
<file path=[Content_Types].xml><?xml version="1.0" encoding="utf-8"?>
<Types xmlns="http://schemas.openxmlformats.org/package/2006/content-types">
  <Default Extension="fntdata" ContentType="application/x-font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7.xml" ContentType="application/vnd.openxmlformats-officedocument.spreadsheetml.worksheet+xml"/>
  <Override PartName="/xl/worksheets/sheet10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9.xml" ContentType="application/vnd.openxmlformats-officedocument.spreadsheetml.worksheet+xml"/>
  <Override PartName="/xl/worksheets/sheet6.xml" ContentType="application/vnd.openxmlformats-officedocument.spreadsheetml.worksheet+xml"/>
  <Override PartName="/xl/worksheets/sheet11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 lowestEdited="4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ReadMe" sheetId="1" state="visible" r:id="rId3"/>
    <sheet name="DailyBTC" sheetId="2" state="visible" r:id="rId4"/>
    <sheet name="DailyETH" sheetId="3" state="visible" r:id="rId5"/>
    <sheet name="DailySPX" sheetId="4" state="visible" r:id="rId6"/>
    <sheet name="DailyGold" sheetId="5" state="visible" r:id="rId7"/>
    <sheet name="CrashTest" sheetId="6" state="visible" r:id="rId8"/>
    <sheet name="Epochs" sheetId="7" state="visible" r:id="rId9"/>
    <sheet name="Volatility" sheetId="8" state="visible" r:id="rId10"/>
    <sheet name="Tails" sheetId="9" state="visible" r:id="rId11"/>
    <sheet name="Betas&amp;Counts" sheetId="10" state="visible" r:id="rId12"/>
    <sheet name="Checks" sheetId="11" state="visible" r:id="rId13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<sst xmlns="http://schemas.openxmlformats.org/spreadsheetml/2006/main" count="267" uniqueCount="154">
  <si>
    <t xml:space="preserve">Calm Engineered — calculation check workbook</t>
  </si>
  <si>
    <t xml:space="preserve">Purpose: independent verification of every figure in the article 'Calm Engineered' (calm-engineered.pages.dev),</t>
  </si>
  <si>
    <t xml:space="preserve">including the derivation of RiskOFF's daily Net Token Value from RiskON's.</t>
  </si>
  <si>
    <t xml:space="preserve">Conventions: blue text = typed input (raw series, parameters, and the article's published figures used in checks).</t>
  </si>
  <si>
    <t xml:space="preserve">Black = live formula. Every derived number recomputes if an input changes.</t>
  </si>
  <si>
    <t xml:space="preserve">Inputs and sources:</t>
  </si>
  <si>
    <t xml:space="preserve">  - Date, Close $, RiskON NTV $ on DailyBTC / DailyETH: copied unchanged from RiskON_Calculations_spec.xlsx</t>
  </si>
  <si>
    <t xml:space="preserve">    (Karim's workbook, DailyBTC/DailyETH col AF 'RiskON spec NTV $', close-aligned), 2019-12-31 to 2026-05-28, 2,341 days.</t>
  </si>
  <si>
    <t xml:space="preserve">  - S&amp;P 500: FRED series SP500, daily closes, same window (1,610 trading days).</t>
  </si>
  <si>
    <t xml:space="preserve">  - Gold: front-month COMEX futures daily closes (GC=F), same window (1,612 trading days).</t>
  </si>
  <si>
    <t xml:space="preserve">RiskOFF NTV derivation (column F on the daily sheets — the heart of this workbook):</t>
  </si>
  <si>
    <t xml:space="preserve">  RiskON and RiskOFF are complementary claims on the same pot of collateral (one unit of the underlying per</t>
  </si>
  <si>
    <t xml:space="preserve">  token pair; both tokens mint at equal par = half the underlying — see the equal-par check on Betas&amp;Counts).</t>
  </si>
  <si>
    <t xml:space="preserve">  Within each 30-day epoch, per unit of epoch-start value:  OFF(t) = OFF(a) x ( 2 x S(t)/S(a) - ON(t)/ON(a) ),</t>
  </si>
  <si>
    <t xml:space="preserve">  where a is the epoch anchor day (epochs run on a fixed 30-day grid anchored 2019-12-31, matching the engine).</t>
  </si>
  <si>
    <t xml:space="preserve">  The formula is parameter-free: the epoch cap and floor cancel out of the complement, so no strike assumptions</t>
  </si>
  <si>
    <t xml:space="preserve">  are needed. At settlement it reproduces the collar exactly: above the cap OFF = 1+c, in band 1+r, below the</t>
  </si>
  <si>
    <t xml:space="preserve">  floor 1+f. Column F implements it as a live formula; the Epochs sheet shows per-epoch settlements vs the</t>
  </si>
  <si>
    <t xml:space="preserve">  representative clamp( r, -5%, +8% ), with deviations reflecting the engine's actual per-epoch strikes.</t>
  </si>
  <si>
    <t xml:space="preserve">Sheet guide:</t>
  </si>
  <si>
    <t xml:space="preserve">  DailyBTC / DailyETH — raw inputs, RiskOFF derivation, returns, rolling windows, drawdowns, event windows.</t>
  </si>
  <si>
    <t xml:space="preserve">  DailySPX / DailyGold — benchmark series and the same risk columns; DailySPX also samples the crypto series</t>
  </si>
  <si>
    <t xml:space="preserve">    on NYSE days for the same-calendar volatility check (article footnote 4).</t>
  </si>
  <si>
    <t xml:space="preserve">  Epochs — all 78 epochs per asset: underlying move, RiskOFF settlement, clamp comparison, floor/band/cap counts,</t>
  </si>
  <si>
    <t xml:space="preserve">    knock-out distance.</t>
  </si>
  <si>
    <t xml:space="preserve">  Volatility — full-period, same-days, and yearly annualized volatilities + growth of $1.</t>
  </si>
  <si>
    <t xml:space="preserve">  Tails &amp; CrashTest — worst day/7d/30d, VaR 99%, deepest drawdown; the five crisis windows.</t>
  </si>
  <si>
    <t xml:space="preserve">  Betas&amp;Counts — daily beta of RiskOFF to its underlying, correlations to the S&amp;P 500, liquidation-day counts.</t>
  </si>
  <si>
    <t xml:space="preserve">  Checks — every article figure vs this workbook, PASS/FAIL.</t>
  </si>
  <si>
    <t xml:space="preserve">Not recomputed here: RiskON's $1 -&gt; $53 (BTC) / $97 (ETH) bull-window results, which come from the earlier</t>
  </si>
  <si>
    <t xml:space="preserve">The Leverage Tax workbook (RiskON_Calculations_spec.xlsx, Windows and Headline sheets).</t>
  </si>
  <si>
    <t xml:space="preserve">Date</t>
  </si>
  <si>
    <t xml:space="preserve">Close $</t>
  </si>
  <si>
    <t xml:space="preserve">RiskON NTV $</t>
  </si>
  <si>
    <t xml:space="preserve">Epoch #</t>
  </si>
  <si>
    <t xml:space="preserve">Anchor row</t>
  </si>
  <si>
    <t xml:space="preserve">RiskOFF NTV $ (derived)</t>
  </si>
  <si>
    <t xml:space="preserve">Close ret</t>
  </si>
  <si>
    <t xml:space="preserve">RiskOFF ret</t>
  </si>
  <si>
    <t xml:space="preserve">ln ret Close</t>
  </si>
  <si>
    <t xml:space="preserve">ln ret RiskOFF</t>
  </si>
  <si>
    <t xml:space="preserve">RiskOFF 7d</t>
  </si>
  <si>
    <t xml:space="preserve">RiskOFF 30d</t>
  </si>
  <si>
    <t xml:space="preserve">Close 7d</t>
  </si>
  <si>
    <t xml:space="preserve">Close 30d</t>
  </si>
  <si>
    <t xml:space="preserve">RunMax OFF</t>
  </si>
  <si>
    <t xml:space="preserve">DD OFF</t>
  </si>
  <si>
    <t xml:space="preserve">RunMax Close</t>
  </si>
  <si>
    <t xml:space="preserve">DD Close</t>
  </si>
  <si>
    <t xml:space="preserve">Move from epoch start</t>
  </si>
  <si>
    <t xml:space="preserve">Event #</t>
  </si>
  <si>
    <t xml:space="preserve">EvtRunMax Close</t>
  </si>
  <si>
    <t xml:space="preserve">EvtDD Close</t>
  </si>
  <si>
    <t xml:space="preserve">EvtRunMax OFF</t>
  </si>
  <si>
    <t xml:space="preserve">EvtDD OFF</t>
  </si>
  <si>
    <t xml:space="preserve">Close</t>
  </si>
  <si>
    <t xml:space="preserve">ret</t>
  </si>
  <si>
    <t xml:space="preserve">ln ret</t>
  </si>
  <si>
    <t xml:space="preserve">5d ret</t>
  </si>
  <si>
    <t xml:space="preserve">21d ret</t>
  </si>
  <si>
    <t xml:space="preserve">RunMax</t>
  </si>
  <si>
    <t xml:space="preserve">DD</t>
  </si>
  <si>
    <t xml:space="preserve">EvtRunMax</t>
  </si>
  <si>
    <t xml:space="preserve">EvtDD</t>
  </si>
  <si>
    <t xml:space="preserve">BTC row</t>
  </si>
  <si>
    <t xml:space="preserve">OFFB @date</t>
  </si>
  <si>
    <t xml:space="preserve">OFFE @date</t>
  </si>
  <si>
    <t xml:space="preserve">BTC @date</t>
  </si>
  <si>
    <t xml:space="preserve">ETH @date</t>
  </si>
  <si>
    <t xml:space="preserve">ln OFFB</t>
  </si>
  <si>
    <t xml:space="preserve">ln OFFE</t>
  </si>
  <si>
    <t xml:space="preserve">ln BTC</t>
  </si>
  <si>
    <t xml:space="preserve">ln ETH</t>
  </si>
  <si>
    <t xml:space="preserve">OFFB ret</t>
  </si>
  <si>
    <t xml:space="preserve">BTC ret</t>
  </si>
  <si>
    <t xml:space="preserve">The crash test — peak-to-trough inside each window (computed by formula from the daily sheets)</t>
  </si>
  <si>
    <t xml:space="preserve">Event</t>
  </si>
  <si>
    <t xml:space="preserve">Start</t>
  </si>
  <si>
    <t xml:space="preserve">End</t>
  </si>
  <si>
    <t xml:space="preserve">Days</t>
  </si>
  <si>
    <t xml:space="preserve">BTC</t>
  </si>
  <si>
    <t xml:space="preserve">RiskOFF BTC</t>
  </si>
  <si>
    <t xml:space="preserve">ETH</t>
  </si>
  <si>
    <t xml:space="preserve">RiskOFF ETH</t>
  </si>
  <si>
    <t xml:space="preserve">S&amp;P 500</t>
  </si>
  <si>
    <t xml:space="preserve">Gold</t>
  </si>
  <si>
    <t xml:space="preserve">PASS?</t>
  </si>
  <si>
    <t xml:space="preserve">COVID crash, Mar 2020</t>
  </si>
  <si>
    <t xml:space="preserve">May 2021 cascade</t>
  </si>
  <si>
    <t xml:space="preserve">LUNA collapse, May 2022</t>
  </si>
  <si>
    <t xml:space="preserve">FTX failure, Nov 2022</t>
  </si>
  <si>
    <t xml:space="preserve">Yen-carry unwind, Aug 2024</t>
  </si>
  <si>
    <t xml:space="preserve">Expected (article, typed):</t>
  </si>
  <si>
    <t xml:space="preserve">All 78 epochs per asset — RiskOFF settlement vs the representative clamp(r, -5%, +8%)</t>
  </si>
  <si>
    <t xml:space="preserve">r underlying</t>
  </si>
  <si>
    <t xml:space="preserve">RiskOFF settle</t>
  </si>
  <si>
    <t xml:space="preserve">clamp(r)</t>
  </si>
  <si>
    <t xml:space="preserve">dev</t>
  </si>
  <si>
    <t xml:space="preserve">class</t>
  </si>
  <si>
    <t xml:space="preserve">min settle</t>
  </si>
  <si>
    <t xml:space="preserve">max settle</t>
  </si>
  <si>
    <t xml:space="preserve">floor count</t>
  </si>
  <si>
    <t xml:space="preserve">band count</t>
  </si>
  <si>
    <t xml:space="preserve">cap count</t>
  </si>
  <si>
    <t xml:space="preserve">mean |dev|</t>
  </si>
  <si>
    <t xml:space="preserve">max |dev|</t>
  </si>
  <si>
    <t xml:space="preserve">deepest intra-epoch move</t>
  </si>
  <si>
    <t xml:space="preserve">Annualized volatility (sample stdev of ln returns x sqrt(days))</t>
  </si>
  <si>
    <t xml:space="preserve">Days/yr crypto</t>
  </si>
  <si>
    <t xml:space="preserve">Days/yr index &amp; gold</t>
  </si>
  <si>
    <t xml:space="preserve">Full period</t>
  </si>
  <si>
    <t xml:space="preserve">Expected (article)</t>
  </si>
  <si>
    <t xml:space="preserve">Same NYSE days (fn 4)</t>
  </si>
  <si>
    <t xml:space="preserve">Yearly (computed)</t>
  </si>
  <si>
    <t xml:space="preserve">Yearly (expected, article)</t>
  </si>
  <si>
    <t xml:space="preserve">Yearly PASS?</t>
  </si>
  <si>
    <t xml:space="preserve">Growth of $1 (full period, continuous)</t>
  </si>
  <si>
    <t xml:space="preserve">Tail metrics (formulas over the daily sheets)</t>
  </si>
  <si>
    <t xml:space="preserve">Worst single day</t>
  </si>
  <si>
    <t xml:space="preserve">1-day VaR, 99%</t>
  </si>
  <si>
    <t xml:space="preserve">Worst 7 days</t>
  </si>
  <si>
    <t xml:space="preserve">Worst 30 days</t>
  </si>
  <si>
    <t xml:space="preserve">Deepest drawdown</t>
  </si>
  <si>
    <t xml:space="preserve">Betas, correlations, liquidation-day counts, structural checks</t>
  </si>
  <si>
    <t xml:space="preserve">Quantity</t>
  </si>
  <si>
    <t xml:space="preserve">Computed</t>
  </si>
  <si>
    <t xml:space="preserve">Expected</t>
  </si>
  <si>
    <t xml:space="preserve">Equal-par mint: RiskON NTV / Close on day 0 (BTC)</t>
  </si>
  <si>
    <t xml:space="preserve">Equal-par mint: RiskON NTV / Close on day 0 (ETH)</t>
  </si>
  <si>
    <t xml:space="preserve">Daily beta RiskOFF BTC vs BTC</t>
  </si>
  <si>
    <t xml:space="preserve">Daily beta RiskOFF ETH vs ETH</t>
  </si>
  <si>
    <t xml:space="preserve">Corr RiskOFF BTC vs S&amp;P 500 (NYSE days)</t>
  </si>
  <si>
    <t xml:space="preserve">Corr BTC vs S&amp;P 500 (NYSE days)</t>
  </si>
  <si>
    <t xml:space="preserve">Days &lt; -5%: RiskOFF BTC</t>
  </si>
  <si>
    <t xml:space="preserve">Days &lt; -5%: RiskOFF ETH</t>
  </si>
  <si>
    <t xml:space="preserve">Days &lt; -5%: BTC</t>
  </si>
  <si>
    <t xml:space="preserve">Days &lt; -5%: ETH</t>
  </si>
  <si>
    <t xml:space="preserve">Days &lt; -5%: S&amp;P 500</t>
  </si>
  <si>
    <t xml:space="preserve">Days &lt; -5%: Gold</t>
  </si>
  <si>
    <t xml:space="preserve">Days &lt; -10%: RiskOFF BTC</t>
  </si>
  <si>
    <t xml:space="preserve">Days &lt; -10%: BTC</t>
  </si>
  <si>
    <t xml:space="preserve">Days &lt; -10%: ETH</t>
  </si>
  <si>
    <t xml:space="preserve">Master check board — every block below must read PASS</t>
  </si>
  <si>
    <t xml:space="preserve">Full-period volatilities</t>
  </si>
  <si>
    <t xml:space="preserve">Same-NYSE-days volatilities</t>
  </si>
  <si>
    <t xml:space="preserve">Yearly volatility table (42 cells)</t>
  </si>
  <si>
    <t xml:space="preserve">Growth of $1 (6 series)</t>
  </si>
  <si>
    <t xml:space="preserve">Tail metrics table (30 cells)</t>
  </si>
  <si>
    <t xml:space="preserve">Crash test: COVID</t>
  </si>
  <si>
    <t xml:space="preserve">Crash test: May 2021</t>
  </si>
  <si>
    <t xml:space="preserve">Crash test: LUNA</t>
  </si>
  <si>
    <t xml:space="preserve">Crash test: FTX</t>
  </si>
  <si>
    <t xml:space="preserve">Crash test: Yen-carry</t>
  </si>
  <si>
    <t xml:space="preserve">ALL CHECKS</t>
  </si>
</sst>
</file>

<file path=xl/styles.xml><?xml version="1.0" encoding="utf-8"?>
<styleSheet xmlns="http://schemas.openxmlformats.org/spreadsheetml/2006/main">
  <numFmts count="10">
    <numFmt numFmtId="164" formatCode="General"/>
    <numFmt numFmtId="165" formatCode="yyyy\-mm\-dd"/>
    <numFmt numFmtId="166" formatCode="#,##0.00"/>
    <numFmt numFmtId="167" formatCode="#,##0.0000"/>
    <numFmt numFmtId="168" formatCode="0.00%"/>
    <numFmt numFmtId="169" formatCode="0"/>
    <numFmt numFmtId="170" formatCode="0.0%"/>
    <numFmt numFmtId="171" formatCode="\$0.00"/>
    <numFmt numFmtId="172" formatCode="0.000"/>
    <numFmt numFmtId="173" formatCode="0.00"/>
  </numFmts>
  <fonts count="8">
    <font>
      <sz val="11"/>
      <color theme="1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3"/>
      <name val="Arial"/>
      <family val="0"/>
      <charset val="1"/>
    </font>
    <font>
      <sz val="10"/>
      <name val="Arial"/>
      <family val="0"/>
      <charset val="1"/>
    </font>
    <font>
      <b val="true"/>
      <sz val="10"/>
      <name val="Arial"/>
      <family val="0"/>
      <charset val="1"/>
    </font>
    <font>
      <sz val="10"/>
      <color rgb="FF0000FF"/>
      <name val="Arial"/>
      <family val="0"/>
      <charset val="1"/>
    </font>
  </fonts>
  <fills count="3">
    <fill>
      <patternFill patternType="none"/>
    </fill>
    <fill>
      <patternFill patternType="gray125"/>
    </fill>
    <fill>
      <patternFill patternType="solid">
        <fgColor rgb="FFF2F2F2"/>
        <bgColor rgb="FFFFFFCC"/>
      </patternFill>
    </fill>
  </fills>
  <borders count="1">
    <border diagonalUp="false" diagonalDown="false">
      <left/>
      <right/>
      <top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2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6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2F2F2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sharedStrings" Target="sharedStrings.xml"/>
</Relationships>
</file>

<file path=xl/theme/theme1.xml><?xml version="1.0" encoding="utf-8"?>
<a:theme xmlns:a="http://schemas.openxmlformats.org/drawingml/2006/main" xmlns:r="http://schemas.openxmlformats.org/officeDocument/2006/relationships" name="Office Theme">
  <a:themeElements>
    <a:clrScheme name="Offic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37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796875" defaultRowHeight="15" customHeight="false" zeroHeight="false" outlineLevelRow="0" outlineLevelCol="0"/>
  <cols>
    <col collapsed="false" customWidth="true" hidden="false" outlineLevel="0" max="1" min="1" style="0" width="118"/>
  </cols>
  <sheetData>
    <row r="1" customFormat="false" ht="16.15" hidden="false" customHeight="false" outlineLevel="0" collapsed="false">
      <c r="A1" s="1" t="s">
        <v>0</v>
      </c>
    </row>
    <row r="2" customFormat="false" ht="15" hidden="false" customHeight="false" outlineLevel="0" collapsed="false">
      <c r="A2" s="2"/>
    </row>
    <row r="3" customFormat="false" ht="15" hidden="false" customHeight="false" outlineLevel="0" collapsed="false">
      <c r="A3" s="2" t="s">
        <v>1</v>
      </c>
    </row>
    <row r="4" customFormat="false" ht="15" hidden="false" customHeight="false" outlineLevel="0" collapsed="false">
      <c r="A4" s="2" t="s">
        <v>2</v>
      </c>
    </row>
    <row r="5" customFormat="false" ht="15" hidden="false" customHeight="false" outlineLevel="0" collapsed="false">
      <c r="A5" s="2"/>
    </row>
    <row r="6" customFormat="false" ht="15" hidden="false" customHeight="false" outlineLevel="0" collapsed="false">
      <c r="A6" s="2" t="s">
        <v>3</v>
      </c>
    </row>
    <row r="7" customFormat="false" ht="15" hidden="false" customHeight="false" outlineLevel="0" collapsed="false">
      <c r="A7" s="2" t="s">
        <v>4</v>
      </c>
    </row>
    <row r="8" customFormat="false" ht="15" hidden="false" customHeight="false" outlineLevel="0" collapsed="false">
      <c r="A8" s="2"/>
    </row>
    <row r="9" customFormat="false" ht="15" hidden="false" customHeight="false" outlineLevel="0" collapsed="false">
      <c r="A9" s="3" t="s">
        <v>5</v>
      </c>
    </row>
    <row r="10" customFormat="false" ht="15" hidden="false" customHeight="false" outlineLevel="0" collapsed="false">
      <c r="A10" s="2" t="s">
        <v>6</v>
      </c>
    </row>
    <row r="11" customFormat="false" ht="15" hidden="false" customHeight="false" outlineLevel="0" collapsed="false">
      <c r="A11" s="2" t="s">
        <v>7</v>
      </c>
    </row>
    <row r="12" customFormat="false" ht="15" hidden="false" customHeight="false" outlineLevel="0" collapsed="false">
      <c r="A12" s="2" t="s">
        <v>8</v>
      </c>
    </row>
    <row r="13" customFormat="false" ht="15" hidden="false" customHeight="false" outlineLevel="0" collapsed="false">
      <c r="A13" s="2" t="s">
        <v>9</v>
      </c>
    </row>
    <row r="14" customFormat="false" ht="15" hidden="false" customHeight="false" outlineLevel="0" collapsed="false">
      <c r="A14" s="2"/>
    </row>
    <row r="15" customFormat="false" ht="15" hidden="false" customHeight="false" outlineLevel="0" collapsed="false">
      <c r="A15" s="3" t="s">
        <v>10</v>
      </c>
    </row>
    <row r="16" customFormat="false" ht="15" hidden="false" customHeight="false" outlineLevel="0" collapsed="false">
      <c r="A16" s="2" t="s">
        <v>11</v>
      </c>
    </row>
    <row r="17" customFormat="false" ht="15" hidden="false" customHeight="false" outlineLevel="0" collapsed="false">
      <c r="A17" s="2" t="s">
        <v>12</v>
      </c>
    </row>
    <row r="18" customFormat="false" ht="15" hidden="false" customHeight="false" outlineLevel="0" collapsed="false">
      <c r="A18" s="2" t="s">
        <v>13</v>
      </c>
    </row>
    <row r="19" customFormat="false" ht="15" hidden="false" customHeight="false" outlineLevel="0" collapsed="false">
      <c r="A19" s="2" t="s">
        <v>14</v>
      </c>
    </row>
    <row r="20" customFormat="false" ht="15" hidden="false" customHeight="false" outlineLevel="0" collapsed="false">
      <c r="A20" s="2" t="s">
        <v>15</v>
      </c>
    </row>
    <row r="21" customFormat="false" ht="15" hidden="false" customHeight="false" outlineLevel="0" collapsed="false">
      <c r="A21" s="2" t="s">
        <v>16</v>
      </c>
    </row>
    <row r="22" customFormat="false" ht="15" hidden="false" customHeight="false" outlineLevel="0" collapsed="false">
      <c r="A22" s="2" t="s">
        <v>17</v>
      </c>
    </row>
    <row r="23" customFormat="false" ht="15" hidden="false" customHeight="false" outlineLevel="0" collapsed="false">
      <c r="A23" s="2" t="s">
        <v>18</v>
      </c>
    </row>
    <row r="24" customFormat="false" ht="15" hidden="false" customHeight="false" outlineLevel="0" collapsed="false">
      <c r="A24" s="2"/>
    </row>
    <row r="25" customFormat="false" ht="15" hidden="false" customHeight="false" outlineLevel="0" collapsed="false">
      <c r="A25" s="3" t="s">
        <v>19</v>
      </c>
    </row>
    <row r="26" customFormat="false" ht="15" hidden="false" customHeight="false" outlineLevel="0" collapsed="false">
      <c r="A26" s="2" t="s">
        <v>20</v>
      </c>
    </row>
    <row r="27" customFormat="false" ht="15" hidden="false" customHeight="false" outlineLevel="0" collapsed="false">
      <c r="A27" s="2" t="s">
        <v>21</v>
      </c>
    </row>
    <row r="28" customFormat="false" ht="15" hidden="false" customHeight="false" outlineLevel="0" collapsed="false">
      <c r="A28" s="2" t="s">
        <v>22</v>
      </c>
    </row>
    <row r="29" customFormat="false" ht="15" hidden="false" customHeight="false" outlineLevel="0" collapsed="false">
      <c r="A29" s="2" t="s">
        <v>23</v>
      </c>
    </row>
    <row r="30" customFormat="false" ht="15" hidden="false" customHeight="false" outlineLevel="0" collapsed="false">
      <c r="A30" s="2" t="s">
        <v>24</v>
      </c>
    </row>
    <row r="31" customFormat="false" ht="15" hidden="false" customHeight="false" outlineLevel="0" collapsed="false">
      <c r="A31" s="2" t="s">
        <v>25</v>
      </c>
    </row>
    <row r="32" customFormat="false" ht="15" hidden="false" customHeight="false" outlineLevel="0" collapsed="false">
      <c r="A32" s="2" t="s">
        <v>26</v>
      </c>
    </row>
    <row r="33" customFormat="false" ht="15" hidden="false" customHeight="false" outlineLevel="0" collapsed="false">
      <c r="A33" s="2" t="s">
        <v>27</v>
      </c>
    </row>
    <row r="34" customFormat="false" ht="15" hidden="false" customHeight="false" outlineLevel="0" collapsed="false">
      <c r="A34" s="2" t="s">
        <v>28</v>
      </c>
    </row>
    <row r="35" customFormat="false" ht="15" hidden="false" customHeight="false" outlineLevel="0" collapsed="false">
      <c r="A35" s="2"/>
    </row>
    <row r="36" customFormat="false" ht="15" hidden="false" customHeight="false" outlineLevel="0" collapsed="false">
      <c r="A36" s="2" t="s">
        <v>29</v>
      </c>
    </row>
    <row r="37" customFormat="false" ht="15" hidden="false" customHeight="false" outlineLevel="0" collapsed="false">
      <c r="A37" s="2" t="s">
        <v>30</v>
      </c>
    </row>
  </sheetData>
  <printOptions headings="false" gridLines="false" gridLinesSet="true" horizontalCentered="false" verticalCentered="false"/>
  <pageMargins left="0.75" right="0.75" top="1" bottom="1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1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796875" defaultRowHeight="15" customHeight="false" zeroHeight="false" outlineLevelRow="0" outlineLevelCol="0"/>
  <cols>
    <col collapsed="false" customWidth="true" hidden="false" outlineLevel="0" max="1" min="1" style="0" width="44"/>
    <col collapsed="false" customWidth="true" hidden="false" outlineLevel="0" max="4" min="2" style="0" width="12"/>
  </cols>
  <sheetData>
    <row r="1" customFormat="false" ht="16.15" hidden="false" customHeight="false" outlineLevel="0" collapsed="false">
      <c r="A1" s="11" t="s">
        <v>123</v>
      </c>
    </row>
    <row r="2" customFormat="false" ht="15" hidden="false" customHeight="false" outlineLevel="0" collapsed="false">
      <c r="A2" s="4" t="s">
        <v>124</v>
      </c>
      <c r="B2" s="4" t="s">
        <v>125</v>
      </c>
      <c r="C2" s="4" t="s">
        <v>126</v>
      </c>
      <c r="D2" s="4" t="s">
        <v>86</v>
      </c>
    </row>
    <row r="3" customFormat="false" ht="15" hidden="false" customHeight="false" outlineLevel="0" collapsed="false">
      <c r="A3" s="0" t="s">
        <v>127</v>
      </c>
      <c r="B3" s="21" t="n">
        <f aca="false">DailyBTC!C2/DailyBTC!B2</f>
        <v>0.49989589462873</v>
      </c>
      <c r="C3" s="22" t="n">
        <v>0.5</v>
      </c>
      <c r="D3" s="0" t="str">
        <f aca="false">IF(ROUND(B3,3)=ROUND(C3,3),"PASS","FAIL")</f>
        <v>PASS</v>
      </c>
    </row>
    <row r="4" customFormat="false" ht="15" hidden="false" customHeight="false" outlineLevel="0" collapsed="false">
      <c r="A4" s="0" t="s">
        <v>128</v>
      </c>
      <c r="B4" s="21" t="n">
        <f aca="false">DailyETH!C2/DailyETH!B2</f>
        <v>0.500147582069023</v>
      </c>
      <c r="C4" s="22" t="n">
        <v>0.5</v>
      </c>
      <c r="D4" s="0" t="str">
        <f aca="false">IF(ROUND(B4,3)=ROUND(C4,3),"PASS","FAIL")</f>
        <v>PASS</v>
      </c>
    </row>
    <row r="5" customFormat="false" ht="15" hidden="false" customHeight="false" outlineLevel="0" collapsed="false">
      <c r="A5" s="0" t="s">
        <v>129</v>
      </c>
      <c r="B5" s="23" t="n">
        <f aca="false">SLOPE(DailyBTC!H3:H2342,DailyBTC!G3:G2342)</f>
        <v>0.184067372610664</v>
      </c>
      <c r="C5" s="24" t="n">
        <v>0.18</v>
      </c>
      <c r="D5" s="0" t="str">
        <f aca="false">IF(ROUND(B5,2)=ROUND(C5,2),"PASS","FAIL")</f>
        <v>PASS</v>
      </c>
    </row>
    <row r="6" customFormat="false" ht="15" hidden="false" customHeight="false" outlineLevel="0" collapsed="false">
      <c r="A6" s="0" t="s">
        <v>130</v>
      </c>
      <c r="B6" s="23" t="n">
        <f aca="false">SLOPE(DailyETH!H3:H2342,DailyETH!G3:G2342)</f>
        <v>0.177420312442311</v>
      </c>
      <c r="C6" s="24" t="n">
        <v>0.18</v>
      </c>
      <c r="D6" s="0" t="str">
        <f aca="false">IF(ROUND(B6,2)=ROUND(C6,2),"PASS","FAIL")</f>
        <v>PASS</v>
      </c>
    </row>
    <row r="7" customFormat="false" ht="15" hidden="false" customHeight="false" outlineLevel="0" collapsed="false">
      <c r="A7" s="0" t="s">
        <v>131</v>
      </c>
      <c r="B7" s="23" t="n">
        <f aca="false">CORREL(DailySPX!U3:U1611,DailySPX!C3:C1611)</f>
        <v>0.256419223344544</v>
      </c>
      <c r="C7" s="24" t="n">
        <v>0.26</v>
      </c>
      <c r="D7" s="0" t="str">
        <f aca="false">IF(ROUND(B7,2)=ROUND(C7,2),"PASS","FAIL")</f>
        <v>PASS</v>
      </c>
    </row>
    <row r="8" customFormat="false" ht="15" hidden="false" customHeight="false" outlineLevel="0" collapsed="false">
      <c r="A8" s="0" t="s">
        <v>132</v>
      </c>
      <c r="B8" s="23" t="n">
        <f aca="false">CORREL(DailySPX!V3:V1611,DailySPX!C3:C1611)</f>
        <v>0.386223809653944</v>
      </c>
      <c r="C8" s="24" t="n">
        <v>0.39</v>
      </c>
      <c r="D8" s="0" t="str">
        <f aca="false">IF(ROUND(B8,2)=ROUND(C8,2),"PASS","FAIL")</f>
        <v>PASS</v>
      </c>
    </row>
    <row r="9" customFormat="false" ht="15" hidden="false" customHeight="false" outlineLevel="0" collapsed="false">
      <c r="A9" s="0" t="s">
        <v>133</v>
      </c>
      <c r="B9" s="13" t="n">
        <f aca="false">COUNTIF(DailyBTC!H3:H2342,"&lt;-0.05")</f>
        <v>3</v>
      </c>
      <c r="C9" s="25" t="n">
        <v>3</v>
      </c>
      <c r="D9" s="0" t="str">
        <f aca="false">IF(ROUND(B9,0)=ROUND(C9,0),"PASS","FAIL")</f>
        <v>PASS</v>
      </c>
    </row>
    <row r="10" customFormat="false" ht="15" hidden="false" customHeight="false" outlineLevel="0" collapsed="false">
      <c r="A10" s="0" t="s">
        <v>134</v>
      </c>
      <c r="B10" s="13" t="n">
        <f aca="false">COUNTIF(DailyETH!H3:H2342,"&lt;-0.05")</f>
        <v>13</v>
      </c>
      <c r="C10" s="25" t="n">
        <v>13</v>
      </c>
      <c r="D10" s="0" t="str">
        <f aca="false">IF(ROUND(B10,0)=ROUND(C10,0),"PASS","FAIL")</f>
        <v>PASS</v>
      </c>
    </row>
    <row r="11" customFormat="false" ht="15" hidden="false" customHeight="false" outlineLevel="0" collapsed="false">
      <c r="A11" s="0" t="s">
        <v>135</v>
      </c>
      <c r="B11" s="13" t="n">
        <f aca="false">COUNTIF(DailyBTC!G3:G2342,"&lt;-0.05")</f>
        <v>98</v>
      </c>
      <c r="C11" s="25" t="n">
        <v>98</v>
      </c>
      <c r="D11" s="0" t="str">
        <f aca="false">IF(ROUND(B11,0)=ROUND(C11,0),"PASS","FAIL")</f>
        <v>PASS</v>
      </c>
    </row>
    <row r="12" customFormat="false" ht="15" hidden="false" customHeight="false" outlineLevel="0" collapsed="false">
      <c r="A12" s="0" t="s">
        <v>136</v>
      </c>
      <c r="B12" s="13" t="n">
        <f aca="false">COUNTIF(DailyETH!G3:G2342,"&lt;-0.05")</f>
        <v>168</v>
      </c>
      <c r="C12" s="25" t="n">
        <v>168</v>
      </c>
      <c r="D12" s="0" t="str">
        <f aca="false">IF(ROUND(B12,0)=ROUND(C12,0),"PASS","FAIL")</f>
        <v>PASS</v>
      </c>
    </row>
    <row r="13" customFormat="false" ht="15" hidden="false" customHeight="false" outlineLevel="0" collapsed="false">
      <c r="A13" s="0" t="s">
        <v>137</v>
      </c>
      <c r="B13" s="13" t="n">
        <f aca="false">COUNTIF(DailySPX!C3:C1611,"&lt;-0.05")</f>
        <v>6</v>
      </c>
      <c r="C13" s="25" t="n">
        <v>6</v>
      </c>
      <c r="D13" s="0" t="str">
        <f aca="false">IF(ROUND(B13,0)=ROUND(C13,0),"PASS","FAIL")</f>
        <v>PASS</v>
      </c>
    </row>
    <row r="14" customFormat="false" ht="15" hidden="false" customHeight="false" outlineLevel="0" collapsed="false">
      <c r="A14" s="0" t="s">
        <v>138</v>
      </c>
      <c r="B14" s="13" t="n">
        <f aca="false">COUNTIF(DailyGold!C3:C1613,"&lt;-0.05")</f>
        <v>3</v>
      </c>
      <c r="C14" s="25" t="n">
        <v>3</v>
      </c>
      <c r="D14" s="0" t="str">
        <f aca="false">IF(ROUND(B14,0)=ROUND(C14,0),"PASS","FAIL")</f>
        <v>PASS</v>
      </c>
    </row>
    <row r="15" customFormat="false" ht="15" hidden="false" customHeight="false" outlineLevel="0" collapsed="false">
      <c r="A15" s="0" t="s">
        <v>139</v>
      </c>
      <c r="B15" s="13" t="n">
        <f aca="false">COUNTIF(DailyBTC!H3:H2342,"&lt;-0.1")</f>
        <v>0</v>
      </c>
      <c r="C15" s="25" t="n">
        <v>0</v>
      </c>
      <c r="D15" s="0" t="str">
        <f aca="false">IF(ROUND(B15,0)=ROUND(C15,0),"PASS","FAIL")</f>
        <v>PASS</v>
      </c>
    </row>
    <row r="16" customFormat="false" ht="15" hidden="false" customHeight="false" outlineLevel="0" collapsed="false">
      <c r="A16" s="0" t="s">
        <v>140</v>
      </c>
      <c r="B16" s="13" t="n">
        <f aca="false">COUNTIF(DailyBTC!G3:G2342,"&lt;-0.1")</f>
        <v>11</v>
      </c>
      <c r="C16" s="25" t="n">
        <v>11</v>
      </c>
      <c r="D16" s="0" t="str">
        <f aca="false">IF(ROUND(B16,0)=ROUND(C16,0),"PASS","FAIL")</f>
        <v>PASS</v>
      </c>
    </row>
    <row r="17" customFormat="false" ht="15" hidden="false" customHeight="false" outlineLevel="0" collapsed="false">
      <c r="A17" s="0" t="s">
        <v>141</v>
      </c>
      <c r="B17" s="13" t="n">
        <f aca="false">COUNTIF(DailyETH!G3:G2342,"&lt;-0.1")</f>
        <v>32</v>
      </c>
      <c r="C17" s="25" t="n">
        <v>32</v>
      </c>
      <c r="D17" s="0" t="str">
        <f aca="false">IF(ROUND(B17,0)=ROUND(C17,0),"PASS","FAIL")</f>
        <v>PASS</v>
      </c>
    </row>
  </sheetData>
  <printOptions headings="false" gridLines="false" gridLinesSet="true" horizontalCentered="false" verticalCentered="false"/>
  <pageMargins left="0.75" right="0.75" top="1" bottom="1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2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796875" defaultRowHeight="15" customHeight="false" zeroHeight="false" outlineLevelRow="0" outlineLevelCol="0"/>
  <cols>
    <col collapsed="false" customWidth="true" hidden="false" outlineLevel="0" max="1" min="1" style="0" width="40"/>
    <col collapsed="false" customWidth="true" hidden="false" outlineLevel="0" max="2" min="2" style="0" width="18"/>
  </cols>
  <sheetData>
    <row r="1" customFormat="false" ht="16.15" hidden="false" customHeight="false" outlineLevel="0" collapsed="false">
      <c r="A1" s="11" t="s">
        <v>142</v>
      </c>
    </row>
    <row r="3" customFormat="false" ht="15" hidden="false" customHeight="false" outlineLevel="0" collapsed="false">
      <c r="A3" s="0" t="s">
        <v>143</v>
      </c>
      <c r="B3" s="0" t="str">
        <f aca="false">Volatility!B8</f>
        <v>PASS</v>
      </c>
    </row>
    <row r="4" customFormat="false" ht="15" hidden="false" customHeight="false" outlineLevel="0" collapsed="false">
      <c r="A4" s="0" t="s">
        <v>144</v>
      </c>
      <c r="B4" s="0" t="str">
        <f aca="false">Volatility!B12</f>
        <v>PASS</v>
      </c>
    </row>
    <row r="5" customFormat="false" ht="15" hidden="false" customHeight="false" outlineLevel="0" collapsed="false">
      <c r="A5" s="0" t="s">
        <v>145</v>
      </c>
      <c r="B5" s="0" t="str">
        <f aca="false">Volatility!B33</f>
        <v>PASS</v>
      </c>
    </row>
    <row r="6" customFormat="false" ht="15" hidden="false" customHeight="false" outlineLevel="0" collapsed="false">
      <c r="A6" s="0" t="s">
        <v>146</v>
      </c>
      <c r="B6" s="0" t="str">
        <f aca="false">Volatility!B38</f>
        <v>PASS</v>
      </c>
    </row>
    <row r="7" customFormat="false" ht="15" hidden="false" customHeight="false" outlineLevel="0" collapsed="false">
      <c r="A7" s="0" t="s">
        <v>147</v>
      </c>
      <c r="B7" s="0" t="str">
        <f aca="false">Tails!B16</f>
        <v>PASS</v>
      </c>
    </row>
    <row r="8" customFormat="false" ht="15" hidden="false" customHeight="false" outlineLevel="0" collapsed="false">
      <c r="A8" s="0" t="s">
        <v>148</v>
      </c>
      <c r="B8" s="0" t="str">
        <f aca="false">CrashTest!K3</f>
        <v>PASS</v>
      </c>
    </row>
    <row r="9" customFormat="false" ht="15" hidden="false" customHeight="false" outlineLevel="0" collapsed="false">
      <c r="A9" s="0" t="s">
        <v>149</v>
      </c>
      <c r="B9" s="0" t="str">
        <f aca="false">CrashTest!K4</f>
        <v>PASS</v>
      </c>
    </row>
    <row r="10" customFormat="false" ht="15" hidden="false" customHeight="false" outlineLevel="0" collapsed="false">
      <c r="A10" s="0" t="s">
        <v>150</v>
      </c>
      <c r="B10" s="0" t="str">
        <f aca="false">CrashTest!K5</f>
        <v>PASS</v>
      </c>
    </row>
    <row r="11" customFormat="false" ht="15" hidden="false" customHeight="false" outlineLevel="0" collapsed="false">
      <c r="A11" s="0" t="s">
        <v>151</v>
      </c>
      <c r="B11" s="0" t="str">
        <f aca="false">CrashTest!K6</f>
        <v>PASS</v>
      </c>
    </row>
    <row r="12" customFormat="false" ht="15" hidden="false" customHeight="false" outlineLevel="0" collapsed="false">
      <c r="A12" s="0" t="s">
        <v>152</v>
      </c>
      <c r="B12" s="0" t="str">
        <f aca="false">CrashTest!K7</f>
        <v>PASS</v>
      </c>
    </row>
    <row r="13" customFormat="false" ht="15" hidden="false" customHeight="false" outlineLevel="0" collapsed="false">
      <c r="A13" s="0" t="s">
        <v>127</v>
      </c>
      <c r="B13" s="0" t="str">
        <f aca="false">'Betas&amp;Counts'!D3</f>
        <v>PASS</v>
      </c>
    </row>
    <row r="14" customFormat="false" ht="15" hidden="false" customHeight="false" outlineLevel="0" collapsed="false">
      <c r="A14" s="0" t="s">
        <v>128</v>
      </c>
      <c r="B14" s="0" t="str">
        <f aca="false">'Betas&amp;Counts'!D4</f>
        <v>PASS</v>
      </c>
    </row>
    <row r="15" customFormat="false" ht="15" hidden="false" customHeight="false" outlineLevel="0" collapsed="false">
      <c r="A15" s="0" t="s">
        <v>129</v>
      </c>
      <c r="B15" s="0" t="str">
        <f aca="false">'Betas&amp;Counts'!D5</f>
        <v>PASS</v>
      </c>
    </row>
    <row r="16" customFormat="false" ht="15" hidden="false" customHeight="false" outlineLevel="0" collapsed="false">
      <c r="A16" s="0" t="s">
        <v>130</v>
      </c>
      <c r="B16" s="0" t="str">
        <f aca="false">'Betas&amp;Counts'!D6</f>
        <v>PASS</v>
      </c>
    </row>
    <row r="17" customFormat="false" ht="15" hidden="false" customHeight="false" outlineLevel="0" collapsed="false">
      <c r="A17" s="0" t="s">
        <v>131</v>
      </c>
      <c r="B17" s="0" t="str">
        <f aca="false">'Betas&amp;Counts'!D7</f>
        <v>PASS</v>
      </c>
    </row>
    <row r="18" customFormat="false" ht="15" hidden="false" customHeight="false" outlineLevel="0" collapsed="false">
      <c r="A18" s="0" t="s">
        <v>132</v>
      </c>
      <c r="B18" s="0" t="str">
        <f aca="false">'Betas&amp;Counts'!D8</f>
        <v>PASS</v>
      </c>
    </row>
    <row r="19" customFormat="false" ht="15" hidden="false" customHeight="false" outlineLevel="0" collapsed="false">
      <c r="A19" s="0" t="s">
        <v>133</v>
      </c>
      <c r="B19" s="0" t="str">
        <f aca="false">'Betas&amp;Counts'!D9</f>
        <v>PASS</v>
      </c>
    </row>
    <row r="20" customFormat="false" ht="15" hidden="false" customHeight="false" outlineLevel="0" collapsed="false">
      <c r="A20" s="0" t="s">
        <v>134</v>
      </c>
      <c r="B20" s="0" t="str">
        <f aca="false">'Betas&amp;Counts'!D10</f>
        <v>PASS</v>
      </c>
    </row>
    <row r="21" customFormat="false" ht="15" hidden="false" customHeight="false" outlineLevel="0" collapsed="false">
      <c r="A21" s="0" t="s">
        <v>135</v>
      </c>
      <c r="B21" s="0" t="str">
        <f aca="false">'Betas&amp;Counts'!D11</f>
        <v>PASS</v>
      </c>
    </row>
    <row r="22" customFormat="false" ht="15" hidden="false" customHeight="false" outlineLevel="0" collapsed="false">
      <c r="A22" s="0" t="s">
        <v>136</v>
      </c>
      <c r="B22" s="0" t="str">
        <f aca="false">'Betas&amp;Counts'!D12</f>
        <v>PASS</v>
      </c>
    </row>
    <row r="23" customFormat="false" ht="15" hidden="false" customHeight="false" outlineLevel="0" collapsed="false">
      <c r="A23" s="0" t="s">
        <v>137</v>
      </c>
      <c r="B23" s="0" t="str">
        <f aca="false">'Betas&amp;Counts'!D13</f>
        <v>PASS</v>
      </c>
    </row>
    <row r="24" customFormat="false" ht="15" hidden="false" customHeight="false" outlineLevel="0" collapsed="false">
      <c r="A24" s="0" t="s">
        <v>138</v>
      </c>
      <c r="B24" s="0" t="str">
        <f aca="false">'Betas&amp;Counts'!D14</f>
        <v>PASS</v>
      </c>
    </row>
    <row r="25" customFormat="false" ht="15" hidden="false" customHeight="false" outlineLevel="0" collapsed="false">
      <c r="A25" s="0" t="s">
        <v>139</v>
      </c>
      <c r="B25" s="0" t="str">
        <f aca="false">'Betas&amp;Counts'!D15</f>
        <v>PASS</v>
      </c>
    </row>
    <row r="26" customFormat="false" ht="15" hidden="false" customHeight="false" outlineLevel="0" collapsed="false">
      <c r="A26" s="0" t="s">
        <v>140</v>
      </c>
      <c r="B26" s="0" t="str">
        <f aca="false">'Betas&amp;Counts'!D16</f>
        <v>PASS</v>
      </c>
    </row>
    <row r="27" customFormat="false" ht="15" hidden="false" customHeight="false" outlineLevel="0" collapsed="false">
      <c r="A27" s="0" t="s">
        <v>141</v>
      </c>
      <c r="B27" s="0" t="str">
        <f aca="false">'Betas&amp;Counts'!D17</f>
        <v>PASS</v>
      </c>
    </row>
    <row r="29" customFormat="false" ht="16.15" hidden="false" customHeight="false" outlineLevel="0" collapsed="false">
      <c r="A29" s="11" t="s">
        <v>153</v>
      </c>
      <c r="B29" s="15" t="str">
        <f aca="false">IF(COUNTIF(B3:B27,"FAIL")=0,"ALL PASS","FAILURES PRESENT")</f>
        <v>ALL PASS</v>
      </c>
    </row>
  </sheetData>
  <printOptions headings="false" gridLines="false" gridLinesSet="true" horizontalCentered="false" verticalCentered="false"/>
  <pageMargins left="0.75" right="0.75" top="1" bottom="1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X234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1" topLeftCell="B2" activePane="bottomRight" state="frozen"/>
      <selection pane="topLeft" activeCell="A1" activeCellId="0" sqref="A1"/>
      <selection pane="topRight" activeCell="B1" activeCellId="0" sqref="B1"/>
      <selection pane="bottomLeft" activeCell="A2" activeCellId="0" sqref="A2"/>
      <selection pane="bottomRight" activeCell="A1" activeCellId="0" sqref="A1"/>
    </sheetView>
  </sheetViews>
  <sheetFormatPr defaultColWidth="8.6796875" defaultRowHeight="15" customHeight="false" zeroHeight="false" outlineLevelRow="0" outlineLevelCol="0"/>
  <cols>
    <col collapsed="false" customWidth="true" hidden="false" outlineLevel="0" max="24" min="1" style="0" width="13"/>
  </cols>
  <sheetData>
    <row r="1" customFormat="false" ht="15" hidden="false" customHeight="false" outlineLevel="0" collapsed="false">
      <c r="A1" s="4" t="s">
        <v>31</v>
      </c>
      <c r="B1" s="4" t="s">
        <v>32</v>
      </c>
      <c r="C1" s="4" t="s">
        <v>33</v>
      </c>
      <c r="D1" s="4" t="s">
        <v>34</v>
      </c>
      <c r="E1" s="4" t="s">
        <v>35</v>
      </c>
      <c r="F1" s="4" t="s">
        <v>36</v>
      </c>
      <c r="G1" s="4" t="s">
        <v>37</v>
      </c>
      <c r="H1" s="4" t="s">
        <v>38</v>
      </c>
      <c r="I1" s="4" t="s">
        <v>39</v>
      </c>
      <c r="J1" s="4" t="s">
        <v>40</v>
      </c>
      <c r="K1" s="4" t="s">
        <v>41</v>
      </c>
      <c r="L1" s="4" t="s">
        <v>42</v>
      </c>
      <c r="M1" s="4" t="s">
        <v>43</v>
      </c>
      <c r="N1" s="4" t="s">
        <v>44</v>
      </c>
      <c r="O1" s="4" t="s">
        <v>45</v>
      </c>
      <c r="P1" s="4" t="s">
        <v>46</v>
      </c>
      <c r="Q1" s="4" t="s">
        <v>47</v>
      </c>
      <c r="R1" s="4" t="s">
        <v>48</v>
      </c>
      <c r="S1" s="4" t="s">
        <v>49</v>
      </c>
      <c r="T1" s="4" t="s">
        <v>50</v>
      </c>
      <c r="U1" s="4" t="s">
        <v>51</v>
      </c>
      <c r="V1" s="4" t="s">
        <v>52</v>
      </c>
      <c r="W1" s="4" t="s">
        <v>53</v>
      </c>
      <c r="X1" s="4" t="s">
        <v>54</v>
      </c>
    </row>
    <row r="2" customFormat="false" ht="15" hidden="false" customHeight="false" outlineLevel="0" collapsed="false">
      <c r="A2" s="5" t="n">
        <v>43830</v>
      </c>
      <c r="B2" s="6" t="n">
        <v>7167.39505464641</v>
      </c>
      <c r="C2" s="7" t="n">
        <v>3582.951363</v>
      </c>
      <c r="D2" s="0" t="n">
        <v>0</v>
      </c>
      <c r="E2" s="0" t="n">
        <v>2</v>
      </c>
      <c r="F2" s="8" t="n">
        <f aca="false">B2-C2</f>
        <v>3584.44369164641</v>
      </c>
      <c r="G2" s="9"/>
      <c r="H2" s="9"/>
      <c r="I2" s="9"/>
      <c r="J2" s="9"/>
      <c r="K2" s="9"/>
      <c r="L2" s="9"/>
      <c r="M2" s="9"/>
      <c r="N2" s="9"/>
      <c r="O2" s="8" t="n">
        <f aca="false">F2</f>
        <v>3584.44369164641</v>
      </c>
      <c r="P2" s="9" t="n">
        <f aca="false">F2/O2-1</f>
        <v>0</v>
      </c>
      <c r="Q2" s="8" t="n">
        <f aca="false">B2</f>
        <v>7167.39505464641</v>
      </c>
      <c r="R2" s="9" t="n">
        <f aca="false">B2/Q2-1</f>
        <v>0</v>
      </c>
      <c r="S2" s="9" t="n">
        <v>0</v>
      </c>
      <c r="T2" s="0" t="n">
        <f aca="false">IF(AND($A2&gt;=CrashTest!$B$3,$A2&lt;=CrashTest!$C$3),1,IF(AND($A2&gt;=CrashTest!$B$4,$A2&lt;=CrashTest!$C$4),2,IF(AND($A2&gt;=CrashTest!$B$5,$A2&lt;=CrashTest!$C$5),3,IF(AND($A2&gt;=CrashTest!$B$6,$A2&lt;=CrashTest!$C$6),4,IF(AND($A2&gt;=CrashTest!$B$7,$A2&lt;=CrashTest!$C$7),5,0)))))</f>
        <v>0</v>
      </c>
      <c r="U2" s="8" t="str">
        <f aca="false">IF(T2=0,"",B2)</f>
        <v/>
      </c>
      <c r="V2" s="9" t="str">
        <f aca="false">IF(T2=0,"",B2/U2-1)</f>
        <v/>
      </c>
      <c r="W2" s="8" t="str">
        <f aca="false">IF(T2=0,"",F2)</f>
        <v/>
      </c>
      <c r="X2" s="9" t="str">
        <f aca="false">IF(T2=0,"",F2/W2-1)</f>
        <v/>
      </c>
    </row>
    <row r="3" customFormat="false" ht="15" hidden="false" customHeight="false" outlineLevel="0" collapsed="false">
      <c r="A3" s="5" t="n">
        <v>43831</v>
      </c>
      <c r="B3" s="6" t="n">
        <v>7170.63186879018</v>
      </c>
      <c r="C3" s="7" t="n">
        <v>3590.020393</v>
      </c>
      <c r="D3" s="0" t="n">
        <f aca="false">INT((ROW()-3)/30)</f>
        <v>0</v>
      </c>
      <c r="E3" s="0" t="n">
        <f aca="false">2+30*D3</f>
        <v>2</v>
      </c>
      <c r="F3" s="8" t="n">
        <f aca="false">INDEX($F:$F,$E3)*(2*B3/INDEX($B:$B,$E3)-C3/INDEX($C:$C,$E3))</f>
        <v>3580.60920542065</v>
      </c>
      <c r="G3" s="9" t="n">
        <f aca="false">B3/B2-1</f>
        <v>0.000451602586308164</v>
      </c>
      <c r="H3" s="9" t="n">
        <f aca="false">F3/F2-1</f>
        <v>-0.00106975769620699</v>
      </c>
      <c r="I3" s="9" t="n">
        <f aca="false">LN(B3/B2)</f>
        <v>0.00045150064455047</v>
      </c>
      <c r="J3" s="9" t="n">
        <f aca="false">LN(F3/F2)</f>
        <v>-0.00107033029536928</v>
      </c>
      <c r="K3" s="9"/>
      <c r="L3" s="9"/>
      <c r="M3" s="9"/>
      <c r="N3" s="9"/>
      <c r="O3" s="8" t="n">
        <f aca="false">MAX(O2,F3)</f>
        <v>3584.44369164641</v>
      </c>
      <c r="P3" s="9" t="n">
        <f aca="false">F3/O3-1</f>
        <v>-0.00106975769620699</v>
      </c>
      <c r="Q3" s="8" t="n">
        <f aca="false">MAX(Q2,B3)</f>
        <v>7170.63186879018</v>
      </c>
      <c r="R3" s="9" t="n">
        <f aca="false">B3/Q3-1</f>
        <v>0</v>
      </c>
      <c r="S3" s="9" t="n">
        <f aca="false">B3/INDEX($B:$B,$E3)-1</f>
        <v>0.000451602586308164</v>
      </c>
      <c r="T3" s="0" t="n">
        <f aca="false">IF(AND($A3&gt;=CrashTest!$B$3,$A3&lt;=CrashTest!$C$3),1,IF(AND($A3&gt;=CrashTest!$B$4,$A3&lt;=CrashTest!$C$4),2,IF(AND($A3&gt;=CrashTest!$B$5,$A3&lt;=CrashTest!$C$5),3,IF(AND($A3&gt;=CrashTest!$B$6,$A3&lt;=CrashTest!$C$6),4,IF(AND($A3&gt;=CrashTest!$B$7,$A3&lt;=CrashTest!$C$7),5,0)))))</f>
        <v>0</v>
      </c>
      <c r="U3" s="8" t="str">
        <f aca="false">IF(T3=0,"",IF(T2=T3,MAX(U2,B3),B3))</f>
        <v/>
      </c>
      <c r="V3" s="9" t="str">
        <f aca="false">IF(T3=0,"",B3/U3-1)</f>
        <v/>
      </c>
      <c r="W3" s="8" t="str">
        <f aca="false">IF(T3=0,"",IF(T2=T3,MAX(W2,F3),F3))</f>
        <v/>
      </c>
      <c r="X3" s="9" t="str">
        <f aca="false">IF(T3=0,"",F3/W3-1)</f>
        <v/>
      </c>
    </row>
    <row r="4" customFormat="false" ht="15" hidden="false" customHeight="false" outlineLevel="0" collapsed="false">
      <c r="A4" s="5" t="n">
        <v>43832</v>
      </c>
      <c r="B4" s="6" t="n">
        <v>6946.82526914085</v>
      </c>
      <c r="C4" s="7" t="n">
        <v>3389.543199</v>
      </c>
      <c r="D4" s="0" t="n">
        <f aca="false">INT((ROW()-3)/30)</f>
        <v>0</v>
      </c>
      <c r="E4" s="0" t="n">
        <f aca="false">2+30*D4</f>
        <v>2</v>
      </c>
      <c r="F4" s="8" t="n">
        <f aca="false">INDEX($F:$F,$E4)*(2*B4/INDEX($B:$B,$E4)-C4/INDEX($C:$C,$E4))</f>
        <v>3557.31670122955</v>
      </c>
      <c r="G4" s="9" t="n">
        <f aca="false">B4/B3-1</f>
        <v>-0.0312115590012977</v>
      </c>
      <c r="H4" s="9" t="n">
        <f aca="false">F4/F3-1</f>
        <v>-0.00650517910634818</v>
      </c>
      <c r="I4" s="9" t="n">
        <f aca="false">LN(B4/B3)</f>
        <v>-0.0317090180709331</v>
      </c>
      <c r="J4" s="9" t="n">
        <f aca="false">LN(F4/F3)</f>
        <v>-0.0065264299946415</v>
      </c>
      <c r="K4" s="9"/>
      <c r="L4" s="9"/>
      <c r="M4" s="9"/>
      <c r="N4" s="9"/>
      <c r="O4" s="8" t="n">
        <f aca="false">MAX(O3,F4)</f>
        <v>3584.44369164641</v>
      </c>
      <c r="P4" s="9" t="n">
        <f aca="false">F4/O4-1</f>
        <v>-0.00756797783714103</v>
      </c>
      <c r="Q4" s="8" t="n">
        <f aca="false">MAX(Q3,B4)</f>
        <v>7170.63186879018</v>
      </c>
      <c r="R4" s="9" t="n">
        <f aca="false">B4/Q4-1</f>
        <v>-0.0312115590012977</v>
      </c>
      <c r="S4" s="9" t="n">
        <f aca="false">B4/INDEX($B:$B,$E4)-1</f>
        <v>-0.0307740516357573</v>
      </c>
      <c r="T4" s="0" t="n">
        <f aca="false">IF(AND($A4&gt;=CrashTest!$B$3,$A4&lt;=CrashTest!$C$3),1,IF(AND($A4&gt;=CrashTest!$B$4,$A4&lt;=CrashTest!$C$4),2,IF(AND($A4&gt;=CrashTest!$B$5,$A4&lt;=CrashTest!$C$5),3,IF(AND($A4&gt;=CrashTest!$B$6,$A4&lt;=CrashTest!$C$6),4,IF(AND($A4&gt;=CrashTest!$B$7,$A4&lt;=CrashTest!$C$7),5,0)))))</f>
        <v>0</v>
      </c>
      <c r="U4" s="8" t="str">
        <f aca="false">IF(T4=0,"",IF(T3=T4,MAX(U3,B4),B4))</f>
        <v/>
      </c>
      <c r="V4" s="9" t="str">
        <f aca="false">IF(T4=0,"",B4/U4-1)</f>
        <v/>
      </c>
      <c r="W4" s="8" t="str">
        <f aca="false">IF(T4=0,"",IF(T3=T4,MAX(W3,F4),F4))</f>
        <v/>
      </c>
      <c r="X4" s="9" t="str">
        <f aca="false">IF(T4=0,"",F4/W4-1)</f>
        <v/>
      </c>
    </row>
    <row r="5" customFormat="false" ht="15" hidden="false" customHeight="false" outlineLevel="0" collapsed="false">
      <c r="A5" s="5" t="n">
        <v>43833</v>
      </c>
      <c r="B5" s="6" t="n">
        <v>7315.3093603156</v>
      </c>
      <c r="C5" s="7" t="n">
        <v>3731.784668</v>
      </c>
      <c r="D5" s="0" t="n">
        <f aca="false">INT((ROW()-3)/30)</f>
        <v>0</v>
      </c>
      <c r="E5" s="0" t="n">
        <f aca="false">2+30*D5</f>
        <v>2</v>
      </c>
      <c r="F5" s="8" t="n">
        <f aca="false">INDEX($F:$F,$E5)*(2*B5/INDEX($B:$B,$E5)-C5/INDEX($C:$C,$E5))</f>
        <v>3583.49349937007</v>
      </c>
      <c r="G5" s="9" t="n">
        <f aca="false">B5/B4-1</f>
        <v>0.0530435237534517</v>
      </c>
      <c r="H5" s="9" t="n">
        <f aca="false">F5/F4-1</f>
        <v>0.0073585796090283</v>
      </c>
      <c r="I5" s="9" t="n">
        <f aca="false">LN(B5/B4)</f>
        <v>0.0516845653968438</v>
      </c>
      <c r="J5" s="9" t="n">
        <f aca="false">LN(F5/F4)</f>
        <v>0.0073316373525239</v>
      </c>
      <c r="K5" s="9"/>
      <c r="L5" s="9"/>
      <c r="M5" s="9"/>
      <c r="N5" s="9"/>
      <c r="O5" s="8" t="n">
        <f aca="false">MAX(O4,F5)</f>
        <v>3584.44369164641</v>
      </c>
      <c r="P5" s="9" t="n">
        <f aca="false">F5/O5-1</f>
        <v>-0.000265087795506602</v>
      </c>
      <c r="Q5" s="8" t="n">
        <f aca="false">MAX(Q4,B5)</f>
        <v>7315.3093603156</v>
      </c>
      <c r="R5" s="9" t="n">
        <f aca="false">B5/Q5-1</f>
        <v>0</v>
      </c>
      <c r="S5" s="9" t="n">
        <f aca="false">B5/INDEX($B:$B,$E5)-1</f>
        <v>0.0206371079787631</v>
      </c>
      <c r="T5" s="0" t="n">
        <f aca="false">IF(AND($A5&gt;=CrashTest!$B$3,$A5&lt;=CrashTest!$C$3),1,IF(AND($A5&gt;=CrashTest!$B$4,$A5&lt;=CrashTest!$C$4),2,IF(AND($A5&gt;=CrashTest!$B$5,$A5&lt;=CrashTest!$C$5),3,IF(AND($A5&gt;=CrashTest!$B$6,$A5&lt;=CrashTest!$C$6),4,IF(AND($A5&gt;=CrashTest!$B$7,$A5&lt;=CrashTest!$C$7),5,0)))))</f>
        <v>0</v>
      </c>
      <c r="U5" s="8" t="str">
        <f aca="false">IF(T5=0,"",IF(T4=T5,MAX(U4,B5),B5))</f>
        <v/>
      </c>
      <c r="V5" s="9" t="str">
        <f aca="false">IF(T5=0,"",B5/U5-1)</f>
        <v/>
      </c>
      <c r="W5" s="8" t="str">
        <f aca="false">IF(T5=0,"",IF(T4=T5,MAX(W4,F5),F5))</f>
        <v/>
      </c>
      <c r="X5" s="9" t="str">
        <f aca="false">IF(T5=0,"",F5/W5-1)</f>
        <v/>
      </c>
    </row>
    <row r="6" customFormat="false" ht="15" hidden="false" customHeight="false" outlineLevel="0" collapsed="false">
      <c r="A6" s="5" t="n">
        <v>43834</v>
      </c>
      <c r="B6" s="6" t="n">
        <v>7343.16419438925</v>
      </c>
      <c r="C6" s="7" t="n">
        <v>3742.759236</v>
      </c>
      <c r="D6" s="0" t="n">
        <f aca="false">INT((ROW()-3)/30)</f>
        <v>0</v>
      </c>
      <c r="E6" s="0" t="n">
        <f aca="false">2+30*D6</f>
        <v>2</v>
      </c>
      <c r="F6" s="8" t="n">
        <f aca="false">INDEX($F:$F,$E6)*(2*B6/INDEX($B:$B,$E6)-C6/INDEX($C:$C,$E6))</f>
        <v>3600.37499412177</v>
      </c>
      <c r="G6" s="9" t="n">
        <f aca="false">B6/B5-1</f>
        <v>0.00380774519595262</v>
      </c>
      <c r="H6" s="9" t="n">
        <f aca="false">F6/F5-1</f>
        <v>0.00471090424879184</v>
      </c>
      <c r="I6" s="9" t="n">
        <f aca="false">LN(B6/B5)</f>
        <v>0.00380051408455426</v>
      </c>
      <c r="J6" s="9" t="n">
        <f aca="false">LN(F6/F5)</f>
        <v>0.00469984266580613</v>
      </c>
      <c r="K6" s="9"/>
      <c r="L6" s="9"/>
      <c r="M6" s="9"/>
      <c r="N6" s="9"/>
      <c r="O6" s="8" t="n">
        <f aca="false">MAX(O5,F6)</f>
        <v>3600.37499412177</v>
      </c>
      <c r="P6" s="9" t="n">
        <f aca="false">F6/O6-1</f>
        <v>0</v>
      </c>
      <c r="Q6" s="8" t="n">
        <f aca="false">MAX(Q5,B6)</f>
        <v>7343.16419438925</v>
      </c>
      <c r="R6" s="9" t="n">
        <f aca="false">B6/Q6-1</f>
        <v>0</v>
      </c>
      <c r="S6" s="9" t="n">
        <f aca="false">B6/INDEX($B:$B,$E6)-1</f>
        <v>0.0245234340234803</v>
      </c>
      <c r="T6" s="0" t="n">
        <f aca="false">IF(AND($A6&gt;=CrashTest!$B$3,$A6&lt;=CrashTest!$C$3),1,IF(AND($A6&gt;=CrashTest!$B$4,$A6&lt;=CrashTest!$C$4),2,IF(AND($A6&gt;=CrashTest!$B$5,$A6&lt;=CrashTest!$C$5),3,IF(AND($A6&gt;=CrashTest!$B$6,$A6&lt;=CrashTest!$C$6),4,IF(AND($A6&gt;=CrashTest!$B$7,$A6&lt;=CrashTest!$C$7),5,0)))))</f>
        <v>0</v>
      </c>
      <c r="U6" s="8" t="str">
        <f aca="false">IF(T6=0,"",IF(T5=T6,MAX(U5,B6),B6))</f>
        <v/>
      </c>
      <c r="V6" s="9" t="str">
        <f aca="false">IF(T6=0,"",B6/U6-1)</f>
        <v/>
      </c>
      <c r="W6" s="8" t="str">
        <f aca="false">IF(T6=0,"",IF(T5=T6,MAX(W5,F6),F6))</f>
        <v/>
      </c>
      <c r="X6" s="9" t="str">
        <f aca="false">IF(T6=0,"",F6/W6-1)</f>
        <v/>
      </c>
    </row>
    <row r="7" customFormat="false" ht="15" hidden="false" customHeight="false" outlineLevel="0" collapsed="false">
      <c r="A7" s="5" t="n">
        <v>43835</v>
      </c>
      <c r="B7" s="6" t="n">
        <v>7345.53069181765</v>
      </c>
      <c r="C7" s="7" t="n">
        <v>3747.611473</v>
      </c>
      <c r="D7" s="0" t="n">
        <f aca="false">INT((ROW()-3)/30)</f>
        <v>0</v>
      </c>
      <c r="E7" s="0" t="n">
        <f aca="false">2+30*D7</f>
        <v>2</v>
      </c>
      <c r="F7" s="8" t="n">
        <f aca="false">INDEX($F:$F,$E7)*(2*B7/INDEX($B:$B,$E7)-C7/INDEX($C:$C,$E7))</f>
        <v>3597.88772628383</v>
      </c>
      <c r="G7" s="9" t="n">
        <f aca="false">B7/B6-1</f>
        <v>0.000322272165752313</v>
      </c>
      <c r="H7" s="9" t="n">
        <f aca="false">F7/F6-1</f>
        <v>-0.0006908357718306</v>
      </c>
      <c r="I7" s="9" t="n">
        <f aca="false">LN(B7/B6)</f>
        <v>0.0003222202472322</v>
      </c>
      <c r="J7" s="9" t="n">
        <f aca="false">LN(F7/F6)</f>
        <v>-0.000691074508820788</v>
      </c>
      <c r="K7" s="9"/>
      <c r="L7" s="9"/>
      <c r="M7" s="9"/>
      <c r="N7" s="9"/>
      <c r="O7" s="8" t="n">
        <f aca="false">MAX(O6,F7)</f>
        <v>3600.37499412177</v>
      </c>
      <c r="P7" s="9" t="n">
        <f aca="false">F7/O7-1</f>
        <v>-0.0006908357718306</v>
      </c>
      <c r="Q7" s="8" t="n">
        <f aca="false">MAX(Q6,B7)</f>
        <v>7345.53069181765</v>
      </c>
      <c r="R7" s="9" t="n">
        <f aca="false">B7/Q7-1</f>
        <v>0</v>
      </c>
      <c r="S7" s="9" t="n">
        <f aca="false">B7/INDEX($B:$B,$E7)-1</f>
        <v>0.0248536094094269</v>
      </c>
      <c r="T7" s="0" t="n">
        <f aca="false">IF(AND($A7&gt;=CrashTest!$B$3,$A7&lt;=CrashTest!$C$3),1,IF(AND($A7&gt;=CrashTest!$B$4,$A7&lt;=CrashTest!$C$4),2,IF(AND($A7&gt;=CrashTest!$B$5,$A7&lt;=CrashTest!$C$5),3,IF(AND($A7&gt;=CrashTest!$B$6,$A7&lt;=CrashTest!$C$6),4,IF(AND($A7&gt;=CrashTest!$B$7,$A7&lt;=CrashTest!$C$7),5,0)))))</f>
        <v>0</v>
      </c>
      <c r="U7" s="8" t="str">
        <f aca="false">IF(T7=0,"",IF(T6=T7,MAX(U6,B7),B7))</f>
        <v/>
      </c>
      <c r="V7" s="9" t="str">
        <f aca="false">IF(T7=0,"",B7/U7-1)</f>
        <v/>
      </c>
      <c r="W7" s="8" t="str">
        <f aca="false">IF(T7=0,"",IF(T6=T7,MAX(W6,F7),F7))</f>
        <v/>
      </c>
      <c r="X7" s="9" t="str">
        <f aca="false">IF(T7=0,"",F7/W7-1)</f>
        <v/>
      </c>
    </row>
    <row r="8" customFormat="false" ht="15" hidden="false" customHeight="false" outlineLevel="0" collapsed="false">
      <c r="A8" s="5" t="n">
        <v>43836</v>
      </c>
      <c r="B8" s="6" t="n">
        <v>7765.7977346581</v>
      </c>
      <c r="C8" s="7" t="n">
        <v>4107.917737</v>
      </c>
      <c r="D8" s="0" t="n">
        <f aca="false">INT((ROW()-3)/30)</f>
        <v>0</v>
      </c>
      <c r="E8" s="0" t="n">
        <f aca="false">2+30*D8</f>
        <v>2</v>
      </c>
      <c r="F8" s="8" t="n">
        <f aca="false">INDEX($F:$F,$E8)*(2*B8/INDEX($B:$B,$E8)-C8/INDEX($C:$C,$E8))</f>
        <v>3657.7859387215</v>
      </c>
      <c r="G8" s="9" t="n">
        <f aca="false">B8/B7-1</f>
        <v>0.0572139795574735</v>
      </c>
      <c r="H8" s="9" t="n">
        <f aca="false">F8/F7-1</f>
        <v>0.0166481605304398</v>
      </c>
      <c r="I8" s="9" t="n">
        <f aca="false">LN(B8/B7)</f>
        <v>0.0556371268515226</v>
      </c>
      <c r="J8" s="9" t="n">
        <f aca="false">LN(F8/F7)</f>
        <v>0.0165110990285939</v>
      </c>
      <c r="K8" s="9"/>
      <c r="L8" s="9"/>
      <c r="M8" s="9"/>
      <c r="N8" s="9"/>
      <c r="O8" s="8" t="n">
        <f aca="false">MAX(O7,F8)</f>
        <v>3657.7859387215</v>
      </c>
      <c r="P8" s="9" t="n">
        <f aca="false">F8/O8-1</f>
        <v>0</v>
      </c>
      <c r="Q8" s="8" t="n">
        <f aca="false">MAX(Q7,B8)</f>
        <v>7765.7977346581</v>
      </c>
      <c r="R8" s="9" t="n">
        <f aca="false">B8/Q8-1</f>
        <v>0</v>
      </c>
      <c r="S8" s="9" t="n">
        <f aca="false">B8/INDEX($B:$B,$E8)-1</f>
        <v>0.0834895628675809</v>
      </c>
      <c r="T8" s="0" t="n">
        <f aca="false">IF(AND($A8&gt;=CrashTest!$B$3,$A8&lt;=CrashTest!$C$3),1,IF(AND($A8&gt;=CrashTest!$B$4,$A8&lt;=CrashTest!$C$4),2,IF(AND($A8&gt;=CrashTest!$B$5,$A8&lt;=CrashTest!$C$5),3,IF(AND($A8&gt;=CrashTest!$B$6,$A8&lt;=CrashTest!$C$6),4,IF(AND($A8&gt;=CrashTest!$B$7,$A8&lt;=CrashTest!$C$7),5,0)))))</f>
        <v>0</v>
      </c>
      <c r="U8" s="8" t="str">
        <f aca="false">IF(T8=0,"",IF(T7=T8,MAX(U7,B8),B8))</f>
        <v/>
      </c>
      <c r="V8" s="9" t="str">
        <f aca="false">IF(T8=0,"",B8/U8-1)</f>
        <v/>
      </c>
      <c r="W8" s="8" t="str">
        <f aca="false">IF(T8=0,"",IF(T7=T8,MAX(W7,F8),F8))</f>
        <v/>
      </c>
      <c r="X8" s="9" t="str">
        <f aca="false">IF(T8=0,"",F8/W8-1)</f>
        <v/>
      </c>
    </row>
    <row r="9" customFormat="false" ht="15" hidden="false" customHeight="false" outlineLevel="0" collapsed="false">
      <c r="A9" s="5" t="n">
        <v>43837</v>
      </c>
      <c r="B9" s="6" t="n">
        <v>8136.08684190532</v>
      </c>
      <c r="C9" s="7" t="n">
        <v>4467.194727</v>
      </c>
      <c r="D9" s="0" t="n">
        <f aca="false">INT((ROW()-3)/30)</f>
        <v>0</v>
      </c>
      <c r="E9" s="0" t="n">
        <f aca="false">2+30*D9</f>
        <v>2</v>
      </c>
      <c r="F9" s="8" t="n">
        <f aca="false">INDEX($F:$F,$E9)*(2*B9/INDEX($B:$B,$E9)-C9/INDEX($C:$C,$E9))</f>
        <v>3668.72551232393</v>
      </c>
      <c r="G9" s="9" t="n">
        <f aca="false">B9/B8-1</f>
        <v>0.0476820437383594</v>
      </c>
      <c r="H9" s="9" t="n">
        <f aca="false">F9/F8-1</f>
        <v>0.00299076375318275</v>
      </c>
      <c r="I9" s="9" t="n">
        <f aca="false">LN(B9/B8)</f>
        <v>0.04658014648634</v>
      </c>
      <c r="J9" s="9" t="n">
        <f aca="false">LN(F9/F8)</f>
        <v>0.00298630031644448</v>
      </c>
      <c r="K9" s="9" t="n">
        <f aca="false">F9/F2-1</f>
        <v>0.0235132221141994</v>
      </c>
      <c r="L9" s="9"/>
      <c r="M9" s="9" t="n">
        <f aca="false">B9/B2-1</f>
        <v>0.135152559594289</v>
      </c>
      <c r="N9" s="9"/>
      <c r="O9" s="8" t="n">
        <f aca="false">MAX(O8,F9)</f>
        <v>3668.72551232393</v>
      </c>
      <c r="P9" s="9" t="n">
        <f aca="false">F9/O9-1</f>
        <v>0</v>
      </c>
      <c r="Q9" s="8" t="n">
        <f aca="false">MAX(Q8,B9)</f>
        <v>8136.08684190532</v>
      </c>
      <c r="R9" s="9" t="n">
        <f aca="false">B9/Q9-1</f>
        <v>0</v>
      </c>
      <c r="S9" s="9" t="n">
        <f aca="false">B9/INDEX($B:$B,$E9)-1</f>
        <v>0.135152559594289</v>
      </c>
      <c r="T9" s="0" t="n">
        <f aca="false">IF(AND($A9&gt;=CrashTest!$B$3,$A9&lt;=CrashTest!$C$3),1,IF(AND($A9&gt;=CrashTest!$B$4,$A9&lt;=CrashTest!$C$4),2,IF(AND($A9&gt;=CrashTest!$B$5,$A9&lt;=CrashTest!$C$5),3,IF(AND($A9&gt;=CrashTest!$B$6,$A9&lt;=CrashTest!$C$6),4,IF(AND($A9&gt;=CrashTest!$B$7,$A9&lt;=CrashTest!$C$7),5,0)))))</f>
        <v>0</v>
      </c>
      <c r="U9" s="8" t="str">
        <f aca="false">IF(T9=0,"",IF(T8=T9,MAX(U8,B9),B9))</f>
        <v/>
      </c>
      <c r="V9" s="9" t="str">
        <f aca="false">IF(T9=0,"",B9/U9-1)</f>
        <v/>
      </c>
      <c r="W9" s="8" t="str">
        <f aca="false">IF(T9=0,"",IF(T8=T9,MAX(W8,F9),F9))</f>
        <v/>
      </c>
      <c r="X9" s="9" t="str">
        <f aca="false">IF(T9=0,"",F9/W9-1)</f>
        <v/>
      </c>
    </row>
    <row r="10" customFormat="false" ht="15" hidden="false" customHeight="false" outlineLevel="0" collapsed="false">
      <c r="A10" s="5" t="n">
        <v>43838</v>
      </c>
      <c r="B10" s="6" t="n">
        <v>8059.69952887201</v>
      </c>
      <c r="C10" s="7" t="n">
        <v>4362.661873</v>
      </c>
      <c r="D10" s="0" t="n">
        <f aca="false">INT((ROW()-3)/30)</f>
        <v>0</v>
      </c>
      <c r="E10" s="0" t="n">
        <f aca="false">2+30*D10</f>
        <v>2</v>
      </c>
      <c r="F10" s="8" t="n">
        <f aca="false">INDEX($F:$F,$E10)*(2*B10/INDEX($B:$B,$E10)-C10/INDEX($C:$C,$E10))</f>
        <v>3696.898687423</v>
      </c>
      <c r="G10" s="9" t="n">
        <f aca="false">B10/B9-1</f>
        <v>-0.00938870424045546</v>
      </c>
      <c r="H10" s="9" t="n">
        <f aca="false">F10/F9-1</f>
        <v>0.00767928126659512</v>
      </c>
      <c r="I10" s="9" t="n">
        <f aca="false">LN(B10/B9)</f>
        <v>-0.00943305594576416</v>
      </c>
      <c r="J10" s="9" t="n">
        <f aca="false">LN(F10/F9)</f>
        <v>0.00764994567466655</v>
      </c>
      <c r="K10" s="9" t="n">
        <f aca="false">F10/F3-1</f>
        <v>0.0324775688523342</v>
      </c>
      <c r="L10" s="9"/>
      <c r="M10" s="9" t="n">
        <f aca="false">B10/B3-1</f>
        <v>0.123987352349164</v>
      </c>
      <c r="N10" s="9"/>
      <c r="O10" s="8" t="n">
        <f aca="false">MAX(O9,F10)</f>
        <v>3696.898687423</v>
      </c>
      <c r="P10" s="9" t="n">
        <f aca="false">F10/O10-1</f>
        <v>0</v>
      </c>
      <c r="Q10" s="8" t="n">
        <f aca="false">MAX(Q9,B10)</f>
        <v>8136.08684190532</v>
      </c>
      <c r="R10" s="9" t="n">
        <f aca="false">B10/Q10-1</f>
        <v>-0.00938870424045546</v>
      </c>
      <c r="S10" s="9" t="n">
        <f aca="false">B10/INDEX($B:$B,$E10)-1</f>
        <v>0.124494947944462</v>
      </c>
      <c r="T10" s="0" t="n">
        <f aca="false">IF(AND($A10&gt;=CrashTest!$B$3,$A10&lt;=CrashTest!$C$3),1,IF(AND($A10&gt;=CrashTest!$B$4,$A10&lt;=CrashTest!$C$4),2,IF(AND($A10&gt;=CrashTest!$B$5,$A10&lt;=CrashTest!$C$5),3,IF(AND($A10&gt;=CrashTest!$B$6,$A10&lt;=CrashTest!$C$6),4,IF(AND($A10&gt;=CrashTest!$B$7,$A10&lt;=CrashTest!$C$7),5,0)))))</f>
        <v>0</v>
      </c>
      <c r="U10" s="8" t="str">
        <f aca="false">IF(T10=0,"",IF(T9=T10,MAX(U9,B10),B10))</f>
        <v/>
      </c>
      <c r="V10" s="9" t="str">
        <f aca="false">IF(T10=0,"",B10/U10-1)</f>
        <v/>
      </c>
      <c r="W10" s="8" t="str">
        <f aca="false">IF(T10=0,"",IF(T9=T10,MAX(W9,F10),F10))</f>
        <v/>
      </c>
      <c r="X10" s="9" t="str">
        <f aca="false">IF(T10=0,"",F10/W10-1)</f>
        <v/>
      </c>
    </row>
    <row r="11" customFormat="false" ht="15" hidden="false" customHeight="false" outlineLevel="0" collapsed="false">
      <c r="A11" s="5" t="n">
        <v>43839</v>
      </c>
      <c r="B11" s="6" t="n">
        <v>7817.13609322034</v>
      </c>
      <c r="C11" s="7" t="n">
        <v>4154.572227</v>
      </c>
      <c r="D11" s="0" t="n">
        <f aca="false">INT((ROW()-3)/30)</f>
        <v>0</v>
      </c>
      <c r="E11" s="0" t="n">
        <f aca="false">2+30*D11</f>
        <v>2</v>
      </c>
      <c r="F11" s="8" t="n">
        <f aca="false">INDEX($F:$F,$E11)*(2*B11/INDEX($B:$B,$E11)-C11/INDEX($C:$C,$E11))</f>
        <v>3662.46106450354</v>
      </c>
      <c r="G11" s="9" t="n">
        <f aca="false">B11/B10-1</f>
        <v>-0.0300958410152565</v>
      </c>
      <c r="H11" s="9" t="n">
        <f aca="false">F11/F10-1</f>
        <v>-0.00931527364723805</v>
      </c>
      <c r="I11" s="9" t="n">
        <f aca="false">LN(B11/B10)</f>
        <v>-0.0305580175366285</v>
      </c>
      <c r="J11" s="9" t="n">
        <f aca="false">LN(F11/F10)</f>
        <v>-0.00935893214757196</v>
      </c>
      <c r="K11" s="9" t="n">
        <f aca="false">F11/F4-1</f>
        <v>0.0295572118270069</v>
      </c>
      <c r="L11" s="9"/>
      <c r="M11" s="9" t="n">
        <f aca="false">B11/B4-1</f>
        <v>0.125281807208478</v>
      </c>
      <c r="N11" s="9"/>
      <c r="O11" s="8" t="n">
        <f aca="false">MAX(O10,F11)</f>
        <v>3696.898687423</v>
      </c>
      <c r="P11" s="9" t="n">
        <f aca="false">F11/O11-1</f>
        <v>-0.00931527364723805</v>
      </c>
      <c r="Q11" s="8" t="n">
        <f aca="false">MAX(Q10,B11)</f>
        <v>8136.08684190532</v>
      </c>
      <c r="R11" s="9" t="n">
        <f aca="false">B11/Q11-1</f>
        <v>-0.039201984305552</v>
      </c>
      <c r="S11" s="9" t="n">
        <f aca="false">B11/INDEX($B:$B,$E11)-1</f>
        <v>0.0906523267686663</v>
      </c>
      <c r="T11" s="0" t="n">
        <f aca="false">IF(AND($A11&gt;=CrashTest!$B$3,$A11&lt;=CrashTest!$C$3),1,IF(AND($A11&gt;=CrashTest!$B$4,$A11&lt;=CrashTest!$C$4),2,IF(AND($A11&gt;=CrashTest!$B$5,$A11&lt;=CrashTest!$C$5),3,IF(AND($A11&gt;=CrashTest!$B$6,$A11&lt;=CrashTest!$C$6),4,IF(AND($A11&gt;=CrashTest!$B$7,$A11&lt;=CrashTest!$C$7),5,0)))))</f>
        <v>0</v>
      </c>
      <c r="U11" s="8" t="str">
        <f aca="false">IF(T11=0,"",IF(T10=T11,MAX(U10,B11),B11))</f>
        <v/>
      </c>
      <c r="V11" s="9" t="str">
        <f aca="false">IF(T11=0,"",B11/U11-1)</f>
        <v/>
      </c>
      <c r="W11" s="8" t="str">
        <f aca="false">IF(T11=0,"",IF(T10=T11,MAX(W10,F11),F11))</f>
        <v/>
      </c>
      <c r="X11" s="9" t="str">
        <f aca="false">IF(T11=0,"",F11/W11-1)</f>
        <v/>
      </c>
    </row>
    <row r="12" customFormat="false" ht="15" hidden="false" customHeight="false" outlineLevel="0" collapsed="false">
      <c r="A12" s="5" t="n">
        <v>43840</v>
      </c>
      <c r="B12" s="6" t="n">
        <v>8129.81791992987</v>
      </c>
      <c r="C12" s="7" t="n">
        <v>4490.304785</v>
      </c>
      <c r="D12" s="0" t="n">
        <f aca="false">INT((ROW()-3)/30)</f>
        <v>0</v>
      </c>
      <c r="E12" s="0" t="n">
        <f aca="false">2+30*D12</f>
        <v>2</v>
      </c>
      <c r="F12" s="8" t="n">
        <f aca="false">INDEX($F:$F,$E12)*(2*B12/INDEX($B:$B,$E12)-C12/INDEX($C:$C,$E12))</f>
        <v>3639.33560156277</v>
      </c>
      <c r="G12" s="9" t="n">
        <f aca="false">B12/B11-1</f>
        <v>0.0399995372961095</v>
      </c>
      <c r="H12" s="9" t="n">
        <f aca="false">F12/F11-1</f>
        <v>-0.00631418669945771</v>
      </c>
      <c r="I12" s="9" t="n">
        <f aca="false">LN(B12/B11)</f>
        <v>0.0392202682455953</v>
      </c>
      <c r="J12" s="9" t="n">
        <f aca="false">LN(F12/F11)</f>
        <v>-0.00633420548903583</v>
      </c>
      <c r="K12" s="9" t="n">
        <f aca="false">F12/F5-1</f>
        <v>0.0155831459447362</v>
      </c>
      <c r="L12" s="9"/>
      <c r="M12" s="9" t="n">
        <f aca="false">B12/B5-1</f>
        <v>0.111343009501806</v>
      </c>
      <c r="N12" s="9"/>
      <c r="O12" s="8" t="n">
        <f aca="false">MAX(O11,F12)</f>
        <v>3696.898687423</v>
      </c>
      <c r="P12" s="9" t="n">
        <f aca="false">F12/O12-1</f>
        <v>-0.0155706419697306</v>
      </c>
      <c r="Q12" s="8" t="n">
        <f aca="false">MAX(Q11,B12)</f>
        <v>8136.08684190532</v>
      </c>
      <c r="R12" s="9" t="n">
        <f aca="false">B12/Q12-1</f>
        <v>-0.000770508242753931</v>
      </c>
      <c r="S12" s="9" t="n">
        <f aca="false">B12/INDEX($B:$B,$E12)-1</f>
        <v>0.134277915190338</v>
      </c>
      <c r="T12" s="0" t="n">
        <f aca="false">IF(AND($A12&gt;=CrashTest!$B$3,$A12&lt;=CrashTest!$C$3),1,IF(AND($A12&gt;=CrashTest!$B$4,$A12&lt;=CrashTest!$C$4),2,IF(AND($A12&gt;=CrashTest!$B$5,$A12&lt;=CrashTest!$C$5),3,IF(AND($A12&gt;=CrashTest!$B$6,$A12&lt;=CrashTest!$C$6),4,IF(AND($A12&gt;=CrashTest!$B$7,$A12&lt;=CrashTest!$C$7),5,0)))))</f>
        <v>0</v>
      </c>
      <c r="U12" s="8" t="str">
        <f aca="false">IF(T12=0,"",IF(T11=T12,MAX(U11,B12),B12))</f>
        <v/>
      </c>
      <c r="V12" s="9" t="str">
        <f aca="false">IF(T12=0,"",B12/U12-1)</f>
        <v/>
      </c>
      <c r="W12" s="8" t="str">
        <f aca="false">IF(T12=0,"",IF(T11=T12,MAX(W11,F12),F12))</f>
        <v/>
      </c>
      <c r="X12" s="9" t="str">
        <f aca="false">IF(T12=0,"",F12/W12-1)</f>
        <v/>
      </c>
    </row>
    <row r="13" customFormat="false" ht="15" hidden="false" customHeight="false" outlineLevel="0" collapsed="false">
      <c r="A13" s="5" t="n">
        <v>43841</v>
      </c>
      <c r="B13" s="6" t="n">
        <v>8032.00549503215</v>
      </c>
      <c r="C13" s="7" t="n">
        <v>4327.947215</v>
      </c>
      <c r="D13" s="0" t="n">
        <f aca="false">INT((ROW()-3)/30)</f>
        <v>0</v>
      </c>
      <c r="E13" s="0" t="n">
        <f aca="false">2+30*D13</f>
        <v>2</v>
      </c>
      <c r="F13" s="8" t="n">
        <f aca="false">INDEX($F:$F,$E13)*(2*B13/INDEX($B:$B,$E13)-C13/INDEX($C:$C,$E13))</f>
        <v>3703.92800432774</v>
      </c>
      <c r="G13" s="9" t="n">
        <f aca="false">B13/B12-1</f>
        <v>-0.0120313180271772</v>
      </c>
      <c r="H13" s="9" t="n">
        <f aca="false">F13/F12-1</f>
        <v>0.0177484051586856</v>
      </c>
      <c r="I13" s="9" t="n">
        <f aca="false">LN(B13/B12)</f>
        <v>-0.0121042801447484</v>
      </c>
      <c r="J13" s="9" t="n">
        <f aca="false">LN(F13/F12)</f>
        <v>0.017592741373131</v>
      </c>
      <c r="K13" s="9" t="n">
        <f aca="false">F13/F6-1</f>
        <v>0.0287617290907281</v>
      </c>
      <c r="L13" s="9"/>
      <c r="M13" s="9" t="n">
        <f aca="false">B13/B6-1</f>
        <v>0.0938071493987875</v>
      </c>
      <c r="N13" s="9"/>
      <c r="O13" s="8" t="n">
        <f aca="false">MAX(O12,F13)</f>
        <v>3703.92800432774</v>
      </c>
      <c r="P13" s="9" t="n">
        <f aca="false">F13/O13-1</f>
        <v>0</v>
      </c>
      <c r="Q13" s="8" t="n">
        <f aca="false">MAX(Q12,B13)</f>
        <v>8136.08684190532</v>
      </c>
      <c r="R13" s="9" t="n">
        <f aca="false">B13/Q13-1</f>
        <v>-0.01279255604022</v>
      </c>
      <c r="S13" s="9" t="n">
        <f aca="false">B13/INDEX($B:$B,$E13)-1</f>
        <v>0.12063105686148</v>
      </c>
      <c r="T13" s="0" t="n">
        <f aca="false">IF(AND($A13&gt;=CrashTest!$B$3,$A13&lt;=CrashTest!$C$3),1,IF(AND($A13&gt;=CrashTest!$B$4,$A13&lt;=CrashTest!$C$4),2,IF(AND($A13&gt;=CrashTest!$B$5,$A13&lt;=CrashTest!$C$5),3,IF(AND($A13&gt;=CrashTest!$B$6,$A13&lt;=CrashTest!$C$6),4,IF(AND($A13&gt;=CrashTest!$B$7,$A13&lt;=CrashTest!$C$7),5,0)))))</f>
        <v>0</v>
      </c>
      <c r="U13" s="8" t="str">
        <f aca="false">IF(T13=0,"",IF(T12=T13,MAX(U12,B13),B13))</f>
        <v/>
      </c>
      <c r="V13" s="9" t="str">
        <f aca="false">IF(T13=0,"",B13/U13-1)</f>
        <v/>
      </c>
      <c r="W13" s="8" t="str">
        <f aca="false">IF(T13=0,"",IF(T12=T13,MAX(W12,F13),F13))</f>
        <v/>
      </c>
      <c r="X13" s="9" t="str">
        <f aca="false">IF(T13=0,"",F13/W13-1)</f>
        <v/>
      </c>
    </row>
    <row r="14" customFormat="false" ht="15" hidden="false" customHeight="false" outlineLevel="0" collapsed="false">
      <c r="A14" s="5" t="n">
        <v>43842</v>
      </c>
      <c r="B14" s="6" t="n">
        <v>8164.54999316189</v>
      </c>
      <c r="C14" s="7" t="n">
        <v>4467.08477</v>
      </c>
      <c r="D14" s="0" t="n">
        <f aca="false">INT((ROW()-3)/30)</f>
        <v>0</v>
      </c>
      <c r="E14" s="0" t="n">
        <f aca="false">2+30*D14</f>
        <v>2</v>
      </c>
      <c r="F14" s="8" t="n">
        <f aca="false">INDEX($F:$F,$E14)*(2*B14/INDEX($B:$B,$E14)-C14/INDEX($C:$C,$E14))</f>
        <v>3697.30459271235</v>
      </c>
      <c r="G14" s="9" t="n">
        <f aca="false">B14/B13-1</f>
        <v>0.0165020427602693</v>
      </c>
      <c r="H14" s="9" t="n">
        <f aca="false">F14/F13-1</f>
        <v>-0.00178821283989461</v>
      </c>
      <c r="I14" s="9" t="n">
        <f aca="false">LN(B14/B13)</f>
        <v>0.016367363686084</v>
      </c>
      <c r="J14" s="9" t="n">
        <f aca="false">LN(F14/F13)</f>
        <v>-0.00178981360109413</v>
      </c>
      <c r="K14" s="9" t="n">
        <f aca="false">F14/F7-1</f>
        <v>0.0276320091097471</v>
      </c>
      <c r="L14" s="9"/>
      <c r="M14" s="9" t="n">
        <f aca="false">B14/B7-1</f>
        <v>0.111498996560802</v>
      </c>
      <c r="N14" s="9"/>
      <c r="O14" s="8" t="n">
        <f aca="false">MAX(O13,F14)</f>
        <v>3703.92800432774</v>
      </c>
      <c r="P14" s="9" t="n">
        <f aca="false">F14/O14-1</f>
        <v>-0.00178821283989461</v>
      </c>
      <c r="Q14" s="8" t="n">
        <f aca="false">MAX(Q13,B14)</f>
        <v>8164.54999316189</v>
      </c>
      <c r="R14" s="9" t="n">
        <f aca="false">B14/Q14-1</f>
        <v>0</v>
      </c>
      <c r="S14" s="9" t="n">
        <f aca="false">B14/INDEX($B:$B,$E14)-1</f>
        <v>0.139123758480294</v>
      </c>
      <c r="T14" s="0" t="n">
        <f aca="false">IF(AND($A14&gt;=CrashTest!$B$3,$A14&lt;=CrashTest!$C$3),1,IF(AND($A14&gt;=CrashTest!$B$4,$A14&lt;=CrashTest!$C$4),2,IF(AND($A14&gt;=CrashTest!$B$5,$A14&lt;=CrashTest!$C$5),3,IF(AND($A14&gt;=CrashTest!$B$6,$A14&lt;=CrashTest!$C$6),4,IF(AND($A14&gt;=CrashTest!$B$7,$A14&lt;=CrashTest!$C$7),5,0)))))</f>
        <v>0</v>
      </c>
      <c r="U14" s="8" t="str">
        <f aca="false">IF(T14=0,"",IF(T13=T14,MAX(U13,B14),B14))</f>
        <v/>
      </c>
      <c r="V14" s="9" t="str">
        <f aca="false">IF(T14=0,"",B14/U14-1)</f>
        <v/>
      </c>
      <c r="W14" s="8" t="str">
        <f aca="false">IF(T14=0,"",IF(T13=T14,MAX(W13,F14),F14))</f>
        <v/>
      </c>
      <c r="X14" s="9" t="str">
        <f aca="false">IF(T14=0,"",F14/W14-1)</f>
        <v/>
      </c>
    </row>
    <row r="15" customFormat="false" ht="15" hidden="false" customHeight="false" outlineLevel="0" collapsed="false">
      <c r="A15" s="5" t="n">
        <v>43843</v>
      </c>
      <c r="B15" s="6" t="n">
        <v>8121.92566762127</v>
      </c>
      <c r="C15" s="7" t="n">
        <v>4392.142547</v>
      </c>
      <c r="D15" s="0" t="n">
        <f aca="false">INT((ROW()-3)/30)</f>
        <v>0</v>
      </c>
      <c r="E15" s="0" t="n">
        <f aca="false">2+30*D15</f>
        <v>2</v>
      </c>
      <c r="F15" s="8" t="n">
        <f aca="false">INDEX($F:$F,$E15)*(2*B15/INDEX($B:$B,$E15)-C15/INDEX($C:$C,$E15))</f>
        <v>3729.64482938016</v>
      </c>
      <c r="G15" s="9" t="n">
        <f aca="false">B15/B14-1</f>
        <v>-0.00522065828200202</v>
      </c>
      <c r="H15" s="9" t="n">
        <f aca="false">F15/F14-1</f>
        <v>0.00874697657627443</v>
      </c>
      <c r="I15" s="9" t="n">
        <f aca="false">LN(B15/B14)</f>
        <v>-0.00523433353509763</v>
      </c>
      <c r="J15" s="9" t="n">
        <f aca="false">LN(F15/F14)</f>
        <v>0.00870894339928894</v>
      </c>
      <c r="K15" s="9" t="n">
        <f aca="false">F15/F8-1</f>
        <v>0.0196454609051762</v>
      </c>
      <c r="L15" s="9"/>
      <c r="M15" s="9" t="n">
        <f aca="false">B15/B8-1</f>
        <v>0.0458585125612789</v>
      </c>
      <c r="N15" s="9"/>
      <c r="O15" s="8" t="n">
        <f aca="false">MAX(O14,F15)</f>
        <v>3729.64482938016</v>
      </c>
      <c r="P15" s="9" t="n">
        <f aca="false">F15/O15-1</f>
        <v>0</v>
      </c>
      <c r="Q15" s="8" t="n">
        <f aca="false">MAX(Q14,B15)</f>
        <v>8164.54999316189</v>
      </c>
      <c r="R15" s="9" t="n">
        <f aca="false">B15/Q15-1</f>
        <v>-0.00522065828200202</v>
      </c>
      <c r="S15" s="9" t="n">
        <f aca="false">B15/INDEX($B:$B,$E15)-1</f>
        <v>0.133176782596358</v>
      </c>
      <c r="T15" s="0" t="n">
        <f aca="false">IF(AND($A15&gt;=CrashTest!$B$3,$A15&lt;=CrashTest!$C$3),1,IF(AND($A15&gt;=CrashTest!$B$4,$A15&lt;=CrashTest!$C$4),2,IF(AND($A15&gt;=CrashTest!$B$5,$A15&lt;=CrashTest!$C$5),3,IF(AND($A15&gt;=CrashTest!$B$6,$A15&lt;=CrashTest!$C$6),4,IF(AND($A15&gt;=CrashTest!$B$7,$A15&lt;=CrashTest!$C$7),5,0)))))</f>
        <v>0</v>
      </c>
      <c r="U15" s="8" t="str">
        <f aca="false">IF(T15=0,"",IF(T14=T15,MAX(U14,B15),B15))</f>
        <v/>
      </c>
      <c r="V15" s="9" t="str">
        <f aca="false">IF(T15=0,"",B15/U15-1)</f>
        <v/>
      </c>
      <c r="W15" s="8" t="str">
        <f aca="false">IF(T15=0,"",IF(T14=T15,MAX(W14,F15),F15))</f>
        <v/>
      </c>
      <c r="X15" s="9" t="str">
        <f aca="false">IF(T15=0,"",F15/W15-1)</f>
        <v/>
      </c>
    </row>
    <row r="16" customFormat="false" ht="15" hidden="false" customHeight="false" outlineLevel="0" collapsed="false">
      <c r="A16" s="5" t="n">
        <v>43844</v>
      </c>
      <c r="B16" s="6" t="n">
        <v>8830.16787346581</v>
      </c>
      <c r="C16" s="7" t="n">
        <v>5053.93519</v>
      </c>
      <c r="D16" s="0" t="n">
        <f aca="false">INT((ROW()-3)/30)</f>
        <v>0</v>
      </c>
      <c r="E16" s="0" t="n">
        <f aca="false">2+30*D16</f>
        <v>2</v>
      </c>
      <c r="F16" s="8" t="n">
        <f aca="false">INDEX($F:$F,$E16)*(2*B16/INDEX($B:$B,$E16)-C16/INDEX($C:$C,$E16))</f>
        <v>3775.96621379342</v>
      </c>
      <c r="G16" s="9" t="n">
        <f aca="false">B16/B15-1</f>
        <v>0.0872012666488697</v>
      </c>
      <c r="H16" s="9" t="n">
        <f aca="false">F16/F15-1</f>
        <v>0.0124197843313041</v>
      </c>
      <c r="I16" s="9" t="n">
        <f aca="false">LN(B16/B15)</f>
        <v>0.0836067489101059</v>
      </c>
      <c r="J16" s="9" t="n">
        <f aca="false">LN(F16/F15)</f>
        <v>0.0123432915082648</v>
      </c>
      <c r="K16" s="9" t="n">
        <f aca="false">F16/F9-1</f>
        <v>0.029231050703916</v>
      </c>
      <c r="L16" s="9"/>
      <c r="M16" s="9" t="n">
        <f aca="false">B16/B9-1</f>
        <v>0.085308950733612</v>
      </c>
      <c r="N16" s="9"/>
      <c r="O16" s="8" t="n">
        <f aca="false">MAX(O15,F16)</f>
        <v>3775.96621379342</v>
      </c>
      <c r="P16" s="9" t="n">
        <f aca="false">F16/O16-1</f>
        <v>0</v>
      </c>
      <c r="Q16" s="8" t="n">
        <f aca="false">MAX(Q15,B16)</f>
        <v>8830.16787346581</v>
      </c>
      <c r="R16" s="9" t="n">
        <f aca="false">B16/Q16-1</f>
        <v>0</v>
      </c>
      <c r="S16" s="9" t="n">
        <f aca="false">B16/INDEX($B:$B,$E16)-1</f>
        <v>0.231991233375852</v>
      </c>
      <c r="T16" s="0" t="n">
        <f aca="false">IF(AND($A16&gt;=CrashTest!$B$3,$A16&lt;=CrashTest!$C$3),1,IF(AND($A16&gt;=CrashTest!$B$4,$A16&lt;=CrashTest!$C$4),2,IF(AND($A16&gt;=CrashTest!$B$5,$A16&lt;=CrashTest!$C$5),3,IF(AND($A16&gt;=CrashTest!$B$6,$A16&lt;=CrashTest!$C$6),4,IF(AND($A16&gt;=CrashTest!$B$7,$A16&lt;=CrashTest!$C$7),5,0)))))</f>
        <v>0</v>
      </c>
      <c r="U16" s="8" t="str">
        <f aca="false">IF(T16=0,"",IF(T15=T16,MAX(U15,B16),B16))</f>
        <v/>
      </c>
      <c r="V16" s="9" t="str">
        <f aca="false">IF(T16=0,"",B16/U16-1)</f>
        <v/>
      </c>
      <c r="W16" s="8" t="str">
        <f aca="false">IF(T16=0,"",IF(T15=T16,MAX(W15,F16),F16))</f>
        <v/>
      </c>
      <c r="X16" s="9" t="str">
        <f aca="false">IF(T16=0,"",F16/W16-1)</f>
        <v/>
      </c>
    </row>
    <row r="17" customFormat="false" ht="15" hidden="false" customHeight="false" outlineLevel="0" collapsed="false">
      <c r="A17" s="5" t="n">
        <v>43845</v>
      </c>
      <c r="B17" s="6" t="n">
        <v>8811.44820251315</v>
      </c>
      <c r="C17" s="7" t="n">
        <v>5043.750886</v>
      </c>
      <c r="D17" s="0" t="n">
        <f aca="false">INT((ROW()-3)/30)</f>
        <v>0</v>
      </c>
      <c r="E17" s="0" t="n">
        <f aca="false">2+30*D17</f>
        <v>2</v>
      </c>
      <c r="F17" s="8" t="n">
        <f aca="false">INDEX($F:$F,$E17)*(2*B17/INDEX($B:$B,$E17)-C17/INDEX($C:$C,$E17))</f>
        <v>3767.43119105037</v>
      </c>
      <c r="G17" s="9" t="n">
        <f aca="false">B17/B16-1</f>
        <v>-0.00211996773118128</v>
      </c>
      <c r="H17" s="9" t="n">
        <f aca="false">F17/F16-1</f>
        <v>-0.00226035463767582</v>
      </c>
      <c r="I17" s="9" t="n">
        <f aca="false">LN(B17/B16)</f>
        <v>-0.00212221804372773</v>
      </c>
      <c r="J17" s="9" t="n">
        <f aca="false">LN(F17/F16)</f>
        <v>-0.00226291309529463</v>
      </c>
      <c r="K17" s="9" t="n">
        <f aca="false">F17/F10-1</f>
        <v>0.0190788305525713</v>
      </c>
      <c r="L17" s="9"/>
      <c r="M17" s="9" t="n">
        <f aca="false">B17/B10-1</f>
        <v>0.0932725433433559</v>
      </c>
      <c r="N17" s="9"/>
      <c r="O17" s="8" t="n">
        <f aca="false">MAX(O16,F17)</f>
        <v>3775.96621379342</v>
      </c>
      <c r="P17" s="9" t="n">
        <f aca="false">F17/O17-1</f>
        <v>-0.00226035463767582</v>
      </c>
      <c r="Q17" s="8" t="n">
        <f aca="false">MAX(Q16,B17)</f>
        <v>8830.16787346581</v>
      </c>
      <c r="R17" s="9" t="n">
        <f aca="false">B17/Q17-1</f>
        <v>-0.00211996773118128</v>
      </c>
      <c r="S17" s="9" t="n">
        <f aca="false">B17/INDEX($B:$B,$E17)-1</f>
        <v>0.229379451715997</v>
      </c>
      <c r="T17" s="0" t="n">
        <f aca="false">IF(AND($A17&gt;=CrashTest!$B$3,$A17&lt;=CrashTest!$C$3),1,IF(AND($A17&gt;=CrashTest!$B$4,$A17&lt;=CrashTest!$C$4),2,IF(AND($A17&gt;=CrashTest!$B$5,$A17&lt;=CrashTest!$C$5),3,IF(AND($A17&gt;=CrashTest!$B$6,$A17&lt;=CrashTest!$C$6),4,IF(AND($A17&gt;=CrashTest!$B$7,$A17&lt;=CrashTest!$C$7),5,0)))))</f>
        <v>0</v>
      </c>
      <c r="U17" s="8" t="str">
        <f aca="false">IF(T17=0,"",IF(T16=T17,MAX(U16,B17),B17))</f>
        <v/>
      </c>
      <c r="V17" s="9" t="str">
        <f aca="false">IF(T17=0,"",B17/U17-1)</f>
        <v/>
      </c>
      <c r="W17" s="8" t="str">
        <f aca="false">IF(T17=0,"",IF(T16=T17,MAX(W16,F17),F17))</f>
        <v/>
      </c>
      <c r="X17" s="9" t="str">
        <f aca="false">IF(T17=0,"",F17/W17-1)</f>
        <v/>
      </c>
    </row>
    <row r="18" customFormat="false" ht="15" hidden="false" customHeight="false" outlineLevel="0" collapsed="false">
      <c r="A18" s="5" t="n">
        <v>43846</v>
      </c>
      <c r="B18" s="6" t="n">
        <v>8718.68699801286</v>
      </c>
      <c r="C18" s="7" t="n">
        <v>4948.568754</v>
      </c>
      <c r="D18" s="0" t="n">
        <f aca="false">INT((ROW()-3)/30)</f>
        <v>0</v>
      </c>
      <c r="E18" s="0" t="n">
        <f aca="false">2+30*D18</f>
        <v>2</v>
      </c>
      <c r="F18" s="8" t="n">
        <f aca="false">INDEX($F:$F,$E18)*(2*B18/INDEX($B:$B,$E18)-C18/INDEX($C:$C,$E18))</f>
        <v>3769.87244880991</v>
      </c>
      <c r="G18" s="9" t="n">
        <f aca="false">B18/B17-1</f>
        <v>-0.010527350597582</v>
      </c>
      <c r="H18" s="9" t="n">
        <f aca="false">F18/F17-1</f>
        <v>0.000647990005852472</v>
      </c>
      <c r="I18" s="9" t="n">
        <f aca="false">LN(B18/B17)</f>
        <v>-0.010583155147789</v>
      </c>
      <c r="J18" s="9" t="n">
        <f aca="false">LN(F18/F17)</f>
        <v>0.000647780150979643</v>
      </c>
      <c r="K18" s="9" t="n">
        <f aca="false">F18/F11-1</f>
        <v>0.0293276522028842</v>
      </c>
      <c r="L18" s="9"/>
      <c r="M18" s="9" t="n">
        <f aca="false">B18/B11-1</f>
        <v>0.115330076647178</v>
      </c>
      <c r="N18" s="9"/>
      <c r="O18" s="8" t="n">
        <f aca="false">MAX(O17,F18)</f>
        <v>3775.96621379342</v>
      </c>
      <c r="P18" s="9" t="n">
        <f aca="false">F18/O18-1</f>
        <v>-0.00161382931903831</v>
      </c>
      <c r="Q18" s="8" t="n">
        <f aca="false">MAX(Q17,B18)</f>
        <v>8830.16787346581</v>
      </c>
      <c r="R18" s="9" t="n">
        <f aca="false">B18/Q18-1</f>
        <v>-0.0126250006852017</v>
      </c>
      <c r="S18" s="9" t="n">
        <f aca="false">B18/INDEX($B:$B,$E18)-1</f>
        <v>0.216437343210319</v>
      </c>
      <c r="T18" s="0" t="n">
        <f aca="false">IF(AND($A18&gt;=CrashTest!$B$3,$A18&lt;=CrashTest!$C$3),1,IF(AND($A18&gt;=CrashTest!$B$4,$A18&lt;=CrashTest!$C$4),2,IF(AND($A18&gt;=CrashTest!$B$5,$A18&lt;=CrashTest!$C$5),3,IF(AND($A18&gt;=CrashTest!$B$6,$A18&lt;=CrashTest!$C$6),4,IF(AND($A18&gt;=CrashTest!$B$7,$A18&lt;=CrashTest!$C$7),5,0)))))</f>
        <v>0</v>
      </c>
      <c r="U18" s="8" t="str">
        <f aca="false">IF(T18=0,"",IF(T17=T18,MAX(U17,B18),B18))</f>
        <v/>
      </c>
      <c r="V18" s="9" t="str">
        <f aca="false">IF(T18=0,"",B18/U18-1)</f>
        <v/>
      </c>
      <c r="W18" s="8" t="str">
        <f aca="false">IF(T18=0,"",IF(T17=T18,MAX(W17,F18),F18))</f>
        <v/>
      </c>
      <c r="X18" s="9" t="str">
        <f aca="false">IF(T18=0,"",F18/W18-1)</f>
        <v/>
      </c>
    </row>
    <row r="19" customFormat="false" ht="15" hidden="false" customHeight="false" outlineLevel="0" collapsed="false">
      <c r="A19" s="5" t="n">
        <v>43847</v>
      </c>
      <c r="B19" s="6" t="n">
        <v>8912.54190414962</v>
      </c>
      <c r="C19" s="7" t="n">
        <v>5122.005335</v>
      </c>
      <c r="D19" s="0" t="n">
        <f aca="false">INT((ROW()-3)/30)</f>
        <v>0</v>
      </c>
      <c r="E19" s="0" t="n">
        <f aca="false">2+30*D19</f>
        <v>2</v>
      </c>
      <c r="F19" s="8" t="n">
        <f aca="false">INDEX($F:$F,$E19)*(2*B19/INDEX($B:$B,$E19)-C19/INDEX($C:$C,$E19))</f>
        <v>3790.25889886131</v>
      </c>
      <c r="G19" s="9" t="n">
        <f aca="false">B19/B18-1</f>
        <v>0.0222344151339466</v>
      </c>
      <c r="H19" s="9" t="n">
        <f aca="false">F19/F18-1</f>
        <v>0.00540772939356171</v>
      </c>
      <c r="I19" s="9" t="n">
        <f aca="false">LN(B19/B18)</f>
        <v>0.0219908344960651</v>
      </c>
      <c r="J19" s="9" t="n">
        <f aca="false">LN(F19/F18)</f>
        <v>0.00539316012580126</v>
      </c>
      <c r="K19" s="9" t="n">
        <f aca="false">F19/F12-1</f>
        <v>0.0414700137117705</v>
      </c>
      <c r="L19" s="9"/>
      <c r="M19" s="9" t="n">
        <f aca="false">B19/B12-1</f>
        <v>0.0962781690720205</v>
      </c>
      <c r="N19" s="9"/>
      <c r="O19" s="8" t="n">
        <f aca="false">MAX(O18,F19)</f>
        <v>3790.25889886131</v>
      </c>
      <c r="P19" s="9" t="n">
        <f aca="false">F19/O19-1</f>
        <v>0</v>
      </c>
      <c r="Q19" s="8" t="n">
        <f aca="false">MAX(Q18,B19)</f>
        <v>8912.54190414962</v>
      </c>
      <c r="R19" s="9" t="n">
        <f aca="false">B19/Q19-1</f>
        <v>0</v>
      </c>
      <c r="S19" s="9" t="n">
        <f aca="false">B19/INDEX($B:$B,$E19)-1</f>
        <v>0.243484116083692</v>
      </c>
      <c r="T19" s="0" t="n">
        <f aca="false">IF(AND($A19&gt;=CrashTest!$B$3,$A19&lt;=CrashTest!$C$3),1,IF(AND($A19&gt;=CrashTest!$B$4,$A19&lt;=CrashTest!$C$4),2,IF(AND($A19&gt;=CrashTest!$B$5,$A19&lt;=CrashTest!$C$5),3,IF(AND($A19&gt;=CrashTest!$B$6,$A19&lt;=CrashTest!$C$6),4,IF(AND($A19&gt;=CrashTest!$B$7,$A19&lt;=CrashTest!$C$7),5,0)))))</f>
        <v>0</v>
      </c>
      <c r="U19" s="8" t="str">
        <f aca="false">IF(T19=0,"",IF(T18=T19,MAX(U18,B19),B19))</f>
        <v/>
      </c>
      <c r="V19" s="9" t="str">
        <f aca="false">IF(T19=0,"",B19/U19-1)</f>
        <v/>
      </c>
      <c r="W19" s="8" t="str">
        <f aca="false">IF(T19=0,"",IF(T18=T19,MAX(W18,F19),F19))</f>
        <v/>
      </c>
      <c r="X19" s="9" t="str">
        <f aca="false">IF(T19=0,"",F19/W19-1)</f>
        <v/>
      </c>
    </row>
    <row r="20" customFormat="false" ht="15" hidden="false" customHeight="false" outlineLevel="0" collapsed="false">
      <c r="A20" s="5" t="n">
        <v>43848</v>
      </c>
      <c r="B20" s="6" t="n">
        <v>8928.1807565751</v>
      </c>
      <c r="C20" s="7" t="n">
        <v>5125.247821</v>
      </c>
      <c r="D20" s="0" t="n">
        <f aca="false">INT((ROW()-3)/30)</f>
        <v>0</v>
      </c>
      <c r="E20" s="0" t="n">
        <f aca="false">2+30*D20</f>
        <v>2</v>
      </c>
      <c r="F20" s="8" t="n">
        <f aca="false">INDEX($F:$F,$E20)*(2*B20/INDEX($B:$B,$E20)-C20/INDEX($C:$C,$E20))</f>
        <v>3802.65717094184</v>
      </c>
      <c r="G20" s="9" t="n">
        <f aca="false">B20/B19-1</f>
        <v>0.00175470169943304</v>
      </c>
      <c r="H20" s="9" t="n">
        <f aca="false">F20/F19-1</f>
        <v>0.00327108844312773</v>
      </c>
      <c r="I20" s="9" t="n">
        <f aca="false">LN(B20/B19)</f>
        <v>0.00175316400893534</v>
      </c>
      <c r="J20" s="9" t="n">
        <f aca="false">LN(F20/F19)</f>
        <v>0.00326575007168193</v>
      </c>
      <c r="K20" s="9" t="n">
        <f aca="false">F20/F13-1</f>
        <v>0.0266552607120734</v>
      </c>
      <c r="L20" s="9"/>
      <c r="M20" s="9" t="n">
        <f aca="false">B20/B13-1</f>
        <v>0.111575528938226</v>
      </c>
      <c r="N20" s="9"/>
      <c r="O20" s="8" t="n">
        <f aca="false">MAX(O19,F20)</f>
        <v>3802.65717094184</v>
      </c>
      <c r="P20" s="9" t="n">
        <f aca="false">F20/O20-1</f>
        <v>0</v>
      </c>
      <c r="Q20" s="8" t="n">
        <f aca="false">MAX(Q19,B20)</f>
        <v>8928.1807565751</v>
      </c>
      <c r="R20" s="9" t="n">
        <f aca="false">B20/Q20-1</f>
        <v>0</v>
      </c>
      <c r="S20" s="9" t="n">
        <f aca="false">B20/INDEX($B:$B,$E20)-1</f>
        <v>0.245666059775403</v>
      </c>
      <c r="T20" s="0" t="n">
        <f aca="false">IF(AND($A20&gt;=CrashTest!$B$3,$A20&lt;=CrashTest!$C$3),1,IF(AND($A20&gt;=CrashTest!$B$4,$A20&lt;=CrashTest!$C$4),2,IF(AND($A20&gt;=CrashTest!$B$5,$A20&lt;=CrashTest!$C$5),3,IF(AND($A20&gt;=CrashTest!$B$6,$A20&lt;=CrashTest!$C$6),4,IF(AND($A20&gt;=CrashTest!$B$7,$A20&lt;=CrashTest!$C$7),5,0)))))</f>
        <v>0</v>
      </c>
      <c r="U20" s="8" t="str">
        <f aca="false">IF(T20=0,"",IF(T19=T20,MAX(U19,B20),B20))</f>
        <v/>
      </c>
      <c r="V20" s="9" t="str">
        <f aca="false">IF(T20=0,"",B20/U20-1)</f>
        <v/>
      </c>
      <c r="W20" s="8" t="str">
        <f aca="false">IF(T20=0,"",IF(T19=T20,MAX(W19,F20),F20))</f>
        <v/>
      </c>
      <c r="X20" s="9" t="str">
        <f aca="false">IF(T20=0,"",F20/W20-1)</f>
        <v/>
      </c>
    </row>
    <row r="21" customFormat="false" ht="15" hidden="false" customHeight="false" outlineLevel="0" collapsed="false">
      <c r="A21" s="5" t="n">
        <v>43849</v>
      </c>
      <c r="B21" s="6" t="n">
        <v>8687.35483664524</v>
      </c>
      <c r="C21" s="7" t="n">
        <v>4925.50115</v>
      </c>
      <c r="D21" s="0" t="n">
        <f aca="false">INT((ROW()-3)/30)</f>
        <v>0</v>
      </c>
      <c r="E21" s="0" t="n">
        <f aca="false">2+30*D21</f>
        <v>2</v>
      </c>
      <c r="F21" s="8" t="n">
        <f aca="false">INDEX($F:$F,$E21)*(2*B21/INDEX($B:$B,$E21)-C21/INDEX($C:$C,$E21))</f>
        <v>3761.61097559607</v>
      </c>
      <c r="G21" s="9" t="n">
        <f aca="false">B21/B20-1</f>
        <v>-0.0269736832727659</v>
      </c>
      <c r="H21" s="9" t="n">
        <f aca="false">F21/F20-1</f>
        <v>-0.0107940825324521</v>
      </c>
      <c r="I21" s="9" t="n">
        <f aca="false">LN(B21/B20)</f>
        <v>-0.0273441501657658</v>
      </c>
      <c r="J21" s="9" t="n">
        <f aca="false">LN(F21/F20)</f>
        <v>-0.0108527612788219</v>
      </c>
      <c r="K21" s="9" t="n">
        <f aca="false">F21/F14-1</f>
        <v>0.0173927739171058</v>
      </c>
      <c r="L21" s="9"/>
      <c r="M21" s="9" t="n">
        <f aca="false">B21/B14-1</f>
        <v>0.0640335161057521</v>
      </c>
      <c r="N21" s="9"/>
      <c r="O21" s="8" t="n">
        <f aca="false">MAX(O20,F21)</f>
        <v>3802.65717094184</v>
      </c>
      <c r="P21" s="9" t="n">
        <f aca="false">F21/O21-1</f>
        <v>-0.0107940825324521</v>
      </c>
      <c r="Q21" s="8" t="n">
        <f aca="false">MAX(Q20,B21)</f>
        <v>8928.1807565751</v>
      </c>
      <c r="R21" s="9" t="n">
        <f aca="false">B21/Q21-1</f>
        <v>-0.0269736832727659</v>
      </c>
      <c r="S21" s="9" t="n">
        <f aca="false">B21/INDEX($B:$B,$E21)-1</f>
        <v>0.212065858015386</v>
      </c>
      <c r="T21" s="0" t="n">
        <f aca="false">IF(AND($A21&gt;=CrashTest!$B$3,$A21&lt;=CrashTest!$C$3),1,IF(AND($A21&gt;=CrashTest!$B$4,$A21&lt;=CrashTest!$C$4),2,IF(AND($A21&gt;=CrashTest!$B$5,$A21&lt;=CrashTest!$C$5),3,IF(AND($A21&gt;=CrashTest!$B$6,$A21&lt;=CrashTest!$C$6),4,IF(AND($A21&gt;=CrashTest!$B$7,$A21&lt;=CrashTest!$C$7),5,0)))))</f>
        <v>0</v>
      </c>
      <c r="U21" s="8" t="str">
        <f aca="false">IF(T21=0,"",IF(T20=T21,MAX(U20,B21),B21))</f>
        <v/>
      </c>
      <c r="V21" s="9" t="str">
        <f aca="false">IF(T21=0,"",B21/U21-1)</f>
        <v/>
      </c>
      <c r="W21" s="8" t="str">
        <f aca="false">IF(T21=0,"",IF(T20=T21,MAX(W20,F21),F21))</f>
        <v/>
      </c>
      <c r="X21" s="9" t="str">
        <f aca="false">IF(T21=0,"",F21/W21-1)</f>
        <v/>
      </c>
    </row>
    <row r="22" customFormat="false" ht="15" hidden="false" customHeight="false" outlineLevel="0" collapsed="false">
      <c r="A22" s="5" t="n">
        <v>43850</v>
      </c>
      <c r="B22" s="6" t="n">
        <v>8636.2587862069</v>
      </c>
      <c r="C22" s="7" t="n">
        <v>4849.129355</v>
      </c>
      <c r="D22" s="0" t="n">
        <f aca="false">INT((ROW()-3)/30)</f>
        <v>0</v>
      </c>
      <c r="E22" s="0" t="n">
        <f aca="false">2+30*D22</f>
        <v>2</v>
      </c>
      <c r="F22" s="8" t="n">
        <f aca="false">INDEX($F:$F,$E22)*(2*B22/INDEX($B:$B,$E22)-C22/INDEX($C:$C,$E22))</f>
        <v>3786.9078908905</v>
      </c>
      <c r="G22" s="9" t="n">
        <f aca="false">B22/B21-1</f>
        <v>-0.00588165804196295</v>
      </c>
      <c r="H22" s="9" t="n">
        <f aca="false">F22/F21-1</f>
        <v>0.00672502166187372</v>
      </c>
      <c r="I22" s="9" t="n">
        <f aca="false">LN(B22/B21)</f>
        <v>-0.00589902311638941</v>
      </c>
      <c r="J22" s="9" t="n">
        <f aca="false">LN(F22/F21)</f>
        <v>0.00670250957684295</v>
      </c>
      <c r="K22" s="9" t="n">
        <f aca="false">F22/F15-1</f>
        <v>0.0153534891738896</v>
      </c>
      <c r="L22" s="9"/>
      <c r="M22" s="9" t="n">
        <f aca="false">B22/B15-1</f>
        <v>0.0633264991128966</v>
      </c>
      <c r="N22" s="9"/>
      <c r="O22" s="8" t="n">
        <f aca="false">MAX(O21,F22)</f>
        <v>3802.65717094184</v>
      </c>
      <c r="P22" s="9" t="n">
        <f aca="false">F22/O22-1</f>
        <v>-0.00414165130942912</v>
      </c>
      <c r="Q22" s="8" t="n">
        <f aca="false">MAX(Q21,B22)</f>
        <v>8928.1807565751</v>
      </c>
      <c r="R22" s="9" t="n">
        <f aca="false">B22/Q22-1</f>
        <v>-0.0326966913335863</v>
      </c>
      <c r="S22" s="9" t="n">
        <f aca="false">B22/INDEX($B:$B,$E22)-1</f>
        <v>0.204936901114202</v>
      </c>
      <c r="T22" s="0" t="n">
        <f aca="false">IF(AND($A22&gt;=CrashTest!$B$3,$A22&lt;=CrashTest!$C$3),1,IF(AND($A22&gt;=CrashTest!$B$4,$A22&lt;=CrashTest!$C$4),2,IF(AND($A22&gt;=CrashTest!$B$5,$A22&lt;=CrashTest!$C$5),3,IF(AND($A22&gt;=CrashTest!$B$6,$A22&lt;=CrashTest!$C$6),4,IF(AND($A22&gt;=CrashTest!$B$7,$A22&lt;=CrashTest!$C$7),5,0)))))</f>
        <v>0</v>
      </c>
      <c r="U22" s="8" t="str">
        <f aca="false">IF(T22=0,"",IF(T21=T22,MAX(U21,B22),B22))</f>
        <v/>
      </c>
      <c r="V22" s="9" t="str">
        <f aca="false">IF(T22=0,"",B22/U22-1)</f>
        <v/>
      </c>
      <c r="W22" s="8" t="str">
        <f aca="false">IF(T22=0,"",IF(T21=T22,MAX(W21,F22),F22))</f>
        <v/>
      </c>
      <c r="X22" s="9" t="str">
        <f aca="false">IF(T22=0,"",F22/W22-1)</f>
        <v/>
      </c>
    </row>
    <row r="23" customFormat="false" ht="15" hidden="false" customHeight="false" outlineLevel="0" collapsed="false">
      <c r="A23" s="5" t="n">
        <v>43851</v>
      </c>
      <c r="B23" s="6" t="n">
        <v>8730.86756019871</v>
      </c>
      <c r="C23" s="7" t="n">
        <v>4938.705852</v>
      </c>
      <c r="D23" s="0" t="n">
        <f aca="false">INT((ROW()-3)/30)</f>
        <v>0</v>
      </c>
      <c r="E23" s="0" t="n">
        <f aca="false">2+30*D23</f>
        <v>2</v>
      </c>
      <c r="F23" s="8" t="n">
        <f aca="false">INDEX($F:$F,$E23)*(2*B23/INDEX($B:$B,$E23)-C23/INDEX($C:$C,$E23))</f>
        <v>3791.92255709928</v>
      </c>
      <c r="G23" s="9" t="n">
        <f aca="false">B23/B22-1</f>
        <v>0.0109548331440592</v>
      </c>
      <c r="H23" s="9" t="n">
        <f aca="false">F23/F22-1</f>
        <v>0.00132421129672622</v>
      </c>
      <c r="I23" s="9" t="n">
        <f aca="false">LN(B23/B22)</f>
        <v>0.0108952636141058</v>
      </c>
      <c r="J23" s="9" t="n">
        <f aca="false">LN(F23/F22)</f>
        <v>0.00132333530219632</v>
      </c>
      <c r="K23" s="9" t="n">
        <f aca="false">F23/F16-1</f>
        <v>0.00422576432161037</v>
      </c>
      <c r="L23" s="9"/>
      <c r="M23" s="9" t="n">
        <f aca="false">B23/B16-1</f>
        <v>-0.0112455747942791</v>
      </c>
      <c r="N23" s="9"/>
      <c r="O23" s="8" t="n">
        <f aca="false">MAX(O22,F23)</f>
        <v>3802.65717094184</v>
      </c>
      <c r="P23" s="9" t="n">
        <f aca="false">F23/O23-1</f>
        <v>-0.002822924434154</v>
      </c>
      <c r="Q23" s="8" t="n">
        <f aca="false">MAX(Q22,B23)</f>
        <v>8928.1807565751</v>
      </c>
      <c r="R23" s="9" t="n">
        <f aca="false">B23/Q23-1</f>
        <v>-0.0221000449874494</v>
      </c>
      <c r="S23" s="9" t="n">
        <f aca="false">B23/INDEX($B:$B,$E23)-1</f>
        <v>0.218136783815027</v>
      </c>
      <c r="T23" s="0" t="n">
        <f aca="false">IF(AND($A23&gt;=CrashTest!$B$3,$A23&lt;=CrashTest!$C$3),1,IF(AND($A23&gt;=CrashTest!$B$4,$A23&lt;=CrashTest!$C$4),2,IF(AND($A23&gt;=CrashTest!$B$5,$A23&lt;=CrashTest!$C$5),3,IF(AND($A23&gt;=CrashTest!$B$6,$A23&lt;=CrashTest!$C$6),4,IF(AND($A23&gt;=CrashTest!$B$7,$A23&lt;=CrashTest!$C$7),5,0)))))</f>
        <v>0</v>
      </c>
      <c r="U23" s="8" t="str">
        <f aca="false">IF(T23=0,"",IF(T22=T23,MAX(U22,B23),B23))</f>
        <v/>
      </c>
      <c r="V23" s="9" t="str">
        <f aca="false">IF(T23=0,"",B23/U23-1)</f>
        <v/>
      </c>
      <c r="W23" s="8" t="str">
        <f aca="false">IF(T23=0,"",IF(T22=T23,MAX(W22,F23),F23))</f>
        <v/>
      </c>
      <c r="X23" s="9" t="str">
        <f aca="false">IF(T23=0,"",F23/W23-1)</f>
        <v/>
      </c>
    </row>
    <row r="24" customFormat="false" ht="15" hidden="false" customHeight="false" outlineLevel="0" collapsed="false">
      <c r="A24" s="5" t="n">
        <v>43852</v>
      </c>
      <c r="B24" s="6" t="n">
        <v>8647.90047399182</v>
      </c>
      <c r="C24" s="7" t="n">
        <v>4870.880747</v>
      </c>
      <c r="D24" s="0" t="n">
        <f aca="false">INT((ROW()-3)/30)</f>
        <v>0</v>
      </c>
      <c r="E24" s="0" t="n">
        <f aca="false">2+30*D24</f>
        <v>2</v>
      </c>
      <c r="F24" s="8" t="n">
        <f aca="false">INDEX($F:$F,$E24)*(2*B24/INDEX($B:$B,$E24)-C24/INDEX($C:$C,$E24))</f>
        <v>3776.79155096661</v>
      </c>
      <c r="G24" s="9" t="n">
        <f aca="false">B24/B23-1</f>
        <v>-0.00950273104417609</v>
      </c>
      <c r="H24" s="9" t="n">
        <f aca="false">F24/F23-1</f>
        <v>-0.00399032572654856</v>
      </c>
      <c r="I24" s="9" t="n">
        <f aca="false">LN(B24/B23)</f>
        <v>-0.00954817008526911</v>
      </c>
      <c r="J24" s="9" t="n">
        <f aca="false">LN(F24/F23)</f>
        <v>-0.00399830831875566</v>
      </c>
      <c r="K24" s="9" t="n">
        <f aca="false">F24/F17-1</f>
        <v>0.00248454701401646</v>
      </c>
      <c r="L24" s="9"/>
      <c r="M24" s="9" t="n">
        <f aca="false">B24/B17-1</f>
        <v>-0.0185608227799243</v>
      </c>
      <c r="N24" s="9"/>
      <c r="O24" s="8" t="n">
        <f aca="false">MAX(O23,F24)</f>
        <v>3802.65717094184</v>
      </c>
      <c r="P24" s="9" t="n">
        <f aca="false">F24/O24-1</f>
        <v>-0.00680198577270885</v>
      </c>
      <c r="Q24" s="8" t="n">
        <f aca="false">MAX(Q23,B24)</f>
        <v>8928.1807565751</v>
      </c>
      <c r="R24" s="9" t="n">
        <f aca="false">B24/Q24-1</f>
        <v>-0.0313927652480456</v>
      </c>
      <c r="S24" s="9" t="n">
        <f aca="false">B24/INDEX($B:$B,$E24)-1</f>
        <v>0.206561157583415</v>
      </c>
      <c r="T24" s="0" t="n">
        <f aca="false">IF(AND($A24&gt;=CrashTest!$B$3,$A24&lt;=CrashTest!$C$3),1,IF(AND($A24&gt;=CrashTest!$B$4,$A24&lt;=CrashTest!$C$4),2,IF(AND($A24&gt;=CrashTest!$B$5,$A24&lt;=CrashTest!$C$5),3,IF(AND($A24&gt;=CrashTest!$B$6,$A24&lt;=CrashTest!$C$6),4,IF(AND($A24&gt;=CrashTest!$B$7,$A24&lt;=CrashTest!$C$7),5,0)))))</f>
        <v>0</v>
      </c>
      <c r="U24" s="8" t="str">
        <f aca="false">IF(T24=0,"",IF(T23=T24,MAX(U23,B24),B24))</f>
        <v/>
      </c>
      <c r="V24" s="9" t="str">
        <f aca="false">IF(T24=0,"",B24/U24-1)</f>
        <v/>
      </c>
      <c r="W24" s="8" t="str">
        <f aca="false">IF(T24=0,"",IF(T23=T24,MAX(W23,F24),F24))</f>
        <v/>
      </c>
      <c r="X24" s="9" t="str">
        <f aca="false">IF(T24=0,"",F24/W24-1)</f>
        <v/>
      </c>
    </row>
    <row r="25" customFormat="false" ht="15" hidden="false" customHeight="false" outlineLevel="0" collapsed="false">
      <c r="A25" s="5" t="n">
        <v>43853</v>
      </c>
      <c r="B25" s="6" t="n">
        <v>8366.38461396844</v>
      </c>
      <c r="C25" s="7" t="n">
        <v>4602.118947</v>
      </c>
      <c r="D25" s="0" t="n">
        <f aca="false">INT((ROW()-3)/30)</f>
        <v>0</v>
      </c>
      <c r="E25" s="0" t="n">
        <f aca="false">2+30*D25</f>
        <v>2</v>
      </c>
      <c r="F25" s="8" t="n">
        <f aca="false">INDEX($F:$F,$E25)*(2*B25/INDEX($B:$B,$E25)-C25/INDEX($C:$C,$E25))</f>
        <v>3764.09081781228</v>
      </c>
      <c r="G25" s="9" t="n">
        <f aca="false">B25/B24-1</f>
        <v>-0.0325530874077503</v>
      </c>
      <c r="H25" s="9" t="n">
        <f aca="false">F25/F24-1</f>
        <v>-0.00336283667841575</v>
      </c>
      <c r="I25" s="9" t="n">
        <f aca="false">LN(B25/B24)</f>
        <v>-0.0330947262893375</v>
      </c>
      <c r="J25" s="9" t="n">
        <f aca="false">LN(F25/F24)</f>
        <v>-0.00336850372214037</v>
      </c>
      <c r="K25" s="9" t="n">
        <f aca="false">F25/F18-1</f>
        <v>-0.00153364101203135</v>
      </c>
      <c r="L25" s="9"/>
      <c r="M25" s="9" t="n">
        <f aca="false">B25/B18-1</f>
        <v>-0.0404077338852417</v>
      </c>
      <c r="N25" s="9"/>
      <c r="O25" s="8" t="n">
        <f aca="false">MAX(O24,F25)</f>
        <v>3802.65717094184</v>
      </c>
      <c r="P25" s="9" t="n">
        <f aca="false">F25/O25-1</f>
        <v>-0.0101419484838822</v>
      </c>
      <c r="Q25" s="8" t="n">
        <f aca="false">MAX(Q24,B25)</f>
        <v>8928.1807565751</v>
      </c>
      <c r="R25" s="9" t="n">
        <f aca="false">B25/Q25-1</f>
        <v>-0.0629239212247053</v>
      </c>
      <c r="S25" s="9" t="n">
        <f aca="false">B25/INDEX($B:$B,$E25)-1</f>
        <v>0.167283866757806</v>
      </c>
      <c r="T25" s="0" t="n">
        <f aca="false">IF(AND($A25&gt;=CrashTest!$B$3,$A25&lt;=CrashTest!$C$3),1,IF(AND($A25&gt;=CrashTest!$B$4,$A25&lt;=CrashTest!$C$4),2,IF(AND($A25&gt;=CrashTest!$B$5,$A25&lt;=CrashTest!$C$5),3,IF(AND($A25&gt;=CrashTest!$B$6,$A25&lt;=CrashTest!$C$6),4,IF(AND($A25&gt;=CrashTest!$B$7,$A25&lt;=CrashTest!$C$7),5,0)))))</f>
        <v>0</v>
      </c>
      <c r="U25" s="8" t="str">
        <f aca="false">IF(T25=0,"",IF(T24=T25,MAX(U24,B25),B25))</f>
        <v/>
      </c>
      <c r="V25" s="9" t="str">
        <f aca="false">IF(T25=0,"",B25/U25-1)</f>
        <v/>
      </c>
      <c r="W25" s="8" t="str">
        <f aca="false">IF(T25=0,"",IF(T24=T25,MAX(W24,F25),F25))</f>
        <v/>
      </c>
      <c r="X25" s="9" t="str">
        <f aca="false">IF(T25=0,"",F25/W25-1)</f>
        <v/>
      </c>
    </row>
    <row r="26" customFormat="false" ht="15" hidden="false" customHeight="false" outlineLevel="0" collapsed="false">
      <c r="A26" s="5" t="n">
        <v>43854</v>
      </c>
      <c r="B26" s="6" t="n">
        <v>8423.39095815313</v>
      </c>
      <c r="C26" s="7" t="n">
        <v>4639.330616</v>
      </c>
      <c r="D26" s="0" t="n">
        <f aca="false">INT((ROW()-3)/30)</f>
        <v>0</v>
      </c>
      <c r="E26" s="0" t="n">
        <f aca="false">2+30*D26</f>
        <v>2</v>
      </c>
      <c r="F26" s="8" t="n">
        <f aca="false">INDEX($F:$F,$E26)*(2*B26/INDEX($B:$B,$E26)-C26/INDEX($C:$C,$E26))</f>
        <v>3783.88186336471</v>
      </c>
      <c r="G26" s="9" t="n">
        <f aca="false">B26/B25-1</f>
        <v>0.00681373697421384</v>
      </c>
      <c r="H26" s="9" t="n">
        <f aca="false">F26/F25-1</f>
        <v>0.00525785548498692</v>
      </c>
      <c r="I26" s="9" t="n">
        <f aca="false">LN(B26/B25)</f>
        <v>0.00679062837963929</v>
      </c>
      <c r="J26" s="9" t="n">
        <f aca="false">LN(F26/F25)</f>
        <v>0.00524408122379039</v>
      </c>
      <c r="K26" s="9" t="n">
        <f aca="false">F26/F19-1</f>
        <v>-0.00168248018585804</v>
      </c>
      <c r="L26" s="9"/>
      <c r="M26" s="9" t="n">
        <f aca="false">B26/B19-1</f>
        <v>-0.0548834385585043</v>
      </c>
      <c r="N26" s="9"/>
      <c r="O26" s="8" t="n">
        <f aca="false">MAX(O25,F26)</f>
        <v>3802.65717094184</v>
      </c>
      <c r="P26" s="9" t="n">
        <f aca="false">F26/O26-1</f>
        <v>-0.00493741789835966</v>
      </c>
      <c r="Q26" s="8" t="n">
        <f aca="false">MAX(Q25,B26)</f>
        <v>8928.1807565751</v>
      </c>
      <c r="R26" s="9" t="n">
        <f aca="false">B26/Q26-1</f>
        <v>-0.0565389312991027</v>
      </c>
      <c r="S26" s="9" t="n">
        <f aca="false">B26/INDEX($B:$B,$E26)-1</f>
        <v>0.175237432000137</v>
      </c>
      <c r="T26" s="0" t="n">
        <f aca="false">IF(AND($A26&gt;=CrashTest!$B$3,$A26&lt;=CrashTest!$C$3),1,IF(AND($A26&gt;=CrashTest!$B$4,$A26&lt;=CrashTest!$C$4),2,IF(AND($A26&gt;=CrashTest!$B$5,$A26&lt;=CrashTest!$C$5),3,IF(AND($A26&gt;=CrashTest!$B$6,$A26&lt;=CrashTest!$C$6),4,IF(AND($A26&gt;=CrashTest!$B$7,$A26&lt;=CrashTest!$C$7),5,0)))))</f>
        <v>0</v>
      </c>
      <c r="U26" s="8" t="str">
        <f aca="false">IF(T26=0,"",IF(T25=T26,MAX(U25,B26),B26))</f>
        <v/>
      </c>
      <c r="V26" s="9" t="str">
        <f aca="false">IF(T26=0,"",B26/U26-1)</f>
        <v/>
      </c>
      <c r="W26" s="8" t="str">
        <f aca="false">IF(T26=0,"",IF(T25=T26,MAX(W25,F26),F26))</f>
        <v/>
      </c>
      <c r="X26" s="9" t="str">
        <f aca="false">IF(T26=0,"",F26/W26-1)</f>
        <v/>
      </c>
    </row>
    <row r="27" customFormat="false" ht="15" hidden="false" customHeight="false" outlineLevel="0" collapsed="false">
      <c r="A27" s="5" t="n">
        <v>43855</v>
      </c>
      <c r="B27" s="6" t="n">
        <v>8344.77456896552</v>
      </c>
      <c r="C27" s="7" t="n">
        <v>4537.729931</v>
      </c>
      <c r="D27" s="0" t="n">
        <f aca="false">INT((ROW()-3)/30)</f>
        <v>0</v>
      </c>
      <c r="E27" s="0" t="n">
        <f aca="false">2+30*D27</f>
        <v>2</v>
      </c>
      <c r="F27" s="8" t="n">
        <f aca="false">INDEX($F:$F,$E27)*(2*B27/INDEX($B:$B,$E27)-C27/INDEX($C:$C,$E27))</f>
        <v>3806.89210791943</v>
      </c>
      <c r="G27" s="9" t="n">
        <f aca="false">B27/B26-1</f>
        <v>-0.00933310463424653</v>
      </c>
      <c r="H27" s="9" t="n">
        <f aca="false">F27/F26-1</f>
        <v>0.00608112128909255</v>
      </c>
      <c r="I27" s="9" t="n">
        <f aca="false">LN(B27/B26)</f>
        <v>-0.00937693095890206</v>
      </c>
      <c r="J27" s="9" t="n">
        <f aca="false">LN(F27/F26)</f>
        <v>0.00606270589082862</v>
      </c>
      <c r="K27" s="9" t="n">
        <f aca="false">F27/F20-1</f>
        <v>0.00111367835363807</v>
      </c>
      <c r="L27" s="9"/>
      <c r="M27" s="9" t="n">
        <f aca="false">B27/B20-1</f>
        <v>-0.0653443521716263</v>
      </c>
      <c r="N27" s="9"/>
      <c r="O27" s="8" t="n">
        <f aca="false">MAX(O26,F27)</f>
        <v>3806.89210791943</v>
      </c>
      <c r="P27" s="9" t="n">
        <f aca="false">F27/O27-1</f>
        <v>0</v>
      </c>
      <c r="Q27" s="8" t="n">
        <f aca="false">MAX(Q26,B27)</f>
        <v>8928.1807565751</v>
      </c>
      <c r="R27" s="9" t="n">
        <f aca="false">B27/Q27-1</f>
        <v>-0.0653443521716263</v>
      </c>
      <c r="S27" s="9" t="n">
        <f aca="false">B27/INDEX($B:$B,$E27)-1</f>
        <v>0.164268818077197</v>
      </c>
      <c r="T27" s="0" t="n">
        <f aca="false">IF(AND($A27&gt;=CrashTest!$B$3,$A27&lt;=CrashTest!$C$3),1,IF(AND($A27&gt;=CrashTest!$B$4,$A27&lt;=CrashTest!$C$4),2,IF(AND($A27&gt;=CrashTest!$B$5,$A27&lt;=CrashTest!$C$5),3,IF(AND($A27&gt;=CrashTest!$B$6,$A27&lt;=CrashTest!$C$6),4,IF(AND($A27&gt;=CrashTest!$B$7,$A27&lt;=CrashTest!$C$7),5,0)))))</f>
        <v>0</v>
      </c>
      <c r="U27" s="8" t="str">
        <f aca="false">IF(T27=0,"",IF(T26=T27,MAX(U26,B27),B27))</f>
        <v/>
      </c>
      <c r="V27" s="9" t="str">
        <f aca="false">IF(T27=0,"",B27/U27-1)</f>
        <v/>
      </c>
      <c r="W27" s="8" t="str">
        <f aca="false">IF(T27=0,"",IF(T26=T27,MAX(W26,F27),F27))</f>
        <v/>
      </c>
      <c r="X27" s="9" t="str">
        <f aca="false">IF(T27=0,"",F27/W27-1)</f>
        <v/>
      </c>
    </row>
    <row r="28" customFormat="false" ht="15" hidden="false" customHeight="false" outlineLevel="0" collapsed="false">
      <c r="A28" s="5" t="n">
        <v>43856</v>
      </c>
      <c r="B28" s="6" t="n">
        <v>8573.87480958504</v>
      </c>
      <c r="C28" s="7" t="n">
        <v>4794.528099</v>
      </c>
      <c r="D28" s="0" t="n">
        <f aca="false">INT((ROW()-3)/30)</f>
        <v>0</v>
      </c>
      <c r="E28" s="0" t="n">
        <f aca="false">2+30*D28</f>
        <v>2</v>
      </c>
      <c r="F28" s="8" t="n">
        <f aca="false">INDEX($F:$F,$E28)*(2*B28/INDEX($B:$B,$E28)-C28/INDEX($C:$C,$E28))</f>
        <v>3779.13492312576</v>
      </c>
      <c r="G28" s="9" t="n">
        <f aca="false">B28/B27-1</f>
        <v>0.027454335491764</v>
      </c>
      <c r="H28" s="9" t="n">
        <f aca="false">F28/F27-1</f>
        <v>-0.0072912979950035</v>
      </c>
      <c r="I28" s="9" t="n">
        <f aca="false">LN(B28/B27)</f>
        <v>0.0270842240568804</v>
      </c>
      <c r="J28" s="9" t="n">
        <f aca="false">LN(F28/F27)</f>
        <v>-0.00731800942810906</v>
      </c>
      <c r="K28" s="9" t="n">
        <f aca="false">F28/F21-1</f>
        <v>0.00465862834922937</v>
      </c>
      <c r="L28" s="9"/>
      <c r="M28" s="9" t="n">
        <f aca="false">B28/B21-1</f>
        <v>-0.0130626674280087</v>
      </c>
      <c r="N28" s="9"/>
      <c r="O28" s="8" t="n">
        <f aca="false">MAX(O27,F28)</f>
        <v>3806.89210791943</v>
      </c>
      <c r="P28" s="9" t="n">
        <f aca="false">F28/O28-1</f>
        <v>-0.0072912979950035</v>
      </c>
      <c r="Q28" s="8" t="n">
        <f aca="false">MAX(Q27,B28)</f>
        <v>8928.1807565751</v>
      </c>
      <c r="R28" s="9" t="n">
        <f aca="false">B28/Q28-1</f>
        <v>-0.0396840024468741</v>
      </c>
      <c r="S28" s="9" t="n">
        <f aca="false">B28/INDEX($B:$B,$E28)-1</f>
        <v>0.196233044811288</v>
      </c>
      <c r="T28" s="0" t="n">
        <f aca="false">IF(AND($A28&gt;=CrashTest!$B$3,$A28&lt;=CrashTest!$C$3),1,IF(AND($A28&gt;=CrashTest!$B$4,$A28&lt;=CrashTest!$C$4),2,IF(AND($A28&gt;=CrashTest!$B$5,$A28&lt;=CrashTest!$C$5),3,IF(AND($A28&gt;=CrashTest!$B$6,$A28&lt;=CrashTest!$C$6),4,IF(AND($A28&gt;=CrashTest!$B$7,$A28&lt;=CrashTest!$C$7),5,0)))))</f>
        <v>0</v>
      </c>
      <c r="U28" s="8" t="str">
        <f aca="false">IF(T28=0,"",IF(T27=T28,MAX(U27,B28),B28))</f>
        <v/>
      </c>
      <c r="V28" s="9" t="str">
        <f aca="false">IF(T28=0,"",B28/U28-1)</f>
        <v/>
      </c>
      <c r="W28" s="8" t="str">
        <f aca="false">IF(T28=0,"",IF(T27=T28,MAX(W27,F28),F28))</f>
        <v/>
      </c>
      <c r="X28" s="9" t="str">
        <f aca="false">IF(T28=0,"",F28/W28-1)</f>
        <v/>
      </c>
    </row>
    <row r="29" customFormat="false" ht="15" hidden="false" customHeight="false" outlineLevel="0" collapsed="false">
      <c r="A29" s="5" t="n">
        <v>43857</v>
      </c>
      <c r="B29" s="6" t="n">
        <v>8901.95928486265</v>
      </c>
      <c r="C29" s="7" t="n">
        <v>5097.596189</v>
      </c>
      <c r="D29" s="0" t="n">
        <f aca="false">INT((ROW()-3)/30)</f>
        <v>0</v>
      </c>
      <c r="E29" s="0" t="n">
        <f aca="false">2+30*D29</f>
        <v>2</v>
      </c>
      <c r="F29" s="8" t="n">
        <f aca="false">INDEX($F:$F,$E29)*(2*B29/INDEX($B:$B,$E29)-C29/INDEX($C:$C,$E29))</f>
        <v>3804.09338876895</v>
      </c>
      <c r="G29" s="9" t="n">
        <f aca="false">B29/B28-1</f>
        <v>0.0382656013254163</v>
      </c>
      <c r="H29" s="9" t="n">
        <f aca="false">F29/F28-1</f>
        <v>0.00660428011989267</v>
      </c>
      <c r="I29" s="9" t="n">
        <f aca="false">LN(B29/B28)</f>
        <v>0.0375516299753432</v>
      </c>
      <c r="J29" s="9" t="n">
        <f aca="false">LN(F29/F28)</f>
        <v>0.00658256740740355</v>
      </c>
      <c r="K29" s="9" t="n">
        <f aca="false">F29/F22-1</f>
        <v>0.0045381346400819</v>
      </c>
      <c r="L29" s="9"/>
      <c r="M29" s="9" t="n">
        <f aca="false">B29/B22-1</f>
        <v>0.0307656944092627</v>
      </c>
      <c r="N29" s="9"/>
      <c r="O29" s="8" t="n">
        <f aca="false">MAX(O28,F29)</f>
        <v>3806.89210791943</v>
      </c>
      <c r="P29" s="9" t="n">
        <f aca="false">F29/O29-1</f>
        <v>-0.000735171649507538</v>
      </c>
      <c r="Q29" s="8" t="n">
        <f aca="false">MAX(Q28,B29)</f>
        <v>8928.1807565751</v>
      </c>
      <c r="R29" s="9" t="n">
        <f aca="false">B29/Q29-1</f>
        <v>-0.00293693333808676</v>
      </c>
      <c r="S29" s="9" t="n">
        <f aca="false">B29/INDEX($B:$B,$E29)-1</f>
        <v>0.242007621596325</v>
      </c>
      <c r="T29" s="0" t="n">
        <f aca="false">IF(AND($A29&gt;=CrashTest!$B$3,$A29&lt;=CrashTest!$C$3),1,IF(AND($A29&gt;=CrashTest!$B$4,$A29&lt;=CrashTest!$C$4),2,IF(AND($A29&gt;=CrashTest!$B$5,$A29&lt;=CrashTest!$C$5),3,IF(AND($A29&gt;=CrashTest!$B$6,$A29&lt;=CrashTest!$C$6),4,IF(AND($A29&gt;=CrashTest!$B$7,$A29&lt;=CrashTest!$C$7),5,0)))))</f>
        <v>0</v>
      </c>
      <c r="U29" s="8" t="str">
        <f aca="false">IF(T29=0,"",IF(T28=T29,MAX(U28,B29),B29))</f>
        <v/>
      </c>
      <c r="V29" s="9" t="str">
        <f aca="false">IF(T29=0,"",B29/U29-1)</f>
        <v/>
      </c>
      <c r="W29" s="8" t="str">
        <f aca="false">IF(T29=0,"",IF(T28=T29,MAX(W28,F29),F29))</f>
        <v/>
      </c>
      <c r="X29" s="9" t="str">
        <f aca="false">IF(T29=0,"",F29/W29-1)</f>
        <v/>
      </c>
    </row>
    <row r="30" customFormat="false" ht="15" hidden="false" customHeight="false" outlineLevel="0" collapsed="false">
      <c r="A30" s="5" t="n">
        <v>43858</v>
      </c>
      <c r="B30" s="6" t="n">
        <v>9297.3883176505</v>
      </c>
      <c r="C30" s="7" t="n">
        <v>5597.5503</v>
      </c>
      <c r="D30" s="0" t="n">
        <f aca="false">INT((ROW()-3)/30)</f>
        <v>0</v>
      </c>
      <c r="E30" s="0" t="n">
        <f aca="false">2+30*D30</f>
        <v>2</v>
      </c>
      <c r="F30" s="8" t="n">
        <f aca="false">INDEX($F:$F,$E30)*(2*B30/INDEX($B:$B,$E30)-C30/INDEX($C:$C,$E30))</f>
        <v>3699.4424081392</v>
      </c>
      <c r="G30" s="9" t="n">
        <f aca="false">B30/B29-1</f>
        <v>0.0444204494914122</v>
      </c>
      <c r="H30" s="9" t="n">
        <f aca="false">F30/F29-1</f>
        <v>-0.0275100976591995</v>
      </c>
      <c r="I30" s="9" t="n">
        <f aca="false">LN(B30/B29)</f>
        <v>0.0434621377846339</v>
      </c>
      <c r="J30" s="9" t="n">
        <f aca="false">LN(F30/F29)</f>
        <v>-0.0278955867405618</v>
      </c>
      <c r="K30" s="9" t="n">
        <f aca="false">F30/F23-1</f>
        <v>-0.0243887230204467</v>
      </c>
      <c r="L30" s="9"/>
      <c r="M30" s="9" t="n">
        <f aca="false">B30/B23-1</f>
        <v>0.0648871092758732</v>
      </c>
      <c r="N30" s="9"/>
      <c r="O30" s="8" t="n">
        <f aca="false">MAX(O29,F30)</f>
        <v>3806.89210791943</v>
      </c>
      <c r="P30" s="9" t="n">
        <f aca="false">F30/O30-1</f>
        <v>-0.0282250446648328</v>
      </c>
      <c r="Q30" s="8" t="n">
        <f aca="false">MAX(Q29,B30)</f>
        <v>9297.3883176505</v>
      </c>
      <c r="R30" s="9" t="n">
        <f aca="false">B30/Q30-1</f>
        <v>0</v>
      </c>
      <c r="S30" s="9" t="n">
        <f aca="false">B30/INDEX($B:$B,$E30)-1</f>
        <v>0.297178158419394</v>
      </c>
      <c r="T30" s="0" t="n">
        <f aca="false">IF(AND($A30&gt;=CrashTest!$B$3,$A30&lt;=CrashTest!$C$3),1,IF(AND($A30&gt;=CrashTest!$B$4,$A30&lt;=CrashTest!$C$4),2,IF(AND($A30&gt;=CrashTest!$B$5,$A30&lt;=CrashTest!$C$5),3,IF(AND($A30&gt;=CrashTest!$B$6,$A30&lt;=CrashTest!$C$6),4,IF(AND($A30&gt;=CrashTest!$B$7,$A30&lt;=CrashTest!$C$7),5,0)))))</f>
        <v>0</v>
      </c>
      <c r="U30" s="8" t="str">
        <f aca="false">IF(T30=0,"",IF(T29=T30,MAX(U29,B30),B30))</f>
        <v/>
      </c>
      <c r="V30" s="9" t="str">
        <f aca="false">IF(T30=0,"",B30/U30-1)</f>
        <v/>
      </c>
      <c r="W30" s="8" t="str">
        <f aca="false">IF(T30=0,"",IF(T29=T30,MAX(W29,F30),F30))</f>
        <v/>
      </c>
      <c r="X30" s="9" t="str">
        <f aca="false">IF(T30=0,"",F30/W30-1)</f>
        <v/>
      </c>
    </row>
    <row r="31" customFormat="false" ht="15" hidden="false" customHeight="false" outlineLevel="0" collapsed="false">
      <c r="A31" s="5" t="n">
        <v>43859</v>
      </c>
      <c r="B31" s="6" t="n">
        <v>9311.94754354179</v>
      </c>
      <c r="C31" s="7" t="n">
        <v>5491.456284</v>
      </c>
      <c r="D31" s="0" t="n">
        <f aca="false">INT((ROW()-3)/30)</f>
        <v>0</v>
      </c>
      <c r="E31" s="0" t="n">
        <f aca="false">2+30*D31</f>
        <v>2</v>
      </c>
      <c r="F31" s="8" t="n">
        <f aca="false">INDEX($F:$F,$E31)*(2*B31/INDEX($B:$B,$E31)-C31/INDEX($C:$C,$E31))</f>
        <v>3820.14287044606</v>
      </c>
      <c r="G31" s="9" t="n">
        <f aca="false">B31/B30-1</f>
        <v>0.00156594791933662</v>
      </c>
      <c r="H31" s="9" t="n">
        <f aca="false">F31/F30-1</f>
        <v>0.0326266634240069</v>
      </c>
      <c r="I31" s="9" t="n">
        <f aca="false">LN(B31/B30)</f>
        <v>0.00156472310139427</v>
      </c>
      <c r="J31" s="9" t="n">
        <f aca="false">LN(F31/F30)</f>
        <v>0.0321057147686278</v>
      </c>
      <c r="K31" s="9" t="n">
        <f aca="false">F31/F24-1</f>
        <v>0.0114783458113688</v>
      </c>
      <c r="L31" s="9"/>
      <c r="M31" s="9" t="n">
        <f aca="false">B31/B24-1</f>
        <v>0.0767870850904289</v>
      </c>
      <c r="N31" s="9"/>
      <c r="O31" s="8" t="n">
        <f aca="false">MAX(O30,F31)</f>
        <v>3820.14287044606</v>
      </c>
      <c r="P31" s="9" t="n">
        <f aca="false">F31/O31-1</f>
        <v>0</v>
      </c>
      <c r="Q31" s="8" t="n">
        <f aca="false">MAX(Q30,B31)</f>
        <v>9311.94754354179</v>
      </c>
      <c r="R31" s="9" t="n">
        <f aca="false">B31/Q31-1</f>
        <v>0</v>
      </c>
      <c r="S31" s="9" t="n">
        <f aca="false">B31/INDEX($B:$B,$E31)-1</f>
        <v>0.29920947185758</v>
      </c>
      <c r="T31" s="0" t="n">
        <f aca="false">IF(AND($A31&gt;=CrashTest!$B$3,$A31&lt;=CrashTest!$C$3),1,IF(AND($A31&gt;=CrashTest!$B$4,$A31&lt;=CrashTest!$C$4),2,IF(AND($A31&gt;=CrashTest!$B$5,$A31&lt;=CrashTest!$C$5),3,IF(AND($A31&gt;=CrashTest!$B$6,$A31&lt;=CrashTest!$C$6),4,IF(AND($A31&gt;=CrashTest!$B$7,$A31&lt;=CrashTest!$C$7),5,0)))))</f>
        <v>0</v>
      </c>
      <c r="U31" s="8" t="str">
        <f aca="false">IF(T31=0,"",IF(T30=T31,MAX(U30,B31),B31))</f>
        <v/>
      </c>
      <c r="V31" s="9" t="str">
        <f aca="false">IF(T31=0,"",B31/U31-1)</f>
        <v/>
      </c>
      <c r="W31" s="8" t="str">
        <f aca="false">IF(T31=0,"",IF(T30=T31,MAX(W30,F31),F31))</f>
        <v/>
      </c>
      <c r="X31" s="9" t="str">
        <f aca="false">IF(T31=0,"",F31/W31-1)</f>
        <v/>
      </c>
    </row>
    <row r="32" customFormat="false" ht="15" hidden="false" customHeight="false" outlineLevel="0" collapsed="false">
      <c r="A32" s="5" t="n">
        <v>43860</v>
      </c>
      <c r="B32" s="6" t="n">
        <v>9508.92096493279</v>
      </c>
      <c r="C32" s="7" t="n">
        <v>5760.716284</v>
      </c>
      <c r="D32" s="0" t="n">
        <f aca="false">INT((ROW()-3)/30)</f>
        <v>0</v>
      </c>
      <c r="E32" s="0" t="n">
        <f aca="false">2+30*D32</f>
        <v>2</v>
      </c>
      <c r="F32" s="8" t="n">
        <f aca="false">INDEX($F:$F,$E32)*(2*B32/INDEX($B:$B,$E32)-C32/INDEX($C:$C,$E32))</f>
        <v>3747.78515481968</v>
      </c>
      <c r="G32" s="9" t="n">
        <f aca="false">B32/B31-1</f>
        <v>0.0211527632076931</v>
      </c>
      <c r="H32" s="9" t="n">
        <f aca="false">F32/F31-1</f>
        <v>-0.018941101964054</v>
      </c>
      <c r="I32" s="9" t="n">
        <f aca="false">LN(B32/B31)</f>
        <v>0.0209321491536632</v>
      </c>
      <c r="J32" s="9" t="n">
        <f aca="false">LN(F32/F31)</f>
        <v>-0.019122782446403</v>
      </c>
      <c r="K32" s="9" t="n">
        <f aca="false">F32/F25-1</f>
        <v>-0.00433189946306301</v>
      </c>
      <c r="L32" s="9" t="n">
        <f aca="false">F32/F2-1</f>
        <v>0.0455695436237267</v>
      </c>
      <c r="M32" s="9" t="n">
        <f aca="false">B32/B25-1</f>
        <v>0.136562733328896</v>
      </c>
      <c r="N32" s="9" t="n">
        <f aca="false">B32/B2-1</f>
        <v>0.326691342172975</v>
      </c>
      <c r="O32" s="8" t="n">
        <f aca="false">MAX(O31,F32)</f>
        <v>3820.14287044606</v>
      </c>
      <c r="P32" s="9" t="n">
        <f aca="false">F32/O32-1</f>
        <v>-0.018941101964054</v>
      </c>
      <c r="Q32" s="8" t="n">
        <f aca="false">MAX(Q31,B32)</f>
        <v>9508.92096493279</v>
      </c>
      <c r="R32" s="9" t="n">
        <f aca="false">B32/Q32-1</f>
        <v>0</v>
      </c>
      <c r="S32" s="9" t="n">
        <f aca="false">B32/INDEX($B:$B,$E32)-1</f>
        <v>0.326691342172975</v>
      </c>
      <c r="T32" s="0" t="n">
        <f aca="false">IF(AND($A32&gt;=CrashTest!$B$3,$A32&lt;=CrashTest!$C$3),1,IF(AND($A32&gt;=CrashTest!$B$4,$A32&lt;=CrashTest!$C$4),2,IF(AND($A32&gt;=CrashTest!$B$5,$A32&lt;=CrashTest!$C$5),3,IF(AND($A32&gt;=CrashTest!$B$6,$A32&lt;=CrashTest!$C$6),4,IF(AND($A32&gt;=CrashTest!$B$7,$A32&lt;=CrashTest!$C$7),5,0)))))</f>
        <v>0</v>
      </c>
      <c r="U32" s="8" t="str">
        <f aca="false">IF(T32=0,"",IF(T31=T32,MAX(U31,B32),B32))</f>
        <v/>
      </c>
      <c r="V32" s="9" t="str">
        <f aca="false">IF(T32=0,"",B32/U32-1)</f>
        <v/>
      </c>
      <c r="W32" s="8" t="str">
        <f aca="false">IF(T32=0,"",IF(T31=T32,MAX(W31,F32),F32))</f>
        <v/>
      </c>
      <c r="X32" s="9" t="str">
        <f aca="false">IF(T32=0,"",F32/W32-1)</f>
        <v/>
      </c>
    </row>
    <row r="33" customFormat="false" ht="15" hidden="false" customHeight="false" outlineLevel="0" collapsed="false">
      <c r="A33" s="5" t="n">
        <v>43861</v>
      </c>
      <c r="B33" s="6" t="n">
        <v>9357.28478240795</v>
      </c>
      <c r="C33" s="7" t="n">
        <v>5584.012148</v>
      </c>
      <c r="D33" s="0" t="n">
        <f aca="false">INT((ROW()-3)/30)</f>
        <v>1</v>
      </c>
      <c r="E33" s="0" t="n">
        <f aca="false">2+30*D33</f>
        <v>32</v>
      </c>
      <c r="F33" s="8" t="n">
        <f aca="false">INDEX($F:$F,$E33)*(2*B33/INDEX($B:$B,$E33)-C33/INDEX($C:$C,$E33))</f>
        <v>3743.21484175587</v>
      </c>
      <c r="G33" s="9" t="n">
        <f aca="false">B33/B32-1</f>
        <v>-0.0159467286650132</v>
      </c>
      <c r="H33" s="9" t="n">
        <f aca="false">F33/F32-1</f>
        <v>-0.00121947040052184</v>
      </c>
      <c r="I33" s="9" t="n">
        <f aca="false">LN(B33/B32)</f>
        <v>-0.0160752458597115</v>
      </c>
      <c r="J33" s="9" t="n">
        <f aca="false">LN(F33/F32)</f>
        <v>-0.00122021455959888</v>
      </c>
      <c r="K33" s="9" t="n">
        <f aca="false">F33/F26-1</f>
        <v>-0.0107474342691768</v>
      </c>
      <c r="L33" s="9" t="n">
        <f aca="false">F33/F3-1</f>
        <v>0.045412840945906</v>
      </c>
      <c r="M33" s="9" t="n">
        <f aca="false">B33/B26-1</f>
        <v>0.110869105909288</v>
      </c>
      <c r="N33" s="9" t="n">
        <f aca="false">B33/B3-1</f>
        <v>0.304945638491786</v>
      </c>
      <c r="O33" s="8" t="n">
        <f aca="false">MAX(O32,F33)</f>
        <v>3820.14287044606</v>
      </c>
      <c r="P33" s="9" t="n">
        <f aca="false">F33/O33-1</f>
        <v>-0.0201374742513774</v>
      </c>
      <c r="Q33" s="8" t="n">
        <f aca="false">MAX(Q32,B33)</f>
        <v>9508.92096493279</v>
      </c>
      <c r="R33" s="9" t="n">
        <f aca="false">B33/Q33-1</f>
        <v>-0.0159467286650132</v>
      </c>
      <c r="S33" s="9" t="n">
        <f aca="false">B33/INDEX($B:$B,$E33)-1</f>
        <v>-0.0159467286650132</v>
      </c>
      <c r="T33" s="0" t="n">
        <f aca="false">IF(AND($A33&gt;=CrashTest!$B$3,$A33&lt;=CrashTest!$C$3),1,IF(AND($A33&gt;=CrashTest!$B$4,$A33&lt;=CrashTest!$C$4),2,IF(AND($A33&gt;=CrashTest!$B$5,$A33&lt;=CrashTest!$C$5),3,IF(AND($A33&gt;=CrashTest!$B$6,$A33&lt;=CrashTest!$C$6),4,IF(AND($A33&gt;=CrashTest!$B$7,$A33&lt;=CrashTest!$C$7),5,0)))))</f>
        <v>0</v>
      </c>
      <c r="U33" s="8" t="str">
        <f aca="false">IF(T33=0,"",IF(T32=T33,MAX(U32,B33),B33))</f>
        <v/>
      </c>
      <c r="V33" s="9" t="str">
        <f aca="false">IF(T33=0,"",B33/U33-1)</f>
        <v/>
      </c>
      <c r="W33" s="8" t="str">
        <f aca="false">IF(T33=0,"",IF(T32=T33,MAX(W32,F33),F33))</f>
        <v/>
      </c>
      <c r="X33" s="9" t="str">
        <f aca="false">IF(T33=0,"",F33/W33-1)</f>
        <v/>
      </c>
    </row>
    <row r="34" customFormat="false" ht="15" hidden="false" customHeight="false" outlineLevel="0" collapsed="false">
      <c r="A34" s="5" t="n">
        <v>43862</v>
      </c>
      <c r="B34" s="6" t="n">
        <v>9381.88602863822</v>
      </c>
      <c r="C34" s="7" t="n">
        <v>5632.286895</v>
      </c>
      <c r="D34" s="0" t="n">
        <f aca="false">INT((ROW()-3)/30)</f>
        <v>1</v>
      </c>
      <c r="E34" s="0" t="n">
        <f aca="false">2+30*D34</f>
        <v>32</v>
      </c>
      <c r="F34" s="8" t="n">
        <f aca="false">INDEX($F:$F,$E34)*(2*B34/INDEX($B:$B,$E34)-C34/INDEX($C:$C,$E34))</f>
        <v>3731.20079321886</v>
      </c>
      <c r="G34" s="9" t="n">
        <f aca="false">B34/B33-1</f>
        <v>0.00262910094138857</v>
      </c>
      <c r="H34" s="9" t="n">
        <f aca="false">F34/F33-1</f>
        <v>-0.00320955356422281</v>
      </c>
      <c r="I34" s="9" t="n">
        <f aca="false">LN(B34/B33)</f>
        <v>0.0026256509011882</v>
      </c>
      <c r="J34" s="9" t="n">
        <f aca="false">LN(F34/F33)</f>
        <v>-0.0032147152286483</v>
      </c>
      <c r="K34" s="9" t="n">
        <f aca="false">F34/F27-1</f>
        <v>-0.0198827055127488</v>
      </c>
      <c r="L34" s="9" t="n">
        <f aca="false">F34/F4-1</f>
        <v>0.0488806891804727</v>
      </c>
      <c r="M34" s="9" t="n">
        <f aca="false">B34/B27-1</f>
        <v>0.12428274138522</v>
      </c>
      <c r="N34" s="9" t="n">
        <f aca="false">B34/B4-1</f>
        <v>0.350528574587069</v>
      </c>
      <c r="O34" s="8" t="n">
        <f aca="false">MAX(O33,F34)</f>
        <v>3820.14287044606</v>
      </c>
      <c r="P34" s="9" t="n">
        <f aca="false">F34/O34-1</f>
        <v>-0.0232823955133422</v>
      </c>
      <c r="Q34" s="8" t="n">
        <f aca="false">MAX(Q33,B34)</f>
        <v>9508.92096493279</v>
      </c>
      <c r="R34" s="9" t="n">
        <f aca="false">B34/Q34-1</f>
        <v>-0.0133595532829699</v>
      </c>
      <c r="S34" s="9" t="n">
        <f aca="false">B34/INDEX($B:$B,$E34)-1</f>
        <v>-0.0133595532829699</v>
      </c>
      <c r="T34" s="0" t="n">
        <f aca="false">IF(AND($A34&gt;=CrashTest!$B$3,$A34&lt;=CrashTest!$C$3),1,IF(AND($A34&gt;=CrashTest!$B$4,$A34&lt;=CrashTest!$C$4),2,IF(AND($A34&gt;=CrashTest!$B$5,$A34&lt;=CrashTest!$C$5),3,IF(AND($A34&gt;=CrashTest!$B$6,$A34&lt;=CrashTest!$C$6),4,IF(AND($A34&gt;=CrashTest!$B$7,$A34&lt;=CrashTest!$C$7),5,0)))))</f>
        <v>0</v>
      </c>
      <c r="U34" s="8" t="str">
        <f aca="false">IF(T34=0,"",IF(T33=T34,MAX(U33,B34),B34))</f>
        <v/>
      </c>
      <c r="V34" s="9" t="str">
        <f aca="false">IF(T34=0,"",B34/U34-1)</f>
        <v/>
      </c>
      <c r="W34" s="8" t="str">
        <f aca="false">IF(T34=0,"",IF(T33=T34,MAX(W33,F34),F34))</f>
        <v/>
      </c>
      <c r="X34" s="9" t="str">
        <f aca="false">IF(T34=0,"",F34/W34-1)</f>
        <v/>
      </c>
    </row>
    <row r="35" customFormat="false" ht="15" hidden="false" customHeight="false" outlineLevel="0" collapsed="false">
      <c r="A35" s="5" t="n">
        <v>43863</v>
      </c>
      <c r="B35" s="6" t="n">
        <v>9339.38706312098</v>
      </c>
      <c r="C35" s="7" t="n">
        <v>5572.380612</v>
      </c>
      <c r="D35" s="0" t="n">
        <f aca="false">INT((ROW()-3)/30)</f>
        <v>1</v>
      </c>
      <c r="E35" s="0" t="n">
        <f aca="false">2+30*D35</f>
        <v>32</v>
      </c>
      <c r="F35" s="8" t="n">
        <f aca="false">INDEX($F:$F,$E35)*(2*B35/INDEX($B:$B,$E35)-C35/INDEX($C:$C,$E35))</f>
        <v>3736.67385803979</v>
      </c>
      <c r="G35" s="9" t="n">
        <f aca="false">B35/B34-1</f>
        <v>-0.00452989573605067</v>
      </c>
      <c r="H35" s="9" t="n">
        <f aca="false">F35/F34-1</f>
        <v>0.00146683738674058</v>
      </c>
      <c r="I35" s="9" t="n">
        <f aca="false">LN(B35/B34)</f>
        <v>-0.00454018680380994</v>
      </c>
      <c r="J35" s="9" t="n">
        <f aca="false">LN(F35/F34)</f>
        <v>0.00146576263164661</v>
      </c>
      <c r="K35" s="9" t="n">
        <f aca="false">F35/F28-1</f>
        <v>-0.0112356573527289</v>
      </c>
      <c r="L35" s="9" t="n">
        <f aca="false">F35/F5-1</f>
        <v>0.042746096427031</v>
      </c>
      <c r="M35" s="9" t="n">
        <f aca="false">B35/B28-1</f>
        <v>0.0892842816739223</v>
      </c>
      <c r="N35" s="9" t="n">
        <f aca="false">B35/B5-1</f>
        <v>0.276690650129669</v>
      </c>
      <c r="O35" s="8" t="n">
        <f aca="false">MAX(O34,F35)</f>
        <v>3820.14287044606</v>
      </c>
      <c r="P35" s="9" t="n">
        <f aca="false">F35/O35-1</f>
        <v>-0.0218497096147935</v>
      </c>
      <c r="Q35" s="8" t="n">
        <f aca="false">MAX(Q34,B35)</f>
        <v>9508.92096493279</v>
      </c>
      <c r="R35" s="9" t="n">
        <f aca="false">B35/Q35-1</f>
        <v>-0.0178289316355684</v>
      </c>
      <c r="S35" s="9" t="n">
        <f aca="false">B35/INDEX($B:$B,$E35)-1</f>
        <v>-0.0178289316355684</v>
      </c>
      <c r="T35" s="0" t="n">
        <f aca="false">IF(AND($A35&gt;=CrashTest!$B$3,$A35&lt;=CrashTest!$C$3),1,IF(AND($A35&gt;=CrashTest!$B$4,$A35&lt;=CrashTest!$C$4),2,IF(AND($A35&gt;=CrashTest!$B$5,$A35&lt;=CrashTest!$C$5),3,IF(AND($A35&gt;=CrashTest!$B$6,$A35&lt;=CrashTest!$C$6),4,IF(AND($A35&gt;=CrashTest!$B$7,$A35&lt;=CrashTest!$C$7),5,0)))))</f>
        <v>0</v>
      </c>
      <c r="U35" s="8" t="str">
        <f aca="false">IF(T35=0,"",IF(T34=T35,MAX(U34,B35),B35))</f>
        <v/>
      </c>
      <c r="V35" s="9" t="str">
        <f aca="false">IF(T35=0,"",B35/U35-1)</f>
        <v/>
      </c>
      <c r="W35" s="8" t="str">
        <f aca="false">IF(T35=0,"",IF(T34=T35,MAX(W34,F35),F35))</f>
        <v/>
      </c>
      <c r="X35" s="9" t="str">
        <f aca="false">IF(T35=0,"",F35/W35-1)</f>
        <v/>
      </c>
    </row>
    <row r="36" customFormat="false" ht="15" hidden="false" customHeight="false" outlineLevel="0" collapsed="false">
      <c r="A36" s="5" t="n">
        <v>43864</v>
      </c>
      <c r="B36" s="6" t="n">
        <v>9279.81252051432</v>
      </c>
      <c r="C36" s="7" t="n">
        <v>5527.369289</v>
      </c>
      <c r="D36" s="0" t="n">
        <f aca="false">INT((ROW()-3)/30)</f>
        <v>1</v>
      </c>
      <c r="E36" s="0" t="n">
        <f aca="false">2+30*D36</f>
        <v>32</v>
      </c>
      <c r="F36" s="8" t="n">
        <f aca="false">INDEX($F:$F,$E36)*(2*B36/INDEX($B:$B,$E36)-C36/INDEX($C:$C,$E36))</f>
        <v>3718.99649875845</v>
      </c>
      <c r="G36" s="9" t="n">
        <f aca="false">B36/B35-1</f>
        <v>-0.00637884929749877</v>
      </c>
      <c r="H36" s="9" t="n">
        <f aca="false">F36/F35-1</f>
        <v>-0.00473077393235633</v>
      </c>
      <c r="I36" s="9" t="n">
        <f aca="false">LN(B36/B35)</f>
        <v>-0.00639928109057614</v>
      </c>
      <c r="J36" s="9" t="n">
        <f aca="false">LN(F36/F35)</f>
        <v>-0.00474199946097383</v>
      </c>
      <c r="K36" s="9" t="n">
        <f aca="false">F36/F29-1</f>
        <v>-0.0223698214827566</v>
      </c>
      <c r="L36" s="9" t="n">
        <f aca="false">F36/F6-1</f>
        <v>0.0329469860307188</v>
      </c>
      <c r="M36" s="9" t="n">
        <f aca="false">B36/B29-1</f>
        <v>0.0424460754717437</v>
      </c>
      <c r="N36" s="9" t="n">
        <f aca="false">B36/B6-1</f>
        <v>0.263734852559176</v>
      </c>
      <c r="O36" s="8" t="n">
        <f aca="false">MAX(O35,F36)</f>
        <v>3820.14287044606</v>
      </c>
      <c r="P36" s="9" t="n">
        <f aca="false">F36/O36-1</f>
        <v>-0.0264771175104745</v>
      </c>
      <c r="Q36" s="8" t="n">
        <f aca="false">MAX(Q35,B36)</f>
        <v>9508.92096493279</v>
      </c>
      <c r="R36" s="9" t="n">
        <f aca="false">B36/Q36-1</f>
        <v>-0.0240940528650285</v>
      </c>
      <c r="S36" s="9" t="n">
        <f aca="false">B36/INDEX($B:$B,$E36)-1</f>
        <v>-0.0240940528650285</v>
      </c>
      <c r="T36" s="0" t="n">
        <f aca="false">IF(AND($A36&gt;=CrashTest!$B$3,$A36&lt;=CrashTest!$C$3),1,IF(AND($A36&gt;=CrashTest!$B$4,$A36&lt;=CrashTest!$C$4),2,IF(AND($A36&gt;=CrashTest!$B$5,$A36&lt;=CrashTest!$C$5),3,IF(AND($A36&gt;=CrashTest!$B$6,$A36&lt;=CrashTest!$C$6),4,IF(AND($A36&gt;=CrashTest!$B$7,$A36&lt;=CrashTest!$C$7),5,0)))))</f>
        <v>0</v>
      </c>
      <c r="U36" s="8" t="str">
        <f aca="false">IF(T36=0,"",IF(T35=T36,MAX(U35,B36),B36))</f>
        <v/>
      </c>
      <c r="V36" s="9" t="str">
        <f aca="false">IF(T36=0,"",B36/U36-1)</f>
        <v/>
      </c>
      <c r="W36" s="8" t="str">
        <f aca="false">IF(T36=0,"",IF(T35=T36,MAX(W35,F36),F36))</f>
        <v/>
      </c>
      <c r="X36" s="9" t="str">
        <f aca="false">IF(T36=0,"",F36/W36-1)</f>
        <v/>
      </c>
    </row>
    <row r="37" customFormat="false" ht="15" hidden="false" customHeight="false" outlineLevel="0" collapsed="false">
      <c r="A37" s="5" t="n">
        <v>43865</v>
      </c>
      <c r="B37" s="6" t="n">
        <v>9161.62719772063</v>
      </c>
      <c r="C37" s="7" t="n">
        <v>5405.722152</v>
      </c>
      <c r="D37" s="0" t="n">
        <f aca="false">INT((ROW()-3)/30)</f>
        <v>1</v>
      </c>
      <c r="E37" s="0" t="n">
        <f aca="false">2+30*D37</f>
        <v>32</v>
      </c>
      <c r="F37" s="8" t="n">
        <f aca="false">INDEX($F:$F,$E37)*(2*B37/INDEX($B:$B,$E37)-C37/INDEX($C:$C,$E37))</f>
        <v>3704.97562500948</v>
      </c>
      <c r="G37" s="9" t="n">
        <f aca="false">B37/B36-1</f>
        <v>-0.0127357446642833</v>
      </c>
      <c r="H37" s="9" t="n">
        <f aca="false">F37/F36-1</f>
        <v>-0.00377006909085553</v>
      </c>
      <c r="I37" s="9" t="n">
        <f aca="false">LN(B37/B36)</f>
        <v>-0.0128175394810676</v>
      </c>
      <c r="J37" s="9" t="n">
        <f aca="false">LN(F37/F36)</f>
        <v>-0.00377719371384825</v>
      </c>
      <c r="K37" s="9" t="n">
        <f aca="false">F37/F30-1</f>
        <v>0.00149568942014344</v>
      </c>
      <c r="L37" s="9" t="n">
        <f aca="false">F37/F7-1</f>
        <v>0.0297641024046802</v>
      </c>
      <c r="M37" s="9" t="n">
        <f aca="false">B37/B30-1</f>
        <v>-0.0146020705268528</v>
      </c>
      <c r="N37" s="9" t="n">
        <f aca="false">B37/B7-1</f>
        <v>0.247238297966132</v>
      </c>
      <c r="O37" s="8" t="n">
        <f aca="false">MAX(O36,F37)</f>
        <v>3820.14287044606</v>
      </c>
      <c r="P37" s="9" t="n">
        <f aca="false">F37/O37-1</f>
        <v>-0.0301473660389889</v>
      </c>
      <c r="Q37" s="8" t="n">
        <f aca="false">MAX(Q36,B37)</f>
        <v>9508.92096493279</v>
      </c>
      <c r="R37" s="9" t="n">
        <f aca="false">B37/Q37-1</f>
        <v>-0.0365229418240951</v>
      </c>
      <c r="S37" s="9" t="n">
        <f aca="false">B37/INDEX($B:$B,$E37)-1</f>
        <v>-0.0365229418240951</v>
      </c>
      <c r="T37" s="0" t="n">
        <f aca="false">IF(AND($A37&gt;=CrashTest!$B$3,$A37&lt;=CrashTest!$C$3),1,IF(AND($A37&gt;=CrashTest!$B$4,$A37&lt;=CrashTest!$C$4),2,IF(AND($A37&gt;=CrashTest!$B$5,$A37&lt;=CrashTest!$C$5),3,IF(AND($A37&gt;=CrashTest!$B$6,$A37&lt;=CrashTest!$C$6),4,IF(AND($A37&gt;=CrashTest!$B$7,$A37&lt;=CrashTest!$C$7),5,0)))))</f>
        <v>0</v>
      </c>
      <c r="U37" s="8" t="str">
        <f aca="false">IF(T37=0,"",IF(T36=T37,MAX(U36,B37),B37))</f>
        <v/>
      </c>
      <c r="V37" s="9" t="str">
        <f aca="false">IF(T37=0,"",B37/U37-1)</f>
        <v/>
      </c>
      <c r="W37" s="8" t="str">
        <f aca="false">IF(T37=0,"",IF(T36=T37,MAX(W36,F37),F37))</f>
        <v/>
      </c>
      <c r="X37" s="9" t="str">
        <f aca="false">IF(T37=0,"",F37/W37-1)</f>
        <v/>
      </c>
    </row>
    <row r="38" customFormat="false" ht="15" hidden="false" customHeight="false" outlineLevel="0" collapsed="false">
      <c r="A38" s="5" t="n">
        <v>43866</v>
      </c>
      <c r="B38" s="6" t="n">
        <v>9628.13677586207</v>
      </c>
      <c r="C38" s="7" t="n">
        <v>5879.03293</v>
      </c>
      <c r="D38" s="0" t="n">
        <f aca="false">INT((ROW()-3)/30)</f>
        <v>1</v>
      </c>
      <c r="E38" s="0" t="n">
        <f aca="false">2+30*D38</f>
        <v>32</v>
      </c>
      <c r="F38" s="8" t="n">
        <f aca="false">INDEX($F:$F,$E38)*(2*B38/INDEX($B:$B,$E38)-C38/INDEX($C:$C,$E38))</f>
        <v>3764.7850668657</v>
      </c>
      <c r="G38" s="9" t="n">
        <f aca="false">B38/B37-1</f>
        <v>0.0509199477421987</v>
      </c>
      <c r="H38" s="9" t="n">
        <f aca="false">F38/F37-1</f>
        <v>0.0161430054903713</v>
      </c>
      <c r="I38" s="9" t="n">
        <f aca="false">LN(B38/B37)</f>
        <v>0.0496659212890533</v>
      </c>
      <c r="J38" s="9" t="n">
        <f aca="false">LN(F38/F37)</f>
        <v>0.0160140926868596</v>
      </c>
      <c r="K38" s="9" t="n">
        <f aca="false">F38/F31-1</f>
        <v>-0.0144910296441053</v>
      </c>
      <c r="L38" s="9" t="n">
        <f aca="false">F38/F8-1</f>
        <v>0.0292524302779733</v>
      </c>
      <c r="M38" s="9" t="n">
        <f aca="false">B38/B31-1</f>
        <v>0.0339552205209286</v>
      </c>
      <c r="N38" s="9" t="n">
        <f aca="false">B38/B8-1</f>
        <v>0.239812972837614</v>
      </c>
      <c r="O38" s="8" t="n">
        <f aca="false">MAX(O37,F38)</f>
        <v>3820.14287044606</v>
      </c>
      <c r="P38" s="9" t="n">
        <f aca="false">F38/O38-1</f>
        <v>-0.0144910296441053</v>
      </c>
      <c r="Q38" s="8" t="n">
        <f aca="false">MAX(Q37,B38)</f>
        <v>9628.13677586207</v>
      </c>
      <c r="R38" s="9" t="n">
        <f aca="false">B38/Q38-1</f>
        <v>0</v>
      </c>
      <c r="S38" s="9" t="n">
        <f aca="false">B38/INDEX($B:$B,$E38)-1</f>
        <v>0.0125372596290292</v>
      </c>
      <c r="T38" s="0" t="n">
        <f aca="false">IF(AND($A38&gt;=CrashTest!$B$3,$A38&lt;=CrashTest!$C$3),1,IF(AND($A38&gt;=CrashTest!$B$4,$A38&lt;=CrashTest!$C$4),2,IF(AND($A38&gt;=CrashTest!$B$5,$A38&lt;=CrashTest!$C$5),3,IF(AND($A38&gt;=CrashTest!$B$6,$A38&lt;=CrashTest!$C$6),4,IF(AND($A38&gt;=CrashTest!$B$7,$A38&lt;=CrashTest!$C$7),5,0)))))</f>
        <v>0</v>
      </c>
      <c r="U38" s="8" t="str">
        <f aca="false">IF(T38=0,"",IF(T37=T38,MAX(U37,B38),B38))</f>
        <v/>
      </c>
      <c r="V38" s="9" t="str">
        <f aca="false">IF(T38=0,"",B38/U38-1)</f>
        <v/>
      </c>
      <c r="W38" s="8" t="str">
        <f aca="false">IF(T38=0,"",IF(T37=T38,MAX(W37,F38),F38))</f>
        <v/>
      </c>
      <c r="X38" s="9" t="str">
        <f aca="false">IF(T38=0,"",F38/W38-1)</f>
        <v/>
      </c>
    </row>
    <row r="39" customFormat="false" ht="15" hidden="false" customHeight="false" outlineLevel="0" collapsed="false">
      <c r="A39" s="5" t="n">
        <v>43867</v>
      </c>
      <c r="B39" s="6" t="n">
        <v>9739.2804364699</v>
      </c>
      <c r="C39" s="7" t="n">
        <v>6028.745888</v>
      </c>
      <c r="D39" s="0" t="n">
        <f aca="false">INT((ROW()-3)/30)</f>
        <v>1</v>
      </c>
      <c r="E39" s="0" t="n">
        <f aca="false">2+30*D39</f>
        <v>32</v>
      </c>
      <c r="F39" s="8" t="n">
        <f aca="false">INDEX($F:$F,$E39)*(2*B39/INDEX($B:$B,$E39)-C39/INDEX($C:$C,$E39))</f>
        <v>3754.99627305194</v>
      </c>
      <c r="G39" s="9" t="n">
        <f aca="false">B39/B38-1</f>
        <v>0.0115436312544364</v>
      </c>
      <c r="H39" s="9" t="n">
        <f aca="false">F39/F38-1</f>
        <v>-0.00260009366800607</v>
      </c>
      <c r="I39" s="9" t="n">
        <f aca="false">LN(B39/B38)</f>
        <v>0.0114775118950076</v>
      </c>
      <c r="J39" s="9" t="n">
        <f aca="false">LN(F39/F38)</f>
        <v>-0.00260347978229702</v>
      </c>
      <c r="K39" s="9" t="n">
        <f aca="false">F39/F32-1</f>
        <v>0.00192410128499132</v>
      </c>
      <c r="L39" s="9" t="n">
        <f aca="false">F39/F9-1</f>
        <v>0.0235151854338</v>
      </c>
      <c r="M39" s="9" t="n">
        <f aca="false">B39/B32-1</f>
        <v>0.0242256163855643</v>
      </c>
      <c r="N39" s="9" t="n">
        <f aca="false">B39/B9-1</f>
        <v>0.197047256957393</v>
      </c>
      <c r="O39" s="8" t="n">
        <f aca="false">MAX(O38,F39)</f>
        <v>3820.14287044606</v>
      </c>
      <c r="P39" s="9" t="n">
        <f aca="false">F39/O39-1</f>
        <v>-0.0170534452776908</v>
      </c>
      <c r="Q39" s="8" t="n">
        <f aca="false">MAX(Q38,B39)</f>
        <v>9739.2804364699</v>
      </c>
      <c r="R39" s="9" t="n">
        <f aca="false">B39/Q39-1</f>
        <v>0</v>
      </c>
      <c r="S39" s="9" t="n">
        <f aca="false">B39/INDEX($B:$B,$E39)-1</f>
        <v>0.0242256163855643</v>
      </c>
      <c r="T39" s="0" t="n">
        <f aca="false">IF(AND($A39&gt;=CrashTest!$B$3,$A39&lt;=CrashTest!$C$3),1,IF(AND($A39&gt;=CrashTest!$B$4,$A39&lt;=CrashTest!$C$4),2,IF(AND($A39&gt;=CrashTest!$B$5,$A39&lt;=CrashTest!$C$5),3,IF(AND($A39&gt;=CrashTest!$B$6,$A39&lt;=CrashTest!$C$6),4,IF(AND($A39&gt;=CrashTest!$B$7,$A39&lt;=CrashTest!$C$7),5,0)))))</f>
        <v>0</v>
      </c>
      <c r="U39" s="8" t="str">
        <f aca="false">IF(T39=0,"",IF(T38=T39,MAX(U38,B39),B39))</f>
        <v/>
      </c>
      <c r="V39" s="9" t="str">
        <f aca="false">IF(T39=0,"",B39/U39-1)</f>
        <v/>
      </c>
      <c r="W39" s="8" t="str">
        <f aca="false">IF(T39=0,"",IF(T38=T39,MAX(W38,F39),F39))</f>
        <v/>
      </c>
      <c r="X39" s="9" t="str">
        <f aca="false">IF(T39=0,"",F39/W39-1)</f>
        <v/>
      </c>
    </row>
    <row r="40" customFormat="false" ht="15" hidden="false" customHeight="false" outlineLevel="0" collapsed="false">
      <c r="A40" s="5" t="n">
        <v>43868</v>
      </c>
      <c r="B40" s="6" t="n">
        <v>9800.27939982466</v>
      </c>
      <c r="C40" s="7" t="n">
        <v>6078.549869</v>
      </c>
      <c r="D40" s="0" t="n">
        <f aca="false">INT((ROW()-3)/30)</f>
        <v>1</v>
      </c>
      <c r="E40" s="0" t="n">
        <f aca="false">2+30*D40</f>
        <v>32</v>
      </c>
      <c r="F40" s="8" t="n">
        <f aca="false">INDEX($F:$F,$E40)*(2*B40/INDEX($B:$B,$E40)-C40/INDEX($C:$C,$E40))</f>
        <v>3770.6784670251</v>
      </c>
      <c r="G40" s="9" t="n">
        <f aca="false">B40/B39-1</f>
        <v>0.00626318995049591</v>
      </c>
      <c r="H40" s="9" t="n">
        <f aca="false">F40/F39-1</f>
        <v>0.00417635407142702</v>
      </c>
      <c r="I40" s="9" t="n">
        <f aca="false">LN(B40/B39)</f>
        <v>0.00624365769006421</v>
      </c>
      <c r="J40" s="9" t="n">
        <f aca="false">LN(F40/F39)</f>
        <v>0.00416765731018979</v>
      </c>
      <c r="K40" s="9" t="n">
        <f aca="false">F40/F33-1</f>
        <v>0.00733690862807901</v>
      </c>
      <c r="L40" s="9" t="n">
        <f aca="false">F40/F10-1</f>
        <v>0.0199572089581728</v>
      </c>
      <c r="M40" s="9" t="n">
        <f aca="false">B40/B33-1</f>
        <v>0.0473422181453274</v>
      </c>
      <c r="N40" s="9" t="n">
        <f aca="false">B40/B10-1</f>
        <v>0.215960888457122</v>
      </c>
      <c r="O40" s="8" t="n">
        <f aca="false">MAX(O39,F40)</f>
        <v>3820.14287044606</v>
      </c>
      <c r="P40" s="9" t="n">
        <f aca="false">F40/O40-1</f>
        <v>-0.0129483124318811</v>
      </c>
      <c r="Q40" s="8" t="n">
        <f aca="false">MAX(Q39,B40)</f>
        <v>9800.27939982466</v>
      </c>
      <c r="R40" s="9" t="n">
        <f aca="false">B40/Q40-1</f>
        <v>0</v>
      </c>
      <c r="S40" s="9" t="n">
        <f aca="false">B40/INDEX($B:$B,$E40)-1</f>
        <v>0.0306405359731508</v>
      </c>
      <c r="T40" s="0" t="n">
        <f aca="false">IF(AND($A40&gt;=CrashTest!$B$3,$A40&lt;=CrashTest!$C$3),1,IF(AND($A40&gt;=CrashTest!$B$4,$A40&lt;=CrashTest!$C$4),2,IF(AND($A40&gt;=CrashTest!$B$5,$A40&lt;=CrashTest!$C$5),3,IF(AND($A40&gt;=CrashTest!$B$6,$A40&lt;=CrashTest!$C$6),4,IF(AND($A40&gt;=CrashTest!$B$7,$A40&lt;=CrashTest!$C$7),5,0)))))</f>
        <v>0</v>
      </c>
      <c r="U40" s="8" t="str">
        <f aca="false">IF(T40=0,"",IF(T39=T40,MAX(U39,B40),B40))</f>
        <v/>
      </c>
      <c r="V40" s="9" t="str">
        <f aca="false">IF(T40=0,"",B40/U40-1)</f>
        <v/>
      </c>
      <c r="W40" s="8" t="str">
        <f aca="false">IF(T40=0,"",IF(T39=T40,MAX(W39,F40),F40))</f>
        <v/>
      </c>
      <c r="X40" s="9" t="str">
        <f aca="false">IF(T40=0,"",F40/W40-1)</f>
        <v/>
      </c>
    </row>
    <row r="41" customFormat="false" ht="15" hidden="false" customHeight="false" outlineLevel="0" collapsed="false">
      <c r="A41" s="5" t="n">
        <v>43869</v>
      </c>
      <c r="B41" s="6" t="n">
        <v>9911.29340841613</v>
      </c>
      <c r="C41" s="7" t="n">
        <v>6177.963054</v>
      </c>
      <c r="D41" s="0" t="n">
        <f aca="false">INT((ROW()-3)/30)</f>
        <v>1</v>
      </c>
      <c r="E41" s="0" t="n">
        <f aca="false">2+30*D41</f>
        <v>32</v>
      </c>
      <c r="F41" s="8" t="n">
        <f aca="false">INDEX($F:$F,$E41)*(2*B41/INDEX($B:$B,$E41)-C41/INDEX($C:$C,$E41))</f>
        <v>3793.51131010484</v>
      </c>
      <c r="G41" s="9" t="n">
        <f aca="false">B41/B40-1</f>
        <v>0.011327637107311</v>
      </c>
      <c r="H41" s="9" t="n">
        <f aca="false">F41/F40-1</f>
        <v>0.00605536729779899</v>
      </c>
      <c r="I41" s="9" t="n">
        <f aca="false">LN(B41/B40)</f>
        <v>0.0112639598501253</v>
      </c>
      <c r="J41" s="9" t="n">
        <f aca="false">LN(F41/F40)</f>
        <v>0.00603710723841011</v>
      </c>
      <c r="K41" s="9" t="n">
        <f aca="false">F41/F34-1</f>
        <v>0.0166998562498228</v>
      </c>
      <c r="L41" s="9" t="n">
        <f aca="false">F41/F11-1</f>
        <v>0.0357820174175856</v>
      </c>
      <c r="M41" s="9" t="n">
        <f aca="false">B41/B34-1</f>
        <v>0.0564286731006849</v>
      </c>
      <c r="N41" s="9" t="n">
        <f aca="false">B41/B11-1</f>
        <v>0.267893163202316</v>
      </c>
      <c r="O41" s="8" t="n">
        <f aca="false">MAX(O40,F41)</f>
        <v>3820.14287044606</v>
      </c>
      <c r="P41" s="9" t="n">
        <f aca="false">F41/O41-1</f>
        <v>-0.00697135192174381</v>
      </c>
      <c r="Q41" s="8" t="n">
        <f aca="false">MAX(Q40,B41)</f>
        <v>9911.29340841613</v>
      </c>
      <c r="R41" s="9" t="n">
        <f aca="false">B41/Q41-1</f>
        <v>0</v>
      </c>
      <c r="S41" s="9" t="n">
        <f aca="false">B41/INDEX($B:$B,$E41)-1</f>
        <v>0.0423152579527391</v>
      </c>
      <c r="T41" s="0" t="n">
        <f aca="false">IF(AND($A41&gt;=CrashTest!$B$3,$A41&lt;=CrashTest!$C$3),1,IF(AND($A41&gt;=CrashTest!$B$4,$A41&lt;=CrashTest!$C$4),2,IF(AND($A41&gt;=CrashTest!$B$5,$A41&lt;=CrashTest!$C$5),3,IF(AND($A41&gt;=CrashTest!$B$6,$A41&lt;=CrashTest!$C$6),4,IF(AND($A41&gt;=CrashTest!$B$7,$A41&lt;=CrashTest!$C$7),5,0)))))</f>
        <v>0</v>
      </c>
      <c r="U41" s="8" t="str">
        <f aca="false">IF(T41=0,"",IF(T40=T41,MAX(U40,B41),B41))</f>
        <v/>
      </c>
      <c r="V41" s="9" t="str">
        <f aca="false">IF(T41=0,"",B41/U41-1)</f>
        <v/>
      </c>
      <c r="W41" s="8" t="str">
        <f aca="false">IF(T41=0,"",IF(T40=T41,MAX(W40,F41),F41))</f>
        <v/>
      </c>
      <c r="X41" s="9" t="str">
        <f aca="false">IF(T41=0,"",F41/W41-1)</f>
        <v/>
      </c>
    </row>
    <row r="42" customFormat="false" ht="15" hidden="false" customHeight="false" outlineLevel="0" collapsed="false">
      <c r="A42" s="5" t="n">
        <v>43870</v>
      </c>
      <c r="B42" s="6" t="n">
        <v>10151.0832026885</v>
      </c>
      <c r="C42" s="7" t="n">
        <v>6449.995531</v>
      </c>
      <c r="D42" s="0" t="n">
        <f aca="false">INT((ROW()-3)/30)</f>
        <v>1</v>
      </c>
      <c r="E42" s="0" t="n">
        <f aca="false">2+30*D42</f>
        <v>32</v>
      </c>
      <c r="F42" s="8" t="n">
        <f aca="false">INDEX($F:$F,$E42)*(2*B42/INDEX($B:$B,$E42)-C42/INDEX($C:$C,$E42))</f>
        <v>3805.55186816591</v>
      </c>
      <c r="G42" s="9" t="n">
        <f aca="false">B42/B41-1</f>
        <v>0.0241935925404806</v>
      </c>
      <c r="H42" s="9" t="n">
        <f aca="false">F42/F41-1</f>
        <v>0.00317398765333765</v>
      </c>
      <c r="I42" s="9" t="n">
        <f aca="false">LN(B42/B41)</f>
        <v>0.023905563963944</v>
      </c>
      <c r="J42" s="9" t="n">
        <f aca="false">LN(F42/F41)</f>
        <v>0.0031689611876774</v>
      </c>
      <c r="K42" s="9" t="n">
        <f aca="false">F42/F35-1</f>
        <v>0.0184329734793209</v>
      </c>
      <c r="L42" s="9" t="n">
        <f aca="false">F42/F12-1</f>
        <v>0.0456721459081044</v>
      </c>
      <c r="M42" s="9" t="n">
        <f aca="false">B42/B35-1</f>
        <v>0.0869110717953554</v>
      </c>
      <c r="N42" s="9" t="n">
        <f aca="false">B42/B12-1</f>
        <v>0.248623684154548</v>
      </c>
      <c r="O42" s="8" t="n">
        <f aca="false">MAX(O41,F42)</f>
        <v>3820.14287044606</v>
      </c>
      <c r="P42" s="9" t="n">
        <f aca="false">F42/O42-1</f>
        <v>-0.00381949125333281</v>
      </c>
      <c r="Q42" s="8" t="n">
        <f aca="false">MAX(Q41,B42)</f>
        <v>10151.0832026885</v>
      </c>
      <c r="R42" s="9" t="n">
        <f aca="false">B42/Q42-1</f>
        <v>0</v>
      </c>
      <c r="S42" s="9" t="n">
        <f aca="false">B42/INDEX($B:$B,$E42)-1</f>
        <v>0.0675326086023735</v>
      </c>
      <c r="T42" s="0" t="n">
        <f aca="false">IF(AND($A42&gt;=CrashTest!$B$3,$A42&lt;=CrashTest!$C$3),1,IF(AND($A42&gt;=CrashTest!$B$4,$A42&lt;=CrashTest!$C$4),2,IF(AND($A42&gt;=CrashTest!$B$5,$A42&lt;=CrashTest!$C$5),3,IF(AND($A42&gt;=CrashTest!$B$6,$A42&lt;=CrashTest!$C$6),4,IF(AND($A42&gt;=CrashTest!$B$7,$A42&lt;=CrashTest!$C$7),5,0)))))</f>
        <v>0</v>
      </c>
      <c r="U42" s="8" t="str">
        <f aca="false">IF(T42=0,"",IF(T41=T42,MAX(U41,B42),B42))</f>
        <v/>
      </c>
      <c r="V42" s="9" t="str">
        <f aca="false">IF(T42=0,"",B42/U42-1)</f>
        <v/>
      </c>
      <c r="W42" s="8" t="str">
        <f aca="false">IF(T42=0,"",IF(T41=T42,MAX(W41,F42),F42))</f>
        <v/>
      </c>
      <c r="X42" s="9" t="str">
        <f aca="false">IF(T42=0,"",F42/W42-1)</f>
        <v/>
      </c>
    </row>
    <row r="43" customFormat="false" ht="15" hidden="false" customHeight="false" outlineLevel="0" collapsed="false">
      <c r="A43" s="5" t="n">
        <v>43871</v>
      </c>
      <c r="B43" s="6" t="n">
        <v>9872.36187305669</v>
      </c>
      <c r="C43" s="7" t="n">
        <v>6117.833749</v>
      </c>
      <c r="D43" s="0" t="n">
        <f aca="false">INT((ROW()-3)/30)</f>
        <v>1</v>
      </c>
      <c r="E43" s="0" t="n">
        <f aca="false">2+30*D43</f>
        <v>32</v>
      </c>
      <c r="F43" s="8" t="n">
        <f aca="false">INDEX($F:$F,$E43)*(2*B43/INDEX($B:$B,$E43)-C43/INDEX($C:$C,$E43))</f>
        <v>3801.9415558493</v>
      </c>
      <c r="G43" s="9" t="n">
        <f aca="false">B43/B42-1</f>
        <v>-0.0274572992917633</v>
      </c>
      <c r="H43" s="9" t="n">
        <f aca="false">F43/F42-1</f>
        <v>-0.000948696126522375</v>
      </c>
      <c r="I43" s="9" t="n">
        <f aca="false">LN(B43/B42)</f>
        <v>-0.027841296270195</v>
      </c>
      <c r="J43" s="9" t="n">
        <f aca="false">LN(F43/F42)</f>
        <v>-0.000949146423511814</v>
      </c>
      <c r="K43" s="9" t="n">
        <f aca="false">F43/F36-1</f>
        <v>0.0223030747994877</v>
      </c>
      <c r="L43" s="9" t="n">
        <f aca="false">F43/F13-1</f>
        <v>0.0264620563377689</v>
      </c>
      <c r="M43" s="9" t="n">
        <f aca="false">B43/B36-1</f>
        <v>0.0638535909246503</v>
      </c>
      <c r="N43" s="9" t="n">
        <f aca="false">B43/B13-1</f>
        <v>0.229127878356509</v>
      </c>
      <c r="O43" s="8" t="n">
        <f aca="false">MAX(O42,F43)</f>
        <v>3820.14287044606</v>
      </c>
      <c r="P43" s="9" t="n">
        <f aca="false">F43/O43-1</f>
        <v>-0.00476456384329782</v>
      </c>
      <c r="Q43" s="8" t="n">
        <f aca="false">MAX(Q42,B43)</f>
        <v>10151.0832026885</v>
      </c>
      <c r="R43" s="9" t="n">
        <f aca="false">B43/Q43-1</f>
        <v>-0.0274572992917633</v>
      </c>
      <c r="S43" s="9" t="n">
        <f aca="false">B43/INDEX($B:$B,$E43)-1</f>
        <v>0.0382210462642614</v>
      </c>
      <c r="T43" s="0" t="n">
        <f aca="false">IF(AND($A43&gt;=CrashTest!$B$3,$A43&lt;=CrashTest!$C$3),1,IF(AND($A43&gt;=CrashTest!$B$4,$A43&lt;=CrashTest!$C$4),2,IF(AND($A43&gt;=CrashTest!$B$5,$A43&lt;=CrashTest!$C$5),3,IF(AND($A43&gt;=CrashTest!$B$6,$A43&lt;=CrashTest!$C$6),4,IF(AND($A43&gt;=CrashTest!$B$7,$A43&lt;=CrashTest!$C$7),5,0)))))</f>
        <v>0</v>
      </c>
      <c r="U43" s="8" t="str">
        <f aca="false">IF(T43=0,"",IF(T42=T43,MAX(U42,B43),B43))</f>
        <v/>
      </c>
      <c r="V43" s="9" t="str">
        <f aca="false">IF(T43=0,"",B43/U43-1)</f>
        <v/>
      </c>
      <c r="W43" s="8" t="str">
        <f aca="false">IF(T43=0,"",IF(T42=T43,MAX(W42,F43),F43))</f>
        <v/>
      </c>
      <c r="X43" s="9" t="str">
        <f aca="false">IF(T43=0,"",F43/W43-1)</f>
        <v/>
      </c>
    </row>
    <row r="44" customFormat="false" ht="15" hidden="false" customHeight="false" outlineLevel="0" collapsed="false">
      <c r="A44" s="5" t="n">
        <v>43872</v>
      </c>
      <c r="B44" s="6" t="n">
        <v>10272.2225558738</v>
      </c>
      <c r="C44" s="7" t="n">
        <v>6559.43596</v>
      </c>
      <c r="D44" s="0" t="n">
        <f aca="false">INT((ROW()-3)/30)</f>
        <v>1</v>
      </c>
      <c r="E44" s="0" t="n">
        <f aca="false">2+30*D44</f>
        <v>32</v>
      </c>
      <c r="F44" s="8" t="n">
        <f aca="false">INDEX($F:$F,$E44)*(2*B44/INDEX($B:$B,$E44)-C44/INDEX($C:$C,$E44))</f>
        <v>3829.84270134534</v>
      </c>
      <c r="G44" s="9" t="n">
        <f aca="false">B44/B43-1</f>
        <v>0.040503041517187</v>
      </c>
      <c r="H44" s="9" t="n">
        <f aca="false">F44/F43-1</f>
        <v>0.00733865712720205</v>
      </c>
      <c r="I44" s="9" t="n">
        <f aca="false">LN(B44/B43)</f>
        <v>0.0397042899776853</v>
      </c>
      <c r="J44" s="9" t="n">
        <f aca="false">LN(F44/F43)</f>
        <v>0.0073118602054036</v>
      </c>
      <c r="K44" s="9" t="n">
        <f aca="false">F44/F37-1</f>
        <v>0.0337025365276273</v>
      </c>
      <c r="L44" s="9" t="n">
        <f aca="false">F44/F14-1</f>
        <v>0.0358472247307473</v>
      </c>
      <c r="M44" s="9" t="n">
        <f aca="false">B44/B37-1</f>
        <v>0.121222500565127</v>
      </c>
      <c r="N44" s="9" t="n">
        <f aca="false">B44/B14-1</f>
        <v>0.258149262908202</v>
      </c>
      <c r="O44" s="8" t="n">
        <f aca="false">MAX(O43,F44)</f>
        <v>3829.84270134534</v>
      </c>
      <c r="P44" s="9" t="n">
        <f aca="false">F44/O44-1</f>
        <v>0</v>
      </c>
      <c r="Q44" s="8" t="n">
        <f aca="false">MAX(Q43,B44)</f>
        <v>10272.2225558738</v>
      </c>
      <c r="R44" s="9" t="n">
        <f aca="false">B44/Q44-1</f>
        <v>0</v>
      </c>
      <c r="S44" s="9" t="n">
        <f aca="false">B44/INDEX($B:$B,$E44)-1</f>
        <v>0.0802721564051201</v>
      </c>
      <c r="T44" s="0" t="n">
        <f aca="false">IF(AND($A44&gt;=CrashTest!$B$3,$A44&lt;=CrashTest!$C$3),1,IF(AND($A44&gt;=CrashTest!$B$4,$A44&lt;=CrashTest!$C$4),2,IF(AND($A44&gt;=CrashTest!$B$5,$A44&lt;=CrashTest!$C$5),3,IF(AND($A44&gt;=CrashTest!$B$6,$A44&lt;=CrashTest!$C$6),4,IF(AND($A44&gt;=CrashTest!$B$7,$A44&lt;=CrashTest!$C$7),5,0)))))</f>
        <v>0</v>
      </c>
      <c r="U44" s="8" t="str">
        <f aca="false">IF(T44=0,"",IF(T43=T44,MAX(U43,B44),B44))</f>
        <v/>
      </c>
      <c r="V44" s="9" t="str">
        <f aca="false">IF(T44=0,"",B44/U44-1)</f>
        <v/>
      </c>
      <c r="W44" s="8" t="str">
        <f aca="false">IF(T44=0,"",IF(T43=T44,MAX(W43,F44),F44))</f>
        <v/>
      </c>
      <c r="X44" s="9" t="str">
        <f aca="false">IF(T44=0,"",F44/W44-1)</f>
        <v/>
      </c>
    </row>
    <row r="45" customFormat="false" ht="15" hidden="false" customHeight="false" outlineLevel="0" collapsed="false">
      <c r="A45" s="5" t="n">
        <v>43873</v>
      </c>
      <c r="B45" s="6" t="n">
        <v>10360.1352229106</v>
      </c>
      <c r="C45" s="7" t="n">
        <v>6638.39245</v>
      </c>
      <c r="D45" s="0" t="n">
        <f aca="false">INT((ROW()-3)/30)</f>
        <v>1</v>
      </c>
      <c r="E45" s="0" t="n">
        <f aca="false">2+30*D45</f>
        <v>32</v>
      </c>
      <c r="F45" s="8" t="n">
        <f aca="false">INDEX($F:$F,$E45)*(2*B45/INDEX($B:$B,$E45)-C45/INDEX($C:$C,$E45))</f>
        <v>3847.77415484327</v>
      </c>
      <c r="G45" s="9" t="n">
        <f aca="false">B45/B44-1</f>
        <v>0.00855829072614189</v>
      </c>
      <c r="H45" s="9" t="n">
        <f aca="false">F45/F44-1</f>
        <v>0.0046820339361815</v>
      </c>
      <c r="I45" s="9" t="n">
        <f aca="false">LN(B45/B44)</f>
        <v>0.00852187617278524</v>
      </c>
      <c r="J45" s="9" t="n">
        <f aca="false">LN(F45/F44)</f>
        <v>0.004671107307914</v>
      </c>
      <c r="K45" s="9" t="n">
        <f aca="false">F45/F38-1</f>
        <v>0.0220435128443222</v>
      </c>
      <c r="L45" s="9" t="n">
        <f aca="false">F45/F15-1</f>
        <v>0.0316730763563737</v>
      </c>
      <c r="M45" s="9" t="n">
        <f aca="false">B45/B38-1</f>
        <v>0.0760270095958404</v>
      </c>
      <c r="N45" s="9" t="n">
        <f aca="false">B45/B15-1</f>
        <v>0.275576217621904</v>
      </c>
      <c r="O45" s="8" t="n">
        <f aca="false">MAX(O44,F45)</f>
        <v>3847.77415484327</v>
      </c>
      <c r="P45" s="9" t="n">
        <f aca="false">F45/O45-1</f>
        <v>0</v>
      </c>
      <c r="Q45" s="8" t="n">
        <f aca="false">MAX(Q44,B45)</f>
        <v>10360.1352229106</v>
      </c>
      <c r="R45" s="9" t="n">
        <f aca="false">B45/Q45-1</f>
        <v>0</v>
      </c>
      <c r="S45" s="9" t="n">
        <f aca="false">B45/INDEX($B:$B,$E45)-1</f>
        <v>0.0895174395829912</v>
      </c>
      <c r="T45" s="0" t="n">
        <f aca="false">IF(AND($A45&gt;=CrashTest!$B$3,$A45&lt;=CrashTest!$C$3),1,IF(AND($A45&gt;=CrashTest!$B$4,$A45&lt;=CrashTest!$C$4),2,IF(AND($A45&gt;=CrashTest!$B$5,$A45&lt;=CrashTest!$C$5),3,IF(AND($A45&gt;=CrashTest!$B$6,$A45&lt;=CrashTest!$C$6),4,IF(AND($A45&gt;=CrashTest!$B$7,$A45&lt;=CrashTest!$C$7),5,0)))))</f>
        <v>0</v>
      </c>
      <c r="U45" s="8" t="str">
        <f aca="false">IF(T45=0,"",IF(T44=T45,MAX(U44,B45),B45))</f>
        <v/>
      </c>
      <c r="V45" s="9" t="str">
        <f aca="false">IF(T45=0,"",B45/U45-1)</f>
        <v/>
      </c>
      <c r="W45" s="8" t="str">
        <f aca="false">IF(T45=0,"",IF(T44=T45,MAX(W44,F45),F45))</f>
        <v/>
      </c>
      <c r="X45" s="9" t="str">
        <f aca="false">IF(T45=0,"",F45/W45-1)</f>
        <v/>
      </c>
    </row>
    <row r="46" customFormat="false" ht="15" hidden="false" customHeight="false" outlineLevel="0" collapsed="false">
      <c r="A46" s="5" t="n">
        <v>43874</v>
      </c>
      <c r="B46" s="6" t="n">
        <v>10235.4973226184</v>
      </c>
      <c r="C46" s="7" t="n">
        <v>6511.052428</v>
      </c>
      <c r="D46" s="0" t="n">
        <f aca="false">INT((ROW()-3)/30)</f>
        <v>1</v>
      </c>
      <c r="E46" s="0" t="n">
        <f aca="false">2+30*D46</f>
        <v>32</v>
      </c>
      <c r="F46" s="8" t="n">
        <f aca="false">INDEX($F:$F,$E46)*(2*B46/INDEX($B:$B,$E46)-C46/INDEX($C:$C,$E46))</f>
        <v>3832.37058176164</v>
      </c>
      <c r="G46" s="9" t="n">
        <f aca="false">B46/B45-1</f>
        <v>-0.0120305283290679</v>
      </c>
      <c r="H46" s="9" t="n">
        <f aca="false">F46/F45-1</f>
        <v>-0.00400324251418127</v>
      </c>
      <c r="I46" s="9" t="n">
        <f aca="false">LN(B46/B45)</f>
        <v>-0.0121034808301466</v>
      </c>
      <c r="J46" s="9" t="n">
        <f aca="false">LN(F46/F45)</f>
        <v>-0.00401127693916467</v>
      </c>
      <c r="K46" s="9" t="n">
        <f aca="false">F46/F39-1</f>
        <v>0.020605695208002</v>
      </c>
      <c r="L46" s="9" t="n">
        <f aca="false">F46/F16-1</f>
        <v>0.0149377311063241</v>
      </c>
      <c r="M46" s="9" t="n">
        <f aca="false">B46/B39-1</f>
        <v>0.0509500562577863</v>
      </c>
      <c r="N46" s="9" t="n">
        <f aca="false">B46/B16-1</f>
        <v>0.159150932268856</v>
      </c>
      <c r="O46" s="8" t="n">
        <f aca="false">MAX(O45,F46)</f>
        <v>3847.77415484327</v>
      </c>
      <c r="P46" s="9" t="n">
        <f aca="false">F46/O46-1</f>
        <v>-0.00400324251418127</v>
      </c>
      <c r="Q46" s="8" t="n">
        <f aca="false">MAX(Q45,B46)</f>
        <v>10360.1352229106</v>
      </c>
      <c r="R46" s="9" t="n">
        <f aca="false">B46/Q46-1</f>
        <v>-0.0120305283290679</v>
      </c>
      <c r="S46" s="9" t="n">
        <f aca="false">B46/INDEX($B:$B,$E46)-1</f>
        <v>0.0764099691610745</v>
      </c>
      <c r="T46" s="0" t="n">
        <f aca="false">IF(AND($A46&gt;=CrashTest!$B$3,$A46&lt;=CrashTest!$C$3),1,IF(AND($A46&gt;=CrashTest!$B$4,$A46&lt;=CrashTest!$C$4),2,IF(AND($A46&gt;=CrashTest!$B$5,$A46&lt;=CrashTest!$C$5),3,IF(AND($A46&gt;=CrashTest!$B$6,$A46&lt;=CrashTest!$C$6),4,IF(AND($A46&gt;=CrashTest!$B$7,$A46&lt;=CrashTest!$C$7),5,0)))))</f>
        <v>0</v>
      </c>
      <c r="U46" s="8" t="str">
        <f aca="false">IF(T46=0,"",IF(T45=T46,MAX(U45,B46),B46))</f>
        <v/>
      </c>
      <c r="V46" s="9" t="str">
        <f aca="false">IF(T46=0,"",B46/U46-1)</f>
        <v/>
      </c>
      <c r="W46" s="8" t="str">
        <f aca="false">IF(T46=0,"",IF(T45=T46,MAX(W45,F46),F46))</f>
        <v/>
      </c>
      <c r="X46" s="9" t="str">
        <f aca="false">IF(T46=0,"",F46/W46-1)</f>
        <v/>
      </c>
    </row>
    <row r="47" customFormat="false" ht="15" hidden="false" customHeight="false" outlineLevel="0" collapsed="false">
      <c r="A47" s="5" t="n">
        <v>43875</v>
      </c>
      <c r="B47" s="6" t="n">
        <v>10361.6156901812</v>
      </c>
      <c r="C47" s="7" t="n">
        <v>6644.592025</v>
      </c>
      <c r="D47" s="0" t="n">
        <f aca="false">INT((ROW()-3)/30)</f>
        <v>1</v>
      </c>
      <c r="E47" s="0" t="n">
        <f aca="false">2+30*D47</f>
        <v>32</v>
      </c>
      <c r="F47" s="8" t="n">
        <f aca="false">INDEX($F:$F,$E47)*(2*B47/INDEX($B:$B,$E47)-C47/INDEX($C:$C,$E47))</f>
        <v>3844.90786239378</v>
      </c>
      <c r="G47" s="9" t="n">
        <f aca="false">B47/B46-1</f>
        <v>0.0123216648480875</v>
      </c>
      <c r="H47" s="9" t="n">
        <f aca="false">F47/F46-1</f>
        <v>0.0032714165722405</v>
      </c>
      <c r="I47" s="9" t="n">
        <f aca="false">LN(B47/B46)</f>
        <v>0.0122463710018632</v>
      </c>
      <c r="J47" s="9" t="n">
        <f aca="false">LN(F47/F46)</f>
        <v>0.00326607713090141</v>
      </c>
      <c r="K47" s="9" t="n">
        <f aca="false">F47/F40-1</f>
        <v>0.0196859520157506</v>
      </c>
      <c r="L47" s="9" t="n">
        <f aca="false">F47/F17-1</f>
        <v>0.020564853719812</v>
      </c>
      <c r="M47" s="9" t="n">
        <f aca="false">B47/B40-1</f>
        <v>0.0572775803072085</v>
      </c>
      <c r="N47" s="9" t="n">
        <f aca="false">B47/B17-1</f>
        <v>0.17592652785792</v>
      </c>
      <c r="O47" s="8" t="n">
        <f aca="false">MAX(O46,F47)</f>
        <v>3847.77415484327</v>
      </c>
      <c r="P47" s="9" t="n">
        <f aca="false">F47/O47-1</f>
        <v>-0.000744922215844324</v>
      </c>
      <c r="Q47" s="8" t="n">
        <f aca="false">MAX(Q46,B47)</f>
        <v>10361.6156901812</v>
      </c>
      <c r="R47" s="9" t="n">
        <f aca="false">B47/Q47-1</f>
        <v>0</v>
      </c>
      <c r="S47" s="9" t="n">
        <f aca="false">B47/INDEX($B:$B,$E47)-1</f>
        <v>0.0896731320402173</v>
      </c>
      <c r="T47" s="0" t="n">
        <f aca="false">IF(AND($A47&gt;=CrashTest!$B$3,$A47&lt;=CrashTest!$C$3),1,IF(AND($A47&gt;=CrashTest!$B$4,$A47&lt;=CrashTest!$C$4),2,IF(AND($A47&gt;=CrashTest!$B$5,$A47&lt;=CrashTest!$C$5),3,IF(AND($A47&gt;=CrashTest!$B$6,$A47&lt;=CrashTest!$C$6),4,IF(AND($A47&gt;=CrashTest!$B$7,$A47&lt;=CrashTest!$C$7),5,0)))))</f>
        <v>1</v>
      </c>
      <c r="U47" s="8" t="n">
        <f aca="false">IF(T47=0,"",IF(T46=T47,MAX(U46,B47),B47))</f>
        <v>10361.6156901812</v>
      </c>
      <c r="V47" s="9" t="n">
        <f aca="false">IF(T47=0,"",B47/U47-1)</f>
        <v>0</v>
      </c>
      <c r="W47" s="8" t="n">
        <f aca="false">IF(T47=0,"",IF(T46=T47,MAX(W46,F47),F47))</f>
        <v>3844.90786239378</v>
      </c>
      <c r="X47" s="9" t="n">
        <f aca="false">IF(T47=0,"",F47/W47-1)</f>
        <v>0</v>
      </c>
    </row>
    <row r="48" customFormat="false" ht="15" hidden="false" customHeight="false" outlineLevel="0" collapsed="false">
      <c r="A48" s="5" t="n">
        <v>43876</v>
      </c>
      <c r="B48" s="6" t="n">
        <v>9911.72432700175</v>
      </c>
      <c r="C48" s="7" t="n">
        <v>6159.773951</v>
      </c>
      <c r="D48" s="0" t="n">
        <f aca="false">INT((ROW()-3)/30)</f>
        <v>1</v>
      </c>
      <c r="E48" s="0" t="n">
        <f aca="false">2+30*D48</f>
        <v>32</v>
      </c>
      <c r="F48" s="8" t="n">
        <f aca="false">INDEX($F:$F,$E48)*(2*B48/INDEX($B:$B,$E48)-C48/INDEX($C:$C,$E48))</f>
        <v>3805.68438736923</v>
      </c>
      <c r="G48" s="9" t="n">
        <f aca="false">B48/B47-1</f>
        <v>-0.0434190358561332</v>
      </c>
      <c r="H48" s="9" t="n">
        <f aca="false">F48/F47-1</f>
        <v>-0.0102014083115441</v>
      </c>
      <c r="I48" s="9" t="n">
        <f aca="false">LN(B48/B47)</f>
        <v>-0.0443898474281187</v>
      </c>
      <c r="J48" s="9" t="n">
        <f aca="false">LN(F48/F47)</f>
        <v>-0.0102537992897161</v>
      </c>
      <c r="K48" s="9" t="n">
        <f aca="false">F48/F41-1</f>
        <v>0.00320892077795332</v>
      </c>
      <c r="L48" s="9" t="n">
        <f aca="false">F48/F18-1</f>
        <v>0.00949950934563604</v>
      </c>
      <c r="M48" s="9" t="n">
        <f aca="false">B48/B41-1</f>
        <v>4.34775329376524E-005</v>
      </c>
      <c r="N48" s="9" t="n">
        <f aca="false">B48/B18-1</f>
        <v>0.136836811467232</v>
      </c>
      <c r="O48" s="8" t="n">
        <f aca="false">MAX(O47,F48)</f>
        <v>3847.77415484327</v>
      </c>
      <c r="P48" s="9" t="n">
        <f aca="false">F48/O48-1</f>
        <v>-0.0109387312717043</v>
      </c>
      <c r="Q48" s="8" t="n">
        <f aca="false">MAX(Q47,B48)</f>
        <v>10361.6156901812</v>
      </c>
      <c r="R48" s="9" t="n">
        <f aca="false">B48/Q48-1</f>
        <v>-0.0434190358561332</v>
      </c>
      <c r="S48" s="9" t="n">
        <f aca="false">B48/INDEX($B:$B,$E48)-1</f>
        <v>0.0423605752486984</v>
      </c>
      <c r="T48" s="0" t="n">
        <f aca="false">IF(AND($A48&gt;=CrashTest!$B$3,$A48&lt;=CrashTest!$C$3),1,IF(AND($A48&gt;=CrashTest!$B$4,$A48&lt;=CrashTest!$C$4),2,IF(AND($A48&gt;=CrashTest!$B$5,$A48&lt;=CrashTest!$C$5),3,IF(AND($A48&gt;=CrashTest!$B$6,$A48&lt;=CrashTest!$C$6),4,IF(AND($A48&gt;=CrashTest!$B$7,$A48&lt;=CrashTest!$C$7),5,0)))))</f>
        <v>1</v>
      </c>
      <c r="U48" s="8" t="n">
        <f aca="false">IF(T48=0,"",IF(T47=T48,MAX(U47,B48),B48))</f>
        <v>10361.6156901812</v>
      </c>
      <c r="V48" s="9" t="n">
        <f aca="false">IF(T48=0,"",B48/U48-1)</f>
        <v>-0.0434190358561332</v>
      </c>
      <c r="W48" s="8" t="n">
        <f aca="false">IF(T48=0,"",IF(T47=T48,MAX(W47,F48),F48))</f>
        <v>3844.90786239378</v>
      </c>
      <c r="X48" s="9" t="n">
        <f aca="false">IF(T48=0,"",F48/W48-1)</f>
        <v>-0.0102014083115441</v>
      </c>
    </row>
    <row r="49" customFormat="false" ht="15" hidden="false" customHeight="false" outlineLevel="0" collapsed="false">
      <c r="A49" s="5" t="n">
        <v>43877</v>
      </c>
      <c r="B49" s="6" t="n">
        <v>9952.04661157218</v>
      </c>
      <c r="C49" s="7" t="n">
        <v>6174.940311</v>
      </c>
      <c r="D49" s="0" t="n">
        <f aca="false">INT((ROW()-3)/30)</f>
        <v>1</v>
      </c>
      <c r="E49" s="0" t="n">
        <f aca="false">2+30*D49</f>
        <v>32</v>
      </c>
      <c r="F49" s="8" t="n">
        <f aca="false">INDEX($F:$F,$E49)*(2*B49/INDEX($B:$B,$E49)-C49/INDEX($C:$C,$E49))</f>
        <v>3827.60224739782</v>
      </c>
      <c r="G49" s="9" t="n">
        <f aca="false">B49/B48-1</f>
        <v>0.00406814023878588</v>
      </c>
      <c r="H49" s="9" t="n">
        <f aca="false">F49/F48-1</f>
        <v>0.00575924270055994</v>
      </c>
      <c r="I49" s="9" t="n">
        <f aca="false">LN(B49/B48)</f>
        <v>0.00405988773028806</v>
      </c>
      <c r="J49" s="9" t="n">
        <f aca="false">LN(F49/F48)</f>
        <v>0.00574272166440548</v>
      </c>
      <c r="K49" s="9" t="n">
        <f aca="false">F49/F42-1</f>
        <v>0.00579426585047305</v>
      </c>
      <c r="L49" s="9" t="n">
        <f aca="false">F49/F19-1</f>
        <v>0.00985245323155315</v>
      </c>
      <c r="M49" s="9" t="n">
        <f aca="false">B49/B42-1</f>
        <v>-0.0196074238721249</v>
      </c>
      <c r="N49" s="9" t="n">
        <f aca="false">B49/B19-1</f>
        <v>0.116633920895067</v>
      </c>
      <c r="O49" s="8" t="n">
        <f aca="false">MAX(O48,F49)</f>
        <v>3847.77415484327</v>
      </c>
      <c r="P49" s="9" t="n">
        <f aca="false">F49/O49-1</f>
        <v>-0.00524248737937416</v>
      </c>
      <c r="Q49" s="8" t="n">
        <f aca="false">MAX(Q48,B49)</f>
        <v>10361.6156901812</v>
      </c>
      <c r="R49" s="9" t="n">
        <f aca="false">B49/Q49-1</f>
        <v>-0.0395275303442428</v>
      </c>
      <c r="S49" s="9" t="n">
        <f aca="false">B49/INDEX($B:$B,$E49)-1</f>
        <v>0.0466010442481917</v>
      </c>
      <c r="T49" s="0" t="n">
        <f aca="false">IF(AND($A49&gt;=CrashTest!$B$3,$A49&lt;=CrashTest!$C$3),1,IF(AND($A49&gt;=CrashTest!$B$4,$A49&lt;=CrashTest!$C$4),2,IF(AND($A49&gt;=CrashTest!$B$5,$A49&lt;=CrashTest!$C$5),3,IF(AND($A49&gt;=CrashTest!$B$6,$A49&lt;=CrashTest!$C$6),4,IF(AND($A49&gt;=CrashTest!$B$7,$A49&lt;=CrashTest!$C$7),5,0)))))</f>
        <v>1</v>
      </c>
      <c r="U49" s="8" t="n">
        <f aca="false">IF(T49=0,"",IF(T48=T49,MAX(U48,B49),B49))</f>
        <v>10361.6156901812</v>
      </c>
      <c r="V49" s="9" t="n">
        <f aca="false">IF(T49=0,"",B49/U49-1)</f>
        <v>-0.0395275303442428</v>
      </c>
      <c r="W49" s="8" t="n">
        <f aca="false">IF(T49=0,"",IF(T48=T49,MAX(W48,F49),F49))</f>
        <v>3844.90786239378</v>
      </c>
      <c r="X49" s="9" t="n">
        <f aca="false">IF(T49=0,"",F49/W49-1)</f>
        <v>-0.00450091799733787</v>
      </c>
    </row>
    <row r="50" customFormat="false" ht="15" hidden="false" customHeight="false" outlineLevel="0" collapsed="false">
      <c r="A50" s="5" t="n">
        <v>43878</v>
      </c>
      <c r="B50" s="6" t="n">
        <v>9683.0796277031</v>
      </c>
      <c r="C50" s="7" t="n">
        <v>5950.617884</v>
      </c>
      <c r="D50" s="0" t="n">
        <f aca="false">INT((ROW()-3)/30)</f>
        <v>1</v>
      </c>
      <c r="E50" s="0" t="n">
        <f aca="false">2+30*D50</f>
        <v>32</v>
      </c>
      <c r="F50" s="8" t="n">
        <f aca="false">INDEX($F:$F,$E50)*(2*B50/INDEX($B:$B,$E50)-C50/INDEX($C:$C,$E50))</f>
        <v>3761.52324332201</v>
      </c>
      <c r="G50" s="9" t="n">
        <f aca="false">B50/B49-1</f>
        <v>-0.0270262986465845</v>
      </c>
      <c r="H50" s="9" t="n">
        <f aca="false">F50/F49-1</f>
        <v>-0.0172638115992168</v>
      </c>
      <c r="I50" s="9" t="n">
        <f aca="false">LN(B50/B49)</f>
        <v>-0.027398225575162</v>
      </c>
      <c r="J50" s="9" t="n">
        <f aca="false">LN(F50/F49)</f>
        <v>-0.0174145688101821</v>
      </c>
      <c r="K50" s="9" t="n">
        <f aca="false">F50/F43-1</f>
        <v>-0.0106309662927628</v>
      </c>
      <c r="L50" s="9" t="n">
        <f aca="false">F50/F20-1</f>
        <v>-0.0108171538402567</v>
      </c>
      <c r="M50" s="9" t="n">
        <f aca="false">B50/B43-1</f>
        <v>-0.0191729444065633</v>
      </c>
      <c r="N50" s="9" t="n">
        <f aca="false">B50/B20-1</f>
        <v>0.0845523731777114</v>
      </c>
      <c r="O50" s="8" t="n">
        <f aca="false">MAX(O49,F50)</f>
        <v>3847.77415484327</v>
      </c>
      <c r="P50" s="9" t="n">
        <f aca="false">F50/O50-1</f>
        <v>-0.0224157936641622</v>
      </c>
      <c r="Q50" s="8" t="n">
        <f aca="false">MAX(Q49,B50)</f>
        <v>10361.6156901812</v>
      </c>
      <c r="R50" s="9" t="n">
        <f aca="false">B50/Q50-1</f>
        <v>-0.0654855461509819</v>
      </c>
      <c r="S50" s="9" t="n">
        <f aca="false">B50/INDEX($B:$B,$E50)-1</f>
        <v>0.0183152918625129</v>
      </c>
      <c r="T50" s="0" t="n">
        <f aca="false">IF(AND($A50&gt;=CrashTest!$B$3,$A50&lt;=CrashTest!$C$3),1,IF(AND($A50&gt;=CrashTest!$B$4,$A50&lt;=CrashTest!$C$4),2,IF(AND($A50&gt;=CrashTest!$B$5,$A50&lt;=CrashTest!$C$5),3,IF(AND($A50&gt;=CrashTest!$B$6,$A50&lt;=CrashTest!$C$6),4,IF(AND($A50&gt;=CrashTest!$B$7,$A50&lt;=CrashTest!$C$7),5,0)))))</f>
        <v>1</v>
      </c>
      <c r="U50" s="8" t="n">
        <f aca="false">IF(T50=0,"",IF(T49=T50,MAX(U49,B50),B50))</f>
        <v>10361.6156901812</v>
      </c>
      <c r="V50" s="9" t="n">
        <f aca="false">IF(T50=0,"",B50/U50-1)</f>
        <v>-0.0654855461509819</v>
      </c>
      <c r="W50" s="8" t="n">
        <f aca="false">IF(T50=0,"",IF(T49=T50,MAX(W49,F50),F50))</f>
        <v>3844.90786239378</v>
      </c>
      <c r="X50" s="9" t="n">
        <f aca="false">IF(T50=0,"",F50/W50-1)</f>
        <v>-0.021687026596225</v>
      </c>
    </row>
    <row r="51" customFormat="false" ht="15" hidden="false" customHeight="false" outlineLevel="0" collapsed="false">
      <c r="A51" s="5" t="n">
        <v>43879</v>
      </c>
      <c r="B51" s="6" t="n">
        <v>10195.3037904734</v>
      </c>
      <c r="C51" s="7" t="n">
        <v>6431.826247</v>
      </c>
      <c r="D51" s="0" t="n">
        <f aca="false">INT((ROW()-3)/30)</f>
        <v>1</v>
      </c>
      <c r="E51" s="0" t="n">
        <f aca="false">2+30*D51</f>
        <v>32</v>
      </c>
      <c r="F51" s="8" t="n">
        <f aca="false">INDEX($F:$F,$E51)*(2*B51/INDEX($B:$B,$E51)-C51/INDEX($C:$C,$E51))</f>
        <v>3852.23001069311</v>
      </c>
      <c r="G51" s="9" t="n">
        <f aca="false">B51/B50-1</f>
        <v>0.0528988898640093</v>
      </c>
      <c r="H51" s="9" t="n">
        <f aca="false">F51/F50-1</f>
        <v>0.0241143710947787</v>
      </c>
      <c r="I51" s="9" t="n">
        <f aca="false">LN(B51/B50)</f>
        <v>0.0515472075196914</v>
      </c>
      <c r="J51" s="9" t="n">
        <f aca="false">LN(F51/F50)</f>
        <v>0.0238282109026388</v>
      </c>
      <c r="K51" s="9" t="n">
        <f aca="false">F51/F44-1</f>
        <v>0.00584549055759154</v>
      </c>
      <c r="L51" s="9" t="n">
        <f aca="false">F51/F21-1</f>
        <v>0.0240904856150566</v>
      </c>
      <c r="M51" s="9" t="n">
        <f aca="false">B51/B44-1</f>
        <v>-0.00748803532848075</v>
      </c>
      <c r="N51" s="9" t="n">
        <f aca="false">B51/B21-1</f>
        <v>0.17357975841706</v>
      </c>
      <c r="O51" s="8" t="n">
        <f aca="false">MAX(O50,F51)</f>
        <v>3852.23001069311</v>
      </c>
      <c r="P51" s="9" t="n">
        <f aca="false">F51/O51-1</f>
        <v>0</v>
      </c>
      <c r="Q51" s="8" t="n">
        <f aca="false">MAX(Q50,B51)</f>
        <v>10361.6156901812</v>
      </c>
      <c r="R51" s="9" t="n">
        <f aca="false">B51/Q51-1</f>
        <v>-0.0160507689804978</v>
      </c>
      <c r="S51" s="9" t="n">
        <f aca="false">B51/INDEX($B:$B,$E51)-1</f>
        <v>0.0721830403335844</v>
      </c>
      <c r="T51" s="0" t="n">
        <f aca="false">IF(AND($A51&gt;=CrashTest!$B$3,$A51&lt;=CrashTest!$C$3),1,IF(AND($A51&gt;=CrashTest!$B$4,$A51&lt;=CrashTest!$C$4),2,IF(AND($A51&gt;=CrashTest!$B$5,$A51&lt;=CrashTest!$C$5),3,IF(AND($A51&gt;=CrashTest!$B$6,$A51&lt;=CrashTest!$C$6),4,IF(AND($A51&gt;=CrashTest!$B$7,$A51&lt;=CrashTest!$C$7),5,0)))))</f>
        <v>1</v>
      </c>
      <c r="U51" s="8" t="n">
        <f aca="false">IF(T51=0,"",IF(T50=T51,MAX(U50,B51),B51))</f>
        <v>10361.6156901812</v>
      </c>
      <c r="V51" s="9" t="n">
        <f aca="false">IF(T51=0,"",B51/U51-1)</f>
        <v>-0.0160507689804978</v>
      </c>
      <c r="W51" s="8" t="n">
        <f aca="false">IF(T51=0,"",IF(T50=T51,MAX(W50,F51),F51))</f>
        <v>3852.23001069311</v>
      </c>
      <c r="X51" s="9" t="n">
        <f aca="false">IF(T51=0,"",F51/W51-1)</f>
        <v>0</v>
      </c>
    </row>
    <row r="52" customFormat="false" ht="15" hidden="false" customHeight="false" outlineLevel="0" collapsed="false">
      <c r="A52" s="5" t="n">
        <v>43880</v>
      </c>
      <c r="B52" s="6" t="n">
        <v>9636.00229865576</v>
      </c>
      <c r="C52" s="7" t="n">
        <v>5855.813018</v>
      </c>
      <c r="D52" s="0" t="n">
        <f aca="false">INT((ROW()-3)/30)</f>
        <v>1</v>
      </c>
      <c r="E52" s="0" t="n">
        <f aca="false">2+30*D52</f>
        <v>32</v>
      </c>
      <c r="F52" s="8" t="n">
        <f aca="false">INDEX($F:$F,$E52)*(2*B52/INDEX($B:$B,$E52)-C52/INDEX($C:$C,$E52))</f>
        <v>3786.09152343684</v>
      </c>
      <c r="G52" s="9" t="n">
        <f aca="false">B52/B51-1</f>
        <v>-0.0548587372492281</v>
      </c>
      <c r="H52" s="9" t="n">
        <f aca="false">F52/F51-1</f>
        <v>-0.0171688832371594</v>
      </c>
      <c r="I52" s="9" t="n">
        <f aca="false">LN(B52/B51)</f>
        <v>-0.0564208782677215</v>
      </c>
      <c r="J52" s="9" t="n">
        <f aca="false">LN(F52/F51)</f>
        <v>-0.0173179774984709</v>
      </c>
      <c r="K52" s="9" t="n">
        <f aca="false">F52/F45-1</f>
        <v>-0.0160307307352722</v>
      </c>
      <c r="L52" s="9" t="n">
        <f aca="false">F52/F22-1</f>
        <v>-0.000215576263585593</v>
      </c>
      <c r="M52" s="9" t="n">
        <f aca="false">B52/B45-1</f>
        <v>-0.0698960880986842</v>
      </c>
      <c r="N52" s="9" t="n">
        <f aca="false">B52/B22-1</f>
        <v>0.115761180529417</v>
      </c>
      <c r="O52" s="8" t="n">
        <f aca="false">MAX(O51,F52)</f>
        <v>3852.23001069311</v>
      </c>
      <c r="P52" s="9" t="n">
        <f aca="false">F52/O52-1</f>
        <v>-0.0171688832371594</v>
      </c>
      <c r="Q52" s="8" t="n">
        <f aca="false">MAX(Q51,B52)</f>
        <v>10361.6156901812</v>
      </c>
      <c r="R52" s="9" t="n">
        <f aca="false">B52/Q52-1</f>
        <v>-0.0700289813115768</v>
      </c>
      <c r="S52" s="9" t="n">
        <f aca="false">B52/INDEX($B:$B,$E52)-1</f>
        <v>0.0133644326408457</v>
      </c>
      <c r="T52" s="0" t="n">
        <f aca="false">IF(AND($A52&gt;=CrashTest!$B$3,$A52&lt;=CrashTest!$C$3),1,IF(AND($A52&gt;=CrashTest!$B$4,$A52&lt;=CrashTest!$C$4),2,IF(AND($A52&gt;=CrashTest!$B$5,$A52&lt;=CrashTest!$C$5),3,IF(AND($A52&gt;=CrashTest!$B$6,$A52&lt;=CrashTest!$C$6),4,IF(AND($A52&gt;=CrashTest!$B$7,$A52&lt;=CrashTest!$C$7),5,0)))))</f>
        <v>1</v>
      </c>
      <c r="U52" s="8" t="n">
        <f aca="false">IF(T52=0,"",IF(T51=T52,MAX(U51,B52),B52))</f>
        <v>10361.6156901812</v>
      </c>
      <c r="V52" s="9" t="n">
        <f aca="false">IF(T52=0,"",B52/U52-1)</f>
        <v>-0.0700289813115768</v>
      </c>
      <c r="W52" s="8" t="n">
        <f aca="false">IF(T52=0,"",IF(T51=T52,MAX(W51,F52),F52))</f>
        <v>3852.23001069311</v>
      </c>
      <c r="X52" s="9" t="n">
        <f aca="false">IF(T52=0,"",F52/W52-1)</f>
        <v>-0.0171688832371594</v>
      </c>
    </row>
    <row r="53" customFormat="false" ht="15" hidden="false" customHeight="false" outlineLevel="0" collapsed="false">
      <c r="A53" s="5" t="n">
        <v>43881</v>
      </c>
      <c r="B53" s="6" t="n">
        <v>9614.03012244302</v>
      </c>
      <c r="C53" s="7" t="n">
        <v>5858.696328</v>
      </c>
      <c r="D53" s="0" t="n">
        <f aca="false">INT((ROW()-3)/30)</f>
        <v>1</v>
      </c>
      <c r="E53" s="0" t="n">
        <f aca="false">2+30*D53</f>
        <v>32</v>
      </c>
      <c r="F53" s="8" t="n">
        <f aca="false">INDEX($F:$F,$E53)*(2*B53/INDEX($B:$B,$E53)-C53/INDEX($C:$C,$E53))</f>
        <v>3766.89576507884</v>
      </c>
      <c r="G53" s="9" t="n">
        <f aca="false">B53/B52-1</f>
        <v>-0.00228021699577685</v>
      </c>
      <c r="H53" s="9" t="n">
        <f aca="false">F53/F52-1</f>
        <v>-0.00507007245841062</v>
      </c>
      <c r="I53" s="9" t="n">
        <f aca="false">LN(B53/B52)</f>
        <v>-0.00228282064923367</v>
      </c>
      <c r="J53" s="9" t="n">
        <f aca="false">LN(F53/F52)</f>
        <v>-0.00508296888478875</v>
      </c>
      <c r="K53" s="9" t="n">
        <f aca="false">F53/F46-1</f>
        <v>-0.0170846778217095</v>
      </c>
      <c r="L53" s="9" t="n">
        <f aca="false">F53/F23-1</f>
        <v>-0.00660002720086761</v>
      </c>
      <c r="M53" s="9" t="n">
        <f aca="false">B53/B46-1</f>
        <v>-0.0607168543537265</v>
      </c>
      <c r="N53" s="9" t="n">
        <f aca="false">B53/B23-1</f>
        <v>0.101154044103288</v>
      </c>
      <c r="O53" s="8" t="n">
        <f aca="false">MAX(O52,F53)</f>
        <v>3852.23001069311</v>
      </c>
      <c r="P53" s="9" t="n">
        <f aca="false">F53/O53-1</f>
        <v>-0.0221519082135276</v>
      </c>
      <c r="Q53" s="8" t="n">
        <f aca="false">MAX(Q52,B53)</f>
        <v>10361.6156901812</v>
      </c>
      <c r="R53" s="9" t="n">
        <f aca="false">B53/Q53-1</f>
        <v>-0.07214951703397</v>
      </c>
      <c r="S53" s="9" t="n">
        <f aca="false">B53/INDEX($B:$B,$E53)-1</f>
        <v>0.0110537418386223</v>
      </c>
      <c r="T53" s="0" t="n">
        <f aca="false">IF(AND($A53&gt;=CrashTest!$B$3,$A53&lt;=CrashTest!$C$3),1,IF(AND($A53&gt;=CrashTest!$B$4,$A53&lt;=CrashTest!$C$4),2,IF(AND($A53&gt;=CrashTest!$B$5,$A53&lt;=CrashTest!$C$5),3,IF(AND($A53&gt;=CrashTest!$B$6,$A53&lt;=CrashTest!$C$6),4,IF(AND($A53&gt;=CrashTest!$B$7,$A53&lt;=CrashTest!$C$7),5,0)))))</f>
        <v>1</v>
      </c>
      <c r="U53" s="8" t="n">
        <f aca="false">IF(T53=0,"",IF(T52=T53,MAX(U52,B53),B53))</f>
        <v>10361.6156901812</v>
      </c>
      <c r="V53" s="9" t="n">
        <f aca="false">IF(T53=0,"",B53/U53-1)</f>
        <v>-0.07214951703397</v>
      </c>
      <c r="W53" s="8" t="n">
        <f aca="false">IF(T53=0,"",IF(T52=T53,MAX(W52,F53),F53))</f>
        <v>3852.23001069311</v>
      </c>
      <c r="X53" s="9" t="n">
        <f aca="false">IF(T53=0,"",F53/W53-1)</f>
        <v>-0.0221519082135276</v>
      </c>
    </row>
    <row r="54" customFormat="false" ht="15" hidden="false" customHeight="false" outlineLevel="0" collapsed="false">
      <c r="A54" s="5" t="n">
        <v>43882</v>
      </c>
      <c r="B54" s="6" t="n">
        <v>9701.79750268849</v>
      </c>
      <c r="C54" s="7" t="n">
        <v>5935.980174</v>
      </c>
      <c r="D54" s="0" t="n">
        <f aca="false">INT((ROW()-3)/30)</f>
        <v>1</v>
      </c>
      <c r="E54" s="0" t="n">
        <f aca="false">2+30*D54</f>
        <v>32</v>
      </c>
      <c r="F54" s="8" t="n">
        <f aca="false">INDEX($F:$F,$E54)*(2*B54/INDEX($B:$B,$E54)-C54/INDEX($C:$C,$E54))</f>
        <v>3785.8008762163</v>
      </c>
      <c r="G54" s="9" t="n">
        <f aca="false">B54/B53-1</f>
        <v>0.0091290935359758</v>
      </c>
      <c r="H54" s="9" t="n">
        <f aca="false">F54/F53-1</f>
        <v>0.00501875080078484</v>
      </c>
      <c r="I54" s="9" t="n">
        <f aca="false">LN(B54/B53)</f>
        <v>0.00908767524504357</v>
      </c>
      <c r="J54" s="9" t="n">
        <f aca="false">LN(F54/F53)</f>
        <v>0.00500619885020859</v>
      </c>
      <c r="K54" s="9" t="n">
        <f aca="false">F54/F47-1</f>
        <v>-0.0153727965123915</v>
      </c>
      <c r="L54" s="9" t="n">
        <f aca="false">F54/F24-1</f>
        <v>0.00238544413376252</v>
      </c>
      <c r="M54" s="9" t="n">
        <f aca="false">B54/B47-1</f>
        <v>-0.0636790831875729</v>
      </c>
      <c r="N54" s="9" t="n">
        <f aca="false">B54/B24-1</f>
        <v>0.12186738640971</v>
      </c>
      <c r="O54" s="8" t="n">
        <f aca="false">MAX(O53,F54)</f>
        <v>3852.23001069311</v>
      </c>
      <c r="P54" s="9" t="n">
        <f aca="false">F54/O54-1</f>
        <v>-0.0172443323198283</v>
      </c>
      <c r="Q54" s="8" t="n">
        <f aca="false">MAX(Q53,B54)</f>
        <v>10361.6156901812</v>
      </c>
      <c r="R54" s="9" t="n">
        <f aca="false">B54/Q54-1</f>
        <v>-0.0636790831875729</v>
      </c>
      <c r="S54" s="9" t="n">
        <f aca="false">B54/INDEX($B:$B,$E54)-1</f>
        <v>0.0202837460177654</v>
      </c>
      <c r="T54" s="0" t="n">
        <f aca="false">IF(AND($A54&gt;=CrashTest!$B$3,$A54&lt;=CrashTest!$C$3),1,IF(AND($A54&gt;=CrashTest!$B$4,$A54&lt;=CrashTest!$C$4),2,IF(AND($A54&gt;=CrashTest!$B$5,$A54&lt;=CrashTest!$C$5),3,IF(AND($A54&gt;=CrashTest!$B$6,$A54&lt;=CrashTest!$C$6),4,IF(AND($A54&gt;=CrashTest!$B$7,$A54&lt;=CrashTest!$C$7),5,0)))))</f>
        <v>1</v>
      </c>
      <c r="U54" s="8" t="n">
        <f aca="false">IF(T54=0,"",IF(T53=T54,MAX(U53,B54),B54))</f>
        <v>10361.6156901812</v>
      </c>
      <c r="V54" s="9" t="n">
        <f aca="false">IF(T54=0,"",B54/U54-1)</f>
        <v>-0.0636790831875729</v>
      </c>
      <c r="W54" s="8" t="n">
        <f aca="false">IF(T54=0,"",IF(T53=T54,MAX(W53,F54),F54))</f>
        <v>3852.23001069311</v>
      </c>
      <c r="X54" s="9" t="n">
        <f aca="false">IF(T54=0,"",F54/W54-1)</f>
        <v>-0.0172443323198283</v>
      </c>
    </row>
    <row r="55" customFormat="false" ht="15" hidden="false" customHeight="false" outlineLevel="0" collapsed="false">
      <c r="A55" s="5" t="n">
        <v>43883</v>
      </c>
      <c r="B55" s="6" t="n">
        <v>9675.24905756868</v>
      </c>
      <c r="C55" s="7" t="n">
        <v>5905.252618</v>
      </c>
      <c r="D55" s="0" t="n">
        <f aca="false">INT((ROW()-3)/30)</f>
        <v>1</v>
      </c>
      <c r="E55" s="0" t="n">
        <f aca="false">2+30*D55</f>
        <v>32</v>
      </c>
      <c r="F55" s="8" t="n">
        <f aca="false">INDEX($F:$F,$E55)*(2*B55/INDEX($B:$B,$E55)-C55/INDEX($C:$C,$E55))</f>
        <v>3784.86422618738</v>
      </c>
      <c r="G55" s="9" t="n">
        <f aca="false">B55/B54-1</f>
        <v>-0.00273644601554024</v>
      </c>
      <c r="H55" s="9" t="n">
        <f aca="false">F55/F54-1</f>
        <v>-0.00024741132974182</v>
      </c>
      <c r="I55" s="9" t="n">
        <f aca="false">LN(B55/B54)</f>
        <v>-0.00274019692828106</v>
      </c>
      <c r="J55" s="9" t="n">
        <f aca="false">LN(F55/F54)</f>
        <v>-0.00024744194097401</v>
      </c>
      <c r="K55" s="9" t="n">
        <f aca="false">F55/F48-1</f>
        <v>-0.00547080605290118</v>
      </c>
      <c r="L55" s="9" t="n">
        <f aca="false">F55/F25-1</f>
        <v>0.00551883824821475</v>
      </c>
      <c r="M55" s="9" t="n">
        <f aca="false">B55/B48-1</f>
        <v>-0.0238581362466728</v>
      </c>
      <c r="N55" s="9" t="n">
        <f aca="false">B55/B25-1</f>
        <v>0.15644325524014</v>
      </c>
      <c r="O55" s="8" t="n">
        <f aca="false">MAX(O54,F55)</f>
        <v>3852.23001069311</v>
      </c>
      <c r="P55" s="9" t="n">
        <f aca="false">F55/O55-1</f>
        <v>-0.0174874772063803</v>
      </c>
      <c r="Q55" s="8" t="n">
        <f aca="false">MAX(Q54,B55)</f>
        <v>10361.6156901812</v>
      </c>
      <c r="R55" s="9" t="n">
        <f aca="false">B55/Q55-1</f>
        <v>-0.0662412748296511</v>
      </c>
      <c r="S55" s="9" t="n">
        <f aca="false">B55/INDEX($B:$B,$E55)-1</f>
        <v>0.0174917946262545</v>
      </c>
      <c r="T55" s="0" t="n">
        <f aca="false">IF(AND($A55&gt;=CrashTest!$B$3,$A55&lt;=CrashTest!$C$3),1,IF(AND($A55&gt;=CrashTest!$B$4,$A55&lt;=CrashTest!$C$4),2,IF(AND($A55&gt;=CrashTest!$B$5,$A55&lt;=CrashTest!$C$5),3,IF(AND($A55&gt;=CrashTest!$B$6,$A55&lt;=CrashTest!$C$6),4,IF(AND($A55&gt;=CrashTest!$B$7,$A55&lt;=CrashTest!$C$7),5,0)))))</f>
        <v>1</v>
      </c>
      <c r="U55" s="8" t="n">
        <f aca="false">IF(T55=0,"",IF(T54=T55,MAX(U54,B55),B55))</f>
        <v>10361.6156901812</v>
      </c>
      <c r="V55" s="9" t="n">
        <f aca="false">IF(T55=0,"",B55/U55-1)</f>
        <v>-0.0662412748296511</v>
      </c>
      <c r="W55" s="8" t="n">
        <f aca="false">IF(T55=0,"",IF(T54=T55,MAX(W54,F55),F55))</f>
        <v>3852.23001069311</v>
      </c>
      <c r="X55" s="9" t="n">
        <f aca="false">IF(T55=0,"",F55/W55-1)</f>
        <v>-0.0174874772063803</v>
      </c>
    </row>
    <row r="56" customFormat="false" ht="15" hidden="false" customHeight="false" outlineLevel="0" collapsed="false">
      <c r="A56" s="5" t="n">
        <v>43884</v>
      </c>
      <c r="B56" s="6" t="n">
        <v>9972.84242308591</v>
      </c>
      <c r="C56" s="7" t="n">
        <v>6169.591911</v>
      </c>
      <c r="D56" s="0" t="n">
        <f aca="false">INT((ROW()-3)/30)</f>
        <v>1</v>
      </c>
      <c r="E56" s="0" t="n">
        <f aca="false">2+30*D56</f>
        <v>32</v>
      </c>
      <c r="F56" s="8" t="n">
        <f aca="false">INDEX($F:$F,$E56)*(2*B56/INDEX($B:$B,$E56)-C56/INDEX($C:$C,$E56))</f>
        <v>3847.47444506231</v>
      </c>
      <c r="G56" s="9" t="n">
        <f aca="false">B56/B55-1</f>
        <v>0.0307582123981014</v>
      </c>
      <c r="H56" s="9" t="n">
        <f aca="false">F56/F55-1</f>
        <v>0.0165422628483567</v>
      </c>
      <c r="I56" s="9" t="n">
        <f aca="false">LN(B56/B55)</f>
        <v>0.0302946599736677</v>
      </c>
      <c r="J56" s="9" t="n">
        <f aca="false">LN(F56/F55)</f>
        <v>0.0164069300526228</v>
      </c>
      <c r="K56" s="9" t="n">
        <f aca="false">F56/F49-1</f>
        <v>0.00519181366820476</v>
      </c>
      <c r="L56" s="9" t="n">
        <f aca="false">F56/F26-1</f>
        <v>0.0168061752438167</v>
      </c>
      <c r="M56" s="9" t="n">
        <f aca="false">B56/B49-1</f>
        <v>0.00208960149860515</v>
      </c>
      <c r="N56" s="9" t="n">
        <f aca="false">B56/B26-1</f>
        <v>0.183946283940797</v>
      </c>
      <c r="O56" s="8" t="n">
        <f aca="false">MAX(O55,F56)</f>
        <v>3852.23001069311</v>
      </c>
      <c r="P56" s="9" t="n">
        <f aca="false">F56/O56-1</f>
        <v>-0.0012344968025263</v>
      </c>
      <c r="Q56" s="8" t="n">
        <f aca="false">MAX(Q55,B56)</f>
        <v>10361.6156901812</v>
      </c>
      <c r="R56" s="9" t="n">
        <f aca="false">B56/Q56-1</f>
        <v>-0.0375205256322811</v>
      </c>
      <c r="S56" s="9" t="n">
        <f aca="false">B56/INDEX($B:$B,$E56)-1</f>
        <v>0.0487880233586944</v>
      </c>
      <c r="T56" s="0" t="n">
        <f aca="false">IF(AND($A56&gt;=CrashTest!$B$3,$A56&lt;=CrashTest!$C$3),1,IF(AND($A56&gt;=CrashTest!$B$4,$A56&lt;=CrashTest!$C$4),2,IF(AND($A56&gt;=CrashTest!$B$5,$A56&lt;=CrashTest!$C$5),3,IF(AND($A56&gt;=CrashTest!$B$6,$A56&lt;=CrashTest!$C$6),4,IF(AND($A56&gt;=CrashTest!$B$7,$A56&lt;=CrashTest!$C$7),5,0)))))</f>
        <v>1</v>
      </c>
      <c r="U56" s="8" t="n">
        <f aca="false">IF(T56=0,"",IF(T55=T56,MAX(U55,B56),B56))</f>
        <v>10361.6156901812</v>
      </c>
      <c r="V56" s="9" t="n">
        <f aca="false">IF(T56=0,"",B56/U56-1)</f>
        <v>-0.0375205256322811</v>
      </c>
      <c r="W56" s="8" t="n">
        <f aca="false">IF(T56=0,"",IF(T55=T56,MAX(W55,F56),F56))</f>
        <v>3852.23001069311</v>
      </c>
      <c r="X56" s="9" t="n">
        <f aca="false">IF(T56=0,"",F56/W56-1)</f>
        <v>-0.0012344968025263</v>
      </c>
    </row>
    <row r="57" customFormat="false" ht="15" hidden="false" customHeight="false" outlineLevel="0" collapsed="false">
      <c r="A57" s="5" t="n">
        <v>43885</v>
      </c>
      <c r="B57" s="6" t="n">
        <v>9648.00788310929</v>
      </c>
      <c r="C57" s="7" t="n">
        <v>5889.298458</v>
      </c>
      <c r="D57" s="0" t="n">
        <f aca="false">INT((ROW()-3)/30)</f>
        <v>1</v>
      </c>
      <c r="E57" s="0" t="n">
        <f aca="false">2+30*D57</f>
        <v>32</v>
      </c>
      <c r="F57" s="8" t="n">
        <f aca="false">INDEX($F:$F,$E57)*(2*B57/INDEX($B:$B,$E57)-C57/INDEX($C:$C,$E57))</f>
        <v>3773.7702998954</v>
      </c>
      <c r="G57" s="9" t="n">
        <f aca="false">B57/B56-1</f>
        <v>-0.0325719114166154</v>
      </c>
      <c r="H57" s="9" t="n">
        <f aca="false">F57/F56-1</f>
        <v>-0.0191565002495345</v>
      </c>
      <c r="I57" s="9" t="n">
        <f aca="false">LN(B57/B56)</f>
        <v>-0.0331141838861892</v>
      </c>
      <c r="J57" s="9" t="n">
        <f aca="false">LN(F57/F56)</f>
        <v>-0.0193423634883438</v>
      </c>
      <c r="K57" s="9" t="n">
        <f aca="false">F57/F50-1</f>
        <v>0.00325587688315765</v>
      </c>
      <c r="L57" s="9" t="n">
        <f aca="false">F57/F27-1</f>
        <v>-0.00870048508995636</v>
      </c>
      <c r="M57" s="9" t="n">
        <f aca="false">B57/B50-1</f>
        <v>-0.00362196180783958</v>
      </c>
      <c r="N57" s="9" t="n">
        <f aca="false">B57/B27-1</f>
        <v>0.156173579450611</v>
      </c>
      <c r="O57" s="8" t="n">
        <f aca="false">MAX(O56,F57)</f>
        <v>3852.23001069311</v>
      </c>
      <c r="P57" s="9" t="n">
        <f aca="false">F57/O57-1</f>
        <v>-0.0203673484137551</v>
      </c>
      <c r="Q57" s="8" t="n">
        <f aca="false">MAX(Q56,B57)</f>
        <v>10361.6156901812</v>
      </c>
      <c r="R57" s="9" t="n">
        <f aca="false">B57/Q57-1</f>
        <v>-0.0688703218116971</v>
      </c>
      <c r="S57" s="9" t="n">
        <f aca="false">B57/INDEX($B:$B,$E57)-1</f>
        <v>0.0146269927670477</v>
      </c>
      <c r="T57" s="0" t="n">
        <f aca="false">IF(AND($A57&gt;=CrashTest!$B$3,$A57&lt;=CrashTest!$C$3),1,IF(AND($A57&gt;=CrashTest!$B$4,$A57&lt;=CrashTest!$C$4),2,IF(AND($A57&gt;=CrashTest!$B$5,$A57&lt;=CrashTest!$C$5),3,IF(AND($A57&gt;=CrashTest!$B$6,$A57&lt;=CrashTest!$C$6),4,IF(AND($A57&gt;=CrashTest!$B$7,$A57&lt;=CrashTest!$C$7),5,0)))))</f>
        <v>1</v>
      </c>
      <c r="U57" s="8" t="n">
        <f aca="false">IF(T57=0,"",IF(T56=T57,MAX(U56,B57),B57))</f>
        <v>10361.6156901812</v>
      </c>
      <c r="V57" s="9" t="n">
        <f aca="false">IF(T57=0,"",B57/U57-1)</f>
        <v>-0.0688703218116971</v>
      </c>
      <c r="W57" s="8" t="n">
        <f aca="false">IF(T57=0,"",IF(T56=T57,MAX(W56,F57),F57))</f>
        <v>3852.23001069311</v>
      </c>
      <c r="X57" s="9" t="n">
        <f aca="false">IF(T57=0,"",F57/W57-1)</f>
        <v>-0.0203673484137551</v>
      </c>
    </row>
    <row r="58" customFormat="false" ht="15" hidden="false" customHeight="false" outlineLevel="0" collapsed="false">
      <c r="A58" s="5" t="n">
        <v>43886</v>
      </c>
      <c r="B58" s="6" t="n">
        <v>9344.28714009351</v>
      </c>
      <c r="C58" s="7" t="n">
        <v>5596.059299</v>
      </c>
      <c r="D58" s="0" t="n">
        <f aca="false">INT((ROW()-3)/30)</f>
        <v>1</v>
      </c>
      <c r="E58" s="0" t="n">
        <f aca="false">2+30*D58</f>
        <v>32</v>
      </c>
      <c r="F58" s="8" t="n">
        <f aca="false">INDEX($F:$F,$E58)*(2*B58/INDEX($B:$B,$E58)-C58/INDEX($C:$C,$E58))</f>
        <v>3725.13163667599</v>
      </c>
      <c r="G58" s="9" t="n">
        <f aca="false">B58/B57-1</f>
        <v>-0.0314801507933574</v>
      </c>
      <c r="H58" s="9" t="n">
        <f aca="false">F58/F57-1</f>
        <v>-0.0128886125424107</v>
      </c>
      <c r="I58" s="9" t="n">
        <f aca="false">LN(B58/B57)</f>
        <v>-0.0319863015524921</v>
      </c>
      <c r="J58" s="9" t="n">
        <f aca="false">LN(F58/F57)</f>
        <v>-0.0129723913492933</v>
      </c>
      <c r="K58" s="9" t="n">
        <f aca="false">F58/F51-1</f>
        <v>-0.0329934540939447</v>
      </c>
      <c r="L58" s="9" t="n">
        <f aca="false">F58/F28-1</f>
        <v>-0.0142898540402205</v>
      </c>
      <c r="M58" s="9" t="n">
        <f aca="false">B58/B51-1</f>
        <v>-0.0834714362484312</v>
      </c>
      <c r="N58" s="9" t="n">
        <f aca="false">B58/B28-1</f>
        <v>0.0898557942142095</v>
      </c>
      <c r="O58" s="8" t="n">
        <f aca="false">MAX(O57,F58)</f>
        <v>3852.23001069311</v>
      </c>
      <c r="P58" s="9" t="n">
        <f aca="false">F58/O58-1</f>
        <v>-0.0329934540939447</v>
      </c>
      <c r="Q58" s="8" t="n">
        <f aca="false">MAX(Q57,B58)</f>
        <v>10361.6156901812</v>
      </c>
      <c r="R58" s="9" t="n">
        <f aca="false">B58/Q58-1</f>
        <v>-0.0981824244892352</v>
      </c>
      <c r="S58" s="9" t="n">
        <f aca="false">B58/INDEX($B:$B,$E58)-1</f>
        <v>-0.0173136179642697</v>
      </c>
      <c r="T58" s="0" t="n">
        <f aca="false">IF(AND($A58&gt;=CrashTest!$B$3,$A58&lt;=CrashTest!$C$3),1,IF(AND($A58&gt;=CrashTest!$B$4,$A58&lt;=CrashTest!$C$4),2,IF(AND($A58&gt;=CrashTest!$B$5,$A58&lt;=CrashTest!$C$5),3,IF(AND($A58&gt;=CrashTest!$B$6,$A58&lt;=CrashTest!$C$6),4,IF(AND($A58&gt;=CrashTest!$B$7,$A58&lt;=CrashTest!$C$7),5,0)))))</f>
        <v>1</v>
      </c>
      <c r="U58" s="8" t="n">
        <f aca="false">IF(T58=0,"",IF(T57=T58,MAX(U57,B58),B58))</f>
        <v>10361.6156901812</v>
      </c>
      <c r="V58" s="9" t="n">
        <f aca="false">IF(T58=0,"",B58/U58-1)</f>
        <v>-0.0981824244892352</v>
      </c>
      <c r="W58" s="8" t="n">
        <f aca="false">IF(T58=0,"",IF(T57=T58,MAX(W57,F58),F58))</f>
        <v>3852.23001069311</v>
      </c>
      <c r="X58" s="9" t="n">
        <f aca="false">IF(T58=0,"",F58/W58-1)</f>
        <v>-0.0329934540939447</v>
      </c>
    </row>
    <row r="59" customFormat="false" ht="15" hidden="false" customHeight="false" outlineLevel="0" collapsed="false">
      <c r="A59" s="5" t="n">
        <v>43887</v>
      </c>
      <c r="B59" s="6" t="n">
        <v>8798.88894856809</v>
      </c>
      <c r="C59" s="7" t="n">
        <v>5122.632376</v>
      </c>
      <c r="D59" s="0" t="n">
        <f aca="false">INT((ROW()-3)/30)</f>
        <v>1</v>
      </c>
      <c r="E59" s="0" t="n">
        <f aca="false">2+30*D59</f>
        <v>32</v>
      </c>
      <c r="F59" s="8" t="n">
        <f aca="false">INDEX($F:$F,$E59)*(2*B59/INDEX($B:$B,$E59)-C59/INDEX($C:$C,$E59))</f>
        <v>3603.21245122627</v>
      </c>
      <c r="G59" s="9" t="n">
        <f aca="false">B59/B58-1</f>
        <v>-0.0583670196932712</v>
      </c>
      <c r="H59" s="9" t="n">
        <f aca="false">F59/F58-1</f>
        <v>-0.032728826076737</v>
      </c>
      <c r="I59" s="9" t="n">
        <f aca="false">LN(B59/B58)</f>
        <v>-0.0601396978351767</v>
      </c>
      <c r="J59" s="9" t="n">
        <f aca="false">LN(F59/F58)</f>
        <v>-0.0332763947925627</v>
      </c>
      <c r="K59" s="9" t="n">
        <f aca="false">F59/F52-1</f>
        <v>-0.0483028661823151</v>
      </c>
      <c r="L59" s="9" t="n">
        <f aca="false">F59/F29-1</f>
        <v>-0.0528065210322517</v>
      </c>
      <c r="M59" s="9" t="n">
        <f aca="false">B59/B52-1</f>
        <v>-0.0868735108338909</v>
      </c>
      <c r="N59" s="9" t="n">
        <f aca="false">B59/B29-1</f>
        <v>-0.0115783877454738</v>
      </c>
      <c r="O59" s="8" t="n">
        <f aca="false">MAX(O58,F59)</f>
        <v>3852.23001069311</v>
      </c>
      <c r="P59" s="9" t="n">
        <f aca="false">F59/O59-1</f>
        <v>-0.0646424431499701</v>
      </c>
      <c r="Q59" s="8" t="n">
        <f aca="false">MAX(Q58,B59)</f>
        <v>10361.6156901812</v>
      </c>
      <c r="R59" s="9" t="n">
        <f aca="false">B59/Q59-1</f>
        <v>-0.15081882867881</v>
      </c>
      <c r="S59" s="9" t="n">
        <f aca="false">B59/INDEX($B:$B,$E59)-1</f>
        <v>-0.0746700933768586</v>
      </c>
      <c r="T59" s="0" t="n">
        <f aca="false">IF(AND($A59&gt;=CrashTest!$B$3,$A59&lt;=CrashTest!$C$3),1,IF(AND($A59&gt;=CrashTest!$B$4,$A59&lt;=CrashTest!$C$4),2,IF(AND($A59&gt;=CrashTest!$B$5,$A59&lt;=CrashTest!$C$5),3,IF(AND($A59&gt;=CrashTest!$B$6,$A59&lt;=CrashTest!$C$6),4,IF(AND($A59&gt;=CrashTest!$B$7,$A59&lt;=CrashTest!$C$7),5,0)))))</f>
        <v>1</v>
      </c>
      <c r="U59" s="8" t="n">
        <f aca="false">IF(T59=0,"",IF(T58=T59,MAX(U58,B59),B59))</f>
        <v>10361.6156901812</v>
      </c>
      <c r="V59" s="9" t="n">
        <f aca="false">IF(T59=0,"",B59/U59-1)</f>
        <v>-0.15081882867881</v>
      </c>
      <c r="W59" s="8" t="n">
        <f aca="false">IF(T59=0,"",IF(T58=T59,MAX(W58,F59),F59))</f>
        <v>3852.23001069311</v>
      </c>
      <c r="X59" s="9" t="n">
        <f aca="false">IF(T59=0,"",F59/W59-1)</f>
        <v>-0.0646424431499701</v>
      </c>
    </row>
    <row r="60" customFormat="false" ht="15" hidden="false" customHeight="false" outlineLevel="0" collapsed="false">
      <c r="A60" s="5" t="n">
        <v>43888</v>
      </c>
      <c r="B60" s="6" t="n">
        <v>8779.02948188194</v>
      </c>
      <c r="C60" s="7" t="n">
        <v>5173.895042</v>
      </c>
      <c r="D60" s="0" t="n">
        <f aca="false">INT((ROW()-3)/30)</f>
        <v>1</v>
      </c>
      <c r="E60" s="0" t="n">
        <f aca="false">2+30*D60</f>
        <v>32</v>
      </c>
      <c r="F60" s="8" t="n">
        <f aca="false">INDEX($F:$F,$E60)*(2*B60/INDEX($B:$B,$E60)-C60/INDEX($C:$C,$E60))</f>
        <v>3554.20761280137</v>
      </c>
      <c r="G60" s="9" t="n">
        <f aca="false">B60/B59-1</f>
        <v>-0.00225704254278403</v>
      </c>
      <c r="H60" s="9" t="n">
        <f aca="false">F60/F59-1</f>
        <v>-0.0136003189065979</v>
      </c>
      <c r="I60" s="9" t="n">
        <f aca="false">LN(B60/B59)</f>
        <v>-0.00225959350244314</v>
      </c>
      <c r="J60" s="9" t="n">
        <f aca="false">LN(F60/F59)</f>
        <v>-0.0136936504355806</v>
      </c>
      <c r="K60" s="9" t="n">
        <f aca="false">F60/F53-1</f>
        <v>-0.0564624469435028</v>
      </c>
      <c r="L60" s="9" t="n">
        <f aca="false">F60/F30-1</f>
        <v>-0.0392585636738921</v>
      </c>
      <c r="M60" s="9" t="n">
        <f aca="false">B60/B53-1</f>
        <v>-0.0868523012645709</v>
      </c>
      <c r="N60" s="9" t="n">
        <f aca="false">B60/B30-1</f>
        <v>-0.0557531661643613</v>
      </c>
      <c r="O60" s="8" t="n">
        <f aca="false">MAX(O59,F60)</f>
        <v>3852.23001069311</v>
      </c>
      <c r="P60" s="9" t="n">
        <f aca="false">F60/O60-1</f>
        <v>-0.0773636042148268</v>
      </c>
      <c r="Q60" s="8" t="n">
        <f aca="false">MAX(Q59,B60)</f>
        <v>10361.6156901812</v>
      </c>
      <c r="R60" s="9" t="n">
        <f aca="false">B60/Q60-1</f>
        <v>-0.152735466709013</v>
      </c>
      <c r="S60" s="9" t="n">
        <f aca="false">B60/INDEX($B:$B,$E60)-1</f>
        <v>-0.0767586023422173</v>
      </c>
      <c r="T60" s="0" t="n">
        <f aca="false">IF(AND($A60&gt;=CrashTest!$B$3,$A60&lt;=CrashTest!$C$3),1,IF(AND($A60&gt;=CrashTest!$B$4,$A60&lt;=CrashTest!$C$4),2,IF(AND($A60&gt;=CrashTest!$B$5,$A60&lt;=CrashTest!$C$5),3,IF(AND($A60&gt;=CrashTest!$B$6,$A60&lt;=CrashTest!$C$6),4,IF(AND($A60&gt;=CrashTest!$B$7,$A60&lt;=CrashTest!$C$7),5,0)))))</f>
        <v>1</v>
      </c>
      <c r="U60" s="8" t="n">
        <f aca="false">IF(T60=0,"",IF(T59=T60,MAX(U59,B60),B60))</f>
        <v>10361.6156901812</v>
      </c>
      <c r="V60" s="9" t="n">
        <f aca="false">IF(T60=0,"",B60/U60-1)</f>
        <v>-0.152735466709013</v>
      </c>
      <c r="W60" s="8" t="n">
        <f aca="false">IF(T60=0,"",IF(T59=T60,MAX(W59,F60),F60))</f>
        <v>3852.23001069311</v>
      </c>
      <c r="X60" s="9" t="n">
        <f aca="false">IF(T60=0,"",F60/W60-1)</f>
        <v>-0.0773636042148268</v>
      </c>
    </row>
    <row r="61" customFormat="false" ht="15" hidden="false" customHeight="false" outlineLevel="0" collapsed="false">
      <c r="A61" s="5" t="n">
        <v>43889</v>
      </c>
      <c r="B61" s="6" t="n">
        <v>8750.59344599649</v>
      </c>
      <c r="C61" s="7" t="n">
        <v>5074.490771</v>
      </c>
      <c r="D61" s="0" t="n">
        <f aca="false">INT((ROW()-3)/30)</f>
        <v>1</v>
      </c>
      <c r="E61" s="0" t="n">
        <f aca="false">2+30*D61</f>
        <v>32</v>
      </c>
      <c r="F61" s="8" t="n">
        <f aca="false">INDEX($F:$F,$E61)*(2*B61/INDEX($B:$B,$E61)-C61/INDEX($C:$C,$E61))</f>
        <v>3596.46247612335</v>
      </c>
      <c r="G61" s="9" t="n">
        <f aca="false">B61/B60-1</f>
        <v>-0.00323908650086391</v>
      </c>
      <c r="H61" s="9" t="n">
        <f aca="false">F61/F60-1</f>
        <v>0.0118886874165116</v>
      </c>
      <c r="I61" s="9" t="n">
        <f aca="false">LN(B61/B60)</f>
        <v>-0.00324434369695545</v>
      </c>
      <c r="J61" s="9" t="n">
        <f aca="false">LN(F61/F60)</f>
        <v>0.0118185721442051</v>
      </c>
      <c r="K61" s="9" t="n">
        <f aca="false">F61/F54-1</f>
        <v>-0.0500127730653873</v>
      </c>
      <c r="L61" s="9" t="n">
        <f aca="false">F61/F31-1</f>
        <v>-0.0585528871323562</v>
      </c>
      <c r="M61" s="9" t="n">
        <f aca="false">B61/B54-1</f>
        <v>-0.0980441053761851</v>
      </c>
      <c r="N61" s="9" t="n">
        <f aca="false">B61/B31-1</f>
        <v>-0.0602832108879975</v>
      </c>
      <c r="O61" s="8" t="n">
        <f aca="false">MAX(O60,F61)</f>
        <v>3852.23001069311</v>
      </c>
      <c r="P61" s="9" t="n">
        <f aca="false">F61/O61-1</f>
        <v>-0.0663946685062399</v>
      </c>
      <c r="Q61" s="8" t="n">
        <f aca="false">MAX(Q60,B61)</f>
        <v>10361.6156901812</v>
      </c>
      <c r="R61" s="9" t="n">
        <f aca="false">B61/Q61-1</f>
        <v>-0.155479829821457</v>
      </c>
      <c r="S61" s="9" t="n">
        <f aca="false">B61/INDEX($B:$B,$E61)-1</f>
        <v>-0.0797490610904094</v>
      </c>
      <c r="T61" s="0" t="n">
        <f aca="false">IF(AND($A61&gt;=CrashTest!$B$3,$A61&lt;=CrashTest!$C$3),1,IF(AND($A61&gt;=CrashTest!$B$4,$A61&lt;=CrashTest!$C$4),2,IF(AND($A61&gt;=CrashTest!$B$5,$A61&lt;=CrashTest!$C$5),3,IF(AND($A61&gt;=CrashTest!$B$6,$A61&lt;=CrashTest!$C$6),4,IF(AND($A61&gt;=CrashTest!$B$7,$A61&lt;=CrashTest!$C$7),5,0)))))</f>
        <v>1</v>
      </c>
      <c r="U61" s="8" t="n">
        <f aca="false">IF(T61=0,"",IF(T60=T61,MAX(U60,B61),B61))</f>
        <v>10361.6156901812</v>
      </c>
      <c r="V61" s="9" t="n">
        <f aca="false">IF(T61=0,"",B61/U61-1)</f>
        <v>-0.155479829821457</v>
      </c>
      <c r="W61" s="8" t="n">
        <f aca="false">IF(T61=0,"",IF(T60=T61,MAX(W60,F61),F61))</f>
        <v>3852.23001069311</v>
      </c>
      <c r="X61" s="9" t="n">
        <f aca="false">IF(T61=0,"",F61/W61-1)</f>
        <v>-0.0663946685062399</v>
      </c>
    </row>
    <row r="62" customFormat="false" ht="15" hidden="false" customHeight="false" outlineLevel="0" collapsed="false">
      <c r="A62" s="5" t="n">
        <v>43890</v>
      </c>
      <c r="B62" s="6" t="n">
        <v>8582.09029964933</v>
      </c>
      <c r="C62" s="7" t="n">
        <v>5001.873989</v>
      </c>
      <c r="D62" s="0" t="n">
        <f aca="false">INT((ROW()-3)/30)</f>
        <v>1</v>
      </c>
      <c r="E62" s="0" t="n">
        <f aca="false">2+30*D62</f>
        <v>32</v>
      </c>
      <c r="F62" s="8" t="n">
        <f aca="false">INDEX($F:$F,$E62)*(2*B62/INDEX($B:$B,$E62)-C62/INDEX($C:$C,$E62))</f>
        <v>3510.87972939053</v>
      </c>
      <c r="G62" s="9" t="n">
        <f aca="false">B62/B61-1</f>
        <v>-0.0192561964382258</v>
      </c>
      <c r="H62" s="9" t="n">
        <f aca="false">F62/F61-1</f>
        <v>-0.0237963685985889</v>
      </c>
      <c r="I62" s="9" t="n">
        <f aca="false">LN(B62/B61)</f>
        <v>-0.0194440119733323</v>
      </c>
      <c r="J62" s="9" t="n">
        <f aca="false">LN(F62/F61)</f>
        <v>-0.0240840756001237</v>
      </c>
      <c r="K62" s="9" t="n">
        <f aca="false">F62/F55-1</f>
        <v>-0.0723895179386254</v>
      </c>
      <c r="L62" s="9" t="n">
        <f aca="false">F62/F32-1</f>
        <v>-0.0632121147938518</v>
      </c>
      <c r="M62" s="9" t="n">
        <f aca="false">B62/B55-1</f>
        <v>-0.112985076809387</v>
      </c>
      <c r="N62" s="9" t="n">
        <f aca="false">B62/B32-1</f>
        <v>-0.0974695939425143</v>
      </c>
      <c r="O62" s="8" t="n">
        <f aca="false">MAX(O61,F62)</f>
        <v>3852.23001069311</v>
      </c>
      <c r="P62" s="9" t="n">
        <f aca="false">F62/O62-1</f>
        <v>-0.0886110851000732</v>
      </c>
      <c r="Q62" s="8" t="n">
        <f aca="false">MAX(Q61,B62)</f>
        <v>10361.6156901812</v>
      </c>
      <c r="R62" s="9" t="n">
        <f aca="false">B62/Q62-1</f>
        <v>-0.171742076114459</v>
      </c>
      <c r="S62" s="9" t="n">
        <f aca="false">B62/INDEX($B:$B,$E62)-1</f>
        <v>-0.0974695939425143</v>
      </c>
      <c r="T62" s="0" t="n">
        <f aca="false">IF(AND($A62&gt;=CrashTest!$B$3,$A62&lt;=CrashTest!$C$3),1,IF(AND($A62&gt;=CrashTest!$B$4,$A62&lt;=CrashTest!$C$4),2,IF(AND($A62&gt;=CrashTest!$B$5,$A62&lt;=CrashTest!$C$5),3,IF(AND($A62&gt;=CrashTest!$B$6,$A62&lt;=CrashTest!$C$6),4,IF(AND($A62&gt;=CrashTest!$B$7,$A62&lt;=CrashTest!$C$7),5,0)))))</f>
        <v>1</v>
      </c>
      <c r="U62" s="8" t="n">
        <f aca="false">IF(T62=0,"",IF(T61=T62,MAX(U61,B62),B62))</f>
        <v>10361.6156901812</v>
      </c>
      <c r="V62" s="9" t="n">
        <f aca="false">IF(T62=0,"",B62/U62-1)</f>
        <v>-0.171742076114459</v>
      </c>
      <c r="W62" s="8" t="n">
        <f aca="false">IF(T62=0,"",IF(T61=T62,MAX(W61,F62),F62))</f>
        <v>3852.23001069311</v>
      </c>
      <c r="X62" s="9" t="n">
        <f aca="false">IF(T62=0,"",F62/W62-1)</f>
        <v>-0.0886110851000732</v>
      </c>
    </row>
    <row r="63" customFormat="false" ht="15" hidden="false" customHeight="false" outlineLevel="0" collapsed="false">
      <c r="A63" s="5" t="n">
        <v>43891</v>
      </c>
      <c r="B63" s="6" t="n">
        <v>8541.77389392169</v>
      </c>
      <c r="C63" s="7" t="n">
        <v>5001.558481</v>
      </c>
      <c r="D63" s="0" t="n">
        <f aca="false">INT((ROW()-3)/30)</f>
        <v>2</v>
      </c>
      <c r="E63" s="0" t="n">
        <f aca="false">2+30*D63</f>
        <v>62</v>
      </c>
      <c r="F63" s="8" t="n">
        <f aca="false">INDEX($F:$F,$E63)*(2*B63/INDEX($B:$B,$E63)-C63/INDEX($C:$C,$E63))</f>
        <v>3478.11480718304</v>
      </c>
      <c r="G63" s="9" t="n">
        <f aca="false">B63/B62-1</f>
        <v>-0.00469773730174883</v>
      </c>
      <c r="H63" s="9" t="n">
        <f aca="false">F63/F62-1</f>
        <v>-0.00933239664497776</v>
      </c>
      <c r="I63" s="9" t="n">
        <f aca="false">LN(B63/B62)</f>
        <v>-0.00470880634955133</v>
      </c>
      <c r="J63" s="9" t="n">
        <f aca="false">LN(F63/F62)</f>
        <v>-0.00937621629989903</v>
      </c>
      <c r="K63" s="9" t="n">
        <f aca="false">F63/F56-1</f>
        <v>-0.0960005435132368</v>
      </c>
      <c r="L63" s="9" t="n">
        <f aca="false">F63/F33-1</f>
        <v>-0.0708214852152247</v>
      </c>
      <c r="M63" s="9" t="n">
        <f aca="false">B63/B56-1</f>
        <v>-0.14349655478878</v>
      </c>
      <c r="N63" s="9" t="n">
        <f aca="false">B63/B33-1</f>
        <v>-0.0871525135175378</v>
      </c>
      <c r="O63" s="8" t="n">
        <f aca="false">MAX(O62,F63)</f>
        <v>3852.23001069311</v>
      </c>
      <c r="P63" s="9" t="n">
        <f aca="false">F63/O63-1</f>
        <v>-0.0971165279517552</v>
      </c>
      <c r="Q63" s="8" t="n">
        <f aca="false">MAX(Q62,B63)</f>
        <v>10361.6156901812</v>
      </c>
      <c r="R63" s="9" t="n">
        <f aca="false">B63/Q63-1</f>
        <v>-0.175633014258965</v>
      </c>
      <c r="S63" s="9" t="n">
        <f aca="false">B63/INDEX($B:$B,$E63)-1</f>
        <v>-0.00469773730174883</v>
      </c>
      <c r="T63" s="0" t="n">
        <f aca="false">IF(AND($A63&gt;=CrashTest!$B$3,$A63&lt;=CrashTest!$C$3),1,IF(AND($A63&gt;=CrashTest!$B$4,$A63&lt;=CrashTest!$C$4),2,IF(AND($A63&gt;=CrashTest!$B$5,$A63&lt;=CrashTest!$C$5),3,IF(AND($A63&gt;=CrashTest!$B$6,$A63&lt;=CrashTest!$C$6),4,IF(AND($A63&gt;=CrashTest!$B$7,$A63&lt;=CrashTest!$C$7),5,0)))))</f>
        <v>1</v>
      </c>
      <c r="U63" s="8" t="n">
        <f aca="false">IF(T63=0,"",IF(T62=T63,MAX(U62,B63),B63))</f>
        <v>10361.6156901812</v>
      </c>
      <c r="V63" s="9" t="n">
        <f aca="false">IF(T63=0,"",B63/U63-1)</f>
        <v>-0.175633014258965</v>
      </c>
      <c r="W63" s="8" t="n">
        <f aca="false">IF(T63=0,"",IF(T62=T63,MAX(W62,F63),F63))</f>
        <v>3852.23001069311</v>
      </c>
      <c r="X63" s="9" t="n">
        <f aca="false">IF(T63=0,"",F63/W63-1)</f>
        <v>-0.0971165279517552</v>
      </c>
    </row>
    <row r="64" customFormat="false" ht="15" hidden="false" customHeight="false" outlineLevel="0" collapsed="false">
      <c r="A64" s="5" t="n">
        <v>43892</v>
      </c>
      <c r="B64" s="6" t="n">
        <v>8906.21475645821</v>
      </c>
      <c r="C64" s="7" t="n">
        <v>5402.419348</v>
      </c>
      <c r="D64" s="0" t="n">
        <f aca="false">INT((ROW()-3)/30)</f>
        <v>2</v>
      </c>
      <c r="E64" s="0" t="n">
        <f aca="false">2+30*D64</f>
        <v>62</v>
      </c>
      <c r="F64" s="8" t="n">
        <f aca="false">INDEX($F:$F,$E64)*(2*B64/INDEX($B:$B,$E64)-C64/INDEX($C:$C,$E64))</f>
        <v>3494.92638276431</v>
      </c>
      <c r="G64" s="9" t="n">
        <f aca="false">B64/B63-1</f>
        <v>0.0426657117201212</v>
      </c>
      <c r="H64" s="9" t="n">
        <f aca="false">F64/F63-1</f>
        <v>0.00483353095376593</v>
      </c>
      <c r="I64" s="9" t="n">
        <f aca="false">LN(B64/B63)</f>
        <v>0.0417806181450866</v>
      </c>
      <c r="J64" s="9" t="n">
        <f aca="false">LN(F64/F63)</f>
        <v>0.00482188694905577</v>
      </c>
      <c r="K64" s="9" t="n">
        <f aca="false">F64/F57-1</f>
        <v>-0.0738900078626448</v>
      </c>
      <c r="L64" s="9" t="n">
        <f aca="false">F64/F34-1</f>
        <v>-0.0633239601803127</v>
      </c>
      <c r="M64" s="9" t="n">
        <f aca="false">B64/B57-1</f>
        <v>-0.0768856260938315</v>
      </c>
      <c r="N64" s="9" t="n">
        <f aca="false">B64/B34-1</f>
        <v>-0.0507010286341172</v>
      </c>
      <c r="O64" s="8" t="n">
        <f aca="false">MAX(O63,F64)</f>
        <v>3852.23001069311</v>
      </c>
      <c r="P64" s="9" t="n">
        <f aca="false">F64/O64-1</f>
        <v>-0.0927524127419663</v>
      </c>
      <c r="Q64" s="8" t="n">
        <f aca="false">MAX(Q63,B64)</f>
        <v>10361.6156901812</v>
      </c>
      <c r="R64" s="9" t="n">
        <f aca="false">B64/Q64-1</f>
        <v>-0.140460810093753</v>
      </c>
      <c r="S64" s="9" t="n">
        <f aca="false">B64/INDEX($B:$B,$E64)-1</f>
        <v>0.0377675421129191</v>
      </c>
      <c r="T64" s="0" t="n">
        <f aca="false">IF(AND($A64&gt;=CrashTest!$B$3,$A64&lt;=CrashTest!$C$3),1,IF(AND($A64&gt;=CrashTest!$B$4,$A64&lt;=CrashTest!$C$4),2,IF(AND($A64&gt;=CrashTest!$B$5,$A64&lt;=CrashTest!$C$5),3,IF(AND($A64&gt;=CrashTest!$B$6,$A64&lt;=CrashTest!$C$6),4,IF(AND($A64&gt;=CrashTest!$B$7,$A64&lt;=CrashTest!$C$7),5,0)))))</f>
        <v>1</v>
      </c>
      <c r="U64" s="8" t="n">
        <f aca="false">IF(T64=0,"",IF(T63=T64,MAX(U63,B64),B64))</f>
        <v>10361.6156901812</v>
      </c>
      <c r="V64" s="9" t="n">
        <f aca="false">IF(T64=0,"",B64/U64-1)</f>
        <v>-0.140460810093753</v>
      </c>
      <c r="W64" s="8" t="n">
        <f aca="false">IF(T64=0,"",IF(T63=T64,MAX(W63,F64),F64))</f>
        <v>3852.23001069311</v>
      </c>
      <c r="X64" s="9" t="n">
        <f aca="false">IF(T64=0,"",F64/W64-1)</f>
        <v>-0.0927524127419663</v>
      </c>
    </row>
    <row r="65" customFormat="false" ht="15" hidden="false" customHeight="false" outlineLevel="0" collapsed="false">
      <c r="A65" s="5" t="n">
        <v>43893</v>
      </c>
      <c r="B65" s="6" t="n">
        <v>8768.81061420222</v>
      </c>
      <c r="C65" s="7" t="n">
        <v>5235.984355</v>
      </c>
      <c r="D65" s="0" t="n">
        <f aca="false">INT((ROW()-3)/30)</f>
        <v>2</v>
      </c>
      <c r="E65" s="0" t="n">
        <f aca="false">2+30*D65</f>
        <v>62</v>
      </c>
      <c r="F65" s="8" t="n">
        <f aca="false">INDEX($F:$F,$E65)*(2*B65/INDEX($B:$B,$E65)-C65/INDEX($C:$C,$E65))</f>
        <v>3499.32688757437</v>
      </c>
      <c r="G65" s="9" t="n">
        <f aca="false">B65/B64-1</f>
        <v>-0.0154278945672575</v>
      </c>
      <c r="H65" s="9" t="n">
        <f aca="false">F65/F64-1</f>
        <v>0.00125911230398446</v>
      </c>
      <c r="I65" s="9" t="n">
        <f aca="false">LN(B65/B64)</f>
        <v>-0.0155481429219039</v>
      </c>
      <c r="J65" s="9" t="n">
        <f aca="false">LN(F65/F64)</f>
        <v>0.00125832028684341</v>
      </c>
      <c r="K65" s="9" t="n">
        <f aca="false">F65/F58-1</f>
        <v>-0.0606165824795145</v>
      </c>
      <c r="L65" s="9" t="n">
        <f aca="false">F65/F35-1</f>
        <v>-0.0635182463020529</v>
      </c>
      <c r="M65" s="9" t="n">
        <f aca="false">B65/B58-1</f>
        <v>-0.0615859206019144</v>
      </c>
      <c r="N65" s="9" t="n">
        <f aca="false">B65/B35-1</f>
        <v>-0.061093564819883</v>
      </c>
      <c r="O65" s="8" t="n">
        <f aca="false">MAX(O64,F65)</f>
        <v>3852.23001069311</v>
      </c>
      <c r="P65" s="9" t="n">
        <f aca="false">F65/O65-1</f>
        <v>-0.0916100861420895</v>
      </c>
      <c r="Q65" s="8" t="n">
        <f aca="false">MAX(Q64,B65)</f>
        <v>10361.6156901812</v>
      </c>
      <c r="R65" s="9" t="n">
        <f aca="false">B65/Q65-1</f>
        <v>-0.153721690092052</v>
      </c>
      <c r="S65" s="9" t="n">
        <f aca="false">B65/INDEX($B:$B,$E65)-1</f>
        <v>0.0217569738878791</v>
      </c>
      <c r="T65" s="0" t="n">
        <f aca="false">IF(AND($A65&gt;=CrashTest!$B$3,$A65&lt;=CrashTest!$C$3),1,IF(AND($A65&gt;=CrashTest!$B$4,$A65&lt;=CrashTest!$C$4),2,IF(AND($A65&gt;=CrashTest!$B$5,$A65&lt;=CrashTest!$C$5),3,IF(AND($A65&gt;=CrashTest!$B$6,$A65&lt;=CrashTest!$C$6),4,IF(AND($A65&gt;=CrashTest!$B$7,$A65&lt;=CrashTest!$C$7),5,0)))))</f>
        <v>1</v>
      </c>
      <c r="U65" s="8" t="n">
        <f aca="false">IF(T65=0,"",IF(T64=T65,MAX(U64,B65),B65))</f>
        <v>10361.6156901812</v>
      </c>
      <c r="V65" s="9" t="n">
        <f aca="false">IF(T65=0,"",B65/U65-1)</f>
        <v>-0.153721690092052</v>
      </c>
      <c r="W65" s="8" t="n">
        <f aca="false">IF(T65=0,"",IF(T64=T65,MAX(W64,F65),F65))</f>
        <v>3852.23001069311</v>
      </c>
      <c r="X65" s="9" t="n">
        <f aca="false">IF(T65=0,"",F65/W65-1)</f>
        <v>-0.0916100861420895</v>
      </c>
    </row>
    <row r="66" customFormat="false" ht="15" hidden="false" customHeight="false" outlineLevel="0" collapsed="false">
      <c r="A66" s="5" t="n">
        <v>43894</v>
      </c>
      <c r="B66" s="6" t="n">
        <v>8756.36957218001</v>
      </c>
      <c r="C66" s="7" t="n">
        <v>5235.811982</v>
      </c>
      <c r="D66" s="0" t="n">
        <f aca="false">INT((ROW()-3)/30)</f>
        <v>2</v>
      </c>
      <c r="E66" s="0" t="n">
        <f aca="false">2+30*D66</f>
        <v>62</v>
      </c>
      <c r="F66" s="8" t="n">
        <f aca="false">INDEX($F:$F,$E66)*(2*B66/INDEX($B:$B,$E66)-C66/INDEX($C:$C,$E66))</f>
        <v>3489.26877267719</v>
      </c>
      <c r="G66" s="9" t="n">
        <f aca="false">B66/B65-1</f>
        <v>-0.00141878329565703</v>
      </c>
      <c r="H66" s="9" t="n">
        <f aca="false">F66/F65-1</f>
        <v>-0.00287429989261667</v>
      </c>
      <c r="I66" s="9" t="n">
        <f aca="false">LN(B66/B65)</f>
        <v>-0.00141979072166926</v>
      </c>
      <c r="J66" s="9" t="n">
        <f aca="false">LN(F66/F65)</f>
        <v>-0.0028784386250944</v>
      </c>
      <c r="K66" s="9" t="n">
        <f aca="false">F66/F59-1</f>
        <v>-0.031622803287746</v>
      </c>
      <c r="L66" s="9" t="n">
        <f aca="false">F66/F36-1</f>
        <v>-0.0617714284372032</v>
      </c>
      <c r="M66" s="9" t="n">
        <f aca="false">B66/B59-1</f>
        <v>-0.00483235743019572</v>
      </c>
      <c r="N66" s="9" t="n">
        <f aca="false">B66/B36-1</f>
        <v>-0.0564066296789042</v>
      </c>
      <c r="O66" s="8" t="n">
        <f aca="false">MAX(O65,F66)</f>
        <v>3852.23001069311</v>
      </c>
      <c r="P66" s="9" t="n">
        <f aca="false">F66/O66-1</f>
        <v>-0.0942210711739453</v>
      </c>
      <c r="Q66" s="8" t="n">
        <f aca="false">MAX(Q65,B66)</f>
        <v>10361.6156901812</v>
      </c>
      <c r="R66" s="9" t="n">
        <f aca="false">B66/Q66-1</f>
        <v>-0.154922375621626</v>
      </c>
      <c r="S66" s="9" t="n">
        <f aca="false">B66/INDEX($B:$B,$E66)-1</f>
        <v>0.0203073221611059</v>
      </c>
      <c r="T66" s="0" t="n">
        <f aca="false">IF(AND($A66&gt;=CrashTest!$B$3,$A66&lt;=CrashTest!$C$3),1,IF(AND($A66&gt;=CrashTest!$B$4,$A66&lt;=CrashTest!$C$4),2,IF(AND($A66&gt;=CrashTest!$B$5,$A66&lt;=CrashTest!$C$5),3,IF(AND($A66&gt;=CrashTest!$B$6,$A66&lt;=CrashTest!$C$6),4,IF(AND($A66&gt;=CrashTest!$B$7,$A66&lt;=CrashTest!$C$7),5,0)))))</f>
        <v>1</v>
      </c>
      <c r="U66" s="8" t="n">
        <f aca="false">IF(T66=0,"",IF(T65=T66,MAX(U65,B66),B66))</f>
        <v>10361.6156901812</v>
      </c>
      <c r="V66" s="9" t="n">
        <f aca="false">IF(T66=0,"",B66/U66-1)</f>
        <v>-0.154922375621626</v>
      </c>
      <c r="W66" s="8" t="n">
        <f aca="false">IF(T66=0,"",IF(T65=T66,MAX(W65,F66),F66))</f>
        <v>3852.23001069311</v>
      </c>
      <c r="X66" s="9" t="n">
        <f aca="false">IF(T66=0,"",F66/W66-1)</f>
        <v>-0.0942210711739453</v>
      </c>
    </row>
    <row r="67" customFormat="false" ht="15" hidden="false" customHeight="false" outlineLevel="0" collapsed="false">
      <c r="A67" s="5" t="n">
        <v>43895</v>
      </c>
      <c r="B67" s="6" t="n">
        <v>9062.61580274693</v>
      </c>
      <c r="C67" s="7" t="n">
        <v>5551.837745</v>
      </c>
      <c r="D67" s="0" t="n">
        <f aca="false">INT((ROW()-3)/30)</f>
        <v>2</v>
      </c>
      <c r="E67" s="0" t="n">
        <f aca="false">2+30*D67</f>
        <v>62</v>
      </c>
      <c r="F67" s="8" t="n">
        <f aca="false">INDEX($F:$F,$E67)*(2*B67/INDEX($B:$B,$E67)-C67/INDEX($C:$C,$E67))</f>
        <v>3518.01307611661</v>
      </c>
      <c r="G67" s="9" t="n">
        <f aca="false">B67/B66-1</f>
        <v>0.0349741097657526</v>
      </c>
      <c r="H67" s="9" t="n">
        <f aca="false">F67/F66-1</f>
        <v>0.00823791611139502</v>
      </c>
      <c r="I67" s="9" t="n">
        <f aca="false">LN(B67/B66)</f>
        <v>0.0343764116853794</v>
      </c>
      <c r="J67" s="9" t="n">
        <f aca="false">LN(F67/F66)</f>
        <v>0.00820416968726575</v>
      </c>
      <c r="K67" s="9" t="n">
        <f aca="false">F67/F60-1</f>
        <v>-0.0101835741261695</v>
      </c>
      <c r="L67" s="9" t="n">
        <f aca="false">F67/F37-1</f>
        <v>-0.0504625584122147</v>
      </c>
      <c r="M67" s="9" t="n">
        <f aca="false">B67/B60-1</f>
        <v>0.032302696038355</v>
      </c>
      <c r="N67" s="9" t="n">
        <f aca="false">B67/B37-1</f>
        <v>-0.0108071844484497</v>
      </c>
      <c r="O67" s="8" t="n">
        <f aca="false">MAX(O66,F67)</f>
        <v>3852.23001069311</v>
      </c>
      <c r="P67" s="9" t="n">
        <f aca="false">F67/O67-1</f>
        <v>-0.086759340342807</v>
      </c>
      <c r="Q67" s="8" t="n">
        <f aca="false">MAX(Q66,B67)</f>
        <v>10361.6156901812</v>
      </c>
      <c r="R67" s="9" t="n">
        <f aca="false">B67/Q67-1</f>
        <v>-0.125366538026036</v>
      </c>
      <c r="S67" s="9" t="n">
        <f aca="false">B67/INDEX($B:$B,$E67)-1</f>
        <v>0.0559916624411696</v>
      </c>
      <c r="T67" s="0" t="n">
        <f aca="false">IF(AND($A67&gt;=CrashTest!$B$3,$A67&lt;=CrashTest!$C$3),1,IF(AND($A67&gt;=CrashTest!$B$4,$A67&lt;=CrashTest!$C$4),2,IF(AND($A67&gt;=CrashTest!$B$5,$A67&lt;=CrashTest!$C$5),3,IF(AND($A67&gt;=CrashTest!$B$6,$A67&lt;=CrashTest!$C$6),4,IF(AND($A67&gt;=CrashTest!$B$7,$A67&lt;=CrashTest!$C$7),5,0)))))</f>
        <v>1</v>
      </c>
      <c r="U67" s="8" t="n">
        <f aca="false">IF(T67=0,"",IF(T66=T67,MAX(U66,B67),B67))</f>
        <v>10361.6156901812</v>
      </c>
      <c r="V67" s="9" t="n">
        <f aca="false">IF(T67=0,"",B67/U67-1)</f>
        <v>-0.125366538026036</v>
      </c>
      <c r="W67" s="8" t="n">
        <f aca="false">IF(T67=0,"",IF(T66=T67,MAX(W66,F67),F67))</f>
        <v>3852.23001069311</v>
      </c>
      <c r="X67" s="9" t="n">
        <f aca="false">IF(T67=0,"",F67/W67-1)</f>
        <v>-0.086759340342807</v>
      </c>
    </row>
    <row r="68" customFormat="false" ht="15" hidden="false" customHeight="false" outlineLevel="0" collapsed="false">
      <c r="A68" s="5" t="n">
        <v>43896</v>
      </c>
      <c r="B68" s="6" t="n">
        <v>9147.08505897136</v>
      </c>
      <c r="C68" s="7" t="n">
        <v>5640.118573</v>
      </c>
      <c r="D68" s="0" t="n">
        <f aca="false">INT((ROW()-3)/30)</f>
        <v>2</v>
      </c>
      <c r="E68" s="0" t="n">
        <f aca="false">2+30*D68</f>
        <v>62</v>
      </c>
      <c r="F68" s="8" t="n">
        <f aca="false">INDEX($F:$F,$E68)*(2*B68/INDEX($B:$B,$E68)-C68/INDEX($C:$C,$E68))</f>
        <v>3525.15932075026</v>
      </c>
      <c r="G68" s="9" t="n">
        <f aca="false">B68/B67-1</f>
        <v>0.00932062641327303</v>
      </c>
      <c r="H68" s="9" t="n">
        <f aca="false">F68/F67-1</f>
        <v>0.0020313297531962</v>
      </c>
      <c r="I68" s="9" t="n">
        <f aca="false">LN(B68/B67)</f>
        <v>0.00927745740902725</v>
      </c>
      <c r="J68" s="9" t="n">
        <f aca="false">LN(F68/F67)</f>
        <v>0.00202926939262244</v>
      </c>
      <c r="K68" s="9" t="n">
        <f aca="false">F68/F61-1</f>
        <v>-0.019825913893574</v>
      </c>
      <c r="L68" s="9" t="n">
        <f aca="false">F68/F38-1</f>
        <v>-0.0636492500526569</v>
      </c>
      <c r="M68" s="9" t="n">
        <f aca="false">B68/B61-1</f>
        <v>0.0453102541469652</v>
      </c>
      <c r="N68" s="9" t="n">
        <f aca="false">B68/B38-1</f>
        <v>-0.0499631162383066</v>
      </c>
      <c r="O68" s="8" t="n">
        <f aca="false">MAX(O67,F68)</f>
        <v>3852.23001069311</v>
      </c>
      <c r="P68" s="9" t="n">
        <f aca="false">F68/O68-1</f>
        <v>-0.0849042474190168</v>
      </c>
      <c r="Q68" s="8" t="n">
        <f aca="false">MAX(Q67,B68)</f>
        <v>10361.6156901812</v>
      </c>
      <c r="R68" s="9" t="n">
        <f aca="false">B68/Q68-1</f>
        <v>-0.117214406278429</v>
      </c>
      <c r="S68" s="9" t="n">
        <f aca="false">B68/INDEX($B:$B,$E68)-1</f>
        <v>0.0658341662223148</v>
      </c>
      <c r="T68" s="0" t="n">
        <f aca="false">IF(AND($A68&gt;=CrashTest!$B$3,$A68&lt;=CrashTest!$C$3),1,IF(AND($A68&gt;=CrashTest!$B$4,$A68&lt;=CrashTest!$C$4),2,IF(AND($A68&gt;=CrashTest!$B$5,$A68&lt;=CrashTest!$C$5),3,IF(AND($A68&gt;=CrashTest!$B$6,$A68&lt;=CrashTest!$C$6),4,IF(AND($A68&gt;=CrashTest!$B$7,$A68&lt;=CrashTest!$C$7),5,0)))))</f>
        <v>1</v>
      </c>
      <c r="U68" s="8" t="n">
        <f aca="false">IF(T68=0,"",IF(T67=T68,MAX(U67,B68),B68))</f>
        <v>10361.6156901812</v>
      </c>
      <c r="V68" s="9" t="n">
        <f aca="false">IF(T68=0,"",B68/U68-1)</f>
        <v>-0.117214406278429</v>
      </c>
      <c r="W68" s="8" t="n">
        <f aca="false">IF(T68=0,"",IF(T67=T68,MAX(W67,F68),F68))</f>
        <v>3852.23001069311</v>
      </c>
      <c r="X68" s="9" t="n">
        <f aca="false">IF(T68=0,"",F68/W68-1)</f>
        <v>-0.0849042474190168</v>
      </c>
    </row>
    <row r="69" customFormat="false" ht="15" hidden="false" customHeight="false" outlineLevel="0" collapsed="false">
      <c r="A69" s="5" t="n">
        <v>43897</v>
      </c>
      <c r="B69" s="6" t="n">
        <v>8898.30695675044</v>
      </c>
      <c r="C69" s="7" t="n">
        <v>5377.371582</v>
      </c>
      <c r="D69" s="0" t="n">
        <f aca="false">INT((ROW()-3)/30)</f>
        <v>2</v>
      </c>
      <c r="E69" s="0" t="n">
        <f aca="false">2+30*D69</f>
        <v>62</v>
      </c>
      <c r="F69" s="8" t="n">
        <f aca="false">INDEX($F:$F,$E69)*(2*B69/INDEX($B:$B,$E69)-C69/INDEX($C:$C,$E69))</f>
        <v>3506.0376688068</v>
      </c>
      <c r="G69" s="9" t="n">
        <f aca="false">B69/B68-1</f>
        <v>-0.0271975280230853</v>
      </c>
      <c r="H69" s="9" t="n">
        <f aca="false">F69/F68-1</f>
        <v>-0.00542433694582301</v>
      </c>
      <c r="I69" s="9" t="n">
        <f aca="false">LN(B69/B68)</f>
        <v>-0.0275742266787728</v>
      </c>
      <c r="J69" s="9" t="n">
        <f aca="false">LN(F69/F68)</f>
        <v>-0.00543910207972046</v>
      </c>
      <c r="K69" s="9" t="n">
        <f aca="false">F69/F62-1</f>
        <v>-0.00137915877413586</v>
      </c>
      <c r="L69" s="9" t="n">
        <f aca="false">F69/F39-1</f>
        <v>-0.0663006261901811</v>
      </c>
      <c r="M69" s="9" t="n">
        <f aca="false">B69/B62-1</f>
        <v>0.0368461116185217</v>
      </c>
      <c r="N69" s="9" t="n">
        <f aca="false">B69/B39-1</f>
        <v>-0.0863486255689213</v>
      </c>
      <c r="O69" s="8" t="n">
        <f aca="false">MAX(O68,F69)</f>
        <v>3852.23001069311</v>
      </c>
      <c r="P69" s="9" t="n">
        <f aca="false">F69/O69-1</f>
        <v>-0.0898680351187076</v>
      </c>
      <c r="Q69" s="8" t="n">
        <f aca="false">MAX(Q68,B69)</f>
        <v>10361.6156901812</v>
      </c>
      <c r="R69" s="9" t="n">
        <f aca="false">B69/Q69-1</f>
        <v>-0.141223992202047</v>
      </c>
      <c r="S69" s="9" t="n">
        <f aca="false">B69/INDEX($B:$B,$E69)-1</f>
        <v>0.0368461116185217</v>
      </c>
      <c r="T69" s="0" t="n">
        <f aca="false">IF(AND($A69&gt;=CrashTest!$B$3,$A69&lt;=CrashTest!$C$3),1,IF(AND($A69&gt;=CrashTest!$B$4,$A69&lt;=CrashTest!$C$4),2,IF(AND($A69&gt;=CrashTest!$B$5,$A69&lt;=CrashTest!$C$5),3,IF(AND($A69&gt;=CrashTest!$B$6,$A69&lt;=CrashTest!$C$6),4,IF(AND($A69&gt;=CrashTest!$B$7,$A69&lt;=CrashTest!$C$7),5,0)))))</f>
        <v>1</v>
      </c>
      <c r="U69" s="8" t="n">
        <f aca="false">IF(T69=0,"",IF(T68=T69,MAX(U68,B69),B69))</f>
        <v>10361.6156901812</v>
      </c>
      <c r="V69" s="9" t="n">
        <f aca="false">IF(T69=0,"",B69/U69-1)</f>
        <v>-0.141223992202047</v>
      </c>
      <c r="W69" s="8" t="n">
        <f aca="false">IF(T69=0,"",IF(T68=T69,MAX(W68,F69),F69))</f>
        <v>3852.23001069311</v>
      </c>
      <c r="X69" s="9" t="n">
        <f aca="false">IF(T69=0,"",F69/W69-1)</f>
        <v>-0.0898680351187076</v>
      </c>
    </row>
    <row r="70" customFormat="false" ht="15" hidden="false" customHeight="false" outlineLevel="0" collapsed="false">
      <c r="A70" s="5" t="n">
        <v>43898</v>
      </c>
      <c r="B70" s="6" t="n">
        <v>8109.61454114553</v>
      </c>
      <c r="C70" s="7" t="n">
        <v>4503.506484</v>
      </c>
      <c r="D70" s="0" t="n">
        <f aca="false">INT((ROW()-3)/30)</f>
        <v>2</v>
      </c>
      <c r="E70" s="0" t="n">
        <f aca="false">2+30*D70</f>
        <v>62</v>
      </c>
      <c r="F70" s="8" t="n">
        <f aca="false">INDEX($F:$F,$E70)*(2*B70/INDEX($B:$B,$E70)-C70/INDEX($C:$C,$E70))</f>
        <v>3474.11651084766</v>
      </c>
      <c r="G70" s="9" t="n">
        <f aca="false">B70/B69-1</f>
        <v>-0.0886339861547024</v>
      </c>
      <c r="H70" s="9" t="n">
        <f aca="false">F70/F69-1</f>
        <v>-0.00910462492834618</v>
      </c>
      <c r="I70" s="9" t="n">
        <f aca="false">LN(B70/B69)</f>
        <v>-0.0928106909010831</v>
      </c>
      <c r="J70" s="9" t="n">
        <f aca="false">LN(F70/F69)</f>
        <v>-0.00914632532987741</v>
      </c>
      <c r="K70" s="9" t="n">
        <f aca="false">F70/F63-1</f>
        <v>-0.0011495584697554</v>
      </c>
      <c r="L70" s="9" t="n">
        <f aca="false">F70/F40-1</f>
        <v>-0.078649494718495</v>
      </c>
      <c r="M70" s="9" t="n">
        <f aca="false">B70/B63-1</f>
        <v>-0.0505936305670283</v>
      </c>
      <c r="N70" s="9" t="n">
        <f aca="false">B70/B40-1</f>
        <v>-0.172511903967695</v>
      </c>
      <c r="O70" s="8" t="n">
        <f aca="false">MAX(O69,F70)</f>
        <v>3852.23001069311</v>
      </c>
      <c r="P70" s="9" t="n">
        <f aca="false">F70/O70-1</f>
        <v>-0.0981544452942504</v>
      </c>
      <c r="Q70" s="8" t="n">
        <f aca="false">MAX(Q69,B70)</f>
        <v>10361.6156901812</v>
      </c>
      <c r="R70" s="9" t="n">
        <f aca="false">B70/Q70-1</f>
        <v>-0.217340732987201</v>
      </c>
      <c r="S70" s="9" t="n">
        <f aca="false">B70/INDEX($B:$B,$E70)-1</f>
        <v>-0.0550536922832314</v>
      </c>
      <c r="T70" s="0" t="n">
        <f aca="false">IF(AND($A70&gt;=CrashTest!$B$3,$A70&lt;=CrashTest!$C$3),1,IF(AND($A70&gt;=CrashTest!$B$4,$A70&lt;=CrashTest!$C$4),2,IF(AND($A70&gt;=CrashTest!$B$5,$A70&lt;=CrashTest!$C$5),3,IF(AND($A70&gt;=CrashTest!$B$6,$A70&lt;=CrashTest!$C$6),4,IF(AND($A70&gt;=CrashTest!$B$7,$A70&lt;=CrashTest!$C$7),5,0)))))</f>
        <v>1</v>
      </c>
      <c r="U70" s="8" t="n">
        <f aca="false">IF(T70=0,"",IF(T69=T70,MAX(U69,B70),B70))</f>
        <v>10361.6156901812</v>
      </c>
      <c r="V70" s="9" t="n">
        <f aca="false">IF(T70=0,"",B70/U70-1)</f>
        <v>-0.217340732987201</v>
      </c>
      <c r="W70" s="8" t="n">
        <f aca="false">IF(T70=0,"",IF(T69=T70,MAX(W69,F70),F70))</f>
        <v>3852.23001069311</v>
      </c>
      <c r="X70" s="9" t="n">
        <f aca="false">IF(T70=0,"",F70/W70-1)</f>
        <v>-0.0981544452942504</v>
      </c>
    </row>
    <row r="71" customFormat="false" ht="15" hidden="false" customHeight="false" outlineLevel="0" collapsed="false">
      <c r="A71" s="5" t="n">
        <v>43899</v>
      </c>
      <c r="B71" s="6" t="n">
        <v>7896.38531987142</v>
      </c>
      <c r="C71" s="7" t="n">
        <v>4399.335015</v>
      </c>
      <c r="D71" s="0" t="n">
        <f aca="false">INT((ROW()-3)/30)</f>
        <v>2</v>
      </c>
      <c r="E71" s="0" t="n">
        <f aca="false">2+30*D71</f>
        <v>62</v>
      </c>
      <c r="F71" s="8" t="n">
        <f aca="false">INDEX($F:$F,$E71)*(2*B71/INDEX($B:$B,$E71)-C71/INDEX($C:$C,$E71))</f>
        <v>3372.77431097042</v>
      </c>
      <c r="G71" s="9" t="n">
        <f aca="false">B71/B70-1</f>
        <v>-0.0262933854861109</v>
      </c>
      <c r="H71" s="9" t="n">
        <f aca="false">F71/F70-1</f>
        <v>-0.0291706393728616</v>
      </c>
      <c r="I71" s="9" t="n">
        <f aca="false">LN(B71/B70)</f>
        <v>-0.0266452378461249</v>
      </c>
      <c r="J71" s="9" t="n">
        <f aca="false">LN(F71/F70)</f>
        <v>-0.0296045618425464</v>
      </c>
      <c r="K71" s="9" t="n">
        <f aca="false">F71/F64-1</f>
        <v>-0.034951257456037</v>
      </c>
      <c r="L71" s="9" t="n">
        <f aca="false">F71/F41-1</f>
        <v>-0.110909646694262</v>
      </c>
      <c r="M71" s="9" t="n">
        <f aca="false">B71/B64-1</f>
        <v>-0.113384806475111</v>
      </c>
      <c r="N71" s="9" t="n">
        <f aca="false">B71/B41-1</f>
        <v>-0.203294162075129</v>
      </c>
      <c r="O71" s="8" t="n">
        <f aca="false">MAX(O70,F71)</f>
        <v>3852.23001069311</v>
      </c>
      <c r="P71" s="9" t="n">
        <f aca="false">F71/O71-1</f>
        <v>-0.12446185674059</v>
      </c>
      <c r="Q71" s="8" t="n">
        <f aca="false">MAX(Q70,B71)</f>
        <v>10361.6156901812</v>
      </c>
      <c r="R71" s="9" t="n">
        <f aca="false">B71/Q71-1</f>
        <v>-0.237919494799046</v>
      </c>
      <c r="S71" s="9" t="n">
        <f aca="false">B71/INDEX($B:$B,$E71)-1</f>
        <v>-0.0798995298157057</v>
      </c>
      <c r="T71" s="0" t="n">
        <f aca="false">IF(AND($A71&gt;=CrashTest!$B$3,$A71&lt;=CrashTest!$C$3),1,IF(AND($A71&gt;=CrashTest!$B$4,$A71&lt;=CrashTest!$C$4),2,IF(AND($A71&gt;=CrashTest!$B$5,$A71&lt;=CrashTest!$C$5),3,IF(AND($A71&gt;=CrashTest!$B$6,$A71&lt;=CrashTest!$C$6),4,IF(AND($A71&gt;=CrashTest!$B$7,$A71&lt;=CrashTest!$C$7),5,0)))))</f>
        <v>1</v>
      </c>
      <c r="U71" s="8" t="n">
        <f aca="false">IF(T71=0,"",IF(T70=T71,MAX(U70,B71),B71))</f>
        <v>10361.6156901812</v>
      </c>
      <c r="V71" s="9" t="n">
        <f aca="false">IF(T71=0,"",B71/U71-1)</f>
        <v>-0.237919494799046</v>
      </c>
      <c r="W71" s="8" t="n">
        <f aca="false">IF(T71=0,"",IF(T70=T71,MAX(W70,F71),F71))</f>
        <v>3852.23001069311</v>
      </c>
      <c r="X71" s="9" t="n">
        <f aca="false">IF(T71=0,"",F71/W71-1)</f>
        <v>-0.12446185674059</v>
      </c>
    </row>
    <row r="72" customFormat="false" ht="15" hidden="false" customHeight="false" outlineLevel="0" collapsed="false">
      <c r="A72" s="5" t="n">
        <v>43900</v>
      </c>
      <c r="B72" s="6" t="n">
        <v>7909.92787545295</v>
      </c>
      <c r="C72" s="7" t="n">
        <v>4351.884513</v>
      </c>
      <c r="D72" s="0" t="n">
        <f aca="false">INT((ROW()-3)/30)</f>
        <v>2</v>
      </c>
      <c r="E72" s="0" t="n">
        <f aca="false">2+30*D72</f>
        <v>62</v>
      </c>
      <c r="F72" s="8" t="n">
        <f aca="false">INDEX($F:$F,$E72)*(2*B72/INDEX($B:$B,$E72)-C72/INDEX($C:$C,$E72))</f>
        <v>3417.16077944259</v>
      </c>
      <c r="G72" s="9" t="n">
        <f aca="false">B72/B71-1</f>
        <v>0.00171503226260383</v>
      </c>
      <c r="H72" s="9" t="n">
        <f aca="false">F72/F71-1</f>
        <v>0.0131602249008465</v>
      </c>
      <c r="I72" s="9" t="n">
        <f aca="false">LN(B72/B71)</f>
        <v>0.00171356327410823</v>
      </c>
      <c r="J72" s="9" t="n">
        <f aca="false">LN(F72/F71)</f>
        <v>0.0130743814668422</v>
      </c>
      <c r="K72" s="9" t="n">
        <f aca="false">F72/F65-1</f>
        <v>-0.0234805466227068</v>
      </c>
      <c r="L72" s="9" t="n">
        <f aca="false">F72/F42-1</f>
        <v>-0.102059071109311</v>
      </c>
      <c r="M72" s="9" t="n">
        <f aca="false">B72/B65-1</f>
        <v>-0.0979474613533333</v>
      </c>
      <c r="N72" s="9" t="n">
        <f aca="false">B72/B42-1</f>
        <v>-0.220779918998397</v>
      </c>
      <c r="O72" s="8" t="n">
        <f aca="false">MAX(O71,F72)</f>
        <v>3852.23001069311</v>
      </c>
      <c r="P72" s="9" t="n">
        <f aca="false">F72/O72-1</f>
        <v>-0.112939577866027</v>
      </c>
      <c r="Q72" s="8" t="n">
        <f aca="false">MAX(Q71,B72)</f>
        <v>10361.6156901812</v>
      </c>
      <c r="R72" s="9" t="n">
        <f aca="false">B72/Q72-1</f>
        <v>-0.236612502145925</v>
      </c>
      <c r="S72" s="9" t="n">
        <f aca="false">B72/INDEX($B:$B,$E72)-1</f>
        <v>-0.0783215278245028</v>
      </c>
      <c r="T72" s="0" t="n">
        <f aca="false">IF(AND($A72&gt;=CrashTest!$B$3,$A72&lt;=CrashTest!$C$3),1,IF(AND($A72&gt;=CrashTest!$B$4,$A72&lt;=CrashTest!$C$4),2,IF(AND($A72&gt;=CrashTest!$B$5,$A72&lt;=CrashTest!$C$5),3,IF(AND($A72&gt;=CrashTest!$B$6,$A72&lt;=CrashTest!$C$6),4,IF(AND($A72&gt;=CrashTest!$B$7,$A72&lt;=CrashTest!$C$7),5,0)))))</f>
        <v>1</v>
      </c>
      <c r="U72" s="8" t="n">
        <f aca="false">IF(T72=0,"",IF(T71=T72,MAX(U71,B72),B72))</f>
        <v>10361.6156901812</v>
      </c>
      <c r="V72" s="9" t="n">
        <f aca="false">IF(T72=0,"",B72/U72-1)</f>
        <v>-0.236612502145925</v>
      </c>
      <c r="W72" s="8" t="n">
        <f aca="false">IF(T72=0,"",IF(T71=T72,MAX(W71,F72),F72))</f>
        <v>3852.23001069311</v>
      </c>
      <c r="X72" s="9" t="n">
        <f aca="false">IF(T72=0,"",F72/W72-1)</f>
        <v>-0.112939577866027</v>
      </c>
    </row>
    <row r="73" customFormat="false" ht="15" hidden="false" customHeight="false" outlineLevel="0" collapsed="false">
      <c r="A73" s="5" t="n">
        <v>43901</v>
      </c>
      <c r="B73" s="6" t="n">
        <v>7939.34133477499</v>
      </c>
      <c r="C73" s="7" t="n">
        <v>4402.302697</v>
      </c>
      <c r="D73" s="0" t="n">
        <f aca="false">INT((ROW()-3)/30)</f>
        <v>2</v>
      </c>
      <c r="E73" s="0" t="n">
        <f aca="false">2+30*D73</f>
        <v>62</v>
      </c>
      <c r="F73" s="8" t="n">
        <f aca="false">INDEX($F:$F,$E73)*(2*B73/INDEX($B:$B,$E73)-C73/INDEX($C:$C,$E73))</f>
        <v>3405.83733348413</v>
      </c>
      <c r="G73" s="9" t="n">
        <f aca="false">B73/B72-1</f>
        <v>0.00371854962335627</v>
      </c>
      <c r="H73" s="9" t="n">
        <f aca="false">F73/F72-1</f>
        <v>-0.00331370008299869</v>
      </c>
      <c r="I73" s="9" t="n">
        <f aca="false">LN(B73/B72)</f>
        <v>0.00371165290959957</v>
      </c>
      <c r="J73" s="9" t="n">
        <f aca="false">LN(F73/F72)</f>
        <v>-0.00331920254615644</v>
      </c>
      <c r="K73" s="9" t="n">
        <f aca="false">F73/F66-1</f>
        <v>-0.0239108663243046</v>
      </c>
      <c r="L73" s="9" t="n">
        <f aca="false">F73/F43-1</f>
        <v>-0.104184721555164</v>
      </c>
      <c r="M73" s="9" t="n">
        <f aca="false">B73/B66-1</f>
        <v>-0.0933067329639458</v>
      </c>
      <c r="N73" s="9" t="n">
        <f aca="false">B73/B43-1</f>
        <v>-0.195801223976325</v>
      </c>
      <c r="O73" s="8" t="n">
        <f aca="false">MAX(O72,F73)</f>
        <v>3852.23001069311</v>
      </c>
      <c r="P73" s="9" t="n">
        <f aca="false">F73/O73-1</f>
        <v>-0.115879030060477</v>
      </c>
      <c r="Q73" s="8" t="n">
        <f aca="false">MAX(Q72,B73)</f>
        <v>10361.6156901812</v>
      </c>
      <c r="R73" s="9" t="n">
        <f aca="false">B73/Q73-1</f>
        <v>-0.233773807853305</v>
      </c>
      <c r="S73" s="9" t="n">
        <f aca="false">B73/INDEX($B:$B,$E73)-1</f>
        <v>-0.074894220688939</v>
      </c>
      <c r="T73" s="0" t="n">
        <f aca="false">IF(AND($A73&gt;=CrashTest!$B$3,$A73&lt;=CrashTest!$C$3),1,IF(AND($A73&gt;=CrashTest!$B$4,$A73&lt;=CrashTest!$C$4),2,IF(AND($A73&gt;=CrashTest!$B$5,$A73&lt;=CrashTest!$C$5),3,IF(AND($A73&gt;=CrashTest!$B$6,$A73&lt;=CrashTest!$C$6),4,IF(AND($A73&gt;=CrashTest!$B$7,$A73&lt;=CrashTest!$C$7),5,0)))))</f>
        <v>1</v>
      </c>
      <c r="U73" s="8" t="n">
        <f aca="false">IF(T73=0,"",IF(T72=T73,MAX(U72,B73),B73))</f>
        <v>10361.6156901812</v>
      </c>
      <c r="V73" s="9" t="n">
        <f aca="false">IF(T73=0,"",B73/U73-1)</f>
        <v>-0.233773807853305</v>
      </c>
      <c r="W73" s="8" t="n">
        <f aca="false">IF(T73=0,"",IF(T72=T73,MAX(W72,F73),F73))</f>
        <v>3852.23001069311</v>
      </c>
      <c r="X73" s="9" t="n">
        <f aca="false">IF(T73=0,"",F73/W73-1)</f>
        <v>-0.115879030060477</v>
      </c>
    </row>
    <row r="74" customFormat="false" ht="15" hidden="false" customHeight="false" outlineLevel="0" collapsed="false">
      <c r="A74" s="5" t="n">
        <v>43902</v>
      </c>
      <c r="B74" s="6" t="n">
        <v>4959.31341437756</v>
      </c>
      <c r="C74" s="7" t="n">
        <v>961.1455348</v>
      </c>
      <c r="D74" s="0" t="n">
        <f aca="false">INT((ROW()-3)/30)</f>
        <v>2</v>
      </c>
      <c r="E74" s="0" t="n">
        <f aca="false">2+30*D74</f>
        <v>62</v>
      </c>
      <c r="F74" s="8" t="n">
        <f aca="false">INDEX($F:$F,$E74)*(2*B74/INDEX($B:$B,$E74)-C74/INDEX($C:$C,$E74))</f>
        <v>3383.00808399111</v>
      </c>
      <c r="G74" s="9" t="n">
        <f aca="false">B74/B73-1</f>
        <v>-0.3753495151222</v>
      </c>
      <c r="H74" s="9" t="n">
        <f aca="false">F74/F73-1</f>
        <v>-0.00670297705312517</v>
      </c>
      <c r="I74" s="9" t="n">
        <f aca="false">LN(B74/B73)</f>
        <v>-0.470563009865426</v>
      </c>
      <c r="J74" s="9" t="n">
        <f aca="false">LN(F74/F73)</f>
        <v>-0.00672554289924064</v>
      </c>
      <c r="K74" s="9" t="n">
        <f aca="false">F74/F67-1</f>
        <v>-0.0383753525653541</v>
      </c>
      <c r="L74" s="9" t="n">
        <f aca="false">F74/F44-1</f>
        <v>-0.116671793647625</v>
      </c>
      <c r="M74" s="9" t="n">
        <f aca="false">B74/B67-1</f>
        <v>-0.452772408946834</v>
      </c>
      <c r="N74" s="9" t="n">
        <f aca="false">B74/B44-1</f>
        <v>-0.517211257115749</v>
      </c>
      <c r="O74" s="8" t="n">
        <f aca="false">MAX(O73,F74)</f>
        <v>3852.23001069311</v>
      </c>
      <c r="P74" s="9" t="n">
        <f aca="false">F74/O74-1</f>
        <v>-0.121805272634168</v>
      </c>
      <c r="Q74" s="8" t="n">
        <f aca="false">MAX(Q73,B74)</f>
        <v>10361.6156901812</v>
      </c>
      <c r="R74" s="9" t="n">
        <f aca="false">B74/Q74-1</f>
        <v>-0.521376437549496</v>
      </c>
      <c r="S74" s="9" t="n">
        <f aca="false">B74/INDEX($B:$B,$E74)-1</f>
        <v>-0.42213222639009</v>
      </c>
      <c r="T74" s="0" t="n">
        <f aca="false">IF(AND($A74&gt;=CrashTest!$B$3,$A74&lt;=CrashTest!$C$3),1,IF(AND($A74&gt;=CrashTest!$B$4,$A74&lt;=CrashTest!$C$4),2,IF(AND($A74&gt;=CrashTest!$B$5,$A74&lt;=CrashTest!$C$5),3,IF(AND($A74&gt;=CrashTest!$B$6,$A74&lt;=CrashTest!$C$6),4,IF(AND($A74&gt;=CrashTest!$B$7,$A74&lt;=CrashTest!$C$7),5,0)))))</f>
        <v>1</v>
      </c>
      <c r="U74" s="8" t="n">
        <f aca="false">IF(T74=0,"",IF(T73=T74,MAX(U73,B74),B74))</f>
        <v>10361.6156901812</v>
      </c>
      <c r="V74" s="9" t="n">
        <f aca="false">IF(T74=0,"",B74/U74-1)</f>
        <v>-0.521376437549496</v>
      </c>
      <c r="W74" s="8" t="n">
        <f aca="false">IF(T74=0,"",IF(T73=T74,MAX(W73,F74),F74))</f>
        <v>3852.23001069311</v>
      </c>
      <c r="X74" s="9" t="n">
        <f aca="false">IF(T74=0,"",F74/W74-1)</f>
        <v>-0.121805272634168</v>
      </c>
    </row>
    <row r="75" customFormat="false" ht="15" hidden="false" customHeight="false" outlineLevel="0" collapsed="false">
      <c r="A75" s="5" t="n">
        <v>43903</v>
      </c>
      <c r="B75" s="6" t="n">
        <v>5627.69238836938</v>
      </c>
      <c r="C75" s="7" t="n">
        <v>1830.520183</v>
      </c>
      <c r="D75" s="0" t="n">
        <f aca="false">INT((ROW()-3)/30)</f>
        <v>2</v>
      </c>
      <c r="E75" s="0" t="n">
        <f aca="false">2+30*D75</f>
        <v>62</v>
      </c>
      <c r="F75" s="8" t="n">
        <f aca="false">INDEX($F:$F,$E75)*(2*B75/INDEX($B:$B,$E75)-C75/INDEX($C:$C,$E75))</f>
        <v>3319.64218611634</v>
      </c>
      <c r="G75" s="9" t="n">
        <f aca="false">B75/B74-1</f>
        <v>0.134772481217686</v>
      </c>
      <c r="H75" s="9" t="n">
        <f aca="false">F75/F74-1</f>
        <v>-0.0187306374390964</v>
      </c>
      <c r="I75" s="9" t="n">
        <f aca="false">LN(B75/B74)</f>
        <v>0.126432173762233</v>
      </c>
      <c r="J75" s="9" t="n">
        <f aca="false">LN(F75/F74)</f>
        <v>-0.0189082775340592</v>
      </c>
      <c r="K75" s="9" t="n">
        <f aca="false">F75/F68-1</f>
        <v>-0.0583000982180231</v>
      </c>
      <c r="L75" s="9" t="n">
        <f aca="false">F75/F45-1</f>
        <v>-0.137256488419976</v>
      </c>
      <c r="M75" s="9" t="n">
        <f aca="false">B75/B68-1</f>
        <v>-0.384755651435667</v>
      </c>
      <c r="N75" s="9" t="n">
        <f aca="false">B75/B45-1</f>
        <v>-0.456793539149548</v>
      </c>
      <c r="O75" s="8" t="n">
        <f aca="false">MAX(O74,F75)</f>
        <v>3852.23001069311</v>
      </c>
      <c r="P75" s="9" t="n">
        <f aca="false">F75/O75-1</f>
        <v>-0.138254419673384</v>
      </c>
      <c r="Q75" s="8" t="n">
        <f aca="false">MAX(Q74,B75)</f>
        <v>10361.6156901812</v>
      </c>
      <c r="R75" s="9" t="n">
        <f aca="false">B75/Q75-1</f>
        <v>-0.456871152468794</v>
      </c>
      <c r="S75" s="9" t="n">
        <f aca="false">B75/INDEX($B:$B,$E75)-1</f>
        <v>-0.344251552724943</v>
      </c>
      <c r="T75" s="0" t="n">
        <f aca="false">IF(AND($A75&gt;=CrashTest!$B$3,$A75&lt;=CrashTest!$C$3),1,IF(AND($A75&gt;=CrashTest!$B$4,$A75&lt;=CrashTest!$C$4),2,IF(AND($A75&gt;=CrashTest!$B$5,$A75&lt;=CrashTest!$C$5),3,IF(AND($A75&gt;=CrashTest!$B$6,$A75&lt;=CrashTest!$C$6),4,IF(AND($A75&gt;=CrashTest!$B$7,$A75&lt;=CrashTest!$C$7),5,0)))))</f>
        <v>1</v>
      </c>
      <c r="U75" s="8" t="n">
        <f aca="false">IF(T75=0,"",IF(T74=T75,MAX(U74,B75),B75))</f>
        <v>10361.6156901812</v>
      </c>
      <c r="V75" s="9" t="n">
        <f aca="false">IF(T75=0,"",B75/U75-1)</f>
        <v>-0.456871152468794</v>
      </c>
      <c r="W75" s="8" t="n">
        <f aca="false">IF(T75=0,"",IF(T74=T75,MAX(W74,F75),F75))</f>
        <v>3852.23001069311</v>
      </c>
      <c r="X75" s="9" t="n">
        <f aca="false">IF(T75=0,"",F75/W75-1)</f>
        <v>-0.138254419673384</v>
      </c>
    </row>
    <row r="76" customFormat="false" ht="15" hidden="false" customHeight="false" outlineLevel="0" collapsed="false">
      <c r="A76" s="5" t="n">
        <v>43904</v>
      </c>
      <c r="B76" s="6" t="n">
        <v>5145.17250642899</v>
      </c>
      <c r="C76" s="7" t="n">
        <v>1308.571275</v>
      </c>
      <c r="D76" s="0" t="n">
        <f aca="false">INT((ROW()-3)/30)</f>
        <v>2</v>
      </c>
      <c r="E76" s="0" t="n">
        <f aca="false">2+30*D76</f>
        <v>62</v>
      </c>
      <c r="F76" s="8" t="n">
        <f aca="false">INDEX($F:$F,$E76)*(2*B76/INDEX($B:$B,$E76)-C76/INDEX($C:$C,$E76))</f>
        <v>3291.21308107015</v>
      </c>
      <c r="G76" s="9" t="n">
        <f aca="false">B76/B75-1</f>
        <v>-0.0857402730358188</v>
      </c>
      <c r="H76" s="9" t="n">
        <f aca="false">F76/F75-1</f>
        <v>-0.00856390642494298</v>
      </c>
      <c r="I76" s="9" t="n">
        <f aca="false">LN(B76/B75)</f>
        <v>-0.089640582726573</v>
      </c>
      <c r="J76" s="9" t="n">
        <f aca="false">LN(F76/F75)</f>
        <v>-0.00860078738593035</v>
      </c>
      <c r="K76" s="9" t="n">
        <f aca="false">F76/F69-1</f>
        <v>-0.0612727551811404</v>
      </c>
      <c r="L76" s="9" t="n">
        <f aca="false">F76/F46-1</f>
        <v>-0.141206986419025</v>
      </c>
      <c r="M76" s="9" t="n">
        <f aca="false">B76/B69-1</f>
        <v>-0.421780735207639</v>
      </c>
      <c r="N76" s="9" t="n">
        <f aca="false">B76/B46-1</f>
        <v>-0.497320712003003</v>
      </c>
      <c r="O76" s="8" t="n">
        <f aca="false">MAX(O75,F76)</f>
        <v>3852.23001069311</v>
      </c>
      <c r="P76" s="9" t="n">
        <f aca="false">F76/O76-1</f>
        <v>-0.145634328185409</v>
      </c>
      <c r="Q76" s="8" t="n">
        <f aca="false">MAX(Q75,B76)</f>
        <v>10361.6156901812</v>
      </c>
      <c r="R76" s="9" t="n">
        <f aca="false">B76/Q76-1</f>
        <v>-0.503439168149749</v>
      </c>
      <c r="S76" s="9" t="n">
        <f aca="false">B76/INDEX($B:$B,$E76)-1</f>
        <v>-0.40047560363712</v>
      </c>
      <c r="T76" s="0" t="n">
        <f aca="false">IF(AND($A76&gt;=CrashTest!$B$3,$A76&lt;=CrashTest!$C$3),1,IF(AND($A76&gt;=CrashTest!$B$4,$A76&lt;=CrashTest!$C$4),2,IF(AND($A76&gt;=CrashTest!$B$5,$A76&lt;=CrashTest!$C$5),3,IF(AND($A76&gt;=CrashTest!$B$6,$A76&lt;=CrashTest!$C$6),4,IF(AND($A76&gt;=CrashTest!$B$7,$A76&lt;=CrashTest!$C$7),5,0)))))</f>
        <v>1</v>
      </c>
      <c r="U76" s="8" t="n">
        <f aca="false">IF(T76=0,"",IF(T75=T76,MAX(U75,B76),B76))</f>
        <v>10361.6156901812</v>
      </c>
      <c r="V76" s="9" t="n">
        <f aca="false">IF(T76=0,"",B76/U76-1)</f>
        <v>-0.503439168149749</v>
      </c>
      <c r="W76" s="8" t="n">
        <f aca="false">IF(T76=0,"",IF(T75=T76,MAX(W75,F76),F76))</f>
        <v>3852.23001069311</v>
      </c>
      <c r="X76" s="9" t="n">
        <f aca="false">IF(T76=0,"",F76/W76-1)</f>
        <v>-0.145634328185409</v>
      </c>
    </row>
    <row r="77" customFormat="false" ht="15" hidden="false" customHeight="false" outlineLevel="0" collapsed="false">
      <c r="A77" s="5" t="n">
        <v>43905</v>
      </c>
      <c r="B77" s="6" t="n">
        <v>5358.61066335476</v>
      </c>
      <c r="C77" s="7" t="n">
        <v>1502.405875</v>
      </c>
      <c r="D77" s="0" t="n">
        <f aca="false">INT((ROW()-3)/30)</f>
        <v>2</v>
      </c>
      <c r="E77" s="0" t="n">
        <f aca="false">2+30*D77</f>
        <v>62</v>
      </c>
      <c r="F77" s="8" t="n">
        <f aca="false">INDEX($F:$F,$E77)*(2*B77/INDEX($B:$B,$E77)-C77/INDEX($C:$C,$E77))</f>
        <v>3329.79052384058</v>
      </c>
      <c r="G77" s="9" t="n">
        <f aca="false">B77/B76-1</f>
        <v>0.0414831877180162</v>
      </c>
      <c r="H77" s="9" t="n">
        <f aca="false">F77/F76-1</f>
        <v>0.0117213446289202</v>
      </c>
      <c r="I77" s="9" t="n">
        <f aca="false">LN(B77/B76)</f>
        <v>0.0406458392151159</v>
      </c>
      <c r="J77" s="9" t="n">
        <f aca="false">LN(F77/F76)</f>
        <v>0.0116531817919901</v>
      </c>
      <c r="K77" s="9" t="n">
        <f aca="false">F77/F70-1</f>
        <v>-0.0415432201414189</v>
      </c>
      <c r="L77" s="9" t="n">
        <f aca="false">F77/F47-1</f>
        <v>-0.133973909645911</v>
      </c>
      <c r="M77" s="9" t="n">
        <f aca="false">B77/B70-1</f>
        <v>-0.339227452036478</v>
      </c>
      <c r="N77" s="9" t="n">
        <f aca="false">B77/B47-1</f>
        <v>-0.482840241948691</v>
      </c>
      <c r="O77" s="8" t="n">
        <f aca="false">MAX(O76,F77)</f>
        <v>3852.23001069311</v>
      </c>
      <c r="P77" s="9" t="n">
        <f aca="false">F77/O77-1</f>
        <v>-0.135620013706951</v>
      </c>
      <c r="Q77" s="8" t="n">
        <f aca="false">MAX(Q76,B77)</f>
        <v>10361.6156901812</v>
      </c>
      <c r="R77" s="9" t="n">
        <f aca="false">B77/Q77-1</f>
        <v>-0.482840241948691</v>
      </c>
      <c r="S77" s="9" t="n">
        <f aca="false">B77/INDEX($B:$B,$E77)-1</f>
        <v>-0.375605420561269</v>
      </c>
      <c r="T77" s="0" t="n">
        <f aca="false">IF(AND($A77&gt;=CrashTest!$B$3,$A77&lt;=CrashTest!$C$3),1,IF(AND($A77&gt;=CrashTest!$B$4,$A77&lt;=CrashTest!$C$4),2,IF(AND($A77&gt;=CrashTest!$B$5,$A77&lt;=CrashTest!$C$5),3,IF(AND($A77&gt;=CrashTest!$B$6,$A77&lt;=CrashTest!$C$6),4,IF(AND($A77&gt;=CrashTest!$B$7,$A77&lt;=CrashTest!$C$7),5,0)))))</f>
        <v>1</v>
      </c>
      <c r="U77" s="8" t="n">
        <f aca="false">IF(T77=0,"",IF(T76=T77,MAX(U76,B77),B77))</f>
        <v>10361.6156901812</v>
      </c>
      <c r="V77" s="9" t="n">
        <f aca="false">IF(T77=0,"",B77/U77-1)</f>
        <v>-0.482840241948691</v>
      </c>
      <c r="W77" s="8" t="n">
        <f aca="false">IF(T77=0,"",IF(T76=T77,MAX(W76,F77),F77))</f>
        <v>3852.23001069311</v>
      </c>
      <c r="X77" s="9" t="n">
        <f aca="false">IF(T77=0,"",F77/W77-1)</f>
        <v>-0.135620013706951</v>
      </c>
    </row>
    <row r="78" customFormat="false" ht="15" hidden="false" customHeight="false" outlineLevel="0" collapsed="false">
      <c r="A78" s="5" t="n">
        <v>43906</v>
      </c>
      <c r="B78" s="6" t="n">
        <v>5012.92738778492</v>
      </c>
      <c r="C78" s="7" t="n">
        <v>1164.682255</v>
      </c>
      <c r="D78" s="0" t="n">
        <f aca="false">INT((ROW()-3)/30)</f>
        <v>2</v>
      </c>
      <c r="E78" s="0" t="n">
        <f aca="false">2+30*D78</f>
        <v>62</v>
      </c>
      <c r="F78" s="8" t="n">
        <f aca="false">INDEX($F:$F,$E78)*(2*B78/INDEX($B:$B,$E78)-C78/INDEX($C:$C,$E78))</f>
        <v>3284.00932615708</v>
      </c>
      <c r="G78" s="9" t="n">
        <f aca="false">B78/B77-1</f>
        <v>-0.0645098696820464</v>
      </c>
      <c r="H78" s="9" t="n">
        <f aca="false">F78/F77-1</f>
        <v>-0.0137489723019267</v>
      </c>
      <c r="I78" s="9" t="n">
        <f aca="false">LN(B78/B77)</f>
        <v>-0.0666846834915205</v>
      </c>
      <c r="J78" s="9" t="n">
        <f aca="false">LN(F78/F77)</f>
        <v>-0.0138443647966662</v>
      </c>
      <c r="K78" s="9" t="n">
        <f aca="false">F78/F71-1</f>
        <v>-0.0263180920598876</v>
      </c>
      <c r="L78" s="9" t="n">
        <f aca="false">F78/F48-1</f>
        <v>-0.137077857255728</v>
      </c>
      <c r="M78" s="9" t="n">
        <f aca="false">B78/B71-1</f>
        <v>-0.365161756333017</v>
      </c>
      <c r="N78" s="9" t="n">
        <f aca="false">B78/B48-1</f>
        <v>-0.494242654214203</v>
      </c>
      <c r="O78" s="8" t="n">
        <f aca="false">MAX(O77,F78)</f>
        <v>3852.23001069311</v>
      </c>
      <c r="P78" s="9" t="n">
        <f aca="false">F78/O78-1</f>
        <v>-0.147504350196834</v>
      </c>
      <c r="Q78" s="8" t="n">
        <f aca="false">MAX(Q77,B78)</f>
        <v>10361.6156901812</v>
      </c>
      <c r="R78" s="9" t="n">
        <f aca="false">B78/Q78-1</f>
        <v>-0.516202150545379</v>
      </c>
      <c r="S78" s="9" t="n">
        <f aca="false">B78/INDEX($B:$B,$E78)-1</f>
        <v>-0.415885033511037</v>
      </c>
      <c r="T78" s="0" t="n">
        <f aca="false">IF(AND($A78&gt;=CrashTest!$B$3,$A78&lt;=CrashTest!$C$3),1,IF(AND($A78&gt;=CrashTest!$B$4,$A78&lt;=CrashTest!$C$4),2,IF(AND($A78&gt;=CrashTest!$B$5,$A78&lt;=CrashTest!$C$5),3,IF(AND($A78&gt;=CrashTest!$B$6,$A78&lt;=CrashTest!$C$6),4,IF(AND($A78&gt;=CrashTest!$B$7,$A78&lt;=CrashTest!$C$7),5,0)))))</f>
        <v>1</v>
      </c>
      <c r="U78" s="8" t="n">
        <f aca="false">IF(T78=0,"",IF(T77=T78,MAX(U77,B78),B78))</f>
        <v>10361.6156901812</v>
      </c>
      <c r="V78" s="9" t="n">
        <f aca="false">IF(T78=0,"",B78/U78-1)</f>
        <v>-0.516202150545379</v>
      </c>
      <c r="W78" s="8" t="n">
        <f aca="false">IF(T78=0,"",IF(T77=T78,MAX(W77,F78),F78))</f>
        <v>3852.23001069311</v>
      </c>
      <c r="X78" s="9" t="n">
        <f aca="false">IF(T78=0,"",F78/W78-1)</f>
        <v>-0.147504350196834</v>
      </c>
    </row>
    <row r="79" customFormat="false" ht="15" hidden="false" customHeight="false" outlineLevel="0" collapsed="false">
      <c r="A79" s="5" t="n">
        <v>43907</v>
      </c>
      <c r="B79" s="6" t="n">
        <v>5416.7547106955</v>
      </c>
      <c r="C79" s="7" t="n">
        <v>1499.715681</v>
      </c>
      <c r="D79" s="0" t="n">
        <f aca="false">INT((ROW()-3)/30)</f>
        <v>2</v>
      </c>
      <c r="E79" s="0" t="n">
        <f aca="false">2+30*D79</f>
        <v>62</v>
      </c>
      <c r="F79" s="8" t="n">
        <f aca="false">INDEX($F:$F,$E79)*(2*B79/INDEX($B:$B,$E79)-C79/INDEX($C:$C,$E79))</f>
        <v>3379.2515414274</v>
      </c>
      <c r="G79" s="9" t="n">
        <f aca="false">B79/B78-1</f>
        <v>0.080557185786212</v>
      </c>
      <c r="H79" s="9" t="n">
        <f aca="false">F79/F78-1</f>
        <v>0.0290018102298679</v>
      </c>
      <c r="I79" s="9" t="n">
        <f aca="false">LN(B79/B78)</f>
        <v>0.077476820863904</v>
      </c>
      <c r="J79" s="9" t="n">
        <f aca="false">LN(F79/F78)</f>
        <v>0.0285892160630648</v>
      </c>
      <c r="K79" s="9" t="n">
        <f aca="false">F79/F72-1</f>
        <v>-0.0110937823713906</v>
      </c>
      <c r="L79" s="9" t="n">
        <f aca="false">F79/F49-1</f>
        <v>-0.117136180039404</v>
      </c>
      <c r="M79" s="9" t="n">
        <f aca="false">B79/B72-1</f>
        <v>-0.315195435914728</v>
      </c>
      <c r="N79" s="9" t="n">
        <f aca="false">B79/B49-1</f>
        <v>-0.455714495509202</v>
      </c>
      <c r="O79" s="8" t="n">
        <f aca="false">MAX(O78,F79)</f>
        <v>3852.23001069311</v>
      </c>
      <c r="P79" s="9" t="n">
        <f aca="false">F79/O79-1</f>
        <v>-0.122780433139455</v>
      </c>
      <c r="Q79" s="8" t="n">
        <f aca="false">MAX(Q78,B79)</f>
        <v>10361.6156901812</v>
      </c>
      <c r="R79" s="9" t="n">
        <f aca="false">B79/Q79-1</f>
        <v>-0.477228757303894</v>
      </c>
      <c r="S79" s="9" t="n">
        <f aca="false">B79/INDEX($B:$B,$E79)-1</f>
        <v>-0.368830375635079</v>
      </c>
      <c r="T79" s="0" t="n">
        <f aca="false">IF(AND($A79&gt;=CrashTest!$B$3,$A79&lt;=CrashTest!$C$3),1,IF(AND($A79&gt;=CrashTest!$B$4,$A79&lt;=CrashTest!$C$4),2,IF(AND($A79&gt;=CrashTest!$B$5,$A79&lt;=CrashTest!$C$5),3,IF(AND($A79&gt;=CrashTest!$B$6,$A79&lt;=CrashTest!$C$6),4,IF(AND($A79&gt;=CrashTest!$B$7,$A79&lt;=CrashTest!$C$7),5,0)))))</f>
        <v>1</v>
      </c>
      <c r="U79" s="8" t="n">
        <f aca="false">IF(T79=0,"",IF(T78=T79,MAX(U78,B79),B79))</f>
        <v>10361.6156901812</v>
      </c>
      <c r="V79" s="9" t="n">
        <f aca="false">IF(T79=0,"",B79/U79-1)</f>
        <v>-0.477228757303894</v>
      </c>
      <c r="W79" s="8" t="n">
        <f aca="false">IF(T79=0,"",IF(T78=T79,MAX(W78,F79),F79))</f>
        <v>3852.23001069311</v>
      </c>
      <c r="X79" s="9" t="n">
        <f aca="false">IF(T79=0,"",F79/W79-1)</f>
        <v>-0.122780433139455</v>
      </c>
    </row>
    <row r="80" customFormat="false" ht="15" hidden="false" customHeight="false" outlineLevel="0" collapsed="false">
      <c r="A80" s="5" t="n">
        <v>43908</v>
      </c>
      <c r="B80" s="6" t="n">
        <v>5392.48783594389</v>
      </c>
      <c r="C80" s="7" t="n">
        <v>1596.185548</v>
      </c>
      <c r="D80" s="0" t="n">
        <f aca="false">INT((ROW()-3)/30)</f>
        <v>2</v>
      </c>
      <c r="E80" s="0" t="n">
        <f aca="false">2+30*D80</f>
        <v>62</v>
      </c>
      <c r="F80" s="8" t="n">
        <f aca="false">INDEX($F:$F,$E80)*(2*B80/INDEX($B:$B,$E80)-C80/INDEX($C:$C,$E80))</f>
        <v>3291.68324530359</v>
      </c>
      <c r="G80" s="9" t="n">
        <f aca="false">B80/B79-1</f>
        <v>-0.00447996559705655</v>
      </c>
      <c r="H80" s="9" t="n">
        <f aca="false">F80/F79-1</f>
        <v>-0.0259135181416024</v>
      </c>
      <c r="I80" s="9" t="n">
        <f aca="false">LN(B80/B79)</f>
        <v>-0.00449003071510322</v>
      </c>
      <c r="J80" s="9" t="n">
        <f aca="false">LN(F80/F79)</f>
        <v>-0.0262551888722045</v>
      </c>
      <c r="K80" s="9" t="n">
        <f aca="false">F80/F73-1</f>
        <v>-0.0335171874059431</v>
      </c>
      <c r="L80" s="9" t="n">
        <f aca="false">F80/F50-1</f>
        <v>-0.124906844282446</v>
      </c>
      <c r="M80" s="9" t="n">
        <f aca="false">B80/B73-1</f>
        <v>-0.320789016549228</v>
      </c>
      <c r="N80" s="9" t="n">
        <f aca="false">B80/B50-1</f>
        <v>-0.443101983741197</v>
      </c>
      <c r="O80" s="8" t="n">
        <f aca="false">MAX(O79,F80)</f>
        <v>3852.23001069311</v>
      </c>
      <c r="P80" s="9" t="n">
        <f aca="false">F80/O80-1</f>
        <v>-0.145512278299464</v>
      </c>
      <c r="Q80" s="8" t="n">
        <f aca="false">MAX(Q79,B80)</f>
        <v>10361.6156901812</v>
      </c>
      <c r="R80" s="9" t="n">
        <f aca="false">B80/Q80-1</f>
        <v>-0.479570754486303</v>
      </c>
      <c r="S80" s="9" t="n">
        <f aca="false">B80/INDEX($B:$B,$E80)-1</f>
        <v>-0.371657993838141</v>
      </c>
      <c r="T80" s="0" t="n">
        <f aca="false">IF(AND($A80&gt;=CrashTest!$B$3,$A80&lt;=CrashTest!$C$3),1,IF(AND($A80&gt;=CrashTest!$B$4,$A80&lt;=CrashTest!$C$4),2,IF(AND($A80&gt;=CrashTest!$B$5,$A80&lt;=CrashTest!$C$5),3,IF(AND($A80&gt;=CrashTest!$B$6,$A80&lt;=CrashTest!$C$6),4,IF(AND($A80&gt;=CrashTest!$B$7,$A80&lt;=CrashTest!$C$7),5,0)))))</f>
        <v>1</v>
      </c>
      <c r="U80" s="8" t="n">
        <f aca="false">IF(T80=0,"",IF(T79=T80,MAX(U79,B80),B80))</f>
        <v>10361.6156901812</v>
      </c>
      <c r="V80" s="9" t="n">
        <f aca="false">IF(T80=0,"",B80/U80-1)</f>
        <v>-0.479570754486303</v>
      </c>
      <c r="W80" s="8" t="n">
        <f aca="false">IF(T80=0,"",IF(T79=T80,MAX(W79,F80),F80))</f>
        <v>3852.23001069311</v>
      </c>
      <c r="X80" s="9" t="n">
        <f aca="false">IF(T80=0,"",F80/W80-1)</f>
        <v>-0.145512278299464</v>
      </c>
    </row>
    <row r="81" customFormat="false" ht="15" hidden="false" customHeight="false" outlineLevel="0" collapsed="false">
      <c r="A81" s="5" t="n">
        <v>43909</v>
      </c>
      <c r="B81" s="6" t="n">
        <v>6203.5516320865</v>
      </c>
      <c r="C81" s="7" t="n">
        <v>2465.538872</v>
      </c>
      <c r="D81" s="0" t="n">
        <f aca="false">INT((ROW()-3)/30)</f>
        <v>2</v>
      </c>
      <c r="E81" s="0" t="n">
        <f aca="false">2+30*D81</f>
        <v>62</v>
      </c>
      <c r="F81" s="8" t="n">
        <f aca="false">INDEX($F:$F,$E81)*(2*B81/INDEX($B:$B,$E81)-C81/INDEX($C:$C,$E81))</f>
        <v>3345.07526059327</v>
      </c>
      <c r="G81" s="9" t="n">
        <f aca="false">B81/B80-1</f>
        <v>0.150406235640705</v>
      </c>
      <c r="H81" s="9" t="n">
        <f aca="false">F81/F80-1</f>
        <v>0.0162202773811424</v>
      </c>
      <c r="I81" s="9" t="n">
        <f aca="false">LN(B81/B80)</f>
        <v>0.140115128380859</v>
      </c>
      <c r="J81" s="9" t="n">
        <f aca="false">LN(F81/F80)</f>
        <v>0.0160901341027419</v>
      </c>
      <c r="K81" s="9" t="n">
        <f aca="false">F81/F74-1</f>
        <v>-0.0112127498534055</v>
      </c>
      <c r="L81" s="9" t="n">
        <f aca="false">F81/F51-1</f>
        <v>-0.131652250434701</v>
      </c>
      <c r="M81" s="9" t="n">
        <f aca="false">B81/B74-1</f>
        <v>0.250889208595239</v>
      </c>
      <c r="N81" s="9" t="n">
        <f aca="false">B81/B51-1</f>
        <v>-0.39152851552269</v>
      </c>
      <c r="O81" s="8" t="n">
        <f aca="false">MAX(O80,F81)</f>
        <v>3852.23001069311</v>
      </c>
      <c r="P81" s="9" t="n">
        <f aca="false">F81/O81-1</f>
        <v>-0.131652250434701</v>
      </c>
      <c r="Q81" s="8" t="n">
        <f aca="false">MAX(Q80,B81)</f>
        <v>10361.6156901812</v>
      </c>
      <c r="R81" s="9" t="n">
        <f aca="false">B81/Q81-1</f>
        <v>-0.401294950751255</v>
      </c>
      <c r="S81" s="9" t="n">
        <f aca="false">B81/INDEX($B:$B,$E81)-1</f>
        <v>-0.277151437996407</v>
      </c>
      <c r="T81" s="0" t="n">
        <f aca="false">IF(AND($A81&gt;=CrashTest!$B$3,$A81&lt;=CrashTest!$C$3),1,IF(AND($A81&gt;=CrashTest!$B$4,$A81&lt;=CrashTest!$C$4),2,IF(AND($A81&gt;=CrashTest!$B$5,$A81&lt;=CrashTest!$C$5),3,IF(AND($A81&gt;=CrashTest!$B$6,$A81&lt;=CrashTest!$C$6),4,IF(AND($A81&gt;=CrashTest!$B$7,$A81&lt;=CrashTest!$C$7),5,0)))))</f>
        <v>1</v>
      </c>
      <c r="U81" s="8" t="n">
        <f aca="false">IF(T81=0,"",IF(T80=T81,MAX(U80,B81),B81))</f>
        <v>10361.6156901812</v>
      </c>
      <c r="V81" s="9" t="n">
        <f aca="false">IF(T81=0,"",B81/U81-1)</f>
        <v>-0.401294950751255</v>
      </c>
      <c r="W81" s="8" t="n">
        <f aca="false">IF(T81=0,"",IF(T80=T81,MAX(W80,F81),F81))</f>
        <v>3852.23001069311</v>
      </c>
      <c r="X81" s="9" t="n">
        <f aca="false">IF(T81=0,"",F81/W81-1)</f>
        <v>-0.131652250434701</v>
      </c>
    </row>
    <row r="82" customFormat="false" ht="15" hidden="false" customHeight="false" outlineLevel="0" collapsed="false">
      <c r="A82" s="5" t="n">
        <v>43910</v>
      </c>
      <c r="B82" s="6" t="n">
        <v>6174.14947603741</v>
      </c>
      <c r="C82" s="7" t="n">
        <v>2490.884863</v>
      </c>
      <c r="D82" s="0" t="n">
        <f aca="false">INT((ROW()-3)/30)</f>
        <v>2</v>
      </c>
      <c r="E82" s="0" t="n">
        <f aca="false">2+30*D82</f>
        <v>62</v>
      </c>
      <c r="F82" s="8" t="n">
        <f aca="false">INDEX($F:$F,$E82)*(2*B82/INDEX($B:$B,$E82)-C82/INDEX($C:$C,$E82))</f>
        <v>3303.22810519528</v>
      </c>
      <c r="G82" s="9" t="n">
        <f aca="false">B82/B81-1</f>
        <v>-0.00473956820106303</v>
      </c>
      <c r="H82" s="9" t="n">
        <f aca="false">F82/F81-1</f>
        <v>-0.0125100788885001</v>
      </c>
      <c r="I82" s="9" t="n">
        <f aca="false">LN(B82/B81)</f>
        <v>-0.0047508355701692</v>
      </c>
      <c r="J82" s="9" t="n">
        <f aca="false">LN(F82/F81)</f>
        <v>-0.0125889887283137</v>
      </c>
      <c r="K82" s="9" t="n">
        <f aca="false">F82/F75-1</f>
        <v>-0.00494453317580756</v>
      </c>
      <c r="L82" s="9" t="n">
        <f aca="false">F82/F52-1</f>
        <v>-0.127536118779094</v>
      </c>
      <c r="M82" s="9" t="n">
        <f aca="false">B82/B75-1</f>
        <v>0.0971014493964488</v>
      </c>
      <c r="N82" s="9" t="n">
        <f aca="false">B82/B52-1</f>
        <v>-0.359262349190316</v>
      </c>
      <c r="O82" s="8" t="n">
        <f aca="false">MAX(O81,F82)</f>
        <v>3852.23001069311</v>
      </c>
      <c r="P82" s="9" t="n">
        <f aca="false">F82/O82-1</f>
        <v>-0.142515349284414</v>
      </c>
      <c r="Q82" s="8" t="n">
        <f aca="false">MAX(Q81,B82)</f>
        <v>10361.6156901812</v>
      </c>
      <c r="R82" s="9" t="n">
        <f aca="false">B82/Q82-1</f>
        <v>-0.404132554164491</v>
      </c>
      <c r="S82" s="9" t="n">
        <f aca="false">B82/INDEX($B:$B,$E82)-1</f>
        <v>-0.280577428055064</v>
      </c>
      <c r="T82" s="0" t="n">
        <f aca="false">IF(AND($A82&gt;=CrashTest!$B$3,$A82&lt;=CrashTest!$C$3),1,IF(AND($A82&gt;=CrashTest!$B$4,$A82&lt;=CrashTest!$C$4),2,IF(AND($A82&gt;=CrashTest!$B$5,$A82&lt;=CrashTest!$C$5),3,IF(AND($A82&gt;=CrashTest!$B$6,$A82&lt;=CrashTest!$C$6),4,IF(AND($A82&gt;=CrashTest!$B$7,$A82&lt;=CrashTest!$C$7),5,0)))))</f>
        <v>1</v>
      </c>
      <c r="U82" s="8" t="n">
        <f aca="false">IF(T82=0,"",IF(T81=T82,MAX(U81,B82),B82))</f>
        <v>10361.6156901812</v>
      </c>
      <c r="V82" s="9" t="n">
        <f aca="false">IF(T82=0,"",B82/U82-1)</f>
        <v>-0.404132554164491</v>
      </c>
      <c r="W82" s="8" t="n">
        <f aca="false">IF(T82=0,"",IF(T81=T82,MAX(W81,F82),F82))</f>
        <v>3852.23001069311</v>
      </c>
      <c r="X82" s="9" t="n">
        <f aca="false">IF(T82=0,"",F82/W82-1)</f>
        <v>-0.142515349284414</v>
      </c>
    </row>
    <row r="83" customFormat="false" ht="15" hidden="false" customHeight="false" outlineLevel="0" collapsed="false">
      <c r="A83" s="5" t="n">
        <v>43911</v>
      </c>
      <c r="B83" s="6" t="n">
        <v>6175.83102220924</v>
      </c>
      <c r="C83" s="7" t="n">
        <v>2491.398497</v>
      </c>
      <c r="D83" s="0" t="n">
        <f aca="false">INT((ROW()-3)/30)</f>
        <v>2</v>
      </c>
      <c r="E83" s="0" t="n">
        <f aca="false">2+30*D83</f>
        <v>62</v>
      </c>
      <c r="F83" s="8" t="n">
        <f aca="false">INDEX($F:$F,$E83)*(2*B83/INDEX($B:$B,$E83)-C83/INDEX($C:$C,$E83))</f>
        <v>3304.24339902694</v>
      </c>
      <c r="G83" s="9" t="n">
        <f aca="false">B83/B82-1</f>
        <v>0.000272352682479715</v>
      </c>
      <c r="H83" s="9" t="n">
        <f aca="false">F83/F82-1</f>
        <v>0.000307364129671806</v>
      </c>
      <c r="I83" s="9" t="n">
        <f aca="false">LN(B83/B82)</f>
        <v>0.000272315601220522</v>
      </c>
      <c r="J83" s="9" t="n">
        <f aca="false">LN(F83/F82)</f>
        <v>0.000307316902994644</v>
      </c>
      <c r="K83" s="9" t="n">
        <f aca="false">F83/F76-1</f>
        <v>0.00395912316699798</v>
      </c>
      <c r="L83" s="9" t="n">
        <f aca="false">F83/F53-1</f>
        <v>-0.12282059151754</v>
      </c>
      <c r="M83" s="9" t="n">
        <f aca="false">B83/B76-1</f>
        <v>0.200315638492669</v>
      </c>
      <c r="N83" s="9" t="n">
        <f aca="false">B83/B53-1</f>
        <v>-0.357623083810362</v>
      </c>
      <c r="O83" s="8" t="n">
        <f aca="false">MAX(O82,F83)</f>
        <v>3852.23001069311</v>
      </c>
      <c r="P83" s="9" t="n">
        <f aca="false">F83/O83-1</f>
        <v>-0.14225178926104</v>
      </c>
      <c r="Q83" s="8" t="n">
        <f aca="false">MAX(Q82,B83)</f>
        <v>10361.6156901812</v>
      </c>
      <c r="R83" s="9" t="n">
        <f aca="false">B83/Q83-1</f>
        <v>-0.403970268067215</v>
      </c>
      <c r="S83" s="9" t="n">
        <f aca="false">B83/INDEX($B:$B,$E83)-1</f>
        <v>-0.280381491387758</v>
      </c>
      <c r="T83" s="0" t="n">
        <f aca="false">IF(AND($A83&gt;=CrashTest!$B$3,$A83&lt;=CrashTest!$C$3),1,IF(AND($A83&gt;=CrashTest!$B$4,$A83&lt;=CrashTest!$C$4),2,IF(AND($A83&gt;=CrashTest!$B$5,$A83&lt;=CrashTest!$C$5),3,IF(AND($A83&gt;=CrashTest!$B$6,$A83&lt;=CrashTest!$C$6),4,IF(AND($A83&gt;=CrashTest!$B$7,$A83&lt;=CrashTest!$C$7),5,0)))))</f>
        <v>1</v>
      </c>
      <c r="U83" s="8" t="n">
        <f aca="false">IF(T83=0,"",IF(T82=T83,MAX(U82,B83),B83))</f>
        <v>10361.6156901812</v>
      </c>
      <c r="V83" s="9" t="n">
        <f aca="false">IF(T83=0,"",B83/U83-1)</f>
        <v>-0.403970268067215</v>
      </c>
      <c r="W83" s="8" t="n">
        <f aca="false">IF(T83=0,"",IF(T82=T83,MAX(W82,F83),F83))</f>
        <v>3852.23001069311</v>
      </c>
      <c r="X83" s="9" t="n">
        <f aca="false">IF(T83=0,"",F83/W83-1)</f>
        <v>-0.14225178926104</v>
      </c>
    </row>
    <row r="84" customFormat="false" ht="15" hidden="false" customHeight="false" outlineLevel="0" collapsed="false">
      <c r="A84" s="5" t="n">
        <v>43912</v>
      </c>
      <c r="B84" s="6" t="n">
        <v>5830.56097960257</v>
      </c>
      <c r="C84" s="7" t="n">
        <v>2066.750067</v>
      </c>
      <c r="D84" s="0" t="n">
        <f aca="false">INT((ROW()-3)/30)</f>
        <v>2</v>
      </c>
      <c r="E84" s="0" t="n">
        <f aca="false">2+30*D84</f>
        <v>62</v>
      </c>
      <c r="F84" s="8" t="n">
        <f aca="false">INDEX($F:$F,$E84)*(2*B84/INDEX($B:$B,$E84)-C84/INDEX($C:$C,$E84))</f>
        <v>3319.81394631314</v>
      </c>
      <c r="G84" s="9" t="n">
        <f aca="false">B84/B83-1</f>
        <v>-0.055906653107092</v>
      </c>
      <c r="H84" s="9" t="n">
        <f aca="false">F84/F83-1</f>
        <v>0.00471228823239334</v>
      </c>
      <c r="I84" s="9" t="n">
        <f aca="false">LN(B84/B83)</f>
        <v>-0.057530233304925</v>
      </c>
      <c r="J84" s="9" t="n">
        <f aca="false">LN(F84/F83)</f>
        <v>0.00470122015921486</v>
      </c>
      <c r="K84" s="9" t="n">
        <f aca="false">F84/F77-1</f>
        <v>-0.00299615770301898</v>
      </c>
      <c r="L84" s="9" t="n">
        <f aca="false">F84/F54-1</f>
        <v>-0.123088071755347</v>
      </c>
      <c r="M84" s="9" t="n">
        <f aca="false">B84/B77-1</f>
        <v>0.0880732611300306</v>
      </c>
      <c r="N84" s="9" t="n">
        <f aca="false">B84/B54-1</f>
        <v>-0.399022606069973</v>
      </c>
      <c r="O84" s="8" t="n">
        <f aca="false">MAX(O83,F84)</f>
        <v>3852.23001069311</v>
      </c>
      <c r="P84" s="9" t="n">
        <f aca="false">F84/O84-1</f>
        <v>-0.138209832461219</v>
      </c>
      <c r="Q84" s="8" t="n">
        <f aca="false">MAX(Q83,B84)</f>
        <v>10361.6156901812</v>
      </c>
      <c r="R84" s="9" t="n">
        <f aca="false">B84/Q84-1</f>
        <v>-0.437292295531894</v>
      </c>
      <c r="S84" s="9" t="n">
        <f aca="false">B84/INDEX($B:$B,$E84)-1</f>
        <v>-0.320612953718186</v>
      </c>
      <c r="T84" s="0" t="n">
        <f aca="false">IF(AND($A84&gt;=CrashTest!$B$3,$A84&lt;=CrashTest!$C$3),1,IF(AND($A84&gt;=CrashTest!$B$4,$A84&lt;=CrashTest!$C$4),2,IF(AND($A84&gt;=CrashTest!$B$5,$A84&lt;=CrashTest!$C$5),3,IF(AND($A84&gt;=CrashTest!$B$6,$A84&lt;=CrashTest!$C$6),4,IF(AND($A84&gt;=CrashTest!$B$7,$A84&lt;=CrashTest!$C$7),5,0)))))</f>
        <v>1</v>
      </c>
      <c r="U84" s="8" t="n">
        <f aca="false">IF(T84=0,"",IF(T83=T84,MAX(U83,B84),B84))</f>
        <v>10361.6156901812</v>
      </c>
      <c r="V84" s="9" t="n">
        <f aca="false">IF(T84=0,"",B84/U84-1)</f>
        <v>-0.437292295531894</v>
      </c>
      <c r="W84" s="8" t="n">
        <f aca="false">IF(T84=0,"",IF(T83=T84,MAX(W83,F84),F84))</f>
        <v>3852.23001069311</v>
      </c>
      <c r="X84" s="9" t="n">
        <f aca="false">IF(T84=0,"",F84/W84-1)</f>
        <v>-0.138209832461219</v>
      </c>
    </row>
    <row r="85" customFormat="false" ht="15" hidden="false" customHeight="false" outlineLevel="0" collapsed="false">
      <c r="A85" s="5" t="n">
        <v>43913</v>
      </c>
      <c r="B85" s="6" t="n">
        <v>6486.40865733489</v>
      </c>
      <c r="C85" s="7" t="n">
        <v>2832.803259</v>
      </c>
      <c r="D85" s="0" t="n">
        <f aca="false">INT((ROW()-3)/30)</f>
        <v>2</v>
      </c>
      <c r="E85" s="0" t="n">
        <f aca="false">2+30*D85</f>
        <v>62</v>
      </c>
      <c r="F85" s="8" t="n">
        <f aca="false">INDEX($F:$F,$E85)*(2*B85/INDEX($B:$B,$E85)-C85/INDEX($C:$C,$E85))</f>
        <v>3318.71775772379</v>
      </c>
      <c r="G85" s="9" t="n">
        <f aca="false">B85/B84-1</f>
        <v>0.112484489919017</v>
      </c>
      <c r="H85" s="9" t="n">
        <f aca="false">F85/F84-1</f>
        <v>-0.000330195790207433</v>
      </c>
      <c r="I85" s="9" t="n">
        <f aca="false">LN(B85/B84)</f>
        <v>0.106595793315245</v>
      </c>
      <c r="J85" s="9" t="n">
        <f aca="false">LN(F85/F84)</f>
        <v>-0.000330250316840675</v>
      </c>
      <c r="K85" s="9" t="n">
        <f aca="false">F85/F78-1</f>
        <v>0.0105689199145269</v>
      </c>
      <c r="L85" s="9" t="n">
        <f aca="false">F85/F55-1</f>
        <v>-0.123160684401393</v>
      </c>
      <c r="M85" s="9" t="n">
        <f aca="false">B85/B78-1</f>
        <v>0.293936288233583</v>
      </c>
      <c r="N85" s="9" t="n">
        <f aca="false">B85/B55-1</f>
        <v>-0.329587422634795</v>
      </c>
      <c r="O85" s="8" t="n">
        <f aca="false">MAX(O84,F85)</f>
        <v>3852.23001069311</v>
      </c>
      <c r="P85" s="9" t="n">
        <f aca="false">F85/O85-1</f>
        <v>-0.138494391946582</v>
      </c>
      <c r="Q85" s="8" t="n">
        <f aca="false">MAX(Q84,B85)</f>
        <v>10361.6156901812</v>
      </c>
      <c r="R85" s="9" t="n">
        <f aca="false">B85/Q85-1</f>
        <v>-0.373996406421298</v>
      </c>
      <c r="S85" s="9" t="n">
        <f aca="false">B85/INDEX($B:$B,$E85)-1</f>
        <v>-0.244192448359588</v>
      </c>
      <c r="T85" s="0" t="n">
        <f aca="false">IF(AND($A85&gt;=CrashTest!$B$3,$A85&lt;=CrashTest!$C$3),1,IF(AND($A85&gt;=CrashTest!$B$4,$A85&lt;=CrashTest!$C$4),2,IF(AND($A85&gt;=CrashTest!$B$5,$A85&lt;=CrashTest!$C$5),3,IF(AND($A85&gt;=CrashTest!$B$6,$A85&lt;=CrashTest!$C$6),4,IF(AND($A85&gt;=CrashTest!$B$7,$A85&lt;=CrashTest!$C$7),5,0)))))</f>
        <v>1</v>
      </c>
      <c r="U85" s="8" t="n">
        <f aca="false">IF(T85=0,"",IF(T84=T85,MAX(U84,B85),B85))</f>
        <v>10361.6156901812</v>
      </c>
      <c r="V85" s="9" t="n">
        <f aca="false">IF(T85=0,"",B85/U85-1)</f>
        <v>-0.373996406421298</v>
      </c>
      <c r="W85" s="8" t="n">
        <f aca="false">IF(T85=0,"",IF(T84=T85,MAX(W84,F85),F85))</f>
        <v>3852.23001069311</v>
      </c>
      <c r="X85" s="9" t="n">
        <f aca="false">IF(T85=0,"",F85/W85-1)</f>
        <v>-0.138494391946582</v>
      </c>
    </row>
    <row r="86" customFormat="false" ht="15" hidden="false" customHeight="false" outlineLevel="0" collapsed="false">
      <c r="A86" s="5" t="n">
        <v>43914</v>
      </c>
      <c r="B86" s="6" t="n">
        <v>6775.05761893629</v>
      </c>
      <c r="C86" s="7" t="n">
        <v>3152.597549</v>
      </c>
      <c r="D86" s="0" t="n">
        <f aca="false">INT((ROW()-3)/30)</f>
        <v>2</v>
      </c>
      <c r="E86" s="0" t="n">
        <f aca="false">2+30*D86</f>
        <v>62</v>
      </c>
      <c r="F86" s="8" t="n">
        <f aca="false">INDEX($F:$F,$E86)*(2*B86/INDEX($B:$B,$E86)-C86/INDEX($C:$C,$E86))</f>
        <v>3330.41901713117</v>
      </c>
      <c r="G86" s="9" t="n">
        <f aca="false">B86/B85-1</f>
        <v>0.0445005821942768</v>
      </c>
      <c r="H86" s="9" t="n">
        <f aca="false">F86/F85-1</f>
        <v>0.00352583746543322</v>
      </c>
      <c r="I86" s="9" t="n">
        <f aca="false">LN(B86/B85)</f>
        <v>0.0435388594047319</v>
      </c>
      <c r="J86" s="9" t="n">
        <f aca="false">LN(F86/F85)</f>
        <v>0.0035196362725077</v>
      </c>
      <c r="K86" s="9" t="n">
        <f aca="false">F86/F79-1</f>
        <v>-0.0144506923197565</v>
      </c>
      <c r="L86" s="9" t="n">
        <f aca="false">F86/F56-1</f>
        <v>-0.134388268281992</v>
      </c>
      <c r="M86" s="9" t="n">
        <f aca="false">B86/B79-1</f>
        <v>0.250759537912764</v>
      </c>
      <c r="N86" s="9" t="n">
        <f aca="false">B86/B56-1</f>
        <v>-0.32064928618015</v>
      </c>
      <c r="O86" s="8" t="n">
        <f aca="false">MAX(O85,F86)</f>
        <v>3852.23001069311</v>
      </c>
      <c r="P86" s="9" t="n">
        <f aca="false">F86/O86-1</f>
        <v>-0.135456863197027</v>
      </c>
      <c r="Q86" s="8" t="n">
        <f aca="false">MAX(Q85,B86)</f>
        <v>10361.6156901812</v>
      </c>
      <c r="R86" s="9" t="n">
        <f aca="false">B86/Q86-1</f>
        <v>-0.346138882051337</v>
      </c>
      <c r="S86" s="9" t="n">
        <f aca="false">B86/INDEX($B:$B,$E86)-1</f>
        <v>-0.210558572284759</v>
      </c>
      <c r="T86" s="0" t="n">
        <f aca="false">IF(AND($A86&gt;=CrashTest!$B$3,$A86&lt;=CrashTest!$C$3),1,IF(AND($A86&gt;=CrashTest!$B$4,$A86&lt;=CrashTest!$C$4),2,IF(AND($A86&gt;=CrashTest!$B$5,$A86&lt;=CrashTest!$C$5),3,IF(AND($A86&gt;=CrashTest!$B$6,$A86&lt;=CrashTest!$C$6),4,IF(AND($A86&gt;=CrashTest!$B$7,$A86&lt;=CrashTest!$C$7),5,0)))))</f>
        <v>1</v>
      </c>
      <c r="U86" s="8" t="n">
        <f aca="false">IF(T86=0,"",IF(T85=T86,MAX(U85,B86),B86))</f>
        <v>10361.6156901812</v>
      </c>
      <c r="V86" s="9" t="n">
        <f aca="false">IF(T86=0,"",B86/U86-1)</f>
        <v>-0.346138882051337</v>
      </c>
      <c r="W86" s="8" t="n">
        <f aca="false">IF(T86=0,"",IF(T85=T86,MAX(W85,F86),F86))</f>
        <v>3852.23001069311</v>
      </c>
      <c r="X86" s="9" t="n">
        <f aca="false">IF(T86=0,"",F86/W86-1)</f>
        <v>-0.135456863197027</v>
      </c>
    </row>
    <row r="87" customFormat="false" ht="15" hidden="false" customHeight="false" outlineLevel="0" collapsed="false">
      <c r="A87" s="5" t="n">
        <v>43915</v>
      </c>
      <c r="B87" s="6" t="n">
        <v>6689.96901285798</v>
      </c>
      <c r="C87" s="7" t="n">
        <v>3077.726339</v>
      </c>
      <c r="D87" s="0" t="n">
        <f aca="false">INT((ROW()-3)/30)</f>
        <v>2</v>
      </c>
      <c r="E87" s="0" t="n">
        <f aca="false">2+30*D87</f>
        <v>62</v>
      </c>
      <c r="F87" s="8" t="n">
        <f aca="false">INDEX($F:$F,$E87)*(2*B87/INDEX($B:$B,$E87)-C87/INDEX($C:$C,$E87))</f>
        <v>3313.35364469395</v>
      </c>
      <c r="G87" s="9" t="n">
        <f aca="false">B87/B86-1</f>
        <v>-0.0125590970385976</v>
      </c>
      <c r="H87" s="9" t="n">
        <f aca="false">F87/F86-1</f>
        <v>-0.00512409169820416</v>
      </c>
      <c r="I87" s="9" t="n">
        <f aca="false">LN(B87/B86)</f>
        <v>-0.012638629100027</v>
      </c>
      <c r="J87" s="9" t="n">
        <f aca="false">LN(F87/F86)</f>
        <v>-0.00513726487571785</v>
      </c>
      <c r="K87" s="9" t="n">
        <f aca="false">F87/F80-1</f>
        <v>0.00658337931551634</v>
      </c>
      <c r="L87" s="9" t="n">
        <f aca="false">F87/F57-1</f>
        <v>-0.122004419615633</v>
      </c>
      <c r="M87" s="9" t="n">
        <f aca="false">B87/B80-1</f>
        <v>0.240609013202713</v>
      </c>
      <c r="N87" s="9" t="n">
        <f aca="false">B87/B57-1</f>
        <v>-0.30659581813049</v>
      </c>
      <c r="O87" s="8" t="n">
        <f aca="false">MAX(O86,F87)</f>
        <v>3852.23001069311</v>
      </c>
      <c r="P87" s="9" t="n">
        <f aca="false">F87/O87-1</f>
        <v>-0.139886861507058</v>
      </c>
      <c r="Q87" s="8" t="n">
        <f aca="false">MAX(Q86,B87)</f>
        <v>10361.6156901812</v>
      </c>
      <c r="R87" s="9" t="n">
        <f aca="false">B87/Q87-1</f>
        <v>-0.35435078728142</v>
      </c>
      <c r="S87" s="9" t="n">
        <f aca="false">B87/INDEX($B:$B,$E87)-1</f>
        <v>-0.220473243781723</v>
      </c>
      <c r="T87" s="0" t="n">
        <f aca="false">IF(AND($A87&gt;=CrashTest!$B$3,$A87&lt;=CrashTest!$C$3),1,IF(AND($A87&gt;=CrashTest!$B$4,$A87&lt;=CrashTest!$C$4),2,IF(AND($A87&gt;=CrashTest!$B$5,$A87&lt;=CrashTest!$C$5),3,IF(AND($A87&gt;=CrashTest!$B$6,$A87&lt;=CrashTest!$C$6),4,IF(AND($A87&gt;=CrashTest!$B$7,$A87&lt;=CrashTest!$C$7),5,0)))))</f>
        <v>1</v>
      </c>
      <c r="U87" s="8" t="n">
        <f aca="false">IF(T87=0,"",IF(T86=T87,MAX(U86,B87),B87))</f>
        <v>10361.6156901812</v>
      </c>
      <c r="V87" s="9" t="n">
        <f aca="false">IF(T87=0,"",B87/U87-1)</f>
        <v>-0.35435078728142</v>
      </c>
      <c r="W87" s="8" t="n">
        <f aca="false">IF(T87=0,"",IF(T86=T87,MAX(W86,F87),F87))</f>
        <v>3852.23001069311</v>
      </c>
      <c r="X87" s="9" t="n">
        <f aca="false">IF(T87=0,"",F87/W87-1)</f>
        <v>-0.139886861507058</v>
      </c>
    </row>
    <row r="88" customFormat="false" ht="15" hidden="false" customHeight="false" outlineLevel="0" collapsed="false">
      <c r="A88" s="5" t="n">
        <v>43916</v>
      </c>
      <c r="B88" s="6" t="n">
        <v>6754.46033606078</v>
      </c>
      <c r="C88" s="7" t="n">
        <v>3165.64231</v>
      </c>
      <c r="D88" s="0" t="n">
        <f aca="false">INT((ROW()-3)/30)</f>
        <v>2</v>
      </c>
      <c r="E88" s="0" t="n">
        <f aca="false">2+30*D88</f>
        <v>62</v>
      </c>
      <c r="F88" s="8" t="n">
        <f aca="false">INDEX($F:$F,$E88)*(2*B88/INDEX($B:$B,$E88)-C88/INDEX($C:$C,$E88))</f>
        <v>3304.41029102607</v>
      </c>
      <c r="G88" s="9" t="n">
        <f aca="false">B88/B87-1</f>
        <v>0.00964000327637526</v>
      </c>
      <c r="H88" s="9" t="n">
        <f aca="false">F88/F87-1</f>
        <v>-0.00269918476169995</v>
      </c>
      <c r="I88" s="9" t="n">
        <f aca="false">LN(B88/B87)</f>
        <v>0.00959383491641364</v>
      </c>
      <c r="J88" s="9" t="n">
        <f aca="false">LN(F88/F87)</f>
        <v>-0.00270283412924626</v>
      </c>
      <c r="K88" s="9" t="n">
        <f aca="false">F88/F81-1</f>
        <v>-0.0121566680565472</v>
      </c>
      <c r="L88" s="9" t="n">
        <f aca="false">F88/F58-1</f>
        <v>-0.112941336490686</v>
      </c>
      <c r="M88" s="9" t="n">
        <f aca="false">B88/B81-1</f>
        <v>0.0888053709627927</v>
      </c>
      <c r="N88" s="9" t="n">
        <f aca="false">B88/B58-1</f>
        <v>-0.277156166672208</v>
      </c>
      <c r="O88" s="8" t="n">
        <f aca="false">MAX(O87,F88)</f>
        <v>3852.23001069311</v>
      </c>
      <c r="P88" s="9" t="n">
        <f aca="false">F88/O88-1</f>
        <v>-0.142208465783816</v>
      </c>
      <c r="Q88" s="8" t="n">
        <f aca="false">MAX(Q87,B88)</f>
        <v>10361.6156901812</v>
      </c>
      <c r="R88" s="9" t="n">
        <f aca="false">B88/Q88-1</f>
        <v>-0.348126726755424</v>
      </c>
      <c r="S88" s="9" t="n">
        <f aca="false">B88/INDEX($B:$B,$E88)-1</f>
        <v>-0.212958603297757</v>
      </c>
      <c r="T88" s="0" t="n">
        <f aca="false">IF(AND($A88&gt;=CrashTest!$B$3,$A88&lt;=CrashTest!$C$3),1,IF(AND($A88&gt;=CrashTest!$B$4,$A88&lt;=CrashTest!$C$4),2,IF(AND($A88&gt;=CrashTest!$B$5,$A88&lt;=CrashTest!$C$5),3,IF(AND($A88&gt;=CrashTest!$B$6,$A88&lt;=CrashTest!$C$6),4,IF(AND($A88&gt;=CrashTest!$B$7,$A88&lt;=CrashTest!$C$7),5,0)))))</f>
        <v>1</v>
      </c>
      <c r="U88" s="8" t="n">
        <f aca="false">IF(T88=0,"",IF(T87=T88,MAX(U87,B88),B88))</f>
        <v>10361.6156901812</v>
      </c>
      <c r="V88" s="9" t="n">
        <f aca="false">IF(T88=0,"",B88/U88-1)</f>
        <v>-0.348126726755424</v>
      </c>
      <c r="W88" s="8" t="n">
        <f aca="false">IF(T88=0,"",IF(T87=T88,MAX(W87,F88),F88))</f>
        <v>3852.23001069311</v>
      </c>
      <c r="X88" s="9" t="n">
        <f aca="false">IF(T88=0,"",F88/W88-1)</f>
        <v>-0.142208465783816</v>
      </c>
    </row>
    <row r="89" customFormat="false" ht="15" hidden="false" customHeight="false" outlineLevel="0" collapsed="false">
      <c r="A89" s="5" t="n">
        <v>43917</v>
      </c>
      <c r="B89" s="6" t="n">
        <v>6490.79541502046</v>
      </c>
      <c r="C89" s="7" t="n">
        <v>2725.614229</v>
      </c>
      <c r="D89" s="0" t="n">
        <f aca="false">INT((ROW()-3)/30)</f>
        <v>2</v>
      </c>
      <c r="E89" s="0" t="n">
        <f aca="false">2+30*D89</f>
        <v>62</v>
      </c>
      <c r="F89" s="8" t="n">
        <f aca="false">INDEX($F:$F,$E89)*(2*B89/INDEX($B:$B,$E89)-C89/INDEX($C:$C,$E89))</f>
        <v>3397.54430798966</v>
      </c>
      <c r="G89" s="9" t="n">
        <f aca="false">B89/B88-1</f>
        <v>-0.0390356753792251</v>
      </c>
      <c r="H89" s="9" t="n">
        <f aca="false">F89/F88-1</f>
        <v>0.028184761806523</v>
      </c>
      <c r="I89" s="9" t="n">
        <f aca="false">LN(B89/B88)</f>
        <v>-0.0398179938843038</v>
      </c>
      <c r="J89" s="9" t="n">
        <f aca="false">LN(F89/F88)</f>
        <v>0.0277948802673599</v>
      </c>
      <c r="K89" s="9" t="n">
        <f aca="false">F89/F82-1</f>
        <v>0.0285527368352323</v>
      </c>
      <c r="L89" s="9" t="n">
        <f aca="false">F89/F59-1</f>
        <v>-0.0570791053873651</v>
      </c>
      <c r="M89" s="9" t="n">
        <f aca="false">B89/B82-1</f>
        <v>0.0512857585019588</v>
      </c>
      <c r="N89" s="9" t="n">
        <f aca="false">B89/B59-1</f>
        <v>-0.262316475073054</v>
      </c>
      <c r="O89" s="8" t="n">
        <f aca="false">MAX(O88,F89)</f>
        <v>3852.23001069311</v>
      </c>
      <c r="P89" s="9" t="n">
        <f aca="false">F89/O89-1</f>
        <v>-0.118031815712281</v>
      </c>
      <c r="Q89" s="8" t="n">
        <f aca="false">MAX(Q88,B89)</f>
        <v>10361.6156901812</v>
      </c>
      <c r="R89" s="9" t="n">
        <f aca="false">B89/Q89-1</f>
        <v>-0.373573040238192</v>
      </c>
      <c r="S89" s="9" t="n">
        <f aca="false">B89/INDEX($B:$B,$E89)-1</f>
        <v>-0.243681295769438</v>
      </c>
      <c r="T89" s="0" t="n">
        <f aca="false">IF(AND($A89&gt;=CrashTest!$B$3,$A89&lt;=CrashTest!$C$3),1,IF(AND($A89&gt;=CrashTest!$B$4,$A89&lt;=CrashTest!$C$4),2,IF(AND($A89&gt;=CrashTest!$B$5,$A89&lt;=CrashTest!$C$5),3,IF(AND($A89&gt;=CrashTest!$B$6,$A89&lt;=CrashTest!$C$6),4,IF(AND($A89&gt;=CrashTest!$B$7,$A89&lt;=CrashTest!$C$7),5,0)))))</f>
        <v>1</v>
      </c>
      <c r="U89" s="8" t="n">
        <f aca="false">IF(T89=0,"",IF(T88=T89,MAX(U88,B89),B89))</f>
        <v>10361.6156901812</v>
      </c>
      <c r="V89" s="9" t="n">
        <f aca="false">IF(T89=0,"",B89/U89-1)</f>
        <v>-0.373573040238192</v>
      </c>
      <c r="W89" s="8" t="n">
        <f aca="false">IF(T89=0,"",IF(T88=T89,MAX(W88,F89),F89))</f>
        <v>3852.23001069311</v>
      </c>
      <c r="X89" s="9" t="n">
        <f aca="false">IF(T89=0,"",F89/W89-1)</f>
        <v>-0.118031815712281</v>
      </c>
    </row>
    <row r="90" customFormat="false" ht="15" hidden="false" customHeight="false" outlineLevel="0" collapsed="false">
      <c r="A90" s="5" t="n">
        <v>43918</v>
      </c>
      <c r="B90" s="6" t="n">
        <v>6231.81989023963</v>
      </c>
      <c r="C90" s="7" t="n">
        <v>2581.555366</v>
      </c>
      <c r="D90" s="0" t="n">
        <f aca="false">INT((ROW()-3)/30)</f>
        <v>2</v>
      </c>
      <c r="E90" s="0" t="n">
        <f aca="false">2+30*D90</f>
        <v>62</v>
      </c>
      <c r="F90" s="8" t="n">
        <f aca="false">INDEX($F:$F,$E90)*(2*B90/INDEX($B:$B,$E90)-C90/INDEX($C:$C,$E90))</f>
        <v>3286.77052722251</v>
      </c>
      <c r="G90" s="9" t="n">
        <f aca="false">B90/B89-1</f>
        <v>-0.0398988888451992</v>
      </c>
      <c r="H90" s="9" t="n">
        <f aca="false">F90/F89-1</f>
        <v>-0.0326040724492273</v>
      </c>
      <c r="I90" s="9" t="n">
        <f aca="false">LN(B90/B89)</f>
        <v>-0.0407166759468666</v>
      </c>
      <c r="J90" s="9" t="n">
        <f aca="false">LN(F90/F89)</f>
        <v>-0.0331474282870718</v>
      </c>
      <c r="K90" s="9" t="n">
        <f aca="false">F90/F83-1</f>
        <v>-0.00528800989950595</v>
      </c>
      <c r="L90" s="9" t="n">
        <f aca="false">F90/F60-1</f>
        <v>-0.0752452064464725</v>
      </c>
      <c r="M90" s="9" t="n">
        <f aca="false">B90/B83-1</f>
        <v>0.00906580310067517</v>
      </c>
      <c r="N90" s="9" t="n">
        <f aca="false">B90/B60-1</f>
        <v>-0.290147059751788</v>
      </c>
      <c r="O90" s="8" t="n">
        <f aca="false">MAX(O89,F90)</f>
        <v>3852.23001069311</v>
      </c>
      <c r="P90" s="9" t="n">
        <f aca="false">F90/O90-1</f>
        <v>-0.146787570290711</v>
      </c>
      <c r="Q90" s="8" t="n">
        <f aca="false">MAX(Q89,B90)</f>
        <v>10361.6156901812</v>
      </c>
      <c r="R90" s="9" t="n">
        <f aca="false">B90/Q90-1</f>
        <v>-0.398566779875364</v>
      </c>
      <c r="S90" s="9" t="n">
        <f aca="false">B90/INDEX($B:$B,$E90)-1</f>
        <v>-0.273857571681078</v>
      </c>
      <c r="T90" s="0" t="n">
        <f aca="false">IF(AND($A90&gt;=CrashTest!$B$3,$A90&lt;=CrashTest!$C$3),1,IF(AND($A90&gt;=CrashTest!$B$4,$A90&lt;=CrashTest!$C$4),2,IF(AND($A90&gt;=CrashTest!$B$5,$A90&lt;=CrashTest!$C$5),3,IF(AND($A90&gt;=CrashTest!$B$6,$A90&lt;=CrashTest!$C$6),4,IF(AND($A90&gt;=CrashTest!$B$7,$A90&lt;=CrashTest!$C$7),5,0)))))</f>
        <v>1</v>
      </c>
      <c r="U90" s="8" t="n">
        <f aca="false">IF(T90=0,"",IF(T89=T90,MAX(U89,B90),B90))</f>
        <v>10361.6156901812</v>
      </c>
      <c r="V90" s="9" t="n">
        <f aca="false">IF(T90=0,"",B90/U90-1)</f>
        <v>-0.398566779875364</v>
      </c>
      <c r="W90" s="8" t="n">
        <f aca="false">IF(T90=0,"",IF(T89=T90,MAX(W89,F90),F90))</f>
        <v>3852.23001069311</v>
      </c>
      <c r="X90" s="9" t="n">
        <f aca="false">IF(T90=0,"",F90/W90-1)</f>
        <v>-0.146787570290711</v>
      </c>
    </row>
    <row r="91" customFormat="false" ht="15" hidden="false" customHeight="false" outlineLevel="0" collapsed="false">
      <c r="A91" s="5" t="n">
        <v>43919</v>
      </c>
      <c r="B91" s="6" t="n">
        <v>5904.85758679135</v>
      </c>
      <c r="C91" s="7" t="n">
        <v>2142.149383</v>
      </c>
      <c r="D91" s="0" t="n">
        <f aca="false">INT((ROW()-3)/30)</f>
        <v>2</v>
      </c>
      <c r="E91" s="0" t="n">
        <f aca="false">2+30*D91</f>
        <v>62</v>
      </c>
      <c r="F91" s="8" t="n">
        <f aca="false">INDEX($F:$F,$E91)*(2*B91/INDEX($B:$B,$E91)-C91/INDEX($C:$C,$E91))</f>
        <v>3327.6787551925</v>
      </c>
      <c r="G91" s="9" t="n">
        <f aca="false">B91/B90-1</f>
        <v>-0.0524665842734597</v>
      </c>
      <c r="H91" s="9" t="n">
        <f aca="false">F91/F90-1</f>
        <v>0.0124463291949246</v>
      </c>
      <c r="I91" s="9" t="n">
        <f aca="false">LN(B91/B90)</f>
        <v>-0.0538930753898685</v>
      </c>
      <c r="J91" s="9" t="n">
        <f aca="false">LN(F91/F90)</f>
        <v>0.0123695103910291</v>
      </c>
      <c r="K91" s="9" t="n">
        <f aca="false">F91/F84-1</f>
        <v>0.00236905109941254</v>
      </c>
      <c r="L91" s="9" t="n">
        <f aca="false">F91/F61-1</f>
        <v>-0.0747355832892163</v>
      </c>
      <c r="M91" s="9" t="n">
        <f aca="false">B91/B84-1</f>
        <v>0.0127426172968084</v>
      </c>
      <c r="N91" s="9" t="n">
        <f aca="false">B91/B61-1</f>
        <v>-0.325204899161108</v>
      </c>
      <c r="O91" s="8" t="n">
        <f aca="false">MAX(O90,F91)</f>
        <v>3852.23001069311</v>
      </c>
      <c r="P91" s="9" t="n">
        <f aca="false">F91/O91-1</f>
        <v>-0.136168207517348</v>
      </c>
      <c r="Q91" s="8" t="n">
        <f aca="false">MAX(Q90,B91)</f>
        <v>10361.6156901812</v>
      </c>
      <c r="R91" s="9" t="n">
        <f aca="false">B91/Q91-1</f>
        <v>-0.430121926603892</v>
      </c>
      <c r="S91" s="9" t="n">
        <f aca="false">B91/INDEX($B:$B,$E91)-1</f>
        <v>-0.311955784591007</v>
      </c>
      <c r="T91" s="0" t="n">
        <f aca="false">IF(AND($A91&gt;=CrashTest!$B$3,$A91&lt;=CrashTest!$C$3),1,IF(AND($A91&gt;=CrashTest!$B$4,$A91&lt;=CrashTest!$C$4),2,IF(AND($A91&gt;=CrashTest!$B$5,$A91&lt;=CrashTest!$C$5),3,IF(AND($A91&gt;=CrashTest!$B$6,$A91&lt;=CrashTest!$C$6),4,IF(AND($A91&gt;=CrashTest!$B$7,$A91&lt;=CrashTest!$C$7),5,0)))))</f>
        <v>1</v>
      </c>
      <c r="U91" s="8" t="n">
        <f aca="false">IF(T91=0,"",IF(T90=T91,MAX(U90,B91),B91))</f>
        <v>10361.6156901812</v>
      </c>
      <c r="V91" s="9" t="n">
        <f aca="false">IF(T91=0,"",B91/U91-1)</f>
        <v>-0.430121926603892</v>
      </c>
      <c r="W91" s="8" t="n">
        <f aca="false">IF(T91=0,"",IF(T90=T91,MAX(W90,F91),F91))</f>
        <v>3852.23001069311</v>
      </c>
      <c r="X91" s="9" t="n">
        <f aca="false">IF(T91=0,"",F91/W91-1)</f>
        <v>-0.136168207517348</v>
      </c>
    </row>
    <row r="92" customFormat="false" ht="15" hidden="false" customHeight="false" outlineLevel="0" collapsed="false">
      <c r="A92" s="5" t="n">
        <v>43920</v>
      </c>
      <c r="B92" s="6" t="n">
        <v>6436.90570017534</v>
      </c>
      <c r="C92" s="7" t="n">
        <v>2850.09757</v>
      </c>
      <c r="D92" s="0" t="n">
        <f aca="false">INT((ROW()-3)/30)</f>
        <v>2</v>
      </c>
      <c r="E92" s="0" t="n">
        <f aca="false">2+30*D92</f>
        <v>62</v>
      </c>
      <c r="F92" s="8" t="n">
        <f aca="false">INDEX($F:$F,$E92)*(2*B92/INDEX($B:$B,$E92)-C92/INDEX($C:$C,$E92))</f>
        <v>3266.07595488016</v>
      </c>
      <c r="G92" s="9" t="n">
        <f aca="false">B92/B91-1</f>
        <v>0.0901034623720876</v>
      </c>
      <c r="H92" s="9" t="n">
        <f aca="false">F92/F91-1</f>
        <v>-0.0185122437723921</v>
      </c>
      <c r="I92" s="9" t="n">
        <f aca="false">LN(B92/B91)</f>
        <v>0.0862726113438912</v>
      </c>
      <c r="J92" s="9" t="n">
        <f aca="false">LN(F92/F91)</f>
        <v>-0.0186857398950258</v>
      </c>
      <c r="K92" s="9" t="n">
        <f aca="false">F92/F85-1</f>
        <v>-0.0158620909298828</v>
      </c>
      <c r="L92" s="9" t="n">
        <f aca="false">F92/F62-1</f>
        <v>-0.0697271890179113</v>
      </c>
      <c r="M92" s="9" t="n">
        <f aca="false">B92/B85-1</f>
        <v>-0.00763179746678033</v>
      </c>
      <c r="N92" s="9" t="n">
        <f aca="false">B92/B62-1</f>
        <v>-0.249960618517571</v>
      </c>
      <c r="O92" s="8" t="n">
        <f aca="false">MAX(O91,F92)</f>
        <v>3852.23001069311</v>
      </c>
      <c r="P92" s="9" t="n">
        <f aca="false">F92/O92-1</f>
        <v>-0.152159672238129</v>
      </c>
      <c r="Q92" s="8" t="n">
        <f aca="false">MAX(Q91,B92)</f>
        <v>10361.6156901812</v>
      </c>
      <c r="R92" s="9" t="n">
        <f aca="false">B92/Q92-1</f>
        <v>-0.378773939060968</v>
      </c>
      <c r="S92" s="9" t="n">
        <f aca="false">B92/INDEX($B:$B,$E92)-1</f>
        <v>-0.249960618517571</v>
      </c>
      <c r="T92" s="0" t="n">
        <f aca="false">IF(AND($A92&gt;=CrashTest!$B$3,$A92&lt;=CrashTest!$C$3),1,IF(AND($A92&gt;=CrashTest!$B$4,$A92&lt;=CrashTest!$C$4),2,IF(AND($A92&gt;=CrashTest!$B$5,$A92&lt;=CrashTest!$C$5),3,IF(AND($A92&gt;=CrashTest!$B$6,$A92&lt;=CrashTest!$C$6),4,IF(AND($A92&gt;=CrashTest!$B$7,$A92&lt;=CrashTest!$C$7),5,0)))))</f>
        <v>1</v>
      </c>
      <c r="U92" s="8" t="n">
        <f aca="false">IF(T92=0,"",IF(T91=T92,MAX(U91,B92),B92))</f>
        <v>10361.6156901812</v>
      </c>
      <c r="V92" s="9" t="n">
        <f aca="false">IF(T92=0,"",B92/U92-1)</f>
        <v>-0.378773939060968</v>
      </c>
      <c r="W92" s="8" t="n">
        <f aca="false">IF(T92=0,"",IF(T91=T92,MAX(W91,F92),F92))</f>
        <v>3852.23001069311</v>
      </c>
      <c r="X92" s="9" t="n">
        <f aca="false">IF(T92=0,"",F92/W92-1)</f>
        <v>-0.152159672238129</v>
      </c>
    </row>
    <row r="93" customFormat="false" ht="15" hidden="false" customHeight="false" outlineLevel="0" collapsed="false">
      <c r="A93" s="5" t="n">
        <v>43921</v>
      </c>
      <c r="B93" s="6" t="n">
        <v>6432.3832421391</v>
      </c>
      <c r="C93" s="7" t="n">
        <v>2863.751421</v>
      </c>
      <c r="D93" s="0" t="n">
        <f aca="false">INT((ROW()-3)/30)</f>
        <v>3</v>
      </c>
      <c r="E93" s="0" t="n">
        <f aca="false">2+30*D93</f>
        <v>92</v>
      </c>
      <c r="F93" s="8" t="n">
        <f aca="false">INDEX($F:$F,$E93)*(2*B93/INDEX($B:$B,$E93)-C93/INDEX($C:$C,$E93))</f>
        <v>3245.83991612779</v>
      </c>
      <c r="G93" s="9" t="n">
        <f aca="false">B93/B92-1</f>
        <v>-0.000702582614518832</v>
      </c>
      <c r="H93" s="9" t="n">
        <f aca="false">F93/F92-1</f>
        <v>-0.00619582613262204</v>
      </c>
      <c r="I93" s="9" t="n">
        <f aca="false">LN(B93/B92)</f>
        <v>-0.000702829541348383</v>
      </c>
      <c r="J93" s="9" t="n">
        <f aca="false">LN(F93/F92)</f>
        <v>-0.00621509991593631</v>
      </c>
      <c r="K93" s="9" t="n">
        <f aca="false">F93/F86-1</f>
        <v>-0.0253959338354498</v>
      </c>
      <c r="L93" s="9" t="n">
        <f aca="false">F93/F63-1</f>
        <v>-0.0667818355436571</v>
      </c>
      <c r="M93" s="9" t="n">
        <f aca="false">B93/B86-1</f>
        <v>-0.0505788136530995</v>
      </c>
      <c r="N93" s="9" t="n">
        <f aca="false">B93/B63-1</f>
        <v>-0.246949951845907</v>
      </c>
      <c r="O93" s="8" t="n">
        <f aca="false">MAX(O92,F93)</f>
        <v>3852.23001069311</v>
      </c>
      <c r="P93" s="9" t="n">
        <f aca="false">F93/O93-1</f>
        <v>-0.157412743497167</v>
      </c>
      <c r="Q93" s="8" t="n">
        <f aca="false">MAX(Q92,B93)</f>
        <v>10361.6156901812</v>
      </c>
      <c r="R93" s="9" t="n">
        <f aca="false">B93/Q93-1</f>
        <v>-0.379210401691069</v>
      </c>
      <c r="S93" s="9" t="n">
        <f aca="false">B93/INDEX($B:$B,$E93)-1</f>
        <v>-0.000702582614518832</v>
      </c>
      <c r="T93" s="0" t="n">
        <f aca="false">IF(AND($A93&gt;=CrashTest!$B$3,$A93&lt;=CrashTest!$C$3),1,IF(AND($A93&gt;=CrashTest!$B$4,$A93&lt;=CrashTest!$C$4),2,IF(AND($A93&gt;=CrashTest!$B$5,$A93&lt;=CrashTest!$C$5),3,IF(AND($A93&gt;=CrashTest!$B$6,$A93&lt;=CrashTest!$C$6),4,IF(AND($A93&gt;=CrashTest!$B$7,$A93&lt;=CrashTest!$C$7),5,0)))))</f>
        <v>1</v>
      </c>
      <c r="U93" s="8" t="n">
        <f aca="false">IF(T93=0,"",IF(T92=T93,MAX(U92,B93),B93))</f>
        <v>10361.6156901812</v>
      </c>
      <c r="V93" s="9" t="n">
        <f aca="false">IF(T93=0,"",B93/U93-1)</f>
        <v>-0.379210401691069</v>
      </c>
      <c r="W93" s="8" t="n">
        <f aca="false">IF(T93=0,"",IF(T92=T93,MAX(W92,F93),F93))</f>
        <v>3852.23001069311</v>
      </c>
      <c r="X93" s="9" t="n">
        <f aca="false">IF(T93=0,"",F93/W93-1)</f>
        <v>-0.157412743497167</v>
      </c>
    </row>
    <row r="94" customFormat="false" ht="15" hidden="false" customHeight="false" outlineLevel="0" collapsed="false">
      <c r="A94" s="5" t="n">
        <v>43922</v>
      </c>
      <c r="B94" s="6" t="n">
        <v>6643.11000870836</v>
      </c>
      <c r="C94" s="7" t="n">
        <v>3054.871277</v>
      </c>
      <c r="D94" s="0" t="n">
        <f aca="false">INT((ROW()-3)/30)</f>
        <v>3</v>
      </c>
      <c r="E94" s="0" t="n">
        <f aca="false">2+30*D94</f>
        <v>92</v>
      </c>
      <c r="F94" s="8" t="n">
        <f aca="false">INDEX($F:$F,$E94)*(2*B94/INDEX($B:$B,$E94)-C94/INDEX($C:$C,$E94))</f>
        <v>3240.67053971965</v>
      </c>
      <c r="G94" s="9" t="n">
        <f aca="false">B94/B93-1</f>
        <v>0.0327602940677991</v>
      </c>
      <c r="H94" s="9" t="n">
        <f aca="false">F94/F93-1</f>
        <v>-0.00159261594586058</v>
      </c>
      <c r="I94" s="9" t="n">
        <f aca="false">LN(B94/B93)</f>
        <v>0.0322351148730431</v>
      </c>
      <c r="J94" s="9" t="n">
        <f aca="false">LN(F94/F93)</f>
        <v>-0.00159388550676376</v>
      </c>
      <c r="K94" s="9" t="n">
        <f aca="false">F94/F87-1</f>
        <v>-0.0219364163226874</v>
      </c>
      <c r="L94" s="9" t="n">
        <f aca="false">F94/F64-1</f>
        <v>-0.0727499853211672</v>
      </c>
      <c r="M94" s="9" t="n">
        <f aca="false">B94/B87-1</f>
        <v>-0.00700436789162373</v>
      </c>
      <c r="N94" s="9" t="n">
        <f aca="false">B94/B64-1</f>
        <v>-0.25410399475364</v>
      </c>
      <c r="O94" s="8" t="n">
        <f aca="false">MAX(O93,F94)</f>
        <v>3852.23001069311</v>
      </c>
      <c r="P94" s="9" t="n">
        <f aca="false">F94/O94-1</f>
        <v>-0.158754661397653</v>
      </c>
      <c r="Q94" s="8" t="n">
        <f aca="false">MAX(Q93,B94)</f>
        <v>10361.6156901812</v>
      </c>
      <c r="R94" s="9" t="n">
        <f aca="false">B94/Q94-1</f>
        <v>-0.358873151896238</v>
      </c>
      <c r="S94" s="9" t="n">
        <f aca="false">B94/INDEX($B:$B,$E94)-1</f>
        <v>0.0320346946402217</v>
      </c>
      <c r="T94" s="0" t="n">
        <f aca="false">IF(AND($A94&gt;=CrashTest!$B$3,$A94&lt;=CrashTest!$C$3),1,IF(AND($A94&gt;=CrashTest!$B$4,$A94&lt;=CrashTest!$C$4),2,IF(AND($A94&gt;=CrashTest!$B$5,$A94&lt;=CrashTest!$C$5),3,IF(AND($A94&gt;=CrashTest!$B$6,$A94&lt;=CrashTest!$C$6),4,IF(AND($A94&gt;=CrashTest!$B$7,$A94&lt;=CrashTest!$C$7),5,0)))))</f>
        <v>0</v>
      </c>
      <c r="U94" s="8" t="str">
        <f aca="false">IF(T94=0,"",IF(T93=T94,MAX(U93,B94),B94))</f>
        <v/>
      </c>
      <c r="V94" s="9" t="str">
        <f aca="false">IF(T94=0,"",B94/U94-1)</f>
        <v/>
      </c>
      <c r="W94" s="8" t="str">
        <f aca="false">IF(T94=0,"",IF(T93=T94,MAX(W93,F94),F94))</f>
        <v/>
      </c>
      <c r="X94" s="9" t="str">
        <f aca="false">IF(T94=0,"",F94/W94-1)</f>
        <v/>
      </c>
    </row>
    <row r="95" customFormat="false" ht="15" hidden="false" customHeight="false" outlineLevel="0" collapsed="false">
      <c r="A95" s="5" t="n">
        <v>43923</v>
      </c>
      <c r="B95" s="6" t="n">
        <v>6792.74222209234</v>
      </c>
      <c r="C95" s="7" t="n">
        <v>3166.483267</v>
      </c>
      <c r="D95" s="0" t="n">
        <f aca="false">INT((ROW()-3)/30)</f>
        <v>3</v>
      </c>
      <c r="E95" s="0" t="n">
        <f aca="false">2+30*D95</f>
        <v>92</v>
      </c>
      <c r="F95" s="8" t="n">
        <f aca="false">INDEX($F:$F,$E95)*(2*B95/INDEX($B:$B,$E95)-C95/INDEX($C:$C,$E95))</f>
        <v>3264.61482491772</v>
      </c>
      <c r="G95" s="9" t="n">
        <f aca="false">B95/B94-1</f>
        <v>0.022524422023394</v>
      </c>
      <c r="H95" s="9" t="n">
        <f aca="false">F95/F94-1</f>
        <v>0.00738868234354451</v>
      </c>
      <c r="I95" s="9" t="n">
        <f aca="false">LN(B95/B94)</f>
        <v>0.022274493269043</v>
      </c>
      <c r="J95" s="9" t="n">
        <f aca="false">LN(F95/F94)</f>
        <v>0.00736151974530529</v>
      </c>
      <c r="K95" s="9" t="n">
        <f aca="false">F95/F88-1</f>
        <v>-0.0120431370815004</v>
      </c>
      <c r="L95" s="9" t="n">
        <f aca="false">F95/F65-1</f>
        <v>-0.0670734887586756</v>
      </c>
      <c r="M95" s="9" t="n">
        <f aca="false">B95/B88-1</f>
        <v>0.00566764539680253</v>
      </c>
      <c r="N95" s="9" t="n">
        <f aca="false">B95/B65-1</f>
        <v>-0.225351929588875</v>
      </c>
      <c r="O95" s="8" t="n">
        <f aca="false">MAX(O94,F95)</f>
        <v>3852.23001069311</v>
      </c>
      <c r="P95" s="9" t="n">
        <f aca="false">F95/O95-1</f>
        <v>-0.152538966817732</v>
      </c>
      <c r="Q95" s="8" t="n">
        <f aca="false">MAX(Q94,B95)</f>
        <v>10361.6156901812</v>
      </c>
      <c r="R95" s="9" t="n">
        <f aca="false">B95/Q95-1</f>
        <v>-0.34443214019902</v>
      </c>
      <c r="S95" s="9" t="n">
        <f aca="false">B95/INDEX($B:$B,$E95)-1</f>
        <v>0.0552806796450827</v>
      </c>
      <c r="T95" s="0" t="n">
        <f aca="false">IF(AND($A95&gt;=CrashTest!$B$3,$A95&lt;=CrashTest!$C$3),1,IF(AND($A95&gt;=CrashTest!$B$4,$A95&lt;=CrashTest!$C$4),2,IF(AND($A95&gt;=CrashTest!$B$5,$A95&lt;=CrashTest!$C$5),3,IF(AND($A95&gt;=CrashTest!$B$6,$A95&lt;=CrashTest!$C$6),4,IF(AND($A95&gt;=CrashTest!$B$7,$A95&lt;=CrashTest!$C$7),5,0)))))</f>
        <v>0</v>
      </c>
      <c r="U95" s="8" t="str">
        <f aca="false">IF(T95=0,"",IF(T94=T95,MAX(U94,B95),B95))</f>
        <v/>
      </c>
      <c r="V95" s="9" t="str">
        <f aca="false">IF(T95=0,"",B95/U95-1)</f>
        <v/>
      </c>
      <c r="W95" s="8" t="str">
        <f aca="false">IF(T95=0,"",IF(T94=T95,MAX(W94,F95),F95))</f>
        <v/>
      </c>
      <c r="X95" s="9" t="str">
        <f aca="false">IF(T95=0,"",F95/W95-1)</f>
        <v/>
      </c>
    </row>
    <row r="96" customFormat="false" ht="15" hidden="false" customHeight="false" outlineLevel="0" collapsed="false">
      <c r="A96" s="5" t="n">
        <v>43924</v>
      </c>
      <c r="B96" s="6" t="n">
        <v>6751.90255178258</v>
      </c>
      <c r="C96" s="7" t="n">
        <v>3114.823653</v>
      </c>
      <c r="D96" s="0" t="n">
        <f aca="false">INT((ROW()-3)/30)</f>
        <v>3</v>
      </c>
      <c r="E96" s="0" t="n">
        <f aca="false">2+30*D96</f>
        <v>92</v>
      </c>
      <c r="F96" s="8" t="n">
        <f aca="false">INDEX($F:$F,$E96)*(2*B96/INDEX($B:$B,$E96)-C96/INDEX($C:$C,$E96))</f>
        <v>3282.37030944577</v>
      </c>
      <c r="G96" s="9" t="n">
        <f aca="false">B96/B95-1</f>
        <v>-0.0060122508663637</v>
      </c>
      <c r="H96" s="9" t="n">
        <f aca="false">F96/F95-1</f>
        <v>0.00543876857769798</v>
      </c>
      <c r="I96" s="9" t="n">
        <f aca="false">LN(B96/B95)</f>
        <v>-0.00603039721676941</v>
      </c>
      <c r="J96" s="9" t="n">
        <f aca="false">LN(F96/F95)</f>
        <v>0.00542403188470484</v>
      </c>
      <c r="K96" s="9" t="n">
        <f aca="false">F96/F89-1</f>
        <v>-0.033899189562605</v>
      </c>
      <c r="L96" s="9" t="n">
        <f aca="false">F96/F66-1</f>
        <v>-0.0592956509545897</v>
      </c>
      <c r="M96" s="9" t="n">
        <f aca="false">B96/B89-1</f>
        <v>0.0402272942015531</v>
      </c>
      <c r="N96" s="9" t="n">
        <f aca="false">B96/B66-1</f>
        <v>-0.228915306038001</v>
      </c>
      <c r="O96" s="8" t="n">
        <f aca="false">MAX(O95,F96)</f>
        <v>3852.23001069311</v>
      </c>
      <c r="P96" s="9" t="n">
        <f aca="false">F96/O96-1</f>
        <v>-0.147929822379637</v>
      </c>
      <c r="Q96" s="8" t="n">
        <f aca="false">MAX(Q95,B96)</f>
        <v>10361.6156901812</v>
      </c>
      <c r="R96" s="9" t="n">
        <f aca="false">B96/Q96-1</f>
        <v>-0.348373578632069</v>
      </c>
      <c r="S96" s="9" t="n">
        <f aca="false">B96/INDEX($B:$B,$E96)-1</f>
        <v>0.0489360674646298</v>
      </c>
      <c r="T96" s="0" t="n">
        <f aca="false">IF(AND($A96&gt;=CrashTest!$B$3,$A96&lt;=CrashTest!$C$3),1,IF(AND($A96&gt;=CrashTest!$B$4,$A96&lt;=CrashTest!$C$4),2,IF(AND($A96&gt;=CrashTest!$B$5,$A96&lt;=CrashTest!$C$5),3,IF(AND($A96&gt;=CrashTest!$B$6,$A96&lt;=CrashTest!$C$6),4,IF(AND($A96&gt;=CrashTest!$B$7,$A96&lt;=CrashTest!$C$7),5,0)))))</f>
        <v>0</v>
      </c>
      <c r="U96" s="8" t="str">
        <f aca="false">IF(T96=0,"",IF(T95=T96,MAX(U95,B96),B96))</f>
        <v/>
      </c>
      <c r="V96" s="9" t="str">
        <f aca="false">IF(T96=0,"",B96/U96-1)</f>
        <v/>
      </c>
      <c r="W96" s="8" t="str">
        <f aca="false">IF(T96=0,"",IF(T95=T96,MAX(W95,F96),F96))</f>
        <v/>
      </c>
      <c r="X96" s="9" t="str">
        <f aca="false">IF(T96=0,"",F96/W96-1)</f>
        <v/>
      </c>
    </row>
    <row r="97" customFormat="false" ht="15" hidden="false" customHeight="false" outlineLevel="0" collapsed="false">
      <c r="A97" s="5" t="n">
        <v>43925</v>
      </c>
      <c r="B97" s="6" t="n">
        <v>6859.98916867329</v>
      </c>
      <c r="C97" s="7" t="n">
        <v>3227.639234</v>
      </c>
      <c r="D97" s="0" t="n">
        <f aca="false">INT((ROW()-3)/30)</f>
        <v>3</v>
      </c>
      <c r="E97" s="0" t="n">
        <f aca="false">2+30*D97</f>
        <v>92</v>
      </c>
      <c r="F97" s="8" t="n">
        <f aca="false">INDEX($F:$F,$E97)*(2*B97/INDEX($B:$B,$E97)-C97/INDEX($C:$C,$E97))</f>
        <v>3262.77499446195</v>
      </c>
      <c r="G97" s="9" t="n">
        <f aca="false">B97/B96-1</f>
        <v>0.0160083200345025</v>
      </c>
      <c r="H97" s="9" t="n">
        <f aca="false">F97/F96-1</f>
        <v>-0.0059698672411912</v>
      </c>
      <c r="I97" s="9" t="n">
        <f aca="false">LN(B97/B96)</f>
        <v>0.0158815381330975</v>
      </c>
      <c r="J97" s="9" t="n">
        <f aca="false">LN(F97/F96)</f>
        <v>-0.00598775813835369</v>
      </c>
      <c r="K97" s="9" t="n">
        <f aca="false">F97/F90-1</f>
        <v>-0.00730064133221764</v>
      </c>
      <c r="L97" s="9" t="n">
        <f aca="false">F97/F67-1</f>
        <v>-0.0725517717337215</v>
      </c>
      <c r="M97" s="9" t="n">
        <f aca="false">B97/B90-1</f>
        <v>0.10080029421542</v>
      </c>
      <c r="N97" s="9" t="n">
        <f aca="false">B97/B67-1</f>
        <v>-0.243045350483247</v>
      </c>
      <c r="O97" s="8" t="n">
        <f aca="false">MAX(O96,F97)</f>
        <v>3852.23001069311</v>
      </c>
      <c r="P97" s="9" t="n">
        <f aca="false">F97/O97-1</f>
        <v>-0.153016568220209</v>
      </c>
      <c r="Q97" s="8" t="n">
        <f aca="false">MAX(Q96,B97)</f>
        <v>10361.6156901812</v>
      </c>
      <c r="R97" s="9" t="n">
        <f aca="false">B97/Q97-1</f>
        <v>-0.337942134335874</v>
      </c>
      <c r="S97" s="9" t="n">
        <f aca="false">B97/INDEX($B:$B,$E97)-1</f>
        <v>0.065727771728336</v>
      </c>
      <c r="T97" s="0" t="n">
        <f aca="false">IF(AND($A97&gt;=CrashTest!$B$3,$A97&lt;=CrashTest!$C$3),1,IF(AND($A97&gt;=CrashTest!$B$4,$A97&lt;=CrashTest!$C$4),2,IF(AND($A97&gt;=CrashTest!$B$5,$A97&lt;=CrashTest!$C$5),3,IF(AND($A97&gt;=CrashTest!$B$6,$A97&lt;=CrashTest!$C$6),4,IF(AND($A97&gt;=CrashTest!$B$7,$A97&lt;=CrashTest!$C$7),5,0)))))</f>
        <v>0</v>
      </c>
      <c r="U97" s="8" t="str">
        <f aca="false">IF(T97=0,"",IF(T96=T97,MAX(U96,B97),B97))</f>
        <v/>
      </c>
      <c r="V97" s="9" t="str">
        <f aca="false">IF(T97=0,"",B97/U97-1)</f>
        <v/>
      </c>
      <c r="W97" s="8" t="str">
        <f aca="false">IF(T97=0,"",IF(T96=T97,MAX(W96,F97),F97))</f>
        <v/>
      </c>
      <c r="X97" s="9" t="str">
        <f aca="false">IF(T97=0,"",F97/W97-1)</f>
        <v/>
      </c>
    </row>
    <row r="98" customFormat="false" ht="15" hidden="false" customHeight="false" outlineLevel="0" collapsed="false">
      <c r="A98" s="5" t="n">
        <v>43926</v>
      </c>
      <c r="B98" s="6" t="n">
        <v>6790.81247264758</v>
      </c>
      <c r="C98" s="7" t="n">
        <v>3146.821716</v>
      </c>
      <c r="D98" s="0" t="n">
        <f aca="false">INT((ROW()-3)/30)</f>
        <v>3</v>
      </c>
      <c r="E98" s="0" t="n">
        <f aca="false">2+30*D98</f>
        <v>92</v>
      </c>
      <c r="F98" s="8" t="n">
        <f aca="false">INDEX($F:$F,$E98)*(2*B98/INDEX($B:$B,$E98)-C98/INDEX($C:$C,$E98))</f>
        <v>3285.18772138166</v>
      </c>
      <c r="G98" s="9" t="n">
        <f aca="false">B98/B97-1</f>
        <v>-0.0100840823979156</v>
      </c>
      <c r="H98" s="9" t="n">
        <f aca="false">F98/F97-1</f>
        <v>0.00686922235145038</v>
      </c>
      <c r="I98" s="9" t="n">
        <f aca="false">LN(B98/B97)</f>
        <v>-0.01013527117547</v>
      </c>
      <c r="J98" s="9" t="n">
        <f aca="false">LN(F98/F97)</f>
        <v>0.00684573673420287</v>
      </c>
      <c r="K98" s="9" t="n">
        <f aca="false">F98/F91-1</f>
        <v>-0.0127689710866858</v>
      </c>
      <c r="L98" s="9" t="n">
        <f aca="false">F98/F68-1</f>
        <v>-0.0680739727013315</v>
      </c>
      <c r="M98" s="9" t="n">
        <f aca="false">B98/B91-1</f>
        <v>0.15003831554516</v>
      </c>
      <c r="N98" s="9" t="n">
        <f aca="false">B98/B68-1</f>
        <v>-0.257598193428055</v>
      </c>
      <c r="O98" s="8" t="n">
        <f aca="false">MAX(O97,F98)</f>
        <v>3852.23001069311</v>
      </c>
      <c r="P98" s="9" t="n">
        <f aca="false">F98/O98-1</f>
        <v>-0.147198450699319</v>
      </c>
      <c r="Q98" s="8" t="n">
        <f aca="false">MAX(Q97,B98)</f>
        <v>10361.6156901812</v>
      </c>
      <c r="R98" s="9" t="n">
        <f aca="false">B98/Q98-1</f>
        <v>-0.344618380405419</v>
      </c>
      <c r="S98" s="9" t="n">
        <f aca="false">B98/INDEX($B:$B,$E98)-1</f>
        <v>0.0549808850644806</v>
      </c>
      <c r="T98" s="0" t="n">
        <f aca="false">IF(AND($A98&gt;=CrashTest!$B$3,$A98&lt;=CrashTest!$C$3),1,IF(AND($A98&gt;=CrashTest!$B$4,$A98&lt;=CrashTest!$C$4),2,IF(AND($A98&gt;=CrashTest!$B$5,$A98&lt;=CrashTest!$C$5),3,IF(AND($A98&gt;=CrashTest!$B$6,$A98&lt;=CrashTest!$C$6),4,IF(AND($A98&gt;=CrashTest!$B$7,$A98&lt;=CrashTest!$C$7),5,0)))))</f>
        <v>0</v>
      </c>
      <c r="U98" s="8" t="str">
        <f aca="false">IF(T98=0,"",IF(T97=T98,MAX(U97,B98),B98))</f>
        <v/>
      </c>
      <c r="V98" s="9" t="str">
        <f aca="false">IF(T98=0,"",B98/U98-1)</f>
        <v/>
      </c>
      <c r="W98" s="8" t="str">
        <f aca="false">IF(T98=0,"",IF(T97=T98,MAX(W97,F98),F98))</f>
        <v/>
      </c>
      <c r="X98" s="9" t="str">
        <f aca="false">IF(T98=0,"",F98/W98-1)</f>
        <v/>
      </c>
    </row>
    <row r="99" customFormat="false" ht="15" hidden="false" customHeight="false" outlineLevel="0" collapsed="false">
      <c r="A99" s="5" t="n">
        <v>43927</v>
      </c>
      <c r="B99" s="6" t="n">
        <v>7298.17374517826</v>
      </c>
      <c r="C99" s="7" t="n">
        <v>3601.094631</v>
      </c>
      <c r="D99" s="0" t="n">
        <f aca="false">INT((ROW()-3)/30)</f>
        <v>3</v>
      </c>
      <c r="E99" s="0" t="n">
        <f aca="false">2+30*D99</f>
        <v>92</v>
      </c>
      <c r="F99" s="8" t="n">
        <f aca="false">INDEX($F:$F,$E99)*(2*B99/INDEX($B:$B,$E99)-C99/INDEX($C:$C,$E99))</f>
        <v>3279.48125873624</v>
      </c>
      <c r="G99" s="9" t="n">
        <f aca="false">B99/B98-1</f>
        <v>0.0747128969580972</v>
      </c>
      <c r="H99" s="9" t="n">
        <f aca="false">F99/F98-1</f>
        <v>-0.00173702787462637</v>
      </c>
      <c r="I99" s="9" t="n">
        <f aca="false">LN(B99/B98)</f>
        <v>0.07205355331227</v>
      </c>
      <c r="J99" s="9" t="n">
        <f aca="false">LN(F99/F98)</f>
        <v>-0.00173853825684908</v>
      </c>
      <c r="K99" s="9" t="n">
        <f aca="false">F99/F92-1</f>
        <v>0.00410440664616263</v>
      </c>
      <c r="L99" s="9" t="n">
        <f aca="false">F99/F69-1</f>
        <v>-0.0646189321028211</v>
      </c>
      <c r="M99" s="9" t="n">
        <f aca="false">B99/B92-1</f>
        <v>0.133801563223065</v>
      </c>
      <c r="N99" s="9" t="n">
        <f aca="false">B99/B69-1</f>
        <v>-0.179824456421824</v>
      </c>
      <c r="O99" s="8" t="n">
        <f aca="false">MAX(O98,F99)</f>
        <v>3852.23001069311</v>
      </c>
      <c r="P99" s="9" t="n">
        <f aca="false">F99/O99-1</f>
        <v>-0.148679790761979</v>
      </c>
      <c r="Q99" s="8" t="n">
        <f aca="false">MAX(Q98,B99)</f>
        <v>10361.6156901812</v>
      </c>
      <c r="R99" s="9" t="n">
        <f aca="false">B99/Q99-1</f>
        <v>-0.295652920992418</v>
      </c>
      <c r="S99" s="9" t="n">
        <f aca="false">B99/INDEX($B:$B,$E99)-1</f>
        <v>0.133801563223065</v>
      </c>
      <c r="T99" s="0" t="n">
        <f aca="false">IF(AND($A99&gt;=CrashTest!$B$3,$A99&lt;=CrashTest!$C$3),1,IF(AND($A99&gt;=CrashTest!$B$4,$A99&lt;=CrashTest!$C$4),2,IF(AND($A99&gt;=CrashTest!$B$5,$A99&lt;=CrashTest!$C$5),3,IF(AND($A99&gt;=CrashTest!$B$6,$A99&lt;=CrashTest!$C$6),4,IF(AND($A99&gt;=CrashTest!$B$7,$A99&lt;=CrashTest!$C$7),5,0)))))</f>
        <v>0</v>
      </c>
      <c r="U99" s="8" t="str">
        <f aca="false">IF(T99=0,"",IF(T98=T99,MAX(U98,B99),B99))</f>
        <v/>
      </c>
      <c r="V99" s="9" t="str">
        <f aca="false">IF(T99=0,"",B99/U99-1)</f>
        <v/>
      </c>
      <c r="W99" s="8" t="str">
        <f aca="false">IF(T99=0,"",IF(T98=T99,MAX(W98,F99),F99))</f>
        <v/>
      </c>
      <c r="X99" s="9" t="str">
        <f aca="false">IF(T99=0,"",F99/W99-1)</f>
        <v/>
      </c>
    </row>
    <row r="100" customFormat="false" ht="15" hidden="false" customHeight="false" outlineLevel="0" collapsed="false">
      <c r="A100" s="5" t="n">
        <v>43928</v>
      </c>
      <c r="B100" s="6" t="n">
        <v>7187.59333664524</v>
      </c>
      <c r="C100" s="7" t="n">
        <v>3485.945053</v>
      </c>
      <c r="D100" s="0" t="n">
        <f aca="false">INT((ROW()-3)/30)</f>
        <v>3</v>
      </c>
      <c r="E100" s="0" t="n">
        <f aca="false">2+30*D100</f>
        <v>92</v>
      </c>
      <c r="F100" s="8" t="n">
        <f aca="false">INDEX($F:$F,$E100)*(2*B100/INDEX($B:$B,$E100)-C100/INDEX($C:$C,$E100))</f>
        <v>3299.22053101132</v>
      </c>
      <c r="G100" s="9" t="n">
        <f aca="false">B100/B99-1</f>
        <v>-0.0151517917213301</v>
      </c>
      <c r="H100" s="9" t="n">
        <f aca="false">F100/F99-1</f>
        <v>0.00601902274101929</v>
      </c>
      <c r="I100" s="9" t="n">
        <f aca="false">LN(B100/B99)</f>
        <v>-0.015267752955563</v>
      </c>
      <c r="J100" s="9" t="n">
        <f aca="false">LN(F100/F99)</f>
        <v>0.00600098078407662</v>
      </c>
      <c r="K100" s="9" t="n">
        <f aca="false">F100/F93-1</f>
        <v>0.0164458556992602</v>
      </c>
      <c r="L100" s="9" t="n">
        <f aca="false">F100/F70-1</f>
        <v>-0.0503425775417267</v>
      </c>
      <c r="M100" s="9" t="n">
        <f aca="false">B100/B93-1</f>
        <v>0.117407509173069</v>
      </c>
      <c r="N100" s="9" t="n">
        <f aca="false">B100/B70-1</f>
        <v>-0.113694824806069</v>
      </c>
      <c r="O100" s="8" t="n">
        <f aca="false">MAX(O99,F100)</f>
        <v>3852.23001069311</v>
      </c>
      <c r="P100" s="9" t="n">
        <f aca="false">F100/O100-1</f>
        <v>-0.143555675062686</v>
      </c>
      <c r="Q100" s="8" t="n">
        <f aca="false">MAX(Q99,B100)</f>
        <v>10361.6156901812</v>
      </c>
      <c r="R100" s="9" t="n">
        <f aca="false">B100/Q100-1</f>
        <v>-0.306325041233068</v>
      </c>
      <c r="S100" s="9" t="n">
        <f aca="false">B100/INDEX($B:$B,$E100)-1</f>
        <v>0.116622438083791</v>
      </c>
      <c r="T100" s="0" t="n">
        <f aca="false">IF(AND($A100&gt;=CrashTest!$B$3,$A100&lt;=CrashTest!$C$3),1,IF(AND($A100&gt;=CrashTest!$B$4,$A100&lt;=CrashTest!$C$4),2,IF(AND($A100&gt;=CrashTest!$B$5,$A100&lt;=CrashTest!$C$5),3,IF(AND($A100&gt;=CrashTest!$B$6,$A100&lt;=CrashTest!$C$6),4,IF(AND($A100&gt;=CrashTest!$B$7,$A100&lt;=CrashTest!$C$7),5,0)))))</f>
        <v>0</v>
      </c>
      <c r="U100" s="8" t="str">
        <f aca="false">IF(T100=0,"",IF(T99=T100,MAX(U99,B100),B100))</f>
        <v/>
      </c>
      <c r="V100" s="9" t="str">
        <f aca="false">IF(T100=0,"",B100/U100-1)</f>
        <v/>
      </c>
      <c r="W100" s="8" t="str">
        <f aca="false">IF(T100=0,"",IF(T99=T100,MAX(W99,F100),F100))</f>
        <v/>
      </c>
      <c r="X100" s="9" t="str">
        <f aca="false">IF(T100=0,"",F100/W100-1)</f>
        <v/>
      </c>
    </row>
    <row r="101" customFormat="false" ht="15" hidden="false" customHeight="false" outlineLevel="0" collapsed="false">
      <c r="A101" s="5" t="n">
        <v>43929</v>
      </c>
      <c r="B101" s="6" t="n">
        <v>7372.19476399766</v>
      </c>
      <c r="C101" s="7" t="n">
        <v>3616.236797</v>
      </c>
      <c r="D101" s="0" t="n">
        <f aca="false">INT((ROW()-3)/30)</f>
        <v>3</v>
      </c>
      <c r="E101" s="0" t="n">
        <f aca="false">2+30*D101</f>
        <v>92</v>
      </c>
      <c r="F101" s="8" t="n">
        <f aca="false">INDEX($F:$F,$E101)*(2*B101/INDEX($B:$B,$E101)-C101/INDEX($C:$C,$E101))</f>
        <v>3337.24535827558</v>
      </c>
      <c r="G101" s="9" t="n">
        <f aca="false">B101/B100-1</f>
        <v>0.0256833433259569</v>
      </c>
      <c r="H101" s="9" t="n">
        <f aca="false">F101/F100-1</f>
        <v>0.0115253972587892</v>
      </c>
      <c r="I101" s="9" t="n">
        <f aca="false">LN(B101/B100)</f>
        <v>0.0253590668759381</v>
      </c>
      <c r="J101" s="9" t="n">
        <f aca="false">LN(F101/F100)</f>
        <v>0.0114594858213634</v>
      </c>
      <c r="K101" s="9" t="n">
        <f aca="false">F101/F94-1</f>
        <v>0.0298008752732657</v>
      </c>
      <c r="L101" s="9" t="n">
        <f aca="false">F101/F71-1</f>
        <v>-0.0105340439113514</v>
      </c>
      <c r="M101" s="9" t="n">
        <f aca="false">B101/B94-1</f>
        <v>0.109750516600441</v>
      </c>
      <c r="N101" s="9" t="n">
        <f aca="false">B101/B71-1</f>
        <v>-0.0663836090362286</v>
      </c>
      <c r="O101" s="8" t="n">
        <f aca="false">MAX(O100,F101)</f>
        <v>3852.23001069311</v>
      </c>
      <c r="P101" s="9" t="n">
        <f aca="false">F101/O101-1</f>
        <v>-0.133684813987748</v>
      </c>
      <c r="Q101" s="8" t="n">
        <f aca="false">MAX(Q100,B101)</f>
        <v>10361.6156901812</v>
      </c>
      <c r="R101" s="9" t="n">
        <f aca="false">B101/Q101-1</f>
        <v>-0.288509149110438</v>
      </c>
      <c r="S101" s="9" t="n">
        <f aca="false">B101/INDEX($B:$B,$E101)-1</f>
        <v>0.145301035526564</v>
      </c>
      <c r="T101" s="0" t="n">
        <f aca="false">IF(AND($A101&gt;=CrashTest!$B$3,$A101&lt;=CrashTest!$C$3),1,IF(AND($A101&gt;=CrashTest!$B$4,$A101&lt;=CrashTest!$C$4),2,IF(AND($A101&gt;=CrashTest!$B$5,$A101&lt;=CrashTest!$C$5),3,IF(AND($A101&gt;=CrashTest!$B$6,$A101&lt;=CrashTest!$C$6),4,IF(AND($A101&gt;=CrashTest!$B$7,$A101&lt;=CrashTest!$C$7),5,0)))))</f>
        <v>0</v>
      </c>
      <c r="U101" s="8" t="str">
        <f aca="false">IF(T101=0,"",IF(T100=T101,MAX(U100,B101),B101))</f>
        <v/>
      </c>
      <c r="V101" s="9" t="str">
        <f aca="false">IF(T101=0,"",B101/U101-1)</f>
        <v/>
      </c>
      <c r="W101" s="8" t="str">
        <f aca="false">IF(T101=0,"",IF(T100=T101,MAX(W100,F101),F101))</f>
        <v/>
      </c>
      <c r="X101" s="9" t="str">
        <f aca="false">IF(T101=0,"",F101/W101-1)</f>
        <v/>
      </c>
    </row>
    <row r="102" customFormat="false" ht="15" hidden="false" customHeight="false" outlineLevel="0" collapsed="false">
      <c r="A102" s="5" t="n">
        <v>43930</v>
      </c>
      <c r="B102" s="6" t="n">
        <v>7299.57918790181</v>
      </c>
      <c r="C102" s="7" t="n">
        <v>3550.814064</v>
      </c>
      <c r="D102" s="0" t="n">
        <f aca="false">INT((ROW()-3)/30)</f>
        <v>3</v>
      </c>
      <c r="E102" s="0" t="n">
        <f aca="false">2+30*D102</f>
        <v>92</v>
      </c>
      <c r="F102" s="8" t="n">
        <f aca="false">INDEX($F:$F,$E102)*(2*B102/INDEX($B:$B,$E102)-C102/INDEX($C:$C,$E102))</f>
        <v>3338.52663062102</v>
      </c>
      <c r="G102" s="9" t="n">
        <f aca="false">B102/B101-1</f>
        <v>-0.00984992643581129</v>
      </c>
      <c r="H102" s="9" t="n">
        <f aca="false">F102/F101-1</f>
        <v>0.000383931119197989</v>
      </c>
      <c r="I102" s="9" t="n">
        <f aca="false">LN(B102/B101)</f>
        <v>-0.00989875788324596</v>
      </c>
      <c r="J102" s="9" t="n">
        <f aca="false">LN(F102/F101)</f>
        <v>0.000383857436504627</v>
      </c>
      <c r="K102" s="9" t="n">
        <f aca="false">F102/F95-1</f>
        <v>0.0226402836681243</v>
      </c>
      <c r="L102" s="9" t="n">
        <f aca="false">F102/F72-1</f>
        <v>-0.023011544933626</v>
      </c>
      <c r="M102" s="9" t="n">
        <f aca="false">B102/B95-1</f>
        <v>0.0746144854667179</v>
      </c>
      <c r="N102" s="9" t="n">
        <f aca="false">B102/B72-1</f>
        <v>-0.0771623581354324</v>
      </c>
      <c r="O102" s="8" t="n">
        <f aca="false">MAX(O101,F102)</f>
        <v>3852.23001069311</v>
      </c>
      <c r="P102" s="9" t="n">
        <f aca="false">F102/O102-1</f>
        <v>-0.133352208628804</v>
      </c>
      <c r="Q102" s="8" t="n">
        <f aca="false">MAX(Q101,B102)</f>
        <v>10361.6156901812</v>
      </c>
      <c r="R102" s="9" t="n">
        <f aca="false">B102/Q102-1</f>
        <v>-0.295517281651453</v>
      </c>
      <c r="S102" s="9" t="n">
        <f aca="false">B102/INDEX($B:$B,$E102)-1</f>
        <v>0.134019904579769</v>
      </c>
      <c r="T102" s="0" t="n">
        <f aca="false">IF(AND($A102&gt;=CrashTest!$B$3,$A102&lt;=CrashTest!$C$3),1,IF(AND($A102&gt;=CrashTest!$B$4,$A102&lt;=CrashTest!$C$4),2,IF(AND($A102&gt;=CrashTest!$B$5,$A102&lt;=CrashTest!$C$5),3,IF(AND($A102&gt;=CrashTest!$B$6,$A102&lt;=CrashTest!$C$6),4,IF(AND($A102&gt;=CrashTest!$B$7,$A102&lt;=CrashTest!$C$7),5,0)))))</f>
        <v>0</v>
      </c>
      <c r="U102" s="8" t="str">
        <f aca="false">IF(T102=0,"",IF(T101=T102,MAX(U101,B102),B102))</f>
        <v/>
      </c>
      <c r="V102" s="9" t="str">
        <f aca="false">IF(T102=0,"",B102/U102-1)</f>
        <v/>
      </c>
      <c r="W102" s="8" t="str">
        <f aca="false">IF(T102=0,"",IF(T101=T102,MAX(W101,F102),F102))</f>
        <v/>
      </c>
      <c r="X102" s="9" t="str">
        <f aca="false">IF(T102=0,"",F102/W102-1)</f>
        <v/>
      </c>
    </row>
    <row r="103" customFormat="false" ht="15" hidden="false" customHeight="false" outlineLevel="0" collapsed="false">
      <c r="A103" s="5" t="n">
        <v>43931</v>
      </c>
      <c r="B103" s="6" t="n">
        <v>6859.82267475161</v>
      </c>
      <c r="C103" s="7" t="n">
        <v>3213.274704</v>
      </c>
      <c r="D103" s="0" t="n">
        <f aca="false">INT((ROW()-3)/30)</f>
        <v>3</v>
      </c>
      <c r="E103" s="0" t="n">
        <f aca="false">2+30*D103</f>
        <v>92</v>
      </c>
      <c r="F103" s="8" t="n">
        <f aca="false">INDEX($F:$F,$E103)*(2*B103/INDEX($B:$B,$E103)-C103/INDEX($C:$C,$E103))</f>
        <v>3279.06710358947</v>
      </c>
      <c r="G103" s="9" t="n">
        <f aca="false">B103/B102-1</f>
        <v>-0.0602440910400759</v>
      </c>
      <c r="H103" s="9" t="n">
        <f aca="false">F103/F102-1</f>
        <v>-0.0178101101504441</v>
      </c>
      <c r="I103" s="9" t="n">
        <f aca="false">LN(B103/B102)</f>
        <v>-0.0621351087577518</v>
      </c>
      <c r="J103" s="9" t="n">
        <f aca="false">LN(F103/F102)</f>
        <v>-0.0179706188024441</v>
      </c>
      <c r="K103" s="9" t="n">
        <f aca="false">F103/F96-1</f>
        <v>-0.00100634771366082</v>
      </c>
      <c r="L103" s="9" t="n">
        <f aca="false">F103/F73-1</f>
        <v>-0.0372214575982041</v>
      </c>
      <c r="M103" s="9" t="n">
        <f aca="false">B103/B96-1</f>
        <v>0.0159836612186497</v>
      </c>
      <c r="N103" s="9" t="n">
        <f aca="false">B103/B73-1</f>
        <v>-0.135970808471856</v>
      </c>
      <c r="O103" s="8" t="n">
        <f aca="false">MAX(O102,F103)</f>
        <v>3852.23001069311</v>
      </c>
      <c r="P103" s="9" t="n">
        <f aca="false">F103/O103-1</f>
        <v>-0.148787301254764</v>
      </c>
      <c r="Q103" s="8" t="n">
        <f aca="false">MAX(Q102,B103)</f>
        <v>10361.6156901812</v>
      </c>
      <c r="R103" s="9" t="n">
        <f aca="false">B103/Q103-1</f>
        <v>-0.337958202671803</v>
      </c>
      <c r="S103" s="9" t="n">
        <f aca="false">B103/INDEX($B:$B,$E103)-1</f>
        <v>0.0657019062070072</v>
      </c>
      <c r="T103" s="0" t="n">
        <f aca="false">IF(AND($A103&gt;=CrashTest!$B$3,$A103&lt;=CrashTest!$C$3),1,IF(AND($A103&gt;=CrashTest!$B$4,$A103&lt;=CrashTest!$C$4),2,IF(AND($A103&gt;=CrashTest!$B$5,$A103&lt;=CrashTest!$C$5),3,IF(AND($A103&gt;=CrashTest!$B$6,$A103&lt;=CrashTest!$C$6),4,IF(AND($A103&gt;=CrashTest!$B$7,$A103&lt;=CrashTest!$C$7),5,0)))))</f>
        <v>0</v>
      </c>
      <c r="U103" s="8" t="str">
        <f aca="false">IF(T103=0,"",IF(T102=T103,MAX(U102,B103),B103))</f>
        <v/>
      </c>
      <c r="V103" s="9" t="str">
        <f aca="false">IF(T103=0,"",B103/U103-1)</f>
        <v/>
      </c>
      <c r="W103" s="8" t="str">
        <f aca="false">IF(T103=0,"",IF(T102=T103,MAX(W102,F103),F103))</f>
        <v/>
      </c>
      <c r="X103" s="9" t="str">
        <f aca="false">IF(T103=0,"",F103/W103-1)</f>
        <v/>
      </c>
    </row>
    <row r="104" customFormat="false" ht="15" hidden="false" customHeight="false" outlineLevel="0" collapsed="false">
      <c r="A104" s="5" t="n">
        <v>43932</v>
      </c>
      <c r="B104" s="6" t="n">
        <v>6883.18222895967</v>
      </c>
      <c r="C104" s="7" t="n">
        <v>3219.05091</v>
      </c>
      <c r="D104" s="0" t="n">
        <f aca="false">INT((ROW()-3)/30)</f>
        <v>3</v>
      </c>
      <c r="E104" s="0" t="n">
        <f aca="false">2+30*D104</f>
        <v>92</v>
      </c>
      <c r="F104" s="8" t="n">
        <f aca="false">INDEX($F:$F,$E104)*(2*B104/INDEX($B:$B,$E104)-C104/INDEX($C:$C,$E104))</f>
        <v>3296.15304990671</v>
      </c>
      <c r="G104" s="9" t="n">
        <f aca="false">B104/B103-1</f>
        <v>0.00340527085255982</v>
      </c>
      <c r="H104" s="9" t="n">
        <f aca="false">F104/F103-1</f>
        <v>0.00521061197513495</v>
      </c>
      <c r="I104" s="9" t="n">
        <f aca="false">LN(B104/B103)</f>
        <v>0.00339948604660434</v>
      </c>
      <c r="J104" s="9" t="n">
        <f aca="false">LN(F104/F103)</f>
        <v>0.00519708370990215</v>
      </c>
      <c r="K104" s="9" t="n">
        <f aca="false">F104/F97-1</f>
        <v>0.0102299593142059</v>
      </c>
      <c r="L104" s="9" t="n">
        <f aca="false">F104/F74-1</f>
        <v>-0.0256739067504496</v>
      </c>
      <c r="M104" s="9" t="n">
        <f aca="false">B104/B97-1</f>
        <v>0.00338091791635664</v>
      </c>
      <c r="N104" s="9" t="n">
        <f aca="false">B104/B74-1</f>
        <v>0.387930476223708</v>
      </c>
      <c r="O104" s="8" t="n">
        <f aca="false">MAX(O103,F104)</f>
        <v>3852.23001069311</v>
      </c>
      <c r="P104" s="9" t="n">
        <f aca="false">F104/O104-1</f>
        <v>-0.144351962173295</v>
      </c>
      <c r="Q104" s="8" t="n">
        <f aca="false">MAX(Q103,B104)</f>
        <v>10361.6156901812</v>
      </c>
      <c r="R104" s="9" t="n">
        <f aca="false">B104/Q104-1</f>
        <v>-0.335703771036185</v>
      </c>
      <c r="S104" s="9" t="n">
        <f aca="false">B104/INDEX($B:$B,$E104)-1</f>
        <v>0.0693309098457313</v>
      </c>
      <c r="T104" s="0" t="n">
        <f aca="false">IF(AND($A104&gt;=CrashTest!$B$3,$A104&lt;=CrashTest!$C$3),1,IF(AND($A104&gt;=CrashTest!$B$4,$A104&lt;=CrashTest!$C$4),2,IF(AND($A104&gt;=CrashTest!$B$5,$A104&lt;=CrashTest!$C$5),3,IF(AND($A104&gt;=CrashTest!$B$6,$A104&lt;=CrashTest!$C$6),4,IF(AND($A104&gt;=CrashTest!$B$7,$A104&lt;=CrashTest!$C$7),5,0)))))</f>
        <v>0</v>
      </c>
      <c r="U104" s="8" t="str">
        <f aca="false">IF(T104=0,"",IF(T103=T104,MAX(U103,B104),B104))</f>
        <v/>
      </c>
      <c r="V104" s="9" t="str">
        <f aca="false">IF(T104=0,"",B104/U104-1)</f>
        <v/>
      </c>
      <c r="W104" s="8" t="str">
        <f aca="false">IF(T104=0,"",IF(T103=T104,MAX(W103,F104),F104))</f>
        <v/>
      </c>
      <c r="X104" s="9" t="str">
        <f aca="false">IF(T104=0,"",F104/W104-1)</f>
        <v/>
      </c>
    </row>
    <row r="105" customFormat="false" ht="15" hidden="false" customHeight="false" outlineLevel="0" collapsed="false">
      <c r="A105" s="5" t="n">
        <v>43933</v>
      </c>
      <c r="B105" s="6" t="n">
        <v>6978.66628661601</v>
      </c>
      <c r="C105" s="7" t="n">
        <v>3238.558352</v>
      </c>
      <c r="D105" s="0" t="n">
        <f aca="false">INT((ROW()-3)/30)</f>
        <v>3</v>
      </c>
      <c r="E105" s="0" t="n">
        <f aca="false">2+30*D105</f>
        <v>92</v>
      </c>
      <c r="F105" s="8" t="n">
        <f aca="false">INDEX($F:$F,$E105)*(2*B105/INDEX($B:$B,$E105)-C105/INDEX($C:$C,$E105))</f>
        <v>3370.69537637861</v>
      </c>
      <c r="G105" s="9" t="n">
        <f aca="false">B105/B104-1</f>
        <v>0.013872080453516</v>
      </c>
      <c r="H105" s="9" t="n">
        <f aca="false">F105/F104-1</f>
        <v>0.0226149469831252</v>
      </c>
      <c r="I105" s="9" t="n">
        <f aca="false">LN(B105/B104)</f>
        <v>0.0137767438120826</v>
      </c>
      <c r="J105" s="9" t="n">
        <f aca="false">LN(F105/F104)</f>
        <v>0.0223630202038448</v>
      </c>
      <c r="K105" s="9" t="n">
        <f aca="false">F105/F98-1</f>
        <v>0.0260282401643055</v>
      </c>
      <c r="L105" s="9" t="n">
        <f aca="false">F105/F75-1</f>
        <v>0.0153791244356967</v>
      </c>
      <c r="M105" s="9" t="n">
        <f aca="false">B105/B98-1</f>
        <v>0.0276629364637999</v>
      </c>
      <c r="N105" s="9" t="n">
        <f aca="false">B105/B75-1</f>
        <v>0.240058234355285</v>
      </c>
      <c r="O105" s="8" t="n">
        <f aca="false">MAX(O104,F105)</f>
        <v>3852.23001069311</v>
      </c>
      <c r="P105" s="9" t="n">
        <f aca="false">F105/O105-1</f>
        <v>-0.125001527161629</v>
      </c>
      <c r="Q105" s="8" t="n">
        <f aca="false">MAX(Q104,B105)</f>
        <v>10361.6156901812</v>
      </c>
      <c r="R105" s="9" t="n">
        <f aca="false">B105/Q105-1</f>
        <v>-0.326488600303031</v>
      </c>
      <c r="S105" s="9" t="n">
        <f aca="false">B105/INDEX($B:$B,$E105)-1</f>
        <v>0.0841647542585426</v>
      </c>
      <c r="T105" s="0" t="n">
        <f aca="false">IF(AND($A105&gt;=CrashTest!$B$3,$A105&lt;=CrashTest!$C$3),1,IF(AND($A105&gt;=CrashTest!$B$4,$A105&lt;=CrashTest!$C$4),2,IF(AND($A105&gt;=CrashTest!$B$5,$A105&lt;=CrashTest!$C$5),3,IF(AND($A105&gt;=CrashTest!$B$6,$A105&lt;=CrashTest!$C$6),4,IF(AND($A105&gt;=CrashTest!$B$7,$A105&lt;=CrashTest!$C$7),5,0)))))</f>
        <v>0</v>
      </c>
      <c r="U105" s="8" t="str">
        <f aca="false">IF(T105=0,"",IF(T104=T105,MAX(U104,B105),B105))</f>
        <v/>
      </c>
      <c r="V105" s="9" t="str">
        <f aca="false">IF(T105=0,"",B105/U105-1)</f>
        <v/>
      </c>
      <c r="W105" s="8" t="str">
        <f aca="false">IF(T105=0,"",IF(T104=T105,MAX(W104,F105),F105))</f>
        <v/>
      </c>
      <c r="X105" s="9" t="str">
        <f aca="false">IF(T105=0,"",F105/W105-1)</f>
        <v/>
      </c>
    </row>
    <row r="106" customFormat="false" ht="15" hidden="false" customHeight="false" outlineLevel="0" collapsed="false">
      <c r="A106" s="5" t="n">
        <v>43934</v>
      </c>
      <c r="B106" s="6" t="n">
        <v>6863.57553319696</v>
      </c>
      <c r="C106" s="7" t="n">
        <v>3197.320832</v>
      </c>
      <c r="D106" s="0" t="n">
        <f aca="false">INT((ROW()-3)/30)</f>
        <v>3</v>
      </c>
      <c r="E106" s="0" t="n">
        <f aca="false">2+30*D106</f>
        <v>92</v>
      </c>
      <c r="F106" s="8" t="n">
        <f aca="false">INDEX($F:$F,$E106)*(2*B106/INDEX($B:$B,$E106)-C106/INDEX($C:$C,$E106))</f>
        <v>3301.15786949467</v>
      </c>
      <c r="G106" s="9" t="n">
        <f aca="false">B106/B105-1</f>
        <v>-0.0164917978152611</v>
      </c>
      <c r="H106" s="9" t="n">
        <f aca="false">F106/F105-1</f>
        <v>-0.0206300181770356</v>
      </c>
      <c r="I106" s="9" t="n">
        <f aca="false">LN(B106/B105)</f>
        <v>-0.0166293013965039</v>
      </c>
      <c r="J106" s="9" t="n">
        <f aca="false">LN(F106/F105)</f>
        <v>-0.0208457897415563</v>
      </c>
      <c r="K106" s="9" t="n">
        <f aca="false">F106/F99-1</f>
        <v>0.00660976814570424</v>
      </c>
      <c r="L106" s="9" t="n">
        <f aca="false">F106/F76-1</f>
        <v>0.00302161792006816</v>
      </c>
      <c r="M106" s="9" t="n">
        <f aca="false">B106/B99-1</f>
        <v>-0.0595488991021116</v>
      </c>
      <c r="N106" s="9" t="n">
        <f aca="false">B106/B76-1</f>
        <v>0.333983559272462</v>
      </c>
      <c r="O106" s="8" t="n">
        <f aca="false">MAX(O105,F106)</f>
        <v>3852.23001069311</v>
      </c>
      <c r="P106" s="9" t="n">
        <f aca="false">F106/O106-1</f>
        <v>-0.143052761561163</v>
      </c>
      <c r="Q106" s="8" t="n">
        <f aca="false">MAX(Q105,B106)</f>
        <v>10361.6156901812</v>
      </c>
      <c r="R106" s="9" t="n">
        <f aca="false">B106/Q106-1</f>
        <v>-0.337596014133107</v>
      </c>
      <c r="S106" s="9" t="n">
        <f aca="false">B106/INDEX($B:$B,$E106)-1</f>
        <v>0.0662849283328786</v>
      </c>
      <c r="T106" s="0" t="n">
        <f aca="false">IF(AND($A106&gt;=CrashTest!$B$3,$A106&lt;=CrashTest!$C$3),1,IF(AND($A106&gt;=CrashTest!$B$4,$A106&lt;=CrashTest!$C$4),2,IF(AND($A106&gt;=CrashTest!$B$5,$A106&lt;=CrashTest!$C$5),3,IF(AND($A106&gt;=CrashTest!$B$6,$A106&lt;=CrashTest!$C$6),4,IF(AND($A106&gt;=CrashTest!$B$7,$A106&lt;=CrashTest!$C$7),5,0)))))</f>
        <v>0</v>
      </c>
      <c r="U106" s="8" t="str">
        <f aca="false">IF(T106=0,"",IF(T105=T106,MAX(U105,B106),B106))</f>
        <v/>
      </c>
      <c r="V106" s="9" t="str">
        <f aca="false">IF(T106=0,"",B106/U106-1)</f>
        <v/>
      </c>
      <c r="W106" s="8" t="str">
        <f aca="false">IF(T106=0,"",IF(T105=T106,MAX(W105,F106),F106))</f>
        <v/>
      </c>
      <c r="X106" s="9" t="str">
        <f aca="false">IF(T106=0,"",F106/W106-1)</f>
        <v/>
      </c>
    </row>
    <row r="107" customFormat="false" ht="15" hidden="false" customHeight="false" outlineLevel="0" collapsed="false">
      <c r="A107" s="5" t="n">
        <v>43935</v>
      </c>
      <c r="B107" s="6" t="n">
        <v>6875.53850344828</v>
      </c>
      <c r="C107" s="7" t="n">
        <v>3206.142157</v>
      </c>
      <c r="D107" s="0" t="n">
        <f aca="false">INT((ROW()-3)/30)</f>
        <v>3</v>
      </c>
      <c r="E107" s="0" t="n">
        <f aca="false">2+30*D107</f>
        <v>92</v>
      </c>
      <c r="F107" s="8" t="n">
        <f aca="false">INDEX($F:$F,$E107)*(2*B107/INDEX($B:$B,$E107)-C107/INDEX($C:$C,$E107))</f>
        <v>3303.18903659624</v>
      </c>
      <c r="G107" s="9" t="n">
        <f aca="false">B107/B106-1</f>
        <v>0.00174296475553559</v>
      </c>
      <c r="H107" s="9" t="n">
        <f aca="false">F107/F106-1</f>
        <v>0.000615289296019173</v>
      </c>
      <c r="I107" s="9" t="n">
        <f aca="false">LN(B107/B106)</f>
        <v>0.00174144755516143</v>
      </c>
      <c r="J107" s="9" t="n">
        <f aca="false">LN(F107/F106)</f>
        <v>0.000615100083170057</v>
      </c>
      <c r="K107" s="9" t="n">
        <f aca="false">F107/F100-1</f>
        <v>0.00120286156915439</v>
      </c>
      <c r="L107" s="9" t="n">
        <f aca="false">F107/F77-1</f>
        <v>-0.00798893715802218</v>
      </c>
      <c r="M107" s="9" t="n">
        <f aca="false">B107/B100-1</f>
        <v>-0.0434157608230253</v>
      </c>
      <c r="N107" s="9" t="n">
        <f aca="false">B107/B77-1</f>
        <v>0.283082301624774</v>
      </c>
      <c r="O107" s="8" t="n">
        <f aca="false">MAX(O106,F107)</f>
        <v>3852.23001069311</v>
      </c>
      <c r="P107" s="9" t="n">
        <f aca="false">F107/O107-1</f>
        <v>-0.142525491098099</v>
      </c>
      <c r="Q107" s="8" t="n">
        <f aca="false">MAX(Q106,B107)</f>
        <v>10361.6156901812</v>
      </c>
      <c r="R107" s="9" t="n">
        <f aca="false">B107/Q107-1</f>
        <v>-0.336441467331815</v>
      </c>
      <c r="S107" s="9" t="n">
        <f aca="false">B107/INDEX($B:$B,$E107)-1</f>
        <v>0.0681434253823217</v>
      </c>
      <c r="T107" s="0" t="n">
        <f aca="false">IF(AND($A107&gt;=CrashTest!$B$3,$A107&lt;=CrashTest!$C$3),1,IF(AND($A107&gt;=CrashTest!$B$4,$A107&lt;=CrashTest!$C$4),2,IF(AND($A107&gt;=CrashTest!$B$5,$A107&lt;=CrashTest!$C$5),3,IF(AND($A107&gt;=CrashTest!$B$6,$A107&lt;=CrashTest!$C$6),4,IF(AND($A107&gt;=CrashTest!$B$7,$A107&lt;=CrashTest!$C$7),5,0)))))</f>
        <v>0</v>
      </c>
      <c r="U107" s="8" t="str">
        <f aca="false">IF(T107=0,"",IF(T106=T107,MAX(U106,B107),B107))</f>
        <v/>
      </c>
      <c r="V107" s="9" t="str">
        <f aca="false">IF(T107=0,"",B107/U107-1)</f>
        <v/>
      </c>
      <c r="W107" s="8" t="str">
        <f aca="false">IF(T107=0,"",IF(T106=T107,MAX(W106,F107),F107))</f>
        <v/>
      </c>
      <c r="X107" s="9" t="str">
        <f aca="false">IF(T107=0,"",F107/W107-1)</f>
        <v/>
      </c>
    </row>
    <row r="108" customFormat="false" ht="15" hidden="false" customHeight="false" outlineLevel="0" collapsed="false">
      <c r="A108" s="5" t="n">
        <v>43936</v>
      </c>
      <c r="B108" s="6" t="n">
        <v>6625.47577510228</v>
      </c>
      <c r="C108" s="7" t="n">
        <v>3010.906768</v>
      </c>
      <c r="D108" s="0" t="n">
        <f aca="false">INT((ROW()-3)/30)</f>
        <v>3</v>
      </c>
      <c r="E108" s="0" t="n">
        <f aca="false">2+30*D108</f>
        <v>92</v>
      </c>
      <c r="F108" s="8" t="n">
        <f aca="false">INDEX($F:$F,$E108)*(2*B108/INDEX($B:$B,$E108)-C108/INDEX($C:$C,$E108))</f>
        <v>3273.15660581757</v>
      </c>
      <c r="G108" s="9" t="n">
        <f aca="false">B108/B107-1</f>
        <v>-0.0363699117124552</v>
      </c>
      <c r="H108" s="9" t="n">
        <f aca="false">F108/F107-1</f>
        <v>-0.00909195036855004</v>
      </c>
      <c r="I108" s="9" t="n">
        <f aca="false">LN(B108/B107)</f>
        <v>-0.0370477838559879</v>
      </c>
      <c r="J108" s="9" t="n">
        <f aca="false">LN(F108/F107)</f>
        <v>-0.00913353439447148</v>
      </c>
      <c r="K108" s="9" t="n">
        <f aca="false">F108/F101-1</f>
        <v>-0.0192040876764088</v>
      </c>
      <c r="L108" s="9" t="n">
        <f aca="false">F108/F78-1</f>
        <v>-0.00330471666236387</v>
      </c>
      <c r="M108" s="9" t="n">
        <f aca="false">B108/B101-1</f>
        <v>-0.101288559621621</v>
      </c>
      <c r="N108" s="9" t="n">
        <f aca="false">B108/B78-1</f>
        <v>0.321677986249448</v>
      </c>
      <c r="O108" s="8" t="n">
        <f aca="false">MAX(O107,F108)</f>
        <v>3852.23001069311</v>
      </c>
      <c r="P108" s="9" t="n">
        <f aca="false">F108/O108-1</f>
        <v>-0.150321606775332</v>
      </c>
      <c r="Q108" s="8" t="n">
        <f aca="false">MAX(Q107,B108)</f>
        <v>10361.6156901812</v>
      </c>
      <c r="R108" s="9" t="n">
        <f aca="false">B108/Q108-1</f>
        <v>-0.360575032581003</v>
      </c>
      <c r="S108" s="9" t="n">
        <f aca="false">B108/INDEX($B:$B,$E108)-1</f>
        <v>0.0292951433049273</v>
      </c>
      <c r="T108" s="0" t="n">
        <f aca="false">IF(AND($A108&gt;=CrashTest!$B$3,$A108&lt;=CrashTest!$C$3),1,IF(AND($A108&gt;=CrashTest!$B$4,$A108&lt;=CrashTest!$C$4),2,IF(AND($A108&gt;=CrashTest!$B$5,$A108&lt;=CrashTest!$C$5),3,IF(AND($A108&gt;=CrashTest!$B$6,$A108&lt;=CrashTest!$C$6),4,IF(AND($A108&gt;=CrashTest!$B$7,$A108&lt;=CrashTest!$C$7),5,0)))))</f>
        <v>0</v>
      </c>
      <c r="U108" s="8" t="str">
        <f aca="false">IF(T108=0,"",IF(T107=T108,MAX(U107,B108),B108))</f>
        <v/>
      </c>
      <c r="V108" s="9" t="str">
        <f aca="false">IF(T108=0,"",B108/U108-1)</f>
        <v/>
      </c>
      <c r="W108" s="8" t="str">
        <f aca="false">IF(T108=0,"",IF(T107=T108,MAX(W107,F108),F108))</f>
        <v/>
      </c>
      <c r="X108" s="9" t="str">
        <f aca="false">IF(T108=0,"",F108/W108-1)</f>
        <v/>
      </c>
    </row>
    <row r="109" customFormat="false" ht="15" hidden="false" customHeight="false" outlineLevel="0" collapsed="false">
      <c r="A109" s="5" t="n">
        <v>43937</v>
      </c>
      <c r="B109" s="6" t="n">
        <v>7127.79228223261</v>
      </c>
      <c r="C109" s="7" t="n">
        <v>3389.531873</v>
      </c>
      <c r="D109" s="0" t="n">
        <f aca="false">INT((ROW()-3)/30)</f>
        <v>3</v>
      </c>
      <c r="E109" s="0" t="n">
        <f aca="false">2+30*D109</f>
        <v>92</v>
      </c>
      <c r="F109" s="8" t="n">
        <f aca="false">INDEX($F:$F,$E109)*(2*B109/INDEX($B:$B,$E109)-C109/INDEX($C:$C,$E109))</f>
        <v>3349.01951514434</v>
      </c>
      <c r="G109" s="9" t="n">
        <f aca="false">B109/B108-1</f>
        <v>0.0758159148385953</v>
      </c>
      <c r="H109" s="9" t="n">
        <f aca="false">F109/F108-1</f>
        <v>0.0231772928896645</v>
      </c>
      <c r="I109" s="9" t="n">
        <f aca="false">LN(B109/B108)</f>
        <v>0.0730793642394911</v>
      </c>
      <c r="J109" s="9" t="n">
        <f aca="false">LN(F109/F108)</f>
        <v>0.0229127787861119</v>
      </c>
      <c r="K109" s="9" t="n">
        <f aca="false">F109/F102-1</f>
        <v>0.00314296864583308</v>
      </c>
      <c r="L109" s="9" t="n">
        <f aca="false">F109/F79-1</f>
        <v>-0.00894636753506961</v>
      </c>
      <c r="M109" s="9" t="n">
        <f aca="false">B109/B102-1</f>
        <v>-0.0235338094494428</v>
      </c>
      <c r="N109" s="9" t="n">
        <f aca="false">B109/B79-1</f>
        <v>0.315878724978746</v>
      </c>
      <c r="O109" s="8" t="n">
        <f aca="false">MAX(O108,F109)</f>
        <v>3852.23001069311</v>
      </c>
      <c r="P109" s="9" t="n">
        <f aca="false">F109/O109-1</f>
        <v>-0.130628361793544</v>
      </c>
      <c r="Q109" s="8" t="n">
        <f aca="false">MAX(Q108,B109)</f>
        <v>10361.6156901812</v>
      </c>
      <c r="R109" s="9" t="n">
        <f aca="false">B109/Q109-1</f>
        <v>-0.312096443705493</v>
      </c>
      <c r="S109" s="9" t="n">
        <f aca="false">B109/INDEX($B:$B,$E109)-1</f>
        <v>0.107332096233513</v>
      </c>
      <c r="T109" s="0" t="n">
        <f aca="false">IF(AND($A109&gt;=CrashTest!$B$3,$A109&lt;=CrashTest!$C$3),1,IF(AND($A109&gt;=CrashTest!$B$4,$A109&lt;=CrashTest!$C$4),2,IF(AND($A109&gt;=CrashTest!$B$5,$A109&lt;=CrashTest!$C$5),3,IF(AND($A109&gt;=CrashTest!$B$6,$A109&lt;=CrashTest!$C$6),4,IF(AND($A109&gt;=CrashTest!$B$7,$A109&lt;=CrashTest!$C$7),5,0)))))</f>
        <v>0</v>
      </c>
      <c r="U109" s="8" t="str">
        <f aca="false">IF(T109=0,"",IF(T108=T109,MAX(U108,B109),B109))</f>
        <v/>
      </c>
      <c r="V109" s="9" t="str">
        <f aca="false">IF(T109=0,"",B109/U109-1)</f>
        <v/>
      </c>
      <c r="W109" s="8" t="str">
        <f aca="false">IF(T109=0,"",IF(T108=T109,MAX(W108,F109),F109))</f>
        <v/>
      </c>
      <c r="X109" s="9" t="str">
        <f aca="false">IF(T109=0,"",F109/W109-1)</f>
        <v/>
      </c>
    </row>
    <row r="110" customFormat="false" ht="15" hidden="false" customHeight="false" outlineLevel="0" collapsed="false">
      <c r="A110" s="5" t="n">
        <v>43938</v>
      </c>
      <c r="B110" s="6" t="n">
        <v>7081.39519842197</v>
      </c>
      <c r="C110" s="7" t="n">
        <v>3321.395562</v>
      </c>
      <c r="D110" s="0" t="n">
        <f aca="false">INT((ROW()-3)/30)</f>
        <v>3</v>
      </c>
      <c r="E110" s="0" t="n">
        <f aca="false">2+30*D110</f>
        <v>92</v>
      </c>
      <c r="F110" s="8" t="n">
        <f aca="false">INDEX($F:$F,$E110)*(2*B110/INDEX($B:$B,$E110)-C110/INDEX($C:$C,$E110))</f>
        <v>3380.01686305442</v>
      </c>
      <c r="G110" s="9" t="n">
        <f aca="false">B110/B109-1</f>
        <v>-0.00650932041416152</v>
      </c>
      <c r="H110" s="9" t="n">
        <f aca="false">F110/F109-1</f>
        <v>0.00925564863683448</v>
      </c>
      <c r="I110" s="9" t="n">
        <f aca="false">LN(B110/B109)</f>
        <v>-0.00653059842748849</v>
      </c>
      <c r="J110" s="9" t="n">
        <f aca="false">LN(F110/F109)</f>
        <v>0.00921307760107634</v>
      </c>
      <c r="K110" s="9" t="n">
        <f aca="false">F110/F103-1</f>
        <v>0.0307861218681507</v>
      </c>
      <c r="L110" s="9" t="n">
        <f aca="false">F110/F80-1</f>
        <v>0.0268353942855422</v>
      </c>
      <c r="M110" s="9" t="n">
        <f aca="false">B110/B103-1</f>
        <v>0.0323000366300843</v>
      </c>
      <c r="N110" s="9" t="n">
        <f aca="false">B110/B80-1</f>
        <v>0.313196323081266</v>
      </c>
      <c r="O110" s="8" t="n">
        <f aca="false">MAX(O109,F110)</f>
        <v>3852.23001069311</v>
      </c>
      <c r="P110" s="9" t="n">
        <f aca="false">F110/O110-1</f>
        <v>-0.122581763375476</v>
      </c>
      <c r="Q110" s="8" t="n">
        <f aca="false">MAX(Q109,B110)</f>
        <v>10361.6156901812</v>
      </c>
      <c r="R110" s="9" t="n">
        <f aca="false">B110/Q110-1</f>
        <v>-0.316574228367455</v>
      </c>
      <c r="S110" s="9" t="n">
        <f aca="false">B110/INDEX($B:$B,$E110)-1</f>
        <v>0.100124116814244</v>
      </c>
      <c r="T110" s="0" t="n">
        <f aca="false">IF(AND($A110&gt;=CrashTest!$B$3,$A110&lt;=CrashTest!$C$3),1,IF(AND($A110&gt;=CrashTest!$B$4,$A110&lt;=CrashTest!$C$4),2,IF(AND($A110&gt;=CrashTest!$B$5,$A110&lt;=CrashTest!$C$5),3,IF(AND($A110&gt;=CrashTest!$B$6,$A110&lt;=CrashTest!$C$6),4,IF(AND($A110&gt;=CrashTest!$B$7,$A110&lt;=CrashTest!$C$7),5,0)))))</f>
        <v>0</v>
      </c>
      <c r="U110" s="8" t="str">
        <f aca="false">IF(T110=0,"",IF(T109=T110,MAX(U109,B110),B110))</f>
        <v/>
      </c>
      <c r="V110" s="9" t="str">
        <f aca="false">IF(T110=0,"",B110/U110-1)</f>
        <v/>
      </c>
      <c r="W110" s="8" t="str">
        <f aca="false">IF(T110=0,"",IF(T109=T110,MAX(W109,F110),F110))</f>
        <v/>
      </c>
      <c r="X110" s="9" t="str">
        <f aca="false">IF(T110=0,"",F110/W110-1)</f>
        <v/>
      </c>
    </row>
    <row r="111" customFormat="false" ht="15" hidden="false" customHeight="false" outlineLevel="0" collapsed="false">
      <c r="A111" s="5" t="n">
        <v>43939</v>
      </c>
      <c r="B111" s="6" t="n">
        <v>7262.79234360023</v>
      </c>
      <c r="C111" s="7" t="n">
        <v>3493.715118</v>
      </c>
      <c r="D111" s="0" t="n">
        <f aca="false">INT((ROW()-3)/30)</f>
        <v>3</v>
      </c>
      <c r="E111" s="0" t="n">
        <f aca="false">2+30*D111</f>
        <v>92</v>
      </c>
      <c r="F111" s="8" t="n">
        <f aca="false">INDEX($F:$F,$E111)*(2*B111/INDEX($B:$B,$E111)-C111/INDEX($C:$C,$E111))</f>
        <v>3366.62812557931</v>
      </c>
      <c r="G111" s="9" t="n">
        <f aca="false">B111/B110-1</f>
        <v>0.0256160177613987</v>
      </c>
      <c r="H111" s="9" t="n">
        <f aca="false">F111/F110-1</f>
        <v>-0.00396114517103641</v>
      </c>
      <c r="I111" s="9" t="n">
        <f aca="false">LN(B111/B110)</f>
        <v>0.0252934250043911</v>
      </c>
      <c r="J111" s="9" t="n">
        <f aca="false">LN(F111/F110)</f>
        <v>-0.00396901128598971</v>
      </c>
      <c r="K111" s="9" t="n">
        <f aca="false">F111/F104-1</f>
        <v>0.0213810082861898</v>
      </c>
      <c r="L111" s="9" t="n">
        <f aca="false">F111/F81-1</f>
        <v>0.00644316295060543</v>
      </c>
      <c r="M111" s="9" t="n">
        <f aca="false">B111/B104-1</f>
        <v>0.0551503798698549</v>
      </c>
      <c r="N111" s="9" t="n">
        <f aca="false">B111/B81-1</f>
        <v>0.170747464409749</v>
      </c>
      <c r="O111" s="8" t="n">
        <f aca="false">MAX(O110,F111)</f>
        <v>3852.23001069311</v>
      </c>
      <c r="P111" s="9" t="n">
        <f aca="false">F111/O111-1</f>
        <v>-0.12605734438646</v>
      </c>
      <c r="Q111" s="8" t="n">
        <f aca="false">MAX(Q110,B111)</f>
        <v>10361.6156901812</v>
      </c>
      <c r="R111" s="9" t="n">
        <f aca="false">B111/Q111-1</f>
        <v>-0.299067581662718</v>
      </c>
      <c r="S111" s="9" t="n">
        <f aca="false">B111/INDEX($B:$B,$E111)-1</f>
        <v>0.128304915730301</v>
      </c>
      <c r="T111" s="0" t="n">
        <f aca="false">IF(AND($A111&gt;=CrashTest!$B$3,$A111&lt;=CrashTest!$C$3),1,IF(AND($A111&gt;=CrashTest!$B$4,$A111&lt;=CrashTest!$C$4),2,IF(AND($A111&gt;=CrashTest!$B$5,$A111&lt;=CrashTest!$C$5),3,IF(AND($A111&gt;=CrashTest!$B$6,$A111&lt;=CrashTest!$C$6),4,IF(AND($A111&gt;=CrashTest!$B$7,$A111&lt;=CrashTest!$C$7),5,0)))))</f>
        <v>0</v>
      </c>
      <c r="U111" s="8" t="str">
        <f aca="false">IF(T111=0,"",IF(T110=T111,MAX(U110,B111),B111))</f>
        <v/>
      </c>
      <c r="V111" s="9" t="str">
        <f aca="false">IF(T111=0,"",B111/U111-1)</f>
        <v/>
      </c>
      <c r="W111" s="8" t="str">
        <f aca="false">IF(T111=0,"",IF(T110=T111,MAX(W110,F111),F111))</f>
        <v/>
      </c>
      <c r="X111" s="9" t="str">
        <f aca="false">IF(T111=0,"",F111/W111-1)</f>
        <v/>
      </c>
    </row>
    <row r="112" customFormat="false" ht="15" hidden="false" customHeight="false" outlineLevel="0" collapsed="false">
      <c r="A112" s="5" t="n">
        <v>43940</v>
      </c>
      <c r="B112" s="6" t="n">
        <v>7150.2442154588</v>
      </c>
      <c r="C112" s="7" t="n">
        <v>3384.801059</v>
      </c>
      <c r="D112" s="0" t="n">
        <f aca="false">INT((ROW()-3)/30)</f>
        <v>3</v>
      </c>
      <c r="E112" s="0" t="n">
        <f aca="false">2+30*D112</f>
        <v>92</v>
      </c>
      <c r="F112" s="8" t="n">
        <f aca="false">INDEX($F:$F,$E112)*(2*B112/INDEX($B:$B,$E112)-C112/INDEX($C:$C,$E112))</f>
        <v>3377.2249545729</v>
      </c>
      <c r="G112" s="9" t="n">
        <f aca="false">B112/B111-1</f>
        <v>-0.0154965367061065</v>
      </c>
      <c r="H112" s="9" t="n">
        <f aca="false">F112/F111-1</f>
        <v>0.00314760900174127</v>
      </c>
      <c r="I112" s="9" t="n">
        <f aca="false">LN(B112/B111)</f>
        <v>-0.0156178630890392</v>
      </c>
      <c r="J112" s="9" t="n">
        <f aca="false">LN(F112/F111)</f>
        <v>0.00314266565096795</v>
      </c>
      <c r="K112" s="9" t="n">
        <f aca="false">F112/F105-1</f>
        <v>0.00193716057524695</v>
      </c>
      <c r="L112" s="9" t="n">
        <f aca="false">F112/F82-1</f>
        <v>0.0224013743589915</v>
      </c>
      <c r="M112" s="9" t="n">
        <f aca="false">B112/B105-1</f>
        <v>0.0245860629805224</v>
      </c>
      <c r="N112" s="9" t="n">
        <f aca="false">B112/B82-1</f>
        <v>0.158093797892281</v>
      </c>
      <c r="O112" s="8" t="n">
        <f aca="false">MAX(O111,F112)</f>
        <v>3852.23001069311</v>
      </c>
      <c r="P112" s="9" t="n">
        <f aca="false">F112/O112-1</f>
        <v>-0.123306514616645</v>
      </c>
      <c r="Q112" s="8" t="n">
        <f aca="false">MAX(Q111,B112)</f>
        <v>10361.6156901812</v>
      </c>
      <c r="R112" s="9" t="n">
        <f aca="false">B112/Q112-1</f>
        <v>-0.309929606611982</v>
      </c>
      <c r="S112" s="9" t="n">
        <f aca="false">B112/INDEX($B:$B,$E112)-1</f>
        <v>0.110820097188006</v>
      </c>
      <c r="T112" s="0" t="n">
        <f aca="false">IF(AND($A112&gt;=CrashTest!$B$3,$A112&lt;=CrashTest!$C$3),1,IF(AND($A112&gt;=CrashTest!$B$4,$A112&lt;=CrashTest!$C$4),2,IF(AND($A112&gt;=CrashTest!$B$5,$A112&lt;=CrashTest!$C$5),3,IF(AND($A112&gt;=CrashTest!$B$6,$A112&lt;=CrashTest!$C$6),4,IF(AND($A112&gt;=CrashTest!$B$7,$A112&lt;=CrashTest!$C$7),5,0)))))</f>
        <v>0</v>
      </c>
      <c r="U112" s="8" t="str">
        <f aca="false">IF(T112=0,"",IF(T111=T112,MAX(U111,B112),B112))</f>
        <v/>
      </c>
      <c r="V112" s="9" t="str">
        <f aca="false">IF(T112=0,"",B112/U112-1)</f>
        <v/>
      </c>
      <c r="W112" s="8" t="str">
        <f aca="false">IF(T112=0,"",IF(T111=T112,MAX(W111,F112),F112))</f>
        <v/>
      </c>
      <c r="X112" s="9" t="str">
        <f aca="false">IF(T112=0,"",F112/W112-1)</f>
        <v/>
      </c>
    </row>
    <row r="113" customFormat="false" ht="15" hidden="false" customHeight="false" outlineLevel="0" collapsed="false">
      <c r="A113" s="5" t="n">
        <v>43941</v>
      </c>
      <c r="B113" s="6" t="n">
        <v>6853.27341478667</v>
      </c>
      <c r="C113" s="7" t="n">
        <v>3162.429826</v>
      </c>
      <c r="D113" s="0" t="n">
        <f aca="false">INT((ROW()-3)/30)</f>
        <v>3</v>
      </c>
      <c r="E113" s="0" t="n">
        <f aca="false">2+30*D113</f>
        <v>92</v>
      </c>
      <c r="F113" s="8" t="n">
        <f aca="false">INDEX($F:$F,$E113)*(2*B113/INDEX($B:$B,$E113)-C113/INDEX($C:$C,$E113))</f>
        <v>3330.68674140149</v>
      </c>
      <c r="G113" s="9" t="n">
        <f aca="false">B113/B112-1</f>
        <v>-0.0415329591162886</v>
      </c>
      <c r="H113" s="9" t="n">
        <f aca="false">F113/F112-1</f>
        <v>-0.0137800157814172</v>
      </c>
      <c r="I113" s="9" t="n">
        <f aca="false">LN(B113/B112)</f>
        <v>-0.042420103228801</v>
      </c>
      <c r="J113" s="9" t="n">
        <f aca="false">LN(F113/F112)</f>
        <v>-0.0138758415375718</v>
      </c>
      <c r="K113" s="9" t="n">
        <f aca="false">F113/F106-1</f>
        <v>0.00894500447242708</v>
      </c>
      <c r="L113" s="9" t="n">
        <f aca="false">F113/F83-1</f>
        <v>0.00800284336872337</v>
      </c>
      <c r="M113" s="9" t="n">
        <f aca="false">B113/B106-1</f>
        <v>-0.00150098419700662</v>
      </c>
      <c r="N113" s="9" t="n">
        <f aca="false">B113/B83-1</f>
        <v>0.109692507800366</v>
      </c>
      <c r="O113" s="8" t="n">
        <f aca="false">MAX(O112,F113)</f>
        <v>3852.23001069311</v>
      </c>
      <c r="P113" s="9" t="n">
        <f aca="false">F113/O113-1</f>
        <v>-0.135387364680694</v>
      </c>
      <c r="Q113" s="8" t="n">
        <f aca="false">MAX(Q112,B113)</f>
        <v>10361.6156901812</v>
      </c>
      <c r="R113" s="9" t="n">
        <f aca="false">B113/Q113-1</f>
        <v>-0.338590272047928</v>
      </c>
      <c r="S113" s="9" t="n">
        <f aca="false">B113/INDEX($B:$B,$E113)-1</f>
        <v>0.0646844515059446</v>
      </c>
      <c r="T113" s="0" t="n">
        <f aca="false">IF(AND($A113&gt;=CrashTest!$B$3,$A113&lt;=CrashTest!$C$3),1,IF(AND($A113&gt;=CrashTest!$B$4,$A113&lt;=CrashTest!$C$4),2,IF(AND($A113&gt;=CrashTest!$B$5,$A113&lt;=CrashTest!$C$5),3,IF(AND($A113&gt;=CrashTest!$B$6,$A113&lt;=CrashTest!$C$6),4,IF(AND($A113&gt;=CrashTest!$B$7,$A113&lt;=CrashTest!$C$7),5,0)))))</f>
        <v>0</v>
      </c>
      <c r="U113" s="8" t="str">
        <f aca="false">IF(T113=0,"",IF(T112=T113,MAX(U112,B113),B113))</f>
        <v/>
      </c>
      <c r="V113" s="9" t="str">
        <f aca="false">IF(T113=0,"",B113/U113-1)</f>
        <v/>
      </c>
      <c r="W113" s="8" t="str">
        <f aca="false">IF(T113=0,"",IF(T112=T113,MAX(W112,F113),F113))</f>
        <v/>
      </c>
      <c r="X113" s="9" t="str">
        <f aca="false">IF(T113=0,"",F113/W113-1)</f>
        <v/>
      </c>
    </row>
    <row r="114" customFormat="false" ht="15" hidden="false" customHeight="false" outlineLevel="0" collapsed="false">
      <c r="A114" s="5" t="n">
        <v>43942</v>
      </c>
      <c r="B114" s="6" t="n">
        <v>6870.42369865576</v>
      </c>
      <c r="C114" s="7" t="n">
        <v>3164.170053</v>
      </c>
      <c r="D114" s="0" t="n">
        <f aca="false">INT((ROW()-3)/30)</f>
        <v>3</v>
      </c>
      <c r="E114" s="0" t="n">
        <f aca="false">2+30*D114</f>
        <v>92</v>
      </c>
      <c r="F114" s="8" t="n">
        <f aca="false">INDEX($F:$F,$E114)*(2*B114/INDEX($B:$B,$E114)-C114/INDEX($C:$C,$E114))</f>
        <v>3346.0965790107</v>
      </c>
      <c r="G114" s="9" t="n">
        <f aca="false">B114/B113-1</f>
        <v>0.00250249520646384</v>
      </c>
      <c r="H114" s="9" t="n">
        <f aca="false">F114/F113-1</f>
        <v>0.00462662471905806</v>
      </c>
      <c r="I114" s="9" t="n">
        <f aca="false">LN(B114/B113)</f>
        <v>0.00249936917949351</v>
      </c>
      <c r="J114" s="9" t="n">
        <f aca="false">LN(F114/F113)</f>
        <v>0.0046159547887639</v>
      </c>
      <c r="K114" s="9" t="n">
        <f aca="false">F114/F107-1</f>
        <v>0.0129897326308244</v>
      </c>
      <c r="L114" s="9" t="n">
        <f aca="false">F114/F84-1</f>
        <v>0.00791689929694672</v>
      </c>
      <c r="M114" s="9" t="n">
        <f aca="false">B114/B107-1</f>
        <v>-0.00074391333710877</v>
      </c>
      <c r="N114" s="9" t="n">
        <f aca="false">B114/B84-1</f>
        <v>0.17834694169069</v>
      </c>
      <c r="O114" s="8" t="n">
        <f aca="false">MAX(O113,F114)</f>
        <v>3852.23001069311</v>
      </c>
      <c r="P114" s="9" t="n">
        <f aca="false">F114/O114-1</f>
        <v>-0.131387126489715</v>
      </c>
      <c r="Q114" s="8" t="n">
        <f aca="false">MAX(Q113,B114)</f>
        <v>10361.6156901812</v>
      </c>
      <c r="R114" s="9" t="n">
        <f aca="false">B114/Q114-1</f>
        <v>-0.336935097374219</v>
      </c>
      <c r="S114" s="9" t="n">
        <f aca="false">B114/INDEX($B:$B,$E114)-1</f>
        <v>0.0673488192422349</v>
      </c>
      <c r="T114" s="0" t="n">
        <f aca="false">IF(AND($A114&gt;=CrashTest!$B$3,$A114&lt;=CrashTest!$C$3),1,IF(AND($A114&gt;=CrashTest!$B$4,$A114&lt;=CrashTest!$C$4),2,IF(AND($A114&gt;=CrashTest!$B$5,$A114&lt;=CrashTest!$C$5),3,IF(AND($A114&gt;=CrashTest!$B$6,$A114&lt;=CrashTest!$C$6),4,IF(AND($A114&gt;=CrashTest!$B$7,$A114&lt;=CrashTest!$C$7),5,0)))))</f>
        <v>0</v>
      </c>
      <c r="U114" s="8" t="str">
        <f aca="false">IF(T114=0,"",IF(T113=T114,MAX(U113,B114),B114))</f>
        <v/>
      </c>
      <c r="V114" s="9" t="str">
        <f aca="false">IF(T114=0,"",B114/U114-1)</f>
        <v/>
      </c>
      <c r="W114" s="8" t="str">
        <f aca="false">IF(T114=0,"",IF(T113=T114,MAX(W113,F114),F114))</f>
        <v/>
      </c>
      <c r="X114" s="9" t="str">
        <f aca="false">IF(T114=0,"",F114/W114-1)</f>
        <v/>
      </c>
    </row>
    <row r="115" customFormat="false" ht="15" hidden="false" customHeight="false" outlineLevel="0" collapsed="false">
      <c r="A115" s="5" t="n">
        <v>43943</v>
      </c>
      <c r="B115" s="6" t="n">
        <v>7123.65691992987</v>
      </c>
      <c r="C115" s="7" t="n">
        <v>3371.365729</v>
      </c>
      <c r="D115" s="0" t="n">
        <f aca="false">INT((ROW()-3)/30)</f>
        <v>3</v>
      </c>
      <c r="E115" s="0" t="n">
        <f aca="false">2+30*D115</f>
        <v>92</v>
      </c>
      <c r="F115" s="8" t="n">
        <f aca="false">INDEX($F:$F,$E115)*(2*B115/INDEX($B:$B,$E115)-C115/INDEX($C:$C,$E115))</f>
        <v>3365.64049739329</v>
      </c>
      <c r="G115" s="9" t="n">
        <f aca="false">B115/B114-1</f>
        <v>0.0368584576994366</v>
      </c>
      <c r="H115" s="9" t="n">
        <f aca="false">F115/F114-1</f>
        <v>0.00584081120227897</v>
      </c>
      <c r="I115" s="9" t="n">
        <f aca="false">LN(B115/B114)</f>
        <v>0.0361954278383788</v>
      </c>
      <c r="J115" s="9" t="n">
        <f aca="false">LN(F115/F114)</f>
        <v>0.00582381979482706</v>
      </c>
      <c r="K115" s="9" t="n">
        <f aca="false">F115/F108-1</f>
        <v>0.0282552602009156</v>
      </c>
      <c r="L115" s="9" t="n">
        <f aca="false">F115/F85-1</f>
        <v>0.0141388159810494</v>
      </c>
      <c r="M115" s="9" t="n">
        <f aca="false">B115/B108-1</f>
        <v>0.0751917540321698</v>
      </c>
      <c r="N115" s="9" t="n">
        <f aca="false">B115/B85-1</f>
        <v>0.0982436192752632</v>
      </c>
      <c r="O115" s="8" t="n">
        <f aca="false">MAX(O114,F115)</f>
        <v>3852.23001069311</v>
      </c>
      <c r="P115" s="9" t="n">
        <f aca="false">F115/O115-1</f>
        <v>-0.126313722687673</v>
      </c>
      <c r="Q115" s="8" t="n">
        <f aca="false">MAX(Q114,B115)</f>
        <v>10361.6156901812</v>
      </c>
      <c r="R115" s="9" t="n">
        <f aca="false">B115/Q115-1</f>
        <v>-0.312495547708806</v>
      </c>
      <c r="S115" s="9" t="n">
        <f aca="false">B115/INDEX($B:$B,$E115)-1</f>
        <v>0.106689650546818</v>
      </c>
      <c r="T115" s="0" t="n">
        <f aca="false">IF(AND($A115&gt;=CrashTest!$B$3,$A115&lt;=CrashTest!$C$3),1,IF(AND($A115&gt;=CrashTest!$B$4,$A115&lt;=CrashTest!$C$4),2,IF(AND($A115&gt;=CrashTest!$B$5,$A115&lt;=CrashTest!$C$5),3,IF(AND($A115&gt;=CrashTest!$B$6,$A115&lt;=CrashTest!$C$6),4,IF(AND($A115&gt;=CrashTest!$B$7,$A115&lt;=CrashTest!$C$7),5,0)))))</f>
        <v>0</v>
      </c>
      <c r="U115" s="8" t="str">
        <f aca="false">IF(T115=0,"",IF(T114=T115,MAX(U114,B115),B115))</f>
        <v/>
      </c>
      <c r="V115" s="9" t="str">
        <f aca="false">IF(T115=0,"",B115/U115-1)</f>
        <v/>
      </c>
      <c r="W115" s="8" t="str">
        <f aca="false">IF(T115=0,"",IF(T114=T115,MAX(W114,F115),F115))</f>
        <v/>
      </c>
      <c r="X115" s="9" t="str">
        <f aca="false">IF(T115=0,"",F115/W115-1)</f>
        <v/>
      </c>
    </row>
    <row r="116" customFormat="false" ht="15" hidden="false" customHeight="false" outlineLevel="0" collapsed="false">
      <c r="A116" s="5" t="n">
        <v>43944</v>
      </c>
      <c r="B116" s="6" t="n">
        <v>7488.60516528346</v>
      </c>
      <c r="C116" s="7" t="n">
        <v>3658.211842</v>
      </c>
      <c r="D116" s="0" t="n">
        <f aca="false">INT((ROW()-3)/30)</f>
        <v>3</v>
      </c>
      <c r="E116" s="0" t="n">
        <f aca="false">2+30*D116</f>
        <v>92</v>
      </c>
      <c r="F116" s="8" t="n">
        <f aca="false">INDEX($F:$F,$E116)*(2*B116/INDEX($B:$B,$E116)-C116/INDEX($C:$C,$E116))</f>
        <v>3407.27687122235</v>
      </c>
      <c r="G116" s="9" t="n">
        <f aca="false">B116/B115-1</f>
        <v>0.051230463434107</v>
      </c>
      <c r="H116" s="9" t="n">
        <f aca="false">F116/F115-1</f>
        <v>0.0123710104692718</v>
      </c>
      <c r="I116" s="9" t="n">
        <f aca="false">LN(B116/B115)</f>
        <v>0.0499613480030657</v>
      </c>
      <c r="J116" s="9" t="n">
        <f aca="false">LN(F116/F115)</f>
        <v>0.0122951148154756</v>
      </c>
      <c r="K116" s="9" t="n">
        <f aca="false">F116/F109-1</f>
        <v>0.0173953468513886</v>
      </c>
      <c r="L116" s="9" t="n">
        <f aca="false">F116/F86-1</f>
        <v>0.0230775327956723</v>
      </c>
      <c r="M116" s="9" t="n">
        <f aca="false">B116/B109-1</f>
        <v>0.0506205664761368</v>
      </c>
      <c r="N116" s="9" t="n">
        <f aca="false">B116/B86-1</f>
        <v>0.105319775340774</v>
      </c>
      <c r="O116" s="8" t="n">
        <f aca="false">MAX(O115,F116)</f>
        <v>3852.23001069311</v>
      </c>
      <c r="P116" s="9" t="n">
        <f aca="false">F116/O116-1</f>
        <v>-0.115505340604183</v>
      </c>
      <c r="Q116" s="8" t="n">
        <f aca="false">MAX(Q115,B116)</f>
        <v>10361.6156901812</v>
      </c>
      <c r="R116" s="9" t="n">
        <f aca="false">B116/Q116-1</f>
        <v>-0.277274376004916</v>
      </c>
      <c r="S116" s="9" t="n">
        <f aca="false">B116/INDEX($B:$B,$E116)-1</f>
        <v>0.163385874222062</v>
      </c>
      <c r="T116" s="0" t="n">
        <f aca="false">IF(AND($A116&gt;=CrashTest!$B$3,$A116&lt;=CrashTest!$C$3),1,IF(AND($A116&gt;=CrashTest!$B$4,$A116&lt;=CrashTest!$C$4),2,IF(AND($A116&gt;=CrashTest!$B$5,$A116&lt;=CrashTest!$C$5),3,IF(AND($A116&gt;=CrashTest!$B$6,$A116&lt;=CrashTest!$C$6),4,IF(AND($A116&gt;=CrashTest!$B$7,$A116&lt;=CrashTest!$C$7),5,0)))))</f>
        <v>0</v>
      </c>
      <c r="U116" s="8" t="str">
        <f aca="false">IF(T116=0,"",IF(T115=T116,MAX(U115,B116),B116))</f>
        <v/>
      </c>
      <c r="V116" s="9" t="str">
        <f aca="false">IF(T116=0,"",B116/U116-1)</f>
        <v/>
      </c>
      <c r="W116" s="8" t="str">
        <f aca="false">IF(T116=0,"",IF(T115=T116,MAX(W115,F116),F116))</f>
        <v/>
      </c>
      <c r="X116" s="9" t="str">
        <f aca="false">IF(T116=0,"",F116/W116-1)</f>
        <v/>
      </c>
    </row>
    <row r="117" customFormat="false" ht="15" hidden="false" customHeight="false" outlineLevel="0" collapsed="false">
      <c r="A117" s="5" t="n">
        <v>43945</v>
      </c>
      <c r="B117" s="6" t="n">
        <v>7506.44331648159</v>
      </c>
      <c r="C117" s="7" t="n">
        <v>3670.604998</v>
      </c>
      <c r="D117" s="0" t="n">
        <f aca="false">INT((ROW()-3)/30)</f>
        <v>3</v>
      </c>
      <c r="E117" s="0" t="n">
        <f aca="false">2+30*D117</f>
        <v>92</v>
      </c>
      <c r="F117" s="8" t="n">
        <f aca="false">INDEX($F:$F,$E117)*(2*B117/INDEX($B:$B,$E117)-C117/INDEX($C:$C,$E117))</f>
        <v>3411.17700563724</v>
      </c>
      <c r="G117" s="9" t="n">
        <f aca="false">B117/B116-1</f>
        <v>0.00238203921884228</v>
      </c>
      <c r="H117" s="9" t="n">
        <f aca="false">F117/F116-1</f>
        <v>0.00114464851618967</v>
      </c>
      <c r="I117" s="9" t="n">
        <f aca="false">LN(B117/B116)</f>
        <v>0.00237920666070684</v>
      </c>
      <c r="J117" s="9" t="n">
        <f aca="false">LN(F117/F116)</f>
        <v>0.00114399390556197</v>
      </c>
      <c r="K117" s="9" t="n">
        <f aca="false">F117/F110-1</f>
        <v>0.00921893110162197</v>
      </c>
      <c r="L117" s="9" t="n">
        <f aca="false">F117/F87-1</f>
        <v>0.0295239722146612</v>
      </c>
      <c r="M117" s="9" t="n">
        <f aca="false">B117/B110-1</f>
        <v>0.0600232166331203</v>
      </c>
      <c r="N117" s="9" t="n">
        <f aca="false">B117/B87-1</f>
        <v>0.122044556866312</v>
      </c>
      <c r="O117" s="8" t="n">
        <f aca="false">MAX(O116,F117)</f>
        <v>3852.23001069311</v>
      </c>
      <c r="P117" s="9" t="n">
        <f aca="false">F117/O117-1</f>
        <v>-0.114492905104728</v>
      </c>
      <c r="Q117" s="8" t="n">
        <f aca="false">MAX(Q116,B117)</f>
        <v>10361.6156901812</v>
      </c>
      <c r="R117" s="9" t="n">
        <f aca="false">B117/Q117-1</f>
        <v>-0.275552815224097</v>
      </c>
      <c r="S117" s="9" t="n">
        <f aca="false">B117/INDEX($B:$B,$E117)-1</f>
        <v>0.166157105001106</v>
      </c>
      <c r="T117" s="0" t="n">
        <f aca="false">IF(AND($A117&gt;=CrashTest!$B$3,$A117&lt;=CrashTest!$C$3),1,IF(AND($A117&gt;=CrashTest!$B$4,$A117&lt;=CrashTest!$C$4),2,IF(AND($A117&gt;=CrashTest!$B$5,$A117&lt;=CrashTest!$C$5),3,IF(AND($A117&gt;=CrashTest!$B$6,$A117&lt;=CrashTest!$C$6),4,IF(AND($A117&gt;=CrashTest!$B$7,$A117&lt;=CrashTest!$C$7),5,0)))))</f>
        <v>0</v>
      </c>
      <c r="U117" s="8" t="str">
        <f aca="false">IF(T117=0,"",IF(T116=T117,MAX(U116,B117),B117))</f>
        <v/>
      </c>
      <c r="V117" s="9" t="str">
        <f aca="false">IF(T117=0,"",B117/U117-1)</f>
        <v/>
      </c>
      <c r="W117" s="8" t="str">
        <f aca="false">IF(T117=0,"",IF(T116=T117,MAX(W116,F117),F117))</f>
        <v/>
      </c>
      <c r="X117" s="9" t="str">
        <f aca="false">IF(T117=0,"",F117/W117-1)</f>
        <v/>
      </c>
    </row>
    <row r="118" customFormat="false" ht="15" hidden="false" customHeight="false" outlineLevel="0" collapsed="false">
      <c r="A118" s="5" t="n">
        <v>43946</v>
      </c>
      <c r="B118" s="6" t="n">
        <v>7537.73820911748</v>
      </c>
      <c r="C118" s="7" t="n">
        <v>3695.047955</v>
      </c>
      <c r="D118" s="0" t="n">
        <f aca="false">INT((ROW()-3)/30)</f>
        <v>3</v>
      </c>
      <c r="E118" s="0" t="n">
        <f aca="false">2+30*D118</f>
        <v>92</v>
      </c>
      <c r="F118" s="8" t="n">
        <f aca="false">INDEX($F:$F,$E118)*(2*B118/INDEX($B:$B,$E118)-C118/INDEX($C:$C,$E118))</f>
        <v>3414.92450191478</v>
      </c>
      <c r="G118" s="9" t="n">
        <f aca="false">B118/B117-1</f>
        <v>0.00416907066588745</v>
      </c>
      <c r="H118" s="9" t="n">
        <f aca="false">F118/F117-1</f>
        <v>0.00109859332170248</v>
      </c>
      <c r="I118" s="9" t="n">
        <f aca="false">LN(B118/B117)</f>
        <v>0.00416040416991831</v>
      </c>
      <c r="J118" s="9" t="n">
        <f aca="false">LN(F118/F117)</f>
        <v>0.00109799030966216</v>
      </c>
      <c r="K118" s="9" t="n">
        <f aca="false">F118/F111-1</f>
        <v>0.014345622543968</v>
      </c>
      <c r="L118" s="9" t="n">
        <f aca="false">F118/F88-1</f>
        <v>0.0334444579079172</v>
      </c>
      <c r="M118" s="9" t="n">
        <f aca="false">B118/B111-1</f>
        <v>0.0378567708547422</v>
      </c>
      <c r="N118" s="9" t="n">
        <f aca="false">B118/B88-1</f>
        <v>0.115964538110459</v>
      </c>
      <c r="O118" s="8" t="n">
        <f aca="false">MAX(O117,F118)</f>
        <v>3852.23001069311</v>
      </c>
      <c r="P118" s="9" t="n">
        <f aca="false">F118/O118-1</f>
        <v>-0.113520092923955</v>
      </c>
      <c r="Q118" s="8" t="n">
        <f aca="false">MAX(Q117,B118)</f>
        <v>10361.6156901812</v>
      </c>
      <c r="R118" s="9" t="n">
        <f aca="false">B118/Q118-1</f>
        <v>-0.272532543717064</v>
      </c>
      <c r="S118" s="9" t="n">
        <f aca="false">B118/INDEX($B:$B,$E118)-1</f>
        <v>0.171018896379382</v>
      </c>
      <c r="T118" s="0" t="n">
        <f aca="false">IF(AND($A118&gt;=CrashTest!$B$3,$A118&lt;=CrashTest!$C$3),1,IF(AND($A118&gt;=CrashTest!$B$4,$A118&lt;=CrashTest!$C$4),2,IF(AND($A118&gt;=CrashTest!$B$5,$A118&lt;=CrashTest!$C$5),3,IF(AND($A118&gt;=CrashTest!$B$6,$A118&lt;=CrashTest!$C$6),4,IF(AND($A118&gt;=CrashTest!$B$7,$A118&lt;=CrashTest!$C$7),5,0)))))</f>
        <v>0</v>
      </c>
      <c r="U118" s="8" t="str">
        <f aca="false">IF(T118=0,"",IF(T117=T118,MAX(U117,B118),B118))</f>
        <v/>
      </c>
      <c r="V118" s="9" t="str">
        <f aca="false">IF(T118=0,"",B118/U118-1)</f>
        <v/>
      </c>
      <c r="W118" s="8" t="str">
        <f aca="false">IF(T118=0,"",IF(T117=T118,MAX(W117,F118),F118))</f>
        <v/>
      </c>
      <c r="X118" s="9" t="str">
        <f aca="false">IF(T118=0,"",F118/W118-1)</f>
        <v/>
      </c>
    </row>
    <row r="119" customFormat="false" ht="15" hidden="false" customHeight="false" outlineLevel="0" collapsed="false">
      <c r="A119" s="5" t="n">
        <v>43947</v>
      </c>
      <c r="B119" s="6" t="n">
        <v>7684.06852168322</v>
      </c>
      <c r="C119" s="7" t="n">
        <v>3830.236124</v>
      </c>
      <c r="D119" s="0" t="n">
        <f aca="false">INT((ROW()-3)/30)</f>
        <v>3</v>
      </c>
      <c r="E119" s="0" t="n">
        <f aca="false">2+30*D119</f>
        <v>92</v>
      </c>
      <c r="F119" s="8" t="n">
        <f aca="false">INDEX($F:$F,$E119)*(2*B119/INDEX($B:$B,$E119)-C119/INDEX($C:$C,$E119))</f>
        <v>3408.50085113003</v>
      </c>
      <c r="G119" s="9" t="n">
        <f aca="false">B119/B118-1</f>
        <v>0.0194130266276351</v>
      </c>
      <c r="H119" s="9" t="n">
        <f aca="false">F119/F118-1</f>
        <v>-0.00188105206459244</v>
      </c>
      <c r="I119" s="9" t="n">
        <f aca="false">LN(B119/B118)</f>
        <v>0.0192269975626154</v>
      </c>
      <c r="J119" s="9" t="n">
        <f aca="false">LN(F119/F118)</f>
        <v>-0.00188282346477317</v>
      </c>
      <c r="K119" s="9" t="n">
        <f aca="false">F119/F112-1</f>
        <v>0.0092608271518233</v>
      </c>
      <c r="L119" s="9" t="n">
        <f aca="false">F119/F89-1</f>
        <v>0.00322484187022876</v>
      </c>
      <c r="M119" s="9" t="n">
        <f aca="false">B119/B112-1</f>
        <v>0.0746581921034661</v>
      </c>
      <c r="N119" s="9" t="n">
        <f aca="false">B119/B89-1</f>
        <v>0.183840813084539</v>
      </c>
      <c r="O119" s="8" t="n">
        <f aca="false">MAX(O118,F119)</f>
        <v>3852.23001069311</v>
      </c>
      <c r="P119" s="9" t="n">
        <f aca="false">F119/O119-1</f>
        <v>-0.115187607783381</v>
      </c>
      <c r="Q119" s="8" t="n">
        <f aca="false">MAX(Q118,B119)</f>
        <v>10361.6156901812</v>
      </c>
      <c r="R119" s="9" t="n">
        <f aca="false">B119/Q119-1</f>
        <v>-0.258410198617505</v>
      </c>
      <c r="S119" s="9" t="n">
        <f aca="false">B119/INDEX($B:$B,$E119)-1</f>
        <v>0.193751917396259</v>
      </c>
      <c r="T119" s="0" t="n">
        <f aca="false">IF(AND($A119&gt;=CrashTest!$B$3,$A119&lt;=CrashTest!$C$3),1,IF(AND($A119&gt;=CrashTest!$B$4,$A119&lt;=CrashTest!$C$4),2,IF(AND($A119&gt;=CrashTest!$B$5,$A119&lt;=CrashTest!$C$5),3,IF(AND($A119&gt;=CrashTest!$B$6,$A119&lt;=CrashTest!$C$6),4,IF(AND($A119&gt;=CrashTest!$B$7,$A119&lt;=CrashTest!$C$7),5,0)))))</f>
        <v>0</v>
      </c>
      <c r="U119" s="8" t="str">
        <f aca="false">IF(T119=0,"",IF(T118=T119,MAX(U118,B119),B119))</f>
        <v/>
      </c>
      <c r="V119" s="9" t="str">
        <f aca="false">IF(T119=0,"",B119/U119-1)</f>
        <v/>
      </c>
      <c r="W119" s="8" t="str">
        <f aca="false">IF(T119=0,"",IF(T118=T119,MAX(W118,F119),F119))</f>
        <v/>
      </c>
      <c r="X119" s="9" t="str">
        <f aca="false">IF(T119=0,"",F119/W119-1)</f>
        <v/>
      </c>
    </row>
    <row r="120" customFormat="false" ht="15" hidden="false" customHeight="false" outlineLevel="0" collapsed="false">
      <c r="A120" s="5" t="n">
        <v>43948</v>
      </c>
      <c r="B120" s="6" t="n">
        <v>7777.49151858562</v>
      </c>
      <c r="C120" s="7" t="n">
        <v>3905.568417</v>
      </c>
      <c r="D120" s="0" t="n">
        <f aca="false">INT((ROW()-3)/30)</f>
        <v>3</v>
      </c>
      <c r="E120" s="0" t="n">
        <f aca="false">2+30*D120</f>
        <v>92</v>
      </c>
      <c r="F120" s="8" t="n">
        <f aca="false">INDEX($F:$F,$E120)*(2*B120/INDEX($B:$B,$E120)-C120/INDEX($C:$C,$E120))</f>
        <v>3416.97900140104</v>
      </c>
      <c r="G120" s="9" t="n">
        <f aca="false">B120/B119-1</f>
        <v>0.0121580119488491</v>
      </c>
      <c r="H120" s="9" t="n">
        <f aca="false">F120/F119-1</f>
        <v>0.00248735459995797</v>
      </c>
      <c r="I120" s="9" t="n">
        <f aca="false">LN(B120/B119)</f>
        <v>0.0120846969663364</v>
      </c>
      <c r="J120" s="9" t="n">
        <f aca="false">LN(F120/F119)</f>
        <v>0.00248426625365315</v>
      </c>
      <c r="K120" s="9" t="n">
        <f aca="false">F120/F113-1</f>
        <v>0.0259082485683548</v>
      </c>
      <c r="L120" s="9" t="n">
        <f aca="false">F120/F90-1</f>
        <v>0.0396159309267534</v>
      </c>
      <c r="M120" s="9" t="n">
        <f aca="false">B120/B113-1</f>
        <v>0.134857906267806</v>
      </c>
      <c r="N120" s="9" t="n">
        <f aca="false">B120/B90-1</f>
        <v>0.248028931446951</v>
      </c>
      <c r="O120" s="8" t="n">
        <f aca="false">MAX(O119,F120)</f>
        <v>3852.23001069311</v>
      </c>
      <c r="P120" s="9" t="n">
        <f aca="false">F120/O120-1</f>
        <v>-0.112986765609501</v>
      </c>
      <c r="Q120" s="8" t="n">
        <f aca="false">MAX(Q119,B120)</f>
        <v>10361.6156901812</v>
      </c>
      <c r="R120" s="9" t="n">
        <f aca="false">B120/Q120-1</f>
        <v>-0.249393940951152</v>
      </c>
      <c r="S120" s="9" t="n">
        <f aca="false">B120/INDEX($B:$B,$E120)-1</f>
        <v>0.208265567471924</v>
      </c>
      <c r="T120" s="0" t="n">
        <f aca="false">IF(AND($A120&gt;=CrashTest!$B$3,$A120&lt;=CrashTest!$C$3),1,IF(AND($A120&gt;=CrashTest!$B$4,$A120&lt;=CrashTest!$C$4),2,IF(AND($A120&gt;=CrashTest!$B$5,$A120&lt;=CrashTest!$C$5),3,IF(AND($A120&gt;=CrashTest!$B$6,$A120&lt;=CrashTest!$C$6),4,IF(AND($A120&gt;=CrashTest!$B$7,$A120&lt;=CrashTest!$C$7),5,0)))))</f>
        <v>0</v>
      </c>
      <c r="U120" s="8" t="str">
        <f aca="false">IF(T120=0,"",IF(T119=T120,MAX(U119,B120),B120))</f>
        <v/>
      </c>
      <c r="V120" s="9" t="str">
        <f aca="false">IF(T120=0,"",B120/U120-1)</f>
        <v/>
      </c>
      <c r="W120" s="8" t="str">
        <f aca="false">IF(T120=0,"",IF(T119=T120,MAX(W119,F120),F120))</f>
        <v/>
      </c>
      <c r="X120" s="9" t="str">
        <f aca="false">IF(T120=0,"",F120/W120-1)</f>
        <v/>
      </c>
    </row>
    <row r="121" customFormat="false" ht="15" hidden="false" customHeight="false" outlineLevel="0" collapsed="false">
      <c r="A121" s="5" t="n">
        <v>43949</v>
      </c>
      <c r="B121" s="6" t="n">
        <v>7769.89969842197</v>
      </c>
      <c r="C121" s="7" t="n">
        <v>3875.318888</v>
      </c>
      <c r="D121" s="0" t="n">
        <f aca="false">INT((ROW()-3)/30)</f>
        <v>3</v>
      </c>
      <c r="E121" s="0" t="n">
        <f aca="false">2+30*D121</f>
        <v>92</v>
      </c>
      <c r="F121" s="8" t="n">
        <f aca="false">INDEX($F:$F,$E121)*(2*B121/INDEX($B:$B,$E121)-C121/INDEX($C:$C,$E121))</f>
        <v>3443.93936416063</v>
      </c>
      <c r="G121" s="9" t="n">
        <f aca="false">B121/B120-1</f>
        <v>-0.000976127090014489</v>
      </c>
      <c r="H121" s="9" t="n">
        <f aca="false">F121/F120-1</f>
        <v>0.00789011660549699</v>
      </c>
      <c r="I121" s="9" t="n">
        <f aca="false">LN(B121/B120)</f>
        <v>-0.000976603812315369</v>
      </c>
      <c r="J121" s="9" t="n">
        <f aca="false">LN(F121/F120)</f>
        <v>0.00785915240294237</v>
      </c>
      <c r="K121" s="9" t="n">
        <f aca="false">F121/F114-1</f>
        <v>0.029240873011162</v>
      </c>
      <c r="L121" s="9" t="n">
        <f aca="false">F121/F91-1</f>
        <v>0.0349374496521713</v>
      </c>
      <c r="M121" s="9" t="n">
        <f aca="false">B121/B114-1</f>
        <v>0.13092001879625</v>
      </c>
      <c r="N121" s="9" t="n">
        <f aca="false">B121/B91-1</f>
        <v>0.315848787920399</v>
      </c>
      <c r="O121" s="8" t="n">
        <f aca="false">MAX(O120,F121)</f>
        <v>3852.23001069311</v>
      </c>
      <c r="P121" s="9" t="n">
        <f aca="false">F121/O121-1</f>
        <v>-0.105988127759541</v>
      </c>
      <c r="Q121" s="8" t="n">
        <f aca="false">MAX(Q120,B121)</f>
        <v>10361.6156901812</v>
      </c>
      <c r="R121" s="9" t="n">
        <f aca="false">B121/Q121-1</f>
        <v>-0.250126627859319</v>
      </c>
      <c r="S121" s="9" t="n">
        <f aca="false">B121/INDEX($B:$B,$E121)-1</f>
        <v>0.207086146719583</v>
      </c>
      <c r="T121" s="0" t="n">
        <f aca="false">IF(AND($A121&gt;=CrashTest!$B$3,$A121&lt;=CrashTest!$C$3),1,IF(AND($A121&gt;=CrashTest!$B$4,$A121&lt;=CrashTest!$C$4),2,IF(AND($A121&gt;=CrashTest!$B$5,$A121&lt;=CrashTest!$C$5),3,IF(AND($A121&gt;=CrashTest!$B$6,$A121&lt;=CrashTest!$C$6),4,IF(AND($A121&gt;=CrashTest!$B$7,$A121&lt;=CrashTest!$C$7),5,0)))))</f>
        <v>0</v>
      </c>
      <c r="U121" s="8" t="str">
        <f aca="false">IF(T121=0,"",IF(T120=T121,MAX(U120,B121),B121))</f>
        <v/>
      </c>
      <c r="V121" s="9" t="str">
        <f aca="false">IF(T121=0,"",B121/U121-1)</f>
        <v/>
      </c>
      <c r="W121" s="8" t="str">
        <f aca="false">IF(T121=0,"",IF(T120=T121,MAX(W120,F121),F121))</f>
        <v/>
      </c>
      <c r="X121" s="9" t="str">
        <f aca="false">IF(T121=0,"",F121/W121-1)</f>
        <v/>
      </c>
    </row>
    <row r="122" customFormat="false" ht="15" hidden="false" customHeight="false" outlineLevel="0" collapsed="false">
      <c r="A122" s="5" t="n">
        <v>43950</v>
      </c>
      <c r="B122" s="6" t="n">
        <v>8761.83716954997</v>
      </c>
      <c r="C122" s="7" t="n">
        <v>4775.230292</v>
      </c>
      <c r="D122" s="0" t="n">
        <f aca="false">INT((ROW()-3)/30)</f>
        <v>3</v>
      </c>
      <c r="E122" s="0" t="n">
        <f aca="false">2+30*D122</f>
        <v>92</v>
      </c>
      <c r="F122" s="8" t="n">
        <f aca="false">INDEX($F:$F,$E122)*(2*B122/INDEX($B:$B,$E122)-C122/INDEX($C:$C,$E122))</f>
        <v>3419.29885722331</v>
      </c>
      <c r="G122" s="9" t="n">
        <f aca="false">B122/B121-1</f>
        <v>0.127664128190671</v>
      </c>
      <c r="H122" s="9" t="n">
        <f aca="false">F122/F121-1</f>
        <v>-0.0071547447071072</v>
      </c>
      <c r="I122" s="9" t="n">
        <f aca="false">LN(B122/B121)</f>
        <v>0.120148350040731</v>
      </c>
      <c r="J122" s="9" t="n">
        <f aca="false">LN(F122/F121)</f>
        <v>-0.00718046263658553</v>
      </c>
      <c r="K122" s="9" t="n">
        <f aca="false">F122/F115-1</f>
        <v>0.0159429861482754</v>
      </c>
      <c r="L122" s="9" t="n">
        <f aca="false">F122/F92-1</f>
        <v>0.0469134534713438</v>
      </c>
      <c r="M122" s="9" t="n">
        <f aca="false">B122/B115-1</f>
        <v>0.229963383699313</v>
      </c>
      <c r="N122" s="9" t="n">
        <f aca="false">B122/B92-1</f>
        <v>0.361187747291575</v>
      </c>
      <c r="O122" s="8" t="n">
        <f aca="false">MAX(O121,F122)</f>
        <v>3852.23001069311</v>
      </c>
      <c r="P122" s="9" t="n">
        <f aca="false">F122/O122-1</f>
        <v>-0.112384554470544</v>
      </c>
      <c r="Q122" s="8" t="n">
        <f aca="false">MAX(Q121,B122)</f>
        <v>10361.6156901812</v>
      </c>
      <c r="R122" s="9" t="n">
        <f aca="false">B122/Q122-1</f>
        <v>-0.15439469755158</v>
      </c>
      <c r="S122" s="9" t="n">
        <f aca="false">B122/INDEX($B:$B,$E122)-1</f>
        <v>0.361187747291575</v>
      </c>
      <c r="T122" s="0" t="n">
        <f aca="false">IF(AND($A122&gt;=CrashTest!$B$3,$A122&lt;=CrashTest!$C$3),1,IF(AND($A122&gt;=CrashTest!$B$4,$A122&lt;=CrashTest!$C$4),2,IF(AND($A122&gt;=CrashTest!$B$5,$A122&lt;=CrashTest!$C$5),3,IF(AND($A122&gt;=CrashTest!$B$6,$A122&lt;=CrashTest!$C$6),4,IF(AND($A122&gt;=CrashTest!$B$7,$A122&lt;=CrashTest!$C$7),5,0)))))</f>
        <v>0</v>
      </c>
      <c r="U122" s="8" t="str">
        <f aca="false">IF(T122=0,"",IF(T121=T122,MAX(U121,B122),B122))</f>
        <v/>
      </c>
      <c r="V122" s="9" t="str">
        <f aca="false">IF(T122=0,"",B122/U122-1)</f>
        <v/>
      </c>
      <c r="W122" s="8" t="str">
        <f aca="false">IF(T122=0,"",IF(T121=T122,MAX(W121,F122),F122))</f>
        <v/>
      </c>
      <c r="X122" s="9" t="str">
        <f aca="false">IF(T122=0,"",F122/W122-1)</f>
        <v/>
      </c>
    </row>
    <row r="123" customFormat="false" ht="15" hidden="false" customHeight="false" outlineLevel="0" collapsed="false">
      <c r="A123" s="5" t="n">
        <v>43951</v>
      </c>
      <c r="B123" s="6" t="n">
        <v>8652.4109912332</v>
      </c>
      <c r="C123" s="7" t="n">
        <v>4615.980241</v>
      </c>
      <c r="D123" s="0" t="n">
        <f aca="false">INT((ROW()-3)/30)</f>
        <v>4</v>
      </c>
      <c r="E123" s="0" t="n">
        <f aca="false">2+30*D123</f>
        <v>122</v>
      </c>
      <c r="F123" s="8" t="n">
        <f aca="false">INDEX($F:$F,$E123)*(2*B123/INDEX($B:$B,$E123)-C123/INDEX($C:$C,$E123))</f>
        <v>3447.92276648677</v>
      </c>
      <c r="G123" s="9" t="n">
        <f aca="false">B123/B122-1</f>
        <v>-0.0124889536519873</v>
      </c>
      <c r="H123" s="9" t="n">
        <f aca="false">F123/F122-1</f>
        <v>0.00837128032929901</v>
      </c>
      <c r="I123" s="9" t="n">
        <f aca="false">LN(B123/B122)</f>
        <v>-0.0125675960942222</v>
      </c>
      <c r="J123" s="9" t="n">
        <f aca="false">LN(F123/F122)</f>
        <v>0.00833643549100582</v>
      </c>
      <c r="K123" s="9" t="n">
        <f aca="false">F123/F116-1</f>
        <v>0.0119291436536075</v>
      </c>
      <c r="L123" s="9" t="n">
        <f aca="false">F123/F93-1</f>
        <v>0.0622590317393312</v>
      </c>
      <c r="M123" s="9" t="n">
        <f aca="false">B123/B116-1</f>
        <v>0.155410226639408</v>
      </c>
      <c r="N123" s="9" t="n">
        <f aca="false">B123/B93-1</f>
        <v>0.345133003666589</v>
      </c>
      <c r="O123" s="8" t="n">
        <f aca="false">MAX(O122,F123)</f>
        <v>3852.23001069311</v>
      </c>
      <c r="P123" s="9" t="n">
        <f aca="false">F123/O123-1</f>
        <v>-0.104954076751401</v>
      </c>
      <c r="Q123" s="8" t="n">
        <f aca="false">MAX(Q122,B123)</f>
        <v>10361.6156901812</v>
      </c>
      <c r="R123" s="9" t="n">
        <f aca="false">B123/Q123-1</f>
        <v>-0.164955422981733</v>
      </c>
      <c r="S123" s="9" t="n">
        <f aca="false">B123/INDEX($B:$B,$E123)-1</f>
        <v>-0.0124889536519873</v>
      </c>
      <c r="T123" s="0" t="n">
        <f aca="false">IF(AND($A123&gt;=CrashTest!$B$3,$A123&lt;=CrashTest!$C$3),1,IF(AND($A123&gt;=CrashTest!$B$4,$A123&lt;=CrashTest!$C$4),2,IF(AND($A123&gt;=CrashTest!$B$5,$A123&lt;=CrashTest!$C$5),3,IF(AND($A123&gt;=CrashTest!$B$6,$A123&lt;=CrashTest!$C$6),4,IF(AND($A123&gt;=CrashTest!$B$7,$A123&lt;=CrashTest!$C$7),5,0)))))</f>
        <v>0</v>
      </c>
      <c r="U123" s="8" t="str">
        <f aca="false">IF(T123=0,"",IF(T122=T123,MAX(U122,B123),B123))</f>
        <v/>
      </c>
      <c r="V123" s="9" t="str">
        <f aca="false">IF(T123=0,"",B123/U123-1)</f>
        <v/>
      </c>
      <c r="W123" s="8" t="str">
        <f aca="false">IF(T123=0,"",IF(T122=T123,MAX(W122,F123),F123))</f>
        <v/>
      </c>
      <c r="X123" s="9" t="str">
        <f aca="false">IF(T123=0,"",F123/W123-1)</f>
        <v/>
      </c>
    </row>
    <row r="124" customFormat="false" ht="15" hidden="false" customHeight="false" outlineLevel="0" collapsed="false">
      <c r="A124" s="5" t="n">
        <v>43952</v>
      </c>
      <c r="B124" s="6" t="n">
        <v>8855.53525827002</v>
      </c>
      <c r="C124" s="7" t="n">
        <v>4814.093456</v>
      </c>
      <c r="D124" s="0" t="n">
        <f aca="false">INT((ROW()-3)/30)</f>
        <v>4</v>
      </c>
      <c r="E124" s="0" t="n">
        <f aca="false">2+30*D124</f>
        <v>122</v>
      </c>
      <c r="F124" s="8" t="n">
        <f aca="false">INDEX($F:$F,$E124)*(2*B124/INDEX($B:$B,$E124)-C124/INDEX($C:$C,$E124))</f>
        <v>3464.60211269552</v>
      </c>
      <c r="G124" s="9" t="n">
        <f aca="false">B124/B123-1</f>
        <v>0.0234760308129871</v>
      </c>
      <c r="H124" s="9" t="n">
        <f aca="false">F124/F123-1</f>
        <v>0.00483750575009134</v>
      </c>
      <c r="I124" s="9" t="n">
        <f aca="false">LN(B124/B123)</f>
        <v>0.023204707000807</v>
      </c>
      <c r="J124" s="9" t="n">
        <f aca="false">LN(F124/F123)</f>
        <v>0.004825842617673</v>
      </c>
      <c r="K124" s="9" t="n">
        <f aca="false">F124/F117-1</f>
        <v>0.015661780954197</v>
      </c>
      <c r="L124" s="9" t="n">
        <f aca="false">F124/F94-1</f>
        <v>0.0691003822299217</v>
      </c>
      <c r="M124" s="9" t="n">
        <f aca="false">B124/B117-1</f>
        <v>0.179724522641273</v>
      </c>
      <c r="N124" s="9" t="n">
        <f aca="false">B124/B94-1</f>
        <v>0.333040585909525</v>
      </c>
      <c r="O124" s="8" t="n">
        <f aca="false">MAX(O123,F124)</f>
        <v>3852.23001069311</v>
      </c>
      <c r="P124" s="9" t="n">
        <f aca="false">F124/O124-1</f>
        <v>-0.10062428695109</v>
      </c>
      <c r="Q124" s="8" t="n">
        <f aca="false">MAX(Q123,B124)</f>
        <v>10361.6156901812</v>
      </c>
      <c r="R124" s="9" t="n">
        <f aca="false">B124/Q124-1</f>
        <v>-0.145351890761434</v>
      </c>
      <c r="S124" s="9" t="n">
        <f aca="false">B124/INDEX($B:$B,$E124)-1</f>
        <v>0.0106938861002437</v>
      </c>
      <c r="T124" s="0" t="n">
        <f aca="false">IF(AND($A124&gt;=CrashTest!$B$3,$A124&lt;=CrashTest!$C$3),1,IF(AND($A124&gt;=CrashTest!$B$4,$A124&lt;=CrashTest!$C$4),2,IF(AND($A124&gt;=CrashTest!$B$5,$A124&lt;=CrashTest!$C$5),3,IF(AND($A124&gt;=CrashTest!$B$6,$A124&lt;=CrashTest!$C$6),4,IF(AND($A124&gt;=CrashTest!$B$7,$A124&lt;=CrashTest!$C$7),5,0)))))</f>
        <v>0</v>
      </c>
      <c r="U124" s="8" t="str">
        <f aca="false">IF(T124=0,"",IF(T123=T124,MAX(U123,B124),B124))</f>
        <v/>
      </c>
      <c r="V124" s="9" t="str">
        <f aca="false">IF(T124=0,"",B124/U124-1)</f>
        <v/>
      </c>
      <c r="W124" s="8" t="str">
        <f aca="false">IF(T124=0,"",IF(T123=T124,MAX(W123,F124),F124))</f>
        <v/>
      </c>
      <c r="X124" s="9" t="str">
        <f aca="false">IF(T124=0,"",F124/W124-1)</f>
        <v/>
      </c>
    </row>
    <row r="125" customFormat="false" ht="15" hidden="false" customHeight="false" outlineLevel="0" collapsed="false">
      <c r="A125" s="5" t="n">
        <v>43953</v>
      </c>
      <c r="B125" s="6" t="n">
        <v>8977.28170537697</v>
      </c>
      <c r="C125" s="7" t="n">
        <v>4963.34774</v>
      </c>
      <c r="D125" s="0" t="n">
        <f aca="false">INT((ROW()-3)/30)</f>
        <v>4</v>
      </c>
      <c r="E125" s="0" t="n">
        <f aca="false">2+30*D125</f>
        <v>122</v>
      </c>
      <c r="F125" s="8" t="n">
        <f aca="false">INDEX($F:$F,$E125)*(2*B125/INDEX($B:$B,$E125)-C125/INDEX($C:$C,$E125))</f>
        <v>3452.75160937522</v>
      </c>
      <c r="G125" s="9" t="n">
        <f aca="false">B125/B124-1</f>
        <v>0.0137480619246877</v>
      </c>
      <c r="H125" s="9" t="n">
        <f aca="false">F125/F124-1</f>
        <v>-0.00342045145007608</v>
      </c>
      <c r="I125" s="9" t="n">
        <f aca="false">LN(B125/B124)</f>
        <v>0.0136544146574339</v>
      </c>
      <c r="J125" s="9" t="n">
        <f aca="false">LN(F125/F124)</f>
        <v>-0.00342631456762769</v>
      </c>
      <c r="K125" s="9" t="n">
        <f aca="false">F125/F118-1</f>
        <v>0.0110769967064366</v>
      </c>
      <c r="L125" s="9" t="n">
        <f aca="false">F125/F95-1</f>
        <v>0.0576290908873878</v>
      </c>
      <c r="M125" s="9" t="n">
        <f aca="false">B125/B118-1</f>
        <v>0.190978176254284</v>
      </c>
      <c r="N125" s="9" t="n">
        <f aca="false">B125/B95-1</f>
        <v>0.321599055559588</v>
      </c>
      <c r="O125" s="8" t="n">
        <f aca="false">MAX(O124,F125)</f>
        <v>3852.23001069311</v>
      </c>
      <c r="P125" s="9" t="n">
        <f aca="false">F125/O125-1</f>
        <v>-0.103700557912952</v>
      </c>
      <c r="Q125" s="8" t="n">
        <f aca="false">MAX(Q124,B125)</f>
        <v>10361.6156901812</v>
      </c>
      <c r="R125" s="9" t="n">
        <f aca="false">B125/Q125-1</f>
        <v>-0.133602135631805</v>
      </c>
      <c r="S125" s="9" t="n">
        <f aca="false">B125/INDEX($B:$B,$E125)-1</f>
        <v>0.0245889682332532</v>
      </c>
      <c r="T125" s="0" t="n">
        <f aca="false">IF(AND($A125&gt;=CrashTest!$B$3,$A125&lt;=CrashTest!$C$3),1,IF(AND($A125&gt;=CrashTest!$B$4,$A125&lt;=CrashTest!$C$4),2,IF(AND($A125&gt;=CrashTest!$B$5,$A125&lt;=CrashTest!$C$5),3,IF(AND($A125&gt;=CrashTest!$B$6,$A125&lt;=CrashTest!$C$6),4,IF(AND($A125&gt;=CrashTest!$B$7,$A125&lt;=CrashTest!$C$7),5,0)))))</f>
        <v>0</v>
      </c>
      <c r="U125" s="8" t="str">
        <f aca="false">IF(T125=0,"",IF(T124=T125,MAX(U124,B125),B125))</f>
        <v/>
      </c>
      <c r="V125" s="9" t="str">
        <f aca="false">IF(T125=0,"",B125/U125-1)</f>
        <v/>
      </c>
      <c r="W125" s="8" t="str">
        <f aca="false">IF(T125=0,"",IF(T124=T125,MAX(W124,F125),F125))</f>
        <v/>
      </c>
      <c r="X125" s="9" t="str">
        <f aca="false">IF(T125=0,"",F125/W125-1)</f>
        <v/>
      </c>
    </row>
    <row r="126" customFormat="false" ht="15" hidden="false" customHeight="false" outlineLevel="0" collapsed="false">
      <c r="A126" s="5" t="n">
        <v>43954</v>
      </c>
      <c r="B126" s="6" t="n">
        <v>8896.7956383986</v>
      </c>
      <c r="C126" s="7" t="n">
        <v>4890.336523</v>
      </c>
      <c r="D126" s="0" t="n">
        <f aca="false">INT((ROW()-3)/30)</f>
        <v>4</v>
      </c>
      <c r="E126" s="0" t="n">
        <f aca="false">2+30*D126</f>
        <v>122</v>
      </c>
      <c r="F126" s="8" t="n">
        <f aca="false">INDEX($F:$F,$E126)*(2*B126/INDEX($B:$B,$E126)-C126/INDEX($C:$C,$E126))</f>
        <v>3442.21199152269</v>
      </c>
      <c r="G126" s="9" t="n">
        <f aca="false">B126/B125-1</f>
        <v>-0.00896552760844771</v>
      </c>
      <c r="H126" s="9" t="n">
        <f aca="false">F126/F125-1</f>
        <v>-0.00305252709865178</v>
      </c>
      <c r="I126" s="9" t="n">
        <f aca="false">LN(B126/B125)</f>
        <v>-0.00900595979645059</v>
      </c>
      <c r="J126" s="9" t="n">
        <f aca="false">LN(F126/F125)</f>
        <v>-0.00305719556232433</v>
      </c>
      <c r="K126" s="9" t="n">
        <f aca="false">F126/F119-1</f>
        <v>0.0098903130335104</v>
      </c>
      <c r="L126" s="9" t="n">
        <f aca="false">F126/F96-1</f>
        <v>0.0486970289783988</v>
      </c>
      <c r="M126" s="9" t="n">
        <f aca="false">B126/B119-1</f>
        <v>0.157823568763508</v>
      </c>
      <c r="N126" s="9" t="n">
        <f aca="false">B126/B96-1</f>
        <v>0.317672399766751</v>
      </c>
      <c r="O126" s="8" t="n">
        <f aca="false">MAX(O125,F126)</f>
        <v>3852.23001069311</v>
      </c>
      <c r="P126" s="9" t="n">
        <f aca="false">F126/O126-1</f>
        <v>-0.106436536248429</v>
      </c>
      <c r="Q126" s="8" t="n">
        <f aca="false">MAX(Q125,B126)</f>
        <v>10361.6156901812</v>
      </c>
      <c r="R126" s="9" t="n">
        <f aca="false">B126/Q126-1</f>
        <v>-0.141369849604698</v>
      </c>
      <c r="S126" s="9" t="n">
        <f aca="false">B126/INDEX($B:$B,$E126)-1</f>
        <v>0.0154029875512469</v>
      </c>
      <c r="T126" s="0" t="n">
        <f aca="false">IF(AND($A126&gt;=CrashTest!$B$3,$A126&lt;=CrashTest!$C$3),1,IF(AND($A126&gt;=CrashTest!$B$4,$A126&lt;=CrashTest!$C$4),2,IF(AND($A126&gt;=CrashTest!$B$5,$A126&lt;=CrashTest!$C$5),3,IF(AND($A126&gt;=CrashTest!$B$6,$A126&lt;=CrashTest!$C$6),4,IF(AND($A126&gt;=CrashTest!$B$7,$A126&lt;=CrashTest!$C$7),5,0)))))</f>
        <v>0</v>
      </c>
      <c r="U126" s="8" t="str">
        <f aca="false">IF(T126=0,"",IF(T125=T126,MAX(U125,B126),B126))</f>
        <v/>
      </c>
      <c r="V126" s="9" t="str">
        <f aca="false">IF(T126=0,"",B126/U126-1)</f>
        <v/>
      </c>
      <c r="W126" s="8" t="str">
        <f aca="false">IF(T126=0,"",IF(T125=T126,MAX(W125,F126),F126))</f>
        <v/>
      </c>
      <c r="X126" s="9" t="str">
        <f aca="false">IF(T126=0,"",F126/W126-1)</f>
        <v/>
      </c>
    </row>
    <row r="127" customFormat="false" ht="15" hidden="false" customHeight="false" outlineLevel="0" collapsed="false">
      <c r="A127" s="5" t="n">
        <v>43955</v>
      </c>
      <c r="B127" s="6" t="n">
        <v>8881.95430450029</v>
      </c>
      <c r="C127" s="7" t="n">
        <v>4863.656403</v>
      </c>
      <c r="D127" s="0" t="n">
        <f aca="false">INT((ROW()-3)/30)</f>
        <v>4</v>
      </c>
      <c r="E127" s="0" t="n">
        <f aca="false">2+30*D127</f>
        <v>122</v>
      </c>
      <c r="F127" s="8" t="n">
        <f aca="false">INDEX($F:$F,$E127)*(2*B127/INDEX($B:$B,$E127)-C127/INDEX($C:$C,$E127))</f>
        <v>3449.73263099405</v>
      </c>
      <c r="G127" s="9" t="n">
        <f aca="false">B127/B126-1</f>
        <v>-0.00166816621416532</v>
      </c>
      <c r="H127" s="9" t="n">
        <f aca="false">F127/F126-1</f>
        <v>0.00218482751494831</v>
      </c>
      <c r="I127" s="9" t="n">
        <f aca="false">LN(B127/B126)</f>
        <v>-0.00166955915274195</v>
      </c>
      <c r="J127" s="9" t="n">
        <f aca="false">LN(F127/F126)</f>
        <v>0.00218244425003049</v>
      </c>
      <c r="K127" s="9" t="n">
        <f aca="false">F127/F120-1</f>
        <v>0.00958555190991151</v>
      </c>
      <c r="L127" s="9" t="n">
        <f aca="false">F127/F97-1</f>
        <v>0.057300192887781</v>
      </c>
      <c r="M127" s="9" t="n">
        <f aca="false">B127/B120-1</f>
        <v>0.142007584743149</v>
      </c>
      <c r="N127" s="9" t="n">
        <f aca="false">B127/B97-1</f>
        <v>0.294747569728021</v>
      </c>
      <c r="O127" s="8" t="n">
        <f aca="false">MAX(O126,F127)</f>
        <v>3852.23001069311</v>
      </c>
      <c r="P127" s="9" t="n">
        <f aca="false">F127/O127-1</f>
        <v>-0.104484254206472</v>
      </c>
      <c r="Q127" s="8" t="n">
        <f aca="false">MAX(Q126,B127)</f>
        <v>10361.6156901812</v>
      </c>
      <c r="R127" s="9" t="n">
        <f aca="false">B127/Q127-1</f>
        <v>-0.142802187412052</v>
      </c>
      <c r="S127" s="9" t="n">
        <f aca="false">B127/INDEX($B:$B,$E127)-1</f>
        <v>0.0137091265936513</v>
      </c>
      <c r="T127" s="0" t="n">
        <f aca="false">IF(AND($A127&gt;=CrashTest!$B$3,$A127&lt;=CrashTest!$C$3),1,IF(AND($A127&gt;=CrashTest!$B$4,$A127&lt;=CrashTest!$C$4),2,IF(AND($A127&gt;=CrashTest!$B$5,$A127&lt;=CrashTest!$C$5),3,IF(AND($A127&gt;=CrashTest!$B$6,$A127&lt;=CrashTest!$C$6),4,IF(AND($A127&gt;=CrashTest!$B$7,$A127&lt;=CrashTest!$C$7),5,0)))))</f>
        <v>0</v>
      </c>
      <c r="U127" s="8" t="str">
        <f aca="false">IF(T127=0,"",IF(T126=T127,MAX(U126,B127),B127))</f>
        <v/>
      </c>
      <c r="V127" s="9" t="str">
        <f aca="false">IF(T127=0,"",B127/U127-1)</f>
        <v/>
      </c>
      <c r="W127" s="8" t="str">
        <f aca="false">IF(T127=0,"",IF(T126=T127,MAX(W126,F127),F127))</f>
        <v/>
      </c>
      <c r="X127" s="9" t="str">
        <f aca="false">IF(T127=0,"",F127/W127-1)</f>
        <v/>
      </c>
    </row>
    <row r="128" customFormat="false" ht="15" hidden="false" customHeight="false" outlineLevel="0" collapsed="false">
      <c r="A128" s="5" t="n">
        <v>43956</v>
      </c>
      <c r="B128" s="6" t="n">
        <v>8985.8795993571</v>
      </c>
      <c r="C128" s="7" t="n">
        <v>5002.829176</v>
      </c>
      <c r="D128" s="0" t="n">
        <f aca="false">INT((ROW()-3)/30)</f>
        <v>4</v>
      </c>
      <c r="E128" s="0" t="n">
        <f aca="false">2+30*D128</f>
        <v>122</v>
      </c>
      <c r="F128" s="8" t="n">
        <f aca="false">INDEX($F:$F,$E128)*(2*B128/INDEX($B:$B,$E128)-C128/INDEX($C:$C,$E128))</f>
        <v>3431.19160711693</v>
      </c>
      <c r="G128" s="9" t="n">
        <f aca="false">B128/B127-1</f>
        <v>0.0117007238828231</v>
      </c>
      <c r="H128" s="9" t="n">
        <f aca="false">F128/F127-1</f>
        <v>-0.00537462634365826</v>
      </c>
      <c r="I128" s="9" t="n">
        <f aca="false">LN(B128/B127)</f>
        <v>0.0116327997407921</v>
      </c>
      <c r="J128" s="9" t="n">
        <f aca="false">LN(F128/F127)</f>
        <v>-0.00538912160891064</v>
      </c>
      <c r="K128" s="9" t="n">
        <f aca="false">F128/F121-1</f>
        <v>-0.0037015044969605</v>
      </c>
      <c r="L128" s="9" t="n">
        <f aca="false">F128/F98-1</f>
        <v>0.0444430876156641</v>
      </c>
      <c r="M128" s="9" t="n">
        <f aca="false">B128/B121-1</f>
        <v>0.15649878996277</v>
      </c>
      <c r="N128" s="9" t="n">
        <f aca="false">B128/B98-1</f>
        <v>0.323240722012416</v>
      </c>
      <c r="O128" s="8" t="n">
        <f aca="false">MAX(O127,F128)</f>
        <v>3852.23001069311</v>
      </c>
      <c r="P128" s="9" t="n">
        <f aca="false">F128/O128-1</f>
        <v>-0.109297316724975</v>
      </c>
      <c r="Q128" s="8" t="n">
        <f aca="false">MAX(Q127,B128)</f>
        <v>10361.6156901812</v>
      </c>
      <c r="R128" s="9" t="n">
        <f aca="false">B128/Q128-1</f>
        <v>-0.132772352494</v>
      </c>
      <c r="S128" s="9" t="n">
        <f aca="false">B128/INDEX($B:$B,$E128)-1</f>
        <v>0.0255702571814214</v>
      </c>
      <c r="T128" s="0" t="n">
        <f aca="false">IF(AND($A128&gt;=CrashTest!$B$3,$A128&lt;=CrashTest!$C$3),1,IF(AND($A128&gt;=CrashTest!$B$4,$A128&lt;=CrashTest!$C$4),2,IF(AND($A128&gt;=CrashTest!$B$5,$A128&lt;=CrashTest!$C$5),3,IF(AND($A128&gt;=CrashTest!$B$6,$A128&lt;=CrashTest!$C$6),4,IF(AND($A128&gt;=CrashTest!$B$7,$A128&lt;=CrashTest!$C$7),5,0)))))</f>
        <v>0</v>
      </c>
      <c r="U128" s="8" t="str">
        <f aca="false">IF(T128=0,"",IF(T127=T128,MAX(U127,B128),B128))</f>
        <v/>
      </c>
      <c r="V128" s="9" t="str">
        <f aca="false">IF(T128=0,"",B128/U128-1)</f>
        <v/>
      </c>
      <c r="W128" s="8" t="str">
        <f aca="false">IF(T128=0,"",IF(T127=T128,MAX(W127,F128),F128))</f>
        <v/>
      </c>
      <c r="X128" s="9" t="str">
        <f aca="false">IF(T128=0,"",F128/W128-1)</f>
        <v/>
      </c>
    </row>
    <row r="129" customFormat="false" ht="15" hidden="false" customHeight="false" outlineLevel="0" collapsed="false">
      <c r="A129" s="5" t="n">
        <v>43957</v>
      </c>
      <c r="B129" s="6" t="n">
        <v>9266.8130730567</v>
      </c>
      <c r="C129" s="7" t="n">
        <v>5127.607137</v>
      </c>
      <c r="D129" s="0" t="n">
        <f aca="false">INT((ROW()-3)/30)</f>
        <v>4</v>
      </c>
      <c r="E129" s="0" t="n">
        <f aca="false">2+30*D129</f>
        <v>122</v>
      </c>
      <c r="F129" s="8" t="n">
        <f aca="false">INDEX($F:$F,$E129)*(2*B129/INDEX($B:$B,$E129)-C129/INDEX($C:$C,$E129))</f>
        <v>3561.11253030747</v>
      </c>
      <c r="G129" s="9" t="n">
        <f aca="false">B129/B128-1</f>
        <v>0.0312638813588935</v>
      </c>
      <c r="H129" s="9" t="n">
        <f aca="false">F129/F128-1</f>
        <v>0.0378646657100288</v>
      </c>
      <c r="I129" s="9" t="n">
        <f aca="false">LN(B129/B128)</f>
        <v>0.0307851192878134</v>
      </c>
      <c r="J129" s="9" t="n">
        <f aca="false">LN(F129/F128)</f>
        <v>0.0371653963880411</v>
      </c>
      <c r="K129" s="9" t="n">
        <f aca="false">F129/F122-1</f>
        <v>0.041474489070934</v>
      </c>
      <c r="L129" s="9" t="n">
        <f aca="false">F129/F99-1</f>
        <v>0.0858767742065878</v>
      </c>
      <c r="M129" s="9" t="n">
        <f aca="false">B129/B122-1</f>
        <v>0.057633564027151</v>
      </c>
      <c r="N129" s="9" t="n">
        <f aca="false">B129/B99-1</f>
        <v>0.269744102650211</v>
      </c>
      <c r="O129" s="8" t="n">
        <f aca="false">MAX(O128,F129)</f>
        <v>3852.23001069311</v>
      </c>
      <c r="P129" s="9" t="n">
        <f aca="false">F129/O129-1</f>
        <v>-0.0755711573757404</v>
      </c>
      <c r="Q129" s="8" t="n">
        <f aca="false">MAX(Q128,B129)</f>
        <v>10361.6156901812</v>
      </c>
      <c r="R129" s="9" t="n">
        <f aca="false">B129/Q129-1</f>
        <v>-0.10565945021122</v>
      </c>
      <c r="S129" s="9" t="n">
        <f aca="false">B129/INDEX($B:$B,$E129)-1</f>
        <v>0.057633564027151</v>
      </c>
      <c r="T129" s="0" t="n">
        <f aca="false">IF(AND($A129&gt;=CrashTest!$B$3,$A129&lt;=CrashTest!$C$3),1,IF(AND($A129&gt;=CrashTest!$B$4,$A129&lt;=CrashTest!$C$4),2,IF(AND($A129&gt;=CrashTest!$B$5,$A129&lt;=CrashTest!$C$5),3,IF(AND($A129&gt;=CrashTest!$B$6,$A129&lt;=CrashTest!$C$6),4,IF(AND($A129&gt;=CrashTest!$B$7,$A129&lt;=CrashTest!$C$7),5,0)))))</f>
        <v>0</v>
      </c>
      <c r="U129" s="8" t="str">
        <f aca="false">IF(T129=0,"",IF(T128=T129,MAX(U128,B129),B129))</f>
        <v/>
      </c>
      <c r="V129" s="9" t="str">
        <f aca="false">IF(T129=0,"",B129/U129-1)</f>
        <v/>
      </c>
      <c r="W129" s="8" t="str">
        <f aca="false">IF(T129=0,"",IF(T128=T129,MAX(W128,F129),F129))</f>
        <v/>
      </c>
      <c r="X129" s="9" t="str">
        <f aca="false">IF(T129=0,"",F129/W129-1)</f>
        <v/>
      </c>
    </row>
    <row r="130" customFormat="false" ht="15" hidden="false" customHeight="false" outlineLevel="0" collapsed="false">
      <c r="A130" s="5" t="n">
        <v>43958</v>
      </c>
      <c r="B130" s="6" t="n">
        <v>9993.75317685564</v>
      </c>
      <c r="C130" s="7" t="n">
        <v>5953.543555</v>
      </c>
      <c r="D130" s="0" t="n">
        <f aca="false">INT((ROW()-3)/30)</f>
        <v>4</v>
      </c>
      <c r="E130" s="0" t="n">
        <f aca="false">2+30*D130</f>
        <v>122</v>
      </c>
      <c r="F130" s="8" t="n">
        <f aca="false">INDEX($F:$F,$E130)*(2*B130/INDEX($B:$B,$E130)-C130/INDEX($C:$C,$E130))</f>
        <v>3537.07699452673</v>
      </c>
      <c r="G130" s="9" t="n">
        <f aca="false">B130/B129-1</f>
        <v>0.0784455344105861</v>
      </c>
      <c r="H130" s="9" t="n">
        <f aca="false">F130/F129-1</f>
        <v>-0.0067494457353372</v>
      </c>
      <c r="I130" s="9" t="n">
        <f aca="false">LN(B130/B129)</f>
        <v>0.0755206843299204</v>
      </c>
      <c r="J130" s="9" t="n">
        <f aca="false">LN(F130/F129)</f>
        <v>-0.00677232625620985</v>
      </c>
      <c r="K130" s="9" t="n">
        <f aca="false">F130/F123-1</f>
        <v>0.0258573738676866</v>
      </c>
      <c r="L130" s="9" t="n">
        <f aca="false">F130/F100-1</f>
        <v>0.0720947451919796</v>
      </c>
      <c r="M130" s="9" t="n">
        <f aca="false">B130/B123-1</f>
        <v>0.155025250994378</v>
      </c>
      <c r="N130" s="9" t="n">
        <f aca="false">B130/B100-1</f>
        <v>0.390417168693096</v>
      </c>
      <c r="O130" s="8" t="n">
        <f aca="false">MAX(O129,F130)</f>
        <v>3852.23001069311</v>
      </c>
      <c r="P130" s="9" t="n">
        <f aca="false">F130/O130-1</f>
        <v>-0.0818105396852135</v>
      </c>
      <c r="Q130" s="8" t="n">
        <f aca="false">MAX(Q129,B130)</f>
        <v>10361.6156901812</v>
      </c>
      <c r="R130" s="9" t="n">
        <f aca="false">B130/Q130-1</f>
        <v>-0.0355024278379819</v>
      </c>
      <c r="S130" s="9" t="n">
        <f aca="false">B130/INDEX($B:$B,$E130)-1</f>
        <v>0.140600194167834</v>
      </c>
      <c r="T130" s="0" t="n">
        <f aca="false">IF(AND($A130&gt;=CrashTest!$B$3,$A130&lt;=CrashTest!$C$3),1,IF(AND($A130&gt;=CrashTest!$B$4,$A130&lt;=CrashTest!$C$4),2,IF(AND($A130&gt;=CrashTest!$B$5,$A130&lt;=CrashTest!$C$5),3,IF(AND($A130&gt;=CrashTest!$B$6,$A130&lt;=CrashTest!$C$6),4,IF(AND($A130&gt;=CrashTest!$B$7,$A130&lt;=CrashTest!$C$7),5,0)))))</f>
        <v>0</v>
      </c>
      <c r="U130" s="8" t="str">
        <f aca="false">IF(T130=0,"",IF(T129=T130,MAX(U129,B130),B130))</f>
        <v/>
      </c>
      <c r="V130" s="9" t="str">
        <f aca="false">IF(T130=0,"",B130/U130-1)</f>
        <v/>
      </c>
      <c r="W130" s="8" t="str">
        <f aca="false">IF(T130=0,"",IF(T129=T130,MAX(W129,F130),F130))</f>
        <v/>
      </c>
      <c r="X130" s="9" t="str">
        <f aca="false">IF(T130=0,"",F130/W130-1)</f>
        <v/>
      </c>
    </row>
    <row r="131" customFormat="false" ht="15" hidden="false" customHeight="false" outlineLevel="0" collapsed="false">
      <c r="A131" s="5" t="n">
        <v>43959</v>
      </c>
      <c r="B131" s="6" t="n">
        <v>9859.32360461718</v>
      </c>
      <c r="C131" s="7" t="n">
        <v>5756.919332</v>
      </c>
      <c r="D131" s="0" t="n">
        <f aca="false">INT((ROW()-3)/30)</f>
        <v>4</v>
      </c>
      <c r="E131" s="0" t="n">
        <f aca="false">2+30*D131</f>
        <v>122</v>
      </c>
      <c r="F131" s="8" t="n">
        <f aca="false">INDEX($F:$F,$E131)*(2*B131/INDEX($B:$B,$E131)-C131/INDEX($C:$C,$E131))</f>
        <v>3572.94753939798</v>
      </c>
      <c r="G131" s="9" t="n">
        <f aca="false">B131/B130-1</f>
        <v>-0.0134513600505747</v>
      </c>
      <c r="H131" s="9" t="n">
        <f aca="false">F131/F130-1</f>
        <v>0.0101412960268465</v>
      </c>
      <c r="I131" s="9" t="n">
        <f aca="false">LN(B131/B130)</f>
        <v>-0.0135426491602634</v>
      </c>
      <c r="J131" s="9" t="n">
        <f aca="false">LN(F131/F130)</f>
        <v>0.0100902181247712</v>
      </c>
      <c r="K131" s="9" t="n">
        <f aca="false">F131/F124-1</f>
        <v>0.0312721124037405</v>
      </c>
      <c r="L131" s="9" t="n">
        <f aca="false">F131/F101-1</f>
        <v>0.0706277650631555</v>
      </c>
      <c r="M131" s="9" t="n">
        <f aca="false">B131/B124-1</f>
        <v>0.113351515980894</v>
      </c>
      <c r="N131" s="9" t="n">
        <f aca="false">B131/B101-1</f>
        <v>0.337366133185397</v>
      </c>
      <c r="O131" s="8" t="n">
        <f aca="false">MAX(O130,F131)</f>
        <v>3852.23001069311</v>
      </c>
      <c r="P131" s="9" t="n">
        <f aca="false">F131/O131-1</f>
        <v>-0.0724989085594308</v>
      </c>
      <c r="Q131" s="8" t="n">
        <f aca="false">MAX(Q130,B131)</f>
        <v>10361.6156901812</v>
      </c>
      <c r="R131" s="9" t="n">
        <f aca="false">B131/Q131-1</f>
        <v>-0.0484762319490383</v>
      </c>
      <c r="S131" s="9" t="n">
        <f aca="false">B131/INDEX($B:$B,$E131)-1</f>
        <v>0.125257570282327</v>
      </c>
      <c r="T131" s="0" t="n">
        <f aca="false">IF(AND($A131&gt;=CrashTest!$B$3,$A131&lt;=CrashTest!$C$3),1,IF(AND($A131&gt;=CrashTest!$B$4,$A131&lt;=CrashTest!$C$4),2,IF(AND($A131&gt;=CrashTest!$B$5,$A131&lt;=CrashTest!$C$5),3,IF(AND($A131&gt;=CrashTest!$B$6,$A131&lt;=CrashTest!$C$6),4,IF(AND($A131&gt;=CrashTest!$B$7,$A131&lt;=CrashTest!$C$7),5,0)))))</f>
        <v>0</v>
      </c>
      <c r="U131" s="8" t="str">
        <f aca="false">IF(T131=0,"",IF(T130=T131,MAX(U130,B131),B131))</f>
        <v/>
      </c>
      <c r="V131" s="9" t="str">
        <f aca="false">IF(T131=0,"",B131/U131-1)</f>
        <v/>
      </c>
      <c r="W131" s="8" t="str">
        <f aca="false">IF(T131=0,"",IF(T130=T131,MAX(W130,F131),F131))</f>
        <v/>
      </c>
      <c r="X131" s="9" t="str">
        <f aca="false">IF(T131=0,"",F131/W131-1)</f>
        <v/>
      </c>
    </row>
    <row r="132" customFormat="false" ht="15" hidden="false" customHeight="false" outlineLevel="0" collapsed="false">
      <c r="A132" s="5" t="n">
        <v>43960</v>
      </c>
      <c r="B132" s="6" t="n">
        <v>9577.33892238457</v>
      </c>
      <c r="C132" s="7" t="n">
        <v>5484.746553</v>
      </c>
      <c r="D132" s="0" t="n">
        <f aca="false">INT((ROW()-3)/30)</f>
        <v>4</v>
      </c>
      <c r="E132" s="0" t="n">
        <f aca="false">2+30*D132</f>
        <v>122</v>
      </c>
      <c r="F132" s="8" t="n">
        <f aca="false">INDEX($F:$F,$E132)*(2*B132/INDEX($B:$B,$E132)-C132/INDEX($C:$C,$E132))</f>
        <v>3547.74806136498</v>
      </c>
      <c r="G132" s="9" t="n">
        <f aca="false">B132/B131-1</f>
        <v>-0.0286008141674704</v>
      </c>
      <c r="H132" s="9" t="n">
        <f aca="false">F132/F131-1</f>
        <v>-0.00705285419254875</v>
      </c>
      <c r="I132" s="9" t="n">
        <f aca="false">LN(B132/B131)</f>
        <v>-0.0290177872090674</v>
      </c>
      <c r="J132" s="9" t="n">
        <f aca="false">LN(F132/F131)</f>
        <v>-0.0070778431335686</v>
      </c>
      <c r="K132" s="9" t="n">
        <f aca="false">F132/F125-1</f>
        <v>0.0275132597815073</v>
      </c>
      <c r="L132" s="9" t="n">
        <f aca="false">F132/F102-1</f>
        <v>0.0626687919230509</v>
      </c>
      <c r="M132" s="9" t="n">
        <f aca="false">B132/B125-1</f>
        <v>0.0668417497301208</v>
      </c>
      <c r="N132" s="9" t="n">
        <f aca="false">B132/B102-1</f>
        <v>0.312039869128056</v>
      </c>
      <c r="O132" s="8" t="n">
        <f aca="false">MAX(O131,F132)</f>
        <v>3852.23001069311</v>
      </c>
      <c r="P132" s="9" t="n">
        <f aca="false">F132/O132-1</f>
        <v>-0.0790404385207909</v>
      </c>
      <c r="Q132" s="8" t="n">
        <f aca="false">MAX(Q131,B132)</f>
        <v>10361.6156901812</v>
      </c>
      <c r="R132" s="9" t="n">
        <f aca="false">B132/Q132-1</f>
        <v>-0.0756905864149952</v>
      </c>
      <c r="S132" s="9" t="n">
        <f aca="false">B132/INDEX($B:$B,$E132)-1</f>
        <v>0.0930742876241428</v>
      </c>
      <c r="T132" s="0" t="n">
        <f aca="false">IF(AND($A132&gt;=CrashTest!$B$3,$A132&lt;=CrashTest!$C$3),1,IF(AND($A132&gt;=CrashTest!$B$4,$A132&lt;=CrashTest!$C$4),2,IF(AND($A132&gt;=CrashTest!$B$5,$A132&lt;=CrashTest!$C$5),3,IF(AND($A132&gt;=CrashTest!$B$6,$A132&lt;=CrashTest!$C$6),4,IF(AND($A132&gt;=CrashTest!$B$7,$A132&lt;=CrashTest!$C$7),5,0)))))</f>
        <v>0</v>
      </c>
      <c r="U132" s="8" t="str">
        <f aca="false">IF(T132=0,"",IF(T131=T132,MAX(U131,B132),B132))</f>
        <v/>
      </c>
      <c r="V132" s="9" t="str">
        <f aca="false">IF(T132=0,"",B132/U132-1)</f>
        <v/>
      </c>
      <c r="W132" s="8" t="str">
        <f aca="false">IF(T132=0,"",IF(T131=T132,MAX(W131,F132),F132))</f>
        <v/>
      </c>
      <c r="X132" s="9" t="str">
        <f aca="false">IF(T132=0,"",F132/W132-1)</f>
        <v/>
      </c>
    </row>
    <row r="133" customFormat="false" ht="15" hidden="false" customHeight="false" outlineLevel="0" collapsed="false">
      <c r="A133" s="5" t="n">
        <v>43961</v>
      </c>
      <c r="B133" s="6" t="n">
        <v>8715.03329322034</v>
      </c>
      <c r="C133" s="7" t="n">
        <v>4714.981045</v>
      </c>
      <c r="D133" s="0" t="n">
        <f aca="false">INT((ROW()-3)/30)</f>
        <v>4</v>
      </c>
      <c r="E133" s="0" t="n">
        <f aca="false">2+30*D133</f>
        <v>122</v>
      </c>
      <c r="F133" s="8" t="n">
        <f aca="false">INDEX($F:$F,$E133)*(2*B133/INDEX($B:$B,$E133)-C133/INDEX($C:$C,$E133))</f>
        <v>3425.90993110201</v>
      </c>
      <c r="G133" s="9" t="n">
        <f aca="false">B133/B132-1</f>
        <v>-0.0900360357039064</v>
      </c>
      <c r="H133" s="9" t="n">
        <f aca="false">F133/F132-1</f>
        <v>-0.0343423851286909</v>
      </c>
      <c r="I133" s="9" t="n">
        <f aca="false">LN(B133/B132)</f>
        <v>-0.0943502799299516</v>
      </c>
      <c r="J133" s="9" t="n">
        <f aca="false">LN(F133/F132)</f>
        <v>-0.0349459435479125</v>
      </c>
      <c r="K133" s="9" t="n">
        <f aca="false">F133/F126-1</f>
        <v>-0.00473592575379478</v>
      </c>
      <c r="L133" s="9" t="n">
        <f aca="false">F133/F103-1</f>
        <v>0.0447818915787963</v>
      </c>
      <c r="M133" s="9" t="n">
        <f aca="false">B133/B126-1</f>
        <v>-0.0204300910761368</v>
      </c>
      <c r="N133" s="9" t="n">
        <f aca="false">B133/B103-1</f>
        <v>0.270445856464636</v>
      </c>
      <c r="O133" s="8" t="n">
        <f aca="false">MAX(O132,F133)</f>
        <v>3852.23001069311</v>
      </c>
      <c r="P133" s="9" t="n">
        <f aca="false">F133/O133-1</f>
        <v>-0.11066838646906</v>
      </c>
      <c r="Q133" s="8" t="n">
        <f aca="false">MAX(Q132,B133)</f>
        <v>10361.6156901812</v>
      </c>
      <c r="R133" s="9" t="n">
        <f aca="false">B133/Q133-1</f>
        <v>-0.158911741777991</v>
      </c>
      <c r="S133" s="9" t="n">
        <f aca="false">B133/INDEX($B:$B,$E133)-1</f>
        <v>-0.00534178796340656</v>
      </c>
      <c r="T133" s="0" t="n">
        <f aca="false">IF(AND($A133&gt;=CrashTest!$B$3,$A133&lt;=CrashTest!$C$3),1,IF(AND($A133&gt;=CrashTest!$B$4,$A133&lt;=CrashTest!$C$4),2,IF(AND($A133&gt;=CrashTest!$B$5,$A133&lt;=CrashTest!$C$5),3,IF(AND($A133&gt;=CrashTest!$B$6,$A133&lt;=CrashTest!$C$6),4,IF(AND($A133&gt;=CrashTest!$B$7,$A133&lt;=CrashTest!$C$7),5,0)))))</f>
        <v>0</v>
      </c>
      <c r="U133" s="8" t="str">
        <f aca="false">IF(T133=0,"",IF(T132=T133,MAX(U132,B133),B133))</f>
        <v/>
      </c>
      <c r="V133" s="9" t="str">
        <f aca="false">IF(T133=0,"",B133/U133-1)</f>
        <v/>
      </c>
      <c r="W133" s="8" t="str">
        <f aca="false">IF(T133=0,"",IF(T132=T133,MAX(W132,F133),F133))</f>
        <v/>
      </c>
      <c r="X133" s="9" t="str">
        <f aca="false">IF(T133=0,"",F133/W133-1)</f>
        <v/>
      </c>
    </row>
    <row r="134" customFormat="false" ht="15" hidden="false" customHeight="false" outlineLevel="0" collapsed="false">
      <c r="A134" s="5" t="n">
        <v>43962</v>
      </c>
      <c r="B134" s="6" t="n">
        <v>8591.65288433665</v>
      </c>
      <c r="C134" s="7" t="n">
        <v>4561.99943</v>
      </c>
      <c r="D134" s="0" t="n">
        <f aca="false">INT((ROW()-3)/30)</f>
        <v>4</v>
      </c>
      <c r="E134" s="0" t="n">
        <f aca="false">2+30*D134</f>
        <v>122</v>
      </c>
      <c r="F134" s="8" t="n">
        <f aca="false">INDEX($F:$F,$E134)*(2*B134/INDEX($B:$B,$E134)-C134/INDEX($C:$C,$E134))</f>
        <v>3439.15408189704</v>
      </c>
      <c r="G134" s="9" t="n">
        <f aca="false">B134/B133-1</f>
        <v>-0.0141571930631258</v>
      </c>
      <c r="H134" s="9" t="n">
        <f aca="false">F134/F133-1</f>
        <v>0.00386587828091844</v>
      </c>
      <c r="I134" s="9" t="n">
        <f aca="false">LN(B134/B133)</f>
        <v>-0.0142583621023321</v>
      </c>
      <c r="J134" s="9" t="n">
        <f aca="false">LN(F134/F133)</f>
        <v>0.00385842497634692</v>
      </c>
      <c r="K134" s="9" t="n">
        <f aca="false">F134/F127-1</f>
        <v>-0.0030664837622385</v>
      </c>
      <c r="L134" s="9" t="n">
        <f aca="false">F134/F104-1</f>
        <v>0.0433842208857336</v>
      </c>
      <c r="M134" s="9" t="n">
        <f aca="false">B134/B127-1</f>
        <v>-0.032684408206936</v>
      </c>
      <c r="N134" s="9" t="n">
        <f aca="false">B134/B104-1</f>
        <v>0.248209418049244</v>
      </c>
      <c r="O134" s="8" t="n">
        <f aca="false">MAX(O133,F134)</f>
        <v>3852.23001069311</v>
      </c>
      <c r="P134" s="9" t="n">
        <f aca="false">F134/O134-1</f>
        <v>-0.107230338699777</v>
      </c>
      <c r="Q134" s="8" t="n">
        <f aca="false">MAX(Q133,B134)</f>
        <v>10361.6156901812</v>
      </c>
      <c r="R134" s="9" t="n">
        <f aca="false">B134/Q134-1</f>
        <v>-0.170819190632769</v>
      </c>
      <c r="S134" s="9" t="n">
        <f aca="false">B134/INDEX($B:$B,$E134)-1</f>
        <v>-0.0194233563030322</v>
      </c>
      <c r="T134" s="0" t="n">
        <f aca="false">IF(AND($A134&gt;=CrashTest!$B$3,$A134&lt;=CrashTest!$C$3),1,IF(AND($A134&gt;=CrashTest!$B$4,$A134&lt;=CrashTest!$C$4),2,IF(AND($A134&gt;=CrashTest!$B$5,$A134&lt;=CrashTest!$C$5),3,IF(AND($A134&gt;=CrashTest!$B$6,$A134&lt;=CrashTest!$C$6),4,IF(AND($A134&gt;=CrashTest!$B$7,$A134&lt;=CrashTest!$C$7),5,0)))))</f>
        <v>0</v>
      </c>
      <c r="U134" s="8" t="str">
        <f aca="false">IF(T134=0,"",IF(T133=T134,MAX(U133,B134),B134))</f>
        <v/>
      </c>
      <c r="V134" s="9" t="str">
        <f aca="false">IF(T134=0,"",B134/U134-1)</f>
        <v/>
      </c>
      <c r="W134" s="8" t="str">
        <f aca="false">IF(T134=0,"",IF(T133=T134,MAX(W133,F134),F134))</f>
        <v/>
      </c>
      <c r="X134" s="9" t="str">
        <f aca="false">IF(T134=0,"",F134/W134-1)</f>
        <v/>
      </c>
    </row>
    <row r="135" customFormat="false" ht="15" hidden="false" customHeight="false" outlineLevel="0" collapsed="false">
      <c r="A135" s="5" t="n">
        <v>43963</v>
      </c>
      <c r="B135" s="6" t="n">
        <v>8817.25068112215</v>
      </c>
      <c r="C135" s="7" t="n">
        <v>4803.032259</v>
      </c>
      <c r="D135" s="0" t="n">
        <f aca="false">INT((ROW()-3)/30)</f>
        <v>4</v>
      </c>
      <c r="E135" s="0" t="n">
        <f aca="false">2+30*D135</f>
        <v>122</v>
      </c>
      <c r="F135" s="8" t="n">
        <f aca="false">INDEX($F:$F,$E135)*(2*B135/INDEX($B:$B,$E135)-C135/INDEX($C:$C,$E135))</f>
        <v>3442.64143000988</v>
      </c>
      <c r="G135" s="9" t="n">
        <f aca="false">B135/B134-1</f>
        <v>0.0262577876251011</v>
      </c>
      <c r="H135" s="9" t="n">
        <f aca="false">F135/F134-1</f>
        <v>0.00101401333868423</v>
      </c>
      <c r="I135" s="9" t="n">
        <f aca="false">LN(B135/B134)</f>
        <v>0.0259189701845529</v>
      </c>
      <c r="J135" s="9" t="n">
        <f aca="false">LN(F135/F134)</f>
        <v>0.00101349957443858</v>
      </c>
      <c r="K135" s="9" t="n">
        <f aca="false">F135/F128-1</f>
        <v>0.00333698149330841</v>
      </c>
      <c r="L135" s="9" t="n">
        <f aca="false">F135/F105-1</f>
        <v>0.0213445730324529</v>
      </c>
      <c r="M135" s="9" t="n">
        <f aca="false">B135/B128-1</f>
        <v>-0.018765989057656</v>
      </c>
      <c r="N135" s="9" t="n">
        <f aca="false">B135/B105-1</f>
        <v>0.263457846957413</v>
      </c>
      <c r="O135" s="8" t="n">
        <f aca="false">MAX(O134,F135)</f>
        <v>3852.23001069311</v>
      </c>
      <c r="P135" s="9" t="n">
        <f aca="false">F135/O135-1</f>
        <v>-0.106325058354846</v>
      </c>
      <c r="Q135" s="8" t="n">
        <f aca="false">MAX(Q134,B135)</f>
        <v>10361.6156901812</v>
      </c>
      <c r="R135" s="9" t="n">
        <f aca="false">B135/Q135-1</f>
        <v>-0.149046737037594</v>
      </c>
      <c r="S135" s="9" t="n">
        <f aca="false">B135/INDEX($B:$B,$E135)-1</f>
        <v>0.00632441695729735</v>
      </c>
      <c r="T135" s="0" t="n">
        <f aca="false">IF(AND($A135&gt;=CrashTest!$B$3,$A135&lt;=CrashTest!$C$3),1,IF(AND($A135&gt;=CrashTest!$B$4,$A135&lt;=CrashTest!$C$4),2,IF(AND($A135&gt;=CrashTest!$B$5,$A135&lt;=CrashTest!$C$5),3,IF(AND($A135&gt;=CrashTest!$B$6,$A135&lt;=CrashTest!$C$6),4,IF(AND($A135&gt;=CrashTest!$B$7,$A135&lt;=CrashTest!$C$7),5,0)))))</f>
        <v>0</v>
      </c>
      <c r="U135" s="8" t="str">
        <f aca="false">IF(T135=0,"",IF(T134=T135,MAX(U134,B135),B135))</f>
        <v/>
      </c>
      <c r="V135" s="9" t="str">
        <f aca="false">IF(T135=0,"",B135/U135-1)</f>
        <v/>
      </c>
      <c r="W135" s="8" t="str">
        <f aca="false">IF(T135=0,"",IF(T134=T135,MAX(W134,F135),F135))</f>
        <v/>
      </c>
      <c r="X135" s="9" t="str">
        <f aca="false">IF(T135=0,"",F135/W135-1)</f>
        <v/>
      </c>
    </row>
    <row r="136" customFormat="false" ht="15" hidden="false" customHeight="false" outlineLevel="0" collapsed="false">
      <c r="A136" s="5" t="n">
        <v>43964</v>
      </c>
      <c r="B136" s="6" t="n">
        <v>9322.99720204559</v>
      </c>
      <c r="C136" s="7" t="n">
        <v>5273.998238</v>
      </c>
      <c r="D136" s="0" t="n">
        <f aca="false">INT((ROW()-3)/30)</f>
        <v>4</v>
      </c>
      <c r="E136" s="0" t="n">
        <f aca="false">2+30*D136</f>
        <v>122</v>
      </c>
      <c r="F136" s="8" t="n">
        <f aca="false">INDEX($F:$F,$E136)*(2*B136/INDEX($B:$B,$E136)-C136/INDEX($C:$C,$E136))</f>
        <v>3500.14093820204</v>
      </c>
      <c r="G136" s="9" t="n">
        <f aca="false">B136/B135-1</f>
        <v>0.0573587549241681</v>
      </c>
      <c r="H136" s="9" t="n">
        <f aca="false">F136/F135-1</f>
        <v>0.0167021484407091</v>
      </c>
      <c r="I136" s="9" t="n">
        <f aca="false">LN(B136/B135)</f>
        <v>0.0557740579341569</v>
      </c>
      <c r="J136" s="9" t="n">
        <f aca="false">LN(F136/F135)</f>
        <v>0.0165642014478315</v>
      </c>
      <c r="K136" s="9" t="n">
        <f aca="false">F136/F129-1</f>
        <v>-0.0171215011001546</v>
      </c>
      <c r="L136" s="9" t="n">
        <f aca="false">F136/F106-1</f>
        <v>0.0602767503323993</v>
      </c>
      <c r="M136" s="9" t="n">
        <f aca="false">B136/B129-1</f>
        <v>0.00606293971249339</v>
      </c>
      <c r="N136" s="9" t="n">
        <f aca="false">B136/B106-1</f>
        <v>0.358329511630371</v>
      </c>
      <c r="O136" s="8" t="n">
        <f aca="false">MAX(O135,F136)</f>
        <v>3852.23001069311</v>
      </c>
      <c r="P136" s="9" t="n">
        <f aca="false">F136/O136-1</f>
        <v>-0.0913987668217464</v>
      </c>
      <c r="Q136" s="8" t="n">
        <f aca="false">MAX(Q135,B136)</f>
        <v>10361.6156901812</v>
      </c>
      <c r="R136" s="9" t="n">
        <f aca="false">B136/Q136-1</f>
        <v>-0.100237117375413</v>
      </c>
      <c r="S136" s="9" t="n">
        <f aca="false">B136/INDEX($B:$B,$E136)-1</f>
        <v>0.0640459325637572</v>
      </c>
      <c r="T136" s="0" t="n">
        <f aca="false">IF(AND($A136&gt;=CrashTest!$B$3,$A136&lt;=CrashTest!$C$3),1,IF(AND($A136&gt;=CrashTest!$B$4,$A136&lt;=CrashTest!$C$4),2,IF(AND($A136&gt;=CrashTest!$B$5,$A136&lt;=CrashTest!$C$5),3,IF(AND($A136&gt;=CrashTest!$B$6,$A136&lt;=CrashTest!$C$6),4,IF(AND($A136&gt;=CrashTest!$B$7,$A136&lt;=CrashTest!$C$7),5,0)))))</f>
        <v>0</v>
      </c>
      <c r="U136" s="8" t="str">
        <f aca="false">IF(T136=0,"",IF(T135=T136,MAX(U135,B136),B136))</f>
        <v/>
      </c>
      <c r="V136" s="9" t="str">
        <f aca="false">IF(T136=0,"",B136/U136-1)</f>
        <v/>
      </c>
      <c r="W136" s="8" t="str">
        <f aca="false">IF(T136=0,"",IF(T135=T136,MAX(W135,F136),F136))</f>
        <v/>
      </c>
      <c r="X136" s="9" t="str">
        <f aca="false">IF(T136=0,"",F136/W136-1)</f>
        <v/>
      </c>
    </row>
    <row r="137" customFormat="false" ht="15" hidden="false" customHeight="false" outlineLevel="0" collapsed="false">
      <c r="A137" s="5" t="n">
        <v>43965</v>
      </c>
      <c r="B137" s="6" t="n">
        <v>9801.26948772647</v>
      </c>
      <c r="C137" s="7" t="n">
        <v>5731.934783</v>
      </c>
      <c r="D137" s="0" t="n">
        <f aca="false">INT((ROW()-3)/30)</f>
        <v>4</v>
      </c>
      <c r="E137" s="0" t="n">
        <f aca="false">2+30*D137</f>
        <v>122</v>
      </c>
      <c r="F137" s="8" t="n">
        <f aca="false">INDEX($F:$F,$E137)*(2*B137/INDEX($B:$B,$E137)-C137/INDEX($C:$C,$E137))</f>
        <v>3545.52656971071</v>
      </c>
      <c r="G137" s="9" t="n">
        <f aca="false">B137/B136-1</f>
        <v>0.0513002712878581</v>
      </c>
      <c r="H137" s="9" t="n">
        <f aca="false">F137/F136-1</f>
        <v>0.0129668011402941</v>
      </c>
      <c r="I137" s="9" t="n">
        <f aca="false">LN(B137/B136)</f>
        <v>0.0500277516495132</v>
      </c>
      <c r="J137" s="9" t="n">
        <f aca="false">LN(F137/F136)</f>
        <v>0.0128834519163708</v>
      </c>
      <c r="K137" s="9" t="n">
        <f aca="false">F137/F130-1</f>
        <v>0.00238885814389933</v>
      </c>
      <c r="L137" s="9" t="n">
        <f aca="false">F137/F107-1</f>
        <v>0.0733647182857509</v>
      </c>
      <c r="M137" s="9" t="n">
        <f aca="false">B137/B130-1</f>
        <v>-0.0192604005445062</v>
      </c>
      <c r="N137" s="9" t="n">
        <f aca="false">B137/B107-1</f>
        <v>0.425527539815369</v>
      </c>
      <c r="O137" s="8" t="n">
        <f aca="false">MAX(O136,F137)</f>
        <v>3852.23001069311</v>
      </c>
      <c r="P137" s="9" t="n">
        <f aca="false">F137/O137-1</f>
        <v>-0.079617115315298</v>
      </c>
      <c r="Q137" s="8" t="n">
        <f aca="false">MAX(Q136,B137)</f>
        <v>10361.6156901812</v>
      </c>
      <c r="R137" s="9" t="n">
        <f aca="false">B137/Q137-1</f>
        <v>-0.0540790374020261</v>
      </c>
      <c r="S137" s="9" t="n">
        <f aca="false">B137/INDEX($B:$B,$E137)-1</f>
        <v>0.11863177756702</v>
      </c>
      <c r="T137" s="0" t="n">
        <f aca="false">IF(AND($A137&gt;=CrashTest!$B$3,$A137&lt;=CrashTest!$C$3),1,IF(AND($A137&gt;=CrashTest!$B$4,$A137&lt;=CrashTest!$C$4),2,IF(AND($A137&gt;=CrashTest!$B$5,$A137&lt;=CrashTest!$C$5),3,IF(AND($A137&gt;=CrashTest!$B$6,$A137&lt;=CrashTest!$C$6),4,IF(AND($A137&gt;=CrashTest!$B$7,$A137&lt;=CrashTest!$C$7),5,0)))))</f>
        <v>0</v>
      </c>
      <c r="U137" s="8" t="str">
        <f aca="false">IF(T137=0,"",IF(T136=T137,MAX(U136,B137),B137))</f>
        <v/>
      </c>
      <c r="V137" s="9" t="str">
        <f aca="false">IF(T137=0,"",B137/U137-1)</f>
        <v/>
      </c>
      <c r="W137" s="8" t="str">
        <f aca="false">IF(T137=0,"",IF(T136=T137,MAX(W136,F137),F137))</f>
        <v/>
      </c>
      <c r="X137" s="9" t="str">
        <f aca="false">IF(T137=0,"",F137/W137-1)</f>
        <v/>
      </c>
    </row>
    <row r="138" customFormat="false" ht="15" hidden="false" customHeight="false" outlineLevel="0" collapsed="false">
      <c r="A138" s="5" t="n">
        <v>43966</v>
      </c>
      <c r="B138" s="6" t="n">
        <v>9326.87585891292</v>
      </c>
      <c r="C138" s="7" t="n">
        <v>5264.17568</v>
      </c>
      <c r="D138" s="0" t="n">
        <f aca="false">INT((ROW()-3)/30)</f>
        <v>4</v>
      </c>
      <c r="E138" s="0" t="n">
        <f aca="false">2+30*D138</f>
        <v>122</v>
      </c>
      <c r="F138" s="8" t="n">
        <f aca="false">INDEX($F:$F,$E138)*(2*B138/INDEX($B:$B,$E138)-C138/INDEX($C:$C,$E138))</f>
        <v>3510.20165551328</v>
      </c>
      <c r="G138" s="9" t="n">
        <f aca="false">B138/B137-1</f>
        <v>-0.0484012432682934</v>
      </c>
      <c r="H138" s="9" t="n">
        <f aca="false">F138/F137-1</f>
        <v>-0.00996323493926343</v>
      </c>
      <c r="I138" s="9" t="n">
        <f aca="false">LN(B138/B137)</f>
        <v>-0.0496118070572285</v>
      </c>
      <c r="J138" s="9" t="n">
        <f aca="false">LN(F138/F137)</f>
        <v>-0.010013200118055</v>
      </c>
      <c r="K138" s="9" t="n">
        <f aca="false">F138/F131-1</f>
        <v>-0.017561378439738</v>
      </c>
      <c r="L138" s="9" t="n">
        <f aca="false">F138/F108-1</f>
        <v>0.07242093130356</v>
      </c>
      <c r="M138" s="9" t="n">
        <f aca="false">B138/B131-1</f>
        <v>-0.0540044902730359</v>
      </c>
      <c r="N138" s="9" t="n">
        <f aca="false">B138/B108-1</f>
        <v>0.407729222097856</v>
      </c>
      <c r="O138" s="8" t="n">
        <f aca="false">MAX(O137,F138)</f>
        <v>3852.23001069311</v>
      </c>
      <c r="P138" s="9" t="n">
        <f aca="false">F138/O138-1</f>
        <v>-0.0887871062294886</v>
      </c>
      <c r="Q138" s="8" t="n">
        <f aca="false">MAX(Q137,B138)</f>
        <v>10361.6156901812</v>
      </c>
      <c r="R138" s="9" t="n">
        <f aca="false">B138/Q138-1</f>
        <v>-0.0998627880253089</v>
      </c>
      <c r="S138" s="9" t="n">
        <f aca="false">B138/INDEX($B:$B,$E138)-1</f>
        <v>0.0644886087733552</v>
      </c>
      <c r="T138" s="0" t="n">
        <f aca="false">IF(AND($A138&gt;=CrashTest!$B$3,$A138&lt;=CrashTest!$C$3),1,IF(AND($A138&gt;=CrashTest!$B$4,$A138&lt;=CrashTest!$C$4),2,IF(AND($A138&gt;=CrashTest!$B$5,$A138&lt;=CrashTest!$C$5),3,IF(AND($A138&gt;=CrashTest!$B$6,$A138&lt;=CrashTest!$C$6),4,IF(AND($A138&gt;=CrashTest!$B$7,$A138&lt;=CrashTest!$C$7),5,0)))))</f>
        <v>0</v>
      </c>
      <c r="U138" s="8" t="str">
        <f aca="false">IF(T138=0,"",IF(T137=T138,MAX(U137,B138),B138))</f>
        <v/>
      </c>
      <c r="V138" s="9" t="str">
        <f aca="false">IF(T138=0,"",B138/U138-1)</f>
        <v/>
      </c>
      <c r="W138" s="8" t="str">
        <f aca="false">IF(T138=0,"",IF(T137=T138,MAX(W137,F138),F138))</f>
        <v/>
      </c>
      <c r="X138" s="9" t="str">
        <f aca="false">IF(T138=0,"",F138/W138-1)</f>
        <v/>
      </c>
    </row>
    <row r="139" customFormat="false" ht="15" hidden="false" customHeight="false" outlineLevel="0" collapsed="false">
      <c r="A139" s="5" t="n">
        <v>43967</v>
      </c>
      <c r="B139" s="6" t="n">
        <v>9395.4753893045</v>
      </c>
      <c r="C139" s="7" t="n">
        <v>5324.631936</v>
      </c>
      <c r="D139" s="0" t="n">
        <f aca="false">INT((ROW()-3)/30)</f>
        <v>4</v>
      </c>
      <c r="E139" s="0" t="n">
        <f aca="false">2+30*D139</f>
        <v>122</v>
      </c>
      <c r="F139" s="8" t="n">
        <f aca="false">INDEX($F:$F,$E139)*(2*B139/INDEX($B:$B,$E139)-C139/INDEX($C:$C,$E139))</f>
        <v>3520.45382075368</v>
      </c>
      <c r="G139" s="9" t="n">
        <f aca="false">B139/B138-1</f>
        <v>0.00735503843186947</v>
      </c>
      <c r="H139" s="9" t="n">
        <f aca="false">F139/F138-1</f>
        <v>0.00292067699993681</v>
      </c>
      <c r="I139" s="9" t="n">
        <f aca="false">LN(B139/B138)</f>
        <v>0.00732812203687097</v>
      </c>
      <c r="J139" s="9" t="n">
        <f aca="false">LN(F139/F138)</f>
        <v>0.00291642010952154</v>
      </c>
      <c r="K139" s="9" t="n">
        <f aca="false">F139/F132-1</f>
        <v>-0.00769339878119768</v>
      </c>
      <c r="L139" s="9" t="n">
        <f aca="false">F139/F109-1</f>
        <v>0.0511894018037522</v>
      </c>
      <c r="M139" s="9" t="n">
        <f aca="false">B139/B132-1</f>
        <v>-0.0189889419758353</v>
      </c>
      <c r="N139" s="9" t="n">
        <f aca="false">B139/B109-1</f>
        <v>0.318146631843429</v>
      </c>
      <c r="O139" s="8" t="n">
        <f aca="false">MAX(O138,F139)</f>
        <v>3852.23001069311</v>
      </c>
      <c r="P139" s="9" t="n">
        <f aca="false">F139/O139-1</f>
        <v>-0.0861257476886073</v>
      </c>
      <c r="Q139" s="8" t="n">
        <f aca="false">MAX(Q138,B139)</f>
        <v>10361.6156901812</v>
      </c>
      <c r="R139" s="9" t="n">
        <f aca="false">B139/Q139-1</f>
        <v>-0.0932422442372791</v>
      </c>
      <c r="S139" s="9" t="n">
        <f aca="false">B139/INDEX($B:$B,$E139)-1</f>
        <v>0.0723179634011706</v>
      </c>
      <c r="T139" s="0" t="n">
        <f aca="false">IF(AND($A139&gt;=CrashTest!$B$3,$A139&lt;=CrashTest!$C$3),1,IF(AND($A139&gt;=CrashTest!$B$4,$A139&lt;=CrashTest!$C$4),2,IF(AND($A139&gt;=CrashTest!$B$5,$A139&lt;=CrashTest!$C$5),3,IF(AND($A139&gt;=CrashTest!$B$6,$A139&lt;=CrashTest!$C$6),4,IF(AND($A139&gt;=CrashTest!$B$7,$A139&lt;=CrashTest!$C$7),5,0)))))</f>
        <v>0</v>
      </c>
      <c r="U139" s="8" t="str">
        <f aca="false">IF(T139=0,"",IF(T138=T139,MAX(U138,B139),B139))</f>
        <v/>
      </c>
      <c r="V139" s="9" t="str">
        <f aca="false">IF(T139=0,"",B139/U139-1)</f>
        <v/>
      </c>
      <c r="W139" s="8" t="str">
        <f aca="false">IF(T139=0,"",IF(T138=T139,MAX(W138,F139),F139))</f>
        <v/>
      </c>
      <c r="X139" s="9" t="str">
        <f aca="false">IF(T139=0,"",F139/W139-1)</f>
        <v/>
      </c>
    </row>
    <row r="140" customFormat="false" ht="15" hidden="false" customHeight="false" outlineLevel="0" collapsed="false">
      <c r="A140" s="5" t="n">
        <v>43968</v>
      </c>
      <c r="B140" s="6" t="n">
        <v>9682.5324811806</v>
      </c>
      <c r="C140" s="7" t="n">
        <v>5591.818033</v>
      </c>
      <c r="D140" s="0" t="n">
        <f aca="false">INT((ROW()-3)/30)</f>
        <v>4</v>
      </c>
      <c r="E140" s="0" t="n">
        <f aca="false">2+30*D140</f>
        <v>122</v>
      </c>
      <c r="F140" s="8" t="n">
        <f aca="false">INDEX($F:$F,$E140)*(2*B140/INDEX($B:$B,$E140)-C140/INDEX($C:$C,$E140))</f>
        <v>3553.18301377747</v>
      </c>
      <c r="G140" s="9" t="n">
        <f aca="false">B140/B139-1</f>
        <v>0.0305526947793271</v>
      </c>
      <c r="H140" s="9" t="n">
        <f aca="false">F140/F139-1</f>
        <v>0.00929686758873372</v>
      </c>
      <c r="I140" s="9" t="n">
        <f aca="false">LN(B140/B139)</f>
        <v>0.0300952551980565</v>
      </c>
      <c r="J140" s="9" t="n">
        <f aca="false">LN(F140/F139)</f>
        <v>0.00925391770959335</v>
      </c>
      <c r="K140" s="9" t="n">
        <f aca="false">F140/F133-1</f>
        <v>0.0371501543341859</v>
      </c>
      <c r="L140" s="9" t="n">
        <f aca="false">F140/F110-1</f>
        <v>0.0512323333696529</v>
      </c>
      <c r="M140" s="9" t="n">
        <f aca="false">B140/B133-1</f>
        <v>0.111014973254652</v>
      </c>
      <c r="N140" s="9" t="n">
        <f aca="false">B140/B110-1</f>
        <v>0.367319886812456</v>
      </c>
      <c r="O140" s="8" t="n">
        <f aca="false">MAX(O139,F140)</f>
        <v>3852.23001069311</v>
      </c>
      <c r="P140" s="9" t="n">
        <f aca="false">F140/O140-1</f>
        <v>-0.0776295797721152</v>
      </c>
      <c r="Q140" s="8" t="n">
        <f aca="false">MAX(Q139,B140)</f>
        <v>10361.6156901812</v>
      </c>
      <c r="R140" s="9" t="n">
        <f aca="false">B140/Q140-1</f>
        <v>-0.0655383512866731</v>
      </c>
      <c r="S140" s="9" t="n">
        <f aca="false">B140/INDEX($B:$B,$E140)-1</f>
        <v>0.105080166843356</v>
      </c>
      <c r="T140" s="0" t="n">
        <f aca="false">IF(AND($A140&gt;=CrashTest!$B$3,$A140&lt;=CrashTest!$C$3),1,IF(AND($A140&gt;=CrashTest!$B$4,$A140&lt;=CrashTest!$C$4),2,IF(AND($A140&gt;=CrashTest!$B$5,$A140&lt;=CrashTest!$C$5),3,IF(AND($A140&gt;=CrashTest!$B$6,$A140&lt;=CrashTest!$C$6),4,IF(AND($A140&gt;=CrashTest!$B$7,$A140&lt;=CrashTest!$C$7),5,0)))))</f>
        <v>0</v>
      </c>
      <c r="U140" s="8" t="str">
        <f aca="false">IF(T140=0,"",IF(T139=T140,MAX(U139,B140),B140))</f>
        <v/>
      </c>
      <c r="V140" s="9" t="str">
        <f aca="false">IF(T140=0,"",B140/U140-1)</f>
        <v/>
      </c>
      <c r="W140" s="8" t="str">
        <f aca="false">IF(T140=0,"",IF(T139=T140,MAX(W139,F140),F140))</f>
        <v/>
      </c>
      <c r="X140" s="9" t="str">
        <f aca="false">IF(T140=0,"",F140/W140-1)</f>
        <v/>
      </c>
    </row>
    <row r="141" customFormat="false" ht="15" hidden="false" customHeight="false" outlineLevel="0" collapsed="false">
      <c r="A141" s="5" t="n">
        <v>43969</v>
      </c>
      <c r="B141" s="6" t="n">
        <v>9726.85002209235</v>
      </c>
      <c r="C141" s="7" t="n">
        <v>5633.070502</v>
      </c>
      <c r="D141" s="0" t="n">
        <f aca="false">INT((ROW()-3)/30)</f>
        <v>4</v>
      </c>
      <c r="E141" s="0" t="n">
        <f aca="false">2+30*D141</f>
        <v>122</v>
      </c>
      <c r="F141" s="8" t="n">
        <f aca="false">INDEX($F:$F,$E141)*(2*B141/INDEX($B:$B,$E141)-C141/INDEX($C:$C,$E141))</f>
        <v>3558.23398351913</v>
      </c>
      <c r="G141" s="9" t="n">
        <f aca="false">B141/B140-1</f>
        <v>0.00457706090817545</v>
      </c>
      <c r="H141" s="9" t="n">
        <f aca="false">F141/F140-1</f>
        <v>0.00142153379718035</v>
      </c>
      <c r="I141" s="9" t="n">
        <f aca="false">LN(B141/B140)</f>
        <v>0.00456661801793551</v>
      </c>
      <c r="J141" s="9" t="n">
        <f aca="false">LN(F141/F140)</f>
        <v>0.00142052437451781</v>
      </c>
      <c r="K141" s="9" t="n">
        <f aca="false">F141/F134-1</f>
        <v>0.0346247649237039</v>
      </c>
      <c r="L141" s="9" t="n">
        <f aca="false">F141/F111-1</f>
        <v>0.056913282605825</v>
      </c>
      <c r="M141" s="9" t="n">
        <f aca="false">B141/B134-1</f>
        <v>0.132127909849019</v>
      </c>
      <c r="N141" s="9" t="n">
        <f aca="false">B141/B111-1</f>
        <v>0.339271393414322</v>
      </c>
      <c r="O141" s="8" t="n">
        <f aca="false">MAX(O140,F141)</f>
        <v>3852.23001069311</v>
      </c>
      <c r="P141" s="9" t="n">
        <f aca="false">F141/O141-1</f>
        <v>-0.0763183990462418</v>
      </c>
      <c r="Q141" s="8" t="n">
        <f aca="false">MAX(Q140,B141)</f>
        <v>10361.6156901812</v>
      </c>
      <c r="R141" s="9" t="n">
        <f aca="false">B141/Q141-1</f>
        <v>-0.0612612634041582</v>
      </c>
      <c r="S141" s="9" t="n">
        <f aca="false">B141/INDEX($B:$B,$E141)-1</f>
        <v>0.110138186075415</v>
      </c>
      <c r="T141" s="0" t="n">
        <f aca="false">IF(AND($A141&gt;=CrashTest!$B$3,$A141&lt;=CrashTest!$C$3),1,IF(AND($A141&gt;=CrashTest!$B$4,$A141&lt;=CrashTest!$C$4),2,IF(AND($A141&gt;=CrashTest!$B$5,$A141&lt;=CrashTest!$C$5),3,IF(AND($A141&gt;=CrashTest!$B$6,$A141&lt;=CrashTest!$C$6),4,IF(AND($A141&gt;=CrashTest!$B$7,$A141&lt;=CrashTest!$C$7),5,0)))))</f>
        <v>0</v>
      </c>
      <c r="U141" s="8" t="str">
        <f aca="false">IF(T141=0,"",IF(T140=T141,MAX(U140,B141),B141))</f>
        <v/>
      </c>
      <c r="V141" s="9" t="str">
        <f aca="false">IF(T141=0,"",B141/U141-1)</f>
        <v/>
      </c>
      <c r="W141" s="8" t="str">
        <f aca="false">IF(T141=0,"",IF(T140=T141,MAX(W140,F141),F141))</f>
        <v/>
      </c>
      <c r="X141" s="9" t="str">
        <f aca="false">IF(T141=0,"",F141/W141-1)</f>
        <v/>
      </c>
    </row>
    <row r="142" customFormat="false" ht="15" hidden="false" customHeight="false" outlineLevel="0" collapsed="false">
      <c r="A142" s="5" t="n">
        <v>43970</v>
      </c>
      <c r="B142" s="6" t="n">
        <v>9754.20146201052</v>
      </c>
      <c r="C142" s="7" t="n">
        <v>5681.283341</v>
      </c>
      <c r="D142" s="0" t="n">
        <f aca="false">INT((ROW()-3)/30)</f>
        <v>4</v>
      </c>
      <c r="E142" s="0" t="n">
        <f aca="false">2+30*D142</f>
        <v>122</v>
      </c>
      <c r="F142" s="8" t="n">
        <f aca="false">INDEX($F:$F,$E142)*(2*B142/INDEX($B:$B,$E142)-C142/INDEX($C:$C,$E142))</f>
        <v>3545.05897684568</v>
      </c>
      <c r="G142" s="9" t="n">
        <f aca="false">B142/B141-1</f>
        <v>0.00281195246724764</v>
      </c>
      <c r="H142" s="9" t="n">
        <f aca="false">F142/F141-1</f>
        <v>-0.00370268136791241</v>
      </c>
      <c r="I142" s="9" t="n">
        <f aca="false">LN(B142/B141)</f>
        <v>0.00280800632475448</v>
      </c>
      <c r="J142" s="9" t="n">
        <f aca="false">LN(F142/F141)</f>
        <v>-0.00370955326076603</v>
      </c>
      <c r="K142" s="9" t="n">
        <f aca="false">F142/F135-1</f>
        <v>0.0297496991533928</v>
      </c>
      <c r="L142" s="9" t="n">
        <f aca="false">F142/F112-1</f>
        <v>0.0496958374198679</v>
      </c>
      <c r="M142" s="9" t="n">
        <f aca="false">B142/B135-1</f>
        <v>0.106263371063544</v>
      </c>
      <c r="N142" s="9" t="n">
        <f aca="false">B142/B112-1</f>
        <v>0.364177385846763</v>
      </c>
      <c r="O142" s="8" t="n">
        <f aca="false">MAX(O141,F142)</f>
        <v>3852.23001069311</v>
      </c>
      <c r="P142" s="9" t="n">
        <f aca="false">F142/O142-1</f>
        <v>-0.0797384976999768</v>
      </c>
      <c r="Q142" s="8" t="n">
        <f aca="false">MAX(Q141,B142)</f>
        <v>10361.6156901812</v>
      </c>
      <c r="R142" s="9" t="n">
        <f aca="false">B142/Q142-1</f>
        <v>-0.0586215746976866</v>
      </c>
      <c r="S142" s="9" t="n">
        <f aca="false">B142/INDEX($B:$B,$E142)-1</f>
        <v>0.113259841886735</v>
      </c>
      <c r="T142" s="0" t="n">
        <f aca="false">IF(AND($A142&gt;=CrashTest!$B$3,$A142&lt;=CrashTest!$C$3),1,IF(AND($A142&gt;=CrashTest!$B$4,$A142&lt;=CrashTest!$C$4),2,IF(AND($A142&gt;=CrashTest!$B$5,$A142&lt;=CrashTest!$C$5),3,IF(AND($A142&gt;=CrashTest!$B$6,$A142&lt;=CrashTest!$C$6),4,IF(AND($A142&gt;=CrashTest!$B$7,$A142&lt;=CrashTest!$C$7),5,0)))))</f>
        <v>0</v>
      </c>
      <c r="U142" s="8" t="str">
        <f aca="false">IF(T142=0,"",IF(T141=T142,MAX(U141,B142),B142))</f>
        <v/>
      </c>
      <c r="V142" s="9" t="str">
        <f aca="false">IF(T142=0,"",B142/U142-1)</f>
        <v/>
      </c>
      <c r="W142" s="8" t="str">
        <f aca="false">IF(T142=0,"",IF(T141=T142,MAX(W141,F142),F142))</f>
        <v/>
      </c>
      <c r="X142" s="9" t="str">
        <f aca="false">IF(T142=0,"",F142/W142-1)</f>
        <v/>
      </c>
    </row>
    <row r="143" customFormat="false" ht="15" hidden="false" customHeight="false" outlineLevel="0" collapsed="false">
      <c r="A143" s="5" t="n">
        <v>43971</v>
      </c>
      <c r="B143" s="6" t="n">
        <v>9515.702550263</v>
      </c>
      <c r="C143" s="7" t="n">
        <v>5417.034457</v>
      </c>
      <c r="D143" s="0" t="n">
        <f aca="false">INT((ROW()-3)/30)</f>
        <v>4</v>
      </c>
      <c r="E143" s="0" t="n">
        <f aca="false">2+30*D143</f>
        <v>122</v>
      </c>
      <c r="F143" s="8" t="n">
        <f aca="false">INDEX($F:$F,$E143)*(2*B143/INDEX($B:$B,$E143)-C143/INDEX($C:$C,$E143))</f>
        <v>3548.12616523143</v>
      </c>
      <c r="G143" s="9" t="n">
        <f aca="false">B143/B142-1</f>
        <v>-0.0244508904882061</v>
      </c>
      <c r="H143" s="9" t="n">
        <f aca="false">F143/F142-1</f>
        <v>0.000865200947511857</v>
      </c>
      <c r="I143" s="9" t="n">
        <f aca="false">LN(B143/B142)</f>
        <v>-0.0247547772729666</v>
      </c>
      <c r="J143" s="9" t="n">
        <f aca="false">LN(F143/F142)</f>
        <v>0.000864826876920673</v>
      </c>
      <c r="K143" s="9" t="n">
        <f aca="false">F143/F136-1</f>
        <v>0.0137095128100873</v>
      </c>
      <c r="L143" s="9" t="n">
        <f aca="false">F143/F113-1</f>
        <v>0.0652836609120571</v>
      </c>
      <c r="M143" s="9" t="n">
        <f aca="false">B143/B136-1</f>
        <v>0.0206698923147943</v>
      </c>
      <c r="N143" s="9" t="n">
        <f aca="false">B143/B113-1</f>
        <v>0.388490138118794</v>
      </c>
      <c r="O143" s="8" t="n">
        <f aca="false">MAX(O142,F143)</f>
        <v>3852.23001069311</v>
      </c>
      <c r="P143" s="9" t="n">
        <f aca="false">F143/O143-1</f>
        <v>-0.078942286576228</v>
      </c>
      <c r="Q143" s="8" t="n">
        <f aca="false">MAX(Q142,B143)</f>
        <v>10361.6156901812</v>
      </c>
      <c r="R143" s="9" t="n">
        <f aca="false">B143/Q143-1</f>
        <v>-0.0816391154827135</v>
      </c>
      <c r="S143" s="9" t="n">
        <f aca="false">B143/INDEX($B:$B,$E143)-1</f>
        <v>0.0860396474078451</v>
      </c>
      <c r="T143" s="0" t="n">
        <f aca="false">IF(AND($A143&gt;=CrashTest!$B$3,$A143&lt;=CrashTest!$C$3),1,IF(AND($A143&gt;=CrashTest!$B$4,$A143&lt;=CrashTest!$C$4),2,IF(AND($A143&gt;=CrashTest!$B$5,$A143&lt;=CrashTest!$C$5),3,IF(AND($A143&gt;=CrashTest!$B$6,$A143&lt;=CrashTest!$C$6),4,IF(AND($A143&gt;=CrashTest!$B$7,$A143&lt;=CrashTest!$C$7),5,0)))))</f>
        <v>0</v>
      </c>
      <c r="U143" s="8" t="str">
        <f aca="false">IF(T143=0,"",IF(T142=T143,MAX(U142,B143),B143))</f>
        <v/>
      </c>
      <c r="V143" s="9" t="str">
        <f aca="false">IF(T143=0,"",B143/U143-1)</f>
        <v/>
      </c>
      <c r="W143" s="8" t="str">
        <f aca="false">IF(T143=0,"",IF(T142=T143,MAX(W142,F143),F143))</f>
        <v/>
      </c>
      <c r="X143" s="9" t="str">
        <f aca="false">IF(T143=0,"",F143/W143-1)</f>
        <v/>
      </c>
    </row>
    <row r="144" customFormat="false" ht="15" hidden="false" customHeight="false" outlineLevel="0" collapsed="false">
      <c r="A144" s="5" t="n">
        <v>43972</v>
      </c>
      <c r="B144" s="6" t="n">
        <v>9068.80122933957</v>
      </c>
      <c r="C144" s="7" t="n">
        <v>5009.532621</v>
      </c>
      <c r="D144" s="0" t="n">
        <f aca="false">INT((ROW()-3)/30)</f>
        <v>4</v>
      </c>
      <c r="E144" s="0" t="n">
        <f aca="false">2+30*D144</f>
        <v>122</v>
      </c>
      <c r="F144" s="8" t="n">
        <f aca="false">INDEX($F:$F,$E144)*(2*B144/INDEX($B:$B,$E144)-C144/INDEX($C:$C,$E144))</f>
        <v>3491.11179097303</v>
      </c>
      <c r="G144" s="9" t="n">
        <f aca="false">B144/B143-1</f>
        <v>-0.04696461649183</v>
      </c>
      <c r="H144" s="9" t="n">
        <f aca="false">F144/F143-1</f>
        <v>-0.0160688689193456</v>
      </c>
      <c r="I144" s="9" t="n">
        <f aca="false">LN(B144/B143)</f>
        <v>-0.0481032474671615</v>
      </c>
      <c r="J144" s="9" t="n">
        <f aca="false">LN(F144/F143)</f>
        <v>-0.016199373118382</v>
      </c>
      <c r="K144" s="9" t="n">
        <f aca="false">F144/F137-1</f>
        <v>-0.0153474463292826</v>
      </c>
      <c r="L144" s="9" t="n">
        <f aca="false">F144/F114-1</f>
        <v>0.0433386211479894</v>
      </c>
      <c r="M144" s="9" t="n">
        <f aca="false">B144/B137-1</f>
        <v>-0.0747319782711948</v>
      </c>
      <c r="N144" s="9" t="n">
        <f aca="false">B144/B114-1</f>
        <v>0.319976995176285</v>
      </c>
      <c r="O144" s="8" t="n">
        <f aca="false">MAX(O143,F144)</f>
        <v>3852.23001069311</v>
      </c>
      <c r="P144" s="9" t="n">
        <f aca="false">F144/O144-1</f>
        <v>-0.0937426422403868</v>
      </c>
      <c r="Q144" s="8" t="n">
        <f aca="false">MAX(Q143,B144)</f>
        <v>10361.6156901812</v>
      </c>
      <c r="R144" s="9" t="n">
        <f aca="false">B144/Q144-1</f>
        <v>-0.124769582225166</v>
      </c>
      <c r="S144" s="9" t="n">
        <f aca="false">B144/INDEX($B:$B,$E144)-1</f>
        <v>0.0350342118724132</v>
      </c>
      <c r="T144" s="0" t="n">
        <f aca="false">IF(AND($A144&gt;=CrashTest!$B$3,$A144&lt;=CrashTest!$C$3),1,IF(AND($A144&gt;=CrashTest!$B$4,$A144&lt;=CrashTest!$C$4),2,IF(AND($A144&gt;=CrashTest!$B$5,$A144&lt;=CrashTest!$C$5),3,IF(AND($A144&gt;=CrashTest!$B$6,$A144&lt;=CrashTest!$C$6),4,IF(AND($A144&gt;=CrashTest!$B$7,$A144&lt;=CrashTest!$C$7),5,0)))))</f>
        <v>0</v>
      </c>
      <c r="U144" s="8" t="str">
        <f aca="false">IF(T144=0,"",IF(T143=T144,MAX(U143,B144),B144))</f>
        <v/>
      </c>
      <c r="V144" s="9" t="str">
        <f aca="false">IF(T144=0,"",B144/U144-1)</f>
        <v/>
      </c>
      <c r="W144" s="8" t="str">
        <f aca="false">IF(T144=0,"",IF(T143=T144,MAX(W143,F144),F144))</f>
        <v/>
      </c>
      <c r="X144" s="9" t="str">
        <f aca="false">IF(T144=0,"",F144/W144-1)</f>
        <v/>
      </c>
    </row>
    <row r="145" customFormat="false" ht="15" hidden="false" customHeight="false" outlineLevel="0" collapsed="false">
      <c r="A145" s="5" t="n">
        <v>43973</v>
      </c>
      <c r="B145" s="6" t="n">
        <v>9161.81503389831</v>
      </c>
      <c r="C145" s="7" t="n">
        <v>5092.731924</v>
      </c>
      <c r="D145" s="0" t="n">
        <f aca="false">INT((ROW()-3)/30)</f>
        <v>4</v>
      </c>
      <c r="E145" s="0" t="n">
        <f aca="false">2+30*D145</f>
        <v>122</v>
      </c>
      <c r="F145" s="8" t="n">
        <f aca="false">INDEX($F:$F,$E145)*(2*B145/INDEX($B:$B,$E145)-C145/INDEX($C:$C,$E145))</f>
        <v>3504.1341160958</v>
      </c>
      <c r="G145" s="9" t="n">
        <f aca="false">B145/B144-1</f>
        <v>0.0102564608272393</v>
      </c>
      <c r="H145" s="9" t="n">
        <f aca="false">F145/F144-1</f>
        <v>0.00373013695993518</v>
      </c>
      <c r="I145" s="9" t="n">
        <f aca="false">LN(B145/B144)</f>
        <v>0.0102042202316601</v>
      </c>
      <c r="J145" s="9" t="n">
        <f aca="false">LN(F145/F144)</f>
        <v>0.00372319725108783</v>
      </c>
      <c r="K145" s="9" t="n">
        <f aca="false">F145/F138-1</f>
        <v>-0.00172854440084613</v>
      </c>
      <c r="L145" s="9" t="n">
        <f aca="false">F145/F115-1</f>
        <v>0.0411492608345345</v>
      </c>
      <c r="M145" s="9" t="n">
        <f aca="false">B145/B138-1</f>
        <v>-0.0176973326879734</v>
      </c>
      <c r="N145" s="9" t="n">
        <f aca="false">B145/B115-1</f>
        <v>0.286111211822439</v>
      </c>
      <c r="O145" s="8" t="n">
        <f aca="false">MAX(O144,F145)</f>
        <v>3852.23001069311</v>
      </c>
      <c r="P145" s="9" t="n">
        <f aca="false">F145/O145-1</f>
        <v>-0.0903621781749945</v>
      </c>
      <c r="Q145" s="8" t="n">
        <f aca="false">MAX(Q144,B145)</f>
        <v>10361.6156901812</v>
      </c>
      <c r="R145" s="9" t="n">
        <f aca="false">B145/Q145-1</f>
        <v>-0.11579281573045</v>
      </c>
      <c r="S145" s="9" t="n">
        <f aca="false">B145/INDEX($B:$B,$E145)-1</f>
        <v>0.0456499997213351</v>
      </c>
      <c r="T145" s="0" t="n">
        <f aca="false">IF(AND($A145&gt;=CrashTest!$B$3,$A145&lt;=CrashTest!$C$3),1,IF(AND($A145&gt;=CrashTest!$B$4,$A145&lt;=CrashTest!$C$4),2,IF(AND($A145&gt;=CrashTest!$B$5,$A145&lt;=CrashTest!$C$5),3,IF(AND($A145&gt;=CrashTest!$B$6,$A145&lt;=CrashTest!$C$6),4,IF(AND($A145&gt;=CrashTest!$B$7,$A145&lt;=CrashTest!$C$7),5,0)))))</f>
        <v>0</v>
      </c>
      <c r="U145" s="8" t="str">
        <f aca="false">IF(T145=0,"",IF(T144=T145,MAX(U144,B145),B145))</f>
        <v/>
      </c>
      <c r="V145" s="9" t="str">
        <f aca="false">IF(T145=0,"",B145/U145-1)</f>
        <v/>
      </c>
      <c r="W145" s="8" t="str">
        <f aca="false">IF(T145=0,"",IF(T144=T145,MAX(W144,F145),F145))</f>
        <v/>
      </c>
      <c r="X145" s="9" t="str">
        <f aca="false">IF(T145=0,"",F145/W145-1)</f>
        <v/>
      </c>
    </row>
    <row r="146" customFormat="false" ht="15" hidden="false" customHeight="false" outlineLevel="0" collapsed="false">
      <c r="A146" s="5" t="n">
        <v>43974</v>
      </c>
      <c r="B146" s="6" t="n">
        <v>9183.66212507305</v>
      </c>
      <c r="C146" s="7" t="n">
        <v>5094.56811</v>
      </c>
      <c r="D146" s="0" t="n">
        <f aca="false">INT((ROW()-3)/30)</f>
        <v>4</v>
      </c>
      <c r="E146" s="0" t="n">
        <f aca="false">2+30*D146</f>
        <v>122</v>
      </c>
      <c r="F146" s="8" t="n">
        <f aca="false">INDEX($F:$F,$E146)*(2*B146/INDEX($B:$B,$E146)-C146/INDEX($C:$C,$E146))</f>
        <v>3519.87093123087</v>
      </c>
      <c r="G146" s="9" t="n">
        <f aca="false">B146/B145-1</f>
        <v>0.0023845811221801</v>
      </c>
      <c r="H146" s="9" t="n">
        <f aca="false">F146/F145-1</f>
        <v>0.004490928318863</v>
      </c>
      <c r="I146" s="9" t="n">
        <f aca="false">LN(B146/B145)</f>
        <v>0.00238174252030468</v>
      </c>
      <c r="J146" s="9" t="n">
        <f aca="false">LN(F146/F145)</f>
        <v>0.00448087419062148</v>
      </c>
      <c r="K146" s="9" t="n">
        <f aca="false">F146/F139-1</f>
        <v>-0.000165572267805558</v>
      </c>
      <c r="L146" s="9" t="n">
        <f aca="false">F146/F116-1</f>
        <v>0.0330451748607465</v>
      </c>
      <c r="M146" s="9" t="n">
        <f aca="false">B146/B139-1</f>
        <v>-0.0225441774316786</v>
      </c>
      <c r="N146" s="9" t="n">
        <f aca="false">B146/B116-1</f>
        <v>0.226351493018717</v>
      </c>
      <c r="O146" s="8" t="n">
        <f aca="false">MAX(O145,F146)</f>
        <v>3852.23001069311</v>
      </c>
      <c r="P146" s="9" t="n">
        <f aca="false">F146/O146-1</f>
        <v>-0.0862770599210516</v>
      </c>
      <c r="Q146" s="8" t="n">
        <f aca="false">MAX(Q145,B146)</f>
        <v>10361.6156901812</v>
      </c>
      <c r="R146" s="9" t="n">
        <f aca="false">B146/Q146-1</f>
        <v>-0.113684351970745</v>
      </c>
      <c r="S146" s="9" t="n">
        <f aca="false">B146/INDEX($B:$B,$E146)-1</f>
        <v>0.0481434369710783</v>
      </c>
      <c r="T146" s="0" t="n">
        <f aca="false">IF(AND($A146&gt;=CrashTest!$B$3,$A146&lt;=CrashTest!$C$3),1,IF(AND($A146&gt;=CrashTest!$B$4,$A146&lt;=CrashTest!$C$4),2,IF(AND($A146&gt;=CrashTest!$B$5,$A146&lt;=CrashTest!$C$5),3,IF(AND($A146&gt;=CrashTest!$B$6,$A146&lt;=CrashTest!$C$6),4,IF(AND($A146&gt;=CrashTest!$B$7,$A146&lt;=CrashTest!$C$7),5,0)))))</f>
        <v>0</v>
      </c>
      <c r="U146" s="8" t="str">
        <f aca="false">IF(T146=0,"",IF(T145=T146,MAX(U145,B146),B146))</f>
        <v/>
      </c>
      <c r="V146" s="9" t="str">
        <f aca="false">IF(T146=0,"",B146/U146-1)</f>
        <v/>
      </c>
      <c r="W146" s="8" t="str">
        <f aca="false">IF(T146=0,"",IF(T145=T146,MAX(W145,F146),F146))</f>
        <v/>
      </c>
      <c r="X146" s="9" t="str">
        <f aca="false">IF(T146=0,"",F146/W146-1)</f>
        <v/>
      </c>
    </row>
    <row r="147" customFormat="false" ht="15" hidden="false" customHeight="false" outlineLevel="0" collapsed="false">
      <c r="A147" s="5" t="n">
        <v>43975</v>
      </c>
      <c r="B147" s="6" t="n">
        <v>8806.23065715956</v>
      </c>
      <c r="C147" s="7" t="n">
        <v>4702.721582</v>
      </c>
      <c r="D147" s="0" t="n">
        <f aca="false">INT((ROW()-3)/30)</f>
        <v>4</v>
      </c>
      <c r="E147" s="0" t="n">
        <f aca="false">2+30*D147</f>
        <v>122</v>
      </c>
      <c r="F147" s="8" t="n">
        <f aca="false">INDEX($F:$F,$E147)*(2*B147/INDEX($B:$B,$E147)-C147/INDEX($C:$C,$E147))</f>
        <v>3505.86768125202</v>
      </c>
      <c r="G147" s="9" t="n">
        <f aca="false">B147/B146-1</f>
        <v>-0.0410981439400993</v>
      </c>
      <c r="H147" s="9" t="n">
        <f aca="false">F147/F146-1</f>
        <v>-0.00397834189163127</v>
      </c>
      <c r="I147" s="9" t="n">
        <f aca="false">LN(B147/B146)</f>
        <v>-0.0419665492107543</v>
      </c>
      <c r="J147" s="9" t="n">
        <f aca="false">LN(F147/F146)</f>
        <v>-0.0039862765452362</v>
      </c>
      <c r="K147" s="9" t="n">
        <f aca="false">F147/F140-1</f>
        <v>-0.0133163229538111</v>
      </c>
      <c r="L147" s="9" t="n">
        <f aca="false">F147/F117-1</f>
        <v>0.0277589452140106</v>
      </c>
      <c r="M147" s="9" t="n">
        <f aca="false">B147/B140-1</f>
        <v>-0.0905033704482025</v>
      </c>
      <c r="N147" s="9" t="n">
        <f aca="false">B147/B117-1</f>
        <v>0.173156218714671</v>
      </c>
      <c r="O147" s="8" t="n">
        <f aca="false">MAX(O146,F147)</f>
        <v>3852.23001069311</v>
      </c>
      <c r="P147" s="9" t="n">
        <f aca="false">F147/O147-1</f>
        <v>-0.0899121621709121</v>
      </c>
      <c r="Q147" s="8" t="n">
        <f aca="false">MAX(Q146,B147)</f>
        <v>10361.6156901812</v>
      </c>
      <c r="R147" s="9" t="n">
        <f aca="false">B147/Q147-1</f>
        <v>-0.150110280049813</v>
      </c>
      <c r="S147" s="9" t="n">
        <f aca="false">B147/INDEX($B:$B,$E147)-1</f>
        <v>0.0050666871285705</v>
      </c>
      <c r="T147" s="0" t="n">
        <f aca="false">IF(AND($A147&gt;=CrashTest!$B$3,$A147&lt;=CrashTest!$C$3),1,IF(AND($A147&gt;=CrashTest!$B$4,$A147&lt;=CrashTest!$C$4),2,IF(AND($A147&gt;=CrashTest!$B$5,$A147&lt;=CrashTest!$C$5),3,IF(AND($A147&gt;=CrashTest!$B$6,$A147&lt;=CrashTest!$C$6),4,IF(AND($A147&gt;=CrashTest!$B$7,$A147&lt;=CrashTest!$C$7),5,0)))))</f>
        <v>0</v>
      </c>
      <c r="U147" s="8" t="str">
        <f aca="false">IF(T147=0,"",IF(T146=T147,MAX(U146,B147),B147))</f>
        <v/>
      </c>
      <c r="V147" s="9" t="str">
        <f aca="false">IF(T147=0,"",B147/U147-1)</f>
        <v/>
      </c>
      <c r="W147" s="8" t="str">
        <f aca="false">IF(T147=0,"",IF(T146=T147,MAX(W146,F147),F147))</f>
        <v/>
      </c>
      <c r="X147" s="9" t="str">
        <f aca="false">IF(T147=0,"",F147/W147-1)</f>
        <v/>
      </c>
    </row>
    <row r="148" customFormat="false" ht="15" hidden="false" customHeight="false" outlineLevel="0" collapsed="false">
      <c r="A148" s="5" t="n">
        <v>43976</v>
      </c>
      <c r="B148" s="6" t="n">
        <v>8909.19258153127</v>
      </c>
      <c r="C148" s="7" t="n">
        <v>4852.379877</v>
      </c>
      <c r="D148" s="0" t="n">
        <f aca="false">INT((ROW()-3)/30)</f>
        <v>4</v>
      </c>
      <c r="E148" s="0" t="n">
        <f aca="false">2+30*D148</f>
        <v>122</v>
      </c>
      <c r="F148" s="8" t="n">
        <f aca="false">INDEX($F:$F,$E148)*(2*B148/INDEX($B:$B,$E148)-C148/INDEX($C:$C,$E148))</f>
        <v>3479.06660098932</v>
      </c>
      <c r="G148" s="9" t="n">
        <f aca="false">B148/B147-1</f>
        <v>0.0116919404431</v>
      </c>
      <c r="H148" s="9" t="n">
        <f aca="false">F148/F147-1</f>
        <v>-0.0076446354224996</v>
      </c>
      <c r="I148" s="9" t="n">
        <f aca="false">LN(B148/B147)</f>
        <v>0.0116241178473781</v>
      </c>
      <c r="J148" s="9" t="n">
        <f aca="false">LN(F148/F147)</f>
        <v>-0.00767400542559447</v>
      </c>
      <c r="K148" s="9" t="n">
        <f aca="false">F148/F141-1</f>
        <v>-0.0222490659401513</v>
      </c>
      <c r="L148" s="9" t="n">
        <f aca="false">F148/F118-1</f>
        <v>0.0187828747132117</v>
      </c>
      <c r="M148" s="9" t="n">
        <f aca="false">B148/B141-1</f>
        <v>-0.0840618945191872</v>
      </c>
      <c r="N148" s="9" t="n">
        <f aca="false">B148/B118-1</f>
        <v>0.18194507879763</v>
      </c>
      <c r="O148" s="8" t="n">
        <f aca="false">MAX(O147,F148)</f>
        <v>3852.23001069311</v>
      </c>
      <c r="P148" s="9" t="n">
        <f aca="false">F148/O148-1</f>
        <v>-0.0968694518935666</v>
      </c>
      <c r="Q148" s="8" t="n">
        <f aca="false">MAX(Q147,B148)</f>
        <v>10361.6156901812</v>
      </c>
      <c r="R148" s="9" t="n">
        <f aca="false">B148/Q148-1</f>
        <v>-0.140173420060953</v>
      </c>
      <c r="S148" s="9" t="n">
        <f aca="false">B148/INDEX($B:$B,$E148)-1</f>
        <v>0.0168178669758214</v>
      </c>
      <c r="T148" s="0" t="n">
        <f aca="false">IF(AND($A148&gt;=CrashTest!$B$3,$A148&lt;=CrashTest!$C$3),1,IF(AND($A148&gt;=CrashTest!$B$4,$A148&lt;=CrashTest!$C$4),2,IF(AND($A148&gt;=CrashTest!$B$5,$A148&lt;=CrashTest!$C$5),3,IF(AND($A148&gt;=CrashTest!$B$6,$A148&lt;=CrashTest!$C$6),4,IF(AND($A148&gt;=CrashTest!$B$7,$A148&lt;=CrashTest!$C$7),5,0)))))</f>
        <v>0</v>
      </c>
      <c r="U148" s="8" t="str">
        <f aca="false">IF(T148=0,"",IF(T147=T148,MAX(U147,B148),B148))</f>
        <v/>
      </c>
      <c r="V148" s="9" t="str">
        <f aca="false">IF(T148=0,"",B148/U148-1)</f>
        <v/>
      </c>
      <c r="W148" s="8" t="str">
        <f aca="false">IF(T148=0,"",IF(T147=T148,MAX(W147,F148),F148))</f>
        <v/>
      </c>
      <c r="X148" s="9" t="str">
        <f aca="false">IF(T148=0,"",F148/W148-1)</f>
        <v/>
      </c>
    </row>
    <row r="149" customFormat="false" ht="15" hidden="false" customHeight="false" outlineLevel="0" collapsed="false">
      <c r="A149" s="5" t="n">
        <v>43977</v>
      </c>
      <c r="B149" s="6" t="n">
        <v>8835.13725336061</v>
      </c>
      <c r="C149" s="7" t="n">
        <v>4807.077915</v>
      </c>
      <c r="D149" s="0" t="n">
        <f aca="false">INT((ROW()-3)/30)</f>
        <v>4</v>
      </c>
      <c r="E149" s="0" t="n">
        <f aca="false">2+30*D149</f>
        <v>122</v>
      </c>
      <c r="F149" s="8" t="n">
        <f aca="false">INDEX($F:$F,$E149)*(2*B149/INDEX($B:$B,$E149)-C149/INDEX($C:$C,$E149))</f>
        <v>3453.70497866062</v>
      </c>
      <c r="G149" s="9" t="n">
        <f aca="false">B149/B148-1</f>
        <v>-0.00831223789282276</v>
      </c>
      <c r="H149" s="9" t="n">
        <f aca="false">F149/F148-1</f>
        <v>-0.0072897777586356</v>
      </c>
      <c r="I149" s="9" t="n">
        <f aca="false">LN(B149/B148)</f>
        <v>-0.00834697718365766</v>
      </c>
      <c r="J149" s="9" t="n">
        <f aca="false">LN(F149/F148)</f>
        <v>-0.0073164780270034</v>
      </c>
      <c r="K149" s="9" t="n">
        <f aca="false">F149/F142-1</f>
        <v>-0.0257693874154795</v>
      </c>
      <c r="L149" s="9" t="n">
        <f aca="false">F149/F119-1</f>
        <v>0.0132621728745075</v>
      </c>
      <c r="M149" s="9" t="n">
        <f aca="false">B149/B142-1</f>
        <v>-0.0942223935223575</v>
      </c>
      <c r="N149" s="9" t="n">
        <f aca="false">B149/B119-1</f>
        <v>0.149799384067081</v>
      </c>
      <c r="O149" s="8" t="n">
        <f aca="false">MAX(O148,F149)</f>
        <v>3852.23001069311</v>
      </c>
      <c r="P149" s="9" t="n">
        <f aca="false">F149/O149-1</f>
        <v>-0.103453072876297</v>
      </c>
      <c r="Q149" s="8" t="n">
        <f aca="false">MAX(Q148,B149)</f>
        <v>10361.6156901812</v>
      </c>
      <c r="R149" s="9" t="n">
        <f aca="false">B149/Q149-1</f>
        <v>-0.147320503139978</v>
      </c>
      <c r="S149" s="9" t="n">
        <f aca="false">B149/INDEX($B:$B,$E149)-1</f>
        <v>0.00836583497184584</v>
      </c>
      <c r="T149" s="0" t="n">
        <f aca="false">IF(AND($A149&gt;=CrashTest!$B$3,$A149&lt;=CrashTest!$C$3),1,IF(AND($A149&gt;=CrashTest!$B$4,$A149&lt;=CrashTest!$C$4),2,IF(AND($A149&gt;=CrashTest!$B$5,$A149&lt;=CrashTest!$C$5),3,IF(AND($A149&gt;=CrashTest!$B$6,$A149&lt;=CrashTest!$C$6),4,IF(AND($A149&gt;=CrashTest!$B$7,$A149&lt;=CrashTest!$C$7),5,0)))))</f>
        <v>0</v>
      </c>
      <c r="U149" s="8" t="str">
        <f aca="false">IF(T149=0,"",IF(T148=T149,MAX(U148,B149),B149))</f>
        <v/>
      </c>
      <c r="V149" s="9" t="str">
        <f aca="false">IF(T149=0,"",B149/U149-1)</f>
        <v/>
      </c>
      <c r="W149" s="8" t="str">
        <f aca="false">IF(T149=0,"",IF(T148=T149,MAX(W148,F149),F149))</f>
        <v/>
      </c>
      <c r="X149" s="9" t="str">
        <f aca="false">IF(T149=0,"",F149/W149-1)</f>
        <v/>
      </c>
    </row>
    <row r="150" customFormat="false" ht="15" hidden="false" customHeight="false" outlineLevel="0" collapsed="false">
      <c r="A150" s="5" t="n">
        <v>43978</v>
      </c>
      <c r="B150" s="6" t="n">
        <v>9169.05743921683</v>
      </c>
      <c r="C150" s="7" t="n">
        <v>5071.087826</v>
      </c>
      <c r="D150" s="0" t="n">
        <f aca="false">INT((ROW()-3)/30)</f>
        <v>4</v>
      </c>
      <c r="E150" s="0" t="n">
        <f aca="false">2+30*D150</f>
        <v>122</v>
      </c>
      <c r="F150" s="8" t="n">
        <f aca="false">INDEX($F:$F,$E150)*(2*B150/INDEX($B:$B,$E150)-C150/INDEX($C:$C,$E150))</f>
        <v>3525.28503470582</v>
      </c>
      <c r="G150" s="9" t="n">
        <f aca="false">B150/B149-1</f>
        <v>0.037794566884539</v>
      </c>
      <c r="H150" s="9" t="n">
        <f aca="false">F150/F149-1</f>
        <v>0.0207255849840897</v>
      </c>
      <c r="I150" s="9" t="n">
        <f aca="false">LN(B150/B149)</f>
        <v>0.0370978527138043</v>
      </c>
      <c r="J150" s="9" t="n">
        <f aca="false">LN(F150/F149)</f>
        <v>0.0205137322286647</v>
      </c>
      <c r="K150" s="9" t="n">
        <f aca="false">F150/F143-1</f>
        <v>-0.0064375192600058</v>
      </c>
      <c r="L150" s="9" t="n">
        <f aca="false">F150/F120-1</f>
        <v>0.0316964292904258</v>
      </c>
      <c r="M150" s="9" t="n">
        <f aca="false">B150/B143-1</f>
        <v>-0.0364287459822491</v>
      </c>
      <c r="N150" s="9" t="n">
        <f aca="false">B150/B120-1</f>
        <v>0.178922203554428</v>
      </c>
      <c r="O150" s="8" t="n">
        <f aca="false">MAX(O149,F150)</f>
        <v>3852.23001069311</v>
      </c>
      <c r="P150" s="9" t="n">
        <f aca="false">F150/O150-1</f>
        <v>-0.0848716133459704</v>
      </c>
      <c r="Q150" s="8" t="n">
        <f aca="false">MAX(Q149,B150)</f>
        <v>10361.6156901812</v>
      </c>
      <c r="R150" s="9" t="n">
        <f aca="false">B150/Q150-1</f>
        <v>-0.115093850864827</v>
      </c>
      <c r="S150" s="9" t="n">
        <f aca="false">B150/INDEX($B:$B,$E150)-1</f>
        <v>0.0464765849657731</v>
      </c>
      <c r="T150" s="0" t="n">
        <f aca="false">IF(AND($A150&gt;=CrashTest!$B$3,$A150&lt;=CrashTest!$C$3),1,IF(AND($A150&gt;=CrashTest!$B$4,$A150&lt;=CrashTest!$C$4),2,IF(AND($A150&gt;=CrashTest!$B$5,$A150&lt;=CrashTest!$C$5),3,IF(AND($A150&gt;=CrashTest!$B$6,$A150&lt;=CrashTest!$C$6),4,IF(AND($A150&gt;=CrashTest!$B$7,$A150&lt;=CrashTest!$C$7),5,0)))))</f>
        <v>0</v>
      </c>
      <c r="U150" s="8" t="str">
        <f aca="false">IF(T150=0,"",IF(T149=T150,MAX(U149,B150),B150))</f>
        <v/>
      </c>
      <c r="V150" s="9" t="str">
        <f aca="false">IF(T150=0,"",B150/U150-1)</f>
        <v/>
      </c>
      <c r="W150" s="8" t="str">
        <f aca="false">IF(T150=0,"",IF(T149=T150,MAX(W149,F150),F150))</f>
        <v/>
      </c>
      <c r="X150" s="9" t="str">
        <f aca="false">IF(T150=0,"",F150/W150-1)</f>
        <v/>
      </c>
    </row>
    <row r="151" customFormat="false" ht="15" hidden="false" customHeight="false" outlineLevel="0" collapsed="false">
      <c r="A151" s="5" t="n">
        <v>43979</v>
      </c>
      <c r="B151" s="6" t="n">
        <v>9568.26185300994</v>
      </c>
      <c r="C151" s="7" t="n">
        <v>5356.262815</v>
      </c>
      <c r="D151" s="0" t="n">
        <f aca="false">INT((ROW()-3)/30)</f>
        <v>4</v>
      </c>
      <c r="E151" s="0" t="n">
        <f aca="false">2+30*D151</f>
        <v>122</v>
      </c>
      <c r="F151" s="8" t="n">
        <f aca="false">INDEX($F:$F,$E151)*(2*B151/INDEX($B:$B,$E151)-C151/INDEX($C:$C,$E151))</f>
        <v>3632.66407712045</v>
      </c>
      <c r="G151" s="9" t="n">
        <f aca="false">B151/B150-1</f>
        <v>0.0435382171438561</v>
      </c>
      <c r="H151" s="9" t="n">
        <f aca="false">F151/F150-1</f>
        <v>0.030459676694933</v>
      </c>
      <c r="I151" s="9" t="n">
        <f aca="false">LN(B151/B150)</f>
        <v>0.0426170708643382</v>
      </c>
      <c r="J151" s="9" t="n">
        <f aca="false">LN(F151/F150)</f>
        <v>0.0300049907379837</v>
      </c>
      <c r="K151" s="9" t="n">
        <f aca="false">F151/F144-1</f>
        <v>0.0405464776331235</v>
      </c>
      <c r="L151" s="9" t="n">
        <f aca="false">F151/F121-1</f>
        <v>0.0547990812276715</v>
      </c>
      <c r="M151" s="9" t="n">
        <f aca="false">B151/B144-1</f>
        <v>0.0550746025896463</v>
      </c>
      <c r="N151" s="9" t="n">
        <f aca="false">B151/B121-1</f>
        <v>0.23145242852404</v>
      </c>
      <c r="O151" s="8" t="n">
        <f aca="false">MAX(O150,F151)</f>
        <v>3852.23001069311</v>
      </c>
      <c r="P151" s="9" t="n">
        <f aca="false">F151/O151-1</f>
        <v>-0.056997098554133</v>
      </c>
      <c r="Q151" s="8" t="n">
        <f aca="false">MAX(Q150,B151)</f>
        <v>10361.6156901812</v>
      </c>
      <c r="R151" s="9" t="n">
        <f aca="false">B151/Q151-1</f>
        <v>-0.0765666147918467</v>
      </c>
      <c r="S151" s="9" t="n">
        <f aca="false">B151/INDEX($B:$B,$E151)-1</f>
        <v>0.092038309757974</v>
      </c>
      <c r="T151" s="0" t="n">
        <f aca="false">IF(AND($A151&gt;=CrashTest!$B$3,$A151&lt;=CrashTest!$C$3),1,IF(AND($A151&gt;=CrashTest!$B$4,$A151&lt;=CrashTest!$C$4),2,IF(AND($A151&gt;=CrashTest!$B$5,$A151&lt;=CrashTest!$C$5),3,IF(AND($A151&gt;=CrashTest!$B$6,$A151&lt;=CrashTest!$C$6),4,IF(AND($A151&gt;=CrashTest!$B$7,$A151&lt;=CrashTest!$C$7),5,0)))))</f>
        <v>0</v>
      </c>
      <c r="U151" s="8" t="str">
        <f aca="false">IF(T151=0,"",IF(T150=T151,MAX(U150,B151),B151))</f>
        <v/>
      </c>
      <c r="V151" s="9" t="str">
        <f aca="false">IF(T151=0,"",B151/U151-1)</f>
        <v/>
      </c>
      <c r="W151" s="8" t="str">
        <f aca="false">IF(T151=0,"",IF(T150=T151,MAX(W150,F151),F151))</f>
        <v/>
      </c>
      <c r="X151" s="9" t="str">
        <f aca="false">IF(T151=0,"",F151/W151-1)</f>
        <v/>
      </c>
    </row>
    <row r="152" customFormat="false" ht="15" hidden="false" customHeight="false" outlineLevel="0" collapsed="false">
      <c r="A152" s="5" t="n">
        <v>43980</v>
      </c>
      <c r="B152" s="6" t="n">
        <v>9432.41333343074</v>
      </c>
      <c r="C152" s="7" t="n">
        <v>5171.499092</v>
      </c>
      <c r="D152" s="0" t="n">
        <f aca="false">INT((ROW()-3)/30)</f>
        <v>4</v>
      </c>
      <c r="E152" s="0" t="n">
        <f aca="false">2+30*D152</f>
        <v>122</v>
      </c>
      <c r="F152" s="8" t="n">
        <f aca="false">INDEX($F:$F,$E152)*(2*B152/INDEX($B:$B,$E152)-C152/INDEX($C:$C,$E152))</f>
        <v>3658.93443709573</v>
      </c>
      <c r="G152" s="9" t="n">
        <f aca="false">B152/B151-1</f>
        <v>-0.0141978262788101</v>
      </c>
      <c r="H152" s="9" t="n">
        <f aca="false">F152/F151-1</f>
        <v>0.00723170637790016</v>
      </c>
      <c r="I152" s="9" t="n">
        <f aca="false">LN(B152/B151)</f>
        <v>-0.0142995796806371</v>
      </c>
      <c r="J152" s="9" t="n">
        <f aca="false">LN(F152/F151)</f>
        <v>0.00720568297641241</v>
      </c>
      <c r="K152" s="9" t="n">
        <f aca="false">F152/F145-1</f>
        <v>0.044176482940214</v>
      </c>
      <c r="L152" s="9" t="n">
        <f aca="false">F152/F122-1</f>
        <v>0.0700832509466636</v>
      </c>
      <c r="M152" s="9" t="n">
        <f aca="false">B152/B145-1</f>
        <v>0.0295354466916467</v>
      </c>
      <c r="N152" s="9" t="n">
        <f aca="false">B152/B122-1</f>
        <v>0.0765337395462251</v>
      </c>
      <c r="O152" s="8" t="n">
        <f aca="false">MAX(O151,F152)</f>
        <v>3852.23001069311</v>
      </c>
      <c r="P152" s="9" t="n">
        <f aca="false">F152/O152-1</f>
        <v>-0.0501775784573687</v>
      </c>
      <c r="Q152" s="8" t="n">
        <f aca="false">MAX(Q151,B152)</f>
        <v>10361.6156901812</v>
      </c>
      <c r="R152" s="9" t="n">
        <f aca="false">B152/Q152-1</f>
        <v>-0.0896773615750856</v>
      </c>
      <c r="S152" s="9" t="n">
        <f aca="false">B152/INDEX($B:$B,$E152)-1</f>
        <v>0.0765337395462251</v>
      </c>
      <c r="T152" s="0" t="n">
        <f aca="false">IF(AND($A152&gt;=CrashTest!$B$3,$A152&lt;=CrashTest!$C$3),1,IF(AND($A152&gt;=CrashTest!$B$4,$A152&lt;=CrashTest!$C$4),2,IF(AND($A152&gt;=CrashTest!$B$5,$A152&lt;=CrashTest!$C$5),3,IF(AND($A152&gt;=CrashTest!$B$6,$A152&lt;=CrashTest!$C$6),4,IF(AND($A152&gt;=CrashTest!$B$7,$A152&lt;=CrashTest!$C$7),5,0)))))</f>
        <v>0</v>
      </c>
      <c r="U152" s="8" t="str">
        <f aca="false">IF(T152=0,"",IF(T151=T152,MAX(U151,B152),B152))</f>
        <v/>
      </c>
      <c r="V152" s="9" t="str">
        <f aca="false">IF(T152=0,"",B152/U152-1)</f>
        <v/>
      </c>
      <c r="W152" s="8" t="str">
        <f aca="false">IF(T152=0,"",IF(T151=T152,MAX(W151,F152),F152))</f>
        <v/>
      </c>
      <c r="X152" s="9" t="str">
        <f aca="false">IF(T152=0,"",F152/W152-1)</f>
        <v/>
      </c>
    </row>
    <row r="153" customFormat="false" ht="15" hidden="false" customHeight="false" outlineLevel="0" collapsed="false">
      <c r="A153" s="5" t="n">
        <v>43981</v>
      </c>
      <c r="B153" s="6" t="n">
        <v>9691.68049117475</v>
      </c>
      <c r="C153" s="7" t="n">
        <v>5444.854039</v>
      </c>
      <c r="D153" s="0" t="n">
        <f aca="false">INT((ROW()-3)/30)</f>
        <v>5</v>
      </c>
      <c r="E153" s="0" t="n">
        <f aca="false">2+30*D153</f>
        <v>152</v>
      </c>
      <c r="F153" s="8" t="n">
        <f aca="false">INDEX($F:$F,$E153)*(2*B153/INDEX($B:$B,$E153)-C153/INDEX($C:$C,$E153))</f>
        <v>3666.67561825407</v>
      </c>
      <c r="G153" s="9" t="n">
        <f aca="false">B153/B152-1</f>
        <v>0.0274868316918537</v>
      </c>
      <c r="H153" s="9" t="n">
        <f aca="false">F153/F152-1</f>
        <v>0.00211569277652646</v>
      </c>
      <c r="I153" s="9" t="n">
        <f aca="false">LN(B153/B152)</f>
        <v>0.0271158514344534</v>
      </c>
      <c r="J153" s="9" t="n">
        <f aca="false">LN(F153/F152)</f>
        <v>0.00211345785028719</v>
      </c>
      <c r="K153" s="9" t="n">
        <f aca="false">F153/F146-1</f>
        <v>0.0417074062917047</v>
      </c>
      <c r="L153" s="9" t="n">
        <f aca="false">F153/F123-1</f>
        <v>0.0634448236177274</v>
      </c>
      <c r="M153" s="9" t="n">
        <f aca="false">B153/B146-1</f>
        <v>0.0553176237521542</v>
      </c>
      <c r="N153" s="9" t="n">
        <f aca="false">B153/B123-1</f>
        <v>0.120113284146414</v>
      </c>
      <c r="O153" s="8" t="n">
        <f aca="false">MAX(O152,F153)</f>
        <v>3852.23001069311</v>
      </c>
      <c r="P153" s="9" t="n">
        <f aca="false">F153/O153-1</f>
        <v>-0.048168046021128</v>
      </c>
      <c r="Q153" s="8" t="n">
        <f aca="false">MAX(Q152,B153)</f>
        <v>10361.6156901812</v>
      </c>
      <c r="R153" s="9" t="n">
        <f aca="false">B153/Q153-1</f>
        <v>-0.0646554764274155</v>
      </c>
      <c r="S153" s="9" t="n">
        <f aca="false">B153/INDEX($B:$B,$E153)-1</f>
        <v>0.0274868316918537</v>
      </c>
      <c r="T153" s="0" t="n">
        <f aca="false">IF(AND($A153&gt;=CrashTest!$B$3,$A153&lt;=CrashTest!$C$3),1,IF(AND($A153&gt;=CrashTest!$B$4,$A153&lt;=CrashTest!$C$4),2,IF(AND($A153&gt;=CrashTest!$B$5,$A153&lt;=CrashTest!$C$5),3,IF(AND($A153&gt;=CrashTest!$B$6,$A153&lt;=CrashTest!$C$6),4,IF(AND($A153&gt;=CrashTest!$B$7,$A153&lt;=CrashTest!$C$7),5,0)))))</f>
        <v>0</v>
      </c>
      <c r="U153" s="8" t="str">
        <f aca="false">IF(T153=0,"",IF(T152=T153,MAX(U152,B153),B153))</f>
        <v/>
      </c>
      <c r="V153" s="9" t="str">
        <f aca="false">IF(T153=0,"",B153/U153-1)</f>
        <v/>
      </c>
      <c r="W153" s="8" t="str">
        <f aca="false">IF(T153=0,"",IF(T152=T153,MAX(W152,F153),F153))</f>
        <v/>
      </c>
      <c r="X153" s="9" t="str">
        <f aca="false">IF(T153=0,"",F153/W153-1)</f>
        <v/>
      </c>
    </row>
    <row r="154" customFormat="false" ht="15" hidden="false" customHeight="false" outlineLevel="0" collapsed="false">
      <c r="A154" s="5" t="n">
        <v>43982</v>
      </c>
      <c r="B154" s="6" t="n">
        <v>9433.94384663939</v>
      </c>
      <c r="C154" s="7" t="n">
        <v>5192.892234</v>
      </c>
      <c r="D154" s="0" t="n">
        <f aca="false">INT((ROW()-3)/30)</f>
        <v>5</v>
      </c>
      <c r="E154" s="0" t="n">
        <f aca="false">2+30*D154</f>
        <v>152</v>
      </c>
      <c r="F154" s="8" t="n">
        <f aca="false">INDEX($F:$F,$E154)*(2*B154/INDEX($B:$B,$E154)-C154/INDEX($C:$C,$E154))</f>
        <v>3644.98578532185</v>
      </c>
      <c r="G154" s="9" t="n">
        <f aca="false">B154/B153-1</f>
        <v>-0.0265935969278037</v>
      </c>
      <c r="H154" s="9" t="n">
        <f aca="false">F154/F153-1</f>
        <v>-0.00591539454001322</v>
      </c>
      <c r="I154" s="9" t="n">
        <f aca="false">LN(B154/B153)</f>
        <v>-0.0269536035561378</v>
      </c>
      <c r="J154" s="9" t="n">
        <f aca="false">LN(F154/F153)</f>
        <v>-0.00593295979080922</v>
      </c>
      <c r="K154" s="9" t="n">
        <f aca="false">F154/F147-1</f>
        <v>0.0396815044714283</v>
      </c>
      <c r="L154" s="9" t="n">
        <f aca="false">F154/F124-1</f>
        <v>0.0520647585953205</v>
      </c>
      <c r="M154" s="9" t="n">
        <f aca="false">B154/B147-1</f>
        <v>0.0712805755285881</v>
      </c>
      <c r="N154" s="9" t="n">
        <f aca="false">B154/B124-1</f>
        <v>0.0653160505266133</v>
      </c>
      <c r="O154" s="8" t="n">
        <f aca="false">MAX(O153,F154)</f>
        <v>3852.23001069311</v>
      </c>
      <c r="P154" s="9" t="n">
        <f aca="false">F154/O154-1</f>
        <v>-0.0537985075647048</v>
      </c>
      <c r="Q154" s="8" t="n">
        <f aca="false">MAX(Q153,B154)</f>
        <v>10361.6156901812</v>
      </c>
      <c r="R154" s="9" t="n">
        <f aca="false">B154/Q154-1</f>
        <v>-0.0895296516759335</v>
      </c>
      <c r="S154" s="9" t="n">
        <f aca="false">B154/INDEX($B:$B,$E154)-1</f>
        <v>0.00016226104121464</v>
      </c>
      <c r="T154" s="0" t="n">
        <f aca="false">IF(AND($A154&gt;=CrashTest!$B$3,$A154&lt;=CrashTest!$C$3),1,IF(AND($A154&gt;=CrashTest!$B$4,$A154&lt;=CrashTest!$C$4),2,IF(AND($A154&gt;=CrashTest!$B$5,$A154&lt;=CrashTest!$C$5),3,IF(AND($A154&gt;=CrashTest!$B$6,$A154&lt;=CrashTest!$C$6),4,IF(AND($A154&gt;=CrashTest!$B$7,$A154&lt;=CrashTest!$C$7),5,0)))))</f>
        <v>0</v>
      </c>
      <c r="U154" s="8" t="str">
        <f aca="false">IF(T154=0,"",IF(T153=T154,MAX(U153,B154),B154))</f>
        <v/>
      </c>
      <c r="V154" s="9" t="str">
        <f aca="false">IF(T154=0,"",B154/U154-1)</f>
        <v/>
      </c>
      <c r="W154" s="8" t="str">
        <f aca="false">IF(T154=0,"",IF(T153=T154,MAX(W153,F154),F154))</f>
        <v/>
      </c>
      <c r="X154" s="9" t="str">
        <f aca="false">IF(T154=0,"",F154/W154-1)</f>
        <v/>
      </c>
    </row>
    <row r="155" customFormat="false" ht="15" hidden="false" customHeight="false" outlineLevel="0" collapsed="false">
      <c r="A155" s="5" t="n">
        <v>43983</v>
      </c>
      <c r="B155" s="6" t="n">
        <v>10199.1350542373</v>
      </c>
      <c r="C155" s="7" t="n">
        <v>5960.972448</v>
      </c>
      <c r="D155" s="0" t="n">
        <f aca="false">INT((ROW()-3)/30)</f>
        <v>5</v>
      </c>
      <c r="E155" s="0" t="n">
        <f aca="false">2+30*D155</f>
        <v>152</v>
      </c>
      <c r="F155" s="8" t="n">
        <f aca="false">INDEX($F:$F,$E155)*(2*B155/INDEX($B:$B,$E155)-C155/INDEX($C:$C,$E155))</f>
        <v>3695.20613089735</v>
      </c>
      <c r="G155" s="9" t="n">
        <f aca="false">B155/B154-1</f>
        <v>0.0811104263537132</v>
      </c>
      <c r="H155" s="9" t="n">
        <f aca="false">F155/F154-1</f>
        <v>0.0137779263166757</v>
      </c>
      <c r="I155" s="9" t="n">
        <f aca="false">LN(B155/B154)</f>
        <v>0.0779886854784947</v>
      </c>
      <c r="J155" s="9" t="n">
        <f aca="false">LN(F155/F154)</f>
        <v>0.013683873606087</v>
      </c>
      <c r="K155" s="9" t="n">
        <f aca="false">F155/F148-1</f>
        <v>0.0621257235623389</v>
      </c>
      <c r="L155" s="9" t="n">
        <f aca="false">F155/F125-1</f>
        <v>0.0702206671524812</v>
      </c>
      <c r="M155" s="9" t="n">
        <f aca="false">B155/B148-1</f>
        <v>0.144787808872835</v>
      </c>
      <c r="N155" s="9" t="n">
        <f aca="false">B155/B125-1</f>
        <v>0.136105047046535</v>
      </c>
      <c r="O155" s="8" t="n">
        <f aca="false">MAX(O154,F155)</f>
        <v>3852.23001069311</v>
      </c>
      <c r="P155" s="9" t="n">
        <f aca="false">F155/O155-1</f>
        <v>-0.0407618131212026</v>
      </c>
      <c r="Q155" s="8" t="n">
        <f aca="false">MAX(Q154,B155)</f>
        <v>10361.6156901812</v>
      </c>
      <c r="R155" s="9" t="n">
        <f aca="false">B155/Q155-1</f>
        <v>-0.0156810135409546</v>
      </c>
      <c r="S155" s="9" t="n">
        <f aca="false">B155/INDEX($B:$B,$E155)-1</f>
        <v>0.0812858484571615</v>
      </c>
      <c r="T155" s="0" t="n">
        <f aca="false">IF(AND($A155&gt;=CrashTest!$B$3,$A155&lt;=CrashTest!$C$3),1,IF(AND($A155&gt;=CrashTest!$B$4,$A155&lt;=CrashTest!$C$4),2,IF(AND($A155&gt;=CrashTest!$B$5,$A155&lt;=CrashTest!$C$5),3,IF(AND($A155&gt;=CrashTest!$B$6,$A155&lt;=CrashTest!$C$6),4,IF(AND($A155&gt;=CrashTest!$B$7,$A155&lt;=CrashTest!$C$7),5,0)))))</f>
        <v>0</v>
      </c>
      <c r="U155" s="8" t="str">
        <f aca="false">IF(T155=0,"",IF(T154=T155,MAX(U154,B155),B155))</f>
        <v/>
      </c>
      <c r="V155" s="9" t="str">
        <f aca="false">IF(T155=0,"",B155/U155-1)</f>
        <v/>
      </c>
      <c r="W155" s="8" t="str">
        <f aca="false">IF(T155=0,"",IF(T154=T155,MAX(W154,F155),F155))</f>
        <v/>
      </c>
      <c r="X155" s="9" t="str">
        <f aca="false">IF(T155=0,"",F155/W155-1)</f>
        <v/>
      </c>
    </row>
    <row r="156" customFormat="false" ht="15" hidden="false" customHeight="false" outlineLevel="0" collapsed="false">
      <c r="A156" s="5" t="n">
        <v>43984</v>
      </c>
      <c r="B156" s="6" t="n">
        <v>9512.34653302163</v>
      </c>
      <c r="C156" s="7" t="n">
        <v>5268.814402</v>
      </c>
      <c r="D156" s="0" t="n">
        <f aca="false">INT((ROW()-3)/30)</f>
        <v>5</v>
      </c>
      <c r="E156" s="0" t="n">
        <f aca="false">2+30*D156</f>
        <v>152</v>
      </c>
      <c r="F156" s="8" t="n">
        <f aca="false">INDEX($F:$F,$E156)*(2*B156/INDEX($B:$B,$E156)-C156/INDEX($C:$C,$E156))</f>
        <v>3652.09588875819</v>
      </c>
      <c r="G156" s="9" t="n">
        <f aca="false">B156/B155-1</f>
        <v>-0.0673379181237863</v>
      </c>
      <c r="H156" s="9" t="n">
        <f aca="false">F156/F155-1</f>
        <v>-0.0116665324239134</v>
      </c>
      <c r="I156" s="9" t="n">
        <f aca="false">LN(B156/B155)</f>
        <v>-0.0697123282236644</v>
      </c>
      <c r="J156" s="9" t="n">
        <f aca="false">LN(F156/F155)</f>
        <v>-0.0117351203910238</v>
      </c>
      <c r="K156" s="9" t="n">
        <f aca="false">F156/F149-1</f>
        <v>0.0574429232732303</v>
      </c>
      <c r="L156" s="9" t="n">
        <f aca="false">F156/F126-1</f>
        <v>0.0609735535616043</v>
      </c>
      <c r="M156" s="9" t="n">
        <f aca="false">B156/B149-1</f>
        <v>0.0766495483025382</v>
      </c>
      <c r="N156" s="9" t="n">
        <f aca="false">B156/B126-1</f>
        <v>0.0691879323344586</v>
      </c>
      <c r="O156" s="8" t="n">
        <f aca="false">MAX(O155,F156)</f>
        <v>3852.23001069311</v>
      </c>
      <c r="P156" s="9" t="n">
        <f aca="false">F156/O156-1</f>
        <v>-0.05195279653068</v>
      </c>
      <c r="Q156" s="8" t="n">
        <f aca="false">MAX(Q155,B156)</f>
        <v>10361.6156901812</v>
      </c>
      <c r="R156" s="9" t="n">
        <f aca="false">B156/Q156-1</f>
        <v>-0.0819630048588221</v>
      </c>
      <c r="S156" s="9" t="n">
        <f aca="false">B156/INDEX($B:$B,$E156)-1</f>
        <v>0.0084743105253442</v>
      </c>
      <c r="T156" s="0" t="n">
        <f aca="false">IF(AND($A156&gt;=CrashTest!$B$3,$A156&lt;=CrashTest!$C$3),1,IF(AND($A156&gt;=CrashTest!$B$4,$A156&lt;=CrashTest!$C$4),2,IF(AND($A156&gt;=CrashTest!$B$5,$A156&lt;=CrashTest!$C$5),3,IF(AND($A156&gt;=CrashTest!$B$6,$A156&lt;=CrashTest!$C$6),4,IF(AND($A156&gt;=CrashTest!$B$7,$A156&lt;=CrashTest!$C$7),5,0)))))</f>
        <v>0</v>
      </c>
      <c r="U156" s="8" t="str">
        <f aca="false">IF(T156=0,"",IF(T155=T156,MAX(U155,B156),B156))</f>
        <v/>
      </c>
      <c r="V156" s="9" t="str">
        <f aca="false">IF(T156=0,"",B156/U156-1)</f>
        <v/>
      </c>
      <c r="W156" s="8" t="str">
        <f aca="false">IF(T156=0,"",IF(T155=T156,MAX(W155,F156),F156))</f>
        <v/>
      </c>
      <c r="X156" s="9" t="str">
        <f aca="false">IF(T156=0,"",F156/W156-1)</f>
        <v/>
      </c>
    </row>
    <row r="157" customFormat="false" ht="15" hidden="false" customHeight="false" outlineLevel="0" collapsed="false">
      <c r="A157" s="5" t="n">
        <v>43985</v>
      </c>
      <c r="B157" s="6" t="n">
        <v>9642.27340035067</v>
      </c>
      <c r="C157" s="7" t="n">
        <v>5406.439328</v>
      </c>
      <c r="D157" s="0" t="n">
        <f aca="false">INT((ROW()-3)/30)</f>
        <v>5</v>
      </c>
      <c r="E157" s="0" t="n">
        <f aca="false">2+30*D157</f>
        <v>152</v>
      </c>
      <c r="F157" s="8" t="n">
        <f aca="false">INDEX($F:$F,$E157)*(2*B157/INDEX($B:$B,$E157)-C157/INDEX($C:$C,$E157))</f>
        <v>3655.52367807227</v>
      </c>
      <c r="G157" s="9" t="n">
        <f aca="false">B157/B156-1</f>
        <v>0.0136587609458934</v>
      </c>
      <c r="H157" s="9" t="n">
        <f aca="false">F157/F156-1</f>
        <v>0.000938581411464412</v>
      </c>
      <c r="I157" s="9" t="n">
        <f aca="false">LN(B157/B156)</f>
        <v>0.0135663208640771</v>
      </c>
      <c r="J157" s="9" t="n">
        <f aca="false">LN(F157/F156)</f>
        <v>0.000938141219347332</v>
      </c>
      <c r="K157" s="9" t="n">
        <f aca="false">F157/F150-1</f>
        <v>0.0369441455327066</v>
      </c>
      <c r="L157" s="9" t="n">
        <f aca="false">F157/F127-1</f>
        <v>0.0596542019602593</v>
      </c>
      <c r="M157" s="9" t="n">
        <f aca="false">B157/B150-1</f>
        <v>0.0516100988864849</v>
      </c>
      <c r="N157" s="9" t="n">
        <f aca="false">B157/B127-1</f>
        <v>0.0856026804219363</v>
      </c>
      <c r="O157" s="8" t="n">
        <f aca="false">MAX(O156,F157)</f>
        <v>3852.23001069311</v>
      </c>
      <c r="P157" s="9" t="n">
        <f aca="false">F157/O157-1</f>
        <v>-0.0510629770483129</v>
      </c>
      <c r="Q157" s="8" t="n">
        <f aca="false">MAX(Q156,B157)</f>
        <v>10361.6156901812</v>
      </c>
      <c r="R157" s="9" t="n">
        <f aca="false">B157/Q157-1</f>
        <v>-0.0694237570027024</v>
      </c>
      <c r="S157" s="9" t="n">
        <f aca="false">B157/INDEX($B:$B,$E157)-1</f>
        <v>0.0222488200528845</v>
      </c>
      <c r="T157" s="0" t="n">
        <f aca="false">IF(AND($A157&gt;=CrashTest!$B$3,$A157&lt;=CrashTest!$C$3),1,IF(AND($A157&gt;=CrashTest!$B$4,$A157&lt;=CrashTest!$C$4),2,IF(AND($A157&gt;=CrashTest!$B$5,$A157&lt;=CrashTest!$C$5),3,IF(AND($A157&gt;=CrashTest!$B$6,$A157&lt;=CrashTest!$C$6),4,IF(AND($A157&gt;=CrashTest!$B$7,$A157&lt;=CrashTest!$C$7),5,0)))))</f>
        <v>0</v>
      </c>
      <c r="U157" s="8" t="str">
        <f aca="false">IF(T157=0,"",IF(T156=T157,MAX(U156,B157),B157))</f>
        <v/>
      </c>
      <c r="V157" s="9" t="str">
        <f aca="false">IF(T157=0,"",B157/U157-1)</f>
        <v/>
      </c>
      <c r="W157" s="8" t="str">
        <f aca="false">IF(T157=0,"",IF(T156=T157,MAX(W156,F157),F157))</f>
        <v/>
      </c>
      <c r="X157" s="9" t="str">
        <f aca="false">IF(T157=0,"",F157/W157-1)</f>
        <v/>
      </c>
    </row>
    <row r="158" customFormat="false" ht="15" hidden="false" customHeight="false" outlineLevel="0" collapsed="false">
      <c r="A158" s="5" t="n">
        <v>43986</v>
      </c>
      <c r="B158" s="6" t="n">
        <v>9813.36067913501</v>
      </c>
      <c r="C158" s="7" t="n">
        <v>5527.44537</v>
      </c>
      <c r="D158" s="0" t="n">
        <f aca="false">INT((ROW()-3)/30)</f>
        <v>5</v>
      </c>
      <c r="E158" s="0" t="n">
        <f aca="false">2+30*D158</f>
        <v>152</v>
      </c>
      <c r="F158" s="8" t="n">
        <f aca="false">INDEX($F:$F,$E158)*(2*B158/INDEX($B:$B,$E158)-C158/INDEX($C:$C,$E158))</f>
        <v>3702.642776751</v>
      </c>
      <c r="G158" s="9" t="n">
        <f aca="false">B158/B157-1</f>
        <v>0.0177434585891454</v>
      </c>
      <c r="H158" s="9" t="n">
        <f aca="false">F158/F157-1</f>
        <v>0.0128898354458433</v>
      </c>
      <c r="I158" s="9" t="n">
        <f aca="false">LN(B158/B157)</f>
        <v>0.0175878810544745</v>
      </c>
      <c r="J158" s="9" t="n">
        <f aca="false">LN(F158/F157)</f>
        <v>0.0128074685589132</v>
      </c>
      <c r="K158" s="9" t="n">
        <f aca="false">F158/F151-1</f>
        <v>0.0192637409198666</v>
      </c>
      <c r="L158" s="9" t="n">
        <f aca="false">F158/F128-1</f>
        <v>0.0791127983266886</v>
      </c>
      <c r="M158" s="9" t="n">
        <f aca="false">B158/B151-1</f>
        <v>0.0256158150655093</v>
      </c>
      <c r="N158" s="9" t="n">
        <f aca="false">B158/B128-1</f>
        <v>0.092086820286031</v>
      </c>
      <c r="O158" s="8" t="n">
        <f aca="false">MAX(O157,F158)</f>
        <v>3852.23001069311</v>
      </c>
      <c r="P158" s="9" t="n">
        <f aca="false">F158/O158-1</f>
        <v>-0.0388313349739973</v>
      </c>
      <c r="Q158" s="8" t="n">
        <f aca="false">MAX(Q157,B158)</f>
        <v>10361.6156901812</v>
      </c>
      <c r="R158" s="9" t="n">
        <f aca="false">B158/Q158-1</f>
        <v>-0.0529121159710374</v>
      </c>
      <c r="S158" s="9" t="n">
        <f aca="false">B158/INDEX($B:$B,$E158)-1</f>
        <v>0.0403870496592957</v>
      </c>
      <c r="T158" s="0" t="n">
        <f aca="false">IF(AND($A158&gt;=CrashTest!$B$3,$A158&lt;=CrashTest!$C$3),1,IF(AND($A158&gt;=CrashTest!$B$4,$A158&lt;=CrashTest!$C$4),2,IF(AND($A158&gt;=CrashTest!$B$5,$A158&lt;=CrashTest!$C$5),3,IF(AND($A158&gt;=CrashTest!$B$6,$A158&lt;=CrashTest!$C$6),4,IF(AND($A158&gt;=CrashTest!$B$7,$A158&lt;=CrashTest!$C$7),5,0)))))</f>
        <v>0</v>
      </c>
      <c r="U158" s="8" t="str">
        <f aca="false">IF(T158=0,"",IF(T157=T158,MAX(U157,B158),B158))</f>
        <v/>
      </c>
      <c r="V158" s="9" t="str">
        <f aca="false">IF(T158=0,"",B158/U158-1)</f>
        <v/>
      </c>
      <c r="W158" s="8" t="str">
        <f aca="false">IF(T158=0,"",IF(T157=T158,MAX(W157,F158),F158))</f>
        <v/>
      </c>
      <c r="X158" s="9" t="str">
        <f aca="false">IF(T158=0,"",F158/W158-1)</f>
        <v/>
      </c>
    </row>
    <row r="159" customFormat="false" ht="15" hidden="false" customHeight="false" outlineLevel="0" collapsed="false">
      <c r="A159" s="5" t="n">
        <v>43987</v>
      </c>
      <c r="B159" s="6" t="n">
        <v>9641.8916225599</v>
      </c>
      <c r="C159" s="7" t="n">
        <v>5357.492191</v>
      </c>
      <c r="D159" s="0" t="n">
        <f aca="false">INT((ROW()-3)/30)</f>
        <v>5</v>
      </c>
      <c r="E159" s="0" t="n">
        <f aca="false">2+30*D159</f>
        <v>152</v>
      </c>
      <c r="F159" s="8" t="n">
        <f aca="false">INDEX($F:$F,$E159)*(2*B159/INDEX($B:$B,$E159)-C159/INDEX($C:$C,$E159))</f>
        <v>3689.85852148924</v>
      </c>
      <c r="G159" s="9" t="n">
        <f aca="false">B159/B158-1</f>
        <v>-0.017473020933561</v>
      </c>
      <c r="H159" s="9" t="n">
        <f aca="false">F159/F158-1</f>
        <v>-0.00345273795842138</v>
      </c>
      <c r="I159" s="9" t="n">
        <f aca="false">LN(B159/B158)</f>
        <v>-0.0176274760061218</v>
      </c>
      <c r="J159" s="9" t="n">
        <f aca="false">LN(F159/F158)</f>
        <v>-0.00345871241424393</v>
      </c>
      <c r="K159" s="9" t="n">
        <f aca="false">F159/F152-1</f>
        <v>0.00845166398172936</v>
      </c>
      <c r="L159" s="9" t="n">
        <f aca="false">F159/F129-1</f>
        <v>0.0361533060486159</v>
      </c>
      <c r="M159" s="9" t="n">
        <f aca="false">B159/B152-1</f>
        <v>0.0222083449615931</v>
      </c>
      <c r="N159" s="9" t="n">
        <f aca="false">B159/B129-1</f>
        <v>0.0404754629823862</v>
      </c>
      <c r="O159" s="8" t="n">
        <f aca="false">MAX(O158,F159)</f>
        <v>3852.23001069311</v>
      </c>
      <c r="P159" s="9" t="n">
        <f aca="false">F159/O159-1</f>
        <v>-0.0421499985081778</v>
      </c>
      <c r="Q159" s="8" t="n">
        <f aca="false">MAX(Q158,B159)</f>
        <v>10361.6156901812</v>
      </c>
      <c r="R159" s="9" t="n">
        <f aca="false">B159/Q159-1</f>
        <v>-0.0694606023945974</v>
      </c>
      <c r="S159" s="9" t="n">
        <f aca="false">B159/INDEX($B:$B,$E159)-1</f>
        <v>0.0222083449615931</v>
      </c>
      <c r="T159" s="0" t="n">
        <f aca="false">IF(AND($A159&gt;=CrashTest!$B$3,$A159&lt;=CrashTest!$C$3),1,IF(AND($A159&gt;=CrashTest!$B$4,$A159&lt;=CrashTest!$C$4),2,IF(AND($A159&gt;=CrashTest!$B$5,$A159&lt;=CrashTest!$C$5),3,IF(AND($A159&gt;=CrashTest!$B$6,$A159&lt;=CrashTest!$C$6),4,IF(AND($A159&gt;=CrashTest!$B$7,$A159&lt;=CrashTest!$C$7),5,0)))))</f>
        <v>0</v>
      </c>
      <c r="U159" s="8" t="str">
        <f aca="false">IF(T159=0,"",IF(T158=T159,MAX(U158,B159),B159))</f>
        <v/>
      </c>
      <c r="V159" s="9" t="str">
        <f aca="false">IF(T159=0,"",B159/U159-1)</f>
        <v/>
      </c>
      <c r="W159" s="8" t="str">
        <f aca="false">IF(T159=0,"",IF(T158=T159,MAX(W158,F159),F159))</f>
        <v/>
      </c>
      <c r="X159" s="9" t="str">
        <f aca="false">IF(T159=0,"",F159/W159-1)</f>
        <v/>
      </c>
    </row>
    <row r="160" customFormat="false" ht="15" hidden="false" customHeight="false" outlineLevel="0" collapsed="false">
      <c r="A160" s="5" t="n">
        <v>43988</v>
      </c>
      <c r="B160" s="6" t="n">
        <v>9668.67053857393</v>
      </c>
      <c r="C160" s="7" t="n">
        <v>5406.124943</v>
      </c>
      <c r="D160" s="0" t="n">
        <f aca="false">INT((ROW()-3)/30)</f>
        <v>5</v>
      </c>
      <c r="E160" s="0" t="n">
        <f aca="false">2+30*D160</f>
        <v>152</v>
      </c>
      <c r="F160" s="8" t="n">
        <f aca="false">INDEX($F:$F,$E160)*(2*B160/INDEX($B:$B,$E160)-C160/INDEX($C:$C,$E160))</f>
        <v>3676.22557831718</v>
      </c>
      <c r="G160" s="9" t="n">
        <f aca="false">B160/B159-1</f>
        <v>0.00277735086249797</v>
      </c>
      <c r="H160" s="9" t="n">
        <f aca="false">F160/F159-1</f>
        <v>-0.00369470620422385</v>
      </c>
      <c r="I160" s="9" t="n">
        <f aca="false">LN(B160/B159)</f>
        <v>0.00277350114994561</v>
      </c>
      <c r="J160" s="9" t="n">
        <f aca="false">LN(F160/F159)</f>
        <v>-0.0037015484898811</v>
      </c>
      <c r="K160" s="9" t="n">
        <f aca="false">F160/F153-1</f>
        <v>0.00260452820412205</v>
      </c>
      <c r="L160" s="9" t="n">
        <f aca="false">F160/F130-1</f>
        <v>0.0393399928827589</v>
      </c>
      <c r="M160" s="9" t="n">
        <f aca="false">B160/B153-1</f>
        <v>-0.00237419636581837</v>
      </c>
      <c r="N160" s="9" t="n">
        <f aca="false">B160/B130-1</f>
        <v>-0.0325285838592215</v>
      </c>
      <c r="O160" s="8" t="n">
        <f aca="false">MAX(O159,F160)</f>
        <v>3852.23001069311</v>
      </c>
      <c r="P160" s="9" t="n">
        <f aca="false">F160/O160-1</f>
        <v>-0.0456889728514055</v>
      </c>
      <c r="Q160" s="8" t="n">
        <f aca="false">MAX(Q159,B160)</f>
        <v>10361.6156901812</v>
      </c>
      <c r="R160" s="9" t="n">
        <f aca="false">B160/Q160-1</f>
        <v>-0.0668761679960697</v>
      </c>
      <c r="S160" s="9" t="n">
        <f aca="false">B160/INDEX($B:$B,$E160)-1</f>
        <v>0.0250473761901249</v>
      </c>
      <c r="T160" s="0" t="n">
        <f aca="false">IF(AND($A160&gt;=CrashTest!$B$3,$A160&lt;=CrashTest!$C$3),1,IF(AND($A160&gt;=CrashTest!$B$4,$A160&lt;=CrashTest!$C$4),2,IF(AND($A160&gt;=CrashTest!$B$5,$A160&lt;=CrashTest!$C$5),3,IF(AND($A160&gt;=CrashTest!$B$6,$A160&lt;=CrashTest!$C$6),4,IF(AND($A160&gt;=CrashTest!$B$7,$A160&lt;=CrashTest!$C$7),5,0)))))</f>
        <v>0</v>
      </c>
      <c r="U160" s="8" t="str">
        <f aca="false">IF(T160=0,"",IF(T159=T160,MAX(U159,B160),B160))</f>
        <v/>
      </c>
      <c r="V160" s="9" t="str">
        <f aca="false">IF(T160=0,"",B160/U160-1)</f>
        <v/>
      </c>
      <c r="W160" s="8" t="str">
        <f aca="false">IF(T160=0,"",IF(T159=T160,MAX(W159,F160),F160))</f>
        <v/>
      </c>
      <c r="X160" s="9" t="str">
        <f aca="false">IF(T160=0,"",F160/W160-1)</f>
        <v/>
      </c>
    </row>
    <row r="161" customFormat="false" ht="15" hidden="false" customHeight="false" outlineLevel="0" collapsed="false">
      <c r="A161" s="5" t="n">
        <v>43989</v>
      </c>
      <c r="B161" s="6" t="n">
        <v>9747.58011104617</v>
      </c>
      <c r="C161" s="7" t="n">
        <v>5481.4864</v>
      </c>
      <c r="D161" s="0" t="n">
        <f aca="false">INT((ROW()-3)/30)</f>
        <v>5</v>
      </c>
      <c r="E161" s="0" t="n">
        <f aca="false">2+30*D161</f>
        <v>152</v>
      </c>
      <c r="F161" s="8" t="n">
        <f aca="false">INDEX($F:$F,$E161)*(2*B161/INDEX($B:$B,$E161)-C161/INDEX($C:$C,$E161))</f>
        <v>3684.12564861808</v>
      </c>
      <c r="G161" s="9" t="n">
        <f aca="false">B161/B160-1</f>
        <v>0.00816136739352369</v>
      </c>
      <c r="H161" s="9" t="n">
        <f aca="false">F161/F160-1</f>
        <v>0.00214896233449102</v>
      </c>
      <c r="I161" s="9" t="n">
        <f aca="false">LN(B161/B160)</f>
        <v>0.00812824353659281</v>
      </c>
      <c r="J161" s="9" t="n">
        <f aca="false">LN(F161/F160)</f>
        <v>0.00214665661760844</v>
      </c>
      <c r="K161" s="9" t="n">
        <f aca="false">F161/F154-1</f>
        <v>0.010738001627836</v>
      </c>
      <c r="L161" s="9" t="n">
        <f aca="false">F161/F131-1</f>
        <v>0.0311166363329356</v>
      </c>
      <c r="M161" s="9" t="n">
        <f aca="false">B161/B154-1</f>
        <v>0.0332455089308705</v>
      </c>
      <c r="N161" s="9" t="n">
        <f aca="false">B161/B131-1</f>
        <v>-0.011333789015575</v>
      </c>
      <c r="O161" s="8" t="n">
        <f aca="false">MAX(O160,F161)</f>
        <v>3852.23001069311</v>
      </c>
      <c r="P161" s="9" t="n">
        <f aca="false">F161/O161-1</f>
        <v>-0.0436381943986737</v>
      </c>
      <c r="Q161" s="8" t="n">
        <f aca="false">MAX(Q160,B161)</f>
        <v>10361.6156901812</v>
      </c>
      <c r="R161" s="9" t="n">
        <f aca="false">B161/Q161-1</f>
        <v>-0.0592606015794329</v>
      </c>
      <c r="S161" s="9" t="n">
        <f aca="false">B161/INDEX($B:$B,$E161)-1</f>
        <v>0.03341316442298</v>
      </c>
      <c r="T161" s="0" t="n">
        <f aca="false">IF(AND($A161&gt;=CrashTest!$B$3,$A161&lt;=CrashTest!$C$3),1,IF(AND($A161&gt;=CrashTest!$B$4,$A161&lt;=CrashTest!$C$4),2,IF(AND($A161&gt;=CrashTest!$B$5,$A161&lt;=CrashTest!$C$5),3,IF(AND($A161&gt;=CrashTest!$B$6,$A161&lt;=CrashTest!$C$6),4,IF(AND($A161&gt;=CrashTest!$B$7,$A161&lt;=CrashTest!$C$7),5,0)))))</f>
        <v>0</v>
      </c>
      <c r="U161" s="8" t="str">
        <f aca="false">IF(T161=0,"",IF(T160=T161,MAX(U160,B161),B161))</f>
        <v/>
      </c>
      <c r="V161" s="9" t="str">
        <f aca="false">IF(T161=0,"",B161/U161-1)</f>
        <v/>
      </c>
      <c r="W161" s="8" t="str">
        <f aca="false">IF(T161=0,"",IF(T160=T161,MAX(W160,F161),F161))</f>
        <v/>
      </c>
      <c r="X161" s="9" t="str">
        <f aca="false">IF(T161=0,"",F161/W161-1)</f>
        <v/>
      </c>
    </row>
    <row r="162" customFormat="false" ht="15" hidden="false" customHeight="false" outlineLevel="0" collapsed="false">
      <c r="A162" s="5" t="n">
        <v>43990</v>
      </c>
      <c r="B162" s="6" t="n">
        <v>9769.34236148451</v>
      </c>
      <c r="C162" s="7" t="n">
        <v>5508.013195</v>
      </c>
      <c r="D162" s="0" t="n">
        <f aca="false">INT((ROW()-3)/30)</f>
        <v>5</v>
      </c>
      <c r="E162" s="0" t="n">
        <f aca="false">2+30*D162</f>
        <v>152</v>
      </c>
      <c r="F162" s="8" t="n">
        <f aca="false">INDEX($F:$F,$E162)*(2*B162/INDEX($B:$B,$E162)-C162/INDEX($C:$C,$E162))</f>
        <v>3682.24105556499</v>
      </c>
      <c r="G162" s="9" t="n">
        <f aca="false">B162/B161-1</f>
        <v>0.00223257979831093</v>
      </c>
      <c r="H162" s="9" t="n">
        <f aca="false">F162/F161-1</f>
        <v>-0.000511544185197499</v>
      </c>
      <c r="I162" s="9" t="n">
        <f aca="false">LN(B162/B161)</f>
        <v>0.00223009129519926</v>
      </c>
      <c r="J162" s="9" t="n">
        <f aca="false">LN(F162/F161)</f>
        <v>-0.000511675068561189</v>
      </c>
      <c r="K162" s="9" t="n">
        <f aca="false">F162/F155-1</f>
        <v>-0.00350862032403287</v>
      </c>
      <c r="L162" s="9" t="n">
        <f aca="false">F162/F132-1</f>
        <v>0.0379093982643939</v>
      </c>
      <c r="M162" s="9" t="n">
        <f aca="false">B162/B155-1</f>
        <v>-0.0421401119278472</v>
      </c>
      <c r="N162" s="9" t="n">
        <f aca="false">B162/B132-1</f>
        <v>0.0200476813711983</v>
      </c>
      <c r="O162" s="8" t="n">
        <f aca="false">MAX(O161,F162)</f>
        <v>3852.23001069311</v>
      </c>
      <c r="P162" s="9" t="n">
        <f aca="false">F162/O162-1</f>
        <v>-0.0441274157192739</v>
      </c>
      <c r="Q162" s="8" t="n">
        <f aca="false">MAX(Q161,B162)</f>
        <v>10361.6156901812</v>
      </c>
      <c r="R162" s="9" t="n">
        <f aca="false">B162/Q162-1</f>
        <v>-0.0571603258030439</v>
      </c>
      <c r="S162" s="9" t="n">
        <f aca="false">B162/INDEX($B:$B,$E162)-1</f>
        <v>0.0357203417771794</v>
      </c>
      <c r="T162" s="0" t="n">
        <f aca="false">IF(AND($A162&gt;=CrashTest!$B$3,$A162&lt;=CrashTest!$C$3),1,IF(AND($A162&gt;=CrashTest!$B$4,$A162&lt;=CrashTest!$C$4),2,IF(AND($A162&gt;=CrashTest!$B$5,$A162&lt;=CrashTest!$C$5),3,IF(AND($A162&gt;=CrashTest!$B$6,$A162&lt;=CrashTest!$C$6),4,IF(AND($A162&gt;=CrashTest!$B$7,$A162&lt;=CrashTest!$C$7),5,0)))))</f>
        <v>0</v>
      </c>
      <c r="U162" s="8" t="str">
        <f aca="false">IF(T162=0,"",IF(T161=T162,MAX(U161,B162),B162))</f>
        <v/>
      </c>
      <c r="V162" s="9" t="str">
        <f aca="false">IF(T162=0,"",B162/U162-1)</f>
        <v/>
      </c>
      <c r="W162" s="8" t="str">
        <f aca="false">IF(T162=0,"",IF(T161=T162,MAX(W161,F162),F162))</f>
        <v/>
      </c>
      <c r="X162" s="9" t="str">
        <f aca="false">IF(T162=0,"",F162/W162-1)</f>
        <v/>
      </c>
    </row>
    <row r="163" customFormat="false" ht="15" hidden="false" customHeight="false" outlineLevel="0" collapsed="false">
      <c r="A163" s="5" t="n">
        <v>43991</v>
      </c>
      <c r="B163" s="6" t="n">
        <v>9779.42216566335</v>
      </c>
      <c r="C163" s="7" t="n">
        <v>5501.485897</v>
      </c>
      <c r="D163" s="0" t="n">
        <f aca="false">INT((ROW()-3)/30)</f>
        <v>5</v>
      </c>
      <c r="E163" s="0" t="n">
        <f aca="false">2+30*D163</f>
        <v>152</v>
      </c>
      <c r="F163" s="8" t="n">
        <f aca="false">INDEX($F:$F,$E163)*(2*B163/INDEX($B:$B,$E163)-C163/INDEX($C:$C,$E163))</f>
        <v>3694.67937223753</v>
      </c>
      <c r="G163" s="9" t="n">
        <f aca="false">B163/B162-1</f>
        <v>0.00103177919309894</v>
      </c>
      <c r="H163" s="9" t="n">
        <f aca="false">F163/F162-1</f>
        <v>0.00337792026237227</v>
      </c>
      <c r="I163" s="9" t="n">
        <f aca="false">LN(B163/B162)</f>
        <v>0.00103124727479733</v>
      </c>
      <c r="J163" s="9" t="n">
        <f aca="false">LN(F163/F162)</f>
        <v>0.00337222790500704</v>
      </c>
      <c r="K163" s="9" t="n">
        <f aca="false">F163/F156-1</f>
        <v>0.0116600124357118</v>
      </c>
      <c r="L163" s="9" t="n">
        <f aca="false">F163/F133-1</f>
        <v>0.0784519869292233</v>
      </c>
      <c r="M163" s="9" t="n">
        <f aca="false">B163/B156-1</f>
        <v>0.0280767349795954</v>
      </c>
      <c r="N163" s="9" t="n">
        <f aca="false">B163/B133-1</f>
        <v>0.122132507889675</v>
      </c>
      <c r="O163" s="8" t="n">
        <f aca="false">MAX(O162,F163)</f>
        <v>3852.23001069311</v>
      </c>
      <c r="P163" s="9" t="n">
        <f aca="false">F163/O163-1</f>
        <v>-0.0408985543485858</v>
      </c>
      <c r="Q163" s="8" t="n">
        <f aca="false">MAX(Q162,B163)</f>
        <v>10361.6156901812</v>
      </c>
      <c r="R163" s="9" t="n">
        <f aca="false">B163/Q163-1</f>
        <v>-0.0561875234447792</v>
      </c>
      <c r="S163" s="9" t="n">
        <f aca="false">B163/INDEX($B:$B,$E163)-1</f>
        <v>0.0367889764756943</v>
      </c>
      <c r="T163" s="0" t="n">
        <f aca="false">IF(AND($A163&gt;=CrashTest!$B$3,$A163&lt;=CrashTest!$C$3),1,IF(AND($A163&gt;=CrashTest!$B$4,$A163&lt;=CrashTest!$C$4),2,IF(AND($A163&gt;=CrashTest!$B$5,$A163&lt;=CrashTest!$C$5),3,IF(AND($A163&gt;=CrashTest!$B$6,$A163&lt;=CrashTest!$C$6),4,IF(AND($A163&gt;=CrashTest!$B$7,$A163&lt;=CrashTest!$C$7),5,0)))))</f>
        <v>0</v>
      </c>
      <c r="U163" s="8" t="str">
        <f aca="false">IF(T163=0,"",IF(T162=T163,MAX(U162,B163),B163))</f>
        <v/>
      </c>
      <c r="V163" s="9" t="str">
        <f aca="false">IF(T163=0,"",B163/U163-1)</f>
        <v/>
      </c>
      <c r="W163" s="8" t="str">
        <f aca="false">IF(T163=0,"",IF(T162=T163,MAX(W162,F163),F163))</f>
        <v/>
      </c>
      <c r="X163" s="9" t="str">
        <f aca="false">IF(T163=0,"",F163/W163-1)</f>
        <v/>
      </c>
    </row>
    <row r="164" customFormat="false" ht="15" hidden="false" customHeight="false" outlineLevel="0" collapsed="false">
      <c r="A164" s="5" t="n">
        <v>43992</v>
      </c>
      <c r="B164" s="6" t="n">
        <v>9888.44417469316</v>
      </c>
      <c r="C164" s="7" t="n">
        <v>5607.521318</v>
      </c>
      <c r="D164" s="0" t="n">
        <f aca="false">INT((ROW()-3)/30)</f>
        <v>5</v>
      </c>
      <c r="E164" s="0" t="n">
        <f aca="false">2+30*D164</f>
        <v>152</v>
      </c>
      <c r="F164" s="8" t="n">
        <f aca="false">INDEX($F:$F,$E164)*(2*B164/INDEX($B:$B,$E164)-C164/INDEX($C:$C,$E164))</f>
        <v>3704.23890191866</v>
      </c>
      <c r="G164" s="9" t="n">
        <f aca="false">B164/B163-1</f>
        <v>0.0111481033524248</v>
      </c>
      <c r="H164" s="9" t="n">
        <f aca="false">F164/F163-1</f>
        <v>0.00258737733860448</v>
      </c>
      <c r="I164" s="9" t="n">
        <f aca="false">LN(B164/B163)</f>
        <v>0.0110864212505107</v>
      </c>
      <c r="J164" s="9" t="n">
        <f aca="false">LN(F164/F163)</f>
        <v>0.00258403584042837</v>
      </c>
      <c r="K164" s="9" t="n">
        <f aca="false">F164/F157-1</f>
        <v>0.0133264692384882</v>
      </c>
      <c r="L164" s="9" t="n">
        <f aca="false">F164/F134-1</f>
        <v>0.0770784948010812</v>
      </c>
      <c r="M164" s="9" t="n">
        <f aca="false">B164/B157-1</f>
        <v>0.0255303665558309</v>
      </c>
      <c r="N164" s="9" t="n">
        <f aca="false">B164/B134-1</f>
        <v>0.150936182806067</v>
      </c>
      <c r="O164" s="8" t="n">
        <f aca="false">MAX(O163,F164)</f>
        <v>3852.23001069311</v>
      </c>
      <c r="P164" s="9" t="n">
        <f aca="false">F164/O164-1</f>
        <v>-0.0384169970026846</v>
      </c>
      <c r="Q164" s="8" t="n">
        <f aca="false">MAX(Q163,B164)</f>
        <v>10361.6156901812</v>
      </c>
      <c r="R164" s="9" t="n">
        <f aca="false">B164/Q164-1</f>
        <v>-0.0456658044108336</v>
      </c>
      <c r="S164" s="9" t="n">
        <f aca="false">B164/INDEX($B:$B,$E164)-1</f>
        <v>0.0483472071401003</v>
      </c>
      <c r="T164" s="0" t="n">
        <f aca="false">IF(AND($A164&gt;=CrashTest!$B$3,$A164&lt;=CrashTest!$C$3),1,IF(AND($A164&gt;=CrashTest!$B$4,$A164&lt;=CrashTest!$C$4),2,IF(AND($A164&gt;=CrashTest!$B$5,$A164&lt;=CrashTest!$C$5),3,IF(AND($A164&gt;=CrashTest!$B$6,$A164&lt;=CrashTest!$C$6),4,IF(AND($A164&gt;=CrashTest!$B$7,$A164&lt;=CrashTest!$C$7),5,0)))))</f>
        <v>0</v>
      </c>
      <c r="U164" s="8" t="str">
        <f aca="false">IF(T164=0,"",IF(T163=T164,MAX(U163,B164),B164))</f>
        <v/>
      </c>
      <c r="V164" s="9" t="str">
        <f aca="false">IF(T164=0,"",B164/U164-1)</f>
        <v/>
      </c>
      <c r="W164" s="8" t="str">
        <f aca="false">IF(T164=0,"",IF(T163=T164,MAX(W163,F164),F164))</f>
        <v/>
      </c>
      <c r="X164" s="9" t="str">
        <f aca="false">IF(T164=0,"",F164/W164-1)</f>
        <v/>
      </c>
    </row>
    <row r="165" customFormat="false" ht="15" hidden="false" customHeight="false" outlineLevel="0" collapsed="false">
      <c r="A165" s="5" t="n">
        <v>43993</v>
      </c>
      <c r="B165" s="6" t="n">
        <v>9277.45116931619</v>
      </c>
      <c r="C165" s="7" t="n">
        <v>5018.692342</v>
      </c>
      <c r="D165" s="0" t="n">
        <f aca="false">INT((ROW()-3)/30)</f>
        <v>5</v>
      </c>
      <c r="E165" s="0" t="n">
        <f aca="false">2+30*D165</f>
        <v>152</v>
      </c>
      <c r="F165" s="8" t="n">
        <f aca="false">INDEX($F:$F,$E165)*(2*B165/INDEX($B:$B,$E165)-C165/INDEX($C:$C,$E165))</f>
        <v>3646.82515738329</v>
      </c>
      <c r="G165" s="9" t="n">
        <f aca="false">B165/B164-1</f>
        <v>-0.0617885882331869</v>
      </c>
      <c r="H165" s="9" t="n">
        <f aca="false">F165/F164-1</f>
        <v>-0.015499471296421</v>
      </c>
      <c r="I165" s="9" t="n">
        <f aca="false">LN(B165/B164)</f>
        <v>-0.0637799696925435</v>
      </c>
      <c r="J165" s="9" t="n">
        <f aca="false">LN(F165/F164)</f>
        <v>-0.0156208438755957</v>
      </c>
      <c r="K165" s="9" t="n">
        <f aca="false">F165/F158-1</f>
        <v>-0.0150750754888358</v>
      </c>
      <c r="L165" s="9" t="n">
        <f aca="false">F165/F135-1</f>
        <v>0.059310192921493</v>
      </c>
      <c r="M165" s="9" t="n">
        <f aca="false">B165/B158-1</f>
        <v>-0.0546101918946342</v>
      </c>
      <c r="N165" s="9" t="n">
        <f aca="false">B165/B135-1</f>
        <v>0.052193195457098</v>
      </c>
      <c r="O165" s="8" t="n">
        <f aca="false">MAX(O164,F165)</f>
        <v>3852.23001069311</v>
      </c>
      <c r="P165" s="9" t="n">
        <f aca="false">F165/O165-1</f>
        <v>-0.0533210251567678</v>
      </c>
      <c r="Q165" s="8" t="n">
        <f aca="false">MAX(Q164,B165)</f>
        <v>10361.6156901812</v>
      </c>
      <c r="R165" s="9" t="n">
        <f aca="false">B165/Q165-1</f>
        <v>-0.104632767058942</v>
      </c>
      <c r="S165" s="9" t="n">
        <f aca="false">B165/INDEX($B:$B,$E165)-1</f>
        <v>-0.0164286867672908</v>
      </c>
      <c r="T165" s="0" t="n">
        <f aca="false">IF(AND($A165&gt;=CrashTest!$B$3,$A165&lt;=CrashTest!$C$3),1,IF(AND($A165&gt;=CrashTest!$B$4,$A165&lt;=CrashTest!$C$4),2,IF(AND($A165&gt;=CrashTest!$B$5,$A165&lt;=CrashTest!$C$5),3,IF(AND($A165&gt;=CrashTest!$B$6,$A165&lt;=CrashTest!$C$6),4,IF(AND($A165&gt;=CrashTest!$B$7,$A165&lt;=CrashTest!$C$7),5,0)))))</f>
        <v>0</v>
      </c>
      <c r="U165" s="8" t="str">
        <f aca="false">IF(T165=0,"",IF(T164=T165,MAX(U164,B165),B165))</f>
        <v/>
      </c>
      <c r="V165" s="9" t="str">
        <f aca="false">IF(T165=0,"",B165/U165-1)</f>
        <v/>
      </c>
      <c r="W165" s="8" t="str">
        <f aca="false">IF(T165=0,"",IF(T164=T165,MAX(W164,F165),F165))</f>
        <v/>
      </c>
      <c r="X165" s="9" t="str">
        <f aca="false">IF(T165=0,"",F165/W165-1)</f>
        <v/>
      </c>
    </row>
    <row r="166" customFormat="false" ht="15" hidden="false" customHeight="false" outlineLevel="0" collapsed="false">
      <c r="A166" s="5" t="n">
        <v>43994</v>
      </c>
      <c r="B166" s="6" t="n">
        <v>9456.16153331385</v>
      </c>
      <c r="C166" s="7" t="n">
        <v>5204.524655</v>
      </c>
      <c r="D166" s="0" t="n">
        <f aca="false">INT((ROW()-3)/30)</f>
        <v>5</v>
      </c>
      <c r="E166" s="0" t="n">
        <f aca="false">2+30*D166</f>
        <v>152</v>
      </c>
      <c r="F166" s="8" t="n">
        <f aca="false">INDEX($F:$F,$E166)*(2*B166/INDEX($B:$B,$E166)-C166/INDEX($C:$C,$E166))</f>
        <v>3653.99258372631</v>
      </c>
      <c r="G166" s="9" t="n">
        <f aca="false">B166/B165-1</f>
        <v>0.0192628730387414</v>
      </c>
      <c r="H166" s="9" t="n">
        <f aca="false">F166/F165-1</f>
        <v>0.00196538798371404</v>
      </c>
      <c r="I166" s="9" t="n">
        <f aca="false">LN(B166/B165)</f>
        <v>0.0190796925503868</v>
      </c>
      <c r="J166" s="9" t="n">
        <f aca="false">LN(F166/F165)</f>
        <v>0.00196345913562719</v>
      </c>
      <c r="K166" s="9" t="n">
        <f aca="false">F166/F159-1</f>
        <v>-0.00972013901184721</v>
      </c>
      <c r="L166" s="9" t="n">
        <f aca="false">F166/F136-1</f>
        <v>0.0439558429905134</v>
      </c>
      <c r="M166" s="9" t="n">
        <f aca="false">B166/B159-1</f>
        <v>-0.0192628268929597</v>
      </c>
      <c r="N166" s="9" t="n">
        <f aca="false">B166/B136-1</f>
        <v>0.0142834249954555</v>
      </c>
      <c r="O166" s="8" t="n">
        <f aca="false">MAX(O165,F166)</f>
        <v>3852.23001069311</v>
      </c>
      <c r="P166" s="9" t="n">
        <f aca="false">F166/O166-1</f>
        <v>-0.0514604336751764</v>
      </c>
      <c r="Q166" s="8" t="n">
        <f aca="false">MAX(Q165,B166)</f>
        <v>10361.6156901812</v>
      </c>
      <c r="R166" s="9" t="n">
        <f aca="false">B166/Q166-1</f>
        <v>-0.0873854217277493</v>
      </c>
      <c r="S166" s="9" t="n">
        <f aca="false">B166/INDEX($B:$B,$E166)-1</f>
        <v>0.00251772256405913</v>
      </c>
      <c r="T166" s="0" t="n">
        <f aca="false">IF(AND($A166&gt;=CrashTest!$B$3,$A166&lt;=CrashTest!$C$3),1,IF(AND($A166&gt;=CrashTest!$B$4,$A166&lt;=CrashTest!$C$4),2,IF(AND($A166&gt;=CrashTest!$B$5,$A166&lt;=CrashTest!$C$5),3,IF(AND($A166&gt;=CrashTest!$B$6,$A166&lt;=CrashTest!$C$6),4,IF(AND($A166&gt;=CrashTest!$B$7,$A166&lt;=CrashTest!$C$7),5,0)))))</f>
        <v>0</v>
      </c>
      <c r="U166" s="8" t="str">
        <f aca="false">IF(T166=0,"",IF(T165=T166,MAX(U165,B166),B166))</f>
        <v/>
      </c>
      <c r="V166" s="9" t="str">
        <f aca="false">IF(T166=0,"",B166/U166-1)</f>
        <v/>
      </c>
      <c r="W166" s="8" t="str">
        <f aca="false">IF(T166=0,"",IF(T165=T166,MAX(W165,F166),F166))</f>
        <v/>
      </c>
      <c r="X166" s="9" t="str">
        <f aca="false">IF(T166=0,"",F166/W166-1)</f>
        <v/>
      </c>
    </row>
    <row r="167" customFormat="false" ht="15" hidden="false" customHeight="false" outlineLevel="0" collapsed="false">
      <c r="A167" s="5" t="n">
        <v>43995</v>
      </c>
      <c r="B167" s="6" t="n">
        <v>9461.33379865576</v>
      </c>
      <c r="C167" s="7" t="n">
        <v>5213.410048</v>
      </c>
      <c r="D167" s="0" t="n">
        <f aca="false">INT((ROW()-3)/30)</f>
        <v>5</v>
      </c>
      <c r="E167" s="0" t="n">
        <f aca="false">2+30*D167</f>
        <v>152</v>
      </c>
      <c r="F167" s="8" t="n">
        <f aca="false">INDEX($F:$F,$E167)*(2*B167/INDEX($B:$B,$E167)-C167/INDEX($C:$C,$E167))</f>
        <v>3651.71875292879</v>
      </c>
      <c r="G167" s="9" t="n">
        <f aca="false">B167/B166-1</f>
        <v>0.000546973031677611</v>
      </c>
      <c r="H167" s="9" t="n">
        <f aca="false">F167/F166-1</f>
        <v>-0.000622286648214065</v>
      </c>
      <c r="I167" s="9" t="n">
        <f aca="false">LN(B167/B166)</f>
        <v>0.000546823496454258</v>
      </c>
      <c r="J167" s="9" t="n">
        <f aca="false">LN(F167/F166)</f>
        <v>-0.000622480348912746</v>
      </c>
      <c r="K167" s="9" t="n">
        <f aca="false">F167/F160-1</f>
        <v>-0.00666630076591046</v>
      </c>
      <c r="L167" s="9" t="n">
        <f aca="false">F167/F137-1</f>
        <v>0.0299510329792134</v>
      </c>
      <c r="M167" s="9" t="n">
        <f aca="false">B167/B160-1</f>
        <v>-0.0214441829505911</v>
      </c>
      <c r="N167" s="9" t="n">
        <f aca="false">B167/B137-1</f>
        <v>-0.0346828224136058</v>
      </c>
      <c r="O167" s="8" t="n">
        <f aca="false">MAX(O166,F167)</f>
        <v>3852.23001069311</v>
      </c>
      <c r="P167" s="9" t="n">
        <f aca="false">F167/O167-1</f>
        <v>-0.052050697182603</v>
      </c>
      <c r="Q167" s="8" t="n">
        <f aca="false">MAX(Q166,B167)</f>
        <v>10361.6156901812</v>
      </c>
      <c r="R167" s="9" t="n">
        <f aca="false">B167/Q167-1</f>
        <v>-0.0868862461651186</v>
      </c>
      <c r="S167" s="9" t="n">
        <f aca="false">B167/INDEX($B:$B,$E167)-1</f>
        <v>0.00306607272208037</v>
      </c>
      <c r="T167" s="0" t="n">
        <f aca="false">IF(AND($A167&gt;=CrashTest!$B$3,$A167&lt;=CrashTest!$C$3),1,IF(AND($A167&gt;=CrashTest!$B$4,$A167&lt;=CrashTest!$C$4),2,IF(AND($A167&gt;=CrashTest!$B$5,$A167&lt;=CrashTest!$C$5),3,IF(AND($A167&gt;=CrashTest!$B$6,$A167&lt;=CrashTest!$C$6),4,IF(AND($A167&gt;=CrashTest!$B$7,$A167&lt;=CrashTest!$C$7),5,0)))))</f>
        <v>0</v>
      </c>
      <c r="U167" s="8" t="str">
        <f aca="false">IF(T167=0,"",IF(T166=T167,MAX(U166,B167),B167))</f>
        <v/>
      </c>
      <c r="V167" s="9" t="str">
        <f aca="false">IF(T167=0,"",B167/U167-1)</f>
        <v/>
      </c>
      <c r="W167" s="8" t="str">
        <f aca="false">IF(T167=0,"",IF(T166=T167,MAX(W166,F167),F167))</f>
        <v/>
      </c>
      <c r="X167" s="9" t="str">
        <f aca="false">IF(T167=0,"",F167/W167-1)</f>
        <v/>
      </c>
    </row>
    <row r="168" customFormat="false" ht="15" hidden="false" customHeight="false" outlineLevel="0" collapsed="false">
      <c r="A168" s="5" t="n">
        <v>43996</v>
      </c>
      <c r="B168" s="6" t="n">
        <v>9342.955635301</v>
      </c>
      <c r="C168" s="7" t="n">
        <v>5079.858825</v>
      </c>
      <c r="D168" s="0" t="n">
        <f aca="false">INT((ROW()-3)/30)</f>
        <v>5</v>
      </c>
      <c r="E168" s="0" t="n">
        <f aca="false">2+30*D168</f>
        <v>152</v>
      </c>
      <c r="F168" s="8" t="n">
        <f aca="false">INDEX($F:$F,$E168)*(2*B168/INDEX($B:$B,$E168)-C168/INDEX($C:$C,$E168))</f>
        <v>3654.36847350376</v>
      </c>
      <c r="G168" s="9" t="n">
        <f aca="false">B168/B167-1</f>
        <v>-0.0125117838429482</v>
      </c>
      <c r="H168" s="9" t="n">
        <f aca="false">F168/F167-1</f>
        <v>0.00072560915947939</v>
      </c>
      <c r="I168" s="9" t="n">
        <f aca="false">LN(B168/B167)</f>
        <v>-0.0125907152835761</v>
      </c>
      <c r="J168" s="9" t="n">
        <f aca="false">LN(F168/F167)</f>
        <v>0.000725346032430468</v>
      </c>
      <c r="K168" s="9" t="n">
        <f aca="false">F168/F161-1</f>
        <v>-0.00807713361391094</v>
      </c>
      <c r="L168" s="9" t="n">
        <f aca="false">F168/F138-1</f>
        <v>0.0410708079303772</v>
      </c>
      <c r="M168" s="9" t="n">
        <f aca="false">B168/B161-1</f>
        <v>-0.0415102488141279</v>
      </c>
      <c r="N168" s="9" t="n">
        <f aca="false">B168/B138-1</f>
        <v>0.00172402599019406</v>
      </c>
      <c r="O168" s="8" t="n">
        <f aca="false">MAX(O167,F168)</f>
        <v>3852.23001069311</v>
      </c>
      <c r="P168" s="9" t="n">
        <f aca="false">F168/O168-1</f>
        <v>-0.0513628564857567</v>
      </c>
      <c r="Q168" s="8" t="n">
        <f aca="false">MAX(Q167,B168)</f>
        <v>10361.6156901812</v>
      </c>
      <c r="R168" s="9" t="n">
        <f aca="false">B168/Q168-1</f>
        <v>-0.0983109280771236</v>
      </c>
      <c r="S168" s="9" t="n">
        <f aca="false">B168/INDEX($B:$B,$E168)-1</f>
        <v>-0.00948407316001321</v>
      </c>
      <c r="T168" s="0" t="n">
        <f aca="false">IF(AND($A168&gt;=CrashTest!$B$3,$A168&lt;=CrashTest!$C$3),1,IF(AND($A168&gt;=CrashTest!$B$4,$A168&lt;=CrashTest!$C$4),2,IF(AND($A168&gt;=CrashTest!$B$5,$A168&lt;=CrashTest!$C$5),3,IF(AND($A168&gt;=CrashTest!$B$6,$A168&lt;=CrashTest!$C$6),4,IF(AND($A168&gt;=CrashTest!$B$7,$A168&lt;=CrashTest!$C$7),5,0)))))</f>
        <v>0</v>
      </c>
      <c r="U168" s="8" t="str">
        <f aca="false">IF(T168=0,"",IF(T167=T168,MAX(U167,B168),B168))</f>
        <v/>
      </c>
      <c r="V168" s="9" t="str">
        <f aca="false">IF(T168=0,"",B168/U168-1)</f>
        <v/>
      </c>
      <c r="W168" s="8" t="str">
        <f aca="false">IF(T168=0,"",IF(T167=T168,MAX(W167,F168),F168))</f>
        <v/>
      </c>
      <c r="X168" s="9" t="str">
        <f aca="false">IF(T168=0,"",F168/W168-1)</f>
        <v/>
      </c>
    </row>
    <row r="169" customFormat="false" ht="15" hidden="false" customHeight="false" outlineLevel="0" collapsed="false">
      <c r="A169" s="5" t="n">
        <v>43997</v>
      </c>
      <c r="B169" s="6" t="n">
        <v>9441.38321127995</v>
      </c>
      <c r="C169" s="7" t="n">
        <v>5170.390591</v>
      </c>
      <c r="D169" s="0" t="n">
        <f aca="false">INT((ROW()-3)/30)</f>
        <v>5</v>
      </c>
      <c r="E169" s="0" t="n">
        <f aca="false">2+30*D169</f>
        <v>152</v>
      </c>
      <c r="F169" s="8" t="n">
        <f aca="false">INDEX($F:$F,$E169)*(2*B169/INDEX($B:$B,$E169)-C169/INDEX($C:$C,$E169))</f>
        <v>3666.67774664732</v>
      </c>
      <c r="G169" s="9" t="n">
        <f aca="false">B169/B168-1</f>
        <v>0.0105349505896246</v>
      </c>
      <c r="H169" s="9" t="n">
        <f aca="false">F169/F168-1</f>
        <v>0.00336837219147856</v>
      </c>
      <c r="I169" s="9" t="n">
        <f aca="false">LN(B169/B168)</f>
        <v>0.0104798446851044</v>
      </c>
      <c r="J169" s="9" t="n">
        <f aca="false">LN(F169/F168)</f>
        <v>0.00336271193287874</v>
      </c>
      <c r="K169" s="9" t="n">
        <f aca="false">F169/F162-1</f>
        <v>-0.00422658611503712</v>
      </c>
      <c r="L169" s="9" t="n">
        <f aca="false">F169/F139-1</f>
        <v>0.0415355330132814</v>
      </c>
      <c r="M169" s="9" t="n">
        <f aca="false">B169/B162-1</f>
        <v>-0.0335702382073879</v>
      </c>
      <c r="N169" s="9" t="n">
        <f aca="false">B169/B139-1</f>
        <v>0.00488616276167453</v>
      </c>
      <c r="O169" s="8" t="n">
        <f aca="false">MAX(O168,F169)</f>
        <v>3852.23001069311</v>
      </c>
      <c r="P169" s="9" t="n">
        <f aca="false">F169/O169-1</f>
        <v>-0.0481674935117395</v>
      </c>
      <c r="Q169" s="8" t="n">
        <f aca="false">MAX(Q168,B169)</f>
        <v>10361.6156901812</v>
      </c>
      <c r="R169" s="9" t="n">
        <f aca="false">B169/Q169-1</f>
        <v>-0.0888116782572117</v>
      </c>
      <c r="S169" s="9" t="n">
        <f aca="false">B169/INDEX($B:$B,$E169)-1</f>
        <v>0.000950963187482223</v>
      </c>
      <c r="T169" s="0" t="n">
        <f aca="false">IF(AND($A169&gt;=CrashTest!$B$3,$A169&lt;=CrashTest!$C$3),1,IF(AND($A169&gt;=CrashTest!$B$4,$A169&lt;=CrashTest!$C$4),2,IF(AND($A169&gt;=CrashTest!$B$5,$A169&lt;=CrashTest!$C$5),3,IF(AND($A169&gt;=CrashTest!$B$6,$A169&lt;=CrashTest!$C$6),4,IF(AND($A169&gt;=CrashTest!$B$7,$A169&lt;=CrashTest!$C$7),5,0)))))</f>
        <v>0</v>
      </c>
      <c r="U169" s="8" t="str">
        <f aca="false">IF(T169=0,"",IF(T168=T169,MAX(U168,B169),B169))</f>
        <v/>
      </c>
      <c r="V169" s="9" t="str">
        <f aca="false">IF(T169=0,"",B169/U169-1)</f>
        <v/>
      </c>
      <c r="W169" s="8" t="str">
        <f aca="false">IF(T169=0,"",IF(T168=T169,MAX(W168,F169),F169))</f>
        <v/>
      </c>
      <c r="X169" s="9" t="str">
        <f aca="false">IF(T169=0,"",F169/W169-1)</f>
        <v/>
      </c>
    </row>
    <row r="170" customFormat="false" ht="15" hidden="false" customHeight="false" outlineLevel="0" collapsed="false">
      <c r="A170" s="5" t="n">
        <v>43998</v>
      </c>
      <c r="B170" s="6" t="n">
        <v>9520.09194827586</v>
      </c>
      <c r="C170" s="7" t="n">
        <v>5257.210519</v>
      </c>
      <c r="D170" s="0" t="n">
        <f aca="false">INT((ROW()-3)/30)</f>
        <v>5</v>
      </c>
      <c r="E170" s="0" t="n">
        <f aca="false">2+30*D170</f>
        <v>152</v>
      </c>
      <c r="F170" s="8" t="n">
        <f aca="false">INDEX($F:$F,$E170)*(2*B170/INDEX($B:$B,$E170)-C170/INDEX($C:$C,$E170))</f>
        <v>3666.31491726303</v>
      </c>
      <c r="G170" s="9" t="n">
        <f aca="false">B170/B169-1</f>
        <v>0.00833656840682773</v>
      </c>
      <c r="H170" s="9" t="n">
        <f aca="false">F170/F169-1</f>
        <v>-9.89531694250978E-005</v>
      </c>
      <c r="I170" s="9" t="n">
        <f aca="false">LN(B170/B169)</f>
        <v>0.0083020111468982</v>
      </c>
      <c r="J170" s="9" t="n">
        <f aca="false">LN(F170/F169)</f>
        <v>-9.89580656129656E-005</v>
      </c>
      <c r="K170" s="9" t="n">
        <f aca="false">F170/F163-1</f>
        <v>-0.0076771086518711</v>
      </c>
      <c r="L170" s="9" t="n">
        <f aca="false">F170/F140-1</f>
        <v>0.031839593695818</v>
      </c>
      <c r="M170" s="9" t="n">
        <f aca="false">B170/B163-1</f>
        <v>-0.0265179489129765</v>
      </c>
      <c r="N170" s="9" t="n">
        <f aca="false">B170/B140-1</f>
        <v>-0.0167766576792247</v>
      </c>
      <c r="O170" s="8" t="n">
        <f aca="false">MAX(O169,F170)</f>
        <v>3852.23001069311</v>
      </c>
      <c r="P170" s="9" t="n">
        <f aca="false">F170/O170-1</f>
        <v>-0.0482616803550184</v>
      </c>
      <c r="Q170" s="8" t="n">
        <f aca="false">MAX(Q169,B170)</f>
        <v>10361.6156901812</v>
      </c>
      <c r="R170" s="9" t="n">
        <f aca="false">B170/Q170-1</f>
        <v>-0.0812154944815005</v>
      </c>
      <c r="S170" s="9" t="n">
        <f aca="false">B170/INDEX($B:$B,$E170)-1</f>
        <v>0.00929545936397469</v>
      </c>
      <c r="T170" s="0" t="n">
        <f aca="false">IF(AND($A170&gt;=CrashTest!$B$3,$A170&lt;=CrashTest!$C$3),1,IF(AND($A170&gt;=CrashTest!$B$4,$A170&lt;=CrashTest!$C$4),2,IF(AND($A170&gt;=CrashTest!$B$5,$A170&lt;=CrashTest!$C$5),3,IF(AND($A170&gt;=CrashTest!$B$6,$A170&lt;=CrashTest!$C$6),4,IF(AND($A170&gt;=CrashTest!$B$7,$A170&lt;=CrashTest!$C$7),5,0)))))</f>
        <v>0</v>
      </c>
      <c r="U170" s="8" t="str">
        <f aca="false">IF(T170=0,"",IF(T169=T170,MAX(U169,B170),B170))</f>
        <v/>
      </c>
      <c r="V170" s="9" t="str">
        <f aca="false">IF(T170=0,"",B170/U170-1)</f>
        <v/>
      </c>
      <c r="W170" s="8" t="str">
        <f aca="false">IF(T170=0,"",IF(T169=T170,MAX(W169,F170),F170))</f>
        <v/>
      </c>
      <c r="X170" s="9" t="str">
        <f aca="false">IF(T170=0,"",F170/W170-1)</f>
        <v/>
      </c>
    </row>
    <row r="171" customFormat="false" ht="15" hidden="false" customHeight="false" outlineLevel="0" collapsed="false">
      <c r="A171" s="5" t="n">
        <v>43999</v>
      </c>
      <c r="B171" s="6" t="n">
        <v>9448.69356060783</v>
      </c>
      <c r="C171" s="7" t="n">
        <v>5194.759721</v>
      </c>
      <c r="D171" s="0" t="n">
        <f aca="false">INT((ROW()-3)/30)</f>
        <v>5</v>
      </c>
      <c r="E171" s="0" t="n">
        <f aca="false">2+30*D171</f>
        <v>152</v>
      </c>
      <c r="F171" s="8" t="n">
        <f aca="false">INDEX($F:$F,$E171)*(2*B171/INDEX($B:$B,$E171)-C171/INDEX($C:$C,$E171))</f>
        <v>3655.1076475044</v>
      </c>
      <c r="G171" s="9" t="n">
        <f aca="false">B171/B170-1</f>
        <v>-0.00749975820149096</v>
      </c>
      <c r="H171" s="9" t="n">
        <f aca="false">F171/F170-1</f>
        <v>-0.00305682136192276</v>
      </c>
      <c r="I171" s="9" t="n">
        <f aca="false">LN(B171/B170)</f>
        <v>-0.00752802279511945</v>
      </c>
      <c r="J171" s="9" t="n">
        <f aca="false">LN(F171/F170)</f>
        <v>-0.00306150298336336</v>
      </c>
      <c r="K171" s="9" t="n">
        <f aca="false">F171/F164-1</f>
        <v>-0.0132635220662493</v>
      </c>
      <c r="L171" s="9" t="n">
        <f aca="false">F171/F141-1</f>
        <v>0.0272252090317766</v>
      </c>
      <c r="M171" s="9" t="n">
        <f aca="false">B171/B164-1</f>
        <v>-0.0444711631391677</v>
      </c>
      <c r="N171" s="9" t="n">
        <f aca="false">B171/B141-1</f>
        <v>-0.0285967667695863</v>
      </c>
      <c r="O171" s="8" t="n">
        <f aca="false">MAX(O170,F171)</f>
        <v>3852.23001069311</v>
      </c>
      <c r="P171" s="9" t="n">
        <f aca="false">F171/O171-1</f>
        <v>-0.0511709743814697</v>
      </c>
      <c r="Q171" s="8" t="n">
        <f aca="false">MAX(Q170,B171)</f>
        <v>10361.6156901812</v>
      </c>
      <c r="R171" s="9" t="n">
        <f aca="false">B171/Q171-1</f>
        <v>-0.0881061561121657</v>
      </c>
      <c r="S171" s="9" t="n">
        <f aca="false">B171/INDEX($B:$B,$E171)-1</f>
        <v>0.00172598746488206</v>
      </c>
      <c r="T171" s="0" t="n">
        <f aca="false">IF(AND($A171&gt;=CrashTest!$B$3,$A171&lt;=CrashTest!$C$3),1,IF(AND($A171&gt;=CrashTest!$B$4,$A171&lt;=CrashTest!$C$4),2,IF(AND($A171&gt;=CrashTest!$B$5,$A171&lt;=CrashTest!$C$5),3,IF(AND($A171&gt;=CrashTest!$B$6,$A171&lt;=CrashTest!$C$6),4,IF(AND($A171&gt;=CrashTest!$B$7,$A171&lt;=CrashTest!$C$7),5,0)))))</f>
        <v>0</v>
      </c>
      <c r="U171" s="8" t="str">
        <f aca="false">IF(T171=0,"",IF(T170=T171,MAX(U170,B171),B171))</f>
        <v/>
      </c>
      <c r="V171" s="9" t="str">
        <f aca="false">IF(T171=0,"",B171/U171-1)</f>
        <v/>
      </c>
      <c r="W171" s="8" t="str">
        <f aca="false">IF(T171=0,"",IF(T170=T171,MAX(W170,F171),F171))</f>
        <v/>
      </c>
      <c r="X171" s="9" t="str">
        <f aca="false">IF(T171=0,"",F171/W171-1)</f>
        <v/>
      </c>
    </row>
    <row r="172" customFormat="false" ht="15" hidden="false" customHeight="false" outlineLevel="0" collapsed="false">
      <c r="A172" s="5" t="n">
        <v>44000</v>
      </c>
      <c r="B172" s="6" t="n">
        <v>9389.99076639392</v>
      </c>
      <c r="C172" s="7" t="n">
        <v>5123.221786</v>
      </c>
      <c r="D172" s="0" t="n">
        <f aca="false">INT((ROW()-3)/30)</f>
        <v>5</v>
      </c>
      <c r="E172" s="0" t="n">
        <f aca="false">2+30*D172</f>
        <v>152</v>
      </c>
      <c r="F172" s="8" t="n">
        <f aca="false">INDEX($F:$F,$E172)*(2*B172/INDEX($B:$B,$E172)-C172/INDEX($C:$C,$E172))</f>
        <v>3660.17921493784</v>
      </c>
      <c r="G172" s="9" t="n">
        <f aca="false">B172/B171-1</f>
        <v>-0.00621279479934089</v>
      </c>
      <c r="H172" s="9" t="n">
        <f aca="false">F172/F171-1</f>
        <v>0.00138752888356075</v>
      </c>
      <c r="I172" s="9" t="n">
        <f aca="false">LN(B172/B171)</f>
        <v>-0.00623217451879278</v>
      </c>
      <c r="J172" s="9" t="n">
        <f aca="false">LN(F172/F171)</f>
        <v>0.00138656715487416</v>
      </c>
      <c r="K172" s="9" t="n">
        <f aca="false">F172/F165-1</f>
        <v>0.00366183103884699</v>
      </c>
      <c r="L172" s="9" t="n">
        <f aca="false">F172/F142-1</f>
        <v>0.0324734338255202</v>
      </c>
      <c r="M172" s="9" t="n">
        <f aca="false">B172/B165-1</f>
        <v>0.0121304434832208</v>
      </c>
      <c r="N172" s="9" t="n">
        <f aca="false">B172/B142-1</f>
        <v>-0.0373388531121778</v>
      </c>
      <c r="O172" s="8" t="n">
        <f aca="false">MAX(O171,F172)</f>
        <v>3852.23001069311</v>
      </c>
      <c r="P172" s="9" t="n">
        <f aca="false">F172/O172-1</f>
        <v>-0.0498544467028631</v>
      </c>
      <c r="Q172" s="8" t="n">
        <f aca="false">MAX(Q171,B172)</f>
        <v>10361.6156901812</v>
      </c>
      <c r="R172" s="9" t="n">
        <f aca="false">B172/Q172-1</f>
        <v>-0.093771565443023</v>
      </c>
      <c r="S172" s="9" t="n">
        <f aca="false">B172/INDEX($B:$B,$E172)-1</f>
        <v>-0.00449753054040425</v>
      </c>
      <c r="T172" s="0" t="n">
        <f aca="false">IF(AND($A172&gt;=CrashTest!$B$3,$A172&lt;=CrashTest!$C$3),1,IF(AND($A172&gt;=CrashTest!$B$4,$A172&lt;=CrashTest!$C$4),2,IF(AND($A172&gt;=CrashTest!$B$5,$A172&lt;=CrashTest!$C$5),3,IF(AND($A172&gt;=CrashTest!$B$6,$A172&lt;=CrashTest!$C$6),4,IF(AND($A172&gt;=CrashTest!$B$7,$A172&lt;=CrashTest!$C$7),5,0)))))</f>
        <v>0</v>
      </c>
      <c r="U172" s="8" t="str">
        <f aca="false">IF(T172=0,"",IF(T171=T172,MAX(U171,B172),B172))</f>
        <v/>
      </c>
      <c r="V172" s="9" t="str">
        <f aca="false">IF(T172=0,"",B172/U172-1)</f>
        <v/>
      </c>
      <c r="W172" s="8" t="str">
        <f aca="false">IF(T172=0,"",IF(T171=T172,MAX(W171,F172),F172))</f>
        <v/>
      </c>
      <c r="X172" s="9" t="str">
        <f aca="false">IF(T172=0,"",F172/W172-1)</f>
        <v/>
      </c>
    </row>
    <row r="173" customFormat="false" ht="15" hidden="false" customHeight="false" outlineLevel="0" collapsed="false">
      <c r="A173" s="5" t="n">
        <v>44001</v>
      </c>
      <c r="B173" s="6" t="n">
        <v>9285.99158293396</v>
      </c>
      <c r="C173" s="7" t="n">
        <v>5060.786661</v>
      </c>
      <c r="D173" s="0" t="n">
        <f aca="false">INT((ROW()-3)/30)</f>
        <v>5</v>
      </c>
      <c r="E173" s="0" t="n">
        <f aca="false">2+30*D173</f>
        <v>152</v>
      </c>
      <c r="F173" s="8" t="n">
        <f aca="false">INDEX($F:$F,$E173)*(2*B173/INDEX($B:$B,$E173)-C173/INDEX($C:$C,$E173))</f>
        <v>3623.66845858524</v>
      </c>
      <c r="G173" s="9" t="n">
        <f aca="false">B173/B172-1</f>
        <v>-0.0110755362861659</v>
      </c>
      <c r="H173" s="9" t="n">
        <f aca="false">F173/F172-1</f>
        <v>-0.00997512804935818</v>
      </c>
      <c r="I173" s="9" t="n">
        <f aca="false">LN(B173/B172)</f>
        <v>-0.0111373267031141</v>
      </c>
      <c r="J173" s="9" t="n">
        <f aca="false">LN(F173/F172)</f>
        <v>-0.0100252129866168</v>
      </c>
      <c r="K173" s="9" t="n">
        <f aca="false">F173/F166-1</f>
        <v>-0.00829890166612024</v>
      </c>
      <c r="L173" s="9" t="n">
        <f aca="false">F173/F143-1</f>
        <v>0.0212907573845758</v>
      </c>
      <c r="M173" s="9" t="n">
        <f aca="false">B173/B166-1</f>
        <v>-0.0179956687267222</v>
      </c>
      <c r="N173" s="9" t="n">
        <f aca="false">B173/B143-1</f>
        <v>-0.0241402004860577</v>
      </c>
      <c r="O173" s="8" t="n">
        <f aca="false">MAX(O172,F173)</f>
        <v>3852.23001069311</v>
      </c>
      <c r="P173" s="9" t="n">
        <f aca="false">F173/O173-1</f>
        <v>-0.0593322702625304</v>
      </c>
      <c r="Q173" s="8" t="n">
        <f aca="false">MAX(Q172,B173)</f>
        <v>10361.6156901812</v>
      </c>
      <c r="R173" s="9" t="n">
        <f aca="false">B173/Q173-1</f>
        <v>-0.103808531353514</v>
      </c>
      <c r="S173" s="9" t="n">
        <f aca="false">B173/INDEX($B:$B,$E173)-1</f>
        <v>-0.0155232542638718</v>
      </c>
      <c r="T173" s="0" t="n">
        <f aca="false">IF(AND($A173&gt;=CrashTest!$B$3,$A173&lt;=CrashTest!$C$3),1,IF(AND($A173&gt;=CrashTest!$B$4,$A173&lt;=CrashTest!$C$4),2,IF(AND($A173&gt;=CrashTest!$B$5,$A173&lt;=CrashTest!$C$5),3,IF(AND($A173&gt;=CrashTest!$B$6,$A173&lt;=CrashTest!$C$6),4,IF(AND($A173&gt;=CrashTest!$B$7,$A173&lt;=CrashTest!$C$7),5,0)))))</f>
        <v>0</v>
      </c>
      <c r="U173" s="8" t="str">
        <f aca="false">IF(T173=0,"",IF(T172=T173,MAX(U172,B173),B173))</f>
        <v/>
      </c>
      <c r="V173" s="9" t="str">
        <f aca="false">IF(T173=0,"",B173/U173-1)</f>
        <v/>
      </c>
      <c r="W173" s="8" t="str">
        <f aca="false">IF(T173=0,"",IF(T172=T173,MAX(W172,F173),F173))</f>
        <v/>
      </c>
      <c r="X173" s="9" t="str">
        <f aca="false">IF(T173=0,"",F173/W173-1)</f>
        <v/>
      </c>
    </row>
    <row r="174" customFormat="false" ht="15" hidden="false" customHeight="false" outlineLevel="0" collapsed="false">
      <c r="A174" s="5" t="n">
        <v>44002</v>
      </c>
      <c r="B174" s="6" t="n">
        <v>9357.29246446522</v>
      </c>
      <c r="C174" s="7" t="n">
        <v>5107.989768</v>
      </c>
      <c r="D174" s="0" t="n">
        <f aca="false">INT((ROW()-3)/30)</f>
        <v>5</v>
      </c>
      <c r="E174" s="0" t="n">
        <f aca="false">2+30*D174</f>
        <v>152</v>
      </c>
      <c r="F174" s="8" t="n">
        <f aca="false">INDEX($F:$F,$E174)*(2*B174/INDEX($B:$B,$E174)-C174/INDEX($C:$C,$E174))</f>
        <v>3645.58811376074</v>
      </c>
      <c r="G174" s="9" t="n">
        <f aca="false">B174/B173-1</f>
        <v>0.00767832717642092</v>
      </c>
      <c r="H174" s="9" t="n">
        <f aca="false">F174/F173-1</f>
        <v>0.00604902336569246</v>
      </c>
      <c r="I174" s="9" t="n">
        <f aca="false">LN(B174/B173)</f>
        <v>0.00764899885493569</v>
      </c>
      <c r="J174" s="9" t="n">
        <f aca="false">LN(F174/F173)</f>
        <v>0.00603080147004542</v>
      </c>
      <c r="K174" s="9" t="n">
        <f aca="false">F174/F167-1</f>
        <v>-0.00167883661991475</v>
      </c>
      <c r="L174" s="9" t="n">
        <f aca="false">F174/F144-1</f>
        <v>0.0442484606729428</v>
      </c>
      <c r="M174" s="9" t="n">
        <f aca="false">B174/B167-1</f>
        <v>-0.0109964764381659</v>
      </c>
      <c r="N174" s="9" t="n">
        <f aca="false">B174/B144-1</f>
        <v>0.0318113968792608</v>
      </c>
      <c r="O174" s="8" t="n">
        <f aca="false">MAX(O173,F174)</f>
        <v>3852.23001069311</v>
      </c>
      <c r="P174" s="9" t="n">
        <f aca="false">F174/O174-1</f>
        <v>-0.0536421491859955</v>
      </c>
      <c r="Q174" s="8" t="n">
        <f aca="false">MAX(Q173,B174)</f>
        <v>10361.6156901812</v>
      </c>
      <c r="R174" s="9" t="n">
        <f aca="false">B174/Q174-1</f>
        <v>-0.0969272800445291</v>
      </c>
      <c r="S174" s="9" t="n">
        <f aca="false">B174/INDEX($B:$B,$E174)-1</f>
        <v>-0.00796411971253153</v>
      </c>
      <c r="T174" s="0" t="n">
        <f aca="false">IF(AND($A174&gt;=CrashTest!$B$3,$A174&lt;=CrashTest!$C$3),1,IF(AND($A174&gt;=CrashTest!$B$4,$A174&lt;=CrashTest!$C$4),2,IF(AND($A174&gt;=CrashTest!$B$5,$A174&lt;=CrashTest!$C$5),3,IF(AND($A174&gt;=CrashTest!$B$6,$A174&lt;=CrashTest!$C$6),4,IF(AND($A174&gt;=CrashTest!$B$7,$A174&lt;=CrashTest!$C$7),5,0)))))</f>
        <v>0</v>
      </c>
      <c r="U174" s="8" t="str">
        <f aca="false">IF(T174=0,"",IF(T173=T174,MAX(U173,B174),B174))</f>
        <v/>
      </c>
      <c r="V174" s="9" t="str">
        <f aca="false">IF(T174=0,"",B174/U174-1)</f>
        <v/>
      </c>
      <c r="W174" s="8" t="str">
        <f aca="false">IF(T174=0,"",IF(T173=T174,MAX(W173,F174),F174))</f>
        <v/>
      </c>
      <c r="X174" s="9" t="str">
        <f aca="false">IF(T174=0,"",F174/W174-1)</f>
        <v/>
      </c>
    </row>
    <row r="175" customFormat="false" ht="15" hidden="false" customHeight="false" outlineLevel="0" collapsed="false">
      <c r="A175" s="5" t="n">
        <v>44003</v>
      </c>
      <c r="B175" s="6" t="n">
        <v>9284.76937182934</v>
      </c>
      <c r="C175" s="7" t="n">
        <v>5052.335444</v>
      </c>
      <c r="D175" s="0" t="n">
        <f aca="false">INT((ROW()-3)/30)</f>
        <v>5</v>
      </c>
      <c r="E175" s="0" t="n">
        <f aca="false">2+30*D175</f>
        <v>152</v>
      </c>
      <c r="F175" s="8" t="n">
        <f aca="false">INDEX($F:$F,$E175)*(2*B175/INDEX($B:$B,$E175)-C175/INDEX($C:$C,$E175))</f>
        <v>3628.69963849072</v>
      </c>
      <c r="G175" s="9" t="n">
        <f aca="false">B175/B174-1</f>
        <v>-0.00775043559996547</v>
      </c>
      <c r="H175" s="9" t="n">
        <f aca="false">F175/F174-1</f>
        <v>-0.00463257909095016</v>
      </c>
      <c r="I175" s="9" t="n">
        <f aca="false">LN(B175/B174)</f>
        <v>-0.00778062632129143</v>
      </c>
      <c r="J175" s="9" t="n">
        <f aca="false">LN(F175/F174)</f>
        <v>-0.00464334274063771</v>
      </c>
      <c r="K175" s="9" t="n">
        <f aca="false">F175/F168-1</f>
        <v>-0.00702415073880813</v>
      </c>
      <c r="L175" s="9" t="n">
        <f aca="false">F175/F145-1</f>
        <v>0.0355481606205488</v>
      </c>
      <c r="M175" s="9" t="n">
        <f aca="false">B175/B168-1</f>
        <v>-0.00622782187382032</v>
      </c>
      <c r="N175" s="9" t="n">
        <f aca="false">B175/B145-1</f>
        <v>0.0134203034525477</v>
      </c>
      <c r="O175" s="8" t="n">
        <f aca="false">MAX(O174,F175)</f>
        <v>3852.23001069311</v>
      </c>
      <c r="P175" s="9" t="n">
        <f aca="false">F175/O175-1</f>
        <v>-0.0580262267782331</v>
      </c>
      <c r="Q175" s="8" t="n">
        <f aca="false">MAX(Q174,B175)</f>
        <v>10361.6156901812</v>
      </c>
      <c r="R175" s="9" t="n">
        <f aca="false">B175/Q175-1</f>
        <v>-0.10392648700263</v>
      </c>
      <c r="S175" s="9" t="n">
        <f aca="false">B175/INDEX($B:$B,$E175)-1</f>
        <v>-0.0156528299155546</v>
      </c>
      <c r="T175" s="0" t="n">
        <f aca="false">IF(AND($A175&gt;=CrashTest!$B$3,$A175&lt;=CrashTest!$C$3),1,IF(AND($A175&gt;=CrashTest!$B$4,$A175&lt;=CrashTest!$C$4),2,IF(AND($A175&gt;=CrashTest!$B$5,$A175&lt;=CrashTest!$C$5),3,IF(AND($A175&gt;=CrashTest!$B$6,$A175&lt;=CrashTest!$C$6),4,IF(AND($A175&gt;=CrashTest!$B$7,$A175&lt;=CrashTest!$C$7),5,0)))))</f>
        <v>0</v>
      </c>
      <c r="U175" s="8" t="str">
        <f aca="false">IF(T175=0,"",IF(T174=T175,MAX(U174,B175),B175))</f>
        <v/>
      </c>
      <c r="V175" s="9" t="str">
        <f aca="false">IF(T175=0,"",B175/U175-1)</f>
        <v/>
      </c>
      <c r="W175" s="8" t="str">
        <f aca="false">IF(T175=0,"",IF(T174=T175,MAX(W174,F175),F175))</f>
        <v/>
      </c>
      <c r="X175" s="9" t="str">
        <f aca="false">IF(T175=0,"",F175/W175-1)</f>
        <v/>
      </c>
    </row>
    <row r="176" customFormat="false" ht="15" hidden="false" customHeight="false" outlineLevel="0" collapsed="false">
      <c r="A176" s="5" t="n">
        <v>44004</v>
      </c>
      <c r="B176" s="6" t="n">
        <v>9684.62018474576</v>
      </c>
      <c r="C176" s="7" t="n">
        <v>5376.369803</v>
      </c>
      <c r="D176" s="0" t="n">
        <f aca="false">INT((ROW()-3)/30)</f>
        <v>5</v>
      </c>
      <c r="E176" s="0" t="n">
        <f aca="false">2+30*D176</f>
        <v>152</v>
      </c>
      <c r="F176" s="8" t="n">
        <f aca="false">INDEX($F:$F,$E176)*(2*B176/INDEX($B:$B,$E176)-C176/INDEX($C:$C,$E176))</f>
        <v>3709.65198660201</v>
      </c>
      <c r="G176" s="9" t="n">
        <f aca="false">B176/B175-1</f>
        <v>0.0430652390924859</v>
      </c>
      <c r="H176" s="9" t="n">
        <f aca="false">F176/F175-1</f>
        <v>0.0223089139846691</v>
      </c>
      <c r="I176" s="9" t="n">
        <f aca="false">LN(B176/B175)</f>
        <v>0.0421637235279699</v>
      </c>
      <c r="J176" s="9" t="n">
        <f aca="false">LN(F176/F175)</f>
        <v>0.0220637102817668</v>
      </c>
      <c r="K176" s="9" t="n">
        <f aca="false">F176/F169-1</f>
        <v>0.0117202118440811</v>
      </c>
      <c r="L176" s="9" t="n">
        <f aca="false">F176/F146-1</f>
        <v>0.0539170495393062</v>
      </c>
      <c r="M176" s="9" t="n">
        <f aca="false">B176/B169-1</f>
        <v>0.0257628536012822</v>
      </c>
      <c r="N176" s="9" t="n">
        <f aca="false">B176/B146-1</f>
        <v>0.0545488338802236</v>
      </c>
      <c r="O176" s="8" t="n">
        <f aca="false">MAX(O175,F176)</f>
        <v>3852.23001069311</v>
      </c>
      <c r="P176" s="9" t="n">
        <f aca="false">F176/O176-1</f>
        <v>-0.0370118148956145</v>
      </c>
      <c r="Q176" s="8" t="n">
        <f aca="false">MAX(Q175,B176)</f>
        <v>10361.6156901812</v>
      </c>
      <c r="R176" s="9" t="n">
        <f aca="false">B176/Q176-1</f>
        <v>-0.0653368669209542</v>
      </c>
      <c r="S176" s="9" t="n">
        <f aca="false">B176/INDEX($B:$B,$E176)-1</f>
        <v>0.0267383163141439</v>
      </c>
      <c r="T176" s="0" t="n">
        <f aca="false">IF(AND($A176&gt;=CrashTest!$B$3,$A176&lt;=CrashTest!$C$3),1,IF(AND($A176&gt;=CrashTest!$B$4,$A176&lt;=CrashTest!$C$4),2,IF(AND($A176&gt;=CrashTest!$B$5,$A176&lt;=CrashTest!$C$5),3,IF(AND($A176&gt;=CrashTest!$B$6,$A176&lt;=CrashTest!$C$6),4,IF(AND($A176&gt;=CrashTest!$B$7,$A176&lt;=CrashTest!$C$7),5,0)))))</f>
        <v>0</v>
      </c>
      <c r="U176" s="8" t="str">
        <f aca="false">IF(T176=0,"",IF(T175=T176,MAX(U175,B176),B176))</f>
        <v/>
      </c>
      <c r="V176" s="9" t="str">
        <f aca="false">IF(T176=0,"",B176/U176-1)</f>
        <v/>
      </c>
      <c r="W176" s="8" t="str">
        <f aca="false">IF(T176=0,"",IF(T175=T176,MAX(W175,F176),F176))</f>
        <v/>
      </c>
      <c r="X176" s="9" t="str">
        <f aca="false">IF(T176=0,"",F176/W176-1)</f>
        <v/>
      </c>
    </row>
    <row r="177" customFormat="false" ht="15" hidden="false" customHeight="false" outlineLevel="0" collapsed="false">
      <c r="A177" s="5" t="n">
        <v>44005</v>
      </c>
      <c r="B177" s="6" t="n">
        <v>9611.72599824664</v>
      </c>
      <c r="C177" s="7" t="n">
        <v>5315.863305</v>
      </c>
      <c r="D177" s="0" t="n">
        <f aca="false">INT((ROW()-3)/30)</f>
        <v>5</v>
      </c>
      <c r="E177" s="0" t="n">
        <f aca="false">2+30*D177</f>
        <v>152</v>
      </c>
      <c r="F177" s="8" t="n">
        <f aca="false">INDEX($F:$F,$E177)*(2*B177/INDEX($B:$B,$E177)-C177/INDEX($C:$C,$E177))</f>
        <v>3695.90861457378</v>
      </c>
      <c r="G177" s="9" t="n">
        <f aca="false">B177/B176-1</f>
        <v>-0.00752679868787576</v>
      </c>
      <c r="H177" s="9" t="n">
        <f aca="false">F177/F176-1</f>
        <v>-0.00370476046752177</v>
      </c>
      <c r="I177" s="9" t="n">
        <f aca="false">LN(B177/B176)</f>
        <v>-0.0075552679821826</v>
      </c>
      <c r="J177" s="9" t="n">
        <f aca="false">LN(F177/F176)</f>
        <v>-0.00371164008940629</v>
      </c>
      <c r="K177" s="9" t="n">
        <f aca="false">F177/F170-1</f>
        <v>0.0080717826969543</v>
      </c>
      <c r="L177" s="9" t="n">
        <f aca="false">F177/F147-1</f>
        <v>0.0542065333321122</v>
      </c>
      <c r="M177" s="9" t="n">
        <f aca="false">B177/B170-1</f>
        <v>0.00962533245147657</v>
      </c>
      <c r="N177" s="9" t="n">
        <f aca="false">B177/B147-1</f>
        <v>0.0914687989045806</v>
      </c>
      <c r="O177" s="8" t="n">
        <f aca="false">MAX(O176,F177)</f>
        <v>3852.23001069311</v>
      </c>
      <c r="P177" s="9" t="n">
        <f aca="false">F177/O177-1</f>
        <v>-0.0405794554544797</v>
      </c>
      <c r="Q177" s="8" t="n">
        <f aca="false">MAX(Q176,B177)</f>
        <v>10361.6156901812</v>
      </c>
      <c r="R177" s="9" t="n">
        <f aca="false">B177/Q177-1</f>
        <v>-0.0723718881646194</v>
      </c>
      <c r="S177" s="9" t="n">
        <f aca="false">B177/INDEX($B:$B,$E177)-1</f>
        <v>0.0190102637021188</v>
      </c>
      <c r="T177" s="0" t="n">
        <f aca="false">IF(AND($A177&gt;=CrashTest!$B$3,$A177&lt;=CrashTest!$C$3),1,IF(AND($A177&gt;=CrashTest!$B$4,$A177&lt;=CrashTest!$C$4),2,IF(AND($A177&gt;=CrashTest!$B$5,$A177&lt;=CrashTest!$C$5),3,IF(AND($A177&gt;=CrashTest!$B$6,$A177&lt;=CrashTest!$C$6),4,IF(AND($A177&gt;=CrashTest!$B$7,$A177&lt;=CrashTest!$C$7),5,0)))))</f>
        <v>0</v>
      </c>
      <c r="U177" s="8" t="str">
        <f aca="false">IF(T177=0,"",IF(T176=T177,MAX(U176,B177),B177))</f>
        <v/>
      </c>
      <c r="V177" s="9" t="str">
        <f aca="false">IF(T177=0,"",B177/U177-1)</f>
        <v/>
      </c>
      <c r="W177" s="8" t="str">
        <f aca="false">IF(T177=0,"",IF(T176=T177,MAX(W176,F177),F177))</f>
        <v/>
      </c>
      <c r="X177" s="9" t="str">
        <f aca="false">IF(T177=0,"",F177/W177-1)</f>
        <v/>
      </c>
    </row>
    <row r="178" customFormat="false" ht="15" hidden="false" customHeight="false" outlineLevel="0" collapsed="false">
      <c r="A178" s="5" t="n">
        <v>44006</v>
      </c>
      <c r="B178" s="6" t="n">
        <v>9292.94354354179</v>
      </c>
      <c r="C178" s="7" t="n">
        <v>5065.928098</v>
      </c>
      <c r="D178" s="0" t="n">
        <f aca="false">INT((ROW()-3)/30)</f>
        <v>5</v>
      </c>
      <c r="E178" s="0" t="n">
        <f aca="false">2+30*D178</f>
        <v>152</v>
      </c>
      <c r="F178" s="8" t="n">
        <f aca="false">INDEX($F:$F,$E178)*(2*B178/INDEX($B:$B,$E178)-C178/INDEX($C:$C,$E178))</f>
        <v>3625.42427402178</v>
      </c>
      <c r="G178" s="9" t="n">
        <f aca="false">B178/B177-1</f>
        <v>-0.0331659948237186</v>
      </c>
      <c r="H178" s="9" t="n">
        <f aca="false">F178/F177-1</f>
        <v>-0.0190709099987111</v>
      </c>
      <c r="I178" s="9" t="n">
        <f aca="false">LN(B178/B177)</f>
        <v>-0.0337284578542316</v>
      </c>
      <c r="J178" s="9" t="n">
        <f aca="false">LN(F178/F177)</f>
        <v>-0.0192551054123315</v>
      </c>
      <c r="K178" s="9" t="n">
        <f aca="false">F178/F171-1</f>
        <v>-0.00812106683174962</v>
      </c>
      <c r="L178" s="9" t="n">
        <f aca="false">F178/F148-1</f>
        <v>0.0420680860179115</v>
      </c>
      <c r="M178" s="9" t="n">
        <f aca="false">B178/B171-1</f>
        <v>-0.0164837621272183</v>
      </c>
      <c r="N178" s="9" t="n">
        <f aca="false">B178/B148-1</f>
        <v>0.0430735960075703</v>
      </c>
      <c r="O178" s="8" t="n">
        <f aca="false">MAX(O177,F178)</f>
        <v>3852.23001069311</v>
      </c>
      <c r="P178" s="9" t="n">
        <f aca="false">F178/O178-1</f>
        <v>-0.0588764783104216</v>
      </c>
      <c r="Q178" s="8" t="n">
        <f aca="false">MAX(Q177,B178)</f>
        <v>10361.6156901812</v>
      </c>
      <c r="R178" s="9" t="n">
        <f aca="false">B178/Q178-1</f>
        <v>-0.103137597320087</v>
      </c>
      <c r="S178" s="9" t="n">
        <f aca="false">B178/INDEX($B:$B,$E178)-1</f>
        <v>-0.0147862254291418</v>
      </c>
      <c r="T178" s="0" t="n">
        <f aca="false">IF(AND($A178&gt;=CrashTest!$B$3,$A178&lt;=CrashTest!$C$3),1,IF(AND($A178&gt;=CrashTest!$B$4,$A178&lt;=CrashTest!$C$4),2,IF(AND($A178&gt;=CrashTest!$B$5,$A178&lt;=CrashTest!$C$5),3,IF(AND($A178&gt;=CrashTest!$B$6,$A178&lt;=CrashTest!$C$6),4,IF(AND($A178&gt;=CrashTest!$B$7,$A178&lt;=CrashTest!$C$7),5,0)))))</f>
        <v>0</v>
      </c>
      <c r="U178" s="8" t="str">
        <f aca="false">IF(T178=0,"",IF(T177=T178,MAX(U177,B178),B178))</f>
        <v/>
      </c>
      <c r="V178" s="9" t="str">
        <f aca="false">IF(T178=0,"",B178/U178-1)</f>
        <v/>
      </c>
      <c r="W178" s="8" t="str">
        <f aca="false">IF(T178=0,"",IF(T177=T178,MAX(W177,F178),F178))</f>
        <v/>
      </c>
      <c r="X178" s="9" t="str">
        <f aca="false">IF(T178=0,"",F178/W178-1)</f>
        <v/>
      </c>
    </row>
    <row r="179" customFormat="false" ht="15" hidden="false" customHeight="false" outlineLevel="0" collapsed="false">
      <c r="A179" s="5" t="n">
        <v>44007</v>
      </c>
      <c r="B179" s="6" t="n">
        <v>9247.12143249561</v>
      </c>
      <c r="C179" s="7" t="n">
        <v>5041.104935</v>
      </c>
      <c r="D179" s="0" t="n">
        <f aca="false">INT((ROW()-3)/30)</f>
        <v>5</v>
      </c>
      <c r="E179" s="0" t="n">
        <f aca="false">2+30*D179</f>
        <v>152</v>
      </c>
      <c r="F179" s="8" t="n">
        <f aca="false">INDEX($F:$F,$E179)*(2*B179/INDEX($B:$B,$E179)-C179/INDEX($C:$C,$E179))</f>
        <v>3607.43735820759</v>
      </c>
      <c r="G179" s="9" t="n">
        <f aca="false">B179/B178-1</f>
        <v>-0.00493085004030014</v>
      </c>
      <c r="H179" s="9" t="n">
        <f aca="false">F179/F178-1</f>
        <v>-0.00496132713157893</v>
      </c>
      <c r="I179" s="9" t="n">
        <f aca="false">LN(B179/B178)</f>
        <v>-0.00494304679144543</v>
      </c>
      <c r="J179" s="9" t="n">
        <f aca="false">LN(F179/F178)</f>
        <v>-0.00497367537441122</v>
      </c>
      <c r="K179" s="9" t="n">
        <f aca="false">F179/F172-1</f>
        <v>-0.0144096377890457</v>
      </c>
      <c r="L179" s="9" t="n">
        <f aca="false">F179/F149-1</f>
        <v>0.0445123079408465</v>
      </c>
      <c r="M179" s="9" t="n">
        <f aca="false">B179/B172-1</f>
        <v>-0.0152150664950201</v>
      </c>
      <c r="N179" s="9" t="n">
        <f aca="false">B179/B149-1</f>
        <v>0.0466301956971065</v>
      </c>
      <c r="O179" s="8" t="n">
        <f aca="false">MAX(O178,F179)</f>
        <v>3852.23001069311</v>
      </c>
      <c r="P179" s="9" t="n">
        <f aca="false">F179/O179-1</f>
        <v>-0.0635456999727473</v>
      </c>
      <c r="Q179" s="8" t="n">
        <f aca="false">MAX(Q178,B179)</f>
        <v>10361.6156901812</v>
      </c>
      <c r="R179" s="9" t="n">
        <f aca="false">B179/Q179-1</f>
        <v>-0.107559891334485</v>
      </c>
      <c r="S179" s="9" t="n">
        <f aca="false">B179/INDEX($B:$B,$E179)-1</f>
        <v>-0.0196441668091888</v>
      </c>
      <c r="T179" s="0" t="n">
        <f aca="false">IF(AND($A179&gt;=CrashTest!$B$3,$A179&lt;=CrashTest!$C$3),1,IF(AND($A179&gt;=CrashTest!$B$4,$A179&lt;=CrashTest!$C$4),2,IF(AND($A179&gt;=CrashTest!$B$5,$A179&lt;=CrashTest!$C$5),3,IF(AND($A179&gt;=CrashTest!$B$6,$A179&lt;=CrashTest!$C$6),4,IF(AND($A179&gt;=CrashTest!$B$7,$A179&lt;=CrashTest!$C$7),5,0)))))</f>
        <v>0</v>
      </c>
      <c r="U179" s="8" t="str">
        <f aca="false">IF(T179=0,"",IF(T178=T179,MAX(U178,B179),B179))</f>
        <v/>
      </c>
      <c r="V179" s="9" t="str">
        <f aca="false">IF(T179=0,"",B179/U179-1)</f>
        <v/>
      </c>
      <c r="W179" s="8" t="str">
        <f aca="false">IF(T179=0,"",IF(T178=T179,MAX(W178,F179),F179))</f>
        <v/>
      </c>
      <c r="X179" s="9" t="str">
        <f aca="false">IF(T179=0,"",F179/W179-1)</f>
        <v/>
      </c>
    </row>
    <row r="180" customFormat="false" ht="15" hidden="false" customHeight="false" outlineLevel="0" collapsed="false">
      <c r="A180" s="5" t="n">
        <v>44008</v>
      </c>
      <c r="B180" s="6" t="n">
        <v>9159.43777206312</v>
      </c>
      <c r="C180" s="7" t="n">
        <v>4993.402039</v>
      </c>
      <c r="D180" s="0" t="n">
        <f aca="false">INT((ROW()-3)/30)</f>
        <v>5</v>
      </c>
      <c r="E180" s="0" t="n">
        <f aca="false">2+30*D180</f>
        <v>152</v>
      </c>
      <c r="F180" s="8" t="n">
        <f aca="false">INDEX($F:$F,$E180)*(2*B180/INDEX($B:$B,$E180)-C180/INDEX($C:$C,$E180))</f>
        <v>3573.16120152384</v>
      </c>
      <c r="G180" s="9" t="n">
        <f aca="false">B180/B179-1</f>
        <v>-0.00948226548905895</v>
      </c>
      <c r="H180" s="9" t="n">
        <f aca="false">F180/F179-1</f>
        <v>-0.00950152512164104</v>
      </c>
      <c r="I180" s="9" t="n">
        <f aca="false">LN(B180/B179)</f>
        <v>-0.00952750839913139</v>
      </c>
      <c r="J180" s="9" t="n">
        <f aca="false">LN(F180/F179)</f>
        <v>-0.00954695259397585</v>
      </c>
      <c r="K180" s="9" t="n">
        <f aca="false">F180/F173-1</f>
        <v>-0.013938156218938</v>
      </c>
      <c r="L180" s="9" t="n">
        <f aca="false">F180/F150-1</f>
        <v>0.0135807931406067</v>
      </c>
      <c r="M180" s="9" t="n">
        <f aca="false">B180/B173-1</f>
        <v>-0.01362846495612</v>
      </c>
      <c r="N180" s="9" t="n">
        <f aca="false">B180/B150-1</f>
        <v>-0.00104914460591832</v>
      </c>
      <c r="O180" s="8" t="n">
        <f aca="false">MAX(O179,F180)</f>
        <v>3852.23001069311</v>
      </c>
      <c r="P180" s="9" t="n">
        <f aca="false">F180/O180-1</f>
        <v>-0.072443444029725</v>
      </c>
      <c r="Q180" s="8" t="n">
        <f aca="false">MAX(Q179,B180)</f>
        <v>10361.6156901812</v>
      </c>
      <c r="R180" s="9" t="n">
        <f aca="false">B180/Q180-1</f>
        <v>-0.116022245377936</v>
      </c>
      <c r="S180" s="9" t="n">
        <f aca="false">B180/INDEX($B:$B,$E180)-1</f>
        <v>-0.0289401610932517</v>
      </c>
      <c r="T180" s="0" t="n">
        <f aca="false">IF(AND($A180&gt;=CrashTest!$B$3,$A180&lt;=CrashTest!$C$3),1,IF(AND($A180&gt;=CrashTest!$B$4,$A180&lt;=CrashTest!$C$4),2,IF(AND($A180&gt;=CrashTest!$B$5,$A180&lt;=CrashTest!$C$5),3,IF(AND($A180&gt;=CrashTest!$B$6,$A180&lt;=CrashTest!$C$6),4,IF(AND($A180&gt;=CrashTest!$B$7,$A180&lt;=CrashTest!$C$7),5,0)))))</f>
        <v>0</v>
      </c>
      <c r="U180" s="8" t="str">
        <f aca="false">IF(T180=0,"",IF(T179=T180,MAX(U179,B180),B180))</f>
        <v/>
      </c>
      <c r="V180" s="9" t="str">
        <f aca="false">IF(T180=0,"",B180/U180-1)</f>
        <v/>
      </c>
      <c r="W180" s="8" t="str">
        <f aca="false">IF(T180=0,"",IF(T179=T180,MAX(W179,F180),F180))</f>
        <v/>
      </c>
      <c r="X180" s="9" t="str">
        <f aca="false">IF(T180=0,"",F180/W180-1)</f>
        <v/>
      </c>
    </row>
    <row r="181" customFormat="false" ht="15" hidden="false" customHeight="false" outlineLevel="0" collapsed="false">
      <c r="A181" s="5" t="n">
        <v>44009</v>
      </c>
      <c r="B181" s="6" t="n">
        <v>9002.16561718293</v>
      </c>
      <c r="C181" s="7" t="n">
        <v>4888.740778</v>
      </c>
      <c r="D181" s="0" t="n">
        <f aca="false">INT((ROW()-3)/30)</f>
        <v>5</v>
      </c>
      <c r="E181" s="0" t="n">
        <f aca="false">2+30*D181</f>
        <v>152</v>
      </c>
      <c r="F181" s="8" t="n">
        <f aca="false">INDEX($F:$F,$E181)*(2*B181/INDEX($B:$B,$E181)-C181/INDEX($C:$C,$E181))</f>
        <v>3525.19592780847</v>
      </c>
      <c r="G181" s="9" t="n">
        <f aca="false">B181/B180-1</f>
        <v>-0.0171705031240978</v>
      </c>
      <c r="H181" s="9" t="n">
        <f aca="false">F181/F180-1</f>
        <v>-0.0134237642832667</v>
      </c>
      <c r="I181" s="9" t="n">
        <f aca="false">LN(B181/B180)</f>
        <v>-0.0173196256842536</v>
      </c>
      <c r="J181" s="9" t="n">
        <f aca="false">LN(F181/F180)</f>
        <v>-0.01351467752233</v>
      </c>
      <c r="K181" s="9" t="n">
        <f aca="false">F181/F174-1</f>
        <v>-0.0330240779252704</v>
      </c>
      <c r="L181" s="9" t="n">
        <f aca="false">F181/F151-1</f>
        <v>-0.029583839031207</v>
      </c>
      <c r="M181" s="9" t="n">
        <f aca="false">B181/B174-1</f>
        <v>-0.0379518806995614</v>
      </c>
      <c r="N181" s="9" t="n">
        <f aca="false">B181/B151-1</f>
        <v>-0.059163957312574</v>
      </c>
      <c r="O181" s="8" t="n">
        <f aca="false">MAX(O180,F181)</f>
        <v>3852.23001069311</v>
      </c>
      <c r="P181" s="9" t="n">
        <f aca="false">F181/O181-1</f>
        <v>-0.0848947445964686</v>
      </c>
      <c r="Q181" s="8" t="n">
        <f aca="false">MAX(Q180,B181)</f>
        <v>10361.6156901812</v>
      </c>
      <c r="R181" s="9" t="n">
        <f aca="false">B181/Q181-1</f>
        <v>-0.131200588175308</v>
      </c>
      <c r="S181" s="9" t="n">
        <f aca="false">B181/INDEX($B:$B,$E181)-1</f>
        <v>-0.045613747090886</v>
      </c>
      <c r="T181" s="0" t="n">
        <f aca="false">IF(AND($A181&gt;=CrashTest!$B$3,$A181&lt;=CrashTest!$C$3),1,IF(AND($A181&gt;=CrashTest!$B$4,$A181&lt;=CrashTest!$C$4),2,IF(AND($A181&gt;=CrashTest!$B$5,$A181&lt;=CrashTest!$C$5),3,IF(AND($A181&gt;=CrashTest!$B$6,$A181&lt;=CrashTest!$C$6),4,IF(AND($A181&gt;=CrashTest!$B$7,$A181&lt;=CrashTest!$C$7),5,0)))))</f>
        <v>0</v>
      </c>
      <c r="U181" s="8" t="str">
        <f aca="false">IF(T181=0,"",IF(T180=T181,MAX(U180,B181),B181))</f>
        <v/>
      </c>
      <c r="V181" s="9" t="str">
        <f aca="false">IF(T181=0,"",B181/U181-1)</f>
        <v/>
      </c>
      <c r="W181" s="8" t="str">
        <f aca="false">IF(T181=0,"",IF(T180=T181,MAX(W180,F181),F181))</f>
        <v/>
      </c>
      <c r="X181" s="9" t="str">
        <f aca="false">IF(T181=0,"",F181/W181-1)</f>
        <v/>
      </c>
    </row>
    <row r="182" customFormat="false" ht="15" hidden="false" customHeight="false" outlineLevel="0" collapsed="false">
      <c r="A182" s="5" t="n">
        <v>44010</v>
      </c>
      <c r="B182" s="6" t="n">
        <v>9108.06567457627</v>
      </c>
      <c r="C182" s="7" t="n">
        <v>4993.256159</v>
      </c>
      <c r="D182" s="0" t="n">
        <f aca="false">INT((ROW()-3)/30)</f>
        <v>5</v>
      </c>
      <c r="E182" s="0" t="n">
        <f aca="false">2+30*D182</f>
        <v>152</v>
      </c>
      <c r="F182" s="8" t="n">
        <f aca="false">INDEX($F:$F,$E182)*(2*B182/INDEX($B:$B,$E182)-C182/INDEX($C:$C,$E182))</f>
        <v>3533.40883769849</v>
      </c>
      <c r="G182" s="9" t="n">
        <f aca="false">B182/B181-1</f>
        <v>0.0117638423793494</v>
      </c>
      <c r="H182" s="9" t="n">
        <f aca="false">F182/F181-1</f>
        <v>0.00232977402056811</v>
      </c>
      <c r="I182" s="9" t="n">
        <f aca="false">LN(B182/B181)</f>
        <v>0.0116951863005561</v>
      </c>
      <c r="J182" s="9" t="n">
        <f aca="false">LN(F182/F181)</f>
        <v>0.00232706430494194</v>
      </c>
      <c r="K182" s="9" t="n">
        <f aca="false">F182/F175-1</f>
        <v>-0.0262603164454426</v>
      </c>
      <c r="L182" s="9" t="n">
        <f aca="false">F182/F152-1</f>
        <v>-0.0343065997916253</v>
      </c>
      <c r="M182" s="9" t="n">
        <f aca="false">B182/B175-1</f>
        <v>-0.0190315655862386</v>
      </c>
      <c r="N182" s="9" t="n">
        <f aca="false">B182/B152-1</f>
        <v>-0.0343864976426451</v>
      </c>
      <c r="O182" s="8" t="n">
        <f aca="false">MAX(O181,F182)</f>
        <v>3852.23001069311</v>
      </c>
      <c r="P182" s="9" t="n">
        <f aca="false">F182/O182-1</f>
        <v>-0.0827627561463442</v>
      </c>
      <c r="Q182" s="8" t="n">
        <f aca="false">MAX(Q181,B182)</f>
        <v>10361.6156901812</v>
      </c>
      <c r="R182" s="9" t="n">
        <f aca="false">B182/Q182-1</f>
        <v>-0.12098016883533</v>
      </c>
      <c r="S182" s="9" t="n">
        <f aca="false">B182/INDEX($B:$B,$E182)-1</f>
        <v>-0.0343864976426451</v>
      </c>
      <c r="T182" s="0" t="n">
        <f aca="false">IF(AND($A182&gt;=CrashTest!$B$3,$A182&lt;=CrashTest!$C$3),1,IF(AND($A182&gt;=CrashTest!$B$4,$A182&lt;=CrashTest!$C$4),2,IF(AND($A182&gt;=CrashTest!$B$5,$A182&lt;=CrashTest!$C$5),3,IF(AND($A182&gt;=CrashTest!$B$6,$A182&lt;=CrashTest!$C$6),4,IF(AND($A182&gt;=CrashTest!$B$7,$A182&lt;=CrashTest!$C$7),5,0)))))</f>
        <v>0</v>
      </c>
      <c r="U182" s="8" t="str">
        <f aca="false">IF(T182=0,"",IF(T181=T182,MAX(U181,B182),B182))</f>
        <v/>
      </c>
      <c r="V182" s="9" t="str">
        <f aca="false">IF(T182=0,"",B182/U182-1)</f>
        <v/>
      </c>
      <c r="W182" s="8" t="str">
        <f aca="false">IF(T182=0,"",IF(T181=T182,MAX(W181,F182),F182))</f>
        <v/>
      </c>
      <c r="X182" s="9" t="str">
        <f aca="false">IF(T182=0,"",F182/W182-1)</f>
        <v/>
      </c>
    </row>
    <row r="183" customFormat="false" ht="15" hidden="false" customHeight="false" outlineLevel="0" collapsed="false">
      <c r="A183" s="5" t="n">
        <v>44011</v>
      </c>
      <c r="B183" s="6" t="n">
        <v>9184.24736627703</v>
      </c>
      <c r="C183" s="7" t="n">
        <v>5058.01329</v>
      </c>
      <c r="D183" s="0" t="n">
        <f aca="false">INT((ROW()-3)/30)</f>
        <v>6</v>
      </c>
      <c r="E183" s="0" t="n">
        <f aca="false">2+30*D183</f>
        <v>182</v>
      </c>
      <c r="F183" s="8" t="n">
        <f aca="false">INDEX($F:$F,$E183)*(2*B183/INDEX($B:$B,$E183)-C183/INDEX($C:$C,$E183))</f>
        <v>3546.69263050424</v>
      </c>
      <c r="G183" s="9" t="n">
        <f aca="false">B183/B182-1</f>
        <v>0.00836420096458124</v>
      </c>
      <c r="H183" s="9" t="n">
        <f aca="false">F183/F182-1</f>
        <v>0.00375948366461887</v>
      </c>
      <c r="I183" s="9" t="n">
        <f aca="false">LN(B183/B182)</f>
        <v>0.00832941487299868</v>
      </c>
      <c r="J183" s="9" t="n">
        <f aca="false">LN(F183/F182)</f>
        <v>0.00375243446794243</v>
      </c>
      <c r="K183" s="9" t="n">
        <f aca="false">F183/F176-1</f>
        <v>-0.0439284754166495</v>
      </c>
      <c r="L183" s="9" t="n">
        <f aca="false">F183/F153-1</f>
        <v>-0.0327225531357395</v>
      </c>
      <c r="M183" s="9" t="n">
        <f aca="false">B183/B176-1</f>
        <v>-0.0516667467513973</v>
      </c>
      <c r="N183" s="9" t="n">
        <f aca="false">B183/B153-1</f>
        <v>-0.052357599423525</v>
      </c>
      <c r="O183" s="8" t="n">
        <f aca="false">MAX(O182,F183)</f>
        <v>3852.23001069311</v>
      </c>
      <c r="P183" s="9" t="n">
        <f aca="false">F183/O183-1</f>
        <v>-0.0793144177114964</v>
      </c>
      <c r="Q183" s="8" t="n">
        <f aca="false">MAX(Q182,B183)</f>
        <v>10361.6156901812</v>
      </c>
      <c r="R183" s="9" t="n">
        <f aca="false">B183/Q183-1</f>
        <v>-0.113627870315617</v>
      </c>
      <c r="S183" s="9" t="n">
        <f aca="false">B183/INDEX($B:$B,$E183)-1</f>
        <v>0.00836420096458124</v>
      </c>
      <c r="T183" s="0" t="n">
        <f aca="false">IF(AND($A183&gt;=CrashTest!$B$3,$A183&lt;=CrashTest!$C$3),1,IF(AND($A183&gt;=CrashTest!$B$4,$A183&lt;=CrashTest!$C$4),2,IF(AND($A183&gt;=CrashTest!$B$5,$A183&lt;=CrashTest!$C$5),3,IF(AND($A183&gt;=CrashTest!$B$6,$A183&lt;=CrashTest!$C$6),4,IF(AND($A183&gt;=CrashTest!$B$7,$A183&lt;=CrashTest!$C$7),5,0)))))</f>
        <v>0</v>
      </c>
      <c r="U183" s="8" t="str">
        <f aca="false">IF(T183=0,"",IF(T182=T183,MAX(U182,B183),B183))</f>
        <v/>
      </c>
      <c r="V183" s="9" t="str">
        <f aca="false">IF(T183=0,"",B183/U183-1)</f>
        <v/>
      </c>
      <c r="W183" s="8" t="str">
        <f aca="false">IF(T183=0,"",IF(T182=T183,MAX(W182,F183),F183))</f>
        <v/>
      </c>
      <c r="X183" s="9" t="str">
        <f aca="false">IF(T183=0,"",F183/W183-1)</f>
        <v/>
      </c>
    </row>
    <row r="184" customFormat="false" ht="15" hidden="false" customHeight="false" outlineLevel="0" collapsed="false">
      <c r="A184" s="5" t="n">
        <v>44012</v>
      </c>
      <c r="B184" s="6" t="n">
        <v>9143.96758530099</v>
      </c>
      <c r="C184" s="7" t="n">
        <v>5008.993105</v>
      </c>
      <c r="D184" s="0" t="n">
        <f aca="false">INT((ROW()-3)/30)</f>
        <v>6</v>
      </c>
      <c r="E184" s="0" t="n">
        <f aca="false">2+30*D184</f>
        <v>182</v>
      </c>
      <c r="F184" s="8" t="n">
        <f aca="false">INDEX($F:$F,$E184)*(2*B184/INDEX($B:$B,$E184)-C184/INDEX($C:$C,$E184))</f>
        <v>3550.12858315976</v>
      </c>
      <c r="G184" s="9" t="n">
        <f aca="false">B184/B183-1</f>
        <v>-0.00438574652550627</v>
      </c>
      <c r="H184" s="9" t="n">
        <f aca="false">F184/F183-1</f>
        <v>0.00096877655142058</v>
      </c>
      <c r="I184" s="9" t="n">
        <f aca="false">LN(B184/B183)</f>
        <v>-0.00439539212423145</v>
      </c>
      <c r="J184" s="9" t="n">
        <f aca="false">LN(F184/F183)</f>
        <v>0.000968307590271893</v>
      </c>
      <c r="K184" s="9" t="n">
        <f aca="false">F184/F177-1</f>
        <v>-0.0394436244552079</v>
      </c>
      <c r="L184" s="9" t="n">
        <f aca="false">F184/F154-1</f>
        <v>-0.0260240252634386</v>
      </c>
      <c r="M184" s="9" t="n">
        <f aca="false">B184/B177-1</f>
        <v>-0.0486653919421941</v>
      </c>
      <c r="N184" s="9" t="n">
        <f aca="false">B184/B154-1</f>
        <v>-0.0307375437094314</v>
      </c>
      <c r="O184" s="8" t="n">
        <f aca="false">MAX(O183,F184)</f>
        <v>3852.23001069311</v>
      </c>
      <c r="P184" s="9" t="n">
        <f aca="false">F184/O184-1</f>
        <v>-0.0784224791081443</v>
      </c>
      <c r="Q184" s="8" t="n">
        <f aca="false">MAX(Q183,B184)</f>
        <v>10361.6156901812</v>
      </c>
      <c r="R184" s="9" t="n">
        <f aca="false">B184/Q184-1</f>
        <v>-0.117515273803686</v>
      </c>
      <c r="S184" s="9" t="n">
        <f aca="false">B184/INDEX($B:$B,$E184)-1</f>
        <v>0.00394177117375594</v>
      </c>
      <c r="T184" s="0" t="n">
        <f aca="false">IF(AND($A184&gt;=CrashTest!$B$3,$A184&lt;=CrashTest!$C$3),1,IF(AND($A184&gt;=CrashTest!$B$4,$A184&lt;=CrashTest!$C$4),2,IF(AND($A184&gt;=CrashTest!$B$5,$A184&lt;=CrashTest!$C$5),3,IF(AND($A184&gt;=CrashTest!$B$6,$A184&lt;=CrashTest!$C$6),4,IF(AND($A184&gt;=CrashTest!$B$7,$A184&lt;=CrashTest!$C$7),5,0)))))</f>
        <v>0</v>
      </c>
      <c r="U184" s="8" t="str">
        <f aca="false">IF(T184=0,"",IF(T183=T184,MAX(U183,B184),B184))</f>
        <v/>
      </c>
      <c r="V184" s="9" t="str">
        <f aca="false">IF(T184=0,"",B184/U184-1)</f>
        <v/>
      </c>
      <c r="W184" s="8" t="str">
        <f aca="false">IF(T184=0,"",IF(T183=T184,MAX(W183,F184),F184))</f>
        <v/>
      </c>
      <c r="X184" s="9" t="str">
        <f aca="false">IF(T184=0,"",F184/W184-1)</f>
        <v/>
      </c>
    </row>
    <row r="185" customFormat="false" ht="15" hidden="false" customHeight="false" outlineLevel="0" collapsed="false">
      <c r="A185" s="5" t="n">
        <v>44013</v>
      </c>
      <c r="B185" s="6" t="n">
        <v>9241.33961239041</v>
      </c>
      <c r="C185" s="7" t="n">
        <v>5107.963755</v>
      </c>
      <c r="D185" s="0" t="n">
        <f aca="false">INT((ROW()-3)/30)</f>
        <v>6</v>
      </c>
      <c r="E185" s="0" t="n">
        <f aca="false">2+30*D185</f>
        <v>182</v>
      </c>
      <c r="F185" s="8" t="n">
        <f aca="false">INDEX($F:$F,$E185)*(2*B185/INDEX($B:$B,$E185)-C185/INDEX($C:$C,$E185))</f>
        <v>3555.64292888602</v>
      </c>
      <c r="G185" s="9" t="n">
        <f aca="false">B185/B184-1</f>
        <v>0.0106487721200965</v>
      </c>
      <c r="H185" s="9" t="n">
        <f aca="false">F185/F184-1</f>
        <v>0.00155328056353143</v>
      </c>
      <c r="I185" s="9" t="n">
        <f aca="false">LN(B185/B184)</f>
        <v>0.0105924732693477</v>
      </c>
      <c r="J185" s="9" t="n">
        <f aca="false">LN(F185/F184)</f>
        <v>0.00155207547101337</v>
      </c>
      <c r="K185" s="9" t="n">
        <f aca="false">F185/F178-1</f>
        <v>-0.0192477734635865</v>
      </c>
      <c r="L185" s="9" t="n">
        <f aca="false">F185/F155-1</f>
        <v>-0.0377687190017284</v>
      </c>
      <c r="M185" s="9" t="n">
        <f aca="false">B185/B178-1</f>
        <v>-0.0055530232062202</v>
      </c>
      <c r="N185" s="9" t="n">
        <f aca="false">B185/B155-1</f>
        <v>-0.0939094772991528</v>
      </c>
      <c r="O185" s="8" t="n">
        <f aca="false">MAX(O184,F185)</f>
        <v>3852.23001069311</v>
      </c>
      <c r="P185" s="9" t="n">
        <f aca="false">F185/O185-1</f>
        <v>-0.0769910106571554</v>
      </c>
      <c r="Q185" s="8" t="n">
        <f aca="false">MAX(Q184,B185)</f>
        <v>10361.6156901812</v>
      </c>
      <c r="R185" s="9" t="n">
        <f aca="false">B185/Q185-1</f>
        <v>-0.108117895054955</v>
      </c>
      <c r="S185" s="9" t="n">
        <f aca="false">B185/INDEX($B:$B,$E185)-1</f>
        <v>0.0146325183168312</v>
      </c>
      <c r="T185" s="0" t="n">
        <f aca="false">IF(AND($A185&gt;=CrashTest!$B$3,$A185&lt;=CrashTest!$C$3),1,IF(AND($A185&gt;=CrashTest!$B$4,$A185&lt;=CrashTest!$C$4),2,IF(AND($A185&gt;=CrashTest!$B$5,$A185&lt;=CrashTest!$C$5),3,IF(AND($A185&gt;=CrashTest!$B$6,$A185&lt;=CrashTest!$C$6),4,IF(AND($A185&gt;=CrashTest!$B$7,$A185&lt;=CrashTest!$C$7),5,0)))))</f>
        <v>0</v>
      </c>
      <c r="U185" s="8" t="str">
        <f aca="false">IF(T185=0,"",IF(T184=T185,MAX(U184,B185),B185))</f>
        <v/>
      </c>
      <c r="V185" s="9" t="str">
        <f aca="false">IF(T185=0,"",B185/U185-1)</f>
        <v/>
      </c>
      <c r="W185" s="8" t="str">
        <f aca="false">IF(T185=0,"",IF(T184=T185,MAX(W184,F185),F185))</f>
        <v/>
      </c>
      <c r="X185" s="9" t="str">
        <f aca="false">IF(T185=0,"",F185/W185-1)</f>
        <v/>
      </c>
    </row>
    <row r="186" customFormat="false" ht="15" hidden="false" customHeight="false" outlineLevel="0" collapsed="false">
      <c r="A186" s="5" t="n">
        <v>44014</v>
      </c>
      <c r="B186" s="6" t="n">
        <v>9094.38728679135</v>
      </c>
      <c r="C186" s="7" t="n">
        <v>4968.245389</v>
      </c>
      <c r="D186" s="0" t="n">
        <f aca="false">INT((ROW()-3)/30)</f>
        <v>6</v>
      </c>
      <c r="E186" s="0" t="n">
        <f aca="false">2+30*D186</f>
        <v>182</v>
      </c>
      <c r="F186" s="8" t="n">
        <f aca="false">INDEX($F:$F,$E186)*(2*B186/INDEX($B:$B,$E186)-C186/INDEX($C:$C,$E186))</f>
        <v>3540.49449893246</v>
      </c>
      <c r="G186" s="9" t="n">
        <f aca="false">B186/B185-1</f>
        <v>-0.0159016259289975</v>
      </c>
      <c r="H186" s="9" t="n">
        <f aca="false">F186/F185-1</f>
        <v>-0.00426039123065436</v>
      </c>
      <c r="I186" s="9" t="n">
        <f aca="false">LN(B186/B185)</f>
        <v>-0.0160294132775231</v>
      </c>
      <c r="J186" s="9" t="n">
        <f aca="false">LN(F186/F185)</f>
        <v>-0.00426949255671185</v>
      </c>
      <c r="K186" s="9" t="n">
        <f aca="false">F186/F179-1</f>
        <v>-0.0185569013756611</v>
      </c>
      <c r="L186" s="9" t="n">
        <f aca="false">F186/F156-1</f>
        <v>-0.0305581762431983</v>
      </c>
      <c r="M186" s="9" t="n">
        <f aca="false">B186/B179-1</f>
        <v>-0.0165169395491588</v>
      </c>
      <c r="N186" s="9" t="n">
        <f aca="false">B186/B156-1</f>
        <v>-0.0439386059769117</v>
      </c>
      <c r="O186" s="8" t="n">
        <f aca="false">MAX(O185,F186)</f>
        <v>3852.23001069311</v>
      </c>
      <c r="P186" s="9" t="n">
        <f aca="false">F186/O186-1</f>
        <v>-0.0809233900611668</v>
      </c>
      <c r="Q186" s="8" t="n">
        <f aca="false">MAX(Q185,B186)</f>
        <v>10361.6156901812</v>
      </c>
      <c r="R186" s="9" t="n">
        <f aca="false">B186/Q186-1</f>
        <v>-0.122300270660558</v>
      </c>
      <c r="S186" s="9" t="n">
        <f aca="false">B186/INDEX($B:$B,$E186)-1</f>
        <v>-0.00150178844483961</v>
      </c>
      <c r="T186" s="0" t="n">
        <f aca="false">IF(AND($A186&gt;=CrashTest!$B$3,$A186&lt;=CrashTest!$C$3),1,IF(AND($A186&gt;=CrashTest!$B$4,$A186&lt;=CrashTest!$C$4),2,IF(AND($A186&gt;=CrashTest!$B$5,$A186&lt;=CrashTest!$C$5),3,IF(AND($A186&gt;=CrashTest!$B$6,$A186&lt;=CrashTest!$C$6),4,IF(AND($A186&gt;=CrashTest!$B$7,$A186&lt;=CrashTest!$C$7),5,0)))))</f>
        <v>0</v>
      </c>
      <c r="U186" s="8" t="str">
        <f aca="false">IF(T186=0,"",IF(T185=T186,MAX(U185,B186),B186))</f>
        <v/>
      </c>
      <c r="V186" s="9" t="str">
        <f aca="false">IF(T186=0,"",B186/U186-1)</f>
        <v/>
      </c>
      <c r="W186" s="8" t="str">
        <f aca="false">IF(T186=0,"",IF(T185=T186,MAX(W185,F186),F186))</f>
        <v/>
      </c>
      <c r="X186" s="9" t="str">
        <f aca="false">IF(T186=0,"",F186/W186-1)</f>
        <v/>
      </c>
    </row>
    <row r="187" customFormat="false" ht="15" hidden="false" customHeight="false" outlineLevel="0" collapsed="false">
      <c r="A187" s="5" t="n">
        <v>44015</v>
      </c>
      <c r="B187" s="6" t="n">
        <v>9066.69069661017</v>
      </c>
      <c r="C187" s="7" t="n">
        <v>4940.096726</v>
      </c>
      <c r="D187" s="0" t="n">
        <f aca="false">INT((ROW()-3)/30)</f>
        <v>6</v>
      </c>
      <c r="E187" s="0" t="n">
        <f aca="false">2+30*D187</f>
        <v>182</v>
      </c>
      <c r="F187" s="8" t="n">
        <f aca="false">INDEX($F:$F,$E187)*(2*B187/INDEX($B:$B,$E187)-C187/INDEX($C:$C,$E187))</f>
        <v>3538.92412444438</v>
      </c>
      <c r="G187" s="9" t="n">
        <f aca="false">B187/B186-1</f>
        <v>-0.00304545972232861</v>
      </c>
      <c r="H187" s="9" t="n">
        <f aca="false">F187/F186-1</f>
        <v>-0.000443546653878801</v>
      </c>
      <c r="I187" s="9" t="n">
        <f aca="false">LN(B187/B186)</f>
        <v>-0.00305010657171548</v>
      </c>
      <c r="J187" s="9" t="n">
        <f aca="false">LN(F187/F186)</f>
        <v>-0.000443645049792413</v>
      </c>
      <c r="K187" s="9" t="n">
        <f aca="false">F187/F180-1</f>
        <v>-0.00958173313447341</v>
      </c>
      <c r="L187" s="9" t="n">
        <f aca="false">F187/F157-1</f>
        <v>-0.0318968125763511</v>
      </c>
      <c r="M187" s="9" t="n">
        <f aca="false">B187/B180-1</f>
        <v>-0.0101258480881692</v>
      </c>
      <c r="N187" s="9" t="n">
        <f aca="false">B187/B157-1</f>
        <v>-0.0596936717973136</v>
      </c>
      <c r="O187" s="8" t="n">
        <f aca="false">MAX(O186,F187)</f>
        <v>3852.23001069311</v>
      </c>
      <c r="P187" s="9" t="n">
        <f aca="false">F187/O187-1</f>
        <v>-0.0813310434161635</v>
      </c>
      <c r="Q187" s="8" t="n">
        <f aca="false">MAX(Q186,B187)</f>
        <v>10361.6156901812</v>
      </c>
      <c r="R187" s="9" t="n">
        <f aca="false">B187/Q187-1</f>
        <v>-0.12497326983456</v>
      </c>
      <c r="S187" s="9" t="n">
        <f aca="false">B187/INDEX($B:$B,$E187)-1</f>
        <v>-0.00454267453094803</v>
      </c>
      <c r="T187" s="0" t="n">
        <f aca="false">IF(AND($A187&gt;=CrashTest!$B$3,$A187&lt;=CrashTest!$C$3),1,IF(AND($A187&gt;=CrashTest!$B$4,$A187&lt;=CrashTest!$C$4),2,IF(AND($A187&gt;=CrashTest!$B$5,$A187&lt;=CrashTest!$C$5),3,IF(AND($A187&gt;=CrashTest!$B$6,$A187&lt;=CrashTest!$C$6),4,IF(AND($A187&gt;=CrashTest!$B$7,$A187&lt;=CrashTest!$C$7),5,0)))))</f>
        <v>0</v>
      </c>
      <c r="U187" s="8" t="str">
        <f aca="false">IF(T187=0,"",IF(T186=T187,MAX(U186,B187),B187))</f>
        <v/>
      </c>
      <c r="V187" s="9" t="str">
        <f aca="false">IF(T187=0,"",B187/U187-1)</f>
        <v/>
      </c>
      <c r="W187" s="8" t="str">
        <f aca="false">IF(T187=0,"",IF(T186=T187,MAX(W186,F187),F187))</f>
        <v/>
      </c>
      <c r="X187" s="9" t="str">
        <f aca="false">IF(T187=0,"",F187/W187-1)</f>
        <v/>
      </c>
    </row>
    <row r="188" customFormat="false" ht="15" hidden="false" customHeight="false" outlineLevel="0" collapsed="false">
      <c r="A188" s="5" t="n">
        <v>44016</v>
      </c>
      <c r="B188" s="6" t="n">
        <v>9126.21955493863</v>
      </c>
      <c r="C188" s="7" t="n">
        <v>5009.640918</v>
      </c>
      <c r="D188" s="0" t="n">
        <f aca="false">INT((ROW()-3)/30)</f>
        <v>6</v>
      </c>
      <c r="E188" s="0" t="n">
        <f aca="false">2+30*D188</f>
        <v>182</v>
      </c>
      <c r="F188" s="8" t="n">
        <f aca="false">INDEX($F:$F,$E188)*(2*B188/INDEX($B:$B,$E188)-C188/INDEX($C:$C,$E188))</f>
        <v>3535.89972472593</v>
      </c>
      <c r="G188" s="9" t="n">
        <f aca="false">B188/B187-1</f>
        <v>0.00656566550248772</v>
      </c>
      <c r="H188" s="9" t="n">
        <f aca="false">F188/F187-1</f>
        <v>-0.000854609935703077</v>
      </c>
      <c r="I188" s="9" t="n">
        <f aca="false">LN(B188/B187)</f>
        <v>0.00654420540275148</v>
      </c>
      <c r="J188" s="9" t="n">
        <f aca="false">LN(F188/F187)</f>
        <v>-0.000854975322964733</v>
      </c>
      <c r="K188" s="9" t="n">
        <f aca="false">F188/F181-1</f>
        <v>0.00303636936404805</v>
      </c>
      <c r="L188" s="9" t="n">
        <f aca="false">F188/F158-1</f>
        <v>-0.045033523912178</v>
      </c>
      <c r="M188" s="9" t="n">
        <f aca="false">B188/B181-1</f>
        <v>0.0137804549517409</v>
      </c>
      <c r="N188" s="9" t="n">
        <f aca="false">B188/B158-1</f>
        <v>-0.0700209792204384</v>
      </c>
      <c r="O188" s="8" t="n">
        <f aca="false">MAX(O187,F188)</f>
        <v>3852.23001069311</v>
      </c>
      <c r="P188" s="9" t="n">
        <f aca="false">F188/O188-1</f>
        <v>-0.082116147034082</v>
      </c>
      <c r="Q188" s="8" t="n">
        <f aca="false">MAX(Q187,B188)</f>
        <v>10361.6156901812</v>
      </c>
      <c r="R188" s="9" t="n">
        <f aca="false">B188/Q188-1</f>
        <v>-0.119228137018558</v>
      </c>
      <c r="S188" s="9" t="n">
        <f aca="false">B188/INDEX($B:$B,$E188)-1</f>
        <v>0.00199316529008287</v>
      </c>
      <c r="T188" s="0" t="n">
        <f aca="false">IF(AND($A188&gt;=CrashTest!$B$3,$A188&lt;=CrashTest!$C$3),1,IF(AND($A188&gt;=CrashTest!$B$4,$A188&lt;=CrashTest!$C$4),2,IF(AND($A188&gt;=CrashTest!$B$5,$A188&lt;=CrashTest!$C$5),3,IF(AND($A188&gt;=CrashTest!$B$6,$A188&lt;=CrashTest!$C$6),4,IF(AND($A188&gt;=CrashTest!$B$7,$A188&lt;=CrashTest!$C$7),5,0)))))</f>
        <v>0</v>
      </c>
      <c r="U188" s="8" t="str">
        <f aca="false">IF(T188=0,"",IF(T187=T188,MAX(U187,B188),B188))</f>
        <v/>
      </c>
      <c r="V188" s="9" t="str">
        <f aca="false">IF(T188=0,"",B188/U188-1)</f>
        <v/>
      </c>
      <c r="W188" s="8" t="str">
        <f aca="false">IF(T188=0,"",IF(T187=T188,MAX(W187,F188),F188))</f>
        <v/>
      </c>
      <c r="X188" s="9" t="str">
        <f aca="false">IF(T188=0,"",F188/W188-1)</f>
        <v/>
      </c>
    </row>
    <row r="189" customFormat="false" ht="15" hidden="false" customHeight="false" outlineLevel="0" collapsed="false">
      <c r="A189" s="5" t="n">
        <v>44017</v>
      </c>
      <c r="B189" s="6" t="n">
        <v>9079.61401808884</v>
      </c>
      <c r="C189" s="7" t="n">
        <v>4951.615104</v>
      </c>
      <c r="D189" s="0" t="n">
        <f aca="false">INT((ROW()-3)/30)</f>
        <v>6</v>
      </c>
      <c r="E189" s="0" t="n">
        <f aca="false">2+30*D189</f>
        <v>182</v>
      </c>
      <c r="F189" s="8" t="n">
        <f aca="false">INDEX($F:$F,$E189)*(2*B189/INDEX($B:$B,$E189)-C189/INDEX($C:$C,$E189))</f>
        <v>3540.80032314829</v>
      </c>
      <c r="G189" s="9" t="n">
        <f aca="false">B189/B188-1</f>
        <v>-0.00510677357357359</v>
      </c>
      <c r="H189" s="9" t="n">
        <f aca="false">F189/F188-1</f>
        <v>0.00138595514688755</v>
      </c>
      <c r="I189" s="9" t="n">
        <f aca="false">LN(B189/B188)</f>
        <v>-0.00511985770588216</v>
      </c>
      <c r="J189" s="9" t="n">
        <f aca="false">LN(F189/F188)</f>
        <v>0.00138499559754554</v>
      </c>
      <c r="K189" s="9" t="n">
        <f aca="false">F189/F182-1</f>
        <v>0.00209188514245673</v>
      </c>
      <c r="L189" s="9" t="n">
        <f aca="false">F189/F159-1</f>
        <v>-0.0403967245553858</v>
      </c>
      <c r="M189" s="9" t="n">
        <f aca="false">B189/B182-1</f>
        <v>-0.00312378692732185</v>
      </c>
      <c r="N189" s="9" t="n">
        <f aca="false">B189/B159-1</f>
        <v>-0.0583161091704718</v>
      </c>
      <c r="O189" s="8" t="n">
        <f aca="false">MAX(O188,F189)</f>
        <v>3852.23001069311</v>
      </c>
      <c r="P189" s="9" t="n">
        <f aca="false">F189/O189-1</f>
        <v>-0.0808440011838189</v>
      </c>
      <c r="Q189" s="8" t="n">
        <f aca="false">MAX(Q188,B189)</f>
        <v>10361.6156901812</v>
      </c>
      <c r="R189" s="9" t="n">
        <f aca="false">B189/Q189-1</f>
        <v>-0.123726039492779</v>
      </c>
      <c r="S189" s="9" t="n">
        <f aca="false">B189/INDEX($B:$B,$E189)-1</f>
        <v>-0.00312378692732185</v>
      </c>
      <c r="T189" s="0" t="n">
        <f aca="false">IF(AND($A189&gt;=CrashTest!$B$3,$A189&lt;=CrashTest!$C$3),1,IF(AND($A189&gt;=CrashTest!$B$4,$A189&lt;=CrashTest!$C$4),2,IF(AND($A189&gt;=CrashTest!$B$5,$A189&lt;=CrashTest!$C$5),3,IF(AND($A189&gt;=CrashTest!$B$6,$A189&lt;=CrashTest!$C$6),4,IF(AND($A189&gt;=CrashTest!$B$7,$A189&lt;=CrashTest!$C$7),5,0)))))</f>
        <v>0</v>
      </c>
      <c r="U189" s="8" t="str">
        <f aca="false">IF(T189=0,"",IF(T188=T189,MAX(U188,B189),B189))</f>
        <v/>
      </c>
      <c r="V189" s="9" t="str">
        <f aca="false">IF(T189=0,"",B189/U189-1)</f>
        <v/>
      </c>
      <c r="W189" s="8" t="str">
        <f aca="false">IF(T189=0,"",IF(T188=T189,MAX(W188,F189),F189))</f>
        <v/>
      </c>
      <c r="X189" s="9" t="str">
        <f aca="false">IF(T189=0,"",F189/W189-1)</f>
        <v/>
      </c>
    </row>
    <row r="190" customFormat="false" ht="15" hidden="false" customHeight="false" outlineLevel="0" collapsed="false">
      <c r="A190" s="5" t="n">
        <v>44018</v>
      </c>
      <c r="B190" s="6" t="n">
        <v>9338.94259117475</v>
      </c>
      <c r="C190" s="7" t="n">
        <v>5204.760641</v>
      </c>
      <c r="D190" s="0" t="n">
        <f aca="false">INT((ROW()-3)/30)</f>
        <v>6</v>
      </c>
      <c r="E190" s="0" t="n">
        <f aca="false">2+30*D190</f>
        <v>182</v>
      </c>
      <c r="F190" s="8" t="n">
        <f aca="false">INDEX($F:$F,$E190)*(2*B190/INDEX($B:$B,$E190)-C190/INDEX($C:$C,$E190))</f>
        <v>3562.87470083076</v>
      </c>
      <c r="G190" s="9" t="n">
        <f aca="false">B190/B189-1</f>
        <v>0.0285616296650124</v>
      </c>
      <c r="H190" s="9" t="n">
        <f aca="false">F190/F189-1</f>
        <v>0.00623429046200363</v>
      </c>
      <c r="I190" s="9" t="n">
        <f aca="false">LN(B190/B189)</f>
        <v>0.0281613502067456</v>
      </c>
      <c r="J190" s="9" t="n">
        <f aca="false">LN(F190/F189)</f>
        <v>0.00621493766554191</v>
      </c>
      <c r="K190" s="9" t="n">
        <f aca="false">F190/F183-1</f>
        <v>0.0045625804129017</v>
      </c>
      <c r="L190" s="9" t="n">
        <f aca="false">F190/F160-1</f>
        <v>-0.0308334935034955</v>
      </c>
      <c r="M190" s="9" t="n">
        <f aca="false">B190/B183-1</f>
        <v>0.0168435385860504</v>
      </c>
      <c r="N190" s="9" t="n">
        <f aca="false">B190/B160-1</f>
        <v>-0.0341027182675947</v>
      </c>
      <c r="O190" s="8" t="n">
        <f aca="false">MAX(O189,F190)</f>
        <v>3852.23001069311</v>
      </c>
      <c r="P190" s="9" t="n">
        <f aca="false">F190/O190-1</f>
        <v>-0.0751137157073057</v>
      </c>
      <c r="Q190" s="8" t="n">
        <f aca="false">MAX(Q189,B190)</f>
        <v>10361.6156901812</v>
      </c>
      <c r="R190" s="9" t="n">
        <f aca="false">B190/Q190-1</f>
        <v>-0.0986982271476782</v>
      </c>
      <c r="S190" s="9" t="n">
        <f aca="false">B190/INDEX($B:$B,$E190)-1</f>
        <v>0.02534862229232</v>
      </c>
      <c r="T190" s="0" t="n">
        <f aca="false">IF(AND($A190&gt;=CrashTest!$B$3,$A190&lt;=CrashTest!$C$3),1,IF(AND($A190&gt;=CrashTest!$B$4,$A190&lt;=CrashTest!$C$4),2,IF(AND($A190&gt;=CrashTest!$B$5,$A190&lt;=CrashTest!$C$5),3,IF(AND($A190&gt;=CrashTest!$B$6,$A190&lt;=CrashTest!$C$6),4,IF(AND($A190&gt;=CrashTest!$B$7,$A190&lt;=CrashTest!$C$7),5,0)))))</f>
        <v>0</v>
      </c>
      <c r="U190" s="8" t="str">
        <f aca="false">IF(T190=0,"",IF(T189=T190,MAX(U189,B190),B190))</f>
        <v/>
      </c>
      <c r="V190" s="9" t="str">
        <f aca="false">IF(T190=0,"",B190/U190-1)</f>
        <v/>
      </c>
      <c r="W190" s="8" t="str">
        <f aca="false">IF(T190=0,"",IF(T189=T190,MAX(W189,F190),F190))</f>
        <v/>
      </c>
      <c r="X190" s="9" t="str">
        <f aca="false">IF(T190=0,"",F190/W190-1)</f>
        <v/>
      </c>
    </row>
    <row r="191" customFormat="false" ht="15" hidden="false" customHeight="false" outlineLevel="0" collapsed="false">
      <c r="A191" s="5" t="n">
        <v>44019</v>
      </c>
      <c r="B191" s="6" t="n">
        <v>9252.15873261251</v>
      </c>
      <c r="C191" s="7" t="n">
        <v>5117.797986</v>
      </c>
      <c r="D191" s="0" t="n">
        <f aca="false">INT((ROW()-3)/30)</f>
        <v>6</v>
      </c>
      <c r="E191" s="0" t="n">
        <f aca="false">2+30*D191</f>
        <v>182</v>
      </c>
      <c r="F191" s="8" t="n">
        <f aca="false">INDEX($F:$F,$E191)*(2*B191/INDEX($B:$B,$E191)-C191/INDEX($C:$C,$E191))</f>
        <v>3557.07827137092</v>
      </c>
      <c r="G191" s="9" t="n">
        <f aca="false">B191/B190-1</f>
        <v>-0.00929268573127862</v>
      </c>
      <c r="H191" s="9" t="n">
        <f aca="false">F191/F190-1</f>
        <v>-0.00162689680287686</v>
      </c>
      <c r="I191" s="9" t="n">
        <f aca="false">LN(B191/B190)</f>
        <v>-0.00933613210043608</v>
      </c>
      <c r="J191" s="9" t="n">
        <f aca="false">LN(F191/F190)</f>
        <v>-0.00162822163658727</v>
      </c>
      <c r="K191" s="9" t="n">
        <f aca="false">F191/F184-1</f>
        <v>0.00195758774601207</v>
      </c>
      <c r="L191" s="9" t="n">
        <f aca="false">F191/F161-1</f>
        <v>-0.0344850825852835</v>
      </c>
      <c r="M191" s="9" t="n">
        <f aca="false">B191/B184-1</f>
        <v>0.0118319696895512</v>
      </c>
      <c r="N191" s="9" t="n">
        <f aca="false">B191/B161-1</f>
        <v>-0.0508250635326647</v>
      </c>
      <c r="O191" s="8" t="n">
        <f aca="false">MAX(O190,F191)</f>
        <v>3852.23001069311</v>
      </c>
      <c r="P191" s="9" t="n">
        <f aca="false">F191/O191-1</f>
        <v>-0.0766184102462462</v>
      </c>
      <c r="Q191" s="8" t="n">
        <f aca="false">MAX(Q190,B191)</f>
        <v>10361.6156901812</v>
      </c>
      <c r="R191" s="9" t="n">
        <f aca="false">B191/Q191-1</f>
        <v>-0.107073741271839</v>
      </c>
      <c r="S191" s="9" t="n">
        <f aca="false">B191/INDEX($B:$B,$E191)-1</f>
        <v>0.015820379780358</v>
      </c>
      <c r="T191" s="0" t="n">
        <f aca="false">IF(AND($A191&gt;=CrashTest!$B$3,$A191&lt;=CrashTest!$C$3),1,IF(AND($A191&gt;=CrashTest!$B$4,$A191&lt;=CrashTest!$C$4),2,IF(AND($A191&gt;=CrashTest!$B$5,$A191&lt;=CrashTest!$C$5),3,IF(AND($A191&gt;=CrashTest!$B$6,$A191&lt;=CrashTest!$C$6),4,IF(AND($A191&gt;=CrashTest!$B$7,$A191&lt;=CrashTest!$C$7),5,0)))))</f>
        <v>0</v>
      </c>
      <c r="U191" s="8" t="str">
        <f aca="false">IF(T191=0,"",IF(T190=T191,MAX(U190,B191),B191))</f>
        <v/>
      </c>
      <c r="V191" s="9" t="str">
        <f aca="false">IF(T191=0,"",B191/U191-1)</f>
        <v/>
      </c>
      <c r="W191" s="8" t="str">
        <f aca="false">IF(T191=0,"",IF(T190=T191,MAX(W190,F191),F191))</f>
        <v/>
      </c>
      <c r="X191" s="9" t="str">
        <f aca="false">IF(T191=0,"",F191/W191-1)</f>
        <v/>
      </c>
    </row>
    <row r="192" customFormat="false" ht="15" hidden="false" customHeight="false" outlineLevel="0" collapsed="false">
      <c r="A192" s="5" t="n">
        <v>44020</v>
      </c>
      <c r="B192" s="6" t="n">
        <v>9434.56795645821</v>
      </c>
      <c r="C192" s="7" t="n">
        <v>5284.5509</v>
      </c>
      <c r="D192" s="0" t="n">
        <f aca="false">INT((ROW()-3)/30)</f>
        <v>6</v>
      </c>
      <c r="E192" s="0" t="n">
        <f aca="false">2+30*D192</f>
        <v>182</v>
      </c>
      <c r="F192" s="8" t="n">
        <f aca="false">INDEX($F:$F,$E192)*(2*B192/INDEX($B:$B,$E192)-C192/INDEX($C:$C,$E192))</f>
        <v>3580.60657577719</v>
      </c>
      <c r="G192" s="9" t="n">
        <f aca="false">B192/B191-1</f>
        <v>0.0197153150002425</v>
      </c>
      <c r="H192" s="9" t="n">
        <f aca="false">F192/F191-1</f>
        <v>0.00661450286197773</v>
      </c>
      <c r="I192" s="9" t="n">
        <f aca="false">LN(B192/B191)</f>
        <v>0.0195234853987664</v>
      </c>
      <c r="J192" s="9" t="n">
        <f aca="false">LN(F192/F191)</f>
        <v>0.00659272302702281</v>
      </c>
      <c r="K192" s="9" t="n">
        <f aca="false">F192/F185-1</f>
        <v>0.00702085315945489</v>
      </c>
      <c r="L192" s="9" t="n">
        <f aca="false">F192/F162-1</f>
        <v>-0.0276012564778194</v>
      </c>
      <c r="M192" s="9" t="n">
        <f aca="false">B192/B185-1</f>
        <v>0.0209091270500141</v>
      </c>
      <c r="N192" s="9" t="n">
        <f aca="false">B192/B162-1</f>
        <v>-0.0342678547479454</v>
      </c>
      <c r="O192" s="8" t="n">
        <f aca="false">MAX(O191,F192)</f>
        <v>3852.23001069311</v>
      </c>
      <c r="P192" s="9" t="n">
        <f aca="false">F192/O192-1</f>
        <v>-0.0705107000781223</v>
      </c>
      <c r="Q192" s="8" t="n">
        <f aca="false">MAX(Q191,B192)</f>
        <v>10361.6156901812</v>
      </c>
      <c r="R192" s="9" t="n">
        <f aca="false">B192/Q192-1</f>
        <v>-0.0894694188090253</v>
      </c>
      <c r="S192" s="9" t="n">
        <f aca="false">B192/INDEX($B:$B,$E192)-1</f>
        <v>0.0358475985513937</v>
      </c>
      <c r="T192" s="0" t="n">
        <f aca="false">IF(AND($A192&gt;=CrashTest!$B$3,$A192&lt;=CrashTest!$C$3),1,IF(AND($A192&gt;=CrashTest!$B$4,$A192&lt;=CrashTest!$C$4),2,IF(AND($A192&gt;=CrashTest!$B$5,$A192&lt;=CrashTest!$C$5),3,IF(AND($A192&gt;=CrashTest!$B$6,$A192&lt;=CrashTest!$C$6),4,IF(AND($A192&gt;=CrashTest!$B$7,$A192&lt;=CrashTest!$C$7),5,0)))))</f>
        <v>0</v>
      </c>
      <c r="U192" s="8" t="str">
        <f aca="false">IF(T192=0,"",IF(T191=T192,MAX(U191,B192),B192))</f>
        <v/>
      </c>
      <c r="V192" s="9" t="str">
        <f aca="false">IF(T192=0,"",B192/U192-1)</f>
        <v/>
      </c>
      <c r="W192" s="8" t="str">
        <f aca="false">IF(T192=0,"",IF(T191=T192,MAX(W191,F192),F192))</f>
        <v/>
      </c>
      <c r="X192" s="9" t="str">
        <f aca="false">IF(T192=0,"",F192/W192-1)</f>
        <v/>
      </c>
    </row>
    <row r="193" customFormat="false" ht="15" hidden="false" customHeight="false" outlineLevel="0" collapsed="false">
      <c r="A193" s="5" t="n">
        <v>44021</v>
      </c>
      <c r="B193" s="6" t="n">
        <v>9231.50234751607</v>
      </c>
      <c r="C193" s="7" t="n">
        <v>5097.927983</v>
      </c>
      <c r="D193" s="0" t="n">
        <f aca="false">INT((ROW()-3)/30)</f>
        <v>6</v>
      </c>
      <c r="E193" s="0" t="n">
        <f aca="false">2+30*D193</f>
        <v>182</v>
      </c>
      <c r="F193" s="8" t="n">
        <f aca="false">INDEX($F:$F,$E193)*(2*B193/INDEX($B:$B,$E193)-C193/INDEX($C:$C,$E193))</f>
        <v>3555.1120116078</v>
      </c>
      <c r="G193" s="9" t="n">
        <f aca="false">B193/B192-1</f>
        <v>-0.0215235726616538</v>
      </c>
      <c r="H193" s="9" t="n">
        <f aca="false">F193/F192-1</f>
        <v>-0.00712018023478367</v>
      </c>
      <c r="I193" s="9" t="n">
        <f aca="false">LN(B193/B192)</f>
        <v>-0.0217585830459533</v>
      </c>
      <c r="J193" s="9" t="n">
        <f aca="false">LN(F193/F192)</f>
        <v>-0.00714564968814552</v>
      </c>
      <c r="K193" s="9" t="n">
        <f aca="false">F193/F186-1</f>
        <v>0.0041286641399243</v>
      </c>
      <c r="L193" s="9" t="n">
        <f aca="false">F193/F163-1</f>
        <v>-0.0377752293415384</v>
      </c>
      <c r="M193" s="9" t="n">
        <f aca="false">B193/B186-1</f>
        <v>0.0150768882389543</v>
      </c>
      <c r="N193" s="9" t="n">
        <f aca="false">B193/B163-1</f>
        <v>-0.0560278315902025</v>
      </c>
      <c r="O193" s="8" t="n">
        <f aca="false">MAX(O192,F193)</f>
        <v>3852.23001069311</v>
      </c>
      <c r="P193" s="9" t="n">
        <f aca="false">F193/O193-1</f>
        <v>-0.077128831419869</v>
      </c>
      <c r="Q193" s="8" t="n">
        <f aca="false">MAX(Q192,B193)</f>
        <v>10361.6156901812</v>
      </c>
      <c r="R193" s="9" t="n">
        <f aca="false">B193/Q193-1</f>
        <v>-0.109067289933947</v>
      </c>
      <c r="S193" s="9" t="n">
        <f aca="false">B193/INDEX($B:$B,$E193)-1</f>
        <v>0.0135524574975732</v>
      </c>
      <c r="T193" s="0" t="n">
        <f aca="false">IF(AND($A193&gt;=CrashTest!$B$3,$A193&lt;=CrashTest!$C$3),1,IF(AND($A193&gt;=CrashTest!$B$4,$A193&lt;=CrashTest!$C$4),2,IF(AND($A193&gt;=CrashTest!$B$5,$A193&lt;=CrashTest!$C$5),3,IF(AND($A193&gt;=CrashTest!$B$6,$A193&lt;=CrashTest!$C$6),4,IF(AND($A193&gt;=CrashTest!$B$7,$A193&lt;=CrashTest!$C$7),5,0)))))</f>
        <v>0</v>
      </c>
      <c r="U193" s="8" t="str">
        <f aca="false">IF(T193=0,"",IF(T192=T193,MAX(U192,B193),B193))</f>
        <v/>
      </c>
      <c r="V193" s="9" t="str">
        <f aca="false">IF(T193=0,"",B193/U193-1)</f>
        <v/>
      </c>
      <c r="W193" s="8" t="str">
        <f aca="false">IF(T193=0,"",IF(T192=T193,MAX(W192,F193),F193))</f>
        <v/>
      </c>
      <c r="X193" s="9" t="str">
        <f aca="false">IF(T193=0,"",F193/W193-1)</f>
        <v/>
      </c>
    </row>
    <row r="194" customFormat="false" ht="15" hidden="false" customHeight="false" outlineLevel="0" collapsed="false">
      <c r="A194" s="5" t="n">
        <v>44022</v>
      </c>
      <c r="B194" s="6" t="n">
        <v>9285.22101542957</v>
      </c>
      <c r="C194" s="7" t="n">
        <v>5141.585487</v>
      </c>
      <c r="D194" s="0" t="n">
        <f aca="false">INT((ROW()-3)/30)</f>
        <v>6</v>
      </c>
      <c r="E194" s="0" t="n">
        <f aca="false">2+30*D194</f>
        <v>182</v>
      </c>
      <c r="F194" s="8" t="n">
        <f aca="false">INDEX($F:$F,$E194)*(2*B194/INDEX($B:$B,$E194)-C194/INDEX($C:$C,$E194))</f>
        <v>3565.89792603263</v>
      </c>
      <c r="G194" s="9" t="n">
        <f aca="false">B194/B193-1</f>
        <v>0.00581906020182665</v>
      </c>
      <c r="H194" s="9" t="n">
        <f aca="false">F194/F193-1</f>
        <v>0.00303391690321075</v>
      </c>
      <c r="I194" s="9" t="n">
        <f aca="false">LN(B194/B193)</f>
        <v>0.00580219486631667</v>
      </c>
      <c r="J194" s="9" t="n">
        <f aca="false">LN(F194/F193)</f>
        <v>0.00302932386490904</v>
      </c>
      <c r="K194" s="9" t="n">
        <f aca="false">F194/F187-1</f>
        <v>0.00762203444881138</v>
      </c>
      <c r="L194" s="9" t="n">
        <f aca="false">F194/F164-1</f>
        <v>-0.0373466667644952</v>
      </c>
      <c r="M194" s="9" t="n">
        <f aca="false">B194/B187-1</f>
        <v>0.0241025448128613</v>
      </c>
      <c r="N194" s="9" t="n">
        <f aca="false">B194/B164-1</f>
        <v>-0.0610028381216309</v>
      </c>
      <c r="O194" s="8" t="n">
        <f aca="false">MAX(O193,F194)</f>
        <v>3852.23001069311</v>
      </c>
      <c r="P194" s="9" t="n">
        <f aca="false">F194/O194-1</f>
        <v>-0.0743289169820279</v>
      </c>
      <c r="Q194" s="8" t="n">
        <f aca="false">MAX(Q193,B194)</f>
        <v>10361.6156901812</v>
      </c>
      <c r="R194" s="9" t="n">
        <f aca="false">B194/Q194-1</f>
        <v>-0.103882898858296</v>
      </c>
      <c r="S194" s="9" t="n">
        <f aca="false">B194/INDEX($B:$B,$E194)-1</f>
        <v>0.0194503802654609</v>
      </c>
      <c r="T194" s="0" t="n">
        <f aca="false">IF(AND($A194&gt;=CrashTest!$B$3,$A194&lt;=CrashTest!$C$3),1,IF(AND($A194&gt;=CrashTest!$B$4,$A194&lt;=CrashTest!$C$4),2,IF(AND($A194&gt;=CrashTest!$B$5,$A194&lt;=CrashTest!$C$5),3,IF(AND($A194&gt;=CrashTest!$B$6,$A194&lt;=CrashTest!$C$6),4,IF(AND($A194&gt;=CrashTest!$B$7,$A194&lt;=CrashTest!$C$7),5,0)))))</f>
        <v>0</v>
      </c>
      <c r="U194" s="8" t="str">
        <f aca="false">IF(T194=0,"",IF(T193=T194,MAX(U193,B194),B194))</f>
        <v/>
      </c>
      <c r="V194" s="9" t="str">
        <f aca="false">IF(T194=0,"",B194/U194-1)</f>
        <v/>
      </c>
      <c r="W194" s="8" t="str">
        <f aca="false">IF(T194=0,"",IF(T193=T194,MAX(W193,F194),F194))</f>
        <v/>
      </c>
      <c r="X194" s="9" t="str">
        <f aca="false">IF(T194=0,"",F194/W194-1)</f>
        <v/>
      </c>
    </row>
    <row r="195" customFormat="false" ht="15" hidden="false" customHeight="false" outlineLevel="0" collapsed="false">
      <c r="A195" s="5" t="n">
        <v>44023</v>
      </c>
      <c r="B195" s="6" t="n">
        <v>9237.17100818235</v>
      </c>
      <c r="C195" s="7" t="n">
        <v>5093.478523</v>
      </c>
      <c r="D195" s="0" t="n">
        <f aca="false">INT((ROW()-3)/30)</f>
        <v>6</v>
      </c>
      <c r="E195" s="0" t="n">
        <f aca="false">2+30*D195</f>
        <v>182</v>
      </c>
      <c r="F195" s="8" t="n">
        <f aca="false">INDEX($F:$F,$E195)*(2*B195/INDEX($B:$B,$E195)-C195/INDEX($C:$C,$E195))</f>
        <v>3562.65884319752</v>
      </c>
      <c r="G195" s="9" t="n">
        <f aca="false">B195/B194-1</f>
        <v>-0.00517489106262248</v>
      </c>
      <c r="H195" s="9" t="n">
        <f aca="false">F195/F194-1</f>
        <v>-0.000908349846881262</v>
      </c>
      <c r="I195" s="9" t="n">
        <f aca="false">LN(B195/B194)</f>
        <v>-0.00518832718506907</v>
      </c>
      <c r="J195" s="9" t="n">
        <f aca="false">LN(F195/F194)</f>
        <v>-0.000908762646600066</v>
      </c>
      <c r="K195" s="9" t="n">
        <f aca="false">F195/F188-1</f>
        <v>0.00756783861387977</v>
      </c>
      <c r="L195" s="9" t="n">
        <f aca="false">F195/F165-1</f>
        <v>-0.0230793390287345</v>
      </c>
      <c r="M195" s="9" t="n">
        <f aca="false">B195/B188-1</f>
        <v>0.0121574385292624</v>
      </c>
      <c r="N195" s="9" t="n">
        <f aca="false">B195/B165-1</f>
        <v>-0.00434172709709979</v>
      </c>
      <c r="O195" s="8" t="n">
        <f aca="false">MAX(O194,F195)</f>
        <v>3852.23001069311</v>
      </c>
      <c r="P195" s="9" t="n">
        <f aca="false">F195/O195-1</f>
        <v>-0.0751697501685497</v>
      </c>
      <c r="Q195" s="8" t="n">
        <f aca="false">MAX(Q194,B195)</f>
        <v>10361.6156901812</v>
      </c>
      <c r="R195" s="9" t="n">
        <f aca="false">B195/Q195-1</f>
        <v>-0.108520207236058</v>
      </c>
      <c r="S195" s="9" t="n">
        <f aca="false">B195/INDEX($B:$B,$E195)-1</f>
        <v>0.014174835603838</v>
      </c>
      <c r="T195" s="0" t="n">
        <f aca="false">IF(AND($A195&gt;=CrashTest!$B$3,$A195&lt;=CrashTest!$C$3),1,IF(AND($A195&gt;=CrashTest!$B$4,$A195&lt;=CrashTest!$C$4),2,IF(AND($A195&gt;=CrashTest!$B$5,$A195&lt;=CrashTest!$C$5),3,IF(AND($A195&gt;=CrashTest!$B$6,$A195&lt;=CrashTest!$C$6),4,IF(AND($A195&gt;=CrashTest!$B$7,$A195&lt;=CrashTest!$C$7),5,0)))))</f>
        <v>0</v>
      </c>
      <c r="U195" s="8" t="str">
        <f aca="false">IF(T195=0,"",IF(T194=T195,MAX(U194,B195),B195))</f>
        <v/>
      </c>
      <c r="V195" s="9" t="str">
        <f aca="false">IF(T195=0,"",B195/U195-1)</f>
        <v/>
      </c>
      <c r="W195" s="8" t="str">
        <f aca="false">IF(T195=0,"",IF(T194=T195,MAX(W194,F195),F195))</f>
        <v/>
      </c>
      <c r="X195" s="9" t="str">
        <f aca="false">IF(T195=0,"",F195/W195-1)</f>
        <v/>
      </c>
    </row>
    <row r="196" customFormat="false" ht="15" hidden="false" customHeight="false" outlineLevel="0" collapsed="false">
      <c r="A196" s="5" t="n">
        <v>44024</v>
      </c>
      <c r="B196" s="6" t="n">
        <v>9289.09797691408</v>
      </c>
      <c r="C196" s="7" t="n">
        <v>5150.305888</v>
      </c>
      <c r="D196" s="0" t="n">
        <f aca="false">INT((ROW()-3)/30)</f>
        <v>6</v>
      </c>
      <c r="E196" s="0" t="n">
        <f aca="false">2+30*D196</f>
        <v>182</v>
      </c>
      <c r="F196" s="8" t="n">
        <f aca="false">INDEX($F:$F,$E196)*(2*B196/INDEX($B:$B,$E196)-C196/INDEX($C:$C,$E196))</f>
        <v>3562.73513343984</v>
      </c>
      <c r="G196" s="9" t="n">
        <f aca="false">B196/B195-1</f>
        <v>0.00562152294092355</v>
      </c>
      <c r="H196" s="9" t="n">
        <f aca="false">F196/F195-1</f>
        <v>2.14138500713723E-005</v>
      </c>
      <c r="I196" s="9" t="n">
        <f aca="false">LN(B196/B195)</f>
        <v>0.00560578114851297</v>
      </c>
      <c r="J196" s="9" t="n">
        <f aca="false">LN(F196/F195)</f>
        <v>2.14136207981579E-005</v>
      </c>
      <c r="K196" s="9" t="n">
        <f aca="false">F196/F189-1</f>
        <v>0.00619487355673476</v>
      </c>
      <c r="L196" s="9" t="n">
        <f aca="false">F196/F166-1</f>
        <v>-0.0249747223606586</v>
      </c>
      <c r="M196" s="9" t="n">
        <f aca="false">B196/B189-1</f>
        <v>0.0230719013394067</v>
      </c>
      <c r="N196" s="9" t="n">
        <f aca="false">B196/B166-1</f>
        <v>-0.0176671639767584</v>
      </c>
      <c r="O196" s="8" t="n">
        <f aca="false">MAX(O195,F196)</f>
        <v>3852.23001069311</v>
      </c>
      <c r="P196" s="9" t="n">
        <f aca="false">F196/O196-1</f>
        <v>-0.0751499459922382</v>
      </c>
      <c r="Q196" s="8" t="n">
        <f aca="false">MAX(Q195,B196)</f>
        <v>10361.6156901812</v>
      </c>
      <c r="R196" s="9" t="n">
        <f aca="false">B196/Q196-1</f>
        <v>-0.103508733129665</v>
      </c>
      <c r="S196" s="9" t="n">
        <f aca="false">B196/INDEX($B:$B,$E196)-1</f>
        <v>0.0198760427082925</v>
      </c>
      <c r="T196" s="0" t="n">
        <f aca="false">IF(AND($A196&gt;=CrashTest!$B$3,$A196&lt;=CrashTest!$C$3),1,IF(AND($A196&gt;=CrashTest!$B$4,$A196&lt;=CrashTest!$C$4),2,IF(AND($A196&gt;=CrashTest!$B$5,$A196&lt;=CrashTest!$C$5),3,IF(AND($A196&gt;=CrashTest!$B$6,$A196&lt;=CrashTest!$C$6),4,IF(AND($A196&gt;=CrashTest!$B$7,$A196&lt;=CrashTest!$C$7),5,0)))))</f>
        <v>0</v>
      </c>
      <c r="U196" s="8" t="str">
        <f aca="false">IF(T196=0,"",IF(T195=T196,MAX(U195,B196),B196))</f>
        <v/>
      </c>
      <c r="V196" s="9" t="str">
        <f aca="false">IF(T196=0,"",B196/U196-1)</f>
        <v/>
      </c>
      <c r="W196" s="8" t="str">
        <f aca="false">IF(T196=0,"",IF(T195=T196,MAX(W195,F196),F196))</f>
        <v/>
      </c>
      <c r="X196" s="9" t="str">
        <f aca="false">IF(T196=0,"",F196/W196-1)</f>
        <v/>
      </c>
    </row>
    <row r="197" customFormat="false" ht="15" hidden="false" customHeight="false" outlineLevel="0" collapsed="false">
      <c r="A197" s="5" t="n">
        <v>44025</v>
      </c>
      <c r="B197" s="6" t="n">
        <v>9236.62250116891</v>
      </c>
      <c r="C197" s="7" t="n">
        <v>5092.471266</v>
      </c>
      <c r="D197" s="0" t="n">
        <f aca="false">INT((ROW()-3)/30)</f>
        <v>6</v>
      </c>
      <c r="E197" s="0" t="n">
        <f aca="false">2+30*D197</f>
        <v>182</v>
      </c>
      <c r="F197" s="8" t="n">
        <f aca="false">INDEX($F:$F,$E197)*(2*B197/INDEX($B:$B,$E197)-C197/INDEX($C:$C,$E197))</f>
        <v>3562.94603598435</v>
      </c>
      <c r="G197" s="9" t="n">
        <f aca="false">B197/B196-1</f>
        <v>-0.00564914654529281</v>
      </c>
      <c r="H197" s="9" t="n">
        <f aca="false">F197/F196-1</f>
        <v>5.91968071184112E-005</v>
      </c>
      <c r="I197" s="9" t="n">
        <f aca="false">LN(B197/B196)</f>
        <v>-0.00566516332286964</v>
      </c>
      <c r="J197" s="9" t="n">
        <f aca="false">LN(F197/F196)</f>
        <v>5.91950550565687E-005</v>
      </c>
      <c r="K197" s="9" t="n">
        <f aca="false">F197/F190-1</f>
        <v>2.00217968875371E-005</v>
      </c>
      <c r="L197" s="9" t="n">
        <f aca="false">F197/F167-1</f>
        <v>-0.0243098450211252</v>
      </c>
      <c r="M197" s="9" t="n">
        <f aca="false">B197/B190-1</f>
        <v>-0.0109562821493873</v>
      </c>
      <c r="N197" s="9" t="n">
        <f aca="false">B197/B167-1</f>
        <v>-0.0237504882788067</v>
      </c>
      <c r="O197" s="8" t="n">
        <f aca="false">MAX(O196,F197)</f>
        <v>3852.23001069311</v>
      </c>
      <c r="P197" s="9" t="n">
        <f aca="false">F197/O197-1</f>
        <v>-0.0750951978219777</v>
      </c>
      <c r="Q197" s="8" t="n">
        <f aca="false">MAX(Q196,B197)</f>
        <v>10361.6156901812</v>
      </c>
      <c r="R197" s="9" t="n">
        <f aca="false">B197/Q197-1</f>
        <v>-0.108573143672791</v>
      </c>
      <c r="S197" s="9" t="n">
        <f aca="false">B197/INDEX($B:$B,$E197)-1</f>
        <v>0.0141146134849999</v>
      </c>
      <c r="T197" s="0" t="n">
        <f aca="false">IF(AND($A197&gt;=CrashTest!$B$3,$A197&lt;=CrashTest!$C$3),1,IF(AND($A197&gt;=CrashTest!$B$4,$A197&lt;=CrashTest!$C$4),2,IF(AND($A197&gt;=CrashTest!$B$5,$A197&lt;=CrashTest!$C$5),3,IF(AND($A197&gt;=CrashTest!$B$6,$A197&lt;=CrashTest!$C$6),4,IF(AND($A197&gt;=CrashTest!$B$7,$A197&lt;=CrashTest!$C$7),5,0)))))</f>
        <v>0</v>
      </c>
      <c r="U197" s="8" t="str">
        <f aca="false">IF(T197=0,"",IF(T196=T197,MAX(U196,B197),B197))</f>
        <v/>
      </c>
      <c r="V197" s="9" t="str">
        <f aca="false">IF(T197=0,"",B197/U197-1)</f>
        <v/>
      </c>
      <c r="W197" s="8" t="str">
        <f aca="false">IF(T197=0,"",IF(T196=T197,MAX(W196,F197),F197))</f>
        <v/>
      </c>
      <c r="X197" s="9" t="str">
        <f aca="false">IF(T197=0,"",F197/W197-1)</f>
        <v/>
      </c>
    </row>
    <row r="198" customFormat="false" ht="15" hidden="false" customHeight="false" outlineLevel="0" collapsed="false">
      <c r="A198" s="5" t="n">
        <v>44026</v>
      </c>
      <c r="B198" s="6" t="n">
        <v>9260.3569868498</v>
      </c>
      <c r="C198" s="7" t="n">
        <v>5108.388428</v>
      </c>
      <c r="D198" s="0" t="n">
        <f aca="false">INT((ROW()-3)/30)</f>
        <v>6</v>
      </c>
      <c r="E198" s="0" t="n">
        <f aca="false">2+30*D198</f>
        <v>182</v>
      </c>
      <c r="F198" s="8" t="n">
        <f aca="false">INDEX($F:$F,$E198)*(2*B198/INDEX($B:$B,$E198)-C198/INDEX($C:$C,$E198))</f>
        <v>3570.09772329752</v>
      </c>
      <c r="G198" s="9" t="n">
        <f aca="false">B198/B197-1</f>
        <v>0.00256960655021765</v>
      </c>
      <c r="H198" s="9" t="n">
        <f aca="false">F198/F197-1</f>
        <v>0.00200723986300599</v>
      </c>
      <c r="I198" s="9" t="n">
        <f aca="false">LN(B198/B197)</f>
        <v>0.00256631075602842</v>
      </c>
      <c r="J198" s="9" t="n">
        <f aca="false">LN(F198/F197)</f>
        <v>0.00200522804875152</v>
      </c>
      <c r="K198" s="9" t="n">
        <f aca="false">F198/F191-1</f>
        <v>0.00366015334309111</v>
      </c>
      <c r="L198" s="9" t="n">
        <f aca="false">F198/F168-1</f>
        <v>-0.0230602772591891</v>
      </c>
      <c r="M198" s="9" t="n">
        <f aca="false">B198/B191-1</f>
        <v>0.000886090962576303</v>
      </c>
      <c r="N198" s="9" t="n">
        <f aca="false">B198/B168-1</f>
        <v>-0.00884074073295527</v>
      </c>
      <c r="O198" s="8" t="n">
        <f aca="false">MAX(O197,F198)</f>
        <v>3852.23001069311</v>
      </c>
      <c r="P198" s="9" t="n">
        <f aca="false">F198/O198-1</f>
        <v>-0.0732386920335603</v>
      </c>
      <c r="Q198" s="8" t="n">
        <f aca="false">MAX(Q197,B198)</f>
        <v>10361.6156901812</v>
      </c>
      <c r="R198" s="9" t="n">
        <f aca="false">B198/Q198-1</f>
        <v>-0.106282527383733</v>
      </c>
      <c r="S198" s="9" t="n">
        <f aca="false">B198/INDEX($B:$B,$E198)-1</f>
        <v>0.0167204890384824</v>
      </c>
      <c r="T198" s="0" t="n">
        <f aca="false">IF(AND($A198&gt;=CrashTest!$B$3,$A198&lt;=CrashTest!$C$3),1,IF(AND($A198&gt;=CrashTest!$B$4,$A198&lt;=CrashTest!$C$4),2,IF(AND($A198&gt;=CrashTest!$B$5,$A198&lt;=CrashTest!$C$5),3,IF(AND($A198&gt;=CrashTest!$B$6,$A198&lt;=CrashTest!$C$6),4,IF(AND($A198&gt;=CrashTest!$B$7,$A198&lt;=CrashTest!$C$7),5,0)))))</f>
        <v>0</v>
      </c>
      <c r="U198" s="8" t="str">
        <f aca="false">IF(T198=0,"",IF(T197=T198,MAX(U197,B198),B198))</f>
        <v/>
      </c>
      <c r="V198" s="9" t="str">
        <f aca="false">IF(T198=0,"",B198/U198-1)</f>
        <v/>
      </c>
      <c r="W198" s="8" t="str">
        <f aca="false">IF(T198=0,"",IF(T197=T198,MAX(W197,F198),F198))</f>
        <v/>
      </c>
      <c r="X198" s="9" t="str">
        <f aca="false">IF(T198=0,"",F198/W198-1)</f>
        <v/>
      </c>
    </row>
    <row r="199" customFormat="false" ht="15" hidden="false" customHeight="false" outlineLevel="0" collapsed="false">
      <c r="A199" s="5" t="n">
        <v>44027</v>
      </c>
      <c r="B199" s="6" t="n">
        <v>9196.72555897136</v>
      </c>
      <c r="C199" s="7" t="n">
        <v>5051.938972</v>
      </c>
      <c r="D199" s="0" t="n">
        <f aca="false">INT((ROW()-3)/30)</f>
        <v>6</v>
      </c>
      <c r="E199" s="0" t="n">
        <f aca="false">2+30*D199</f>
        <v>182</v>
      </c>
      <c r="F199" s="8" t="n">
        <f aca="false">INDEX($F:$F,$E199)*(2*B199/INDEX($B:$B,$E199)-C199/INDEX($C:$C,$E199))</f>
        <v>3560.67268879002</v>
      </c>
      <c r="G199" s="9" t="n">
        <f aca="false">B199/B198-1</f>
        <v>-0.00687137957735318</v>
      </c>
      <c r="H199" s="9" t="n">
        <f aca="false">F199/F198-1</f>
        <v>-0.00263999342258681</v>
      </c>
      <c r="I199" s="9" t="n">
        <f aca="false">LN(B199/B198)</f>
        <v>-0.00689509621244273</v>
      </c>
      <c r="J199" s="9" t="n">
        <f aca="false">LN(F199/F198)</f>
        <v>-0.00264348435059403</v>
      </c>
      <c r="K199" s="9" t="n">
        <f aca="false">F199/F192-1</f>
        <v>-0.00556718158370639</v>
      </c>
      <c r="L199" s="9" t="n">
        <f aca="false">F199/F169-1</f>
        <v>-0.0289103829629498</v>
      </c>
      <c r="M199" s="9" t="n">
        <f aca="false">B199/B192-1</f>
        <v>-0.0252096755871094</v>
      </c>
      <c r="N199" s="9" t="n">
        <f aca="false">B199/B169-1</f>
        <v>-0.0259133271930206</v>
      </c>
      <c r="O199" s="8" t="n">
        <f aca="false">MAX(O198,F199)</f>
        <v>3852.23001069311</v>
      </c>
      <c r="P199" s="9" t="n">
        <f aca="false">F199/O199-1</f>
        <v>-0.0756853357908996</v>
      </c>
      <c r="Q199" s="8" t="n">
        <f aca="false">MAX(Q198,B199)</f>
        <v>10361.6156901812</v>
      </c>
      <c r="R199" s="9" t="n">
        <f aca="false">B199/Q199-1</f>
        <v>-0.112423599372992</v>
      </c>
      <c r="S199" s="9" t="n">
        <f aca="false">B199/INDEX($B:$B,$E199)-1</f>
        <v>0.00973421663422691</v>
      </c>
      <c r="T199" s="0" t="n">
        <f aca="false">IF(AND($A199&gt;=CrashTest!$B$3,$A199&lt;=CrashTest!$C$3),1,IF(AND($A199&gt;=CrashTest!$B$4,$A199&lt;=CrashTest!$C$4),2,IF(AND($A199&gt;=CrashTest!$B$5,$A199&lt;=CrashTest!$C$5),3,IF(AND($A199&gt;=CrashTest!$B$6,$A199&lt;=CrashTest!$C$6),4,IF(AND($A199&gt;=CrashTest!$B$7,$A199&lt;=CrashTest!$C$7),5,0)))))</f>
        <v>0</v>
      </c>
      <c r="U199" s="8" t="str">
        <f aca="false">IF(T199=0,"",IF(T198=T199,MAX(U198,B199),B199))</f>
        <v/>
      </c>
      <c r="V199" s="9" t="str">
        <f aca="false">IF(T199=0,"",B199/U199-1)</f>
        <v/>
      </c>
      <c r="W199" s="8" t="str">
        <f aca="false">IF(T199=0,"",IF(T198=T199,MAX(W198,F199),F199))</f>
        <v/>
      </c>
      <c r="X199" s="9" t="str">
        <f aca="false">IF(T199=0,"",F199/W199-1)</f>
        <v/>
      </c>
    </row>
    <row r="200" customFormat="false" ht="15" hidden="false" customHeight="false" outlineLevel="0" collapsed="false">
      <c r="A200" s="5" t="n">
        <v>44028</v>
      </c>
      <c r="B200" s="6" t="n">
        <v>9132.59231209818</v>
      </c>
      <c r="C200" s="7" t="n">
        <v>4998.550373</v>
      </c>
      <c r="D200" s="0" t="n">
        <f aca="false">INT((ROW()-3)/30)</f>
        <v>6</v>
      </c>
      <c r="E200" s="0" t="n">
        <f aca="false">2+30*D200</f>
        <v>182</v>
      </c>
      <c r="F200" s="8" t="n">
        <f aca="false">INDEX($F:$F,$E200)*(2*B200/INDEX($B:$B,$E200)-C200/INDEX($C:$C,$E200))</f>
        <v>3548.69232688276</v>
      </c>
      <c r="G200" s="9" t="n">
        <f aca="false">B200/B199-1</f>
        <v>-0.00697348708102075</v>
      </c>
      <c r="H200" s="9" t="n">
        <f aca="false">F200/F199-1</f>
        <v>-0.00336463442567336</v>
      </c>
      <c r="I200" s="9" t="n">
        <f aca="false">LN(B200/B199)</f>
        <v>-0.00699791547569507</v>
      </c>
      <c r="J200" s="9" t="n">
        <f aca="false">LN(F200/F199)</f>
        <v>-0.003370307536954</v>
      </c>
      <c r="K200" s="9" t="n">
        <f aca="false">F200/F193-1</f>
        <v>-0.00180576159178003</v>
      </c>
      <c r="L200" s="9" t="n">
        <f aca="false">F200/F170-1</f>
        <v>-0.0320819659616348</v>
      </c>
      <c r="M200" s="9" t="n">
        <f aca="false">B200/B193-1</f>
        <v>-0.0107144028885509</v>
      </c>
      <c r="N200" s="9" t="n">
        <f aca="false">B200/B170-1</f>
        <v>-0.0407033501654213</v>
      </c>
      <c r="O200" s="8" t="n">
        <f aca="false">MAX(O199,F200)</f>
        <v>3852.23001069311</v>
      </c>
      <c r="P200" s="9" t="n">
        <f aca="false">F200/O200-1</f>
        <v>-0.0787953167302522</v>
      </c>
      <c r="Q200" s="8" t="n">
        <f aca="false">MAX(Q199,B200)</f>
        <v>10361.6156901812</v>
      </c>
      <c r="R200" s="9" t="n">
        <f aca="false">B200/Q200-1</f>
        <v>-0.118613101936183</v>
      </c>
      <c r="S200" s="9" t="n">
        <f aca="false">B200/INDEX($B:$B,$E200)-1</f>
        <v>0.0026928481192634</v>
      </c>
      <c r="T200" s="0" t="n">
        <f aca="false">IF(AND($A200&gt;=CrashTest!$B$3,$A200&lt;=CrashTest!$C$3),1,IF(AND($A200&gt;=CrashTest!$B$4,$A200&lt;=CrashTest!$C$4),2,IF(AND($A200&gt;=CrashTest!$B$5,$A200&lt;=CrashTest!$C$5),3,IF(AND($A200&gt;=CrashTest!$B$6,$A200&lt;=CrashTest!$C$6),4,IF(AND($A200&gt;=CrashTest!$B$7,$A200&lt;=CrashTest!$C$7),5,0)))))</f>
        <v>0</v>
      </c>
      <c r="U200" s="8" t="str">
        <f aca="false">IF(T200=0,"",IF(T199=T200,MAX(U199,B200),B200))</f>
        <v/>
      </c>
      <c r="V200" s="9" t="str">
        <f aca="false">IF(T200=0,"",B200/U200-1)</f>
        <v/>
      </c>
      <c r="W200" s="8" t="str">
        <f aca="false">IF(T200=0,"",IF(T199=T200,MAX(W199,F200),F200))</f>
        <v/>
      </c>
      <c r="X200" s="9" t="str">
        <f aca="false">IF(T200=0,"",F200/W200-1)</f>
        <v/>
      </c>
    </row>
    <row r="201" customFormat="false" ht="15" hidden="false" customHeight="false" outlineLevel="0" collapsed="false">
      <c r="A201" s="5" t="n">
        <v>44029</v>
      </c>
      <c r="B201" s="6" t="n">
        <v>9156.46870976037</v>
      </c>
      <c r="C201" s="7" t="n">
        <v>5017.654238</v>
      </c>
      <c r="D201" s="0" t="n">
        <f aca="false">INT((ROW()-3)/30)</f>
        <v>6</v>
      </c>
      <c r="E201" s="0" t="n">
        <f aca="false">2+30*D201</f>
        <v>182</v>
      </c>
      <c r="F201" s="8" t="n">
        <f aca="false">INDEX($F:$F,$E201)*(2*B201/INDEX($B:$B,$E201)-C201/INDEX($C:$C,$E201))</f>
        <v>3553.69909525261</v>
      </c>
      <c r="G201" s="9" t="n">
        <f aca="false">B201/B200-1</f>
        <v>0.0026144162408912</v>
      </c>
      <c r="H201" s="9" t="n">
        <f aca="false">F201/F200-1</f>
        <v>0.00141087699599129</v>
      </c>
      <c r="I201" s="9" t="n">
        <f aca="false">LN(B201/B200)</f>
        <v>0.00261100459975717</v>
      </c>
      <c r="J201" s="9" t="n">
        <f aca="false">LN(F201/F200)</f>
        <v>0.00140988264420455</v>
      </c>
      <c r="K201" s="9" t="n">
        <f aca="false">F201/F194-1</f>
        <v>-0.00342097026697141</v>
      </c>
      <c r="L201" s="9" t="n">
        <f aca="false">F201/F171-1</f>
        <v>-0.0277443408051278</v>
      </c>
      <c r="M201" s="9" t="n">
        <f aca="false">B201/B194-1</f>
        <v>-0.0138663695193952</v>
      </c>
      <c r="N201" s="9" t="n">
        <f aca="false">B201/B171-1</f>
        <v>-0.0309275402967627</v>
      </c>
      <c r="O201" s="8" t="n">
        <f aca="false">MAX(O200,F201)</f>
        <v>3852.23001069311</v>
      </c>
      <c r="P201" s="9" t="n">
        <f aca="false">F201/O201-1</f>
        <v>-0.0774956102340276</v>
      </c>
      <c r="Q201" s="8" t="n">
        <f aca="false">MAX(Q200,B201)</f>
        <v>10361.6156901812</v>
      </c>
      <c r="R201" s="9" t="n">
        <f aca="false">B201/Q201-1</f>
        <v>-0.116308789715376</v>
      </c>
      <c r="S201" s="9" t="n">
        <f aca="false">B201/INDEX($B:$B,$E201)-1</f>
        <v>0.00531430458601201</v>
      </c>
      <c r="T201" s="0" t="n">
        <f aca="false">IF(AND($A201&gt;=CrashTest!$B$3,$A201&lt;=CrashTest!$C$3),1,IF(AND($A201&gt;=CrashTest!$B$4,$A201&lt;=CrashTest!$C$4),2,IF(AND($A201&gt;=CrashTest!$B$5,$A201&lt;=CrashTest!$C$5),3,IF(AND($A201&gt;=CrashTest!$B$6,$A201&lt;=CrashTest!$C$6),4,IF(AND($A201&gt;=CrashTest!$B$7,$A201&lt;=CrashTest!$C$7),5,0)))))</f>
        <v>0</v>
      </c>
      <c r="U201" s="8" t="str">
        <f aca="false">IF(T201=0,"",IF(T200=T201,MAX(U200,B201),B201))</f>
        <v/>
      </c>
      <c r="V201" s="9" t="str">
        <f aca="false">IF(T201=0,"",B201/U201-1)</f>
        <v/>
      </c>
      <c r="W201" s="8" t="str">
        <f aca="false">IF(T201=0,"",IF(T200=T201,MAX(W200,F201),F201))</f>
        <v/>
      </c>
      <c r="X201" s="9" t="str">
        <f aca="false">IF(T201=0,"",F201/W201-1)</f>
        <v/>
      </c>
    </row>
    <row r="202" customFormat="false" ht="15" hidden="false" customHeight="false" outlineLevel="0" collapsed="false">
      <c r="A202" s="5" t="n">
        <v>44030</v>
      </c>
      <c r="B202" s="6" t="n">
        <v>9175.90530859147</v>
      </c>
      <c r="C202" s="7" t="n">
        <v>5034.528375</v>
      </c>
      <c r="D202" s="0" t="n">
        <f aca="false">INT((ROW()-3)/30)</f>
        <v>6</v>
      </c>
      <c r="E202" s="0" t="n">
        <f aca="false">2+30*D202</f>
        <v>182</v>
      </c>
      <c r="F202" s="8" t="n">
        <f aca="false">INDEX($F:$F,$E202)*(2*B202/INDEX($B:$B,$E202)-C202/INDEX($C:$C,$E202))</f>
        <v>3556.83892357321</v>
      </c>
      <c r="G202" s="9" t="n">
        <f aca="false">B202/B201-1</f>
        <v>0.00212271776895623</v>
      </c>
      <c r="H202" s="9" t="n">
        <f aca="false">F202/F201-1</f>
        <v>0.000883538036406062</v>
      </c>
      <c r="I202" s="9" t="n">
        <f aca="false">LN(B202/B201)</f>
        <v>0.00212046798679873</v>
      </c>
      <c r="J202" s="9" t="n">
        <f aca="false">LN(F202/F201)</f>
        <v>0.000883147946431151</v>
      </c>
      <c r="K202" s="9" t="n">
        <f aca="false">F202/F195-1</f>
        <v>-0.00163358881118281</v>
      </c>
      <c r="L202" s="9" t="n">
        <f aca="false">F202/F172-1</f>
        <v>-0.028233669800342</v>
      </c>
      <c r="M202" s="9" t="n">
        <f aca="false">B202/B195-1</f>
        <v>-0.0066325176330081</v>
      </c>
      <c r="N202" s="9" t="n">
        <f aca="false">B202/B172-1</f>
        <v>-0.0227993256999406</v>
      </c>
      <c r="O202" s="8" t="n">
        <f aca="false">MAX(O201,F202)</f>
        <v>3852.23001069311</v>
      </c>
      <c r="P202" s="9" t="n">
        <f aca="false">F202/O202-1</f>
        <v>-0.0766805425169177</v>
      </c>
      <c r="Q202" s="8" t="n">
        <f aca="false">MAX(Q201,B202)</f>
        <v>10361.6156901812</v>
      </c>
      <c r="R202" s="9" t="n">
        <f aca="false">B202/Q202-1</f>
        <v>-0.114432962681035</v>
      </c>
      <c r="S202" s="9" t="n">
        <f aca="false">B202/INDEX($B:$B,$E202)-1</f>
        <v>0.00744830312374267</v>
      </c>
      <c r="T202" s="0" t="n">
        <f aca="false">IF(AND($A202&gt;=CrashTest!$B$3,$A202&lt;=CrashTest!$C$3),1,IF(AND($A202&gt;=CrashTest!$B$4,$A202&lt;=CrashTest!$C$4),2,IF(AND($A202&gt;=CrashTest!$B$5,$A202&lt;=CrashTest!$C$5),3,IF(AND($A202&gt;=CrashTest!$B$6,$A202&lt;=CrashTest!$C$6),4,IF(AND($A202&gt;=CrashTest!$B$7,$A202&lt;=CrashTest!$C$7),5,0)))))</f>
        <v>0</v>
      </c>
      <c r="U202" s="8" t="str">
        <f aca="false">IF(T202=0,"",IF(T201=T202,MAX(U201,B202),B202))</f>
        <v/>
      </c>
      <c r="V202" s="9" t="str">
        <f aca="false">IF(T202=0,"",B202/U202-1)</f>
        <v/>
      </c>
      <c r="W202" s="8" t="str">
        <f aca="false">IF(T202=0,"",IF(T201=T202,MAX(W201,F202),F202))</f>
        <v/>
      </c>
      <c r="X202" s="9" t="str">
        <f aca="false">IF(T202=0,"",F202/W202-1)</f>
        <v/>
      </c>
    </row>
    <row r="203" customFormat="false" ht="15" hidden="false" customHeight="false" outlineLevel="0" collapsed="false">
      <c r="A203" s="5" t="n">
        <v>44031</v>
      </c>
      <c r="B203" s="6" t="n">
        <v>9218.84231081239</v>
      </c>
      <c r="C203" s="7" t="n">
        <v>5063.589271</v>
      </c>
      <c r="D203" s="0" t="n">
        <f aca="false">INT((ROW()-3)/30)</f>
        <v>6</v>
      </c>
      <c r="E203" s="0" t="n">
        <f aca="false">2+30*D203</f>
        <v>182</v>
      </c>
      <c r="F203" s="8" t="n">
        <f aca="false">INDEX($F:$F,$E203)*(2*B203/INDEX($B:$B,$E203)-C203/INDEX($C:$C,$E203))</f>
        <v>3569.58858633189</v>
      </c>
      <c r="G203" s="9" t="n">
        <f aca="false">B203/B202-1</f>
        <v>0.00467932054406872</v>
      </c>
      <c r="H203" s="9" t="n">
        <f aca="false">F203/F202-1</f>
        <v>0.00358454881782189</v>
      </c>
      <c r="I203" s="9" t="n">
        <f aca="false">LN(B203/B202)</f>
        <v>0.00466840655714389</v>
      </c>
      <c r="J203" s="9" t="n">
        <f aca="false">LN(F203/F202)</f>
        <v>0.00357813963416299</v>
      </c>
      <c r="K203" s="9" t="n">
        <f aca="false">F203/F196-1</f>
        <v>0.00192364928498834</v>
      </c>
      <c r="L203" s="9" t="n">
        <f aca="false">F203/F173-1</f>
        <v>-0.0149240673840406</v>
      </c>
      <c r="M203" s="9" t="n">
        <f aca="false">B203/B196-1</f>
        <v>-0.00756323878554133</v>
      </c>
      <c r="N203" s="9" t="n">
        <f aca="false">B203/B173-1</f>
        <v>-0.00723124412959619</v>
      </c>
      <c r="O203" s="8" t="n">
        <f aca="false">MAX(O202,F203)</f>
        <v>3852.23001069311</v>
      </c>
      <c r="P203" s="9" t="n">
        <f aca="false">F203/O203-1</f>
        <v>-0.0733708588471249</v>
      </c>
      <c r="Q203" s="8" t="n">
        <f aca="false">MAX(Q202,B203)</f>
        <v>10361.6156901812</v>
      </c>
      <c r="R203" s="9" t="n">
        <f aca="false">B203/Q203-1</f>
        <v>-0.110289110650158</v>
      </c>
      <c r="S203" s="9" t="n">
        <f aca="false">B203/INDEX($B:$B,$E203)-1</f>
        <v>0.0121624766656367</v>
      </c>
      <c r="T203" s="0" t="n">
        <f aca="false">IF(AND($A203&gt;=CrashTest!$B$3,$A203&lt;=CrashTest!$C$3),1,IF(AND($A203&gt;=CrashTest!$B$4,$A203&lt;=CrashTest!$C$4),2,IF(AND($A203&gt;=CrashTest!$B$5,$A203&lt;=CrashTest!$C$5),3,IF(AND($A203&gt;=CrashTest!$B$6,$A203&lt;=CrashTest!$C$6),4,IF(AND($A203&gt;=CrashTest!$B$7,$A203&lt;=CrashTest!$C$7),5,0)))))</f>
        <v>0</v>
      </c>
      <c r="U203" s="8" t="str">
        <f aca="false">IF(T203=0,"",IF(T202=T203,MAX(U202,B203),B203))</f>
        <v/>
      </c>
      <c r="V203" s="9" t="str">
        <f aca="false">IF(T203=0,"",B203/U203-1)</f>
        <v/>
      </c>
      <c r="W203" s="8" t="str">
        <f aca="false">IF(T203=0,"",IF(T202=T203,MAX(W202,F203),F203))</f>
        <v/>
      </c>
      <c r="X203" s="9" t="str">
        <f aca="false">IF(T203=0,"",F203/W203-1)</f>
        <v/>
      </c>
    </row>
    <row r="204" customFormat="false" ht="15" hidden="false" customHeight="false" outlineLevel="0" collapsed="false">
      <c r="A204" s="5" t="n">
        <v>44032</v>
      </c>
      <c r="B204" s="6" t="n">
        <v>9167.19056750439</v>
      </c>
      <c r="C204" s="7" t="n">
        <v>5022.31866</v>
      </c>
      <c r="D204" s="0" t="n">
        <f aca="false">INT((ROW()-3)/30)</f>
        <v>6</v>
      </c>
      <c r="E204" s="0" t="n">
        <f aca="false">2+30*D204</f>
        <v>182</v>
      </c>
      <c r="F204" s="8" t="n">
        <f aca="false">INDEX($F:$F,$E204)*(2*B204/INDEX($B:$B,$E204)-C204/INDEX($C:$C,$E204))</f>
        <v>3558.71731719419</v>
      </c>
      <c r="G204" s="9" t="n">
        <f aca="false">B204/B203-1</f>
        <v>-0.00560284486560947</v>
      </c>
      <c r="H204" s="9" t="n">
        <f aca="false">F204/F203-1</f>
        <v>-0.0030455244000176</v>
      </c>
      <c r="I204" s="9" t="n">
        <f aca="false">LN(B204/B203)</f>
        <v>-0.00561859967630232</v>
      </c>
      <c r="J204" s="9" t="n">
        <f aca="false">LN(F204/F203)</f>
        <v>-0.00305017144698157</v>
      </c>
      <c r="K204" s="9" t="n">
        <f aca="false">F204/F197-1</f>
        <v>-0.00118686018464886</v>
      </c>
      <c r="L204" s="9" t="n">
        <f aca="false">F204/F174-1</f>
        <v>-0.0238290212321701</v>
      </c>
      <c r="M204" s="9" t="n">
        <f aca="false">B204/B197-1</f>
        <v>-0.00751702623504769</v>
      </c>
      <c r="N204" s="9" t="n">
        <f aca="false">B204/B174-1</f>
        <v>-0.0203159084406894</v>
      </c>
      <c r="O204" s="8" t="n">
        <f aca="false">MAX(O203,F204)</f>
        <v>3852.23001069311</v>
      </c>
      <c r="P204" s="9" t="n">
        <f aca="false">F204/O204-1</f>
        <v>-0.0761929305062733</v>
      </c>
      <c r="Q204" s="8" t="n">
        <f aca="false">MAX(Q203,B204)</f>
        <v>10361.6156901812</v>
      </c>
      <c r="R204" s="9" t="n">
        <f aca="false">B204/Q204-1</f>
        <v>-0.115274022738429</v>
      </c>
      <c r="S204" s="9" t="n">
        <f aca="false">B204/INDEX($B:$B,$E204)-1</f>
        <v>0.00649148733008786</v>
      </c>
      <c r="T204" s="0" t="n">
        <f aca="false">IF(AND($A204&gt;=CrashTest!$B$3,$A204&lt;=CrashTest!$C$3),1,IF(AND($A204&gt;=CrashTest!$B$4,$A204&lt;=CrashTest!$C$4),2,IF(AND($A204&gt;=CrashTest!$B$5,$A204&lt;=CrashTest!$C$5),3,IF(AND($A204&gt;=CrashTest!$B$6,$A204&lt;=CrashTest!$C$6),4,IF(AND($A204&gt;=CrashTest!$B$7,$A204&lt;=CrashTest!$C$7),5,0)))))</f>
        <v>0</v>
      </c>
      <c r="U204" s="8" t="str">
        <f aca="false">IF(T204=0,"",IF(T203=T204,MAX(U203,B204),B204))</f>
        <v/>
      </c>
      <c r="V204" s="9" t="str">
        <f aca="false">IF(T204=0,"",B204/U204-1)</f>
        <v/>
      </c>
      <c r="W204" s="8" t="str">
        <f aca="false">IF(T204=0,"",IF(T203=T204,MAX(W203,F204),F204))</f>
        <v/>
      </c>
      <c r="X204" s="9" t="str">
        <f aca="false">IF(T204=0,"",F204/W204-1)</f>
        <v/>
      </c>
    </row>
    <row r="205" customFormat="false" ht="15" hidden="false" customHeight="false" outlineLevel="0" collapsed="false">
      <c r="A205" s="5" t="n">
        <v>44033</v>
      </c>
      <c r="B205" s="6" t="n">
        <v>9388.57434979544</v>
      </c>
      <c r="C205" s="7" t="n">
        <v>5199.661742</v>
      </c>
      <c r="D205" s="0" t="n">
        <f aca="false">INT((ROW()-3)/30)</f>
        <v>6</v>
      </c>
      <c r="E205" s="0" t="n">
        <f aca="false">2+30*D205</f>
        <v>182</v>
      </c>
      <c r="F205" s="8" t="n">
        <f aca="false">INDEX($F:$F,$E205)*(2*B205/INDEX($B:$B,$E205)-C205/INDEX($C:$C,$E205))</f>
        <v>3604.99143686024</v>
      </c>
      <c r="G205" s="9" t="n">
        <f aca="false">B205/B204-1</f>
        <v>0.0241495778516709</v>
      </c>
      <c r="H205" s="9" t="n">
        <f aca="false">F205/F204-1</f>
        <v>0.0130030332677655</v>
      </c>
      <c r="I205" s="9" t="n">
        <f aca="false">LN(B205/B204)</f>
        <v>0.023862588070595</v>
      </c>
      <c r="J205" s="9" t="n">
        <f aca="false">LN(F205/F204)</f>
        <v>0.0129192196033916</v>
      </c>
      <c r="K205" s="9" t="n">
        <f aca="false">F205/F198-1</f>
        <v>0.00977388191225481</v>
      </c>
      <c r="L205" s="9" t="n">
        <f aca="false">F205/F175-1</f>
        <v>-0.00653352550290964</v>
      </c>
      <c r="M205" s="9" t="n">
        <f aca="false">B205/B198-1</f>
        <v>0.013845833711132</v>
      </c>
      <c r="N205" s="9" t="n">
        <f aca="false">B205/B175-1</f>
        <v>0.0111801353172061</v>
      </c>
      <c r="O205" s="8" t="n">
        <f aca="false">MAX(O204,F205)</f>
        <v>3852.23001069311</v>
      </c>
      <c r="P205" s="9" t="n">
        <f aca="false">F205/O205-1</f>
        <v>-0.0641806364486495</v>
      </c>
      <c r="Q205" s="8" t="n">
        <f aca="false">MAX(Q204,B205)</f>
        <v>10361.6156901812</v>
      </c>
      <c r="R205" s="9" t="n">
        <f aca="false">B205/Q205-1</f>
        <v>-0.0939082638731549</v>
      </c>
      <c r="S205" s="9" t="n">
        <f aca="false">B205/INDEX($B:$B,$E205)-1</f>
        <v>0.0307978318604099</v>
      </c>
      <c r="T205" s="0" t="n">
        <f aca="false">IF(AND($A205&gt;=CrashTest!$B$3,$A205&lt;=CrashTest!$C$3),1,IF(AND($A205&gt;=CrashTest!$B$4,$A205&lt;=CrashTest!$C$4),2,IF(AND($A205&gt;=CrashTest!$B$5,$A205&lt;=CrashTest!$C$5),3,IF(AND($A205&gt;=CrashTest!$B$6,$A205&lt;=CrashTest!$C$6),4,IF(AND($A205&gt;=CrashTest!$B$7,$A205&lt;=CrashTest!$C$7),5,0)))))</f>
        <v>0</v>
      </c>
      <c r="U205" s="8" t="str">
        <f aca="false">IF(T205=0,"",IF(T204=T205,MAX(U204,B205),B205))</f>
        <v/>
      </c>
      <c r="V205" s="9" t="str">
        <f aca="false">IF(T205=0,"",B205/U205-1)</f>
        <v/>
      </c>
      <c r="W205" s="8" t="str">
        <f aca="false">IF(T205=0,"",IF(T204=T205,MAX(W204,F205),F205))</f>
        <v/>
      </c>
      <c r="X205" s="9" t="str">
        <f aca="false">IF(T205=0,"",F205/W205-1)</f>
        <v/>
      </c>
    </row>
    <row r="206" customFormat="false" ht="15" hidden="false" customHeight="false" outlineLevel="0" collapsed="false">
      <c r="A206" s="5" t="n">
        <v>44034</v>
      </c>
      <c r="B206" s="6" t="n">
        <v>9531.2574301578</v>
      </c>
      <c r="C206" s="7" t="n">
        <v>5314.023554</v>
      </c>
      <c r="D206" s="0" t="n">
        <f aca="false">INT((ROW()-3)/30)</f>
        <v>6</v>
      </c>
      <c r="E206" s="0" t="n">
        <f aca="false">2+30*D206</f>
        <v>182</v>
      </c>
      <c r="F206" s="8" t="n">
        <f aca="false">INDEX($F:$F,$E206)*(2*B206/INDEX($B:$B,$E206)-C206/INDEX($C:$C,$E206))</f>
        <v>3634.77063623365</v>
      </c>
      <c r="G206" s="9" t="n">
        <f aca="false">B206/B205-1</f>
        <v>0.0151975236118218</v>
      </c>
      <c r="H206" s="9" t="n">
        <f aca="false">F206/F205-1</f>
        <v>0.00826054649365493</v>
      </c>
      <c r="I206" s="9" t="n">
        <f aca="false">LN(B206/B205)</f>
        <v>0.0150831981044095</v>
      </c>
      <c r="J206" s="9" t="n">
        <f aca="false">LN(F206/F205)</f>
        <v>0.00822661491366243</v>
      </c>
      <c r="K206" s="9" t="n">
        <f aca="false">F206/F199-1</f>
        <v>0.0208100979561838</v>
      </c>
      <c r="L206" s="9" t="n">
        <f aca="false">F206/F176-1</f>
        <v>-0.0201855458783738</v>
      </c>
      <c r="M206" s="9" t="n">
        <f aca="false">B206/B199-1</f>
        <v>0.0363751064486322</v>
      </c>
      <c r="N206" s="9" t="n">
        <f aca="false">B206/B176-1</f>
        <v>-0.0158357015208011</v>
      </c>
      <c r="O206" s="8" t="n">
        <f aca="false">MAX(O205,F206)</f>
        <v>3852.23001069311</v>
      </c>
      <c r="P206" s="9" t="n">
        <f aca="false">F206/O206-1</f>
        <v>-0.0564502570863711</v>
      </c>
      <c r="Q206" s="8" t="n">
        <f aca="false">MAX(Q205,B206)</f>
        <v>10361.6156901812</v>
      </c>
      <c r="R206" s="9" t="n">
        <f aca="false">B206/Q206-1</f>
        <v>-0.0801379133188906</v>
      </c>
      <c r="S206" s="9" t="n">
        <f aca="false">B206/INDEX($B:$B,$E206)-1</f>
        <v>0.0464634062491232</v>
      </c>
      <c r="T206" s="0" t="n">
        <f aca="false">IF(AND($A206&gt;=CrashTest!$B$3,$A206&lt;=CrashTest!$C$3),1,IF(AND($A206&gt;=CrashTest!$B$4,$A206&lt;=CrashTest!$C$4),2,IF(AND($A206&gt;=CrashTest!$B$5,$A206&lt;=CrashTest!$C$5),3,IF(AND($A206&gt;=CrashTest!$B$6,$A206&lt;=CrashTest!$C$6),4,IF(AND($A206&gt;=CrashTest!$B$7,$A206&lt;=CrashTest!$C$7),5,0)))))</f>
        <v>0</v>
      </c>
      <c r="U206" s="8" t="str">
        <f aca="false">IF(T206=0,"",IF(T205=T206,MAX(U205,B206),B206))</f>
        <v/>
      </c>
      <c r="V206" s="9" t="str">
        <f aca="false">IF(T206=0,"",B206/U206-1)</f>
        <v/>
      </c>
      <c r="W206" s="8" t="str">
        <f aca="false">IF(T206=0,"",IF(T205=T206,MAX(W205,F206),F206))</f>
        <v/>
      </c>
      <c r="X206" s="9" t="str">
        <f aca="false">IF(T206=0,"",F206/W206-1)</f>
        <v/>
      </c>
    </row>
    <row r="207" customFormat="false" ht="15" hidden="false" customHeight="false" outlineLevel="0" collapsed="false">
      <c r="A207" s="5" t="n">
        <v>44035</v>
      </c>
      <c r="B207" s="6" t="n">
        <v>9609.16671537113</v>
      </c>
      <c r="C207" s="7" t="n">
        <v>5360.429952</v>
      </c>
      <c r="D207" s="0" t="n">
        <f aca="false">INT((ROW()-3)/30)</f>
        <v>6</v>
      </c>
      <c r="E207" s="0" t="n">
        <f aca="false">2+30*D207</f>
        <v>182</v>
      </c>
      <c r="F207" s="8" t="n">
        <f aca="false">INDEX($F:$F,$E207)*(2*B207/INDEX($B:$B,$E207)-C207/INDEX($C:$C,$E207))</f>
        <v>3662.38048715091</v>
      </c>
      <c r="G207" s="9" t="n">
        <f aca="false">B207/B206-1</f>
        <v>0.00817408256824725</v>
      </c>
      <c r="H207" s="9" t="n">
        <f aca="false">F207/F206-1</f>
        <v>0.00759603663626818</v>
      </c>
      <c r="I207" s="9" t="n">
        <f aca="false">LN(B207/B206)</f>
        <v>0.00814085569864548</v>
      </c>
      <c r="J207" s="9" t="n">
        <f aca="false">LN(F207/F206)</f>
        <v>0.00756733201921731</v>
      </c>
      <c r="K207" s="9" t="n">
        <f aca="false">F207/F200-1</f>
        <v>0.032036634849101</v>
      </c>
      <c r="L207" s="9" t="n">
        <f aca="false">F207/F177-1</f>
        <v>-0.00907168734926434</v>
      </c>
      <c r="M207" s="9" t="n">
        <f aca="false">B207/B200-1</f>
        <v>0.0521839130650361</v>
      </c>
      <c r="N207" s="9" t="n">
        <f aca="false">B207/B177-1</f>
        <v>-0.000266266732528275</v>
      </c>
      <c r="O207" s="8" t="n">
        <f aca="false">MAX(O206,F207)</f>
        <v>3852.23001069311</v>
      </c>
      <c r="P207" s="9" t="n">
        <f aca="false">F207/O207-1</f>
        <v>-0.0492830186710576</v>
      </c>
      <c r="Q207" s="8" t="n">
        <f aca="false">MAX(Q206,B207)</f>
        <v>10361.6156901812</v>
      </c>
      <c r="R207" s="9" t="n">
        <f aca="false">B207/Q207-1</f>
        <v>-0.0726188846709592</v>
      </c>
      <c r="S207" s="9" t="n">
        <f aca="false">B207/INDEX($B:$B,$E207)-1</f>
        <v>0.0550172845364525</v>
      </c>
      <c r="T207" s="0" t="n">
        <f aca="false">IF(AND($A207&gt;=CrashTest!$B$3,$A207&lt;=CrashTest!$C$3),1,IF(AND($A207&gt;=CrashTest!$B$4,$A207&lt;=CrashTest!$C$4),2,IF(AND($A207&gt;=CrashTest!$B$5,$A207&lt;=CrashTest!$C$5),3,IF(AND($A207&gt;=CrashTest!$B$6,$A207&lt;=CrashTest!$C$6),4,IF(AND($A207&gt;=CrashTest!$B$7,$A207&lt;=CrashTest!$C$7),5,0)))))</f>
        <v>0</v>
      </c>
      <c r="U207" s="8" t="str">
        <f aca="false">IF(T207=0,"",IF(T206=T207,MAX(U206,B207),B207))</f>
        <v/>
      </c>
      <c r="V207" s="9" t="str">
        <f aca="false">IF(T207=0,"",B207/U207-1)</f>
        <v/>
      </c>
      <c r="W207" s="8" t="str">
        <f aca="false">IF(T207=0,"",IF(T206=T207,MAX(W206,F207),F207))</f>
        <v/>
      </c>
      <c r="X207" s="9" t="str">
        <f aca="false">IF(T207=0,"",F207/W207-1)</f>
        <v/>
      </c>
    </row>
    <row r="208" customFormat="false" ht="15" hidden="false" customHeight="false" outlineLevel="0" collapsed="false">
      <c r="A208" s="5" t="n">
        <v>44036</v>
      </c>
      <c r="B208" s="6" t="n">
        <v>9548.1007270602</v>
      </c>
      <c r="C208" s="7" t="n">
        <v>5298.957625</v>
      </c>
      <c r="D208" s="0" t="n">
        <f aca="false">INT((ROW()-3)/30)</f>
        <v>6</v>
      </c>
      <c r="E208" s="0" t="n">
        <f aca="false">2+30*D208</f>
        <v>182</v>
      </c>
      <c r="F208" s="8" t="n">
        <f aca="false">INDEX($F:$F,$E208)*(2*B208/INDEX($B:$B,$E208)-C208/INDEX($C:$C,$E208))</f>
        <v>3658.50030582293</v>
      </c>
      <c r="G208" s="9" t="n">
        <f aca="false">B208/B207-1</f>
        <v>-0.00635497230090165</v>
      </c>
      <c r="H208" s="9" t="n">
        <f aca="false">F208/F207-1</f>
        <v>-0.00105946974695814</v>
      </c>
      <c r="I208" s="9" t="n">
        <f aca="false">LN(B208/B207)</f>
        <v>-0.00637525109715325</v>
      </c>
      <c r="J208" s="9" t="n">
        <f aca="false">LN(F208/F207)</f>
        <v>-0.0010600313817556</v>
      </c>
      <c r="K208" s="9" t="n">
        <f aca="false">F208/F201-1</f>
        <v>0.0294907384562519</v>
      </c>
      <c r="L208" s="9" t="n">
        <f aca="false">F208/F178-1</f>
        <v>0.00912335475827031</v>
      </c>
      <c r="M208" s="9" t="n">
        <f aca="false">B208/B201-1</f>
        <v>0.0427710758059348</v>
      </c>
      <c r="N208" s="9" t="n">
        <f aca="false">B208/B178-1</f>
        <v>0.027457089599531</v>
      </c>
      <c r="O208" s="8" t="n">
        <f aca="false">MAX(O207,F208)</f>
        <v>3852.23001069311</v>
      </c>
      <c r="P208" s="9" t="n">
        <f aca="false">F208/O208-1</f>
        <v>-0.0502902745506949</v>
      </c>
      <c r="Q208" s="8" t="n">
        <f aca="false">MAX(Q207,B208)</f>
        <v>10361.6156901812</v>
      </c>
      <c r="R208" s="9" t="n">
        <f aca="false">B208/Q208-1</f>
        <v>-0.0785123659712544</v>
      </c>
      <c r="S208" s="9" t="n">
        <f aca="false">B208/INDEX($B:$B,$E208)-1</f>
        <v>0.0483126789162509</v>
      </c>
      <c r="T208" s="0" t="n">
        <f aca="false">IF(AND($A208&gt;=CrashTest!$B$3,$A208&lt;=CrashTest!$C$3),1,IF(AND($A208&gt;=CrashTest!$B$4,$A208&lt;=CrashTest!$C$4),2,IF(AND($A208&gt;=CrashTest!$B$5,$A208&lt;=CrashTest!$C$5),3,IF(AND($A208&gt;=CrashTest!$B$6,$A208&lt;=CrashTest!$C$6),4,IF(AND($A208&gt;=CrashTest!$B$7,$A208&lt;=CrashTest!$C$7),5,0)))))</f>
        <v>0</v>
      </c>
      <c r="U208" s="8" t="str">
        <f aca="false">IF(T208=0,"",IF(T207=T208,MAX(U207,B208),B208))</f>
        <v/>
      </c>
      <c r="V208" s="9" t="str">
        <f aca="false">IF(T208=0,"",B208/U208-1)</f>
        <v/>
      </c>
      <c r="W208" s="8" t="str">
        <f aca="false">IF(T208=0,"",IF(T207=T208,MAX(W207,F208),F208))</f>
        <v/>
      </c>
      <c r="X208" s="9" t="str">
        <f aca="false">IF(T208=0,"",F208/W208-1)</f>
        <v/>
      </c>
    </row>
    <row r="209" customFormat="false" ht="15" hidden="false" customHeight="false" outlineLevel="0" collapsed="false">
      <c r="A209" s="5" t="n">
        <v>44037</v>
      </c>
      <c r="B209" s="6" t="n">
        <v>9702.45279047341</v>
      </c>
      <c r="C209" s="7" t="n">
        <v>5412.21791</v>
      </c>
      <c r="D209" s="0" t="n">
        <f aca="false">INT((ROW()-3)/30)</f>
        <v>6</v>
      </c>
      <c r="E209" s="0" t="n">
        <f aca="false">2+30*D209</f>
        <v>182</v>
      </c>
      <c r="F209" s="8" t="n">
        <f aca="false">INDEX($F:$F,$E209)*(2*B209/INDEX($B:$B,$E209)-C209/INDEX($C:$C,$E209))</f>
        <v>3698.11278236217</v>
      </c>
      <c r="G209" s="9" t="n">
        <f aca="false">B209/B208-1</f>
        <v>0.0161657347178754</v>
      </c>
      <c r="H209" s="9" t="n">
        <f aca="false">F209/F208-1</f>
        <v>0.0108275176241475</v>
      </c>
      <c r="I209" s="9" t="n">
        <f aca="false">LN(B209/B208)</f>
        <v>0.0160364605752177</v>
      </c>
      <c r="J209" s="9" t="n">
        <f aca="false">LN(F209/F208)</f>
        <v>0.0107693197705148</v>
      </c>
      <c r="K209" s="9" t="n">
        <f aca="false">F209/F202-1</f>
        <v>0.0397189363433528</v>
      </c>
      <c r="L209" s="9" t="n">
        <f aca="false">F209/F179-1</f>
        <v>0.0251356891751087</v>
      </c>
      <c r="M209" s="9" t="n">
        <f aca="false">B209/B202-1</f>
        <v>0.0573837092007619</v>
      </c>
      <c r="N209" s="9" t="n">
        <f aca="false">B209/B179-1</f>
        <v>0.0492403350925732</v>
      </c>
      <c r="O209" s="8" t="n">
        <f aca="false">MAX(O208,F209)</f>
        <v>3852.23001069311</v>
      </c>
      <c r="P209" s="9" t="n">
        <f aca="false">F209/O209-1</f>
        <v>-0.0400072757605683</v>
      </c>
      <c r="Q209" s="8" t="n">
        <f aca="false">MAX(Q208,B209)</f>
        <v>10361.6156901812</v>
      </c>
      <c r="R209" s="9" t="n">
        <f aca="false">B209/Q209-1</f>
        <v>-0.0636158413337431</v>
      </c>
      <c r="S209" s="9" t="n">
        <f aca="false">B209/INDEX($B:$B,$E209)-1</f>
        <v>0.0652594235849966</v>
      </c>
      <c r="T209" s="0" t="n">
        <f aca="false">IF(AND($A209&gt;=CrashTest!$B$3,$A209&lt;=CrashTest!$C$3),1,IF(AND($A209&gt;=CrashTest!$B$4,$A209&lt;=CrashTest!$C$4),2,IF(AND($A209&gt;=CrashTest!$B$5,$A209&lt;=CrashTest!$C$5),3,IF(AND($A209&gt;=CrashTest!$B$6,$A209&lt;=CrashTest!$C$6),4,IF(AND($A209&gt;=CrashTest!$B$7,$A209&lt;=CrashTest!$C$7),5,0)))))</f>
        <v>0</v>
      </c>
      <c r="U209" s="8" t="str">
        <f aca="false">IF(T209=0,"",IF(T208=T209,MAX(U208,B209),B209))</f>
        <v/>
      </c>
      <c r="V209" s="9" t="str">
        <f aca="false">IF(T209=0,"",B209/U209-1)</f>
        <v/>
      </c>
      <c r="W209" s="8" t="str">
        <f aca="false">IF(T209=0,"",IF(T208=T209,MAX(W208,F209),F209))</f>
        <v/>
      </c>
      <c r="X209" s="9" t="str">
        <f aca="false">IF(T209=0,"",F209/W209-1)</f>
        <v/>
      </c>
    </row>
    <row r="210" customFormat="false" ht="15" hidden="false" customHeight="false" outlineLevel="0" collapsed="false">
      <c r="A210" s="5" t="n">
        <v>44038</v>
      </c>
      <c r="B210" s="6" t="n">
        <v>9933.90655423729</v>
      </c>
      <c r="C210" s="7" t="n">
        <v>5613.59209</v>
      </c>
      <c r="D210" s="0" t="n">
        <f aca="false">INT((ROW()-3)/30)</f>
        <v>6</v>
      </c>
      <c r="E210" s="0" t="n">
        <f aca="false">2+30*D210</f>
        <v>182</v>
      </c>
      <c r="F210" s="8" t="n">
        <f aca="false">INDEX($F:$F,$E210)*(2*B210/INDEX($B:$B,$E210)-C210/INDEX($C:$C,$E210))</f>
        <v>3735.19478140646</v>
      </c>
      <c r="G210" s="9" t="n">
        <f aca="false">B210/B209-1</f>
        <v>0.0238551806189811</v>
      </c>
      <c r="H210" s="9" t="n">
        <f aca="false">F210/F209-1</f>
        <v>0.0100272764046414</v>
      </c>
      <c r="I210" s="9" t="n">
        <f aca="false">LN(B210/B209)</f>
        <v>0.0235750914390564</v>
      </c>
      <c r="J210" s="9" t="n">
        <f aca="false">LN(F210/F209)</f>
        <v>0.00997733682973253</v>
      </c>
      <c r="K210" s="9" t="n">
        <f aca="false">F210/F203-1</f>
        <v>0.0463936364287703</v>
      </c>
      <c r="L210" s="9" t="n">
        <f aca="false">F210/F180-1</f>
        <v>0.0453474026902336</v>
      </c>
      <c r="M210" s="9" t="n">
        <f aca="false">B210/B203-1</f>
        <v>0.0775655141195148</v>
      </c>
      <c r="N210" s="9" t="n">
        <f aca="false">B210/B180-1</f>
        <v>0.084554183504183</v>
      </c>
      <c r="O210" s="8" t="n">
        <f aca="false">MAX(O209,F210)</f>
        <v>3852.23001069311</v>
      </c>
      <c r="P210" s="9" t="n">
        <f aca="false">F210/O210-1</f>
        <v>-0.0303811633681748</v>
      </c>
      <c r="Q210" s="8" t="n">
        <f aca="false">MAX(Q209,B210)</f>
        <v>10361.6156901812</v>
      </c>
      <c r="R210" s="9" t="n">
        <f aca="false">B210/Q210-1</f>
        <v>-0.0412782281000068</v>
      </c>
      <c r="S210" s="9" t="n">
        <f aca="false">B210/INDEX($B:$B,$E210)-1</f>
        <v>0.0906713795406884</v>
      </c>
      <c r="T210" s="0" t="n">
        <f aca="false">IF(AND($A210&gt;=CrashTest!$B$3,$A210&lt;=CrashTest!$C$3),1,IF(AND($A210&gt;=CrashTest!$B$4,$A210&lt;=CrashTest!$C$4),2,IF(AND($A210&gt;=CrashTest!$B$5,$A210&lt;=CrashTest!$C$5),3,IF(AND($A210&gt;=CrashTest!$B$6,$A210&lt;=CrashTest!$C$6),4,IF(AND($A210&gt;=CrashTest!$B$7,$A210&lt;=CrashTest!$C$7),5,0)))))</f>
        <v>0</v>
      </c>
      <c r="U210" s="8" t="str">
        <f aca="false">IF(T210=0,"",IF(T209=T210,MAX(U209,B210),B210))</f>
        <v/>
      </c>
      <c r="V210" s="9" t="str">
        <f aca="false">IF(T210=0,"",B210/U210-1)</f>
        <v/>
      </c>
      <c r="W210" s="8" t="str">
        <f aca="false">IF(T210=0,"",IF(T209=T210,MAX(W209,F210),F210))</f>
        <v/>
      </c>
      <c r="X210" s="9" t="str">
        <f aca="false">IF(T210=0,"",F210/W210-1)</f>
        <v/>
      </c>
    </row>
    <row r="211" customFormat="false" ht="15" hidden="false" customHeight="false" outlineLevel="0" collapsed="false">
      <c r="A211" s="5" t="n">
        <v>44039</v>
      </c>
      <c r="B211" s="6" t="n">
        <v>11046.5083295149</v>
      </c>
      <c r="C211" s="7" t="n">
        <v>6804.261546</v>
      </c>
      <c r="D211" s="0" t="n">
        <f aca="false">INT((ROW()-3)/30)</f>
        <v>6</v>
      </c>
      <c r="E211" s="0" t="n">
        <f aca="false">2+30*D211</f>
        <v>182</v>
      </c>
      <c r="F211" s="8" t="n">
        <f aca="false">INDEX($F:$F,$E211)*(2*B211/INDEX($B:$B,$E211)-C211/INDEX($C:$C,$E211))</f>
        <v>3755.88574483437</v>
      </c>
      <c r="G211" s="9" t="n">
        <f aca="false">B211/B210-1</f>
        <v>0.112000426942111</v>
      </c>
      <c r="H211" s="9" t="n">
        <f aca="false">F211/F210-1</f>
        <v>0.0055394603598482</v>
      </c>
      <c r="I211" s="9" t="n">
        <f aca="false">LN(B211/B210)</f>
        <v>0.106160579769064</v>
      </c>
      <c r="J211" s="9" t="n">
        <f aca="false">LN(F211/F210)</f>
        <v>0.00552417397553947</v>
      </c>
      <c r="K211" s="9" t="n">
        <f aca="false">F211/F204-1</f>
        <v>0.0554043522050902</v>
      </c>
      <c r="L211" s="9" t="n">
        <f aca="false">F211/F181-1</f>
        <v>0.0654402823985212</v>
      </c>
      <c r="M211" s="9" t="n">
        <f aca="false">B211/B204-1</f>
        <v>0.205004766528173</v>
      </c>
      <c r="N211" s="9" t="n">
        <f aca="false">B211/B181-1</f>
        <v>0.227094545831263</v>
      </c>
      <c r="O211" s="8" t="n">
        <f aca="false">MAX(O210,F211)</f>
        <v>3852.23001069311</v>
      </c>
      <c r="P211" s="9" t="n">
        <f aca="false">F211/O211-1</f>
        <v>-0.0250099982584906</v>
      </c>
      <c r="Q211" s="8" t="n">
        <f aca="false">MAX(Q210,B211)</f>
        <v>11046.5083295149</v>
      </c>
      <c r="R211" s="9" t="n">
        <f aca="false">B211/Q211-1</f>
        <v>0</v>
      </c>
      <c r="S211" s="9" t="n">
        <f aca="false">B211/INDEX($B:$B,$E211)-1</f>
        <v>0.212827039702787</v>
      </c>
      <c r="T211" s="0" t="n">
        <f aca="false">IF(AND($A211&gt;=CrashTest!$B$3,$A211&lt;=CrashTest!$C$3),1,IF(AND($A211&gt;=CrashTest!$B$4,$A211&lt;=CrashTest!$C$4),2,IF(AND($A211&gt;=CrashTest!$B$5,$A211&lt;=CrashTest!$C$5),3,IF(AND($A211&gt;=CrashTest!$B$6,$A211&lt;=CrashTest!$C$6),4,IF(AND($A211&gt;=CrashTest!$B$7,$A211&lt;=CrashTest!$C$7),5,0)))))</f>
        <v>0</v>
      </c>
      <c r="U211" s="8" t="str">
        <f aca="false">IF(T211=0,"",IF(T210=T211,MAX(U210,B211),B211))</f>
        <v/>
      </c>
      <c r="V211" s="9" t="str">
        <f aca="false">IF(T211=0,"",B211/U211-1)</f>
        <v/>
      </c>
      <c r="W211" s="8" t="str">
        <f aca="false">IF(T211=0,"",IF(T210=T211,MAX(W210,F211),F211))</f>
        <v/>
      </c>
      <c r="X211" s="9" t="str">
        <f aca="false">IF(T211=0,"",F211/W211-1)</f>
        <v/>
      </c>
    </row>
    <row r="212" customFormat="false" ht="15" hidden="false" customHeight="false" outlineLevel="0" collapsed="false">
      <c r="A212" s="5" t="n">
        <v>44040</v>
      </c>
      <c r="B212" s="6" t="n">
        <v>10944.6129789012</v>
      </c>
      <c r="C212" s="7" t="n">
        <v>6713.873717</v>
      </c>
      <c r="D212" s="0" t="n">
        <f aca="false">INT((ROW()-3)/30)</f>
        <v>6</v>
      </c>
      <c r="E212" s="0" t="n">
        <f aca="false">2+30*D212</f>
        <v>182</v>
      </c>
      <c r="F212" s="8" t="n">
        <f aca="false">INDEX($F:$F,$E212)*(2*B212/INDEX($B:$B,$E212)-C212/INDEX($C:$C,$E212))</f>
        <v>3740.78830230795</v>
      </c>
      <c r="G212" s="9" t="n">
        <f aca="false">B212/B211-1</f>
        <v>-0.00922421344140467</v>
      </c>
      <c r="H212" s="9" t="n">
        <f aca="false">F212/F211-1</f>
        <v>-0.00401967566430594</v>
      </c>
      <c r="I212" s="9" t="n">
        <f aca="false">LN(B212/B211)</f>
        <v>-0.0092670199390731</v>
      </c>
      <c r="J212" s="9" t="n">
        <f aca="false">LN(F212/F211)</f>
        <v>-0.00402777627570324</v>
      </c>
      <c r="K212" s="9" t="n">
        <f aca="false">F212/F205-1</f>
        <v>0.0376691228886743</v>
      </c>
      <c r="L212" s="9" t="n">
        <f aca="false">F212/F182-1</f>
        <v>0.0586910471261901</v>
      </c>
      <c r="M212" s="9" t="n">
        <f aca="false">B212/B205-1</f>
        <v>0.165737477398756</v>
      </c>
      <c r="N212" s="9" t="n">
        <f aca="false">B212/B182-1</f>
        <v>0.201639664221061</v>
      </c>
      <c r="O212" s="8" t="n">
        <f aca="false">MAX(O211,F212)</f>
        <v>3852.23001069311</v>
      </c>
      <c r="P212" s="9" t="n">
        <f aca="false">F212/O212-1</f>
        <v>-0.0289291418414326</v>
      </c>
      <c r="Q212" s="8" t="n">
        <f aca="false">MAX(Q211,B212)</f>
        <v>11046.5083295149</v>
      </c>
      <c r="R212" s="9" t="n">
        <f aca="false">B212/Q212-1</f>
        <v>-0.00922421344140467</v>
      </c>
      <c r="S212" s="9" t="n">
        <f aca="false">B212/INDEX($B:$B,$E212)-1</f>
        <v>0.201639664221061</v>
      </c>
      <c r="T212" s="0" t="n">
        <f aca="false">IF(AND($A212&gt;=CrashTest!$B$3,$A212&lt;=CrashTest!$C$3),1,IF(AND($A212&gt;=CrashTest!$B$4,$A212&lt;=CrashTest!$C$4),2,IF(AND($A212&gt;=CrashTest!$B$5,$A212&lt;=CrashTest!$C$5),3,IF(AND($A212&gt;=CrashTest!$B$6,$A212&lt;=CrashTest!$C$6),4,IF(AND($A212&gt;=CrashTest!$B$7,$A212&lt;=CrashTest!$C$7),5,0)))))</f>
        <v>0</v>
      </c>
      <c r="U212" s="8" t="str">
        <f aca="false">IF(T212=0,"",IF(T211=T212,MAX(U211,B212),B212))</f>
        <v/>
      </c>
      <c r="V212" s="9" t="str">
        <f aca="false">IF(T212=0,"",B212/U212-1)</f>
        <v/>
      </c>
      <c r="W212" s="8" t="str">
        <f aca="false">IF(T212=0,"",IF(T211=T212,MAX(W211,F212),F212))</f>
        <v/>
      </c>
      <c r="X212" s="9" t="str">
        <f aca="false">IF(T212=0,"",F212/W212-1)</f>
        <v/>
      </c>
    </row>
    <row r="213" customFormat="false" ht="15" hidden="false" customHeight="false" outlineLevel="0" collapsed="false">
      <c r="A213" s="5" t="n">
        <v>44041</v>
      </c>
      <c r="B213" s="6" t="n">
        <v>11115.7712819988</v>
      </c>
      <c r="C213" s="7" t="n">
        <v>6907.539616</v>
      </c>
      <c r="D213" s="0" t="n">
        <f aca="false">INT((ROW()-3)/30)</f>
        <v>7</v>
      </c>
      <c r="E213" s="0" t="n">
        <f aca="false">2+30*D213</f>
        <v>212</v>
      </c>
      <c r="F213" s="8" t="n">
        <f aca="false">INDEX($F:$F,$E213)*(2*B213/INDEX($B:$B,$E213)-C213/INDEX($C:$C,$E213))</f>
        <v>3749.88421799843</v>
      </c>
      <c r="G213" s="9" t="n">
        <f aca="false">B213/B212-1</f>
        <v>0.0156385889046562</v>
      </c>
      <c r="H213" s="9" t="n">
        <f aca="false">F213/F212-1</f>
        <v>0.00243155050631083</v>
      </c>
      <c r="I213" s="9" t="n">
        <f aca="false">LN(B213/B212)</f>
        <v>0.0155175662910405</v>
      </c>
      <c r="J213" s="9" t="n">
        <f aca="false">LN(F213/F212)</f>
        <v>0.00242859907078662</v>
      </c>
      <c r="K213" s="9" t="n">
        <f aca="false">F213/F206-1</f>
        <v>0.031670108869388</v>
      </c>
      <c r="L213" s="9" t="n">
        <f aca="false">F213/F183-1</f>
        <v>0.0572904417334021</v>
      </c>
      <c r="M213" s="9" t="n">
        <f aca="false">B213/B206-1</f>
        <v>0.166243946662006</v>
      </c>
      <c r="N213" s="9" t="n">
        <f aca="false">B213/B183-1</f>
        <v>0.210308350667251</v>
      </c>
      <c r="O213" s="8" t="n">
        <f aca="false">MAX(O212,F213)</f>
        <v>3852.23001069311</v>
      </c>
      <c r="P213" s="9" t="n">
        <f aca="false">F213/O213-1</f>
        <v>-0.0265679340046134</v>
      </c>
      <c r="Q213" s="8" t="n">
        <f aca="false">MAX(Q212,B213)</f>
        <v>11115.7712819988</v>
      </c>
      <c r="R213" s="9" t="n">
        <f aca="false">B213/Q213-1</f>
        <v>0</v>
      </c>
      <c r="S213" s="9" t="n">
        <f aca="false">B213/INDEX($B:$B,$E213)-1</f>
        <v>0.0156385889046562</v>
      </c>
      <c r="T213" s="0" t="n">
        <f aca="false">IF(AND($A213&gt;=CrashTest!$B$3,$A213&lt;=CrashTest!$C$3),1,IF(AND($A213&gt;=CrashTest!$B$4,$A213&lt;=CrashTest!$C$4),2,IF(AND($A213&gt;=CrashTest!$B$5,$A213&lt;=CrashTest!$C$5),3,IF(AND($A213&gt;=CrashTest!$B$6,$A213&lt;=CrashTest!$C$6),4,IF(AND($A213&gt;=CrashTest!$B$7,$A213&lt;=CrashTest!$C$7),5,0)))))</f>
        <v>0</v>
      </c>
      <c r="U213" s="8" t="str">
        <f aca="false">IF(T213=0,"",IF(T212=T213,MAX(U212,B213),B213))</f>
        <v/>
      </c>
      <c r="V213" s="9" t="str">
        <f aca="false">IF(T213=0,"",B213/U213-1)</f>
        <v/>
      </c>
      <c r="W213" s="8" t="str">
        <f aca="false">IF(T213=0,"",IF(T212=T213,MAX(W212,F213),F213))</f>
        <v/>
      </c>
      <c r="X213" s="9" t="str">
        <f aca="false">IF(T213=0,"",F213/W213-1)</f>
        <v/>
      </c>
    </row>
    <row r="214" customFormat="false" ht="15" hidden="false" customHeight="false" outlineLevel="0" collapsed="false">
      <c r="A214" s="5" t="n">
        <v>44042</v>
      </c>
      <c r="B214" s="6" t="n">
        <v>11135.3907261835</v>
      </c>
      <c r="C214" s="7" t="n">
        <v>6910.281274</v>
      </c>
      <c r="D214" s="0" t="n">
        <f aca="false">INT((ROW()-3)/30)</f>
        <v>7</v>
      </c>
      <c r="E214" s="0" t="n">
        <f aca="false">2+30*D214</f>
        <v>212</v>
      </c>
      <c r="F214" s="8" t="n">
        <f aca="false">INDEX($F:$F,$E214)*(2*B214/INDEX($B:$B,$E214)-C214/INDEX($C:$C,$E214))</f>
        <v>3761.76820427894</v>
      </c>
      <c r="G214" s="9" t="n">
        <f aca="false">B214/B213-1</f>
        <v>0.00176500970440729</v>
      </c>
      <c r="H214" s="9" t="n">
        <f aca="false">F214/F213-1</f>
        <v>0.00316916085661445</v>
      </c>
      <c r="I214" s="9" t="n">
        <f aca="false">LN(B214/B213)</f>
        <v>0.00176345390517712</v>
      </c>
      <c r="J214" s="9" t="n">
        <f aca="false">LN(F214/F213)</f>
        <v>0.00316414965109972</v>
      </c>
      <c r="K214" s="9" t="n">
        <f aca="false">F214/F207-1</f>
        <v>0.0271374635914317</v>
      </c>
      <c r="L214" s="9" t="n">
        <f aca="false">F214/F184-1</f>
        <v>0.0596146354030955</v>
      </c>
      <c r="M214" s="9" t="n">
        <f aca="false">B214/B207-1</f>
        <v>0.15883000639077</v>
      </c>
      <c r="N214" s="9" t="n">
        <f aca="false">B214/B184-1</f>
        <v>0.217785454979493</v>
      </c>
      <c r="O214" s="8" t="n">
        <f aca="false">MAX(O213,F214)</f>
        <v>3852.23001069311</v>
      </c>
      <c r="P214" s="9" t="n">
        <f aca="false">F214/O214-1</f>
        <v>-0.0234829712044876</v>
      </c>
      <c r="Q214" s="8" t="n">
        <f aca="false">MAX(Q213,B214)</f>
        <v>11135.3907261835</v>
      </c>
      <c r="R214" s="9" t="n">
        <f aca="false">B214/Q214-1</f>
        <v>0</v>
      </c>
      <c r="S214" s="9" t="n">
        <f aca="false">B214/INDEX($B:$B,$E214)-1</f>
        <v>0.0174312008702435</v>
      </c>
      <c r="T214" s="0" t="n">
        <f aca="false">IF(AND($A214&gt;=CrashTest!$B$3,$A214&lt;=CrashTest!$C$3),1,IF(AND($A214&gt;=CrashTest!$B$4,$A214&lt;=CrashTest!$C$4),2,IF(AND($A214&gt;=CrashTest!$B$5,$A214&lt;=CrashTest!$C$5),3,IF(AND($A214&gt;=CrashTest!$B$6,$A214&lt;=CrashTest!$C$6),4,IF(AND($A214&gt;=CrashTest!$B$7,$A214&lt;=CrashTest!$C$7),5,0)))))</f>
        <v>0</v>
      </c>
      <c r="U214" s="8" t="str">
        <f aca="false">IF(T214=0,"",IF(T213=T214,MAX(U213,B214),B214))</f>
        <v/>
      </c>
      <c r="V214" s="9" t="str">
        <f aca="false">IF(T214=0,"",B214/U214-1)</f>
        <v/>
      </c>
      <c r="W214" s="8" t="str">
        <f aca="false">IF(T214=0,"",IF(T213=T214,MAX(W213,F214),F214))</f>
        <v/>
      </c>
      <c r="X214" s="9" t="str">
        <f aca="false">IF(T214=0,"",F214/W214-1)</f>
        <v/>
      </c>
    </row>
    <row r="215" customFormat="false" ht="15" hidden="false" customHeight="false" outlineLevel="0" collapsed="false">
      <c r="A215" s="5" t="n">
        <v>44043</v>
      </c>
      <c r="B215" s="6" t="n">
        <v>11338.1973407949</v>
      </c>
      <c r="C215" s="7" t="n">
        <v>7166.723581</v>
      </c>
      <c r="D215" s="0" t="n">
        <f aca="false">INT((ROW()-3)/30)</f>
        <v>7</v>
      </c>
      <c r="E215" s="0" t="n">
        <f aca="false">2+30*D215</f>
        <v>212</v>
      </c>
      <c r="F215" s="8" t="n">
        <f aca="false">INDEX($F:$F,$E215)*(2*B215/INDEX($B:$B,$E215)-C215/INDEX($C:$C,$E215))</f>
        <v>3757.52112910787</v>
      </c>
      <c r="G215" s="9" t="n">
        <f aca="false">B215/B214-1</f>
        <v>0.0182127973412309</v>
      </c>
      <c r="H215" s="9" t="n">
        <f aca="false">F215/F214-1</f>
        <v>-0.00112901033249246</v>
      </c>
      <c r="I215" s="9" t="n">
        <f aca="false">LN(B215/B214)</f>
        <v>0.0180489309999557</v>
      </c>
      <c r="J215" s="9" t="n">
        <f aca="false">LN(F215/F214)</f>
        <v>-0.00112964814476753</v>
      </c>
      <c r="K215" s="9" t="n">
        <f aca="false">F215/F208-1</f>
        <v>0.0270659600949981</v>
      </c>
      <c r="L215" s="9" t="n">
        <f aca="false">F215/F185-1</f>
        <v>0.0567768485923568</v>
      </c>
      <c r="M215" s="9" t="n">
        <f aca="false">B215/B208-1</f>
        <v>0.187481957397182</v>
      </c>
      <c r="N215" s="9" t="n">
        <f aca="false">B215/B185-1</f>
        <v>0.226899758731203</v>
      </c>
      <c r="O215" s="8" t="n">
        <f aca="false">MAX(O214,F215)</f>
        <v>3852.23001069311</v>
      </c>
      <c r="P215" s="9" t="n">
        <f aca="false">F215/O215-1</f>
        <v>-0.0245854690198525</v>
      </c>
      <c r="Q215" s="8" t="n">
        <f aca="false">MAX(Q214,B215)</f>
        <v>11338.1973407949</v>
      </c>
      <c r="R215" s="9" t="n">
        <f aca="false">B215/Q215-1</f>
        <v>0</v>
      </c>
      <c r="S215" s="9" t="n">
        <f aca="false">B215/INDEX($B:$B,$E215)-1</f>
        <v>0.0359614691403383</v>
      </c>
      <c r="T215" s="0" t="n">
        <f aca="false">IF(AND($A215&gt;=CrashTest!$B$3,$A215&lt;=CrashTest!$C$3),1,IF(AND($A215&gt;=CrashTest!$B$4,$A215&lt;=CrashTest!$C$4),2,IF(AND($A215&gt;=CrashTest!$B$5,$A215&lt;=CrashTest!$C$5),3,IF(AND($A215&gt;=CrashTest!$B$6,$A215&lt;=CrashTest!$C$6),4,IF(AND($A215&gt;=CrashTest!$B$7,$A215&lt;=CrashTest!$C$7),5,0)))))</f>
        <v>0</v>
      </c>
      <c r="U215" s="8" t="str">
        <f aca="false">IF(T215=0,"",IF(T214=T215,MAX(U214,B215),B215))</f>
        <v/>
      </c>
      <c r="V215" s="9" t="str">
        <f aca="false">IF(T215=0,"",B215/U215-1)</f>
        <v/>
      </c>
      <c r="W215" s="8" t="str">
        <f aca="false">IF(T215=0,"",IF(T214=T215,MAX(W214,F215),F215))</f>
        <v/>
      </c>
      <c r="X215" s="9" t="str">
        <f aca="false">IF(T215=0,"",F215/W215-1)</f>
        <v/>
      </c>
    </row>
    <row r="216" customFormat="false" ht="15" hidden="false" customHeight="false" outlineLevel="0" collapsed="false">
      <c r="A216" s="5" t="n">
        <v>44044</v>
      </c>
      <c r="B216" s="6" t="n">
        <v>11797.5821265342</v>
      </c>
      <c r="C216" s="7" t="n">
        <v>7671.959553</v>
      </c>
      <c r="D216" s="0" t="n">
        <f aca="false">INT((ROW()-3)/30)</f>
        <v>7</v>
      </c>
      <c r="E216" s="0" t="n">
        <f aca="false">2+30*D216</f>
        <v>212</v>
      </c>
      <c r="F216" s="8" t="n">
        <f aca="false">INDEX($F:$F,$E216)*(2*B216/INDEX($B:$B,$E216)-C216/INDEX($C:$C,$E216))</f>
        <v>3790.04604047509</v>
      </c>
      <c r="G216" s="9" t="n">
        <f aca="false">B216/B215-1</f>
        <v>0.0405165629007382</v>
      </c>
      <c r="H216" s="9" t="n">
        <f aca="false">F216/F215-1</f>
        <v>0.00865594902854006</v>
      </c>
      <c r="I216" s="9" t="n">
        <f aca="false">LN(B216/B215)</f>
        <v>0.039717284937966</v>
      </c>
      <c r="J216" s="9" t="n">
        <f aca="false">LN(F216/F215)</f>
        <v>0.00861870109157655</v>
      </c>
      <c r="K216" s="9" t="n">
        <f aca="false">F216/F209-1</f>
        <v>0.0248595063274928</v>
      </c>
      <c r="L216" s="9" t="n">
        <f aca="false">F216/F186-1</f>
        <v>0.0704849397782923</v>
      </c>
      <c r="M216" s="9" t="n">
        <f aca="false">B216/B209-1</f>
        <v>0.215938111867748</v>
      </c>
      <c r="N216" s="9" t="n">
        <f aca="false">B216/B186-1</f>
        <v>0.297237708764499</v>
      </c>
      <c r="O216" s="8" t="n">
        <f aca="false">MAX(O215,F216)</f>
        <v>3852.23001069311</v>
      </c>
      <c r="P216" s="9" t="n">
        <f aca="false">F216/O216-1</f>
        <v>-0.0161423305579911</v>
      </c>
      <c r="Q216" s="8" t="n">
        <f aca="false">MAX(Q215,B216)</f>
        <v>11797.5821265342</v>
      </c>
      <c r="R216" s="9" t="n">
        <f aca="false">B216/Q216-1</f>
        <v>0</v>
      </c>
      <c r="S216" s="9" t="n">
        <f aca="false">B216/INDEX($B:$B,$E216)-1</f>
        <v>0.0779350671675041</v>
      </c>
      <c r="T216" s="0" t="n">
        <f aca="false">IF(AND($A216&gt;=CrashTest!$B$3,$A216&lt;=CrashTest!$C$3),1,IF(AND($A216&gt;=CrashTest!$B$4,$A216&lt;=CrashTest!$C$4),2,IF(AND($A216&gt;=CrashTest!$B$5,$A216&lt;=CrashTest!$C$5),3,IF(AND($A216&gt;=CrashTest!$B$6,$A216&lt;=CrashTest!$C$6),4,IF(AND($A216&gt;=CrashTest!$B$7,$A216&lt;=CrashTest!$C$7),5,0)))))</f>
        <v>0</v>
      </c>
      <c r="U216" s="8" t="str">
        <f aca="false">IF(T216=0,"",IF(T215=T216,MAX(U215,B216),B216))</f>
        <v/>
      </c>
      <c r="V216" s="9" t="str">
        <f aca="false">IF(T216=0,"",B216/U216-1)</f>
        <v/>
      </c>
      <c r="W216" s="8" t="str">
        <f aca="false">IF(T216=0,"",IF(T215=T216,MAX(W215,F216),F216))</f>
        <v/>
      </c>
      <c r="X216" s="9" t="str">
        <f aca="false">IF(T216=0,"",F216/W216-1)</f>
        <v/>
      </c>
    </row>
    <row r="217" customFormat="false" ht="15" hidden="false" customHeight="false" outlineLevel="0" collapsed="false">
      <c r="A217" s="5" t="n">
        <v>44045</v>
      </c>
      <c r="B217" s="6" t="n">
        <v>11094.0206841321</v>
      </c>
      <c r="C217" s="7" t="n">
        <v>6856.342246</v>
      </c>
      <c r="D217" s="0" t="n">
        <f aca="false">INT((ROW()-3)/30)</f>
        <v>7</v>
      </c>
      <c r="E217" s="0" t="n">
        <f aca="false">2+30*D217</f>
        <v>212</v>
      </c>
      <c r="F217" s="8" t="n">
        <f aca="false">INDEX($F:$F,$E217)*(2*B217/INDEX($B:$B,$E217)-C217/INDEX($C:$C,$E217))</f>
        <v>3763.54161460578</v>
      </c>
      <c r="G217" s="9" t="n">
        <f aca="false">B217/B216-1</f>
        <v>-0.0596360707521336</v>
      </c>
      <c r="H217" s="9" t="n">
        <f aca="false">F217/F216-1</f>
        <v>-0.00699316725608623</v>
      </c>
      <c r="I217" s="9" t="n">
        <f aca="false">LN(B217/B216)</f>
        <v>-0.0614883198703814</v>
      </c>
      <c r="J217" s="9" t="n">
        <f aca="false">LN(F217/F216)</f>
        <v>-0.00701773405035204</v>
      </c>
      <c r="K217" s="9" t="n">
        <f aca="false">F217/F210-1</f>
        <v>0.00758911779927241</v>
      </c>
      <c r="L217" s="9" t="n">
        <f aca="false">F217/F187-1</f>
        <v>0.0634705583569593</v>
      </c>
      <c r="M217" s="9" t="n">
        <f aca="false">B217/B210-1</f>
        <v>0.116783273887348</v>
      </c>
      <c r="N217" s="9" t="n">
        <f aca="false">B217/B187-1</f>
        <v>0.223601979527095</v>
      </c>
      <c r="O217" s="8" t="n">
        <f aca="false">MAX(O216,F217)</f>
        <v>3852.23001069311</v>
      </c>
      <c r="P217" s="9" t="n">
        <f aca="false">F217/O217-1</f>
        <v>-0.0230226117965823</v>
      </c>
      <c r="Q217" s="8" t="n">
        <f aca="false">MAX(Q216,B217)</f>
        <v>11797.5821265342</v>
      </c>
      <c r="R217" s="9" t="n">
        <f aca="false">B217/Q217-1</f>
        <v>-0.0596360707521336</v>
      </c>
      <c r="S217" s="9" t="n">
        <f aca="false">B217/INDEX($B:$B,$E217)-1</f>
        <v>0.0136512552356969</v>
      </c>
      <c r="T217" s="0" t="n">
        <f aca="false">IF(AND($A217&gt;=CrashTest!$B$3,$A217&lt;=CrashTest!$C$3),1,IF(AND($A217&gt;=CrashTest!$B$4,$A217&lt;=CrashTest!$C$4),2,IF(AND($A217&gt;=CrashTest!$B$5,$A217&lt;=CrashTest!$C$5),3,IF(AND($A217&gt;=CrashTest!$B$6,$A217&lt;=CrashTest!$C$6),4,IF(AND($A217&gt;=CrashTest!$B$7,$A217&lt;=CrashTest!$C$7),5,0)))))</f>
        <v>0</v>
      </c>
      <c r="U217" s="8" t="str">
        <f aca="false">IF(T217=0,"",IF(T216=T217,MAX(U216,B217),B217))</f>
        <v/>
      </c>
      <c r="V217" s="9" t="str">
        <f aca="false">IF(T217=0,"",B217/U217-1)</f>
        <v/>
      </c>
      <c r="W217" s="8" t="str">
        <f aca="false">IF(T217=0,"",IF(T216=T217,MAX(W216,F217),F217))</f>
        <v/>
      </c>
      <c r="X217" s="9" t="str">
        <f aca="false">IF(T217=0,"",F217/W217-1)</f>
        <v/>
      </c>
    </row>
    <row r="218" customFormat="false" ht="15" hidden="false" customHeight="false" outlineLevel="0" collapsed="false">
      <c r="A218" s="5" t="n">
        <v>44046</v>
      </c>
      <c r="B218" s="6" t="n">
        <v>11236.0956805377</v>
      </c>
      <c r="C218" s="7" t="n">
        <v>7037.311078</v>
      </c>
      <c r="D218" s="0" t="n">
        <f aca="false">INT((ROW()-3)/30)</f>
        <v>7</v>
      </c>
      <c r="E218" s="0" t="n">
        <f aca="false">2+30*D218</f>
        <v>212</v>
      </c>
      <c r="F218" s="8" t="n">
        <f aca="false">INDEX($F:$F,$E218)*(2*B218/INDEX($B:$B,$E218)-C218/INDEX($C:$C,$E218))</f>
        <v>3759.83107050052</v>
      </c>
      <c r="G218" s="9" t="n">
        <f aca="false">B218/B217-1</f>
        <v>0.0128064477659404</v>
      </c>
      <c r="H218" s="9" t="n">
        <f aca="false">F218/F217-1</f>
        <v>-0.000985918181655499</v>
      </c>
      <c r="I218" s="9" t="n">
        <f aca="false">LN(B218/B217)</f>
        <v>0.0127251386650973</v>
      </c>
      <c r="J218" s="9" t="n">
        <f aca="false">LN(F218/F217)</f>
        <v>-0.000986404518671239</v>
      </c>
      <c r="K218" s="9" t="n">
        <f aca="false">F218/F211-1</f>
        <v>0.00105043814806605</v>
      </c>
      <c r="L218" s="9" t="n">
        <f aca="false">F218/F188-1</f>
        <v>0.0633307964614147</v>
      </c>
      <c r="M218" s="9" t="n">
        <f aca="false">B218/B211-1</f>
        <v>0.0171626495329975</v>
      </c>
      <c r="N218" s="9" t="n">
        <f aca="false">B218/B188-1</f>
        <v>0.23118840313866</v>
      </c>
      <c r="O218" s="8" t="n">
        <f aca="false">MAX(O217,F218)</f>
        <v>3852.23001069311</v>
      </c>
      <c r="P218" s="9" t="n">
        <f aca="false">F218/O218-1</f>
        <v>-0.0239858315666783</v>
      </c>
      <c r="Q218" s="8" t="n">
        <f aca="false">MAX(Q217,B218)</f>
        <v>11797.5821265342</v>
      </c>
      <c r="R218" s="9" t="n">
        <f aca="false">B218/Q218-1</f>
        <v>-0.0475933492112463</v>
      </c>
      <c r="S218" s="9" t="n">
        <f aca="false">B218/INDEX($B:$B,$E218)-1</f>
        <v>0.0266325270887529</v>
      </c>
      <c r="T218" s="0" t="n">
        <f aca="false">IF(AND($A218&gt;=CrashTest!$B$3,$A218&lt;=CrashTest!$C$3),1,IF(AND($A218&gt;=CrashTest!$B$4,$A218&lt;=CrashTest!$C$4),2,IF(AND($A218&gt;=CrashTest!$B$5,$A218&lt;=CrashTest!$C$5),3,IF(AND($A218&gt;=CrashTest!$B$6,$A218&lt;=CrashTest!$C$6),4,IF(AND($A218&gt;=CrashTest!$B$7,$A218&lt;=CrashTest!$C$7),5,0)))))</f>
        <v>0</v>
      </c>
      <c r="U218" s="8" t="str">
        <f aca="false">IF(T218=0,"",IF(T217=T218,MAX(U217,B218),B218))</f>
        <v/>
      </c>
      <c r="V218" s="9" t="str">
        <f aca="false">IF(T218=0,"",B218/U218-1)</f>
        <v/>
      </c>
      <c r="W218" s="8" t="str">
        <f aca="false">IF(T218=0,"",IF(T217=T218,MAX(W217,F218),F218))</f>
        <v/>
      </c>
      <c r="X218" s="9" t="str">
        <f aca="false">IF(T218=0,"",F218/W218-1)</f>
        <v/>
      </c>
    </row>
    <row r="219" customFormat="false" ht="15" hidden="false" customHeight="false" outlineLevel="0" collapsed="false">
      <c r="A219" s="5" t="n">
        <v>44047</v>
      </c>
      <c r="B219" s="6" t="n">
        <v>11202.651909059</v>
      </c>
      <c r="C219" s="7" t="n">
        <v>6979.895744</v>
      </c>
      <c r="D219" s="0" t="n">
        <f aca="false">INT((ROW()-3)/30)</f>
        <v>7</v>
      </c>
      <c r="E219" s="0" t="n">
        <f aca="false">2+30*D219</f>
        <v>212</v>
      </c>
      <c r="F219" s="8" t="n">
        <f aca="false">INDEX($F:$F,$E219)*(2*B219/INDEX($B:$B,$E219)-C219/INDEX($C:$C,$E219))</f>
        <v>3768.95966631529</v>
      </c>
      <c r="G219" s="9" t="n">
        <f aca="false">B219/B218-1</f>
        <v>-0.00297645840953709</v>
      </c>
      <c r="H219" s="9" t="n">
        <f aca="false">F219/F218-1</f>
        <v>0.00242792711789441</v>
      </c>
      <c r="I219" s="9" t="n">
        <f aca="false">LN(B219/B218)</f>
        <v>-0.00298089687132155</v>
      </c>
      <c r="J219" s="9" t="n">
        <f aca="false">LN(F219/F218)</f>
        <v>0.00242498446491837</v>
      </c>
      <c r="K219" s="9" t="n">
        <f aca="false">F219/F212-1</f>
        <v>0.00753086294403937</v>
      </c>
      <c r="L219" s="9" t="n">
        <f aca="false">F219/F189-1</f>
        <v>0.0644372238884488</v>
      </c>
      <c r="M219" s="9" t="n">
        <f aca="false">B219/B212-1</f>
        <v>0.0235767980699952</v>
      </c>
      <c r="N219" s="9" t="n">
        <f aca="false">B219/B189-1</f>
        <v>0.233824685360032</v>
      </c>
      <c r="O219" s="8" t="n">
        <f aca="false">MAX(O218,F219)</f>
        <v>3852.23001069311</v>
      </c>
      <c r="P219" s="9" t="n">
        <f aca="false">F219/O219-1</f>
        <v>-0.0216161402996898</v>
      </c>
      <c r="Q219" s="8" t="n">
        <f aca="false">MAX(Q218,B219)</f>
        <v>11797.5821265342</v>
      </c>
      <c r="R219" s="9" t="n">
        <f aca="false">B219/Q219-1</f>
        <v>-0.0504281479962855</v>
      </c>
      <c r="S219" s="9" t="n">
        <f aca="false">B219/INDEX($B:$B,$E219)-1</f>
        <v>0.0235767980699952</v>
      </c>
      <c r="T219" s="0" t="n">
        <f aca="false">IF(AND($A219&gt;=CrashTest!$B$3,$A219&lt;=CrashTest!$C$3),1,IF(AND($A219&gt;=CrashTest!$B$4,$A219&lt;=CrashTest!$C$4),2,IF(AND($A219&gt;=CrashTest!$B$5,$A219&lt;=CrashTest!$C$5),3,IF(AND($A219&gt;=CrashTest!$B$6,$A219&lt;=CrashTest!$C$6),4,IF(AND($A219&gt;=CrashTest!$B$7,$A219&lt;=CrashTest!$C$7),5,0)))))</f>
        <v>0</v>
      </c>
      <c r="U219" s="8" t="str">
        <f aca="false">IF(T219=0,"",IF(T218=T219,MAX(U218,B219),B219))</f>
        <v/>
      </c>
      <c r="V219" s="9" t="str">
        <f aca="false">IF(T219=0,"",B219/U219-1)</f>
        <v/>
      </c>
      <c r="W219" s="8" t="str">
        <f aca="false">IF(T219=0,"",IF(T218=T219,MAX(W218,F219),F219))</f>
        <v/>
      </c>
      <c r="X219" s="9" t="str">
        <f aca="false">IF(T219=0,"",F219/W219-1)</f>
        <v/>
      </c>
    </row>
    <row r="220" customFormat="false" ht="15" hidden="false" customHeight="false" outlineLevel="0" collapsed="false">
      <c r="A220" s="5" t="n">
        <v>44048</v>
      </c>
      <c r="B220" s="6" t="n">
        <v>11721.4384715956</v>
      </c>
      <c r="C220" s="7" t="n">
        <v>7579.714136</v>
      </c>
      <c r="D220" s="0" t="n">
        <f aca="false">INT((ROW()-3)/30)</f>
        <v>7</v>
      </c>
      <c r="E220" s="0" t="n">
        <f aca="false">2+30*D220</f>
        <v>212</v>
      </c>
      <c r="F220" s="8" t="n">
        <f aca="false">INDEX($F:$F,$E220)*(2*B220/INDEX($B:$B,$E220)-C220/INDEX($C:$C,$E220))</f>
        <v>3789.39200080162</v>
      </c>
      <c r="G220" s="9" t="n">
        <f aca="false">B220/B219-1</f>
        <v>0.0463092638018221</v>
      </c>
      <c r="H220" s="9" t="n">
        <f aca="false">F220/F219-1</f>
        <v>0.0054212133573448</v>
      </c>
      <c r="I220" s="9" t="n">
        <f aca="false">LN(B220/B219)</f>
        <v>0.0452689852334148</v>
      </c>
      <c r="J220" s="9" t="n">
        <f aca="false">LN(F220/F219)</f>
        <v>0.00540657147422242</v>
      </c>
      <c r="K220" s="9" t="n">
        <f aca="false">F220/F213-1</f>
        <v>0.0105357340404173</v>
      </c>
      <c r="L220" s="9" t="n">
        <f aca="false">F220/F190-1</f>
        <v>0.0635771165115744</v>
      </c>
      <c r="M220" s="9" t="n">
        <f aca="false">B220/B213-1</f>
        <v>0.0544871942964171</v>
      </c>
      <c r="N220" s="9" t="n">
        <f aca="false">B220/B190-1</f>
        <v>0.255114094252201</v>
      </c>
      <c r="O220" s="8" t="n">
        <f aca="false">MAX(O219,F220)</f>
        <v>3852.23001069311</v>
      </c>
      <c r="P220" s="9" t="n">
        <f aca="false">F220/O220-1</f>
        <v>-0.016312112650872</v>
      </c>
      <c r="Q220" s="8" t="n">
        <f aca="false">MAX(Q219,B220)</f>
        <v>11797.5821265342</v>
      </c>
      <c r="R220" s="9" t="n">
        <f aca="false">B220/Q220-1</f>
        <v>-0.00645417460306075</v>
      </c>
      <c r="S220" s="9" t="n">
        <f aca="false">B220/INDEX($B:$B,$E220)-1</f>
        <v>0.0709778860332428</v>
      </c>
      <c r="T220" s="0" t="n">
        <f aca="false">IF(AND($A220&gt;=CrashTest!$B$3,$A220&lt;=CrashTest!$C$3),1,IF(AND($A220&gt;=CrashTest!$B$4,$A220&lt;=CrashTest!$C$4),2,IF(AND($A220&gt;=CrashTest!$B$5,$A220&lt;=CrashTest!$C$5),3,IF(AND($A220&gt;=CrashTest!$B$6,$A220&lt;=CrashTest!$C$6),4,IF(AND($A220&gt;=CrashTest!$B$7,$A220&lt;=CrashTest!$C$7),5,0)))))</f>
        <v>0</v>
      </c>
      <c r="U220" s="8" t="str">
        <f aca="false">IF(T220=0,"",IF(T219=T220,MAX(U219,B220),B220))</f>
        <v/>
      </c>
      <c r="V220" s="9" t="str">
        <f aca="false">IF(T220=0,"",B220/U220-1)</f>
        <v/>
      </c>
      <c r="W220" s="8" t="str">
        <f aca="false">IF(T220=0,"",IF(T219=T220,MAX(W219,F220),F220))</f>
        <v/>
      </c>
      <c r="X220" s="9" t="str">
        <f aca="false">IF(T220=0,"",F220/W220-1)</f>
        <v/>
      </c>
    </row>
    <row r="221" customFormat="false" ht="15" hidden="false" customHeight="false" outlineLevel="0" collapsed="false">
      <c r="A221" s="5" t="n">
        <v>44049</v>
      </c>
      <c r="B221" s="6" t="n">
        <v>11769.3091081239</v>
      </c>
      <c r="C221" s="7" t="n">
        <v>7577.190485</v>
      </c>
      <c r="D221" s="0" t="n">
        <f aca="false">INT((ROW()-3)/30)</f>
        <v>7</v>
      </c>
      <c r="E221" s="0" t="n">
        <f aca="false">2+30*D221</f>
        <v>212</v>
      </c>
      <c r="F221" s="8" t="n">
        <f aca="false">INDEX($F:$F,$E221)*(2*B221/INDEX($B:$B,$E221)-C221/INDEX($C:$C,$E221))</f>
        <v>3823.52177436394</v>
      </c>
      <c r="G221" s="9" t="n">
        <f aca="false">B221/B220-1</f>
        <v>0.0040840240422968</v>
      </c>
      <c r="H221" s="9" t="n">
        <f aca="false">F221/F220-1</f>
        <v>0.00900666216509305</v>
      </c>
      <c r="I221" s="9" t="n">
        <f aca="false">LN(B221/B220)</f>
        <v>0.00407570705294077</v>
      </c>
      <c r="J221" s="9" t="n">
        <f aca="false">LN(F221/F220)</f>
        <v>0.0089663440901031</v>
      </c>
      <c r="K221" s="9" t="n">
        <f aca="false">F221/F214-1</f>
        <v>0.0164161018785676</v>
      </c>
      <c r="L221" s="9" t="n">
        <f aca="false">F221/F191-1</f>
        <v>0.0749051560482887</v>
      </c>
      <c r="M221" s="9" t="n">
        <f aca="false">B221/B214-1</f>
        <v>0.0569282567202443</v>
      </c>
      <c r="N221" s="9" t="n">
        <f aca="false">B221/B191-1</f>
        <v>0.272060872306352</v>
      </c>
      <c r="O221" s="8" t="n">
        <f aca="false">MAX(O220,F221)</f>
        <v>3852.23001069311</v>
      </c>
      <c r="P221" s="9" t="n">
        <f aca="false">F221/O221-1</f>
        <v>-0.00745236817362427</v>
      </c>
      <c r="Q221" s="8" t="n">
        <f aca="false">MAX(Q220,B221)</f>
        <v>11797.5821265342</v>
      </c>
      <c r="R221" s="9" t="n">
        <f aca="false">B221/Q221-1</f>
        <v>-0.00239650956501591</v>
      </c>
      <c r="S221" s="9" t="n">
        <f aca="false">B221/INDEX($B:$B,$E221)-1</f>
        <v>0.075351785468571</v>
      </c>
      <c r="T221" s="0" t="n">
        <f aca="false">IF(AND($A221&gt;=CrashTest!$B$3,$A221&lt;=CrashTest!$C$3),1,IF(AND($A221&gt;=CrashTest!$B$4,$A221&lt;=CrashTest!$C$4),2,IF(AND($A221&gt;=CrashTest!$B$5,$A221&lt;=CrashTest!$C$5),3,IF(AND($A221&gt;=CrashTest!$B$6,$A221&lt;=CrashTest!$C$6),4,IF(AND($A221&gt;=CrashTest!$B$7,$A221&lt;=CrashTest!$C$7),5,0)))))</f>
        <v>0</v>
      </c>
      <c r="U221" s="8" t="str">
        <f aca="false">IF(T221=0,"",IF(T220=T221,MAX(U220,B221),B221))</f>
        <v/>
      </c>
      <c r="V221" s="9" t="str">
        <f aca="false">IF(T221=0,"",B221/U221-1)</f>
        <v/>
      </c>
      <c r="W221" s="8" t="str">
        <f aca="false">IF(T221=0,"",IF(T220=T221,MAX(W220,F221),F221))</f>
        <v/>
      </c>
      <c r="X221" s="9" t="str">
        <f aca="false">IF(T221=0,"",F221/W221-1)</f>
        <v/>
      </c>
    </row>
    <row r="222" customFormat="false" ht="15" hidden="false" customHeight="false" outlineLevel="0" collapsed="false">
      <c r="A222" s="5" t="n">
        <v>44050</v>
      </c>
      <c r="B222" s="6" t="n">
        <v>11598.9690585038</v>
      </c>
      <c r="C222" s="7" t="n">
        <v>7382.21934</v>
      </c>
      <c r="D222" s="0" t="n">
        <f aca="false">INT((ROW()-3)/30)</f>
        <v>7</v>
      </c>
      <c r="E222" s="0" t="n">
        <f aca="false">2+30*D222</f>
        <v>212</v>
      </c>
      <c r="F222" s="8" t="n">
        <f aca="false">INDEX($F:$F,$E222)*(2*B222/INDEX($B:$B,$E222)-C222/INDEX($C:$C,$E222))</f>
        <v>3815.71245238941</v>
      </c>
      <c r="G222" s="9" t="n">
        <f aca="false">B222/B221-1</f>
        <v>-0.0144732412119689</v>
      </c>
      <c r="H222" s="9" t="n">
        <f aca="false">F222/F221-1</f>
        <v>-0.00204244213460281</v>
      </c>
      <c r="I222" s="9" t="n">
        <f aca="false">LN(B222/B221)</f>
        <v>-0.0145790002587141</v>
      </c>
      <c r="J222" s="9" t="n">
        <f aca="false">LN(F222/F221)</f>
        <v>-0.00204453076396039</v>
      </c>
      <c r="K222" s="9" t="n">
        <f aca="false">F222/F215-1</f>
        <v>0.0154866256987238</v>
      </c>
      <c r="L222" s="9" t="n">
        <f aca="false">F222/F192-1</f>
        <v>0.0656609073453403</v>
      </c>
      <c r="M222" s="9" t="n">
        <f aca="false">B222/B215-1</f>
        <v>0.0229993983938384</v>
      </c>
      <c r="N222" s="9" t="n">
        <f aca="false">B222/B192-1</f>
        <v>0.229411787803595</v>
      </c>
      <c r="O222" s="8" t="n">
        <f aca="false">MAX(O221,F222)</f>
        <v>3852.23001069311</v>
      </c>
      <c r="P222" s="9" t="n">
        <f aca="false">F222/O222-1</f>
        <v>-0.00947958927746673</v>
      </c>
      <c r="Q222" s="8" t="n">
        <f aca="false">MAX(Q221,B222)</f>
        <v>11797.5821265342</v>
      </c>
      <c r="R222" s="9" t="n">
        <f aca="false">B222/Q222-1</f>
        <v>-0.0168350655159836</v>
      </c>
      <c r="S222" s="9" t="n">
        <f aca="false">B222/INDEX($B:$B,$E222)-1</f>
        <v>0.059787959689763</v>
      </c>
      <c r="T222" s="0" t="n">
        <f aca="false">IF(AND($A222&gt;=CrashTest!$B$3,$A222&lt;=CrashTest!$C$3),1,IF(AND($A222&gt;=CrashTest!$B$4,$A222&lt;=CrashTest!$C$4),2,IF(AND($A222&gt;=CrashTest!$B$5,$A222&lt;=CrashTest!$C$5),3,IF(AND($A222&gt;=CrashTest!$B$6,$A222&lt;=CrashTest!$C$6),4,IF(AND($A222&gt;=CrashTest!$B$7,$A222&lt;=CrashTest!$C$7),5,0)))))</f>
        <v>0</v>
      </c>
      <c r="U222" s="8" t="str">
        <f aca="false">IF(T222=0,"",IF(T221=T222,MAX(U221,B222),B222))</f>
        <v/>
      </c>
      <c r="V222" s="9" t="str">
        <f aca="false">IF(T222=0,"",B222/U222-1)</f>
        <v/>
      </c>
      <c r="W222" s="8" t="str">
        <f aca="false">IF(T222=0,"",IF(T221=T222,MAX(W221,F222),F222))</f>
        <v/>
      </c>
      <c r="X222" s="9" t="str">
        <f aca="false">IF(T222=0,"",F222/W222-1)</f>
        <v/>
      </c>
    </row>
    <row r="223" customFormat="false" ht="15" hidden="false" customHeight="false" outlineLevel="0" collapsed="false">
      <c r="A223" s="5" t="n">
        <v>44051</v>
      </c>
      <c r="B223" s="6" t="n">
        <v>11743.0086350088</v>
      </c>
      <c r="C223" s="7" t="n">
        <v>7552.210817</v>
      </c>
      <c r="D223" s="0" t="n">
        <f aca="false">INT((ROW()-3)/30)</f>
        <v>7</v>
      </c>
      <c r="E223" s="0" t="n">
        <f aca="false">2+30*D223</f>
        <v>212</v>
      </c>
      <c r="F223" s="8" t="n">
        <f aca="false">INDEX($F:$F,$E223)*(2*B223/INDEX($B:$B,$E223)-C223/INDEX($C:$C,$E223))</f>
        <v>3819.4611507854</v>
      </c>
      <c r="G223" s="9" t="n">
        <f aca="false">B223/B222-1</f>
        <v>0.0124183085391885</v>
      </c>
      <c r="H223" s="9" t="n">
        <f aca="false">F223/F222-1</f>
        <v>0.000982437341065623</v>
      </c>
      <c r="I223" s="9" t="n">
        <f aca="false">LN(B223/B222)</f>
        <v>0.0123418338192566</v>
      </c>
      <c r="J223" s="9" t="n">
        <f aca="false">LN(F223/F222)</f>
        <v>0.000981955065345667</v>
      </c>
      <c r="K223" s="9" t="n">
        <f aca="false">F223/F216-1</f>
        <v>0.00776114854441934</v>
      </c>
      <c r="L223" s="9" t="n">
        <f aca="false">F223/F193-1</f>
        <v>0.0743574712454844</v>
      </c>
      <c r="M223" s="9" t="n">
        <f aca="false">B223/B216-1</f>
        <v>-0.00462582001465006</v>
      </c>
      <c r="N223" s="9" t="n">
        <f aca="false">B223/B193-1</f>
        <v>0.272058240679374</v>
      </c>
      <c r="O223" s="8" t="n">
        <f aca="false">MAX(O222,F223)</f>
        <v>3852.23001069311</v>
      </c>
      <c r="P223" s="9" t="n">
        <f aca="false">F223/O223-1</f>
        <v>-0.00850646503888541</v>
      </c>
      <c r="Q223" s="8" t="n">
        <f aca="false">MAX(Q222,B223)</f>
        <v>11797.5821265342</v>
      </c>
      <c r="R223" s="9" t="n">
        <f aca="false">B223/Q223-1</f>
        <v>-0.00462582001465006</v>
      </c>
      <c r="S223" s="9" t="n">
        <f aca="false">B223/INDEX($B:$B,$E223)-1</f>
        <v>0.0729487335593073</v>
      </c>
      <c r="T223" s="0" t="n">
        <f aca="false">IF(AND($A223&gt;=CrashTest!$B$3,$A223&lt;=CrashTest!$C$3),1,IF(AND($A223&gt;=CrashTest!$B$4,$A223&lt;=CrashTest!$C$4),2,IF(AND($A223&gt;=CrashTest!$B$5,$A223&lt;=CrashTest!$C$5),3,IF(AND($A223&gt;=CrashTest!$B$6,$A223&lt;=CrashTest!$C$6),4,IF(AND($A223&gt;=CrashTest!$B$7,$A223&lt;=CrashTest!$C$7),5,0)))))</f>
        <v>0</v>
      </c>
      <c r="U223" s="8" t="str">
        <f aca="false">IF(T223=0,"",IF(T222=T223,MAX(U222,B223),B223))</f>
        <v/>
      </c>
      <c r="V223" s="9" t="str">
        <f aca="false">IF(T223=0,"",B223/U223-1)</f>
        <v/>
      </c>
      <c r="W223" s="8" t="str">
        <f aca="false">IF(T223=0,"",IF(T222=T223,MAX(W222,F223),F223))</f>
        <v/>
      </c>
      <c r="X223" s="9" t="str">
        <f aca="false">IF(T223=0,"",F223/W223-1)</f>
        <v/>
      </c>
    </row>
    <row r="224" customFormat="false" ht="15" hidden="false" customHeight="false" outlineLevel="0" collapsed="false">
      <c r="A224" s="5" t="n">
        <v>44052</v>
      </c>
      <c r="B224" s="6" t="n">
        <v>11680.5173661601</v>
      </c>
      <c r="C224" s="7" t="n">
        <v>7451.708332</v>
      </c>
      <c r="D224" s="0" t="n">
        <f aca="false">INT((ROW()-3)/30)</f>
        <v>7</v>
      </c>
      <c r="E224" s="0" t="n">
        <f aca="false">2+30*D224</f>
        <v>212</v>
      </c>
      <c r="F224" s="8" t="n">
        <f aca="false">INDEX($F:$F,$E224)*(2*B224/INDEX($B:$B,$E224)-C224/INDEX($C:$C,$E224))</f>
        <v>3832.74029591861</v>
      </c>
      <c r="G224" s="9" t="n">
        <f aca="false">B224/B223-1</f>
        <v>-0.00532157224703034</v>
      </c>
      <c r="H224" s="9" t="n">
        <f aca="false">F224/F223-1</f>
        <v>0.00347670642767928</v>
      </c>
      <c r="I224" s="9" t="n">
        <f aca="false">LN(B224/B223)</f>
        <v>-0.00533578224807202</v>
      </c>
      <c r="J224" s="9" t="n">
        <f aca="false">LN(F224/F223)</f>
        <v>0.00347067665567687</v>
      </c>
      <c r="K224" s="9" t="n">
        <f aca="false">F224/F217-1</f>
        <v>0.0183865859339198</v>
      </c>
      <c r="L224" s="9" t="n">
        <f aca="false">F224/F194-1</f>
        <v>0.0748317465673707</v>
      </c>
      <c r="M224" s="9" t="n">
        <f aca="false">B224/B217-1</f>
        <v>0.0528660166342463</v>
      </c>
      <c r="N224" s="9" t="n">
        <f aca="false">B224/B194-1</f>
        <v>0.257968695279325</v>
      </c>
      <c r="O224" s="8" t="n">
        <f aca="false">MAX(O223,F224)</f>
        <v>3852.23001069311</v>
      </c>
      <c r="P224" s="9" t="n">
        <f aca="false">F224/O224-1</f>
        <v>-0.00505933309288353</v>
      </c>
      <c r="Q224" s="8" t="n">
        <f aca="false">MAX(Q223,B224)</f>
        <v>11797.5821265342</v>
      </c>
      <c r="R224" s="9" t="n">
        <f aca="false">B224/Q224-1</f>
        <v>-0.00992277562627064</v>
      </c>
      <c r="S224" s="9" t="n">
        <f aca="false">B224/INDEX($B:$B,$E224)-1</f>
        <v>0.0672389593563119</v>
      </c>
      <c r="T224" s="0" t="n">
        <f aca="false">IF(AND($A224&gt;=CrashTest!$B$3,$A224&lt;=CrashTest!$C$3),1,IF(AND($A224&gt;=CrashTest!$B$4,$A224&lt;=CrashTest!$C$4),2,IF(AND($A224&gt;=CrashTest!$B$5,$A224&lt;=CrashTest!$C$5),3,IF(AND($A224&gt;=CrashTest!$B$6,$A224&lt;=CrashTest!$C$6),4,IF(AND($A224&gt;=CrashTest!$B$7,$A224&lt;=CrashTest!$C$7),5,0)))))</f>
        <v>0</v>
      </c>
      <c r="U224" s="8" t="str">
        <f aca="false">IF(T224=0,"",IF(T223=T224,MAX(U223,B224),B224))</f>
        <v/>
      </c>
      <c r="V224" s="9" t="str">
        <f aca="false">IF(T224=0,"",B224/U224-1)</f>
        <v/>
      </c>
      <c r="W224" s="8" t="str">
        <f aca="false">IF(T224=0,"",IF(T223=T224,MAX(W223,F224),F224))</f>
        <v/>
      </c>
      <c r="X224" s="9" t="str">
        <f aca="false">IF(T224=0,"",F224/W224-1)</f>
        <v/>
      </c>
    </row>
    <row r="225" customFormat="false" ht="15" hidden="false" customHeight="false" outlineLevel="0" collapsed="false">
      <c r="A225" s="5" t="n">
        <v>44053</v>
      </c>
      <c r="B225" s="6" t="n">
        <v>11870.3695447107</v>
      </c>
      <c r="C225" s="7" t="n">
        <v>7677.189172</v>
      </c>
      <c r="D225" s="0" t="n">
        <f aca="false">INT((ROW()-3)/30)</f>
        <v>7</v>
      </c>
      <c r="E225" s="0" t="n">
        <f aca="false">2+30*D225</f>
        <v>212</v>
      </c>
      <c r="F225" s="8" t="n">
        <f aca="false">INDEX($F:$F,$E225)*(2*B225/INDEX($B:$B,$E225)-C225/INDEX($C:$C,$E225))</f>
        <v>3836.88864811296</v>
      </c>
      <c r="G225" s="9" t="n">
        <f aca="false">B225/B224-1</f>
        <v>0.0162537473811413</v>
      </c>
      <c r="H225" s="9" t="n">
        <f aca="false">F225/F224-1</f>
        <v>0.0010823462781353</v>
      </c>
      <c r="I225" s="9" t="n">
        <f aca="false">LN(B225/B224)</f>
        <v>0.0161230693330022</v>
      </c>
      <c r="J225" s="9" t="n">
        <f aca="false">LN(F225/F224)</f>
        <v>0.00108176096370627</v>
      </c>
      <c r="K225" s="9" t="n">
        <f aca="false">F225/F218-1</f>
        <v>0.0204949573976945</v>
      </c>
      <c r="L225" s="9" t="n">
        <f aca="false">F225/F195-1</f>
        <v>0.0769733552902625</v>
      </c>
      <c r="M225" s="9" t="n">
        <f aca="false">B225/B218-1</f>
        <v>0.0564496674117541</v>
      </c>
      <c r="N225" s="9" t="n">
        <f aca="false">B225/B195-1</f>
        <v>0.285065474504677</v>
      </c>
      <c r="O225" s="8" t="n">
        <f aca="false">MAX(O224,F225)</f>
        <v>3852.23001069311</v>
      </c>
      <c r="P225" s="9" t="n">
        <f aca="false">F225/O225-1</f>
        <v>-0.00398246276509118</v>
      </c>
      <c r="Q225" s="8" t="n">
        <f aca="false">MAX(Q224,B225)</f>
        <v>11870.3695447107</v>
      </c>
      <c r="R225" s="9" t="n">
        <f aca="false">B225/Q225-1</f>
        <v>0</v>
      </c>
      <c r="S225" s="9" t="n">
        <f aca="false">B225/INDEX($B:$B,$E225)-1</f>
        <v>0.0845855917970015</v>
      </c>
      <c r="T225" s="0" t="n">
        <f aca="false">IF(AND($A225&gt;=CrashTest!$B$3,$A225&lt;=CrashTest!$C$3),1,IF(AND($A225&gt;=CrashTest!$B$4,$A225&lt;=CrashTest!$C$4),2,IF(AND($A225&gt;=CrashTest!$B$5,$A225&lt;=CrashTest!$C$5),3,IF(AND($A225&gt;=CrashTest!$B$6,$A225&lt;=CrashTest!$C$6),4,IF(AND($A225&gt;=CrashTest!$B$7,$A225&lt;=CrashTest!$C$7),5,0)))))</f>
        <v>0</v>
      </c>
      <c r="U225" s="8" t="str">
        <f aca="false">IF(T225=0,"",IF(T224=T225,MAX(U224,B225),B225))</f>
        <v/>
      </c>
      <c r="V225" s="9" t="str">
        <f aca="false">IF(T225=0,"",B225/U225-1)</f>
        <v/>
      </c>
      <c r="W225" s="8" t="str">
        <f aca="false">IF(T225=0,"",IF(T224=T225,MAX(W224,F225),F225))</f>
        <v/>
      </c>
      <c r="X225" s="9" t="str">
        <f aca="false">IF(T225=0,"",F225/W225-1)</f>
        <v/>
      </c>
    </row>
    <row r="226" customFormat="false" ht="15" hidden="false" customHeight="false" outlineLevel="0" collapsed="false">
      <c r="A226" s="5" t="n">
        <v>44054</v>
      </c>
      <c r="B226" s="6" t="n">
        <v>11392.6440884278</v>
      </c>
      <c r="C226" s="7" t="n">
        <v>7154.677016</v>
      </c>
      <c r="D226" s="0" t="n">
        <f aca="false">INT((ROW()-3)/30)</f>
        <v>7</v>
      </c>
      <c r="E226" s="0" t="n">
        <f aca="false">2+30*D226</f>
        <v>212</v>
      </c>
      <c r="F226" s="8" t="n">
        <f aca="false">INDEX($F:$F,$E226)*(2*B226/INDEX($B:$B,$E226)-C226/INDEX($C:$C,$E226))</f>
        <v>3801.45214493218</v>
      </c>
      <c r="G226" s="9" t="n">
        <f aca="false">B226/B225-1</f>
        <v>-0.040245205044671</v>
      </c>
      <c r="H226" s="9" t="n">
        <f aca="false">F226/F225-1</f>
        <v>-0.00923573927489552</v>
      </c>
      <c r="I226" s="9" t="n">
        <f aca="false">LN(B226/B225)</f>
        <v>-0.0410774490675221</v>
      </c>
      <c r="J226" s="9" t="n">
        <f aca="false">LN(F226/F225)</f>
        <v>-0.00927865314679633</v>
      </c>
      <c r="K226" s="9" t="n">
        <f aca="false">F226/F219-1</f>
        <v>0.00862107358359032</v>
      </c>
      <c r="L226" s="9" t="n">
        <f aca="false">F226/F196-1</f>
        <v>0.0670038615140762</v>
      </c>
      <c r="M226" s="9" t="n">
        <f aca="false">B226/B219-1</f>
        <v>0.0169595717970281</v>
      </c>
      <c r="N226" s="9" t="n">
        <f aca="false">B226/B196-1</f>
        <v>0.22645321609715</v>
      </c>
      <c r="O226" s="8" t="n">
        <f aca="false">MAX(O225,F226)</f>
        <v>3852.23001069311</v>
      </c>
      <c r="P226" s="9" t="n">
        <f aca="false">F226/O226-1</f>
        <v>-0.0131814210522163</v>
      </c>
      <c r="Q226" s="8" t="n">
        <f aca="false">MAX(Q225,B226)</f>
        <v>11870.3695447107</v>
      </c>
      <c r="R226" s="9" t="n">
        <f aca="false">B226/Q226-1</f>
        <v>-0.040245205044671</v>
      </c>
      <c r="S226" s="9" t="n">
        <f aca="false">B226/INDEX($B:$B,$E226)-1</f>
        <v>0.0409362222666352</v>
      </c>
      <c r="T226" s="0" t="n">
        <f aca="false">IF(AND($A226&gt;=CrashTest!$B$3,$A226&lt;=CrashTest!$C$3),1,IF(AND($A226&gt;=CrashTest!$B$4,$A226&lt;=CrashTest!$C$4),2,IF(AND($A226&gt;=CrashTest!$B$5,$A226&lt;=CrashTest!$C$5),3,IF(AND($A226&gt;=CrashTest!$B$6,$A226&lt;=CrashTest!$C$6),4,IF(AND($A226&gt;=CrashTest!$B$7,$A226&lt;=CrashTest!$C$7),5,0)))))</f>
        <v>0</v>
      </c>
      <c r="U226" s="8" t="str">
        <f aca="false">IF(T226=0,"",IF(T225=T226,MAX(U225,B226),B226))</f>
        <v/>
      </c>
      <c r="V226" s="9" t="str">
        <f aca="false">IF(T226=0,"",B226/U226-1)</f>
        <v/>
      </c>
      <c r="W226" s="8" t="str">
        <f aca="false">IF(T226=0,"",IF(T225=T226,MAX(W225,F226),F226))</f>
        <v/>
      </c>
      <c r="X226" s="9" t="str">
        <f aca="false">IF(T226=0,"",F226/W226-1)</f>
        <v/>
      </c>
    </row>
    <row r="227" customFormat="false" ht="15" hidden="false" customHeight="false" outlineLevel="0" collapsed="false">
      <c r="A227" s="5" t="n">
        <v>44055</v>
      </c>
      <c r="B227" s="6" t="n">
        <v>11575.5124736996</v>
      </c>
      <c r="C227" s="7" t="n">
        <v>7321.252899</v>
      </c>
      <c r="D227" s="0" t="n">
        <f aca="false">INT((ROW()-3)/30)</f>
        <v>7</v>
      </c>
      <c r="E227" s="0" t="n">
        <f aca="false">2+30*D227</f>
        <v>212</v>
      </c>
      <c r="F227" s="8" t="n">
        <f aca="false">INDEX($F:$F,$E227)*(2*B227/INDEX($B:$B,$E227)-C227/INDEX($C:$C,$E227))</f>
        <v>3833.64672274278</v>
      </c>
      <c r="G227" s="9" t="n">
        <f aca="false">B227/B226-1</f>
        <v>0.0160514437080985</v>
      </c>
      <c r="H227" s="9" t="n">
        <f aca="false">F227/F226-1</f>
        <v>0.00846902093809487</v>
      </c>
      <c r="I227" s="9" t="n">
        <f aca="false">LN(B227/B226)</f>
        <v>0.0159239814454173</v>
      </c>
      <c r="J227" s="9" t="n">
        <f aca="false">LN(F227/F226)</f>
        <v>0.00843335998107175</v>
      </c>
      <c r="K227" s="9" t="n">
        <f aca="false">F227/F220-1</f>
        <v>0.0116785811369742</v>
      </c>
      <c r="L227" s="9" t="n">
        <f aca="false">F227/F197-1</f>
        <v>0.0759766451763386</v>
      </c>
      <c r="M227" s="9" t="n">
        <f aca="false">B227/B220-1</f>
        <v>-0.0124494957039292</v>
      </c>
      <c r="N227" s="9" t="n">
        <f aca="false">B227/B197-1</f>
        <v>0.253219179655193</v>
      </c>
      <c r="O227" s="8" t="n">
        <f aca="false">MAX(O226,F227)</f>
        <v>3852.23001069311</v>
      </c>
      <c r="P227" s="9" t="n">
        <f aca="false">F227/O227-1</f>
        <v>-0.00482403384500651</v>
      </c>
      <c r="Q227" s="8" t="n">
        <f aca="false">MAX(Q226,B227)</f>
        <v>11870.3695447107</v>
      </c>
      <c r="R227" s="9" t="n">
        <f aca="false">B227/Q227-1</f>
        <v>-0.0248397549798679</v>
      </c>
      <c r="S227" s="9" t="n">
        <f aca="false">B227/INDEX($B:$B,$E227)-1</f>
        <v>0.0576447514420688</v>
      </c>
      <c r="T227" s="0" t="n">
        <f aca="false">IF(AND($A227&gt;=CrashTest!$B$3,$A227&lt;=CrashTest!$C$3),1,IF(AND($A227&gt;=CrashTest!$B$4,$A227&lt;=CrashTest!$C$4),2,IF(AND($A227&gt;=CrashTest!$B$5,$A227&lt;=CrashTest!$C$5),3,IF(AND($A227&gt;=CrashTest!$B$6,$A227&lt;=CrashTest!$C$6),4,IF(AND($A227&gt;=CrashTest!$B$7,$A227&lt;=CrashTest!$C$7),5,0)))))</f>
        <v>0</v>
      </c>
      <c r="U227" s="8" t="str">
        <f aca="false">IF(T227=0,"",IF(T226=T227,MAX(U226,B227),B227))</f>
        <v/>
      </c>
      <c r="V227" s="9" t="str">
        <f aca="false">IF(T227=0,"",B227/U227-1)</f>
        <v/>
      </c>
      <c r="W227" s="8" t="str">
        <f aca="false">IF(T227=0,"",IF(T226=T227,MAX(W226,F227),F227))</f>
        <v/>
      </c>
      <c r="X227" s="9" t="str">
        <f aca="false">IF(T227=0,"",F227/W227-1)</f>
        <v/>
      </c>
    </row>
    <row r="228" customFormat="false" ht="15" hidden="false" customHeight="false" outlineLevel="0" collapsed="false">
      <c r="A228" s="5" t="n">
        <v>44056</v>
      </c>
      <c r="B228" s="6" t="n">
        <v>11773.4481155465</v>
      </c>
      <c r="C228" s="7" t="n">
        <v>7550.858357</v>
      </c>
      <c r="D228" s="0" t="n">
        <f aca="false">INT((ROW()-3)/30)</f>
        <v>7</v>
      </c>
      <c r="E228" s="0" t="n">
        <f aca="false">2+30*D228</f>
        <v>212</v>
      </c>
      <c r="F228" s="8" t="n">
        <f aca="false">INDEX($F:$F,$E228)*(2*B228/INDEX($B:$B,$E228)-C228/INDEX($C:$C,$E228))</f>
        <v>3841.02268640476</v>
      </c>
      <c r="G228" s="9" t="n">
        <f aca="false">B228/B227-1</f>
        <v>0.0170995143667827</v>
      </c>
      <c r="H228" s="9" t="n">
        <f aca="false">F228/F227-1</f>
        <v>0.00192400713874519</v>
      </c>
      <c r="I228" s="9" t="n">
        <f aca="false">LN(B228/B227)</f>
        <v>0.0169549631807936</v>
      </c>
      <c r="J228" s="9" t="n">
        <f aca="false">LN(F228/F227)</f>
        <v>0.00192215860768841</v>
      </c>
      <c r="K228" s="9" t="n">
        <f aca="false">F228/F221-1</f>
        <v>0.00457717075345587</v>
      </c>
      <c r="L228" s="9" t="n">
        <f aca="false">F228/F198-1</f>
        <v>0.0758872681101297</v>
      </c>
      <c r="M228" s="9" t="n">
        <f aca="false">B228/B221-1</f>
        <v>0.000351678028385205</v>
      </c>
      <c r="N228" s="9" t="n">
        <f aca="false">B228/B198-1</f>
        <v>0.271381668359592</v>
      </c>
      <c r="O228" s="8" t="n">
        <f aca="false">MAX(O227,F228)</f>
        <v>3852.23001069311</v>
      </c>
      <c r="P228" s="9" t="n">
        <f aca="false">F228/O228-1</f>
        <v>-0.00290930818181667</v>
      </c>
      <c r="Q228" s="8" t="n">
        <f aca="false">MAX(Q227,B228)</f>
        <v>11870.3695447107</v>
      </c>
      <c r="R228" s="9" t="n">
        <f aca="false">B228/Q228-1</f>
        <v>-0.00816498836023072</v>
      </c>
      <c r="S228" s="9" t="n">
        <f aca="false">B228/INDEX($B:$B,$E228)-1</f>
        <v>0.0757299630643049</v>
      </c>
      <c r="T228" s="0" t="n">
        <f aca="false">IF(AND($A228&gt;=CrashTest!$B$3,$A228&lt;=CrashTest!$C$3),1,IF(AND($A228&gt;=CrashTest!$B$4,$A228&lt;=CrashTest!$C$4),2,IF(AND($A228&gt;=CrashTest!$B$5,$A228&lt;=CrashTest!$C$5),3,IF(AND($A228&gt;=CrashTest!$B$6,$A228&lt;=CrashTest!$C$6),4,IF(AND($A228&gt;=CrashTest!$B$7,$A228&lt;=CrashTest!$C$7),5,0)))))</f>
        <v>0</v>
      </c>
      <c r="U228" s="8" t="str">
        <f aca="false">IF(T228=0,"",IF(T227=T228,MAX(U227,B228),B228))</f>
        <v/>
      </c>
      <c r="V228" s="9" t="str">
        <f aca="false">IF(T228=0,"",B228/U228-1)</f>
        <v/>
      </c>
      <c r="W228" s="8" t="str">
        <f aca="false">IF(T228=0,"",IF(T227=T228,MAX(W227,F228),F228))</f>
        <v/>
      </c>
      <c r="X228" s="9" t="str">
        <f aca="false">IF(T228=0,"",F228/W228-1)</f>
        <v/>
      </c>
    </row>
    <row r="229" customFormat="false" ht="15" hidden="false" customHeight="false" outlineLevel="0" collapsed="false">
      <c r="A229" s="5" t="n">
        <v>44057</v>
      </c>
      <c r="B229" s="6" t="n">
        <v>11774.4082518995</v>
      </c>
      <c r="C229" s="7" t="n">
        <v>7510.180922</v>
      </c>
      <c r="D229" s="0" t="n">
        <f aca="false">INT((ROW()-3)/30)</f>
        <v>7</v>
      </c>
      <c r="E229" s="0" t="n">
        <f aca="false">2+30*D229</f>
        <v>212</v>
      </c>
      <c r="F229" s="8" t="n">
        <f aca="false">INDEX($F:$F,$E229)*(2*B229/INDEX($B:$B,$E229)-C229/INDEX($C:$C,$E229))</f>
        <v>3864.34338479834</v>
      </c>
      <c r="G229" s="9" t="n">
        <f aca="false">B229/B228-1</f>
        <v>8.15509902942768E-005</v>
      </c>
      <c r="H229" s="9" t="n">
        <f aca="false">F229/F228-1</f>
        <v>0.00607148155519233</v>
      </c>
      <c r="I229" s="9" t="n">
        <f aca="false">LN(B229/B228)</f>
        <v>8.15476651930435E-005</v>
      </c>
      <c r="J229" s="9" t="n">
        <f aca="false">LN(F229/F228)</f>
        <v>0.00605312437709385</v>
      </c>
      <c r="K229" s="9" t="n">
        <f aca="false">F229/F222-1</f>
        <v>0.0127449154032773</v>
      </c>
      <c r="L229" s="9" t="n">
        <f aca="false">F229/F199-1</f>
        <v>0.0852846421307862</v>
      </c>
      <c r="M229" s="9" t="n">
        <f aca="false">B229/B222-1</f>
        <v>0.0151254126561426</v>
      </c>
      <c r="N229" s="9" t="n">
        <f aca="false">B229/B199-1</f>
        <v>0.280282658909357</v>
      </c>
      <c r="O229" s="8" t="n">
        <f aca="false">MAX(O228,F229)</f>
        <v>3864.34338479834</v>
      </c>
      <c r="P229" s="9" t="n">
        <f aca="false">F229/O229-1</f>
        <v>0</v>
      </c>
      <c r="Q229" s="8" t="n">
        <f aca="false">MAX(Q228,B229)</f>
        <v>11870.3695447107</v>
      </c>
      <c r="R229" s="9" t="n">
        <f aca="false">B229/Q229-1</f>
        <v>-0.00808410323282305</v>
      </c>
      <c r="S229" s="9" t="n">
        <f aca="false">B229/INDEX($B:$B,$E229)-1</f>
        <v>0.075817689908082</v>
      </c>
      <c r="T229" s="0" t="n">
        <f aca="false">IF(AND($A229&gt;=CrashTest!$B$3,$A229&lt;=CrashTest!$C$3),1,IF(AND($A229&gt;=CrashTest!$B$4,$A229&lt;=CrashTest!$C$4),2,IF(AND($A229&gt;=CrashTest!$B$5,$A229&lt;=CrashTest!$C$5),3,IF(AND($A229&gt;=CrashTest!$B$6,$A229&lt;=CrashTest!$C$6),4,IF(AND($A229&gt;=CrashTest!$B$7,$A229&lt;=CrashTest!$C$7),5,0)))))</f>
        <v>0</v>
      </c>
      <c r="U229" s="8" t="str">
        <f aca="false">IF(T229=0,"",IF(T228=T229,MAX(U228,B229),B229))</f>
        <v/>
      </c>
      <c r="V229" s="9" t="str">
        <f aca="false">IF(T229=0,"",B229/U229-1)</f>
        <v/>
      </c>
      <c r="W229" s="8" t="str">
        <f aca="false">IF(T229=0,"",IF(T228=T229,MAX(W228,F229),F229))</f>
        <v/>
      </c>
      <c r="X229" s="9" t="str">
        <f aca="false">IF(T229=0,"",F229/W229-1)</f>
        <v/>
      </c>
    </row>
    <row r="230" customFormat="false" ht="15" hidden="false" customHeight="false" outlineLevel="0" collapsed="false">
      <c r="A230" s="5" t="n">
        <v>44058</v>
      </c>
      <c r="B230" s="6" t="n">
        <v>11866.9103613092</v>
      </c>
      <c r="C230" s="7" t="n">
        <v>7581.225669</v>
      </c>
      <c r="D230" s="0" t="n">
        <f aca="false">INT((ROW()-3)/30)</f>
        <v>7</v>
      </c>
      <c r="E230" s="0" t="n">
        <f aca="false">2+30*D230</f>
        <v>212</v>
      </c>
      <c r="F230" s="8" t="n">
        <f aca="false">INDEX($F:$F,$E230)*(2*B230/INDEX($B:$B,$E230)-C230/INDEX($C:$C,$E230))</f>
        <v>3887.99226176164</v>
      </c>
      <c r="G230" s="9" t="n">
        <f aca="false">B230/B229-1</f>
        <v>0.0078562002803646</v>
      </c>
      <c r="H230" s="9" t="n">
        <f aca="false">F230/F229-1</f>
        <v>0.00611976592357788</v>
      </c>
      <c r="I230" s="9" t="n">
        <f aca="false">LN(B230/B229)</f>
        <v>0.00782550102047279</v>
      </c>
      <c r="J230" s="9" t="n">
        <f aca="false">LN(F230/F229)</f>
        <v>0.00610111620536099</v>
      </c>
      <c r="K230" s="9" t="n">
        <f aca="false">F230/F223-1</f>
        <v>0.0179426123923627</v>
      </c>
      <c r="L230" s="9" t="n">
        <f aca="false">F230/F200-1</f>
        <v>0.0956126661949639</v>
      </c>
      <c r="M230" s="9" t="n">
        <f aca="false">B230/B223-1</f>
        <v>0.0105511057814449</v>
      </c>
      <c r="N230" s="9" t="n">
        <f aca="false">B230/B200-1</f>
        <v>0.299402180209971</v>
      </c>
      <c r="O230" s="8" t="n">
        <f aca="false">MAX(O229,F230)</f>
        <v>3887.99226176164</v>
      </c>
      <c r="P230" s="9" t="n">
        <f aca="false">F230/O230-1</f>
        <v>0</v>
      </c>
      <c r="Q230" s="8" t="n">
        <f aca="false">MAX(Q229,B230)</f>
        <v>11870.3695447107</v>
      </c>
      <c r="R230" s="9" t="n">
        <f aca="false">B230/Q230-1</f>
        <v>-0.000291413286542697</v>
      </c>
      <c r="S230" s="9" t="n">
        <f aca="false">B230/INDEX($B:$B,$E230)-1</f>
        <v>0.084269529145159</v>
      </c>
      <c r="T230" s="0" t="n">
        <f aca="false">IF(AND($A230&gt;=CrashTest!$B$3,$A230&lt;=CrashTest!$C$3),1,IF(AND($A230&gt;=CrashTest!$B$4,$A230&lt;=CrashTest!$C$4),2,IF(AND($A230&gt;=CrashTest!$B$5,$A230&lt;=CrashTest!$C$5),3,IF(AND($A230&gt;=CrashTest!$B$6,$A230&lt;=CrashTest!$C$6),4,IF(AND($A230&gt;=CrashTest!$B$7,$A230&lt;=CrashTest!$C$7),5,0)))))</f>
        <v>0</v>
      </c>
      <c r="U230" s="8" t="str">
        <f aca="false">IF(T230=0,"",IF(T229=T230,MAX(U229,B230),B230))</f>
        <v/>
      </c>
      <c r="V230" s="9" t="str">
        <f aca="false">IF(T230=0,"",B230/U230-1)</f>
        <v/>
      </c>
      <c r="W230" s="8" t="str">
        <f aca="false">IF(T230=0,"",IF(T229=T230,MAX(W229,F230),F230))</f>
        <v/>
      </c>
      <c r="X230" s="9" t="str">
        <f aca="false">IF(T230=0,"",F230/W230-1)</f>
        <v/>
      </c>
    </row>
    <row r="231" customFormat="false" ht="15" hidden="false" customHeight="false" outlineLevel="0" collapsed="false">
      <c r="A231" s="5" t="n">
        <v>44059</v>
      </c>
      <c r="B231" s="6" t="n">
        <v>11899.6427535944</v>
      </c>
      <c r="C231" s="7" t="n">
        <v>7626.071887</v>
      </c>
      <c r="D231" s="0" t="n">
        <f aca="false">INT((ROW()-3)/30)</f>
        <v>7</v>
      </c>
      <c r="E231" s="0" t="n">
        <f aca="false">2+30*D231</f>
        <v>212</v>
      </c>
      <c r="F231" s="8" t="n">
        <f aca="false">INDEX($F:$F,$E231)*(2*B231/INDEX($B:$B,$E231)-C231/INDEX($C:$C,$E231))</f>
        <v>3885.38054804609</v>
      </c>
      <c r="G231" s="9" t="n">
        <f aca="false">B231/B230-1</f>
        <v>0.00275829102003855</v>
      </c>
      <c r="H231" s="9" t="n">
        <f aca="false">F231/F230-1</f>
        <v>-0.000671738403709155</v>
      </c>
      <c r="I231" s="9" t="n">
        <f aca="false">LN(B231/B230)</f>
        <v>0.00275449391610547</v>
      </c>
      <c r="J231" s="9" t="n">
        <f aca="false">LN(F231/F230)</f>
        <v>-0.000671964121038323</v>
      </c>
      <c r="K231" s="9" t="n">
        <f aca="false">F231/F224-1</f>
        <v>0.0137343644659487</v>
      </c>
      <c r="L231" s="9" t="n">
        <f aca="false">F231/F201-1</f>
        <v>0.0933341411028767</v>
      </c>
      <c r="M231" s="9" t="n">
        <f aca="false">B231/B224-1</f>
        <v>0.0187599042546809</v>
      </c>
      <c r="N231" s="9" t="n">
        <f aca="false">B231/B201-1</f>
        <v>0.299588643917926</v>
      </c>
      <c r="O231" s="8" t="n">
        <f aca="false">MAX(O230,F231)</f>
        <v>3887.99226176164</v>
      </c>
      <c r="P231" s="9" t="n">
        <f aca="false">F231/O231-1</f>
        <v>-0.000671738403709155</v>
      </c>
      <c r="Q231" s="8" t="n">
        <f aca="false">MAX(Q230,B231)</f>
        <v>11899.6427535944</v>
      </c>
      <c r="R231" s="9" t="n">
        <f aca="false">B231/Q231-1</f>
        <v>0</v>
      </c>
      <c r="S231" s="9" t="n">
        <f aca="false">B231/INDEX($B:$B,$E231)-1</f>
        <v>0.0872602600507015</v>
      </c>
      <c r="T231" s="0" t="n">
        <f aca="false">IF(AND($A231&gt;=CrashTest!$B$3,$A231&lt;=CrashTest!$C$3),1,IF(AND($A231&gt;=CrashTest!$B$4,$A231&lt;=CrashTest!$C$4),2,IF(AND($A231&gt;=CrashTest!$B$5,$A231&lt;=CrashTest!$C$5),3,IF(AND($A231&gt;=CrashTest!$B$6,$A231&lt;=CrashTest!$C$6),4,IF(AND($A231&gt;=CrashTest!$B$7,$A231&lt;=CrashTest!$C$7),5,0)))))</f>
        <v>0</v>
      </c>
      <c r="U231" s="8" t="str">
        <f aca="false">IF(T231=0,"",IF(T230=T231,MAX(U230,B231),B231))</f>
        <v/>
      </c>
      <c r="V231" s="9" t="str">
        <f aca="false">IF(T231=0,"",B231/U231-1)</f>
        <v/>
      </c>
      <c r="W231" s="8" t="str">
        <f aca="false">IF(T231=0,"",IF(T230=T231,MAX(W230,F231),F231))</f>
        <v/>
      </c>
      <c r="X231" s="9" t="str">
        <f aca="false">IF(T231=0,"",F231/W231-1)</f>
        <v/>
      </c>
    </row>
    <row r="232" customFormat="false" ht="15" hidden="false" customHeight="false" outlineLevel="0" collapsed="false">
      <c r="A232" s="5" t="n">
        <v>44060</v>
      </c>
      <c r="B232" s="6" t="n">
        <v>12315.7624166569</v>
      </c>
      <c r="C232" s="7" t="n">
        <v>8068.289941</v>
      </c>
      <c r="D232" s="0" t="n">
        <f aca="false">INT((ROW()-3)/30)</f>
        <v>7</v>
      </c>
      <c r="E232" s="0" t="n">
        <f aca="false">2+30*D232</f>
        <v>212</v>
      </c>
      <c r="F232" s="8" t="n">
        <f aca="false">INDEX($F:$F,$E232)*(2*B232/INDEX($B:$B,$E232)-C232/INDEX($C:$C,$E232))</f>
        <v>3923.4419316897</v>
      </c>
      <c r="G232" s="9" t="n">
        <f aca="false">B232/B231-1</f>
        <v>0.0349690887095586</v>
      </c>
      <c r="H232" s="9" t="n">
        <f aca="false">F232/F231-1</f>
        <v>0.00979605039273457</v>
      </c>
      <c r="I232" s="9" t="n">
        <f aca="false">LN(B232/B231)</f>
        <v>0.0343715602902323</v>
      </c>
      <c r="J232" s="9" t="n">
        <f aca="false">LN(F232/F231)</f>
        <v>0.00974838015827596</v>
      </c>
      <c r="K232" s="9" t="n">
        <f aca="false">F232/F225-1</f>
        <v>0.0225581953282137</v>
      </c>
      <c r="L232" s="9" t="n">
        <f aca="false">F232/F202-1</f>
        <v>0.103069893237728</v>
      </c>
      <c r="M232" s="9" t="n">
        <f aca="false">B232/B225-1</f>
        <v>0.0375213989984551</v>
      </c>
      <c r="N232" s="9" t="n">
        <f aca="false">B232/B202-1</f>
        <v>0.342184994555857</v>
      </c>
      <c r="O232" s="8" t="n">
        <f aca="false">MAX(O231,F232)</f>
        <v>3923.4419316897</v>
      </c>
      <c r="P232" s="9" t="n">
        <f aca="false">F232/O232-1</f>
        <v>0</v>
      </c>
      <c r="Q232" s="8" t="n">
        <f aca="false">MAX(Q231,B232)</f>
        <v>12315.7624166569</v>
      </c>
      <c r="R232" s="9" t="n">
        <f aca="false">B232/Q232-1</f>
        <v>0</v>
      </c>
      <c r="S232" s="9" t="n">
        <f aca="false">B232/INDEX($B:$B,$E232)-1</f>
        <v>0.125280760534792</v>
      </c>
      <c r="T232" s="0" t="n">
        <f aca="false">IF(AND($A232&gt;=CrashTest!$B$3,$A232&lt;=CrashTest!$C$3),1,IF(AND($A232&gt;=CrashTest!$B$4,$A232&lt;=CrashTest!$C$4),2,IF(AND($A232&gt;=CrashTest!$B$5,$A232&lt;=CrashTest!$C$5),3,IF(AND($A232&gt;=CrashTest!$B$6,$A232&lt;=CrashTest!$C$6),4,IF(AND($A232&gt;=CrashTest!$B$7,$A232&lt;=CrashTest!$C$7),5,0)))))</f>
        <v>0</v>
      </c>
      <c r="U232" s="8" t="str">
        <f aca="false">IF(T232=0,"",IF(T231=T232,MAX(U231,B232),B232))</f>
        <v/>
      </c>
      <c r="V232" s="9" t="str">
        <f aca="false">IF(T232=0,"",B232/U232-1)</f>
        <v/>
      </c>
      <c r="W232" s="8" t="str">
        <f aca="false">IF(T232=0,"",IF(T231=T232,MAX(W231,F232),F232))</f>
        <v/>
      </c>
      <c r="X232" s="9" t="str">
        <f aca="false">IF(T232=0,"",F232/W232-1)</f>
        <v/>
      </c>
    </row>
    <row r="233" customFormat="false" ht="15" hidden="false" customHeight="false" outlineLevel="0" collapsed="false">
      <c r="A233" s="5" t="n">
        <v>44061</v>
      </c>
      <c r="B233" s="6" t="n">
        <v>11992.6959962595</v>
      </c>
      <c r="C233" s="7" t="n">
        <v>7681.301243</v>
      </c>
      <c r="D233" s="0" t="n">
        <f aca="false">INT((ROW()-3)/30)</f>
        <v>7</v>
      </c>
      <c r="E233" s="0" t="n">
        <f aca="false">2+30*D233</f>
        <v>212</v>
      </c>
      <c r="F233" s="8" t="n">
        <f aca="false">INDEX($F:$F,$E233)*(2*B233/INDEX($B:$B,$E233)-C233/INDEX($C:$C,$E233))</f>
        <v>3918.21807843204</v>
      </c>
      <c r="G233" s="9" t="n">
        <f aca="false">B233/B232-1</f>
        <v>-0.0262319464656494</v>
      </c>
      <c r="H233" s="9" t="n">
        <f aca="false">F233/F232-1</f>
        <v>-0.00133144655855866</v>
      </c>
      <c r="I233" s="9" t="n">
        <f aca="false">LN(B233/B232)</f>
        <v>-0.0265821417540525</v>
      </c>
      <c r="J233" s="9" t="n">
        <f aca="false">LN(F233/F232)</f>
        <v>-0.00133233372108824</v>
      </c>
      <c r="K233" s="9" t="n">
        <f aca="false">F233/F226-1</f>
        <v>0.0307161392668132</v>
      </c>
      <c r="L233" s="9" t="n">
        <f aca="false">F233/F203-1</f>
        <v>0.097666575200031</v>
      </c>
      <c r="M233" s="9" t="n">
        <f aca="false">B233/B226-1</f>
        <v>0.052670117944017</v>
      </c>
      <c r="N233" s="9" t="n">
        <f aca="false">B233/B203-1</f>
        <v>0.300889590246465</v>
      </c>
      <c r="O233" s="8" t="n">
        <f aca="false">MAX(O232,F233)</f>
        <v>3923.4419316897</v>
      </c>
      <c r="P233" s="9" t="n">
        <f aca="false">F233/O233-1</f>
        <v>-0.00133144655855866</v>
      </c>
      <c r="Q233" s="8" t="n">
        <f aca="false">MAX(Q232,B233)</f>
        <v>12315.7624166569</v>
      </c>
      <c r="R233" s="9" t="n">
        <f aca="false">B233/Q233-1</f>
        <v>-0.0262319464656494</v>
      </c>
      <c r="S233" s="9" t="n">
        <f aca="false">B233/INDEX($B:$B,$E233)-1</f>
        <v>0.0957624558656183</v>
      </c>
      <c r="T233" s="0" t="n">
        <f aca="false">IF(AND($A233&gt;=CrashTest!$B$3,$A233&lt;=CrashTest!$C$3),1,IF(AND($A233&gt;=CrashTest!$B$4,$A233&lt;=CrashTest!$C$4),2,IF(AND($A233&gt;=CrashTest!$B$5,$A233&lt;=CrashTest!$C$5),3,IF(AND($A233&gt;=CrashTest!$B$6,$A233&lt;=CrashTest!$C$6),4,IF(AND($A233&gt;=CrashTest!$B$7,$A233&lt;=CrashTest!$C$7),5,0)))))</f>
        <v>0</v>
      </c>
      <c r="U233" s="8" t="str">
        <f aca="false">IF(T233=0,"",IF(T232=T233,MAX(U232,B233),B233))</f>
        <v/>
      </c>
      <c r="V233" s="9" t="str">
        <f aca="false">IF(T233=0,"",B233/U233-1)</f>
        <v/>
      </c>
      <c r="W233" s="8" t="str">
        <f aca="false">IF(T233=0,"",IF(T232=T233,MAX(W232,F233),F233))</f>
        <v/>
      </c>
      <c r="X233" s="9" t="str">
        <f aca="false">IF(T233=0,"",F233/W233-1)</f>
        <v/>
      </c>
    </row>
    <row r="234" customFormat="false" ht="15" hidden="false" customHeight="false" outlineLevel="0" collapsed="false">
      <c r="A234" s="5" t="n">
        <v>44062</v>
      </c>
      <c r="B234" s="6" t="n">
        <v>11736.8490645237</v>
      </c>
      <c r="C234" s="7" t="n">
        <v>7453.123538</v>
      </c>
      <c r="D234" s="0" t="n">
        <f aca="false">INT((ROW()-3)/30)</f>
        <v>7</v>
      </c>
      <c r="E234" s="0" t="n">
        <f aca="false">2+30*D234</f>
        <v>212</v>
      </c>
      <c r="F234" s="8" t="n">
        <f aca="false">INDEX($F:$F,$E234)*(2*B234/INDEX($B:$B,$E234)-C234/INDEX($C:$C,$E234))</f>
        <v>3870.45930275105</v>
      </c>
      <c r="G234" s="9" t="n">
        <f aca="false">B234/B233-1</f>
        <v>-0.0213335626797843</v>
      </c>
      <c r="H234" s="9" t="n">
        <f aca="false">F234/F233-1</f>
        <v>-0.0121889018745244</v>
      </c>
      <c r="I234" s="9" t="n">
        <f aca="false">LN(B234/B233)</f>
        <v>-0.0215644122616966</v>
      </c>
      <c r="J234" s="9" t="n">
        <f aca="false">LN(F234/F233)</f>
        <v>-0.0122637957438741</v>
      </c>
      <c r="K234" s="9" t="n">
        <f aca="false">F234/F227-1</f>
        <v>0.00960249670108704</v>
      </c>
      <c r="L234" s="9" t="n">
        <f aca="false">F234/F204-1</f>
        <v>0.0875995359481505</v>
      </c>
      <c r="M234" s="9" t="n">
        <f aca="false">B234/B227-1</f>
        <v>0.0139377492953912</v>
      </c>
      <c r="N234" s="9" t="n">
        <f aca="false">B234/B204-1</f>
        <v>0.280310360965786</v>
      </c>
      <c r="O234" s="8" t="n">
        <f aca="false">MAX(O233,F234)</f>
        <v>3923.4419316897</v>
      </c>
      <c r="P234" s="9" t="n">
        <f aca="false">F234/O234-1</f>
        <v>-0.0135041195616297</v>
      </c>
      <c r="Q234" s="8" t="n">
        <f aca="false">MAX(Q233,B234)</f>
        <v>12315.7624166569</v>
      </c>
      <c r="R234" s="9" t="n">
        <f aca="false">B234/Q234-1</f>
        <v>-0.047005888271296</v>
      </c>
      <c r="S234" s="9" t="n">
        <f aca="false">B234/INDEX($B:$B,$E234)-1</f>
        <v>0.0723859388312549</v>
      </c>
      <c r="T234" s="0" t="n">
        <f aca="false">IF(AND($A234&gt;=CrashTest!$B$3,$A234&lt;=CrashTest!$C$3),1,IF(AND($A234&gt;=CrashTest!$B$4,$A234&lt;=CrashTest!$C$4),2,IF(AND($A234&gt;=CrashTest!$B$5,$A234&lt;=CrashTest!$C$5),3,IF(AND($A234&gt;=CrashTest!$B$6,$A234&lt;=CrashTest!$C$6),4,IF(AND($A234&gt;=CrashTest!$B$7,$A234&lt;=CrashTest!$C$7),5,0)))))</f>
        <v>0</v>
      </c>
      <c r="U234" s="8" t="str">
        <f aca="false">IF(T234=0,"",IF(T233=T234,MAX(U233,B234),B234))</f>
        <v/>
      </c>
      <c r="V234" s="9" t="str">
        <f aca="false">IF(T234=0,"",B234/U234-1)</f>
        <v/>
      </c>
      <c r="W234" s="8" t="str">
        <f aca="false">IF(T234=0,"",IF(T233=T234,MAX(W233,F234),F234))</f>
        <v/>
      </c>
      <c r="X234" s="9" t="str">
        <f aca="false">IF(T234=0,"",F234/W234-1)</f>
        <v/>
      </c>
    </row>
    <row r="235" customFormat="false" ht="15" hidden="false" customHeight="false" outlineLevel="0" collapsed="false">
      <c r="A235" s="5" t="n">
        <v>44063</v>
      </c>
      <c r="B235" s="6" t="n">
        <v>11867.5203439509</v>
      </c>
      <c r="C235" s="7" t="n">
        <v>7537.392619</v>
      </c>
      <c r="D235" s="0" t="n">
        <f aca="false">INT((ROW()-3)/30)</f>
        <v>7</v>
      </c>
      <c r="E235" s="0" t="n">
        <f aca="false">2+30*D235</f>
        <v>212</v>
      </c>
      <c r="F235" s="8" t="n">
        <f aca="false">INDEX($F:$F,$E235)*(2*B235/INDEX($B:$B,$E235)-C235/INDEX($C:$C,$E235))</f>
        <v>3912.8318232966</v>
      </c>
      <c r="G235" s="9" t="n">
        <f aca="false">B235/B234-1</f>
        <v>0.0111334207936757</v>
      </c>
      <c r="H235" s="9" t="n">
        <f aca="false">F235/F234-1</f>
        <v>0.0109476724158892</v>
      </c>
      <c r="I235" s="9" t="n">
        <f aca="false">LN(B235/B234)</f>
        <v>0.0110719004643848</v>
      </c>
      <c r="J235" s="9" t="n">
        <f aca="false">LN(F235/F234)</f>
        <v>0.0108881804553973</v>
      </c>
      <c r="K235" s="9" t="n">
        <f aca="false">F235/F228-1</f>
        <v>0.0186953170430373</v>
      </c>
      <c r="L235" s="9" t="n">
        <f aca="false">F235/F205-1</f>
        <v>0.0853928204346779</v>
      </c>
      <c r="M235" s="9" t="n">
        <f aca="false">B235/B228-1</f>
        <v>0.00799020197661382</v>
      </c>
      <c r="N235" s="9" t="n">
        <f aca="false">B235/B205-1</f>
        <v>0.264038596468001</v>
      </c>
      <c r="O235" s="8" t="n">
        <f aca="false">MAX(O234,F235)</f>
        <v>3923.4419316897</v>
      </c>
      <c r="P235" s="9" t="n">
        <f aca="false">F235/O235-1</f>
        <v>-0.00270428582296611</v>
      </c>
      <c r="Q235" s="8" t="n">
        <f aca="false">MAX(Q234,B235)</f>
        <v>12315.7624166569</v>
      </c>
      <c r="R235" s="9" t="n">
        <f aca="false">B235/Q235-1</f>
        <v>-0.0363958038115252</v>
      </c>
      <c r="S235" s="9" t="n">
        <f aca="false">B235/INDEX($B:$B,$E235)-1</f>
        <v>0.0843252627414841</v>
      </c>
      <c r="T235" s="0" t="n">
        <f aca="false">IF(AND($A235&gt;=CrashTest!$B$3,$A235&lt;=CrashTest!$C$3),1,IF(AND($A235&gt;=CrashTest!$B$4,$A235&lt;=CrashTest!$C$4),2,IF(AND($A235&gt;=CrashTest!$B$5,$A235&lt;=CrashTest!$C$5),3,IF(AND($A235&gt;=CrashTest!$B$6,$A235&lt;=CrashTest!$C$6),4,IF(AND($A235&gt;=CrashTest!$B$7,$A235&lt;=CrashTest!$C$7),5,0)))))</f>
        <v>0</v>
      </c>
      <c r="U235" s="8" t="str">
        <f aca="false">IF(T235=0,"",IF(T234=T235,MAX(U234,B235),B235))</f>
        <v/>
      </c>
      <c r="V235" s="9" t="str">
        <f aca="false">IF(T235=0,"",B235/U235-1)</f>
        <v/>
      </c>
      <c r="W235" s="8" t="str">
        <f aca="false">IF(T235=0,"",IF(T234=T235,MAX(W234,F235),F235))</f>
        <v/>
      </c>
      <c r="X235" s="9" t="str">
        <f aca="false">IF(T235=0,"",F235/W235-1)</f>
        <v/>
      </c>
    </row>
    <row r="236" customFormat="false" ht="15" hidden="false" customHeight="false" outlineLevel="0" collapsed="false">
      <c r="A236" s="5" t="n">
        <v>44064</v>
      </c>
      <c r="B236" s="6" t="n">
        <v>11524.6989491525</v>
      </c>
      <c r="C236" s="7" t="n">
        <v>7198.323961</v>
      </c>
      <c r="D236" s="0" t="n">
        <f aca="false">INT((ROW()-3)/30)</f>
        <v>7</v>
      </c>
      <c r="E236" s="0" t="n">
        <f aca="false">2+30*D236</f>
        <v>212</v>
      </c>
      <c r="F236" s="8" t="n">
        <f aca="false">INDEX($F:$F,$E236)*(2*B236/INDEX($B:$B,$E236)-C236/INDEX($C:$C,$E236))</f>
        <v>3867.40401351032</v>
      </c>
      <c r="G236" s="9" t="n">
        <f aca="false">B236/B235-1</f>
        <v>-0.0288873652509172</v>
      </c>
      <c r="H236" s="9" t="n">
        <f aca="false">F236/F235-1</f>
        <v>-0.011609957145565</v>
      </c>
      <c r="I236" s="9" t="n">
        <f aca="false">LN(B236/B235)</f>
        <v>-0.0293128187064197</v>
      </c>
      <c r="J236" s="9" t="n">
        <f aca="false">LN(F236/F235)</f>
        <v>-0.0116778789224367</v>
      </c>
      <c r="K236" s="9" t="n">
        <f aca="false">F236/F229-1</f>
        <v>0.000792017791177102</v>
      </c>
      <c r="L236" s="9" t="n">
        <f aca="false">F236/F206-1</f>
        <v>0.0640022165243759</v>
      </c>
      <c r="M236" s="9" t="n">
        <f aca="false">B236/B229-1</f>
        <v>-0.0212078006303812</v>
      </c>
      <c r="N236" s="9" t="n">
        <f aca="false">B236/B206-1</f>
        <v>0.20914779960588</v>
      </c>
      <c r="O236" s="8" t="n">
        <f aca="false">MAX(O235,F236)</f>
        <v>3923.4419316897</v>
      </c>
      <c r="P236" s="9" t="n">
        <f aca="false">F236/O236-1</f>
        <v>-0.0142828463260172</v>
      </c>
      <c r="Q236" s="8" t="n">
        <f aca="false">MAX(Q235,B236)</f>
        <v>12315.7624166569</v>
      </c>
      <c r="R236" s="9" t="n">
        <f aca="false">B236/Q236-1</f>
        <v>-0.0642317901841382</v>
      </c>
      <c r="S236" s="9" t="n">
        <f aca="false">B236/INDEX($B:$B,$E236)-1</f>
        <v>0.0530019628258742</v>
      </c>
      <c r="T236" s="0" t="n">
        <f aca="false">IF(AND($A236&gt;=CrashTest!$B$3,$A236&lt;=CrashTest!$C$3),1,IF(AND($A236&gt;=CrashTest!$B$4,$A236&lt;=CrashTest!$C$4),2,IF(AND($A236&gt;=CrashTest!$B$5,$A236&lt;=CrashTest!$C$5),3,IF(AND($A236&gt;=CrashTest!$B$6,$A236&lt;=CrashTest!$C$6),4,IF(AND($A236&gt;=CrashTest!$B$7,$A236&lt;=CrashTest!$C$7),5,0)))))</f>
        <v>0</v>
      </c>
      <c r="U236" s="8" t="str">
        <f aca="false">IF(T236=0,"",IF(T235=T236,MAX(U235,B236),B236))</f>
        <v/>
      </c>
      <c r="V236" s="9" t="str">
        <f aca="false">IF(T236=0,"",B236/U236-1)</f>
        <v/>
      </c>
      <c r="W236" s="8" t="str">
        <f aca="false">IF(T236=0,"",IF(T235=T236,MAX(W235,F236),F236))</f>
        <v/>
      </c>
      <c r="X236" s="9" t="str">
        <f aca="false">IF(T236=0,"",F236/W236-1)</f>
        <v/>
      </c>
    </row>
    <row r="237" customFormat="false" ht="15" hidden="false" customHeight="false" outlineLevel="0" collapsed="false">
      <c r="A237" s="5" t="n">
        <v>44065</v>
      </c>
      <c r="B237" s="6" t="n">
        <v>11682.2891503799</v>
      </c>
      <c r="C237" s="7" t="n">
        <v>7310.953994</v>
      </c>
      <c r="D237" s="0" t="n">
        <f aca="false">INT((ROW()-3)/30)</f>
        <v>7</v>
      </c>
      <c r="E237" s="0" t="n">
        <f aca="false">2+30*D237</f>
        <v>212</v>
      </c>
      <c r="F237" s="8" t="n">
        <f aca="false">INDEX($F:$F,$E237)*(2*B237/INDEX($B:$B,$E237)-C237/INDEX($C:$C,$E237))</f>
        <v>3912.37596034971</v>
      </c>
      <c r="G237" s="9" t="n">
        <f aca="false">B237/B236-1</f>
        <v>0.0136741273609571</v>
      </c>
      <c r="H237" s="9" t="n">
        <f aca="false">F237/F236-1</f>
        <v>0.0116284584393782</v>
      </c>
      <c r="I237" s="9" t="n">
        <f aca="false">LN(B237/B236)</f>
        <v>0.0135814801062052</v>
      </c>
      <c r="J237" s="9" t="n">
        <f aca="false">LN(F237/F236)</f>
        <v>0.0115613675249105</v>
      </c>
      <c r="K237" s="9" t="n">
        <f aca="false">F237/F230-1</f>
        <v>0.00627153989679674</v>
      </c>
      <c r="L237" s="9" t="n">
        <f aca="false">F237/F207-1</f>
        <v>0.0682603771169816</v>
      </c>
      <c r="M237" s="9" t="n">
        <f aca="false">B237/B230-1</f>
        <v>-0.0155576477202725</v>
      </c>
      <c r="N237" s="9" t="n">
        <f aca="false">B237/B207-1</f>
        <v>0.215744246761016</v>
      </c>
      <c r="O237" s="8" t="n">
        <f aca="false">MAX(O236,F237)</f>
        <v>3923.4419316897</v>
      </c>
      <c r="P237" s="9" t="n">
        <f aca="false">F237/O237-1</f>
        <v>-0.00282047537153707</v>
      </c>
      <c r="Q237" s="8" t="n">
        <f aca="false">MAX(Q236,B237)</f>
        <v>12315.7624166569</v>
      </c>
      <c r="R237" s="9" t="n">
        <f aca="false">B237/Q237-1</f>
        <v>-0.0514359765027812</v>
      </c>
      <c r="S237" s="9" t="n">
        <f aca="false">B237/INDEX($B:$B,$E237)-1</f>
        <v>0.0674008457768929</v>
      </c>
      <c r="T237" s="0" t="n">
        <f aca="false">IF(AND($A237&gt;=CrashTest!$B$3,$A237&lt;=CrashTest!$C$3),1,IF(AND($A237&gt;=CrashTest!$B$4,$A237&lt;=CrashTest!$C$4),2,IF(AND($A237&gt;=CrashTest!$B$5,$A237&lt;=CrashTest!$C$5),3,IF(AND($A237&gt;=CrashTest!$B$6,$A237&lt;=CrashTest!$C$6),4,IF(AND($A237&gt;=CrashTest!$B$7,$A237&lt;=CrashTest!$C$7),5,0)))))</f>
        <v>0</v>
      </c>
      <c r="U237" s="8" t="str">
        <f aca="false">IF(T237=0,"",IF(T236=T237,MAX(U236,B237),B237))</f>
        <v/>
      </c>
      <c r="V237" s="9" t="str">
        <f aca="false">IF(T237=0,"",B237/U237-1)</f>
        <v/>
      </c>
      <c r="W237" s="8" t="str">
        <f aca="false">IF(T237=0,"",IF(T236=T237,MAX(W236,F237),F237))</f>
        <v/>
      </c>
      <c r="X237" s="9" t="str">
        <f aca="false">IF(T237=0,"",F237/W237-1)</f>
        <v/>
      </c>
    </row>
    <row r="238" customFormat="false" ht="15" hidden="false" customHeight="false" outlineLevel="0" collapsed="false">
      <c r="A238" s="5" t="n">
        <v>44066</v>
      </c>
      <c r="B238" s="6" t="n">
        <v>11665.6092735243</v>
      </c>
      <c r="C238" s="7" t="n">
        <v>7265.929594</v>
      </c>
      <c r="D238" s="0" t="n">
        <f aca="false">INT((ROW()-3)/30)</f>
        <v>7</v>
      </c>
      <c r="E238" s="0" t="n">
        <f aca="false">2+30*D238</f>
        <v>212</v>
      </c>
      <c r="F238" s="8" t="n">
        <f aca="false">INDEX($F:$F,$E238)*(2*B238/INDEX($B:$B,$E238)-C238/INDEX($C:$C,$E238))</f>
        <v>3926.06021590281</v>
      </c>
      <c r="G238" s="9" t="n">
        <f aca="false">B238/B237-1</f>
        <v>-0.00142779181724484</v>
      </c>
      <c r="H238" s="9" t="n">
        <f aca="false">F238/F237-1</f>
        <v>0.00349768419287555</v>
      </c>
      <c r="I238" s="9" t="n">
        <f aca="false">LN(B238/B237)</f>
        <v>-0.00142881208324881</v>
      </c>
      <c r="J238" s="9" t="n">
        <f aca="false">LN(F238/F237)</f>
        <v>0.00349158152152376</v>
      </c>
      <c r="K238" s="9" t="n">
        <f aca="false">F238/F231-1</f>
        <v>0.0104699314143586</v>
      </c>
      <c r="L238" s="9" t="n">
        <f aca="false">F238/F208-1</f>
        <v>0.0731337673128061</v>
      </c>
      <c r="M238" s="9" t="n">
        <f aca="false">B238/B231-1</f>
        <v>-0.0196672694228075</v>
      </c>
      <c r="N238" s="9" t="n">
        <f aca="false">B238/B208-1</f>
        <v>0.221772749051849</v>
      </c>
      <c r="O238" s="8" t="n">
        <f aca="false">MAX(O237,F238)</f>
        <v>3926.06021590281</v>
      </c>
      <c r="P238" s="9" t="n">
        <f aca="false">F238/O238-1</f>
        <v>0</v>
      </c>
      <c r="Q238" s="8" t="n">
        <f aca="false">MAX(Q237,B238)</f>
        <v>12315.7624166569</v>
      </c>
      <c r="R238" s="9" t="n">
        <f aca="false">B238/Q238-1</f>
        <v>-0.0527903284536634</v>
      </c>
      <c r="S238" s="9" t="n">
        <f aca="false">B238/INDEX($B:$B,$E238)-1</f>
        <v>0.0658768195835726</v>
      </c>
      <c r="T238" s="0" t="n">
        <f aca="false">IF(AND($A238&gt;=CrashTest!$B$3,$A238&lt;=CrashTest!$C$3),1,IF(AND($A238&gt;=CrashTest!$B$4,$A238&lt;=CrashTest!$C$4),2,IF(AND($A238&gt;=CrashTest!$B$5,$A238&lt;=CrashTest!$C$5),3,IF(AND($A238&gt;=CrashTest!$B$6,$A238&lt;=CrashTest!$C$6),4,IF(AND($A238&gt;=CrashTest!$B$7,$A238&lt;=CrashTest!$C$7),5,0)))))</f>
        <v>0</v>
      </c>
      <c r="U238" s="8" t="str">
        <f aca="false">IF(T238=0,"",IF(T237=T238,MAX(U237,B238),B238))</f>
        <v/>
      </c>
      <c r="V238" s="9" t="str">
        <f aca="false">IF(T238=0,"",B238/U238-1)</f>
        <v/>
      </c>
      <c r="W238" s="8" t="str">
        <f aca="false">IF(T238=0,"",IF(T237=T238,MAX(W237,F238),F238))</f>
        <v/>
      </c>
      <c r="X238" s="9" t="str">
        <f aca="false">IF(T238=0,"",F238/W238-1)</f>
        <v/>
      </c>
    </row>
    <row r="239" customFormat="false" ht="15" hidden="false" customHeight="false" outlineLevel="0" collapsed="false">
      <c r="A239" s="5" t="n">
        <v>44067</v>
      </c>
      <c r="B239" s="6" t="n">
        <v>11771.4080537405</v>
      </c>
      <c r="C239" s="7" t="n">
        <v>7357.960733</v>
      </c>
      <c r="D239" s="0" t="n">
        <f aca="false">INT((ROW()-3)/30)</f>
        <v>7</v>
      </c>
      <c r="E239" s="0" t="n">
        <f aca="false">2+30*D239</f>
        <v>212</v>
      </c>
      <c r="F239" s="8" t="n">
        <f aca="false">INDEX($F:$F,$E239)*(2*B239/INDEX($B:$B,$E239)-C239/INDEX($C:$C,$E239))</f>
        <v>3947.1054533317</v>
      </c>
      <c r="G239" s="9" t="n">
        <f aca="false">B239/B238-1</f>
        <v>0.00906928885886105</v>
      </c>
      <c r="H239" s="9" t="n">
        <f aca="false">F239/F238-1</f>
        <v>0.00536039598772509</v>
      </c>
      <c r="I239" s="9" t="n">
        <f aca="false">LN(B239/B238)</f>
        <v>0.00902840983520682</v>
      </c>
      <c r="J239" s="9" t="n">
        <f aca="false">LN(F239/F238)</f>
        <v>0.0053460802012213</v>
      </c>
      <c r="K239" s="9" t="n">
        <f aca="false">F239/F232-1</f>
        <v>0.00603131690337411</v>
      </c>
      <c r="L239" s="9" t="n">
        <f aca="false">F239/F209-1</f>
        <v>0.0673296585645191</v>
      </c>
      <c r="M239" s="9" t="n">
        <f aca="false">B239/B232-1</f>
        <v>-0.0441998103325026</v>
      </c>
      <c r="N239" s="9" t="n">
        <f aca="false">B239/B209-1</f>
        <v>0.213240435995581</v>
      </c>
      <c r="O239" s="8" t="n">
        <f aca="false">MAX(O238,F239)</f>
        <v>3947.1054533317</v>
      </c>
      <c r="P239" s="9" t="n">
        <f aca="false">F239/O239-1</f>
        <v>0</v>
      </c>
      <c r="Q239" s="8" t="n">
        <f aca="false">MAX(Q238,B239)</f>
        <v>12315.7624166569</v>
      </c>
      <c r="R239" s="9" t="n">
        <f aca="false">B239/Q239-1</f>
        <v>-0.0441998103325026</v>
      </c>
      <c r="S239" s="9" t="n">
        <f aca="false">B239/INDEX($B:$B,$E239)-1</f>
        <v>0.0755435643483402</v>
      </c>
      <c r="T239" s="0" t="n">
        <f aca="false">IF(AND($A239&gt;=CrashTest!$B$3,$A239&lt;=CrashTest!$C$3),1,IF(AND($A239&gt;=CrashTest!$B$4,$A239&lt;=CrashTest!$C$4),2,IF(AND($A239&gt;=CrashTest!$B$5,$A239&lt;=CrashTest!$C$5),3,IF(AND($A239&gt;=CrashTest!$B$6,$A239&lt;=CrashTest!$C$6),4,IF(AND($A239&gt;=CrashTest!$B$7,$A239&lt;=CrashTest!$C$7),5,0)))))</f>
        <v>0</v>
      </c>
      <c r="U239" s="8" t="str">
        <f aca="false">IF(T239=0,"",IF(T238=T239,MAX(U238,B239),B239))</f>
        <v/>
      </c>
      <c r="V239" s="9" t="str">
        <f aca="false">IF(T239=0,"",B239/U239-1)</f>
        <v/>
      </c>
      <c r="W239" s="8" t="str">
        <f aca="false">IF(T239=0,"",IF(T238=T239,MAX(W238,F239),F239))</f>
        <v/>
      </c>
      <c r="X239" s="9" t="str">
        <f aca="false">IF(T239=0,"",F239/W239-1)</f>
        <v/>
      </c>
    </row>
    <row r="240" customFormat="false" ht="15" hidden="false" customHeight="false" outlineLevel="0" collapsed="false">
      <c r="A240" s="5" t="n">
        <v>44068</v>
      </c>
      <c r="B240" s="6" t="n">
        <v>11358.4543202805</v>
      </c>
      <c r="C240" s="7" t="n">
        <v>6972.778296</v>
      </c>
      <c r="D240" s="0" t="n">
        <f aca="false">INT((ROW()-3)/30)</f>
        <v>7</v>
      </c>
      <c r="E240" s="0" t="n">
        <f aca="false">2+30*D240</f>
        <v>212</v>
      </c>
      <c r="F240" s="8" t="n">
        <f aca="false">INDEX($F:$F,$E240)*(2*B240/INDEX($B:$B,$E240)-C240/INDEX($C:$C,$E240))</f>
        <v>3879.42955410194</v>
      </c>
      <c r="G240" s="9" t="n">
        <f aca="false">B240/B239-1</f>
        <v>-0.035081082192948</v>
      </c>
      <c r="H240" s="9" t="n">
        <f aca="false">F240/F239-1</f>
        <v>-0.0171457033590637</v>
      </c>
      <c r="I240" s="9" t="n">
        <f aca="false">LN(B240/B239)</f>
        <v>-0.0357112041711546</v>
      </c>
      <c r="J240" s="9" t="n">
        <f aca="false">LN(F240/F239)</f>
        <v>-0.0172943929737665</v>
      </c>
      <c r="K240" s="9" t="n">
        <f aca="false">F240/F233-1</f>
        <v>-0.0098995317651206</v>
      </c>
      <c r="L240" s="9" t="n">
        <f aca="false">F240/F210-1</f>
        <v>0.0386150605621609</v>
      </c>
      <c r="M240" s="9" t="n">
        <f aca="false">B240/B233-1</f>
        <v>-0.0528856627547982</v>
      </c>
      <c r="N240" s="9" t="n">
        <f aca="false">B240/B210-1</f>
        <v>0.143402573626543</v>
      </c>
      <c r="O240" s="8" t="n">
        <f aca="false">MAX(O239,F240)</f>
        <v>3947.1054533317</v>
      </c>
      <c r="P240" s="9" t="n">
        <f aca="false">F240/O240-1</f>
        <v>-0.0171457033590637</v>
      </c>
      <c r="Q240" s="8" t="n">
        <f aca="false">MAX(Q239,B240)</f>
        <v>12315.7624166569</v>
      </c>
      <c r="R240" s="9" t="n">
        <f aca="false">B240/Q240-1</f>
        <v>-0.0777303153462634</v>
      </c>
      <c r="S240" s="9" t="n">
        <f aca="false">B240/INDEX($B:$B,$E240)-1</f>
        <v>0.0378123321653396</v>
      </c>
      <c r="T240" s="0" t="n">
        <f aca="false">IF(AND($A240&gt;=CrashTest!$B$3,$A240&lt;=CrashTest!$C$3),1,IF(AND($A240&gt;=CrashTest!$B$4,$A240&lt;=CrashTest!$C$4),2,IF(AND($A240&gt;=CrashTest!$B$5,$A240&lt;=CrashTest!$C$5),3,IF(AND($A240&gt;=CrashTest!$B$6,$A240&lt;=CrashTest!$C$6),4,IF(AND($A240&gt;=CrashTest!$B$7,$A240&lt;=CrashTest!$C$7),5,0)))))</f>
        <v>0</v>
      </c>
      <c r="U240" s="8" t="str">
        <f aca="false">IF(T240=0,"",IF(T239=T240,MAX(U239,B240),B240))</f>
        <v/>
      </c>
      <c r="V240" s="9" t="str">
        <f aca="false">IF(T240=0,"",B240/U240-1)</f>
        <v/>
      </c>
      <c r="W240" s="8" t="str">
        <f aca="false">IF(T240=0,"",IF(T239=T240,MAX(W239,F240),F240))</f>
        <v/>
      </c>
      <c r="X240" s="9" t="str">
        <f aca="false">IF(T240=0,"",F240/W240-1)</f>
        <v/>
      </c>
    </row>
    <row r="241" customFormat="false" ht="15" hidden="false" customHeight="false" outlineLevel="0" collapsed="false">
      <c r="A241" s="5" t="n">
        <v>44069</v>
      </c>
      <c r="B241" s="6" t="n">
        <v>11472.0491204559</v>
      </c>
      <c r="C241" s="7" t="n">
        <v>7052.645054</v>
      </c>
      <c r="D241" s="0" t="n">
        <f aca="false">INT((ROW()-3)/30)</f>
        <v>7</v>
      </c>
      <c r="E241" s="0" t="n">
        <f aca="false">2+30*D241</f>
        <v>212</v>
      </c>
      <c r="F241" s="8" t="n">
        <f aca="false">INDEX($F:$F,$E241)*(2*B241/INDEX($B:$B,$E241)-C241/INDEX($C:$C,$E241))</f>
        <v>3912.58169931477</v>
      </c>
      <c r="G241" s="9" t="n">
        <f aca="false">B241/B240-1</f>
        <v>0.0100009030253858</v>
      </c>
      <c r="H241" s="9" t="n">
        <f aca="false">F241/F240-1</f>
        <v>0.0085456237187711</v>
      </c>
      <c r="I241" s="9" t="n">
        <f aca="false">LN(B241/B240)</f>
        <v>0.0099512249373088</v>
      </c>
      <c r="J241" s="9" t="n">
        <f aca="false">LN(F241/F240)</f>
        <v>0.00850931657456102</v>
      </c>
      <c r="K241" s="9" t="n">
        <f aca="false">F241/F234-1</f>
        <v>0.0108830485657823</v>
      </c>
      <c r="L241" s="9" t="n">
        <f aca="false">F241/F211-1</f>
        <v>0.0417201068205844</v>
      </c>
      <c r="M241" s="9" t="n">
        <f aca="false">B241/B234-1</f>
        <v>-0.0225614168344548</v>
      </c>
      <c r="N241" s="9" t="n">
        <f aca="false">B241/B211-1</f>
        <v>0.0385226515245554</v>
      </c>
      <c r="O241" s="8" t="n">
        <f aca="false">MAX(O240,F241)</f>
        <v>3947.1054533317</v>
      </c>
      <c r="P241" s="9" t="n">
        <f aca="false">F241/O241-1</f>
        <v>-0.00874660036959274</v>
      </c>
      <c r="Q241" s="8" t="n">
        <f aca="false">MAX(Q240,B241)</f>
        <v>12315.7624166569</v>
      </c>
      <c r="R241" s="9" t="n">
        <f aca="false">B241/Q241-1</f>
        <v>-0.0685067856667883</v>
      </c>
      <c r="S241" s="9" t="n">
        <f aca="false">B241/INDEX($B:$B,$E241)-1</f>
        <v>0.0481913926578748</v>
      </c>
      <c r="T241" s="0" t="n">
        <f aca="false">IF(AND($A241&gt;=CrashTest!$B$3,$A241&lt;=CrashTest!$C$3),1,IF(AND($A241&gt;=CrashTest!$B$4,$A241&lt;=CrashTest!$C$4),2,IF(AND($A241&gt;=CrashTest!$B$5,$A241&lt;=CrashTest!$C$5),3,IF(AND($A241&gt;=CrashTest!$B$6,$A241&lt;=CrashTest!$C$6),4,IF(AND($A241&gt;=CrashTest!$B$7,$A241&lt;=CrashTest!$C$7),5,0)))))</f>
        <v>0</v>
      </c>
      <c r="U241" s="8" t="str">
        <f aca="false">IF(T241=0,"",IF(T240=T241,MAX(U240,B241),B241))</f>
        <v/>
      </c>
      <c r="V241" s="9" t="str">
        <f aca="false">IF(T241=0,"",B241/U241-1)</f>
        <v/>
      </c>
      <c r="W241" s="8" t="str">
        <f aca="false">IF(T241=0,"",IF(T240=T241,MAX(W240,F241),F241))</f>
        <v/>
      </c>
      <c r="X241" s="9" t="str">
        <f aca="false">IF(T241=0,"",F241/W241-1)</f>
        <v/>
      </c>
    </row>
    <row r="242" customFormat="false" ht="15" hidden="false" customHeight="false" outlineLevel="0" collapsed="false">
      <c r="A242" s="5" t="n">
        <v>44070</v>
      </c>
      <c r="B242" s="6" t="n">
        <v>11314.6737410286</v>
      </c>
      <c r="C242" s="7" t="n">
        <v>6920.323165</v>
      </c>
      <c r="D242" s="0" t="n">
        <f aca="false">INT((ROW()-3)/30)</f>
        <v>7</v>
      </c>
      <c r="E242" s="0" t="n">
        <f aca="false">2+30*D242</f>
        <v>212</v>
      </c>
      <c r="F242" s="8" t="n">
        <f aca="false">INDEX($F:$F,$E242)*(2*B242/INDEX($B:$B,$E242)-C242/INDEX($C:$C,$E242))</f>
        <v>3878.72836946713</v>
      </c>
      <c r="G242" s="9" t="n">
        <f aca="false">B242/B241-1</f>
        <v>-0.0137181577392902</v>
      </c>
      <c r="H242" s="9" t="n">
        <f aca="false">F242/F241-1</f>
        <v>-0.00865242759111562</v>
      </c>
      <c r="I242" s="9" t="n">
        <f aca="false">LN(B242/B241)</f>
        <v>-0.0138131211473376</v>
      </c>
      <c r="J242" s="9" t="n">
        <f aca="false">LN(F242/F241)</f>
        <v>-0.00869007717356588</v>
      </c>
      <c r="K242" s="9" t="n">
        <f aca="false">F242/F235-1</f>
        <v>-0.00871579852382687</v>
      </c>
      <c r="L242" s="9" t="n">
        <f aca="false">F242/F212-1</f>
        <v>0.0368745986171084</v>
      </c>
      <c r="M242" s="9" t="n">
        <f aca="false">B242/B235-1</f>
        <v>-0.0465848456037488</v>
      </c>
      <c r="N242" s="9" t="n">
        <f aca="false">B242/B212-1</f>
        <v>0.0338121377924279</v>
      </c>
      <c r="O242" s="8" t="n">
        <f aca="false">MAX(O241,F242)</f>
        <v>3947.1054533317</v>
      </c>
      <c r="P242" s="9" t="n">
        <f aca="false">F242/O242-1</f>
        <v>-0.017323348634342</v>
      </c>
      <c r="Q242" s="8" t="n">
        <f aca="false">MAX(Q241,B242)</f>
        <v>12315.7624166569</v>
      </c>
      <c r="R242" s="9" t="n">
        <f aca="false">B242/Q242-1</f>
        <v>-0.0812851565140897</v>
      </c>
      <c r="S242" s="9" t="n">
        <f aca="false">B242/INDEX($B:$B,$E242)-1</f>
        <v>0.0338121377924279</v>
      </c>
      <c r="T242" s="0" t="n">
        <f aca="false">IF(AND($A242&gt;=CrashTest!$B$3,$A242&lt;=CrashTest!$C$3),1,IF(AND($A242&gt;=CrashTest!$B$4,$A242&lt;=CrashTest!$C$4),2,IF(AND($A242&gt;=CrashTest!$B$5,$A242&lt;=CrashTest!$C$5),3,IF(AND($A242&gt;=CrashTest!$B$6,$A242&lt;=CrashTest!$C$6),4,IF(AND($A242&gt;=CrashTest!$B$7,$A242&lt;=CrashTest!$C$7),5,0)))))</f>
        <v>0</v>
      </c>
      <c r="U242" s="8" t="str">
        <f aca="false">IF(T242=0,"",IF(T241=T242,MAX(U241,B242),B242))</f>
        <v/>
      </c>
      <c r="V242" s="9" t="str">
        <f aca="false">IF(T242=0,"",B242/U242-1)</f>
        <v/>
      </c>
      <c r="W242" s="8" t="str">
        <f aca="false">IF(T242=0,"",IF(T241=T242,MAX(W241,F242),F242))</f>
        <v/>
      </c>
      <c r="X242" s="9" t="str">
        <f aca="false">IF(T242=0,"",F242/W242-1)</f>
        <v/>
      </c>
    </row>
    <row r="243" customFormat="false" ht="15" hidden="false" customHeight="false" outlineLevel="0" collapsed="false">
      <c r="A243" s="5" t="n">
        <v>44071</v>
      </c>
      <c r="B243" s="6" t="n">
        <v>11527.8830322326</v>
      </c>
      <c r="C243" s="7" t="n">
        <v>7123.50529</v>
      </c>
      <c r="D243" s="0" t="n">
        <f aca="false">INT((ROW()-3)/30)</f>
        <v>8</v>
      </c>
      <c r="E243" s="0" t="n">
        <f aca="false">2+30*D243</f>
        <v>242</v>
      </c>
      <c r="F243" s="8" t="n">
        <f aca="false">INDEX($F:$F,$E243)*(2*B243/INDEX($B:$B,$E243)-C243/INDEX($C:$C,$E243))</f>
        <v>3911.02658305596</v>
      </c>
      <c r="G243" s="9" t="n">
        <f aca="false">B243/B242-1</f>
        <v>0.0188436092886066</v>
      </c>
      <c r="H243" s="9" t="n">
        <f aca="false">F243/F242-1</f>
        <v>0.00832701094592703</v>
      </c>
      <c r="I243" s="9" t="n">
        <f aca="false">LN(B243/B242)</f>
        <v>0.0186682677699012</v>
      </c>
      <c r="J243" s="9" t="n">
        <f aca="false">LN(F243/F242)</f>
        <v>0.00829253265876699</v>
      </c>
      <c r="K243" s="9" t="n">
        <f aca="false">F243/F236-1</f>
        <v>0.0112795480878765</v>
      </c>
      <c r="L243" s="9" t="n">
        <f aca="false">F243/F213-1</f>
        <v>0.0429726241370578</v>
      </c>
      <c r="M243" s="9" t="n">
        <f aca="false">B243/B236-1</f>
        <v>0.000276283406112965</v>
      </c>
      <c r="N243" s="9" t="n">
        <f aca="false">B243/B213-1</f>
        <v>0.0370745079022259</v>
      </c>
      <c r="O243" s="8" t="n">
        <f aca="false">MAX(O242,F243)</f>
        <v>3947.1054533317</v>
      </c>
      <c r="P243" s="9" t="n">
        <f aca="false">F243/O243-1</f>
        <v>-0.00914058940211326</v>
      </c>
      <c r="Q243" s="8" t="n">
        <f aca="false">MAX(Q242,B243)</f>
        <v>12315.7624166569</v>
      </c>
      <c r="R243" s="9" t="n">
        <f aca="false">B243/Q243-1</f>
        <v>-0.0639732529557979</v>
      </c>
      <c r="S243" s="9" t="n">
        <f aca="false">B243/INDEX($B:$B,$E243)-1</f>
        <v>0.0188436092886066</v>
      </c>
      <c r="T243" s="0" t="n">
        <f aca="false">IF(AND($A243&gt;=CrashTest!$B$3,$A243&lt;=CrashTest!$C$3),1,IF(AND($A243&gt;=CrashTest!$B$4,$A243&lt;=CrashTest!$C$4),2,IF(AND($A243&gt;=CrashTest!$B$5,$A243&lt;=CrashTest!$C$5),3,IF(AND($A243&gt;=CrashTest!$B$6,$A243&lt;=CrashTest!$C$6),4,IF(AND($A243&gt;=CrashTest!$B$7,$A243&lt;=CrashTest!$C$7),5,0)))))</f>
        <v>0</v>
      </c>
      <c r="U243" s="8" t="str">
        <f aca="false">IF(T243=0,"",IF(T242=T243,MAX(U242,B243),B243))</f>
        <v/>
      </c>
      <c r="V243" s="9" t="str">
        <f aca="false">IF(T243=0,"",B243/U243-1)</f>
        <v/>
      </c>
      <c r="W243" s="8" t="str">
        <f aca="false">IF(T243=0,"",IF(T242=T243,MAX(W242,F243),F243))</f>
        <v/>
      </c>
      <c r="X243" s="9" t="str">
        <f aca="false">IF(T243=0,"",F243/W243-1)</f>
        <v/>
      </c>
    </row>
    <row r="244" customFormat="false" ht="15" hidden="false" customHeight="false" outlineLevel="0" collapsed="false">
      <c r="A244" s="5" t="n">
        <v>44072</v>
      </c>
      <c r="B244" s="6" t="n">
        <v>11490.7623477499</v>
      </c>
      <c r="C244" s="7" t="n">
        <v>7059.798085</v>
      </c>
      <c r="D244" s="0" t="n">
        <f aca="false">INT((ROW()-3)/30)</f>
        <v>8</v>
      </c>
      <c r="E244" s="0" t="n">
        <f aca="false">2+30*D244</f>
        <v>242</v>
      </c>
      <c r="F244" s="8" t="n">
        <f aca="false">INDEX($F:$F,$E244)*(2*B244/INDEX($B:$B,$E244)-C244/INDEX($C:$C,$E244))</f>
        <v>3921.28311013555</v>
      </c>
      <c r="G244" s="9" t="n">
        <f aca="false">B244/B243-1</f>
        <v>-0.00322007816863756</v>
      </c>
      <c r="H244" s="9" t="n">
        <f aca="false">F244/F243-1</f>
        <v>0.00262246416938883</v>
      </c>
      <c r="I244" s="9" t="n">
        <f aca="false">LN(B244/B243)</f>
        <v>-0.00322527377685144</v>
      </c>
      <c r="J244" s="9" t="n">
        <f aca="false">LN(F244/F243)</f>
        <v>0.00261903151026963</v>
      </c>
      <c r="K244" s="9" t="n">
        <f aca="false">F244/F237-1</f>
        <v>0.00227665998260584</v>
      </c>
      <c r="L244" s="9" t="n">
        <f aca="false">F244/F214-1</f>
        <v>0.0424042357727308</v>
      </c>
      <c r="M244" s="9" t="n">
        <f aca="false">B244/B237-1</f>
        <v>-0.0163946295254789</v>
      </c>
      <c r="N244" s="9" t="n">
        <f aca="false">B244/B214-1</f>
        <v>0.0319137092092141</v>
      </c>
      <c r="O244" s="8" t="n">
        <f aca="false">MAX(O243,F244)</f>
        <v>3947.1054533317</v>
      </c>
      <c r="P244" s="9" t="n">
        <f aca="false">F244/O244-1</f>
        <v>-0.0065420961009186</v>
      </c>
      <c r="Q244" s="8" t="n">
        <f aca="false">MAX(Q243,B244)</f>
        <v>12315.7624166569</v>
      </c>
      <c r="R244" s="9" t="n">
        <f aca="false">B244/Q244-1</f>
        <v>-0.0669873322492157</v>
      </c>
      <c r="S244" s="9" t="n">
        <f aca="false">B244/INDEX($B:$B,$E244)-1</f>
        <v>0.0155628532250804</v>
      </c>
      <c r="T244" s="0" t="n">
        <f aca="false">IF(AND($A244&gt;=CrashTest!$B$3,$A244&lt;=CrashTest!$C$3),1,IF(AND($A244&gt;=CrashTest!$B$4,$A244&lt;=CrashTest!$C$4),2,IF(AND($A244&gt;=CrashTest!$B$5,$A244&lt;=CrashTest!$C$5),3,IF(AND($A244&gt;=CrashTest!$B$6,$A244&lt;=CrashTest!$C$6),4,IF(AND($A244&gt;=CrashTest!$B$7,$A244&lt;=CrashTest!$C$7),5,0)))))</f>
        <v>0</v>
      </c>
      <c r="U244" s="8" t="str">
        <f aca="false">IF(T244=0,"",IF(T243=T244,MAX(U243,B244),B244))</f>
        <v/>
      </c>
      <c r="V244" s="9" t="str">
        <f aca="false">IF(T244=0,"",B244/U244-1)</f>
        <v/>
      </c>
      <c r="W244" s="8" t="str">
        <f aca="false">IF(T244=0,"",IF(T243=T244,MAX(W243,F244),F244))</f>
        <v/>
      </c>
      <c r="X244" s="9" t="str">
        <f aca="false">IF(T244=0,"",F244/W244-1)</f>
        <v/>
      </c>
    </row>
    <row r="245" customFormat="false" ht="15" hidden="false" customHeight="false" outlineLevel="0" collapsed="false">
      <c r="A245" s="5" t="n">
        <v>44073</v>
      </c>
      <c r="B245" s="6" t="n">
        <v>11698.9758329632</v>
      </c>
      <c r="C245" s="7" t="n">
        <v>7299.557982</v>
      </c>
      <c r="D245" s="0" t="n">
        <f aca="false">INT((ROW()-3)/30)</f>
        <v>8</v>
      </c>
      <c r="E245" s="0" t="n">
        <f aca="false">2+30*D245</f>
        <v>242</v>
      </c>
      <c r="F245" s="8" t="n">
        <f aca="false">INDEX($F:$F,$E245)*(2*B245/INDEX($B:$B,$E245)-C245/INDEX($C:$C,$E245))</f>
        <v>3929.65490255035</v>
      </c>
      <c r="G245" s="9" t="n">
        <f aca="false">B245/B244-1</f>
        <v>0.0181200758411013</v>
      </c>
      <c r="H245" s="9" t="n">
        <f aca="false">F245/F244-1</f>
        <v>0.00213496250580847</v>
      </c>
      <c r="I245" s="9" t="n">
        <f aca="false">LN(B245/B244)</f>
        <v>0.017957863865093</v>
      </c>
      <c r="J245" s="9" t="n">
        <f aca="false">LN(F245/F244)</f>
        <v>0.00213268671193862</v>
      </c>
      <c r="K245" s="9" t="n">
        <f aca="false">F245/F238-1</f>
        <v>0.000915596412142339</v>
      </c>
      <c r="L245" s="9" t="n">
        <f aca="false">F245/F215-1</f>
        <v>0.0458104605477885</v>
      </c>
      <c r="M245" s="9" t="n">
        <f aca="false">B245/B238-1</f>
        <v>0.00286025004408708</v>
      </c>
      <c r="N245" s="9" t="n">
        <f aca="false">B245/B215-1</f>
        <v>0.0318197400631066</v>
      </c>
      <c r="O245" s="8" t="n">
        <f aca="false">MAX(O244,F245)</f>
        <v>3947.1054533317</v>
      </c>
      <c r="P245" s="9" t="n">
        <f aca="false">F245/O245-1</f>
        <v>-0.00442110072499513</v>
      </c>
      <c r="Q245" s="8" t="n">
        <f aca="false">MAX(Q244,B245)</f>
        <v>12315.7624166569</v>
      </c>
      <c r="R245" s="9" t="n">
        <f aca="false">B245/Q245-1</f>
        <v>-0.0500810719488632</v>
      </c>
      <c r="S245" s="9" t="n">
        <f aca="false">B245/INDEX($B:$B,$E245)-1</f>
        <v>0.0339649291469242</v>
      </c>
      <c r="T245" s="0" t="n">
        <f aca="false">IF(AND($A245&gt;=CrashTest!$B$3,$A245&lt;=CrashTest!$C$3),1,IF(AND($A245&gt;=CrashTest!$B$4,$A245&lt;=CrashTest!$C$4),2,IF(AND($A245&gt;=CrashTest!$B$5,$A245&lt;=CrashTest!$C$5),3,IF(AND($A245&gt;=CrashTest!$B$6,$A245&lt;=CrashTest!$C$6),4,IF(AND($A245&gt;=CrashTest!$B$7,$A245&lt;=CrashTest!$C$7),5,0)))))</f>
        <v>0</v>
      </c>
      <c r="U245" s="8" t="str">
        <f aca="false">IF(T245=0,"",IF(T244=T245,MAX(U244,B245),B245))</f>
        <v/>
      </c>
      <c r="V245" s="9" t="str">
        <f aca="false">IF(T245=0,"",B245/U245-1)</f>
        <v/>
      </c>
      <c r="W245" s="8" t="str">
        <f aca="false">IF(T245=0,"",IF(T244=T245,MAX(W244,F245),F245))</f>
        <v/>
      </c>
      <c r="X245" s="9" t="str">
        <f aca="false">IF(T245=0,"",F245/W245-1)</f>
        <v/>
      </c>
    </row>
    <row r="246" customFormat="false" ht="15" hidden="false" customHeight="false" outlineLevel="0" collapsed="false">
      <c r="A246" s="5" t="n">
        <v>44074</v>
      </c>
      <c r="B246" s="6" t="n">
        <v>11678.3482268849</v>
      </c>
      <c r="C246" s="7" t="n">
        <v>7232.633385</v>
      </c>
      <c r="D246" s="0" t="n">
        <f aca="false">INT((ROW()-3)/30)</f>
        <v>8</v>
      </c>
      <c r="E246" s="0" t="n">
        <f aca="false">2+30*D246</f>
        <v>242</v>
      </c>
      <c r="F246" s="8" t="n">
        <f aca="false">INDEX($F:$F,$E246)*(2*B246/INDEX($B:$B,$E246)-C246/INDEX($C:$C,$E246))</f>
        <v>3953.02254967876</v>
      </c>
      <c r="G246" s="9" t="n">
        <f aca="false">B246/B245-1</f>
        <v>-0.00176319759719301</v>
      </c>
      <c r="H246" s="9" t="n">
        <f aca="false">F246/F245-1</f>
        <v>0.00594648835785705</v>
      </c>
      <c r="I246" s="9" t="n">
        <f aca="false">LN(B246/B245)</f>
        <v>-0.00176475385967761</v>
      </c>
      <c r="J246" s="9" t="n">
        <f aca="false">LN(F246/F245)</f>
        <v>0.00592887777555731</v>
      </c>
      <c r="K246" s="9" t="n">
        <f aca="false">F246/F239-1</f>
        <v>0.00149909760887179</v>
      </c>
      <c r="L246" s="9" t="n">
        <f aca="false">F246/F216-1</f>
        <v>0.0430011950945166</v>
      </c>
      <c r="M246" s="9" t="n">
        <f aca="false">B246/B239-1</f>
        <v>-0.00790558159489085</v>
      </c>
      <c r="N246" s="9" t="n">
        <f aca="false">B246/B216-1</f>
        <v>-0.010106638662945</v>
      </c>
      <c r="O246" s="8" t="n">
        <f aca="false">MAX(O245,F246)</f>
        <v>3953.02254967876</v>
      </c>
      <c r="P246" s="9" t="n">
        <f aca="false">F246/O246-1</f>
        <v>0</v>
      </c>
      <c r="Q246" s="8" t="n">
        <f aca="false">MAX(Q245,B246)</f>
        <v>12315.7624166569</v>
      </c>
      <c r="R246" s="9" t="n">
        <f aca="false">B246/Q246-1</f>
        <v>-0.0517559667203312</v>
      </c>
      <c r="S246" s="9" t="n">
        <f aca="false">B246/INDEX($B:$B,$E246)-1</f>
        <v>0.0321418446682704</v>
      </c>
      <c r="T246" s="0" t="n">
        <f aca="false">IF(AND($A246&gt;=CrashTest!$B$3,$A246&lt;=CrashTest!$C$3),1,IF(AND($A246&gt;=CrashTest!$B$4,$A246&lt;=CrashTest!$C$4),2,IF(AND($A246&gt;=CrashTest!$B$5,$A246&lt;=CrashTest!$C$5),3,IF(AND($A246&gt;=CrashTest!$B$6,$A246&lt;=CrashTest!$C$6),4,IF(AND($A246&gt;=CrashTest!$B$7,$A246&lt;=CrashTest!$C$7),5,0)))))</f>
        <v>0</v>
      </c>
      <c r="U246" s="8" t="str">
        <f aca="false">IF(T246=0,"",IF(T245=T246,MAX(U245,B246),B246))</f>
        <v/>
      </c>
      <c r="V246" s="9" t="str">
        <f aca="false">IF(T246=0,"",B246/U246-1)</f>
        <v/>
      </c>
      <c r="W246" s="8" t="str">
        <f aca="false">IF(T246=0,"",IF(T245=T246,MAX(W245,F246),F246))</f>
        <v/>
      </c>
      <c r="X246" s="9" t="str">
        <f aca="false">IF(T246=0,"",F246/W246-1)</f>
        <v/>
      </c>
    </row>
    <row r="247" customFormat="false" ht="15" hidden="false" customHeight="false" outlineLevel="0" collapsed="false">
      <c r="A247" s="5" t="n">
        <v>44075</v>
      </c>
      <c r="B247" s="6" t="n">
        <v>11970.364856166</v>
      </c>
      <c r="C247" s="7" t="n">
        <v>7510.761685</v>
      </c>
      <c r="D247" s="0" t="n">
        <f aca="false">INT((ROW()-3)/30)</f>
        <v>8</v>
      </c>
      <c r="E247" s="0" t="n">
        <f aca="false">2+30*D247</f>
        <v>242</v>
      </c>
      <c r="F247" s="8" t="n">
        <f aca="false">INDEX($F:$F,$E247)*(2*B247/INDEX($B:$B,$E247)-C247/INDEX($C:$C,$E247))</f>
        <v>3997.34577527674</v>
      </c>
      <c r="G247" s="9" t="n">
        <f aca="false">B247/B246-1</f>
        <v>0.0250049599145232</v>
      </c>
      <c r="H247" s="9" t="n">
        <f aca="false">F247/F246-1</f>
        <v>0.0112124899468591</v>
      </c>
      <c r="I247" s="9" t="n">
        <f aca="false">LN(B247/B246)</f>
        <v>0.0246974515196621</v>
      </c>
      <c r="J247" s="9" t="n">
        <f aca="false">LN(F247/F246)</f>
        <v>0.0111500959430155</v>
      </c>
      <c r="K247" s="9" t="n">
        <f aca="false">F247/F240-1</f>
        <v>0.0303952474275822</v>
      </c>
      <c r="L247" s="9" t="n">
        <f aca="false">F247/F217-1</f>
        <v>0.0621234423883075</v>
      </c>
      <c r="M247" s="9" t="n">
        <f aca="false">B247/B240-1</f>
        <v>0.0538726941739718</v>
      </c>
      <c r="N247" s="9" t="n">
        <f aca="false">B247/B217-1</f>
        <v>0.0789924768472214</v>
      </c>
      <c r="O247" s="8" t="n">
        <f aca="false">MAX(O246,F247)</f>
        <v>3997.34577527674</v>
      </c>
      <c r="P247" s="9" t="n">
        <f aca="false">F247/O247-1</f>
        <v>0</v>
      </c>
      <c r="Q247" s="8" t="n">
        <f aca="false">MAX(Q246,B247)</f>
        <v>12315.7624166569</v>
      </c>
      <c r="R247" s="9" t="n">
        <f aca="false">B247/Q247-1</f>
        <v>-0.0280451626789874</v>
      </c>
      <c r="S247" s="9" t="n">
        <f aca="false">B247/INDEX($B:$B,$E247)-1</f>
        <v>0.0579505101203024</v>
      </c>
      <c r="T247" s="0" t="n">
        <f aca="false">IF(AND($A247&gt;=CrashTest!$B$3,$A247&lt;=CrashTest!$C$3),1,IF(AND($A247&gt;=CrashTest!$B$4,$A247&lt;=CrashTest!$C$4),2,IF(AND($A247&gt;=CrashTest!$B$5,$A247&lt;=CrashTest!$C$5),3,IF(AND($A247&gt;=CrashTest!$B$6,$A247&lt;=CrashTest!$C$6),4,IF(AND($A247&gt;=CrashTest!$B$7,$A247&lt;=CrashTest!$C$7),5,0)))))</f>
        <v>0</v>
      </c>
      <c r="U247" s="8" t="str">
        <f aca="false">IF(T247=0,"",IF(T246=T247,MAX(U246,B247),B247))</f>
        <v/>
      </c>
      <c r="V247" s="9" t="str">
        <f aca="false">IF(T247=0,"",B247/U247-1)</f>
        <v/>
      </c>
      <c r="W247" s="8" t="str">
        <f aca="false">IF(T247=0,"",IF(T246=T247,MAX(W246,F247),F247))</f>
        <v/>
      </c>
      <c r="X247" s="9" t="str">
        <f aca="false">IF(T247=0,"",F247/W247-1)</f>
        <v/>
      </c>
    </row>
    <row r="248" customFormat="false" ht="15" hidden="false" customHeight="false" outlineLevel="0" collapsed="false">
      <c r="A248" s="5" t="n">
        <v>44076</v>
      </c>
      <c r="B248" s="6" t="n">
        <v>11414.5209336645</v>
      </c>
      <c r="C248" s="7" t="n">
        <v>6986.585026</v>
      </c>
      <c r="D248" s="0" t="n">
        <f aca="false">INT((ROW()-3)/30)</f>
        <v>8</v>
      </c>
      <c r="E248" s="0" t="n">
        <f aca="false">2+30*D248</f>
        <v>242</v>
      </c>
      <c r="F248" s="8" t="n">
        <f aca="false">INDEX($F:$F,$E248)*(2*B248/INDEX($B:$B,$E248)-C248/INDEX($C:$C,$E248))</f>
        <v>3910.04593873971</v>
      </c>
      <c r="G248" s="9" t="n">
        <f aca="false">B248/B247-1</f>
        <v>-0.0464350025400588</v>
      </c>
      <c r="H248" s="9" t="n">
        <f aca="false">F248/F247-1</f>
        <v>-0.0218394508368452</v>
      </c>
      <c r="I248" s="9" t="n">
        <f aca="false">LN(B248/B247)</f>
        <v>-0.0475476890285084</v>
      </c>
      <c r="J248" s="9" t="n">
        <f aca="false">LN(F248/F247)</f>
        <v>-0.0220814617216905</v>
      </c>
      <c r="K248" s="9" t="n">
        <f aca="false">F248/F241-1</f>
        <v>-0.00064810418540362</v>
      </c>
      <c r="L248" s="9" t="n">
        <f aca="false">F248/F218-1</f>
        <v>0.0399525578204214</v>
      </c>
      <c r="M248" s="9" t="n">
        <f aca="false">B248/B241-1</f>
        <v>-0.0050146391623116</v>
      </c>
      <c r="N248" s="9" t="n">
        <f aca="false">B248/B218-1</f>
        <v>0.0158796487854633</v>
      </c>
      <c r="O248" s="8" t="n">
        <f aca="false">MAX(O247,F248)</f>
        <v>3997.34577527674</v>
      </c>
      <c r="P248" s="9" t="n">
        <f aca="false">F248/O248-1</f>
        <v>-0.0218394508368452</v>
      </c>
      <c r="Q248" s="8" t="n">
        <f aca="false">MAX(Q247,B248)</f>
        <v>12315.7624166569</v>
      </c>
      <c r="R248" s="9" t="n">
        <f aca="false">B248/Q248-1</f>
        <v>-0.073177888018811</v>
      </c>
      <c r="S248" s="9" t="n">
        <f aca="false">B248/INDEX($B:$B,$E248)-1</f>
        <v>0.00882457549560978</v>
      </c>
      <c r="T248" s="0" t="n">
        <f aca="false">IF(AND($A248&gt;=CrashTest!$B$3,$A248&lt;=CrashTest!$C$3),1,IF(AND($A248&gt;=CrashTest!$B$4,$A248&lt;=CrashTest!$C$4),2,IF(AND($A248&gt;=CrashTest!$B$5,$A248&lt;=CrashTest!$C$5),3,IF(AND($A248&gt;=CrashTest!$B$6,$A248&lt;=CrashTest!$C$6),4,IF(AND($A248&gt;=CrashTest!$B$7,$A248&lt;=CrashTest!$C$7),5,0)))))</f>
        <v>0</v>
      </c>
      <c r="U248" s="8" t="str">
        <f aca="false">IF(T248=0,"",IF(T247=T248,MAX(U247,B248),B248))</f>
        <v/>
      </c>
      <c r="V248" s="9" t="str">
        <f aca="false">IF(T248=0,"",B248/U248-1)</f>
        <v/>
      </c>
      <c r="W248" s="8" t="str">
        <f aca="false">IF(T248=0,"",IF(T247=T248,MAX(W247,F248),F248))</f>
        <v/>
      </c>
      <c r="X248" s="9" t="str">
        <f aca="false">IF(T248=0,"",F248/W248-1)</f>
        <v/>
      </c>
    </row>
    <row r="249" customFormat="false" ht="15" hidden="false" customHeight="false" outlineLevel="0" collapsed="false">
      <c r="A249" s="5" t="n">
        <v>44077</v>
      </c>
      <c r="B249" s="6" t="n">
        <v>10261.4944095266</v>
      </c>
      <c r="C249" s="7" t="n">
        <v>5642.832018</v>
      </c>
      <c r="D249" s="0" t="n">
        <f aca="false">INT((ROW()-3)/30)</f>
        <v>8</v>
      </c>
      <c r="E249" s="0" t="n">
        <f aca="false">2+30*D249</f>
        <v>242</v>
      </c>
      <c r="F249" s="8" t="n">
        <f aca="false">INDEX($F:$F,$E249)*(2*B249/INDEX($B:$B,$E249)-C249/INDEX($C:$C,$E249))</f>
        <v>3872.67075469619</v>
      </c>
      <c r="G249" s="9" t="n">
        <f aca="false">B249/B248-1</f>
        <v>-0.101014009334138</v>
      </c>
      <c r="H249" s="9" t="n">
        <f aca="false">F249/F248-1</f>
        <v>-0.00955875829314834</v>
      </c>
      <c r="I249" s="9" t="n">
        <f aca="false">LN(B249/B248)</f>
        <v>-0.10648782787347</v>
      </c>
      <c r="J249" s="9" t="n">
        <f aca="false">LN(F249/F248)</f>
        <v>-0.00960473645387228</v>
      </c>
      <c r="K249" s="9" t="n">
        <f aca="false">F249/F242-1</f>
        <v>-0.00156175276892778</v>
      </c>
      <c r="L249" s="9" t="n">
        <f aca="false">F249/F219-1</f>
        <v>0.0275171658927016</v>
      </c>
      <c r="M249" s="9" t="n">
        <f aca="false">B249/B242-1</f>
        <v>-0.0930808395900117</v>
      </c>
      <c r="N249" s="9" t="n">
        <f aca="false">B249/B219-1</f>
        <v>-0.0840120274353375</v>
      </c>
      <c r="O249" s="8" t="n">
        <f aca="false">MAX(O248,F249)</f>
        <v>3997.34577527674</v>
      </c>
      <c r="P249" s="9" t="n">
        <f aca="false">F249/O249-1</f>
        <v>-0.031189451098189</v>
      </c>
      <c r="Q249" s="8" t="n">
        <f aca="false">MAX(Q248,B249)</f>
        <v>12315.7624166569</v>
      </c>
      <c r="R249" s="9" t="n">
        <f aca="false">B249/Q249-1</f>
        <v>-0.166799905489564</v>
      </c>
      <c r="S249" s="9" t="n">
        <f aca="false">B249/INDEX($B:$B,$E249)-1</f>
        <v>-0.0930808395900117</v>
      </c>
      <c r="T249" s="0" t="n">
        <f aca="false">IF(AND($A249&gt;=CrashTest!$B$3,$A249&lt;=CrashTest!$C$3),1,IF(AND($A249&gt;=CrashTest!$B$4,$A249&lt;=CrashTest!$C$4),2,IF(AND($A249&gt;=CrashTest!$B$5,$A249&lt;=CrashTest!$C$5),3,IF(AND($A249&gt;=CrashTest!$B$6,$A249&lt;=CrashTest!$C$6),4,IF(AND($A249&gt;=CrashTest!$B$7,$A249&lt;=CrashTest!$C$7),5,0)))))</f>
        <v>0</v>
      </c>
      <c r="U249" s="8" t="str">
        <f aca="false">IF(T249=0,"",IF(T248=T249,MAX(U248,B249),B249))</f>
        <v/>
      </c>
      <c r="V249" s="9" t="str">
        <f aca="false">IF(T249=0,"",B249/U249-1)</f>
        <v/>
      </c>
      <c r="W249" s="8" t="str">
        <f aca="false">IF(T249=0,"",IF(T248=T249,MAX(W248,F249),F249))</f>
        <v/>
      </c>
      <c r="X249" s="9" t="str">
        <f aca="false">IF(T249=0,"",F249/W249-1)</f>
        <v/>
      </c>
    </row>
    <row r="250" customFormat="false" ht="15" hidden="false" customHeight="false" outlineLevel="0" collapsed="false">
      <c r="A250" s="5" t="n">
        <v>44078</v>
      </c>
      <c r="B250" s="6" t="n">
        <v>10471.9664133255</v>
      </c>
      <c r="C250" s="7" t="n">
        <v>6020.532209</v>
      </c>
      <c r="D250" s="0" t="n">
        <f aca="false">INT((ROW()-3)/30)</f>
        <v>8</v>
      </c>
      <c r="E250" s="0" t="n">
        <f aca="false">2+30*D250</f>
        <v>242</v>
      </c>
      <c r="F250" s="8" t="n">
        <f aca="false">INDEX($F:$F,$E250)*(2*B250/INDEX($B:$B,$E250)-C250/INDEX($C:$C,$E250))</f>
        <v>3805.27772359948</v>
      </c>
      <c r="G250" s="9" t="n">
        <f aca="false">B250/B249-1</f>
        <v>0.0205108530394462</v>
      </c>
      <c r="H250" s="9" t="n">
        <f aca="false">F250/F249-1</f>
        <v>-0.0174022103518584</v>
      </c>
      <c r="I250" s="9" t="n">
        <f aca="false">LN(B250/B249)</f>
        <v>0.0203033382327164</v>
      </c>
      <c r="J250" s="9" t="n">
        <f aca="false">LN(F250/F249)</f>
        <v>-0.0175554087431566</v>
      </c>
      <c r="K250" s="9" t="n">
        <f aca="false">F250/F243-1</f>
        <v>-0.0270386450234376</v>
      </c>
      <c r="L250" s="9" t="n">
        <f aca="false">F250/F220-1</f>
        <v>0.00419215610169221</v>
      </c>
      <c r="M250" s="9" t="n">
        <f aca="false">B250/B243-1</f>
        <v>-0.0915967498936881</v>
      </c>
      <c r="N250" s="9" t="n">
        <f aca="false">B250/B220-1</f>
        <v>-0.106597160518987</v>
      </c>
      <c r="O250" s="8" t="n">
        <f aca="false">MAX(O249,F250)</f>
        <v>3997.34577527674</v>
      </c>
      <c r="P250" s="9" t="n">
        <f aca="false">F250/O250-1</f>
        <v>-0.0480488960612778</v>
      </c>
      <c r="Q250" s="8" t="n">
        <f aca="false">MAX(Q249,B250)</f>
        <v>12315.7624166569</v>
      </c>
      <c r="R250" s="9" t="n">
        <f aca="false">B250/Q250-1</f>
        <v>-0.149710260798608</v>
      </c>
      <c r="S250" s="9" t="n">
        <f aca="false">B250/INDEX($B:$B,$E250)-1</f>
        <v>-0.0744791539721844</v>
      </c>
      <c r="T250" s="0" t="n">
        <f aca="false">IF(AND($A250&gt;=CrashTest!$B$3,$A250&lt;=CrashTest!$C$3),1,IF(AND($A250&gt;=CrashTest!$B$4,$A250&lt;=CrashTest!$C$4),2,IF(AND($A250&gt;=CrashTest!$B$5,$A250&lt;=CrashTest!$C$5),3,IF(AND($A250&gt;=CrashTest!$B$6,$A250&lt;=CrashTest!$C$6),4,IF(AND($A250&gt;=CrashTest!$B$7,$A250&lt;=CrashTest!$C$7),5,0)))))</f>
        <v>0</v>
      </c>
      <c r="U250" s="8" t="str">
        <f aca="false">IF(T250=0,"",IF(T249=T250,MAX(U249,B250),B250))</f>
        <v/>
      </c>
      <c r="V250" s="9" t="str">
        <f aca="false">IF(T250=0,"",B250/U250-1)</f>
        <v/>
      </c>
      <c r="W250" s="8" t="str">
        <f aca="false">IF(T250=0,"",IF(T249=T250,MAX(W249,F250),F250))</f>
        <v/>
      </c>
      <c r="X250" s="9" t="str">
        <f aca="false">IF(T250=0,"",F250/W250-1)</f>
        <v/>
      </c>
    </row>
    <row r="251" customFormat="false" ht="15" hidden="false" customHeight="false" outlineLevel="0" collapsed="false">
      <c r="A251" s="5" t="n">
        <v>44079</v>
      </c>
      <c r="B251" s="6" t="n">
        <v>10128.64358609</v>
      </c>
      <c r="C251" s="7" t="n">
        <v>5666.176354</v>
      </c>
      <c r="D251" s="0" t="n">
        <f aca="false">INT((ROW()-3)/30)</f>
        <v>8</v>
      </c>
      <c r="E251" s="0" t="n">
        <f aca="false">2+30*D251</f>
        <v>242</v>
      </c>
      <c r="F251" s="8" t="n">
        <f aca="false">INDEX($F:$F,$E251)*(2*B251/INDEX($B:$B,$E251)-C251/INDEX($C:$C,$E251))</f>
        <v>3768.50274324315</v>
      </c>
      <c r="G251" s="9" t="n">
        <f aca="false">B251/B250-1</f>
        <v>-0.0327849435038889</v>
      </c>
      <c r="H251" s="9" t="n">
        <f aca="false">F251/F250-1</f>
        <v>-0.00966420404173296</v>
      </c>
      <c r="I251" s="9" t="n">
        <f aca="false">LN(B251/B250)</f>
        <v>-0.0333344127058311</v>
      </c>
      <c r="J251" s="9" t="n">
        <f aca="false">LN(F251/F250)</f>
        <v>-0.00971120552805796</v>
      </c>
      <c r="K251" s="9" t="n">
        <f aca="false">F251/F244-1</f>
        <v>-0.038961830248241</v>
      </c>
      <c r="L251" s="9" t="n">
        <f aca="false">F251/F221-1</f>
        <v>-0.0143896214975633</v>
      </c>
      <c r="M251" s="9" t="n">
        <f aca="false">B251/B244-1</f>
        <v>-0.118540330087553</v>
      </c>
      <c r="N251" s="9" t="n">
        <f aca="false">B251/B221-1</f>
        <v>-0.139402024958407</v>
      </c>
      <c r="O251" s="8" t="n">
        <f aca="false">MAX(O250,F251)</f>
        <v>3997.34577527674</v>
      </c>
      <c r="P251" s="9" t="n">
        <f aca="false">F251/O251-1</f>
        <v>-0.0572487457674946</v>
      </c>
      <c r="Q251" s="8" t="n">
        <f aca="false">MAX(Q250,B251)</f>
        <v>12315.7624166569</v>
      </c>
      <c r="R251" s="9" t="n">
        <f aca="false">B251/Q251-1</f>
        <v>-0.177586961860262</v>
      </c>
      <c r="S251" s="9" t="n">
        <f aca="false">B251/INDEX($B:$B,$E251)-1</f>
        <v>-0.104822302620878</v>
      </c>
      <c r="T251" s="0" t="n">
        <f aca="false">IF(AND($A251&gt;=CrashTest!$B$3,$A251&lt;=CrashTest!$C$3),1,IF(AND($A251&gt;=CrashTest!$B$4,$A251&lt;=CrashTest!$C$4),2,IF(AND($A251&gt;=CrashTest!$B$5,$A251&lt;=CrashTest!$C$5),3,IF(AND($A251&gt;=CrashTest!$B$6,$A251&lt;=CrashTest!$C$6),4,IF(AND($A251&gt;=CrashTest!$B$7,$A251&lt;=CrashTest!$C$7),5,0)))))</f>
        <v>0</v>
      </c>
      <c r="U251" s="8" t="str">
        <f aca="false">IF(T251=0,"",IF(T250=T251,MAX(U250,B251),B251))</f>
        <v/>
      </c>
      <c r="V251" s="9" t="str">
        <f aca="false">IF(T251=0,"",B251/U251-1)</f>
        <v/>
      </c>
      <c r="W251" s="8" t="str">
        <f aca="false">IF(T251=0,"",IF(T250=T251,MAX(W250,F251),F251))</f>
        <v/>
      </c>
      <c r="X251" s="9" t="str">
        <f aca="false">IF(T251=0,"",F251/W251-1)</f>
        <v/>
      </c>
    </row>
    <row r="252" customFormat="false" ht="15" hidden="false" customHeight="false" outlineLevel="0" collapsed="false">
      <c r="A252" s="5" t="n">
        <v>44080</v>
      </c>
      <c r="B252" s="6" t="n">
        <v>10253.2998980129</v>
      </c>
      <c r="C252" s="7" t="n">
        <v>5786.225422</v>
      </c>
      <c r="D252" s="0" t="n">
        <f aca="false">INT((ROW()-3)/30)</f>
        <v>8</v>
      </c>
      <c r="E252" s="0" t="n">
        <f aca="false">2+30*D252</f>
        <v>242</v>
      </c>
      <c r="F252" s="8" t="n">
        <f aca="false">INDEX($F:$F,$E252)*(2*B252/INDEX($B:$B,$E252)-C252/INDEX($C:$C,$E252))</f>
        <v>3786.68284689411</v>
      </c>
      <c r="G252" s="9" t="n">
        <f aca="false">B252/B251-1</f>
        <v>0.0123073055995468</v>
      </c>
      <c r="H252" s="9" t="n">
        <f aca="false">F252/F251-1</f>
        <v>0.00482422460314091</v>
      </c>
      <c r="I252" s="9" t="n">
        <f aca="false">LN(B252/B251)</f>
        <v>0.0122321864290348</v>
      </c>
      <c r="J252" s="9" t="n">
        <f aca="false">LN(F252/F251)</f>
        <v>0.00481262532169723</v>
      </c>
      <c r="K252" s="9" t="n">
        <f aca="false">F252/F245-1</f>
        <v>-0.0363828527445115</v>
      </c>
      <c r="L252" s="9" t="n">
        <f aca="false">F252/F222-1</f>
        <v>-0.00760791224640633</v>
      </c>
      <c r="M252" s="9" t="n">
        <f aca="false">B252/B245-1</f>
        <v>-0.123572862752391</v>
      </c>
      <c r="N252" s="9" t="n">
        <f aca="false">B252/B222-1</f>
        <v>-0.116016272972495</v>
      </c>
      <c r="O252" s="8" t="n">
        <f aca="false">MAX(O251,F252)</f>
        <v>3997.34577527674</v>
      </c>
      <c r="P252" s="9" t="n">
        <f aca="false">F252/O252-1</f>
        <v>-0.0527007019721841</v>
      </c>
      <c r="Q252" s="8" t="n">
        <f aca="false">MAX(Q251,B252)</f>
        <v>12315.7624166569</v>
      </c>
      <c r="R252" s="9" t="n">
        <f aca="false">B252/Q252-1</f>
        <v>-0.167465273270825</v>
      </c>
      <c r="S252" s="9" t="n">
        <f aca="false">B252/INDEX($B:$B,$E252)-1</f>
        <v>-0.0938050771333344</v>
      </c>
      <c r="T252" s="0" t="n">
        <f aca="false">IF(AND($A252&gt;=CrashTest!$B$3,$A252&lt;=CrashTest!$C$3),1,IF(AND($A252&gt;=CrashTest!$B$4,$A252&lt;=CrashTest!$C$4),2,IF(AND($A252&gt;=CrashTest!$B$5,$A252&lt;=CrashTest!$C$5),3,IF(AND($A252&gt;=CrashTest!$B$6,$A252&lt;=CrashTest!$C$6),4,IF(AND($A252&gt;=CrashTest!$B$7,$A252&lt;=CrashTest!$C$7),5,0)))))</f>
        <v>0</v>
      </c>
      <c r="U252" s="8" t="str">
        <f aca="false">IF(T252=0,"",IF(T251=T252,MAX(U251,B252),B252))</f>
        <v/>
      </c>
      <c r="V252" s="9" t="str">
        <f aca="false">IF(T252=0,"",B252/U252-1)</f>
        <v/>
      </c>
      <c r="W252" s="8" t="str">
        <f aca="false">IF(T252=0,"",IF(T251=T252,MAX(W251,F252),F252))</f>
        <v/>
      </c>
      <c r="X252" s="9" t="str">
        <f aca="false">IF(T252=0,"",F252/W252-1)</f>
        <v/>
      </c>
    </row>
    <row r="253" customFormat="false" ht="15" hidden="false" customHeight="false" outlineLevel="0" collapsed="false">
      <c r="A253" s="5" t="n">
        <v>44081</v>
      </c>
      <c r="B253" s="6" t="n">
        <v>10367.8783543542</v>
      </c>
      <c r="C253" s="7" t="n">
        <v>5903.16963</v>
      </c>
      <c r="D253" s="0" t="n">
        <f aca="false">INT((ROW()-3)/30)</f>
        <v>8</v>
      </c>
      <c r="E253" s="0" t="n">
        <f aca="false">2+30*D253</f>
        <v>242</v>
      </c>
      <c r="F253" s="8" t="n">
        <f aca="false">INDEX($F:$F,$E253)*(2*B253/INDEX($B:$B,$E253)-C253/INDEX($C:$C,$E253))</f>
        <v>3799.69369249972</v>
      </c>
      <c r="G253" s="9" t="n">
        <f aca="false">B253/B252-1</f>
        <v>0.0111747883589659</v>
      </c>
      <c r="H253" s="9" t="n">
        <f aca="false">F253/F252-1</f>
        <v>0.00343594806633596</v>
      </c>
      <c r="I253" s="9" t="n">
        <f aca="false">LN(B253/B252)</f>
        <v>0.011112811701464</v>
      </c>
      <c r="J253" s="9" t="n">
        <f aca="false">LN(F253/F252)</f>
        <v>0.00343005868333248</v>
      </c>
      <c r="K253" s="9" t="n">
        <f aca="false">F253/F246-1</f>
        <v>-0.0387877517145697</v>
      </c>
      <c r="L253" s="9" t="n">
        <f aca="false">F253/F223-1</f>
        <v>-0.00517545734995017</v>
      </c>
      <c r="M253" s="9" t="n">
        <f aca="false">B253/B246-1</f>
        <v>-0.112213632191053</v>
      </c>
      <c r="N253" s="9" t="n">
        <f aca="false">B253/B223-1</f>
        <v>-0.117102041171544</v>
      </c>
      <c r="O253" s="8" t="n">
        <f aca="false">MAX(O252,F253)</f>
        <v>3997.34577527674</v>
      </c>
      <c r="P253" s="9" t="n">
        <f aca="false">F253/O253-1</f>
        <v>-0.0494458307808841</v>
      </c>
      <c r="Q253" s="8" t="n">
        <f aca="false">MAX(Q252,B253)</f>
        <v>12315.7624166569</v>
      </c>
      <c r="R253" s="9" t="n">
        <f aca="false">B253/Q253-1</f>
        <v>-0.158161873898137</v>
      </c>
      <c r="S253" s="9" t="n">
        <f aca="false">B253/INDEX($B:$B,$E253)-1</f>
        <v>-0.08367854065833</v>
      </c>
      <c r="T253" s="0" t="n">
        <f aca="false">IF(AND($A253&gt;=CrashTest!$B$3,$A253&lt;=CrashTest!$C$3),1,IF(AND($A253&gt;=CrashTest!$B$4,$A253&lt;=CrashTest!$C$4),2,IF(AND($A253&gt;=CrashTest!$B$5,$A253&lt;=CrashTest!$C$5),3,IF(AND($A253&gt;=CrashTest!$B$6,$A253&lt;=CrashTest!$C$6),4,IF(AND($A253&gt;=CrashTest!$B$7,$A253&lt;=CrashTest!$C$7),5,0)))))</f>
        <v>0</v>
      </c>
      <c r="U253" s="8" t="str">
        <f aca="false">IF(T253=0,"",IF(T252=T253,MAX(U252,B253),B253))</f>
        <v/>
      </c>
      <c r="V253" s="9" t="str">
        <f aca="false">IF(T253=0,"",B253/U253-1)</f>
        <v/>
      </c>
      <c r="W253" s="8" t="str">
        <f aca="false">IF(T253=0,"",IF(T252=T253,MAX(W252,F253),F253))</f>
        <v/>
      </c>
      <c r="X253" s="9" t="str">
        <f aca="false">IF(T253=0,"",F253/W253-1)</f>
        <v/>
      </c>
    </row>
    <row r="254" customFormat="false" ht="15" hidden="false" customHeight="false" outlineLevel="0" collapsed="false">
      <c r="A254" s="5" t="n">
        <v>44082</v>
      </c>
      <c r="B254" s="6" t="n">
        <v>10108.6354501461</v>
      </c>
      <c r="C254" s="7" t="n">
        <v>5651.434337</v>
      </c>
      <c r="D254" s="0" t="n">
        <f aca="false">INT((ROW()-3)/30)</f>
        <v>8</v>
      </c>
      <c r="E254" s="0" t="n">
        <f aca="false">2+30*D254</f>
        <v>242</v>
      </c>
      <c r="F254" s="8" t="n">
        <f aca="false">INDEX($F:$F,$E254)*(2*B254/INDEX($B:$B,$E254)-C254/INDEX($C:$C,$E254))</f>
        <v>3763.04761967866</v>
      </c>
      <c r="G254" s="9" t="n">
        <f aca="false">B254/B253-1</f>
        <v>-0.02500443150929</v>
      </c>
      <c r="H254" s="9" t="n">
        <f aca="false">F254/F253-1</f>
        <v>-0.00964448078891278</v>
      </c>
      <c r="I254" s="9" t="n">
        <f aca="false">LN(B254/B253)</f>
        <v>-0.0253223531323524</v>
      </c>
      <c r="J254" s="9" t="n">
        <f aca="false">LN(F254/F253)</f>
        <v>-0.00969129000394799</v>
      </c>
      <c r="K254" s="9" t="n">
        <f aca="false">F254/F247-1</f>
        <v>-0.0586134322047388</v>
      </c>
      <c r="L254" s="9" t="n">
        <f aca="false">F254/F224-1</f>
        <v>-0.018183511237161</v>
      </c>
      <c r="M254" s="9" t="n">
        <f aca="false">B254/B247-1</f>
        <v>-0.155528208905087</v>
      </c>
      <c r="N254" s="9" t="n">
        <f aca="false">B254/B224-1</f>
        <v>-0.134572970249412</v>
      </c>
      <c r="O254" s="8" t="n">
        <f aca="false">MAX(O253,F254)</f>
        <v>3997.34577527674</v>
      </c>
      <c r="P254" s="9" t="n">
        <f aca="false">F254/O254-1</f>
        <v>-0.0586134322047388</v>
      </c>
      <c r="Q254" s="8" t="n">
        <f aca="false">MAX(Q253,B254)</f>
        <v>12315.7624166569</v>
      </c>
      <c r="R254" s="9" t="n">
        <f aca="false">B254/Q254-1</f>
        <v>-0.17921155766416</v>
      </c>
      <c r="S254" s="9" t="n">
        <f aca="false">B254/INDEX($B:$B,$E254)-1</f>
        <v>-0.106590637828932</v>
      </c>
      <c r="T254" s="0" t="n">
        <f aca="false">IF(AND($A254&gt;=CrashTest!$B$3,$A254&lt;=CrashTest!$C$3),1,IF(AND($A254&gt;=CrashTest!$B$4,$A254&lt;=CrashTest!$C$4),2,IF(AND($A254&gt;=CrashTest!$B$5,$A254&lt;=CrashTest!$C$5),3,IF(AND($A254&gt;=CrashTest!$B$6,$A254&lt;=CrashTest!$C$6),4,IF(AND($A254&gt;=CrashTest!$B$7,$A254&lt;=CrashTest!$C$7),5,0)))))</f>
        <v>0</v>
      </c>
      <c r="U254" s="8" t="str">
        <f aca="false">IF(T254=0,"",IF(T253=T254,MAX(U253,B254),B254))</f>
        <v/>
      </c>
      <c r="V254" s="9" t="str">
        <f aca="false">IF(T254=0,"",B254/U254-1)</f>
        <v/>
      </c>
      <c r="W254" s="8" t="str">
        <f aca="false">IF(T254=0,"",IF(T253=T254,MAX(W253,F254),F254))</f>
        <v/>
      </c>
      <c r="X254" s="9" t="str">
        <f aca="false">IF(T254=0,"",F254/W254-1)</f>
        <v/>
      </c>
    </row>
    <row r="255" customFormat="false" ht="15" hidden="false" customHeight="false" outlineLevel="0" collapsed="false">
      <c r="A255" s="5" t="n">
        <v>44083</v>
      </c>
      <c r="B255" s="6" t="n">
        <v>10223.1114091175</v>
      </c>
      <c r="C255" s="7" t="n">
        <v>5778.982684</v>
      </c>
      <c r="D255" s="0" t="n">
        <f aca="false">INT((ROW()-3)/30)</f>
        <v>8</v>
      </c>
      <c r="E255" s="0" t="n">
        <f aca="false">2+30*D255</f>
        <v>242</v>
      </c>
      <c r="F255" s="8" t="n">
        <f aca="false">INDEX($F:$F,$E255)*(2*B255/INDEX($B:$B,$E255)-C255/INDEX($C:$C,$E255))</f>
        <v>3770.04474491447</v>
      </c>
      <c r="G255" s="9" t="n">
        <f aca="false">B255/B254-1</f>
        <v>0.0113245709112744</v>
      </c>
      <c r="H255" s="9" t="n">
        <f aca="false">F255/F254-1</f>
        <v>0.00185943042528192</v>
      </c>
      <c r="I255" s="9" t="n">
        <f aca="false">LN(B255/B254)</f>
        <v>0.0112609279932153</v>
      </c>
      <c r="J255" s="9" t="n">
        <f aca="false">LN(F255/F254)</f>
        <v>0.00185770382452668</v>
      </c>
      <c r="K255" s="9" t="n">
        <f aca="false">F255/F248-1</f>
        <v>-0.0358055112442912</v>
      </c>
      <c r="L255" s="9" t="n">
        <f aca="false">F255/F225-1</f>
        <v>-0.0174213820959757</v>
      </c>
      <c r="M255" s="9" t="n">
        <f aca="false">B255/B248-1</f>
        <v>-0.104376655969259</v>
      </c>
      <c r="N255" s="9" t="n">
        <f aca="false">B255/B225-1</f>
        <v>-0.138770585817794</v>
      </c>
      <c r="O255" s="8" t="n">
        <f aca="false">MAX(O254,F255)</f>
        <v>3997.34577527674</v>
      </c>
      <c r="P255" s="9" t="n">
        <f aca="false">F255/O255-1</f>
        <v>-0.0568629893786287</v>
      </c>
      <c r="Q255" s="8" t="n">
        <f aca="false">MAX(Q254,B255)</f>
        <v>12315.7624166569</v>
      </c>
      <c r="R255" s="9" t="n">
        <f aca="false">B255/Q255-1</f>
        <v>-0.169916480745773</v>
      </c>
      <c r="S255" s="9" t="n">
        <f aca="false">B255/INDEX($B:$B,$E255)-1</f>
        <v>-0.0964731601542289</v>
      </c>
      <c r="T255" s="0" t="n">
        <f aca="false">IF(AND($A255&gt;=CrashTest!$B$3,$A255&lt;=CrashTest!$C$3),1,IF(AND($A255&gt;=CrashTest!$B$4,$A255&lt;=CrashTest!$C$4),2,IF(AND($A255&gt;=CrashTest!$B$5,$A255&lt;=CrashTest!$C$5),3,IF(AND($A255&gt;=CrashTest!$B$6,$A255&lt;=CrashTest!$C$6),4,IF(AND($A255&gt;=CrashTest!$B$7,$A255&lt;=CrashTest!$C$7),5,0)))))</f>
        <v>0</v>
      </c>
      <c r="U255" s="8" t="str">
        <f aca="false">IF(T255=0,"",IF(T254=T255,MAX(U254,B255),B255))</f>
        <v/>
      </c>
      <c r="V255" s="9" t="str">
        <f aca="false">IF(T255=0,"",B255/U255-1)</f>
        <v/>
      </c>
      <c r="W255" s="8" t="str">
        <f aca="false">IF(T255=0,"",IF(T254=T255,MAX(W254,F255),F255))</f>
        <v/>
      </c>
      <c r="X255" s="9" t="str">
        <f aca="false">IF(T255=0,"",F255/W255-1)</f>
        <v/>
      </c>
    </row>
    <row r="256" customFormat="false" ht="15" hidden="false" customHeight="false" outlineLevel="0" collapsed="false">
      <c r="A256" s="5" t="n">
        <v>44084</v>
      </c>
      <c r="B256" s="6" t="n">
        <v>10334.6307302162</v>
      </c>
      <c r="C256" s="7" t="n">
        <v>5911.243304</v>
      </c>
      <c r="D256" s="0" t="n">
        <f aca="false">INT((ROW()-3)/30)</f>
        <v>8</v>
      </c>
      <c r="E256" s="0" t="n">
        <f aca="false">2+30*D256</f>
        <v>242</v>
      </c>
      <c r="F256" s="8" t="n">
        <f aca="false">INDEX($F:$F,$E256)*(2*B256/INDEX($B:$B,$E256)-C256/INDEX($C:$C,$E256))</f>
        <v>3772.37361657103</v>
      </c>
      <c r="G256" s="9" t="n">
        <f aca="false">B256/B255-1</f>
        <v>0.010908549915561</v>
      </c>
      <c r="H256" s="9" t="n">
        <f aca="false">F256/F255-1</f>
        <v>0.000617730508291059</v>
      </c>
      <c r="I256" s="9" t="n">
        <f aca="false">LN(B256/B255)</f>
        <v>0.0108494808684524</v>
      </c>
      <c r="J256" s="9" t="n">
        <f aca="false">LN(F256/F255)</f>
        <v>0.000617539791337701</v>
      </c>
      <c r="K256" s="9" t="n">
        <f aca="false">F256/F249-1</f>
        <v>-0.0258987000130438</v>
      </c>
      <c r="L256" s="9" t="n">
        <f aca="false">F256/F226-1</f>
        <v>-0.00764932116794337</v>
      </c>
      <c r="M256" s="9" t="n">
        <f aca="false">B256/B249-1</f>
        <v>0.00712725825019223</v>
      </c>
      <c r="N256" s="9" t="n">
        <f aca="false">B256/B226-1</f>
        <v>-0.092868112968287</v>
      </c>
      <c r="O256" s="8" t="n">
        <f aca="false">MAX(O255,F256)</f>
        <v>3997.34577527674</v>
      </c>
      <c r="P256" s="9" t="n">
        <f aca="false">F256/O256-1</f>
        <v>-0.0562803848736694</v>
      </c>
      <c r="Q256" s="8" t="n">
        <f aca="false">MAX(Q255,B256)</f>
        <v>12315.7624166569</v>
      </c>
      <c r="R256" s="9" t="n">
        <f aca="false">B256/Q256-1</f>
        <v>-0.160861473241904</v>
      </c>
      <c r="S256" s="9" t="n">
        <f aca="false">B256/INDEX($B:$B,$E256)-1</f>
        <v>-0.0866169925217222</v>
      </c>
      <c r="T256" s="0" t="n">
        <f aca="false">IF(AND($A256&gt;=CrashTest!$B$3,$A256&lt;=CrashTest!$C$3),1,IF(AND($A256&gt;=CrashTest!$B$4,$A256&lt;=CrashTest!$C$4),2,IF(AND($A256&gt;=CrashTest!$B$5,$A256&lt;=CrashTest!$C$5),3,IF(AND($A256&gt;=CrashTest!$B$6,$A256&lt;=CrashTest!$C$6),4,IF(AND($A256&gt;=CrashTest!$B$7,$A256&lt;=CrashTest!$C$7),5,0)))))</f>
        <v>0</v>
      </c>
      <c r="U256" s="8" t="str">
        <f aca="false">IF(T256=0,"",IF(T255=T256,MAX(U255,B256),B256))</f>
        <v/>
      </c>
      <c r="V256" s="9" t="str">
        <f aca="false">IF(T256=0,"",B256/U256-1)</f>
        <v/>
      </c>
      <c r="W256" s="8" t="str">
        <f aca="false">IF(T256=0,"",IF(T255=T256,MAX(W255,F256),F256))</f>
        <v/>
      </c>
      <c r="X256" s="9" t="str">
        <f aca="false">IF(T256=0,"",F256/W256-1)</f>
        <v/>
      </c>
    </row>
    <row r="257" customFormat="false" ht="15" hidden="false" customHeight="false" outlineLevel="0" collapsed="false">
      <c r="A257" s="5" t="n">
        <v>44085</v>
      </c>
      <c r="B257" s="6" t="n">
        <v>10387.0207419638</v>
      </c>
      <c r="C257" s="7" t="n">
        <v>5982.255035</v>
      </c>
      <c r="D257" s="0" t="n">
        <f aca="false">INT((ROW()-3)/30)</f>
        <v>8</v>
      </c>
      <c r="E257" s="0" t="n">
        <f aca="false">2+30*D257</f>
        <v>242</v>
      </c>
      <c r="F257" s="8" t="n">
        <f aca="false">INDEX($F:$F,$E257)*(2*B257/INDEX($B:$B,$E257)-C257/INDEX($C:$C,$E257))</f>
        <v>3768.49182957964</v>
      </c>
      <c r="G257" s="9" t="n">
        <f aca="false">B257/B256-1</f>
        <v>0.00506936465513208</v>
      </c>
      <c r="H257" s="9" t="n">
        <f aca="false">F257/F256-1</f>
        <v>-0.00102900385432103</v>
      </c>
      <c r="I257" s="9" t="n">
        <f aca="false">LN(B257/B256)</f>
        <v>0.00505655868664437</v>
      </c>
      <c r="J257" s="9" t="n">
        <f aca="false">LN(F257/F256)</f>
        <v>-0.0010295336422542</v>
      </c>
      <c r="K257" s="9" t="n">
        <f aca="false">F257/F250-1</f>
        <v>-0.00966707207510864</v>
      </c>
      <c r="L257" s="9" t="n">
        <f aca="false">F257/F227-1</f>
        <v>-0.0169955392020383</v>
      </c>
      <c r="M257" s="9" t="n">
        <f aca="false">B257/B250-1</f>
        <v>-0.00811172114280323</v>
      </c>
      <c r="N257" s="9" t="n">
        <f aca="false">B257/B227-1</f>
        <v>-0.102672925664081</v>
      </c>
      <c r="O257" s="8" t="n">
        <f aca="false">MAX(O256,F257)</f>
        <v>3997.34577527674</v>
      </c>
      <c r="P257" s="9" t="n">
        <f aca="false">F257/O257-1</f>
        <v>-0.0572514759950327</v>
      </c>
      <c r="Q257" s="8" t="n">
        <f aca="false">MAX(Q256,B257)</f>
        <v>12315.7624166569</v>
      </c>
      <c r="R257" s="9" t="n">
        <f aca="false">B257/Q257-1</f>
        <v>-0.156607574053597</v>
      </c>
      <c r="S257" s="9" t="n">
        <f aca="false">B257/INDEX($B:$B,$E257)-1</f>
        <v>-0.0819867209870134</v>
      </c>
      <c r="T257" s="0" t="n">
        <f aca="false">IF(AND($A257&gt;=CrashTest!$B$3,$A257&lt;=CrashTest!$C$3),1,IF(AND($A257&gt;=CrashTest!$B$4,$A257&lt;=CrashTest!$C$4),2,IF(AND($A257&gt;=CrashTest!$B$5,$A257&lt;=CrashTest!$C$5),3,IF(AND($A257&gt;=CrashTest!$B$6,$A257&lt;=CrashTest!$C$6),4,IF(AND($A257&gt;=CrashTest!$B$7,$A257&lt;=CrashTest!$C$7),5,0)))))</f>
        <v>0</v>
      </c>
      <c r="U257" s="8" t="str">
        <f aca="false">IF(T257=0,"",IF(T256=T257,MAX(U256,B257),B257))</f>
        <v/>
      </c>
      <c r="V257" s="9" t="str">
        <f aca="false">IF(T257=0,"",B257/U257-1)</f>
        <v/>
      </c>
      <c r="W257" s="8" t="str">
        <f aca="false">IF(T257=0,"",IF(T256=T257,MAX(W256,F257),F257))</f>
        <v/>
      </c>
      <c r="X257" s="9" t="str">
        <f aca="false">IF(T257=0,"",F257/W257-1)</f>
        <v/>
      </c>
    </row>
    <row r="258" customFormat="false" ht="15" hidden="false" customHeight="false" outlineLevel="0" collapsed="false">
      <c r="A258" s="5" t="n">
        <v>44086</v>
      </c>
      <c r="B258" s="6" t="n">
        <v>10436.9778322618</v>
      </c>
      <c r="C258" s="7" t="n">
        <v>6052.011619</v>
      </c>
      <c r="D258" s="0" t="n">
        <f aca="false">INT((ROW()-3)/30)</f>
        <v>8</v>
      </c>
      <c r="E258" s="0" t="n">
        <f aca="false">2+30*D258</f>
        <v>242</v>
      </c>
      <c r="F258" s="8" t="n">
        <f aca="false">INDEX($F:$F,$E258)*(2*B258/INDEX($B:$B,$E258)-C258/INDEX($C:$C,$E258))</f>
        <v>3763.64549605018</v>
      </c>
      <c r="G258" s="9" t="n">
        <f aca="false">B258/B257-1</f>
        <v>0.00480956874343885</v>
      </c>
      <c r="H258" s="9" t="n">
        <f aca="false">F258/F257-1</f>
        <v>-0.00128601407369877</v>
      </c>
      <c r="I258" s="9" t="n">
        <f aca="false">LN(B258/B257)</f>
        <v>0.00479803971933441</v>
      </c>
      <c r="J258" s="9" t="n">
        <f aca="false">LN(F258/F257)</f>
        <v>-0.00128684169943264</v>
      </c>
      <c r="K258" s="9" t="n">
        <f aca="false">F258/F251-1</f>
        <v>-0.00128890637048951</v>
      </c>
      <c r="L258" s="9" t="n">
        <f aca="false">F258/F228-1</f>
        <v>-0.0201449448940924</v>
      </c>
      <c r="M258" s="9" t="n">
        <f aca="false">B258/B251-1</f>
        <v>0.0304418102533734</v>
      </c>
      <c r="N258" s="9" t="n">
        <f aca="false">B258/B228-1</f>
        <v>-0.113515621776082</v>
      </c>
      <c r="O258" s="8" t="n">
        <f aca="false">MAX(O257,F258)</f>
        <v>3997.34577527674</v>
      </c>
      <c r="P258" s="9" t="n">
        <f aca="false">F258/O258-1</f>
        <v>-0.0584638638648618</v>
      </c>
      <c r="Q258" s="8" t="n">
        <f aca="false">MAX(Q257,B258)</f>
        <v>12315.7624166569</v>
      </c>
      <c r="R258" s="9" t="n">
        <f aca="false">B258/Q258-1</f>
        <v>-0.152551220203312</v>
      </c>
      <c r="S258" s="9" t="n">
        <f aca="false">B258/INDEX($B:$B,$E258)-1</f>
        <v>-0.0775714730142109</v>
      </c>
      <c r="T258" s="0" t="n">
        <f aca="false">IF(AND($A258&gt;=CrashTest!$B$3,$A258&lt;=CrashTest!$C$3),1,IF(AND($A258&gt;=CrashTest!$B$4,$A258&lt;=CrashTest!$C$4),2,IF(AND($A258&gt;=CrashTest!$B$5,$A258&lt;=CrashTest!$C$5),3,IF(AND($A258&gt;=CrashTest!$B$6,$A258&lt;=CrashTest!$C$6),4,IF(AND($A258&gt;=CrashTest!$B$7,$A258&lt;=CrashTest!$C$7),5,0)))))</f>
        <v>0</v>
      </c>
      <c r="U258" s="8" t="str">
        <f aca="false">IF(T258=0,"",IF(T257=T258,MAX(U257,B258),B258))</f>
        <v/>
      </c>
      <c r="V258" s="9" t="str">
        <f aca="false">IF(T258=0,"",B258/U258-1)</f>
        <v/>
      </c>
      <c r="W258" s="8" t="str">
        <f aca="false">IF(T258=0,"",IF(T257=T258,MAX(W257,F258),F258))</f>
        <v/>
      </c>
      <c r="X258" s="9" t="str">
        <f aca="false">IF(T258=0,"",F258/W258-1)</f>
        <v/>
      </c>
    </row>
    <row r="259" customFormat="false" ht="15" hidden="false" customHeight="false" outlineLevel="0" collapsed="false">
      <c r="A259" s="5" t="n">
        <v>44087</v>
      </c>
      <c r="B259" s="6" t="n">
        <v>10322.5236148451</v>
      </c>
      <c r="C259" s="7" t="n">
        <v>5946.969315</v>
      </c>
      <c r="D259" s="0" t="n">
        <f aca="false">INT((ROW()-3)/30)</f>
        <v>8</v>
      </c>
      <c r="E259" s="0" t="n">
        <f aca="false">2+30*D259</f>
        <v>242</v>
      </c>
      <c r="F259" s="8" t="n">
        <f aca="false">INDEX($F:$F,$E259)*(2*B259/INDEX($B:$B,$E259)-C259/INDEX($C:$C,$E259))</f>
        <v>3744.04900667545</v>
      </c>
      <c r="G259" s="9" t="n">
        <f aca="false">B259/B258-1</f>
        <v>-0.0109662221436276</v>
      </c>
      <c r="H259" s="9" t="n">
        <f aca="false">F259/F258-1</f>
        <v>-0.0052067840595752</v>
      </c>
      <c r="I259" s="9" t="n">
        <f aca="false">LN(B259/B258)</f>
        <v>-0.0110267943972725</v>
      </c>
      <c r="J259" s="9" t="n">
        <f aca="false">LN(F259/F258)</f>
        <v>-0.00522038659722533</v>
      </c>
      <c r="K259" s="9" t="n">
        <f aca="false">F259/F252-1</f>
        <v>-0.0112588885688237</v>
      </c>
      <c r="L259" s="9" t="n">
        <f aca="false">F259/F229-1</f>
        <v>-0.0311293190444999</v>
      </c>
      <c r="M259" s="9" t="n">
        <f aca="false">B259/B252-1</f>
        <v>0.00675135980813524</v>
      </c>
      <c r="N259" s="9" t="n">
        <f aca="false">B259/B229-1</f>
        <v>-0.12330850145443</v>
      </c>
      <c r="O259" s="8" t="n">
        <f aca="false">MAX(O258,F259)</f>
        <v>3997.34577527674</v>
      </c>
      <c r="P259" s="9" t="n">
        <f aca="false">F259/O259-1</f>
        <v>-0.0633662392100043</v>
      </c>
      <c r="Q259" s="8" t="n">
        <f aca="false">MAX(Q258,B259)</f>
        <v>12315.7624166569</v>
      </c>
      <c r="R259" s="9" t="n">
        <f aca="false">B259/Q259-1</f>
        <v>-0.161844531777909</v>
      </c>
      <c r="S259" s="9" t="n">
        <f aca="false">B259/INDEX($B:$B,$E259)-1</f>
        <v>-0.0876870291527562</v>
      </c>
      <c r="T259" s="0" t="n">
        <f aca="false">IF(AND($A259&gt;=CrashTest!$B$3,$A259&lt;=CrashTest!$C$3),1,IF(AND($A259&gt;=CrashTest!$B$4,$A259&lt;=CrashTest!$C$4),2,IF(AND($A259&gt;=CrashTest!$B$5,$A259&lt;=CrashTest!$C$5),3,IF(AND($A259&gt;=CrashTest!$B$6,$A259&lt;=CrashTest!$C$6),4,IF(AND($A259&gt;=CrashTest!$B$7,$A259&lt;=CrashTest!$C$7),5,0)))))</f>
        <v>0</v>
      </c>
      <c r="U259" s="8" t="str">
        <f aca="false">IF(T259=0,"",IF(T258=T259,MAX(U258,B259),B259))</f>
        <v/>
      </c>
      <c r="V259" s="9" t="str">
        <f aca="false">IF(T259=0,"",B259/U259-1)</f>
        <v/>
      </c>
      <c r="W259" s="8" t="str">
        <f aca="false">IF(T259=0,"",IF(T258=T259,MAX(W258,F259),F259))</f>
        <v/>
      </c>
      <c r="X259" s="9" t="str">
        <f aca="false">IF(T259=0,"",F259/W259-1)</f>
        <v/>
      </c>
    </row>
    <row r="260" customFormat="false" ht="15" hidden="false" customHeight="false" outlineLevel="0" collapsed="false">
      <c r="A260" s="5" t="n">
        <v>44088</v>
      </c>
      <c r="B260" s="6" t="n">
        <v>10662.719912332</v>
      </c>
      <c r="C260" s="7" t="n">
        <v>6298.066823</v>
      </c>
      <c r="D260" s="0" t="n">
        <f aca="false">INT((ROW()-3)/30)</f>
        <v>8</v>
      </c>
      <c r="E260" s="0" t="n">
        <f aca="false">2+30*D260</f>
        <v>242</v>
      </c>
      <c r="F260" s="8" t="n">
        <f aca="false">INDEX($F:$F,$E260)*(2*B260/INDEX($B:$B,$E260)-C260/INDEX($C:$C,$E260))</f>
        <v>3780.50665646553</v>
      </c>
      <c r="G260" s="9" t="n">
        <f aca="false">B260/B259-1</f>
        <v>0.0329566983986023</v>
      </c>
      <c r="H260" s="9" t="n">
        <f aca="false">F260/F259-1</f>
        <v>0.00973749267840063</v>
      </c>
      <c r="I260" s="9" t="n">
        <f aca="false">LN(B260/B259)</f>
        <v>0.0324252709613274</v>
      </c>
      <c r="J260" s="9" t="n">
        <f aca="false">LN(F260/F259)</f>
        <v>0.00969038883196077</v>
      </c>
      <c r="K260" s="9" t="n">
        <f aca="false">F260/F253-1</f>
        <v>-0.00504962704548229</v>
      </c>
      <c r="L260" s="9" t="n">
        <f aca="false">F260/F230-1</f>
        <v>-0.0276455296357524</v>
      </c>
      <c r="M260" s="9" t="n">
        <f aca="false">B260/B253-1</f>
        <v>0.0284379839250311</v>
      </c>
      <c r="N260" s="9" t="n">
        <f aca="false">B260/B230-1</f>
        <v>-0.101474639338588</v>
      </c>
      <c r="O260" s="8" t="n">
        <f aca="false">MAX(O259,F260)</f>
        <v>3997.34577527674</v>
      </c>
      <c r="P260" s="9" t="n">
        <f aca="false">F260/O260-1</f>
        <v>-0.0542457748219689</v>
      </c>
      <c r="Q260" s="8" t="n">
        <f aca="false">MAX(Q259,B260)</f>
        <v>12315.7624166569</v>
      </c>
      <c r="R260" s="9" t="n">
        <f aca="false">B260/Q260-1</f>
        <v>-0.134221694800574</v>
      </c>
      <c r="S260" s="9" t="n">
        <f aca="false">B260/INDEX($B:$B,$E260)-1</f>
        <v>-0.0576202057274108</v>
      </c>
      <c r="T260" s="0" t="n">
        <f aca="false">IF(AND($A260&gt;=CrashTest!$B$3,$A260&lt;=CrashTest!$C$3),1,IF(AND($A260&gt;=CrashTest!$B$4,$A260&lt;=CrashTest!$C$4),2,IF(AND($A260&gt;=CrashTest!$B$5,$A260&lt;=CrashTest!$C$5),3,IF(AND($A260&gt;=CrashTest!$B$6,$A260&lt;=CrashTest!$C$6),4,IF(AND($A260&gt;=CrashTest!$B$7,$A260&lt;=CrashTest!$C$7),5,0)))))</f>
        <v>0</v>
      </c>
      <c r="U260" s="8" t="str">
        <f aca="false">IF(T260=0,"",IF(T259=T260,MAX(U259,B260),B260))</f>
        <v/>
      </c>
      <c r="V260" s="9" t="str">
        <f aca="false">IF(T260=0,"",B260/U260-1)</f>
        <v/>
      </c>
      <c r="W260" s="8" t="str">
        <f aca="false">IF(T260=0,"",IF(T259=T260,MAX(W259,F260),F260))</f>
        <v/>
      </c>
      <c r="X260" s="9" t="str">
        <f aca="false">IF(T260=0,"",F260/W260-1)</f>
        <v/>
      </c>
    </row>
    <row r="261" customFormat="false" ht="15" hidden="false" customHeight="false" outlineLevel="0" collapsed="false">
      <c r="A261" s="5" t="n">
        <v>44089</v>
      </c>
      <c r="B261" s="6" t="n">
        <v>10779.3810249562</v>
      </c>
      <c r="C261" s="7" t="n">
        <v>6401.101434</v>
      </c>
      <c r="D261" s="0" t="n">
        <f aca="false">INT((ROW()-3)/30)</f>
        <v>8</v>
      </c>
      <c r="E261" s="0" t="n">
        <f aca="false">2+30*D261</f>
        <v>242</v>
      </c>
      <c r="F261" s="8" t="n">
        <f aca="false">INDEX($F:$F,$E261)*(2*B261/INDEX($B:$B,$E261)-C261/INDEX($C:$C,$E261))</f>
        <v>3802.74149511408</v>
      </c>
      <c r="G261" s="9" t="n">
        <f aca="false">B261/B260-1</f>
        <v>0.0109410275786457</v>
      </c>
      <c r="H261" s="9" t="n">
        <f aca="false">F261/F260-1</f>
        <v>0.00588144412086344</v>
      </c>
      <c r="I261" s="9" t="n">
        <f aca="false">LN(B261/B260)</f>
        <v>0.010881607554284</v>
      </c>
      <c r="J261" s="9" t="n">
        <f aca="false">LN(F261/F260)</f>
        <v>0.00586421594641556</v>
      </c>
      <c r="K261" s="9" t="n">
        <f aca="false">F261/F254-1</f>
        <v>0.0105483319498403</v>
      </c>
      <c r="L261" s="9" t="n">
        <f aca="false">F261/F231-1</f>
        <v>-0.0212692301076046</v>
      </c>
      <c r="M261" s="9" t="n">
        <f aca="false">B261/B254-1</f>
        <v>0.0663537208476943</v>
      </c>
      <c r="N261" s="9" t="n">
        <f aca="false">B261/B231-1</f>
        <v>-0.0941424672853994</v>
      </c>
      <c r="O261" s="8" t="n">
        <f aca="false">MAX(O260,F261)</f>
        <v>3997.34577527674</v>
      </c>
      <c r="P261" s="9" t="n">
        <f aca="false">F261/O261-1</f>
        <v>-0.0486833741945136</v>
      </c>
      <c r="Q261" s="8" t="n">
        <f aca="false">MAX(Q260,B261)</f>
        <v>12315.7624166569</v>
      </c>
      <c r="R261" s="9" t="n">
        <f aca="false">B261/Q261-1</f>
        <v>-0.124749190486394</v>
      </c>
      <c r="S261" s="9" t="n">
        <f aca="false">B261/INDEX($B:$B,$E261)-1</f>
        <v>-0.0473096024087158</v>
      </c>
      <c r="T261" s="0" t="n">
        <f aca="false">IF(AND($A261&gt;=CrashTest!$B$3,$A261&lt;=CrashTest!$C$3),1,IF(AND($A261&gt;=CrashTest!$B$4,$A261&lt;=CrashTest!$C$4),2,IF(AND($A261&gt;=CrashTest!$B$5,$A261&lt;=CrashTest!$C$5),3,IF(AND($A261&gt;=CrashTest!$B$6,$A261&lt;=CrashTest!$C$6),4,IF(AND($A261&gt;=CrashTest!$B$7,$A261&lt;=CrashTest!$C$7),5,0)))))</f>
        <v>0</v>
      </c>
      <c r="U261" s="8" t="str">
        <f aca="false">IF(T261=0,"",IF(T260=T261,MAX(U260,B261),B261))</f>
        <v/>
      </c>
      <c r="V261" s="9" t="str">
        <f aca="false">IF(T261=0,"",B261/U261-1)</f>
        <v/>
      </c>
      <c r="W261" s="8" t="str">
        <f aca="false">IF(T261=0,"",IF(T260=T261,MAX(W260,F261),F261))</f>
        <v/>
      </c>
      <c r="X261" s="9" t="str">
        <f aca="false">IF(T261=0,"",F261/W261-1)</f>
        <v/>
      </c>
    </row>
    <row r="262" customFormat="false" ht="15" hidden="false" customHeight="false" outlineLevel="0" collapsed="false">
      <c r="A262" s="5" t="n">
        <v>44090</v>
      </c>
      <c r="B262" s="6" t="n">
        <v>10968.3205465809</v>
      </c>
      <c r="C262" s="7" t="n">
        <v>6572.412159</v>
      </c>
      <c r="D262" s="0" t="n">
        <f aca="false">INT((ROW()-3)/30)</f>
        <v>8</v>
      </c>
      <c r="E262" s="0" t="n">
        <f aca="false">2+30*D262</f>
        <v>242</v>
      </c>
      <c r="F262" s="8" t="n">
        <f aca="false">INDEX($F:$F,$E262)*(2*B262/INDEX($B:$B,$E262)-C262/INDEX($C:$C,$E262))</f>
        <v>3836.26350532153</v>
      </c>
      <c r="G262" s="9" t="n">
        <f aca="false">B262/B261-1</f>
        <v>0.0175278637230907</v>
      </c>
      <c r="H262" s="9" t="n">
        <f aca="false">F262/F261-1</f>
        <v>0.00881522192621231</v>
      </c>
      <c r="I262" s="9" t="n">
        <f aca="false">LN(B262/B261)</f>
        <v>0.0173760224541026</v>
      </c>
      <c r="J262" s="9" t="n">
        <f aca="false">LN(F262/F261)</f>
        <v>0.00877659469649758</v>
      </c>
      <c r="K262" s="9" t="n">
        <f aca="false">F262/F255-1</f>
        <v>0.0175644494661193</v>
      </c>
      <c r="L262" s="9" t="n">
        <f aca="false">F262/F232-1</f>
        <v>-0.0222198844499329</v>
      </c>
      <c r="M262" s="9" t="n">
        <f aca="false">B262/B255-1</f>
        <v>0.0728945531004175</v>
      </c>
      <c r="N262" s="9" t="n">
        <f aca="false">B262/B232-1</f>
        <v>-0.109407913573714</v>
      </c>
      <c r="O262" s="8" t="n">
        <f aca="false">MAX(O261,F262)</f>
        <v>3997.34577527674</v>
      </c>
      <c r="P262" s="9" t="n">
        <f aca="false">F262/O262-1</f>
        <v>-0.0402973070159428</v>
      </c>
      <c r="Q262" s="8" t="n">
        <f aca="false">MAX(Q261,B262)</f>
        <v>12315.7624166569</v>
      </c>
      <c r="R262" s="9" t="n">
        <f aca="false">B262/Q262-1</f>
        <v>-0.109407913573714</v>
      </c>
      <c r="S262" s="9" t="n">
        <f aca="false">B262/INDEX($B:$B,$E262)-1</f>
        <v>-0.0306109749494389</v>
      </c>
      <c r="T262" s="0" t="n">
        <f aca="false">IF(AND($A262&gt;=CrashTest!$B$3,$A262&lt;=CrashTest!$C$3),1,IF(AND($A262&gt;=CrashTest!$B$4,$A262&lt;=CrashTest!$C$4),2,IF(AND($A262&gt;=CrashTest!$B$5,$A262&lt;=CrashTest!$C$5),3,IF(AND($A262&gt;=CrashTest!$B$6,$A262&lt;=CrashTest!$C$6),4,IF(AND($A262&gt;=CrashTest!$B$7,$A262&lt;=CrashTest!$C$7),5,0)))))</f>
        <v>0</v>
      </c>
      <c r="U262" s="8" t="str">
        <f aca="false">IF(T262=0,"",IF(T261=T262,MAX(U261,B262),B262))</f>
        <v/>
      </c>
      <c r="V262" s="9" t="str">
        <f aca="false">IF(T262=0,"",B262/U262-1)</f>
        <v/>
      </c>
      <c r="W262" s="8" t="str">
        <f aca="false">IF(T262=0,"",IF(T261=T262,MAX(W261,F262),F262))</f>
        <v/>
      </c>
      <c r="X262" s="9" t="str">
        <f aca="false">IF(T262=0,"",F262/W262-1)</f>
        <v/>
      </c>
    </row>
    <row r="263" customFormat="false" ht="15" hidden="false" customHeight="false" outlineLevel="0" collapsed="false">
      <c r="A263" s="5" t="n">
        <v>44091</v>
      </c>
      <c r="B263" s="6" t="n">
        <v>10936.2927505552</v>
      </c>
      <c r="C263" s="7" t="n">
        <v>6574.489727</v>
      </c>
      <c r="D263" s="0" t="n">
        <f aca="false">INT((ROW()-3)/30)</f>
        <v>8</v>
      </c>
      <c r="E263" s="0" t="n">
        <f aca="false">2+30*D263</f>
        <v>242</v>
      </c>
      <c r="F263" s="8" t="n">
        <f aca="false">INDEX($F:$F,$E263)*(2*B263/INDEX($B:$B,$E263)-C263/INDEX($C:$C,$E263))</f>
        <v>3813.14047580634</v>
      </c>
      <c r="G263" s="9" t="n">
        <f aca="false">B263/B262-1</f>
        <v>-0.0029200273542046</v>
      </c>
      <c r="H263" s="9" t="n">
        <f aca="false">F263/F262-1</f>
        <v>-0.00602748728889924</v>
      </c>
      <c r="I263" s="9" t="n">
        <f aca="false">LN(B263/B262)</f>
        <v>-0.00292429895155994</v>
      </c>
      <c r="J263" s="9" t="n">
        <f aca="false">LN(F263/F262)</f>
        <v>-0.00604572591606815</v>
      </c>
      <c r="K263" s="9" t="n">
        <f aca="false">F263/F256-1</f>
        <v>0.0108066865530581</v>
      </c>
      <c r="L263" s="9" t="n">
        <f aca="false">F263/F233-1</f>
        <v>-0.0268177014454888</v>
      </c>
      <c r="M263" s="9" t="n">
        <f aca="false">B263/B256-1</f>
        <v>0.0582180472670273</v>
      </c>
      <c r="N263" s="9" t="n">
        <f aca="false">B263/B233-1</f>
        <v>-0.0880872195904732</v>
      </c>
      <c r="O263" s="8" t="n">
        <f aca="false">MAX(O262,F263)</f>
        <v>3997.34577527674</v>
      </c>
      <c r="P263" s="9" t="n">
        <f aca="false">F263/O263-1</f>
        <v>-0.0460819027990266</v>
      </c>
      <c r="Q263" s="8" t="n">
        <f aca="false">MAX(Q262,B263)</f>
        <v>12315.7624166569</v>
      </c>
      <c r="R263" s="9" t="n">
        <f aca="false">B263/Q263-1</f>
        <v>-0.112008466827517</v>
      </c>
      <c r="S263" s="9" t="n">
        <f aca="false">B263/INDEX($B:$B,$E263)-1</f>
        <v>-0.0334416174194522</v>
      </c>
      <c r="T263" s="0" t="n">
        <f aca="false">IF(AND($A263&gt;=CrashTest!$B$3,$A263&lt;=CrashTest!$C$3),1,IF(AND($A263&gt;=CrashTest!$B$4,$A263&lt;=CrashTest!$C$4),2,IF(AND($A263&gt;=CrashTest!$B$5,$A263&lt;=CrashTest!$C$5),3,IF(AND($A263&gt;=CrashTest!$B$6,$A263&lt;=CrashTest!$C$6),4,IF(AND($A263&gt;=CrashTest!$B$7,$A263&lt;=CrashTest!$C$7),5,0)))))</f>
        <v>0</v>
      </c>
      <c r="U263" s="8" t="str">
        <f aca="false">IF(T263=0,"",IF(T262=T263,MAX(U262,B263),B263))</f>
        <v/>
      </c>
      <c r="V263" s="9" t="str">
        <f aca="false">IF(T263=0,"",B263/U263-1)</f>
        <v/>
      </c>
      <c r="W263" s="8" t="str">
        <f aca="false">IF(T263=0,"",IF(T262=T263,MAX(W262,F263),F263))</f>
        <v/>
      </c>
      <c r="X263" s="9" t="str">
        <f aca="false">IF(T263=0,"",F263/W263-1)</f>
        <v/>
      </c>
    </row>
    <row r="264" customFormat="false" ht="15" hidden="false" customHeight="false" outlineLevel="0" collapsed="false">
      <c r="A264" s="5" t="n">
        <v>44092</v>
      </c>
      <c r="B264" s="6" t="n">
        <v>10920.1128439509</v>
      </c>
      <c r="C264" s="7" t="n">
        <v>6581.309518</v>
      </c>
      <c r="D264" s="0" t="n">
        <f aca="false">INT((ROW()-3)/30)</f>
        <v>8</v>
      </c>
      <c r="E264" s="0" t="n">
        <f aca="false">2+30*D264</f>
        <v>242</v>
      </c>
      <c r="F264" s="8" t="n">
        <f aca="false">INDEX($F:$F,$E264)*(2*B264/INDEX($B:$B,$E264)-C264/INDEX($C:$C,$E264))</f>
        <v>3798.22498362651</v>
      </c>
      <c r="G264" s="9" t="n">
        <f aca="false">B264/B263-1</f>
        <v>-0.00147946904617002</v>
      </c>
      <c r="H264" s="9" t="n">
        <f aca="false">F264/F263-1</f>
        <v>-0.00391160311938688</v>
      </c>
      <c r="I264" s="9" t="n">
        <f aca="false">LN(B264/B263)</f>
        <v>-0.00148056454113322</v>
      </c>
      <c r="J264" s="9" t="n">
        <f aca="false">LN(F264/F263)</f>
        <v>-0.00391927344758884</v>
      </c>
      <c r="K264" s="9" t="n">
        <f aca="false">F264/F257-1</f>
        <v>0.00788993459226672</v>
      </c>
      <c r="L264" s="9" t="n">
        <f aca="false">F264/F234-1</f>
        <v>-0.0186629837635014</v>
      </c>
      <c r="M264" s="9" t="n">
        <f aca="false">B264/B257-1</f>
        <v>0.0513229072349297</v>
      </c>
      <c r="N264" s="9" t="n">
        <f aca="false">B264/B234-1</f>
        <v>-0.0695873497292815</v>
      </c>
      <c r="O264" s="8" t="n">
        <f aca="false">MAX(O263,F264)</f>
        <v>3997.34577527674</v>
      </c>
      <c r="P264" s="9" t="n">
        <f aca="false">F264/O264-1</f>
        <v>-0.0498132518036775</v>
      </c>
      <c r="Q264" s="8" t="n">
        <f aca="false">MAX(Q263,B264)</f>
        <v>12315.7624166569</v>
      </c>
      <c r="R264" s="9" t="n">
        <f aca="false">B264/Q264-1</f>
        <v>-0.113322222814107</v>
      </c>
      <c r="S264" s="9" t="n">
        <f aca="false">B264/INDEX($B:$B,$E264)-1</f>
        <v>-0.0348716106277963</v>
      </c>
      <c r="T264" s="0" t="n">
        <f aca="false">IF(AND($A264&gt;=CrashTest!$B$3,$A264&lt;=CrashTest!$C$3),1,IF(AND($A264&gt;=CrashTest!$B$4,$A264&lt;=CrashTest!$C$4),2,IF(AND($A264&gt;=CrashTest!$B$5,$A264&lt;=CrashTest!$C$5),3,IF(AND($A264&gt;=CrashTest!$B$6,$A264&lt;=CrashTest!$C$6),4,IF(AND($A264&gt;=CrashTest!$B$7,$A264&lt;=CrashTest!$C$7),5,0)))))</f>
        <v>0</v>
      </c>
      <c r="U264" s="8" t="str">
        <f aca="false">IF(T264=0,"",IF(T263=T264,MAX(U263,B264),B264))</f>
        <v/>
      </c>
      <c r="V264" s="9" t="str">
        <f aca="false">IF(T264=0,"",B264/U264-1)</f>
        <v/>
      </c>
      <c r="W264" s="8" t="str">
        <f aca="false">IF(T264=0,"",IF(T263=T264,MAX(W263,F264),F264))</f>
        <v/>
      </c>
      <c r="X264" s="9" t="str">
        <f aca="false">IF(T264=0,"",F264/W264-1)</f>
        <v/>
      </c>
    </row>
    <row r="265" customFormat="false" ht="15" hidden="false" customHeight="false" outlineLevel="0" collapsed="false">
      <c r="A265" s="5" t="n">
        <v>44093</v>
      </c>
      <c r="B265" s="6" t="n">
        <v>11073.7795478083</v>
      </c>
      <c r="C265" s="7" t="n">
        <v>6710.650634</v>
      </c>
      <c r="D265" s="0" t="n">
        <f aca="false">INT((ROW()-3)/30)</f>
        <v>8</v>
      </c>
      <c r="E265" s="0" t="n">
        <f aca="false">2+30*D265</f>
        <v>242</v>
      </c>
      <c r="F265" s="8" t="n">
        <f aca="false">INDEX($F:$F,$E265)*(2*B265/INDEX($B:$B,$E265)-C265/INDEX($C:$C,$E265))</f>
        <v>3831.08686899659</v>
      </c>
      <c r="G265" s="9" t="n">
        <f aca="false">B265/B264-1</f>
        <v>0.0140718970630898</v>
      </c>
      <c r="H265" s="9" t="n">
        <f aca="false">F265/F264-1</f>
        <v>0.00865190595916143</v>
      </c>
      <c r="I265" s="9" t="n">
        <f aca="false">LN(B265/B264)</f>
        <v>0.0139738070568624</v>
      </c>
      <c r="J265" s="9" t="n">
        <f aca="false">LN(F265/F264)</f>
        <v>0.00861469271043766</v>
      </c>
      <c r="K265" s="9" t="n">
        <f aca="false">F265/F258-1</f>
        <v>0.0179191618916246</v>
      </c>
      <c r="L265" s="9" t="n">
        <f aca="false">F265/F235-1</f>
        <v>-0.0208915072233135</v>
      </c>
      <c r="M265" s="9" t="n">
        <f aca="false">B265/B258-1</f>
        <v>0.061013995217857</v>
      </c>
      <c r="N265" s="9" t="n">
        <f aca="false">B265/B235-1</f>
        <v>-0.066883457802302</v>
      </c>
      <c r="O265" s="8" t="n">
        <f aca="false">MAX(O264,F265)</f>
        <v>3997.34577527674</v>
      </c>
      <c r="P265" s="9" t="n">
        <f aca="false">F265/O265-1</f>
        <v>-0.0415923254146416</v>
      </c>
      <c r="Q265" s="8" t="n">
        <f aca="false">MAX(Q264,B265)</f>
        <v>12315.7624166569</v>
      </c>
      <c r="R265" s="9" t="n">
        <f aca="false">B265/Q265-1</f>
        <v>-0.100844984405418</v>
      </c>
      <c r="S265" s="9" t="n">
        <f aca="false">B265/INDEX($B:$B,$E265)-1</f>
        <v>-0.0212904232798851</v>
      </c>
      <c r="T265" s="0" t="n">
        <f aca="false">IF(AND($A265&gt;=CrashTest!$B$3,$A265&lt;=CrashTest!$C$3),1,IF(AND($A265&gt;=CrashTest!$B$4,$A265&lt;=CrashTest!$C$4),2,IF(AND($A265&gt;=CrashTest!$B$5,$A265&lt;=CrashTest!$C$5),3,IF(AND($A265&gt;=CrashTest!$B$6,$A265&lt;=CrashTest!$C$6),4,IF(AND($A265&gt;=CrashTest!$B$7,$A265&lt;=CrashTest!$C$7),5,0)))))</f>
        <v>0</v>
      </c>
      <c r="U265" s="8" t="str">
        <f aca="false">IF(T265=0,"",IF(T264=T265,MAX(U264,B265),B265))</f>
        <v/>
      </c>
      <c r="V265" s="9" t="str">
        <f aca="false">IF(T265=0,"",B265/U265-1)</f>
        <v/>
      </c>
      <c r="W265" s="8" t="str">
        <f aca="false">IF(T265=0,"",IF(T264=T265,MAX(W264,F265),F265))</f>
        <v/>
      </c>
      <c r="X265" s="9" t="str">
        <f aca="false">IF(T265=0,"",F265/W265-1)</f>
        <v/>
      </c>
    </row>
    <row r="266" customFormat="false" ht="15" hidden="false" customHeight="false" outlineLevel="0" collapsed="false">
      <c r="A266" s="5" t="n">
        <v>44094</v>
      </c>
      <c r="B266" s="6" t="n">
        <v>10921.2180998247</v>
      </c>
      <c r="C266" s="7" t="n">
        <v>6588.330746</v>
      </c>
      <c r="D266" s="0" t="n">
        <f aca="false">INT((ROW()-3)/30)</f>
        <v>8</v>
      </c>
      <c r="E266" s="0" t="n">
        <f aca="false">2+30*D266</f>
        <v>242</v>
      </c>
      <c r="F266" s="8" t="n">
        <f aca="false">INDEX($F:$F,$E266)*(2*B266/INDEX($B:$B,$E266)-C266/INDEX($C:$C,$E266))</f>
        <v>3795.04747454082</v>
      </c>
      <c r="G266" s="9" t="n">
        <f aca="false">B266/B265-1</f>
        <v>-0.0137768182331023</v>
      </c>
      <c r="H266" s="9" t="n">
        <f aca="false">F266/F265-1</f>
        <v>-0.00940709404096607</v>
      </c>
      <c r="I266" s="9" t="n">
        <f aca="false">LN(B266/B265)</f>
        <v>-0.0138725993165841</v>
      </c>
      <c r="J266" s="9" t="n">
        <f aca="false">LN(F266/F265)</f>
        <v>-0.00945162021137109</v>
      </c>
      <c r="K266" s="9" t="n">
        <f aca="false">F266/F259-1</f>
        <v>0.0136212073545094</v>
      </c>
      <c r="L266" s="9" t="n">
        <f aca="false">F266/F236-1</f>
        <v>-0.0187093302682438</v>
      </c>
      <c r="M266" s="9" t="n">
        <f aca="false">B266/B259-1</f>
        <v>0.0579988486651268</v>
      </c>
      <c r="N266" s="9" t="n">
        <f aca="false">B266/B236-1</f>
        <v>-0.0523641313313593</v>
      </c>
      <c r="O266" s="8" t="n">
        <f aca="false">MAX(O265,F266)</f>
        <v>3997.34577527674</v>
      </c>
      <c r="P266" s="9" t="n">
        <f aca="false">F266/O266-1</f>
        <v>-0.0506081565390497</v>
      </c>
      <c r="Q266" s="8" t="n">
        <f aca="false">MAX(Q265,B266)</f>
        <v>12315.7624166569</v>
      </c>
      <c r="R266" s="9" t="n">
        <f aca="false">B266/Q266-1</f>
        <v>-0.113232479618647</v>
      </c>
      <c r="S266" s="9" t="n">
        <f aca="false">B266/INDEX($B:$B,$E266)-1</f>
        <v>-0.0347739272213545</v>
      </c>
      <c r="T266" s="0" t="n">
        <f aca="false">IF(AND($A266&gt;=CrashTest!$B$3,$A266&lt;=CrashTest!$C$3),1,IF(AND($A266&gt;=CrashTest!$B$4,$A266&lt;=CrashTest!$C$4),2,IF(AND($A266&gt;=CrashTest!$B$5,$A266&lt;=CrashTest!$C$5),3,IF(AND($A266&gt;=CrashTest!$B$6,$A266&lt;=CrashTest!$C$6),4,IF(AND($A266&gt;=CrashTest!$B$7,$A266&lt;=CrashTest!$C$7),5,0)))))</f>
        <v>0</v>
      </c>
      <c r="U266" s="8" t="str">
        <f aca="false">IF(T266=0,"",IF(T265=T266,MAX(U265,B266),B266))</f>
        <v/>
      </c>
      <c r="V266" s="9" t="str">
        <f aca="false">IF(T266=0,"",B266/U266-1)</f>
        <v/>
      </c>
      <c r="W266" s="8" t="str">
        <f aca="false">IF(T266=0,"",IF(T265=T266,MAX(W265,F266),F266))</f>
        <v/>
      </c>
      <c r="X266" s="9" t="str">
        <f aca="false">IF(T266=0,"",F266/W266-1)</f>
        <v/>
      </c>
    </row>
    <row r="267" customFormat="false" ht="15" hidden="false" customHeight="false" outlineLevel="0" collapsed="false">
      <c r="A267" s="5" t="n">
        <v>44095</v>
      </c>
      <c r="B267" s="6" t="n">
        <v>10455.3799623027</v>
      </c>
      <c r="C267" s="7" t="n">
        <v>6108.847457</v>
      </c>
      <c r="D267" s="0" t="n">
        <f aca="false">INT((ROW()-3)/30)</f>
        <v>8</v>
      </c>
      <c r="E267" s="0" t="n">
        <f aca="false">2+30*D267</f>
        <v>242</v>
      </c>
      <c r="F267" s="8" t="n">
        <f aca="false">INDEX($F:$F,$E267)*(2*B267/INDEX($B:$B,$E267)-C267/INDEX($C:$C,$E267))</f>
        <v>3744.40662467785</v>
      </c>
      <c r="G267" s="9" t="n">
        <f aca="false">B267/B266-1</f>
        <v>-0.0426544121053197</v>
      </c>
      <c r="H267" s="9" t="n">
        <f aca="false">F267/F266-1</f>
        <v>-0.0133439305312258</v>
      </c>
      <c r="I267" s="9" t="n">
        <f aca="false">LN(B267/B266)</f>
        <v>-0.0435908368384196</v>
      </c>
      <c r="J267" s="9" t="n">
        <f aca="false">LN(F267/F266)</f>
        <v>-0.0134337607930887</v>
      </c>
      <c r="K267" s="9" t="n">
        <f aca="false">F267/F260-1</f>
        <v>-0.00954899304989754</v>
      </c>
      <c r="L267" s="9" t="n">
        <f aca="false">F267/F237-1</f>
        <v>-0.0429328207141035</v>
      </c>
      <c r="M267" s="9" t="n">
        <f aca="false">B267/B260-1</f>
        <v>-0.0194453152417049</v>
      </c>
      <c r="N267" s="9" t="n">
        <f aca="false">B267/B237-1</f>
        <v>-0.105023011524869</v>
      </c>
      <c r="O267" s="8" t="n">
        <f aca="false">MAX(O266,F267)</f>
        <v>3997.34577527674</v>
      </c>
      <c r="P267" s="9" t="n">
        <f aca="false">F267/O267-1</f>
        <v>-0.0632767753451051</v>
      </c>
      <c r="Q267" s="8" t="n">
        <f aca="false">MAX(Q266,B267)</f>
        <v>12315.7624166569</v>
      </c>
      <c r="R267" s="9" t="n">
        <f aca="false">B267/Q267-1</f>
        <v>-0.151057026874606</v>
      </c>
      <c r="S267" s="9" t="n">
        <f aca="false">B267/INDEX($B:$B,$E267)-1</f>
        <v>-0.0759450779044543</v>
      </c>
      <c r="T267" s="0" t="n">
        <f aca="false">IF(AND($A267&gt;=CrashTest!$B$3,$A267&lt;=CrashTest!$C$3),1,IF(AND($A267&gt;=CrashTest!$B$4,$A267&lt;=CrashTest!$C$4),2,IF(AND($A267&gt;=CrashTest!$B$5,$A267&lt;=CrashTest!$C$5),3,IF(AND($A267&gt;=CrashTest!$B$6,$A267&lt;=CrashTest!$C$6),4,IF(AND($A267&gt;=CrashTest!$B$7,$A267&lt;=CrashTest!$C$7),5,0)))))</f>
        <v>0</v>
      </c>
      <c r="U267" s="8" t="str">
        <f aca="false">IF(T267=0,"",IF(T266=T267,MAX(U266,B267),B267))</f>
        <v/>
      </c>
      <c r="V267" s="9" t="str">
        <f aca="false">IF(T267=0,"",B267/U267-1)</f>
        <v/>
      </c>
      <c r="W267" s="8" t="str">
        <f aca="false">IF(T267=0,"",IF(T266=T267,MAX(W266,F267),F267))</f>
        <v/>
      </c>
      <c r="X267" s="9" t="str">
        <f aca="false">IF(T267=0,"",F267/W267-1)</f>
        <v/>
      </c>
    </row>
    <row r="268" customFormat="false" ht="15" hidden="false" customHeight="false" outlineLevel="0" collapsed="false">
      <c r="A268" s="5" t="n">
        <v>44096</v>
      </c>
      <c r="B268" s="6" t="n">
        <v>10519.8391641146</v>
      </c>
      <c r="C268" s="7" t="n">
        <v>6250.889803</v>
      </c>
      <c r="D268" s="0" t="n">
        <f aca="false">INT((ROW()-3)/30)</f>
        <v>8</v>
      </c>
      <c r="E268" s="0" t="n">
        <f aca="false">2+30*D268</f>
        <v>242</v>
      </c>
      <c r="F268" s="8" t="n">
        <f aca="false">INDEX($F:$F,$E268)*(2*B268/INDEX($B:$B,$E268)-C268/INDEX($C:$C,$E268))</f>
        <v>3708.9880962945</v>
      </c>
      <c r="G268" s="9" t="n">
        <f aca="false">B268/B267-1</f>
        <v>0.00616517066278899</v>
      </c>
      <c r="H268" s="9" t="n">
        <f aca="false">F268/F267-1</f>
        <v>-0.00945904970627798</v>
      </c>
      <c r="I268" s="9" t="n">
        <f aca="false">LN(B268/B267)</f>
        <v>0.0061462437500673</v>
      </c>
      <c r="J268" s="9" t="n">
        <f aca="false">LN(F268/F267)</f>
        <v>-0.00950407064540899</v>
      </c>
      <c r="K268" s="9" t="n">
        <f aca="false">F268/F261-1</f>
        <v>-0.024654160410335</v>
      </c>
      <c r="L268" s="9" t="n">
        <f aca="false">F268/F238-1</f>
        <v>-0.0552900637461037</v>
      </c>
      <c r="M268" s="9" t="n">
        <f aca="false">B268/B261-1</f>
        <v>-0.0240776219191726</v>
      </c>
      <c r="N268" s="9" t="n">
        <f aca="false">B268/B238-1</f>
        <v>-0.098217768360379</v>
      </c>
      <c r="O268" s="8" t="n">
        <f aca="false">MAX(O267,F268)</f>
        <v>3997.34577527674</v>
      </c>
      <c r="P268" s="9" t="n">
        <f aca="false">F268/O268-1</f>
        <v>-0.0721372868881407</v>
      </c>
      <c r="Q268" s="8" t="n">
        <f aca="false">MAX(Q267,B268)</f>
        <v>12315.7624166569</v>
      </c>
      <c r="R268" s="9" t="n">
        <f aca="false">B268/Q268-1</f>
        <v>-0.145823148562312</v>
      </c>
      <c r="S268" s="9" t="n">
        <f aca="false">B268/INDEX($B:$B,$E268)-1</f>
        <v>-0.070248121607945</v>
      </c>
      <c r="T268" s="0" t="n">
        <f aca="false">IF(AND($A268&gt;=CrashTest!$B$3,$A268&lt;=CrashTest!$C$3),1,IF(AND($A268&gt;=CrashTest!$B$4,$A268&lt;=CrashTest!$C$4),2,IF(AND($A268&gt;=CrashTest!$B$5,$A268&lt;=CrashTest!$C$5),3,IF(AND($A268&gt;=CrashTest!$B$6,$A268&lt;=CrashTest!$C$6),4,IF(AND($A268&gt;=CrashTest!$B$7,$A268&lt;=CrashTest!$C$7),5,0)))))</f>
        <v>0</v>
      </c>
      <c r="U268" s="8" t="str">
        <f aca="false">IF(T268=0,"",IF(T267=T268,MAX(U267,B268),B268))</f>
        <v/>
      </c>
      <c r="V268" s="9" t="str">
        <f aca="false">IF(T268=0,"",B268/U268-1)</f>
        <v/>
      </c>
      <c r="W268" s="8" t="str">
        <f aca="false">IF(T268=0,"",IF(T267=T268,MAX(W267,F268),F268))</f>
        <v/>
      </c>
      <c r="X268" s="9" t="str">
        <f aca="false">IF(T268=0,"",F268/W268-1)</f>
        <v/>
      </c>
    </row>
    <row r="269" customFormat="false" ht="15" hidden="false" customHeight="false" outlineLevel="0" collapsed="false">
      <c r="A269" s="5" t="n">
        <v>44097</v>
      </c>
      <c r="B269" s="6" t="n">
        <v>10233.2995687317</v>
      </c>
      <c r="C269" s="7" t="n">
        <v>5921.043542</v>
      </c>
      <c r="D269" s="0" t="n">
        <f aca="false">INT((ROW()-3)/30)</f>
        <v>8</v>
      </c>
      <c r="E269" s="0" t="n">
        <f aca="false">2+30*D269</f>
        <v>242</v>
      </c>
      <c r="F269" s="8" t="n">
        <f aca="false">INDEX($F:$F,$E269)*(2*B269/INDEX($B:$B,$E269)-C269/INDEX($C:$C,$E269))</f>
        <v>3697.40705590534</v>
      </c>
      <c r="G269" s="9" t="n">
        <f aca="false">B269/B268-1</f>
        <v>-0.0272380205545678</v>
      </c>
      <c r="H269" s="9" t="n">
        <f aca="false">F269/F268-1</f>
        <v>-0.00312242587155542</v>
      </c>
      <c r="I269" s="9" t="n">
        <f aca="false">LN(B269/B268)</f>
        <v>-0.0276158521633038</v>
      </c>
      <c r="J269" s="9" t="n">
        <f aca="false">LN(F269/F268)</f>
        <v>-0.00312731081444879</v>
      </c>
      <c r="K269" s="9" t="n">
        <f aca="false">F269/F262-1</f>
        <v>-0.0361957538171116</v>
      </c>
      <c r="L269" s="9" t="n">
        <f aca="false">F269/F239-1</f>
        <v>-0.0632611417097039</v>
      </c>
      <c r="M269" s="9" t="n">
        <f aca="false">B269/B262-1</f>
        <v>-0.0670130832453036</v>
      </c>
      <c r="N269" s="9" t="n">
        <f aca="false">B269/B239-1</f>
        <v>-0.130664783515006</v>
      </c>
      <c r="O269" s="8" t="n">
        <f aca="false">MAX(O268,F269)</f>
        <v>3997.34577527674</v>
      </c>
      <c r="P269" s="9" t="n">
        <f aca="false">F269/O269-1</f>
        <v>-0.0750344694288128</v>
      </c>
      <c r="Q269" s="8" t="n">
        <f aca="false">MAX(Q268,B269)</f>
        <v>12315.7624166569</v>
      </c>
      <c r="R269" s="9" t="n">
        <f aca="false">B269/Q269-1</f>
        <v>-0.169089235199008</v>
      </c>
      <c r="S269" s="9" t="n">
        <f aca="false">B269/INDEX($B:$B,$E269)-1</f>
        <v>-0.0955727223822359</v>
      </c>
      <c r="T269" s="0" t="n">
        <f aca="false">IF(AND($A269&gt;=CrashTest!$B$3,$A269&lt;=CrashTest!$C$3),1,IF(AND($A269&gt;=CrashTest!$B$4,$A269&lt;=CrashTest!$C$4),2,IF(AND($A269&gt;=CrashTest!$B$5,$A269&lt;=CrashTest!$C$5),3,IF(AND($A269&gt;=CrashTest!$B$6,$A269&lt;=CrashTest!$C$6),4,IF(AND($A269&gt;=CrashTest!$B$7,$A269&lt;=CrashTest!$C$7),5,0)))))</f>
        <v>0</v>
      </c>
      <c r="U269" s="8" t="str">
        <f aca="false">IF(T269=0,"",IF(T268=T269,MAX(U268,B269),B269))</f>
        <v/>
      </c>
      <c r="V269" s="9" t="str">
        <f aca="false">IF(T269=0,"",B269/U269-1)</f>
        <v/>
      </c>
      <c r="W269" s="8" t="str">
        <f aca="false">IF(T269=0,"",IF(T268=T269,MAX(W268,F269),F269))</f>
        <v/>
      </c>
      <c r="X269" s="9" t="str">
        <f aca="false">IF(T269=0,"",F269/W269-1)</f>
        <v/>
      </c>
    </row>
    <row r="270" customFormat="false" ht="15" hidden="false" customHeight="false" outlineLevel="0" collapsed="false">
      <c r="A270" s="5" t="n">
        <v>44098</v>
      </c>
      <c r="B270" s="6" t="n">
        <v>10739.0427094097</v>
      </c>
      <c r="C270" s="7" t="n">
        <v>6462.66586</v>
      </c>
      <c r="D270" s="0" t="n">
        <f aca="false">INT((ROW()-3)/30)</f>
        <v>8</v>
      </c>
      <c r="E270" s="0" t="n">
        <f aca="false">2+30*D270</f>
        <v>242</v>
      </c>
      <c r="F270" s="8" t="n">
        <f aca="false">INDEX($F:$F,$E270)*(2*B270/INDEX($B:$B,$E270)-C270/INDEX($C:$C,$E270))</f>
        <v>3740.57927331539</v>
      </c>
      <c r="G270" s="9" t="n">
        <f aca="false">B270/B269-1</f>
        <v>0.049421316876457</v>
      </c>
      <c r="H270" s="9" t="n">
        <f aca="false">F270/F269-1</f>
        <v>0.0116763496031878</v>
      </c>
      <c r="I270" s="9" t="n">
        <f aca="false">LN(B270/B269)</f>
        <v>0.0482388854589162</v>
      </c>
      <c r="J270" s="9" t="n">
        <f aca="false">LN(F270/F269)</f>
        <v>0.0116087070692323</v>
      </c>
      <c r="K270" s="9" t="n">
        <f aca="false">F270/F263-1</f>
        <v>-0.0190292497618007</v>
      </c>
      <c r="L270" s="9" t="n">
        <f aca="false">F270/F240-1</f>
        <v>-0.0357914169725637</v>
      </c>
      <c r="M270" s="9" t="n">
        <f aca="false">B270/B263-1</f>
        <v>-0.0180362802683283</v>
      </c>
      <c r="N270" s="9" t="n">
        <f aca="false">B270/B240-1</f>
        <v>-0.0545330899262272</v>
      </c>
      <c r="O270" s="8" t="n">
        <f aca="false">MAX(O269,F270)</f>
        <v>3997.34577527674</v>
      </c>
      <c r="P270" s="9" t="n">
        <f aca="false">F270/O270-1</f>
        <v>-0.0642342485229656</v>
      </c>
      <c r="Q270" s="8" t="n">
        <f aca="false">MAX(Q269,B270)</f>
        <v>12315.7624166569</v>
      </c>
      <c r="R270" s="9" t="n">
        <f aca="false">B270/Q270-1</f>
        <v>-0.128024530995719</v>
      </c>
      <c r="S270" s="9" t="n">
        <f aca="false">B270/INDEX($B:$B,$E270)-1</f>
        <v>-0.0508747353033771</v>
      </c>
      <c r="T270" s="0" t="n">
        <f aca="false">IF(AND($A270&gt;=CrashTest!$B$3,$A270&lt;=CrashTest!$C$3),1,IF(AND($A270&gt;=CrashTest!$B$4,$A270&lt;=CrashTest!$C$4),2,IF(AND($A270&gt;=CrashTest!$B$5,$A270&lt;=CrashTest!$C$5),3,IF(AND($A270&gt;=CrashTest!$B$6,$A270&lt;=CrashTest!$C$6),4,IF(AND($A270&gt;=CrashTest!$B$7,$A270&lt;=CrashTest!$C$7),5,0)))))</f>
        <v>0</v>
      </c>
      <c r="U270" s="8" t="str">
        <f aca="false">IF(T270=0,"",IF(T269=T270,MAX(U269,B270),B270))</f>
        <v/>
      </c>
      <c r="V270" s="9" t="str">
        <f aca="false">IF(T270=0,"",B270/U270-1)</f>
        <v/>
      </c>
      <c r="W270" s="8" t="str">
        <f aca="false">IF(T270=0,"",IF(T269=T270,MAX(W269,F270),F270))</f>
        <v/>
      </c>
      <c r="X270" s="9" t="str">
        <f aca="false">IF(T270=0,"",F270/W270-1)</f>
        <v/>
      </c>
    </row>
    <row r="271" customFormat="false" ht="15" hidden="false" customHeight="false" outlineLevel="0" collapsed="false">
      <c r="A271" s="5" t="n">
        <v>44099</v>
      </c>
      <c r="B271" s="6" t="n">
        <v>10683.6305806546</v>
      </c>
      <c r="C271" s="7" t="n">
        <v>6455.207158</v>
      </c>
      <c r="D271" s="0" t="n">
        <f aca="false">INT((ROW()-3)/30)</f>
        <v>8</v>
      </c>
      <c r="E271" s="0" t="n">
        <f aca="false">2+30*D271</f>
        <v>242</v>
      </c>
      <c r="F271" s="8" t="n">
        <f aca="false">INDEX($F:$F,$E271)*(2*B271/INDEX($B:$B,$E271)-C271/INDEX($C:$C,$E271))</f>
        <v>3706.76862861279</v>
      </c>
      <c r="G271" s="9" t="n">
        <f aca="false">B271/B270-1</f>
        <v>-0.00515987600147505</v>
      </c>
      <c r="H271" s="9" t="n">
        <f aca="false">F271/F270-1</f>
        <v>-0.0090388793371653</v>
      </c>
      <c r="I271" s="9" t="n">
        <f aca="false">LN(B271/B270)</f>
        <v>-0.00517323413232918</v>
      </c>
      <c r="J271" s="9" t="n">
        <f aca="false">LN(F271/F270)</f>
        <v>-0.00907997785078747</v>
      </c>
      <c r="K271" s="9" t="n">
        <f aca="false">F271/F264-1</f>
        <v>-0.0240787092412844</v>
      </c>
      <c r="L271" s="9" t="n">
        <f aca="false">F271/F241-1</f>
        <v>-0.052602881299074</v>
      </c>
      <c r="M271" s="9" t="n">
        <f aca="false">B271/B264-1</f>
        <v>-0.0216556611342433</v>
      </c>
      <c r="N271" s="9" t="n">
        <f aca="false">B271/B241-1</f>
        <v>-0.0687251711985319</v>
      </c>
      <c r="O271" s="8" t="n">
        <f aca="false">MAX(O270,F271)</f>
        <v>3997.34577527674</v>
      </c>
      <c r="P271" s="9" t="n">
        <f aca="false">F271/O271-1</f>
        <v>-0.0726925222384183</v>
      </c>
      <c r="Q271" s="8" t="n">
        <f aca="false">MAX(Q270,B271)</f>
        <v>12315.7624166569</v>
      </c>
      <c r="R271" s="9" t="n">
        <f aca="false">B271/Q271-1</f>
        <v>-0.132523816292109</v>
      </c>
      <c r="S271" s="9" t="n">
        <f aca="false">B271/INDEX($B:$B,$E271)-1</f>
        <v>-0.0557721039790788</v>
      </c>
      <c r="T271" s="0" t="n">
        <f aca="false">IF(AND($A271&gt;=CrashTest!$B$3,$A271&lt;=CrashTest!$C$3),1,IF(AND($A271&gt;=CrashTest!$B$4,$A271&lt;=CrashTest!$C$4),2,IF(AND($A271&gt;=CrashTest!$B$5,$A271&lt;=CrashTest!$C$5),3,IF(AND($A271&gt;=CrashTest!$B$6,$A271&lt;=CrashTest!$C$6),4,IF(AND($A271&gt;=CrashTest!$B$7,$A271&lt;=CrashTest!$C$7),5,0)))))</f>
        <v>0</v>
      </c>
      <c r="U271" s="8" t="str">
        <f aca="false">IF(T271=0,"",IF(T270=T271,MAX(U270,B271),B271))</f>
        <v/>
      </c>
      <c r="V271" s="9" t="str">
        <f aca="false">IF(T271=0,"",B271/U271-1)</f>
        <v/>
      </c>
      <c r="W271" s="8" t="str">
        <f aca="false">IF(T271=0,"",IF(T270=T271,MAX(W270,F271),F271))</f>
        <v/>
      </c>
      <c r="X271" s="9" t="str">
        <f aca="false">IF(T271=0,"",F271/W271-1)</f>
        <v/>
      </c>
    </row>
    <row r="272" customFormat="false" ht="15" hidden="false" customHeight="false" outlineLevel="0" collapsed="false">
      <c r="A272" s="5" t="n">
        <v>44100</v>
      </c>
      <c r="B272" s="6" t="n">
        <v>10742.0304202221</v>
      </c>
      <c r="C272" s="7" t="n">
        <v>6537.879914</v>
      </c>
      <c r="D272" s="0" t="n">
        <f aca="false">INT((ROW()-3)/30)</f>
        <v>8</v>
      </c>
      <c r="E272" s="0" t="n">
        <f aca="false">2+30*D272</f>
        <v>242</v>
      </c>
      <c r="F272" s="8" t="n">
        <f aca="false">INDEX($F:$F,$E272)*(2*B272/INDEX($B:$B,$E272)-C272/INDEX($C:$C,$E272))</f>
        <v>3700.47142691299</v>
      </c>
      <c r="G272" s="9" t="n">
        <f aca="false">B272/B271-1</f>
        <v>0.00546629155010714</v>
      </c>
      <c r="H272" s="9" t="n">
        <f aca="false">F272/F271-1</f>
        <v>-0.00169883861948927</v>
      </c>
      <c r="I272" s="9" t="n">
        <f aca="false">LN(B272/B271)</f>
        <v>0.00545140560110408</v>
      </c>
      <c r="J272" s="9" t="n">
        <f aca="false">LN(F272/F271)</f>
        <v>-0.00170028328221454</v>
      </c>
      <c r="K272" s="9" t="n">
        <f aca="false">F272/F265-1</f>
        <v>-0.0340935735862882</v>
      </c>
      <c r="L272" s="9" t="n">
        <f aca="false">F272/F242-1</f>
        <v>-0.0459575730946654</v>
      </c>
      <c r="M272" s="9" t="n">
        <f aca="false">B272/B265-1</f>
        <v>-0.0299580758451942</v>
      </c>
      <c r="N272" s="9" t="n">
        <f aca="false">B272/B242-1</f>
        <v>-0.0506106790096842</v>
      </c>
      <c r="O272" s="8" t="n">
        <f aca="false">MAX(O271,F272)</f>
        <v>3997.34577527674</v>
      </c>
      <c r="P272" s="9" t="n">
        <f aca="false">F272/O272-1</f>
        <v>-0.0742678679937808</v>
      </c>
      <c r="Q272" s="8" t="n">
        <f aca="false">MAX(Q271,B272)</f>
        <v>12315.7624166569</v>
      </c>
      <c r="R272" s="9" t="n">
        <f aca="false">B272/Q272-1</f>
        <v>-0.127781938559187</v>
      </c>
      <c r="S272" s="9" t="n">
        <f aca="false">B272/INDEX($B:$B,$E272)-1</f>
        <v>-0.0506106790096842</v>
      </c>
      <c r="T272" s="0" t="n">
        <f aca="false">IF(AND($A272&gt;=CrashTest!$B$3,$A272&lt;=CrashTest!$C$3),1,IF(AND($A272&gt;=CrashTest!$B$4,$A272&lt;=CrashTest!$C$4),2,IF(AND($A272&gt;=CrashTest!$B$5,$A272&lt;=CrashTest!$C$5),3,IF(AND($A272&gt;=CrashTest!$B$6,$A272&lt;=CrashTest!$C$6),4,IF(AND($A272&gt;=CrashTest!$B$7,$A272&lt;=CrashTest!$C$7),5,0)))))</f>
        <v>0</v>
      </c>
      <c r="U272" s="8" t="str">
        <f aca="false">IF(T272=0,"",IF(T271=T272,MAX(U271,B272),B272))</f>
        <v/>
      </c>
      <c r="V272" s="9" t="str">
        <f aca="false">IF(T272=0,"",B272/U272-1)</f>
        <v/>
      </c>
      <c r="W272" s="8" t="str">
        <f aca="false">IF(T272=0,"",IF(T271=T272,MAX(W271,F272),F272))</f>
        <v/>
      </c>
      <c r="X272" s="9" t="str">
        <f aca="false">IF(T272=0,"",F272/W272-1)</f>
        <v/>
      </c>
    </row>
    <row r="273" customFormat="false" ht="15" hidden="false" customHeight="false" outlineLevel="0" collapsed="false">
      <c r="A273" s="5" t="n">
        <v>44101</v>
      </c>
      <c r="B273" s="6" t="n">
        <v>10758.8242899474</v>
      </c>
      <c r="C273" s="7" t="n">
        <v>6585.369603</v>
      </c>
      <c r="D273" s="0" t="n">
        <f aca="false">INT((ROW()-3)/30)</f>
        <v>9</v>
      </c>
      <c r="E273" s="0" t="n">
        <f aca="false">2+30*D273</f>
        <v>272</v>
      </c>
      <c r="F273" s="8" t="n">
        <f aca="false">INDEX($F:$F,$E273)*(2*B273/INDEX($B:$B,$E273)-C273/INDEX($C:$C,$E273))</f>
        <v>3685.16251693606</v>
      </c>
      <c r="G273" s="9" t="n">
        <f aca="false">B273/B272-1</f>
        <v>0.00156337946071039</v>
      </c>
      <c r="H273" s="9" t="n">
        <f aca="false">F273/F272-1</f>
        <v>-0.00413701612870021</v>
      </c>
      <c r="I273" s="9" t="n">
        <f aca="false">LN(B273/B272)</f>
        <v>0.00156215865526378</v>
      </c>
      <c r="J273" s="9" t="n">
        <f aca="false">LN(F273/F272)</f>
        <v>-0.00414559725494044</v>
      </c>
      <c r="K273" s="9" t="n">
        <f aca="false">F273/F266-1</f>
        <v>-0.0289548308267381</v>
      </c>
      <c r="L273" s="9" t="n">
        <f aca="false">F273/F243-1</f>
        <v>-0.0577505832096437</v>
      </c>
      <c r="M273" s="9" t="n">
        <f aca="false">B273/B266-1</f>
        <v>-0.0148695693459237</v>
      </c>
      <c r="N273" s="9" t="n">
        <f aca="false">B273/B243-1</f>
        <v>-0.0667129203284651</v>
      </c>
      <c r="O273" s="8" t="n">
        <f aca="false">MAX(O272,F273)</f>
        <v>3997.34577527674</v>
      </c>
      <c r="P273" s="9" t="n">
        <f aca="false">F273/O273-1</f>
        <v>-0.0780976367547466</v>
      </c>
      <c r="Q273" s="8" t="n">
        <f aca="false">MAX(Q272,B273)</f>
        <v>12315.7624166569</v>
      </c>
      <c r="R273" s="9" t="n">
        <f aca="false">B273/Q273-1</f>
        <v>-0.12641833075667</v>
      </c>
      <c r="S273" s="9" t="n">
        <f aca="false">B273/INDEX($B:$B,$E273)-1</f>
        <v>0.00156337946071039</v>
      </c>
      <c r="T273" s="0" t="n">
        <f aca="false">IF(AND($A273&gt;=CrashTest!$B$3,$A273&lt;=CrashTest!$C$3),1,IF(AND($A273&gt;=CrashTest!$B$4,$A273&lt;=CrashTest!$C$4),2,IF(AND($A273&gt;=CrashTest!$B$5,$A273&lt;=CrashTest!$C$5),3,IF(AND($A273&gt;=CrashTest!$B$6,$A273&lt;=CrashTest!$C$6),4,IF(AND($A273&gt;=CrashTest!$B$7,$A273&lt;=CrashTest!$C$7),5,0)))))</f>
        <v>0</v>
      </c>
      <c r="U273" s="8" t="str">
        <f aca="false">IF(T273=0,"",IF(T272=T273,MAX(U272,B273),B273))</f>
        <v/>
      </c>
      <c r="V273" s="9" t="str">
        <f aca="false">IF(T273=0,"",B273/U273-1)</f>
        <v/>
      </c>
      <c r="W273" s="8" t="str">
        <f aca="false">IF(T273=0,"",IF(T272=T273,MAX(W272,F273),F273))</f>
        <v/>
      </c>
      <c r="X273" s="9" t="str">
        <f aca="false">IF(T273=0,"",F273/W273-1)</f>
        <v/>
      </c>
    </row>
    <row r="274" customFormat="false" ht="15" hidden="false" customHeight="false" outlineLevel="0" collapsed="false">
      <c r="A274" s="5" t="n">
        <v>44102</v>
      </c>
      <c r="B274" s="6" t="n">
        <v>10727.3750541204</v>
      </c>
      <c r="C274" s="7" t="n">
        <v>6504.082799</v>
      </c>
      <c r="D274" s="0" t="n">
        <f aca="false">INT((ROW()-3)/30)</f>
        <v>9</v>
      </c>
      <c r="E274" s="0" t="n">
        <f aca="false">2+30*D274</f>
        <v>272</v>
      </c>
      <c r="F274" s="8" t="n">
        <f aca="false">INDEX($F:$F,$E274)*(2*B274/INDEX($B:$B,$E274)-C274/INDEX($C:$C,$E274))</f>
        <v>3709.50364031966</v>
      </c>
      <c r="G274" s="9" t="n">
        <f aca="false">B274/B273-1</f>
        <v>-0.0029231108325084</v>
      </c>
      <c r="H274" s="9" t="n">
        <f aca="false">F274/F273-1</f>
        <v>0.00660516958797275</v>
      </c>
      <c r="I274" s="9" t="n">
        <f aca="false">LN(B274/B273)</f>
        <v>-0.00292739146485501</v>
      </c>
      <c r="J274" s="9" t="n">
        <f aca="false">LN(F274/F273)</f>
        <v>0.00658345103933783</v>
      </c>
      <c r="K274" s="9" t="n">
        <f aca="false">F274/F267-1</f>
        <v>-0.00932136593503452</v>
      </c>
      <c r="L274" s="9" t="n">
        <f aca="false">F274/F244-1</f>
        <v>-0.0540076969368757</v>
      </c>
      <c r="M274" s="9" t="n">
        <f aca="false">B274/B267-1</f>
        <v>0.0260148452565463</v>
      </c>
      <c r="N274" s="9" t="n">
        <f aca="false">B274/B244-1</f>
        <v>-0.0664348692042164</v>
      </c>
      <c r="O274" s="8" t="n">
        <f aca="false">MAX(O273,F274)</f>
        <v>3997.34577527674</v>
      </c>
      <c r="P274" s="9" t="n">
        <f aca="false">F274/O274-1</f>
        <v>-0.072008315301959</v>
      </c>
      <c r="Q274" s="8" t="n">
        <f aca="false">MAX(Q273,B274)</f>
        <v>12315.7624166569</v>
      </c>
      <c r="R274" s="9" t="n">
        <f aca="false">B274/Q274-1</f>
        <v>-0.128971906797116</v>
      </c>
      <c r="S274" s="9" t="n">
        <f aca="false">B274/INDEX($B:$B,$E274)-1</f>
        <v>-0.00136430130323495</v>
      </c>
      <c r="T274" s="0" t="n">
        <f aca="false">IF(AND($A274&gt;=CrashTest!$B$3,$A274&lt;=CrashTest!$C$3),1,IF(AND($A274&gt;=CrashTest!$B$4,$A274&lt;=CrashTest!$C$4),2,IF(AND($A274&gt;=CrashTest!$B$5,$A274&lt;=CrashTest!$C$5),3,IF(AND($A274&gt;=CrashTest!$B$6,$A274&lt;=CrashTest!$C$6),4,IF(AND($A274&gt;=CrashTest!$B$7,$A274&lt;=CrashTest!$C$7),5,0)))))</f>
        <v>0</v>
      </c>
      <c r="U274" s="8" t="str">
        <f aca="false">IF(T274=0,"",IF(T273=T274,MAX(U273,B274),B274))</f>
        <v/>
      </c>
      <c r="V274" s="9" t="str">
        <f aca="false">IF(T274=0,"",B274/U274-1)</f>
        <v/>
      </c>
      <c r="W274" s="8" t="str">
        <f aca="false">IF(T274=0,"",IF(T273=T274,MAX(W273,F274),F274))</f>
        <v/>
      </c>
      <c r="X274" s="9" t="str">
        <f aca="false">IF(T274=0,"",F274/W274-1)</f>
        <v/>
      </c>
    </row>
    <row r="275" customFormat="false" ht="15" hidden="false" customHeight="false" outlineLevel="0" collapsed="false">
      <c r="A275" s="5" t="n">
        <v>44103</v>
      </c>
      <c r="B275" s="6" t="n">
        <v>10841.1427444769</v>
      </c>
      <c r="C275" s="7" t="n">
        <v>6647.573623</v>
      </c>
      <c r="D275" s="0" t="n">
        <f aca="false">INT((ROW()-3)/30)</f>
        <v>9</v>
      </c>
      <c r="E275" s="0" t="n">
        <f aca="false">2+30*D275</f>
        <v>272</v>
      </c>
      <c r="F275" s="8" t="n">
        <f aca="false">INDEX($F:$F,$E275)*(2*B275/INDEX($B:$B,$E275)-C275/INDEX($C:$C,$E275))</f>
        <v>3706.66973569162</v>
      </c>
      <c r="G275" s="9" t="n">
        <f aca="false">B275/B274-1</f>
        <v>0.0106053614964083</v>
      </c>
      <c r="H275" s="9" t="n">
        <f aca="false">F275/F274-1</f>
        <v>-0.000763957904565071</v>
      </c>
      <c r="I275" s="9" t="n">
        <f aca="false">LN(B275/B274)</f>
        <v>0.0105495191222438</v>
      </c>
      <c r="J275" s="9" t="n">
        <f aca="false">LN(F275/F274)</f>
        <v>-0.000764249869113599</v>
      </c>
      <c r="K275" s="9" t="n">
        <f aca="false">F275/F268-1</f>
        <v>-0.000625065528033542</v>
      </c>
      <c r="L275" s="9" t="n">
        <f aca="false">F275/F245-1</f>
        <v>-0.0567442109774085</v>
      </c>
      <c r="M275" s="9" t="n">
        <f aca="false">B275/B268-1</f>
        <v>0.0305426323872264</v>
      </c>
      <c r="N275" s="9" t="n">
        <f aca="false">B275/B245-1</f>
        <v>-0.0733254859856414</v>
      </c>
      <c r="O275" s="8" t="n">
        <f aca="false">MAX(O274,F275)</f>
        <v>3997.34577527674</v>
      </c>
      <c r="P275" s="9" t="n">
        <f aca="false">F275/O275-1</f>
        <v>-0.0727172618848547</v>
      </c>
      <c r="Q275" s="8" t="n">
        <f aca="false">MAX(Q274,B275)</f>
        <v>12315.7624166569</v>
      </c>
      <c r="R275" s="9" t="n">
        <f aca="false">B275/Q275-1</f>
        <v>-0.119734338995172</v>
      </c>
      <c r="S275" s="9" t="n">
        <f aca="false">B275/INDEX($B:$B,$E275)-1</f>
        <v>0.00922659128466252</v>
      </c>
      <c r="T275" s="0" t="n">
        <f aca="false">IF(AND($A275&gt;=CrashTest!$B$3,$A275&lt;=CrashTest!$C$3),1,IF(AND($A275&gt;=CrashTest!$B$4,$A275&lt;=CrashTest!$C$4),2,IF(AND($A275&gt;=CrashTest!$B$5,$A275&lt;=CrashTest!$C$5),3,IF(AND($A275&gt;=CrashTest!$B$6,$A275&lt;=CrashTest!$C$6),4,IF(AND($A275&gt;=CrashTest!$B$7,$A275&lt;=CrashTest!$C$7),5,0)))))</f>
        <v>0</v>
      </c>
      <c r="U275" s="8" t="str">
        <f aca="false">IF(T275=0,"",IF(T274=T275,MAX(U274,B275),B275))</f>
        <v/>
      </c>
      <c r="V275" s="9" t="str">
        <f aca="false">IF(T275=0,"",B275/U275-1)</f>
        <v/>
      </c>
      <c r="W275" s="8" t="str">
        <f aca="false">IF(T275=0,"",IF(T274=T275,MAX(W274,F275),F275))</f>
        <v/>
      </c>
      <c r="X275" s="9" t="str">
        <f aca="false">IF(T275=0,"",F275/W275-1)</f>
        <v/>
      </c>
    </row>
    <row r="276" customFormat="false" ht="15" hidden="false" customHeight="false" outlineLevel="0" collapsed="false">
      <c r="A276" s="5" t="n">
        <v>44104</v>
      </c>
      <c r="B276" s="6" t="n">
        <v>10772.351766803</v>
      </c>
      <c r="C276" s="7" t="n">
        <v>6584.663231</v>
      </c>
      <c r="D276" s="0" t="n">
        <f aca="false">INT((ROW()-3)/30)</f>
        <v>9</v>
      </c>
      <c r="E276" s="0" t="n">
        <f aca="false">2+30*D276</f>
        <v>272</v>
      </c>
      <c r="F276" s="8" t="n">
        <f aca="false">INDEX($F:$F,$E276)*(2*B276/INDEX($B:$B,$E276)-C276/INDEX($C:$C,$E276))</f>
        <v>3694.8823603606</v>
      </c>
      <c r="G276" s="9" t="n">
        <f aca="false">B276/B275-1</f>
        <v>-0.00634536222751481</v>
      </c>
      <c r="H276" s="9" t="n">
        <f aca="false">F276/F275-1</f>
        <v>-0.00318004466853861</v>
      </c>
      <c r="I276" s="9" t="n">
        <f aca="false">LN(B276/B275)</f>
        <v>-0.00636557960819374</v>
      </c>
      <c r="J276" s="9" t="n">
        <f aca="false">LN(F276/F275)</f>
        <v>-0.00318511175581308</v>
      </c>
      <c r="K276" s="9" t="n">
        <f aca="false">F276/F269-1</f>
        <v>-0.000682828670623858</v>
      </c>
      <c r="L276" s="9" t="n">
        <f aca="false">F276/F246-1</f>
        <v>-0.0653019774296842</v>
      </c>
      <c r="M276" s="9" t="n">
        <f aca="false">B276/B269-1</f>
        <v>0.0526762843646635</v>
      </c>
      <c r="N276" s="9" t="n">
        <f aca="false">B276/B246-1</f>
        <v>-0.077579161237562</v>
      </c>
      <c r="O276" s="8" t="n">
        <f aca="false">MAX(O275,F276)</f>
        <v>3997.34577527674</v>
      </c>
      <c r="P276" s="9" t="n">
        <f aca="false">F276/O276-1</f>
        <v>-0.0756660624124257</v>
      </c>
      <c r="Q276" s="8" t="n">
        <f aca="false">MAX(Q275,B276)</f>
        <v>12315.7624166569</v>
      </c>
      <c r="R276" s="9" t="n">
        <f aca="false">B276/Q276-1</f>
        <v>-0.125319943470691</v>
      </c>
      <c r="S276" s="9" t="n">
        <f aca="false">B276/INDEX($B:$B,$E276)-1</f>
        <v>0.00282268299332134</v>
      </c>
      <c r="T276" s="0" t="n">
        <f aca="false">IF(AND($A276&gt;=CrashTest!$B$3,$A276&lt;=CrashTest!$C$3),1,IF(AND($A276&gt;=CrashTest!$B$4,$A276&lt;=CrashTest!$C$4),2,IF(AND($A276&gt;=CrashTest!$B$5,$A276&lt;=CrashTest!$C$5),3,IF(AND($A276&gt;=CrashTest!$B$6,$A276&lt;=CrashTest!$C$6),4,IF(AND($A276&gt;=CrashTest!$B$7,$A276&lt;=CrashTest!$C$7),5,0)))))</f>
        <v>0</v>
      </c>
      <c r="U276" s="8" t="str">
        <f aca="false">IF(T276=0,"",IF(T275=T276,MAX(U275,B276),B276))</f>
        <v/>
      </c>
      <c r="V276" s="9" t="str">
        <f aca="false">IF(T276=0,"",B276/U276-1)</f>
        <v/>
      </c>
      <c r="W276" s="8" t="str">
        <f aca="false">IF(T276=0,"",IF(T275=T276,MAX(W275,F276),F276))</f>
        <v/>
      </c>
      <c r="X276" s="9" t="str">
        <f aca="false">IF(T276=0,"",F276/W276-1)</f>
        <v/>
      </c>
    </row>
    <row r="277" customFormat="false" ht="15" hidden="false" customHeight="false" outlineLevel="0" collapsed="false">
      <c r="A277" s="5" t="n">
        <v>44105</v>
      </c>
      <c r="B277" s="6" t="n">
        <v>10606.6173325541</v>
      </c>
      <c r="C277" s="7" t="n">
        <v>6426.800749</v>
      </c>
      <c r="D277" s="0" t="n">
        <f aca="false">INT((ROW()-3)/30)</f>
        <v>9</v>
      </c>
      <c r="E277" s="0" t="n">
        <f aca="false">2+30*D277</f>
        <v>272</v>
      </c>
      <c r="F277" s="8" t="n">
        <f aca="false">INDEX($F:$F,$E277)*(2*B277/INDEX($B:$B,$E277)-C277/INDEX($C:$C,$E277))</f>
        <v>3670.04713511426</v>
      </c>
      <c r="G277" s="9" t="n">
        <f aca="false">B277/B276-1</f>
        <v>-0.0153851673094858</v>
      </c>
      <c r="H277" s="9" t="n">
        <f aca="false">F277/F276-1</f>
        <v>-0.00672151988187331</v>
      </c>
      <c r="I277" s="9" t="n">
        <f aca="false">LN(B277/B276)</f>
        <v>-0.0155047470848189</v>
      </c>
      <c r="J277" s="9" t="n">
        <f aca="false">LN(F277/F276)</f>
        <v>-0.00674421103314249</v>
      </c>
      <c r="K277" s="9" t="n">
        <f aca="false">F277/F270-1</f>
        <v>-0.0188559399621052</v>
      </c>
      <c r="L277" s="9" t="n">
        <f aca="false">F277/F247-1</f>
        <v>-0.0818789913514108</v>
      </c>
      <c r="M277" s="9" t="n">
        <f aca="false">B277/B270-1</f>
        <v>-0.012331208696988</v>
      </c>
      <c r="N277" s="9" t="n">
        <f aca="false">B277/B247-1</f>
        <v>-0.113926980505479</v>
      </c>
      <c r="O277" s="8" t="n">
        <f aca="false">MAX(O276,F277)</f>
        <v>3997.34577527674</v>
      </c>
      <c r="P277" s="9" t="n">
        <f aca="false">F277/O277-1</f>
        <v>-0.0818789913514108</v>
      </c>
      <c r="Q277" s="8" t="n">
        <f aca="false">MAX(Q276,B277)</f>
        <v>12315.7624166569</v>
      </c>
      <c r="R277" s="9" t="n">
        <f aca="false">B277/Q277-1</f>
        <v>-0.138777042482665</v>
      </c>
      <c r="S277" s="9" t="n">
        <f aca="false">B277/INDEX($B:$B,$E277)-1</f>
        <v>-0.0126059117662785</v>
      </c>
      <c r="T277" s="0" t="n">
        <f aca="false">IF(AND($A277&gt;=CrashTest!$B$3,$A277&lt;=CrashTest!$C$3),1,IF(AND($A277&gt;=CrashTest!$B$4,$A277&lt;=CrashTest!$C$4),2,IF(AND($A277&gt;=CrashTest!$B$5,$A277&lt;=CrashTest!$C$5),3,IF(AND($A277&gt;=CrashTest!$B$6,$A277&lt;=CrashTest!$C$6),4,IF(AND($A277&gt;=CrashTest!$B$7,$A277&lt;=CrashTest!$C$7),5,0)))))</f>
        <v>0</v>
      </c>
      <c r="U277" s="8" t="str">
        <f aca="false">IF(T277=0,"",IF(T276=T277,MAX(U276,B277),B277))</f>
        <v/>
      </c>
      <c r="V277" s="9" t="str">
        <f aca="false">IF(T277=0,"",B277/U277-1)</f>
        <v/>
      </c>
      <c r="W277" s="8" t="str">
        <f aca="false">IF(T277=0,"",IF(T276=T277,MAX(W276,F277),F277))</f>
        <v/>
      </c>
      <c r="X277" s="9" t="str">
        <f aca="false">IF(T277=0,"",F277/W277-1)</f>
        <v/>
      </c>
    </row>
    <row r="278" customFormat="false" ht="15" hidden="false" customHeight="false" outlineLevel="0" collapsed="false">
      <c r="A278" s="5" t="n">
        <v>44106</v>
      </c>
      <c r="B278" s="6" t="n">
        <v>10570.1056777908</v>
      </c>
      <c r="C278" s="7" t="n">
        <v>6384.290269</v>
      </c>
      <c r="D278" s="0" t="n">
        <f aca="false">INT((ROW()-3)/30)</f>
        <v>9</v>
      </c>
      <c r="E278" s="0" t="n">
        <f aca="false">2+30*D278</f>
        <v>272</v>
      </c>
      <c r="F278" s="8" t="n">
        <f aca="false">INDEX($F:$F,$E278)*(2*B278/INDEX($B:$B,$E278)-C278/INDEX($C:$C,$E278))</f>
        <v>3668.95281523054</v>
      </c>
      <c r="G278" s="9" t="n">
        <f aca="false">B278/B277-1</f>
        <v>-0.00344234675566524</v>
      </c>
      <c r="H278" s="9" t="n">
        <f aca="false">F278/F277-1</f>
        <v>-0.000298175975247061</v>
      </c>
      <c r="I278" s="9" t="n">
        <f aca="false">LN(B278/B277)</f>
        <v>-0.00344828526344364</v>
      </c>
      <c r="J278" s="9" t="n">
        <f aca="false">LN(F278/F277)</f>
        <v>-0.000298220438541979</v>
      </c>
      <c r="K278" s="9" t="n">
        <f aca="false">F278/F271-1</f>
        <v>-0.0102018272978636</v>
      </c>
      <c r="L278" s="9" t="n">
        <f aca="false">F278/F248-1</f>
        <v>-0.0616599209539926</v>
      </c>
      <c r="M278" s="9" t="n">
        <f aca="false">B278/B271-1</f>
        <v>-0.0106260603085029</v>
      </c>
      <c r="N278" s="9" t="n">
        <f aca="false">B278/B248-1</f>
        <v>-0.0739772839159015</v>
      </c>
      <c r="O278" s="8" t="n">
        <f aca="false">MAX(O277,F278)</f>
        <v>3997.34577527674</v>
      </c>
      <c r="P278" s="9" t="n">
        <f aca="false">F278/O278-1</f>
        <v>-0.0821527529785594</v>
      </c>
      <c r="Q278" s="8" t="n">
        <f aca="false">MAX(Q277,B278)</f>
        <v>12315.7624166569</v>
      </c>
      <c r="R278" s="9" t="n">
        <f aca="false">B278/Q278-1</f>
        <v>-0.141741670536379</v>
      </c>
      <c r="S278" s="9" t="n">
        <f aca="false">B278/INDEX($B:$B,$E278)-1</f>
        <v>-0.0160048646024729</v>
      </c>
      <c r="T278" s="0" t="n">
        <f aca="false">IF(AND($A278&gt;=CrashTest!$B$3,$A278&lt;=CrashTest!$C$3),1,IF(AND($A278&gt;=CrashTest!$B$4,$A278&lt;=CrashTest!$C$4),2,IF(AND($A278&gt;=CrashTest!$B$5,$A278&lt;=CrashTest!$C$5),3,IF(AND($A278&gt;=CrashTest!$B$6,$A278&lt;=CrashTest!$C$6),4,IF(AND($A278&gt;=CrashTest!$B$7,$A278&lt;=CrashTest!$C$7),5,0)))))</f>
        <v>0</v>
      </c>
      <c r="U278" s="8" t="str">
        <f aca="false">IF(T278=0,"",IF(T277=T278,MAX(U277,B278),B278))</f>
        <v/>
      </c>
      <c r="V278" s="9" t="str">
        <f aca="false">IF(T278=0,"",B278/U278-1)</f>
        <v/>
      </c>
      <c r="W278" s="8" t="str">
        <f aca="false">IF(T278=0,"",IF(T277=T278,MAX(W277,F278),F278))</f>
        <v/>
      </c>
      <c r="X278" s="9" t="str">
        <f aca="false">IF(T278=0,"",F278/W278-1)</f>
        <v/>
      </c>
    </row>
    <row r="279" customFormat="false" ht="15" hidden="false" customHeight="false" outlineLevel="0" collapsed="false">
      <c r="A279" s="5" t="n">
        <v>44107</v>
      </c>
      <c r="B279" s="6" t="n">
        <v>10555.7054339567</v>
      </c>
      <c r="C279" s="7" t="n">
        <v>6368.229488</v>
      </c>
      <c r="D279" s="0" t="n">
        <f aca="false">INT((ROW()-3)/30)</f>
        <v>9</v>
      </c>
      <c r="E279" s="0" t="n">
        <f aca="false">2+30*D279</f>
        <v>272</v>
      </c>
      <c r="F279" s="8" t="n">
        <f aca="false">INDEX($F:$F,$E279)*(2*B279/INDEX($B:$B,$E279)-C279/INDEX($C:$C,$E279))</f>
        <v>3668.12195015636</v>
      </c>
      <c r="G279" s="9" t="n">
        <f aca="false">B279/B278-1</f>
        <v>-0.00136235571081911</v>
      </c>
      <c r="H279" s="9" t="n">
        <f aca="false">F279/F278-1</f>
        <v>-0.000226458370011007</v>
      </c>
      <c r="I279" s="9" t="n">
        <f aca="false">LN(B279/B278)</f>
        <v>-0.00136328456107265</v>
      </c>
      <c r="J279" s="9" t="n">
        <f aca="false">LN(F279/F278)</f>
        <v>-0.000226484015579523</v>
      </c>
      <c r="K279" s="9" t="n">
        <f aca="false">F279/F272-1</f>
        <v>-0.00874198798600601</v>
      </c>
      <c r="L279" s="9" t="n">
        <f aca="false">F279/F249-1</f>
        <v>-0.0528185372566954</v>
      </c>
      <c r="M279" s="9" t="n">
        <f aca="false">B279/B272-1</f>
        <v>-0.0173454159945999</v>
      </c>
      <c r="N279" s="9" t="n">
        <f aca="false">B279/B249-1</f>
        <v>0.0286713623463031</v>
      </c>
      <c r="O279" s="8" t="n">
        <f aca="false">MAX(O278,F279)</f>
        <v>3997.34577527674</v>
      </c>
      <c r="P279" s="9" t="n">
        <f aca="false">F279/O279-1</f>
        <v>-0.0823606071700389</v>
      </c>
      <c r="Q279" s="8" t="n">
        <f aca="false">MAX(Q278,B279)</f>
        <v>12315.7624166569</v>
      </c>
      <c r="R279" s="9" t="n">
        <f aca="false">B279/Q279-1</f>
        <v>-0.142910923672882</v>
      </c>
      <c r="S279" s="9" t="n">
        <f aca="false">B279/INDEX($B:$B,$E279)-1</f>
        <v>-0.0173454159945999</v>
      </c>
      <c r="T279" s="0" t="n">
        <f aca="false">IF(AND($A279&gt;=CrashTest!$B$3,$A279&lt;=CrashTest!$C$3),1,IF(AND($A279&gt;=CrashTest!$B$4,$A279&lt;=CrashTest!$C$4),2,IF(AND($A279&gt;=CrashTest!$B$5,$A279&lt;=CrashTest!$C$5),3,IF(AND($A279&gt;=CrashTest!$B$6,$A279&lt;=CrashTest!$C$6),4,IF(AND($A279&gt;=CrashTest!$B$7,$A279&lt;=CrashTest!$C$7),5,0)))))</f>
        <v>0</v>
      </c>
      <c r="U279" s="8" t="str">
        <f aca="false">IF(T279=0,"",IF(T278=T279,MAX(U278,B279),B279))</f>
        <v/>
      </c>
      <c r="V279" s="9" t="str">
        <f aca="false">IF(T279=0,"",B279/U279-1)</f>
        <v/>
      </c>
      <c r="W279" s="8" t="str">
        <f aca="false">IF(T279=0,"",IF(T278=T279,MAX(W278,F279),F279))</f>
        <v/>
      </c>
      <c r="X279" s="9" t="str">
        <f aca="false">IF(T279=0,"",F279/W279-1)</f>
        <v/>
      </c>
    </row>
    <row r="280" customFormat="false" ht="15" hidden="false" customHeight="false" outlineLevel="0" collapsed="false">
      <c r="A280" s="5" t="n">
        <v>44108</v>
      </c>
      <c r="B280" s="6" t="n">
        <v>10665.618622443</v>
      </c>
      <c r="C280" s="7" t="n">
        <v>6481.330834</v>
      </c>
      <c r="D280" s="0" t="n">
        <f aca="false">INT((ROW()-3)/30)</f>
        <v>9</v>
      </c>
      <c r="E280" s="0" t="n">
        <f aca="false">2+30*D280</f>
        <v>272</v>
      </c>
      <c r="F280" s="8" t="n">
        <f aca="false">INDEX($F:$F,$E280)*(2*B280/INDEX($B:$B,$E280)-C280/INDEX($C:$C,$E280))</f>
        <v>3679.83299764765</v>
      </c>
      <c r="G280" s="9" t="n">
        <f aca="false">B280/B279-1</f>
        <v>0.0104126805331948</v>
      </c>
      <c r="H280" s="9" t="n">
        <f aca="false">F280/F279-1</f>
        <v>0.00319265489272946</v>
      </c>
      <c r="I280" s="9" t="n">
        <f aca="false">LN(B280/B279)</f>
        <v>0.0103588419884525</v>
      </c>
      <c r="J280" s="9" t="n">
        <f aca="false">LN(F280/F279)</f>
        <v>0.00318756919181433</v>
      </c>
      <c r="K280" s="9" t="n">
        <f aca="false">F280/F273-1</f>
        <v>-0.00144621010984192</v>
      </c>
      <c r="L280" s="9" t="n">
        <f aca="false">F280/F250-1</f>
        <v>-0.0329659843679337</v>
      </c>
      <c r="M280" s="9" t="n">
        <f aca="false">B280/B273-1</f>
        <v>-0.00866318335466154</v>
      </c>
      <c r="N280" s="9" t="n">
        <f aca="false">B280/B250-1</f>
        <v>0.0184924398602997</v>
      </c>
      <c r="O280" s="8" t="n">
        <f aca="false">MAX(O279,F280)</f>
        <v>3997.34577527674</v>
      </c>
      <c r="P280" s="9" t="n">
        <f aca="false">F280/O280-1</f>
        <v>-0.079430901272759</v>
      </c>
      <c r="Q280" s="8" t="n">
        <f aca="false">MAX(Q279,B280)</f>
        <v>12315.7624166569</v>
      </c>
      <c r="R280" s="9" t="n">
        <f aca="false">B280/Q280-1</f>
        <v>-0.133986328932596</v>
      </c>
      <c r="S280" s="9" t="n">
        <f aca="false">B280/INDEX($B:$B,$E280)-1</f>
        <v>-0.00711334773687222</v>
      </c>
      <c r="T280" s="0" t="n">
        <f aca="false">IF(AND($A280&gt;=CrashTest!$B$3,$A280&lt;=CrashTest!$C$3),1,IF(AND($A280&gt;=CrashTest!$B$4,$A280&lt;=CrashTest!$C$4),2,IF(AND($A280&gt;=CrashTest!$B$5,$A280&lt;=CrashTest!$C$5),3,IF(AND($A280&gt;=CrashTest!$B$6,$A280&lt;=CrashTest!$C$6),4,IF(AND($A280&gt;=CrashTest!$B$7,$A280&lt;=CrashTest!$C$7),5,0)))))</f>
        <v>0</v>
      </c>
      <c r="U280" s="8" t="str">
        <f aca="false">IF(T280=0,"",IF(T279=T280,MAX(U279,B280),B280))</f>
        <v/>
      </c>
      <c r="V280" s="9" t="str">
        <f aca="false">IF(T280=0,"",B280/U280-1)</f>
        <v/>
      </c>
      <c r="W280" s="8" t="str">
        <f aca="false">IF(T280=0,"",IF(T279=T280,MAX(W279,F280),F280))</f>
        <v/>
      </c>
      <c r="X280" s="9" t="str">
        <f aca="false">IF(T280=0,"",F280/W280-1)</f>
        <v/>
      </c>
    </row>
    <row r="281" customFormat="false" ht="15" hidden="false" customHeight="false" outlineLevel="0" collapsed="false">
      <c r="A281" s="5" t="n">
        <v>44109</v>
      </c>
      <c r="B281" s="6" t="n">
        <v>10772.6355995909</v>
      </c>
      <c r="C281" s="7" t="n">
        <v>6595.13792</v>
      </c>
      <c r="D281" s="0" t="n">
        <f aca="false">INT((ROW()-3)/30)</f>
        <v>9</v>
      </c>
      <c r="E281" s="0" t="n">
        <f aca="false">2+30*D281</f>
        <v>272</v>
      </c>
      <c r="F281" s="8" t="n">
        <f aca="false">INDEX($F:$F,$E281)*(2*B281/INDEX($B:$B,$E281)-C281/INDEX($C:$C,$E281))</f>
        <v>3689.14918852456</v>
      </c>
      <c r="G281" s="9" t="n">
        <f aca="false">B281/B280-1</f>
        <v>0.0100338274727647</v>
      </c>
      <c r="H281" s="9" t="n">
        <f aca="false">F281/F280-1</f>
        <v>0.00253168849859753</v>
      </c>
      <c r="I281" s="9" t="n">
        <f aca="false">LN(B281/B280)</f>
        <v>0.00998382283959704</v>
      </c>
      <c r="J281" s="9" t="n">
        <f aca="false">LN(F281/F280)</f>
        <v>0.00252848917392853</v>
      </c>
      <c r="K281" s="9" t="n">
        <f aca="false">F281/F274-1</f>
        <v>-0.00548710926547258</v>
      </c>
      <c r="L281" s="9" t="n">
        <f aca="false">F281/F251-1</f>
        <v>-0.0210570510691218</v>
      </c>
      <c r="M281" s="9" t="n">
        <f aca="false">B281/B274-1</f>
        <v>0.00421916314495907</v>
      </c>
      <c r="N281" s="9" t="n">
        <f aca="false">B281/B251-1</f>
        <v>0.0635812691035269</v>
      </c>
      <c r="O281" s="8" t="n">
        <f aca="false">MAX(O280,F281)</f>
        <v>3997.34577527674</v>
      </c>
      <c r="P281" s="9" t="n">
        <f aca="false">F281/O281-1</f>
        <v>-0.077100307073347</v>
      </c>
      <c r="Q281" s="8" t="n">
        <f aca="false">MAX(Q280,B281)</f>
        <v>12315.7624166569</v>
      </c>
      <c r="R281" s="9" t="n">
        <f aca="false">B281/Q281-1</f>
        <v>-0.12529689716805</v>
      </c>
      <c r="S281" s="9" t="n">
        <f aca="false">B281/INDEX($B:$B,$E281)-1</f>
        <v>0.00284910563194685</v>
      </c>
      <c r="T281" s="0" t="n">
        <f aca="false">IF(AND($A281&gt;=CrashTest!$B$3,$A281&lt;=CrashTest!$C$3),1,IF(AND($A281&gt;=CrashTest!$B$4,$A281&lt;=CrashTest!$C$4),2,IF(AND($A281&gt;=CrashTest!$B$5,$A281&lt;=CrashTest!$C$5),3,IF(AND($A281&gt;=CrashTest!$B$6,$A281&lt;=CrashTest!$C$6),4,IF(AND($A281&gt;=CrashTest!$B$7,$A281&lt;=CrashTest!$C$7),5,0)))))</f>
        <v>0</v>
      </c>
      <c r="U281" s="8" t="str">
        <f aca="false">IF(T281=0,"",IF(T280=T281,MAX(U280,B281),B281))</f>
        <v/>
      </c>
      <c r="V281" s="9" t="str">
        <f aca="false">IF(T281=0,"",B281/U281-1)</f>
        <v/>
      </c>
      <c r="W281" s="8" t="str">
        <f aca="false">IF(T281=0,"",IF(T280=T281,MAX(W280,F281),F281))</f>
        <v/>
      </c>
      <c r="X281" s="9" t="str">
        <f aca="false">IF(T281=0,"",F281/W281-1)</f>
        <v/>
      </c>
    </row>
    <row r="282" customFormat="false" ht="15" hidden="false" customHeight="false" outlineLevel="0" collapsed="false">
      <c r="A282" s="5" t="n">
        <v>44110</v>
      </c>
      <c r="B282" s="6" t="n">
        <v>10596.3735493863</v>
      </c>
      <c r="C282" s="7" t="n">
        <v>6422.867602</v>
      </c>
      <c r="D282" s="0" t="n">
        <f aca="false">INT((ROW()-3)/30)</f>
        <v>9</v>
      </c>
      <c r="E282" s="0" t="n">
        <f aca="false">2+30*D282</f>
        <v>272</v>
      </c>
      <c r="F282" s="8" t="n">
        <f aca="false">INDEX($F:$F,$E282)*(2*B282/INDEX($B:$B,$E282)-C282/INDEX($C:$C,$E282))</f>
        <v>3665.21565004482</v>
      </c>
      <c r="G282" s="9" t="n">
        <f aca="false">B282/B281-1</f>
        <v>-0.0163620173146201</v>
      </c>
      <c r="H282" s="9" t="n">
        <f aca="false">F282/F281-1</f>
        <v>-0.00648754963724108</v>
      </c>
      <c r="I282" s="9" t="n">
        <f aca="false">LN(B282/B281)</f>
        <v>-0.0164973533981014</v>
      </c>
      <c r="J282" s="9" t="n">
        <f aca="false">LN(F282/F281)</f>
        <v>-0.00650868524920187</v>
      </c>
      <c r="K282" s="9" t="n">
        <f aca="false">F282/F275-1</f>
        <v>-0.0111836469399054</v>
      </c>
      <c r="L282" s="9" t="n">
        <f aca="false">F282/F252-1</f>
        <v>-0.0320774677364184</v>
      </c>
      <c r="M282" s="9" t="n">
        <f aca="false">B282/B275-1</f>
        <v>-0.0225778039141952</v>
      </c>
      <c r="N282" s="9" t="n">
        <f aca="false">B282/B252-1</f>
        <v>0.033459828034474</v>
      </c>
      <c r="O282" s="8" t="n">
        <f aca="false">MAX(O281,F282)</f>
        <v>3997.34577527674</v>
      </c>
      <c r="P282" s="9" t="n">
        <f aca="false">F282/O282-1</f>
        <v>-0.0830876646414032</v>
      </c>
      <c r="Q282" s="8" t="n">
        <f aca="false">MAX(Q281,B282)</f>
        <v>12315.7624166569</v>
      </c>
      <c r="R282" s="9" t="n">
        <f aca="false">B282/Q282-1</f>
        <v>-0.139608804481739</v>
      </c>
      <c r="S282" s="9" t="n">
        <f aca="false">B282/INDEX($B:$B,$E282)-1</f>
        <v>-0.0135595287983542</v>
      </c>
      <c r="T282" s="0" t="n">
        <f aca="false">IF(AND($A282&gt;=CrashTest!$B$3,$A282&lt;=CrashTest!$C$3),1,IF(AND($A282&gt;=CrashTest!$B$4,$A282&lt;=CrashTest!$C$4),2,IF(AND($A282&gt;=CrashTest!$B$5,$A282&lt;=CrashTest!$C$5),3,IF(AND($A282&gt;=CrashTest!$B$6,$A282&lt;=CrashTest!$C$6),4,IF(AND($A282&gt;=CrashTest!$B$7,$A282&lt;=CrashTest!$C$7),5,0)))))</f>
        <v>0</v>
      </c>
      <c r="U282" s="8" t="str">
        <f aca="false">IF(T282=0,"",IF(T281=T282,MAX(U281,B282),B282))</f>
        <v/>
      </c>
      <c r="V282" s="9" t="str">
        <f aca="false">IF(T282=0,"",B282/U282-1)</f>
        <v/>
      </c>
      <c r="W282" s="8" t="str">
        <f aca="false">IF(T282=0,"",IF(T281=T282,MAX(W281,F282),F282))</f>
        <v/>
      </c>
      <c r="X282" s="9" t="str">
        <f aca="false">IF(T282=0,"",F282/W282-1)</f>
        <v/>
      </c>
    </row>
    <row r="283" customFormat="false" ht="15" hidden="false" customHeight="false" outlineLevel="0" collapsed="false">
      <c r="A283" s="5" t="n">
        <v>44111</v>
      </c>
      <c r="B283" s="6" t="n">
        <v>10667.1943941555</v>
      </c>
      <c r="C283" s="7" t="n">
        <v>6483.552217</v>
      </c>
      <c r="D283" s="0" t="n">
        <f aca="false">INT((ROW()-3)/30)</f>
        <v>9</v>
      </c>
      <c r="E283" s="0" t="n">
        <f aca="false">2+30*D283</f>
        <v>272</v>
      </c>
      <c r="F283" s="8" t="n">
        <f aca="false">INDEX($F:$F,$E283)*(2*B283/INDEX($B:$B,$E283)-C283/INDEX($C:$C,$E283))</f>
        <v>3679.66134454202</v>
      </c>
      <c r="G283" s="9" t="n">
        <f aca="false">B283/B282-1</f>
        <v>0.00668349831563853</v>
      </c>
      <c r="H283" s="9" t="n">
        <f aca="false">F283/F282-1</f>
        <v>0.00394129455848691</v>
      </c>
      <c r="I283" s="9" t="n">
        <f aca="false">LN(B283/B282)</f>
        <v>0.00666126275998578</v>
      </c>
      <c r="J283" s="9" t="n">
        <f aca="false">LN(F283/F282)</f>
        <v>0.0039335480047175</v>
      </c>
      <c r="K283" s="9" t="n">
        <f aca="false">F283/F276-1</f>
        <v>-0.00411948590890987</v>
      </c>
      <c r="L283" s="9" t="n">
        <f aca="false">F283/F253-1</f>
        <v>-0.0315900063719976</v>
      </c>
      <c r="M283" s="9" t="n">
        <f aca="false">B283/B276-1</f>
        <v>-0.00976178414184004</v>
      </c>
      <c r="N283" s="9" t="n">
        <f aca="false">B283/B253-1</f>
        <v>0.0288695555224756</v>
      </c>
      <c r="O283" s="8" t="n">
        <f aca="false">MAX(O282,F283)</f>
        <v>3997.34577527674</v>
      </c>
      <c r="P283" s="9" t="n">
        <f aca="false">F283/O283-1</f>
        <v>-0.0794738430434449</v>
      </c>
      <c r="Q283" s="8" t="n">
        <f aca="false">MAX(Q282,B283)</f>
        <v>12315.7624166569</v>
      </c>
      <c r="R283" s="9" t="n">
        <f aca="false">B283/Q283-1</f>
        <v>-0.133858381375702</v>
      </c>
      <c r="S283" s="9" t="n">
        <f aca="false">B283/INDEX($B:$B,$E283)-1</f>
        <v>-0.00696665557060039</v>
      </c>
      <c r="T283" s="0" t="n">
        <f aca="false">IF(AND($A283&gt;=CrashTest!$B$3,$A283&lt;=CrashTest!$C$3),1,IF(AND($A283&gt;=CrashTest!$B$4,$A283&lt;=CrashTest!$C$4),2,IF(AND($A283&gt;=CrashTest!$B$5,$A283&lt;=CrashTest!$C$5),3,IF(AND($A283&gt;=CrashTest!$B$6,$A283&lt;=CrashTest!$C$6),4,IF(AND($A283&gt;=CrashTest!$B$7,$A283&lt;=CrashTest!$C$7),5,0)))))</f>
        <v>0</v>
      </c>
      <c r="U283" s="8" t="str">
        <f aca="false">IF(T283=0,"",IF(T282=T283,MAX(U282,B283),B283))</f>
        <v/>
      </c>
      <c r="V283" s="9" t="str">
        <f aca="false">IF(T283=0,"",B283/U283-1)</f>
        <v/>
      </c>
      <c r="W283" s="8" t="str">
        <f aca="false">IF(T283=0,"",IF(T282=T283,MAX(W282,F283),F283))</f>
        <v/>
      </c>
      <c r="X283" s="9" t="str">
        <f aca="false">IF(T283=0,"",F283/W283-1)</f>
        <v/>
      </c>
    </row>
    <row r="284" customFormat="false" ht="15" hidden="false" customHeight="false" outlineLevel="0" collapsed="false">
      <c r="A284" s="5" t="n">
        <v>44112</v>
      </c>
      <c r="B284" s="6" t="n">
        <v>10902.5293637054</v>
      </c>
      <c r="C284" s="7" t="n">
        <v>6723.660496</v>
      </c>
      <c r="D284" s="0" t="n">
        <f aca="false">INT((ROW()-3)/30)</f>
        <v>9</v>
      </c>
      <c r="E284" s="0" t="n">
        <f aca="false">2+30*D284</f>
        <v>272</v>
      </c>
      <c r="F284" s="8" t="n">
        <f aca="false">INDEX($F:$F,$E284)*(2*B284/INDEX($B:$B,$E284)-C284/INDEX($C:$C,$E284))</f>
        <v>3705.89777442095</v>
      </c>
      <c r="G284" s="9" t="n">
        <f aca="false">B284/B283-1</f>
        <v>0.0220615619116156</v>
      </c>
      <c r="H284" s="9" t="n">
        <f aca="false">F284/F283-1</f>
        <v>0.00713012079708109</v>
      </c>
      <c r="I284" s="9" t="n">
        <f aca="false">LN(B284/B283)</f>
        <v>0.0218217266714801</v>
      </c>
      <c r="J284" s="9" t="n">
        <f aca="false">LN(F284/F283)</f>
        <v>0.00710482167181982</v>
      </c>
      <c r="K284" s="9" t="n">
        <f aca="false">F284/F277-1</f>
        <v>0.00976844110902131</v>
      </c>
      <c r="L284" s="9" t="n">
        <f aca="false">F284/F254-1</f>
        <v>-0.0151871172075639</v>
      </c>
      <c r="M284" s="9" t="n">
        <f aca="false">B284/B277-1</f>
        <v>0.0278988127763484</v>
      </c>
      <c r="N284" s="9" t="n">
        <f aca="false">B284/B254-1</f>
        <v>0.0785362097065065</v>
      </c>
      <c r="O284" s="8" t="n">
        <f aca="false">MAX(O283,F284)</f>
        <v>3997.34577527674</v>
      </c>
      <c r="P284" s="9" t="n">
        <f aca="false">F284/O284-1</f>
        <v>-0.0729103803474718</v>
      </c>
      <c r="Q284" s="8" t="n">
        <f aca="false">MAX(Q283,B284)</f>
        <v>12315.7624166569</v>
      </c>
      <c r="R284" s="9" t="n">
        <f aca="false">B284/Q284-1</f>
        <v>-0.114749944432195</v>
      </c>
      <c r="S284" s="9" t="n">
        <f aca="false">B284/INDEX($B:$B,$E284)-1</f>
        <v>0.0149412110378275</v>
      </c>
      <c r="T284" s="0" t="n">
        <f aca="false">IF(AND($A284&gt;=CrashTest!$B$3,$A284&lt;=CrashTest!$C$3),1,IF(AND($A284&gt;=CrashTest!$B$4,$A284&lt;=CrashTest!$C$4),2,IF(AND($A284&gt;=CrashTest!$B$5,$A284&lt;=CrashTest!$C$5),3,IF(AND($A284&gt;=CrashTest!$B$6,$A284&lt;=CrashTest!$C$6),4,IF(AND($A284&gt;=CrashTest!$B$7,$A284&lt;=CrashTest!$C$7),5,0)))))</f>
        <v>0</v>
      </c>
      <c r="U284" s="8" t="str">
        <f aca="false">IF(T284=0,"",IF(T283=T284,MAX(U283,B284),B284))</f>
        <v/>
      </c>
      <c r="V284" s="9" t="str">
        <f aca="false">IF(T284=0,"",B284/U284-1)</f>
        <v/>
      </c>
      <c r="W284" s="8" t="str">
        <f aca="false">IF(T284=0,"",IF(T283=T284,MAX(W283,F284),F284))</f>
        <v/>
      </c>
      <c r="X284" s="9" t="str">
        <f aca="false">IF(T284=0,"",F284/W284-1)</f>
        <v/>
      </c>
    </row>
    <row r="285" customFormat="false" ht="15" hidden="false" customHeight="false" outlineLevel="0" collapsed="false">
      <c r="A285" s="5" t="n">
        <v>44113</v>
      </c>
      <c r="B285" s="6" t="n">
        <v>11074.1036797779</v>
      </c>
      <c r="C285" s="7" t="n">
        <v>6837.150092</v>
      </c>
      <c r="D285" s="0" t="n">
        <f aca="false">INT((ROW()-3)/30)</f>
        <v>9</v>
      </c>
      <c r="E285" s="0" t="n">
        <f aca="false">2+30*D285</f>
        <v>272</v>
      </c>
      <c r="F285" s="8" t="n">
        <f aca="false">INDEX($F:$F,$E285)*(2*B285/INDEX($B:$B,$E285)-C285/INDEX($C:$C,$E285))</f>
        <v>3759.87177295285</v>
      </c>
      <c r="G285" s="9" t="n">
        <f aca="false">B285/B284-1</f>
        <v>0.0157371111187896</v>
      </c>
      <c r="H285" s="9" t="n">
        <f aca="false">F285/F284-1</f>
        <v>0.0145643516948677</v>
      </c>
      <c r="I285" s="9" t="n">
        <f aca="false">LN(B285/B284)</f>
        <v>0.0156145667761891</v>
      </c>
      <c r="J285" s="9" t="n">
        <f aca="false">LN(F285/F284)</f>
        <v>0.0144593102038682</v>
      </c>
      <c r="K285" s="9" t="n">
        <f aca="false">F285/F278-1</f>
        <v>0.0247806287791117</v>
      </c>
      <c r="L285" s="9" t="n">
        <f aca="false">F285/F255-1</f>
        <v>-0.00269836902475706</v>
      </c>
      <c r="M285" s="9" t="n">
        <f aca="false">B285/B278-1</f>
        <v>0.047681453464185</v>
      </c>
      <c r="N285" s="9" t="n">
        <f aca="false">B285/B255-1</f>
        <v>0.0832420030071706</v>
      </c>
      <c r="O285" s="8" t="n">
        <f aca="false">MAX(O284,F285)</f>
        <v>3997.34577527674</v>
      </c>
      <c r="P285" s="9" t="n">
        <f aca="false">F285/O285-1</f>
        <v>-0.0594079210741914</v>
      </c>
      <c r="Q285" s="8" t="n">
        <f aca="false">MAX(Q284,B285)</f>
        <v>12315.7624166569</v>
      </c>
      <c r="R285" s="9" t="n">
        <f aca="false">B285/Q285-1</f>
        <v>-0.10081866593981</v>
      </c>
      <c r="S285" s="9" t="n">
        <f aca="false">B285/INDEX($B:$B,$E285)-1</f>
        <v>0.0309134536549687</v>
      </c>
      <c r="T285" s="0" t="n">
        <f aca="false">IF(AND($A285&gt;=CrashTest!$B$3,$A285&lt;=CrashTest!$C$3),1,IF(AND($A285&gt;=CrashTest!$B$4,$A285&lt;=CrashTest!$C$4),2,IF(AND($A285&gt;=CrashTest!$B$5,$A285&lt;=CrashTest!$C$5),3,IF(AND($A285&gt;=CrashTest!$B$6,$A285&lt;=CrashTest!$C$6),4,IF(AND($A285&gt;=CrashTest!$B$7,$A285&lt;=CrashTest!$C$7),5,0)))))</f>
        <v>0</v>
      </c>
      <c r="U285" s="8" t="str">
        <f aca="false">IF(T285=0,"",IF(T284=T285,MAX(U284,B285),B285))</f>
        <v/>
      </c>
      <c r="V285" s="9" t="str">
        <f aca="false">IF(T285=0,"",B285/U285-1)</f>
        <v/>
      </c>
      <c r="W285" s="8" t="str">
        <f aca="false">IF(T285=0,"",IF(T284=T285,MAX(W284,F285),F285))</f>
        <v/>
      </c>
      <c r="X285" s="9" t="str">
        <f aca="false">IF(T285=0,"",F285/W285-1)</f>
        <v/>
      </c>
    </row>
    <row r="286" customFormat="false" ht="15" hidden="false" customHeight="false" outlineLevel="0" collapsed="false">
      <c r="A286" s="5" t="n">
        <v>44114</v>
      </c>
      <c r="B286" s="6" t="n">
        <v>11302.8542864407</v>
      </c>
      <c r="C286" s="7" t="n">
        <v>7090.092888</v>
      </c>
      <c r="D286" s="0" t="n">
        <f aca="false">INT((ROW()-3)/30)</f>
        <v>9</v>
      </c>
      <c r="E286" s="0" t="n">
        <f aca="false">2+30*D286</f>
        <v>272</v>
      </c>
      <c r="F286" s="8" t="n">
        <f aca="false">INDEX($F:$F,$E286)*(2*B286/INDEX($B:$B,$E286)-C286/INDEX($C:$C,$E286))</f>
        <v>3774.3073723059</v>
      </c>
      <c r="G286" s="9" t="n">
        <f aca="false">B286/B285-1</f>
        <v>0.0206563540741014</v>
      </c>
      <c r="H286" s="9" t="n">
        <f aca="false">F286/F285-1</f>
        <v>0.00383938608143386</v>
      </c>
      <c r="I286" s="9" t="n">
        <f aca="false">LN(B286/B285)</f>
        <v>0.0204459047352493</v>
      </c>
      <c r="J286" s="9" t="n">
        <f aca="false">LN(F286/F285)</f>
        <v>0.00383203444985245</v>
      </c>
      <c r="K286" s="9" t="n">
        <f aca="false">F286/F279-1</f>
        <v>0.0289481711874422</v>
      </c>
      <c r="L286" s="9" t="n">
        <f aca="false">F286/F256-1</f>
        <v>0.000512609813188902</v>
      </c>
      <c r="M286" s="9" t="n">
        <f aca="false">B286/B279-1</f>
        <v>0.0707815178396789</v>
      </c>
      <c r="N286" s="9" t="n">
        <f aca="false">B286/B256-1</f>
        <v>0.093687290963733</v>
      </c>
      <c r="O286" s="8" t="n">
        <f aca="false">MAX(O285,F286)</f>
        <v>3997.34577527674</v>
      </c>
      <c r="P286" s="9" t="n">
        <f aca="false">F286/O286-1</f>
        <v>-0.0557966249380567</v>
      </c>
      <c r="Q286" s="8" t="n">
        <f aca="false">MAX(Q285,B286)</f>
        <v>12315.7624166569</v>
      </c>
      <c r="R286" s="9" t="n">
        <f aca="false">B286/Q286-1</f>
        <v>-0.0822448579266401</v>
      </c>
      <c r="S286" s="9" t="n">
        <f aca="false">B286/INDEX($B:$B,$E286)-1</f>
        <v>0.0522083669734204</v>
      </c>
      <c r="T286" s="0" t="n">
        <f aca="false">IF(AND($A286&gt;=CrashTest!$B$3,$A286&lt;=CrashTest!$C$3),1,IF(AND($A286&gt;=CrashTest!$B$4,$A286&lt;=CrashTest!$C$4),2,IF(AND($A286&gt;=CrashTest!$B$5,$A286&lt;=CrashTest!$C$5),3,IF(AND($A286&gt;=CrashTest!$B$6,$A286&lt;=CrashTest!$C$6),4,IF(AND($A286&gt;=CrashTest!$B$7,$A286&lt;=CrashTest!$C$7),5,0)))))</f>
        <v>0</v>
      </c>
      <c r="U286" s="8" t="str">
        <f aca="false">IF(T286=0,"",IF(T285=T286,MAX(U285,B286),B286))</f>
        <v/>
      </c>
      <c r="V286" s="9" t="str">
        <f aca="false">IF(T286=0,"",B286/U286-1)</f>
        <v/>
      </c>
      <c r="W286" s="8" t="str">
        <f aca="false">IF(T286=0,"",IF(T285=T286,MAX(W285,F286),F286))</f>
        <v/>
      </c>
      <c r="X286" s="9" t="str">
        <f aca="false">IF(T286=0,"",F286/W286-1)</f>
        <v/>
      </c>
    </row>
    <row r="287" customFormat="false" ht="15" hidden="false" customHeight="false" outlineLevel="0" collapsed="false">
      <c r="A287" s="5" t="n">
        <v>44115</v>
      </c>
      <c r="B287" s="6" t="n">
        <v>11378.2625284629</v>
      </c>
      <c r="C287" s="7" t="n">
        <v>7146.966785</v>
      </c>
      <c r="D287" s="0" t="n">
        <f aca="false">INT((ROW()-3)/30)</f>
        <v>9</v>
      </c>
      <c r="E287" s="0" t="n">
        <f aca="false">2+30*D287</f>
        <v>272</v>
      </c>
      <c r="F287" s="8" t="n">
        <f aca="false">INDEX($F:$F,$E287)*(2*B287/INDEX($B:$B,$E287)-C287/INDEX($C:$C,$E287))</f>
        <v>3794.07053320456</v>
      </c>
      <c r="G287" s="9" t="n">
        <f aca="false">B287/B286-1</f>
        <v>0.00667161056058752</v>
      </c>
      <c r="H287" s="9" t="n">
        <f aca="false">F287/F286-1</f>
        <v>0.0052362351417572</v>
      </c>
      <c r="I287" s="9" t="n">
        <f aca="false">LN(B287/B286)</f>
        <v>0.00664945385951041</v>
      </c>
      <c r="J287" s="9" t="n">
        <f aca="false">LN(F287/F286)</f>
        <v>0.00522257373134726</v>
      </c>
      <c r="K287" s="9" t="n">
        <f aca="false">F287/F280-1</f>
        <v>0.0310442173951735</v>
      </c>
      <c r="L287" s="9" t="n">
        <f aca="false">F287/F257-1</f>
        <v>0.00678751733628524</v>
      </c>
      <c r="M287" s="9" t="n">
        <f aca="false">B287/B280-1</f>
        <v>0.0668169312298799</v>
      </c>
      <c r="N287" s="9" t="n">
        <f aca="false">B287/B257-1</f>
        <v>0.0954308084217508</v>
      </c>
      <c r="O287" s="8" t="n">
        <f aca="false">MAX(O286,F287)</f>
        <v>3997.34577527674</v>
      </c>
      <c r="P287" s="9" t="n">
        <f aca="false">F287/O287-1</f>
        <v>-0.0508525540445917</v>
      </c>
      <c r="Q287" s="8" t="n">
        <f aca="false">MAX(Q286,B287)</f>
        <v>12315.7624166569</v>
      </c>
      <c r="R287" s="9" t="n">
        <f aca="false">B287/Q287-1</f>
        <v>-0.07612195302875</v>
      </c>
      <c r="S287" s="9" t="n">
        <f aca="false">B287/INDEX($B:$B,$E287)-1</f>
        <v>0.0592282914264588</v>
      </c>
      <c r="T287" s="0" t="n">
        <f aca="false">IF(AND($A287&gt;=CrashTest!$B$3,$A287&lt;=CrashTest!$C$3),1,IF(AND($A287&gt;=CrashTest!$B$4,$A287&lt;=CrashTest!$C$4),2,IF(AND($A287&gt;=CrashTest!$B$5,$A287&lt;=CrashTest!$C$5),3,IF(AND($A287&gt;=CrashTest!$B$6,$A287&lt;=CrashTest!$C$6),4,IF(AND($A287&gt;=CrashTest!$B$7,$A287&lt;=CrashTest!$C$7),5,0)))))</f>
        <v>0</v>
      </c>
      <c r="U287" s="8" t="str">
        <f aca="false">IF(T287=0,"",IF(T286=T287,MAX(U286,B287),B287))</f>
        <v/>
      </c>
      <c r="V287" s="9" t="str">
        <f aca="false">IF(T287=0,"",B287/U287-1)</f>
        <v/>
      </c>
      <c r="W287" s="8" t="str">
        <f aca="false">IF(T287=0,"",IF(T286=T287,MAX(W286,F287),F287))</f>
        <v/>
      </c>
      <c r="X287" s="9" t="str">
        <f aca="false">IF(T287=0,"",F287/W287-1)</f>
        <v/>
      </c>
    </row>
    <row r="288" customFormat="false" ht="15" hidden="false" customHeight="false" outlineLevel="0" collapsed="false">
      <c r="A288" s="5" t="n">
        <v>44116</v>
      </c>
      <c r="B288" s="6" t="n">
        <v>11548.401556692</v>
      </c>
      <c r="C288" s="7" t="n">
        <v>7336.776152</v>
      </c>
      <c r="D288" s="0" t="n">
        <f aca="false">INT((ROW()-3)/30)</f>
        <v>9</v>
      </c>
      <c r="E288" s="0" t="n">
        <f aca="false">2+30*D288</f>
        <v>272</v>
      </c>
      <c r="F288" s="8" t="n">
        <f aca="false">INDEX($F:$F,$E288)*(2*B288/INDEX($B:$B,$E288)-C288/INDEX($C:$C,$E288))</f>
        <v>3803.85830376697</v>
      </c>
      <c r="G288" s="9" t="n">
        <f aca="false">B288/B287-1</f>
        <v>0.0149529884552668</v>
      </c>
      <c r="H288" s="9" t="n">
        <f aca="false">F288/F287-1</f>
        <v>0.00257975450818715</v>
      </c>
      <c r="I288" s="9" t="n">
        <f aca="false">LN(B288/B287)</f>
        <v>0.0148422946282543</v>
      </c>
      <c r="J288" s="9" t="n">
        <f aca="false">LN(F288/F287)</f>
        <v>0.00257643265334606</v>
      </c>
      <c r="K288" s="9" t="n">
        <f aca="false">F288/F281-1</f>
        <v>0.0310936504273751</v>
      </c>
      <c r="L288" s="9" t="n">
        <f aca="false">F288/F258-1</f>
        <v>0.0106845365109429</v>
      </c>
      <c r="M288" s="9" t="n">
        <f aca="false">B288/B281-1</f>
        <v>0.0720126425821515</v>
      </c>
      <c r="N288" s="9" t="n">
        <f aca="false">B288/B258-1</f>
        <v>0.106489037563601</v>
      </c>
      <c r="O288" s="8" t="n">
        <f aca="false">MAX(O287,F288)</f>
        <v>3997.34577527674</v>
      </c>
      <c r="P288" s="9" t="n">
        <f aca="false">F288/O288-1</f>
        <v>-0.0484039866419538</v>
      </c>
      <c r="Q288" s="8" t="n">
        <f aca="false">MAX(Q287,B288)</f>
        <v>12315.7624166569</v>
      </c>
      <c r="R288" s="9" t="n">
        <f aca="false">B288/Q288-1</f>
        <v>-0.0623072152583144</v>
      </c>
      <c r="S288" s="9" t="n">
        <f aca="false">B288/INDEX($B:$B,$E288)-1</f>
        <v>0.0750669198396508</v>
      </c>
      <c r="T288" s="0" t="n">
        <f aca="false">IF(AND($A288&gt;=CrashTest!$B$3,$A288&lt;=CrashTest!$C$3),1,IF(AND($A288&gt;=CrashTest!$B$4,$A288&lt;=CrashTest!$C$4),2,IF(AND($A288&gt;=CrashTest!$B$5,$A288&lt;=CrashTest!$C$5),3,IF(AND($A288&gt;=CrashTest!$B$6,$A288&lt;=CrashTest!$C$6),4,IF(AND($A288&gt;=CrashTest!$B$7,$A288&lt;=CrashTest!$C$7),5,0)))))</f>
        <v>0</v>
      </c>
      <c r="U288" s="8" t="str">
        <f aca="false">IF(T288=0,"",IF(T287=T288,MAX(U287,B288),B288))</f>
        <v/>
      </c>
      <c r="V288" s="9" t="str">
        <f aca="false">IF(T288=0,"",B288/U288-1)</f>
        <v/>
      </c>
      <c r="W288" s="8" t="str">
        <f aca="false">IF(T288=0,"",IF(T287=T288,MAX(W287,F288),F288))</f>
        <v/>
      </c>
      <c r="X288" s="9" t="str">
        <f aca="false">IF(T288=0,"",F288/W288-1)</f>
        <v/>
      </c>
    </row>
    <row r="289" customFormat="false" ht="15" hidden="false" customHeight="false" outlineLevel="0" collapsed="false">
      <c r="A289" s="5" t="n">
        <v>44117</v>
      </c>
      <c r="B289" s="6" t="n">
        <v>11434.9687849211</v>
      </c>
      <c r="C289" s="7" t="n">
        <v>7193.66321</v>
      </c>
      <c r="D289" s="0" t="n">
        <f aca="false">INT((ROW()-3)/30)</f>
        <v>9</v>
      </c>
      <c r="E289" s="0" t="n">
        <f aca="false">2+30*D289</f>
        <v>272</v>
      </c>
      <c r="F289" s="8" t="n">
        <f aca="false">INDEX($F:$F,$E289)*(2*B289/INDEX($B:$B,$E289)-C289/INDEX($C:$C,$E289))</f>
        <v>3806.70907441821</v>
      </c>
      <c r="G289" s="9" t="n">
        <f aca="false">B289/B288-1</f>
        <v>-0.0098223785529149</v>
      </c>
      <c r="H289" s="9" t="n">
        <f aca="false">F289/F288-1</f>
        <v>0.000749441862335054</v>
      </c>
      <c r="I289" s="9" t="n">
        <f aca="false">LN(B289/B288)</f>
        <v>-0.00987093634343963</v>
      </c>
      <c r="J289" s="9" t="n">
        <f aca="false">LN(F289/F288)</f>
        <v>0.000749161171015006</v>
      </c>
      <c r="K289" s="9" t="n">
        <f aca="false">F289/F282-1</f>
        <v>0.0386043927242485</v>
      </c>
      <c r="L289" s="9" t="n">
        <f aca="false">F289/F259-1</f>
        <v>0.0167359101419438</v>
      </c>
      <c r="M289" s="9" t="n">
        <f aca="false">B289/B282-1</f>
        <v>0.0791398332293947</v>
      </c>
      <c r="N289" s="9" t="n">
        <f aca="false">B289/B259-1</f>
        <v>0.107768721253024</v>
      </c>
      <c r="O289" s="8" t="n">
        <f aca="false">MAX(O288,F289)</f>
        <v>3997.34577527674</v>
      </c>
      <c r="P289" s="9" t="n">
        <f aca="false">F289/O289-1</f>
        <v>-0.0476908207535121</v>
      </c>
      <c r="Q289" s="8" t="n">
        <f aca="false">MAX(Q288,B289)</f>
        <v>12315.7624166569</v>
      </c>
      <c r="R289" s="9" t="n">
        <f aca="false">B289/Q289-1</f>
        <v>-0.0715175887563841</v>
      </c>
      <c r="S289" s="9" t="n">
        <f aca="false">B289/INDEX($B:$B,$E289)-1</f>
        <v>0.0645072055832694</v>
      </c>
      <c r="T289" s="0" t="n">
        <f aca="false">IF(AND($A289&gt;=CrashTest!$B$3,$A289&lt;=CrashTest!$C$3),1,IF(AND($A289&gt;=CrashTest!$B$4,$A289&lt;=CrashTest!$C$4),2,IF(AND($A289&gt;=CrashTest!$B$5,$A289&lt;=CrashTest!$C$5),3,IF(AND($A289&gt;=CrashTest!$B$6,$A289&lt;=CrashTest!$C$6),4,IF(AND($A289&gt;=CrashTest!$B$7,$A289&lt;=CrashTest!$C$7),5,0)))))</f>
        <v>0</v>
      </c>
      <c r="U289" s="8" t="str">
        <f aca="false">IF(T289=0,"",IF(T288=T289,MAX(U288,B289),B289))</f>
        <v/>
      </c>
      <c r="V289" s="9" t="str">
        <f aca="false">IF(T289=0,"",B289/U289-1)</f>
        <v/>
      </c>
      <c r="W289" s="8" t="str">
        <f aca="false">IF(T289=0,"",IF(T288=T289,MAX(W288,F289),F289))</f>
        <v/>
      </c>
      <c r="X289" s="9" t="str">
        <f aca="false">IF(T289=0,"",F289/W289-1)</f>
        <v/>
      </c>
    </row>
    <row r="290" customFormat="false" ht="15" hidden="false" customHeight="false" outlineLevel="0" collapsed="false">
      <c r="A290" s="5" t="n">
        <v>44118</v>
      </c>
      <c r="B290" s="6" t="n">
        <v>11417.10811391</v>
      </c>
      <c r="C290" s="7" t="n">
        <v>7185.468497</v>
      </c>
      <c r="D290" s="0" t="n">
        <f aca="false">INT((ROW()-3)/30)</f>
        <v>9</v>
      </c>
      <c r="E290" s="0" t="n">
        <f aca="false">2+30*D290</f>
        <v>272</v>
      </c>
      <c r="F290" s="8" t="n">
        <f aca="false">INDEX($F:$F,$E290)*(2*B290/INDEX($B:$B,$E290)-C290/INDEX($C:$C,$E290))</f>
        <v>3799.04184458737</v>
      </c>
      <c r="G290" s="9" t="n">
        <f aca="false">B290/B289-1</f>
        <v>-0.00156193439151775</v>
      </c>
      <c r="H290" s="9" t="n">
        <f aca="false">F290/F289-1</f>
        <v>-0.00201413601117217</v>
      </c>
      <c r="I290" s="9" t="n">
        <f aca="false">LN(B290/B289)</f>
        <v>-0.00156315548271465</v>
      </c>
      <c r="J290" s="9" t="n">
        <f aca="false">LN(F290/F289)</f>
        <v>-0.00201616711084016</v>
      </c>
      <c r="K290" s="9" t="n">
        <f aca="false">F290/F283-1</f>
        <v>0.0324433389019407</v>
      </c>
      <c r="L290" s="9" t="n">
        <f aca="false">F290/F260-1</f>
        <v>0.00490283176466244</v>
      </c>
      <c r="M290" s="9" t="n">
        <f aca="false">B290/B283-1</f>
        <v>0.0703009331268374</v>
      </c>
      <c r="N290" s="9" t="n">
        <f aca="false">B290/B260-1</f>
        <v>0.0707500720060657</v>
      </c>
      <c r="O290" s="8" t="n">
        <f aca="false">MAX(O289,F290)</f>
        <v>3997.34577527674</v>
      </c>
      <c r="P290" s="9" t="n">
        <f aca="false">F290/O290-1</f>
        <v>-0.0496089009652022</v>
      </c>
      <c r="Q290" s="8" t="n">
        <f aca="false">MAX(Q289,B290)</f>
        <v>12315.7624166569</v>
      </c>
      <c r="R290" s="9" t="n">
        <f aca="false">B290/Q290-1</f>
        <v>-0.0729678173664249</v>
      </c>
      <c r="S290" s="9" t="n">
        <f aca="false">B290/INDEX($B:$B,$E290)-1</f>
        <v>0.0628445151688506</v>
      </c>
      <c r="T290" s="0" t="n">
        <f aca="false">IF(AND($A290&gt;=CrashTest!$B$3,$A290&lt;=CrashTest!$C$3),1,IF(AND($A290&gt;=CrashTest!$B$4,$A290&lt;=CrashTest!$C$4),2,IF(AND($A290&gt;=CrashTest!$B$5,$A290&lt;=CrashTest!$C$5),3,IF(AND($A290&gt;=CrashTest!$B$6,$A290&lt;=CrashTest!$C$6),4,IF(AND($A290&gt;=CrashTest!$B$7,$A290&lt;=CrashTest!$C$7),5,0)))))</f>
        <v>0</v>
      </c>
      <c r="U290" s="8" t="str">
        <f aca="false">IF(T290=0,"",IF(T289=T290,MAX(U289,B290),B290))</f>
        <v/>
      </c>
      <c r="V290" s="9" t="str">
        <f aca="false">IF(T290=0,"",B290/U290-1)</f>
        <v/>
      </c>
      <c r="W290" s="8" t="str">
        <f aca="false">IF(T290=0,"",IF(T289=T290,MAX(W289,F290),F290))</f>
        <v/>
      </c>
      <c r="X290" s="9" t="str">
        <f aca="false">IF(T290=0,"",F290/W290-1)</f>
        <v/>
      </c>
    </row>
    <row r="291" customFormat="false" ht="15" hidden="false" customHeight="false" outlineLevel="0" collapsed="false">
      <c r="A291" s="5" t="n">
        <v>44119</v>
      </c>
      <c r="B291" s="6" t="n">
        <v>11502.5812390415</v>
      </c>
      <c r="C291" s="7" t="n">
        <v>7253.73357</v>
      </c>
      <c r="D291" s="0" t="n">
        <f aca="false">INT((ROW()-3)/30)</f>
        <v>9</v>
      </c>
      <c r="E291" s="0" t="n">
        <f aca="false">2+30*D291</f>
        <v>272</v>
      </c>
      <c r="F291" s="8" t="n">
        <f aca="false">INDEX($F:$F,$E291)*(2*B291/INDEX($B:$B,$E291)-C291/INDEX($C:$C,$E291))</f>
        <v>3819.29195345141</v>
      </c>
      <c r="G291" s="9" t="n">
        <f aca="false">B291/B290-1</f>
        <v>0.00748640761554698</v>
      </c>
      <c r="H291" s="9" t="n">
        <f aca="false">F291/F290-1</f>
        <v>0.00533032003658862</v>
      </c>
      <c r="I291" s="9" t="n">
        <f aca="false">LN(B291/B290)</f>
        <v>0.00745852354724428</v>
      </c>
      <c r="J291" s="9" t="n">
        <f aca="false">LN(F291/F290)</f>
        <v>0.00531616416202241</v>
      </c>
      <c r="K291" s="9" t="n">
        <f aca="false">F291/F284-1</f>
        <v>0.0305983019318912</v>
      </c>
      <c r="L291" s="9" t="n">
        <f aca="false">F291/F261-1</f>
        <v>0.00435224386369404</v>
      </c>
      <c r="M291" s="9" t="n">
        <f aca="false">B291/B284-1</f>
        <v>0.0550378591351175</v>
      </c>
      <c r="N291" s="9" t="n">
        <f aca="false">B291/B261-1</f>
        <v>0.0670910706663919</v>
      </c>
      <c r="O291" s="8" t="n">
        <f aca="false">MAX(O290,F291)</f>
        <v>3997.34577527674</v>
      </c>
      <c r="P291" s="9" t="n">
        <f aca="false">F291/O291-1</f>
        <v>-0.0445430122474215</v>
      </c>
      <c r="Q291" s="8" t="n">
        <f aca="false">MAX(Q290,B291)</f>
        <v>12315.7624166569</v>
      </c>
      <c r="R291" s="9" t="n">
        <f aca="false">B291/Q291-1</f>
        <v>-0.0660276765744997</v>
      </c>
      <c r="S291" s="9" t="n">
        <f aca="false">B291/INDEX($B:$B,$E291)-1</f>
        <v>0.0708014024413528</v>
      </c>
      <c r="T291" s="0" t="n">
        <f aca="false">IF(AND($A291&gt;=CrashTest!$B$3,$A291&lt;=CrashTest!$C$3),1,IF(AND($A291&gt;=CrashTest!$B$4,$A291&lt;=CrashTest!$C$4),2,IF(AND($A291&gt;=CrashTest!$B$5,$A291&lt;=CrashTest!$C$5),3,IF(AND($A291&gt;=CrashTest!$B$6,$A291&lt;=CrashTest!$C$6),4,IF(AND($A291&gt;=CrashTest!$B$7,$A291&lt;=CrashTest!$C$7),5,0)))))</f>
        <v>0</v>
      </c>
      <c r="U291" s="8" t="str">
        <f aca="false">IF(T291=0,"",IF(T290=T291,MAX(U290,B291),B291))</f>
        <v/>
      </c>
      <c r="V291" s="9" t="str">
        <f aca="false">IF(T291=0,"",B291/U291-1)</f>
        <v/>
      </c>
      <c r="W291" s="8" t="str">
        <f aca="false">IF(T291=0,"",IF(T290=T291,MAX(W290,F291),F291))</f>
        <v/>
      </c>
      <c r="X291" s="9" t="str">
        <f aca="false">IF(T291=0,"",F291/W291-1)</f>
        <v/>
      </c>
    </row>
    <row r="292" customFormat="false" ht="15" hidden="false" customHeight="false" outlineLevel="0" collapsed="false">
      <c r="A292" s="5" t="n">
        <v>44120</v>
      </c>
      <c r="B292" s="6" t="n">
        <v>11338.9871765634</v>
      </c>
      <c r="C292" s="7" t="n">
        <v>7064.256239</v>
      </c>
      <c r="D292" s="0" t="n">
        <f aca="false">INT((ROW()-3)/30)</f>
        <v>9</v>
      </c>
      <c r="E292" s="0" t="n">
        <f aca="false">2+30*D292</f>
        <v>272</v>
      </c>
      <c r="F292" s="8" t="n">
        <f aca="false">INDEX($F:$F,$E292)*(2*B292/INDEX($B:$B,$E292)-C292/INDEX($C:$C,$E292))</f>
        <v>3813.82553772227</v>
      </c>
      <c r="G292" s="9" t="n">
        <f aca="false">B292/B291-1</f>
        <v>-0.014222378358245</v>
      </c>
      <c r="H292" s="9" t="n">
        <f aca="false">F292/F291-1</f>
        <v>-0.00143126417036543</v>
      </c>
      <c r="I292" s="9" t="n">
        <f aca="false">LN(B292/B291)</f>
        <v>-0.0143244856768276</v>
      </c>
      <c r="J292" s="9" t="n">
        <f aca="false">LN(F292/F291)</f>
        <v>-0.00143228940730148</v>
      </c>
      <c r="K292" s="9" t="n">
        <f aca="false">F292/F285-1</f>
        <v>0.0143498948973595</v>
      </c>
      <c r="L292" s="9" t="n">
        <f aca="false">F292/F262-1</f>
        <v>-0.00584891198639947</v>
      </c>
      <c r="M292" s="9" t="n">
        <f aca="false">B292/B285-1</f>
        <v>0.0239191815829931</v>
      </c>
      <c r="N292" s="9" t="n">
        <f aca="false">B292/B262-1</f>
        <v>0.0337942922444992</v>
      </c>
      <c r="O292" s="8" t="n">
        <f aca="false">MAX(O291,F292)</f>
        <v>3997.34577527674</v>
      </c>
      <c r="P292" s="9" t="n">
        <f aca="false">F292/O292-1</f>
        <v>-0.0459105236003171</v>
      </c>
      <c r="Q292" s="8" t="n">
        <f aca="false">MAX(Q291,B292)</f>
        <v>12315.7624166569</v>
      </c>
      <c r="R292" s="9" t="n">
        <f aca="false">B292/Q292-1</f>
        <v>-0.0793109843343864</v>
      </c>
      <c r="S292" s="9" t="n">
        <f aca="false">B292/INDEX($B:$B,$E292)-1</f>
        <v>0.0555720597492926</v>
      </c>
      <c r="T292" s="0" t="n">
        <f aca="false">IF(AND($A292&gt;=CrashTest!$B$3,$A292&lt;=CrashTest!$C$3),1,IF(AND($A292&gt;=CrashTest!$B$4,$A292&lt;=CrashTest!$C$4),2,IF(AND($A292&gt;=CrashTest!$B$5,$A292&lt;=CrashTest!$C$5),3,IF(AND($A292&gt;=CrashTest!$B$6,$A292&lt;=CrashTest!$C$6),4,IF(AND($A292&gt;=CrashTest!$B$7,$A292&lt;=CrashTest!$C$7),5,0)))))</f>
        <v>0</v>
      </c>
      <c r="U292" s="8" t="str">
        <f aca="false">IF(T292=0,"",IF(T291=T292,MAX(U291,B292),B292))</f>
        <v/>
      </c>
      <c r="V292" s="9" t="str">
        <f aca="false">IF(T292=0,"",B292/U292-1)</f>
        <v/>
      </c>
      <c r="W292" s="8" t="str">
        <f aca="false">IF(T292=0,"",IF(T291=T292,MAX(W291,F292),F292))</f>
        <v/>
      </c>
      <c r="X292" s="9" t="str">
        <f aca="false">IF(T292=0,"",F292/W292-1)</f>
        <v/>
      </c>
    </row>
    <row r="293" customFormat="false" ht="15" hidden="false" customHeight="false" outlineLevel="0" collapsed="false">
      <c r="A293" s="5" t="n">
        <v>44121</v>
      </c>
      <c r="B293" s="6" t="n">
        <v>11362.8022174167</v>
      </c>
      <c r="C293" s="7" t="n">
        <v>7081.485166</v>
      </c>
      <c r="D293" s="0" t="n">
        <f aca="false">INT((ROW()-3)/30)</f>
        <v>9</v>
      </c>
      <c r="E293" s="0" t="n">
        <f aca="false">2+30*D293</f>
        <v>272</v>
      </c>
      <c r="F293" s="8" t="n">
        <f aca="false">INDEX($F:$F,$E293)*(2*B293/INDEX($B:$B,$E293)-C293/INDEX($C:$C,$E293))</f>
        <v>3820.48174464791</v>
      </c>
      <c r="G293" s="9" t="n">
        <f aca="false">B293/B292-1</f>
        <v>0.00210027937085266</v>
      </c>
      <c r="H293" s="9" t="n">
        <f aca="false">F293/F292-1</f>
        <v>0.0017452835374363</v>
      </c>
      <c r="I293" s="9" t="n">
        <f aca="false">LN(B293/B292)</f>
        <v>0.00209807686751059</v>
      </c>
      <c r="J293" s="9" t="n">
        <f aca="false">LN(F293/F292)</f>
        <v>0.00174376229986002</v>
      </c>
      <c r="K293" s="9" t="n">
        <f aca="false">F293/F286-1</f>
        <v>0.012233866452112</v>
      </c>
      <c r="L293" s="9" t="n">
        <f aca="false">F293/F263-1</f>
        <v>0.00192525528187359</v>
      </c>
      <c r="M293" s="9" t="n">
        <f aca="false">B293/B286-1</f>
        <v>0.00530378694237577</v>
      </c>
      <c r="N293" s="9" t="n">
        <f aca="false">B293/B263-1</f>
        <v>0.0389994559024445</v>
      </c>
      <c r="O293" s="8" t="n">
        <f aca="false">MAX(O292,F293)</f>
        <v>3997.34577527674</v>
      </c>
      <c r="P293" s="9" t="n">
        <f aca="false">F293/O293-1</f>
        <v>-0.0442453669439156</v>
      </c>
      <c r="Q293" s="8" t="n">
        <f aca="false">MAX(Q292,B293)</f>
        <v>12315.7624166569</v>
      </c>
      <c r="R293" s="9" t="n">
        <f aca="false">B293/Q293-1</f>
        <v>-0.0773772801878132</v>
      </c>
      <c r="S293" s="9" t="n">
        <f aca="false">B293/INDEX($B:$B,$E293)-1</f>
        <v>0.0577890559708325</v>
      </c>
      <c r="T293" s="0" t="n">
        <f aca="false">IF(AND($A293&gt;=CrashTest!$B$3,$A293&lt;=CrashTest!$C$3),1,IF(AND($A293&gt;=CrashTest!$B$4,$A293&lt;=CrashTest!$C$4),2,IF(AND($A293&gt;=CrashTest!$B$5,$A293&lt;=CrashTest!$C$5),3,IF(AND($A293&gt;=CrashTest!$B$6,$A293&lt;=CrashTest!$C$6),4,IF(AND($A293&gt;=CrashTest!$B$7,$A293&lt;=CrashTest!$C$7),5,0)))))</f>
        <v>0</v>
      </c>
      <c r="U293" s="8" t="str">
        <f aca="false">IF(T293=0,"",IF(T292=T293,MAX(U292,B293),B293))</f>
        <v/>
      </c>
      <c r="V293" s="9" t="str">
        <f aca="false">IF(T293=0,"",B293/U293-1)</f>
        <v/>
      </c>
      <c r="W293" s="8" t="str">
        <f aca="false">IF(T293=0,"",IF(T292=T293,MAX(W292,F293),F293))</f>
        <v/>
      </c>
      <c r="X293" s="9" t="str">
        <f aca="false">IF(T293=0,"",F293/W293-1)</f>
        <v/>
      </c>
    </row>
    <row r="294" customFormat="false" ht="15" hidden="false" customHeight="false" outlineLevel="0" collapsed="false">
      <c r="A294" s="5" t="n">
        <v>44122</v>
      </c>
      <c r="B294" s="6" t="n">
        <v>11489.6225650497</v>
      </c>
      <c r="C294" s="7" t="n">
        <v>7209.881201</v>
      </c>
      <c r="D294" s="0" t="n">
        <f aca="false">INT((ROW()-3)/30)</f>
        <v>9</v>
      </c>
      <c r="E294" s="0" t="n">
        <f aca="false">2+30*D294</f>
        <v>272</v>
      </c>
      <c r="F294" s="8" t="n">
        <f aca="false">INDEX($F:$F,$E294)*(2*B294/INDEX($B:$B,$E294)-C294/INDEX($C:$C,$E294))</f>
        <v>3835.18445984363</v>
      </c>
      <c r="G294" s="9" t="n">
        <f aca="false">B294/B293-1</f>
        <v>0.0111610098641524</v>
      </c>
      <c r="H294" s="9" t="n">
        <f aca="false">F294/F293-1</f>
        <v>0.00384839299816631</v>
      </c>
      <c r="I294" s="9" t="n">
        <f aca="false">LN(B294/B293)</f>
        <v>0.011099185383989</v>
      </c>
      <c r="J294" s="9" t="n">
        <f aca="false">LN(F294/F293)</f>
        <v>0.00384100687756393</v>
      </c>
      <c r="K294" s="9" t="n">
        <f aca="false">F294/F287-1</f>
        <v>0.0108363632882571</v>
      </c>
      <c r="L294" s="9" t="n">
        <f aca="false">F294/F264-1</f>
        <v>0.00973072326585389</v>
      </c>
      <c r="M294" s="9" t="n">
        <f aca="false">B294/B287-1</f>
        <v>0.00978708623642954</v>
      </c>
      <c r="N294" s="9" t="n">
        <f aca="false">B294/B264-1</f>
        <v>0.0521523659358774</v>
      </c>
      <c r="O294" s="8" t="n">
        <f aca="false">MAX(O293,F294)</f>
        <v>3997.34577527674</v>
      </c>
      <c r="P294" s="9" t="n">
        <f aca="false">F294/O294-1</f>
        <v>-0.0405672475060975</v>
      </c>
      <c r="Q294" s="8" t="n">
        <f aca="false">MAX(Q293,B294)</f>
        <v>12315.7624166569</v>
      </c>
      <c r="R294" s="9" t="n">
        <f aca="false">B294/Q294-1</f>
        <v>-0.0670798789110984</v>
      </c>
      <c r="S294" s="9" t="n">
        <f aca="false">B294/INDEX($B:$B,$E294)-1</f>
        <v>0.0695950500587155</v>
      </c>
      <c r="T294" s="0" t="n">
        <f aca="false">IF(AND($A294&gt;=CrashTest!$B$3,$A294&lt;=CrashTest!$C$3),1,IF(AND($A294&gt;=CrashTest!$B$4,$A294&lt;=CrashTest!$C$4),2,IF(AND($A294&gt;=CrashTest!$B$5,$A294&lt;=CrashTest!$C$5),3,IF(AND($A294&gt;=CrashTest!$B$6,$A294&lt;=CrashTest!$C$6),4,IF(AND($A294&gt;=CrashTest!$B$7,$A294&lt;=CrashTest!$C$7),5,0)))))</f>
        <v>0</v>
      </c>
      <c r="U294" s="8" t="str">
        <f aca="false">IF(T294=0,"",IF(T293=T294,MAX(U293,B294),B294))</f>
        <v/>
      </c>
      <c r="V294" s="9" t="str">
        <f aca="false">IF(T294=0,"",B294/U294-1)</f>
        <v/>
      </c>
      <c r="W294" s="8" t="str">
        <f aca="false">IF(T294=0,"",IF(T293=T294,MAX(W293,F294),F294))</f>
        <v/>
      </c>
      <c r="X294" s="9" t="str">
        <f aca="false">IF(T294=0,"",F294/W294-1)</f>
        <v/>
      </c>
    </row>
    <row r="295" customFormat="false" ht="15" hidden="false" customHeight="false" outlineLevel="0" collapsed="false">
      <c r="A295" s="5" t="n">
        <v>44123</v>
      </c>
      <c r="B295" s="6" t="n">
        <v>11745.8119675628</v>
      </c>
      <c r="C295" s="7" t="n">
        <v>7472.435011</v>
      </c>
      <c r="D295" s="0" t="n">
        <f aca="false">INT((ROW()-3)/30)</f>
        <v>9</v>
      </c>
      <c r="E295" s="0" t="n">
        <f aca="false">2+30*D295</f>
        <v>272</v>
      </c>
      <c r="F295" s="8" t="n">
        <f aca="false">INDEX($F:$F,$E295)*(2*B295/INDEX($B:$B,$E295)-C295/INDEX($C:$C,$E295))</f>
        <v>3863.08470201905</v>
      </c>
      <c r="G295" s="9" t="n">
        <f aca="false">B295/B294-1</f>
        <v>0.0222974602570849</v>
      </c>
      <c r="H295" s="9" t="n">
        <f aca="false">F295/F294-1</f>
        <v>0.00727481102083716</v>
      </c>
      <c r="I295" s="9" t="n">
        <f aca="false">LN(B295/B294)</f>
        <v>0.0220525064356588</v>
      </c>
      <c r="J295" s="9" t="n">
        <f aca="false">LN(F295/F294)</f>
        <v>0.00724847722162462</v>
      </c>
      <c r="K295" s="9" t="n">
        <f aca="false">F295/F288-1</f>
        <v>0.0155700852982412</v>
      </c>
      <c r="L295" s="9" t="n">
        <f aca="false">F295/F265-1</f>
        <v>0.00835215543698764</v>
      </c>
      <c r="M295" s="9" t="n">
        <f aca="false">B295/B288-1</f>
        <v>0.017094176185483</v>
      </c>
      <c r="N295" s="9" t="n">
        <f aca="false">B295/B265-1</f>
        <v>0.0606868158114551</v>
      </c>
      <c r="O295" s="8" t="n">
        <f aca="false">MAX(O294,F295)</f>
        <v>3997.34577527674</v>
      </c>
      <c r="P295" s="9" t="n">
        <f aca="false">F295/O295-1</f>
        <v>-0.0335875555445028</v>
      </c>
      <c r="Q295" s="8" t="n">
        <f aca="false">MAX(Q294,B295)</f>
        <v>12315.7624166569</v>
      </c>
      <c r="R295" s="9" t="n">
        <f aca="false">B295/Q295-1</f>
        <v>-0.0462781295880838</v>
      </c>
      <c r="S295" s="9" t="n">
        <f aca="false">B295/INDEX($B:$B,$E295)-1</f>
        <v>0.0934443031785741</v>
      </c>
      <c r="T295" s="0" t="n">
        <f aca="false">IF(AND($A295&gt;=CrashTest!$B$3,$A295&lt;=CrashTest!$C$3),1,IF(AND($A295&gt;=CrashTest!$B$4,$A295&lt;=CrashTest!$C$4),2,IF(AND($A295&gt;=CrashTest!$B$5,$A295&lt;=CrashTest!$C$5),3,IF(AND($A295&gt;=CrashTest!$B$6,$A295&lt;=CrashTest!$C$6),4,IF(AND($A295&gt;=CrashTest!$B$7,$A295&lt;=CrashTest!$C$7),5,0)))))</f>
        <v>0</v>
      </c>
      <c r="U295" s="8" t="str">
        <f aca="false">IF(T295=0,"",IF(T294=T295,MAX(U294,B295),B295))</f>
        <v/>
      </c>
      <c r="V295" s="9" t="str">
        <f aca="false">IF(T295=0,"",B295/U295-1)</f>
        <v/>
      </c>
      <c r="W295" s="8" t="str">
        <f aca="false">IF(T295=0,"",IF(T294=T295,MAX(W294,F295),F295))</f>
        <v/>
      </c>
      <c r="X295" s="9" t="str">
        <f aca="false">IF(T295=0,"",F295/W295-1)</f>
        <v/>
      </c>
    </row>
    <row r="296" customFormat="false" ht="15" hidden="false" customHeight="false" outlineLevel="0" collapsed="false">
      <c r="A296" s="5" t="n">
        <v>44124</v>
      </c>
      <c r="B296" s="6" t="n">
        <v>11929.4572507306</v>
      </c>
      <c r="C296" s="7" t="n">
        <v>7646.283973</v>
      </c>
      <c r="D296" s="0" t="n">
        <f aca="false">INT((ROW()-3)/30)</f>
        <v>9</v>
      </c>
      <c r="E296" s="0" t="n">
        <f aca="false">2+30*D296</f>
        <v>272</v>
      </c>
      <c r="F296" s="8" t="n">
        <f aca="false">INDEX($F:$F,$E296)*(2*B296/INDEX($B:$B,$E296)-C296/INDEX($C:$C,$E296))</f>
        <v>3891.21155065924</v>
      </c>
      <c r="G296" s="9" t="n">
        <f aca="false">B296/B295-1</f>
        <v>0.0156349585430922</v>
      </c>
      <c r="H296" s="9" t="n">
        <f aca="false">F296/F295-1</f>
        <v>0.00728092982933837</v>
      </c>
      <c r="I296" s="9" t="n">
        <f aca="false">LN(B296/B295)</f>
        <v>0.0155139918226302</v>
      </c>
      <c r="J296" s="9" t="n">
        <f aca="false">LN(F296/F295)</f>
        <v>0.00725455181998609</v>
      </c>
      <c r="K296" s="9" t="n">
        <f aca="false">F296/F289-1</f>
        <v>0.0221983016272256</v>
      </c>
      <c r="L296" s="9" t="n">
        <f aca="false">F296/F266-1</f>
        <v>0.0253393605122292</v>
      </c>
      <c r="M296" s="9" t="n">
        <f aca="false">B296/B289-1</f>
        <v>0.0432435343821458</v>
      </c>
      <c r="N296" s="9" t="n">
        <f aca="false">B296/B266-1</f>
        <v>0.09231929457778</v>
      </c>
      <c r="O296" s="8" t="n">
        <f aca="false">MAX(O295,F296)</f>
        <v>3997.34577527674</v>
      </c>
      <c r="P296" s="9" t="n">
        <f aca="false">F296/O296-1</f>
        <v>-0.0265511743502229</v>
      </c>
      <c r="Q296" s="8" t="n">
        <f aca="false">MAX(Q295,B296)</f>
        <v>12315.7624166569</v>
      </c>
      <c r="R296" s="9" t="n">
        <f aca="false">B296/Q296-1</f>
        <v>-0.0313667276825532</v>
      </c>
      <c r="S296" s="9" t="n">
        <f aca="false">B296/INDEX($B:$B,$E296)-1</f>
        <v>0.110540259527951</v>
      </c>
      <c r="T296" s="0" t="n">
        <f aca="false">IF(AND($A296&gt;=CrashTest!$B$3,$A296&lt;=CrashTest!$C$3),1,IF(AND($A296&gt;=CrashTest!$B$4,$A296&lt;=CrashTest!$C$4),2,IF(AND($A296&gt;=CrashTest!$B$5,$A296&lt;=CrashTest!$C$5),3,IF(AND($A296&gt;=CrashTest!$B$6,$A296&lt;=CrashTest!$C$6),4,IF(AND($A296&gt;=CrashTest!$B$7,$A296&lt;=CrashTest!$C$7),5,0)))))</f>
        <v>0</v>
      </c>
      <c r="U296" s="8" t="str">
        <f aca="false">IF(T296=0,"",IF(T295=T296,MAX(U295,B296),B296))</f>
        <v/>
      </c>
      <c r="V296" s="9" t="str">
        <f aca="false">IF(T296=0,"",B296/U296-1)</f>
        <v/>
      </c>
      <c r="W296" s="8" t="str">
        <f aca="false">IF(T296=0,"",IF(T295=T296,MAX(W295,F296),F296))</f>
        <v/>
      </c>
      <c r="X296" s="9" t="str">
        <f aca="false">IF(T296=0,"",F296/W296-1)</f>
        <v/>
      </c>
    </row>
    <row r="297" customFormat="false" ht="15" hidden="false" customHeight="false" outlineLevel="0" collapsed="false">
      <c r="A297" s="5" t="n">
        <v>44125</v>
      </c>
      <c r="B297" s="6" t="n">
        <v>12848.4906177674</v>
      </c>
      <c r="C297" s="7" t="n">
        <v>8753.466394</v>
      </c>
      <c r="D297" s="0" t="n">
        <f aca="false">INT((ROW()-3)/30)</f>
        <v>9</v>
      </c>
      <c r="E297" s="0" t="n">
        <f aca="false">2+30*D297</f>
        <v>272</v>
      </c>
      <c r="F297" s="8" t="n">
        <f aca="false">INDEX($F:$F,$E297)*(2*B297/INDEX($B:$B,$E297)-C297/INDEX($C:$C,$E297))</f>
        <v>3897.72792906182</v>
      </c>
      <c r="G297" s="9" t="n">
        <f aca="false">B297/B296-1</f>
        <v>0.0770389924470802</v>
      </c>
      <c r="H297" s="9" t="n">
        <f aca="false">F297/F296-1</f>
        <v>0.00167463997208728</v>
      </c>
      <c r="I297" s="9" t="n">
        <f aca="false">LN(B297/B296)</f>
        <v>0.0742156022051175</v>
      </c>
      <c r="J297" s="9" t="n">
        <f aca="false">LN(F297/F296)</f>
        <v>0.00167323932606973</v>
      </c>
      <c r="K297" s="9" t="n">
        <f aca="false">F297/F290-1</f>
        <v>0.0259765721230623</v>
      </c>
      <c r="L297" s="9" t="n">
        <f aca="false">F297/F267-1</f>
        <v>0.0409467559889183</v>
      </c>
      <c r="M297" s="9" t="n">
        <f aca="false">B297/B290-1</f>
        <v>0.125371721943622</v>
      </c>
      <c r="N297" s="9" t="n">
        <f aca="false">B297/B267-1</f>
        <v>0.228887966204304</v>
      </c>
      <c r="O297" s="8" t="n">
        <f aca="false">MAX(O296,F297)</f>
        <v>3997.34577527674</v>
      </c>
      <c r="P297" s="9" t="n">
        <f aca="false">F297/O297-1</f>
        <v>-0.0249209980360083</v>
      </c>
      <c r="Q297" s="8" t="n">
        <f aca="false">MAX(Q296,B297)</f>
        <v>12848.4906177674</v>
      </c>
      <c r="R297" s="9" t="n">
        <f aca="false">B297/Q297-1</f>
        <v>0</v>
      </c>
      <c r="S297" s="9" t="n">
        <f aca="false">B297/INDEX($B:$B,$E297)-1</f>
        <v>0.196095162193904</v>
      </c>
      <c r="T297" s="0" t="n">
        <f aca="false">IF(AND($A297&gt;=CrashTest!$B$3,$A297&lt;=CrashTest!$C$3),1,IF(AND($A297&gt;=CrashTest!$B$4,$A297&lt;=CrashTest!$C$4),2,IF(AND($A297&gt;=CrashTest!$B$5,$A297&lt;=CrashTest!$C$5),3,IF(AND($A297&gt;=CrashTest!$B$6,$A297&lt;=CrashTest!$C$6),4,IF(AND($A297&gt;=CrashTest!$B$7,$A297&lt;=CrashTest!$C$7),5,0)))))</f>
        <v>0</v>
      </c>
      <c r="U297" s="8" t="str">
        <f aca="false">IF(T297=0,"",IF(T296=T297,MAX(U296,B297),B297))</f>
        <v/>
      </c>
      <c r="V297" s="9" t="str">
        <f aca="false">IF(T297=0,"",B297/U297-1)</f>
        <v/>
      </c>
      <c r="W297" s="8" t="str">
        <f aca="false">IF(T297=0,"",IF(T296=T297,MAX(W296,F297),F297))</f>
        <v/>
      </c>
      <c r="X297" s="9" t="str">
        <f aca="false">IF(T297=0,"",F297/W297-1)</f>
        <v/>
      </c>
    </row>
    <row r="298" customFormat="false" ht="15" hidden="false" customHeight="false" outlineLevel="0" collapsed="false">
      <c r="A298" s="5" t="n">
        <v>44126</v>
      </c>
      <c r="B298" s="6" t="n">
        <v>12997.4993417884</v>
      </c>
      <c r="C298" s="7" t="n">
        <v>8919.135982</v>
      </c>
      <c r="D298" s="0" t="n">
        <f aca="false">INT((ROW()-3)/30)</f>
        <v>9</v>
      </c>
      <c r="E298" s="0" t="n">
        <f aca="false">2+30*D298</f>
        <v>272</v>
      </c>
      <c r="F298" s="8" t="n">
        <f aca="false">INDEX($F:$F,$E298)*(2*B298/INDEX($B:$B,$E298)-C298/INDEX($C:$C,$E298))</f>
        <v>3906.62077266204</v>
      </c>
      <c r="G298" s="9" t="n">
        <f aca="false">B298/B297-1</f>
        <v>0.0115973718979057</v>
      </c>
      <c r="H298" s="9" t="n">
        <f aca="false">F298/F297-1</f>
        <v>0.00228154549575166</v>
      </c>
      <c r="I298" s="9" t="n">
        <f aca="false">LN(B298/B297)</f>
        <v>0.011530637844606</v>
      </c>
      <c r="J298" s="9" t="n">
        <f aca="false">LN(F298/F297)</f>
        <v>0.00227894672288878</v>
      </c>
      <c r="K298" s="9" t="n">
        <f aca="false">F298/F291-1</f>
        <v>0.0228651855566349</v>
      </c>
      <c r="L298" s="9" t="n">
        <f aca="false">F298/F268-1</f>
        <v>0.0532847966174335</v>
      </c>
      <c r="M298" s="9" t="n">
        <f aca="false">B298/B291-1</f>
        <v>0.129963707421854</v>
      </c>
      <c r="N298" s="9" t="n">
        <f aca="false">B298/B268-1</f>
        <v>0.235522629103078</v>
      </c>
      <c r="O298" s="8" t="n">
        <f aca="false">MAX(O297,F298)</f>
        <v>3997.34577527674</v>
      </c>
      <c r="P298" s="9" t="n">
        <f aca="false">F298/O298-1</f>
        <v>-0.0226963109310754</v>
      </c>
      <c r="Q298" s="8" t="n">
        <f aca="false">MAX(Q297,B298)</f>
        <v>12997.4993417884</v>
      </c>
      <c r="R298" s="9" t="n">
        <f aca="false">B298/Q298-1</f>
        <v>0</v>
      </c>
      <c r="S298" s="9" t="n">
        <f aca="false">B298/INDEX($B:$B,$E298)-1</f>
        <v>0.209966722615152</v>
      </c>
      <c r="T298" s="0" t="n">
        <f aca="false">IF(AND($A298&gt;=CrashTest!$B$3,$A298&lt;=CrashTest!$C$3),1,IF(AND($A298&gt;=CrashTest!$B$4,$A298&lt;=CrashTest!$C$4),2,IF(AND($A298&gt;=CrashTest!$B$5,$A298&lt;=CrashTest!$C$5),3,IF(AND($A298&gt;=CrashTest!$B$6,$A298&lt;=CrashTest!$C$6),4,IF(AND($A298&gt;=CrashTest!$B$7,$A298&lt;=CrashTest!$C$7),5,0)))))</f>
        <v>0</v>
      </c>
      <c r="U298" s="8" t="str">
        <f aca="false">IF(T298=0,"",IF(T297=T298,MAX(U297,B298),B298))</f>
        <v/>
      </c>
      <c r="V298" s="9" t="str">
        <f aca="false">IF(T298=0,"",B298/U298-1)</f>
        <v/>
      </c>
      <c r="W298" s="8" t="str">
        <f aca="false">IF(T298=0,"",IF(T297=T298,MAX(W297,F298),F298))</f>
        <v/>
      </c>
      <c r="X298" s="9" t="str">
        <f aca="false">IF(T298=0,"",F298/W298-1)</f>
        <v/>
      </c>
    </row>
    <row r="299" customFormat="false" ht="15" hidden="false" customHeight="false" outlineLevel="0" collapsed="false">
      <c r="A299" s="5" t="n">
        <v>44127</v>
      </c>
      <c r="B299" s="6" t="n">
        <v>12953.4296969608</v>
      </c>
      <c r="C299" s="7" t="n">
        <v>8860.164815</v>
      </c>
      <c r="D299" s="0" t="n">
        <f aca="false">INT((ROW()-3)/30)</f>
        <v>9</v>
      </c>
      <c r="E299" s="0" t="n">
        <f aca="false">2+30*D299</f>
        <v>272</v>
      </c>
      <c r="F299" s="8" t="n">
        <f aca="false">INDEX($F:$F,$E299)*(2*B299/INDEX($B:$B,$E299)-C299/INDEX($C:$C,$E299))</f>
        <v>3909.63604792093</v>
      </c>
      <c r="G299" s="9" t="n">
        <f aca="false">B299/B298-1</f>
        <v>-0.00339062489396791</v>
      </c>
      <c r="H299" s="9" t="n">
        <f aca="false">F299/F298-1</f>
        <v>0.000771837205186809</v>
      </c>
      <c r="I299" s="9" t="n">
        <f aca="false">LN(B299/B298)</f>
        <v>-0.00339638608894069</v>
      </c>
      <c r="J299" s="9" t="n">
        <f aca="false">LN(F299/F298)</f>
        <v>0.000771539492032031</v>
      </c>
      <c r="K299" s="9" t="n">
        <f aca="false">F299/F292-1</f>
        <v>0.0251218911958637</v>
      </c>
      <c r="L299" s="9" t="n">
        <f aca="false">F299/F269-1</f>
        <v>0.0573994122926305</v>
      </c>
      <c r="M299" s="9" t="n">
        <f aca="false">B299/B292-1</f>
        <v>0.142379781832217</v>
      </c>
      <c r="N299" s="9" t="n">
        <f aca="false">B299/B269-1</f>
        <v>0.265811638754384</v>
      </c>
      <c r="O299" s="8" t="n">
        <f aca="false">MAX(O298,F299)</f>
        <v>3997.34577527674</v>
      </c>
      <c r="P299" s="9" t="n">
        <f aca="false">F299/O299-1</f>
        <v>-0.0219419915830856</v>
      </c>
      <c r="Q299" s="8" t="n">
        <f aca="false">MAX(Q298,B299)</f>
        <v>12997.4993417884</v>
      </c>
      <c r="R299" s="9" t="n">
        <f aca="false">B299/Q299-1</f>
        <v>-0.00339062489396791</v>
      </c>
      <c r="S299" s="9" t="n">
        <f aca="false">B299/INDEX($B:$B,$E299)-1</f>
        <v>0.205864179324581</v>
      </c>
      <c r="T299" s="0" t="n">
        <f aca="false">IF(AND($A299&gt;=CrashTest!$B$3,$A299&lt;=CrashTest!$C$3),1,IF(AND($A299&gt;=CrashTest!$B$4,$A299&lt;=CrashTest!$C$4),2,IF(AND($A299&gt;=CrashTest!$B$5,$A299&lt;=CrashTest!$C$5),3,IF(AND($A299&gt;=CrashTest!$B$6,$A299&lt;=CrashTest!$C$6),4,IF(AND($A299&gt;=CrashTest!$B$7,$A299&lt;=CrashTest!$C$7),5,0)))))</f>
        <v>0</v>
      </c>
      <c r="U299" s="8" t="str">
        <f aca="false">IF(T299=0,"",IF(T298=T299,MAX(U298,B299),B299))</f>
        <v/>
      </c>
      <c r="V299" s="9" t="str">
        <f aca="false">IF(T299=0,"",B299/U299-1)</f>
        <v/>
      </c>
      <c r="W299" s="8" t="str">
        <f aca="false">IF(T299=0,"",IF(T298=T299,MAX(W298,F299),F299))</f>
        <v/>
      </c>
      <c r="X299" s="9" t="str">
        <f aca="false">IF(T299=0,"",F299/W299-1)</f>
        <v/>
      </c>
    </row>
    <row r="300" customFormat="false" ht="15" hidden="false" customHeight="false" outlineLevel="0" collapsed="false">
      <c r="A300" s="5" t="n">
        <v>44128</v>
      </c>
      <c r="B300" s="6" t="n">
        <v>13113.8669231444</v>
      </c>
      <c r="C300" s="7" t="n">
        <v>9087.059819</v>
      </c>
      <c r="D300" s="0" t="n">
        <f aca="false">INT((ROW()-3)/30)</f>
        <v>9</v>
      </c>
      <c r="E300" s="0" t="n">
        <f aca="false">2+30*D300</f>
        <v>272</v>
      </c>
      <c r="F300" s="8" t="n">
        <f aca="false">INDEX($F:$F,$E300)*(2*B300/INDEX($B:$B,$E300)-C300/INDEX($C:$C,$E300))</f>
        <v>3891.74891373776</v>
      </c>
      <c r="G300" s="9" t="n">
        <f aca="false">B300/B299-1</f>
        <v>0.0123856947493406</v>
      </c>
      <c r="H300" s="9" t="n">
        <f aca="false">F300/F299-1</f>
        <v>-0.00457514048978569</v>
      </c>
      <c r="I300" s="9" t="n">
        <f aca="false">LN(B300/B299)</f>
        <v>0.0123096195508161</v>
      </c>
      <c r="J300" s="9" t="n">
        <f aca="false">LN(F300/F299)</f>
        <v>-0.00458563847711875</v>
      </c>
      <c r="K300" s="9" t="n">
        <f aca="false">F300/F293-1</f>
        <v>0.0186539745124272</v>
      </c>
      <c r="L300" s="9" t="n">
        <f aca="false">F300/F270-1</f>
        <v>0.0404134304814219</v>
      </c>
      <c r="M300" s="9" t="n">
        <f aca="false">B300/B293-1</f>
        <v>0.15410500616157</v>
      </c>
      <c r="N300" s="9" t="n">
        <f aca="false">B300/B270-1</f>
        <v>0.221139283825908</v>
      </c>
      <c r="O300" s="8" t="n">
        <f aca="false">MAX(O299,F300)</f>
        <v>3997.34577527674</v>
      </c>
      <c r="P300" s="9" t="n">
        <f aca="false">F300/O300-1</f>
        <v>-0.026416744378753</v>
      </c>
      <c r="Q300" s="8" t="n">
        <f aca="false">MAX(Q299,B300)</f>
        <v>13113.8669231444</v>
      </c>
      <c r="R300" s="9" t="n">
        <f aca="false">B300/Q300-1</f>
        <v>0</v>
      </c>
      <c r="S300" s="9" t="n">
        <f aca="false">B300/INDEX($B:$B,$E300)-1</f>
        <v>0.220799644958859</v>
      </c>
      <c r="T300" s="0" t="n">
        <f aca="false">IF(AND($A300&gt;=CrashTest!$B$3,$A300&lt;=CrashTest!$C$3),1,IF(AND($A300&gt;=CrashTest!$B$4,$A300&lt;=CrashTest!$C$4),2,IF(AND($A300&gt;=CrashTest!$B$5,$A300&lt;=CrashTest!$C$5),3,IF(AND($A300&gt;=CrashTest!$B$6,$A300&lt;=CrashTest!$C$6),4,IF(AND($A300&gt;=CrashTest!$B$7,$A300&lt;=CrashTest!$C$7),5,0)))))</f>
        <v>0</v>
      </c>
      <c r="U300" s="8" t="str">
        <f aca="false">IF(T300=0,"",IF(T299=T300,MAX(U299,B300),B300))</f>
        <v/>
      </c>
      <c r="V300" s="9" t="str">
        <f aca="false">IF(T300=0,"",B300/U300-1)</f>
        <v/>
      </c>
      <c r="W300" s="8" t="str">
        <f aca="false">IF(T300=0,"",IF(T299=T300,MAX(W299,F300),F300))</f>
        <v/>
      </c>
      <c r="X300" s="9" t="str">
        <f aca="false">IF(T300=0,"",F300/W300-1)</f>
        <v/>
      </c>
    </row>
    <row r="301" customFormat="false" ht="15" hidden="false" customHeight="false" outlineLevel="0" collapsed="false">
      <c r="A301" s="5" t="n">
        <v>44129</v>
      </c>
      <c r="B301" s="6" t="n">
        <v>13041.6410374635</v>
      </c>
      <c r="C301" s="7" t="n">
        <v>8988.059186</v>
      </c>
      <c r="D301" s="0" t="n">
        <f aca="false">INT((ROW()-3)/30)</f>
        <v>9</v>
      </c>
      <c r="E301" s="0" t="n">
        <f aca="false">2+30*D301</f>
        <v>272</v>
      </c>
      <c r="F301" s="8" t="n">
        <f aca="false">INDEX($F:$F,$E301)*(2*B301/INDEX($B:$B,$E301)-C301/INDEX($C:$C,$E301))</f>
        <v>3898.0222375841</v>
      </c>
      <c r="G301" s="9" t="n">
        <f aca="false">B301/B300-1</f>
        <v>-0.00550759635614651</v>
      </c>
      <c r="H301" s="9" t="n">
        <f aca="false">F301/F300-1</f>
        <v>0.00161195492961741</v>
      </c>
      <c r="I301" s="9" t="n">
        <f aca="false">LN(B301/B300)</f>
        <v>-0.00552281908444856</v>
      </c>
      <c r="J301" s="9" t="n">
        <f aca="false">LN(F301/F300)</f>
        <v>0.0016106571247513</v>
      </c>
      <c r="K301" s="9" t="n">
        <f aca="false">F301/F294-1</f>
        <v>0.0163845516163323</v>
      </c>
      <c r="L301" s="9" t="n">
        <f aca="false">F301/F271-1</f>
        <v>0.0515957773827618</v>
      </c>
      <c r="M301" s="9" t="n">
        <f aca="false">B301/B294-1</f>
        <v>0.135080022309426</v>
      </c>
      <c r="N301" s="9" t="n">
        <f aca="false">B301/B271-1</f>
        <v>0.220712466516642</v>
      </c>
      <c r="O301" s="8" t="n">
        <f aca="false">MAX(O300,F301)</f>
        <v>3997.34577527674</v>
      </c>
      <c r="P301" s="9" t="n">
        <f aca="false">F301/O301-1</f>
        <v>-0.0248473720504614</v>
      </c>
      <c r="Q301" s="8" t="n">
        <f aca="false">MAX(Q300,B301)</f>
        <v>13113.8669231444</v>
      </c>
      <c r="R301" s="9" t="n">
        <f aca="false">B301/Q301-1</f>
        <v>-0.00550759635614651</v>
      </c>
      <c r="S301" s="9" t="n">
        <f aca="false">B301/INDEX($B:$B,$E301)-1</f>
        <v>0.214075973282698</v>
      </c>
      <c r="T301" s="0" t="n">
        <f aca="false">IF(AND($A301&gt;=CrashTest!$B$3,$A301&lt;=CrashTest!$C$3),1,IF(AND($A301&gt;=CrashTest!$B$4,$A301&lt;=CrashTest!$C$4),2,IF(AND($A301&gt;=CrashTest!$B$5,$A301&lt;=CrashTest!$C$5),3,IF(AND($A301&gt;=CrashTest!$B$6,$A301&lt;=CrashTest!$C$6),4,IF(AND($A301&gt;=CrashTest!$B$7,$A301&lt;=CrashTest!$C$7),5,0)))))</f>
        <v>0</v>
      </c>
      <c r="U301" s="8" t="str">
        <f aca="false">IF(T301=0,"",IF(T300=T301,MAX(U300,B301),B301))</f>
        <v/>
      </c>
      <c r="V301" s="9" t="str">
        <f aca="false">IF(T301=0,"",B301/U301-1)</f>
        <v/>
      </c>
      <c r="W301" s="8" t="str">
        <f aca="false">IF(T301=0,"",IF(T300=T301,MAX(W300,F301),F301))</f>
        <v/>
      </c>
      <c r="X301" s="9" t="str">
        <f aca="false">IF(T301=0,"",F301/W301-1)</f>
        <v/>
      </c>
    </row>
    <row r="302" customFormat="false" ht="15" hidden="false" customHeight="false" outlineLevel="0" collapsed="false">
      <c r="A302" s="5" t="n">
        <v>44130</v>
      </c>
      <c r="B302" s="6" t="n">
        <v>13080.6561698422</v>
      </c>
      <c r="C302" s="7" t="n">
        <v>9005.765691</v>
      </c>
      <c r="D302" s="0" t="n">
        <f aca="false">INT((ROW()-3)/30)</f>
        <v>9</v>
      </c>
      <c r="E302" s="0" t="n">
        <f aca="false">2+30*D302</f>
        <v>272</v>
      </c>
      <c r="F302" s="8" t="n">
        <f aca="false">INDEX($F:$F,$E302)*(2*B302/INDEX($B:$B,$E302)-C302/INDEX($C:$C,$E302))</f>
        <v>3914.8805488363</v>
      </c>
      <c r="G302" s="9" t="n">
        <f aca="false">B302/B301-1</f>
        <v>0.00299158152464285</v>
      </c>
      <c r="H302" s="9" t="n">
        <f aca="false">F302/F301-1</f>
        <v>0.00432483711602627</v>
      </c>
      <c r="I302" s="9" t="n">
        <f aca="false">LN(B302/B301)</f>
        <v>0.00298711564910384</v>
      </c>
      <c r="J302" s="9" t="n">
        <f aca="false">LN(F302/F301)</f>
        <v>0.0043155118850551</v>
      </c>
      <c r="K302" s="9" t="n">
        <f aca="false">F302/F295-1</f>
        <v>0.0134078983021464</v>
      </c>
      <c r="L302" s="9" t="n">
        <f aca="false">F302/F272-1</f>
        <v>0.0579410289088957</v>
      </c>
      <c r="M302" s="9" t="n">
        <f aca="false">B302/B295-1</f>
        <v>0.113644267928492</v>
      </c>
      <c r="N302" s="9" t="n">
        <f aca="false">B302/B272-1</f>
        <v>0.217707980533884</v>
      </c>
      <c r="O302" s="8" t="n">
        <f aca="false">MAX(O301,F302)</f>
        <v>3997.34577527674</v>
      </c>
      <c r="P302" s="9" t="n">
        <f aca="false">F302/O302-1</f>
        <v>-0.0206299957713147</v>
      </c>
      <c r="Q302" s="8" t="n">
        <f aca="false">MAX(Q301,B302)</f>
        <v>13113.8669231444</v>
      </c>
      <c r="R302" s="9" t="n">
        <f aca="false">B302/Q302-1</f>
        <v>-0.00253249125500787</v>
      </c>
      <c r="S302" s="9" t="n">
        <f aca="false">B302/INDEX($B:$B,$E302)-1</f>
        <v>0.217707980533884</v>
      </c>
      <c r="T302" s="0" t="n">
        <f aca="false">IF(AND($A302&gt;=CrashTest!$B$3,$A302&lt;=CrashTest!$C$3),1,IF(AND($A302&gt;=CrashTest!$B$4,$A302&lt;=CrashTest!$C$4),2,IF(AND($A302&gt;=CrashTest!$B$5,$A302&lt;=CrashTest!$C$5),3,IF(AND($A302&gt;=CrashTest!$B$6,$A302&lt;=CrashTest!$C$6),4,IF(AND($A302&gt;=CrashTest!$B$7,$A302&lt;=CrashTest!$C$7),5,0)))))</f>
        <v>0</v>
      </c>
      <c r="U302" s="8" t="str">
        <f aca="false">IF(T302=0,"",IF(T301=T302,MAX(U301,B302),B302))</f>
        <v/>
      </c>
      <c r="V302" s="9" t="str">
        <f aca="false">IF(T302=0,"",B302/U302-1)</f>
        <v/>
      </c>
      <c r="W302" s="8" t="str">
        <f aca="false">IF(T302=0,"",IF(T301=T302,MAX(W301,F302),F302))</f>
        <v/>
      </c>
      <c r="X302" s="9" t="str">
        <f aca="false">IF(T302=0,"",F302/W302-1)</f>
        <v/>
      </c>
    </row>
    <row r="303" customFormat="false" ht="15" hidden="false" customHeight="false" outlineLevel="0" collapsed="false">
      <c r="A303" s="5" t="n">
        <v>44131</v>
      </c>
      <c r="B303" s="6" t="n">
        <v>13675.5239275278</v>
      </c>
      <c r="C303" s="7" t="n">
        <v>9694.989872</v>
      </c>
      <c r="D303" s="0" t="n">
        <f aca="false">INT((ROW()-3)/30)</f>
        <v>10</v>
      </c>
      <c r="E303" s="0" t="n">
        <f aca="false">2+30*D303</f>
        <v>302</v>
      </c>
      <c r="F303" s="8" t="n">
        <f aca="false">INDEX($F:$F,$E303)*(2*B303/INDEX($B:$B,$E303)-C303/INDEX($C:$C,$E303))</f>
        <v>3971.34241993579</v>
      </c>
      <c r="G303" s="9" t="n">
        <f aca="false">B303/B302-1</f>
        <v>0.0454769049779846</v>
      </c>
      <c r="H303" s="9" t="n">
        <f aca="false">F303/F302-1</f>
        <v>0.0144223739128593</v>
      </c>
      <c r="I303" s="9" t="n">
        <f aca="false">LN(B303/B302)</f>
        <v>0.0444731497123735</v>
      </c>
      <c r="J303" s="9" t="n">
        <f aca="false">LN(F303/F302)</f>
        <v>0.0143193607596967</v>
      </c>
      <c r="K303" s="9" t="n">
        <f aca="false">F303/F296-1</f>
        <v>0.0205927815111926</v>
      </c>
      <c r="L303" s="9" t="n">
        <f aca="false">F303/F273-1</f>
        <v>0.0776573357849293</v>
      </c>
      <c r="M303" s="9" t="n">
        <f aca="false">B303/B296-1</f>
        <v>0.14636597794005</v>
      </c>
      <c r="N303" s="9" t="n">
        <f aca="false">B303/B273-1</f>
        <v>0.271098361584513</v>
      </c>
      <c r="O303" s="8" t="n">
        <f aca="false">MAX(O302,F303)</f>
        <v>3997.34577527674</v>
      </c>
      <c r="P303" s="9" t="n">
        <f aca="false">F303/O303-1</f>
        <v>-0.00650515537129015</v>
      </c>
      <c r="Q303" s="8" t="n">
        <f aca="false">MAX(Q302,B303)</f>
        <v>13675.5239275278</v>
      </c>
      <c r="R303" s="9" t="n">
        <f aca="false">B303/Q303-1</f>
        <v>0</v>
      </c>
      <c r="S303" s="9" t="n">
        <f aca="false">B303/INDEX($B:$B,$E303)-1</f>
        <v>0.0454769049779846</v>
      </c>
      <c r="T303" s="0" t="n">
        <f aca="false">IF(AND($A303&gt;=CrashTest!$B$3,$A303&lt;=CrashTest!$C$3),1,IF(AND($A303&gt;=CrashTest!$B$4,$A303&lt;=CrashTest!$C$4),2,IF(AND($A303&gt;=CrashTest!$B$5,$A303&lt;=CrashTest!$C$5),3,IF(AND($A303&gt;=CrashTest!$B$6,$A303&lt;=CrashTest!$C$6),4,IF(AND($A303&gt;=CrashTest!$B$7,$A303&lt;=CrashTest!$C$7),5,0)))))</f>
        <v>0</v>
      </c>
      <c r="U303" s="8" t="str">
        <f aca="false">IF(T303=0,"",IF(T302=T303,MAX(U302,B303),B303))</f>
        <v/>
      </c>
      <c r="V303" s="9" t="str">
        <f aca="false">IF(T303=0,"",B303/U303-1)</f>
        <v/>
      </c>
      <c r="W303" s="8" t="str">
        <f aca="false">IF(T303=0,"",IF(T302=T303,MAX(W302,F303),F303))</f>
        <v/>
      </c>
      <c r="X303" s="9" t="str">
        <f aca="false">IF(T303=0,"",F303/W303-1)</f>
        <v/>
      </c>
    </row>
    <row r="304" customFormat="false" ht="15" hidden="false" customHeight="false" outlineLevel="0" collapsed="false">
      <c r="A304" s="5" t="n">
        <v>44132</v>
      </c>
      <c r="B304" s="6" t="n">
        <v>13290.3288497954</v>
      </c>
      <c r="C304" s="7" t="n">
        <v>9255.71537</v>
      </c>
      <c r="D304" s="0" t="n">
        <f aca="false">INT((ROW()-3)/30)</f>
        <v>10</v>
      </c>
      <c r="E304" s="0" t="n">
        <f aca="false">2+30*D304</f>
        <v>302</v>
      </c>
      <c r="F304" s="8" t="n">
        <f aca="false">INDEX($F:$F,$E304)*(2*B304/INDEX($B:$B,$E304)-C304/INDEX($C:$C,$E304))</f>
        <v>3931.73030582607</v>
      </c>
      <c r="G304" s="9" t="n">
        <f aca="false">B304/B303-1</f>
        <v>-0.0281667510344544</v>
      </c>
      <c r="H304" s="9" t="n">
        <f aca="false">F304/F303-1</f>
        <v>-0.0099744897118107</v>
      </c>
      <c r="I304" s="9" t="n">
        <f aca="false">LN(B304/B303)</f>
        <v>-0.028571043801061</v>
      </c>
      <c r="J304" s="9" t="n">
        <f aca="false">LN(F304/F303)</f>
        <v>-0.0100245682176218</v>
      </c>
      <c r="K304" s="9" t="n">
        <f aca="false">F304/F297-1</f>
        <v>0.00872364038308593</v>
      </c>
      <c r="L304" s="9" t="n">
        <f aca="false">F304/F274-1</f>
        <v>0.0599073857458889</v>
      </c>
      <c r="M304" s="9" t="n">
        <f aca="false">B304/B297-1</f>
        <v>0.0343883375232426</v>
      </c>
      <c r="N304" s="9" t="n">
        <f aca="false">B304/B274-1</f>
        <v>0.238917142613613</v>
      </c>
      <c r="O304" s="8" t="n">
        <f aca="false">MAX(O303,F304)</f>
        <v>3997.34577527674</v>
      </c>
      <c r="P304" s="9" t="n">
        <f aca="false">F304/O304-1</f>
        <v>-0.0164147594777762</v>
      </c>
      <c r="Q304" s="8" t="n">
        <f aca="false">MAX(Q303,B304)</f>
        <v>13675.5239275278</v>
      </c>
      <c r="R304" s="9" t="n">
        <f aca="false">B304/Q304-1</f>
        <v>-0.0281667510344544</v>
      </c>
      <c r="S304" s="9" t="n">
        <f aca="false">B304/INDEX($B:$B,$E304)-1</f>
        <v>0.0160292172831977</v>
      </c>
      <c r="T304" s="0" t="n">
        <f aca="false">IF(AND($A304&gt;=CrashTest!$B$3,$A304&lt;=CrashTest!$C$3),1,IF(AND($A304&gt;=CrashTest!$B$4,$A304&lt;=CrashTest!$C$4),2,IF(AND($A304&gt;=CrashTest!$B$5,$A304&lt;=CrashTest!$C$5),3,IF(AND($A304&gt;=CrashTest!$B$6,$A304&lt;=CrashTest!$C$6),4,IF(AND($A304&gt;=CrashTest!$B$7,$A304&lt;=CrashTest!$C$7),5,0)))))</f>
        <v>0</v>
      </c>
      <c r="U304" s="8" t="str">
        <f aca="false">IF(T304=0,"",IF(T303=T304,MAX(U303,B304),B304))</f>
        <v/>
      </c>
      <c r="V304" s="9" t="str">
        <f aca="false">IF(T304=0,"",B304/U304-1)</f>
        <v/>
      </c>
      <c r="W304" s="8" t="str">
        <f aca="false">IF(T304=0,"",IF(T303=T304,MAX(W303,F304),F304))</f>
        <v/>
      </c>
      <c r="X304" s="9" t="str">
        <f aca="false">IF(T304=0,"",F304/W304-1)</f>
        <v/>
      </c>
    </row>
    <row r="305" customFormat="false" ht="15" hidden="false" customHeight="false" outlineLevel="0" collapsed="false">
      <c r="A305" s="5" t="n">
        <v>44133</v>
      </c>
      <c r="B305" s="6" t="n">
        <v>13475.2173007013</v>
      </c>
      <c r="C305" s="7" t="n">
        <v>9471.865858</v>
      </c>
      <c r="D305" s="0" t="n">
        <f aca="false">INT((ROW()-3)/30)</f>
        <v>10</v>
      </c>
      <c r="E305" s="0" t="n">
        <f aca="false">2+30*D305</f>
        <v>302</v>
      </c>
      <c r="F305" s="8" t="n">
        <f aca="false">INDEX($F:$F,$E305)*(2*B305/INDEX($B:$B,$E305)-C305/INDEX($C:$C,$E305))</f>
        <v>3948.43761583994</v>
      </c>
      <c r="G305" s="9" t="n">
        <f aca="false">B305/B304-1</f>
        <v>0.0139115030933752</v>
      </c>
      <c r="H305" s="9" t="n">
        <f aca="false">F305/F304-1</f>
        <v>0.00424935301109564</v>
      </c>
      <c r="I305" s="9" t="n">
        <f aca="false">LN(B305/B304)</f>
        <v>0.0138156263044591</v>
      </c>
      <c r="J305" s="9" t="n">
        <f aca="false">LN(F305/F304)</f>
        <v>0.0042403500062087</v>
      </c>
      <c r="K305" s="9" t="n">
        <f aca="false">F305/F298-1</f>
        <v>0.0107040958442997</v>
      </c>
      <c r="L305" s="9" t="n">
        <f aca="false">F305/F275-1</f>
        <v>0.0652250935173242</v>
      </c>
      <c r="M305" s="9" t="n">
        <f aca="false">B305/B298-1</f>
        <v>0.0367546053552768</v>
      </c>
      <c r="N305" s="9" t="n">
        <f aca="false">B305/B275-1</f>
        <v>0.242970194038479</v>
      </c>
      <c r="O305" s="8" t="n">
        <f aca="false">MAX(O304,F305)</f>
        <v>3997.34577527674</v>
      </c>
      <c r="P305" s="9" t="n">
        <f aca="false">F305/O305-1</f>
        <v>-0.0122351585742938</v>
      </c>
      <c r="Q305" s="8" t="n">
        <f aca="false">MAX(Q304,B305)</f>
        <v>13675.5239275278</v>
      </c>
      <c r="R305" s="9" t="n">
        <f aca="false">B305/Q305-1</f>
        <v>-0.0146470897852254</v>
      </c>
      <c r="S305" s="9" t="n">
        <f aca="false">B305/INDEX($B:$B,$E305)-1</f>
        <v>0.0301637108823922</v>
      </c>
      <c r="T305" s="0" t="n">
        <f aca="false">IF(AND($A305&gt;=CrashTest!$B$3,$A305&lt;=CrashTest!$C$3),1,IF(AND($A305&gt;=CrashTest!$B$4,$A305&lt;=CrashTest!$C$4),2,IF(AND($A305&gt;=CrashTest!$B$5,$A305&lt;=CrashTest!$C$5),3,IF(AND($A305&gt;=CrashTest!$B$6,$A305&lt;=CrashTest!$C$6),4,IF(AND($A305&gt;=CrashTest!$B$7,$A305&lt;=CrashTest!$C$7),5,0)))))</f>
        <v>0</v>
      </c>
      <c r="U305" s="8" t="str">
        <f aca="false">IF(T305=0,"",IF(T304=T305,MAX(U304,B305),B305))</f>
        <v/>
      </c>
      <c r="V305" s="9" t="str">
        <f aca="false">IF(T305=0,"",B305/U305-1)</f>
        <v/>
      </c>
      <c r="W305" s="8" t="str">
        <f aca="false">IF(T305=0,"",IF(T304=T305,MAX(W304,F305),F305))</f>
        <v/>
      </c>
      <c r="X305" s="9" t="str">
        <f aca="false">IF(T305=0,"",F305/W305-1)</f>
        <v/>
      </c>
    </row>
    <row r="306" customFormat="false" ht="15" hidden="false" customHeight="false" outlineLevel="0" collapsed="false">
      <c r="A306" s="5" t="n">
        <v>44134</v>
      </c>
      <c r="B306" s="6" t="n">
        <v>13603.2960908825</v>
      </c>
      <c r="C306" s="7" t="n">
        <v>9593.560673</v>
      </c>
      <c r="D306" s="0" t="n">
        <f aca="false">INT((ROW()-3)/30)</f>
        <v>10</v>
      </c>
      <c r="E306" s="0" t="n">
        <f aca="false">2+30*D306</f>
        <v>302</v>
      </c>
      <c r="F306" s="8" t="n">
        <f aca="false">INDEX($F:$F,$E306)*(2*B306/INDEX($B:$B,$E306)-C306/INDEX($C:$C,$E306))</f>
        <v>3972.20071066774</v>
      </c>
      <c r="G306" s="9" t="n">
        <f aca="false">B306/B305-1</f>
        <v>0.00950476621809537</v>
      </c>
      <c r="H306" s="9" t="n">
        <f aca="false">F306/F305-1</f>
        <v>0.00601835387558447</v>
      </c>
      <c r="I306" s="9" t="n">
        <f aca="false">LN(B306/B305)</f>
        <v>0.00945988012473619</v>
      </c>
      <c r="J306" s="9" t="n">
        <f aca="false">LN(F306/F305)</f>
        <v>0.00600031592024995</v>
      </c>
      <c r="K306" s="9" t="n">
        <f aca="false">F306/F299-1</f>
        <v>0.01600268208599</v>
      </c>
      <c r="L306" s="9" t="n">
        <f aca="false">F306/F276-1</f>
        <v>0.0750547171087932</v>
      </c>
      <c r="M306" s="9" t="n">
        <f aca="false">B306/B299-1</f>
        <v>0.0501694461717868</v>
      </c>
      <c r="N306" s="9" t="n">
        <f aca="false">B306/B276-1</f>
        <v>0.262797241063329</v>
      </c>
      <c r="O306" s="8" t="n">
        <f aca="false">MAX(O305,F306)</f>
        <v>3997.34577527674</v>
      </c>
      <c r="P306" s="9" t="n">
        <f aca="false">F306/O306-1</f>
        <v>-0.00629044021273328</v>
      </c>
      <c r="Q306" s="8" t="n">
        <f aca="false">MAX(Q305,B306)</f>
        <v>13675.5239275278</v>
      </c>
      <c r="R306" s="9" t="n">
        <f aca="false">B306/Q306-1</f>
        <v>-0.00528154073131415</v>
      </c>
      <c r="S306" s="9" t="n">
        <f aca="false">B306/INDEX($B:$B,$E306)-1</f>
        <v>0.0399551761206951</v>
      </c>
      <c r="T306" s="0" t="n">
        <f aca="false">IF(AND($A306&gt;=CrashTest!$B$3,$A306&lt;=CrashTest!$C$3),1,IF(AND($A306&gt;=CrashTest!$B$4,$A306&lt;=CrashTest!$C$4),2,IF(AND($A306&gt;=CrashTest!$B$5,$A306&lt;=CrashTest!$C$5),3,IF(AND($A306&gt;=CrashTest!$B$6,$A306&lt;=CrashTest!$C$6),4,IF(AND($A306&gt;=CrashTest!$B$7,$A306&lt;=CrashTest!$C$7),5,0)))))</f>
        <v>0</v>
      </c>
      <c r="U306" s="8" t="str">
        <f aca="false">IF(T306=0,"",IF(T305=T306,MAX(U305,B306),B306))</f>
        <v/>
      </c>
      <c r="V306" s="9" t="str">
        <f aca="false">IF(T306=0,"",B306/U306-1)</f>
        <v/>
      </c>
      <c r="W306" s="8" t="str">
        <f aca="false">IF(T306=0,"",IF(T305=T306,MAX(W305,F306),F306))</f>
        <v/>
      </c>
      <c r="X306" s="9" t="str">
        <f aca="false">IF(T306=0,"",F306/W306-1)</f>
        <v/>
      </c>
    </row>
    <row r="307" customFormat="false" ht="15" hidden="false" customHeight="false" outlineLevel="0" collapsed="false">
      <c r="A307" s="5" t="n">
        <v>44135</v>
      </c>
      <c r="B307" s="6" t="n">
        <v>13807.2336110462</v>
      </c>
      <c r="C307" s="7" t="n">
        <v>9880.612705</v>
      </c>
      <c r="D307" s="0" t="n">
        <f aca="false">INT((ROW()-3)/30)</f>
        <v>10</v>
      </c>
      <c r="E307" s="0" t="n">
        <f aca="false">2+30*D307</f>
        <v>302</v>
      </c>
      <c r="F307" s="8" t="n">
        <f aca="false">INDEX($F:$F,$E307)*(2*B307/INDEX($B:$B,$E307)-C307/INDEX($C:$C,$E307))</f>
        <v>3969.4888426186</v>
      </c>
      <c r="G307" s="9" t="n">
        <f aca="false">B307/B306-1</f>
        <v>0.0149917724940492</v>
      </c>
      <c r="H307" s="9" t="n">
        <f aca="false">F307/F306-1</f>
        <v>-0.000682711737564401</v>
      </c>
      <c r="I307" s="9" t="n">
        <f aca="false">LN(B307/B306)</f>
        <v>0.0148805065437046</v>
      </c>
      <c r="J307" s="9" t="n">
        <f aca="false">LN(F307/F306)</f>
        <v>-0.000682944891346627</v>
      </c>
      <c r="K307" s="9" t="n">
        <f aca="false">F307/F300-1</f>
        <v>0.0199755766890355</v>
      </c>
      <c r="L307" s="9" t="n">
        <f aca="false">F307/F277-1</f>
        <v>0.0815906980156607</v>
      </c>
      <c r="M307" s="9" t="n">
        <f aca="false">B307/B300-1</f>
        <v>0.0528727866437391</v>
      </c>
      <c r="N307" s="9" t="n">
        <f aca="false">B307/B277-1</f>
        <v>0.301756552361768</v>
      </c>
      <c r="O307" s="8" t="n">
        <f aca="false">MAX(O306,F307)</f>
        <v>3997.34577527674</v>
      </c>
      <c r="P307" s="9" t="n">
        <f aca="false">F307/O307-1</f>
        <v>-0.00696885739292996</v>
      </c>
      <c r="Q307" s="8" t="n">
        <f aca="false">MAX(Q306,B307)</f>
        <v>13807.2336110462</v>
      </c>
      <c r="R307" s="9" t="n">
        <f aca="false">B307/Q307-1</f>
        <v>0</v>
      </c>
      <c r="S307" s="9" t="n">
        <f aca="false">B307/INDEX($B:$B,$E307)-1</f>
        <v>0.0555459475251054</v>
      </c>
      <c r="T307" s="0" t="n">
        <f aca="false">IF(AND($A307&gt;=CrashTest!$B$3,$A307&lt;=CrashTest!$C$3),1,IF(AND($A307&gt;=CrashTest!$B$4,$A307&lt;=CrashTest!$C$4),2,IF(AND($A307&gt;=CrashTest!$B$5,$A307&lt;=CrashTest!$C$5),3,IF(AND($A307&gt;=CrashTest!$B$6,$A307&lt;=CrashTest!$C$6),4,IF(AND($A307&gt;=CrashTest!$B$7,$A307&lt;=CrashTest!$C$7),5,0)))))</f>
        <v>0</v>
      </c>
      <c r="U307" s="8" t="str">
        <f aca="false">IF(T307=0,"",IF(T306=T307,MAX(U306,B307),B307))</f>
        <v/>
      </c>
      <c r="V307" s="9" t="str">
        <f aca="false">IF(T307=0,"",B307/U307-1)</f>
        <v/>
      </c>
      <c r="W307" s="8" t="str">
        <f aca="false">IF(T307=0,"",IF(T306=T307,MAX(W306,F307),F307))</f>
        <v/>
      </c>
      <c r="X307" s="9" t="str">
        <f aca="false">IF(T307=0,"",F307/W307-1)</f>
        <v/>
      </c>
    </row>
    <row r="308" customFormat="false" ht="15" hidden="false" customHeight="false" outlineLevel="0" collapsed="false">
      <c r="A308" s="5" t="n">
        <v>44136</v>
      </c>
      <c r="B308" s="6" t="n">
        <v>13736.89941128</v>
      </c>
      <c r="C308" s="7" t="n">
        <v>9821.73942</v>
      </c>
      <c r="D308" s="0" t="n">
        <f aca="false">INT((ROW()-3)/30)</f>
        <v>10</v>
      </c>
      <c r="E308" s="0" t="n">
        <f aca="false">2+30*D308</f>
        <v>302</v>
      </c>
      <c r="F308" s="8" t="n">
        <f aca="false">INDEX($F:$F,$E308)*(2*B308/INDEX($B:$B,$E308)-C308/INDEX($C:$C,$E308))</f>
        <v>3952.98121165168</v>
      </c>
      <c r="G308" s="9" t="n">
        <f aca="false">B308/B307-1</f>
        <v>-0.00509401099072671</v>
      </c>
      <c r="H308" s="9" t="n">
        <f aca="false">F308/F307-1</f>
        <v>-0.00415862888684548</v>
      </c>
      <c r="I308" s="9" t="n">
        <f aca="false">LN(B308/B307)</f>
        <v>-0.00510702969514816</v>
      </c>
      <c r="J308" s="9" t="n">
        <f aca="false">LN(F308/F307)</f>
        <v>-0.0041673000323552</v>
      </c>
      <c r="K308" s="9" t="n">
        <f aca="false">F308/F301-1</f>
        <v>0.0140991945960895</v>
      </c>
      <c r="L308" s="9" t="n">
        <f aca="false">F308/F278-1</f>
        <v>0.0774140226721045</v>
      </c>
      <c r="M308" s="9" t="n">
        <f aca="false">B308/B301-1</f>
        <v>0.0533106510000772</v>
      </c>
      <c r="N308" s="9" t="n">
        <f aca="false">B308/B278-1</f>
        <v>0.299599060787354</v>
      </c>
      <c r="O308" s="8" t="n">
        <f aca="false">MAX(O307,F308)</f>
        <v>3997.34577527674</v>
      </c>
      <c r="P308" s="9" t="n">
        <f aca="false">F308/O308-1</f>
        <v>-0.0110985053881129</v>
      </c>
      <c r="Q308" s="8" t="n">
        <f aca="false">MAX(Q307,B308)</f>
        <v>13807.2336110462</v>
      </c>
      <c r="R308" s="9" t="n">
        <f aca="false">B308/Q308-1</f>
        <v>-0.00509401099072671</v>
      </c>
      <c r="S308" s="9" t="n">
        <f aca="false">B308/INDEX($B:$B,$E308)-1</f>
        <v>0.0501689848671953</v>
      </c>
      <c r="T308" s="0" t="n">
        <f aca="false">IF(AND($A308&gt;=CrashTest!$B$3,$A308&lt;=CrashTest!$C$3),1,IF(AND($A308&gt;=CrashTest!$B$4,$A308&lt;=CrashTest!$C$4),2,IF(AND($A308&gt;=CrashTest!$B$5,$A308&lt;=CrashTest!$C$5),3,IF(AND($A308&gt;=CrashTest!$B$6,$A308&lt;=CrashTest!$C$6),4,IF(AND($A308&gt;=CrashTest!$B$7,$A308&lt;=CrashTest!$C$7),5,0)))))</f>
        <v>0</v>
      </c>
      <c r="U308" s="8" t="str">
        <f aca="false">IF(T308=0,"",IF(T307=T308,MAX(U307,B308),B308))</f>
        <v/>
      </c>
      <c r="V308" s="9" t="str">
        <f aca="false">IF(T308=0,"",B308/U308-1)</f>
        <v/>
      </c>
      <c r="W308" s="8" t="str">
        <f aca="false">IF(T308=0,"",IF(T307=T308,MAX(W307,F308),F308))</f>
        <v/>
      </c>
      <c r="X308" s="9" t="str">
        <f aca="false">IF(T308=0,"",F308/W308-1)</f>
        <v/>
      </c>
    </row>
    <row r="309" customFormat="false" ht="15" hidden="false" customHeight="false" outlineLevel="0" collapsed="false">
      <c r="A309" s="5" t="n">
        <v>44137</v>
      </c>
      <c r="B309" s="6" t="n">
        <v>13595.5647603741</v>
      </c>
      <c r="C309" s="7" t="n">
        <v>9577.844024</v>
      </c>
      <c r="D309" s="0" t="n">
        <f aca="false">INT((ROW()-3)/30)</f>
        <v>10</v>
      </c>
      <c r="E309" s="0" t="n">
        <f aca="false">2+30*D309</f>
        <v>302</v>
      </c>
      <c r="F309" s="8" t="n">
        <f aca="false">INDEX($F:$F,$E309)*(2*B309/INDEX($B:$B,$E309)-C309/INDEX($C:$C,$E309))</f>
        <v>3974.40508199334</v>
      </c>
      <c r="G309" s="9" t="n">
        <f aca="false">B309/B308-1</f>
        <v>-0.0102886864549538</v>
      </c>
      <c r="H309" s="9" t="n">
        <f aca="false">F309/F308-1</f>
        <v>0.00541967421411216</v>
      </c>
      <c r="I309" s="9" t="n">
        <f aca="false">LN(B309/B308)</f>
        <v>-0.0103419808575229</v>
      </c>
      <c r="J309" s="9" t="n">
        <f aca="false">LN(F309/F308)</f>
        <v>0.00540504062885105</v>
      </c>
      <c r="K309" s="9" t="n">
        <f aca="false">F309/F302-1</f>
        <v>0.0152046869411471</v>
      </c>
      <c r="L309" s="9" t="n">
        <f aca="false">F309/F279-1</f>
        <v>0.0834986230007773</v>
      </c>
      <c r="M309" s="9" t="n">
        <f aca="false">B309/B302-1</f>
        <v>0.0393641254571797</v>
      </c>
      <c r="N309" s="9" t="n">
        <f aca="false">B309/B279-1</f>
        <v>0.287982583962457</v>
      </c>
      <c r="O309" s="8" t="n">
        <f aca="false">MAX(O308,F309)</f>
        <v>3997.34577527674</v>
      </c>
      <c r="P309" s="9" t="n">
        <f aca="false">F309/O309-1</f>
        <v>-0.00573898145746776</v>
      </c>
      <c r="Q309" s="8" t="n">
        <f aca="false">MAX(Q308,B309)</f>
        <v>13807.2336110462</v>
      </c>
      <c r="R309" s="9" t="n">
        <f aca="false">B309/Q309-1</f>
        <v>-0.0153302867637989</v>
      </c>
      <c r="S309" s="9" t="n">
        <f aca="false">B309/INDEX($B:$B,$E309)-1</f>
        <v>0.0393641254571797</v>
      </c>
      <c r="T309" s="0" t="n">
        <f aca="false">IF(AND($A309&gt;=CrashTest!$B$3,$A309&lt;=CrashTest!$C$3),1,IF(AND($A309&gt;=CrashTest!$B$4,$A309&lt;=CrashTest!$C$4),2,IF(AND($A309&gt;=CrashTest!$B$5,$A309&lt;=CrashTest!$C$5),3,IF(AND($A309&gt;=CrashTest!$B$6,$A309&lt;=CrashTest!$C$6),4,IF(AND($A309&gt;=CrashTest!$B$7,$A309&lt;=CrashTest!$C$7),5,0)))))</f>
        <v>0</v>
      </c>
      <c r="U309" s="8" t="str">
        <f aca="false">IF(T309=0,"",IF(T308=T309,MAX(U308,B309),B309))</f>
        <v/>
      </c>
      <c r="V309" s="9" t="str">
        <f aca="false">IF(T309=0,"",B309/U309-1)</f>
        <v/>
      </c>
      <c r="W309" s="8" t="str">
        <f aca="false">IF(T309=0,"",IF(T308=T309,MAX(W308,F309),F309))</f>
        <v/>
      </c>
      <c r="X309" s="9" t="str">
        <f aca="false">IF(T309=0,"",F309/W309-1)</f>
        <v/>
      </c>
    </row>
    <row r="310" customFormat="false" ht="15" hidden="false" customHeight="false" outlineLevel="0" collapsed="false">
      <c r="A310" s="5" t="n">
        <v>44138</v>
      </c>
      <c r="B310" s="6" t="n">
        <v>13996.9153985973</v>
      </c>
      <c r="C310" s="7" t="n">
        <v>10150.58968</v>
      </c>
      <c r="D310" s="0" t="n">
        <f aca="false">INT((ROW()-3)/30)</f>
        <v>10</v>
      </c>
      <c r="E310" s="0" t="n">
        <f aca="false">2+30*D310</f>
        <v>302</v>
      </c>
      <c r="F310" s="8" t="n">
        <f aca="false">INDEX($F:$F,$E310)*(2*B310/INDEX($B:$B,$E310)-C310/INDEX($C:$C,$E310))</f>
        <v>3965.66650939926</v>
      </c>
      <c r="G310" s="9" t="n">
        <f aca="false">B310/B309-1</f>
        <v>0.0295207036483682</v>
      </c>
      <c r="H310" s="9" t="n">
        <f aca="false">F310/F309-1</f>
        <v>-0.00219871211257883</v>
      </c>
      <c r="I310" s="9" t="n">
        <f aca="false">LN(B310/B309)</f>
        <v>0.0290933576753057</v>
      </c>
      <c r="J310" s="9" t="n">
        <f aca="false">LN(F310/F309)</f>
        <v>-0.00220113282901243</v>
      </c>
      <c r="K310" s="9" t="n">
        <f aca="false">F310/F303-1</f>
        <v>-0.00142921711007238</v>
      </c>
      <c r="L310" s="9" t="n">
        <f aca="false">F310/F280-1</f>
        <v>0.0776756749380565</v>
      </c>
      <c r="M310" s="9" t="n">
        <f aca="false">B310/B303-1</f>
        <v>0.02350121814511</v>
      </c>
      <c r="N310" s="9" t="n">
        <f aca="false">B310/B280-1</f>
        <v>0.312339761440978</v>
      </c>
      <c r="O310" s="8" t="n">
        <f aca="false">MAX(O309,F310)</f>
        <v>3997.34577527674</v>
      </c>
      <c r="P310" s="9" t="n">
        <f aca="false">F310/O310-1</f>
        <v>-0.00792507520200214</v>
      </c>
      <c r="Q310" s="8" t="n">
        <f aca="false">MAX(Q309,B310)</f>
        <v>13996.9153985973</v>
      </c>
      <c r="R310" s="9" t="n">
        <f aca="false">B310/Q310-1</f>
        <v>0</v>
      </c>
      <c r="S310" s="9" t="n">
        <f aca="false">B310/INDEX($B:$B,$E310)-1</f>
        <v>0.0700468857875465</v>
      </c>
      <c r="T310" s="0" t="n">
        <f aca="false">IF(AND($A310&gt;=CrashTest!$B$3,$A310&lt;=CrashTest!$C$3),1,IF(AND($A310&gt;=CrashTest!$B$4,$A310&lt;=CrashTest!$C$4),2,IF(AND($A310&gt;=CrashTest!$B$5,$A310&lt;=CrashTest!$C$5),3,IF(AND($A310&gt;=CrashTest!$B$6,$A310&lt;=CrashTest!$C$6),4,IF(AND($A310&gt;=CrashTest!$B$7,$A310&lt;=CrashTest!$C$7),5,0)))))</f>
        <v>0</v>
      </c>
      <c r="U310" s="8" t="str">
        <f aca="false">IF(T310=0,"",IF(T309=T310,MAX(U309,B310),B310))</f>
        <v/>
      </c>
      <c r="V310" s="9" t="str">
        <f aca="false">IF(T310=0,"",B310/U310-1)</f>
        <v/>
      </c>
      <c r="W310" s="8" t="str">
        <f aca="false">IF(T310=0,"",IF(T309=T310,MAX(W309,F310),F310))</f>
        <v/>
      </c>
      <c r="X310" s="9" t="str">
        <f aca="false">IF(T310=0,"",F310/W310-1)</f>
        <v/>
      </c>
    </row>
    <row r="311" customFormat="false" ht="15" hidden="false" customHeight="false" outlineLevel="0" collapsed="false">
      <c r="A311" s="5" t="n">
        <v>44139</v>
      </c>
      <c r="B311" s="6" t="n">
        <v>14129.1481954997</v>
      </c>
      <c r="C311" s="7" t="n">
        <v>10287.44282</v>
      </c>
      <c r="D311" s="0" t="n">
        <f aca="false">INT((ROW()-3)/30)</f>
        <v>10</v>
      </c>
      <c r="E311" s="0" t="n">
        <f aca="false">2+30*D311</f>
        <v>302</v>
      </c>
      <c r="F311" s="8" t="n">
        <f aca="false">INDEX($F:$F,$E311)*(2*B311/INDEX($B:$B,$E311)-C311/INDEX($C:$C,$E311))</f>
        <v>3985.3266423538</v>
      </c>
      <c r="G311" s="9" t="n">
        <f aca="false">B311/B310-1</f>
        <v>0.00944728128567896</v>
      </c>
      <c r="H311" s="9" t="n">
        <f aca="false">F311/F310-1</f>
        <v>0.00495758604712071</v>
      </c>
      <c r="I311" s="9" t="n">
        <f aca="false">LN(B311/B310)</f>
        <v>0.00940293480748309</v>
      </c>
      <c r="J311" s="9" t="n">
        <f aca="false">LN(F311/F310)</f>
        <v>0.00494533768228167</v>
      </c>
      <c r="K311" s="9" t="n">
        <f aca="false">F311/F304-1</f>
        <v>0.0136317428609767</v>
      </c>
      <c r="L311" s="9" t="n">
        <f aca="false">F311/F281-1</f>
        <v>0.0802834037589286</v>
      </c>
      <c r="M311" s="9" t="n">
        <f aca="false">B311/B304-1</f>
        <v>0.0631150180845386</v>
      </c>
      <c r="N311" s="9" t="n">
        <f aca="false">B311/B281-1</f>
        <v>0.311577660348621</v>
      </c>
      <c r="O311" s="8" t="n">
        <f aca="false">MAX(O310,F311)</f>
        <v>3997.34577527674</v>
      </c>
      <c r="P311" s="9" t="n">
        <f aca="false">F311/O311-1</f>
        <v>-0.00300677839712538</v>
      </c>
      <c r="Q311" s="8" t="n">
        <f aca="false">MAX(Q310,B311)</f>
        <v>14129.1481954997</v>
      </c>
      <c r="R311" s="9" t="n">
        <f aca="false">B311/Q311-1</f>
        <v>0</v>
      </c>
      <c r="S311" s="9" t="n">
        <f aca="false">B311/INDEX($B:$B,$E311)-1</f>
        <v>0.0801559197064461</v>
      </c>
      <c r="T311" s="0" t="n">
        <f aca="false">IF(AND($A311&gt;=CrashTest!$B$3,$A311&lt;=CrashTest!$C$3),1,IF(AND($A311&gt;=CrashTest!$B$4,$A311&lt;=CrashTest!$C$4),2,IF(AND($A311&gt;=CrashTest!$B$5,$A311&lt;=CrashTest!$C$5),3,IF(AND($A311&gt;=CrashTest!$B$6,$A311&lt;=CrashTest!$C$6),4,IF(AND($A311&gt;=CrashTest!$B$7,$A311&lt;=CrashTest!$C$7),5,0)))))</f>
        <v>0</v>
      </c>
      <c r="U311" s="8" t="str">
        <f aca="false">IF(T311=0,"",IF(T310=T311,MAX(U310,B311),B311))</f>
        <v/>
      </c>
      <c r="V311" s="9" t="str">
        <f aca="false">IF(T311=0,"",B311/U311-1)</f>
        <v/>
      </c>
      <c r="W311" s="8" t="str">
        <f aca="false">IF(T311=0,"",IF(T310=T311,MAX(W310,F311),F311))</f>
        <v/>
      </c>
      <c r="X311" s="9" t="str">
        <f aca="false">IF(T311=0,"",F311/W311-1)</f>
        <v/>
      </c>
    </row>
    <row r="312" customFormat="false" ht="15" hidden="false" customHeight="false" outlineLevel="0" collapsed="false">
      <c r="A312" s="5" t="n">
        <v>44140</v>
      </c>
      <c r="B312" s="6" t="n">
        <v>15606.466833723</v>
      </c>
      <c r="C312" s="7" t="n">
        <v>12152.81837</v>
      </c>
      <c r="D312" s="0" t="n">
        <f aca="false">INT((ROW()-3)/30)</f>
        <v>10</v>
      </c>
      <c r="E312" s="0" t="n">
        <f aca="false">2+30*D312</f>
        <v>302</v>
      </c>
      <c r="F312" s="8" t="n">
        <f aca="false">INDEX($F:$F,$E312)*(2*B312/INDEX($B:$B,$E312)-C312/INDEX($C:$C,$E312))</f>
        <v>4058.71935282699</v>
      </c>
      <c r="G312" s="9" t="n">
        <f aca="false">B312/B311-1</f>
        <v>0.104558223735939</v>
      </c>
      <c r="H312" s="9" t="n">
        <f aca="false">F312/F311-1</f>
        <v>0.0184157327766359</v>
      </c>
      <c r="I312" s="9" t="n">
        <f aca="false">LN(B312/B311)</f>
        <v>0.0994454575053418</v>
      </c>
      <c r="J312" s="9" t="n">
        <f aca="false">LN(F312/F311)</f>
        <v>0.0182482166655305</v>
      </c>
      <c r="K312" s="9" t="n">
        <f aca="false">F312/F305-1</f>
        <v>0.0279304747134994</v>
      </c>
      <c r="L312" s="9" t="n">
        <f aca="false">F312/F282-1</f>
        <v>0.107361678098631</v>
      </c>
      <c r="M312" s="9" t="n">
        <f aca="false">B312/B305-1</f>
        <v>0.158160680118367</v>
      </c>
      <c r="N312" s="9" t="n">
        <f aca="false">B312/B282-1</f>
        <v>0.472812067353634</v>
      </c>
      <c r="O312" s="8" t="n">
        <f aca="false">MAX(O311,F312)</f>
        <v>4058.71935282699</v>
      </c>
      <c r="P312" s="9" t="n">
        <f aca="false">F312/O312-1</f>
        <v>0</v>
      </c>
      <c r="Q312" s="8" t="n">
        <f aca="false">MAX(Q311,B312)</f>
        <v>15606.466833723</v>
      </c>
      <c r="R312" s="9" t="n">
        <f aca="false">B312/Q312-1</f>
        <v>0</v>
      </c>
      <c r="S312" s="9" t="n">
        <f aca="false">B312/INDEX($B:$B,$E312)-1</f>
        <v>0.193095104028812</v>
      </c>
      <c r="T312" s="0" t="n">
        <f aca="false">IF(AND($A312&gt;=CrashTest!$B$3,$A312&lt;=CrashTest!$C$3),1,IF(AND($A312&gt;=CrashTest!$B$4,$A312&lt;=CrashTest!$C$4),2,IF(AND($A312&gt;=CrashTest!$B$5,$A312&lt;=CrashTest!$C$5),3,IF(AND($A312&gt;=CrashTest!$B$6,$A312&lt;=CrashTest!$C$6),4,IF(AND($A312&gt;=CrashTest!$B$7,$A312&lt;=CrashTest!$C$7),5,0)))))</f>
        <v>0</v>
      </c>
      <c r="U312" s="8" t="str">
        <f aca="false">IF(T312=0,"",IF(T311=T312,MAX(U311,B312),B312))</f>
        <v/>
      </c>
      <c r="V312" s="9" t="str">
        <f aca="false">IF(T312=0,"",B312/U312-1)</f>
        <v/>
      </c>
      <c r="W312" s="8" t="str">
        <f aca="false">IF(T312=0,"",IF(T311=T312,MAX(W311,F312),F312))</f>
        <v/>
      </c>
      <c r="X312" s="9" t="str">
        <f aca="false">IF(T312=0,"",F312/W312-1)</f>
        <v/>
      </c>
    </row>
    <row r="313" customFormat="false" ht="15" hidden="false" customHeight="false" outlineLevel="0" collapsed="false">
      <c r="A313" s="5" t="n">
        <v>44141</v>
      </c>
      <c r="B313" s="6" t="n">
        <v>15618.9724713618</v>
      </c>
      <c r="C313" s="7" t="n">
        <v>12115.40909</v>
      </c>
      <c r="D313" s="0" t="n">
        <f aca="false">INT((ROW()-3)/30)</f>
        <v>10</v>
      </c>
      <c r="E313" s="0" t="n">
        <f aca="false">2+30*D313</f>
        <v>302</v>
      </c>
      <c r="F313" s="8" t="n">
        <f aca="false">INDEX($F:$F,$E313)*(2*B313/INDEX($B:$B,$E313)-C313/INDEX($C:$C,$E313))</f>
        <v>4082.46704413475</v>
      </c>
      <c r="G313" s="9" t="n">
        <f aca="false">B313/B312-1</f>
        <v>0.000801311262314419</v>
      </c>
      <c r="H313" s="9" t="n">
        <f aca="false">F313/F312-1</f>
        <v>0.00585103064374692</v>
      </c>
      <c r="I313" s="9" t="n">
        <f aca="false">LN(B313/B312)</f>
        <v>0.000800990383849107</v>
      </c>
      <c r="J313" s="9" t="n">
        <f aca="false">LN(F313/F312)</f>
        <v>0.00583397984146588</v>
      </c>
      <c r="K313" s="9" t="n">
        <f aca="false">F313/F306-1</f>
        <v>0.0277595070085157</v>
      </c>
      <c r="L313" s="9" t="n">
        <f aca="false">F313/F283-1</f>
        <v>0.10946814445036</v>
      </c>
      <c r="M313" s="9" t="n">
        <f aca="false">B313/B306-1</f>
        <v>0.148175586785198</v>
      </c>
      <c r="N313" s="9" t="n">
        <f aca="false">B313/B283-1</f>
        <v>0.46420622838929</v>
      </c>
      <c r="O313" s="8" t="n">
        <f aca="false">MAX(O312,F313)</f>
        <v>4082.46704413475</v>
      </c>
      <c r="P313" s="9" t="n">
        <f aca="false">F313/O313-1</f>
        <v>0</v>
      </c>
      <c r="Q313" s="8" t="n">
        <f aca="false">MAX(Q312,B313)</f>
        <v>15618.9724713618</v>
      </c>
      <c r="R313" s="9" t="n">
        <f aca="false">B313/Q313-1</f>
        <v>0</v>
      </c>
      <c r="S313" s="9" t="n">
        <f aca="false">B313/INDEX($B:$B,$E313)-1</f>
        <v>0.194051144572682</v>
      </c>
      <c r="T313" s="0" t="n">
        <f aca="false">IF(AND($A313&gt;=CrashTest!$B$3,$A313&lt;=CrashTest!$C$3),1,IF(AND($A313&gt;=CrashTest!$B$4,$A313&lt;=CrashTest!$C$4),2,IF(AND($A313&gt;=CrashTest!$B$5,$A313&lt;=CrashTest!$C$5),3,IF(AND($A313&gt;=CrashTest!$B$6,$A313&lt;=CrashTest!$C$6),4,IF(AND($A313&gt;=CrashTest!$B$7,$A313&lt;=CrashTest!$C$7),5,0)))))</f>
        <v>0</v>
      </c>
      <c r="U313" s="8" t="str">
        <f aca="false">IF(T313=0,"",IF(T312=T313,MAX(U312,B313),B313))</f>
        <v/>
      </c>
      <c r="V313" s="9" t="str">
        <f aca="false">IF(T313=0,"",B313/U313-1)</f>
        <v/>
      </c>
      <c r="W313" s="8" t="str">
        <f aca="false">IF(T313=0,"",IF(T312=T313,MAX(W312,F313),F313))</f>
        <v/>
      </c>
      <c r="X313" s="9" t="str">
        <f aca="false">IF(T313=0,"",F313/W313-1)</f>
        <v/>
      </c>
    </row>
    <row r="314" customFormat="false" ht="15" hidden="false" customHeight="false" outlineLevel="0" collapsed="false">
      <c r="A314" s="5" t="n">
        <v>44142</v>
      </c>
      <c r="B314" s="6" t="n">
        <v>14866.3563045003</v>
      </c>
      <c r="C314" s="7" t="n">
        <v>11148.23171</v>
      </c>
      <c r="D314" s="0" t="n">
        <f aca="false">INT((ROW()-3)/30)</f>
        <v>10</v>
      </c>
      <c r="E314" s="0" t="n">
        <f aca="false">2+30*D314</f>
        <v>302</v>
      </c>
      <c r="F314" s="8" t="n">
        <f aca="false">INDEX($F:$F,$E314)*(2*B314/INDEX($B:$B,$E314)-C314/INDEX($C:$C,$E314))</f>
        <v>4052.40937640485</v>
      </c>
      <c r="G314" s="9" t="n">
        <f aca="false">B314/B313-1</f>
        <v>-0.0481860230076889</v>
      </c>
      <c r="H314" s="9" t="n">
        <f aca="false">F314/F313-1</f>
        <v>-0.00736262348353423</v>
      </c>
      <c r="I314" s="9" t="n">
        <f aca="false">LN(B314/B313)</f>
        <v>-0.0493856656032932</v>
      </c>
      <c r="J314" s="9" t="n">
        <f aca="false">LN(F314/F313)</f>
        <v>-0.0073898613730501</v>
      </c>
      <c r="K314" s="9" t="n">
        <f aca="false">F314/F307-1</f>
        <v>0.0208894739534133</v>
      </c>
      <c r="L314" s="9" t="n">
        <f aca="false">F314/F284-1</f>
        <v>0.0935027415962764</v>
      </c>
      <c r="M314" s="9" t="n">
        <f aca="false">B314/B307-1</f>
        <v>0.0767078129689041</v>
      </c>
      <c r="N314" s="9" t="n">
        <f aca="false">B314/B284-1</f>
        <v>0.363569480857397</v>
      </c>
      <c r="O314" s="8" t="n">
        <f aca="false">MAX(O313,F314)</f>
        <v>4082.46704413475</v>
      </c>
      <c r="P314" s="9" t="n">
        <f aca="false">F314/O314-1</f>
        <v>-0.00736262348353423</v>
      </c>
      <c r="Q314" s="8" t="n">
        <f aca="false">MAX(Q313,B314)</f>
        <v>15618.9724713618</v>
      </c>
      <c r="R314" s="9" t="n">
        <f aca="false">B314/Q314-1</f>
        <v>-0.0481860230076889</v>
      </c>
      <c r="S314" s="9" t="n">
        <f aca="false">B314/INDEX($B:$B,$E314)-1</f>
        <v>0.136514568647946</v>
      </c>
      <c r="T314" s="0" t="n">
        <f aca="false">IF(AND($A314&gt;=CrashTest!$B$3,$A314&lt;=CrashTest!$C$3),1,IF(AND($A314&gt;=CrashTest!$B$4,$A314&lt;=CrashTest!$C$4),2,IF(AND($A314&gt;=CrashTest!$B$5,$A314&lt;=CrashTest!$C$5),3,IF(AND($A314&gt;=CrashTest!$B$6,$A314&lt;=CrashTest!$C$6),4,IF(AND($A314&gt;=CrashTest!$B$7,$A314&lt;=CrashTest!$C$7),5,0)))))</f>
        <v>0</v>
      </c>
      <c r="U314" s="8" t="str">
        <f aca="false">IF(T314=0,"",IF(T313=T314,MAX(U313,B314),B314))</f>
        <v/>
      </c>
      <c r="V314" s="9" t="str">
        <f aca="false">IF(T314=0,"",B314/U314-1)</f>
        <v/>
      </c>
      <c r="W314" s="8" t="str">
        <f aca="false">IF(T314=0,"",IF(T313=T314,MAX(W313,F314),F314))</f>
        <v/>
      </c>
      <c r="X314" s="9" t="str">
        <f aca="false">IF(T314=0,"",F314/W314-1)</f>
        <v/>
      </c>
    </row>
    <row r="315" customFormat="false" ht="15" hidden="false" customHeight="false" outlineLevel="0" collapsed="false">
      <c r="A315" s="5" t="n">
        <v>44143</v>
      </c>
      <c r="B315" s="6" t="n">
        <v>15500.0007071888</v>
      </c>
      <c r="C315" s="7" t="n">
        <v>11950.65568</v>
      </c>
      <c r="D315" s="0" t="n">
        <f aca="false">INT((ROW()-3)/30)</f>
        <v>10</v>
      </c>
      <c r="E315" s="0" t="n">
        <f aca="false">2+30*D315</f>
        <v>302</v>
      </c>
      <c r="F315" s="8" t="n">
        <f aca="false">INDEX($F:$F,$E315)*(2*B315/INDEX($B:$B,$E315)-C315/INDEX($C:$C,$E315))</f>
        <v>4082.87311853124</v>
      </c>
      <c r="G315" s="9" t="n">
        <f aca="false">B315/B314-1</f>
        <v>0.0426227106165003</v>
      </c>
      <c r="H315" s="9" t="n">
        <f aca="false">F315/F314-1</f>
        <v>0.00751743945312322</v>
      </c>
      <c r="I315" s="9" t="n">
        <f aca="false">LN(B315/B314)</f>
        <v>0.0417393757891933</v>
      </c>
      <c r="J315" s="9" t="n">
        <f aca="false">LN(F315/F314)</f>
        <v>0.0074893243197826</v>
      </c>
      <c r="K315" s="9" t="n">
        <f aca="false">F315/F308-1</f>
        <v>0.0328592269795507</v>
      </c>
      <c r="L315" s="9" t="n">
        <f aca="false">F315/F285-1</f>
        <v>0.0859075428853586</v>
      </c>
      <c r="M315" s="9" t="n">
        <f aca="false">B315/B308-1</f>
        <v>0.12834783477129</v>
      </c>
      <c r="N315" s="9" t="n">
        <f aca="false">B315/B285-1</f>
        <v>0.399661873808614</v>
      </c>
      <c r="O315" s="8" t="n">
        <f aca="false">MAX(O314,F315)</f>
        <v>4082.87311853124</v>
      </c>
      <c r="P315" s="9" t="n">
        <f aca="false">F315/O315-1</f>
        <v>0</v>
      </c>
      <c r="Q315" s="8" t="n">
        <f aca="false">MAX(Q314,B315)</f>
        <v>15618.9724713618</v>
      </c>
      <c r="R315" s="9" t="n">
        <f aca="false">B315/Q315-1</f>
        <v>-0.00761713130560549</v>
      </c>
      <c r="S315" s="9" t="n">
        <f aca="false">B315/INDEX($B:$B,$E315)-1</f>
        <v>0.184955900218864</v>
      </c>
      <c r="T315" s="0" t="n">
        <f aca="false">IF(AND($A315&gt;=CrashTest!$B$3,$A315&lt;=CrashTest!$C$3),1,IF(AND($A315&gt;=CrashTest!$B$4,$A315&lt;=CrashTest!$C$4),2,IF(AND($A315&gt;=CrashTest!$B$5,$A315&lt;=CrashTest!$C$5),3,IF(AND($A315&gt;=CrashTest!$B$6,$A315&lt;=CrashTest!$C$6),4,IF(AND($A315&gt;=CrashTest!$B$7,$A315&lt;=CrashTest!$C$7),5,0)))))</f>
        <v>0</v>
      </c>
      <c r="U315" s="8" t="str">
        <f aca="false">IF(T315=0,"",IF(T314=T315,MAX(U314,B315),B315))</f>
        <v/>
      </c>
      <c r="V315" s="9" t="str">
        <f aca="false">IF(T315=0,"",B315/U315-1)</f>
        <v/>
      </c>
      <c r="W315" s="8" t="str">
        <f aca="false">IF(T315=0,"",IF(T314=T315,MAX(W314,F315),F315))</f>
        <v/>
      </c>
      <c r="X315" s="9" t="str">
        <f aca="false">IF(T315=0,"",F315/W315-1)</f>
        <v/>
      </c>
    </row>
    <row r="316" customFormat="false" ht="15" hidden="false" customHeight="false" outlineLevel="0" collapsed="false">
      <c r="A316" s="5" t="n">
        <v>44144</v>
      </c>
      <c r="B316" s="6" t="n">
        <v>15319.8199725307</v>
      </c>
      <c r="C316" s="7" t="n">
        <v>11753.08238</v>
      </c>
      <c r="D316" s="0" t="n">
        <f aca="false">INT((ROW()-3)/30)</f>
        <v>10</v>
      </c>
      <c r="E316" s="0" t="n">
        <f aca="false">2+30*D316</f>
        <v>302</v>
      </c>
      <c r="F316" s="8" t="n">
        <f aca="false">INDEX($F:$F,$E316)*(2*B316/INDEX($B:$B,$E316)-C316/INDEX($C:$C,$E316))</f>
        <v>4060.9080757185</v>
      </c>
      <c r="G316" s="9" t="n">
        <f aca="false">B316/B315-1</f>
        <v>-0.0116245629959573</v>
      </c>
      <c r="H316" s="9" t="n">
        <f aca="false">F316/F315-1</f>
        <v>-0.00537980049221876</v>
      </c>
      <c r="I316" s="9" t="n">
        <f aca="false">LN(B316/B315)</f>
        <v>-0.0116926564471773</v>
      </c>
      <c r="J316" s="9" t="n">
        <f aca="false">LN(F316/F315)</f>
        <v>-0.00539432373038856</v>
      </c>
      <c r="K316" s="9" t="n">
        <f aca="false">F316/F309-1</f>
        <v>0.0217650168869494</v>
      </c>
      <c r="L316" s="9" t="n">
        <f aca="false">F316/F286-1</f>
        <v>0.0759346484378951</v>
      </c>
      <c r="M316" s="9" t="n">
        <f aca="false">B316/B309-1</f>
        <v>0.126824831667321</v>
      </c>
      <c r="N316" s="9" t="n">
        <f aca="false">B316/B286-1</f>
        <v>0.355393919472968</v>
      </c>
      <c r="O316" s="8" t="n">
        <f aca="false">MAX(O315,F316)</f>
        <v>4082.87311853124</v>
      </c>
      <c r="P316" s="9" t="n">
        <f aca="false">F316/O316-1</f>
        <v>-0.00537980049221876</v>
      </c>
      <c r="Q316" s="8" t="n">
        <f aca="false">MAX(Q315,B316)</f>
        <v>15618.9724713618</v>
      </c>
      <c r="R316" s="9" t="n">
        <f aca="false">B316/Q316-1</f>
        <v>-0.0191531484788523</v>
      </c>
      <c r="S316" s="9" t="n">
        <f aca="false">B316/INDEX($B:$B,$E316)-1</f>
        <v>0.171181305709338</v>
      </c>
      <c r="T316" s="0" t="n">
        <f aca="false">IF(AND($A316&gt;=CrashTest!$B$3,$A316&lt;=CrashTest!$C$3),1,IF(AND($A316&gt;=CrashTest!$B$4,$A316&lt;=CrashTest!$C$4),2,IF(AND($A316&gt;=CrashTest!$B$5,$A316&lt;=CrashTest!$C$5),3,IF(AND($A316&gt;=CrashTest!$B$6,$A316&lt;=CrashTest!$C$6),4,IF(AND($A316&gt;=CrashTest!$B$7,$A316&lt;=CrashTest!$C$7),5,0)))))</f>
        <v>0</v>
      </c>
      <c r="U316" s="8" t="str">
        <f aca="false">IF(T316=0,"",IF(T315=T316,MAX(U315,B316),B316))</f>
        <v/>
      </c>
      <c r="V316" s="9" t="str">
        <f aca="false">IF(T316=0,"",B316/U316-1)</f>
        <v/>
      </c>
      <c r="W316" s="8" t="str">
        <f aca="false">IF(T316=0,"",IF(T315=T316,MAX(W315,F316),F316))</f>
        <v/>
      </c>
      <c r="X316" s="9" t="str">
        <f aca="false">IF(T316=0,"",F316/W316-1)</f>
        <v/>
      </c>
    </row>
    <row r="317" customFormat="false" ht="15" hidden="false" customHeight="false" outlineLevel="0" collapsed="false">
      <c r="A317" s="5" t="n">
        <v>44145</v>
      </c>
      <c r="B317" s="6" t="n">
        <v>15319.2756762127</v>
      </c>
      <c r="C317" s="7" t="n">
        <v>11696.11569</v>
      </c>
      <c r="D317" s="0" t="n">
        <f aca="false">INT((ROW()-3)/30)</f>
        <v>10</v>
      </c>
      <c r="E317" s="0" t="n">
        <f aca="false">2+30*D317</f>
        <v>302</v>
      </c>
      <c r="F317" s="8" t="n">
        <f aca="false">INDEX($F:$F,$E317)*(2*B317/INDEX($B:$B,$E317)-C317/INDEX($C:$C,$E317))</f>
        <v>4085.34616276465</v>
      </c>
      <c r="G317" s="9" t="n">
        <f aca="false">B317/B316-1</f>
        <v>-3.55288977923474E-005</v>
      </c>
      <c r="H317" s="9" t="n">
        <f aca="false">F317/F316-1</f>
        <v>0.00601788727803898</v>
      </c>
      <c r="I317" s="9" t="n">
        <f aca="false">LN(B317/B316)</f>
        <v>-3.55295289585863E-005</v>
      </c>
      <c r="J317" s="9" t="n">
        <f aca="false">LN(F317/F316)</f>
        <v>0.00599985211394672</v>
      </c>
      <c r="K317" s="9" t="n">
        <f aca="false">F317/F310-1</f>
        <v>0.0301789505198504</v>
      </c>
      <c r="L317" s="9" t="n">
        <f aca="false">F317/F287-1</f>
        <v>0.0767712742846867</v>
      </c>
      <c r="M317" s="9" t="n">
        <f aca="false">B317/B310-1</f>
        <v>0.094475121121895</v>
      </c>
      <c r="N317" s="9" t="n">
        <f aca="false">B317/B287-1</f>
        <v>0.34636335186425</v>
      </c>
      <c r="O317" s="8" t="n">
        <f aca="false">MAX(O316,F317)</f>
        <v>4085.34616276465</v>
      </c>
      <c r="P317" s="9" t="n">
        <f aca="false">F317/O317-1</f>
        <v>0</v>
      </c>
      <c r="Q317" s="8" t="n">
        <f aca="false">MAX(Q316,B317)</f>
        <v>15618.9724713618</v>
      </c>
      <c r="R317" s="9" t="n">
        <f aca="false">B317/Q317-1</f>
        <v>-0.0191879968863899</v>
      </c>
      <c r="S317" s="9" t="n">
        <f aca="false">B317/INDEX($B:$B,$E317)-1</f>
        <v>0.171139694928432</v>
      </c>
      <c r="T317" s="0" t="n">
        <f aca="false">IF(AND($A317&gt;=CrashTest!$B$3,$A317&lt;=CrashTest!$C$3),1,IF(AND($A317&gt;=CrashTest!$B$4,$A317&lt;=CrashTest!$C$4),2,IF(AND($A317&gt;=CrashTest!$B$5,$A317&lt;=CrashTest!$C$5),3,IF(AND($A317&gt;=CrashTest!$B$6,$A317&lt;=CrashTest!$C$6),4,IF(AND($A317&gt;=CrashTest!$B$7,$A317&lt;=CrashTest!$C$7),5,0)))))</f>
        <v>0</v>
      </c>
      <c r="U317" s="8" t="str">
        <f aca="false">IF(T317=0,"",IF(T316=T317,MAX(U316,B317),B317))</f>
        <v/>
      </c>
      <c r="V317" s="9" t="str">
        <f aca="false">IF(T317=0,"",B317/U317-1)</f>
        <v/>
      </c>
      <c r="W317" s="8" t="str">
        <f aca="false">IF(T317=0,"",IF(T316=T317,MAX(W316,F317),F317))</f>
        <v/>
      </c>
      <c r="X317" s="9" t="str">
        <f aca="false">IF(T317=0,"",F317/W317-1)</f>
        <v/>
      </c>
    </row>
    <row r="318" customFormat="false" ht="15" hidden="false" customHeight="false" outlineLevel="0" collapsed="false">
      <c r="A318" s="5" t="n">
        <v>44146</v>
      </c>
      <c r="B318" s="6" t="n">
        <v>15731.2411057861</v>
      </c>
      <c r="C318" s="7" t="n">
        <v>12192.65249</v>
      </c>
      <c r="D318" s="0" t="n">
        <f aca="false">INT((ROW()-3)/30)</f>
        <v>10</v>
      </c>
      <c r="E318" s="0" t="n">
        <f aca="false">2+30*D318</f>
        <v>302</v>
      </c>
      <c r="F318" s="8" t="n">
        <f aca="false">INDEX($F:$F,$E318)*(2*B318/INDEX($B:$B,$E318)-C318/INDEX($C:$C,$E318))</f>
        <v>4116.08996247755</v>
      </c>
      <c r="G318" s="9" t="n">
        <f aca="false">B318/B317-1</f>
        <v>0.0268919652782991</v>
      </c>
      <c r="H318" s="9" t="n">
        <f aca="false">F318/F317-1</f>
        <v>0.00752538426072857</v>
      </c>
      <c r="I318" s="9" t="n">
        <f aca="false">LN(B318/B317)</f>
        <v>0.0265367309421104</v>
      </c>
      <c r="J318" s="9" t="n">
        <f aca="false">LN(F318/F317)</f>
        <v>0.00749720981731337</v>
      </c>
      <c r="K318" s="9" t="n">
        <f aca="false">F318/F311-1</f>
        <v>0.0328111926219736</v>
      </c>
      <c r="L318" s="9" t="n">
        <f aca="false">F318/F288-1</f>
        <v>0.0820828836871692</v>
      </c>
      <c r="M318" s="9" t="n">
        <f aca="false">B318/B311-1</f>
        <v>0.113389207057556</v>
      </c>
      <c r="N318" s="9" t="n">
        <f aca="false">B318/B288-1</f>
        <v>0.362200736488095</v>
      </c>
      <c r="O318" s="8" t="n">
        <f aca="false">MAX(O317,F318)</f>
        <v>4116.08996247755</v>
      </c>
      <c r="P318" s="9" t="n">
        <f aca="false">F318/O318-1</f>
        <v>0</v>
      </c>
      <c r="Q318" s="8" t="n">
        <f aca="false">MAX(Q317,B318)</f>
        <v>15731.2411057861</v>
      </c>
      <c r="R318" s="9" t="n">
        <f aca="false">B318/Q318-1</f>
        <v>0</v>
      </c>
      <c r="S318" s="9" t="n">
        <f aca="false">B318/INDEX($B:$B,$E318)-1</f>
        <v>0.202633942940485</v>
      </c>
      <c r="T318" s="0" t="n">
        <f aca="false">IF(AND($A318&gt;=CrashTest!$B$3,$A318&lt;=CrashTest!$C$3),1,IF(AND($A318&gt;=CrashTest!$B$4,$A318&lt;=CrashTest!$C$4),2,IF(AND($A318&gt;=CrashTest!$B$5,$A318&lt;=CrashTest!$C$5),3,IF(AND($A318&gt;=CrashTest!$B$6,$A318&lt;=CrashTest!$C$6),4,IF(AND($A318&gt;=CrashTest!$B$7,$A318&lt;=CrashTest!$C$7),5,0)))))</f>
        <v>0</v>
      </c>
      <c r="U318" s="8" t="str">
        <f aca="false">IF(T318=0,"",IF(T317=T318,MAX(U317,B318),B318))</f>
        <v/>
      </c>
      <c r="V318" s="9" t="str">
        <f aca="false">IF(T318=0,"",B318/U318-1)</f>
        <v/>
      </c>
      <c r="W318" s="8" t="str">
        <f aca="false">IF(T318=0,"",IF(T317=T318,MAX(W317,F318),F318))</f>
        <v/>
      </c>
      <c r="X318" s="9" t="str">
        <f aca="false">IF(T318=0,"",F318/W318-1)</f>
        <v/>
      </c>
    </row>
    <row r="319" customFormat="false" ht="15" hidden="false" customHeight="false" outlineLevel="0" collapsed="false">
      <c r="A319" s="5" t="n">
        <v>44147</v>
      </c>
      <c r="B319" s="6" t="n">
        <v>16289.8148977206</v>
      </c>
      <c r="C319" s="7" t="n">
        <v>12985.3403</v>
      </c>
      <c r="D319" s="0" t="n">
        <f aca="false">INT((ROW()-3)/30)</f>
        <v>10</v>
      </c>
      <c r="E319" s="0" t="n">
        <f aca="false">2+30*D319</f>
        <v>302</v>
      </c>
      <c r="F319" s="8" t="n">
        <f aca="false">INDEX($F:$F,$E319)*(2*B319/INDEX($B:$B,$E319)-C319/INDEX($C:$C,$E319))</f>
        <v>4105.85066067299</v>
      </c>
      <c r="G319" s="9" t="n">
        <f aca="false">B319/B318-1</f>
        <v>0.0355072933011655</v>
      </c>
      <c r="H319" s="9" t="n">
        <f aca="false">F319/F318-1</f>
        <v>-0.00248762828264348</v>
      </c>
      <c r="I319" s="9" t="n">
        <f aca="false">LN(B319/B318)</f>
        <v>0.0348914450939473</v>
      </c>
      <c r="J319" s="9" t="n">
        <f aca="false">LN(F319/F318)</f>
        <v>-0.00249072757086474</v>
      </c>
      <c r="K319" s="9" t="n">
        <f aca="false">F319/F312-1</f>
        <v>0.0116123594042459</v>
      </c>
      <c r="L319" s="9" t="n">
        <f aca="false">F319/F289-1</f>
        <v>0.0785827286527006</v>
      </c>
      <c r="M319" s="9" t="n">
        <f aca="false">B319/B312-1</f>
        <v>0.0437862119131922</v>
      </c>
      <c r="N319" s="9" t="n">
        <f aca="false">B319/B289-1</f>
        <v>0.424561378707165</v>
      </c>
      <c r="O319" s="8" t="n">
        <f aca="false">MAX(O318,F319)</f>
        <v>4116.08996247755</v>
      </c>
      <c r="P319" s="9" t="n">
        <f aca="false">F319/O319-1</f>
        <v>-0.00248762828264348</v>
      </c>
      <c r="Q319" s="8" t="n">
        <f aca="false">MAX(Q318,B319)</f>
        <v>16289.8148977206</v>
      </c>
      <c r="R319" s="9" t="n">
        <f aca="false">B319/Q319-1</f>
        <v>0</v>
      </c>
      <c r="S319" s="9" t="n">
        <f aca="false">B319/INDEX($B:$B,$E319)-1</f>
        <v>0.24533621908641</v>
      </c>
      <c r="T319" s="0" t="n">
        <f aca="false">IF(AND($A319&gt;=CrashTest!$B$3,$A319&lt;=CrashTest!$C$3),1,IF(AND($A319&gt;=CrashTest!$B$4,$A319&lt;=CrashTest!$C$4),2,IF(AND($A319&gt;=CrashTest!$B$5,$A319&lt;=CrashTest!$C$5),3,IF(AND($A319&gt;=CrashTest!$B$6,$A319&lt;=CrashTest!$C$6),4,IF(AND($A319&gt;=CrashTest!$B$7,$A319&lt;=CrashTest!$C$7),5,0)))))</f>
        <v>0</v>
      </c>
      <c r="U319" s="8" t="str">
        <f aca="false">IF(T319=0,"",IF(T318=T319,MAX(U318,B319),B319))</f>
        <v/>
      </c>
      <c r="V319" s="9" t="str">
        <f aca="false">IF(T319=0,"",B319/U319-1)</f>
        <v/>
      </c>
      <c r="W319" s="8" t="str">
        <f aca="false">IF(T319=0,"",IF(T318=T319,MAX(W318,F319),F319))</f>
        <v/>
      </c>
      <c r="X319" s="9" t="str">
        <f aca="false">IF(T319=0,"",F319/W319-1)</f>
        <v/>
      </c>
    </row>
    <row r="320" customFormat="false" ht="15" hidden="false" customHeight="false" outlineLevel="0" collapsed="false">
      <c r="A320" s="5" t="n">
        <v>44148</v>
      </c>
      <c r="B320" s="6" t="n">
        <v>16330.062767972</v>
      </c>
      <c r="C320" s="7" t="n">
        <v>13010.60074</v>
      </c>
      <c r="D320" s="0" t="n">
        <f aca="false">INT((ROW()-3)/30)</f>
        <v>10</v>
      </c>
      <c r="E320" s="0" t="n">
        <f aca="false">2+30*D320</f>
        <v>302</v>
      </c>
      <c r="F320" s="8" t="n">
        <f aca="false">INDEX($F:$F,$E320)*(2*B320/INDEX($B:$B,$E320)-C320/INDEX($C:$C,$E320))</f>
        <v>4118.96113076362</v>
      </c>
      <c r="G320" s="9" t="n">
        <f aca="false">B320/B319-1</f>
        <v>0.00247073834197042</v>
      </c>
      <c r="H320" s="9" t="n">
        <f aca="false">F320/F319-1</f>
        <v>0.00319311908156106</v>
      </c>
      <c r="I320" s="9" t="n">
        <f aca="false">LN(B320/B319)</f>
        <v>0.00246769108627541</v>
      </c>
      <c r="J320" s="9" t="n">
        <f aca="false">LN(F320/F319)</f>
        <v>0.00318803190326057</v>
      </c>
      <c r="K320" s="9" t="n">
        <f aca="false">F320/F313-1</f>
        <v>0.00893922381597712</v>
      </c>
      <c r="L320" s="9" t="n">
        <f aca="false">F320/F290-1</f>
        <v>0.0842105191950062</v>
      </c>
      <c r="M320" s="9" t="n">
        <f aca="false">B320/B313-1</f>
        <v>0.0455273416938291</v>
      </c>
      <c r="N320" s="9" t="n">
        <f aca="false">B320/B290-1</f>
        <v>0.430315155558203</v>
      </c>
      <c r="O320" s="8" t="n">
        <f aca="false">MAX(O319,F320)</f>
        <v>4118.96113076362</v>
      </c>
      <c r="P320" s="9" t="n">
        <f aca="false">F320/O320-1</f>
        <v>0</v>
      </c>
      <c r="Q320" s="8" t="n">
        <f aca="false">MAX(Q319,B320)</f>
        <v>16330.062767972</v>
      </c>
      <c r="R320" s="9" t="n">
        <f aca="false">B320/Q320-1</f>
        <v>0</v>
      </c>
      <c r="S320" s="9" t="n">
        <f aca="false">B320/INDEX($B:$B,$E320)-1</f>
        <v>0.248413119031551</v>
      </c>
      <c r="T320" s="0" t="n">
        <f aca="false">IF(AND($A320&gt;=CrashTest!$B$3,$A320&lt;=CrashTest!$C$3),1,IF(AND($A320&gt;=CrashTest!$B$4,$A320&lt;=CrashTest!$C$4),2,IF(AND($A320&gt;=CrashTest!$B$5,$A320&lt;=CrashTest!$C$5),3,IF(AND($A320&gt;=CrashTest!$B$6,$A320&lt;=CrashTest!$C$6),4,IF(AND($A320&gt;=CrashTest!$B$7,$A320&lt;=CrashTest!$C$7),5,0)))))</f>
        <v>0</v>
      </c>
      <c r="U320" s="8" t="str">
        <f aca="false">IF(T320=0,"",IF(T319=T320,MAX(U319,B320),B320))</f>
        <v/>
      </c>
      <c r="V320" s="9" t="str">
        <f aca="false">IF(T320=0,"",B320/U320-1)</f>
        <v/>
      </c>
      <c r="W320" s="8" t="str">
        <f aca="false">IF(T320=0,"",IF(T319=T320,MAX(W319,F320),F320))</f>
        <v/>
      </c>
      <c r="X320" s="9" t="str">
        <f aca="false">IF(T320=0,"",F320/W320-1)</f>
        <v/>
      </c>
    </row>
    <row r="321" customFormat="false" ht="15" hidden="false" customHeight="false" outlineLevel="0" collapsed="false">
      <c r="A321" s="5" t="n">
        <v>44149</v>
      </c>
      <c r="B321" s="6" t="n">
        <v>16102.0100169492</v>
      </c>
      <c r="C321" s="7" t="n">
        <v>12652.4883</v>
      </c>
      <c r="D321" s="0" t="n">
        <f aca="false">INT((ROW()-3)/30)</f>
        <v>10</v>
      </c>
      <c r="E321" s="0" t="n">
        <f aca="false">2+30*D321</f>
        <v>302</v>
      </c>
      <c r="F321" s="8" t="n">
        <f aca="false">INDEX($F:$F,$E321)*(2*B321/INDEX($B:$B,$E321)-C321/INDEX($C:$C,$E321))</f>
        <v>4138.12875584579</v>
      </c>
      <c r="G321" s="9" t="n">
        <f aca="false">B321/B320-1</f>
        <v>-0.0139652097033012</v>
      </c>
      <c r="H321" s="9" t="n">
        <f aca="false">F321/F320-1</f>
        <v>0.00465350958012545</v>
      </c>
      <c r="I321" s="9" t="n">
        <f aca="false">LN(B321/B320)</f>
        <v>-0.0140636407254063</v>
      </c>
      <c r="J321" s="9" t="n">
        <f aca="false">LN(F321/F320)</f>
        <v>0.00464271547843584</v>
      </c>
      <c r="K321" s="9" t="n">
        <f aca="false">F321/F314-1</f>
        <v>0.0211526949720444</v>
      </c>
      <c r="L321" s="9" t="n">
        <f aca="false">F321/F291-1</f>
        <v>0.0834806048556358</v>
      </c>
      <c r="M321" s="9" t="n">
        <f aca="false">B321/B314-1</f>
        <v>0.0831174557598116</v>
      </c>
      <c r="N321" s="9" t="n">
        <f aca="false">B321/B291-1</f>
        <v>0.399860577580321</v>
      </c>
      <c r="O321" s="8" t="n">
        <f aca="false">MAX(O320,F321)</f>
        <v>4138.12875584579</v>
      </c>
      <c r="P321" s="9" t="n">
        <f aca="false">F321/O321-1</f>
        <v>0</v>
      </c>
      <c r="Q321" s="8" t="n">
        <f aca="false">MAX(Q320,B321)</f>
        <v>16330.062767972</v>
      </c>
      <c r="R321" s="9" t="n">
        <f aca="false">B321/Q321-1</f>
        <v>-0.0139652097033012</v>
      </c>
      <c r="S321" s="9" t="n">
        <f aca="false">B321/INDEX($B:$B,$E321)-1</f>
        <v>0.230978768027923</v>
      </c>
      <c r="T321" s="0" t="n">
        <f aca="false">IF(AND($A321&gt;=CrashTest!$B$3,$A321&lt;=CrashTest!$C$3),1,IF(AND($A321&gt;=CrashTest!$B$4,$A321&lt;=CrashTest!$C$4),2,IF(AND($A321&gt;=CrashTest!$B$5,$A321&lt;=CrashTest!$C$5),3,IF(AND($A321&gt;=CrashTest!$B$6,$A321&lt;=CrashTest!$C$6),4,IF(AND($A321&gt;=CrashTest!$B$7,$A321&lt;=CrashTest!$C$7),5,0)))))</f>
        <v>0</v>
      </c>
      <c r="U321" s="8" t="str">
        <f aca="false">IF(T321=0,"",IF(T320=T321,MAX(U320,B321),B321))</f>
        <v/>
      </c>
      <c r="V321" s="9" t="str">
        <f aca="false">IF(T321=0,"",B321/U321-1)</f>
        <v/>
      </c>
      <c r="W321" s="8" t="str">
        <f aca="false">IF(T321=0,"",IF(T320=T321,MAX(W320,F321),F321))</f>
        <v/>
      </c>
      <c r="X321" s="9" t="str">
        <f aca="false">IF(T321=0,"",F321/W321-1)</f>
        <v/>
      </c>
    </row>
    <row r="322" customFormat="false" ht="15" hidden="false" customHeight="false" outlineLevel="0" collapsed="false">
      <c r="A322" s="5" t="n">
        <v>44150</v>
      </c>
      <c r="B322" s="6" t="n">
        <v>15986.7549905903</v>
      </c>
      <c r="C322" s="7" t="n">
        <v>12487.73303</v>
      </c>
      <c r="D322" s="0" t="n">
        <f aca="false">INT((ROW()-3)/30)</f>
        <v>10</v>
      </c>
      <c r="E322" s="0" t="n">
        <f aca="false">2+30*D322</f>
        <v>302</v>
      </c>
      <c r="F322" s="8" t="n">
        <f aca="false">INDEX($F:$F,$E322)*(2*B322/INDEX($B:$B,$E322)-C322/INDEX($C:$C,$E322))</f>
        <v>4140.76038721966</v>
      </c>
      <c r="G322" s="9" t="n">
        <f aca="false">B322/B321-1</f>
        <v>-0.00715780366783902</v>
      </c>
      <c r="H322" s="9" t="n">
        <f aca="false">F322/F321-1</f>
        <v>0.000635947194767672</v>
      </c>
      <c r="I322" s="9" t="n">
        <f aca="false">LN(B322/B321)</f>
        <v>-0.00718354364586453</v>
      </c>
      <c r="J322" s="9" t="n">
        <f aca="false">LN(F322/F321)</f>
        <v>0.00063574506604133</v>
      </c>
      <c r="K322" s="9" t="n">
        <f aca="false">F322/F315-1</f>
        <v>0.0141780719135463</v>
      </c>
      <c r="L322" s="9" t="n">
        <f aca="false">F322/F292-1</f>
        <v>0.0857235985924647</v>
      </c>
      <c r="M322" s="9" t="n">
        <f aca="false">B322/B315-1</f>
        <v>0.0314035007221483</v>
      </c>
      <c r="N322" s="9" t="n">
        <f aca="false">B322/B292-1</f>
        <v>0.409892677507687</v>
      </c>
      <c r="O322" s="8" t="n">
        <f aca="false">MAX(O321,F322)</f>
        <v>4140.76038721966</v>
      </c>
      <c r="P322" s="9" t="n">
        <f aca="false">F322/O322-1</f>
        <v>0</v>
      </c>
      <c r="Q322" s="8" t="n">
        <f aca="false">MAX(Q321,B322)</f>
        <v>16330.062767972</v>
      </c>
      <c r="R322" s="9" t="n">
        <f aca="false">B322/Q322-1</f>
        <v>-0.0210230531419038</v>
      </c>
      <c r="S322" s="9" t="n">
        <f aca="false">B322/INDEX($B:$B,$E322)-1</f>
        <v>0.222167663687101</v>
      </c>
      <c r="T322" s="0" t="n">
        <f aca="false">IF(AND($A322&gt;=CrashTest!$B$3,$A322&lt;=CrashTest!$C$3),1,IF(AND($A322&gt;=CrashTest!$B$4,$A322&lt;=CrashTest!$C$4),2,IF(AND($A322&gt;=CrashTest!$B$5,$A322&lt;=CrashTest!$C$5),3,IF(AND($A322&gt;=CrashTest!$B$6,$A322&lt;=CrashTest!$C$6),4,IF(AND($A322&gt;=CrashTest!$B$7,$A322&lt;=CrashTest!$C$7),5,0)))))</f>
        <v>0</v>
      </c>
      <c r="U322" s="8" t="str">
        <f aca="false">IF(T322=0,"",IF(T321=T322,MAX(U321,B322),B322))</f>
        <v/>
      </c>
      <c r="V322" s="9" t="str">
        <f aca="false">IF(T322=0,"",B322/U322-1)</f>
        <v/>
      </c>
      <c r="W322" s="8" t="str">
        <f aca="false">IF(T322=0,"",IF(T321=T322,MAX(W321,F322),F322))</f>
        <v/>
      </c>
      <c r="X322" s="9" t="str">
        <f aca="false">IF(T322=0,"",F322/W322-1)</f>
        <v/>
      </c>
    </row>
    <row r="323" customFormat="false" ht="15" hidden="false" customHeight="false" outlineLevel="0" collapsed="false">
      <c r="A323" s="5" t="n">
        <v>44151</v>
      </c>
      <c r="B323" s="6" t="n">
        <v>16743.0539398013</v>
      </c>
      <c r="C323" s="7" t="n">
        <v>13522.76157</v>
      </c>
      <c r="D323" s="0" t="n">
        <f aca="false">INT((ROW()-3)/30)</f>
        <v>10</v>
      </c>
      <c r="E323" s="0" t="n">
        <f aca="false">2+30*D323</f>
        <v>302</v>
      </c>
      <c r="F323" s="8" t="n">
        <f aca="false">INDEX($F:$F,$E323)*(2*B323/INDEX($B:$B,$E323)-C323/INDEX($C:$C,$E323))</f>
        <v>4143.52702014709</v>
      </c>
      <c r="G323" s="9" t="n">
        <f aca="false">B323/B322-1</f>
        <v>0.0473078463800911</v>
      </c>
      <c r="H323" s="9" t="n">
        <f aca="false">F323/F322-1</f>
        <v>0.000668146105716527</v>
      </c>
      <c r="I323" s="9" t="n">
        <f aca="false">LN(B323/B322)</f>
        <v>0.0462229157770057</v>
      </c>
      <c r="J323" s="9" t="n">
        <f aca="false">LN(F323/F322)</f>
        <v>0.00066792299548186</v>
      </c>
      <c r="K323" s="9" t="n">
        <f aca="false">F323/F316-1</f>
        <v>0.0203449432708398</v>
      </c>
      <c r="L323" s="9" t="n">
        <f aca="false">F323/F293-1</f>
        <v>0.0845561625707889</v>
      </c>
      <c r="M323" s="9" t="n">
        <f aca="false">B323/B316-1</f>
        <v>0.0929014812068638</v>
      </c>
      <c r="N323" s="9" t="n">
        <f aca="false">B323/B293-1</f>
        <v>0.473496908547598</v>
      </c>
      <c r="O323" s="8" t="n">
        <f aca="false">MAX(O322,F323)</f>
        <v>4143.52702014709</v>
      </c>
      <c r="P323" s="9" t="n">
        <f aca="false">F323/O323-1</f>
        <v>0</v>
      </c>
      <c r="Q323" s="8" t="n">
        <f aca="false">MAX(Q322,B323)</f>
        <v>16743.0539398013</v>
      </c>
      <c r="R323" s="9" t="n">
        <f aca="false">B323/Q323-1</f>
        <v>0</v>
      </c>
      <c r="S323" s="9" t="n">
        <f aca="false">B323/INDEX($B:$B,$E323)-1</f>
        <v>0.279985783771525</v>
      </c>
      <c r="T323" s="0" t="n">
        <f aca="false">IF(AND($A323&gt;=CrashTest!$B$3,$A323&lt;=CrashTest!$C$3),1,IF(AND($A323&gt;=CrashTest!$B$4,$A323&lt;=CrashTest!$C$4),2,IF(AND($A323&gt;=CrashTest!$B$5,$A323&lt;=CrashTest!$C$5),3,IF(AND($A323&gt;=CrashTest!$B$6,$A323&lt;=CrashTest!$C$6),4,IF(AND($A323&gt;=CrashTest!$B$7,$A323&lt;=CrashTest!$C$7),5,0)))))</f>
        <v>0</v>
      </c>
      <c r="U323" s="8" t="str">
        <f aca="false">IF(T323=0,"",IF(T322=T323,MAX(U322,B323),B323))</f>
        <v/>
      </c>
      <c r="V323" s="9" t="str">
        <f aca="false">IF(T323=0,"",B323/U323-1)</f>
        <v/>
      </c>
      <c r="W323" s="8" t="str">
        <f aca="false">IF(T323=0,"",IF(T322=T323,MAX(W322,F323),F323))</f>
        <v/>
      </c>
      <c r="X323" s="9" t="str">
        <f aca="false">IF(T323=0,"",F323/W323-1)</f>
        <v/>
      </c>
    </row>
    <row r="324" customFormat="false" ht="15" hidden="false" customHeight="false" outlineLevel="0" collapsed="false">
      <c r="A324" s="5" t="n">
        <v>44152</v>
      </c>
      <c r="B324" s="6" t="n">
        <v>17682.1691870251</v>
      </c>
      <c r="C324" s="7" t="n">
        <v>14838.93266</v>
      </c>
      <c r="D324" s="0" t="n">
        <f aca="false">INT((ROW()-3)/30)</f>
        <v>10</v>
      </c>
      <c r="E324" s="0" t="n">
        <f aca="false">2+30*D324</f>
        <v>302</v>
      </c>
      <c r="F324" s="8" t="n">
        <f aca="false">INDEX($F:$F,$E324)*(2*B324/INDEX($B:$B,$E324)-C324/INDEX($C:$C,$E324))</f>
        <v>4133.50803815596</v>
      </c>
      <c r="G324" s="9" t="n">
        <f aca="false">B324/B323-1</f>
        <v>0.0560898418293543</v>
      </c>
      <c r="H324" s="9" t="n">
        <f aca="false">F324/F323-1</f>
        <v>-0.00241798398862003</v>
      </c>
      <c r="I324" s="9" t="n">
        <f aca="false">LN(B324/B323)</f>
        <v>0.0545732591551042</v>
      </c>
      <c r="J324" s="9" t="n">
        <f aca="false">LN(F324/F323)</f>
        <v>-0.00242091203283296</v>
      </c>
      <c r="K324" s="9" t="n">
        <f aca="false">F324/F317-1</f>
        <v>0.0117889337824713</v>
      </c>
      <c r="L324" s="9" t="n">
        <f aca="false">F324/F294-1</f>
        <v>0.0777859791193687</v>
      </c>
      <c r="M324" s="9" t="n">
        <f aca="false">B324/B317-1</f>
        <v>0.154243161410133</v>
      </c>
      <c r="N324" s="9" t="n">
        <f aca="false">B324/B294-1</f>
        <v>0.538968672549133</v>
      </c>
      <c r="O324" s="8" t="n">
        <f aca="false">MAX(O323,F324)</f>
        <v>4143.52702014709</v>
      </c>
      <c r="P324" s="9" t="n">
        <f aca="false">F324/O324-1</f>
        <v>-0.00241798398862003</v>
      </c>
      <c r="Q324" s="8" t="n">
        <f aca="false">MAX(Q323,B324)</f>
        <v>17682.1691870251</v>
      </c>
      <c r="R324" s="9" t="n">
        <f aca="false">B324/Q324-1</f>
        <v>0</v>
      </c>
      <c r="S324" s="9" t="n">
        <f aca="false">B324/INDEX($B:$B,$E324)-1</f>
        <v>0.351779983927092</v>
      </c>
      <c r="T324" s="0" t="n">
        <f aca="false">IF(AND($A324&gt;=CrashTest!$B$3,$A324&lt;=CrashTest!$C$3),1,IF(AND($A324&gt;=CrashTest!$B$4,$A324&lt;=CrashTest!$C$4),2,IF(AND($A324&gt;=CrashTest!$B$5,$A324&lt;=CrashTest!$C$5),3,IF(AND($A324&gt;=CrashTest!$B$6,$A324&lt;=CrashTest!$C$6),4,IF(AND($A324&gt;=CrashTest!$B$7,$A324&lt;=CrashTest!$C$7),5,0)))))</f>
        <v>0</v>
      </c>
      <c r="U324" s="8" t="str">
        <f aca="false">IF(T324=0,"",IF(T323=T324,MAX(U323,B324),B324))</f>
        <v/>
      </c>
      <c r="V324" s="9" t="str">
        <f aca="false">IF(T324=0,"",B324/U324-1)</f>
        <v/>
      </c>
      <c r="W324" s="8" t="str">
        <f aca="false">IF(T324=0,"",IF(T323=T324,MAX(W323,F324),F324))</f>
        <v/>
      </c>
      <c r="X324" s="9" t="str">
        <f aca="false">IF(T324=0,"",F324/W324-1)</f>
        <v/>
      </c>
    </row>
    <row r="325" customFormat="false" ht="15" hidden="false" customHeight="false" outlineLevel="0" collapsed="false">
      <c r="A325" s="5" t="n">
        <v>44153</v>
      </c>
      <c r="B325" s="6" t="n">
        <v>17804.6900239626</v>
      </c>
      <c r="C325" s="7" t="n">
        <v>14989.35901</v>
      </c>
      <c r="D325" s="0" t="n">
        <f aca="false">INT((ROW()-3)/30)</f>
        <v>10</v>
      </c>
      <c r="E325" s="0" t="n">
        <f aca="false">2+30*D325</f>
        <v>302</v>
      </c>
      <c r="F325" s="8" t="n">
        <f aca="false">INDEX($F:$F,$E325)*(2*B325/INDEX($B:$B,$E325)-C325/INDEX($C:$C,$E325))</f>
        <v>4141.45444300822</v>
      </c>
      <c r="G325" s="9" t="n">
        <f aca="false">B325/B324-1</f>
        <v>0.00692906145403271</v>
      </c>
      <c r="H325" s="9" t="n">
        <f aca="false">F325/F324-1</f>
        <v>0.00192243604679421</v>
      </c>
      <c r="I325" s="9" t="n">
        <f aca="false">LN(B325/B324)</f>
        <v>0.00690516582705806</v>
      </c>
      <c r="J325" s="9" t="n">
        <f aca="false">LN(F325/F324)</f>
        <v>0.00192059053149542</v>
      </c>
      <c r="K325" s="9" t="n">
        <f aca="false">F325/F318-1</f>
        <v>0.00616227554837168</v>
      </c>
      <c r="L325" s="9" t="n">
        <f aca="false">F325/F295-1</f>
        <v>0.0720589276346142</v>
      </c>
      <c r="M325" s="9" t="n">
        <f aca="false">B325/B318-1</f>
        <v>0.131804534952672</v>
      </c>
      <c r="N325" s="9" t="n">
        <f aca="false">B325/B295-1</f>
        <v>0.515833053783934</v>
      </c>
      <c r="O325" s="8" t="n">
        <f aca="false">MAX(O324,F325)</f>
        <v>4143.52702014709</v>
      </c>
      <c r="P325" s="9" t="n">
        <f aca="false">F325/O325-1</f>
        <v>-0.00050019636140608</v>
      </c>
      <c r="Q325" s="8" t="n">
        <f aca="false">MAX(Q324,B325)</f>
        <v>17804.6900239626</v>
      </c>
      <c r="R325" s="9" t="n">
        <f aca="false">B325/Q325-1</f>
        <v>0</v>
      </c>
      <c r="S325" s="9" t="n">
        <f aca="false">B325/INDEX($B:$B,$E325)-1</f>
        <v>0.361146550508054</v>
      </c>
      <c r="T325" s="0" t="n">
        <f aca="false">IF(AND($A325&gt;=CrashTest!$B$3,$A325&lt;=CrashTest!$C$3),1,IF(AND($A325&gt;=CrashTest!$B$4,$A325&lt;=CrashTest!$C$4),2,IF(AND($A325&gt;=CrashTest!$B$5,$A325&lt;=CrashTest!$C$5),3,IF(AND($A325&gt;=CrashTest!$B$6,$A325&lt;=CrashTest!$C$6),4,IF(AND($A325&gt;=CrashTest!$B$7,$A325&lt;=CrashTest!$C$7),5,0)))))</f>
        <v>0</v>
      </c>
      <c r="U325" s="8" t="str">
        <f aca="false">IF(T325=0,"",IF(T324=T325,MAX(U324,B325),B325))</f>
        <v/>
      </c>
      <c r="V325" s="9" t="str">
        <f aca="false">IF(T325=0,"",B325/U325-1)</f>
        <v/>
      </c>
      <c r="W325" s="8" t="str">
        <f aca="false">IF(T325=0,"",IF(T324=T325,MAX(W324,F325),F325))</f>
        <v/>
      </c>
      <c r="X325" s="9" t="str">
        <f aca="false">IF(T325=0,"",F325/W325-1)</f>
        <v/>
      </c>
    </row>
    <row r="326" customFormat="false" ht="15" hidden="false" customHeight="false" outlineLevel="0" collapsed="false">
      <c r="A326" s="5" t="n">
        <v>44154</v>
      </c>
      <c r="B326" s="6" t="n">
        <v>17818.6686621859</v>
      </c>
      <c r="C326" s="7" t="n">
        <v>15036.31442</v>
      </c>
      <c r="D326" s="0" t="n">
        <f aca="false">INT((ROW()-3)/30)</f>
        <v>10</v>
      </c>
      <c r="E326" s="0" t="n">
        <f aca="false">2+30*D326</f>
        <v>302</v>
      </c>
      <c r="F326" s="8" t="n">
        <f aca="false">INDEX($F:$F,$E326)*(2*B326/INDEX($B:$B,$E326)-C326/INDEX($C:$C,$E326))</f>
        <v>4129.40981060095</v>
      </c>
      <c r="G326" s="9" t="n">
        <f aca="false">B326/B325-1</f>
        <v>0.000785109889837266</v>
      </c>
      <c r="H326" s="9" t="n">
        <f aca="false">F326/F325-1</f>
        <v>-0.00290830976726209</v>
      </c>
      <c r="I326" s="9" t="n">
        <f aca="false">LN(B326/B325)</f>
        <v>0.000784801852286047</v>
      </c>
      <c r="J326" s="9" t="n">
        <f aca="false">LN(F326/F325)</f>
        <v>-0.00291254711779279</v>
      </c>
      <c r="K326" s="9" t="n">
        <f aca="false">F326/F319-1</f>
        <v>0.00573794613467604</v>
      </c>
      <c r="L326" s="9" t="n">
        <f aca="false">F326/F296-1</f>
        <v>0.0612144204550784</v>
      </c>
      <c r="M326" s="9" t="n">
        <f aca="false">B326/B319-1</f>
        <v>0.0938533540168851</v>
      </c>
      <c r="N326" s="9" t="n">
        <f aca="false">B326/B296-1</f>
        <v>0.49366968569292</v>
      </c>
      <c r="O326" s="8" t="n">
        <f aca="false">MAX(O325,F326)</f>
        <v>4143.52702014709</v>
      </c>
      <c r="P326" s="9" t="n">
        <f aca="false">F326/O326-1</f>
        <v>-0.0034070514027047</v>
      </c>
      <c r="Q326" s="8" t="n">
        <f aca="false">MAX(Q325,B326)</f>
        <v>17818.6686621859</v>
      </c>
      <c r="R326" s="9" t="n">
        <f aca="false">B326/Q326-1</f>
        <v>0</v>
      </c>
      <c r="S326" s="9" t="n">
        <f aca="false">B326/INDEX($B:$B,$E326)-1</f>
        <v>0.362215200126376</v>
      </c>
      <c r="T326" s="0" t="n">
        <f aca="false">IF(AND($A326&gt;=CrashTest!$B$3,$A326&lt;=CrashTest!$C$3),1,IF(AND($A326&gt;=CrashTest!$B$4,$A326&lt;=CrashTest!$C$4),2,IF(AND($A326&gt;=CrashTest!$B$5,$A326&lt;=CrashTest!$C$5),3,IF(AND($A326&gt;=CrashTest!$B$6,$A326&lt;=CrashTest!$C$6),4,IF(AND($A326&gt;=CrashTest!$B$7,$A326&lt;=CrashTest!$C$7),5,0)))))</f>
        <v>0</v>
      </c>
      <c r="U326" s="8" t="str">
        <f aca="false">IF(T326=0,"",IF(T325=T326,MAX(U325,B326),B326))</f>
        <v/>
      </c>
      <c r="V326" s="9" t="str">
        <f aca="false">IF(T326=0,"",B326/U326-1)</f>
        <v/>
      </c>
      <c r="W326" s="8" t="str">
        <f aca="false">IF(T326=0,"",IF(T325=T326,MAX(W325,F326),F326))</f>
        <v/>
      </c>
      <c r="X326" s="9" t="str">
        <f aca="false">IF(T326=0,"",F326/W326-1)</f>
        <v/>
      </c>
    </row>
    <row r="327" customFormat="false" ht="15" hidden="false" customHeight="false" outlineLevel="0" collapsed="false">
      <c r="A327" s="5" t="n">
        <v>44155</v>
      </c>
      <c r="B327" s="6" t="n">
        <v>18663.7818531268</v>
      </c>
      <c r="C327" s="7" t="n">
        <v>16215.65615</v>
      </c>
      <c r="D327" s="0" t="n">
        <f aca="false">INT((ROW()-3)/30)</f>
        <v>10</v>
      </c>
      <c r="E327" s="0" t="n">
        <f aca="false">2+30*D327</f>
        <v>302</v>
      </c>
      <c r="F327" s="8" t="n">
        <f aca="false">INDEX($F:$F,$E327)*(2*B327/INDEX($B:$B,$E327)-C327/INDEX($C:$C,$E327))</f>
        <v>4122.60434528537</v>
      </c>
      <c r="G327" s="9" t="n">
        <f aca="false">B327/B326-1</f>
        <v>0.0474285260567398</v>
      </c>
      <c r="H327" s="9" t="n">
        <f aca="false">F327/F326-1</f>
        <v>-0.00164804793607809</v>
      </c>
      <c r="I327" s="9" t="n">
        <f aca="false">LN(B327/B326)</f>
        <v>0.0463381376047928</v>
      </c>
      <c r="J327" s="9" t="n">
        <f aca="false">LN(F327/F326)</f>
        <v>-0.00164940746099137</v>
      </c>
      <c r="K327" s="9" t="n">
        <f aca="false">F327/F320-1</f>
        <v>0.000884498398039835</v>
      </c>
      <c r="L327" s="9" t="n">
        <f aca="false">F327/F297-1</f>
        <v>0.0576942311819277</v>
      </c>
      <c r="M327" s="9" t="n">
        <f aca="false">B327/B320-1</f>
        <v>0.142909376302699</v>
      </c>
      <c r="N327" s="9" t="n">
        <f aca="false">B327/B297-1</f>
        <v>0.452605010842113</v>
      </c>
      <c r="O327" s="8" t="n">
        <f aca="false">MAX(O326,F327)</f>
        <v>4143.52702014709</v>
      </c>
      <c r="P327" s="9" t="n">
        <f aca="false">F327/O327-1</f>
        <v>-0.00504948435475039</v>
      </c>
      <c r="Q327" s="8" t="n">
        <f aca="false">MAX(Q326,B327)</f>
        <v>18663.7818531268</v>
      </c>
      <c r="R327" s="9" t="n">
        <f aca="false">B327/Q327-1</f>
        <v>0</v>
      </c>
      <c r="S327" s="9" t="n">
        <f aca="false">B327/INDEX($B:$B,$E327)-1</f>
        <v>0.426823059240457</v>
      </c>
      <c r="T327" s="0" t="n">
        <f aca="false">IF(AND($A327&gt;=CrashTest!$B$3,$A327&lt;=CrashTest!$C$3),1,IF(AND($A327&gt;=CrashTest!$B$4,$A327&lt;=CrashTest!$C$4),2,IF(AND($A327&gt;=CrashTest!$B$5,$A327&lt;=CrashTest!$C$5),3,IF(AND($A327&gt;=CrashTest!$B$6,$A327&lt;=CrashTest!$C$6),4,IF(AND($A327&gt;=CrashTest!$B$7,$A327&lt;=CrashTest!$C$7),5,0)))))</f>
        <v>0</v>
      </c>
      <c r="U327" s="8" t="str">
        <f aca="false">IF(T327=0,"",IF(T326=T327,MAX(U326,B327),B327))</f>
        <v/>
      </c>
      <c r="V327" s="9" t="str">
        <f aca="false">IF(T327=0,"",B327/U327-1)</f>
        <v/>
      </c>
      <c r="W327" s="8" t="str">
        <f aca="false">IF(T327=0,"",IF(T326=T327,MAX(W326,F327),F327))</f>
        <v/>
      </c>
      <c r="X327" s="9" t="str">
        <f aca="false">IF(T327=0,"",F327/W327-1)</f>
        <v/>
      </c>
    </row>
    <row r="328" customFormat="false" ht="15" hidden="false" customHeight="false" outlineLevel="0" collapsed="false">
      <c r="A328" s="5" t="n">
        <v>44156</v>
      </c>
      <c r="B328" s="6" t="n">
        <v>18706.5893354179</v>
      </c>
      <c r="C328" s="7" t="n">
        <v>16272.1578</v>
      </c>
      <c r="D328" s="0" t="n">
        <f aca="false">INT((ROW()-3)/30)</f>
        <v>10</v>
      </c>
      <c r="E328" s="0" t="n">
        <f aca="false">2+30*D328</f>
        <v>302</v>
      </c>
      <c r="F328" s="8" t="n">
        <f aca="false">INDEX($F:$F,$E328)*(2*B328/INDEX($B:$B,$E328)-C328/INDEX($C:$C,$E328))</f>
        <v>4123.66612518837</v>
      </c>
      <c r="G328" s="9" t="n">
        <f aca="false">B328/B327-1</f>
        <v>0.00229361244296422</v>
      </c>
      <c r="H328" s="9" t="n">
        <f aca="false">F328/F327-1</f>
        <v>0.000257550765019987</v>
      </c>
      <c r="I328" s="9" t="n">
        <f aca="false">LN(B328/B327)</f>
        <v>0.00229098612900925</v>
      </c>
      <c r="J328" s="9" t="n">
        <f aca="false">LN(F328/F327)</f>
        <v>0.000257517604515259</v>
      </c>
      <c r="K328" s="9" t="n">
        <f aca="false">F328/F321-1</f>
        <v>-0.00349496874329736</v>
      </c>
      <c r="L328" s="9" t="n">
        <f aca="false">F328/F298-1</f>
        <v>0.0555583367715617</v>
      </c>
      <c r="M328" s="9" t="n">
        <f aca="false">B328/B321-1</f>
        <v>0.161754918530487</v>
      </c>
      <c r="N328" s="9" t="n">
        <f aca="false">B328/B298-1</f>
        <v>0.439245261222991</v>
      </c>
      <c r="O328" s="8" t="n">
        <f aca="false">MAX(O327,F328)</f>
        <v>4143.52702014709</v>
      </c>
      <c r="P328" s="9" t="n">
        <f aca="false">F328/O328-1</f>
        <v>-0.00479323408828891</v>
      </c>
      <c r="Q328" s="8" t="n">
        <f aca="false">MAX(Q327,B328)</f>
        <v>18706.5893354179</v>
      </c>
      <c r="R328" s="9" t="n">
        <f aca="false">B328/Q328-1</f>
        <v>0</v>
      </c>
      <c r="S328" s="9" t="n">
        <f aca="false">B328/INDEX($B:$B,$E328)-1</f>
        <v>0.430095638363039</v>
      </c>
      <c r="T328" s="0" t="n">
        <f aca="false">IF(AND($A328&gt;=CrashTest!$B$3,$A328&lt;=CrashTest!$C$3),1,IF(AND($A328&gt;=CrashTest!$B$4,$A328&lt;=CrashTest!$C$4),2,IF(AND($A328&gt;=CrashTest!$B$5,$A328&lt;=CrashTest!$C$5),3,IF(AND($A328&gt;=CrashTest!$B$6,$A328&lt;=CrashTest!$C$6),4,IF(AND($A328&gt;=CrashTest!$B$7,$A328&lt;=CrashTest!$C$7),5,0)))))</f>
        <v>0</v>
      </c>
      <c r="U328" s="8" t="str">
        <f aca="false">IF(T328=0,"",IF(T327=T328,MAX(U327,B328),B328))</f>
        <v/>
      </c>
      <c r="V328" s="9" t="str">
        <f aca="false">IF(T328=0,"",B328/U328-1)</f>
        <v/>
      </c>
      <c r="W328" s="8" t="str">
        <f aca="false">IF(T328=0,"",IF(T327=T328,MAX(W327,F328),F328))</f>
        <v/>
      </c>
      <c r="X328" s="9" t="str">
        <f aca="false">IF(T328=0,"",F328/W328-1)</f>
        <v/>
      </c>
    </row>
    <row r="329" customFormat="false" ht="15" hidden="false" customHeight="false" outlineLevel="0" collapsed="false">
      <c r="A329" s="5" t="n">
        <v>44157</v>
      </c>
      <c r="B329" s="6" t="n">
        <v>18482.6926317358</v>
      </c>
      <c r="C329" s="7" t="n">
        <v>15881.42503</v>
      </c>
      <c r="D329" s="0" t="n">
        <f aca="false">INT((ROW()-3)/30)</f>
        <v>10</v>
      </c>
      <c r="E329" s="0" t="n">
        <f aca="false">2+30*D329</f>
        <v>302</v>
      </c>
      <c r="F329" s="8" t="n">
        <f aca="false">INDEX($F:$F,$E329)*(2*B329/INDEX($B:$B,$E329)-C329/INDEX($C:$C,$E329))</f>
        <v>4159.50178486272</v>
      </c>
      <c r="G329" s="9" t="n">
        <f aca="false">B329/B328-1</f>
        <v>-0.0119688682777777</v>
      </c>
      <c r="H329" s="9" t="n">
        <f aca="false">F329/F328-1</f>
        <v>0.00869024275642882</v>
      </c>
      <c r="I329" s="9" t="n">
        <f aca="false">LN(B329/B328)</f>
        <v>-0.0120410718903878</v>
      </c>
      <c r="J329" s="9" t="n">
        <f aca="false">LN(F329/F328)</f>
        <v>0.00865269994415993</v>
      </c>
      <c r="K329" s="9" t="n">
        <f aca="false">F329/F322-1</f>
        <v>0.00452607634600266</v>
      </c>
      <c r="L329" s="9" t="n">
        <f aca="false">F329/F299-1</f>
        <v>0.0639102294635998</v>
      </c>
      <c r="M329" s="9" t="n">
        <f aca="false">B329/B322-1</f>
        <v>0.156125345175715</v>
      </c>
      <c r="N329" s="9" t="n">
        <f aca="false">B329/B299-1</f>
        <v>0.426857061344325</v>
      </c>
      <c r="O329" s="8" t="n">
        <f aca="false">MAX(O328,F329)</f>
        <v>4159.50178486272</v>
      </c>
      <c r="P329" s="9" t="n">
        <f aca="false">F329/O329-1</f>
        <v>0</v>
      </c>
      <c r="Q329" s="8" t="n">
        <f aca="false">MAX(Q328,B329)</f>
        <v>18706.5893354179</v>
      </c>
      <c r="R329" s="9" t="n">
        <f aca="false">B329/Q329-1</f>
        <v>-0.0119688682777777</v>
      </c>
      <c r="S329" s="9" t="n">
        <f aca="false">B329/INDEX($B:$B,$E329)-1</f>
        <v>0.412979012042847</v>
      </c>
      <c r="T329" s="0" t="n">
        <f aca="false">IF(AND($A329&gt;=CrashTest!$B$3,$A329&lt;=CrashTest!$C$3),1,IF(AND($A329&gt;=CrashTest!$B$4,$A329&lt;=CrashTest!$C$4),2,IF(AND($A329&gt;=CrashTest!$B$5,$A329&lt;=CrashTest!$C$5),3,IF(AND($A329&gt;=CrashTest!$B$6,$A329&lt;=CrashTest!$C$6),4,IF(AND($A329&gt;=CrashTest!$B$7,$A329&lt;=CrashTest!$C$7),5,0)))))</f>
        <v>0</v>
      </c>
      <c r="U329" s="8" t="str">
        <f aca="false">IF(T329=0,"",IF(T328=T329,MAX(U328,B329),B329))</f>
        <v/>
      </c>
      <c r="V329" s="9" t="str">
        <f aca="false">IF(T329=0,"",B329/U329-1)</f>
        <v/>
      </c>
      <c r="W329" s="8" t="str">
        <f aca="false">IF(T329=0,"",IF(T328=T329,MAX(W328,F329),F329))</f>
        <v/>
      </c>
      <c r="X329" s="9" t="str">
        <f aca="false">IF(T329=0,"",F329/W329-1)</f>
        <v/>
      </c>
    </row>
    <row r="330" customFormat="false" ht="15" hidden="false" customHeight="false" outlineLevel="0" collapsed="false">
      <c r="A330" s="5" t="n">
        <v>44158</v>
      </c>
      <c r="B330" s="6" t="n">
        <v>18373.2577597896</v>
      </c>
      <c r="C330" s="7" t="n">
        <v>15812.71771</v>
      </c>
      <c r="D330" s="0" t="n">
        <f aca="false">INT((ROW()-3)/30)</f>
        <v>10</v>
      </c>
      <c r="E330" s="0" t="n">
        <f aca="false">2+30*D330</f>
        <v>302</v>
      </c>
      <c r="F330" s="8" t="n">
        <f aca="false">INDEX($F:$F,$E330)*(2*B330/INDEX($B:$B,$E330)-C330/INDEX($C:$C,$E330))</f>
        <v>4123.8643831744</v>
      </c>
      <c r="G330" s="9" t="n">
        <f aca="false">B330/B329-1</f>
        <v>-0.00592093771869007</v>
      </c>
      <c r="H330" s="9" t="n">
        <f aca="false">F330/F329-1</f>
        <v>-0.00856770919488903</v>
      </c>
      <c r="I330" s="9" t="n">
        <f aca="false">LN(B330/B329)</f>
        <v>-0.00593853597024233</v>
      </c>
      <c r="J330" s="9" t="n">
        <f aca="false">LN(F330/F329)</f>
        <v>-0.00860462301110447</v>
      </c>
      <c r="K330" s="9" t="n">
        <f aca="false">F330/F323-1</f>
        <v>-0.0047453864490532</v>
      </c>
      <c r="L330" s="9" t="n">
        <f aca="false">F330/F300-1</f>
        <v>0.0596429714715847</v>
      </c>
      <c r="M330" s="9" t="n">
        <f aca="false">B330/B323-1</f>
        <v>0.0973659779063967</v>
      </c>
      <c r="N330" s="9" t="n">
        <f aca="false">B330/B300-1</f>
        <v>0.401055681552099</v>
      </c>
      <c r="O330" s="8" t="n">
        <f aca="false">MAX(O329,F330)</f>
        <v>4159.50178486272</v>
      </c>
      <c r="P330" s="9" t="n">
        <f aca="false">F330/O330-1</f>
        <v>-0.00856770919488903</v>
      </c>
      <c r="Q330" s="8" t="n">
        <f aca="false">MAX(Q329,B330)</f>
        <v>18706.5893354179</v>
      </c>
      <c r="R330" s="9" t="n">
        <f aca="false">B330/Q330-1</f>
        <v>-0.0178189390728318</v>
      </c>
      <c r="S330" s="9" t="n">
        <f aca="false">B330/INDEX($B:$B,$E330)-1</f>
        <v>0.404612851314725</v>
      </c>
      <c r="T330" s="0" t="n">
        <f aca="false">IF(AND($A330&gt;=CrashTest!$B$3,$A330&lt;=CrashTest!$C$3),1,IF(AND($A330&gt;=CrashTest!$B$4,$A330&lt;=CrashTest!$C$4),2,IF(AND($A330&gt;=CrashTest!$B$5,$A330&lt;=CrashTest!$C$5),3,IF(AND($A330&gt;=CrashTest!$B$6,$A330&lt;=CrashTest!$C$6),4,IF(AND($A330&gt;=CrashTest!$B$7,$A330&lt;=CrashTest!$C$7),5,0)))))</f>
        <v>0</v>
      </c>
      <c r="U330" s="8" t="str">
        <f aca="false">IF(T330=0,"",IF(T329=T330,MAX(U329,B330),B330))</f>
        <v/>
      </c>
      <c r="V330" s="9" t="str">
        <f aca="false">IF(T330=0,"",B330/U330-1)</f>
        <v/>
      </c>
      <c r="W330" s="8" t="str">
        <f aca="false">IF(T330=0,"",IF(T329=T330,MAX(W329,F330),F330))</f>
        <v/>
      </c>
      <c r="X330" s="9" t="str">
        <f aca="false">IF(T330=0,"",F330/W330-1)</f>
        <v/>
      </c>
    </row>
    <row r="331" customFormat="false" ht="15" hidden="false" customHeight="false" outlineLevel="0" collapsed="false">
      <c r="A331" s="5" t="n">
        <v>44159</v>
      </c>
      <c r="B331" s="6" t="n">
        <v>19150.2510485097</v>
      </c>
      <c r="C331" s="7" t="n">
        <v>16894.5051</v>
      </c>
      <c r="D331" s="0" t="n">
        <f aca="false">INT((ROW()-3)/30)</f>
        <v>10</v>
      </c>
      <c r="E331" s="0" t="n">
        <f aca="false">2+30*D331</f>
        <v>302</v>
      </c>
      <c r="F331" s="8" t="n">
        <f aca="false">INDEX($F:$F,$E331)*(2*B331/INDEX($B:$B,$E331)-C331/INDEX($C:$C,$E331))</f>
        <v>4118.69168460694</v>
      </c>
      <c r="G331" s="9" t="n">
        <f aca="false">B331/B330-1</f>
        <v>0.042289358745109</v>
      </c>
      <c r="H331" s="9" t="n">
        <f aca="false">F331/F330-1</f>
        <v>-0.00125433285065313</v>
      </c>
      <c r="I331" s="9" t="n">
        <f aca="false">LN(B331/B330)</f>
        <v>0.0414196003136415</v>
      </c>
      <c r="J331" s="9" t="n">
        <f aca="false">LN(F331/F330)</f>
        <v>-0.00125512018455796</v>
      </c>
      <c r="K331" s="9" t="n">
        <f aca="false">F331/F324-1</f>
        <v>-0.00358445016006925</v>
      </c>
      <c r="L331" s="9" t="n">
        <f aca="false">F331/F301-1</f>
        <v>0.056610617788474</v>
      </c>
      <c r="M331" s="9" t="n">
        <f aca="false">B331/B324-1</f>
        <v>0.0830261177775549</v>
      </c>
      <c r="N331" s="9" t="n">
        <f aca="false">B331/B301-1</f>
        <v>0.46839274240861</v>
      </c>
      <c r="O331" s="8" t="n">
        <f aca="false">MAX(O330,F331)</f>
        <v>4159.50178486272</v>
      </c>
      <c r="P331" s="9" t="n">
        <f aca="false">F331/O331-1</f>
        <v>-0.00981129528644409</v>
      </c>
      <c r="Q331" s="8" t="n">
        <f aca="false">MAX(Q330,B331)</f>
        <v>19150.2510485097</v>
      </c>
      <c r="R331" s="9" t="n">
        <f aca="false">B331/Q331-1</f>
        <v>0</v>
      </c>
      <c r="S331" s="9" t="n">
        <f aca="false">B331/INDEX($B:$B,$E331)-1</f>
        <v>0.464013028081964</v>
      </c>
      <c r="T331" s="0" t="n">
        <f aca="false">IF(AND($A331&gt;=CrashTest!$B$3,$A331&lt;=CrashTest!$C$3),1,IF(AND($A331&gt;=CrashTest!$B$4,$A331&lt;=CrashTest!$C$4),2,IF(AND($A331&gt;=CrashTest!$B$5,$A331&lt;=CrashTest!$C$5),3,IF(AND($A331&gt;=CrashTest!$B$6,$A331&lt;=CrashTest!$C$6),4,IF(AND($A331&gt;=CrashTest!$B$7,$A331&lt;=CrashTest!$C$7),5,0)))))</f>
        <v>0</v>
      </c>
      <c r="U331" s="8" t="str">
        <f aca="false">IF(T331=0,"",IF(T330=T331,MAX(U330,B331),B331))</f>
        <v/>
      </c>
      <c r="V331" s="9" t="str">
        <f aca="false">IF(T331=0,"",B331/U331-1)</f>
        <v/>
      </c>
      <c r="W331" s="8" t="str">
        <f aca="false">IF(T331=0,"",IF(T330=T331,MAX(W330,F331),F331))</f>
        <v/>
      </c>
      <c r="X331" s="9" t="str">
        <f aca="false">IF(T331=0,"",F331/W331-1)</f>
        <v/>
      </c>
    </row>
    <row r="332" customFormat="false" ht="15" hidden="false" customHeight="false" outlineLevel="0" collapsed="false">
      <c r="A332" s="5" t="n">
        <v>44160</v>
      </c>
      <c r="B332" s="6" t="n">
        <v>18748.3937130333</v>
      </c>
      <c r="C332" s="7" t="n">
        <v>16337.32341</v>
      </c>
      <c r="D332" s="0" t="n">
        <f aca="false">INT((ROW()-3)/30)</f>
        <v>10</v>
      </c>
      <c r="E332" s="0" t="n">
        <f aca="false">2+30*D332</f>
        <v>302</v>
      </c>
      <c r="F332" s="8" t="n">
        <f aca="false">INDEX($F:$F,$E332)*(2*B332/INDEX($B:$B,$E332)-C332/INDEX($C:$C,$E332))</f>
        <v>4120.3611763493</v>
      </c>
      <c r="G332" s="9" t="n">
        <f aca="false">B332/B331-1</f>
        <v>-0.0209844421599723</v>
      </c>
      <c r="H332" s="9" t="n">
        <f aca="false">F332/F331-1</f>
        <v>0.000405345160598758</v>
      </c>
      <c r="I332" s="9" t="n">
        <f aca="false">LN(B332/B331)</f>
        <v>-0.0212077450150487</v>
      </c>
      <c r="J332" s="9" t="n">
        <f aca="false">LN(F332/F331)</f>
        <v>0.000405263030442439</v>
      </c>
      <c r="K332" s="9" t="n">
        <f aca="false">F332/F325-1</f>
        <v>-0.00509320262946211</v>
      </c>
      <c r="L332" s="9" t="n">
        <f aca="false">F332/F302-1</f>
        <v>0.0524870746245576</v>
      </c>
      <c r="M332" s="9" t="n">
        <f aca="false">B332/B325-1</f>
        <v>0.0530030956899898</v>
      </c>
      <c r="N332" s="9" t="n">
        <f aca="false">B332/B302-1</f>
        <v>0.433291531372732</v>
      </c>
      <c r="O332" s="8" t="n">
        <f aca="false">MAX(O331,F332)</f>
        <v>4159.50178486272</v>
      </c>
      <c r="P332" s="9" t="n">
        <f aca="false">F332/O332-1</f>
        <v>-0.00940992708690891</v>
      </c>
      <c r="Q332" s="8" t="n">
        <f aca="false">MAX(Q331,B332)</f>
        <v>19150.2510485097</v>
      </c>
      <c r="R332" s="9" t="n">
        <f aca="false">B332/Q332-1</f>
        <v>-0.0209844421599723</v>
      </c>
      <c r="S332" s="9" t="n">
        <f aca="false">B332/INDEX($B:$B,$E332)-1</f>
        <v>0.433291531372732</v>
      </c>
      <c r="T332" s="0" t="n">
        <f aca="false">IF(AND($A332&gt;=CrashTest!$B$3,$A332&lt;=CrashTest!$C$3),1,IF(AND($A332&gt;=CrashTest!$B$4,$A332&lt;=CrashTest!$C$4),2,IF(AND($A332&gt;=CrashTest!$B$5,$A332&lt;=CrashTest!$C$5),3,IF(AND($A332&gt;=CrashTest!$B$6,$A332&lt;=CrashTest!$C$6),4,IF(AND($A332&gt;=CrashTest!$B$7,$A332&lt;=CrashTest!$C$7),5,0)))))</f>
        <v>0</v>
      </c>
      <c r="U332" s="8" t="str">
        <f aca="false">IF(T332=0,"",IF(T331=T332,MAX(U331,B332),B332))</f>
        <v/>
      </c>
      <c r="V332" s="9" t="str">
        <f aca="false">IF(T332=0,"",B332/U332-1)</f>
        <v/>
      </c>
      <c r="W332" s="8" t="str">
        <f aca="false">IF(T332=0,"",IF(T331=T332,MAX(W331,F332),F332))</f>
        <v/>
      </c>
      <c r="X332" s="9" t="str">
        <f aca="false">IF(T332=0,"",F332/W332-1)</f>
        <v/>
      </c>
    </row>
    <row r="333" customFormat="false" ht="15" hidden="false" customHeight="false" outlineLevel="0" collapsed="false">
      <c r="A333" s="5" t="n">
        <v>44161</v>
      </c>
      <c r="B333" s="6" t="n">
        <v>17113.7168714202</v>
      </c>
      <c r="C333" s="7" t="n">
        <v>13873.52435</v>
      </c>
      <c r="D333" s="0" t="n">
        <f aca="false">INT((ROW()-3)/30)</f>
        <v>11</v>
      </c>
      <c r="E333" s="0" t="n">
        <f aca="false">2+30*D333</f>
        <v>332</v>
      </c>
      <c r="F333" s="8" t="n">
        <f aca="false">INDEX($F:$F,$E333)*(2*B333/INDEX($B:$B,$E333)-C333/INDEX($C:$C,$E333))</f>
        <v>4023.23408922532</v>
      </c>
      <c r="G333" s="9" t="n">
        <f aca="false">B333/B332-1</f>
        <v>-0.0871902343546755</v>
      </c>
      <c r="H333" s="9" t="n">
        <f aca="false">F333/F332-1</f>
        <v>-0.0235724692489302</v>
      </c>
      <c r="I333" s="9" t="n">
        <f aca="false">LN(B333/B332)</f>
        <v>-0.0912277819317672</v>
      </c>
      <c r="J333" s="9" t="n">
        <f aca="false">LN(F333/F332)</f>
        <v>-0.0238547446798969</v>
      </c>
      <c r="K333" s="9" t="n">
        <f aca="false">F333/F326-1</f>
        <v>-0.0257120814463757</v>
      </c>
      <c r="L333" s="9" t="n">
        <f aca="false">F333/F303-1</f>
        <v>0.0130665311127622</v>
      </c>
      <c r="M333" s="9" t="n">
        <f aca="false">B333/B326-1</f>
        <v>-0.0395625399478762</v>
      </c>
      <c r="N333" s="9" t="n">
        <f aca="false">B333/B303-1</f>
        <v>0.251412155184167</v>
      </c>
      <c r="O333" s="8" t="n">
        <f aca="false">MAX(O332,F333)</f>
        <v>4159.50178486272</v>
      </c>
      <c r="P333" s="9" t="n">
        <f aca="false">F333/O333-1</f>
        <v>-0.0327605811189483</v>
      </c>
      <c r="Q333" s="8" t="n">
        <f aca="false">MAX(Q332,B333)</f>
        <v>19150.2510485097</v>
      </c>
      <c r="R333" s="9" t="n">
        <f aca="false">B333/Q333-1</f>
        <v>-0.106345038084918</v>
      </c>
      <c r="S333" s="9" t="n">
        <f aca="false">B333/INDEX($B:$B,$E333)-1</f>
        <v>-0.0871902343546755</v>
      </c>
      <c r="T333" s="0" t="n">
        <f aca="false">IF(AND($A333&gt;=CrashTest!$B$3,$A333&lt;=CrashTest!$C$3),1,IF(AND($A333&gt;=CrashTest!$B$4,$A333&lt;=CrashTest!$C$4),2,IF(AND($A333&gt;=CrashTest!$B$5,$A333&lt;=CrashTest!$C$5),3,IF(AND($A333&gt;=CrashTest!$B$6,$A333&lt;=CrashTest!$C$6),4,IF(AND($A333&gt;=CrashTest!$B$7,$A333&lt;=CrashTest!$C$7),5,0)))))</f>
        <v>0</v>
      </c>
      <c r="U333" s="8" t="str">
        <f aca="false">IF(T333=0,"",IF(T332=T333,MAX(U332,B333),B333))</f>
        <v/>
      </c>
      <c r="V333" s="9" t="str">
        <f aca="false">IF(T333=0,"",B333/U333-1)</f>
        <v/>
      </c>
      <c r="W333" s="8" t="str">
        <f aca="false">IF(T333=0,"",IF(T332=T333,MAX(W332,F333),F333))</f>
        <v/>
      </c>
      <c r="X333" s="9" t="str">
        <f aca="false">IF(T333=0,"",F333/W333-1)</f>
        <v/>
      </c>
    </row>
    <row r="334" customFormat="false" ht="15" hidden="false" customHeight="false" outlineLevel="0" collapsed="false">
      <c r="A334" s="5" t="n">
        <v>44162</v>
      </c>
      <c r="B334" s="6" t="n">
        <v>17101.6030180596</v>
      </c>
      <c r="C334" s="7" t="n">
        <v>13859.54063</v>
      </c>
      <c r="D334" s="0" t="n">
        <f aca="false">INT((ROW()-3)/30)</f>
        <v>11</v>
      </c>
      <c r="E334" s="0" t="n">
        <f aca="false">2+30*D334</f>
        <v>332</v>
      </c>
      <c r="F334" s="8" t="n">
        <f aca="false">INDEX($F:$F,$E334)*(2*B334/INDEX($B:$B,$E334)-C334/INDEX($C:$C,$E334))</f>
        <v>4021.43630131708</v>
      </c>
      <c r="G334" s="9" t="n">
        <f aca="false">B334/B333-1</f>
        <v>-0.000707844675216784</v>
      </c>
      <c r="H334" s="9" t="n">
        <f aca="false">F334/F333-1</f>
        <v>-0.000446851430557893</v>
      </c>
      <c r="I334" s="9" t="n">
        <f aca="false">LN(B334/B333)</f>
        <v>-0.00070809531554216</v>
      </c>
      <c r="J334" s="9" t="n">
        <f aca="false">LN(F334/F333)</f>
        <v>-0.000446951298410225</v>
      </c>
      <c r="K334" s="9" t="n">
        <f aca="false">F334/F327-1</f>
        <v>-0.0245398382903247</v>
      </c>
      <c r="L334" s="9" t="n">
        <f aca="false">F334/F304-1</f>
        <v>0.0228159076318342</v>
      </c>
      <c r="M334" s="9" t="n">
        <f aca="false">B334/B327-1</f>
        <v>-0.0837010873444968</v>
      </c>
      <c r="N334" s="9" t="n">
        <f aca="false">B334/B304-1</f>
        <v>0.286770493893601</v>
      </c>
      <c r="O334" s="8" t="n">
        <f aca="false">MAX(O333,F334)</f>
        <v>4159.50178486272</v>
      </c>
      <c r="P334" s="9" t="n">
        <f aca="false">F334/O334-1</f>
        <v>-0.0331927934369672</v>
      </c>
      <c r="Q334" s="8" t="n">
        <f aca="false">MAX(Q333,B334)</f>
        <v>19150.2510485097</v>
      </c>
      <c r="R334" s="9" t="n">
        <f aca="false">B334/Q334-1</f>
        <v>-0.10697760699119</v>
      </c>
      <c r="S334" s="9" t="n">
        <f aca="false">B334/INDEX($B:$B,$E334)-1</f>
        <v>-0.0878363618867735</v>
      </c>
      <c r="T334" s="0" t="n">
        <f aca="false">IF(AND($A334&gt;=CrashTest!$B$3,$A334&lt;=CrashTest!$C$3),1,IF(AND($A334&gt;=CrashTest!$B$4,$A334&lt;=CrashTest!$C$4),2,IF(AND($A334&gt;=CrashTest!$B$5,$A334&lt;=CrashTest!$C$5),3,IF(AND($A334&gt;=CrashTest!$B$6,$A334&lt;=CrashTest!$C$6),4,IF(AND($A334&gt;=CrashTest!$B$7,$A334&lt;=CrashTest!$C$7),5,0)))))</f>
        <v>0</v>
      </c>
      <c r="U334" s="8" t="str">
        <f aca="false">IF(T334=0,"",IF(T333=T334,MAX(U333,B334),B334))</f>
        <v/>
      </c>
      <c r="V334" s="9" t="str">
        <f aca="false">IF(T334=0,"",B334/U334-1)</f>
        <v/>
      </c>
      <c r="W334" s="8" t="str">
        <f aca="false">IF(T334=0,"",IF(T333=T334,MAX(W333,F334),F334))</f>
        <v/>
      </c>
      <c r="X334" s="9" t="str">
        <f aca="false">IF(T334=0,"",F334/W334-1)</f>
        <v/>
      </c>
    </row>
    <row r="335" customFormat="false" ht="15" hidden="false" customHeight="false" outlineLevel="0" collapsed="false">
      <c r="A335" s="5" t="n">
        <v>44163</v>
      </c>
      <c r="B335" s="6" t="n">
        <v>17745.3773124489</v>
      </c>
      <c r="C335" s="7" t="n">
        <v>14799.38183</v>
      </c>
      <c r="D335" s="0" t="n">
        <f aca="false">INT((ROW()-3)/30)</f>
        <v>11</v>
      </c>
      <c r="E335" s="0" t="n">
        <f aca="false">2+30*D335</f>
        <v>332</v>
      </c>
      <c r="F335" s="8" t="n">
        <f aca="false">INDEX($F:$F,$E335)*(2*B335/INDEX($B:$B,$E335)-C335/INDEX($C:$C,$E335))</f>
        <v>4067.36966236166</v>
      </c>
      <c r="G335" s="9" t="n">
        <f aca="false">B335/B334-1</f>
        <v>0.0376440906568505</v>
      </c>
      <c r="H335" s="9" t="n">
        <f aca="false">F335/F334-1</f>
        <v>0.0114221282156188</v>
      </c>
      <c r="I335" s="9" t="n">
        <f aca="false">LN(B335/B334)</f>
        <v>0.0369528460402461</v>
      </c>
      <c r="J335" s="9" t="n">
        <f aca="false">LN(F335/F334)</f>
        <v>0.0113573882217375</v>
      </c>
      <c r="K335" s="9" t="n">
        <f aca="false">F335/F328-1</f>
        <v>-0.0136520419252266</v>
      </c>
      <c r="L335" s="9" t="n">
        <f aca="false">F335/F305-1</f>
        <v>0.0301212930513581</v>
      </c>
      <c r="M335" s="9" t="n">
        <f aca="false">B335/B328-1</f>
        <v>-0.0513836063717451</v>
      </c>
      <c r="N335" s="9" t="n">
        <f aca="false">B335/B305-1</f>
        <v>0.316889881362089</v>
      </c>
      <c r="O335" s="8" t="n">
        <f aca="false">MAX(O334,F335)</f>
        <v>4159.50178486272</v>
      </c>
      <c r="P335" s="9" t="n">
        <f aca="false">F335/O335-1</f>
        <v>-0.0221497975638201</v>
      </c>
      <c r="Q335" s="8" t="n">
        <f aca="false">MAX(Q334,B335)</f>
        <v>19150.2510485097</v>
      </c>
      <c r="R335" s="9" t="n">
        <f aca="false">B335/Q335-1</f>
        <v>-0.0733605910701692</v>
      </c>
      <c r="S335" s="9" t="n">
        <f aca="false">B335/INDEX($B:$B,$E335)-1</f>
        <v>-0.0534987911997566</v>
      </c>
      <c r="T335" s="0" t="n">
        <f aca="false">IF(AND($A335&gt;=CrashTest!$B$3,$A335&lt;=CrashTest!$C$3),1,IF(AND($A335&gt;=CrashTest!$B$4,$A335&lt;=CrashTest!$C$4),2,IF(AND($A335&gt;=CrashTest!$B$5,$A335&lt;=CrashTest!$C$5),3,IF(AND($A335&gt;=CrashTest!$B$6,$A335&lt;=CrashTest!$C$6),4,IF(AND($A335&gt;=CrashTest!$B$7,$A335&lt;=CrashTest!$C$7),5,0)))))</f>
        <v>0</v>
      </c>
      <c r="U335" s="8" t="str">
        <f aca="false">IF(T335=0,"",IF(T334=T335,MAX(U334,B335),B335))</f>
        <v/>
      </c>
      <c r="V335" s="9" t="str">
        <f aca="false">IF(T335=0,"",B335/U335-1)</f>
        <v/>
      </c>
      <c r="W335" s="8" t="str">
        <f aca="false">IF(T335=0,"",IF(T334=T335,MAX(W334,F335),F335))</f>
        <v/>
      </c>
      <c r="X335" s="9" t="str">
        <f aca="false">IF(T335=0,"",F335/W335-1)</f>
        <v/>
      </c>
    </row>
    <row r="336" customFormat="false" ht="15" hidden="false" customHeight="false" outlineLevel="0" collapsed="false">
      <c r="A336" s="5" t="n">
        <v>44164</v>
      </c>
      <c r="B336" s="6" t="n">
        <v>18190.8668804208</v>
      </c>
      <c r="C336" s="7" t="n">
        <v>15524.82906</v>
      </c>
      <c r="D336" s="0" t="n">
        <f aca="false">INT((ROW()-3)/30)</f>
        <v>11</v>
      </c>
      <c r="E336" s="0" t="n">
        <f aca="false">2+30*D336</f>
        <v>332</v>
      </c>
      <c r="F336" s="8" t="n">
        <f aca="false">INDEX($F:$F,$E336)*(2*B336/INDEX($B:$B,$E336)-C336/INDEX($C:$C,$E336))</f>
        <v>4080.21970704494</v>
      </c>
      <c r="G336" s="9" t="n">
        <f aca="false">B336/B335-1</f>
        <v>0.0251045418831062</v>
      </c>
      <c r="H336" s="9" t="n">
        <f aca="false">F336/F335-1</f>
        <v>0.00315930091188621</v>
      </c>
      <c r="I336" s="9" t="n">
        <f aca="false">LN(B336/B335)</f>
        <v>0.024794599470612</v>
      </c>
      <c r="J336" s="9" t="n">
        <f aca="false">LN(F336/F335)</f>
        <v>0.00315432080710313</v>
      </c>
      <c r="K336" s="9" t="n">
        <f aca="false">F336/F329-1</f>
        <v>-0.0190604745275753</v>
      </c>
      <c r="L336" s="9" t="n">
        <f aca="false">F336/F306-1</f>
        <v>0.0271937407611624</v>
      </c>
      <c r="M336" s="9" t="n">
        <f aca="false">B336/B329-1</f>
        <v>-0.0157891362005296</v>
      </c>
      <c r="N336" s="9" t="n">
        <f aca="false">B336/B306-1</f>
        <v>0.337239648309433</v>
      </c>
      <c r="O336" s="8" t="n">
        <f aca="false">MAX(O335,F336)</f>
        <v>4159.50178486272</v>
      </c>
      <c r="P336" s="9" t="n">
        <f aca="false">F336/O336-1</f>
        <v>-0.0190604745275753</v>
      </c>
      <c r="Q336" s="8" t="n">
        <f aca="false">MAX(Q335,B336)</f>
        <v>19150.2510485097</v>
      </c>
      <c r="R336" s="9" t="n">
        <f aca="false">B336/Q336-1</f>
        <v>-0.0500977332181535</v>
      </c>
      <c r="S336" s="9" t="n">
        <f aca="false">B336/INDEX($B:$B,$E336)-1</f>
        <v>-0.0297373119610201</v>
      </c>
      <c r="T336" s="0" t="n">
        <f aca="false">IF(AND($A336&gt;=CrashTest!$B$3,$A336&lt;=CrashTest!$C$3),1,IF(AND($A336&gt;=CrashTest!$B$4,$A336&lt;=CrashTest!$C$4),2,IF(AND($A336&gt;=CrashTest!$B$5,$A336&lt;=CrashTest!$C$5),3,IF(AND($A336&gt;=CrashTest!$B$6,$A336&lt;=CrashTest!$C$6),4,IF(AND($A336&gt;=CrashTest!$B$7,$A336&lt;=CrashTest!$C$7),5,0)))))</f>
        <v>0</v>
      </c>
      <c r="U336" s="8" t="str">
        <f aca="false">IF(T336=0,"",IF(T335=T336,MAX(U335,B336),B336))</f>
        <v/>
      </c>
      <c r="V336" s="9" t="str">
        <f aca="false">IF(T336=0,"",B336/U336-1)</f>
        <v/>
      </c>
      <c r="W336" s="8" t="str">
        <f aca="false">IF(T336=0,"",IF(T335=T336,MAX(W335,F336),F336))</f>
        <v/>
      </c>
      <c r="X336" s="9" t="str">
        <f aca="false">IF(T336=0,"",F336/W336-1)</f>
        <v/>
      </c>
    </row>
    <row r="337" customFormat="false" ht="15" hidden="false" customHeight="false" outlineLevel="0" collapsed="false">
      <c r="A337" s="5" t="n">
        <v>44165</v>
      </c>
      <c r="B337" s="6" t="n">
        <v>19664.4076066628</v>
      </c>
      <c r="C337" s="7" t="n">
        <v>17914.23294</v>
      </c>
      <c r="D337" s="0" t="n">
        <f aca="false">INT((ROW()-3)/30)</f>
        <v>11</v>
      </c>
      <c r="E337" s="0" t="n">
        <f aca="false">2+30*D337</f>
        <v>332</v>
      </c>
      <c r="F337" s="8" t="n">
        <f aca="false">INDEX($F:$F,$E337)*(2*B337/INDEX($B:$B,$E337)-C337/INDEX($C:$C,$E337))</f>
        <v>4125.28343332309</v>
      </c>
      <c r="G337" s="9" t="n">
        <f aca="false">B337/B336-1</f>
        <v>0.0810044257884159</v>
      </c>
      <c r="H337" s="9" t="n">
        <f aca="false">F337/F336-1</f>
        <v>0.0110444362102224</v>
      </c>
      <c r="I337" s="9" t="n">
        <f aca="false">LN(B337/B336)</f>
        <v>0.077890632810037</v>
      </c>
      <c r="J337" s="9" t="n">
        <f aca="false">LN(F337/F336)</f>
        <v>0.0109838918026318</v>
      </c>
      <c r="K337" s="9" t="n">
        <f aca="false">F337/F330-1</f>
        <v>0.000344106890247442</v>
      </c>
      <c r="L337" s="9" t="n">
        <f aca="false">F337/F307-1</f>
        <v>0.0392480233303072</v>
      </c>
      <c r="M337" s="9" t="n">
        <f aca="false">B337/B330-1</f>
        <v>0.0702733213539799</v>
      </c>
      <c r="N337" s="9" t="n">
        <f aca="false">B337/B307-1</f>
        <v>0.424210537795977</v>
      </c>
      <c r="O337" s="8" t="n">
        <f aca="false">MAX(O336,F337)</f>
        <v>4159.50178486272</v>
      </c>
      <c r="P337" s="9" t="n">
        <f aca="false">F337/O337-1</f>
        <v>-0.00822655051240917</v>
      </c>
      <c r="Q337" s="8" t="n">
        <f aca="false">MAX(Q336,B337)</f>
        <v>19664.4076066628</v>
      </c>
      <c r="R337" s="9" t="n">
        <f aca="false">B337/Q337-1</f>
        <v>0</v>
      </c>
      <c r="S337" s="9" t="n">
        <f aca="false">B337/INDEX($B:$B,$E337)-1</f>
        <v>0.0488582599475025</v>
      </c>
      <c r="T337" s="0" t="n">
        <f aca="false">IF(AND($A337&gt;=CrashTest!$B$3,$A337&lt;=CrashTest!$C$3),1,IF(AND($A337&gt;=CrashTest!$B$4,$A337&lt;=CrashTest!$C$4),2,IF(AND($A337&gt;=CrashTest!$B$5,$A337&lt;=CrashTest!$C$5),3,IF(AND($A337&gt;=CrashTest!$B$6,$A337&lt;=CrashTest!$C$6),4,IF(AND($A337&gt;=CrashTest!$B$7,$A337&lt;=CrashTest!$C$7),5,0)))))</f>
        <v>0</v>
      </c>
      <c r="U337" s="8" t="str">
        <f aca="false">IF(T337=0,"",IF(T336=T337,MAX(U336,B337),B337))</f>
        <v/>
      </c>
      <c r="V337" s="9" t="str">
        <f aca="false">IF(T337=0,"",B337/U337-1)</f>
        <v/>
      </c>
      <c r="W337" s="8" t="str">
        <f aca="false">IF(T337=0,"",IF(T336=T337,MAX(W336,F337),F337))</f>
        <v/>
      </c>
      <c r="X337" s="9" t="str">
        <f aca="false">IF(T337=0,"",F337/W337-1)</f>
        <v/>
      </c>
    </row>
    <row r="338" customFormat="false" ht="15" hidden="false" customHeight="false" outlineLevel="0" collapsed="false">
      <c r="A338" s="5" t="n">
        <v>44166</v>
      </c>
      <c r="B338" s="6" t="n">
        <v>18820.6077895967</v>
      </c>
      <c r="C338" s="7" t="n">
        <v>16447.15019</v>
      </c>
      <c r="D338" s="0" t="n">
        <f aca="false">INT((ROW()-3)/30)</f>
        <v>11</v>
      </c>
      <c r="E338" s="0" t="n">
        <f aca="false">2+30*D338</f>
        <v>332</v>
      </c>
      <c r="F338" s="8" t="n">
        <f aca="false">INDEX($F:$F,$E338)*(2*B338/INDEX($B:$B,$E338)-C338/INDEX($C:$C,$E338))</f>
        <v>4124.40345024975</v>
      </c>
      <c r="G338" s="9" t="n">
        <f aca="false">B338/B337-1</f>
        <v>-0.0429100044071605</v>
      </c>
      <c r="H338" s="9" t="n">
        <f aca="false">F338/F337-1</f>
        <v>-0.000213314572819701</v>
      </c>
      <c r="I338" s="9" t="n">
        <f aca="false">LN(B338/B337)</f>
        <v>-0.043857852668635</v>
      </c>
      <c r="J338" s="9" t="n">
        <f aca="false">LN(F338/F337)</f>
        <v>-0.000213337327609199</v>
      </c>
      <c r="K338" s="9" t="n">
        <f aca="false">F338/F331-1</f>
        <v>0.00138679126290464</v>
      </c>
      <c r="L338" s="9" t="n">
        <f aca="false">F338/F308-1</f>
        <v>0.0433653056818979</v>
      </c>
      <c r="M338" s="9" t="n">
        <f aca="false">B338/B331-1</f>
        <v>-0.0172135215396383</v>
      </c>
      <c r="N338" s="9" t="n">
        <f aca="false">B338/B308-1</f>
        <v>0.370076843843104</v>
      </c>
      <c r="O338" s="8" t="n">
        <f aca="false">MAX(O337,F338)</f>
        <v>4159.50178486272</v>
      </c>
      <c r="P338" s="9" t="n">
        <f aca="false">F338/O338-1</f>
        <v>-0.00843811024212049</v>
      </c>
      <c r="Q338" s="8" t="n">
        <f aca="false">MAX(Q337,B338)</f>
        <v>19664.4076066628</v>
      </c>
      <c r="R338" s="9" t="n">
        <f aca="false">B338/Q338-1</f>
        <v>-0.0429100044071605</v>
      </c>
      <c r="S338" s="9" t="n">
        <f aca="false">B338/INDEX($B:$B,$E338)-1</f>
        <v>0.00385174739066829</v>
      </c>
      <c r="T338" s="0" t="n">
        <f aca="false">IF(AND($A338&gt;=CrashTest!$B$3,$A338&lt;=CrashTest!$C$3),1,IF(AND($A338&gt;=CrashTest!$B$4,$A338&lt;=CrashTest!$C$4),2,IF(AND($A338&gt;=CrashTest!$B$5,$A338&lt;=CrashTest!$C$5),3,IF(AND($A338&gt;=CrashTest!$B$6,$A338&lt;=CrashTest!$C$6),4,IF(AND($A338&gt;=CrashTest!$B$7,$A338&lt;=CrashTest!$C$7),5,0)))))</f>
        <v>0</v>
      </c>
      <c r="U338" s="8" t="str">
        <f aca="false">IF(T338=0,"",IF(T337=T338,MAX(U337,B338),B338))</f>
        <v/>
      </c>
      <c r="V338" s="9" t="str">
        <f aca="false">IF(T338=0,"",B338/U338-1)</f>
        <v/>
      </c>
      <c r="W338" s="8" t="str">
        <f aca="false">IF(T338=0,"",IF(T337=T338,MAX(W337,F338),F338))</f>
        <v/>
      </c>
      <c r="X338" s="9" t="str">
        <f aca="false">IF(T338=0,"",F338/W338-1)</f>
        <v/>
      </c>
    </row>
    <row r="339" customFormat="false" ht="15" hidden="false" customHeight="false" outlineLevel="0" collapsed="false">
      <c r="A339" s="5" t="n">
        <v>44167</v>
      </c>
      <c r="B339" s="6" t="n">
        <v>19214.8722290473</v>
      </c>
      <c r="C339" s="7" t="n">
        <v>17132.78106</v>
      </c>
      <c r="D339" s="0" t="n">
        <f aca="false">INT((ROW()-3)/30)</f>
        <v>11</v>
      </c>
      <c r="E339" s="0" t="n">
        <f aca="false">2+30*D339</f>
        <v>332</v>
      </c>
      <c r="F339" s="8" t="n">
        <f aca="false">INDEX($F:$F,$E339)*(2*B339/INDEX($B:$B,$E339)-C339/INDEX($C:$C,$E339))</f>
        <v>4124.77975707349</v>
      </c>
      <c r="G339" s="9" t="n">
        <f aca="false">B339/B338-1</f>
        <v>0.0209485497948976</v>
      </c>
      <c r="H339" s="9" t="n">
        <f aca="false">F339/F338-1</f>
        <v>9.12390914893368E-005</v>
      </c>
      <c r="I339" s="9" t="n">
        <f aca="false">LN(B339/B338)</f>
        <v>0.0207321459391547</v>
      </c>
      <c r="J339" s="9" t="n">
        <f aca="false">LN(F339/F338)</f>
        <v>9.12349294565871E-005</v>
      </c>
      <c r="K339" s="9" t="n">
        <f aca="false">F339/F332-1</f>
        <v>0.00107237704052632</v>
      </c>
      <c r="L339" s="9" t="n">
        <f aca="false">F339/F309-1</f>
        <v>0.0378357696253577</v>
      </c>
      <c r="M339" s="9" t="n">
        <f aca="false">B339/B332-1</f>
        <v>0.0248809857075767</v>
      </c>
      <c r="N339" s="9" t="n">
        <f aca="false">B339/B309-1</f>
        <v>0.41331916457427</v>
      </c>
      <c r="O339" s="8" t="n">
        <f aca="false">MAX(O338,F339)</f>
        <v>4159.50178486272</v>
      </c>
      <c r="P339" s="9" t="n">
        <f aca="false">F339/O339-1</f>
        <v>-0.00834764103614372</v>
      </c>
      <c r="Q339" s="8" t="n">
        <f aca="false">MAX(Q338,B339)</f>
        <v>19664.4076066628</v>
      </c>
      <c r="R339" s="9" t="n">
        <f aca="false">B339/Q339-1</f>
        <v>-0.0228603569762856</v>
      </c>
      <c r="S339" s="9" t="n">
        <f aca="false">B339/INDEX($B:$B,$E339)-1</f>
        <v>0.0248809857075767</v>
      </c>
      <c r="T339" s="0" t="n">
        <f aca="false">IF(AND($A339&gt;=CrashTest!$B$3,$A339&lt;=CrashTest!$C$3),1,IF(AND($A339&gt;=CrashTest!$B$4,$A339&lt;=CrashTest!$C$4),2,IF(AND($A339&gt;=CrashTest!$B$5,$A339&lt;=CrashTest!$C$5),3,IF(AND($A339&gt;=CrashTest!$B$6,$A339&lt;=CrashTest!$C$6),4,IF(AND($A339&gt;=CrashTest!$B$7,$A339&lt;=CrashTest!$C$7),5,0)))))</f>
        <v>0</v>
      </c>
      <c r="U339" s="8" t="str">
        <f aca="false">IF(T339=0,"",IF(T338=T339,MAX(U338,B339),B339))</f>
        <v/>
      </c>
      <c r="V339" s="9" t="str">
        <f aca="false">IF(T339=0,"",B339/U339-1)</f>
        <v/>
      </c>
      <c r="W339" s="8" t="str">
        <f aca="false">IF(T339=0,"",IF(T338=T339,MAX(W338,F339),F339))</f>
        <v/>
      </c>
      <c r="X339" s="9" t="str">
        <f aca="false">IF(T339=0,"",F339/W339-1)</f>
        <v/>
      </c>
    </row>
    <row r="340" customFormat="false" ht="15" hidden="false" customHeight="false" outlineLevel="0" collapsed="false">
      <c r="A340" s="5" t="n">
        <v>44168</v>
      </c>
      <c r="B340" s="6" t="n">
        <v>19470.3112080655</v>
      </c>
      <c r="C340" s="7" t="n">
        <v>17461.30852</v>
      </c>
      <c r="D340" s="0" t="n">
        <f aca="false">INT((ROW()-3)/30)</f>
        <v>11</v>
      </c>
      <c r="E340" s="0" t="n">
        <f aca="false">2+30*D340</f>
        <v>332</v>
      </c>
      <c r="F340" s="8" t="n">
        <f aca="false">INDEX($F:$F,$E340)*(2*B340/INDEX($B:$B,$E340)-C340/INDEX($C:$C,$E340))</f>
        <v>4154.19973391688</v>
      </c>
      <c r="G340" s="9" t="n">
        <f aca="false">B340/B339-1</f>
        <v>0.0132938161635054</v>
      </c>
      <c r="H340" s="9" t="n">
        <f aca="false">F340/F339-1</f>
        <v>0.00713249641824842</v>
      </c>
      <c r="I340" s="9" t="n">
        <f aca="false">LN(B340/B339)</f>
        <v>0.0132062287825428</v>
      </c>
      <c r="J340" s="9" t="n">
        <f aca="false">LN(F340/F339)</f>
        <v>0.00710718047165757</v>
      </c>
      <c r="K340" s="9" t="n">
        <f aca="false">F340/F333-1</f>
        <v>0.0325523302365884</v>
      </c>
      <c r="L340" s="9" t="n">
        <f aca="false">F340/F310-1</f>
        <v>0.0475413714367461</v>
      </c>
      <c r="M340" s="9" t="n">
        <f aca="false">B340/B333-1</f>
        <v>0.13770207572972</v>
      </c>
      <c r="N340" s="9" t="n">
        <f aca="false">B340/B310-1</f>
        <v>0.391043001518514</v>
      </c>
      <c r="O340" s="8" t="n">
        <f aca="false">MAX(O339,F340)</f>
        <v>4159.50178486272</v>
      </c>
      <c r="P340" s="9" t="n">
        <f aca="false">F340/O340-1</f>
        <v>-0.00127468413768639</v>
      </c>
      <c r="Q340" s="8" t="n">
        <f aca="false">MAX(Q339,B340)</f>
        <v>19664.4076066628</v>
      </c>
      <c r="R340" s="9" t="n">
        <f aca="false">B340/Q340-1</f>
        <v>-0.0098704421958552</v>
      </c>
      <c r="S340" s="9" t="n">
        <f aca="false">B340/INDEX($B:$B,$E340)-1</f>
        <v>0.0385055651210453</v>
      </c>
      <c r="T340" s="0" t="n">
        <f aca="false">IF(AND($A340&gt;=CrashTest!$B$3,$A340&lt;=CrashTest!$C$3),1,IF(AND($A340&gt;=CrashTest!$B$4,$A340&lt;=CrashTest!$C$4),2,IF(AND($A340&gt;=CrashTest!$B$5,$A340&lt;=CrashTest!$C$5),3,IF(AND($A340&gt;=CrashTest!$B$6,$A340&lt;=CrashTest!$C$6),4,IF(AND($A340&gt;=CrashTest!$B$7,$A340&lt;=CrashTest!$C$7),5,0)))))</f>
        <v>0</v>
      </c>
      <c r="U340" s="8" t="str">
        <f aca="false">IF(T340=0,"",IF(T339=T340,MAX(U339,B340),B340))</f>
        <v/>
      </c>
      <c r="V340" s="9" t="str">
        <f aca="false">IF(T340=0,"",B340/U340-1)</f>
        <v/>
      </c>
      <c r="W340" s="8" t="str">
        <f aca="false">IF(T340=0,"",IF(T339=T340,MAX(W339,F340),F340))</f>
        <v/>
      </c>
      <c r="X340" s="9" t="str">
        <f aca="false">IF(T340=0,"",F340/W340-1)</f>
        <v/>
      </c>
    </row>
    <row r="341" customFormat="false" ht="15" hidden="false" customHeight="false" outlineLevel="0" collapsed="false">
      <c r="A341" s="5" t="n">
        <v>44169</v>
      </c>
      <c r="B341" s="6" t="n">
        <v>18732.9670909994</v>
      </c>
      <c r="C341" s="7" t="n">
        <v>16247.18132</v>
      </c>
      <c r="D341" s="0" t="n">
        <f aca="false">INT((ROW()-3)/30)</f>
        <v>11</v>
      </c>
      <c r="E341" s="0" t="n">
        <f aca="false">2+30*D341</f>
        <v>332</v>
      </c>
      <c r="F341" s="8" t="n">
        <f aca="false">INDEX($F:$F,$E341)*(2*B341/INDEX($B:$B,$E341)-C341/INDEX($C:$C,$E341))</f>
        <v>4136.31483679266</v>
      </c>
      <c r="G341" s="9" t="n">
        <f aca="false">B341/B340-1</f>
        <v>-0.0378701762486806</v>
      </c>
      <c r="H341" s="9" t="n">
        <f aca="false">F341/F340-1</f>
        <v>-0.00430525691343142</v>
      </c>
      <c r="I341" s="9" t="n">
        <f aca="false">LN(B341/B340)</f>
        <v>-0.0386058854971739</v>
      </c>
      <c r="J341" s="9" t="n">
        <f aca="false">LN(F341/F340)</f>
        <v>-0.00431455121781493</v>
      </c>
      <c r="K341" s="9" t="n">
        <f aca="false">F341/F334-1</f>
        <v>0.0285665436097937</v>
      </c>
      <c r="L341" s="9" t="n">
        <f aca="false">F341/F311-1</f>
        <v>0.0378860274172375</v>
      </c>
      <c r="M341" s="9" t="n">
        <f aca="false">B341/B334-1</f>
        <v>0.0953924653272007</v>
      </c>
      <c r="N341" s="9" t="n">
        <f aca="false">B341/B311-1</f>
        <v>0.325838389674904</v>
      </c>
      <c r="O341" s="8" t="n">
        <f aca="false">MAX(O340,F341)</f>
        <v>4159.50178486272</v>
      </c>
      <c r="P341" s="9" t="n">
        <f aca="false">F341/O341-1</f>
        <v>-0.00557445320842165</v>
      </c>
      <c r="Q341" s="8" t="n">
        <f aca="false">MAX(Q340,B341)</f>
        <v>19664.4076066628</v>
      </c>
      <c r="R341" s="9" t="n">
        <f aca="false">B341/Q341-1</f>
        <v>-0.0473668230589264</v>
      </c>
      <c r="S341" s="9" t="n">
        <f aca="false">B341/INDEX($B:$B,$E341)-1</f>
        <v>-0.000822823665324268</v>
      </c>
      <c r="T341" s="0" t="n">
        <f aca="false">IF(AND($A341&gt;=CrashTest!$B$3,$A341&lt;=CrashTest!$C$3),1,IF(AND($A341&gt;=CrashTest!$B$4,$A341&lt;=CrashTest!$C$4),2,IF(AND($A341&gt;=CrashTest!$B$5,$A341&lt;=CrashTest!$C$5),3,IF(AND($A341&gt;=CrashTest!$B$6,$A341&lt;=CrashTest!$C$6),4,IF(AND($A341&gt;=CrashTest!$B$7,$A341&lt;=CrashTest!$C$7),5,0)))))</f>
        <v>0</v>
      </c>
      <c r="U341" s="8" t="str">
        <f aca="false">IF(T341=0,"",IF(T340=T341,MAX(U340,B341),B341))</f>
        <v/>
      </c>
      <c r="V341" s="9" t="str">
        <f aca="false">IF(T341=0,"",B341/U341-1)</f>
        <v/>
      </c>
      <c r="W341" s="8" t="str">
        <f aca="false">IF(T341=0,"",IF(T340=T341,MAX(W340,F341),F341))</f>
        <v/>
      </c>
      <c r="X341" s="9" t="str">
        <f aca="false">IF(T341=0,"",F341/W341-1)</f>
        <v/>
      </c>
    </row>
    <row r="342" customFormat="false" ht="15" hidden="false" customHeight="false" outlineLevel="0" collapsed="false">
      <c r="A342" s="5" t="n">
        <v>44170</v>
      </c>
      <c r="B342" s="6" t="n">
        <v>19114.6331309176</v>
      </c>
      <c r="C342" s="7" t="n">
        <v>16986.62875</v>
      </c>
      <c r="D342" s="0" t="n">
        <f aca="false">INT((ROW()-3)/30)</f>
        <v>11</v>
      </c>
      <c r="E342" s="0" t="n">
        <f aca="false">2+30*D342</f>
        <v>332</v>
      </c>
      <c r="F342" s="8" t="n">
        <f aca="false">INDEX($F:$F,$E342)*(2*B342/INDEX($B:$B,$E342)-C342/INDEX($C:$C,$E342))</f>
        <v>4117.58078020488</v>
      </c>
      <c r="G342" s="9" t="n">
        <f aca="false">B342/B341-1</f>
        <v>0.0203740303425599</v>
      </c>
      <c r="H342" s="9" t="n">
        <f aca="false">F342/F341-1</f>
        <v>-0.0045291660153971</v>
      </c>
      <c r="I342" s="9" t="n">
        <f aca="false">LN(B342/B341)</f>
        <v>0.0201692564937556</v>
      </c>
      <c r="J342" s="9" t="n">
        <f aca="false">LN(F342/F341)</f>
        <v>-0.0045394537628246</v>
      </c>
      <c r="K342" s="9" t="n">
        <f aca="false">F342/F335-1</f>
        <v>0.012344862161866</v>
      </c>
      <c r="L342" s="9" t="n">
        <f aca="false">F342/F312-1</f>
        <v>0.0145024630335391</v>
      </c>
      <c r="M342" s="9" t="n">
        <f aca="false">B342/B335-1</f>
        <v>0.0771612682198717</v>
      </c>
      <c r="N342" s="9" t="n">
        <f aca="false">B342/B312-1</f>
        <v>0.224789270664006</v>
      </c>
      <c r="O342" s="8" t="n">
        <f aca="false">MAX(O341,F342)</f>
        <v>4159.50178486272</v>
      </c>
      <c r="P342" s="9" t="n">
        <f aca="false">F342/O342-1</f>
        <v>-0.0100783715997926</v>
      </c>
      <c r="Q342" s="8" t="n">
        <f aca="false">MAX(Q341,B342)</f>
        <v>19664.4076066628</v>
      </c>
      <c r="R342" s="9" t="n">
        <f aca="false">B342/Q342-1</f>
        <v>-0.0279578458065995</v>
      </c>
      <c r="S342" s="9" t="n">
        <f aca="false">B342/INDEX($B:$B,$E342)-1</f>
        <v>0.0195344424429118</v>
      </c>
      <c r="T342" s="0" t="n">
        <f aca="false">IF(AND($A342&gt;=CrashTest!$B$3,$A342&lt;=CrashTest!$C$3),1,IF(AND($A342&gt;=CrashTest!$B$4,$A342&lt;=CrashTest!$C$4),2,IF(AND($A342&gt;=CrashTest!$B$5,$A342&lt;=CrashTest!$C$5),3,IF(AND($A342&gt;=CrashTest!$B$6,$A342&lt;=CrashTest!$C$6),4,IF(AND($A342&gt;=CrashTest!$B$7,$A342&lt;=CrashTest!$C$7),5,0)))))</f>
        <v>0</v>
      </c>
      <c r="U342" s="8" t="str">
        <f aca="false">IF(T342=0,"",IF(T341=T342,MAX(U341,B342),B342))</f>
        <v/>
      </c>
      <c r="V342" s="9" t="str">
        <f aca="false">IF(T342=0,"",B342/U342-1)</f>
        <v/>
      </c>
      <c r="W342" s="8" t="str">
        <f aca="false">IF(T342=0,"",IF(T341=T342,MAX(W341,F342),F342))</f>
        <v/>
      </c>
      <c r="X342" s="9" t="str">
        <f aca="false">IF(T342=0,"",F342/W342-1)</f>
        <v/>
      </c>
    </row>
    <row r="343" customFormat="false" ht="15" hidden="false" customHeight="false" outlineLevel="0" collapsed="false">
      <c r="A343" s="5" t="n">
        <v>44171</v>
      </c>
      <c r="B343" s="6" t="n">
        <v>19356.3136767972</v>
      </c>
      <c r="C343" s="7" t="n">
        <v>17310.82293</v>
      </c>
      <c r="D343" s="0" t="n">
        <f aca="false">INT((ROW()-3)/30)</f>
        <v>11</v>
      </c>
      <c r="E343" s="0" t="n">
        <f aca="false">2+30*D343</f>
        <v>332</v>
      </c>
      <c r="F343" s="8" t="n">
        <f aca="false">INDEX($F:$F,$E343)*(2*B343/INDEX($B:$B,$E343)-C343/INDEX($C:$C,$E343))</f>
        <v>4142.04621278705</v>
      </c>
      <c r="G343" s="9" t="n">
        <f aca="false">B343/B342-1</f>
        <v>0.0126437449374159</v>
      </c>
      <c r="H343" s="9" t="n">
        <f aca="false">F343/F342-1</f>
        <v>0.00594170069468669</v>
      </c>
      <c r="I343" s="9" t="n">
        <f aca="false">LN(B343/B342)</f>
        <v>0.0125644802302856</v>
      </c>
      <c r="J343" s="9" t="n">
        <f aca="false">LN(F343/F342)</f>
        <v>0.00592411840254999</v>
      </c>
      <c r="K343" s="9" t="n">
        <f aca="false">F343/F336-1</f>
        <v>0.0151527393574797</v>
      </c>
      <c r="L343" s="9" t="n">
        <f aca="false">F343/F313-1</f>
        <v>0.0145939129472932</v>
      </c>
      <c r="M343" s="9" t="n">
        <f aca="false">B343/B336-1</f>
        <v>0.064067688694418</v>
      </c>
      <c r="N343" s="9" t="n">
        <f aca="false">B343/B313-1</f>
        <v>0.239282143065942</v>
      </c>
      <c r="O343" s="8" t="n">
        <f aca="false">MAX(O342,F343)</f>
        <v>4159.50178486272</v>
      </c>
      <c r="P343" s="9" t="n">
        <f aca="false">F343/O343-1</f>
        <v>-0.0041965535726417</v>
      </c>
      <c r="Q343" s="8" t="n">
        <f aca="false">MAX(Q342,B343)</f>
        <v>19664.4076066628</v>
      </c>
      <c r="R343" s="9" t="n">
        <f aca="false">B343/Q343-1</f>
        <v>-0.015667592740562</v>
      </c>
      <c r="S343" s="9" t="n">
        <f aca="false">B343/INDEX($B:$B,$E343)-1</f>
        <v>0.0324251758880705</v>
      </c>
      <c r="T343" s="0" t="n">
        <f aca="false">IF(AND($A343&gt;=CrashTest!$B$3,$A343&lt;=CrashTest!$C$3),1,IF(AND($A343&gt;=CrashTest!$B$4,$A343&lt;=CrashTest!$C$4),2,IF(AND($A343&gt;=CrashTest!$B$5,$A343&lt;=CrashTest!$C$5),3,IF(AND($A343&gt;=CrashTest!$B$6,$A343&lt;=CrashTest!$C$6),4,IF(AND($A343&gt;=CrashTest!$B$7,$A343&lt;=CrashTest!$C$7),5,0)))))</f>
        <v>0</v>
      </c>
      <c r="U343" s="8" t="str">
        <f aca="false">IF(T343=0,"",IF(T342=T343,MAX(U342,B343),B343))</f>
        <v/>
      </c>
      <c r="V343" s="9" t="str">
        <f aca="false">IF(T343=0,"",B343/U343-1)</f>
        <v/>
      </c>
      <c r="W343" s="8" t="str">
        <f aca="false">IF(T343=0,"",IF(T342=T343,MAX(W342,F343),F343))</f>
        <v/>
      </c>
      <c r="X343" s="9" t="str">
        <f aca="false">IF(T343=0,"",F343/W343-1)</f>
        <v/>
      </c>
    </row>
    <row r="344" customFormat="false" ht="15" hidden="false" customHeight="false" outlineLevel="0" collapsed="false">
      <c r="A344" s="5" t="n">
        <v>44172</v>
      </c>
      <c r="B344" s="6" t="n">
        <v>19182.1768328463</v>
      </c>
      <c r="C344" s="7" t="n">
        <v>16987.66542</v>
      </c>
      <c r="D344" s="0" t="n">
        <f aca="false">INT((ROW()-3)/30)</f>
        <v>11</v>
      </c>
      <c r="E344" s="0" t="n">
        <f aca="false">2+30*D344</f>
        <v>332</v>
      </c>
      <c r="F344" s="8" t="n">
        <f aca="false">INDEX($F:$F,$E344)*(2*B344/INDEX($B:$B,$E344)-C344/INDEX($C:$C,$E344))</f>
        <v>4147.00767748833</v>
      </c>
      <c r="G344" s="9" t="n">
        <f aca="false">B344/B343-1</f>
        <v>-0.00899638468659658</v>
      </c>
      <c r="H344" s="9" t="n">
        <f aca="false">F344/F343-1</f>
        <v>0.00119782939310742</v>
      </c>
      <c r="I344" s="9" t="n">
        <f aca="false">LN(B344/B343)</f>
        <v>-0.0090370965120796</v>
      </c>
      <c r="J344" s="9" t="n">
        <f aca="false">LN(F344/F343)</f>
        <v>0.00119711256784573</v>
      </c>
      <c r="K344" s="9" t="n">
        <f aca="false">F344/F337-1</f>
        <v>0.0052661215929446</v>
      </c>
      <c r="L344" s="9" t="n">
        <f aca="false">F344/F314-1</f>
        <v>0.0233437178470373</v>
      </c>
      <c r="M344" s="9" t="n">
        <f aca="false">B344/B337-1</f>
        <v>-0.0245230257357515</v>
      </c>
      <c r="N344" s="9" t="n">
        <f aca="false">B344/B314-1</f>
        <v>0.290307889838449</v>
      </c>
      <c r="O344" s="8" t="n">
        <f aca="false">MAX(O343,F344)</f>
        <v>4159.50178486272</v>
      </c>
      <c r="P344" s="9" t="n">
        <f aca="false">F344/O344-1</f>
        <v>-0.00300375093475325</v>
      </c>
      <c r="Q344" s="8" t="n">
        <f aca="false">MAX(Q343,B344)</f>
        <v>19664.4076066628</v>
      </c>
      <c r="R344" s="9" t="n">
        <f aca="false">B344/Q344-1</f>
        <v>-0.0245230257357515</v>
      </c>
      <c r="S344" s="9" t="n">
        <f aca="false">B344/INDEX($B:$B,$E344)-1</f>
        <v>0.0231370818456542</v>
      </c>
      <c r="T344" s="0" t="n">
        <f aca="false">IF(AND($A344&gt;=CrashTest!$B$3,$A344&lt;=CrashTest!$C$3),1,IF(AND($A344&gt;=CrashTest!$B$4,$A344&lt;=CrashTest!$C$4),2,IF(AND($A344&gt;=CrashTest!$B$5,$A344&lt;=CrashTest!$C$5),3,IF(AND($A344&gt;=CrashTest!$B$6,$A344&lt;=CrashTest!$C$6),4,IF(AND($A344&gt;=CrashTest!$B$7,$A344&lt;=CrashTest!$C$7),5,0)))))</f>
        <v>0</v>
      </c>
      <c r="U344" s="8" t="str">
        <f aca="false">IF(T344=0,"",IF(T343=T344,MAX(U343,B344),B344))</f>
        <v/>
      </c>
      <c r="V344" s="9" t="str">
        <f aca="false">IF(T344=0,"",B344/U344-1)</f>
        <v/>
      </c>
      <c r="W344" s="8" t="str">
        <f aca="false">IF(T344=0,"",IF(T343=T344,MAX(W343,F344),F344))</f>
        <v/>
      </c>
      <c r="X344" s="9" t="str">
        <f aca="false">IF(T344=0,"",F344/W344-1)</f>
        <v/>
      </c>
    </row>
    <row r="345" customFormat="false" ht="15" hidden="false" customHeight="false" outlineLevel="0" collapsed="false">
      <c r="A345" s="5" t="n">
        <v>44173</v>
      </c>
      <c r="B345" s="6" t="n">
        <v>18340.9781376973</v>
      </c>
      <c r="C345" s="7" t="n">
        <v>15730.74055</v>
      </c>
      <c r="D345" s="0" t="n">
        <f aca="false">INT((ROW()-3)/30)</f>
        <v>11</v>
      </c>
      <c r="E345" s="0" t="n">
        <f aca="false">2+30*D345</f>
        <v>332</v>
      </c>
      <c r="F345" s="8" t="n">
        <f aca="false">INDEX($F:$F,$E345)*(2*B345/INDEX($B:$B,$E345)-C345/INDEX($C:$C,$E345))</f>
        <v>4094.26804687809</v>
      </c>
      <c r="G345" s="9" t="n">
        <f aca="false">B345/B344-1</f>
        <v>-0.0438531404688433</v>
      </c>
      <c r="H345" s="9" t="n">
        <f aca="false">F345/F344-1</f>
        <v>-0.0127175145820299</v>
      </c>
      <c r="I345" s="9" t="n">
        <f aca="false">LN(B345/B344)</f>
        <v>-0.0448437589724486</v>
      </c>
      <c r="J345" s="9" t="n">
        <f aca="false">LN(F345/F344)</f>
        <v>-0.0127990744005732</v>
      </c>
      <c r="K345" s="9" t="n">
        <f aca="false">F345/F338-1</f>
        <v>-0.00730660900059221</v>
      </c>
      <c r="L345" s="9" t="n">
        <f aca="false">F345/F315-1</f>
        <v>0.00279090924847125</v>
      </c>
      <c r="M345" s="9" t="n">
        <f aca="false">B345/B338-1</f>
        <v>-0.0254842807023756</v>
      </c>
      <c r="N345" s="9" t="n">
        <f aca="false">B345/B315-1</f>
        <v>0.18328885812185</v>
      </c>
      <c r="O345" s="8" t="n">
        <f aca="false">MAX(O344,F345)</f>
        <v>4159.50178486272</v>
      </c>
      <c r="P345" s="9" t="n">
        <f aca="false">F345/O345-1</f>
        <v>-0.0156830652704697</v>
      </c>
      <c r="Q345" s="8" t="n">
        <f aca="false">MAX(Q344,B345)</f>
        <v>19664.4076066628</v>
      </c>
      <c r="R345" s="9" t="n">
        <f aca="false">B345/Q345-1</f>
        <v>-0.0673007545122838</v>
      </c>
      <c r="S345" s="9" t="n">
        <f aca="false">B345/INDEX($B:$B,$E345)-1</f>
        <v>-0.0217306923234056</v>
      </c>
      <c r="T345" s="0" t="n">
        <f aca="false">IF(AND($A345&gt;=CrashTest!$B$3,$A345&lt;=CrashTest!$C$3),1,IF(AND($A345&gt;=CrashTest!$B$4,$A345&lt;=CrashTest!$C$4),2,IF(AND($A345&gt;=CrashTest!$B$5,$A345&lt;=CrashTest!$C$5),3,IF(AND($A345&gt;=CrashTest!$B$6,$A345&lt;=CrashTest!$C$6),4,IF(AND($A345&gt;=CrashTest!$B$7,$A345&lt;=CrashTest!$C$7),5,0)))))</f>
        <v>0</v>
      </c>
      <c r="U345" s="8" t="str">
        <f aca="false">IF(T345=0,"",IF(T344=T345,MAX(U344,B345),B345))</f>
        <v/>
      </c>
      <c r="V345" s="9" t="str">
        <f aca="false">IF(T345=0,"",B345/U345-1)</f>
        <v/>
      </c>
      <c r="W345" s="8" t="str">
        <f aca="false">IF(T345=0,"",IF(T344=T345,MAX(W344,F345),F345))</f>
        <v/>
      </c>
      <c r="X345" s="9" t="str">
        <f aca="false">IF(T345=0,"",F345/W345-1)</f>
        <v/>
      </c>
    </row>
    <row r="346" customFormat="false" ht="15" hidden="false" customHeight="false" outlineLevel="0" collapsed="false">
      <c r="A346" s="5" t="n">
        <v>44174</v>
      </c>
      <c r="B346" s="6" t="n">
        <v>18574.6967352426</v>
      </c>
      <c r="C346" s="7" t="n">
        <v>16078.23713</v>
      </c>
      <c r="D346" s="0" t="n">
        <f aca="false">INT((ROW()-3)/30)</f>
        <v>11</v>
      </c>
      <c r="E346" s="0" t="n">
        <f aca="false">2+30*D346</f>
        <v>332</v>
      </c>
      <c r="F346" s="8" t="n">
        <f aca="false">INDEX($F:$F,$E346)*(2*B346/INDEX($B:$B,$E346)-C346/INDEX($C:$C,$E346))</f>
        <v>4109.35687092045</v>
      </c>
      <c r="G346" s="9" t="n">
        <f aca="false">B346/B345-1</f>
        <v>0.0127429734548847</v>
      </c>
      <c r="H346" s="9" t="n">
        <f aca="false">F346/F345-1</f>
        <v>0.00368535324741881</v>
      </c>
      <c r="I346" s="9" t="n">
        <f aca="false">LN(B346/B345)</f>
        <v>0.0126624649920569</v>
      </c>
      <c r="J346" s="9" t="n">
        <f aca="false">LN(F346/F345)</f>
        <v>0.00367857897177071</v>
      </c>
      <c r="K346" s="9" t="n">
        <f aca="false">F346/F339-1</f>
        <v>-0.00373908112950538</v>
      </c>
      <c r="L346" s="9" t="n">
        <f aca="false">F346/F316-1</f>
        <v>0.0119305323584251</v>
      </c>
      <c r="M346" s="9" t="n">
        <f aca="false">B346/B339-1</f>
        <v>-0.0333166667034581</v>
      </c>
      <c r="N346" s="9" t="n">
        <f aca="false">B346/B316-1</f>
        <v>0.212461815383476</v>
      </c>
      <c r="O346" s="8" t="n">
        <f aca="false">MAX(O345,F346)</f>
        <v>4159.50178486272</v>
      </c>
      <c r="P346" s="9" t="n">
        <f aca="false">F346/O346-1</f>
        <v>-0.0120555096585749</v>
      </c>
      <c r="Q346" s="8" t="n">
        <f aca="false">MAX(Q345,B346)</f>
        <v>19664.4076066628</v>
      </c>
      <c r="R346" s="9" t="n">
        <f aca="false">B346/Q346-1</f>
        <v>-0.0554153927856428</v>
      </c>
      <c r="S346" s="9" t="n">
        <f aca="false">B346/INDEX($B:$B,$E346)-1</f>
        <v>-0.00926463250395426</v>
      </c>
      <c r="T346" s="0" t="n">
        <f aca="false">IF(AND($A346&gt;=CrashTest!$B$3,$A346&lt;=CrashTest!$C$3),1,IF(AND($A346&gt;=CrashTest!$B$4,$A346&lt;=CrashTest!$C$4),2,IF(AND($A346&gt;=CrashTest!$B$5,$A346&lt;=CrashTest!$C$5),3,IF(AND($A346&gt;=CrashTest!$B$6,$A346&lt;=CrashTest!$C$6),4,IF(AND($A346&gt;=CrashTest!$B$7,$A346&lt;=CrashTest!$C$7),5,0)))))</f>
        <v>0</v>
      </c>
      <c r="U346" s="8" t="str">
        <f aca="false">IF(T346=0,"",IF(T345=T346,MAX(U345,B346),B346))</f>
        <v/>
      </c>
      <c r="V346" s="9" t="str">
        <f aca="false">IF(T346=0,"",B346/U346-1)</f>
        <v/>
      </c>
      <c r="W346" s="8" t="str">
        <f aca="false">IF(T346=0,"",IF(T345=T346,MAX(W345,F346),F346))</f>
        <v/>
      </c>
      <c r="X346" s="9" t="str">
        <f aca="false">IF(T346=0,"",F346/W346-1)</f>
        <v/>
      </c>
    </row>
    <row r="347" customFormat="false" ht="15" hidden="false" customHeight="false" outlineLevel="0" collapsed="false">
      <c r="A347" s="5" t="n">
        <v>44175</v>
      </c>
      <c r="B347" s="6" t="n">
        <v>18294.8469514904</v>
      </c>
      <c r="C347" s="7" t="n">
        <v>15659.70771</v>
      </c>
      <c r="D347" s="0" t="n">
        <f aca="false">INT((ROW()-3)/30)</f>
        <v>11</v>
      </c>
      <c r="E347" s="0" t="n">
        <f aca="false">2+30*D347</f>
        <v>332</v>
      </c>
      <c r="F347" s="8" t="n">
        <f aca="false">INDEX($F:$F,$E347)*(2*B347/INDEX($B:$B,$E347)-C347/INDEX($C:$C,$E347))</f>
        <v>4091.9062797342</v>
      </c>
      <c r="G347" s="9" t="n">
        <f aca="false">B347/B346-1</f>
        <v>-0.0150661831921718</v>
      </c>
      <c r="H347" s="9" t="n">
        <f aca="false">F347/F346-1</f>
        <v>-0.00424655042976085</v>
      </c>
      <c r="I347" s="9" t="n">
        <f aca="false">LN(B347/B346)</f>
        <v>-0.0151808311255109</v>
      </c>
      <c r="J347" s="9" t="n">
        <f aca="false">LN(F347/F346)</f>
        <v>-0.00425559263289763</v>
      </c>
      <c r="K347" s="9" t="n">
        <f aca="false">F347/F340-1</f>
        <v>-0.0149952958867344</v>
      </c>
      <c r="L347" s="9" t="n">
        <f aca="false">F347/F317-1</f>
        <v>0.0016057677142125</v>
      </c>
      <c r="M347" s="9" t="n">
        <f aca="false">B347/B340-1</f>
        <v>-0.0603721349912564</v>
      </c>
      <c r="N347" s="9" t="n">
        <f aca="false">B347/B317-1</f>
        <v>0.194237073486319</v>
      </c>
      <c r="O347" s="8" t="n">
        <f aca="false">MAX(O346,F347)</f>
        <v>4159.50178486272</v>
      </c>
      <c r="P347" s="9" t="n">
        <f aca="false">F347/O347-1</f>
        <v>-0.0162508657586141</v>
      </c>
      <c r="Q347" s="8" t="n">
        <f aca="false">MAX(Q346,B347)</f>
        <v>19664.4076066628</v>
      </c>
      <c r="R347" s="9" t="n">
        <f aca="false">B347/Q347-1</f>
        <v>-0.0696466775184399</v>
      </c>
      <c r="S347" s="9" t="n">
        <f aca="false">B347/INDEX($B:$B,$E347)-1</f>
        <v>-0.0241912330456133</v>
      </c>
      <c r="T347" s="0" t="n">
        <f aca="false">IF(AND($A347&gt;=CrashTest!$B$3,$A347&lt;=CrashTest!$C$3),1,IF(AND($A347&gt;=CrashTest!$B$4,$A347&lt;=CrashTest!$C$4),2,IF(AND($A347&gt;=CrashTest!$B$5,$A347&lt;=CrashTest!$C$5),3,IF(AND($A347&gt;=CrashTest!$B$6,$A347&lt;=CrashTest!$C$6),4,IF(AND($A347&gt;=CrashTest!$B$7,$A347&lt;=CrashTest!$C$7),5,0)))))</f>
        <v>0</v>
      </c>
      <c r="U347" s="8" t="str">
        <f aca="false">IF(T347=0,"",IF(T346=T347,MAX(U346,B347),B347))</f>
        <v/>
      </c>
      <c r="V347" s="9" t="str">
        <f aca="false">IF(T347=0,"",B347/U347-1)</f>
        <v/>
      </c>
      <c r="W347" s="8" t="str">
        <f aca="false">IF(T347=0,"",IF(T346=T347,MAX(W346,F347),F347))</f>
        <v/>
      </c>
      <c r="X347" s="9" t="str">
        <f aca="false">IF(T347=0,"",F347/W347-1)</f>
        <v/>
      </c>
    </row>
    <row r="348" customFormat="false" ht="15" hidden="false" customHeight="false" outlineLevel="0" collapsed="false">
      <c r="A348" s="5" t="n">
        <v>44176</v>
      </c>
      <c r="B348" s="6" t="n">
        <v>18061.760025716</v>
      </c>
      <c r="C348" s="7" t="n">
        <v>15364.71117</v>
      </c>
      <c r="D348" s="0" t="n">
        <f aca="false">INT((ROW()-3)/30)</f>
        <v>11</v>
      </c>
      <c r="E348" s="0" t="n">
        <f aca="false">2+30*D348</f>
        <v>332</v>
      </c>
      <c r="F348" s="8" t="n">
        <f aca="false">INDEX($F:$F,$E348)*(2*B348/INDEX($B:$B,$E348)-C348/INDEX($C:$C,$E348))</f>
        <v>4063.85430894185</v>
      </c>
      <c r="G348" s="9" t="n">
        <f aca="false">B348/B347-1</f>
        <v>-0.0127405780650933</v>
      </c>
      <c r="H348" s="9" t="n">
        <f aca="false">F348/F347-1</f>
        <v>-0.00685547734347824</v>
      </c>
      <c r="I348" s="9" t="n">
        <f aca="false">LN(B348/B347)</f>
        <v>-0.0128224352449075</v>
      </c>
      <c r="J348" s="9" t="n">
        <f aca="false">LN(F348/F347)</f>
        <v>-0.00687908408044499</v>
      </c>
      <c r="K348" s="9" t="n">
        <f aca="false">F348/F341-1</f>
        <v>-0.0175181364837782</v>
      </c>
      <c r="L348" s="9" t="n">
        <f aca="false">F348/F318-1</f>
        <v>-0.0126906005485509</v>
      </c>
      <c r="M348" s="9" t="n">
        <f aca="false">B348/B341-1</f>
        <v>-0.0358302591374269</v>
      </c>
      <c r="N348" s="9" t="n">
        <f aca="false">B348/B318-1</f>
        <v>0.148145903063727</v>
      </c>
      <c r="O348" s="8" t="n">
        <f aca="false">MAX(O347,F348)</f>
        <v>4159.50178486272</v>
      </c>
      <c r="P348" s="9" t="n">
        <f aca="false">F348/O348-1</f>
        <v>-0.0229949356600723</v>
      </c>
      <c r="Q348" s="8" t="n">
        <f aca="false">MAX(Q347,B348)</f>
        <v>19664.4076066628</v>
      </c>
      <c r="R348" s="9" t="n">
        <f aca="false">B348/Q348-1</f>
        <v>-0.0814999166516351</v>
      </c>
      <c r="S348" s="9" t="n">
        <f aca="false">B348/INDEX($B:$B,$E348)-1</f>
        <v>-0.0366236008175982</v>
      </c>
      <c r="T348" s="0" t="n">
        <f aca="false">IF(AND($A348&gt;=CrashTest!$B$3,$A348&lt;=CrashTest!$C$3),1,IF(AND($A348&gt;=CrashTest!$B$4,$A348&lt;=CrashTest!$C$4),2,IF(AND($A348&gt;=CrashTest!$B$5,$A348&lt;=CrashTest!$C$5),3,IF(AND($A348&gt;=CrashTest!$B$6,$A348&lt;=CrashTest!$C$6),4,IF(AND($A348&gt;=CrashTest!$B$7,$A348&lt;=CrashTest!$C$7),5,0)))))</f>
        <v>0</v>
      </c>
      <c r="U348" s="8" t="str">
        <f aca="false">IF(T348=0,"",IF(T347=T348,MAX(U347,B348),B348))</f>
        <v/>
      </c>
      <c r="V348" s="9" t="str">
        <f aca="false">IF(T348=0,"",B348/U348-1)</f>
        <v/>
      </c>
      <c r="W348" s="8" t="str">
        <f aca="false">IF(T348=0,"",IF(T347=T348,MAX(W347,F348),F348))</f>
        <v/>
      </c>
      <c r="X348" s="9" t="str">
        <f aca="false">IF(T348=0,"",F348/W348-1)</f>
        <v/>
      </c>
    </row>
    <row r="349" customFormat="false" ht="15" hidden="false" customHeight="false" outlineLevel="0" collapsed="false">
      <c r="A349" s="5" t="n">
        <v>44177</v>
      </c>
      <c r="B349" s="6" t="n">
        <v>18813.2837685564</v>
      </c>
      <c r="C349" s="7" t="n">
        <v>16450.45093</v>
      </c>
      <c r="D349" s="0" t="n">
        <f aca="false">INT((ROW()-3)/30)</f>
        <v>11</v>
      </c>
      <c r="E349" s="0" t="n">
        <f aca="false">2+30*D349</f>
        <v>332</v>
      </c>
      <c r="F349" s="8" t="n">
        <f aca="false">INDEX($F:$F,$E349)*(2*B349/INDEX($B:$B,$E349)-C349/INDEX($C:$C,$E349))</f>
        <v>4120.35176473875</v>
      </c>
      <c r="G349" s="9" t="n">
        <f aca="false">B349/B348-1</f>
        <v>0.0416085554104579</v>
      </c>
      <c r="H349" s="9" t="n">
        <f aca="false">F349/F348-1</f>
        <v>0.0139024314116254</v>
      </c>
      <c r="I349" s="9" t="n">
        <f aca="false">LN(B349/B348)</f>
        <v>0.040766206158153</v>
      </c>
      <c r="J349" s="9" t="n">
        <f aca="false">LN(F349/F348)</f>
        <v>0.0138066790518582</v>
      </c>
      <c r="K349" s="9" t="n">
        <f aca="false">F349/F342-1</f>
        <v>0.000672964218989325</v>
      </c>
      <c r="L349" s="9" t="n">
        <f aca="false">F349/F319-1</f>
        <v>0.00353181478436615</v>
      </c>
      <c r="M349" s="9" t="n">
        <f aca="false">B349/B342-1</f>
        <v>-0.0157653751603409</v>
      </c>
      <c r="N349" s="9" t="n">
        <f aca="false">B349/B319-1</f>
        <v>0.154910837641802</v>
      </c>
      <c r="O349" s="8" t="n">
        <f aca="false">MAX(O348,F349)</f>
        <v>4159.50178486272</v>
      </c>
      <c r="P349" s="9" t="n">
        <f aca="false">F349/O349-1</f>
        <v>-0.00941218976427571</v>
      </c>
      <c r="Q349" s="8" t="n">
        <f aca="false">MAX(Q348,B349)</f>
        <v>19664.4076066628</v>
      </c>
      <c r="R349" s="9" t="n">
        <f aca="false">B349/Q349-1</f>
        <v>-0.0432824550391244</v>
      </c>
      <c r="S349" s="9" t="n">
        <f aca="false">B349/INDEX($B:$B,$E349)-1</f>
        <v>0.00346109946891038</v>
      </c>
      <c r="T349" s="0" t="n">
        <f aca="false">IF(AND($A349&gt;=CrashTest!$B$3,$A349&lt;=CrashTest!$C$3),1,IF(AND($A349&gt;=CrashTest!$B$4,$A349&lt;=CrashTest!$C$4),2,IF(AND($A349&gt;=CrashTest!$B$5,$A349&lt;=CrashTest!$C$5),3,IF(AND($A349&gt;=CrashTest!$B$6,$A349&lt;=CrashTest!$C$6),4,IF(AND($A349&gt;=CrashTest!$B$7,$A349&lt;=CrashTest!$C$7),5,0)))))</f>
        <v>0</v>
      </c>
      <c r="U349" s="8" t="str">
        <f aca="false">IF(T349=0,"",IF(T348=T349,MAX(U348,B349),B349))</f>
        <v/>
      </c>
      <c r="V349" s="9" t="str">
        <f aca="false">IF(T349=0,"",B349/U349-1)</f>
        <v/>
      </c>
      <c r="W349" s="8" t="str">
        <f aca="false">IF(T349=0,"",IF(T348=T349,MAX(W348,F349),F349))</f>
        <v/>
      </c>
      <c r="X349" s="9" t="str">
        <f aca="false">IF(T349=0,"",F349/W349-1)</f>
        <v/>
      </c>
    </row>
    <row r="350" customFormat="false" ht="15" hidden="false" customHeight="false" outlineLevel="0" collapsed="false">
      <c r="A350" s="5" t="n">
        <v>44178</v>
      </c>
      <c r="B350" s="6" t="n">
        <v>19156.0825055523</v>
      </c>
      <c r="C350" s="7" t="n">
        <v>16927.81834</v>
      </c>
      <c r="D350" s="0" t="n">
        <f aca="false">INT((ROW()-3)/30)</f>
        <v>11</v>
      </c>
      <c r="E350" s="0" t="n">
        <f aca="false">2+30*D350</f>
        <v>332</v>
      </c>
      <c r="F350" s="8" t="n">
        <f aca="false">INDEX($F:$F,$E350)*(2*B350/INDEX($B:$B,$E350)-C350/INDEX($C:$C,$E350))</f>
        <v>4150.63185929079</v>
      </c>
      <c r="G350" s="9" t="n">
        <f aca="false">B350/B349-1</f>
        <v>0.0182211006442605</v>
      </c>
      <c r="H350" s="9" t="n">
        <f aca="false">F350/F349-1</f>
        <v>0.00734891006422456</v>
      </c>
      <c r="I350" s="9" t="n">
        <f aca="false">LN(B350/B349)</f>
        <v>0.0180570857483498</v>
      </c>
      <c r="J350" s="9" t="n">
        <f aca="false">LN(F350/F349)</f>
        <v>0.00732203839599708</v>
      </c>
      <c r="K350" s="9" t="n">
        <f aca="false">F350/F343-1</f>
        <v>0.00207280316603731</v>
      </c>
      <c r="L350" s="9" t="n">
        <f aca="false">F350/F320-1</f>
        <v>0.00768900883541268</v>
      </c>
      <c r="M350" s="9" t="n">
        <f aca="false">B350/B343-1</f>
        <v>-0.0103444888623045</v>
      </c>
      <c r="N350" s="9" t="n">
        <f aca="false">B350/B320-1</f>
        <v>0.173056269148147</v>
      </c>
      <c r="O350" s="8" t="n">
        <f aca="false">MAX(O349,F350)</f>
        <v>4159.50178486272</v>
      </c>
      <c r="P350" s="9" t="n">
        <f aca="false">F350/O350-1</f>
        <v>-0.0021324490361363</v>
      </c>
      <c r="Q350" s="8" t="n">
        <f aca="false">MAX(Q349,B350)</f>
        <v>19664.4076066628</v>
      </c>
      <c r="R350" s="9" t="n">
        <f aca="false">B350/Q350-1</f>
        <v>-0.0258500083642625</v>
      </c>
      <c r="S350" s="9" t="n">
        <f aca="false">B350/INDEX($B:$B,$E350)-1</f>
        <v>0.0217452651549335</v>
      </c>
      <c r="T350" s="0" t="n">
        <f aca="false">IF(AND($A350&gt;=CrashTest!$B$3,$A350&lt;=CrashTest!$C$3),1,IF(AND($A350&gt;=CrashTest!$B$4,$A350&lt;=CrashTest!$C$4),2,IF(AND($A350&gt;=CrashTest!$B$5,$A350&lt;=CrashTest!$C$5),3,IF(AND($A350&gt;=CrashTest!$B$6,$A350&lt;=CrashTest!$C$6),4,IF(AND($A350&gt;=CrashTest!$B$7,$A350&lt;=CrashTest!$C$7),5,0)))))</f>
        <v>0</v>
      </c>
      <c r="U350" s="8" t="str">
        <f aca="false">IF(T350=0,"",IF(T349=T350,MAX(U349,B350),B350))</f>
        <v/>
      </c>
      <c r="V350" s="9" t="str">
        <f aca="false">IF(T350=0,"",B350/U350-1)</f>
        <v/>
      </c>
      <c r="W350" s="8" t="str">
        <f aca="false">IF(T350=0,"",IF(T349=T350,MAX(W349,F350),F350))</f>
        <v/>
      </c>
      <c r="X350" s="9" t="str">
        <f aca="false">IF(T350=0,"",F350/W350-1)</f>
        <v/>
      </c>
    </row>
    <row r="351" customFormat="false" ht="15" hidden="false" customHeight="false" outlineLevel="0" collapsed="false">
      <c r="A351" s="5" t="n">
        <v>44179</v>
      </c>
      <c r="B351" s="6" t="n">
        <v>19286.7512992402</v>
      </c>
      <c r="C351" s="7" t="n">
        <v>17059.02541</v>
      </c>
      <c r="D351" s="0" t="n">
        <f aca="false">INT((ROW()-3)/30)</f>
        <v>11</v>
      </c>
      <c r="E351" s="0" t="n">
        <f aca="false">2+30*D351</f>
        <v>332</v>
      </c>
      <c r="F351" s="8" t="n">
        <f aca="false">INDEX($F:$F,$E351)*(2*B351/INDEX($B:$B,$E351)-C351/INDEX($C:$C,$E351))</f>
        <v>4174.97526140779</v>
      </c>
      <c r="G351" s="9" t="n">
        <f aca="false">B351/B350-1</f>
        <v>0.00682126910082115</v>
      </c>
      <c r="H351" s="9" t="n">
        <f aca="false">F351/F350-1</f>
        <v>0.00586498705311844</v>
      </c>
      <c r="I351" s="9" t="n">
        <f aca="false">LN(B351/B350)</f>
        <v>0.00679810950366089</v>
      </c>
      <c r="J351" s="9" t="n">
        <f aca="false">LN(F351/F350)</f>
        <v>0.00584785497021066</v>
      </c>
      <c r="K351" s="9" t="n">
        <f aca="false">F351/F344-1</f>
        <v>0.00674403958094239</v>
      </c>
      <c r="L351" s="9" t="n">
        <f aca="false">F351/F321-1</f>
        <v>0.00890414671364193</v>
      </c>
      <c r="M351" s="9" t="n">
        <f aca="false">B351/B344-1</f>
        <v>0.00545164750096738</v>
      </c>
      <c r="N351" s="9" t="n">
        <f aca="false">B351/B321-1</f>
        <v>0.197785324871783</v>
      </c>
      <c r="O351" s="8" t="n">
        <f aca="false">MAX(O350,F351)</f>
        <v>4174.97526140779</v>
      </c>
      <c r="P351" s="9" t="n">
        <f aca="false">F351/O351-1</f>
        <v>0</v>
      </c>
      <c r="Q351" s="8" t="n">
        <f aca="false">MAX(Q350,B351)</f>
        <v>19664.4076066628</v>
      </c>
      <c r="R351" s="9" t="n">
        <f aca="false">B351/Q351-1</f>
        <v>-0.0192050691267527</v>
      </c>
      <c r="S351" s="9" t="n">
        <f aca="false">B351/INDEX($B:$B,$E351)-1</f>
        <v>0.0287148645610451</v>
      </c>
      <c r="T351" s="0" t="n">
        <f aca="false">IF(AND($A351&gt;=CrashTest!$B$3,$A351&lt;=CrashTest!$C$3),1,IF(AND($A351&gt;=CrashTest!$B$4,$A351&lt;=CrashTest!$C$4),2,IF(AND($A351&gt;=CrashTest!$B$5,$A351&lt;=CrashTest!$C$5),3,IF(AND($A351&gt;=CrashTest!$B$6,$A351&lt;=CrashTest!$C$6),4,IF(AND($A351&gt;=CrashTest!$B$7,$A351&lt;=CrashTest!$C$7),5,0)))))</f>
        <v>0</v>
      </c>
      <c r="U351" s="8" t="str">
        <f aca="false">IF(T351=0,"",IF(T350=T351,MAX(U350,B351),B351))</f>
        <v/>
      </c>
      <c r="V351" s="9" t="str">
        <f aca="false">IF(T351=0,"",B351/U351-1)</f>
        <v/>
      </c>
      <c r="W351" s="8" t="str">
        <f aca="false">IF(T351=0,"",IF(T350=T351,MAX(W350,F351),F351))</f>
        <v/>
      </c>
      <c r="X351" s="9" t="str">
        <f aca="false">IF(T351=0,"",F351/W351-1)</f>
        <v/>
      </c>
    </row>
    <row r="352" customFormat="false" ht="15" hidden="false" customHeight="false" outlineLevel="0" collapsed="false">
      <c r="A352" s="5" t="n">
        <v>44180</v>
      </c>
      <c r="B352" s="6" t="n">
        <v>19432.5884640561</v>
      </c>
      <c r="C352" s="7" t="n">
        <v>17266.48436</v>
      </c>
      <c r="D352" s="0" t="n">
        <f aca="false">INT((ROW()-3)/30)</f>
        <v>11</v>
      </c>
      <c r="E352" s="0" t="n">
        <f aca="false">2+30*D352</f>
        <v>332</v>
      </c>
      <c r="F352" s="8" t="n">
        <f aca="false">INDEX($F:$F,$E352)*(2*B352/INDEX($B:$B,$E352)-C352/INDEX($C:$C,$E352))</f>
        <v>4186.75467670427</v>
      </c>
      <c r="G352" s="9" t="n">
        <f aca="false">B352/B351-1</f>
        <v>0.00756152047346848</v>
      </c>
      <c r="H352" s="9" t="n">
        <f aca="false">F352/F351-1</f>
        <v>0.00282143355563513</v>
      </c>
      <c r="I352" s="9" t="n">
        <f aca="false">LN(B352/B351)</f>
        <v>0.0075330754791455</v>
      </c>
      <c r="J352" s="9" t="n">
        <f aca="false">LN(F352/F351)</f>
        <v>0.00281746078283604</v>
      </c>
      <c r="K352" s="9" t="n">
        <f aca="false">F352/F345-1</f>
        <v>0.0225892952701778</v>
      </c>
      <c r="L352" s="9" t="n">
        <f aca="false">F352/F322-1</f>
        <v>0.0111076916275006</v>
      </c>
      <c r="M352" s="9" t="n">
        <f aca="false">B352/B345-1</f>
        <v>0.0595175632489933</v>
      </c>
      <c r="N352" s="9" t="n">
        <f aca="false">B352/B322-1</f>
        <v>0.215543021425799</v>
      </c>
      <c r="O352" s="8" t="n">
        <f aca="false">MAX(O351,F352)</f>
        <v>4186.75467670427</v>
      </c>
      <c r="P352" s="9" t="n">
        <f aca="false">F352/O352-1</f>
        <v>0</v>
      </c>
      <c r="Q352" s="8" t="n">
        <f aca="false">MAX(Q351,B352)</f>
        <v>19664.4076066628</v>
      </c>
      <c r="R352" s="9" t="n">
        <f aca="false">B352/Q352-1</f>
        <v>-0.0117887681766804</v>
      </c>
      <c r="S352" s="9" t="n">
        <f aca="false">B352/INDEX($B:$B,$E352)-1</f>
        <v>0.0364935130707849</v>
      </c>
      <c r="T352" s="0" t="n">
        <f aca="false">IF(AND($A352&gt;=CrashTest!$B$3,$A352&lt;=CrashTest!$C$3),1,IF(AND($A352&gt;=CrashTest!$B$4,$A352&lt;=CrashTest!$C$4),2,IF(AND($A352&gt;=CrashTest!$B$5,$A352&lt;=CrashTest!$C$5),3,IF(AND($A352&gt;=CrashTest!$B$6,$A352&lt;=CrashTest!$C$6),4,IF(AND($A352&gt;=CrashTest!$B$7,$A352&lt;=CrashTest!$C$7),5,0)))))</f>
        <v>0</v>
      </c>
      <c r="U352" s="8" t="str">
        <f aca="false">IF(T352=0,"",IF(T351=T352,MAX(U351,B352),B352))</f>
        <v/>
      </c>
      <c r="V352" s="9" t="str">
        <f aca="false">IF(T352=0,"",B352/U352-1)</f>
        <v/>
      </c>
      <c r="W352" s="8" t="str">
        <f aca="false">IF(T352=0,"",IF(T351=T352,MAX(W351,F352),F352))</f>
        <v/>
      </c>
      <c r="X352" s="9" t="str">
        <f aca="false">IF(T352=0,"",F352/W352-1)</f>
        <v/>
      </c>
    </row>
    <row r="353" customFormat="false" ht="15" hidden="false" customHeight="false" outlineLevel="0" collapsed="false">
      <c r="A353" s="5" t="n">
        <v>44181</v>
      </c>
      <c r="B353" s="6" t="n">
        <v>21370.7203186441</v>
      </c>
      <c r="C353" s="7" t="n">
        <v>20235.42163</v>
      </c>
      <c r="D353" s="0" t="n">
        <f aca="false">INT((ROW()-3)/30)</f>
        <v>11</v>
      </c>
      <c r="E353" s="0" t="n">
        <f aca="false">2+30*D353</f>
        <v>332</v>
      </c>
      <c r="F353" s="8" t="n">
        <f aca="false">INDEX($F:$F,$E353)*(2*B353/INDEX($B:$B,$E353)-C353/INDEX($C:$C,$E353))</f>
        <v>4289.8646601987</v>
      </c>
      <c r="G353" s="9" t="n">
        <f aca="false">B353/B352-1</f>
        <v>0.0997361652655231</v>
      </c>
      <c r="H353" s="9" t="n">
        <f aca="false">F353/F352-1</f>
        <v>0.0246276630604021</v>
      </c>
      <c r="I353" s="9" t="n">
        <f aca="false">LN(B353/B352)</f>
        <v>0.095070301277156</v>
      </c>
      <c r="J353" s="9" t="n">
        <f aca="false">LN(F353/F352)</f>
        <v>0.0243292910462646</v>
      </c>
      <c r="K353" s="9" t="n">
        <f aca="false">F353/F346-1</f>
        <v>0.0439260436482418</v>
      </c>
      <c r="L353" s="9" t="n">
        <f aca="false">F353/F323-1</f>
        <v>0.0353171680406759</v>
      </c>
      <c r="M353" s="9" t="n">
        <f aca="false">B353/B346-1</f>
        <v>0.150528626294957</v>
      </c>
      <c r="N353" s="9" t="n">
        <f aca="false">B353/B323-1</f>
        <v>0.276393207325337</v>
      </c>
      <c r="O353" s="8" t="n">
        <f aca="false">MAX(O352,F353)</f>
        <v>4289.8646601987</v>
      </c>
      <c r="P353" s="9" t="n">
        <f aca="false">F353/O353-1</f>
        <v>0</v>
      </c>
      <c r="Q353" s="8" t="n">
        <f aca="false">MAX(Q352,B353)</f>
        <v>21370.7203186441</v>
      </c>
      <c r="R353" s="9" t="n">
        <f aca="false">B353/Q353-1</f>
        <v>0</v>
      </c>
      <c r="S353" s="9" t="n">
        <f aca="false">B353/INDEX($B:$B,$E353)-1</f>
        <v>0.139869401387055</v>
      </c>
      <c r="T353" s="0" t="n">
        <f aca="false">IF(AND($A353&gt;=CrashTest!$B$3,$A353&lt;=CrashTest!$C$3),1,IF(AND($A353&gt;=CrashTest!$B$4,$A353&lt;=CrashTest!$C$4),2,IF(AND($A353&gt;=CrashTest!$B$5,$A353&lt;=CrashTest!$C$5),3,IF(AND($A353&gt;=CrashTest!$B$6,$A353&lt;=CrashTest!$C$6),4,IF(AND($A353&gt;=CrashTest!$B$7,$A353&lt;=CrashTest!$C$7),5,0)))))</f>
        <v>0</v>
      </c>
      <c r="U353" s="8" t="str">
        <f aca="false">IF(T353=0,"",IF(T352=T353,MAX(U352,B353),B353))</f>
        <v/>
      </c>
      <c r="V353" s="9" t="str">
        <f aca="false">IF(T353=0,"",B353/U353-1)</f>
        <v/>
      </c>
      <c r="W353" s="8" t="str">
        <f aca="false">IF(T353=0,"",IF(T352=T353,MAX(W352,F353),F353))</f>
        <v/>
      </c>
      <c r="X353" s="9" t="str">
        <f aca="false">IF(T353=0,"",F353/W353-1)</f>
        <v/>
      </c>
    </row>
    <row r="354" customFormat="false" ht="15" hidden="false" customHeight="false" outlineLevel="0" collapsed="false">
      <c r="A354" s="5" t="n">
        <v>44182</v>
      </c>
      <c r="B354" s="6" t="n">
        <v>22789.2674160725</v>
      </c>
      <c r="C354" s="7" t="n">
        <v>22659.16433</v>
      </c>
      <c r="D354" s="0" t="n">
        <f aca="false">INT((ROW()-3)/30)</f>
        <v>11</v>
      </c>
      <c r="E354" s="0" t="n">
        <f aca="false">2+30*D354</f>
        <v>332</v>
      </c>
      <c r="F354" s="8" t="n">
        <f aca="false">INDEX($F:$F,$E354)*(2*B354/INDEX($B:$B,$E354)-C354/INDEX($C:$C,$E354))</f>
        <v>4302.09589447701</v>
      </c>
      <c r="G354" s="9" t="n">
        <f aca="false">B354/B353-1</f>
        <v>0.0663780666387197</v>
      </c>
      <c r="H354" s="9" t="n">
        <f aca="false">F354/F353-1</f>
        <v>0.00285119351008634</v>
      </c>
      <c r="I354" s="9" t="n">
        <f aca="false">LN(B354/B353)</f>
        <v>0.0642679220027272</v>
      </c>
      <c r="J354" s="9" t="n">
        <f aca="false">LN(F354/F353)</f>
        <v>0.0028471365674599</v>
      </c>
      <c r="K354" s="9" t="n">
        <f aca="false">F354/F347-1</f>
        <v>0.0513671624845871</v>
      </c>
      <c r="L354" s="9" t="n">
        <f aca="false">F354/F324-1</f>
        <v>0.0407856606942183</v>
      </c>
      <c r="M354" s="9" t="n">
        <f aca="false">B354/B347-1</f>
        <v>0.245665923114812</v>
      </c>
      <c r="N354" s="9" t="n">
        <f aca="false">B354/B324-1</f>
        <v>0.288827585293942</v>
      </c>
      <c r="O354" s="8" t="n">
        <f aca="false">MAX(O353,F354)</f>
        <v>4302.09589447701</v>
      </c>
      <c r="P354" s="9" t="n">
        <f aca="false">F354/O354-1</f>
        <v>0</v>
      </c>
      <c r="Q354" s="8" t="n">
        <f aca="false">MAX(Q353,B354)</f>
        <v>22789.2674160725</v>
      </c>
      <c r="R354" s="9" t="n">
        <f aca="false">B354/Q354-1</f>
        <v>0</v>
      </c>
      <c r="S354" s="9" t="n">
        <f aca="false">B354/INDEX($B:$B,$E354)-1</f>
        <v>0.215531728471763</v>
      </c>
      <c r="T354" s="0" t="n">
        <f aca="false">IF(AND($A354&gt;=CrashTest!$B$3,$A354&lt;=CrashTest!$C$3),1,IF(AND($A354&gt;=CrashTest!$B$4,$A354&lt;=CrashTest!$C$4),2,IF(AND($A354&gt;=CrashTest!$B$5,$A354&lt;=CrashTest!$C$5),3,IF(AND($A354&gt;=CrashTest!$B$6,$A354&lt;=CrashTest!$C$6),4,IF(AND($A354&gt;=CrashTest!$B$7,$A354&lt;=CrashTest!$C$7),5,0)))))</f>
        <v>0</v>
      </c>
      <c r="U354" s="8" t="str">
        <f aca="false">IF(T354=0,"",IF(T353=T354,MAX(U353,B354),B354))</f>
        <v/>
      </c>
      <c r="V354" s="9" t="str">
        <f aca="false">IF(T354=0,"",B354/U354-1)</f>
        <v/>
      </c>
      <c r="W354" s="8" t="str">
        <f aca="false">IF(T354=0,"",IF(T353=T354,MAX(W353,F354),F354))</f>
        <v/>
      </c>
      <c r="X354" s="9" t="str">
        <f aca="false">IF(T354=0,"",F354/W354-1)</f>
        <v/>
      </c>
    </row>
    <row r="355" customFormat="false" ht="15" hidden="false" customHeight="false" outlineLevel="0" collapsed="false">
      <c r="A355" s="5" t="n">
        <v>44183</v>
      </c>
      <c r="B355" s="6" t="n">
        <v>23048.7645610754</v>
      </c>
      <c r="C355" s="7" t="n">
        <v>23119.31434</v>
      </c>
      <c r="D355" s="0" t="n">
        <f aca="false">INT((ROW()-3)/30)</f>
        <v>11</v>
      </c>
      <c r="E355" s="0" t="n">
        <f aca="false">2+30*D355</f>
        <v>332</v>
      </c>
      <c r="F355" s="8" t="n">
        <f aca="false">INDEX($F:$F,$E355)*(2*B355/INDEX($B:$B,$E355)-C355/INDEX($C:$C,$E355))</f>
        <v>4300.10369135399</v>
      </c>
      <c r="G355" s="9" t="n">
        <f aca="false">B355/B354-1</f>
        <v>0.0113868138130622</v>
      </c>
      <c r="H355" s="9" t="n">
        <f aca="false">F355/F354-1</f>
        <v>-0.000463077339948548</v>
      </c>
      <c r="I355" s="9" t="n">
        <f aca="false">LN(B355/B354)</f>
        <v>0.011322472019988</v>
      </c>
      <c r="J355" s="9" t="n">
        <f aca="false">LN(F355/F354)</f>
        <v>-0.0004631845933723</v>
      </c>
      <c r="K355" s="9" t="n">
        <f aca="false">F355/F348-1</f>
        <v>0.0581343139916006</v>
      </c>
      <c r="L355" s="9" t="n">
        <f aca="false">F355/F325-1</f>
        <v>0.0383076164494838</v>
      </c>
      <c r="M355" s="9" t="n">
        <f aca="false">B355/B348-1</f>
        <v>0.276108448360459</v>
      </c>
      <c r="N355" s="9" t="n">
        <f aca="false">B355/B325-1</f>
        <v>0.294533324087924</v>
      </c>
      <c r="O355" s="8" t="n">
        <f aca="false">MAX(O354,F355)</f>
        <v>4302.09589447701</v>
      </c>
      <c r="P355" s="9" t="n">
        <f aca="false">F355/O355-1</f>
        <v>-0.000463077339948548</v>
      </c>
      <c r="Q355" s="8" t="n">
        <f aca="false">MAX(Q354,B355)</f>
        <v>23048.7645610754</v>
      </c>
      <c r="R355" s="9" t="n">
        <f aca="false">B355/Q355-1</f>
        <v>0</v>
      </c>
      <c r="S355" s="9" t="n">
        <f aca="false">B355/INDEX($B:$B,$E355)-1</f>
        <v>0.22937276194774</v>
      </c>
      <c r="T355" s="0" t="n">
        <f aca="false">IF(AND($A355&gt;=CrashTest!$B$3,$A355&lt;=CrashTest!$C$3),1,IF(AND($A355&gt;=CrashTest!$B$4,$A355&lt;=CrashTest!$C$4),2,IF(AND($A355&gt;=CrashTest!$B$5,$A355&lt;=CrashTest!$C$5),3,IF(AND($A355&gt;=CrashTest!$B$6,$A355&lt;=CrashTest!$C$6),4,IF(AND($A355&gt;=CrashTest!$B$7,$A355&lt;=CrashTest!$C$7),5,0)))))</f>
        <v>0</v>
      </c>
      <c r="U355" s="8" t="str">
        <f aca="false">IF(T355=0,"",IF(T354=T355,MAX(U354,B355),B355))</f>
        <v/>
      </c>
      <c r="V355" s="9" t="str">
        <f aca="false">IF(T355=0,"",B355/U355-1)</f>
        <v/>
      </c>
      <c r="W355" s="8" t="str">
        <f aca="false">IF(T355=0,"",IF(T354=T355,MAX(W354,F355),F355))</f>
        <v/>
      </c>
      <c r="X355" s="9" t="str">
        <f aca="false">IF(T355=0,"",F355/W355-1)</f>
        <v/>
      </c>
    </row>
    <row r="356" customFormat="false" ht="15" hidden="false" customHeight="false" outlineLevel="0" collapsed="false">
      <c r="A356" s="5" t="n">
        <v>44184</v>
      </c>
      <c r="B356" s="6" t="n">
        <v>23856.7735192285</v>
      </c>
      <c r="C356" s="7" t="n">
        <v>24323.5554</v>
      </c>
      <c r="D356" s="0" t="n">
        <f aca="false">INT((ROW()-3)/30)</f>
        <v>11</v>
      </c>
      <c r="E356" s="0" t="n">
        <f aca="false">2+30*D356</f>
        <v>332</v>
      </c>
      <c r="F356" s="8" t="n">
        <f aca="false">INDEX($F:$F,$E356)*(2*B356/INDEX($B:$B,$E356)-C356/INDEX($C:$C,$E356))</f>
        <v>4351.54215181278</v>
      </c>
      <c r="G356" s="9" t="n">
        <f aca="false">B356/B355-1</f>
        <v>0.0350564975407688</v>
      </c>
      <c r="H356" s="9" t="n">
        <f aca="false">F356/F355-1</f>
        <v>0.0119621442064786</v>
      </c>
      <c r="I356" s="9" t="n">
        <f aca="false">LN(B356/B355)</f>
        <v>0.0344560122234284</v>
      </c>
      <c r="J356" s="9" t="n">
        <f aca="false">LN(F356/F355)</f>
        <v>0.0118911632550236</v>
      </c>
      <c r="K356" s="9" t="n">
        <f aca="false">F356/F349-1</f>
        <v>0.0561093810126885</v>
      </c>
      <c r="L356" s="9" t="n">
        <f aca="false">F356/F326-1</f>
        <v>0.0537927576579043</v>
      </c>
      <c r="M356" s="9" t="n">
        <f aca="false">B356/B349-1</f>
        <v>0.268081309606436</v>
      </c>
      <c r="N356" s="9" t="n">
        <f aca="false">B356/B326-1</f>
        <v>0.33886397303388</v>
      </c>
      <c r="O356" s="8" t="n">
        <f aca="false">MAX(O355,F356)</f>
        <v>4351.54215181278</v>
      </c>
      <c r="P356" s="9" t="n">
        <f aca="false">F356/O356-1</f>
        <v>0</v>
      </c>
      <c r="Q356" s="8" t="n">
        <f aca="false">MAX(Q355,B356)</f>
        <v>23856.7735192285</v>
      </c>
      <c r="R356" s="9" t="n">
        <f aca="false">B356/Q356-1</f>
        <v>0</v>
      </c>
      <c r="S356" s="9" t="n">
        <f aca="false">B356/INDEX($B:$B,$E356)-1</f>
        <v>0.27247026515365</v>
      </c>
      <c r="T356" s="0" t="n">
        <f aca="false">IF(AND($A356&gt;=CrashTest!$B$3,$A356&lt;=CrashTest!$C$3),1,IF(AND($A356&gt;=CrashTest!$B$4,$A356&lt;=CrashTest!$C$4),2,IF(AND($A356&gt;=CrashTest!$B$5,$A356&lt;=CrashTest!$C$5),3,IF(AND($A356&gt;=CrashTest!$B$6,$A356&lt;=CrashTest!$C$6),4,IF(AND($A356&gt;=CrashTest!$B$7,$A356&lt;=CrashTest!$C$7),5,0)))))</f>
        <v>0</v>
      </c>
      <c r="U356" s="8" t="str">
        <f aca="false">IF(T356=0,"",IF(T355=T356,MAX(U355,B356),B356))</f>
        <v/>
      </c>
      <c r="V356" s="9" t="str">
        <f aca="false">IF(T356=0,"",B356/U356-1)</f>
        <v/>
      </c>
      <c r="W356" s="8" t="str">
        <f aca="false">IF(T356=0,"",IF(T355=T356,MAX(W355,F356),F356))</f>
        <v/>
      </c>
      <c r="X356" s="9" t="str">
        <f aca="false">IF(T356=0,"",F356/W356-1)</f>
        <v/>
      </c>
    </row>
    <row r="357" customFormat="false" ht="15" hidden="false" customHeight="false" outlineLevel="0" collapsed="false">
      <c r="A357" s="5" t="n">
        <v>44185</v>
      </c>
      <c r="B357" s="6" t="n">
        <v>23528.5506135593</v>
      </c>
      <c r="C357" s="7" t="n">
        <v>23690.37628</v>
      </c>
      <c r="D357" s="0" t="n">
        <f aca="false">INT((ROW()-3)/30)</f>
        <v>11</v>
      </c>
      <c r="E357" s="0" t="n">
        <f aca="false">2+30*D357</f>
        <v>332</v>
      </c>
      <c r="F357" s="8" t="n">
        <f aca="false">INDEX($F:$F,$E357)*(2*B357/INDEX($B:$B,$E357)-C357/INDEX($C:$C,$E357))</f>
        <v>4366.96531421961</v>
      </c>
      <c r="G357" s="9" t="n">
        <f aca="false">B357/B356-1</f>
        <v>-0.0137580593370958</v>
      </c>
      <c r="H357" s="9" t="n">
        <f aca="false">F357/F356-1</f>
        <v>0.00354429806003531</v>
      </c>
      <c r="I357" s="9" t="n">
        <f aca="false">LN(B357/B356)</f>
        <v>-0.0138535785533841</v>
      </c>
      <c r="J357" s="9" t="n">
        <f aca="false">LN(F357/F356)</f>
        <v>0.00353803183754138</v>
      </c>
      <c r="K357" s="9" t="n">
        <f aca="false">F357/F350-1</f>
        <v>0.0521206077201442</v>
      </c>
      <c r="L357" s="9" t="n">
        <f aca="false">F357/F327-1</f>
        <v>0.0592734467021301</v>
      </c>
      <c r="M357" s="9" t="n">
        <f aca="false">B357/B350-1</f>
        <v>0.22825481706605</v>
      </c>
      <c r="N357" s="9" t="n">
        <f aca="false">B357/B327-1</f>
        <v>0.260652894398114</v>
      </c>
      <c r="O357" s="8" t="n">
        <f aca="false">MAX(O356,F357)</f>
        <v>4366.96531421961</v>
      </c>
      <c r="P357" s="9" t="n">
        <f aca="false">F357/O357-1</f>
        <v>0</v>
      </c>
      <c r="Q357" s="8" t="n">
        <f aca="false">MAX(Q356,B357)</f>
        <v>23856.7735192285</v>
      </c>
      <c r="R357" s="9" t="n">
        <f aca="false">B357/Q357-1</f>
        <v>-0.0137580593370958</v>
      </c>
      <c r="S357" s="9" t="n">
        <f aca="false">B357/INDEX($B:$B,$E357)-1</f>
        <v>0.254963543740976</v>
      </c>
      <c r="T357" s="0" t="n">
        <f aca="false">IF(AND($A357&gt;=CrashTest!$B$3,$A357&lt;=CrashTest!$C$3),1,IF(AND($A357&gt;=CrashTest!$B$4,$A357&lt;=CrashTest!$C$4),2,IF(AND($A357&gt;=CrashTest!$B$5,$A357&lt;=CrashTest!$C$5),3,IF(AND($A357&gt;=CrashTest!$B$6,$A357&lt;=CrashTest!$C$6),4,IF(AND($A357&gt;=CrashTest!$B$7,$A357&lt;=CrashTest!$C$7),5,0)))))</f>
        <v>0</v>
      </c>
      <c r="U357" s="8" t="str">
        <f aca="false">IF(T357=0,"",IF(T356=T357,MAX(U356,B357),B357))</f>
        <v/>
      </c>
      <c r="V357" s="9" t="str">
        <f aca="false">IF(T357=0,"",B357/U357-1)</f>
        <v/>
      </c>
      <c r="W357" s="8" t="str">
        <f aca="false">IF(T357=0,"",IF(T356=T357,MAX(W356,F357),F357))</f>
        <v/>
      </c>
      <c r="X357" s="9" t="str">
        <f aca="false">IF(T357=0,"",F357/W357-1)</f>
        <v/>
      </c>
    </row>
    <row r="358" customFormat="false" ht="15" hidden="false" customHeight="false" outlineLevel="0" collapsed="false">
      <c r="A358" s="5" t="n">
        <v>44186</v>
      </c>
      <c r="B358" s="6" t="n">
        <v>22937.4183435418</v>
      </c>
      <c r="C358" s="7" t="n">
        <v>22408.80736</v>
      </c>
      <c r="D358" s="0" t="n">
        <f aca="false">INT((ROW()-3)/30)</f>
        <v>11</v>
      </c>
      <c r="E358" s="0" t="n">
        <f aca="false">2+30*D358</f>
        <v>332</v>
      </c>
      <c r="F358" s="8" t="n">
        <f aca="false">INDEX($F:$F,$E358)*(2*B358/INDEX($B:$B,$E358)-C358/INDEX($C:$C,$E358))</f>
        <v>4430.35595457006</v>
      </c>
      <c r="G358" s="9" t="n">
        <f aca="false">B358/B357-1</f>
        <v>-0.0251240409886035</v>
      </c>
      <c r="H358" s="9" t="n">
        <f aca="false">F358/F357-1</f>
        <v>0.0145159477553056</v>
      </c>
      <c r="I358" s="9" t="n">
        <f aca="false">LN(B358/B357)</f>
        <v>-0.0254450376044076</v>
      </c>
      <c r="J358" s="9" t="n">
        <f aca="false">LN(F358/F357)</f>
        <v>0.0144115999781228</v>
      </c>
      <c r="K358" s="9" t="n">
        <f aca="false">F358/F351-1</f>
        <v>0.0611693907561397</v>
      </c>
      <c r="L358" s="9" t="n">
        <f aca="false">F358/F328-1</f>
        <v>0.0743730990994505</v>
      </c>
      <c r="M358" s="9" t="n">
        <f aca="false">B358/B351-1</f>
        <v>0.189283668755837</v>
      </c>
      <c r="N358" s="9" t="n">
        <f aca="false">B358/B328-1</f>
        <v>0.226167845579072</v>
      </c>
      <c r="O358" s="8" t="n">
        <f aca="false">MAX(O357,F358)</f>
        <v>4430.35595457006</v>
      </c>
      <c r="P358" s="9" t="n">
        <f aca="false">F358/O358-1</f>
        <v>0</v>
      </c>
      <c r="Q358" s="8" t="n">
        <f aca="false">MAX(Q357,B358)</f>
        <v>23856.7735192285</v>
      </c>
      <c r="R358" s="9" t="n">
        <f aca="false">B358/Q358-1</f>
        <v>-0.0385364422789906</v>
      </c>
      <c r="S358" s="9" t="n">
        <f aca="false">B358/INDEX($B:$B,$E358)-1</f>
        <v>0.223433788228824</v>
      </c>
      <c r="T358" s="0" t="n">
        <f aca="false">IF(AND($A358&gt;=CrashTest!$B$3,$A358&lt;=CrashTest!$C$3),1,IF(AND($A358&gt;=CrashTest!$B$4,$A358&lt;=CrashTest!$C$4),2,IF(AND($A358&gt;=CrashTest!$B$5,$A358&lt;=CrashTest!$C$5),3,IF(AND($A358&gt;=CrashTest!$B$6,$A358&lt;=CrashTest!$C$6),4,IF(AND($A358&gt;=CrashTest!$B$7,$A358&lt;=CrashTest!$C$7),5,0)))))</f>
        <v>0</v>
      </c>
      <c r="U358" s="8" t="str">
        <f aca="false">IF(T358=0,"",IF(T357=T358,MAX(U357,B358),B358))</f>
        <v/>
      </c>
      <c r="V358" s="9" t="str">
        <f aca="false">IF(T358=0,"",B358/U358-1)</f>
        <v/>
      </c>
      <c r="W358" s="8" t="str">
        <f aca="false">IF(T358=0,"",IF(T357=T358,MAX(W357,F358),F358))</f>
        <v/>
      </c>
      <c r="X358" s="9" t="str">
        <f aca="false">IF(T358=0,"",F358/W358-1)</f>
        <v/>
      </c>
    </row>
    <row r="359" customFormat="false" ht="15" hidden="false" customHeight="false" outlineLevel="0" collapsed="false">
      <c r="A359" s="5" t="n">
        <v>44187</v>
      </c>
      <c r="B359" s="6" t="n">
        <v>23756.8887685564</v>
      </c>
      <c r="C359" s="7" t="n">
        <v>24271.66623</v>
      </c>
      <c r="D359" s="0" t="n">
        <f aca="false">INT((ROW()-3)/30)</f>
        <v>11</v>
      </c>
      <c r="E359" s="0" t="n">
        <f aca="false">2+30*D359</f>
        <v>332</v>
      </c>
      <c r="F359" s="8" t="n">
        <f aca="false">INDEX($F:$F,$E359)*(2*B359/INDEX($B:$B,$E359)-C359/INDEX($C:$C,$E359))</f>
        <v>4320.72525295869</v>
      </c>
      <c r="G359" s="9" t="n">
        <f aca="false">B359/B358-1</f>
        <v>0.0357263582475194</v>
      </c>
      <c r="H359" s="9" t="n">
        <f aca="false">F359/F358-1</f>
        <v>-0.0247453483953752</v>
      </c>
      <c r="I359" s="9" t="n">
        <f aca="false">LN(B359/B358)</f>
        <v>0.0351029759823209</v>
      </c>
      <c r="J359" s="9" t="n">
        <f aca="false">LN(F359/F358)</f>
        <v>-0.0250566609531958</v>
      </c>
      <c r="K359" s="9" t="n">
        <f aca="false">F359/F352-1</f>
        <v>0.0319986688018425</v>
      </c>
      <c r="L359" s="9" t="n">
        <f aca="false">F359/F329-1</f>
        <v>0.0387602834268992</v>
      </c>
      <c r="M359" s="9" t="n">
        <f aca="false">B359/B352-1</f>
        <v>0.222528270616075</v>
      </c>
      <c r="N359" s="9" t="n">
        <f aca="false">B359/B329-1</f>
        <v>0.285358645620959</v>
      </c>
      <c r="O359" s="8" t="n">
        <f aca="false">MAX(O358,F359)</f>
        <v>4430.35595457006</v>
      </c>
      <c r="P359" s="9" t="n">
        <f aca="false">F359/O359-1</f>
        <v>-0.0247453483953752</v>
      </c>
      <c r="Q359" s="8" t="n">
        <f aca="false">MAX(Q358,B359)</f>
        <v>23856.7735192285</v>
      </c>
      <c r="R359" s="9" t="n">
        <f aca="false">B359/Q359-1</f>
        <v>-0.00418685077391512</v>
      </c>
      <c r="S359" s="9" t="n">
        <f aca="false">B359/INDEX($B:$B,$E359)-1</f>
        <v>0.267142622039207</v>
      </c>
      <c r="T359" s="0" t="n">
        <f aca="false">IF(AND($A359&gt;=CrashTest!$B$3,$A359&lt;=CrashTest!$C$3),1,IF(AND($A359&gt;=CrashTest!$B$4,$A359&lt;=CrashTest!$C$4),2,IF(AND($A359&gt;=CrashTest!$B$5,$A359&lt;=CrashTest!$C$5),3,IF(AND($A359&gt;=CrashTest!$B$6,$A359&lt;=CrashTest!$C$6),4,IF(AND($A359&gt;=CrashTest!$B$7,$A359&lt;=CrashTest!$C$7),5,0)))))</f>
        <v>0</v>
      </c>
      <c r="U359" s="8" t="str">
        <f aca="false">IF(T359=0,"",IF(T358=T359,MAX(U358,B359),B359))</f>
        <v/>
      </c>
      <c r="V359" s="9" t="str">
        <f aca="false">IF(T359=0,"",B359/U359-1)</f>
        <v/>
      </c>
      <c r="W359" s="8" t="str">
        <f aca="false">IF(T359=0,"",IF(T358=T359,MAX(W358,F359),F359))</f>
        <v/>
      </c>
      <c r="X359" s="9" t="str">
        <f aca="false">IF(T359=0,"",F359/W359-1)</f>
        <v/>
      </c>
    </row>
    <row r="360" customFormat="false" ht="15" hidden="false" customHeight="false" outlineLevel="0" collapsed="false">
      <c r="A360" s="5" t="n">
        <v>44188</v>
      </c>
      <c r="B360" s="6" t="n">
        <v>23307.2709018118</v>
      </c>
      <c r="C360" s="7" t="n">
        <v>23224.11632</v>
      </c>
      <c r="D360" s="0" t="n">
        <f aca="false">INT((ROW()-3)/30)</f>
        <v>11</v>
      </c>
      <c r="E360" s="0" t="n">
        <f aca="false">2+30*D360</f>
        <v>332</v>
      </c>
      <c r="F360" s="8" t="n">
        <f aca="false">INDEX($F:$F,$E360)*(2*B360/INDEX($B:$B,$E360)-C360/INDEX($C:$C,$E360))</f>
        <v>4387.29667914795</v>
      </c>
      <c r="G360" s="9" t="n">
        <f aca="false">B360/B359-1</f>
        <v>-0.0189257891100494</v>
      </c>
      <c r="H360" s="9" t="n">
        <f aca="false">F360/F359-1</f>
        <v>0.0154074657127696</v>
      </c>
      <c r="I360" s="9" t="n">
        <f aca="false">LN(B360/B359)</f>
        <v>-0.0191071740720932</v>
      </c>
      <c r="J360" s="9" t="n">
        <f aca="false">LN(F360/F359)</f>
        <v>0.0152899759886357</v>
      </c>
      <c r="K360" s="9" t="n">
        <f aca="false">F360/F353-1</f>
        <v>0.0227121428452561</v>
      </c>
      <c r="L360" s="9" t="n">
        <f aca="false">F360/F330-1</f>
        <v>0.0638799610017184</v>
      </c>
      <c r="M360" s="9" t="n">
        <f aca="false">B360/B353-1</f>
        <v>0.0906170009383458</v>
      </c>
      <c r="N360" s="9" t="n">
        <f aca="false">B360/B330-1</f>
        <v>0.268543184149978</v>
      </c>
      <c r="O360" s="8" t="n">
        <f aca="false">MAX(O359,F360)</f>
        <v>4430.35595457006</v>
      </c>
      <c r="P360" s="9" t="n">
        <f aca="false">F360/O360-1</f>
        <v>-0.0097191457895579</v>
      </c>
      <c r="Q360" s="8" t="n">
        <f aca="false">MAX(Q359,B360)</f>
        <v>23856.7735192285</v>
      </c>
      <c r="R360" s="9" t="n">
        <f aca="false">B360/Q360-1</f>
        <v>-0.0230334004291822</v>
      </c>
      <c r="S360" s="9" t="n">
        <f aca="false">B360/INDEX($B:$B,$E360)-1</f>
        <v>0.243160948002138</v>
      </c>
      <c r="T360" s="0" t="n">
        <f aca="false">IF(AND($A360&gt;=CrashTest!$B$3,$A360&lt;=CrashTest!$C$3),1,IF(AND($A360&gt;=CrashTest!$B$4,$A360&lt;=CrashTest!$C$4),2,IF(AND($A360&gt;=CrashTest!$B$5,$A360&lt;=CrashTest!$C$5),3,IF(AND($A360&gt;=CrashTest!$B$6,$A360&lt;=CrashTest!$C$6),4,IF(AND($A360&gt;=CrashTest!$B$7,$A360&lt;=CrashTest!$C$7),5,0)))))</f>
        <v>0</v>
      </c>
      <c r="U360" s="8" t="str">
        <f aca="false">IF(T360=0,"",IF(T359=T360,MAX(U359,B360),B360))</f>
        <v/>
      </c>
      <c r="V360" s="9" t="str">
        <f aca="false">IF(T360=0,"",B360/U360-1)</f>
        <v/>
      </c>
      <c r="W360" s="8" t="str">
        <f aca="false">IF(T360=0,"",IF(T359=T360,MAX(W359,F360),F360))</f>
        <v/>
      </c>
      <c r="X360" s="9" t="str">
        <f aca="false">IF(T360=0,"",F360/W360-1)</f>
        <v/>
      </c>
    </row>
    <row r="361" customFormat="false" ht="15" hidden="false" customHeight="false" outlineLevel="0" collapsed="false">
      <c r="A361" s="5" t="n">
        <v>44189</v>
      </c>
      <c r="B361" s="6" t="n">
        <v>23707.6330440678</v>
      </c>
      <c r="C361" s="7" t="n">
        <v>24078.73896</v>
      </c>
      <c r="D361" s="0" t="n">
        <f aca="false">INT((ROW()-3)/30)</f>
        <v>11</v>
      </c>
      <c r="E361" s="0" t="n">
        <f aca="false">2+30*D361</f>
        <v>332</v>
      </c>
      <c r="F361" s="8" t="n">
        <f aca="false">INDEX($F:$F,$E361)*(2*B361/INDEX($B:$B,$E361)-C361/INDEX($C:$C,$E361))</f>
        <v>4347.73255076963</v>
      </c>
      <c r="G361" s="9" t="n">
        <f aca="false">B361/B360-1</f>
        <v>0.017177564200572</v>
      </c>
      <c r="H361" s="9" t="n">
        <f aca="false">F361/F360-1</f>
        <v>-0.00901788305458373</v>
      </c>
      <c r="I361" s="9" t="n">
        <f aca="false">LN(B361/B360)</f>
        <v>0.0170316978937292</v>
      </c>
      <c r="J361" s="9" t="n">
        <f aca="false">LN(F361/F360)</f>
        <v>-0.00905879027872795</v>
      </c>
      <c r="K361" s="9" t="n">
        <f aca="false">F361/F354-1</f>
        <v>0.0106080053564612</v>
      </c>
      <c r="L361" s="9" t="n">
        <f aca="false">F361/F331-1</f>
        <v>0.055610102358159</v>
      </c>
      <c r="M361" s="9" t="n">
        <f aca="false">B361/B354-1</f>
        <v>0.0402981636587232</v>
      </c>
      <c r="N361" s="9" t="n">
        <f aca="false">B361/B331-1</f>
        <v>0.237980274201824</v>
      </c>
      <c r="O361" s="8" t="n">
        <f aca="false">MAX(O360,F361)</f>
        <v>4430.35595457006</v>
      </c>
      <c r="P361" s="9" t="n">
        <f aca="false">F361/O361-1</f>
        <v>-0.0186493827240209</v>
      </c>
      <c r="Q361" s="8" t="n">
        <f aca="false">MAX(Q360,B361)</f>
        <v>23856.7735192285</v>
      </c>
      <c r="R361" s="9" t="n">
        <f aca="false">B361/Q361-1</f>
        <v>-0.00625149394323976</v>
      </c>
      <c r="S361" s="9" t="n">
        <f aca="false">B361/INDEX($B:$B,$E361)-1</f>
        <v>0.264515424998089</v>
      </c>
      <c r="T361" s="0" t="n">
        <f aca="false">IF(AND($A361&gt;=CrashTest!$B$3,$A361&lt;=CrashTest!$C$3),1,IF(AND($A361&gt;=CrashTest!$B$4,$A361&lt;=CrashTest!$C$4),2,IF(AND($A361&gt;=CrashTest!$B$5,$A361&lt;=CrashTest!$C$5),3,IF(AND($A361&gt;=CrashTest!$B$6,$A361&lt;=CrashTest!$C$6),4,IF(AND($A361&gt;=CrashTest!$B$7,$A361&lt;=CrashTest!$C$7),5,0)))))</f>
        <v>0</v>
      </c>
      <c r="U361" s="8" t="str">
        <f aca="false">IF(T361=0,"",IF(T360=T361,MAX(U360,B361),B361))</f>
        <v/>
      </c>
      <c r="V361" s="9" t="str">
        <f aca="false">IF(T361=0,"",B361/U361-1)</f>
        <v/>
      </c>
      <c r="W361" s="8" t="str">
        <f aca="false">IF(T361=0,"",IF(T360=T361,MAX(W360,F361),F361))</f>
        <v/>
      </c>
      <c r="X361" s="9" t="str">
        <f aca="false">IF(T361=0,"",F361/W361-1)</f>
        <v/>
      </c>
    </row>
    <row r="362" customFormat="false" ht="15" hidden="false" customHeight="false" outlineLevel="0" collapsed="false">
      <c r="A362" s="5" t="n">
        <v>44190</v>
      </c>
      <c r="B362" s="6" t="n">
        <v>24669.1643220339</v>
      </c>
      <c r="C362" s="7" t="n">
        <v>25573.23639</v>
      </c>
      <c r="D362" s="0" t="n">
        <f aca="false">INT((ROW()-3)/30)</f>
        <v>11</v>
      </c>
      <c r="E362" s="0" t="n">
        <f aca="false">2+30*D362</f>
        <v>332</v>
      </c>
      <c r="F362" s="8" t="n">
        <f aca="false">INDEX($F:$F,$E362)*(2*B362/INDEX($B:$B,$E362)-C362/INDEX($C:$C,$E362))</f>
        <v>4393.44642504991</v>
      </c>
      <c r="G362" s="9" t="n">
        <f aca="false">B362/B361-1</f>
        <v>0.0405578775485012</v>
      </c>
      <c r="H362" s="9" t="n">
        <f aca="false">F362/F361-1</f>
        <v>0.0105144172845184</v>
      </c>
      <c r="I362" s="9" t="n">
        <f aca="false">LN(B362/B361)</f>
        <v>0.0397569900508302</v>
      </c>
      <c r="J362" s="9" t="n">
        <f aca="false">LN(F362/F361)</f>
        <v>0.0104595252357794</v>
      </c>
      <c r="K362" s="9" t="n">
        <f aca="false">F362/F355-1</f>
        <v>0.0217070890368516</v>
      </c>
      <c r="L362" s="9" t="n">
        <f aca="false">F362/F332-1</f>
        <v>0.066277017235312</v>
      </c>
      <c r="M362" s="9" t="n">
        <f aca="false">B362/B355-1</f>
        <v>0.0703031069914706</v>
      </c>
      <c r="N362" s="9" t="n">
        <f aca="false">B362/B332-1</f>
        <v>0.315801486763352</v>
      </c>
      <c r="O362" s="8" t="n">
        <f aca="false">MAX(O361,F362)</f>
        <v>4430.35595457006</v>
      </c>
      <c r="P362" s="9" t="n">
        <f aca="false">F362/O362-1</f>
        <v>-0.00833105283156166</v>
      </c>
      <c r="Q362" s="8" t="n">
        <f aca="false">MAX(Q361,B362)</f>
        <v>24669.1643220339</v>
      </c>
      <c r="R362" s="9" t="n">
        <f aca="false">B362/Q362-1</f>
        <v>0</v>
      </c>
      <c r="S362" s="9" t="n">
        <f aca="false">B362/INDEX($B:$B,$E362)-1</f>
        <v>0.315801486763352</v>
      </c>
      <c r="T362" s="0" t="n">
        <f aca="false">IF(AND($A362&gt;=CrashTest!$B$3,$A362&lt;=CrashTest!$C$3),1,IF(AND($A362&gt;=CrashTest!$B$4,$A362&lt;=CrashTest!$C$4),2,IF(AND($A362&gt;=CrashTest!$B$5,$A362&lt;=CrashTest!$C$5),3,IF(AND($A362&gt;=CrashTest!$B$6,$A362&lt;=CrashTest!$C$6),4,IF(AND($A362&gt;=CrashTest!$B$7,$A362&lt;=CrashTest!$C$7),5,0)))))</f>
        <v>0</v>
      </c>
      <c r="U362" s="8" t="str">
        <f aca="false">IF(T362=0,"",IF(T361=T362,MAX(U361,B362),B362))</f>
        <v/>
      </c>
      <c r="V362" s="9" t="str">
        <f aca="false">IF(T362=0,"",B362/U362-1)</f>
        <v/>
      </c>
      <c r="W362" s="8" t="str">
        <f aca="false">IF(T362=0,"",IF(T361=T362,MAX(W361,F362),F362))</f>
        <v/>
      </c>
      <c r="X362" s="9" t="str">
        <f aca="false">IF(T362=0,"",F362/W362-1)</f>
        <v/>
      </c>
    </row>
    <row r="363" customFormat="false" ht="15" hidden="false" customHeight="false" outlineLevel="0" collapsed="false">
      <c r="A363" s="5" t="n">
        <v>44191</v>
      </c>
      <c r="B363" s="6" t="n">
        <v>26478.0681052016</v>
      </c>
      <c r="C363" s="7" t="n">
        <v>28897.79153</v>
      </c>
      <c r="D363" s="0" t="n">
        <f aca="false">INT((ROW()-3)/30)</f>
        <v>12</v>
      </c>
      <c r="E363" s="0" t="n">
        <f aca="false">2+30*D363</f>
        <v>362</v>
      </c>
      <c r="F363" s="8" t="n">
        <f aca="false">INDEX($F:$F,$E363)*(2*B363/INDEX($B:$B,$E363)-C363/INDEX($C:$C,$E363))</f>
        <v>4466.60468571512</v>
      </c>
      <c r="G363" s="9" t="n">
        <f aca="false">B363/B362-1</f>
        <v>0.0733265123842088</v>
      </c>
      <c r="H363" s="9" t="n">
        <f aca="false">F363/F362-1</f>
        <v>0.0166516792484579</v>
      </c>
      <c r="I363" s="9" t="n">
        <f aca="false">LN(B363/B362)</f>
        <v>0.0707627159464701</v>
      </c>
      <c r="J363" s="9" t="n">
        <f aca="false">LN(F363/F362)</f>
        <v>0.016514560119722</v>
      </c>
      <c r="K363" s="9" t="n">
        <f aca="false">F363/F356-1</f>
        <v>0.0264417831398946</v>
      </c>
      <c r="L363" s="9" t="n">
        <f aca="false">F363/F333-1</f>
        <v>0.110202535238306</v>
      </c>
      <c r="M363" s="9" t="n">
        <f aca="false">B363/B356-1</f>
        <v>0.109876324384785</v>
      </c>
      <c r="N363" s="9" t="n">
        <f aca="false">B363/B333-1</f>
        <v>0.547183952155935</v>
      </c>
      <c r="O363" s="8" t="n">
        <f aca="false">MAX(O362,F363)</f>
        <v>4466.60468571512</v>
      </c>
      <c r="P363" s="9" t="n">
        <f aca="false">F363/O363-1</f>
        <v>0</v>
      </c>
      <c r="Q363" s="8" t="n">
        <f aca="false">MAX(Q362,B363)</f>
        <v>26478.0681052016</v>
      </c>
      <c r="R363" s="9" t="n">
        <f aca="false">B363/Q363-1</f>
        <v>0</v>
      </c>
      <c r="S363" s="9" t="n">
        <f aca="false">B363/INDEX($B:$B,$E363)-1</f>
        <v>0.0733265123842088</v>
      </c>
      <c r="T363" s="0" t="n">
        <f aca="false">IF(AND($A363&gt;=CrashTest!$B$3,$A363&lt;=CrashTest!$C$3),1,IF(AND($A363&gt;=CrashTest!$B$4,$A363&lt;=CrashTest!$C$4),2,IF(AND($A363&gt;=CrashTest!$B$5,$A363&lt;=CrashTest!$C$5),3,IF(AND($A363&gt;=CrashTest!$B$6,$A363&lt;=CrashTest!$C$6),4,IF(AND($A363&gt;=CrashTest!$B$7,$A363&lt;=CrashTest!$C$7),5,0)))))</f>
        <v>0</v>
      </c>
      <c r="U363" s="8" t="str">
        <f aca="false">IF(T363=0,"",IF(T362=T363,MAX(U362,B363),B363))</f>
        <v/>
      </c>
      <c r="V363" s="9" t="str">
        <f aca="false">IF(T363=0,"",B363/U363-1)</f>
        <v/>
      </c>
      <c r="W363" s="8" t="str">
        <f aca="false">IF(T363=0,"",IF(T362=T363,MAX(W362,F363),F363))</f>
        <v/>
      </c>
      <c r="X363" s="9" t="str">
        <f aca="false">IF(T363=0,"",F363/W363-1)</f>
        <v/>
      </c>
    </row>
    <row r="364" customFormat="false" ht="15" hidden="false" customHeight="false" outlineLevel="0" collapsed="false">
      <c r="A364" s="5" t="n">
        <v>44192</v>
      </c>
      <c r="B364" s="6" t="n">
        <v>26430.8565971946</v>
      </c>
      <c r="C364" s="7" t="n">
        <v>28525.16333</v>
      </c>
      <c r="D364" s="0" t="n">
        <f aca="false">INT((ROW()-3)/30)</f>
        <v>12</v>
      </c>
      <c r="E364" s="0" t="n">
        <f aca="false">2+30*D364</f>
        <v>362</v>
      </c>
      <c r="F364" s="8" t="n">
        <f aca="false">INDEX($F:$F,$E364)*(2*B364/INDEX($B:$B,$E364)-C364/INDEX($C:$C,$E364))</f>
        <v>4513.80545703477</v>
      </c>
      <c r="G364" s="9" t="n">
        <f aca="false">B364/B363-1</f>
        <v>-0.00178304201875379</v>
      </c>
      <c r="H364" s="9" t="n">
        <f aca="false">F364/F363-1</f>
        <v>0.0105674835005216</v>
      </c>
      <c r="I364" s="9" t="n">
        <f aca="false">LN(B364/B363)</f>
        <v>-0.00178463353027676</v>
      </c>
      <c r="J364" s="9" t="n">
        <f aca="false">LN(F364/F363)</f>
        <v>0.0105120379182143</v>
      </c>
      <c r="K364" s="9" t="n">
        <f aca="false">F364/F357-1</f>
        <v>0.0336252139070172</v>
      </c>
      <c r="L364" s="9" t="n">
        <f aca="false">F364/F334-1</f>
        <v>0.122436144408513</v>
      </c>
      <c r="M364" s="9" t="n">
        <f aca="false">B364/B357-1</f>
        <v>0.12335251887393</v>
      </c>
      <c r="N364" s="9" t="n">
        <f aca="false">B364/B334-1</f>
        <v>0.545519245727032</v>
      </c>
      <c r="O364" s="8" t="n">
        <f aca="false">MAX(O363,F364)</f>
        <v>4513.80545703477</v>
      </c>
      <c r="P364" s="9" t="n">
        <f aca="false">F364/O364-1</f>
        <v>0</v>
      </c>
      <c r="Q364" s="8" t="n">
        <f aca="false">MAX(Q363,B364)</f>
        <v>26478.0681052016</v>
      </c>
      <c r="R364" s="9" t="n">
        <f aca="false">B364/Q364-1</f>
        <v>-0.00178304201875379</v>
      </c>
      <c r="S364" s="9" t="n">
        <f aca="false">B364/INDEX($B:$B,$E364)-1</f>
        <v>0.0714127261127853</v>
      </c>
      <c r="T364" s="0" t="n">
        <f aca="false">IF(AND($A364&gt;=CrashTest!$B$3,$A364&lt;=CrashTest!$C$3),1,IF(AND($A364&gt;=CrashTest!$B$4,$A364&lt;=CrashTest!$C$4),2,IF(AND($A364&gt;=CrashTest!$B$5,$A364&lt;=CrashTest!$C$5),3,IF(AND($A364&gt;=CrashTest!$B$6,$A364&lt;=CrashTest!$C$6),4,IF(AND($A364&gt;=CrashTest!$B$7,$A364&lt;=CrashTest!$C$7),5,0)))))</f>
        <v>0</v>
      </c>
      <c r="U364" s="8" t="str">
        <f aca="false">IF(T364=0,"",IF(T363=T364,MAX(U363,B364),B364))</f>
        <v/>
      </c>
      <c r="V364" s="9" t="str">
        <f aca="false">IF(T364=0,"",B364/U364-1)</f>
        <v/>
      </c>
      <c r="W364" s="8" t="str">
        <f aca="false">IF(T364=0,"",IF(T363=T364,MAX(W363,F364),F364))</f>
        <v/>
      </c>
      <c r="X364" s="9" t="str">
        <f aca="false">IF(T364=0,"",F364/W364-1)</f>
        <v/>
      </c>
    </row>
    <row r="365" customFormat="false" ht="15" hidden="false" customHeight="false" outlineLevel="0" collapsed="false">
      <c r="A365" s="5" t="n">
        <v>44193</v>
      </c>
      <c r="B365" s="6" t="n">
        <v>27039.3490199883</v>
      </c>
      <c r="C365" s="7" t="n">
        <v>29962.87671</v>
      </c>
      <c r="D365" s="0" t="n">
        <f aca="false">INT((ROW()-3)/30)</f>
        <v>12</v>
      </c>
      <c r="E365" s="0" t="n">
        <f aca="false">2+30*D365</f>
        <v>362</v>
      </c>
      <c r="F365" s="8" t="n">
        <f aca="false">INDEX($F:$F,$E365)*(2*B365/INDEX($B:$B,$E365)-C365/INDEX($C:$C,$E365))</f>
        <v>4483.54680095515</v>
      </c>
      <c r="G365" s="9" t="n">
        <f aca="false">B365/B364-1</f>
        <v>0.0230220469985936</v>
      </c>
      <c r="H365" s="9" t="n">
        <f aca="false">F365/F364-1</f>
        <v>-0.00670358002081406</v>
      </c>
      <c r="I365" s="9" t="n">
        <f aca="false">LN(B365/B364)</f>
        <v>0.0227610380555364</v>
      </c>
      <c r="J365" s="9" t="n">
        <f aca="false">LN(F365/F364)</f>
        <v>-0.00672614993606645</v>
      </c>
      <c r="K365" s="9" t="n">
        <f aca="false">F365/F358-1</f>
        <v>0.0120059983736132</v>
      </c>
      <c r="L365" s="9" t="n">
        <f aca="false">F365/F335-1</f>
        <v>0.102320952640395</v>
      </c>
      <c r="M365" s="9" t="n">
        <f aca="false">B365/B358-1</f>
        <v>0.178831401817346</v>
      </c>
      <c r="N365" s="9" t="n">
        <f aca="false">B365/B335-1</f>
        <v>0.523740439208323</v>
      </c>
      <c r="O365" s="8" t="n">
        <f aca="false">MAX(O364,F365)</f>
        <v>4513.80545703477</v>
      </c>
      <c r="P365" s="9" t="n">
        <f aca="false">F365/O365-1</f>
        <v>-0.00670358002081406</v>
      </c>
      <c r="Q365" s="8" t="n">
        <f aca="false">MAX(Q364,B365)</f>
        <v>27039.3490199883</v>
      </c>
      <c r="R365" s="9" t="n">
        <f aca="false">B365/Q365-1</f>
        <v>0</v>
      </c>
      <c r="S365" s="9" t="n">
        <f aca="false">B365/INDEX($B:$B,$E365)-1</f>
        <v>0.0960788402482451</v>
      </c>
      <c r="T365" s="0" t="n">
        <f aca="false">IF(AND($A365&gt;=CrashTest!$B$3,$A365&lt;=CrashTest!$C$3),1,IF(AND($A365&gt;=CrashTest!$B$4,$A365&lt;=CrashTest!$C$4),2,IF(AND($A365&gt;=CrashTest!$B$5,$A365&lt;=CrashTest!$C$5),3,IF(AND($A365&gt;=CrashTest!$B$6,$A365&lt;=CrashTest!$C$6),4,IF(AND($A365&gt;=CrashTest!$B$7,$A365&lt;=CrashTest!$C$7),5,0)))))</f>
        <v>0</v>
      </c>
      <c r="U365" s="8" t="str">
        <f aca="false">IF(T365=0,"",IF(T364=T365,MAX(U364,B365),B365))</f>
        <v/>
      </c>
      <c r="V365" s="9" t="str">
        <f aca="false">IF(T365=0,"",B365/U365-1)</f>
        <v/>
      </c>
      <c r="W365" s="8" t="str">
        <f aca="false">IF(T365=0,"",IF(T364=T365,MAX(W364,F365),F365))</f>
        <v/>
      </c>
      <c r="X365" s="9" t="str">
        <f aca="false">IF(T365=0,"",F365/W365-1)</f>
        <v/>
      </c>
    </row>
    <row r="366" customFormat="false" ht="15" hidden="false" customHeight="false" outlineLevel="0" collapsed="false">
      <c r="A366" s="5" t="n">
        <v>44194</v>
      </c>
      <c r="B366" s="6" t="n">
        <v>27231.2034552893</v>
      </c>
      <c r="C366" s="7" t="n">
        <v>30551.48166</v>
      </c>
      <c r="D366" s="0" t="n">
        <f aca="false">INT((ROW()-3)/30)</f>
        <v>12</v>
      </c>
      <c r="E366" s="0" t="n">
        <f aca="false">2+30*D366</f>
        <v>362</v>
      </c>
      <c r="F366" s="8" t="n">
        <f aca="false">INDEX($F:$F,$E366)*(2*B366/INDEX($B:$B,$E366)-C366/INDEX($C:$C,$E366))</f>
        <v>4450.76179035988</v>
      </c>
      <c r="G366" s="9" t="n">
        <f aca="false">B366/B365-1</f>
        <v>0.0070953792252606</v>
      </c>
      <c r="H366" s="9" t="n">
        <f aca="false">F366/F365-1</f>
        <v>-0.00731229360386887</v>
      </c>
      <c r="I366" s="9" t="n">
        <f aca="false">LN(B366/B365)</f>
        <v>0.00707032546290623</v>
      </c>
      <c r="J366" s="9" t="n">
        <f aca="false">LN(F366/F365)</f>
        <v>-0.00733915947026418</v>
      </c>
      <c r="K366" s="9" t="n">
        <f aca="false">F366/F359-1</f>
        <v>0.0300959977291178</v>
      </c>
      <c r="L366" s="9" t="n">
        <f aca="false">F366/F336-1</f>
        <v>0.0908142477414038</v>
      </c>
      <c r="M366" s="9" t="n">
        <f aca="false">B366/B359-1</f>
        <v>0.146244515457401</v>
      </c>
      <c r="N366" s="9" t="n">
        <f aca="false">B366/B336-1</f>
        <v>0.496971179784664</v>
      </c>
      <c r="O366" s="8" t="n">
        <f aca="false">MAX(O365,F366)</f>
        <v>4513.80545703477</v>
      </c>
      <c r="P366" s="9" t="n">
        <f aca="false">F366/O366-1</f>
        <v>-0.0139668550793738</v>
      </c>
      <c r="Q366" s="8" t="n">
        <f aca="false">MAX(Q365,B366)</f>
        <v>27231.2034552893</v>
      </c>
      <c r="R366" s="9" t="n">
        <f aca="false">B366/Q366-1</f>
        <v>0</v>
      </c>
      <c r="S366" s="9" t="n">
        <f aca="false">B366/INDEX($B:$B,$E366)-1</f>
        <v>0.10385593528059</v>
      </c>
      <c r="T366" s="0" t="n">
        <f aca="false">IF(AND($A366&gt;=CrashTest!$B$3,$A366&lt;=CrashTest!$C$3),1,IF(AND($A366&gt;=CrashTest!$B$4,$A366&lt;=CrashTest!$C$4),2,IF(AND($A366&gt;=CrashTest!$B$5,$A366&lt;=CrashTest!$C$5),3,IF(AND($A366&gt;=CrashTest!$B$6,$A366&lt;=CrashTest!$C$6),4,IF(AND($A366&gt;=CrashTest!$B$7,$A366&lt;=CrashTest!$C$7),5,0)))))</f>
        <v>0</v>
      </c>
      <c r="U366" s="8" t="str">
        <f aca="false">IF(T366=0,"",IF(T365=T366,MAX(U365,B366),B366))</f>
        <v/>
      </c>
      <c r="V366" s="9" t="str">
        <f aca="false">IF(T366=0,"",B366/U366-1)</f>
        <v/>
      </c>
      <c r="W366" s="8" t="str">
        <f aca="false">IF(T366=0,"",IF(T365=T366,MAX(W365,F366),F366))</f>
        <v/>
      </c>
      <c r="X366" s="9" t="str">
        <f aca="false">IF(T366=0,"",F366/W366-1)</f>
        <v/>
      </c>
    </row>
    <row r="367" customFormat="false" ht="15" hidden="false" customHeight="false" outlineLevel="0" collapsed="false">
      <c r="A367" s="5" t="n">
        <v>44195</v>
      </c>
      <c r="B367" s="6" t="n">
        <v>28844.6136781999</v>
      </c>
      <c r="C367" s="7" t="n">
        <v>33425.24597</v>
      </c>
      <c r="D367" s="0" t="n">
        <f aca="false">INT((ROW()-3)/30)</f>
        <v>12</v>
      </c>
      <c r="E367" s="0" t="n">
        <f aca="false">2+30*D367</f>
        <v>362</v>
      </c>
      <c r="F367" s="8" t="n">
        <f aca="false">INDEX($F:$F,$E367)*(2*B367/INDEX($B:$B,$E367)-C367/INDEX($C:$C,$E367))</f>
        <v>4531.73257013997</v>
      </c>
      <c r="G367" s="9" t="n">
        <f aca="false">B367/B366-1</f>
        <v>0.0592485831762686</v>
      </c>
      <c r="H367" s="9" t="n">
        <f aca="false">F367/F366-1</f>
        <v>0.0181925664850151</v>
      </c>
      <c r="I367" s="9" t="n">
        <f aca="false">LN(B367/B366)</f>
        <v>0.0575597729510796</v>
      </c>
      <c r="J367" s="9" t="n">
        <f aca="false">LN(F367/F366)</f>
        <v>0.0180290618161715</v>
      </c>
      <c r="K367" s="9" t="n">
        <f aca="false">F367/F360-1</f>
        <v>0.0329213868026048</v>
      </c>
      <c r="L367" s="9" t="n">
        <f aca="false">F367/F337-1</f>
        <v>0.0985263542217902</v>
      </c>
      <c r="M367" s="9" t="n">
        <f aca="false">B367/B360-1</f>
        <v>0.237580058159347</v>
      </c>
      <c r="N367" s="9" t="n">
        <f aca="false">B367/B337-1</f>
        <v>0.466843764387116</v>
      </c>
      <c r="O367" s="8" t="n">
        <f aca="false">MAX(O366,F367)</f>
        <v>4531.73257013997</v>
      </c>
      <c r="P367" s="9" t="n">
        <f aca="false">F367/O367-1</f>
        <v>0</v>
      </c>
      <c r="Q367" s="8" t="n">
        <f aca="false">MAX(Q366,B367)</f>
        <v>28844.6136781999</v>
      </c>
      <c r="R367" s="9" t="n">
        <f aca="false">B367/Q367-1</f>
        <v>0</v>
      </c>
      <c r="S367" s="9" t="n">
        <f aca="false">B367/INDEX($B:$B,$E367)-1</f>
        <v>0.16925783547668</v>
      </c>
      <c r="T367" s="0" t="n">
        <f aca="false">IF(AND($A367&gt;=CrashTest!$B$3,$A367&lt;=CrashTest!$C$3),1,IF(AND($A367&gt;=CrashTest!$B$4,$A367&lt;=CrashTest!$C$4),2,IF(AND($A367&gt;=CrashTest!$B$5,$A367&lt;=CrashTest!$C$5),3,IF(AND($A367&gt;=CrashTest!$B$6,$A367&lt;=CrashTest!$C$6),4,IF(AND($A367&gt;=CrashTest!$B$7,$A367&lt;=CrashTest!$C$7),5,0)))))</f>
        <v>0</v>
      </c>
      <c r="U367" s="8" t="str">
        <f aca="false">IF(T367=0,"",IF(T366=T367,MAX(U366,B367),B367))</f>
        <v/>
      </c>
      <c r="V367" s="9" t="str">
        <f aca="false">IF(T367=0,"",B367/U367-1)</f>
        <v/>
      </c>
      <c r="W367" s="8" t="str">
        <f aca="false">IF(T367=0,"",IF(T366=T367,MAX(W366,F367),F367))</f>
        <v/>
      </c>
      <c r="X367" s="9" t="str">
        <f aca="false">IF(T367=0,"",F367/W367-1)</f>
        <v/>
      </c>
    </row>
    <row r="368" customFormat="false" ht="15" hidden="false" customHeight="false" outlineLevel="0" collapsed="false">
      <c r="A368" s="5" t="n">
        <v>44196</v>
      </c>
      <c r="B368" s="6" t="n">
        <v>29022.6714126242</v>
      </c>
      <c r="C368" s="7" t="n">
        <v>33581.97868</v>
      </c>
      <c r="D368" s="0" t="n">
        <f aca="false">INT((ROW()-3)/30)</f>
        <v>12</v>
      </c>
      <c r="E368" s="0" t="n">
        <f aca="false">2+30*D368</f>
        <v>362</v>
      </c>
      <c r="F368" s="8" t="n">
        <f aca="false">INDEX($F:$F,$E368)*(2*B368/INDEX($B:$B,$E368)-C368/INDEX($C:$C,$E368))</f>
        <v>4568.22837190429</v>
      </c>
      <c r="G368" s="9" t="n">
        <f aca="false">B368/B367-1</f>
        <v>0.00617299771842217</v>
      </c>
      <c r="H368" s="9" t="n">
        <f aca="false">F368/F367-1</f>
        <v>0.00805338823495316</v>
      </c>
      <c r="I368" s="9" t="n">
        <f aca="false">LN(B368/B367)</f>
        <v>0.00615402281598793</v>
      </c>
      <c r="J368" s="9" t="n">
        <f aca="false">LN(F368/F367)</f>
        <v>0.00802113276540901</v>
      </c>
      <c r="K368" s="9" t="n">
        <f aca="false">F368/F361-1</f>
        <v>0.0507151299119402</v>
      </c>
      <c r="L368" s="9" t="n">
        <f aca="false">F368/F338-1</f>
        <v>0.107609482682316</v>
      </c>
      <c r="M368" s="9" t="n">
        <f aca="false">B368/B361-1</f>
        <v>0.224191017242286</v>
      </c>
      <c r="N368" s="9" t="n">
        <f aca="false">B368/B338-1</f>
        <v>0.542068765104749</v>
      </c>
      <c r="O368" s="8" t="n">
        <f aca="false">MAX(O367,F368)</f>
        <v>4568.22837190429</v>
      </c>
      <c r="P368" s="9" t="n">
        <f aca="false">F368/O368-1</f>
        <v>0</v>
      </c>
      <c r="Q368" s="8" t="n">
        <f aca="false">MAX(Q367,B368)</f>
        <v>29022.6714126242</v>
      </c>
      <c r="R368" s="9" t="n">
        <f aca="false">B368/Q368-1</f>
        <v>0</v>
      </c>
      <c r="S368" s="9" t="n">
        <f aca="false">B368/INDEX($B:$B,$E368)-1</f>
        <v>0.176475661427325</v>
      </c>
      <c r="T368" s="0" t="n">
        <f aca="false">IF(AND($A368&gt;=CrashTest!$B$3,$A368&lt;=CrashTest!$C$3),1,IF(AND($A368&gt;=CrashTest!$B$4,$A368&lt;=CrashTest!$C$4),2,IF(AND($A368&gt;=CrashTest!$B$5,$A368&lt;=CrashTest!$C$5),3,IF(AND($A368&gt;=CrashTest!$B$6,$A368&lt;=CrashTest!$C$6),4,IF(AND($A368&gt;=CrashTest!$B$7,$A368&lt;=CrashTest!$C$7),5,0)))))</f>
        <v>0</v>
      </c>
      <c r="U368" s="8" t="str">
        <f aca="false">IF(T368=0,"",IF(T367=T368,MAX(U367,B368),B368))</f>
        <v/>
      </c>
      <c r="V368" s="9" t="str">
        <f aca="false">IF(T368=0,"",B368/U368-1)</f>
        <v/>
      </c>
      <c r="W368" s="8" t="str">
        <f aca="false">IF(T368=0,"",IF(T367=T368,MAX(W367,F368),F368))</f>
        <v/>
      </c>
      <c r="X368" s="9" t="str">
        <f aca="false">IF(T368=0,"",F368/W368-1)</f>
        <v/>
      </c>
    </row>
    <row r="369" customFormat="false" ht="15" hidden="false" customHeight="false" outlineLevel="0" collapsed="false">
      <c r="A369" s="5" t="n">
        <v>44197</v>
      </c>
      <c r="B369" s="6" t="n">
        <v>29380.6937327878</v>
      </c>
      <c r="C369" s="7" t="n">
        <v>34309.50243</v>
      </c>
      <c r="D369" s="0" t="n">
        <f aca="false">INT((ROW()-3)/30)</f>
        <v>12</v>
      </c>
      <c r="E369" s="0" t="n">
        <f aca="false">2+30*D369</f>
        <v>362</v>
      </c>
      <c r="F369" s="8" t="n">
        <f aca="false">INDEX($F:$F,$E369)*(2*B369/INDEX($B:$B,$E369)-C369/INDEX($C:$C,$E369))</f>
        <v>4570.76453059899</v>
      </c>
      <c r="G369" s="9" t="n">
        <f aca="false">B369/B368-1</f>
        <v>0.0123359533336365</v>
      </c>
      <c r="H369" s="9" t="n">
        <f aca="false">F369/F368-1</f>
        <v>0.000555173360048844</v>
      </c>
      <c r="I369" s="9" t="n">
        <f aca="false">LN(B369/B368)</f>
        <v>0.0122604854727948</v>
      </c>
      <c r="J369" s="9" t="n">
        <f aca="false">LN(F369/F368)</f>
        <v>0.000555019308333292</v>
      </c>
      <c r="K369" s="9" t="n">
        <f aca="false">F369/F362-1</f>
        <v>0.0403596831266844</v>
      </c>
      <c r="L369" s="9" t="n">
        <f aca="false">F369/F339-1</f>
        <v>0.108123293797854</v>
      </c>
      <c r="M369" s="9" t="n">
        <f aca="false">B369/B362-1</f>
        <v>0.190988610284852</v>
      </c>
      <c r="N369" s="9" t="n">
        <f aca="false">B369/B339-1</f>
        <v>0.52906006256824</v>
      </c>
      <c r="O369" s="8" t="n">
        <f aca="false">MAX(O368,F369)</f>
        <v>4570.76453059899</v>
      </c>
      <c r="P369" s="9" t="n">
        <f aca="false">F369/O369-1</f>
        <v>0</v>
      </c>
      <c r="Q369" s="8" t="n">
        <f aca="false">MAX(Q368,B369)</f>
        <v>29380.6937327878</v>
      </c>
      <c r="R369" s="9" t="n">
        <f aca="false">B369/Q369-1</f>
        <v>0</v>
      </c>
      <c r="S369" s="9" t="n">
        <f aca="false">B369/INDEX($B:$B,$E369)-1</f>
        <v>0.190988610284852</v>
      </c>
      <c r="T369" s="0" t="n">
        <f aca="false">IF(AND($A369&gt;=CrashTest!$B$3,$A369&lt;=CrashTest!$C$3),1,IF(AND($A369&gt;=CrashTest!$B$4,$A369&lt;=CrashTest!$C$4),2,IF(AND($A369&gt;=CrashTest!$B$5,$A369&lt;=CrashTest!$C$5),3,IF(AND($A369&gt;=CrashTest!$B$6,$A369&lt;=CrashTest!$C$6),4,IF(AND($A369&gt;=CrashTest!$B$7,$A369&lt;=CrashTest!$C$7),5,0)))))</f>
        <v>0</v>
      </c>
      <c r="U369" s="8" t="str">
        <f aca="false">IF(T369=0,"",IF(T368=T369,MAX(U368,B369),B369))</f>
        <v/>
      </c>
      <c r="V369" s="9" t="str">
        <f aca="false">IF(T369=0,"",B369/U369-1)</f>
        <v/>
      </c>
      <c r="W369" s="8" t="str">
        <f aca="false">IF(T369=0,"",IF(T368=T369,MAX(W368,F369),F369))</f>
        <v/>
      </c>
      <c r="X369" s="9" t="str">
        <f aca="false">IF(T369=0,"",F369/W369-1)</f>
        <v/>
      </c>
    </row>
    <row r="370" customFormat="false" ht="15" hidden="false" customHeight="false" outlineLevel="0" collapsed="false">
      <c r="A370" s="5" t="n">
        <v>44198</v>
      </c>
      <c r="B370" s="6" t="n">
        <v>32022.6810578609</v>
      </c>
      <c r="C370" s="7" t="n">
        <v>40291.07676</v>
      </c>
      <c r="D370" s="0" t="n">
        <f aca="false">INT((ROW()-3)/30)</f>
        <v>12</v>
      </c>
      <c r="E370" s="0" t="n">
        <f aca="false">2+30*D370</f>
        <v>362</v>
      </c>
      <c r="F370" s="8" t="n">
        <f aca="false">INDEX($F:$F,$E370)*(2*B370/INDEX($B:$B,$E370)-C370/INDEX($C:$C,$E370))</f>
        <v>4484.1860516269</v>
      </c>
      <c r="G370" s="9" t="n">
        <f aca="false">B370/B369-1</f>
        <v>0.0899225644262014</v>
      </c>
      <c r="H370" s="9" t="n">
        <f aca="false">F370/F369-1</f>
        <v>-0.0189417937398635</v>
      </c>
      <c r="I370" s="9" t="n">
        <f aca="false">LN(B370/B369)</f>
        <v>0.086106651906639</v>
      </c>
      <c r="J370" s="9" t="n">
        <f aca="false">LN(F370/F369)</f>
        <v>-0.0191234875784341</v>
      </c>
      <c r="K370" s="9" t="n">
        <f aca="false">F370/F363-1</f>
        <v>0.00393618131642604</v>
      </c>
      <c r="L370" s="9" t="n">
        <f aca="false">F370/F340-1</f>
        <v>0.0794343890150133</v>
      </c>
      <c r="M370" s="9" t="n">
        <f aca="false">B370/B363-1</f>
        <v>0.209403984106003</v>
      </c>
      <c r="N370" s="9" t="n">
        <f aca="false">B370/B340-1</f>
        <v>0.644692820554179</v>
      </c>
      <c r="O370" s="8" t="n">
        <f aca="false">MAX(O369,F370)</f>
        <v>4570.76453059899</v>
      </c>
      <c r="P370" s="9" t="n">
        <f aca="false">F370/O370-1</f>
        <v>-0.0189417937398635</v>
      </c>
      <c r="Q370" s="8" t="n">
        <f aca="false">MAX(Q369,B370)</f>
        <v>32022.6810578609</v>
      </c>
      <c r="R370" s="9" t="n">
        <f aca="false">B370/Q370-1</f>
        <v>0</v>
      </c>
      <c r="S370" s="9" t="n">
        <f aca="false">B370/INDEX($B:$B,$E370)-1</f>
        <v>0.298085360324063</v>
      </c>
      <c r="T370" s="0" t="n">
        <f aca="false">IF(AND($A370&gt;=CrashTest!$B$3,$A370&lt;=CrashTest!$C$3),1,IF(AND($A370&gt;=CrashTest!$B$4,$A370&lt;=CrashTest!$C$4),2,IF(AND($A370&gt;=CrashTest!$B$5,$A370&lt;=CrashTest!$C$5),3,IF(AND($A370&gt;=CrashTest!$B$6,$A370&lt;=CrashTest!$C$6),4,IF(AND($A370&gt;=CrashTest!$B$7,$A370&lt;=CrashTest!$C$7),5,0)))))</f>
        <v>0</v>
      </c>
      <c r="U370" s="8" t="str">
        <f aca="false">IF(T370=0,"",IF(T369=T370,MAX(U369,B370),B370))</f>
        <v/>
      </c>
      <c r="V370" s="9" t="str">
        <f aca="false">IF(T370=0,"",B370/U370-1)</f>
        <v/>
      </c>
      <c r="W370" s="8" t="str">
        <f aca="false">IF(T370=0,"",IF(T369=T370,MAX(W369,F370),F370))</f>
        <v/>
      </c>
      <c r="X370" s="9" t="str">
        <f aca="false">IF(T370=0,"",F370/W370-1)</f>
        <v/>
      </c>
    </row>
    <row r="371" customFormat="false" ht="15" hidden="false" customHeight="false" outlineLevel="0" collapsed="false">
      <c r="A371" s="5" t="n">
        <v>44199</v>
      </c>
      <c r="B371" s="6" t="n">
        <v>33277.8353050848</v>
      </c>
      <c r="C371" s="7" t="n">
        <v>41805.74523</v>
      </c>
      <c r="D371" s="0" t="n">
        <f aca="false">INT((ROW()-3)/30)</f>
        <v>12</v>
      </c>
      <c r="E371" s="0" t="n">
        <f aca="false">2+30*D371</f>
        <v>362</v>
      </c>
      <c r="F371" s="8" t="n">
        <f aca="false">INDEX($F:$F,$E371)*(2*B371/INDEX($B:$B,$E371)-C371/INDEX($C:$C,$E371))</f>
        <v>4671.04065330061</v>
      </c>
      <c r="G371" s="9" t="n">
        <f aca="false">B371/B370-1</f>
        <v>0.0391957889146133</v>
      </c>
      <c r="H371" s="9" t="n">
        <f aca="false">F371/F370-1</f>
        <v>0.04166968085678</v>
      </c>
      <c r="I371" s="9" t="n">
        <f aca="false">LN(B371/B370)</f>
        <v>0.0384471341283723</v>
      </c>
      <c r="J371" s="9" t="n">
        <f aca="false">LN(F371/F370)</f>
        <v>0.0408248881385774</v>
      </c>
      <c r="K371" s="9" t="n">
        <f aca="false">F371/F364-1</f>
        <v>0.0348342873352665</v>
      </c>
      <c r="L371" s="9" t="n">
        <f aca="false">F371/F341-1</f>
        <v>0.129275898379773</v>
      </c>
      <c r="M371" s="9" t="n">
        <f aca="false">B371/B364-1</f>
        <v>0.259052470838836</v>
      </c>
      <c r="N371" s="9" t="n">
        <f aca="false">B371/B341-1</f>
        <v>0.776431632182483</v>
      </c>
      <c r="O371" s="8" t="n">
        <f aca="false">MAX(O370,F371)</f>
        <v>4671.04065330061</v>
      </c>
      <c r="P371" s="9" t="n">
        <f aca="false">F371/O371-1</f>
        <v>0</v>
      </c>
      <c r="Q371" s="8" t="n">
        <f aca="false">MAX(Q370,B371)</f>
        <v>33277.8353050848</v>
      </c>
      <c r="R371" s="9" t="n">
        <f aca="false">B371/Q371-1</f>
        <v>0</v>
      </c>
      <c r="S371" s="9" t="n">
        <f aca="false">B371/INDEX($B:$B,$E371)-1</f>
        <v>0.348964840100475</v>
      </c>
      <c r="T371" s="0" t="n">
        <f aca="false">IF(AND($A371&gt;=CrashTest!$B$3,$A371&lt;=CrashTest!$C$3),1,IF(AND($A371&gt;=CrashTest!$B$4,$A371&lt;=CrashTest!$C$4),2,IF(AND($A371&gt;=CrashTest!$B$5,$A371&lt;=CrashTest!$C$5),3,IF(AND($A371&gt;=CrashTest!$B$6,$A371&lt;=CrashTest!$C$6),4,IF(AND($A371&gt;=CrashTest!$B$7,$A371&lt;=CrashTest!$C$7),5,0)))))</f>
        <v>0</v>
      </c>
      <c r="U371" s="8" t="str">
        <f aca="false">IF(T371=0,"",IF(T370=T371,MAX(U370,B371),B371))</f>
        <v/>
      </c>
      <c r="V371" s="9" t="str">
        <f aca="false">IF(T371=0,"",B371/U371-1)</f>
        <v/>
      </c>
      <c r="W371" s="8" t="str">
        <f aca="false">IF(T371=0,"",IF(T370=T371,MAX(W370,F371),F371))</f>
        <v/>
      </c>
      <c r="X371" s="9" t="str">
        <f aca="false">IF(T371=0,"",F371/W371-1)</f>
        <v/>
      </c>
    </row>
    <row r="372" customFormat="false" ht="15" hidden="false" customHeight="false" outlineLevel="0" collapsed="false">
      <c r="A372" s="5" t="n">
        <v>44200</v>
      </c>
      <c r="B372" s="6" t="n">
        <v>31802.1467136178</v>
      </c>
      <c r="C372" s="7" t="n">
        <v>39726.02638</v>
      </c>
      <c r="D372" s="0" t="n">
        <f aca="false">INT((ROW()-3)/30)</f>
        <v>12</v>
      </c>
      <c r="E372" s="0" t="n">
        <f aca="false">2+30*D372</f>
        <v>362</v>
      </c>
      <c r="F372" s="8" t="n">
        <f aca="false">INDEX($F:$F,$E372)*(2*B372/INDEX($B:$B,$E372)-C372/INDEX($C:$C,$E372))</f>
        <v>4502.7089426272</v>
      </c>
      <c r="G372" s="9" t="n">
        <f aca="false">B372/B371-1</f>
        <v>-0.0443444886945973</v>
      </c>
      <c r="H372" s="9" t="n">
        <f aca="false">F372/F371-1</f>
        <v>-0.0360373037118545</v>
      </c>
      <c r="I372" s="9" t="n">
        <f aca="false">LN(B372/B371)</f>
        <v>-0.0453577746929724</v>
      </c>
      <c r="J372" s="9" t="n">
        <f aca="false">LN(F372/F371)</f>
        <v>-0.0367026819168614</v>
      </c>
      <c r="K372" s="9" t="n">
        <f aca="false">F372/F365-1</f>
        <v>0.00427388014952057</v>
      </c>
      <c r="L372" s="9" t="n">
        <f aca="false">F372/F342-1</f>
        <v>0.0935326306830011</v>
      </c>
      <c r="M372" s="9" t="n">
        <f aca="false">B372/B365-1</f>
        <v>0.17614320855538</v>
      </c>
      <c r="N372" s="9" t="n">
        <f aca="false">B372/B342-1</f>
        <v>0.663759199342328</v>
      </c>
      <c r="O372" s="8" t="n">
        <f aca="false">MAX(O371,F372)</f>
        <v>4671.04065330061</v>
      </c>
      <c r="P372" s="9" t="n">
        <f aca="false">F372/O372-1</f>
        <v>-0.0360373037118545</v>
      </c>
      <c r="Q372" s="8" t="n">
        <f aca="false">MAX(Q371,B372)</f>
        <v>33277.8353050848</v>
      </c>
      <c r="R372" s="9" t="n">
        <f aca="false">B372/Q372-1</f>
        <v>-0.0443444886945973</v>
      </c>
      <c r="S372" s="9" t="n">
        <f aca="false">B372/INDEX($B:$B,$E372)-1</f>
        <v>0.28914568399923</v>
      </c>
      <c r="T372" s="0" t="n">
        <f aca="false">IF(AND($A372&gt;=CrashTest!$B$3,$A372&lt;=CrashTest!$C$3),1,IF(AND($A372&gt;=CrashTest!$B$4,$A372&lt;=CrashTest!$C$4),2,IF(AND($A372&gt;=CrashTest!$B$5,$A372&lt;=CrashTest!$C$5),3,IF(AND($A372&gt;=CrashTest!$B$6,$A372&lt;=CrashTest!$C$6),4,IF(AND($A372&gt;=CrashTest!$B$7,$A372&lt;=CrashTest!$C$7),5,0)))))</f>
        <v>0</v>
      </c>
      <c r="U372" s="8" t="str">
        <f aca="false">IF(T372=0,"",IF(T371=T372,MAX(U371,B372),B372))</f>
        <v/>
      </c>
      <c r="V372" s="9" t="str">
        <f aca="false">IF(T372=0,"",B372/U372-1)</f>
        <v/>
      </c>
      <c r="W372" s="8" t="str">
        <f aca="false">IF(T372=0,"",IF(T371=T372,MAX(W371,F372),F372))</f>
        <v/>
      </c>
      <c r="X372" s="9" t="str">
        <f aca="false">IF(T372=0,"",F372/W372-1)</f>
        <v/>
      </c>
    </row>
    <row r="373" customFormat="false" ht="15" hidden="false" customHeight="false" outlineLevel="0" collapsed="false">
      <c r="A373" s="5" t="n">
        <v>44201</v>
      </c>
      <c r="B373" s="6" t="n">
        <v>34013.1741724138</v>
      </c>
      <c r="C373" s="7" t="n">
        <v>43742.51282</v>
      </c>
      <c r="D373" s="0" t="n">
        <f aca="false">INT((ROW()-3)/30)</f>
        <v>12</v>
      </c>
      <c r="E373" s="0" t="n">
        <f aca="false">2+30*D373</f>
        <v>362</v>
      </c>
      <c r="F373" s="8" t="n">
        <f aca="false">INDEX($F:$F,$E373)*(2*B373/INDEX($B:$B,$E373)-C373/INDEX($C:$C,$E373))</f>
        <v>4600.22652715571</v>
      </c>
      <c r="G373" s="9" t="n">
        <f aca="false">B373/B372-1</f>
        <v>0.0695244720020496</v>
      </c>
      <c r="H373" s="9" t="n">
        <f aca="false">F373/F372-1</f>
        <v>0.0216575367786516</v>
      </c>
      <c r="I373" s="9" t="n">
        <f aca="false">LN(B373/B372)</f>
        <v>0.0672141310008872</v>
      </c>
      <c r="J373" s="9" t="n">
        <f aca="false">LN(F373/F372)</f>
        <v>0.0214263444112798</v>
      </c>
      <c r="K373" s="9" t="n">
        <f aca="false">F373/F366-1</f>
        <v>0.033581832467324</v>
      </c>
      <c r="L373" s="9" t="n">
        <f aca="false">F373/F343-1</f>
        <v>0.110616900640607</v>
      </c>
      <c r="M373" s="9" t="n">
        <f aca="false">B373/B366-1</f>
        <v>0.249051450416423</v>
      </c>
      <c r="N373" s="9" t="n">
        <f aca="false">B373/B343-1</f>
        <v>0.757213420920434</v>
      </c>
      <c r="O373" s="8" t="n">
        <f aca="false">MAX(O372,F373)</f>
        <v>4671.04065330061</v>
      </c>
      <c r="P373" s="9" t="n">
        <f aca="false">F373/O373-1</f>
        <v>-0.0151602461637459</v>
      </c>
      <c r="Q373" s="8" t="n">
        <f aca="false">MAX(Q372,B373)</f>
        <v>34013.1741724138</v>
      </c>
      <c r="R373" s="9" t="n">
        <f aca="false">B373/Q373-1</f>
        <v>0</v>
      </c>
      <c r="S373" s="9" t="n">
        <f aca="false">B373/INDEX($B:$B,$E373)-1</f>
        <v>0.378772857012998</v>
      </c>
      <c r="T373" s="0" t="n">
        <f aca="false">IF(AND($A373&gt;=CrashTest!$B$3,$A373&lt;=CrashTest!$C$3),1,IF(AND($A373&gt;=CrashTest!$B$4,$A373&lt;=CrashTest!$C$4),2,IF(AND($A373&gt;=CrashTest!$B$5,$A373&lt;=CrashTest!$C$5),3,IF(AND($A373&gt;=CrashTest!$B$6,$A373&lt;=CrashTest!$C$6),4,IF(AND($A373&gt;=CrashTest!$B$7,$A373&lt;=CrashTest!$C$7),5,0)))))</f>
        <v>0</v>
      </c>
      <c r="U373" s="8" t="str">
        <f aca="false">IF(T373=0,"",IF(T372=T373,MAX(U372,B373),B373))</f>
        <v/>
      </c>
      <c r="V373" s="9" t="str">
        <f aca="false">IF(T373=0,"",B373/U373-1)</f>
        <v/>
      </c>
      <c r="W373" s="8" t="str">
        <f aca="false">IF(T373=0,"",IF(T372=T373,MAX(W372,F373),F373))</f>
        <v/>
      </c>
      <c r="X373" s="9" t="str">
        <f aca="false">IF(T373=0,"",F373/W373-1)</f>
        <v/>
      </c>
    </row>
    <row r="374" customFormat="false" ht="15" hidden="false" customHeight="false" outlineLevel="0" collapsed="false">
      <c r="A374" s="5" t="n">
        <v>44202</v>
      </c>
      <c r="B374" s="6" t="n">
        <v>36643.2777223846</v>
      </c>
      <c r="C374" s="7" t="n">
        <v>49477.39944</v>
      </c>
      <c r="D374" s="0" t="n">
        <f aca="false">INT((ROW()-3)/30)</f>
        <v>12</v>
      </c>
      <c r="E374" s="0" t="n">
        <f aca="false">2+30*D374</f>
        <v>362</v>
      </c>
      <c r="F374" s="8" t="n">
        <f aca="false">INDEX($F:$F,$E374)*(2*B374/INDEX($B:$B,$E374)-C374/INDEX($C:$C,$E374))</f>
        <v>4551.79577971468</v>
      </c>
      <c r="G374" s="9" t="n">
        <f aca="false">B374/B373-1</f>
        <v>0.0773260248114078</v>
      </c>
      <c r="H374" s="9" t="n">
        <f aca="false">F374/F373-1</f>
        <v>-0.0105279049097123</v>
      </c>
      <c r="I374" s="9" t="n">
        <f aca="false">LN(B374/B373)</f>
        <v>0.0744820680674264</v>
      </c>
      <c r="J374" s="9" t="n">
        <f aca="false">LN(F374/F373)</f>
        <v>-0.0105837153575997</v>
      </c>
      <c r="K374" s="9" t="n">
        <f aca="false">F374/F367-1</f>
        <v>0.00442727130610332</v>
      </c>
      <c r="L374" s="9" t="n">
        <f aca="false">F374/F344-1</f>
        <v>0.0976096823798289</v>
      </c>
      <c r="M374" s="9" t="n">
        <f aca="false">B374/B367-1</f>
        <v>0.270368122492095</v>
      </c>
      <c r="N374" s="9" t="n">
        <f aca="false">B374/B344-1</f>
        <v>0.910277339307969</v>
      </c>
      <c r="O374" s="8" t="n">
        <f aca="false">MAX(O373,F374)</f>
        <v>4671.04065330061</v>
      </c>
      <c r="P374" s="9" t="n">
        <f aca="false">F374/O374-1</f>
        <v>-0.0255285454434385</v>
      </c>
      <c r="Q374" s="8" t="n">
        <f aca="false">MAX(Q373,B374)</f>
        <v>36643.2777223846</v>
      </c>
      <c r="R374" s="9" t="n">
        <f aca="false">B374/Q374-1</f>
        <v>0</v>
      </c>
      <c r="S374" s="9" t="n">
        <f aca="false">B374/INDEX($B:$B,$E374)-1</f>
        <v>0.485387881163681</v>
      </c>
      <c r="T374" s="0" t="n">
        <f aca="false">IF(AND($A374&gt;=CrashTest!$B$3,$A374&lt;=CrashTest!$C$3),1,IF(AND($A374&gt;=CrashTest!$B$4,$A374&lt;=CrashTest!$C$4),2,IF(AND($A374&gt;=CrashTest!$B$5,$A374&lt;=CrashTest!$C$5),3,IF(AND($A374&gt;=CrashTest!$B$6,$A374&lt;=CrashTest!$C$6),4,IF(AND($A374&gt;=CrashTest!$B$7,$A374&lt;=CrashTest!$C$7),5,0)))))</f>
        <v>0</v>
      </c>
      <c r="U374" s="8" t="str">
        <f aca="false">IF(T374=0,"",IF(T373=T374,MAX(U373,B374),B374))</f>
        <v/>
      </c>
      <c r="V374" s="9" t="str">
        <f aca="false">IF(T374=0,"",B374/U374-1)</f>
        <v/>
      </c>
      <c r="W374" s="8" t="str">
        <f aca="false">IF(T374=0,"",IF(T373=T374,MAX(W373,F374),F374))</f>
        <v/>
      </c>
      <c r="X374" s="9" t="str">
        <f aca="false">IF(T374=0,"",F374/W374-1)</f>
        <v/>
      </c>
    </row>
    <row r="375" customFormat="false" ht="15" hidden="false" customHeight="false" outlineLevel="0" collapsed="false">
      <c r="A375" s="5" t="n">
        <v>44203</v>
      </c>
      <c r="B375" s="6" t="n">
        <v>39215.6511490356</v>
      </c>
      <c r="C375" s="7" t="n">
        <v>54774.80475</v>
      </c>
      <c r="D375" s="0" t="n">
        <f aca="false">INT((ROW()-3)/30)</f>
        <v>12</v>
      </c>
      <c r="E375" s="0" t="n">
        <f aca="false">2+30*D375</f>
        <v>362</v>
      </c>
      <c r="F375" s="8" t="n">
        <f aca="false">INDEX($F:$F,$E375)*(2*B375/INDEX($B:$B,$E375)-C375/INDEX($C:$C,$E375))</f>
        <v>4557.96085921482</v>
      </c>
      <c r="G375" s="9" t="n">
        <f aca="false">B375/B374-1</f>
        <v>0.0702004183724971</v>
      </c>
      <c r="H375" s="9" t="n">
        <f aca="false">F375/F374-1</f>
        <v>0.00135442796612661</v>
      </c>
      <c r="I375" s="9" t="n">
        <f aca="false">LN(B375/B374)</f>
        <v>0.0678459378242537</v>
      </c>
      <c r="J375" s="9" t="n">
        <f aca="false">LN(F375/F374)</f>
        <v>0.00135351155594995</v>
      </c>
      <c r="K375" s="9" t="n">
        <f aca="false">F375/F368-1</f>
        <v>-0.00224759181318746</v>
      </c>
      <c r="L375" s="9" t="n">
        <f aca="false">F375/F345-1</f>
        <v>0.113254141406376</v>
      </c>
      <c r="M375" s="9" t="n">
        <f aca="false">B375/B368-1</f>
        <v>0.351207495391954</v>
      </c>
      <c r="N375" s="9" t="n">
        <f aca="false">B375/B345-1</f>
        <v>1.13814393401589</v>
      </c>
      <c r="O375" s="8" t="n">
        <f aca="false">MAX(O374,F375)</f>
        <v>4671.04065330061</v>
      </c>
      <c r="P375" s="9" t="n">
        <f aca="false">F375/O375-1</f>
        <v>-0.024208694053195</v>
      </c>
      <c r="Q375" s="8" t="n">
        <f aca="false">MAX(Q374,B375)</f>
        <v>39215.6511490356</v>
      </c>
      <c r="R375" s="9" t="n">
        <f aca="false">B375/Q375-1</f>
        <v>0</v>
      </c>
      <c r="S375" s="9" t="n">
        <f aca="false">B375/INDEX($B:$B,$E375)-1</f>
        <v>0.589662731866808</v>
      </c>
      <c r="T375" s="0" t="n">
        <f aca="false">IF(AND($A375&gt;=CrashTest!$B$3,$A375&lt;=CrashTest!$C$3),1,IF(AND($A375&gt;=CrashTest!$B$4,$A375&lt;=CrashTest!$C$4),2,IF(AND($A375&gt;=CrashTest!$B$5,$A375&lt;=CrashTest!$C$5),3,IF(AND($A375&gt;=CrashTest!$B$6,$A375&lt;=CrashTest!$C$6),4,IF(AND($A375&gt;=CrashTest!$B$7,$A375&lt;=CrashTest!$C$7),5,0)))))</f>
        <v>0</v>
      </c>
      <c r="U375" s="8" t="str">
        <f aca="false">IF(T375=0,"",IF(T374=T375,MAX(U374,B375),B375))</f>
        <v/>
      </c>
      <c r="V375" s="9" t="str">
        <f aca="false">IF(T375=0,"",B375/U375-1)</f>
        <v/>
      </c>
      <c r="W375" s="8" t="str">
        <f aca="false">IF(T375=0,"",IF(T374=T375,MAX(W374,F375),F375))</f>
        <v/>
      </c>
      <c r="X375" s="9" t="str">
        <f aca="false">IF(T375=0,"",F375/W375-1)</f>
        <v/>
      </c>
    </row>
    <row r="376" customFormat="false" ht="15" hidden="false" customHeight="false" outlineLevel="0" collapsed="false">
      <c r="A376" s="5" t="n">
        <v>44204</v>
      </c>
      <c r="B376" s="6" t="n">
        <v>40775.4045634132</v>
      </c>
      <c r="C376" s="7" t="n">
        <v>57207.55763</v>
      </c>
      <c r="D376" s="0" t="n">
        <f aca="false">INT((ROW()-3)/30)</f>
        <v>12</v>
      </c>
      <c r="E376" s="0" t="n">
        <f aca="false">2+30*D376</f>
        <v>362</v>
      </c>
      <c r="F376" s="8" t="n">
        <f aca="false">INDEX($F:$F,$E376)*(2*B376/INDEX($B:$B,$E376)-C376/INDEX($C:$C,$E376))</f>
        <v>4695.58480686133</v>
      </c>
      <c r="G376" s="9" t="n">
        <f aca="false">B376/B375-1</f>
        <v>0.0397737476919584</v>
      </c>
      <c r="H376" s="9" t="n">
        <f aca="false">F376/F375-1</f>
        <v>0.0301941925122657</v>
      </c>
      <c r="I376" s="9" t="n">
        <f aca="false">LN(B376/B375)</f>
        <v>0.0390031391895891</v>
      </c>
      <c r="J376" s="9" t="n">
        <f aca="false">LN(F376/F375)</f>
        <v>0.0297473208904627</v>
      </c>
      <c r="K376" s="9" t="n">
        <f aca="false">F376/F369-1</f>
        <v>0.0273084022217138</v>
      </c>
      <c r="L376" s="9" t="n">
        <f aca="false">F376/F346-1</f>
        <v>0.142656857108049</v>
      </c>
      <c r="M376" s="9" t="n">
        <f aca="false">B376/B369-1</f>
        <v>0.38782987679795</v>
      </c>
      <c r="N376" s="9" t="n">
        <f aca="false">B376/B346-1</f>
        <v>1.19521239806022</v>
      </c>
      <c r="O376" s="8" t="n">
        <f aca="false">MAX(O375,F376)</f>
        <v>4695.58480686133</v>
      </c>
      <c r="P376" s="9" t="n">
        <f aca="false">F376/O376-1</f>
        <v>0</v>
      </c>
      <c r="Q376" s="8" t="n">
        <f aca="false">MAX(Q375,B376)</f>
        <v>40775.4045634132</v>
      </c>
      <c r="R376" s="9" t="n">
        <f aca="false">B376/Q376-1</f>
        <v>0</v>
      </c>
      <c r="S376" s="9" t="n">
        <f aca="false">B376/INDEX($B:$B,$E376)-1</f>
        <v>0.652889576279388</v>
      </c>
      <c r="T376" s="0" t="n">
        <f aca="false">IF(AND($A376&gt;=CrashTest!$B$3,$A376&lt;=CrashTest!$C$3),1,IF(AND($A376&gt;=CrashTest!$B$4,$A376&lt;=CrashTest!$C$4),2,IF(AND($A376&gt;=CrashTest!$B$5,$A376&lt;=CrashTest!$C$5),3,IF(AND($A376&gt;=CrashTest!$B$6,$A376&lt;=CrashTest!$C$6),4,IF(AND($A376&gt;=CrashTest!$B$7,$A376&lt;=CrashTest!$C$7),5,0)))))</f>
        <v>0</v>
      </c>
      <c r="U376" s="8" t="str">
        <f aca="false">IF(T376=0,"",IF(T375=T376,MAX(U375,B376),B376))</f>
        <v/>
      </c>
      <c r="V376" s="9" t="str">
        <f aca="false">IF(T376=0,"",B376/U376-1)</f>
        <v/>
      </c>
      <c r="W376" s="8" t="str">
        <f aca="false">IF(T376=0,"",IF(T375=T376,MAX(W375,F376),F376))</f>
        <v/>
      </c>
      <c r="X376" s="9" t="str">
        <f aca="false">IF(T376=0,"",F376/W376-1)</f>
        <v/>
      </c>
    </row>
    <row r="377" customFormat="false" ht="15" hidden="false" customHeight="false" outlineLevel="0" collapsed="false">
      <c r="A377" s="5" t="n">
        <v>44205</v>
      </c>
      <c r="B377" s="6" t="n">
        <v>40370.6823495032</v>
      </c>
      <c r="C377" s="7" t="n">
        <v>56277.59437</v>
      </c>
      <c r="D377" s="0" t="n">
        <f aca="false">INT((ROW()-3)/30)</f>
        <v>12</v>
      </c>
      <c r="E377" s="0" t="n">
        <f aca="false">2+30*D377</f>
        <v>362</v>
      </c>
      <c r="F377" s="8" t="n">
        <f aca="false">INDEX($F:$F,$E377)*(2*B377/INDEX($B:$B,$E377)-C377/INDEX($C:$C,$E377))</f>
        <v>4711.19347090772</v>
      </c>
      <c r="G377" s="9" t="n">
        <f aca="false">B377/B376-1</f>
        <v>-0.00992564557589071</v>
      </c>
      <c r="H377" s="9" t="n">
        <f aca="false">F377/F376-1</f>
        <v>0.0033241150332517</v>
      </c>
      <c r="I377" s="9" t="n">
        <f aca="false">LN(B377/B376)</f>
        <v>-0.00997523319487844</v>
      </c>
      <c r="J377" s="9" t="n">
        <f aca="false">LN(F377/F376)</f>
        <v>0.00331860237596776</v>
      </c>
      <c r="K377" s="9" t="n">
        <f aca="false">F377/F370-1</f>
        <v>0.0506239965664375</v>
      </c>
      <c r="L377" s="9" t="n">
        <f aca="false">F377/F347-1</f>
        <v>0.151344422095061</v>
      </c>
      <c r="M377" s="9" t="n">
        <f aca="false">B377/B370-1</f>
        <v>0.260690267518779</v>
      </c>
      <c r="N377" s="9" t="n">
        <f aca="false">B377/B347-1</f>
        <v>1.20666958606147</v>
      </c>
      <c r="O377" s="8" t="n">
        <f aca="false">MAX(O376,F377)</f>
        <v>4711.19347090772</v>
      </c>
      <c r="P377" s="9" t="n">
        <f aca="false">F377/O377-1</f>
        <v>0</v>
      </c>
      <c r="Q377" s="8" t="n">
        <f aca="false">MAX(Q376,B377)</f>
        <v>40775.4045634132</v>
      </c>
      <c r="R377" s="9" t="n">
        <f aca="false">B377/Q377-1</f>
        <v>-0.00992564557589071</v>
      </c>
      <c r="S377" s="9" t="n">
        <f aca="false">B377/INDEX($B:$B,$E377)-1</f>
        <v>0.636483580169154</v>
      </c>
      <c r="T377" s="0" t="n">
        <f aca="false">IF(AND($A377&gt;=CrashTest!$B$3,$A377&lt;=CrashTest!$C$3),1,IF(AND($A377&gt;=CrashTest!$B$4,$A377&lt;=CrashTest!$C$4),2,IF(AND($A377&gt;=CrashTest!$B$5,$A377&lt;=CrashTest!$C$5),3,IF(AND($A377&gt;=CrashTest!$B$6,$A377&lt;=CrashTest!$C$6),4,IF(AND($A377&gt;=CrashTest!$B$7,$A377&lt;=CrashTest!$C$7),5,0)))))</f>
        <v>0</v>
      </c>
      <c r="U377" s="8" t="str">
        <f aca="false">IF(T377=0,"",IF(T376=T377,MAX(U376,B377),B377))</f>
        <v/>
      </c>
      <c r="V377" s="9" t="str">
        <f aca="false">IF(T377=0,"",B377/U377-1)</f>
        <v/>
      </c>
      <c r="W377" s="8" t="str">
        <f aca="false">IF(T377=0,"",IF(T376=T377,MAX(W376,F377),F377))</f>
        <v/>
      </c>
      <c r="X377" s="9" t="str">
        <f aca="false">IF(T377=0,"",F377/W377-1)</f>
        <v/>
      </c>
    </row>
    <row r="378" customFormat="false" ht="15" hidden="false" customHeight="false" outlineLevel="0" collapsed="false">
      <c r="A378" s="5" t="n">
        <v>44206</v>
      </c>
      <c r="B378" s="6" t="n">
        <v>38329.3401665693</v>
      </c>
      <c r="C378" s="7" t="n">
        <v>51975.93794</v>
      </c>
      <c r="D378" s="0" t="n">
        <f aca="false">INT((ROW()-3)/30)</f>
        <v>12</v>
      </c>
      <c r="E378" s="0" t="n">
        <f aca="false">2+30*D378</f>
        <v>362</v>
      </c>
      <c r="F378" s="8" t="n">
        <f aca="false">INDEX($F:$F,$E378)*(2*B378/INDEX($B:$B,$E378)-C378/INDEX($C:$C,$E378))</f>
        <v>4723.10777675139</v>
      </c>
      <c r="G378" s="9" t="n">
        <f aca="false">B378/B377-1</f>
        <v>-0.0505649660627799</v>
      </c>
      <c r="H378" s="9" t="n">
        <f aca="false">F378/F377-1</f>
        <v>0.00252893580304758</v>
      </c>
      <c r="I378" s="9" t="n">
        <f aca="false">LN(B378/B377)</f>
        <v>-0.051888172411117</v>
      </c>
      <c r="J378" s="9" t="n">
        <f aca="false">LN(F378/F377)</f>
        <v>0.00252574342597798</v>
      </c>
      <c r="K378" s="9" t="n">
        <f aca="false">F378/F371-1</f>
        <v>0.0111467930414995</v>
      </c>
      <c r="L378" s="9" t="n">
        <f aca="false">F378/F348-1</f>
        <v>0.162223696444767</v>
      </c>
      <c r="M378" s="9" t="n">
        <f aca="false">B378/B371-1</f>
        <v>0.151797880336064</v>
      </c>
      <c r="N378" s="9" t="n">
        <f aca="false">B378/B348-1</f>
        <v>1.12212653207643</v>
      </c>
      <c r="O378" s="8" t="n">
        <f aca="false">MAX(O377,F378)</f>
        <v>4723.10777675139</v>
      </c>
      <c r="P378" s="9" t="n">
        <f aca="false">F378/O378-1</f>
        <v>0</v>
      </c>
      <c r="Q378" s="8" t="n">
        <f aca="false">MAX(Q377,B378)</f>
        <v>40775.4045634132</v>
      </c>
      <c r="R378" s="9" t="n">
        <f aca="false">B378/Q378-1</f>
        <v>-0.0599887217069746</v>
      </c>
      <c r="S378" s="9" t="n">
        <f aca="false">B378/INDEX($B:$B,$E378)-1</f>
        <v>0.553734843475604</v>
      </c>
      <c r="T378" s="0" t="n">
        <f aca="false">IF(AND($A378&gt;=CrashTest!$B$3,$A378&lt;=CrashTest!$C$3),1,IF(AND($A378&gt;=CrashTest!$B$4,$A378&lt;=CrashTest!$C$4),2,IF(AND($A378&gt;=CrashTest!$B$5,$A378&lt;=CrashTest!$C$5),3,IF(AND($A378&gt;=CrashTest!$B$6,$A378&lt;=CrashTest!$C$6),4,IF(AND($A378&gt;=CrashTest!$B$7,$A378&lt;=CrashTest!$C$7),5,0)))))</f>
        <v>0</v>
      </c>
      <c r="U378" s="8" t="str">
        <f aca="false">IF(T378=0,"",IF(T377=T378,MAX(U377,B378),B378))</f>
        <v/>
      </c>
      <c r="V378" s="9" t="str">
        <f aca="false">IF(T378=0,"",B378/U378-1)</f>
        <v/>
      </c>
      <c r="W378" s="8" t="str">
        <f aca="false">IF(T378=0,"",IF(T377=T378,MAX(W377,F378),F378))</f>
        <v/>
      </c>
      <c r="X378" s="9" t="str">
        <f aca="false">IF(T378=0,"",F378/W378-1)</f>
        <v/>
      </c>
    </row>
    <row r="379" customFormat="false" ht="15" hidden="false" customHeight="false" outlineLevel="0" collapsed="false">
      <c r="A379" s="5" t="n">
        <v>44207</v>
      </c>
      <c r="B379" s="6" t="n">
        <v>35269.5137177089</v>
      </c>
      <c r="C379" s="7" t="n">
        <v>46682.97786</v>
      </c>
      <c r="D379" s="0" t="n">
        <f aca="false">INT((ROW()-3)/30)</f>
        <v>12</v>
      </c>
      <c r="E379" s="0" t="n">
        <f aca="false">2+30*D379</f>
        <v>362</v>
      </c>
      <c r="F379" s="8" t="n">
        <f aca="false">INDEX($F:$F,$E379)*(2*B379/INDEX($B:$B,$E379)-C379/INDEX($C:$C,$E379))</f>
        <v>4542.55345270148</v>
      </c>
      <c r="G379" s="9" t="n">
        <f aca="false">B379/B378-1</f>
        <v>-0.0798298753791011</v>
      </c>
      <c r="H379" s="9" t="n">
        <f aca="false">F379/F378-1</f>
        <v>-0.0382278644875849</v>
      </c>
      <c r="I379" s="9" t="n">
        <f aca="false">LN(B379/B378)</f>
        <v>-0.0831967079680948</v>
      </c>
      <c r="J379" s="9" t="n">
        <f aca="false">LN(F379/F378)</f>
        <v>-0.0389777217451731</v>
      </c>
      <c r="K379" s="9" t="n">
        <f aca="false">F379/F372-1</f>
        <v>0.00884900858171589</v>
      </c>
      <c r="L379" s="9" t="n">
        <f aca="false">F379/F349-1</f>
        <v>0.10246738921076</v>
      </c>
      <c r="M379" s="9" t="n">
        <f aca="false">B379/B372-1</f>
        <v>0.109029338029133</v>
      </c>
      <c r="N379" s="9" t="n">
        <f aca="false">B379/B349-1</f>
        <v>0.874713322331141</v>
      </c>
      <c r="O379" s="8" t="n">
        <f aca="false">MAX(O378,F379)</f>
        <v>4723.10777675139</v>
      </c>
      <c r="P379" s="9" t="n">
        <f aca="false">F379/O379-1</f>
        <v>-0.0382278644875849</v>
      </c>
      <c r="Q379" s="8" t="n">
        <f aca="false">MAX(Q378,B379)</f>
        <v>40775.4045634132</v>
      </c>
      <c r="R379" s="9" t="n">
        <f aca="false">B379/Q379-1</f>
        <v>-0.135029704908056</v>
      </c>
      <c r="S379" s="9" t="n">
        <f aca="false">B379/INDEX($B:$B,$E379)-1</f>
        <v>0.429700384548779</v>
      </c>
      <c r="T379" s="0" t="n">
        <f aca="false">IF(AND($A379&gt;=CrashTest!$B$3,$A379&lt;=CrashTest!$C$3),1,IF(AND($A379&gt;=CrashTest!$B$4,$A379&lt;=CrashTest!$C$4),2,IF(AND($A379&gt;=CrashTest!$B$5,$A379&lt;=CrashTest!$C$5),3,IF(AND($A379&gt;=CrashTest!$B$6,$A379&lt;=CrashTest!$C$6),4,IF(AND($A379&gt;=CrashTest!$B$7,$A379&lt;=CrashTest!$C$7),5,0)))))</f>
        <v>0</v>
      </c>
      <c r="U379" s="8" t="str">
        <f aca="false">IF(T379=0,"",IF(T378=T379,MAX(U378,B379),B379))</f>
        <v/>
      </c>
      <c r="V379" s="9" t="str">
        <f aca="false">IF(T379=0,"",B379/U379-1)</f>
        <v/>
      </c>
      <c r="W379" s="8" t="str">
        <f aca="false">IF(T379=0,"",IF(T378=T379,MAX(W378,F379),F379))</f>
        <v/>
      </c>
      <c r="X379" s="9" t="str">
        <f aca="false">IF(T379=0,"",F379/W379-1)</f>
        <v/>
      </c>
    </row>
    <row r="380" customFormat="false" ht="15" hidden="false" customHeight="false" outlineLevel="0" collapsed="false">
      <c r="A380" s="5" t="n">
        <v>44208</v>
      </c>
      <c r="B380" s="6" t="n">
        <v>33712.4685452952</v>
      </c>
      <c r="C380" s="7" t="n">
        <v>43757.41898</v>
      </c>
      <c r="D380" s="0" t="n">
        <f aca="false">INT((ROW()-3)/30)</f>
        <v>12</v>
      </c>
      <c r="E380" s="0" t="n">
        <f aca="false">2+30*D380</f>
        <v>362</v>
      </c>
      <c r="F380" s="8" t="n">
        <f aca="false">INDEX($F:$F,$E380)*(2*B380/INDEX($B:$B,$E380)-C380/INDEX($C:$C,$E380))</f>
        <v>4490.55753694661</v>
      </c>
      <c r="G380" s="9" t="n">
        <f aca="false">B380/B379-1</f>
        <v>-0.0441470552975586</v>
      </c>
      <c r="H380" s="9" t="n">
        <f aca="false">F380/F379-1</f>
        <v>-0.0114464070255333</v>
      </c>
      <c r="I380" s="9" t="n">
        <f aca="false">LN(B380/B379)</f>
        <v>-0.0451512012957999</v>
      </c>
      <c r="J380" s="9" t="n">
        <f aca="false">LN(F380/F379)</f>
        <v>-0.0115124213773244</v>
      </c>
      <c r="K380" s="9" t="n">
        <f aca="false">F380/F373-1</f>
        <v>-0.023839910830849</v>
      </c>
      <c r="L380" s="9" t="n">
        <f aca="false">F380/F350-1</f>
        <v>0.0818973325458723</v>
      </c>
      <c r="M380" s="9" t="n">
        <f aca="false">B380/B373-1</f>
        <v>-0.00884085753344599</v>
      </c>
      <c r="N380" s="9" t="n">
        <f aca="false">B380/B350-1</f>
        <v>0.759883239985201</v>
      </c>
      <c r="O380" s="8" t="n">
        <f aca="false">MAX(O379,F380)</f>
        <v>4723.10777675139</v>
      </c>
      <c r="P380" s="9" t="n">
        <f aca="false">F380/O380-1</f>
        <v>-0.0492366998164763</v>
      </c>
      <c r="Q380" s="8" t="n">
        <f aca="false">MAX(Q379,B380)</f>
        <v>40775.4045634132</v>
      </c>
      <c r="R380" s="9" t="n">
        <f aca="false">B380/Q380-1</f>
        <v>-0.173215596356226</v>
      </c>
      <c r="S380" s="9" t="n">
        <f aca="false">B380/INDEX($B:$B,$E380)-1</f>
        <v>0.366583322613164</v>
      </c>
      <c r="T380" s="0" t="n">
        <f aca="false">IF(AND($A380&gt;=CrashTest!$B$3,$A380&lt;=CrashTest!$C$3),1,IF(AND($A380&gt;=CrashTest!$B$4,$A380&lt;=CrashTest!$C$4),2,IF(AND($A380&gt;=CrashTest!$B$5,$A380&lt;=CrashTest!$C$5),3,IF(AND($A380&gt;=CrashTest!$B$6,$A380&lt;=CrashTest!$C$6),4,IF(AND($A380&gt;=CrashTest!$B$7,$A380&lt;=CrashTest!$C$7),5,0)))))</f>
        <v>0</v>
      </c>
      <c r="U380" s="8" t="str">
        <f aca="false">IF(T380=0,"",IF(T379=T380,MAX(U379,B380),B380))</f>
        <v/>
      </c>
      <c r="V380" s="9" t="str">
        <f aca="false">IF(T380=0,"",B380/U380-1)</f>
        <v/>
      </c>
      <c r="W380" s="8" t="str">
        <f aca="false">IF(T380=0,"",IF(T379=T380,MAX(W379,F380),F380))</f>
        <v/>
      </c>
      <c r="X380" s="9" t="str">
        <f aca="false">IF(T380=0,"",F380/W380-1)</f>
        <v/>
      </c>
    </row>
    <row r="381" customFormat="false" ht="15" hidden="false" customHeight="false" outlineLevel="0" collapsed="false">
      <c r="A381" s="5" t="n">
        <v>44209</v>
      </c>
      <c r="B381" s="6" t="n">
        <v>37296.5475277615</v>
      </c>
      <c r="C381" s="7" t="n">
        <v>50482.98358</v>
      </c>
      <c r="D381" s="0" t="n">
        <f aca="false">INT((ROW()-3)/30)</f>
        <v>12</v>
      </c>
      <c r="E381" s="0" t="n">
        <f aca="false">2+30*D381</f>
        <v>362</v>
      </c>
      <c r="F381" s="8" t="n">
        <f aca="false">INDEX($F:$F,$E381)*(2*B381/INDEX($B:$B,$E381)-C381/INDEX($C:$C,$E381))</f>
        <v>4611.72555115924</v>
      </c>
      <c r="G381" s="9" t="n">
        <f aca="false">B381/B380-1</f>
        <v>0.106313157627446</v>
      </c>
      <c r="H381" s="9" t="n">
        <f aca="false">F381/F380-1</f>
        <v>0.0269828441603741</v>
      </c>
      <c r="I381" s="9" t="n">
        <f aca="false">LN(B381/B380)</f>
        <v>0.101033007350966</v>
      </c>
      <c r="J381" s="9" t="n">
        <f aca="false">LN(F381/F380)</f>
        <v>0.026625225997132</v>
      </c>
      <c r="K381" s="9" t="n">
        <f aca="false">F381/F374-1</f>
        <v>0.0131661819521072</v>
      </c>
      <c r="L381" s="9" t="n">
        <f aca="false">F381/F351-1</f>
        <v>0.104611467710633</v>
      </c>
      <c r="M381" s="9" t="n">
        <f aca="false">B381/B374-1</f>
        <v>0.0178278212534964</v>
      </c>
      <c r="N381" s="9" t="n">
        <f aca="false">B381/B351-1</f>
        <v>0.933791074976468</v>
      </c>
      <c r="O381" s="8" t="n">
        <f aca="false">MAX(O380,F381)</f>
        <v>4723.10777675139</v>
      </c>
      <c r="P381" s="9" t="n">
        <f aca="false">F381/O381-1</f>
        <v>-0.0235824018542212</v>
      </c>
      <c r="Q381" s="8" t="n">
        <f aca="false">MAX(Q380,B381)</f>
        <v>40775.4045634132</v>
      </c>
      <c r="R381" s="9" t="n">
        <f aca="false">B381/Q381-1</f>
        <v>-0.0853175357277313</v>
      </c>
      <c r="S381" s="9" t="n">
        <f aca="false">B381/INDEX($B:$B,$E381)-1</f>
        <v>0.511869110801176</v>
      </c>
      <c r="T381" s="0" t="n">
        <f aca="false">IF(AND($A381&gt;=CrashTest!$B$3,$A381&lt;=CrashTest!$C$3),1,IF(AND($A381&gt;=CrashTest!$B$4,$A381&lt;=CrashTest!$C$4),2,IF(AND($A381&gt;=CrashTest!$B$5,$A381&lt;=CrashTest!$C$5),3,IF(AND($A381&gt;=CrashTest!$B$6,$A381&lt;=CrashTest!$C$6),4,IF(AND($A381&gt;=CrashTest!$B$7,$A381&lt;=CrashTest!$C$7),5,0)))))</f>
        <v>0</v>
      </c>
      <c r="U381" s="8" t="str">
        <f aca="false">IF(T381=0,"",IF(T380=T381,MAX(U380,B381),B381))</f>
        <v/>
      </c>
      <c r="V381" s="9" t="str">
        <f aca="false">IF(T381=0,"",B381/U381-1)</f>
        <v/>
      </c>
      <c r="W381" s="8" t="str">
        <f aca="false">IF(T381=0,"",IF(T380=T381,MAX(W380,F381),F381))</f>
        <v/>
      </c>
      <c r="X381" s="9" t="str">
        <f aca="false">IF(T381=0,"",F381/W381-1)</f>
        <v/>
      </c>
    </row>
    <row r="382" customFormat="false" ht="15" hidden="false" customHeight="false" outlineLevel="0" collapsed="false">
      <c r="A382" s="5" t="n">
        <v>44210</v>
      </c>
      <c r="B382" s="6" t="n">
        <v>39045.518340152</v>
      </c>
      <c r="C382" s="7" t="n">
        <v>53957.24223</v>
      </c>
      <c r="D382" s="0" t="n">
        <f aca="false">INT((ROW()-3)/30)</f>
        <v>12</v>
      </c>
      <c r="E382" s="0" t="n">
        <f aca="false">2+30*D382</f>
        <v>362</v>
      </c>
      <c r="F382" s="8" t="n">
        <f aca="false">INDEX($F:$F,$E382)*(2*B382/INDEX($B:$B,$E382)-C382/INDEX($C:$C,$E382))</f>
        <v>4637.8174730573</v>
      </c>
      <c r="G382" s="9" t="n">
        <f aca="false">B382/B381-1</f>
        <v>0.046893638374669</v>
      </c>
      <c r="H382" s="9" t="n">
        <f aca="false">F382/F381-1</f>
        <v>0.00565773518146639</v>
      </c>
      <c r="I382" s="9" t="n">
        <f aca="false">LN(B382/B381)</f>
        <v>0.0458273396933874</v>
      </c>
      <c r="J382" s="9" t="n">
        <f aca="false">LN(F382/F381)</f>
        <v>0.00564179031074195</v>
      </c>
      <c r="K382" s="9" t="n">
        <f aca="false">F382/F375-1</f>
        <v>0.0175202500216805</v>
      </c>
      <c r="L382" s="9" t="n">
        <f aca="false">F382/F352-1</f>
        <v>0.107735664299323</v>
      </c>
      <c r="M382" s="9" t="n">
        <f aca="false">B382/B375-1</f>
        <v>-0.00433839051242646</v>
      </c>
      <c r="N382" s="9" t="n">
        <f aca="false">B382/B352-1</f>
        <v>1.0092803597613</v>
      </c>
      <c r="O382" s="8" t="n">
        <f aca="false">MAX(O381,F382)</f>
        <v>4723.10777675139</v>
      </c>
      <c r="P382" s="9" t="n">
        <f aca="false">F382/O382-1</f>
        <v>-0.0180580896573889</v>
      </c>
      <c r="Q382" s="8" t="n">
        <f aca="false">MAX(Q381,B382)</f>
        <v>40775.4045634132</v>
      </c>
      <c r="R382" s="9" t="n">
        <f aca="false">B382/Q382-1</f>
        <v>-0.0424247470204965</v>
      </c>
      <c r="S382" s="9" t="n">
        <f aca="false">B382/INDEX($B:$B,$E382)-1</f>
        <v>0.582766154152919</v>
      </c>
      <c r="T382" s="0" t="n">
        <f aca="false">IF(AND($A382&gt;=CrashTest!$B$3,$A382&lt;=CrashTest!$C$3),1,IF(AND($A382&gt;=CrashTest!$B$4,$A382&lt;=CrashTest!$C$4),2,IF(AND($A382&gt;=CrashTest!$B$5,$A382&lt;=CrashTest!$C$5),3,IF(AND($A382&gt;=CrashTest!$B$6,$A382&lt;=CrashTest!$C$6),4,IF(AND($A382&gt;=CrashTest!$B$7,$A382&lt;=CrashTest!$C$7),5,0)))))</f>
        <v>0</v>
      </c>
      <c r="U382" s="8" t="str">
        <f aca="false">IF(T382=0,"",IF(T381=T382,MAX(U381,B382),B382))</f>
        <v/>
      </c>
      <c r="V382" s="9" t="str">
        <f aca="false">IF(T382=0,"",B382/U382-1)</f>
        <v/>
      </c>
      <c r="W382" s="8" t="str">
        <f aca="false">IF(T382=0,"",IF(T381=T382,MAX(W381,F382),F382))</f>
        <v/>
      </c>
      <c r="X382" s="9" t="str">
        <f aca="false">IF(T382=0,"",F382/W382-1)</f>
        <v/>
      </c>
    </row>
    <row r="383" customFormat="false" ht="15" hidden="false" customHeight="false" outlineLevel="0" collapsed="false">
      <c r="A383" s="5" t="n">
        <v>44211</v>
      </c>
      <c r="B383" s="6" t="n">
        <v>36710.3174248977</v>
      </c>
      <c r="C383" s="7" t="n">
        <v>49051.37304</v>
      </c>
      <c r="D383" s="0" t="n">
        <f aca="false">INT((ROW()-3)/30)</f>
        <v>12</v>
      </c>
      <c r="E383" s="0" t="n">
        <f aca="false">2+30*D383</f>
        <v>362</v>
      </c>
      <c r="F383" s="8" t="n">
        <f aca="false">INDEX($F:$F,$E383)*(2*B383/INDEX($B:$B,$E383)-C383/INDEX($C:$C,$E383))</f>
        <v>4648.8653484035</v>
      </c>
      <c r="G383" s="9" t="n">
        <f aca="false">B383/B382-1</f>
        <v>-0.0598071434194003</v>
      </c>
      <c r="H383" s="9" t="n">
        <f aca="false">F383/F382-1</f>
        <v>0.0023821281045191</v>
      </c>
      <c r="I383" s="9" t="n">
        <f aca="false">LN(B383/B382)</f>
        <v>-0.0616702581867649</v>
      </c>
      <c r="J383" s="9" t="n">
        <f aca="false">LN(F383/F382)</f>
        <v>0.00237929533515371</v>
      </c>
      <c r="K383" s="9" t="n">
        <f aca="false">F383/F376-1</f>
        <v>-0.00994965704581896</v>
      </c>
      <c r="L383" s="9" t="n">
        <f aca="false">F383/F353-1</f>
        <v>0.0836857842009793</v>
      </c>
      <c r="M383" s="9" t="n">
        <f aca="false">B383/B376-1</f>
        <v>-0.0996945875103101</v>
      </c>
      <c r="N383" s="9" t="n">
        <f aca="false">B383/B353-1</f>
        <v>0.717785684222873</v>
      </c>
      <c r="O383" s="8" t="n">
        <f aca="false">MAX(O382,F383)</f>
        <v>4723.10777675139</v>
      </c>
      <c r="P383" s="9" t="n">
        <f aca="false">F383/O383-1</f>
        <v>-0.0157189782357565</v>
      </c>
      <c r="Q383" s="8" t="n">
        <f aca="false">MAX(Q382,B383)</f>
        <v>40775.4045634132</v>
      </c>
      <c r="R383" s="9" t="n">
        <f aca="false">B383/Q383-1</f>
        <v>-0.0996945875103101</v>
      </c>
      <c r="S383" s="9" t="n">
        <f aca="false">B383/INDEX($B:$B,$E383)-1</f>
        <v>0.488105431772123</v>
      </c>
      <c r="T383" s="0" t="n">
        <f aca="false">IF(AND($A383&gt;=CrashTest!$B$3,$A383&lt;=CrashTest!$C$3),1,IF(AND($A383&gt;=CrashTest!$B$4,$A383&lt;=CrashTest!$C$4),2,IF(AND($A383&gt;=CrashTest!$B$5,$A383&lt;=CrashTest!$C$5),3,IF(AND($A383&gt;=CrashTest!$B$6,$A383&lt;=CrashTest!$C$6),4,IF(AND($A383&gt;=CrashTest!$B$7,$A383&lt;=CrashTest!$C$7),5,0)))))</f>
        <v>0</v>
      </c>
      <c r="U383" s="8" t="str">
        <f aca="false">IF(T383=0,"",IF(T382=T383,MAX(U382,B383),B383))</f>
        <v/>
      </c>
      <c r="V383" s="9" t="str">
        <f aca="false">IF(T383=0,"",B383/U383-1)</f>
        <v/>
      </c>
      <c r="W383" s="8" t="str">
        <f aca="false">IF(T383=0,"",IF(T382=T383,MAX(W382,F383),F383))</f>
        <v/>
      </c>
      <c r="X383" s="9" t="str">
        <f aca="false">IF(T383=0,"",F383/W383-1)</f>
        <v/>
      </c>
    </row>
    <row r="384" customFormat="false" ht="15" hidden="false" customHeight="false" outlineLevel="0" collapsed="false">
      <c r="A384" s="5" t="n">
        <v>44212</v>
      </c>
      <c r="B384" s="6" t="n">
        <v>36177.2610970193</v>
      </c>
      <c r="C384" s="7" t="n">
        <v>47468.52364</v>
      </c>
      <c r="D384" s="0" t="n">
        <f aca="false">INT((ROW()-3)/30)</f>
        <v>12</v>
      </c>
      <c r="E384" s="0" t="n">
        <f aca="false">2+30*D384</f>
        <v>362</v>
      </c>
      <c r="F384" s="8" t="n">
        <f aca="false">INDEX($F:$F,$E384)*(2*B384/INDEX($B:$B,$E384)-C384/INDEX($C:$C,$E384))</f>
        <v>4730.92770205959</v>
      </c>
      <c r="G384" s="9" t="n">
        <f aca="false">B384/B383-1</f>
        <v>-0.0145206134207075</v>
      </c>
      <c r="H384" s="9" t="n">
        <f aca="false">F384/F383-1</f>
        <v>0.0176521253049988</v>
      </c>
      <c r="I384" s="9" t="n">
        <f aca="false">LN(B384/B383)</f>
        <v>-0.0146270693211664</v>
      </c>
      <c r="J384" s="9" t="n">
        <f aca="false">LN(F384/F383)</f>
        <v>0.0174981360585331</v>
      </c>
      <c r="K384" s="9" t="n">
        <f aca="false">F384/F377-1</f>
        <v>0.00418879659129323</v>
      </c>
      <c r="L384" s="9" t="n">
        <f aca="false">F384/F354-1</f>
        <v>0.0996797417121977</v>
      </c>
      <c r="M384" s="9" t="n">
        <f aca="false">B384/B377-1</f>
        <v>-0.103872934724758</v>
      </c>
      <c r="N384" s="9" t="n">
        <f aca="false">B384/B354-1</f>
        <v>0.587469243153674</v>
      </c>
      <c r="O384" s="8" t="n">
        <f aca="false">MAX(O383,F384)</f>
        <v>4730.92770205959</v>
      </c>
      <c r="P384" s="9" t="n">
        <f aca="false">F384/O384-1</f>
        <v>0</v>
      </c>
      <c r="Q384" s="8" t="n">
        <f aca="false">MAX(Q383,B384)</f>
        <v>40775.4045634132</v>
      </c>
      <c r="R384" s="9" t="n">
        <f aca="false">B384/Q384-1</f>
        <v>-0.112767574365644</v>
      </c>
      <c r="S384" s="9" t="n">
        <f aca="false">B384/INDEX($B:$B,$E384)-1</f>
        <v>0.466497228068105</v>
      </c>
      <c r="T384" s="0" t="n">
        <f aca="false">IF(AND($A384&gt;=CrashTest!$B$3,$A384&lt;=CrashTest!$C$3),1,IF(AND($A384&gt;=CrashTest!$B$4,$A384&lt;=CrashTest!$C$4),2,IF(AND($A384&gt;=CrashTest!$B$5,$A384&lt;=CrashTest!$C$5),3,IF(AND($A384&gt;=CrashTest!$B$6,$A384&lt;=CrashTest!$C$6),4,IF(AND($A384&gt;=CrashTest!$B$7,$A384&lt;=CrashTest!$C$7),5,0)))))</f>
        <v>0</v>
      </c>
      <c r="U384" s="8" t="str">
        <f aca="false">IF(T384=0,"",IF(T383=T384,MAX(U383,B384),B384))</f>
        <v/>
      </c>
      <c r="V384" s="9" t="str">
        <f aca="false">IF(T384=0,"",B384/U384-1)</f>
        <v/>
      </c>
      <c r="W384" s="8" t="str">
        <f aca="false">IF(T384=0,"",IF(T383=T384,MAX(W383,F384),F384))</f>
        <v/>
      </c>
      <c r="X384" s="9" t="str">
        <f aca="false">IF(T384=0,"",F384/W384-1)</f>
        <v/>
      </c>
    </row>
    <row r="385" customFormat="false" ht="15" hidden="false" customHeight="false" outlineLevel="0" collapsed="false">
      <c r="A385" s="5" t="n">
        <v>44213</v>
      </c>
      <c r="B385" s="6" t="n">
        <v>36069.939466803</v>
      </c>
      <c r="C385" s="7" t="n">
        <v>47055.99726</v>
      </c>
      <c r="D385" s="0" t="n">
        <f aca="false">INT((ROW()-3)/30)</f>
        <v>12</v>
      </c>
      <c r="E385" s="0" t="n">
        <f aca="false">2+30*D385</f>
        <v>362</v>
      </c>
      <c r="F385" s="8" t="n">
        <f aca="false">INDEX($F:$F,$E385)*(2*B385/INDEX($B:$B,$E385)-C385/INDEX($C:$C,$E385))</f>
        <v>4763.57234166348</v>
      </c>
      <c r="G385" s="9" t="n">
        <f aca="false">B385/B384-1</f>
        <v>-0.0029665493451394</v>
      </c>
      <c r="H385" s="9" t="n">
        <f aca="false">F385/F384-1</f>
        <v>0.00690026177945735</v>
      </c>
      <c r="I385" s="9" t="n">
        <f aca="false">LN(B385/B384)</f>
        <v>-0.00297095827434433</v>
      </c>
      <c r="J385" s="9" t="n">
        <f aca="false">LN(F385/F384)</f>
        <v>0.00687656392495537</v>
      </c>
      <c r="K385" s="9" t="n">
        <f aca="false">F385/F378-1</f>
        <v>0.00856736005713765</v>
      </c>
      <c r="L385" s="9" t="n">
        <f aca="false">F385/F355-1</f>
        <v>0.10778080799339</v>
      </c>
      <c r="M385" s="9" t="n">
        <f aca="false">B385/B378-1</f>
        <v>-0.0589470283064497</v>
      </c>
      <c r="N385" s="9" t="n">
        <f aca="false">B385/B355-1</f>
        <v>0.564940254009001</v>
      </c>
      <c r="O385" s="8" t="n">
        <f aca="false">MAX(O384,F385)</f>
        <v>4763.57234166348</v>
      </c>
      <c r="P385" s="9" t="n">
        <f aca="false">F385/O385-1</f>
        <v>0</v>
      </c>
      <c r="Q385" s="8" t="n">
        <f aca="false">MAX(Q384,B385)</f>
        <v>40775.4045634132</v>
      </c>
      <c r="R385" s="9" t="n">
        <f aca="false">B385/Q385-1</f>
        <v>-0.115399593136896</v>
      </c>
      <c r="S385" s="9" t="n">
        <f aca="false">B385/INDEX($B:$B,$E385)-1</f>
        <v>0.462146791676531</v>
      </c>
      <c r="T385" s="0" t="n">
        <f aca="false">IF(AND($A385&gt;=CrashTest!$B$3,$A385&lt;=CrashTest!$C$3),1,IF(AND($A385&gt;=CrashTest!$B$4,$A385&lt;=CrashTest!$C$4),2,IF(AND($A385&gt;=CrashTest!$B$5,$A385&lt;=CrashTest!$C$5),3,IF(AND($A385&gt;=CrashTest!$B$6,$A385&lt;=CrashTest!$C$6),4,IF(AND($A385&gt;=CrashTest!$B$7,$A385&lt;=CrashTest!$C$7),5,0)))))</f>
        <v>0</v>
      </c>
      <c r="U385" s="8" t="str">
        <f aca="false">IF(T385=0,"",IF(T384=T385,MAX(U384,B385),B385))</f>
        <v/>
      </c>
      <c r="V385" s="9" t="str">
        <f aca="false">IF(T385=0,"",B385/U385-1)</f>
        <v/>
      </c>
      <c r="W385" s="8" t="str">
        <f aca="false">IF(T385=0,"",IF(T384=T385,MAX(W384,F385),F385))</f>
        <v/>
      </c>
      <c r="X385" s="9" t="str">
        <f aca="false">IF(T385=0,"",F385/W385-1)</f>
        <v/>
      </c>
    </row>
    <row r="386" customFormat="false" ht="15" hidden="false" customHeight="false" outlineLevel="0" collapsed="false">
      <c r="A386" s="5" t="n">
        <v>44214</v>
      </c>
      <c r="B386" s="6" t="n">
        <v>36594.2964018118</v>
      </c>
      <c r="C386" s="7" t="n">
        <v>48674.85193</v>
      </c>
      <c r="D386" s="0" t="n">
        <f aca="false">INT((ROW()-3)/30)</f>
        <v>12</v>
      </c>
      <c r="E386" s="0" t="n">
        <f aca="false">2+30*D386</f>
        <v>362</v>
      </c>
      <c r="F386" s="8" t="n">
        <f aca="false">INDEX($F:$F,$E386)*(2*B386/INDEX($B:$B,$E386)-C386/INDEX($C:$C,$E386))</f>
        <v>4672.22570189953</v>
      </c>
      <c r="G386" s="9" t="n">
        <f aca="false">B386/B385-1</f>
        <v>0.0145372280286578</v>
      </c>
      <c r="H386" s="9" t="n">
        <f aca="false">F386/F385-1</f>
        <v>-0.0191760790457629</v>
      </c>
      <c r="I386" s="9" t="n">
        <f aca="false">LN(B386/B385)</f>
        <v>0.014432575548016</v>
      </c>
      <c r="J386" s="9" t="n">
        <f aca="false">LN(F386/F385)</f>
        <v>-0.0193623248701992</v>
      </c>
      <c r="K386" s="9" t="n">
        <f aca="false">F386/F379-1</f>
        <v>0.0285461141070207</v>
      </c>
      <c r="L386" s="9" t="n">
        <f aca="false">F386/F356-1</f>
        <v>0.0736942304357922</v>
      </c>
      <c r="M386" s="9" t="n">
        <f aca="false">B386/B379-1</f>
        <v>0.0375616940654819</v>
      </c>
      <c r="N386" s="9" t="n">
        <f aca="false">B386/B356-1</f>
        <v>0.533916410461661</v>
      </c>
      <c r="O386" s="8" t="n">
        <f aca="false">MAX(O385,F386)</f>
        <v>4763.57234166348</v>
      </c>
      <c r="P386" s="9" t="n">
        <f aca="false">F386/O386-1</f>
        <v>-0.0191760790457629</v>
      </c>
      <c r="Q386" s="8" t="n">
        <f aca="false">MAX(Q385,B386)</f>
        <v>40775.4045634132</v>
      </c>
      <c r="R386" s="9" t="n">
        <f aca="false">B386/Q386-1</f>
        <v>-0.102539955308083</v>
      </c>
      <c r="S386" s="9" t="n">
        <f aca="false">B386/INDEX($B:$B,$E386)-1</f>
        <v>0.483402352998503</v>
      </c>
      <c r="T386" s="0" t="n">
        <f aca="false">IF(AND($A386&gt;=CrashTest!$B$3,$A386&lt;=CrashTest!$C$3),1,IF(AND($A386&gt;=CrashTest!$B$4,$A386&lt;=CrashTest!$C$4),2,IF(AND($A386&gt;=CrashTest!$B$5,$A386&lt;=CrashTest!$C$5),3,IF(AND($A386&gt;=CrashTest!$B$6,$A386&lt;=CrashTest!$C$6),4,IF(AND($A386&gt;=CrashTest!$B$7,$A386&lt;=CrashTest!$C$7),5,0)))))</f>
        <v>0</v>
      </c>
      <c r="U386" s="8" t="str">
        <f aca="false">IF(T386=0,"",IF(T385=T386,MAX(U385,B386),B386))</f>
        <v/>
      </c>
      <c r="V386" s="9" t="str">
        <f aca="false">IF(T386=0,"",B386/U386-1)</f>
        <v/>
      </c>
      <c r="W386" s="8" t="str">
        <f aca="false">IF(T386=0,"",IF(T385=T386,MAX(W385,F386),F386))</f>
        <v/>
      </c>
      <c r="X386" s="9" t="str">
        <f aca="false">IF(T386=0,"",F386/W386-1)</f>
        <v/>
      </c>
    </row>
    <row r="387" customFormat="false" ht="15" hidden="false" customHeight="false" outlineLevel="0" collapsed="false">
      <c r="A387" s="5" t="n">
        <v>44215</v>
      </c>
      <c r="B387" s="6" t="n">
        <v>36250.1461893629</v>
      </c>
      <c r="C387" s="7" t="n">
        <v>47210.86778</v>
      </c>
      <c r="D387" s="0" t="n">
        <f aca="false">INT((ROW()-3)/30)</f>
        <v>12</v>
      </c>
      <c r="E387" s="0" t="n">
        <f aca="false">2+30*D387</f>
        <v>362</v>
      </c>
      <c r="F387" s="8" t="n">
        <f aca="false">INDEX($F:$F,$E387)*(2*B387/INDEX($B:$B,$E387)-C387/INDEX($C:$C,$E387))</f>
        <v>4801.15351169987</v>
      </c>
      <c r="G387" s="9" t="n">
        <f aca="false">B387/B386-1</f>
        <v>-0.00940447682529721</v>
      </c>
      <c r="H387" s="9" t="n">
        <f aca="false">F387/F386-1</f>
        <v>0.0275945166236131</v>
      </c>
      <c r="I387" s="9" t="n">
        <f aca="false">LN(B387/B386)</f>
        <v>-0.00944897814499278</v>
      </c>
      <c r="J387" s="9" t="n">
        <f aca="false">LN(F387/F386)</f>
        <v>0.0272206501393283</v>
      </c>
      <c r="K387" s="9" t="n">
        <f aca="false">F387/F380-1</f>
        <v>0.0691664614466674</v>
      </c>
      <c r="L387" s="9" t="n">
        <f aca="false">F387/F357-1</f>
        <v>0.0994256116636576</v>
      </c>
      <c r="M387" s="9" t="n">
        <f aca="false">B387/B380-1</f>
        <v>0.0752741568199951</v>
      </c>
      <c r="N387" s="9" t="n">
        <f aca="false">B387/B357-1</f>
        <v>0.540687600555908</v>
      </c>
      <c r="O387" s="8" t="n">
        <f aca="false">MAX(O386,F387)</f>
        <v>4801.15351169987</v>
      </c>
      <c r="P387" s="9" t="n">
        <f aca="false">F387/O387-1</f>
        <v>0</v>
      </c>
      <c r="Q387" s="8" t="n">
        <f aca="false">MAX(Q386,B387)</f>
        <v>40775.4045634132</v>
      </c>
      <c r="R387" s="9" t="n">
        <f aca="false">B387/Q387-1</f>
        <v>-0.110980097500018</v>
      </c>
      <c r="S387" s="9" t="n">
        <f aca="false">B387/INDEX($B:$B,$E387)-1</f>
        <v>0.469451729947137</v>
      </c>
      <c r="T387" s="0" t="n">
        <f aca="false">IF(AND($A387&gt;=CrashTest!$B$3,$A387&lt;=CrashTest!$C$3),1,IF(AND($A387&gt;=CrashTest!$B$4,$A387&lt;=CrashTest!$C$4),2,IF(AND($A387&gt;=CrashTest!$B$5,$A387&lt;=CrashTest!$C$5),3,IF(AND($A387&gt;=CrashTest!$B$6,$A387&lt;=CrashTest!$C$6),4,IF(AND($A387&gt;=CrashTest!$B$7,$A387&lt;=CrashTest!$C$7),5,0)))))</f>
        <v>0</v>
      </c>
      <c r="U387" s="8" t="str">
        <f aca="false">IF(T387=0,"",IF(T386=T387,MAX(U386,B387),B387))</f>
        <v/>
      </c>
      <c r="V387" s="9" t="str">
        <f aca="false">IF(T387=0,"",B387/U387-1)</f>
        <v/>
      </c>
      <c r="W387" s="8" t="str">
        <f aca="false">IF(T387=0,"",IF(T386=T387,MAX(W386,F387),F387))</f>
        <v/>
      </c>
      <c r="X387" s="9" t="str">
        <f aca="false">IF(T387=0,"",F387/W387-1)</f>
        <v/>
      </c>
    </row>
    <row r="388" customFormat="false" ht="15" hidden="false" customHeight="false" outlineLevel="0" collapsed="false">
      <c r="A388" s="5" t="n">
        <v>44216</v>
      </c>
      <c r="B388" s="6" t="n">
        <v>35515.480012858</v>
      </c>
      <c r="C388" s="7" t="n">
        <v>46345.60726</v>
      </c>
      <c r="D388" s="0" t="n">
        <f aca="false">INT((ROW()-3)/30)</f>
        <v>12</v>
      </c>
      <c r="E388" s="0" t="n">
        <f aca="false">2+30*D388</f>
        <v>362</v>
      </c>
      <c r="F388" s="8" t="n">
        <f aca="false">INDEX($F:$F,$E388)*(2*B388/INDEX($B:$B,$E388)-C388/INDEX($C:$C,$E388))</f>
        <v>4688.12381957444</v>
      </c>
      <c r="G388" s="9" t="n">
        <f aca="false">B388/B387-1</f>
        <v>-0.0202665714137307</v>
      </c>
      <c r="H388" s="9" t="n">
        <f aca="false">F388/F387-1</f>
        <v>-0.0235421949850163</v>
      </c>
      <c r="I388" s="9" t="n">
        <f aca="false">LN(B388/B387)</f>
        <v>-0.0204747559660615</v>
      </c>
      <c r="J388" s="9" t="n">
        <f aca="false">LN(F388/F387)</f>
        <v>-0.0238237400291252</v>
      </c>
      <c r="K388" s="9" t="n">
        <f aca="false">F388/F381-1</f>
        <v>0.0165660917085575</v>
      </c>
      <c r="L388" s="9" t="n">
        <f aca="false">F388/F358-1</f>
        <v>0.0581822019827749</v>
      </c>
      <c r="M388" s="9" t="n">
        <f aca="false">B388/B381-1</f>
        <v>-0.0477542194375435</v>
      </c>
      <c r="N388" s="9" t="n">
        <f aca="false">B388/B358-1</f>
        <v>0.548364313757117</v>
      </c>
      <c r="O388" s="8" t="n">
        <f aca="false">MAX(O387,F388)</f>
        <v>4801.15351169987</v>
      </c>
      <c r="P388" s="9" t="n">
        <f aca="false">F388/O388-1</f>
        <v>-0.0235421949850163</v>
      </c>
      <c r="Q388" s="8" t="n">
        <f aca="false">MAX(Q387,B388)</f>
        <v>40775.4045634132</v>
      </c>
      <c r="R388" s="9" t="n">
        <f aca="false">B388/Q388-1</f>
        <v>-0.128997482842262</v>
      </c>
      <c r="S388" s="9" t="n">
        <f aca="false">B388/INDEX($B:$B,$E388)-1</f>
        <v>0.439670981523133</v>
      </c>
      <c r="T388" s="0" t="n">
        <f aca="false">IF(AND($A388&gt;=CrashTest!$B$3,$A388&lt;=CrashTest!$C$3),1,IF(AND($A388&gt;=CrashTest!$B$4,$A388&lt;=CrashTest!$C$4),2,IF(AND($A388&gt;=CrashTest!$B$5,$A388&lt;=CrashTest!$C$5),3,IF(AND($A388&gt;=CrashTest!$B$6,$A388&lt;=CrashTest!$C$6),4,IF(AND($A388&gt;=CrashTest!$B$7,$A388&lt;=CrashTest!$C$7),5,0)))))</f>
        <v>0</v>
      </c>
      <c r="U388" s="8" t="str">
        <f aca="false">IF(T388=0,"",IF(T387=T388,MAX(U387,B388),B388))</f>
        <v/>
      </c>
      <c r="V388" s="9" t="str">
        <f aca="false">IF(T388=0,"",B388/U388-1)</f>
        <v/>
      </c>
      <c r="W388" s="8" t="str">
        <f aca="false">IF(T388=0,"",IF(T387=T388,MAX(W387,F388),F388))</f>
        <v/>
      </c>
      <c r="X388" s="9" t="str">
        <f aca="false">IF(T388=0,"",F388/W388-1)</f>
        <v/>
      </c>
    </row>
    <row r="389" customFormat="false" ht="15" hidden="false" customHeight="false" outlineLevel="0" collapsed="false">
      <c r="A389" s="5" t="n">
        <v>44217</v>
      </c>
      <c r="B389" s="6" t="n">
        <v>31022.9510280538</v>
      </c>
      <c r="C389" s="7" t="n">
        <v>36786.09832</v>
      </c>
      <c r="D389" s="0" t="n">
        <f aca="false">INT((ROW()-3)/30)</f>
        <v>12</v>
      </c>
      <c r="E389" s="0" t="n">
        <f aca="false">2+30*D389</f>
        <v>362</v>
      </c>
      <c r="F389" s="8" t="n">
        <f aca="false">INDEX($F:$F,$E389)*(2*B389/INDEX($B:$B,$E389)-C389/INDEX($C:$C,$E389))</f>
        <v>4730.2433113195</v>
      </c>
      <c r="G389" s="9" t="n">
        <f aca="false">B389/B388-1</f>
        <v>-0.126494953276085</v>
      </c>
      <c r="H389" s="9" t="n">
        <f aca="false">F389/F388-1</f>
        <v>0.00898429592861771</v>
      </c>
      <c r="I389" s="9" t="n">
        <f aca="false">LN(B389/B388)</f>
        <v>-0.135241371835804</v>
      </c>
      <c r="J389" s="9" t="n">
        <f aca="false">LN(F389/F388)</f>
        <v>0.0089441772549282</v>
      </c>
      <c r="K389" s="9" t="n">
        <f aca="false">F389/F382-1</f>
        <v>0.0199287356173743</v>
      </c>
      <c r="L389" s="9" t="n">
        <f aca="false">F389/F359-1</f>
        <v>0.094779934938094</v>
      </c>
      <c r="M389" s="9" t="n">
        <f aca="false">B389/B382-1</f>
        <v>-0.205467045979725</v>
      </c>
      <c r="N389" s="9" t="n">
        <f aca="false">B389/B359-1</f>
        <v>0.305850750503763</v>
      </c>
      <c r="O389" s="8" t="n">
        <f aca="false">MAX(O388,F389)</f>
        <v>4801.15351169987</v>
      </c>
      <c r="P389" s="9" t="n">
        <f aca="false">F389/O389-1</f>
        <v>-0.0147694091029531</v>
      </c>
      <c r="Q389" s="8" t="n">
        <f aca="false">MAX(Q388,B389)</f>
        <v>40775.4045634132</v>
      </c>
      <c r="R389" s="9" t="n">
        <f aca="false">B389/Q389-1</f>
        <v>-0.239174905553483</v>
      </c>
      <c r="S389" s="9" t="n">
        <f aca="false">B389/INDEX($B:$B,$E389)-1</f>
        <v>0.257559867982429</v>
      </c>
      <c r="T389" s="0" t="n">
        <f aca="false">IF(AND($A389&gt;=CrashTest!$B$3,$A389&lt;=CrashTest!$C$3),1,IF(AND($A389&gt;=CrashTest!$B$4,$A389&lt;=CrashTest!$C$4),2,IF(AND($A389&gt;=CrashTest!$B$5,$A389&lt;=CrashTest!$C$5),3,IF(AND($A389&gt;=CrashTest!$B$6,$A389&lt;=CrashTest!$C$6),4,IF(AND($A389&gt;=CrashTest!$B$7,$A389&lt;=CrashTest!$C$7),5,0)))))</f>
        <v>0</v>
      </c>
      <c r="U389" s="8" t="str">
        <f aca="false">IF(T389=0,"",IF(T388=T389,MAX(U388,B389),B389))</f>
        <v/>
      </c>
      <c r="V389" s="9" t="str">
        <f aca="false">IF(T389=0,"",B389/U389-1)</f>
        <v/>
      </c>
      <c r="W389" s="8" t="str">
        <f aca="false">IF(T389=0,"",IF(T388=T389,MAX(W388,F389),F389))</f>
        <v/>
      </c>
      <c r="X389" s="9" t="str">
        <f aca="false">IF(T389=0,"",F389/W389-1)</f>
        <v/>
      </c>
    </row>
    <row r="390" customFormat="false" ht="15" hidden="false" customHeight="false" outlineLevel="0" collapsed="false">
      <c r="A390" s="5" t="n">
        <v>44218</v>
      </c>
      <c r="B390" s="6" t="n">
        <v>32986.4357568673</v>
      </c>
      <c r="C390" s="7" t="n">
        <v>41147.93461</v>
      </c>
      <c r="D390" s="0" t="n">
        <f aca="false">INT((ROW()-3)/30)</f>
        <v>12</v>
      </c>
      <c r="E390" s="0" t="n">
        <f aca="false">2+30*D390</f>
        <v>362</v>
      </c>
      <c r="F390" s="8" t="n">
        <f aca="false">INDEX($F:$F,$E390)*(2*B390/INDEX($B:$B,$E390)-C390/INDEX($C:$C,$E390))</f>
        <v>4680.25819567828</v>
      </c>
      <c r="G390" s="9" t="n">
        <f aca="false">B390/B389-1</f>
        <v>0.063291358937386</v>
      </c>
      <c r="H390" s="9" t="n">
        <f aca="false">F390/F389-1</f>
        <v>-0.0105671341517676</v>
      </c>
      <c r="I390" s="9" t="n">
        <f aca="false">LN(B390/B389)</f>
        <v>0.0613691529959552</v>
      </c>
      <c r="J390" s="9" t="n">
        <f aca="false">LN(F390/F389)</f>
        <v>-0.0106233627816395</v>
      </c>
      <c r="K390" s="9" t="n">
        <f aca="false">F390/F383-1</f>
        <v>0.00675279770913684</v>
      </c>
      <c r="L390" s="9" t="n">
        <f aca="false">F390/F360-1</f>
        <v>0.0667749500330639</v>
      </c>
      <c r="M390" s="9" t="n">
        <f aca="false">B390/B383-1</f>
        <v>-0.101439647740686</v>
      </c>
      <c r="N390" s="9" t="n">
        <f aca="false">B390/B360-1</f>
        <v>0.415285208458408</v>
      </c>
      <c r="O390" s="8" t="n">
        <f aca="false">MAX(O389,F390)</f>
        <v>4801.15351169987</v>
      </c>
      <c r="P390" s="9" t="n">
        <f aca="false">F390/O390-1</f>
        <v>-0.0251804729273875</v>
      </c>
      <c r="Q390" s="8" t="n">
        <f aca="false">MAX(Q389,B390)</f>
        <v>40775.4045634132</v>
      </c>
      <c r="R390" s="9" t="n">
        <f aca="false">B390/Q390-1</f>
        <v>-0.191021251412298</v>
      </c>
      <c r="S390" s="9" t="n">
        <f aca="false">B390/INDEX($B:$B,$E390)-1</f>
        <v>0.337152540972157</v>
      </c>
      <c r="T390" s="0" t="n">
        <f aca="false">IF(AND($A390&gt;=CrashTest!$B$3,$A390&lt;=CrashTest!$C$3),1,IF(AND($A390&gt;=CrashTest!$B$4,$A390&lt;=CrashTest!$C$4),2,IF(AND($A390&gt;=CrashTest!$B$5,$A390&lt;=CrashTest!$C$5),3,IF(AND($A390&gt;=CrashTest!$B$6,$A390&lt;=CrashTest!$C$6),4,IF(AND($A390&gt;=CrashTest!$B$7,$A390&lt;=CrashTest!$C$7),5,0)))))</f>
        <v>0</v>
      </c>
      <c r="U390" s="8" t="str">
        <f aca="false">IF(T390=0,"",IF(T389=T390,MAX(U389,B390),B390))</f>
        <v/>
      </c>
      <c r="V390" s="9" t="str">
        <f aca="false">IF(T390=0,"",B390/U390-1)</f>
        <v/>
      </c>
      <c r="W390" s="8" t="str">
        <f aca="false">IF(T390=0,"",IF(T389=T390,MAX(W389,F390),F390))</f>
        <v/>
      </c>
      <c r="X390" s="9" t="str">
        <f aca="false">IF(T390=0,"",F390/W390-1)</f>
        <v/>
      </c>
    </row>
    <row r="391" customFormat="false" ht="15" hidden="false" customHeight="false" outlineLevel="0" collapsed="false">
      <c r="A391" s="5" t="n">
        <v>44219</v>
      </c>
      <c r="B391" s="6" t="n">
        <v>32036.2822723553</v>
      </c>
      <c r="C391" s="7" t="n">
        <v>39322.76374</v>
      </c>
      <c r="D391" s="0" t="n">
        <f aca="false">INT((ROW()-3)/30)</f>
        <v>12</v>
      </c>
      <c r="E391" s="0" t="n">
        <f aca="false">2+30*D391</f>
        <v>362</v>
      </c>
      <c r="F391" s="8" t="n">
        <f aca="false">INDEX($F:$F,$E391)*(2*B391/INDEX($B:$B,$E391)-C391/INDEX($C:$C,$E391))</f>
        <v>4655.3854883288</v>
      </c>
      <c r="G391" s="9" t="n">
        <f aca="false">B391/B390-1</f>
        <v>-0.0288043695146479</v>
      </c>
      <c r="H391" s="9" t="n">
        <f aca="false">F391/F390-1</f>
        <v>-0.00531438786271488</v>
      </c>
      <c r="I391" s="9" t="n">
        <f aca="false">LN(B391/B390)</f>
        <v>-0.0292273577754178</v>
      </c>
      <c r="J391" s="9" t="n">
        <f aca="false">LN(F391/F390)</f>
        <v>-0.0053285594530768</v>
      </c>
      <c r="K391" s="9" t="n">
        <f aca="false">F391/F384-1</f>
        <v>-0.0159677379339149</v>
      </c>
      <c r="L391" s="9" t="n">
        <f aca="false">F391/F361-1</f>
        <v>0.0707616979578714</v>
      </c>
      <c r="M391" s="9" t="n">
        <f aca="false">B391/B384-1</f>
        <v>-0.114463580135567</v>
      </c>
      <c r="N391" s="9" t="n">
        <f aca="false">B391/B361-1</f>
        <v>0.351306653549352</v>
      </c>
      <c r="O391" s="8" t="n">
        <f aca="false">MAX(O390,F391)</f>
        <v>4801.15351169987</v>
      </c>
      <c r="P391" s="9" t="n">
        <f aca="false">F391/O391-1</f>
        <v>-0.0303610419903996</v>
      </c>
      <c r="Q391" s="8" t="n">
        <f aca="false">MAX(Q390,B391)</f>
        <v>40775.4045634132</v>
      </c>
      <c r="R391" s="9" t="n">
        <f aca="false">B391/Q391-1</f>
        <v>-0.214323374216115</v>
      </c>
      <c r="S391" s="9" t="n">
        <f aca="false">B391/INDEX($B:$B,$E391)-1</f>
        <v>0.298636705084544</v>
      </c>
      <c r="T391" s="0" t="n">
        <f aca="false">IF(AND($A391&gt;=CrashTest!$B$3,$A391&lt;=CrashTest!$C$3),1,IF(AND($A391&gt;=CrashTest!$B$4,$A391&lt;=CrashTest!$C$4),2,IF(AND($A391&gt;=CrashTest!$B$5,$A391&lt;=CrashTest!$C$5),3,IF(AND($A391&gt;=CrashTest!$B$6,$A391&lt;=CrashTest!$C$6),4,IF(AND($A391&gt;=CrashTest!$B$7,$A391&lt;=CrashTest!$C$7),5,0)))))</f>
        <v>0</v>
      </c>
      <c r="U391" s="8" t="str">
        <f aca="false">IF(T391=0,"",IF(T390=T391,MAX(U390,B391),B391))</f>
        <v/>
      </c>
      <c r="V391" s="9" t="str">
        <f aca="false">IF(T391=0,"",B391/U391-1)</f>
        <v/>
      </c>
      <c r="W391" s="8" t="str">
        <f aca="false">IF(T391=0,"",IF(T390=T391,MAX(W390,F391),F391))</f>
        <v/>
      </c>
      <c r="X391" s="9" t="str">
        <f aca="false">IF(T391=0,"",F391/W391-1)</f>
        <v/>
      </c>
    </row>
    <row r="392" customFormat="false" ht="15" hidden="false" customHeight="false" outlineLevel="0" collapsed="false">
      <c r="A392" s="5" t="n">
        <v>44220</v>
      </c>
      <c r="B392" s="6" t="n">
        <v>32216.1042904734</v>
      </c>
      <c r="C392" s="7" t="n">
        <v>39407.46916</v>
      </c>
      <c r="D392" s="0" t="n">
        <f aca="false">INT((ROW()-3)/30)</f>
        <v>12</v>
      </c>
      <c r="E392" s="0" t="n">
        <f aca="false">2+30*D392</f>
        <v>362</v>
      </c>
      <c r="F392" s="8" t="n">
        <f aca="false">INDEX($F:$F,$E392)*(2*B392/INDEX($B:$B,$E392)-C392/INDEX($C:$C,$E392))</f>
        <v>4704.88389729278</v>
      </c>
      <c r="G392" s="9" t="n">
        <f aca="false">B392/B391-1</f>
        <v>0.0056130738451281</v>
      </c>
      <c r="H392" s="9" t="n">
        <f aca="false">F392/F391-1</f>
        <v>0.010632504888817</v>
      </c>
      <c r="I392" s="9" t="n">
        <f aca="false">LN(B392/B391)</f>
        <v>0.00559737924869581</v>
      </c>
      <c r="J392" s="9" t="n">
        <f aca="false">LN(F392/F391)</f>
        <v>0.0105763773093594</v>
      </c>
      <c r="K392" s="9" t="n">
        <f aca="false">F392/F385-1</f>
        <v>-0.0123202588648428</v>
      </c>
      <c r="L392" s="9" t="n">
        <f aca="false">F392/F362-1</f>
        <v>0.0708868259931808</v>
      </c>
      <c r="M392" s="9" t="n">
        <f aca="false">B392/B385-1</f>
        <v>-0.106843405708415</v>
      </c>
      <c r="N392" s="9" t="n">
        <f aca="false">B392/B362-1</f>
        <v>0.305926048808178</v>
      </c>
      <c r="O392" s="8" t="n">
        <f aca="false">MAX(O391,F392)</f>
        <v>4801.15351169987</v>
      </c>
      <c r="P392" s="9" t="n">
        <f aca="false">F392/O392-1</f>
        <v>-0.020051351028975</v>
      </c>
      <c r="Q392" s="8" t="n">
        <f aca="false">MAX(Q391,B392)</f>
        <v>40775.4045634132</v>
      </c>
      <c r="R392" s="9" t="n">
        <f aca="false">B392/Q392-1</f>
        <v>-0.209913313297199</v>
      </c>
      <c r="S392" s="9" t="n">
        <f aca="false">B392/INDEX($B:$B,$E392)-1</f>
        <v>0.305926048808178</v>
      </c>
      <c r="T392" s="0" t="n">
        <f aca="false">IF(AND($A392&gt;=CrashTest!$B$3,$A392&lt;=CrashTest!$C$3),1,IF(AND($A392&gt;=CrashTest!$B$4,$A392&lt;=CrashTest!$C$4),2,IF(AND($A392&gt;=CrashTest!$B$5,$A392&lt;=CrashTest!$C$5),3,IF(AND($A392&gt;=CrashTest!$B$6,$A392&lt;=CrashTest!$C$6),4,IF(AND($A392&gt;=CrashTest!$B$7,$A392&lt;=CrashTest!$C$7),5,0)))))</f>
        <v>0</v>
      </c>
      <c r="U392" s="8" t="str">
        <f aca="false">IF(T392=0,"",IF(T391=T392,MAX(U391,B392),B392))</f>
        <v/>
      </c>
      <c r="V392" s="9" t="str">
        <f aca="false">IF(T392=0,"",B392/U392-1)</f>
        <v/>
      </c>
      <c r="W392" s="8" t="str">
        <f aca="false">IF(T392=0,"",IF(T391=T392,MAX(W391,F392),F392))</f>
        <v/>
      </c>
      <c r="X392" s="9" t="str">
        <f aca="false">IF(T392=0,"",F392/W392-1)</f>
        <v/>
      </c>
    </row>
    <row r="393" customFormat="false" ht="15" hidden="false" customHeight="false" outlineLevel="0" collapsed="false">
      <c r="A393" s="5" t="n">
        <v>44221</v>
      </c>
      <c r="B393" s="6" t="n">
        <v>32419.7059462303</v>
      </c>
      <c r="C393" s="7" t="n">
        <v>39352.10047</v>
      </c>
      <c r="D393" s="0" t="n">
        <f aca="false">INT((ROW()-3)/30)</f>
        <v>13</v>
      </c>
      <c r="E393" s="0" t="n">
        <f aca="false">2+30*D393</f>
        <v>392</v>
      </c>
      <c r="F393" s="8" t="n">
        <f aca="false">INDEX($F:$F,$E393)*(2*B393/INDEX($B:$B,$E393)-C393/INDEX($C:$C,$E393))</f>
        <v>4770.96293003929</v>
      </c>
      <c r="G393" s="9" t="n">
        <f aca="false">B393/B392-1</f>
        <v>0.00631987200938844</v>
      </c>
      <c r="H393" s="9" t="n">
        <f aca="false">F393/F392-1</f>
        <v>0.0140447743640446</v>
      </c>
      <c r="I393" s="9" t="n">
        <f aca="false">LN(B393/B392)</f>
        <v>0.00629998536168072</v>
      </c>
      <c r="J393" s="9" t="n">
        <f aca="false">LN(F393/F392)</f>
        <v>0.0139470603716949</v>
      </c>
      <c r="K393" s="9" t="n">
        <f aca="false">F393/F386-1</f>
        <v>0.0211328036014207</v>
      </c>
      <c r="L393" s="9" t="n">
        <f aca="false">F393/F363-1</f>
        <v>0.0681408509908088</v>
      </c>
      <c r="M393" s="9" t="n">
        <f aca="false">B393/B386-1</f>
        <v>-0.114077625915901</v>
      </c>
      <c r="N393" s="9" t="n">
        <f aca="false">B393/B363-1</f>
        <v>0.224398465077649</v>
      </c>
      <c r="O393" s="8" t="n">
        <f aca="false">MAX(O392,F393)</f>
        <v>4801.15351169987</v>
      </c>
      <c r="P393" s="9" t="n">
        <f aca="false">F393/O393-1</f>
        <v>-0.00628819336582676</v>
      </c>
      <c r="Q393" s="8" t="n">
        <f aca="false">MAX(Q392,B393)</f>
        <v>40775.4045634132</v>
      </c>
      <c r="R393" s="9" t="n">
        <f aca="false">B393/Q393-1</f>
        <v>-0.204920066560916</v>
      </c>
      <c r="S393" s="9" t="n">
        <f aca="false">B393/INDEX($B:$B,$E393)-1</f>
        <v>0.00631987200938844</v>
      </c>
      <c r="T393" s="0" t="n">
        <f aca="false">IF(AND($A393&gt;=CrashTest!$B$3,$A393&lt;=CrashTest!$C$3),1,IF(AND($A393&gt;=CrashTest!$B$4,$A393&lt;=CrashTest!$C$4),2,IF(AND($A393&gt;=CrashTest!$B$5,$A393&lt;=CrashTest!$C$5),3,IF(AND($A393&gt;=CrashTest!$B$6,$A393&lt;=CrashTest!$C$6),4,IF(AND($A393&gt;=CrashTest!$B$7,$A393&lt;=CrashTest!$C$7),5,0)))))</f>
        <v>0</v>
      </c>
      <c r="U393" s="8" t="str">
        <f aca="false">IF(T393=0,"",IF(T392=T393,MAX(U392,B393),B393))</f>
        <v/>
      </c>
      <c r="V393" s="9" t="str">
        <f aca="false">IF(T393=0,"",B393/U393-1)</f>
        <v/>
      </c>
      <c r="W393" s="8" t="str">
        <f aca="false">IF(T393=0,"",IF(T392=T393,MAX(W392,F393),F393))</f>
        <v/>
      </c>
      <c r="X393" s="9" t="str">
        <f aca="false">IF(T393=0,"",F393/W393-1)</f>
        <v/>
      </c>
    </row>
    <row r="394" customFormat="false" ht="15" hidden="false" customHeight="false" outlineLevel="0" collapsed="false">
      <c r="A394" s="5" t="n">
        <v>44222</v>
      </c>
      <c r="B394" s="6" t="n">
        <v>32640.6391426067</v>
      </c>
      <c r="C394" s="7" t="n">
        <v>39911.8002</v>
      </c>
      <c r="D394" s="0" t="n">
        <f aca="false">INT((ROW()-3)/30)</f>
        <v>13</v>
      </c>
      <c r="E394" s="0" t="n">
        <f aca="false">2+30*D394</f>
        <v>392</v>
      </c>
      <c r="F394" s="8" t="n">
        <f aca="false">INDEX($F:$F,$E394)*(2*B394/INDEX($B:$B,$E394)-C394/INDEX($C:$C,$E394))</f>
        <v>4768.67077966312</v>
      </c>
      <c r="G394" s="9" t="n">
        <f aca="false">B394/B393-1</f>
        <v>0.00681478100828015</v>
      </c>
      <c r="H394" s="9" t="n">
        <f aca="false">F394/F393-1</f>
        <v>-0.000480437683079704</v>
      </c>
      <c r="I394" s="9" t="n">
        <f aca="false">LN(B394/B393)</f>
        <v>0.00679166534753777</v>
      </c>
      <c r="J394" s="9" t="n">
        <f aca="false">LN(F394/F393)</f>
        <v>-0.000480553130241624</v>
      </c>
      <c r="K394" s="9" t="n">
        <f aca="false">F394/F387-1</f>
        <v>-0.006765609963855</v>
      </c>
      <c r="L394" s="9" t="n">
        <f aca="false">F394/F364-1</f>
        <v>0.0564635151103246</v>
      </c>
      <c r="M394" s="9" t="n">
        <f aca="false">B394/B387-1</f>
        <v>-0.0995722066305863</v>
      </c>
      <c r="N394" s="9" t="n">
        <f aca="false">B394/B364-1</f>
        <v>0.234944430294068</v>
      </c>
      <c r="O394" s="8" t="n">
        <f aca="false">MAX(O393,F394)</f>
        <v>4801.15351169987</v>
      </c>
      <c r="P394" s="9" t="n">
        <f aca="false">F394/O394-1</f>
        <v>-0.006765609963855</v>
      </c>
      <c r="Q394" s="8" t="n">
        <f aca="false">MAX(Q393,B394)</f>
        <v>40775.4045634132</v>
      </c>
      <c r="R394" s="9" t="n">
        <f aca="false">B394/Q394-1</f>
        <v>-0.19950177093045</v>
      </c>
      <c r="S394" s="9" t="n">
        <f aca="false">B394/INDEX($B:$B,$E394)-1</f>
        <v>0.0131777215614131</v>
      </c>
      <c r="T394" s="0" t="n">
        <f aca="false">IF(AND($A394&gt;=CrashTest!$B$3,$A394&lt;=CrashTest!$C$3),1,IF(AND($A394&gt;=CrashTest!$B$4,$A394&lt;=CrashTest!$C$4),2,IF(AND($A394&gt;=CrashTest!$B$5,$A394&lt;=CrashTest!$C$5),3,IF(AND($A394&gt;=CrashTest!$B$6,$A394&lt;=CrashTest!$C$6),4,IF(AND($A394&gt;=CrashTest!$B$7,$A394&lt;=CrashTest!$C$7),5,0)))))</f>
        <v>0</v>
      </c>
      <c r="U394" s="8" t="str">
        <f aca="false">IF(T394=0,"",IF(T393=T394,MAX(U393,B394),B394))</f>
        <v/>
      </c>
      <c r="V394" s="9" t="str">
        <f aca="false">IF(T394=0,"",B394/U394-1)</f>
        <v/>
      </c>
      <c r="W394" s="8" t="str">
        <f aca="false">IF(T394=0,"",IF(T393=T394,MAX(W393,F394),F394))</f>
        <v/>
      </c>
      <c r="X394" s="9" t="str">
        <f aca="false">IF(T394=0,"",F394/W394-1)</f>
        <v/>
      </c>
    </row>
    <row r="395" customFormat="false" ht="15" hidden="false" customHeight="false" outlineLevel="0" collapsed="false">
      <c r="A395" s="5" t="n">
        <v>44223</v>
      </c>
      <c r="B395" s="6" t="n">
        <v>30358.9347235535</v>
      </c>
      <c r="C395" s="7" t="n">
        <v>35218.76757</v>
      </c>
      <c r="D395" s="0" t="n">
        <f aca="false">INT((ROW()-3)/30)</f>
        <v>13</v>
      </c>
      <c r="E395" s="0" t="n">
        <f aca="false">2+30*D395</f>
        <v>392</v>
      </c>
      <c r="F395" s="8" t="n">
        <f aca="false">INDEX($F:$F,$E395)*(2*B395/INDEX($B:$B,$E395)-C395/INDEX($C:$C,$E395))</f>
        <v>4662.52859697253</v>
      </c>
      <c r="G395" s="9" t="n">
        <f aca="false">B395/B394-1</f>
        <v>-0.0699037910711384</v>
      </c>
      <c r="H395" s="9" t="n">
        <f aca="false">F395/F394-1</f>
        <v>-0.0222582324498579</v>
      </c>
      <c r="I395" s="9" t="n">
        <f aca="false">LN(B395/B394)</f>
        <v>-0.0724672477243239</v>
      </c>
      <c r="J395" s="9" t="n">
        <f aca="false">LN(F395/F394)</f>
        <v>-0.0225096851721498</v>
      </c>
      <c r="K395" s="9" t="n">
        <f aca="false">F395/F388-1</f>
        <v>-0.00545958758491805</v>
      </c>
      <c r="L395" s="9" t="n">
        <f aca="false">F395/F365-1</f>
        <v>0.0399196894697857</v>
      </c>
      <c r="M395" s="9" t="n">
        <f aca="false">B395/B388-1</f>
        <v>-0.145191485161897</v>
      </c>
      <c r="N395" s="9" t="n">
        <f aca="false">B395/B365-1</f>
        <v>0.122768699095206</v>
      </c>
      <c r="O395" s="8" t="n">
        <f aca="false">MAX(O394,F395)</f>
        <v>4801.15351169987</v>
      </c>
      <c r="P395" s="9" t="n">
        <f aca="false">F395/O395-1</f>
        <v>-0.0288732518944724</v>
      </c>
      <c r="Q395" s="8" t="n">
        <f aca="false">MAX(Q394,B395)</f>
        <v>40775.4045634132</v>
      </c>
      <c r="R395" s="9" t="n">
        <f aca="false">B395/Q395-1</f>
        <v>-0.255459631888144</v>
      </c>
      <c r="S395" s="9" t="n">
        <f aca="false">B395/INDEX($B:$B,$E395)-1</f>
        <v>-0.0576472422045481</v>
      </c>
      <c r="T395" s="0" t="n">
        <f aca="false">IF(AND($A395&gt;=CrashTest!$B$3,$A395&lt;=CrashTest!$C$3),1,IF(AND($A395&gt;=CrashTest!$B$4,$A395&lt;=CrashTest!$C$4),2,IF(AND($A395&gt;=CrashTest!$B$5,$A395&lt;=CrashTest!$C$5),3,IF(AND($A395&gt;=CrashTest!$B$6,$A395&lt;=CrashTest!$C$6),4,IF(AND($A395&gt;=CrashTest!$B$7,$A395&lt;=CrashTest!$C$7),5,0)))))</f>
        <v>0</v>
      </c>
      <c r="U395" s="8" t="str">
        <f aca="false">IF(T395=0,"",IF(T394=T395,MAX(U394,B395),B395))</f>
        <v/>
      </c>
      <c r="V395" s="9" t="str">
        <f aca="false">IF(T395=0,"",B395/U395-1)</f>
        <v/>
      </c>
      <c r="W395" s="8" t="str">
        <f aca="false">IF(T395=0,"",IF(T394=T395,MAX(W394,F395),F395))</f>
        <v/>
      </c>
      <c r="X395" s="9" t="str">
        <f aca="false">IF(T395=0,"",F395/W395-1)</f>
        <v/>
      </c>
    </row>
    <row r="396" customFormat="false" ht="15" hidden="false" customHeight="false" outlineLevel="0" collapsed="false">
      <c r="A396" s="5" t="n">
        <v>44224</v>
      </c>
      <c r="B396" s="6" t="n">
        <v>33511.287595149</v>
      </c>
      <c r="C396" s="7" t="n">
        <v>42106.19043</v>
      </c>
      <c r="D396" s="0" t="n">
        <f aca="false">INT((ROW()-3)/30)</f>
        <v>13</v>
      </c>
      <c r="E396" s="0" t="n">
        <f aca="false">2+30*D396</f>
        <v>392</v>
      </c>
      <c r="F396" s="8" t="n">
        <f aca="false">INDEX($F:$F,$E396)*(2*B396/INDEX($B:$B,$E396)-C396/INDEX($C:$C,$E396))</f>
        <v>4760.98245339691</v>
      </c>
      <c r="G396" s="9" t="n">
        <f aca="false">B396/B395-1</f>
        <v>0.103836083192662</v>
      </c>
      <c r="H396" s="9" t="n">
        <f aca="false">F396/F395-1</f>
        <v>0.0211159791037652</v>
      </c>
      <c r="I396" s="9" t="n">
        <f aca="false">LN(B396/B395)</f>
        <v>0.0987914614623794</v>
      </c>
      <c r="J396" s="9" t="n">
        <f aca="false">LN(F396/F395)</f>
        <v>0.02089612636864</v>
      </c>
      <c r="K396" s="9" t="n">
        <f aca="false">F396/F389-1</f>
        <v>0.00649842725930294</v>
      </c>
      <c r="L396" s="9" t="n">
        <f aca="false">F396/F366-1</f>
        <v>0.0697005765864518</v>
      </c>
      <c r="M396" s="9" t="n">
        <f aca="false">B396/B389-1</f>
        <v>0.0802095379270984</v>
      </c>
      <c r="N396" s="9" t="n">
        <f aca="false">B396/B366-1</f>
        <v>0.230620881305188</v>
      </c>
      <c r="O396" s="8" t="n">
        <f aca="false">MAX(O395,F396)</f>
        <v>4801.15351169987</v>
      </c>
      <c r="P396" s="9" t="n">
        <f aca="false">F396/O396-1</f>
        <v>-0.00836695977436863</v>
      </c>
      <c r="Q396" s="8" t="n">
        <f aca="false">MAX(Q395,B396)</f>
        <v>40775.4045634132</v>
      </c>
      <c r="R396" s="9" t="n">
        <f aca="false">B396/Q396-1</f>
        <v>-0.178149476284586</v>
      </c>
      <c r="S396" s="9" t="n">
        <f aca="false">B396/INDEX($B:$B,$E396)-1</f>
        <v>0.0402029771507351</v>
      </c>
      <c r="T396" s="0" t="n">
        <f aca="false">IF(AND($A396&gt;=CrashTest!$B$3,$A396&lt;=CrashTest!$C$3),1,IF(AND($A396&gt;=CrashTest!$B$4,$A396&lt;=CrashTest!$C$4),2,IF(AND($A396&gt;=CrashTest!$B$5,$A396&lt;=CrashTest!$C$5),3,IF(AND($A396&gt;=CrashTest!$B$6,$A396&lt;=CrashTest!$C$6),4,IF(AND($A396&gt;=CrashTest!$B$7,$A396&lt;=CrashTest!$C$7),5,0)))))</f>
        <v>0</v>
      </c>
      <c r="U396" s="8" t="str">
        <f aca="false">IF(T396=0,"",IF(T395=T396,MAX(U395,B396),B396))</f>
        <v/>
      </c>
      <c r="V396" s="9" t="str">
        <f aca="false">IF(T396=0,"",B396/U396-1)</f>
        <v/>
      </c>
      <c r="W396" s="8" t="str">
        <f aca="false">IF(T396=0,"",IF(T395=T396,MAX(W395,F396),F396))</f>
        <v/>
      </c>
      <c r="X396" s="9" t="str">
        <f aca="false">IF(T396=0,"",F396/W396-1)</f>
        <v/>
      </c>
    </row>
    <row r="397" customFormat="false" ht="15" hidden="false" customHeight="false" outlineLevel="0" collapsed="false">
      <c r="A397" s="5" t="n">
        <v>44225</v>
      </c>
      <c r="B397" s="6" t="n">
        <v>34166.1494259497</v>
      </c>
      <c r="C397" s="7" t="n">
        <v>44150.55756</v>
      </c>
      <c r="D397" s="0" t="n">
        <f aca="false">INT((ROW()-3)/30)</f>
        <v>13</v>
      </c>
      <c r="E397" s="0" t="n">
        <f aca="false">2+30*D397</f>
        <v>392</v>
      </c>
      <c r="F397" s="8" t="n">
        <f aca="false">INDEX($F:$F,$E397)*(2*B397/INDEX($B:$B,$E397)-C397/INDEX($C:$C,$E397))</f>
        <v>4708.17793833955</v>
      </c>
      <c r="G397" s="9" t="n">
        <f aca="false">B397/B396-1</f>
        <v>0.0195415299678159</v>
      </c>
      <c r="H397" s="9" t="n">
        <f aca="false">F397/F396-1</f>
        <v>-0.0110910963386737</v>
      </c>
      <c r="I397" s="9" t="n">
        <f aca="false">LN(B397/B396)</f>
        <v>0.019353045825864</v>
      </c>
      <c r="J397" s="9" t="n">
        <f aca="false">LN(F397/F396)</f>
        <v>-0.0111530611454233</v>
      </c>
      <c r="K397" s="9" t="n">
        <f aca="false">F397/F390-1</f>
        <v>0.00596542786614829</v>
      </c>
      <c r="L397" s="9" t="n">
        <f aca="false">F397/F367-1</f>
        <v>0.038935520900373</v>
      </c>
      <c r="M397" s="9" t="n">
        <f aca="false">B397/B390-1</f>
        <v>0.0357635992496339</v>
      </c>
      <c r="N397" s="9" t="n">
        <f aca="false">B397/B367-1</f>
        <v>0.184489756289289</v>
      </c>
      <c r="O397" s="8" t="n">
        <f aca="false">MAX(O396,F397)</f>
        <v>4801.15351169987</v>
      </c>
      <c r="P397" s="9" t="n">
        <f aca="false">F397/O397-1</f>
        <v>-0.0193652573561229</v>
      </c>
      <c r="Q397" s="8" t="n">
        <f aca="false">MAX(Q396,B397)</f>
        <v>40775.4045634132</v>
      </c>
      <c r="R397" s="9" t="n">
        <f aca="false">B397/Q397-1</f>
        <v>-0.162089259646337</v>
      </c>
      <c r="S397" s="9" t="n">
        <f aca="false">B397/INDEX($B:$B,$E397)-1</f>
        <v>0.0605301348013374</v>
      </c>
      <c r="T397" s="0" t="n">
        <f aca="false">IF(AND($A397&gt;=CrashTest!$B$3,$A397&lt;=CrashTest!$C$3),1,IF(AND($A397&gt;=CrashTest!$B$4,$A397&lt;=CrashTest!$C$4),2,IF(AND($A397&gt;=CrashTest!$B$5,$A397&lt;=CrashTest!$C$5),3,IF(AND($A397&gt;=CrashTest!$B$6,$A397&lt;=CrashTest!$C$6),4,IF(AND($A397&gt;=CrashTest!$B$7,$A397&lt;=CrashTest!$C$7),5,0)))))</f>
        <v>0</v>
      </c>
      <c r="U397" s="8" t="str">
        <f aca="false">IF(T397=0,"",IF(T396=T397,MAX(U396,B397),B397))</f>
        <v/>
      </c>
      <c r="V397" s="9" t="str">
        <f aca="false">IF(T397=0,"",B397/U397-1)</f>
        <v/>
      </c>
      <c r="W397" s="8" t="str">
        <f aca="false">IF(T397=0,"",IF(T396=T397,MAX(W396,F397),F397))</f>
        <v/>
      </c>
      <c r="X397" s="9" t="str">
        <f aca="false">IF(T397=0,"",F397/W397-1)</f>
        <v/>
      </c>
    </row>
    <row r="398" customFormat="false" ht="15" hidden="false" customHeight="false" outlineLevel="0" collapsed="false">
      <c r="A398" s="5" t="n">
        <v>44226</v>
      </c>
      <c r="B398" s="6" t="n">
        <v>34349.9170952659</v>
      </c>
      <c r="C398" s="7" t="n">
        <v>44177.44788</v>
      </c>
      <c r="D398" s="0" t="n">
        <f aca="false">INT((ROW()-3)/30)</f>
        <v>13</v>
      </c>
      <c r="E398" s="0" t="n">
        <f aca="false">2+30*D398</f>
        <v>392</v>
      </c>
      <c r="F398" s="8" t="n">
        <f aca="false">INDEX($F:$F,$E398)*(2*B398/INDEX($B:$B,$E398)-C398/INDEX($C:$C,$E398))</f>
        <v>4758.64284831773</v>
      </c>
      <c r="G398" s="9" t="n">
        <f aca="false">B398/B397-1</f>
        <v>0.00537864735721794</v>
      </c>
      <c r="H398" s="9" t="n">
        <f aca="false">F398/F397-1</f>
        <v>0.0107185647269674</v>
      </c>
      <c r="I398" s="9" t="n">
        <f aca="false">LN(B398/B397)</f>
        <v>0.00536423409299931</v>
      </c>
      <c r="J398" s="9" t="n">
        <f aca="false">LN(F398/F397)</f>
        <v>0.0106615281171494</v>
      </c>
      <c r="K398" s="9" t="n">
        <f aca="false">F398/F391-1</f>
        <v>0.0221801954419876</v>
      </c>
      <c r="L398" s="9" t="n">
        <f aca="false">F398/F368-1</f>
        <v>0.0416823461770288</v>
      </c>
      <c r="M398" s="9" t="n">
        <f aca="false">B398/B391-1</f>
        <v>0.0722192045644159</v>
      </c>
      <c r="N398" s="9" t="n">
        <f aca="false">B398/B368-1</f>
        <v>0.183554628962393</v>
      </c>
      <c r="O398" s="8" t="n">
        <f aca="false">MAX(O397,F398)</f>
        <v>4801.15351169987</v>
      </c>
      <c r="P398" s="9" t="n">
        <f aca="false">F398/O398-1</f>
        <v>-0.0088542603935815</v>
      </c>
      <c r="Q398" s="8" t="n">
        <f aca="false">MAX(Q397,B398)</f>
        <v>40775.4045634132</v>
      </c>
      <c r="R398" s="9" t="n">
        <f aca="false">B398/Q398-1</f>
        <v>-0.157582433257149</v>
      </c>
      <c r="S398" s="9" t="n">
        <f aca="false">B398/INDEX($B:$B,$E398)-1</f>
        <v>0.0662343524081366</v>
      </c>
      <c r="T398" s="0" t="n">
        <f aca="false">IF(AND($A398&gt;=CrashTest!$B$3,$A398&lt;=CrashTest!$C$3),1,IF(AND($A398&gt;=CrashTest!$B$4,$A398&lt;=CrashTest!$C$4),2,IF(AND($A398&gt;=CrashTest!$B$5,$A398&lt;=CrashTest!$C$5),3,IF(AND($A398&gt;=CrashTest!$B$6,$A398&lt;=CrashTest!$C$6),4,IF(AND($A398&gt;=CrashTest!$B$7,$A398&lt;=CrashTest!$C$7),5,0)))))</f>
        <v>0</v>
      </c>
      <c r="U398" s="8" t="str">
        <f aca="false">IF(T398=0,"",IF(T397=T398,MAX(U397,B398),B398))</f>
        <v/>
      </c>
      <c r="V398" s="9" t="str">
        <f aca="false">IF(T398=0,"",B398/U398-1)</f>
        <v/>
      </c>
      <c r="W398" s="8" t="str">
        <f aca="false">IF(T398=0,"",IF(T397=T398,MAX(W397,F398),F398))</f>
        <v/>
      </c>
      <c r="X398" s="9" t="str">
        <f aca="false">IF(T398=0,"",F398/W398-1)</f>
        <v/>
      </c>
    </row>
    <row r="399" customFormat="false" ht="15" hidden="false" customHeight="false" outlineLevel="0" collapsed="false">
      <c r="A399" s="5" t="n">
        <v>44227</v>
      </c>
      <c r="B399" s="6" t="n">
        <v>33157.8325745178</v>
      </c>
      <c r="C399" s="7" t="n">
        <v>41406.4188</v>
      </c>
      <c r="D399" s="0" t="n">
        <f aca="false">INT((ROW()-3)/30)</f>
        <v>13</v>
      </c>
      <c r="E399" s="0" t="n">
        <f aca="false">2+30*D399</f>
        <v>392</v>
      </c>
      <c r="F399" s="8" t="n">
        <f aca="false">INDEX($F:$F,$E399)*(2*B399/INDEX($B:$B,$E399)-C399/INDEX($C:$C,$E399))</f>
        <v>4741.29054423967</v>
      </c>
      <c r="G399" s="9" t="n">
        <f aca="false">B399/B398-1</f>
        <v>-0.0347041454988661</v>
      </c>
      <c r="H399" s="9" t="n">
        <f aca="false">F399/F398-1</f>
        <v>-0.00364648170311588</v>
      </c>
      <c r="I399" s="9" t="n">
        <f aca="false">LN(B399/B398)</f>
        <v>-0.0353206396554529</v>
      </c>
      <c r="J399" s="9" t="n">
        <f aca="false">LN(F399/F398)</f>
        <v>-0.00365314632406653</v>
      </c>
      <c r="K399" s="9" t="n">
        <f aca="false">F399/F392-1</f>
        <v>0.00773805427331298</v>
      </c>
      <c r="L399" s="9" t="n">
        <f aca="false">F399/F369-1</f>
        <v>0.0373079848019073</v>
      </c>
      <c r="M399" s="9" t="n">
        <f aca="false">B399/B392-1</f>
        <v>0.0292316003062754</v>
      </c>
      <c r="N399" s="9" t="n">
        <f aca="false">B399/B369-1</f>
        <v>0.128558531533748</v>
      </c>
      <c r="O399" s="8" t="n">
        <f aca="false">MAX(O398,F399)</f>
        <v>4801.15351169987</v>
      </c>
      <c r="P399" s="9" t="n">
        <f aca="false">F399/O399-1</f>
        <v>-0.0124684551981775</v>
      </c>
      <c r="Q399" s="8" t="n">
        <f aca="false">MAX(Q398,B399)</f>
        <v>40775.4045634132</v>
      </c>
      <c r="R399" s="9" t="n">
        <f aca="false">B399/Q399-1</f>
        <v>-0.186817815064193</v>
      </c>
      <c r="S399" s="9" t="n">
        <f aca="false">B399/INDEX($B:$B,$E399)-1</f>
        <v>0.0292316003062754</v>
      </c>
      <c r="T399" s="0" t="n">
        <f aca="false">IF(AND($A399&gt;=CrashTest!$B$3,$A399&lt;=CrashTest!$C$3),1,IF(AND($A399&gt;=CrashTest!$B$4,$A399&lt;=CrashTest!$C$4),2,IF(AND($A399&gt;=CrashTest!$B$5,$A399&lt;=CrashTest!$C$5),3,IF(AND($A399&gt;=CrashTest!$B$6,$A399&lt;=CrashTest!$C$6),4,IF(AND($A399&gt;=CrashTest!$B$7,$A399&lt;=CrashTest!$C$7),5,0)))))</f>
        <v>0</v>
      </c>
      <c r="U399" s="8" t="str">
        <f aca="false">IF(T399=0,"",IF(T398=T399,MAX(U398,B399),B399))</f>
        <v/>
      </c>
      <c r="V399" s="9" t="str">
        <f aca="false">IF(T399=0,"",B399/U399-1)</f>
        <v/>
      </c>
      <c r="W399" s="8" t="str">
        <f aca="false">IF(T399=0,"",IF(T398=T399,MAX(W398,F399),F399))</f>
        <v/>
      </c>
      <c r="X399" s="9" t="str">
        <f aca="false">IF(T399=0,"",F399/W399-1)</f>
        <v/>
      </c>
    </row>
    <row r="400" customFormat="false" ht="15" hidden="false" customHeight="false" outlineLevel="0" collapsed="false">
      <c r="A400" s="5" t="n">
        <v>44228</v>
      </c>
      <c r="B400" s="6" t="n">
        <v>33570.2718468732</v>
      </c>
      <c r="C400" s="7" t="n">
        <v>42261.04019</v>
      </c>
      <c r="D400" s="0" t="n">
        <f aca="false">INT((ROW()-3)/30)</f>
        <v>13</v>
      </c>
      <c r="E400" s="0" t="n">
        <f aca="false">2+30*D400</f>
        <v>392</v>
      </c>
      <c r="F400" s="8" t="n">
        <f aca="false">INDEX($F:$F,$E400)*(2*B400/INDEX($B:$B,$E400)-C400/INDEX($C:$C,$E400))</f>
        <v>4759.72311923856</v>
      </c>
      <c r="G400" s="9" t="n">
        <f aca="false">B400/B399-1</f>
        <v>0.0124386680410578</v>
      </c>
      <c r="H400" s="9" t="n">
        <f aca="false">F400/F399-1</f>
        <v>0.00388767041945548</v>
      </c>
      <c r="I400" s="9" t="n">
        <f aca="false">LN(B400/B399)</f>
        <v>0.0123619433895675</v>
      </c>
      <c r="J400" s="9" t="n">
        <f aca="false">LN(F400/F399)</f>
        <v>0.00388013295793859</v>
      </c>
      <c r="K400" s="9" t="n">
        <f aca="false">F400/F393-1</f>
        <v>-0.0023558788792849</v>
      </c>
      <c r="L400" s="9" t="n">
        <f aca="false">F400/F370-1</f>
        <v>0.0614463950512696</v>
      </c>
      <c r="M400" s="9" t="n">
        <f aca="false">B400/B393-1</f>
        <v>0.0354897080976357</v>
      </c>
      <c r="N400" s="9" t="n">
        <f aca="false">B400/B370-1</f>
        <v>0.0483279581186846</v>
      </c>
      <c r="O400" s="8" t="n">
        <f aca="false">MAX(O399,F400)</f>
        <v>4801.15351169987</v>
      </c>
      <c r="P400" s="9" t="n">
        <f aca="false">F400/O400-1</f>
        <v>-0.00862925802317227</v>
      </c>
      <c r="Q400" s="8" t="n">
        <f aca="false">MAX(Q399,B400)</f>
        <v>40775.4045634132</v>
      </c>
      <c r="R400" s="9" t="n">
        <f aca="false">B400/Q400-1</f>
        <v>-0.176702911808875</v>
      </c>
      <c r="S400" s="9" t="n">
        <f aca="false">B400/INDEX($B:$B,$E400)-1</f>
        <v>0.0420338705198517</v>
      </c>
      <c r="T400" s="0" t="n">
        <f aca="false">IF(AND($A400&gt;=CrashTest!$B$3,$A400&lt;=CrashTest!$C$3),1,IF(AND($A400&gt;=CrashTest!$B$4,$A400&lt;=CrashTest!$C$4),2,IF(AND($A400&gt;=CrashTest!$B$5,$A400&lt;=CrashTest!$C$5),3,IF(AND($A400&gt;=CrashTest!$B$6,$A400&lt;=CrashTest!$C$6),4,IF(AND($A400&gt;=CrashTest!$B$7,$A400&lt;=CrashTest!$C$7),5,0)))))</f>
        <v>0</v>
      </c>
      <c r="U400" s="8" t="str">
        <f aca="false">IF(T400=0,"",IF(T399=T400,MAX(U399,B400),B400))</f>
        <v/>
      </c>
      <c r="V400" s="9" t="str">
        <f aca="false">IF(T400=0,"",B400/U400-1)</f>
        <v/>
      </c>
      <c r="W400" s="8" t="str">
        <f aca="false">IF(T400=0,"",IF(T399=T400,MAX(W399,F400),F400))</f>
        <v/>
      </c>
      <c r="X400" s="9" t="str">
        <f aca="false">IF(T400=0,"",F400/W400-1)</f>
        <v/>
      </c>
    </row>
    <row r="401" customFormat="false" ht="15" hidden="false" customHeight="false" outlineLevel="0" collapsed="false">
      <c r="A401" s="5" t="n">
        <v>44229</v>
      </c>
      <c r="B401" s="6" t="n">
        <v>35596.1489094097</v>
      </c>
      <c r="C401" s="7" t="n">
        <v>46688.05692</v>
      </c>
      <c r="D401" s="0" t="n">
        <f aca="false">INT((ROW()-3)/30)</f>
        <v>13</v>
      </c>
      <c r="E401" s="0" t="n">
        <f aca="false">2+30*D401</f>
        <v>392</v>
      </c>
      <c r="F401" s="8" t="n">
        <f aca="false">INDEX($F:$F,$E401)*(2*B401/INDEX($B:$B,$E401)-C401/INDEX($C:$C,$E401))</f>
        <v>4822.90236326016</v>
      </c>
      <c r="G401" s="9" t="n">
        <f aca="false">B401/B400-1</f>
        <v>0.0603473535090004</v>
      </c>
      <c r="H401" s="9" t="n">
        <f aca="false">F401/F400-1</f>
        <v>0.0132737225336146</v>
      </c>
      <c r="I401" s="9" t="n">
        <f aca="false">LN(B401/B400)</f>
        <v>0.0585965464343053</v>
      </c>
      <c r="J401" s="9" t="n">
        <f aca="false">LN(F401/F400)</f>
        <v>0.0131863985725865</v>
      </c>
      <c r="K401" s="9" t="n">
        <f aca="false">F401/F394-1</f>
        <v>0.0113724738198158</v>
      </c>
      <c r="L401" s="9" t="n">
        <f aca="false">F401/F371-1</f>
        <v>0.0325113226861422</v>
      </c>
      <c r="M401" s="9" t="n">
        <f aca="false">B401/B394-1</f>
        <v>0.0905469330392215</v>
      </c>
      <c r="N401" s="9" t="n">
        <f aca="false">B401/B371-1</f>
        <v>0.069665396894691</v>
      </c>
      <c r="O401" s="8" t="n">
        <f aca="false">MAX(O400,F401)</f>
        <v>4822.90236326016</v>
      </c>
      <c r="P401" s="9" t="n">
        <f aca="false">F401/O401-1</f>
        <v>0</v>
      </c>
      <c r="Q401" s="8" t="n">
        <f aca="false">MAX(Q400,B401)</f>
        <v>40775.4045634132</v>
      </c>
      <c r="R401" s="9" t="n">
        <f aca="false">B401/Q401-1</f>
        <v>-0.127019111384874</v>
      </c>
      <c r="S401" s="9" t="n">
        <f aca="false">B401/INDEX($B:$B,$E401)-1</f>
        <v>0.104917856872465</v>
      </c>
      <c r="T401" s="0" t="n">
        <f aca="false">IF(AND($A401&gt;=CrashTest!$B$3,$A401&lt;=CrashTest!$C$3),1,IF(AND($A401&gt;=CrashTest!$B$4,$A401&lt;=CrashTest!$C$4),2,IF(AND($A401&gt;=CrashTest!$B$5,$A401&lt;=CrashTest!$C$5),3,IF(AND($A401&gt;=CrashTest!$B$6,$A401&lt;=CrashTest!$C$6),4,IF(AND($A401&gt;=CrashTest!$B$7,$A401&lt;=CrashTest!$C$7),5,0)))))</f>
        <v>0</v>
      </c>
      <c r="U401" s="8" t="str">
        <f aca="false">IF(T401=0,"",IF(T400=T401,MAX(U400,B401),B401))</f>
        <v/>
      </c>
      <c r="V401" s="9" t="str">
        <f aca="false">IF(T401=0,"",B401/U401-1)</f>
        <v/>
      </c>
      <c r="W401" s="8" t="str">
        <f aca="false">IF(T401=0,"",IF(T400=T401,MAX(W400,F401),F401))</f>
        <v/>
      </c>
      <c r="X401" s="9" t="str">
        <f aca="false">IF(T401=0,"",F401/W401-1)</f>
        <v/>
      </c>
    </row>
    <row r="402" customFormat="false" ht="15" hidden="false" customHeight="false" outlineLevel="0" collapsed="false">
      <c r="A402" s="5" t="n">
        <v>44230</v>
      </c>
      <c r="B402" s="6" t="n">
        <v>37578.3732068966</v>
      </c>
      <c r="C402" s="7" t="n">
        <v>51520.88019</v>
      </c>
      <c r="D402" s="0" t="n">
        <f aca="false">INT((ROW()-3)/30)</f>
        <v>13</v>
      </c>
      <c r="E402" s="0" t="n">
        <f aca="false">2+30*D402</f>
        <v>392</v>
      </c>
      <c r="F402" s="8" t="n">
        <f aca="false">INDEX($F:$F,$E402)*(2*B402/INDEX($B:$B,$E402)-C402/INDEX($C:$C,$E402))</f>
        <v>4824.88187621415</v>
      </c>
      <c r="G402" s="9" t="n">
        <f aca="false">B402/B401-1</f>
        <v>0.0556864817745189</v>
      </c>
      <c r="H402" s="9" t="n">
        <f aca="false">F402/F401-1</f>
        <v>0.000410440188270522</v>
      </c>
      <c r="I402" s="9" t="n">
        <f aca="false">LN(B402/B401)</f>
        <v>0.0541912489438595</v>
      </c>
      <c r="J402" s="9" t="n">
        <f aca="false">LN(F402/F401)</f>
        <v>0.000410355980737098</v>
      </c>
      <c r="K402" s="9" t="n">
        <f aca="false">F402/F395-1</f>
        <v>0.034820865087462</v>
      </c>
      <c r="L402" s="9" t="n">
        <f aca="false">F402/F372-1</f>
        <v>0.0715509125044549</v>
      </c>
      <c r="M402" s="9" t="n">
        <f aca="false">B402/B395-1</f>
        <v>0.237802760507997</v>
      </c>
      <c r="N402" s="9" t="n">
        <f aca="false">B402/B372-1</f>
        <v>0.181630081305342</v>
      </c>
      <c r="O402" s="8" t="n">
        <f aca="false">MAX(O401,F402)</f>
        <v>4824.88187621415</v>
      </c>
      <c r="P402" s="9" t="n">
        <f aca="false">F402/O402-1</f>
        <v>0</v>
      </c>
      <c r="Q402" s="8" t="n">
        <f aca="false">MAX(Q401,B402)</f>
        <v>40775.4045634132</v>
      </c>
      <c r="R402" s="9" t="n">
        <f aca="false">B402/Q402-1</f>
        <v>-0.078405877041505</v>
      </c>
      <c r="S402" s="9" t="n">
        <f aca="false">B402/INDEX($B:$B,$E402)-1</f>
        <v>0.166446844971534</v>
      </c>
      <c r="T402" s="0" t="n">
        <f aca="false">IF(AND($A402&gt;=CrashTest!$B$3,$A402&lt;=CrashTest!$C$3),1,IF(AND($A402&gt;=CrashTest!$B$4,$A402&lt;=CrashTest!$C$4),2,IF(AND($A402&gt;=CrashTest!$B$5,$A402&lt;=CrashTest!$C$5),3,IF(AND($A402&gt;=CrashTest!$B$6,$A402&lt;=CrashTest!$C$6),4,IF(AND($A402&gt;=CrashTest!$B$7,$A402&lt;=CrashTest!$C$7),5,0)))))</f>
        <v>0</v>
      </c>
      <c r="U402" s="8" t="str">
        <f aca="false">IF(T402=0,"",IF(T401=T402,MAX(U401,B402),B402))</f>
        <v/>
      </c>
      <c r="V402" s="9" t="str">
        <f aca="false">IF(T402=0,"",B402/U402-1)</f>
        <v/>
      </c>
      <c r="W402" s="8" t="str">
        <f aca="false">IF(T402=0,"",IF(T401=T402,MAX(W401,F402),F402))</f>
        <v/>
      </c>
      <c r="X402" s="9" t="str">
        <f aca="false">IF(T402=0,"",F402/W402-1)</f>
        <v/>
      </c>
    </row>
    <row r="403" customFormat="false" ht="15" hidden="false" customHeight="false" outlineLevel="0" collapsed="false">
      <c r="A403" s="5" t="n">
        <v>44231</v>
      </c>
      <c r="B403" s="6" t="n">
        <v>37129.2029376972</v>
      </c>
      <c r="C403" s="7" t="n">
        <v>49828.59085</v>
      </c>
      <c r="D403" s="0" t="n">
        <f aca="false">INT((ROW()-3)/30)</f>
        <v>13</v>
      </c>
      <c r="E403" s="0" t="n">
        <f aca="false">2+30*D403</f>
        <v>392</v>
      </c>
      <c r="F403" s="8" t="n">
        <f aca="false">INDEX($F:$F,$E403)*(2*B403/INDEX($B:$B,$E403)-C403/INDEX($C:$C,$E403))</f>
        <v>4895.73054376449</v>
      </c>
      <c r="G403" s="9" t="n">
        <f aca="false">B403/B402-1</f>
        <v>-0.0119528928707581</v>
      </c>
      <c r="H403" s="9" t="n">
        <f aca="false">F403/F402-1</f>
        <v>0.0146840211569979</v>
      </c>
      <c r="I403" s="9" t="n">
        <f aca="false">LN(B403/B402)</f>
        <v>-0.0120249030902808</v>
      </c>
      <c r="J403" s="9" t="n">
        <f aca="false">LN(F403/F402)</f>
        <v>0.0145772548220529</v>
      </c>
      <c r="K403" s="9" t="n">
        <f aca="false">F403/F396-1</f>
        <v>0.0283025807565069</v>
      </c>
      <c r="L403" s="9" t="n">
        <f aca="false">F403/F373-1</f>
        <v>0.0642368402652307</v>
      </c>
      <c r="M403" s="9" t="n">
        <f aca="false">B403/B396-1</f>
        <v>0.10796109616128</v>
      </c>
      <c r="N403" s="9" t="n">
        <f aca="false">B403/B373-1</f>
        <v>0.0916124072833708</v>
      </c>
      <c r="O403" s="8" t="n">
        <f aca="false">MAX(O402,F403)</f>
        <v>4895.73054376449</v>
      </c>
      <c r="P403" s="9" t="n">
        <f aca="false">F403/O403-1</f>
        <v>0</v>
      </c>
      <c r="Q403" s="8" t="n">
        <f aca="false">MAX(Q402,B403)</f>
        <v>40775.4045634132</v>
      </c>
      <c r="R403" s="9" t="n">
        <f aca="false">B403/Q403-1</f>
        <v>-0.0894215928635482</v>
      </c>
      <c r="S403" s="9" t="n">
        <f aca="false">B403/INDEX($B:$B,$E403)-1</f>
        <v>0.152504430794156</v>
      </c>
      <c r="T403" s="0" t="n">
        <f aca="false">IF(AND($A403&gt;=CrashTest!$B$3,$A403&lt;=CrashTest!$C$3),1,IF(AND($A403&gt;=CrashTest!$B$4,$A403&lt;=CrashTest!$C$4),2,IF(AND($A403&gt;=CrashTest!$B$5,$A403&lt;=CrashTest!$C$5),3,IF(AND($A403&gt;=CrashTest!$B$6,$A403&lt;=CrashTest!$C$6),4,IF(AND($A403&gt;=CrashTest!$B$7,$A403&lt;=CrashTest!$C$7),5,0)))))</f>
        <v>0</v>
      </c>
      <c r="U403" s="8" t="str">
        <f aca="false">IF(T403=0,"",IF(T402=T403,MAX(U402,B403),B403))</f>
        <v/>
      </c>
      <c r="V403" s="9" t="str">
        <f aca="false">IF(T403=0,"",B403/U403-1)</f>
        <v/>
      </c>
      <c r="W403" s="8" t="str">
        <f aca="false">IF(T403=0,"",IF(T402=T403,MAX(W402,F403),F403))</f>
        <v/>
      </c>
      <c r="X403" s="9" t="str">
        <f aca="false">IF(T403=0,"",F403/W403-1)</f>
        <v/>
      </c>
    </row>
    <row r="404" customFormat="false" ht="15" hidden="false" customHeight="false" outlineLevel="0" collapsed="false">
      <c r="A404" s="5" t="n">
        <v>44232</v>
      </c>
      <c r="B404" s="6" t="n">
        <v>38045.4136084161</v>
      </c>
      <c r="C404" s="7" t="n">
        <v>52737.6734</v>
      </c>
      <c r="D404" s="0" t="n">
        <f aca="false">INT((ROW()-3)/30)</f>
        <v>13</v>
      </c>
      <c r="E404" s="0" t="n">
        <f aca="false">2+30*D404</f>
        <v>392</v>
      </c>
      <c r="F404" s="8" t="n">
        <f aca="false">INDEX($F:$F,$E404)*(2*B404/INDEX($B:$B,$E404)-C404/INDEX($C:$C,$E404))</f>
        <v>4816.02256429667</v>
      </c>
      <c r="G404" s="9" t="n">
        <f aca="false">B404/B403-1</f>
        <v>0.024676281692777</v>
      </c>
      <c r="H404" s="9" t="n">
        <f aca="false">F404/F403-1</f>
        <v>-0.0162811206121909</v>
      </c>
      <c r="I404" s="9" t="n">
        <f aca="false">LN(B404/B403)</f>
        <v>0.0243767399691133</v>
      </c>
      <c r="J404" s="9" t="n">
        <f aca="false">LN(F404/F403)</f>
        <v>-0.0164151144265815</v>
      </c>
      <c r="K404" s="9" t="n">
        <f aca="false">F404/F397-1</f>
        <v>0.0229058092896031</v>
      </c>
      <c r="L404" s="9" t="n">
        <f aca="false">F404/F374-1</f>
        <v>0.0580489102256156</v>
      </c>
      <c r="M404" s="9" t="n">
        <f aca="false">B404/B397-1</f>
        <v>0.113541158358338</v>
      </c>
      <c r="N404" s="9" t="n">
        <f aca="false">B404/B374-1</f>
        <v>0.0382644777755503</v>
      </c>
      <c r="O404" s="8" t="n">
        <f aca="false">MAX(O403,F404)</f>
        <v>4895.73054376449</v>
      </c>
      <c r="P404" s="9" t="n">
        <f aca="false">F404/O404-1</f>
        <v>-0.0162811206121909</v>
      </c>
      <c r="Q404" s="8" t="n">
        <f aca="false">MAX(Q403,B404)</f>
        <v>40775.4045634132</v>
      </c>
      <c r="R404" s="9" t="n">
        <f aca="false">B404/Q404-1</f>
        <v>-0.0669519035856888</v>
      </c>
      <c r="S404" s="9" t="n">
        <f aca="false">B404/INDEX($B:$B,$E404)-1</f>
        <v>0.180943954780606</v>
      </c>
      <c r="T404" s="0" t="n">
        <f aca="false">IF(AND($A404&gt;=CrashTest!$B$3,$A404&lt;=CrashTest!$C$3),1,IF(AND($A404&gt;=CrashTest!$B$4,$A404&lt;=CrashTest!$C$4),2,IF(AND($A404&gt;=CrashTest!$B$5,$A404&lt;=CrashTest!$C$5),3,IF(AND($A404&gt;=CrashTest!$B$6,$A404&lt;=CrashTest!$C$6),4,IF(AND($A404&gt;=CrashTest!$B$7,$A404&lt;=CrashTest!$C$7),5,0)))))</f>
        <v>0</v>
      </c>
      <c r="U404" s="8" t="str">
        <f aca="false">IF(T404=0,"",IF(T403=T404,MAX(U403,B404),B404))</f>
        <v/>
      </c>
      <c r="V404" s="9" t="str">
        <f aca="false">IF(T404=0,"",B404/U404-1)</f>
        <v/>
      </c>
      <c r="W404" s="8" t="str">
        <f aca="false">IF(T404=0,"",IF(T403=T404,MAX(W403,F404),F404))</f>
        <v/>
      </c>
      <c r="X404" s="9" t="str">
        <f aca="false">IF(T404=0,"",F404/W404-1)</f>
        <v/>
      </c>
    </row>
    <row r="405" customFormat="false" ht="15" hidden="false" customHeight="false" outlineLevel="0" collapsed="false">
      <c r="A405" s="5" t="n">
        <v>44233</v>
      </c>
      <c r="B405" s="6" t="n">
        <v>39341.727081239</v>
      </c>
      <c r="C405" s="7" t="n">
        <v>54853.73497</v>
      </c>
      <c r="D405" s="0" t="n">
        <f aca="false">INT((ROW()-3)/30)</f>
        <v>13</v>
      </c>
      <c r="E405" s="0" t="n">
        <f aca="false">2+30*D405</f>
        <v>392</v>
      </c>
      <c r="F405" s="8" t="n">
        <f aca="false">INDEX($F:$F,$E405)*(2*B405/INDEX($B:$B,$E405)-C405/INDEX($C:$C,$E405))</f>
        <v>4942.01535128974</v>
      </c>
      <c r="G405" s="9" t="n">
        <f aca="false">B405/B404-1</f>
        <v>0.0340727922205093</v>
      </c>
      <c r="H405" s="9" t="n">
        <f aca="false">F405/F404-1</f>
        <v>0.0261611704079436</v>
      </c>
      <c r="I405" s="9" t="n">
        <f aca="false">LN(B405/B404)</f>
        <v>0.0335051722742373</v>
      </c>
      <c r="J405" s="9" t="n">
        <f aca="false">LN(F405/F404)</f>
        <v>0.0258248205794241</v>
      </c>
      <c r="K405" s="9" t="n">
        <f aca="false">F405/F398-1</f>
        <v>0.0385346219115481</v>
      </c>
      <c r="L405" s="9" t="n">
        <f aca="false">F405/F375-1</f>
        <v>0.0842601557884104</v>
      </c>
      <c r="M405" s="9" t="n">
        <f aca="false">B405/B398-1</f>
        <v>0.145322329952903</v>
      </c>
      <c r="N405" s="9" t="n">
        <f aca="false">B405/B375-1</f>
        <v>0.00321493915080628</v>
      </c>
      <c r="O405" s="8" t="n">
        <f aca="false">MAX(O404,F405)</f>
        <v>4942.01535128974</v>
      </c>
      <c r="P405" s="9" t="n">
        <f aca="false">F405/O405-1</f>
        <v>0</v>
      </c>
      <c r="Q405" s="8" t="n">
        <f aca="false">MAX(Q404,B405)</f>
        <v>40775.4045634132</v>
      </c>
      <c r="R405" s="9" t="n">
        <f aca="false">B405/Q405-1</f>
        <v>-0.0351603496648223</v>
      </c>
      <c r="S405" s="9" t="n">
        <f aca="false">B405/INDEX($B:$B,$E405)-1</f>
        <v>0.221182012775912</v>
      </c>
      <c r="T405" s="0" t="n">
        <f aca="false">IF(AND($A405&gt;=CrashTest!$B$3,$A405&lt;=CrashTest!$C$3),1,IF(AND($A405&gt;=CrashTest!$B$4,$A405&lt;=CrashTest!$C$4),2,IF(AND($A405&gt;=CrashTest!$B$5,$A405&lt;=CrashTest!$C$5),3,IF(AND($A405&gt;=CrashTest!$B$6,$A405&lt;=CrashTest!$C$6),4,IF(AND($A405&gt;=CrashTest!$B$7,$A405&lt;=CrashTest!$C$7),5,0)))))</f>
        <v>0</v>
      </c>
      <c r="U405" s="8" t="str">
        <f aca="false">IF(T405=0,"",IF(T404=T405,MAX(U404,B405),B405))</f>
        <v/>
      </c>
      <c r="V405" s="9" t="str">
        <f aca="false">IF(T405=0,"",B405/U405-1)</f>
        <v/>
      </c>
      <c r="W405" s="8" t="str">
        <f aca="false">IF(T405=0,"",IF(T404=T405,MAX(W404,F405),F405))</f>
        <v/>
      </c>
      <c r="X405" s="9" t="str">
        <f aca="false">IF(T405=0,"",F405/W405-1)</f>
        <v/>
      </c>
    </row>
    <row r="406" customFormat="false" ht="15" hidden="false" customHeight="false" outlineLevel="0" collapsed="false">
      <c r="A406" s="5" t="n">
        <v>44234</v>
      </c>
      <c r="B406" s="6" t="n">
        <v>39003.0121817651</v>
      </c>
      <c r="C406" s="7" t="n">
        <v>53800.88787</v>
      </c>
      <c r="D406" s="0" t="n">
        <f aca="false">INT((ROW()-3)/30)</f>
        <v>13</v>
      </c>
      <c r="E406" s="0" t="n">
        <f aca="false">2+30*D406</f>
        <v>392</v>
      </c>
      <c r="F406" s="8" t="n">
        <f aca="false">INDEX($F:$F,$E406)*(2*B406/INDEX($B:$B,$E406)-C406/INDEX($C:$C,$E406))</f>
        <v>4968.78269170339</v>
      </c>
      <c r="G406" s="9" t="n">
        <f aca="false">B406/B405-1</f>
        <v>-0.0086095584663699</v>
      </c>
      <c r="H406" s="9" t="n">
        <f aca="false">F406/F405-1</f>
        <v>0.0054162803048885</v>
      </c>
      <c r="I406" s="9" t="n">
        <f aca="false">LN(B406/B405)</f>
        <v>-0.00864683482439928</v>
      </c>
      <c r="J406" s="9" t="n">
        <f aca="false">LN(F406/F405)</f>
        <v>0.00540166500866082</v>
      </c>
      <c r="K406" s="9" t="n">
        <f aca="false">F406/F399-1</f>
        <v>0.0479810602917183</v>
      </c>
      <c r="L406" s="9" t="n">
        <f aca="false">F406/F376-1</f>
        <v>0.0581818657481932</v>
      </c>
      <c r="M406" s="9" t="n">
        <f aca="false">B406/B399-1</f>
        <v>0.176283524989489</v>
      </c>
      <c r="N406" s="9" t="n">
        <f aca="false">B406/B376-1</f>
        <v>-0.043467193045055</v>
      </c>
      <c r="O406" s="8" t="n">
        <f aca="false">MAX(O405,F406)</f>
        <v>4968.78269170339</v>
      </c>
      <c r="P406" s="9" t="n">
        <f aca="false">F406/O406-1</f>
        <v>0</v>
      </c>
      <c r="Q406" s="8" t="n">
        <f aca="false">MAX(Q405,B406)</f>
        <v>40775.4045634132</v>
      </c>
      <c r="R406" s="9" t="n">
        <f aca="false">B406/Q406-1</f>
        <v>-0.043467193045055</v>
      </c>
      <c r="S406" s="9" t="n">
        <f aca="false">B406/INDEX($B:$B,$E406)-1</f>
        <v>0.210668174838838</v>
      </c>
      <c r="T406" s="0" t="n">
        <f aca="false">IF(AND($A406&gt;=CrashTest!$B$3,$A406&lt;=CrashTest!$C$3),1,IF(AND($A406&gt;=CrashTest!$B$4,$A406&lt;=CrashTest!$C$4),2,IF(AND($A406&gt;=CrashTest!$B$5,$A406&lt;=CrashTest!$C$5),3,IF(AND($A406&gt;=CrashTest!$B$6,$A406&lt;=CrashTest!$C$6),4,IF(AND($A406&gt;=CrashTest!$B$7,$A406&lt;=CrashTest!$C$7),5,0)))))</f>
        <v>0</v>
      </c>
      <c r="U406" s="8" t="str">
        <f aca="false">IF(T406=0,"",IF(T405=T406,MAX(U405,B406),B406))</f>
        <v/>
      </c>
      <c r="V406" s="9" t="str">
        <f aca="false">IF(T406=0,"",B406/U406-1)</f>
        <v/>
      </c>
      <c r="W406" s="8" t="str">
        <f aca="false">IF(T406=0,"",IF(T405=T406,MAX(W405,F406),F406))</f>
        <v/>
      </c>
      <c r="X406" s="9" t="str">
        <f aca="false">IF(T406=0,"",F406/W406-1)</f>
        <v/>
      </c>
    </row>
    <row r="407" customFormat="false" ht="15" hidden="false" customHeight="false" outlineLevel="0" collapsed="false">
      <c r="A407" s="5" t="n">
        <v>44235</v>
      </c>
      <c r="B407" s="6" t="n">
        <v>46121.9340724722</v>
      </c>
      <c r="C407" s="7" t="n">
        <v>72181.80418</v>
      </c>
      <c r="D407" s="0" t="n">
        <f aca="false">INT((ROW()-3)/30)</f>
        <v>13</v>
      </c>
      <c r="E407" s="0" t="n">
        <f aca="false">2+30*D407</f>
        <v>392</v>
      </c>
      <c r="F407" s="8" t="n">
        <f aca="false">INDEX($F:$F,$E407)*(2*B407/INDEX($B:$B,$E407)-C407/INDEX($C:$C,$E407))</f>
        <v>4853.58705760777</v>
      </c>
      <c r="G407" s="9" t="n">
        <f aca="false">B407/B406-1</f>
        <v>0.182522361543024</v>
      </c>
      <c r="H407" s="9" t="n">
        <f aca="false">F407/F406-1</f>
        <v>-0.023183874450369</v>
      </c>
      <c r="I407" s="9" t="n">
        <f aca="false">LN(B407/B406)</f>
        <v>0.167649751600944</v>
      </c>
      <c r="J407" s="9" t="n">
        <f aca="false">LN(F407/F406)</f>
        <v>-0.0234568477739634</v>
      </c>
      <c r="K407" s="9" t="n">
        <f aca="false">F407/F400-1</f>
        <v>0.019720461887756</v>
      </c>
      <c r="L407" s="9" t="n">
        <f aca="false">F407/F377-1</f>
        <v>0.0302245253945412</v>
      </c>
      <c r="M407" s="9" t="n">
        <f aca="false">B407/B400-1</f>
        <v>0.37389218302586</v>
      </c>
      <c r="N407" s="9" t="n">
        <f aca="false">B407/B377-1</f>
        <v>0.14246109771389</v>
      </c>
      <c r="O407" s="8" t="n">
        <f aca="false">MAX(O406,F407)</f>
        <v>4968.78269170339</v>
      </c>
      <c r="P407" s="9" t="n">
        <f aca="false">F407/O407-1</f>
        <v>-0.023183874450369</v>
      </c>
      <c r="Q407" s="8" t="n">
        <f aca="false">MAX(Q406,B407)</f>
        <v>46121.9340724722</v>
      </c>
      <c r="R407" s="9" t="n">
        <f aca="false">B407/Q407-1</f>
        <v>0</v>
      </c>
      <c r="S407" s="9" t="n">
        <f aca="false">B407/INDEX($B:$B,$E407)-1</f>
        <v>0.431642189155406</v>
      </c>
      <c r="T407" s="0" t="n">
        <f aca="false">IF(AND($A407&gt;=CrashTest!$B$3,$A407&lt;=CrashTest!$C$3),1,IF(AND($A407&gt;=CrashTest!$B$4,$A407&lt;=CrashTest!$C$4),2,IF(AND($A407&gt;=CrashTest!$B$5,$A407&lt;=CrashTest!$C$5),3,IF(AND($A407&gt;=CrashTest!$B$6,$A407&lt;=CrashTest!$C$6),4,IF(AND($A407&gt;=CrashTest!$B$7,$A407&lt;=CrashTest!$C$7),5,0)))))</f>
        <v>0</v>
      </c>
      <c r="U407" s="8" t="str">
        <f aca="false">IF(T407=0,"",IF(T406=T407,MAX(U406,B407),B407))</f>
        <v/>
      </c>
      <c r="V407" s="9" t="str">
        <f aca="false">IF(T407=0,"",B407/U407-1)</f>
        <v/>
      </c>
      <c r="W407" s="8" t="str">
        <f aca="false">IF(T407=0,"",IF(T406=T407,MAX(W406,F407),F407))</f>
        <v/>
      </c>
      <c r="X407" s="9" t="str">
        <f aca="false">IF(T407=0,"",F407/W407-1)</f>
        <v/>
      </c>
    </row>
    <row r="408" customFormat="false" ht="15" hidden="false" customHeight="false" outlineLevel="0" collapsed="false">
      <c r="A408" s="5" t="n">
        <v>44236</v>
      </c>
      <c r="B408" s="6" t="n">
        <v>46548.1619912332</v>
      </c>
      <c r="C408" s="7" t="n">
        <v>72112.77991</v>
      </c>
      <c r="D408" s="0" t="n">
        <f aca="false">INT((ROW()-3)/30)</f>
        <v>13</v>
      </c>
      <c r="E408" s="0" t="n">
        <f aca="false">2+30*D408</f>
        <v>392</v>
      </c>
      <c r="F408" s="8" t="n">
        <f aca="false">INDEX($F:$F,$E408)*(2*B408/INDEX($B:$B,$E408)-C408/INDEX($C:$C,$E408))</f>
        <v>4986.32172649641</v>
      </c>
      <c r="G408" s="9" t="n">
        <f aca="false">B408/B407-1</f>
        <v>0.00924132795669985</v>
      </c>
      <c r="H408" s="9" t="n">
        <f aca="false">F408/F407-1</f>
        <v>0.027347746586843</v>
      </c>
      <c r="I408" s="9" t="n">
        <f aca="false">LN(B408/B407)</f>
        <v>0.00919888815189616</v>
      </c>
      <c r="J408" s="9" t="n">
        <f aca="false">LN(F408/F407)</f>
        <v>0.0269804779044444</v>
      </c>
      <c r="K408" s="9" t="n">
        <f aca="false">F408/F401-1</f>
        <v>0.0338840289368378</v>
      </c>
      <c r="L408" s="9" t="n">
        <f aca="false">F408/F378-1</f>
        <v>0.055728973842317</v>
      </c>
      <c r="M408" s="9" t="n">
        <f aca="false">B408/B401-1</f>
        <v>0.307674100074584</v>
      </c>
      <c r="N408" s="9" t="n">
        <f aca="false">B408/B378-1</f>
        <v>0.214426384303696</v>
      </c>
      <c r="O408" s="8" t="n">
        <f aca="false">MAX(O407,F408)</f>
        <v>4986.32172649641</v>
      </c>
      <c r="P408" s="9" t="n">
        <f aca="false">F408/O408-1</f>
        <v>0</v>
      </c>
      <c r="Q408" s="8" t="n">
        <f aca="false">MAX(Q407,B408)</f>
        <v>46548.1619912332</v>
      </c>
      <c r="R408" s="9" t="n">
        <f aca="false">B408/Q408-1</f>
        <v>0</v>
      </c>
      <c r="S408" s="9" t="n">
        <f aca="false">B408/INDEX($B:$B,$E408)-1</f>
        <v>0.444872464142039</v>
      </c>
      <c r="T408" s="0" t="n">
        <f aca="false">IF(AND($A408&gt;=CrashTest!$B$3,$A408&lt;=CrashTest!$C$3),1,IF(AND($A408&gt;=CrashTest!$B$4,$A408&lt;=CrashTest!$C$4),2,IF(AND($A408&gt;=CrashTest!$B$5,$A408&lt;=CrashTest!$C$5),3,IF(AND($A408&gt;=CrashTest!$B$6,$A408&lt;=CrashTest!$C$6),4,IF(AND($A408&gt;=CrashTest!$B$7,$A408&lt;=CrashTest!$C$7),5,0)))))</f>
        <v>0</v>
      </c>
      <c r="U408" s="8" t="str">
        <f aca="false">IF(T408=0,"",IF(T407=T408,MAX(U407,B408),B408))</f>
        <v/>
      </c>
      <c r="V408" s="9" t="str">
        <f aca="false">IF(T408=0,"",B408/U408-1)</f>
        <v/>
      </c>
      <c r="W408" s="8" t="str">
        <f aca="false">IF(T408=0,"",IF(T407=T408,MAX(W407,F408),F408))</f>
        <v/>
      </c>
      <c r="X408" s="9" t="str">
        <f aca="false">IF(T408=0,"",F408/W408-1)</f>
        <v/>
      </c>
    </row>
    <row r="409" customFormat="false" ht="15" hidden="false" customHeight="false" outlineLevel="0" collapsed="false">
      <c r="A409" s="5" t="n">
        <v>44237</v>
      </c>
      <c r="B409" s="6" t="n">
        <v>45078.128350263</v>
      </c>
      <c r="C409" s="7" t="n">
        <v>68013.19839</v>
      </c>
      <c r="D409" s="0" t="n">
        <f aca="false">INT((ROW()-3)/30)</f>
        <v>13</v>
      </c>
      <c r="E409" s="0" t="n">
        <f aca="false">2+30*D409</f>
        <v>392</v>
      </c>
      <c r="F409" s="8" t="n">
        <f aca="false">INDEX($F:$F,$E409)*(2*B409/INDEX($B:$B,$E409)-C409/INDEX($C:$C,$E409))</f>
        <v>5046.40204124662</v>
      </c>
      <c r="G409" s="9" t="n">
        <f aca="false">B409/B408-1</f>
        <v>-0.0315809170133734</v>
      </c>
      <c r="H409" s="9" t="n">
        <f aca="false">F409/F408-1</f>
        <v>0.0120490249217085</v>
      </c>
      <c r="I409" s="9" t="n">
        <f aca="false">LN(B409/B408)</f>
        <v>-0.032090348426074</v>
      </c>
      <c r="J409" s="9" t="n">
        <f aca="false">LN(F409/F408)</f>
        <v>0.0119770132904467</v>
      </c>
      <c r="K409" s="9" t="n">
        <f aca="false">F409/F402-1</f>
        <v>0.0459120390334389</v>
      </c>
      <c r="L409" s="9" t="n">
        <f aca="false">F409/F379-1</f>
        <v>0.11091748149832</v>
      </c>
      <c r="M409" s="9" t="n">
        <f aca="false">B409/B402-1</f>
        <v>0.199576365428986</v>
      </c>
      <c r="N409" s="9" t="n">
        <f aca="false">B409/B379-1</f>
        <v>0.278104617802802</v>
      </c>
      <c r="O409" s="8" t="n">
        <f aca="false">MAX(O408,F409)</f>
        <v>5046.40204124662</v>
      </c>
      <c r="P409" s="9" t="n">
        <f aca="false">F409/O409-1</f>
        <v>0</v>
      </c>
      <c r="Q409" s="8" t="n">
        <f aca="false">MAX(Q408,B409)</f>
        <v>46548.1619912332</v>
      </c>
      <c r="R409" s="9" t="n">
        <f aca="false">B409/Q409-1</f>
        <v>-0.0315809170133734</v>
      </c>
      <c r="S409" s="9" t="n">
        <f aca="false">B409/INDEX($B:$B,$E409)-1</f>
        <v>0.39924206675706</v>
      </c>
      <c r="T409" s="0" t="n">
        <f aca="false">IF(AND($A409&gt;=CrashTest!$B$3,$A409&lt;=CrashTest!$C$3),1,IF(AND($A409&gt;=CrashTest!$B$4,$A409&lt;=CrashTest!$C$4),2,IF(AND($A409&gt;=CrashTest!$B$5,$A409&lt;=CrashTest!$C$5),3,IF(AND($A409&gt;=CrashTest!$B$6,$A409&lt;=CrashTest!$C$6),4,IF(AND($A409&gt;=CrashTest!$B$7,$A409&lt;=CrashTest!$C$7),5,0)))))</f>
        <v>0</v>
      </c>
      <c r="U409" s="8" t="str">
        <f aca="false">IF(T409=0,"",IF(T408=T409,MAX(U408,B409),B409))</f>
        <v/>
      </c>
      <c r="V409" s="9" t="str">
        <f aca="false">IF(T409=0,"",B409/U409-1)</f>
        <v/>
      </c>
      <c r="W409" s="8" t="str">
        <f aca="false">IF(T409=0,"",IF(T408=T409,MAX(W408,F409),F409))</f>
        <v/>
      </c>
      <c r="X409" s="9" t="str">
        <f aca="false">IF(T409=0,"",F409/W409-1)</f>
        <v/>
      </c>
    </row>
    <row r="410" customFormat="false" ht="15" hidden="false" customHeight="false" outlineLevel="0" collapsed="false">
      <c r="A410" s="5" t="n">
        <v>44238</v>
      </c>
      <c r="B410" s="6" t="n">
        <v>47892.8409181765</v>
      </c>
      <c r="C410" s="7" t="n">
        <v>75447.23634</v>
      </c>
      <c r="D410" s="0" t="n">
        <f aca="false">INT((ROW()-3)/30)</f>
        <v>13</v>
      </c>
      <c r="E410" s="0" t="n">
        <f aca="false">2+30*D410</f>
        <v>392</v>
      </c>
      <c r="F410" s="8" t="n">
        <f aca="false">INDEX($F:$F,$E410)*(2*B410/INDEX($B:$B,$E410)-C410/INDEX($C:$C,$E410))</f>
        <v>4980.97625655203</v>
      </c>
      <c r="G410" s="9" t="n">
        <f aca="false">B410/B409-1</f>
        <v>0.0624407594308887</v>
      </c>
      <c r="H410" s="9" t="n">
        <f aca="false">F410/F409-1</f>
        <v>-0.0129648379498574</v>
      </c>
      <c r="I410" s="9" t="n">
        <f aca="false">LN(B410/B409)</f>
        <v>0.060568864432269</v>
      </c>
      <c r="J410" s="9" t="n">
        <f aca="false">LN(F410/F409)</f>
        <v>-0.0130496150057676</v>
      </c>
      <c r="K410" s="9" t="n">
        <f aca="false">F410/F403-1</f>
        <v>0.0174122558473144</v>
      </c>
      <c r="L410" s="9" t="n">
        <f aca="false">F410/F380-1</f>
        <v>0.109211098080903</v>
      </c>
      <c r="M410" s="9" t="n">
        <f aca="false">B410/B403-1</f>
        <v>0.289896823224045</v>
      </c>
      <c r="N410" s="9" t="n">
        <f aca="false">B410/B380-1</f>
        <v>0.420626936702334</v>
      </c>
      <c r="O410" s="8" t="n">
        <f aca="false">MAX(O409,F410)</f>
        <v>5046.40204124662</v>
      </c>
      <c r="P410" s="9" t="n">
        <f aca="false">F410/O410-1</f>
        <v>-0.0129648379498574</v>
      </c>
      <c r="Q410" s="8" t="n">
        <f aca="false">MAX(Q409,B410)</f>
        <v>47892.8409181765</v>
      </c>
      <c r="R410" s="9" t="n">
        <f aca="false">B410/Q410-1</f>
        <v>0</v>
      </c>
      <c r="S410" s="9" t="n">
        <f aca="false">B410/INDEX($B:$B,$E410)-1</f>
        <v>0.486611804033018</v>
      </c>
      <c r="T410" s="0" t="n">
        <f aca="false">IF(AND($A410&gt;=CrashTest!$B$3,$A410&lt;=CrashTest!$C$3),1,IF(AND($A410&gt;=CrashTest!$B$4,$A410&lt;=CrashTest!$C$4),2,IF(AND($A410&gt;=CrashTest!$B$5,$A410&lt;=CrashTest!$C$5),3,IF(AND($A410&gt;=CrashTest!$B$6,$A410&lt;=CrashTest!$C$6),4,IF(AND($A410&gt;=CrashTest!$B$7,$A410&lt;=CrashTest!$C$7),5,0)))))</f>
        <v>0</v>
      </c>
      <c r="U410" s="8" t="str">
        <f aca="false">IF(T410=0,"",IF(T409=T410,MAX(U409,B410),B410))</f>
        <v/>
      </c>
      <c r="V410" s="9" t="str">
        <f aca="false">IF(T410=0,"",B410/U410-1)</f>
        <v/>
      </c>
      <c r="W410" s="8" t="str">
        <f aca="false">IF(T410=0,"",IF(T409=T410,MAX(W409,F410),F410))</f>
        <v/>
      </c>
      <c r="X410" s="9" t="str">
        <f aca="false">IF(T410=0,"",F410/W410-1)</f>
        <v/>
      </c>
    </row>
    <row r="411" customFormat="false" ht="15" hidden="false" customHeight="false" outlineLevel="0" collapsed="false">
      <c r="A411" s="5" t="n">
        <v>44239</v>
      </c>
      <c r="B411" s="6" t="n">
        <v>47525.2091431911</v>
      </c>
      <c r="C411" s="7" t="n">
        <v>73899.82582</v>
      </c>
      <c r="D411" s="0" t="n">
        <f aca="false">INT((ROW()-3)/30)</f>
        <v>13</v>
      </c>
      <c r="E411" s="0" t="n">
        <f aca="false">2+30*D411</f>
        <v>392</v>
      </c>
      <c r="F411" s="8" t="n">
        <f aca="false">INDEX($F:$F,$E411)*(2*B411/INDEX($B:$B,$E411)-C411/INDEX($C:$C,$E411))</f>
        <v>5058.34373188015</v>
      </c>
      <c r="G411" s="9" t="n">
        <f aca="false">B411/B410-1</f>
        <v>-0.00767613213034257</v>
      </c>
      <c r="H411" s="9" t="n">
        <f aca="false">F411/F410-1</f>
        <v>0.0155325926772596</v>
      </c>
      <c r="I411" s="9" t="n">
        <f aca="false">LN(B411/B410)</f>
        <v>-0.00770574527285107</v>
      </c>
      <c r="J411" s="9" t="n">
        <f aca="false">LN(F411/F410)</f>
        <v>0.0154131967248966</v>
      </c>
      <c r="K411" s="9" t="n">
        <f aca="false">F411/F404-1</f>
        <v>0.0503156213137193</v>
      </c>
      <c r="L411" s="9" t="n">
        <f aca="false">F411/F381-1</f>
        <v>0.0968440501860848</v>
      </c>
      <c r="M411" s="9" t="n">
        <f aca="false">B411/B404-1</f>
        <v>0.249170521113167</v>
      </c>
      <c r="N411" s="9" t="n">
        <f aca="false">B411/B381-1</f>
        <v>0.274252237631806</v>
      </c>
      <c r="O411" s="8" t="n">
        <f aca="false">MAX(O410,F411)</f>
        <v>5058.34373188015</v>
      </c>
      <c r="P411" s="9" t="n">
        <f aca="false">F411/O411-1</f>
        <v>0</v>
      </c>
      <c r="Q411" s="8" t="n">
        <f aca="false">MAX(Q410,B411)</f>
        <v>47892.8409181765</v>
      </c>
      <c r="R411" s="9" t="n">
        <f aca="false">B411/Q411-1</f>
        <v>-0.00767613213034257</v>
      </c>
      <c r="S411" s="9" t="n">
        <f aca="false">B411/INDEX($B:$B,$E411)-1</f>
        <v>0.475200375398734</v>
      </c>
      <c r="T411" s="0" t="n">
        <f aca="false">IF(AND($A411&gt;=CrashTest!$B$3,$A411&lt;=CrashTest!$C$3),1,IF(AND($A411&gt;=CrashTest!$B$4,$A411&lt;=CrashTest!$C$4),2,IF(AND($A411&gt;=CrashTest!$B$5,$A411&lt;=CrashTest!$C$5),3,IF(AND($A411&gt;=CrashTest!$B$6,$A411&lt;=CrashTest!$C$6),4,IF(AND($A411&gt;=CrashTest!$B$7,$A411&lt;=CrashTest!$C$7),5,0)))))</f>
        <v>0</v>
      </c>
      <c r="U411" s="8" t="str">
        <f aca="false">IF(T411=0,"",IF(T410=T411,MAX(U410,B411),B411))</f>
        <v/>
      </c>
      <c r="V411" s="9" t="str">
        <f aca="false">IF(T411=0,"",B411/U411-1)</f>
        <v/>
      </c>
      <c r="W411" s="8" t="str">
        <f aca="false">IF(T411=0,"",IF(T410=T411,MAX(W410,F411),F411))</f>
        <v/>
      </c>
      <c r="X411" s="9" t="str">
        <f aca="false">IF(T411=0,"",F411/W411-1)</f>
        <v/>
      </c>
    </row>
    <row r="412" customFormat="false" ht="15" hidden="false" customHeight="false" outlineLevel="0" collapsed="false">
      <c r="A412" s="5" t="n">
        <v>44240</v>
      </c>
      <c r="B412" s="6" t="n">
        <v>47208.6250270602</v>
      </c>
      <c r="C412" s="7" t="n">
        <v>73378.27907</v>
      </c>
      <c r="D412" s="0" t="n">
        <f aca="false">INT((ROW()-3)/30)</f>
        <v>13</v>
      </c>
      <c r="E412" s="0" t="n">
        <f aca="false">2+30*D412</f>
        <v>392</v>
      </c>
      <c r="F412" s="8" t="n">
        <f aca="false">INDEX($F:$F,$E412)*(2*B412/INDEX($B:$B,$E412)-C412/INDEX($C:$C,$E412))</f>
        <v>5028.14279057635</v>
      </c>
      <c r="G412" s="9" t="n">
        <f aca="false">B412/B411-1</f>
        <v>-0.00666139343389416</v>
      </c>
      <c r="H412" s="9" t="n">
        <f aca="false">F412/F411-1</f>
        <v>-0.00597051977971819</v>
      </c>
      <c r="I412" s="9" t="n">
        <f aca="false">LN(B412/B411)</f>
        <v>-0.00668367954129082</v>
      </c>
      <c r="J412" s="9" t="n">
        <f aca="false">LN(F412/F411)</f>
        <v>-0.00598841459606023</v>
      </c>
      <c r="K412" s="9" t="n">
        <f aca="false">F412/F405-1</f>
        <v>0.0174275944456812</v>
      </c>
      <c r="L412" s="9" t="n">
        <f aca="false">F412/F382-1</f>
        <v>0.0841614228646526</v>
      </c>
      <c r="M412" s="9" t="n">
        <f aca="false">B412/B405-1</f>
        <v>0.199963207755887</v>
      </c>
      <c r="N412" s="9" t="n">
        <f aca="false">B412/B382-1</f>
        <v>0.209066418731949</v>
      </c>
      <c r="O412" s="8" t="n">
        <f aca="false">MAX(O411,F412)</f>
        <v>5058.34373188015</v>
      </c>
      <c r="P412" s="9" t="n">
        <f aca="false">F412/O412-1</f>
        <v>-0.00597051977971819</v>
      </c>
      <c r="Q412" s="8" t="n">
        <f aca="false">MAX(Q411,B412)</f>
        <v>47892.8409181765</v>
      </c>
      <c r="R412" s="9" t="n">
        <f aca="false">B412/Q412-1</f>
        <v>-0.0142863918280659</v>
      </c>
      <c r="S412" s="9" t="n">
        <f aca="false">B412/INDEX($B:$B,$E412)-1</f>
        <v>0.465373485304374</v>
      </c>
      <c r="T412" s="0" t="n">
        <f aca="false">IF(AND($A412&gt;=CrashTest!$B$3,$A412&lt;=CrashTest!$C$3),1,IF(AND($A412&gt;=CrashTest!$B$4,$A412&lt;=CrashTest!$C$4),2,IF(AND($A412&gt;=CrashTest!$B$5,$A412&lt;=CrashTest!$C$5),3,IF(AND($A412&gt;=CrashTest!$B$6,$A412&lt;=CrashTest!$C$6),4,IF(AND($A412&gt;=CrashTest!$B$7,$A412&lt;=CrashTest!$C$7),5,0)))))</f>
        <v>0</v>
      </c>
      <c r="U412" s="8" t="str">
        <f aca="false">IF(T412=0,"",IF(T411=T412,MAX(U411,B412),B412))</f>
        <v/>
      </c>
      <c r="V412" s="9" t="str">
        <f aca="false">IF(T412=0,"",B412/U412-1)</f>
        <v/>
      </c>
      <c r="W412" s="8" t="str">
        <f aca="false">IF(T412=0,"",IF(T411=T412,MAX(W411,F412),F412))</f>
        <v/>
      </c>
      <c r="X412" s="9" t="str">
        <f aca="false">IF(T412=0,"",F412/W412-1)</f>
        <v/>
      </c>
    </row>
    <row r="413" customFormat="false" ht="15" hidden="false" customHeight="false" outlineLevel="0" collapsed="false">
      <c r="A413" s="5" t="n">
        <v>44241</v>
      </c>
      <c r="B413" s="6" t="n">
        <v>48829.8275096435</v>
      </c>
      <c r="C413" s="7" t="n">
        <v>76823.58644</v>
      </c>
      <c r="D413" s="0" t="n">
        <f aca="false">INT((ROW()-3)/30)</f>
        <v>13</v>
      </c>
      <c r="E413" s="0" t="n">
        <f aca="false">2+30*D413</f>
        <v>392</v>
      </c>
      <c r="F413" s="8" t="n">
        <f aca="false">INDEX($F:$F,$E413)*(2*B413/INDEX($B:$B,$E413)-C413/INDEX($C:$C,$E413))</f>
        <v>5090.33050926356</v>
      </c>
      <c r="G413" s="9" t="n">
        <f aca="false">B413/B412-1</f>
        <v>0.0343412349259065</v>
      </c>
      <c r="H413" s="9" t="n">
        <f aca="false">F413/F412-1</f>
        <v>0.0123679301239739</v>
      </c>
      <c r="I413" s="9" t="n">
        <f aca="false">LN(B413/B412)</f>
        <v>0.0337647360785639</v>
      </c>
      <c r="J413" s="9" t="n">
        <f aca="false">LN(F413/F412)</f>
        <v>0.0122920721068714</v>
      </c>
      <c r="K413" s="9" t="n">
        <f aca="false">F413/F406-1</f>
        <v>0.0244622928998535</v>
      </c>
      <c r="L413" s="9" t="n">
        <f aca="false">F413/F383-1</f>
        <v>0.0949619160321922</v>
      </c>
      <c r="M413" s="9" t="n">
        <f aca="false">B413/B406-1</f>
        <v>0.251950164312506</v>
      </c>
      <c r="N413" s="9" t="n">
        <f aca="false">B413/B383-1</f>
        <v>0.330139070835876</v>
      </c>
      <c r="O413" s="8" t="n">
        <f aca="false">MAX(O412,F413)</f>
        <v>5090.33050926356</v>
      </c>
      <c r="P413" s="9" t="n">
        <f aca="false">F413/O413-1</f>
        <v>0</v>
      </c>
      <c r="Q413" s="8" t="n">
        <f aca="false">MAX(Q412,B413)</f>
        <v>48829.8275096435</v>
      </c>
      <c r="R413" s="9" t="n">
        <f aca="false">B413/Q413-1</f>
        <v>0</v>
      </c>
      <c r="S413" s="9" t="n">
        <f aca="false">B413/INDEX($B:$B,$E413)-1</f>
        <v>0.515696220417406</v>
      </c>
      <c r="T413" s="0" t="n">
        <f aca="false">IF(AND($A413&gt;=CrashTest!$B$3,$A413&lt;=CrashTest!$C$3),1,IF(AND($A413&gt;=CrashTest!$B$4,$A413&lt;=CrashTest!$C$4),2,IF(AND($A413&gt;=CrashTest!$B$5,$A413&lt;=CrashTest!$C$5),3,IF(AND($A413&gt;=CrashTest!$B$6,$A413&lt;=CrashTest!$C$6),4,IF(AND($A413&gt;=CrashTest!$B$7,$A413&lt;=CrashTest!$C$7),5,0)))))</f>
        <v>0</v>
      </c>
      <c r="U413" s="8" t="str">
        <f aca="false">IF(T413=0,"",IF(T412=T413,MAX(U412,B413),B413))</f>
        <v/>
      </c>
      <c r="V413" s="9" t="str">
        <f aca="false">IF(T413=0,"",B413/U413-1)</f>
        <v/>
      </c>
      <c r="W413" s="8" t="str">
        <f aca="false">IF(T413=0,"",IF(T412=T413,MAX(W412,F413),F413))</f>
        <v/>
      </c>
      <c r="X413" s="9" t="str">
        <f aca="false">IF(T413=0,"",F413/W413-1)</f>
        <v/>
      </c>
    </row>
    <row r="414" customFormat="false" ht="15" hidden="false" customHeight="false" outlineLevel="0" collapsed="false">
      <c r="A414" s="5" t="n">
        <v>44242</v>
      </c>
      <c r="B414" s="6" t="n">
        <v>48110.2417334892</v>
      </c>
      <c r="C414" s="7" t="n">
        <v>75037.09258</v>
      </c>
      <c r="D414" s="0" t="n">
        <f aca="false">INT((ROW()-3)/30)</f>
        <v>13</v>
      </c>
      <c r="E414" s="0" t="n">
        <f aca="false">2+30*D414</f>
        <v>392</v>
      </c>
      <c r="F414" s="8" t="n">
        <f aca="false">INDEX($F:$F,$E414)*(2*B414/INDEX($B:$B,$E414)-C414/INDEX($C:$C,$E414))</f>
        <v>5093.44261660501</v>
      </c>
      <c r="G414" s="9" t="n">
        <f aca="false">B414/B413-1</f>
        <v>-0.0147366028686501</v>
      </c>
      <c r="H414" s="9" t="n">
        <f aca="false">F414/F413-1</f>
        <v>0.000611376282107834</v>
      </c>
      <c r="I414" s="9" t="n">
        <f aca="false">LN(B414/B413)</f>
        <v>-0.0148462653020855</v>
      </c>
      <c r="J414" s="9" t="n">
        <f aca="false">LN(F414/F413)</f>
        <v>0.000611189467767365</v>
      </c>
      <c r="K414" s="9" t="n">
        <f aca="false">F414/F407-1</f>
        <v>0.0494182047525613</v>
      </c>
      <c r="L414" s="9" t="n">
        <f aca="false">F414/F384-1</f>
        <v>0.0766266020906659</v>
      </c>
      <c r="M414" s="9" t="n">
        <f aca="false">B414/B407-1</f>
        <v>0.0431098066679672</v>
      </c>
      <c r="N414" s="9" t="n">
        <f aca="false">B414/B384-1</f>
        <v>0.329847541649666</v>
      </c>
      <c r="O414" s="8" t="n">
        <f aca="false">MAX(O413,F414)</f>
        <v>5093.44261660501</v>
      </c>
      <c r="P414" s="9" t="n">
        <f aca="false">F414/O414-1</f>
        <v>0</v>
      </c>
      <c r="Q414" s="8" t="n">
        <f aca="false">MAX(Q413,B414)</f>
        <v>48829.8275096435</v>
      </c>
      <c r="R414" s="9" t="n">
        <f aca="false">B414/Q414-1</f>
        <v>-0.0147366028686501</v>
      </c>
      <c r="S414" s="9" t="n">
        <f aca="false">B414/INDEX($B:$B,$E414)-1</f>
        <v>0.493360007147601</v>
      </c>
      <c r="T414" s="0" t="n">
        <f aca="false">IF(AND($A414&gt;=CrashTest!$B$3,$A414&lt;=CrashTest!$C$3),1,IF(AND($A414&gt;=CrashTest!$B$4,$A414&lt;=CrashTest!$C$4),2,IF(AND($A414&gt;=CrashTest!$B$5,$A414&lt;=CrashTest!$C$5),3,IF(AND($A414&gt;=CrashTest!$B$6,$A414&lt;=CrashTest!$C$6),4,IF(AND($A414&gt;=CrashTest!$B$7,$A414&lt;=CrashTest!$C$7),5,0)))))</f>
        <v>0</v>
      </c>
      <c r="U414" s="8" t="str">
        <f aca="false">IF(T414=0,"",IF(T413=T414,MAX(U413,B414),B414))</f>
        <v/>
      </c>
      <c r="V414" s="9" t="str">
        <f aca="false">IF(T414=0,"",B414/U414-1)</f>
        <v/>
      </c>
      <c r="W414" s="8" t="str">
        <f aca="false">IF(T414=0,"",IF(T413=T414,MAX(W413,F414),F414))</f>
        <v/>
      </c>
      <c r="X414" s="9" t="str">
        <f aca="false">IF(T414=0,"",F414/W414-1)</f>
        <v/>
      </c>
    </row>
    <row r="415" customFormat="false" ht="15" hidden="false" customHeight="false" outlineLevel="0" collapsed="false">
      <c r="A415" s="5" t="n">
        <v>44243</v>
      </c>
      <c r="B415" s="6" t="n">
        <v>49140.3826578024</v>
      </c>
      <c r="C415" s="7" t="n">
        <v>78029.51368</v>
      </c>
      <c r="D415" s="0" t="n">
        <f aca="false">INT((ROW()-3)/30)</f>
        <v>13</v>
      </c>
      <c r="E415" s="0" t="n">
        <f aca="false">2+30*D415</f>
        <v>392</v>
      </c>
      <c r="F415" s="8" t="n">
        <f aca="false">INDEX($F:$F,$E415)*(2*B415/INDEX($B:$B,$E415)-C415/INDEX($C:$C,$E415))</f>
        <v>5037.06185220716</v>
      </c>
      <c r="G415" s="9" t="n">
        <f aca="false">B415/B414-1</f>
        <v>0.0214120920451772</v>
      </c>
      <c r="H415" s="9" t="n">
        <f aca="false">F415/F414-1</f>
        <v>-0.0110692843017505</v>
      </c>
      <c r="I415" s="9" t="n">
        <f aca="false">LN(B415/B414)</f>
        <v>0.0211860738583898</v>
      </c>
      <c r="J415" s="9" t="n">
        <f aca="false">LN(F415/F414)</f>
        <v>-0.0111310047190978</v>
      </c>
      <c r="K415" s="9" t="n">
        <f aca="false">F415/F408-1</f>
        <v>0.0101758627890229</v>
      </c>
      <c r="L415" s="9" t="n">
        <f aca="false">F415/F385-1</f>
        <v>0.0574126917632101</v>
      </c>
      <c r="M415" s="9" t="n">
        <f aca="false">B415/B408-1</f>
        <v>0.0556890015777081</v>
      </c>
      <c r="N415" s="9" t="n">
        <f aca="false">B415/B385-1</f>
        <v>0.362363879291475</v>
      </c>
      <c r="O415" s="8" t="n">
        <f aca="false">MAX(O414,F415)</f>
        <v>5093.44261660501</v>
      </c>
      <c r="P415" s="9" t="n">
        <f aca="false">F415/O415-1</f>
        <v>-0.0110692843017505</v>
      </c>
      <c r="Q415" s="8" t="n">
        <f aca="false">MAX(Q414,B415)</f>
        <v>49140.3826578024</v>
      </c>
      <c r="R415" s="9" t="n">
        <f aca="false">B415/Q415-1</f>
        <v>0</v>
      </c>
      <c r="S415" s="9" t="n">
        <f aca="false">B415/INDEX($B:$B,$E415)-1</f>
        <v>0.525335969077232</v>
      </c>
      <c r="T415" s="0" t="n">
        <f aca="false">IF(AND($A415&gt;=CrashTest!$B$3,$A415&lt;=CrashTest!$C$3),1,IF(AND($A415&gt;=CrashTest!$B$4,$A415&lt;=CrashTest!$C$4),2,IF(AND($A415&gt;=CrashTest!$B$5,$A415&lt;=CrashTest!$C$5),3,IF(AND($A415&gt;=CrashTest!$B$6,$A415&lt;=CrashTest!$C$6),4,IF(AND($A415&gt;=CrashTest!$B$7,$A415&lt;=CrashTest!$C$7),5,0)))))</f>
        <v>0</v>
      </c>
      <c r="U415" s="8" t="str">
        <f aca="false">IF(T415=0,"",IF(T414=T415,MAX(U414,B415),B415))</f>
        <v/>
      </c>
      <c r="V415" s="9" t="str">
        <f aca="false">IF(T415=0,"",B415/U415-1)</f>
        <v/>
      </c>
      <c r="W415" s="8" t="str">
        <f aca="false">IF(T415=0,"",IF(T414=T415,MAX(W414,F415),F415))</f>
        <v/>
      </c>
      <c r="X415" s="9" t="str">
        <f aca="false">IF(T415=0,"",F415/W415-1)</f>
        <v/>
      </c>
    </row>
    <row r="416" customFormat="false" ht="15" hidden="false" customHeight="false" outlineLevel="0" collapsed="false">
      <c r="A416" s="5" t="n">
        <v>44244</v>
      </c>
      <c r="B416" s="6" t="n">
        <v>52224.9391139684</v>
      </c>
      <c r="C416" s="7" t="n">
        <v>85356.42055</v>
      </c>
      <c r="D416" s="0" t="n">
        <f aca="false">INT((ROW()-3)/30)</f>
        <v>13</v>
      </c>
      <c r="E416" s="0" t="n">
        <f aca="false">2+30*D416</f>
        <v>392</v>
      </c>
      <c r="F416" s="8" t="n">
        <f aca="false">INDEX($F:$F,$E416)*(2*B416/INDEX($B:$B,$E416)-C416/INDEX($C:$C,$E416))</f>
        <v>5063.24325867661</v>
      </c>
      <c r="G416" s="9" t="n">
        <f aca="false">B416/B415-1</f>
        <v>0.0627702978555509</v>
      </c>
      <c r="H416" s="9" t="n">
        <f aca="false">F416/F415-1</f>
        <v>0.00519775361860608</v>
      </c>
      <c r="I416" s="9" t="n">
        <f aca="false">LN(B416/B415)</f>
        <v>0.0608789874444503</v>
      </c>
      <c r="J416" s="9" t="n">
        <f aca="false">LN(F416/F415)</f>
        <v>0.00518429192416438</v>
      </c>
      <c r="K416" s="9" t="n">
        <f aca="false">F416/F409-1</f>
        <v>0.00333727223719804</v>
      </c>
      <c r="L416" s="9" t="n">
        <f aca="false">F416/F386-1</f>
        <v>0.0836897833548811</v>
      </c>
      <c r="M416" s="9" t="n">
        <f aca="false">B416/B409-1</f>
        <v>0.158542757325099</v>
      </c>
      <c r="N416" s="9" t="n">
        <f aca="false">B416/B386-1</f>
        <v>0.427133303521658</v>
      </c>
      <c r="O416" s="8" t="n">
        <f aca="false">MAX(O415,F416)</f>
        <v>5093.44261660501</v>
      </c>
      <c r="P416" s="9" t="n">
        <f aca="false">F416/O416-1</f>
        <v>-0.00592906609567911</v>
      </c>
      <c r="Q416" s="8" t="n">
        <f aca="false">MAX(Q415,B416)</f>
        <v>52224.9391139684</v>
      </c>
      <c r="R416" s="9" t="n">
        <f aca="false">B416/Q416-1</f>
        <v>0</v>
      </c>
      <c r="S416" s="9" t="n">
        <f aca="false">B416/INDEX($B:$B,$E416)-1</f>
        <v>0.621081762185995</v>
      </c>
      <c r="T416" s="0" t="n">
        <f aca="false">IF(AND($A416&gt;=CrashTest!$B$3,$A416&lt;=CrashTest!$C$3),1,IF(AND($A416&gt;=CrashTest!$B$4,$A416&lt;=CrashTest!$C$4),2,IF(AND($A416&gt;=CrashTest!$B$5,$A416&lt;=CrashTest!$C$5),3,IF(AND($A416&gt;=CrashTest!$B$6,$A416&lt;=CrashTest!$C$6),4,IF(AND($A416&gt;=CrashTest!$B$7,$A416&lt;=CrashTest!$C$7),5,0)))))</f>
        <v>0</v>
      </c>
      <c r="U416" s="8" t="str">
        <f aca="false">IF(T416=0,"",IF(T415=T416,MAX(U415,B416),B416))</f>
        <v/>
      </c>
      <c r="V416" s="9" t="str">
        <f aca="false">IF(T416=0,"",B416/U416-1)</f>
        <v/>
      </c>
      <c r="W416" s="8" t="str">
        <f aca="false">IF(T416=0,"",IF(T415=T416,MAX(W415,F416),F416))</f>
        <v/>
      </c>
      <c r="X416" s="9" t="str">
        <f aca="false">IF(T416=0,"",F416/W416-1)</f>
        <v/>
      </c>
    </row>
    <row r="417" customFormat="false" ht="15" hidden="false" customHeight="false" outlineLevel="0" collapsed="false">
      <c r="A417" s="5" t="n">
        <v>44245</v>
      </c>
      <c r="B417" s="6" t="n">
        <v>51650.0699485681</v>
      </c>
      <c r="C417" s="7" t="n">
        <v>83967.35337</v>
      </c>
      <c r="D417" s="0" t="n">
        <f aca="false">INT((ROW()-3)/30)</f>
        <v>13</v>
      </c>
      <c r="E417" s="0" t="n">
        <f aca="false">2+30*D417</f>
        <v>392</v>
      </c>
      <c r="F417" s="8" t="n">
        <f aca="false">INDEX($F:$F,$E417)*(2*B417/INDEX($B:$B,$E417)-C417/INDEX($C:$C,$E417))</f>
        <v>5061.17555413551</v>
      </c>
      <c r="G417" s="9" t="n">
        <f aca="false">B417/B416-1</f>
        <v>-0.0110075602796929</v>
      </c>
      <c r="H417" s="9" t="n">
        <f aca="false">F417/F416-1</f>
        <v>-0.000408375508635372</v>
      </c>
      <c r="I417" s="9" t="n">
        <f aca="false">LN(B417/B416)</f>
        <v>-0.0110685917563812</v>
      </c>
      <c r="J417" s="9" t="n">
        <f aca="false">LN(F417/F416)</f>
        <v>-0.000408458916622025</v>
      </c>
      <c r="K417" s="9" t="n">
        <f aca="false">F417/F410-1</f>
        <v>0.0161011202328023</v>
      </c>
      <c r="L417" s="9" t="n">
        <f aca="false">F417/F387-1</f>
        <v>0.054158243805783</v>
      </c>
      <c r="M417" s="9" t="n">
        <f aca="false">B417/B410-1</f>
        <v>0.0784507445864553</v>
      </c>
      <c r="N417" s="9" t="n">
        <f aca="false">B417/B387-1</f>
        <v>0.424823769779006</v>
      </c>
      <c r="O417" s="8" t="n">
        <f aca="false">MAX(O416,F417)</f>
        <v>5093.44261660501</v>
      </c>
      <c r="P417" s="9" t="n">
        <f aca="false">F417/O417-1</f>
        <v>-0.00633502031893196</v>
      </c>
      <c r="Q417" s="8" t="n">
        <f aca="false">MAX(Q416,B417)</f>
        <v>52224.9391139684</v>
      </c>
      <c r="R417" s="9" t="n">
        <f aca="false">B417/Q417-1</f>
        <v>-0.0110075602796929</v>
      </c>
      <c r="S417" s="9" t="n">
        <f aca="false">B417/INDEX($B:$B,$E417)-1</f>
        <v>0.603237606970422</v>
      </c>
      <c r="T417" s="0" t="n">
        <f aca="false">IF(AND($A417&gt;=CrashTest!$B$3,$A417&lt;=CrashTest!$C$3),1,IF(AND($A417&gt;=CrashTest!$B$4,$A417&lt;=CrashTest!$C$4),2,IF(AND($A417&gt;=CrashTest!$B$5,$A417&lt;=CrashTest!$C$5),3,IF(AND($A417&gt;=CrashTest!$B$6,$A417&lt;=CrashTest!$C$6),4,IF(AND($A417&gt;=CrashTest!$B$7,$A417&lt;=CrashTest!$C$7),5,0)))))</f>
        <v>0</v>
      </c>
      <c r="U417" s="8" t="str">
        <f aca="false">IF(T417=0,"",IF(T416=T417,MAX(U416,B417),B417))</f>
        <v/>
      </c>
      <c r="V417" s="9" t="str">
        <f aca="false">IF(T417=0,"",B417/U417-1)</f>
        <v/>
      </c>
      <c r="W417" s="8" t="str">
        <f aca="false">IF(T417=0,"",IF(T416=T417,MAX(W416,F417),F417))</f>
        <v/>
      </c>
      <c r="X417" s="9" t="str">
        <f aca="false">IF(T417=0,"",F417/W417-1)</f>
        <v/>
      </c>
    </row>
    <row r="418" customFormat="false" ht="15" hidden="false" customHeight="false" outlineLevel="0" collapsed="false">
      <c r="A418" s="5" t="n">
        <v>44246</v>
      </c>
      <c r="B418" s="6" t="n">
        <v>55820.5044038574</v>
      </c>
      <c r="C418" s="7" t="n">
        <v>94663.82804</v>
      </c>
      <c r="D418" s="0" t="n">
        <f aca="false">INT((ROW()-3)/30)</f>
        <v>13</v>
      </c>
      <c r="E418" s="0" t="n">
        <f aca="false">2+30*D418</f>
        <v>392</v>
      </c>
      <c r="F418" s="8" t="n">
        <f aca="false">INDEX($F:$F,$E418)*(2*B418/INDEX($B:$B,$E418)-C418/INDEX($C:$C,$E418))</f>
        <v>5002.22823853796</v>
      </c>
      <c r="G418" s="9" t="n">
        <f aca="false">B418/B417-1</f>
        <v>0.0807440233758079</v>
      </c>
      <c r="H418" s="9" t="n">
        <f aca="false">F418/F417-1</f>
        <v>-0.0116469612577228</v>
      </c>
      <c r="I418" s="9" t="n">
        <f aca="false">LN(B418/B417)</f>
        <v>0.0776497144793513</v>
      </c>
      <c r="J418" s="9" t="n">
        <f aca="false">LN(F418/F417)</f>
        <v>-0.0117153183980131</v>
      </c>
      <c r="K418" s="9" t="n">
        <f aca="false">F418/F411-1</f>
        <v>-0.0110936496838935</v>
      </c>
      <c r="L418" s="9" t="n">
        <f aca="false">F418/F388-1</f>
        <v>0.0670000262476065</v>
      </c>
      <c r="M418" s="9" t="n">
        <f aca="false">B418/B411-1</f>
        <v>0.174545160562534</v>
      </c>
      <c r="N418" s="9" t="n">
        <f aca="false">B418/B388-1</f>
        <v>0.571723214318043</v>
      </c>
      <c r="O418" s="8" t="n">
        <f aca="false">MAX(O417,F418)</f>
        <v>5093.44261660501</v>
      </c>
      <c r="P418" s="9" t="n">
        <f aca="false">F418/O418-1</f>
        <v>-0.0179081978404333</v>
      </c>
      <c r="Q418" s="8" t="n">
        <f aca="false">MAX(Q417,B418)</f>
        <v>55820.5044038574</v>
      </c>
      <c r="R418" s="9" t="n">
        <f aca="false">B418/Q418-1</f>
        <v>0</v>
      </c>
      <c r="S418" s="9" t="n">
        <f aca="false">B418/INDEX($B:$B,$E418)-1</f>
        <v>0.732689461784616</v>
      </c>
      <c r="T418" s="0" t="n">
        <f aca="false">IF(AND($A418&gt;=CrashTest!$B$3,$A418&lt;=CrashTest!$C$3),1,IF(AND($A418&gt;=CrashTest!$B$4,$A418&lt;=CrashTest!$C$4),2,IF(AND($A418&gt;=CrashTest!$B$5,$A418&lt;=CrashTest!$C$5),3,IF(AND($A418&gt;=CrashTest!$B$6,$A418&lt;=CrashTest!$C$6),4,IF(AND($A418&gt;=CrashTest!$B$7,$A418&lt;=CrashTest!$C$7),5,0)))))</f>
        <v>0</v>
      </c>
      <c r="U418" s="8" t="str">
        <f aca="false">IF(T418=0,"",IF(T417=T418,MAX(U417,B418),B418))</f>
        <v/>
      </c>
      <c r="V418" s="9" t="str">
        <f aca="false">IF(T418=0,"",B418/U418-1)</f>
        <v/>
      </c>
      <c r="W418" s="8" t="str">
        <f aca="false">IF(T418=0,"",IF(T417=T418,MAX(W417,F418),F418))</f>
        <v/>
      </c>
      <c r="X418" s="9" t="str">
        <f aca="false">IF(T418=0,"",F418/W418-1)</f>
        <v/>
      </c>
    </row>
    <row r="419" customFormat="false" ht="15" hidden="false" customHeight="false" outlineLevel="0" collapsed="false">
      <c r="A419" s="5" t="n">
        <v>44247</v>
      </c>
      <c r="B419" s="6" t="n">
        <v>55861.8205670953</v>
      </c>
      <c r="C419" s="7" t="n">
        <v>94547.849</v>
      </c>
      <c r="D419" s="0" t="n">
        <f aca="false">INT((ROW()-3)/30)</f>
        <v>13</v>
      </c>
      <c r="E419" s="0" t="n">
        <f aca="false">2+30*D419</f>
        <v>392</v>
      </c>
      <c r="F419" s="8" t="n">
        <f aca="false">INDEX($F:$F,$E419)*(2*B419/INDEX($B:$B,$E419)-C419/INDEX($C:$C,$E419))</f>
        <v>5028.14279098184</v>
      </c>
      <c r="G419" s="9" t="n">
        <f aca="false">B419/B418-1</f>
        <v>0.000740161051555388</v>
      </c>
      <c r="H419" s="9" t="n">
        <f aca="false">F419/F418-1</f>
        <v>0.00518060176547519</v>
      </c>
      <c r="I419" s="9" t="n">
        <f aca="false">LN(B419/B418)</f>
        <v>0.000739887267452159</v>
      </c>
      <c r="J419" s="9" t="n">
        <f aca="false">LN(F419/F418)</f>
        <v>0.00516722861557337</v>
      </c>
      <c r="K419" s="9" t="n">
        <f aca="false">F419/F412-1</f>
        <v>8.06432698396975E-011</v>
      </c>
      <c r="L419" s="9" t="n">
        <f aca="false">F419/F389-1</f>
        <v>0.0629776229373789</v>
      </c>
      <c r="M419" s="9" t="n">
        <f aca="false">B419/B412-1</f>
        <v>0.183296919473402</v>
      </c>
      <c r="N419" s="9" t="n">
        <f aca="false">B419/B389-1</f>
        <v>0.800661082067271</v>
      </c>
      <c r="O419" s="8" t="n">
        <f aca="false">MAX(O418,F419)</f>
        <v>5093.44261660501</v>
      </c>
      <c r="P419" s="9" t="n">
        <f aca="false">F419/O419-1</f>
        <v>-0.0128203713163069</v>
      </c>
      <c r="Q419" s="8" t="n">
        <f aca="false">MAX(Q418,B419)</f>
        <v>55861.8205670953</v>
      </c>
      <c r="R419" s="9" t="n">
        <f aca="false">B419/Q419-1</f>
        <v>0</v>
      </c>
      <c r="S419" s="9" t="n">
        <f aca="false">B419/INDEX($B:$B,$E419)-1</f>
        <v>0.733971931038669</v>
      </c>
      <c r="T419" s="0" t="n">
        <f aca="false">IF(AND($A419&gt;=CrashTest!$B$3,$A419&lt;=CrashTest!$C$3),1,IF(AND($A419&gt;=CrashTest!$B$4,$A419&lt;=CrashTest!$C$4),2,IF(AND($A419&gt;=CrashTest!$B$5,$A419&lt;=CrashTest!$C$5),3,IF(AND($A419&gt;=CrashTest!$B$6,$A419&lt;=CrashTest!$C$6),4,IF(AND($A419&gt;=CrashTest!$B$7,$A419&lt;=CrashTest!$C$7),5,0)))))</f>
        <v>0</v>
      </c>
      <c r="U419" s="8" t="str">
        <f aca="false">IF(T419=0,"",IF(T418=T419,MAX(U418,B419),B419))</f>
        <v/>
      </c>
      <c r="V419" s="9" t="str">
        <f aca="false">IF(T419=0,"",B419/U419-1)</f>
        <v/>
      </c>
      <c r="W419" s="8" t="str">
        <f aca="false">IF(T419=0,"",IF(T418=T419,MAX(W418,F419),F419))</f>
        <v/>
      </c>
      <c r="X419" s="9" t="str">
        <f aca="false">IF(T419=0,"",F419/W419-1)</f>
        <v/>
      </c>
    </row>
    <row r="420" customFormat="false" ht="15" hidden="false" customHeight="false" outlineLevel="0" collapsed="false">
      <c r="A420" s="5" t="n">
        <v>44248</v>
      </c>
      <c r="B420" s="6" t="n">
        <v>57500.7161102864</v>
      </c>
      <c r="C420" s="7" t="n">
        <v>98338.45023</v>
      </c>
      <c r="D420" s="0" t="n">
        <f aca="false">INT((ROW()-3)/30)</f>
        <v>13</v>
      </c>
      <c r="E420" s="0" t="n">
        <f aca="false">2+30*D420</f>
        <v>392</v>
      </c>
      <c r="F420" s="8" t="n">
        <f aca="false">INDEX($F:$F,$E420)*(2*B420/INDEX($B:$B,$E420)-C420/INDEX($C:$C,$E420))</f>
        <v>5054.27348405732</v>
      </c>
      <c r="G420" s="9" t="n">
        <f aca="false">B420/B419-1</f>
        <v>0.0293383840081372</v>
      </c>
      <c r="H420" s="9" t="n">
        <f aca="false">F420/F419-1</f>
        <v>0.00519688763062698</v>
      </c>
      <c r="I420" s="9" t="n">
        <f aca="false">LN(B420/B419)</f>
        <v>0.0289162502260386</v>
      </c>
      <c r="J420" s="9" t="n">
        <f aca="false">LN(F420/F419)</f>
        <v>0.00518343041373122</v>
      </c>
      <c r="K420" s="9" t="n">
        <f aca="false">F420/F413-1</f>
        <v>-0.00708343498337216</v>
      </c>
      <c r="L420" s="9" t="n">
        <f aca="false">F420/F390-1</f>
        <v>0.0799133878392424</v>
      </c>
      <c r="M420" s="9" t="n">
        <f aca="false">B420/B413-1</f>
        <v>0.177573607011625</v>
      </c>
      <c r="N420" s="9" t="n">
        <f aca="false">B420/B390-1</f>
        <v>0.743162448168277</v>
      </c>
      <c r="O420" s="8" t="n">
        <f aca="false">MAX(O419,F420)</f>
        <v>5093.44261660501</v>
      </c>
      <c r="P420" s="9" t="n">
        <f aca="false">F420/O420-1</f>
        <v>-0.00769010971479356</v>
      </c>
      <c r="Q420" s="8" t="n">
        <f aca="false">MAX(Q419,B420)</f>
        <v>57500.7161102864</v>
      </c>
      <c r="R420" s="9" t="n">
        <f aca="false">B420/Q420-1</f>
        <v>0</v>
      </c>
      <c r="S420" s="9" t="n">
        <f aca="false">B420/INDEX($B:$B,$E420)-1</f>
        <v>0.784843865410812</v>
      </c>
      <c r="T420" s="0" t="n">
        <f aca="false">IF(AND($A420&gt;=CrashTest!$B$3,$A420&lt;=CrashTest!$C$3),1,IF(AND($A420&gt;=CrashTest!$B$4,$A420&lt;=CrashTest!$C$4),2,IF(AND($A420&gt;=CrashTest!$B$5,$A420&lt;=CrashTest!$C$5),3,IF(AND($A420&gt;=CrashTest!$B$6,$A420&lt;=CrashTest!$C$6),4,IF(AND($A420&gt;=CrashTest!$B$7,$A420&lt;=CrashTest!$C$7),5,0)))))</f>
        <v>0</v>
      </c>
      <c r="U420" s="8" t="str">
        <f aca="false">IF(T420=0,"",IF(T419=T420,MAX(U419,B420),B420))</f>
        <v/>
      </c>
      <c r="V420" s="9" t="str">
        <f aca="false">IF(T420=0,"",B420/U420-1)</f>
        <v/>
      </c>
      <c r="W420" s="8" t="str">
        <f aca="false">IF(T420=0,"",IF(T419=T420,MAX(W419,F420),F420))</f>
        <v/>
      </c>
      <c r="X420" s="9" t="str">
        <f aca="false">IF(T420=0,"",F420/W420-1)</f>
        <v/>
      </c>
    </row>
    <row r="421" customFormat="false" ht="15" hidden="false" customHeight="false" outlineLevel="0" collapsed="false">
      <c r="A421" s="5" t="n">
        <v>44249</v>
      </c>
      <c r="B421" s="6" t="n">
        <v>53952.1533386324</v>
      </c>
      <c r="C421" s="7" t="n">
        <v>90169.56692</v>
      </c>
      <c r="D421" s="0" t="n">
        <f aca="false">INT((ROW()-3)/30)</f>
        <v>13</v>
      </c>
      <c r="E421" s="0" t="n">
        <f aca="false">2+30*D421</f>
        <v>392</v>
      </c>
      <c r="F421" s="8" t="n">
        <f aca="false">INDEX($F:$F,$E421)*(2*B421/INDEX($B:$B,$E421)-C421/INDEX($C:$C,$E421))</f>
        <v>4993.08797071437</v>
      </c>
      <c r="G421" s="9" t="n">
        <f aca="false">B421/B420-1</f>
        <v>-0.0617133665752588</v>
      </c>
      <c r="H421" s="9" t="n">
        <f aca="false">F421/F420-1</f>
        <v>-0.0121056989765077</v>
      </c>
      <c r="I421" s="9" t="n">
        <f aca="false">LN(B421/B420)</f>
        <v>-0.0636997973116971</v>
      </c>
      <c r="J421" s="9" t="n">
        <f aca="false">LN(F421/F420)</f>
        <v>-0.0121795697270786</v>
      </c>
      <c r="K421" s="9" t="n">
        <f aca="false">F421/F414-1</f>
        <v>-0.0197027145379977</v>
      </c>
      <c r="L421" s="9" t="n">
        <f aca="false">F421/F391-1</f>
        <v>0.0725401759386424</v>
      </c>
      <c r="M421" s="9" t="n">
        <f aca="false">B421/B414-1</f>
        <v>0.121427608647343</v>
      </c>
      <c r="N421" s="9" t="n">
        <f aca="false">B421/B391-1</f>
        <v>0.684095329163357</v>
      </c>
      <c r="O421" s="8" t="n">
        <f aca="false">MAX(O420,F421)</f>
        <v>5093.44261660501</v>
      </c>
      <c r="P421" s="9" t="n">
        <f aca="false">F421/O421-1</f>
        <v>-0.0197027145379977</v>
      </c>
      <c r="Q421" s="8" t="n">
        <f aca="false">MAX(Q420,B421)</f>
        <v>57500.7161102864</v>
      </c>
      <c r="R421" s="9" t="n">
        <f aca="false">B421/Q421-1</f>
        <v>-0.0617133665752588</v>
      </c>
      <c r="S421" s="9" t="n">
        <f aca="false">B421/INDEX($B:$B,$E421)-1</f>
        <v>0.674695141665113</v>
      </c>
      <c r="T421" s="0" t="n">
        <f aca="false">IF(AND($A421&gt;=CrashTest!$B$3,$A421&lt;=CrashTest!$C$3),1,IF(AND($A421&gt;=CrashTest!$B$4,$A421&lt;=CrashTest!$C$4),2,IF(AND($A421&gt;=CrashTest!$B$5,$A421&lt;=CrashTest!$C$5),3,IF(AND($A421&gt;=CrashTest!$B$6,$A421&lt;=CrashTest!$C$6),4,IF(AND($A421&gt;=CrashTest!$B$7,$A421&lt;=CrashTest!$C$7),5,0)))))</f>
        <v>0</v>
      </c>
      <c r="U421" s="8" t="str">
        <f aca="false">IF(T421=0,"",IF(T420=T421,MAX(U420,B421),B421))</f>
        <v/>
      </c>
      <c r="V421" s="9" t="str">
        <f aca="false">IF(T421=0,"",B421/U421-1)</f>
        <v/>
      </c>
      <c r="W421" s="8" t="str">
        <f aca="false">IF(T421=0,"",IF(T420=T421,MAX(W420,F421),F421))</f>
        <v/>
      </c>
      <c r="X421" s="9" t="str">
        <f aca="false">IF(T421=0,"",F421/W421-1)</f>
        <v/>
      </c>
    </row>
    <row r="422" customFormat="false" ht="15" hidden="false" customHeight="false" outlineLevel="0" collapsed="false">
      <c r="A422" s="5" t="n">
        <v>44250</v>
      </c>
      <c r="B422" s="6" t="n">
        <v>48560.4890350672</v>
      </c>
      <c r="C422" s="7" t="n">
        <v>76735.23019</v>
      </c>
      <c r="D422" s="0" t="n">
        <f aca="false">INT((ROW()-3)/30)</f>
        <v>13</v>
      </c>
      <c r="E422" s="0" t="n">
        <f aca="false">2+30*D422</f>
        <v>392</v>
      </c>
      <c r="F422" s="8" t="n">
        <f aca="false">INDEX($F:$F,$E422)*(2*B422/INDEX($B:$B,$E422)-C422/INDEX($C:$C,$E422))</f>
        <v>5022.21030277884</v>
      </c>
      <c r="G422" s="9" t="n">
        <f aca="false">B422/B421-1</f>
        <v>-0.0999341818615515</v>
      </c>
      <c r="H422" s="9" t="n">
        <f aca="false">F422/F421-1</f>
        <v>0.00583252933560829</v>
      </c>
      <c r="I422" s="9" t="n">
        <f aca="false">LN(B422/B421)</f>
        <v>-0.105287387066844</v>
      </c>
      <c r="J422" s="9" t="n">
        <f aca="false">LN(F422/F421)</f>
        <v>0.00581558598618245</v>
      </c>
      <c r="K422" s="9" t="n">
        <f aca="false">F422/F415-1</f>
        <v>-0.00294845484611528</v>
      </c>
      <c r="L422" s="9" t="n">
        <f aca="false">F422/F392-1</f>
        <v>0.067446171343069</v>
      </c>
      <c r="M422" s="9" t="n">
        <f aca="false">B422/B415-1</f>
        <v>-0.0118007551299182</v>
      </c>
      <c r="N422" s="9" t="n">
        <f aca="false">B422/B392-1</f>
        <v>0.507335852815295</v>
      </c>
      <c r="O422" s="8" t="n">
        <f aca="false">MAX(O421,F422)</f>
        <v>5093.44261660501</v>
      </c>
      <c r="P422" s="9" t="n">
        <f aca="false">F422/O422-1</f>
        <v>-0.0139851018629232</v>
      </c>
      <c r="Q422" s="8" t="n">
        <f aca="false">MAX(Q421,B422)</f>
        <v>57500.7161102864</v>
      </c>
      <c r="R422" s="9" t="n">
        <f aca="false">B422/Q422-1</f>
        <v>-0.15548027363819</v>
      </c>
      <c r="S422" s="9" t="n">
        <f aca="false">B422/INDEX($B:$B,$E422)-1</f>
        <v>0.507335852815295</v>
      </c>
      <c r="T422" s="0" t="n">
        <f aca="false">IF(AND($A422&gt;=CrashTest!$B$3,$A422&lt;=CrashTest!$C$3),1,IF(AND($A422&gt;=CrashTest!$B$4,$A422&lt;=CrashTest!$C$4),2,IF(AND($A422&gt;=CrashTest!$B$5,$A422&lt;=CrashTest!$C$5),3,IF(AND($A422&gt;=CrashTest!$B$6,$A422&lt;=CrashTest!$C$6),4,IF(AND($A422&gt;=CrashTest!$B$7,$A422&lt;=CrashTest!$C$7),5,0)))))</f>
        <v>0</v>
      </c>
      <c r="U422" s="8" t="str">
        <f aca="false">IF(T422=0,"",IF(T421=T422,MAX(U421,B422),B422))</f>
        <v/>
      </c>
      <c r="V422" s="9" t="str">
        <f aca="false">IF(T422=0,"",B422/U422-1)</f>
        <v/>
      </c>
      <c r="W422" s="8" t="str">
        <f aca="false">IF(T422=0,"",IF(T421=T422,MAX(W421,F422),F422))</f>
        <v/>
      </c>
      <c r="X422" s="9" t="str">
        <f aca="false">IF(T422=0,"",F422/W422-1)</f>
        <v/>
      </c>
    </row>
    <row r="423" customFormat="false" ht="15" hidden="false" customHeight="false" outlineLevel="0" collapsed="false">
      <c r="A423" s="5" t="n">
        <v>44251</v>
      </c>
      <c r="B423" s="6" t="n">
        <v>49567.3456890707</v>
      </c>
      <c r="C423" s="7" t="n">
        <v>79103.53759</v>
      </c>
      <c r="D423" s="0" t="n">
        <f aca="false">INT((ROW()-3)/30)</f>
        <v>14</v>
      </c>
      <c r="E423" s="0" t="n">
        <f aca="false">2+30*D423</f>
        <v>422</v>
      </c>
      <c r="F423" s="8" t="n">
        <f aca="false">INDEX($F:$F,$E423)*(2*B423/INDEX($B:$B,$E423)-C423/INDEX($C:$C,$E423))</f>
        <v>5075.46972973907</v>
      </c>
      <c r="G423" s="9" t="n">
        <f aca="false">B423/B422-1</f>
        <v>0.020734071546858</v>
      </c>
      <c r="H423" s="9" t="n">
        <f aca="false">F423/F422-1</f>
        <v>0.0106047783245486</v>
      </c>
      <c r="I423" s="9" t="n">
        <f aca="false">LN(B423/B422)</f>
        <v>0.020522046439275</v>
      </c>
      <c r="J423" s="9" t="n">
        <f aca="false">LN(F423/F422)</f>
        <v>0.0105489420700628</v>
      </c>
      <c r="K423" s="9" t="n">
        <f aca="false">F423/F416-1</f>
        <v>0.00241475086971321</v>
      </c>
      <c r="L423" s="9" t="n">
        <f aca="false">F423/F393-1</f>
        <v>0.063825019008747</v>
      </c>
      <c r="M423" s="9" t="n">
        <f aca="false">B423/B416-1</f>
        <v>-0.0508874394108558</v>
      </c>
      <c r="N423" s="9" t="n">
        <f aca="false">B423/B393-1</f>
        <v>0.528926442802431</v>
      </c>
      <c r="O423" s="8" t="n">
        <f aca="false">MAX(O422,F423)</f>
        <v>5093.44261660501</v>
      </c>
      <c r="P423" s="9" t="n">
        <f aca="false">F423/O423-1</f>
        <v>-0.00352863244347712</v>
      </c>
      <c r="Q423" s="8" t="n">
        <f aca="false">MAX(Q422,B423)</f>
        <v>57500.7161102864</v>
      </c>
      <c r="R423" s="9" t="n">
        <f aca="false">B423/Q423-1</f>
        <v>-0.137969941209071</v>
      </c>
      <c r="S423" s="9" t="n">
        <f aca="false">B423/INDEX($B:$B,$E423)-1</f>
        <v>0.020734071546858</v>
      </c>
      <c r="T423" s="0" t="n">
        <f aca="false">IF(AND($A423&gt;=CrashTest!$B$3,$A423&lt;=CrashTest!$C$3),1,IF(AND($A423&gt;=CrashTest!$B$4,$A423&lt;=CrashTest!$C$4),2,IF(AND($A423&gt;=CrashTest!$B$5,$A423&lt;=CrashTest!$C$5),3,IF(AND($A423&gt;=CrashTest!$B$6,$A423&lt;=CrashTest!$C$6),4,IF(AND($A423&gt;=CrashTest!$B$7,$A423&lt;=CrashTest!$C$7),5,0)))))</f>
        <v>0</v>
      </c>
      <c r="U423" s="8" t="str">
        <f aca="false">IF(T423=0,"",IF(T422=T423,MAX(U422,B423),B423))</f>
        <v/>
      </c>
      <c r="V423" s="9" t="str">
        <f aca="false">IF(T423=0,"",B423/U423-1)</f>
        <v/>
      </c>
      <c r="W423" s="8" t="str">
        <f aca="false">IF(T423=0,"",IF(T422=T423,MAX(W422,F423),F423))</f>
        <v/>
      </c>
      <c r="X423" s="9" t="str">
        <f aca="false">IF(T423=0,"",F423/W423-1)</f>
        <v/>
      </c>
    </row>
    <row r="424" customFormat="false" ht="15" hidden="false" customHeight="false" outlineLevel="0" collapsed="false">
      <c r="A424" s="5" t="n">
        <v>44252</v>
      </c>
      <c r="B424" s="6" t="n">
        <v>47568.131170076</v>
      </c>
      <c r="C424" s="7" t="n">
        <v>71271.90844</v>
      </c>
      <c r="D424" s="0" t="n">
        <f aca="false">INT((ROW()-3)/30)</f>
        <v>14</v>
      </c>
      <c r="E424" s="0" t="n">
        <f aca="false">2+30*D424</f>
        <v>422</v>
      </c>
      <c r="F424" s="8" t="n">
        <f aca="false">INDEX($F:$F,$E424)*(2*B424/INDEX($B:$B,$E424)-C424/INDEX($C:$C,$E424))</f>
        <v>5174.51408761753</v>
      </c>
      <c r="G424" s="9" t="n">
        <f aca="false">B424/B423-1</f>
        <v>-0.0403332978839639</v>
      </c>
      <c r="H424" s="9" t="n">
        <f aca="false">F424/F423-1</f>
        <v>0.0195143234325923</v>
      </c>
      <c r="I424" s="9" t="n">
        <f aca="false">LN(B424/B423)</f>
        <v>-0.0411692400988189</v>
      </c>
      <c r="J424" s="9" t="n">
        <f aca="false">LN(F424/F423)</f>
        <v>0.0193263604016469</v>
      </c>
      <c r="K424" s="9" t="n">
        <f aca="false">F424/F417-1</f>
        <v>0.0223937170860267</v>
      </c>
      <c r="L424" s="9" t="n">
        <f aca="false">F424/F394-1</f>
        <v>0.0851061703997698</v>
      </c>
      <c r="M424" s="9" t="n">
        <f aca="false">B424/B417-1</f>
        <v>-0.0790306534445511</v>
      </c>
      <c r="N424" s="9" t="n">
        <f aca="false">B424/B394-1</f>
        <v>0.457328423081766</v>
      </c>
      <c r="O424" s="8" t="n">
        <f aca="false">MAX(O423,F424)</f>
        <v>5174.51408761753</v>
      </c>
      <c r="P424" s="9" t="n">
        <f aca="false">F424/O424-1</f>
        <v>0</v>
      </c>
      <c r="Q424" s="8" t="n">
        <f aca="false">MAX(Q423,B424)</f>
        <v>57500.7161102864</v>
      </c>
      <c r="R424" s="9" t="n">
        <f aca="false">B424/Q424-1</f>
        <v>-0.172738456355216</v>
      </c>
      <c r="S424" s="9" t="n">
        <f aca="false">B424/INDEX($B:$B,$E424)-1</f>
        <v>-0.0204354998211527</v>
      </c>
      <c r="T424" s="0" t="n">
        <f aca="false">IF(AND($A424&gt;=CrashTest!$B$3,$A424&lt;=CrashTest!$C$3),1,IF(AND($A424&gt;=CrashTest!$B$4,$A424&lt;=CrashTest!$C$4),2,IF(AND($A424&gt;=CrashTest!$B$5,$A424&lt;=CrashTest!$C$5),3,IF(AND($A424&gt;=CrashTest!$B$6,$A424&lt;=CrashTest!$C$6),4,IF(AND($A424&gt;=CrashTest!$B$7,$A424&lt;=CrashTest!$C$7),5,0)))))</f>
        <v>0</v>
      </c>
      <c r="U424" s="8" t="str">
        <f aca="false">IF(T424=0,"",IF(T423=T424,MAX(U423,B424),B424))</f>
        <v/>
      </c>
      <c r="V424" s="9" t="str">
        <f aca="false">IF(T424=0,"",B424/U424-1)</f>
        <v/>
      </c>
      <c r="W424" s="8" t="str">
        <f aca="false">IF(T424=0,"",IF(T423=T424,MAX(W423,F424),F424))</f>
        <v/>
      </c>
      <c r="X424" s="9" t="str">
        <f aca="false">IF(T424=0,"",F424/W424-1)</f>
        <v/>
      </c>
    </row>
    <row r="425" customFormat="false" ht="15" hidden="false" customHeight="false" outlineLevel="0" collapsed="false">
      <c r="A425" s="5" t="n">
        <v>44253</v>
      </c>
      <c r="B425" s="6" t="n">
        <v>46231.7675784921</v>
      </c>
      <c r="C425" s="7" t="n">
        <v>69117.80737</v>
      </c>
      <c r="D425" s="0" t="n">
        <f aca="false">INT((ROW()-3)/30)</f>
        <v>14</v>
      </c>
      <c r="E425" s="0" t="n">
        <f aca="false">2+30*D425</f>
        <v>422</v>
      </c>
      <c r="F425" s="8" t="n">
        <f aca="false">INDEX($F:$F,$E425)*(2*B425/INDEX($B:$B,$E425)-C425/INDEX($C:$C,$E425))</f>
        <v>5039.07880277513</v>
      </c>
      <c r="G425" s="9" t="n">
        <f aca="false">B425/B424-1</f>
        <v>-0.0280936744562412</v>
      </c>
      <c r="H425" s="9" t="n">
        <f aca="false">F425/F424-1</f>
        <v>-0.0261735271272119</v>
      </c>
      <c r="I425" s="9" t="n">
        <f aca="false">LN(B425/B424)</f>
        <v>-0.0284958520632315</v>
      </c>
      <c r="J425" s="9" t="n">
        <f aca="false">LN(F425/F424)</f>
        <v>-0.0265221504800343</v>
      </c>
      <c r="K425" s="9" t="n">
        <f aca="false">F425/F418-1</f>
        <v>0.00736682983660653</v>
      </c>
      <c r="L425" s="9" t="n">
        <f aca="false">F425/F395-1</f>
        <v>0.0807609429027636</v>
      </c>
      <c r="M425" s="9" t="n">
        <f aca="false">B425/B418-1</f>
        <v>-0.171778039768173</v>
      </c>
      <c r="N425" s="9" t="n">
        <f aca="false">B425/B395-1</f>
        <v>0.522838926974072</v>
      </c>
      <c r="O425" s="8" t="n">
        <f aca="false">MAX(O424,F425)</f>
        <v>5174.51408761753</v>
      </c>
      <c r="P425" s="9" t="n">
        <f aca="false">F425/O425-1</f>
        <v>-0.0261735271272119</v>
      </c>
      <c r="Q425" s="8" t="n">
        <f aca="false">MAX(Q424,B425)</f>
        <v>57500.7161102864</v>
      </c>
      <c r="R425" s="9" t="n">
        <f aca="false">B425/Q425-1</f>
        <v>-0.195979272852541</v>
      </c>
      <c r="S425" s="9" t="n">
        <f aca="false">B425/INDEX($B:$B,$E425)-1</f>
        <v>-0.0479550659980679</v>
      </c>
      <c r="T425" s="0" t="n">
        <f aca="false">IF(AND($A425&gt;=CrashTest!$B$3,$A425&lt;=CrashTest!$C$3),1,IF(AND($A425&gt;=CrashTest!$B$4,$A425&lt;=CrashTest!$C$4),2,IF(AND($A425&gt;=CrashTest!$B$5,$A425&lt;=CrashTest!$C$5),3,IF(AND($A425&gt;=CrashTest!$B$6,$A425&lt;=CrashTest!$C$6),4,IF(AND($A425&gt;=CrashTest!$B$7,$A425&lt;=CrashTest!$C$7),5,0)))))</f>
        <v>0</v>
      </c>
      <c r="U425" s="8" t="str">
        <f aca="false">IF(T425=0,"",IF(T424=T425,MAX(U424,B425),B425))</f>
        <v/>
      </c>
      <c r="V425" s="9" t="str">
        <f aca="false">IF(T425=0,"",B425/U425-1)</f>
        <v/>
      </c>
      <c r="W425" s="8" t="str">
        <f aca="false">IF(T425=0,"",IF(T424=T425,MAX(W424,F425),F425))</f>
        <v/>
      </c>
      <c r="X425" s="9" t="str">
        <f aca="false">IF(T425=0,"",F425/W425-1)</f>
        <v/>
      </c>
    </row>
    <row r="426" customFormat="false" ht="15" hidden="false" customHeight="false" outlineLevel="0" collapsed="false">
      <c r="A426" s="5" t="n">
        <v>44254</v>
      </c>
      <c r="B426" s="6" t="n">
        <v>45834.5133611923</v>
      </c>
      <c r="C426" s="7" t="n">
        <v>68693.1529</v>
      </c>
      <c r="D426" s="0" t="n">
        <f aca="false">INT((ROW()-3)/30)</f>
        <v>14</v>
      </c>
      <c r="E426" s="0" t="n">
        <f aca="false">2+30*D426</f>
        <v>422</v>
      </c>
      <c r="F426" s="8" t="n">
        <f aca="false">INDEX($F:$F,$E426)*(2*B426/INDEX($B:$B,$E426)-C426/INDEX($C:$C,$E426))</f>
        <v>4984.70238098768</v>
      </c>
      <c r="G426" s="9" t="n">
        <f aca="false">B426/B425-1</f>
        <v>-0.00859266772842604</v>
      </c>
      <c r="H426" s="9" t="n">
        <f aca="false">F426/F425-1</f>
        <v>-0.010790944915867</v>
      </c>
      <c r="I426" s="9" t="n">
        <f aca="false">LN(B426/B425)</f>
        <v>-0.0086297975469044</v>
      </c>
      <c r="J426" s="9" t="n">
        <f aca="false">LN(F426/F425)</f>
        <v>-0.010849589430015</v>
      </c>
      <c r="K426" s="9" t="n">
        <f aca="false">F426/F419-1</f>
        <v>-0.00863945432736579</v>
      </c>
      <c r="L426" s="9" t="n">
        <f aca="false">F426/F396-1</f>
        <v>0.0469902860975975</v>
      </c>
      <c r="M426" s="9" t="n">
        <f aca="false">B426/B419-1</f>
        <v>-0.179501976557661</v>
      </c>
      <c r="N426" s="9" t="n">
        <f aca="false">B426/B396-1</f>
        <v>0.36773358024677</v>
      </c>
      <c r="O426" s="8" t="n">
        <f aca="false">MAX(O425,F426)</f>
        <v>5174.51408761753</v>
      </c>
      <c r="P426" s="9" t="n">
        <f aca="false">F426/O426-1</f>
        <v>-0.0366820349535952</v>
      </c>
      <c r="Q426" s="8" t="n">
        <f aca="false">MAX(Q425,B426)</f>
        <v>57500.7161102864</v>
      </c>
      <c r="R426" s="9" t="n">
        <f aca="false">B426/Q426-1</f>
        <v>-0.202887955807686</v>
      </c>
      <c r="S426" s="9" t="n">
        <f aca="false">B426/INDEX($B:$B,$E426)-1</f>
        <v>-0.0561356717784777</v>
      </c>
      <c r="T426" s="0" t="n">
        <f aca="false">IF(AND($A426&gt;=CrashTest!$B$3,$A426&lt;=CrashTest!$C$3),1,IF(AND($A426&gt;=CrashTest!$B$4,$A426&lt;=CrashTest!$C$4),2,IF(AND($A426&gt;=CrashTest!$B$5,$A426&lt;=CrashTest!$C$5),3,IF(AND($A426&gt;=CrashTest!$B$6,$A426&lt;=CrashTest!$C$6),4,IF(AND($A426&gt;=CrashTest!$B$7,$A426&lt;=CrashTest!$C$7),5,0)))))</f>
        <v>0</v>
      </c>
      <c r="U426" s="8" t="str">
        <f aca="false">IF(T426=0,"",IF(T425=T426,MAX(U425,B426),B426))</f>
        <v/>
      </c>
      <c r="V426" s="9" t="str">
        <f aca="false">IF(T426=0,"",B426/U426-1)</f>
        <v/>
      </c>
      <c r="W426" s="8" t="str">
        <f aca="false">IF(T426=0,"",IF(T425=T426,MAX(W425,F426),F426))</f>
        <v/>
      </c>
      <c r="X426" s="9" t="str">
        <f aca="false">IF(T426=0,"",F426/W426-1)</f>
        <v/>
      </c>
    </row>
    <row r="427" customFormat="false" ht="15" hidden="false" customHeight="false" outlineLevel="0" collapsed="false">
      <c r="A427" s="5" t="n">
        <v>44255</v>
      </c>
      <c r="B427" s="6" t="n">
        <v>45359.4641642314</v>
      </c>
      <c r="C427" s="7" t="n">
        <v>65996.59812</v>
      </c>
      <c r="D427" s="0" t="n">
        <f aca="false">INT((ROW()-3)/30)</f>
        <v>14</v>
      </c>
      <c r="E427" s="0" t="n">
        <f aca="false">2+30*D427</f>
        <v>422</v>
      </c>
      <c r="F427" s="8" t="n">
        <f aca="false">INDEX($F:$F,$E427)*(2*B427/INDEX($B:$B,$E427)-C427/INDEX($C:$C,$E427))</f>
        <v>5062.92717810556</v>
      </c>
      <c r="G427" s="9" t="n">
        <f aca="false">B427/B426-1</f>
        <v>-0.0103644429082805</v>
      </c>
      <c r="H427" s="9" t="n">
        <f aca="false">F427/F426-1</f>
        <v>0.0156929724463073</v>
      </c>
      <c r="I427" s="9" t="n">
        <f aca="false">LN(B427/B426)</f>
        <v>-0.010418527777608</v>
      </c>
      <c r="J427" s="9" t="n">
        <f aca="false">LN(F427/F426)</f>
        <v>0.0155711110128366</v>
      </c>
      <c r="K427" s="9" t="n">
        <f aca="false">F427/F420-1</f>
        <v>0.0017121538981888</v>
      </c>
      <c r="L427" s="9" t="n">
        <f aca="false">F427/F397-1</f>
        <v>0.0753474580638121</v>
      </c>
      <c r="M427" s="9" t="n">
        <f aca="false">B427/B420-1</f>
        <v>-0.21114957808122</v>
      </c>
      <c r="N427" s="9" t="n">
        <f aca="false">B427/B397-1</f>
        <v>0.327614171522068</v>
      </c>
      <c r="O427" s="8" t="n">
        <f aca="false">MAX(O426,F427)</f>
        <v>5174.51408761753</v>
      </c>
      <c r="P427" s="9" t="n">
        <f aca="false">F427/O427-1</f>
        <v>-0.0215647126710892</v>
      </c>
      <c r="Q427" s="8" t="n">
        <f aca="false">MAX(Q426,B427)</f>
        <v>57500.7161102864</v>
      </c>
      <c r="R427" s="9" t="n">
        <f aca="false">B427/Q427-1</f>
        <v>-0.21114957808122</v>
      </c>
      <c r="S427" s="9" t="n">
        <f aca="false">B427/INDEX($B:$B,$E427)-1</f>
        <v>-0.0659182997214922</v>
      </c>
      <c r="T427" s="0" t="n">
        <f aca="false">IF(AND($A427&gt;=CrashTest!$B$3,$A427&lt;=CrashTest!$C$3),1,IF(AND($A427&gt;=CrashTest!$B$4,$A427&lt;=CrashTest!$C$4),2,IF(AND($A427&gt;=CrashTest!$B$5,$A427&lt;=CrashTest!$C$5),3,IF(AND($A427&gt;=CrashTest!$B$6,$A427&lt;=CrashTest!$C$6),4,IF(AND($A427&gt;=CrashTest!$B$7,$A427&lt;=CrashTest!$C$7),5,0)))))</f>
        <v>0</v>
      </c>
      <c r="U427" s="8" t="str">
        <f aca="false">IF(T427=0,"",IF(T426=T427,MAX(U426,B427),B427))</f>
        <v/>
      </c>
      <c r="V427" s="9" t="str">
        <f aca="false">IF(T427=0,"",B427/U427-1)</f>
        <v/>
      </c>
      <c r="W427" s="8" t="str">
        <f aca="false">IF(T427=0,"",IF(T426=T427,MAX(W426,F427),F427))</f>
        <v/>
      </c>
      <c r="X427" s="9" t="str">
        <f aca="false">IF(T427=0,"",F427/W427-1)</f>
        <v/>
      </c>
    </row>
    <row r="428" customFormat="false" ht="15" hidden="false" customHeight="false" outlineLevel="0" collapsed="false">
      <c r="A428" s="5" t="n">
        <v>44256</v>
      </c>
      <c r="B428" s="6" t="n">
        <v>49634.4471092928</v>
      </c>
      <c r="C428" s="7" t="n">
        <v>78609.29795</v>
      </c>
      <c r="D428" s="0" t="n">
        <f aca="false">INT((ROW()-3)/30)</f>
        <v>14</v>
      </c>
      <c r="E428" s="0" t="n">
        <f aca="false">2+30*D428</f>
        <v>422</v>
      </c>
      <c r="F428" s="8" t="n">
        <f aca="false">INDEX($F:$F,$E428)*(2*B428/INDEX($B:$B,$E428)-C428/INDEX($C:$C,$E428))</f>
        <v>5121.69649373787</v>
      </c>
      <c r="G428" s="9" t="n">
        <f aca="false">B428/B427-1</f>
        <v>0.0942467690884337</v>
      </c>
      <c r="H428" s="9" t="n">
        <f aca="false">F428/F427-1</f>
        <v>0.0116077742311727</v>
      </c>
      <c r="I428" s="9" t="n">
        <f aca="false">LN(B428/B427)</f>
        <v>0.0900662444579916</v>
      </c>
      <c r="J428" s="9" t="n">
        <f aca="false">LN(F428/F427)</f>
        <v>0.0115409208683389</v>
      </c>
      <c r="K428" s="9" t="n">
        <f aca="false">F428/F421-1</f>
        <v>0.0257573116632073</v>
      </c>
      <c r="L428" s="9" t="n">
        <f aca="false">F428/F398-1</f>
        <v>0.076293526745445</v>
      </c>
      <c r="M428" s="9" t="n">
        <f aca="false">B428/B421-1</f>
        <v>-0.08002843190038</v>
      </c>
      <c r="N428" s="9" t="n">
        <f aca="false">B428/B398-1</f>
        <v>0.444965557606351</v>
      </c>
      <c r="O428" s="8" t="n">
        <f aca="false">MAX(O427,F428)</f>
        <v>5174.51408761753</v>
      </c>
      <c r="P428" s="9" t="n">
        <f aca="false">F428/O428-1</f>
        <v>-0.0102072567559626</v>
      </c>
      <c r="Q428" s="8" t="n">
        <f aca="false">MAX(Q427,B428)</f>
        <v>57500.7161102864</v>
      </c>
      <c r="R428" s="9" t="n">
        <f aca="false">B428/Q428-1</f>
        <v>-0.136802974521328</v>
      </c>
      <c r="S428" s="9" t="n">
        <f aca="false">B428/INDEX($B:$B,$E428)-1</f>
        <v>0.0221158825943877</v>
      </c>
      <c r="T428" s="0" t="n">
        <f aca="false">IF(AND($A428&gt;=CrashTest!$B$3,$A428&lt;=CrashTest!$C$3),1,IF(AND($A428&gt;=CrashTest!$B$4,$A428&lt;=CrashTest!$C$4),2,IF(AND($A428&gt;=CrashTest!$B$5,$A428&lt;=CrashTest!$C$5),3,IF(AND($A428&gt;=CrashTest!$B$6,$A428&lt;=CrashTest!$C$6),4,IF(AND($A428&gt;=CrashTest!$B$7,$A428&lt;=CrashTest!$C$7),5,0)))))</f>
        <v>0</v>
      </c>
      <c r="U428" s="8" t="str">
        <f aca="false">IF(T428=0,"",IF(T427=T428,MAX(U427,B428),B428))</f>
        <v/>
      </c>
      <c r="V428" s="9" t="str">
        <f aca="false">IF(T428=0,"",B428/U428-1)</f>
        <v/>
      </c>
      <c r="W428" s="8" t="str">
        <f aca="false">IF(T428=0,"",IF(T427=T428,MAX(W427,F428),F428))</f>
        <v/>
      </c>
      <c r="X428" s="9" t="str">
        <f aca="false">IF(T428=0,"",F428/W428-1)</f>
        <v/>
      </c>
    </row>
    <row r="429" customFormat="false" ht="15" hidden="false" customHeight="false" outlineLevel="0" collapsed="false">
      <c r="A429" s="5" t="n">
        <v>44257</v>
      </c>
      <c r="B429" s="6" t="n">
        <v>48304.7054879018</v>
      </c>
      <c r="C429" s="7" t="n">
        <v>75323.32183</v>
      </c>
      <c r="D429" s="0" t="n">
        <f aca="false">INT((ROW()-3)/30)</f>
        <v>14</v>
      </c>
      <c r="E429" s="0" t="n">
        <f aca="false">2+30*D429</f>
        <v>422</v>
      </c>
      <c r="F429" s="8" t="n">
        <f aca="false">INDEX($F:$F,$E429)*(2*B429/INDEX($B:$B,$E429)-C429/INDEX($C:$C,$E429))</f>
        <v>5061.71051217288</v>
      </c>
      <c r="G429" s="9" t="n">
        <f aca="false">B429/B428-1</f>
        <v>-0.0267907007901783</v>
      </c>
      <c r="H429" s="9" t="n">
        <f aca="false">F429/F428-1</f>
        <v>-0.0117121312514978</v>
      </c>
      <c r="I429" s="9" t="n">
        <f aca="false">LN(B429/B428)</f>
        <v>-0.0271561128267834</v>
      </c>
      <c r="J429" s="9" t="n">
        <f aca="false">LN(F429/F428)</f>
        <v>-0.0117812585427826</v>
      </c>
      <c r="K429" s="9" t="n">
        <f aca="false">F429/F422-1</f>
        <v>0.00786510460786283</v>
      </c>
      <c r="L429" s="9" t="n">
        <f aca="false">F429/F399-1</f>
        <v>0.0675807493642202</v>
      </c>
      <c r="M429" s="9" t="n">
        <f aca="false">B429/B422-1</f>
        <v>-0.00526731818908754</v>
      </c>
      <c r="N429" s="9" t="n">
        <f aca="false">B429/B399-1</f>
        <v>0.456811309344283</v>
      </c>
      <c r="O429" s="8" t="n">
        <f aca="false">MAX(O428,F429)</f>
        <v>5174.51408761753</v>
      </c>
      <c r="P429" s="9" t="n">
        <f aca="false">F429/O429-1</f>
        <v>-0.0217998392766169</v>
      </c>
      <c r="Q429" s="8" t="n">
        <f aca="false">MAX(Q428,B429)</f>
        <v>57500.7161102864</v>
      </c>
      <c r="R429" s="9" t="n">
        <f aca="false">B429/Q429-1</f>
        <v>-0.159928627753899</v>
      </c>
      <c r="S429" s="9" t="n">
        <f aca="false">B429/INDEX($B:$B,$E429)-1</f>
        <v>-0.00526731818908754</v>
      </c>
      <c r="T429" s="0" t="n">
        <f aca="false">IF(AND($A429&gt;=CrashTest!$B$3,$A429&lt;=CrashTest!$C$3),1,IF(AND($A429&gt;=CrashTest!$B$4,$A429&lt;=CrashTest!$C$4),2,IF(AND($A429&gt;=CrashTest!$B$5,$A429&lt;=CrashTest!$C$5),3,IF(AND($A429&gt;=CrashTest!$B$6,$A429&lt;=CrashTest!$C$6),4,IF(AND($A429&gt;=CrashTest!$B$7,$A429&lt;=CrashTest!$C$7),5,0)))))</f>
        <v>0</v>
      </c>
      <c r="U429" s="8" t="str">
        <f aca="false">IF(T429=0,"",IF(T428=T429,MAX(U428,B429),B429))</f>
        <v/>
      </c>
      <c r="V429" s="9" t="str">
        <f aca="false">IF(T429=0,"",B429/U429-1)</f>
        <v/>
      </c>
      <c r="W429" s="8" t="str">
        <f aca="false">IF(T429=0,"",IF(T428=T429,MAX(W428,F429),F429))</f>
        <v/>
      </c>
      <c r="X429" s="9" t="str">
        <f aca="false">IF(T429=0,"",F429/W429-1)</f>
        <v/>
      </c>
    </row>
    <row r="430" customFormat="false" ht="15" hidden="false" customHeight="false" outlineLevel="0" collapsed="false">
      <c r="A430" s="5" t="n">
        <v>44258</v>
      </c>
      <c r="B430" s="6" t="n">
        <v>50690.4671835184</v>
      </c>
      <c r="C430" s="7" t="n">
        <v>80623.84811</v>
      </c>
      <c r="D430" s="0" t="n">
        <f aca="false">INT((ROW()-3)/30)</f>
        <v>14</v>
      </c>
      <c r="E430" s="0" t="n">
        <f aca="false">2+30*D430</f>
        <v>422</v>
      </c>
      <c r="F430" s="8" t="n">
        <f aca="false">INDEX($F:$F,$E430)*(2*B430/INDEX($B:$B,$E430)-C430/INDEX($C:$C,$E430))</f>
        <v>5208.27795557045</v>
      </c>
      <c r="G430" s="9" t="n">
        <f aca="false">B430/B429-1</f>
        <v>0.0493898404207045</v>
      </c>
      <c r="H430" s="9" t="n">
        <f aca="false">F430/F429-1</f>
        <v>0.0289561094110555</v>
      </c>
      <c r="I430" s="9" t="n">
        <f aca="false">LN(B430/B429)</f>
        <v>0.0482088909016208</v>
      </c>
      <c r="J430" s="9" t="n">
        <f aca="false">LN(F430/F429)</f>
        <v>0.0285448023086495</v>
      </c>
      <c r="K430" s="9" t="n">
        <f aca="false">F430/F423-1</f>
        <v>0.0261666866129067</v>
      </c>
      <c r="L430" s="9" t="n">
        <f aca="false">F430/F400-1</f>
        <v>0.0942396910691836</v>
      </c>
      <c r="M430" s="9" t="n">
        <f aca="false">B430/B423-1</f>
        <v>0.0226584958067533</v>
      </c>
      <c r="N430" s="9" t="n">
        <f aca="false">B430/B400-1</f>
        <v>0.509980837055384</v>
      </c>
      <c r="O430" s="8" t="n">
        <f aca="false">MAX(O429,F430)</f>
        <v>5208.27795557045</v>
      </c>
      <c r="P430" s="9" t="n">
        <f aca="false">F430/O430-1</f>
        <v>0</v>
      </c>
      <c r="Q430" s="8" t="n">
        <f aca="false">MAX(Q429,B430)</f>
        <v>57500.7161102864</v>
      </c>
      <c r="R430" s="9" t="n">
        <f aca="false">B430/Q430-1</f>
        <v>-0.118437636736662</v>
      </c>
      <c r="S430" s="9" t="n">
        <f aca="false">B430/INDEX($B:$B,$E430)-1</f>
        <v>0.0438623702268128</v>
      </c>
      <c r="T430" s="0" t="n">
        <f aca="false">IF(AND($A430&gt;=CrashTest!$B$3,$A430&lt;=CrashTest!$C$3),1,IF(AND($A430&gt;=CrashTest!$B$4,$A430&lt;=CrashTest!$C$4),2,IF(AND($A430&gt;=CrashTest!$B$5,$A430&lt;=CrashTest!$C$5),3,IF(AND($A430&gt;=CrashTest!$B$6,$A430&lt;=CrashTest!$C$6),4,IF(AND($A430&gt;=CrashTest!$B$7,$A430&lt;=CrashTest!$C$7),5,0)))))</f>
        <v>0</v>
      </c>
      <c r="U430" s="8" t="str">
        <f aca="false">IF(T430=0,"",IF(T429=T430,MAX(U429,B430),B430))</f>
        <v/>
      </c>
      <c r="V430" s="9" t="str">
        <f aca="false">IF(T430=0,"",B430/U430-1)</f>
        <v/>
      </c>
      <c r="W430" s="8" t="str">
        <f aca="false">IF(T430=0,"",IF(T429=T430,MAX(W429,F430),F430))</f>
        <v/>
      </c>
      <c r="X430" s="9" t="str">
        <f aca="false">IF(T430=0,"",F430/W430-1)</f>
        <v/>
      </c>
    </row>
    <row r="431" customFormat="false" ht="15" hidden="false" customHeight="false" outlineLevel="0" collapsed="false">
      <c r="A431" s="5" t="n">
        <v>44259</v>
      </c>
      <c r="B431" s="6" t="n">
        <v>48472.7954751607</v>
      </c>
      <c r="C431" s="7" t="n">
        <v>74931.95549</v>
      </c>
      <c r="D431" s="0" t="n">
        <f aca="false">INT((ROW()-3)/30)</f>
        <v>14</v>
      </c>
      <c r="E431" s="0" t="n">
        <f aca="false">2+30*D431</f>
        <v>422</v>
      </c>
      <c r="F431" s="8" t="n">
        <f aca="false">INDEX($F:$F,$E431)*(2*B431/INDEX($B:$B,$E431)-C431/INDEX($C:$C,$E431))</f>
        <v>5122.09319362078</v>
      </c>
      <c r="G431" s="9" t="n">
        <f aca="false">B431/B430-1</f>
        <v>-0.0437492852517791</v>
      </c>
      <c r="H431" s="9" t="n">
        <f aca="false">F431/F430-1</f>
        <v>-0.0165476502377309</v>
      </c>
      <c r="I431" s="9" t="n">
        <f aca="false">LN(B431/B430)</f>
        <v>-0.0447351463925509</v>
      </c>
      <c r="J431" s="9" t="n">
        <f aca="false">LN(F431/F430)</f>
        <v>-0.0166860919838184</v>
      </c>
      <c r="K431" s="9" t="n">
        <f aca="false">F431/F424-1</f>
        <v>-0.0101305925752891</v>
      </c>
      <c r="L431" s="9" t="n">
        <f aca="false">F431/F401-1</f>
        <v>0.0620354317432998</v>
      </c>
      <c r="M431" s="9" t="n">
        <f aca="false">B431/B424-1</f>
        <v>0.019018285621736</v>
      </c>
      <c r="N431" s="9" t="n">
        <f aca="false">B431/B401-1</f>
        <v>0.361742687348606</v>
      </c>
      <c r="O431" s="8" t="n">
        <f aca="false">MAX(O430,F431)</f>
        <v>5208.27795557045</v>
      </c>
      <c r="P431" s="9" t="n">
        <f aca="false">F431/O431-1</f>
        <v>-0.0165476502377309</v>
      </c>
      <c r="Q431" s="8" t="n">
        <f aca="false">MAX(Q430,B431)</f>
        <v>57500.7161102864</v>
      </c>
      <c r="R431" s="9" t="n">
        <f aca="false">B431/Q431-1</f>
        <v>-0.157005360034302</v>
      </c>
      <c r="S431" s="9" t="n">
        <f aca="false">B431/INDEX($B:$B,$E431)-1</f>
        <v>-0.00180586237183833</v>
      </c>
      <c r="T431" s="0" t="n">
        <f aca="false">IF(AND($A431&gt;=CrashTest!$B$3,$A431&lt;=CrashTest!$C$3),1,IF(AND($A431&gt;=CrashTest!$B$4,$A431&lt;=CrashTest!$C$4),2,IF(AND($A431&gt;=CrashTest!$B$5,$A431&lt;=CrashTest!$C$5),3,IF(AND($A431&gt;=CrashTest!$B$6,$A431&lt;=CrashTest!$C$6),4,IF(AND($A431&gt;=CrashTest!$B$7,$A431&lt;=CrashTest!$C$7),5,0)))))</f>
        <v>0</v>
      </c>
      <c r="U431" s="8" t="str">
        <f aca="false">IF(T431=0,"",IF(T430=T431,MAX(U430,B431),B431))</f>
        <v/>
      </c>
      <c r="V431" s="9" t="str">
        <f aca="false">IF(T431=0,"",B431/U431-1)</f>
        <v/>
      </c>
      <c r="W431" s="8" t="str">
        <f aca="false">IF(T431=0,"",IF(T430=T431,MAX(W430,F431),F431))</f>
        <v/>
      </c>
      <c r="X431" s="9" t="str">
        <f aca="false">IF(T431=0,"",F431/W431-1)</f>
        <v/>
      </c>
    </row>
    <row r="432" customFormat="false" ht="15" hidden="false" customHeight="false" outlineLevel="0" collapsed="false">
      <c r="A432" s="5" t="n">
        <v>44260</v>
      </c>
      <c r="B432" s="6" t="n">
        <v>48800.8173594389</v>
      </c>
      <c r="C432" s="7" t="n">
        <v>76045.94402</v>
      </c>
      <c r="D432" s="0" t="n">
        <f aca="false">INT((ROW()-3)/30)</f>
        <v>14</v>
      </c>
      <c r="E432" s="0" t="n">
        <f aca="false">2+30*D432</f>
        <v>422</v>
      </c>
      <c r="F432" s="8" t="n">
        <f aca="false">INDEX($F:$F,$E432)*(2*B432/INDEX($B:$B,$E432)-C432/INDEX($C:$C,$E432))</f>
        <v>5117.03343717129</v>
      </c>
      <c r="G432" s="9" t="n">
        <f aca="false">B432/B431-1</f>
        <v>0.00676713362748571</v>
      </c>
      <c r="H432" s="9" t="n">
        <f aca="false">F432/F431-1</f>
        <v>-0.00098782983015544</v>
      </c>
      <c r="I432" s="9" t="n">
        <f aca="false">LN(B432/B431)</f>
        <v>0.00674433935552622</v>
      </c>
      <c r="J432" s="9" t="n">
        <f aca="false">LN(F432/F431)</f>
        <v>-0.000988318055591027</v>
      </c>
      <c r="K432" s="9" t="n">
        <f aca="false">F432/F425-1</f>
        <v>0.0154700169311153</v>
      </c>
      <c r="L432" s="9" t="n">
        <f aca="false">F432/F402-1</f>
        <v>0.0605510286992519</v>
      </c>
      <c r="M432" s="9" t="n">
        <f aca="false">B432/B425-1</f>
        <v>0.055568928369115</v>
      </c>
      <c r="N432" s="9" t="n">
        <f aca="false">B432/B402-1</f>
        <v>0.298641031924253</v>
      </c>
      <c r="O432" s="8" t="n">
        <f aca="false">MAX(O431,F432)</f>
        <v>5208.27795557045</v>
      </c>
      <c r="P432" s="9" t="n">
        <f aca="false">F432/O432-1</f>
        <v>-0.0175191338053625</v>
      </c>
      <c r="Q432" s="8" t="n">
        <f aca="false">MAX(Q431,B432)</f>
        <v>57500.7161102864</v>
      </c>
      <c r="R432" s="9" t="n">
        <f aca="false">B432/Q432-1</f>
        <v>-0.1513007026584</v>
      </c>
      <c r="S432" s="9" t="n">
        <f aca="false">B432/INDEX($B:$B,$E432)-1</f>
        <v>0.00494905074366425</v>
      </c>
      <c r="T432" s="0" t="n">
        <f aca="false">IF(AND($A432&gt;=CrashTest!$B$3,$A432&lt;=CrashTest!$C$3),1,IF(AND($A432&gt;=CrashTest!$B$4,$A432&lt;=CrashTest!$C$4),2,IF(AND($A432&gt;=CrashTest!$B$5,$A432&lt;=CrashTest!$C$5),3,IF(AND($A432&gt;=CrashTest!$B$6,$A432&lt;=CrashTest!$C$6),4,IF(AND($A432&gt;=CrashTest!$B$7,$A432&lt;=CrashTest!$C$7),5,0)))))</f>
        <v>0</v>
      </c>
      <c r="U432" s="8" t="str">
        <f aca="false">IF(T432=0,"",IF(T431=T432,MAX(U431,B432),B432))</f>
        <v/>
      </c>
      <c r="V432" s="9" t="str">
        <f aca="false">IF(T432=0,"",B432/U432-1)</f>
        <v/>
      </c>
      <c r="W432" s="8" t="str">
        <f aca="false">IF(T432=0,"",IF(T431=T432,MAX(W431,F432),F432))</f>
        <v/>
      </c>
      <c r="X432" s="9" t="str">
        <f aca="false">IF(T432=0,"",F432/W432-1)</f>
        <v/>
      </c>
    </row>
    <row r="433" customFormat="false" ht="15" hidden="false" customHeight="false" outlineLevel="0" collapsed="false">
      <c r="A433" s="5" t="n">
        <v>44261</v>
      </c>
      <c r="B433" s="6" t="n">
        <v>48970.5244868498</v>
      </c>
      <c r="C433" s="7" t="n">
        <v>76401.70602</v>
      </c>
      <c r="D433" s="0" t="n">
        <f aca="false">INT((ROW()-3)/30)</f>
        <v>14</v>
      </c>
      <c r="E433" s="0" t="n">
        <f aca="false">2+30*D433</f>
        <v>422</v>
      </c>
      <c r="F433" s="8" t="n">
        <f aca="false">INDEX($F:$F,$E433)*(2*B433/INDEX($B:$B,$E433)-C433/INDEX($C:$C,$E433))</f>
        <v>5128.85213967024</v>
      </c>
      <c r="G433" s="9" t="n">
        <f aca="false">B433/B432-1</f>
        <v>0.00347754682387658</v>
      </c>
      <c r="H433" s="9" t="n">
        <f aca="false">F433/F432-1</f>
        <v>0.00230967857530406</v>
      </c>
      <c r="I433" s="9" t="n">
        <f aca="false">LN(B433/B432)</f>
        <v>0.0034715141398357</v>
      </c>
      <c r="J433" s="9" t="n">
        <f aca="false">LN(F433/F432)</f>
        <v>0.00230701536772413</v>
      </c>
      <c r="K433" s="9" t="n">
        <f aca="false">F433/F426-1</f>
        <v>0.0289184283563992</v>
      </c>
      <c r="L433" s="9" t="n">
        <f aca="false">F433/F403-1</f>
        <v>0.0476173257130474</v>
      </c>
      <c r="M433" s="9" t="n">
        <f aca="false">B433/B426-1</f>
        <v>0.0684202993701408</v>
      </c>
      <c r="N433" s="9" t="n">
        <f aca="false">B433/B403-1</f>
        <v>0.318922050899459</v>
      </c>
      <c r="O433" s="8" t="n">
        <f aca="false">MAX(O432,F433)</f>
        <v>5208.27795557045</v>
      </c>
      <c r="P433" s="9" t="n">
        <f aca="false">F433/O433-1</f>
        <v>-0.0152499187980665</v>
      </c>
      <c r="Q433" s="8" t="n">
        <f aca="false">MAX(Q432,B433)</f>
        <v>57500.7161102864</v>
      </c>
      <c r="R433" s="9" t="n">
        <f aca="false">B433/Q433-1</f>
        <v>-0.148349311112503</v>
      </c>
      <c r="S433" s="9" t="n">
        <f aca="false">B433/INDEX($B:$B,$E433)-1</f>
        <v>0.00844380812323564</v>
      </c>
      <c r="T433" s="0" t="n">
        <f aca="false">IF(AND($A433&gt;=CrashTest!$B$3,$A433&lt;=CrashTest!$C$3),1,IF(AND($A433&gt;=CrashTest!$B$4,$A433&lt;=CrashTest!$C$4),2,IF(AND($A433&gt;=CrashTest!$B$5,$A433&lt;=CrashTest!$C$5),3,IF(AND($A433&gt;=CrashTest!$B$6,$A433&lt;=CrashTest!$C$6),4,IF(AND($A433&gt;=CrashTest!$B$7,$A433&lt;=CrashTest!$C$7),5,0)))))</f>
        <v>0</v>
      </c>
      <c r="U433" s="8" t="str">
        <f aca="false">IF(T433=0,"",IF(T432=T433,MAX(U432,B433),B433))</f>
        <v/>
      </c>
      <c r="V433" s="9" t="str">
        <f aca="false">IF(T433=0,"",B433/U433-1)</f>
        <v/>
      </c>
      <c r="W433" s="8" t="str">
        <f aca="false">IF(T433=0,"",IF(T432=T433,MAX(W432,F433),F433))</f>
        <v/>
      </c>
      <c r="X433" s="9" t="str">
        <f aca="false">IF(T433=0,"",F433/W433-1)</f>
        <v/>
      </c>
    </row>
    <row r="434" customFormat="false" ht="15" hidden="false" customHeight="false" outlineLevel="0" collapsed="false">
      <c r="A434" s="5" t="n">
        <v>44262</v>
      </c>
      <c r="B434" s="6" t="n">
        <v>51086.4681794272</v>
      </c>
      <c r="C434" s="7" t="n">
        <v>82061.42906</v>
      </c>
      <c r="D434" s="0" t="n">
        <f aca="false">INT((ROW()-3)/30)</f>
        <v>14</v>
      </c>
      <c r="E434" s="0" t="n">
        <f aca="false">2+30*D434</f>
        <v>422</v>
      </c>
      <c r="F434" s="8" t="n">
        <f aca="false">INDEX($F:$F,$E434)*(2*B434/INDEX($B:$B,$E434)-C434/INDEX($C:$C,$E434))</f>
        <v>5196.1005773711</v>
      </c>
      <c r="G434" s="9" t="n">
        <f aca="false">B434/B433-1</f>
        <v>0.0432085160359188</v>
      </c>
      <c r="H434" s="9" t="n">
        <f aca="false">F434/F433-1</f>
        <v>0.0131117910732339</v>
      </c>
      <c r="I434" s="9" t="n">
        <f aca="false">LN(B434/B433)</f>
        <v>0.0423010755349209</v>
      </c>
      <c r="J434" s="9" t="n">
        <f aca="false">LN(F434/F433)</f>
        <v>0.0130265756172426</v>
      </c>
      <c r="K434" s="9" t="n">
        <f aca="false">F434/F427-1</f>
        <v>0.0263036371215155</v>
      </c>
      <c r="L434" s="9" t="n">
        <f aca="false">F434/F404-1</f>
        <v>0.078919483453445</v>
      </c>
      <c r="M434" s="9" t="n">
        <f aca="false">B434/B427-1</f>
        <v>0.126258193757762</v>
      </c>
      <c r="N434" s="9" t="n">
        <f aca="false">B434/B404-1</f>
        <v>0.342775996740019</v>
      </c>
      <c r="O434" s="8" t="n">
        <f aca="false">MAX(O433,F434)</f>
        <v>5208.27795557045</v>
      </c>
      <c r="P434" s="9" t="n">
        <f aca="false">F434/O434-1</f>
        <v>-0.00233808147399661</v>
      </c>
      <c r="Q434" s="8" t="n">
        <f aca="false">MAX(Q433,B434)</f>
        <v>57500.7161102864</v>
      </c>
      <c r="R434" s="9" t="n">
        <f aca="false">B434/Q434-1</f>
        <v>-0.111550748664707</v>
      </c>
      <c r="S434" s="9" t="n">
        <f aca="false">B434/INDEX($B:$B,$E434)-1</f>
        <v>0.0520171685778514</v>
      </c>
      <c r="T434" s="0" t="n">
        <f aca="false">IF(AND($A434&gt;=CrashTest!$B$3,$A434&lt;=CrashTest!$C$3),1,IF(AND($A434&gt;=CrashTest!$B$4,$A434&lt;=CrashTest!$C$4),2,IF(AND($A434&gt;=CrashTest!$B$5,$A434&lt;=CrashTest!$C$5),3,IF(AND($A434&gt;=CrashTest!$B$6,$A434&lt;=CrashTest!$C$6),4,IF(AND($A434&gt;=CrashTest!$B$7,$A434&lt;=CrashTest!$C$7),5,0)))))</f>
        <v>0</v>
      </c>
      <c r="U434" s="8" t="str">
        <f aca="false">IF(T434=0,"",IF(T433=T434,MAX(U433,B434),B434))</f>
        <v/>
      </c>
      <c r="V434" s="9" t="str">
        <f aca="false">IF(T434=0,"",B434/U434-1)</f>
        <v/>
      </c>
      <c r="W434" s="8" t="str">
        <f aca="false">IF(T434=0,"",IF(T433=T434,MAX(W433,F434),F434))</f>
        <v/>
      </c>
      <c r="X434" s="9" t="str">
        <f aca="false">IF(T434=0,"",F434/W434-1)</f>
        <v/>
      </c>
    </row>
    <row r="435" customFormat="false" ht="15" hidden="false" customHeight="false" outlineLevel="0" collapsed="false">
      <c r="A435" s="5" t="n">
        <v>44263</v>
      </c>
      <c r="B435" s="6" t="n">
        <v>52088.475131502</v>
      </c>
      <c r="C435" s="7" t="n">
        <v>86004.95606</v>
      </c>
      <c r="D435" s="0" t="n">
        <f aca="false">INT((ROW()-3)/30)</f>
        <v>14</v>
      </c>
      <c r="E435" s="0" t="n">
        <f aca="false">2+30*D435</f>
        <v>422</v>
      </c>
      <c r="F435" s="8" t="n">
        <f aca="false">INDEX($F:$F,$E435)*(2*B435/INDEX($B:$B,$E435)-C435/INDEX($C:$C,$E435))</f>
        <v>5145.26102089349</v>
      </c>
      <c r="G435" s="9" t="n">
        <f aca="false">B435/B434-1</f>
        <v>0.0196139405949052</v>
      </c>
      <c r="H435" s="9" t="n">
        <f aca="false">F435/F434-1</f>
        <v>-0.0097841748289127</v>
      </c>
      <c r="I435" s="9" t="n">
        <f aca="false">LN(B435/B434)</f>
        <v>0.0194240660380696</v>
      </c>
      <c r="J435" s="9" t="n">
        <f aca="false">LN(F435/F434)</f>
        <v>-0.00983235438986654</v>
      </c>
      <c r="K435" s="9" t="n">
        <f aca="false">F435/F428-1</f>
        <v>0.00460092221091757</v>
      </c>
      <c r="L435" s="9" t="n">
        <f aca="false">F435/F405-1</f>
        <v>0.0411260700658707</v>
      </c>
      <c r="M435" s="9" t="n">
        <f aca="false">B435/B428-1</f>
        <v>0.0494420340133042</v>
      </c>
      <c r="N435" s="9" t="n">
        <f aca="false">B435/B405-1</f>
        <v>0.324000723810155</v>
      </c>
      <c r="O435" s="8" t="n">
        <f aca="false">MAX(O434,F435)</f>
        <v>5208.27795557045</v>
      </c>
      <c r="P435" s="9" t="n">
        <f aca="false">F435/O435-1</f>
        <v>-0.0120993801050034</v>
      </c>
      <c r="Q435" s="8" t="n">
        <f aca="false">MAX(Q434,B435)</f>
        <v>57500.7161102864</v>
      </c>
      <c r="R435" s="9" t="n">
        <f aca="false">B435/Q435-1</f>
        <v>-0.0941247578274281</v>
      </c>
      <c r="S435" s="9" t="n">
        <f aca="false">B435/INDEX($B:$B,$E435)-1</f>
        <v>0.0726513708271579</v>
      </c>
      <c r="T435" s="0" t="n">
        <f aca="false">IF(AND($A435&gt;=CrashTest!$B$3,$A435&lt;=CrashTest!$C$3),1,IF(AND($A435&gt;=CrashTest!$B$4,$A435&lt;=CrashTest!$C$4),2,IF(AND($A435&gt;=CrashTest!$B$5,$A435&lt;=CrashTest!$C$5),3,IF(AND($A435&gt;=CrashTest!$B$6,$A435&lt;=CrashTest!$C$6),4,IF(AND($A435&gt;=CrashTest!$B$7,$A435&lt;=CrashTest!$C$7),5,0)))))</f>
        <v>0</v>
      </c>
      <c r="U435" s="8" t="str">
        <f aca="false">IF(T435=0,"",IF(T434=T435,MAX(U434,B435),B435))</f>
        <v/>
      </c>
      <c r="V435" s="9" t="str">
        <f aca="false">IF(T435=0,"",B435/U435-1)</f>
        <v/>
      </c>
      <c r="W435" s="8" t="str">
        <f aca="false">IF(T435=0,"",IF(T434=T435,MAX(W434,F435),F435))</f>
        <v/>
      </c>
      <c r="X435" s="9" t="str">
        <f aca="false">IF(T435=0,"",F435/W435-1)</f>
        <v/>
      </c>
    </row>
    <row r="436" customFormat="false" ht="15" hidden="false" customHeight="false" outlineLevel="0" collapsed="false">
      <c r="A436" s="5" t="n">
        <v>44264</v>
      </c>
      <c r="B436" s="6" t="n">
        <v>54739.1352542373</v>
      </c>
      <c r="C436" s="7" t="n">
        <v>92921.18847</v>
      </c>
      <c r="D436" s="0" t="n">
        <f aca="false">INT((ROW()-3)/30)</f>
        <v>14</v>
      </c>
      <c r="E436" s="0" t="n">
        <f aca="false">2+30*D436</f>
        <v>422</v>
      </c>
      <c r="F436" s="8" t="n">
        <f aca="false">INDEX($F:$F,$E436)*(2*B436/INDEX($B:$B,$E436)-C436/INDEX($C:$C,$E436))</f>
        <v>5240.87533785877</v>
      </c>
      <c r="G436" s="9" t="n">
        <f aca="false">B436/B435-1</f>
        <v>0.0508876505991676</v>
      </c>
      <c r="H436" s="9" t="n">
        <f aca="false">F436/F435-1</f>
        <v>0.0185829866700677</v>
      </c>
      <c r="I436" s="9" t="n">
        <f aca="false">LN(B436/B435)</f>
        <v>0.049635188558751</v>
      </c>
      <c r="J436" s="9" t="n">
        <f aca="false">LN(F436/F435)</f>
        <v>0.0184124326684283</v>
      </c>
      <c r="K436" s="9" t="n">
        <f aca="false">F436/F429-1</f>
        <v>0.0353961028105068</v>
      </c>
      <c r="L436" s="9" t="n">
        <f aca="false">F436/F406-1</f>
        <v>0.0547604238377564</v>
      </c>
      <c r="M436" s="9" t="n">
        <f aca="false">B436/B429-1</f>
        <v>0.133205030469486</v>
      </c>
      <c r="N436" s="9" t="n">
        <f aca="false">B436/B406-1</f>
        <v>0.403459173848866</v>
      </c>
      <c r="O436" s="8" t="n">
        <f aca="false">MAX(O435,F436)</f>
        <v>5240.87533785877</v>
      </c>
      <c r="P436" s="9" t="n">
        <f aca="false">F436/O436-1</f>
        <v>0</v>
      </c>
      <c r="Q436" s="8" t="n">
        <f aca="false">MAX(Q435,B436)</f>
        <v>57500.7161102864</v>
      </c>
      <c r="R436" s="9" t="n">
        <f aca="false">B436/Q436-1</f>
        <v>-0.0480268950173139</v>
      </c>
      <c r="S436" s="9" t="n">
        <f aca="false">B436/INDEX($B:$B,$E436)-1</f>
        <v>0.127236079000528</v>
      </c>
      <c r="T436" s="0" t="n">
        <f aca="false">IF(AND($A436&gt;=CrashTest!$B$3,$A436&lt;=CrashTest!$C$3),1,IF(AND($A436&gt;=CrashTest!$B$4,$A436&lt;=CrashTest!$C$4),2,IF(AND($A436&gt;=CrashTest!$B$5,$A436&lt;=CrashTest!$C$5),3,IF(AND($A436&gt;=CrashTest!$B$6,$A436&lt;=CrashTest!$C$6),4,IF(AND($A436&gt;=CrashTest!$B$7,$A436&lt;=CrashTest!$C$7),5,0)))))</f>
        <v>0</v>
      </c>
      <c r="U436" s="8" t="str">
        <f aca="false">IF(T436=0,"",IF(T435=T436,MAX(U435,B436),B436))</f>
        <v/>
      </c>
      <c r="V436" s="9" t="str">
        <f aca="false">IF(T436=0,"",B436/U436-1)</f>
        <v/>
      </c>
      <c r="W436" s="8" t="str">
        <f aca="false">IF(T436=0,"",IF(T435=T436,MAX(W435,F436),F436))</f>
        <v/>
      </c>
      <c r="X436" s="9" t="str">
        <f aca="false">IF(T436=0,"",F436/W436-1)</f>
        <v/>
      </c>
    </row>
    <row r="437" customFormat="false" ht="15" hidden="false" customHeight="false" outlineLevel="0" collapsed="false">
      <c r="A437" s="5" t="n">
        <v>44265</v>
      </c>
      <c r="B437" s="6" t="n">
        <v>56116.040912332</v>
      </c>
      <c r="C437" s="7" t="n">
        <v>95692.69744</v>
      </c>
      <c r="D437" s="0" t="n">
        <f aca="false">INT((ROW()-3)/30)</f>
        <v>14</v>
      </c>
      <c r="E437" s="0" t="n">
        <f aca="false">2+30*D437</f>
        <v>422</v>
      </c>
      <c r="F437" s="8" t="n">
        <f aca="false">INDEX($F:$F,$E437)*(2*B437/INDEX($B:$B,$E437)-C437/INDEX($C:$C,$E437))</f>
        <v>5344.28802700573</v>
      </c>
      <c r="G437" s="9" t="n">
        <f aca="false">B437/B436-1</f>
        <v>0.0251539534137619</v>
      </c>
      <c r="H437" s="9" t="n">
        <f aca="false">F437/F436-1</f>
        <v>0.0197319498137893</v>
      </c>
      <c r="I437" s="9" t="n">
        <f aca="false">LN(B437/B436)</f>
        <v>0.0248427997641639</v>
      </c>
      <c r="J437" s="9" t="n">
        <f aca="false">LN(F437/F436)</f>
        <v>0.0195397984595003</v>
      </c>
      <c r="K437" s="9" t="n">
        <f aca="false">F437/F430-1</f>
        <v>0.0261142113757225</v>
      </c>
      <c r="L437" s="9" t="n">
        <f aca="false">F437/F407-1</f>
        <v>0.101100683592109</v>
      </c>
      <c r="M437" s="9" t="n">
        <f aca="false">B437/B430-1</f>
        <v>0.107033413386604</v>
      </c>
      <c r="N437" s="9" t="n">
        <f aca="false">B437/B407-1</f>
        <v>0.216688806331406</v>
      </c>
      <c r="O437" s="8" t="n">
        <f aca="false">MAX(O436,F437)</f>
        <v>5344.28802700573</v>
      </c>
      <c r="P437" s="9" t="n">
        <f aca="false">F437/O437-1</f>
        <v>0</v>
      </c>
      <c r="Q437" s="8" t="n">
        <f aca="false">MAX(Q436,B437)</f>
        <v>57500.7161102864</v>
      </c>
      <c r="R437" s="9" t="n">
        <f aca="false">B437/Q437-1</f>
        <v>-0.0240810078834252</v>
      </c>
      <c r="S437" s="9" t="n">
        <f aca="false">B437/INDEX($B:$B,$E437)-1</f>
        <v>0.155590522818019</v>
      </c>
      <c r="T437" s="0" t="n">
        <f aca="false">IF(AND($A437&gt;=CrashTest!$B$3,$A437&lt;=CrashTest!$C$3),1,IF(AND($A437&gt;=CrashTest!$B$4,$A437&lt;=CrashTest!$C$4),2,IF(AND($A437&gt;=CrashTest!$B$5,$A437&lt;=CrashTest!$C$5),3,IF(AND($A437&gt;=CrashTest!$B$6,$A437&lt;=CrashTest!$C$6),4,IF(AND($A437&gt;=CrashTest!$B$7,$A437&lt;=CrashTest!$C$7),5,0)))))</f>
        <v>0</v>
      </c>
      <c r="U437" s="8" t="str">
        <f aca="false">IF(T437=0,"",IF(T436=T437,MAX(U436,B437),B437))</f>
        <v/>
      </c>
      <c r="V437" s="9" t="str">
        <f aca="false">IF(T437=0,"",B437/U437-1)</f>
        <v/>
      </c>
      <c r="W437" s="8" t="str">
        <f aca="false">IF(T437=0,"",IF(T436=T437,MAX(W436,F437),F437))</f>
        <v/>
      </c>
      <c r="X437" s="9" t="str">
        <f aca="false">IF(T437=0,"",F437/W437-1)</f>
        <v/>
      </c>
    </row>
    <row r="438" customFormat="false" ht="15" hidden="false" customHeight="false" outlineLevel="0" collapsed="false">
      <c r="A438" s="5" t="n">
        <v>44266</v>
      </c>
      <c r="B438" s="6" t="n">
        <v>57847.2549357101</v>
      </c>
      <c r="C438" s="7" t="n">
        <v>101017.6023</v>
      </c>
      <c r="D438" s="0" t="n">
        <f aca="false">INT((ROW()-3)/30)</f>
        <v>14</v>
      </c>
      <c r="E438" s="0" t="n">
        <f aca="false">2+30*D438</f>
        <v>422</v>
      </c>
      <c r="F438" s="8" t="n">
        <f aca="false">INDEX($F:$F,$E438)*(2*B438/INDEX($B:$B,$E438)-C438/INDEX($C:$C,$E438))</f>
        <v>5353.87100825058</v>
      </c>
      <c r="G438" s="9" t="n">
        <f aca="false">B438/B437-1</f>
        <v>0.0308506087605631</v>
      </c>
      <c r="H438" s="9" t="n">
        <f aca="false">F438/F437-1</f>
        <v>0.00179312589374359</v>
      </c>
      <c r="I438" s="9" t="n">
        <f aca="false">LN(B438/B437)</f>
        <v>0.0303842951765979</v>
      </c>
      <c r="J438" s="9" t="n">
        <f aca="false">LN(F438/F437)</f>
        <v>0.00179152016274019</v>
      </c>
      <c r="K438" s="9" t="n">
        <f aca="false">F438/F431-1</f>
        <v>0.0452506047563634</v>
      </c>
      <c r="L438" s="9" t="n">
        <f aca="false">F438/F408-1</f>
        <v>0.0737115055775639</v>
      </c>
      <c r="M438" s="9" t="n">
        <f aca="false">B438/B431-1</f>
        <v>0.193396303403901</v>
      </c>
      <c r="N438" s="9" t="n">
        <f aca="false">B438/B408-1</f>
        <v>0.24273983034185</v>
      </c>
      <c r="O438" s="8" t="n">
        <f aca="false">MAX(O437,F438)</f>
        <v>5353.87100825058</v>
      </c>
      <c r="P438" s="9" t="n">
        <f aca="false">F438/O438-1</f>
        <v>0</v>
      </c>
      <c r="Q438" s="8" t="n">
        <f aca="false">MAX(Q437,B438)</f>
        <v>57847.2549357101</v>
      </c>
      <c r="R438" s="9" t="n">
        <f aca="false">B438/Q438-1</f>
        <v>0</v>
      </c>
      <c r="S438" s="9" t="n">
        <f aca="false">B438/INDEX($B:$B,$E438)-1</f>
        <v>0.191241193924893</v>
      </c>
      <c r="T438" s="0" t="n">
        <f aca="false">IF(AND($A438&gt;=CrashTest!$B$3,$A438&lt;=CrashTest!$C$3),1,IF(AND($A438&gt;=CrashTest!$B$4,$A438&lt;=CrashTest!$C$4),2,IF(AND($A438&gt;=CrashTest!$B$5,$A438&lt;=CrashTest!$C$5),3,IF(AND($A438&gt;=CrashTest!$B$6,$A438&lt;=CrashTest!$C$6),4,IF(AND($A438&gt;=CrashTest!$B$7,$A438&lt;=CrashTest!$C$7),5,0)))))</f>
        <v>0</v>
      </c>
      <c r="U438" s="8" t="str">
        <f aca="false">IF(T438=0,"",IF(T437=T438,MAX(U437,B438),B438))</f>
        <v/>
      </c>
      <c r="V438" s="9" t="str">
        <f aca="false">IF(T438=0,"",B438/U438-1)</f>
        <v/>
      </c>
      <c r="W438" s="8" t="str">
        <f aca="false">IF(T438=0,"",IF(T437=T438,MAX(W437,F438),F438))</f>
        <v/>
      </c>
      <c r="X438" s="9" t="str">
        <f aca="false">IF(T438=0,"",F438/W438-1)</f>
        <v/>
      </c>
    </row>
    <row r="439" customFormat="false" ht="15" hidden="false" customHeight="false" outlineLevel="0" collapsed="false">
      <c r="A439" s="5" t="n">
        <v>44267</v>
      </c>
      <c r="B439" s="6" t="n">
        <v>57334.641534775</v>
      </c>
      <c r="C439" s="7" t="n">
        <v>99088.72194</v>
      </c>
      <c r="D439" s="0" t="n">
        <f aca="false">INT((ROW()-3)/30)</f>
        <v>14</v>
      </c>
      <c r="E439" s="0" t="n">
        <f aca="false">2+30*D439</f>
        <v>422</v>
      </c>
      <c r="F439" s="8" t="n">
        <f aca="false">INDEX($F:$F,$E439)*(2*B439/INDEX($B:$B,$E439)-C439/INDEX($C:$C,$E439))</f>
        <v>5374.08270945271</v>
      </c>
      <c r="G439" s="9" t="n">
        <f aca="false">B439/B438-1</f>
        <v>-0.00886149915851331</v>
      </c>
      <c r="H439" s="9" t="n">
        <f aca="false">F439/F438-1</f>
        <v>0.00377515654953009</v>
      </c>
      <c r="I439" s="9" t="n">
        <f aca="false">LN(B439/B438)</f>
        <v>-0.00890099574796976</v>
      </c>
      <c r="J439" s="9" t="n">
        <f aca="false">LN(F439/F438)</f>
        <v>0.00376804852968522</v>
      </c>
      <c r="K439" s="9" t="n">
        <f aca="false">F439/F432-1</f>
        <v>0.0502340419380807</v>
      </c>
      <c r="L439" s="9" t="n">
        <f aca="false">F439/F409-1</f>
        <v>0.0649335240291606</v>
      </c>
      <c r="M439" s="9" t="n">
        <f aca="false">B439/B432-1</f>
        <v>0.174870517280086</v>
      </c>
      <c r="N439" s="9" t="n">
        <f aca="false">B439/B409-1</f>
        <v>0.27189489965682</v>
      </c>
      <c r="O439" s="8" t="n">
        <f aca="false">MAX(O438,F439)</f>
        <v>5374.08270945271</v>
      </c>
      <c r="P439" s="9" t="n">
        <f aca="false">F439/O439-1</f>
        <v>0</v>
      </c>
      <c r="Q439" s="8" t="n">
        <f aca="false">MAX(Q438,B439)</f>
        <v>57847.2549357101</v>
      </c>
      <c r="R439" s="9" t="n">
        <f aca="false">B439/Q439-1</f>
        <v>-0.00886149915851331</v>
      </c>
      <c r="S439" s="9" t="n">
        <f aca="false">B439/INDEX($B:$B,$E439)-1</f>
        <v>0.180685011087341</v>
      </c>
      <c r="T439" s="0" t="n">
        <f aca="false">IF(AND($A439&gt;=CrashTest!$B$3,$A439&lt;=CrashTest!$C$3),1,IF(AND($A439&gt;=CrashTest!$B$4,$A439&lt;=CrashTest!$C$4),2,IF(AND($A439&gt;=CrashTest!$B$5,$A439&lt;=CrashTest!$C$5),3,IF(AND($A439&gt;=CrashTest!$B$6,$A439&lt;=CrashTest!$C$6),4,IF(AND($A439&gt;=CrashTest!$B$7,$A439&lt;=CrashTest!$C$7),5,0)))))</f>
        <v>0</v>
      </c>
      <c r="U439" s="8" t="str">
        <f aca="false">IF(T439=0,"",IF(T438=T439,MAX(U438,B439),B439))</f>
        <v/>
      </c>
      <c r="V439" s="9" t="str">
        <f aca="false">IF(T439=0,"",B439/U439-1)</f>
        <v/>
      </c>
      <c r="W439" s="8" t="str">
        <f aca="false">IF(T439=0,"",IF(T438=T439,MAX(W438,F439),F439))</f>
        <v/>
      </c>
      <c r="X439" s="9" t="str">
        <f aca="false">IF(T439=0,"",F439/W439-1)</f>
        <v/>
      </c>
    </row>
    <row r="440" customFormat="false" ht="15" hidden="false" customHeight="false" outlineLevel="0" collapsed="false">
      <c r="A440" s="5" t="n">
        <v>44268</v>
      </c>
      <c r="B440" s="6" t="n">
        <v>61288.7941276447</v>
      </c>
      <c r="C440" s="7" t="n">
        <v>110600.3235</v>
      </c>
      <c r="D440" s="0" t="n">
        <f aca="false">INT((ROW()-3)/30)</f>
        <v>14</v>
      </c>
      <c r="E440" s="0" t="n">
        <f aca="false">2+30*D440</f>
        <v>422</v>
      </c>
      <c r="F440" s="8" t="n">
        <f aca="false">INDEX($F:$F,$E440)*(2*B440/INDEX($B:$B,$E440)-C440/INDEX($C:$C,$E440))</f>
        <v>5438.55565411457</v>
      </c>
      <c r="G440" s="9" t="n">
        <f aca="false">B440/B439-1</f>
        <v>0.0689662041485233</v>
      </c>
      <c r="H440" s="9" t="n">
        <f aca="false">F440/F439-1</f>
        <v>0.0119970138435808</v>
      </c>
      <c r="I440" s="9" t="n">
        <f aca="false">LN(B440/B439)</f>
        <v>0.0666920170890198</v>
      </c>
      <c r="J440" s="9" t="n">
        <f aca="false">LN(F440/F439)</f>
        <v>0.0119256201134705</v>
      </c>
      <c r="K440" s="9" t="n">
        <f aca="false">F440/F433-1</f>
        <v>0.0603845667627765</v>
      </c>
      <c r="L440" s="9" t="n">
        <f aca="false">F440/F410-1</f>
        <v>0.0918654042890952</v>
      </c>
      <c r="M440" s="9" t="n">
        <f aca="false">B440/B433-1</f>
        <v>0.25154457237032</v>
      </c>
      <c r="N440" s="9" t="n">
        <f aca="false">B440/B410-1</f>
        <v>0.279706798608059</v>
      </c>
      <c r="O440" s="8" t="n">
        <f aca="false">MAX(O439,F440)</f>
        <v>5438.55565411457</v>
      </c>
      <c r="P440" s="9" t="n">
        <f aca="false">F440/O440-1</f>
        <v>0</v>
      </c>
      <c r="Q440" s="8" t="n">
        <f aca="false">MAX(Q439,B440)</f>
        <v>61288.7941276447</v>
      </c>
      <c r="R440" s="9" t="n">
        <f aca="false">B440/Q440-1</f>
        <v>0</v>
      </c>
      <c r="S440" s="9" t="n">
        <f aca="false">B440/INDEX($B:$B,$E440)-1</f>
        <v>0.262112374597092</v>
      </c>
      <c r="T440" s="0" t="n">
        <f aca="false">IF(AND($A440&gt;=CrashTest!$B$3,$A440&lt;=CrashTest!$C$3),1,IF(AND($A440&gt;=CrashTest!$B$4,$A440&lt;=CrashTest!$C$4),2,IF(AND($A440&gt;=CrashTest!$B$5,$A440&lt;=CrashTest!$C$5),3,IF(AND($A440&gt;=CrashTest!$B$6,$A440&lt;=CrashTest!$C$6),4,IF(AND($A440&gt;=CrashTest!$B$7,$A440&lt;=CrashTest!$C$7),5,0)))))</f>
        <v>0</v>
      </c>
      <c r="U440" s="8" t="str">
        <f aca="false">IF(T440=0,"",IF(T439=T440,MAX(U439,B440),B440))</f>
        <v/>
      </c>
      <c r="V440" s="9" t="str">
        <f aca="false">IF(T440=0,"",B440/U440-1)</f>
        <v/>
      </c>
      <c r="W440" s="8" t="str">
        <f aca="false">IF(T440=0,"",IF(T439=T440,MAX(W439,F440),F440))</f>
        <v/>
      </c>
      <c r="X440" s="9" t="str">
        <f aca="false">IF(T440=0,"",F440/W440-1)</f>
        <v/>
      </c>
    </row>
    <row r="441" customFormat="false" ht="15" hidden="false" customHeight="false" outlineLevel="0" collapsed="false">
      <c r="A441" s="5" t="n">
        <v>44269</v>
      </c>
      <c r="B441" s="6" t="n">
        <v>59905.6184704851</v>
      </c>
      <c r="C441" s="7" t="n">
        <v>104079.0383</v>
      </c>
      <c r="D441" s="0" t="n">
        <f aca="false">INT((ROW()-3)/30)</f>
        <v>14</v>
      </c>
      <c r="E441" s="0" t="n">
        <f aca="false">2+30*D441</f>
        <v>422</v>
      </c>
      <c r="F441" s="8" t="n">
        <f aca="false">INDEX($F:$F,$E441)*(2*B441/INDEX($B:$B,$E441)-C441/INDEX($C:$C,$E441))</f>
        <v>5579.26351040411</v>
      </c>
      <c r="G441" s="9" t="n">
        <f aca="false">B441/B440-1</f>
        <v>-0.0225681656303908</v>
      </c>
      <c r="H441" s="9" t="n">
        <f aca="false">F441/F440-1</f>
        <v>0.0258722839736119</v>
      </c>
      <c r="I441" s="9" t="n">
        <f aca="false">LN(B441/B440)</f>
        <v>-0.022826724214437</v>
      </c>
      <c r="J441" s="9" t="n">
        <f aca="false">LN(F441/F440)</f>
        <v>0.0255432594424714</v>
      </c>
      <c r="K441" s="9" t="n">
        <f aca="false">F441/F434-1</f>
        <v>0.0737404765992544</v>
      </c>
      <c r="L441" s="9" t="n">
        <f aca="false">F441/F411-1</f>
        <v>0.102982281579812</v>
      </c>
      <c r="M441" s="9" t="n">
        <f aca="false">B441/B434-1</f>
        <v>0.172631826104773</v>
      </c>
      <c r="N441" s="9" t="n">
        <f aca="false">B441/B411-1</f>
        <v>0.260501943084405</v>
      </c>
      <c r="O441" s="8" t="n">
        <f aca="false">MAX(O440,F441)</f>
        <v>5579.26351040411</v>
      </c>
      <c r="P441" s="9" t="n">
        <f aca="false">F441/O441-1</f>
        <v>0</v>
      </c>
      <c r="Q441" s="8" t="n">
        <f aca="false">MAX(Q440,B441)</f>
        <v>61288.7941276447</v>
      </c>
      <c r="R441" s="9" t="n">
        <f aca="false">B441/Q441-1</f>
        <v>-0.0225681656303908</v>
      </c>
      <c r="S441" s="9" t="n">
        <f aca="false">B441/INDEX($B:$B,$E441)-1</f>
        <v>0.233628813483019</v>
      </c>
      <c r="T441" s="0" t="n">
        <f aca="false">IF(AND($A441&gt;=CrashTest!$B$3,$A441&lt;=CrashTest!$C$3),1,IF(AND($A441&gt;=CrashTest!$B$4,$A441&lt;=CrashTest!$C$4),2,IF(AND($A441&gt;=CrashTest!$B$5,$A441&lt;=CrashTest!$C$5),3,IF(AND($A441&gt;=CrashTest!$B$6,$A441&lt;=CrashTest!$C$6),4,IF(AND($A441&gt;=CrashTest!$B$7,$A441&lt;=CrashTest!$C$7),5,0)))))</f>
        <v>0</v>
      </c>
      <c r="U441" s="8" t="str">
        <f aca="false">IF(T441=0,"",IF(T440=T441,MAX(U440,B441),B441))</f>
        <v/>
      </c>
      <c r="V441" s="9" t="str">
        <f aca="false">IF(T441=0,"",B441/U441-1)</f>
        <v/>
      </c>
      <c r="W441" s="8" t="str">
        <f aca="false">IF(T441=0,"",IF(T440=T441,MAX(W440,F441),F441))</f>
        <v/>
      </c>
      <c r="X441" s="9" t="str">
        <f aca="false">IF(T441=0,"",F441/W441-1)</f>
        <v/>
      </c>
    </row>
    <row r="442" customFormat="false" ht="15" hidden="false" customHeight="false" outlineLevel="0" collapsed="false">
      <c r="A442" s="5" t="n">
        <v>44270</v>
      </c>
      <c r="B442" s="6" t="n">
        <v>56121.121924021</v>
      </c>
      <c r="C442" s="7" t="n">
        <v>94180.76334</v>
      </c>
      <c r="D442" s="0" t="n">
        <f aca="false">INT((ROW()-3)/30)</f>
        <v>14</v>
      </c>
      <c r="E442" s="0" t="n">
        <f aca="false">2+30*D442</f>
        <v>422</v>
      </c>
      <c r="F442" s="8" t="n">
        <f aca="false">INDEX($F:$F,$E442)*(2*B442/INDEX($B:$B,$E442)-C442/INDEX($C:$C,$E442))</f>
        <v>5444.29291052767</v>
      </c>
      <c r="G442" s="9" t="n">
        <f aca="false">B442/B441-1</f>
        <v>-0.0631743172525409</v>
      </c>
      <c r="H442" s="9" t="n">
        <f aca="false">F442/F441-1</f>
        <v>-0.0241914725168917</v>
      </c>
      <c r="I442" s="9" t="n">
        <f aca="false">LN(B442/B441)</f>
        <v>-0.0652580516736357</v>
      </c>
      <c r="J442" s="9" t="n">
        <f aca="false">LN(F442/F441)</f>
        <v>-0.0244888926724971</v>
      </c>
      <c r="K442" s="9" t="n">
        <f aca="false">F442/F435-1</f>
        <v>0.0581179241286098</v>
      </c>
      <c r="L442" s="9" t="n">
        <f aca="false">F442/F412-1</f>
        <v>0.0827641809877127</v>
      </c>
      <c r="M442" s="9" t="n">
        <f aca="false">B442/B435-1</f>
        <v>0.0774191753998985</v>
      </c>
      <c r="N442" s="9" t="n">
        <f aca="false">B442/B412-1</f>
        <v>0.18878958859429</v>
      </c>
      <c r="O442" s="8" t="n">
        <f aca="false">MAX(O441,F442)</f>
        <v>5579.26351040411</v>
      </c>
      <c r="P442" s="9" t="n">
        <f aca="false">F442/O442-1</f>
        <v>-0.0241914725168917</v>
      </c>
      <c r="Q442" s="8" t="n">
        <f aca="false">MAX(Q441,B442)</f>
        <v>61288.7941276447</v>
      </c>
      <c r="R442" s="9" t="n">
        <f aca="false">B442/Q442-1</f>
        <v>-0.0843167544275895</v>
      </c>
      <c r="S442" s="9" t="n">
        <f aca="false">B442/INDEX($B:$B,$E442)-1</f>
        <v>0.155695155448167</v>
      </c>
      <c r="T442" s="0" t="n">
        <f aca="false">IF(AND($A442&gt;=CrashTest!$B$3,$A442&lt;=CrashTest!$C$3),1,IF(AND($A442&gt;=CrashTest!$B$4,$A442&lt;=CrashTest!$C$4),2,IF(AND($A442&gt;=CrashTest!$B$5,$A442&lt;=CrashTest!$C$5),3,IF(AND($A442&gt;=CrashTest!$B$6,$A442&lt;=CrashTest!$C$6),4,IF(AND($A442&gt;=CrashTest!$B$7,$A442&lt;=CrashTest!$C$7),5,0)))))</f>
        <v>0</v>
      </c>
      <c r="U442" s="8" t="str">
        <f aca="false">IF(T442=0,"",IF(T441=T442,MAX(U441,B442),B442))</f>
        <v/>
      </c>
      <c r="V442" s="9" t="str">
        <f aca="false">IF(T442=0,"",B442/U442-1)</f>
        <v/>
      </c>
      <c r="W442" s="8" t="str">
        <f aca="false">IF(T442=0,"",IF(T441=T442,MAX(W441,F442),F442))</f>
        <v/>
      </c>
      <c r="X442" s="9" t="str">
        <f aca="false">IF(T442=0,"",F442/W442-1)</f>
        <v/>
      </c>
    </row>
    <row r="443" customFormat="false" ht="15" hidden="false" customHeight="false" outlineLevel="0" collapsed="false">
      <c r="A443" s="5" t="n">
        <v>44271</v>
      </c>
      <c r="B443" s="6" t="n">
        <v>56500.4460257159</v>
      </c>
      <c r="C443" s="7" t="n">
        <v>97692.66929</v>
      </c>
      <c r="D443" s="0" t="n">
        <f aca="false">INT((ROW()-3)/30)</f>
        <v>14</v>
      </c>
      <c r="E443" s="0" t="n">
        <f aca="false">2+30*D443</f>
        <v>422</v>
      </c>
      <c r="F443" s="8" t="n">
        <f aca="false">INDEX($F:$F,$E443)*(2*B443/INDEX($B:$B,$E443)-C443/INDEX($C:$C,$E443))</f>
        <v>5292.90444163983</v>
      </c>
      <c r="G443" s="9" t="n">
        <f aca="false">B443/B442-1</f>
        <v>0.00675902563402864</v>
      </c>
      <c r="H443" s="9" t="n">
        <f aca="false">F443/F442-1</f>
        <v>-0.0278068192464632</v>
      </c>
      <c r="I443" s="9" t="n">
        <f aca="false">LN(B443/B442)</f>
        <v>0.00673628582871225</v>
      </c>
      <c r="J443" s="9" t="n">
        <f aca="false">LN(F443/F442)</f>
        <v>-0.0282007486377838</v>
      </c>
      <c r="K443" s="9" t="n">
        <f aca="false">F443/F436-1</f>
        <v>0.0099275598877937</v>
      </c>
      <c r="L443" s="9" t="n">
        <f aca="false">F443/F413-1</f>
        <v>0.0397958309401751</v>
      </c>
      <c r="M443" s="9" t="n">
        <f aca="false">B443/B436-1</f>
        <v>0.0321764449383088</v>
      </c>
      <c r="N443" s="9" t="n">
        <f aca="false">B443/B413-1</f>
        <v>0.157088789931882</v>
      </c>
      <c r="O443" s="8" t="n">
        <f aca="false">MAX(O442,F443)</f>
        <v>5579.26351040411</v>
      </c>
      <c r="P443" s="9" t="n">
        <f aca="false">F443/O443-1</f>
        <v>-0.0513256038597719</v>
      </c>
      <c r="Q443" s="8" t="n">
        <f aca="false">MAX(Q442,B443)</f>
        <v>61288.7941276447</v>
      </c>
      <c r="R443" s="9" t="n">
        <f aca="false">B443/Q443-1</f>
        <v>-0.078127627898115</v>
      </c>
      <c r="S443" s="9" t="n">
        <f aca="false">B443/INDEX($B:$B,$E443)-1</f>
        <v>0.163506528628964</v>
      </c>
      <c r="T443" s="0" t="n">
        <f aca="false">IF(AND($A443&gt;=CrashTest!$B$3,$A443&lt;=CrashTest!$C$3),1,IF(AND($A443&gt;=CrashTest!$B$4,$A443&lt;=CrashTest!$C$4),2,IF(AND($A443&gt;=CrashTest!$B$5,$A443&lt;=CrashTest!$C$5),3,IF(AND($A443&gt;=CrashTest!$B$6,$A443&lt;=CrashTest!$C$6),4,IF(AND($A443&gt;=CrashTest!$B$7,$A443&lt;=CrashTest!$C$7),5,0)))))</f>
        <v>0</v>
      </c>
      <c r="U443" s="8" t="str">
        <f aca="false">IF(T443=0,"",IF(T442=T443,MAX(U442,B443),B443))</f>
        <v/>
      </c>
      <c r="V443" s="9" t="str">
        <f aca="false">IF(T443=0,"",B443/U443-1)</f>
        <v/>
      </c>
      <c r="W443" s="8" t="str">
        <f aca="false">IF(T443=0,"",IF(T442=T443,MAX(W442,F443),F443))</f>
        <v/>
      </c>
      <c r="X443" s="9" t="str">
        <f aca="false">IF(T443=0,"",F443/W443-1)</f>
        <v/>
      </c>
    </row>
    <row r="444" customFormat="false" ht="15" hidden="false" customHeight="false" outlineLevel="0" collapsed="false">
      <c r="A444" s="5" t="n">
        <v>44272</v>
      </c>
      <c r="B444" s="6" t="n">
        <v>58683.0659824664</v>
      </c>
      <c r="C444" s="7" t="n">
        <v>103662.7122</v>
      </c>
      <c r="D444" s="0" t="n">
        <f aca="false">INT((ROW()-3)/30)</f>
        <v>14</v>
      </c>
      <c r="E444" s="0" t="n">
        <f aca="false">2+30*D444</f>
        <v>422</v>
      </c>
      <c r="F444" s="8" t="n">
        <f aca="false">INDEX($F:$F,$E444)*(2*B444/INDEX($B:$B,$E444)-C444/INDEX($C:$C,$E444))</f>
        <v>5353.63444136967</v>
      </c>
      <c r="G444" s="9" t="n">
        <f aca="false">B444/B443-1</f>
        <v>0.0386301367560371</v>
      </c>
      <c r="H444" s="9" t="n">
        <f aca="false">F444/F443-1</f>
        <v>0.0114738515307526</v>
      </c>
      <c r="I444" s="9" t="n">
        <f aca="false">LN(B444/B443)</f>
        <v>0.0379026687180977</v>
      </c>
      <c r="J444" s="9" t="n">
        <f aca="false">LN(F444/F443)</f>
        <v>0.0114085261108459</v>
      </c>
      <c r="K444" s="9" t="n">
        <f aca="false">F444/F437-1</f>
        <v>0.00174886052486434</v>
      </c>
      <c r="L444" s="9" t="n">
        <f aca="false">F444/F414-1</f>
        <v>0.0510836862903701</v>
      </c>
      <c r="M444" s="9" t="n">
        <f aca="false">B444/B437-1</f>
        <v>0.0457449425939505</v>
      </c>
      <c r="N444" s="9" t="n">
        <f aca="false">B444/B414-1</f>
        <v>0.219762442840056</v>
      </c>
      <c r="O444" s="8" t="n">
        <f aca="false">MAX(O443,F444)</f>
        <v>5579.26351040411</v>
      </c>
      <c r="P444" s="9" t="n">
        <f aca="false">F444/O444-1</f>
        <v>-0.0404406546874325</v>
      </c>
      <c r="Q444" s="8" t="n">
        <f aca="false">MAX(Q443,B444)</f>
        <v>61288.7941276447</v>
      </c>
      <c r="R444" s="9" t="n">
        <f aca="false">B444/Q444-1</f>
        <v>-0.0425155720922068</v>
      </c>
      <c r="S444" s="9" t="n">
        <f aca="false">B444/INDEX($B:$B,$E444)-1</f>
        <v>0.208452944946443</v>
      </c>
      <c r="T444" s="0" t="n">
        <f aca="false">IF(AND($A444&gt;=CrashTest!$B$3,$A444&lt;=CrashTest!$C$3),1,IF(AND($A444&gt;=CrashTest!$B$4,$A444&lt;=CrashTest!$C$4),2,IF(AND($A444&gt;=CrashTest!$B$5,$A444&lt;=CrashTest!$C$5),3,IF(AND($A444&gt;=CrashTest!$B$6,$A444&lt;=CrashTest!$C$6),4,IF(AND($A444&gt;=CrashTest!$B$7,$A444&lt;=CrashTest!$C$7),5,0)))))</f>
        <v>0</v>
      </c>
      <c r="U444" s="8" t="str">
        <f aca="false">IF(T444=0,"",IF(T443=T444,MAX(U443,B444),B444))</f>
        <v/>
      </c>
      <c r="V444" s="9" t="str">
        <f aca="false">IF(T444=0,"",B444/U444-1)</f>
        <v/>
      </c>
      <c r="W444" s="8" t="str">
        <f aca="false">IF(T444=0,"",IF(T443=T444,MAX(W443,F444),F444))</f>
        <v/>
      </c>
      <c r="X444" s="9" t="str">
        <f aca="false">IF(T444=0,"",F444/W444-1)</f>
        <v/>
      </c>
    </row>
    <row r="445" customFormat="false" ht="15" hidden="false" customHeight="false" outlineLevel="0" collapsed="false">
      <c r="A445" s="5" t="n">
        <v>44273</v>
      </c>
      <c r="B445" s="6" t="n">
        <v>57731.4798410871</v>
      </c>
      <c r="C445" s="7" t="n">
        <v>99701.23614</v>
      </c>
      <c r="D445" s="0" t="n">
        <f aca="false">INT((ROW()-3)/30)</f>
        <v>14</v>
      </c>
      <c r="E445" s="0" t="n">
        <f aca="false">2+30*D445</f>
        <v>422</v>
      </c>
      <c r="F445" s="8" t="n">
        <f aca="false">INDEX($F:$F,$E445)*(2*B445/INDEX($B:$B,$E445)-C445/INDEX($C:$C,$E445))</f>
        <v>5416.07795398839</v>
      </c>
      <c r="G445" s="9" t="n">
        <f aca="false">B445/B444-1</f>
        <v>-0.0162156854869107</v>
      </c>
      <c r="H445" s="9" t="n">
        <f aca="false">F445/F444-1</f>
        <v>0.0116637610024701</v>
      </c>
      <c r="I445" s="9" t="n">
        <f aca="false">LN(B445/B444)</f>
        <v>-0.0163485985240842</v>
      </c>
      <c r="J445" s="9" t="n">
        <f aca="false">LN(F445/F444)</f>
        <v>0.011596263683514</v>
      </c>
      <c r="K445" s="9" t="n">
        <f aca="false">F445/F438-1</f>
        <v>0.0116190594883501</v>
      </c>
      <c r="L445" s="9" t="n">
        <f aca="false">F445/F415-1</f>
        <v>0.0752454730360623</v>
      </c>
      <c r="M445" s="9" t="n">
        <f aca="false">B445/B438-1</f>
        <v>-0.00200139306094416</v>
      </c>
      <c r="N445" s="9" t="n">
        <f aca="false">B445/B415-1</f>
        <v>0.17482764110956</v>
      </c>
      <c r="O445" s="8" t="n">
        <f aca="false">MAX(O444,F445)</f>
        <v>5579.26351040411</v>
      </c>
      <c r="P445" s="9" t="n">
        <f aca="false">F445/O445-1</f>
        <v>-0.02924858381602</v>
      </c>
      <c r="Q445" s="8" t="n">
        <f aca="false">MAX(Q444,B445)</f>
        <v>61288.7941276447</v>
      </c>
      <c r="R445" s="9" t="n">
        <f aca="false">B445/Q445-1</f>
        <v>-0.0580418384337742</v>
      </c>
      <c r="S445" s="9" t="n">
        <f aca="false">B445/INDEX($B:$B,$E445)-1</f>
        <v>0.18885705206546</v>
      </c>
      <c r="T445" s="0" t="n">
        <f aca="false">IF(AND($A445&gt;=CrashTest!$B$3,$A445&lt;=CrashTest!$C$3),1,IF(AND($A445&gt;=CrashTest!$B$4,$A445&lt;=CrashTest!$C$4),2,IF(AND($A445&gt;=CrashTest!$B$5,$A445&lt;=CrashTest!$C$5),3,IF(AND($A445&gt;=CrashTest!$B$6,$A445&lt;=CrashTest!$C$6),4,IF(AND($A445&gt;=CrashTest!$B$7,$A445&lt;=CrashTest!$C$7),5,0)))))</f>
        <v>0</v>
      </c>
      <c r="U445" s="8" t="str">
        <f aca="false">IF(T445=0,"",IF(T444=T445,MAX(U444,B445),B445))</f>
        <v/>
      </c>
      <c r="V445" s="9" t="str">
        <f aca="false">IF(T445=0,"",B445/U445-1)</f>
        <v/>
      </c>
      <c r="W445" s="8" t="str">
        <f aca="false">IF(T445=0,"",IF(T444=T445,MAX(W444,F445),F445))</f>
        <v/>
      </c>
      <c r="X445" s="9" t="str">
        <f aca="false">IF(T445=0,"",F445/W445-1)</f>
        <v/>
      </c>
    </row>
    <row r="446" customFormat="false" ht="15" hidden="false" customHeight="false" outlineLevel="0" collapsed="false">
      <c r="A446" s="5" t="n">
        <v>44274</v>
      </c>
      <c r="B446" s="6" t="n">
        <v>58168.1219222677</v>
      </c>
      <c r="C446" s="7" t="n">
        <v>100574.533</v>
      </c>
      <c r="D446" s="0" t="n">
        <f aca="false">INT((ROW()-3)/30)</f>
        <v>14</v>
      </c>
      <c r="E446" s="0" t="n">
        <f aca="false">2+30*D446</f>
        <v>422</v>
      </c>
      <c r="F446" s="8" t="n">
        <f aca="false">INDEX($F:$F,$E446)*(2*B446/INDEX($B:$B,$E446)-C446/INDEX($C:$C,$E446))</f>
        <v>5449.23850036574</v>
      </c>
      <c r="G446" s="9" t="n">
        <f aca="false">B446/B445-1</f>
        <v>0.00756332736286192</v>
      </c>
      <c r="H446" s="9" t="n">
        <f aca="false">F446/F445-1</f>
        <v>0.00612261246220203</v>
      </c>
      <c r="I446" s="9" t="n">
        <f aca="false">LN(B446/B445)</f>
        <v>0.00753486880663623</v>
      </c>
      <c r="J446" s="9" t="n">
        <f aca="false">LN(F446/F445)</f>
        <v>0.00610394542579162</v>
      </c>
      <c r="K446" s="9" t="n">
        <f aca="false">F446/F439-1</f>
        <v>0.0139848593660143</v>
      </c>
      <c r="L446" s="9" t="n">
        <f aca="false">F446/F416-1</f>
        <v>0.0762347811410535</v>
      </c>
      <c r="M446" s="9" t="n">
        <f aca="false">B446/B439-1</f>
        <v>0.0145371169188731</v>
      </c>
      <c r="N446" s="9" t="n">
        <f aca="false">B446/B416-1</f>
        <v>0.113799707747476</v>
      </c>
      <c r="O446" s="8" t="n">
        <f aca="false">MAX(O445,F446)</f>
        <v>5579.26351040411</v>
      </c>
      <c r="P446" s="9" t="n">
        <f aca="false">F446/O446-1</f>
        <v>-0.0233050490975918</v>
      </c>
      <c r="Q446" s="8" t="n">
        <f aca="false">MAX(Q445,B446)</f>
        <v>61288.7941276447</v>
      </c>
      <c r="R446" s="9" t="n">
        <f aca="false">B446/Q446-1</f>
        <v>-0.0509175004957293</v>
      </c>
      <c r="S446" s="9" t="n">
        <f aca="false">B446/INDEX($B:$B,$E446)-1</f>
        <v>0.197848767137878</v>
      </c>
      <c r="T446" s="0" t="n">
        <f aca="false">IF(AND($A446&gt;=CrashTest!$B$3,$A446&lt;=CrashTest!$C$3),1,IF(AND($A446&gt;=CrashTest!$B$4,$A446&lt;=CrashTest!$C$4),2,IF(AND($A446&gt;=CrashTest!$B$5,$A446&lt;=CrashTest!$C$5),3,IF(AND($A446&gt;=CrashTest!$B$6,$A446&lt;=CrashTest!$C$6),4,IF(AND($A446&gt;=CrashTest!$B$7,$A446&lt;=CrashTest!$C$7),5,0)))))</f>
        <v>0</v>
      </c>
      <c r="U446" s="8" t="str">
        <f aca="false">IF(T446=0,"",IF(T445=T446,MAX(U445,B446),B446))</f>
        <v/>
      </c>
      <c r="V446" s="9" t="str">
        <f aca="false">IF(T446=0,"",B446/U446-1)</f>
        <v/>
      </c>
      <c r="W446" s="8" t="str">
        <f aca="false">IF(T446=0,"",IF(T445=T446,MAX(W445,F446),F446))</f>
        <v/>
      </c>
      <c r="X446" s="9" t="str">
        <f aca="false">IF(T446=0,"",F446/W446-1)</f>
        <v/>
      </c>
    </row>
    <row r="447" customFormat="false" ht="15" hidden="false" customHeight="false" outlineLevel="0" collapsed="false">
      <c r="A447" s="5" t="n">
        <v>44275</v>
      </c>
      <c r="B447" s="6" t="n">
        <v>58247.8847066043</v>
      </c>
      <c r="C447" s="7" t="n">
        <v>100493.4892</v>
      </c>
      <c r="D447" s="0" t="n">
        <f aca="false">INT((ROW()-3)/30)</f>
        <v>14</v>
      </c>
      <c r="E447" s="0" t="n">
        <f aca="false">2+30*D447</f>
        <v>422</v>
      </c>
      <c r="F447" s="8" t="n">
        <f aca="false">INDEX($F:$F,$E447)*(2*B447/INDEX($B:$B,$E447)-C447/INDEX($C:$C,$E447))</f>
        <v>5471.04111234765</v>
      </c>
      <c r="G447" s="9" t="n">
        <f aca="false">B447/B446-1</f>
        <v>0.00137124565312918</v>
      </c>
      <c r="H447" s="9" t="n">
        <f aca="false">F447/F446-1</f>
        <v>0.00400103830662779</v>
      </c>
      <c r="I447" s="9" t="n">
        <f aca="false">LN(B447/B446)</f>
        <v>0.0013703063543834</v>
      </c>
      <c r="J447" s="9" t="n">
        <f aca="false">LN(F447/F446)</f>
        <v>0.0039930554389507</v>
      </c>
      <c r="K447" s="9" t="n">
        <f aca="false">F447/F440-1</f>
        <v>0.00597317749401194</v>
      </c>
      <c r="L447" s="9" t="n">
        <f aca="false">F447/F417-1</f>
        <v>0.080982284417549</v>
      </c>
      <c r="M447" s="9" t="n">
        <f aca="false">B447/B440-1</f>
        <v>-0.0496160752438231</v>
      </c>
      <c r="N447" s="9" t="n">
        <f aca="false">B447/B417-1</f>
        <v>0.127740674206369</v>
      </c>
      <c r="O447" s="8" t="n">
        <f aca="false">MAX(O446,F447)</f>
        <v>5579.26351040411</v>
      </c>
      <c r="P447" s="9" t="n">
        <f aca="false">F447/O447-1</f>
        <v>-0.0193972551851414</v>
      </c>
      <c r="Q447" s="8" t="n">
        <f aca="false">MAX(Q446,B447)</f>
        <v>61288.7941276447</v>
      </c>
      <c r="R447" s="9" t="n">
        <f aca="false">B447/Q447-1</f>
        <v>-0.0496160752438231</v>
      </c>
      <c r="S447" s="9" t="n">
        <f aca="false">B447/INDEX($B:$B,$E447)-1</f>
        <v>0.199491312052922</v>
      </c>
      <c r="T447" s="0" t="n">
        <f aca="false">IF(AND($A447&gt;=CrashTest!$B$3,$A447&lt;=CrashTest!$C$3),1,IF(AND($A447&gt;=CrashTest!$B$4,$A447&lt;=CrashTest!$C$4),2,IF(AND($A447&gt;=CrashTest!$B$5,$A447&lt;=CrashTest!$C$5),3,IF(AND($A447&gt;=CrashTest!$B$6,$A447&lt;=CrashTest!$C$6),4,IF(AND($A447&gt;=CrashTest!$B$7,$A447&lt;=CrashTest!$C$7),5,0)))))</f>
        <v>0</v>
      </c>
      <c r="U447" s="8" t="str">
        <f aca="false">IF(T447=0,"",IF(T446=T447,MAX(U446,B447),B447))</f>
        <v/>
      </c>
      <c r="V447" s="9" t="str">
        <f aca="false">IF(T447=0,"",B447/U447-1)</f>
        <v/>
      </c>
      <c r="W447" s="8" t="str">
        <f aca="false">IF(T447=0,"",IF(T446=T447,MAX(W446,F447),F447))</f>
        <v/>
      </c>
      <c r="X447" s="9" t="str">
        <f aca="false">IF(T447=0,"",F447/W447-1)</f>
        <v/>
      </c>
    </row>
    <row r="448" customFormat="false" ht="15" hidden="false" customHeight="false" outlineLevel="0" collapsed="false">
      <c r="A448" s="5" t="n">
        <v>44276</v>
      </c>
      <c r="B448" s="6" t="n">
        <v>57447.9330198714</v>
      </c>
      <c r="C448" s="7" t="n">
        <v>98089.59976</v>
      </c>
      <c r="D448" s="0" t="n">
        <f aca="false">INT((ROW()-3)/30)</f>
        <v>14</v>
      </c>
      <c r="E448" s="0" t="n">
        <f aca="false">2+30*D448</f>
        <v>422</v>
      </c>
      <c r="F448" s="8" t="n">
        <f aca="false">INDEX($F:$F,$E448)*(2*B448/INDEX($B:$B,$E448)-C448/INDEX($C:$C,$E448))</f>
        <v>5462.90742238874</v>
      </c>
      <c r="G448" s="9" t="n">
        <f aca="false">B448/B447-1</f>
        <v>-0.0137335748888097</v>
      </c>
      <c r="H448" s="9" t="n">
        <f aca="false">F448/F447-1</f>
        <v>-0.0014866804675544</v>
      </c>
      <c r="I448" s="9" t="n">
        <f aca="false">LN(B448/B447)</f>
        <v>-0.0138287528555952</v>
      </c>
      <c r="J448" s="9" t="n">
        <f aca="false">LN(F448/F447)</f>
        <v>-0.00148778667347981</v>
      </c>
      <c r="K448" s="9" t="n">
        <f aca="false">F448/F441-1</f>
        <v>-0.0208550981322878</v>
      </c>
      <c r="L448" s="9" t="n">
        <f aca="false">F448/F418-1</f>
        <v>0.0920947949359123</v>
      </c>
      <c r="M448" s="9" t="n">
        <f aca="false">B448/B441-1</f>
        <v>-0.0410259590563208</v>
      </c>
      <c r="N448" s="9" t="n">
        <f aca="false">B448/B418-1</f>
        <v>0.0291546741362219</v>
      </c>
      <c r="O448" s="8" t="n">
        <f aca="false">MAX(O447,F448)</f>
        <v>5579.26351040411</v>
      </c>
      <c r="P448" s="9" t="n">
        <f aca="false">F448/O448-1</f>
        <v>-0.0208550981322878</v>
      </c>
      <c r="Q448" s="8" t="n">
        <f aca="false">MAX(Q447,B448)</f>
        <v>61288.7941276447</v>
      </c>
      <c r="R448" s="9" t="n">
        <f aca="false">B448/Q448-1</f>
        <v>-0.0626682440475829</v>
      </c>
      <c r="S448" s="9" t="n">
        <f aca="false">B448/INDEX($B:$B,$E448)-1</f>
        <v>0.183018008290367</v>
      </c>
      <c r="T448" s="0" t="n">
        <f aca="false">IF(AND($A448&gt;=CrashTest!$B$3,$A448&lt;=CrashTest!$C$3),1,IF(AND($A448&gt;=CrashTest!$B$4,$A448&lt;=CrashTest!$C$4),2,IF(AND($A448&gt;=CrashTest!$B$5,$A448&lt;=CrashTest!$C$5),3,IF(AND($A448&gt;=CrashTest!$B$6,$A448&lt;=CrashTest!$C$6),4,IF(AND($A448&gt;=CrashTest!$B$7,$A448&lt;=CrashTest!$C$7),5,0)))))</f>
        <v>0</v>
      </c>
      <c r="U448" s="8" t="str">
        <f aca="false">IF(T448=0,"",IF(T447=T448,MAX(U447,B448),B448))</f>
        <v/>
      </c>
      <c r="V448" s="9" t="str">
        <f aca="false">IF(T448=0,"",B448/U448-1)</f>
        <v/>
      </c>
      <c r="W448" s="8" t="str">
        <f aca="false">IF(T448=0,"",IF(T447=T448,MAX(W447,F448),F448))</f>
        <v/>
      </c>
      <c r="X448" s="9" t="str">
        <f aca="false">IF(T448=0,"",F448/W448-1)</f>
        <v/>
      </c>
    </row>
    <row r="449" customFormat="false" ht="15" hidden="false" customHeight="false" outlineLevel="0" collapsed="false">
      <c r="A449" s="5" t="n">
        <v>44277</v>
      </c>
      <c r="B449" s="6" t="n">
        <v>54453.1373508475</v>
      </c>
      <c r="C449" s="7" t="n">
        <v>88626.15115</v>
      </c>
      <c r="D449" s="0" t="n">
        <f aca="false">INT((ROW()-3)/30)</f>
        <v>14</v>
      </c>
      <c r="E449" s="0" t="n">
        <f aca="false">2+30*D449</f>
        <v>422</v>
      </c>
      <c r="F449" s="8" t="n">
        <f aca="false">INDEX($F:$F,$E449)*(2*B449/INDEX($B:$B,$E449)-C449/INDEX($C:$C,$E449))</f>
        <v>5462.82254281048</v>
      </c>
      <c r="G449" s="9" t="n">
        <f aca="false">B449/B448-1</f>
        <v>-0.0521306078669183</v>
      </c>
      <c r="H449" s="9" t="n">
        <f aca="false">F449/F448-1</f>
        <v>-1.55374366967997E-005</v>
      </c>
      <c r="I449" s="9" t="n">
        <f aca="false">LN(B449/B448)</f>
        <v>-0.0535385582300678</v>
      </c>
      <c r="J449" s="9" t="n">
        <f aca="false">LN(F449/F448)</f>
        <v>-1.55375574040196E-005</v>
      </c>
      <c r="K449" s="9" t="n">
        <f aca="false">F449/F442-1</f>
        <v>0.00340349657656747</v>
      </c>
      <c r="L449" s="9" t="n">
        <f aca="false">F449/F419-1</f>
        <v>0.0864493650833194</v>
      </c>
      <c r="M449" s="9" t="n">
        <f aca="false">B449/B442-1</f>
        <v>-0.0297211551727651</v>
      </c>
      <c r="N449" s="9" t="n">
        <f aca="false">B449/B419-1</f>
        <v>-0.0252172808180471</v>
      </c>
      <c r="O449" s="8" t="n">
        <f aca="false">MAX(O448,F449)</f>
        <v>5579.26351040411</v>
      </c>
      <c r="P449" s="9" t="n">
        <f aca="false">F449/O449-1</f>
        <v>-0.0208703115342175</v>
      </c>
      <c r="Q449" s="8" t="n">
        <f aca="false">MAX(Q448,B449)</f>
        <v>61288.7941276447</v>
      </c>
      <c r="R449" s="9" t="n">
        <f aca="false">B449/Q449-1</f>
        <v>-0.111531918258348</v>
      </c>
      <c r="S449" s="9" t="n">
        <f aca="false">B449/INDEX($B:$B,$E449)-1</f>
        <v>0.121346560400679</v>
      </c>
      <c r="T449" s="0" t="n">
        <f aca="false">IF(AND($A449&gt;=CrashTest!$B$3,$A449&lt;=CrashTest!$C$3),1,IF(AND($A449&gt;=CrashTest!$B$4,$A449&lt;=CrashTest!$C$4),2,IF(AND($A449&gt;=CrashTest!$B$5,$A449&lt;=CrashTest!$C$5),3,IF(AND($A449&gt;=CrashTest!$B$6,$A449&lt;=CrashTest!$C$6),4,IF(AND($A449&gt;=CrashTest!$B$7,$A449&lt;=CrashTest!$C$7),5,0)))))</f>
        <v>0</v>
      </c>
      <c r="U449" s="8" t="str">
        <f aca="false">IF(T449=0,"",IF(T448=T449,MAX(U448,B449),B449))</f>
        <v/>
      </c>
      <c r="V449" s="9" t="str">
        <f aca="false">IF(T449=0,"",B449/U449-1)</f>
        <v/>
      </c>
      <c r="W449" s="8" t="str">
        <f aca="false">IF(T449=0,"",IF(T448=T449,MAX(W448,F449),F449))</f>
        <v/>
      </c>
      <c r="X449" s="9" t="str">
        <f aca="false">IF(T449=0,"",F449/W449-1)</f>
        <v/>
      </c>
    </row>
    <row r="450" customFormat="false" ht="15" hidden="false" customHeight="false" outlineLevel="0" collapsed="false">
      <c r="A450" s="5" t="n">
        <v>44278</v>
      </c>
      <c r="B450" s="6" t="n">
        <v>54563.6119458211</v>
      </c>
      <c r="C450" s="7" t="n">
        <v>88813.27318</v>
      </c>
      <c r="D450" s="0" t="n">
        <f aca="false">INT((ROW()-3)/30)</f>
        <v>14</v>
      </c>
      <c r="E450" s="0" t="n">
        <f aca="false">2+30*D450</f>
        <v>422</v>
      </c>
      <c r="F450" s="8" t="n">
        <f aca="false">INDEX($F:$F,$E450)*(2*B450/INDEX($B:$B,$E450)-C450/INDEX($C:$C,$E450))</f>
        <v>5473.42662525723</v>
      </c>
      <c r="G450" s="9" t="n">
        <f aca="false">B450/B449-1</f>
        <v>0.00202880128397021</v>
      </c>
      <c r="H450" s="9" t="n">
        <f aca="false">F450/F449-1</f>
        <v>0.00194113617340652</v>
      </c>
      <c r="I450" s="9" t="n">
        <f aca="false">LN(B450/B449)</f>
        <v>0.00202674604595551</v>
      </c>
      <c r="J450" s="9" t="n">
        <f aca="false">LN(F450/F449)</f>
        <v>0.00193925460311397</v>
      </c>
      <c r="K450" s="9" t="n">
        <f aca="false">F450/F443-1</f>
        <v>0.0341064505524074</v>
      </c>
      <c r="L450" s="9" t="n">
        <f aca="false">F450/F420-1</f>
        <v>0.0829304434202172</v>
      </c>
      <c r="M450" s="9" t="n">
        <f aca="false">B450/B443-1</f>
        <v>-0.0342799785865984</v>
      </c>
      <c r="N450" s="9" t="n">
        <f aca="false">B450/B420-1</f>
        <v>-0.0510794362774879</v>
      </c>
      <c r="O450" s="8" t="n">
        <f aca="false">MAX(O449,F450)</f>
        <v>5579.26351040411</v>
      </c>
      <c r="P450" s="9" t="n">
        <f aca="false">F450/O450-1</f>
        <v>-0.0189696874774803</v>
      </c>
      <c r="Q450" s="8" t="n">
        <f aca="false">MAX(Q449,B450)</f>
        <v>61288.7941276447</v>
      </c>
      <c r="R450" s="9" t="n">
        <f aca="false">B450/Q450-1</f>
        <v>-0.109729393073344</v>
      </c>
      <c r="S450" s="9" t="n">
        <f aca="false">B450/INDEX($B:$B,$E450)-1</f>
        <v>0.123621549742196</v>
      </c>
      <c r="T450" s="0" t="n">
        <f aca="false">IF(AND($A450&gt;=CrashTest!$B$3,$A450&lt;=CrashTest!$C$3),1,IF(AND($A450&gt;=CrashTest!$B$4,$A450&lt;=CrashTest!$C$4),2,IF(AND($A450&gt;=CrashTest!$B$5,$A450&lt;=CrashTest!$C$5),3,IF(AND($A450&gt;=CrashTest!$B$6,$A450&lt;=CrashTest!$C$6),4,IF(AND($A450&gt;=CrashTest!$B$7,$A450&lt;=CrashTest!$C$7),5,0)))))</f>
        <v>0</v>
      </c>
      <c r="U450" s="8" t="str">
        <f aca="false">IF(T450=0,"",IF(T449=T450,MAX(U449,B450),B450))</f>
        <v/>
      </c>
      <c r="V450" s="9" t="str">
        <f aca="false">IF(T450=0,"",B450/U450-1)</f>
        <v/>
      </c>
      <c r="W450" s="8" t="str">
        <f aca="false">IF(T450=0,"",IF(T449=T450,MAX(W449,F450),F450))</f>
        <v/>
      </c>
      <c r="X450" s="9" t="str">
        <f aca="false">IF(T450=0,"",F450/W450-1)</f>
        <v/>
      </c>
    </row>
    <row r="451" customFormat="false" ht="15" hidden="false" customHeight="false" outlineLevel="0" collapsed="false">
      <c r="A451" s="5" t="n">
        <v>44279</v>
      </c>
      <c r="B451" s="6" t="n">
        <v>52595.4113237873</v>
      </c>
      <c r="C451" s="7" t="n">
        <v>83482.11495</v>
      </c>
      <c r="D451" s="0" t="n">
        <f aca="false">INT((ROW()-3)/30)</f>
        <v>14</v>
      </c>
      <c r="E451" s="0" t="n">
        <f aca="false">2+30*D451</f>
        <v>422</v>
      </c>
      <c r="F451" s="8" t="n">
        <f aca="false">INDEX($F:$F,$E451)*(2*B451/INDEX($B:$B,$E451)-C451/INDEX($C:$C,$E451))</f>
        <v>5415.23378498589</v>
      </c>
      <c r="G451" s="9" t="n">
        <f aca="false">B451/B450-1</f>
        <v>-0.0360716703283522</v>
      </c>
      <c r="H451" s="9" t="n">
        <f aca="false">F451/F450-1</f>
        <v>-0.0106318846045753</v>
      </c>
      <c r="I451" s="9" t="n">
        <f aca="false">LN(B451/B450)</f>
        <v>-0.0367383339490962</v>
      </c>
      <c r="J451" s="9" t="n">
        <f aca="false">LN(F451/F450)</f>
        <v>-0.010688806910124</v>
      </c>
      <c r="K451" s="9" t="n">
        <f aca="false">F451/F444-1</f>
        <v>0.0115060795223936</v>
      </c>
      <c r="L451" s="9" t="n">
        <f aca="false">F451/F421-1</f>
        <v>0.0845460397949125</v>
      </c>
      <c r="M451" s="9" t="n">
        <f aca="false">B451/B444-1</f>
        <v>-0.103737842540436</v>
      </c>
      <c r="N451" s="9" t="n">
        <f aca="false">B451/B421-1</f>
        <v>-0.0251471337266089</v>
      </c>
      <c r="O451" s="8" t="n">
        <f aca="false">MAX(O450,F451)</f>
        <v>5579.26351040411</v>
      </c>
      <c r="P451" s="9" t="n">
        <f aca="false">F451/O451-1</f>
        <v>-0.0293998885538102</v>
      </c>
      <c r="Q451" s="8" t="n">
        <f aca="false">MAX(Q450,B451)</f>
        <v>61288.7941276447</v>
      </c>
      <c r="R451" s="9" t="n">
        <f aca="false">B451/Q451-1</f>
        <v>-0.141842940909425</v>
      </c>
      <c r="S451" s="9" t="n">
        <f aca="false">B451/INDEX($B:$B,$E451)-1</f>
        <v>0.0830906436260628</v>
      </c>
      <c r="T451" s="0" t="n">
        <f aca="false">IF(AND($A451&gt;=CrashTest!$B$3,$A451&lt;=CrashTest!$C$3),1,IF(AND($A451&gt;=CrashTest!$B$4,$A451&lt;=CrashTest!$C$4),2,IF(AND($A451&gt;=CrashTest!$B$5,$A451&lt;=CrashTest!$C$5),3,IF(AND($A451&gt;=CrashTest!$B$6,$A451&lt;=CrashTest!$C$6),4,IF(AND($A451&gt;=CrashTest!$B$7,$A451&lt;=CrashTest!$C$7),5,0)))))</f>
        <v>0</v>
      </c>
      <c r="U451" s="8" t="str">
        <f aca="false">IF(T451=0,"",IF(T450=T451,MAX(U450,B451),B451))</f>
        <v/>
      </c>
      <c r="V451" s="9" t="str">
        <f aca="false">IF(T451=0,"",B451/U451-1)</f>
        <v/>
      </c>
      <c r="W451" s="8" t="str">
        <f aca="false">IF(T451=0,"",IF(T450=T451,MAX(W450,F451),F451))</f>
        <v/>
      </c>
      <c r="X451" s="9" t="str">
        <f aca="false">IF(T451=0,"",F451/W451-1)</f>
        <v/>
      </c>
    </row>
    <row r="452" customFormat="false" ht="15" hidden="false" customHeight="false" outlineLevel="0" collapsed="false">
      <c r="A452" s="5" t="n">
        <v>44280</v>
      </c>
      <c r="B452" s="6" t="n">
        <v>51547.1248953828</v>
      </c>
      <c r="C452" s="7" t="n">
        <v>81176.78747</v>
      </c>
      <c r="D452" s="0" t="n">
        <f aca="false">INT((ROW()-3)/30)</f>
        <v>14</v>
      </c>
      <c r="E452" s="0" t="n">
        <f aca="false">2+30*D452</f>
        <v>422</v>
      </c>
      <c r="F452" s="8" t="n">
        <f aca="false">INDEX($F:$F,$E452)*(2*B452/INDEX($B:$B,$E452)-C452/INDEX($C:$C,$E452))</f>
        <v>5349.28293419808</v>
      </c>
      <c r="G452" s="9" t="n">
        <f aca="false">B452/B451-1</f>
        <v>-0.019931138516078</v>
      </c>
      <c r="H452" s="9" t="n">
        <f aca="false">F452/F451-1</f>
        <v>-0.0121787633565636</v>
      </c>
      <c r="I452" s="9" t="n">
        <f aca="false">LN(B452/B451)</f>
        <v>-0.0201324429657882</v>
      </c>
      <c r="J452" s="9" t="n">
        <f aca="false">LN(F452/F451)</f>
        <v>-0.0122535321763242</v>
      </c>
      <c r="K452" s="9" t="n">
        <f aca="false">F452/F445-1</f>
        <v>-0.0123327286567446</v>
      </c>
      <c r="L452" s="9" t="n">
        <f aca="false">F452/F422-1</f>
        <v>0.0651252360416423</v>
      </c>
      <c r="M452" s="9" t="n">
        <f aca="false">B452/B445-1</f>
        <v>-0.107122751100916</v>
      </c>
      <c r="N452" s="9" t="n">
        <f aca="false">B452/B422-1</f>
        <v>0.0615034139824837</v>
      </c>
      <c r="O452" s="8" t="n">
        <f aca="false">MAX(O451,F452)</f>
        <v>5579.26351040411</v>
      </c>
      <c r="P452" s="9" t="n">
        <f aca="false">F452/O452-1</f>
        <v>-0.0412205976249677</v>
      </c>
      <c r="Q452" s="8" t="n">
        <f aca="false">MAX(Q451,B452)</f>
        <v>61288.7941276447</v>
      </c>
      <c r="R452" s="9" t="n">
        <f aca="false">B452/Q452-1</f>
        <v>-0.158946988122709</v>
      </c>
      <c r="S452" s="9" t="n">
        <f aca="false">B452/INDEX($B:$B,$E452)-1</f>
        <v>0.0615034139824837</v>
      </c>
      <c r="T452" s="0" t="n">
        <f aca="false">IF(AND($A452&gt;=CrashTest!$B$3,$A452&lt;=CrashTest!$C$3),1,IF(AND($A452&gt;=CrashTest!$B$4,$A452&lt;=CrashTest!$C$4),2,IF(AND($A452&gt;=CrashTest!$B$5,$A452&lt;=CrashTest!$C$5),3,IF(AND($A452&gt;=CrashTest!$B$6,$A452&lt;=CrashTest!$C$6),4,IF(AND($A452&gt;=CrashTest!$B$7,$A452&lt;=CrashTest!$C$7),5,0)))))</f>
        <v>0</v>
      </c>
      <c r="U452" s="8" t="str">
        <f aca="false">IF(T452=0,"",IF(T451=T452,MAX(U451,B452),B452))</f>
        <v/>
      </c>
      <c r="V452" s="9" t="str">
        <f aca="false">IF(T452=0,"",B452/U452-1)</f>
        <v/>
      </c>
      <c r="W452" s="8" t="str">
        <f aca="false">IF(T452=0,"",IF(T451=T452,MAX(W451,F452),F452))</f>
        <v/>
      </c>
      <c r="X452" s="9" t="str">
        <f aca="false">IF(T452=0,"",F452/W452-1)</f>
        <v/>
      </c>
    </row>
    <row r="453" customFormat="false" ht="15" hidden="false" customHeight="false" outlineLevel="0" collapsed="false">
      <c r="A453" s="5" t="n">
        <v>44281</v>
      </c>
      <c r="B453" s="6" t="n">
        <v>54817.8571122151</v>
      </c>
      <c r="C453" s="7" t="n">
        <v>91880.16798</v>
      </c>
      <c r="D453" s="0" t="n">
        <f aca="false">INT((ROW()-3)/30)</f>
        <v>15</v>
      </c>
      <c r="E453" s="0" t="n">
        <f aca="false">2+30*D453</f>
        <v>452</v>
      </c>
      <c r="F453" s="8" t="n">
        <f aca="false">INDEX($F:$F,$E453)*(2*B453/INDEX($B:$B,$E453)-C453/INDEX($C:$C,$E453))</f>
        <v>5322.80335040868</v>
      </c>
      <c r="G453" s="9" t="n">
        <f aca="false">B453/B452-1</f>
        <v>0.063451302540547</v>
      </c>
      <c r="H453" s="9" t="n">
        <f aca="false">F453/F452-1</f>
        <v>-0.0049501183831796</v>
      </c>
      <c r="I453" s="9" t="n">
        <f aca="false">LN(B453/B452)</f>
        <v>0.0615195648030437</v>
      </c>
      <c r="J453" s="9" t="n">
        <f aca="false">LN(F453/F452)</f>
        <v>-0.00496241080191349</v>
      </c>
      <c r="K453" s="9" t="n">
        <f aca="false">F453/F446-1</f>
        <v>-0.0232023520256232</v>
      </c>
      <c r="L453" s="9" t="n">
        <f aca="false">F453/F423-1</f>
        <v>0.048731178361755</v>
      </c>
      <c r="M453" s="9" t="n">
        <f aca="false">B453/B446-1</f>
        <v>-0.0575962348333972</v>
      </c>
      <c r="N453" s="9" t="n">
        <f aca="false">B453/B423-1</f>
        <v>0.105926822389888</v>
      </c>
      <c r="O453" s="8" t="n">
        <f aca="false">MAX(O452,F453)</f>
        <v>5579.26351040411</v>
      </c>
      <c r="P453" s="9" t="n">
        <f aca="false">F453/O453-1</f>
        <v>-0.0459666691700782</v>
      </c>
      <c r="Q453" s="8" t="n">
        <f aca="false">MAX(Q452,B453)</f>
        <v>61288.7941276447</v>
      </c>
      <c r="R453" s="9" t="n">
        <f aca="false">B453/Q453-1</f>
        <v>-0.105581079013445</v>
      </c>
      <c r="S453" s="9" t="n">
        <f aca="false">B453/INDEX($B:$B,$E453)-1</f>
        <v>0.063451302540547</v>
      </c>
      <c r="T453" s="0" t="n">
        <f aca="false">IF(AND($A453&gt;=CrashTest!$B$3,$A453&lt;=CrashTest!$C$3),1,IF(AND($A453&gt;=CrashTest!$B$4,$A453&lt;=CrashTest!$C$4),2,IF(AND($A453&gt;=CrashTest!$B$5,$A453&lt;=CrashTest!$C$5),3,IF(AND($A453&gt;=CrashTest!$B$6,$A453&lt;=CrashTest!$C$6),4,IF(AND($A453&gt;=CrashTest!$B$7,$A453&lt;=CrashTest!$C$7),5,0)))))</f>
        <v>0</v>
      </c>
      <c r="U453" s="8" t="str">
        <f aca="false">IF(T453=0,"",IF(T452=T453,MAX(U452,B453),B453))</f>
        <v/>
      </c>
      <c r="V453" s="9" t="str">
        <f aca="false">IF(T453=0,"",B453/U453-1)</f>
        <v/>
      </c>
      <c r="W453" s="8" t="str">
        <f aca="false">IF(T453=0,"",IF(T452=T453,MAX(W452,F453),F453))</f>
        <v/>
      </c>
      <c r="X453" s="9" t="str">
        <f aca="false">IF(T453=0,"",F453/W453-1)</f>
        <v/>
      </c>
    </row>
    <row r="454" customFormat="false" ht="15" hidden="false" customHeight="false" outlineLevel="0" collapsed="false">
      <c r="A454" s="5" t="n">
        <v>44282</v>
      </c>
      <c r="B454" s="6" t="n">
        <v>56019.8373055523</v>
      </c>
      <c r="C454" s="7" t="n">
        <v>94081.81883</v>
      </c>
      <c r="D454" s="0" t="n">
        <f aca="false">INT((ROW()-3)/30)</f>
        <v>15</v>
      </c>
      <c r="E454" s="0" t="n">
        <f aca="false">2+30*D454</f>
        <v>452</v>
      </c>
      <c r="F454" s="8" t="n">
        <f aca="false">INDEX($F:$F,$E454)*(2*B454/INDEX($B:$B,$E454)-C454/INDEX($C:$C,$E454))</f>
        <v>5427.19186929875</v>
      </c>
      <c r="G454" s="9" t="n">
        <f aca="false">B454/B453-1</f>
        <v>0.0219268000731345</v>
      </c>
      <c r="H454" s="9" t="n">
        <f aca="false">F454/F453-1</f>
        <v>0.0196115678183117</v>
      </c>
      <c r="I454" s="9" t="n">
        <f aca="false">LN(B454/B453)</f>
        <v>0.021689865021793</v>
      </c>
      <c r="J454" s="9" t="n">
        <f aca="false">LN(F454/F453)</f>
        <v>0.0194217389030042</v>
      </c>
      <c r="K454" s="9" t="n">
        <f aca="false">F454/F447-1</f>
        <v>-0.0080147895342878</v>
      </c>
      <c r="L454" s="9" t="n">
        <f aca="false">F454/F424-1</f>
        <v>0.0488312095402099</v>
      </c>
      <c r="M454" s="9" t="n">
        <f aca="false">B454/B447-1</f>
        <v>-0.038251129844023</v>
      </c>
      <c r="N454" s="9" t="n">
        <f aca="false">B454/B424-1</f>
        <v>0.177675807890327</v>
      </c>
      <c r="O454" s="8" t="n">
        <f aca="false">MAX(O453,F454)</f>
        <v>5579.26351040411</v>
      </c>
      <c r="P454" s="9" t="n">
        <f aca="false">F454/O454-1</f>
        <v>-0.0272565798015774</v>
      </c>
      <c r="Q454" s="8" t="n">
        <f aca="false">MAX(Q453,B454)</f>
        <v>61288.7941276447</v>
      </c>
      <c r="R454" s="9" t="n">
        <f aca="false">B454/Q454-1</f>
        <v>-0.0859693341513438</v>
      </c>
      <c r="S454" s="9" t="n">
        <f aca="false">B454/INDEX($B:$B,$E454)-1</f>
        <v>0.0867693866388681</v>
      </c>
      <c r="T454" s="0" t="n">
        <f aca="false">IF(AND($A454&gt;=CrashTest!$B$3,$A454&lt;=CrashTest!$C$3),1,IF(AND($A454&gt;=CrashTest!$B$4,$A454&lt;=CrashTest!$C$4),2,IF(AND($A454&gt;=CrashTest!$B$5,$A454&lt;=CrashTest!$C$5),3,IF(AND($A454&gt;=CrashTest!$B$6,$A454&lt;=CrashTest!$C$6),4,IF(AND($A454&gt;=CrashTest!$B$7,$A454&lt;=CrashTest!$C$7),5,0)))))</f>
        <v>0</v>
      </c>
      <c r="U454" s="8" t="str">
        <f aca="false">IF(T454=0,"",IF(T453=T454,MAX(U453,B454),B454))</f>
        <v/>
      </c>
      <c r="V454" s="9" t="str">
        <f aca="false">IF(T454=0,"",B454/U454-1)</f>
        <v/>
      </c>
      <c r="W454" s="8" t="str">
        <f aca="false">IF(T454=0,"",IF(T453=T454,MAX(W453,F454),F454))</f>
        <v/>
      </c>
      <c r="X454" s="9" t="str">
        <f aca="false">IF(T454=0,"",F454/W454-1)</f>
        <v/>
      </c>
    </row>
    <row r="455" customFormat="false" ht="15" hidden="false" customHeight="false" outlineLevel="0" collapsed="false">
      <c r="A455" s="5" t="n">
        <v>44283</v>
      </c>
      <c r="B455" s="6" t="n">
        <v>55713.0381396844</v>
      </c>
      <c r="C455" s="7" t="n">
        <v>93728.78791</v>
      </c>
      <c r="D455" s="0" t="n">
        <f aca="false">INT((ROW()-3)/30)</f>
        <v>15</v>
      </c>
      <c r="E455" s="0" t="n">
        <f aca="false">2+30*D455</f>
        <v>452</v>
      </c>
      <c r="F455" s="8" t="n">
        <f aca="false">INDEX($F:$F,$E455)*(2*B455/INDEX($B:$B,$E455)-C455/INDEX($C:$C,$E455))</f>
        <v>5386.77951482398</v>
      </c>
      <c r="G455" s="9" t="n">
        <f aca="false">B455/B454-1</f>
        <v>-0.0054766165098713</v>
      </c>
      <c r="H455" s="9" t="n">
        <f aca="false">F455/F454-1</f>
        <v>-0.00744627340400184</v>
      </c>
      <c r="I455" s="9" t="n">
        <f aca="false">LN(B455/B454)</f>
        <v>-0.00549166815394503</v>
      </c>
      <c r="J455" s="9" t="n">
        <f aca="false">LN(F455/F454)</f>
        <v>-0.00747413529548101</v>
      </c>
      <c r="K455" s="9" t="n">
        <f aca="false">F455/F448-1</f>
        <v>-0.0139354196728222</v>
      </c>
      <c r="L455" s="9" t="n">
        <f aca="false">F455/F425-1</f>
        <v>0.0690008483013516</v>
      </c>
      <c r="M455" s="9" t="n">
        <f aca="false">B455/B448-1</f>
        <v>-0.0301994308409128</v>
      </c>
      <c r="N455" s="9" t="n">
        <f aca="false">B455/B425-1</f>
        <v>0.205081290588664</v>
      </c>
      <c r="O455" s="8" t="n">
        <f aca="false">MAX(O454,F455)</f>
        <v>5579.26351040411</v>
      </c>
      <c r="P455" s="9" t="n">
        <f aca="false">F455/O455-1</f>
        <v>-0.0344998932603187</v>
      </c>
      <c r="Q455" s="8" t="n">
        <f aca="false">MAX(Q454,B455)</f>
        <v>61288.7941276447</v>
      </c>
      <c r="R455" s="9" t="n">
        <f aca="false">B455/Q455-1</f>
        <v>-0.0909751295864593</v>
      </c>
      <c r="S455" s="9" t="n">
        <f aca="false">B455/INDEX($B:$B,$E455)-1</f>
        <v>0.0808175674735789</v>
      </c>
      <c r="T455" s="0" t="n">
        <f aca="false">IF(AND($A455&gt;=CrashTest!$B$3,$A455&lt;=CrashTest!$C$3),1,IF(AND($A455&gt;=CrashTest!$B$4,$A455&lt;=CrashTest!$C$4),2,IF(AND($A455&gt;=CrashTest!$B$5,$A455&lt;=CrashTest!$C$5),3,IF(AND($A455&gt;=CrashTest!$B$6,$A455&lt;=CrashTest!$C$6),4,IF(AND($A455&gt;=CrashTest!$B$7,$A455&lt;=CrashTest!$C$7),5,0)))))</f>
        <v>0</v>
      </c>
      <c r="U455" s="8" t="str">
        <f aca="false">IF(T455=0,"",IF(T454=T455,MAX(U454,B455),B455))</f>
        <v/>
      </c>
      <c r="V455" s="9" t="str">
        <f aca="false">IF(T455=0,"",B455/U455-1)</f>
        <v/>
      </c>
      <c r="W455" s="8" t="str">
        <f aca="false">IF(T455=0,"",IF(T454=T455,MAX(W454,F455),F455))</f>
        <v/>
      </c>
      <c r="X455" s="9" t="str">
        <f aca="false">IF(T455=0,"",F455/W455-1)</f>
        <v/>
      </c>
    </row>
    <row r="456" customFormat="false" ht="15" hidden="false" customHeight="false" outlineLevel="0" collapsed="false">
      <c r="A456" s="5" t="n">
        <v>44284</v>
      </c>
      <c r="B456" s="6" t="n">
        <v>57571.2333477498</v>
      </c>
      <c r="C456" s="7" t="n">
        <v>98926.19783</v>
      </c>
      <c r="D456" s="0" t="n">
        <f aca="false">INT((ROW()-3)/30)</f>
        <v>15</v>
      </c>
      <c r="E456" s="0" t="n">
        <f aca="false">2+30*D456</f>
        <v>452</v>
      </c>
      <c r="F456" s="8" t="n">
        <f aca="false">INDEX($F:$F,$E456)*(2*B456/INDEX($B:$B,$E456)-C456/INDEX($C:$C,$E456))</f>
        <v>5429.9542960111</v>
      </c>
      <c r="G456" s="9" t="n">
        <f aca="false">B456/B455-1</f>
        <v>0.0333529685350584</v>
      </c>
      <c r="H456" s="9" t="n">
        <f aca="false">F456/F455-1</f>
        <v>0.00801495236036787</v>
      </c>
      <c r="I456" s="9" t="n">
        <f aca="false">LN(B456/B455)</f>
        <v>0.0328088244505799</v>
      </c>
      <c r="J456" s="9" t="n">
        <f aca="false">LN(F456/F455)</f>
        <v>0.00798300322999991</v>
      </c>
      <c r="K456" s="9" t="n">
        <f aca="false">F456/F449-1</f>
        <v>-0.00601671508488666</v>
      </c>
      <c r="L456" s="9" t="n">
        <f aca="false">F456/F426-1</f>
        <v>0.0893236709019327</v>
      </c>
      <c r="M456" s="9" t="n">
        <f aca="false">B456/B449-1</f>
        <v>0.0572620081890245</v>
      </c>
      <c r="N456" s="9" t="n">
        <f aca="false">B456/B426-1</f>
        <v>0.256067297891176</v>
      </c>
      <c r="O456" s="8" t="n">
        <f aca="false">MAX(O455,F456)</f>
        <v>5579.26351040411</v>
      </c>
      <c r="P456" s="9" t="n">
        <f aca="false">F456/O456-1</f>
        <v>-0.02676145590087</v>
      </c>
      <c r="Q456" s="8" t="n">
        <f aca="false">MAX(Q455,B456)</f>
        <v>61288.7941276447</v>
      </c>
      <c r="R456" s="9" t="n">
        <f aca="false">B456/Q456-1</f>
        <v>-0.0606564516859709</v>
      </c>
      <c r="S456" s="9" t="n">
        <f aca="false">B456/INDEX($B:$B,$E456)-1</f>
        <v>0.116866041793664</v>
      </c>
      <c r="T456" s="0" t="n">
        <f aca="false">IF(AND($A456&gt;=CrashTest!$B$3,$A456&lt;=CrashTest!$C$3),1,IF(AND($A456&gt;=CrashTest!$B$4,$A456&lt;=CrashTest!$C$4),2,IF(AND($A456&gt;=CrashTest!$B$5,$A456&lt;=CrashTest!$C$5),3,IF(AND($A456&gt;=CrashTest!$B$6,$A456&lt;=CrashTest!$C$6),4,IF(AND($A456&gt;=CrashTest!$B$7,$A456&lt;=CrashTest!$C$7),5,0)))))</f>
        <v>0</v>
      </c>
      <c r="U456" s="8" t="str">
        <f aca="false">IF(T456=0,"",IF(T455=T456,MAX(U455,B456),B456))</f>
        <v/>
      </c>
      <c r="V456" s="9" t="str">
        <f aca="false">IF(T456=0,"",B456/U456-1)</f>
        <v/>
      </c>
      <c r="W456" s="8" t="str">
        <f aca="false">IF(T456=0,"",IF(T455=T456,MAX(W455,F456),F456))</f>
        <v/>
      </c>
      <c r="X456" s="9" t="str">
        <f aca="false">IF(T456=0,"",F456/W456-1)</f>
        <v/>
      </c>
    </row>
    <row r="457" customFormat="false" ht="15" hidden="false" customHeight="false" outlineLevel="0" collapsed="false">
      <c r="A457" s="5" t="n">
        <v>44285</v>
      </c>
      <c r="B457" s="6" t="n">
        <v>58684.5483921683</v>
      </c>
      <c r="C457" s="7" t="n">
        <v>102152.1739</v>
      </c>
      <c r="D457" s="0" t="n">
        <f aca="false">INT((ROW()-3)/30)</f>
        <v>15</v>
      </c>
      <c r="E457" s="0" t="n">
        <f aca="false">2+30*D457</f>
        <v>452</v>
      </c>
      <c r="F457" s="8" t="n">
        <f aca="false">INDEX($F:$F,$E457)*(2*B457/INDEX($B:$B,$E457)-C457/INDEX($C:$C,$E457))</f>
        <v>5448.44077355222</v>
      </c>
      <c r="G457" s="9" t="n">
        <f aca="false">B457/B456-1</f>
        <v>0.0193380440139903</v>
      </c>
      <c r="H457" s="9" t="n">
        <f aca="false">F457/F456-1</f>
        <v>0.00340453649024308</v>
      </c>
      <c r="I457" s="9" t="n">
        <f aca="false">LN(B457/B456)</f>
        <v>0.0191534401629324</v>
      </c>
      <c r="J457" s="9" t="n">
        <f aca="false">LN(F457/F456)</f>
        <v>0.00339875417623571</v>
      </c>
      <c r="K457" s="9" t="n">
        <f aca="false">F457/F450-1</f>
        <v>-0.0045649377283542</v>
      </c>
      <c r="L457" s="9" t="n">
        <f aca="false">F457/F427-1</f>
        <v>0.0761444085377727</v>
      </c>
      <c r="M457" s="9" t="n">
        <f aca="false">B457/B450-1</f>
        <v>0.0755253602059753</v>
      </c>
      <c r="N457" s="9" t="n">
        <f aca="false">B457/B427-1</f>
        <v>0.29376635005412</v>
      </c>
      <c r="O457" s="8" t="n">
        <f aca="false">MAX(O456,F457)</f>
        <v>5579.26351040411</v>
      </c>
      <c r="P457" s="9" t="n">
        <f aca="false">F457/O457-1</f>
        <v>-0.0234480297637735</v>
      </c>
      <c r="Q457" s="8" t="n">
        <f aca="false">MAX(Q456,B457)</f>
        <v>61288.7941276447</v>
      </c>
      <c r="R457" s="9" t="n">
        <f aca="false">B457/Q457-1</f>
        <v>-0.0424913848044164</v>
      </c>
      <c r="S457" s="9" t="n">
        <f aca="false">B457/INDEX($B:$B,$E457)-1</f>
        <v>0.138464046467601</v>
      </c>
      <c r="T457" s="0" t="n">
        <f aca="false">IF(AND($A457&gt;=CrashTest!$B$3,$A457&lt;=CrashTest!$C$3),1,IF(AND($A457&gt;=CrashTest!$B$4,$A457&lt;=CrashTest!$C$4),2,IF(AND($A457&gt;=CrashTest!$B$5,$A457&lt;=CrashTest!$C$5),3,IF(AND($A457&gt;=CrashTest!$B$6,$A457&lt;=CrashTest!$C$6),4,IF(AND($A457&gt;=CrashTest!$B$7,$A457&lt;=CrashTest!$C$7),5,0)))))</f>
        <v>0</v>
      </c>
      <c r="U457" s="8" t="str">
        <f aca="false">IF(T457=0,"",IF(T456=T457,MAX(U456,B457),B457))</f>
        <v/>
      </c>
      <c r="V457" s="9" t="str">
        <f aca="false">IF(T457=0,"",B457/U457-1)</f>
        <v/>
      </c>
      <c r="W457" s="8" t="str">
        <f aca="false">IF(T457=0,"",IF(T456=T457,MAX(W456,F457),F457))</f>
        <v/>
      </c>
      <c r="X457" s="9" t="str">
        <f aca="false">IF(T457=0,"",F457/W457-1)</f>
        <v/>
      </c>
    </row>
    <row r="458" customFormat="false" ht="15" hidden="false" customHeight="false" outlineLevel="0" collapsed="false">
      <c r="A458" s="5" t="n">
        <v>44286</v>
      </c>
      <c r="B458" s="6" t="n">
        <v>58792.1948275862</v>
      </c>
      <c r="C458" s="7" t="n">
        <v>102160.5597</v>
      </c>
      <c r="D458" s="0" t="n">
        <f aca="false">INT((ROW()-3)/30)</f>
        <v>15</v>
      </c>
      <c r="E458" s="0" t="n">
        <f aca="false">2+30*D458</f>
        <v>452</v>
      </c>
      <c r="F458" s="8" t="n">
        <f aca="false">INDEX($F:$F,$E458)*(2*B458/INDEX($B:$B,$E458)-C458/INDEX($C:$C,$E458))</f>
        <v>5470.23011129107</v>
      </c>
      <c r="G458" s="9" t="n">
        <f aca="false">B458/B457-1</f>
        <v>0.00183432331622524</v>
      </c>
      <c r="H458" s="9" t="n">
        <f aca="false">F458/F457-1</f>
        <v>0.00399918777581632</v>
      </c>
      <c r="I458" s="9" t="n">
        <f aca="false">LN(B458/B457)</f>
        <v>0.00183264299972638</v>
      </c>
      <c r="J458" s="9" t="n">
        <f aca="false">LN(F458/F457)</f>
        <v>0.00399121228097946</v>
      </c>
      <c r="K458" s="9" t="n">
        <f aca="false">F458/F451-1</f>
        <v>0.0101558544817879</v>
      </c>
      <c r="L458" s="9" t="n">
        <f aca="false">F458/F428-1</f>
        <v>0.0680504239131183</v>
      </c>
      <c r="M458" s="9" t="n">
        <f aca="false">B458/B451-1</f>
        <v>0.117819850588302</v>
      </c>
      <c r="N458" s="9" t="n">
        <f aca="false">B458/B428-1</f>
        <v>0.184503872847187</v>
      </c>
      <c r="O458" s="8" t="n">
        <f aca="false">MAX(O457,F458)</f>
        <v>5579.26351040411</v>
      </c>
      <c r="P458" s="9" t="n">
        <f aca="false">F458/O458-1</f>
        <v>-0.0195426150619554</v>
      </c>
      <c r="Q458" s="8" t="n">
        <f aca="false">MAX(Q457,B458)</f>
        <v>61288.7941276447</v>
      </c>
      <c r="R458" s="9" t="n">
        <f aca="false">B458/Q458-1</f>
        <v>-0.0407350044260766</v>
      </c>
      <c r="S458" s="9" t="n">
        <f aca="false">B458/INDEX($B:$B,$E458)-1</f>
        <v>0.14055235761272</v>
      </c>
      <c r="T458" s="0" t="n">
        <f aca="false">IF(AND($A458&gt;=CrashTest!$B$3,$A458&lt;=CrashTest!$C$3),1,IF(AND($A458&gt;=CrashTest!$B$4,$A458&lt;=CrashTest!$C$4),2,IF(AND($A458&gt;=CrashTest!$B$5,$A458&lt;=CrashTest!$C$5),3,IF(AND($A458&gt;=CrashTest!$B$6,$A458&lt;=CrashTest!$C$6),4,IF(AND($A458&gt;=CrashTest!$B$7,$A458&lt;=CrashTest!$C$7),5,0)))))</f>
        <v>0</v>
      </c>
      <c r="U458" s="8" t="str">
        <f aca="false">IF(T458=0,"",IF(T457=T458,MAX(U457,B458),B458))</f>
        <v/>
      </c>
      <c r="V458" s="9" t="str">
        <f aca="false">IF(T458=0,"",B458/U458-1)</f>
        <v/>
      </c>
      <c r="W458" s="8" t="str">
        <f aca="false">IF(T458=0,"",IF(T457=T458,MAX(W457,F458),F458))</f>
        <v/>
      </c>
      <c r="X458" s="9" t="str">
        <f aca="false">IF(T458=0,"",F458/W458-1)</f>
        <v/>
      </c>
    </row>
    <row r="459" customFormat="false" ht="15" hidden="false" customHeight="false" outlineLevel="0" collapsed="false">
      <c r="A459" s="5" t="n">
        <v>44287</v>
      </c>
      <c r="B459" s="6" t="n">
        <v>58818.9770985973</v>
      </c>
      <c r="C459" s="7" t="n">
        <v>101679.0469</v>
      </c>
      <c r="D459" s="0" t="n">
        <f aca="false">INT((ROW()-3)/30)</f>
        <v>15</v>
      </c>
      <c r="E459" s="0" t="n">
        <f aca="false">2+30*D459</f>
        <v>452</v>
      </c>
      <c r="F459" s="8" t="n">
        <f aca="false">INDEX($F:$F,$E459)*(2*B459/INDEX($B:$B,$E459)-C459/INDEX($C:$C,$E459))</f>
        <v>5507.51885853868</v>
      </c>
      <c r="G459" s="9" t="n">
        <f aca="false">B459/B458-1</f>
        <v>0.00045554126852454</v>
      </c>
      <c r="H459" s="9" t="n">
        <f aca="false">F459/F458-1</f>
        <v>0.00681666885834287</v>
      </c>
      <c r="I459" s="9" t="n">
        <f aca="false">LN(B459/B458)</f>
        <v>0.000455437541101094</v>
      </c>
      <c r="J459" s="9" t="n">
        <f aca="false">LN(F459/F458)</f>
        <v>0.00679354041763845</v>
      </c>
      <c r="K459" s="9" t="n">
        <f aca="false">F459/F452-1</f>
        <v>0.0295807730282862</v>
      </c>
      <c r="L459" s="9" t="n">
        <f aca="false">F459/F429-1</f>
        <v>0.0880746430072747</v>
      </c>
      <c r="M459" s="9" t="n">
        <f aca="false">B459/B452-1</f>
        <v>0.141071926280526</v>
      </c>
      <c r="N459" s="9" t="n">
        <f aca="false">B459/B429-1</f>
        <v>0.217665577390361</v>
      </c>
      <c r="O459" s="8" t="n">
        <f aca="false">MAX(O458,F459)</f>
        <v>5579.26351040411</v>
      </c>
      <c r="P459" s="9" t="n">
        <f aca="false">F459/O459-1</f>
        <v>-0.0128591617391159</v>
      </c>
      <c r="Q459" s="8" t="n">
        <f aca="false">MAX(Q458,B459)</f>
        <v>61288.7941276447</v>
      </c>
      <c r="R459" s="9" t="n">
        <f aca="false">B459/Q459-1</f>
        <v>-0.0402980196331416</v>
      </c>
      <c r="S459" s="9" t="n">
        <f aca="false">B459/INDEX($B:$B,$E459)-1</f>
        <v>0.141071926280526</v>
      </c>
      <c r="T459" s="0" t="n">
        <f aca="false">IF(AND($A459&gt;=CrashTest!$B$3,$A459&lt;=CrashTest!$C$3),1,IF(AND($A459&gt;=CrashTest!$B$4,$A459&lt;=CrashTest!$C$4),2,IF(AND($A459&gt;=CrashTest!$B$5,$A459&lt;=CrashTest!$C$5),3,IF(AND($A459&gt;=CrashTest!$B$6,$A459&lt;=CrashTest!$C$6),4,IF(AND($A459&gt;=CrashTest!$B$7,$A459&lt;=CrashTest!$C$7),5,0)))))</f>
        <v>0</v>
      </c>
      <c r="U459" s="8" t="str">
        <f aca="false">IF(T459=0,"",IF(T458=T459,MAX(U458,B459),B459))</f>
        <v/>
      </c>
      <c r="V459" s="9" t="str">
        <f aca="false">IF(T459=0,"",B459/U459-1)</f>
        <v/>
      </c>
      <c r="W459" s="8" t="str">
        <f aca="false">IF(T459=0,"",IF(T458=T459,MAX(W458,F459),F459))</f>
        <v/>
      </c>
      <c r="X459" s="9" t="str">
        <f aca="false">IF(T459=0,"",F459/W459-1)</f>
        <v/>
      </c>
    </row>
    <row r="460" customFormat="false" ht="15" hidden="false" customHeight="false" outlineLevel="0" collapsed="false">
      <c r="A460" s="5" t="n">
        <v>44288</v>
      </c>
      <c r="B460" s="6" t="n">
        <v>59031.5340192285</v>
      </c>
      <c r="C460" s="7" t="n">
        <v>102228.2843</v>
      </c>
      <c r="D460" s="0" t="n">
        <f aca="false">INT((ROW()-3)/30)</f>
        <v>15</v>
      </c>
      <c r="E460" s="0" t="n">
        <f aca="false">2+30*D460</f>
        <v>452</v>
      </c>
      <c r="F460" s="8" t="n">
        <f aca="false">INDEX($F:$F,$E460)*(2*B460/INDEX($B:$B,$E460)-C460/INDEX($C:$C,$E460))</f>
        <v>5515.44194715384</v>
      </c>
      <c r="G460" s="9" t="n">
        <f aca="false">B460/B459-1</f>
        <v>0.00361374731619168</v>
      </c>
      <c r="H460" s="9" t="n">
        <f aca="false">F460/F459-1</f>
        <v>0.00143859491336662</v>
      </c>
      <c r="I460" s="9" t="n">
        <f aca="false">LN(B460/B459)</f>
        <v>0.0036072334196929</v>
      </c>
      <c r="J460" s="9" t="n">
        <f aca="false">LN(F460/F459)</f>
        <v>0.00143756112705196</v>
      </c>
      <c r="K460" s="9" t="n">
        <f aca="false">F460/F453-1</f>
        <v>0.0361911917580751</v>
      </c>
      <c r="L460" s="9" t="n">
        <f aca="false">F460/F430-1</f>
        <v>0.0589761134493347</v>
      </c>
      <c r="M460" s="9" t="n">
        <f aca="false">B460/B453-1</f>
        <v>0.0768668665465668</v>
      </c>
      <c r="N460" s="9" t="n">
        <f aca="false">B460/B430-1</f>
        <v>0.164549022708991</v>
      </c>
      <c r="O460" s="8" t="n">
        <f aca="false">MAX(O459,F460)</f>
        <v>5579.26351040411</v>
      </c>
      <c r="P460" s="9" t="n">
        <f aca="false">F460/O460-1</f>
        <v>-0.0114390659504173</v>
      </c>
      <c r="Q460" s="8" t="n">
        <f aca="false">MAX(Q459,B460)</f>
        <v>61288.7941276447</v>
      </c>
      <c r="R460" s="9" t="n">
        <f aca="false">B460/Q460-1</f>
        <v>-0.036829899177247</v>
      </c>
      <c r="S460" s="9" t="n">
        <f aca="false">B460/INDEX($B:$B,$E460)-1</f>
        <v>0.145195471891704</v>
      </c>
      <c r="T460" s="0" t="n">
        <f aca="false">IF(AND($A460&gt;=CrashTest!$B$3,$A460&lt;=CrashTest!$C$3),1,IF(AND($A460&gt;=CrashTest!$B$4,$A460&lt;=CrashTest!$C$4),2,IF(AND($A460&gt;=CrashTest!$B$5,$A460&lt;=CrashTest!$C$5),3,IF(AND($A460&gt;=CrashTest!$B$6,$A460&lt;=CrashTest!$C$6),4,IF(AND($A460&gt;=CrashTest!$B$7,$A460&lt;=CrashTest!$C$7),5,0)))))</f>
        <v>0</v>
      </c>
      <c r="U460" s="8" t="str">
        <f aca="false">IF(T460=0,"",IF(T459=T460,MAX(U459,B460),B460))</f>
        <v/>
      </c>
      <c r="V460" s="9" t="str">
        <f aca="false">IF(T460=0,"",B460/U460-1)</f>
        <v/>
      </c>
      <c r="W460" s="8" t="str">
        <f aca="false">IF(T460=0,"",IF(T459=T460,MAX(W459,F460),F460))</f>
        <v/>
      </c>
      <c r="X460" s="9" t="str">
        <f aca="false">IF(T460=0,"",F460/W460-1)</f>
        <v/>
      </c>
    </row>
    <row r="461" customFormat="false" ht="15" hidden="false" customHeight="false" outlineLevel="0" collapsed="false">
      <c r="A461" s="5" t="n">
        <v>44289</v>
      </c>
      <c r="B461" s="6" t="n">
        <v>57282.3896247808</v>
      </c>
      <c r="C461" s="7" t="n">
        <v>96763.39188</v>
      </c>
      <c r="D461" s="0" t="n">
        <f aca="false">INT((ROW()-3)/30)</f>
        <v>15</v>
      </c>
      <c r="E461" s="0" t="n">
        <f aca="false">2+30*D461</f>
        <v>452</v>
      </c>
      <c r="F461" s="8" t="n">
        <f aca="false">INDEX($F:$F,$E461)*(2*B461/INDEX($B:$B,$E461)-C461/INDEX($C:$C,$E461))</f>
        <v>5512.52679369684</v>
      </c>
      <c r="G461" s="9" t="n">
        <f aca="false">B461/B460-1</f>
        <v>-0.0296306783062413</v>
      </c>
      <c r="H461" s="9" t="n">
        <f aca="false">F461/F460-1</f>
        <v>-0.000528543947146187</v>
      </c>
      <c r="I461" s="9" t="n">
        <f aca="false">LN(B461/B460)</f>
        <v>-0.0300785359351335</v>
      </c>
      <c r="J461" s="9" t="n">
        <f aca="false">LN(F461/F460)</f>
        <v>-0.000528683675735522</v>
      </c>
      <c r="K461" s="9" t="n">
        <f aca="false">F461/F454-1</f>
        <v>0.0157235871613122</v>
      </c>
      <c r="L461" s="9" t="n">
        <f aca="false">F461/F431-1</f>
        <v>0.0762253995226618</v>
      </c>
      <c r="M461" s="9" t="n">
        <f aca="false">B461/B454-1</f>
        <v>0.0225375934660805</v>
      </c>
      <c r="N461" s="9" t="n">
        <f aca="false">B461/B431-1</f>
        <v>0.181743059447324</v>
      </c>
      <c r="O461" s="8" t="n">
        <f aca="false">MAX(O460,F461)</f>
        <v>5579.26351040411</v>
      </c>
      <c r="P461" s="9" t="n">
        <f aca="false">F461/O461-1</f>
        <v>-0.0119615638484946</v>
      </c>
      <c r="Q461" s="8" t="n">
        <f aca="false">MAX(Q460,B461)</f>
        <v>61288.7941276447</v>
      </c>
      <c r="R461" s="9" t="n">
        <f aca="false">B461/Q461-1</f>
        <v>-0.0653692825889159</v>
      </c>
      <c r="S461" s="9" t="n">
        <f aca="false">B461/INDEX($B:$B,$E461)-1</f>
        <v>0.111262553266317</v>
      </c>
      <c r="T461" s="0" t="n">
        <f aca="false">IF(AND($A461&gt;=CrashTest!$B$3,$A461&lt;=CrashTest!$C$3),1,IF(AND($A461&gt;=CrashTest!$B$4,$A461&lt;=CrashTest!$C$4),2,IF(AND($A461&gt;=CrashTest!$B$5,$A461&lt;=CrashTest!$C$5),3,IF(AND($A461&gt;=CrashTest!$B$6,$A461&lt;=CrashTest!$C$6),4,IF(AND($A461&gt;=CrashTest!$B$7,$A461&lt;=CrashTest!$C$7),5,0)))))</f>
        <v>0</v>
      </c>
      <c r="U461" s="8" t="str">
        <f aca="false">IF(T461=0,"",IF(T460=T461,MAX(U460,B461),B461))</f>
        <v/>
      </c>
      <c r="V461" s="9" t="str">
        <f aca="false">IF(T461=0,"",B461/U461-1)</f>
        <v/>
      </c>
      <c r="W461" s="8" t="str">
        <f aca="false">IF(T461=0,"",IF(T460=T461,MAX(W460,F461),F461))</f>
        <v/>
      </c>
      <c r="X461" s="9" t="str">
        <f aca="false">IF(T461=0,"",F461/W461-1)</f>
        <v/>
      </c>
    </row>
    <row r="462" customFormat="false" ht="15" hidden="false" customHeight="false" outlineLevel="0" collapsed="false">
      <c r="A462" s="5" t="n">
        <v>44290</v>
      </c>
      <c r="B462" s="6" t="n">
        <v>58202.199391993</v>
      </c>
      <c r="C462" s="7" t="n">
        <v>99702.38334</v>
      </c>
      <c r="D462" s="0" t="n">
        <f aca="false">INT((ROW()-3)/30)</f>
        <v>15</v>
      </c>
      <c r="E462" s="0" t="n">
        <f aca="false">2+30*D462</f>
        <v>452</v>
      </c>
      <c r="F462" s="8" t="n">
        <f aca="false">INDEX($F:$F,$E462)*(2*B462/INDEX($B:$B,$E462)-C462/INDEX($C:$C,$E462))</f>
        <v>5509.76274134992</v>
      </c>
      <c r="G462" s="9" t="n">
        <f aca="false">B462/B461-1</f>
        <v>0.0160574615206746</v>
      </c>
      <c r="H462" s="9" t="n">
        <f aca="false">F462/F461-1</f>
        <v>-0.000501412954596492</v>
      </c>
      <c r="I462" s="9" t="n">
        <f aca="false">LN(B462/B461)</f>
        <v>0.0159299041718623</v>
      </c>
      <c r="J462" s="9" t="n">
        <f aca="false">LN(F462/F461)</f>
        <v>-0.000501538704108724</v>
      </c>
      <c r="K462" s="9" t="n">
        <f aca="false">F462/F455-1</f>
        <v>0.022830566238603</v>
      </c>
      <c r="L462" s="9" t="n">
        <f aca="false">F462/F432-1</f>
        <v>0.0767494113534126</v>
      </c>
      <c r="M462" s="9" t="n">
        <f aca="false">B462/B455-1</f>
        <v>0.0446782536983128</v>
      </c>
      <c r="N462" s="9" t="n">
        <f aca="false">B462/B432-1</f>
        <v>0.192648044464274</v>
      </c>
      <c r="O462" s="8" t="n">
        <f aca="false">MAX(O461,F462)</f>
        <v>5579.26351040411</v>
      </c>
      <c r="P462" s="9" t="n">
        <f aca="false">F462/O462-1</f>
        <v>-0.0124569791200202</v>
      </c>
      <c r="Q462" s="8" t="n">
        <f aca="false">MAX(Q461,B462)</f>
        <v>61288.7941276447</v>
      </c>
      <c r="R462" s="9" t="n">
        <f aca="false">B462/Q462-1</f>
        <v>-0.0503614858080471</v>
      </c>
      <c r="S462" s="9" t="n">
        <f aca="false">B462/INDEX($B:$B,$E462)-1</f>
        <v>0.129106608954757</v>
      </c>
      <c r="T462" s="0" t="n">
        <f aca="false">IF(AND($A462&gt;=CrashTest!$B$3,$A462&lt;=CrashTest!$C$3),1,IF(AND($A462&gt;=CrashTest!$B$4,$A462&lt;=CrashTest!$C$4),2,IF(AND($A462&gt;=CrashTest!$B$5,$A462&lt;=CrashTest!$C$5),3,IF(AND($A462&gt;=CrashTest!$B$6,$A462&lt;=CrashTest!$C$6),4,IF(AND($A462&gt;=CrashTest!$B$7,$A462&lt;=CrashTest!$C$7),5,0)))))</f>
        <v>0</v>
      </c>
      <c r="U462" s="8" t="str">
        <f aca="false">IF(T462=0,"",IF(T461=T462,MAX(U461,B462),B462))</f>
        <v/>
      </c>
      <c r="V462" s="9" t="str">
        <f aca="false">IF(T462=0,"",B462/U462-1)</f>
        <v/>
      </c>
      <c r="W462" s="8" t="str">
        <f aca="false">IF(T462=0,"",IF(T461=T462,MAX(W461,F462),F462))</f>
        <v/>
      </c>
      <c r="X462" s="9" t="str">
        <f aca="false">IF(T462=0,"",F462/W462-1)</f>
        <v/>
      </c>
    </row>
    <row r="463" customFormat="false" ht="15" hidden="false" customHeight="false" outlineLevel="0" collapsed="false">
      <c r="A463" s="5" t="n">
        <v>44291</v>
      </c>
      <c r="B463" s="6" t="n">
        <v>58755.8525295149</v>
      </c>
      <c r="C463" s="7" t="n">
        <v>102303.2471</v>
      </c>
      <c r="D463" s="0" t="n">
        <f aca="false">INT((ROW()-3)/30)</f>
        <v>15</v>
      </c>
      <c r="E463" s="0" t="n">
        <f aca="false">2+30*D463</f>
        <v>452</v>
      </c>
      <c r="F463" s="8" t="n">
        <f aca="false">INDEX($F:$F,$E463)*(2*B463/INDEX($B:$B,$E463)-C463/INDEX($C:$C,$E463))</f>
        <v>5453.28466574821</v>
      </c>
      <c r="G463" s="9" t="n">
        <f aca="false">B463/B462-1</f>
        <v>0.00951258102452512</v>
      </c>
      <c r="H463" s="9" t="n">
        <f aca="false">F463/F462-1</f>
        <v>-0.010250545849796</v>
      </c>
      <c r="I463" s="9" t="n">
        <f aca="false">LN(B463/B462)</f>
        <v>0.00946762132264166</v>
      </c>
      <c r="J463" s="9" t="n">
        <f aca="false">LN(F463/F462)</f>
        <v>-0.0103034444987478</v>
      </c>
      <c r="K463" s="9" t="n">
        <f aca="false">F463/F456-1</f>
        <v>0.00429660517663133</v>
      </c>
      <c r="L463" s="9" t="n">
        <f aca="false">F463/F433-1</f>
        <v>0.063256361704908</v>
      </c>
      <c r="M463" s="9" t="n">
        <f aca="false">B463/B456-1</f>
        <v>0.0205765816168919</v>
      </c>
      <c r="N463" s="9" t="n">
        <f aca="false">B463/B433-1</f>
        <v>0.199820772703645</v>
      </c>
      <c r="O463" s="8" t="n">
        <f aca="false">MAX(O462,F463)</f>
        <v>5579.26351040411</v>
      </c>
      <c r="P463" s="9" t="n">
        <f aca="false">F463/O463-1</f>
        <v>-0.0225798341341965</v>
      </c>
      <c r="Q463" s="8" t="n">
        <f aca="false">MAX(Q462,B463)</f>
        <v>61288.7941276447</v>
      </c>
      <c r="R463" s="9" t="n">
        <f aca="false">B463/Q463-1</f>
        <v>-0.0413279724977865</v>
      </c>
      <c r="S463" s="9" t="n">
        <f aca="false">B463/INDEX($B:$B,$E463)-1</f>
        <v>0.139847327057766</v>
      </c>
      <c r="T463" s="0" t="n">
        <f aca="false">IF(AND($A463&gt;=CrashTest!$B$3,$A463&lt;=CrashTest!$C$3),1,IF(AND($A463&gt;=CrashTest!$B$4,$A463&lt;=CrashTest!$C$4),2,IF(AND($A463&gt;=CrashTest!$B$5,$A463&lt;=CrashTest!$C$5),3,IF(AND($A463&gt;=CrashTest!$B$6,$A463&lt;=CrashTest!$C$6),4,IF(AND($A463&gt;=CrashTest!$B$7,$A463&lt;=CrashTest!$C$7),5,0)))))</f>
        <v>0</v>
      </c>
      <c r="U463" s="8" t="str">
        <f aca="false">IF(T463=0,"",IF(T462=T463,MAX(U462,B463),B463))</f>
        <v/>
      </c>
      <c r="V463" s="9" t="str">
        <f aca="false">IF(T463=0,"",B463/U463-1)</f>
        <v/>
      </c>
      <c r="W463" s="8" t="str">
        <f aca="false">IF(T463=0,"",IF(T462=T463,MAX(W462,F463),F463))</f>
        <v/>
      </c>
      <c r="X463" s="9" t="str">
        <f aca="false">IF(T463=0,"",F463/W463-1)</f>
        <v/>
      </c>
    </row>
    <row r="464" customFormat="false" ht="15" hidden="false" customHeight="false" outlineLevel="0" collapsed="false">
      <c r="A464" s="5" t="n">
        <v>44292</v>
      </c>
      <c r="B464" s="6" t="n">
        <v>58084.0664231444</v>
      </c>
      <c r="C464" s="7" t="n">
        <v>98938.03509</v>
      </c>
      <c r="D464" s="0" t="n">
        <f aca="false">INT((ROW()-3)/30)</f>
        <v>15</v>
      </c>
      <c r="E464" s="0" t="n">
        <f aca="false">2+30*D464</f>
        <v>452</v>
      </c>
      <c r="F464" s="8" t="n">
        <f aca="false">INDEX($F:$F,$E464)*(2*B464/INDEX($B:$B,$E464)-C464/INDEX($C:$C,$E464))</f>
        <v>5535.61236736775</v>
      </c>
      <c r="G464" s="9" t="n">
        <f aca="false">B464/B463-1</f>
        <v>-0.0114335181509457</v>
      </c>
      <c r="H464" s="9" t="n">
        <f aca="false">F464/F463-1</f>
        <v>0.0150969015310412</v>
      </c>
      <c r="I464" s="9" t="n">
        <f aca="false">LN(B464/B463)</f>
        <v>-0.0114993833481709</v>
      </c>
      <c r="J464" s="9" t="n">
        <f aca="false">LN(F464/F463)</f>
        <v>0.0149840774255395</v>
      </c>
      <c r="K464" s="9" t="n">
        <f aca="false">F464/F457-1</f>
        <v>0.0159993652199868</v>
      </c>
      <c r="L464" s="9" t="n">
        <f aca="false">F464/F434-1</f>
        <v>0.0653397263854381</v>
      </c>
      <c r="M464" s="9" t="n">
        <f aca="false">B464/B457-1</f>
        <v>-0.0102323692603219</v>
      </c>
      <c r="N464" s="9" t="n">
        <f aca="false">B464/B434-1</f>
        <v>0.136975572849156</v>
      </c>
      <c r="O464" s="8" t="n">
        <f aca="false">MAX(O463,F464)</f>
        <v>5579.26351040411</v>
      </c>
      <c r="P464" s="9" t="n">
        <f aca="false">F464/O464-1</f>
        <v>-0.00782381813566646</v>
      </c>
      <c r="Q464" s="8" t="n">
        <f aca="false">MAX(Q463,B464)</f>
        <v>61288.7941276447</v>
      </c>
      <c r="R464" s="9" t="n">
        <f aca="false">B464/Q464-1</f>
        <v>-0.052288966525037</v>
      </c>
      <c r="S464" s="9" t="n">
        <f aca="false">B464/INDEX($B:$B,$E464)-1</f>
        <v>0.126814861954544</v>
      </c>
      <c r="T464" s="0" t="n">
        <f aca="false">IF(AND($A464&gt;=CrashTest!$B$3,$A464&lt;=CrashTest!$C$3),1,IF(AND($A464&gt;=CrashTest!$B$4,$A464&lt;=CrashTest!$C$4),2,IF(AND($A464&gt;=CrashTest!$B$5,$A464&lt;=CrashTest!$C$5),3,IF(AND($A464&gt;=CrashTest!$B$6,$A464&lt;=CrashTest!$C$6),4,IF(AND($A464&gt;=CrashTest!$B$7,$A464&lt;=CrashTest!$C$7),5,0)))))</f>
        <v>0</v>
      </c>
      <c r="U464" s="8" t="str">
        <f aca="false">IF(T464=0,"",IF(T463=T464,MAX(U463,B464),B464))</f>
        <v/>
      </c>
      <c r="V464" s="9" t="str">
        <f aca="false">IF(T464=0,"",B464/U464-1)</f>
        <v/>
      </c>
      <c r="W464" s="8" t="str">
        <f aca="false">IF(T464=0,"",IF(T463=T464,MAX(W463,F464),F464))</f>
        <v/>
      </c>
      <c r="X464" s="9" t="str">
        <f aca="false">IF(T464=0,"",F464/W464-1)</f>
        <v/>
      </c>
    </row>
    <row r="465" customFormat="false" ht="15" hidden="false" customHeight="false" outlineLevel="0" collapsed="false">
      <c r="A465" s="5" t="n">
        <v>44293</v>
      </c>
      <c r="B465" s="6" t="n">
        <v>56266.8346762127</v>
      </c>
      <c r="C465" s="7" t="n">
        <v>93178.10954</v>
      </c>
      <c r="D465" s="0" t="n">
        <f aca="false">INT((ROW()-3)/30)</f>
        <v>15</v>
      </c>
      <c r="E465" s="0" t="n">
        <f aca="false">2+30*D465</f>
        <v>452</v>
      </c>
      <c r="F465" s="8" t="n">
        <f aca="false">INDEX($F:$F,$E465)*(2*B465/INDEX($B:$B,$E465)-C465/INDEX($C:$C,$E465))</f>
        <v>5538.00744817011</v>
      </c>
      <c r="G465" s="9" t="n">
        <f aca="false">B465/B464-1</f>
        <v>-0.0312862349149784</v>
      </c>
      <c r="H465" s="9" t="n">
        <f aca="false">F465/F464-1</f>
        <v>0.000432667723715197</v>
      </c>
      <c r="I465" s="9" t="n">
        <f aca="false">LN(B465/B464)</f>
        <v>-0.0317861027973227</v>
      </c>
      <c r="J465" s="9" t="n">
        <f aca="false">LN(F465/F464)</f>
        <v>0.000432574150025528</v>
      </c>
      <c r="K465" s="9" t="n">
        <f aca="false">F465/F458-1</f>
        <v>0.0123902167733565</v>
      </c>
      <c r="L465" s="9" t="n">
        <f aca="false">F465/F435-1</f>
        <v>0.0763316818489441</v>
      </c>
      <c r="M465" s="9" t="n">
        <f aca="false">B465/B458-1</f>
        <v>-0.042954003652685</v>
      </c>
      <c r="N465" s="9" t="n">
        <f aca="false">B465/B435-1</f>
        <v>0.0802165840747318</v>
      </c>
      <c r="O465" s="8" t="n">
        <f aca="false">MAX(O464,F465)</f>
        <v>5579.26351040411</v>
      </c>
      <c r="P465" s="9" t="n">
        <f aca="false">F465/O465-1</f>
        <v>-0.00739453552553482</v>
      </c>
      <c r="Q465" s="8" t="n">
        <f aca="false">MAX(Q464,B465)</f>
        <v>61288.7941276447</v>
      </c>
      <c r="R465" s="9" t="n">
        <f aca="false">B465/Q465-1</f>
        <v>-0.0819392765498517</v>
      </c>
      <c r="S465" s="9" t="n">
        <f aca="false">B465/INDEX($B:$B,$E465)-1</f>
        <v>0.091561067477745</v>
      </c>
      <c r="T465" s="0" t="n">
        <f aca="false">IF(AND($A465&gt;=CrashTest!$B$3,$A465&lt;=CrashTest!$C$3),1,IF(AND($A465&gt;=CrashTest!$B$4,$A465&lt;=CrashTest!$C$4),2,IF(AND($A465&gt;=CrashTest!$B$5,$A465&lt;=CrashTest!$C$5),3,IF(AND($A465&gt;=CrashTest!$B$6,$A465&lt;=CrashTest!$C$6),4,IF(AND($A465&gt;=CrashTest!$B$7,$A465&lt;=CrashTest!$C$7),5,0)))))</f>
        <v>0</v>
      </c>
      <c r="U465" s="8" t="str">
        <f aca="false">IF(T465=0,"",IF(T464=T465,MAX(U464,B465),B465))</f>
        <v/>
      </c>
      <c r="V465" s="9" t="str">
        <f aca="false">IF(T465=0,"",B465/U465-1)</f>
        <v/>
      </c>
      <c r="W465" s="8" t="str">
        <f aca="false">IF(T465=0,"",IF(T464=T465,MAX(W464,F465),F465))</f>
        <v/>
      </c>
      <c r="X465" s="9" t="str">
        <f aca="false">IF(T465=0,"",F465/W465-1)</f>
        <v/>
      </c>
    </row>
    <row r="466" customFormat="false" ht="15" hidden="false" customHeight="false" outlineLevel="0" collapsed="false">
      <c r="A466" s="5" t="n">
        <v>44294</v>
      </c>
      <c r="B466" s="6" t="n">
        <v>57963.3445994155</v>
      </c>
      <c r="C466" s="7" t="n">
        <v>99039.18254</v>
      </c>
      <c r="D466" s="0" t="n">
        <f aca="false">INT((ROW()-3)/30)</f>
        <v>15</v>
      </c>
      <c r="E466" s="0" t="n">
        <f aca="false">2+30*D466</f>
        <v>452</v>
      </c>
      <c r="F466" s="8" t="n">
        <f aca="false">INDEX($F:$F,$E466)*(2*B466/INDEX($B:$B,$E466)-C466/INDEX($C:$C,$E466))</f>
        <v>5503.89136248546</v>
      </c>
      <c r="G466" s="9" t="n">
        <f aca="false">B466/B465-1</f>
        <v>0.0301511526810663</v>
      </c>
      <c r="H466" s="9" t="n">
        <f aca="false">F466/F465-1</f>
        <v>-0.00616035388249892</v>
      </c>
      <c r="I466" s="9" t="n">
        <f aca="false">LN(B466/B465)</f>
        <v>0.0297055416505832</v>
      </c>
      <c r="J466" s="9" t="n">
        <f aca="false">LN(F466/F465)</f>
        <v>-0.00617940715270556</v>
      </c>
      <c r="K466" s="9" t="n">
        <f aca="false">F466/F459-1</f>
        <v>-0.000658644327216074</v>
      </c>
      <c r="L466" s="9" t="n">
        <f aca="false">F466/F436-1</f>
        <v>0.050185514379006</v>
      </c>
      <c r="M466" s="9" t="n">
        <f aca="false">B466/B459-1</f>
        <v>-0.0145468782591632</v>
      </c>
      <c r="N466" s="9" t="n">
        <f aca="false">B466/B436-1</f>
        <v>0.0589013569579293</v>
      </c>
      <c r="O466" s="8" t="n">
        <f aca="false">MAX(O465,F466)</f>
        <v>5579.26351040411</v>
      </c>
      <c r="P466" s="9" t="n">
        <f aca="false">F466/O466-1</f>
        <v>-0.0135093364523997</v>
      </c>
      <c r="Q466" s="8" t="n">
        <f aca="false">MAX(Q465,B466)</f>
        <v>61288.7941276447</v>
      </c>
      <c r="R466" s="9" t="n">
        <f aca="false">B466/Q466-1</f>
        <v>-0.0542586875066161</v>
      </c>
      <c r="S466" s="9" t="n">
        <f aca="false">B466/INDEX($B:$B,$E466)-1</f>
        <v>0.124472891883974</v>
      </c>
      <c r="T466" s="0" t="n">
        <f aca="false">IF(AND($A466&gt;=CrashTest!$B$3,$A466&lt;=CrashTest!$C$3),1,IF(AND($A466&gt;=CrashTest!$B$4,$A466&lt;=CrashTest!$C$4),2,IF(AND($A466&gt;=CrashTest!$B$5,$A466&lt;=CrashTest!$C$5),3,IF(AND($A466&gt;=CrashTest!$B$6,$A466&lt;=CrashTest!$C$6),4,IF(AND($A466&gt;=CrashTest!$B$7,$A466&lt;=CrashTest!$C$7),5,0)))))</f>
        <v>0</v>
      </c>
      <c r="U466" s="8" t="str">
        <f aca="false">IF(T466=0,"",IF(T465=T466,MAX(U465,B466),B466))</f>
        <v/>
      </c>
      <c r="V466" s="9" t="str">
        <f aca="false">IF(T466=0,"",B466/U466-1)</f>
        <v/>
      </c>
      <c r="W466" s="8" t="str">
        <f aca="false">IF(T466=0,"",IF(T465=T466,MAX(W465,F466),F466))</f>
        <v/>
      </c>
      <c r="X466" s="9" t="str">
        <f aca="false">IF(T466=0,"",F466/W466-1)</f>
        <v/>
      </c>
    </row>
    <row r="467" customFormat="false" ht="15" hidden="false" customHeight="false" outlineLevel="0" collapsed="false">
      <c r="A467" s="5" t="n">
        <v>44295</v>
      </c>
      <c r="B467" s="6" t="n">
        <v>58051.7625563998</v>
      </c>
      <c r="C467" s="7" t="n">
        <v>98953.5133</v>
      </c>
      <c r="D467" s="0" t="n">
        <f aca="false">INT((ROW()-3)/30)</f>
        <v>15</v>
      </c>
      <c r="E467" s="0" t="n">
        <f aca="false">2+30*D467</f>
        <v>452</v>
      </c>
      <c r="F467" s="8" t="n">
        <f aca="false">INDEX($F:$F,$E467)*(2*B467/INDEX($B:$B,$E467)-C467/INDEX($C:$C,$E467))</f>
        <v>5527.88776177127</v>
      </c>
      <c r="G467" s="9" t="n">
        <f aca="false">B467/B466-1</f>
        <v>0.00152541157856501</v>
      </c>
      <c r="H467" s="9" t="n">
        <f aca="false">F467/F466-1</f>
        <v>0.00435989697205286</v>
      </c>
      <c r="I467" s="9" t="n">
        <f aca="false">LN(B467/B466)</f>
        <v>0.0015242493201212</v>
      </c>
      <c r="J467" s="9" t="n">
        <f aca="false">LN(F467/F466)</f>
        <v>0.00435042015655751</v>
      </c>
      <c r="K467" s="9" t="n">
        <f aca="false">F467/F460-1</f>
        <v>0.00225653986329322</v>
      </c>
      <c r="L467" s="9" t="n">
        <f aca="false">F467/F437-1</f>
        <v>0.0343543861853584</v>
      </c>
      <c r="M467" s="9" t="n">
        <f aca="false">B467/B460-1</f>
        <v>-0.0165974250730051</v>
      </c>
      <c r="N467" s="9" t="n">
        <f aca="false">B467/B437-1</f>
        <v>0.0344949788437838</v>
      </c>
      <c r="O467" s="8" t="n">
        <f aca="false">MAX(O466,F467)</f>
        <v>5579.26351040411</v>
      </c>
      <c r="P467" s="9" t="n">
        <f aca="false">F467/O467-1</f>
        <v>-0.00920833879544014</v>
      </c>
      <c r="Q467" s="8" t="n">
        <f aca="false">MAX(Q466,B467)</f>
        <v>61288.7941276447</v>
      </c>
      <c r="R467" s="9" t="n">
        <f aca="false">B467/Q467-1</f>
        <v>-0.0528160427582114</v>
      </c>
      <c r="S467" s="9" t="n">
        <f aca="false">B467/INDEX($B:$B,$E467)-1</f>
        <v>0.126188175853036</v>
      </c>
      <c r="T467" s="0" t="n">
        <f aca="false">IF(AND($A467&gt;=CrashTest!$B$3,$A467&lt;=CrashTest!$C$3),1,IF(AND($A467&gt;=CrashTest!$B$4,$A467&lt;=CrashTest!$C$4),2,IF(AND($A467&gt;=CrashTest!$B$5,$A467&lt;=CrashTest!$C$5),3,IF(AND($A467&gt;=CrashTest!$B$6,$A467&lt;=CrashTest!$C$6),4,IF(AND($A467&gt;=CrashTest!$B$7,$A467&lt;=CrashTest!$C$7),5,0)))))</f>
        <v>0</v>
      </c>
      <c r="U467" s="8" t="str">
        <f aca="false">IF(T467=0,"",IF(T466=T467,MAX(U466,B467),B467))</f>
        <v/>
      </c>
      <c r="V467" s="9" t="str">
        <f aca="false">IF(T467=0,"",B467/U467-1)</f>
        <v/>
      </c>
      <c r="W467" s="8" t="str">
        <f aca="false">IF(T467=0,"",IF(T466=T467,MAX(W466,F467),F467))</f>
        <v/>
      </c>
      <c r="X467" s="9" t="str">
        <f aca="false">IF(T467=0,"",F467/W467-1)</f>
        <v/>
      </c>
    </row>
    <row r="468" customFormat="false" ht="15" hidden="false" customHeight="false" outlineLevel="0" collapsed="false">
      <c r="A468" s="5" t="n">
        <v>44296</v>
      </c>
      <c r="B468" s="6" t="n">
        <v>59651.5589877265</v>
      </c>
      <c r="C468" s="7" t="n">
        <v>104250.2011</v>
      </c>
      <c r="D468" s="0" t="n">
        <f aca="false">INT((ROW()-3)/30)</f>
        <v>15</v>
      </c>
      <c r="E468" s="0" t="n">
        <f aca="false">2+30*D468</f>
        <v>452</v>
      </c>
      <c r="F468" s="8" t="n">
        <f aca="false">INDEX($F:$F,$E468)*(2*B468/INDEX($B:$B,$E468)-C468/INDEX($C:$C,$E468))</f>
        <v>5510.88999156283</v>
      </c>
      <c r="G468" s="9" t="n">
        <f aca="false">B468/B467-1</f>
        <v>0.0275581026462792</v>
      </c>
      <c r="H468" s="9" t="n">
        <f aca="false">F468/F467-1</f>
        <v>-0.00307491232473944</v>
      </c>
      <c r="I468" s="9" t="n">
        <f aca="false">LN(B468/B467)</f>
        <v>0.0271852133771177</v>
      </c>
      <c r="J468" s="9" t="n">
        <f aca="false">LN(F468/F467)</f>
        <v>-0.00307964958123327</v>
      </c>
      <c r="K468" s="9" t="n">
        <f aca="false">F468/F461-1</f>
        <v>-0.00029692411398019</v>
      </c>
      <c r="L468" s="9" t="n">
        <f aca="false">F468/F438-1</f>
        <v>0.0293281222260069</v>
      </c>
      <c r="M468" s="9" t="n">
        <f aca="false">B468/B461-1</f>
        <v>0.0413594715315575</v>
      </c>
      <c r="N468" s="9" t="n">
        <f aca="false">B468/B438-1</f>
        <v>0.0311908327200945</v>
      </c>
      <c r="O468" s="8" t="n">
        <f aca="false">MAX(O467,F468)</f>
        <v>5579.26351040411</v>
      </c>
      <c r="P468" s="9" t="n">
        <f aca="false">F468/O468-1</f>
        <v>-0.0122549362857272</v>
      </c>
      <c r="Q468" s="8" t="n">
        <f aca="false">MAX(Q467,B468)</f>
        <v>61288.7941276447</v>
      </c>
      <c r="R468" s="9" t="n">
        <f aca="false">B468/Q468-1</f>
        <v>-0.0267134500396332</v>
      </c>
      <c r="S468" s="9" t="n">
        <f aca="false">B468/INDEX($B:$B,$E468)-1</f>
        <v>0.15722378520222</v>
      </c>
      <c r="T468" s="0" t="n">
        <f aca="false">IF(AND($A468&gt;=CrashTest!$B$3,$A468&lt;=CrashTest!$C$3),1,IF(AND($A468&gt;=CrashTest!$B$4,$A468&lt;=CrashTest!$C$4),2,IF(AND($A468&gt;=CrashTest!$B$5,$A468&lt;=CrashTest!$C$5),3,IF(AND($A468&gt;=CrashTest!$B$6,$A468&lt;=CrashTest!$C$6),4,IF(AND($A468&gt;=CrashTest!$B$7,$A468&lt;=CrashTest!$C$7),5,0)))))</f>
        <v>0</v>
      </c>
      <c r="U468" s="8" t="str">
        <f aca="false">IF(T468=0,"",IF(T467=T468,MAX(U467,B468),B468))</f>
        <v/>
      </c>
      <c r="V468" s="9" t="str">
        <f aca="false">IF(T468=0,"",B468/U468-1)</f>
        <v/>
      </c>
      <c r="W468" s="8" t="str">
        <f aca="false">IF(T468=0,"",IF(T467=T468,MAX(W467,F468),F468))</f>
        <v/>
      </c>
      <c r="X468" s="9" t="str">
        <f aca="false">IF(T468=0,"",F468/W468-1)</f>
        <v/>
      </c>
    </row>
    <row r="469" customFormat="false" ht="15" hidden="false" customHeight="false" outlineLevel="0" collapsed="false">
      <c r="A469" s="5" t="n">
        <v>44297</v>
      </c>
      <c r="B469" s="6" t="n">
        <v>59932.9306469901</v>
      </c>
      <c r="C469" s="7" t="n">
        <v>104450.2974</v>
      </c>
      <c r="D469" s="0" t="n">
        <f aca="false">INT((ROW()-3)/30)</f>
        <v>15</v>
      </c>
      <c r="E469" s="0" t="n">
        <f aca="false">2+30*D469</f>
        <v>452</v>
      </c>
      <c r="F469" s="8" t="n">
        <f aca="false">INDEX($F:$F,$E469)*(2*B469/INDEX($B:$B,$E469)-C469/INDEX($C:$C,$E469))</f>
        <v>5556.10277448549</v>
      </c>
      <c r="G469" s="9" t="n">
        <f aca="false">B469/B468-1</f>
        <v>0.00471692046341143</v>
      </c>
      <c r="H469" s="9" t="n">
        <f aca="false">F469/F468-1</f>
        <v>0.00820426156063481</v>
      </c>
      <c r="I469" s="9" t="n">
        <f aca="false">LN(B469/B468)</f>
        <v>0.00470583065357621</v>
      </c>
      <c r="J469" s="9" t="n">
        <f aca="false">LN(F469/F468)</f>
        <v>0.00817078955751446</v>
      </c>
      <c r="K469" s="9" t="n">
        <f aca="false">F469/F462-1</f>
        <v>0.00841053150760929</v>
      </c>
      <c r="L469" s="9" t="n">
        <f aca="false">F469/F439-1</f>
        <v>0.0338699783523269</v>
      </c>
      <c r="M469" s="9" t="n">
        <f aca="false">B469/B462-1</f>
        <v>0.0297365266790106</v>
      </c>
      <c r="N469" s="9" t="n">
        <f aca="false">B469/B439-1</f>
        <v>0.0453179621021815</v>
      </c>
      <c r="O469" s="8" t="n">
        <f aca="false">MAX(O468,F469)</f>
        <v>5579.26351040411</v>
      </c>
      <c r="P469" s="9" t="n">
        <f aca="false">F469/O469-1</f>
        <v>-0.00415121742778946</v>
      </c>
      <c r="Q469" s="8" t="n">
        <f aca="false">MAX(Q468,B469)</f>
        <v>61288.7941276447</v>
      </c>
      <c r="R469" s="9" t="n">
        <f aca="false">B469/Q469-1</f>
        <v>-0.0221225347953621</v>
      </c>
      <c r="S469" s="9" t="n">
        <f aca="false">B469/INDEX($B:$B,$E469)-1</f>
        <v>0.162682317755387</v>
      </c>
      <c r="T469" s="0" t="n">
        <f aca="false">IF(AND($A469&gt;=CrashTest!$B$3,$A469&lt;=CrashTest!$C$3),1,IF(AND($A469&gt;=CrashTest!$B$4,$A469&lt;=CrashTest!$C$4),2,IF(AND($A469&gt;=CrashTest!$B$5,$A469&lt;=CrashTest!$C$5),3,IF(AND($A469&gt;=CrashTest!$B$6,$A469&lt;=CrashTest!$C$6),4,IF(AND($A469&gt;=CrashTest!$B$7,$A469&lt;=CrashTest!$C$7),5,0)))))</f>
        <v>0</v>
      </c>
      <c r="U469" s="8" t="str">
        <f aca="false">IF(T469=0,"",IF(T468=T469,MAX(U468,B469),B469))</f>
        <v/>
      </c>
      <c r="V469" s="9" t="str">
        <f aca="false">IF(T469=0,"",B469/U469-1)</f>
        <v/>
      </c>
      <c r="W469" s="8" t="str">
        <f aca="false">IF(T469=0,"",IF(T468=T469,MAX(W468,F469),F469))</f>
        <v/>
      </c>
      <c r="X469" s="9" t="str">
        <f aca="false">IF(T469=0,"",F469/W469-1)</f>
        <v/>
      </c>
    </row>
    <row r="470" customFormat="false" ht="15" hidden="false" customHeight="false" outlineLevel="0" collapsed="false">
      <c r="A470" s="5" t="n">
        <v>44298</v>
      </c>
      <c r="B470" s="6" t="n">
        <v>59905.9363744594</v>
      </c>
      <c r="C470" s="7" t="n">
        <v>103919.9883</v>
      </c>
      <c r="D470" s="0" t="n">
        <f aca="false">INT((ROW()-3)/30)</f>
        <v>15</v>
      </c>
      <c r="E470" s="0" t="n">
        <f aca="false">2+30*D470</f>
        <v>452</v>
      </c>
      <c r="F470" s="8" t="n">
        <f aca="false">INDEX($F:$F,$E470)*(2*B470/INDEX($B:$B,$E470)-C470/INDEX($C:$C,$E470))</f>
        <v>5585.44575720726</v>
      </c>
      <c r="G470" s="9" t="n">
        <f aca="false">B470/B469-1</f>
        <v>-0.000450408018418003</v>
      </c>
      <c r="H470" s="9" t="n">
        <f aca="false">F470/F469-1</f>
        <v>0.00528121669320436</v>
      </c>
      <c r="I470" s="9" t="n">
        <f aca="false">LN(B470/B469)</f>
        <v>-0.000450509482577521</v>
      </c>
      <c r="J470" s="9" t="n">
        <f aca="false">LN(F470/F469)</f>
        <v>0.00526731997457297</v>
      </c>
      <c r="K470" s="9" t="n">
        <f aca="false">F470/F463-1</f>
        <v>0.0242351352551149</v>
      </c>
      <c r="L470" s="9" t="n">
        <f aca="false">F470/F440-1</f>
        <v>0.0270090282116662</v>
      </c>
      <c r="M470" s="9" t="n">
        <f aca="false">B470/B463-1</f>
        <v>0.0195739453251365</v>
      </c>
      <c r="N470" s="9" t="n">
        <f aca="false">B470/B440-1</f>
        <v>-0.0225629786467205</v>
      </c>
      <c r="O470" s="8" t="n">
        <f aca="false">MAX(O469,F470)</f>
        <v>5585.44575720726</v>
      </c>
      <c r="P470" s="9" t="n">
        <f aca="false">F470/O470-1</f>
        <v>0</v>
      </c>
      <c r="Q470" s="8" t="n">
        <f aca="false">MAX(Q469,B470)</f>
        <v>61288.7941276447</v>
      </c>
      <c r="R470" s="9" t="n">
        <f aca="false">B470/Q470-1</f>
        <v>-0.0225629786467205</v>
      </c>
      <c r="S470" s="9" t="n">
        <f aca="false">B470/INDEX($B:$B,$E470)-1</f>
        <v>0.162158636316597</v>
      </c>
      <c r="T470" s="0" t="n">
        <f aca="false">IF(AND($A470&gt;=CrashTest!$B$3,$A470&lt;=CrashTest!$C$3),1,IF(AND($A470&gt;=CrashTest!$B$4,$A470&lt;=CrashTest!$C$4),2,IF(AND($A470&gt;=CrashTest!$B$5,$A470&lt;=CrashTest!$C$5),3,IF(AND($A470&gt;=CrashTest!$B$6,$A470&lt;=CrashTest!$C$6),4,IF(AND($A470&gt;=CrashTest!$B$7,$A470&lt;=CrashTest!$C$7),5,0)))))</f>
        <v>0</v>
      </c>
      <c r="U470" s="8" t="str">
        <f aca="false">IF(T470=0,"",IF(T469=T470,MAX(U469,B470),B470))</f>
        <v/>
      </c>
      <c r="V470" s="9" t="str">
        <f aca="false">IF(T470=0,"",B470/U470-1)</f>
        <v/>
      </c>
      <c r="W470" s="8" t="str">
        <f aca="false">IF(T470=0,"",IF(T469=T470,MAX(W469,F470),F470))</f>
        <v/>
      </c>
      <c r="X470" s="9" t="str">
        <f aca="false">IF(T470=0,"",F470/W470-1)</f>
        <v/>
      </c>
    </row>
    <row r="471" customFormat="false" ht="15" hidden="false" customHeight="false" outlineLevel="0" collapsed="false">
      <c r="A471" s="5" t="n">
        <v>44299</v>
      </c>
      <c r="B471" s="6" t="n">
        <v>63445.638314436</v>
      </c>
      <c r="C471" s="7" t="n">
        <v>115288.028</v>
      </c>
      <c r="D471" s="0" t="n">
        <f aca="false">INT((ROW()-3)/30)</f>
        <v>15</v>
      </c>
      <c r="E471" s="0" t="n">
        <f aca="false">2+30*D471</f>
        <v>452</v>
      </c>
      <c r="F471" s="8" t="n">
        <f aca="false">INDEX($F:$F,$E471)*(2*B471/INDEX($B:$B,$E471)-C471/INDEX($C:$C,$E471))</f>
        <v>5570.99177971118</v>
      </c>
      <c r="G471" s="9" t="n">
        <f aca="false">B471/B470-1</f>
        <v>0.0590876656672332</v>
      </c>
      <c r="H471" s="9" t="n">
        <f aca="false">F471/F470-1</f>
        <v>-0.0025877930114051</v>
      </c>
      <c r="I471" s="9" t="n">
        <f aca="false">LN(B471/B470)</f>
        <v>0.0574078447485266</v>
      </c>
      <c r="J471" s="9" t="n">
        <f aca="false">LN(F471/F470)</f>
        <v>-0.0025911471355089</v>
      </c>
      <c r="K471" s="9" t="n">
        <f aca="false">F471/F464-1</f>
        <v>0.00639123731856506</v>
      </c>
      <c r="L471" s="9" t="n">
        <f aca="false">F471/F441-1</f>
        <v>-0.00148258469554374</v>
      </c>
      <c r="M471" s="9" t="n">
        <f aca="false">B471/B464-1</f>
        <v>0.0923071028159834</v>
      </c>
      <c r="N471" s="9" t="n">
        <f aca="false">B471/B441-1</f>
        <v>0.0590932859777591</v>
      </c>
      <c r="O471" s="8" t="n">
        <f aca="false">MAX(O470,F471)</f>
        <v>5585.44575720726</v>
      </c>
      <c r="P471" s="9" t="n">
        <f aca="false">F471/O471-1</f>
        <v>-0.0025877930114051</v>
      </c>
      <c r="Q471" s="8" t="n">
        <f aca="false">MAX(Q470,B471)</f>
        <v>63445.638314436</v>
      </c>
      <c r="R471" s="9" t="n">
        <f aca="false">B471/Q471-1</f>
        <v>0</v>
      </c>
      <c r="S471" s="9" t="n">
        <f aca="false">B471/INDEX($B:$B,$E471)-1</f>
        <v>0.23082787727156</v>
      </c>
      <c r="T471" s="0" t="n">
        <f aca="false">IF(AND($A471&gt;=CrashTest!$B$3,$A471&lt;=CrashTest!$C$3),1,IF(AND($A471&gt;=CrashTest!$B$4,$A471&lt;=CrashTest!$C$4),2,IF(AND($A471&gt;=CrashTest!$B$5,$A471&lt;=CrashTest!$C$5),3,IF(AND($A471&gt;=CrashTest!$B$6,$A471&lt;=CrashTest!$C$6),4,IF(AND($A471&gt;=CrashTest!$B$7,$A471&lt;=CrashTest!$C$7),5,0)))))</f>
        <v>0</v>
      </c>
      <c r="U471" s="8" t="str">
        <f aca="false">IF(T471=0,"",IF(T470=T471,MAX(U470,B471),B471))</f>
        <v/>
      </c>
      <c r="V471" s="9" t="str">
        <f aca="false">IF(T471=0,"",B471/U471-1)</f>
        <v/>
      </c>
      <c r="W471" s="8" t="str">
        <f aca="false">IF(T471=0,"",IF(T470=T471,MAX(W470,F471),F471))</f>
        <v/>
      </c>
      <c r="X471" s="9" t="str">
        <f aca="false">IF(T471=0,"",F471/W471-1)</f>
        <v/>
      </c>
    </row>
    <row r="472" customFormat="false" ht="15" hidden="false" customHeight="false" outlineLevel="0" collapsed="false">
      <c r="A472" s="5" t="n">
        <v>44300</v>
      </c>
      <c r="B472" s="6" t="n">
        <v>62869.4955873758</v>
      </c>
      <c r="C472" s="7" t="n">
        <v>113345.0828</v>
      </c>
      <c r="D472" s="0" t="n">
        <f aca="false">INT((ROW()-3)/30)</f>
        <v>15</v>
      </c>
      <c r="E472" s="0" t="n">
        <f aca="false">2+30*D472</f>
        <v>452</v>
      </c>
      <c r="F472" s="8" t="n">
        <f aca="false">INDEX($F:$F,$E472)*(2*B472/INDEX($B:$B,$E472)-C472/INDEX($C:$C,$E472))</f>
        <v>5579.44749219968</v>
      </c>
      <c r="G472" s="9" t="n">
        <f aca="false">B472/B471-1</f>
        <v>-0.00908088786505457</v>
      </c>
      <c r="H472" s="9" t="n">
        <f aca="false">F472/F471-1</f>
        <v>0.00151781097923953</v>
      </c>
      <c r="I472" s="9" t="n">
        <f aca="false">LN(B472/B471)</f>
        <v>-0.00912237045070382</v>
      </c>
      <c r="J472" s="9" t="n">
        <f aca="false">LN(F472/F471)</f>
        <v>0.00151666026838241</v>
      </c>
      <c r="K472" s="9" t="n">
        <f aca="false">F472/F465-1</f>
        <v>0.00748284367932084</v>
      </c>
      <c r="L472" s="9" t="n">
        <f aca="false">F472/F442-1</f>
        <v>0.0248250018676726</v>
      </c>
      <c r="M472" s="9" t="n">
        <f aca="false">B472/B465-1</f>
        <v>0.11734551888618</v>
      </c>
      <c r="N472" s="9" t="n">
        <f aca="false">B472/B442-1</f>
        <v>0.120246592227629</v>
      </c>
      <c r="O472" s="8" t="n">
        <f aca="false">MAX(O471,F472)</f>
        <v>5585.44575720726</v>
      </c>
      <c r="P472" s="9" t="n">
        <f aca="false">F472/O472-1</f>
        <v>-0.0010739098128103</v>
      </c>
      <c r="Q472" s="8" t="n">
        <f aca="false">MAX(Q471,B472)</f>
        <v>63445.638314436</v>
      </c>
      <c r="R472" s="9" t="n">
        <f aca="false">B472/Q472-1</f>
        <v>-0.00908088786505457</v>
      </c>
      <c r="S472" s="9" t="n">
        <f aca="false">B472/INDEX($B:$B,$E472)-1</f>
        <v>0.219650867336874</v>
      </c>
      <c r="T472" s="0" t="n">
        <f aca="false">IF(AND($A472&gt;=CrashTest!$B$3,$A472&lt;=CrashTest!$C$3),1,IF(AND($A472&gt;=CrashTest!$B$4,$A472&lt;=CrashTest!$C$4),2,IF(AND($A472&gt;=CrashTest!$B$5,$A472&lt;=CrashTest!$C$5),3,IF(AND($A472&gt;=CrashTest!$B$6,$A472&lt;=CrashTest!$C$6),4,IF(AND($A472&gt;=CrashTest!$B$7,$A472&lt;=CrashTest!$C$7),5,0)))))</f>
        <v>0</v>
      </c>
      <c r="U472" s="8" t="str">
        <f aca="false">IF(T472=0,"",IF(T471=T472,MAX(U471,B472),B472))</f>
        <v/>
      </c>
      <c r="V472" s="9" t="str">
        <f aca="false">IF(T472=0,"",B472/U472-1)</f>
        <v/>
      </c>
      <c r="W472" s="8" t="str">
        <f aca="false">IF(T472=0,"",IF(T471=T472,MAX(W471,F472),F472))</f>
        <v/>
      </c>
      <c r="X472" s="9" t="str">
        <f aca="false">IF(T472=0,"",F472/W472-1)</f>
        <v/>
      </c>
    </row>
    <row r="473" customFormat="false" ht="15" hidden="false" customHeight="false" outlineLevel="0" collapsed="false">
      <c r="A473" s="5" t="n">
        <v>44301</v>
      </c>
      <c r="B473" s="6" t="n">
        <v>63231.162987142</v>
      </c>
      <c r="C473" s="7" t="n">
        <v>114027.9131</v>
      </c>
      <c r="D473" s="0" t="n">
        <f aca="false">INT((ROW()-3)/30)</f>
        <v>15</v>
      </c>
      <c r="E473" s="0" t="n">
        <f aca="false">2+30*D473</f>
        <v>452</v>
      </c>
      <c r="F473" s="8" t="n">
        <f aca="false">INDEX($F:$F,$E473)*(2*B473/INDEX($B:$B,$E473)-C473/INDEX($C:$C,$E473))</f>
        <v>5609.5150132153</v>
      </c>
      <c r="G473" s="9" t="n">
        <f aca="false">B473/B472-1</f>
        <v>0.0057526690231442</v>
      </c>
      <c r="H473" s="9" t="n">
        <f aca="false">F473/F472-1</f>
        <v>0.00538897822009443</v>
      </c>
      <c r="I473" s="9" t="n">
        <f aca="false">LN(B473/B472)</f>
        <v>0.00573618560824051</v>
      </c>
      <c r="J473" s="9" t="n">
        <f aca="false">LN(F473/F472)</f>
        <v>0.00537450963428531</v>
      </c>
      <c r="K473" s="9" t="n">
        <f aca="false">F473/F466-1</f>
        <v>0.019190722304181</v>
      </c>
      <c r="L473" s="9" t="n">
        <f aca="false">F473/F443-1</f>
        <v>0.0598179270127506</v>
      </c>
      <c r="M473" s="9" t="n">
        <f aca="false">B473/B466-1</f>
        <v>0.0908818913769103</v>
      </c>
      <c r="N473" s="9" t="n">
        <f aca="false">B473/B443-1</f>
        <v>0.119126793412616</v>
      </c>
      <c r="O473" s="8" t="n">
        <f aca="false">MAX(O472,F473)</f>
        <v>5609.5150132153</v>
      </c>
      <c r="P473" s="9" t="n">
        <f aca="false">F473/O473-1</f>
        <v>0</v>
      </c>
      <c r="Q473" s="8" t="n">
        <f aca="false">MAX(Q472,B473)</f>
        <v>63445.638314436</v>
      </c>
      <c r="R473" s="9" t="n">
        <f aca="false">B473/Q473-1</f>
        <v>-0.00338045818423427</v>
      </c>
      <c r="S473" s="9" t="n">
        <f aca="false">B473/INDEX($B:$B,$E473)-1</f>
        <v>0.226667115100454</v>
      </c>
      <c r="T473" s="0" t="n">
        <f aca="false">IF(AND($A473&gt;=CrashTest!$B$3,$A473&lt;=CrashTest!$C$3),1,IF(AND($A473&gt;=CrashTest!$B$4,$A473&lt;=CrashTest!$C$4),2,IF(AND($A473&gt;=CrashTest!$B$5,$A473&lt;=CrashTest!$C$5),3,IF(AND($A473&gt;=CrashTest!$B$6,$A473&lt;=CrashTest!$C$6),4,IF(AND($A473&gt;=CrashTest!$B$7,$A473&lt;=CrashTest!$C$7),5,0)))))</f>
        <v>0</v>
      </c>
      <c r="U473" s="8" t="str">
        <f aca="false">IF(T473=0,"",IF(T472=T473,MAX(U472,B473),B473))</f>
        <v/>
      </c>
      <c r="V473" s="9" t="str">
        <f aca="false">IF(T473=0,"",B473/U473-1)</f>
        <v/>
      </c>
      <c r="W473" s="8" t="str">
        <f aca="false">IF(T473=0,"",IF(T472=T473,MAX(W472,F473),F473))</f>
        <v/>
      </c>
      <c r="X473" s="9" t="str">
        <f aca="false">IF(T473=0,"",F473/W473-1)</f>
        <v/>
      </c>
    </row>
    <row r="474" customFormat="false" ht="15" hidden="false" customHeight="false" outlineLevel="0" collapsed="false">
      <c r="A474" s="5" t="n">
        <v>44302</v>
      </c>
      <c r="B474" s="6" t="n">
        <v>61571.1100905903</v>
      </c>
      <c r="C474" s="7" t="n">
        <v>108407.9047</v>
      </c>
      <c r="D474" s="0" t="n">
        <f aca="false">INT((ROW()-3)/30)</f>
        <v>15</v>
      </c>
      <c r="E474" s="0" t="n">
        <f aca="false">2+30*D474</f>
        <v>452</v>
      </c>
      <c r="F474" s="8" t="n">
        <f aca="false">INDEX($F:$F,$E474)*(2*B474/INDEX($B:$B,$E474)-C474/INDEX($C:$C,$E474))</f>
        <v>5635.31236337839</v>
      </c>
      <c r="G474" s="9" t="n">
        <f aca="false">B474/B473-1</f>
        <v>-0.0262537144364918</v>
      </c>
      <c r="H474" s="9" t="n">
        <f aca="false">F474/F473-1</f>
        <v>0.00459885571253693</v>
      </c>
      <c r="I474" s="9" t="n">
        <f aca="false">LN(B474/B473)</f>
        <v>-0.0266044963733807</v>
      </c>
      <c r="J474" s="9" t="n">
        <f aca="false">LN(F474/F473)</f>
        <v>0.00458831328531558</v>
      </c>
      <c r="K474" s="9" t="n">
        <f aca="false">F474/F467-1</f>
        <v>0.0194332096158001</v>
      </c>
      <c r="L474" s="9" t="n">
        <f aca="false">F474/F444-1</f>
        <v>0.052614336128759</v>
      </c>
      <c r="M474" s="9" t="n">
        <f aca="false">B474/B467-1</f>
        <v>0.0606243011273138</v>
      </c>
      <c r="N474" s="9" t="n">
        <f aca="false">B474/B444-1</f>
        <v>0.0492142675194716</v>
      </c>
      <c r="O474" s="8" t="n">
        <f aca="false">MAX(O473,F474)</f>
        <v>5635.31236337839</v>
      </c>
      <c r="P474" s="9" t="n">
        <f aca="false">F474/O474-1</f>
        <v>0</v>
      </c>
      <c r="Q474" s="8" t="n">
        <f aca="false">MAX(Q473,B474)</f>
        <v>63445.638314436</v>
      </c>
      <c r="R474" s="9" t="n">
        <f aca="false">B474/Q474-1</f>
        <v>-0.0295454230368927</v>
      </c>
      <c r="S474" s="9" t="n">
        <f aca="false">B474/INDEX($B:$B,$E474)-1</f>
        <v>0.194462546951971</v>
      </c>
      <c r="T474" s="0" t="n">
        <f aca="false">IF(AND($A474&gt;=CrashTest!$B$3,$A474&lt;=CrashTest!$C$3),1,IF(AND($A474&gt;=CrashTest!$B$4,$A474&lt;=CrashTest!$C$4),2,IF(AND($A474&gt;=CrashTest!$B$5,$A474&lt;=CrashTest!$C$5),3,IF(AND($A474&gt;=CrashTest!$B$6,$A474&lt;=CrashTest!$C$6),4,IF(AND($A474&gt;=CrashTest!$B$7,$A474&lt;=CrashTest!$C$7),5,0)))))</f>
        <v>0</v>
      </c>
      <c r="U474" s="8" t="str">
        <f aca="false">IF(T474=0,"",IF(T473=T474,MAX(U473,B474),B474))</f>
        <v/>
      </c>
      <c r="V474" s="9" t="str">
        <f aca="false">IF(T474=0,"",B474/U474-1)</f>
        <v/>
      </c>
      <c r="W474" s="8" t="str">
        <f aca="false">IF(T474=0,"",IF(T473=T474,MAX(W473,F474),F474))</f>
        <v/>
      </c>
      <c r="X474" s="9" t="str">
        <f aca="false">IF(T474=0,"",F474/W474-1)</f>
        <v/>
      </c>
    </row>
    <row r="475" customFormat="false" ht="15" hidden="false" customHeight="false" outlineLevel="0" collapsed="false">
      <c r="A475" s="5" t="n">
        <v>44303</v>
      </c>
      <c r="B475" s="6" t="n">
        <v>60280.8761758036</v>
      </c>
      <c r="C475" s="7" t="n">
        <v>104191.7306</v>
      </c>
      <c r="D475" s="0" t="n">
        <f aca="false">INT((ROW()-3)/30)</f>
        <v>15</v>
      </c>
      <c r="E475" s="0" t="n">
        <f aca="false">2+30*D475</f>
        <v>452</v>
      </c>
      <c r="F475" s="8" t="n">
        <f aca="false">INDEX($F:$F,$E475)*(2*B475/INDEX($B:$B,$E475)-C475/INDEX($C:$C,$E475))</f>
        <v>5645.35730015574</v>
      </c>
      <c r="G475" s="9" t="n">
        <f aca="false">B475/B474-1</f>
        <v>-0.0209551835737307</v>
      </c>
      <c r="H475" s="9" t="n">
        <f aca="false">F475/F474-1</f>
        <v>0.00178249866726632</v>
      </c>
      <c r="I475" s="9" t="n">
        <f aca="false">LN(B475/B474)</f>
        <v>-0.0211778597401836</v>
      </c>
      <c r="J475" s="9" t="n">
        <f aca="false">LN(F475/F474)</f>
        <v>0.00178091190184193</v>
      </c>
      <c r="K475" s="9" t="n">
        <f aca="false">F475/F468-1</f>
        <v>0.0244002890275048</v>
      </c>
      <c r="L475" s="9" t="n">
        <f aca="false">F475/F445-1</f>
        <v>0.0423330956672268</v>
      </c>
      <c r="M475" s="9" t="n">
        <f aca="false">B475/B468-1</f>
        <v>0.0105498866878999</v>
      </c>
      <c r="N475" s="9" t="n">
        <f aca="false">B475/B445-1</f>
        <v>0.0441595528424703</v>
      </c>
      <c r="O475" s="8" t="n">
        <f aca="false">MAX(O474,F475)</f>
        <v>5645.35730015574</v>
      </c>
      <c r="P475" s="9" t="n">
        <f aca="false">F475/O475-1</f>
        <v>0</v>
      </c>
      <c r="Q475" s="8" t="n">
        <f aca="false">MAX(Q474,B475)</f>
        <v>63445.638314436</v>
      </c>
      <c r="R475" s="9" t="n">
        <f aca="false">B475/Q475-1</f>
        <v>-0.0498814768471217</v>
      </c>
      <c r="S475" s="9" t="n">
        <f aca="false">B475/INDEX($B:$B,$E475)-1</f>
        <v>0.169432365008647</v>
      </c>
      <c r="T475" s="0" t="n">
        <f aca="false">IF(AND($A475&gt;=CrashTest!$B$3,$A475&lt;=CrashTest!$C$3),1,IF(AND($A475&gt;=CrashTest!$B$4,$A475&lt;=CrashTest!$C$4),2,IF(AND($A475&gt;=CrashTest!$B$5,$A475&lt;=CrashTest!$C$5),3,IF(AND($A475&gt;=CrashTest!$B$6,$A475&lt;=CrashTest!$C$6),4,IF(AND($A475&gt;=CrashTest!$B$7,$A475&lt;=CrashTest!$C$7),5,0)))))</f>
        <v>0</v>
      </c>
      <c r="U475" s="8" t="str">
        <f aca="false">IF(T475=0,"",IF(T474=T475,MAX(U474,B475),B475))</f>
        <v/>
      </c>
      <c r="V475" s="9" t="str">
        <f aca="false">IF(T475=0,"",B475/U475-1)</f>
        <v/>
      </c>
      <c r="W475" s="8" t="str">
        <f aca="false">IF(T475=0,"",IF(T474=T475,MAX(W474,F475),F475))</f>
        <v/>
      </c>
      <c r="X475" s="9" t="str">
        <f aca="false">IF(T475=0,"",F475/W475-1)</f>
        <v/>
      </c>
    </row>
    <row r="476" customFormat="false" ht="15" hidden="false" customHeight="false" outlineLevel="0" collapsed="false">
      <c r="A476" s="5" t="n">
        <v>44304</v>
      </c>
      <c r="B476" s="6" t="n">
        <v>56389.5579812975</v>
      </c>
      <c r="C476" s="7" t="n">
        <v>93561.11013</v>
      </c>
      <c r="D476" s="0" t="n">
        <f aca="false">INT((ROW()-3)/30)</f>
        <v>15</v>
      </c>
      <c r="E476" s="0" t="n">
        <f aca="false">2+30*D476</f>
        <v>452</v>
      </c>
      <c r="F476" s="8" t="n">
        <f aca="false">INDEX($F:$F,$E476)*(2*B476/INDEX($B:$B,$E476)-C476/INDEX($C:$C,$E476))</f>
        <v>5538.24009768979</v>
      </c>
      <c r="G476" s="9" t="n">
        <f aca="false">B476/B475-1</f>
        <v>-0.0645531127178283</v>
      </c>
      <c r="H476" s="9" t="n">
        <f aca="false">F476/F475-1</f>
        <v>-0.0189743884701498</v>
      </c>
      <c r="I476" s="9" t="n">
        <f aca="false">LN(B476/B475)</f>
        <v>-0.0667309095647477</v>
      </c>
      <c r="J476" s="9" t="n">
        <f aca="false">LN(F476/F475)</f>
        <v>-0.0191567121838192</v>
      </c>
      <c r="K476" s="9" t="n">
        <f aca="false">F476/F469-1</f>
        <v>-0.0032149651510639</v>
      </c>
      <c r="L476" s="9" t="n">
        <f aca="false">F476/F446-1</f>
        <v>0.0163328504190223</v>
      </c>
      <c r="M476" s="9" t="n">
        <f aca="false">B476/B469-1</f>
        <v>-0.0591222993342901</v>
      </c>
      <c r="N476" s="9" t="n">
        <f aca="false">B476/B446-1</f>
        <v>-0.0305762655247314</v>
      </c>
      <c r="O476" s="8" t="n">
        <f aca="false">MAX(O475,F476)</f>
        <v>5645.35730015574</v>
      </c>
      <c r="P476" s="9" t="n">
        <f aca="false">F476/O476-1</f>
        <v>-0.0189743884701498</v>
      </c>
      <c r="Q476" s="8" t="n">
        <f aca="false">MAX(Q475,B476)</f>
        <v>63445.638314436</v>
      </c>
      <c r="R476" s="9" t="n">
        <f aca="false">B476/Q476-1</f>
        <v>-0.111214584967506</v>
      </c>
      <c r="S476" s="9" t="n">
        <f aca="false">B476/INDEX($B:$B,$E476)-1</f>
        <v>0.0939418657343669</v>
      </c>
      <c r="T476" s="0" t="n">
        <f aca="false">IF(AND($A476&gt;=CrashTest!$B$3,$A476&lt;=CrashTest!$C$3),1,IF(AND($A476&gt;=CrashTest!$B$4,$A476&lt;=CrashTest!$C$4),2,IF(AND($A476&gt;=CrashTest!$B$5,$A476&lt;=CrashTest!$C$5),3,IF(AND($A476&gt;=CrashTest!$B$6,$A476&lt;=CrashTest!$C$6),4,IF(AND($A476&gt;=CrashTest!$B$7,$A476&lt;=CrashTest!$C$7),5,0)))))</f>
        <v>0</v>
      </c>
      <c r="U476" s="8" t="str">
        <f aca="false">IF(T476=0,"",IF(T475=T476,MAX(U475,B476),B476))</f>
        <v/>
      </c>
      <c r="V476" s="9" t="str">
        <f aca="false">IF(T476=0,"",B476/U476-1)</f>
        <v/>
      </c>
      <c r="W476" s="8" t="str">
        <f aca="false">IF(T476=0,"",IF(T475=T476,MAX(W475,F476),F476))</f>
        <v/>
      </c>
      <c r="X476" s="9" t="str">
        <f aca="false">IF(T476=0,"",F476/W476-1)</f>
        <v/>
      </c>
    </row>
    <row r="477" customFormat="false" ht="15" hidden="false" customHeight="false" outlineLevel="0" collapsed="false">
      <c r="A477" s="5" t="n">
        <v>44305</v>
      </c>
      <c r="B477" s="6" t="n">
        <v>55798.1370771479</v>
      </c>
      <c r="C477" s="7" t="n">
        <v>91809.92933</v>
      </c>
      <c r="D477" s="0" t="n">
        <f aca="false">INT((ROW()-3)/30)</f>
        <v>15</v>
      </c>
      <c r="E477" s="0" t="n">
        <f aca="false">2+30*D477</f>
        <v>452</v>
      </c>
      <c r="F477" s="8" t="n">
        <f aca="false">INDEX($F:$F,$E477)*(2*B477/INDEX($B:$B,$E477)-C477/INDEX($C:$C,$E477))</f>
        <v>5530.88819397679</v>
      </c>
      <c r="G477" s="9" t="n">
        <f aca="false">B477/B476-1</f>
        <v>-0.01048812803863</v>
      </c>
      <c r="H477" s="9" t="n">
        <f aca="false">F477/F476-1</f>
        <v>-0.00132748013508222</v>
      </c>
      <c r="I477" s="9" t="n">
        <f aca="false">LN(B477/B476)</f>
        <v>-0.0105435160717541</v>
      </c>
      <c r="J477" s="9" t="n">
        <f aca="false">LN(F477/F476)</f>
        <v>-0.00132836201737728</v>
      </c>
      <c r="K477" s="9" t="n">
        <f aca="false">F477/F470-1</f>
        <v>-0.00976780826491275</v>
      </c>
      <c r="L477" s="9" t="n">
        <f aca="false">F477/F447-1</f>
        <v>0.0109388835507136</v>
      </c>
      <c r="M477" s="9" t="n">
        <f aca="false">B477/B470-1</f>
        <v>-0.0685708219571849</v>
      </c>
      <c r="N477" s="9" t="n">
        <f aca="false">B477/B447-1</f>
        <v>-0.0420572805655661</v>
      </c>
      <c r="O477" s="8" t="n">
        <f aca="false">MAX(O476,F477)</f>
        <v>5645.35730015574</v>
      </c>
      <c r="P477" s="9" t="n">
        <f aca="false">F477/O477-1</f>
        <v>-0.0202766804814625</v>
      </c>
      <c r="Q477" s="8" t="n">
        <f aca="false">MAX(Q476,B477)</f>
        <v>63445.638314436</v>
      </c>
      <c r="R477" s="9" t="n">
        <f aca="false">B477/Q477-1</f>
        <v>-0.120536280199234</v>
      </c>
      <c r="S477" s="9" t="n">
        <f aca="false">B477/INDEX($B:$B,$E477)-1</f>
        <v>0.082468463379727</v>
      </c>
      <c r="T477" s="0" t="n">
        <f aca="false">IF(AND($A477&gt;=CrashTest!$B$3,$A477&lt;=CrashTest!$C$3),1,IF(AND($A477&gt;=CrashTest!$B$4,$A477&lt;=CrashTest!$C$4),2,IF(AND($A477&gt;=CrashTest!$B$5,$A477&lt;=CrashTest!$C$5),3,IF(AND($A477&gt;=CrashTest!$B$6,$A477&lt;=CrashTest!$C$6),4,IF(AND($A477&gt;=CrashTest!$B$7,$A477&lt;=CrashTest!$C$7),5,0)))))</f>
        <v>0</v>
      </c>
      <c r="U477" s="8" t="str">
        <f aca="false">IF(T477=0,"",IF(T476=T477,MAX(U476,B477),B477))</f>
        <v/>
      </c>
      <c r="V477" s="9" t="str">
        <f aca="false">IF(T477=0,"",B477/U477-1)</f>
        <v/>
      </c>
      <c r="W477" s="8" t="str">
        <f aca="false">IF(T477=0,"",IF(T476=T477,MAX(W476,F477),F477))</f>
        <v/>
      </c>
      <c r="X477" s="9" t="str">
        <f aca="false">IF(T477=0,"",F477/W477-1)</f>
        <v/>
      </c>
    </row>
    <row r="478" customFormat="false" ht="15" hidden="false" customHeight="false" outlineLevel="0" collapsed="false">
      <c r="A478" s="5" t="n">
        <v>44306</v>
      </c>
      <c r="B478" s="6" t="n">
        <v>56474.3737586207</v>
      </c>
      <c r="C478" s="7" t="n">
        <v>93884.42973</v>
      </c>
      <c r="D478" s="0" t="n">
        <f aca="false">INT((ROW()-3)/30)</f>
        <v>15</v>
      </c>
      <c r="E478" s="0" t="n">
        <f aca="false">2+30*D478</f>
        <v>452</v>
      </c>
      <c r="F478" s="8" t="n">
        <f aca="false">INDEX($F:$F,$E478)*(2*B478/INDEX($B:$B,$E478)-C478/INDEX($C:$C,$E478))</f>
        <v>5534.537849846</v>
      </c>
      <c r="G478" s="9" t="n">
        <f aca="false">B478/B477-1</f>
        <v>0.0121193415568304</v>
      </c>
      <c r="H478" s="9" t="n">
        <f aca="false">F478/F477-1</f>
        <v>0.000659867952705895</v>
      </c>
      <c r="I478" s="9" t="n">
        <f aca="false">LN(B478/B477)</f>
        <v>0.0120464903520535</v>
      </c>
      <c r="J478" s="9" t="n">
        <f aca="false">LN(F478/F477)</f>
        <v>0.000659650335575509</v>
      </c>
      <c r="K478" s="9" t="n">
        <f aca="false">F478/F471-1</f>
        <v>-0.00654352605544029</v>
      </c>
      <c r="L478" s="9" t="n">
        <f aca="false">F478/F448-1</f>
        <v>0.0131121437576796</v>
      </c>
      <c r="M478" s="9" t="n">
        <f aca="false">B478/B471-1</f>
        <v>-0.109877758992128</v>
      </c>
      <c r="N478" s="9" t="n">
        <f aca="false">B478/B448-1</f>
        <v>-0.0169468109655737</v>
      </c>
      <c r="O478" s="8" t="n">
        <f aca="false">MAX(O477,F478)</f>
        <v>5645.35730015574</v>
      </c>
      <c r="P478" s="9" t="n">
        <f aca="false">F478/O478-1</f>
        <v>-0.0196301924603937</v>
      </c>
      <c r="Q478" s="8" t="n">
        <f aca="false">MAX(Q477,B478)</f>
        <v>63445.638314436</v>
      </c>
      <c r="R478" s="9" t="n">
        <f aca="false">B478/Q478-1</f>
        <v>-0.109877758992128</v>
      </c>
      <c r="S478" s="9" t="n">
        <f aca="false">B478/INDEX($B:$B,$E478)-1</f>
        <v>0.0955872684119234</v>
      </c>
      <c r="T478" s="0" t="n">
        <f aca="false">IF(AND($A478&gt;=CrashTest!$B$3,$A478&lt;=CrashTest!$C$3),1,IF(AND($A478&gt;=CrashTest!$B$4,$A478&lt;=CrashTest!$C$4),2,IF(AND($A478&gt;=CrashTest!$B$5,$A478&lt;=CrashTest!$C$5),3,IF(AND($A478&gt;=CrashTest!$B$6,$A478&lt;=CrashTest!$C$6),4,IF(AND($A478&gt;=CrashTest!$B$7,$A478&lt;=CrashTest!$C$7),5,0)))))</f>
        <v>0</v>
      </c>
      <c r="U478" s="8" t="str">
        <f aca="false">IF(T478=0,"",IF(T477=T478,MAX(U477,B478),B478))</f>
        <v/>
      </c>
      <c r="V478" s="9" t="str">
        <f aca="false">IF(T478=0,"",B478/U478-1)</f>
        <v/>
      </c>
      <c r="W478" s="8" t="str">
        <f aca="false">IF(T478=0,"",IF(T477=T478,MAX(W477,F478),F478))</f>
        <v/>
      </c>
      <c r="X478" s="9" t="str">
        <f aca="false">IF(T478=0,"",F478/W478-1)</f>
        <v/>
      </c>
    </row>
    <row r="479" customFormat="false" ht="15" hidden="false" customHeight="false" outlineLevel="0" collapsed="false">
      <c r="A479" s="5" t="n">
        <v>44307</v>
      </c>
      <c r="B479" s="6" t="n">
        <v>54025.7995745178</v>
      </c>
      <c r="C479" s="7" t="n">
        <v>86708.87097</v>
      </c>
      <c r="D479" s="0" t="n">
        <f aca="false">INT((ROW()-3)/30)</f>
        <v>15</v>
      </c>
      <c r="E479" s="0" t="n">
        <f aca="false">2+30*D479</f>
        <v>452</v>
      </c>
      <c r="F479" s="8" t="n">
        <f aca="false">INDEX($F:$F,$E479)*(2*B479/INDEX($B:$B,$E479)-C479/INDEX($C:$C,$E479))</f>
        <v>5499.18386262363</v>
      </c>
      <c r="G479" s="9" t="n">
        <f aca="false">B479/B478-1</f>
        <v>-0.0433572613760791</v>
      </c>
      <c r="H479" s="9" t="n">
        <f aca="false">F479/F478-1</f>
        <v>-0.00638788426089632</v>
      </c>
      <c r="I479" s="9" t="n">
        <f aca="false">LN(B479/B478)</f>
        <v>-0.0443252711007544</v>
      </c>
      <c r="J479" s="9" t="n">
        <f aca="false">LN(F479/F478)</f>
        <v>-0.00640837409797511</v>
      </c>
      <c r="K479" s="9" t="n">
        <f aca="false">F479/F472-1</f>
        <v>-0.0143855874059682</v>
      </c>
      <c r="L479" s="9" t="n">
        <f aca="false">F479/F449-1</f>
        <v>0.00665614149612082</v>
      </c>
      <c r="M479" s="9" t="n">
        <f aca="false">B479/B472-1</f>
        <v>-0.140667519760312</v>
      </c>
      <c r="N479" s="9" t="n">
        <f aca="false">B479/B449-1</f>
        <v>-0.00784780817267372</v>
      </c>
      <c r="O479" s="8" t="n">
        <f aca="false">MAX(O478,F479)</f>
        <v>5645.35730015574</v>
      </c>
      <c r="P479" s="9" t="n">
        <f aca="false">F479/O479-1</f>
        <v>-0.0258926813238339</v>
      </c>
      <c r="Q479" s="8" t="n">
        <f aca="false">MAX(Q478,B479)</f>
        <v>63445.638314436</v>
      </c>
      <c r="R479" s="9" t="n">
        <f aca="false">B479/Q479-1</f>
        <v>-0.148471021652167</v>
      </c>
      <c r="S479" s="9" t="n">
        <f aca="false">B479/INDEX($B:$B,$E479)-1</f>
        <v>0.0480856048550831</v>
      </c>
      <c r="T479" s="0" t="n">
        <f aca="false">IF(AND($A479&gt;=CrashTest!$B$3,$A479&lt;=CrashTest!$C$3),1,IF(AND($A479&gt;=CrashTest!$B$4,$A479&lt;=CrashTest!$C$4),2,IF(AND($A479&gt;=CrashTest!$B$5,$A479&lt;=CrashTest!$C$5),3,IF(AND($A479&gt;=CrashTest!$B$6,$A479&lt;=CrashTest!$C$6),4,IF(AND($A479&gt;=CrashTest!$B$7,$A479&lt;=CrashTest!$C$7),5,0)))))</f>
        <v>0</v>
      </c>
      <c r="U479" s="8" t="str">
        <f aca="false">IF(T479=0,"",IF(T478=T479,MAX(U478,B479),B479))</f>
        <v/>
      </c>
      <c r="V479" s="9" t="str">
        <f aca="false">IF(T479=0,"",B479/U479-1)</f>
        <v/>
      </c>
      <c r="W479" s="8" t="str">
        <f aca="false">IF(T479=0,"",IF(T478=T479,MAX(W478,F479),F479))</f>
        <v/>
      </c>
      <c r="X479" s="9" t="str">
        <f aca="false">IF(T479=0,"",F479/W479-1)</f>
        <v/>
      </c>
    </row>
    <row r="480" customFormat="false" ht="15" hidden="false" customHeight="false" outlineLevel="0" collapsed="false">
      <c r="A480" s="5" t="n">
        <v>44308</v>
      </c>
      <c r="B480" s="6" t="n">
        <v>51882.0598106371</v>
      </c>
      <c r="C480" s="7" t="n">
        <v>81889.43314</v>
      </c>
      <c r="D480" s="0" t="n">
        <f aca="false">INT((ROW()-3)/30)</f>
        <v>15</v>
      </c>
      <c r="E480" s="0" t="n">
        <f aca="false">2+30*D480</f>
        <v>452</v>
      </c>
      <c r="F480" s="8" t="n">
        <f aca="false">INDEX($F:$F,$E480)*(2*B480/INDEX($B:$B,$E480)-C480/INDEX($C:$C,$E480))</f>
        <v>5371.83741406291</v>
      </c>
      <c r="G480" s="9" t="n">
        <f aca="false">B480/B479-1</f>
        <v>-0.0396799266417859</v>
      </c>
      <c r="H480" s="9" t="n">
        <f aca="false">F480/F479-1</f>
        <v>-0.0231573360233072</v>
      </c>
      <c r="I480" s="9" t="n">
        <f aca="false">LN(B480/B479)</f>
        <v>-0.0404886403407944</v>
      </c>
      <c r="J480" s="9" t="n">
        <f aca="false">LN(F480/F479)</f>
        <v>-0.0234296798496506</v>
      </c>
      <c r="K480" s="9" t="n">
        <f aca="false">F480/F473-1</f>
        <v>-0.0423704364089336</v>
      </c>
      <c r="L480" s="9" t="n">
        <f aca="false">F480/F450-1</f>
        <v>-0.0185604408626843</v>
      </c>
      <c r="M480" s="9" t="n">
        <f aca="false">B480/B473-1</f>
        <v>-0.179485915494117</v>
      </c>
      <c r="N480" s="9" t="n">
        <f aca="false">B480/B450-1</f>
        <v>-0.0491454293357017</v>
      </c>
      <c r="O480" s="8" t="n">
        <f aca="false">MAX(O479,F480)</f>
        <v>5645.35730015574</v>
      </c>
      <c r="P480" s="9" t="n">
        <f aca="false">F480/O480-1</f>
        <v>-0.0484504118251807</v>
      </c>
      <c r="Q480" s="8" t="n">
        <f aca="false">MAX(Q479,B480)</f>
        <v>63445.638314436</v>
      </c>
      <c r="R480" s="9" t="n">
        <f aca="false">B480/Q480-1</f>
        <v>-0.182259629046364</v>
      </c>
      <c r="S480" s="9" t="n">
        <f aca="false">B480/INDEX($B:$B,$E480)-1</f>
        <v>0.00649764494012151</v>
      </c>
      <c r="T480" s="0" t="n">
        <f aca="false">IF(AND($A480&gt;=CrashTest!$B$3,$A480&lt;=CrashTest!$C$3),1,IF(AND($A480&gt;=CrashTest!$B$4,$A480&lt;=CrashTest!$C$4),2,IF(AND($A480&gt;=CrashTest!$B$5,$A480&lt;=CrashTest!$C$5),3,IF(AND($A480&gt;=CrashTest!$B$6,$A480&lt;=CrashTest!$C$6),4,IF(AND($A480&gt;=CrashTest!$B$7,$A480&lt;=CrashTest!$C$7),5,0)))))</f>
        <v>0</v>
      </c>
      <c r="U480" s="8" t="str">
        <f aca="false">IF(T480=0,"",IF(T479=T480,MAX(U479,B480),B480))</f>
        <v/>
      </c>
      <c r="V480" s="9" t="str">
        <f aca="false">IF(T480=0,"",B480/U480-1)</f>
        <v/>
      </c>
      <c r="W480" s="8" t="str">
        <f aca="false">IF(T480=0,"",IF(T479=T480,MAX(W479,F480),F480))</f>
        <v/>
      </c>
      <c r="X480" s="9" t="str">
        <f aca="false">IF(T480=0,"",F480/W480-1)</f>
        <v/>
      </c>
    </row>
    <row r="481" customFormat="false" ht="15" hidden="false" customHeight="false" outlineLevel="0" collapsed="false">
      <c r="A481" s="5" t="n">
        <v>44309</v>
      </c>
      <c r="B481" s="6" t="n">
        <v>50954.9100607832</v>
      </c>
      <c r="C481" s="7" t="n">
        <v>80842.17171</v>
      </c>
      <c r="D481" s="0" t="n">
        <f aca="false">INT((ROW()-3)/30)</f>
        <v>15</v>
      </c>
      <c r="E481" s="0" t="n">
        <f aca="false">2+30*D481</f>
        <v>452</v>
      </c>
      <c r="F481" s="8" t="n">
        <f aca="false">INDEX($F:$F,$E481)*(2*B481/INDEX($B:$B,$E481)-C481/INDEX($C:$C,$E481))</f>
        <v>5248.41928023122</v>
      </c>
      <c r="G481" s="9" t="n">
        <f aca="false">B481/B480-1</f>
        <v>-0.0178703342395788</v>
      </c>
      <c r="H481" s="9" t="n">
        <f aca="false">F481/F480-1</f>
        <v>-0.0229750315057181</v>
      </c>
      <c r="I481" s="9" t="n">
        <f aca="false">LN(B481/B480)</f>
        <v>-0.018031936818631</v>
      </c>
      <c r="J481" s="9" t="n">
        <f aca="false">LN(F481/F480)</f>
        <v>-0.0232430709769835</v>
      </c>
      <c r="K481" s="9" t="n">
        <f aca="false">F481/F474-1</f>
        <v>-0.0686551264951053</v>
      </c>
      <c r="L481" s="9" t="n">
        <f aca="false">F481/F451-1</f>
        <v>-0.0308046727764882</v>
      </c>
      <c r="M481" s="9" t="n">
        <f aca="false">B481/B474-1</f>
        <v>-0.172421774013614</v>
      </c>
      <c r="N481" s="9" t="n">
        <f aca="false">B481/B451-1</f>
        <v>-0.0311909579507776</v>
      </c>
      <c r="O481" s="8" t="n">
        <f aca="false">MAX(O480,F481)</f>
        <v>5645.35730015574</v>
      </c>
      <c r="P481" s="9" t="n">
        <f aca="false">F481/O481-1</f>
        <v>-0.0703122935927502</v>
      </c>
      <c r="Q481" s="8" t="n">
        <f aca="false">MAX(Q480,B481)</f>
        <v>63445.638314436</v>
      </c>
      <c r="R481" s="9" t="n">
        <f aca="false">B481/Q481-1</f>
        <v>-0.196872922796503</v>
      </c>
      <c r="S481" s="9" t="n">
        <f aca="false">B481/INDEX($B:$B,$E481)-1</f>
        <v>-0.0114888043863073</v>
      </c>
      <c r="T481" s="0" t="n">
        <f aca="false">IF(AND($A481&gt;=CrashTest!$B$3,$A481&lt;=CrashTest!$C$3),1,IF(AND($A481&gt;=CrashTest!$B$4,$A481&lt;=CrashTest!$C$4),2,IF(AND($A481&gt;=CrashTest!$B$5,$A481&lt;=CrashTest!$C$5),3,IF(AND($A481&gt;=CrashTest!$B$6,$A481&lt;=CrashTest!$C$6),4,IF(AND($A481&gt;=CrashTest!$B$7,$A481&lt;=CrashTest!$C$7),5,0)))))</f>
        <v>0</v>
      </c>
      <c r="U481" s="8" t="str">
        <f aca="false">IF(T481=0,"",IF(T480=T481,MAX(U480,B481),B481))</f>
        <v/>
      </c>
      <c r="V481" s="9" t="str">
        <f aca="false">IF(T481=0,"",B481/U481-1)</f>
        <v/>
      </c>
      <c r="W481" s="8" t="str">
        <f aca="false">IF(T481=0,"",IF(T480=T481,MAX(W480,F481),F481))</f>
        <v/>
      </c>
      <c r="X481" s="9" t="str">
        <f aca="false">IF(T481=0,"",F481/W481-1)</f>
        <v/>
      </c>
    </row>
    <row r="482" customFormat="false" ht="15" hidden="false" customHeight="false" outlineLevel="0" collapsed="false">
      <c r="A482" s="5" t="n">
        <v>44310</v>
      </c>
      <c r="B482" s="6" t="n">
        <v>50279.9484464056</v>
      </c>
      <c r="C482" s="7" t="n">
        <v>79682.79975</v>
      </c>
      <c r="D482" s="0" t="n">
        <f aca="false">INT((ROW()-3)/30)</f>
        <v>15</v>
      </c>
      <c r="E482" s="0" t="n">
        <f aca="false">2+30*D482</f>
        <v>452</v>
      </c>
      <c r="F482" s="8" t="n">
        <f aca="false">INDEX($F:$F,$E482)*(2*B482/INDEX($B:$B,$E482)-C482/INDEX($C:$C,$E482))</f>
        <v>5184.73031337885</v>
      </c>
      <c r="G482" s="9" t="n">
        <f aca="false">B482/B481-1</f>
        <v>-0.0132462526883562</v>
      </c>
      <c r="H482" s="9" t="n">
        <f aca="false">F482/F481-1</f>
        <v>-0.0121348854677565</v>
      </c>
      <c r="I482" s="9" t="n">
        <f aca="false">LN(B482/B481)</f>
        <v>-0.013334766816147</v>
      </c>
      <c r="J482" s="9" t="n">
        <f aca="false">LN(F482/F481)</f>
        <v>-0.0122091143072751</v>
      </c>
      <c r="K482" s="9" t="n">
        <f aca="false">F482/F475-1</f>
        <v>-0.0815939474307834</v>
      </c>
      <c r="L482" s="9" t="n">
        <f aca="false">F482/F452-1</f>
        <v>-0.0307616222292608</v>
      </c>
      <c r="M482" s="9" t="n">
        <f aca="false">B482/B475-1</f>
        <v>-0.165905480541312</v>
      </c>
      <c r="N482" s="9" t="n">
        <f aca="false">B482/B452-1</f>
        <v>-0.0245828734686754</v>
      </c>
      <c r="O482" s="8" t="n">
        <f aca="false">MAX(O481,F482)</f>
        <v>5645.35730015574</v>
      </c>
      <c r="P482" s="9" t="n">
        <f aca="false">F482/O482-1</f>
        <v>-0.0815939474307834</v>
      </c>
      <c r="Q482" s="8" t="n">
        <f aca="false">MAX(Q481,B482)</f>
        <v>63445.638314436</v>
      </c>
      <c r="R482" s="9" t="n">
        <f aca="false">B482/Q482-1</f>
        <v>-0.207511347002001</v>
      </c>
      <c r="S482" s="9" t="n">
        <f aca="false">B482/INDEX($B:$B,$E482)-1</f>
        <v>-0.0245828734686754</v>
      </c>
      <c r="T482" s="0" t="n">
        <f aca="false">IF(AND($A482&gt;=CrashTest!$B$3,$A482&lt;=CrashTest!$C$3),1,IF(AND($A482&gt;=CrashTest!$B$4,$A482&lt;=CrashTest!$C$4),2,IF(AND($A482&gt;=CrashTest!$B$5,$A482&lt;=CrashTest!$C$5),3,IF(AND($A482&gt;=CrashTest!$B$6,$A482&lt;=CrashTest!$C$6),4,IF(AND($A482&gt;=CrashTest!$B$7,$A482&lt;=CrashTest!$C$7),5,0)))))</f>
        <v>0</v>
      </c>
      <c r="U482" s="8" t="str">
        <f aca="false">IF(T482=0,"",IF(T481=T482,MAX(U481,B482),B482))</f>
        <v/>
      </c>
      <c r="V482" s="9" t="str">
        <f aca="false">IF(T482=0,"",B482/U482-1)</f>
        <v/>
      </c>
      <c r="W482" s="8" t="str">
        <f aca="false">IF(T482=0,"",IF(T481=T482,MAX(W481,F482),F482))</f>
        <v/>
      </c>
      <c r="X482" s="9" t="str">
        <f aca="false">IF(T482=0,"",F482/W482-1)</f>
        <v/>
      </c>
    </row>
    <row r="483" customFormat="false" ht="15" hidden="false" customHeight="false" outlineLevel="0" collapsed="false">
      <c r="A483" s="5" t="n">
        <v>44311</v>
      </c>
      <c r="B483" s="6" t="n">
        <v>48946.9407428404</v>
      </c>
      <c r="C483" s="7" t="n">
        <v>76892.3028</v>
      </c>
      <c r="D483" s="0" t="n">
        <f aca="false">INT((ROW()-3)/30)</f>
        <v>16</v>
      </c>
      <c r="E483" s="0" t="n">
        <f aca="false">2+30*D483</f>
        <v>482</v>
      </c>
      <c r="F483" s="8" t="n">
        <f aca="false">INDEX($F:$F,$E483)*(2*B483/INDEX($B:$B,$E483)-C483/INDEX($C:$C,$E483))</f>
        <v>5091.38772086992</v>
      </c>
      <c r="G483" s="9" t="n">
        <f aca="false">B483/B482-1</f>
        <v>-0.0265117157983182</v>
      </c>
      <c r="H483" s="9" t="n">
        <f aca="false">F483/F482-1</f>
        <v>-0.0180033650483349</v>
      </c>
      <c r="I483" s="9" t="n">
        <f aca="false">LN(B483/B482)</f>
        <v>-0.0268694889606551</v>
      </c>
      <c r="J483" s="9" t="n">
        <f aca="false">LN(F483/F482)</f>
        <v>-0.0181673973630077</v>
      </c>
      <c r="K483" s="9" t="n">
        <f aca="false">F483/F476-1</f>
        <v>-0.0806849051210821</v>
      </c>
      <c r="L483" s="9" t="n">
        <f aca="false">F483/F453-1</f>
        <v>-0.0434762688576481</v>
      </c>
      <c r="M483" s="9" t="n">
        <f aca="false">B483/B476-1</f>
        <v>-0.131985734680268</v>
      </c>
      <c r="N483" s="9" t="n">
        <f aca="false">B483/B453-1</f>
        <v>-0.107098611267431</v>
      </c>
      <c r="O483" s="8" t="n">
        <f aca="false">MAX(O482,F483)</f>
        <v>5645.35730015574</v>
      </c>
      <c r="P483" s="9" t="n">
        <f aca="false">F483/O483-1</f>
        <v>-0.0981283468577873</v>
      </c>
      <c r="Q483" s="8" t="n">
        <f aca="false">MAX(Q482,B483)</f>
        <v>63445.638314436</v>
      </c>
      <c r="R483" s="9" t="n">
        <f aca="false">B483/Q483-1</f>
        <v>-0.228521580943676</v>
      </c>
      <c r="S483" s="9" t="n">
        <f aca="false">B483/INDEX($B:$B,$E483)-1</f>
        <v>-0.0265117157983182</v>
      </c>
      <c r="T483" s="0" t="n">
        <f aca="false">IF(AND($A483&gt;=CrashTest!$B$3,$A483&lt;=CrashTest!$C$3),1,IF(AND($A483&gt;=CrashTest!$B$4,$A483&lt;=CrashTest!$C$4),2,IF(AND($A483&gt;=CrashTest!$B$5,$A483&lt;=CrashTest!$C$5),3,IF(AND($A483&gt;=CrashTest!$B$6,$A483&lt;=CrashTest!$C$6),4,IF(AND($A483&gt;=CrashTest!$B$7,$A483&lt;=CrashTest!$C$7),5,0)))))</f>
        <v>0</v>
      </c>
      <c r="U483" s="8" t="str">
        <f aca="false">IF(T483=0,"",IF(T482=T483,MAX(U482,B483),B483))</f>
        <v/>
      </c>
      <c r="V483" s="9" t="str">
        <f aca="false">IF(T483=0,"",B483/U483-1)</f>
        <v/>
      </c>
      <c r="W483" s="8" t="str">
        <f aca="false">IF(T483=0,"",IF(T482=T483,MAX(W482,F483),F483))</f>
        <v/>
      </c>
      <c r="X483" s="9" t="str">
        <f aca="false">IF(T483=0,"",F483/W483-1)</f>
        <v/>
      </c>
    </row>
    <row r="484" customFormat="false" ht="15" hidden="false" customHeight="false" outlineLevel="0" collapsed="false">
      <c r="A484" s="5" t="n">
        <v>44312</v>
      </c>
      <c r="B484" s="6" t="n">
        <v>53943.3499783752</v>
      </c>
      <c r="C484" s="7" t="n">
        <v>91235.94124</v>
      </c>
      <c r="D484" s="0" t="n">
        <f aca="false">INT((ROW()-3)/30)</f>
        <v>16</v>
      </c>
      <c r="E484" s="0" t="n">
        <f aca="false">2+30*D484</f>
        <v>482</v>
      </c>
      <c r="F484" s="8" t="n">
        <f aca="false">INDEX($F:$F,$E484)*(2*B484/INDEX($B:$B,$E484)-C484/INDEX($C:$C,$E484))</f>
        <v>5188.52049363634</v>
      </c>
      <c r="G484" s="9" t="n">
        <f aca="false">B484/B483-1</f>
        <v>0.102078069838627</v>
      </c>
      <c r="H484" s="9" t="n">
        <f aca="false">F484/F483-1</f>
        <v>0.0190778581580549</v>
      </c>
      <c r="I484" s="9" t="n">
        <f aca="false">LN(B484/B483)</f>
        <v>0.0971975519951298</v>
      </c>
      <c r="J484" s="9" t="n">
        <f aca="false">LN(F484/F483)</f>
        <v>0.0188981577575398</v>
      </c>
      <c r="K484" s="9" t="n">
        <f aca="false">F484/F477-1</f>
        <v>-0.0619010343968439</v>
      </c>
      <c r="L484" s="9" t="n">
        <f aca="false">F484/F454-1</f>
        <v>-0.0439769555619662</v>
      </c>
      <c r="M484" s="9" t="n">
        <f aca="false">B484/B477-1</f>
        <v>-0.0332410219396434</v>
      </c>
      <c r="N484" s="9" t="n">
        <f aca="false">B484/B454-1</f>
        <v>-0.0370670003172482</v>
      </c>
      <c r="O484" s="8" t="n">
        <f aca="false">MAX(O483,F484)</f>
        <v>5645.35730015574</v>
      </c>
      <c r="P484" s="9" t="n">
        <f aca="false">F484/O484-1</f>
        <v>-0.0809225673823697</v>
      </c>
      <c r="Q484" s="8" t="n">
        <f aca="false">MAX(Q483,B484)</f>
        <v>63445.638314436</v>
      </c>
      <c r="R484" s="9" t="n">
        <f aca="false">B484/Q484-1</f>
        <v>-0.149770553004251</v>
      </c>
      <c r="S484" s="9" t="n">
        <f aca="false">B484/INDEX($B:$B,$E484)-1</f>
        <v>0.0728600892635061</v>
      </c>
      <c r="T484" s="0" t="n">
        <f aca="false">IF(AND($A484&gt;=CrashTest!$B$3,$A484&lt;=CrashTest!$C$3),1,IF(AND($A484&gt;=CrashTest!$B$4,$A484&lt;=CrashTest!$C$4),2,IF(AND($A484&gt;=CrashTest!$B$5,$A484&lt;=CrashTest!$C$5),3,IF(AND($A484&gt;=CrashTest!$B$6,$A484&lt;=CrashTest!$C$6),4,IF(AND($A484&gt;=CrashTest!$B$7,$A484&lt;=CrashTest!$C$7),5,0)))))</f>
        <v>0</v>
      </c>
      <c r="U484" s="8" t="str">
        <f aca="false">IF(T484=0,"",IF(T483=T484,MAX(U483,B484),B484))</f>
        <v/>
      </c>
      <c r="V484" s="9" t="str">
        <f aca="false">IF(T484=0,"",B484/U484-1)</f>
        <v/>
      </c>
      <c r="W484" s="8" t="str">
        <f aca="false">IF(T484=0,"",IF(T483=T484,MAX(W483,F484),F484))</f>
        <v/>
      </c>
      <c r="X484" s="9" t="str">
        <f aca="false">IF(T484=0,"",F484/W484-1)</f>
        <v/>
      </c>
    </row>
    <row r="485" customFormat="false" ht="15" hidden="false" customHeight="false" outlineLevel="0" collapsed="false">
      <c r="A485" s="5" t="n">
        <v>44313</v>
      </c>
      <c r="B485" s="6" t="n">
        <v>55027.0309848042</v>
      </c>
      <c r="C485" s="7" t="n">
        <v>94050.80661</v>
      </c>
      <c r="D485" s="0" t="n">
        <f aca="false">INT((ROW()-3)/30)</f>
        <v>16</v>
      </c>
      <c r="E485" s="0" t="n">
        <f aca="false">2+30*D485</f>
        <v>482</v>
      </c>
      <c r="F485" s="8" t="n">
        <f aca="false">INDEX($F:$F,$E485)*(2*B485/INDEX($B:$B,$E485)-C485/INDEX($C:$C,$E485))</f>
        <v>5228.85773354048</v>
      </c>
      <c r="G485" s="9" t="n">
        <f aca="false">B485/B484-1</f>
        <v>0.0200892418966088</v>
      </c>
      <c r="H485" s="9" t="n">
        <f aca="false">F485/F484-1</f>
        <v>0.00777432409751877</v>
      </c>
      <c r="I485" s="9" t="n">
        <f aca="false">LN(B485/B484)</f>
        <v>0.0198901155244718</v>
      </c>
      <c r="J485" s="9" t="n">
        <f aca="false">LN(F485/F484)</f>
        <v>0.00774425975933825</v>
      </c>
      <c r="K485" s="9" t="n">
        <f aca="false">F485/F478-1</f>
        <v>-0.0552313715433382</v>
      </c>
      <c r="L485" s="9" t="n">
        <f aca="false">F485/F455-1</f>
        <v>-0.0293165481989575</v>
      </c>
      <c r="M485" s="9" t="n">
        <f aca="false">B485/B478-1</f>
        <v>-0.0256283102846371</v>
      </c>
      <c r="N485" s="9" t="n">
        <f aca="false">B485/B455-1</f>
        <v>-0.0123132246559635</v>
      </c>
      <c r="O485" s="8" t="n">
        <f aca="false">MAX(O484,F485)</f>
        <v>5645.35730015574</v>
      </c>
      <c r="P485" s="9" t="n">
        <f aca="false">F485/O485-1</f>
        <v>-0.0737773615504846</v>
      </c>
      <c r="Q485" s="8" t="n">
        <f aca="false">MAX(Q484,B485)</f>
        <v>63445.638314436</v>
      </c>
      <c r="R485" s="9" t="n">
        <f aca="false">B485/Q485-1</f>
        <v>-0.132690087975934</v>
      </c>
      <c r="S485" s="9" t="n">
        <f aca="false">B485/INDEX($B:$B,$E485)-1</f>
        <v>0.094413035117938</v>
      </c>
      <c r="T485" s="0" t="n">
        <f aca="false">IF(AND($A485&gt;=CrashTest!$B$3,$A485&lt;=CrashTest!$C$3),1,IF(AND($A485&gt;=CrashTest!$B$4,$A485&lt;=CrashTest!$C$4),2,IF(AND($A485&gt;=CrashTest!$B$5,$A485&lt;=CrashTest!$C$5),3,IF(AND($A485&gt;=CrashTest!$B$6,$A485&lt;=CrashTest!$C$6),4,IF(AND($A485&gt;=CrashTest!$B$7,$A485&lt;=CrashTest!$C$7),5,0)))))</f>
        <v>0</v>
      </c>
      <c r="U485" s="8" t="str">
        <f aca="false">IF(T485=0,"",IF(T484=T485,MAX(U484,B485),B485))</f>
        <v/>
      </c>
      <c r="V485" s="9" t="str">
        <f aca="false">IF(T485=0,"",B485/U485-1)</f>
        <v/>
      </c>
      <c r="W485" s="8" t="str">
        <f aca="false">IF(T485=0,"",IF(T484=T485,MAX(W484,F485),F485))</f>
        <v/>
      </c>
      <c r="X485" s="9" t="str">
        <f aca="false">IF(T485=0,"",F485/W485-1)</f>
        <v/>
      </c>
    </row>
    <row r="486" customFormat="false" ht="15" hidden="false" customHeight="false" outlineLevel="0" collapsed="false">
      <c r="A486" s="5" t="n">
        <v>44314</v>
      </c>
      <c r="B486" s="6" t="n">
        <v>54787.3787071888</v>
      </c>
      <c r="C486" s="7" t="n">
        <v>93452.10389</v>
      </c>
      <c r="D486" s="0" t="n">
        <f aca="false">INT((ROW()-3)/30)</f>
        <v>16</v>
      </c>
      <c r="E486" s="0" t="n">
        <f aca="false">2+30*D486</f>
        <v>482</v>
      </c>
      <c r="F486" s="8" t="n">
        <f aca="false">INDEX($F:$F,$E486)*(2*B486/INDEX($B:$B,$E486)-C486/INDEX($C:$C,$E486))</f>
        <v>5218.38902491576</v>
      </c>
      <c r="G486" s="9" t="n">
        <f aca="false">B486/B485-1</f>
        <v>-0.0043551736905737</v>
      </c>
      <c r="H486" s="9" t="n">
        <f aca="false">F486/F485-1</f>
        <v>-0.00200210240136633</v>
      </c>
      <c r="I486" s="9" t="n">
        <f aca="false">LN(B486/B485)</f>
        <v>-0.00436468508540826</v>
      </c>
      <c r="J486" s="9" t="n">
        <f aca="false">LN(F486/F485)</f>
        <v>-0.00200410928748752</v>
      </c>
      <c r="K486" s="9" t="n">
        <f aca="false">F486/F479-1</f>
        <v>-0.0510611837542571</v>
      </c>
      <c r="L486" s="9" t="n">
        <f aca="false">F486/F456-1</f>
        <v>-0.0389626246487482</v>
      </c>
      <c r="M486" s="9" t="n">
        <f aca="false">B486/B479-1</f>
        <v>0.0140965823489674</v>
      </c>
      <c r="N486" s="9" t="n">
        <f aca="false">B486/B456-1</f>
        <v>-0.0483549592162734</v>
      </c>
      <c r="O486" s="8" t="n">
        <f aca="false">MAX(O485,F486)</f>
        <v>5645.35730015574</v>
      </c>
      <c r="P486" s="9" t="n">
        <f aca="false">F486/O486-1</f>
        <v>-0.0756317541191243</v>
      </c>
      <c r="Q486" s="8" t="n">
        <f aca="false">MAX(Q485,B486)</f>
        <v>63445.638314436</v>
      </c>
      <c r="R486" s="9" t="n">
        <f aca="false">B486/Q486-1</f>
        <v>-0.136467373286355</v>
      </c>
      <c r="S486" s="9" t="n">
        <f aca="false">B486/INDEX($B:$B,$E486)-1</f>
        <v>0.0896466762607715</v>
      </c>
      <c r="T486" s="0" t="n">
        <f aca="false">IF(AND($A486&gt;=CrashTest!$B$3,$A486&lt;=CrashTest!$C$3),1,IF(AND($A486&gt;=CrashTest!$B$4,$A486&lt;=CrashTest!$C$4),2,IF(AND($A486&gt;=CrashTest!$B$5,$A486&lt;=CrashTest!$C$5),3,IF(AND($A486&gt;=CrashTest!$B$6,$A486&lt;=CrashTest!$C$6),4,IF(AND($A486&gt;=CrashTest!$B$7,$A486&lt;=CrashTest!$C$7),5,0)))))</f>
        <v>0</v>
      </c>
      <c r="U486" s="8" t="str">
        <f aca="false">IF(T486=0,"",IF(T485=T486,MAX(U485,B486),B486))</f>
        <v/>
      </c>
      <c r="V486" s="9" t="str">
        <f aca="false">IF(T486=0,"",B486/U486-1)</f>
        <v/>
      </c>
      <c r="W486" s="8" t="str">
        <f aca="false">IF(T486=0,"",IF(T485=T486,MAX(W485,F486),F486))</f>
        <v/>
      </c>
      <c r="X486" s="9" t="str">
        <f aca="false">IF(T486=0,"",F486/W486-1)</f>
        <v/>
      </c>
    </row>
    <row r="487" customFormat="false" ht="15" hidden="false" customHeight="false" outlineLevel="0" collapsed="false">
      <c r="A487" s="5" t="n">
        <v>44315</v>
      </c>
      <c r="B487" s="6" t="n">
        <v>53567.0811938048</v>
      </c>
      <c r="C487" s="7" t="n">
        <v>89507.65489</v>
      </c>
      <c r="D487" s="0" t="n">
        <f aca="false">INT((ROW()-3)/30)</f>
        <v>16</v>
      </c>
      <c r="E487" s="0" t="n">
        <f aca="false">2+30*D487</f>
        <v>482</v>
      </c>
      <c r="F487" s="8" t="n">
        <f aca="false">INDEX($F:$F,$E487)*(2*B487/INDEX($B:$B,$E487)-C487/INDEX($C:$C,$E487))</f>
        <v>5223.37550026907</v>
      </c>
      <c r="G487" s="9" t="n">
        <f aca="false">B487/B486-1</f>
        <v>-0.0222733326941207</v>
      </c>
      <c r="H487" s="9" t="n">
        <f aca="false">F487/F486-1</f>
        <v>0.000955558378171073</v>
      </c>
      <c r="I487" s="9" t="n">
        <f aca="false">LN(B487/B486)</f>
        <v>-0.0225251292918236</v>
      </c>
      <c r="J487" s="9" t="n">
        <f aca="false">LN(F487/F486)</f>
        <v>0.000955102122893263</v>
      </c>
      <c r="K487" s="9" t="n">
        <f aca="false">F487/F480-1</f>
        <v>-0.0276370825008914</v>
      </c>
      <c r="L487" s="9" t="n">
        <f aca="false">F487/F457-1</f>
        <v>-0.0413081985539157</v>
      </c>
      <c r="M487" s="9" t="n">
        <f aca="false">B487/B480-1</f>
        <v>0.0324779199075327</v>
      </c>
      <c r="N487" s="9" t="n">
        <f aca="false">B487/B457-1</f>
        <v>-0.0872029748642735</v>
      </c>
      <c r="O487" s="8" t="n">
        <f aca="false">MAX(O486,F487)</f>
        <v>5645.35730015574</v>
      </c>
      <c r="P487" s="9" t="n">
        <f aca="false">F487/O487-1</f>
        <v>-0.0747484662972574</v>
      </c>
      <c r="Q487" s="8" t="n">
        <f aca="false">MAX(Q486,B487)</f>
        <v>63445.638314436</v>
      </c>
      <c r="R487" s="9" t="n">
        <f aca="false">B487/Q487-1</f>
        <v>-0.155701122773376</v>
      </c>
      <c r="S487" s="9" t="n">
        <f aca="false">B487/INDEX($B:$B,$E487)-1</f>
        <v>0.0653766133213725</v>
      </c>
      <c r="T487" s="0" t="n">
        <f aca="false">IF(AND($A487&gt;=CrashTest!$B$3,$A487&lt;=CrashTest!$C$3),1,IF(AND($A487&gt;=CrashTest!$B$4,$A487&lt;=CrashTest!$C$4),2,IF(AND($A487&gt;=CrashTest!$B$5,$A487&lt;=CrashTest!$C$5),3,IF(AND($A487&gt;=CrashTest!$B$6,$A487&lt;=CrashTest!$C$6),4,IF(AND($A487&gt;=CrashTest!$B$7,$A487&lt;=CrashTest!$C$7),5,0)))))</f>
        <v>0</v>
      </c>
      <c r="U487" s="8" t="str">
        <f aca="false">IF(T487=0,"",IF(T486=T487,MAX(U486,B487),B487))</f>
        <v/>
      </c>
      <c r="V487" s="9" t="str">
        <f aca="false">IF(T487=0,"",B487/U487-1)</f>
        <v/>
      </c>
      <c r="W487" s="8" t="str">
        <f aca="false">IF(T487=0,"",IF(T486=T487,MAX(W486,F487),F487))</f>
        <v/>
      </c>
      <c r="X487" s="9" t="str">
        <f aca="false">IF(T487=0,"",F487/W487-1)</f>
        <v/>
      </c>
    </row>
    <row r="488" customFormat="false" ht="15" hidden="false" customHeight="false" outlineLevel="0" collapsed="false">
      <c r="A488" s="5" t="n">
        <v>44316</v>
      </c>
      <c r="B488" s="6" t="n">
        <v>57741.44441654</v>
      </c>
      <c r="C488" s="7" t="n">
        <v>101776.2776</v>
      </c>
      <c r="D488" s="0" t="n">
        <f aca="false">INT((ROW()-3)/30)</f>
        <v>16</v>
      </c>
      <c r="E488" s="0" t="n">
        <f aca="false">2+30*D488</f>
        <v>482</v>
      </c>
      <c r="F488" s="8" t="n">
        <f aca="false">INDEX($F:$F,$E488)*(2*B488/INDEX($B:$B,$E488)-C488/INDEX($C:$C,$E488))</f>
        <v>5285.98931284681</v>
      </c>
      <c r="G488" s="9" t="n">
        <f aca="false">B488/B487-1</f>
        <v>0.0779277707447308</v>
      </c>
      <c r="H488" s="9" t="n">
        <f aca="false">F488/F487-1</f>
        <v>0.0119872317382705</v>
      </c>
      <c r="I488" s="9" t="n">
        <f aca="false">LN(B488/B487)</f>
        <v>0.0750404672222726</v>
      </c>
      <c r="J488" s="9" t="n">
        <f aca="false">LN(F488/F487)</f>
        <v>0.0119159539262641</v>
      </c>
      <c r="K488" s="9" t="n">
        <f aca="false">F488/F481-1</f>
        <v>0.00715835199316128</v>
      </c>
      <c r="L488" s="9" t="n">
        <f aca="false">F488/F458-1</f>
        <v>-0.0336806303749404</v>
      </c>
      <c r="M488" s="9" t="n">
        <f aca="false">B488/B481-1</f>
        <v>0.1331870539593</v>
      </c>
      <c r="N488" s="9" t="n">
        <f aca="false">B488/B458-1</f>
        <v>-0.0178722773342215</v>
      </c>
      <c r="O488" s="8" t="n">
        <f aca="false">MAX(O487,F488)</f>
        <v>5645.35730015574</v>
      </c>
      <c r="P488" s="9" t="n">
        <f aca="false">F488/O488-1</f>
        <v>-0.0636572617465723</v>
      </c>
      <c r="Q488" s="8" t="n">
        <f aca="false">MAX(Q487,B488)</f>
        <v>63445.638314436</v>
      </c>
      <c r="R488" s="9" t="n">
        <f aca="false">B488/Q488-1</f>
        <v>-0.0899067934288259</v>
      </c>
      <c r="S488" s="9" t="n">
        <f aca="false">B488/INDEX($B:$B,$E488)-1</f>
        <v>0.148399037801078</v>
      </c>
      <c r="T488" s="0" t="n">
        <f aca="false">IF(AND($A488&gt;=CrashTest!$B$3,$A488&lt;=CrashTest!$C$3),1,IF(AND($A488&gt;=CrashTest!$B$4,$A488&lt;=CrashTest!$C$4),2,IF(AND($A488&gt;=CrashTest!$B$5,$A488&lt;=CrashTest!$C$5),3,IF(AND($A488&gt;=CrashTest!$B$6,$A488&lt;=CrashTest!$C$6),4,IF(AND($A488&gt;=CrashTest!$B$7,$A488&lt;=CrashTest!$C$7),5,0)))))</f>
        <v>0</v>
      </c>
      <c r="U488" s="8" t="str">
        <f aca="false">IF(T488=0,"",IF(T487=T488,MAX(U487,B488),B488))</f>
        <v/>
      </c>
      <c r="V488" s="9" t="str">
        <f aca="false">IF(T488=0,"",B488/U488-1)</f>
        <v/>
      </c>
      <c r="W488" s="8" t="str">
        <f aca="false">IF(T488=0,"",IF(T487=T488,MAX(W487,F488),F488))</f>
        <v/>
      </c>
      <c r="X488" s="9" t="str">
        <f aca="false">IF(T488=0,"",F488/W488-1)</f>
        <v/>
      </c>
    </row>
    <row r="489" customFormat="false" ht="15" hidden="false" customHeight="false" outlineLevel="0" collapsed="false">
      <c r="A489" s="5" t="n">
        <v>44317</v>
      </c>
      <c r="B489" s="6" t="n">
        <v>57863.5903927528</v>
      </c>
      <c r="C489" s="7" t="n">
        <v>101677.3724</v>
      </c>
      <c r="D489" s="0" t="n">
        <f aca="false">INT((ROW()-3)/30)</f>
        <v>16</v>
      </c>
      <c r="E489" s="0" t="n">
        <f aca="false">2+30*D489</f>
        <v>482</v>
      </c>
      <c r="F489" s="8" t="n">
        <f aca="false">INDEX($F:$F,$E489)*(2*B489/INDEX($B:$B,$E489)-C489/INDEX($C:$C,$E489))</f>
        <v>5317.61550517494</v>
      </c>
      <c r="G489" s="9" t="n">
        <f aca="false">B489/B488-1</f>
        <v>0.00211539523209114</v>
      </c>
      <c r="H489" s="9" t="n">
        <f aca="false">F489/F488-1</f>
        <v>0.00598302237412218</v>
      </c>
      <c r="I489" s="9" t="n">
        <f aca="false">LN(B489/B488)</f>
        <v>0.00211316093399137</v>
      </c>
      <c r="J489" s="9" t="n">
        <f aca="false">LN(F489/F488)</f>
        <v>0.00596519516746818</v>
      </c>
      <c r="K489" s="9" t="n">
        <f aca="false">F489/F482-1</f>
        <v>0.0256301068260372</v>
      </c>
      <c r="L489" s="9" t="n">
        <f aca="false">F489/F459-1</f>
        <v>-0.0344807450035906</v>
      </c>
      <c r="M489" s="9" t="n">
        <f aca="false">B489/B482-1</f>
        <v>0.15082835565018</v>
      </c>
      <c r="N489" s="9" t="n">
        <f aca="false">B489/B459-1</f>
        <v>-0.0162428310210666</v>
      </c>
      <c r="O489" s="8" t="n">
        <f aca="false">MAX(O488,F489)</f>
        <v>5645.35730015574</v>
      </c>
      <c r="P489" s="9" t="n">
        <f aca="false">F489/O489-1</f>
        <v>-0.0580551021937553</v>
      </c>
      <c r="Q489" s="8" t="n">
        <f aca="false">MAX(Q488,B489)</f>
        <v>63445.638314436</v>
      </c>
      <c r="R489" s="9" t="n">
        <f aca="false">B489/Q489-1</f>
        <v>-0.0879815865988868</v>
      </c>
      <c r="S489" s="9" t="n">
        <f aca="false">B489/INDEX($B:$B,$E489)-1</f>
        <v>0.15082835565018</v>
      </c>
      <c r="T489" s="0" t="n">
        <f aca="false">IF(AND($A489&gt;=CrashTest!$B$3,$A489&lt;=CrashTest!$C$3),1,IF(AND($A489&gt;=CrashTest!$B$4,$A489&lt;=CrashTest!$C$4),2,IF(AND($A489&gt;=CrashTest!$B$5,$A489&lt;=CrashTest!$C$5),3,IF(AND($A489&gt;=CrashTest!$B$6,$A489&lt;=CrashTest!$C$6),4,IF(AND($A489&gt;=CrashTest!$B$7,$A489&lt;=CrashTest!$C$7),5,0)))))</f>
        <v>2</v>
      </c>
      <c r="U489" s="8" t="n">
        <f aca="false">IF(T489=0,"",IF(T488=T489,MAX(U488,B489),B489))</f>
        <v>57863.5903927528</v>
      </c>
      <c r="V489" s="9" t="n">
        <f aca="false">IF(T489=0,"",B489/U489-1)</f>
        <v>0</v>
      </c>
      <c r="W489" s="8" t="n">
        <f aca="false">IF(T489=0,"",IF(T488=T489,MAX(W488,F489),F489))</f>
        <v>5317.61550517494</v>
      </c>
      <c r="X489" s="9" t="n">
        <f aca="false">IF(T489=0,"",F489/W489-1)</f>
        <v>0</v>
      </c>
    </row>
    <row r="490" customFormat="false" ht="15" hidden="false" customHeight="false" outlineLevel="0" collapsed="false">
      <c r="A490" s="5" t="n">
        <v>44318</v>
      </c>
      <c r="B490" s="6" t="n">
        <v>56572.5968410286</v>
      </c>
      <c r="C490" s="7" t="n">
        <v>97932.42584</v>
      </c>
      <c r="D490" s="0" t="n">
        <f aca="false">INT((ROW()-3)/30)</f>
        <v>16</v>
      </c>
      <c r="E490" s="0" t="n">
        <f aca="false">2+30*D490</f>
        <v>482</v>
      </c>
      <c r="F490" s="8" t="n">
        <f aca="false">INDEX($F:$F,$E490)*(2*B490/INDEX($B:$B,$E490)-C490/INDEX($C:$C,$E490))</f>
        <v>5295.040968313</v>
      </c>
      <c r="G490" s="9" t="n">
        <f aca="false">B490/B489-1</f>
        <v>-0.0223109824841752</v>
      </c>
      <c r="H490" s="9" t="n">
        <f aca="false">F490/F489-1</f>
        <v>-0.00424523676824185</v>
      </c>
      <c r="I490" s="9" t="n">
        <f aca="false">LN(B490/B489)</f>
        <v>-0.0225636375132226</v>
      </c>
      <c r="J490" s="9" t="n">
        <f aca="false">LN(F490/F489)</f>
        <v>-0.00425427336992843</v>
      </c>
      <c r="K490" s="9" t="n">
        <f aca="false">F490/F483-1</f>
        <v>0.0399995558398136</v>
      </c>
      <c r="L490" s="9" t="n">
        <f aca="false">F490/F460-1</f>
        <v>-0.0399607104838768</v>
      </c>
      <c r="M490" s="9" t="n">
        <f aca="false">B490/B483-1</f>
        <v>0.155794335303859</v>
      </c>
      <c r="N490" s="9" t="n">
        <f aca="false">B490/B460-1</f>
        <v>-0.0416546379668694</v>
      </c>
      <c r="O490" s="8" t="n">
        <f aca="false">MAX(O489,F490)</f>
        <v>5645.35730015574</v>
      </c>
      <c r="P490" s="9" t="n">
        <f aca="false">F490/O490-1</f>
        <v>-0.0620538813075803</v>
      </c>
      <c r="Q490" s="8" t="n">
        <f aca="false">MAX(Q489,B490)</f>
        <v>63445.638314436</v>
      </c>
      <c r="R490" s="9" t="n">
        <f aca="false">B490/Q490-1</f>
        <v>-0.108329613445524</v>
      </c>
      <c r="S490" s="9" t="n">
        <f aca="false">B490/INDEX($B:$B,$E490)-1</f>
        <v>0.125152244364977</v>
      </c>
      <c r="T490" s="0" t="n">
        <f aca="false">IF(AND($A490&gt;=CrashTest!$B$3,$A490&lt;=CrashTest!$C$3),1,IF(AND($A490&gt;=CrashTest!$B$4,$A490&lt;=CrashTest!$C$4),2,IF(AND($A490&gt;=CrashTest!$B$5,$A490&lt;=CrashTest!$C$5),3,IF(AND($A490&gt;=CrashTest!$B$6,$A490&lt;=CrashTest!$C$6),4,IF(AND($A490&gt;=CrashTest!$B$7,$A490&lt;=CrashTest!$C$7),5,0)))))</f>
        <v>2</v>
      </c>
      <c r="U490" s="8" t="n">
        <f aca="false">IF(T490=0,"",IF(T489=T490,MAX(U489,B490),B490))</f>
        <v>57863.5903927528</v>
      </c>
      <c r="V490" s="9" t="n">
        <f aca="false">IF(T490=0,"",B490/U490-1)</f>
        <v>-0.0223109824841752</v>
      </c>
      <c r="W490" s="8" t="n">
        <f aca="false">IF(T490=0,"",IF(T489=T490,MAX(W489,F490),F490))</f>
        <v>5317.61550517494</v>
      </c>
      <c r="X490" s="9" t="n">
        <f aca="false">IF(T490=0,"",F490/W490-1)</f>
        <v>-0.00424523676824185</v>
      </c>
    </row>
    <row r="491" customFormat="false" ht="15" hidden="false" customHeight="false" outlineLevel="0" collapsed="false">
      <c r="A491" s="5" t="n">
        <v>44319</v>
      </c>
      <c r="B491" s="6" t="n">
        <v>57243.0416054939</v>
      </c>
      <c r="C491" s="7" t="n">
        <v>99576.41971</v>
      </c>
      <c r="D491" s="0" t="n">
        <f aca="false">INT((ROW()-3)/30)</f>
        <v>16</v>
      </c>
      <c r="E491" s="0" t="n">
        <f aca="false">2+30*D491</f>
        <v>482</v>
      </c>
      <c r="F491" s="8" t="n">
        <f aca="false">INDEX($F:$F,$E491)*(2*B491/INDEX($B:$B,$E491)-C491/INDEX($C:$C,$E491))</f>
        <v>5326.33987024237</v>
      </c>
      <c r="G491" s="9" t="n">
        <f aca="false">B491/B490-1</f>
        <v>0.0118510516027623</v>
      </c>
      <c r="H491" s="9" t="n">
        <f aca="false">F491/F490-1</f>
        <v>0.00591098390299072</v>
      </c>
      <c r="I491" s="9" t="n">
        <f aca="false">LN(B491/B490)</f>
        <v>0.0117813778222002</v>
      </c>
      <c r="J491" s="9" t="n">
        <f aca="false">LN(F491/F490)</f>
        <v>0.00589358257660853</v>
      </c>
      <c r="K491" s="9" t="n">
        <f aca="false">F491/F484-1</f>
        <v>0.0265623652783231</v>
      </c>
      <c r="L491" s="9" t="n">
        <f aca="false">F491/F461-1</f>
        <v>-0.0337752414495938</v>
      </c>
      <c r="M491" s="9" t="n">
        <f aca="false">B491/B484-1</f>
        <v>0.0611695719387373</v>
      </c>
      <c r="N491" s="9" t="n">
        <f aca="false">B491/B461-1</f>
        <v>-0.000686913020644719</v>
      </c>
      <c r="O491" s="8" t="n">
        <f aca="false">MAX(O490,F491)</f>
        <v>5645.35730015574</v>
      </c>
      <c r="P491" s="9" t="n">
        <f aca="false">F491/O491-1</f>
        <v>-0.0565096968981167</v>
      </c>
      <c r="Q491" s="8" t="n">
        <f aca="false">MAX(Q490,B491)</f>
        <v>63445.638314436</v>
      </c>
      <c r="R491" s="9" t="n">
        <f aca="false">B491/Q491-1</f>
        <v>-0.0977623816818123</v>
      </c>
      <c r="S491" s="9" t="n">
        <f aca="false">B491/INDEX($B:$B,$E491)-1</f>
        <v>0.13848648167391</v>
      </c>
      <c r="T491" s="0" t="n">
        <f aca="false">IF(AND($A491&gt;=CrashTest!$B$3,$A491&lt;=CrashTest!$C$3),1,IF(AND($A491&gt;=CrashTest!$B$4,$A491&lt;=CrashTest!$C$4),2,IF(AND($A491&gt;=CrashTest!$B$5,$A491&lt;=CrashTest!$C$5),3,IF(AND($A491&gt;=CrashTest!$B$6,$A491&lt;=CrashTest!$C$6),4,IF(AND($A491&gt;=CrashTest!$B$7,$A491&lt;=CrashTest!$C$7),5,0)))))</f>
        <v>2</v>
      </c>
      <c r="U491" s="8" t="n">
        <f aca="false">IF(T491=0,"",IF(T490=T491,MAX(U490,B491),B491))</f>
        <v>57863.5903927528</v>
      </c>
      <c r="V491" s="9" t="n">
        <f aca="false">IF(T491=0,"",B491/U491-1)</f>
        <v>-0.0107243394861413</v>
      </c>
      <c r="W491" s="8" t="n">
        <f aca="false">IF(T491=0,"",IF(T490=T491,MAX(W490,F491),F491))</f>
        <v>5326.33987024237</v>
      </c>
      <c r="X491" s="9" t="n">
        <f aca="false">IF(T491=0,"",F491/W491-1)</f>
        <v>0</v>
      </c>
    </row>
    <row r="492" customFormat="false" ht="15" hidden="false" customHeight="false" outlineLevel="0" collapsed="false">
      <c r="A492" s="5" t="n">
        <v>44320</v>
      </c>
      <c r="B492" s="6" t="n">
        <v>53724.10892519</v>
      </c>
      <c r="C492" s="7" t="n">
        <v>88320.36309</v>
      </c>
      <c r="D492" s="0" t="n">
        <f aca="false">INT((ROW()-3)/30)</f>
        <v>16</v>
      </c>
      <c r="E492" s="0" t="n">
        <f aca="false">2+30*D492</f>
        <v>482</v>
      </c>
      <c r="F492" s="8" t="n">
        <f aca="false">INDEX($F:$F,$E492)*(2*B492/INDEX($B:$B,$E492)-C492/INDEX($C:$C,$E492))</f>
        <v>5333.01369613305</v>
      </c>
      <c r="G492" s="9" t="n">
        <f aca="false">B492/B491-1</f>
        <v>-0.0614735447594764</v>
      </c>
      <c r="H492" s="9" t="n">
        <f aca="false">F492/F491-1</f>
        <v>0.00125298536204377</v>
      </c>
      <c r="I492" s="9" t="n">
        <f aca="false">LN(B492/B491)</f>
        <v>-0.0634442344977588</v>
      </c>
      <c r="J492" s="9" t="n">
        <f aca="false">LN(F492/F491)</f>
        <v>0.00125220103098688</v>
      </c>
      <c r="K492" s="9" t="n">
        <f aca="false">F492/F485-1</f>
        <v>0.0199194485488605</v>
      </c>
      <c r="L492" s="9" t="n">
        <f aca="false">F492/F462-1</f>
        <v>-0.0320792479665933</v>
      </c>
      <c r="M492" s="9" t="n">
        <f aca="false">B492/B485-1</f>
        <v>-0.0236778549795647</v>
      </c>
      <c r="N492" s="9" t="n">
        <f aca="false">B492/B462-1</f>
        <v>-0.0769402275787376</v>
      </c>
      <c r="O492" s="8" t="n">
        <f aca="false">MAX(O491,F492)</f>
        <v>5645.35730015574</v>
      </c>
      <c r="P492" s="9" t="n">
        <f aca="false">F492/O492-1</f>
        <v>-0.0553275173590997</v>
      </c>
      <c r="Q492" s="8" t="n">
        <f aca="false">MAX(Q491,B492)</f>
        <v>63445.638314436</v>
      </c>
      <c r="R492" s="9" t="n">
        <f aca="false">B492/Q492-1</f>
        <v>-0.153226126295179</v>
      </c>
      <c r="S492" s="9" t="n">
        <f aca="false">B492/INDEX($B:$B,$E492)-1</f>
        <v>0.0684996819846702</v>
      </c>
      <c r="T492" s="0" t="n">
        <f aca="false">IF(AND($A492&gt;=CrashTest!$B$3,$A492&lt;=CrashTest!$C$3),1,IF(AND($A492&gt;=CrashTest!$B$4,$A492&lt;=CrashTest!$C$4),2,IF(AND($A492&gt;=CrashTest!$B$5,$A492&lt;=CrashTest!$C$5),3,IF(AND($A492&gt;=CrashTest!$B$6,$A492&lt;=CrashTest!$C$6),4,IF(AND($A492&gt;=CrashTest!$B$7,$A492&lt;=CrashTest!$C$7),5,0)))))</f>
        <v>2</v>
      </c>
      <c r="U492" s="8" t="n">
        <f aca="false">IF(T492=0,"",IF(T491=T492,MAX(U491,B492),B492))</f>
        <v>57863.5903927528</v>
      </c>
      <c r="V492" s="9" t="n">
        <f aca="false">IF(T492=0,"",B492/U492-1)</f>
        <v>-0.0715386210822006</v>
      </c>
      <c r="W492" s="8" t="n">
        <f aca="false">IF(T492=0,"",IF(T491=T492,MAX(W491,F492),F492))</f>
        <v>5333.01369613305</v>
      </c>
      <c r="X492" s="9" t="n">
        <f aca="false">IF(T492=0,"",F492/W492-1)</f>
        <v>0</v>
      </c>
    </row>
    <row r="493" customFormat="false" ht="15" hidden="false" customHeight="false" outlineLevel="0" collapsed="false">
      <c r="A493" s="5" t="n">
        <v>44321</v>
      </c>
      <c r="B493" s="6" t="n">
        <v>57342.0256616014</v>
      </c>
      <c r="C493" s="7" t="n">
        <v>100461.0999</v>
      </c>
      <c r="D493" s="0" t="n">
        <f aca="false">INT((ROW()-3)/30)</f>
        <v>16</v>
      </c>
      <c r="E493" s="0" t="n">
        <f aca="false">2+30*D493</f>
        <v>482</v>
      </c>
      <c r="F493" s="8" t="n">
        <f aca="false">INDEX($F:$F,$E493)*(2*B493/INDEX($B:$B,$E493)-C493/INDEX($C:$C,$E493))</f>
        <v>5289.19020643306</v>
      </c>
      <c r="G493" s="9" t="n">
        <f aca="false">B493/B492-1</f>
        <v>0.0673425173314517</v>
      </c>
      <c r="H493" s="9" t="n">
        <f aca="false">F493/F492-1</f>
        <v>-0.00821739680356959</v>
      </c>
      <c r="I493" s="9" t="n">
        <f aca="false">LN(B493/B492)</f>
        <v>0.065171930489742</v>
      </c>
      <c r="J493" s="9" t="n">
        <f aca="false">LN(F493/F492)</f>
        <v>-0.0082513457177336</v>
      </c>
      <c r="K493" s="9" t="n">
        <f aca="false">F493/F486-1</f>
        <v>0.0135676319222753</v>
      </c>
      <c r="L493" s="9" t="n">
        <f aca="false">F493/F463-1</f>
        <v>-0.0300909395663537</v>
      </c>
      <c r="M493" s="9" t="n">
        <f aca="false">B493/B486-1</f>
        <v>0.0466283843960835</v>
      </c>
      <c r="N493" s="9" t="n">
        <f aca="false">B493/B463-1</f>
        <v>-0.0240627411065696</v>
      </c>
      <c r="O493" s="8" t="n">
        <f aca="false">MAX(O492,F493)</f>
        <v>5645.35730015574</v>
      </c>
      <c r="P493" s="9" t="n">
        <f aca="false">F493/O493-1</f>
        <v>-0.0630902659983732</v>
      </c>
      <c r="Q493" s="8" t="n">
        <f aca="false">MAX(Q492,B493)</f>
        <v>63445.638314436</v>
      </c>
      <c r="R493" s="9" t="n">
        <f aca="false">B493/Q493-1</f>
        <v>-0.0962022420293914</v>
      </c>
      <c r="S493" s="9" t="n">
        <f aca="false">B493/INDEX($B:$B,$E493)-1</f>
        <v>0.140455140337374</v>
      </c>
      <c r="T493" s="0" t="n">
        <f aca="false">IF(AND($A493&gt;=CrashTest!$B$3,$A493&lt;=CrashTest!$C$3),1,IF(AND($A493&gt;=CrashTest!$B$4,$A493&lt;=CrashTest!$C$4),2,IF(AND($A493&gt;=CrashTest!$B$5,$A493&lt;=CrashTest!$C$5),3,IF(AND($A493&gt;=CrashTest!$B$6,$A493&lt;=CrashTest!$C$6),4,IF(AND($A493&gt;=CrashTest!$B$7,$A493&lt;=CrashTest!$C$7),5,0)))))</f>
        <v>2</v>
      </c>
      <c r="U493" s="8" t="n">
        <f aca="false">IF(T493=0,"",IF(T492=T493,MAX(U492,B493),B493))</f>
        <v>57863.5903927528</v>
      </c>
      <c r="V493" s="9" t="n">
        <f aca="false">IF(T493=0,"",B493/U493-1)</f>
        <v>-0.00901369458084511</v>
      </c>
      <c r="W493" s="8" t="n">
        <f aca="false">IF(T493=0,"",IF(T492=T493,MAX(W492,F493),F493))</f>
        <v>5333.01369613305</v>
      </c>
      <c r="X493" s="9" t="n">
        <f aca="false">IF(T493=0,"",F493/W493-1)</f>
        <v>-0.00821739680356959</v>
      </c>
    </row>
    <row r="494" customFormat="false" ht="15" hidden="false" customHeight="false" outlineLevel="0" collapsed="false">
      <c r="A494" s="5" t="n">
        <v>44322</v>
      </c>
      <c r="B494" s="6" t="n">
        <v>56527.3529789597</v>
      </c>
      <c r="C494" s="7" t="n">
        <v>97234.40499</v>
      </c>
      <c r="D494" s="0" t="n">
        <f aca="false">INT((ROW()-3)/30)</f>
        <v>16</v>
      </c>
      <c r="E494" s="0" t="n">
        <f aca="false">2+30*D494</f>
        <v>482</v>
      </c>
      <c r="F494" s="8" t="n">
        <f aca="false">INDEX($F:$F,$E494)*(2*B494/INDEX($B:$B,$E494)-C494/INDEX($C:$C,$E494))</f>
        <v>5331.12832908786</v>
      </c>
      <c r="G494" s="9" t="n">
        <f aca="false">B494/B493-1</f>
        <v>-0.0142072532883546</v>
      </c>
      <c r="H494" s="9" t="n">
        <f aca="false">F494/F493-1</f>
        <v>0.0079290252416695</v>
      </c>
      <c r="I494" s="9" t="n">
        <f aca="false">LN(B494/B493)</f>
        <v>-0.0143091425065979</v>
      </c>
      <c r="J494" s="9" t="n">
        <f aca="false">LN(F494/F493)</f>
        <v>0.00789775570357547</v>
      </c>
      <c r="K494" s="9" t="n">
        <f aca="false">F494/F487-1</f>
        <v>0.0206289647017013</v>
      </c>
      <c r="L494" s="9" t="n">
        <f aca="false">F494/F464-1</f>
        <v>-0.0369397321758508</v>
      </c>
      <c r="M494" s="9" t="n">
        <f aca="false">B494/B487-1</f>
        <v>0.0552628912978233</v>
      </c>
      <c r="N494" s="9" t="n">
        <f aca="false">B494/B464-1</f>
        <v>-0.0268010409747139</v>
      </c>
      <c r="O494" s="8" t="n">
        <f aca="false">MAX(O493,F494)</f>
        <v>5645.35730015574</v>
      </c>
      <c r="P494" s="9" t="n">
        <f aca="false">F494/O494-1</f>
        <v>-0.0556614850683085</v>
      </c>
      <c r="Q494" s="8" t="n">
        <f aca="false">MAX(Q493,B494)</f>
        <v>63445.638314436</v>
      </c>
      <c r="R494" s="9" t="n">
        <f aca="false">B494/Q494-1</f>
        <v>-0.109042725698327</v>
      </c>
      <c r="S494" s="9" t="n">
        <f aca="false">B494/INDEX($B:$B,$E494)-1</f>
        <v>0.124252405294594</v>
      </c>
      <c r="T494" s="0" t="n">
        <f aca="false">IF(AND($A494&gt;=CrashTest!$B$3,$A494&lt;=CrashTest!$C$3),1,IF(AND($A494&gt;=CrashTest!$B$4,$A494&lt;=CrashTest!$C$4),2,IF(AND($A494&gt;=CrashTest!$B$5,$A494&lt;=CrashTest!$C$5),3,IF(AND($A494&gt;=CrashTest!$B$6,$A494&lt;=CrashTest!$C$6),4,IF(AND($A494&gt;=CrashTest!$B$7,$A494&lt;=CrashTest!$C$7),5,0)))))</f>
        <v>2</v>
      </c>
      <c r="U494" s="8" t="n">
        <f aca="false">IF(T494=0,"",IF(T493=T494,MAX(U493,B494),B494))</f>
        <v>57863.5903927528</v>
      </c>
      <c r="V494" s="9" t="n">
        <f aca="false">IF(T494=0,"",B494/U494-1)</f>
        <v>-0.0230928880272258</v>
      </c>
      <c r="W494" s="8" t="n">
        <f aca="false">IF(T494=0,"",IF(T493=T494,MAX(W493,F494),F494))</f>
        <v>5333.01369613305</v>
      </c>
      <c r="X494" s="9" t="n">
        <f aca="false">IF(T494=0,"",F494/W494-1)</f>
        <v>-0.000353527508576423</v>
      </c>
    </row>
    <row r="495" customFormat="false" ht="15" hidden="false" customHeight="false" outlineLevel="0" collapsed="false">
      <c r="A495" s="5" t="n">
        <v>44323</v>
      </c>
      <c r="B495" s="6" t="n">
        <v>57341.0684549386</v>
      </c>
      <c r="C495" s="7" t="n">
        <v>99838.52837</v>
      </c>
      <c r="D495" s="0" t="n">
        <f aca="false">INT((ROW()-3)/30)</f>
        <v>16</v>
      </c>
      <c r="E495" s="0" t="n">
        <f aca="false">2+30*D495</f>
        <v>482</v>
      </c>
      <c r="F495" s="8" t="n">
        <f aca="false">INDEX($F:$F,$E495)*(2*B495/INDEX($B:$B,$E495)-C495/INDEX($C:$C,$E495))</f>
        <v>5329.50173399237</v>
      </c>
      <c r="G495" s="9" t="n">
        <f aca="false">B495/B494-1</f>
        <v>0.0143950748283186</v>
      </c>
      <c r="H495" s="9" t="n">
        <f aca="false">F495/F494-1</f>
        <v>-0.000305112725689116</v>
      </c>
      <c r="I495" s="9" t="n">
        <f aca="false">LN(B495/B494)</f>
        <v>0.0142924494330425</v>
      </c>
      <c r="J495" s="9" t="n">
        <f aca="false">LN(F495/F494)</f>
        <v>-0.000305159282047004</v>
      </c>
      <c r="K495" s="9" t="n">
        <f aca="false">F495/F488-1</f>
        <v>0.00823165136558535</v>
      </c>
      <c r="L495" s="9" t="n">
        <f aca="false">F495/F465-1</f>
        <v>-0.0376499519238878</v>
      </c>
      <c r="M495" s="9" t="n">
        <f aca="false">B495/B488-1</f>
        <v>-0.00693394433837047</v>
      </c>
      <c r="N495" s="9" t="n">
        <f aca="false">B495/B465-1</f>
        <v>0.0190917755531759</v>
      </c>
      <c r="O495" s="8" t="n">
        <f aca="false">MAX(O494,F495)</f>
        <v>5645.35730015574</v>
      </c>
      <c r="P495" s="9" t="n">
        <f aca="false">F495/O495-1</f>
        <v>-0.0559496147665726</v>
      </c>
      <c r="Q495" s="8" t="n">
        <f aca="false">MAX(Q494,B495)</f>
        <v>63445.638314436</v>
      </c>
      <c r="R495" s="9" t="n">
        <f aca="false">B495/Q495-1</f>
        <v>-0.0962173290659195</v>
      </c>
      <c r="S495" s="9" t="n">
        <f aca="false">B495/INDEX($B:$B,$E495)-1</f>
        <v>0.140436102794727</v>
      </c>
      <c r="T495" s="0" t="n">
        <f aca="false">IF(AND($A495&gt;=CrashTest!$B$3,$A495&lt;=CrashTest!$C$3),1,IF(AND($A495&gt;=CrashTest!$B$4,$A495&lt;=CrashTest!$C$4),2,IF(AND($A495&gt;=CrashTest!$B$5,$A495&lt;=CrashTest!$C$5),3,IF(AND($A495&gt;=CrashTest!$B$6,$A495&lt;=CrashTest!$C$6),4,IF(AND($A495&gt;=CrashTest!$B$7,$A495&lt;=CrashTest!$C$7),5,0)))))</f>
        <v>2</v>
      </c>
      <c r="U495" s="8" t="n">
        <f aca="false">IF(T495=0,"",IF(T494=T495,MAX(U494,B495),B495))</f>
        <v>57863.5903927528</v>
      </c>
      <c r="V495" s="9" t="n">
        <f aca="false">IF(T495=0,"",B495/U495-1)</f>
        <v>-0.00903023705006112</v>
      </c>
      <c r="W495" s="8" t="n">
        <f aca="false">IF(T495=0,"",IF(T494=T495,MAX(W494,F495),F495))</f>
        <v>5333.01369613305</v>
      </c>
      <c r="X495" s="9" t="n">
        <f aca="false">IF(T495=0,"",F495/W495-1)</f>
        <v>-0.000658532368523868</v>
      </c>
    </row>
    <row r="496" customFormat="false" ht="15" hidden="false" customHeight="false" outlineLevel="0" collapsed="false">
      <c r="A496" s="5" t="n">
        <v>44324</v>
      </c>
      <c r="B496" s="6" t="n">
        <v>58736.1258950906</v>
      </c>
      <c r="C496" s="7" t="n">
        <v>104354.5552</v>
      </c>
      <c r="D496" s="0" t="n">
        <f aca="false">INT((ROW()-3)/30)</f>
        <v>16</v>
      </c>
      <c r="E496" s="0" t="n">
        <f aca="false">2+30*D496</f>
        <v>482</v>
      </c>
      <c r="F496" s="8" t="n">
        <f aca="false">INDEX($F:$F,$E496)*(2*B496/INDEX($B:$B,$E496)-C496/INDEX($C:$C,$E496))</f>
        <v>5323.36586343946</v>
      </c>
      <c r="G496" s="9" t="n">
        <f aca="false">B496/B495-1</f>
        <v>0.024329114851571</v>
      </c>
      <c r="H496" s="9" t="n">
        <f aca="false">F496/F495-1</f>
        <v>-0.00115130285327991</v>
      </c>
      <c r="I496" s="9" t="n">
        <f aca="false">LN(B496/B495)</f>
        <v>0.0240378762012446</v>
      </c>
      <c r="J496" s="9" t="n">
        <f aca="false">LN(F496/F495)</f>
        <v>-0.00115196611153285</v>
      </c>
      <c r="K496" s="9" t="n">
        <f aca="false">F496/F489-1</f>
        <v>0.00108137909913397</v>
      </c>
      <c r="L496" s="9" t="n">
        <f aca="false">F496/F466-1</f>
        <v>-0.0327996116123335</v>
      </c>
      <c r="M496" s="9" t="n">
        <f aca="false">B496/B489-1</f>
        <v>0.0150791801271821</v>
      </c>
      <c r="N496" s="9" t="n">
        <f aca="false">B496/B466-1</f>
        <v>0.0133322412813786</v>
      </c>
      <c r="O496" s="8" t="n">
        <f aca="false">MAX(O495,F496)</f>
        <v>5645.35730015574</v>
      </c>
      <c r="P496" s="9" t="n">
        <f aca="false">F496/O496-1</f>
        <v>-0.0570365026687317</v>
      </c>
      <c r="Q496" s="8" t="n">
        <f aca="false">MAX(Q495,B496)</f>
        <v>63445.638314436</v>
      </c>
      <c r="R496" s="9" t="n">
        <f aca="false">B496/Q496-1</f>
        <v>-0.0742290966639047</v>
      </c>
      <c r="S496" s="9" t="n">
        <f aca="false">B496/INDEX($B:$B,$E496)-1</f>
        <v>0.168181903720498</v>
      </c>
      <c r="T496" s="0" t="n">
        <f aca="false">IF(AND($A496&gt;=CrashTest!$B$3,$A496&lt;=CrashTest!$C$3),1,IF(AND($A496&gt;=CrashTest!$B$4,$A496&lt;=CrashTest!$C$4),2,IF(AND($A496&gt;=CrashTest!$B$5,$A496&lt;=CrashTest!$C$5),3,IF(AND($A496&gt;=CrashTest!$B$6,$A496&lt;=CrashTest!$C$6),4,IF(AND($A496&gt;=CrashTest!$B$7,$A496&lt;=CrashTest!$C$7),5,0)))))</f>
        <v>2</v>
      </c>
      <c r="U496" s="8" t="n">
        <f aca="false">IF(T496=0,"",IF(T495=T496,MAX(U495,B496),B496))</f>
        <v>58736.1258950906</v>
      </c>
      <c r="V496" s="9" t="n">
        <f aca="false">IF(T496=0,"",B496/U496-1)</f>
        <v>0</v>
      </c>
      <c r="W496" s="8" t="n">
        <f aca="false">IF(T496=0,"",IF(T495=T496,MAX(W495,F496),F496))</f>
        <v>5333.01369613305</v>
      </c>
      <c r="X496" s="9" t="n">
        <f aca="false">IF(T496=0,"",F496/W496-1)</f>
        <v>-0.00180907705160893</v>
      </c>
    </row>
    <row r="497" customFormat="false" ht="15" hidden="false" customHeight="false" outlineLevel="0" collapsed="false">
      <c r="A497" s="5" t="n">
        <v>44325</v>
      </c>
      <c r="B497" s="6" t="n">
        <v>58288.4256303916</v>
      </c>
      <c r="C497" s="7" t="n">
        <v>102332.9299</v>
      </c>
      <c r="D497" s="0" t="n">
        <f aca="false">INT((ROW()-3)/30)</f>
        <v>16</v>
      </c>
      <c r="E497" s="0" t="n">
        <f aca="false">2+30*D497</f>
        <v>482</v>
      </c>
      <c r="F497" s="8" t="n">
        <f aca="false">INDEX($F:$F,$E497)*(2*B497/INDEX($B:$B,$E497)-C497/INDEX($C:$C,$E497))</f>
        <v>5362.57595436715</v>
      </c>
      <c r="G497" s="9" t="n">
        <f aca="false">B497/B496-1</f>
        <v>-0.00762223006499685</v>
      </c>
      <c r="H497" s="9" t="n">
        <f aca="false">F497/F496-1</f>
        <v>0.00736565773113185</v>
      </c>
      <c r="I497" s="9" t="n">
        <f aca="false">LN(B497/B496)</f>
        <v>-0.00765142772271432</v>
      </c>
      <c r="J497" s="9" t="n">
        <f aca="false">LN(F497/F496)</f>
        <v>0.00733866374548865</v>
      </c>
      <c r="K497" s="9" t="n">
        <f aca="false">F497/F490-1</f>
        <v>0.0127543840469417</v>
      </c>
      <c r="L497" s="9" t="n">
        <f aca="false">F497/F467-1</f>
        <v>-0.029905058591702</v>
      </c>
      <c r="M497" s="9" t="n">
        <f aca="false">B497/B490-1</f>
        <v>0.0303296805374613</v>
      </c>
      <c r="N497" s="9" t="n">
        <f aca="false">B497/B467-1</f>
        <v>0.00407675949135689</v>
      </c>
      <c r="O497" s="8" t="n">
        <f aca="false">MAX(O496,F497)</f>
        <v>5645.35730015574</v>
      </c>
      <c r="P497" s="9" t="n">
        <f aca="false">F497/O497-1</f>
        <v>-0.0500909562944386</v>
      </c>
      <c r="Q497" s="8" t="n">
        <f aca="false">MAX(Q496,B497)</f>
        <v>63445.638314436</v>
      </c>
      <c r="R497" s="9" t="n">
        <f aca="false">B497/Q497-1</f>
        <v>-0.0812855354766123</v>
      </c>
      <c r="S497" s="9" t="n">
        <f aca="false">B497/INDEX($B:$B,$E497)-1</f>
        <v>0.159277752492575</v>
      </c>
      <c r="T497" s="0" t="n">
        <f aca="false">IF(AND($A497&gt;=CrashTest!$B$3,$A497&lt;=CrashTest!$C$3),1,IF(AND($A497&gt;=CrashTest!$B$4,$A497&lt;=CrashTest!$C$4),2,IF(AND($A497&gt;=CrashTest!$B$5,$A497&lt;=CrashTest!$C$5),3,IF(AND($A497&gt;=CrashTest!$B$6,$A497&lt;=CrashTest!$C$6),4,IF(AND($A497&gt;=CrashTest!$B$7,$A497&lt;=CrashTest!$C$7),5,0)))))</f>
        <v>2</v>
      </c>
      <c r="U497" s="8" t="n">
        <f aca="false">IF(T497=0,"",IF(T496=T497,MAX(U496,B497),B497))</f>
        <v>58736.1258950906</v>
      </c>
      <c r="V497" s="9" t="n">
        <f aca="false">IF(T497=0,"",B497/U497-1)</f>
        <v>-0.00762223006499685</v>
      </c>
      <c r="W497" s="8" t="n">
        <f aca="false">IF(T497=0,"",IF(T496=T497,MAX(W496,F497),F497))</f>
        <v>5362.57595436715</v>
      </c>
      <c r="X497" s="9" t="n">
        <f aca="false">IF(T497=0,"",F497/W497-1)</f>
        <v>0</v>
      </c>
    </row>
    <row r="498" customFormat="false" ht="15" hidden="false" customHeight="false" outlineLevel="0" collapsed="false">
      <c r="A498" s="5" t="n">
        <v>44326</v>
      </c>
      <c r="B498" s="6" t="n">
        <v>55902.9277399182</v>
      </c>
      <c r="C498" s="7" t="n">
        <v>95545.07509</v>
      </c>
      <c r="D498" s="0" t="n">
        <f aca="false">INT((ROW()-3)/30)</f>
        <v>16</v>
      </c>
      <c r="E498" s="0" t="n">
        <f aca="false">2+30*D498</f>
        <v>482</v>
      </c>
      <c r="F498" s="8" t="n">
        <f aca="false">INDEX($F:$F,$E498)*(2*B498/INDEX($B:$B,$E498)-C498/INDEX($C:$C,$E498))</f>
        <v>5312.27012643841</v>
      </c>
      <c r="G498" s="9" t="n">
        <f aca="false">B498/B497-1</f>
        <v>-0.0409257560943557</v>
      </c>
      <c r="H498" s="9" t="n">
        <f aca="false">F498/F497-1</f>
        <v>-0.00938090730216534</v>
      </c>
      <c r="I498" s="9" t="n">
        <f aca="false">LN(B498/B497)</f>
        <v>-0.0417867890498108</v>
      </c>
      <c r="J498" s="9" t="n">
        <f aca="false">LN(F498/F497)</f>
        <v>-0.00942518514150476</v>
      </c>
      <c r="K498" s="9" t="n">
        <f aca="false">F498/F491-1</f>
        <v>-0.00264154074781531</v>
      </c>
      <c r="L498" s="9" t="n">
        <f aca="false">F498/F468-1</f>
        <v>-0.0360413409501008</v>
      </c>
      <c r="M498" s="9" t="n">
        <f aca="false">B498/B491-1</f>
        <v>-0.0234109479159311</v>
      </c>
      <c r="N498" s="9" t="n">
        <f aca="false">B498/B468-1</f>
        <v>-0.0628421337417114</v>
      </c>
      <c r="O498" s="8" t="n">
        <f aca="false">MAX(O497,F498)</f>
        <v>5645.35730015574</v>
      </c>
      <c r="P498" s="9" t="n">
        <f aca="false">F498/O498-1</f>
        <v>-0.059001964978929</v>
      </c>
      <c r="Q498" s="8" t="n">
        <f aca="false">MAX(Q497,B498)</f>
        <v>63445.638314436</v>
      </c>
      <c r="R498" s="9" t="n">
        <f aca="false">B498/Q498-1</f>
        <v>-0.118884619572053</v>
      </c>
      <c r="S498" s="9" t="n">
        <f aca="false">B498/INDEX($B:$B,$E498)-1</f>
        <v>0.111833433948451</v>
      </c>
      <c r="T498" s="0" t="n">
        <f aca="false">IF(AND($A498&gt;=CrashTest!$B$3,$A498&lt;=CrashTest!$C$3),1,IF(AND($A498&gt;=CrashTest!$B$4,$A498&lt;=CrashTest!$C$4),2,IF(AND($A498&gt;=CrashTest!$B$5,$A498&lt;=CrashTest!$C$5),3,IF(AND($A498&gt;=CrashTest!$B$6,$A498&lt;=CrashTest!$C$6),4,IF(AND($A498&gt;=CrashTest!$B$7,$A498&lt;=CrashTest!$C$7),5,0)))))</f>
        <v>2</v>
      </c>
      <c r="U498" s="8" t="n">
        <f aca="false">IF(T498=0,"",IF(T497=T498,MAX(U497,B498),B498))</f>
        <v>58736.1258950906</v>
      </c>
      <c r="V498" s="9" t="n">
        <f aca="false">IF(T498=0,"",B498/U498-1)</f>
        <v>-0.0482360406308173</v>
      </c>
      <c r="W498" s="8" t="n">
        <f aca="false">IF(T498=0,"",IF(T497=T498,MAX(W497,F498),F498))</f>
        <v>5362.57595436715</v>
      </c>
      <c r="X498" s="9" t="n">
        <f aca="false">IF(T498=0,"",F498/W498-1)</f>
        <v>-0.00938090730216534</v>
      </c>
    </row>
    <row r="499" customFormat="false" ht="15" hidden="false" customHeight="false" outlineLevel="0" collapsed="false">
      <c r="A499" s="5" t="n">
        <v>44327</v>
      </c>
      <c r="B499" s="6" t="n">
        <v>56612.1026487434</v>
      </c>
      <c r="C499" s="7" t="n">
        <v>97758.00917</v>
      </c>
      <c r="D499" s="0" t="n">
        <f aca="false">INT((ROW()-3)/30)</f>
        <v>16</v>
      </c>
      <c r="E499" s="0" t="n">
        <f aca="false">2+30*D499</f>
        <v>482</v>
      </c>
      <c r="F499" s="8" t="n">
        <f aca="false">INDEX($F:$F,$E499)*(2*B499/INDEX($B:$B,$E499)-C499/INDEX($C:$C,$E499))</f>
        <v>5314.53721972562</v>
      </c>
      <c r="G499" s="9" t="n">
        <f aca="false">B499/B498-1</f>
        <v>0.0126858276926844</v>
      </c>
      <c r="H499" s="9" t="n">
        <f aca="false">F499/F498-1</f>
        <v>0.000426765437985033</v>
      </c>
      <c r="I499" s="9" t="n">
        <f aca="false">LN(B499/B498)</f>
        <v>0.0126060366819794</v>
      </c>
      <c r="J499" s="9" t="n">
        <f aca="false">LN(F499/F498)</f>
        <v>0.000426674399515964</v>
      </c>
      <c r="K499" s="9" t="n">
        <f aca="false">F499/F492-1</f>
        <v>-0.00346454696353693</v>
      </c>
      <c r="L499" s="9" t="n">
        <f aca="false">F499/F469-1</f>
        <v>-0.0434775173470842</v>
      </c>
      <c r="M499" s="9" t="n">
        <f aca="false">B499/B492-1</f>
        <v>0.0537560097567162</v>
      </c>
      <c r="N499" s="9" t="n">
        <f aca="false">B499/B469-1</f>
        <v>-0.0554090708129501</v>
      </c>
      <c r="O499" s="8" t="n">
        <f aca="false">MAX(O498,F499)</f>
        <v>5645.35730015574</v>
      </c>
      <c r="P499" s="9" t="n">
        <f aca="false">F499/O499-1</f>
        <v>-0.0586003795403702</v>
      </c>
      <c r="Q499" s="8" t="n">
        <f aca="false">MAX(Q498,B499)</f>
        <v>63445.638314436</v>
      </c>
      <c r="R499" s="9" t="n">
        <f aca="false">B499/Q499-1</f>
        <v>-0.10770694167857</v>
      </c>
      <c r="S499" s="9" t="n">
        <f aca="false">B499/INDEX($B:$B,$E499)-1</f>
        <v>0.125937961314486</v>
      </c>
      <c r="T499" s="0" t="n">
        <f aca="false">IF(AND($A499&gt;=CrashTest!$B$3,$A499&lt;=CrashTest!$C$3),1,IF(AND($A499&gt;=CrashTest!$B$4,$A499&lt;=CrashTest!$C$4),2,IF(AND($A499&gt;=CrashTest!$B$5,$A499&lt;=CrashTest!$C$5),3,IF(AND($A499&gt;=CrashTest!$B$6,$A499&lt;=CrashTest!$C$6),4,IF(AND($A499&gt;=CrashTest!$B$7,$A499&lt;=CrashTest!$C$7),5,0)))))</f>
        <v>2</v>
      </c>
      <c r="U499" s="8" t="n">
        <f aca="false">IF(T499=0,"",IF(T498=T499,MAX(U498,B499),B499))</f>
        <v>58736.1258950906</v>
      </c>
      <c r="V499" s="9" t="n">
        <f aca="false">IF(T499=0,"",B499/U499-1)</f>
        <v>-0.0361621270381527</v>
      </c>
      <c r="W499" s="8" t="n">
        <f aca="false">IF(T499=0,"",IF(T498=T499,MAX(W498,F499),F499))</f>
        <v>5362.57595436715</v>
      </c>
      <c r="X499" s="9" t="n">
        <f aca="false">IF(T499=0,"",F499/W499-1)</f>
        <v>-0.00895814531119377</v>
      </c>
    </row>
    <row r="500" customFormat="false" ht="15" hidden="false" customHeight="false" outlineLevel="0" collapsed="false">
      <c r="A500" s="5" t="n">
        <v>44328</v>
      </c>
      <c r="B500" s="6" t="n">
        <v>50972.355081239</v>
      </c>
      <c r="C500" s="7" t="n">
        <v>77986.55641</v>
      </c>
      <c r="D500" s="0" t="n">
        <f aca="false">INT((ROW()-3)/30)</f>
        <v>16</v>
      </c>
      <c r="E500" s="0" t="n">
        <f aca="false">2+30*D500</f>
        <v>482</v>
      </c>
      <c r="F500" s="8" t="n">
        <f aca="false">INDEX($F:$F,$E500)*(2*B500/INDEX($B:$B,$E500)-C500/INDEX($C:$C,$E500))</f>
        <v>5437.89812713875</v>
      </c>
      <c r="G500" s="9" t="n">
        <f aca="false">B500/B499-1</f>
        <v>-0.0996208814658747</v>
      </c>
      <c r="H500" s="9" t="n">
        <f aca="false">F500/F499-1</f>
        <v>0.0232119754388522</v>
      </c>
      <c r="I500" s="9" t="n">
        <f aca="false">LN(B500/B499)</f>
        <v>-0.104939361539978</v>
      </c>
      <c r="J500" s="9" t="n">
        <f aca="false">LN(F500/F499)</f>
        <v>0.0229466751221881</v>
      </c>
      <c r="K500" s="9" t="n">
        <f aca="false">F500/F493-1</f>
        <v>0.0281154420434393</v>
      </c>
      <c r="L500" s="9" t="n">
        <f aca="false">F500/F470-1</f>
        <v>-0.0264164466870204</v>
      </c>
      <c r="M500" s="9" t="n">
        <f aca="false">B500/B493-1</f>
        <v>-0.11108206427782</v>
      </c>
      <c r="N500" s="9" t="n">
        <f aca="false">B500/B470-1</f>
        <v>-0.149126811696565</v>
      </c>
      <c r="O500" s="8" t="n">
        <f aca="false">MAX(O499,F500)</f>
        <v>5645.35730015574</v>
      </c>
      <c r="P500" s="9" t="n">
        <f aca="false">F500/O500-1</f>
        <v>-0.0367486346721164</v>
      </c>
      <c r="Q500" s="8" t="n">
        <f aca="false">MAX(Q499,B500)</f>
        <v>63445.638314436</v>
      </c>
      <c r="R500" s="9" t="n">
        <f aca="false">B500/Q500-1</f>
        <v>-0.196597962674432</v>
      </c>
      <c r="S500" s="9" t="n">
        <f aca="false">B500/INDEX($B:$B,$E500)-1</f>
        <v>0.0137710291324473</v>
      </c>
      <c r="T500" s="0" t="n">
        <f aca="false">IF(AND($A500&gt;=CrashTest!$B$3,$A500&lt;=CrashTest!$C$3),1,IF(AND($A500&gt;=CrashTest!$B$4,$A500&lt;=CrashTest!$C$4),2,IF(AND($A500&gt;=CrashTest!$B$5,$A500&lt;=CrashTest!$C$5),3,IF(AND($A500&gt;=CrashTest!$B$6,$A500&lt;=CrashTest!$C$6),4,IF(AND($A500&gt;=CrashTest!$B$7,$A500&lt;=CrashTest!$C$7),5,0)))))</f>
        <v>2</v>
      </c>
      <c r="U500" s="8" t="n">
        <f aca="false">IF(T500=0,"",IF(T499=T500,MAX(U499,B500),B500))</f>
        <v>58736.1258950906</v>
      </c>
      <c r="V500" s="9" t="n">
        <f aca="false">IF(T500=0,"",B500/U500-1)</f>
        <v>-0.132180505532806</v>
      </c>
      <c r="W500" s="8" t="n">
        <f aca="false">IF(T500=0,"",IF(T499=T500,MAX(W499,F500),F500))</f>
        <v>5437.89812713875</v>
      </c>
      <c r="X500" s="9" t="n">
        <f aca="false">IF(T500=0,"",F500/W500-1)</f>
        <v>0</v>
      </c>
    </row>
    <row r="501" customFormat="false" ht="15" hidden="false" customHeight="false" outlineLevel="0" collapsed="false">
      <c r="A501" s="5" t="n">
        <v>44329</v>
      </c>
      <c r="B501" s="6" t="n">
        <v>49368.6144739918</v>
      </c>
      <c r="C501" s="7" t="n">
        <v>78486.68877</v>
      </c>
      <c r="D501" s="0" t="n">
        <f aca="false">INT((ROW()-3)/30)</f>
        <v>16</v>
      </c>
      <c r="E501" s="0" t="n">
        <f aca="false">2+30*D501</f>
        <v>482</v>
      </c>
      <c r="F501" s="8" t="n">
        <f aca="false">INDEX($F:$F,$E501)*(2*B501/INDEX($B:$B,$E501)-C501/INDEX($C:$C,$E501))</f>
        <v>5074.60929336096</v>
      </c>
      <c r="G501" s="9" t="n">
        <f aca="false">B501/B500-1</f>
        <v>-0.0314629489787393</v>
      </c>
      <c r="H501" s="9" t="n">
        <f aca="false">F501/F500-1</f>
        <v>-0.0668068480291565</v>
      </c>
      <c r="I501" s="9" t="n">
        <f aca="false">LN(B501/B500)</f>
        <v>-0.0319685407787981</v>
      </c>
      <c r="J501" s="9" t="n">
        <f aca="false">LN(F501/F500)</f>
        <v>-0.0691430770842008</v>
      </c>
      <c r="K501" s="9" t="n">
        <f aca="false">F501/F494-1</f>
        <v>-0.0481172126972202</v>
      </c>
      <c r="L501" s="9" t="n">
        <f aca="false">F501/F471-1</f>
        <v>-0.0891012778295562</v>
      </c>
      <c r="M501" s="9" t="n">
        <f aca="false">B501/B494-1</f>
        <v>-0.126642025987534</v>
      </c>
      <c r="N501" s="9" t="n">
        <f aca="false">B501/B471-1</f>
        <v>-0.221875359984221</v>
      </c>
      <c r="O501" s="8" t="n">
        <f aca="false">MAX(O500,F501)</f>
        <v>5645.35730015574</v>
      </c>
      <c r="P501" s="9" t="n">
        <f aca="false">F501/O501-1</f>
        <v>-0.101100422249454</v>
      </c>
      <c r="Q501" s="8" t="n">
        <f aca="false">MAX(Q500,B501)</f>
        <v>63445.638314436</v>
      </c>
      <c r="R501" s="9" t="n">
        <f aca="false">B501/Q501-1</f>
        <v>-0.221875359984221</v>
      </c>
      <c r="S501" s="9" t="n">
        <f aca="false">B501/INDEX($B:$B,$E501)-1</f>
        <v>-0.0181251970332708</v>
      </c>
      <c r="T501" s="0" t="n">
        <f aca="false">IF(AND($A501&gt;=CrashTest!$B$3,$A501&lt;=CrashTest!$C$3),1,IF(AND($A501&gt;=CrashTest!$B$4,$A501&lt;=CrashTest!$C$4),2,IF(AND($A501&gt;=CrashTest!$B$5,$A501&lt;=CrashTest!$C$5),3,IF(AND($A501&gt;=CrashTest!$B$6,$A501&lt;=CrashTest!$C$6),4,IF(AND($A501&gt;=CrashTest!$B$7,$A501&lt;=CrashTest!$C$7),5,0)))))</f>
        <v>2</v>
      </c>
      <c r="U501" s="8" t="n">
        <f aca="false">IF(T501=0,"",IF(T500=T501,MAX(U500,B501),B501))</f>
        <v>58736.1258950906</v>
      </c>
      <c r="V501" s="9" t="n">
        <f aca="false">IF(T501=0,"",B501/U501-1)</f>
        <v>-0.159484666009982</v>
      </c>
      <c r="W501" s="8" t="n">
        <f aca="false">IF(T501=0,"",IF(T500=T501,MAX(W500,F501),F501))</f>
        <v>5437.89812713875</v>
      </c>
      <c r="X501" s="9" t="n">
        <f aca="false">IF(T501=0,"",F501/W501-1)</f>
        <v>-0.0668068480291565</v>
      </c>
    </row>
    <row r="502" customFormat="false" ht="15" hidden="false" customHeight="false" outlineLevel="0" collapsed="false">
      <c r="A502" s="5" t="n">
        <v>44330</v>
      </c>
      <c r="B502" s="6" t="n">
        <v>49997.3959011105</v>
      </c>
      <c r="C502" s="7" t="n">
        <v>79035.95042</v>
      </c>
      <c r="D502" s="0" t="n">
        <f aca="false">INT((ROW()-3)/30)</f>
        <v>16</v>
      </c>
      <c r="E502" s="0" t="n">
        <f aca="false">2+30*D502</f>
        <v>482</v>
      </c>
      <c r="F502" s="8" t="n">
        <f aca="false">INDEX($F:$F,$E502)*(2*B502/INDEX($B:$B,$E502)-C502/INDEX($C:$C,$E502))</f>
        <v>5168.54685025096</v>
      </c>
      <c r="G502" s="9" t="n">
        <f aca="false">B502/B501-1</f>
        <v>0.0127364608834617</v>
      </c>
      <c r="H502" s="9" t="n">
        <f aca="false">F502/F501-1</f>
        <v>0.0185112885464693</v>
      </c>
      <c r="I502" s="9" t="n">
        <f aca="false">LN(B502/B501)</f>
        <v>0.0126560343452553</v>
      </c>
      <c r="J502" s="9" t="n">
        <f aca="false">LN(F502/F501)</f>
        <v>0.01834204012499</v>
      </c>
      <c r="K502" s="9" t="n">
        <f aca="false">F502/F495-1</f>
        <v>-0.0302007376627379</v>
      </c>
      <c r="L502" s="9" t="n">
        <f aca="false">F502/F472-1</f>
        <v>-0.0736453999295049</v>
      </c>
      <c r="M502" s="9" t="n">
        <f aca="false">B502/B495-1</f>
        <v>-0.12807003342812</v>
      </c>
      <c r="N502" s="9" t="n">
        <f aca="false">B502/B472-1</f>
        <v>-0.204743167827324</v>
      </c>
      <c r="O502" s="8" t="n">
        <f aca="false">MAX(O501,F502)</f>
        <v>5645.35730015574</v>
      </c>
      <c r="P502" s="9" t="n">
        <f aca="false">F502/O502-1</f>
        <v>-0.0844606327914139</v>
      </c>
      <c r="Q502" s="8" t="n">
        <f aca="false">MAX(Q501,B502)</f>
        <v>63445.638314436</v>
      </c>
      <c r="R502" s="9" t="n">
        <f aca="false">B502/Q502-1</f>
        <v>-0.211964805944203</v>
      </c>
      <c r="S502" s="9" t="n">
        <f aca="false">B502/INDEX($B:$B,$E502)-1</f>
        <v>-0.00561958701282828</v>
      </c>
      <c r="T502" s="0" t="n">
        <f aca="false">IF(AND($A502&gt;=CrashTest!$B$3,$A502&lt;=CrashTest!$C$3),1,IF(AND($A502&gt;=CrashTest!$B$4,$A502&lt;=CrashTest!$C$4),2,IF(AND($A502&gt;=CrashTest!$B$5,$A502&lt;=CrashTest!$C$5),3,IF(AND($A502&gt;=CrashTest!$B$6,$A502&lt;=CrashTest!$C$6),4,IF(AND($A502&gt;=CrashTest!$B$7,$A502&lt;=CrashTest!$C$7),5,0)))))</f>
        <v>2</v>
      </c>
      <c r="U502" s="8" t="n">
        <f aca="false">IF(T502=0,"",IF(T501=T502,MAX(U501,B502),B502))</f>
        <v>58736.1258950906</v>
      </c>
      <c r="V502" s="9" t="n">
        <f aca="false">IF(T502=0,"",B502/U502-1)</f>
        <v>-0.148779475336669</v>
      </c>
      <c r="W502" s="8" t="n">
        <f aca="false">IF(T502=0,"",IF(T501=T502,MAX(W501,F502),F502))</f>
        <v>5437.89812713875</v>
      </c>
      <c r="X502" s="9" t="n">
        <f aca="false">IF(T502=0,"",F502/W502-1)</f>
        <v>-0.049532240323435</v>
      </c>
    </row>
    <row r="503" customFormat="false" ht="15" hidden="false" customHeight="false" outlineLevel="0" collapsed="false">
      <c r="A503" s="5" t="n">
        <v>44331</v>
      </c>
      <c r="B503" s="6" t="n">
        <v>47047.9633331385</v>
      </c>
      <c r="C503" s="7" t="n">
        <v>70587.98486</v>
      </c>
      <c r="D503" s="0" t="n">
        <f aca="false">INT((ROW()-3)/30)</f>
        <v>16</v>
      </c>
      <c r="E503" s="0" t="n">
        <f aca="false">2+30*D503</f>
        <v>482</v>
      </c>
      <c r="F503" s="8" t="n">
        <f aca="false">INDEX($F:$F,$E503)*(2*B503/INDEX($B:$B,$E503)-C503/INDEX($C:$C,$E503))</f>
        <v>5109.95685516108</v>
      </c>
      <c r="G503" s="9" t="n">
        <f aca="false">B503/B502-1</f>
        <v>-0.058991723765087</v>
      </c>
      <c r="H503" s="9" t="n">
        <f aca="false">F503/F502-1</f>
        <v>-0.0113358738514746</v>
      </c>
      <c r="I503" s="9" t="n">
        <f aca="false">LN(B503/B502)</f>
        <v>-0.0608033442867491</v>
      </c>
      <c r="J503" s="9" t="n">
        <f aca="false">LN(F503/F502)</f>
        <v>-0.0114006145964072</v>
      </c>
      <c r="K503" s="9" t="n">
        <f aca="false">F503/F496-1</f>
        <v>-0.0400891116171566</v>
      </c>
      <c r="L503" s="9" t="n">
        <f aca="false">F503/F473-1</f>
        <v>-0.0890554988938134</v>
      </c>
      <c r="M503" s="9" t="n">
        <f aca="false">B503/B496-1</f>
        <v>-0.19899444139078</v>
      </c>
      <c r="N503" s="9" t="n">
        <f aca="false">B503/B473-1</f>
        <v>-0.255937086864816</v>
      </c>
      <c r="O503" s="8" t="n">
        <f aca="false">MAX(O502,F503)</f>
        <v>5645.35730015574</v>
      </c>
      <c r="P503" s="9" t="n">
        <f aca="false">F503/O503-1</f>
        <v>-0.0948390715641494</v>
      </c>
      <c r="Q503" s="8" t="n">
        <f aca="false">MAX(Q502,B503)</f>
        <v>63445.638314436</v>
      </c>
      <c r="R503" s="9" t="n">
        <f aca="false">B503/Q503-1</f>
        <v>-0.258452360429109</v>
      </c>
      <c r="S503" s="9" t="n">
        <f aca="false">B503/INDEX($B:$B,$E503)-1</f>
        <v>-0.0642798016531807</v>
      </c>
      <c r="T503" s="0" t="n">
        <f aca="false">IF(AND($A503&gt;=CrashTest!$B$3,$A503&lt;=CrashTest!$C$3),1,IF(AND($A503&gt;=CrashTest!$B$4,$A503&lt;=CrashTest!$C$4),2,IF(AND($A503&gt;=CrashTest!$B$5,$A503&lt;=CrashTest!$C$5),3,IF(AND($A503&gt;=CrashTest!$B$6,$A503&lt;=CrashTest!$C$6),4,IF(AND($A503&gt;=CrashTest!$B$7,$A503&lt;=CrashTest!$C$7),5,0)))))</f>
        <v>2</v>
      </c>
      <c r="U503" s="8" t="n">
        <f aca="false">IF(T503=0,"",IF(T502=T503,MAX(U502,B503),B503))</f>
        <v>58736.1258950906</v>
      </c>
      <c r="V503" s="9" t="n">
        <f aca="false">IF(T503=0,"",B503/U503-1)</f>
        <v>-0.19899444139078</v>
      </c>
      <c r="W503" s="8" t="n">
        <f aca="false">IF(T503=0,"",IF(T502=T503,MAX(W502,F503),F503))</f>
        <v>5437.89812713875</v>
      </c>
      <c r="X503" s="9" t="n">
        <f aca="false">IF(T503=0,"",F503/W503-1)</f>
        <v>-0.0603066229470222</v>
      </c>
    </row>
    <row r="504" customFormat="false" ht="15" hidden="false" customHeight="false" outlineLevel="0" collapsed="false">
      <c r="A504" s="5" t="n">
        <v>44332</v>
      </c>
      <c r="B504" s="6" t="n">
        <v>46022.5037090006</v>
      </c>
      <c r="C504" s="7" t="n">
        <v>69566.1477</v>
      </c>
      <c r="D504" s="0" t="n">
        <f aca="false">INT((ROW()-3)/30)</f>
        <v>16</v>
      </c>
      <c r="E504" s="0" t="n">
        <f aca="false">2+30*D504</f>
        <v>482</v>
      </c>
      <c r="F504" s="8" t="n">
        <f aca="false">INDEX($F:$F,$E504)*(2*B504/INDEX($B:$B,$E504)-C504/INDEX($C:$C,$E504))</f>
        <v>4964.95969146056</v>
      </c>
      <c r="G504" s="9" t="n">
        <f aca="false">B504/B503-1</f>
        <v>-0.0217960470866039</v>
      </c>
      <c r="H504" s="9" t="n">
        <f aca="false">F504/F503-1</f>
        <v>-0.0283754183861785</v>
      </c>
      <c r="I504" s="9" t="n">
        <f aca="false">LN(B504/B503)</f>
        <v>-0.0220370898776886</v>
      </c>
      <c r="J504" s="9" t="n">
        <f aca="false">LN(F504/F503)</f>
        <v>-0.0287857820364296</v>
      </c>
      <c r="K504" s="9" t="n">
        <f aca="false">F504/F497-1</f>
        <v>-0.0741465046444292</v>
      </c>
      <c r="L504" s="9" t="n">
        <f aca="false">F504/F474-1</f>
        <v>-0.118955725733001</v>
      </c>
      <c r="M504" s="9" t="n">
        <f aca="false">B504/B497-1</f>
        <v>-0.210434949798945</v>
      </c>
      <c r="N504" s="9" t="n">
        <f aca="false">B504/B474-1</f>
        <v>-0.252530876229336</v>
      </c>
      <c r="O504" s="8" t="n">
        <f aca="false">MAX(O503,F504)</f>
        <v>5645.35730015574</v>
      </c>
      <c r="P504" s="9" t="n">
        <f aca="false">F504/O504-1</f>
        <v>-0.120523391615338</v>
      </c>
      <c r="Q504" s="8" t="n">
        <f aca="false">MAX(Q503,B504)</f>
        <v>63445.638314436</v>
      </c>
      <c r="R504" s="9" t="n">
        <f aca="false">B504/Q504-1</f>
        <v>-0.274615167698156</v>
      </c>
      <c r="S504" s="9" t="n">
        <f aca="false">B504/INDEX($B:$B,$E504)-1</f>
        <v>-0.0846748031562342</v>
      </c>
      <c r="T504" s="0" t="n">
        <f aca="false">IF(AND($A504&gt;=CrashTest!$B$3,$A504&lt;=CrashTest!$C$3),1,IF(AND($A504&gt;=CrashTest!$B$4,$A504&lt;=CrashTest!$C$4),2,IF(AND($A504&gt;=CrashTest!$B$5,$A504&lt;=CrashTest!$C$5),3,IF(AND($A504&gt;=CrashTest!$B$6,$A504&lt;=CrashTest!$C$6),4,IF(AND($A504&gt;=CrashTest!$B$7,$A504&lt;=CrashTest!$C$7),5,0)))))</f>
        <v>2</v>
      </c>
      <c r="U504" s="8" t="n">
        <f aca="false">IF(T504=0,"",IF(T503=T504,MAX(U503,B504),B504))</f>
        <v>58736.1258950906</v>
      </c>
      <c r="V504" s="9" t="n">
        <f aca="false">IF(T504=0,"",B504/U504-1)</f>
        <v>-0.216453196262858</v>
      </c>
      <c r="W504" s="8" t="n">
        <f aca="false">IF(T504=0,"",IF(T503=T504,MAX(W503,F504),F504))</f>
        <v>5437.89812713875</v>
      </c>
      <c r="X504" s="9" t="n">
        <f aca="false">IF(T504=0,"",F504/W504-1)</f>
        <v>-0.0869708156756214</v>
      </c>
    </row>
    <row r="505" customFormat="false" ht="15" hidden="false" customHeight="false" outlineLevel="0" collapsed="false">
      <c r="A505" s="5" t="n">
        <v>44333</v>
      </c>
      <c r="B505" s="6" t="n">
        <v>43492.3954833431</v>
      </c>
      <c r="C505" s="7" t="n">
        <v>61486.49039</v>
      </c>
      <c r="D505" s="0" t="n">
        <f aca="false">INT((ROW()-3)/30)</f>
        <v>16</v>
      </c>
      <c r="E505" s="0" t="n">
        <f aca="false">2+30*D505</f>
        <v>482</v>
      </c>
      <c r="F505" s="8" t="n">
        <f aca="false">INDEX($F:$F,$E505)*(2*B505/INDEX($B:$B,$E505)-C505/INDEX($C:$C,$E505))</f>
        <v>4968.88409024765</v>
      </c>
      <c r="G505" s="9" t="n">
        <f aca="false">B505/B504-1</f>
        <v>-0.0549754581292519</v>
      </c>
      <c r="H505" s="9" t="n">
        <f aca="false">F505/F504-1</f>
        <v>0.000790419062985492</v>
      </c>
      <c r="I505" s="9" t="n">
        <f aca="false">LN(B505/B504)</f>
        <v>-0.0565443815920191</v>
      </c>
      <c r="J505" s="9" t="n">
        <f aca="false">LN(F505/F504)</f>
        <v>0.000790106846348416</v>
      </c>
      <c r="K505" s="9" t="n">
        <f aca="false">F505/F498-1</f>
        <v>-0.064640168518875</v>
      </c>
      <c r="L505" s="9" t="n">
        <f aca="false">F505/F475-1</f>
        <v>-0.119828236538621</v>
      </c>
      <c r="M505" s="9" t="n">
        <f aca="false">B505/B498-1</f>
        <v>-0.222001472164636</v>
      </c>
      <c r="N505" s="9" t="n">
        <f aca="false">B505/B475-1</f>
        <v>-0.278504258025355</v>
      </c>
      <c r="O505" s="8" t="n">
        <f aca="false">MAX(O504,F505)</f>
        <v>5645.35730015574</v>
      </c>
      <c r="P505" s="9" t="n">
        <f aca="false">F505/O505-1</f>
        <v>-0.119828236538621</v>
      </c>
      <c r="Q505" s="8" t="n">
        <f aca="false">MAX(Q504,B505)</f>
        <v>63445.638314436</v>
      </c>
      <c r="R505" s="9" t="n">
        <f aca="false">B505/Q505-1</f>
        <v>-0.314493531173961</v>
      </c>
      <c r="S505" s="9" t="n">
        <f aca="false">B505/INDEX($B:$B,$E505)-1</f>
        <v>-0.134995225189968</v>
      </c>
      <c r="T505" s="0" t="n">
        <f aca="false">IF(AND($A505&gt;=CrashTest!$B$3,$A505&lt;=CrashTest!$C$3),1,IF(AND($A505&gt;=CrashTest!$B$4,$A505&lt;=CrashTest!$C$4),2,IF(AND($A505&gt;=CrashTest!$B$5,$A505&lt;=CrashTest!$C$5),3,IF(AND($A505&gt;=CrashTest!$B$6,$A505&lt;=CrashTest!$C$6),4,IF(AND($A505&gt;=CrashTest!$B$7,$A505&lt;=CrashTest!$C$7),5,0)))))</f>
        <v>2</v>
      </c>
      <c r="U505" s="8" t="n">
        <f aca="false">IF(T505=0,"",IF(T504=T505,MAX(U504,B505),B505))</f>
        <v>58736.1258950906</v>
      </c>
      <c r="V505" s="9" t="n">
        <f aca="false">IF(T505=0,"",B505/U505-1)</f>
        <v>-0.259529040764019</v>
      </c>
      <c r="W505" s="8" t="n">
        <f aca="false">IF(T505=0,"",IF(T504=T505,MAX(W504,F505),F505))</f>
        <v>5437.89812713875</v>
      </c>
      <c r="X505" s="9" t="n">
        <f aca="false">IF(T505=0,"",F505/W505-1)</f>
        <v>-0.0862491400032693</v>
      </c>
    </row>
    <row r="506" customFormat="false" ht="15" hidden="false" customHeight="false" outlineLevel="0" collapsed="false">
      <c r="A506" s="5" t="n">
        <v>44334</v>
      </c>
      <c r="B506" s="6" t="n">
        <v>42789.8093921683</v>
      </c>
      <c r="C506" s="7" t="n">
        <v>59859.10836</v>
      </c>
      <c r="D506" s="0" t="n">
        <f aca="false">INT((ROW()-3)/30)</f>
        <v>16</v>
      </c>
      <c r="E506" s="0" t="n">
        <f aca="false">2+30*D506</f>
        <v>482</v>
      </c>
      <c r="F506" s="8" t="n">
        <f aca="false">INDEX($F:$F,$E506)*(2*B506/INDEX($B:$B,$E506)-C506/INDEX($C:$C,$E506))</f>
        <v>4929.87565290127</v>
      </c>
      <c r="G506" s="9" t="n">
        <f aca="false">B506/B505-1</f>
        <v>-0.0161542284200895</v>
      </c>
      <c r="H506" s="9" t="n">
        <f aca="false">F506/F505-1</f>
        <v>-0.00785054282568909</v>
      </c>
      <c r="I506" s="9" t="n">
        <f aca="false">LN(B506/B505)</f>
        <v>-0.0162861304135633</v>
      </c>
      <c r="J506" s="9" t="n">
        <f aca="false">LN(F506/F505)</f>
        <v>-0.00788152057161123</v>
      </c>
      <c r="K506" s="9" t="n">
        <f aca="false">F506/F499-1</f>
        <v>-0.0723791274612999</v>
      </c>
      <c r="L506" s="9" t="n">
        <f aca="false">F506/F476-1</f>
        <v>-0.109847972290383</v>
      </c>
      <c r="M506" s="9" t="n">
        <f aca="false">B506/B499-1</f>
        <v>-0.244157920477485</v>
      </c>
      <c r="N506" s="9" t="n">
        <f aca="false">B506/B476-1</f>
        <v>-0.241174945787654</v>
      </c>
      <c r="O506" s="8" t="n">
        <f aca="false">MAX(O505,F506)</f>
        <v>5645.35730015574</v>
      </c>
      <c r="P506" s="9" t="n">
        <f aca="false">F506/O506-1</f>
        <v>-0.126738062661637</v>
      </c>
      <c r="Q506" s="8" t="n">
        <f aca="false">MAX(Q505,B506)</f>
        <v>63445.638314436</v>
      </c>
      <c r="R506" s="9" t="n">
        <f aca="false">B506/Q506-1</f>
        <v>-0.325567359254825</v>
      </c>
      <c r="S506" s="9" t="n">
        <f aca="false">B506/INDEX($B:$B,$E506)-1</f>
        <v>-0.148968709906717</v>
      </c>
      <c r="T506" s="0" t="n">
        <f aca="false">IF(AND($A506&gt;=CrashTest!$B$3,$A506&lt;=CrashTest!$C$3),1,IF(AND($A506&gt;=CrashTest!$B$4,$A506&lt;=CrashTest!$C$4),2,IF(AND($A506&gt;=CrashTest!$B$5,$A506&lt;=CrashTest!$C$5),3,IF(AND($A506&gt;=CrashTest!$B$6,$A506&lt;=CrashTest!$C$6),4,IF(AND($A506&gt;=CrashTest!$B$7,$A506&lt;=CrashTest!$C$7),5,0)))))</f>
        <v>2</v>
      </c>
      <c r="U506" s="8" t="n">
        <f aca="false">IF(T506=0,"",IF(T505=T506,MAX(U505,B506),B506))</f>
        <v>58736.1258950906</v>
      </c>
      <c r="V506" s="9" t="n">
        <f aca="false">IF(T506=0,"",B506/U506-1)</f>
        <v>-0.27149077777796</v>
      </c>
      <c r="W506" s="8" t="n">
        <f aca="false">IF(T506=0,"",IF(T505=T506,MAX(W505,F506),F506))</f>
        <v>5437.89812713875</v>
      </c>
      <c r="X506" s="9" t="n">
        <f aca="false">IF(T506=0,"",F506/W506-1)</f>
        <v>-0.0934225802616838</v>
      </c>
    </row>
    <row r="507" customFormat="false" ht="15" hidden="false" customHeight="false" outlineLevel="0" collapsed="false">
      <c r="A507" s="5" t="n">
        <v>44335</v>
      </c>
      <c r="B507" s="6" t="n">
        <v>37642.5200017534</v>
      </c>
      <c r="C507" s="7" t="n">
        <v>40582.70322</v>
      </c>
      <c r="D507" s="0" t="n">
        <f aca="false">INT((ROW()-3)/30)</f>
        <v>16</v>
      </c>
      <c r="E507" s="0" t="n">
        <f aca="false">2+30*D507</f>
        <v>482</v>
      </c>
      <c r="F507" s="8" t="n">
        <f aca="false">INDEX($F:$F,$E507)*(2*B507/INDEX($B:$B,$E507)-C507/INDEX($C:$C,$E507))</f>
        <v>5122.58710908188</v>
      </c>
      <c r="G507" s="9" t="n">
        <f aca="false">B507/B506-1</f>
        <v>-0.120292412224603</v>
      </c>
      <c r="H507" s="9" t="n">
        <f aca="false">F507/F506-1</f>
        <v>0.0390905308265122</v>
      </c>
      <c r="I507" s="9" t="n">
        <f aca="false">LN(B507/B506)</f>
        <v>-0.128165713348183</v>
      </c>
      <c r="J507" s="9" t="n">
        <f aca="false">LN(F507/F506)</f>
        <v>0.0383458409743047</v>
      </c>
      <c r="K507" s="9" t="n">
        <f aca="false">F507/F500-1</f>
        <v>-0.0579839876887833</v>
      </c>
      <c r="L507" s="9" t="n">
        <f aca="false">F507/F477-1</f>
        <v>-0.0738219740799597</v>
      </c>
      <c r="M507" s="9" t="n">
        <f aca="false">B507/B500-1</f>
        <v>-0.261511069250002</v>
      </c>
      <c r="N507" s="9" t="n">
        <f aca="false">B507/B477-1</f>
        <v>-0.325380344693087</v>
      </c>
      <c r="O507" s="8" t="n">
        <f aca="false">MAX(O506,F507)</f>
        <v>5645.35730015574</v>
      </c>
      <c r="P507" s="9" t="n">
        <f aca="false">F507/O507-1</f>
        <v>-0.0926017899804921</v>
      </c>
      <c r="Q507" s="8" t="n">
        <f aca="false">MAX(Q506,B507)</f>
        <v>63445.638314436</v>
      </c>
      <c r="R507" s="9" t="n">
        <f aca="false">B507/Q507-1</f>
        <v>-0.406696488493072</v>
      </c>
      <c r="S507" s="9" t="n">
        <f aca="false">B507/INDEX($B:$B,$E507)-1</f>
        <v>-0.251341316670654</v>
      </c>
      <c r="T507" s="0" t="n">
        <f aca="false">IF(AND($A507&gt;=CrashTest!$B$3,$A507&lt;=CrashTest!$C$3),1,IF(AND($A507&gt;=CrashTest!$B$4,$A507&lt;=CrashTest!$C$4),2,IF(AND($A507&gt;=CrashTest!$B$5,$A507&lt;=CrashTest!$C$5),3,IF(AND($A507&gt;=CrashTest!$B$6,$A507&lt;=CrashTest!$C$6),4,IF(AND($A507&gt;=CrashTest!$B$7,$A507&lt;=CrashTest!$C$7),5,0)))))</f>
        <v>2</v>
      </c>
      <c r="U507" s="8" t="n">
        <f aca="false">IF(T507=0,"",IF(T506=T507,MAX(U506,B507),B507))</f>
        <v>58736.1258950906</v>
      </c>
      <c r="V507" s="9" t="n">
        <f aca="false">IF(T507=0,"",B507/U507-1)</f>
        <v>-0.359124909446918</v>
      </c>
      <c r="W507" s="8" t="n">
        <f aca="false">IF(T507=0,"",IF(T506=T507,MAX(W506,F507),F507))</f>
        <v>5437.89812713875</v>
      </c>
      <c r="X507" s="9" t="n">
        <f aca="false">IF(T507=0,"",F507/W507-1)</f>
        <v>-0.0579839876887833</v>
      </c>
    </row>
    <row r="508" customFormat="false" ht="15" hidden="false" customHeight="false" outlineLevel="0" collapsed="false">
      <c r="A508" s="5" t="n">
        <v>44336</v>
      </c>
      <c r="B508" s="6" t="n">
        <v>40799.4021475745</v>
      </c>
      <c r="C508" s="7" t="n">
        <v>52729.07738</v>
      </c>
      <c r="D508" s="0" t="n">
        <f aca="false">INT((ROW()-3)/30)</f>
        <v>16</v>
      </c>
      <c r="E508" s="0" t="n">
        <f aca="false">2+30*D508</f>
        <v>482</v>
      </c>
      <c r="F508" s="8" t="n">
        <f aca="false">INDEX($F:$F,$E508)*(2*B508/INDEX($B:$B,$E508)-C508/INDEX($C:$C,$E508))</f>
        <v>4983.31556948702</v>
      </c>
      <c r="G508" s="9" t="n">
        <f aca="false">B508/B507-1</f>
        <v>0.0838647929435663</v>
      </c>
      <c r="H508" s="9" t="n">
        <f aca="false">F508/F507-1</f>
        <v>-0.0271877347576857</v>
      </c>
      <c r="I508" s="9" t="n">
        <f aca="false">LN(B508/B507)</f>
        <v>0.0805331654811938</v>
      </c>
      <c r="J508" s="9" t="n">
        <f aca="false">LN(F508/F507)</f>
        <v>-0.0275641596647721</v>
      </c>
      <c r="K508" s="9" t="n">
        <f aca="false">F508/F501-1</f>
        <v>-0.017990296118634</v>
      </c>
      <c r="L508" s="9" t="n">
        <f aca="false">F508/F478-1</f>
        <v>-0.0995968038007564</v>
      </c>
      <c r="M508" s="9" t="n">
        <f aca="false">B508/B501-1</f>
        <v>-0.173576115467686</v>
      </c>
      <c r="N508" s="9" t="n">
        <f aca="false">B508/B478-1</f>
        <v>-0.277559016024564</v>
      </c>
      <c r="O508" s="8" t="n">
        <f aca="false">MAX(O507,F508)</f>
        <v>5645.35730015574</v>
      </c>
      <c r="P508" s="9" t="n">
        <f aca="false">F508/O508-1</f>
        <v>-0.117271891834101</v>
      </c>
      <c r="Q508" s="8" t="n">
        <f aca="false">MAX(Q507,B508)</f>
        <v>63445.638314436</v>
      </c>
      <c r="R508" s="9" t="n">
        <f aca="false">B508/Q508-1</f>
        <v>-0.356939212347852</v>
      </c>
      <c r="S508" s="9" t="n">
        <f aca="false">B508/INDEX($B:$B,$E508)-1</f>
        <v>-0.188555211207836</v>
      </c>
      <c r="T508" s="0" t="n">
        <f aca="false">IF(AND($A508&gt;=CrashTest!$B$3,$A508&lt;=CrashTest!$C$3),1,IF(AND($A508&gt;=CrashTest!$B$4,$A508&lt;=CrashTest!$C$4),2,IF(AND($A508&gt;=CrashTest!$B$5,$A508&lt;=CrashTest!$C$5),3,IF(AND($A508&gt;=CrashTest!$B$6,$A508&lt;=CrashTest!$C$6),4,IF(AND($A508&gt;=CrashTest!$B$7,$A508&lt;=CrashTest!$C$7),5,0)))))</f>
        <v>2</v>
      </c>
      <c r="U508" s="8" t="n">
        <f aca="false">IF(T508=0,"",IF(T507=T508,MAX(U507,B508),B508))</f>
        <v>58736.1258950906</v>
      </c>
      <c r="V508" s="9" t="n">
        <f aca="false">IF(T508=0,"",B508/U508-1)</f>
        <v>-0.305378052674995</v>
      </c>
      <c r="W508" s="8" t="n">
        <f aca="false">IF(T508=0,"",IF(T507=T508,MAX(W507,F508),F508))</f>
        <v>5437.89812713875</v>
      </c>
      <c r="X508" s="9" t="n">
        <f aca="false">IF(T508=0,"",F508/W508-1)</f>
        <v>-0.0835952691689934</v>
      </c>
    </row>
    <row r="509" customFormat="false" ht="15" hidden="false" customHeight="false" outlineLevel="0" collapsed="false">
      <c r="A509" s="5" t="n">
        <v>44337</v>
      </c>
      <c r="B509" s="6" t="n">
        <v>37174.3311014027</v>
      </c>
      <c r="C509" s="7" t="n">
        <v>42865.99949</v>
      </c>
      <c r="D509" s="0" t="n">
        <f aca="false">INT((ROW()-3)/30)</f>
        <v>16</v>
      </c>
      <c r="E509" s="0" t="n">
        <f aca="false">2+30*D509</f>
        <v>482</v>
      </c>
      <c r="F509" s="8" t="n">
        <f aca="false">INDEX($F:$F,$E509)*(2*B509/INDEX($B:$B,$E509)-C509/INDEX($C:$C,$E509))</f>
        <v>4877.462886764</v>
      </c>
      <c r="G509" s="9" t="n">
        <f aca="false">B509/B508-1</f>
        <v>-0.0888510825001712</v>
      </c>
      <c r="H509" s="9" t="n">
        <f aca="false">F509/F508-1</f>
        <v>-0.0212414167329004</v>
      </c>
      <c r="I509" s="9" t="n">
        <f aca="false">LN(B509/B508)</f>
        <v>-0.0930489291100127</v>
      </c>
      <c r="J509" s="9" t="n">
        <f aca="false">LN(F509/F508)</f>
        <v>-0.0214702620940194</v>
      </c>
      <c r="K509" s="9" t="n">
        <f aca="false">F509/F502-1</f>
        <v>-0.0563183370337111</v>
      </c>
      <c r="L509" s="9" t="n">
        <f aca="false">F509/F479-1</f>
        <v>-0.113056953793687</v>
      </c>
      <c r="M509" s="9" t="n">
        <f aca="false">B509/B502-1</f>
        <v>-0.256474653701374</v>
      </c>
      <c r="N509" s="9" t="n">
        <f aca="false">B509/B479-1</f>
        <v>-0.311915207286694</v>
      </c>
      <c r="O509" s="8" t="n">
        <f aca="false">MAX(O508,F509)</f>
        <v>5645.35730015574</v>
      </c>
      <c r="P509" s="9" t="n">
        <f aca="false">F509/O509-1</f>
        <v>-0.136022287441498</v>
      </c>
      <c r="Q509" s="8" t="n">
        <f aca="false">MAX(Q508,B509)</f>
        <v>63445.638314436</v>
      </c>
      <c r="R509" s="9" t="n">
        <f aca="false">B509/Q509-1</f>
        <v>-0.414075859444158</v>
      </c>
      <c r="S509" s="9" t="n">
        <f aca="false">B509/INDEX($B:$B,$E509)-1</f>
        <v>-0.260652959081142</v>
      </c>
      <c r="T509" s="0" t="n">
        <f aca="false">IF(AND($A509&gt;=CrashTest!$B$3,$A509&lt;=CrashTest!$C$3),1,IF(AND($A509&gt;=CrashTest!$B$4,$A509&lt;=CrashTest!$C$4),2,IF(AND($A509&gt;=CrashTest!$B$5,$A509&lt;=CrashTest!$C$5),3,IF(AND($A509&gt;=CrashTest!$B$6,$A509&lt;=CrashTest!$C$6),4,IF(AND($A509&gt;=CrashTest!$B$7,$A509&lt;=CrashTest!$C$7),5,0)))))</f>
        <v>2</v>
      </c>
      <c r="U509" s="8" t="n">
        <f aca="false">IF(T509=0,"",IF(T508=T509,MAX(U508,B509),B509))</f>
        <v>58736.1258950906</v>
      </c>
      <c r="V509" s="9" t="n">
        <f aca="false">IF(T509=0,"",B509/U509-1)</f>
        <v>-0.367095964623198</v>
      </c>
      <c r="W509" s="8" t="n">
        <f aca="false">IF(T509=0,"",IF(T508=T509,MAX(W508,F509),F509))</f>
        <v>5437.89812713875</v>
      </c>
      <c r="X509" s="9" t="n">
        <f aca="false">IF(T509=0,"",F509/W509-1)</f>
        <v>-0.103061003952576</v>
      </c>
    </row>
    <row r="510" customFormat="false" ht="15" hidden="false" customHeight="false" outlineLevel="0" collapsed="false">
      <c r="A510" s="5" t="n">
        <v>44338</v>
      </c>
      <c r="B510" s="6" t="n">
        <v>37643.4197983635</v>
      </c>
      <c r="C510" s="7" t="n">
        <v>43500.0911</v>
      </c>
      <c r="D510" s="0" t="n">
        <f aca="false">INT((ROW()-3)/30)</f>
        <v>16</v>
      </c>
      <c r="E510" s="0" t="n">
        <f aca="false">2+30*D510</f>
        <v>482</v>
      </c>
      <c r="F510" s="8" t="n">
        <f aca="false">INDEX($F:$F,$E510)*(2*B510/INDEX($B:$B,$E510)-C510/INDEX($C:$C,$E510))</f>
        <v>4932.94665018582</v>
      </c>
      <c r="G510" s="9" t="n">
        <f aca="false">B510/B509-1</f>
        <v>0.0126186183601056</v>
      </c>
      <c r="H510" s="9" t="n">
        <f aca="false">F510/F509-1</f>
        <v>0.0113755377969935</v>
      </c>
      <c r="I510" s="9" t="n">
        <f aca="false">LN(B510/B509)</f>
        <v>0.0125396670724775</v>
      </c>
      <c r="J510" s="9" t="n">
        <f aca="false">LN(F510/F509)</f>
        <v>0.0113113228940813</v>
      </c>
      <c r="K510" s="9" t="n">
        <f aca="false">F510/F503-1</f>
        <v>-0.0346402543098737</v>
      </c>
      <c r="L510" s="9" t="n">
        <f aca="false">F510/F480-1</f>
        <v>-0.0817021681870191</v>
      </c>
      <c r="M510" s="9" t="n">
        <f aca="false">B510/B503-1</f>
        <v>-0.199892681181182</v>
      </c>
      <c r="N510" s="9" t="n">
        <f aca="false">B510/B480-1</f>
        <v>-0.27444245784078</v>
      </c>
      <c r="O510" s="8" t="n">
        <f aca="false">MAX(O509,F510)</f>
        <v>5645.35730015574</v>
      </c>
      <c r="P510" s="9" t="n">
        <f aca="false">F510/O510-1</f>
        <v>-0.126194076316529</v>
      </c>
      <c r="Q510" s="8" t="n">
        <f aca="false">MAX(Q509,B510)</f>
        <v>63445.638314436</v>
      </c>
      <c r="R510" s="9" t="n">
        <f aca="false">B510/Q510-1</f>
        <v>-0.406682306326511</v>
      </c>
      <c r="S510" s="9" t="n">
        <f aca="false">B510/INDEX($B:$B,$E510)-1</f>
        <v>-0.251323420936114</v>
      </c>
      <c r="T510" s="0" t="n">
        <f aca="false">IF(AND($A510&gt;=CrashTest!$B$3,$A510&lt;=CrashTest!$C$3),1,IF(AND($A510&gt;=CrashTest!$B$4,$A510&lt;=CrashTest!$C$4),2,IF(AND($A510&gt;=CrashTest!$B$5,$A510&lt;=CrashTest!$C$5),3,IF(AND($A510&gt;=CrashTest!$B$6,$A510&lt;=CrashTest!$C$6),4,IF(AND($A510&gt;=CrashTest!$B$7,$A510&lt;=CrashTest!$C$7),5,0)))))</f>
        <v>2</v>
      </c>
      <c r="U510" s="8" t="n">
        <f aca="false">IF(T510=0,"",IF(T509=T510,MAX(U509,B510),B510))</f>
        <v>58736.1258950906</v>
      </c>
      <c r="V510" s="9" t="n">
        <f aca="false">IF(T510=0,"",B510/U510-1)</f>
        <v>-0.359109590142208</v>
      </c>
      <c r="W510" s="8" t="n">
        <f aca="false">IF(T510=0,"",IF(T509=T510,MAX(W509,F510),F510))</f>
        <v>5437.89812713875</v>
      </c>
      <c r="X510" s="9" t="n">
        <f aca="false">IF(T510=0,"",F510/W510-1)</f>
        <v>-0.0928578405014413</v>
      </c>
    </row>
    <row r="511" customFormat="false" ht="15" hidden="false" customHeight="false" outlineLevel="0" collapsed="false">
      <c r="A511" s="5" t="n">
        <v>44339</v>
      </c>
      <c r="B511" s="6" t="n">
        <v>34774.207221917</v>
      </c>
      <c r="C511" s="7" t="n">
        <v>34817.94743</v>
      </c>
      <c r="D511" s="0" t="n">
        <f aca="false">INT((ROW()-3)/30)</f>
        <v>16</v>
      </c>
      <c r="E511" s="0" t="n">
        <f aca="false">2+30*D511</f>
        <v>482</v>
      </c>
      <c r="F511" s="8" t="n">
        <f aca="false">INDEX($F:$F,$E511)*(2*B511/INDEX($B:$B,$E511)-C511/INDEX($C:$C,$E511))</f>
        <v>4906.13808113755</v>
      </c>
      <c r="G511" s="9" t="n">
        <f aca="false">B511/B510-1</f>
        <v>-0.0762208266893764</v>
      </c>
      <c r="H511" s="9" t="n">
        <f aca="false">F511/F510-1</f>
        <v>-0.00543459537460356</v>
      </c>
      <c r="I511" s="9" t="n">
        <f aca="false">LN(B511/B510)</f>
        <v>-0.079282225826663</v>
      </c>
      <c r="J511" s="9" t="n">
        <f aca="false">LN(F511/F510)</f>
        <v>-0.00544941651035319</v>
      </c>
      <c r="K511" s="9" t="n">
        <f aca="false">F511/F504-1</f>
        <v>-0.0118473490175924</v>
      </c>
      <c r="L511" s="9" t="n">
        <f aca="false">F511/F481-1</f>
        <v>-0.065216054742979</v>
      </c>
      <c r="M511" s="9" t="n">
        <f aca="false">B511/B504-1</f>
        <v>-0.244408617101893</v>
      </c>
      <c r="N511" s="9" t="n">
        <f aca="false">B511/B481-1</f>
        <v>-0.317549433794791</v>
      </c>
      <c r="O511" s="8" t="n">
        <f aca="false">MAX(O510,F511)</f>
        <v>5645.35730015574</v>
      </c>
      <c r="P511" s="9" t="n">
        <f aca="false">F511/O511-1</f>
        <v>-0.13094285794768</v>
      </c>
      <c r="Q511" s="8" t="n">
        <f aca="false">MAX(Q510,B511)</f>
        <v>63445.638314436</v>
      </c>
      <c r="R511" s="9" t="n">
        <f aca="false">B511/Q511-1</f>
        <v>-0.451905471427739</v>
      </c>
      <c r="S511" s="9" t="n">
        <f aca="false">B511/INDEX($B:$B,$E511)-1</f>
        <v>-0.308388168715338</v>
      </c>
      <c r="T511" s="0" t="n">
        <f aca="false">IF(AND($A511&gt;=CrashTest!$B$3,$A511&lt;=CrashTest!$C$3),1,IF(AND($A511&gt;=CrashTest!$B$4,$A511&lt;=CrashTest!$C$4),2,IF(AND($A511&gt;=CrashTest!$B$5,$A511&lt;=CrashTest!$C$5),3,IF(AND($A511&gt;=CrashTest!$B$6,$A511&lt;=CrashTest!$C$6),4,IF(AND($A511&gt;=CrashTest!$B$7,$A511&lt;=CrashTest!$C$7),5,0)))))</f>
        <v>2</v>
      </c>
      <c r="U511" s="8" t="n">
        <f aca="false">IF(T511=0,"",IF(T510=T511,MAX(U510,B511),B511))</f>
        <v>58736.1258950906</v>
      </c>
      <c r="V511" s="9" t="n">
        <f aca="false">IF(T511=0,"",B511/U511-1)</f>
        <v>-0.407958786998862</v>
      </c>
      <c r="W511" s="8" t="n">
        <f aca="false">IF(T511=0,"",IF(T510=T511,MAX(W510,F511),F511))</f>
        <v>5437.89812713875</v>
      </c>
      <c r="X511" s="9" t="n">
        <f aca="false">IF(T511=0,"",F511/W511-1)</f>
        <v>-0.09778779108556</v>
      </c>
    </row>
    <row r="512" customFormat="false" ht="15" hidden="false" customHeight="false" outlineLevel="0" collapsed="false">
      <c r="A512" s="5" t="n">
        <v>44340</v>
      </c>
      <c r="B512" s="6" t="n">
        <v>38630.4091186441</v>
      </c>
      <c r="C512" s="7" t="n">
        <v>46662.93381</v>
      </c>
      <c r="D512" s="0" t="n">
        <f aca="false">INT((ROW()-3)/30)</f>
        <v>16</v>
      </c>
      <c r="E512" s="0" t="n">
        <f aca="false">2+30*D512</f>
        <v>482</v>
      </c>
      <c r="F512" s="8" t="n">
        <f aca="false">INDEX($F:$F,$E512)*(2*B512/INDEX($B:$B,$E512)-C512/INDEX($C:$C,$E512))</f>
        <v>4930.70084396441</v>
      </c>
      <c r="G512" s="9" t="n">
        <f aca="false">B512/B511-1</f>
        <v>0.110892589789845</v>
      </c>
      <c r="H512" s="9" t="n">
        <f aca="false">F512/F511-1</f>
        <v>0.00500653720311983</v>
      </c>
      <c r="I512" s="9" t="n">
        <f aca="false">LN(B512/B511)</f>
        <v>0.105163827126766</v>
      </c>
      <c r="J512" s="9" t="n">
        <f aca="false">LN(F512/F511)</f>
        <v>0.00499404616960496</v>
      </c>
      <c r="K512" s="9" t="n">
        <f aca="false">F512/F505-1</f>
        <v>-0.00768447111861204</v>
      </c>
      <c r="L512" s="9" t="n">
        <f aca="false">F512/F482-1</f>
        <v>-0.04899569583377</v>
      </c>
      <c r="M512" s="9" t="n">
        <f aca="false">B512/B505-1</f>
        <v>-0.111789344106398</v>
      </c>
      <c r="N512" s="9" t="n">
        <f aca="false">B512/B482-1</f>
        <v>-0.231693541614884</v>
      </c>
      <c r="O512" s="8" t="n">
        <f aca="false">MAX(O511,F512)</f>
        <v>5645.35730015574</v>
      </c>
      <c r="P512" s="9" t="n">
        <f aca="false">F512/O512-1</f>
        <v>-0.126591891034358</v>
      </c>
      <c r="Q512" s="8" t="n">
        <f aca="false">MAX(Q511,B512)</f>
        <v>63445.638314436</v>
      </c>
      <c r="R512" s="9" t="n">
        <f aca="false">B512/Q512-1</f>
        <v>-0.391125849704717</v>
      </c>
      <c r="S512" s="9" t="n">
        <f aca="false">B512/INDEX($B:$B,$E512)-1</f>
        <v>-0.231693541614884</v>
      </c>
      <c r="T512" s="0" t="n">
        <f aca="false">IF(AND($A512&gt;=CrashTest!$B$3,$A512&lt;=CrashTest!$C$3),1,IF(AND($A512&gt;=CrashTest!$B$4,$A512&lt;=CrashTest!$C$4),2,IF(AND($A512&gt;=CrashTest!$B$5,$A512&lt;=CrashTest!$C$5),3,IF(AND($A512&gt;=CrashTest!$B$6,$A512&lt;=CrashTest!$C$6),4,IF(AND($A512&gt;=CrashTest!$B$7,$A512&lt;=CrashTest!$C$7),5,0)))))</f>
        <v>2</v>
      </c>
      <c r="U512" s="8" t="n">
        <f aca="false">IF(T512=0,"",IF(T511=T512,MAX(U511,B512),B512))</f>
        <v>58736.1258950906</v>
      </c>
      <c r="V512" s="9" t="n">
        <f aca="false">IF(T512=0,"",B512/U512-1)</f>
        <v>-0.342305803626845</v>
      </c>
      <c r="W512" s="8" t="n">
        <f aca="false">IF(T512=0,"",IF(T511=T512,MAX(W511,F512),F512))</f>
        <v>5437.89812713875</v>
      </c>
      <c r="X512" s="9" t="n">
        <f aca="false">IF(T512=0,"",F512/W512-1)</f>
        <v>-0.0932708320965211</v>
      </c>
    </row>
    <row r="513" customFormat="false" ht="15" hidden="false" customHeight="false" outlineLevel="0" collapsed="false">
      <c r="A513" s="5" t="n">
        <v>44341</v>
      </c>
      <c r="B513" s="6" t="n">
        <v>38269.7710747516</v>
      </c>
      <c r="C513" s="7" t="n">
        <v>45499.15497</v>
      </c>
      <c r="D513" s="0" t="n">
        <f aca="false">INT((ROW()-3)/30)</f>
        <v>17</v>
      </c>
      <c r="E513" s="0" t="n">
        <f aca="false">2+30*D513</f>
        <v>512</v>
      </c>
      <c r="F513" s="8" t="n">
        <f aca="false">INDEX($F:$F,$E513)*(2*B513/INDEX($B:$B,$E513)-C513/INDEX($C:$C,$E513))</f>
        <v>4961.61097924608</v>
      </c>
      <c r="G513" s="9" t="n">
        <f aca="false">B513/B512-1</f>
        <v>-0.00933559991003163</v>
      </c>
      <c r="H513" s="9" t="n">
        <f aca="false">F513/F512-1</f>
        <v>0.00626891313422773</v>
      </c>
      <c r="I513" s="9" t="n">
        <f aca="false">LN(B513/B512)</f>
        <v>-0.00937944974593262</v>
      </c>
      <c r="J513" s="9" t="n">
        <f aca="false">LN(F513/F512)</f>
        <v>0.00624934523534417</v>
      </c>
      <c r="K513" s="9" t="n">
        <f aca="false">F513/F506-1</f>
        <v>0.00643734823740116</v>
      </c>
      <c r="L513" s="9" t="n">
        <f aca="false">F513/F483-1</f>
        <v>-0.0254894635291417</v>
      </c>
      <c r="M513" s="9" t="n">
        <f aca="false">B513/B506-1</f>
        <v>-0.105633523065985</v>
      </c>
      <c r="N513" s="9" t="n">
        <f aca="false">B513/B483-1</f>
        <v>-0.218137630381947</v>
      </c>
      <c r="O513" s="8" t="n">
        <f aca="false">MAX(O512,F513)</f>
        <v>5645.35730015574</v>
      </c>
      <c r="P513" s="9" t="n">
        <f aca="false">F513/O513-1</f>
        <v>-0.121116571468522</v>
      </c>
      <c r="Q513" s="8" t="n">
        <f aca="false">MAX(Q512,B513)</f>
        <v>63445.638314436</v>
      </c>
      <c r="R513" s="9" t="n">
        <f aca="false">B513/Q513-1</f>
        <v>-0.396810055167434</v>
      </c>
      <c r="S513" s="9" t="n">
        <f aca="false">B513/INDEX($B:$B,$E513)-1</f>
        <v>-0.00933559991003163</v>
      </c>
      <c r="T513" s="0" t="n">
        <f aca="false">IF(AND($A513&gt;=CrashTest!$B$3,$A513&lt;=CrashTest!$C$3),1,IF(AND($A513&gt;=CrashTest!$B$4,$A513&lt;=CrashTest!$C$4),2,IF(AND($A513&gt;=CrashTest!$B$5,$A513&lt;=CrashTest!$C$5),3,IF(AND($A513&gt;=CrashTest!$B$6,$A513&lt;=CrashTest!$C$6),4,IF(AND($A513&gt;=CrashTest!$B$7,$A513&lt;=CrashTest!$C$7),5,0)))))</f>
        <v>2</v>
      </c>
      <c r="U513" s="8" t="n">
        <f aca="false">IF(T513=0,"",IF(T512=T513,MAX(U512,B513),B513))</f>
        <v>58736.1258950906</v>
      </c>
      <c r="V513" s="9" t="n">
        <f aca="false">IF(T513=0,"",B513/U513-1)</f>
        <v>-0.348445773507334</v>
      </c>
      <c r="W513" s="8" t="n">
        <f aca="false">IF(T513=0,"",IF(T512=T513,MAX(W512,F513),F513))</f>
        <v>5437.89812713875</v>
      </c>
      <c r="X513" s="9" t="n">
        <f aca="false">IF(T513=0,"",F513/W513-1)</f>
        <v>-0.0875866257066637</v>
      </c>
    </row>
    <row r="514" customFormat="false" ht="15" hidden="false" customHeight="false" outlineLevel="0" collapsed="false">
      <c r="A514" s="5" t="n">
        <v>44342</v>
      </c>
      <c r="B514" s="6" t="n">
        <v>39194.8588980129</v>
      </c>
      <c r="C514" s="7" t="n">
        <v>47543.63129</v>
      </c>
      <c r="D514" s="0" t="n">
        <f aca="false">INT((ROW()-3)/30)</f>
        <v>17</v>
      </c>
      <c r="E514" s="0" t="n">
        <f aca="false">2+30*D514</f>
        <v>512</v>
      </c>
      <c r="F514" s="8" t="n">
        <f aca="false">INDEX($F:$F,$E514)*(2*B514/INDEX($B:$B,$E514)-C514/INDEX($C:$C,$E514))</f>
        <v>4981.73104376198</v>
      </c>
      <c r="G514" s="9" t="n">
        <f aca="false">B514/B513-1</f>
        <v>0.0241728078658829</v>
      </c>
      <c r="H514" s="9" t="n">
        <f aca="false">F514/F513-1</f>
        <v>0.00405514753172986</v>
      </c>
      <c r="I514" s="9" t="n">
        <f aca="false">LN(B514/B513)</f>
        <v>0.0238852700608666</v>
      </c>
      <c r="J514" s="9" t="n">
        <f aca="false">LN(F514/F513)</f>
        <v>0.00404694758150803</v>
      </c>
      <c r="K514" s="9" t="n">
        <f aca="false">F514/F507-1</f>
        <v>-0.0274970561398906</v>
      </c>
      <c r="L514" s="9" t="n">
        <f aca="false">F514/F484-1</f>
        <v>-0.0398551861032416</v>
      </c>
      <c r="M514" s="9" t="n">
        <f aca="false">B514/B507-1</f>
        <v>0.0412389738037515</v>
      </c>
      <c r="N514" s="9" t="n">
        <f aca="false">B514/B484-1</f>
        <v>-0.27340702952773</v>
      </c>
      <c r="O514" s="8" t="n">
        <f aca="false">MAX(O513,F514)</f>
        <v>5645.35730015574</v>
      </c>
      <c r="P514" s="9" t="n">
        <f aca="false">F514/O514-1</f>
        <v>-0.117552569502635</v>
      </c>
      <c r="Q514" s="8" t="n">
        <f aca="false">MAX(Q513,B514)</f>
        <v>63445.638314436</v>
      </c>
      <c r="R514" s="9" t="n">
        <f aca="false">B514/Q514-1</f>
        <v>-0.382229260524364</v>
      </c>
      <c r="S514" s="9" t="n">
        <f aca="false">B514/INDEX($B:$B,$E514)-1</f>
        <v>0.0146115402929135</v>
      </c>
      <c r="T514" s="0" t="n">
        <f aca="false">IF(AND($A514&gt;=CrashTest!$B$3,$A514&lt;=CrashTest!$C$3),1,IF(AND($A514&gt;=CrashTest!$B$4,$A514&lt;=CrashTest!$C$4),2,IF(AND($A514&gt;=CrashTest!$B$5,$A514&lt;=CrashTest!$C$5),3,IF(AND($A514&gt;=CrashTest!$B$6,$A514&lt;=CrashTest!$C$6),4,IF(AND($A514&gt;=CrashTest!$B$7,$A514&lt;=CrashTest!$C$7),5,0)))))</f>
        <v>2</v>
      </c>
      <c r="U514" s="8" t="n">
        <f aca="false">IF(T514=0,"",IF(T513=T514,MAX(U513,B514),B514))</f>
        <v>58736.1258950906</v>
      </c>
      <c r="V514" s="9" t="n">
        <f aca="false">IF(T514=0,"",B514/U514-1)</f>
        <v>-0.332695878376123</v>
      </c>
      <c r="W514" s="8" t="n">
        <f aca="false">IF(T514=0,"",IF(T513=T514,MAX(W513,F514),F514))</f>
        <v>5437.89812713875</v>
      </c>
      <c r="X514" s="9" t="n">
        <f aca="false">IF(T514=0,"",F514/W514-1)</f>
        <v>-0.0838866548639807</v>
      </c>
    </row>
    <row r="515" customFormat="false" ht="15" hidden="false" customHeight="false" outlineLevel="0" collapsed="false">
      <c r="A515" s="5" t="n">
        <v>44343</v>
      </c>
      <c r="B515" s="6" t="n">
        <v>38510.8570417884</v>
      </c>
      <c r="C515" s="7" t="n">
        <v>45871.43567</v>
      </c>
      <c r="D515" s="0" t="n">
        <f aca="false">INT((ROW()-3)/30)</f>
        <v>17</v>
      </c>
      <c r="E515" s="0" t="n">
        <f aca="false">2+30*D515</f>
        <v>512</v>
      </c>
      <c r="F515" s="8" t="n">
        <f aca="false">INDEX($F:$F,$E515)*(2*B515/INDEX($B:$B,$E515)-C515/INDEX($C:$C,$E515))</f>
        <v>4983.81681491119</v>
      </c>
      <c r="G515" s="9" t="n">
        <f aca="false">B515/B514-1</f>
        <v>-0.0174513156943443</v>
      </c>
      <c r="H515" s="9" t="n">
        <f aca="false">F515/F514-1</f>
        <v>0.000418684013828496</v>
      </c>
      <c r="I515" s="9" t="n">
        <f aca="false">LN(B515/B514)</f>
        <v>-0.0176053850102155</v>
      </c>
      <c r="J515" s="9" t="n">
        <f aca="false">LN(F515/F514)</f>
        <v>0.000418596390133686</v>
      </c>
      <c r="K515" s="9" t="n">
        <f aca="false">F515/F508-1</f>
        <v>0.000100584724603614</v>
      </c>
      <c r="L515" s="9" t="n">
        <f aca="false">F515/F485-1</f>
        <v>-0.0468631833406895</v>
      </c>
      <c r="M515" s="9" t="n">
        <f aca="false">B515/B508-1</f>
        <v>-0.0560926137473354</v>
      </c>
      <c r="N515" s="9" t="n">
        <f aca="false">B515/B485-1</f>
        <v>-0.300146557926717</v>
      </c>
      <c r="O515" s="8" t="n">
        <f aca="false">MAX(O514,F515)</f>
        <v>5645.35730015574</v>
      </c>
      <c r="P515" s="9" t="n">
        <f aca="false">F515/O515-1</f>
        <v>-0.117183102870442</v>
      </c>
      <c r="Q515" s="8" t="n">
        <f aca="false">MAX(Q514,B515)</f>
        <v>63445.638314436</v>
      </c>
      <c r="R515" s="9" t="n">
        <f aca="false">B515/Q515-1</f>
        <v>-0.393010172725681</v>
      </c>
      <c r="S515" s="9" t="n">
        <f aca="false">B515/INDEX($B:$B,$E515)-1</f>
        <v>-0.00309476600386316</v>
      </c>
      <c r="T515" s="0" t="n">
        <f aca="false">IF(AND($A515&gt;=CrashTest!$B$3,$A515&lt;=CrashTest!$C$3),1,IF(AND($A515&gt;=CrashTest!$B$4,$A515&lt;=CrashTest!$C$4),2,IF(AND($A515&gt;=CrashTest!$B$5,$A515&lt;=CrashTest!$C$5),3,IF(AND($A515&gt;=CrashTest!$B$6,$A515&lt;=CrashTest!$C$6),4,IF(AND($A515&gt;=CrashTest!$B$7,$A515&lt;=CrashTest!$C$7),5,0)))))</f>
        <v>2</v>
      </c>
      <c r="U515" s="8" t="n">
        <f aca="false">IF(T515=0,"",IF(T514=T515,MAX(U514,B515),B515))</f>
        <v>58736.1258950906</v>
      </c>
      <c r="V515" s="9" t="n">
        <f aca="false">IF(T515=0,"",B515/U515-1)</f>
        <v>-0.344341213266718</v>
      </c>
      <c r="W515" s="8" t="n">
        <f aca="false">IF(T515=0,"",IF(T514=T515,MAX(W514,F515),F515))</f>
        <v>5437.89812713875</v>
      </c>
      <c r="X515" s="9" t="n">
        <f aca="false">IF(T515=0,"",F515/W515-1)</f>
        <v>-0.0835030928515174</v>
      </c>
    </row>
    <row r="516" customFormat="false" ht="15" hidden="false" customHeight="false" outlineLevel="0" collapsed="false">
      <c r="A516" s="5" t="n">
        <v>44344</v>
      </c>
      <c r="B516" s="6" t="n">
        <v>35596.7179510228</v>
      </c>
      <c r="C516" s="7" t="n">
        <v>39492.44016</v>
      </c>
      <c r="D516" s="0" t="n">
        <f aca="false">INT((ROW()-3)/30)</f>
        <v>17</v>
      </c>
      <c r="E516" s="0" t="n">
        <f aca="false">2+30*D516</f>
        <v>512</v>
      </c>
      <c r="F516" s="8" t="n">
        <f aca="false">INDEX($F:$F,$E516)*(2*B516/INDEX($B:$B,$E516)-C516/INDEX($C:$C,$E516))</f>
        <v>4913.95317642147</v>
      </c>
      <c r="G516" s="9" t="n">
        <f aca="false">B516/B515-1</f>
        <v>-0.0756705852482962</v>
      </c>
      <c r="H516" s="9" t="n">
        <f aca="false">F516/F515-1</f>
        <v>-0.0140180991967243</v>
      </c>
      <c r="I516" s="9" t="n">
        <f aca="false">LN(B516/B515)</f>
        <v>-0.0786867614033136</v>
      </c>
      <c r="J516" s="9" t="n">
        <f aca="false">LN(F516/F515)</f>
        <v>-0.0141172807312687</v>
      </c>
      <c r="K516" s="9" t="n">
        <f aca="false">F516/F509-1</f>
        <v>0.00748140795832408</v>
      </c>
      <c r="L516" s="9" t="n">
        <f aca="false">F516/F486-1</f>
        <v>-0.0583390481316612</v>
      </c>
      <c r="M516" s="9" t="n">
        <f aca="false">B516/B509-1</f>
        <v>-0.0424382390654601</v>
      </c>
      <c r="N516" s="9" t="n">
        <f aca="false">B516/B486-1</f>
        <v>-0.35027521317876</v>
      </c>
      <c r="O516" s="8" t="n">
        <f aca="false">MAX(O515,F516)</f>
        <v>5645.35730015574</v>
      </c>
      <c r="P516" s="9" t="n">
        <f aca="false">F516/O516-1</f>
        <v>-0.129558517706948</v>
      </c>
      <c r="Q516" s="8" t="n">
        <f aca="false">MAX(Q515,B516)</f>
        <v>63445.638314436</v>
      </c>
      <c r="R516" s="9" t="n">
        <f aca="false">B516/Q516-1</f>
        <v>-0.438941448195291</v>
      </c>
      <c r="S516" s="9" t="n">
        <f aca="false">B516/INDEX($B:$B,$E516)-1</f>
        <v>-0.0785311684974405</v>
      </c>
      <c r="T516" s="0" t="n">
        <f aca="false">IF(AND($A516&gt;=CrashTest!$B$3,$A516&lt;=CrashTest!$C$3),1,IF(AND($A516&gt;=CrashTest!$B$4,$A516&lt;=CrashTest!$C$4),2,IF(AND($A516&gt;=CrashTest!$B$5,$A516&lt;=CrashTest!$C$5),3,IF(AND($A516&gt;=CrashTest!$B$6,$A516&lt;=CrashTest!$C$6),4,IF(AND($A516&gt;=CrashTest!$B$7,$A516&lt;=CrashTest!$C$7),5,0)))))</f>
        <v>2</v>
      </c>
      <c r="U516" s="8" t="n">
        <f aca="false">IF(T516=0,"",IF(T515=T516,MAX(U515,B516),B516))</f>
        <v>58736.1258950906</v>
      </c>
      <c r="V516" s="9" t="n">
        <f aca="false">IF(T516=0,"",B516/U516-1)</f>
        <v>-0.393955297382013</v>
      </c>
      <c r="W516" s="8" t="n">
        <f aca="false">IF(T516=0,"",IF(T515=T516,MAX(W515,F516),F516))</f>
        <v>5437.89812713875</v>
      </c>
      <c r="X516" s="9" t="n">
        <f aca="false">IF(T516=0,"",F516/W516-1)</f>
        <v>-0.0963506374094157</v>
      </c>
    </row>
    <row r="517" customFormat="false" ht="15" hidden="false" customHeight="false" outlineLevel="0" collapsed="false">
      <c r="A517" s="5" t="n">
        <v>44345</v>
      </c>
      <c r="B517" s="6" t="n">
        <v>34681.8183670368</v>
      </c>
      <c r="C517" s="7" t="n">
        <v>37170.83564</v>
      </c>
      <c r="D517" s="0" t="n">
        <f aca="false">INT((ROW()-3)/30)</f>
        <v>17</v>
      </c>
      <c r="E517" s="0" t="n">
        <f aca="false">2+30*D517</f>
        <v>512</v>
      </c>
      <c r="F517" s="8" t="n">
        <f aca="false">INDEX($F:$F,$E517)*(2*B517/INDEX($B:$B,$E517)-C517/INDEX($C:$C,$E517))</f>
        <v>4925.71704014442</v>
      </c>
      <c r="G517" s="9" t="n">
        <f aca="false">B517/B516-1</f>
        <v>-0.0257017960263866</v>
      </c>
      <c r="H517" s="9" t="n">
        <f aca="false">F517/F516-1</f>
        <v>0.00239397147278519</v>
      </c>
      <c r="I517" s="9" t="n">
        <f aca="false">LN(B517/B516)</f>
        <v>-0.0260378579543537</v>
      </c>
      <c r="J517" s="9" t="n">
        <f aca="false">LN(F517/F516)</f>
        <v>0.00239111048824609</v>
      </c>
      <c r="K517" s="9" t="n">
        <f aca="false">F517/F510-1</f>
        <v>-0.00146557636927247</v>
      </c>
      <c r="L517" s="9" t="n">
        <f aca="false">F517/F487-1</f>
        <v>-0.0569858437535878</v>
      </c>
      <c r="M517" s="9" t="n">
        <f aca="false">B517/B510-1</f>
        <v>-0.0786751428852767</v>
      </c>
      <c r="N517" s="9" t="n">
        <f aca="false">B517/B487-1</f>
        <v>-0.352553516187328</v>
      </c>
      <c r="O517" s="8" t="n">
        <f aca="false">MAX(O516,F517)</f>
        <v>5645.35730015574</v>
      </c>
      <c r="P517" s="9" t="n">
        <f aca="false">F517/O517-1</f>
        <v>-0.127474705629609</v>
      </c>
      <c r="Q517" s="8" t="n">
        <f aca="false">MAX(Q516,B517)</f>
        <v>63445.638314436</v>
      </c>
      <c r="R517" s="9" t="n">
        <f aca="false">B517/Q517-1</f>
        <v>-0.453361660652636</v>
      </c>
      <c r="S517" s="9" t="n">
        <f aca="false">B517/INDEX($B:$B,$E517)-1</f>
        <v>-0.102214572449392</v>
      </c>
      <c r="T517" s="0" t="n">
        <f aca="false">IF(AND($A517&gt;=CrashTest!$B$3,$A517&lt;=CrashTest!$C$3),1,IF(AND($A517&gt;=CrashTest!$B$4,$A517&lt;=CrashTest!$C$4),2,IF(AND($A517&gt;=CrashTest!$B$5,$A517&lt;=CrashTest!$C$5),3,IF(AND($A517&gt;=CrashTest!$B$6,$A517&lt;=CrashTest!$C$6),4,IF(AND($A517&gt;=CrashTest!$B$7,$A517&lt;=CrashTest!$C$7),5,0)))))</f>
        <v>2</v>
      </c>
      <c r="U517" s="8" t="n">
        <f aca="false">IF(T517=0,"",IF(T516=T517,MAX(U516,B517),B517))</f>
        <v>58736.1258950906</v>
      </c>
      <c r="V517" s="9" t="n">
        <f aca="false">IF(T517=0,"",B517/U517-1)</f>
        <v>-0.409531734711573</v>
      </c>
      <c r="W517" s="8" t="n">
        <f aca="false">IF(T517=0,"",IF(T516=T517,MAX(W516,F517),F517))</f>
        <v>5437.89812713875</v>
      </c>
      <c r="X517" s="9" t="n">
        <f aca="false">IF(T517=0,"",F517/W517-1)</f>
        <v>-0.0941873266139732</v>
      </c>
    </row>
    <row r="518" customFormat="false" ht="15" hidden="false" customHeight="false" outlineLevel="0" collapsed="false">
      <c r="A518" s="5" t="n">
        <v>44346</v>
      </c>
      <c r="B518" s="6" t="n">
        <v>35652.1687703098</v>
      </c>
      <c r="C518" s="7" t="n">
        <v>39493.05746</v>
      </c>
      <c r="D518" s="0" t="n">
        <f aca="false">INT((ROW()-3)/30)</f>
        <v>17</v>
      </c>
      <c r="E518" s="0" t="n">
        <f aca="false">2+30*D518</f>
        <v>512</v>
      </c>
      <c r="F518" s="8" t="n">
        <f aca="false">INDEX($F:$F,$E518)*(2*B518/INDEX($B:$B,$E518)-C518/INDEX($C:$C,$E518))</f>
        <v>4928.04319094131</v>
      </c>
      <c r="G518" s="9" t="n">
        <f aca="false">B518/B517-1</f>
        <v>0.0279786484377436</v>
      </c>
      <c r="H518" s="9" t="n">
        <f aca="false">F518/F517-1</f>
        <v>0.000472246127402487</v>
      </c>
      <c r="I518" s="9" t="n">
        <f aca="false">LN(B518/B517)</f>
        <v>0.0275943968150789</v>
      </c>
      <c r="J518" s="9" t="n">
        <f aca="false">LN(F518/F517)</f>
        <v>0.000472134654293845</v>
      </c>
      <c r="K518" s="9" t="n">
        <f aca="false">F518/F511-1</f>
        <v>0.00446483760576921</v>
      </c>
      <c r="L518" s="9" t="n">
        <f aca="false">F518/F488-1</f>
        <v>-0.0677160131662696</v>
      </c>
      <c r="M518" s="9" t="n">
        <f aca="false">B518/B511-1</f>
        <v>0.0252474928555511</v>
      </c>
      <c r="N518" s="9" t="n">
        <f aca="false">B518/B488-1</f>
        <v>-0.382554954581336</v>
      </c>
      <c r="O518" s="8" t="n">
        <f aca="false">MAX(O517,F518)</f>
        <v>5645.35730015574</v>
      </c>
      <c r="P518" s="9" t="n">
        <f aca="false">F518/O518-1</f>
        <v>-0.127062658938282</v>
      </c>
      <c r="Q518" s="8" t="n">
        <f aca="false">MAX(Q517,B518)</f>
        <v>63445.638314436</v>
      </c>
      <c r="R518" s="9" t="n">
        <f aca="false">B518/Q518-1</f>
        <v>-0.438067458733444</v>
      </c>
      <c r="S518" s="9" t="n">
        <f aca="false">B518/INDEX($B:$B,$E518)-1</f>
        <v>-0.0770957495994242</v>
      </c>
      <c r="T518" s="0" t="n">
        <f aca="false">IF(AND($A518&gt;=CrashTest!$B$3,$A518&lt;=CrashTest!$C$3),1,IF(AND($A518&gt;=CrashTest!$B$4,$A518&lt;=CrashTest!$C$4),2,IF(AND($A518&gt;=CrashTest!$B$5,$A518&lt;=CrashTest!$C$5),3,IF(AND($A518&gt;=CrashTest!$B$6,$A518&lt;=CrashTest!$C$6),4,IF(AND($A518&gt;=CrashTest!$B$7,$A518&lt;=CrashTest!$C$7),5,0)))))</f>
        <v>2</v>
      </c>
      <c r="U518" s="8" t="n">
        <f aca="false">IF(T518=0,"",IF(T517=T518,MAX(U517,B518),B518))</f>
        <v>58736.1258950906</v>
      </c>
      <c r="V518" s="9" t="n">
        <f aca="false">IF(T518=0,"",B518/U518-1)</f>
        <v>-0.393011230703424</v>
      </c>
      <c r="W518" s="8" t="n">
        <f aca="false">IF(T518=0,"",IF(T517=T518,MAX(W517,F518),F518))</f>
        <v>5437.89812713875</v>
      </c>
      <c r="X518" s="9" t="n">
        <f aca="false">IF(T518=0,"",F518/W518-1)</f>
        <v>-0.0937595600868146</v>
      </c>
    </row>
    <row r="519" customFormat="false" ht="15" hidden="false" customHeight="false" outlineLevel="0" collapsed="false">
      <c r="A519" s="5" t="n">
        <v>44347</v>
      </c>
      <c r="B519" s="6" t="n">
        <v>37312.9748970193</v>
      </c>
      <c r="C519" s="7" t="n">
        <v>43077.34766</v>
      </c>
      <c r="D519" s="0" t="n">
        <f aca="false">INT((ROW()-3)/30)</f>
        <v>17</v>
      </c>
      <c r="E519" s="0" t="n">
        <f aca="false">2+30*D519</f>
        <v>512</v>
      </c>
      <c r="F519" s="8" t="n">
        <f aca="false">INDEX($F:$F,$E519)*(2*B519/INDEX($B:$B,$E519)-C519/INDEX($C:$C,$E519))</f>
        <v>4973.2677247911</v>
      </c>
      <c r="G519" s="9" t="n">
        <f aca="false">B519/B518-1</f>
        <v>0.0465835932004388</v>
      </c>
      <c r="H519" s="9" t="n">
        <f aca="false">F519/F518-1</f>
        <v>0.00917697595120837</v>
      </c>
      <c r="I519" s="9" t="n">
        <f aca="false">LN(B519/B518)</f>
        <v>0.0455311385484017</v>
      </c>
      <c r="J519" s="9" t="n">
        <f aca="false">LN(F519/F518)</f>
        <v>0.00913512336598563</v>
      </c>
      <c r="K519" s="9" t="n">
        <f aca="false">F519/F512-1</f>
        <v>0.00863302848291703</v>
      </c>
      <c r="L519" s="9" t="n">
        <f aca="false">F519/F489-1</f>
        <v>-0.0647560509120552</v>
      </c>
      <c r="M519" s="9" t="n">
        <f aca="false">B519/B512-1</f>
        <v>-0.0341035534358078</v>
      </c>
      <c r="N519" s="9" t="n">
        <f aca="false">B519/B489-1</f>
        <v>-0.355156245166345</v>
      </c>
      <c r="O519" s="8" t="n">
        <f aca="false">MAX(O518,F519)</f>
        <v>5645.35730015574</v>
      </c>
      <c r="P519" s="9" t="n">
        <f aca="false">F519/O519-1</f>
        <v>-0.119051733952447</v>
      </c>
      <c r="Q519" s="8" t="n">
        <f aca="false">MAX(Q518,B519)</f>
        <v>63445.638314436</v>
      </c>
      <c r="R519" s="9" t="n">
        <f aca="false">B519/Q519-1</f>
        <v>-0.411890621824994</v>
      </c>
      <c r="S519" s="9" t="n">
        <f aca="false">B519/INDEX($B:$B,$E519)-1</f>
        <v>-0.0341035534358078</v>
      </c>
      <c r="T519" s="0" t="n">
        <f aca="false">IF(AND($A519&gt;=CrashTest!$B$3,$A519&lt;=CrashTest!$C$3),1,IF(AND($A519&gt;=CrashTest!$B$4,$A519&lt;=CrashTest!$C$4),2,IF(AND($A519&gt;=CrashTest!$B$5,$A519&lt;=CrashTest!$C$5),3,IF(AND($A519&gt;=CrashTest!$B$6,$A519&lt;=CrashTest!$C$6),4,IF(AND($A519&gt;=CrashTest!$B$7,$A519&lt;=CrashTest!$C$7),5,0)))))</f>
        <v>2</v>
      </c>
      <c r="U519" s="8" t="n">
        <f aca="false">IF(T519=0,"",IF(T518=T519,MAX(U518,B519),B519))</f>
        <v>58736.1258950906</v>
      </c>
      <c r="V519" s="9" t="n">
        <f aca="false">IF(T519=0,"",B519/U519-1)</f>
        <v>-0.364735512797277</v>
      </c>
      <c r="W519" s="8" t="n">
        <f aca="false">IF(T519=0,"",IF(T518=T519,MAX(W518,F519),F519))</f>
        <v>5437.89812713875</v>
      </c>
      <c r="X519" s="9" t="n">
        <f aca="false">IF(T519=0,"",F519/W519-1)</f>
        <v>-0.0854430133637187</v>
      </c>
    </row>
    <row r="520" customFormat="false" ht="15" hidden="false" customHeight="false" outlineLevel="0" collapsed="false">
      <c r="A520" s="5" t="n">
        <v>44348</v>
      </c>
      <c r="B520" s="6" t="n">
        <v>36661.3781184687</v>
      </c>
      <c r="C520" s="7" t="n">
        <v>41735.35901</v>
      </c>
      <c r="D520" s="0" t="n">
        <f aca="false">INT((ROW()-3)/30)</f>
        <v>17</v>
      </c>
      <c r="E520" s="0" t="n">
        <f aca="false">2+30*D520</f>
        <v>512</v>
      </c>
      <c r="F520" s="8" t="n">
        <f aca="false">INDEX($F:$F,$E520)*(2*B520/INDEX($B:$B,$E520)-C520/INDEX($C:$C,$E520))</f>
        <v>4948.73396445619</v>
      </c>
      <c r="G520" s="9" t="n">
        <f aca="false">B520/B519-1</f>
        <v>-0.0174630079844599</v>
      </c>
      <c r="H520" s="9" t="n">
        <f aca="false">F520/F519-1</f>
        <v>-0.00493312680767388</v>
      </c>
      <c r="I520" s="9" t="n">
        <f aca="false">LN(B520/B519)</f>
        <v>-0.0176172850410962</v>
      </c>
      <c r="J520" s="9" t="n">
        <f aca="false">LN(F520/F519)</f>
        <v>-0.00494533484346525</v>
      </c>
      <c r="K520" s="9" t="n">
        <f aca="false">F520/F513-1</f>
        <v>-0.00259532938873241</v>
      </c>
      <c r="L520" s="9" t="n">
        <f aca="false">F520/F490-1</f>
        <v>-0.0654021387047248</v>
      </c>
      <c r="M520" s="9" t="n">
        <f aca="false">B520/B513-1</f>
        <v>-0.0420277652861121</v>
      </c>
      <c r="N520" s="9" t="n">
        <f aca="false">B520/B490-1</f>
        <v>-0.351958719139432</v>
      </c>
      <c r="O520" s="8" t="n">
        <f aca="false">MAX(O519,F520)</f>
        <v>5645.35730015574</v>
      </c>
      <c r="P520" s="9" t="n">
        <f aca="false">F520/O520-1</f>
        <v>-0.12339756345986</v>
      </c>
      <c r="Q520" s="8" t="n">
        <f aca="false">MAX(Q519,B520)</f>
        <v>63445.638314436</v>
      </c>
      <c r="R520" s="9" t="n">
        <f aca="false">B520/Q520-1</f>
        <v>-0.4221607805918</v>
      </c>
      <c r="S520" s="9" t="n">
        <f aca="false">B520/INDEX($B:$B,$E520)-1</f>
        <v>-0.0509710107943198</v>
      </c>
      <c r="T520" s="0" t="n">
        <f aca="false">IF(AND($A520&gt;=CrashTest!$B$3,$A520&lt;=CrashTest!$C$3),1,IF(AND($A520&gt;=CrashTest!$B$4,$A520&lt;=CrashTest!$C$4),2,IF(AND($A520&gt;=CrashTest!$B$5,$A520&lt;=CrashTest!$C$5),3,IF(AND($A520&gt;=CrashTest!$B$6,$A520&lt;=CrashTest!$C$6),4,IF(AND($A520&gt;=CrashTest!$B$7,$A520&lt;=CrashTest!$C$7),5,0)))))</f>
        <v>2</v>
      </c>
      <c r="U520" s="8" t="n">
        <f aca="false">IF(T520=0,"",IF(T519=T520,MAX(U519,B520),B520))</f>
        <v>58736.1258950906</v>
      </c>
      <c r="V520" s="9" t="n">
        <f aca="false">IF(T520=0,"",B520/U520-1)</f>
        <v>-0.375829141609542</v>
      </c>
      <c r="W520" s="8" t="n">
        <f aca="false">IF(T520=0,"",IF(T519=T520,MAX(W519,F520),F520))</f>
        <v>5437.89812713875</v>
      </c>
      <c r="X520" s="9" t="n">
        <f aca="false">IF(T520=0,"",F520/W520-1)</f>
        <v>-0.0899546389516397</v>
      </c>
    </row>
    <row r="521" customFormat="false" ht="15" hidden="false" customHeight="false" outlineLevel="0" collapsed="false">
      <c r="A521" s="5" t="n">
        <v>44349</v>
      </c>
      <c r="B521" s="6" t="n">
        <v>37639.4556732905</v>
      </c>
      <c r="C521" s="7" t="n">
        <v>43696.30134</v>
      </c>
      <c r="D521" s="0" t="n">
        <f aca="false">INT((ROW()-3)/30)</f>
        <v>17</v>
      </c>
      <c r="E521" s="0" t="n">
        <f aca="false">2+30*D521</f>
        <v>512</v>
      </c>
      <c r="F521" s="8" t="n">
        <f aca="false">INDEX($F:$F,$E521)*(2*B521/INDEX($B:$B,$E521)-C521/INDEX($C:$C,$E521))</f>
        <v>4991.2077455584</v>
      </c>
      <c r="G521" s="9" t="n">
        <f aca="false">B521/B520-1</f>
        <v>0.0266786903553162</v>
      </c>
      <c r="H521" s="9" t="n">
        <f aca="false">F521/F520-1</f>
        <v>0.0085827570055852</v>
      </c>
      <c r="I521" s="9" t="n">
        <f aca="false">LN(B521/B520)</f>
        <v>0.0263290196338439</v>
      </c>
      <c r="J521" s="9" t="n">
        <f aca="false">LN(F521/F520)</f>
        <v>0.00854613454526942</v>
      </c>
      <c r="K521" s="9" t="n">
        <f aca="false">F521/F514-1</f>
        <v>0.00190229093324734</v>
      </c>
      <c r="L521" s="9" t="n">
        <f aca="false">F521/F491-1</f>
        <v>-0.0629197784685711</v>
      </c>
      <c r="M521" s="9" t="n">
        <f aca="false">B521/B514-1</f>
        <v>-0.0396838582521663</v>
      </c>
      <c r="N521" s="9" t="n">
        <f aca="false">B521/B491-1</f>
        <v>-0.342462339218571</v>
      </c>
      <c r="O521" s="8" t="n">
        <f aca="false">MAX(O520,F521)</f>
        <v>5645.35730015574</v>
      </c>
      <c r="P521" s="9" t="n">
        <f aca="false">F521/O521-1</f>
        <v>-0.115873897756532</v>
      </c>
      <c r="Q521" s="8" t="n">
        <f aca="false">MAX(Q520,B521)</f>
        <v>63445.638314436</v>
      </c>
      <c r="R521" s="9" t="n">
        <f aca="false">B521/Q521-1</f>
        <v>-0.406744786982051</v>
      </c>
      <c r="S521" s="9" t="n">
        <f aca="false">B521/INDEX($B:$B,$E521)-1</f>
        <v>-0.0256521602530826</v>
      </c>
      <c r="T521" s="0" t="n">
        <f aca="false">IF(AND($A521&gt;=CrashTest!$B$3,$A521&lt;=CrashTest!$C$3),1,IF(AND($A521&gt;=CrashTest!$B$4,$A521&lt;=CrashTest!$C$4),2,IF(AND($A521&gt;=CrashTest!$B$5,$A521&lt;=CrashTest!$C$5),3,IF(AND($A521&gt;=CrashTest!$B$6,$A521&lt;=CrashTest!$C$6),4,IF(AND($A521&gt;=CrashTest!$B$7,$A521&lt;=CrashTest!$C$7),5,0)))))</f>
        <v>2</v>
      </c>
      <c r="U521" s="8" t="n">
        <f aca="false">IF(T521=0,"",IF(T520=T521,MAX(U520,B521),B521))</f>
        <v>58736.1258950906</v>
      </c>
      <c r="V521" s="9" t="n">
        <f aca="false">IF(T521=0,"",B521/U521-1)</f>
        <v>-0.359177080549731</v>
      </c>
      <c r="W521" s="8" t="n">
        <f aca="false">IF(T521=0,"",IF(T520=T521,MAX(W520,F521),F521))</f>
        <v>5437.89812713875</v>
      </c>
      <c r="X521" s="9" t="n">
        <f aca="false">IF(T521=0,"",F521/W521-1)</f>
        <v>-0.0821439407537016</v>
      </c>
    </row>
    <row r="522" customFormat="false" ht="15" hidden="false" customHeight="false" outlineLevel="0" collapsed="false">
      <c r="A522" s="5" t="n">
        <v>44350</v>
      </c>
      <c r="B522" s="6" t="n">
        <v>39160.1504132086</v>
      </c>
      <c r="C522" s="7" t="n">
        <v>47267.61662</v>
      </c>
      <c r="D522" s="0" t="n">
        <f aca="false">INT((ROW()-3)/30)</f>
        <v>17</v>
      </c>
      <c r="E522" s="0" t="n">
        <f aca="false">2+30*D522</f>
        <v>512</v>
      </c>
      <c r="F522" s="8" t="n">
        <f aca="false">INDEX($F:$F,$E522)*(2*B522/INDEX($B:$B,$E522)-C522/INDEX($C:$C,$E522))</f>
        <v>5002.03627024251</v>
      </c>
      <c r="G522" s="9" t="n">
        <f aca="false">B522/B521-1</f>
        <v>0.0404016134855321</v>
      </c>
      <c r="H522" s="9" t="n">
        <f aca="false">F522/F521-1</f>
        <v>0.00216951993107206</v>
      </c>
      <c r="I522" s="9" t="n">
        <f aca="false">LN(B522/B521)</f>
        <v>0.0396068054230793</v>
      </c>
      <c r="J522" s="9" t="n">
        <f aca="false">LN(F522/F521)</f>
        <v>0.0021671699210217</v>
      </c>
      <c r="K522" s="9" t="n">
        <f aca="false">F522/F515-1</f>
        <v>0.00365572331567399</v>
      </c>
      <c r="L522" s="9" t="n">
        <f aca="false">F522/F492-1</f>
        <v>-0.0620619868519244</v>
      </c>
      <c r="M522" s="9" t="n">
        <f aca="false">B522/B515-1</f>
        <v>0.0168600083533754</v>
      </c>
      <c r="N522" s="9" t="n">
        <f aca="false">B522/B492-1</f>
        <v>-0.2710879492159</v>
      </c>
      <c r="O522" s="8" t="n">
        <f aca="false">MAX(O521,F522)</f>
        <v>5645.35730015574</v>
      </c>
      <c r="P522" s="9" t="n">
        <f aca="false">F522/O522-1</f>
        <v>-0.113955768556134</v>
      </c>
      <c r="Q522" s="8" t="n">
        <f aca="false">MAX(Q521,B522)</f>
        <v>63445.638314436</v>
      </c>
      <c r="R522" s="9" t="n">
        <f aca="false">B522/Q522-1</f>
        <v>-0.382776319167423</v>
      </c>
      <c r="S522" s="9" t="n">
        <f aca="false">B522/INDEX($B:$B,$E522)-1</f>
        <v>0.0137130645688355</v>
      </c>
      <c r="T522" s="0" t="n">
        <f aca="false">IF(AND($A522&gt;=CrashTest!$B$3,$A522&lt;=CrashTest!$C$3),1,IF(AND($A522&gt;=CrashTest!$B$4,$A522&lt;=CrashTest!$C$4),2,IF(AND($A522&gt;=CrashTest!$B$5,$A522&lt;=CrashTest!$C$5),3,IF(AND($A522&gt;=CrashTest!$B$6,$A522&lt;=CrashTest!$C$6),4,IF(AND($A522&gt;=CrashTest!$B$7,$A522&lt;=CrashTest!$C$7),5,0)))))</f>
        <v>2</v>
      </c>
      <c r="U522" s="8" t="n">
        <f aca="false">IF(T522=0,"",IF(T521=T522,MAX(U521,B522),B522))</f>
        <v>58736.1258950906</v>
      </c>
      <c r="V522" s="9" t="n">
        <f aca="false">IF(T522=0,"",B522/U522-1)</f>
        <v>-0.333286800645431</v>
      </c>
      <c r="W522" s="8" t="n">
        <f aca="false">IF(T522=0,"",IF(T521=T522,MAX(W521,F522),F522))</f>
        <v>5437.89812713875</v>
      </c>
      <c r="X522" s="9" t="n">
        <f aca="false">IF(T522=0,"",F522/W522-1)</f>
        <v>-0.0801526337393116</v>
      </c>
    </row>
    <row r="523" customFormat="false" ht="15" hidden="false" customHeight="false" outlineLevel="0" collapsed="false">
      <c r="A523" s="5" t="n">
        <v>44351</v>
      </c>
      <c r="B523" s="6" t="n">
        <v>36884.3735551724</v>
      </c>
      <c r="C523" s="7" t="n">
        <v>42198.70909</v>
      </c>
      <c r="D523" s="0" t="n">
        <f aca="false">INT((ROW()-3)/30)</f>
        <v>17</v>
      </c>
      <c r="E523" s="0" t="n">
        <f aca="false">2+30*D523</f>
        <v>512</v>
      </c>
      <c r="F523" s="8" t="n">
        <f aca="false">INDEX($F:$F,$E523)*(2*B523/INDEX($B:$B,$E523)-C523/INDEX($C:$C,$E523))</f>
        <v>4956.69876182312</v>
      </c>
      <c r="G523" s="9" t="n">
        <f aca="false">B523/B522-1</f>
        <v>-0.0581146097250072</v>
      </c>
      <c r="H523" s="9" t="n">
        <f aca="false">F523/F522-1</f>
        <v>-0.00906381041039428</v>
      </c>
      <c r="I523" s="9" t="n">
        <f aca="false">LN(B523/B522)</f>
        <v>-0.0598716781824699</v>
      </c>
      <c r="J523" s="9" t="n">
        <f aca="false">LN(F523/F522)</f>
        <v>-0.00910513664494025</v>
      </c>
      <c r="K523" s="9" t="n">
        <f aca="false">F523/F516-1</f>
        <v>0.00869881821559826</v>
      </c>
      <c r="L523" s="9" t="n">
        <f aca="false">F523/F493-1</f>
        <v>-0.0628624480559505</v>
      </c>
      <c r="M523" s="9" t="n">
        <f aca="false">B523/B516-1</f>
        <v>0.0361734361555826</v>
      </c>
      <c r="N523" s="9" t="n">
        <f aca="false">B523/B493-1</f>
        <v>-0.356765424143854</v>
      </c>
      <c r="O523" s="8" t="n">
        <f aca="false">MAX(O522,F523)</f>
        <v>5645.35730015574</v>
      </c>
      <c r="P523" s="9" t="n">
        <f aca="false">F523/O523-1</f>
        <v>-0.121986705485165</v>
      </c>
      <c r="Q523" s="8" t="n">
        <f aca="false">MAX(Q522,B523)</f>
        <v>63445.638314436</v>
      </c>
      <c r="R523" s="9" t="n">
        <f aca="false">B523/Q523-1</f>
        <v>-0.41864603249204</v>
      </c>
      <c r="S523" s="9" t="n">
        <f aca="false">B523/INDEX($B:$B,$E523)-1</f>
        <v>-0.0451984745517233</v>
      </c>
      <c r="T523" s="0" t="n">
        <f aca="false">IF(AND($A523&gt;=CrashTest!$B$3,$A523&lt;=CrashTest!$C$3),1,IF(AND($A523&gt;=CrashTest!$B$4,$A523&lt;=CrashTest!$C$4),2,IF(AND($A523&gt;=CrashTest!$B$5,$A523&lt;=CrashTest!$C$5),3,IF(AND($A523&gt;=CrashTest!$B$6,$A523&lt;=CrashTest!$C$6),4,IF(AND($A523&gt;=CrashTest!$B$7,$A523&lt;=CrashTest!$C$7),5,0)))))</f>
        <v>2</v>
      </c>
      <c r="U523" s="8" t="n">
        <f aca="false">IF(T523=0,"",IF(T522=T523,MAX(U522,B523),B523))</f>
        <v>58736.1258950906</v>
      </c>
      <c r="V523" s="9" t="n">
        <f aca="false">IF(T523=0,"",B523/U523-1)</f>
        <v>-0.372032578024433</v>
      </c>
      <c r="W523" s="8" t="n">
        <f aca="false">IF(T523=0,"",IF(T522=T523,MAX(W522,F523),F523))</f>
        <v>5437.89812713875</v>
      </c>
      <c r="X523" s="9" t="n">
        <f aca="false">IF(T523=0,"",F523/W523-1)</f>
        <v>-0.088489955873599</v>
      </c>
    </row>
    <row r="524" customFormat="false" ht="15" hidden="false" customHeight="false" outlineLevel="0" collapsed="false">
      <c r="A524" s="5" t="n">
        <v>44352</v>
      </c>
      <c r="B524" s="6" t="n">
        <v>35409.5672366452</v>
      </c>
      <c r="C524" s="7" t="n">
        <v>39371.17208</v>
      </c>
      <c r="D524" s="0" t="n">
        <f aca="false">INT((ROW()-3)/30)</f>
        <v>17</v>
      </c>
      <c r="E524" s="0" t="n">
        <f aca="false">2+30*D524</f>
        <v>512</v>
      </c>
      <c r="F524" s="8" t="n">
        <f aca="false">INDEX($F:$F,$E524)*(2*B524/INDEX($B:$B,$E524)-C524/INDEX($C:$C,$E524))</f>
        <v>4878.99211418746</v>
      </c>
      <c r="G524" s="9" t="n">
        <f aca="false">B524/B523-1</f>
        <v>-0.0399845836156376</v>
      </c>
      <c r="H524" s="9" t="n">
        <f aca="false">F524/F523-1</f>
        <v>-0.0156770970699615</v>
      </c>
      <c r="I524" s="9" t="n">
        <f aca="false">LN(B524/B523)</f>
        <v>-0.0408059359154844</v>
      </c>
      <c r="J524" s="9" t="n">
        <f aca="false">LN(F524/F523)</f>
        <v>-0.0158012823762438</v>
      </c>
      <c r="K524" s="9" t="n">
        <f aca="false">F524/F517-1</f>
        <v>-0.00948591353830441</v>
      </c>
      <c r="L524" s="9" t="n">
        <f aca="false">F524/F494-1</f>
        <v>-0.0848106042455288</v>
      </c>
      <c r="M524" s="9" t="n">
        <f aca="false">B524/B517-1</f>
        <v>0.0209835845948632</v>
      </c>
      <c r="N524" s="9" t="n">
        <f aca="false">B524/B494-1</f>
        <v>-0.373585257922388</v>
      </c>
      <c r="O524" s="8" t="n">
        <f aca="false">MAX(O523,F524)</f>
        <v>5645.35730015574</v>
      </c>
      <c r="P524" s="9" t="n">
        <f aca="false">F524/O524-1</f>
        <v>-0.13575140513199</v>
      </c>
      <c r="Q524" s="8" t="n">
        <f aca="false">MAX(Q523,B524)</f>
        <v>63445.638314436</v>
      </c>
      <c r="R524" s="9" t="n">
        <f aca="false">B524/Q524-1</f>
        <v>-0.441891228816145</v>
      </c>
      <c r="S524" s="9" t="n">
        <f aca="false">B524/INDEX($B:$B,$E524)-1</f>
        <v>-0.0833758159823483</v>
      </c>
      <c r="T524" s="0" t="n">
        <f aca="false">IF(AND($A524&gt;=CrashTest!$B$3,$A524&lt;=CrashTest!$C$3),1,IF(AND($A524&gt;=CrashTest!$B$4,$A524&lt;=CrashTest!$C$4),2,IF(AND($A524&gt;=CrashTest!$B$5,$A524&lt;=CrashTest!$C$5),3,IF(AND($A524&gt;=CrashTest!$B$6,$A524&lt;=CrashTest!$C$6),4,IF(AND($A524&gt;=CrashTest!$B$7,$A524&lt;=CrashTest!$C$7),5,0)))))</f>
        <v>2</v>
      </c>
      <c r="U524" s="8" t="n">
        <f aca="false">IF(T524=0,"",IF(T523=T524,MAX(U523,B524),B524))</f>
        <v>58736.1258950906</v>
      </c>
      <c r="V524" s="9" t="n">
        <f aca="false">IF(T524=0,"",B524/U524-1)</f>
        <v>-0.397141593916311</v>
      </c>
      <c r="W524" s="8" t="n">
        <f aca="false">IF(T524=0,"",IF(T523=T524,MAX(W523,F524),F524))</f>
        <v>5437.89812713875</v>
      </c>
      <c r="X524" s="9" t="n">
        <f aca="false">IF(T524=0,"",F524/W524-1)</f>
        <v>-0.102779787315613</v>
      </c>
    </row>
    <row r="525" customFormat="false" ht="15" hidden="false" customHeight="false" outlineLevel="0" collapsed="false">
      <c r="A525" s="5" t="n">
        <v>44353</v>
      </c>
      <c r="B525" s="6" t="n">
        <v>35720.6043546464</v>
      </c>
      <c r="C525" s="7" t="n">
        <v>40012.81883</v>
      </c>
      <c r="D525" s="0" t="n">
        <f aca="false">INT((ROW()-3)/30)</f>
        <v>17</v>
      </c>
      <c r="E525" s="0" t="n">
        <f aca="false">2+30*D525</f>
        <v>512</v>
      </c>
      <c r="F525" s="8" t="n">
        <f aca="false">INDEX($F:$F,$E525)*(2*B525/INDEX($B:$B,$E525)-C525/INDEX($C:$C,$E525))</f>
        <v>4890.59185212954</v>
      </c>
      <c r="G525" s="9" t="n">
        <f aca="false">B525/B524-1</f>
        <v>0.00878398529760371</v>
      </c>
      <c r="H525" s="9" t="n">
        <f aca="false">F525/F524-1</f>
        <v>0.00237748651168079</v>
      </c>
      <c r="I525" s="9" t="n">
        <f aca="false">LN(B525/B524)</f>
        <v>0.00874563054018818</v>
      </c>
      <c r="J525" s="9" t="n">
        <f aca="false">LN(F525/F524)</f>
        <v>0.00237466476218678</v>
      </c>
      <c r="K525" s="9" t="n">
        <f aca="false">F525/F518-1</f>
        <v>-0.00759963688642495</v>
      </c>
      <c r="L525" s="9" t="n">
        <f aca="false">F525/F495-1</f>
        <v>-0.0823547685637099</v>
      </c>
      <c r="M525" s="9" t="n">
        <f aca="false">B525/B518-1</f>
        <v>0.00191953495949981</v>
      </c>
      <c r="N525" s="9" t="n">
        <f aca="false">B525/B495-1</f>
        <v>-0.377050248327385</v>
      </c>
      <c r="O525" s="8" t="n">
        <f aca="false">MAX(O524,F525)</f>
        <v>5645.35730015574</v>
      </c>
      <c r="P525" s="9" t="n">
        <f aca="false">F525/O525-1</f>
        <v>-0.133696665754953</v>
      </c>
      <c r="Q525" s="8" t="n">
        <f aca="false">MAX(Q524,B525)</f>
        <v>63445.638314436</v>
      </c>
      <c r="R525" s="9" t="n">
        <f aca="false">B525/Q525-1</f>
        <v>-0.436988809575602</v>
      </c>
      <c r="S525" s="9" t="n">
        <f aca="false">B525/INDEX($B:$B,$E525)-1</f>
        <v>-0.0753242026265093</v>
      </c>
      <c r="T525" s="0" t="n">
        <f aca="false">IF(AND($A525&gt;=CrashTest!$B$3,$A525&lt;=CrashTest!$C$3),1,IF(AND($A525&gt;=CrashTest!$B$4,$A525&lt;=CrashTest!$C$4),2,IF(AND($A525&gt;=CrashTest!$B$5,$A525&lt;=CrashTest!$C$5),3,IF(AND($A525&gt;=CrashTest!$B$6,$A525&lt;=CrashTest!$C$6),4,IF(AND($A525&gt;=CrashTest!$B$7,$A525&lt;=CrashTest!$C$7),5,0)))))</f>
        <v>2</v>
      </c>
      <c r="U525" s="8" t="n">
        <f aca="false">IF(T525=0,"",IF(T524=T525,MAX(U524,B525),B525))</f>
        <v>58736.1258950906</v>
      </c>
      <c r="V525" s="9" t="n">
        <f aca="false">IF(T525=0,"",B525/U525-1)</f>
        <v>-0.391846094540735</v>
      </c>
      <c r="W525" s="8" t="n">
        <f aca="false">IF(T525=0,"",IF(T524=T525,MAX(W524,F525),F525))</f>
        <v>5437.89812713875</v>
      </c>
      <c r="X525" s="9" t="n">
        <f aca="false">IF(T525=0,"",F525/W525-1)</f>
        <v>-0.100646658361949</v>
      </c>
    </row>
    <row r="526" customFormat="false" ht="15" hidden="false" customHeight="false" outlineLevel="0" collapsed="false">
      <c r="A526" s="5" t="n">
        <v>44354</v>
      </c>
      <c r="B526" s="6" t="n">
        <v>33724.9077517826</v>
      </c>
      <c r="C526" s="7" t="n">
        <v>35228.17524</v>
      </c>
      <c r="D526" s="0" t="n">
        <f aca="false">INT((ROW()-3)/30)</f>
        <v>17</v>
      </c>
      <c r="E526" s="0" t="n">
        <f aca="false">2+30*D526</f>
        <v>512</v>
      </c>
      <c r="F526" s="8" t="n">
        <f aca="false">INDEX($F:$F,$E526)*(2*B526/INDEX($B:$B,$E526)-C526/INDEX($C:$C,$E526))</f>
        <v>4886.71487828897</v>
      </c>
      <c r="G526" s="9" t="n">
        <f aca="false">B526/B525-1</f>
        <v>-0.0558696203191256</v>
      </c>
      <c r="H526" s="9" t="n">
        <f aca="false">F526/F525-1</f>
        <v>-0.00079274123823736</v>
      </c>
      <c r="I526" s="9" t="n">
        <f aca="false">LN(B526/B525)</f>
        <v>-0.0574910083047833</v>
      </c>
      <c r="J526" s="9" t="n">
        <f aca="false">LN(F526/F525)</f>
        <v>-0.000793055623734641</v>
      </c>
      <c r="K526" s="9" t="n">
        <f aca="false">F526/F519-1</f>
        <v>-0.0174036169560456</v>
      </c>
      <c r="L526" s="9" t="n">
        <f aca="false">F526/F496-1</f>
        <v>-0.0820253569549651</v>
      </c>
      <c r="M526" s="9" t="n">
        <f aca="false">B526/B519-1</f>
        <v>-0.0961613796578662</v>
      </c>
      <c r="N526" s="9" t="n">
        <f aca="false">B526/B496-1</f>
        <v>-0.425823422334338</v>
      </c>
      <c r="O526" s="8" t="n">
        <f aca="false">MAX(O525,F526)</f>
        <v>5645.35730015574</v>
      </c>
      <c r="P526" s="9" t="n">
        <f aca="false">F526/O526-1</f>
        <v>-0.134383420132831</v>
      </c>
      <c r="Q526" s="8" t="n">
        <f aca="false">MAX(Q525,B526)</f>
        <v>63445.638314436</v>
      </c>
      <c r="R526" s="9" t="n">
        <f aca="false">B526/Q526-1</f>
        <v>-0.468444031020032</v>
      </c>
      <c r="S526" s="9" t="n">
        <f aca="false">B526/INDEX($B:$B,$E526)-1</f>
        <v>-0.126985488344051</v>
      </c>
      <c r="T526" s="0" t="n">
        <f aca="false">IF(AND($A526&gt;=CrashTest!$B$3,$A526&lt;=CrashTest!$C$3),1,IF(AND($A526&gt;=CrashTest!$B$4,$A526&lt;=CrashTest!$C$4),2,IF(AND($A526&gt;=CrashTest!$B$5,$A526&lt;=CrashTest!$C$5),3,IF(AND($A526&gt;=CrashTest!$B$6,$A526&lt;=CrashTest!$C$6),4,IF(AND($A526&gt;=CrashTest!$B$7,$A526&lt;=CrashTest!$C$7),5,0)))))</f>
        <v>2</v>
      </c>
      <c r="U526" s="8" t="n">
        <f aca="false">IF(T526=0,"",IF(T525=T526,MAX(U525,B526),B526))</f>
        <v>58736.1258950906</v>
      </c>
      <c r="V526" s="9" t="n">
        <f aca="false">IF(T526=0,"",B526/U526-1)</f>
        <v>-0.425823422334338</v>
      </c>
      <c r="W526" s="8" t="n">
        <f aca="false">IF(T526=0,"",IF(T525=T526,MAX(W525,F526),F526))</f>
        <v>5437.89812713875</v>
      </c>
      <c r="X526" s="9" t="n">
        <f aca="false">IF(T526=0,"",F526/W526-1)</f>
        <v>-0.101359612843612</v>
      </c>
    </row>
    <row r="527" customFormat="false" ht="15" hidden="false" customHeight="false" outlineLevel="0" collapsed="false">
      <c r="A527" s="5" t="n">
        <v>44355</v>
      </c>
      <c r="B527" s="6" t="n">
        <v>33475.0489234366</v>
      </c>
      <c r="C527" s="7" t="n">
        <v>34934.21126</v>
      </c>
      <c r="D527" s="0" t="n">
        <f aca="false">INT((ROW()-3)/30)</f>
        <v>17</v>
      </c>
      <c r="E527" s="0" t="n">
        <f aca="false">2+30*D527</f>
        <v>512</v>
      </c>
      <c r="F527" s="8" t="n">
        <f aca="false">INDEX($F:$F,$E527)*(2*B527/INDEX($B:$B,$E527)-C527/INDEX($C:$C,$E527))</f>
        <v>4853.99410482208</v>
      </c>
      <c r="G527" s="9" t="n">
        <f aca="false">B527/B526-1</f>
        <v>-0.00740873274391063</v>
      </c>
      <c r="H527" s="9" t="n">
        <f aca="false">F527/F526-1</f>
        <v>-0.00669586302492509</v>
      </c>
      <c r="I527" s="9" t="n">
        <f aca="false">LN(B527/B526)</f>
        <v>-0.00743631371548364</v>
      </c>
      <c r="J527" s="9" t="n">
        <f aca="false">LN(F527/F526)</f>
        <v>-0.00671838088973049</v>
      </c>
      <c r="K527" s="9" t="n">
        <f aca="false">F527/F520-1</f>
        <v>-0.0191442620101564</v>
      </c>
      <c r="L527" s="9" t="n">
        <f aca="false">F527/F497-1</f>
        <v>-0.0948390948441288</v>
      </c>
      <c r="M527" s="9" t="n">
        <f aca="false">B527/B520-1</f>
        <v>-0.086912422788246</v>
      </c>
      <c r="N527" s="9" t="n">
        <f aca="false">B527/B497-1</f>
        <v>-0.425699895624172</v>
      </c>
      <c r="O527" s="8" t="n">
        <f aca="false">MAX(O526,F527)</f>
        <v>5645.35730015574</v>
      </c>
      <c r="P527" s="9" t="n">
        <f aca="false">F527/O527-1</f>
        <v>-0.140179470183726</v>
      </c>
      <c r="Q527" s="8" t="n">
        <f aca="false">MAX(Q526,B527)</f>
        <v>63445.638314436</v>
      </c>
      <c r="R527" s="9" t="n">
        <f aca="false">B527/Q527-1</f>
        <v>-0.472382187132635</v>
      </c>
      <c r="S527" s="9" t="n">
        <f aca="false">B527/INDEX($B:$B,$E527)-1</f>
        <v>-0.133453419542465</v>
      </c>
      <c r="T527" s="0" t="n">
        <f aca="false">IF(AND($A527&gt;=CrashTest!$B$3,$A527&lt;=CrashTest!$C$3),1,IF(AND($A527&gt;=CrashTest!$B$4,$A527&lt;=CrashTest!$C$4),2,IF(AND($A527&gt;=CrashTest!$B$5,$A527&lt;=CrashTest!$C$5),3,IF(AND($A527&gt;=CrashTest!$B$6,$A527&lt;=CrashTest!$C$6),4,IF(AND($A527&gt;=CrashTest!$B$7,$A527&lt;=CrashTest!$C$7),5,0)))))</f>
        <v>2</v>
      </c>
      <c r="U527" s="8" t="n">
        <f aca="false">IF(T527=0,"",IF(T526=T527,MAX(U526,B527),B527))</f>
        <v>58736.1258950906</v>
      </c>
      <c r="V527" s="9" t="n">
        <f aca="false">IF(T527=0,"",B527/U527-1)</f>
        <v>-0.430077343146076</v>
      </c>
      <c r="W527" s="8" t="n">
        <f aca="false">IF(T527=0,"",IF(T526=T527,MAX(W526,F527),F527))</f>
        <v>5437.89812713875</v>
      </c>
      <c r="X527" s="9" t="n">
        <f aca="false">IF(T527=0,"",F527/W527-1)</f>
        <v>-0.107376785784677</v>
      </c>
    </row>
    <row r="528" customFormat="false" ht="15" hidden="false" customHeight="false" outlineLevel="0" collapsed="false">
      <c r="A528" s="5" t="n">
        <v>44356</v>
      </c>
      <c r="B528" s="6" t="n">
        <v>37372.9888953828</v>
      </c>
      <c r="C528" s="7" t="n">
        <v>43342.29458</v>
      </c>
      <c r="D528" s="0" t="n">
        <f aca="false">INT((ROW()-3)/30)</f>
        <v>17</v>
      </c>
      <c r="E528" s="0" t="n">
        <f aca="false">2+30*D528</f>
        <v>512</v>
      </c>
      <c r="F528" s="8" t="n">
        <f aca="false">INDEX($F:$F,$E528)*(2*B528/INDEX($B:$B,$E528)-C528/INDEX($C:$C,$E528))</f>
        <v>4960.59186750179</v>
      </c>
      <c r="G528" s="9" t="n">
        <f aca="false">B528/B527-1</f>
        <v>0.116443144888644</v>
      </c>
      <c r="H528" s="9" t="n">
        <f aca="false">F528/F527-1</f>
        <v>0.0219608348048499</v>
      </c>
      <c r="I528" s="9" t="n">
        <f aca="false">LN(B528/B527)</f>
        <v>0.110147868375988</v>
      </c>
      <c r="J528" s="9" t="n">
        <f aca="false">LN(F528/F527)</f>
        <v>0.0217231689384445</v>
      </c>
      <c r="K528" s="9" t="n">
        <f aca="false">F528/F521-1</f>
        <v>-0.00613396188204229</v>
      </c>
      <c r="L528" s="9" t="n">
        <f aca="false">F528/F498-1</f>
        <v>-0.0662011250494146</v>
      </c>
      <c r="M528" s="9" t="n">
        <f aca="false">B528/B521-1</f>
        <v>-0.00707945354525374</v>
      </c>
      <c r="N528" s="9" t="n">
        <f aca="false">B528/B498-1</f>
        <v>-0.331466339844377</v>
      </c>
      <c r="O528" s="8" t="n">
        <f aca="false">MAX(O527,F528)</f>
        <v>5645.35730015574</v>
      </c>
      <c r="P528" s="9" t="n">
        <f aca="false">F528/O528-1</f>
        <v>-0.121297093566612</v>
      </c>
      <c r="Q528" s="8" t="n">
        <f aca="false">MAX(Q527,B528)</f>
        <v>63445.638314436</v>
      </c>
      <c r="R528" s="9" t="n">
        <f aca="false">B528/Q528-1</f>
        <v>-0.410944709703091</v>
      </c>
      <c r="S528" s="9" t="n">
        <f aca="false">B528/INDEX($B:$B,$E528)-1</f>
        <v>-0.0325500105214893</v>
      </c>
      <c r="T528" s="0" t="n">
        <f aca="false">IF(AND($A528&gt;=CrashTest!$B$3,$A528&lt;=CrashTest!$C$3),1,IF(AND($A528&gt;=CrashTest!$B$4,$A528&lt;=CrashTest!$C$4),2,IF(AND($A528&gt;=CrashTest!$B$5,$A528&lt;=CrashTest!$C$5),3,IF(AND($A528&gt;=CrashTest!$B$6,$A528&lt;=CrashTest!$C$6),4,IF(AND($A528&gt;=CrashTest!$B$7,$A528&lt;=CrashTest!$C$7),5,0)))))</f>
        <v>2</v>
      </c>
      <c r="U528" s="8" t="n">
        <f aca="false">IF(T528=0,"",IF(T527=T528,MAX(U527,B528),B528))</f>
        <v>58736.1258950906</v>
      </c>
      <c r="V528" s="9" t="n">
        <f aca="false">IF(T528=0,"",B528/U528-1)</f>
        <v>-0.363713756638713</v>
      </c>
      <c r="W528" s="8" t="n">
        <f aca="false">IF(T528=0,"",IF(T527=T528,MAX(W527,F528),F528))</f>
        <v>5437.89812713875</v>
      </c>
      <c r="X528" s="9" t="n">
        <f aca="false">IF(T528=0,"",F528/W528-1)</f>
        <v>-0.0877740348343199</v>
      </c>
    </row>
    <row r="529" customFormat="false" ht="15" hidden="false" customHeight="false" outlineLevel="0" collapsed="false">
      <c r="A529" s="5" t="n">
        <v>44357</v>
      </c>
      <c r="B529" s="6" t="n">
        <v>36826.0022185856</v>
      </c>
      <c r="C529" s="7" t="n">
        <v>41884.6474</v>
      </c>
      <c r="D529" s="0" t="n">
        <f aca="false">INT((ROW()-3)/30)</f>
        <v>17</v>
      </c>
      <c r="E529" s="0" t="n">
        <f aca="false">2+30*D529</f>
        <v>512</v>
      </c>
      <c r="F529" s="8" t="n">
        <f aca="false">INDEX($F:$F,$E529)*(2*B529/INDEX($B:$B,$E529)-C529/INDEX($C:$C,$E529))</f>
        <v>4974.9837279877</v>
      </c>
      <c r="G529" s="9" t="n">
        <f aca="false">B529/B528-1</f>
        <v>-0.0146358825709221</v>
      </c>
      <c r="H529" s="9" t="n">
        <f aca="false">F529/F528-1</f>
        <v>0.0029012385760232</v>
      </c>
      <c r="I529" s="9" t="n">
        <f aca="false">LN(B529/B528)</f>
        <v>-0.0147440437538005</v>
      </c>
      <c r="J529" s="9" t="n">
        <f aca="false">LN(F529/F528)</f>
        <v>0.002897038105802</v>
      </c>
      <c r="K529" s="9" t="n">
        <f aca="false">F529/F522-1</f>
        <v>-0.00540830589649122</v>
      </c>
      <c r="L529" s="9" t="n">
        <f aca="false">F529/F499-1</f>
        <v>-0.063891450506287</v>
      </c>
      <c r="M529" s="9" t="n">
        <f aca="false">B529/B522-1</f>
        <v>-0.0596051897143811</v>
      </c>
      <c r="N529" s="9" t="n">
        <f aca="false">B529/B499-1</f>
        <v>-0.349503012684815</v>
      </c>
      <c r="O529" s="8" t="n">
        <f aca="false">MAX(O528,F529)</f>
        <v>5645.35730015574</v>
      </c>
      <c r="P529" s="9" t="n">
        <f aca="false">F529/O529-1</f>
        <v>-0.118747766797604</v>
      </c>
      <c r="Q529" s="8" t="n">
        <f aca="false">MAX(Q528,B529)</f>
        <v>63445.638314436</v>
      </c>
      <c r="R529" s="9" t="n">
        <f aca="false">B529/Q529-1</f>
        <v>-0.419566053759657</v>
      </c>
      <c r="S529" s="9" t="n">
        <f aca="false">B529/INDEX($B:$B,$E529)-1</f>
        <v>-0.0467094949607366</v>
      </c>
      <c r="T529" s="0" t="n">
        <f aca="false">IF(AND($A529&gt;=CrashTest!$B$3,$A529&lt;=CrashTest!$C$3),1,IF(AND($A529&gt;=CrashTest!$B$4,$A529&lt;=CrashTest!$C$4),2,IF(AND($A529&gt;=CrashTest!$B$5,$A529&lt;=CrashTest!$C$5),3,IF(AND($A529&gt;=CrashTest!$B$6,$A529&lt;=CrashTest!$C$6),4,IF(AND($A529&gt;=CrashTest!$B$7,$A529&lt;=CrashTest!$C$7),5,0)))))</f>
        <v>2</v>
      </c>
      <c r="U529" s="8" t="n">
        <f aca="false">IF(T529=0,"",IF(T528=T529,MAX(U528,B529),B529))</f>
        <v>58736.1258950906</v>
      </c>
      <c r="V529" s="9" t="n">
        <f aca="false">IF(T529=0,"",B529/U529-1)</f>
        <v>-0.373026367378042</v>
      </c>
      <c r="W529" s="8" t="n">
        <f aca="false">IF(T529=0,"",IF(T528=T529,MAX(W528,F529),F529))</f>
        <v>5437.89812713875</v>
      </c>
      <c r="X529" s="9" t="n">
        <f aca="false">IF(T529=0,"",F529/W529-1)</f>
        <v>-0.0851274496741312</v>
      </c>
    </row>
    <row r="530" customFormat="false" ht="15" hidden="false" customHeight="false" outlineLevel="0" collapsed="false">
      <c r="A530" s="5" t="n">
        <v>44358</v>
      </c>
      <c r="B530" s="6" t="n">
        <v>37185.3931268264</v>
      </c>
      <c r="C530" s="7" t="n">
        <v>43269.04173</v>
      </c>
      <c r="D530" s="0" t="n">
        <f aca="false">INT((ROW()-3)/30)</f>
        <v>17</v>
      </c>
      <c r="E530" s="0" t="n">
        <f aca="false">2+30*D530</f>
        <v>512</v>
      </c>
      <c r="F530" s="8" t="n">
        <f aca="false">INDEX($F:$F,$E530)*(2*B530/INDEX($B:$B,$E530)-C530/INDEX($C:$C,$E530))</f>
        <v>4920.4436007698</v>
      </c>
      <c r="G530" s="9" t="n">
        <f aca="false">B530/B529-1</f>
        <v>0.00975916164094026</v>
      </c>
      <c r="H530" s="9" t="n">
        <f aca="false">F530/F529-1</f>
        <v>-0.0109628754986821</v>
      </c>
      <c r="I530" s="9" t="n">
        <f aca="false">LN(B530/B529)</f>
        <v>0.0097118485976842</v>
      </c>
      <c r="J530" s="9" t="n">
        <f aca="false">LN(F530/F529)</f>
        <v>-0.0110234106510767</v>
      </c>
      <c r="K530" s="9" t="n">
        <f aca="false">F530/F523-1</f>
        <v>-0.00731437652264855</v>
      </c>
      <c r="L530" s="9" t="n">
        <f aca="false">F530/F500-1</f>
        <v>-0.0951570835405156</v>
      </c>
      <c r="M530" s="9" t="n">
        <f aca="false">B530/B523-1</f>
        <v>0.00816116806765677</v>
      </c>
      <c r="N530" s="9" t="n">
        <f aca="false">B530/B500-1</f>
        <v>-0.270479202548894</v>
      </c>
      <c r="O530" s="8" t="n">
        <f aca="false">MAX(O529,F530)</f>
        <v>5645.35730015574</v>
      </c>
      <c r="P530" s="9" t="n">
        <f aca="false">F530/O530-1</f>
        <v>-0.128408825313137</v>
      </c>
      <c r="Q530" s="8" t="n">
        <f aca="false">MAX(Q529,B530)</f>
        <v>63445.638314436</v>
      </c>
      <c r="R530" s="9" t="n">
        <f aca="false">B530/Q530-1</f>
        <v>-0.413901505056409</v>
      </c>
      <c r="S530" s="9" t="n">
        <f aca="false">B530/INDEX($B:$B,$E530)-1</f>
        <v>-0.0374061788312849</v>
      </c>
      <c r="T530" s="0" t="n">
        <f aca="false">IF(AND($A530&gt;=CrashTest!$B$3,$A530&lt;=CrashTest!$C$3),1,IF(AND($A530&gt;=CrashTest!$B$4,$A530&lt;=CrashTest!$C$4),2,IF(AND($A530&gt;=CrashTest!$B$5,$A530&lt;=CrashTest!$C$5),3,IF(AND($A530&gt;=CrashTest!$B$6,$A530&lt;=CrashTest!$C$6),4,IF(AND($A530&gt;=CrashTest!$B$7,$A530&lt;=CrashTest!$C$7),5,0)))))</f>
        <v>2</v>
      </c>
      <c r="U530" s="8" t="n">
        <f aca="false">IF(T530=0,"",IF(T529=T530,MAX(U529,B530),B530))</f>
        <v>58736.1258950906</v>
      </c>
      <c r="V530" s="9" t="n">
        <f aca="false">IF(T530=0,"",B530/U530-1)</f>
        <v>-0.366907630352677</v>
      </c>
      <c r="W530" s="8" t="n">
        <f aca="false">IF(T530=0,"",IF(T529=T530,MAX(W529,F530),F530))</f>
        <v>5437.89812713875</v>
      </c>
      <c r="X530" s="9" t="n">
        <f aca="false">IF(T530=0,"",F530/W530-1)</f>
        <v>-0.0951570835405156</v>
      </c>
    </row>
    <row r="531" customFormat="false" ht="15" hidden="false" customHeight="false" outlineLevel="0" collapsed="false">
      <c r="A531" s="5" t="n">
        <v>44359</v>
      </c>
      <c r="B531" s="6" t="n">
        <v>35669.1712817066</v>
      </c>
      <c r="C531" s="7" t="n">
        <v>39625.17638</v>
      </c>
      <c r="D531" s="0" t="n">
        <f aca="false">INT((ROW()-3)/30)</f>
        <v>17</v>
      </c>
      <c r="E531" s="0" t="n">
        <f aca="false">2+30*D531</f>
        <v>512</v>
      </c>
      <c r="F531" s="8" t="n">
        <f aca="false">INDEX($F:$F,$E531)*(2*B531/INDEX($B:$B,$E531)-C531/INDEX($C:$C,$E531))</f>
        <v>4918.42299653771</v>
      </c>
      <c r="G531" s="9" t="n">
        <f aca="false">B531/B530-1</f>
        <v>-0.0407746622430075</v>
      </c>
      <c r="H531" s="9" t="n">
        <f aca="false">F531/F530-1</f>
        <v>-0.000410654891313422</v>
      </c>
      <c r="I531" s="9" t="n">
        <f aca="false">LN(B531/B530)</f>
        <v>-0.041629260107924</v>
      </c>
      <c r="J531" s="9" t="n">
        <f aca="false">LN(F531/F530)</f>
        <v>-0.000410739233124344</v>
      </c>
      <c r="K531" s="9" t="n">
        <f aca="false">F531/F524-1</f>
        <v>0.00808176800195892</v>
      </c>
      <c r="L531" s="9" t="n">
        <f aca="false">F531/F501-1</f>
        <v>-0.0307779944807941</v>
      </c>
      <c r="M531" s="9" t="n">
        <f aca="false">B531/B524-1</f>
        <v>0.0073314661917907</v>
      </c>
      <c r="N531" s="9" t="n">
        <f aca="false">B531/B501-1</f>
        <v>-0.277492964675002</v>
      </c>
      <c r="O531" s="8" t="n">
        <f aca="false">MAX(O530,F531)</f>
        <v>5645.35730015574</v>
      </c>
      <c r="P531" s="9" t="n">
        <f aca="false">F531/O531-1</f>
        <v>-0.128766748492248</v>
      </c>
      <c r="Q531" s="8" t="n">
        <f aca="false">MAX(Q530,B531)</f>
        <v>63445.638314436</v>
      </c>
      <c r="R531" s="9" t="n">
        <f aca="false">B531/Q531-1</f>
        <v>-0.437799473228869</v>
      </c>
      <c r="S531" s="9" t="n">
        <f aca="false">B531/INDEX($B:$B,$E531)-1</f>
        <v>-0.0766556167666452</v>
      </c>
      <c r="T531" s="0" t="n">
        <f aca="false">IF(AND($A531&gt;=CrashTest!$B$3,$A531&lt;=CrashTest!$C$3),1,IF(AND($A531&gt;=CrashTest!$B$4,$A531&lt;=CrashTest!$C$4),2,IF(AND($A531&gt;=CrashTest!$B$5,$A531&lt;=CrashTest!$C$5),3,IF(AND($A531&gt;=CrashTest!$B$6,$A531&lt;=CrashTest!$C$6),4,IF(AND($A531&gt;=CrashTest!$B$7,$A531&lt;=CrashTest!$C$7),5,0)))))</f>
        <v>2</v>
      </c>
      <c r="U531" s="8" t="n">
        <f aca="false">IF(T531=0,"",IF(T530=T531,MAX(U530,B531),B531))</f>
        <v>58736.1258950906</v>
      </c>
      <c r="V531" s="9" t="n">
        <f aca="false">IF(T531=0,"",B531/U531-1)</f>
        <v>-0.392721757893672</v>
      </c>
      <c r="W531" s="8" t="n">
        <f aca="false">IF(T531=0,"",IF(T530=T531,MAX(W530,F531),F531))</f>
        <v>5437.89812713875</v>
      </c>
      <c r="X531" s="9" t="n">
        <f aca="false">IF(T531=0,"",F531/W531-1)</f>
        <v>-0.0955286617100299</v>
      </c>
    </row>
    <row r="532" customFormat="false" ht="15" hidden="false" customHeight="false" outlineLevel="0" collapsed="false">
      <c r="A532" s="5" t="n">
        <v>44360</v>
      </c>
      <c r="B532" s="6" t="n">
        <v>38925.4194289889</v>
      </c>
      <c r="C532" s="7" t="n">
        <v>46734.14539</v>
      </c>
      <c r="D532" s="0" t="n">
        <f aca="false">INT((ROW()-3)/30)</f>
        <v>17</v>
      </c>
      <c r="E532" s="0" t="n">
        <f aca="false">2+30*D532</f>
        <v>512</v>
      </c>
      <c r="F532" s="8" t="n">
        <f aca="false">INDEX($F:$F,$E532)*(2*B532/INDEX($B:$B,$E532)-C532/INDEX($C:$C,$E532))</f>
        <v>4998.48511808982</v>
      </c>
      <c r="G532" s="9" t="n">
        <f aca="false">B532/B531-1</f>
        <v>0.0912902663637802</v>
      </c>
      <c r="H532" s="9" t="n">
        <f aca="false">F532/F531-1</f>
        <v>0.0162780065090915</v>
      </c>
      <c r="I532" s="9" t="n">
        <f aca="false">LN(B532/B531)</f>
        <v>0.0873607267933456</v>
      </c>
      <c r="J532" s="9" t="n">
        <f aca="false">LN(F532/F531)</f>
        <v>0.0161469401806827</v>
      </c>
      <c r="K532" s="9" t="n">
        <f aca="false">F532/F525-1</f>
        <v>0.0220613924086301</v>
      </c>
      <c r="L532" s="9" t="n">
        <f aca="false">F532/F502-1</f>
        <v>-0.0329032002782148</v>
      </c>
      <c r="M532" s="9" t="n">
        <f aca="false">B532/B525-1</f>
        <v>0.0897189488319961</v>
      </c>
      <c r="N532" s="9" t="n">
        <f aca="false">B532/B502-1</f>
        <v>-0.22145106305178</v>
      </c>
      <c r="O532" s="8" t="n">
        <f aca="false">MAX(O531,F532)</f>
        <v>5645.35730015574</v>
      </c>
      <c r="P532" s="9" t="n">
        <f aca="false">F532/O532-1</f>
        <v>-0.114584807953268</v>
      </c>
      <c r="Q532" s="8" t="n">
        <f aca="false">MAX(Q531,B532)</f>
        <v>63445.638314436</v>
      </c>
      <c r="R532" s="9" t="n">
        <f aca="false">B532/Q532-1</f>
        <v>-0.386476037390074</v>
      </c>
      <c r="S532" s="9" t="n">
        <f aca="false">B532/INDEX($B:$B,$E532)-1</f>
        <v>0.00763673792422814</v>
      </c>
      <c r="T532" s="0" t="n">
        <f aca="false">IF(AND($A532&gt;=CrashTest!$B$3,$A532&lt;=CrashTest!$C$3),1,IF(AND($A532&gt;=CrashTest!$B$4,$A532&lt;=CrashTest!$C$4),2,IF(AND($A532&gt;=CrashTest!$B$5,$A532&lt;=CrashTest!$C$5),3,IF(AND($A532&gt;=CrashTest!$B$6,$A532&lt;=CrashTest!$C$6),4,IF(AND($A532&gt;=CrashTest!$B$7,$A532&lt;=CrashTest!$C$7),5,0)))))</f>
        <v>2</v>
      </c>
      <c r="U532" s="8" t="n">
        <f aca="false">IF(T532=0,"",IF(T531=T532,MAX(U531,B532),B532))</f>
        <v>58736.1258950906</v>
      </c>
      <c r="V532" s="9" t="n">
        <f aca="false">IF(T532=0,"",B532/U532-1)</f>
        <v>-0.337283165414857</v>
      </c>
      <c r="W532" s="8" t="n">
        <f aca="false">IF(T532=0,"",IF(T531=T532,MAX(W531,F532),F532))</f>
        <v>5437.89812713875</v>
      </c>
      <c r="X532" s="9" t="n">
        <f aca="false">IF(T532=0,"",F532/W532-1)</f>
        <v>-0.0808056713780591</v>
      </c>
    </row>
    <row r="533" customFormat="false" ht="15" hidden="false" customHeight="false" outlineLevel="0" collapsed="false">
      <c r="A533" s="5" t="n">
        <v>44361</v>
      </c>
      <c r="B533" s="6" t="n">
        <v>40455.5959833431</v>
      </c>
      <c r="C533" s="7" t="n">
        <v>49808.48161</v>
      </c>
      <c r="D533" s="0" t="n">
        <f aca="false">INT((ROW()-3)/30)</f>
        <v>17</v>
      </c>
      <c r="E533" s="0" t="n">
        <f aca="false">2+30*D533</f>
        <v>512</v>
      </c>
      <c r="F533" s="8" t="n">
        <f aca="false">INDEX($F:$F,$E533)*(2*B533/INDEX($B:$B,$E533)-C533/INDEX($C:$C,$E533))</f>
        <v>5064.24807093702</v>
      </c>
      <c r="G533" s="9" t="n">
        <f aca="false">B533/B532-1</f>
        <v>0.0393104705562821</v>
      </c>
      <c r="H533" s="9" t="n">
        <f aca="false">F533/F532-1</f>
        <v>0.0131565767014494</v>
      </c>
      <c r="I533" s="9" t="n">
        <f aca="false">LN(B533/B532)</f>
        <v>0.0385574841850659</v>
      </c>
      <c r="J533" s="9" t="n">
        <f aca="false">LN(F533/F532)</f>
        <v>0.0130707806484567</v>
      </c>
      <c r="K533" s="9" t="n">
        <f aca="false">F533/F526-1</f>
        <v>0.036329762850869</v>
      </c>
      <c r="L533" s="9" t="n">
        <f aca="false">F533/F503-1</f>
        <v>-0.00894504308346455</v>
      </c>
      <c r="M533" s="9" t="n">
        <f aca="false">B533/B526-1</f>
        <v>0.19957617915811</v>
      </c>
      <c r="N533" s="9" t="n">
        <f aca="false">B533/B503-1</f>
        <v>-0.140120142993566</v>
      </c>
      <c r="O533" s="8" t="n">
        <f aca="false">MAX(O532,F533)</f>
        <v>5645.35730015574</v>
      </c>
      <c r="P533" s="9" t="n">
        <f aca="false">F533/O533-1</f>
        <v>-0.102935775066477</v>
      </c>
      <c r="Q533" s="8" t="n">
        <f aca="false">MAX(Q532,B533)</f>
        <v>63445.638314436</v>
      </c>
      <c r="R533" s="9" t="n">
        <f aca="false">B533/Q533-1</f>
        <v>-0.362358121722323</v>
      </c>
      <c r="S533" s="9" t="n">
        <f aca="false">B533/INDEX($B:$B,$E533)-1</f>
        <v>0.0472474122418267</v>
      </c>
      <c r="T533" s="0" t="n">
        <f aca="false">IF(AND($A533&gt;=CrashTest!$B$3,$A533&lt;=CrashTest!$C$3),1,IF(AND($A533&gt;=CrashTest!$B$4,$A533&lt;=CrashTest!$C$4),2,IF(AND($A533&gt;=CrashTest!$B$5,$A533&lt;=CrashTest!$C$5),3,IF(AND($A533&gt;=CrashTest!$B$6,$A533&lt;=CrashTest!$C$6),4,IF(AND($A533&gt;=CrashTest!$B$7,$A533&lt;=CrashTest!$C$7),5,0)))))</f>
        <v>2</v>
      </c>
      <c r="U533" s="8" t="n">
        <f aca="false">IF(T533=0,"",IF(T532=T533,MAX(U532,B533),B533))</f>
        <v>58736.1258950906</v>
      </c>
      <c r="V533" s="9" t="n">
        <f aca="false">IF(T533=0,"",B533/U533-1)</f>
        <v>-0.311231454801745</v>
      </c>
      <c r="W533" s="8" t="n">
        <f aca="false">IF(T533=0,"",IF(T532=T533,MAX(W532,F533),F533))</f>
        <v>5437.89812713875</v>
      </c>
      <c r="X533" s="9" t="n">
        <f aca="false">IF(T533=0,"",F533/W533-1)</f>
        <v>-0.0687122206900073</v>
      </c>
    </row>
    <row r="534" customFormat="false" ht="15" hidden="false" customHeight="false" outlineLevel="0" collapsed="false">
      <c r="A534" s="5" t="n">
        <v>44362</v>
      </c>
      <c r="B534" s="6" t="n">
        <v>40254.6514679135</v>
      </c>
      <c r="C534" s="7" t="n">
        <v>48990.12398</v>
      </c>
      <c r="D534" s="0" t="n">
        <f aca="false">INT((ROW()-3)/30)</f>
        <v>17</v>
      </c>
      <c r="E534" s="0" t="n">
        <f aca="false">2+30*D534</f>
        <v>512</v>
      </c>
      <c r="F534" s="8" t="n">
        <f aca="false">INDEX($F:$F,$E534)*(2*B534/INDEX($B:$B,$E534)-C534/INDEX($C:$C,$E534))</f>
        <v>5099.42468022525</v>
      </c>
      <c r="G534" s="9" t="n">
        <f aca="false">B534/B533-1</f>
        <v>-0.00496703881243854</v>
      </c>
      <c r="H534" s="9" t="n">
        <f aca="false">F534/F533-1</f>
        <v>0.00694606756926119</v>
      </c>
      <c r="I534" s="9" t="n">
        <f aca="false">LN(B534/B533)</f>
        <v>-0.00497941555055551</v>
      </c>
      <c r="J534" s="9" t="n">
        <f aca="false">LN(F534/F533)</f>
        <v>0.00692205477412712</v>
      </c>
      <c r="K534" s="9" t="n">
        <f aca="false">F534/F527-1</f>
        <v>0.0505626026944181</v>
      </c>
      <c r="L534" s="9" t="n">
        <f aca="false">F534/F504-1</f>
        <v>0.027082795656117</v>
      </c>
      <c r="M534" s="9" t="n">
        <f aca="false">B534/B527-1</f>
        <v>0.202527039168279</v>
      </c>
      <c r="N534" s="9" t="n">
        <f aca="false">B534/B504-1</f>
        <v>-0.125326780949535</v>
      </c>
      <c r="O534" s="8" t="n">
        <f aca="false">MAX(O533,F534)</f>
        <v>5645.35730015574</v>
      </c>
      <c r="P534" s="9" t="n">
        <f aca="false">F534/O534-1</f>
        <v>-0.0967047063461216</v>
      </c>
      <c r="Q534" s="8" t="n">
        <f aca="false">MAX(Q533,B534)</f>
        <v>63445.638314436</v>
      </c>
      <c r="R534" s="9" t="n">
        <f aca="false">B534/Q534-1</f>
        <v>-0.365525313680165</v>
      </c>
      <c r="S534" s="9" t="n">
        <f aca="false">B534/INDEX($B:$B,$E534)-1</f>
        <v>0.0420456936989957</v>
      </c>
      <c r="T534" s="0" t="n">
        <f aca="false">IF(AND($A534&gt;=CrashTest!$B$3,$A534&lt;=CrashTest!$C$3),1,IF(AND($A534&gt;=CrashTest!$B$4,$A534&lt;=CrashTest!$C$4),2,IF(AND($A534&gt;=CrashTest!$B$5,$A534&lt;=CrashTest!$C$5),3,IF(AND($A534&gt;=CrashTest!$B$6,$A534&lt;=CrashTest!$C$6),4,IF(AND($A534&gt;=CrashTest!$B$7,$A534&lt;=CrashTest!$C$7),5,0)))))</f>
        <v>2</v>
      </c>
      <c r="U534" s="8" t="n">
        <f aca="false">IF(T534=0,"",IF(T533=T534,MAX(U533,B534),B534))</f>
        <v>58736.1258950906</v>
      </c>
      <c r="V534" s="9" t="n">
        <f aca="false">IF(T534=0,"",B534/U534-1)</f>
        <v>-0.314652594898532</v>
      </c>
      <c r="W534" s="8" t="n">
        <f aca="false">IF(T534=0,"",IF(T533=T534,MAX(W533,F534),F534))</f>
        <v>5437.89812713875</v>
      </c>
      <c r="X534" s="9" t="n">
        <f aca="false">IF(T534=0,"",F534/W534-1)</f>
        <v>-0.062243432848493</v>
      </c>
    </row>
    <row r="535" customFormat="false" ht="15" hidden="false" customHeight="false" outlineLevel="0" collapsed="false">
      <c r="A535" s="5" t="n">
        <v>44363</v>
      </c>
      <c r="B535" s="6" t="n">
        <v>38265.5437726476</v>
      </c>
      <c r="C535" s="7" t="n">
        <v>45430.1206</v>
      </c>
      <c r="D535" s="0" t="n">
        <f aca="false">INT((ROW()-3)/30)</f>
        <v>17</v>
      </c>
      <c r="E535" s="0" t="n">
        <f aca="false">2+30*D535</f>
        <v>512</v>
      </c>
      <c r="F535" s="8" t="n">
        <f aca="false">INDEX($F:$F,$E535)*(2*B535/INDEX($B:$B,$E535)-C535/INDEX($C:$C,$E535))</f>
        <v>4967.82646042121</v>
      </c>
      <c r="G535" s="9" t="n">
        <f aca="false">B535/B534-1</f>
        <v>-0.0494131143291948</v>
      </c>
      <c r="H535" s="9" t="n">
        <f aca="false">F535/F534-1</f>
        <v>-0.0258064836832189</v>
      </c>
      <c r="I535" s="9" t="n">
        <f aca="false">LN(B535/B534)</f>
        <v>-0.0506757107412741</v>
      </c>
      <c r="J535" s="9" t="n">
        <f aca="false">LN(F535/F534)</f>
        <v>-0.0261453130241833</v>
      </c>
      <c r="K535" s="9" t="n">
        <f aca="false">F535/F528-1</f>
        <v>0.00145841325242113</v>
      </c>
      <c r="L535" s="9" t="n">
        <f aca="false">F535/F505-1</f>
        <v>-0.000212850573132251</v>
      </c>
      <c r="M535" s="9" t="n">
        <f aca="false">B535/B528-1</f>
        <v>0.0238823520313911</v>
      </c>
      <c r="N535" s="9" t="n">
        <f aca="false">B535/B505-1</f>
        <v>-0.120178519775884</v>
      </c>
      <c r="O535" s="8" t="n">
        <f aca="false">MAX(O534,F535)</f>
        <v>5645.35730015574</v>
      </c>
      <c r="P535" s="9" t="n">
        <f aca="false">F535/O535-1</f>
        <v>-0.120015581602929</v>
      </c>
      <c r="Q535" s="8" t="n">
        <f aca="false">MAX(Q534,B535)</f>
        <v>63445.638314436</v>
      </c>
      <c r="R535" s="9" t="n">
        <f aca="false">B535/Q535-1</f>
        <v>-0.396876683894267</v>
      </c>
      <c r="S535" s="9" t="n">
        <f aca="false">B535/INDEX($B:$B,$E535)-1</f>
        <v>-0.00944502929999791</v>
      </c>
      <c r="T535" s="0" t="n">
        <f aca="false">IF(AND($A535&gt;=CrashTest!$B$3,$A535&lt;=CrashTest!$C$3),1,IF(AND($A535&gt;=CrashTest!$B$4,$A535&lt;=CrashTest!$C$4),2,IF(AND($A535&gt;=CrashTest!$B$5,$A535&lt;=CrashTest!$C$5),3,IF(AND($A535&gt;=CrashTest!$B$6,$A535&lt;=CrashTest!$C$6),4,IF(AND($A535&gt;=CrashTest!$B$7,$A535&lt;=CrashTest!$C$7),5,0)))))</f>
        <v>2</v>
      </c>
      <c r="U535" s="8" t="n">
        <f aca="false">IF(T535=0,"",IF(T534=T535,MAX(U534,B535),B535))</f>
        <v>58736.1258950906</v>
      </c>
      <c r="V535" s="9" t="n">
        <f aca="false">IF(T535=0,"",B535/U535-1)</f>
        <v>-0.348517744582028</v>
      </c>
      <c r="W535" s="8" t="n">
        <f aca="false">IF(T535=0,"",IF(T534=T535,MAX(W534,F535),F535))</f>
        <v>5437.89812713875</v>
      </c>
      <c r="X535" s="9" t="n">
        <f aca="false">IF(T535=0,"",F535/W535-1)</f>
        <v>-0.0864436323975196</v>
      </c>
    </row>
    <row r="536" customFormat="false" ht="15" hidden="false" customHeight="false" outlineLevel="0" collapsed="false">
      <c r="A536" s="5" t="n">
        <v>44364</v>
      </c>
      <c r="B536" s="6" t="n">
        <v>38018.6432346581</v>
      </c>
      <c r="C536" s="7" t="n">
        <v>44994.58649</v>
      </c>
      <c r="D536" s="0" t="n">
        <f aca="false">INT((ROW()-3)/30)</f>
        <v>17</v>
      </c>
      <c r="E536" s="0" t="n">
        <f aca="false">2+30*D536</f>
        <v>512</v>
      </c>
      <c r="F536" s="8" t="n">
        <f aca="false">INDEX($F:$F,$E536)*(2*B536/INDEX($B:$B,$E536)-C536/INDEX($C:$C,$E536))</f>
        <v>4950.82006207738</v>
      </c>
      <c r="G536" s="9" t="n">
        <f aca="false">B536/B535-1</f>
        <v>-0.00645229398689451</v>
      </c>
      <c r="H536" s="9" t="n">
        <f aca="false">F536/F535-1</f>
        <v>-0.00342330765362309</v>
      </c>
      <c r="I536" s="9" t="n">
        <f aca="false">LN(B536/B535)</f>
        <v>-0.00647320001214235</v>
      </c>
      <c r="J536" s="9" t="n">
        <f aca="false">LN(F536/F535)</f>
        <v>-0.00342918057831808</v>
      </c>
      <c r="K536" s="9" t="n">
        <f aca="false">F536/F529-1</f>
        <v>-0.00485703415960548</v>
      </c>
      <c r="L536" s="9" t="n">
        <f aca="false">F536/F506-1</f>
        <v>0.00424846601633444</v>
      </c>
      <c r="M536" s="9" t="n">
        <f aca="false">B536/B529-1</f>
        <v>0.032385840010366</v>
      </c>
      <c r="N536" s="9" t="n">
        <f aca="false">B536/B506-1</f>
        <v>-0.11150239333348</v>
      </c>
      <c r="O536" s="8" t="n">
        <f aca="false">MAX(O535,F536)</f>
        <v>5645.35730015574</v>
      </c>
      <c r="P536" s="9" t="n">
        <f aca="false">F536/O536-1</f>
        <v>-0.123028038997497</v>
      </c>
      <c r="Q536" s="8" t="n">
        <f aca="false">MAX(Q535,B536)</f>
        <v>63445.638314436</v>
      </c>
      <c r="R536" s="9" t="n">
        <f aca="false">B536/Q536-1</f>
        <v>-0.400768212840132</v>
      </c>
      <c r="S536" s="9" t="n">
        <f aca="false">B536/INDEX($B:$B,$E536)-1</f>
        <v>-0.015836381181134</v>
      </c>
      <c r="T536" s="0" t="n">
        <f aca="false">IF(AND($A536&gt;=CrashTest!$B$3,$A536&lt;=CrashTest!$C$3),1,IF(AND($A536&gt;=CrashTest!$B$4,$A536&lt;=CrashTest!$C$4),2,IF(AND($A536&gt;=CrashTest!$B$5,$A536&lt;=CrashTest!$C$5),3,IF(AND($A536&gt;=CrashTest!$B$6,$A536&lt;=CrashTest!$C$6),4,IF(AND($A536&gt;=CrashTest!$B$7,$A536&lt;=CrashTest!$C$7),5,0)))))</f>
        <v>2</v>
      </c>
      <c r="U536" s="8" t="n">
        <f aca="false">IF(T536=0,"",IF(T535=T536,MAX(U535,B536),B536))</f>
        <v>58736.1258950906</v>
      </c>
      <c r="V536" s="9" t="n">
        <f aca="false">IF(T536=0,"",B536/U536-1)</f>
        <v>-0.352721299621229</v>
      </c>
      <c r="W536" s="8" t="n">
        <f aca="false">IF(T536=0,"",IF(T535=T536,MAX(W535,F536),F536))</f>
        <v>5437.89812713875</v>
      </c>
      <c r="X536" s="9" t="n">
        <f aca="false">IF(T536=0,"",F536/W536-1)</f>
        <v>-0.0895710169027494</v>
      </c>
    </row>
    <row r="537" customFormat="false" ht="15" hidden="false" customHeight="false" outlineLevel="0" collapsed="false">
      <c r="A537" s="5" t="n">
        <v>44365</v>
      </c>
      <c r="B537" s="6" t="n">
        <v>35714.3120787259</v>
      </c>
      <c r="C537" s="7" t="n">
        <v>40769.44403</v>
      </c>
      <c r="D537" s="0" t="n">
        <f aca="false">INT((ROW()-3)/30)</f>
        <v>17</v>
      </c>
      <c r="E537" s="0" t="n">
        <f aca="false">2+30*D537</f>
        <v>512</v>
      </c>
      <c r="F537" s="8" t="n">
        <f aca="false">INDEX($F:$F,$E537)*(2*B537/INDEX($B:$B,$E537)-C537/INDEX($C:$C,$E537))</f>
        <v>4809.03578134101</v>
      </c>
      <c r="G537" s="9" t="n">
        <f aca="false">B537/B536-1</f>
        <v>-0.0606105573444438</v>
      </c>
      <c r="H537" s="9" t="n">
        <f aca="false">F537/F536-1</f>
        <v>-0.0286385445155675</v>
      </c>
      <c r="I537" s="9" t="n">
        <f aca="false">LN(B537/B536)</f>
        <v>-0.0625251438433279</v>
      </c>
      <c r="J537" s="9" t="n">
        <f aca="false">LN(F537/F536)</f>
        <v>-0.0290566292025682</v>
      </c>
      <c r="K537" s="9" t="n">
        <f aca="false">F537/F530-1</f>
        <v>-0.0226418242882323</v>
      </c>
      <c r="L537" s="9" t="n">
        <f aca="false">F537/F507-1</f>
        <v>-0.0612095648280872</v>
      </c>
      <c r="M537" s="9" t="n">
        <f aca="false">B537/B530-1</f>
        <v>-0.0395607232948473</v>
      </c>
      <c r="N537" s="9" t="n">
        <f aca="false">B537/B507-1</f>
        <v>-0.0512241986704843</v>
      </c>
      <c r="O537" s="8" t="n">
        <f aca="false">MAX(O536,F537)</f>
        <v>5645.35730015574</v>
      </c>
      <c r="P537" s="9" t="n">
        <f aca="false">F537/O537-1</f>
        <v>-0.148143239541571</v>
      </c>
      <c r="Q537" s="8" t="n">
        <f aca="false">MAX(Q536,B537)</f>
        <v>63445.638314436</v>
      </c>
      <c r="R537" s="9" t="n">
        <f aca="false">B537/Q537-1</f>
        <v>-0.437087985438398</v>
      </c>
      <c r="S537" s="9" t="n">
        <f aca="false">B537/INDEX($B:$B,$E537)-1</f>
        <v>-0.0754870866358702</v>
      </c>
      <c r="T537" s="0" t="n">
        <f aca="false">IF(AND($A537&gt;=CrashTest!$B$3,$A537&lt;=CrashTest!$C$3),1,IF(AND($A537&gt;=CrashTest!$B$4,$A537&lt;=CrashTest!$C$4),2,IF(AND($A537&gt;=CrashTest!$B$5,$A537&lt;=CrashTest!$C$5),3,IF(AND($A537&gt;=CrashTest!$B$6,$A537&lt;=CrashTest!$C$6),4,IF(AND($A537&gt;=CrashTest!$B$7,$A537&lt;=CrashTest!$C$7),5,0)))))</f>
        <v>2</v>
      </c>
      <c r="U537" s="8" t="n">
        <f aca="false">IF(T537=0,"",IF(T536=T537,MAX(U536,B537),B537))</f>
        <v>58736.1258950906</v>
      </c>
      <c r="V537" s="9" t="n">
        <f aca="false">IF(T537=0,"",B537/U537-1)</f>
        <v>-0.391953222408374</v>
      </c>
      <c r="W537" s="8" t="n">
        <f aca="false">IF(T537=0,"",IF(T536=T537,MAX(W536,F537),F537))</f>
        <v>5437.89812713875</v>
      </c>
      <c r="X537" s="9" t="n">
        <f aca="false">IF(T537=0,"",F537/W537-1)</f>
        <v>-0.115644377863443</v>
      </c>
    </row>
    <row r="538" customFormat="false" ht="15" hidden="false" customHeight="false" outlineLevel="0" collapsed="false">
      <c r="A538" s="5" t="n">
        <v>44366</v>
      </c>
      <c r="B538" s="6" t="n">
        <v>35555.9763966686</v>
      </c>
      <c r="C538" s="7" t="n">
        <v>40230.77678</v>
      </c>
      <c r="D538" s="0" t="n">
        <f aca="false">INT((ROW()-3)/30)</f>
        <v>17</v>
      </c>
      <c r="E538" s="0" t="n">
        <f aca="false">2+30*D538</f>
        <v>512</v>
      </c>
      <c r="F538" s="8" t="n">
        <f aca="false">INDEX($F:$F,$E538)*(2*B538/INDEX($B:$B,$E538)-C538/INDEX($C:$C,$E538))</f>
        <v>4825.53553176121</v>
      </c>
      <c r="G538" s="9" t="n">
        <f aca="false">B538/B537-1</f>
        <v>-0.00443339582485247</v>
      </c>
      <c r="H538" s="9" t="n">
        <f aca="false">F538/F537-1</f>
        <v>0.0034309893231026</v>
      </c>
      <c r="I538" s="9" t="n">
        <f aca="false">LN(B538/B537)</f>
        <v>-0.00444325246717542</v>
      </c>
      <c r="J538" s="9" t="n">
        <f aca="false">LN(F538/F537)</f>
        <v>0.00342511690753161</v>
      </c>
      <c r="K538" s="9" t="n">
        <f aca="false">F538/F531-1</f>
        <v>-0.0188856194031882</v>
      </c>
      <c r="L538" s="9" t="n">
        <f aca="false">F538/F508-1</f>
        <v>-0.0316616588947136</v>
      </c>
      <c r="M538" s="9" t="n">
        <f aca="false">B538/B531-1</f>
        <v>-0.00317346551575348</v>
      </c>
      <c r="N538" s="9" t="n">
        <f aca="false">B538/B508-1</f>
        <v>-0.128517220226415</v>
      </c>
      <c r="O538" s="8" t="n">
        <f aca="false">MAX(O537,F538)</f>
        <v>5645.35730015574</v>
      </c>
      <c r="P538" s="9" t="n">
        <f aca="false">F538/O538-1</f>
        <v>-0.145220528091626</v>
      </c>
      <c r="Q538" s="8" t="n">
        <f aca="false">MAX(Q537,B538)</f>
        <v>63445.638314436</v>
      </c>
      <c r="R538" s="9" t="n">
        <f aca="false">B538/Q538-1</f>
        <v>-0.439583597213515</v>
      </c>
      <c r="S538" s="9" t="n">
        <f aca="false">B538/INDEX($B:$B,$E538)-1</f>
        <v>-0.079585818326001</v>
      </c>
      <c r="T538" s="0" t="n">
        <f aca="false">IF(AND($A538&gt;=CrashTest!$B$3,$A538&lt;=CrashTest!$C$3),1,IF(AND($A538&gt;=CrashTest!$B$4,$A538&lt;=CrashTest!$C$4),2,IF(AND($A538&gt;=CrashTest!$B$5,$A538&lt;=CrashTest!$C$5),3,IF(AND($A538&gt;=CrashTest!$B$6,$A538&lt;=CrashTest!$C$6),4,IF(AND($A538&gt;=CrashTest!$B$7,$A538&lt;=CrashTest!$C$7),5,0)))))</f>
        <v>2</v>
      </c>
      <c r="U538" s="8" t="n">
        <f aca="false">IF(T538=0,"",IF(T537=T538,MAX(U537,B538),B538))</f>
        <v>58736.1258950906</v>
      </c>
      <c r="V538" s="9" t="n">
        <f aca="false">IF(T538=0,"",B538/U538-1)</f>
        <v>-0.394648934453464</v>
      </c>
      <c r="W538" s="8" t="n">
        <f aca="false">IF(T538=0,"",IF(T537=T538,MAX(W537,F538),F538))</f>
        <v>5437.89812713875</v>
      </c>
      <c r="X538" s="9" t="n">
        <f aca="false">IF(T538=0,"",F538/W538-1)</f>
        <v>-0.112610163166067</v>
      </c>
    </row>
    <row r="539" customFormat="false" ht="15" hidden="false" customHeight="false" outlineLevel="0" collapsed="false">
      <c r="A539" s="5" t="n">
        <v>44367</v>
      </c>
      <c r="B539" s="6" t="n">
        <v>35599.9418784337</v>
      </c>
      <c r="C539" s="7" t="n">
        <v>40567.31351</v>
      </c>
      <c r="D539" s="0" t="n">
        <f aca="false">INT((ROW()-3)/30)</f>
        <v>17</v>
      </c>
      <c r="E539" s="0" t="n">
        <f aca="false">2+30*D539</f>
        <v>512</v>
      </c>
      <c r="F539" s="8" t="n">
        <f aca="false">INDEX($F:$F,$E539)*(2*B539/INDEX($B:$B,$E539)-C539/INDEX($C:$C,$E539))</f>
        <v>4801.19824712081</v>
      </c>
      <c r="G539" s="9" t="n">
        <f aca="false">B539/B538-1</f>
        <v>0.00123651453906426</v>
      </c>
      <c r="H539" s="9" t="n">
        <f aca="false">F539/F538-1</f>
        <v>-0.00504343704034893</v>
      </c>
      <c r="I539" s="9" t="n">
        <f aca="false">LN(B539/B538)</f>
        <v>0.00123575068457488</v>
      </c>
      <c r="J539" s="9" t="n">
        <f aca="false">LN(F539/F538)</f>
        <v>-0.00505619809339896</v>
      </c>
      <c r="K539" s="9" t="n">
        <f aca="false">F539/F532-1</f>
        <v>-0.039469332469355</v>
      </c>
      <c r="L539" s="9" t="n">
        <f aca="false">F539/F509-1</f>
        <v>-0.0156361291543916</v>
      </c>
      <c r="M539" s="9" t="n">
        <f aca="false">B539/B532-1</f>
        <v>-0.0854320287189665</v>
      </c>
      <c r="N539" s="9" t="n">
        <f aca="false">B539/B509-1</f>
        <v>-0.0423515145080738</v>
      </c>
      <c r="O539" s="8" t="n">
        <f aca="false">MAX(O538,F539)</f>
        <v>5645.35730015574</v>
      </c>
      <c r="P539" s="9" t="n">
        <f aca="false">F539/O539-1</f>
        <v>-0.149531554541578</v>
      </c>
      <c r="Q539" s="8" t="n">
        <f aca="false">MAX(Q538,B539)</f>
        <v>63445.638314436</v>
      </c>
      <c r="R539" s="9" t="n">
        <f aca="false">B539/Q539-1</f>
        <v>-0.43889063418354</v>
      </c>
      <c r="S539" s="9" t="n">
        <f aca="false">B539/INDEX($B:$B,$E539)-1</f>
        <v>-0.0784477128084002</v>
      </c>
      <c r="T539" s="0" t="n">
        <f aca="false">IF(AND($A539&gt;=CrashTest!$B$3,$A539&lt;=CrashTest!$C$3),1,IF(AND($A539&gt;=CrashTest!$B$4,$A539&lt;=CrashTest!$C$4),2,IF(AND($A539&gt;=CrashTest!$B$5,$A539&lt;=CrashTest!$C$5),3,IF(AND($A539&gt;=CrashTest!$B$6,$A539&lt;=CrashTest!$C$6),4,IF(AND($A539&gt;=CrashTest!$B$7,$A539&lt;=CrashTest!$C$7),5,0)))))</f>
        <v>2</v>
      </c>
      <c r="U539" s="8" t="n">
        <f aca="false">IF(T539=0,"",IF(T538=T539,MAX(U538,B539),B539))</f>
        <v>58736.1258950906</v>
      </c>
      <c r="V539" s="9" t="n">
        <f aca="false">IF(T539=0,"",B539/U539-1)</f>
        <v>-0.393900409059677</v>
      </c>
      <c r="W539" s="8" t="n">
        <f aca="false">IF(T539=0,"",IF(T538=T539,MAX(W538,F539),F539))</f>
        <v>5437.89812713875</v>
      </c>
      <c r="X539" s="9" t="n">
        <f aca="false">IF(T539=0,"",F539/W539-1)</f>
        <v>-0.117085657938384</v>
      </c>
    </row>
    <row r="540" customFormat="false" ht="15" hidden="false" customHeight="false" outlineLevel="0" collapsed="false">
      <c r="A540" s="5" t="n">
        <v>44368</v>
      </c>
      <c r="B540" s="6" t="n">
        <v>31715.1598624196</v>
      </c>
      <c r="C540" s="7" t="n">
        <v>31521.86525</v>
      </c>
      <c r="D540" s="0" t="n">
        <f aca="false">INT((ROW()-3)/30)</f>
        <v>17</v>
      </c>
      <c r="E540" s="0" t="n">
        <f aca="false">2+30*D540</f>
        <v>512</v>
      </c>
      <c r="F540" s="8" t="n">
        <f aca="false">INDEX($F:$F,$E540)*(2*B540/INDEX($B:$B,$E540)-C540/INDEX($C:$C,$E540))</f>
        <v>4765.30740227457</v>
      </c>
      <c r="G540" s="9" t="n">
        <f aca="false">B540/B539-1</f>
        <v>-0.109123268495207</v>
      </c>
      <c r="H540" s="9" t="n">
        <f aca="false">F540/F539-1</f>
        <v>-0.00747539322454693</v>
      </c>
      <c r="I540" s="9" t="n">
        <f aca="false">LN(B540/B539)</f>
        <v>-0.115549209561831</v>
      </c>
      <c r="J540" s="9" t="n">
        <f aca="false">LN(F540/F539)</f>
        <v>-0.00750347400726649</v>
      </c>
      <c r="K540" s="9" t="n">
        <f aca="false">F540/F533-1</f>
        <v>-0.0590296258151377</v>
      </c>
      <c r="L540" s="9" t="n">
        <f aca="false">F540/F510-1</f>
        <v>-0.0339835923230447</v>
      </c>
      <c r="M540" s="9" t="n">
        <f aca="false">B540/B533-1</f>
        <v>-0.216050113920512</v>
      </c>
      <c r="N540" s="9" t="n">
        <f aca="false">B540/B510-1</f>
        <v>-0.157484627265497</v>
      </c>
      <c r="O540" s="8" t="n">
        <f aca="false">MAX(O539,F540)</f>
        <v>5645.35730015574</v>
      </c>
      <c r="P540" s="9" t="n">
        <f aca="false">F540/O540-1</f>
        <v>-0.155889140596449</v>
      </c>
      <c r="Q540" s="8" t="n">
        <f aca="false">MAX(Q539,B540)</f>
        <v>63445.638314436</v>
      </c>
      <c r="R540" s="9" t="n">
        <f aca="false">B540/Q540-1</f>
        <v>-0.500120722164705</v>
      </c>
      <c r="S540" s="9" t="n">
        <f aca="false">B540/INDEX($B:$B,$E540)-1</f>
        <v>-0.179010510475982</v>
      </c>
      <c r="T540" s="0" t="n">
        <f aca="false">IF(AND($A540&gt;=CrashTest!$B$3,$A540&lt;=CrashTest!$C$3),1,IF(AND($A540&gt;=CrashTest!$B$4,$A540&lt;=CrashTest!$C$4),2,IF(AND($A540&gt;=CrashTest!$B$5,$A540&lt;=CrashTest!$C$5),3,IF(AND($A540&gt;=CrashTest!$B$6,$A540&lt;=CrashTest!$C$6),4,IF(AND($A540&gt;=CrashTest!$B$7,$A540&lt;=CrashTest!$C$7),5,0)))))</f>
        <v>2</v>
      </c>
      <c r="U540" s="8" t="n">
        <f aca="false">IF(T540=0,"",IF(T539=T540,MAX(U539,B540),B540))</f>
        <v>58736.1258950906</v>
      </c>
      <c r="V540" s="9" t="n">
        <f aca="false">IF(T540=0,"",B540/U540-1)</f>
        <v>-0.460039977456694</v>
      </c>
      <c r="W540" s="8" t="n">
        <f aca="false">IF(T540=0,"",IF(T539=T540,MAX(W539,F540),F540))</f>
        <v>5437.89812713875</v>
      </c>
      <c r="X540" s="9" t="n">
        <f aca="false">IF(T540=0,"",F540/W540-1)</f>
        <v>-0.123685789828887</v>
      </c>
    </row>
    <row r="541" customFormat="false" ht="15" hidden="false" customHeight="false" outlineLevel="0" collapsed="false">
      <c r="A541" s="5" t="n">
        <v>44369</v>
      </c>
      <c r="B541" s="6" t="n">
        <v>32394.5555949737</v>
      </c>
      <c r="C541" s="7" t="n">
        <v>33716.03467</v>
      </c>
      <c r="D541" s="0" t="n">
        <f aca="false">INT((ROW()-3)/30)</f>
        <v>17</v>
      </c>
      <c r="E541" s="0" t="n">
        <f aca="false">2+30*D541</f>
        <v>512</v>
      </c>
      <c r="F541" s="8" t="n">
        <f aca="false">INDEX($F:$F,$E541)*(2*B541/INDEX($B:$B,$E541)-C541/INDEX($C:$C,$E541))</f>
        <v>4706.89074557014</v>
      </c>
      <c r="G541" s="9" t="n">
        <f aca="false">B541/B540-1</f>
        <v>0.0214217975094977</v>
      </c>
      <c r="H541" s="9" t="n">
        <f aca="false">F541/F540-1</f>
        <v>-0.0122587383715366</v>
      </c>
      <c r="I541" s="9" t="n">
        <f aca="false">LN(B541/B540)</f>
        <v>0.0211955758197291</v>
      </c>
      <c r="J541" s="9" t="n">
        <f aca="false">LN(F541/F540)</f>
        <v>-0.012334496473922</v>
      </c>
      <c r="K541" s="9" t="n">
        <f aca="false">F541/F534-1</f>
        <v>-0.0769761216745271</v>
      </c>
      <c r="L541" s="9" t="n">
        <f aca="false">F541/F511-1</f>
        <v>-0.0406118483157756</v>
      </c>
      <c r="M541" s="9" t="n">
        <f aca="false">B541/B534-1</f>
        <v>-0.195259320011875</v>
      </c>
      <c r="N541" s="9" t="n">
        <f aca="false">B541/B511-1</f>
        <v>-0.0684315133845377</v>
      </c>
      <c r="O541" s="8" t="n">
        <f aca="false">MAX(O540,F541)</f>
        <v>5645.35730015574</v>
      </c>
      <c r="P541" s="9" t="n">
        <f aca="false">F541/O541-1</f>
        <v>-0.16623687477845</v>
      </c>
      <c r="Q541" s="8" t="n">
        <f aca="false">MAX(Q540,B541)</f>
        <v>63445.638314436</v>
      </c>
      <c r="R541" s="9" t="n">
        <f aca="false">B541/Q541-1</f>
        <v>-0.489412409495723</v>
      </c>
      <c r="S541" s="9" t="n">
        <f aca="false">B541/INDEX($B:$B,$E541)-1</f>
        <v>-0.161423439873972</v>
      </c>
      <c r="T541" s="0" t="n">
        <f aca="false">IF(AND($A541&gt;=CrashTest!$B$3,$A541&lt;=CrashTest!$C$3),1,IF(AND($A541&gt;=CrashTest!$B$4,$A541&lt;=CrashTest!$C$4),2,IF(AND($A541&gt;=CrashTest!$B$5,$A541&lt;=CrashTest!$C$5),3,IF(AND($A541&gt;=CrashTest!$B$6,$A541&lt;=CrashTest!$C$6),4,IF(AND($A541&gt;=CrashTest!$B$7,$A541&lt;=CrashTest!$C$7),5,0)))))</f>
        <v>2</v>
      </c>
      <c r="U541" s="8" t="n">
        <f aca="false">IF(T541=0,"",IF(T540=T541,MAX(U540,B541),B541))</f>
        <v>58736.1258950906</v>
      </c>
      <c r="V541" s="9" t="n">
        <f aca="false">IF(T541=0,"",B541/U541-1)</f>
        <v>-0.448473063190547</v>
      </c>
      <c r="W541" s="8" t="n">
        <f aca="false">IF(T541=0,"",IF(T540=T541,MAX(W540,F541),F541))</f>
        <v>5437.89812713875</v>
      </c>
      <c r="X541" s="9" t="n">
        <f aca="false">IF(T541=0,"",F541/W541-1)</f>
        <v>-0.134428296462634</v>
      </c>
    </row>
    <row r="542" customFormat="false" ht="15" hidden="false" customHeight="false" outlineLevel="0" collapsed="false">
      <c r="A542" s="5" t="n">
        <v>44370</v>
      </c>
      <c r="B542" s="6" t="n">
        <v>33610.4968129749</v>
      </c>
      <c r="C542" s="7" t="n">
        <v>36045.39422</v>
      </c>
      <c r="D542" s="0" t="n">
        <f aca="false">INT((ROW()-3)/30)</f>
        <v>17</v>
      </c>
      <c r="E542" s="0" t="n">
        <f aca="false">2+30*D542</f>
        <v>512</v>
      </c>
      <c r="F542" s="8" t="n">
        <f aca="false">INDEX($F:$F,$E542)*(2*B542/INDEX($B:$B,$E542)-C542/INDEX($C:$C,$E542))</f>
        <v>4771.15602646112</v>
      </c>
      <c r="G542" s="9" t="n">
        <f aca="false">B542/B541-1</f>
        <v>0.0375353572743522</v>
      </c>
      <c r="H542" s="9" t="n">
        <f aca="false">F542/F541-1</f>
        <v>0.01365344648194</v>
      </c>
      <c r="I542" s="9" t="n">
        <f aca="false">LN(B542/B541)</f>
        <v>0.0368480518426106</v>
      </c>
      <c r="J542" s="9" t="n">
        <f aca="false">LN(F542/F541)</f>
        <v>0.0135610779972568</v>
      </c>
      <c r="K542" s="9" t="n">
        <f aca="false">F542/F535-1</f>
        <v>-0.0395888293455831</v>
      </c>
      <c r="L542" s="9" t="n">
        <f aca="false">F542/F512-1</f>
        <v>-0.032357432047126</v>
      </c>
      <c r="M542" s="9" t="n">
        <f aca="false">B542/B535-1</f>
        <v>-0.121651138353877</v>
      </c>
      <c r="N542" s="9" t="n">
        <f aca="false">B542/B512-1</f>
        <v>-0.129947169087745</v>
      </c>
      <c r="O542" s="8" t="n">
        <f aca="false">MAX(O541,F542)</f>
        <v>5645.35730015574</v>
      </c>
      <c r="P542" s="9" t="n">
        <f aca="false">F542/O542-1</f>
        <v>-0.154853134569623</v>
      </c>
      <c r="Q542" s="8" t="n">
        <f aca="false">MAX(Q541,B542)</f>
        <v>63445.638314436</v>
      </c>
      <c r="R542" s="9" t="n">
        <f aca="false">B542/Q542-1</f>
        <v>-0.470247321866295</v>
      </c>
      <c r="S542" s="9" t="n">
        <f aca="false">B542/INDEX($B:$B,$E542)-1</f>
        <v>-0.129947169087745</v>
      </c>
      <c r="T542" s="0" t="n">
        <f aca="false">IF(AND($A542&gt;=CrashTest!$B$3,$A542&lt;=CrashTest!$C$3),1,IF(AND($A542&gt;=CrashTest!$B$4,$A542&lt;=CrashTest!$C$4),2,IF(AND($A542&gt;=CrashTest!$B$5,$A542&lt;=CrashTest!$C$5),3,IF(AND($A542&gt;=CrashTest!$B$6,$A542&lt;=CrashTest!$C$6),4,IF(AND($A542&gt;=CrashTest!$B$7,$A542&lt;=CrashTest!$C$7),5,0)))))</f>
        <v>2</v>
      </c>
      <c r="U542" s="8" t="n">
        <f aca="false">IF(T542=0,"",IF(T541=T542,MAX(U541,B542),B542))</f>
        <v>58736.1258950906</v>
      </c>
      <c r="V542" s="9" t="n">
        <f aca="false">IF(T542=0,"",B542/U542-1)</f>
        <v>-0.427771302570975</v>
      </c>
      <c r="W542" s="8" t="n">
        <f aca="false">IF(T542=0,"",IF(T541=T542,MAX(W541,F542),F542))</f>
        <v>5437.89812713875</v>
      </c>
      <c r="X542" s="9" t="n">
        <f aca="false">IF(T542=0,"",F542/W542-1)</f>
        <v>-0.122610259532105</v>
      </c>
    </row>
    <row r="543" customFormat="false" ht="15" hidden="false" customHeight="false" outlineLevel="0" collapsed="false">
      <c r="A543" s="5" t="n">
        <v>44371</v>
      </c>
      <c r="B543" s="6" t="n">
        <v>34658.972875979</v>
      </c>
      <c r="C543" s="7" t="n">
        <v>37946.44982</v>
      </c>
      <c r="D543" s="0" t="n">
        <f aca="false">INT((ROW()-3)/30)</f>
        <v>18</v>
      </c>
      <c r="E543" s="0" t="n">
        <f aca="false">2+30*D543</f>
        <v>542</v>
      </c>
      <c r="F543" s="8" t="n">
        <f aca="false">INDEX($F:$F,$E543)*(2*B543/INDEX($B:$B,$E543)-C543/INDEX($C:$C,$E543))</f>
        <v>4817.19387404214</v>
      </c>
      <c r="G543" s="9" t="n">
        <f aca="false">B543/B542-1</f>
        <v>0.031194899285135</v>
      </c>
      <c r="H543" s="9" t="n">
        <f aca="false">F543/F542-1</f>
        <v>0.00964920185499851</v>
      </c>
      <c r="I543" s="9" t="n">
        <f aca="false">LN(B543/B542)</f>
        <v>0.0307182262430344</v>
      </c>
      <c r="J543" s="9" t="n">
        <f aca="false">LN(F543/F542)</f>
        <v>0.0096029456258652</v>
      </c>
      <c r="K543" s="9" t="n">
        <f aca="false">F543/F536-1</f>
        <v>-0.0269907179739372</v>
      </c>
      <c r="L543" s="9" t="n">
        <f aca="false">F543/F513-1</f>
        <v>-0.0291068981038674</v>
      </c>
      <c r="M543" s="9" t="n">
        <f aca="false">B543/B536-1</f>
        <v>-0.0883690230064916</v>
      </c>
      <c r="N543" s="9" t="n">
        <f aca="false">B543/B513-1</f>
        <v>-0.0943511836462178</v>
      </c>
      <c r="O543" s="8" t="n">
        <f aca="false">MAX(O542,F543)</f>
        <v>5645.35730015574</v>
      </c>
      <c r="P543" s="9" t="n">
        <f aca="false">F543/O543-1</f>
        <v>-0.146698141867966</v>
      </c>
      <c r="Q543" s="8" t="n">
        <f aca="false">MAX(Q542,B543)</f>
        <v>63445.638314436</v>
      </c>
      <c r="R543" s="9" t="n">
        <f aca="false">B543/Q543-1</f>
        <v>-0.453721740425883</v>
      </c>
      <c r="S543" s="9" t="n">
        <f aca="false">B543/INDEX($B:$B,$E543)-1</f>
        <v>0.031194899285135</v>
      </c>
      <c r="T543" s="0" t="n">
        <f aca="false">IF(AND($A543&gt;=CrashTest!$B$3,$A543&lt;=CrashTest!$C$3),1,IF(AND($A543&gt;=CrashTest!$B$4,$A543&lt;=CrashTest!$C$4),2,IF(AND($A543&gt;=CrashTest!$B$5,$A543&lt;=CrashTest!$C$5),3,IF(AND($A543&gt;=CrashTest!$B$6,$A543&lt;=CrashTest!$C$6),4,IF(AND($A543&gt;=CrashTest!$B$7,$A543&lt;=CrashTest!$C$7),5,0)))))</f>
        <v>2</v>
      </c>
      <c r="U543" s="8" t="n">
        <f aca="false">IF(T543=0,"",IF(T542=T543,MAX(U542,B543),B543))</f>
        <v>58736.1258950906</v>
      </c>
      <c r="V543" s="9" t="n">
        <f aca="false">IF(T543=0,"",B543/U543-1)</f>
        <v>-0.409920685986613</v>
      </c>
      <c r="W543" s="8" t="n">
        <f aca="false">IF(T543=0,"",IF(T542=T543,MAX(W542,F543),F543))</f>
        <v>5437.89812713875</v>
      </c>
      <c r="X543" s="9" t="n">
        <f aca="false">IF(T543=0,"",F543/W543-1)</f>
        <v>-0.114144148820826</v>
      </c>
    </row>
    <row r="544" customFormat="false" ht="15" hidden="false" customHeight="false" outlineLevel="0" collapsed="false">
      <c r="A544" s="5" t="n">
        <v>44372</v>
      </c>
      <c r="B544" s="6" t="n">
        <v>31683.5032004676</v>
      </c>
      <c r="C544" s="7" t="n">
        <v>31932.87576</v>
      </c>
      <c r="D544" s="0" t="n">
        <f aca="false">INT((ROW()-3)/30)</f>
        <v>18</v>
      </c>
      <c r="E544" s="0" t="n">
        <f aca="false">2+30*D544</f>
        <v>542</v>
      </c>
      <c r="F544" s="8" t="n">
        <f aca="false">INDEX($F:$F,$E544)*(2*B544/INDEX($B:$B,$E544)-C544/INDEX($C:$C,$E544))</f>
        <v>4768.42015075244</v>
      </c>
      <c r="G544" s="9" t="n">
        <f aca="false">B544/B543-1</f>
        <v>-0.0858499092329883</v>
      </c>
      <c r="H544" s="9" t="n">
        <f aca="false">F544/F543-1</f>
        <v>-0.0101249242951413</v>
      </c>
      <c r="I544" s="9" t="n">
        <f aca="false">LN(B544/B543)</f>
        <v>-0.0897605079164705</v>
      </c>
      <c r="J544" s="9" t="n">
        <f aca="false">LN(F544/F543)</f>
        <v>-0.0101765299723527</v>
      </c>
      <c r="K544" s="9" t="n">
        <f aca="false">F544/F537-1</f>
        <v>-0.00844569107723336</v>
      </c>
      <c r="L544" s="9" t="n">
        <f aca="false">F544/F514-1</f>
        <v>-0.0428186289335386</v>
      </c>
      <c r="M544" s="9" t="n">
        <f aca="false">B544/B537-1</f>
        <v>-0.112862565275599</v>
      </c>
      <c r="N544" s="9" t="n">
        <f aca="false">B544/B514-1</f>
        <v>-0.191641350644743</v>
      </c>
      <c r="O544" s="8" t="n">
        <f aca="false">MAX(O543,F544)</f>
        <v>5645.35730015574</v>
      </c>
      <c r="P544" s="9" t="n">
        <f aca="false">F544/O544-1</f>
        <v>-0.155337758582456</v>
      </c>
      <c r="Q544" s="8" t="n">
        <f aca="false">MAX(Q543,B544)</f>
        <v>63445.638314436</v>
      </c>
      <c r="R544" s="9" t="n">
        <f aca="false">B544/Q544-1</f>
        <v>-0.500619679426276</v>
      </c>
      <c r="S544" s="9" t="n">
        <f aca="false">B544/INDEX($B:$B,$E544)-1</f>
        <v>-0.0573330892200146</v>
      </c>
      <c r="T544" s="0" t="n">
        <f aca="false">IF(AND($A544&gt;=CrashTest!$B$3,$A544&lt;=CrashTest!$C$3),1,IF(AND($A544&gt;=CrashTest!$B$4,$A544&lt;=CrashTest!$C$4),2,IF(AND($A544&gt;=CrashTest!$B$5,$A544&lt;=CrashTest!$C$5),3,IF(AND($A544&gt;=CrashTest!$B$6,$A544&lt;=CrashTest!$C$6),4,IF(AND($A544&gt;=CrashTest!$B$7,$A544&lt;=CrashTest!$C$7),5,0)))))</f>
        <v>2</v>
      </c>
      <c r="U544" s="8" t="n">
        <f aca="false">IF(T544=0,"",IF(T543=T544,MAX(U543,B544),B544))</f>
        <v>58736.1258950906</v>
      </c>
      <c r="V544" s="9" t="n">
        <f aca="false">IF(T544=0,"",B544/U544-1)</f>
        <v>-0.460578941534926</v>
      </c>
      <c r="W544" s="8" t="n">
        <f aca="false">IF(T544=0,"",IF(T543=T544,MAX(W543,F544),F544))</f>
        <v>5437.89812713875</v>
      </c>
      <c r="X544" s="9" t="n">
        <f aca="false">IF(T544=0,"",F544/W544-1)</f>
        <v>-0.123113372250423</v>
      </c>
    </row>
    <row r="545" customFormat="false" ht="15" hidden="false" customHeight="false" outlineLevel="0" collapsed="false">
      <c r="A545" s="5" t="n">
        <v>44373</v>
      </c>
      <c r="B545" s="6" t="n">
        <v>31890.6764465225</v>
      </c>
      <c r="C545" s="7" t="n">
        <v>33259.7047</v>
      </c>
      <c r="D545" s="0" t="n">
        <f aca="false">INT((ROW()-3)/30)</f>
        <v>18</v>
      </c>
      <c r="E545" s="0" t="n">
        <f aca="false">2+30*D545</f>
        <v>542</v>
      </c>
      <c r="F545" s="8" t="n">
        <f aca="false">INDEX($F:$F,$E545)*(2*B545/INDEX($B:$B,$E545)-C545/INDEX($C:$C,$E545))</f>
        <v>4651.61244943446</v>
      </c>
      <c r="G545" s="9" t="n">
        <f aca="false">B545/B544-1</f>
        <v>0.00653883646464459</v>
      </c>
      <c r="H545" s="9" t="n">
        <f aca="false">F545/F544-1</f>
        <v>-0.0244961009359789</v>
      </c>
      <c r="I545" s="9" t="n">
        <f aca="false">LN(B545/B544)</f>
        <v>0.00651755101117022</v>
      </c>
      <c r="J545" s="9" t="n">
        <f aca="false">LN(F545/F544)</f>
        <v>-0.024801121936676</v>
      </c>
      <c r="K545" s="9" t="n">
        <f aca="false">F545/F538-1</f>
        <v>-0.0360422343141004</v>
      </c>
      <c r="L545" s="9" t="n">
        <f aca="false">F545/F515-1</f>
        <v>-0.0666566163673609</v>
      </c>
      <c r="M545" s="9" t="n">
        <f aca="false">B545/B538-1</f>
        <v>-0.103085340963651</v>
      </c>
      <c r="N545" s="9" t="n">
        <f aca="false">B545/B515-1</f>
        <v>-0.171904265544709</v>
      </c>
      <c r="O545" s="8" t="n">
        <f aca="false">MAX(O544,F545)</f>
        <v>5645.35730015574</v>
      </c>
      <c r="P545" s="9" t="n">
        <f aca="false">F545/O545-1</f>
        <v>-0.17602869010503</v>
      </c>
      <c r="Q545" s="8" t="n">
        <f aca="false">MAX(Q544,B545)</f>
        <v>63445.638314436</v>
      </c>
      <c r="R545" s="9" t="n">
        <f aca="false">B545/Q545-1</f>
        <v>-0.497354313176383</v>
      </c>
      <c r="S545" s="9" t="n">
        <f aca="false">B545/INDEX($B:$B,$E545)-1</f>
        <v>-0.0511691444497925</v>
      </c>
      <c r="T545" s="0" t="n">
        <f aca="false">IF(AND($A545&gt;=CrashTest!$B$3,$A545&lt;=CrashTest!$C$3),1,IF(AND($A545&gt;=CrashTest!$B$4,$A545&lt;=CrashTest!$C$4),2,IF(AND($A545&gt;=CrashTest!$B$5,$A545&lt;=CrashTest!$C$5),3,IF(AND($A545&gt;=CrashTest!$B$6,$A545&lt;=CrashTest!$C$6),4,IF(AND($A545&gt;=CrashTest!$B$7,$A545&lt;=CrashTest!$C$7),5,0)))))</f>
        <v>2</v>
      </c>
      <c r="U545" s="8" t="n">
        <f aca="false">IF(T545=0,"",IF(T544=T545,MAX(U544,B545),B545))</f>
        <v>58736.1258950906</v>
      </c>
      <c r="V545" s="9" t="n">
        <f aca="false">IF(T545=0,"",B545/U545-1)</f>
        <v>-0.457051755448038</v>
      </c>
      <c r="W545" s="8" t="n">
        <f aca="false">IF(T545=0,"",IF(T544=T545,MAX(W544,F545),F545))</f>
        <v>5437.89812713875</v>
      </c>
      <c r="X545" s="9" t="n">
        <f aca="false">IF(T545=0,"",F545/W545-1)</f>
        <v>-0.144593675593186</v>
      </c>
    </row>
    <row r="546" customFormat="false" ht="15" hidden="false" customHeight="false" outlineLevel="0" collapsed="false">
      <c r="A546" s="5" t="n">
        <v>44374</v>
      </c>
      <c r="B546" s="6" t="n">
        <v>34506.4911975453</v>
      </c>
      <c r="C546" s="7" t="n">
        <v>38084.30238</v>
      </c>
      <c r="D546" s="0" t="n">
        <f aca="false">INT((ROW()-3)/30)</f>
        <v>18</v>
      </c>
      <c r="E546" s="0" t="n">
        <f aca="false">2+30*D546</f>
        <v>542</v>
      </c>
      <c r="F546" s="8" t="n">
        <f aca="false">INDEX($F:$F,$E546)*(2*B546/INDEX($B:$B,$E546)-C546/INDEX($C:$C,$E546))</f>
        <v>4755.65611829165</v>
      </c>
      <c r="G546" s="9" t="n">
        <f aca="false">B546/B545-1</f>
        <v>0.0820244360576441</v>
      </c>
      <c r="H546" s="9" t="n">
        <f aca="false">F546/F545-1</f>
        <v>0.0223672264162609</v>
      </c>
      <c r="I546" s="9" t="n">
        <f aca="false">LN(B546/B545)</f>
        <v>0.0788337643260591</v>
      </c>
      <c r="J546" s="9" t="n">
        <f aca="false">LN(F546/F545)</f>
        <v>0.0221207485876926</v>
      </c>
      <c r="K546" s="9" t="n">
        <f aca="false">F546/F539-1</f>
        <v>-0.00948557557615182</v>
      </c>
      <c r="L546" s="9" t="n">
        <f aca="false">F546/F516-1</f>
        <v>-0.0322137904954745</v>
      </c>
      <c r="M546" s="9" t="n">
        <f aca="false">B546/B539-1</f>
        <v>-0.030714956912635</v>
      </c>
      <c r="N546" s="9" t="n">
        <f aca="false">B546/B516-1</f>
        <v>-0.0306271705997596</v>
      </c>
      <c r="O546" s="8" t="n">
        <f aca="false">MAX(O545,F546)</f>
        <v>5645.35730015574</v>
      </c>
      <c r="P546" s="9" t="n">
        <f aca="false">F546/O546-1</f>
        <v>-0.157598737256107</v>
      </c>
      <c r="Q546" s="8" t="n">
        <f aca="false">MAX(Q545,B546)</f>
        <v>63445.638314436</v>
      </c>
      <c r="R546" s="9" t="n">
        <f aca="false">B546/Q546-1</f>
        <v>-0.456125084177868</v>
      </c>
      <c r="S546" s="9" t="n">
        <f aca="false">B546/INDEX($B:$B,$E546)-1</f>
        <v>0.0266581713908052</v>
      </c>
      <c r="T546" s="0" t="n">
        <f aca="false">IF(AND($A546&gt;=CrashTest!$B$3,$A546&lt;=CrashTest!$C$3),1,IF(AND($A546&gt;=CrashTest!$B$4,$A546&lt;=CrashTest!$C$4),2,IF(AND($A546&gt;=CrashTest!$B$5,$A546&lt;=CrashTest!$C$5),3,IF(AND($A546&gt;=CrashTest!$B$6,$A546&lt;=CrashTest!$C$6),4,IF(AND($A546&gt;=CrashTest!$B$7,$A546&lt;=CrashTest!$C$7),5,0)))))</f>
        <v>2</v>
      </c>
      <c r="U546" s="8" t="n">
        <f aca="false">IF(T546=0,"",IF(T545=T546,MAX(U545,B546),B546))</f>
        <v>58736.1258950906</v>
      </c>
      <c r="V546" s="9" t="n">
        <f aca="false">IF(T546=0,"",B546/U546-1)</f>
        <v>-0.412516731880175</v>
      </c>
      <c r="W546" s="8" t="n">
        <f aca="false">IF(T546=0,"",IF(T545=T546,MAX(W545,F546),F546))</f>
        <v>5437.89812713875</v>
      </c>
      <c r="X546" s="9" t="n">
        <f aca="false">IF(T546=0,"",F546/W546-1)</f>
        <v>-0.125460608657278</v>
      </c>
    </row>
    <row r="547" customFormat="false" ht="15" hidden="false" customHeight="false" outlineLevel="0" collapsed="false">
      <c r="A547" s="5" t="n">
        <v>44375</v>
      </c>
      <c r="B547" s="6" t="n">
        <v>34376.188538983</v>
      </c>
      <c r="C547" s="7" t="n">
        <v>37584.14068</v>
      </c>
      <c r="D547" s="0" t="n">
        <f aca="false">INT((ROW()-3)/30)</f>
        <v>18</v>
      </c>
      <c r="E547" s="0" t="n">
        <f aca="false">2+30*D547</f>
        <v>542</v>
      </c>
      <c r="F547" s="8" t="n">
        <f aca="false">INDEX($F:$F,$E547)*(2*B547/INDEX($B:$B,$E547)-C547/INDEX($C:$C,$E547))</f>
        <v>4784.86606784432</v>
      </c>
      <c r="G547" s="9" t="n">
        <f aca="false">B547/B546-1</f>
        <v>-0.00377617816359055</v>
      </c>
      <c r="H547" s="9" t="n">
        <f aca="false">F547/F546-1</f>
        <v>0.00614214922738343</v>
      </c>
      <c r="I547" s="9" t="n">
        <f aca="false">LN(B547/B546)</f>
        <v>-0.00378332592417094</v>
      </c>
      <c r="J547" s="9" t="n">
        <f aca="false">LN(F547/F546)</f>
        <v>0.0061233631143125</v>
      </c>
      <c r="K547" s="9" t="n">
        <f aca="false">F547/F540-1</f>
        <v>0.00410438696156557</v>
      </c>
      <c r="L547" s="9" t="n">
        <f aca="false">F547/F517-1</f>
        <v>-0.0285950189895544</v>
      </c>
      <c r="M547" s="9" t="n">
        <f aca="false">B547/B540-1</f>
        <v>0.0839039969562487</v>
      </c>
      <c r="N547" s="9" t="n">
        <f aca="false">B547/B517-1</f>
        <v>-0.00881239342237861</v>
      </c>
      <c r="O547" s="8" t="n">
        <f aca="false">MAX(O546,F547)</f>
        <v>5645.35730015574</v>
      </c>
      <c r="P547" s="9" t="n">
        <f aca="false">F547/O547-1</f>
        <v>-0.152424582990997</v>
      </c>
      <c r="Q547" s="8" t="n">
        <f aca="false">MAX(Q546,B547)</f>
        <v>63445.638314436</v>
      </c>
      <c r="R547" s="9" t="n">
        <f aca="false">B547/Q547-1</f>
        <v>-0.45817885275872</v>
      </c>
      <c r="S547" s="9" t="n">
        <f aca="false">B547/INDEX($B:$B,$E547)-1</f>
        <v>0.0227813272225275</v>
      </c>
      <c r="T547" s="0" t="n">
        <f aca="false">IF(AND($A547&gt;=CrashTest!$B$3,$A547&lt;=CrashTest!$C$3),1,IF(AND($A547&gt;=CrashTest!$B$4,$A547&lt;=CrashTest!$C$4),2,IF(AND($A547&gt;=CrashTest!$B$5,$A547&lt;=CrashTest!$C$5),3,IF(AND($A547&gt;=CrashTest!$B$6,$A547&lt;=CrashTest!$C$6),4,IF(AND($A547&gt;=CrashTest!$B$7,$A547&lt;=CrashTest!$C$7),5,0)))))</f>
        <v>2</v>
      </c>
      <c r="U547" s="8" t="n">
        <f aca="false">IF(T547=0,"",IF(T546=T547,MAX(U546,B547),B547))</f>
        <v>58736.1258950906</v>
      </c>
      <c r="V547" s="9" t="n">
        <f aca="false">IF(T547=0,"",B547/U547-1)</f>
        <v>-0.414735173368724</v>
      </c>
      <c r="W547" s="8" t="n">
        <f aca="false">IF(T547=0,"",IF(T546=T547,MAX(W546,F547),F547))</f>
        <v>5437.89812713875</v>
      </c>
      <c r="X547" s="9" t="n">
        <f aca="false">IF(T547=0,"",F547/W547-1)</f>
        <v>-0.120089057210426</v>
      </c>
    </row>
    <row r="548" customFormat="false" ht="15" hidden="false" customHeight="false" outlineLevel="0" collapsed="false">
      <c r="A548" s="5" t="n">
        <v>44376</v>
      </c>
      <c r="B548" s="6" t="n">
        <v>35933.7782178843</v>
      </c>
      <c r="C548" s="7" t="n">
        <v>40321.77652</v>
      </c>
      <c r="D548" s="0" t="n">
        <f aca="false">INT((ROW()-3)/30)</f>
        <v>18</v>
      </c>
      <c r="E548" s="0" t="n">
        <f aca="false">2+30*D548</f>
        <v>542</v>
      </c>
      <c r="F548" s="8" t="n">
        <f aca="false">INDEX($F:$F,$E548)*(2*B548/INDEX($B:$B,$E548)-C548/INDEX($C:$C,$E548))</f>
        <v>4864.71157846219</v>
      </c>
      <c r="G548" s="9" t="n">
        <f aca="false">B548/B547-1</f>
        <v>0.0453101331212149</v>
      </c>
      <c r="H548" s="9" t="n">
        <f aca="false">F548/F547-1</f>
        <v>0.0166870941601585</v>
      </c>
      <c r="I548" s="9" t="n">
        <f aca="false">LN(B548/B547)</f>
        <v>0.044313619493289</v>
      </c>
      <c r="J548" s="9" t="n">
        <f aca="false">LN(F548/F547)</f>
        <v>0.016549394365906</v>
      </c>
      <c r="K548" s="9" t="n">
        <f aca="false">F548/F541-1</f>
        <v>0.0335297421212879</v>
      </c>
      <c r="L548" s="9" t="n">
        <f aca="false">F548/F518-1</f>
        <v>-0.012851269768808</v>
      </c>
      <c r="M548" s="9" t="n">
        <f aca="false">B548/B541-1</f>
        <v>0.109253624811564</v>
      </c>
      <c r="N548" s="9" t="n">
        <f aca="false">B548/B518-1</f>
        <v>0.00789880271769095</v>
      </c>
      <c r="O548" s="8" t="n">
        <f aca="false">MAX(O547,F548)</f>
        <v>5645.35730015574</v>
      </c>
      <c r="P548" s="9" t="n">
        <f aca="false">F548/O548-1</f>
        <v>-0.138281012199532</v>
      </c>
      <c r="Q548" s="8" t="n">
        <f aca="false">MAX(Q547,B548)</f>
        <v>63445.638314436</v>
      </c>
      <c r="R548" s="9" t="n">
        <f aca="false">B548/Q548-1</f>
        <v>-0.433628864449329</v>
      </c>
      <c r="S548" s="9" t="n">
        <f aca="false">B548/INDEX($B:$B,$E548)-1</f>
        <v>0.0691236853128729</v>
      </c>
      <c r="T548" s="0" t="n">
        <f aca="false">IF(AND($A548&gt;=CrashTest!$B$3,$A548&lt;=CrashTest!$C$3),1,IF(AND($A548&gt;=CrashTest!$B$4,$A548&lt;=CrashTest!$C$4),2,IF(AND($A548&gt;=CrashTest!$B$5,$A548&lt;=CrashTest!$C$5),3,IF(AND($A548&gt;=CrashTest!$B$6,$A548&lt;=CrashTest!$C$6),4,IF(AND($A548&gt;=CrashTest!$B$7,$A548&lt;=CrashTest!$C$7),5,0)))))</f>
        <v>2</v>
      </c>
      <c r="U548" s="8" t="n">
        <f aca="false">IF(T548=0,"",IF(T547=T548,MAX(U547,B548),B548))</f>
        <v>58736.1258950906</v>
      </c>
      <c r="V548" s="9" t="n">
        <f aca="false">IF(T548=0,"",B548/U548-1)</f>
        <v>-0.388216746162896</v>
      </c>
      <c r="W548" s="8" t="n">
        <f aca="false">IF(T548=0,"",IF(T547=T548,MAX(W547,F548),F548))</f>
        <v>5437.89812713875</v>
      </c>
      <c r="X548" s="9" t="n">
        <f aca="false">IF(T548=0,"",F548/W548-1)</f>
        <v>-0.105405900455542</v>
      </c>
    </row>
    <row r="549" customFormat="false" ht="15" hidden="false" customHeight="false" outlineLevel="0" collapsed="false">
      <c r="A549" s="5" t="n">
        <v>44377</v>
      </c>
      <c r="B549" s="6" t="n">
        <v>35065.4661533606</v>
      </c>
      <c r="C549" s="7" t="n">
        <v>38619.84866</v>
      </c>
      <c r="D549" s="0" t="n">
        <f aca="false">INT((ROW()-3)/30)</f>
        <v>18</v>
      </c>
      <c r="E549" s="0" t="n">
        <f aca="false">2+30*D549</f>
        <v>542</v>
      </c>
      <c r="F549" s="8" t="n">
        <f aca="false">INDEX($F:$F,$E549)*(2*B549/INDEX($B:$B,$E549)-C549/INDEX($C:$C,$E549))</f>
        <v>4843.4662710143</v>
      </c>
      <c r="G549" s="9" t="n">
        <f aca="false">B549/B548-1</f>
        <v>-0.0241642295240621</v>
      </c>
      <c r="H549" s="9" t="n">
        <f aca="false">F549/F548-1</f>
        <v>-0.00436722858184313</v>
      </c>
      <c r="I549" s="9" t="n">
        <f aca="false">LN(B549/B548)</f>
        <v>-0.0244609746826668</v>
      </c>
      <c r="J549" s="9" t="n">
        <f aca="false">LN(F549/F548)</f>
        <v>-0.00437679278077262</v>
      </c>
      <c r="K549" s="9" t="n">
        <f aca="false">F549/F542-1</f>
        <v>0.0151557073699</v>
      </c>
      <c r="L549" s="9" t="n">
        <f aca="false">F549/F519-1</f>
        <v>-0.0260998323355386</v>
      </c>
      <c r="M549" s="9" t="n">
        <f aca="false">B549/B542-1</f>
        <v>0.0432891351913616</v>
      </c>
      <c r="N549" s="9" t="n">
        <f aca="false">B549/B519-1</f>
        <v>-0.0602339735671477</v>
      </c>
      <c r="O549" s="8" t="n">
        <f aca="false">MAX(O548,F549)</f>
        <v>5645.35730015574</v>
      </c>
      <c r="P549" s="9" t="n">
        <f aca="false">F549/O549-1</f>
        <v>-0.142044335992572</v>
      </c>
      <c r="Q549" s="8" t="n">
        <f aca="false">MAX(Q548,B549)</f>
        <v>63445.638314436</v>
      </c>
      <c r="R549" s="9" t="n">
        <f aca="false">B549/Q549-1</f>
        <v>-0.447314786564579</v>
      </c>
      <c r="S549" s="9" t="n">
        <f aca="false">B549/INDEX($B:$B,$E549)-1</f>
        <v>0.0432891351913616</v>
      </c>
      <c r="T549" s="0" t="n">
        <f aca="false">IF(AND($A549&gt;=CrashTest!$B$3,$A549&lt;=CrashTest!$C$3),1,IF(AND($A549&gt;=CrashTest!$B$4,$A549&lt;=CrashTest!$C$4),2,IF(AND($A549&gt;=CrashTest!$B$5,$A549&lt;=CrashTest!$C$5),3,IF(AND($A549&gt;=CrashTest!$B$6,$A549&lt;=CrashTest!$C$6),4,IF(AND($A549&gt;=CrashTest!$B$7,$A549&lt;=CrashTest!$C$7),5,0)))))</f>
        <v>2</v>
      </c>
      <c r="U549" s="8" t="n">
        <f aca="false">IF(T549=0,"",IF(T548=T549,MAX(U548,B549),B549))</f>
        <v>58736.1258950906</v>
      </c>
      <c r="V549" s="9" t="n">
        <f aca="false">IF(T549=0,"",B549/U549-1)</f>
        <v>-0.403000017127594</v>
      </c>
      <c r="W549" s="8" t="n">
        <f aca="false">IF(T549=0,"",IF(T548=T549,MAX(W548,F549),F549))</f>
        <v>5437.89812713875</v>
      </c>
      <c r="X549" s="9" t="n">
        <f aca="false">IF(T549=0,"",F549/W549-1)</f>
        <v>-0.109312797376221</v>
      </c>
    </row>
    <row r="550" customFormat="false" ht="15" hidden="false" customHeight="false" outlineLevel="0" collapsed="false">
      <c r="A550" s="5" t="n">
        <v>44378</v>
      </c>
      <c r="B550" s="6" t="n">
        <v>33505.0804935126</v>
      </c>
      <c r="C550" s="7" t="n">
        <v>35671.3965</v>
      </c>
      <c r="D550" s="0" t="n">
        <f aca="false">INT((ROW()-3)/30)</f>
        <v>18</v>
      </c>
      <c r="E550" s="0" t="n">
        <f aca="false">2+30*D550</f>
        <v>542</v>
      </c>
      <c r="F550" s="8" t="n">
        <f aca="false">INDEX($F:$F,$E550)*(2*B550/INDEX($B:$B,$E550)-C550/INDEX($C:$C,$E550))</f>
        <v>4790.73170271098</v>
      </c>
      <c r="G550" s="9" t="n">
        <f aca="false">B550/B549-1</f>
        <v>-0.0444992133577683</v>
      </c>
      <c r="H550" s="9" t="n">
        <f aca="false">F550/F549-1</f>
        <v>-0.0108877744475923</v>
      </c>
      <c r="I550" s="9" t="n">
        <f aca="false">LN(B550/B549)</f>
        <v>-0.0455196920240407</v>
      </c>
      <c r="J550" s="9" t="n">
        <f aca="false">LN(F550/F549)</f>
        <v>-0.0109474800332758</v>
      </c>
      <c r="K550" s="9" t="n">
        <f aca="false">F550/F543-1</f>
        <v>-0.00549327513550046</v>
      </c>
      <c r="L550" s="9" t="n">
        <f aca="false">F550/F520-1</f>
        <v>-0.0319278148472009</v>
      </c>
      <c r="M550" s="9" t="n">
        <f aca="false">B550/B543-1</f>
        <v>-0.0332927460544027</v>
      </c>
      <c r="N550" s="9" t="n">
        <f aca="false">B550/B520-1</f>
        <v>-0.0860932618178386</v>
      </c>
      <c r="O550" s="8" t="n">
        <f aca="false">MAX(O549,F550)</f>
        <v>5645.35730015574</v>
      </c>
      <c r="P550" s="9" t="n">
        <f aca="false">F550/O550-1</f>
        <v>-0.151385563748319</v>
      </c>
      <c r="Q550" s="8" t="n">
        <f aca="false">MAX(Q549,B550)</f>
        <v>63445.638314436</v>
      </c>
      <c r="R550" s="9" t="n">
        <f aca="false">B550/Q550-1</f>
        <v>-0.471908843796925</v>
      </c>
      <c r="S550" s="9" t="n">
        <f aca="false">B550/INDEX($B:$B,$E550)-1</f>
        <v>-0.00313641062936054</v>
      </c>
      <c r="T550" s="0" t="n">
        <f aca="false">IF(AND($A550&gt;=CrashTest!$B$3,$A550&lt;=CrashTest!$C$3),1,IF(AND($A550&gt;=CrashTest!$B$4,$A550&lt;=CrashTest!$C$4),2,IF(AND($A550&gt;=CrashTest!$B$5,$A550&lt;=CrashTest!$C$5),3,IF(AND($A550&gt;=CrashTest!$B$6,$A550&lt;=CrashTest!$C$6),4,IF(AND($A550&gt;=CrashTest!$B$7,$A550&lt;=CrashTest!$C$7),5,0)))))</f>
        <v>2</v>
      </c>
      <c r="U550" s="8" t="n">
        <f aca="false">IF(T550=0,"",IF(T549=T550,MAX(U549,B550),B550))</f>
        <v>58736.1258950906</v>
      </c>
      <c r="V550" s="9" t="n">
        <f aca="false">IF(T550=0,"",B550/U550-1)</f>
        <v>-0.429566046740017</v>
      </c>
      <c r="W550" s="8" t="n">
        <f aca="false">IF(T550=0,"",IF(T549=T550,MAX(W549,F550),F550))</f>
        <v>5437.89812713875</v>
      </c>
      <c r="X550" s="9" t="n">
        <f aca="false">IF(T550=0,"",F550/W550-1)</f>
        <v>-0.119010398741746</v>
      </c>
    </row>
    <row r="551" customFormat="false" ht="15" hidden="false" customHeight="false" outlineLevel="0" collapsed="false">
      <c r="A551" s="5" t="n">
        <v>44379</v>
      </c>
      <c r="B551" s="6" t="n">
        <v>33782.9459464641</v>
      </c>
      <c r="C551" s="7" t="n">
        <v>36198.12844</v>
      </c>
      <c r="D551" s="0" t="n">
        <f aca="false">INT((ROW()-3)/30)</f>
        <v>18</v>
      </c>
      <c r="E551" s="0" t="n">
        <f aca="false">2+30*D551</f>
        <v>542</v>
      </c>
      <c r="F551" s="8" t="n">
        <f aca="false">INDEX($F:$F,$E551)*(2*B551/INDEX($B:$B,$E551)-C551/INDEX($C:$C,$E551))</f>
        <v>4799.89913722223</v>
      </c>
      <c r="G551" s="9" t="n">
        <f aca="false">B551/B550-1</f>
        <v>0.00829323340993904</v>
      </c>
      <c r="H551" s="9" t="n">
        <f aca="false">F551/F550-1</f>
        <v>0.00191357710682549</v>
      </c>
      <c r="I551" s="9" t="n">
        <f aca="false">LN(B551/B550)</f>
        <v>0.00825903350483785</v>
      </c>
      <c r="J551" s="9" t="n">
        <f aca="false">LN(F551/F550)</f>
        <v>0.00191174855050434</v>
      </c>
      <c r="K551" s="9" t="n">
        <f aca="false">F551/F544-1</f>
        <v>0.00660155470251866</v>
      </c>
      <c r="L551" s="9" t="n">
        <f aca="false">F551/F521-1</f>
        <v>-0.0383291215450643</v>
      </c>
      <c r="M551" s="9" t="n">
        <f aca="false">B551/B544-1</f>
        <v>0.0662629612866015</v>
      </c>
      <c r="N551" s="9" t="n">
        <f aca="false">B551/B521-1</f>
        <v>-0.102459232149923</v>
      </c>
      <c r="O551" s="8" t="n">
        <f aca="false">MAX(O550,F551)</f>
        <v>5645.35730015574</v>
      </c>
      <c r="P551" s="9" t="n">
        <f aca="false">F551/O551-1</f>
        <v>-0.149761674590586</v>
      </c>
      <c r="Q551" s="8" t="n">
        <f aca="false">MAX(Q550,B551)</f>
        <v>63445.638314436</v>
      </c>
      <c r="R551" s="9" t="n">
        <f aca="false">B551/Q551-1</f>
        <v>-0.467529260576809</v>
      </c>
      <c r="S551" s="9" t="n">
        <f aca="false">B551/INDEX($B:$B,$E551)-1</f>
        <v>0.00513081179515984</v>
      </c>
      <c r="T551" s="0" t="n">
        <f aca="false">IF(AND($A551&gt;=CrashTest!$B$3,$A551&lt;=CrashTest!$C$3),1,IF(AND($A551&gt;=CrashTest!$B$4,$A551&lt;=CrashTest!$C$4),2,IF(AND($A551&gt;=CrashTest!$B$5,$A551&lt;=CrashTest!$C$5),3,IF(AND($A551&gt;=CrashTest!$B$6,$A551&lt;=CrashTest!$C$6),4,IF(AND($A551&gt;=CrashTest!$B$7,$A551&lt;=CrashTest!$C$7),5,0)))))</f>
        <v>2</v>
      </c>
      <c r="U551" s="8" t="n">
        <f aca="false">IF(T551=0,"",IF(T550=T551,MAX(U550,B551),B551))</f>
        <v>58736.1258950906</v>
      </c>
      <c r="V551" s="9" t="n">
        <f aca="false">IF(T551=0,"",B551/U551-1)</f>
        <v>-0.424835304820677</v>
      </c>
      <c r="W551" s="8" t="n">
        <f aca="false">IF(T551=0,"",IF(T550=T551,MAX(W550,F551),F551))</f>
        <v>5437.89812713875</v>
      </c>
      <c r="X551" s="9" t="n">
        <f aca="false">IF(T551=0,"",F551/W551-1)</f>
        <v>-0.117324557209427</v>
      </c>
    </row>
    <row r="552" customFormat="false" ht="15" hidden="false" customHeight="false" outlineLevel="0" collapsed="false">
      <c r="A552" s="5" t="n">
        <v>44380</v>
      </c>
      <c r="B552" s="6" t="n">
        <v>34588.2242916423</v>
      </c>
      <c r="C552" s="7" t="n">
        <v>37837.18899</v>
      </c>
      <c r="D552" s="0" t="n">
        <f aca="false">INT((ROW()-3)/30)</f>
        <v>18</v>
      </c>
      <c r="E552" s="0" t="n">
        <f aca="false">2+30*D552</f>
        <v>542</v>
      </c>
      <c r="F552" s="8" t="n">
        <f aca="false">INDEX($F:$F,$E552)*(2*B552/INDEX($B:$B,$E552)-C552/INDEX($C:$C,$E552))</f>
        <v>4811.5700685419</v>
      </c>
      <c r="G552" s="9" t="n">
        <f aca="false">B552/B551-1</f>
        <v>0.0238368301702974</v>
      </c>
      <c r="H552" s="9" t="n">
        <f aca="false">F552/F551-1</f>
        <v>0.0024314951181299</v>
      </c>
      <c r="I552" s="9" t="n">
        <f aca="false">LN(B552/B551)</f>
        <v>0.0235571683836482</v>
      </c>
      <c r="J552" s="9" t="n">
        <f aca="false">LN(F552/F551)</f>
        <v>0.00242854381695664</v>
      </c>
      <c r="K552" s="9" t="n">
        <f aca="false">F552/F545-1</f>
        <v>0.0343875636343891</v>
      </c>
      <c r="L552" s="9" t="n">
        <f aca="false">F552/F522-1</f>
        <v>-0.0380777330291885</v>
      </c>
      <c r="M552" s="9" t="n">
        <f aca="false">B552/B545-1</f>
        <v>0.0845873510912607</v>
      </c>
      <c r="N552" s="9" t="n">
        <f aca="false">B552/B522-1</f>
        <v>-0.116749452525703</v>
      </c>
      <c r="O552" s="8" t="n">
        <f aca="false">MAX(O551,F552)</f>
        <v>5645.35730015574</v>
      </c>
      <c r="P552" s="9" t="n">
        <f aca="false">F552/O552-1</f>
        <v>-0.147694324253106</v>
      </c>
      <c r="Q552" s="8" t="n">
        <f aca="false">MAX(Q551,B552)</f>
        <v>63445.638314436</v>
      </c>
      <c r="R552" s="9" t="n">
        <f aca="false">B552/Q552-1</f>
        <v>-0.454836845990525</v>
      </c>
      <c r="S552" s="9" t="n">
        <f aca="false">B552/INDEX($B:$B,$E552)-1</f>
        <v>0.0290899442548542</v>
      </c>
      <c r="T552" s="0" t="n">
        <f aca="false">IF(AND($A552&gt;=CrashTest!$B$3,$A552&lt;=CrashTest!$C$3),1,IF(AND($A552&gt;=CrashTest!$B$4,$A552&lt;=CrashTest!$C$4),2,IF(AND($A552&gt;=CrashTest!$B$5,$A552&lt;=CrashTest!$C$5),3,IF(AND($A552&gt;=CrashTest!$B$6,$A552&lt;=CrashTest!$C$6),4,IF(AND($A552&gt;=CrashTest!$B$7,$A552&lt;=CrashTest!$C$7),5,0)))))</f>
        <v>2</v>
      </c>
      <c r="U552" s="8" t="n">
        <f aca="false">IF(T552=0,"",IF(T551=T552,MAX(U551,B552),B552))</f>
        <v>58736.1258950906</v>
      </c>
      <c r="V552" s="9" t="n">
        <f aca="false">IF(T552=0,"",B552/U552-1)</f>
        <v>-0.411125201661737</v>
      </c>
      <c r="W552" s="8" t="n">
        <f aca="false">IF(T552=0,"",IF(T551=T552,MAX(W551,F552),F552))</f>
        <v>5437.89812713875</v>
      </c>
      <c r="X552" s="9" t="n">
        <f aca="false">IF(T552=0,"",F552/W552-1)</f>
        <v>-0.115178336179388</v>
      </c>
    </row>
    <row r="553" customFormat="false" ht="15" hidden="false" customHeight="false" outlineLevel="0" collapsed="false">
      <c r="A553" s="5" t="n">
        <v>44381</v>
      </c>
      <c r="B553" s="6" t="n">
        <v>35355.6078883694</v>
      </c>
      <c r="C553" s="7" t="n">
        <v>38952.41601</v>
      </c>
      <c r="D553" s="0" t="n">
        <f aca="false">INT((ROW()-3)/30)</f>
        <v>18</v>
      </c>
      <c r="E553" s="0" t="n">
        <f aca="false">2+30*D553</f>
        <v>542</v>
      </c>
      <c r="F553" s="8" t="n">
        <f aca="false">INDEX($F:$F,$E553)*(2*B553/INDEX($B:$B,$E553)-C553/INDEX($C:$C,$E553))</f>
        <v>4881.81968458515</v>
      </c>
      <c r="G553" s="9" t="n">
        <f aca="false">B553/B552-1</f>
        <v>0.0221862675070177</v>
      </c>
      <c r="H553" s="9" t="n">
        <f aca="false">F553/F552-1</f>
        <v>0.0146001440366712</v>
      </c>
      <c r="I553" s="9" t="n">
        <f aca="false">LN(B553/B552)</f>
        <v>0.0219437330092266</v>
      </c>
      <c r="J553" s="9" t="n">
        <f aca="false">LN(F553/F552)</f>
        <v>0.0144945881144393</v>
      </c>
      <c r="K553" s="9" t="n">
        <f aca="false">F553/F546-1</f>
        <v>0.0265291608887006</v>
      </c>
      <c r="L553" s="9" t="n">
        <f aca="false">F553/F523-1</f>
        <v>-0.0151066427144404</v>
      </c>
      <c r="M553" s="9" t="n">
        <f aca="false">B553/B546-1</f>
        <v>0.0246074480874632</v>
      </c>
      <c r="N553" s="9" t="n">
        <f aca="false">B553/B523-1</f>
        <v>-0.0414475161009917</v>
      </c>
      <c r="O553" s="8" t="n">
        <f aca="false">MAX(O552,F553)</f>
        <v>5645.35730015574</v>
      </c>
      <c r="P553" s="9" t="n">
        <f aca="false">F553/O553-1</f>
        <v>-0.135250538623929</v>
      </c>
      <c r="Q553" s="8" t="n">
        <f aca="false">MAX(Q552,B553)</f>
        <v>63445.638314436</v>
      </c>
      <c r="R553" s="9" t="n">
        <f aca="false">B553/Q553-1</f>
        <v>-0.442741710420702</v>
      </c>
      <c r="S553" s="9" t="n">
        <f aca="false">B553/INDEX($B:$B,$E553)-1</f>
        <v>0.0519216090468742</v>
      </c>
      <c r="T553" s="0" t="n">
        <f aca="false">IF(AND($A553&gt;=CrashTest!$B$3,$A553&lt;=CrashTest!$C$3),1,IF(AND($A553&gt;=CrashTest!$B$4,$A553&lt;=CrashTest!$C$4),2,IF(AND($A553&gt;=CrashTest!$B$5,$A553&lt;=CrashTest!$C$5),3,IF(AND($A553&gt;=CrashTest!$B$6,$A553&lt;=CrashTest!$C$6),4,IF(AND($A553&gt;=CrashTest!$B$7,$A553&lt;=CrashTest!$C$7),5,0)))))</f>
        <v>2</v>
      </c>
      <c r="U553" s="8" t="n">
        <f aca="false">IF(T553=0,"",IF(T552=T553,MAX(U552,B553),B553))</f>
        <v>58736.1258950906</v>
      </c>
      <c r="V553" s="9" t="n">
        <f aca="false">IF(T553=0,"",B553/U553-1)</f>
        <v>-0.398060267857663</v>
      </c>
      <c r="W553" s="8" t="n">
        <f aca="false">IF(T553=0,"",IF(T552=T553,MAX(W552,F553),F553))</f>
        <v>5437.89812713875</v>
      </c>
      <c r="X553" s="9" t="n">
        <f aca="false">IF(T553=0,"",F553/W553-1)</f>
        <v>-0.10225981244084</v>
      </c>
    </row>
    <row r="554" customFormat="false" ht="15" hidden="false" customHeight="false" outlineLevel="0" collapsed="false">
      <c r="A554" s="5" t="n">
        <v>44382</v>
      </c>
      <c r="B554" s="6" t="n">
        <v>33911.7538404442</v>
      </c>
      <c r="C554" s="7" t="n">
        <v>35970.9547</v>
      </c>
      <c r="D554" s="0" t="n">
        <f aca="false">INT((ROW()-3)/30)</f>
        <v>18</v>
      </c>
      <c r="E554" s="0" t="n">
        <f aca="false">2+30*D554</f>
        <v>542</v>
      </c>
      <c r="F554" s="8" t="n">
        <f aca="false">INDEX($F:$F,$E554)*(2*B554/INDEX($B:$B,$E554)-C554/INDEX($C:$C,$E554))</f>
        <v>4866.53871626761</v>
      </c>
      <c r="G554" s="9" t="n">
        <f aca="false">B554/B553-1</f>
        <v>-0.0408380490157028</v>
      </c>
      <c r="H554" s="9" t="n">
        <f aca="false">F554/F553-1</f>
        <v>-0.00313017876628841</v>
      </c>
      <c r="I554" s="9" t="n">
        <f aca="false">LN(B554/B553)</f>
        <v>-0.0416953435031699</v>
      </c>
      <c r="J554" s="9" t="n">
        <f aca="false">LN(F554/F553)</f>
        <v>-0.00313508802308721</v>
      </c>
      <c r="K554" s="9" t="n">
        <f aca="false">F554/F547-1</f>
        <v>0.017068951829635</v>
      </c>
      <c r="L554" s="9" t="n">
        <f aca="false">F554/F524-1</f>
        <v>-0.00255245297151363</v>
      </c>
      <c r="M554" s="9" t="n">
        <f aca="false">B554/B547-1</f>
        <v>-0.0135103604639625</v>
      </c>
      <c r="N554" s="9" t="n">
        <f aca="false">B554/B524-1</f>
        <v>-0.042299680936256</v>
      </c>
      <c r="O554" s="8" t="n">
        <f aca="false">MAX(O553,F554)</f>
        <v>5645.35730015574</v>
      </c>
      <c r="P554" s="9" t="n">
        <f aca="false">F554/O554-1</f>
        <v>-0.137957359026088</v>
      </c>
      <c r="Q554" s="8" t="n">
        <f aca="false">MAX(Q553,B554)</f>
        <v>63445.638314436</v>
      </c>
      <c r="R554" s="9" t="n">
        <f aca="false">B554/Q554-1</f>
        <v>-0.465499051764948</v>
      </c>
      <c r="S554" s="9" t="n">
        <f aca="false">B554/INDEX($B:$B,$E554)-1</f>
        <v>0.00896318281594111</v>
      </c>
      <c r="T554" s="0" t="n">
        <f aca="false">IF(AND($A554&gt;=CrashTest!$B$3,$A554&lt;=CrashTest!$C$3),1,IF(AND($A554&gt;=CrashTest!$B$4,$A554&lt;=CrashTest!$C$4),2,IF(AND($A554&gt;=CrashTest!$B$5,$A554&lt;=CrashTest!$C$5),3,IF(AND($A554&gt;=CrashTest!$B$6,$A554&lt;=CrashTest!$C$6),4,IF(AND($A554&gt;=CrashTest!$B$7,$A554&lt;=CrashTest!$C$7),5,0)))))</f>
        <v>2</v>
      </c>
      <c r="U554" s="8" t="n">
        <f aca="false">IF(T554=0,"",IF(T553=T554,MAX(U553,B554),B554))</f>
        <v>58736.1258950906</v>
      </c>
      <c r="V554" s="9" t="n">
        <f aca="false">IF(T554=0,"",B554/U554-1)</f>
        <v>-0.422642312143391</v>
      </c>
      <c r="W554" s="8" t="n">
        <f aca="false">IF(T554=0,"",IF(T553=T554,MAX(W553,F554),F554))</f>
        <v>5437.89812713875</v>
      </c>
      <c r="X554" s="9" t="n">
        <f aca="false">IF(T554=0,"",F554/W554-1)</f>
        <v>-0.105069899713582</v>
      </c>
    </row>
    <row r="555" customFormat="false" ht="15" hidden="false" customHeight="false" outlineLevel="0" collapsed="false">
      <c r="A555" s="5" t="n">
        <v>44383</v>
      </c>
      <c r="B555" s="6" t="n">
        <v>34123.9815680888</v>
      </c>
      <c r="C555" s="7" t="n">
        <v>36946.63484</v>
      </c>
      <c r="D555" s="0" t="n">
        <f aca="false">INT((ROW()-3)/30)</f>
        <v>18</v>
      </c>
      <c r="E555" s="0" t="n">
        <f aca="false">2+30*D555</f>
        <v>542</v>
      </c>
      <c r="F555" s="8" t="n">
        <f aca="false">INDEX($F:$F,$E555)*(2*B555/INDEX($B:$B,$E555)-C555/INDEX($C:$C,$E555))</f>
        <v>4797.64590938792</v>
      </c>
      <c r="G555" s="9" t="n">
        <f aca="false">B555/B554-1</f>
        <v>0.00625823508401058</v>
      </c>
      <c r="H555" s="9" t="n">
        <f aca="false">F555/F554-1</f>
        <v>-0.0141564283973319</v>
      </c>
      <c r="I555" s="9" t="n">
        <f aca="false">LN(B555/B554)</f>
        <v>0.00623873365156832</v>
      </c>
      <c r="J555" s="9" t="n">
        <f aca="false">LN(F555/F554)</f>
        <v>-0.0142575864558578</v>
      </c>
      <c r="K555" s="9" t="n">
        <f aca="false">F555/F548-1</f>
        <v>-0.0137861552514614</v>
      </c>
      <c r="L555" s="9" t="n">
        <f aca="false">F555/F525-1</f>
        <v>-0.0190050500127384</v>
      </c>
      <c r="M555" s="9" t="n">
        <f aca="false">B555/B548-1</f>
        <v>-0.0503647748595153</v>
      </c>
      <c r="N555" s="9" t="n">
        <f aca="false">B555/B525-1</f>
        <v>-0.0446975300503256</v>
      </c>
      <c r="O555" s="8" t="n">
        <f aca="false">MAX(O554,F555)</f>
        <v>5645.35730015574</v>
      </c>
      <c r="P555" s="9" t="n">
        <f aca="false">F555/O555-1</f>
        <v>-0.150160803948482</v>
      </c>
      <c r="Q555" s="8" t="n">
        <f aca="false">MAX(Q554,B555)</f>
        <v>63445.638314436</v>
      </c>
      <c r="R555" s="9" t="n">
        <f aca="false">B555/Q555-1</f>
        <v>-0.462154019178266</v>
      </c>
      <c r="S555" s="9" t="n">
        <f aca="false">B555/INDEX($B:$B,$E555)-1</f>
        <v>0.0152775116051147</v>
      </c>
      <c r="T555" s="0" t="n">
        <f aca="false">IF(AND($A555&gt;=CrashTest!$B$3,$A555&lt;=CrashTest!$C$3),1,IF(AND($A555&gt;=CrashTest!$B$4,$A555&lt;=CrashTest!$C$4),2,IF(AND($A555&gt;=CrashTest!$B$5,$A555&lt;=CrashTest!$C$5),3,IF(AND($A555&gt;=CrashTest!$B$6,$A555&lt;=CrashTest!$C$6),4,IF(AND($A555&gt;=CrashTest!$B$7,$A555&lt;=CrashTest!$C$7),5,0)))))</f>
        <v>2</v>
      </c>
      <c r="U555" s="8" t="n">
        <f aca="false">IF(T555=0,"",IF(T554=T555,MAX(U554,B555),B555))</f>
        <v>58736.1258950906</v>
      </c>
      <c r="V555" s="9" t="n">
        <f aca="false">IF(T555=0,"",B555/U555-1)</f>
        <v>-0.419029072005224</v>
      </c>
      <c r="W555" s="8" t="n">
        <f aca="false">IF(T555=0,"",IF(T554=T555,MAX(W554,F555),F555))</f>
        <v>5437.89812713875</v>
      </c>
      <c r="X555" s="9" t="n">
        <f aca="false">IF(T555=0,"",F555/W555-1)</f>
        <v>-0.117738913598904</v>
      </c>
    </row>
    <row r="556" customFormat="false" ht="15" hidden="false" customHeight="false" outlineLevel="0" collapsed="false">
      <c r="A556" s="5" t="n">
        <v>44384</v>
      </c>
      <c r="B556" s="6" t="n">
        <v>33931.6186382233</v>
      </c>
      <c r="C556" s="7" t="n">
        <v>36295.66873</v>
      </c>
      <c r="D556" s="0" t="n">
        <f aca="false">INT((ROW()-3)/30)</f>
        <v>18</v>
      </c>
      <c r="E556" s="0" t="n">
        <f aca="false">2+30*D556</f>
        <v>542</v>
      </c>
      <c r="F556" s="8" t="n">
        <f aca="false">INDEX($F:$F,$E556)*(2*B556/INDEX($B:$B,$E556)-C556/INDEX($C:$C,$E556))</f>
        <v>4829.19766551368</v>
      </c>
      <c r="G556" s="9" t="n">
        <f aca="false">B556/B555-1</f>
        <v>-0.00563717717059686</v>
      </c>
      <c r="H556" s="9" t="n">
        <f aca="false">F556/F555-1</f>
        <v>0.00657650787941932</v>
      </c>
      <c r="I556" s="9" t="n">
        <f aca="false">LN(B556/B555)</f>
        <v>-0.00565312601972357</v>
      </c>
      <c r="J556" s="9" t="n">
        <f aca="false">LN(F556/F555)</f>
        <v>0.00655497699859312</v>
      </c>
      <c r="K556" s="9" t="n">
        <f aca="false">F556/F549-1</f>
        <v>-0.00294594918230662</v>
      </c>
      <c r="L556" s="9" t="n">
        <f aca="false">F556/F526-1</f>
        <v>-0.0117701184144854</v>
      </c>
      <c r="M556" s="9" t="n">
        <f aca="false">B556/B549-1</f>
        <v>-0.0323351616139469</v>
      </c>
      <c r="N556" s="9" t="n">
        <f aca="false">B556/B526-1</f>
        <v>0.00612932399881139</v>
      </c>
      <c r="O556" s="8" t="n">
        <f aca="false">MAX(O555,F556)</f>
        <v>5645.35730015574</v>
      </c>
      <c r="P556" s="9" t="n">
        <f aca="false">F556/O556-1</f>
        <v>-0.14457182977941</v>
      </c>
      <c r="Q556" s="8" t="n">
        <f aca="false">MAX(Q555,B556)</f>
        <v>63445.638314436</v>
      </c>
      <c r="R556" s="9" t="n">
        <f aca="false">B556/Q556-1</f>
        <v>-0.465185952262652</v>
      </c>
      <c r="S556" s="9" t="n">
        <f aca="false">B556/INDEX($B:$B,$E556)-1</f>
        <v>0.00955421239487397</v>
      </c>
      <c r="T556" s="0" t="n">
        <f aca="false">IF(AND($A556&gt;=CrashTest!$B$3,$A556&lt;=CrashTest!$C$3),1,IF(AND($A556&gt;=CrashTest!$B$4,$A556&lt;=CrashTest!$C$4),2,IF(AND($A556&gt;=CrashTest!$B$5,$A556&lt;=CrashTest!$C$5),3,IF(AND($A556&gt;=CrashTest!$B$6,$A556&lt;=CrashTest!$C$6),4,IF(AND($A556&gt;=CrashTest!$B$7,$A556&lt;=CrashTest!$C$7),5,0)))))</f>
        <v>2</v>
      </c>
      <c r="U556" s="8" t="n">
        <f aca="false">IF(T556=0,"",IF(T555=T556,MAX(U555,B556),B556))</f>
        <v>58736.1258950906</v>
      </c>
      <c r="V556" s="9" t="n">
        <f aca="false">IF(T556=0,"",B556/U556-1)</f>
        <v>-0.422304108057296</v>
      </c>
      <c r="W556" s="8" t="n">
        <f aca="false">IF(T556=0,"",IF(T555=T556,MAX(W555,F556),F556))</f>
        <v>5437.89812713875</v>
      </c>
      <c r="X556" s="9" t="n">
        <f aca="false">IF(T556=0,"",F556/W556-1)</f>
        <v>-0.111936716612482</v>
      </c>
    </row>
    <row r="557" customFormat="false" ht="15" hidden="false" customHeight="false" outlineLevel="0" collapsed="false">
      <c r="A557" s="5" t="n">
        <v>44385</v>
      </c>
      <c r="B557" s="6" t="n">
        <v>32819.6595312098</v>
      </c>
      <c r="C557" s="7" t="n">
        <v>34510.69789</v>
      </c>
      <c r="D557" s="0" t="n">
        <f aca="false">INT((ROW()-3)/30)</f>
        <v>18</v>
      </c>
      <c r="E557" s="0" t="n">
        <f aca="false">2+30*D557</f>
        <v>542</v>
      </c>
      <c r="F557" s="8" t="n">
        <f aca="false">INDEX($F:$F,$E557)*(2*B557/INDEX($B:$B,$E557)-C557/INDEX($C:$C,$E557))</f>
        <v>4749.7708470429</v>
      </c>
      <c r="G557" s="9" t="n">
        <f aca="false">B557/B556-1</f>
        <v>-0.0327705883668308</v>
      </c>
      <c r="H557" s="9" t="n">
        <f aca="false">F557/F556-1</f>
        <v>-0.0164472079985429</v>
      </c>
      <c r="I557" s="9" t="n">
        <f aca="false">LN(B557/B556)</f>
        <v>-0.0333195710938904</v>
      </c>
      <c r="J557" s="9" t="n">
        <f aca="false">LN(F557/F556)</f>
        <v>-0.0165839649103882</v>
      </c>
      <c r="K557" s="9" t="n">
        <f aca="false">F557/F550-1</f>
        <v>-0.00855002079221057</v>
      </c>
      <c r="L557" s="9" t="n">
        <f aca="false">F557/F527-1</f>
        <v>-0.021471649023151</v>
      </c>
      <c r="M557" s="9" t="n">
        <f aca="false">B557/B550-1</f>
        <v>-0.0204572247613467</v>
      </c>
      <c r="N557" s="9" t="n">
        <f aca="false">B557/B527-1</f>
        <v>-0.0195784446417329</v>
      </c>
      <c r="O557" s="8" t="n">
        <f aca="false">MAX(O556,F557)</f>
        <v>5645.35730015574</v>
      </c>
      <c r="P557" s="9" t="n">
        <f aca="false">F557/O557-1</f>
        <v>-0.158641234822841</v>
      </c>
      <c r="Q557" s="8" t="n">
        <f aca="false">MAX(Q556,B557)</f>
        <v>63445.638314436</v>
      </c>
      <c r="R557" s="9" t="n">
        <f aca="false">B557/Q557-1</f>
        <v>-0.482712123273851</v>
      </c>
      <c r="S557" s="9" t="n">
        <f aca="false">B557/INDEX($B:$B,$E557)-1</f>
        <v>-0.0235294731335185</v>
      </c>
      <c r="T557" s="0" t="n">
        <f aca="false">IF(AND($A557&gt;=CrashTest!$B$3,$A557&lt;=CrashTest!$C$3),1,IF(AND($A557&gt;=CrashTest!$B$4,$A557&lt;=CrashTest!$C$4),2,IF(AND($A557&gt;=CrashTest!$B$5,$A557&lt;=CrashTest!$C$5),3,IF(AND($A557&gt;=CrashTest!$B$6,$A557&lt;=CrashTest!$C$6),4,IF(AND($A557&gt;=CrashTest!$B$7,$A557&lt;=CrashTest!$C$7),5,0)))))</f>
        <v>2</v>
      </c>
      <c r="U557" s="8" t="n">
        <f aca="false">IF(T557=0,"",IF(T556=T557,MAX(U556,B557),B557))</f>
        <v>58736.1258950906</v>
      </c>
      <c r="V557" s="9" t="n">
        <f aca="false">IF(T557=0,"",B557/U557-1)</f>
        <v>-0.44123554233336</v>
      </c>
      <c r="W557" s="8" t="n">
        <f aca="false">IF(T557=0,"",IF(T556=T557,MAX(W556,F557),F557))</f>
        <v>5437.89812713875</v>
      </c>
      <c r="X557" s="9" t="n">
        <f aca="false">IF(T557=0,"",F557/W557-1)</f>
        <v>-0.126542878150225</v>
      </c>
    </row>
    <row r="558" customFormat="false" ht="15" hidden="false" customHeight="false" outlineLevel="0" collapsed="false">
      <c r="A558" s="5" t="n">
        <v>44386</v>
      </c>
      <c r="B558" s="6" t="n">
        <v>33914.8810742256</v>
      </c>
      <c r="C558" s="7" t="n">
        <v>36188.53166</v>
      </c>
      <c r="D558" s="0" t="n">
        <f aca="false">INT((ROW()-3)/30)</f>
        <v>18</v>
      </c>
      <c r="E558" s="0" t="n">
        <f aca="false">2+30*D558</f>
        <v>542</v>
      </c>
      <c r="F558" s="8" t="n">
        <f aca="false">INDEX($F:$F,$E558)*(2*B558/INDEX($B:$B,$E558)-C558/INDEX($C:$C,$E558))</f>
        <v>4838.62694600537</v>
      </c>
      <c r="G558" s="9" t="n">
        <f aca="false">B558/B557-1</f>
        <v>0.0333708989873678</v>
      </c>
      <c r="H558" s="9" t="n">
        <f aca="false">F558/F557-1</f>
        <v>0.0187074496483963</v>
      </c>
      <c r="I558" s="9" t="n">
        <f aca="false">LN(B558/B557)</f>
        <v>0.0328261760209484</v>
      </c>
      <c r="J558" s="9" t="n">
        <f aca="false">LN(F558/F557)</f>
        <v>0.0185346174843629</v>
      </c>
      <c r="K558" s="9" t="n">
        <f aca="false">F558/F551-1</f>
        <v>0.00806846303973718</v>
      </c>
      <c r="L558" s="9" t="n">
        <f aca="false">F558/F528-1</f>
        <v>-0.0245867680216643</v>
      </c>
      <c r="M558" s="9" t="n">
        <f aca="false">B558/B551-1</f>
        <v>0.00390537663502122</v>
      </c>
      <c r="N558" s="9" t="n">
        <f aca="false">B558/B528-1</f>
        <v>-0.0925296028861214</v>
      </c>
      <c r="O558" s="8" t="n">
        <f aca="false">MAX(O557,F558)</f>
        <v>5645.35730015574</v>
      </c>
      <c r="P558" s="9" t="n">
        <f aca="false">F558/O558-1</f>
        <v>-0.142901558087052</v>
      </c>
      <c r="Q558" s="8" t="n">
        <f aca="false">MAX(Q557,B558)</f>
        <v>63445.638314436</v>
      </c>
      <c r="R558" s="9" t="n">
        <f aca="false">B558/Q558-1</f>
        <v>-0.465449761792233</v>
      </c>
      <c r="S558" s="9" t="n">
        <f aca="false">B558/INDEX($B:$B,$E558)-1</f>
        <v>0.00905622618268454</v>
      </c>
      <c r="T558" s="0" t="n">
        <f aca="false">IF(AND($A558&gt;=CrashTest!$B$3,$A558&lt;=CrashTest!$C$3),1,IF(AND($A558&gt;=CrashTest!$B$4,$A558&lt;=CrashTest!$C$4),2,IF(AND($A558&gt;=CrashTest!$B$5,$A558&lt;=CrashTest!$C$5),3,IF(AND($A558&gt;=CrashTest!$B$6,$A558&lt;=CrashTest!$C$6),4,IF(AND($A558&gt;=CrashTest!$B$7,$A558&lt;=CrashTest!$C$7),5,0)))))</f>
        <v>2</v>
      </c>
      <c r="U558" s="8" t="n">
        <f aca="false">IF(T558=0,"",IF(T557=T558,MAX(U557,B558),B558))</f>
        <v>58736.1258950906</v>
      </c>
      <c r="V558" s="9" t="n">
        <f aca="false">IF(T558=0,"",B558/U558-1)</f>
        <v>-0.422589070058835</v>
      </c>
      <c r="W558" s="8" t="n">
        <f aca="false">IF(T558=0,"",IF(T557=T558,MAX(W557,F558),F558))</f>
        <v>5437.89812713875</v>
      </c>
      <c r="X558" s="9" t="n">
        <f aca="false">IF(T558=0,"",F558/W558-1)</f>
        <v>-0.110202723023187</v>
      </c>
    </row>
    <row r="559" customFormat="false" ht="15" hidden="false" customHeight="false" outlineLevel="0" collapsed="false">
      <c r="A559" s="5" t="n">
        <v>44387</v>
      </c>
      <c r="B559" s="6" t="n">
        <v>33610.9458386908</v>
      </c>
      <c r="C559" s="7" t="n">
        <v>35651.6908</v>
      </c>
      <c r="D559" s="0" t="n">
        <f aca="false">INT((ROW()-3)/30)</f>
        <v>18</v>
      </c>
      <c r="E559" s="0" t="n">
        <f aca="false">2+30*D559</f>
        <v>542</v>
      </c>
      <c r="F559" s="8" t="n">
        <f aca="false">INDEX($F:$F,$E559)*(2*B559/INDEX($B:$B,$E559)-C559/INDEX($C:$C,$E559))</f>
        <v>4823.39614300155</v>
      </c>
      <c r="G559" s="9" t="n">
        <f aca="false">B559/B558-1</f>
        <v>-0.00896170724790735</v>
      </c>
      <c r="H559" s="9" t="n">
        <f aca="false">F559/F558-1</f>
        <v>-0.00314775310718973</v>
      </c>
      <c r="I559" s="9" t="n">
        <f aca="false">LN(B559/B558)</f>
        <v>-0.00900210488193126</v>
      </c>
      <c r="J559" s="9" t="n">
        <f aca="false">LN(F559/F558)</f>
        <v>-0.00315271770295357</v>
      </c>
      <c r="K559" s="9" t="n">
        <f aca="false">F559/F552-1</f>
        <v>0.00245784105628455</v>
      </c>
      <c r="L559" s="9" t="n">
        <f aca="false">F559/F529-1</f>
        <v>-0.0304699659887048</v>
      </c>
      <c r="M559" s="9" t="n">
        <f aca="false">B559/B552-1</f>
        <v>-0.0282546581377304</v>
      </c>
      <c r="N559" s="9" t="n">
        <f aca="false">B559/B529-1</f>
        <v>-0.0873039750774849</v>
      </c>
      <c r="O559" s="8" t="n">
        <f aca="false">MAX(O558,F559)</f>
        <v>5645.35730015574</v>
      </c>
      <c r="P559" s="9" t="n">
        <f aca="false">F559/O559-1</f>
        <v>-0.145599492370751</v>
      </c>
      <c r="Q559" s="8" t="n">
        <f aca="false">MAX(Q558,B559)</f>
        <v>63445.638314436</v>
      </c>
      <c r="R559" s="9" t="n">
        <f aca="false">B559/Q559-1</f>
        <v>-0.47024024453635</v>
      </c>
      <c r="S559" s="9" t="n">
        <f aca="false">B559/INDEX($B:$B,$E559)-1</f>
        <v>1.33596869571484E-005</v>
      </c>
      <c r="T559" s="0" t="n">
        <f aca="false">IF(AND($A559&gt;=CrashTest!$B$3,$A559&lt;=CrashTest!$C$3),1,IF(AND($A559&gt;=CrashTest!$B$4,$A559&lt;=CrashTest!$C$4),2,IF(AND($A559&gt;=CrashTest!$B$5,$A559&lt;=CrashTest!$C$5),3,IF(AND($A559&gt;=CrashTest!$B$6,$A559&lt;=CrashTest!$C$6),4,IF(AND($A559&gt;=CrashTest!$B$7,$A559&lt;=CrashTest!$C$7),5,0)))))</f>
        <v>2</v>
      </c>
      <c r="U559" s="8" t="n">
        <f aca="false">IF(T559=0,"",IF(T558=T559,MAX(U558,B559),B559))</f>
        <v>58736.1258950906</v>
      </c>
      <c r="V559" s="9" t="n">
        <f aca="false">IF(T559=0,"",B559/U559-1)</f>
        <v>-0.42776365777471</v>
      </c>
      <c r="W559" s="8" t="n">
        <f aca="false">IF(T559=0,"",IF(T558=T559,MAX(W558,F559),F559))</f>
        <v>5437.89812713875</v>
      </c>
      <c r="X559" s="9" t="n">
        <f aca="false">IF(T559=0,"",F559/W559-1)</f>
        <v>-0.11300358516656</v>
      </c>
    </row>
    <row r="560" customFormat="false" ht="15" hidden="false" customHeight="false" outlineLevel="0" collapsed="false">
      <c r="A560" s="5" t="n">
        <v>44388</v>
      </c>
      <c r="B560" s="6" t="n">
        <v>34258.4413898305</v>
      </c>
      <c r="C560" s="7" t="n">
        <v>36910.82083</v>
      </c>
      <c r="D560" s="0" t="n">
        <f aca="false">INT((ROW()-3)/30)</f>
        <v>18</v>
      </c>
      <c r="E560" s="0" t="n">
        <f aca="false">2+30*D560</f>
        <v>542</v>
      </c>
      <c r="F560" s="8" t="n">
        <f aca="false">INDEX($F:$F,$E560)*(2*B560/INDEX($B:$B,$E560)-C560/INDEX($C:$C,$E560))</f>
        <v>4840.56074977276</v>
      </c>
      <c r="G560" s="9" t="n">
        <f aca="false">B560/B559-1</f>
        <v>0.0192644251740854</v>
      </c>
      <c r="H560" s="9" t="n">
        <f aca="false">F560/F559-1</f>
        <v>0.00355861435849802</v>
      </c>
      <c r="I560" s="9" t="n">
        <f aca="false">LN(B560/B559)</f>
        <v>0.0190812153510335</v>
      </c>
      <c r="J560" s="9" t="n">
        <f aca="false">LN(F560/F559)</f>
        <v>0.00355229747222745</v>
      </c>
      <c r="K560" s="9" t="n">
        <f aca="false">F560/F553-1</f>
        <v>-0.0084515482910329</v>
      </c>
      <c r="L560" s="9" t="n">
        <f aca="false">F560/F530-1</f>
        <v>-0.0162348880463825</v>
      </c>
      <c r="M560" s="9" t="n">
        <f aca="false">B560/B553-1</f>
        <v>-0.0310323188899214</v>
      </c>
      <c r="N560" s="9" t="n">
        <f aca="false">B560/B530-1</f>
        <v>-0.0787124053526365</v>
      </c>
      <c r="O560" s="8" t="n">
        <f aca="false">MAX(O559,F560)</f>
        <v>5645.35730015574</v>
      </c>
      <c r="P560" s="9" t="n">
        <f aca="false">F560/O560-1</f>
        <v>-0.142559010456394</v>
      </c>
      <c r="Q560" s="8" t="n">
        <f aca="false">MAX(Q559,B560)</f>
        <v>63445.638314436</v>
      </c>
      <c r="R560" s="9" t="n">
        <f aca="false">B560/Q560-1</f>
        <v>-0.460034727366979</v>
      </c>
      <c r="S560" s="9" t="n">
        <f aca="false">B560/INDEX($B:$B,$E560)-1</f>
        <v>0.0192780422277323</v>
      </c>
      <c r="T560" s="0" t="n">
        <f aca="false">IF(AND($A560&gt;=CrashTest!$B$3,$A560&lt;=CrashTest!$C$3),1,IF(AND($A560&gt;=CrashTest!$B$4,$A560&lt;=CrashTest!$C$4),2,IF(AND($A560&gt;=CrashTest!$B$5,$A560&lt;=CrashTest!$C$5),3,IF(AND($A560&gt;=CrashTest!$B$6,$A560&lt;=CrashTest!$C$6),4,IF(AND($A560&gt;=CrashTest!$B$7,$A560&lt;=CrashTest!$C$7),5,0)))))</f>
        <v>2</v>
      </c>
      <c r="U560" s="8" t="n">
        <f aca="false">IF(T560=0,"",IF(T559=T560,MAX(U559,B560),B560))</f>
        <v>58736.1258950906</v>
      </c>
      <c r="V560" s="9" t="n">
        <f aca="false">IF(T560=0,"",B560/U560-1)</f>
        <v>-0.416739853578018</v>
      </c>
      <c r="W560" s="8" t="n">
        <f aca="false">IF(T560=0,"",IF(T559=T560,MAX(W559,F560),F560))</f>
        <v>5437.89812713875</v>
      </c>
      <c r="X560" s="9" t="n">
        <f aca="false">IF(T560=0,"",F560/W560-1)</f>
        <v>-0.109847106988798</v>
      </c>
    </row>
    <row r="561" customFormat="false" ht="15" hidden="false" customHeight="false" outlineLevel="0" collapsed="false">
      <c r="A561" s="5" t="n">
        <v>44389</v>
      </c>
      <c r="B561" s="6" t="n">
        <v>33135.2359117475</v>
      </c>
      <c r="C561" s="7" t="n">
        <v>34970.02599</v>
      </c>
      <c r="D561" s="0" t="n">
        <f aca="false">INT((ROW()-3)/30)</f>
        <v>18</v>
      </c>
      <c r="E561" s="0" t="n">
        <f aca="false">2+30*D561</f>
        <v>542</v>
      </c>
      <c r="F561" s="8" t="n">
        <f aca="false">INDEX($F:$F,$E561)*(2*B561/INDEX($B:$B,$E561)-C561/INDEX($C:$C,$E561))</f>
        <v>4778.56666468587</v>
      </c>
      <c r="G561" s="9" t="n">
        <f aca="false">B561/B560-1</f>
        <v>-0.0327862399022163</v>
      </c>
      <c r="H561" s="9" t="n">
        <f aca="false">F561/F560-1</f>
        <v>-0.0128072114557795</v>
      </c>
      <c r="I561" s="9" t="n">
        <f aca="false">LN(B561/B560)</f>
        <v>-0.0333357530480719</v>
      </c>
      <c r="J561" s="9" t="n">
        <f aca="false">LN(F561/F560)</f>
        <v>-0.012889930816953</v>
      </c>
      <c r="K561" s="9" t="n">
        <f aca="false">F561/F554-1</f>
        <v>-0.0180769242187814</v>
      </c>
      <c r="L561" s="9" t="n">
        <f aca="false">F561/F531-1</f>
        <v>-0.02843519801983</v>
      </c>
      <c r="M561" s="9" t="n">
        <f aca="false">B561/B554-1</f>
        <v>-0.0228981943060286</v>
      </c>
      <c r="N561" s="9" t="n">
        <f aca="false">B561/B531-1</f>
        <v>-0.0710399282884002</v>
      </c>
      <c r="O561" s="8" t="n">
        <f aca="false">MAX(O560,F561)</f>
        <v>5645.35730015574</v>
      </c>
      <c r="P561" s="9" t="n">
        <f aca="false">F561/O561-1</f>
        <v>-0.153540438520332</v>
      </c>
      <c r="Q561" s="8" t="n">
        <f aca="false">MAX(Q560,B561)</f>
        <v>63445.638314436</v>
      </c>
      <c r="R561" s="9" t="n">
        <f aca="false">B561/Q561-1</f>
        <v>-0.477738158334391</v>
      </c>
      <c r="S561" s="9" t="n">
        <f aca="false">B561/INDEX($B:$B,$E561)-1</f>
        <v>-0.0141402521918074</v>
      </c>
      <c r="T561" s="0" t="n">
        <f aca="false">IF(AND($A561&gt;=CrashTest!$B$3,$A561&lt;=CrashTest!$C$3),1,IF(AND($A561&gt;=CrashTest!$B$4,$A561&lt;=CrashTest!$C$4),2,IF(AND($A561&gt;=CrashTest!$B$5,$A561&lt;=CrashTest!$C$5),3,IF(AND($A561&gt;=CrashTest!$B$6,$A561&lt;=CrashTest!$C$6),4,IF(AND($A561&gt;=CrashTest!$B$7,$A561&lt;=CrashTest!$C$7),5,0)))))</f>
        <v>2</v>
      </c>
      <c r="U561" s="8" t="n">
        <f aca="false">IF(T561=0,"",IF(T560=T561,MAX(U560,B561),B561))</f>
        <v>58736.1258950906</v>
      </c>
      <c r="V561" s="9" t="n">
        <f aca="false">IF(T561=0,"",B561/U561-1)</f>
        <v>-0.435862760664011</v>
      </c>
      <c r="W561" s="8" t="n">
        <f aca="false">IF(T561=0,"",IF(T560=T561,MAX(W560,F561),F561))</f>
        <v>5437.89812713875</v>
      </c>
      <c r="X561" s="9" t="n">
        <f aca="false">IF(T561=0,"",F561/W561-1)</f>
        <v>-0.121247483317566</v>
      </c>
    </row>
    <row r="562" customFormat="false" ht="15" hidden="false" customHeight="false" outlineLevel="0" collapsed="false">
      <c r="A562" s="5" t="n">
        <v>44390</v>
      </c>
      <c r="B562" s="6" t="n">
        <v>32641.9759610169</v>
      </c>
      <c r="C562" s="7" t="n">
        <v>34376.1186</v>
      </c>
      <c r="D562" s="0" t="n">
        <f aca="false">INT((ROW()-3)/30)</f>
        <v>18</v>
      </c>
      <c r="E562" s="0" t="n">
        <f aca="false">2+30*D562</f>
        <v>542</v>
      </c>
      <c r="F562" s="8" t="n">
        <f aca="false">INDEX($F:$F,$E562)*(2*B562/INDEX($B:$B,$E562)-C562/INDEX($C:$C,$E562))</f>
        <v>4717.13855317793</v>
      </c>
      <c r="G562" s="9" t="n">
        <f aca="false">B562/B561-1</f>
        <v>-0.0148862664519531</v>
      </c>
      <c r="H562" s="9" t="n">
        <f aca="false">F562/F561-1</f>
        <v>-0.0128549240427904</v>
      </c>
      <c r="I562" s="9" t="n">
        <f aca="false">LN(B562/B561)</f>
        <v>-0.0149981789446674</v>
      </c>
      <c r="J562" s="9" t="n">
        <f aca="false">LN(F562/F561)</f>
        <v>-0.0129382635647345</v>
      </c>
      <c r="K562" s="9" t="n">
        <f aca="false">F562/F555-1</f>
        <v>-0.0167805956776556</v>
      </c>
      <c r="L562" s="9" t="n">
        <f aca="false">F562/F532-1</f>
        <v>-0.0562863664220343</v>
      </c>
      <c r="M562" s="9" t="n">
        <f aca="false">B562/B555-1</f>
        <v>-0.0434300318711286</v>
      </c>
      <c r="N562" s="9" t="n">
        <f aca="false">B562/B532-1</f>
        <v>-0.161422627171296</v>
      </c>
      <c r="O562" s="8" t="n">
        <f aca="false">MAX(O561,F562)</f>
        <v>5645.35730015574</v>
      </c>
      <c r="P562" s="9" t="n">
        <f aca="false">F562/O562-1</f>
        <v>-0.164421611888446</v>
      </c>
      <c r="Q562" s="8" t="n">
        <f aca="false">MAX(Q561,B562)</f>
        <v>63445.638314436</v>
      </c>
      <c r="R562" s="9" t="n">
        <f aca="false">B562/Q562-1</f>
        <v>-0.485512687267113</v>
      </c>
      <c r="S562" s="9" t="n">
        <f aca="false">B562/INDEX($B:$B,$E562)-1</f>
        <v>-0.0288160230819355</v>
      </c>
      <c r="T562" s="0" t="n">
        <f aca="false">IF(AND($A562&gt;=CrashTest!$B$3,$A562&lt;=CrashTest!$C$3),1,IF(AND($A562&gt;=CrashTest!$B$4,$A562&lt;=CrashTest!$C$4),2,IF(AND($A562&gt;=CrashTest!$B$5,$A562&lt;=CrashTest!$C$5),3,IF(AND($A562&gt;=CrashTest!$B$6,$A562&lt;=CrashTest!$C$6),4,IF(AND($A562&gt;=CrashTest!$B$7,$A562&lt;=CrashTest!$C$7),5,0)))))</f>
        <v>2</v>
      </c>
      <c r="U562" s="8" t="n">
        <f aca="false">IF(T562=0,"",IF(T561=T562,MAX(U561,B562),B562))</f>
        <v>58736.1258950906</v>
      </c>
      <c r="V562" s="9" t="n">
        <f aca="false">IF(T562=0,"",B562/U562-1)</f>
        <v>-0.444260657924236</v>
      </c>
      <c r="W562" s="8" t="n">
        <f aca="false">IF(T562=0,"",IF(T561=T562,MAX(W561,F562),F562))</f>
        <v>5437.89812713875</v>
      </c>
      <c r="X562" s="9" t="n">
        <f aca="false">IF(T562=0,"",F562/W562-1)</f>
        <v>-0.132543780171929</v>
      </c>
    </row>
    <row r="563" customFormat="false" ht="15" hidden="false" customHeight="false" outlineLevel="0" collapsed="false">
      <c r="A563" s="5" t="n">
        <v>44391</v>
      </c>
      <c r="B563" s="6" t="n">
        <v>32798.2845189947</v>
      </c>
      <c r="C563" s="7" t="n">
        <v>34529.12634</v>
      </c>
      <c r="D563" s="0" t="n">
        <f aca="false">INT((ROW()-3)/30)</f>
        <v>18</v>
      </c>
      <c r="E563" s="0" t="n">
        <f aca="false">2+30*D563</f>
        <v>542</v>
      </c>
      <c r="F563" s="8" t="n">
        <f aca="false">INDEX($F:$F,$E563)*(2*B563/INDEX($B:$B,$E563)-C563/INDEX($C:$C,$E563))</f>
        <v>4741.26300979105</v>
      </c>
      <c r="G563" s="9" t="n">
        <f aca="false">B563/B562-1</f>
        <v>0.00478857524325349</v>
      </c>
      <c r="H563" s="9" t="n">
        <f aca="false">F563/F562-1</f>
        <v>0.00511421412391466</v>
      </c>
      <c r="I563" s="9" t="n">
        <f aca="false">LN(B563/B562)</f>
        <v>0.00477714648727312</v>
      </c>
      <c r="J563" s="9" t="n">
        <f aca="false">LN(F563/F562)</f>
        <v>0.00510118094827608</v>
      </c>
      <c r="K563" s="9" t="n">
        <f aca="false">F563/F556-1</f>
        <v>-0.0182089576391924</v>
      </c>
      <c r="L563" s="9" t="n">
        <f aca="false">F563/F533-1</f>
        <v>-0.0637774960116052</v>
      </c>
      <c r="M563" s="9" t="n">
        <f aca="false">B563/B556-1</f>
        <v>-0.033400532150032</v>
      </c>
      <c r="N563" s="9" t="n">
        <f aca="false">B563/B533-1</f>
        <v>-0.189276941254336</v>
      </c>
      <c r="O563" s="8" t="n">
        <f aca="false">MAX(O562,F563)</f>
        <v>5645.35730015574</v>
      </c>
      <c r="P563" s="9" t="n">
        <f aca="false">F563/O563-1</f>
        <v>-0.160148285094328</v>
      </c>
      <c r="Q563" s="8" t="n">
        <f aca="false">MAX(Q562,B563)</f>
        <v>63445.638314436</v>
      </c>
      <c r="R563" s="9" t="n">
        <f aca="false">B563/Q563-1</f>
        <v>-0.483049026058392</v>
      </c>
      <c r="S563" s="9" t="n">
        <f aca="false">B563/INDEX($B:$B,$E563)-1</f>
        <v>-0.0241654355334213</v>
      </c>
      <c r="T563" s="0" t="n">
        <f aca="false">IF(AND($A563&gt;=CrashTest!$B$3,$A563&lt;=CrashTest!$C$3),1,IF(AND($A563&gt;=CrashTest!$B$4,$A563&lt;=CrashTest!$C$4),2,IF(AND($A563&gt;=CrashTest!$B$5,$A563&lt;=CrashTest!$C$5),3,IF(AND($A563&gt;=CrashTest!$B$6,$A563&lt;=CrashTest!$C$6),4,IF(AND($A563&gt;=CrashTest!$B$7,$A563&lt;=CrashTest!$C$7),5,0)))))</f>
        <v>2</v>
      </c>
      <c r="U563" s="8" t="n">
        <f aca="false">IF(T563=0,"",IF(T562=T563,MAX(U562,B563),B563))</f>
        <v>58736.1258950906</v>
      </c>
      <c r="V563" s="9" t="n">
        <f aca="false">IF(T563=0,"",B563/U563-1)</f>
        <v>-0.44159945826907</v>
      </c>
      <c r="W563" s="8" t="n">
        <f aca="false">IF(T563=0,"",IF(T562=T563,MAX(W562,F563),F563))</f>
        <v>5437.89812713875</v>
      </c>
      <c r="X563" s="9" t="n">
        <f aca="false">IF(T563=0,"",F563/W563-1)</f>
        <v>-0.128107423320607</v>
      </c>
    </row>
    <row r="564" customFormat="false" ht="15" hidden="false" customHeight="false" outlineLevel="0" collapsed="false">
      <c r="A564" s="5" t="n">
        <v>44392</v>
      </c>
      <c r="B564" s="6" t="n">
        <v>31707.6900368206</v>
      </c>
      <c r="C564" s="7" t="n">
        <v>32997.29204</v>
      </c>
      <c r="D564" s="0" t="n">
        <f aca="false">INT((ROW()-3)/30)</f>
        <v>18</v>
      </c>
      <c r="E564" s="0" t="n">
        <f aca="false">2+30*D564</f>
        <v>542</v>
      </c>
      <c r="F564" s="8" t="n">
        <f aca="false">INDEX($F:$F,$E564)*(2*B564/INDEX($B:$B,$E564)-C564/INDEX($C:$C,$E564))</f>
        <v>4634.39532369849</v>
      </c>
      <c r="G564" s="9" t="n">
        <f aca="false">B564/B563-1</f>
        <v>-0.033251570872327</v>
      </c>
      <c r="H564" s="9" t="n">
        <f aca="false">F564/F563-1</f>
        <v>-0.0225399193995093</v>
      </c>
      <c r="I564" s="9" t="n">
        <f aca="false">LN(B564/B563)</f>
        <v>-0.0338169733963114</v>
      </c>
      <c r="J564" s="9" t="n">
        <f aca="false">LN(F564/F563)</f>
        <v>-0.0227978262168882</v>
      </c>
      <c r="K564" s="9" t="n">
        <f aca="false">F564/F557-1</f>
        <v>-0.0242907557142971</v>
      </c>
      <c r="L564" s="9" t="n">
        <f aca="false">F564/F534-1</f>
        <v>-0.0911925139967394</v>
      </c>
      <c r="M564" s="9" t="n">
        <f aca="false">B564/B557-1</f>
        <v>-0.033881201397954</v>
      </c>
      <c r="N564" s="9" t="n">
        <f aca="false">B564/B534-1</f>
        <v>-0.212322330946166</v>
      </c>
      <c r="O564" s="8" t="n">
        <f aca="false">MAX(O563,F564)</f>
        <v>5645.35730015574</v>
      </c>
      <c r="P564" s="9" t="n">
        <f aca="false">F564/O564-1</f>
        <v>-0.179078475055842</v>
      </c>
      <c r="Q564" s="8" t="n">
        <f aca="false">MAX(Q563,B564)</f>
        <v>63445.638314436</v>
      </c>
      <c r="R564" s="9" t="n">
        <f aca="false">B564/Q564-1</f>
        <v>-0.50023845800593</v>
      </c>
      <c r="S564" s="9" t="n">
        <f aca="false">B564/INDEX($B:$B,$E564)-1</f>
        <v>-0.056613467713448</v>
      </c>
      <c r="T564" s="0" t="n">
        <f aca="false">IF(AND($A564&gt;=CrashTest!$B$3,$A564&lt;=CrashTest!$C$3),1,IF(AND($A564&gt;=CrashTest!$B$4,$A564&lt;=CrashTest!$C$4),2,IF(AND($A564&gt;=CrashTest!$B$5,$A564&lt;=CrashTest!$C$5),3,IF(AND($A564&gt;=CrashTest!$B$6,$A564&lt;=CrashTest!$C$6),4,IF(AND($A564&gt;=CrashTest!$B$7,$A564&lt;=CrashTest!$C$7),5,0)))))</f>
        <v>2</v>
      </c>
      <c r="U564" s="8" t="n">
        <f aca="false">IF(T564=0,"",IF(T563=T564,MAX(U563,B564),B564))</f>
        <v>58736.1258950906</v>
      </c>
      <c r="V564" s="9" t="n">
        <f aca="false">IF(T564=0,"",B564/U564-1)</f>
        <v>-0.460167153457582</v>
      </c>
      <c r="W564" s="8" t="n">
        <f aca="false">IF(T564=0,"",IF(T563=T564,MAX(W563,F564),F564))</f>
        <v>5437.89812713875</v>
      </c>
      <c r="X564" s="9" t="n">
        <f aca="false">IF(T564=0,"",F564/W564-1)</f>
        <v>-0.147759811723991</v>
      </c>
    </row>
    <row r="565" customFormat="false" ht="15" hidden="false" customHeight="false" outlineLevel="0" collapsed="false">
      <c r="A565" s="5" t="n">
        <v>44393</v>
      </c>
      <c r="B565" s="6" t="n">
        <v>31455.7175818819</v>
      </c>
      <c r="C565" s="7" t="n">
        <v>32210.84889</v>
      </c>
      <c r="D565" s="0" t="n">
        <f aca="false">INT((ROW()-3)/30)</f>
        <v>18</v>
      </c>
      <c r="E565" s="0" t="n">
        <f aca="false">2+30*D565</f>
        <v>542</v>
      </c>
      <c r="F565" s="8" t="n">
        <f aca="false">INDEX($F:$F,$E565)*(2*B565/INDEX($B:$B,$E565)-C565/INDEX($C:$C,$E565))</f>
        <v>4666.95586405865</v>
      </c>
      <c r="G565" s="9" t="n">
        <f aca="false">B565/B564-1</f>
        <v>-0.00794673010383584</v>
      </c>
      <c r="H565" s="9" t="n">
        <f aca="false">F565/F564-1</f>
        <v>0.00702584438441423</v>
      </c>
      <c r="I565" s="9" t="n">
        <f aca="false">LN(B565/B564)</f>
        <v>-0.0079784736469294</v>
      </c>
      <c r="J565" s="9" t="n">
        <f aca="false">LN(F565/F564)</f>
        <v>0.00700127813838682</v>
      </c>
      <c r="K565" s="9" t="n">
        <f aca="false">F565/F558-1</f>
        <v>-0.0354792968878184</v>
      </c>
      <c r="L565" s="9" t="n">
        <f aca="false">F565/F535-1</f>
        <v>-0.0605638298277131</v>
      </c>
      <c r="M565" s="9" t="n">
        <f aca="false">B565/B558-1</f>
        <v>-0.0725098663020994</v>
      </c>
      <c r="N565" s="9" t="n">
        <f aca="false">B565/B535-1</f>
        <v>-0.177962352533806</v>
      </c>
      <c r="O565" s="8" t="n">
        <f aca="false">MAX(O564,F565)</f>
        <v>5645.35730015574</v>
      </c>
      <c r="P565" s="9" t="n">
        <f aca="false">F565/O565-1</f>
        <v>-0.173310808169768</v>
      </c>
      <c r="Q565" s="8" t="n">
        <f aca="false">MAX(Q564,B565)</f>
        <v>63445.638314436</v>
      </c>
      <c r="R565" s="9" t="n">
        <f aca="false">B565/Q565-1</f>
        <v>-0.504209928096433</v>
      </c>
      <c r="S565" s="9" t="n">
        <f aca="false">B565/INDEX($B:$B,$E565)-1</f>
        <v>-0.0641103058691229</v>
      </c>
      <c r="T565" s="0" t="n">
        <f aca="false">IF(AND($A565&gt;=CrashTest!$B$3,$A565&lt;=CrashTest!$C$3),1,IF(AND($A565&gt;=CrashTest!$B$4,$A565&lt;=CrashTest!$C$4),2,IF(AND($A565&gt;=CrashTest!$B$5,$A565&lt;=CrashTest!$C$5),3,IF(AND($A565&gt;=CrashTest!$B$6,$A565&lt;=CrashTest!$C$6),4,IF(AND($A565&gt;=CrashTest!$B$7,$A565&lt;=CrashTest!$C$7),5,0)))))</f>
        <v>2</v>
      </c>
      <c r="U565" s="8" t="n">
        <f aca="false">IF(T565=0,"",IF(T564=T565,MAX(U564,B565),B565))</f>
        <v>58736.1258950906</v>
      </c>
      <c r="V565" s="9" t="n">
        <f aca="false">IF(T565=0,"",B565/U565-1)</f>
        <v>-0.46445705939024</v>
      </c>
      <c r="W565" s="8" t="n">
        <f aca="false">IF(T565=0,"",IF(T564=T565,MAX(W564,F565),F565))</f>
        <v>5437.89812713875</v>
      </c>
      <c r="X565" s="9" t="n">
        <f aca="false">IF(T565=0,"",F565/W565-1)</f>
        <v>-0.14177210478302</v>
      </c>
    </row>
    <row r="566" customFormat="false" ht="15" hidden="false" customHeight="false" outlineLevel="0" collapsed="false">
      <c r="A566" s="5" t="n">
        <v>44394</v>
      </c>
      <c r="B566" s="6" t="n">
        <v>31547.9511990064</v>
      </c>
      <c r="C566" s="7" t="n">
        <v>32572.93675</v>
      </c>
      <c r="D566" s="0" t="n">
        <f aca="false">INT((ROW()-3)/30)</f>
        <v>18</v>
      </c>
      <c r="E566" s="0" t="n">
        <f aca="false">2+30*D566</f>
        <v>542</v>
      </c>
      <c r="F566" s="8" t="n">
        <f aca="false">INDEX($F:$F,$E566)*(2*B566/INDEX($B:$B,$E566)-C566/INDEX($C:$C,$E566))</f>
        <v>4645.21395515462</v>
      </c>
      <c r="G566" s="9" t="n">
        <f aca="false">B566/B565-1</f>
        <v>0.00293217336035667</v>
      </c>
      <c r="H566" s="9" t="n">
        <f aca="false">F566/F565-1</f>
        <v>-0.00465869177625344</v>
      </c>
      <c r="I566" s="9" t="n">
        <f aca="false">LN(B566/B565)</f>
        <v>0.00292788292487006</v>
      </c>
      <c r="J566" s="9" t="n">
        <f aca="false">LN(F566/F565)</f>
        <v>-0.00466957730215104</v>
      </c>
      <c r="K566" s="9" t="n">
        <f aca="false">F566/F559-1</f>
        <v>-0.0369412303207691</v>
      </c>
      <c r="L566" s="9" t="n">
        <f aca="false">F566/F536-1</f>
        <v>-0.0617283809734187</v>
      </c>
      <c r="M566" s="9" t="n">
        <f aca="false">B566/B559-1</f>
        <v>-0.0613786547271042</v>
      </c>
      <c r="N566" s="9" t="n">
        <f aca="false">B566/B536-1</f>
        <v>-0.170197868338262</v>
      </c>
      <c r="O566" s="8" t="n">
        <f aca="false">MAX(O565,F566)</f>
        <v>5645.35730015574</v>
      </c>
      <c r="P566" s="9" t="n">
        <f aca="false">F566/O566-1</f>
        <v>-0.177162098309265</v>
      </c>
      <c r="Q566" s="8" t="n">
        <f aca="false">MAX(Q565,B566)</f>
        <v>63445.638314436</v>
      </c>
      <c r="R566" s="9" t="n">
        <f aca="false">B566/Q566-1</f>
        <v>-0.502756185655269</v>
      </c>
      <c r="S566" s="9" t="n">
        <f aca="false">B566/INDEX($B:$B,$E566)-1</f>
        <v>-0.06136611503976</v>
      </c>
      <c r="T566" s="0" t="n">
        <f aca="false">IF(AND($A566&gt;=CrashTest!$B$3,$A566&lt;=CrashTest!$C$3),1,IF(AND($A566&gt;=CrashTest!$B$4,$A566&lt;=CrashTest!$C$4),2,IF(AND($A566&gt;=CrashTest!$B$5,$A566&lt;=CrashTest!$C$5),3,IF(AND($A566&gt;=CrashTest!$B$6,$A566&lt;=CrashTest!$C$6),4,IF(AND($A566&gt;=CrashTest!$B$7,$A566&lt;=CrashTest!$C$7),5,0)))))</f>
        <v>2</v>
      </c>
      <c r="U566" s="8" t="n">
        <f aca="false">IF(T566=0,"",IF(T565=T566,MAX(U565,B566),B566))</f>
        <v>58736.1258950906</v>
      </c>
      <c r="V566" s="9" t="n">
        <f aca="false">IF(T566=0,"",B566/U566-1)</f>
        <v>-0.462886754646457</v>
      </c>
      <c r="W566" s="8" t="n">
        <f aca="false">IF(T566=0,"",IF(T565=T566,MAX(W565,F566),F566))</f>
        <v>5437.89812713875</v>
      </c>
      <c r="X566" s="9" t="n">
        <f aca="false">IF(T566=0,"",F566/W566-1)</f>
        <v>-0.145770324020619</v>
      </c>
    </row>
    <row r="567" customFormat="false" ht="15" hidden="false" customHeight="false" outlineLevel="0" collapsed="false">
      <c r="A567" s="5" t="n">
        <v>44395</v>
      </c>
      <c r="B567" s="6" t="n">
        <v>31707.7038527177</v>
      </c>
      <c r="C567" s="7" t="n">
        <v>33045.56961</v>
      </c>
      <c r="D567" s="0" t="n">
        <f aca="false">INT((ROW()-3)/30)</f>
        <v>18</v>
      </c>
      <c r="E567" s="0" t="n">
        <f aca="false">2+30*D567</f>
        <v>542</v>
      </c>
      <c r="F567" s="8" t="n">
        <f aca="false">INDEX($F:$F,$E567)*(2*B567/INDEX($B:$B,$E567)-C567/INDEX($C:$C,$E567))</f>
        <v>4628.00897565993</v>
      </c>
      <c r="G567" s="9" t="n">
        <f aca="false">B567/B566-1</f>
        <v>0.00506380438791632</v>
      </c>
      <c r="H567" s="9" t="n">
        <f aca="false">F567/F566-1</f>
        <v>-0.00370380776015666</v>
      </c>
      <c r="I567" s="9" t="n">
        <f aca="false">LN(B567/B566)</f>
        <v>0.00505102644897832</v>
      </c>
      <c r="J567" s="9" t="n">
        <f aca="false">LN(F567/F566)</f>
        <v>-0.00371068383982103</v>
      </c>
      <c r="K567" s="9" t="n">
        <f aca="false">F567/F560-1</f>
        <v>-0.0439105684445355</v>
      </c>
      <c r="L567" s="9" t="n">
        <f aca="false">F567/F537-1</f>
        <v>-0.0376430565111328</v>
      </c>
      <c r="M567" s="9" t="n">
        <f aca="false">B567/B560-1</f>
        <v>-0.0744557380205271</v>
      </c>
      <c r="N567" s="9" t="n">
        <f aca="false">B567/B537-1</f>
        <v>-0.112184947512816</v>
      </c>
      <c r="O567" s="8" t="n">
        <f aca="false">MAX(O566,F567)</f>
        <v>5645.35730015574</v>
      </c>
      <c r="P567" s="9" t="n">
        <f aca="false">F567/O567-1</f>
        <v>-0.180209731714899</v>
      </c>
      <c r="Q567" s="8" t="n">
        <f aca="false">MAX(Q566,B567)</f>
        <v>63445.638314436</v>
      </c>
      <c r="R567" s="9" t="n">
        <f aca="false">B567/Q567-1</f>
        <v>-0.500238240246325</v>
      </c>
      <c r="S567" s="9" t="n">
        <f aca="false">B567/INDEX($B:$B,$E567)-1</f>
        <v>-0.0566130566544514</v>
      </c>
      <c r="T567" s="0" t="n">
        <f aca="false">IF(AND($A567&gt;=CrashTest!$B$3,$A567&lt;=CrashTest!$C$3),1,IF(AND($A567&gt;=CrashTest!$B$4,$A567&lt;=CrashTest!$C$4),2,IF(AND($A567&gt;=CrashTest!$B$5,$A567&lt;=CrashTest!$C$5),3,IF(AND($A567&gt;=CrashTest!$B$6,$A567&lt;=CrashTest!$C$6),4,IF(AND($A567&gt;=CrashTest!$B$7,$A567&lt;=CrashTest!$C$7),5,0)))))</f>
        <v>2</v>
      </c>
      <c r="U567" s="8" t="n">
        <f aca="false">IF(T567=0,"",IF(T566=T567,MAX(U566,B567),B567))</f>
        <v>58736.1258950906</v>
      </c>
      <c r="V567" s="9" t="n">
        <f aca="false">IF(T567=0,"",B567/U567-1)</f>
        <v>-0.460166918237828</v>
      </c>
      <c r="W567" s="8" t="n">
        <f aca="false">IF(T567=0,"",IF(T566=T567,MAX(W566,F567),F567))</f>
        <v>5437.89812713875</v>
      </c>
      <c r="X567" s="9" t="n">
        <f aca="false">IF(T567=0,"",F567/W567-1)</f>
        <v>-0.148934226523467</v>
      </c>
    </row>
    <row r="568" customFormat="false" ht="15" hidden="false" customHeight="false" outlineLevel="0" collapsed="false">
      <c r="A568" s="5" t="n">
        <v>44396</v>
      </c>
      <c r="B568" s="6" t="n">
        <v>30883.4697462303</v>
      </c>
      <c r="C568" s="7" t="n">
        <v>31505.97924</v>
      </c>
      <c r="D568" s="0" t="n">
        <f aca="false">INT((ROW()-3)/30)</f>
        <v>18</v>
      </c>
      <c r="E568" s="0" t="n">
        <f aca="false">2+30*D568</f>
        <v>542</v>
      </c>
      <c r="F568" s="8" t="n">
        <f aca="false">INDEX($F:$F,$E568)*(2*B568/INDEX($B:$B,$E568)-C568/INDEX($C:$C,$E568))</f>
        <v>4597.78994816383</v>
      </c>
      <c r="G568" s="9" t="n">
        <f aca="false">B568/B567-1</f>
        <v>-0.0259947585708498</v>
      </c>
      <c r="H568" s="9" t="n">
        <f aca="false">F568/F567-1</f>
        <v>-0.00652959569763945</v>
      </c>
      <c r="I568" s="9" t="n">
        <f aca="false">LN(B568/B567)</f>
        <v>-0.0263385940099846</v>
      </c>
      <c r="J568" s="9" t="n">
        <f aca="false">LN(F568/F567)</f>
        <v>-0.00655100676224959</v>
      </c>
      <c r="K568" s="9" t="n">
        <f aca="false">F568/F561-1</f>
        <v>-0.0378307407235747</v>
      </c>
      <c r="L568" s="9" t="n">
        <f aca="false">F568/F538-1</f>
        <v>-0.0471959188982</v>
      </c>
      <c r="M568" s="9" t="n">
        <f aca="false">B568/B561-1</f>
        <v>-0.0679568472521083</v>
      </c>
      <c r="N568" s="9" t="n">
        <f aca="false">B568/B538-1</f>
        <v>-0.131412694122389</v>
      </c>
      <c r="O568" s="8" t="n">
        <f aca="false">MAX(O567,F568)</f>
        <v>5645.35730015574</v>
      </c>
      <c r="P568" s="9" t="n">
        <f aca="false">F568/O568-1</f>
        <v>-0.18556263072366</v>
      </c>
      <c r="Q568" s="8" t="n">
        <f aca="false">MAX(Q567,B568)</f>
        <v>63445.638314436</v>
      </c>
      <c r="R568" s="9" t="n">
        <f aca="false">B568/Q568-1</f>
        <v>-0.513229426534065</v>
      </c>
      <c r="S568" s="9" t="n">
        <f aca="false">B568/INDEX($B:$B,$E568)-1</f>
        <v>-0.0811361724856108</v>
      </c>
      <c r="T568" s="0" t="n">
        <f aca="false">IF(AND($A568&gt;=CrashTest!$B$3,$A568&lt;=CrashTest!$C$3),1,IF(AND($A568&gt;=CrashTest!$B$4,$A568&lt;=CrashTest!$C$4),2,IF(AND($A568&gt;=CrashTest!$B$5,$A568&lt;=CrashTest!$C$5),3,IF(AND($A568&gt;=CrashTest!$B$6,$A568&lt;=CrashTest!$C$6),4,IF(AND($A568&gt;=CrashTest!$B$7,$A568&lt;=CrashTest!$C$7),5,0)))))</f>
        <v>2</v>
      </c>
      <c r="U568" s="8" t="n">
        <f aca="false">IF(T568=0,"",IF(T567=T568,MAX(U567,B568),B568))</f>
        <v>58736.1258950906</v>
      </c>
      <c r="V568" s="9" t="n">
        <f aca="false">IF(T568=0,"",B568/U568-1)</f>
        <v>-0.474199748866793</v>
      </c>
      <c r="W568" s="8" t="n">
        <f aca="false">IF(T568=0,"",IF(T567=T568,MAX(W567,F568),F568))</f>
        <v>5437.89812713875</v>
      </c>
      <c r="X568" s="9" t="n">
        <f aca="false">IF(T568=0,"",F568/W568-1)</f>
        <v>-0.154491341936368</v>
      </c>
    </row>
    <row r="569" customFormat="false" ht="15" hidden="false" customHeight="false" outlineLevel="0" collapsed="false">
      <c r="A569" s="5" t="n">
        <v>44397</v>
      </c>
      <c r="B569" s="6" t="n">
        <v>29766.6577182934</v>
      </c>
      <c r="C569" s="7" t="n">
        <v>29471.40336</v>
      </c>
      <c r="D569" s="0" t="n">
        <f aca="false">INT((ROW()-3)/30)</f>
        <v>18</v>
      </c>
      <c r="E569" s="0" t="n">
        <f aca="false">2+30*D569</f>
        <v>542</v>
      </c>
      <c r="F569" s="8" t="n">
        <f aca="false">INDEX($F:$F,$E569)*(2*B569/INDEX($B:$B,$E569)-C569/INDEX($C:$C,$E569))</f>
        <v>4550.02436578561</v>
      </c>
      <c r="G569" s="9" t="n">
        <f aca="false">B569/B568-1</f>
        <v>-0.0361621293563759</v>
      </c>
      <c r="H569" s="9" t="n">
        <f aca="false">F569/F568-1</f>
        <v>-0.0103888135205672</v>
      </c>
      <c r="I569" s="9" t="n">
        <f aca="false">LN(B569/B568)</f>
        <v>-0.0368321824957459</v>
      </c>
      <c r="J569" s="9" t="n">
        <f aca="false">LN(F569/F568)</f>
        <v>-0.0104431539262851</v>
      </c>
      <c r="K569" s="9" t="n">
        <f aca="false">F569/F562-1</f>
        <v>-0.0354270254113542</v>
      </c>
      <c r="L569" s="9" t="n">
        <f aca="false">F569/F539-1</f>
        <v>-0.0523148323412425</v>
      </c>
      <c r="M569" s="9" t="n">
        <f aca="false">B569/B562-1</f>
        <v>-0.0880865253426258</v>
      </c>
      <c r="N569" s="9" t="n">
        <f aca="false">B569/B539-1</f>
        <v>-0.163856564150013</v>
      </c>
      <c r="O569" s="8" t="n">
        <f aca="false">MAX(O568,F569)</f>
        <v>5645.35730015574</v>
      </c>
      <c r="P569" s="9" t="n">
        <f aca="false">F569/O569-1</f>
        <v>-0.194023668677253</v>
      </c>
      <c r="Q569" s="8" t="n">
        <f aca="false">MAX(Q568,B569)</f>
        <v>63445.638314436</v>
      </c>
      <c r="R569" s="9" t="n">
        <f aca="false">B569/Q569-1</f>
        <v>-0.530832086978618</v>
      </c>
      <c r="S569" s="9" t="n">
        <f aca="false">B569/INDEX($B:$B,$E569)-1</f>
        <v>-0.114364245077081</v>
      </c>
      <c r="T569" s="0" t="n">
        <f aca="false">IF(AND($A569&gt;=CrashTest!$B$3,$A569&lt;=CrashTest!$C$3),1,IF(AND($A569&gt;=CrashTest!$B$4,$A569&lt;=CrashTest!$C$4),2,IF(AND($A569&gt;=CrashTest!$B$5,$A569&lt;=CrashTest!$C$5),3,IF(AND($A569&gt;=CrashTest!$B$6,$A569&lt;=CrashTest!$C$6),4,IF(AND($A569&gt;=CrashTest!$B$7,$A569&lt;=CrashTest!$C$7),5,0)))))</f>
        <v>2</v>
      </c>
      <c r="U569" s="8" t="n">
        <f aca="false">IF(T569=0,"",IF(T568=T569,MAX(U568,B569),B569))</f>
        <v>58736.1258950906</v>
      </c>
      <c r="V569" s="9" t="n">
        <f aca="false">IF(T569=0,"",B569/U569-1)</f>
        <v>-0.493213805563887</v>
      </c>
      <c r="W569" s="8" t="n">
        <f aca="false">IF(T569=0,"",IF(T568=T569,MAX(W568,F569),F569))</f>
        <v>5437.89812713875</v>
      </c>
      <c r="X569" s="9" t="n">
        <f aca="false">IF(T569=0,"",F569/W569-1)</f>
        <v>-0.163275173715016</v>
      </c>
    </row>
    <row r="570" customFormat="false" ht="15" hidden="false" customHeight="false" outlineLevel="0" collapsed="false">
      <c r="A570" s="5" t="n">
        <v>44398</v>
      </c>
      <c r="B570" s="6" t="n">
        <v>32119.6572258328</v>
      </c>
      <c r="C570" s="7" t="n">
        <v>33838.06491</v>
      </c>
      <c r="D570" s="0" t="n">
        <f aca="false">INT((ROW()-3)/30)</f>
        <v>18</v>
      </c>
      <c r="E570" s="0" t="n">
        <f aca="false">2+30*D570</f>
        <v>542</v>
      </c>
      <c r="F570" s="8" t="n">
        <f aca="false">INDEX($F:$F,$E570)*(2*B570/INDEX($B:$B,$E570)-C570/INDEX($C:$C,$E570))</f>
        <v>4640.06731380226</v>
      </c>
      <c r="G570" s="9" t="n">
        <f aca="false">B570/B569-1</f>
        <v>0.0790481595148433</v>
      </c>
      <c r="H570" s="9" t="n">
        <f aca="false">F570/F569-1</f>
        <v>0.0197895529293723</v>
      </c>
      <c r="I570" s="9" t="n">
        <f aca="false">LN(B570/B569)</f>
        <v>0.076079318750615</v>
      </c>
      <c r="J570" s="9" t="n">
        <f aca="false">LN(F570/F569)</f>
        <v>0.0195962853516668</v>
      </c>
      <c r="K570" s="9" t="n">
        <f aca="false">F570/F563-1</f>
        <v>-0.0213436157791318</v>
      </c>
      <c r="L570" s="9" t="n">
        <f aca="false">F570/F540-1</f>
        <v>-0.0262816389164171</v>
      </c>
      <c r="M570" s="9" t="n">
        <f aca="false">B570/B563-1</f>
        <v>-0.0206909386607973</v>
      </c>
      <c r="N570" s="9" t="n">
        <f aca="false">B570/B540-1</f>
        <v>0.0127540698255317</v>
      </c>
      <c r="O570" s="8" t="n">
        <f aca="false">MAX(O569,F570)</f>
        <v>5645.35730015574</v>
      </c>
      <c r="P570" s="9" t="n">
        <f aca="false">F570/O570-1</f>
        <v>-0.17807375740872</v>
      </c>
      <c r="Q570" s="8" t="n">
        <f aca="false">MAX(Q569,B570)</f>
        <v>63445.638314436</v>
      </c>
      <c r="R570" s="9" t="n">
        <f aca="false">B570/Q570-1</f>
        <v>-0.493745226950857</v>
      </c>
      <c r="S570" s="9" t="n">
        <f aca="false">B570/INDEX($B:$B,$E570)-1</f>
        <v>-0.044356368649885</v>
      </c>
      <c r="T570" s="0" t="n">
        <f aca="false">IF(AND($A570&gt;=CrashTest!$B$3,$A570&lt;=CrashTest!$C$3),1,IF(AND($A570&gt;=CrashTest!$B$4,$A570&lt;=CrashTest!$C$4),2,IF(AND($A570&gt;=CrashTest!$B$5,$A570&lt;=CrashTest!$C$5),3,IF(AND($A570&gt;=CrashTest!$B$6,$A570&lt;=CrashTest!$C$6),4,IF(AND($A570&gt;=CrashTest!$B$7,$A570&lt;=CrashTest!$C$7),5,0)))))</f>
        <v>0</v>
      </c>
      <c r="U570" s="8" t="str">
        <f aca="false">IF(T570=0,"",IF(T569=T570,MAX(U569,B570),B570))</f>
        <v/>
      </c>
      <c r="V570" s="9" t="str">
        <f aca="false">IF(T570=0,"",B570/U570-1)</f>
        <v/>
      </c>
      <c r="W570" s="8" t="str">
        <f aca="false">IF(T570=0,"",IF(T569=T570,MAX(W569,F570),F570))</f>
        <v/>
      </c>
      <c r="X570" s="9" t="str">
        <f aca="false">IF(T570=0,"",F570/W570-1)</f>
        <v/>
      </c>
    </row>
    <row r="571" customFormat="false" ht="15" hidden="false" customHeight="false" outlineLevel="0" collapsed="false">
      <c r="A571" s="5" t="n">
        <v>44399</v>
      </c>
      <c r="B571" s="6" t="n">
        <v>32306.9614285798</v>
      </c>
      <c r="C571" s="7" t="n">
        <v>34310.25457</v>
      </c>
      <c r="D571" s="0" t="n">
        <f aca="false">INT((ROW()-3)/30)</f>
        <v>18</v>
      </c>
      <c r="E571" s="0" t="n">
        <f aca="false">2+30*D571</f>
        <v>542</v>
      </c>
      <c r="F571" s="8" t="n">
        <f aca="false">INDEX($F:$F,$E571)*(2*B571/INDEX($B:$B,$E571)-C571/INDEX($C:$C,$E571))</f>
        <v>4630.74312270568</v>
      </c>
      <c r="G571" s="9" t="n">
        <f aca="false">B571/B570-1</f>
        <v>0.00583145085982917</v>
      </c>
      <c r="H571" s="9" t="n">
        <f aca="false">F571/F570-1</f>
        <v>-0.00200949479091561</v>
      </c>
      <c r="I571" s="9" t="n">
        <f aca="false">LN(B571/B570)</f>
        <v>0.00581451376359484</v>
      </c>
      <c r="J571" s="9" t="n">
        <f aca="false">LN(F571/F570)</f>
        <v>-0.00201151653448245</v>
      </c>
      <c r="K571" s="9" t="n">
        <f aca="false">F571/F564-1</f>
        <v>-0.000788064189114923</v>
      </c>
      <c r="L571" s="9" t="n">
        <f aca="false">F571/F541-1</f>
        <v>-0.0161779032020509</v>
      </c>
      <c r="M571" s="9" t="n">
        <f aca="false">B571/B564-1</f>
        <v>0.0188998754265384</v>
      </c>
      <c r="N571" s="9" t="n">
        <f aca="false">B571/B541-1</f>
        <v>-0.00270397802300726</v>
      </c>
      <c r="O571" s="8" t="n">
        <f aca="false">MAX(O570,F571)</f>
        <v>5645.35730015574</v>
      </c>
      <c r="P571" s="9" t="n">
        <f aca="false">F571/O571-1</f>
        <v>-0.179725413911724</v>
      </c>
      <c r="Q571" s="8" t="n">
        <f aca="false">MAX(Q570,B571)</f>
        <v>63445.638314436</v>
      </c>
      <c r="R571" s="9" t="n">
        <f aca="false">B571/Q571-1</f>
        <v>-0.490793027119267</v>
      </c>
      <c r="S571" s="9" t="n">
        <f aca="false">B571/INDEX($B:$B,$E571)-1</f>
        <v>-0.0387835797741581</v>
      </c>
      <c r="T571" s="0" t="n">
        <f aca="false">IF(AND($A571&gt;=CrashTest!$B$3,$A571&lt;=CrashTest!$C$3),1,IF(AND($A571&gt;=CrashTest!$B$4,$A571&lt;=CrashTest!$C$4),2,IF(AND($A571&gt;=CrashTest!$B$5,$A571&lt;=CrashTest!$C$5),3,IF(AND($A571&gt;=CrashTest!$B$6,$A571&lt;=CrashTest!$C$6),4,IF(AND($A571&gt;=CrashTest!$B$7,$A571&lt;=CrashTest!$C$7),5,0)))))</f>
        <v>0</v>
      </c>
      <c r="U571" s="8" t="str">
        <f aca="false">IF(T571=0,"",IF(T570=T571,MAX(U570,B571),B571))</f>
        <v/>
      </c>
      <c r="V571" s="9" t="str">
        <f aca="false">IF(T571=0,"",B571/U571-1)</f>
        <v/>
      </c>
      <c r="W571" s="8" t="str">
        <f aca="false">IF(T571=0,"",IF(T570=T571,MAX(W570,F571),F571))</f>
        <v/>
      </c>
      <c r="X571" s="9" t="str">
        <f aca="false">IF(T571=0,"",F571/W571-1)</f>
        <v/>
      </c>
    </row>
    <row r="572" customFormat="false" ht="15" hidden="false" customHeight="false" outlineLevel="0" collapsed="false">
      <c r="A572" s="5" t="n">
        <v>44400</v>
      </c>
      <c r="B572" s="6" t="n">
        <v>33439.5957028638</v>
      </c>
      <c r="C572" s="7" t="n">
        <v>35469.29671</v>
      </c>
      <c r="D572" s="0" t="n">
        <f aca="false">INT((ROW()-3)/30)</f>
        <v>18</v>
      </c>
      <c r="E572" s="0" t="n">
        <f aca="false">2+30*D572</f>
        <v>542</v>
      </c>
      <c r="F572" s="8" t="n">
        <f aca="false">INDEX($F:$F,$E572)*(2*B572/INDEX($B:$B,$E572)-C572/INDEX($C:$C,$E572))</f>
        <v>4798.89098202334</v>
      </c>
      <c r="G572" s="9" t="n">
        <f aca="false">B572/B571-1</f>
        <v>0.0350585206469474</v>
      </c>
      <c r="H572" s="9" t="n">
        <f aca="false">F572/F571-1</f>
        <v>0.0363112042413223</v>
      </c>
      <c r="I572" s="9" t="n">
        <f aca="false">LN(B572/B571)</f>
        <v>0.0344579668067833</v>
      </c>
      <c r="J572" s="9" t="n">
        <f aca="false">LN(F572/F571)</f>
        <v>0.0356674889235165</v>
      </c>
      <c r="K572" s="9" t="n">
        <f aca="false">F572/F565-1</f>
        <v>0.0282700590722869</v>
      </c>
      <c r="L572" s="9" t="n">
        <f aca="false">F572/F542-1</f>
        <v>0.0058130472800304</v>
      </c>
      <c r="M572" s="9" t="n">
        <f aca="false">B572/B565-1</f>
        <v>0.0630689195316463</v>
      </c>
      <c r="N572" s="9" t="n">
        <f aca="false">B572/B542-1</f>
        <v>-0.00508475405948561</v>
      </c>
      <c r="O572" s="8" t="n">
        <f aca="false">MAX(O571,F572)</f>
        <v>5645.35730015574</v>
      </c>
      <c r="P572" s="9" t="n">
        <f aca="false">F572/O572-1</f>
        <v>-0.149940255882306</v>
      </c>
      <c r="Q572" s="8" t="n">
        <f aca="false">MAX(Q571,B572)</f>
        <v>63445.638314436</v>
      </c>
      <c r="R572" s="9" t="n">
        <f aca="false">B572/Q572-1</f>
        <v>-0.472940983946958</v>
      </c>
      <c r="S572" s="9" t="n">
        <f aca="false">B572/INDEX($B:$B,$E572)-1</f>
        <v>-0.00508475405948561</v>
      </c>
      <c r="T572" s="0" t="n">
        <f aca="false">IF(AND($A572&gt;=CrashTest!$B$3,$A572&lt;=CrashTest!$C$3),1,IF(AND($A572&gt;=CrashTest!$B$4,$A572&lt;=CrashTest!$C$4),2,IF(AND($A572&gt;=CrashTest!$B$5,$A572&lt;=CrashTest!$C$5),3,IF(AND($A572&gt;=CrashTest!$B$6,$A572&lt;=CrashTest!$C$6),4,IF(AND($A572&gt;=CrashTest!$B$7,$A572&lt;=CrashTest!$C$7),5,0)))))</f>
        <v>0</v>
      </c>
      <c r="U572" s="8" t="str">
        <f aca="false">IF(T572=0,"",IF(T571=T572,MAX(U571,B572),B572))</f>
        <v/>
      </c>
      <c r="V572" s="9" t="str">
        <f aca="false">IF(T572=0,"",B572/U572-1)</f>
        <v/>
      </c>
      <c r="W572" s="8" t="str">
        <f aca="false">IF(T572=0,"",IF(T571=T572,MAX(W571,F572),F572))</f>
        <v/>
      </c>
      <c r="X572" s="9" t="str">
        <f aca="false">IF(T572=0,"",F572/W572-1)</f>
        <v/>
      </c>
    </row>
    <row r="573" customFormat="false" ht="15" hidden="false" customHeight="false" outlineLevel="0" collapsed="false">
      <c r="A573" s="5" t="n">
        <v>44401</v>
      </c>
      <c r="B573" s="6" t="n">
        <v>34166.914654588</v>
      </c>
      <c r="C573" s="7" t="n">
        <v>36644.13758</v>
      </c>
      <c r="D573" s="0" t="n">
        <f aca="false">INT((ROW()-3)/30)</f>
        <v>19</v>
      </c>
      <c r="E573" s="0" t="n">
        <f aca="false">2+30*D573</f>
        <v>572</v>
      </c>
      <c r="F573" s="8" t="n">
        <f aca="false">INDEX($F:$F,$E573)*(2*B573/INDEX($B:$B,$E573)-C573/INDEX($C:$C,$E573))</f>
        <v>4848.69246638842</v>
      </c>
      <c r="G573" s="9" t="n">
        <f aca="false">B573/B572-1</f>
        <v>0.0217502316172413</v>
      </c>
      <c r="H573" s="9" t="n">
        <f aca="false">F573/F572-1</f>
        <v>0.0103777069643034</v>
      </c>
      <c r="I573" s="9" t="n">
        <f aca="false">LN(B573/B572)</f>
        <v>0.0215170701490273</v>
      </c>
      <c r="J573" s="9" t="n">
        <f aca="false">LN(F573/F572)</f>
        <v>0.0103242282362185</v>
      </c>
      <c r="K573" s="9" t="n">
        <f aca="false">F573/F566-1</f>
        <v>0.0438039050941894</v>
      </c>
      <c r="L573" s="9" t="n">
        <f aca="false">F573/F543-1</f>
        <v>0.00653878443963274</v>
      </c>
      <c r="M573" s="9" t="n">
        <f aca="false">B573/B566-1</f>
        <v>0.0830153260685937</v>
      </c>
      <c r="N573" s="9" t="n">
        <f aca="false">B573/B543-1</f>
        <v>-0.0141971380153632</v>
      </c>
      <c r="O573" s="8" t="n">
        <f aca="false">MAX(O572,F573)</f>
        <v>5645.35730015574</v>
      </c>
      <c r="P573" s="9" t="n">
        <f aca="false">F573/O573-1</f>
        <v>-0.141118584955702</v>
      </c>
      <c r="Q573" s="8" t="n">
        <f aca="false">MAX(Q572,B573)</f>
        <v>63445.638314436</v>
      </c>
      <c r="R573" s="9" t="n">
        <f aca="false">B573/Q573-1</f>
        <v>-0.461477328271849</v>
      </c>
      <c r="S573" s="9" t="n">
        <f aca="false">B573/INDEX($B:$B,$E573)-1</f>
        <v>0.0217502316172413</v>
      </c>
      <c r="T573" s="0" t="n">
        <f aca="false">IF(AND($A573&gt;=CrashTest!$B$3,$A573&lt;=CrashTest!$C$3),1,IF(AND($A573&gt;=CrashTest!$B$4,$A573&lt;=CrashTest!$C$4),2,IF(AND($A573&gt;=CrashTest!$B$5,$A573&lt;=CrashTest!$C$5),3,IF(AND($A573&gt;=CrashTest!$B$6,$A573&lt;=CrashTest!$C$6),4,IF(AND($A573&gt;=CrashTest!$B$7,$A573&lt;=CrashTest!$C$7),5,0)))))</f>
        <v>0</v>
      </c>
      <c r="U573" s="8" t="str">
        <f aca="false">IF(T573=0,"",IF(T572=T573,MAX(U572,B573),B573))</f>
        <v/>
      </c>
      <c r="V573" s="9" t="str">
        <f aca="false">IF(T573=0,"",B573/U573-1)</f>
        <v/>
      </c>
      <c r="W573" s="8" t="str">
        <f aca="false">IF(T573=0,"",IF(T572=T573,MAX(W572,F573),F573))</f>
        <v/>
      </c>
      <c r="X573" s="9" t="str">
        <f aca="false">IF(T573=0,"",F573/W573-1)</f>
        <v/>
      </c>
    </row>
    <row r="574" customFormat="false" ht="15" hidden="false" customHeight="false" outlineLevel="0" collapsed="false">
      <c r="A574" s="5" t="n">
        <v>44402</v>
      </c>
      <c r="B574" s="6" t="n">
        <v>35119.9374360023</v>
      </c>
      <c r="C574" s="7" t="n">
        <v>38803.03944</v>
      </c>
      <c r="D574" s="0" t="n">
        <f aca="false">INT((ROW()-3)/30)</f>
        <v>19</v>
      </c>
      <c r="E574" s="0" t="n">
        <f aca="false">2+30*D574</f>
        <v>572</v>
      </c>
      <c r="F574" s="8" t="n">
        <f aca="false">INDEX($F:$F,$E574)*(2*B574/INDEX($B:$B,$E574)-C574/INDEX($C:$C,$E574))</f>
        <v>4830.13457847814</v>
      </c>
      <c r="G574" s="9" t="n">
        <f aca="false">B574/B573-1</f>
        <v>0.0278931472463617</v>
      </c>
      <c r="H574" s="9" t="n">
        <f aca="false">F574/F573-1</f>
        <v>-0.00382740048764096</v>
      </c>
      <c r="I574" s="9" t="n">
        <f aca="false">LN(B574/B573)</f>
        <v>0.0275112192632387</v>
      </c>
      <c r="J574" s="9" t="n">
        <f aca="false">LN(F574/F573)</f>
        <v>-0.00383474372788997</v>
      </c>
      <c r="K574" s="9" t="n">
        <f aca="false">F574/F567-1</f>
        <v>0.0436744189307432</v>
      </c>
      <c r="L574" s="9" t="n">
        <f aca="false">F574/F544-1</f>
        <v>0.0129423217280804</v>
      </c>
      <c r="M574" s="9" t="n">
        <f aca="false">B574/B567-1</f>
        <v>0.107615284888948</v>
      </c>
      <c r="N574" s="9" t="n">
        <f aca="false">B574/B544-1</f>
        <v>0.108461309148541</v>
      </c>
      <c r="O574" s="8" t="n">
        <f aca="false">MAX(O573,F574)</f>
        <v>5645.35730015574</v>
      </c>
      <c r="P574" s="9" t="n">
        <f aca="false">F574/O574-1</f>
        <v>-0.144405868102469</v>
      </c>
      <c r="Q574" s="8" t="n">
        <f aca="false">MAX(Q573,B574)</f>
        <v>63445.638314436</v>
      </c>
      <c r="R574" s="9" t="n">
        <f aca="false">B574/Q574-1</f>
        <v>-0.446456236093832</v>
      </c>
      <c r="S574" s="9" t="n">
        <f aca="false">B574/INDEX($B:$B,$E574)-1</f>
        <v>0.0502500612767454</v>
      </c>
      <c r="T574" s="0" t="n">
        <f aca="false">IF(AND($A574&gt;=CrashTest!$B$3,$A574&lt;=CrashTest!$C$3),1,IF(AND($A574&gt;=CrashTest!$B$4,$A574&lt;=CrashTest!$C$4),2,IF(AND($A574&gt;=CrashTest!$B$5,$A574&lt;=CrashTest!$C$5),3,IF(AND($A574&gt;=CrashTest!$B$6,$A574&lt;=CrashTest!$C$6),4,IF(AND($A574&gt;=CrashTest!$B$7,$A574&lt;=CrashTest!$C$7),5,0)))))</f>
        <v>0</v>
      </c>
      <c r="U574" s="8" t="str">
        <f aca="false">IF(T574=0,"",IF(T573=T574,MAX(U573,B574),B574))</f>
        <v/>
      </c>
      <c r="V574" s="9" t="str">
        <f aca="false">IF(T574=0,"",B574/U574-1)</f>
        <v/>
      </c>
      <c r="W574" s="8" t="str">
        <f aca="false">IF(T574=0,"",IF(T573=T574,MAX(W573,F574),F574))</f>
        <v/>
      </c>
      <c r="X574" s="9" t="str">
        <f aca="false">IF(T574=0,"",F574/W574-1)</f>
        <v/>
      </c>
    </row>
    <row r="575" customFormat="false" ht="15" hidden="false" customHeight="false" outlineLevel="0" collapsed="false">
      <c r="A575" s="5" t="n">
        <v>44403</v>
      </c>
      <c r="B575" s="6" t="n">
        <v>37444.7825102279</v>
      </c>
      <c r="C575" s="7" t="n">
        <v>42537.89876</v>
      </c>
      <c r="D575" s="0" t="n">
        <f aca="false">INT((ROW()-3)/30)</f>
        <v>19</v>
      </c>
      <c r="E575" s="0" t="n">
        <f aca="false">2+30*D575</f>
        <v>572</v>
      </c>
      <c r="F575" s="8" t="n">
        <f aca="false">INDEX($F:$F,$E575)*(2*B575/INDEX($B:$B,$E575)-C575/INDEX($C:$C,$E575))</f>
        <v>4992.09265614425</v>
      </c>
      <c r="G575" s="9" t="n">
        <f aca="false">B575/B574-1</f>
        <v>0.0661973011330694</v>
      </c>
      <c r="H575" s="9" t="n">
        <f aca="false">F575/F574-1</f>
        <v>0.0335307588297338</v>
      </c>
      <c r="I575" s="9" t="n">
        <f aca="false">LN(B575/B574)</f>
        <v>0.0640983941081308</v>
      </c>
      <c r="J575" s="9" t="n">
        <f aca="false">LN(F575/F574)</f>
        <v>0.03298086150594</v>
      </c>
      <c r="K575" s="9" t="n">
        <f aca="false">F575/F568-1</f>
        <v>0.0857591826564184</v>
      </c>
      <c r="L575" s="9" t="n">
        <f aca="false">F575/F545-1</f>
        <v>0.0731961680838635</v>
      </c>
      <c r="M575" s="9" t="n">
        <f aca="false">B575/B568-1</f>
        <v>0.212453873153242</v>
      </c>
      <c r="N575" s="9" t="n">
        <f aca="false">B575/B545-1</f>
        <v>0.17416081070024</v>
      </c>
      <c r="O575" s="8" t="n">
        <f aca="false">MAX(O574,F575)</f>
        <v>5645.35730015574</v>
      </c>
      <c r="P575" s="9" t="n">
        <f aca="false">F575/O575-1</f>
        <v>-0.115717147609677</v>
      </c>
      <c r="Q575" s="8" t="n">
        <f aca="false">MAX(Q574,B575)</f>
        <v>63445.638314436</v>
      </c>
      <c r="R575" s="9" t="n">
        <f aca="false">B575/Q575-1</f>
        <v>-0.409813132864203</v>
      </c>
      <c r="S575" s="9" t="n">
        <f aca="false">B575/INDEX($B:$B,$E575)-1</f>
        <v>0.119773780848107</v>
      </c>
      <c r="T575" s="0" t="n">
        <f aca="false">IF(AND($A575&gt;=CrashTest!$B$3,$A575&lt;=CrashTest!$C$3),1,IF(AND($A575&gt;=CrashTest!$B$4,$A575&lt;=CrashTest!$C$4),2,IF(AND($A575&gt;=CrashTest!$B$5,$A575&lt;=CrashTest!$C$5),3,IF(AND($A575&gt;=CrashTest!$B$6,$A575&lt;=CrashTest!$C$6),4,IF(AND($A575&gt;=CrashTest!$B$7,$A575&lt;=CrashTest!$C$7),5,0)))))</f>
        <v>0</v>
      </c>
      <c r="U575" s="8" t="str">
        <f aca="false">IF(T575=0,"",IF(T574=T575,MAX(U574,B575),B575))</f>
        <v/>
      </c>
      <c r="V575" s="9" t="str">
        <f aca="false">IF(T575=0,"",B575/U575-1)</f>
        <v/>
      </c>
      <c r="W575" s="8" t="str">
        <f aca="false">IF(T575=0,"",IF(T574=T575,MAX(W574,F575),F575))</f>
        <v/>
      </c>
      <c r="X575" s="9" t="str">
        <f aca="false">IF(T575=0,"",F575/W575-1)</f>
        <v/>
      </c>
    </row>
    <row r="576" customFormat="false" ht="15" hidden="false" customHeight="false" outlineLevel="0" collapsed="false">
      <c r="A576" s="5" t="n">
        <v>44404</v>
      </c>
      <c r="B576" s="6" t="n">
        <v>39126.5402881356</v>
      </c>
      <c r="C576" s="7" t="n">
        <v>46801.78042</v>
      </c>
      <c r="D576" s="0" t="n">
        <f aca="false">INT((ROW()-3)/30)</f>
        <v>19</v>
      </c>
      <c r="E576" s="0" t="n">
        <f aca="false">2+30*D576</f>
        <v>572</v>
      </c>
      <c r="F576" s="8" t="n">
        <f aca="false">INDEX($F:$F,$E576)*(2*B576/INDEX($B:$B,$E576)-C576/INDEX($C:$C,$E576))</f>
        <v>4897.89763628847</v>
      </c>
      <c r="G576" s="9" t="n">
        <f aca="false">B576/B575-1</f>
        <v>0.0449130069709534</v>
      </c>
      <c r="H576" s="9" t="n">
        <f aca="false">F576/F575-1</f>
        <v>-0.0188688444594158</v>
      </c>
      <c r="I576" s="9" t="n">
        <f aca="false">LN(B576/B575)</f>
        <v>0.0439336350338094</v>
      </c>
      <c r="J576" s="9" t="n">
        <f aca="false">LN(F576/F575)</f>
        <v>-0.019049132593231</v>
      </c>
      <c r="K576" s="9" t="n">
        <f aca="false">F576/F569-1</f>
        <v>0.0764552544198951</v>
      </c>
      <c r="L576" s="9" t="n">
        <f aca="false">F576/F546-1</f>
        <v>0.0299099670915475</v>
      </c>
      <c r="M576" s="9" t="n">
        <f aca="false">B576/B569-1</f>
        <v>0.314441838194349</v>
      </c>
      <c r="N576" s="9" t="n">
        <f aca="false">B576/B546-1</f>
        <v>0.133889275039328</v>
      </c>
      <c r="O576" s="8" t="n">
        <f aca="false">MAX(O575,F576)</f>
        <v>5645.35730015574</v>
      </c>
      <c r="P576" s="9" t="n">
        <f aca="false">F576/O576-1</f>
        <v>-0.132402543209559</v>
      </c>
      <c r="Q576" s="8" t="n">
        <f aca="false">MAX(Q575,B576)</f>
        <v>63445.638314436</v>
      </c>
      <c r="R576" s="9" t="n">
        <f aca="false">B576/Q576-1</f>
        <v>-0.383306065986367</v>
      </c>
      <c r="S576" s="9" t="n">
        <f aca="false">B576/INDEX($B:$B,$E576)-1</f>
        <v>0.170066188473229</v>
      </c>
      <c r="T576" s="0" t="n">
        <f aca="false">IF(AND($A576&gt;=CrashTest!$B$3,$A576&lt;=CrashTest!$C$3),1,IF(AND($A576&gt;=CrashTest!$B$4,$A576&lt;=CrashTest!$C$4),2,IF(AND($A576&gt;=CrashTest!$B$5,$A576&lt;=CrashTest!$C$5),3,IF(AND($A576&gt;=CrashTest!$B$6,$A576&lt;=CrashTest!$C$6),4,IF(AND($A576&gt;=CrashTest!$B$7,$A576&lt;=CrashTest!$C$7),5,0)))))</f>
        <v>0</v>
      </c>
      <c r="U576" s="8" t="str">
        <f aca="false">IF(T576=0,"",IF(T575=T576,MAX(U575,B576),B576))</f>
        <v/>
      </c>
      <c r="V576" s="9" t="str">
        <f aca="false">IF(T576=0,"",B576/U576-1)</f>
        <v/>
      </c>
      <c r="W576" s="8" t="str">
        <f aca="false">IF(T576=0,"",IF(T575=T576,MAX(W575,F576),F576))</f>
        <v/>
      </c>
      <c r="X576" s="9" t="str">
        <f aca="false">IF(T576=0,"",F576/W576-1)</f>
        <v/>
      </c>
    </row>
    <row r="577" customFormat="false" ht="15" hidden="false" customHeight="false" outlineLevel="0" collapsed="false">
      <c r="A577" s="5" t="n">
        <v>44405</v>
      </c>
      <c r="B577" s="6" t="n">
        <v>39939.1940432495</v>
      </c>
      <c r="C577" s="7" t="n">
        <v>47963.50221</v>
      </c>
      <c r="D577" s="0" t="n">
        <f aca="false">INT((ROW()-3)/30)</f>
        <v>19</v>
      </c>
      <c r="E577" s="0" t="n">
        <f aca="false">2+30*D577</f>
        <v>572</v>
      </c>
      <c r="F577" s="8" t="n">
        <f aca="false">INDEX($F:$F,$E577)*(2*B577/INDEX($B:$B,$E577)-C577/INDEX($C:$C,$E577))</f>
        <v>4973.96675903753</v>
      </c>
      <c r="G577" s="9" t="n">
        <f aca="false">B577/B576-1</f>
        <v>0.0207698853292257</v>
      </c>
      <c r="H577" s="9" t="n">
        <f aca="false">F577/F576-1</f>
        <v>0.0155309743889824</v>
      </c>
      <c r="I577" s="9" t="n">
        <f aca="false">LN(B577/B576)</f>
        <v>0.0205571321242679</v>
      </c>
      <c r="J577" s="9" t="n">
        <f aca="false">LN(F577/F576)</f>
        <v>0.0154116031871035</v>
      </c>
      <c r="K577" s="9" t="n">
        <f aca="false">F577/F570-1</f>
        <v>0.0719600433903307</v>
      </c>
      <c r="L577" s="9" t="n">
        <f aca="false">F577/F547-1</f>
        <v>0.0395205818745941</v>
      </c>
      <c r="M577" s="9" t="n">
        <f aca="false">B577/B570-1</f>
        <v>0.243450195076419</v>
      </c>
      <c r="N577" s="9" t="n">
        <f aca="false">B577/B547-1</f>
        <v>0.161827292108257</v>
      </c>
      <c r="O577" s="8" t="n">
        <f aca="false">MAX(O576,F577)</f>
        <v>5645.35730015574</v>
      </c>
      <c r="P577" s="9" t="n">
        <f aca="false">F577/O577-1</f>
        <v>-0.1189279093282</v>
      </c>
      <c r="Q577" s="8" t="n">
        <f aca="false">MAX(Q576,B577)</f>
        <v>63445.638314436</v>
      </c>
      <c r="R577" s="9" t="n">
        <f aca="false">B577/Q577-1</f>
        <v>-0.370497403693675</v>
      </c>
      <c r="S577" s="9" t="n">
        <f aca="false">B577/INDEX($B:$B,$E577)-1</f>
        <v>0.194368329035422</v>
      </c>
      <c r="T577" s="0" t="n">
        <f aca="false">IF(AND($A577&gt;=CrashTest!$B$3,$A577&lt;=CrashTest!$C$3),1,IF(AND($A577&gt;=CrashTest!$B$4,$A577&lt;=CrashTest!$C$4),2,IF(AND($A577&gt;=CrashTest!$B$5,$A577&lt;=CrashTest!$C$5),3,IF(AND($A577&gt;=CrashTest!$B$6,$A577&lt;=CrashTest!$C$6),4,IF(AND($A577&gt;=CrashTest!$B$7,$A577&lt;=CrashTest!$C$7),5,0)))))</f>
        <v>0</v>
      </c>
      <c r="U577" s="8" t="str">
        <f aca="false">IF(T577=0,"",IF(T576=T577,MAX(U576,B577),B577))</f>
        <v/>
      </c>
      <c r="V577" s="9" t="str">
        <f aca="false">IF(T577=0,"",B577/U577-1)</f>
        <v/>
      </c>
      <c r="W577" s="8" t="str">
        <f aca="false">IF(T577=0,"",IF(T576=T577,MAX(W576,F577),F577))</f>
        <v/>
      </c>
      <c r="X577" s="9" t="str">
        <f aca="false">IF(T577=0,"",F577/W577-1)</f>
        <v/>
      </c>
    </row>
    <row r="578" customFormat="false" ht="15" hidden="false" customHeight="false" outlineLevel="0" collapsed="false">
      <c r="A578" s="5" t="n">
        <v>44406</v>
      </c>
      <c r="B578" s="6" t="n">
        <v>40086.1643950906</v>
      </c>
      <c r="C578" s="7" t="n">
        <v>47833.81729</v>
      </c>
      <c r="D578" s="0" t="n">
        <f aca="false">INT((ROW()-3)/30)</f>
        <v>19</v>
      </c>
      <c r="E578" s="0" t="n">
        <f aca="false">2+30*D578</f>
        <v>572</v>
      </c>
      <c r="F578" s="8" t="n">
        <f aca="false">INDEX($F:$F,$E578)*(2*B578/INDEX($B:$B,$E578)-C578/INDEX($C:$C,$E578))</f>
        <v>5033.69595244603</v>
      </c>
      <c r="G578" s="9" t="n">
        <f aca="false">B578/B577-1</f>
        <v>0.00367985272016114</v>
      </c>
      <c r="H578" s="9" t="n">
        <f aca="false">F578/F577-1</f>
        <v>0.0120083619979914</v>
      </c>
      <c r="I578" s="9" t="n">
        <f aca="false">LN(B578/B577)</f>
        <v>0.00367309862644905</v>
      </c>
      <c r="J578" s="9" t="n">
        <f aca="false">LN(F578/F577)</f>
        <v>0.0119368336750017</v>
      </c>
      <c r="K578" s="9" t="n">
        <f aca="false">F578/F571-1</f>
        <v>0.0870168824015678</v>
      </c>
      <c r="L578" s="9" t="n">
        <f aca="false">F578/F548-1</f>
        <v>0.0347367713909281</v>
      </c>
      <c r="M578" s="9" t="n">
        <f aca="false">B578/B571-1</f>
        <v>0.240790300991571</v>
      </c>
      <c r="N578" s="9" t="n">
        <f aca="false">B578/B548-1</f>
        <v>0.115556626192446</v>
      </c>
      <c r="O578" s="8" t="n">
        <f aca="false">MAX(O577,F578)</f>
        <v>5645.35730015574</v>
      </c>
      <c r="P578" s="9" t="n">
        <f aca="false">F578/O578-1</f>
        <v>-0.108347676717086</v>
      </c>
      <c r="Q578" s="8" t="n">
        <f aca="false">MAX(Q577,B578)</f>
        <v>63445.638314436</v>
      </c>
      <c r="R578" s="9" t="n">
        <f aca="false">B578/Q578-1</f>
        <v>-0.368180926852309</v>
      </c>
      <c r="S578" s="9" t="n">
        <f aca="false">B578/INDEX($B:$B,$E578)-1</f>
        <v>0.198763428579897</v>
      </c>
      <c r="T578" s="0" t="n">
        <f aca="false">IF(AND($A578&gt;=CrashTest!$B$3,$A578&lt;=CrashTest!$C$3),1,IF(AND($A578&gt;=CrashTest!$B$4,$A578&lt;=CrashTest!$C$4),2,IF(AND($A578&gt;=CrashTest!$B$5,$A578&lt;=CrashTest!$C$5),3,IF(AND($A578&gt;=CrashTest!$B$6,$A578&lt;=CrashTest!$C$6),4,IF(AND($A578&gt;=CrashTest!$B$7,$A578&lt;=CrashTest!$C$7),5,0)))))</f>
        <v>0</v>
      </c>
      <c r="U578" s="8" t="str">
        <f aca="false">IF(T578=0,"",IF(T577=T578,MAX(U577,B578),B578))</f>
        <v/>
      </c>
      <c r="V578" s="9" t="str">
        <f aca="false">IF(T578=0,"",B578/U578-1)</f>
        <v/>
      </c>
      <c r="W578" s="8" t="str">
        <f aca="false">IF(T578=0,"",IF(T577=T578,MAX(W577,F578),F578))</f>
        <v/>
      </c>
      <c r="X578" s="9" t="str">
        <f aca="false">IF(T578=0,"",F578/W578-1)</f>
        <v/>
      </c>
    </row>
    <row r="579" customFormat="false" ht="15" hidden="false" customHeight="false" outlineLevel="0" collapsed="false">
      <c r="A579" s="5" t="n">
        <v>44407</v>
      </c>
      <c r="B579" s="6" t="n">
        <v>41789.6670981882</v>
      </c>
      <c r="C579" s="7" t="n">
        <v>52254.14701</v>
      </c>
      <c r="D579" s="0" t="n">
        <f aca="false">INT((ROW()-3)/30)</f>
        <v>19</v>
      </c>
      <c r="E579" s="0" t="n">
        <f aca="false">2+30*D579</f>
        <v>572</v>
      </c>
      <c r="F579" s="8" t="n">
        <f aca="false">INDEX($F:$F,$E579)*(2*B579/INDEX($B:$B,$E579)-C579/INDEX($C:$C,$E579))</f>
        <v>4924.57516799908</v>
      </c>
      <c r="G579" s="9" t="n">
        <f aca="false">B579/B578-1</f>
        <v>0.0424960264670826</v>
      </c>
      <c r="H579" s="9" t="n">
        <f aca="false">F579/F578-1</f>
        <v>-0.0216780642847366</v>
      </c>
      <c r="I579" s="9" t="n">
        <f aca="false">LN(B579/B578)</f>
        <v>0.0416178631411887</v>
      </c>
      <c r="J579" s="9" t="n">
        <f aca="false">LN(F579/F578)</f>
        <v>-0.021916485491418</v>
      </c>
      <c r="K579" s="9" t="n">
        <f aca="false">F579/F572-1</f>
        <v>0.0261902565502226</v>
      </c>
      <c r="L579" s="9" t="n">
        <f aca="false">F579/F549-1</f>
        <v>0.0167460435246916</v>
      </c>
      <c r="M579" s="9" t="n">
        <f aca="false">B579/B572-1</f>
        <v>0.249706110968599</v>
      </c>
      <c r="N579" s="9" t="n">
        <f aca="false">B579/B549-1</f>
        <v>0.191761344777764</v>
      </c>
      <c r="O579" s="8" t="n">
        <f aca="false">MAX(O578,F579)</f>
        <v>5645.35730015574</v>
      </c>
      <c r="P579" s="9" t="n">
        <f aca="false">F579/O579-1</f>
        <v>-0.127676973100848</v>
      </c>
      <c r="Q579" s="8" t="n">
        <f aca="false">MAX(Q578,B579)</f>
        <v>63445.638314436</v>
      </c>
      <c r="R579" s="9" t="n">
        <f aca="false">B579/Q579-1</f>
        <v>-0.341331126797417</v>
      </c>
      <c r="S579" s="9" t="n">
        <f aca="false">B579/INDEX($B:$B,$E579)-1</f>
        <v>0.249706110968599</v>
      </c>
      <c r="T579" s="0" t="n">
        <f aca="false">IF(AND($A579&gt;=CrashTest!$B$3,$A579&lt;=CrashTest!$C$3),1,IF(AND($A579&gt;=CrashTest!$B$4,$A579&lt;=CrashTest!$C$4),2,IF(AND($A579&gt;=CrashTest!$B$5,$A579&lt;=CrashTest!$C$5),3,IF(AND($A579&gt;=CrashTest!$B$6,$A579&lt;=CrashTest!$C$6),4,IF(AND($A579&gt;=CrashTest!$B$7,$A579&lt;=CrashTest!$C$7),5,0)))))</f>
        <v>0</v>
      </c>
      <c r="U579" s="8" t="str">
        <f aca="false">IF(T579=0,"",IF(T578=T579,MAX(U578,B579),B579))</f>
        <v/>
      </c>
      <c r="V579" s="9" t="str">
        <f aca="false">IF(T579=0,"",B579/U579-1)</f>
        <v/>
      </c>
      <c r="W579" s="8" t="str">
        <f aca="false">IF(T579=0,"",IF(T578=T579,MAX(W578,F579),F579))</f>
        <v/>
      </c>
      <c r="X579" s="9" t="str">
        <f aca="false">IF(T579=0,"",F579/W579-1)</f>
        <v/>
      </c>
    </row>
    <row r="580" customFormat="false" ht="15" hidden="false" customHeight="false" outlineLevel="0" collapsed="false">
      <c r="A580" s="5" t="n">
        <v>44408</v>
      </c>
      <c r="B580" s="6" t="n">
        <v>41793.3137481005</v>
      </c>
      <c r="C580" s="7" t="n">
        <v>50575.74126</v>
      </c>
      <c r="D580" s="0" t="n">
        <f aca="false">INT((ROW()-3)/30)</f>
        <v>19</v>
      </c>
      <c r="E580" s="0" t="n">
        <f aca="false">2+30*D580</f>
        <v>572</v>
      </c>
      <c r="F580" s="8" t="n">
        <f aca="false">INDEX($F:$F,$E580)*(2*B580/INDEX($B:$B,$E580)-C580/INDEX($C:$C,$E580))</f>
        <v>5152.70515978715</v>
      </c>
      <c r="G580" s="9" t="n">
        <f aca="false">B580/B579-1</f>
        <v>8.72619995688773E-005</v>
      </c>
      <c r="H580" s="9" t="n">
        <f aca="false">F580/F579-1</f>
        <v>0.0463248065072699</v>
      </c>
      <c r="I580" s="9" t="n">
        <f aca="false">LN(B580/B579)</f>
        <v>8.72581924620684E-005</v>
      </c>
      <c r="J580" s="9" t="n">
        <f aca="false">LN(F580/F579)</f>
        <v>0.0452838399140956</v>
      </c>
      <c r="K580" s="9" t="n">
        <f aca="false">F580/F573-1</f>
        <v>0.0626999331275744</v>
      </c>
      <c r="L580" s="9" t="n">
        <f aca="false">F580/F550-1</f>
        <v>0.0755570296018322</v>
      </c>
      <c r="M580" s="9" t="n">
        <f aca="false">B580/B573-1</f>
        <v>0.22321006068625</v>
      </c>
      <c r="N580" s="9" t="n">
        <f aca="false">B580/B550-1</f>
        <v>0.247372432255243</v>
      </c>
      <c r="O580" s="8" t="n">
        <f aca="false">MAX(O579,F580)</f>
        <v>5645.35730015574</v>
      </c>
      <c r="P580" s="9" t="n">
        <f aca="false">F580/O580-1</f>
        <v>-0.0872667776679084</v>
      </c>
      <c r="Q580" s="8" t="n">
        <f aca="false">MAX(Q579,B580)</f>
        <v>63445.638314436</v>
      </c>
      <c r="R580" s="9" t="n">
        <f aca="false">B580/Q580-1</f>
        <v>-0.341273650034487</v>
      </c>
      <c r="S580" s="9" t="n">
        <f aca="false">B580/INDEX($B:$B,$E580)-1</f>
        <v>0.249815162822716</v>
      </c>
      <c r="T580" s="0" t="n">
        <f aca="false">IF(AND($A580&gt;=CrashTest!$B$3,$A580&lt;=CrashTest!$C$3),1,IF(AND($A580&gt;=CrashTest!$B$4,$A580&lt;=CrashTest!$C$4),2,IF(AND($A580&gt;=CrashTest!$B$5,$A580&lt;=CrashTest!$C$5),3,IF(AND($A580&gt;=CrashTest!$B$6,$A580&lt;=CrashTest!$C$6),4,IF(AND($A580&gt;=CrashTest!$B$7,$A580&lt;=CrashTest!$C$7),5,0)))))</f>
        <v>0</v>
      </c>
      <c r="U580" s="8" t="str">
        <f aca="false">IF(T580=0,"",IF(T579=T580,MAX(U579,B580),B580))</f>
        <v/>
      </c>
      <c r="V580" s="9" t="str">
        <f aca="false">IF(T580=0,"",B580/U580-1)</f>
        <v/>
      </c>
      <c r="W580" s="8" t="str">
        <f aca="false">IF(T580=0,"",IF(T579=T580,MAX(W579,F580),F580))</f>
        <v/>
      </c>
      <c r="X580" s="9" t="str">
        <f aca="false">IF(T580=0,"",F580/W580-1)</f>
        <v/>
      </c>
    </row>
    <row r="581" customFormat="false" ht="15" hidden="false" customHeight="false" outlineLevel="0" collapsed="false">
      <c r="A581" s="5" t="n">
        <v>44409</v>
      </c>
      <c r="B581" s="6" t="n">
        <v>39968.9689544126</v>
      </c>
      <c r="C581" s="7" t="n">
        <v>47373.24498</v>
      </c>
      <c r="D581" s="0" t="n">
        <f aca="false">INT((ROW()-3)/30)</f>
        <v>19</v>
      </c>
      <c r="E581" s="0" t="n">
        <f aca="false">2+30*D581</f>
        <v>572</v>
      </c>
      <c r="F581" s="8" t="n">
        <f aca="false">INDEX($F:$F,$E581)*(2*B581/INDEX($B:$B,$E581)-C581/INDEX($C:$C,$E581))</f>
        <v>5062.37276697066</v>
      </c>
      <c r="G581" s="9" t="n">
        <f aca="false">B581/B580-1</f>
        <v>-0.043651594718804</v>
      </c>
      <c r="H581" s="9" t="n">
        <f aca="false">F581/F580-1</f>
        <v>-0.0175310618432945</v>
      </c>
      <c r="I581" s="9" t="n">
        <f aca="false">LN(B581/B580)</f>
        <v>-0.0446329916523996</v>
      </c>
      <c r="J581" s="9" t="n">
        <f aca="false">LN(F581/F580)</f>
        <v>-0.0176865508461676</v>
      </c>
      <c r="K581" s="9" t="n">
        <f aca="false">F581/F574-1</f>
        <v>0.0480811009960898</v>
      </c>
      <c r="L581" s="9" t="n">
        <f aca="false">F581/F551-1</f>
        <v>0.0546831552590343</v>
      </c>
      <c r="M581" s="9" t="n">
        <f aca="false">B581/B574-1</f>
        <v>0.138070619494881</v>
      </c>
      <c r="N581" s="9" t="n">
        <f aca="false">B581/B551-1</f>
        <v>0.183110822180858</v>
      </c>
      <c r="O581" s="8" t="n">
        <f aca="false">MAX(O580,F581)</f>
        <v>5645.35730015574</v>
      </c>
      <c r="P581" s="9" t="n">
        <f aca="false">F581/O581-1</f>
        <v>-0.103267960235042</v>
      </c>
      <c r="Q581" s="8" t="n">
        <f aca="false">MAX(Q580,B581)</f>
        <v>63445.638314436</v>
      </c>
      <c r="R581" s="9" t="n">
        <f aca="false">B581/Q581-1</f>
        <v>-0.370028105693779</v>
      </c>
      <c r="S581" s="9" t="n">
        <f aca="false">B581/INDEX($B:$B,$E581)-1</f>
        <v>0.195258737861763</v>
      </c>
      <c r="T581" s="0" t="n">
        <f aca="false">IF(AND($A581&gt;=CrashTest!$B$3,$A581&lt;=CrashTest!$C$3),1,IF(AND($A581&gt;=CrashTest!$B$4,$A581&lt;=CrashTest!$C$4),2,IF(AND($A581&gt;=CrashTest!$B$5,$A581&lt;=CrashTest!$C$5),3,IF(AND($A581&gt;=CrashTest!$B$6,$A581&lt;=CrashTest!$C$6),4,IF(AND($A581&gt;=CrashTest!$B$7,$A581&lt;=CrashTest!$C$7),5,0)))))</f>
        <v>0</v>
      </c>
      <c r="U581" s="8" t="str">
        <f aca="false">IF(T581=0,"",IF(T580=T581,MAX(U580,B581),B581))</f>
        <v/>
      </c>
      <c r="V581" s="9" t="str">
        <f aca="false">IF(T581=0,"",B581/U581-1)</f>
        <v/>
      </c>
      <c r="W581" s="8" t="str">
        <f aca="false">IF(T581=0,"",IF(T580=T581,MAX(W580,F581),F581))</f>
        <v/>
      </c>
      <c r="X581" s="9" t="str">
        <f aca="false">IF(T581=0,"",F581/W581-1)</f>
        <v/>
      </c>
    </row>
    <row r="582" customFormat="false" ht="15" hidden="false" customHeight="false" outlineLevel="0" collapsed="false">
      <c r="A582" s="5" t="n">
        <v>44410</v>
      </c>
      <c r="B582" s="6" t="n">
        <v>39304.1862835769</v>
      </c>
      <c r="C582" s="7" t="n">
        <v>45850.42185</v>
      </c>
      <c r="D582" s="0" t="n">
        <f aca="false">INT((ROW()-3)/30)</f>
        <v>19</v>
      </c>
      <c r="E582" s="0" t="n">
        <f aca="false">2+30*D582</f>
        <v>572</v>
      </c>
      <c r="F582" s="8" t="n">
        <f aca="false">INDEX($F:$F,$E582)*(2*B582/INDEX($B:$B,$E582)-C582/INDEX($C:$C,$E582))</f>
        <v>5077.60132194328</v>
      </c>
      <c r="G582" s="9" t="n">
        <f aca="false">B582/B581-1</f>
        <v>-0.0166324698441417</v>
      </c>
      <c r="H582" s="9" t="n">
        <f aca="false">F582/F581-1</f>
        <v>0.00300818522728785</v>
      </c>
      <c r="I582" s="9" t="n">
        <f aca="false">LN(B582/B581)</f>
        <v>-0.0167723424913808</v>
      </c>
      <c r="J582" s="9" t="n">
        <f aca="false">LN(F582/F581)</f>
        <v>0.00300366969155247</v>
      </c>
      <c r="K582" s="9" t="n">
        <f aca="false">F582/F575-1</f>
        <v>0.0171288218566588</v>
      </c>
      <c r="L582" s="9" t="n">
        <f aca="false">F582/F552-1</f>
        <v>0.0552899052932216</v>
      </c>
      <c r="M582" s="9" t="n">
        <f aca="false">B582/B575-1</f>
        <v>0.0496572192091411</v>
      </c>
      <c r="N582" s="9" t="n">
        <f aca="false">B582/B552-1</f>
        <v>0.13634588327433</v>
      </c>
      <c r="O582" s="8" t="n">
        <f aca="false">MAX(O581,F582)</f>
        <v>5645.35730015574</v>
      </c>
      <c r="P582" s="9" t="n">
        <f aca="false">F582/O582-1</f>
        <v>-0.100570424160185</v>
      </c>
      <c r="Q582" s="8" t="n">
        <f aca="false">MAX(Q581,B582)</f>
        <v>63445.638314436</v>
      </c>
      <c r="R582" s="9" t="n">
        <f aca="false">B582/Q582-1</f>
        <v>-0.380506094228484</v>
      </c>
      <c r="S582" s="9" t="n">
        <f aca="false">B582/INDEX($B:$B,$E582)-1</f>
        <v>0.17537863294833</v>
      </c>
      <c r="T582" s="0" t="n">
        <f aca="false">IF(AND($A582&gt;=CrashTest!$B$3,$A582&lt;=CrashTest!$C$3),1,IF(AND($A582&gt;=CrashTest!$B$4,$A582&lt;=CrashTest!$C$4),2,IF(AND($A582&gt;=CrashTest!$B$5,$A582&lt;=CrashTest!$C$5),3,IF(AND($A582&gt;=CrashTest!$B$6,$A582&lt;=CrashTest!$C$6),4,IF(AND($A582&gt;=CrashTest!$B$7,$A582&lt;=CrashTest!$C$7),5,0)))))</f>
        <v>0</v>
      </c>
      <c r="U582" s="8" t="str">
        <f aca="false">IF(T582=0,"",IF(T581=T582,MAX(U581,B582),B582))</f>
        <v/>
      </c>
      <c r="V582" s="9" t="str">
        <f aca="false">IF(T582=0,"",B582/U582-1)</f>
        <v/>
      </c>
      <c r="W582" s="8" t="str">
        <f aca="false">IF(T582=0,"",IF(T581=T582,MAX(W581,F582),F582))</f>
        <v/>
      </c>
      <c r="X582" s="9" t="str">
        <f aca="false">IF(T582=0,"",F582/W582-1)</f>
        <v/>
      </c>
    </row>
    <row r="583" customFormat="false" ht="15" hidden="false" customHeight="false" outlineLevel="0" collapsed="false">
      <c r="A583" s="5" t="n">
        <v>44411</v>
      </c>
      <c r="B583" s="6" t="n">
        <v>38288.8253975453</v>
      </c>
      <c r="C583" s="7" t="n">
        <v>43891.81587</v>
      </c>
      <c r="D583" s="0" t="n">
        <f aca="false">INT((ROW()-3)/30)</f>
        <v>19</v>
      </c>
      <c r="E583" s="0" t="n">
        <f aca="false">2+30*D583</f>
        <v>572</v>
      </c>
      <c r="F583" s="8" t="n">
        <f aca="false">INDEX($F:$F,$E583)*(2*B583/INDEX($B:$B,$E583)-C583/INDEX($C:$C,$E583))</f>
        <v>5051.1675813563</v>
      </c>
      <c r="G583" s="9" t="n">
        <f aca="false">B583/B582-1</f>
        <v>-0.0258334030554874</v>
      </c>
      <c r="H583" s="9" t="n">
        <f aca="false">F583/F582-1</f>
        <v>-0.00520595039093541</v>
      </c>
      <c r="I583" s="9" t="n">
        <f aca="false">LN(B583/B582)</f>
        <v>-0.0261729458750993</v>
      </c>
      <c r="J583" s="9" t="n">
        <f aca="false">LN(F583/F582)</f>
        <v>-0.00521954856548455</v>
      </c>
      <c r="K583" s="9" t="n">
        <f aca="false">F583/F576-1</f>
        <v>0.031293007010242</v>
      </c>
      <c r="L583" s="9" t="n">
        <f aca="false">F583/F553-1</f>
        <v>0.0346895026266298</v>
      </c>
      <c r="M583" s="9" t="n">
        <f aca="false">B583/B576-1</f>
        <v>-0.0214104003170534</v>
      </c>
      <c r="N583" s="9" t="n">
        <f aca="false">B583/B553-1</f>
        <v>0.0829632888348897</v>
      </c>
      <c r="O583" s="8" t="n">
        <f aca="false">MAX(O582,F583)</f>
        <v>5645.35730015574</v>
      </c>
      <c r="P583" s="9" t="n">
        <f aca="false">F583/O583-1</f>
        <v>-0.105252809912147</v>
      </c>
      <c r="Q583" s="8" t="n">
        <f aca="false">MAX(Q582,B583)</f>
        <v>63445.638314436</v>
      </c>
      <c r="R583" s="9" t="n">
        <f aca="false">B583/Q583-1</f>
        <v>-0.396509729986698</v>
      </c>
      <c r="S583" s="9" t="n">
        <f aca="false">B583/INDEX($B:$B,$E583)-1</f>
        <v>0.145014602980568</v>
      </c>
      <c r="T583" s="0" t="n">
        <f aca="false">IF(AND($A583&gt;=CrashTest!$B$3,$A583&lt;=CrashTest!$C$3),1,IF(AND($A583&gt;=CrashTest!$B$4,$A583&lt;=CrashTest!$C$4),2,IF(AND($A583&gt;=CrashTest!$B$5,$A583&lt;=CrashTest!$C$5),3,IF(AND($A583&gt;=CrashTest!$B$6,$A583&lt;=CrashTest!$C$6),4,IF(AND($A583&gt;=CrashTest!$B$7,$A583&lt;=CrashTest!$C$7),5,0)))))</f>
        <v>0</v>
      </c>
      <c r="U583" s="8" t="str">
        <f aca="false">IF(T583=0,"",IF(T582=T583,MAX(U582,B583),B583))</f>
        <v/>
      </c>
      <c r="V583" s="9" t="str">
        <f aca="false">IF(T583=0,"",B583/U583-1)</f>
        <v/>
      </c>
      <c r="W583" s="8" t="str">
        <f aca="false">IF(T583=0,"",IF(T582=T583,MAX(W582,F583),F583))</f>
        <v/>
      </c>
      <c r="X583" s="9" t="str">
        <f aca="false">IF(T583=0,"",F583/W583-1)</f>
        <v/>
      </c>
    </row>
    <row r="584" customFormat="false" ht="15" hidden="false" customHeight="false" outlineLevel="0" collapsed="false">
      <c r="A584" s="5" t="n">
        <v>44412</v>
      </c>
      <c r="B584" s="6" t="n">
        <v>39773.9113489188</v>
      </c>
      <c r="C584" s="7" t="n">
        <v>46804.28994</v>
      </c>
      <c r="D584" s="0" t="n">
        <f aca="false">INT((ROW()-3)/30)</f>
        <v>19</v>
      </c>
      <c r="E584" s="0" t="n">
        <f aca="false">2+30*D584</f>
        <v>572</v>
      </c>
      <c r="F584" s="8" t="n">
        <f aca="false">INDEX($F:$F,$E584)*(2*B584/INDEX($B:$B,$E584)-C584/INDEX($C:$C,$E584))</f>
        <v>5083.3655641641</v>
      </c>
      <c r="G584" s="9" t="n">
        <f aca="false">B584/B583-1</f>
        <v>0.0387864066331143</v>
      </c>
      <c r="H584" s="9" t="n">
        <f aca="false">F584/F583-1</f>
        <v>0.00637436439975736</v>
      </c>
      <c r="I584" s="9" t="n">
        <f aca="false">LN(B584/B583)</f>
        <v>0.0380531150769362</v>
      </c>
      <c r="J584" s="9" t="n">
        <f aca="false">LN(F584/F583)</f>
        <v>0.00635413406384967</v>
      </c>
      <c r="K584" s="9" t="n">
        <f aca="false">F584/F577-1</f>
        <v>0.0219942774904558</v>
      </c>
      <c r="L584" s="9" t="n">
        <f aca="false">F584/F554-1</f>
        <v>0.0445546332903293</v>
      </c>
      <c r="M584" s="9" t="n">
        <f aca="false">B584/B577-1</f>
        <v>-0.00413835827913101</v>
      </c>
      <c r="N584" s="9" t="n">
        <f aca="false">B584/B554-1</f>
        <v>0.172865064309449</v>
      </c>
      <c r="O584" s="8" t="n">
        <f aca="false">MAX(O583,F584)</f>
        <v>5645.35730015574</v>
      </c>
      <c r="P584" s="9" t="n">
        <f aca="false">F584/O584-1</f>
        <v>-0.0995493652768683</v>
      </c>
      <c r="Q584" s="8" t="n">
        <f aca="false">MAX(Q583,B584)</f>
        <v>63445.638314436</v>
      </c>
      <c r="R584" s="9" t="n">
        <f aca="false">B584/Q584-1</f>
        <v>-0.373102510974834</v>
      </c>
      <c r="S584" s="9" t="n">
        <f aca="false">B584/INDEX($B:$B,$E584)-1</f>
        <v>0.189425604972626</v>
      </c>
      <c r="T584" s="0" t="n">
        <f aca="false">IF(AND($A584&gt;=CrashTest!$B$3,$A584&lt;=CrashTest!$C$3),1,IF(AND($A584&gt;=CrashTest!$B$4,$A584&lt;=CrashTest!$C$4),2,IF(AND($A584&gt;=CrashTest!$B$5,$A584&lt;=CrashTest!$C$5),3,IF(AND($A584&gt;=CrashTest!$B$6,$A584&lt;=CrashTest!$C$6),4,IF(AND($A584&gt;=CrashTest!$B$7,$A584&lt;=CrashTest!$C$7),5,0)))))</f>
        <v>0</v>
      </c>
      <c r="U584" s="8" t="str">
        <f aca="false">IF(T584=0,"",IF(T583=T584,MAX(U583,B584),B584))</f>
        <v/>
      </c>
      <c r="V584" s="9" t="str">
        <f aca="false">IF(T584=0,"",B584/U584-1)</f>
        <v/>
      </c>
      <c r="W584" s="8" t="str">
        <f aca="false">IF(T584=0,"",IF(T583=T584,MAX(W583,F584),F584))</f>
        <v/>
      </c>
      <c r="X584" s="9" t="str">
        <f aca="false">IF(T584=0,"",F584/W584-1)</f>
        <v/>
      </c>
    </row>
    <row r="585" customFormat="false" ht="15" hidden="false" customHeight="false" outlineLevel="0" collapsed="false">
      <c r="A585" s="5" t="n">
        <v>44413</v>
      </c>
      <c r="B585" s="6" t="n">
        <v>40941.650434249</v>
      </c>
      <c r="C585" s="7" t="n">
        <v>49191.73831</v>
      </c>
      <c r="D585" s="0" t="n">
        <f aca="false">INT((ROW()-3)/30)</f>
        <v>19</v>
      </c>
      <c r="E585" s="0" t="n">
        <f aca="false">2+30*D585</f>
        <v>572</v>
      </c>
      <c r="F585" s="8" t="n">
        <f aca="false">INDEX($F:$F,$E585)*(2*B585/INDEX($B:$B,$E585)-C585/INDEX($C:$C,$E585))</f>
        <v>5095.5135565317</v>
      </c>
      <c r="G585" s="9" t="n">
        <f aca="false">B585/B584-1</f>
        <v>0.0293594229414891</v>
      </c>
      <c r="H585" s="9" t="n">
        <f aca="false">F585/F584-1</f>
        <v>0.00238975383813411</v>
      </c>
      <c r="I585" s="9" t="n">
        <f aca="false">LN(B585/B584)</f>
        <v>0.0289366892951255</v>
      </c>
      <c r="J585" s="9" t="n">
        <f aca="false">LN(F585/F584)</f>
        <v>0.00238690291752628</v>
      </c>
      <c r="K585" s="9" t="n">
        <f aca="false">F585/F578-1</f>
        <v>0.0122807584466114</v>
      </c>
      <c r="L585" s="9" t="n">
        <f aca="false">F585/F555-1</f>
        <v>0.0620862091053693</v>
      </c>
      <c r="M585" s="9" t="n">
        <f aca="false">B585/B578-1</f>
        <v>0.0213411797329048</v>
      </c>
      <c r="N585" s="9" t="n">
        <f aca="false">B585/B555-1</f>
        <v>0.199791130837316</v>
      </c>
      <c r="O585" s="8" t="n">
        <f aca="false">MAX(O584,F585)</f>
        <v>5645.35730015574</v>
      </c>
      <c r="P585" s="9" t="n">
        <f aca="false">F585/O585-1</f>
        <v>-0.0973975099164884</v>
      </c>
      <c r="Q585" s="8" t="n">
        <f aca="false">MAX(Q584,B585)</f>
        <v>63445.638314436</v>
      </c>
      <c r="R585" s="9" t="n">
        <f aca="false">B585/Q585-1</f>
        <v>-0.354697162453587</v>
      </c>
      <c r="S585" s="9" t="n">
        <f aca="false">B585/INDEX($B:$B,$E585)-1</f>
        <v>0.224346454366454</v>
      </c>
      <c r="T585" s="0" t="n">
        <f aca="false">IF(AND($A585&gt;=CrashTest!$B$3,$A585&lt;=CrashTest!$C$3),1,IF(AND($A585&gt;=CrashTest!$B$4,$A585&lt;=CrashTest!$C$4),2,IF(AND($A585&gt;=CrashTest!$B$5,$A585&lt;=CrashTest!$C$5),3,IF(AND($A585&gt;=CrashTest!$B$6,$A585&lt;=CrashTest!$C$6),4,IF(AND($A585&gt;=CrashTest!$B$7,$A585&lt;=CrashTest!$C$7),5,0)))))</f>
        <v>0</v>
      </c>
      <c r="U585" s="8" t="str">
        <f aca="false">IF(T585=0,"",IF(T584=T585,MAX(U584,B585),B585))</f>
        <v/>
      </c>
      <c r="V585" s="9" t="str">
        <f aca="false">IF(T585=0,"",B585/U585-1)</f>
        <v/>
      </c>
      <c r="W585" s="8" t="str">
        <f aca="false">IF(T585=0,"",IF(T584=T585,MAX(W584,F585),F585))</f>
        <v/>
      </c>
      <c r="X585" s="9" t="str">
        <f aca="false">IF(T585=0,"",F585/W585-1)</f>
        <v/>
      </c>
    </row>
    <row r="586" customFormat="false" ht="15" hidden="false" customHeight="false" outlineLevel="0" collapsed="false">
      <c r="A586" s="5" t="n">
        <v>44414</v>
      </c>
      <c r="B586" s="6" t="n">
        <v>42790.3573284629</v>
      </c>
      <c r="C586" s="7" t="n">
        <v>53163.8863</v>
      </c>
      <c r="D586" s="0" t="n">
        <f aca="false">INT((ROW()-3)/30)</f>
        <v>19</v>
      </c>
      <c r="E586" s="0" t="n">
        <f aca="false">2+30*D586</f>
        <v>572</v>
      </c>
      <c r="F586" s="8" t="n">
        <f aca="false">INDEX($F:$F,$E586)*(2*B586/INDEX($B:$B,$E586)-C586/INDEX($C:$C,$E586))</f>
        <v>5088.70672150118</v>
      </c>
      <c r="G586" s="9" t="n">
        <f aca="false">B586/B585-1</f>
        <v>0.0451546743867315</v>
      </c>
      <c r="H586" s="9" t="n">
        <f aca="false">F586/F585-1</f>
        <v>-0.0013358486745263</v>
      </c>
      <c r="I586" s="9" t="n">
        <f aca="false">LN(B586/B585)</f>
        <v>0.0441648882310246</v>
      </c>
      <c r="J586" s="9" t="n">
        <f aca="false">LN(F586/F585)</f>
        <v>-0.00133674171576748</v>
      </c>
      <c r="K586" s="9" t="n">
        <f aca="false">F586/F579-1</f>
        <v>0.0333290787332592</v>
      </c>
      <c r="L586" s="9" t="n">
        <f aca="false">F586/F556-1</f>
        <v>0.0537375096158748</v>
      </c>
      <c r="M586" s="9" t="n">
        <f aca="false">B586/B579-1</f>
        <v>0.0239458770495467</v>
      </c>
      <c r="N586" s="9" t="n">
        <f aca="false">B586/B556-1</f>
        <v>0.261076218753102</v>
      </c>
      <c r="O586" s="8" t="n">
        <f aca="false">MAX(O585,F586)</f>
        <v>5645.35730015574</v>
      </c>
      <c r="P586" s="9" t="n">
        <f aca="false">F586/O586-1</f>
        <v>-0.0986032502564906</v>
      </c>
      <c r="Q586" s="8" t="n">
        <f aca="false">MAX(Q585,B586)</f>
        <v>63445.638314436</v>
      </c>
      <c r="R586" s="9" t="n">
        <f aca="false">B586/Q586-1</f>
        <v>-0.325558722943344</v>
      </c>
      <c r="S586" s="9" t="n">
        <f aca="false">B586/INDEX($B:$B,$E586)-1</f>
        <v>0.27963141984992</v>
      </c>
      <c r="T586" s="0" t="n">
        <f aca="false">IF(AND($A586&gt;=CrashTest!$B$3,$A586&lt;=CrashTest!$C$3),1,IF(AND($A586&gt;=CrashTest!$B$4,$A586&lt;=CrashTest!$C$4),2,IF(AND($A586&gt;=CrashTest!$B$5,$A586&lt;=CrashTest!$C$5),3,IF(AND($A586&gt;=CrashTest!$B$6,$A586&lt;=CrashTest!$C$6),4,IF(AND($A586&gt;=CrashTest!$B$7,$A586&lt;=CrashTest!$C$7),5,0)))))</f>
        <v>0</v>
      </c>
      <c r="U586" s="8" t="str">
        <f aca="false">IF(T586=0,"",IF(T585=T586,MAX(U585,B586),B586))</f>
        <v/>
      </c>
      <c r="V586" s="9" t="str">
        <f aca="false">IF(T586=0,"",B586/U586-1)</f>
        <v/>
      </c>
      <c r="W586" s="8" t="str">
        <f aca="false">IF(T586=0,"",IF(T585=T586,MAX(W585,F586),F586))</f>
        <v/>
      </c>
      <c r="X586" s="9" t="str">
        <f aca="false">IF(T586=0,"",F586/W586-1)</f>
        <v/>
      </c>
    </row>
    <row r="587" customFormat="false" ht="15" hidden="false" customHeight="false" outlineLevel="0" collapsed="false">
      <c r="A587" s="5" t="n">
        <v>44415</v>
      </c>
      <c r="B587" s="6" t="n">
        <v>44484.9005862069</v>
      </c>
      <c r="C587" s="7" t="n">
        <v>56736.72705</v>
      </c>
      <c r="D587" s="0" t="n">
        <f aca="false">INT((ROW()-3)/30)</f>
        <v>19</v>
      </c>
      <c r="E587" s="0" t="n">
        <f aca="false">2+30*D587</f>
        <v>572</v>
      </c>
      <c r="F587" s="8" t="n">
        <f aca="false">INDEX($F:$F,$E587)*(2*B587/INDEX($B:$B,$E587)-C587/INDEX($C:$C,$E587))</f>
        <v>5091.6771627491</v>
      </c>
      <c r="G587" s="9" t="n">
        <f aca="false">B587/B586-1</f>
        <v>0.0396010541519092</v>
      </c>
      <c r="H587" s="9" t="n">
        <f aca="false">F587/F586-1</f>
        <v>0.000583732058161202</v>
      </c>
      <c r="I587" s="9" t="n">
        <f aca="false">LN(B587/B586)</f>
        <v>0.0388370377822881</v>
      </c>
      <c r="J587" s="9" t="n">
        <f aca="false">LN(F587/F586)</f>
        <v>0.00058356175287522</v>
      </c>
      <c r="K587" s="9" t="n">
        <f aca="false">F587/F580-1</f>
        <v>-0.0118438752355411</v>
      </c>
      <c r="L587" s="9" t="n">
        <f aca="false">F587/F557-1</f>
        <v>0.0719837496832223</v>
      </c>
      <c r="M587" s="9" t="n">
        <f aca="false">B587/B580-1</f>
        <v>0.0644023312994351</v>
      </c>
      <c r="N587" s="9" t="n">
        <f aca="false">B587/B557-1</f>
        <v>0.35543455421602</v>
      </c>
      <c r="O587" s="8" t="n">
        <f aca="false">MAX(O586,F587)</f>
        <v>5645.35730015574</v>
      </c>
      <c r="P587" s="9" t="n">
        <f aca="false">F587/O587-1</f>
        <v>-0.0980770760765432</v>
      </c>
      <c r="Q587" s="8" t="n">
        <f aca="false">MAX(Q586,B587)</f>
        <v>63445.638314436</v>
      </c>
      <c r="R587" s="9" t="n">
        <f aca="false">B587/Q587-1</f>
        <v>-0.298850137408341</v>
      </c>
      <c r="S587" s="9" t="n">
        <f aca="false">B587/INDEX($B:$B,$E587)-1</f>
        <v>0.330306173001882</v>
      </c>
      <c r="T587" s="0" t="n">
        <f aca="false">IF(AND($A587&gt;=CrashTest!$B$3,$A587&lt;=CrashTest!$C$3),1,IF(AND($A587&gt;=CrashTest!$B$4,$A587&lt;=CrashTest!$C$4),2,IF(AND($A587&gt;=CrashTest!$B$5,$A587&lt;=CrashTest!$C$5),3,IF(AND($A587&gt;=CrashTest!$B$6,$A587&lt;=CrashTest!$C$6),4,IF(AND($A587&gt;=CrashTest!$B$7,$A587&lt;=CrashTest!$C$7),5,0)))))</f>
        <v>0</v>
      </c>
      <c r="U587" s="8" t="str">
        <f aca="false">IF(T587=0,"",IF(T586=T587,MAX(U586,B587),B587))</f>
        <v/>
      </c>
      <c r="V587" s="9" t="str">
        <f aca="false">IF(T587=0,"",B587/U587-1)</f>
        <v/>
      </c>
      <c r="W587" s="8" t="str">
        <f aca="false">IF(T587=0,"",IF(T586=T587,MAX(W586,F587),F587))</f>
        <v/>
      </c>
      <c r="X587" s="9" t="str">
        <f aca="false">IF(T587=0,"",F587/W587-1)</f>
        <v/>
      </c>
    </row>
    <row r="588" customFormat="false" ht="15" hidden="false" customHeight="false" outlineLevel="0" collapsed="false">
      <c r="A588" s="5" t="n">
        <v>44416</v>
      </c>
      <c r="B588" s="6" t="n">
        <v>43972.3010181181</v>
      </c>
      <c r="C588" s="7" t="n">
        <v>55032.27214</v>
      </c>
      <c r="D588" s="0" t="n">
        <f aca="false">INT((ROW()-3)/30)</f>
        <v>19</v>
      </c>
      <c r="E588" s="0" t="n">
        <f aca="false">2+30*D588</f>
        <v>572</v>
      </c>
      <c r="F588" s="8" t="n">
        <f aca="false">INDEX($F:$F,$E588)*(2*B588/INDEX($B:$B,$E588)-C588/INDEX($C:$C,$E588))</f>
        <v>5175.1593235573</v>
      </c>
      <c r="G588" s="9" t="n">
        <f aca="false">B588/B587-1</f>
        <v>-0.0115230013180638</v>
      </c>
      <c r="H588" s="9" t="n">
        <f aca="false">F588/F587-1</f>
        <v>0.0163958079312174</v>
      </c>
      <c r="I588" s="9" t="n">
        <f aca="false">LN(B588/B587)</f>
        <v>-0.0115899055527257</v>
      </c>
      <c r="J588" s="9" t="n">
        <f aca="false">LN(F588/F587)</f>
        <v>0.0162628480272057</v>
      </c>
      <c r="K588" s="9" t="n">
        <f aca="false">F588/F581-1</f>
        <v>0.0222793859279815</v>
      </c>
      <c r="L588" s="9" t="n">
        <f aca="false">F588/F558-1</f>
        <v>0.069551213868587</v>
      </c>
      <c r="M588" s="9" t="n">
        <f aca="false">B588/B581-1</f>
        <v>0.100161004109753</v>
      </c>
      <c r="N588" s="9" t="n">
        <f aca="false">B588/B558-1</f>
        <v>0.296548878407711</v>
      </c>
      <c r="O588" s="8" t="n">
        <f aca="false">MAX(O587,F588)</f>
        <v>5645.35730015574</v>
      </c>
      <c r="P588" s="9" t="n">
        <f aca="false">F588/O588-1</f>
        <v>-0.0832893210471321</v>
      </c>
      <c r="Q588" s="8" t="n">
        <f aca="false">MAX(Q587,B588)</f>
        <v>63445.638314436</v>
      </c>
      <c r="R588" s="9" t="n">
        <f aca="false">B588/Q588-1</f>
        <v>-0.306929488199145</v>
      </c>
      <c r="S588" s="9" t="n">
        <f aca="false">B588/INDEX($B:$B,$E588)-1</f>
        <v>0.314977053216952</v>
      </c>
      <c r="T588" s="0" t="n">
        <f aca="false">IF(AND($A588&gt;=CrashTest!$B$3,$A588&lt;=CrashTest!$C$3),1,IF(AND($A588&gt;=CrashTest!$B$4,$A588&lt;=CrashTest!$C$4),2,IF(AND($A588&gt;=CrashTest!$B$5,$A588&lt;=CrashTest!$C$5),3,IF(AND($A588&gt;=CrashTest!$B$6,$A588&lt;=CrashTest!$C$6),4,IF(AND($A588&gt;=CrashTest!$B$7,$A588&lt;=CrashTest!$C$7),5,0)))))</f>
        <v>0</v>
      </c>
      <c r="U588" s="8" t="str">
        <f aca="false">IF(T588=0,"",IF(T587=T588,MAX(U587,B588),B588))</f>
        <v/>
      </c>
      <c r="V588" s="9" t="str">
        <f aca="false">IF(T588=0,"",B588/U588-1)</f>
        <v/>
      </c>
      <c r="W588" s="8" t="str">
        <f aca="false">IF(T588=0,"",IF(T587=T588,MAX(W587,F588),F588))</f>
        <v/>
      </c>
      <c r="X588" s="9" t="str">
        <f aca="false">IF(T588=0,"",F588/W588-1)</f>
        <v/>
      </c>
    </row>
    <row r="589" customFormat="false" ht="15" hidden="false" customHeight="false" outlineLevel="0" collapsed="false">
      <c r="A589" s="5" t="n">
        <v>44417</v>
      </c>
      <c r="B589" s="6" t="n">
        <v>46265.6424564582</v>
      </c>
      <c r="C589" s="7" t="n">
        <v>60089.73467</v>
      </c>
      <c r="D589" s="0" t="n">
        <f aca="false">INT((ROW()-3)/30)</f>
        <v>19</v>
      </c>
      <c r="E589" s="0" t="n">
        <f aca="false">2+30*D589</f>
        <v>572</v>
      </c>
      <c r="F589" s="8" t="n">
        <f aca="false">INDEX($F:$F,$E589)*(2*B589/INDEX($B:$B,$E589)-C589/INDEX($C:$C,$E589))</f>
        <v>5149.13097138916</v>
      </c>
      <c r="G589" s="9" t="n">
        <f aca="false">B589/B588-1</f>
        <v>0.0521542285766479</v>
      </c>
      <c r="H589" s="9" t="n">
        <f aca="false">F589/F588-1</f>
        <v>-0.00502947842584367</v>
      </c>
      <c r="I589" s="9" t="n">
        <f aca="false">LN(B589/B588)</f>
        <v>0.0508397086809211</v>
      </c>
      <c r="J589" s="9" t="n">
        <f aca="false">LN(F589/F588)</f>
        <v>-0.00504216882105629</v>
      </c>
      <c r="K589" s="9" t="n">
        <f aca="false">F589/F582-1</f>
        <v>0.014087291402096</v>
      </c>
      <c r="L589" s="9" t="n">
        <f aca="false">F589/F559-1</f>
        <v>0.0675322570923878</v>
      </c>
      <c r="M589" s="9" t="n">
        <f aca="false">B589/B582-1</f>
        <v>0.177117422624015</v>
      </c>
      <c r="N589" s="9" t="n">
        <f aca="false">B589/B559-1</f>
        <v>0.376505221795934</v>
      </c>
      <c r="O589" s="8" t="n">
        <f aca="false">MAX(O588,F589)</f>
        <v>5645.35730015574</v>
      </c>
      <c r="P589" s="9" t="n">
        <f aca="false">F589/O589-1</f>
        <v>-0.087899897629666</v>
      </c>
      <c r="Q589" s="8" t="n">
        <f aca="false">MAX(Q588,B589)</f>
        <v>63445.638314436</v>
      </c>
      <c r="R589" s="9" t="n">
        <f aca="false">B589/Q589-1</f>
        <v>-0.270782930306949</v>
      </c>
      <c r="S589" s="9" t="n">
        <f aca="false">B589/INDEX($B:$B,$E589)-1</f>
        <v>0.383558667023476</v>
      </c>
      <c r="T589" s="0" t="n">
        <f aca="false">IF(AND($A589&gt;=CrashTest!$B$3,$A589&lt;=CrashTest!$C$3),1,IF(AND($A589&gt;=CrashTest!$B$4,$A589&lt;=CrashTest!$C$4),2,IF(AND($A589&gt;=CrashTest!$B$5,$A589&lt;=CrashTest!$C$5),3,IF(AND($A589&gt;=CrashTest!$B$6,$A589&lt;=CrashTest!$C$6),4,IF(AND($A589&gt;=CrashTest!$B$7,$A589&lt;=CrashTest!$C$7),5,0)))))</f>
        <v>0</v>
      </c>
      <c r="U589" s="8" t="str">
        <f aca="false">IF(T589=0,"",IF(T588=T589,MAX(U588,B589),B589))</f>
        <v/>
      </c>
      <c r="V589" s="9" t="str">
        <f aca="false">IF(T589=0,"",B589/U589-1)</f>
        <v/>
      </c>
      <c r="W589" s="8" t="str">
        <f aca="false">IF(T589=0,"",IF(T588=T589,MAX(W588,F589),F589))</f>
        <v/>
      </c>
      <c r="X589" s="9" t="str">
        <f aca="false">IF(T589=0,"",F589/W589-1)</f>
        <v/>
      </c>
    </row>
    <row r="590" customFormat="false" ht="15" hidden="false" customHeight="false" outlineLevel="0" collapsed="false">
      <c r="A590" s="5" t="n">
        <v>44418</v>
      </c>
      <c r="B590" s="6" t="n">
        <v>45488.7912624196</v>
      </c>
      <c r="C590" s="7" t="n">
        <v>58589.86093</v>
      </c>
      <c r="D590" s="0" t="n">
        <f aca="false">INT((ROW()-3)/30)</f>
        <v>19</v>
      </c>
      <c r="E590" s="0" t="n">
        <f aca="false">2+30*D590</f>
        <v>572</v>
      </c>
      <c r="F590" s="8" t="n">
        <f aca="false">INDEX($F:$F,$E590)*(2*B590/INDEX($B:$B,$E590)-C590/INDEX($C:$C,$E590))</f>
        <v>5129.08880444515</v>
      </c>
      <c r="G590" s="9" t="n">
        <f aca="false">B590/B589-1</f>
        <v>-0.0167911035661011</v>
      </c>
      <c r="H590" s="9" t="n">
        <f aca="false">F590/F589-1</f>
        <v>-0.00389233970846337</v>
      </c>
      <c r="I590" s="9" t="n">
        <f aca="false">LN(B590/B589)</f>
        <v>-0.0169336723234267</v>
      </c>
      <c r="J590" s="9" t="n">
        <f aca="false">LN(F590/F589)</f>
        <v>-0.0038999345769443</v>
      </c>
      <c r="K590" s="9" t="n">
        <f aca="false">F590/F583-1</f>
        <v>0.0154263785221571</v>
      </c>
      <c r="L590" s="9" t="n">
        <f aca="false">F590/F560-1</f>
        <v>0.0596063286027206</v>
      </c>
      <c r="M590" s="9" t="n">
        <f aca="false">B590/B583-1</f>
        <v>0.188043529414091</v>
      </c>
      <c r="N590" s="9" t="n">
        <f aca="false">B590/B560-1</f>
        <v>0.327812632944907</v>
      </c>
      <c r="O590" s="8" t="n">
        <f aca="false">MAX(O589,F590)</f>
        <v>5645.35730015574</v>
      </c>
      <c r="P590" s="9" t="n">
        <f aca="false">F590/O590-1</f>
        <v>-0.0914501010762155</v>
      </c>
      <c r="Q590" s="8" t="n">
        <f aca="false">MAX(Q589,B590)</f>
        <v>63445.638314436</v>
      </c>
      <c r="R590" s="9" t="n">
        <f aca="false">B590/Q590-1</f>
        <v>-0.283027289646334</v>
      </c>
      <c r="S590" s="9" t="n">
        <f aca="false">B590/INDEX($B:$B,$E590)-1</f>
        <v>0.360327190155708</v>
      </c>
      <c r="T590" s="0" t="n">
        <f aca="false">IF(AND($A590&gt;=CrashTest!$B$3,$A590&lt;=CrashTest!$C$3),1,IF(AND($A590&gt;=CrashTest!$B$4,$A590&lt;=CrashTest!$C$4),2,IF(AND($A590&gt;=CrashTest!$B$5,$A590&lt;=CrashTest!$C$5),3,IF(AND($A590&gt;=CrashTest!$B$6,$A590&lt;=CrashTest!$C$6),4,IF(AND($A590&gt;=CrashTest!$B$7,$A590&lt;=CrashTest!$C$7),5,0)))))</f>
        <v>0</v>
      </c>
      <c r="U590" s="8" t="str">
        <f aca="false">IF(T590=0,"",IF(T589=T590,MAX(U589,B590),B590))</f>
        <v/>
      </c>
      <c r="V590" s="9" t="str">
        <f aca="false">IF(T590=0,"",B590/U590-1)</f>
        <v/>
      </c>
      <c r="W590" s="8" t="str">
        <f aca="false">IF(T590=0,"",IF(T589=T590,MAX(W589,F590),F590))</f>
        <v/>
      </c>
      <c r="X590" s="9" t="str">
        <f aca="false">IF(T590=0,"",F590/W590-1)</f>
        <v/>
      </c>
    </row>
    <row r="591" customFormat="false" ht="15" hidden="false" customHeight="false" outlineLevel="0" collapsed="false">
      <c r="A591" s="5" t="n">
        <v>44419</v>
      </c>
      <c r="B591" s="6" t="n">
        <v>45676.3263611923</v>
      </c>
      <c r="C591" s="7" t="n">
        <v>58476.02137</v>
      </c>
      <c r="D591" s="0" t="n">
        <f aca="false">INT((ROW()-3)/30)</f>
        <v>19</v>
      </c>
      <c r="E591" s="0" t="n">
        <f aca="false">2+30*D591</f>
        <v>572</v>
      </c>
      <c r="F591" s="8" t="n">
        <f aca="false">INDEX($F:$F,$E591)*(2*B591/INDEX($B:$B,$E591)-C591/INDEX($C:$C,$E591))</f>
        <v>5198.31699953815</v>
      </c>
      <c r="G591" s="9" t="n">
        <f aca="false">B591/B590-1</f>
        <v>0.00412266612429502</v>
      </c>
      <c r="H591" s="9" t="n">
        <f aca="false">F591/F590-1</f>
        <v>0.0134971722527018</v>
      </c>
      <c r="I591" s="9" t="n">
        <f aca="false">LN(B591/B590)</f>
        <v>0.00411419122112147</v>
      </c>
      <c r="J591" s="9" t="n">
        <f aca="false">LN(F591/F590)</f>
        <v>0.0134068968248234</v>
      </c>
      <c r="K591" s="9" t="n">
        <f aca="false">F591/F584-1</f>
        <v>0.0226132537436243</v>
      </c>
      <c r="L591" s="9" t="n">
        <f aca="false">F591/F561-1</f>
        <v>0.0878402174347119</v>
      </c>
      <c r="M591" s="9" t="n">
        <f aca="false">B591/B584-1</f>
        <v>0.148399159451386</v>
      </c>
      <c r="N591" s="9" t="n">
        <f aca="false">B591/B561-1</f>
        <v>0.378482002749182</v>
      </c>
      <c r="O591" s="8" t="n">
        <f aca="false">MAX(O590,F591)</f>
        <v>5645.35730015574</v>
      </c>
      <c r="P591" s="9" t="n">
        <f aca="false">F591/O591-1</f>
        <v>-0.0791872465902666</v>
      </c>
      <c r="Q591" s="8" t="n">
        <f aca="false">MAX(Q590,B591)</f>
        <v>63445.638314436</v>
      </c>
      <c r="R591" s="9" t="n">
        <f aca="false">B591/Q591-1</f>
        <v>-0.280071450541315</v>
      </c>
      <c r="S591" s="9" t="n">
        <f aca="false">B591/INDEX($B:$B,$E591)-1</f>
        <v>0.36593536498052</v>
      </c>
      <c r="T591" s="0" t="n">
        <f aca="false">IF(AND($A591&gt;=CrashTest!$B$3,$A591&lt;=CrashTest!$C$3),1,IF(AND($A591&gt;=CrashTest!$B$4,$A591&lt;=CrashTest!$C$4),2,IF(AND($A591&gt;=CrashTest!$B$5,$A591&lt;=CrashTest!$C$5),3,IF(AND($A591&gt;=CrashTest!$B$6,$A591&lt;=CrashTest!$C$6),4,IF(AND($A591&gt;=CrashTest!$B$7,$A591&lt;=CrashTest!$C$7),5,0)))))</f>
        <v>0</v>
      </c>
      <c r="U591" s="8" t="str">
        <f aca="false">IF(T591=0,"",IF(T590=T591,MAX(U590,B591),B591))</f>
        <v/>
      </c>
      <c r="V591" s="9" t="str">
        <f aca="false">IF(T591=0,"",B591/U591-1)</f>
        <v/>
      </c>
      <c r="W591" s="8" t="str">
        <f aca="false">IF(T591=0,"",IF(T590=T591,MAX(W590,F591),F591))</f>
        <v/>
      </c>
      <c r="X591" s="9" t="str">
        <f aca="false">IF(T591=0,"",F591/W591-1)</f>
        <v/>
      </c>
    </row>
    <row r="592" customFormat="false" ht="15" hidden="false" customHeight="false" outlineLevel="0" collapsed="false">
      <c r="A592" s="5" t="n">
        <v>44420</v>
      </c>
      <c r="B592" s="6" t="n">
        <v>44405.7483483343</v>
      </c>
      <c r="C592" s="7" t="n">
        <v>56082.4581</v>
      </c>
      <c r="D592" s="0" t="n">
        <f aca="false">INT((ROW()-3)/30)</f>
        <v>19</v>
      </c>
      <c r="E592" s="0" t="n">
        <f aca="false">2+30*D592</f>
        <v>572</v>
      </c>
      <c r="F592" s="8" t="n">
        <f aca="false">INDEX($F:$F,$E592)*(2*B592/INDEX($B:$B,$E592)-C592/INDEX($C:$C,$E592))</f>
        <v>5157.47966229503</v>
      </c>
      <c r="G592" s="9" t="n">
        <f aca="false">B592/B591-1</f>
        <v>-0.0278169921725034</v>
      </c>
      <c r="H592" s="9" t="n">
        <f aca="false">F592/F591-1</f>
        <v>-0.00785587667061138</v>
      </c>
      <c r="I592" s="9" t="n">
        <f aca="false">LN(B592/B591)</f>
        <v>-0.02821121258617</v>
      </c>
      <c r="J592" s="9" t="n">
        <f aca="false">LN(F592/F591)</f>
        <v>-0.00788689663589397</v>
      </c>
      <c r="K592" s="9" t="n">
        <f aca="false">F592/F585-1</f>
        <v>0.012160914709745</v>
      </c>
      <c r="L592" s="9" t="n">
        <f aca="false">F592/F562-1</f>
        <v>0.0933491997644314</v>
      </c>
      <c r="M592" s="9" t="n">
        <f aca="false">B592/B585-1</f>
        <v>0.0846106074704667</v>
      </c>
      <c r="N592" s="9" t="n">
        <f aca="false">B592/B562-1</f>
        <v>0.360387876069955</v>
      </c>
      <c r="O592" s="8" t="n">
        <f aca="false">MAX(O591,F592)</f>
        <v>5645.35730015574</v>
      </c>
      <c r="P592" s="9" t="n">
        <f aca="false">F592/O592-1</f>
        <v>-0.0864210380177795</v>
      </c>
      <c r="Q592" s="8" t="n">
        <f aca="false">MAX(Q591,B592)</f>
        <v>63445.638314436</v>
      </c>
      <c r="R592" s="9" t="n">
        <f aca="false">B592/Q592-1</f>
        <v>-0.300097697366369</v>
      </c>
      <c r="S592" s="9" t="n">
        <f aca="false">B592/INDEX($B:$B,$E592)-1</f>
        <v>0.327939151624711</v>
      </c>
      <c r="T592" s="0" t="n">
        <f aca="false">IF(AND($A592&gt;=CrashTest!$B$3,$A592&lt;=CrashTest!$C$3),1,IF(AND($A592&gt;=CrashTest!$B$4,$A592&lt;=CrashTest!$C$4),2,IF(AND($A592&gt;=CrashTest!$B$5,$A592&lt;=CrashTest!$C$5),3,IF(AND($A592&gt;=CrashTest!$B$6,$A592&lt;=CrashTest!$C$6),4,IF(AND($A592&gt;=CrashTest!$B$7,$A592&lt;=CrashTest!$C$7),5,0)))))</f>
        <v>0</v>
      </c>
      <c r="U592" s="8" t="str">
        <f aca="false">IF(T592=0,"",IF(T591=T592,MAX(U591,B592),B592))</f>
        <v/>
      </c>
      <c r="V592" s="9" t="str">
        <f aca="false">IF(T592=0,"",B592/U592-1)</f>
        <v/>
      </c>
      <c r="W592" s="8" t="str">
        <f aca="false">IF(T592=0,"",IF(T591=T592,MAX(W591,F592),F592))</f>
        <v/>
      </c>
      <c r="X592" s="9" t="str">
        <f aca="false">IF(T592=0,"",F592/W592-1)</f>
        <v/>
      </c>
    </row>
    <row r="593" customFormat="false" ht="15" hidden="false" customHeight="false" outlineLevel="0" collapsed="false">
      <c r="A593" s="5" t="n">
        <v>44421</v>
      </c>
      <c r="B593" s="6" t="n">
        <v>47717.4853559322</v>
      </c>
      <c r="C593" s="7" t="n">
        <v>63237.80482</v>
      </c>
      <c r="D593" s="0" t="n">
        <f aca="false">INT((ROW()-3)/30)</f>
        <v>19</v>
      </c>
      <c r="E593" s="0" t="n">
        <f aca="false">2+30*D593</f>
        <v>572</v>
      </c>
      <c r="F593" s="8" t="n">
        <f aca="false">INDEX($F:$F,$E593)*(2*B593/INDEX($B:$B,$E593)-C593/INDEX($C:$C,$E593))</f>
        <v>5139.91213083844</v>
      </c>
      <c r="G593" s="9" t="n">
        <f aca="false">B593/B592-1</f>
        <v>0.074579015798123</v>
      </c>
      <c r="H593" s="9" t="n">
        <f aca="false">F593/F592-1</f>
        <v>-0.00340622408751834</v>
      </c>
      <c r="I593" s="9" t="n">
        <f aca="false">LN(B593/B592)</f>
        <v>0.0719289716680989</v>
      </c>
      <c r="J593" s="9" t="n">
        <f aca="false">LN(F593/F592)</f>
        <v>-0.00341203847594678</v>
      </c>
      <c r="K593" s="9" t="n">
        <f aca="false">F593/F586-1</f>
        <v>0.0100625585516458</v>
      </c>
      <c r="L593" s="9" t="n">
        <f aca="false">F593/F563-1</f>
        <v>0.0840807861163042</v>
      </c>
      <c r="M593" s="9" t="n">
        <f aca="false">B593/B586-1</f>
        <v>0.115145755611438</v>
      </c>
      <c r="N593" s="9" t="n">
        <f aca="false">B593/B563-1</f>
        <v>0.454877474713571</v>
      </c>
      <c r="O593" s="8" t="n">
        <f aca="false">MAX(O592,F593)</f>
        <v>5645.35730015574</v>
      </c>
      <c r="P593" s="9" t="n">
        <f aca="false">F593/O593-1</f>
        <v>-0.0895328926839333</v>
      </c>
      <c r="Q593" s="8" t="n">
        <f aca="false">MAX(Q592,B593)</f>
        <v>63445.638314436</v>
      </c>
      <c r="R593" s="9" t="n">
        <f aca="false">B593/Q593-1</f>
        <v>-0.247899672481112</v>
      </c>
      <c r="S593" s="9" t="n">
        <f aca="false">B593/INDEX($B:$B,$E593)-1</f>
        <v>0.426975546592677</v>
      </c>
      <c r="T593" s="0" t="n">
        <f aca="false">IF(AND($A593&gt;=CrashTest!$B$3,$A593&lt;=CrashTest!$C$3),1,IF(AND($A593&gt;=CrashTest!$B$4,$A593&lt;=CrashTest!$C$4),2,IF(AND($A593&gt;=CrashTest!$B$5,$A593&lt;=CrashTest!$C$5),3,IF(AND($A593&gt;=CrashTest!$B$6,$A593&lt;=CrashTest!$C$6),4,IF(AND($A593&gt;=CrashTest!$B$7,$A593&lt;=CrashTest!$C$7),5,0)))))</f>
        <v>0</v>
      </c>
      <c r="U593" s="8" t="str">
        <f aca="false">IF(T593=0,"",IF(T592=T593,MAX(U592,B593),B593))</f>
        <v/>
      </c>
      <c r="V593" s="9" t="str">
        <f aca="false">IF(T593=0,"",B593/U593-1)</f>
        <v/>
      </c>
      <c r="W593" s="8" t="str">
        <f aca="false">IF(T593=0,"",IF(T592=T593,MAX(W592,F593),F593))</f>
        <v/>
      </c>
      <c r="X593" s="9" t="str">
        <f aca="false">IF(T593=0,"",F593/W593-1)</f>
        <v/>
      </c>
    </row>
    <row r="594" customFormat="false" ht="15" hidden="false" customHeight="false" outlineLevel="0" collapsed="false">
      <c r="A594" s="5" t="n">
        <v>44422</v>
      </c>
      <c r="B594" s="6" t="n">
        <v>47124.2050736411</v>
      </c>
      <c r="C594" s="7" t="n">
        <v>61707.85539</v>
      </c>
      <c r="D594" s="0" t="n">
        <f aca="false">INT((ROW()-3)/30)</f>
        <v>19</v>
      </c>
      <c r="E594" s="0" t="n">
        <f aca="false">2+30*D594</f>
        <v>572</v>
      </c>
      <c r="F594" s="8" t="n">
        <f aca="false">INDEX($F:$F,$E594)*(2*B594/INDEX($B:$B,$E594)-C594/INDEX($C:$C,$E594))</f>
        <v>5176.62736008087</v>
      </c>
      <c r="G594" s="9" t="n">
        <f aca="false">B594/B593-1</f>
        <v>-0.0124331841434169</v>
      </c>
      <c r="H594" s="9" t="n">
        <f aca="false">F594/F593-1</f>
        <v>0.00714316282220917</v>
      </c>
      <c r="I594" s="9" t="n">
        <f aca="false">LN(B594/B593)</f>
        <v>-0.0125111228688851</v>
      </c>
      <c r="J594" s="9" t="n">
        <f aca="false">LN(F594/F593)</f>
        <v>0.00711777128023128</v>
      </c>
      <c r="K594" s="9" t="n">
        <f aca="false">F594/F587-1</f>
        <v>0.0166841287490231</v>
      </c>
      <c r="L594" s="9" t="n">
        <f aca="false">F594/F564-1</f>
        <v>0.117001679509216</v>
      </c>
      <c r="M594" s="9" t="n">
        <f aca="false">B594/B587-1</f>
        <v>0.0593303447384244</v>
      </c>
      <c r="N594" s="9" t="n">
        <f aca="false">B594/B564-1</f>
        <v>0.486207447433668</v>
      </c>
      <c r="O594" s="8" t="n">
        <f aca="false">MAX(O593,F594)</f>
        <v>5645.35730015574</v>
      </c>
      <c r="P594" s="9" t="n">
        <f aca="false">F594/O594-1</f>
        <v>-0.0830292778921088</v>
      </c>
      <c r="Q594" s="8" t="n">
        <f aca="false">MAX(Q593,B594)</f>
        <v>63445.638314436</v>
      </c>
      <c r="R594" s="9" t="n">
        <f aca="false">B594/Q594-1</f>
        <v>-0.257250674347479</v>
      </c>
      <c r="S594" s="9" t="n">
        <f aca="false">B594/INDEX($B:$B,$E594)-1</f>
        <v>0.409233696853737</v>
      </c>
      <c r="T594" s="0" t="n">
        <f aca="false">IF(AND($A594&gt;=CrashTest!$B$3,$A594&lt;=CrashTest!$C$3),1,IF(AND($A594&gt;=CrashTest!$B$4,$A594&lt;=CrashTest!$C$4),2,IF(AND($A594&gt;=CrashTest!$B$5,$A594&lt;=CrashTest!$C$5),3,IF(AND($A594&gt;=CrashTest!$B$6,$A594&lt;=CrashTest!$C$6),4,IF(AND($A594&gt;=CrashTest!$B$7,$A594&lt;=CrashTest!$C$7),5,0)))))</f>
        <v>0</v>
      </c>
      <c r="U594" s="8" t="str">
        <f aca="false">IF(T594=0,"",IF(T593=T594,MAX(U593,B594),B594))</f>
        <v/>
      </c>
      <c r="V594" s="9" t="str">
        <f aca="false">IF(T594=0,"",B594/U594-1)</f>
        <v/>
      </c>
      <c r="W594" s="8" t="str">
        <f aca="false">IF(T594=0,"",IF(T593=T594,MAX(W593,F594),F594))</f>
        <v/>
      </c>
      <c r="X594" s="9" t="str">
        <f aca="false">IF(T594=0,"",F594/W594-1)</f>
        <v/>
      </c>
    </row>
    <row r="595" customFormat="false" ht="15" hidden="false" customHeight="false" outlineLevel="0" collapsed="false">
      <c r="A595" s="5" t="n">
        <v>44423</v>
      </c>
      <c r="B595" s="6" t="n">
        <v>47074.370710111</v>
      </c>
      <c r="C595" s="7" t="n">
        <v>61508.59912</v>
      </c>
      <c r="D595" s="0" t="n">
        <f aca="false">INT((ROW()-3)/30)</f>
        <v>19</v>
      </c>
      <c r="E595" s="0" t="n">
        <f aca="false">2+30*D595</f>
        <v>572</v>
      </c>
      <c r="F595" s="8" t="n">
        <f aca="false">INDEX($F:$F,$E595)*(2*B595/INDEX($B:$B,$E595)-C595/INDEX($C:$C,$E595))</f>
        <v>5189.28276100046</v>
      </c>
      <c r="G595" s="9" t="n">
        <f aca="false">B595/B594-1</f>
        <v>-0.00105751096389262</v>
      </c>
      <c r="H595" s="9" t="n">
        <f aca="false">F595/F594-1</f>
        <v>0.00244471931999279</v>
      </c>
      <c r="I595" s="9" t="n">
        <f aca="false">LN(B595/B594)</f>
        <v>-0.00105807052314014</v>
      </c>
      <c r="J595" s="9" t="n">
        <f aca="false">LN(F595/F594)</f>
        <v>0.00244173585521601</v>
      </c>
      <c r="K595" s="9" t="n">
        <f aca="false">F595/F588-1</f>
        <v>0.00272908263497684</v>
      </c>
      <c r="L595" s="9" t="n">
        <f aca="false">F595/F565-1</f>
        <v>0.111920256406189</v>
      </c>
      <c r="M595" s="9" t="n">
        <f aca="false">B595/B588-1</f>
        <v>0.070545994186539</v>
      </c>
      <c r="N595" s="9" t="n">
        <f aca="false">B595/B565-1</f>
        <v>0.496528273042013</v>
      </c>
      <c r="O595" s="8" t="n">
        <f aca="false">MAX(O594,F595)</f>
        <v>5645.35730015574</v>
      </c>
      <c r="P595" s="9" t="n">
        <f aca="false">F595/O595-1</f>
        <v>-0.080787541851904</v>
      </c>
      <c r="Q595" s="8" t="n">
        <f aca="false">MAX(Q594,B595)</f>
        <v>63445.638314436</v>
      </c>
      <c r="R595" s="9" t="n">
        <f aca="false">B595/Q595-1</f>
        <v>-0.25803613990278</v>
      </c>
      <c r="S595" s="9" t="n">
        <f aca="false">B595/INDEX($B:$B,$E595)-1</f>
        <v>0.407743416768627</v>
      </c>
      <c r="T595" s="0" t="n">
        <f aca="false">IF(AND($A595&gt;=CrashTest!$B$3,$A595&lt;=CrashTest!$C$3),1,IF(AND($A595&gt;=CrashTest!$B$4,$A595&lt;=CrashTest!$C$4),2,IF(AND($A595&gt;=CrashTest!$B$5,$A595&lt;=CrashTest!$C$5),3,IF(AND($A595&gt;=CrashTest!$B$6,$A595&lt;=CrashTest!$C$6),4,IF(AND($A595&gt;=CrashTest!$B$7,$A595&lt;=CrashTest!$C$7),5,0)))))</f>
        <v>0</v>
      </c>
      <c r="U595" s="8" t="str">
        <f aca="false">IF(T595=0,"",IF(T594=T595,MAX(U594,B595),B595))</f>
        <v/>
      </c>
      <c r="V595" s="9" t="str">
        <f aca="false">IF(T595=0,"",B595/U595-1)</f>
        <v/>
      </c>
      <c r="W595" s="8" t="str">
        <f aca="false">IF(T595=0,"",IF(T594=T595,MAX(W594,F595),F595))</f>
        <v/>
      </c>
      <c r="X595" s="9" t="str">
        <f aca="false">IF(T595=0,"",F595/W595-1)</f>
        <v/>
      </c>
    </row>
    <row r="596" customFormat="false" ht="15" hidden="false" customHeight="false" outlineLevel="0" collapsed="false">
      <c r="A596" s="5" t="n">
        <v>44424</v>
      </c>
      <c r="B596" s="6" t="n">
        <v>45984.7199070719</v>
      </c>
      <c r="C596" s="7" t="n">
        <v>59204.92617</v>
      </c>
      <c r="D596" s="0" t="n">
        <f aca="false">INT((ROW()-3)/30)</f>
        <v>19</v>
      </c>
      <c r="E596" s="0" t="n">
        <f aca="false">2+30*D596</f>
        <v>572</v>
      </c>
      <c r="F596" s="8" t="n">
        <f aca="false">INDEX($F:$F,$E596)*(2*B596/INDEX($B:$B,$E596)-C596/INDEX($C:$C,$E596))</f>
        <v>5188.2129821513</v>
      </c>
      <c r="G596" s="9" t="n">
        <f aca="false">B596/B595-1</f>
        <v>-0.0231474321717285</v>
      </c>
      <c r="H596" s="9" t="n">
        <f aca="false">F596/F595-1</f>
        <v>-0.000206151581716885</v>
      </c>
      <c r="I596" s="9" t="n">
        <f aca="false">LN(B596/B595)</f>
        <v>-0.0234195412656816</v>
      </c>
      <c r="J596" s="9" t="n">
        <f aca="false">LN(F596/F595)</f>
        <v>-0.000206172833875034</v>
      </c>
      <c r="K596" s="9" t="n">
        <f aca="false">F596/F589-1</f>
        <v>0.00759002071986403</v>
      </c>
      <c r="L596" s="9" t="n">
        <f aca="false">F596/F566-1</f>
        <v>0.116894298570281</v>
      </c>
      <c r="M596" s="9" t="n">
        <f aca="false">B596/B589-1</f>
        <v>-0.00607194744243922</v>
      </c>
      <c r="N596" s="9" t="n">
        <f aca="false">B596/B566-1</f>
        <v>0.45761351084251</v>
      </c>
      <c r="O596" s="8" t="n">
        <f aca="false">MAX(O595,F596)</f>
        <v>5645.35730015574</v>
      </c>
      <c r="P596" s="9" t="n">
        <f aca="false">F596/O596-1</f>
        <v>-0.080977038954085</v>
      </c>
      <c r="Q596" s="8" t="n">
        <f aca="false">MAX(Q595,B596)</f>
        <v>63445.638314436</v>
      </c>
      <c r="R596" s="9" t="n">
        <f aca="false">B596/Q596-1</f>
        <v>-0.275210698028255</v>
      </c>
      <c r="S596" s="9" t="n">
        <f aca="false">B596/INDEX($B:$B,$E596)-1</f>
        <v>0.375157771513778</v>
      </c>
      <c r="T596" s="0" t="n">
        <f aca="false">IF(AND($A596&gt;=CrashTest!$B$3,$A596&lt;=CrashTest!$C$3),1,IF(AND($A596&gt;=CrashTest!$B$4,$A596&lt;=CrashTest!$C$4),2,IF(AND($A596&gt;=CrashTest!$B$5,$A596&lt;=CrashTest!$C$5),3,IF(AND($A596&gt;=CrashTest!$B$6,$A596&lt;=CrashTest!$C$6),4,IF(AND($A596&gt;=CrashTest!$B$7,$A596&lt;=CrashTest!$C$7),5,0)))))</f>
        <v>0</v>
      </c>
      <c r="U596" s="8" t="str">
        <f aca="false">IF(T596=0,"",IF(T595=T596,MAX(U595,B596),B596))</f>
        <v/>
      </c>
      <c r="V596" s="9" t="str">
        <f aca="false">IF(T596=0,"",B596/U596-1)</f>
        <v/>
      </c>
      <c r="W596" s="8" t="str">
        <f aca="false">IF(T596=0,"",IF(T595=T596,MAX(W595,F596),F596))</f>
        <v/>
      </c>
      <c r="X596" s="9" t="str">
        <f aca="false">IF(T596=0,"",F596/W596-1)</f>
        <v/>
      </c>
    </row>
    <row r="597" customFormat="false" ht="15" hidden="false" customHeight="false" outlineLevel="0" collapsed="false">
      <c r="A597" s="5" t="n">
        <v>44425</v>
      </c>
      <c r="B597" s="6" t="n">
        <v>44714.0967982466</v>
      </c>
      <c r="C597" s="7" t="n">
        <v>56582.45612</v>
      </c>
      <c r="D597" s="0" t="n">
        <f aca="false">INT((ROW()-3)/30)</f>
        <v>19</v>
      </c>
      <c r="E597" s="0" t="n">
        <f aca="false">2+30*D597</f>
        <v>572</v>
      </c>
      <c r="F597" s="8" t="n">
        <f aca="false">INDEX($F:$F,$E597)*(2*B597/INDEX($B:$B,$E597)-C597/INDEX($C:$C,$E597))</f>
        <v>5178.33311211705</v>
      </c>
      <c r="G597" s="9" t="n">
        <f aca="false">B597/B596-1</f>
        <v>-0.0276314199889232</v>
      </c>
      <c r="H597" s="9" t="n">
        <f aca="false">F597/F596-1</f>
        <v>-0.00190429152932714</v>
      </c>
      <c r="I597" s="9" t="n">
        <f aca="false">LN(B597/B596)</f>
        <v>-0.028020348856656</v>
      </c>
      <c r="J597" s="9" t="n">
        <f aca="false">LN(F597/F596)</f>
        <v>-0.00190610699759482</v>
      </c>
      <c r="K597" s="9" t="n">
        <f aca="false">F597/F590-1</f>
        <v>0.00960098558426603</v>
      </c>
      <c r="L597" s="9" t="n">
        <f aca="false">F597/F567-1</f>
        <v>0.118911639832903</v>
      </c>
      <c r="M597" s="9" t="n">
        <f aca="false">B597/B590-1</f>
        <v>-0.0170304473403982</v>
      </c>
      <c r="N597" s="9" t="n">
        <f aca="false">B597/B567-1</f>
        <v>0.410196619911161</v>
      </c>
      <c r="O597" s="8" t="n">
        <f aca="false">MAX(O596,F597)</f>
        <v>5645.35730015574</v>
      </c>
      <c r="P597" s="9" t="n">
        <f aca="false">F597/O597-1</f>
        <v>-0.0827271265940619</v>
      </c>
      <c r="Q597" s="8" t="n">
        <f aca="false">MAX(Q596,B597)</f>
        <v>63445.638314436</v>
      </c>
      <c r="R597" s="9" t="n">
        <f aca="false">B597/Q597-1</f>
        <v>-0.295237655634514</v>
      </c>
      <c r="S597" s="9" t="n">
        <f aca="false">B597/INDEX($B:$B,$E597)-1</f>
        <v>0.33716020957805</v>
      </c>
      <c r="T597" s="0" t="n">
        <f aca="false">IF(AND($A597&gt;=CrashTest!$B$3,$A597&lt;=CrashTest!$C$3),1,IF(AND($A597&gt;=CrashTest!$B$4,$A597&lt;=CrashTest!$C$4),2,IF(AND($A597&gt;=CrashTest!$B$5,$A597&lt;=CrashTest!$C$5),3,IF(AND($A597&gt;=CrashTest!$B$6,$A597&lt;=CrashTest!$C$6),4,IF(AND($A597&gt;=CrashTest!$B$7,$A597&lt;=CrashTest!$C$7),5,0)))))</f>
        <v>0</v>
      </c>
      <c r="U597" s="8" t="str">
        <f aca="false">IF(T597=0,"",IF(T596=T597,MAX(U596,B597),B597))</f>
        <v/>
      </c>
      <c r="V597" s="9" t="str">
        <f aca="false">IF(T597=0,"",B597/U597-1)</f>
        <v/>
      </c>
      <c r="W597" s="8" t="str">
        <f aca="false">IF(T597=0,"",IF(T596=T597,MAX(W596,F597),F597))</f>
        <v/>
      </c>
      <c r="X597" s="9" t="str">
        <f aca="false">IF(T597=0,"",F597/W597-1)</f>
        <v/>
      </c>
    </row>
    <row r="598" customFormat="false" ht="15" hidden="false" customHeight="false" outlineLevel="0" collapsed="false">
      <c r="A598" s="5" t="n">
        <v>44426</v>
      </c>
      <c r="B598" s="6" t="n">
        <v>44954.3637469316</v>
      </c>
      <c r="C598" s="7" t="n">
        <v>56655.7419</v>
      </c>
      <c r="D598" s="0" t="n">
        <f aca="false">INT((ROW()-3)/30)</f>
        <v>19</v>
      </c>
      <c r="E598" s="0" t="n">
        <f aca="false">2+30*D598</f>
        <v>572</v>
      </c>
      <c r="F598" s="8" t="n">
        <f aca="false">INDEX($F:$F,$E598)*(2*B598/INDEX($B:$B,$E598)-C598/INDEX($C:$C,$E598))</f>
        <v>5237.37881739524</v>
      </c>
      <c r="G598" s="9" t="n">
        <f aca="false">B598/B597-1</f>
        <v>0.00537340494137895</v>
      </c>
      <c r="H598" s="9" t="n">
        <f aca="false">F598/F597-1</f>
        <v>0.0114024540329454</v>
      </c>
      <c r="I598" s="9" t="n">
        <f aca="false">LN(B598/B597)</f>
        <v>0.00535901970982063</v>
      </c>
      <c r="J598" s="9" t="n">
        <f aca="false">LN(F598/F597)</f>
        <v>0.0113379360331031</v>
      </c>
      <c r="K598" s="9" t="n">
        <f aca="false">F598/F591-1</f>
        <v>0.00751432008870601</v>
      </c>
      <c r="L598" s="9" t="n">
        <f aca="false">F598/F568-1</f>
        <v>0.139107892366166</v>
      </c>
      <c r="M598" s="9" t="n">
        <f aca="false">B598/B591-1</f>
        <v>-0.0158060569177931</v>
      </c>
      <c r="N598" s="9" t="n">
        <f aca="false">B598/B568-1</f>
        <v>0.45561247218405</v>
      </c>
      <c r="O598" s="8" t="n">
        <f aca="false">MAX(O597,F598)</f>
        <v>5645.35730015574</v>
      </c>
      <c r="P598" s="9" t="n">
        <f aca="false">F598/O598-1</f>
        <v>-0.0722679648193831</v>
      </c>
      <c r="Q598" s="8" t="n">
        <f aca="false">MAX(Q597,B598)</f>
        <v>63445.638314436</v>
      </c>
      <c r="R598" s="9" t="n">
        <f aca="false">B598/Q598-1</f>
        <v>-0.291450682170803</v>
      </c>
      <c r="S598" s="9" t="n">
        <f aca="false">B598/INDEX($B:$B,$E598)-1</f>
        <v>0.344345312855612</v>
      </c>
      <c r="T598" s="0" t="n">
        <f aca="false">IF(AND($A598&gt;=CrashTest!$B$3,$A598&lt;=CrashTest!$C$3),1,IF(AND($A598&gt;=CrashTest!$B$4,$A598&lt;=CrashTest!$C$4),2,IF(AND($A598&gt;=CrashTest!$B$5,$A598&lt;=CrashTest!$C$5),3,IF(AND($A598&gt;=CrashTest!$B$6,$A598&lt;=CrashTest!$C$6),4,IF(AND($A598&gt;=CrashTest!$B$7,$A598&lt;=CrashTest!$C$7),5,0)))))</f>
        <v>0</v>
      </c>
      <c r="U598" s="8" t="str">
        <f aca="false">IF(T598=0,"",IF(T597=T598,MAX(U597,B598),B598))</f>
        <v/>
      </c>
      <c r="V598" s="9" t="str">
        <f aca="false">IF(T598=0,"",B598/U598-1)</f>
        <v/>
      </c>
      <c r="W598" s="8" t="str">
        <f aca="false">IF(T598=0,"",IF(T597=T598,MAX(W597,F598),F598))</f>
        <v/>
      </c>
      <c r="X598" s="9" t="str">
        <f aca="false">IF(T598=0,"",F598/W598-1)</f>
        <v/>
      </c>
    </row>
    <row r="599" customFormat="false" ht="15" hidden="false" customHeight="false" outlineLevel="0" collapsed="false">
      <c r="A599" s="5" t="n">
        <v>44427</v>
      </c>
      <c r="B599" s="6" t="n">
        <v>46646.8615049679</v>
      </c>
      <c r="C599" s="7" t="n">
        <v>60979.02703</v>
      </c>
      <c r="D599" s="0" t="n">
        <f aca="false">INT((ROW()-3)/30)</f>
        <v>19</v>
      </c>
      <c r="E599" s="0" t="n">
        <f aca="false">2+30*D599</f>
        <v>572</v>
      </c>
      <c r="F599" s="8" t="n">
        <f aca="false">INDEX($F:$F,$E599)*(2*B599/INDEX($B:$B,$E599)-C599/INDEX($C:$C,$E599))</f>
        <v>5138.22925645378</v>
      </c>
      <c r="G599" s="9" t="n">
        <f aca="false">B599/B598-1</f>
        <v>0.0376492428535777</v>
      </c>
      <c r="H599" s="9" t="n">
        <f aca="false">F599/F598-1</f>
        <v>-0.0189311417788136</v>
      </c>
      <c r="I599" s="9" t="n">
        <f aca="false">LN(B599/B598)</f>
        <v>0.036957811311077</v>
      </c>
      <c r="J599" s="9" t="n">
        <f aca="false">LN(F599/F598)</f>
        <v>-0.019112630013455</v>
      </c>
      <c r="K599" s="9" t="n">
        <f aca="false">F599/F592-1</f>
        <v>-0.0037325219102643</v>
      </c>
      <c r="L599" s="9" t="n">
        <f aca="false">F599/F569-1</f>
        <v>0.129275107863428</v>
      </c>
      <c r="M599" s="9" t="n">
        <f aca="false">B599/B592-1</f>
        <v>0.0504689874620177</v>
      </c>
      <c r="N599" s="9" t="n">
        <f aca="false">B599/B569-1</f>
        <v>0.567084284249373</v>
      </c>
      <c r="O599" s="8" t="n">
        <f aca="false">MAX(O598,F599)</f>
        <v>5645.35730015574</v>
      </c>
      <c r="P599" s="9" t="n">
        <f aca="false">F599/O599-1</f>
        <v>-0.0898309915101346</v>
      </c>
      <c r="Q599" s="8" t="n">
        <f aca="false">MAX(Q598,B599)</f>
        <v>63445.638314436</v>
      </c>
      <c r="R599" s="9" t="n">
        <f aca="false">B599/Q599-1</f>
        <v>-0.264774336830115</v>
      </c>
      <c r="S599" s="9" t="n">
        <f aca="false">B599/INDEX($B:$B,$E599)-1</f>
        <v>0.394958896018381</v>
      </c>
      <c r="T599" s="0" t="n">
        <f aca="false">IF(AND($A599&gt;=CrashTest!$B$3,$A599&lt;=CrashTest!$C$3),1,IF(AND($A599&gt;=CrashTest!$B$4,$A599&lt;=CrashTest!$C$4),2,IF(AND($A599&gt;=CrashTest!$B$5,$A599&lt;=CrashTest!$C$5),3,IF(AND($A599&gt;=CrashTest!$B$6,$A599&lt;=CrashTest!$C$6),4,IF(AND($A599&gt;=CrashTest!$B$7,$A599&lt;=CrashTest!$C$7),5,0)))))</f>
        <v>0</v>
      </c>
      <c r="U599" s="8" t="str">
        <f aca="false">IF(T599=0,"",IF(T598=T599,MAX(U598,B599),B599))</f>
        <v/>
      </c>
      <c r="V599" s="9" t="str">
        <f aca="false">IF(T599=0,"",B599/U599-1)</f>
        <v/>
      </c>
      <c r="W599" s="8" t="str">
        <f aca="false">IF(T599=0,"",IF(T598=T599,MAX(W598,F599),F599))</f>
        <v/>
      </c>
      <c r="X599" s="9" t="str">
        <f aca="false">IF(T599=0,"",F599/W599-1)</f>
        <v/>
      </c>
    </row>
    <row r="600" customFormat="false" ht="15" hidden="false" customHeight="false" outlineLevel="0" collapsed="false">
      <c r="A600" s="5" t="n">
        <v>44428</v>
      </c>
      <c r="B600" s="6" t="n">
        <v>49240.8356049094</v>
      </c>
      <c r="C600" s="7" t="n">
        <v>66412.47521</v>
      </c>
      <c r="D600" s="0" t="n">
        <f aca="false">INT((ROW()-3)/30)</f>
        <v>19</v>
      </c>
      <c r="E600" s="0" t="n">
        <f aca="false">2+30*D600</f>
        <v>572</v>
      </c>
      <c r="F600" s="8" t="n">
        <f aca="false">INDEX($F:$F,$E600)*(2*B600/INDEX($B:$B,$E600)-C600/INDEX($C:$C,$E600))</f>
        <v>5147.6182872928</v>
      </c>
      <c r="G600" s="9" t="n">
        <f aca="false">B600/B599-1</f>
        <v>0.0556087594374435</v>
      </c>
      <c r="H600" s="9" t="n">
        <f aca="false">F600/F599-1</f>
        <v>0.00182728920225417</v>
      </c>
      <c r="I600" s="9" t="n">
        <f aca="false">LN(B600/B599)</f>
        <v>0.0541176236776311</v>
      </c>
      <c r="J600" s="9" t="n">
        <f aca="false">LN(F600/F599)</f>
        <v>0.00182562174032094</v>
      </c>
      <c r="K600" s="9" t="n">
        <f aca="false">F600/F593-1</f>
        <v>0.00149927785888115</v>
      </c>
      <c r="L600" s="9" t="n">
        <f aca="false">F600/F570-1</f>
        <v>0.10938439879542</v>
      </c>
      <c r="M600" s="9" t="n">
        <f aca="false">B600/B593-1</f>
        <v>0.0319243614288198</v>
      </c>
      <c r="N600" s="9" t="n">
        <f aca="false">B600/B570-1</f>
        <v>0.533043620568484</v>
      </c>
      <c r="O600" s="8" t="n">
        <f aca="false">MAX(O599,F600)</f>
        <v>5645.35730015574</v>
      </c>
      <c r="P600" s="9" t="n">
        <f aca="false">F600/O600-1</f>
        <v>-0.0881678495086946</v>
      </c>
      <c r="Q600" s="8" t="n">
        <f aca="false">MAX(Q599,B600)</f>
        <v>63445.638314436</v>
      </c>
      <c r="R600" s="9" t="n">
        <f aca="false">B600/Q600-1</f>
        <v>-0.223889349794666</v>
      </c>
      <c r="S600" s="9" t="n">
        <f aca="false">B600/INDEX($B:$B,$E600)-1</f>
        <v>0.472530829692189</v>
      </c>
      <c r="T600" s="0" t="n">
        <f aca="false">IF(AND($A600&gt;=CrashTest!$B$3,$A600&lt;=CrashTest!$C$3),1,IF(AND($A600&gt;=CrashTest!$B$4,$A600&lt;=CrashTest!$C$4),2,IF(AND($A600&gt;=CrashTest!$B$5,$A600&lt;=CrashTest!$C$5),3,IF(AND($A600&gt;=CrashTest!$B$6,$A600&lt;=CrashTest!$C$6),4,IF(AND($A600&gt;=CrashTest!$B$7,$A600&lt;=CrashTest!$C$7),5,0)))))</f>
        <v>0</v>
      </c>
      <c r="U600" s="8" t="str">
        <f aca="false">IF(T600=0,"",IF(T599=T600,MAX(U599,B600),B600))</f>
        <v/>
      </c>
      <c r="V600" s="9" t="str">
        <f aca="false">IF(T600=0,"",B600/U600-1)</f>
        <v/>
      </c>
      <c r="W600" s="8" t="str">
        <f aca="false">IF(T600=0,"",IF(T599=T600,MAX(W599,F600),F600))</f>
        <v/>
      </c>
      <c r="X600" s="9" t="str">
        <f aca="false">IF(T600=0,"",F600/W600-1)</f>
        <v/>
      </c>
    </row>
    <row r="601" customFormat="false" ht="15" hidden="false" customHeight="false" outlineLevel="0" collapsed="false">
      <c r="A601" s="5" t="n">
        <v>44429</v>
      </c>
      <c r="B601" s="6" t="n">
        <v>49070.2409701929</v>
      </c>
      <c r="C601" s="7" t="n">
        <v>65410.20416</v>
      </c>
      <c r="D601" s="0" t="n">
        <f aca="false">INT((ROW()-3)/30)</f>
        <v>19</v>
      </c>
      <c r="E601" s="0" t="n">
        <f aca="false">2+30*D601</f>
        <v>572</v>
      </c>
      <c r="F601" s="8" t="n">
        <f aca="false">INDEX($F:$F,$E601)*(2*B601/INDEX($B:$B,$E601)-C601/INDEX($C:$C,$E601))</f>
        <v>5234.25878427992</v>
      </c>
      <c r="G601" s="9" t="n">
        <f aca="false">B601/B600-1</f>
        <v>-0.00346449512118951</v>
      </c>
      <c r="H601" s="9" t="n">
        <f aca="false">F601/F600-1</f>
        <v>0.0168311813642048</v>
      </c>
      <c r="I601" s="9" t="n">
        <f aca="false">LN(B601/B600)</f>
        <v>-0.00347051038165743</v>
      </c>
      <c r="J601" s="9" t="n">
        <f aca="false">LN(F601/F600)</f>
        <v>0.0166911065954165</v>
      </c>
      <c r="K601" s="9" t="n">
        <f aca="false">F601/F594-1</f>
        <v>0.0111330061428558</v>
      </c>
      <c r="L601" s="9" t="n">
        <f aca="false">F601/F571-1</f>
        <v>0.130328037116776</v>
      </c>
      <c r="M601" s="9" t="n">
        <f aca="false">B601/B594-1</f>
        <v>0.0412958880369596</v>
      </c>
      <c r="N601" s="9" t="n">
        <f aca="false">B601/B571-1</f>
        <v>0.518875152609795</v>
      </c>
      <c r="O601" s="8" t="n">
        <f aca="false">MAX(O600,F601)</f>
        <v>5645.35730015574</v>
      </c>
      <c r="P601" s="9" t="n">
        <f aca="false">F601/O601-1</f>
        <v>-0.0728206372100627</v>
      </c>
      <c r="Q601" s="8" t="n">
        <f aca="false">MAX(Q600,B601)</f>
        <v>63445.638314436</v>
      </c>
      <c r="R601" s="9" t="n">
        <f aca="false">B601/Q601-1</f>
        <v>-0.226578181355805</v>
      </c>
      <c r="S601" s="9" t="n">
        <f aca="false">B601/INDEX($B:$B,$E601)-1</f>
        <v>0.46742925381692</v>
      </c>
      <c r="T601" s="0" t="n">
        <f aca="false">IF(AND($A601&gt;=CrashTest!$B$3,$A601&lt;=CrashTest!$C$3),1,IF(AND($A601&gt;=CrashTest!$B$4,$A601&lt;=CrashTest!$C$4),2,IF(AND($A601&gt;=CrashTest!$B$5,$A601&lt;=CrashTest!$C$5),3,IF(AND($A601&gt;=CrashTest!$B$6,$A601&lt;=CrashTest!$C$6),4,IF(AND($A601&gt;=CrashTest!$B$7,$A601&lt;=CrashTest!$C$7),5,0)))))</f>
        <v>0</v>
      </c>
      <c r="U601" s="8" t="str">
        <f aca="false">IF(T601=0,"",IF(T600=T601,MAX(U600,B601),B601))</f>
        <v/>
      </c>
      <c r="V601" s="9" t="str">
        <f aca="false">IF(T601=0,"",B601/U601-1)</f>
        <v/>
      </c>
      <c r="W601" s="8" t="str">
        <f aca="false">IF(T601=0,"",IF(T600=T601,MAX(W600,F601),F601))</f>
        <v/>
      </c>
      <c r="X601" s="9" t="str">
        <f aca="false">IF(T601=0,"",F601/W601-1)</f>
        <v/>
      </c>
    </row>
    <row r="602" customFormat="false" ht="15" hidden="false" customHeight="false" outlineLevel="0" collapsed="false">
      <c r="A602" s="5" t="n">
        <v>44430</v>
      </c>
      <c r="B602" s="6" t="n">
        <v>49363.3160952659</v>
      </c>
      <c r="C602" s="7" t="n">
        <v>66326.45422</v>
      </c>
      <c r="D602" s="0" t="n">
        <f aca="false">INT((ROW()-3)/30)</f>
        <v>19</v>
      </c>
      <c r="E602" s="0" t="n">
        <f aca="false">2+30*D602</f>
        <v>572</v>
      </c>
      <c r="F602" s="8" t="n">
        <f aca="false">INDEX($F:$F,$E602)*(2*B602/INDEX($B:$B,$E602)-C602/INDEX($C:$C,$E602))</f>
        <v>5194.41083721875</v>
      </c>
      <c r="G602" s="9" t="n">
        <f aca="false">B602/B601-1</f>
        <v>0.0059725633964387</v>
      </c>
      <c r="H602" s="9" t="n">
        <f aca="false">F602/F601-1</f>
        <v>-0.00761291115006446</v>
      </c>
      <c r="I602" s="9" t="n">
        <f aca="false">LN(B602/B601)</f>
        <v>0.00595479833986667</v>
      </c>
      <c r="J602" s="9" t="n">
        <f aca="false">LN(F602/F601)</f>
        <v>-0.00764203727538631</v>
      </c>
      <c r="K602" s="9" t="n">
        <f aca="false">F602/F595-1</f>
        <v>0.000988205201850834</v>
      </c>
      <c r="L602" s="9" t="n">
        <f aca="false">F602/F572-1</f>
        <v>0.0824190123670301</v>
      </c>
      <c r="M602" s="9" t="n">
        <f aca="false">B602/B595-1</f>
        <v>0.0486240251463046</v>
      </c>
      <c r="N602" s="9" t="n">
        <f aca="false">B602/B572-1</f>
        <v>0.47619356806513</v>
      </c>
      <c r="O602" s="8" t="n">
        <f aca="false">MAX(O601,F602)</f>
        <v>5645.35730015574</v>
      </c>
      <c r="P602" s="9" t="n">
        <f aca="false">F602/O602-1</f>
        <v>-0.0798791713191559</v>
      </c>
      <c r="Q602" s="8" t="n">
        <f aca="false">MAX(Q601,B602)</f>
        <v>63445.638314436</v>
      </c>
      <c r="R602" s="9" t="n">
        <f aca="false">B602/Q602-1</f>
        <v>-0.221958870511764</v>
      </c>
      <c r="S602" s="9" t="n">
        <f aca="false">B602/INDEX($B:$B,$E602)-1</f>
        <v>0.47619356806513</v>
      </c>
      <c r="T602" s="0" t="n">
        <f aca="false">IF(AND($A602&gt;=CrashTest!$B$3,$A602&lt;=CrashTest!$C$3),1,IF(AND($A602&gt;=CrashTest!$B$4,$A602&lt;=CrashTest!$C$4),2,IF(AND($A602&gt;=CrashTest!$B$5,$A602&lt;=CrashTest!$C$5),3,IF(AND($A602&gt;=CrashTest!$B$6,$A602&lt;=CrashTest!$C$6),4,IF(AND($A602&gt;=CrashTest!$B$7,$A602&lt;=CrashTest!$C$7),5,0)))))</f>
        <v>0</v>
      </c>
      <c r="U602" s="8" t="str">
        <f aca="false">IF(T602=0,"",IF(T601=T602,MAX(U601,B602),B602))</f>
        <v/>
      </c>
      <c r="V602" s="9" t="str">
        <f aca="false">IF(T602=0,"",B602/U602-1)</f>
        <v/>
      </c>
      <c r="W602" s="8" t="str">
        <f aca="false">IF(T602=0,"",IF(T601=T602,MAX(W601,F602),F602))</f>
        <v/>
      </c>
      <c r="X602" s="9" t="str">
        <f aca="false">IF(T602=0,"",F602/W602-1)</f>
        <v/>
      </c>
    </row>
    <row r="603" customFormat="false" ht="15" hidden="false" customHeight="false" outlineLevel="0" collapsed="false">
      <c r="A603" s="5" t="n">
        <v>44431</v>
      </c>
      <c r="B603" s="6" t="n">
        <v>49590.8763676213</v>
      </c>
      <c r="C603" s="7" t="n">
        <v>66855.03508</v>
      </c>
      <c r="D603" s="0" t="n">
        <f aca="false">INT((ROW()-3)/30)</f>
        <v>20</v>
      </c>
      <c r="E603" s="0" t="n">
        <f aca="false">2+30*D603</f>
        <v>602</v>
      </c>
      <c r="F603" s="8" t="n">
        <f aca="false">INDEX($F:$F,$E603)*(2*B603/INDEX($B:$B,$E603)-C603/INDEX($C:$C,$E603))</f>
        <v>5200.90608893512</v>
      </c>
      <c r="G603" s="9" t="n">
        <f aca="false">B603/B602-1</f>
        <v>0.004609906512687</v>
      </c>
      <c r="H603" s="9" t="n">
        <f aca="false">F603/F602-1</f>
        <v>0.00125043088040444</v>
      </c>
      <c r="I603" s="9" t="n">
        <f aca="false">LN(B603/B602)</f>
        <v>0.00459931343657706</v>
      </c>
      <c r="J603" s="9" t="n">
        <f aca="false">LN(F603/F602)</f>
        <v>0.00124964974281567</v>
      </c>
      <c r="K603" s="9" t="n">
        <f aca="false">F603/F596-1</f>
        <v>0.00244652770182818</v>
      </c>
      <c r="L603" s="9" t="n">
        <f aca="false">F603/F573-1</f>
        <v>0.072640949078185</v>
      </c>
      <c r="M603" s="9" t="n">
        <f aca="false">B603/B596-1</f>
        <v>0.0784207551516436</v>
      </c>
      <c r="N603" s="9" t="n">
        <f aca="false">B603/B573-1</f>
        <v>0.451429749187556</v>
      </c>
      <c r="O603" s="8" t="n">
        <f aca="false">MAX(O602,F603)</f>
        <v>5645.35730015574</v>
      </c>
      <c r="P603" s="9" t="n">
        <f aca="false">F603/O603-1</f>
        <v>-0.0787286238212701</v>
      </c>
      <c r="Q603" s="8" t="n">
        <f aca="false">MAX(Q602,B603)</f>
        <v>63445.638314436</v>
      </c>
      <c r="R603" s="9" t="n">
        <f aca="false">B603/Q603-1</f>
        <v>-0.218372173641798</v>
      </c>
      <c r="S603" s="9" t="n">
        <f aca="false">B603/INDEX($B:$B,$E603)-1</f>
        <v>0.004609906512687</v>
      </c>
      <c r="T603" s="0" t="n">
        <f aca="false">IF(AND($A603&gt;=CrashTest!$B$3,$A603&lt;=CrashTest!$C$3),1,IF(AND($A603&gt;=CrashTest!$B$4,$A603&lt;=CrashTest!$C$4),2,IF(AND($A603&gt;=CrashTest!$B$5,$A603&lt;=CrashTest!$C$5),3,IF(AND($A603&gt;=CrashTest!$B$6,$A603&lt;=CrashTest!$C$6),4,IF(AND($A603&gt;=CrashTest!$B$7,$A603&lt;=CrashTest!$C$7),5,0)))))</f>
        <v>0</v>
      </c>
      <c r="U603" s="8" t="str">
        <f aca="false">IF(T603=0,"",IF(T602=T603,MAX(U602,B603),B603))</f>
        <v/>
      </c>
      <c r="V603" s="9" t="str">
        <f aca="false">IF(T603=0,"",B603/U603-1)</f>
        <v/>
      </c>
      <c r="W603" s="8" t="str">
        <f aca="false">IF(T603=0,"",IF(T602=T603,MAX(W602,F603),F603))</f>
        <v/>
      </c>
      <c r="X603" s="9" t="str">
        <f aca="false">IF(T603=0,"",F603/W603-1)</f>
        <v/>
      </c>
    </row>
    <row r="604" customFormat="false" ht="15" hidden="false" customHeight="false" outlineLevel="0" collapsed="false">
      <c r="A604" s="5" t="n">
        <v>44432</v>
      </c>
      <c r="B604" s="6" t="n">
        <v>47925.8622127411</v>
      </c>
      <c r="C604" s="7" t="n">
        <v>62572.45156</v>
      </c>
      <c r="D604" s="0" t="n">
        <f aca="false">INT((ROW()-3)/30)</f>
        <v>20</v>
      </c>
      <c r="E604" s="0" t="n">
        <f aca="false">2+30*D604</f>
        <v>602</v>
      </c>
      <c r="F604" s="8" t="n">
        <f aca="false">INDEX($F:$F,$E604)*(2*B604/INDEX($B:$B,$E604)-C604/INDEX($C:$C,$E604))</f>
        <v>5185.88739519914</v>
      </c>
      <c r="G604" s="9" t="n">
        <f aca="false">B604/B603-1</f>
        <v>-0.0335750096960842</v>
      </c>
      <c r="H604" s="9" t="n">
        <f aca="false">F604/F603-1</f>
        <v>-0.0028877071570147</v>
      </c>
      <c r="I604" s="9" t="n">
        <f aca="false">LN(B604/B603)</f>
        <v>-0.0341515929638309</v>
      </c>
      <c r="J604" s="9" t="n">
        <f aca="false">LN(F604/F603)</f>
        <v>-0.00289188462747287</v>
      </c>
      <c r="K604" s="9" t="n">
        <f aca="false">F604/F597-1</f>
        <v>0.00145882524714702</v>
      </c>
      <c r="L604" s="9" t="n">
        <f aca="false">F604/F574-1</f>
        <v>0.0736527752883203</v>
      </c>
      <c r="M604" s="9" t="n">
        <f aca="false">B604/B597-1</f>
        <v>0.0718289229677662</v>
      </c>
      <c r="N604" s="9" t="n">
        <f aca="false">B604/B574-1</f>
        <v>0.364634042986965</v>
      </c>
      <c r="O604" s="8" t="n">
        <f aca="false">MAX(O603,F604)</f>
        <v>5645.35730015574</v>
      </c>
      <c r="P604" s="9" t="n">
        <f aca="false">F604/O604-1</f>
        <v>-0.0813889857678142</v>
      </c>
      <c r="Q604" s="8" t="n">
        <f aca="false">MAX(Q603,B604)</f>
        <v>63445.638314436</v>
      </c>
      <c r="R604" s="9" t="n">
        <f aca="false">B604/Q604-1</f>
        <v>-0.244615335490503</v>
      </c>
      <c r="S604" s="9" t="n">
        <f aca="false">B604/INDEX($B:$B,$E604)-1</f>
        <v>-0.0291198808392587</v>
      </c>
      <c r="T604" s="0" t="n">
        <f aca="false">IF(AND($A604&gt;=CrashTest!$B$3,$A604&lt;=CrashTest!$C$3),1,IF(AND($A604&gt;=CrashTest!$B$4,$A604&lt;=CrashTest!$C$4),2,IF(AND($A604&gt;=CrashTest!$B$5,$A604&lt;=CrashTest!$C$5),3,IF(AND($A604&gt;=CrashTest!$B$6,$A604&lt;=CrashTest!$C$6),4,IF(AND($A604&gt;=CrashTest!$B$7,$A604&lt;=CrashTest!$C$7),5,0)))))</f>
        <v>0</v>
      </c>
      <c r="U604" s="8" t="str">
        <f aca="false">IF(T604=0,"",IF(T603=T604,MAX(U603,B604),B604))</f>
        <v/>
      </c>
      <c r="V604" s="9" t="str">
        <f aca="false">IF(T604=0,"",B604/U604-1)</f>
        <v/>
      </c>
      <c r="W604" s="8" t="str">
        <f aca="false">IF(T604=0,"",IF(T603=T604,MAX(W603,F604),F604))</f>
        <v/>
      </c>
      <c r="X604" s="9" t="str">
        <f aca="false">IF(T604=0,"",F604/W604-1)</f>
        <v/>
      </c>
    </row>
    <row r="605" customFormat="false" ht="15" hidden="false" customHeight="false" outlineLevel="0" collapsed="false">
      <c r="A605" s="5" t="n">
        <v>44433</v>
      </c>
      <c r="B605" s="6" t="n">
        <v>49002.3166049094</v>
      </c>
      <c r="C605" s="7" t="n">
        <v>65614.07192</v>
      </c>
      <c r="D605" s="0" t="n">
        <f aca="false">INT((ROW()-3)/30)</f>
        <v>20</v>
      </c>
      <c r="E605" s="0" t="n">
        <f aca="false">2+30*D605</f>
        <v>602</v>
      </c>
      <c r="F605" s="8" t="n">
        <f aca="false">INDEX($F:$F,$E605)*(2*B605/INDEX($B:$B,$E605)-C605/INDEX($C:$C,$E605))</f>
        <v>5174.22702021825</v>
      </c>
      <c r="G605" s="9" t="n">
        <f aca="false">B605/B604-1</f>
        <v>0.0224608247503186</v>
      </c>
      <c r="H605" s="9" t="n">
        <f aca="false">F605/F604-1</f>
        <v>-0.00224848210003215</v>
      </c>
      <c r="I605" s="9" t="n">
        <f aca="false">LN(B605/B604)</f>
        <v>0.0222122949982279</v>
      </c>
      <c r="J605" s="9" t="n">
        <f aca="false">LN(F605/F604)</f>
        <v>-0.00225101373150651</v>
      </c>
      <c r="K605" s="9" t="n">
        <f aca="false">F605/F598-1</f>
        <v>-0.0120579013622685</v>
      </c>
      <c r="L605" s="9" t="n">
        <f aca="false">F605/F575-1</f>
        <v>0.0364845720260882</v>
      </c>
      <c r="M605" s="9" t="n">
        <f aca="false">B605/B598-1</f>
        <v>0.0900458269360802</v>
      </c>
      <c r="N605" s="9" t="n">
        <f aca="false">B605/B575-1</f>
        <v>0.308655393886307</v>
      </c>
      <c r="O605" s="8" t="n">
        <f aca="false">MAX(O604,F605)</f>
        <v>5645.35730015574</v>
      </c>
      <c r="P605" s="9" t="n">
        <f aca="false">F605/O605-1</f>
        <v>-0.0834544661902076</v>
      </c>
      <c r="Q605" s="8" t="n">
        <f aca="false">MAX(Q604,B605)</f>
        <v>63445.638314436</v>
      </c>
      <c r="R605" s="9" t="n">
        <f aca="false">B605/Q605-1</f>
        <v>-0.227648772921877</v>
      </c>
      <c r="S605" s="9" t="n">
        <f aca="false">B605/INDEX($B:$B,$E605)-1</f>
        <v>-0.00731311262922074</v>
      </c>
      <c r="T605" s="0" t="n">
        <f aca="false">IF(AND($A605&gt;=CrashTest!$B$3,$A605&lt;=CrashTest!$C$3),1,IF(AND($A605&gt;=CrashTest!$B$4,$A605&lt;=CrashTest!$C$4),2,IF(AND($A605&gt;=CrashTest!$B$5,$A605&lt;=CrashTest!$C$5),3,IF(AND($A605&gt;=CrashTest!$B$6,$A605&lt;=CrashTest!$C$6),4,IF(AND($A605&gt;=CrashTest!$B$7,$A605&lt;=CrashTest!$C$7),5,0)))))</f>
        <v>0</v>
      </c>
      <c r="U605" s="8" t="str">
        <f aca="false">IF(T605=0,"",IF(T604=T605,MAX(U604,B605),B605))</f>
        <v/>
      </c>
      <c r="V605" s="9" t="str">
        <f aca="false">IF(T605=0,"",B605/U605-1)</f>
        <v/>
      </c>
      <c r="W605" s="8" t="str">
        <f aca="false">IF(T605=0,"",IF(T604=T605,MAX(W604,F605),F605))</f>
        <v/>
      </c>
      <c r="X605" s="9" t="str">
        <f aca="false">IF(T605=0,"",F605/W605-1)</f>
        <v/>
      </c>
    </row>
    <row r="606" customFormat="false" ht="15" hidden="false" customHeight="false" outlineLevel="0" collapsed="false">
      <c r="A606" s="5" t="n">
        <v>44434</v>
      </c>
      <c r="B606" s="6" t="n">
        <v>47190.3449929866</v>
      </c>
      <c r="C606" s="7" t="n">
        <v>60629.15392</v>
      </c>
      <c r="D606" s="0" t="n">
        <f aca="false">INT((ROW()-3)/30)</f>
        <v>20</v>
      </c>
      <c r="E606" s="0" t="n">
        <f aca="false">2+30*D606</f>
        <v>602</v>
      </c>
      <c r="F606" s="8" t="n">
        <f aca="false">INDEX($F:$F,$E606)*(2*B606/INDEX($B:$B,$E606)-C606/INDEX($C:$C,$E606))</f>
        <v>5183.28410409311</v>
      </c>
      <c r="G606" s="9" t="n">
        <f aca="false">B606/B605-1</f>
        <v>-0.0369772642900166</v>
      </c>
      <c r="H606" s="9" t="n">
        <f aca="false">F606/F605-1</f>
        <v>0.00175042259248892</v>
      </c>
      <c r="I606" s="9" t="n">
        <f aca="false">LN(B606/B605)</f>
        <v>-0.0376782582103863</v>
      </c>
      <c r="J606" s="9" t="n">
        <f aca="false">LN(F606/F605)</f>
        <v>0.0017488923882719</v>
      </c>
      <c r="K606" s="9" t="n">
        <f aca="false">F606/F599-1</f>
        <v>0.00876855535060939</v>
      </c>
      <c r="L606" s="9" t="n">
        <f aca="false">F606/F576-1</f>
        <v>0.0582671360238749</v>
      </c>
      <c r="M606" s="9" t="n">
        <f aca="false">B606/B599-1</f>
        <v>0.011651019393037</v>
      </c>
      <c r="N606" s="9" t="n">
        <f aca="false">B606/B576-1</f>
        <v>0.206095520980581</v>
      </c>
      <c r="O606" s="8" t="n">
        <f aca="false">MAX(O605,F606)</f>
        <v>5645.35730015574</v>
      </c>
      <c r="P606" s="9" t="n">
        <f aca="false">F606/O606-1</f>
        <v>-0.081850124180782</v>
      </c>
      <c r="Q606" s="8" t="n">
        <f aca="false">MAX(Q605,B606)</f>
        <v>63445.638314436</v>
      </c>
      <c r="R606" s="9" t="n">
        <f aca="false">B606/Q606-1</f>
        <v>-0.256208208370264</v>
      </c>
      <c r="S606" s="9" t="n">
        <f aca="false">B606/INDEX($B:$B,$E606)-1</f>
        <v>-0.044019958020764</v>
      </c>
      <c r="T606" s="0" t="n">
        <f aca="false">IF(AND($A606&gt;=CrashTest!$B$3,$A606&lt;=CrashTest!$C$3),1,IF(AND($A606&gt;=CrashTest!$B$4,$A606&lt;=CrashTest!$C$4),2,IF(AND($A606&gt;=CrashTest!$B$5,$A606&lt;=CrashTest!$C$5),3,IF(AND($A606&gt;=CrashTest!$B$6,$A606&lt;=CrashTest!$C$6),4,IF(AND($A606&gt;=CrashTest!$B$7,$A606&lt;=CrashTest!$C$7),5,0)))))</f>
        <v>0</v>
      </c>
      <c r="U606" s="8" t="str">
        <f aca="false">IF(T606=0,"",IF(T605=T606,MAX(U605,B606),B606))</f>
        <v/>
      </c>
      <c r="V606" s="9" t="str">
        <f aca="false">IF(T606=0,"",B606/U606-1)</f>
        <v/>
      </c>
      <c r="W606" s="8" t="str">
        <f aca="false">IF(T606=0,"",IF(T605=T606,MAX(W605,F606),F606))</f>
        <v/>
      </c>
      <c r="X606" s="9" t="str">
        <f aca="false">IF(T606=0,"",F606/W606-1)</f>
        <v/>
      </c>
    </row>
    <row r="607" customFormat="false" ht="15" hidden="false" customHeight="false" outlineLevel="0" collapsed="false">
      <c r="A607" s="5" t="n">
        <v>44435</v>
      </c>
      <c r="B607" s="6" t="n">
        <v>49048.4755891292</v>
      </c>
      <c r="C607" s="7" t="n">
        <v>65811.98863</v>
      </c>
      <c r="D607" s="0" t="n">
        <f aca="false">INT((ROW()-3)/30)</f>
        <v>20</v>
      </c>
      <c r="E607" s="0" t="n">
        <f aca="false">2+30*D607</f>
        <v>602</v>
      </c>
      <c r="F607" s="8" t="n">
        <f aca="false">INDEX($F:$F,$E607)*(2*B607/INDEX($B:$B,$E607)-C607/INDEX($C:$C,$E607))</f>
        <v>5168.4414600152</v>
      </c>
      <c r="G607" s="9" t="n">
        <f aca="false">B607/B606-1</f>
        <v>0.0393752280560518</v>
      </c>
      <c r="H607" s="9" t="n">
        <f aca="false">F607/F606-1</f>
        <v>-0.00286355981648523</v>
      </c>
      <c r="I607" s="9" t="n">
        <f aca="false">LN(B607/B606)</f>
        <v>0.038619790381557</v>
      </c>
      <c r="J607" s="9" t="n">
        <f aca="false">LN(F607/F606)</f>
        <v>-0.00286766764778449</v>
      </c>
      <c r="K607" s="9" t="n">
        <f aca="false">F607/F600-1</f>
        <v>0.00404520528917352</v>
      </c>
      <c r="L607" s="9" t="n">
        <f aca="false">F607/F577-1</f>
        <v>0.0390985123944223</v>
      </c>
      <c r="M607" s="9" t="n">
        <f aca="false">B607/B600-1</f>
        <v>-0.00390651404301146</v>
      </c>
      <c r="N607" s="9" t="n">
        <f aca="false">B607/B577-1</f>
        <v>0.228078752315718</v>
      </c>
      <c r="O607" s="8" t="n">
        <f aca="false">MAX(O606,F607)</f>
        <v>5645.35730015574</v>
      </c>
      <c r="P607" s="9" t="n">
        <f aca="false">F607/O607-1</f>
        <v>-0.0844793012706888</v>
      </c>
      <c r="Q607" s="8" t="n">
        <f aca="false">MAX(Q606,B607)</f>
        <v>63445.638314436</v>
      </c>
      <c r="R607" s="9" t="n">
        <f aca="false">B607/Q607-1</f>
        <v>-0.226921236948624</v>
      </c>
      <c r="S607" s="9" t="n">
        <f aca="false">B607/INDEX($B:$B,$E607)-1</f>
        <v>-0.00637802585079761</v>
      </c>
      <c r="T607" s="0" t="n">
        <f aca="false">IF(AND($A607&gt;=CrashTest!$B$3,$A607&lt;=CrashTest!$C$3),1,IF(AND($A607&gt;=CrashTest!$B$4,$A607&lt;=CrashTest!$C$4),2,IF(AND($A607&gt;=CrashTest!$B$5,$A607&lt;=CrashTest!$C$5),3,IF(AND($A607&gt;=CrashTest!$B$6,$A607&lt;=CrashTest!$C$6),4,IF(AND($A607&gt;=CrashTest!$B$7,$A607&lt;=CrashTest!$C$7),5,0)))))</f>
        <v>0</v>
      </c>
      <c r="U607" s="8" t="str">
        <f aca="false">IF(T607=0,"",IF(T606=T607,MAX(U606,B607),B607))</f>
        <v/>
      </c>
      <c r="V607" s="9" t="str">
        <f aca="false">IF(T607=0,"",B607/U607-1)</f>
        <v/>
      </c>
      <c r="W607" s="8" t="str">
        <f aca="false">IF(T607=0,"",IF(T606=T607,MAX(W606,F607),F607))</f>
        <v/>
      </c>
      <c r="X607" s="9" t="str">
        <f aca="false">IF(T607=0,"",F607/W607-1)</f>
        <v/>
      </c>
    </row>
    <row r="608" customFormat="false" ht="15" hidden="false" customHeight="false" outlineLevel="0" collapsed="false">
      <c r="A608" s="5" t="n">
        <v>44436</v>
      </c>
      <c r="B608" s="6" t="n">
        <v>48852.4687995324</v>
      </c>
      <c r="C608" s="7" t="n">
        <v>65480.37372</v>
      </c>
      <c r="D608" s="0" t="n">
        <f aca="false">INT((ROW()-3)/30)</f>
        <v>20</v>
      </c>
      <c r="E608" s="0" t="n">
        <f aca="false">2+30*D608</f>
        <v>602</v>
      </c>
      <c r="F608" s="8" t="n">
        <f aca="false">INDEX($F:$F,$E608)*(2*B608/INDEX($B:$B,$E608)-C608/INDEX($C:$C,$E608))</f>
        <v>5153.16128760969</v>
      </c>
      <c r="G608" s="9" t="n">
        <f aca="false">B608/B607-1</f>
        <v>-0.00399618514627687</v>
      </c>
      <c r="H608" s="9" t="n">
        <f aca="false">F608/F607-1</f>
        <v>-0.00295643716267846</v>
      </c>
      <c r="I608" s="9" t="n">
        <f aca="false">LN(B608/B607)</f>
        <v>-0.0040041912304531</v>
      </c>
      <c r="J608" s="9" t="n">
        <f aca="false">LN(F608/F607)</f>
        <v>-0.00296081605577142</v>
      </c>
      <c r="K608" s="9" t="n">
        <f aca="false">F608/F601-1</f>
        <v>-0.0154935970903457</v>
      </c>
      <c r="L608" s="9" t="n">
        <f aca="false">F608/F578-1</f>
        <v>0.0237331249825699</v>
      </c>
      <c r="M608" s="9" t="n">
        <f aca="false">B608/B601-1</f>
        <v>-0.00443796823400122</v>
      </c>
      <c r="N608" s="9" t="n">
        <f aca="false">B608/B578-1</f>
        <v>0.218686535285362</v>
      </c>
      <c r="O608" s="8" t="n">
        <f aca="false">MAX(O607,F608)</f>
        <v>5645.35730015574</v>
      </c>
      <c r="P608" s="9" t="n">
        <f aca="false">F608/O608-1</f>
        <v>-0.0871859806876135</v>
      </c>
      <c r="Q608" s="8" t="n">
        <f aca="false">MAX(Q607,B608)</f>
        <v>63445.638314436</v>
      </c>
      <c r="R608" s="9" t="n">
        <f aca="false">B608/Q608-1</f>
        <v>-0.230010602818432</v>
      </c>
      <c r="S608" s="9" t="n">
        <f aca="false">B608/INDEX($B:$B,$E608)-1</f>
        <v>-0.010348723224907</v>
      </c>
      <c r="T608" s="0" t="n">
        <f aca="false">IF(AND($A608&gt;=CrashTest!$B$3,$A608&lt;=CrashTest!$C$3),1,IF(AND($A608&gt;=CrashTest!$B$4,$A608&lt;=CrashTest!$C$4),2,IF(AND($A608&gt;=CrashTest!$B$5,$A608&lt;=CrashTest!$C$5),3,IF(AND($A608&gt;=CrashTest!$B$6,$A608&lt;=CrashTest!$C$6),4,IF(AND($A608&gt;=CrashTest!$B$7,$A608&lt;=CrashTest!$C$7),5,0)))))</f>
        <v>0</v>
      </c>
      <c r="U608" s="8" t="str">
        <f aca="false">IF(T608=0,"",IF(T607=T608,MAX(U607,B608),B608))</f>
        <v/>
      </c>
      <c r="V608" s="9" t="str">
        <f aca="false">IF(T608=0,"",B608/U608-1)</f>
        <v/>
      </c>
      <c r="W608" s="8" t="str">
        <f aca="false">IF(T608=0,"",IF(T607=T608,MAX(W607,F608),F608))</f>
        <v/>
      </c>
      <c r="X608" s="9" t="str">
        <f aca="false">IF(T608=0,"",F608/W608-1)</f>
        <v/>
      </c>
    </row>
    <row r="609" customFormat="false" ht="15" hidden="false" customHeight="false" outlineLevel="0" collapsed="false">
      <c r="A609" s="5" t="n">
        <v>44437</v>
      </c>
      <c r="B609" s="6" t="n">
        <v>48948.3479579193</v>
      </c>
      <c r="C609" s="7" t="n">
        <v>65177.30688</v>
      </c>
      <c r="D609" s="0" t="n">
        <f aca="false">INT((ROW()-3)/30)</f>
        <v>20</v>
      </c>
      <c r="E609" s="0" t="n">
        <f aca="false">2+30*D609</f>
        <v>602</v>
      </c>
      <c r="F609" s="8" t="n">
        <f aca="false">INDEX($F:$F,$E609)*(2*B609/INDEX($B:$B,$E609)-C609/INDEX($C:$C,$E609))</f>
        <v>5197.07459105577</v>
      </c>
      <c r="G609" s="9" t="n">
        <f aca="false">B609/B608-1</f>
        <v>0.001962626674618</v>
      </c>
      <c r="H609" s="9" t="n">
        <f aca="false">F609/F608-1</f>
        <v>0.0085216241051238</v>
      </c>
      <c r="I609" s="9" t="n">
        <f aca="false">LN(B609/B608)</f>
        <v>0.00196070323913205</v>
      </c>
      <c r="J609" s="9" t="n">
        <f aca="false">LN(F609/F608)</f>
        <v>0.00848552003166012</v>
      </c>
      <c r="K609" s="9" t="n">
        <f aca="false">F609/F602-1</f>
        <v>0.000512811543116776</v>
      </c>
      <c r="L609" s="9" t="n">
        <f aca="false">F609/F579-1</f>
        <v>0.0553346052726427</v>
      </c>
      <c r="M609" s="9" t="n">
        <f aca="false">B609/B602-1</f>
        <v>-0.00840640723053854</v>
      </c>
      <c r="N609" s="9" t="n">
        <f aca="false">B609/B579-1</f>
        <v>0.171302653426533</v>
      </c>
      <c r="O609" s="8" t="n">
        <f aca="false">MAX(O608,F609)</f>
        <v>5645.35730015574</v>
      </c>
      <c r="P609" s="9" t="n">
        <f aca="false">F609/O609-1</f>
        <v>-0.0794073227371461</v>
      </c>
      <c r="Q609" s="8" t="n">
        <f aca="false">MAX(Q608,B609)</f>
        <v>63445.638314436</v>
      </c>
      <c r="R609" s="9" t="n">
        <f aca="false">B609/Q609-1</f>
        <v>-0.22849940108835</v>
      </c>
      <c r="S609" s="9" t="n">
        <f aca="false">B609/INDEX($B:$B,$E609)-1</f>
        <v>-0.00840640723053854</v>
      </c>
      <c r="T609" s="0" t="n">
        <f aca="false">IF(AND($A609&gt;=CrashTest!$B$3,$A609&lt;=CrashTest!$C$3),1,IF(AND($A609&gt;=CrashTest!$B$4,$A609&lt;=CrashTest!$C$4),2,IF(AND($A609&gt;=CrashTest!$B$5,$A609&lt;=CrashTest!$C$5),3,IF(AND($A609&gt;=CrashTest!$B$6,$A609&lt;=CrashTest!$C$6),4,IF(AND($A609&gt;=CrashTest!$B$7,$A609&lt;=CrashTest!$C$7),5,0)))))</f>
        <v>0</v>
      </c>
      <c r="U609" s="8" t="str">
        <f aca="false">IF(T609=0,"",IF(T608=T609,MAX(U608,B609),B609))</f>
        <v/>
      </c>
      <c r="V609" s="9" t="str">
        <f aca="false">IF(T609=0,"",B609/U609-1)</f>
        <v/>
      </c>
      <c r="W609" s="8" t="str">
        <f aca="false">IF(T609=0,"",IF(T608=T609,MAX(W608,F609),F609))</f>
        <v/>
      </c>
      <c r="X609" s="9" t="str">
        <f aca="false">IF(T609=0,"",F609/W609-1)</f>
        <v/>
      </c>
    </row>
    <row r="610" customFormat="false" ht="15" hidden="false" customHeight="false" outlineLevel="0" collapsed="false">
      <c r="A610" s="5" t="n">
        <v>44438</v>
      </c>
      <c r="B610" s="6" t="n">
        <v>47125.7685189947</v>
      </c>
      <c r="C610" s="7" t="n">
        <v>61004.43183</v>
      </c>
      <c r="D610" s="0" t="n">
        <f aca="false">INT((ROW()-3)/30)</f>
        <v>20</v>
      </c>
      <c r="E610" s="0" t="n">
        <f aca="false">2+30*D610</f>
        <v>602</v>
      </c>
      <c r="F610" s="8" t="n">
        <f aca="false">INDEX($F:$F,$E610)*(2*B610/INDEX($B:$B,$E610)-C610/INDEX($C:$C,$E610))</f>
        <v>5140.30337893657</v>
      </c>
      <c r="G610" s="9" t="n">
        <f aca="false">B610/B609-1</f>
        <v>-0.0372347487701008</v>
      </c>
      <c r="H610" s="9" t="n">
        <f aca="false">F610/F609-1</f>
        <v>-0.0109236862247284</v>
      </c>
      <c r="I610" s="9" t="n">
        <f aca="false">LN(B610/B609)</f>
        <v>-0.037945665093558</v>
      </c>
      <c r="J610" s="9" t="n">
        <f aca="false">LN(F610/F609)</f>
        <v>-0.0109837877728326</v>
      </c>
      <c r="K610" s="9" t="n">
        <f aca="false">F610/F603-1</f>
        <v>-0.0116523369125011</v>
      </c>
      <c r="L610" s="9" t="n">
        <f aca="false">F610/F580-1</f>
        <v>-0.00240684853217765</v>
      </c>
      <c r="M610" s="9" t="n">
        <f aca="false">B610/B603-1</f>
        <v>-0.0497088986762917</v>
      </c>
      <c r="N610" s="9" t="n">
        <f aca="false">B610/B580-1</f>
        <v>0.127591097538576</v>
      </c>
      <c r="O610" s="8" t="n">
        <f aca="false">MAX(O609,F610)</f>
        <v>5645.35730015574</v>
      </c>
      <c r="P610" s="9" t="n">
        <f aca="false">F610/O610-1</f>
        <v>-0.0894635882843482</v>
      </c>
      <c r="Q610" s="8" t="n">
        <f aca="false">MAX(Q609,B610)</f>
        <v>63445.638314436</v>
      </c>
      <c r="R610" s="9" t="n">
        <f aca="false">B610/Q610-1</f>
        <v>-0.257226032064808</v>
      </c>
      <c r="S610" s="9" t="n">
        <f aca="false">B610/INDEX($B:$B,$E610)-1</f>
        <v>-0.0453281455393511</v>
      </c>
      <c r="T610" s="0" t="n">
        <f aca="false">IF(AND($A610&gt;=CrashTest!$B$3,$A610&lt;=CrashTest!$C$3),1,IF(AND($A610&gt;=CrashTest!$B$4,$A610&lt;=CrashTest!$C$4),2,IF(AND($A610&gt;=CrashTest!$B$5,$A610&lt;=CrashTest!$C$5),3,IF(AND($A610&gt;=CrashTest!$B$6,$A610&lt;=CrashTest!$C$6),4,IF(AND($A610&gt;=CrashTest!$B$7,$A610&lt;=CrashTest!$C$7),5,0)))))</f>
        <v>0</v>
      </c>
      <c r="U610" s="8" t="str">
        <f aca="false">IF(T610=0,"",IF(T609=T610,MAX(U609,B610),B610))</f>
        <v/>
      </c>
      <c r="V610" s="9" t="str">
        <f aca="false">IF(T610=0,"",B610/U610-1)</f>
        <v/>
      </c>
      <c r="W610" s="8" t="str">
        <f aca="false">IF(T610=0,"",IF(T609=T610,MAX(W609,F610),F610))</f>
        <v/>
      </c>
      <c r="X610" s="9" t="str">
        <f aca="false">IF(T610=0,"",F610/W610-1)</f>
        <v/>
      </c>
    </row>
    <row r="611" customFormat="false" ht="15" hidden="false" customHeight="false" outlineLevel="0" collapsed="false">
      <c r="A611" s="5" t="n">
        <v>44439</v>
      </c>
      <c r="B611" s="6" t="n">
        <v>47219.2443424898</v>
      </c>
      <c r="C611" s="7" t="n">
        <v>61375.04262</v>
      </c>
      <c r="D611" s="0" t="n">
        <f aca="false">INT((ROW()-3)/30)</f>
        <v>20</v>
      </c>
      <c r="E611" s="0" t="n">
        <f aca="false">2+30*D611</f>
        <v>602</v>
      </c>
      <c r="F611" s="8" t="n">
        <f aca="false">INDEX($F:$F,$E611)*(2*B611/INDEX($B:$B,$E611)-C611/INDEX($C:$C,$E611))</f>
        <v>5130.95126746269</v>
      </c>
      <c r="G611" s="9" t="n">
        <f aca="false">B611/B610-1</f>
        <v>0.00198353950360342</v>
      </c>
      <c r="H611" s="9" t="n">
        <f aca="false">F611/F610-1</f>
        <v>-0.00181936955554096</v>
      </c>
      <c r="I611" s="9" t="n">
        <f aca="false">LN(B611/B610)</f>
        <v>0.00198157488662353</v>
      </c>
      <c r="J611" s="9" t="n">
        <f aca="false">LN(F611/F610)</f>
        <v>-0.00182102661850907</v>
      </c>
      <c r="K611" s="9" t="n">
        <f aca="false">F611/F604-1</f>
        <v>-0.010593390012153</v>
      </c>
      <c r="L611" s="9" t="n">
        <f aca="false">F611/F581-1</f>
        <v>0.0135467109296001</v>
      </c>
      <c r="M611" s="9" t="n">
        <f aca="false">B611/B604-1</f>
        <v>-0.0147439782536337</v>
      </c>
      <c r="N611" s="9" t="n">
        <f aca="false">B611/B581-1</f>
        <v>0.181397608638508</v>
      </c>
      <c r="O611" s="8" t="n">
        <f aca="false">MAX(O610,F611)</f>
        <v>5645.35730015574</v>
      </c>
      <c r="P611" s="9" t="n">
        <f aca="false">F611/O611-1</f>
        <v>-0.0911201905110352</v>
      </c>
      <c r="Q611" s="8" t="n">
        <f aca="false">MAX(Q610,B611)</f>
        <v>63445.638314436</v>
      </c>
      <c r="R611" s="9" t="n">
        <f aca="false">B611/Q611-1</f>
        <v>-0.25575271055716</v>
      </c>
      <c r="S611" s="9" t="n">
        <f aca="false">B611/INDEX($B:$B,$E611)-1</f>
        <v>-0.0434345162030499</v>
      </c>
      <c r="T611" s="0" t="n">
        <f aca="false">IF(AND($A611&gt;=CrashTest!$B$3,$A611&lt;=CrashTest!$C$3),1,IF(AND($A611&gt;=CrashTest!$B$4,$A611&lt;=CrashTest!$C$4),2,IF(AND($A611&gt;=CrashTest!$B$5,$A611&lt;=CrashTest!$C$5),3,IF(AND($A611&gt;=CrashTest!$B$6,$A611&lt;=CrashTest!$C$6),4,IF(AND($A611&gt;=CrashTest!$B$7,$A611&lt;=CrashTest!$C$7),5,0)))))</f>
        <v>0</v>
      </c>
      <c r="U611" s="8" t="str">
        <f aca="false">IF(T611=0,"",IF(T610=T611,MAX(U610,B611),B611))</f>
        <v/>
      </c>
      <c r="V611" s="9" t="str">
        <f aca="false">IF(T611=0,"",B611/U611-1)</f>
        <v/>
      </c>
      <c r="W611" s="8" t="str">
        <f aca="false">IF(T611=0,"",IF(T610=T611,MAX(W610,F611),F611))</f>
        <v/>
      </c>
      <c r="X611" s="9" t="str">
        <f aca="false">IF(T611=0,"",F611/W611-1)</f>
        <v/>
      </c>
    </row>
    <row r="612" customFormat="false" ht="15" hidden="false" customHeight="false" outlineLevel="0" collapsed="false">
      <c r="A612" s="5" t="n">
        <v>44440</v>
      </c>
      <c r="B612" s="6" t="n">
        <v>48688.5375572764</v>
      </c>
      <c r="C612" s="7" t="n">
        <v>65277.3475</v>
      </c>
      <c r="D612" s="0" t="n">
        <f aca="false">INT((ROW()-3)/30)</f>
        <v>20</v>
      </c>
      <c r="E612" s="0" t="n">
        <f aca="false">2+30*D612</f>
        <v>602</v>
      </c>
      <c r="F612" s="8" t="n">
        <f aca="false">INDEX($F:$F,$E612)*(2*B612/INDEX($B:$B,$E612)-C612/INDEX($C:$C,$E612))</f>
        <v>5134.56108768328</v>
      </c>
      <c r="G612" s="9" t="n">
        <f aca="false">B612/B611-1</f>
        <v>0.0311164067796077</v>
      </c>
      <c r="H612" s="9" t="n">
        <f aca="false">F612/F611-1</f>
        <v>0.000703538200311327</v>
      </c>
      <c r="I612" s="9" t="n">
        <f aca="false">LN(B612/B611)</f>
        <v>0.0306421053340966</v>
      </c>
      <c r="J612" s="9" t="n">
        <f aca="false">LN(F612/F611)</f>
        <v>0.000703290833326294</v>
      </c>
      <c r="K612" s="9" t="n">
        <f aca="false">F612/F605-1</f>
        <v>-0.00766605956406141</v>
      </c>
      <c r="L612" s="9" t="n">
        <f aca="false">F612/F582-1</f>
        <v>0.0112178491631167</v>
      </c>
      <c r="M612" s="9" t="n">
        <f aca="false">B612/B605-1</f>
        <v>-0.00640335129791725</v>
      </c>
      <c r="N612" s="9" t="n">
        <f aca="false">B612/B582-1</f>
        <v>0.238762130985033</v>
      </c>
      <c r="O612" s="8" t="n">
        <f aca="false">MAX(O611,F612)</f>
        <v>5645.35730015574</v>
      </c>
      <c r="P612" s="9" t="n">
        <f aca="false">F612/O612-1</f>
        <v>-0.0904807588455679</v>
      </c>
      <c r="Q612" s="8" t="n">
        <f aca="false">MAX(Q611,B612)</f>
        <v>63445.638314436</v>
      </c>
      <c r="R612" s="9" t="n">
        <f aca="false">B612/Q612-1</f>
        <v>-0.232594409154236</v>
      </c>
      <c r="S612" s="9" t="n">
        <f aca="false">B612/INDEX($B:$B,$E612)-1</f>
        <v>-0.0136696354978918</v>
      </c>
      <c r="T612" s="0" t="n">
        <f aca="false">IF(AND($A612&gt;=CrashTest!$B$3,$A612&lt;=CrashTest!$C$3),1,IF(AND($A612&gt;=CrashTest!$B$4,$A612&lt;=CrashTest!$C$4),2,IF(AND($A612&gt;=CrashTest!$B$5,$A612&lt;=CrashTest!$C$5),3,IF(AND($A612&gt;=CrashTest!$B$6,$A612&lt;=CrashTest!$C$6),4,IF(AND($A612&gt;=CrashTest!$B$7,$A612&lt;=CrashTest!$C$7),5,0)))))</f>
        <v>0</v>
      </c>
      <c r="U612" s="8" t="str">
        <f aca="false">IF(T612=0,"",IF(T611=T612,MAX(U611,B612),B612))</f>
        <v/>
      </c>
      <c r="V612" s="9" t="str">
        <f aca="false">IF(T612=0,"",B612/U612-1)</f>
        <v/>
      </c>
      <c r="W612" s="8" t="str">
        <f aca="false">IF(T612=0,"",IF(T611=T612,MAX(W611,F612),F612))</f>
        <v/>
      </c>
      <c r="X612" s="9" t="str">
        <f aca="false">IF(T612=0,"",F612/W612-1)</f>
        <v/>
      </c>
    </row>
    <row r="613" customFormat="false" ht="15" hidden="false" customHeight="false" outlineLevel="0" collapsed="false">
      <c r="A613" s="5" t="n">
        <v>44441</v>
      </c>
      <c r="B613" s="6" t="n">
        <v>49369.5862746932</v>
      </c>
      <c r="C613" s="7" t="n">
        <v>66263.07806</v>
      </c>
      <c r="D613" s="0" t="n">
        <f aca="false">INT((ROW()-3)/30)</f>
        <v>20</v>
      </c>
      <c r="E613" s="0" t="n">
        <f aca="false">2+30*D613</f>
        <v>602</v>
      </c>
      <c r="F613" s="8" t="n">
        <f aca="false">INDEX($F:$F,$E613)*(2*B613/INDEX($B:$B,$E613)-C613/INDEX($C:$C,$E613))</f>
        <v>5200.69379220247</v>
      </c>
      <c r="G613" s="9" t="n">
        <f aca="false">B613/B612-1</f>
        <v>0.0139878655549188</v>
      </c>
      <c r="H613" s="9" t="n">
        <f aca="false">F613/F612-1</f>
        <v>0.0128799138601794</v>
      </c>
      <c r="I613" s="9" t="n">
        <f aca="false">LN(B613/B612)</f>
        <v>0.0138909381890233</v>
      </c>
      <c r="J613" s="9" t="n">
        <f aca="false">LN(F613/F612)</f>
        <v>0.012797673185409</v>
      </c>
      <c r="K613" s="9" t="n">
        <f aca="false">F613/F606-1</f>
        <v>0.00335881417258532</v>
      </c>
      <c r="L613" s="9" t="n">
        <f aca="false">F613/F583-1</f>
        <v>0.0296023064841628</v>
      </c>
      <c r="M613" s="9" t="n">
        <f aca="false">B613/B606-1</f>
        <v>0.0461798124601649</v>
      </c>
      <c r="N613" s="9" t="n">
        <f aca="false">B613/B583-1</f>
        <v>0.289399342029915</v>
      </c>
      <c r="O613" s="8" t="n">
        <f aca="false">MAX(O612,F613)</f>
        <v>5645.35730015574</v>
      </c>
      <c r="P613" s="9" t="n">
        <f aca="false">F613/O613-1</f>
        <v>-0.0787662293653231</v>
      </c>
      <c r="Q613" s="8" t="n">
        <f aca="false">MAX(Q612,B613)</f>
        <v>63445.638314436</v>
      </c>
      <c r="R613" s="9" t="n">
        <f aca="false">B613/Q613-1</f>
        <v>-0.221860042923392</v>
      </c>
      <c r="S613" s="9" t="n">
        <f aca="false">B613/INDEX($B:$B,$E613)-1</f>
        <v>0.000127021033497821</v>
      </c>
      <c r="T613" s="0" t="n">
        <f aca="false">IF(AND($A613&gt;=CrashTest!$B$3,$A613&lt;=CrashTest!$C$3),1,IF(AND($A613&gt;=CrashTest!$B$4,$A613&lt;=CrashTest!$C$4),2,IF(AND($A613&gt;=CrashTest!$B$5,$A613&lt;=CrashTest!$C$5),3,IF(AND($A613&gt;=CrashTest!$B$6,$A613&lt;=CrashTest!$C$6),4,IF(AND($A613&gt;=CrashTest!$B$7,$A613&lt;=CrashTest!$C$7),5,0)))))</f>
        <v>0</v>
      </c>
      <c r="U613" s="8" t="str">
        <f aca="false">IF(T613=0,"",IF(T612=T613,MAX(U612,B613),B613))</f>
        <v/>
      </c>
      <c r="V613" s="9" t="str">
        <f aca="false">IF(T613=0,"",B613/U613-1)</f>
        <v/>
      </c>
      <c r="W613" s="8" t="str">
        <f aca="false">IF(T613=0,"",IF(T612=T613,MAX(W612,F613),F613))</f>
        <v/>
      </c>
      <c r="X613" s="9" t="str">
        <f aca="false">IF(T613=0,"",F613/W613-1)</f>
        <v/>
      </c>
    </row>
    <row r="614" customFormat="false" ht="15" hidden="false" customHeight="false" outlineLevel="0" collapsed="false">
      <c r="A614" s="5" t="n">
        <v>44442</v>
      </c>
      <c r="B614" s="6" t="n">
        <v>49860.5341635301</v>
      </c>
      <c r="C614" s="7" t="n">
        <v>67960.27121</v>
      </c>
      <c r="D614" s="0" t="n">
        <f aca="false">INT((ROW()-3)/30)</f>
        <v>20</v>
      </c>
      <c r="E614" s="0" t="n">
        <f aca="false">2+30*D614</f>
        <v>602</v>
      </c>
      <c r="F614" s="8" t="n">
        <f aca="false">INDEX($F:$F,$E614)*(2*B614/INDEX($B:$B,$E614)-C614/INDEX($C:$C,$E614))</f>
        <v>5171.09979843561</v>
      </c>
      <c r="G614" s="9" t="n">
        <f aca="false">B614/B613-1</f>
        <v>0.00994433872921796</v>
      </c>
      <c r="H614" s="9" t="n">
        <f aca="false">F614/F613-1</f>
        <v>-0.00569039342620714</v>
      </c>
      <c r="I614" s="9" t="n">
        <f aca="false">LN(B614/B613)</f>
        <v>0.00989521916545579</v>
      </c>
      <c r="J614" s="9" t="n">
        <f aca="false">LN(F614/F613)</f>
        <v>-0.00570664539761222</v>
      </c>
      <c r="K614" s="9" t="n">
        <f aca="false">F614/F607-1</f>
        <v>0.000514340433372729</v>
      </c>
      <c r="L614" s="9" t="n">
        <f aca="false">F614/F584-1</f>
        <v>0.0172590841961082</v>
      </c>
      <c r="M614" s="9" t="n">
        <f aca="false">B614/B607-1</f>
        <v>0.0165562449117354</v>
      </c>
      <c r="N614" s="9" t="n">
        <f aca="false">B614/B584-1</f>
        <v>0.253598966571979</v>
      </c>
      <c r="O614" s="8" t="n">
        <f aca="false">MAX(O613,F614)</f>
        <v>5645.35730015574</v>
      </c>
      <c r="P614" s="9" t="n">
        <f aca="false">F614/O614-1</f>
        <v>-0.0840084119577427</v>
      </c>
      <c r="Q614" s="8" t="n">
        <f aca="false">MAX(Q613,B614)</f>
        <v>63445.638314436</v>
      </c>
      <c r="R614" s="9" t="n">
        <f aca="false">B614/Q614-1</f>
        <v>-0.214121955611484</v>
      </c>
      <c r="S614" s="9" t="n">
        <f aca="false">B614/INDEX($B:$B,$E614)-1</f>
        <v>0.0100726229028987</v>
      </c>
      <c r="T614" s="0" t="n">
        <f aca="false">IF(AND($A614&gt;=CrashTest!$B$3,$A614&lt;=CrashTest!$C$3),1,IF(AND($A614&gt;=CrashTest!$B$4,$A614&lt;=CrashTest!$C$4),2,IF(AND($A614&gt;=CrashTest!$B$5,$A614&lt;=CrashTest!$C$5),3,IF(AND($A614&gt;=CrashTest!$B$6,$A614&lt;=CrashTest!$C$6),4,IF(AND($A614&gt;=CrashTest!$B$7,$A614&lt;=CrashTest!$C$7),5,0)))))</f>
        <v>0</v>
      </c>
      <c r="U614" s="8" t="str">
        <f aca="false">IF(T614=0,"",IF(T613=T614,MAX(U613,B614),B614))</f>
        <v/>
      </c>
      <c r="V614" s="9" t="str">
        <f aca="false">IF(T614=0,"",B614/U614-1)</f>
        <v/>
      </c>
      <c r="W614" s="8" t="str">
        <f aca="false">IF(T614=0,"",IF(T613=T614,MAX(W613,F614),F614))</f>
        <v/>
      </c>
      <c r="X614" s="9" t="str">
        <f aca="false">IF(T614=0,"",F614/W614-1)</f>
        <v/>
      </c>
    </row>
    <row r="615" customFormat="false" ht="15" hidden="false" customHeight="false" outlineLevel="0" collapsed="false">
      <c r="A615" s="5" t="n">
        <v>44443</v>
      </c>
      <c r="B615" s="6" t="n">
        <v>49919.577563647</v>
      </c>
      <c r="C615" s="7" t="n">
        <v>67748.46211</v>
      </c>
      <c r="D615" s="0" t="n">
        <f aca="false">INT((ROW()-3)/30)</f>
        <v>20</v>
      </c>
      <c r="E615" s="0" t="n">
        <f aca="false">2+30*D615</f>
        <v>602</v>
      </c>
      <c r="F615" s="8" t="n">
        <f aca="false">INDEX($F:$F,$E615)*(2*B615/INDEX($B:$B,$E615)-C615/INDEX($C:$C,$E615))</f>
        <v>5200.11385888446</v>
      </c>
      <c r="G615" s="9" t="n">
        <f aca="false">B615/B614-1</f>
        <v>0.00118417103040347</v>
      </c>
      <c r="H615" s="9" t="n">
        <f aca="false">F615/F614-1</f>
        <v>0.00561081038459821</v>
      </c>
      <c r="I615" s="9" t="n">
        <f aca="false">LN(B615/B614)</f>
        <v>0.00118347045290336</v>
      </c>
      <c r="J615" s="9" t="n">
        <f aca="false">LN(F615/F614)</f>
        <v>0.00559512841968802</v>
      </c>
      <c r="K615" s="9" t="n">
        <f aca="false">F615/F608-1</f>
        <v>0.00911141116185754</v>
      </c>
      <c r="L615" s="9" t="n">
        <f aca="false">F615/F585-1</f>
        <v>0.0205279215121859</v>
      </c>
      <c r="M615" s="9" t="n">
        <f aca="false">B615/B608-1</f>
        <v>0.021843497172958</v>
      </c>
      <c r="N615" s="9" t="n">
        <f aca="false">B615/B585-1</f>
        <v>0.219285911392758</v>
      </c>
      <c r="O615" s="8" t="n">
        <f aca="false">MAX(O614,F615)</f>
        <v>5645.35730015574</v>
      </c>
      <c r="P615" s="9" t="n">
        <f aca="false">F615/O615-1</f>
        <v>-0.0788689568433506</v>
      </c>
      <c r="Q615" s="8" t="n">
        <f aca="false">MAX(Q614,B615)</f>
        <v>63445.638314436</v>
      </c>
      <c r="R615" s="9" t="n">
        <f aca="false">B615/Q615-1</f>
        <v>-0.213191341597888</v>
      </c>
      <c r="S615" s="9" t="n">
        <f aca="false">B615/INDEX($B:$B,$E615)-1</f>
        <v>0.0112687216415439</v>
      </c>
      <c r="T615" s="0" t="n">
        <f aca="false">IF(AND($A615&gt;=CrashTest!$B$3,$A615&lt;=CrashTest!$C$3),1,IF(AND($A615&gt;=CrashTest!$B$4,$A615&lt;=CrashTest!$C$4),2,IF(AND($A615&gt;=CrashTest!$B$5,$A615&lt;=CrashTest!$C$5),3,IF(AND($A615&gt;=CrashTest!$B$6,$A615&lt;=CrashTest!$C$6),4,IF(AND($A615&gt;=CrashTest!$B$7,$A615&lt;=CrashTest!$C$7),5,0)))))</f>
        <v>0</v>
      </c>
      <c r="U615" s="8" t="str">
        <f aca="false">IF(T615=0,"",IF(T614=T615,MAX(U614,B615),B615))</f>
        <v/>
      </c>
      <c r="V615" s="9" t="str">
        <f aca="false">IF(T615=0,"",B615/U615-1)</f>
        <v/>
      </c>
      <c r="W615" s="8" t="str">
        <f aca="false">IF(T615=0,"",IF(T614=T615,MAX(W614,F615),F615))</f>
        <v/>
      </c>
      <c r="X615" s="9" t="str">
        <f aca="false">IF(T615=0,"",F615/W615-1)</f>
        <v/>
      </c>
    </row>
    <row r="616" customFormat="false" ht="15" hidden="false" customHeight="false" outlineLevel="0" collapsed="false">
      <c r="A616" s="5" t="n">
        <v>44444</v>
      </c>
      <c r="B616" s="6" t="n">
        <v>51747.6438565167</v>
      </c>
      <c r="C616" s="7" t="n">
        <v>71921.2606</v>
      </c>
      <c r="D616" s="0" t="n">
        <f aca="false">INT((ROW()-3)/30)</f>
        <v>20</v>
      </c>
      <c r="E616" s="0" t="n">
        <f aca="false">2+30*D616</f>
        <v>602</v>
      </c>
      <c r="F616" s="8" t="n">
        <f aca="false">INDEX($F:$F,$E616)*(2*B616/INDEX($B:$B,$E616)-C616/INDEX($C:$C,$E616))</f>
        <v>5258.04580993339</v>
      </c>
      <c r="G616" s="9" t="n">
        <f aca="false">B616/B615-1</f>
        <v>0.0366202276158873</v>
      </c>
      <c r="H616" s="9" t="n">
        <f aca="false">F616/F615-1</f>
        <v>0.0111405158850404</v>
      </c>
      <c r="I616" s="9" t="n">
        <f aca="false">LN(B616/B615)</f>
        <v>0.0359656400076336</v>
      </c>
      <c r="J616" s="9" t="n">
        <f aca="false">LN(F616/F615)</f>
        <v>0.0110789174082676</v>
      </c>
      <c r="K616" s="9" t="n">
        <f aca="false">F616/F609-1</f>
        <v>0.0117318344790638</v>
      </c>
      <c r="L616" s="9" t="n">
        <f aca="false">F616/F586-1</f>
        <v>0.0332774313199664</v>
      </c>
      <c r="M616" s="9" t="n">
        <f aca="false">B616/B609-1</f>
        <v>0.0571887717437152</v>
      </c>
      <c r="N616" s="9" t="n">
        <f aca="false">B616/B586-1</f>
        <v>0.209329556640455</v>
      </c>
      <c r="O616" s="8" t="n">
        <f aca="false">MAX(O615,F616)</f>
        <v>5645.35730015574</v>
      </c>
      <c r="P616" s="9" t="n">
        <f aca="false">F616/O616-1</f>
        <v>-0.0686070818248601</v>
      </c>
      <c r="Q616" s="8" t="n">
        <f aca="false">MAX(Q615,B616)</f>
        <v>63445.638314436</v>
      </c>
      <c r="R616" s="9" t="n">
        <f aca="false">B616/Q616-1</f>
        <v>-0.184378229437052</v>
      </c>
      <c r="S616" s="9" t="n">
        <f aca="false">B616/INDEX($B:$B,$E616)-1</f>
        <v>0.0483016124088846</v>
      </c>
      <c r="T616" s="0" t="n">
        <f aca="false">IF(AND($A616&gt;=CrashTest!$B$3,$A616&lt;=CrashTest!$C$3),1,IF(AND($A616&gt;=CrashTest!$B$4,$A616&lt;=CrashTest!$C$4),2,IF(AND($A616&gt;=CrashTest!$B$5,$A616&lt;=CrashTest!$C$5),3,IF(AND($A616&gt;=CrashTest!$B$6,$A616&lt;=CrashTest!$C$6),4,IF(AND($A616&gt;=CrashTest!$B$7,$A616&lt;=CrashTest!$C$7),5,0)))))</f>
        <v>0</v>
      </c>
      <c r="U616" s="8" t="str">
        <f aca="false">IF(T616=0,"",IF(T615=T616,MAX(U615,B616),B616))</f>
        <v/>
      </c>
      <c r="V616" s="9" t="str">
        <f aca="false">IF(T616=0,"",B616/U616-1)</f>
        <v/>
      </c>
      <c r="W616" s="8" t="str">
        <f aca="false">IF(T616=0,"",IF(T615=T616,MAX(W615,F616),F616))</f>
        <v/>
      </c>
      <c r="X616" s="9" t="str">
        <f aca="false">IF(T616=0,"",F616/W616-1)</f>
        <v/>
      </c>
    </row>
    <row r="617" customFormat="false" ht="15" hidden="false" customHeight="false" outlineLevel="0" collapsed="false">
      <c r="A617" s="5" t="n">
        <v>44445</v>
      </c>
      <c r="B617" s="6" t="n">
        <v>52640.5883740503</v>
      </c>
      <c r="C617" s="7" t="n">
        <v>73886.38233</v>
      </c>
      <c r="D617" s="0" t="n">
        <f aca="false">INT((ROW()-3)/30)</f>
        <v>20</v>
      </c>
      <c r="E617" s="0" t="n">
        <f aca="false">2+30*D617</f>
        <v>602</v>
      </c>
      <c r="F617" s="8" t="n">
        <f aca="false">INDEX($F:$F,$E617)*(2*B617/INDEX($B:$B,$E617)-C617/INDEX($C:$C,$E617))</f>
        <v>5292.07149867701</v>
      </c>
      <c r="G617" s="9" t="n">
        <f aca="false">B617/B616-1</f>
        <v>0.0172557521654417</v>
      </c>
      <c r="H617" s="9" t="n">
        <f aca="false">F617/F616-1</f>
        <v>0.00647116627993993</v>
      </c>
      <c r="I617" s="9" t="n">
        <f aca="false">LN(B617/B616)</f>
        <v>0.0171085625068666</v>
      </c>
      <c r="J617" s="9" t="n">
        <f aca="false">LN(F617/F616)</f>
        <v>0.00645031817612431</v>
      </c>
      <c r="K617" s="9" t="n">
        <f aca="false">F617/F610-1</f>
        <v>0.0295251288790341</v>
      </c>
      <c r="L617" s="9" t="n">
        <f aca="false">F617/F587-1</f>
        <v>0.0393572352532481</v>
      </c>
      <c r="M617" s="9" t="n">
        <f aca="false">B617/B610-1</f>
        <v>0.117023446584914</v>
      </c>
      <c r="N617" s="9" t="n">
        <f aca="false">B617/B587-1</f>
        <v>0.183336091131384</v>
      </c>
      <c r="O617" s="8" t="n">
        <f aca="false">MAX(O616,F617)</f>
        <v>5645.35730015574</v>
      </c>
      <c r="P617" s="9" t="n">
        <f aca="false">F617/O617-1</f>
        <v>-0.0625798833793901</v>
      </c>
      <c r="Q617" s="8" t="n">
        <f aca="false">MAX(Q616,B617)</f>
        <v>63445.638314436</v>
      </c>
      <c r="R617" s="9" t="n">
        <f aca="false">B617/Q617-1</f>
        <v>-0.170304062303479</v>
      </c>
      <c r="S617" s="9" t="n">
        <f aca="false">B617/INDEX($B:$B,$E617)-1</f>
        <v>0.0663908452272455</v>
      </c>
      <c r="T617" s="0" t="n">
        <f aca="false">IF(AND($A617&gt;=CrashTest!$B$3,$A617&lt;=CrashTest!$C$3),1,IF(AND($A617&gt;=CrashTest!$B$4,$A617&lt;=CrashTest!$C$4),2,IF(AND($A617&gt;=CrashTest!$B$5,$A617&lt;=CrashTest!$C$5),3,IF(AND($A617&gt;=CrashTest!$B$6,$A617&lt;=CrashTest!$C$6),4,IF(AND($A617&gt;=CrashTest!$B$7,$A617&lt;=CrashTest!$C$7),5,0)))))</f>
        <v>0</v>
      </c>
      <c r="U617" s="8" t="str">
        <f aca="false">IF(T617=0,"",IF(T616=T617,MAX(U616,B617),B617))</f>
        <v/>
      </c>
      <c r="V617" s="9" t="str">
        <f aca="false">IF(T617=0,"",B617/U617-1)</f>
        <v/>
      </c>
      <c r="W617" s="8" t="str">
        <f aca="false">IF(T617=0,"",IF(T616=T617,MAX(W616,F617),F617))</f>
        <v/>
      </c>
      <c r="X617" s="9" t="str">
        <f aca="false">IF(T617=0,"",F617/W617-1)</f>
        <v/>
      </c>
    </row>
    <row r="618" customFormat="false" ht="15" hidden="false" customHeight="false" outlineLevel="0" collapsed="false">
      <c r="A618" s="5" t="n">
        <v>44446</v>
      </c>
      <c r="B618" s="6" t="n">
        <v>46854.4006028638</v>
      </c>
      <c r="C618" s="7" t="n">
        <v>60814.37065</v>
      </c>
      <c r="D618" s="0" t="n">
        <f aca="false">INT((ROW()-3)/30)</f>
        <v>20</v>
      </c>
      <c r="E618" s="0" t="n">
        <f aca="false">2+30*D618</f>
        <v>602</v>
      </c>
      <c r="F618" s="8" t="n">
        <f aca="false">INDEX($F:$F,$E618)*(2*B618/INDEX($B:$B,$E618)-C618/INDEX($C:$C,$E618))</f>
        <v>5098.07708459651</v>
      </c>
      <c r="G618" s="9" t="n">
        <f aca="false">B618/B617-1</f>
        <v>-0.109918751858763</v>
      </c>
      <c r="H618" s="9" t="n">
        <f aca="false">F618/F617-1</f>
        <v>-0.0366575572777116</v>
      </c>
      <c r="I618" s="9" t="n">
        <f aca="false">LN(B618/B617)</f>
        <v>-0.1164425303763</v>
      </c>
      <c r="J618" s="9" t="n">
        <f aca="false">LN(F618/F617)</f>
        <v>-0.0373463304753755</v>
      </c>
      <c r="K618" s="9" t="n">
        <f aca="false">F618/F611-1</f>
        <v>-0.00640703471004422</v>
      </c>
      <c r="L618" s="9" t="n">
        <f aca="false">F618/F588-1</f>
        <v>-0.0148946600754709</v>
      </c>
      <c r="M618" s="9" t="n">
        <f aca="false">B618/B611-1</f>
        <v>-0.00772658996784703</v>
      </c>
      <c r="N618" s="9" t="n">
        <f aca="false">B618/B588-1</f>
        <v>0.0655435244009217</v>
      </c>
      <c r="O618" s="8" t="n">
        <f aca="false">MAX(O617,F618)</f>
        <v>5645.35730015574</v>
      </c>
      <c r="P618" s="9" t="n">
        <f aca="false">F618/O618-1</f>
        <v>-0.0969434149976892</v>
      </c>
      <c r="Q618" s="8" t="n">
        <f aca="false">MAX(Q617,B618)</f>
        <v>63445.638314436</v>
      </c>
      <c r="R618" s="9" t="n">
        <f aca="false">B618/Q618-1</f>
        <v>-0.261503204197366</v>
      </c>
      <c r="S618" s="9" t="n">
        <f aca="false">B618/INDEX($B:$B,$E618)-1</f>
        <v>-0.0508255054737441</v>
      </c>
      <c r="T618" s="0" t="n">
        <f aca="false">IF(AND($A618&gt;=CrashTest!$B$3,$A618&lt;=CrashTest!$C$3),1,IF(AND($A618&gt;=CrashTest!$B$4,$A618&lt;=CrashTest!$C$4),2,IF(AND($A618&gt;=CrashTest!$B$5,$A618&lt;=CrashTest!$C$5),3,IF(AND($A618&gt;=CrashTest!$B$6,$A618&lt;=CrashTest!$C$6),4,IF(AND($A618&gt;=CrashTest!$B$7,$A618&lt;=CrashTest!$C$7),5,0)))))</f>
        <v>0</v>
      </c>
      <c r="U618" s="8" t="str">
        <f aca="false">IF(T618=0,"",IF(T617=T618,MAX(U617,B618),B618))</f>
        <v/>
      </c>
      <c r="V618" s="9" t="str">
        <f aca="false">IF(T618=0,"",B618/U618-1)</f>
        <v/>
      </c>
      <c r="W618" s="8" t="str">
        <f aca="false">IF(T618=0,"",IF(T617=T618,MAX(W617,F618),F618))</f>
        <v/>
      </c>
      <c r="X618" s="9" t="str">
        <f aca="false">IF(T618=0,"",F618/W618-1)</f>
        <v/>
      </c>
    </row>
    <row r="619" customFormat="false" ht="15" hidden="false" customHeight="false" outlineLevel="0" collapsed="false">
      <c r="A619" s="5" t="n">
        <v>44447</v>
      </c>
      <c r="B619" s="6" t="n">
        <v>46187.9757306254</v>
      </c>
      <c r="C619" s="7" t="n">
        <v>58955.94674</v>
      </c>
      <c r="D619" s="0" t="n">
        <f aca="false">INT((ROW()-3)/30)</f>
        <v>20</v>
      </c>
      <c r="E619" s="0" t="n">
        <f aca="false">2+30*D619</f>
        <v>602</v>
      </c>
      <c r="F619" s="8" t="n">
        <f aca="false">INDEX($F:$F,$E619)*(2*B619/INDEX($B:$B,$E619)-C619/INDEX($C:$C,$E619))</f>
        <v>5103.36775844431</v>
      </c>
      <c r="G619" s="9" t="n">
        <f aca="false">B619/B618-1</f>
        <v>-0.0142233144307403</v>
      </c>
      <c r="H619" s="9" t="n">
        <f aca="false">F619/F618-1</f>
        <v>0.00103777831523733</v>
      </c>
      <c r="I619" s="9" t="n">
        <f aca="false">LN(B619/B618)</f>
        <v>-0.0143254352550277</v>
      </c>
      <c r="J619" s="9" t="n">
        <f aca="false">LN(F619/F618)</f>
        <v>0.00103724019558863</v>
      </c>
      <c r="K619" s="9" t="n">
        <f aca="false">F619/F612-1</f>
        <v>-0.00607516956294441</v>
      </c>
      <c r="L619" s="9" t="n">
        <f aca="false">F619/F589-1</f>
        <v>-0.0088875604833385</v>
      </c>
      <c r="M619" s="9" t="n">
        <f aca="false">B619/B612-1</f>
        <v>-0.0513583268692222</v>
      </c>
      <c r="N619" s="9" t="n">
        <f aca="false">B619/B589-1</f>
        <v>-0.00167871279223863</v>
      </c>
      <c r="O619" s="8" t="n">
        <f aca="false">MAX(O618,F619)</f>
        <v>5645.35730015574</v>
      </c>
      <c r="P619" s="9" t="n">
        <f aca="false">F619/O619-1</f>
        <v>-0.0960062424563416</v>
      </c>
      <c r="Q619" s="8" t="n">
        <f aca="false">MAX(Q618,B619)</f>
        <v>63445.638314436</v>
      </c>
      <c r="R619" s="9" t="n">
        <f aca="false">B619/Q619-1</f>
        <v>-0.272007076330161</v>
      </c>
      <c r="S619" s="9" t="n">
        <f aca="false">B619/INDEX($B:$B,$E619)-1</f>
        <v>-0.0643259127590301</v>
      </c>
      <c r="T619" s="0" t="n">
        <f aca="false">IF(AND($A619&gt;=CrashTest!$B$3,$A619&lt;=CrashTest!$C$3),1,IF(AND($A619&gt;=CrashTest!$B$4,$A619&lt;=CrashTest!$C$4),2,IF(AND($A619&gt;=CrashTest!$B$5,$A619&lt;=CrashTest!$C$5),3,IF(AND($A619&gt;=CrashTest!$B$6,$A619&lt;=CrashTest!$C$6),4,IF(AND($A619&gt;=CrashTest!$B$7,$A619&lt;=CrashTest!$C$7),5,0)))))</f>
        <v>0</v>
      </c>
      <c r="U619" s="8" t="str">
        <f aca="false">IF(T619=0,"",IF(T618=T619,MAX(U618,B619),B619))</f>
        <v/>
      </c>
      <c r="V619" s="9" t="str">
        <f aca="false">IF(T619=0,"",B619/U619-1)</f>
        <v/>
      </c>
      <c r="W619" s="8" t="str">
        <f aca="false">IF(T619=0,"",IF(T618=T619,MAX(W618,F619),F619))</f>
        <v/>
      </c>
      <c r="X619" s="9" t="str">
        <f aca="false">IF(T619=0,"",F619/W619-1)</f>
        <v/>
      </c>
    </row>
    <row r="620" customFormat="false" ht="15" hidden="false" customHeight="false" outlineLevel="0" collapsed="false">
      <c r="A620" s="5" t="n">
        <v>44448</v>
      </c>
      <c r="B620" s="6" t="n">
        <v>46448.7748290473</v>
      </c>
      <c r="C620" s="7" t="n">
        <v>59843.80351</v>
      </c>
      <c r="D620" s="0" t="n">
        <f aca="false">INT((ROW()-3)/30)</f>
        <v>20</v>
      </c>
      <c r="E620" s="0" t="n">
        <f aca="false">2+30*D620</f>
        <v>602</v>
      </c>
      <c r="F620" s="8" t="n">
        <f aca="false">INDEX($F:$F,$E620)*(2*B620/INDEX($B:$B,$E620)-C620/INDEX($C:$C,$E620))</f>
        <v>5088.72134254622</v>
      </c>
      <c r="G620" s="9" t="n">
        <f aca="false">B620/B619-1</f>
        <v>0.00564647171252797</v>
      </c>
      <c r="H620" s="9" t="n">
        <f aca="false">F620/F619-1</f>
        <v>-0.00286995109726385</v>
      </c>
      <c r="I620" s="9" t="n">
        <f aca="false">LN(B620/B619)</f>
        <v>0.0056305901462915</v>
      </c>
      <c r="J620" s="9" t="n">
        <f aca="false">LN(F620/F619)</f>
        <v>-0.00287407730347856</v>
      </c>
      <c r="K620" s="9" t="n">
        <f aca="false">F620/F613-1</f>
        <v>-0.0215302907900737</v>
      </c>
      <c r="L620" s="9" t="n">
        <f aca="false">F620/F590-1</f>
        <v>-0.00787029888504554</v>
      </c>
      <c r="M620" s="9" t="n">
        <f aca="false">B620/B613-1</f>
        <v>-0.0591621616878549</v>
      </c>
      <c r="N620" s="9" t="n">
        <f aca="false">B620/B590-1</f>
        <v>0.0211037387449946</v>
      </c>
      <c r="O620" s="8" t="n">
        <f aca="false">MAX(O619,F620)</f>
        <v>5645.35730015574</v>
      </c>
      <c r="P620" s="9" t="n">
        <f aca="false">F620/O620-1</f>
        <v>-0.0986006603327236</v>
      </c>
      <c r="Q620" s="8" t="n">
        <f aca="false">MAX(Q619,B620)</f>
        <v>63445.638314436</v>
      </c>
      <c r="R620" s="9" t="n">
        <f aca="false">B620/Q620-1</f>
        <v>-0.267896484879739</v>
      </c>
      <c r="S620" s="9" t="n">
        <f aca="false">B620/INDEX($B:$B,$E620)-1</f>
        <v>-0.0590426554932786</v>
      </c>
      <c r="T620" s="0" t="n">
        <f aca="false">IF(AND($A620&gt;=CrashTest!$B$3,$A620&lt;=CrashTest!$C$3),1,IF(AND($A620&gt;=CrashTest!$B$4,$A620&lt;=CrashTest!$C$4),2,IF(AND($A620&gt;=CrashTest!$B$5,$A620&lt;=CrashTest!$C$5),3,IF(AND($A620&gt;=CrashTest!$B$6,$A620&lt;=CrashTest!$C$6),4,IF(AND($A620&gt;=CrashTest!$B$7,$A620&lt;=CrashTest!$C$7),5,0)))))</f>
        <v>0</v>
      </c>
      <c r="U620" s="8" t="str">
        <f aca="false">IF(T620=0,"",IF(T619=T620,MAX(U619,B620),B620))</f>
        <v/>
      </c>
      <c r="V620" s="9" t="str">
        <f aca="false">IF(T620=0,"",B620/U620-1)</f>
        <v/>
      </c>
      <c r="W620" s="8" t="str">
        <f aca="false">IF(T620=0,"",IF(T619=T620,MAX(W619,F620),F620))</f>
        <v/>
      </c>
      <c r="X620" s="9" t="str">
        <f aca="false">IF(T620=0,"",F620/W620-1)</f>
        <v/>
      </c>
    </row>
    <row r="621" customFormat="false" ht="15" hidden="false" customHeight="false" outlineLevel="0" collapsed="false">
      <c r="A621" s="5" t="n">
        <v>44449</v>
      </c>
      <c r="B621" s="6" t="n">
        <v>44765.2755762712</v>
      </c>
      <c r="C621" s="7" t="n">
        <v>56362.98276</v>
      </c>
      <c r="D621" s="0" t="n">
        <f aca="false">INT((ROW()-3)/30)</f>
        <v>20</v>
      </c>
      <c r="E621" s="0" t="n">
        <f aca="false">2+30*D621</f>
        <v>602</v>
      </c>
      <c r="F621" s="8" t="n">
        <f aca="false">INDEX($F:$F,$E621)*(2*B621/INDEX($B:$B,$E621)-C621/INDEX($C:$C,$E621))</f>
        <v>5007.02163215541</v>
      </c>
      <c r="G621" s="9" t="n">
        <f aca="false">B621/B620-1</f>
        <v>-0.036244212231047</v>
      </c>
      <c r="H621" s="9" t="n">
        <f aca="false">F621/F620-1</f>
        <v>-0.0160550568386868</v>
      </c>
      <c r="I621" s="9" t="n">
        <f aca="false">LN(B621/B620)</f>
        <v>-0.0369173486554939</v>
      </c>
      <c r="J621" s="9" t="n">
        <f aca="false">LN(F621/F620)</f>
        <v>-0.0161853355670954</v>
      </c>
      <c r="K621" s="9" t="n">
        <f aca="false">F621/F614-1</f>
        <v>-0.0317298394298715</v>
      </c>
      <c r="L621" s="9" t="n">
        <f aca="false">F621/F591-1</f>
        <v>-0.0367994809473409</v>
      </c>
      <c r="M621" s="9" t="n">
        <f aca="false">B621/B614-1</f>
        <v>-0.102190212614805</v>
      </c>
      <c r="N621" s="9" t="n">
        <f aca="false">B621/B591-1</f>
        <v>-0.0199457981300168</v>
      </c>
      <c r="O621" s="8" t="n">
        <f aca="false">MAX(O620,F621)</f>
        <v>5645.35730015574</v>
      </c>
      <c r="P621" s="9" t="n">
        <f aca="false">F621/O621-1</f>
        <v>-0.113072677965437</v>
      </c>
      <c r="Q621" s="8" t="n">
        <f aca="false">MAX(Q620,B621)</f>
        <v>63445.638314436</v>
      </c>
      <c r="R621" s="9" t="n">
        <f aca="false">B621/Q621-1</f>
        <v>-0.294431000056853</v>
      </c>
      <c r="S621" s="9" t="n">
        <f aca="false">B621/INDEX($B:$B,$E621)-1</f>
        <v>-0.0931469131879427</v>
      </c>
      <c r="T621" s="0" t="n">
        <f aca="false">IF(AND($A621&gt;=CrashTest!$B$3,$A621&lt;=CrashTest!$C$3),1,IF(AND($A621&gt;=CrashTest!$B$4,$A621&lt;=CrashTest!$C$4),2,IF(AND($A621&gt;=CrashTest!$B$5,$A621&lt;=CrashTest!$C$5),3,IF(AND($A621&gt;=CrashTest!$B$6,$A621&lt;=CrashTest!$C$6),4,IF(AND($A621&gt;=CrashTest!$B$7,$A621&lt;=CrashTest!$C$7),5,0)))))</f>
        <v>0</v>
      </c>
      <c r="U621" s="8" t="str">
        <f aca="false">IF(T621=0,"",IF(T620=T621,MAX(U620,B621),B621))</f>
        <v/>
      </c>
      <c r="V621" s="9" t="str">
        <f aca="false">IF(T621=0,"",B621/U621-1)</f>
        <v/>
      </c>
      <c r="W621" s="8" t="str">
        <f aca="false">IF(T621=0,"",IF(T620=T621,MAX(W620,F621),F621))</f>
        <v/>
      </c>
      <c r="X621" s="9" t="str">
        <f aca="false">IF(T621=0,"",F621/W621-1)</f>
        <v/>
      </c>
    </row>
    <row r="622" customFormat="false" ht="15" hidden="false" customHeight="false" outlineLevel="0" collapsed="false">
      <c r="A622" s="5" t="n">
        <v>44450</v>
      </c>
      <c r="B622" s="6" t="n">
        <v>45098.5916447691</v>
      </c>
      <c r="C622" s="7" t="n">
        <v>57271.69524</v>
      </c>
      <c r="D622" s="0" t="n">
        <f aca="false">INT((ROW()-3)/30)</f>
        <v>20</v>
      </c>
      <c r="E622" s="0" t="n">
        <f aca="false">2+30*D622</f>
        <v>602</v>
      </c>
      <c r="F622" s="8" t="n">
        <f aca="false">INDEX($F:$F,$E622)*(2*B622/INDEX($B:$B,$E622)-C622/INDEX($C:$C,$E622))</f>
        <v>5006.00353857227</v>
      </c>
      <c r="G622" s="9" t="n">
        <f aca="false">B622/B621-1</f>
        <v>0.0074458620930411</v>
      </c>
      <c r="H622" s="9" t="n">
        <f aca="false">F622/F621-1</f>
        <v>-0.000203333170481046</v>
      </c>
      <c r="I622" s="9" t="n">
        <f aca="false">LN(B622/B621)</f>
        <v>0.00741827849968523</v>
      </c>
      <c r="J622" s="9" t="n">
        <f aca="false">LN(F622/F621)</f>
        <v>-0.00020335384547281</v>
      </c>
      <c r="K622" s="9" t="n">
        <f aca="false">F622/F615-1</f>
        <v>-0.0373280904187419</v>
      </c>
      <c r="L622" s="9" t="n">
        <f aca="false">F622/F592-1</f>
        <v>-0.0293701834309039</v>
      </c>
      <c r="M622" s="9" t="n">
        <f aca="false">B622/B615-1</f>
        <v>-0.0965750544008749</v>
      </c>
      <c r="N622" s="9" t="n">
        <f aca="false">B622/B592-1</f>
        <v>0.0156025587273045</v>
      </c>
      <c r="O622" s="8" t="n">
        <f aca="false">MAX(O621,F622)</f>
        <v>5645.35730015574</v>
      </c>
      <c r="P622" s="9" t="n">
        <f aca="false">F622/O622-1</f>
        <v>-0.113253019709812</v>
      </c>
      <c r="Q622" s="8" t="n">
        <f aca="false">MAX(Q621,B622)</f>
        <v>63445.638314436</v>
      </c>
      <c r="R622" s="9" t="n">
        <f aca="false">B622/Q622-1</f>
        <v>-0.289177430586152</v>
      </c>
      <c r="S622" s="9" t="n">
        <f aca="false">B622/INDEX($B:$B,$E622)-1</f>
        <v>-0.0863946101648914</v>
      </c>
      <c r="T622" s="0" t="n">
        <f aca="false">IF(AND($A622&gt;=CrashTest!$B$3,$A622&lt;=CrashTest!$C$3),1,IF(AND($A622&gt;=CrashTest!$B$4,$A622&lt;=CrashTest!$C$4),2,IF(AND($A622&gt;=CrashTest!$B$5,$A622&lt;=CrashTest!$C$5),3,IF(AND($A622&gt;=CrashTest!$B$6,$A622&lt;=CrashTest!$C$6),4,IF(AND($A622&gt;=CrashTest!$B$7,$A622&lt;=CrashTest!$C$7),5,0)))))</f>
        <v>0</v>
      </c>
      <c r="U622" s="8" t="str">
        <f aca="false">IF(T622=0,"",IF(T621=T622,MAX(U621,B622),B622))</f>
        <v/>
      </c>
      <c r="V622" s="9" t="str">
        <f aca="false">IF(T622=0,"",B622/U622-1)</f>
        <v/>
      </c>
      <c r="W622" s="8" t="str">
        <f aca="false">IF(T622=0,"",IF(T621=T622,MAX(W621,F622),F622))</f>
        <v/>
      </c>
      <c r="X622" s="9" t="str">
        <f aca="false">IF(T622=0,"",F622/W622-1)</f>
        <v/>
      </c>
    </row>
    <row r="623" customFormat="false" ht="15" hidden="false" customHeight="false" outlineLevel="0" collapsed="false">
      <c r="A623" s="5" t="n">
        <v>44451</v>
      </c>
      <c r="B623" s="6" t="n">
        <v>46180.6124563998</v>
      </c>
      <c r="C623" s="7" t="n">
        <v>59186.24539</v>
      </c>
      <c r="D623" s="0" t="n">
        <f aca="false">INT((ROW()-3)/30)</f>
        <v>20</v>
      </c>
      <c r="E623" s="0" t="n">
        <f aca="false">2+30*D623</f>
        <v>602</v>
      </c>
      <c r="F623" s="8" t="n">
        <f aca="false">INDEX($F:$F,$E623)*(2*B623/INDEX($B:$B,$E623)-C623/INDEX($C:$C,$E623))</f>
        <v>5083.78208260365</v>
      </c>
      <c r="G623" s="9" t="n">
        <f aca="false">B623/B622-1</f>
        <v>0.0239923414937993</v>
      </c>
      <c r="H623" s="9" t="n">
        <f aca="false">F623/F622-1</f>
        <v>0.0155370533464625</v>
      </c>
      <c r="I623" s="9" t="n">
        <f aca="false">LN(B623/B622)</f>
        <v>0.0237090475793864</v>
      </c>
      <c r="J623" s="9" t="n">
        <f aca="false">LN(F623/F622)</f>
        <v>0.0154175891584221</v>
      </c>
      <c r="K623" s="9" t="n">
        <f aca="false">F623/F616-1</f>
        <v>-0.0331422991790069</v>
      </c>
      <c r="L623" s="9" t="n">
        <f aca="false">F623/F593-1</f>
        <v>-0.0109204295338086</v>
      </c>
      <c r="M623" s="9" t="n">
        <f aca="false">B623/B616-1</f>
        <v>-0.107580384056768</v>
      </c>
      <c r="N623" s="9" t="n">
        <f aca="false">B623/B593-1</f>
        <v>-0.0322077512691338</v>
      </c>
      <c r="O623" s="8" t="n">
        <f aca="false">MAX(O622,F623)</f>
        <v>5645.35730015574</v>
      </c>
      <c r="P623" s="9" t="n">
        <f aca="false">F623/O623-1</f>
        <v>-0.0994755845722288</v>
      </c>
      <c r="Q623" s="8" t="n">
        <f aca="false">MAX(Q622,B623)</f>
        <v>63445.638314436</v>
      </c>
      <c r="R623" s="9" t="n">
        <f aca="false">B623/Q623-1</f>
        <v>-0.272123132759275</v>
      </c>
      <c r="S623" s="9" t="n">
        <f aca="false">B623/INDEX($B:$B,$E623)-1</f>
        <v>-0.0644750776613918</v>
      </c>
      <c r="T623" s="0" t="n">
        <f aca="false">IF(AND($A623&gt;=CrashTest!$B$3,$A623&lt;=CrashTest!$C$3),1,IF(AND($A623&gt;=CrashTest!$B$4,$A623&lt;=CrashTest!$C$4),2,IF(AND($A623&gt;=CrashTest!$B$5,$A623&lt;=CrashTest!$C$5),3,IF(AND($A623&gt;=CrashTest!$B$6,$A623&lt;=CrashTest!$C$6),4,IF(AND($A623&gt;=CrashTest!$B$7,$A623&lt;=CrashTest!$C$7),5,0)))))</f>
        <v>0</v>
      </c>
      <c r="U623" s="8" t="str">
        <f aca="false">IF(T623=0,"",IF(T622=T623,MAX(U622,B623),B623))</f>
        <v/>
      </c>
      <c r="V623" s="9" t="str">
        <f aca="false">IF(T623=0,"",B623/U623-1)</f>
        <v/>
      </c>
      <c r="W623" s="8" t="str">
        <f aca="false">IF(T623=0,"",IF(T622=T623,MAX(W622,F623),F623))</f>
        <v/>
      </c>
      <c r="X623" s="9" t="str">
        <f aca="false">IF(T623=0,"",F623/W623-1)</f>
        <v/>
      </c>
    </row>
    <row r="624" customFormat="false" ht="15" hidden="false" customHeight="false" outlineLevel="0" collapsed="false">
      <c r="A624" s="5" t="n">
        <v>44452</v>
      </c>
      <c r="B624" s="6" t="n">
        <v>44991.5221277031</v>
      </c>
      <c r="C624" s="7" t="n">
        <v>56626.03488</v>
      </c>
      <c r="D624" s="0" t="n">
        <f aca="false">INT((ROW()-3)/30)</f>
        <v>20</v>
      </c>
      <c r="E624" s="0" t="n">
        <f aca="false">2+30*D624</f>
        <v>602</v>
      </c>
      <c r="F624" s="8" t="n">
        <f aca="false">INDEX($F:$F,$E624)*(2*B624/INDEX($B:$B,$E624)-C624/INDEX($C:$C,$E624))</f>
        <v>5034.03550476178</v>
      </c>
      <c r="G624" s="9" t="n">
        <f aca="false">B624/B623-1</f>
        <v>-0.0257486911811606</v>
      </c>
      <c r="H624" s="9" t="n">
        <f aca="false">F624/F623-1</f>
        <v>-0.00978534819816468</v>
      </c>
      <c r="I624" s="9" t="n">
        <f aca="false">LN(B624/B623)</f>
        <v>-0.0260859913525304</v>
      </c>
      <c r="J624" s="9" t="n">
        <f aca="false">LN(F624/F623)</f>
        <v>-0.0098335393537071</v>
      </c>
      <c r="K624" s="9" t="n">
        <f aca="false">F624/F617-1</f>
        <v>-0.0487589772700032</v>
      </c>
      <c r="L624" s="9" t="n">
        <f aca="false">F624/F594-1</f>
        <v>-0.0275453196455029</v>
      </c>
      <c r="M624" s="9" t="n">
        <f aca="false">B624/B617-1</f>
        <v>-0.145307385092183</v>
      </c>
      <c r="N624" s="9" t="n">
        <f aca="false">B624/B594-1</f>
        <v>-0.0452566349417513</v>
      </c>
      <c r="O624" s="8" t="n">
        <f aca="false">MAX(O623,F624)</f>
        <v>5645.35730015574</v>
      </c>
      <c r="P624" s="9" t="n">
        <f aca="false">F624/O624-1</f>
        <v>-0.108287529538138</v>
      </c>
      <c r="Q624" s="8" t="n">
        <f aca="false">MAX(Q623,B624)</f>
        <v>63445.638314436</v>
      </c>
      <c r="R624" s="9" t="n">
        <f aca="false">B624/Q624-1</f>
        <v>-0.290865009431767</v>
      </c>
      <c r="S624" s="9" t="n">
        <f aca="false">B624/INDEX($B:$B,$E624)-1</f>
        <v>-0.0885636199789679</v>
      </c>
      <c r="T624" s="0" t="n">
        <f aca="false">IF(AND($A624&gt;=CrashTest!$B$3,$A624&lt;=CrashTest!$C$3),1,IF(AND($A624&gt;=CrashTest!$B$4,$A624&lt;=CrashTest!$C$4),2,IF(AND($A624&gt;=CrashTest!$B$5,$A624&lt;=CrashTest!$C$5),3,IF(AND($A624&gt;=CrashTest!$B$6,$A624&lt;=CrashTest!$C$6),4,IF(AND($A624&gt;=CrashTest!$B$7,$A624&lt;=CrashTest!$C$7),5,0)))))</f>
        <v>0</v>
      </c>
      <c r="U624" s="8" t="str">
        <f aca="false">IF(T624=0,"",IF(T623=T624,MAX(U623,B624),B624))</f>
        <v/>
      </c>
      <c r="V624" s="9" t="str">
        <f aca="false">IF(T624=0,"",B624/U624-1)</f>
        <v/>
      </c>
      <c r="W624" s="8" t="str">
        <f aca="false">IF(T624=0,"",IF(T623=T624,MAX(W623,F624),F624))</f>
        <v/>
      </c>
      <c r="X624" s="9" t="str">
        <f aca="false">IF(T624=0,"",F624/W624-1)</f>
        <v/>
      </c>
    </row>
    <row r="625" customFormat="false" ht="15" hidden="false" customHeight="false" outlineLevel="0" collapsed="false">
      <c r="A625" s="5" t="n">
        <v>44453</v>
      </c>
      <c r="B625" s="6" t="n">
        <v>47022.6177597896</v>
      </c>
      <c r="C625" s="7" t="n">
        <v>61652.45131</v>
      </c>
      <c r="D625" s="0" t="n">
        <f aca="false">INT((ROW()-3)/30)</f>
        <v>20</v>
      </c>
      <c r="E625" s="0" t="n">
        <f aca="false">2+30*D625</f>
        <v>602</v>
      </c>
      <c r="F625" s="8" t="n">
        <f aca="false">INDEX($F:$F,$E625)*(2*B625/INDEX($B:$B,$E625)-C625/INDEX($C:$C,$E625))</f>
        <v>5067.84447133059</v>
      </c>
      <c r="G625" s="9" t="n">
        <f aca="false">B625/B624-1</f>
        <v>0.0451439634854201</v>
      </c>
      <c r="H625" s="9" t="n">
        <f aca="false">F625/F624-1</f>
        <v>0.00671607630435456</v>
      </c>
      <c r="I625" s="9" t="n">
        <f aca="false">LN(B625/B624)</f>
        <v>0.0441546400290525</v>
      </c>
      <c r="J625" s="9" t="n">
        <f aca="false">LN(F625/F624)</f>
        <v>0.0066936239357102</v>
      </c>
      <c r="K625" s="9" t="n">
        <f aca="false">F625/F618-1</f>
        <v>-0.00593019932108563</v>
      </c>
      <c r="L625" s="9" t="n">
        <f aca="false">F625/F595-1</f>
        <v>-0.0234017484232162</v>
      </c>
      <c r="M625" s="9" t="n">
        <f aca="false">B625/B618-1</f>
        <v>0.00359021041271235</v>
      </c>
      <c r="N625" s="9" t="n">
        <f aca="false">B625/B595-1</f>
        <v>-0.00109938698150835</v>
      </c>
      <c r="O625" s="8" t="n">
        <f aca="false">MAX(O624,F625)</f>
        <v>5645.35730015574</v>
      </c>
      <c r="P625" s="9" t="n">
        <f aca="false">F625/O625-1</f>
        <v>-0.102298720544972</v>
      </c>
      <c r="Q625" s="8" t="n">
        <f aca="false">MAX(Q624,B625)</f>
        <v>63445.638314436</v>
      </c>
      <c r="R625" s="9" t="n">
        <f aca="false">B625/Q625-1</f>
        <v>-0.258851845311321</v>
      </c>
      <c r="S625" s="9" t="n">
        <f aca="false">B625/INDEX($B:$B,$E625)-1</f>
        <v>-0.047417769320015</v>
      </c>
      <c r="T625" s="0" t="n">
        <f aca="false">IF(AND($A625&gt;=CrashTest!$B$3,$A625&lt;=CrashTest!$C$3),1,IF(AND($A625&gt;=CrashTest!$B$4,$A625&lt;=CrashTest!$C$4),2,IF(AND($A625&gt;=CrashTest!$B$5,$A625&lt;=CrashTest!$C$5),3,IF(AND($A625&gt;=CrashTest!$B$6,$A625&lt;=CrashTest!$C$6),4,IF(AND($A625&gt;=CrashTest!$B$7,$A625&lt;=CrashTest!$C$7),5,0)))))</f>
        <v>0</v>
      </c>
      <c r="U625" s="8" t="str">
        <f aca="false">IF(T625=0,"",IF(T624=T625,MAX(U624,B625),B625))</f>
        <v/>
      </c>
      <c r="V625" s="9" t="str">
        <f aca="false">IF(T625=0,"",B625/U625-1)</f>
        <v/>
      </c>
      <c r="W625" s="8" t="str">
        <f aca="false">IF(T625=0,"",IF(T624=T625,MAX(W624,F625),F625))</f>
        <v/>
      </c>
      <c r="X625" s="9" t="str">
        <f aca="false">IF(T625=0,"",F625/W625-1)</f>
        <v/>
      </c>
    </row>
    <row r="626" customFormat="false" ht="15" hidden="false" customHeight="false" outlineLevel="0" collapsed="false">
      <c r="A626" s="5" t="n">
        <v>44454</v>
      </c>
      <c r="B626" s="6" t="n">
        <v>48167.1893676213</v>
      </c>
      <c r="C626" s="7" t="n">
        <v>63933.88685</v>
      </c>
      <c r="D626" s="0" t="n">
        <f aca="false">INT((ROW()-3)/30)</f>
        <v>20</v>
      </c>
      <c r="E626" s="0" t="n">
        <f aca="false">2+30*D626</f>
        <v>602</v>
      </c>
      <c r="F626" s="8" t="n">
        <f aca="false">INDEX($F:$F,$E626)*(2*B626/INDEX($B:$B,$E626)-C626/INDEX($C:$C,$E626))</f>
        <v>5130.05429432321</v>
      </c>
      <c r="G626" s="9" t="n">
        <f aca="false">B626/B625-1</f>
        <v>0.0243408738679465</v>
      </c>
      <c r="H626" s="9" t="n">
        <f aca="false">F626/F625-1</f>
        <v>0.0122754009805435</v>
      </c>
      <c r="I626" s="9" t="n">
        <f aca="false">LN(B626/B625)</f>
        <v>0.0240493558601847</v>
      </c>
      <c r="J626" s="9" t="n">
        <f aca="false">LN(F626/F625)</f>
        <v>0.0122006691994325</v>
      </c>
      <c r="K626" s="9" t="n">
        <f aca="false">F626/F619-1</f>
        <v>0.00522920101823687</v>
      </c>
      <c r="L626" s="9" t="n">
        <f aca="false">F626/F596-1</f>
        <v>-0.0112097726188527</v>
      </c>
      <c r="M626" s="9" t="n">
        <f aca="false">B626/B619-1</f>
        <v>0.0428512747243772</v>
      </c>
      <c r="N626" s="9" t="n">
        <f aca="false">B626/B596-1</f>
        <v>0.047460753592929</v>
      </c>
      <c r="O626" s="8" t="n">
        <f aca="false">MAX(O625,F626)</f>
        <v>5645.35730015574</v>
      </c>
      <c r="P626" s="9" t="n">
        <f aca="false">F626/O626-1</f>
        <v>-0.0912790773789145</v>
      </c>
      <c r="Q626" s="8" t="n">
        <f aca="false">MAX(Q625,B626)</f>
        <v>63445.638314436</v>
      </c>
      <c r="R626" s="9" t="n">
        <f aca="false">B626/Q626-1</f>
        <v>-0.240811651560582</v>
      </c>
      <c r="S626" s="9" t="n">
        <f aca="false">B626/INDEX($B:$B,$E626)-1</f>
        <v>-0.0242310853941864</v>
      </c>
      <c r="T626" s="0" t="n">
        <f aca="false">IF(AND($A626&gt;=CrashTest!$B$3,$A626&lt;=CrashTest!$C$3),1,IF(AND($A626&gt;=CrashTest!$B$4,$A626&lt;=CrashTest!$C$4),2,IF(AND($A626&gt;=CrashTest!$B$5,$A626&lt;=CrashTest!$C$5),3,IF(AND($A626&gt;=CrashTest!$B$6,$A626&lt;=CrashTest!$C$6),4,IF(AND($A626&gt;=CrashTest!$B$7,$A626&lt;=CrashTest!$C$7),5,0)))))</f>
        <v>0</v>
      </c>
      <c r="U626" s="8" t="str">
        <f aca="false">IF(T626=0,"",IF(T625=T626,MAX(U625,B626),B626))</f>
        <v/>
      </c>
      <c r="V626" s="9" t="str">
        <f aca="false">IF(T626=0,"",B626/U626-1)</f>
        <v/>
      </c>
      <c r="W626" s="8" t="str">
        <f aca="false">IF(T626=0,"",IF(T625=T626,MAX(W625,F626),F626))</f>
        <v/>
      </c>
      <c r="X626" s="9" t="str">
        <f aca="false">IF(T626=0,"",F626/W626-1)</f>
        <v/>
      </c>
    </row>
    <row r="627" customFormat="false" ht="15" hidden="false" customHeight="false" outlineLevel="0" collapsed="false">
      <c r="A627" s="5" t="n">
        <v>44455</v>
      </c>
      <c r="B627" s="6" t="n">
        <v>47797.3283237873</v>
      </c>
      <c r="C627" s="7" t="n">
        <v>63202.28523</v>
      </c>
      <c r="D627" s="0" t="n">
        <f aca="false">INT((ROW()-3)/30)</f>
        <v>20</v>
      </c>
      <c r="E627" s="0" t="n">
        <f aca="false">2+30*D627</f>
        <v>602</v>
      </c>
      <c r="F627" s="8" t="n">
        <f aca="false">INDEX($F:$F,$E627)*(2*B627/INDEX($B:$B,$E627)-C627/INDEX($C:$C,$E627))</f>
        <v>5109.51068427949</v>
      </c>
      <c r="G627" s="9" t="n">
        <f aca="false">B627/B626-1</f>
        <v>-0.00767869266797261</v>
      </c>
      <c r="H627" s="9" t="n">
        <f aca="false">F627/F626-1</f>
        <v>-0.00400455996468663</v>
      </c>
      <c r="I627" s="9" t="n">
        <f aca="false">LN(B627/B626)</f>
        <v>-0.00770832562087704</v>
      </c>
      <c r="J627" s="9" t="n">
        <f aca="false">LN(F627/F626)</f>
        <v>-0.00401259968581698</v>
      </c>
      <c r="K627" s="9" t="n">
        <f aca="false">F627/F620-1</f>
        <v>0.00408537633205608</v>
      </c>
      <c r="L627" s="9" t="n">
        <f aca="false">F627/F597-1</f>
        <v>-0.0132904597575066</v>
      </c>
      <c r="M627" s="9" t="n">
        <f aca="false">B627/B620-1</f>
        <v>0.0290331338060754</v>
      </c>
      <c r="N627" s="9" t="n">
        <f aca="false">B627/B597-1</f>
        <v>0.0689543510059583</v>
      </c>
      <c r="O627" s="8" t="n">
        <f aca="false">MAX(O626,F627)</f>
        <v>5645.35730015574</v>
      </c>
      <c r="P627" s="9" t="n">
        <f aca="false">F627/O627-1</f>
        <v>-0.094918104804716</v>
      </c>
      <c r="Q627" s="8" t="n">
        <f aca="false">MAX(Q626,B627)</f>
        <v>63445.638314436</v>
      </c>
      <c r="R627" s="9" t="n">
        <f aca="false">B627/Q627-1</f>
        <v>-0.246641225565354</v>
      </c>
      <c r="S627" s="9" t="n">
        <f aca="false">B627/INDEX($B:$B,$E627)-1</f>
        <v>-0.0317237150044056</v>
      </c>
      <c r="T627" s="0" t="n">
        <f aca="false">IF(AND($A627&gt;=CrashTest!$B$3,$A627&lt;=CrashTest!$C$3),1,IF(AND($A627&gt;=CrashTest!$B$4,$A627&lt;=CrashTest!$C$4),2,IF(AND($A627&gt;=CrashTest!$B$5,$A627&lt;=CrashTest!$C$5),3,IF(AND($A627&gt;=CrashTest!$B$6,$A627&lt;=CrashTest!$C$6),4,IF(AND($A627&gt;=CrashTest!$B$7,$A627&lt;=CrashTest!$C$7),5,0)))))</f>
        <v>0</v>
      </c>
      <c r="U627" s="8" t="str">
        <f aca="false">IF(T627=0,"",IF(T626=T627,MAX(U626,B627),B627))</f>
        <v/>
      </c>
      <c r="V627" s="9" t="str">
        <f aca="false">IF(T627=0,"",B627/U627-1)</f>
        <v/>
      </c>
      <c r="W627" s="8" t="str">
        <f aca="false">IF(T627=0,"",IF(T626=T627,MAX(W626,F627),F627))</f>
        <v/>
      </c>
      <c r="X627" s="9" t="str">
        <f aca="false">IF(T627=0,"",F627/W627-1)</f>
        <v/>
      </c>
    </row>
    <row r="628" customFormat="false" ht="15" hidden="false" customHeight="false" outlineLevel="0" collapsed="false">
      <c r="A628" s="5" t="n">
        <v>44456</v>
      </c>
      <c r="B628" s="6" t="n">
        <v>47213.7941294565</v>
      </c>
      <c r="C628" s="7" t="n">
        <v>62395.8845</v>
      </c>
      <c r="D628" s="0" t="n">
        <f aca="false">INT((ROW()-3)/30)</f>
        <v>20</v>
      </c>
      <c r="E628" s="0" t="n">
        <f aca="false">2+30*D628</f>
        <v>602</v>
      </c>
      <c r="F628" s="8" t="n">
        <f aca="false">INDEX($F:$F,$E628)*(2*B628/INDEX($B:$B,$E628)-C628/INDEX($C:$C,$E628))</f>
        <v>5049.85616389858</v>
      </c>
      <c r="G628" s="9" t="n">
        <f aca="false">B628/B627-1</f>
        <v>-0.0122085107012223</v>
      </c>
      <c r="H628" s="9" t="n">
        <f aca="false">F628/F627-1</f>
        <v>-0.0116751924141085</v>
      </c>
      <c r="I628" s="9" t="n">
        <f aca="false">LN(B628/B627)</f>
        <v>-0.0122836467268839</v>
      </c>
      <c r="J628" s="9" t="n">
        <f aca="false">LN(F628/F627)</f>
        <v>-0.0117438826442711</v>
      </c>
      <c r="K628" s="9" t="n">
        <f aca="false">F628/F621-1</f>
        <v>0.00855489248700114</v>
      </c>
      <c r="L628" s="9" t="n">
        <f aca="false">F628/F598-1</f>
        <v>-0.0358046763533362</v>
      </c>
      <c r="M628" s="9" t="n">
        <f aca="false">B628/B621-1</f>
        <v>0.0546968274329847</v>
      </c>
      <c r="N628" s="9" t="n">
        <f aca="false">B628/B598-1</f>
        <v>0.050260535222882</v>
      </c>
      <c r="O628" s="8" t="n">
        <f aca="false">MAX(O627,F628)</f>
        <v>5645.35730015574</v>
      </c>
      <c r="P628" s="9" t="n">
        <f aca="false">F628/O628-1</f>
        <v>-0.105485110081647</v>
      </c>
      <c r="Q628" s="8" t="n">
        <f aca="false">MAX(Q627,B628)</f>
        <v>63445.638314436</v>
      </c>
      <c r="R628" s="9" t="n">
        <f aca="false">B628/Q628-1</f>
        <v>-0.2558386142249</v>
      </c>
      <c r="S628" s="9" t="n">
        <f aca="false">B628/INDEX($B:$B,$E628)-1</f>
        <v>-0.0435449263915142</v>
      </c>
      <c r="T628" s="0" t="n">
        <f aca="false">IF(AND($A628&gt;=CrashTest!$B$3,$A628&lt;=CrashTest!$C$3),1,IF(AND($A628&gt;=CrashTest!$B$4,$A628&lt;=CrashTest!$C$4),2,IF(AND($A628&gt;=CrashTest!$B$5,$A628&lt;=CrashTest!$C$5),3,IF(AND($A628&gt;=CrashTest!$B$6,$A628&lt;=CrashTest!$C$6),4,IF(AND($A628&gt;=CrashTest!$B$7,$A628&lt;=CrashTest!$C$7),5,0)))))</f>
        <v>0</v>
      </c>
      <c r="U628" s="8" t="str">
        <f aca="false">IF(T628=0,"",IF(T627=T628,MAX(U627,B628),B628))</f>
        <v/>
      </c>
      <c r="V628" s="9" t="str">
        <f aca="false">IF(T628=0,"",B628/U628-1)</f>
        <v/>
      </c>
      <c r="W628" s="8" t="str">
        <f aca="false">IF(T628=0,"",IF(T627=T628,MAX(W627,F628),F628))</f>
        <v/>
      </c>
      <c r="X628" s="9" t="str">
        <f aca="false">IF(T628=0,"",F628/W628-1)</f>
        <v/>
      </c>
    </row>
    <row r="629" customFormat="false" ht="15" hidden="false" customHeight="false" outlineLevel="0" collapsed="false">
      <c r="A629" s="5" t="n">
        <v>44457</v>
      </c>
      <c r="B629" s="6" t="n">
        <v>48204.0136519579</v>
      </c>
      <c r="C629" s="7" t="n">
        <v>64562.47752</v>
      </c>
      <c r="D629" s="0" t="n">
        <f aca="false">INT((ROW()-3)/30)</f>
        <v>20</v>
      </c>
      <c r="E629" s="0" t="n">
        <f aca="false">2+30*D629</f>
        <v>602</v>
      </c>
      <c r="F629" s="8" t="n">
        <f aca="false">INDEX($F:$F,$E629)*(2*B629/INDEX($B:$B,$E629)-C629/INDEX($C:$C,$E629))</f>
        <v>5088.57560202118</v>
      </c>
      <c r="G629" s="9" t="n">
        <f aca="false">B629/B628-1</f>
        <v>0.020973097815149</v>
      </c>
      <c r="H629" s="9" t="n">
        <f aca="false">F629/F628-1</f>
        <v>0.00766743385671154</v>
      </c>
      <c r="I629" s="9" t="n">
        <f aca="false">LN(B629/B628)</f>
        <v>0.0207561899765754</v>
      </c>
      <c r="J629" s="9" t="n">
        <f aca="false">LN(F629/F628)</f>
        <v>0.00763818848192664</v>
      </c>
      <c r="K629" s="9" t="n">
        <f aca="false">F629/F622-1</f>
        <v>0.0164946074873251</v>
      </c>
      <c r="L629" s="9" t="n">
        <f aca="false">F629/F599-1</f>
        <v>-0.00966357317946165</v>
      </c>
      <c r="M629" s="9" t="n">
        <f aca="false">B629/B622-1</f>
        <v>0.0688585140673454</v>
      </c>
      <c r="N629" s="9" t="n">
        <f aca="false">B629/B599-1</f>
        <v>0.0333817130831871</v>
      </c>
      <c r="O629" s="8" t="n">
        <f aca="false">MAX(O628,F629)</f>
        <v>5645.35730015574</v>
      </c>
      <c r="P629" s="9" t="n">
        <f aca="false">F629/O629-1</f>
        <v>-0.0986264763293545</v>
      </c>
      <c r="Q629" s="8" t="n">
        <f aca="false">MAX(Q628,B629)</f>
        <v>63445.638314436</v>
      </c>
      <c r="R629" s="9" t="n">
        <f aca="false">B629/Q629-1</f>
        <v>-0.240231244690782</v>
      </c>
      <c r="S629" s="9" t="n">
        <f aca="false">B629/INDEX($B:$B,$E629)-1</f>
        <v>-0.0234851005769278</v>
      </c>
      <c r="T629" s="0" t="n">
        <f aca="false">IF(AND($A629&gt;=CrashTest!$B$3,$A629&lt;=CrashTest!$C$3),1,IF(AND($A629&gt;=CrashTest!$B$4,$A629&lt;=CrashTest!$C$4),2,IF(AND($A629&gt;=CrashTest!$B$5,$A629&lt;=CrashTest!$C$5),3,IF(AND($A629&gt;=CrashTest!$B$6,$A629&lt;=CrashTest!$C$6),4,IF(AND($A629&gt;=CrashTest!$B$7,$A629&lt;=CrashTest!$C$7),5,0)))))</f>
        <v>0</v>
      </c>
      <c r="U629" s="8" t="str">
        <f aca="false">IF(T629=0,"",IF(T628=T629,MAX(U628,B629),B629))</f>
        <v/>
      </c>
      <c r="V629" s="9" t="str">
        <f aca="false">IF(T629=0,"",B629/U629-1)</f>
        <v/>
      </c>
      <c r="W629" s="8" t="str">
        <f aca="false">IF(T629=0,"",IF(T628=T629,MAX(W628,F629),F629))</f>
        <v/>
      </c>
      <c r="X629" s="9" t="str">
        <f aca="false">IF(T629=0,"",F629/W629-1)</f>
        <v/>
      </c>
    </row>
    <row r="630" customFormat="false" ht="15" hidden="false" customHeight="false" outlineLevel="0" collapsed="false">
      <c r="A630" s="5" t="n">
        <v>44458</v>
      </c>
      <c r="B630" s="6" t="n">
        <v>47218.4739964933</v>
      </c>
      <c r="C630" s="7" t="n">
        <v>62812.41168</v>
      </c>
      <c r="D630" s="0" t="n">
        <f aca="false">INT((ROW()-3)/30)</f>
        <v>20</v>
      </c>
      <c r="E630" s="0" t="n">
        <f aca="false">2+30*D630</f>
        <v>602</v>
      </c>
      <c r="F630" s="8" t="n">
        <f aca="false">INDEX($F:$F,$E630)*(2*B630/INDEX($B:$B,$E630)-C630/INDEX($C:$C,$E630))</f>
        <v>5018.22040264661</v>
      </c>
      <c r="G630" s="9" t="n">
        <f aca="false">B630/B629-1</f>
        <v>-0.0204451783326671</v>
      </c>
      <c r="H630" s="9" t="n">
        <f aca="false">F630/F629-1</f>
        <v>-0.0138261086946675</v>
      </c>
      <c r="I630" s="9" t="n">
        <f aca="false">LN(B630/B629)</f>
        <v>-0.0206570741312504</v>
      </c>
      <c r="J630" s="9" t="n">
        <f aca="false">LN(F630/F629)</f>
        <v>-0.0139225795789242</v>
      </c>
      <c r="K630" s="9" t="n">
        <f aca="false">F630/F623-1</f>
        <v>-0.0128962412022718</v>
      </c>
      <c r="L630" s="9" t="n">
        <f aca="false">F630/F600-1</f>
        <v>-0.0251374281122632</v>
      </c>
      <c r="M630" s="9" t="n">
        <f aca="false">B630/B623-1</f>
        <v>0.0224739665606075</v>
      </c>
      <c r="N630" s="9" t="n">
        <f aca="false">B630/B600-1</f>
        <v>-0.0410708222874768</v>
      </c>
      <c r="O630" s="8" t="n">
        <f aca="false">MAX(O629,F630)</f>
        <v>5645.35730015574</v>
      </c>
      <c r="P630" s="9" t="n">
        <f aca="false">F630/O630-1</f>
        <v>-0.11108896464212</v>
      </c>
      <c r="Q630" s="8" t="n">
        <f aca="false">MAX(Q629,B630)</f>
        <v>63445.638314436</v>
      </c>
      <c r="R630" s="9" t="n">
        <f aca="false">B630/Q630-1</f>
        <v>-0.255764852384667</v>
      </c>
      <c r="S630" s="9" t="n">
        <f aca="false">B630/INDEX($B:$B,$E630)-1</f>
        <v>-0.043450121840139</v>
      </c>
      <c r="T630" s="0" t="n">
        <f aca="false">IF(AND($A630&gt;=CrashTest!$B$3,$A630&lt;=CrashTest!$C$3),1,IF(AND($A630&gt;=CrashTest!$B$4,$A630&lt;=CrashTest!$C$4),2,IF(AND($A630&gt;=CrashTest!$B$5,$A630&lt;=CrashTest!$C$5),3,IF(AND($A630&gt;=CrashTest!$B$6,$A630&lt;=CrashTest!$C$6),4,IF(AND($A630&gt;=CrashTest!$B$7,$A630&lt;=CrashTest!$C$7),5,0)))))</f>
        <v>0</v>
      </c>
      <c r="U630" s="8" t="str">
        <f aca="false">IF(T630=0,"",IF(T629=T630,MAX(U629,B630),B630))</f>
        <v/>
      </c>
      <c r="V630" s="9" t="str">
        <f aca="false">IF(T630=0,"",B630/U630-1)</f>
        <v/>
      </c>
      <c r="W630" s="8" t="str">
        <f aca="false">IF(T630=0,"",IF(T629=T630,MAX(W629,F630),F630))</f>
        <v/>
      </c>
      <c r="X630" s="9" t="str">
        <f aca="false">IF(T630=0,"",F630/W630-1)</f>
        <v/>
      </c>
    </row>
    <row r="631" customFormat="false" ht="15" hidden="false" customHeight="false" outlineLevel="0" collapsed="false">
      <c r="A631" s="5" t="n">
        <v>44459</v>
      </c>
      <c r="B631" s="6" t="n">
        <v>42855.5103448276</v>
      </c>
      <c r="C631" s="7" t="n">
        <v>52756.38569</v>
      </c>
      <c r="D631" s="0" t="n">
        <f aca="false">INT((ROW()-3)/30)</f>
        <v>20</v>
      </c>
      <c r="E631" s="0" t="n">
        <f aca="false">2+30*D631</f>
        <v>602</v>
      </c>
      <c r="F631" s="8" t="n">
        <f aca="false">INDEX($F:$F,$E631)*(2*B631/INDEX($B:$B,$E631)-C631/INDEX($C:$C,$E631))</f>
        <v>4887.55309334299</v>
      </c>
      <c r="G631" s="9" t="n">
        <f aca="false">B631/B630-1</f>
        <v>-0.0923995055831267</v>
      </c>
      <c r="H631" s="9" t="n">
        <f aca="false">F631/F630-1</f>
        <v>-0.0260385751958412</v>
      </c>
      <c r="I631" s="9" t="n">
        <f aca="false">LN(B631/B630)</f>
        <v>-0.0969509813246449</v>
      </c>
      <c r="J631" s="9" t="n">
        <f aca="false">LN(F631/F630)</f>
        <v>-0.0263835810477592</v>
      </c>
      <c r="K631" s="9" t="n">
        <f aca="false">F631/F624-1</f>
        <v>-0.0290984064932071</v>
      </c>
      <c r="L631" s="9" t="n">
        <f aca="false">F631/F601-1</f>
        <v>-0.0662377817425071</v>
      </c>
      <c r="M631" s="9" t="n">
        <f aca="false">B631/B624-1</f>
        <v>-0.0474758728280561</v>
      </c>
      <c r="N631" s="9" t="n">
        <f aca="false">B631/B601-1</f>
        <v>-0.126649686296433</v>
      </c>
      <c r="O631" s="8" t="n">
        <f aca="false">MAX(O630,F631)</f>
        <v>5645.35730015574</v>
      </c>
      <c r="P631" s="9" t="n">
        <f aca="false">F631/O631-1</f>
        <v>-0.134234941478699</v>
      </c>
      <c r="Q631" s="8" t="n">
        <f aca="false">MAX(Q630,B631)</f>
        <v>63445.638314436</v>
      </c>
      <c r="R631" s="9" t="n">
        <f aca="false">B631/Q631-1</f>
        <v>-0.324531812061909</v>
      </c>
      <c r="S631" s="9" t="n">
        <f aca="false">B631/INDEX($B:$B,$E631)-1</f>
        <v>-0.13183485764771</v>
      </c>
      <c r="T631" s="0" t="n">
        <f aca="false">IF(AND($A631&gt;=CrashTest!$B$3,$A631&lt;=CrashTest!$C$3),1,IF(AND($A631&gt;=CrashTest!$B$4,$A631&lt;=CrashTest!$C$4),2,IF(AND($A631&gt;=CrashTest!$B$5,$A631&lt;=CrashTest!$C$5),3,IF(AND($A631&gt;=CrashTest!$B$6,$A631&lt;=CrashTest!$C$6),4,IF(AND($A631&gt;=CrashTest!$B$7,$A631&lt;=CrashTest!$C$7),5,0)))))</f>
        <v>0</v>
      </c>
      <c r="U631" s="8" t="str">
        <f aca="false">IF(T631=0,"",IF(T630=T631,MAX(U630,B631),B631))</f>
        <v/>
      </c>
      <c r="V631" s="9" t="str">
        <f aca="false">IF(T631=0,"",B631/U631-1)</f>
        <v/>
      </c>
      <c r="W631" s="8" t="str">
        <f aca="false">IF(T631=0,"",IF(T630=T631,MAX(W630,F631),F631))</f>
        <v/>
      </c>
      <c r="X631" s="9" t="str">
        <f aca="false">IF(T631=0,"",F631/W631-1)</f>
        <v/>
      </c>
    </row>
    <row r="632" customFormat="false" ht="15" hidden="false" customHeight="false" outlineLevel="0" collapsed="false">
      <c r="A632" s="5" t="n">
        <v>44460</v>
      </c>
      <c r="B632" s="6" t="n">
        <v>40526.4893760958</v>
      </c>
      <c r="C632" s="7" t="n">
        <v>46021.81157</v>
      </c>
      <c r="D632" s="0" t="n">
        <f aca="false">INT((ROW()-3)/30)</f>
        <v>20</v>
      </c>
      <c r="E632" s="0" t="n">
        <f aca="false">2+30*D632</f>
        <v>602</v>
      </c>
      <c r="F632" s="8" t="n">
        <f aca="false">INDEX($F:$F,$E632)*(2*B632/INDEX($B:$B,$E632)-C632/INDEX($C:$C,$E632))</f>
        <v>4924.81963284402</v>
      </c>
      <c r="G632" s="9" t="n">
        <f aca="false">B632/B631-1</f>
        <v>-0.0543458927449897</v>
      </c>
      <c r="H632" s="9" t="n">
        <f aca="false">F632/F631-1</f>
        <v>0.00762478458838389</v>
      </c>
      <c r="I632" s="9" t="n">
        <f aca="false">LN(B632/B631)</f>
        <v>-0.0558784139429724</v>
      </c>
      <c r="J632" s="9" t="n">
        <f aca="false">LN(F632/F631)</f>
        <v>0.00759586284007316</v>
      </c>
      <c r="K632" s="9" t="n">
        <f aca="false">F632/F625-1</f>
        <v>-0.0282220260104042</v>
      </c>
      <c r="L632" s="9" t="n">
        <f aca="false">F632/F602-1</f>
        <v>-0.0519002467889282</v>
      </c>
      <c r="M632" s="9" t="n">
        <f aca="false">B632/B625-1</f>
        <v>-0.138149016221909</v>
      </c>
      <c r="N632" s="9" t="n">
        <f aca="false">B632/B602-1</f>
        <v>-0.179016067358927</v>
      </c>
      <c r="O632" s="8" t="n">
        <f aca="false">MAX(O631,F632)</f>
        <v>5645.35730015574</v>
      </c>
      <c r="P632" s="9" t="n">
        <f aca="false">F632/O632-1</f>
        <v>-0.127633669403325</v>
      </c>
      <c r="Q632" s="8" t="n">
        <f aca="false">MAX(Q631,B632)</f>
        <v>63445.638314436</v>
      </c>
      <c r="R632" s="9" t="n">
        <f aca="false">B632/Q632-1</f>
        <v>-0.361240733756245</v>
      </c>
      <c r="S632" s="9" t="n">
        <f aca="false">B632/INDEX($B:$B,$E632)-1</f>
        <v>-0.179016067358927</v>
      </c>
      <c r="T632" s="0" t="n">
        <f aca="false">IF(AND($A632&gt;=CrashTest!$B$3,$A632&lt;=CrashTest!$C$3),1,IF(AND($A632&gt;=CrashTest!$B$4,$A632&lt;=CrashTest!$C$4),2,IF(AND($A632&gt;=CrashTest!$B$5,$A632&lt;=CrashTest!$C$5),3,IF(AND($A632&gt;=CrashTest!$B$6,$A632&lt;=CrashTest!$C$6),4,IF(AND($A632&gt;=CrashTest!$B$7,$A632&lt;=CrashTest!$C$7),5,0)))))</f>
        <v>0</v>
      </c>
      <c r="U632" s="8" t="str">
        <f aca="false">IF(T632=0,"",IF(T631=T632,MAX(U631,B632),B632))</f>
        <v/>
      </c>
      <c r="V632" s="9" t="str">
        <f aca="false">IF(T632=0,"",B632/U632-1)</f>
        <v/>
      </c>
      <c r="W632" s="8" t="str">
        <f aca="false">IF(T632=0,"",IF(T631=T632,MAX(W631,F632),F632))</f>
        <v/>
      </c>
      <c r="X632" s="9" t="str">
        <f aca="false">IF(T632=0,"",F632/W632-1)</f>
        <v/>
      </c>
    </row>
    <row r="633" customFormat="false" ht="15" hidden="false" customHeight="false" outlineLevel="0" collapsed="false">
      <c r="A633" s="5" t="n">
        <v>44461</v>
      </c>
      <c r="B633" s="6" t="n">
        <v>43577.5724821742</v>
      </c>
      <c r="C633" s="7" t="n">
        <v>51838.34963</v>
      </c>
      <c r="D633" s="0" t="n">
        <f aca="false">INT((ROW()-3)/30)</f>
        <v>21</v>
      </c>
      <c r="E633" s="0" t="n">
        <f aca="false">2+30*D633</f>
        <v>632</v>
      </c>
      <c r="F633" s="8" t="n">
        <f aca="false">INDEX($F:$F,$E633)*(2*B633/INDEX($B:$B,$E633)-C633/INDEX($C:$C,$E633))</f>
        <v>5043.93002042806</v>
      </c>
      <c r="G633" s="9" t="n">
        <f aca="false">B633/B632-1</f>
        <v>0.0752861437802717</v>
      </c>
      <c r="H633" s="9" t="n">
        <f aca="false">F633/F632-1</f>
        <v>0.0241857360195867</v>
      </c>
      <c r="I633" s="9" t="n">
        <f aca="false">LN(B633/B632)</f>
        <v>0.0725868064206636</v>
      </c>
      <c r="J633" s="9" t="n">
        <f aca="false">LN(F633/F632)</f>
        <v>0.0238978930010668</v>
      </c>
      <c r="K633" s="9" t="n">
        <f aca="false">F633/F626-1</f>
        <v>-0.0167881798035643</v>
      </c>
      <c r="L633" s="9" t="n">
        <f aca="false">F633/F603-1</f>
        <v>-0.0301824462550908</v>
      </c>
      <c r="M633" s="9" t="n">
        <f aca="false">B633/B626-1</f>
        <v>-0.0952851296848205</v>
      </c>
      <c r="N633" s="9" t="n">
        <f aca="false">B633/B603-1</f>
        <v>-0.121258270188048</v>
      </c>
      <c r="O633" s="8" t="n">
        <f aca="false">MAX(O632,F633)</f>
        <v>5645.35730015574</v>
      </c>
      <c r="P633" s="9" t="n">
        <f aca="false">F633/O633-1</f>
        <v>-0.106534847619138</v>
      </c>
      <c r="Q633" s="8" t="n">
        <f aca="false">MAX(Q632,B633)</f>
        <v>63445.638314436</v>
      </c>
      <c r="R633" s="9" t="n">
        <f aca="false">B633/Q633-1</f>
        <v>-0.313151011796837</v>
      </c>
      <c r="S633" s="9" t="n">
        <f aca="false">B633/INDEX($B:$B,$E633)-1</f>
        <v>0.0752861437802717</v>
      </c>
      <c r="T633" s="0" t="n">
        <f aca="false">IF(AND($A633&gt;=CrashTest!$B$3,$A633&lt;=CrashTest!$C$3),1,IF(AND($A633&gt;=CrashTest!$B$4,$A633&lt;=CrashTest!$C$4),2,IF(AND($A633&gt;=CrashTest!$B$5,$A633&lt;=CrashTest!$C$5),3,IF(AND($A633&gt;=CrashTest!$B$6,$A633&lt;=CrashTest!$C$6),4,IF(AND($A633&gt;=CrashTest!$B$7,$A633&lt;=CrashTest!$C$7),5,0)))))</f>
        <v>0</v>
      </c>
      <c r="U633" s="8" t="str">
        <f aca="false">IF(T633=0,"",IF(T632=T633,MAX(U632,B633),B633))</f>
        <v/>
      </c>
      <c r="V633" s="9" t="str">
        <f aca="false">IF(T633=0,"",B633/U633-1)</f>
        <v/>
      </c>
      <c r="W633" s="8" t="str">
        <f aca="false">IF(T633=0,"",IF(T632=T633,MAX(W632,F633),F633))</f>
        <v/>
      </c>
      <c r="X633" s="9" t="str">
        <f aca="false">IF(T633=0,"",F633/W633-1)</f>
        <v/>
      </c>
    </row>
    <row r="634" customFormat="false" ht="15" hidden="false" customHeight="false" outlineLevel="0" collapsed="false">
      <c r="A634" s="5" t="n">
        <v>44462</v>
      </c>
      <c r="B634" s="6" t="n">
        <v>44861.2980329047</v>
      </c>
      <c r="C634" s="7" t="n">
        <v>54536.66291</v>
      </c>
      <c r="D634" s="0" t="n">
        <f aca="false">INT((ROW()-3)/30)</f>
        <v>21</v>
      </c>
      <c r="E634" s="0" t="n">
        <f aca="false">2+30*D634</f>
        <v>632</v>
      </c>
      <c r="F634" s="8" t="n">
        <f aca="false">INDEX($F:$F,$E634)*(2*B634/INDEX($B:$B,$E634)-C634/INDEX($C:$C,$E634))</f>
        <v>5067.18124947723</v>
      </c>
      <c r="G634" s="9" t="n">
        <f aca="false">B634/B633-1</f>
        <v>0.0294583997595466</v>
      </c>
      <c r="H634" s="9" t="n">
        <f aca="false">F634/F633-1</f>
        <v>0.00460974457516272</v>
      </c>
      <c r="I634" s="9" t="n">
        <f aca="false">LN(B634/B633)</f>
        <v>0.0290328384706789</v>
      </c>
      <c r="J634" s="9" t="n">
        <f aca="false">LN(F634/F633)</f>
        <v>0.00459915224213105</v>
      </c>
      <c r="K634" s="9" t="n">
        <f aca="false">F634/F627-1</f>
        <v>-0.00828444002133055</v>
      </c>
      <c r="L634" s="9" t="n">
        <f aca="false">F634/F604-1</f>
        <v>-0.022890228166505</v>
      </c>
      <c r="M634" s="9" t="n">
        <f aca="false">B634/B627-1</f>
        <v>-0.0614266611512976</v>
      </c>
      <c r="N634" s="9" t="n">
        <f aca="false">B634/B604-1</f>
        <v>-0.0639438507383116</v>
      </c>
      <c r="O634" s="8" t="n">
        <f aca="false">MAX(O633,F634)</f>
        <v>5645.35730015574</v>
      </c>
      <c r="P634" s="9" t="n">
        <f aca="false">F634/O634-1</f>
        <v>-0.102416201479854</v>
      </c>
      <c r="Q634" s="8" t="n">
        <f aca="false">MAX(Q633,B634)</f>
        <v>63445.638314436</v>
      </c>
      <c r="R634" s="9" t="n">
        <f aca="false">B634/Q634-1</f>
        <v>-0.292917539727908</v>
      </c>
      <c r="S634" s="9" t="n">
        <f aca="false">B634/INDEX($B:$B,$E634)-1</f>
        <v>0.106962352859652</v>
      </c>
      <c r="T634" s="0" t="n">
        <f aca="false">IF(AND($A634&gt;=CrashTest!$B$3,$A634&lt;=CrashTest!$C$3),1,IF(AND($A634&gt;=CrashTest!$B$4,$A634&lt;=CrashTest!$C$4),2,IF(AND($A634&gt;=CrashTest!$B$5,$A634&lt;=CrashTest!$C$5),3,IF(AND($A634&gt;=CrashTest!$B$6,$A634&lt;=CrashTest!$C$6),4,IF(AND($A634&gt;=CrashTest!$B$7,$A634&lt;=CrashTest!$C$7),5,0)))))</f>
        <v>0</v>
      </c>
      <c r="U634" s="8" t="str">
        <f aca="false">IF(T634=0,"",IF(T633=T634,MAX(U633,B634),B634))</f>
        <v/>
      </c>
      <c r="V634" s="9" t="str">
        <f aca="false">IF(T634=0,"",B634/U634-1)</f>
        <v/>
      </c>
      <c r="W634" s="8" t="str">
        <f aca="false">IF(T634=0,"",IF(T633=T634,MAX(W633,F634),F634))</f>
        <v/>
      </c>
      <c r="X634" s="9" t="str">
        <f aca="false">IF(T634=0,"",F634/W634-1)</f>
        <v/>
      </c>
    </row>
    <row r="635" customFormat="false" ht="15" hidden="false" customHeight="false" outlineLevel="0" collapsed="false">
      <c r="A635" s="5" t="n">
        <v>44463</v>
      </c>
      <c r="B635" s="6" t="n">
        <v>42803.307701052</v>
      </c>
      <c r="C635" s="7" t="n">
        <v>50363.14874</v>
      </c>
      <c r="D635" s="0" t="n">
        <f aca="false">INT((ROW()-3)/30)</f>
        <v>21</v>
      </c>
      <c r="E635" s="0" t="n">
        <f aca="false">2+30*D635</f>
        <v>632</v>
      </c>
      <c r="F635" s="8" t="n">
        <f aca="false">INDEX($F:$F,$E635)*(2*B635/INDEX($B:$B,$E635)-C635/INDEX($C:$C,$E635))</f>
        <v>5013.61322209529</v>
      </c>
      <c r="G635" s="9" t="n">
        <f aca="false">B635/B634-1</f>
        <v>-0.0458745159434132</v>
      </c>
      <c r="H635" s="9" t="n">
        <f aca="false">F635/F634-1</f>
        <v>-0.0105715633099699</v>
      </c>
      <c r="I635" s="9" t="n">
        <f aca="false">LN(B635/B634)</f>
        <v>-0.0469600815332639</v>
      </c>
      <c r="J635" s="9" t="n">
        <f aca="false">LN(F635/F634)</f>
        <v>-0.0106278392532311</v>
      </c>
      <c r="K635" s="9" t="n">
        <f aca="false">F635/F628-1</f>
        <v>-0.00717702457792679</v>
      </c>
      <c r="L635" s="9" t="n">
        <f aca="false">F635/F605-1</f>
        <v>-0.0310411192812698</v>
      </c>
      <c r="M635" s="9" t="n">
        <f aca="false">B635/B628-1</f>
        <v>-0.0934152086212622</v>
      </c>
      <c r="N635" s="9" t="n">
        <f aca="false">B635/B605-1</f>
        <v>-0.126504404961874</v>
      </c>
      <c r="O635" s="8" t="n">
        <f aca="false">MAX(O634,F635)</f>
        <v>5645.35730015574</v>
      </c>
      <c r="P635" s="9" t="n">
        <f aca="false">F635/O635-1</f>
        <v>-0.111905065431912</v>
      </c>
      <c r="Q635" s="8" t="n">
        <f aca="false">MAX(Q634,B635)</f>
        <v>63445.638314436</v>
      </c>
      <c r="R635" s="9" t="n">
        <f aca="false">B635/Q635-1</f>
        <v>-0.325354605324968</v>
      </c>
      <c r="S635" s="9" t="n">
        <f aca="false">B635/INDEX($B:$B,$E635)-1</f>
        <v>0.0561809907546338</v>
      </c>
      <c r="T635" s="0" t="n">
        <f aca="false">IF(AND($A635&gt;=CrashTest!$B$3,$A635&lt;=CrashTest!$C$3),1,IF(AND($A635&gt;=CrashTest!$B$4,$A635&lt;=CrashTest!$C$4),2,IF(AND($A635&gt;=CrashTest!$B$5,$A635&lt;=CrashTest!$C$5),3,IF(AND($A635&gt;=CrashTest!$B$6,$A635&lt;=CrashTest!$C$6),4,IF(AND($A635&gt;=CrashTest!$B$7,$A635&lt;=CrashTest!$C$7),5,0)))))</f>
        <v>0</v>
      </c>
      <c r="U635" s="8" t="str">
        <f aca="false">IF(T635=0,"",IF(T634=T635,MAX(U634,B635),B635))</f>
        <v/>
      </c>
      <c r="V635" s="9" t="str">
        <f aca="false">IF(T635=0,"",B635/U635-1)</f>
        <v/>
      </c>
      <c r="W635" s="8" t="str">
        <f aca="false">IF(T635=0,"",IF(T634=T635,MAX(W634,F635),F635))</f>
        <v/>
      </c>
      <c r="X635" s="9" t="str">
        <f aca="false">IF(T635=0,"",F635/W635-1)</f>
        <v/>
      </c>
    </row>
    <row r="636" customFormat="false" ht="15" hidden="false" customHeight="false" outlineLevel="0" collapsed="false">
      <c r="A636" s="5" t="n">
        <v>44464</v>
      </c>
      <c r="B636" s="6" t="n">
        <v>42735.2658240795</v>
      </c>
      <c r="C636" s="7" t="n">
        <v>50009.89594</v>
      </c>
      <c r="D636" s="0" t="n">
        <f aca="false">INT((ROW()-3)/30)</f>
        <v>21</v>
      </c>
      <c r="E636" s="0" t="n">
        <f aca="false">2+30*D636</f>
        <v>632</v>
      </c>
      <c r="F636" s="8" t="n">
        <f aca="false">INDEX($F:$F,$E636)*(2*B636/INDEX($B:$B,$E636)-C636/INDEX($C:$C,$E636))</f>
        <v>5034.87796628716</v>
      </c>
      <c r="G636" s="9" t="n">
        <f aca="false">B636/B635-1</f>
        <v>-0.00158964062889067</v>
      </c>
      <c r="H636" s="9" t="n">
        <f aca="false">F636/F635-1</f>
        <v>0.00424140101158033</v>
      </c>
      <c r="I636" s="9" t="n">
        <f aca="false">LN(B636/B635)</f>
        <v>-0.00159090544813827</v>
      </c>
      <c r="J636" s="9" t="n">
        <f aca="false">LN(F636/F635)</f>
        <v>0.00423243162321448</v>
      </c>
      <c r="K636" s="9" t="n">
        <f aca="false">F636/F629-1</f>
        <v>-0.0105525868010488</v>
      </c>
      <c r="L636" s="9" t="n">
        <f aca="false">F636/F606-1</f>
        <v>-0.0286316811553435</v>
      </c>
      <c r="M636" s="9" t="n">
        <f aca="false">B636/B629-1</f>
        <v>-0.113450051428576</v>
      </c>
      <c r="N636" s="9" t="n">
        <f aca="false">B636/B606-1</f>
        <v>-0.0944065818880792</v>
      </c>
      <c r="O636" s="8" t="n">
        <f aca="false">MAX(O635,F636)</f>
        <v>5645.35730015574</v>
      </c>
      <c r="P636" s="9" t="n">
        <f aca="false">F636/O636-1</f>
        <v>-0.108138298678056</v>
      </c>
      <c r="Q636" s="8" t="n">
        <f aca="false">MAX(Q635,B636)</f>
        <v>63445.638314436</v>
      </c>
      <c r="R636" s="9" t="n">
        <f aca="false">B636/Q636-1</f>
        <v>-0.326427049054438</v>
      </c>
      <c r="S636" s="9" t="n">
        <f aca="false">B636/INDEX($B:$B,$E636)-1</f>
        <v>0.0545020425402683</v>
      </c>
      <c r="T636" s="0" t="n">
        <f aca="false">IF(AND($A636&gt;=CrashTest!$B$3,$A636&lt;=CrashTest!$C$3),1,IF(AND($A636&gt;=CrashTest!$B$4,$A636&lt;=CrashTest!$C$4),2,IF(AND($A636&gt;=CrashTest!$B$5,$A636&lt;=CrashTest!$C$5),3,IF(AND($A636&gt;=CrashTest!$B$6,$A636&lt;=CrashTest!$C$6),4,IF(AND($A636&gt;=CrashTest!$B$7,$A636&lt;=CrashTest!$C$7),5,0)))))</f>
        <v>0</v>
      </c>
      <c r="U636" s="8" t="str">
        <f aca="false">IF(T636=0,"",IF(T635=T636,MAX(U635,B636),B636))</f>
        <v/>
      </c>
      <c r="V636" s="9" t="str">
        <f aca="false">IF(T636=0,"",B636/U636-1)</f>
        <v/>
      </c>
      <c r="W636" s="8" t="str">
        <f aca="false">IF(T636=0,"",IF(T635=T636,MAX(W635,F636),F636))</f>
        <v/>
      </c>
      <c r="X636" s="9" t="str">
        <f aca="false">IF(T636=0,"",F636/W636-1)</f>
        <v/>
      </c>
    </row>
    <row r="637" customFormat="false" ht="15" hidden="false" customHeight="false" outlineLevel="0" collapsed="false">
      <c r="A637" s="5" t="n">
        <v>44465</v>
      </c>
      <c r="B637" s="6" t="n">
        <v>43131.2941773816</v>
      </c>
      <c r="C637" s="7" t="n">
        <v>51044.1732</v>
      </c>
      <c r="D637" s="0" t="n">
        <f aca="false">INT((ROW()-3)/30)</f>
        <v>21</v>
      </c>
      <c r="E637" s="0" t="n">
        <f aca="false">2+30*D637</f>
        <v>632</v>
      </c>
      <c r="F637" s="8" t="n">
        <f aca="false">INDEX($F:$F,$E637)*(2*B637/INDEX($B:$B,$E637)-C637/INDEX($C:$C,$E637))</f>
        <v>5020.45090722953</v>
      </c>
      <c r="G637" s="9" t="n">
        <f aca="false">B637/B636-1</f>
        <v>0.00926701509082362</v>
      </c>
      <c r="H637" s="9" t="n">
        <f aca="false">F637/F636-1</f>
        <v>-0.00286542378072163</v>
      </c>
      <c r="I637" s="9" t="n">
        <f aca="false">LN(B637/B636)</f>
        <v>0.00922433975254336</v>
      </c>
      <c r="J637" s="9" t="n">
        <f aca="false">LN(F637/F636)</f>
        <v>-0.00286953696666951</v>
      </c>
      <c r="K637" s="9" t="n">
        <f aca="false">F637/F630-1</f>
        <v>0.000444481191328894</v>
      </c>
      <c r="L637" s="9" t="n">
        <f aca="false">F637/F607-1</f>
        <v>-0.0286334969507891</v>
      </c>
      <c r="M637" s="9" t="n">
        <f aca="false">B637/B630-1</f>
        <v>-0.0865589137720808</v>
      </c>
      <c r="N637" s="9" t="n">
        <f aca="false">B637/B607-1</f>
        <v>-0.120639455980545</v>
      </c>
      <c r="O637" s="8" t="n">
        <f aca="false">MAX(O636,F637)</f>
        <v>5645.35730015574</v>
      </c>
      <c r="P637" s="9" t="n">
        <f aca="false">F637/O637-1</f>
        <v>-0.110693860406139</v>
      </c>
      <c r="Q637" s="8" t="n">
        <f aca="false">MAX(Q636,B637)</f>
        <v>63445.638314436</v>
      </c>
      <c r="R637" s="9" t="n">
        <f aca="false">B637/Q637-1</f>
        <v>-0.320185038353255</v>
      </c>
      <c r="S637" s="9" t="n">
        <f aca="false">B637/INDEX($B:$B,$E637)-1</f>
        <v>0.064274128881793</v>
      </c>
      <c r="T637" s="0" t="n">
        <f aca="false">IF(AND($A637&gt;=CrashTest!$B$3,$A637&lt;=CrashTest!$C$3),1,IF(AND($A637&gt;=CrashTest!$B$4,$A637&lt;=CrashTest!$C$4),2,IF(AND($A637&gt;=CrashTest!$B$5,$A637&lt;=CrashTest!$C$5),3,IF(AND($A637&gt;=CrashTest!$B$6,$A637&lt;=CrashTest!$C$6),4,IF(AND($A637&gt;=CrashTest!$B$7,$A637&lt;=CrashTest!$C$7),5,0)))))</f>
        <v>0</v>
      </c>
      <c r="U637" s="8" t="str">
        <f aca="false">IF(T637=0,"",IF(T636=T637,MAX(U636,B637),B637))</f>
        <v/>
      </c>
      <c r="V637" s="9" t="str">
        <f aca="false">IF(T637=0,"",B637/U637-1)</f>
        <v/>
      </c>
      <c r="W637" s="8" t="str">
        <f aca="false">IF(T637=0,"",IF(T636=T637,MAX(W636,F637),F637))</f>
        <v/>
      </c>
      <c r="X637" s="9" t="str">
        <f aca="false">IF(T637=0,"",F637/W637-1)</f>
        <v/>
      </c>
    </row>
    <row r="638" customFormat="false" ht="15" hidden="false" customHeight="false" outlineLevel="0" collapsed="false">
      <c r="A638" s="5" t="n">
        <v>44466</v>
      </c>
      <c r="B638" s="6" t="n">
        <v>42496.7852250146</v>
      </c>
      <c r="C638" s="7" t="n">
        <v>48971.67805</v>
      </c>
      <c r="D638" s="0" t="n">
        <f aca="false">INT((ROW()-3)/30)</f>
        <v>21</v>
      </c>
      <c r="E638" s="0" t="n">
        <f aca="false">2+30*D638</f>
        <v>632</v>
      </c>
      <c r="F638" s="8" t="n">
        <f aca="false">INDEX($F:$F,$E638)*(2*B638/INDEX($B:$B,$E638)-C638/INDEX($C:$C,$E638))</f>
        <v>5088.01743654899</v>
      </c>
      <c r="G638" s="9" t="n">
        <f aca="false">B638/B637-1</f>
        <v>-0.0147111039552283</v>
      </c>
      <c r="H638" s="9" t="n">
        <f aca="false">F638/F637-1</f>
        <v>0.0134582591420553</v>
      </c>
      <c r="I638" s="9" t="n">
        <f aca="false">LN(B638/B637)</f>
        <v>-0.0148203853358329</v>
      </c>
      <c r="J638" s="9" t="n">
        <f aca="false">LN(F638/F637)</f>
        <v>0.0133685011994944</v>
      </c>
      <c r="K638" s="9" t="n">
        <f aca="false">F638/F631-1</f>
        <v>0.0410152768425245</v>
      </c>
      <c r="L638" s="9" t="n">
        <f aca="false">F638/F608-1</f>
        <v>-0.012641531561865</v>
      </c>
      <c r="M638" s="9" t="n">
        <f aca="false">B638/B631-1</f>
        <v>-0.00837057164706689</v>
      </c>
      <c r="N638" s="9" t="n">
        <f aca="false">B638/B608-1</f>
        <v>-0.130099537048957</v>
      </c>
      <c r="O638" s="8" t="n">
        <f aca="false">MAX(O637,F638)</f>
        <v>5645.35730015574</v>
      </c>
      <c r="P638" s="9" t="n">
        <f aca="false">F638/O638-1</f>
        <v>-0.0987253479228639</v>
      </c>
      <c r="Q638" s="8" t="n">
        <f aca="false">MAX(Q637,B638)</f>
        <v>63445.638314436</v>
      </c>
      <c r="R638" s="9" t="n">
        <f aca="false">B638/Q638-1</f>
        <v>-0.330185866924359</v>
      </c>
      <c r="S638" s="9" t="n">
        <f aca="false">B638/INDEX($B:$B,$E638)-1</f>
        <v>0.0486174815349529</v>
      </c>
      <c r="T638" s="0" t="n">
        <f aca="false">IF(AND($A638&gt;=CrashTest!$B$3,$A638&lt;=CrashTest!$C$3),1,IF(AND($A638&gt;=CrashTest!$B$4,$A638&lt;=CrashTest!$C$4),2,IF(AND($A638&gt;=CrashTest!$B$5,$A638&lt;=CrashTest!$C$5),3,IF(AND($A638&gt;=CrashTest!$B$6,$A638&lt;=CrashTest!$C$6),4,IF(AND($A638&gt;=CrashTest!$B$7,$A638&lt;=CrashTest!$C$7),5,0)))))</f>
        <v>0</v>
      </c>
      <c r="U638" s="8" t="str">
        <f aca="false">IF(T638=0,"",IF(T637=T638,MAX(U637,B638),B638))</f>
        <v/>
      </c>
      <c r="V638" s="9" t="str">
        <f aca="false">IF(T638=0,"",B638/U638-1)</f>
        <v/>
      </c>
      <c r="W638" s="8" t="str">
        <f aca="false">IF(T638=0,"",IF(T637=T638,MAX(W637,F638),F638))</f>
        <v/>
      </c>
      <c r="X638" s="9" t="str">
        <f aca="false">IF(T638=0,"",F638/W638-1)</f>
        <v/>
      </c>
    </row>
    <row r="639" customFormat="false" ht="15" hidden="false" customHeight="false" outlineLevel="0" collapsed="false">
      <c r="A639" s="5" t="n">
        <v>44467</v>
      </c>
      <c r="B639" s="6" t="n">
        <v>41223.7862743425</v>
      </c>
      <c r="C639" s="7" t="n">
        <v>46632.13305</v>
      </c>
      <c r="D639" s="0" t="n">
        <f aca="false">INT((ROW()-3)/30)</f>
        <v>21</v>
      </c>
      <c r="E639" s="0" t="n">
        <f aca="false">2+30*D639</f>
        <v>632</v>
      </c>
      <c r="F639" s="8" t="n">
        <f aca="false">INDEX($F:$F,$E639)*(2*B639/INDEX($B:$B,$E639)-C639/INDEX($C:$C,$E639))</f>
        <v>5028.98122886416</v>
      </c>
      <c r="G639" s="9" t="n">
        <f aca="false">B639/B638-1</f>
        <v>-0.0299551823492471</v>
      </c>
      <c r="H639" s="9" t="n">
        <f aca="false">F639/F638-1</f>
        <v>-0.0116029884765627</v>
      </c>
      <c r="I639" s="9" t="n">
        <f aca="false">LN(B639/B638)</f>
        <v>-0.0304130047884068</v>
      </c>
      <c r="J639" s="9" t="n">
        <f aca="false">LN(F639/F638)</f>
        <v>-0.0116708284219927</v>
      </c>
      <c r="K639" s="9" t="n">
        <f aca="false">F639/F632-1</f>
        <v>0.0211503372276782</v>
      </c>
      <c r="L639" s="9" t="n">
        <f aca="false">F639/F609-1</f>
        <v>-0.0323438425303541</v>
      </c>
      <c r="M639" s="9" t="n">
        <f aca="false">B639/B632-1</f>
        <v>0.017205953660965</v>
      </c>
      <c r="N639" s="9" t="n">
        <f aca="false">B639/B609-1</f>
        <v>-0.157810467683559</v>
      </c>
      <c r="O639" s="8" t="n">
        <f aca="false">MAX(O638,F639)</f>
        <v>5645.35730015574</v>
      </c>
      <c r="P639" s="9" t="n">
        <f aca="false">F639/O639-1</f>
        <v>-0.109182827325133</v>
      </c>
      <c r="Q639" s="8" t="n">
        <f aca="false">MAX(Q638,B639)</f>
        <v>63445.638314436</v>
      </c>
      <c r="R639" s="9" t="n">
        <f aca="false">B639/Q639-1</f>
        <v>-0.350250271420743</v>
      </c>
      <c r="S639" s="9" t="n">
        <f aca="false">B639/INDEX($B:$B,$E639)-1</f>
        <v>0.017205953660965</v>
      </c>
      <c r="T639" s="0" t="n">
        <f aca="false">IF(AND($A639&gt;=CrashTest!$B$3,$A639&lt;=CrashTest!$C$3),1,IF(AND($A639&gt;=CrashTest!$B$4,$A639&lt;=CrashTest!$C$4),2,IF(AND($A639&gt;=CrashTest!$B$5,$A639&lt;=CrashTest!$C$5),3,IF(AND($A639&gt;=CrashTest!$B$6,$A639&lt;=CrashTest!$C$6),4,IF(AND($A639&gt;=CrashTest!$B$7,$A639&lt;=CrashTest!$C$7),5,0)))))</f>
        <v>0</v>
      </c>
      <c r="U639" s="8" t="str">
        <f aca="false">IF(T639=0,"",IF(T638=T639,MAX(U638,B639),B639))</f>
        <v/>
      </c>
      <c r="V639" s="9" t="str">
        <f aca="false">IF(T639=0,"",B639/U639-1)</f>
        <v/>
      </c>
      <c r="W639" s="8" t="str">
        <f aca="false">IF(T639=0,"",IF(T638=T639,MAX(W638,F639),F639))</f>
        <v/>
      </c>
      <c r="X639" s="9" t="str">
        <f aca="false">IF(T639=0,"",F639/W639-1)</f>
        <v/>
      </c>
    </row>
    <row r="640" customFormat="false" ht="15" hidden="false" customHeight="false" outlineLevel="0" collapsed="false">
      <c r="A640" s="5" t="n">
        <v>44468</v>
      </c>
      <c r="B640" s="6" t="n">
        <v>41453.9470131502</v>
      </c>
      <c r="C640" s="7" t="n">
        <v>47615.70505</v>
      </c>
      <c r="D640" s="0" t="n">
        <f aca="false">INT((ROW()-3)/30)</f>
        <v>21</v>
      </c>
      <c r="E640" s="0" t="n">
        <f aca="false">2+30*D640</f>
        <v>632</v>
      </c>
      <c r="F640" s="8" t="n">
        <f aca="false">INDEX($F:$F,$E640)*(2*B640/INDEX($B:$B,$E640)-C640/INDEX($C:$C,$E640))</f>
        <v>4979.667370136</v>
      </c>
      <c r="G640" s="9" t="n">
        <f aca="false">B640/B639-1</f>
        <v>0.00558320231130627</v>
      </c>
      <c r="H640" s="9" t="n">
        <f aca="false">F640/F639-1</f>
        <v>-0.0098059341413167</v>
      </c>
      <c r="I640" s="9" t="n">
        <f aca="false">LN(B640/B639)</f>
        <v>0.00556767400890577</v>
      </c>
      <c r="J640" s="9" t="n">
        <f aca="false">LN(F640/F639)</f>
        <v>-0.00985432894422868</v>
      </c>
      <c r="K640" s="9" t="n">
        <f aca="false">F640/F633-1</f>
        <v>-0.0127405911723193</v>
      </c>
      <c r="L640" s="9" t="n">
        <f aca="false">F640/F610-1</f>
        <v>-0.0312502972993401</v>
      </c>
      <c r="M640" s="9" t="n">
        <f aca="false">B640/B633-1</f>
        <v>-0.0487320735888325</v>
      </c>
      <c r="N640" s="9" t="n">
        <f aca="false">B640/B610-1</f>
        <v>-0.12035499227049</v>
      </c>
      <c r="O640" s="8" t="n">
        <f aca="false">MAX(O639,F640)</f>
        <v>5645.35730015574</v>
      </c>
      <c r="P640" s="9" t="n">
        <f aca="false">F640/O640-1</f>
        <v>-0.117918121852337</v>
      </c>
      <c r="Q640" s="8" t="n">
        <f aca="false">MAX(Q639,B640)</f>
        <v>63445.638314436</v>
      </c>
      <c r="R640" s="9" t="n">
        <f aca="false">B640/Q640-1</f>
        <v>-0.346622587234369</v>
      </c>
      <c r="S640" s="9" t="n">
        <f aca="false">B640/INDEX($B:$B,$E640)-1</f>
        <v>0.0228852202925194</v>
      </c>
      <c r="T640" s="0" t="n">
        <f aca="false">IF(AND($A640&gt;=CrashTest!$B$3,$A640&lt;=CrashTest!$C$3),1,IF(AND($A640&gt;=CrashTest!$B$4,$A640&lt;=CrashTest!$C$4),2,IF(AND($A640&gt;=CrashTest!$B$5,$A640&lt;=CrashTest!$C$5),3,IF(AND($A640&gt;=CrashTest!$B$6,$A640&lt;=CrashTest!$C$6),4,IF(AND($A640&gt;=CrashTest!$B$7,$A640&lt;=CrashTest!$C$7),5,0)))))</f>
        <v>0</v>
      </c>
      <c r="U640" s="8" t="str">
        <f aca="false">IF(T640=0,"",IF(T639=T640,MAX(U639,B640),B640))</f>
        <v/>
      </c>
      <c r="V640" s="9" t="str">
        <f aca="false">IF(T640=0,"",B640/U640-1)</f>
        <v/>
      </c>
      <c r="W640" s="8" t="str">
        <f aca="false">IF(T640=0,"",IF(T639=T640,MAX(W639,F640),F640))</f>
        <v/>
      </c>
      <c r="X640" s="9" t="str">
        <f aca="false">IF(T640=0,"",F640/W640-1)</f>
        <v/>
      </c>
    </row>
    <row r="641" customFormat="false" ht="15" hidden="false" customHeight="false" outlineLevel="0" collapsed="false">
      <c r="A641" s="5" t="n">
        <v>44469</v>
      </c>
      <c r="B641" s="6" t="n">
        <v>43781.546015488</v>
      </c>
      <c r="C641" s="7" t="n">
        <v>52167.8179</v>
      </c>
      <c r="D641" s="0" t="n">
        <f aca="false">INT((ROW()-3)/30)</f>
        <v>21</v>
      </c>
      <c r="E641" s="0" t="n">
        <f aca="false">2+30*D641</f>
        <v>632</v>
      </c>
      <c r="F641" s="8" t="n">
        <f aca="false">INDEX($F:$F,$E641)*(2*B641/INDEX($B:$B,$E641)-C641/INDEX($C:$C,$E641))</f>
        <v>5058.24757441767</v>
      </c>
      <c r="G641" s="9" t="n">
        <f aca="false">B641/B640-1</f>
        <v>0.056149032119895</v>
      </c>
      <c r="H641" s="9" t="n">
        <f aca="false">F641/F640-1</f>
        <v>0.0157802114962398</v>
      </c>
      <c r="I641" s="9" t="n">
        <f aca="false">LN(B641/B640)</f>
        <v>0.0546293042277389</v>
      </c>
      <c r="J641" s="9" t="n">
        <f aca="false">LN(F641/F640)</f>
        <v>0.0156569984866912</v>
      </c>
      <c r="K641" s="9" t="n">
        <f aca="false">F641/F634-1</f>
        <v>-0.00176304628149659</v>
      </c>
      <c r="L641" s="9" t="n">
        <f aca="false">F641/F611-1</f>
        <v>-0.0141696323459668</v>
      </c>
      <c r="M641" s="9" t="n">
        <f aca="false">B641/B634-1</f>
        <v>-0.0240686753340201</v>
      </c>
      <c r="N641" s="9" t="n">
        <f aca="false">B641/B611-1</f>
        <v>-0.0728029085359255</v>
      </c>
      <c r="O641" s="8" t="n">
        <f aca="false">MAX(O640,F641)</f>
        <v>5645.35730015574</v>
      </c>
      <c r="P641" s="9" t="n">
        <f aca="false">F641/O641-1</f>
        <v>-0.103998683258166</v>
      </c>
      <c r="Q641" s="8" t="n">
        <f aca="false">MAX(Q640,B641)</f>
        <v>63445.638314436</v>
      </c>
      <c r="R641" s="9" t="n">
        <f aca="false">B641/Q641-1</f>
        <v>-0.309936077898577</v>
      </c>
      <c r="S641" s="9" t="n">
        <f aca="false">B641/INDEX($B:$B,$E641)-1</f>
        <v>0.08031923538169</v>
      </c>
      <c r="T641" s="0" t="n">
        <f aca="false">IF(AND($A641&gt;=CrashTest!$B$3,$A641&lt;=CrashTest!$C$3),1,IF(AND($A641&gt;=CrashTest!$B$4,$A641&lt;=CrashTest!$C$4),2,IF(AND($A641&gt;=CrashTest!$B$5,$A641&lt;=CrashTest!$C$5),3,IF(AND($A641&gt;=CrashTest!$B$6,$A641&lt;=CrashTest!$C$6),4,IF(AND($A641&gt;=CrashTest!$B$7,$A641&lt;=CrashTest!$C$7),5,0)))))</f>
        <v>0</v>
      </c>
      <c r="U641" s="8" t="str">
        <f aca="false">IF(T641=0,"",IF(T640=T641,MAX(U640,B641),B641))</f>
        <v/>
      </c>
      <c r="V641" s="9" t="str">
        <f aca="false">IF(T641=0,"",B641/U641-1)</f>
        <v/>
      </c>
      <c r="W641" s="8" t="str">
        <f aca="false">IF(T641=0,"",IF(T640=T641,MAX(W640,F641),F641))</f>
        <v/>
      </c>
      <c r="X641" s="9" t="str">
        <f aca="false">IF(T641=0,"",F641/W641-1)</f>
        <v/>
      </c>
    </row>
    <row r="642" customFormat="false" ht="15" hidden="false" customHeight="false" outlineLevel="0" collapsed="false">
      <c r="A642" s="5" t="n">
        <v>44470</v>
      </c>
      <c r="B642" s="6" t="n">
        <v>48078.1315543542</v>
      </c>
      <c r="C642" s="7" t="n">
        <v>61214.62907</v>
      </c>
      <c r="D642" s="0" t="n">
        <f aca="false">INT((ROW()-3)/30)</f>
        <v>21</v>
      </c>
      <c r="E642" s="0" t="n">
        <f aca="false">2+30*D642</f>
        <v>632</v>
      </c>
      <c r="F642" s="8" t="n">
        <f aca="false">INDEX($F:$F,$E642)*(2*B642/INDEX($B:$B,$E642)-C642/INDEX($C:$C,$E642))</f>
        <v>5134.39405075213</v>
      </c>
      <c r="G642" s="9" t="n">
        <f aca="false">B642/B641-1</f>
        <v>0.098136907667588</v>
      </c>
      <c r="H642" s="9" t="n">
        <f aca="false">F642/F641-1</f>
        <v>0.0150539243511083</v>
      </c>
      <c r="I642" s="9" t="n">
        <f aca="false">LN(B642/B641)</f>
        <v>0.0936150235362557</v>
      </c>
      <c r="J642" s="9" t="n">
        <f aca="false">LN(F642/F641)</f>
        <v>0.0149417385220538</v>
      </c>
      <c r="K642" s="9" t="n">
        <f aca="false">F642/F635-1</f>
        <v>0.0240905756599956</v>
      </c>
      <c r="L642" s="9" t="n">
        <f aca="false">F642/F612-1</f>
        <v>-3.25318811679187E-005</v>
      </c>
      <c r="M642" s="9" t="n">
        <f aca="false">B642/B635-1</f>
        <v>0.123234024111939</v>
      </c>
      <c r="N642" s="9" t="n">
        <f aca="false">B642/B612-1</f>
        <v>-0.0125369549702357</v>
      </c>
      <c r="O642" s="8" t="n">
        <f aca="false">MAX(O641,F642)</f>
        <v>5645.35730015574</v>
      </c>
      <c r="P642" s="9" t="n">
        <f aca="false">F642/O642-1</f>
        <v>-0.0905103472174411</v>
      </c>
      <c r="Q642" s="8" t="n">
        <f aca="false">MAX(Q641,B642)</f>
        <v>63445.638314436</v>
      </c>
      <c r="R642" s="9" t="n">
        <f aca="false">B642/Q642-1</f>
        <v>-0.242215338490576</v>
      </c>
      <c r="S642" s="9" t="n">
        <f aca="false">B642/INDEX($B:$B,$E642)-1</f>
        <v>0.186338424435862</v>
      </c>
      <c r="T642" s="0" t="n">
        <f aca="false">IF(AND($A642&gt;=CrashTest!$B$3,$A642&lt;=CrashTest!$C$3),1,IF(AND($A642&gt;=CrashTest!$B$4,$A642&lt;=CrashTest!$C$4),2,IF(AND($A642&gt;=CrashTest!$B$5,$A642&lt;=CrashTest!$C$5),3,IF(AND($A642&gt;=CrashTest!$B$6,$A642&lt;=CrashTest!$C$6),4,IF(AND($A642&gt;=CrashTest!$B$7,$A642&lt;=CrashTest!$C$7),5,0)))))</f>
        <v>0</v>
      </c>
      <c r="U642" s="8" t="str">
        <f aca="false">IF(T642=0,"",IF(T641=T642,MAX(U641,B642),B642))</f>
        <v/>
      </c>
      <c r="V642" s="9" t="str">
        <f aca="false">IF(T642=0,"",B642/U642-1)</f>
        <v/>
      </c>
      <c r="W642" s="8" t="str">
        <f aca="false">IF(T642=0,"",IF(T641=T642,MAX(W641,F642),F642))</f>
        <v/>
      </c>
      <c r="X642" s="9" t="str">
        <f aca="false">IF(T642=0,"",F642/W642-1)</f>
        <v/>
      </c>
    </row>
    <row r="643" customFormat="false" ht="15" hidden="false" customHeight="false" outlineLevel="0" collapsed="false">
      <c r="A643" s="5" t="n">
        <v>44471</v>
      </c>
      <c r="B643" s="6" t="n">
        <v>47792.4391943308</v>
      </c>
      <c r="C643" s="7" t="n">
        <v>60020.76572</v>
      </c>
      <c r="D643" s="0" t="n">
        <f aca="false">INT((ROW()-3)/30)</f>
        <v>21</v>
      </c>
      <c r="E643" s="0" t="n">
        <f aca="false">2+30*D643</f>
        <v>632</v>
      </c>
      <c r="F643" s="8" t="n">
        <f aca="false">INDEX($F:$F,$E643)*(2*B643/INDEX($B:$B,$E643)-C643/INDEX($C:$C,$E643))</f>
        <v>5192.71478710858</v>
      </c>
      <c r="G643" s="9" t="n">
        <f aca="false">B643/B642-1</f>
        <v>-0.00594225172208318</v>
      </c>
      <c r="H643" s="9" t="n">
        <f aca="false">F643/F642-1</f>
        <v>0.0113588352938951</v>
      </c>
      <c r="I643" s="9" t="n">
        <f aca="false">LN(B643/B642)</f>
        <v>-0.00595997715404893</v>
      </c>
      <c r="J643" s="9" t="n">
        <f aca="false">LN(F643/F642)</f>
        <v>0.0112948081175283</v>
      </c>
      <c r="K643" s="9" t="n">
        <f aca="false">F643/F636-1</f>
        <v>0.031348688464403</v>
      </c>
      <c r="L643" s="9" t="n">
        <f aca="false">F643/F613-1</f>
        <v>-0.00153421935855147</v>
      </c>
      <c r="M643" s="9" t="n">
        <f aca="false">B643/B636-1</f>
        <v>0.118337239109948</v>
      </c>
      <c r="N643" s="9" t="n">
        <f aca="false">B643/B613-1</f>
        <v>-0.0319457220400254</v>
      </c>
      <c r="O643" s="8" t="n">
        <f aca="false">MAX(O642,F643)</f>
        <v>5645.35730015574</v>
      </c>
      <c r="P643" s="9" t="n">
        <f aca="false">F643/O643-1</f>
        <v>-0.0801796040499821</v>
      </c>
      <c r="Q643" s="8" t="n">
        <f aca="false">MAX(Q642,B643)</f>
        <v>63445.638314436</v>
      </c>
      <c r="R643" s="9" t="n">
        <f aca="false">B643/Q643-1</f>
        <v>-0.246718285700399</v>
      </c>
      <c r="S643" s="9" t="n">
        <f aca="false">B643/INDEX($B:$B,$E643)-1</f>
        <v>0.179288902890285</v>
      </c>
      <c r="T643" s="0" t="n">
        <f aca="false">IF(AND($A643&gt;=CrashTest!$B$3,$A643&lt;=CrashTest!$C$3),1,IF(AND($A643&gt;=CrashTest!$B$4,$A643&lt;=CrashTest!$C$4),2,IF(AND($A643&gt;=CrashTest!$B$5,$A643&lt;=CrashTest!$C$5),3,IF(AND($A643&gt;=CrashTest!$B$6,$A643&lt;=CrashTest!$C$6),4,IF(AND($A643&gt;=CrashTest!$B$7,$A643&lt;=CrashTest!$C$7),5,0)))))</f>
        <v>0</v>
      </c>
      <c r="U643" s="8" t="str">
        <f aca="false">IF(T643=0,"",IF(T642=T643,MAX(U642,B643),B643))</f>
        <v/>
      </c>
      <c r="V643" s="9" t="str">
        <f aca="false">IF(T643=0,"",B643/U643-1)</f>
        <v/>
      </c>
      <c r="W643" s="8" t="str">
        <f aca="false">IF(T643=0,"",IF(T642=T643,MAX(W642,F643),F643))</f>
        <v/>
      </c>
      <c r="X643" s="9" t="str">
        <f aca="false">IF(T643=0,"",F643/W643-1)</f>
        <v/>
      </c>
    </row>
    <row r="644" customFormat="false" ht="15" hidden="false" customHeight="false" outlineLevel="0" collapsed="false">
      <c r="A644" s="5" t="n">
        <v>44472</v>
      </c>
      <c r="B644" s="6" t="n">
        <v>48202.6229177089</v>
      </c>
      <c r="C644" s="7" t="n">
        <v>61137.06989</v>
      </c>
      <c r="D644" s="0" t="n">
        <f aca="false">INT((ROW()-3)/30)</f>
        <v>21</v>
      </c>
      <c r="E644" s="0" t="n">
        <f aca="false">2+30*D644</f>
        <v>632</v>
      </c>
      <c r="F644" s="8" t="n">
        <f aca="false">INDEX($F:$F,$E644)*(2*B644/INDEX($B:$B,$E644)-C644/INDEX($C:$C,$E644))</f>
        <v>5172.95033236119</v>
      </c>
      <c r="G644" s="9" t="n">
        <f aca="false">B644/B643-1</f>
        <v>0.00858260700422164</v>
      </c>
      <c r="H644" s="9" t="n">
        <f aca="false">F644/F643-1</f>
        <v>-0.0038061891626433</v>
      </c>
      <c r="I644" s="9" t="n">
        <f aca="false">LN(B644/B643)</f>
        <v>0.00854598582036443</v>
      </c>
      <c r="J644" s="9" t="n">
        <f aca="false">LN(F644/F643)</f>
        <v>-0.00381345113342715</v>
      </c>
      <c r="K644" s="9" t="n">
        <f aca="false">F644/F637-1</f>
        <v>0.0303756431343769</v>
      </c>
      <c r="L644" s="9" t="n">
        <f aca="false">F644/F614-1</f>
        <v>0.00035786080286826</v>
      </c>
      <c r="M644" s="9" t="n">
        <f aca="false">B644/B637-1</f>
        <v>0.117578867897424</v>
      </c>
      <c r="N644" s="9" t="n">
        <f aca="false">B644/B614-1</f>
        <v>-0.0332509724100362</v>
      </c>
      <c r="O644" s="8" t="n">
        <f aca="false">MAX(O643,F644)</f>
        <v>5645.35730015574</v>
      </c>
      <c r="P644" s="9" t="n">
        <f aca="false">F644/O644-1</f>
        <v>-0.0836806144726253</v>
      </c>
      <c r="Q644" s="8" t="n">
        <f aca="false">MAX(Q643,B644)</f>
        <v>63445.638314436</v>
      </c>
      <c r="R644" s="9" t="n">
        <f aca="false">B644/Q644-1</f>
        <v>-0.240253164783099</v>
      </c>
      <c r="S644" s="9" t="n">
        <f aca="false">B644/INDEX($B:$B,$E644)-1</f>
        <v>0.189410276088232</v>
      </c>
      <c r="T644" s="0" t="n">
        <f aca="false">IF(AND($A644&gt;=CrashTest!$B$3,$A644&lt;=CrashTest!$C$3),1,IF(AND($A644&gt;=CrashTest!$B$4,$A644&lt;=CrashTest!$C$4),2,IF(AND($A644&gt;=CrashTest!$B$5,$A644&lt;=CrashTest!$C$5),3,IF(AND($A644&gt;=CrashTest!$B$6,$A644&lt;=CrashTest!$C$6),4,IF(AND($A644&gt;=CrashTest!$B$7,$A644&lt;=CrashTest!$C$7),5,0)))))</f>
        <v>0</v>
      </c>
      <c r="U644" s="8" t="str">
        <f aca="false">IF(T644=0,"",IF(T643=T644,MAX(U643,B644),B644))</f>
        <v/>
      </c>
      <c r="V644" s="9" t="str">
        <f aca="false">IF(T644=0,"",B644/U644-1)</f>
        <v/>
      </c>
      <c r="W644" s="8" t="str">
        <f aca="false">IF(T644=0,"",IF(T643=T644,MAX(W643,F644),F644))</f>
        <v/>
      </c>
      <c r="X644" s="9" t="str">
        <f aca="false">IF(T644=0,"",F644/W644-1)</f>
        <v/>
      </c>
    </row>
    <row r="645" customFormat="false" ht="15" hidden="false" customHeight="false" outlineLevel="0" collapsed="false">
      <c r="A645" s="5" t="n">
        <v>44473</v>
      </c>
      <c r="B645" s="6" t="n">
        <v>49288.5013106371</v>
      </c>
      <c r="C645" s="7" t="n">
        <v>63184.82803</v>
      </c>
      <c r="D645" s="0" t="n">
        <f aca="false">INT((ROW()-3)/30)</f>
        <v>21</v>
      </c>
      <c r="E645" s="0" t="n">
        <f aca="false">2+30*D645</f>
        <v>632</v>
      </c>
      <c r="F645" s="8" t="n">
        <f aca="false">INDEX($F:$F,$E645)*(2*B645/INDEX($B:$B,$E645)-C645/INDEX($C:$C,$E645))</f>
        <v>5217.73265841684</v>
      </c>
      <c r="G645" s="9" t="n">
        <f aca="false">B645/B644-1</f>
        <v>0.0225273714831244</v>
      </c>
      <c r="H645" s="9" t="n">
        <f aca="false">F645/F644-1</f>
        <v>0.00865701837025257</v>
      </c>
      <c r="I645" s="9" t="n">
        <f aca="false">LN(B645/B644)</f>
        <v>0.0222773777531816</v>
      </c>
      <c r="J645" s="9" t="n">
        <f aca="false">LN(F645/F644)</f>
        <v>0.00861976125599307</v>
      </c>
      <c r="K645" s="9" t="n">
        <f aca="false">F645/F638-1</f>
        <v>0.0254942565518874</v>
      </c>
      <c r="L645" s="9" t="n">
        <f aca="false">F645/F615-1</f>
        <v>0.00338815649243474</v>
      </c>
      <c r="M645" s="9" t="n">
        <f aca="false">B645/B638-1</f>
        <v>0.159817173220546</v>
      </c>
      <c r="N645" s="9" t="n">
        <f aca="false">B645/B615-1</f>
        <v>-0.01264185884196</v>
      </c>
      <c r="O645" s="8" t="n">
        <f aca="false">MAX(O644,F645)</f>
        <v>5645.35730015574</v>
      </c>
      <c r="P645" s="9" t="n">
        <f aca="false">F645/O645-1</f>
        <v>-0.0757480207190963</v>
      </c>
      <c r="Q645" s="8" t="n">
        <f aca="false">MAX(Q644,B645)</f>
        <v>63445.638314436</v>
      </c>
      <c r="R645" s="9" t="n">
        <f aca="false">B645/Q645-1</f>
        <v>-0.22313806559304</v>
      </c>
      <c r="S645" s="9" t="n">
        <f aca="false">B645/INDEX($B:$B,$E645)-1</f>
        <v>0.216204563223517</v>
      </c>
      <c r="T645" s="0" t="n">
        <f aca="false">IF(AND($A645&gt;=CrashTest!$B$3,$A645&lt;=CrashTest!$C$3),1,IF(AND($A645&gt;=CrashTest!$B$4,$A645&lt;=CrashTest!$C$4),2,IF(AND($A645&gt;=CrashTest!$B$5,$A645&lt;=CrashTest!$C$5),3,IF(AND($A645&gt;=CrashTest!$B$6,$A645&lt;=CrashTest!$C$6),4,IF(AND($A645&gt;=CrashTest!$B$7,$A645&lt;=CrashTest!$C$7),5,0)))))</f>
        <v>0</v>
      </c>
      <c r="U645" s="8" t="str">
        <f aca="false">IF(T645=0,"",IF(T644=T645,MAX(U644,B645),B645))</f>
        <v/>
      </c>
      <c r="V645" s="9" t="str">
        <f aca="false">IF(T645=0,"",B645/U645-1)</f>
        <v/>
      </c>
      <c r="W645" s="8" t="str">
        <f aca="false">IF(T645=0,"",IF(T644=T645,MAX(W644,F645),F645))</f>
        <v/>
      </c>
      <c r="X645" s="9" t="str">
        <f aca="false">IF(T645=0,"",F645/W645-1)</f>
        <v/>
      </c>
    </row>
    <row r="646" customFormat="false" ht="15" hidden="false" customHeight="false" outlineLevel="0" collapsed="false">
      <c r="A646" s="5" t="n">
        <v>44474</v>
      </c>
      <c r="B646" s="6" t="n">
        <v>51558.0493319112</v>
      </c>
      <c r="C646" s="7" t="n">
        <v>67920.87704</v>
      </c>
      <c r="D646" s="0" t="n">
        <f aca="false">INT((ROW()-3)/30)</f>
        <v>21</v>
      </c>
      <c r="E646" s="0" t="n">
        <f aca="false">2+30*D646</f>
        <v>632</v>
      </c>
      <c r="F646" s="8" t="n">
        <f aca="false">INDEX($F:$F,$E646)*(2*B646/INDEX($B:$B,$E646)-C646/INDEX($C:$C,$E646))</f>
        <v>5262.52092511799</v>
      </c>
      <c r="G646" s="9" t="n">
        <f aca="false">B646/B645-1</f>
        <v>0.0460461965960468</v>
      </c>
      <c r="H646" s="9" t="n">
        <f aca="false">F646/F645-1</f>
        <v>0.00858385617532553</v>
      </c>
      <c r="I646" s="9" t="n">
        <f aca="false">LN(B646/B645)</f>
        <v>0.0450175296732669</v>
      </c>
      <c r="J646" s="9" t="n">
        <f aca="false">LN(F646/F645)</f>
        <v>0.00854722436078902</v>
      </c>
      <c r="K646" s="9" t="n">
        <f aca="false">F646/F639-1</f>
        <v>0.0464387687337979</v>
      </c>
      <c r="L646" s="9" t="n">
        <f aca="false">F646/F616-1</f>
        <v>0.000851098553791951</v>
      </c>
      <c r="M646" s="9" t="n">
        <f aca="false">B646/B639-1</f>
        <v>0.25068689685112</v>
      </c>
      <c r="N646" s="9" t="n">
        <f aca="false">B646/B616-1</f>
        <v>-0.00366382912294894</v>
      </c>
      <c r="O646" s="8" t="n">
        <f aca="false">MAX(O645,F646)</f>
        <v>5645.35730015574</v>
      </c>
      <c r="P646" s="9" t="n">
        <f aca="false">F646/O646-1</f>
        <v>-0.0678143746591891</v>
      </c>
      <c r="Q646" s="8" t="n">
        <f aca="false">MAX(Q645,B646)</f>
        <v>63445.638314436</v>
      </c>
      <c r="R646" s="9" t="n">
        <f aca="false">B646/Q646-1</f>
        <v>-0.187366528233352</v>
      </c>
      <c r="S646" s="9" t="n">
        <f aca="false">B646/INDEX($B:$B,$E646)-1</f>
        <v>0.272206157642716</v>
      </c>
      <c r="T646" s="0" t="n">
        <f aca="false">IF(AND($A646&gt;=CrashTest!$B$3,$A646&lt;=CrashTest!$C$3),1,IF(AND($A646&gt;=CrashTest!$B$4,$A646&lt;=CrashTest!$C$4),2,IF(AND($A646&gt;=CrashTest!$B$5,$A646&lt;=CrashTest!$C$5),3,IF(AND($A646&gt;=CrashTest!$B$6,$A646&lt;=CrashTest!$C$6),4,IF(AND($A646&gt;=CrashTest!$B$7,$A646&lt;=CrashTest!$C$7),5,0)))))</f>
        <v>0</v>
      </c>
      <c r="U646" s="8" t="str">
        <f aca="false">IF(T646=0,"",IF(T645=T646,MAX(U645,B646),B646))</f>
        <v/>
      </c>
      <c r="V646" s="9" t="str">
        <f aca="false">IF(T646=0,"",B646/U646-1)</f>
        <v/>
      </c>
      <c r="W646" s="8" t="str">
        <f aca="false">IF(T646=0,"",IF(T645=T646,MAX(W645,F646),F646))</f>
        <v/>
      </c>
      <c r="X646" s="9" t="str">
        <f aca="false">IF(T646=0,"",F646/W646-1)</f>
        <v/>
      </c>
    </row>
    <row r="647" customFormat="false" ht="15" hidden="false" customHeight="false" outlineLevel="0" collapsed="false">
      <c r="A647" s="5" t="n">
        <v>44475</v>
      </c>
      <c r="B647" s="6" t="n">
        <v>55419.800411163</v>
      </c>
      <c r="C647" s="7" t="n">
        <v>76388.58912</v>
      </c>
      <c r="D647" s="0" t="n">
        <f aca="false">INT((ROW()-3)/30)</f>
        <v>21</v>
      </c>
      <c r="E647" s="0" t="n">
        <f aca="false">2+30*D647</f>
        <v>632</v>
      </c>
      <c r="F647" s="8" t="n">
        <f aca="false">INDEX($F:$F,$E647)*(2*B647/INDEX($B:$B,$E647)-C647/INDEX($C:$C,$E647))</f>
        <v>5294.95407765683</v>
      </c>
      <c r="G647" s="9" t="n">
        <f aca="false">B647/B646-1</f>
        <v>0.0749010315419676</v>
      </c>
      <c r="H647" s="9" t="n">
        <f aca="false">F647/F646-1</f>
        <v>0.00616304486012309</v>
      </c>
      <c r="I647" s="9" t="n">
        <f aca="false">LN(B647/B646)</f>
        <v>0.0722285936596146</v>
      </c>
      <c r="J647" s="9" t="n">
        <f aca="false">LN(F647/F646)</f>
        <v>0.00614413097080048</v>
      </c>
      <c r="K647" s="9" t="n">
        <f aca="false">F647/F640-1</f>
        <v>0.0633148128350232</v>
      </c>
      <c r="L647" s="9" t="n">
        <f aca="false">F647/F617-1</f>
        <v>0.000544697663390492</v>
      </c>
      <c r="M647" s="9" t="n">
        <f aca="false">B647/B640-1</f>
        <v>0.336900449879537</v>
      </c>
      <c r="N647" s="9" t="n">
        <f aca="false">B647/B617-1</f>
        <v>0.0527959911345282</v>
      </c>
      <c r="O647" s="8" t="n">
        <f aca="false">MAX(O646,F647)</f>
        <v>5645.35730015574</v>
      </c>
      <c r="P647" s="9" t="n">
        <f aca="false">F647/O647-1</f>
        <v>-0.0620692728322517</v>
      </c>
      <c r="Q647" s="8" t="n">
        <f aca="false">MAX(Q646,B647)</f>
        <v>63445.638314436</v>
      </c>
      <c r="R647" s="9" t="n">
        <f aca="false">B647/Q647-1</f>
        <v>-0.126499442932499</v>
      </c>
      <c r="S647" s="9" t="n">
        <f aca="false">B647/INDEX($B:$B,$E647)-1</f>
        <v>0.367495711184199</v>
      </c>
      <c r="T647" s="0" t="n">
        <f aca="false">IF(AND($A647&gt;=CrashTest!$B$3,$A647&lt;=CrashTest!$C$3),1,IF(AND($A647&gt;=CrashTest!$B$4,$A647&lt;=CrashTest!$C$4),2,IF(AND($A647&gt;=CrashTest!$B$5,$A647&lt;=CrashTest!$C$5),3,IF(AND($A647&gt;=CrashTest!$B$6,$A647&lt;=CrashTest!$C$6),4,IF(AND($A647&gt;=CrashTest!$B$7,$A647&lt;=CrashTest!$C$7),5,0)))))</f>
        <v>0</v>
      </c>
      <c r="U647" s="8" t="str">
        <f aca="false">IF(T647=0,"",IF(T646=T647,MAX(U646,B647),B647))</f>
        <v/>
      </c>
      <c r="V647" s="9" t="str">
        <f aca="false">IF(T647=0,"",B647/U647-1)</f>
        <v/>
      </c>
      <c r="W647" s="8" t="str">
        <f aca="false">IF(T647=0,"",IF(T646=T647,MAX(W646,F647),F647))</f>
        <v/>
      </c>
      <c r="X647" s="9" t="str">
        <f aca="false">IF(T647=0,"",F647/W647-1)</f>
        <v/>
      </c>
    </row>
    <row r="648" customFormat="false" ht="15" hidden="false" customHeight="false" outlineLevel="0" collapsed="false">
      <c r="A648" s="5" t="n">
        <v>44476</v>
      </c>
      <c r="B648" s="6" t="n">
        <v>53805.1569125658</v>
      </c>
      <c r="C648" s="7" t="n">
        <v>72910.75171</v>
      </c>
      <c r="D648" s="0" t="n">
        <f aca="false">INT((ROW()-3)/30)</f>
        <v>21</v>
      </c>
      <c r="E648" s="0" t="n">
        <f aca="false">2+30*D648</f>
        <v>632</v>
      </c>
      <c r="F648" s="8" t="n">
        <f aca="false">INDEX($F:$F,$E648)*(2*B648/INDEX($B:$B,$E648)-C648/INDEX($C:$C,$E648))</f>
        <v>5274.69319717926</v>
      </c>
      <c r="G648" s="9" t="n">
        <f aca="false">B648/B647-1</f>
        <v>-0.029134776498978</v>
      </c>
      <c r="H648" s="9" t="n">
        <f aca="false">F648/F647-1</f>
        <v>-0.00382645065101928</v>
      </c>
      <c r="I648" s="9" t="n">
        <f aca="false">LN(B648/B647)</f>
        <v>-0.0295676220743864</v>
      </c>
      <c r="J648" s="9" t="n">
        <f aca="false">LN(F648/F647)</f>
        <v>-0.00383379024235009</v>
      </c>
      <c r="K648" s="9" t="n">
        <f aca="false">F648/F641-1</f>
        <v>0.0427906344197699</v>
      </c>
      <c r="L648" s="9" t="n">
        <f aca="false">F648/F618-1</f>
        <v>0.0346436724380625</v>
      </c>
      <c r="M648" s="9" t="n">
        <f aca="false">B648/B641-1</f>
        <v>0.228946024279999</v>
      </c>
      <c r="N648" s="9" t="n">
        <f aca="false">B648/B618-1</f>
        <v>0.148347993363875</v>
      </c>
      <c r="O648" s="8" t="n">
        <f aca="false">MAX(O647,F648)</f>
        <v>5645.35730015574</v>
      </c>
      <c r="P648" s="9" t="n">
        <f aca="false">F648/O648-1</f>
        <v>-0.0656582184738337</v>
      </c>
      <c r="Q648" s="8" t="n">
        <f aca="false">MAX(Q647,B648)</f>
        <v>63445.638314436</v>
      </c>
      <c r="R648" s="9" t="n">
        <f aca="false">B648/Q648-1</f>
        <v>-0.151948686434394</v>
      </c>
      <c r="S648" s="9" t="n">
        <f aca="false">B648/INDEX($B:$B,$E648)-1</f>
        <v>0.327654029275536</v>
      </c>
      <c r="T648" s="0" t="n">
        <f aca="false">IF(AND($A648&gt;=CrashTest!$B$3,$A648&lt;=CrashTest!$C$3),1,IF(AND($A648&gt;=CrashTest!$B$4,$A648&lt;=CrashTest!$C$4),2,IF(AND($A648&gt;=CrashTest!$B$5,$A648&lt;=CrashTest!$C$5),3,IF(AND($A648&gt;=CrashTest!$B$6,$A648&lt;=CrashTest!$C$6),4,IF(AND($A648&gt;=CrashTest!$B$7,$A648&lt;=CrashTest!$C$7),5,0)))))</f>
        <v>0</v>
      </c>
      <c r="U648" s="8" t="str">
        <f aca="false">IF(T648=0,"",IF(T647=T648,MAX(U647,B648),B648))</f>
        <v/>
      </c>
      <c r="V648" s="9" t="str">
        <f aca="false">IF(T648=0,"",B648/U648-1)</f>
        <v/>
      </c>
      <c r="W648" s="8" t="str">
        <f aca="false">IF(T648=0,"",IF(T647=T648,MAX(W647,F648),F648))</f>
        <v/>
      </c>
      <c r="X648" s="9" t="str">
        <f aca="false">IF(T648=0,"",F648/W648-1)</f>
        <v/>
      </c>
    </row>
    <row r="649" customFormat="false" ht="15" hidden="false" customHeight="false" outlineLevel="0" collapsed="false">
      <c r="A649" s="5" t="n">
        <v>44477</v>
      </c>
      <c r="B649" s="6" t="n">
        <v>53933.5275908825</v>
      </c>
      <c r="C649" s="7" t="n">
        <v>73238.65248</v>
      </c>
      <c r="D649" s="0" t="n">
        <f aca="false">INT((ROW()-3)/30)</f>
        <v>21</v>
      </c>
      <c r="E649" s="0" t="n">
        <f aca="false">2+30*D649</f>
        <v>632</v>
      </c>
      <c r="F649" s="8" t="n">
        <f aca="false">INDEX($F:$F,$E649)*(2*B649/INDEX($B:$B,$E649)-C649/INDEX($C:$C,$E649))</f>
        <v>5270.80382069289</v>
      </c>
      <c r="G649" s="9" t="n">
        <f aca="false">B649/B648-1</f>
        <v>0.0023858433964854</v>
      </c>
      <c r="H649" s="9" t="n">
        <f aca="false">F649/F648-1</f>
        <v>-0.00073736544306513</v>
      </c>
      <c r="I649" s="9" t="n">
        <f aca="false">LN(B649/B648)</f>
        <v>0.00238300179098213</v>
      </c>
      <c r="J649" s="9" t="n">
        <f aca="false">LN(F649/F648)</f>
        <v>-0.000737637430674505</v>
      </c>
      <c r="K649" s="9" t="n">
        <f aca="false">F649/F642-1</f>
        <v>0.026567842006747</v>
      </c>
      <c r="L649" s="9" t="n">
        <f aca="false">F649/F619-1</f>
        <v>0.0328089352313545</v>
      </c>
      <c r="M649" s="9" t="n">
        <f aca="false">B649/B642-1</f>
        <v>0.121789176226796</v>
      </c>
      <c r="N649" s="9" t="n">
        <f aca="false">B649/B619-1</f>
        <v>0.167696283236793</v>
      </c>
      <c r="O649" s="8" t="n">
        <f aca="false">MAX(O648,F649)</f>
        <v>5645.35730015574</v>
      </c>
      <c r="P649" s="9" t="n">
        <f aca="false">F649/O649-1</f>
        <v>-0.066347169815543</v>
      </c>
      <c r="Q649" s="8" t="n">
        <f aca="false">MAX(Q648,B649)</f>
        <v>63445.638314436</v>
      </c>
      <c r="R649" s="9" t="n">
        <f aca="false">B649/Q649-1</f>
        <v>-0.149925368808043</v>
      </c>
      <c r="S649" s="9" t="n">
        <f aca="false">B649/INDEX($B:$B,$E649)-1</f>
        <v>0.3308216038741</v>
      </c>
      <c r="T649" s="0" t="n">
        <f aca="false">IF(AND($A649&gt;=CrashTest!$B$3,$A649&lt;=CrashTest!$C$3),1,IF(AND($A649&gt;=CrashTest!$B$4,$A649&lt;=CrashTest!$C$4),2,IF(AND($A649&gt;=CrashTest!$B$5,$A649&lt;=CrashTest!$C$5),3,IF(AND($A649&gt;=CrashTest!$B$6,$A649&lt;=CrashTest!$C$6),4,IF(AND($A649&gt;=CrashTest!$B$7,$A649&lt;=CrashTest!$C$7),5,0)))))</f>
        <v>0</v>
      </c>
      <c r="U649" s="8" t="str">
        <f aca="false">IF(T649=0,"",IF(T648=T649,MAX(U648,B649),B649))</f>
        <v/>
      </c>
      <c r="V649" s="9" t="str">
        <f aca="false">IF(T649=0,"",B649/U649-1)</f>
        <v/>
      </c>
      <c r="W649" s="8" t="str">
        <f aca="false">IF(T649=0,"",IF(T648=T649,MAX(W648,F649),F649))</f>
        <v/>
      </c>
      <c r="X649" s="9" t="str">
        <f aca="false">IF(T649=0,"",F649/W649-1)</f>
        <v/>
      </c>
    </row>
    <row r="650" customFormat="false" ht="15" hidden="false" customHeight="false" outlineLevel="0" collapsed="false">
      <c r="A650" s="5" t="n">
        <v>44478</v>
      </c>
      <c r="B650" s="6" t="n">
        <v>55010.9224751607</v>
      </c>
      <c r="C650" s="7" t="n">
        <v>75409.21633</v>
      </c>
      <c r="D650" s="0" t="n">
        <f aca="false">INT((ROW()-3)/30)</f>
        <v>21</v>
      </c>
      <c r="E650" s="0" t="n">
        <f aca="false">2+30*D650</f>
        <v>632</v>
      </c>
      <c r="F650" s="8" t="n">
        <f aca="false">INDEX($F:$F,$E650)*(2*B650/INDEX($B:$B,$E650)-C650/INDEX($C:$C,$E650))</f>
        <v>5300.38279051341</v>
      </c>
      <c r="G650" s="9" t="n">
        <f aca="false">B650/B649-1</f>
        <v>0.0199763474114076</v>
      </c>
      <c r="H650" s="9" t="n">
        <f aca="false">F650/F649-1</f>
        <v>0.0056118517832886</v>
      </c>
      <c r="I650" s="9" t="n">
        <f aca="false">LN(B650/B649)</f>
        <v>0.0197794382149696</v>
      </c>
      <c r="J650" s="9" t="n">
        <f aca="false">LN(F650/F649)</f>
        <v>0.00559616400735316</v>
      </c>
      <c r="K650" s="9" t="n">
        <f aca="false">F650/F643-1</f>
        <v>0.0207344342639675</v>
      </c>
      <c r="L650" s="9" t="n">
        <f aca="false">F650/F620-1</f>
        <v>0.0415942304007713</v>
      </c>
      <c r="M650" s="9" t="n">
        <f aca="false">B650/B643-1</f>
        <v>0.151038185171477</v>
      </c>
      <c r="N650" s="9" t="n">
        <f aca="false">B650/B620-1</f>
        <v>0.184335274237609</v>
      </c>
      <c r="O650" s="8" t="n">
        <f aca="false">MAX(O649,F650)</f>
        <v>5645.35730015574</v>
      </c>
      <c r="P650" s="9" t="n">
        <f aca="false">F650/O650-1</f>
        <v>-0.0611076485154999</v>
      </c>
      <c r="Q650" s="8" t="n">
        <f aca="false">MAX(Q649,B650)</f>
        <v>63445.638314436</v>
      </c>
      <c r="R650" s="9" t="n">
        <f aca="false">B650/Q650-1</f>
        <v>-0.132943982649728</v>
      </c>
      <c r="S650" s="9" t="n">
        <f aca="false">B650/INDEX($B:$B,$E650)-1</f>
        <v>0.357406558575696</v>
      </c>
      <c r="T650" s="0" t="n">
        <f aca="false">IF(AND($A650&gt;=CrashTest!$B$3,$A650&lt;=CrashTest!$C$3),1,IF(AND($A650&gt;=CrashTest!$B$4,$A650&lt;=CrashTest!$C$4),2,IF(AND($A650&gt;=CrashTest!$B$5,$A650&lt;=CrashTest!$C$5),3,IF(AND($A650&gt;=CrashTest!$B$6,$A650&lt;=CrashTest!$C$6),4,IF(AND($A650&gt;=CrashTest!$B$7,$A650&lt;=CrashTest!$C$7),5,0)))))</f>
        <v>0</v>
      </c>
      <c r="U650" s="8" t="str">
        <f aca="false">IF(T650=0,"",IF(T649=T650,MAX(U649,B650),B650))</f>
        <v/>
      </c>
      <c r="V650" s="9" t="str">
        <f aca="false">IF(T650=0,"",B650/U650-1)</f>
        <v/>
      </c>
      <c r="W650" s="8" t="str">
        <f aca="false">IF(T650=0,"",IF(T649=T650,MAX(W649,F650),F650))</f>
        <v/>
      </c>
      <c r="X650" s="9" t="str">
        <f aca="false">IF(T650=0,"",F650/W650-1)</f>
        <v/>
      </c>
    </row>
    <row r="651" customFormat="false" ht="15" hidden="false" customHeight="false" outlineLevel="0" collapsed="false">
      <c r="A651" s="5" t="n">
        <v>44479</v>
      </c>
      <c r="B651" s="6" t="n">
        <v>54701.2797022209</v>
      </c>
      <c r="C651" s="7" t="n">
        <v>74781.55618</v>
      </c>
      <c r="D651" s="0" t="n">
        <f aca="false">INT((ROW()-3)/30)</f>
        <v>21</v>
      </c>
      <c r="E651" s="0" t="n">
        <f aca="false">2+30*D651</f>
        <v>632</v>
      </c>
      <c r="F651" s="8" t="n">
        <f aca="false">INDEX($F:$F,$E651)*(2*B651/INDEX($B:$B,$E651)-C651/INDEX($C:$C,$E651))</f>
        <v>5292.29285137424</v>
      </c>
      <c r="G651" s="9" t="n">
        <f aca="false">B651/B650-1</f>
        <v>-0.00562875078271263</v>
      </c>
      <c r="H651" s="9" t="n">
        <f aca="false">F651/F650-1</f>
        <v>-0.00152629337519816</v>
      </c>
      <c r="I651" s="9" t="n">
        <f aca="false">LN(B651/B650)</f>
        <v>-0.00564465189741358</v>
      </c>
      <c r="J651" s="9" t="n">
        <f aca="false">LN(F651/F650)</f>
        <v>-0.0015274593474933</v>
      </c>
      <c r="K651" s="9" t="n">
        <f aca="false">F651/F644-1</f>
        <v>0.023070493885561</v>
      </c>
      <c r="L651" s="9" t="n">
        <f aca="false">F651/F621-1</f>
        <v>0.0569742334218817</v>
      </c>
      <c r="M651" s="9" t="n">
        <f aca="false">B651/B644-1</f>
        <v>0.13481956771536</v>
      </c>
      <c r="N651" s="9" t="n">
        <f aca="false">B651/B621-1</f>
        <v>0.221957845630163</v>
      </c>
      <c r="O651" s="8" t="n">
        <f aca="false">MAX(O650,F651)</f>
        <v>5645.35730015574</v>
      </c>
      <c r="P651" s="9" t="n">
        <f aca="false">F651/O651-1</f>
        <v>-0.0625406736915949</v>
      </c>
      <c r="Q651" s="8" t="n">
        <f aca="false">MAX(Q650,B651)</f>
        <v>63445.638314436</v>
      </c>
      <c r="R651" s="9" t="n">
        <f aca="false">B651/Q651-1</f>
        <v>-0.137824424886044</v>
      </c>
      <c r="S651" s="9" t="n">
        <f aca="false">B651/INDEX($B:$B,$E651)-1</f>
        <v>0.349766055346654</v>
      </c>
      <c r="T651" s="0" t="n">
        <f aca="false">IF(AND($A651&gt;=CrashTest!$B$3,$A651&lt;=CrashTest!$C$3),1,IF(AND($A651&gt;=CrashTest!$B$4,$A651&lt;=CrashTest!$C$4),2,IF(AND($A651&gt;=CrashTest!$B$5,$A651&lt;=CrashTest!$C$5),3,IF(AND($A651&gt;=CrashTest!$B$6,$A651&lt;=CrashTest!$C$6),4,IF(AND($A651&gt;=CrashTest!$B$7,$A651&lt;=CrashTest!$C$7),5,0)))))</f>
        <v>0</v>
      </c>
      <c r="U651" s="8" t="str">
        <f aca="false">IF(T651=0,"",IF(T650=T651,MAX(U650,B651),B651))</f>
        <v/>
      </c>
      <c r="V651" s="9" t="str">
        <f aca="false">IF(T651=0,"",B651/U651-1)</f>
        <v/>
      </c>
      <c r="W651" s="8" t="str">
        <f aca="false">IF(T651=0,"",IF(T650=T651,MAX(W650,F651),F651))</f>
        <v/>
      </c>
      <c r="X651" s="9" t="str">
        <f aca="false">IF(T651=0,"",F651/W651-1)</f>
        <v/>
      </c>
    </row>
    <row r="652" customFormat="false" ht="15" hidden="false" customHeight="false" outlineLevel="0" collapsed="false">
      <c r="A652" s="5" t="n">
        <v>44480</v>
      </c>
      <c r="B652" s="6" t="n">
        <v>57289.1864570426</v>
      </c>
      <c r="C652" s="7" t="n">
        <v>81069.26309</v>
      </c>
      <c r="D652" s="0" t="n">
        <f aca="false">INT((ROW()-3)/30)</f>
        <v>21</v>
      </c>
      <c r="E652" s="0" t="n">
        <f aca="false">2+30*D652</f>
        <v>632</v>
      </c>
      <c r="F652" s="8" t="n">
        <f aca="false">INDEX($F:$F,$E652)*(2*B652/INDEX($B:$B,$E652)-C652/INDEX($C:$C,$E652))</f>
        <v>5248.4118890215</v>
      </c>
      <c r="G652" s="9" t="n">
        <f aca="false">B652/B651-1</f>
        <v>0.0473098027854113</v>
      </c>
      <c r="H652" s="9" t="n">
        <f aca="false">F652/F651-1</f>
        <v>-0.00829148416103709</v>
      </c>
      <c r="I652" s="9" t="n">
        <f aca="false">LN(B652/B651)</f>
        <v>0.0462247838079763</v>
      </c>
      <c r="J652" s="9" t="n">
        <f aca="false">LN(F652/F651)</f>
        <v>-0.00832604971493424</v>
      </c>
      <c r="K652" s="9" t="n">
        <f aca="false">F652/F645-1</f>
        <v>0.00587980117286491</v>
      </c>
      <c r="L652" s="9" t="n">
        <f aca="false">F652/F622-1</f>
        <v>0.0484235275867109</v>
      </c>
      <c r="M652" s="9" t="n">
        <f aca="false">B652/B645-1</f>
        <v>0.162323562974289</v>
      </c>
      <c r="N652" s="9" t="n">
        <f aca="false">B652/B622-1</f>
        <v>0.270309878150873</v>
      </c>
      <c r="O652" s="8" t="n">
        <f aca="false">MAX(O651,F652)</f>
        <v>5645.35730015574</v>
      </c>
      <c r="P652" s="9" t="n">
        <f aca="false">F652/O652-1</f>
        <v>-0.0703136028472976</v>
      </c>
      <c r="Q652" s="8" t="n">
        <f aca="false">MAX(Q651,B652)</f>
        <v>63445.638314436</v>
      </c>
      <c r="R652" s="9" t="n">
        <f aca="false">B652/Q652-1</f>
        <v>-0.0970350684610042</v>
      </c>
      <c r="S652" s="9" t="n">
        <f aca="false">B652/INDEX($B:$B,$E652)-1</f>
        <v>0.413623221231547</v>
      </c>
      <c r="T652" s="0" t="n">
        <f aca="false">IF(AND($A652&gt;=CrashTest!$B$3,$A652&lt;=CrashTest!$C$3),1,IF(AND($A652&gt;=CrashTest!$B$4,$A652&lt;=CrashTest!$C$4),2,IF(AND($A652&gt;=CrashTest!$B$5,$A652&lt;=CrashTest!$C$5),3,IF(AND($A652&gt;=CrashTest!$B$6,$A652&lt;=CrashTest!$C$6),4,IF(AND($A652&gt;=CrashTest!$B$7,$A652&lt;=CrashTest!$C$7),5,0)))))</f>
        <v>0</v>
      </c>
      <c r="U652" s="8" t="str">
        <f aca="false">IF(T652=0,"",IF(T651=T652,MAX(U651,B652),B652))</f>
        <v/>
      </c>
      <c r="V652" s="9" t="str">
        <f aca="false">IF(T652=0,"",B652/U652-1)</f>
        <v/>
      </c>
      <c r="W652" s="8" t="str">
        <f aca="false">IF(T652=0,"",IF(T651=T652,MAX(W651,F652),F652))</f>
        <v/>
      </c>
      <c r="X652" s="9" t="str">
        <f aca="false">IF(T652=0,"",F652/W652-1)</f>
        <v/>
      </c>
    </row>
    <row r="653" customFormat="false" ht="15" hidden="false" customHeight="false" outlineLevel="0" collapsed="false">
      <c r="A653" s="5" t="n">
        <v>44481</v>
      </c>
      <c r="B653" s="6" t="n">
        <v>56196.1812597896</v>
      </c>
      <c r="C653" s="7" t="n">
        <v>77719.60571</v>
      </c>
      <c r="D653" s="0" t="n">
        <f aca="false">INT((ROW()-3)/30)</f>
        <v>21</v>
      </c>
      <c r="E653" s="0" t="n">
        <f aca="false">2+30*D653</f>
        <v>632</v>
      </c>
      <c r="F653" s="8" t="n">
        <f aca="false">INDEX($F:$F,$E653)*(2*B653/INDEX($B:$B,$E653)-C653/INDEX($C:$C,$E653))</f>
        <v>5341.21441135405</v>
      </c>
      <c r="G653" s="9" t="n">
        <f aca="false">B653/B652-1</f>
        <v>-0.0190787348337119</v>
      </c>
      <c r="H653" s="9" t="n">
        <f aca="false">F653/F652-1</f>
        <v>0.0176820196842167</v>
      </c>
      <c r="I653" s="9" t="n">
        <f aca="false">LN(B653/B652)</f>
        <v>-0.0192630824070908</v>
      </c>
      <c r="J653" s="9" t="n">
        <f aca="false">LN(F653/F652)</f>
        <v>0.0175275114603988</v>
      </c>
      <c r="K653" s="9" t="n">
        <f aca="false">F653/F646-1</f>
        <v>0.0149535721293681</v>
      </c>
      <c r="L653" s="9" t="n">
        <f aca="false">F653/F623-1</f>
        <v>0.0506379550829528</v>
      </c>
      <c r="M653" s="9" t="n">
        <f aca="false">B653/B646-1</f>
        <v>0.0899594144460327</v>
      </c>
      <c r="N653" s="9" t="n">
        <f aca="false">B653/B623-1</f>
        <v>0.216878215135101</v>
      </c>
      <c r="O653" s="8" t="n">
        <f aca="false">MAX(O652,F653)</f>
        <v>5645.35730015574</v>
      </c>
      <c r="P653" s="9" t="n">
        <f aca="false">F653/O653-1</f>
        <v>-0.0538748696726951</v>
      </c>
      <c r="Q653" s="8" t="n">
        <f aca="false">MAX(Q652,B653)</f>
        <v>63445.638314436</v>
      </c>
      <c r="R653" s="9" t="n">
        <f aca="false">B653/Q653-1</f>
        <v>-0.114262496953978</v>
      </c>
      <c r="S653" s="9" t="n">
        <f aca="false">B653/INDEX($B:$B,$E653)-1</f>
        <v>0.386653078638892</v>
      </c>
      <c r="T653" s="0" t="n">
        <f aca="false">IF(AND($A653&gt;=CrashTest!$B$3,$A653&lt;=CrashTest!$C$3),1,IF(AND($A653&gt;=CrashTest!$B$4,$A653&lt;=CrashTest!$C$4),2,IF(AND($A653&gt;=CrashTest!$B$5,$A653&lt;=CrashTest!$C$5),3,IF(AND($A653&gt;=CrashTest!$B$6,$A653&lt;=CrashTest!$C$6),4,IF(AND($A653&gt;=CrashTest!$B$7,$A653&lt;=CrashTest!$C$7),5,0)))))</f>
        <v>0</v>
      </c>
      <c r="U653" s="8" t="str">
        <f aca="false">IF(T653=0,"",IF(T652=T653,MAX(U652,B653),B653))</f>
        <v/>
      </c>
      <c r="V653" s="9" t="str">
        <f aca="false">IF(T653=0,"",B653/U653-1)</f>
        <v/>
      </c>
      <c r="W653" s="8" t="str">
        <f aca="false">IF(T653=0,"",IF(T652=T653,MAX(W652,F653),F653))</f>
        <v/>
      </c>
      <c r="X653" s="9" t="str">
        <f aca="false">IF(T653=0,"",F653/W653-1)</f>
        <v/>
      </c>
    </row>
    <row r="654" customFormat="false" ht="15" hidden="false" customHeight="false" outlineLevel="0" collapsed="false">
      <c r="A654" s="5" t="n">
        <v>44482</v>
      </c>
      <c r="B654" s="6" t="n">
        <v>57348.8928769725</v>
      </c>
      <c r="C654" s="7" t="n">
        <v>80809.46733</v>
      </c>
      <c r="D654" s="0" t="n">
        <f aca="false">INT((ROW()-3)/30)</f>
        <v>21</v>
      </c>
      <c r="E654" s="0" t="n">
        <f aca="false">2+30*D654</f>
        <v>632</v>
      </c>
      <c r="F654" s="8" t="n">
        <f aca="false">INDEX($F:$F,$E654)*(2*B654/INDEX($B:$B,$E654)-C654/INDEX($C:$C,$E654))</f>
        <v>5290.72394573969</v>
      </c>
      <c r="G654" s="9" t="n">
        <f aca="false">B654/B653-1</f>
        <v>0.0205122766590495</v>
      </c>
      <c r="H654" s="9" t="n">
        <f aca="false">F654/F653-1</f>
        <v>-0.00945299359393459</v>
      </c>
      <c r="I654" s="9" t="n">
        <f aca="false">LN(B654/B653)</f>
        <v>0.0203047332385667</v>
      </c>
      <c r="J654" s="9" t="n">
        <f aca="false">LN(F654/F653)</f>
        <v>-0.00949795671965125</v>
      </c>
      <c r="K654" s="9" t="n">
        <f aca="false">F654/F647-1</f>
        <v>-0.000798898697722095</v>
      </c>
      <c r="L654" s="9" t="n">
        <f aca="false">F654/F624-1</f>
        <v>0.0509905901011434</v>
      </c>
      <c r="M654" s="9" t="n">
        <f aca="false">B654/B647-1</f>
        <v>0.034808722721797</v>
      </c>
      <c r="N654" s="9" t="n">
        <f aca="false">B654/B624-1</f>
        <v>0.274659984034203</v>
      </c>
      <c r="O654" s="8" t="n">
        <f aca="false">MAX(O653,F654)</f>
        <v>5645.35730015574</v>
      </c>
      <c r="P654" s="9" t="n">
        <f aca="false">F654/O654-1</f>
        <v>-0.0628185844687396</v>
      </c>
      <c r="Q654" s="8" t="n">
        <f aca="false">MAX(Q653,B654)</f>
        <v>63445.638314436</v>
      </c>
      <c r="R654" s="9" t="n">
        <f aca="false">B654/Q654-1</f>
        <v>-0.0960940042442017</v>
      </c>
      <c r="S654" s="9" t="n">
        <f aca="false">B654/INDEX($B:$B,$E654)-1</f>
        <v>0.415096490218056</v>
      </c>
      <c r="T654" s="0" t="n">
        <f aca="false">IF(AND($A654&gt;=CrashTest!$B$3,$A654&lt;=CrashTest!$C$3),1,IF(AND($A654&gt;=CrashTest!$B$4,$A654&lt;=CrashTest!$C$4),2,IF(AND($A654&gt;=CrashTest!$B$5,$A654&lt;=CrashTest!$C$5),3,IF(AND($A654&gt;=CrashTest!$B$6,$A654&lt;=CrashTest!$C$6),4,IF(AND($A654&gt;=CrashTest!$B$7,$A654&lt;=CrashTest!$C$7),5,0)))))</f>
        <v>0</v>
      </c>
      <c r="U654" s="8" t="str">
        <f aca="false">IF(T654=0,"",IF(T653=T654,MAX(U653,B654),B654))</f>
        <v/>
      </c>
      <c r="V654" s="9" t="str">
        <f aca="false">IF(T654=0,"",B654/U654-1)</f>
        <v/>
      </c>
      <c r="W654" s="8" t="str">
        <f aca="false">IF(T654=0,"",IF(T653=T654,MAX(W653,F654),F654))</f>
        <v/>
      </c>
      <c r="X654" s="9" t="str">
        <f aca="false">IF(T654=0,"",F654/W654-1)</f>
        <v/>
      </c>
    </row>
    <row r="655" customFormat="false" ht="15" hidden="false" customHeight="false" outlineLevel="0" collapsed="false">
      <c r="A655" s="5" t="n">
        <v>44483</v>
      </c>
      <c r="B655" s="6" t="n">
        <v>57384.0369146698</v>
      </c>
      <c r="C655" s="7" t="n">
        <v>80773.60543</v>
      </c>
      <c r="D655" s="0" t="n">
        <f aca="false">INT((ROW()-3)/30)</f>
        <v>21</v>
      </c>
      <c r="E655" s="0" t="n">
        <f aca="false">2+30*D655</f>
        <v>632</v>
      </c>
      <c r="F655" s="8" t="n">
        <f aca="false">INDEX($F:$F,$E655)*(2*B655/INDEX($B:$B,$E655)-C655/INDEX($C:$C,$E655))</f>
        <v>5303.10302500263</v>
      </c>
      <c r="G655" s="9" t="n">
        <f aca="false">B655/B654-1</f>
        <v>0.000612811092494559</v>
      </c>
      <c r="H655" s="9" t="n">
        <f aca="false">F655/F654-1</f>
        <v>0.00233977039624267</v>
      </c>
      <c r="I655" s="9" t="n">
        <f aca="false">LN(B655/B654)</f>
        <v>0.000612623400452945</v>
      </c>
      <c r="J655" s="9" t="n">
        <f aca="false">LN(F655/F654)</f>
        <v>0.0023370373957214</v>
      </c>
      <c r="K655" s="9" t="n">
        <f aca="false">F655/F648-1</f>
        <v>0.00538606261280838</v>
      </c>
      <c r="L655" s="9" t="n">
        <f aca="false">F655/F625-1</f>
        <v>0.0464218179943996</v>
      </c>
      <c r="M655" s="9" t="n">
        <f aca="false">B655/B648-1</f>
        <v>0.0665155573827196</v>
      </c>
      <c r="N655" s="9" t="n">
        <f aca="false">B655/B625-1</f>
        <v>0.220349688054597</v>
      </c>
      <c r="O655" s="8" t="n">
        <f aca="false">MAX(O654,F655)</f>
        <v>5645.35730015574</v>
      </c>
      <c r="P655" s="9" t="n">
        <f aca="false">F655/O655-1</f>
        <v>-0.0606257951367708</v>
      </c>
      <c r="Q655" s="8" t="n">
        <f aca="false">MAX(Q654,B655)</f>
        <v>63445.638314436</v>
      </c>
      <c r="R655" s="9" t="n">
        <f aca="false">B655/Q655-1</f>
        <v>-0.0955400806234301</v>
      </c>
      <c r="S655" s="9" t="n">
        <f aca="false">B655/INDEX($B:$B,$E655)-1</f>
        <v>0.415963677044212</v>
      </c>
      <c r="T655" s="0" t="n">
        <f aca="false">IF(AND($A655&gt;=CrashTest!$B$3,$A655&lt;=CrashTest!$C$3),1,IF(AND($A655&gt;=CrashTest!$B$4,$A655&lt;=CrashTest!$C$4),2,IF(AND($A655&gt;=CrashTest!$B$5,$A655&lt;=CrashTest!$C$5),3,IF(AND($A655&gt;=CrashTest!$B$6,$A655&lt;=CrashTest!$C$6),4,IF(AND($A655&gt;=CrashTest!$B$7,$A655&lt;=CrashTest!$C$7),5,0)))))</f>
        <v>0</v>
      </c>
      <c r="U655" s="8" t="str">
        <f aca="false">IF(T655=0,"",IF(T654=T655,MAX(U654,B655),B655))</f>
        <v/>
      </c>
      <c r="V655" s="9" t="str">
        <f aca="false">IF(T655=0,"",B655/U655-1)</f>
        <v/>
      </c>
      <c r="W655" s="8" t="str">
        <f aca="false">IF(T655=0,"",IF(T654=T655,MAX(W654,F655),F655))</f>
        <v/>
      </c>
      <c r="X655" s="9" t="str">
        <f aca="false">IF(T655=0,"",F655/W655-1)</f>
        <v/>
      </c>
    </row>
    <row r="656" customFormat="false" ht="15" hidden="false" customHeight="false" outlineLevel="0" collapsed="false">
      <c r="A656" s="5" t="n">
        <v>44484</v>
      </c>
      <c r="B656" s="6" t="n">
        <v>61446.0840073057</v>
      </c>
      <c r="C656" s="7" t="n">
        <v>90573.07913</v>
      </c>
      <c r="D656" s="0" t="n">
        <f aca="false">INT((ROW()-3)/30)</f>
        <v>21</v>
      </c>
      <c r="E656" s="0" t="n">
        <f aca="false">2+30*D656</f>
        <v>632</v>
      </c>
      <c r="F656" s="8" t="n">
        <f aca="false">INDEX($F:$F,$E656)*(2*B656/INDEX($B:$B,$E656)-C656/INDEX($C:$C,$E656))</f>
        <v>5241.70397130045</v>
      </c>
      <c r="G656" s="9" t="n">
        <f aca="false">B656/B655-1</f>
        <v>0.0707870570116245</v>
      </c>
      <c r="H656" s="9" t="n">
        <f aca="false">F656/F655-1</f>
        <v>-0.0115779484978317</v>
      </c>
      <c r="I656" s="9" t="n">
        <f aca="false">LN(B656/B655)</f>
        <v>0.0683939453773603</v>
      </c>
      <c r="J656" s="9" t="n">
        <f aca="false">LN(F656/F655)</f>
        <v>-0.0116454948148854</v>
      </c>
      <c r="K656" s="9" t="n">
        <f aca="false">F656/F649-1</f>
        <v>-0.00552095095594307</v>
      </c>
      <c r="L656" s="9" t="n">
        <f aca="false">F656/F626-1</f>
        <v>0.0217638392445074</v>
      </c>
      <c r="M656" s="9" t="n">
        <f aca="false">B656/B649-1</f>
        <v>0.139292880551229</v>
      </c>
      <c r="N656" s="9" t="n">
        <f aca="false">B656/B626-1</f>
        <v>0.275683402208448</v>
      </c>
      <c r="O656" s="8" t="n">
        <f aca="false">MAX(O655,F656)</f>
        <v>5645.35730015574</v>
      </c>
      <c r="P656" s="9" t="n">
        <f aca="false">F656/O656-1</f>
        <v>-0.0715018213008688</v>
      </c>
      <c r="Q656" s="8" t="n">
        <f aca="false">MAX(Q655,B656)</f>
        <v>63445.638314436</v>
      </c>
      <c r="R656" s="9" t="n">
        <f aca="false">B656/Q656-1</f>
        <v>-0.0315160247457915</v>
      </c>
      <c r="S656" s="9" t="n">
        <f aca="false">B656/INDEX($B:$B,$E656)-1</f>
        <v>0.51619557857753</v>
      </c>
      <c r="T656" s="0" t="n">
        <f aca="false">IF(AND($A656&gt;=CrashTest!$B$3,$A656&lt;=CrashTest!$C$3),1,IF(AND($A656&gt;=CrashTest!$B$4,$A656&lt;=CrashTest!$C$4),2,IF(AND($A656&gt;=CrashTest!$B$5,$A656&lt;=CrashTest!$C$5),3,IF(AND($A656&gt;=CrashTest!$B$6,$A656&lt;=CrashTest!$C$6),4,IF(AND($A656&gt;=CrashTest!$B$7,$A656&lt;=CrashTest!$C$7),5,0)))))</f>
        <v>0</v>
      </c>
      <c r="U656" s="8" t="str">
        <f aca="false">IF(T656=0,"",IF(T655=T656,MAX(U655,B656),B656))</f>
        <v/>
      </c>
      <c r="V656" s="9" t="str">
        <f aca="false">IF(T656=0,"",B656/U656-1)</f>
        <v/>
      </c>
      <c r="W656" s="8" t="str">
        <f aca="false">IF(T656=0,"",IF(T655=T656,MAX(W655,F656),F656))</f>
        <v/>
      </c>
      <c r="X656" s="9" t="str">
        <f aca="false">IF(T656=0,"",F656/W656-1)</f>
        <v/>
      </c>
    </row>
    <row r="657" customFormat="false" ht="15" hidden="false" customHeight="false" outlineLevel="0" collapsed="false">
      <c r="A657" s="5" t="n">
        <v>44485</v>
      </c>
      <c r="B657" s="6" t="n">
        <v>60932.0632119228</v>
      </c>
      <c r="C657" s="7" t="n">
        <v>88725.28549</v>
      </c>
      <c r="D657" s="0" t="n">
        <f aca="false">INT((ROW()-3)/30)</f>
        <v>21</v>
      </c>
      <c r="E657" s="0" t="n">
        <f aca="false">2+30*D657</f>
        <v>632</v>
      </c>
      <c r="F657" s="8" t="n">
        <f aca="false">INDEX($F:$F,$E657)*(2*B657/INDEX($B:$B,$E657)-C657/INDEX($C:$C,$E657))</f>
        <v>5314.50875050402</v>
      </c>
      <c r="G657" s="9" t="n">
        <f aca="false">B657/B656-1</f>
        <v>-0.0083653955119708</v>
      </c>
      <c r="H657" s="9" t="n">
        <f aca="false">F657/F656-1</f>
        <v>0.0138895251624642</v>
      </c>
      <c r="I657" s="9" t="n">
        <f aca="false">LN(B657/B656)</f>
        <v>-0.00840058180190438</v>
      </c>
      <c r="J657" s="9" t="n">
        <f aca="false">LN(F657/F656)</f>
        <v>0.0137939496896379</v>
      </c>
      <c r="K657" s="9" t="n">
        <f aca="false">F657/F650-1</f>
        <v>0.00266508298530543</v>
      </c>
      <c r="L657" s="9" t="n">
        <f aca="false">F657/F627-1</f>
        <v>0.0401208802352144</v>
      </c>
      <c r="M657" s="9" t="n">
        <f aca="false">B657/B650-1</f>
        <v>0.107635728876128</v>
      </c>
      <c r="N657" s="9" t="n">
        <f aca="false">B657/B627-1</f>
        <v>0.274800608083334</v>
      </c>
      <c r="O657" s="8" t="n">
        <f aca="false">MAX(O656,F657)</f>
        <v>5645.35730015574</v>
      </c>
      <c r="P657" s="9" t="n">
        <f aca="false">F657/O657-1</f>
        <v>-0.0586054224845251</v>
      </c>
      <c r="Q657" s="8" t="n">
        <f aca="false">MAX(Q656,B657)</f>
        <v>63445.638314436</v>
      </c>
      <c r="R657" s="9" t="n">
        <f aca="false">B657/Q657-1</f>
        <v>-0.0396177762457987</v>
      </c>
      <c r="S657" s="9" t="n">
        <f aca="false">B657/INDEX($B:$B,$E657)-1</f>
        <v>0.503512002889228</v>
      </c>
      <c r="T657" s="0" t="n">
        <f aca="false">IF(AND($A657&gt;=CrashTest!$B$3,$A657&lt;=CrashTest!$C$3),1,IF(AND($A657&gt;=CrashTest!$B$4,$A657&lt;=CrashTest!$C$4),2,IF(AND($A657&gt;=CrashTest!$B$5,$A657&lt;=CrashTest!$C$5),3,IF(AND($A657&gt;=CrashTest!$B$6,$A657&lt;=CrashTest!$C$6),4,IF(AND($A657&gt;=CrashTest!$B$7,$A657&lt;=CrashTest!$C$7),5,0)))))</f>
        <v>0</v>
      </c>
      <c r="U657" s="8" t="str">
        <f aca="false">IF(T657=0,"",IF(T656=T657,MAX(U656,B657),B657))</f>
        <v/>
      </c>
      <c r="V657" s="9" t="str">
        <f aca="false">IF(T657=0,"",B657/U657-1)</f>
        <v/>
      </c>
      <c r="W657" s="8" t="str">
        <f aca="false">IF(T657=0,"",IF(T656=T657,MAX(W656,F657),F657))</f>
        <v/>
      </c>
      <c r="X657" s="9" t="str">
        <f aca="false">IF(T657=0,"",F657/W657-1)</f>
        <v/>
      </c>
    </row>
    <row r="658" customFormat="false" ht="15" hidden="false" customHeight="false" outlineLevel="0" collapsed="false">
      <c r="A658" s="5" t="n">
        <v>44486</v>
      </c>
      <c r="B658" s="6" t="n">
        <v>61462.2223722969</v>
      </c>
      <c r="C658" s="7" t="n">
        <v>90194.79397</v>
      </c>
      <c r="D658" s="0" t="n">
        <f aca="false">INT((ROW()-3)/30)</f>
        <v>21</v>
      </c>
      <c r="E658" s="0" t="n">
        <f aca="false">2+30*D658</f>
        <v>632</v>
      </c>
      <c r="F658" s="8" t="n">
        <f aca="false">INDEX($F:$F,$E658)*(2*B658/INDEX($B:$B,$E658)-C658/INDEX($C:$C,$E658))</f>
        <v>5286.10677710266</v>
      </c>
      <c r="G658" s="9" t="n">
        <f aca="false">B658/B657-1</f>
        <v>0.00870082403955697</v>
      </c>
      <c r="H658" s="9" t="n">
        <f aca="false">F658/F657-1</f>
        <v>-0.00534423306738674</v>
      </c>
      <c r="I658" s="9" t="n">
        <f aca="false">LN(B658/B657)</f>
        <v>0.00866319001056539</v>
      </c>
      <c r="J658" s="9" t="n">
        <f aca="false">LN(F658/F657)</f>
        <v>-0.00535856456430417</v>
      </c>
      <c r="K658" s="9" t="n">
        <f aca="false">F658/F651-1</f>
        <v>-0.00116888359078149</v>
      </c>
      <c r="L658" s="9" t="n">
        <f aca="false">F658/F628-1</f>
        <v>0.0467836321543231</v>
      </c>
      <c r="M658" s="9" t="n">
        <f aca="false">B658/B651-1</f>
        <v>0.123597522889424</v>
      </c>
      <c r="N658" s="9" t="n">
        <f aca="false">B658/B628-1</f>
        <v>0.301785283423152</v>
      </c>
      <c r="O658" s="8" t="n">
        <f aca="false">MAX(O657,F658)</f>
        <v>5645.35730015574</v>
      </c>
      <c r="P658" s="9" t="n">
        <f aca="false">F658/O658-1</f>
        <v>-0.0636364545151419</v>
      </c>
      <c r="Q658" s="8" t="n">
        <f aca="false">MAX(Q657,B658)</f>
        <v>63445.638314436</v>
      </c>
      <c r="R658" s="9" t="n">
        <f aca="false">B658/Q658-1</f>
        <v>-0.0312616595061951</v>
      </c>
      <c r="S658" s="9" t="n">
        <f aca="false">B658/INDEX($B:$B,$E658)-1</f>
        <v>0.516593796267729</v>
      </c>
      <c r="T658" s="0" t="n">
        <f aca="false">IF(AND($A658&gt;=CrashTest!$B$3,$A658&lt;=CrashTest!$C$3),1,IF(AND($A658&gt;=CrashTest!$B$4,$A658&lt;=CrashTest!$C$4),2,IF(AND($A658&gt;=CrashTest!$B$5,$A658&lt;=CrashTest!$C$5),3,IF(AND($A658&gt;=CrashTest!$B$6,$A658&lt;=CrashTest!$C$6),4,IF(AND($A658&gt;=CrashTest!$B$7,$A658&lt;=CrashTest!$C$7),5,0)))))</f>
        <v>0</v>
      </c>
      <c r="U658" s="8" t="str">
        <f aca="false">IF(T658=0,"",IF(T657=T658,MAX(U657,B658),B658))</f>
        <v/>
      </c>
      <c r="V658" s="9" t="str">
        <f aca="false">IF(T658=0,"",B658/U658-1)</f>
        <v/>
      </c>
      <c r="W658" s="8" t="str">
        <f aca="false">IF(T658=0,"",IF(T657=T658,MAX(W657,F658),F658))</f>
        <v/>
      </c>
      <c r="X658" s="9" t="str">
        <f aca="false">IF(T658=0,"",F658/W658-1)</f>
        <v/>
      </c>
    </row>
    <row r="659" customFormat="false" ht="15" hidden="false" customHeight="false" outlineLevel="0" collapsed="false">
      <c r="A659" s="5" t="n">
        <v>44487</v>
      </c>
      <c r="B659" s="6" t="n">
        <v>61977.0575514319</v>
      </c>
      <c r="C659" s="7" t="n">
        <v>91358.84293</v>
      </c>
      <c r="D659" s="0" t="n">
        <f aca="false">INT((ROW()-3)/30)</f>
        <v>21</v>
      </c>
      <c r="E659" s="0" t="n">
        <f aca="false">2+30*D659</f>
        <v>632</v>
      </c>
      <c r="F659" s="8" t="n">
        <f aca="false">INDEX($F:$F,$E659)*(2*B659/INDEX($B:$B,$E659)-C659/INDEX($C:$C,$E659))</f>
        <v>5286.66782555932</v>
      </c>
      <c r="G659" s="9" t="n">
        <f aca="false">B659/B658-1</f>
        <v>0.0083764491302718</v>
      </c>
      <c r="H659" s="9" t="n">
        <f aca="false">F659/F658-1</f>
        <v>0.000106136421439418</v>
      </c>
      <c r="I659" s="9" t="n">
        <f aca="false">LN(B659/B658)</f>
        <v>0.00834156136857325</v>
      </c>
      <c r="J659" s="9" t="n">
        <f aca="false">LN(F659/F658)</f>
        <v>0.000106130789367948</v>
      </c>
      <c r="K659" s="9" t="n">
        <f aca="false">F659/F652-1</f>
        <v>0.00728904997297342</v>
      </c>
      <c r="L659" s="9" t="n">
        <f aca="false">F659/F629-1</f>
        <v>0.0389288160442107</v>
      </c>
      <c r="M659" s="9" t="n">
        <f aca="false">B659/B652-1</f>
        <v>0.0818282015211445</v>
      </c>
      <c r="N659" s="9" t="n">
        <f aca="false">B659/B629-1</f>
        <v>0.285724006281261</v>
      </c>
      <c r="O659" s="8" t="n">
        <f aca="false">MAX(O658,F659)</f>
        <v>5645.35730015574</v>
      </c>
      <c r="P659" s="9" t="n">
        <f aca="false">F659/O659-1</f>
        <v>-0.0635370722392579</v>
      </c>
      <c r="Q659" s="8" t="n">
        <f aca="false">MAX(Q658,B659)</f>
        <v>63445.638314436</v>
      </c>
      <c r="R659" s="9" t="n">
        <f aca="false">B659/Q659-1</f>
        <v>-0.0231470720765048</v>
      </c>
      <c r="S659" s="9" t="n">
        <f aca="false">B659/INDEX($B:$B,$E659)-1</f>
        <v>0.529297467053451</v>
      </c>
      <c r="T659" s="0" t="n">
        <f aca="false">IF(AND($A659&gt;=CrashTest!$B$3,$A659&lt;=CrashTest!$C$3),1,IF(AND($A659&gt;=CrashTest!$B$4,$A659&lt;=CrashTest!$C$4),2,IF(AND($A659&gt;=CrashTest!$B$5,$A659&lt;=CrashTest!$C$5),3,IF(AND($A659&gt;=CrashTest!$B$6,$A659&lt;=CrashTest!$C$6),4,IF(AND($A659&gt;=CrashTest!$B$7,$A659&lt;=CrashTest!$C$7),5,0)))))</f>
        <v>0</v>
      </c>
      <c r="U659" s="8" t="str">
        <f aca="false">IF(T659=0,"",IF(T658=T659,MAX(U658,B659),B659))</f>
        <v/>
      </c>
      <c r="V659" s="9" t="str">
        <f aca="false">IF(T659=0,"",B659/U659-1)</f>
        <v/>
      </c>
      <c r="W659" s="8" t="str">
        <f aca="false">IF(T659=0,"",IF(T658=T659,MAX(W658,F659),F659))</f>
        <v/>
      </c>
      <c r="X659" s="9" t="str">
        <f aca="false">IF(T659=0,"",F659/W659-1)</f>
        <v/>
      </c>
    </row>
    <row r="660" customFormat="false" ht="15" hidden="false" customHeight="false" outlineLevel="0" collapsed="false">
      <c r="A660" s="5" t="n">
        <v>44488</v>
      </c>
      <c r="B660" s="6" t="n">
        <v>64290.8977574518</v>
      </c>
      <c r="C660" s="7" t="n">
        <v>96453.47301</v>
      </c>
      <c r="D660" s="0" t="n">
        <f aca="false">INT((ROW()-3)/30)</f>
        <v>21</v>
      </c>
      <c r="E660" s="0" t="n">
        <f aca="false">2+30*D660</f>
        <v>632</v>
      </c>
      <c r="F660" s="8" t="n">
        <f aca="false">INDEX($F:$F,$E660)*(2*B660/INDEX($B:$B,$E660)-C660/INDEX($C:$C,$E660))</f>
        <v>5303.84899409898</v>
      </c>
      <c r="G660" s="9" t="n">
        <f aca="false">B660/B659-1</f>
        <v>0.0373338183101022</v>
      </c>
      <c r="H660" s="9" t="n">
        <f aca="false">F660/F659-1</f>
        <v>0.00324990506431866</v>
      </c>
      <c r="I660" s="9" t="n">
        <f aca="false">LN(B660/B659)</f>
        <v>0.0366537851705183</v>
      </c>
      <c r="J660" s="9" t="n">
        <f aca="false">LN(F660/F659)</f>
        <v>0.00324463553674469</v>
      </c>
      <c r="K660" s="9" t="n">
        <f aca="false">F660/F653-1</f>
        <v>-0.00699567820674718</v>
      </c>
      <c r="L660" s="9" t="n">
        <f aca="false">F660/F630-1</f>
        <v>0.0569183034092593</v>
      </c>
      <c r="M660" s="9" t="n">
        <f aca="false">B660/B653-1</f>
        <v>0.144043889036536</v>
      </c>
      <c r="N660" s="9" t="n">
        <f aca="false">B660/B630-1</f>
        <v>0.361562378365434</v>
      </c>
      <c r="O660" s="8" t="n">
        <f aca="false">MAX(O659,F660)</f>
        <v>5645.35730015574</v>
      </c>
      <c r="P660" s="9" t="n">
        <f aca="false">F660/O660-1</f>
        <v>-0.0604936566277815</v>
      </c>
      <c r="Q660" s="8" t="n">
        <f aca="false">MAX(Q659,B660)</f>
        <v>64290.8977574518</v>
      </c>
      <c r="R660" s="9" t="n">
        <f aca="false">B660/Q660-1</f>
        <v>0</v>
      </c>
      <c r="S660" s="9" t="n">
        <f aca="false">B660/INDEX($B:$B,$E660)-1</f>
        <v>0.586391980830524</v>
      </c>
      <c r="T660" s="0" t="n">
        <f aca="false">IF(AND($A660&gt;=CrashTest!$B$3,$A660&lt;=CrashTest!$C$3),1,IF(AND($A660&gt;=CrashTest!$B$4,$A660&lt;=CrashTest!$C$4),2,IF(AND($A660&gt;=CrashTest!$B$5,$A660&lt;=CrashTest!$C$5),3,IF(AND($A660&gt;=CrashTest!$B$6,$A660&lt;=CrashTest!$C$6),4,IF(AND($A660&gt;=CrashTest!$B$7,$A660&lt;=CrashTest!$C$7),5,0)))))</f>
        <v>0</v>
      </c>
      <c r="U660" s="8" t="str">
        <f aca="false">IF(T660=0,"",IF(T659=T660,MAX(U659,B660),B660))</f>
        <v/>
      </c>
      <c r="V660" s="9" t="str">
        <f aca="false">IF(T660=0,"",B660/U660-1)</f>
        <v/>
      </c>
      <c r="W660" s="8" t="str">
        <f aca="false">IF(T660=0,"",IF(T659=T660,MAX(W659,F660),F660))</f>
        <v/>
      </c>
      <c r="X660" s="9" t="str">
        <f aca="false">IF(T660=0,"",F660/W660-1)</f>
        <v/>
      </c>
    </row>
    <row r="661" customFormat="false" ht="15" hidden="false" customHeight="false" outlineLevel="0" collapsed="false">
      <c r="A661" s="5" t="n">
        <v>44489</v>
      </c>
      <c r="B661" s="6" t="n">
        <v>66061.7965639977</v>
      </c>
      <c r="C661" s="7" t="n">
        <v>100365.3384</v>
      </c>
      <c r="D661" s="0" t="n">
        <f aca="false">INT((ROW()-3)/30)</f>
        <v>21</v>
      </c>
      <c r="E661" s="0" t="n">
        <f aca="false">2+30*D661</f>
        <v>632</v>
      </c>
      <c r="F661" s="8" t="n">
        <f aca="false">INDEX($F:$F,$E661)*(2*B661/INDEX($B:$B,$E661)-C661/INDEX($C:$C,$E661))</f>
        <v>5315.64090268415</v>
      </c>
      <c r="G661" s="9" t="n">
        <f aca="false">B661/B660-1</f>
        <v>0.0275450937584807</v>
      </c>
      <c r="H661" s="9" t="n">
        <f aca="false">F661/F660-1</f>
        <v>0.00222327381459952</v>
      </c>
      <c r="I661" s="9" t="n">
        <f aca="false">LN(B661/B660)</f>
        <v>0.0271725532948197</v>
      </c>
      <c r="J661" s="9" t="n">
        <f aca="false">LN(F661/F660)</f>
        <v>0.00222080599844932</v>
      </c>
      <c r="K661" s="9" t="n">
        <f aca="false">F661/F654-1</f>
        <v>0.00470955528959749</v>
      </c>
      <c r="L661" s="9" t="n">
        <f aca="false">F661/F631-1</f>
        <v>0.0875873471173609</v>
      </c>
      <c r="M661" s="9" t="n">
        <f aca="false">B661/B654-1</f>
        <v>0.151928019006688</v>
      </c>
      <c r="N661" s="9" t="n">
        <f aca="false">B661/B631-1</f>
        <v>0.541500638598065</v>
      </c>
      <c r="O661" s="8" t="n">
        <f aca="false">MAX(O660,F661)</f>
        <v>5645.35730015574</v>
      </c>
      <c r="P661" s="9" t="n">
        <f aca="false">F661/O661-1</f>
        <v>-0.0584048767759119</v>
      </c>
      <c r="Q661" s="8" t="n">
        <f aca="false">MAX(Q660,B661)</f>
        <v>66061.7965639977</v>
      </c>
      <c r="R661" s="9" t="n">
        <f aca="false">B661/Q661-1</f>
        <v>0</v>
      </c>
      <c r="S661" s="9" t="n">
        <f aca="false">B661/INDEX($B:$B,$E661)-1</f>
        <v>0.630089296680203</v>
      </c>
      <c r="T661" s="0" t="n">
        <f aca="false">IF(AND($A661&gt;=CrashTest!$B$3,$A661&lt;=CrashTest!$C$3),1,IF(AND($A661&gt;=CrashTest!$B$4,$A661&lt;=CrashTest!$C$4),2,IF(AND($A661&gt;=CrashTest!$B$5,$A661&lt;=CrashTest!$C$5),3,IF(AND($A661&gt;=CrashTest!$B$6,$A661&lt;=CrashTest!$C$6),4,IF(AND($A661&gt;=CrashTest!$B$7,$A661&lt;=CrashTest!$C$7),5,0)))))</f>
        <v>0</v>
      </c>
      <c r="U661" s="8" t="str">
        <f aca="false">IF(T661=0,"",IF(T660=T661,MAX(U660,B661),B661))</f>
        <v/>
      </c>
      <c r="V661" s="9" t="str">
        <f aca="false">IF(T661=0,"",B661/U661-1)</f>
        <v/>
      </c>
      <c r="W661" s="8" t="str">
        <f aca="false">IF(T661=0,"",IF(T660=T661,MAX(W660,F661),F661))</f>
        <v/>
      </c>
      <c r="X661" s="9" t="str">
        <f aca="false">IF(T661=0,"",F661/W661-1)</f>
        <v/>
      </c>
    </row>
    <row r="662" customFormat="false" ht="15" hidden="false" customHeight="false" outlineLevel="0" collapsed="false">
      <c r="A662" s="5" t="n">
        <v>44490</v>
      </c>
      <c r="B662" s="6" t="n">
        <v>62373.8856206897</v>
      </c>
      <c r="C662" s="7" t="n">
        <v>92313.87555</v>
      </c>
      <c r="D662" s="0" t="n">
        <f aca="false">INT((ROW()-3)/30)</f>
        <v>21</v>
      </c>
      <c r="E662" s="0" t="n">
        <f aca="false">2+30*D662</f>
        <v>632</v>
      </c>
      <c r="F662" s="8" t="n">
        <f aca="false">INDEX($F:$F,$E662)*(2*B662/INDEX($B:$B,$E662)-C662/INDEX($C:$C,$E662))</f>
        <v>5280.91514403844</v>
      </c>
      <c r="G662" s="9" t="n">
        <f aca="false">B662/B661-1</f>
        <v>-0.0558251687832213</v>
      </c>
      <c r="H662" s="9" t="n">
        <f aca="false">F662/F661-1</f>
        <v>-0.00653275104196249</v>
      </c>
      <c r="I662" s="9" t="n">
        <f aca="false">LN(B662/B661)</f>
        <v>-0.0574439274243664</v>
      </c>
      <c r="J662" s="9" t="n">
        <f aca="false">LN(F662/F661)</f>
        <v>-0.00655418285015337</v>
      </c>
      <c r="K662" s="9" t="n">
        <f aca="false">F662/F655-1</f>
        <v>-0.00418394303478042</v>
      </c>
      <c r="L662" s="9" t="n">
        <f aca="false">F662/F632-1</f>
        <v>0.0723063051526998</v>
      </c>
      <c r="M662" s="9" t="n">
        <f aca="false">B662/B655-1</f>
        <v>0.0869553446272842</v>
      </c>
      <c r="N662" s="9" t="n">
        <f aca="false">B662/B632-1</f>
        <v>0.539089286561308</v>
      </c>
      <c r="O662" s="8" t="n">
        <f aca="false">MAX(O661,F662)</f>
        <v>5645.35730015574</v>
      </c>
      <c r="P662" s="9" t="n">
        <f aca="false">F662/O662-1</f>
        <v>-0.0645560832982608</v>
      </c>
      <c r="Q662" s="8" t="n">
        <f aca="false">MAX(Q661,B662)</f>
        <v>66061.7965639977</v>
      </c>
      <c r="R662" s="9" t="n">
        <f aca="false">B662/Q662-1</f>
        <v>-0.0558251687832213</v>
      </c>
      <c r="S662" s="9" t="n">
        <f aca="false">B662/INDEX($B:$B,$E662)-1</f>
        <v>0.539089286561308</v>
      </c>
      <c r="T662" s="0" t="n">
        <f aca="false">IF(AND($A662&gt;=CrashTest!$B$3,$A662&lt;=CrashTest!$C$3),1,IF(AND($A662&gt;=CrashTest!$B$4,$A662&lt;=CrashTest!$C$4),2,IF(AND($A662&gt;=CrashTest!$B$5,$A662&lt;=CrashTest!$C$5),3,IF(AND($A662&gt;=CrashTest!$B$6,$A662&lt;=CrashTest!$C$6),4,IF(AND($A662&gt;=CrashTest!$B$7,$A662&lt;=CrashTest!$C$7),5,0)))))</f>
        <v>0</v>
      </c>
      <c r="U662" s="8" t="str">
        <f aca="false">IF(T662=0,"",IF(T661=T662,MAX(U661,B662),B662))</f>
        <v/>
      </c>
      <c r="V662" s="9" t="str">
        <f aca="false">IF(T662=0,"",B662/U662-1)</f>
        <v/>
      </c>
      <c r="W662" s="8" t="str">
        <f aca="false">IF(T662=0,"",IF(T661=T662,MAX(W661,F662),F662))</f>
        <v/>
      </c>
      <c r="X662" s="9" t="str">
        <f aca="false">IF(T662=0,"",F662/W662-1)</f>
        <v/>
      </c>
    </row>
    <row r="663" customFormat="false" ht="15" hidden="false" customHeight="false" outlineLevel="0" collapsed="false">
      <c r="A663" s="5" t="n">
        <v>44491</v>
      </c>
      <c r="B663" s="6" t="n">
        <v>60750.9673718293</v>
      </c>
      <c r="C663" s="7" t="n">
        <v>88307.23456</v>
      </c>
      <c r="D663" s="0" t="n">
        <f aca="false">INT((ROW()-3)/30)</f>
        <v>22</v>
      </c>
      <c r="E663" s="0" t="n">
        <f aca="false">2+30*D663</f>
        <v>662</v>
      </c>
      <c r="F663" s="8" t="n">
        <f aca="false">INDEX($F:$F,$E663)*(2*B663/INDEX($B:$B,$E663)-C663/INDEX($C:$C,$E663))</f>
        <v>5235.30906310328</v>
      </c>
      <c r="G663" s="9" t="n">
        <f aca="false">B663/B662-1</f>
        <v>-0.0260191942943839</v>
      </c>
      <c r="H663" s="9" t="n">
        <f aca="false">F663/F662-1</f>
        <v>-0.00863601851028617</v>
      </c>
      <c r="I663" s="9" t="n">
        <f aca="false">LN(B663/B662)</f>
        <v>-0.0263636822015262</v>
      </c>
      <c r="J663" s="9" t="n">
        <f aca="false">LN(F663/F662)</f>
        <v>-0.0086735250121609</v>
      </c>
      <c r="K663" s="9" t="n">
        <f aca="false">F663/F656-1</f>
        <v>-0.00122000559974156</v>
      </c>
      <c r="L663" s="9" t="n">
        <f aca="false">F663/F633-1</f>
        <v>0.0379424460490381</v>
      </c>
      <c r="M663" s="9" t="n">
        <f aca="false">B663/B656-1</f>
        <v>-0.0113126271056387</v>
      </c>
      <c r="N663" s="9" t="n">
        <f aca="false">B663/B633-1</f>
        <v>0.39408791980508</v>
      </c>
      <c r="O663" s="8" t="n">
        <f aca="false">MAX(O662,F663)</f>
        <v>5645.35730015574</v>
      </c>
      <c r="P663" s="9" t="n">
        <f aca="false">F663/O663-1</f>
        <v>-0.0726345942782316</v>
      </c>
      <c r="Q663" s="8" t="n">
        <f aca="false">MAX(Q662,B663)</f>
        <v>66061.7965639977</v>
      </c>
      <c r="R663" s="9" t="n">
        <f aca="false">B663/Q663-1</f>
        <v>-0.0803918371645178</v>
      </c>
      <c r="S663" s="9" t="n">
        <f aca="false">B663/INDEX($B:$B,$E663)-1</f>
        <v>-0.0260191942943839</v>
      </c>
      <c r="T663" s="0" t="n">
        <f aca="false">IF(AND($A663&gt;=CrashTest!$B$3,$A663&lt;=CrashTest!$C$3),1,IF(AND($A663&gt;=CrashTest!$B$4,$A663&lt;=CrashTest!$C$4),2,IF(AND($A663&gt;=CrashTest!$B$5,$A663&lt;=CrashTest!$C$5),3,IF(AND($A663&gt;=CrashTest!$B$6,$A663&lt;=CrashTest!$C$6),4,IF(AND($A663&gt;=CrashTest!$B$7,$A663&lt;=CrashTest!$C$7),5,0)))))</f>
        <v>0</v>
      </c>
      <c r="U663" s="8" t="str">
        <f aca="false">IF(T663=0,"",IF(T662=T663,MAX(U662,B663),B663))</f>
        <v/>
      </c>
      <c r="V663" s="9" t="str">
        <f aca="false">IF(T663=0,"",B663/U663-1)</f>
        <v/>
      </c>
      <c r="W663" s="8" t="str">
        <f aca="false">IF(T663=0,"",IF(T662=T663,MAX(W662,F663),F663))</f>
        <v/>
      </c>
      <c r="X663" s="9" t="str">
        <f aca="false">IF(T663=0,"",F663/W663-1)</f>
        <v/>
      </c>
    </row>
    <row r="664" customFormat="false" ht="15" hidden="false" customHeight="false" outlineLevel="0" collapsed="false">
      <c r="A664" s="5" t="n">
        <v>44492</v>
      </c>
      <c r="B664" s="6" t="n">
        <v>61250.082628872</v>
      </c>
      <c r="C664" s="7" t="n">
        <v>89922.568</v>
      </c>
      <c r="D664" s="0" t="n">
        <f aca="false">INT((ROW()-3)/30)</f>
        <v>22</v>
      </c>
      <c r="E664" s="0" t="n">
        <f aca="false">2+30*D664</f>
        <v>662</v>
      </c>
      <c r="F664" s="8" t="n">
        <f aca="false">INDEX($F:$F,$E664)*(2*B664/INDEX($B:$B,$E664)-C664/INDEX($C:$C,$E664))</f>
        <v>5227.41783419189</v>
      </c>
      <c r="G664" s="9" t="n">
        <f aca="false">B664/B663-1</f>
        <v>0.00821575817859555</v>
      </c>
      <c r="H664" s="9" t="n">
        <f aca="false">F664/F663-1</f>
        <v>-0.00150730908457686</v>
      </c>
      <c r="I664" s="9" t="n">
        <f aca="false">LN(B664/B663)</f>
        <v>0.00818219255673914</v>
      </c>
      <c r="J664" s="9" t="n">
        <f aca="false">LN(F664/F663)</f>
        <v>-0.00150844621773282</v>
      </c>
      <c r="K664" s="9" t="n">
        <f aca="false">F664/F657-1</f>
        <v>-0.0163873878848847</v>
      </c>
      <c r="L664" s="9" t="n">
        <f aca="false">F664/F634-1</f>
        <v>0.0316224300702082</v>
      </c>
      <c r="M664" s="9" t="n">
        <f aca="false">B664/B657-1</f>
        <v>0.00521924583192135</v>
      </c>
      <c r="N664" s="9" t="n">
        <f aca="false">B664/B634-1</f>
        <v>0.365321230427762</v>
      </c>
      <c r="O664" s="8" t="n">
        <f aca="false">MAX(O663,F664)</f>
        <v>5645.35730015574</v>
      </c>
      <c r="P664" s="9" t="n">
        <f aca="false">F664/O664-1</f>
        <v>-0.0740324205789983</v>
      </c>
      <c r="Q664" s="8" t="n">
        <f aca="false">MAX(Q663,B664)</f>
        <v>66061.7965639977</v>
      </c>
      <c r="R664" s="9" t="n">
        <f aca="false">B664/Q664-1</f>
        <v>-0.0728365588795989</v>
      </c>
      <c r="S664" s="9" t="n">
        <f aca="false">B664/INDEX($B:$B,$E664)-1</f>
        <v>-0.0180172035241128</v>
      </c>
      <c r="T664" s="0" t="n">
        <f aca="false">IF(AND($A664&gt;=CrashTest!$B$3,$A664&lt;=CrashTest!$C$3),1,IF(AND($A664&gt;=CrashTest!$B$4,$A664&lt;=CrashTest!$C$4),2,IF(AND($A664&gt;=CrashTest!$B$5,$A664&lt;=CrashTest!$C$5),3,IF(AND($A664&gt;=CrashTest!$B$6,$A664&lt;=CrashTest!$C$6),4,IF(AND($A664&gt;=CrashTest!$B$7,$A664&lt;=CrashTest!$C$7),5,0)))))</f>
        <v>0</v>
      </c>
      <c r="U664" s="8" t="str">
        <f aca="false">IF(T664=0,"",IF(T663=T664,MAX(U663,B664),B664))</f>
        <v/>
      </c>
      <c r="V664" s="9" t="str">
        <f aca="false">IF(T664=0,"",B664/U664-1)</f>
        <v/>
      </c>
      <c r="W664" s="8" t="str">
        <f aca="false">IF(T664=0,"",IF(T663=T664,MAX(W663,F664),F664))</f>
        <v/>
      </c>
      <c r="X664" s="9" t="str">
        <f aca="false">IF(T664=0,"",F664/W664-1)</f>
        <v/>
      </c>
    </row>
    <row r="665" customFormat="false" ht="15" hidden="false" customHeight="false" outlineLevel="0" collapsed="false">
      <c r="A665" s="5" t="n">
        <v>44493</v>
      </c>
      <c r="B665" s="6" t="n">
        <v>60865.4470523086</v>
      </c>
      <c r="C665" s="7" t="n">
        <v>88760.22425</v>
      </c>
      <c r="D665" s="0" t="n">
        <f aca="false">INT((ROW()-3)/30)</f>
        <v>22</v>
      </c>
      <c r="E665" s="0" t="n">
        <f aca="false">2+30*D665</f>
        <v>662</v>
      </c>
      <c r="F665" s="8" t="n">
        <f aca="false">INDEX($F:$F,$E665)*(2*B665/INDEX($B:$B,$E665)-C665/INDEX($C:$C,$E665))</f>
        <v>5228.78025255621</v>
      </c>
      <c r="G665" s="9" t="n">
        <f aca="false">B665/B664-1</f>
        <v>-0.00627975604366104</v>
      </c>
      <c r="H665" s="9" t="n">
        <f aca="false">F665/F664-1</f>
        <v>0.000260629321690242</v>
      </c>
      <c r="I665" s="9" t="n">
        <f aca="false">LN(B665/B664)</f>
        <v>-0.00629955665049135</v>
      </c>
      <c r="J665" s="9" t="n">
        <f aca="false">LN(F665/F664)</f>
        <v>0.000260595363768738</v>
      </c>
      <c r="K665" s="9" t="n">
        <f aca="false">F665/F658-1</f>
        <v>-0.0108447534194281</v>
      </c>
      <c r="L665" s="9" t="n">
        <f aca="false">F665/F635-1</f>
        <v>0.042916559560811</v>
      </c>
      <c r="M665" s="9" t="n">
        <f aca="false">B665/B658-1</f>
        <v>-0.00970962807647002</v>
      </c>
      <c r="N665" s="9" t="n">
        <f aca="false">B665/B635-1</f>
        <v>0.421979989897199</v>
      </c>
      <c r="O665" s="8" t="n">
        <f aca="false">MAX(O664,F665)</f>
        <v>5645.35730015574</v>
      </c>
      <c r="P665" s="9" t="n">
        <f aca="false">F665/O665-1</f>
        <v>-0.0737910862768667</v>
      </c>
      <c r="Q665" s="8" t="n">
        <f aca="false">MAX(Q664,B665)</f>
        <v>66061.7965639977</v>
      </c>
      <c r="R665" s="9" t="n">
        <f aca="false">B665/Q665-1</f>
        <v>-0.0786589191024364</v>
      </c>
      <c r="S665" s="9" t="n">
        <f aca="false">B665/INDEX($B:$B,$E665)-1</f>
        <v>-0.0241838159250536</v>
      </c>
      <c r="T665" s="0" t="n">
        <f aca="false">IF(AND($A665&gt;=CrashTest!$B$3,$A665&lt;=CrashTest!$C$3),1,IF(AND($A665&gt;=CrashTest!$B$4,$A665&lt;=CrashTest!$C$4),2,IF(AND($A665&gt;=CrashTest!$B$5,$A665&lt;=CrashTest!$C$5),3,IF(AND($A665&gt;=CrashTest!$B$6,$A665&lt;=CrashTest!$C$6),4,IF(AND($A665&gt;=CrashTest!$B$7,$A665&lt;=CrashTest!$C$7),5,0)))))</f>
        <v>0</v>
      </c>
      <c r="U665" s="8" t="str">
        <f aca="false">IF(T665=0,"",IF(T664=T665,MAX(U664,B665),B665))</f>
        <v/>
      </c>
      <c r="V665" s="9" t="str">
        <f aca="false">IF(T665=0,"",B665/U665-1)</f>
        <v/>
      </c>
      <c r="W665" s="8" t="str">
        <f aca="false">IF(T665=0,"",IF(T664=T665,MAX(W664,F665),F665))</f>
        <v/>
      </c>
      <c r="X665" s="9" t="str">
        <f aca="false">IF(T665=0,"",F665/W665-1)</f>
        <v/>
      </c>
    </row>
    <row r="666" customFormat="false" ht="15" hidden="false" customHeight="false" outlineLevel="0" collapsed="false">
      <c r="A666" s="5" t="n">
        <v>44494</v>
      </c>
      <c r="B666" s="6" t="n">
        <v>63031.6729015196</v>
      </c>
      <c r="C666" s="7" t="n">
        <v>94563.36151</v>
      </c>
      <c r="D666" s="0" t="n">
        <f aca="false">INT((ROW()-3)/30)</f>
        <v>22</v>
      </c>
      <c r="E666" s="0" t="n">
        <f aca="false">2+30*D666</f>
        <v>662</v>
      </c>
      <c r="F666" s="8" t="n">
        <f aca="false">INDEX($F:$F,$E666)*(2*B666/INDEX($B:$B,$E666)-C666/INDEX($C:$C,$E666))</f>
        <v>5263.61462102276</v>
      </c>
      <c r="G666" s="9" t="n">
        <f aca="false">B666/B665-1</f>
        <v>0.0355904039832209</v>
      </c>
      <c r="H666" s="9" t="n">
        <f aca="false">F666/F665-1</f>
        <v>0.0066620448334036</v>
      </c>
      <c r="I666" s="9" t="n">
        <f aca="false">LN(B666/B665)</f>
        <v>0.0349717027101949</v>
      </c>
      <c r="J666" s="9" t="n">
        <f aca="false">LN(F666/F665)</f>
        <v>0.00663995148303311</v>
      </c>
      <c r="K666" s="9" t="n">
        <f aca="false">F666/F659-1</f>
        <v>-0.00436063041924328</v>
      </c>
      <c r="L666" s="9" t="n">
        <f aca="false">F666/F636-1</f>
        <v>0.0454304267684715</v>
      </c>
      <c r="M666" s="9" t="n">
        <f aca="false">B666/B659-1</f>
        <v>0.0170162216754568</v>
      </c>
      <c r="N666" s="9" t="n">
        <f aca="false">B666/B636-1</f>
        <v>0.474933446324884</v>
      </c>
      <c r="O666" s="8" t="n">
        <f aca="false">MAX(O665,F666)</f>
        <v>5645.35730015574</v>
      </c>
      <c r="P666" s="9" t="n">
        <f aca="false">F666/O666-1</f>
        <v>-0.067620640968545</v>
      </c>
      <c r="Q666" s="8" t="n">
        <f aca="false">MAX(Q665,B666)</f>
        <v>66061.7965639977</v>
      </c>
      <c r="R666" s="9" t="n">
        <f aca="false">B666/Q666-1</f>
        <v>-0.0458680178269547</v>
      </c>
      <c r="S666" s="9" t="n">
        <f aca="false">B666/INDEX($B:$B,$E666)-1</f>
        <v>0.0105458762795387</v>
      </c>
      <c r="T666" s="0" t="n">
        <f aca="false">IF(AND($A666&gt;=CrashTest!$B$3,$A666&lt;=CrashTest!$C$3),1,IF(AND($A666&gt;=CrashTest!$B$4,$A666&lt;=CrashTest!$C$4),2,IF(AND($A666&gt;=CrashTest!$B$5,$A666&lt;=CrashTest!$C$5),3,IF(AND($A666&gt;=CrashTest!$B$6,$A666&lt;=CrashTest!$C$6),4,IF(AND($A666&gt;=CrashTest!$B$7,$A666&lt;=CrashTest!$C$7),5,0)))))</f>
        <v>0</v>
      </c>
      <c r="U666" s="8" t="str">
        <f aca="false">IF(T666=0,"",IF(T665=T666,MAX(U665,B666),B666))</f>
        <v/>
      </c>
      <c r="V666" s="9" t="str">
        <f aca="false">IF(T666=0,"",B666/U666-1)</f>
        <v/>
      </c>
      <c r="W666" s="8" t="str">
        <f aca="false">IF(T666=0,"",IF(T665=T666,MAX(W665,F666),F666))</f>
        <v/>
      </c>
      <c r="X666" s="9" t="str">
        <f aca="false">IF(T666=0,"",F666/W666-1)</f>
        <v/>
      </c>
    </row>
    <row r="667" customFormat="false" ht="15" hidden="false" customHeight="false" outlineLevel="0" collapsed="false">
      <c r="A667" s="5" t="n">
        <v>44495</v>
      </c>
      <c r="B667" s="6" t="n">
        <v>60393.9802738165</v>
      </c>
      <c r="C667" s="7" t="n">
        <v>87397.30952</v>
      </c>
      <c r="D667" s="0" t="n">
        <f aca="false">INT((ROW()-3)/30)</f>
        <v>22</v>
      </c>
      <c r="E667" s="0" t="n">
        <f aca="false">2+30*D667</f>
        <v>662</v>
      </c>
      <c r="F667" s="8" t="n">
        <f aca="false">INDEX($F:$F,$E667)*(2*B667/INDEX($B:$B,$E667)-C667/INDEX($C:$C,$E667))</f>
        <v>5226.91333959254</v>
      </c>
      <c r="G667" s="9" t="n">
        <f aca="false">B667/B666-1</f>
        <v>-0.0418470985503466</v>
      </c>
      <c r="H667" s="9" t="n">
        <f aca="false">F667/F666-1</f>
        <v>-0.00697263840016471</v>
      </c>
      <c r="I667" s="9" t="n">
        <f aca="false">LN(B667/B666)</f>
        <v>-0.0427479088932757</v>
      </c>
      <c r="J667" s="9" t="n">
        <f aca="false">LN(F667/F666)</f>
        <v>-0.00699706083537849</v>
      </c>
      <c r="K667" s="9" t="n">
        <f aca="false">F667/F660-1</f>
        <v>-0.0145056268743764</v>
      </c>
      <c r="L667" s="9" t="n">
        <f aca="false">F667/F637-1</f>
        <v>0.0411242807026975</v>
      </c>
      <c r="M667" s="9" t="n">
        <f aca="false">B667/B660-1</f>
        <v>-0.0606138290110223</v>
      </c>
      <c r="N667" s="9" t="n">
        <f aca="false">B667/B637-1</f>
        <v>0.400235755167476</v>
      </c>
      <c r="O667" s="8" t="n">
        <f aca="false">MAX(O666,F667)</f>
        <v>5645.35730015574</v>
      </c>
      <c r="P667" s="9" t="n">
        <f aca="false">F667/O667-1</f>
        <v>-0.0741217850908488</v>
      </c>
      <c r="Q667" s="8" t="n">
        <f aca="false">MAX(Q666,B667)</f>
        <v>66061.7965639977</v>
      </c>
      <c r="R667" s="9" t="n">
        <f aca="false">B667/Q667-1</f>
        <v>-0.0857956729149877</v>
      </c>
      <c r="S667" s="9" t="n">
        <f aca="false">B667/INDEX($B:$B,$E667)-1</f>
        <v>-0.0317425365947774</v>
      </c>
      <c r="T667" s="0" t="n">
        <f aca="false">IF(AND($A667&gt;=CrashTest!$B$3,$A667&lt;=CrashTest!$C$3),1,IF(AND($A667&gt;=CrashTest!$B$4,$A667&lt;=CrashTest!$C$4),2,IF(AND($A667&gt;=CrashTest!$B$5,$A667&lt;=CrashTest!$C$5),3,IF(AND($A667&gt;=CrashTest!$B$6,$A667&lt;=CrashTest!$C$6),4,IF(AND($A667&gt;=CrashTest!$B$7,$A667&lt;=CrashTest!$C$7),5,0)))))</f>
        <v>0</v>
      </c>
      <c r="U667" s="8" t="str">
        <f aca="false">IF(T667=0,"",IF(T666=T667,MAX(U666,B667),B667))</f>
        <v/>
      </c>
      <c r="V667" s="9" t="str">
        <f aca="false">IF(T667=0,"",B667/U667-1)</f>
        <v/>
      </c>
      <c r="W667" s="8" t="str">
        <f aca="false">IF(T667=0,"",IF(T666=T667,MAX(W666,F667),F667))</f>
        <v/>
      </c>
      <c r="X667" s="9" t="str">
        <f aca="false">IF(T667=0,"",F667/W667-1)</f>
        <v/>
      </c>
    </row>
    <row r="668" customFormat="false" ht="15" hidden="false" customHeight="false" outlineLevel="0" collapsed="false">
      <c r="A668" s="5" t="n">
        <v>44496</v>
      </c>
      <c r="B668" s="6" t="n">
        <v>58563.3359899766</v>
      </c>
      <c r="C668" s="7" t="n">
        <v>82641.18843</v>
      </c>
      <c r="D668" s="0" t="n">
        <f aca="false">INT((ROW()-3)/30)</f>
        <v>22</v>
      </c>
      <c r="E668" s="0" t="n">
        <f aca="false">2+30*D668</f>
        <v>662</v>
      </c>
      <c r="F668" s="8" t="n">
        <f aca="false">INDEX($F:$F,$E668)*(2*B668/INDEX($B:$B,$E668)-C668/INDEX($C:$C,$E668))</f>
        <v>5189.0076286842</v>
      </c>
      <c r="G668" s="9" t="n">
        <f aca="false">B668/B667-1</f>
        <v>-0.0303117011917422</v>
      </c>
      <c r="H668" s="9" t="n">
        <f aca="false">F668/F667-1</f>
        <v>-0.00725202589857765</v>
      </c>
      <c r="I668" s="9" t="n">
        <f aca="false">LN(B668/B667)</f>
        <v>-0.0307806005607164</v>
      </c>
      <c r="J668" s="9" t="n">
        <f aca="false">LN(F668/F667)</f>
        <v>-0.00727844966646472</v>
      </c>
      <c r="K668" s="9" t="n">
        <f aca="false">F668/F661-1</f>
        <v>-0.0238227668720078</v>
      </c>
      <c r="L668" s="9" t="n">
        <f aca="false">F668/F638-1</f>
        <v>0.0198486332632752</v>
      </c>
      <c r="M668" s="9" t="n">
        <f aca="false">B668/B661-1</f>
        <v>-0.113506761305786</v>
      </c>
      <c r="N668" s="9" t="n">
        <f aca="false">B668/B638-1</f>
        <v>0.378065086097497</v>
      </c>
      <c r="O668" s="8" t="n">
        <f aca="false">MAX(O667,F668)</f>
        <v>5645.35730015574</v>
      </c>
      <c r="P668" s="9" t="n">
        <f aca="false">F668/O668-1</f>
        <v>-0.0808362778842987</v>
      </c>
      <c r="Q668" s="8" t="n">
        <f aca="false">MAX(Q667,B668)</f>
        <v>66061.7965639977</v>
      </c>
      <c r="R668" s="9" t="n">
        <f aca="false">B668/Q668-1</f>
        <v>-0.113506761305786</v>
      </c>
      <c r="S668" s="9" t="n">
        <f aca="false">B668/INDEX($B:$B,$E668)-1</f>
        <v>-0.0610920675021908</v>
      </c>
      <c r="T668" s="0" t="n">
        <f aca="false">IF(AND($A668&gt;=CrashTest!$B$3,$A668&lt;=CrashTest!$C$3),1,IF(AND($A668&gt;=CrashTest!$B$4,$A668&lt;=CrashTest!$C$4),2,IF(AND($A668&gt;=CrashTest!$B$5,$A668&lt;=CrashTest!$C$5),3,IF(AND($A668&gt;=CrashTest!$B$6,$A668&lt;=CrashTest!$C$6),4,IF(AND($A668&gt;=CrashTest!$B$7,$A668&lt;=CrashTest!$C$7),5,0)))))</f>
        <v>0</v>
      </c>
      <c r="U668" s="8" t="str">
        <f aca="false">IF(T668=0,"",IF(T667=T668,MAX(U667,B668),B668))</f>
        <v/>
      </c>
      <c r="V668" s="9" t="str">
        <f aca="false">IF(T668=0,"",B668/U668-1)</f>
        <v/>
      </c>
      <c r="W668" s="8" t="str">
        <f aca="false">IF(T668=0,"",IF(T667=T668,MAX(W667,F668),F668))</f>
        <v/>
      </c>
      <c r="X668" s="9" t="str">
        <f aca="false">IF(T668=0,"",F668/W668-1)</f>
        <v/>
      </c>
    </row>
    <row r="669" customFormat="false" ht="15" hidden="false" customHeight="false" outlineLevel="0" collapsed="false">
      <c r="A669" s="5" t="n">
        <v>44497</v>
      </c>
      <c r="B669" s="6" t="n">
        <v>60564.5721122151</v>
      </c>
      <c r="C669" s="7" t="n">
        <v>88086.33192</v>
      </c>
      <c r="D669" s="0" t="n">
        <f aca="false">INT((ROW()-3)/30)</f>
        <v>22</v>
      </c>
      <c r="E669" s="0" t="n">
        <f aca="false">2+30*D669</f>
        <v>662</v>
      </c>
      <c r="F669" s="8" t="n">
        <f aca="false">INDEX($F:$F,$E669)*(2*B669/INDEX($B:$B,$E669)-C669/INDEX($C:$C,$E669))</f>
        <v>5216.38354834733</v>
      </c>
      <c r="G669" s="9" t="n">
        <f aca="false">B669/B668-1</f>
        <v>0.034172167421969</v>
      </c>
      <c r="H669" s="9" t="n">
        <f aca="false">F669/F668-1</f>
        <v>0.00527575244094769</v>
      </c>
      <c r="I669" s="9" t="n">
        <f aca="false">LN(B669/B668)</f>
        <v>0.0336012684364186</v>
      </c>
      <c r="J669" s="9" t="n">
        <f aca="false">LN(F669/F668)</f>
        <v>0.00526188441383973</v>
      </c>
      <c r="K669" s="9" t="n">
        <f aca="false">F669/F662-1</f>
        <v>-0.0122197751584717</v>
      </c>
      <c r="L669" s="9" t="n">
        <f aca="false">F669/F639-1</f>
        <v>0.0372644698706686</v>
      </c>
      <c r="M669" s="9" t="n">
        <f aca="false">B669/B662-1</f>
        <v>-0.029007548439061</v>
      </c>
      <c r="N669" s="9" t="n">
        <f aca="false">B669/B639-1</f>
        <v>0.469165682869606</v>
      </c>
      <c r="O669" s="8" t="n">
        <f aca="false">MAX(O668,F669)</f>
        <v>5645.35730015574</v>
      </c>
      <c r="P669" s="9" t="n">
        <f aca="false">F669/O669-1</f>
        <v>-0.0759869976337162</v>
      </c>
      <c r="Q669" s="8" t="n">
        <f aca="false">MAX(Q668,B669)</f>
        <v>66061.7965639977</v>
      </c>
      <c r="R669" s="9" t="n">
        <f aca="false">B669/Q669-1</f>
        <v>-0.0832133659346842</v>
      </c>
      <c r="S669" s="9" t="n">
        <f aca="false">B669/INDEX($B:$B,$E669)-1</f>
        <v>-0.029007548439061</v>
      </c>
      <c r="T669" s="0" t="n">
        <f aca="false">IF(AND($A669&gt;=CrashTest!$B$3,$A669&lt;=CrashTest!$C$3),1,IF(AND($A669&gt;=CrashTest!$B$4,$A669&lt;=CrashTest!$C$4),2,IF(AND($A669&gt;=CrashTest!$B$5,$A669&lt;=CrashTest!$C$5),3,IF(AND($A669&gt;=CrashTest!$B$6,$A669&lt;=CrashTest!$C$6),4,IF(AND($A669&gt;=CrashTest!$B$7,$A669&lt;=CrashTest!$C$7),5,0)))))</f>
        <v>0</v>
      </c>
      <c r="U669" s="8" t="str">
        <f aca="false">IF(T669=0,"",IF(T668=T669,MAX(U668,B669),B669))</f>
        <v/>
      </c>
      <c r="V669" s="9" t="str">
        <f aca="false">IF(T669=0,"",B669/U669-1)</f>
        <v/>
      </c>
      <c r="W669" s="8" t="str">
        <f aca="false">IF(T669=0,"",IF(T668=T669,MAX(W668,F669),F669))</f>
        <v/>
      </c>
      <c r="X669" s="9" t="str">
        <f aca="false">IF(T669=0,"",F669/W669-1)</f>
        <v/>
      </c>
    </row>
    <row r="670" customFormat="false" ht="15" hidden="false" customHeight="false" outlineLevel="0" collapsed="false">
      <c r="A670" s="5" t="n">
        <v>44498</v>
      </c>
      <c r="B670" s="6" t="n">
        <v>62230.8055689655</v>
      </c>
      <c r="C670" s="7" t="n">
        <v>92452.39706</v>
      </c>
      <c r="D670" s="0" t="n">
        <f aca="false">INT((ROW()-3)/30)</f>
        <v>22</v>
      </c>
      <c r="E670" s="0" t="n">
        <f aca="false">2+30*D670</f>
        <v>662</v>
      </c>
      <c r="F670" s="8" t="n">
        <f aca="false">INDEX($F:$F,$E670)*(2*B670/INDEX($B:$B,$E670)-C670/INDEX($C:$C,$E670))</f>
        <v>5248.76298783001</v>
      </c>
      <c r="G670" s="9" t="n">
        <f aca="false">B670/B669-1</f>
        <v>0.0275116854398505</v>
      </c>
      <c r="H670" s="9" t="n">
        <f aca="false">F670/F669-1</f>
        <v>0.00620725818617052</v>
      </c>
      <c r="I670" s="9" t="n">
        <f aca="false">LN(B670/B669)</f>
        <v>0.0271400400144361</v>
      </c>
      <c r="J670" s="9" t="n">
        <f aca="false">LN(F670/F669)</f>
        <v>0.00618807251176599</v>
      </c>
      <c r="K670" s="9" t="n">
        <f aca="false">F670/F663-1</f>
        <v>0.00256984345423872</v>
      </c>
      <c r="L670" s="9" t="n">
        <f aca="false">F670/F640-1</f>
        <v>0.0540388740235598</v>
      </c>
      <c r="M670" s="9" t="n">
        <f aca="false">B670/B663-1</f>
        <v>0.0243590886064213</v>
      </c>
      <c r="N670" s="9" t="n">
        <f aca="false">B670/B640-1</f>
        <v>0.501203384788049</v>
      </c>
      <c r="O670" s="8" t="n">
        <f aca="false">MAX(O669,F670)</f>
        <v>5645.35730015574</v>
      </c>
      <c r="P670" s="9" t="n">
        <f aca="false">F670/O670-1</f>
        <v>-0.07025141036065</v>
      </c>
      <c r="Q670" s="8" t="n">
        <f aca="false">MAX(Q669,B670)</f>
        <v>66061.7965639977</v>
      </c>
      <c r="R670" s="9" t="n">
        <f aca="false">B670/Q670-1</f>
        <v>-0.0579910204428199</v>
      </c>
      <c r="S670" s="9" t="n">
        <f aca="false">B670/INDEX($B:$B,$E670)-1</f>
        <v>-0.00229390954724718</v>
      </c>
      <c r="T670" s="0" t="n">
        <f aca="false">IF(AND($A670&gt;=CrashTest!$B$3,$A670&lt;=CrashTest!$C$3),1,IF(AND($A670&gt;=CrashTest!$B$4,$A670&lt;=CrashTest!$C$4),2,IF(AND($A670&gt;=CrashTest!$B$5,$A670&lt;=CrashTest!$C$5),3,IF(AND($A670&gt;=CrashTest!$B$6,$A670&lt;=CrashTest!$C$6),4,IF(AND($A670&gt;=CrashTest!$B$7,$A670&lt;=CrashTest!$C$7),5,0)))))</f>
        <v>0</v>
      </c>
      <c r="U670" s="8" t="str">
        <f aca="false">IF(T670=0,"",IF(T669=T670,MAX(U669,B670),B670))</f>
        <v/>
      </c>
      <c r="V670" s="9" t="str">
        <f aca="false">IF(T670=0,"",B670/U670-1)</f>
        <v/>
      </c>
      <c r="W670" s="8" t="str">
        <f aca="false">IF(T670=0,"",IF(T669=T670,MAX(W669,F670),F670))</f>
        <v/>
      </c>
      <c r="X670" s="9" t="str">
        <f aca="false">IF(T670=0,"",F670/W670-1)</f>
        <v/>
      </c>
    </row>
    <row r="671" customFormat="false" ht="15" hidden="false" customHeight="false" outlineLevel="0" collapsed="false">
      <c r="A671" s="5" t="n">
        <v>44499</v>
      </c>
      <c r="B671" s="6" t="n">
        <v>61742.9165321449</v>
      </c>
      <c r="C671" s="7" t="n">
        <v>91452.43505</v>
      </c>
      <c r="D671" s="0" t="n">
        <f aca="false">INT((ROW()-3)/30)</f>
        <v>22</v>
      </c>
      <c r="E671" s="0" t="n">
        <f aca="false">2+30*D671</f>
        <v>662</v>
      </c>
      <c r="F671" s="8" t="n">
        <f aca="false">INDEX($F:$F,$E671)*(2*B671/INDEX($B:$B,$E671)-C671/INDEX($C:$C,$E671))</f>
        <v>5223.35217490408</v>
      </c>
      <c r="G671" s="9" t="n">
        <f aca="false">B671/B670-1</f>
        <v>-0.0078399923054171</v>
      </c>
      <c r="H671" s="9" t="n">
        <f aca="false">F671/F670-1</f>
        <v>-0.00484129555570501</v>
      </c>
      <c r="I671" s="9" t="n">
        <f aca="false">LN(B671/B670)</f>
        <v>-0.00787088662518414</v>
      </c>
      <c r="J671" s="9" t="n">
        <f aca="false">LN(F671/F670)</f>
        <v>-0.00485305258856318</v>
      </c>
      <c r="K671" s="9" t="n">
        <f aca="false">F671/F664-1</f>
        <v>-0.000777756708335242</v>
      </c>
      <c r="L671" s="9" t="n">
        <f aca="false">F671/F641-1</f>
        <v>0.0326406721018233</v>
      </c>
      <c r="M671" s="9" t="n">
        <f aca="false">B671/B664-1</f>
        <v>0.00804625695379224</v>
      </c>
      <c r="N671" s="9" t="n">
        <f aca="false">B671/B641-1</f>
        <v>0.410249800459375</v>
      </c>
      <c r="O671" s="8" t="n">
        <f aca="false">MAX(O670,F671)</f>
        <v>5645.35730015574</v>
      </c>
      <c r="P671" s="9" t="n">
        <f aca="false">F671/O671-1</f>
        <v>-0.074752598075594</v>
      </c>
      <c r="Q671" s="8" t="n">
        <f aca="false">MAX(Q670,B671)</f>
        <v>66061.7965639977</v>
      </c>
      <c r="R671" s="9" t="n">
        <f aca="false">B671/Q671-1</f>
        <v>-0.0653763635941821</v>
      </c>
      <c r="S671" s="9" t="n">
        <f aca="false">B671/INDEX($B:$B,$E671)-1</f>
        <v>-0.0101159176194645</v>
      </c>
      <c r="T671" s="0" t="n">
        <f aca="false">IF(AND($A671&gt;=CrashTest!$B$3,$A671&lt;=CrashTest!$C$3),1,IF(AND($A671&gt;=CrashTest!$B$4,$A671&lt;=CrashTest!$C$4),2,IF(AND($A671&gt;=CrashTest!$B$5,$A671&lt;=CrashTest!$C$5),3,IF(AND($A671&gt;=CrashTest!$B$6,$A671&lt;=CrashTest!$C$6),4,IF(AND($A671&gt;=CrashTest!$B$7,$A671&lt;=CrashTest!$C$7),5,0)))))</f>
        <v>0</v>
      </c>
      <c r="U671" s="8" t="str">
        <f aca="false">IF(T671=0,"",IF(T670=T671,MAX(U670,B671),B671))</f>
        <v/>
      </c>
      <c r="V671" s="9" t="str">
        <f aca="false">IF(T671=0,"",B671/U671-1)</f>
        <v/>
      </c>
      <c r="W671" s="8" t="str">
        <f aca="false">IF(T671=0,"",IF(T670=T671,MAX(W670,F671),F671))</f>
        <v/>
      </c>
      <c r="X671" s="9" t="str">
        <f aca="false">IF(T671=0,"",F671/W671-1)</f>
        <v/>
      </c>
    </row>
    <row r="672" customFormat="false" ht="15" hidden="false" customHeight="false" outlineLevel="0" collapsed="false">
      <c r="A672" s="5" t="n">
        <v>44500</v>
      </c>
      <c r="B672" s="6" t="n">
        <v>61432.9700628287</v>
      </c>
      <c r="C672" s="7" t="n">
        <v>90071.13727</v>
      </c>
      <c r="D672" s="0" t="n">
        <f aca="false">INT((ROW()-3)/30)</f>
        <v>22</v>
      </c>
      <c r="E672" s="0" t="n">
        <f aca="false">2+30*D672</f>
        <v>662</v>
      </c>
      <c r="F672" s="8" t="n">
        <f aca="false">INDEX($F:$F,$E672)*(2*B672/INDEX($B:$B,$E672)-C672/INDEX($C:$C,$E672))</f>
        <v>5249.88727414474</v>
      </c>
      <c r="G672" s="9" t="n">
        <f aca="false">B672/B671-1</f>
        <v>-0.00501995187018478</v>
      </c>
      <c r="H672" s="9" t="n">
        <f aca="false">F672/F671-1</f>
        <v>0.00508009001731669</v>
      </c>
      <c r="I672" s="9" t="n">
        <f aca="false">LN(B672/B671)</f>
        <v>-0.00503259415542992</v>
      </c>
      <c r="J672" s="9" t="n">
        <f aca="false">LN(F672/F671)</f>
        <v>0.00506722989535452</v>
      </c>
      <c r="K672" s="9" t="n">
        <f aca="false">F672/F665-1</f>
        <v>0.00403670083060193</v>
      </c>
      <c r="L672" s="9" t="n">
        <f aca="false">F672/F642-1</f>
        <v>0.0224940318664655</v>
      </c>
      <c r="M672" s="9" t="n">
        <f aca="false">B672/B665-1</f>
        <v>0.00932422315131221</v>
      </c>
      <c r="N672" s="9" t="n">
        <f aca="false">B672/B642-1</f>
        <v>0.27777365876576</v>
      </c>
      <c r="O672" s="8" t="n">
        <f aca="false">MAX(O671,F672)</f>
        <v>5645.35730015574</v>
      </c>
      <c r="P672" s="9" t="n">
        <f aca="false">F672/O672-1</f>
        <v>-0.0700522579855296</v>
      </c>
      <c r="Q672" s="8" t="n">
        <f aca="false">MAX(Q671,B672)</f>
        <v>66061.7965639977</v>
      </c>
      <c r="R672" s="9" t="n">
        <f aca="false">B672/Q672-1</f>
        <v>-0.0700681292656763</v>
      </c>
      <c r="S672" s="9" t="n">
        <f aca="false">B672/INDEX($B:$B,$E672)-1</f>
        <v>-0.0150850880700768</v>
      </c>
      <c r="T672" s="0" t="n">
        <f aca="false">IF(AND($A672&gt;=CrashTest!$B$3,$A672&lt;=CrashTest!$C$3),1,IF(AND($A672&gt;=CrashTest!$B$4,$A672&lt;=CrashTest!$C$4),2,IF(AND($A672&gt;=CrashTest!$B$5,$A672&lt;=CrashTest!$C$5),3,IF(AND($A672&gt;=CrashTest!$B$6,$A672&lt;=CrashTest!$C$6),4,IF(AND($A672&gt;=CrashTest!$B$7,$A672&lt;=CrashTest!$C$7),5,0)))))</f>
        <v>0</v>
      </c>
      <c r="U672" s="8" t="str">
        <f aca="false">IF(T672=0,"",IF(T671=T672,MAX(U671,B672),B672))</f>
        <v/>
      </c>
      <c r="V672" s="9" t="str">
        <f aca="false">IF(T672=0,"",B672/U672-1)</f>
        <v/>
      </c>
      <c r="W672" s="8" t="str">
        <f aca="false">IF(T672=0,"",IF(T671=T672,MAX(W671,F672),F672))</f>
        <v/>
      </c>
      <c r="X672" s="9" t="str">
        <f aca="false">IF(T672=0,"",F672/W672-1)</f>
        <v/>
      </c>
    </row>
    <row r="673" customFormat="false" ht="15" hidden="false" customHeight="false" outlineLevel="0" collapsed="false">
      <c r="A673" s="5" t="n">
        <v>44501</v>
      </c>
      <c r="B673" s="6" t="n">
        <v>61092.0950592051</v>
      </c>
      <c r="C673" s="7" t="n">
        <v>89050.00705</v>
      </c>
      <c r="D673" s="0" t="n">
        <f aca="false">INT((ROW()-3)/30)</f>
        <v>22</v>
      </c>
      <c r="E673" s="0" t="n">
        <f aca="false">2+30*D673</f>
        <v>662</v>
      </c>
      <c r="F673" s="8" t="n">
        <f aca="false">INDEX($F:$F,$E673)*(2*B673/INDEX($B:$B,$E673)-C673/INDEX($C:$C,$E673))</f>
        <v>5250.58143979421</v>
      </c>
      <c r="G673" s="9" t="n">
        <f aca="false">B673/B672-1</f>
        <v>-0.00554873064536809</v>
      </c>
      <c r="H673" s="9" t="n">
        <f aca="false">F673/F672-1</f>
        <v>0.000132224867549269</v>
      </c>
      <c r="I673" s="9" t="n">
        <f aca="false">LN(B673/B672)</f>
        <v>-0.00556418203482858</v>
      </c>
      <c r="J673" s="9" t="n">
        <f aca="false">LN(F673/F672)</f>
        <v>0.000132216126611974</v>
      </c>
      <c r="K673" s="9" t="n">
        <f aca="false">F673/F666-1</f>
        <v>-0.00247608956333745</v>
      </c>
      <c r="L673" s="9" t="n">
        <f aca="false">F673/F643-1</f>
        <v>0.0111438149519192</v>
      </c>
      <c r="M673" s="9" t="n">
        <f aca="false">B673/B666-1</f>
        <v>-0.0307714796868058</v>
      </c>
      <c r="N673" s="9" t="n">
        <f aca="false">B673/B643-1</f>
        <v>0.278279495440608</v>
      </c>
      <c r="O673" s="8" t="n">
        <f aca="false">MAX(O672,F673)</f>
        <v>5645.35730015574</v>
      </c>
      <c r="P673" s="9" t="n">
        <f aca="false">F673/O673-1</f>
        <v>-0.0699292957685141</v>
      </c>
      <c r="Q673" s="8" t="n">
        <f aca="false">MAX(Q672,B673)</f>
        <v>66061.7965639977</v>
      </c>
      <c r="R673" s="9" t="n">
        <f aca="false">B673/Q673-1</f>
        <v>-0.0752280707349243</v>
      </c>
      <c r="S673" s="9" t="n">
        <f aca="false">B673/INDEX($B:$B,$E673)-1</f>
        <v>-0.0205501156249824</v>
      </c>
      <c r="T673" s="0" t="n">
        <f aca="false">IF(AND($A673&gt;=CrashTest!$B$3,$A673&lt;=CrashTest!$C$3),1,IF(AND($A673&gt;=CrashTest!$B$4,$A673&lt;=CrashTest!$C$4),2,IF(AND($A673&gt;=CrashTest!$B$5,$A673&lt;=CrashTest!$C$5),3,IF(AND($A673&gt;=CrashTest!$B$6,$A673&lt;=CrashTest!$C$6),4,IF(AND($A673&gt;=CrashTest!$B$7,$A673&lt;=CrashTest!$C$7),5,0)))))</f>
        <v>0</v>
      </c>
      <c r="U673" s="8" t="str">
        <f aca="false">IF(T673=0,"",IF(T672=T673,MAX(U672,B673),B673))</f>
        <v/>
      </c>
      <c r="V673" s="9" t="str">
        <f aca="false">IF(T673=0,"",B673/U673-1)</f>
        <v/>
      </c>
      <c r="W673" s="8" t="str">
        <f aca="false">IF(T673=0,"",IF(T672=T673,MAX(W672,F673),F673))</f>
        <v/>
      </c>
      <c r="X673" s="9" t="str">
        <f aca="false">IF(T673=0,"",F673/W673-1)</f>
        <v/>
      </c>
    </row>
    <row r="674" customFormat="false" ht="15" hidden="false" customHeight="false" outlineLevel="0" collapsed="false">
      <c r="A674" s="5" t="n">
        <v>44502</v>
      </c>
      <c r="B674" s="6" t="n">
        <v>63024.7472296902</v>
      </c>
      <c r="C674" s="7" t="n">
        <v>94944.03653</v>
      </c>
      <c r="D674" s="0" t="n">
        <f aca="false">INT((ROW()-3)/30)</f>
        <v>22</v>
      </c>
      <c r="E674" s="0" t="n">
        <f aca="false">2+30*D674</f>
        <v>662</v>
      </c>
      <c r="F674" s="8" t="n">
        <f aca="false">INDEX($F:$F,$E674)*(2*B674/INDEX($B:$B,$E674)-C674/INDEX($C:$C,$E674))</f>
        <v>5240.66496387459</v>
      </c>
      <c r="G674" s="9" t="n">
        <f aca="false">B674/B673-1</f>
        <v>0.031635061272856</v>
      </c>
      <c r="H674" s="9" t="n">
        <f aca="false">F674/F673-1</f>
        <v>-0.00188864338803707</v>
      </c>
      <c r="I674" s="9" t="n">
        <f aca="false">LN(B674/B673)</f>
        <v>0.0311449817224653</v>
      </c>
      <c r="J674" s="9" t="n">
        <f aca="false">LN(F674/F673)</f>
        <v>-0.00189042912372682</v>
      </c>
      <c r="K674" s="9" t="n">
        <f aca="false">F674/F667-1</f>
        <v>0.0026309263973987</v>
      </c>
      <c r="L674" s="9" t="n">
        <f aca="false">F674/F644-1</f>
        <v>0.0130901375738701</v>
      </c>
      <c r="M674" s="9" t="n">
        <f aca="false">B674/B667-1</f>
        <v>0.0435600856897695</v>
      </c>
      <c r="N674" s="9" t="n">
        <f aca="false">B674/B644-1</f>
        <v>0.307496219392158</v>
      </c>
      <c r="O674" s="8" t="n">
        <f aca="false">MAX(O673,F674)</f>
        <v>5645.35730015574</v>
      </c>
      <c r="P674" s="9" t="n">
        <f aca="false">F674/O674-1</f>
        <v>-0.0716858676544678</v>
      </c>
      <c r="Q674" s="8" t="n">
        <f aca="false">MAX(Q673,B674)</f>
        <v>66061.7965639977</v>
      </c>
      <c r="R674" s="9" t="n">
        <f aca="false">B674/Q674-1</f>
        <v>-0.0459728540892065</v>
      </c>
      <c r="S674" s="9" t="n">
        <f aca="false">B674/INDEX($B:$B,$E674)-1</f>
        <v>0.010434841480913</v>
      </c>
      <c r="T674" s="0" t="n">
        <f aca="false">IF(AND($A674&gt;=CrashTest!$B$3,$A674&lt;=CrashTest!$C$3),1,IF(AND($A674&gt;=CrashTest!$B$4,$A674&lt;=CrashTest!$C$4),2,IF(AND($A674&gt;=CrashTest!$B$5,$A674&lt;=CrashTest!$C$5),3,IF(AND($A674&gt;=CrashTest!$B$6,$A674&lt;=CrashTest!$C$6),4,IF(AND($A674&gt;=CrashTest!$B$7,$A674&lt;=CrashTest!$C$7),5,0)))))</f>
        <v>0</v>
      </c>
      <c r="U674" s="8" t="str">
        <f aca="false">IF(T674=0,"",IF(T673=T674,MAX(U673,B674),B674))</f>
        <v/>
      </c>
      <c r="V674" s="9" t="str">
        <f aca="false">IF(T674=0,"",B674/U674-1)</f>
        <v/>
      </c>
      <c r="W674" s="8" t="str">
        <f aca="false">IF(T674=0,"",IF(T673=T674,MAX(W673,F674),F674))</f>
        <v/>
      </c>
      <c r="X674" s="9" t="str">
        <f aca="false">IF(T674=0,"",F674/W674-1)</f>
        <v/>
      </c>
    </row>
    <row r="675" customFormat="false" ht="15" hidden="false" customHeight="false" outlineLevel="0" collapsed="false">
      <c r="A675" s="5" t="n">
        <v>44503</v>
      </c>
      <c r="B675" s="6" t="n">
        <v>62955.9817630041</v>
      </c>
      <c r="C675" s="7" t="n">
        <v>94075.72303</v>
      </c>
      <c r="D675" s="0" t="n">
        <f aca="false">INT((ROW()-3)/30)</f>
        <v>22</v>
      </c>
      <c r="E675" s="0" t="n">
        <f aca="false">2+30*D675</f>
        <v>662</v>
      </c>
      <c r="F675" s="8" t="n">
        <f aca="false">INDEX($F:$F,$E675)*(2*B675/INDEX($B:$B,$E675)-C675/INDEX($C:$C,$E675))</f>
        <v>5278.6936543651</v>
      </c>
      <c r="G675" s="9" t="n">
        <f aca="false">B675/B674-1</f>
        <v>-0.00109108675097869</v>
      </c>
      <c r="H675" s="9" t="n">
        <f aca="false">F675/F674-1</f>
        <v>0.00725646282535664</v>
      </c>
      <c r="I675" s="9" t="n">
        <f aca="false">LN(B675/B674)</f>
        <v>-0.00109168241945117</v>
      </c>
      <c r="J675" s="9" t="n">
        <f aca="false">LN(F675/F674)</f>
        <v>0.00723026137586513</v>
      </c>
      <c r="K675" s="9" t="n">
        <f aca="false">F675/F668-1</f>
        <v>0.0172838492634173</v>
      </c>
      <c r="L675" s="9" t="n">
        <f aca="false">F675/F645-1</f>
        <v>0.0116834264879242</v>
      </c>
      <c r="M675" s="9" t="n">
        <f aca="false">B675/B668-1</f>
        <v>0.0750067546319309</v>
      </c>
      <c r="N675" s="9" t="n">
        <f aca="false">B675/B645-1</f>
        <v>0.277295516985366</v>
      </c>
      <c r="O675" s="8" t="n">
        <f aca="false">MAX(O674,F675)</f>
        <v>5645.35730015574</v>
      </c>
      <c r="P675" s="9" t="n">
        <f aca="false">F675/O675-1</f>
        <v>-0.0649495906628493</v>
      </c>
      <c r="Q675" s="8" t="n">
        <f aca="false">MAX(Q674,B675)</f>
        <v>66061.7965639977</v>
      </c>
      <c r="R675" s="9" t="n">
        <f aca="false">B675/Q675-1</f>
        <v>-0.0470137804681837</v>
      </c>
      <c r="S675" s="9" t="n">
        <f aca="false">B675/INDEX($B:$B,$E675)-1</f>
        <v>0.00933236941264592</v>
      </c>
      <c r="T675" s="0" t="n">
        <f aca="false">IF(AND($A675&gt;=CrashTest!$B$3,$A675&lt;=CrashTest!$C$3),1,IF(AND($A675&gt;=CrashTest!$B$4,$A675&lt;=CrashTest!$C$4),2,IF(AND($A675&gt;=CrashTest!$B$5,$A675&lt;=CrashTest!$C$5),3,IF(AND($A675&gt;=CrashTest!$B$6,$A675&lt;=CrashTest!$C$6),4,IF(AND($A675&gt;=CrashTest!$B$7,$A675&lt;=CrashTest!$C$7),5,0)))))</f>
        <v>0</v>
      </c>
      <c r="U675" s="8" t="str">
        <f aca="false">IF(T675=0,"",IF(T674=T675,MAX(U674,B675),B675))</f>
        <v/>
      </c>
      <c r="V675" s="9" t="str">
        <f aca="false">IF(T675=0,"",B675/U675-1)</f>
        <v/>
      </c>
      <c r="W675" s="8" t="str">
        <f aca="false">IF(T675=0,"",IF(T674=T675,MAX(W674,F675),F675))</f>
        <v/>
      </c>
      <c r="X675" s="9" t="str">
        <f aca="false">IF(T675=0,"",F675/W675-1)</f>
        <v/>
      </c>
    </row>
    <row r="676" customFormat="false" ht="15" hidden="false" customHeight="false" outlineLevel="0" collapsed="false">
      <c r="A676" s="5" t="n">
        <v>44504</v>
      </c>
      <c r="B676" s="6" t="n">
        <v>61393.8899780246</v>
      </c>
      <c r="C676" s="7" t="n">
        <v>90352.48605</v>
      </c>
      <c r="D676" s="0" t="n">
        <f aca="false">INT((ROW()-3)/30)</f>
        <v>22</v>
      </c>
      <c r="E676" s="0" t="n">
        <f aca="false">2+30*D676</f>
        <v>662</v>
      </c>
      <c r="F676" s="8" t="n">
        <f aca="false">INDEX($F:$F,$E676)*(2*B676/INDEX($B:$B,$E676)-C676/INDEX($C:$C,$E676))</f>
        <v>5227.1749442358</v>
      </c>
      <c r="G676" s="9" t="n">
        <f aca="false">B676/B675-1</f>
        <v>-0.0248124442068102</v>
      </c>
      <c r="H676" s="9" t="n">
        <f aca="false">F676/F675-1</f>
        <v>-0.00975974616119124</v>
      </c>
      <c r="I676" s="9" t="n">
        <f aca="false">LN(B676/B675)</f>
        <v>-0.0251254615679558</v>
      </c>
      <c r="J676" s="9" t="n">
        <f aca="false">LN(F676/F675)</f>
        <v>-0.00980768465042459</v>
      </c>
      <c r="K676" s="9" t="n">
        <f aca="false">F676/F669-1</f>
        <v>0.00206875046446653</v>
      </c>
      <c r="L676" s="9" t="n">
        <f aca="false">F676/F646-1</f>
        <v>-0.00671654923279863</v>
      </c>
      <c r="M676" s="9" t="n">
        <f aca="false">B676/B669-1</f>
        <v>0.0136931185491234</v>
      </c>
      <c r="N676" s="9" t="n">
        <f aca="false">B676/B646-1</f>
        <v>0.190772164066836</v>
      </c>
      <c r="O676" s="8" t="n">
        <f aca="false">MAX(O675,F676)</f>
        <v>5645.35730015574</v>
      </c>
      <c r="P676" s="9" t="n">
        <f aca="false">F676/O676-1</f>
        <v>-0.0740754453058978</v>
      </c>
      <c r="Q676" s="8" t="n">
        <f aca="false">MAX(Q675,B676)</f>
        <v>66061.7965639977</v>
      </c>
      <c r="R676" s="9" t="n">
        <f aca="false">B676/Q676-1</f>
        <v>-0.0706596978701759</v>
      </c>
      <c r="S676" s="9" t="n">
        <f aca="false">B676/INDEX($B:$B,$E676)-1</f>
        <v>-0.015711633689533</v>
      </c>
      <c r="T676" s="0" t="n">
        <f aca="false">IF(AND($A676&gt;=CrashTest!$B$3,$A676&lt;=CrashTest!$C$3),1,IF(AND($A676&gt;=CrashTest!$B$4,$A676&lt;=CrashTest!$C$4),2,IF(AND($A676&gt;=CrashTest!$B$5,$A676&lt;=CrashTest!$C$5),3,IF(AND($A676&gt;=CrashTest!$B$6,$A676&lt;=CrashTest!$C$6),4,IF(AND($A676&gt;=CrashTest!$B$7,$A676&lt;=CrashTest!$C$7),5,0)))))</f>
        <v>0</v>
      </c>
      <c r="U676" s="8" t="str">
        <f aca="false">IF(T676=0,"",IF(T675=T676,MAX(U675,B676),B676))</f>
        <v/>
      </c>
      <c r="V676" s="9" t="str">
        <f aca="false">IF(T676=0,"",B676/U676-1)</f>
        <v/>
      </c>
      <c r="W676" s="8" t="str">
        <f aca="false">IF(T676=0,"",IF(T675=T676,MAX(W675,F676),F676))</f>
        <v/>
      </c>
      <c r="X676" s="9" t="str">
        <f aca="false">IF(T676=0,"",F676/W676-1)</f>
        <v/>
      </c>
    </row>
    <row r="677" customFormat="false" ht="15" hidden="false" customHeight="false" outlineLevel="0" collapsed="false">
      <c r="A677" s="5" t="n">
        <v>44505</v>
      </c>
      <c r="B677" s="6" t="n">
        <v>61005.840833723</v>
      </c>
      <c r="C677" s="7" t="n">
        <v>89265.77374</v>
      </c>
      <c r="D677" s="0" t="n">
        <f aca="false">INT((ROW()-3)/30)</f>
        <v>22</v>
      </c>
      <c r="E677" s="0" t="n">
        <f aca="false">2+30*D677</f>
        <v>662</v>
      </c>
      <c r="F677" s="8" t="n">
        <f aca="false">INDEX($F:$F,$E677)*(2*B677/INDEX($B:$B,$E677)-C677/INDEX($C:$C,$E677))</f>
        <v>5223.63276151218</v>
      </c>
      <c r="G677" s="9" t="n">
        <f aca="false">B677/B676-1</f>
        <v>-0.00632064761559337</v>
      </c>
      <c r="H677" s="9" t="n">
        <f aca="false">F677/F676-1</f>
        <v>-0.00067764763211764</v>
      </c>
      <c r="I677" s="9" t="n">
        <f aca="false">LN(B677/B676)</f>
        <v>-0.00634070748096689</v>
      </c>
      <c r="J677" s="9" t="n">
        <f aca="false">LN(F677/F676)</f>
        <v>-0.000677877339053733</v>
      </c>
      <c r="K677" s="9" t="n">
        <f aca="false">F677/F670-1</f>
        <v>-0.00478783789172788</v>
      </c>
      <c r="L677" s="9" t="n">
        <f aca="false">F677/F647-1</f>
        <v>-0.0134696760535862</v>
      </c>
      <c r="M677" s="9" t="n">
        <f aca="false">B677/B670-1</f>
        <v>-0.0196842178731717</v>
      </c>
      <c r="N677" s="9" t="n">
        <f aca="false">B677/B647-1</f>
        <v>0.10079502959442</v>
      </c>
      <c r="O677" s="8" t="n">
        <f aca="false">MAX(O676,F677)</f>
        <v>5645.35730015574</v>
      </c>
      <c r="P677" s="9" t="n">
        <f aca="false">F677/O677-1</f>
        <v>-0.0747028958879058</v>
      </c>
      <c r="Q677" s="8" t="n">
        <f aca="false">MAX(Q676,B677)</f>
        <v>66061.7965639977</v>
      </c>
      <c r="R677" s="9" t="n">
        <f aca="false">B677/Q677-1</f>
        <v>-0.0765337304349076</v>
      </c>
      <c r="S677" s="9" t="n">
        <f aca="false">B677/INDEX($B:$B,$E677)-1</f>
        <v>-0.0219329736051095</v>
      </c>
      <c r="T677" s="0" t="n">
        <f aca="false">IF(AND($A677&gt;=CrashTest!$B$3,$A677&lt;=CrashTest!$C$3),1,IF(AND($A677&gt;=CrashTest!$B$4,$A677&lt;=CrashTest!$C$4),2,IF(AND($A677&gt;=CrashTest!$B$5,$A677&lt;=CrashTest!$C$5),3,IF(AND($A677&gt;=CrashTest!$B$6,$A677&lt;=CrashTest!$C$6),4,IF(AND($A677&gt;=CrashTest!$B$7,$A677&lt;=CrashTest!$C$7),5,0)))))</f>
        <v>0</v>
      </c>
      <c r="U677" s="8" t="str">
        <f aca="false">IF(T677=0,"",IF(T676=T677,MAX(U676,B677),B677))</f>
        <v/>
      </c>
      <c r="V677" s="9" t="str">
        <f aca="false">IF(T677=0,"",B677/U677-1)</f>
        <v/>
      </c>
      <c r="W677" s="8" t="str">
        <f aca="false">IF(T677=0,"",IF(T676=T677,MAX(W676,F677),F677))</f>
        <v/>
      </c>
      <c r="X677" s="9" t="str">
        <f aca="false">IF(T677=0,"",F677/W677-1)</f>
        <v/>
      </c>
    </row>
    <row r="678" customFormat="false" ht="15" hidden="false" customHeight="false" outlineLevel="0" collapsed="false">
      <c r="A678" s="5" t="n">
        <v>44506</v>
      </c>
      <c r="B678" s="6" t="n">
        <v>61455.0536268849</v>
      </c>
      <c r="C678" s="7" t="n">
        <v>90597.39843</v>
      </c>
      <c r="D678" s="0" t="n">
        <f aca="false">INT((ROW()-3)/30)</f>
        <v>22</v>
      </c>
      <c r="E678" s="0" t="n">
        <f aca="false">2+30*D678</f>
        <v>662</v>
      </c>
      <c r="F678" s="8" t="n">
        <f aca="false">INDEX($F:$F,$E678)*(2*B678/INDEX($B:$B,$E678)-C678/INDEX($C:$C,$E678))</f>
        <v>5223.52136624596</v>
      </c>
      <c r="G678" s="9" t="n">
        <f aca="false">B678/B677-1</f>
        <v>0.00736343909079573</v>
      </c>
      <c r="H678" s="9" t="n">
        <f aca="false">F678/F677-1</f>
        <v>-2.13252484052573E-005</v>
      </c>
      <c r="I678" s="9" t="n">
        <f aca="false">LN(B678/B677)</f>
        <v>0.00733646132498495</v>
      </c>
      <c r="J678" s="9" t="n">
        <f aca="false">LN(F678/F677)</f>
        <v>-2.13254757915998E-005</v>
      </c>
      <c r="K678" s="9" t="n">
        <f aca="false">F678/F671-1</f>
        <v>3.23913334228099E-005</v>
      </c>
      <c r="L678" s="9" t="n">
        <f aca="false">F678/F648-1</f>
        <v>-0.00970138527880027</v>
      </c>
      <c r="M678" s="9" t="n">
        <f aca="false">B678/B671-1</f>
        <v>-0.00466228227346743</v>
      </c>
      <c r="N678" s="9" t="n">
        <f aca="false">B678/B648-1</f>
        <v>0.142177760521176</v>
      </c>
      <c r="O678" s="8" t="n">
        <f aca="false">MAX(O677,F678)</f>
        <v>5645.35730015574</v>
      </c>
      <c r="P678" s="9" t="n">
        <f aca="false">F678/O678-1</f>
        <v>-0.0747226280784997</v>
      </c>
      <c r="Q678" s="8" t="n">
        <f aca="false">MAX(Q677,B678)</f>
        <v>66061.7965639977</v>
      </c>
      <c r="R678" s="9" t="n">
        <f aca="false">B678/Q678-1</f>
        <v>-0.0697338428065606</v>
      </c>
      <c r="S678" s="9" t="n">
        <f aca="false">B678/INDEX($B:$B,$E678)-1</f>
        <v>-0.0147310366295349</v>
      </c>
      <c r="T678" s="0" t="n">
        <f aca="false">IF(AND($A678&gt;=CrashTest!$B$3,$A678&lt;=CrashTest!$C$3),1,IF(AND($A678&gt;=CrashTest!$B$4,$A678&lt;=CrashTest!$C$4),2,IF(AND($A678&gt;=CrashTest!$B$5,$A678&lt;=CrashTest!$C$5),3,IF(AND($A678&gt;=CrashTest!$B$6,$A678&lt;=CrashTest!$C$6),4,IF(AND($A678&gt;=CrashTest!$B$7,$A678&lt;=CrashTest!$C$7),5,0)))))</f>
        <v>0</v>
      </c>
      <c r="U678" s="8" t="str">
        <f aca="false">IF(T678=0,"",IF(T677=T678,MAX(U677,B678),B678))</f>
        <v/>
      </c>
      <c r="V678" s="9" t="str">
        <f aca="false">IF(T678=0,"",B678/U678-1)</f>
        <v/>
      </c>
      <c r="W678" s="8" t="str">
        <f aca="false">IF(T678=0,"",IF(T677=T678,MAX(W677,F678),F678))</f>
        <v/>
      </c>
      <c r="X678" s="9" t="str">
        <f aca="false">IF(T678=0,"",F678/W678-1)</f>
        <v/>
      </c>
    </row>
    <row r="679" customFormat="false" ht="15" hidden="false" customHeight="false" outlineLevel="0" collapsed="false">
      <c r="A679" s="5" t="n">
        <v>44507</v>
      </c>
      <c r="B679" s="6" t="n">
        <v>63043.8290590298</v>
      </c>
      <c r="C679" s="7" t="n">
        <v>94848.75693</v>
      </c>
      <c r="D679" s="0" t="n">
        <f aca="false">INT((ROW()-3)/30)</f>
        <v>22</v>
      </c>
      <c r="E679" s="0" t="n">
        <f aca="false">2+30*D679</f>
        <v>662</v>
      </c>
      <c r="F679" s="8" t="n">
        <f aca="false">INDEX($F:$F,$E679)*(2*B679/INDEX($B:$B,$E679)-C679/INDEX($C:$C,$E679))</f>
        <v>5249.34668108486</v>
      </c>
      <c r="G679" s="9" t="n">
        <f aca="false">B679/B678-1</f>
        <v>0.0258526408876136</v>
      </c>
      <c r="H679" s="9" t="n">
        <f aca="false">F679/F678-1</f>
        <v>0.00494404311347885</v>
      </c>
      <c r="I679" s="9" t="n">
        <f aca="false">LN(B679/B678)</f>
        <v>0.0255241115676654</v>
      </c>
      <c r="J679" s="9" t="n">
        <f aca="false">LN(F679/F678)</f>
        <v>0.00493186146688329</v>
      </c>
      <c r="K679" s="9" t="n">
        <f aca="false">F679/F672-1</f>
        <v>-0.000102972317623129</v>
      </c>
      <c r="L679" s="9" t="n">
        <f aca="false">F679/F649-1</f>
        <v>-0.00407094256170071</v>
      </c>
      <c r="M679" s="9" t="n">
        <f aca="false">B679/B672-1</f>
        <v>0.0262214083830497</v>
      </c>
      <c r="N679" s="9" t="n">
        <f aca="false">B679/B649-1</f>
        <v>0.168917218566794</v>
      </c>
      <c r="O679" s="8" t="n">
        <f aca="false">MAX(O678,F679)</f>
        <v>5645.35730015574</v>
      </c>
      <c r="P679" s="9" t="n">
        <f aca="false">F679/O679-1</f>
        <v>-0.0701480168597933</v>
      </c>
      <c r="Q679" s="8" t="n">
        <f aca="false">MAX(Q678,B679)</f>
        <v>66061.7965639977</v>
      </c>
      <c r="R679" s="9" t="n">
        <f aca="false">B679/Q679-1</f>
        <v>-0.0456840059147382</v>
      </c>
      <c r="S679" s="9" t="n">
        <f aca="false">B679/INDEX($B:$B,$E679)-1</f>
        <v>0.010740768058193</v>
      </c>
      <c r="T679" s="0" t="n">
        <f aca="false">IF(AND($A679&gt;=CrashTest!$B$3,$A679&lt;=CrashTest!$C$3),1,IF(AND($A679&gt;=CrashTest!$B$4,$A679&lt;=CrashTest!$C$4),2,IF(AND($A679&gt;=CrashTest!$B$5,$A679&lt;=CrashTest!$C$5),3,IF(AND($A679&gt;=CrashTest!$B$6,$A679&lt;=CrashTest!$C$6),4,IF(AND($A679&gt;=CrashTest!$B$7,$A679&lt;=CrashTest!$C$7),5,0)))))</f>
        <v>0</v>
      </c>
      <c r="U679" s="8" t="str">
        <f aca="false">IF(T679=0,"",IF(T678=T679,MAX(U678,B679),B679))</f>
        <v/>
      </c>
      <c r="V679" s="9" t="str">
        <f aca="false">IF(T679=0,"",B679/U679-1)</f>
        <v/>
      </c>
      <c r="W679" s="8" t="str">
        <f aca="false">IF(T679=0,"",IF(T678=T679,MAX(W678,F679),F679))</f>
        <v/>
      </c>
      <c r="X679" s="9" t="str">
        <f aca="false">IF(T679=0,"",F679/W679-1)</f>
        <v/>
      </c>
    </row>
    <row r="680" customFormat="false" ht="15" hidden="false" customHeight="false" outlineLevel="0" collapsed="false">
      <c r="A680" s="5" t="n">
        <v>44508</v>
      </c>
      <c r="B680" s="6" t="n">
        <v>67541.7555081824</v>
      </c>
      <c r="C680" s="7" t="n">
        <v>105472.2918</v>
      </c>
      <c r="D680" s="0" t="n">
        <f aca="false">INT((ROW()-3)/30)</f>
        <v>22</v>
      </c>
      <c r="E680" s="0" t="n">
        <f aca="false">2+30*D680</f>
        <v>662</v>
      </c>
      <c r="F680" s="8" t="n">
        <f aca="false">INDEX($F:$F,$E680)*(2*B680/INDEX($B:$B,$E680)-C680/INDEX($C:$C,$E680))</f>
        <v>5403.25410246663</v>
      </c>
      <c r="G680" s="9" t="n">
        <f aca="false">B680/B679-1</f>
        <v>0.0713460225415727</v>
      </c>
      <c r="H680" s="9" t="n">
        <f aca="false">F680/F679-1</f>
        <v>0.0293193478602487</v>
      </c>
      <c r="I680" s="9" t="n">
        <f aca="false">LN(B680/B679)</f>
        <v>0.0689158228909192</v>
      </c>
      <c r="J680" s="9" t="n">
        <f aca="false">LN(F680/F679)</f>
        <v>0.0288977564787835</v>
      </c>
      <c r="K680" s="9" t="n">
        <f aca="false">F680/F673-1</f>
        <v>0.029077286853473</v>
      </c>
      <c r="L680" s="9" t="n">
        <f aca="false">F680/F650-1</f>
        <v>0.0194082797448767</v>
      </c>
      <c r="M680" s="9" t="n">
        <f aca="false">B680/B673-1</f>
        <v>0.105572749514104</v>
      </c>
      <c r="N680" s="9" t="n">
        <f aca="false">B680/B650-1</f>
        <v>0.227788091331858</v>
      </c>
      <c r="O680" s="8" t="n">
        <f aca="false">MAX(O679,F680)</f>
        <v>5645.35730015574</v>
      </c>
      <c r="P680" s="9" t="n">
        <f aca="false">F680/O680-1</f>
        <v>-0.0428853631075635</v>
      </c>
      <c r="Q680" s="8" t="n">
        <f aca="false">MAX(Q679,B680)</f>
        <v>67541.7555081824</v>
      </c>
      <c r="R680" s="9" t="n">
        <f aca="false">B680/Q680-1</f>
        <v>0</v>
      </c>
      <c r="S680" s="9" t="n">
        <f aca="false">B680/INDEX($B:$B,$E680)-1</f>
        <v>0.0828531016797596</v>
      </c>
      <c r="T680" s="0" t="n">
        <f aca="false">IF(AND($A680&gt;=CrashTest!$B$3,$A680&lt;=CrashTest!$C$3),1,IF(AND($A680&gt;=CrashTest!$B$4,$A680&lt;=CrashTest!$C$4),2,IF(AND($A680&gt;=CrashTest!$B$5,$A680&lt;=CrashTest!$C$5),3,IF(AND($A680&gt;=CrashTest!$B$6,$A680&lt;=CrashTest!$C$6),4,IF(AND($A680&gt;=CrashTest!$B$7,$A680&lt;=CrashTest!$C$7),5,0)))))</f>
        <v>0</v>
      </c>
      <c r="U680" s="8" t="str">
        <f aca="false">IF(T680=0,"",IF(T679=T680,MAX(U679,B680),B680))</f>
        <v/>
      </c>
      <c r="V680" s="9" t="str">
        <f aca="false">IF(T680=0,"",B680/U680-1)</f>
        <v/>
      </c>
      <c r="W680" s="8" t="str">
        <f aca="false">IF(T680=0,"",IF(T679=T680,MAX(W679,F680),F680))</f>
        <v/>
      </c>
      <c r="X680" s="9" t="str">
        <f aca="false">IF(T680=0,"",F680/W680-1)</f>
        <v/>
      </c>
    </row>
    <row r="681" customFormat="false" ht="15" hidden="false" customHeight="false" outlineLevel="0" collapsed="false">
      <c r="A681" s="5" t="n">
        <v>44509</v>
      </c>
      <c r="B681" s="6" t="n">
        <v>67095.5856706605</v>
      </c>
      <c r="C681" s="7" t="n">
        <v>103749.9312</v>
      </c>
      <c r="D681" s="0" t="n">
        <f aca="false">INT((ROW()-3)/30)</f>
        <v>22</v>
      </c>
      <c r="E681" s="0" t="n">
        <f aca="false">2+30*D681</f>
        <v>662</v>
      </c>
      <c r="F681" s="8" t="n">
        <f aca="false">INDEX($F:$F,$E681)*(2*B681/INDEX($B:$B,$E681)-C681/INDEX($C:$C,$E681))</f>
        <v>5426.23323489841</v>
      </c>
      <c r="G681" s="9" t="n">
        <f aca="false">B681/B680-1</f>
        <v>-0.00660583714718288</v>
      </c>
      <c r="H681" s="9" t="n">
        <f aca="false">F681/F680-1</f>
        <v>0.00425283208896077</v>
      </c>
      <c r="I681" s="9" t="n">
        <f aca="false">LN(B681/B680)</f>
        <v>-0.00662775225445998</v>
      </c>
      <c r="J681" s="9" t="n">
        <f aca="false">LN(F681/F680)</f>
        <v>0.00424381435679885</v>
      </c>
      <c r="K681" s="9" t="n">
        <f aca="false">F681/F674-1</f>
        <v>0.0354092986869012</v>
      </c>
      <c r="L681" s="9" t="n">
        <f aca="false">F681/F651-1</f>
        <v>0.0253085736722578</v>
      </c>
      <c r="M681" s="9" t="n">
        <f aca="false">B681/B674-1</f>
        <v>0.0645911109509785</v>
      </c>
      <c r="N681" s="9" t="n">
        <f aca="false">B681/B651-1</f>
        <v>0.226581645546702</v>
      </c>
      <c r="O681" s="8" t="n">
        <f aca="false">MAX(O680,F681)</f>
        <v>5645.35730015574</v>
      </c>
      <c r="P681" s="9" t="n">
        <f aca="false">F681/O681-1</f>
        <v>-0.0388149152669735</v>
      </c>
      <c r="Q681" s="8" t="n">
        <f aca="false">MAX(Q680,B681)</f>
        <v>67541.7555081824</v>
      </c>
      <c r="R681" s="9" t="n">
        <f aca="false">B681/Q681-1</f>
        <v>-0.00660583714718288</v>
      </c>
      <c r="S681" s="9" t="n">
        <f aca="false">B681/INDEX($B:$B,$E681)-1</f>
        <v>0.0756999504357412</v>
      </c>
      <c r="T681" s="0" t="n">
        <f aca="false">IF(AND($A681&gt;=CrashTest!$B$3,$A681&lt;=CrashTest!$C$3),1,IF(AND($A681&gt;=CrashTest!$B$4,$A681&lt;=CrashTest!$C$4),2,IF(AND($A681&gt;=CrashTest!$B$5,$A681&lt;=CrashTest!$C$5),3,IF(AND($A681&gt;=CrashTest!$B$6,$A681&lt;=CrashTest!$C$6),4,IF(AND($A681&gt;=CrashTest!$B$7,$A681&lt;=CrashTest!$C$7),5,0)))))</f>
        <v>0</v>
      </c>
      <c r="U681" s="8" t="str">
        <f aca="false">IF(T681=0,"",IF(T680=T681,MAX(U680,B681),B681))</f>
        <v/>
      </c>
      <c r="V681" s="9" t="str">
        <f aca="false">IF(T681=0,"",B681/U681-1)</f>
        <v/>
      </c>
      <c r="W681" s="8" t="str">
        <f aca="false">IF(T681=0,"",IF(T680=T681,MAX(W680,F681),F681))</f>
        <v/>
      </c>
      <c r="X681" s="9" t="str">
        <f aca="false">IF(T681=0,"",F681/W681-1)</f>
        <v/>
      </c>
    </row>
    <row r="682" customFormat="false" ht="15" hidden="false" customHeight="false" outlineLevel="0" collapsed="false">
      <c r="A682" s="5" t="n">
        <v>44510</v>
      </c>
      <c r="B682" s="6" t="n">
        <v>64756.0779689071</v>
      </c>
      <c r="C682" s="7" t="n">
        <v>98944.18252</v>
      </c>
      <c r="D682" s="0" t="n">
        <f aca="false">INT((ROW()-3)/30)</f>
        <v>22</v>
      </c>
      <c r="E682" s="0" t="n">
        <f aca="false">2+30*D682</f>
        <v>662</v>
      </c>
      <c r="F682" s="8" t="n">
        <f aca="false">INDEX($F:$F,$E682)*(2*B682/INDEX($B:$B,$E682)-C682/INDEX($C:$C,$E682))</f>
        <v>5305.00019000158</v>
      </c>
      <c r="G682" s="9" t="n">
        <f aca="false">B682/B681-1</f>
        <v>-0.0348682805041288</v>
      </c>
      <c r="H682" s="9" t="n">
        <f aca="false">F682/F681-1</f>
        <v>-0.0223420261622979</v>
      </c>
      <c r="I682" s="9" t="n">
        <f aca="false">LN(B682/B681)</f>
        <v>-0.0354906900710904</v>
      </c>
      <c r="J682" s="9" t="n">
        <f aca="false">LN(F682/F681)</f>
        <v>-0.0225953901159704</v>
      </c>
      <c r="K682" s="9" t="n">
        <f aca="false">F682/F675-1</f>
        <v>0.00498353141117103</v>
      </c>
      <c r="L682" s="9" t="n">
        <f aca="false">F682/F652-1</f>
        <v>0.0107819855180282</v>
      </c>
      <c r="M682" s="9" t="n">
        <f aca="false">B682/B675-1</f>
        <v>0.0285929335941326</v>
      </c>
      <c r="N682" s="9" t="n">
        <f aca="false">B682/B652-1</f>
        <v>0.130336839701214</v>
      </c>
      <c r="O682" s="8" t="n">
        <f aca="false">MAX(O681,F682)</f>
        <v>5645.35730015574</v>
      </c>
      <c r="P682" s="9" t="n">
        <f aca="false">F682/O682-1</f>
        <v>-0.0602897375768893</v>
      </c>
      <c r="Q682" s="8" t="n">
        <f aca="false">MAX(Q681,B682)</f>
        <v>67541.7555081824</v>
      </c>
      <c r="R682" s="9" t="n">
        <f aca="false">B682/Q682-1</f>
        <v>-0.0412437834686992</v>
      </c>
      <c r="S682" s="9" t="n">
        <f aca="false">B682/INDEX($B:$B,$E682)-1</f>
        <v>0.0381921428256702</v>
      </c>
      <c r="T682" s="0" t="n">
        <f aca="false">IF(AND($A682&gt;=CrashTest!$B$3,$A682&lt;=CrashTest!$C$3),1,IF(AND($A682&gt;=CrashTest!$B$4,$A682&lt;=CrashTest!$C$4),2,IF(AND($A682&gt;=CrashTest!$B$5,$A682&lt;=CrashTest!$C$5),3,IF(AND($A682&gt;=CrashTest!$B$6,$A682&lt;=CrashTest!$C$6),4,IF(AND($A682&gt;=CrashTest!$B$7,$A682&lt;=CrashTest!$C$7),5,0)))))</f>
        <v>0</v>
      </c>
      <c r="U682" s="8" t="str">
        <f aca="false">IF(T682=0,"",IF(T681=T682,MAX(U681,B682),B682))</f>
        <v/>
      </c>
      <c r="V682" s="9" t="str">
        <f aca="false">IF(T682=0,"",B682/U682-1)</f>
        <v/>
      </c>
      <c r="W682" s="8" t="str">
        <f aca="false">IF(T682=0,"",IF(T681=T682,MAX(W681,F682),F682))</f>
        <v/>
      </c>
      <c r="X682" s="9" t="str">
        <f aca="false">IF(T682=0,"",F682/W682-1)</f>
        <v/>
      </c>
    </row>
    <row r="683" customFormat="false" ht="15" hidden="false" customHeight="false" outlineLevel="0" collapsed="false">
      <c r="A683" s="5" t="n">
        <v>44511</v>
      </c>
      <c r="B683" s="6" t="n">
        <v>64962.9312939801</v>
      </c>
      <c r="C683" s="7" t="n">
        <v>98348.63555</v>
      </c>
      <c r="D683" s="0" t="n">
        <f aca="false">INT((ROW()-3)/30)</f>
        <v>22</v>
      </c>
      <c r="E683" s="0" t="n">
        <f aca="false">2+30*D683</f>
        <v>662</v>
      </c>
      <c r="F683" s="8" t="n">
        <f aca="false">INDEX($F:$F,$E683)*(2*B683/INDEX($B:$B,$E683)-C683/INDEX($C:$C,$E683))</f>
        <v>5374.09577216182</v>
      </c>
      <c r="G683" s="9" t="n">
        <f aca="false">B683/B682-1</f>
        <v>0.00319434609940905</v>
      </c>
      <c r="H683" s="9" t="n">
        <f aca="false">F683/F682-1</f>
        <v>0.0130246144553345</v>
      </c>
      <c r="I683" s="9" t="n">
        <f aca="false">LN(B683/B682)</f>
        <v>0.00318925501481732</v>
      </c>
      <c r="J683" s="9" t="n">
        <f aca="false">LN(F683/F682)</f>
        <v>0.0129405235452149</v>
      </c>
      <c r="K683" s="9" t="n">
        <f aca="false">F683/F676-1</f>
        <v>0.0281071189492201</v>
      </c>
      <c r="L683" s="9" t="n">
        <f aca="false">F683/F653-1</f>
        <v>0.00615615818340332</v>
      </c>
      <c r="M683" s="9" t="n">
        <f aca="false">B683/B676-1</f>
        <v>0.0581334936951057</v>
      </c>
      <c r="N683" s="9" t="n">
        <f aca="false">B683/B653-1</f>
        <v>0.15600259372897</v>
      </c>
      <c r="O683" s="8" t="n">
        <f aca="false">MAX(O682,F683)</f>
        <v>5645.35730015574</v>
      </c>
      <c r="P683" s="9" t="n">
        <f aca="false">F683/O683-1</f>
        <v>-0.048050373709107</v>
      </c>
      <c r="Q683" s="8" t="n">
        <f aca="false">MAX(Q682,B683)</f>
        <v>67541.7555081824</v>
      </c>
      <c r="R683" s="9" t="n">
        <f aca="false">B683/Q683-1</f>
        <v>-0.0381811842881383</v>
      </c>
      <c r="S683" s="9" t="n">
        <f aca="false">B683/INDEX($B:$B,$E683)-1</f>
        <v>0.0415084878475425</v>
      </c>
      <c r="T683" s="0" t="n">
        <f aca="false">IF(AND($A683&gt;=CrashTest!$B$3,$A683&lt;=CrashTest!$C$3),1,IF(AND($A683&gt;=CrashTest!$B$4,$A683&lt;=CrashTest!$C$4),2,IF(AND($A683&gt;=CrashTest!$B$5,$A683&lt;=CrashTest!$C$5),3,IF(AND($A683&gt;=CrashTest!$B$6,$A683&lt;=CrashTest!$C$6),4,IF(AND($A683&gt;=CrashTest!$B$7,$A683&lt;=CrashTest!$C$7),5,0)))))</f>
        <v>0</v>
      </c>
      <c r="U683" s="8" t="str">
        <f aca="false">IF(T683=0,"",IF(T682=T683,MAX(U682,B683),B683))</f>
        <v/>
      </c>
      <c r="V683" s="9" t="str">
        <f aca="false">IF(T683=0,"",B683/U683-1)</f>
        <v/>
      </c>
      <c r="W683" s="8" t="str">
        <f aca="false">IF(T683=0,"",IF(T682=T683,MAX(W682,F683),F683))</f>
        <v/>
      </c>
      <c r="X683" s="9" t="str">
        <f aca="false">IF(T683=0,"",F683/W683-1)</f>
        <v/>
      </c>
    </row>
    <row r="684" customFormat="false" ht="15" hidden="false" customHeight="false" outlineLevel="0" collapsed="false">
      <c r="A684" s="5" t="n">
        <v>44512</v>
      </c>
      <c r="B684" s="6" t="n">
        <v>64078.968037405</v>
      </c>
      <c r="C684" s="7" t="n">
        <v>96644.12795</v>
      </c>
      <c r="D684" s="0" t="n">
        <f aca="false">INT((ROW()-3)/30)</f>
        <v>22</v>
      </c>
      <c r="E684" s="0" t="n">
        <f aca="false">2+30*D684</f>
        <v>662</v>
      </c>
      <c r="F684" s="8" t="n">
        <f aca="false">INDEX($F:$F,$E684)*(2*B684/INDEX($B:$B,$E684)-C684/INDEX($C:$C,$E684))</f>
        <v>5321.92162197414</v>
      </c>
      <c r="G684" s="9" t="n">
        <f aca="false">B684/B683-1</f>
        <v>-0.0136071947334836</v>
      </c>
      <c r="H684" s="9" t="n">
        <f aca="false">F684/F683-1</f>
        <v>-0.00970845187723446</v>
      </c>
      <c r="I684" s="9" t="n">
        <f aca="false">LN(B684/B683)</f>
        <v>-0.0137006210895478</v>
      </c>
      <c r="J684" s="9" t="n">
        <f aca="false">LN(F684/F683)</f>
        <v>-0.0097558861547706</v>
      </c>
      <c r="K684" s="9" t="n">
        <f aca="false">F684/F677-1</f>
        <v>0.0188161888381886</v>
      </c>
      <c r="L684" s="9" t="n">
        <f aca="false">F684/F654-1</f>
        <v>0.00589667435957786</v>
      </c>
      <c r="M684" s="9" t="n">
        <f aca="false">B684/B677-1</f>
        <v>0.0503743110771653</v>
      </c>
      <c r="N684" s="9" t="n">
        <f aca="false">B684/B654-1</f>
        <v>0.117353183693889</v>
      </c>
      <c r="O684" s="8" t="n">
        <f aca="false">MAX(O683,F684)</f>
        <v>5645.35730015574</v>
      </c>
      <c r="P684" s="9" t="n">
        <f aca="false">F684/O684-1</f>
        <v>-0.0572923308455036</v>
      </c>
      <c r="Q684" s="8" t="n">
        <f aca="false">MAX(Q683,B684)</f>
        <v>67541.7555081824</v>
      </c>
      <c r="R684" s="9" t="n">
        <f aca="false">B684/Q684-1</f>
        <v>-0.0512688402118582</v>
      </c>
      <c r="S684" s="9" t="n">
        <f aca="false">B684/INDEX($B:$B,$E684)-1</f>
        <v>0.0273364790368249</v>
      </c>
      <c r="T684" s="0" t="n">
        <f aca="false">IF(AND($A684&gt;=CrashTest!$B$3,$A684&lt;=CrashTest!$C$3),1,IF(AND($A684&gt;=CrashTest!$B$4,$A684&lt;=CrashTest!$C$4),2,IF(AND($A684&gt;=CrashTest!$B$5,$A684&lt;=CrashTest!$C$5),3,IF(AND($A684&gt;=CrashTest!$B$6,$A684&lt;=CrashTest!$C$6),4,IF(AND($A684&gt;=CrashTest!$B$7,$A684&lt;=CrashTest!$C$7),5,0)))))</f>
        <v>0</v>
      </c>
      <c r="U684" s="8" t="str">
        <f aca="false">IF(T684=0,"",IF(T683=T684,MAX(U683,B684),B684))</f>
        <v/>
      </c>
      <c r="V684" s="9" t="str">
        <f aca="false">IF(T684=0,"",B684/U684-1)</f>
        <v/>
      </c>
      <c r="W684" s="8" t="str">
        <f aca="false">IF(T684=0,"",IF(T683=T684,MAX(W683,F684),F684))</f>
        <v/>
      </c>
      <c r="X684" s="9" t="str">
        <f aca="false">IF(T684=0,"",F684/W684-1)</f>
        <v/>
      </c>
    </row>
    <row r="685" customFormat="false" ht="15" hidden="false" customHeight="false" outlineLevel="0" collapsed="false">
      <c r="A685" s="5" t="n">
        <v>44513</v>
      </c>
      <c r="B685" s="6" t="n">
        <v>64397.7912063121</v>
      </c>
      <c r="C685" s="7" t="n">
        <v>97120.0479</v>
      </c>
      <c r="D685" s="0" t="n">
        <f aca="false">INT((ROW()-3)/30)</f>
        <v>22</v>
      </c>
      <c r="E685" s="0" t="n">
        <f aca="false">2+30*D685</f>
        <v>662</v>
      </c>
      <c r="F685" s="8" t="n">
        <f aca="false">INDEX($F:$F,$E685)*(2*B685/INDEX($B:$B,$E685)-C685/INDEX($C:$C,$E685))</f>
        <v>5348.68274132563</v>
      </c>
      <c r="G685" s="9" t="n">
        <f aca="false">B685/B684-1</f>
        <v>0.0049754728996414</v>
      </c>
      <c r="H685" s="9" t="n">
        <f aca="false">F685/F684-1</f>
        <v>0.00502846927339107</v>
      </c>
      <c r="I685" s="9" t="n">
        <f aca="false">LN(B685/B684)</f>
        <v>0.0049631361382467</v>
      </c>
      <c r="J685" s="9" t="n">
        <f aca="false">LN(F685/F684)</f>
        <v>0.00501586874503419</v>
      </c>
      <c r="K685" s="9" t="n">
        <f aca="false">F685/F678-1</f>
        <v>0.0239611109640434</v>
      </c>
      <c r="L685" s="9" t="n">
        <f aca="false">F685/F655-1</f>
        <v>0.00859491435638926</v>
      </c>
      <c r="M685" s="9" t="n">
        <f aca="false">B685/B678-1</f>
        <v>0.0478843871375263</v>
      </c>
      <c r="N685" s="9" t="n">
        <f aca="false">B685/B655-1</f>
        <v>0.122224832353147</v>
      </c>
      <c r="O685" s="8" t="n">
        <f aca="false">MAX(O684,F685)</f>
        <v>5645.35730015574</v>
      </c>
      <c r="P685" s="9" t="n">
        <f aca="false">F685/O685-1</f>
        <v>-0.0525519542973701</v>
      </c>
      <c r="Q685" s="8" t="n">
        <f aca="false">MAX(Q684,B685)</f>
        <v>67541.7555081824</v>
      </c>
      <c r="R685" s="9" t="n">
        <f aca="false">B685/Q685-1</f>
        <v>-0.0465484540372869</v>
      </c>
      <c r="S685" s="9" t="n">
        <f aca="false">B685/INDEX($B:$B,$E685)-1</f>
        <v>0.0324479638470856</v>
      </c>
      <c r="T685" s="0" t="n">
        <f aca="false">IF(AND($A685&gt;=CrashTest!$B$3,$A685&lt;=CrashTest!$C$3),1,IF(AND($A685&gt;=CrashTest!$B$4,$A685&lt;=CrashTest!$C$4),2,IF(AND($A685&gt;=CrashTest!$B$5,$A685&lt;=CrashTest!$C$5),3,IF(AND($A685&gt;=CrashTest!$B$6,$A685&lt;=CrashTest!$C$6),4,IF(AND($A685&gt;=CrashTest!$B$7,$A685&lt;=CrashTest!$C$7),5,0)))))</f>
        <v>0</v>
      </c>
      <c r="U685" s="8" t="str">
        <f aca="false">IF(T685=0,"",IF(T684=T685,MAX(U684,B685),B685))</f>
        <v/>
      </c>
      <c r="V685" s="9" t="str">
        <f aca="false">IF(T685=0,"",B685/U685-1)</f>
        <v/>
      </c>
      <c r="W685" s="8" t="str">
        <f aca="false">IF(T685=0,"",IF(T684=T685,MAX(W684,F685),F685))</f>
        <v/>
      </c>
      <c r="X685" s="9" t="str">
        <f aca="false">IF(T685=0,"",F685/W685-1)</f>
        <v/>
      </c>
    </row>
    <row r="686" customFormat="false" ht="15" hidden="false" customHeight="false" outlineLevel="0" collapsed="false">
      <c r="A686" s="5" t="n">
        <v>44514</v>
      </c>
      <c r="B686" s="6" t="n">
        <v>65032.2256548217</v>
      </c>
      <c r="C686" s="7" t="n">
        <v>99585.85055</v>
      </c>
      <c r="D686" s="0" t="n">
        <f aca="false">INT((ROW()-3)/30)</f>
        <v>22</v>
      </c>
      <c r="E686" s="0" t="n">
        <f aca="false">2+30*D686</f>
        <v>662</v>
      </c>
      <c r="F686" s="8" t="n">
        <f aca="false">INDEX($F:$F,$E686)*(2*B686/INDEX($B:$B,$E686)-C686/INDEX($C:$C,$E686))</f>
        <v>5315.0532303322</v>
      </c>
      <c r="G686" s="9" t="n">
        <f aca="false">B686/B685-1</f>
        <v>0.00985180448933498</v>
      </c>
      <c r="H686" s="9" t="n">
        <f aca="false">F686/F685-1</f>
        <v>-0.00628743797675679</v>
      </c>
      <c r="I686" s="9" t="n">
        <f aca="false">LN(B686/B685)</f>
        <v>0.00980359185914728</v>
      </c>
      <c r="J686" s="9" t="n">
        <f aca="false">LN(F686/F685)</f>
        <v>-0.00630728715898721</v>
      </c>
      <c r="K686" s="9" t="n">
        <f aca="false">F686/F679-1</f>
        <v>0.0125170908380086</v>
      </c>
      <c r="L686" s="9" t="n">
        <f aca="false">F686/F656-1</f>
        <v>0.0139933997481261</v>
      </c>
      <c r="M686" s="9" t="n">
        <f aca="false">B686/B679-1</f>
        <v>0.0315399084330696</v>
      </c>
      <c r="N686" s="9" t="n">
        <f aca="false">B686/B656-1</f>
        <v>0.0583624116239796</v>
      </c>
      <c r="O686" s="8" t="n">
        <f aca="false">MAX(O685,F686)</f>
        <v>5645.35730015574</v>
      </c>
      <c r="P686" s="9" t="n">
        <f aca="false">F686/O686-1</f>
        <v>-0.0585089751209248</v>
      </c>
      <c r="Q686" s="8" t="n">
        <f aca="false">MAX(Q685,B686)</f>
        <v>67541.7555081824</v>
      </c>
      <c r="R686" s="9" t="n">
        <f aca="false">B686/Q686-1</f>
        <v>-0.0371552358164081</v>
      </c>
      <c r="S686" s="9" t="n">
        <f aca="false">B686/INDEX($B:$B,$E686)-1</f>
        <v>0.0426194393323192</v>
      </c>
      <c r="T686" s="0" t="n">
        <f aca="false">IF(AND($A686&gt;=CrashTest!$B$3,$A686&lt;=CrashTest!$C$3),1,IF(AND($A686&gt;=CrashTest!$B$4,$A686&lt;=CrashTest!$C$4),2,IF(AND($A686&gt;=CrashTest!$B$5,$A686&lt;=CrashTest!$C$5),3,IF(AND($A686&gt;=CrashTest!$B$6,$A686&lt;=CrashTest!$C$6),4,IF(AND($A686&gt;=CrashTest!$B$7,$A686&lt;=CrashTest!$C$7),5,0)))))</f>
        <v>0</v>
      </c>
      <c r="U686" s="8" t="str">
        <f aca="false">IF(T686=0,"",IF(T685=T686,MAX(U685,B686),B686))</f>
        <v/>
      </c>
      <c r="V686" s="9" t="str">
        <f aca="false">IF(T686=0,"",B686/U686-1)</f>
        <v/>
      </c>
      <c r="W686" s="8" t="str">
        <f aca="false">IF(T686=0,"",IF(T685=T686,MAX(W685,F686),F686))</f>
        <v/>
      </c>
      <c r="X686" s="9" t="str">
        <f aca="false">IF(T686=0,"",F686/W686-1)</f>
        <v/>
      </c>
    </row>
    <row r="687" customFormat="false" ht="15" hidden="false" customHeight="false" outlineLevel="0" collapsed="false">
      <c r="A687" s="5" t="n">
        <v>44515</v>
      </c>
      <c r="B687" s="6" t="n">
        <v>63753.5031592636</v>
      </c>
      <c r="C687" s="7" t="n">
        <v>95162.22637</v>
      </c>
      <c r="D687" s="0" t="n">
        <f aca="false">INT((ROW()-3)/30)</f>
        <v>22</v>
      </c>
      <c r="E687" s="0" t="n">
        <f aca="false">2+30*D687</f>
        <v>662</v>
      </c>
      <c r="F687" s="8" t="n">
        <f aca="false">INDEX($F:$F,$E687)*(2*B687/INDEX($B:$B,$E687)-C687/INDEX($C:$C,$E687))</f>
        <v>5351.5841233047</v>
      </c>
      <c r="G687" s="9" t="n">
        <f aca="false">B687/B686-1</f>
        <v>-0.0196629053162859</v>
      </c>
      <c r="H687" s="9" t="n">
        <f aca="false">F687/F686-1</f>
        <v>0.00687310011572828</v>
      </c>
      <c r="I687" s="9" t="n">
        <f aca="false">LN(B687/B686)</f>
        <v>-0.0198587922960154</v>
      </c>
      <c r="J687" s="9" t="n">
        <f aca="false">LN(F687/F686)</f>
        <v>0.00684958803556814</v>
      </c>
      <c r="K687" s="9" t="n">
        <f aca="false">F687/F680-1</f>
        <v>-0.00956275203462009</v>
      </c>
      <c r="L687" s="9" t="n">
        <f aca="false">F687/F657-1</f>
        <v>0.00697625585754524</v>
      </c>
      <c r="M687" s="9" t="n">
        <f aca="false">B687/B680-1</f>
        <v>-0.0560875612488317</v>
      </c>
      <c r="N687" s="9" t="n">
        <f aca="false">B687/B657-1</f>
        <v>0.0463046842436268</v>
      </c>
      <c r="O687" s="8" t="n">
        <f aca="false">MAX(O686,F687)</f>
        <v>5645.35730015574</v>
      </c>
      <c r="P687" s="9" t="n">
        <f aca="false">F687/O687-1</f>
        <v>-0.0520380130488713</v>
      </c>
      <c r="Q687" s="8" t="n">
        <f aca="false">MAX(Q686,B687)</f>
        <v>67541.7555081824</v>
      </c>
      <c r="R687" s="9" t="n">
        <f aca="false">B687/Q687-1</f>
        <v>-0.0560875612488317</v>
      </c>
      <c r="S687" s="9" t="n">
        <f aca="false">B687/INDEX($B:$B,$E687)-1</f>
        <v>0.0221185120158085</v>
      </c>
      <c r="T687" s="0" t="n">
        <f aca="false">IF(AND($A687&gt;=CrashTest!$B$3,$A687&lt;=CrashTest!$C$3),1,IF(AND($A687&gt;=CrashTest!$B$4,$A687&lt;=CrashTest!$C$4),2,IF(AND($A687&gt;=CrashTest!$B$5,$A687&lt;=CrashTest!$C$5),3,IF(AND($A687&gt;=CrashTest!$B$6,$A687&lt;=CrashTest!$C$6),4,IF(AND($A687&gt;=CrashTest!$B$7,$A687&lt;=CrashTest!$C$7),5,0)))))</f>
        <v>0</v>
      </c>
      <c r="U687" s="8" t="str">
        <f aca="false">IF(T687=0,"",IF(T686=T687,MAX(U686,B687),B687))</f>
        <v/>
      </c>
      <c r="V687" s="9" t="str">
        <f aca="false">IF(T687=0,"",B687/U687-1)</f>
        <v/>
      </c>
      <c r="W687" s="8" t="str">
        <f aca="false">IF(T687=0,"",IF(T686=T687,MAX(W686,F687),F687))</f>
        <v/>
      </c>
      <c r="X687" s="9" t="str">
        <f aca="false">IF(T687=0,"",F687/W687-1)</f>
        <v/>
      </c>
    </row>
    <row r="688" customFormat="false" ht="15" hidden="false" customHeight="false" outlineLevel="0" collapsed="false">
      <c r="A688" s="5" t="n">
        <v>44516</v>
      </c>
      <c r="B688" s="6" t="n">
        <v>60322.4978530099</v>
      </c>
      <c r="C688" s="7" t="n">
        <v>87835.99912</v>
      </c>
      <c r="D688" s="0" t="n">
        <f aca="false">INT((ROW()-3)/30)</f>
        <v>22</v>
      </c>
      <c r="E688" s="0" t="n">
        <f aca="false">2+30*D688</f>
        <v>662</v>
      </c>
      <c r="F688" s="8" t="n">
        <f aca="false">INDEX($F:$F,$E688)*(2*B688/INDEX($B:$B,$E688)-C688/INDEX($C:$C,$E688))</f>
        <v>5189.7134389694</v>
      </c>
      <c r="G688" s="9" t="n">
        <f aca="false">B688/B687-1</f>
        <v>-0.0538167337672826</v>
      </c>
      <c r="H688" s="9" t="n">
        <f aca="false">F688/F687-1</f>
        <v>-0.0302472465359164</v>
      </c>
      <c r="I688" s="9" t="n">
        <f aca="false">LN(B688/B687)</f>
        <v>-0.0553190011742826</v>
      </c>
      <c r="J688" s="9" t="n">
        <f aca="false">LN(F688/F687)</f>
        <v>-0.0307141333115324</v>
      </c>
      <c r="K688" s="9" t="n">
        <f aca="false">F688/F681-1</f>
        <v>-0.0435882104012494</v>
      </c>
      <c r="L688" s="9" t="n">
        <f aca="false">F688/F658-1</f>
        <v>-0.0182352234258286</v>
      </c>
      <c r="M688" s="9" t="n">
        <f aca="false">B688/B681-1</f>
        <v>-0.100946846949014</v>
      </c>
      <c r="N688" s="9" t="n">
        <f aca="false">B688/B658-1</f>
        <v>-0.0185434967252455</v>
      </c>
      <c r="O688" s="8" t="n">
        <f aca="false">MAX(O687,F688)</f>
        <v>5645.35730015574</v>
      </c>
      <c r="P688" s="9" t="n">
        <f aca="false">F688/O688-1</f>
        <v>-0.0807112529748593</v>
      </c>
      <c r="Q688" s="8" t="n">
        <f aca="false">MAX(Q687,B688)</f>
        <v>67541.7555081824</v>
      </c>
      <c r="R688" s="9" t="n">
        <f aca="false">B688/Q688-1</f>
        <v>-0.10688584566473</v>
      </c>
      <c r="S688" s="9" t="n">
        <f aca="false">B688/INDEX($B:$B,$E688)-1</f>
        <v>-0.0328885678239572</v>
      </c>
      <c r="T688" s="0" t="n">
        <f aca="false">IF(AND($A688&gt;=CrashTest!$B$3,$A688&lt;=CrashTest!$C$3),1,IF(AND($A688&gt;=CrashTest!$B$4,$A688&lt;=CrashTest!$C$4),2,IF(AND($A688&gt;=CrashTest!$B$5,$A688&lt;=CrashTest!$C$5),3,IF(AND($A688&gt;=CrashTest!$B$6,$A688&lt;=CrashTest!$C$6),4,IF(AND($A688&gt;=CrashTest!$B$7,$A688&lt;=CrashTest!$C$7),5,0)))))</f>
        <v>0</v>
      </c>
      <c r="U688" s="8" t="str">
        <f aca="false">IF(T688=0,"",IF(T687=T688,MAX(U687,B688),B688))</f>
        <v/>
      </c>
      <c r="V688" s="9" t="str">
        <f aca="false">IF(T688=0,"",B688/U688-1)</f>
        <v/>
      </c>
      <c r="W688" s="8" t="str">
        <f aca="false">IF(T688=0,"",IF(T687=T688,MAX(W687,F688),F688))</f>
        <v/>
      </c>
      <c r="X688" s="9" t="str">
        <f aca="false">IF(T688=0,"",F688/W688-1)</f>
        <v/>
      </c>
    </row>
    <row r="689" customFormat="false" ht="15" hidden="false" customHeight="false" outlineLevel="0" collapsed="false">
      <c r="A689" s="5" t="n">
        <v>44517</v>
      </c>
      <c r="B689" s="6" t="n">
        <v>60154.3083661601</v>
      </c>
      <c r="C689" s="7" t="n">
        <v>88520.33435</v>
      </c>
      <c r="D689" s="0" t="n">
        <f aca="false">INT((ROW()-3)/30)</f>
        <v>22</v>
      </c>
      <c r="E689" s="0" t="n">
        <f aca="false">2+30*D689</f>
        <v>662</v>
      </c>
      <c r="F689" s="8" t="n">
        <f aca="false">INDEX($F:$F,$E689)*(2*B689/INDEX($B:$B,$E689)-C689/INDEX($C:$C,$E689))</f>
        <v>5122.08561338265</v>
      </c>
      <c r="G689" s="9" t="n">
        <f aca="false">B689/B688-1</f>
        <v>-0.00278817179055879</v>
      </c>
      <c r="H689" s="9" t="n">
        <f aca="false">F689/F688-1</f>
        <v>-0.0130311290559781</v>
      </c>
      <c r="I689" s="9" t="n">
        <f aca="false">LN(B689/B688)</f>
        <v>-0.00279206598165915</v>
      </c>
      <c r="J689" s="9" t="n">
        <f aca="false">LN(F689/F688)</f>
        <v>-0.0131167791098298</v>
      </c>
      <c r="K689" s="9" t="n">
        <f aca="false">F689/F682-1</f>
        <v>-0.0344796550551817</v>
      </c>
      <c r="L689" s="9" t="n">
        <f aca="false">F689/F659-1</f>
        <v>-0.0311315591611363</v>
      </c>
      <c r="M689" s="9" t="n">
        <f aca="false">B689/B682-1</f>
        <v>-0.0710631302432578</v>
      </c>
      <c r="N689" s="9" t="n">
        <f aca="false">B689/B659-1</f>
        <v>-0.0294100632925206</v>
      </c>
      <c r="O689" s="8" t="n">
        <f aca="false">MAX(O688,F689)</f>
        <v>5645.35730015574</v>
      </c>
      <c r="P689" s="9" t="n">
        <f aca="false">F689/O689-1</f>
        <v>-0.0926906232770524</v>
      </c>
      <c r="Q689" s="8" t="n">
        <f aca="false">MAX(Q688,B689)</f>
        <v>67541.7555081824</v>
      </c>
      <c r="R689" s="9" t="n">
        <f aca="false">B689/Q689-1</f>
        <v>-0.109376001355596</v>
      </c>
      <c r="S689" s="9" t="n">
        <f aca="false">B689/INDEX($B:$B,$E689)-1</f>
        <v>-0.0355850406374774</v>
      </c>
      <c r="T689" s="0" t="n">
        <f aca="false">IF(AND($A689&gt;=CrashTest!$B$3,$A689&lt;=CrashTest!$C$3),1,IF(AND($A689&gt;=CrashTest!$B$4,$A689&lt;=CrashTest!$C$4),2,IF(AND($A689&gt;=CrashTest!$B$5,$A689&lt;=CrashTest!$C$5),3,IF(AND($A689&gt;=CrashTest!$B$6,$A689&lt;=CrashTest!$C$6),4,IF(AND($A689&gt;=CrashTest!$B$7,$A689&lt;=CrashTest!$C$7),5,0)))))</f>
        <v>0</v>
      </c>
      <c r="U689" s="8" t="str">
        <f aca="false">IF(T689=0,"",IF(T688=T689,MAX(U688,B689),B689))</f>
        <v/>
      </c>
      <c r="V689" s="9" t="str">
        <f aca="false">IF(T689=0,"",B689/U689-1)</f>
        <v/>
      </c>
      <c r="W689" s="8" t="str">
        <f aca="false">IF(T689=0,"",IF(T688=T689,MAX(W688,F689),F689))</f>
        <v/>
      </c>
      <c r="X689" s="9" t="str">
        <f aca="false">IF(T689=0,"",F689/W689-1)</f>
        <v/>
      </c>
    </row>
    <row r="690" customFormat="false" ht="15" hidden="false" customHeight="false" outlineLevel="0" collapsed="false">
      <c r="A690" s="5" t="n">
        <v>44518</v>
      </c>
      <c r="B690" s="6" t="n">
        <v>56794.1556271186</v>
      </c>
      <c r="C690" s="7" t="n">
        <v>80647.47198</v>
      </c>
      <c r="D690" s="0" t="n">
        <f aca="false">INT((ROW()-3)/30)</f>
        <v>22</v>
      </c>
      <c r="E690" s="0" t="n">
        <f aca="false">2+30*D690</f>
        <v>662</v>
      </c>
      <c r="F690" s="8" t="n">
        <f aca="false">INDEX($F:$F,$E690)*(2*B690/INDEX($B:$B,$E690)-C690/INDEX($C:$C,$E690))</f>
        <v>5003.48331623295</v>
      </c>
      <c r="G690" s="9" t="n">
        <f aca="false">B690/B689-1</f>
        <v>-0.0558588874231286</v>
      </c>
      <c r="H690" s="9" t="n">
        <f aca="false">F690/F689-1</f>
        <v>-0.0231550790248054</v>
      </c>
      <c r="I690" s="9" t="n">
        <f aca="false">LN(B690/B689)</f>
        <v>-0.0574796403462656</v>
      </c>
      <c r="J690" s="9" t="n">
        <f aca="false">LN(F690/F689)</f>
        <v>-0.0234273693487096</v>
      </c>
      <c r="K690" s="9" t="n">
        <f aca="false">F690/F683-1</f>
        <v>-0.068962756087948</v>
      </c>
      <c r="L690" s="9" t="n">
        <f aca="false">F690/F660-1</f>
        <v>-0.0566316420773311</v>
      </c>
      <c r="M690" s="9" t="n">
        <f aca="false">B690/B683-1</f>
        <v>-0.125745182739598</v>
      </c>
      <c r="N690" s="9" t="n">
        <f aca="false">B690/B660-1</f>
        <v>-0.116606586497142</v>
      </c>
      <c r="O690" s="8" t="n">
        <f aca="false">MAX(O689,F690)</f>
        <v>5645.35730015574</v>
      </c>
      <c r="P690" s="9" t="n">
        <f aca="false">F690/O690-1</f>
        <v>-0.113699443595019</v>
      </c>
      <c r="Q690" s="8" t="n">
        <f aca="false">MAX(Q689,B690)</f>
        <v>67541.7555081824</v>
      </c>
      <c r="R690" s="9" t="n">
        <f aca="false">B690/Q690-1</f>
        <v>-0.159125267032211</v>
      </c>
      <c r="S690" s="9" t="n">
        <f aca="false">B690/INDEX($B:$B,$E690)-1</f>
        <v>-0.0894561872816896</v>
      </c>
      <c r="T690" s="0" t="n">
        <f aca="false">IF(AND($A690&gt;=CrashTest!$B$3,$A690&lt;=CrashTest!$C$3),1,IF(AND($A690&gt;=CrashTest!$B$4,$A690&lt;=CrashTest!$C$4),2,IF(AND($A690&gt;=CrashTest!$B$5,$A690&lt;=CrashTest!$C$5),3,IF(AND($A690&gt;=CrashTest!$B$6,$A690&lt;=CrashTest!$C$6),4,IF(AND($A690&gt;=CrashTest!$B$7,$A690&lt;=CrashTest!$C$7),5,0)))))</f>
        <v>0</v>
      </c>
      <c r="U690" s="8" t="str">
        <f aca="false">IF(T690=0,"",IF(T689=T690,MAX(U689,B690),B690))</f>
        <v/>
      </c>
      <c r="V690" s="9" t="str">
        <f aca="false">IF(T690=0,"",B690/U690-1)</f>
        <v/>
      </c>
      <c r="W690" s="8" t="str">
        <f aca="false">IF(T690=0,"",IF(T689=T690,MAX(W689,F690),F690))</f>
        <v/>
      </c>
      <c r="X690" s="9" t="str">
        <f aca="false">IF(T690=0,"",F690/W690-1)</f>
        <v/>
      </c>
    </row>
    <row r="691" customFormat="false" ht="15" hidden="false" customHeight="false" outlineLevel="0" collapsed="false">
      <c r="A691" s="5" t="n">
        <v>44519</v>
      </c>
      <c r="B691" s="6" t="n">
        <v>58014.0729888954</v>
      </c>
      <c r="C691" s="7" t="n">
        <v>84349.10854</v>
      </c>
      <c r="D691" s="0" t="n">
        <f aca="false">INT((ROW()-3)/30)</f>
        <v>22</v>
      </c>
      <c r="E691" s="0" t="n">
        <f aca="false">2+30*D691</f>
        <v>662</v>
      </c>
      <c r="F691" s="8" t="n">
        <f aca="false">INDEX($F:$F,$E691)*(2*B691/INDEX($B:$B,$E691)-C691/INDEX($C:$C,$E691))</f>
        <v>4998.29697623546</v>
      </c>
      <c r="G691" s="9" t="n">
        <f aca="false">B691/B690-1</f>
        <v>0.0214796284636425</v>
      </c>
      <c r="H691" s="9" t="n">
        <f aca="false">F691/F690-1</f>
        <v>-0.00103654587608415</v>
      </c>
      <c r="I691" s="9" t="n">
        <f aca="false">LN(B691/B690)</f>
        <v>0.0212521923098103</v>
      </c>
      <c r="J691" s="9" t="n">
        <f aca="false">LN(F691/F690)</f>
        <v>-0.00103708346128068</v>
      </c>
      <c r="K691" s="9" t="n">
        <f aca="false">F691/F684-1</f>
        <v>-0.0608097354163282</v>
      </c>
      <c r="L691" s="9" t="n">
        <f aca="false">F691/F661-1</f>
        <v>-0.0597000309574054</v>
      </c>
      <c r="M691" s="9" t="n">
        <f aca="false">B691/B684-1</f>
        <v>-0.0946472022609559</v>
      </c>
      <c r="N691" s="9" t="n">
        <f aca="false">B691/B661-1</f>
        <v>-0.121821143136881</v>
      </c>
      <c r="O691" s="8" t="n">
        <f aca="false">MAX(O690,F691)</f>
        <v>5645.35730015574</v>
      </c>
      <c r="P691" s="9" t="n">
        <f aca="false">F691/O691-1</f>
        <v>-0.114618134781732</v>
      </c>
      <c r="Q691" s="8" t="n">
        <f aca="false">MAX(Q690,B691)</f>
        <v>67541.7555081824</v>
      </c>
      <c r="R691" s="9" t="n">
        <f aca="false">B691/Q691-1</f>
        <v>-0.141063590183598</v>
      </c>
      <c r="S691" s="9" t="n">
        <f aca="false">B691/INDEX($B:$B,$E691)-1</f>
        <v>-0.0698980444846318</v>
      </c>
      <c r="T691" s="0" t="n">
        <f aca="false">IF(AND($A691&gt;=CrashTest!$B$3,$A691&lt;=CrashTest!$C$3),1,IF(AND($A691&gt;=CrashTest!$B$4,$A691&lt;=CrashTest!$C$4),2,IF(AND($A691&gt;=CrashTest!$B$5,$A691&lt;=CrashTest!$C$5),3,IF(AND($A691&gt;=CrashTest!$B$6,$A691&lt;=CrashTest!$C$6),4,IF(AND($A691&gt;=CrashTest!$B$7,$A691&lt;=CrashTest!$C$7),5,0)))))</f>
        <v>0</v>
      </c>
      <c r="U691" s="8" t="str">
        <f aca="false">IF(T691=0,"",IF(T690=T691,MAX(U690,B691),B691))</f>
        <v/>
      </c>
      <c r="V691" s="9" t="str">
        <f aca="false">IF(T691=0,"",B691/U691-1)</f>
        <v/>
      </c>
      <c r="W691" s="8" t="str">
        <f aca="false">IF(T691=0,"",IF(T690=T691,MAX(W690,F691),F691))</f>
        <v/>
      </c>
      <c r="X691" s="9" t="str">
        <f aca="false">IF(T691=0,"",F691/W691-1)</f>
        <v/>
      </c>
    </row>
    <row r="692" customFormat="false" ht="15" hidden="false" customHeight="false" outlineLevel="0" collapsed="false">
      <c r="A692" s="5" t="n">
        <v>44520</v>
      </c>
      <c r="B692" s="6" t="n">
        <v>59749.4738229106</v>
      </c>
      <c r="C692" s="7" t="n">
        <v>88647.71934</v>
      </c>
      <c r="D692" s="0" t="n">
        <f aca="false">INT((ROW()-3)/30)</f>
        <v>22</v>
      </c>
      <c r="E692" s="0" t="n">
        <f aca="false">2+30*D692</f>
        <v>662</v>
      </c>
      <c r="F692" s="8" t="n">
        <f aca="false">INDEX($F:$F,$E692)*(2*B692/INDEX($B:$B,$E692)-C692/INDEX($C:$C,$E692))</f>
        <v>5046.24739301925</v>
      </c>
      <c r="G692" s="9" t="n">
        <f aca="false">B692/B691-1</f>
        <v>0.0299134459038477</v>
      </c>
      <c r="H692" s="9" t="n">
        <f aca="false">F692/F691-1</f>
        <v>0.00959335089767111</v>
      </c>
      <c r="I692" s="9" t="n">
        <f aca="false">LN(B692/B691)</f>
        <v>0.0294747656075049</v>
      </c>
      <c r="J692" s="9" t="n">
        <f aca="false">LN(F692/F691)</f>
        <v>0.00954762690522363</v>
      </c>
      <c r="K692" s="9" t="n">
        <f aca="false">F692/F685-1</f>
        <v>-0.056543893689874</v>
      </c>
      <c r="L692" s="9" t="n">
        <f aca="false">F692/F662-1</f>
        <v>-0.0444369478809188</v>
      </c>
      <c r="M692" s="9" t="n">
        <f aca="false">B692/B685-1</f>
        <v>-0.0721813170347663</v>
      </c>
      <c r="N692" s="9" t="n">
        <f aca="false">B692/B662-1</f>
        <v>-0.0420754899532597</v>
      </c>
      <c r="O692" s="8" t="n">
        <f aca="false">MAX(O691,F692)</f>
        <v>5645.35730015574</v>
      </c>
      <c r="P692" s="9" t="n">
        <f aca="false">F692/O692-1</f>
        <v>-0.106124355870258</v>
      </c>
      <c r="Q692" s="8" t="n">
        <f aca="false">MAX(Q691,B692)</f>
        <v>67541.7555081824</v>
      </c>
      <c r="R692" s="9" t="n">
        <f aca="false">B692/Q692-1</f>
        <v>-0.11536984235371</v>
      </c>
      <c r="S692" s="9" t="n">
        <f aca="false">B692/INDEX($B:$B,$E692)-1</f>
        <v>-0.0420754899532597</v>
      </c>
      <c r="T692" s="0" t="n">
        <f aca="false">IF(AND($A692&gt;=CrashTest!$B$3,$A692&lt;=CrashTest!$C$3),1,IF(AND($A692&gt;=CrashTest!$B$4,$A692&lt;=CrashTest!$C$4),2,IF(AND($A692&gt;=CrashTest!$B$5,$A692&lt;=CrashTest!$C$5),3,IF(AND($A692&gt;=CrashTest!$B$6,$A692&lt;=CrashTest!$C$6),4,IF(AND($A692&gt;=CrashTest!$B$7,$A692&lt;=CrashTest!$C$7),5,0)))))</f>
        <v>0</v>
      </c>
      <c r="U692" s="8" t="str">
        <f aca="false">IF(T692=0,"",IF(T691=T692,MAX(U691,B692),B692))</f>
        <v/>
      </c>
      <c r="V692" s="9" t="str">
        <f aca="false">IF(T692=0,"",B692/U692-1)</f>
        <v/>
      </c>
      <c r="W692" s="8" t="str">
        <f aca="false">IF(T692=0,"",IF(T691=T692,MAX(W691,F692),F692))</f>
        <v/>
      </c>
      <c r="X692" s="9" t="str">
        <f aca="false">IF(T692=0,"",F692/W692-1)</f>
        <v/>
      </c>
    </row>
    <row r="693" customFormat="false" ht="15" hidden="false" customHeight="false" outlineLevel="0" collapsed="false">
      <c r="A693" s="5" t="n">
        <v>44521</v>
      </c>
      <c r="B693" s="6" t="n">
        <v>59032.6241017534</v>
      </c>
      <c r="C693" s="7" t="n">
        <v>85770.29249</v>
      </c>
      <c r="D693" s="0" t="n">
        <f aca="false">INT((ROW()-3)/30)</f>
        <v>23</v>
      </c>
      <c r="E693" s="0" t="n">
        <f aca="false">2+30*D693</f>
        <v>692</v>
      </c>
      <c r="F693" s="8" t="n">
        <f aca="false">INDEX($F:$F,$E693)*(2*B693/INDEX($B:$B,$E693)-C693/INDEX($C:$C,$E693))</f>
        <v>5088.95851660636</v>
      </c>
      <c r="G693" s="9" t="n">
        <f aca="false">B693/B692-1</f>
        <v>-0.0119975905274388</v>
      </c>
      <c r="H693" s="9" t="n">
        <f aca="false">F693/F692-1</f>
        <v>0.00846393770669929</v>
      </c>
      <c r="I693" s="9" t="n">
        <f aca="false">LN(B693/B692)</f>
        <v>-0.0120701424998328</v>
      </c>
      <c r="J693" s="9" t="n">
        <f aca="false">LN(F693/F692)</f>
        <v>0.00842831942543621</v>
      </c>
      <c r="K693" s="9" t="n">
        <f aca="false">F693/F686-1</f>
        <v>-0.0425385605614539</v>
      </c>
      <c r="L693" s="9" t="n">
        <f aca="false">F693/F663-1</f>
        <v>-0.0279545189659089</v>
      </c>
      <c r="M693" s="9" t="n">
        <f aca="false">B693/B686-1</f>
        <v>-0.0922558238266826</v>
      </c>
      <c r="N693" s="9" t="n">
        <f aca="false">B693/B663-1</f>
        <v>-0.0282850355214708</v>
      </c>
      <c r="O693" s="8" t="n">
        <f aca="false">MAX(O692,F693)</f>
        <v>5645.35730015574</v>
      </c>
      <c r="P693" s="9" t="n">
        <f aca="false">F693/O693-1</f>
        <v>-0.0985586481008086</v>
      </c>
      <c r="Q693" s="8" t="n">
        <f aca="false">MAX(Q692,B693)</f>
        <v>67541.7555081824</v>
      </c>
      <c r="R693" s="9" t="n">
        <f aca="false">B693/Q693-1</f>
        <v>-0.125983272753373</v>
      </c>
      <c r="S693" s="9" t="n">
        <f aca="false">B693/INDEX($B:$B,$E693)-1</f>
        <v>-0.0119975905274388</v>
      </c>
      <c r="T693" s="0" t="n">
        <f aca="false">IF(AND($A693&gt;=CrashTest!$B$3,$A693&lt;=CrashTest!$C$3),1,IF(AND($A693&gt;=CrashTest!$B$4,$A693&lt;=CrashTest!$C$4),2,IF(AND($A693&gt;=CrashTest!$B$5,$A693&lt;=CrashTest!$C$5),3,IF(AND($A693&gt;=CrashTest!$B$6,$A693&lt;=CrashTest!$C$6),4,IF(AND($A693&gt;=CrashTest!$B$7,$A693&lt;=CrashTest!$C$7),5,0)))))</f>
        <v>0</v>
      </c>
      <c r="U693" s="8" t="str">
        <f aca="false">IF(T693=0,"",IF(T692=T693,MAX(U692,B693),B693))</f>
        <v/>
      </c>
      <c r="V693" s="9" t="str">
        <f aca="false">IF(T693=0,"",B693/U693-1)</f>
        <v/>
      </c>
      <c r="W693" s="8" t="str">
        <f aca="false">IF(T693=0,"",IF(T692=T693,MAX(W692,F693),F693))</f>
        <v/>
      </c>
      <c r="X693" s="9" t="str">
        <f aca="false">IF(T693=0,"",F693/W693-1)</f>
        <v/>
      </c>
    </row>
    <row r="694" customFormat="false" ht="15" hidden="false" customHeight="false" outlineLevel="0" collapsed="false">
      <c r="A694" s="5" t="n">
        <v>44522</v>
      </c>
      <c r="B694" s="6" t="n">
        <v>56383.5658760958</v>
      </c>
      <c r="C694" s="7" t="n">
        <v>79479.08043</v>
      </c>
      <c r="D694" s="0" t="n">
        <f aca="false">INT((ROW()-3)/30)</f>
        <v>23</v>
      </c>
      <c r="E694" s="0" t="n">
        <f aca="false">2+30*D694</f>
        <v>692</v>
      </c>
      <c r="F694" s="8" t="n">
        <f aca="false">INDEX($F:$F,$E694)*(2*B694/INDEX($B:$B,$E694)-C694/INDEX($C:$C,$E694))</f>
        <v>4999.62227069429</v>
      </c>
      <c r="G694" s="9" t="n">
        <f aca="false">B694/B693-1</f>
        <v>-0.0448744785780056</v>
      </c>
      <c r="H694" s="9" t="n">
        <f aca="false">F694/F693-1</f>
        <v>-0.0175549173019488</v>
      </c>
      <c r="I694" s="9" t="n">
        <f aca="false">LN(B694/B693)</f>
        <v>-0.0459125110943937</v>
      </c>
      <c r="J694" s="9" t="n">
        <f aca="false">LN(F694/F693)</f>
        <v>-0.0177108322736523</v>
      </c>
      <c r="K694" s="9" t="n">
        <f aca="false">F694/F687-1</f>
        <v>-0.0657677884717741</v>
      </c>
      <c r="L694" s="9" t="n">
        <f aca="false">F694/F664-1</f>
        <v>-0.0435770720311705</v>
      </c>
      <c r="M694" s="9" t="n">
        <f aca="false">B694/B687-1</f>
        <v>-0.115600506920488</v>
      </c>
      <c r="N694" s="9" t="n">
        <f aca="false">B694/B664-1</f>
        <v>-0.079453227553398</v>
      </c>
      <c r="O694" s="8" t="n">
        <f aca="false">MAX(O693,F694)</f>
        <v>5645.35730015574</v>
      </c>
      <c r="P694" s="9" t="n">
        <f aca="false">F694/O694-1</f>
        <v>-0.114383376485956</v>
      </c>
      <c r="Q694" s="8" t="n">
        <f aca="false">MAX(Q693,B694)</f>
        <v>67541.7555081824</v>
      </c>
      <c r="R694" s="9" t="n">
        <f aca="false">B694/Q694-1</f>
        <v>-0.165204317657021</v>
      </c>
      <c r="S694" s="9" t="n">
        <f aca="false">B694/INDEX($B:$B,$E694)-1</f>
        <v>-0.0563336834863332</v>
      </c>
      <c r="T694" s="0" t="n">
        <f aca="false">IF(AND($A694&gt;=CrashTest!$B$3,$A694&lt;=CrashTest!$C$3),1,IF(AND($A694&gt;=CrashTest!$B$4,$A694&lt;=CrashTest!$C$4),2,IF(AND($A694&gt;=CrashTest!$B$5,$A694&lt;=CrashTest!$C$5),3,IF(AND($A694&gt;=CrashTest!$B$6,$A694&lt;=CrashTest!$C$6),4,IF(AND($A694&gt;=CrashTest!$B$7,$A694&lt;=CrashTest!$C$7),5,0)))))</f>
        <v>0</v>
      </c>
      <c r="U694" s="8" t="str">
        <f aca="false">IF(T694=0,"",IF(T693=T694,MAX(U693,B694),B694))</f>
        <v/>
      </c>
      <c r="V694" s="9" t="str">
        <f aca="false">IF(T694=0,"",B694/U694-1)</f>
        <v/>
      </c>
      <c r="W694" s="8" t="str">
        <f aca="false">IF(T694=0,"",IF(T693=T694,MAX(W693,F694),F694))</f>
        <v/>
      </c>
      <c r="X694" s="9" t="str">
        <f aca="false">IF(T694=0,"",F694/W694-1)</f>
        <v/>
      </c>
    </row>
    <row r="695" customFormat="false" ht="15" hidden="false" customHeight="false" outlineLevel="0" collapsed="false">
      <c r="A695" s="5" t="n">
        <v>44523</v>
      </c>
      <c r="B695" s="6" t="n">
        <v>57642.2657980713</v>
      </c>
      <c r="C695" s="7" t="n">
        <v>82868.20028</v>
      </c>
      <c r="D695" s="0" t="n">
        <f aca="false">INT((ROW()-3)/30)</f>
        <v>23</v>
      </c>
      <c r="E695" s="0" t="n">
        <f aca="false">2+30*D695</f>
        <v>692</v>
      </c>
      <c r="F695" s="8" t="n">
        <f aca="false">INDEX($F:$F,$E695)*(2*B695/INDEX($B:$B,$E695)-C695/INDEX($C:$C,$E695))</f>
        <v>5019.30899418179</v>
      </c>
      <c r="G695" s="9" t="n">
        <f aca="false">B695/B694-1</f>
        <v>0.0223238793506164</v>
      </c>
      <c r="H695" s="9" t="n">
        <f aca="false">F695/F694-1</f>
        <v>0.0039376421700692</v>
      </c>
      <c r="I695" s="9" t="n">
        <f aca="false">LN(B695/B694)</f>
        <v>0.0220783489650516</v>
      </c>
      <c r="J695" s="9" t="n">
        <f aca="false">LN(F695/F694)</f>
        <v>0.00392990994830792</v>
      </c>
      <c r="K695" s="9" t="n">
        <f aca="false">F695/F688-1</f>
        <v>-0.0328350393121999</v>
      </c>
      <c r="L695" s="9" t="n">
        <f aca="false">F695/F665-1</f>
        <v>-0.0400612089735488</v>
      </c>
      <c r="M695" s="9" t="n">
        <f aca="false">B695/B688-1</f>
        <v>-0.0444317153687771</v>
      </c>
      <c r="N695" s="9" t="n">
        <f aca="false">B695/B665-1</f>
        <v>-0.0529558462203893</v>
      </c>
      <c r="O695" s="8" t="n">
        <f aca="false">MAX(O694,F695)</f>
        <v>5645.35730015574</v>
      </c>
      <c r="P695" s="9" t="n">
        <f aca="false">F695/O695-1</f>
        <v>-0.110896135122693</v>
      </c>
      <c r="Q695" s="8" t="n">
        <f aca="false">MAX(Q694,B695)</f>
        <v>67541.7555081824</v>
      </c>
      <c r="R695" s="9" t="n">
        <f aca="false">B695/Q695-1</f>
        <v>-0.146568439561981</v>
      </c>
      <c r="S695" s="9" t="n">
        <f aca="false">B695/INDEX($B:$B,$E695)-1</f>
        <v>-0.0352673904892415</v>
      </c>
      <c r="T695" s="0" t="n">
        <f aca="false">IF(AND($A695&gt;=CrashTest!$B$3,$A695&lt;=CrashTest!$C$3),1,IF(AND($A695&gt;=CrashTest!$B$4,$A695&lt;=CrashTest!$C$4),2,IF(AND($A695&gt;=CrashTest!$B$5,$A695&lt;=CrashTest!$C$5),3,IF(AND($A695&gt;=CrashTest!$B$6,$A695&lt;=CrashTest!$C$6),4,IF(AND($A695&gt;=CrashTest!$B$7,$A695&lt;=CrashTest!$C$7),5,0)))))</f>
        <v>0</v>
      </c>
      <c r="U695" s="8" t="str">
        <f aca="false">IF(T695=0,"",IF(T694=T695,MAX(U694,B695),B695))</f>
        <v/>
      </c>
      <c r="V695" s="9" t="str">
        <f aca="false">IF(T695=0,"",B695/U695-1)</f>
        <v/>
      </c>
      <c r="W695" s="8" t="str">
        <f aca="false">IF(T695=0,"",IF(T694=T695,MAX(W694,F695),F695))</f>
        <v/>
      </c>
      <c r="X695" s="9" t="str">
        <f aca="false">IF(T695=0,"",F695/W695-1)</f>
        <v/>
      </c>
    </row>
    <row r="696" customFormat="false" ht="15" hidden="false" customHeight="false" outlineLevel="0" collapsed="false">
      <c r="A696" s="5" t="n">
        <v>44524</v>
      </c>
      <c r="B696" s="6" t="n">
        <v>57141.8303784337</v>
      </c>
      <c r="C696" s="7" t="n">
        <v>81829.18774</v>
      </c>
      <c r="D696" s="0" t="n">
        <f aca="false">INT((ROW()-3)/30)</f>
        <v>23</v>
      </c>
      <c r="E696" s="0" t="n">
        <f aca="false">2+30*D696</f>
        <v>692</v>
      </c>
      <c r="F696" s="8" t="n">
        <f aca="false">INDEX($F:$F,$E696)*(2*B696/INDEX($B:$B,$E696)-C696/INDEX($C:$C,$E696))</f>
        <v>4993.92418603176</v>
      </c>
      <c r="G696" s="9" t="n">
        <f aca="false">B696/B695-1</f>
        <v>-0.00868174442327951</v>
      </c>
      <c r="H696" s="9" t="n">
        <f aca="false">F696/F695-1</f>
        <v>-0.00505743084943711</v>
      </c>
      <c r="I696" s="9" t="n">
        <f aca="false">LN(B696/B695)</f>
        <v>-0.0087196503187245</v>
      </c>
      <c r="J696" s="9" t="n">
        <f aca="false">LN(F696/F695)</f>
        <v>-0.0050702629360461</v>
      </c>
      <c r="K696" s="9" t="n">
        <f aca="false">F696/F689-1</f>
        <v>-0.0250213364290588</v>
      </c>
      <c r="L696" s="9" t="n">
        <f aca="false">F696/F666-1</f>
        <v>-0.0512367364270665</v>
      </c>
      <c r="M696" s="9" t="n">
        <f aca="false">B696/B689-1</f>
        <v>-0.0500791725405503</v>
      </c>
      <c r="N696" s="9" t="n">
        <f aca="false">B696/B666-1</f>
        <v>-0.0934425861152086</v>
      </c>
      <c r="O696" s="8" t="n">
        <f aca="false">MAX(O695,F696)</f>
        <v>5645.35730015574</v>
      </c>
      <c r="P696" s="9" t="n">
        <f aca="false">F696/O696-1</f>
        <v>-0.115392716437277</v>
      </c>
      <c r="Q696" s="8" t="n">
        <f aca="false">MAX(Q695,B696)</f>
        <v>67541.7555081824</v>
      </c>
      <c r="R696" s="9" t="n">
        <f aca="false">B696/Q696-1</f>
        <v>-0.153977714252464</v>
      </c>
      <c r="S696" s="9" t="n">
        <f aca="false">B696/INDEX($B:$B,$E696)-1</f>
        <v>-0.0436429524418175</v>
      </c>
      <c r="T696" s="0" t="n">
        <f aca="false">IF(AND($A696&gt;=CrashTest!$B$3,$A696&lt;=CrashTest!$C$3),1,IF(AND($A696&gt;=CrashTest!$B$4,$A696&lt;=CrashTest!$C$4),2,IF(AND($A696&gt;=CrashTest!$B$5,$A696&lt;=CrashTest!$C$5),3,IF(AND($A696&gt;=CrashTest!$B$6,$A696&lt;=CrashTest!$C$6),4,IF(AND($A696&gt;=CrashTest!$B$7,$A696&lt;=CrashTest!$C$7),5,0)))))</f>
        <v>0</v>
      </c>
      <c r="U696" s="8" t="str">
        <f aca="false">IF(T696=0,"",IF(T695=T696,MAX(U695,B696),B696))</f>
        <v/>
      </c>
      <c r="V696" s="9" t="str">
        <f aca="false">IF(T696=0,"",B696/U696-1)</f>
        <v/>
      </c>
      <c r="W696" s="8" t="str">
        <f aca="false">IF(T696=0,"",IF(T695=T696,MAX(W695,F696),F696))</f>
        <v/>
      </c>
      <c r="X696" s="9" t="str">
        <f aca="false">IF(T696=0,"",F696/W696-1)</f>
        <v/>
      </c>
    </row>
    <row r="697" customFormat="false" ht="15" hidden="false" customHeight="false" outlineLevel="0" collapsed="false">
      <c r="A697" s="5" t="n">
        <v>44525</v>
      </c>
      <c r="B697" s="6" t="n">
        <v>59008.6554792519</v>
      </c>
      <c r="C697" s="7" t="n">
        <v>86601.91144</v>
      </c>
      <c r="D697" s="0" t="n">
        <f aca="false">INT((ROW()-3)/30)</f>
        <v>23</v>
      </c>
      <c r="E697" s="0" t="n">
        <f aca="false">2+30*D697</f>
        <v>692</v>
      </c>
      <c r="F697" s="8" t="n">
        <f aca="false">INDEX($F:$F,$E697)*(2*B697/INDEX($B:$B,$E697)-C697/INDEX($C:$C,$E697))</f>
        <v>5037.57020857584</v>
      </c>
      <c r="G697" s="9" t="n">
        <f aca="false">B697/B696-1</f>
        <v>0.032670026291681</v>
      </c>
      <c r="H697" s="9" t="n">
        <f aca="false">F697/F696-1</f>
        <v>0.00873982481875824</v>
      </c>
      <c r="I697" s="9" t="n">
        <f aca="false">LN(B697/B696)</f>
        <v>0.0321477066702238</v>
      </c>
      <c r="J697" s="9" t="n">
        <f aca="false">LN(F697/F696)</f>
        <v>0.00870185363046241</v>
      </c>
      <c r="K697" s="9" t="n">
        <f aca="false">F697/F690-1</f>
        <v>0.006812632358</v>
      </c>
      <c r="L697" s="9" t="n">
        <f aca="false">F697/F667-1</f>
        <v>-0.036224654727386</v>
      </c>
      <c r="M697" s="9" t="n">
        <f aca="false">B697/B690-1</f>
        <v>0.0389916854591972</v>
      </c>
      <c r="N697" s="9" t="n">
        <f aca="false">B697/B667-1</f>
        <v>-0.0229381270829272</v>
      </c>
      <c r="O697" s="8" t="n">
        <f aca="false">MAX(O696,F697)</f>
        <v>5645.35730015574</v>
      </c>
      <c r="P697" s="9" t="n">
        <f aca="false">F697/O697-1</f>
        <v>-0.107661403745541</v>
      </c>
      <c r="Q697" s="8" t="n">
        <f aca="false">MAX(Q696,B697)</f>
        <v>67541.7555081824</v>
      </c>
      <c r="R697" s="9" t="n">
        <f aca="false">B697/Q697-1</f>
        <v>-0.126338143933744</v>
      </c>
      <c r="S697" s="9" t="n">
        <f aca="false">B697/INDEX($B:$B,$E697)-1</f>
        <v>-0.0123987425538572</v>
      </c>
      <c r="T697" s="0" t="n">
        <f aca="false">IF(AND($A697&gt;=CrashTest!$B$3,$A697&lt;=CrashTest!$C$3),1,IF(AND($A697&gt;=CrashTest!$B$4,$A697&lt;=CrashTest!$C$4),2,IF(AND($A697&gt;=CrashTest!$B$5,$A697&lt;=CrashTest!$C$5),3,IF(AND($A697&gt;=CrashTest!$B$6,$A697&lt;=CrashTest!$C$6),4,IF(AND($A697&gt;=CrashTest!$B$7,$A697&lt;=CrashTest!$C$7),5,0)))))</f>
        <v>0</v>
      </c>
      <c r="U697" s="8" t="str">
        <f aca="false">IF(T697=0,"",IF(T696=T697,MAX(U696,B697),B697))</f>
        <v/>
      </c>
      <c r="V697" s="9" t="str">
        <f aca="false">IF(T697=0,"",B697/U697-1)</f>
        <v/>
      </c>
      <c r="W697" s="8" t="str">
        <f aca="false">IF(T697=0,"",IF(T696=T697,MAX(W696,F697),F697))</f>
        <v/>
      </c>
      <c r="X697" s="9" t="str">
        <f aca="false">IF(T697=0,"",F697/W697-1)</f>
        <v/>
      </c>
    </row>
    <row r="698" customFormat="false" ht="15" hidden="false" customHeight="false" outlineLevel="0" collapsed="false">
      <c r="A698" s="5" t="n">
        <v>44526</v>
      </c>
      <c r="B698" s="6" t="n">
        <v>53800.6178389831</v>
      </c>
      <c r="C698" s="7" t="n">
        <v>72994.71992</v>
      </c>
      <c r="D698" s="0" t="n">
        <f aca="false">INT((ROW()-3)/30)</f>
        <v>23</v>
      </c>
      <c r="E698" s="0" t="n">
        <f aca="false">2+30*D698</f>
        <v>692</v>
      </c>
      <c r="F698" s="8" t="n">
        <f aca="false">INDEX($F:$F,$E698)*(2*B698/INDEX($B:$B,$E698)-C698/INDEX($C:$C,$E698))</f>
        <v>4932.44785352959</v>
      </c>
      <c r="G698" s="9" t="n">
        <f aca="false">B698/B697-1</f>
        <v>-0.0882588765659982</v>
      </c>
      <c r="H698" s="9" t="n">
        <f aca="false">F698/F697-1</f>
        <v>-0.0208676704628927</v>
      </c>
      <c r="I698" s="9" t="n">
        <f aca="false">LN(B698/B697)</f>
        <v>-0.0923991850862824</v>
      </c>
      <c r="J698" s="9" t="n">
        <f aca="false">LN(F698/F697)</f>
        <v>-0.0210884775195028</v>
      </c>
      <c r="K698" s="9" t="n">
        <f aca="false">F698/F691-1</f>
        <v>-0.0131743117743802</v>
      </c>
      <c r="L698" s="9" t="n">
        <f aca="false">F698/F668-1</f>
        <v>-0.0494429365908767</v>
      </c>
      <c r="M698" s="9" t="n">
        <f aca="false">B698/B691-1</f>
        <v>-0.0726281561151345</v>
      </c>
      <c r="N698" s="9" t="n">
        <f aca="false">B698/B668-1</f>
        <v>-0.0813259366202886</v>
      </c>
      <c r="O698" s="8" t="n">
        <f aca="false">MAX(O697,F698)</f>
        <v>5645.35730015574</v>
      </c>
      <c r="P698" s="9" t="n">
        <f aca="false">F698/O698-1</f>
        <v>-0.1262824315135</v>
      </c>
      <c r="Q698" s="8" t="n">
        <f aca="false">MAX(Q697,B698)</f>
        <v>67541.7555081824</v>
      </c>
      <c r="R698" s="9" t="n">
        <f aca="false">B698/Q698-1</f>
        <v>-0.203446557848717</v>
      </c>
      <c r="S698" s="9" t="n">
        <f aca="false">B698/INDEX($B:$B,$E698)-1</f>
        <v>-0.0995633200312209</v>
      </c>
      <c r="T698" s="0" t="n">
        <f aca="false">IF(AND($A698&gt;=CrashTest!$B$3,$A698&lt;=CrashTest!$C$3),1,IF(AND($A698&gt;=CrashTest!$B$4,$A698&lt;=CrashTest!$C$4),2,IF(AND($A698&gt;=CrashTest!$B$5,$A698&lt;=CrashTest!$C$5),3,IF(AND($A698&gt;=CrashTest!$B$6,$A698&lt;=CrashTest!$C$6),4,IF(AND($A698&gt;=CrashTest!$B$7,$A698&lt;=CrashTest!$C$7),5,0)))))</f>
        <v>0</v>
      </c>
      <c r="U698" s="8" t="str">
        <f aca="false">IF(T698=0,"",IF(T697=T698,MAX(U697,B698),B698))</f>
        <v/>
      </c>
      <c r="V698" s="9" t="str">
        <f aca="false">IF(T698=0,"",B698/U698-1)</f>
        <v/>
      </c>
      <c r="W698" s="8" t="str">
        <f aca="false">IF(T698=0,"",IF(T697=T698,MAX(W697,F698),F698))</f>
        <v/>
      </c>
      <c r="X698" s="9" t="str">
        <f aca="false">IF(T698=0,"",F698/W698-1)</f>
        <v/>
      </c>
    </row>
    <row r="699" customFormat="false" ht="15" hidden="false" customHeight="false" outlineLevel="0" collapsed="false">
      <c r="A699" s="5" t="n">
        <v>44527</v>
      </c>
      <c r="B699" s="6" t="n">
        <v>54635.8824628872</v>
      </c>
      <c r="C699" s="7" t="n">
        <v>75685.5217</v>
      </c>
      <c r="D699" s="0" t="n">
        <f aca="false">INT((ROW()-3)/30)</f>
        <v>23</v>
      </c>
      <c r="E699" s="0" t="n">
        <f aca="false">2+30*D699</f>
        <v>692</v>
      </c>
      <c r="F699" s="8" t="n">
        <f aca="false">INDEX($F:$F,$E699)*(2*B699/INDEX($B:$B,$E699)-C699/INDEX($C:$C,$E699))</f>
        <v>4920.3621911794</v>
      </c>
      <c r="G699" s="9" t="n">
        <f aca="false">B699/B698-1</f>
        <v>0.0155251864654031</v>
      </c>
      <c r="H699" s="9" t="n">
        <f aca="false">F699/F698-1</f>
        <v>-0.00245023621314999</v>
      </c>
      <c r="I699" s="9" t="n">
        <f aca="false">LN(B699/B698)</f>
        <v>0.015405903764615</v>
      </c>
      <c r="J699" s="9" t="n">
        <f aca="false">LN(F699/F698)</f>
        <v>-0.00245324295438846</v>
      </c>
      <c r="K699" s="9" t="n">
        <f aca="false">F699/F692-1</f>
        <v>-0.0249463000989604</v>
      </c>
      <c r="L699" s="9" t="n">
        <f aca="false">F699/F669-1</f>
        <v>-0.0567483879251391</v>
      </c>
      <c r="M699" s="9" t="n">
        <f aca="false">B699/B692-1</f>
        <v>-0.0855838726744171</v>
      </c>
      <c r="N699" s="9" t="n">
        <f aca="false">B699/B669-1</f>
        <v>-0.0978903910745562</v>
      </c>
      <c r="O699" s="8" t="n">
        <f aca="false">MAX(O698,F699)</f>
        <v>5645.35730015574</v>
      </c>
      <c r="P699" s="9" t="n">
        <f aca="false">F699/O699-1</f>
        <v>-0.128423245939871</v>
      </c>
      <c r="Q699" s="8" t="n">
        <f aca="false">MAX(Q698,B699)</f>
        <v>67541.7555081824</v>
      </c>
      <c r="R699" s="9" t="n">
        <f aca="false">B699/Q699-1</f>
        <v>-0.191079917129659</v>
      </c>
      <c r="S699" s="9" t="n">
        <f aca="false">B699/INDEX($B:$B,$E699)-1</f>
        <v>-0.0855838726744171</v>
      </c>
      <c r="T699" s="0" t="n">
        <f aca="false">IF(AND($A699&gt;=CrashTest!$B$3,$A699&lt;=CrashTest!$C$3),1,IF(AND($A699&gt;=CrashTest!$B$4,$A699&lt;=CrashTest!$C$4),2,IF(AND($A699&gt;=CrashTest!$B$5,$A699&lt;=CrashTest!$C$5),3,IF(AND($A699&gt;=CrashTest!$B$6,$A699&lt;=CrashTest!$C$6),4,IF(AND($A699&gt;=CrashTest!$B$7,$A699&lt;=CrashTest!$C$7),5,0)))))</f>
        <v>0</v>
      </c>
      <c r="U699" s="8" t="str">
        <f aca="false">IF(T699=0,"",IF(T698=T699,MAX(U698,B699),B699))</f>
        <v/>
      </c>
      <c r="V699" s="9" t="str">
        <f aca="false">IF(T699=0,"",B699/U699-1)</f>
        <v/>
      </c>
      <c r="W699" s="8" t="str">
        <f aca="false">IF(T699=0,"",IF(T698=T699,MAX(W698,F699),F699))</f>
        <v/>
      </c>
      <c r="X699" s="9" t="str">
        <f aca="false">IF(T699=0,"",F699/W699-1)</f>
        <v/>
      </c>
    </row>
    <row r="700" customFormat="false" ht="15" hidden="false" customHeight="false" outlineLevel="0" collapsed="false">
      <c r="A700" s="5" t="n">
        <v>44528</v>
      </c>
      <c r="B700" s="6" t="n">
        <v>57248.5696963764</v>
      </c>
      <c r="C700" s="7" t="n">
        <v>82223.1705</v>
      </c>
      <c r="D700" s="0" t="n">
        <f aca="false">INT((ROW()-3)/30)</f>
        <v>23</v>
      </c>
      <c r="E700" s="0" t="n">
        <f aca="false">2+30*D700</f>
        <v>692</v>
      </c>
      <c r="F700" s="8" t="n">
        <f aca="false">INDEX($F:$F,$E700)*(2*B700/INDEX($B:$B,$E700)-C700/INDEX($C:$C,$E700))</f>
        <v>4989.52653964335</v>
      </c>
      <c r="G700" s="9" t="n">
        <f aca="false">B700/B699-1</f>
        <v>0.047819987812294</v>
      </c>
      <c r="H700" s="9" t="n">
        <f aca="false">F700/F699-1</f>
        <v>0.0140567595995147</v>
      </c>
      <c r="I700" s="9" t="n">
        <f aca="false">LN(B700/B699)</f>
        <v>0.0467118037904676</v>
      </c>
      <c r="J700" s="9" t="n">
        <f aca="false">LN(F700/F699)</f>
        <v>0.0139588795388022</v>
      </c>
      <c r="K700" s="9" t="n">
        <f aca="false">F700/F693-1</f>
        <v>-0.0195387674390636</v>
      </c>
      <c r="L700" s="9" t="n">
        <f aca="false">F700/F670-1</f>
        <v>-0.0493900084244113</v>
      </c>
      <c r="M700" s="9" t="n">
        <f aca="false">B700/B693-1</f>
        <v>-0.0302214992561038</v>
      </c>
      <c r="N700" s="9" t="n">
        <f aca="false">B700/B670-1</f>
        <v>-0.0800606038606986</v>
      </c>
      <c r="O700" s="8" t="n">
        <f aca="false">MAX(O699,F700)</f>
        <v>5645.35730015574</v>
      </c>
      <c r="P700" s="9" t="n">
        <f aca="false">F700/O700-1</f>
        <v>-0.116171701035522</v>
      </c>
      <c r="Q700" s="8" t="n">
        <f aca="false">MAX(Q699,B700)</f>
        <v>67541.7555081824</v>
      </c>
      <c r="R700" s="9" t="n">
        <f aca="false">B700/Q700-1</f>
        <v>-0.15239736862568</v>
      </c>
      <c r="S700" s="9" t="n">
        <f aca="false">B700/INDEX($B:$B,$E700)-1</f>
        <v>-0.0418565046103426</v>
      </c>
      <c r="T700" s="0" t="n">
        <f aca="false">IF(AND($A700&gt;=CrashTest!$B$3,$A700&lt;=CrashTest!$C$3),1,IF(AND($A700&gt;=CrashTest!$B$4,$A700&lt;=CrashTest!$C$4),2,IF(AND($A700&gt;=CrashTest!$B$5,$A700&lt;=CrashTest!$C$5),3,IF(AND($A700&gt;=CrashTest!$B$6,$A700&lt;=CrashTest!$C$6),4,IF(AND($A700&gt;=CrashTest!$B$7,$A700&lt;=CrashTest!$C$7),5,0)))))</f>
        <v>0</v>
      </c>
      <c r="U700" s="8" t="str">
        <f aca="false">IF(T700=0,"",IF(T699=T700,MAX(U699,B700),B700))</f>
        <v/>
      </c>
      <c r="V700" s="9" t="str">
        <f aca="false">IF(T700=0,"",B700/U700-1)</f>
        <v/>
      </c>
      <c r="W700" s="8" t="str">
        <f aca="false">IF(T700=0,"",IF(T699=T700,MAX(W699,F700),F700))</f>
        <v/>
      </c>
      <c r="X700" s="9" t="str">
        <f aca="false">IF(T700=0,"",F700/W700-1)</f>
        <v/>
      </c>
    </row>
    <row r="701" customFormat="false" ht="15" hidden="false" customHeight="false" outlineLevel="0" collapsed="false">
      <c r="A701" s="5" t="n">
        <v>44529</v>
      </c>
      <c r="B701" s="6" t="n">
        <v>57920.7107299825</v>
      </c>
      <c r="C701" s="7" t="n">
        <v>83628.13877</v>
      </c>
      <c r="D701" s="0" t="n">
        <f aca="false">INT((ROW()-3)/30)</f>
        <v>23</v>
      </c>
      <c r="E701" s="0" t="n">
        <f aca="false">2+30*D701</f>
        <v>692</v>
      </c>
      <c r="F701" s="8" t="n">
        <f aca="false">INDEX($F:$F,$E701)*(2*B701/INDEX($B:$B,$E701)-C701/INDEX($C:$C,$E701))</f>
        <v>5023.08281915149</v>
      </c>
      <c r="G701" s="9" t="n">
        <f aca="false">B701/B700-1</f>
        <v>0.0117407480600977</v>
      </c>
      <c r="H701" s="9" t="n">
        <f aca="false">F701/F700-1</f>
        <v>0.00672534342517817</v>
      </c>
      <c r="I701" s="9" t="n">
        <f aca="false">LN(B701/B700)</f>
        <v>0.0116723602399069</v>
      </c>
      <c r="J701" s="9" t="n">
        <f aca="false">LN(F701/F700)</f>
        <v>0.00670282919068595</v>
      </c>
      <c r="K701" s="9" t="n">
        <f aca="false">F701/F694-1</f>
        <v>0.00469246418768821</v>
      </c>
      <c r="L701" s="9" t="n">
        <f aca="false">F701/F671-1</f>
        <v>-0.038341155075623</v>
      </c>
      <c r="M701" s="9" t="n">
        <f aca="false">B701/B694-1</f>
        <v>0.0272622852067321</v>
      </c>
      <c r="N701" s="9" t="n">
        <f aca="false">B701/B671-1</f>
        <v>-0.0619051709384747</v>
      </c>
      <c r="O701" s="8" t="n">
        <f aca="false">MAX(O700,F701)</f>
        <v>5645.35730015574</v>
      </c>
      <c r="P701" s="9" t="n">
        <f aca="false">F701/O701-1</f>
        <v>-0.110227652196095</v>
      </c>
      <c r="Q701" s="8" t="n">
        <f aca="false">MAX(Q700,B701)</f>
        <v>67541.7555081824</v>
      </c>
      <c r="R701" s="9" t="n">
        <f aca="false">B701/Q701-1</f>
        <v>-0.142445879675638</v>
      </c>
      <c r="S701" s="9" t="n">
        <f aca="false">B701/INDEX($B:$B,$E701)-1</f>
        <v>-0.0306071832255512</v>
      </c>
      <c r="T701" s="0" t="n">
        <f aca="false">IF(AND($A701&gt;=CrashTest!$B$3,$A701&lt;=CrashTest!$C$3),1,IF(AND($A701&gt;=CrashTest!$B$4,$A701&lt;=CrashTest!$C$4),2,IF(AND($A701&gt;=CrashTest!$B$5,$A701&lt;=CrashTest!$C$5),3,IF(AND($A701&gt;=CrashTest!$B$6,$A701&lt;=CrashTest!$C$6),4,IF(AND($A701&gt;=CrashTest!$B$7,$A701&lt;=CrashTest!$C$7),5,0)))))</f>
        <v>0</v>
      </c>
      <c r="U701" s="8" t="str">
        <f aca="false">IF(T701=0,"",IF(T700=T701,MAX(U700,B701),B701))</f>
        <v/>
      </c>
      <c r="V701" s="9" t="str">
        <f aca="false">IF(T701=0,"",B701/U701-1)</f>
        <v/>
      </c>
      <c r="W701" s="8" t="str">
        <f aca="false">IF(T701=0,"",IF(T700=T701,MAX(W700,F701),F701))</f>
        <v/>
      </c>
      <c r="X701" s="9" t="str">
        <f aca="false">IF(T701=0,"",F701/W701-1)</f>
        <v/>
      </c>
    </row>
    <row r="702" customFormat="false" ht="15" hidden="false" customHeight="false" outlineLevel="0" collapsed="false">
      <c r="A702" s="5" t="n">
        <v>44530</v>
      </c>
      <c r="B702" s="6" t="n">
        <v>57097.0127942724</v>
      </c>
      <c r="C702" s="7" t="n">
        <v>81406.21129</v>
      </c>
      <c r="D702" s="0" t="n">
        <f aca="false">INT((ROW()-3)/30)</f>
        <v>23</v>
      </c>
      <c r="E702" s="0" t="n">
        <f aca="false">2+30*D702</f>
        <v>692</v>
      </c>
      <c r="F702" s="8" t="n">
        <f aca="false">INDEX($F:$F,$E702)*(2*B702/INDEX($B:$B,$E702)-C702/INDEX($C:$C,$E702))</f>
        <v>5010.43170925657</v>
      </c>
      <c r="G702" s="9" t="n">
        <f aca="false">B702/B701-1</f>
        <v>-0.0142211296327156</v>
      </c>
      <c r="H702" s="9" t="n">
        <f aca="false">F702/F701-1</f>
        <v>-0.00251859472567095</v>
      </c>
      <c r="I702" s="9" t="n">
        <f aca="false">LN(B702/B701)</f>
        <v>-0.014323218936022</v>
      </c>
      <c r="J702" s="9" t="n">
        <f aca="false">LN(F702/F701)</f>
        <v>-0.0025217717208637</v>
      </c>
      <c r="K702" s="9" t="n">
        <f aca="false">F702/F695-1</f>
        <v>-0.00176862690372614</v>
      </c>
      <c r="L702" s="9" t="n">
        <f aca="false">F702/F672-1</f>
        <v>-0.0456115631410737</v>
      </c>
      <c r="M702" s="9" t="n">
        <f aca="false">B702/B695-1</f>
        <v>-0.00945925695754213</v>
      </c>
      <c r="N702" s="9" t="n">
        <f aca="false">B702/B672-1</f>
        <v>-0.0705802969337448</v>
      </c>
      <c r="O702" s="8" t="n">
        <f aca="false">MAX(O701,F702)</f>
        <v>5645.35730015574</v>
      </c>
      <c r="P702" s="9" t="n">
        <f aca="false">F702/O702-1</f>
        <v>-0.112468628138322</v>
      </c>
      <c r="Q702" s="8" t="n">
        <f aca="false">MAX(Q701,B702)</f>
        <v>67541.7555081824</v>
      </c>
      <c r="R702" s="9" t="n">
        <f aca="false">B702/Q702-1</f>
        <v>-0.15464126798784</v>
      </c>
      <c r="S702" s="9" t="n">
        <f aca="false">B702/INDEX($B:$B,$E702)-1</f>
        <v>-0.0443930441379239</v>
      </c>
      <c r="T702" s="0" t="n">
        <f aca="false">IF(AND($A702&gt;=CrashTest!$B$3,$A702&lt;=CrashTest!$C$3),1,IF(AND($A702&gt;=CrashTest!$B$4,$A702&lt;=CrashTest!$C$4),2,IF(AND($A702&gt;=CrashTest!$B$5,$A702&lt;=CrashTest!$C$5),3,IF(AND($A702&gt;=CrashTest!$B$6,$A702&lt;=CrashTest!$C$6),4,IF(AND($A702&gt;=CrashTest!$B$7,$A702&lt;=CrashTest!$C$7),5,0)))))</f>
        <v>0</v>
      </c>
      <c r="U702" s="8" t="str">
        <f aca="false">IF(T702=0,"",IF(T701=T702,MAX(U701,B702),B702))</f>
        <v/>
      </c>
      <c r="V702" s="9" t="str">
        <f aca="false">IF(T702=0,"",B702/U702-1)</f>
        <v/>
      </c>
      <c r="W702" s="8" t="str">
        <f aca="false">IF(T702=0,"",IF(T701=T702,MAX(W701,F702),F702))</f>
        <v/>
      </c>
      <c r="X702" s="9" t="str">
        <f aca="false">IF(T702=0,"",F702/W702-1)</f>
        <v/>
      </c>
    </row>
    <row r="703" customFormat="false" ht="15" hidden="false" customHeight="false" outlineLevel="0" collapsed="false">
      <c r="A703" s="5" t="n">
        <v>44531</v>
      </c>
      <c r="B703" s="6" t="n">
        <v>57180.6098439509</v>
      </c>
      <c r="C703" s="7" t="n">
        <v>82110.45904</v>
      </c>
      <c r="D703" s="0" t="n">
        <f aca="false">INT((ROW()-3)/30)</f>
        <v>23</v>
      </c>
      <c r="E703" s="0" t="n">
        <f aca="false">2+30*D703</f>
        <v>692</v>
      </c>
      <c r="F703" s="8" t="n">
        <f aca="false">INDEX($F:$F,$E703)*(2*B703/INDEX($B:$B,$E703)-C703/INDEX($C:$C,$E703))</f>
        <v>4984.46327009792</v>
      </c>
      <c r="G703" s="9" t="n">
        <f aca="false">B703/B702-1</f>
        <v>0.00146412300026477</v>
      </c>
      <c r="H703" s="9" t="n">
        <f aca="false">F703/F702-1</f>
        <v>-0.00518287458357525</v>
      </c>
      <c r="I703" s="9" t="n">
        <f aca="false">LN(B703/B702)</f>
        <v>0.00146305221722944</v>
      </c>
      <c r="J703" s="9" t="n">
        <f aca="false">LN(F703/F702)</f>
        <v>-0.00519635226698075</v>
      </c>
      <c r="K703" s="9" t="n">
        <f aca="false">F703/F696-1</f>
        <v>-0.00189448529481095</v>
      </c>
      <c r="L703" s="9" t="n">
        <f aca="false">F703/F673-1</f>
        <v>-0.0506835619536109</v>
      </c>
      <c r="M703" s="9" t="n">
        <f aca="false">B703/B696-1</f>
        <v>0.000678652840841343</v>
      </c>
      <c r="N703" s="9" t="n">
        <f aca="false">B703/B673-1</f>
        <v>-0.0640260448011077</v>
      </c>
      <c r="O703" s="8" t="n">
        <f aca="false">MAX(O702,F703)</f>
        <v>5645.35730015574</v>
      </c>
      <c r="P703" s="9" t="n">
        <f aca="false">F703/O703-1</f>
        <v>-0.117068591927669</v>
      </c>
      <c r="Q703" s="8" t="n">
        <f aca="false">MAX(Q702,B703)</f>
        <v>67541.7555081824</v>
      </c>
      <c r="R703" s="9" t="n">
        <f aca="false">B703/Q703-1</f>
        <v>-0.153403558824826</v>
      </c>
      <c r="S703" s="9" t="n">
        <f aca="false">B703/INDEX($B:$B,$E703)-1</f>
        <v>-0.0429939180146334</v>
      </c>
      <c r="T703" s="0" t="n">
        <f aca="false">IF(AND($A703&gt;=CrashTest!$B$3,$A703&lt;=CrashTest!$C$3),1,IF(AND($A703&gt;=CrashTest!$B$4,$A703&lt;=CrashTest!$C$4),2,IF(AND($A703&gt;=CrashTest!$B$5,$A703&lt;=CrashTest!$C$5),3,IF(AND($A703&gt;=CrashTest!$B$6,$A703&lt;=CrashTest!$C$6),4,IF(AND($A703&gt;=CrashTest!$B$7,$A703&lt;=CrashTest!$C$7),5,0)))))</f>
        <v>0</v>
      </c>
      <c r="U703" s="8" t="str">
        <f aca="false">IF(T703=0,"",IF(T702=T703,MAX(U702,B703),B703))</f>
        <v/>
      </c>
      <c r="V703" s="9" t="str">
        <f aca="false">IF(T703=0,"",B703/U703-1)</f>
        <v/>
      </c>
      <c r="W703" s="8" t="str">
        <f aca="false">IF(T703=0,"",IF(T702=T703,MAX(W702,F703),F703))</f>
        <v/>
      </c>
      <c r="X703" s="9" t="str">
        <f aca="false">IF(T703=0,"",F703/W703-1)</f>
        <v/>
      </c>
    </row>
    <row r="704" customFormat="false" ht="15" hidden="false" customHeight="false" outlineLevel="0" collapsed="false">
      <c r="A704" s="5" t="n">
        <v>44532</v>
      </c>
      <c r="B704" s="6" t="n">
        <v>56582.8937691408</v>
      </c>
      <c r="C704" s="7" t="n">
        <v>80329.96938</v>
      </c>
      <c r="D704" s="0" t="n">
        <f aca="false">INT((ROW()-3)/30)</f>
        <v>23</v>
      </c>
      <c r="E704" s="0" t="n">
        <f aca="false">2+30*D704</f>
        <v>692</v>
      </c>
      <c r="F704" s="8" t="n">
        <f aca="false">INDEX($F:$F,$E704)*(2*B704/INDEX($B:$B,$E704)-C704/INDEX($C:$C,$E704))</f>
        <v>4984.85482673806</v>
      </c>
      <c r="G704" s="9" t="n">
        <f aca="false">B704/B703-1</f>
        <v>-0.0104531252192186</v>
      </c>
      <c r="H704" s="9" t="n">
        <f aca="false">F704/F703-1</f>
        <v>7.85554269175925E-005</v>
      </c>
      <c r="I704" s="9" t="n">
        <f aca="false">LN(B704/B703)</f>
        <v>-0.0105081428727799</v>
      </c>
      <c r="J704" s="9" t="n">
        <f aca="false">LN(F704/F703)</f>
        <v>7.85523416016213E-005</v>
      </c>
      <c r="K704" s="9" t="n">
        <f aca="false">F704/F697-1</f>
        <v>-0.0104644460831604</v>
      </c>
      <c r="L704" s="9" t="n">
        <f aca="false">F704/F674-1</f>
        <v>-0.0488125340772416</v>
      </c>
      <c r="M704" s="9" t="n">
        <f aca="false">B704/B697-1</f>
        <v>-0.041108574503346</v>
      </c>
      <c r="N704" s="9" t="n">
        <f aca="false">B704/B674-1</f>
        <v>-0.102211492210709</v>
      </c>
      <c r="O704" s="8" t="n">
        <f aca="false">MAX(O703,F704)</f>
        <v>5645.35730015574</v>
      </c>
      <c r="P704" s="9" t="n">
        <f aca="false">F704/O704-1</f>
        <v>-0.116999232873969</v>
      </c>
      <c r="Q704" s="8" t="n">
        <f aca="false">MAX(Q703,B704)</f>
        <v>67541.7555081824</v>
      </c>
      <c r="R704" s="9" t="n">
        <f aca="false">B704/Q704-1</f>
        <v>-0.162253137434575</v>
      </c>
      <c r="S704" s="9" t="n">
        <f aca="false">B704/INDEX($B:$B,$E704)-1</f>
        <v>-0.0529976224251801</v>
      </c>
      <c r="T704" s="0" t="n">
        <f aca="false">IF(AND($A704&gt;=CrashTest!$B$3,$A704&lt;=CrashTest!$C$3),1,IF(AND($A704&gt;=CrashTest!$B$4,$A704&lt;=CrashTest!$C$4),2,IF(AND($A704&gt;=CrashTest!$B$5,$A704&lt;=CrashTest!$C$5),3,IF(AND($A704&gt;=CrashTest!$B$6,$A704&lt;=CrashTest!$C$6),4,IF(AND($A704&gt;=CrashTest!$B$7,$A704&lt;=CrashTest!$C$7),5,0)))))</f>
        <v>0</v>
      </c>
      <c r="U704" s="8" t="str">
        <f aca="false">IF(T704=0,"",IF(T703=T704,MAX(U703,B704),B704))</f>
        <v/>
      </c>
      <c r="V704" s="9" t="str">
        <f aca="false">IF(T704=0,"",B704/U704-1)</f>
        <v/>
      </c>
      <c r="W704" s="8" t="str">
        <f aca="false">IF(T704=0,"",IF(T703=T704,MAX(W703,F704),F704))</f>
        <v/>
      </c>
      <c r="X704" s="9" t="str">
        <f aca="false">IF(T704=0,"",F704/W704-1)</f>
        <v/>
      </c>
    </row>
    <row r="705" customFormat="false" ht="15" hidden="false" customHeight="false" outlineLevel="0" collapsed="false">
      <c r="A705" s="5" t="n">
        <v>44533</v>
      </c>
      <c r="B705" s="6" t="n">
        <v>53671.6160680888</v>
      </c>
      <c r="C705" s="7" t="n">
        <v>72931.33373</v>
      </c>
      <c r="D705" s="0" t="n">
        <f aca="false">INT((ROW()-3)/30)</f>
        <v>23</v>
      </c>
      <c r="E705" s="0" t="n">
        <f aca="false">2+30*D705</f>
        <v>692</v>
      </c>
      <c r="F705" s="8" t="n">
        <f aca="false">INDEX($F:$F,$E705)*(2*B705/INDEX($B:$B,$E705)-C705/INDEX($C:$C,$E705))</f>
        <v>4914.26595018154</v>
      </c>
      <c r="G705" s="9" t="n">
        <f aca="false">B705/B704-1</f>
        <v>-0.0514515519996214</v>
      </c>
      <c r="H705" s="9" t="n">
        <f aca="false">F705/F704-1</f>
        <v>-0.0141606684667901</v>
      </c>
      <c r="I705" s="9" t="n">
        <f aca="false">LN(B705/B704)</f>
        <v>-0.0528224123660623</v>
      </c>
      <c r="J705" s="9" t="n">
        <f aca="false">LN(F705/F704)</f>
        <v>-0.0142618874207356</v>
      </c>
      <c r="K705" s="9" t="n">
        <f aca="false">F705/F698-1</f>
        <v>-0.00368618257870401</v>
      </c>
      <c r="L705" s="9" t="n">
        <f aca="false">F705/F675-1</f>
        <v>-0.0690374793548022</v>
      </c>
      <c r="M705" s="9" t="n">
        <f aca="false">B705/B698-1</f>
        <v>-0.00239777489694226</v>
      </c>
      <c r="N705" s="9" t="n">
        <f aca="false">B705/B675-1</f>
        <v>-0.147473924397939</v>
      </c>
      <c r="O705" s="8" t="n">
        <f aca="false">MAX(O704,F705)</f>
        <v>5645.35730015574</v>
      </c>
      <c r="P705" s="9" t="n">
        <f aca="false">F705/O705-1</f>
        <v>-0.129503113993162</v>
      </c>
      <c r="Q705" s="8" t="n">
        <f aca="false">MAX(Q704,B705)</f>
        <v>67541.7555081824</v>
      </c>
      <c r="R705" s="9" t="n">
        <f aca="false">B705/Q705-1</f>
        <v>-0.20535651369638</v>
      </c>
      <c r="S705" s="9" t="n">
        <f aca="false">B705/INDEX($B:$B,$E705)-1</f>
        <v>-0.101722364498736</v>
      </c>
      <c r="T705" s="0" t="n">
        <f aca="false">IF(AND($A705&gt;=CrashTest!$B$3,$A705&lt;=CrashTest!$C$3),1,IF(AND($A705&gt;=CrashTest!$B$4,$A705&lt;=CrashTest!$C$4),2,IF(AND($A705&gt;=CrashTest!$B$5,$A705&lt;=CrashTest!$C$5),3,IF(AND($A705&gt;=CrashTest!$B$6,$A705&lt;=CrashTest!$C$6),4,IF(AND($A705&gt;=CrashTest!$B$7,$A705&lt;=CrashTest!$C$7),5,0)))))</f>
        <v>0</v>
      </c>
      <c r="U705" s="8" t="str">
        <f aca="false">IF(T705=0,"",IF(T704=T705,MAX(U704,B705),B705))</f>
        <v/>
      </c>
      <c r="V705" s="9" t="str">
        <f aca="false">IF(T705=0,"",B705/U705-1)</f>
        <v/>
      </c>
      <c r="W705" s="8" t="str">
        <f aca="false">IF(T705=0,"",IF(T704=T705,MAX(W704,F705),F705))</f>
        <v/>
      </c>
      <c r="X705" s="9" t="str">
        <f aca="false">IF(T705=0,"",F705/W705-1)</f>
        <v/>
      </c>
    </row>
    <row r="706" customFormat="false" ht="15" hidden="false" customHeight="false" outlineLevel="0" collapsed="false">
      <c r="A706" s="5" t="n">
        <v>44534</v>
      </c>
      <c r="B706" s="6" t="n">
        <v>49159.7357983635</v>
      </c>
      <c r="C706" s="7" t="n">
        <v>60914.84617</v>
      </c>
      <c r="D706" s="0" t="n">
        <f aca="false">INT((ROW()-3)/30)</f>
        <v>23</v>
      </c>
      <c r="E706" s="0" t="n">
        <f aca="false">2+30*D706</f>
        <v>692</v>
      </c>
      <c r="F706" s="8" t="n">
        <f aca="false">INDEX($F:$F,$E706)*(2*B706/INDEX($B:$B,$E706)-C706/INDEX($C:$C,$E706))</f>
        <v>4836.18360518801</v>
      </c>
      <c r="G706" s="9" t="n">
        <f aca="false">B706/B705-1</f>
        <v>-0.0840645503202557</v>
      </c>
      <c r="H706" s="9" t="n">
        <f aca="false">F706/F705-1</f>
        <v>-0.0158889131734209</v>
      </c>
      <c r="I706" s="9" t="n">
        <f aca="false">LN(B706/B705)</f>
        <v>-0.0878093865730571</v>
      </c>
      <c r="J706" s="9" t="n">
        <f aca="false">LN(F706/F705)</f>
        <v>-0.0160164951853898</v>
      </c>
      <c r="K706" s="9" t="n">
        <f aca="false">F706/F699-1</f>
        <v>-0.0171082092579064</v>
      </c>
      <c r="L706" s="9" t="n">
        <f aca="false">F706/F676-1</f>
        <v>-0.0747997423501112</v>
      </c>
      <c r="M706" s="9" t="n">
        <f aca="false">B706/B699-1</f>
        <v>-0.100229856600989</v>
      </c>
      <c r="N706" s="9" t="n">
        <f aca="false">B706/B676-1</f>
        <v>-0.199273155423776</v>
      </c>
      <c r="O706" s="8" t="n">
        <f aca="false">MAX(O705,F706)</f>
        <v>5645.35730015574</v>
      </c>
      <c r="P706" s="9" t="n">
        <f aca="false">F706/O706-1</f>
        <v>-0.143334363432658</v>
      </c>
      <c r="Q706" s="8" t="n">
        <f aca="false">MAX(Q705,B706)</f>
        <v>67541.7555081824</v>
      </c>
      <c r="R706" s="9" t="n">
        <f aca="false">B706/Q706-1</f>
        <v>-0.272157861037414</v>
      </c>
      <c r="S706" s="9" t="n">
        <f aca="false">B706/INDEX($B:$B,$E706)-1</f>
        <v>-0.177235669989892</v>
      </c>
      <c r="T706" s="0" t="n">
        <f aca="false">IF(AND($A706&gt;=CrashTest!$B$3,$A706&lt;=CrashTest!$C$3),1,IF(AND($A706&gt;=CrashTest!$B$4,$A706&lt;=CrashTest!$C$4),2,IF(AND($A706&gt;=CrashTest!$B$5,$A706&lt;=CrashTest!$C$5),3,IF(AND($A706&gt;=CrashTest!$B$6,$A706&lt;=CrashTest!$C$6),4,IF(AND($A706&gt;=CrashTest!$B$7,$A706&lt;=CrashTest!$C$7),5,0)))))</f>
        <v>0</v>
      </c>
      <c r="U706" s="8" t="str">
        <f aca="false">IF(T706=0,"",IF(T705=T706,MAX(U705,B706),B706))</f>
        <v/>
      </c>
      <c r="V706" s="9" t="str">
        <f aca="false">IF(T706=0,"",B706/U706-1)</f>
        <v/>
      </c>
      <c r="W706" s="8" t="str">
        <f aca="false">IF(T706=0,"",IF(T705=T706,MAX(W705,F706),F706))</f>
        <v/>
      </c>
      <c r="X706" s="9" t="str">
        <f aca="false">IF(T706=0,"",F706/W706-1)</f>
        <v/>
      </c>
    </row>
    <row r="707" customFormat="false" ht="15" hidden="false" customHeight="false" outlineLevel="0" collapsed="false">
      <c r="A707" s="5" t="n">
        <v>44535</v>
      </c>
      <c r="B707" s="6" t="n">
        <v>49327.0935999416</v>
      </c>
      <c r="C707" s="7" t="n">
        <v>61676.62025</v>
      </c>
      <c r="D707" s="0" t="n">
        <f aca="false">INT((ROW()-3)/30)</f>
        <v>23</v>
      </c>
      <c r="E707" s="0" t="n">
        <f aca="false">2+30*D707</f>
        <v>692</v>
      </c>
      <c r="F707" s="8" t="n">
        <f aca="false">INDEX($F:$F,$E707)*(2*B707/INDEX($B:$B,$E707)-C707/INDEX($C:$C,$E707))</f>
        <v>4821.08881991324</v>
      </c>
      <c r="G707" s="9" t="n">
        <f aca="false">B707/B706-1</f>
        <v>0.00340436739254546</v>
      </c>
      <c r="H707" s="9" t="n">
        <f aca="false">F707/F706-1</f>
        <v>-0.00312121840423363</v>
      </c>
      <c r="I707" s="9" t="n">
        <f aca="false">LN(B707/B706)</f>
        <v>0.00339858565226983</v>
      </c>
      <c r="J707" s="9" t="n">
        <f aca="false">LN(F707/F706)</f>
        <v>-0.00312609956582422</v>
      </c>
      <c r="K707" s="9" t="n">
        <f aca="false">F707/F700-1</f>
        <v>-0.033758257099509</v>
      </c>
      <c r="L707" s="9" t="n">
        <f aca="false">F707/F677-1</f>
        <v>-0.0770620677174869</v>
      </c>
      <c r="M707" s="9" t="n">
        <f aca="false">B707/B700-1</f>
        <v>-0.138369851656507</v>
      </c>
      <c r="N707" s="9" t="n">
        <f aca="false">B707/B677-1</f>
        <v>-0.19143654237326</v>
      </c>
      <c r="O707" s="8" t="n">
        <f aca="false">MAX(O706,F707)</f>
        <v>5645.35730015574</v>
      </c>
      <c r="P707" s="9" t="n">
        <f aca="false">F707/O707-1</f>
        <v>-0.146008203983787</v>
      </c>
      <c r="Q707" s="8" t="n">
        <f aca="false">MAX(Q706,B707)</f>
        <v>67541.7555081824</v>
      </c>
      <c r="R707" s="9" t="n">
        <f aca="false">B707/Q707-1</f>
        <v>-0.269680018992609</v>
      </c>
      <c r="S707" s="9" t="n">
        <f aca="false">B707/INDEX($B:$B,$E707)-1</f>
        <v>-0.174434677933056</v>
      </c>
      <c r="T707" s="0" t="n">
        <f aca="false">IF(AND($A707&gt;=CrashTest!$B$3,$A707&lt;=CrashTest!$C$3),1,IF(AND($A707&gt;=CrashTest!$B$4,$A707&lt;=CrashTest!$C$4),2,IF(AND($A707&gt;=CrashTest!$B$5,$A707&lt;=CrashTest!$C$5),3,IF(AND($A707&gt;=CrashTest!$B$6,$A707&lt;=CrashTest!$C$6),4,IF(AND($A707&gt;=CrashTest!$B$7,$A707&lt;=CrashTest!$C$7),5,0)))))</f>
        <v>0</v>
      </c>
      <c r="U707" s="8" t="str">
        <f aca="false">IF(T707=0,"",IF(T706=T707,MAX(U706,B707),B707))</f>
        <v/>
      </c>
      <c r="V707" s="9" t="str">
        <f aca="false">IF(T707=0,"",B707/U707-1)</f>
        <v/>
      </c>
      <c r="W707" s="8" t="str">
        <f aca="false">IF(T707=0,"",IF(T706=T707,MAX(W706,F707),F707))</f>
        <v/>
      </c>
      <c r="X707" s="9" t="str">
        <f aca="false">IF(T707=0,"",F707/W707-1)</f>
        <v/>
      </c>
    </row>
    <row r="708" customFormat="false" ht="15" hidden="false" customHeight="false" outlineLevel="0" collapsed="false">
      <c r="A708" s="5" t="n">
        <v>44536</v>
      </c>
      <c r="B708" s="6" t="n">
        <v>50535.4252232612</v>
      </c>
      <c r="C708" s="7" t="n">
        <v>64420.35603</v>
      </c>
      <c r="D708" s="0" t="n">
        <f aca="false">INT((ROW()-3)/30)</f>
        <v>23</v>
      </c>
      <c r="E708" s="0" t="n">
        <f aca="false">2+30*D708</f>
        <v>692</v>
      </c>
      <c r="F708" s="8" t="n">
        <f aca="false">INDEX($F:$F,$E708)*(2*B708/INDEX($B:$B,$E708)-C708/INDEX($C:$C,$E708))</f>
        <v>4869.00596930208</v>
      </c>
      <c r="G708" s="9" t="n">
        <f aca="false">B708/B707-1</f>
        <v>0.0244963069002109</v>
      </c>
      <c r="H708" s="9" t="n">
        <f aca="false">F708/F707-1</f>
        <v>0.00993907210149714</v>
      </c>
      <c r="I708" s="9" t="n">
        <f aca="false">LN(B708/B707)</f>
        <v>0.0242010839077051</v>
      </c>
      <c r="J708" s="9" t="n">
        <f aca="false">LN(F708/F707)</f>
        <v>0.00989000438158005</v>
      </c>
      <c r="K708" s="9" t="n">
        <f aca="false">F708/F701-1</f>
        <v>-0.0306737625869831</v>
      </c>
      <c r="L708" s="9" t="n">
        <f aca="false">F708/F678-1</f>
        <v>-0.067869043139123</v>
      </c>
      <c r="M708" s="9" t="n">
        <f aca="false">B708/B701-1</f>
        <v>-0.127506817745217</v>
      </c>
      <c r="N708" s="9" t="n">
        <f aca="false">B708/B678-1</f>
        <v>-0.17768479171657</v>
      </c>
      <c r="O708" s="8" t="n">
        <f aca="false">MAX(O707,F708)</f>
        <v>5645.35730015574</v>
      </c>
      <c r="P708" s="9" t="n">
        <f aca="false">F708/O708-1</f>
        <v>-0.137520317949094</v>
      </c>
      <c r="Q708" s="8" t="n">
        <f aca="false">MAX(Q707,B708)</f>
        <v>67541.7555081824</v>
      </c>
      <c r="R708" s="9" t="n">
        <f aca="false">B708/Q708-1</f>
        <v>-0.251789876602496</v>
      </c>
      <c r="S708" s="9" t="n">
        <f aca="false">B708/INDEX($B:$B,$E708)-1</f>
        <v>-0.154211376437533</v>
      </c>
      <c r="T708" s="0" t="n">
        <f aca="false">IF(AND($A708&gt;=CrashTest!$B$3,$A708&lt;=CrashTest!$C$3),1,IF(AND($A708&gt;=CrashTest!$B$4,$A708&lt;=CrashTest!$C$4),2,IF(AND($A708&gt;=CrashTest!$B$5,$A708&lt;=CrashTest!$C$5),3,IF(AND($A708&gt;=CrashTest!$B$6,$A708&lt;=CrashTest!$C$6),4,IF(AND($A708&gt;=CrashTest!$B$7,$A708&lt;=CrashTest!$C$7),5,0)))))</f>
        <v>0</v>
      </c>
      <c r="U708" s="8" t="str">
        <f aca="false">IF(T708=0,"",IF(T707=T708,MAX(U707,B708),B708))</f>
        <v/>
      </c>
      <c r="V708" s="9" t="str">
        <f aca="false">IF(T708=0,"",B708/U708-1)</f>
        <v/>
      </c>
      <c r="W708" s="8" t="str">
        <f aca="false">IF(T708=0,"",IF(T707=T708,MAX(W707,F708),F708))</f>
        <v/>
      </c>
      <c r="X708" s="9" t="str">
        <f aca="false">IF(T708=0,"",F708/W708-1)</f>
        <v/>
      </c>
    </row>
    <row r="709" customFormat="false" ht="15" hidden="false" customHeight="false" outlineLevel="0" collapsed="false">
      <c r="A709" s="5" t="n">
        <v>44537</v>
      </c>
      <c r="B709" s="6" t="n">
        <v>50574.4728344828</v>
      </c>
      <c r="C709" s="7" t="n">
        <v>64930.04031</v>
      </c>
      <c r="D709" s="0" t="n">
        <f aca="false">INT((ROW()-3)/30)</f>
        <v>23</v>
      </c>
      <c r="E709" s="0" t="n">
        <f aca="false">2+30*D709</f>
        <v>692</v>
      </c>
      <c r="F709" s="8" t="n">
        <f aca="false">INDEX($F:$F,$E709)*(2*B709/INDEX($B:$B,$E709)-C709/INDEX($C:$C,$E709))</f>
        <v>4846.58799983798</v>
      </c>
      <c r="G709" s="9" t="n">
        <f aca="false">B709/B708-1</f>
        <v>0.000772677998633675</v>
      </c>
      <c r="H709" s="9" t="n">
        <f aca="false">F709/F708-1</f>
        <v>-0.00460421893204577</v>
      </c>
      <c r="I709" s="9" t="n">
        <f aca="false">LN(B709/B708)</f>
        <v>0.000772379636670813</v>
      </c>
      <c r="J709" s="9" t="n">
        <f aca="false">LN(F709/F708)</f>
        <v>-0.00461485099548374</v>
      </c>
      <c r="K709" s="9" t="n">
        <f aca="false">F709/F702-1</f>
        <v>-0.0327005174256527</v>
      </c>
      <c r="L709" s="9" t="n">
        <f aca="false">F709/F679-1</f>
        <v>-0.0767254871350285</v>
      </c>
      <c r="M709" s="9" t="n">
        <f aca="false">B709/B702-1</f>
        <v>-0.114236098187678</v>
      </c>
      <c r="N709" s="9" t="n">
        <f aca="false">B709/B679-1</f>
        <v>-0.197788687817036</v>
      </c>
      <c r="O709" s="8" t="n">
        <f aca="false">MAX(O708,F709)</f>
        <v>5645.35730015574</v>
      </c>
      <c r="P709" s="9" t="n">
        <f aca="false">F709/O709-1</f>
        <v>-0.141491363229698</v>
      </c>
      <c r="Q709" s="8" t="n">
        <f aca="false">MAX(Q708,B709)</f>
        <v>67541.7555081824</v>
      </c>
      <c r="R709" s="9" t="n">
        <f aca="false">B709/Q709-1</f>
        <v>-0.251211751101792</v>
      </c>
      <c r="S709" s="9" t="n">
        <f aca="false">B709/INDEX($B:$B,$E709)-1</f>
        <v>-0.153557854176612</v>
      </c>
      <c r="T709" s="0" t="n">
        <f aca="false">IF(AND($A709&gt;=CrashTest!$B$3,$A709&lt;=CrashTest!$C$3),1,IF(AND($A709&gt;=CrashTest!$B$4,$A709&lt;=CrashTest!$C$4),2,IF(AND($A709&gt;=CrashTest!$B$5,$A709&lt;=CrashTest!$C$5),3,IF(AND($A709&gt;=CrashTest!$B$6,$A709&lt;=CrashTest!$C$6),4,IF(AND($A709&gt;=CrashTest!$B$7,$A709&lt;=CrashTest!$C$7),5,0)))))</f>
        <v>0</v>
      </c>
      <c r="U709" s="8" t="str">
        <f aca="false">IF(T709=0,"",IF(T708=T709,MAX(U708,B709),B709))</f>
        <v/>
      </c>
      <c r="V709" s="9" t="str">
        <f aca="false">IF(T709=0,"",B709/U709-1)</f>
        <v/>
      </c>
      <c r="W709" s="8" t="str">
        <f aca="false">IF(T709=0,"",IF(T708=T709,MAX(W708,F709),F709))</f>
        <v/>
      </c>
      <c r="X709" s="9" t="str">
        <f aca="false">IF(T709=0,"",F709/W709-1)</f>
        <v/>
      </c>
    </row>
    <row r="710" customFormat="false" ht="15" hidden="false" customHeight="false" outlineLevel="0" collapsed="false">
      <c r="A710" s="5" t="n">
        <v>44538</v>
      </c>
      <c r="B710" s="6" t="n">
        <v>50500.6543513735</v>
      </c>
      <c r="C710" s="7" t="n">
        <v>64648.1218</v>
      </c>
      <c r="D710" s="0" t="n">
        <f aca="false">INT((ROW()-3)/30)</f>
        <v>23</v>
      </c>
      <c r="E710" s="0" t="n">
        <f aca="false">2+30*D710</f>
        <v>692</v>
      </c>
      <c r="F710" s="8" t="n">
        <f aca="false">INDEX($F:$F,$E710)*(2*B710/INDEX($B:$B,$E710)-C710/INDEX($C:$C,$E710))</f>
        <v>4850.16719373158</v>
      </c>
      <c r="G710" s="9" t="n">
        <f aca="false">B710/B709-1</f>
        <v>-0.00145959965516385</v>
      </c>
      <c r="H710" s="9" t="n">
        <f aca="false">F710/F709-1</f>
        <v>0.000738497659326542</v>
      </c>
      <c r="I710" s="9" t="n">
        <f aca="false">LN(B710/B709)</f>
        <v>-0.00146066590840206</v>
      </c>
      <c r="J710" s="9" t="n">
        <f aca="false">LN(F710/F709)</f>
        <v>0.000738225104109465</v>
      </c>
      <c r="K710" s="9" t="n">
        <f aca="false">F710/F703-1</f>
        <v>-0.0269429362980747</v>
      </c>
      <c r="L710" s="9" t="n">
        <f aca="false">F710/F680-1</f>
        <v>-0.102361817202445</v>
      </c>
      <c r="M710" s="9" t="n">
        <f aca="false">B710/B703-1</f>
        <v>-0.116822040037827</v>
      </c>
      <c r="N710" s="9" t="n">
        <f aca="false">B710/B680-1</f>
        <v>-0.252304682171674</v>
      </c>
      <c r="O710" s="8" t="n">
        <f aca="false">MAX(O709,F710)</f>
        <v>5645.35730015574</v>
      </c>
      <c r="P710" s="9" t="n">
        <f aca="false">F710/O710-1</f>
        <v>-0.140857356610931</v>
      </c>
      <c r="Q710" s="8" t="n">
        <f aca="false">MAX(Q709,B710)</f>
        <v>67541.7555081824</v>
      </c>
      <c r="R710" s="9" t="n">
        <f aca="false">B710/Q710-1</f>
        <v>-0.252304682171674</v>
      </c>
      <c r="S710" s="9" t="n">
        <f aca="false">B710/INDEX($B:$B,$E710)-1</f>
        <v>-0.154793320840772</v>
      </c>
      <c r="T710" s="0" t="n">
        <f aca="false">IF(AND($A710&gt;=CrashTest!$B$3,$A710&lt;=CrashTest!$C$3),1,IF(AND($A710&gt;=CrashTest!$B$4,$A710&lt;=CrashTest!$C$4),2,IF(AND($A710&gt;=CrashTest!$B$5,$A710&lt;=CrashTest!$C$5),3,IF(AND($A710&gt;=CrashTest!$B$6,$A710&lt;=CrashTest!$C$6),4,IF(AND($A710&gt;=CrashTest!$B$7,$A710&lt;=CrashTest!$C$7),5,0)))))</f>
        <v>0</v>
      </c>
      <c r="U710" s="8" t="str">
        <f aca="false">IF(T710=0,"",IF(T709=T710,MAX(U709,B710),B710))</f>
        <v/>
      </c>
      <c r="V710" s="9" t="str">
        <f aca="false">IF(T710=0,"",B710/U710-1)</f>
        <v/>
      </c>
      <c r="W710" s="8" t="str">
        <f aca="false">IF(T710=0,"",IF(T709=T710,MAX(W709,F710),F710))</f>
        <v/>
      </c>
      <c r="X710" s="9" t="str">
        <f aca="false">IF(T710=0,"",F710/W710-1)</f>
        <v/>
      </c>
    </row>
    <row r="711" customFormat="false" ht="15" hidden="false" customHeight="false" outlineLevel="0" collapsed="false">
      <c r="A711" s="5" t="n">
        <v>44539</v>
      </c>
      <c r="B711" s="6" t="n">
        <v>47937.8228458212</v>
      </c>
      <c r="C711" s="7" t="n">
        <v>56599.18692</v>
      </c>
      <c r="D711" s="0" t="n">
        <f aca="false">INT((ROW()-3)/30)</f>
        <v>23</v>
      </c>
      <c r="E711" s="0" t="n">
        <f aca="false">2+30*D711</f>
        <v>692</v>
      </c>
      <c r="F711" s="8" t="n">
        <f aca="false">INDEX($F:$F,$E711)*(2*B711/INDEX($B:$B,$E711)-C711/INDEX($C:$C,$E711))</f>
        <v>4875.45370289845</v>
      </c>
      <c r="G711" s="9" t="n">
        <f aca="false">B711/B710-1</f>
        <v>-0.0507484811527515</v>
      </c>
      <c r="H711" s="9" t="n">
        <f aca="false">F711/F710-1</f>
        <v>0.00521353350448517</v>
      </c>
      <c r="I711" s="9" t="n">
        <f aca="false">LN(B711/B710)</f>
        <v>-0.0520814798217309</v>
      </c>
      <c r="J711" s="9" t="n">
        <f aca="false">LN(F711/F710)</f>
        <v>0.00519999009098277</v>
      </c>
      <c r="K711" s="9" t="n">
        <f aca="false">F711/F704-1</f>
        <v>-0.0219467020890543</v>
      </c>
      <c r="L711" s="9" t="n">
        <f aca="false">F711/F681-1</f>
        <v>-0.101503106880415</v>
      </c>
      <c r="M711" s="9" t="n">
        <f aca="false">B711/B704-1</f>
        <v>-0.152785945494263</v>
      </c>
      <c r="N711" s="9" t="n">
        <f aca="false">B711/B681-1</f>
        <v>-0.285529407536219</v>
      </c>
      <c r="O711" s="8" t="n">
        <f aca="false">MAX(O710,F711)</f>
        <v>5645.35730015574</v>
      </c>
      <c r="P711" s="9" t="n">
        <f aca="false">F711/O711-1</f>
        <v>-0.136378187654491</v>
      </c>
      <c r="Q711" s="8" t="n">
        <f aca="false">MAX(Q710,B711)</f>
        <v>67541.7555081824</v>
      </c>
      <c r="R711" s="9" t="n">
        <f aca="false">B711/Q711-1</f>
        <v>-0.290249083916486</v>
      </c>
      <c r="S711" s="9" t="n">
        <f aca="false">B711/INDEX($B:$B,$E711)-1</f>
        <v>-0.197686276068264</v>
      </c>
      <c r="T711" s="0" t="n">
        <f aca="false">IF(AND($A711&gt;=CrashTest!$B$3,$A711&lt;=CrashTest!$C$3),1,IF(AND($A711&gt;=CrashTest!$B$4,$A711&lt;=CrashTest!$C$4),2,IF(AND($A711&gt;=CrashTest!$B$5,$A711&lt;=CrashTest!$C$5),3,IF(AND($A711&gt;=CrashTest!$B$6,$A711&lt;=CrashTest!$C$6),4,IF(AND($A711&gt;=CrashTest!$B$7,$A711&lt;=CrashTest!$C$7),5,0)))))</f>
        <v>0</v>
      </c>
      <c r="U711" s="8" t="str">
        <f aca="false">IF(T711=0,"",IF(T710=T711,MAX(U710,B711),B711))</f>
        <v/>
      </c>
      <c r="V711" s="9" t="str">
        <f aca="false">IF(T711=0,"",B711/U711-1)</f>
        <v/>
      </c>
      <c r="W711" s="8" t="str">
        <f aca="false">IF(T711=0,"",IF(T710=T711,MAX(W710,F711),F711))</f>
        <v/>
      </c>
      <c r="X711" s="9" t="str">
        <f aca="false">IF(T711=0,"",F711/W711-1)</f>
        <v/>
      </c>
    </row>
    <row r="712" customFormat="false" ht="15" hidden="false" customHeight="false" outlineLevel="0" collapsed="false">
      <c r="A712" s="5" t="n">
        <v>44540</v>
      </c>
      <c r="B712" s="6" t="n">
        <v>47437.2289725307</v>
      </c>
      <c r="C712" s="7" t="n">
        <v>55464.78139</v>
      </c>
      <c r="D712" s="0" t="n">
        <f aca="false">INT((ROW()-3)/30)</f>
        <v>23</v>
      </c>
      <c r="E712" s="0" t="n">
        <f aca="false">2+30*D712</f>
        <v>692</v>
      </c>
      <c r="F712" s="8" t="n">
        <f aca="false">INDEX($F:$F,$E712)*(2*B712/INDEX($B:$B,$E712)-C712/INDEX($C:$C,$E712))</f>
        <v>4855.47234987876</v>
      </c>
      <c r="G712" s="9" t="n">
        <f aca="false">B712/B711-1</f>
        <v>-0.0104425658816532</v>
      </c>
      <c r="H712" s="9" t="n">
        <f aca="false">F712/F711-1</f>
        <v>-0.00409835765803968</v>
      </c>
      <c r="I712" s="9" t="n">
        <f aca="false">LN(B712/B711)</f>
        <v>-0.0104974720480861</v>
      </c>
      <c r="J712" s="9" t="n">
        <f aca="false">LN(F712/F711)</f>
        <v>-0.00410677894261918</v>
      </c>
      <c r="K712" s="9" t="n">
        <f aca="false">F712/F705-1</f>
        <v>-0.0119638621309471</v>
      </c>
      <c r="L712" s="9" t="n">
        <f aca="false">F712/F682-1</f>
        <v>-0.0847366303530104</v>
      </c>
      <c r="M712" s="9" t="n">
        <f aca="false">B712/B705-1</f>
        <v>-0.11615799098818</v>
      </c>
      <c r="N712" s="9" t="n">
        <f aca="false">B712/B682-1</f>
        <v>-0.267447466548115</v>
      </c>
      <c r="O712" s="8" t="n">
        <f aca="false">MAX(O711,F712)</f>
        <v>5645.35730015574</v>
      </c>
      <c r="P712" s="9" t="n">
        <f aca="false">F712/O712-1</f>
        <v>-0.139917618722767</v>
      </c>
      <c r="Q712" s="8" t="n">
        <f aca="false">MAX(Q711,B712)</f>
        <v>67541.7555081824</v>
      </c>
      <c r="R712" s="9" t="n">
        <f aca="false">B712/Q712-1</f>
        <v>-0.297660704617251</v>
      </c>
      <c r="S712" s="9" t="n">
        <f aca="false">B712/INDEX($B:$B,$E712)-1</f>
        <v>-0.206064489988175</v>
      </c>
      <c r="T712" s="0" t="n">
        <f aca="false">IF(AND($A712&gt;=CrashTest!$B$3,$A712&lt;=CrashTest!$C$3),1,IF(AND($A712&gt;=CrashTest!$B$4,$A712&lt;=CrashTest!$C$4),2,IF(AND($A712&gt;=CrashTest!$B$5,$A712&lt;=CrashTest!$C$5),3,IF(AND($A712&gt;=CrashTest!$B$6,$A712&lt;=CrashTest!$C$6),4,IF(AND($A712&gt;=CrashTest!$B$7,$A712&lt;=CrashTest!$C$7),5,0)))))</f>
        <v>0</v>
      </c>
      <c r="U712" s="8" t="str">
        <f aca="false">IF(T712=0,"",IF(T711=T712,MAX(U711,B712),B712))</f>
        <v/>
      </c>
      <c r="V712" s="9" t="str">
        <f aca="false">IF(T712=0,"",B712/U712-1)</f>
        <v/>
      </c>
      <c r="W712" s="8" t="str">
        <f aca="false">IF(T712=0,"",IF(T711=T712,MAX(W711,F712),F712))</f>
        <v/>
      </c>
      <c r="X712" s="9" t="str">
        <f aca="false">IF(T712=0,"",F712/W712-1)</f>
        <v/>
      </c>
    </row>
    <row r="713" customFormat="false" ht="15" hidden="false" customHeight="false" outlineLevel="0" collapsed="false">
      <c r="A713" s="5" t="n">
        <v>44541</v>
      </c>
      <c r="B713" s="6" t="n">
        <v>49321.7693252484</v>
      </c>
      <c r="C713" s="7" t="n">
        <v>61940.42598</v>
      </c>
      <c r="D713" s="0" t="n">
        <f aca="false">INT((ROW()-3)/30)</f>
        <v>23</v>
      </c>
      <c r="E713" s="0" t="n">
        <f aca="false">2+30*D713</f>
        <v>692</v>
      </c>
      <c r="F713" s="8" t="n">
        <f aca="false">INDEX($F:$F,$E713)*(2*B713/INDEX($B:$B,$E713)-C713/INDEX($C:$C,$E713))</f>
        <v>4805.17240818969</v>
      </c>
      <c r="G713" s="9" t="n">
        <f aca="false">B713/B712-1</f>
        <v>0.0397270328291937</v>
      </c>
      <c r="H713" s="9" t="n">
        <f aca="false">F713/F712-1</f>
        <v>-0.0103594332465571</v>
      </c>
      <c r="I713" s="9" t="n">
        <f aca="false">LN(B713/B712)</f>
        <v>0.0389582102689461</v>
      </c>
      <c r="J713" s="9" t="n">
        <f aca="false">LN(F713/F712)</f>
        <v>-0.0104134656625619</v>
      </c>
      <c r="K713" s="9" t="n">
        <f aca="false">F713/F706-1</f>
        <v>-0.00641232830057403</v>
      </c>
      <c r="L713" s="9" t="n">
        <f aca="false">F713/F683-1</f>
        <v>-0.105864016588464</v>
      </c>
      <c r="M713" s="9" t="n">
        <f aca="false">B713/B706-1</f>
        <v>0.00329606179230724</v>
      </c>
      <c r="N713" s="9" t="n">
        <f aca="false">B713/B683-1</f>
        <v>-0.240770569572206</v>
      </c>
      <c r="O713" s="8" t="n">
        <f aca="false">MAX(O712,F713)</f>
        <v>5645.35730015574</v>
      </c>
      <c r="P713" s="9" t="n">
        <f aca="false">F713/O713-1</f>
        <v>-0.148827584738148</v>
      </c>
      <c r="Q713" s="8" t="n">
        <f aca="false">MAX(Q712,B713)</f>
        <v>67541.7555081824</v>
      </c>
      <c r="R713" s="9" t="n">
        <f aca="false">B713/Q713-1</f>
        <v>-0.269758848372348</v>
      </c>
      <c r="S713" s="9" t="n">
        <f aca="false">B713/INDEX($B:$B,$E713)-1</f>
        <v>-0.174523787917673</v>
      </c>
      <c r="T713" s="0" t="n">
        <f aca="false">IF(AND($A713&gt;=CrashTest!$B$3,$A713&lt;=CrashTest!$C$3),1,IF(AND($A713&gt;=CrashTest!$B$4,$A713&lt;=CrashTest!$C$4),2,IF(AND($A713&gt;=CrashTest!$B$5,$A713&lt;=CrashTest!$C$5),3,IF(AND($A713&gt;=CrashTest!$B$6,$A713&lt;=CrashTest!$C$6),4,IF(AND($A713&gt;=CrashTest!$B$7,$A713&lt;=CrashTest!$C$7),5,0)))))</f>
        <v>0</v>
      </c>
      <c r="U713" s="8" t="str">
        <f aca="false">IF(T713=0,"",IF(T712=T713,MAX(U712,B713),B713))</f>
        <v/>
      </c>
      <c r="V713" s="9" t="str">
        <f aca="false">IF(T713=0,"",B713/U713-1)</f>
        <v/>
      </c>
      <c r="W713" s="8" t="str">
        <f aca="false">IF(T713=0,"",IF(T712=T713,MAX(W712,F713),F713))</f>
        <v/>
      </c>
      <c r="X713" s="9" t="str">
        <f aca="false">IF(T713=0,"",F713/W713-1)</f>
        <v/>
      </c>
    </row>
    <row r="714" customFormat="false" ht="15" hidden="false" customHeight="false" outlineLevel="0" collapsed="false">
      <c r="A714" s="5" t="n">
        <v>44542</v>
      </c>
      <c r="B714" s="6" t="n">
        <v>50136.5722568673</v>
      </c>
      <c r="C714" s="7" t="n">
        <v>64064.41086</v>
      </c>
      <c r="D714" s="0" t="n">
        <f aca="false">INT((ROW()-3)/30)</f>
        <v>23</v>
      </c>
      <c r="E714" s="0" t="n">
        <f aca="false">2+30*D714</f>
        <v>692</v>
      </c>
      <c r="F714" s="8" t="n">
        <f aca="false">INDEX($F:$F,$E714)*(2*B714/INDEX($B:$B,$E714)-C714/INDEX($C:$C,$E714))</f>
        <v>4821.89638746239</v>
      </c>
      <c r="G714" s="9" t="n">
        <f aca="false">B714/B713-1</f>
        <v>0.0165201480556334</v>
      </c>
      <c r="H714" s="9" t="n">
        <f aca="false">F714/F713-1</f>
        <v>0.00348041190867576</v>
      </c>
      <c r="I714" s="9" t="n">
        <f aca="false">LN(B714/B713)</f>
        <v>0.0163851748988158</v>
      </c>
      <c r="J714" s="9" t="n">
        <f aca="false">LN(F714/F713)</f>
        <v>0.00347436929162074</v>
      </c>
      <c r="K714" s="9" t="n">
        <f aca="false">F714/F707-1</f>
        <v>0.000167507295409042</v>
      </c>
      <c r="L714" s="9" t="n">
        <f aca="false">F714/F684-1</f>
        <v>-0.0939557682411462</v>
      </c>
      <c r="M714" s="9" t="n">
        <f aca="false">B714/B707-1</f>
        <v>0.0164104267624365</v>
      </c>
      <c r="N714" s="9" t="n">
        <f aca="false">B714/B684-1</f>
        <v>-0.217581465612852</v>
      </c>
      <c r="O714" s="8" t="n">
        <f aca="false">MAX(O713,F714)</f>
        <v>5645.35730015574</v>
      </c>
      <c r="P714" s="9" t="n">
        <f aca="false">F714/O714-1</f>
        <v>-0.145865154127735</v>
      </c>
      <c r="Q714" s="8" t="n">
        <f aca="false">MAX(Q713,B714)</f>
        <v>67541.7555081824</v>
      </c>
      <c r="R714" s="9" t="n">
        <f aca="false">B714/Q714-1</f>
        <v>-0.257695156431143</v>
      </c>
      <c r="S714" s="9" t="n">
        <f aca="false">B714/INDEX($B:$B,$E714)-1</f>
        <v>-0.160886798677669</v>
      </c>
      <c r="T714" s="0" t="n">
        <f aca="false">IF(AND($A714&gt;=CrashTest!$B$3,$A714&lt;=CrashTest!$C$3),1,IF(AND($A714&gt;=CrashTest!$B$4,$A714&lt;=CrashTest!$C$4),2,IF(AND($A714&gt;=CrashTest!$B$5,$A714&lt;=CrashTest!$C$5),3,IF(AND($A714&gt;=CrashTest!$B$6,$A714&lt;=CrashTest!$C$6),4,IF(AND($A714&gt;=CrashTest!$B$7,$A714&lt;=CrashTest!$C$7),5,0)))))</f>
        <v>0</v>
      </c>
      <c r="U714" s="8" t="str">
        <f aca="false">IF(T714=0,"",IF(T713=T714,MAX(U713,B714),B714))</f>
        <v/>
      </c>
      <c r="V714" s="9" t="str">
        <f aca="false">IF(T714=0,"",B714/U714-1)</f>
        <v/>
      </c>
      <c r="W714" s="8" t="str">
        <f aca="false">IF(T714=0,"",IF(T713=T714,MAX(W713,F714),F714))</f>
        <v/>
      </c>
      <c r="X714" s="9" t="str">
        <f aca="false">IF(T714=0,"",F714/W714-1)</f>
        <v/>
      </c>
    </row>
    <row r="715" customFormat="false" ht="15" hidden="false" customHeight="false" outlineLevel="0" collapsed="false">
      <c r="A715" s="5" t="n">
        <v>44543</v>
      </c>
      <c r="B715" s="6" t="n">
        <v>46785.3278410286</v>
      </c>
      <c r="C715" s="7" t="n">
        <v>54370.96274</v>
      </c>
      <c r="D715" s="0" t="n">
        <f aca="false">INT((ROW()-3)/30)</f>
        <v>23</v>
      </c>
      <c r="E715" s="0" t="n">
        <f aca="false">2+30*D715</f>
        <v>692</v>
      </c>
      <c r="F715" s="8" t="n">
        <f aca="false">INDEX($F:$F,$E715)*(2*B715/INDEX($B:$B,$E715)-C715/INDEX($C:$C,$E715))</f>
        <v>4807.62275599271</v>
      </c>
      <c r="G715" s="9" t="n">
        <f aca="false">B715/B714-1</f>
        <v>-0.0668423122081242</v>
      </c>
      <c r="H715" s="9" t="n">
        <f aca="false">F715/F714-1</f>
        <v>-0.00296016967656076</v>
      </c>
      <c r="I715" s="9" t="n">
        <f aca="false">LN(B715/B714)</f>
        <v>-0.0691810808487839</v>
      </c>
      <c r="J715" s="9" t="n">
        <f aca="false">LN(F715/F714)</f>
        <v>-0.00296455964432455</v>
      </c>
      <c r="K715" s="9" t="n">
        <f aca="false">F715/F708-1</f>
        <v>-0.0126069291548173</v>
      </c>
      <c r="L715" s="9" t="n">
        <f aca="false">F715/F685-1</f>
        <v>-0.101157614220137</v>
      </c>
      <c r="M715" s="9" t="n">
        <f aca="false">B715/B708-1</f>
        <v>-0.0742072984577648</v>
      </c>
      <c r="N715" s="9" t="n">
        <f aca="false">B715/B685-1</f>
        <v>-0.273494836319125</v>
      </c>
      <c r="O715" s="8" t="n">
        <f aca="false">MAX(O714,F715)</f>
        <v>5645.35730015574</v>
      </c>
      <c r="P715" s="9" t="n">
        <f aca="false">F715/O715-1</f>
        <v>-0.148393538198179</v>
      </c>
      <c r="Q715" s="8" t="n">
        <f aca="false">MAX(Q714,B715)</f>
        <v>67541.7555081824</v>
      </c>
      <c r="R715" s="9" t="n">
        <f aca="false">B715/Q715-1</f>
        <v>-0.307312528538576</v>
      </c>
      <c r="S715" s="9" t="n">
        <f aca="false">B715/INDEX($B:$B,$E715)-1</f>
        <v>-0.216975065258415</v>
      </c>
      <c r="T715" s="0" t="n">
        <f aca="false">IF(AND($A715&gt;=CrashTest!$B$3,$A715&lt;=CrashTest!$C$3),1,IF(AND($A715&gt;=CrashTest!$B$4,$A715&lt;=CrashTest!$C$4),2,IF(AND($A715&gt;=CrashTest!$B$5,$A715&lt;=CrashTest!$C$5),3,IF(AND($A715&gt;=CrashTest!$B$6,$A715&lt;=CrashTest!$C$6),4,IF(AND($A715&gt;=CrashTest!$B$7,$A715&lt;=CrashTest!$C$7),5,0)))))</f>
        <v>0</v>
      </c>
      <c r="U715" s="8" t="str">
        <f aca="false">IF(T715=0,"",IF(T714=T715,MAX(U714,B715),B715))</f>
        <v/>
      </c>
      <c r="V715" s="9" t="str">
        <f aca="false">IF(T715=0,"",B715/U715-1)</f>
        <v/>
      </c>
      <c r="W715" s="8" t="str">
        <f aca="false">IF(T715=0,"",IF(T714=T715,MAX(W714,F715),F715))</f>
        <v/>
      </c>
      <c r="X715" s="9" t="str">
        <f aca="false">IF(T715=0,"",F715/W715-1)</f>
        <v/>
      </c>
    </row>
    <row r="716" customFormat="false" ht="15" hidden="false" customHeight="false" outlineLevel="0" collapsed="false">
      <c r="A716" s="5" t="n">
        <v>44544</v>
      </c>
      <c r="B716" s="6" t="n">
        <v>48292.6822501461</v>
      </c>
      <c r="C716" s="7" t="n">
        <v>59184.22522</v>
      </c>
      <c r="D716" s="0" t="n">
        <f aca="false">INT((ROW()-3)/30)</f>
        <v>23</v>
      </c>
      <c r="E716" s="0" t="n">
        <f aca="false">2+30*D716</f>
        <v>692</v>
      </c>
      <c r="F716" s="8" t="n">
        <f aca="false">INDEX($F:$F,$E716)*(2*B716/INDEX($B:$B,$E716)-C716/INDEX($C:$C,$E716))</f>
        <v>4788.2416545219</v>
      </c>
      <c r="G716" s="9" t="n">
        <f aca="false">B716/B715-1</f>
        <v>0.0322185283009948</v>
      </c>
      <c r="H716" s="9" t="n">
        <f aca="false">F716/F715-1</f>
        <v>-0.00403132742614865</v>
      </c>
      <c r="I716" s="9" t="n">
        <f aca="false">LN(B716/B715)</f>
        <v>0.0317103968726782</v>
      </c>
      <c r="J716" s="9" t="n">
        <f aca="false">LN(F716/F715)</f>
        <v>-0.00403947513130738</v>
      </c>
      <c r="K716" s="9" t="n">
        <f aca="false">F716/F709-1</f>
        <v>-0.0120386435401627</v>
      </c>
      <c r="L716" s="9" t="n">
        <f aca="false">F716/F686-1</f>
        <v>-0.099116895538104</v>
      </c>
      <c r="M716" s="9" t="n">
        <f aca="false">B716/B709-1</f>
        <v>-0.0451174368500966</v>
      </c>
      <c r="N716" s="9" t="n">
        <f aca="false">B716/B686-1</f>
        <v>-0.257403821507291</v>
      </c>
      <c r="O716" s="8" t="n">
        <f aca="false">MAX(O715,F716)</f>
        <v>5645.35730015574</v>
      </c>
      <c r="P716" s="9" t="n">
        <f aca="false">F716/O716-1</f>
        <v>-0.151826642683927</v>
      </c>
      <c r="Q716" s="8" t="n">
        <f aca="false">MAX(Q715,B716)</f>
        <v>67541.7555081824</v>
      </c>
      <c r="R716" s="9" t="n">
        <f aca="false">B716/Q716-1</f>
        <v>-0.284995157635551</v>
      </c>
      <c r="S716" s="9" t="n">
        <f aca="false">B716/INDEX($B:$B,$E716)-1</f>
        <v>-0.191747154238059</v>
      </c>
      <c r="T716" s="0" t="n">
        <f aca="false">IF(AND($A716&gt;=CrashTest!$B$3,$A716&lt;=CrashTest!$C$3),1,IF(AND($A716&gt;=CrashTest!$B$4,$A716&lt;=CrashTest!$C$4),2,IF(AND($A716&gt;=CrashTest!$B$5,$A716&lt;=CrashTest!$C$5),3,IF(AND($A716&gt;=CrashTest!$B$6,$A716&lt;=CrashTest!$C$6),4,IF(AND($A716&gt;=CrashTest!$B$7,$A716&lt;=CrashTest!$C$7),5,0)))))</f>
        <v>0</v>
      </c>
      <c r="U716" s="8" t="str">
        <f aca="false">IF(T716=0,"",IF(T715=T716,MAX(U715,B716),B716))</f>
        <v/>
      </c>
      <c r="V716" s="9" t="str">
        <f aca="false">IF(T716=0,"",B716/U716-1)</f>
        <v/>
      </c>
      <c r="W716" s="8" t="str">
        <f aca="false">IF(T716=0,"",IF(T715=T716,MAX(W715,F716),F716))</f>
        <v/>
      </c>
      <c r="X716" s="9" t="str">
        <f aca="false">IF(T716=0,"",F716/W716-1)</f>
        <v/>
      </c>
    </row>
    <row r="717" customFormat="false" ht="15" hidden="false" customHeight="false" outlineLevel="0" collapsed="false">
      <c r="A717" s="5" t="n">
        <v>44545</v>
      </c>
      <c r="B717" s="6" t="n">
        <v>48830.6223860316</v>
      </c>
      <c r="C717" s="7" t="n">
        <v>60716.51156</v>
      </c>
      <c r="D717" s="0" t="n">
        <f aca="false">INT((ROW()-3)/30)</f>
        <v>23</v>
      </c>
      <c r="E717" s="0" t="n">
        <f aca="false">2+30*D717</f>
        <v>692</v>
      </c>
      <c r="F717" s="8" t="n">
        <f aca="false">INDEX($F:$F,$E717)*(2*B717/INDEX($B:$B,$E717)-C717/INDEX($C:$C,$E717))</f>
        <v>4791.88203949051</v>
      </c>
      <c r="G717" s="9" t="n">
        <f aca="false">B717/B716-1</f>
        <v>0.0111391645860357</v>
      </c>
      <c r="H717" s="9" t="n">
        <f aca="false">F717/F716-1</f>
        <v>0.000760275949141187</v>
      </c>
      <c r="I717" s="9" t="n">
        <f aca="false">LN(B717/B716)</f>
        <v>0.0110775809966745</v>
      </c>
      <c r="J717" s="9" t="n">
        <f aca="false">LN(F717/F716)</f>
        <v>0.000759987085783069</v>
      </c>
      <c r="K717" s="9" t="n">
        <f aca="false">F717/F710-1</f>
        <v>-0.0120171433092864</v>
      </c>
      <c r="L717" s="9" t="n">
        <f aca="false">F717/F687-1</f>
        <v>-0.104586244169616</v>
      </c>
      <c r="M717" s="9" t="n">
        <f aca="false">B717/B710-1</f>
        <v>-0.0330695114111225</v>
      </c>
      <c r="N717" s="9" t="n">
        <f aca="false">B717/B687-1</f>
        <v>-0.234071541699488</v>
      </c>
      <c r="O717" s="8" t="n">
        <f aca="false">MAX(O716,F717)</f>
        <v>5645.35730015574</v>
      </c>
      <c r="P717" s="9" t="n">
        <f aca="false">F717/O717-1</f>
        <v>-0.151181796879657</v>
      </c>
      <c r="Q717" s="8" t="n">
        <f aca="false">MAX(Q716,B717)</f>
        <v>67541.7555081824</v>
      </c>
      <c r="R717" s="9" t="n">
        <f aca="false">B717/Q717-1</f>
        <v>-0.277030601016641</v>
      </c>
      <c r="S717" s="9" t="n">
        <f aca="false">B717/INDEX($B:$B,$E717)-1</f>
        <v>-0.182743892761985</v>
      </c>
      <c r="T717" s="0" t="n">
        <f aca="false">IF(AND($A717&gt;=CrashTest!$B$3,$A717&lt;=CrashTest!$C$3),1,IF(AND($A717&gt;=CrashTest!$B$4,$A717&lt;=CrashTest!$C$4),2,IF(AND($A717&gt;=CrashTest!$B$5,$A717&lt;=CrashTest!$C$5),3,IF(AND($A717&gt;=CrashTest!$B$6,$A717&lt;=CrashTest!$C$6),4,IF(AND($A717&gt;=CrashTest!$B$7,$A717&lt;=CrashTest!$C$7),5,0)))))</f>
        <v>0</v>
      </c>
      <c r="U717" s="8" t="str">
        <f aca="false">IF(T717=0,"",IF(T716=T717,MAX(U716,B717),B717))</f>
        <v/>
      </c>
      <c r="V717" s="9" t="str">
        <f aca="false">IF(T717=0,"",B717/U717-1)</f>
        <v/>
      </c>
      <c r="W717" s="8" t="str">
        <f aca="false">IF(T717=0,"",IF(T716=T717,MAX(W716,F717),F717))</f>
        <v/>
      </c>
      <c r="X717" s="9" t="str">
        <f aca="false">IF(T717=0,"",F717/W717-1)</f>
        <v/>
      </c>
    </row>
    <row r="718" customFormat="false" ht="15" hidden="false" customHeight="false" outlineLevel="0" collapsed="false">
      <c r="A718" s="5" t="n">
        <v>44546</v>
      </c>
      <c r="B718" s="6" t="n">
        <v>47663.4691077148</v>
      </c>
      <c r="C718" s="7" t="n">
        <v>57095.50518</v>
      </c>
      <c r="D718" s="0" t="n">
        <f aca="false">INT((ROW()-3)/30)</f>
        <v>23</v>
      </c>
      <c r="E718" s="0" t="n">
        <f aca="false">2+30*D718</f>
        <v>692</v>
      </c>
      <c r="F718" s="8" t="n">
        <f aca="false">INDEX($F:$F,$E718)*(2*B718/INDEX($B:$B,$E718)-C718/INDEX($C:$C,$E718))</f>
        <v>4800.85886098245</v>
      </c>
      <c r="G718" s="9" t="n">
        <f aca="false">B718/B717-1</f>
        <v>-0.02390207663318</v>
      </c>
      <c r="H718" s="9" t="n">
        <f aca="false">F718/F717-1</f>
        <v>0.0018733394140269</v>
      </c>
      <c r="I718" s="9" t="n">
        <f aca="false">LN(B718/B717)</f>
        <v>-0.0241923662834316</v>
      </c>
      <c r="J718" s="9" t="n">
        <f aca="false">LN(F718/F717)</f>
        <v>0.00187158690210525</v>
      </c>
      <c r="K718" s="9" t="n">
        <f aca="false">F718/F711-1</f>
        <v>-0.0153000820973143</v>
      </c>
      <c r="L718" s="9" t="n">
        <f aca="false">F718/F688-1</f>
        <v>-0.0749279478645299</v>
      </c>
      <c r="M718" s="9" t="n">
        <f aca="false">B718/B711-1</f>
        <v>-0.00572311635822065</v>
      </c>
      <c r="N718" s="9" t="n">
        <f aca="false">B718/B688-1</f>
        <v>-0.209855844765279</v>
      </c>
      <c r="O718" s="8" t="n">
        <f aca="false">MAX(O717,F718)</f>
        <v>5645.35730015574</v>
      </c>
      <c r="P718" s="9" t="n">
        <f aca="false">F718/O718-1</f>
        <v>-0.149591672284408</v>
      </c>
      <c r="Q718" s="8" t="n">
        <f aca="false">MAX(Q717,B718)</f>
        <v>67541.7555081824</v>
      </c>
      <c r="R718" s="9" t="n">
        <f aca="false">B718/Q718-1</f>
        <v>-0.294311070994585</v>
      </c>
      <c r="S718" s="9" t="n">
        <f aca="false">B718/INDEX($B:$B,$E718)-1</f>
        <v>-0.202278010866122</v>
      </c>
      <c r="T718" s="0" t="n">
        <f aca="false">IF(AND($A718&gt;=CrashTest!$B$3,$A718&lt;=CrashTest!$C$3),1,IF(AND($A718&gt;=CrashTest!$B$4,$A718&lt;=CrashTest!$C$4),2,IF(AND($A718&gt;=CrashTest!$B$5,$A718&lt;=CrashTest!$C$5),3,IF(AND($A718&gt;=CrashTest!$B$6,$A718&lt;=CrashTest!$C$6),4,IF(AND($A718&gt;=CrashTest!$B$7,$A718&lt;=CrashTest!$C$7),5,0)))))</f>
        <v>0</v>
      </c>
      <c r="U718" s="8" t="str">
        <f aca="false">IF(T718=0,"",IF(T717=T718,MAX(U717,B718),B718))</f>
        <v/>
      </c>
      <c r="V718" s="9" t="str">
        <f aca="false">IF(T718=0,"",B718/U718-1)</f>
        <v/>
      </c>
      <c r="W718" s="8" t="str">
        <f aca="false">IF(T718=0,"",IF(T717=T718,MAX(W717,F718),F718))</f>
        <v/>
      </c>
      <c r="X718" s="9" t="str">
        <f aca="false">IF(T718=0,"",F718/W718-1)</f>
        <v/>
      </c>
    </row>
    <row r="719" customFormat="false" ht="15" hidden="false" customHeight="false" outlineLevel="0" collapsed="false">
      <c r="A719" s="5" t="n">
        <v>44547</v>
      </c>
      <c r="B719" s="6" t="n">
        <v>46334.4837489772</v>
      </c>
      <c r="C719" s="7" t="n">
        <v>52748.12389</v>
      </c>
      <c r="D719" s="0" t="n">
        <f aca="false">INT((ROW()-3)/30)</f>
        <v>23</v>
      </c>
      <c r="E719" s="0" t="n">
        <f aca="false">2+30*D719</f>
        <v>692</v>
      </c>
      <c r="F719" s="8" t="n">
        <f aca="false">INDEX($F:$F,$E719)*(2*B719/INDEX($B:$B,$E719)-C719/INDEX($C:$C,$E719))</f>
        <v>4823.84874868215</v>
      </c>
      <c r="G719" s="9" t="n">
        <f aca="false">B719/B718-1</f>
        <v>-0.0278826821382686</v>
      </c>
      <c r="H719" s="9" t="n">
        <f aca="false">F719/F718-1</f>
        <v>0.00478870309780199</v>
      </c>
      <c r="I719" s="9" t="n">
        <f aca="false">LN(B719/B718)</f>
        <v>-0.0282787844164292</v>
      </c>
      <c r="J719" s="9" t="n">
        <f aca="false">LN(F719/F718)</f>
        <v>0.0047772737324902</v>
      </c>
      <c r="K719" s="9" t="n">
        <f aca="false">F719/F712-1</f>
        <v>-0.00651298141928514</v>
      </c>
      <c r="L719" s="9" t="n">
        <f aca="false">F719/F689-1</f>
        <v>-0.0582256696220159</v>
      </c>
      <c r="M719" s="9" t="n">
        <f aca="false">B719/B712-1</f>
        <v>-0.0232464089374204</v>
      </c>
      <c r="N719" s="9" t="n">
        <f aca="false">B719/B689-1</f>
        <v>-0.229739564671934</v>
      </c>
      <c r="O719" s="8" t="n">
        <f aca="false">MAX(O718,F719)</f>
        <v>5645.35730015574</v>
      </c>
      <c r="P719" s="9" t="n">
        <f aca="false">F719/O719-1</f>
        <v>-0.14551931929108</v>
      </c>
      <c r="Q719" s="8" t="n">
        <f aca="false">MAX(Q718,B719)</f>
        <v>67541.7555081824</v>
      </c>
      <c r="R719" s="9" t="n">
        <f aca="false">B719/Q719-1</f>
        <v>-0.313987571090539</v>
      </c>
      <c r="S719" s="9" t="n">
        <f aca="false">B719/INDEX($B:$B,$E719)-1</f>
        <v>-0.22452063952385</v>
      </c>
      <c r="T719" s="0" t="n">
        <f aca="false">IF(AND($A719&gt;=CrashTest!$B$3,$A719&lt;=CrashTest!$C$3),1,IF(AND($A719&gt;=CrashTest!$B$4,$A719&lt;=CrashTest!$C$4),2,IF(AND($A719&gt;=CrashTest!$B$5,$A719&lt;=CrashTest!$C$5),3,IF(AND($A719&gt;=CrashTest!$B$6,$A719&lt;=CrashTest!$C$6),4,IF(AND($A719&gt;=CrashTest!$B$7,$A719&lt;=CrashTest!$C$7),5,0)))))</f>
        <v>0</v>
      </c>
      <c r="U719" s="8" t="str">
        <f aca="false">IF(T719=0,"",IF(T718=T719,MAX(U718,B719),B719))</f>
        <v/>
      </c>
      <c r="V719" s="9" t="str">
        <f aca="false">IF(T719=0,"",B719/U719-1)</f>
        <v/>
      </c>
      <c r="W719" s="8" t="str">
        <f aca="false">IF(T719=0,"",IF(T718=T719,MAX(W718,F719),F719))</f>
        <v/>
      </c>
      <c r="X719" s="9" t="str">
        <f aca="false">IF(T719=0,"",F719/W719-1)</f>
        <v/>
      </c>
    </row>
    <row r="720" customFormat="false" ht="15" hidden="false" customHeight="false" outlineLevel="0" collapsed="false">
      <c r="A720" s="5" t="n">
        <v>44548</v>
      </c>
      <c r="B720" s="6" t="n">
        <v>46904.8736753361</v>
      </c>
      <c r="C720" s="7" t="n">
        <v>54799.15872</v>
      </c>
      <c r="D720" s="0" t="n">
        <f aca="false">INT((ROW()-3)/30)</f>
        <v>23</v>
      </c>
      <c r="E720" s="0" t="n">
        <f aca="false">2+30*D720</f>
        <v>692</v>
      </c>
      <c r="F720" s="8" t="n">
        <f aca="false">INDEX($F:$F,$E720)*(2*B720/INDEX($B:$B,$E720)-C720/INDEX($C:$C,$E720))</f>
        <v>4803.44072526935</v>
      </c>
      <c r="G720" s="9" t="n">
        <f aca="false">B720/B719-1</f>
        <v>0.0123102682971294</v>
      </c>
      <c r="H720" s="9" t="n">
        <f aca="false">F720/F719-1</f>
        <v>-0.00423065159710401</v>
      </c>
      <c r="I720" s="9" t="n">
        <f aca="false">LN(B720/B719)</f>
        <v>0.0122351131028134</v>
      </c>
      <c r="J720" s="9" t="n">
        <f aca="false">LN(F720/F719)</f>
        <v>-0.00423962612458212</v>
      </c>
      <c r="K720" s="9" t="n">
        <f aca="false">F720/F713-1</f>
        <v>-0.000360378936120953</v>
      </c>
      <c r="L720" s="9" t="n">
        <f aca="false">F720/F690-1</f>
        <v>-0.0399806651327488</v>
      </c>
      <c r="M720" s="9" t="n">
        <f aca="false">B720/B713-1</f>
        <v>-0.0490026145245172</v>
      </c>
      <c r="N720" s="9" t="n">
        <f aca="false">B720/B690-1</f>
        <v>-0.17412499301355</v>
      </c>
      <c r="O720" s="8" t="n">
        <f aca="false">MAX(O719,F720)</f>
        <v>5645.35730015574</v>
      </c>
      <c r="P720" s="9" t="n">
        <f aca="false">F720/O720-1</f>
        <v>-0.149134329347616</v>
      </c>
      <c r="Q720" s="8" t="n">
        <f aca="false">MAX(Q719,B720)</f>
        <v>67541.7555081824</v>
      </c>
      <c r="R720" s="9" t="n">
        <f aca="false">B720/Q720-1</f>
        <v>-0.305542574035498</v>
      </c>
      <c r="S720" s="9" t="n">
        <f aca="false">B720/INDEX($B:$B,$E720)-1</f>
        <v>-0.214974280537502</v>
      </c>
      <c r="T720" s="0" t="n">
        <f aca="false">IF(AND($A720&gt;=CrashTest!$B$3,$A720&lt;=CrashTest!$C$3),1,IF(AND($A720&gt;=CrashTest!$B$4,$A720&lt;=CrashTest!$C$4),2,IF(AND($A720&gt;=CrashTest!$B$5,$A720&lt;=CrashTest!$C$5),3,IF(AND($A720&gt;=CrashTest!$B$6,$A720&lt;=CrashTest!$C$6),4,IF(AND($A720&gt;=CrashTest!$B$7,$A720&lt;=CrashTest!$C$7),5,0)))))</f>
        <v>0</v>
      </c>
      <c r="U720" s="8" t="str">
        <f aca="false">IF(T720=0,"",IF(T719=T720,MAX(U719,B720),B720))</f>
        <v/>
      </c>
      <c r="V720" s="9" t="str">
        <f aca="false">IF(T720=0,"",B720/U720-1)</f>
        <v/>
      </c>
      <c r="W720" s="8" t="str">
        <f aca="false">IF(T720=0,"",IF(T719=T720,MAX(W719,F720),F720))</f>
        <v/>
      </c>
      <c r="X720" s="9" t="str">
        <f aca="false">IF(T720=0,"",F720/W720-1)</f>
        <v/>
      </c>
    </row>
    <row r="721" customFormat="false" ht="15" hidden="false" customHeight="false" outlineLevel="0" collapsed="false">
      <c r="A721" s="5" t="n">
        <v>44549</v>
      </c>
      <c r="B721" s="6" t="n">
        <v>46876.426924021</v>
      </c>
      <c r="C721" s="7" t="n">
        <v>54293.90245</v>
      </c>
      <c r="D721" s="0" t="n">
        <f aca="false">INT((ROW()-3)/30)</f>
        <v>23</v>
      </c>
      <c r="E721" s="0" t="n">
        <f aca="false">2+30*D721</f>
        <v>692</v>
      </c>
      <c r="F721" s="8" t="n">
        <f aca="false">INDEX($F:$F,$E721)*(2*B721/INDEX($B:$B,$E721)-C721/INDEX($C:$C,$E721))</f>
        <v>4827.3972601762</v>
      </c>
      <c r="G721" s="9" t="n">
        <f aca="false">B721/B720-1</f>
        <v>-0.000606477516856829</v>
      </c>
      <c r="H721" s="9" t="n">
        <f aca="false">F721/F720-1</f>
        <v>0.00498736973703484</v>
      </c>
      <c r="I721" s="9" t="n">
        <f aca="false">LN(B721/B720)</f>
        <v>-0.000606661498737066</v>
      </c>
      <c r="J721" s="9" t="n">
        <f aca="false">LN(F721/F720)</f>
        <v>0.00497497400623234</v>
      </c>
      <c r="K721" s="9" t="n">
        <f aca="false">F721/F714-1</f>
        <v>0.00114081105685049</v>
      </c>
      <c r="L721" s="9" t="n">
        <f aca="false">F721/F691-1</f>
        <v>-0.0341915890295847</v>
      </c>
      <c r="M721" s="9" t="n">
        <f aca="false">B721/B714-1</f>
        <v>-0.0650252936348227</v>
      </c>
      <c r="N721" s="9" t="n">
        <f aca="false">B721/B691-1</f>
        <v>-0.191981798399266</v>
      </c>
      <c r="O721" s="8" t="n">
        <f aca="false">MAX(O720,F721)</f>
        <v>5645.35730015574</v>
      </c>
      <c r="P721" s="9" t="n">
        <f aca="false">F721/O721-1</f>
        <v>-0.144890747651522</v>
      </c>
      <c r="Q721" s="8" t="n">
        <f aca="false">MAX(Q720,B721)</f>
        <v>67541.7555081824</v>
      </c>
      <c r="R721" s="9" t="n">
        <f aca="false">B721/Q721-1</f>
        <v>-0.305963746850759</v>
      </c>
      <c r="S721" s="9" t="n">
        <f aca="false">B721/INDEX($B:$B,$E721)-1</f>
        <v>-0.21545038098651</v>
      </c>
      <c r="T721" s="0" t="n">
        <f aca="false">IF(AND($A721&gt;=CrashTest!$B$3,$A721&lt;=CrashTest!$C$3),1,IF(AND($A721&gt;=CrashTest!$B$4,$A721&lt;=CrashTest!$C$4),2,IF(AND($A721&gt;=CrashTest!$B$5,$A721&lt;=CrashTest!$C$5),3,IF(AND($A721&gt;=CrashTest!$B$6,$A721&lt;=CrashTest!$C$6),4,IF(AND($A721&gt;=CrashTest!$B$7,$A721&lt;=CrashTest!$C$7),5,0)))))</f>
        <v>0</v>
      </c>
      <c r="U721" s="8" t="str">
        <f aca="false">IF(T721=0,"",IF(T720=T721,MAX(U720,B721),B721))</f>
        <v/>
      </c>
      <c r="V721" s="9" t="str">
        <f aca="false">IF(T721=0,"",B721/U721-1)</f>
        <v/>
      </c>
      <c r="W721" s="8" t="str">
        <f aca="false">IF(T721=0,"",IF(T720=T721,MAX(W720,F721),F721))</f>
        <v/>
      </c>
      <c r="X721" s="9" t="str">
        <f aca="false">IF(T721=0,"",F721/W721-1)</f>
        <v/>
      </c>
    </row>
    <row r="722" customFormat="false" ht="15" hidden="false" customHeight="false" outlineLevel="0" collapsed="false">
      <c r="A722" s="5" t="n">
        <v>44550</v>
      </c>
      <c r="B722" s="6" t="n">
        <v>46954.7634783168</v>
      </c>
      <c r="C722" s="7" t="n">
        <v>54548.47904</v>
      </c>
      <c r="D722" s="0" t="n">
        <f aca="false">INT((ROW()-3)/30)</f>
        <v>23</v>
      </c>
      <c r="E722" s="0" t="n">
        <f aca="false">2+30*D722</f>
        <v>692</v>
      </c>
      <c r="F722" s="8" t="n">
        <f aca="false">INDEX($F:$F,$E722)*(2*B722/INDEX($B:$B,$E722)-C722/INDEX($C:$C,$E722))</f>
        <v>4826.1376610384</v>
      </c>
      <c r="G722" s="9" t="n">
        <f aca="false">B722/B721-1</f>
        <v>0.00167112895406429</v>
      </c>
      <c r="H722" s="9" t="n">
        <f aca="false">F722/F721-1</f>
        <v>-0.000260927176678472</v>
      </c>
      <c r="I722" s="9" t="n">
        <f aca="false">LN(B722/B721)</f>
        <v>0.00166973417176492</v>
      </c>
      <c r="J722" s="9" t="n">
        <f aca="false">LN(F722/F721)</f>
        <v>-0.000260961224096963</v>
      </c>
      <c r="K722" s="9" t="n">
        <f aca="false">F722/F715-1</f>
        <v>0.0038511559632266</v>
      </c>
      <c r="L722" s="9" t="n">
        <f aca="false">F722/F692-1</f>
        <v>-0.0436184980318933</v>
      </c>
      <c r="M722" s="9" t="n">
        <f aca="false">B722/B715-1</f>
        <v>0.0036215549854417</v>
      </c>
      <c r="N722" s="9" t="n">
        <f aca="false">B722/B692-1</f>
        <v>-0.214139297402277</v>
      </c>
      <c r="O722" s="8" t="n">
        <f aca="false">MAX(O721,F722)</f>
        <v>5645.35730015574</v>
      </c>
      <c r="P722" s="9" t="n">
        <f aca="false">F722/O722-1</f>
        <v>-0.145113868894489</v>
      </c>
      <c r="Q722" s="8" t="n">
        <f aca="false">MAX(Q721,B722)</f>
        <v>67541.7555081824</v>
      </c>
      <c r="R722" s="9" t="n">
        <f aca="false">B722/Q722-1</f>
        <v>-0.304803922772951</v>
      </c>
      <c r="S722" s="9" t="n">
        <f aca="false">B722/INDEX($B:$B,$E722)-1</f>
        <v>-0.214139297402277</v>
      </c>
      <c r="T722" s="0" t="n">
        <f aca="false">IF(AND($A722&gt;=CrashTest!$B$3,$A722&lt;=CrashTest!$C$3),1,IF(AND($A722&gt;=CrashTest!$B$4,$A722&lt;=CrashTest!$C$4),2,IF(AND($A722&gt;=CrashTest!$B$5,$A722&lt;=CrashTest!$C$5),3,IF(AND($A722&gt;=CrashTest!$B$6,$A722&lt;=CrashTest!$C$6),4,IF(AND($A722&gt;=CrashTest!$B$7,$A722&lt;=CrashTest!$C$7),5,0)))))</f>
        <v>0</v>
      </c>
      <c r="U722" s="8" t="str">
        <f aca="false">IF(T722=0,"",IF(T721=T722,MAX(U721,B722),B722))</f>
        <v/>
      </c>
      <c r="V722" s="9" t="str">
        <f aca="false">IF(T722=0,"",B722/U722-1)</f>
        <v/>
      </c>
      <c r="W722" s="8" t="str">
        <f aca="false">IF(T722=0,"",IF(T721=T722,MAX(W721,F722),F722))</f>
        <v/>
      </c>
      <c r="X722" s="9" t="str">
        <f aca="false">IF(T722=0,"",F722/W722-1)</f>
        <v/>
      </c>
    </row>
    <row r="723" customFormat="false" ht="15" hidden="false" customHeight="false" outlineLevel="0" collapsed="false">
      <c r="A723" s="5" t="n">
        <v>44551</v>
      </c>
      <c r="B723" s="6" t="n">
        <v>49082.0624666277</v>
      </c>
      <c r="C723" s="7" t="n">
        <v>58700.70794</v>
      </c>
      <c r="D723" s="0" t="n">
        <f aca="false">INT((ROW()-3)/30)</f>
        <v>24</v>
      </c>
      <c r="E723" s="0" t="n">
        <f aca="false">2+30*D723</f>
        <v>722</v>
      </c>
      <c r="F723" s="8" t="n">
        <f aca="false">INDEX($F:$F,$E723)*(2*B723/INDEX($B:$B,$E723)-C723/INDEX($C:$C,$E723))</f>
        <v>4896.07127345589</v>
      </c>
      <c r="G723" s="9" t="n">
        <f aca="false">B723/B722-1</f>
        <v>0.0453052859970908</v>
      </c>
      <c r="H723" s="9" t="n">
        <f aca="false">F723/F722-1</f>
        <v>0.01449059627579</v>
      </c>
      <c r="I723" s="9" t="n">
        <f aca="false">LN(B723/B722)</f>
        <v>0.0443089824624131</v>
      </c>
      <c r="J723" s="9" t="n">
        <f aca="false">LN(F723/F722)</f>
        <v>0.0143866109216887</v>
      </c>
      <c r="K723" s="9" t="n">
        <f aca="false">F723/F716-1</f>
        <v>0.0225196693721914</v>
      </c>
      <c r="L723" s="9" t="n">
        <f aca="false">F723/F693-1</f>
        <v>-0.037903088131106</v>
      </c>
      <c r="M723" s="9" t="n">
        <f aca="false">B723/B716-1</f>
        <v>0.016345752186486</v>
      </c>
      <c r="N723" s="9" t="n">
        <f aca="false">B723/B693-1</f>
        <v>-0.168560381425263</v>
      </c>
      <c r="O723" s="8" t="n">
        <f aca="false">MAX(O722,F723)</f>
        <v>5645.35730015574</v>
      </c>
      <c r="P723" s="9" t="n">
        <f aca="false">F723/O723-1</f>
        <v>-0.132726059106867</v>
      </c>
      <c r="Q723" s="8" t="n">
        <f aca="false">MAX(Q722,B723)</f>
        <v>67541.7555081824</v>
      </c>
      <c r="R723" s="9" t="n">
        <f aca="false">B723/Q723-1</f>
        <v>-0.273307865670124</v>
      </c>
      <c r="S723" s="9" t="n">
        <f aca="false">B723/INDEX($B:$B,$E723)-1</f>
        <v>0.0453052859970908</v>
      </c>
      <c r="T723" s="0" t="n">
        <f aca="false">IF(AND($A723&gt;=CrashTest!$B$3,$A723&lt;=CrashTest!$C$3),1,IF(AND($A723&gt;=CrashTest!$B$4,$A723&lt;=CrashTest!$C$4),2,IF(AND($A723&gt;=CrashTest!$B$5,$A723&lt;=CrashTest!$C$5),3,IF(AND($A723&gt;=CrashTest!$B$6,$A723&lt;=CrashTest!$C$6),4,IF(AND($A723&gt;=CrashTest!$B$7,$A723&lt;=CrashTest!$C$7),5,0)))))</f>
        <v>0</v>
      </c>
      <c r="U723" s="8" t="str">
        <f aca="false">IF(T723=0,"",IF(T722=T723,MAX(U722,B723),B723))</f>
        <v/>
      </c>
      <c r="V723" s="9" t="str">
        <f aca="false">IF(T723=0,"",B723/U723-1)</f>
        <v/>
      </c>
      <c r="W723" s="8" t="str">
        <f aca="false">IF(T723=0,"",IF(T722=T723,MAX(W722,F723),F723))</f>
        <v/>
      </c>
      <c r="X723" s="9" t="str">
        <f aca="false">IF(T723=0,"",F723/W723-1)</f>
        <v/>
      </c>
    </row>
    <row r="724" customFormat="false" ht="15" hidden="false" customHeight="false" outlineLevel="0" collapsed="false">
      <c r="A724" s="5" t="n">
        <v>44552</v>
      </c>
      <c r="B724" s="6" t="n">
        <v>48692.0987391584</v>
      </c>
      <c r="C724" s="7" t="n">
        <v>58016.01571</v>
      </c>
      <c r="D724" s="0" t="n">
        <f aca="false">INT((ROW()-3)/30)</f>
        <v>24</v>
      </c>
      <c r="E724" s="0" t="n">
        <f aca="false">2+30*D724</f>
        <v>722</v>
      </c>
      <c r="F724" s="8" t="n">
        <f aca="false">INDEX($F:$F,$E724)*(2*B724/INDEX($B:$B,$E724)-C724/INDEX($C:$C,$E724))</f>
        <v>4876.48587421343</v>
      </c>
      <c r="G724" s="9" t="n">
        <f aca="false">B724/B723-1</f>
        <v>-0.00794513734492008</v>
      </c>
      <c r="H724" s="9" t="n">
        <f aca="false">F724/F723-1</f>
        <v>-0.00400022755972451</v>
      </c>
      <c r="I724" s="9" t="n">
        <f aca="false">LN(B724/B723)</f>
        <v>-0.007976868130688</v>
      </c>
      <c r="J724" s="9" t="n">
        <f aca="false">LN(F724/F723)</f>
        <v>-0.00400824987118391</v>
      </c>
      <c r="K724" s="9" t="n">
        <f aca="false">F724/F717-1</f>
        <v>0.0176556588884482</v>
      </c>
      <c r="L724" s="9" t="n">
        <f aca="false">F724/F694-1</f>
        <v>-0.0246291399257558</v>
      </c>
      <c r="M724" s="9" t="n">
        <f aca="false">B724/B717-1</f>
        <v>-0.00283681919468692</v>
      </c>
      <c r="N724" s="9" t="n">
        <f aca="false">B724/B694-1</f>
        <v>-0.136413279604195</v>
      </c>
      <c r="O724" s="8" t="n">
        <f aca="false">MAX(O723,F724)</f>
        <v>5645.35730015574</v>
      </c>
      <c r="P724" s="9" t="n">
        <f aca="false">F724/O724-1</f>
        <v>-0.136195352227059</v>
      </c>
      <c r="Q724" s="8" t="n">
        <f aca="false">MAX(Q723,B724)</f>
        <v>67541.7555081824</v>
      </c>
      <c r="R724" s="9" t="n">
        <f aca="false">B724/Q724-1</f>
        <v>-0.279081534484848</v>
      </c>
      <c r="S724" s="9" t="n">
        <f aca="false">B724/INDEX($B:$B,$E724)-1</f>
        <v>0.037000191932473</v>
      </c>
      <c r="T724" s="0" t="n">
        <f aca="false">IF(AND($A724&gt;=CrashTest!$B$3,$A724&lt;=CrashTest!$C$3),1,IF(AND($A724&gt;=CrashTest!$B$4,$A724&lt;=CrashTest!$C$4),2,IF(AND($A724&gt;=CrashTest!$B$5,$A724&lt;=CrashTest!$C$5),3,IF(AND($A724&gt;=CrashTest!$B$6,$A724&lt;=CrashTest!$C$6),4,IF(AND($A724&gt;=CrashTest!$B$7,$A724&lt;=CrashTest!$C$7),5,0)))))</f>
        <v>0</v>
      </c>
      <c r="U724" s="8" t="str">
        <f aca="false">IF(T724=0,"",IF(T723=T724,MAX(U723,B724),B724))</f>
        <v/>
      </c>
      <c r="V724" s="9" t="str">
        <f aca="false">IF(T724=0,"",B724/U724-1)</f>
        <v/>
      </c>
      <c r="W724" s="8" t="str">
        <f aca="false">IF(T724=0,"",IF(T723=T724,MAX(W723,F724),F724))</f>
        <v/>
      </c>
      <c r="X724" s="9" t="str">
        <f aca="false">IF(T724=0,"",F724/W724-1)</f>
        <v/>
      </c>
    </row>
    <row r="725" customFormat="false" ht="15" hidden="false" customHeight="false" outlineLevel="0" collapsed="false">
      <c r="A725" s="5" t="n">
        <v>44553</v>
      </c>
      <c r="B725" s="6" t="n">
        <v>50712.9707682642</v>
      </c>
      <c r="C725" s="7" t="n">
        <v>62639.33974</v>
      </c>
      <c r="D725" s="0" t="n">
        <f aca="false">INT((ROW()-3)/30)</f>
        <v>24</v>
      </c>
      <c r="E725" s="0" t="n">
        <f aca="false">2+30*D725</f>
        <v>722</v>
      </c>
      <c r="F725" s="8" t="n">
        <f aca="false">INDEX($F:$F,$E725)*(2*B725/INDEX($B:$B,$E725)-C725/INDEX($C:$C,$E725))</f>
        <v>4882.8619802413</v>
      </c>
      <c r="G725" s="9" t="n">
        <f aca="false">B725/B724-1</f>
        <v>0.0415030791737183</v>
      </c>
      <c r="H725" s="9" t="n">
        <f aca="false">F725/F724-1</f>
        <v>0.00130752065982298</v>
      </c>
      <c r="I725" s="9" t="n">
        <f aca="false">LN(B725/B724)</f>
        <v>0.0406649381943256</v>
      </c>
      <c r="J725" s="9" t="n">
        <f aca="false">LN(F725/F724)</f>
        <v>0.00130666659907204</v>
      </c>
      <c r="K725" s="9" t="n">
        <f aca="false">F725/F718-1</f>
        <v>0.017080926899415</v>
      </c>
      <c r="L725" s="9" t="n">
        <f aca="false">F725/F695-1</f>
        <v>-0.0271844220187784</v>
      </c>
      <c r="M725" s="9" t="n">
        <f aca="false">B725/B718-1</f>
        <v>0.0639798511866145</v>
      </c>
      <c r="N725" s="9" t="n">
        <f aca="false">B725/B695-1</f>
        <v>-0.120212051588697</v>
      </c>
      <c r="O725" s="8" t="n">
        <f aca="false">MAX(O724,F725)</f>
        <v>5645.35730015574</v>
      </c>
      <c r="P725" s="9" t="n">
        <f aca="false">F725/O725-1</f>
        <v>-0.135065909804044</v>
      </c>
      <c r="Q725" s="8" t="n">
        <f aca="false">MAX(Q724,B725)</f>
        <v>67541.7555081824</v>
      </c>
      <c r="R725" s="9" t="n">
        <f aca="false">B725/Q725-1</f>
        <v>-0.249161198332778</v>
      </c>
      <c r="S725" s="9" t="n">
        <f aca="false">B725/INDEX($B:$B,$E725)-1</f>
        <v>0.0800388930014075</v>
      </c>
      <c r="T725" s="0" t="n">
        <f aca="false">IF(AND($A725&gt;=CrashTest!$B$3,$A725&lt;=CrashTest!$C$3),1,IF(AND($A725&gt;=CrashTest!$B$4,$A725&lt;=CrashTest!$C$4),2,IF(AND($A725&gt;=CrashTest!$B$5,$A725&lt;=CrashTest!$C$5),3,IF(AND($A725&gt;=CrashTest!$B$6,$A725&lt;=CrashTest!$C$6),4,IF(AND($A725&gt;=CrashTest!$B$7,$A725&lt;=CrashTest!$C$7),5,0)))))</f>
        <v>0</v>
      </c>
      <c r="U725" s="8" t="str">
        <f aca="false">IF(T725=0,"",IF(T724=T725,MAX(U724,B725),B725))</f>
        <v/>
      </c>
      <c r="V725" s="9" t="str">
        <f aca="false">IF(T725=0,"",B725/U725-1)</f>
        <v/>
      </c>
      <c r="W725" s="8" t="str">
        <f aca="false">IF(T725=0,"",IF(T724=T725,MAX(W724,F725),F725))</f>
        <v/>
      </c>
      <c r="X725" s="9" t="str">
        <f aca="false">IF(T725=0,"",F725/W725-1)</f>
        <v/>
      </c>
    </row>
    <row r="726" customFormat="false" ht="15" hidden="false" customHeight="false" outlineLevel="0" collapsed="false">
      <c r="A726" s="5" t="n">
        <v>44554</v>
      </c>
      <c r="B726" s="6" t="n">
        <v>50783.8344210988</v>
      </c>
      <c r="C726" s="7" t="n">
        <v>62563.78538</v>
      </c>
      <c r="D726" s="0" t="n">
        <f aca="false">INT((ROW()-3)/30)</f>
        <v>24</v>
      </c>
      <c r="E726" s="0" t="n">
        <f aca="false">2+30*D726</f>
        <v>722</v>
      </c>
      <c r="F726" s="8" t="n">
        <f aca="false">INDEX($F:$F,$E726)*(2*B726/INDEX($B:$B,$E726)-C726/INDEX($C:$C,$E726))</f>
        <v>4904.11371421784</v>
      </c>
      <c r="G726" s="9" t="n">
        <f aca="false">B726/B725-1</f>
        <v>0.00139734769549227</v>
      </c>
      <c r="H726" s="9" t="n">
        <f aca="false">F726/F725-1</f>
        <v>0.00435231101401867</v>
      </c>
      <c r="I726" s="9" t="n">
        <f aca="false">LN(B726/B725)</f>
        <v>0.00139637231372713</v>
      </c>
      <c r="J726" s="9" t="n">
        <f aca="false">LN(F726/F725)</f>
        <v>0.00434286710042128</v>
      </c>
      <c r="K726" s="9" t="n">
        <f aca="false">F726/F719-1</f>
        <v>0.0166391961517489</v>
      </c>
      <c r="L726" s="9" t="n">
        <f aca="false">F726/F696-1</f>
        <v>-0.0179839477870174</v>
      </c>
      <c r="M726" s="9" t="n">
        <f aca="false">B726/B719-1</f>
        <v>0.0960267669372665</v>
      </c>
      <c r="N726" s="9" t="n">
        <f aca="false">B726/B696-1</f>
        <v>-0.111266928539526</v>
      </c>
      <c r="O726" s="8" t="n">
        <f aca="false">MAX(O725,F726)</f>
        <v>5645.35730015574</v>
      </c>
      <c r="P726" s="9" t="n">
        <f aca="false">F726/O726-1</f>
        <v>-0.131301447636884</v>
      </c>
      <c r="Q726" s="8" t="n">
        <f aca="false">MAX(Q725,B726)</f>
        <v>67541.7555081824</v>
      </c>
      <c r="R726" s="9" t="n">
        <f aca="false">B726/Q726-1</f>
        <v>-0.248112015463582</v>
      </c>
      <c r="S726" s="9" t="n">
        <f aca="false">B726/INDEX($B:$B,$E726)-1</f>
        <v>0.0815480828595852</v>
      </c>
      <c r="T726" s="0" t="n">
        <f aca="false">IF(AND($A726&gt;=CrashTest!$B$3,$A726&lt;=CrashTest!$C$3),1,IF(AND($A726&gt;=CrashTest!$B$4,$A726&lt;=CrashTest!$C$4),2,IF(AND($A726&gt;=CrashTest!$B$5,$A726&lt;=CrashTest!$C$5),3,IF(AND($A726&gt;=CrashTest!$B$6,$A726&lt;=CrashTest!$C$6),4,IF(AND($A726&gt;=CrashTest!$B$7,$A726&lt;=CrashTest!$C$7),5,0)))))</f>
        <v>0</v>
      </c>
      <c r="U726" s="8" t="str">
        <f aca="false">IF(T726=0,"",IF(T725=T726,MAX(U725,B726),B726))</f>
        <v/>
      </c>
      <c r="V726" s="9" t="str">
        <f aca="false">IF(T726=0,"",B726/U726-1)</f>
        <v/>
      </c>
      <c r="W726" s="8" t="str">
        <f aca="false">IF(T726=0,"",IF(T725=T726,MAX(W725,F726),F726))</f>
        <v/>
      </c>
      <c r="X726" s="9" t="str">
        <f aca="false">IF(T726=0,"",F726/W726-1)</f>
        <v/>
      </c>
    </row>
    <row r="727" customFormat="false" ht="15" hidden="false" customHeight="false" outlineLevel="0" collapsed="false">
      <c r="A727" s="5" t="n">
        <v>44555</v>
      </c>
      <c r="B727" s="6" t="n">
        <v>50590.4508976622</v>
      </c>
      <c r="C727" s="7" t="n">
        <v>61648.99572</v>
      </c>
      <c r="D727" s="0" t="n">
        <f aca="false">INT((ROW()-3)/30)</f>
        <v>24</v>
      </c>
      <c r="E727" s="0" t="n">
        <f aca="false">2+30*D727</f>
        <v>722</v>
      </c>
      <c r="F727" s="8" t="n">
        <f aca="false">INDEX($F:$F,$E727)*(2*B727/INDEX($B:$B,$E727)-C727/INDEX($C:$C,$E727))</f>
        <v>4945.29611121755</v>
      </c>
      <c r="G727" s="9" t="n">
        <f aca="false">B727/B726-1</f>
        <v>-0.00380797404609234</v>
      </c>
      <c r="H727" s="9" t="n">
        <f aca="false">F727/F726-1</f>
        <v>0.00839752081610912</v>
      </c>
      <c r="I727" s="9" t="n">
        <f aca="false">LN(B727/B726)</f>
        <v>-0.00381524283804187</v>
      </c>
      <c r="J727" s="9" t="n">
        <f aca="false">LN(F727/F726)</f>
        <v>0.00836245779638528</v>
      </c>
      <c r="K727" s="9" t="n">
        <f aca="false">F727/F720-1</f>
        <v>0.0295320363176226</v>
      </c>
      <c r="L727" s="9" t="n">
        <f aca="false">F727/F697-1</f>
        <v>-0.0183171833915485</v>
      </c>
      <c r="M727" s="9" t="n">
        <f aca="false">B727/B720-1</f>
        <v>0.0785755707996731</v>
      </c>
      <c r="N727" s="9" t="n">
        <f aca="false">B727/B697-1</f>
        <v>-0.142660504856777</v>
      </c>
      <c r="O727" s="8" t="n">
        <f aca="false">MAX(O726,F727)</f>
        <v>5645.35730015574</v>
      </c>
      <c r="P727" s="9" t="n">
        <f aca="false">F727/O727-1</f>
        <v>-0.124006533460491</v>
      </c>
      <c r="Q727" s="8" t="n">
        <f aca="false">MAX(Q726,B727)</f>
        <v>67541.7555081824</v>
      </c>
      <c r="R727" s="9" t="n">
        <f aca="false">B727/Q727-1</f>
        <v>-0.250975185394265</v>
      </c>
      <c r="S727" s="9" t="n">
        <f aca="false">B727/INDEX($B:$B,$E727)-1</f>
        <v>0.0774295758304548</v>
      </c>
      <c r="T727" s="0" t="n">
        <f aca="false">IF(AND($A727&gt;=CrashTest!$B$3,$A727&lt;=CrashTest!$C$3),1,IF(AND($A727&gt;=CrashTest!$B$4,$A727&lt;=CrashTest!$C$4),2,IF(AND($A727&gt;=CrashTest!$B$5,$A727&lt;=CrashTest!$C$5),3,IF(AND($A727&gt;=CrashTest!$B$6,$A727&lt;=CrashTest!$C$6),4,IF(AND($A727&gt;=CrashTest!$B$7,$A727&lt;=CrashTest!$C$7),5,0)))))</f>
        <v>0</v>
      </c>
      <c r="U727" s="8" t="str">
        <f aca="false">IF(T727=0,"",IF(T726=T727,MAX(U726,B727),B727))</f>
        <v/>
      </c>
      <c r="V727" s="9" t="str">
        <f aca="false">IF(T727=0,"",B727/U727-1)</f>
        <v/>
      </c>
      <c r="W727" s="8" t="str">
        <f aca="false">IF(T727=0,"",IF(T726=T727,MAX(W726,F727),F727))</f>
        <v/>
      </c>
      <c r="X727" s="9" t="str">
        <f aca="false">IF(T727=0,"",F727/W727-1)</f>
        <v/>
      </c>
    </row>
    <row r="728" customFormat="false" ht="15" hidden="false" customHeight="false" outlineLevel="0" collapsed="false">
      <c r="A728" s="5" t="n">
        <v>44556</v>
      </c>
      <c r="B728" s="6" t="n">
        <v>50798.3065859147</v>
      </c>
      <c r="C728" s="7" t="n">
        <v>62356.26415</v>
      </c>
      <c r="D728" s="0" t="n">
        <f aca="false">INT((ROW()-3)/30)</f>
        <v>24</v>
      </c>
      <c r="E728" s="0" t="n">
        <f aca="false">2+30*D728</f>
        <v>722</v>
      </c>
      <c r="F728" s="8" t="n">
        <f aca="false">INDEX($F:$F,$E728)*(2*B728/INDEX($B:$B,$E728)-C728/INDEX($C:$C,$E728))</f>
        <v>4925.44898311863</v>
      </c>
      <c r="G728" s="9" t="n">
        <f aca="false">B728/B727-1</f>
        <v>0.00410859528951346</v>
      </c>
      <c r="H728" s="9" t="n">
        <f aca="false">F728/F727-1</f>
        <v>-0.00401333462194564</v>
      </c>
      <c r="I728" s="9" t="n">
        <f aca="false">LN(B728/B727)</f>
        <v>0.00410017805933862</v>
      </c>
      <c r="J728" s="9" t="n">
        <f aca="false">LN(F728/F727)</f>
        <v>-0.00402140966180545</v>
      </c>
      <c r="K728" s="9" t="n">
        <f aca="false">F728/F721-1</f>
        <v>0.0203115090094848</v>
      </c>
      <c r="L728" s="9" t="n">
        <f aca="false">F728/F698-1</f>
        <v>-0.00141894463333303</v>
      </c>
      <c r="M728" s="9" t="n">
        <f aca="false">B728/B721-1</f>
        <v>0.0836642192940693</v>
      </c>
      <c r="N728" s="9" t="n">
        <f aca="false">B728/B698-1</f>
        <v>-0.0558044010210783</v>
      </c>
      <c r="O728" s="8" t="n">
        <f aca="false">MAX(O727,F728)</f>
        <v>5645.35730015574</v>
      </c>
      <c r="P728" s="9" t="n">
        <f aca="false">F728/O728-1</f>
        <v>-0.127522188368352</v>
      </c>
      <c r="Q728" s="8" t="n">
        <f aca="false">MAX(Q727,B728)</f>
        <v>67541.7555081824</v>
      </c>
      <c r="R728" s="9" t="n">
        <f aca="false">B728/Q728-1</f>
        <v>-0.247897745569247</v>
      </c>
      <c r="S728" s="9" t="n">
        <f aca="false">B728/INDEX($B:$B,$E728)-1</f>
        <v>0.0818562979104944</v>
      </c>
      <c r="T728" s="0" t="n">
        <f aca="false">IF(AND($A728&gt;=CrashTest!$B$3,$A728&lt;=CrashTest!$C$3),1,IF(AND($A728&gt;=CrashTest!$B$4,$A728&lt;=CrashTest!$C$4),2,IF(AND($A728&gt;=CrashTest!$B$5,$A728&lt;=CrashTest!$C$5),3,IF(AND($A728&gt;=CrashTest!$B$6,$A728&lt;=CrashTest!$C$6),4,IF(AND($A728&gt;=CrashTest!$B$7,$A728&lt;=CrashTest!$C$7),5,0)))))</f>
        <v>0</v>
      </c>
      <c r="U728" s="8" t="str">
        <f aca="false">IF(T728=0,"",IF(T727=T728,MAX(U727,B728),B728))</f>
        <v/>
      </c>
      <c r="V728" s="9" t="str">
        <f aca="false">IF(T728=0,"",B728/U728-1)</f>
        <v/>
      </c>
      <c r="W728" s="8" t="str">
        <f aca="false">IF(T728=0,"",IF(T727=T728,MAX(W727,F728),F728))</f>
        <v/>
      </c>
      <c r="X728" s="9" t="str">
        <f aca="false">IF(T728=0,"",F728/W728-1)</f>
        <v/>
      </c>
    </row>
    <row r="729" customFormat="false" ht="15" hidden="false" customHeight="false" outlineLevel="0" collapsed="false">
      <c r="A729" s="5" t="n">
        <v>44557</v>
      </c>
      <c r="B729" s="6" t="n">
        <v>50796.3776735827</v>
      </c>
      <c r="C729" s="7" t="n">
        <v>62147.21345</v>
      </c>
      <c r="D729" s="0" t="n">
        <f aca="false">INT((ROW()-3)/30)</f>
        <v>24</v>
      </c>
      <c r="E729" s="0" t="n">
        <f aca="false">2+30*D729</f>
        <v>722</v>
      </c>
      <c r="F729" s="8" t="n">
        <f aca="false">INDEX($F:$F,$E729)*(2*B729/INDEX($B:$B,$E729)-C729/INDEX($C:$C,$E729))</f>
        <v>4943.5480765946</v>
      </c>
      <c r="G729" s="9" t="n">
        <f aca="false">B729/B728-1</f>
        <v>-3.79719809899814E-005</v>
      </c>
      <c r="H729" s="9" t="n">
        <f aca="false">F729/F728-1</f>
        <v>0.00367460784549856</v>
      </c>
      <c r="I729" s="9" t="n">
        <f aca="false">LN(B729/B728)</f>
        <v>-3.79727019439024E-005</v>
      </c>
      <c r="J729" s="9" t="n">
        <f aca="false">LN(F729/F728)</f>
        <v>0.00366787296773692</v>
      </c>
      <c r="K729" s="9" t="n">
        <f aca="false">F729/F722-1</f>
        <v>0.024328028705866</v>
      </c>
      <c r="L729" s="9" t="n">
        <f aca="false">F729/F699-1</f>
        <v>0.00471223144035338</v>
      </c>
      <c r="M729" s="9" t="n">
        <f aca="false">B729/B722-1</f>
        <v>0.0818152176837161</v>
      </c>
      <c r="N729" s="9" t="n">
        <f aca="false">B729/B699-1</f>
        <v>-0.0702744170355917</v>
      </c>
      <c r="O729" s="8" t="n">
        <f aca="false">MAX(O728,F729)</f>
        <v>5645.35730015574</v>
      </c>
      <c r="P729" s="9" t="n">
        <f aca="false">F729/O729-1</f>
        <v>-0.124316174556707</v>
      </c>
      <c r="Q729" s="8" t="n">
        <f aca="false">MAX(Q728,B729)</f>
        <v>67541.7555081824</v>
      </c>
      <c r="R729" s="9" t="n">
        <f aca="false">B729/Q729-1</f>
        <v>-0.247926304381755</v>
      </c>
      <c r="S729" s="9" t="n">
        <f aca="false">B729/INDEX($B:$B,$E729)-1</f>
        <v>0.0818152176837161</v>
      </c>
      <c r="T729" s="0" t="n">
        <f aca="false">IF(AND($A729&gt;=CrashTest!$B$3,$A729&lt;=CrashTest!$C$3),1,IF(AND($A729&gt;=CrashTest!$B$4,$A729&lt;=CrashTest!$C$4),2,IF(AND($A729&gt;=CrashTest!$B$5,$A729&lt;=CrashTest!$C$5),3,IF(AND($A729&gt;=CrashTest!$B$6,$A729&lt;=CrashTest!$C$6),4,IF(AND($A729&gt;=CrashTest!$B$7,$A729&lt;=CrashTest!$C$7),5,0)))))</f>
        <v>0</v>
      </c>
      <c r="U729" s="8" t="str">
        <f aca="false">IF(T729=0,"",IF(T728=T729,MAX(U728,B729),B729))</f>
        <v/>
      </c>
      <c r="V729" s="9" t="str">
        <f aca="false">IF(T729=0,"",B729/U729-1)</f>
        <v/>
      </c>
      <c r="W729" s="8" t="str">
        <f aca="false">IF(T729=0,"",IF(T728=T729,MAX(W728,F729),F729))</f>
        <v/>
      </c>
      <c r="X729" s="9" t="str">
        <f aca="false">IF(T729=0,"",F729/W729-1)</f>
        <v/>
      </c>
    </row>
    <row r="730" customFormat="false" ht="15" hidden="false" customHeight="false" outlineLevel="0" collapsed="false">
      <c r="A730" s="5" t="n">
        <v>44558</v>
      </c>
      <c r="B730" s="6" t="n">
        <v>47673.0440452367</v>
      </c>
      <c r="C730" s="7" t="n">
        <v>55738.31583</v>
      </c>
      <c r="D730" s="0" t="n">
        <f aca="false">INT((ROW()-3)/30)</f>
        <v>24</v>
      </c>
      <c r="E730" s="0" t="n">
        <f aca="false">2+30*D730</f>
        <v>722</v>
      </c>
      <c r="F730" s="8" t="n">
        <f aca="false">INDEX($F:$F,$E730)*(2*B730/INDEX($B:$B,$E730)-C730/INDEX($C:$C,$E730))</f>
        <v>4868.52134322123</v>
      </c>
      <c r="G730" s="9" t="n">
        <f aca="false">B730/B729-1</f>
        <v>-0.061487329833173</v>
      </c>
      <c r="H730" s="9" t="n">
        <f aca="false">F730/F729-1</f>
        <v>-0.0151766974268105</v>
      </c>
      <c r="I730" s="9" t="n">
        <f aca="false">LN(B730/B729)</f>
        <v>-0.063458922602562</v>
      </c>
      <c r="J730" s="9" t="n">
        <f aca="false">LN(F730/F729)</f>
        <v>-0.0152930421526139</v>
      </c>
      <c r="K730" s="9" t="n">
        <f aca="false">F730/F723-1</f>
        <v>-0.00562694632000527</v>
      </c>
      <c r="L730" s="9" t="n">
        <f aca="false">F730/F700-1</f>
        <v>-0.0242518394201717</v>
      </c>
      <c r="M730" s="9" t="n">
        <f aca="false">B730/B723-1</f>
        <v>-0.0287074004347114</v>
      </c>
      <c r="N730" s="9" t="n">
        <f aca="false">B730/B700-1</f>
        <v>-0.167262268768014</v>
      </c>
      <c r="O730" s="8" t="n">
        <f aca="false">MAX(O729,F730)</f>
        <v>5645.35730015574</v>
      </c>
      <c r="P730" s="9" t="n">
        <f aca="false">F730/O730-1</f>
        <v>-0.137606163017012</v>
      </c>
      <c r="Q730" s="8" t="n">
        <f aca="false">MAX(Q729,B730)</f>
        <v>67541.7555081824</v>
      </c>
      <c r="R730" s="9" t="n">
        <f aca="false">B730/Q730-1</f>
        <v>-0.294169307763087</v>
      </c>
      <c r="S730" s="9" t="n">
        <f aca="false">B730/INDEX($B:$B,$E730)-1</f>
        <v>0.0152972885754517</v>
      </c>
      <c r="T730" s="0" t="n">
        <f aca="false">IF(AND($A730&gt;=CrashTest!$B$3,$A730&lt;=CrashTest!$C$3),1,IF(AND($A730&gt;=CrashTest!$B$4,$A730&lt;=CrashTest!$C$4),2,IF(AND($A730&gt;=CrashTest!$B$5,$A730&lt;=CrashTest!$C$5),3,IF(AND($A730&gt;=CrashTest!$B$6,$A730&lt;=CrashTest!$C$6),4,IF(AND($A730&gt;=CrashTest!$B$7,$A730&lt;=CrashTest!$C$7),5,0)))))</f>
        <v>0</v>
      </c>
      <c r="U730" s="8" t="str">
        <f aca="false">IF(T730=0,"",IF(T729=T730,MAX(U729,B730),B730))</f>
        <v/>
      </c>
      <c r="V730" s="9" t="str">
        <f aca="false">IF(T730=0,"",B730/U730-1)</f>
        <v/>
      </c>
      <c r="W730" s="8" t="str">
        <f aca="false">IF(T730=0,"",IF(T729=T730,MAX(W729,F730),F730))</f>
        <v/>
      </c>
      <c r="X730" s="9" t="str">
        <f aca="false">IF(T730=0,"",F730/W730-1)</f>
        <v/>
      </c>
    </row>
    <row r="731" customFormat="false" ht="15" hidden="false" customHeight="false" outlineLevel="0" collapsed="false">
      <c r="A731" s="5" t="n">
        <v>44559</v>
      </c>
      <c r="B731" s="6" t="n">
        <v>46470.3215751023</v>
      </c>
      <c r="C731" s="7" t="n">
        <v>53618.70038</v>
      </c>
      <c r="D731" s="0" t="n">
        <f aca="false">INT((ROW()-3)/30)</f>
        <v>24</v>
      </c>
      <c r="E731" s="0" t="n">
        <f aca="false">2+30*D731</f>
        <v>722</v>
      </c>
      <c r="F731" s="8" t="n">
        <f aca="false">INDEX($F:$F,$E731)*(2*B731/INDEX($B:$B,$E731)-C731/INDEX($C:$C,$E731))</f>
        <v>4808.81466319722</v>
      </c>
      <c r="G731" s="9" t="n">
        <f aca="false">B731/B730-1</f>
        <v>-0.0252285645739999</v>
      </c>
      <c r="H731" s="9" t="n">
        <f aca="false">F731/F730-1</f>
        <v>-0.0122638221781946</v>
      </c>
      <c r="I731" s="9" t="n">
        <f aca="false">LN(B731/B730)</f>
        <v>-0.0255522606702756</v>
      </c>
      <c r="J731" s="9" t="n">
        <f aca="false">LN(F731/F730)</f>
        <v>-0.0123396433883403</v>
      </c>
      <c r="K731" s="9" t="n">
        <f aca="false">F731/F724-1</f>
        <v>-0.0138770444048765</v>
      </c>
      <c r="L731" s="9" t="n">
        <f aca="false">F731/F701-1</f>
        <v>-0.0426567037949939</v>
      </c>
      <c r="M731" s="9" t="n">
        <f aca="false">B731/B724-1</f>
        <v>-0.0456291107096876</v>
      </c>
      <c r="N731" s="9" t="n">
        <f aca="false">B731/B701-1</f>
        <v>-0.197690757081006</v>
      </c>
      <c r="O731" s="8" t="n">
        <f aca="false">MAX(O730,F731)</f>
        <v>5645.35730015574</v>
      </c>
      <c r="P731" s="9" t="n">
        <f aca="false">F731/O731-1</f>
        <v>-0.148182407681342</v>
      </c>
      <c r="Q731" s="8" t="n">
        <f aca="false">MAX(Q730,B731)</f>
        <v>67541.7555081824</v>
      </c>
      <c r="R731" s="9" t="n">
        <f aca="false">B731/Q731-1</f>
        <v>-0.311976402960497</v>
      </c>
      <c r="S731" s="9" t="n">
        <f aca="false">B731/INDEX($B:$B,$E731)-1</f>
        <v>-0.010317204631181</v>
      </c>
      <c r="T731" s="0" t="n">
        <f aca="false">IF(AND($A731&gt;=CrashTest!$B$3,$A731&lt;=CrashTest!$C$3),1,IF(AND($A731&gt;=CrashTest!$B$4,$A731&lt;=CrashTest!$C$4),2,IF(AND($A731&gt;=CrashTest!$B$5,$A731&lt;=CrashTest!$C$5),3,IF(AND($A731&gt;=CrashTest!$B$6,$A731&lt;=CrashTest!$C$6),4,IF(AND($A731&gt;=CrashTest!$B$7,$A731&lt;=CrashTest!$C$7),5,0)))))</f>
        <v>0</v>
      </c>
      <c r="U731" s="8" t="str">
        <f aca="false">IF(T731=0,"",IF(T730=T731,MAX(U730,B731),B731))</f>
        <v/>
      </c>
      <c r="V731" s="9" t="str">
        <f aca="false">IF(T731=0,"",B731/U731-1)</f>
        <v/>
      </c>
      <c r="W731" s="8" t="str">
        <f aca="false">IF(T731=0,"",IF(T730=T731,MAX(W730,F731),F731))</f>
        <v/>
      </c>
      <c r="X731" s="9" t="str">
        <f aca="false">IF(T731=0,"",F731/W731-1)</f>
        <v/>
      </c>
    </row>
    <row r="732" customFormat="false" ht="15" hidden="false" customHeight="false" outlineLevel="0" collapsed="false">
      <c r="A732" s="5" t="n">
        <v>44560</v>
      </c>
      <c r="B732" s="6" t="n">
        <v>47102.4630037989</v>
      </c>
      <c r="C732" s="7" t="n">
        <v>54903.64083</v>
      </c>
      <c r="D732" s="0" t="n">
        <f aca="false">INT((ROW()-3)/30)</f>
        <v>24</v>
      </c>
      <c r="E732" s="0" t="n">
        <f aca="false">2+30*D732</f>
        <v>722</v>
      </c>
      <c r="F732" s="8" t="n">
        <f aca="false">INDEX($F:$F,$E732)*(2*B732/INDEX($B:$B,$E732)-C732/INDEX($C:$C,$E732))</f>
        <v>4825.07688961621</v>
      </c>
      <c r="G732" s="9" t="n">
        <f aca="false">B732/B731-1</f>
        <v>0.0136031214605428</v>
      </c>
      <c r="H732" s="9" t="n">
        <f aca="false">F732/F731-1</f>
        <v>0.00338175362495186</v>
      </c>
      <c r="I732" s="9" t="n">
        <f aca="false">LN(B732/B731)</f>
        <v>0.0135114295983285</v>
      </c>
      <c r="J732" s="9" t="n">
        <f aca="false">LN(F732/F731)</f>
        <v>0.00337604835508831</v>
      </c>
      <c r="K732" s="9" t="n">
        <f aca="false">F732/F725-1</f>
        <v>-0.0118342666368459</v>
      </c>
      <c r="L732" s="9" t="n">
        <f aca="false">F732/F702-1</f>
        <v>-0.0369937822519207</v>
      </c>
      <c r="M732" s="9" t="n">
        <f aca="false">B732/B725-1</f>
        <v>-0.0711949568279824</v>
      </c>
      <c r="N732" s="9" t="n">
        <f aca="false">B732/B702-1</f>
        <v>-0.175045055798017</v>
      </c>
      <c r="O732" s="8" t="n">
        <f aca="false">MAX(O731,F732)</f>
        <v>5645.35730015574</v>
      </c>
      <c r="P732" s="9" t="n">
        <f aca="false">F732/O732-1</f>
        <v>-0.145301770450721</v>
      </c>
      <c r="Q732" s="8" t="n">
        <f aca="false">MAX(Q731,B732)</f>
        <v>67541.7555081824</v>
      </c>
      <c r="R732" s="9" t="n">
        <f aca="false">B732/Q732-1</f>
        <v>-0.302617134402249</v>
      </c>
      <c r="S732" s="9" t="n">
        <f aca="false">B732/INDEX($B:$B,$E732)-1</f>
        <v>0.00314557064163035</v>
      </c>
      <c r="T732" s="0" t="n">
        <f aca="false">IF(AND($A732&gt;=CrashTest!$B$3,$A732&lt;=CrashTest!$C$3),1,IF(AND($A732&gt;=CrashTest!$B$4,$A732&lt;=CrashTest!$C$4),2,IF(AND($A732&gt;=CrashTest!$B$5,$A732&lt;=CrashTest!$C$5),3,IF(AND($A732&gt;=CrashTest!$B$6,$A732&lt;=CrashTest!$C$6),4,IF(AND($A732&gt;=CrashTest!$B$7,$A732&lt;=CrashTest!$C$7),5,0)))))</f>
        <v>0</v>
      </c>
      <c r="U732" s="8" t="str">
        <f aca="false">IF(T732=0,"",IF(T731=T732,MAX(U731,B732),B732))</f>
        <v/>
      </c>
      <c r="V732" s="9" t="str">
        <f aca="false">IF(T732=0,"",B732/U732-1)</f>
        <v/>
      </c>
      <c r="W732" s="8" t="str">
        <f aca="false">IF(T732=0,"",IF(T731=T732,MAX(W731,F732),F732))</f>
        <v/>
      </c>
      <c r="X732" s="9" t="str">
        <f aca="false">IF(T732=0,"",F732/W732-1)</f>
        <v/>
      </c>
    </row>
    <row r="733" customFormat="false" ht="15" hidden="false" customHeight="false" outlineLevel="0" collapsed="false">
      <c r="A733" s="5" t="n">
        <v>44561</v>
      </c>
      <c r="B733" s="6" t="n">
        <v>46355.1173302747</v>
      </c>
      <c r="C733" s="7" t="n">
        <v>53098.57999</v>
      </c>
      <c r="D733" s="0" t="n">
        <f aca="false">INT((ROW()-3)/30)</f>
        <v>24</v>
      </c>
      <c r="E733" s="0" t="n">
        <f aca="false">2+30*D733</f>
        <v>722</v>
      </c>
      <c r="F733" s="8" t="n">
        <f aca="false">INDEX($F:$F,$E733)*(2*B733/INDEX($B:$B,$E733)-C733/INDEX($C:$C,$E733))</f>
        <v>4831.14993452016</v>
      </c>
      <c r="G733" s="9" t="n">
        <f aca="false">B733/B732-1</f>
        <v>-0.015866382050211</v>
      </c>
      <c r="H733" s="9" t="n">
        <f aca="false">F733/F732-1</f>
        <v>0.00125864209895243</v>
      </c>
      <c r="I733" s="9" t="n">
        <f aca="false">LN(B733/B732)</f>
        <v>-0.0159936005492134</v>
      </c>
      <c r="J733" s="9" t="n">
        <f aca="false">LN(F733/F732)</f>
        <v>0.00125785067299755</v>
      </c>
      <c r="K733" s="9" t="n">
        <f aca="false">F733/F726-1</f>
        <v>-0.0148780766412784</v>
      </c>
      <c r="L733" s="9" t="n">
        <f aca="false">F733/F703-1</f>
        <v>-0.0307582436202296</v>
      </c>
      <c r="M733" s="9" t="n">
        <f aca="false">B733/B726-1</f>
        <v>-0.0872072213787806</v>
      </c>
      <c r="N733" s="9" t="n">
        <f aca="false">B733/B703-1</f>
        <v>-0.189321039828354</v>
      </c>
      <c r="O733" s="8" t="n">
        <f aca="false">MAX(O732,F733)</f>
        <v>5645.35730015574</v>
      </c>
      <c r="P733" s="9" t="n">
        <f aca="false">F733/O733-1</f>
        <v>-0.14422601127711</v>
      </c>
      <c r="Q733" s="8" t="n">
        <f aca="false">MAX(Q732,B733)</f>
        <v>67541.7555081824</v>
      </c>
      <c r="R733" s="9" t="n">
        <f aca="false">B733/Q733-1</f>
        <v>-0.313682077383094</v>
      </c>
      <c r="S733" s="9" t="n">
        <f aca="false">B733/INDEX($B:$B,$E733)-1</f>
        <v>-0.0127707202341466</v>
      </c>
      <c r="T733" s="0" t="n">
        <f aca="false">IF(AND($A733&gt;=CrashTest!$B$3,$A733&lt;=CrashTest!$C$3),1,IF(AND($A733&gt;=CrashTest!$B$4,$A733&lt;=CrashTest!$C$4),2,IF(AND($A733&gt;=CrashTest!$B$5,$A733&lt;=CrashTest!$C$5),3,IF(AND($A733&gt;=CrashTest!$B$6,$A733&lt;=CrashTest!$C$6),4,IF(AND($A733&gt;=CrashTest!$B$7,$A733&lt;=CrashTest!$C$7),5,0)))))</f>
        <v>0</v>
      </c>
      <c r="U733" s="8" t="str">
        <f aca="false">IF(T733=0,"",IF(T732=T733,MAX(U732,B733),B733))</f>
        <v/>
      </c>
      <c r="V733" s="9" t="str">
        <f aca="false">IF(T733=0,"",B733/U733-1)</f>
        <v/>
      </c>
      <c r="W733" s="8" t="str">
        <f aca="false">IF(T733=0,"",IF(T732=T733,MAX(W732,F733),F733))</f>
        <v/>
      </c>
      <c r="X733" s="9" t="str">
        <f aca="false">IF(T733=0,"",F733/W733-1)</f>
        <v/>
      </c>
    </row>
    <row r="734" customFormat="false" ht="15" hidden="false" customHeight="false" outlineLevel="0" collapsed="false">
      <c r="A734" s="5" t="n">
        <v>44562</v>
      </c>
      <c r="B734" s="6" t="n">
        <v>47560.0093816482</v>
      </c>
      <c r="C734" s="7" t="n">
        <v>56102.27725</v>
      </c>
      <c r="D734" s="0" t="n">
        <f aca="false">INT((ROW()-3)/30)</f>
        <v>24</v>
      </c>
      <c r="E734" s="0" t="n">
        <f aca="false">2+30*D734</f>
        <v>722</v>
      </c>
      <c r="F734" s="8" t="n">
        <f aca="false">INDEX($F:$F,$E734)*(2*B734/INDEX($B:$B,$E734)-C734/INDEX($C:$C,$E734))</f>
        <v>4813.08409970716</v>
      </c>
      <c r="G734" s="9" t="n">
        <f aca="false">B734/B733-1</f>
        <v>0.0259926437633367</v>
      </c>
      <c r="H734" s="9" t="n">
        <f aca="false">F734/F733-1</f>
        <v>-0.00373944817649219</v>
      </c>
      <c r="I734" s="9" t="n">
        <f aca="false">LN(B734/B733)</f>
        <v>0.0256605769015652</v>
      </c>
      <c r="J734" s="9" t="n">
        <f aca="false">LN(F734/F733)</f>
        <v>-0.00374645739201272</v>
      </c>
      <c r="K734" s="9" t="n">
        <f aca="false">F734/F727-1</f>
        <v>-0.0267349029334137</v>
      </c>
      <c r="L734" s="9" t="n">
        <f aca="false">F734/F704-1</f>
        <v>-0.0344585214617572</v>
      </c>
      <c r="M734" s="9" t="n">
        <f aca="false">B734/B727-1</f>
        <v>-0.0599014529865367</v>
      </c>
      <c r="N734" s="9" t="n">
        <f aca="false">B734/B704-1</f>
        <v>-0.159463113079832</v>
      </c>
      <c r="O734" s="8" t="n">
        <f aca="false">MAX(O733,F734)</f>
        <v>5645.35730015574</v>
      </c>
      <c r="P734" s="9" t="n">
        <f aca="false">F734/O734-1</f>
        <v>-0.147426133758729</v>
      </c>
      <c r="Q734" s="8" t="n">
        <f aca="false">MAX(Q733,B734)</f>
        <v>67541.7555081824</v>
      </c>
      <c r="R734" s="9" t="n">
        <f aca="false">B734/Q734-1</f>
        <v>-0.29584286011212</v>
      </c>
      <c r="S734" s="9" t="n">
        <f aca="false">B734/INDEX($B:$B,$E734)-1</f>
        <v>0.0128899787475427</v>
      </c>
      <c r="T734" s="0" t="n">
        <f aca="false">IF(AND($A734&gt;=CrashTest!$B$3,$A734&lt;=CrashTest!$C$3),1,IF(AND($A734&gt;=CrashTest!$B$4,$A734&lt;=CrashTest!$C$4),2,IF(AND($A734&gt;=CrashTest!$B$5,$A734&lt;=CrashTest!$C$5),3,IF(AND($A734&gt;=CrashTest!$B$6,$A734&lt;=CrashTest!$C$6),4,IF(AND($A734&gt;=CrashTest!$B$7,$A734&lt;=CrashTest!$C$7),5,0)))))</f>
        <v>0</v>
      </c>
      <c r="U734" s="8" t="str">
        <f aca="false">IF(T734=0,"",IF(T733=T734,MAX(U733,B734),B734))</f>
        <v/>
      </c>
      <c r="V734" s="9" t="str">
        <f aca="false">IF(T734=0,"",B734/U734-1)</f>
        <v/>
      </c>
      <c r="W734" s="8" t="str">
        <f aca="false">IF(T734=0,"",IF(T733=T734,MAX(W733,F734),F734))</f>
        <v/>
      </c>
      <c r="X734" s="9" t="str">
        <f aca="false">IF(T734=0,"",F734/W734-1)</f>
        <v/>
      </c>
    </row>
    <row r="735" customFormat="false" ht="15" hidden="false" customHeight="false" outlineLevel="0" collapsed="false">
      <c r="A735" s="5" t="n">
        <v>44563</v>
      </c>
      <c r="B735" s="6" t="n">
        <v>47352.5577565751</v>
      </c>
      <c r="C735" s="7" t="n">
        <v>55243.40979</v>
      </c>
      <c r="D735" s="0" t="n">
        <f aca="false">INT((ROW()-3)/30)</f>
        <v>24</v>
      </c>
      <c r="E735" s="0" t="n">
        <f aca="false">2+30*D735</f>
        <v>722</v>
      </c>
      <c r="F735" s="8" t="n">
        <f aca="false">INDEX($F:$F,$E735)*(2*B735/INDEX($B:$B,$E735)-C735/INDEX($C:$C,$E735))</f>
        <v>4846.42690495096</v>
      </c>
      <c r="G735" s="9" t="n">
        <f aca="false">B735/B734-1</f>
        <v>-0.00436189201327497</v>
      </c>
      <c r="H735" s="9" t="n">
        <f aca="false">F735/F734-1</f>
        <v>0.0069275343112809</v>
      </c>
      <c r="I735" s="9" t="n">
        <f aca="false">LN(B735/B734)</f>
        <v>-0.00437143281832515</v>
      </c>
      <c r="J735" s="9" t="n">
        <f aca="false">LN(F735/F734)</f>
        <v>0.00690364919200567</v>
      </c>
      <c r="K735" s="9" t="n">
        <f aca="false">F735/F728-1</f>
        <v>-0.0160436294109438</v>
      </c>
      <c r="L735" s="9" t="n">
        <f aca="false">F735/F705-1</f>
        <v>-0.0138045123968257</v>
      </c>
      <c r="M735" s="9" t="n">
        <f aca="false">B735/B728-1</f>
        <v>-0.0678319625381968</v>
      </c>
      <c r="N735" s="9" t="n">
        <f aca="false">B735/B705-1</f>
        <v>-0.117735570017069</v>
      </c>
      <c r="O735" s="8" t="n">
        <f aca="false">MAX(O734,F735)</f>
        <v>5645.35730015574</v>
      </c>
      <c r="P735" s="9" t="n">
        <f aca="false">F735/O735-1</f>
        <v>-0.141519899047442</v>
      </c>
      <c r="Q735" s="8" t="n">
        <f aca="false">MAX(Q734,B735)</f>
        <v>67541.7555081824</v>
      </c>
      <c r="R735" s="9" t="n">
        <f aca="false">B735/Q735-1</f>
        <v>-0.298914317516687</v>
      </c>
      <c r="S735" s="9" t="n">
        <f aca="false">B735/INDEX($B:$B,$E735)-1</f>
        <v>0.00847186203891748</v>
      </c>
      <c r="T735" s="0" t="n">
        <f aca="false">IF(AND($A735&gt;=CrashTest!$B$3,$A735&lt;=CrashTest!$C$3),1,IF(AND($A735&gt;=CrashTest!$B$4,$A735&lt;=CrashTest!$C$4),2,IF(AND($A735&gt;=CrashTest!$B$5,$A735&lt;=CrashTest!$C$5),3,IF(AND($A735&gt;=CrashTest!$B$6,$A735&lt;=CrashTest!$C$6),4,IF(AND($A735&gt;=CrashTest!$B$7,$A735&lt;=CrashTest!$C$7),5,0)))))</f>
        <v>0</v>
      </c>
      <c r="U735" s="8" t="str">
        <f aca="false">IF(T735=0,"",IF(T734=T735,MAX(U734,B735),B735))</f>
        <v/>
      </c>
      <c r="V735" s="9" t="str">
        <f aca="false">IF(T735=0,"",B735/U735-1)</f>
        <v/>
      </c>
      <c r="W735" s="8" t="str">
        <f aca="false">IF(T735=0,"",IF(T734=T735,MAX(W734,F735),F735))</f>
        <v/>
      </c>
      <c r="X735" s="9" t="str">
        <f aca="false">IF(T735=0,"",F735/W735-1)</f>
        <v/>
      </c>
    </row>
    <row r="736" customFormat="false" ht="15" hidden="false" customHeight="false" outlineLevel="0" collapsed="false">
      <c r="A736" s="5" t="n">
        <v>44564</v>
      </c>
      <c r="B736" s="6" t="n">
        <v>46453.432351841</v>
      </c>
      <c r="C736" s="7" t="n">
        <v>53592.95773</v>
      </c>
      <c r="D736" s="0" t="n">
        <f aca="false">INT((ROW()-3)/30)</f>
        <v>24</v>
      </c>
      <c r="E736" s="0" t="n">
        <f aca="false">2+30*D736</f>
        <v>722</v>
      </c>
      <c r="F736" s="8" t="n">
        <f aca="false">INDEX($F:$F,$E736)*(2*B736/INDEX($B:$B,$E736)-C736/INDEX($C:$C,$E736))</f>
        <v>4807.62038559451</v>
      </c>
      <c r="G736" s="9" t="n">
        <f aca="false">B736/B735-1</f>
        <v>-0.0189878952126773</v>
      </c>
      <c r="H736" s="9" t="n">
        <f aca="false">F736/F735-1</f>
        <v>-0.00800724329852276</v>
      </c>
      <c r="I736" s="9" t="n">
        <f aca="false">LN(B736/B735)</f>
        <v>-0.0191704802601568</v>
      </c>
      <c r="J736" s="9" t="n">
        <f aca="false">LN(F736/F735)</f>
        <v>-0.00803947343614241</v>
      </c>
      <c r="K736" s="9" t="n">
        <f aca="false">F736/F729-1</f>
        <v>-0.0274959783730311</v>
      </c>
      <c r="L736" s="9" t="n">
        <f aca="false">F736/F706-1</f>
        <v>-0.00590614871669759</v>
      </c>
      <c r="M736" s="9" t="n">
        <f aca="false">B736/B729-1</f>
        <v>-0.0854971460691438</v>
      </c>
      <c r="N736" s="9" t="n">
        <f aca="false">B736/B706-1</f>
        <v>-0.0550512203243491</v>
      </c>
      <c r="O736" s="8" t="n">
        <f aca="false">MAX(O735,F736)</f>
        <v>5645.35730015574</v>
      </c>
      <c r="P736" s="9" t="n">
        <f aca="false">F736/O736-1</f>
        <v>-0.148393958082709</v>
      </c>
      <c r="Q736" s="8" t="n">
        <f aca="false">MAX(Q735,B736)</f>
        <v>67541.7555081824</v>
      </c>
      <c r="R736" s="9" t="n">
        <f aca="false">B736/Q736-1</f>
        <v>-0.312226458990789</v>
      </c>
      <c r="S736" s="9" t="n">
        <f aca="false">B736/INDEX($B:$B,$E736)-1</f>
        <v>-0.0106768960024112</v>
      </c>
      <c r="T736" s="0" t="n">
        <f aca="false">IF(AND($A736&gt;=CrashTest!$B$3,$A736&lt;=CrashTest!$C$3),1,IF(AND($A736&gt;=CrashTest!$B$4,$A736&lt;=CrashTest!$C$4),2,IF(AND($A736&gt;=CrashTest!$B$5,$A736&lt;=CrashTest!$C$5),3,IF(AND($A736&gt;=CrashTest!$B$6,$A736&lt;=CrashTest!$C$6),4,IF(AND($A736&gt;=CrashTest!$B$7,$A736&lt;=CrashTest!$C$7),5,0)))))</f>
        <v>0</v>
      </c>
      <c r="U736" s="8" t="str">
        <f aca="false">IF(T736=0,"",IF(T735=T736,MAX(U735,B736),B736))</f>
        <v/>
      </c>
      <c r="V736" s="9" t="str">
        <f aca="false">IF(T736=0,"",B736/U736-1)</f>
        <v/>
      </c>
      <c r="W736" s="8" t="str">
        <f aca="false">IF(T736=0,"",IF(T735=T736,MAX(W735,F736),F736))</f>
        <v/>
      </c>
      <c r="X736" s="9" t="str">
        <f aca="false">IF(T736=0,"",F736/W736-1)</f>
        <v/>
      </c>
    </row>
    <row r="737" customFormat="false" ht="15" hidden="false" customHeight="false" outlineLevel="0" collapsed="false">
      <c r="A737" s="5" t="n">
        <v>44565</v>
      </c>
      <c r="B737" s="6" t="n">
        <v>45905.9611221508</v>
      </c>
      <c r="C737" s="7" t="n">
        <v>52380.99784</v>
      </c>
      <c r="D737" s="0" t="n">
        <f aca="false">INT((ROW()-3)/30)</f>
        <v>24</v>
      </c>
      <c r="E737" s="0" t="n">
        <f aca="false">2+30*D737</f>
        <v>722</v>
      </c>
      <c r="F737" s="8" t="n">
        <f aca="false">INDEX($F:$F,$E737)*(2*B737/INDEX($B:$B,$E737)-C737/INDEX($C:$C,$E737))</f>
        <v>4802.30652072027</v>
      </c>
      <c r="G737" s="9" t="n">
        <f aca="false">B737/B736-1</f>
        <v>-0.0117853773547586</v>
      </c>
      <c r="H737" s="9" t="n">
        <f aca="false">F737/F736-1</f>
        <v>-0.00110530042891133</v>
      </c>
      <c r="I737" s="9" t="n">
        <f aca="false">LN(B737/B736)</f>
        <v>-0.0118553754271409</v>
      </c>
      <c r="J737" s="9" t="n">
        <f aca="false">LN(F737/F736)</f>
        <v>-0.001105911723915</v>
      </c>
      <c r="K737" s="9" t="n">
        <f aca="false">F737/F730-1</f>
        <v>-0.0136006022841315</v>
      </c>
      <c r="L737" s="9" t="n">
        <f aca="false">F737/F707-1</f>
        <v>-0.00389586251043339</v>
      </c>
      <c r="M737" s="9" t="n">
        <f aca="false">B737/B730-1</f>
        <v>-0.0370667105169353</v>
      </c>
      <c r="N737" s="9" t="n">
        <f aca="false">B737/B707-1</f>
        <v>-0.0693560521837607</v>
      </c>
      <c r="O737" s="8" t="n">
        <f aca="false">MAX(O736,F737)</f>
        <v>5645.35730015574</v>
      </c>
      <c r="P737" s="9" t="n">
        <f aca="false">F737/O737-1</f>
        <v>-0.149335238606104</v>
      </c>
      <c r="Q737" s="8" t="n">
        <f aca="false">MAX(Q736,B737)</f>
        <v>67541.7555081824</v>
      </c>
      <c r="R737" s="9" t="n">
        <f aca="false">B737/Q737-1</f>
        <v>-0.320332129706201</v>
      </c>
      <c r="S737" s="9" t="n">
        <f aca="false">B737/INDEX($B:$B,$E737)-1</f>
        <v>-0.0223364421088038</v>
      </c>
      <c r="T737" s="0" t="n">
        <f aca="false">IF(AND($A737&gt;=CrashTest!$B$3,$A737&lt;=CrashTest!$C$3),1,IF(AND($A737&gt;=CrashTest!$B$4,$A737&lt;=CrashTest!$C$4),2,IF(AND($A737&gt;=CrashTest!$B$5,$A737&lt;=CrashTest!$C$5),3,IF(AND($A737&gt;=CrashTest!$B$6,$A737&lt;=CrashTest!$C$6),4,IF(AND($A737&gt;=CrashTest!$B$7,$A737&lt;=CrashTest!$C$7),5,0)))))</f>
        <v>0</v>
      </c>
      <c r="U737" s="8" t="str">
        <f aca="false">IF(T737=0,"",IF(T736=T737,MAX(U736,B737),B737))</f>
        <v/>
      </c>
      <c r="V737" s="9" t="str">
        <f aca="false">IF(T737=0,"",B737/U737-1)</f>
        <v/>
      </c>
      <c r="W737" s="8" t="str">
        <f aca="false">IF(T737=0,"",IF(T736=T737,MAX(W736,F737),F737))</f>
        <v/>
      </c>
      <c r="X737" s="9" t="str">
        <f aca="false">IF(T737=0,"",F737/W737-1)</f>
        <v/>
      </c>
    </row>
    <row r="738" customFormat="false" ht="15" hidden="false" customHeight="false" outlineLevel="0" collapsed="false">
      <c r="A738" s="5" t="n">
        <v>44566</v>
      </c>
      <c r="B738" s="6" t="n">
        <v>43530.9440388662</v>
      </c>
      <c r="C738" s="7" t="n">
        <v>47701.18191</v>
      </c>
      <c r="D738" s="0" t="n">
        <f aca="false">INT((ROW()-3)/30)</f>
        <v>24</v>
      </c>
      <c r="E738" s="0" t="n">
        <f aca="false">2+30*D738</f>
        <v>722</v>
      </c>
      <c r="F738" s="8" t="n">
        <f aca="false">INDEX($F:$F,$E738)*(2*B738/INDEX($B:$B,$E738)-C738/INDEX($C:$C,$E738))</f>
        <v>4728.12852099445</v>
      </c>
      <c r="G738" s="9" t="n">
        <f aca="false">B738/B737-1</f>
        <v>-0.0517365724456774</v>
      </c>
      <c r="H738" s="9" t="n">
        <f aca="false">F738/F737-1</f>
        <v>-0.015446327593995</v>
      </c>
      <c r="I738" s="9" t="n">
        <f aca="false">LN(B738/B737)</f>
        <v>-0.0531229381608176</v>
      </c>
      <c r="J738" s="9" t="n">
        <f aca="false">LN(F738/F737)</f>
        <v>-0.015566864962868</v>
      </c>
      <c r="K738" s="9" t="n">
        <f aca="false">F738/F731-1</f>
        <v>-0.0167788005681063</v>
      </c>
      <c r="L738" s="9" t="n">
        <f aca="false">F738/F708-1</f>
        <v>-0.0289335131638433</v>
      </c>
      <c r="M738" s="9" t="n">
        <f aca="false">B738/B731-1</f>
        <v>-0.0632527909557431</v>
      </c>
      <c r="N738" s="9" t="n">
        <f aca="false">B738/B708-1</f>
        <v>-0.138605367491216</v>
      </c>
      <c r="O738" s="8" t="n">
        <f aca="false">MAX(O737,F738)</f>
        <v>5645.35730015574</v>
      </c>
      <c r="P738" s="9" t="n">
        <f aca="false">F738/O738-1</f>
        <v>-0.162474885183262</v>
      </c>
      <c r="Q738" s="8" t="n">
        <f aca="false">MAX(Q737,B738)</f>
        <v>67541.7555081824</v>
      </c>
      <c r="R738" s="9" t="n">
        <f aca="false">B738/Q738-1</f>
        <v>-0.355495815716655</v>
      </c>
      <c r="S738" s="9" t="n">
        <f aca="false">B738/INDEX($B:$B,$E738)-1</f>
        <v>-0.0729174035991405</v>
      </c>
      <c r="T738" s="0" t="n">
        <f aca="false">IF(AND($A738&gt;=CrashTest!$B$3,$A738&lt;=CrashTest!$C$3),1,IF(AND($A738&gt;=CrashTest!$B$4,$A738&lt;=CrashTest!$C$4),2,IF(AND($A738&gt;=CrashTest!$B$5,$A738&lt;=CrashTest!$C$5),3,IF(AND($A738&gt;=CrashTest!$B$6,$A738&lt;=CrashTest!$C$6),4,IF(AND($A738&gt;=CrashTest!$B$7,$A738&lt;=CrashTest!$C$7),5,0)))))</f>
        <v>0</v>
      </c>
      <c r="U738" s="8" t="str">
        <f aca="false">IF(T738=0,"",IF(T737=T738,MAX(U737,B738),B738))</f>
        <v/>
      </c>
      <c r="V738" s="9" t="str">
        <f aca="false">IF(T738=0,"",B738/U738-1)</f>
        <v/>
      </c>
      <c r="W738" s="8" t="str">
        <f aca="false">IF(T738=0,"",IF(T737=T738,MAX(W737,F738),F738))</f>
        <v/>
      </c>
      <c r="X738" s="9" t="str">
        <f aca="false">IF(T738=0,"",F738/W738-1)</f>
        <v/>
      </c>
    </row>
    <row r="739" customFormat="false" ht="15" hidden="false" customHeight="false" outlineLevel="0" collapsed="false">
      <c r="A739" s="5" t="n">
        <v>44567</v>
      </c>
      <c r="B739" s="6" t="n">
        <v>43144.9652928112</v>
      </c>
      <c r="C739" s="7" t="n">
        <v>47151.44065</v>
      </c>
      <c r="D739" s="0" t="n">
        <f aca="false">INT((ROW()-3)/30)</f>
        <v>24</v>
      </c>
      <c r="E739" s="0" t="n">
        <f aca="false">2+30*D739</f>
        <v>722</v>
      </c>
      <c r="F739" s="8" t="n">
        <f aca="false">INDEX($F:$F,$E739)*(2*B739/INDEX($B:$B,$E739)-C739/INDEX($C:$C,$E739))</f>
        <v>4697.42260556847</v>
      </c>
      <c r="G739" s="9" t="n">
        <f aca="false">B739/B738-1</f>
        <v>-0.00886676718314172</v>
      </c>
      <c r="H739" s="9" t="n">
        <f aca="false">F739/F738-1</f>
        <v>-0.00649430642370208</v>
      </c>
      <c r="I739" s="9" t="n">
        <f aca="false">LN(B739/B738)</f>
        <v>-0.00890631088669568</v>
      </c>
      <c r="J739" s="9" t="n">
        <f aca="false">LN(F739/F738)</f>
        <v>-0.00651548618001535</v>
      </c>
      <c r="K739" s="9" t="n">
        <f aca="false">F739/F732-1</f>
        <v>-0.0264564248338635</v>
      </c>
      <c r="L739" s="9" t="n">
        <f aca="false">F739/F709-1</f>
        <v>-0.0307774034587835</v>
      </c>
      <c r="M739" s="9" t="n">
        <f aca="false">B739/B732-1</f>
        <v>-0.0840189123585431</v>
      </c>
      <c r="N739" s="9" t="n">
        <f aca="false">B739/B709-1</f>
        <v>-0.146902322956217</v>
      </c>
      <c r="O739" s="8" t="n">
        <f aca="false">MAX(O738,F739)</f>
        <v>5645.35730015574</v>
      </c>
      <c r="P739" s="9" t="n">
        <f aca="false">F739/O739-1</f>
        <v>-0.167914029916428</v>
      </c>
      <c r="Q739" s="8" t="n">
        <f aca="false">MAX(Q738,B739)</f>
        <v>67541.7555081824</v>
      </c>
      <c r="R739" s="9" t="n">
        <f aca="false">B739/Q739-1</f>
        <v>-0.361210484267256</v>
      </c>
      <c r="S739" s="9" t="n">
        <f aca="false">B739/INDEX($B:$B,$E739)-1</f>
        <v>-0.0811376291409695</v>
      </c>
      <c r="T739" s="0" t="n">
        <f aca="false">IF(AND($A739&gt;=CrashTest!$B$3,$A739&lt;=CrashTest!$C$3),1,IF(AND($A739&gt;=CrashTest!$B$4,$A739&lt;=CrashTest!$C$4),2,IF(AND($A739&gt;=CrashTest!$B$5,$A739&lt;=CrashTest!$C$5),3,IF(AND($A739&gt;=CrashTest!$B$6,$A739&lt;=CrashTest!$C$6),4,IF(AND($A739&gt;=CrashTest!$B$7,$A739&lt;=CrashTest!$C$7),5,0)))))</f>
        <v>0</v>
      </c>
      <c r="U739" s="8" t="str">
        <f aca="false">IF(T739=0,"",IF(T738=T739,MAX(U738,B739),B739))</f>
        <v/>
      </c>
      <c r="V739" s="9" t="str">
        <f aca="false">IF(T739=0,"",B739/U739-1)</f>
        <v/>
      </c>
      <c r="W739" s="8" t="str">
        <f aca="false">IF(T739=0,"",IF(T738=T739,MAX(W738,F739),F739))</f>
        <v/>
      </c>
      <c r="X739" s="9" t="str">
        <f aca="false">IF(T739=0,"",F739/W739-1)</f>
        <v/>
      </c>
    </row>
    <row r="740" customFormat="false" ht="15" hidden="false" customHeight="false" outlineLevel="0" collapsed="false">
      <c r="A740" s="5" t="n">
        <v>44568</v>
      </c>
      <c r="B740" s="6" t="n">
        <v>41512.7845808299</v>
      </c>
      <c r="C740" s="7" t="n">
        <v>43987.44359</v>
      </c>
      <c r="D740" s="0" t="n">
        <f aca="false">INT((ROW()-3)/30)</f>
        <v>24</v>
      </c>
      <c r="E740" s="0" t="n">
        <f aca="false">2+30*D740</f>
        <v>722</v>
      </c>
      <c r="F740" s="8" t="n">
        <f aca="false">INDEX($F:$F,$E740)*(2*B740/INDEX($B:$B,$E740)-C740/INDEX($C:$C,$E740))</f>
        <v>4641.8350807501</v>
      </c>
      <c r="G740" s="9" t="n">
        <f aca="false">B740/B739-1</f>
        <v>-0.0378301547099228</v>
      </c>
      <c r="H740" s="9" t="n">
        <f aca="false">F740/F739-1</f>
        <v>-0.011833622283095</v>
      </c>
      <c r="I740" s="9" t="n">
        <f aca="false">LN(B740/B739)</f>
        <v>-0.0385642895447269</v>
      </c>
      <c r="J740" s="9" t="n">
        <f aca="false">LN(F740/F739)</f>
        <v>-0.0119041969128132</v>
      </c>
      <c r="K740" s="9" t="n">
        <f aca="false">F740/F733-1</f>
        <v>-0.0391862923601994</v>
      </c>
      <c r="L740" s="9" t="n">
        <f aca="false">F740/F710-1</f>
        <v>-0.0429535941051132</v>
      </c>
      <c r="M740" s="9" t="n">
        <f aca="false">B740/B733-1</f>
        <v>-0.10446166525572</v>
      </c>
      <c r="N740" s="9" t="n">
        <f aca="false">B740/B710-1</f>
        <v>-0.177975313111941</v>
      </c>
      <c r="O740" s="8" t="n">
        <f aca="false">MAX(O739,F740)</f>
        <v>5645.35730015574</v>
      </c>
      <c r="P740" s="9" t="n">
        <f aca="false">F740/O740-1</f>
        <v>-0.177760620993459</v>
      </c>
      <c r="Q740" s="8" t="n">
        <f aca="false">MAX(Q739,B740)</f>
        <v>67541.7555081824</v>
      </c>
      <c r="R740" s="9" t="n">
        <f aca="false">B740/Q740-1</f>
        <v>-0.385375990474503</v>
      </c>
      <c r="S740" s="9" t="n">
        <f aca="false">B740/INDEX($B:$B,$E740)-1</f>
        <v>-0.115898334787693</v>
      </c>
      <c r="T740" s="0" t="n">
        <f aca="false">IF(AND($A740&gt;=CrashTest!$B$3,$A740&lt;=CrashTest!$C$3),1,IF(AND($A740&gt;=CrashTest!$B$4,$A740&lt;=CrashTest!$C$4),2,IF(AND($A740&gt;=CrashTest!$B$5,$A740&lt;=CrashTest!$C$5),3,IF(AND($A740&gt;=CrashTest!$B$6,$A740&lt;=CrashTest!$C$6),4,IF(AND($A740&gt;=CrashTest!$B$7,$A740&lt;=CrashTest!$C$7),5,0)))))</f>
        <v>0</v>
      </c>
      <c r="U740" s="8" t="str">
        <f aca="false">IF(T740=0,"",IF(T739=T740,MAX(U739,B740),B740))</f>
        <v/>
      </c>
      <c r="V740" s="9" t="str">
        <f aca="false">IF(T740=0,"",B740/U740-1)</f>
        <v/>
      </c>
      <c r="W740" s="8" t="str">
        <f aca="false">IF(T740=0,"",IF(T739=T740,MAX(W739,F740),F740))</f>
        <v/>
      </c>
      <c r="X740" s="9" t="str">
        <f aca="false">IF(T740=0,"",F740/W740-1)</f>
        <v/>
      </c>
    </row>
    <row r="741" customFormat="false" ht="15" hidden="false" customHeight="false" outlineLevel="0" collapsed="false">
      <c r="A741" s="5" t="n">
        <v>44569</v>
      </c>
      <c r="B741" s="6" t="n">
        <v>41799.8128848627</v>
      </c>
      <c r="C741" s="7" t="n">
        <v>44269.55978</v>
      </c>
      <c r="D741" s="0" t="n">
        <f aca="false">INT((ROW()-3)/30)</f>
        <v>24</v>
      </c>
      <c r="E741" s="0" t="n">
        <f aca="false">2+30*D741</f>
        <v>722</v>
      </c>
      <c r="F741" s="8" t="n">
        <f aca="false">INDEX($F:$F,$E741)*(2*B741/INDEX($B:$B,$E741)-C741/INDEX($C:$C,$E741))</f>
        <v>4675.8781443661</v>
      </c>
      <c r="G741" s="9" t="n">
        <f aca="false">B741/B740-1</f>
        <v>0.00691421466738573</v>
      </c>
      <c r="H741" s="9" t="n">
        <f aca="false">F741/F740-1</f>
        <v>0.00733396663685371</v>
      </c>
      <c r="I741" s="9" t="n">
        <f aca="false">LN(B741/B740)</f>
        <v>0.00689042109808804</v>
      </c>
      <c r="J741" s="9" t="n">
        <f aca="false">LN(F741/F740)</f>
        <v>0.00730720387534478</v>
      </c>
      <c r="K741" s="9" t="n">
        <f aca="false">F741/F734-1</f>
        <v>-0.028506868464944</v>
      </c>
      <c r="L741" s="9" t="n">
        <f aca="false">F741/F711-1</f>
        <v>-0.0409347664226021</v>
      </c>
      <c r="M741" s="9" t="n">
        <f aca="false">B741/B734-1</f>
        <v>-0.121114284283724</v>
      </c>
      <c r="N741" s="9" t="n">
        <f aca="false">B741/B711-1</f>
        <v>-0.128041066460188</v>
      </c>
      <c r="O741" s="8" t="n">
        <f aca="false">MAX(O740,F741)</f>
        <v>5645.35730015574</v>
      </c>
      <c r="P741" s="9" t="n">
        <f aca="false">F741/O741-1</f>
        <v>-0.171730344820318</v>
      </c>
      <c r="Q741" s="8" t="n">
        <f aca="false">MAX(Q740,B741)</f>
        <v>67541.7555081824</v>
      </c>
      <c r="R741" s="9" t="n">
        <f aca="false">B741/Q741-1</f>
        <v>-0.381126348132914</v>
      </c>
      <c r="S741" s="9" t="n">
        <f aca="false">B741/INDEX($B:$B,$E741)-1</f>
        <v>-0.109785466086622</v>
      </c>
      <c r="T741" s="0" t="n">
        <f aca="false">IF(AND($A741&gt;=CrashTest!$B$3,$A741&lt;=CrashTest!$C$3),1,IF(AND($A741&gt;=CrashTest!$B$4,$A741&lt;=CrashTest!$C$4),2,IF(AND($A741&gt;=CrashTest!$B$5,$A741&lt;=CrashTest!$C$5),3,IF(AND($A741&gt;=CrashTest!$B$6,$A741&lt;=CrashTest!$C$6),4,IF(AND($A741&gt;=CrashTest!$B$7,$A741&lt;=CrashTest!$C$7),5,0)))))</f>
        <v>0</v>
      </c>
      <c r="U741" s="8" t="str">
        <f aca="false">IF(T741=0,"",IF(T740=T741,MAX(U740,B741),B741))</f>
        <v/>
      </c>
      <c r="V741" s="9" t="str">
        <f aca="false">IF(T741=0,"",B741/U741-1)</f>
        <v/>
      </c>
      <c r="W741" s="8" t="str">
        <f aca="false">IF(T741=0,"",IF(T740=T741,MAX(W740,F741),F741))</f>
        <v/>
      </c>
      <c r="X741" s="9" t="str">
        <f aca="false">IF(T741=0,"",F741/W741-1)</f>
        <v/>
      </c>
    </row>
    <row r="742" customFormat="false" ht="15" hidden="false" customHeight="false" outlineLevel="0" collapsed="false">
      <c r="A742" s="5" t="n">
        <v>44570</v>
      </c>
      <c r="B742" s="6" t="n">
        <v>41886.4985569842</v>
      </c>
      <c r="C742" s="7" t="n">
        <v>44730.85372</v>
      </c>
      <c r="D742" s="0" t="n">
        <f aca="false">INT((ROW()-3)/30)</f>
        <v>24</v>
      </c>
      <c r="E742" s="0" t="n">
        <f aca="false">2+30*D742</f>
        <v>722</v>
      </c>
      <c r="F742" s="8" t="n">
        <f aca="false">INDEX($F:$F,$E742)*(2*B742/INDEX($B:$B,$E742)-C742/INDEX($C:$C,$E742))</f>
        <v>4652.88506896305</v>
      </c>
      <c r="G742" s="9" t="n">
        <f aca="false">B742/B741-1</f>
        <v>0.00207382919058219</v>
      </c>
      <c r="H742" s="9" t="n">
        <f aca="false">F742/F741-1</f>
        <v>-0.00491738122618757</v>
      </c>
      <c r="I742" s="9" t="n">
        <f aca="false">LN(B742/B741)</f>
        <v>0.00207168177522891</v>
      </c>
      <c r="J742" s="9" t="n">
        <f aca="false">LN(F742/F741)</f>
        <v>-0.00492951132714127</v>
      </c>
      <c r="K742" s="9" t="n">
        <f aca="false">F742/F735-1</f>
        <v>-0.0399349540978732</v>
      </c>
      <c r="L742" s="9" t="n">
        <f aca="false">F742/F712-1</f>
        <v>-0.0417234959479837</v>
      </c>
      <c r="M742" s="9" t="n">
        <f aca="false">B742/B735-1</f>
        <v>-0.115433240748899</v>
      </c>
      <c r="N742" s="9" t="n">
        <f aca="false">B742/B712-1</f>
        <v>-0.117012113392221</v>
      </c>
      <c r="O742" s="8" t="n">
        <f aca="false">MAX(O741,F742)</f>
        <v>5645.35730015574</v>
      </c>
      <c r="P742" s="9" t="n">
        <f aca="false">F742/O742-1</f>
        <v>-0.17580326247292</v>
      </c>
      <c r="Q742" s="8" t="n">
        <f aca="false">MAX(Q741,B742)</f>
        <v>67541.7555081824</v>
      </c>
      <c r="R742" s="9" t="n">
        <f aca="false">B742/Q742-1</f>
        <v>-0.37984290988839</v>
      </c>
      <c r="S742" s="9" t="n">
        <f aca="false">B742/INDEX($B:$B,$E742)-1</f>
        <v>-0.107939313200312</v>
      </c>
      <c r="T742" s="0" t="n">
        <f aca="false">IF(AND($A742&gt;=CrashTest!$B$3,$A742&lt;=CrashTest!$C$3),1,IF(AND($A742&gt;=CrashTest!$B$4,$A742&lt;=CrashTest!$C$4),2,IF(AND($A742&gt;=CrashTest!$B$5,$A742&lt;=CrashTest!$C$5),3,IF(AND($A742&gt;=CrashTest!$B$6,$A742&lt;=CrashTest!$C$6),4,IF(AND($A742&gt;=CrashTest!$B$7,$A742&lt;=CrashTest!$C$7),5,0)))))</f>
        <v>0</v>
      </c>
      <c r="U742" s="8" t="str">
        <f aca="false">IF(T742=0,"",IF(T741=T742,MAX(U741,B742),B742))</f>
        <v/>
      </c>
      <c r="V742" s="9" t="str">
        <f aca="false">IF(T742=0,"",B742/U742-1)</f>
        <v/>
      </c>
      <c r="W742" s="8" t="str">
        <f aca="false">IF(T742=0,"",IF(T741=T742,MAX(W741,F742),F742))</f>
        <v/>
      </c>
      <c r="X742" s="9" t="str">
        <f aca="false">IF(T742=0,"",F742/W742-1)</f>
        <v/>
      </c>
    </row>
    <row r="743" customFormat="false" ht="15" hidden="false" customHeight="false" outlineLevel="0" collapsed="false">
      <c r="A743" s="5" t="n">
        <v>44571</v>
      </c>
      <c r="B743" s="6" t="n">
        <v>41816.9510561075</v>
      </c>
      <c r="C743" s="7" t="n">
        <v>44639.81864</v>
      </c>
      <c r="D743" s="0" t="n">
        <f aca="false">INT((ROW()-3)/30)</f>
        <v>24</v>
      </c>
      <c r="E743" s="0" t="n">
        <f aca="false">2+30*D743</f>
        <v>722</v>
      </c>
      <c r="F743" s="8" t="n">
        <f aca="false">INDEX($F:$F,$E743)*(2*B743/INDEX($B:$B,$E743)-C743/INDEX($C:$C,$E743))</f>
        <v>4646.64277183851</v>
      </c>
      <c r="G743" s="9" t="n">
        <f aca="false">B743/B742-1</f>
        <v>-0.00166037991411694</v>
      </c>
      <c r="H743" s="9" t="n">
        <f aca="false">F743/F742-1</f>
        <v>-0.00134159710201776</v>
      </c>
      <c r="I743" s="9" t="n">
        <f aca="false">LN(B743/B742)</f>
        <v>-0.0016617598725616</v>
      </c>
      <c r="J743" s="9" t="n">
        <f aca="false">LN(F743/F742)</f>
        <v>-0.00134249784912643</v>
      </c>
      <c r="K743" s="9" t="n">
        <f aca="false">F743/F736-1</f>
        <v>-0.0334838445727451</v>
      </c>
      <c r="L743" s="9" t="n">
        <f aca="false">F743/F713-1</f>
        <v>-0.0329914564732358</v>
      </c>
      <c r="M743" s="9" t="n">
        <f aca="false">B743/B736-1</f>
        <v>-0.0998092296090528</v>
      </c>
      <c r="N743" s="9" t="n">
        <f aca="false">B743/B713-1</f>
        <v>-0.152160361880998</v>
      </c>
      <c r="O743" s="8" t="n">
        <f aca="false">MAX(O742,F743)</f>
        <v>5645.35730015574</v>
      </c>
      <c r="P743" s="9" t="n">
        <f aca="false">F743/O743-1</f>
        <v>-0.176909002427478</v>
      </c>
      <c r="Q743" s="8" t="n">
        <f aca="false">MAX(Q742,B743)</f>
        <v>67541.7555081824</v>
      </c>
      <c r="R743" s="9" t="n">
        <f aca="false">B743/Q743-1</f>
        <v>-0.380872606264408</v>
      </c>
      <c r="S743" s="9" t="n">
        <f aca="false">B743/INDEX($B:$B,$E743)-1</f>
        <v>-0.109420472846847</v>
      </c>
      <c r="T743" s="0" t="n">
        <f aca="false">IF(AND($A743&gt;=CrashTest!$B$3,$A743&lt;=CrashTest!$C$3),1,IF(AND($A743&gt;=CrashTest!$B$4,$A743&lt;=CrashTest!$C$4),2,IF(AND($A743&gt;=CrashTest!$B$5,$A743&lt;=CrashTest!$C$5),3,IF(AND($A743&gt;=CrashTest!$B$6,$A743&lt;=CrashTest!$C$6),4,IF(AND($A743&gt;=CrashTest!$B$7,$A743&lt;=CrashTest!$C$7),5,0)))))</f>
        <v>0</v>
      </c>
      <c r="U743" s="8" t="str">
        <f aca="false">IF(T743=0,"",IF(T742=T743,MAX(U742,B743),B743))</f>
        <v/>
      </c>
      <c r="V743" s="9" t="str">
        <f aca="false">IF(T743=0,"",B743/U743-1)</f>
        <v/>
      </c>
      <c r="W743" s="8" t="str">
        <f aca="false">IF(T743=0,"",IF(T742=T743,MAX(W742,F743),F743))</f>
        <v/>
      </c>
      <c r="X743" s="9" t="str">
        <f aca="false">IF(T743=0,"",F743/W743-1)</f>
        <v/>
      </c>
    </row>
    <row r="744" customFormat="false" ht="15" hidden="false" customHeight="false" outlineLevel="0" collapsed="false">
      <c r="A744" s="5" t="n">
        <v>44572</v>
      </c>
      <c r="B744" s="6" t="n">
        <v>42768.1786116306</v>
      </c>
      <c r="C744" s="7" t="n">
        <v>46598.87081</v>
      </c>
      <c r="D744" s="0" t="n">
        <f aca="false">INT((ROW()-3)/30)</f>
        <v>24</v>
      </c>
      <c r="E744" s="0" t="n">
        <f aca="false">2+30*D744</f>
        <v>722</v>
      </c>
      <c r="F744" s="8" t="n">
        <f aca="false">INDEX($F:$F,$E744)*(2*B744/INDEX($B:$B,$E744)-C744/INDEX($C:$C,$E744))</f>
        <v>4668.85651734192</v>
      </c>
      <c r="G744" s="9" t="n">
        <f aca="false">B744/B743-1</f>
        <v>0.0227474153781992</v>
      </c>
      <c r="H744" s="9" t="n">
        <f aca="false">F744/F743-1</f>
        <v>0.00478060109075784</v>
      </c>
      <c r="I744" s="9" t="n">
        <f aca="false">LN(B744/B743)</f>
        <v>0.0224925506945754</v>
      </c>
      <c r="J744" s="9" t="n">
        <f aca="false">LN(F744/F743)</f>
        <v>0.00476921030613579</v>
      </c>
      <c r="K744" s="9" t="n">
        <f aca="false">F744/F737-1</f>
        <v>-0.0277887308530939</v>
      </c>
      <c r="L744" s="9" t="n">
        <f aca="false">F744/F714-1</f>
        <v>-0.03173852315002</v>
      </c>
      <c r="M744" s="9" t="n">
        <f aca="false">B744/B737-1</f>
        <v>-0.0683523976803557</v>
      </c>
      <c r="N744" s="9" t="n">
        <f aca="false">B744/B714-1</f>
        <v>-0.146966442131022</v>
      </c>
      <c r="O744" s="8" t="n">
        <f aca="false">MAX(O743,F744)</f>
        <v>5645.35730015574</v>
      </c>
      <c r="P744" s="9" t="n">
        <f aca="false">F744/O744-1</f>
        <v>-0.17297413270669</v>
      </c>
      <c r="Q744" s="8" t="n">
        <f aca="false">MAX(Q743,B744)</f>
        <v>67541.7555081824</v>
      </c>
      <c r="R744" s="9" t="n">
        <f aca="false">B744/Q744-1</f>
        <v>-0.366789058267083</v>
      </c>
      <c r="S744" s="9" t="n">
        <f aca="false">B744/INDEX($B:$B,$E744)-1</f>
        <v>-0.0891620904153744</v>
      </c>
      <c r="T744" s="0" t="n">
        <f aca="false">IF(AND($A744&gt;=CrashTest!$B$3,$A744&lt;=CrashTest!$C$3),1,IF(AND($A744&gt;=CrashTest!$B$4,$A744&lt;=CrashTest!$C$4),2,IF(AND($A744&gt;=CrashTest!$B$5,$A744&lt;=CrashTest!$C$5),3,IF(AND($A744&gt;=CrashTest!$B$6,$A744&lt;=CrashTest!$C$6),4,IF(AND($A744&gt;=CrashTest!$B$7,$A744&lt;=CrashTest!$C$7),5,0)))))</f>
        <v>0</v>
      </c>
      <c r="U744" s="8" t="str">
        <f aca="false">IF(T744=0,"",IF(T743=T744,MAX(U743,B744),B744))</f>
        <v/>
      </c>
      <c r="V744" s="9" t="str">
        <f aca="false">IF(T744=0,"",B744/U744-1)</f>
        <v/>
      </c>
      <c r="W744" s="8" t="str">
        <f aca="false">IF(T744=0,"",IF(T743=T744,MAX(W743,F744),F744))</f>
        <v/>
      </c>
      <c r="X744" s="9" t="str">
        <f aca="false">IF(T744=0,"",F744/W744-1)</f>
        <v/>
      </c>
    </row>
    <row r="745" customFormat="false" ht="15" hidden="false" customHeight="false" outlineLevel="0" collapsed="false">
      <c r="A745" s="5" t="n">
        <v>44573</v>
      </c>
      <c r="B745" s="6" t="n">
        <v>43961.0265441262</v>
      </c>
      <c r="C745" s="7" t="n">
        <v>49023.65517</v>
      </c>
      <c r="D745" s="0" t="n">
        <f aca="false">INT((ROW()-3)/30)</f>
        <v>24</v>
      </c>
      <c r="E745" s="0" t="n">
        <f aca="false">2+30*D745</f>
        <v>722</v>
      </c>
      <c r="F745" s="8" t="n">
        <f aca="false">INDEX($F:$F,$E745)*(2*B745/INDEX($B:$B,$E745)-C745/INDEX($C:$C,$E745))</f>
        <v>4699.53373295786</v>
      </c>
      <c r="G745" s="9" t="n">
        <f aca="false">B745/B744-1</f>
        <v>0.0278910154984062</v>
      </c>
      <c r="H745" s="9" t="n">
        <f aca="false">F745/F744-1</f>
        <v>0.00657060577937929</v>
      </c>
      <c r="I745" s="9" t="n">
        <f aca="false">LN(B745/B744)</f>
        <v>0.0275091453607405</v>
      </c>
      <c r="J745" s="9" t="n">
        <f aca="false">LN(F745/F744)</f>
        <v>0.00654911344296918</v>
      </c>
      <c r="K745" s="9" t="n">
        <f aca="false">F745/F738-1</f>
        <v>-0.00604780261569027</v>
      </c>
      <c r="L745" s="9" t="n">
        <f aca="false">F745/F715-1</f>
        <v>-0.022482842044983</v>
      </c>
      <c r="M745" s="9" t="n">
        <f aca="false">B745/B738-1</f>
        <v>0.00987992598727039</v>
      </c>
      <c r="N745" s="9" t="n">
        <f aca="false">B745/B715-1</f>
        <v>-0.0603672439038808</v>
      </c>
      <c r="O745" s="8" t="n">
        <f aca="false">MAX(O744,F745)</f>
        <v>5645.35730015574</v>
      </c>
      <c r="P745" s="9" t="n">
        <f aca="false">F745/O745-1</f>
        <v>-0.167540071763357</v>
      </c>
      <c r="Q745" s="8" t="n">
        <f aca="false">MAX(Q744,B745)</f>
        <v>67541.7555081824</v>
      </c>
      <c r="R745" s="9" t="n">
        <f aca="false">B745/Q745-1</f>
        <v>-0.34912816207745</v>
      </c>
      <c r="S745" s="9" t="n">
        <f aca="false">B745/INDEX($B:$B,$E745)-1</f>
        <v>-0.0637578961626135</v>
      </c>
      <c r="T745" s="0" t="n">
        <f aca="false">IF(AND($A745&gt;=CrashTest!$B$3,$A745&lt;=CrashTest!$C$3),1,IF(AND($A745&gt;=CrashTest!$B$4,$A745&lt;=CrashTest!$C$4),2,IF(AND($A745&gt;=CrashTest!$B$5,$A745&lt;=CrashTest!$C$5),3,IF(AND($A745&gt;=CrashTest!$B$6,$A745&lt;=CrashTest!$C$6),4,IF(AND($A745&gt;=CrashTest!$B$7,$A745&lt;=CrashTest!$C$7),5,0)))))</f>
        <v>0</v>
      </c>
      <c r="U745" s="8" t="str">
        <f aca="false">IF(T745=0,"",IF(T744=T745,MAX(U744,B745),B745))</f>
        <v/>
      </c>
      <c r="V745" s="9" t="str">
        <f aca="false">IF(T745=0,"",B745/U745-1)</f>
        <v/>
      </c>
      <c r="W745" s="8" t="str">
        <f aca="false">IF(T745=0,"",IF(T744=T745,MAX(W744,F745),F745))</f>
        <v/>
      </c>
      <c r="X745" s="9" t="str">
        <f aca="false">IF(T745=0,"",F745/W745-1)</f>
        <v/>
      </c>
    </row>
    <row r="746" customFormat="false" ht="15" hidden="false" customHeight="false" outlineLevel="0" collapsed="false">
      <c r="A746" s="5" t="n">
        <v>44574</v>
      </c>
      <c r="B746" s="6" t="n">
        <v>42626.8653924605</v>
      </c>
      <c r="C746" s="7" t="n">
        <v>46534.70415</v>
      </c>
      <c r="D746" s="0" t="n">
        <f aca="false">INT((ROW()-3)/30)</f>
        <v>24</v>
      </c>
      <c r="E746" s="0" t="n">
        <f aca="false">2+30*D746</f>
        <v>722</v>
      </c>
      <c r="F746" s="8" t="n">
        <f aca="false">INDEX($F:$F,$E746)*(2*B746/INDEX($B:$B,$E746)-C746/INDEX($C:$C,$E746))</f>
        <v>4645.48450649605</v>
      </c>
      <c r="G746" s="9" t="n">
        <f aca="false">B746/B745-1</f>
        <v>-0.0303487260545776</v>
      </c>
      <c r="H746" s="9" t="n">
        <f aca="false">F746/F745-1</f>
        <v>-0.0115009763804358</v>
      </c>
      <c r="I746" s="9" t="n">
        <f aca="false">LN(B746/B745)</f>
        <v>-0.0308187835208954</v>
      </c>
      <c r="J746" s="9" t="n">
        <f aca="false">LN(F746/F745)</f>
        <v>-0.0115676241113926</v>
      </c>
      <c r="K746" s="9" t="n">
        <f aca="false">F746/F739-1</f>
        <v>-0.0110567226825297</v>
      </c>
      <c r="L746" s="9" t="n">
        <f aca="false">F746/F716-1</f>
        <v>-0.0298141067903357</v>
      </c>
      <c r="M746" s="9" t="n">
        <f aca="false">B746/B739-1</f>
        <v>-0.0120083513066823</v>
      </c>
      <c r="N746" s="9" t="n">
        <f aca="false">B746/B716-1</f>
        <v>-0.117322471929346</v>
      </c>
      <c r="O746" s="8" t="n">
        <f aca="false">MAX(O745,F746)</f>
        <v>5645.35730015574</v>
      </c>
      <c r="P746" s="9" t="n">
        <f aca="false">F746/O746-1</f>
        <v>-0.177114173735666</v>
      </c>
      <c r="Q746" s="8" t="n">
        <f aca="false">MAX(Q745,B746)</f>
        <v>67541.7555081824</v>
      </c>
      <c r="R746" s="9" t="n">
        <f aca="false">B746/Q746-1</f>
        <v>-0.368881293183201</v>
      </c>
      <c r="S746" s="9" t="n">
        <f aca="false">B746/INDEX($B:$B,$E746)-1</f>
        <v>-0.0921716512927358</v>
      </c>
      <c r="T746" s="0" t="n">
        <f aca="false">IF(AND($A746&gt;=CrashTest!$B$3,$A746&lt;=CrashTest!$C$3),1,IF(AND($A746&gt;=CrashTest!$B$4,$A746&lt;=CrashTest!$C$4),2,IF(AND($A746&gt;=CrashTest!$B$5,$A746&lt;=CrashTest!$C$5),3,IF(AND($A746&gt;=CrashTest!$B$6,$A746&lt;=CrashTest!$C$6),4,IF(AND($A746&gt;=CrashTest!$B$7,$A746&lt;=CrashTest!$C$7),5,0)))))</f>
        <v>0</v>
      </c>
      <c r="U746" s="8" t="str">
        <f aca="false">IF(T746=0,"",IF(T745=T746,MAX(U745,B746),B746))</f>
        <v/>
      </c>
      <c r="V746" s="9" t="str">
        <f aca="false">IF(T746=0,"",B746/U746-1)</f>
        <v/>
      </c>
      <c r="W746" s="8" t="str">
        <f aca="false">IF(T746=0,"",IF(T745=T746,MAX(W745,F746),F746))</f>
        <v/>
      </c>
      <c r="X746" s="9" t="str">
        <f aca="false">IF(T746=0,"",F746/W746-1)</f>
        <v/>
      </c>
    </row>
    <row r="747" customFormat="false" ht="15" hidden="false" customHeight="false" outlineLevel="0" collapsed="false">
      <c r="A747" s="5" t="n">
        <v>44575</v>
      </c>
      <c r="B747" s="6" t="n">
        <v>43102.6476180596</v>
      </c>
      <c r="C747" s="7" t="n">
        <v>47662.34352</v>
      </c>
      <c r="D747" s="0" t="n">
        <f aca="false">INT((ROW()-3)/30)</f>
        <v>24</v>
      </c>
      <c r="E747" s="0" t="n">
        <f aca="false">2+30*D747</f>
        <v>722</v>
      </c>
      <c r="F747" s="8" t="n">
        <f aca="false">INDEX($F:$F,$E747)*(2*B747/INDEX($B:$B,$E747)-C747/INDEX($C:$C,$E747))</f>
        <v>4643.52178936152</v>
      </c>
      <c r="G747" s="9" t="n">
        <f aca="false">B747/B746-1</f>
        <v>0.0111615578865261</v>
      </c>
      <c r="H747" s="9" t="n">
        <f aca="false">F747/F746-1</f>
        <v>-0.000422499985046732</v>
      </c>
      <c r="I747" s="9" t="n">
        <f aca="false">LN(B747/B746)</f>
        <v>0.0110997273572454</v>
      </c>
      <c r="J747" s="9" t="n">
        <f aca="false">LN(F747/F746)</f>
        <v>-0.00042258926331301</v>
      </c>
      <c r="K747" s="9" t="n">
        <f aca="false">F747/F740-1</f>
        <v>0.000363371076757657</v>
      </c>
      <c r="L747" s="9" t="n">
        <f aca="false">F747/F717-1</f>
        <v>-0.0309607475531183</v>
      </c>
      <c r="M747" s="9" t="n">
        <f aca="false">B747/B740-1</f>
        <v>0.0382981544910355</v>
      </c>
      <c r="N747" s="9" t="n">
        <f aca="false">B747/B717-1</f>
        <v>-0.117302923618081</v>
      </c>
      <c r="O747" s="8" t="n">
        <f aca="false">MAX(O746,F747)</f>
        <v>5645.35730015574</v>
      </c>
      <c r="P747" s="9" t="n">
        <f aca="false">F747/O747-1</f>
        <v>-0.177461842984957</v>
      </c>
      <c r="Q747" s="8" t="n">
        <f aca="false">MAX(Q746,B747)</f>
        <v>67541.7555081824</v>
      </c>
      <c r="R747" s="9" t="n">
        <f aca="false">B747/Q747-1</f>
        <v>-0.361837025203796</v>
      </c>
      <c r="S747" s="9" t="n">
        <f aca="false">B747/INDEX($B:$B,$E747)-1</f>
        <v>-0.0820388726276103</v>
      </c>
      <c r="T747" s="0" t="n">
        <f aca="false">IF(AND($A747&gt;=CrashTest!$B$3,$A747&lt;=CrashTest!$C$3),1,IF(AND($A747&gt;=CrashTest!$B$4,$A747&lt;=CrashTest!$C$4),2,IF(AND($A747&gt;=CrashTest!$B$5,$A747&lt;=CrashTest!$C$5),3,IF(AND($A747&gt;=CrashTest!$B$6,$A747&lt;=CrashTest!$C$6),4,IF(AND($A747&gt;=CrashTest!$B$7,$A747&lt;=CrashTest!$C$7),5,0)))))</f>
        <v>0</v>
      </c>
      <c r="U747" s="8" t="str">
        <f aca="false">IF(T747=0,"",IF(T746=T747,MAX(U746,B747),B747))</f>
        <v/>
      </c>
      <c r="V747" s="9" t="str">
        <f aca="false">IF(T747=0,"",B747/U747-1)</f>
        <v/>
      </c>
      <c r="W747" s="8" t="str">
        <f aca="false">IF(T747=0,"",IF(T746=T747,MAX(W746,F747),F747))</f>
        <v/>
      </c>
      <c r="X747" s="9" t="str">
        <f aca="false">IF(T747=0,"",F747/W747-1)</f>
        <v/>
      </c>
    </row>
    <row r="748" customFormat="false" ht="15" hidden="false" customHeight="false" outlineLevel="0" collapsed="false">
      <c r="A748" s="5" t="n">
        <v>44576</v>
      </c>
      <c r="B748" s="6" t="n">
        <v>43206.6744812975</v>
      </c>
      <c r="C748" s="7" t="n">
        <v>47873.50593</v>
      </c>
      <c r="D748" s="0" t="n">
        <f aca="false">INT((ROW()-3)/30)</f>
        <v>24</v>
      </c>
      <c r="E748" s="0" t="n">
        <f aca="false">2+30*D748</f>
        <v>722</v>
      </c>
      <c r="F748" s="8" t="n">
        <f aca="false">INDEX($F:$F,$E748)*(2*B748/INDEX($B:$B,$E748)-C748/INDEX($C:$C,$E748))</f>
        <v>4646.22367124475</v>
      </c>
      <c r="G748" s="9" t="n">
        <f aca="false">B748/B747-1</f>
        <v>0.00241346805791842</v>
      </c>
      <c r="H748" s="9" t="n">
        <f aca="false">F748/F747-1</f>
        <v>0.000581860494208053</v>
      </c>
      <c r="I748" s="9" t="n">
        <f aca="false">LN(B748/B747)</f>
        <v>0.00241056032143148</v>
      </c>
      <c r="J748" s="9" t="n">
        <f aca="false">LN(F748/F747)</f>
        <v>0.000581691279027264</v>
      </c>
      <c r="K748" s="9" t="n">
        <f aca="false">F748/F741-1</f>
        <v>-0.00634201153361558</v>
      </c>
      <c r="L748" s="9" t="n">
        <f aca="false">F748/F718-1</f>
        <v>-0.0322099012313108</v>
      </c>
      <c r="M748" s="9" t="n">
        <f aca="false">B748/B741-1</f>
        <v>0.0336571266553272</v>
      </c>
      <c r="N748" s="9" t="n">
        <f aca="false">B748/B718-1</f>
        <v>-0.0935054604679608</v>
      </c>
      <c r="O748" s="8" t="n">
        <f aca="false">MAX(O747,F748)</f>
        <v>5645.35730015574</v>
      </c>
      <c r="P748" s="9" t="n">
        <f aca="false">F748/O748-1</f>
        <v>-0.176983240526412</v>
      </c>
      <c r="Q748" s="8" t="n">
        <f aca="false">MAX(Q747,B748)</f>
        <v>67541.7555081824</v>
      </c>
      <c r="R748" s="9" t="n">
        <f aca="false">B748/Q748-1</f>
        <v>-0.360296839248379</v>
      </c>
      <c r="S748" s="9" t="n">
        <f aca="false">B748/INDEX($B:$B,$E748)-1</f>
        <v>-0.0798234027682863</v>
      </c>
      <c r="T748" s="0" t="n">
        <f aca="false">IF(AND($A748&gt;=CrashTest!$B$3,$A748&lt;=CrashTest!$C$3),1,IF(AND($A748&gt;=CrashTest!$B$4,$A748&lt;=CrashTest!$C$4),2,IF(AND($A748&gt;=CrashTest!$B$5,$A748&lt;=CrashTest!$C$5),3,IF(AND($A748&gt;=CrashTest!$B$6,$A748&lt;=CrashTest!$C$6),4,IF(AND($A748&gt;=CrashTest!$B$7,$A748&lt;=CrashTest!$C$7),5,0)))))</f>
        <v>0</v>
      </c>
      <c r="U748" s="8" t="str">
        <f aca="false">IF(T748=0,"",IF(T747=T748,MAX(U747,B748),B748))</f>
        <v/>
      </c>
      <c r="V748" s="9" t="str">
        <f aca="false">IF(T748=0,"",B748/U748-1)</f>
        <v/>
      </c>
      <c r="W748" s="8" t="str">
        <f aca="false">IF(T748=0,"",IF(T747=T748,MAX(W747,F748),F748))</f>
        <v/>
      </c>
      <c r="X748" s="9" t="str">
        <f aca="false">IF(T748=0,"",F748/W748-1)</f>
        <v/>
      </c>
    </row>
    <row r="749" customFormat="false" ht="15" hidden="false" customHeight="false" outlineLevel="0" collapsed="false">
      <c r="A749" s="5" t="n">
        <v>44577</v>
      </c>
      <c r="B749" s="6" t="n">
        <v>43168.8596671537</v>
      </c>
      <c r="C749" s="7" t="n">
        <v>48054.48677</v>
      </c>
      <c r="D749" s="0" t="n">
        <f aca="false">INT((ROW()-3)/30)</f>
        <v>24</v>
      </c>
      <c r="E749" s="0" t="n">
        <f aca="false">2+30*D749</f>
        <v>722</v>
      </c>
      <c r="F749" s="8" t="n">
        <f aca="false">INDEX($F:$F,$E749)*(2*B749/INDEX($B:$B,$E749)-C749/INDEX($C:$C,$E749))</f>
        <v>4622.43810302582</v>
      </c>
      <c r="G749" s="9" t="n">
        <f aca="false">B749/B748-1</f>
        <v>-0.000875207698758818</v>
      </c>
      <c r="H749" s="9" t="n">
        <f aca="false">F749/F748-1</f>
        <v>-0.00511933344193782</v>
      </c>
      <c r="I749" s="9" t="n">
        <f aca="false">LN(B749/B748)</f>
        <v>-0.000875590916629937</v>
      </c>
      <c r="J749" s="9" t="n">
        <f aca="false">LN(F749/F748)</f>
        <v>-0.00513248212356971</v>
      </c>
      <c r="K749" s="9" t="n">
        <f aca="false">F749/F742-1</f>
        <v>-0.0065436746203611</v>
      </c>
      <c r="L749" s="9" t="n">
        <f aca="false">F749/F719-1</f>
        <v>-0.0417531013407823</v>
      </c>
      <c r="M749" s="9" t="n">
        <f aca="false">B749/B742-1</f>
        <v>0.030615142214022</v>
      </c>
      <c r="N749" s="9" t="n">
        <f aca="false">B749/B719-1</f>
        <v>-0.0683211255568026</v>
      </c>
      <c r="O749" s="8" t="n">
        <f aca="false">MAX(O748,F749)</f>
        <v>5645.35730015574</v>
      </c>
      <c r="P749" s="9" t="n">
        <f aca="false">F749/O749-1</f>
        <v>-0.18119653774646</v>
      </c>
      <c r="Q749" s="8" t="n">
        <f aca="false">MAX(Q748,B749)</f>
        <v>67541.7555081824</v>
      </c>
      <c r="R749" s="9" t="n">
        <f aca="false">B749/Q749-1</f>
        <v>-0.360856712379589</v>
      </c>
      <c r="S749" s="9" t="n">
        <f aca="false">B749/INDEX($B:$B,$E749)-1</f>
        <v>-0.0806287484104012</v>
      </c>
      <c r="T749" s="0" t="n">
        <f aca="false">IF(AND($A749&gt;=CrashTest!$B$3,$A749&lt;=CrashTest!$C$3),1,IF(AND($A749&gt;=CrashTest!$B$4,$A749&lt;=CrashTest!$C$4),2,IF(AND($A749&gt;=CrashTest!$B$5,$A749&lt;=CrashTest!$C$5),3,IF(AND($A749&gt;=CrashTest!$B$6,$A749&lt;=CrashTest!$C$6),4,IF(AND($A749&gt;=CrashTest!$B$7,$A749&lt;=CrashTest!$C$7),5,0)))))</f>
        <v>0</v>
      </c>
      <c r="U749" s="8" t="str">
        <f aca="false">IF(T749=0,"",IF(T748=T749,MAX(U748,B749),B749))</f>
        <v/>
      </c>
      <c r="V749" s="9" t="str">
        <f aca="false">IF(T749=0,"",B749/U749-1)</f>
        <v/>
      </c>
      <c r="W749" s="8" t="str">
        <f aca="false">IF(T749=0,"",IF(T748=T749,MAX(W748,F749),F749))</f>
        <v/>
      </c>
      <c r="X749" s="9" t="str">
        <f aca="false">IF(T749=0,"",F749/W749-1)</f>
        <v/>
      </c>
    </row>
    <row r="750" customFormat="false" ht="15" hidden="false" customHeight="false" outlineLevel="0" collapsed="false">
      <c r="A750" s="5" t="n">
        <v>44578</v>
      </c>
      <c r="B750" s="6" t="n">
        <v>42211.270399474</v>
      </c>
      <c r="C750" s="7" t="n">
        <v>46282.86034</v>
      </c>
      <c r="D750" s="0" t="n">
        <f aca="false">INT((ROW()-3)/30)</f>
        <v>24</v>
      </c>
      <c r="E750" s="0" t="n">
        <f aca="false">2+30*D750</f>
        <v>722</v>
      </c>
      <c r="F750" s="8" t="n">
        <f aca="false">INDEX($F:$F,$E750)*(2*B750/INDEX($B:$B,$E750)-C750/INDEX($C:$C,$E750))</f>
        <v>4582.33425127004</v>
      </c>
      <c r="G750" s="9" t="n">
        <f aca="false">B750/B749-1</f>
        <v>-0.022182408223498</v>
      </c>
      <c r="H750" s="9" t="n">
        <f aca="false">F750/F749-1</f>
        <v>-0.00867590887361525</v>
      </c>
      <c r="I750" s="9" t="n">
        <f aca="false">LN(B750/B749)</f>
        <v>-0.0224321378187174</v>
      </c>
      <c r="J750" s="9" t="n">
        <f aca="false">LN(F750/F749)</f>
        <v>-0.00871376367994269</v>
      </c>
      <c r="K750" s="9" t="n">
        <f aca="false">F750/F743-1</f>
        <v>-0.0138397814779773</v>
      </c>
      <c r="L750" s="9" t="n">
        <f aca="false">F750/F720-1</f>
        <v>-0.0460308530167012</v>
      </c>
      <c r="M750" s="9" t="n">
        <f aca="false">B750/B743-1</f>
        <v>0.00942965312888133</v>
      </c>
      <c r="N750" s="9" t="n">
        <f aca="false">B750/B720-1</f>
        <v>-0.100066430374593</v>
      </c>
      <c r="O750" s="8" t="n">
        <f aca="false">MAX(O749,F750)</f>
        <v>5645.35730015574</v>
      </c>
      <c r="P750" s="9" t="n">
        <f aca="false">F750/O750-1</f>
        <v>-0.188300401970372</v>
      </c>
      <c r="Q750" s="8" t="n">
        <f aca="false">MAX(Q749,B750)</f>
        <v>67541.7555081824</v>
      </c>
      <c r="R750" s="9" t="n">
        <f aca="false">B750/Q750-1</f>
        <v>-0.375034449698894</v>
      </c>
      <c r="S750" s="9" t="n">
        <f aca="false">B750/INDEX($B:$B,$E750)-1</f>
        <v>-0.10102261682211</v>
      </c>
      <c r="T750" s="0" t="n">
        <f aca="false">IF(AND($A750&gt;=CrashTest!$B$3,$A750&lt;=CrashTest!$C$3),1,IF(AND($A750&gt;=CrashTest!$B$4,$A750&lt;=CrashTest!$C$4),2,IF(AND($A750&gt;=CrashTest!$B$5,$A750&lt;=CrashTest!$C$5),3,IF(AND($A750&gt;=CrashTest!$B$6,$A750&lt;=CrashTest!$C$6),4,IF(AND($A750&gt;=CrashTest!$B$7,$A750&lt;=CrashTest!$C$7),5,0)))))</f>
        <v>0</v>
      </c>
      <c r="U750" s="8" t="str">
        <f aca="false">IF(T750=0,"",IF(T749=T750,MAX(U749,B750),B750))</f>
        <v/>
      </c>
      <c r="V750" s="9" t="str">
        <f aca="false">IF(T750=0,"",B750/U750-1)</f>
        <v/>
      </c>
      <c r="W750" s="8" t="str">
        <f aca="false">IF(T750=0,"",IF(T749=T750,MAX(W749,F750),F750))</f>
        <v/>
      </c>
      <c r="X750" s="9" t="str">
        <f aca="false">IF(T750=0,"",F750/W750-1)</f>
        <v/>
      </c>
    </row>
    <row r="751" customFormat="false" ht="15" hidden="false" customHeight="false" outlineLevel="0" collapsed="false">
      <c r="A751" s="5" t="n">
        <v>44579</v>
      </c>
      <c r="B751" s="6" t="n">
        <v>42431.2319670368</v>
      </c>
      <c r="C751" s="7" t="n">
        <v>46679.95997</v>
      </c>
      <c r="D751" s="0" t="n">
        <f aca="false">INT((ROW()-3)/30)</f>
        <v>24</v>
      </c>
      <c r="E751" s="0" t="n">
        <f aca="false">2+30*D751</f>
        <v>722</v>
      </c>
      <c r="F751" s="8" t="n">
        <f aca="false">INDEX($F:$F,$E751)*(2*B751/INDEX($B:$B,$E751)-C751/INDEX($C:$C,$E751))</f>
        <v>4592.41763594127</v>
      </c>
      <c r="G751" s="9" t="n">
        <f aca="false">B751/B750-1</f>
        <v>0.00521096772215457</v>
      </c>
      <c r="H751" s="9" t="n">
        <f aca="false">F751/F750-1</f>
        <v>0.00220049086738694</v>
      </c>
      <c r="I751" s="9" t="n">
        <f aca="false">LN(B751/B750)</f>
        <v>0.0051974376128081</v>
      </c>
      <c r="J751" s="9" t="n">
        <f aca="false">LN(F751/F750)</f>
        <v>0.00219807333321655</v>
      </c>
      <c r="K751" s="9" t="n">
        <f aca="false">F751/F744-1</f>
        <v>-0.0163720776418645</v>
      </c>
      <c r="L751" s="9" t="n">
        <f aca="false">F751/F721-1</f>
        <v>-0.0486762558725793</v>
      </c>
      <c r="M751" s="9" t="n">
        <f aca="false">B751/B744-1</f>
        <v>-0.00787844270043736</v>
      </c>
      <c r="N751" s="9" t="n">
        <f aca="false">B751/B721-1</f>
        <v>-0.0948279390873611</v>
      </c>
      <c r="O751" s="8" t="n">
        <f aca="false">MAX(O750,F751)</f>
        <v>5645.35730015574</v>
      </c>
      <c r="P751" s="9" t="n">
        <f aca="false">F751/O751-1</f>
        <v>-0.186514264417847</v>
      </c>
      <c r="Q751" s="8" t="n">
        <f aca="false">MAX(Q750,B751)</f>
        <v>67541.7555081824</v>
      </c>
      <c r="R751" s="9" t="n">
        <f aca="false">B751/Q751-1</f>
        <v>-0.371777774388816</v>
      </c>
      <c r="S751" s="9" t="n">
        <f aca="false">B751/INDEX($B:$B,$E751)-1</f>
        <v>-0.096338074695423</v>
      </c>
      <c r="T751" s="0" t="n">
        <f aca="false">IF(AND($A751&gt;=CrashTest!$B$3,$A751&lt;=CrashTest!$C$3),1,IF(AND($A751&gt;=CrashTest!$B$4,$A751&lt;=CrashTest!$C$4),2,IF(AND($A751&gt;=CrashTest!$B$5,$A751&lt;=CrashTest!$C$5),3,IF(AND($A751&gt;=CrashTest!$B$6,$A751&lt;=CrashTest!$C$6),4,IF(AND($A751&gt;=CrashTest!$B$7,$A751&lt;=CrashTest!$C$7),5,0)))))</f>
        <v>0</v>
      </c>
      <c r="U751" s="8" t="str">
        <f aca="false">IF(T751=0,"",IF(T750=T751,MAX(U750,B751),B751))</f>
        <v/>
      </c>
      <c r="V751" s="9" t="str">
        <f aca="false">IF(T751=0,"",B751/U751-1)</f>
        <v/>
      </c>
      <c r="W751" s="8" t="str">
        <f aca="false">IF(T751=0,"",IF(T750=T751,MAX(W750,F751),F751))</f>
        <v/>
      </c>
      <c r="X751" s="9" t="str">
        <f aca="false">IF(T751=0,"",F751/W751-1)</f>
        <v/>
      </c>
    </row>
    <row r="752" customFormat="false" ht="15" hidden="false" customHeight="false" outlineLevel="0" collapsed="false">
      <c r="A752" s="5" t="n">
        <v>44580</v>
      </c>
      <c r="B752" s="6" t="n">
        <v>41787.722012858</v>
      </c>
      <c r="C752" s="7" t="n">
        <v>45825.35759</v>
      </c>
      <c r="D752" s="0" t="n">
        <f aca="false">INT((ROW()-3)/30)</f>
        <v>24</v>
      </c>
      <c r="E752" s="0" t="n">
        <f aca="false">2+30*D752</f>
        <v>722</v>
      </c>
      <c r="F752" s="8" t="n">
        <f aca="false">INDEX($F:$F,$E752)*(2*B752/INDEX($B:$B,$E752)-C752/INDEX($C:$C,$E752))</f>
        <v>4535.74458099748</v>
      </c>
      <c r="G752" s="9" t="n">
        <f aca="false">B752/B751-1</f>
        <v>-0.0151659502764077</v>
      </c>
      <c r="H752" s="9" t="n">
        <f aca="false">F752/F751-1</f>
        <v>-0.0123405707922253</v>
      </c>
      <c r="I752" s="9" t="n">
        <f aca="false">LN(B752/B751)</f>
        <v>-0.0152821294419433</v>
      </c>
      <c r="J752" s="9" t="n">
        <f aca="false">LN(F752/F751)</f>
        <v>-0.0124173479390604</v>
      </c>
      <c r="K752" s="9" t="n">
        <f aca="false">F752/F745-1</f>
        <v>-0.0348522132763361</v>
      </c>
      <c r="L752" s="9" t="n">
        <f aca="false">F752/F722-1</f>
        <v>-0.0601709069314939</v>
      </c>
      <c r="M752" s="9" t="n">
        <f aca="false">B752/B745-1</f>
        <v>-0.0494370742022308</v>
      </c>
      <c r="N752" s="9" t="n">
        <f aca="false">B752/B722-1</f>
        <v>-0.110042966521275</v>
      </c>
      <c r="O752" s="8" t="n">
        <f aca="false">MAX(O751,F752)</f>
        <v>5645.35730015574</v>
      </c>
      <c r="P752" s="9" t="n">
        <f aca="false">F752/O752-1</f>
        <v>-0.196553142726264</v>
      </c>
      <c r="Q752" s="8" t="n">
        <f aca="false">MAX(Q751,B752)</f>
        <v>67541.7555081824</v>
      </c>
      <c r="R752" s="9" t="n">
        <f aca="false">B752/Q752-1</f>
        <v>-0.381305361424969</v>
      </c>
      <c r="S752" s="9" t="n">
        <f aca="false">B752/INDEX($B:$B,$E752)-1</f>
        <v>-0.110042966521275</v>
      </c>
      <c r="T752" s="0" t="n">
        <f aca="false">IF(AND($A752&gt;=CrashTest!$B$3,$A752&lt;=CrashTest!$C$3),1,IF(AND($A752&gt;=CrashTest!$B$4,$A752&lt;=CrashTest!$C$4),2,IF(AND($A752&gt;=CrashTest!$B$5,$A752&lt;=CrashTest!$C$5),3,IF(AND($A752&gt;=CrashTest!$B$6,$A752&lt;=CrashTest!$C$6),4,IF(AND($A752&gt;=CrashTest!$B$7,$A752&lt;=CrashTest!$C$7),5,0)))))</f>
        <v>0</v>
      </c>
      <c r="U752" s="8" t="str">
        <f aca="false">IF(T752=0,"",IF(T751=T752,MAX(U751,B752),B752))</f>
        <v/>
      </c>
      <c r="V752" s="9" t="str">
        <f aca="false">IF(T752=0,"",B752/U752-1)</f>
        <v/>
      </c>
      <c r="W752" s="8" t="str">
        <f aca="false">IF(T752=0,"",IF(T751=T752,MAX(W751,F752),F752))</f>
        <v/>
      </c>
      <c r="X752" s="9" t="str">
        <f aca="false">IF(T752=0,"",F752/W752-1)</f>
        <v/>
      </c>
    </row>
    <row r="753" customFormat="false" ht="15" hidden="false" customHeight="false" outlineLevel="0" collapsed="false">
      <c r="A753" s="5" t="n">
        <v>44581</v>
      </c>
      <c r="B753" s="6" t="n">
        <v>40756.1261630625</v>
      </c>
      <c r="C753" s="7" t="n">
        <v>43901.60191</v>
      </c>
      <c r="D753" s="0" t="n">
        <f aca="false">INT((ROW()-3)/30)</f>
        <v>25</v>
      </c>
      <c r="E753" s="0" t="n">
        <f aca="false">2+30*D753</f>
        <v>752</v>
      </c>
      <c r="F753" s="8" t="n">
        <f aca="false">INDEX($F:$F,$E753)*(2*B753/INDEX($B:$B,$E753)-C753/INDEX($C:$C,$E753))</f>
        <v>4502.21182523095</v>
      </c>
      <c r="G753" s="9" t="n">
        <f aca="false">B753/B752-1</f>
        <v>-0.0246865777818203</v>
      </c>
      <c r="H753" s="9" t="n">
        <f aca="false">F753/F752-1</f>
        <v>-0.00739299913558023</v>
      </c>
      <c r="I753" s="9" t="n">
        <f aca="false">LN(B753/B752)</f>
        <v>-0.0249964009557505</v>
      </c>
      <c r="J753" s="9" t="n">
        <f aca="false">LN(F753/F752)</f>
        <v>-0.00742046279662743</v>
      </c>
      <c r="K753" s="9" t="n">
        <f aca="false">F753/F746-1</f>
        <v>-0.0308412784640126</v>
      </c>
      <c r="L753" s="9" t="n">
        <f aca="false">F753/F723-1</f>
        <v>-0.0804439776766021</v>
      </c>
      <c r="M753" s="9" t="n">
        <f aca="false">B753/B746-1</f>
        <v>-0.0438863897726076</v>
      </c>
      <c r="N753" s="9" t="n">
        <f aca="false">B753/B723-1</f>
        <v>-0.16963297557486</v>
      </c>
      <c r="O753" s="8" t="n">
        <f aca="false">MAX(O752,F753)</f>
        <v>5645.35730015574</v>
      </c>
      <c r="P753" s="9" t="n">
        <f aca="false">F753/O753-1</f>
        <v>-0.202493024647573</v>
      </c>
      <c r="Q753" s="8" t="n">
        <f aca="false">MAX(Q752,B753)</f>
        <v>67541.7555081824</v>
      </c>
      <c r="R753" s="9" t="n">
        <f aca="false">B753/Q753-1</f>
        <v>-0.396578814743347</v>
      </c>
      <c r="S753" s="9" t="n">
        <f aca="false">B753/INDEX($B:$B,$E753)-1</f>
        <v>-0.0246865777818203</v>
      </c>
      <c r="T753" s="0" t="n">
        <f aca="false">IF(AND($A753&gt;=CrashTest!$B$3,$A753&lt;=CrashTest!$C$3),1,IF(AND($A753&gt;=CrashTest!$B$4,$A753&lt;=CrashTest!$C$4),2,IF(AND($A753&gt;=CrashTest!$B$5,$A753&lt;=CrashTest!$C$5),3,IF(AND($A753&gt;=CrashTest!$B$6,$A753&lt;=CrashTest!$C$6),4,IF(AND($A753&gt;=CrashTest!$B$7,$A753&lt;=CrashTest!$C$7),5,0)))))</f>
        <v>0</v>
      </c>
      <c r="U753" s="8" t="str">
        <f aca="false">IF(T753=0,"",IF(T752=T753,MAX(U752,B753),B753))</f>
        <v/>
      </c>
      <c r="V753" s="9" t="str">
        <f aca="false">IF(T753=0,"",B753/U753-1)</f>
        <v/>
      </c>
      <c r="W753" s="8" t="str">
        <f aca="false">IF(T753=0,"",IF(T752=T753,MAX(W752,F753),F753))</f>
        <v/>
      </c>
      <c r="X753" s="9" t="str">
        <f aca="false">IF(T753=0,"",F753/W753-1)</f>
        <v/>
      </c>
    </row>
    <row r="754" customFormat="false" ht="15" hidden="false" customHeight="false" outlineLevel="0" collapsed="false">
      <c r="A754" s="5" t="n">
        <v>44582</v>
      </c>
      <c r="B754" s="6" t="n">
        <v>36492.2872241379</v>
      </c>
      <c r="C754" s="7" t="n">
        <v>35444.63706</v>
      </c>
      <c r="D754" s="0" t="n">
        <f aca="false">INT((ROW()-3)/30)</f>
        <v>25</v>
      </c>
      <c r="E754" s="0" t="n">
        <f aca="false">2+30*D754</f>
        <v>752</v>
      </c>
      <c r="F754" s="8" t="n">
        <f aca="false">INDEX($F:$F,$E754)*(2*B754/INDEX($B:$B,$E754)-C754/INDEX($C:$C,$E754))</f>
        <v>4413.65747338252</v>
      </c>
      <c r="G754" s="9" t="n">
        <f aca="false">B754/B753-1</f>
        <v>-0.104618356559828</v>
      </c>
      <c r="H754" s="9" t="n">
        <f aca="false">F754/F753-1</f>
        <v>-0.019669077174948</v>
      </c>
      <c r="I754" s="9" t="n">
        <f aca="false">LN(B754/B753)</f>
        <v>-0.110505234345692</v>
      </c>
      <c r="J754" s="9" t="n">
        <f aca="false">LN(F754/F753)</f>
        <v>-0.0198650879652537</v>
      </c>
      <c r="K754" s="9" t="n">
        <f aca="false">F754/F747-1</f>
        <v>-0.0495021508256148</v>
      </c>
      <c r="L754" s="9" t="n">
        <f aca="false">F754/F724-1</f>
        <v>-0.0949102310084244</v>
      </c>
      <c r="M754" s="9" t="n">
        <f aca="false">B754/B747-1</f>
        <v>-0.153363209900638</v>
      </c>
      <c r="N754" s="9" t="n">
        <f aca="false">B754/B724-1</f>
        <v>-0.250550126836274</v>
      </c>
      <c r="O754" s="8" t="n">
        <f aca="false">MAX(O753,F754)</f>
        <v>5645.35730015574</v>
      </c>
      <c r="P754" s="9" t="n">
        <f aca="false">F754/O754-1</f>
        <v>-0.218179250893339</v>
      </c>
      <c r="Q754" s="8" t="n">
        <f aca="false">MAX(Q753,B754)</f>
        <v>67541.7555081824</v>
      </c>
      <c r="R754" s="9" t="n">
        <f aca="false">B754/Q754-1</f>
        <v>-0.459707747458281</v>
      </c>
      <c r="S754" s="9" t="n">
        <f aca="false">B754/INDEX($B:$B,$E754)-1</f>
        <v>-0.126722265145028</v>
      </c>
      <c r="T754" s="0" t="n">
        <f aca="false">IF(AND($A754&gt;=CrashTest!$B$3,$A754&lt;=CrashTest!$C$3),1,IF(AND($A754&gt;=CrashTest!$B$4,$A754&lt;=CrashTest!$C$4),2,IF(AND($A754&gt;=CrashTest!$B$5,$A754&lt;=CrashTest!$C$5),3,IF(AND($A754&gt;=CrashTest!$B$6,$A754&lt;=CrashTest!$C$6),4,IF(AND($A754&gt;=CrashTest!$B$7,$A754&lt;=CrashTest!$C$7),5,0)))))</f>
        <v>0</v>
      </c>
      <c r="U754" s="8" t="str">
        <f aca="false">IF(T754=0,"",IF(T753=T754,MAX(U753,B754),B754))</f>
        <v/>
      </c>
      <c r="V754" s="9" t="str">
        <f aca="false">IF(T754=0,"",B754/U754-1)</f>
        <v/>
      </c>
      <c r="W754" s="8" t="str">
        <f aca="false">IF(T754=0,"",IF(T753=T754,MAX(W753,F754),F754))</f>
        <v/>
      </c>
      <c r="X754" s="9" t="str">
        <f aca="false">IF(T754=0,"",F754/W754-1)</f>
        <v/>
      </c>
    </row>
    <row r="755" customFormat="false" ht="15" hidden="false" customHeight="false" outlineLevel="0" collapsed="false">
      <c r="A755" s="5" t="n">
        <v>44583</v>
      </c>
      <c r="B755" s="6" t="n">
        <v>34996.390965225</v>
      </c>
      <c r="C755" s="7" t="n">
        <v>32695.03474</v>
      </c>
      <c r="D755" s="0" t="n">
        <f aca="false">INT((ROW()-3)/30)</f>
        <v>25</v>
      </c>
      <c r="E755" s="0" t="n">
        <f aca="false">2+30*D755</f>
        <v>752</v>
      </c>
      <c r="F755" s="8" t="n">
        <f aca="false">INDEX($F:$F,$E755)*(2*B755/INDEX($B:$B,$E755)-C755/INDEX($C:$C,$E755))</f>
        <v>4361.07345803892</v>
      </c>
      <c r="G755" s="9" t="n">
        <f aca="false">B755/B754-1</f>
        <v>-0.040992121149464</v>
      </c>
      <c r="H755" s="9" t="n">
        <f aca="false">F755/F754-1</f>
        <v>-0.0119139320757721</v>
      </c>
      <c r="I755" s="9" t="n">
        <f aca="false">LN(B755/B754)</f>
        <v>-0.0418559884384579</v>
      </c>
      <c r="J755" s="9" t="n">
        <f aca="false">LN(F755/F754)</f>
        <v>-0.0119854717447795</v>
      </c>
      <c r="K755" s="9" t="n">
        <f aca="false">F755/F748-1</f>
        <v>-0.06137246791854</v>
      </c>
      <c r="L755" s="9" t="n">
        <f aca="false">F755/F725-1</f>
        <v>-0.106861206463305</v>
      </c>
      <c r="M755" s="9" t="n">
        <f aca="false">B755/B748-1</f>
        <v>-0.190023500179964</v>
      </c>
      <c r="N755" s="9" t="n">
        <f aca="false">B755/B725-1</f>
        <v>-0.309912426050862</v>
      </c>
      <c r="O755" s="8" t="n">
        <f aca="false">MAX(O754,F755)</f>
        <v>5645.35730015574</v>
      </c>
      <c r="P755" s="9" t="n">
        <f aca="false">F755/O755-1</f>
        <v>-0.227493810193625</v>
      </c>
      <c r="Q755" s="8" t="n">
        <f aca="false">MAX(Q754,B755)</f>
        <v>67541.7555081824</v>
      </c>
      <c r="R755" s="9" t="n">
        <f aca="false">B755/Q755-1</f>
        <v>-0.481855472930588</v>
      </c>
      <c r="S755" s="9" t="n">
        <f aca="false">B755/INDEX($B:$B,$E755)-1</f>
        <v>-0.162519771849332</v>
      </c>
      <c r="T755" s="0" t="n">
        <f aca="false">IF(AND($A755&gt;=CrashTest!$B$3,$A755&lt;=CrashTest!$C$3),1,IF(AND($A755&gt;=CrashTest!$B$4,$A755&lt;=CrashTest!$C$4),2,IF(AND($A755&gt;=CrashTest!$B$5,$A755&lt;=CrashTest!$C$5),3,IF(AND($A755&gt;=CrashTest!$B$6,$A755&lt;=CrashTest!$C$6),4,IF(AND($A755&gt;=CrashTest!$B$7,$A755&lt;=CrashTest!$C$7),5,0)))))</f>
        <v>0</v>
      </c>
      <c r="U755" s="8" t="str">
        <f aca="false">IF(T755=0,"",IF(T754=T755,MAX(U754,B755),B755))</f>
        <v/>
      </c>
      <c r="V755" s="9" t="str">
        <f aca="false">IF(T755=0,"",B755/U755-1)</f>
        <v/>
      </c>
      <c r="W755" s="8" t="str">
        <f aca="false">IF(T755=0,"",IF(T754=T755,MAX(W754,F755),F755))</f>
        <v/>
      </c>
      <c r="X755" s="9" t="str">
        <f aca="false">IF(T755=0,"",F755/W755-1)</f>
        <v/>
      </c>
    </row>
    <row r="756" customFormat="false" ht="15" hidden="false" customHeight="false" outlineLevel="0" collapsed="false">
      <c r="A756" s="5" t="n">
        <v>44584</v>
      </c>
      <c r="B756" s="6" t="n">
        <v>36271.0502650497</v>
      </c>
      <c r="C756" s="7" t="n">
        <v>35145.43848</v>
      </c>
      <c r="D756" s="0" t="n">
        <f aca="false">INT((ROW()-3)/30)</f>
        <v>25</v>
      </c>
      <c r="E756" s="0" t="n">
        <f aca="false">2+30*D756</f>
        <v>752</v>
      </c>
      <c r="F756" s="8" t="n">
        <f aca="false">INDEX($F:$F,$E756)*(2*B756/INDEX($B:$B,$E756)-C756/INDEX($C:$C,$E756))</f>
        <v>4395.24459350168</v>
      </c>
      <c r="G756" s="9" t="n">
        <f aca="false">B756/B755-1</f>
        <v>0.0364225928636841</v>
      </c>
      <c r="H756" s="9" t="n">
        <f aca="false">F756/F755-1</f>
        <v>0.00783548724678629</v>
      </c>
      <c r="I756" s="9" t="n">
        <f aca="false">LN(B756/B755)</f>
        <v>0.0357749688349501</v>
      </c>
      <c r="J756" s="9" t="n">
        <f aca="false">LN(F756/F755)</f>
        <v>0.00780494923300727</v>
      </c>
      <c r="K756" s="9" t="n">
        <f aca="false">F756/F749-1</f>
        <v>-0.0491501464076763</v>
      </c>
      <c r="L756" s="9" t="n">
        <f aca="false">F756/F726-1</f>
        <v>-0.103763727835443</v>
      </c>
      <c r="M756" s="9" t="n">
        <f aca="false">B756/B749-1</f>
        <v>-0.159786694744508</v>
      </c>
      <c r="N756" s="9" t="n">
        <f aca="false">B756/B726-1</f>
        <v>-0.285775667030365</v>
      </c>
      <c r="O756" s="8" t="n">
        <f aca="false">MAX(O755,F756)</f>
        <v>5645.35730015574</v>
      </c>
      <c r="P756" s="9" t="n">
        <f aca="false">F756/O756-1</f>
        <v>-0.221440847795334</v>
      </c>
      <c r="Q756" s="8" t="n">
        <f aca="false">MAX(Q755,B756)</f>
        <v>67541.7555081824</v>
      </c>
      <c r="R756" s="9" t="n">
        <f aca="false">B756/Q756-1</f>
        <v>-0.462983305776593</v>
      </c>
      <c r="S756" s="9" t="n">
        <f aca="false">B756/INDEX($B:$B,$E756)-1</f>
        <v>-0.132016570468015</v>
      </c>
      <c r="T756" s="0" t="n">
        <f aca="false">IF(AND($A756&gt;=CrashTest!$B$3,$A756&lt;=CrashTest!$C$3),1,IF(AND($A756&gt;=CrashTest!$B$4,$A756&lt;=CrashTest!$C$4),2,IF(AND($A756&gt;=CrashTest!$B$5,$A756&lt;=CrashTest!$C$5),3,IF(AND($A756&gt;=CrashTest!$B$6,$A756&lt;=CrashTest!$C$6),4,IF(AND($A756&gt;=CrashTest!$B$7,$A756&lt;=CrashTest!$C$7),5,0)))))</f>
        <v>0</v>
      </c>
      <c r="U756" s="8" t="str">
        <f aca="false">IF(T756=0,"",IF(T755=T756,MAX(U755,B756),B756))</f>
        <v/>
      </c>
      <c r="V756" s="9" t="str">
        <f aca="false">IF(T756=0,"",B756/U756-1)</f>
        <v/>
      </c>
      <c r="W756" s="8" t="str">
        <f aca="false">IF(T756=0,"",IF(T755=T756,MAX(W755,F756),F756))</f>
        <v/>
      </c>
      <c r="X756" s="9" t="str">
        <f aca="false">IF(T756=0,"",F756/W756-1)</f>
        <v/>
      </c>
    </row>
    <row r="757" customFormat="false" ht="15" hidden="false" customHeight="false" outlineLevel="0" collapsed="false">
      <c r="A757" s="5" t="n">
        <v>44585</v>
      </c>
      <c r="B757" s="6" t="n">
        <v>36659.7252206312</v>
      </c>
      <c r="C757" s="7" t="n">
        <v>35882.58618</v>
      </c>
      <c r="D757" s="0" t="n">
        <f aca="false">INT((ROW()-3)/30)</f>
        <v>25</v>
      </c>
      <c r="E757" s="0" t="n">
        <f aca="false">2+30*D757</f>
        <v>752</v>
      </c>
      <c r="F757" s="8" t="n">
        <f aca="false">INDEX($F:$F,$E757)*(2*B757/INDEX($B:$B,$E757)-C757/INDEX($C:$C,$E757))</f>
        <v>4406.65802436222</v>
      </c>
      <c r="G757" s="9" t="n">
        <f aca="false">B757/B756-1</f>
        <v>0.0107158450814429</v>
      </c>
      <c r="H757" s="9" t="n">
        <f aca="false">F757/F756-1</f>
        <v>0.00259676807916898</v>
      </c>
      <c r="I757" s="9" t="n">
        <f aca="false">LN(B757/B756)</f>
        <v>0.0106588373095611</v>
      </c>
      <c r="J757" s="9" t="n">
        <f aca="false">LN(F757/F756)</f>
        <v>0.00259340230244237</v>
      </c>
      <c r="K757" s="9" t="n">
        <f aca="false">F757/F750-1</f>
        <v>-0.038337715512378</v>
      </c>
      <c r="L757" s="9" t="n">
        <f aca="false">F757/F727-1</f>
        <v>-0.108919278995957</v>
      </c>
      <c r="M757" s="9" t="n">
        <f aca="false">B757/B750-1</f>
        <v>-0.131518078615136</v>
      </c>
      <c r="N757" s="9" t="n">
        <f aca="false">B757/B727-1</f>
        <v>-0.27536274988359</v>
      </c>
      <c r="O757" s="8" t="n">
        <f aca="false">MAX(O756,F757)</f>
        <v>5645.35730015574</v>
      </c>
      <c r="P757" s="9" t="n">
        <f aca="false">F757/O757-1</f>
        <v>-0.219419110241144</v>
      </c>
      <c r="Q757" s="8" t="n">
        <f aca="false">MAX(Q756,B757)</f>
        <v>67541.7555081824</v>
      </c>
      <c r="R757" s="9" t="n">
        <f aca="false">B757/Q757-1</f>
        <v>-0.457228718075146</v>
      </c>
      <c r="S757" s="9" t="n">
        <f aca="false">B757/INDEX($B:$B,$E757)-1</f>
        <v>-0.122715394503891</v>
      </c>
      <c r="T757" s="0" t="n">
        <f aca="false">IF(AND($A757&gt;=CrashTest!$B$3,$A757&lt;=CrashTest!$C$3),1,IF(AND($A757&gt;=CrashTest!$B$4,$A757&lt;=CrashTest!$C$4),2,IF(AND($A757&gt;=CrashTest!$B$5,$A757&lt;=CrashTest!$C$5),3,IF(AND($A757&gt;=CrashTest!$B$6,$A757&lt;=CrashTest!$C$6),4,IF(AND($A757&gt;=CrashTest!$B$7,$A757&lt;=CrashTest!$C$7),5,0)))))</f>
        <v>0</v>
      </c>
      <c r="U757" s="8" t="str">
        <f aca="false">IF(T757=0,"",IF(T756=T757,MAX(U756,B757),B757))</f>
        <v/>
      </c>
      <c r="V757" s="9" t="str">
        <f aca="false">IF(T757=0,"",B757/U757-1)</f>
        <v/>
      </c>
      <c r="W757" s="8" t="str">
        <f aca="false">IF(T757=0,"",IF(T756=T757,MAX(W756,F757),F757))</f>
        <v/>
      </c>
      <c r="X757" s="9" t="str">
        <f aca="false">IF(T757=0,"",F757/W757-1)</f>
        <v/>
      </c>
    </row>
    <row r="758" customFormat="false" ht="15" hidden="false" customHeight="false" outlineLevel="0" collapsed="false">
      <c r="A758" s="5" t="n">
        <v>44586</v>
      </c>
      <c r="B758" s="6" t="n">
        <v>36952.586773232</v>
      </c>
      <c r="C758" s="7" t="n">
        <v>36527.84771</v>
      </c>
      <c r="D758" s="0" t="n">
        <f aca="false">INT((ROW()-3)/30)</f>
        <v>25</v>
      </c>
      <c r="E758" s="0" t="n">
        <f aca="false">2+30*D758</f>
        <v>752</v>
      </c>
      <c r="F758" s="8" t="n">
        <f aca="false">INDEX($F:$F,$E758)*(2*B758/INDEX($B:$B,$E758)-C758/INDEX($C:$C,$E758))</f>
        <v>4406.36659335801</v>
      </c>
      <c r="G758" s="9" t="n">
        <f aca="false">B758/B757-1</f>
        <v>0.00798864560054002</v>
      </c>
      <c r="H758" s="9" t="n">
        <f aca="false">F758/F757-1</f>
        <v>-6.61342456359515E-005</v>
      </c>
      <c r="I758" s="9" t="n">
        <f aca="false">LN(B758/B757)</f>
        <v>0.00795690530055579</v>
      </c>
      <c r="J758" s="9" t="n">
        <f aca="false">LN(F758/F757)</f>
        <v>-6.61364326015972E-005</v>
      </c>
      <c r="K758" s="9" t="n">
        <f aca="false">F758/F751-1</f>
        <v>-0.0405126574567589</v>
      </c>
      <c r="L758" s="9" t="n">
        <f aca="false">F758/F728-1</f>
        <v>-0.105387831960033</v>
      </c>
      <c r="M758" s="9" t="n">
        <f aca="false">B758/B751-1</f>
        <v>-0.129118221173992</v>
      </c>
      <c r="N758" s="9" t="n">
        <f aca="false">B758/B728-1</f>
        <v>-0.272562625473854</v>
      </c>
      <c r="O758" s="8" t="n">
        <f aca="false">MAX(O757,F758)</f>
        <v>5645.35730015574</v>
      </c>
      <c r="P758" s="9" t="n">
        <f aca="false">F758/O758-1</f>
        <v>-0.219470733369446</v>
      </c>
      <c r="Q758" s="8" t="n">
        <f aca="false">MAX(Q757,B758)</f>
        <v>67541.7555081824</v>
      </c>
      <c r="R758" s="9" t="n">
        <f aca="false">B758/Q758-1</f>
        <v>-0.452892710661698</v>
      </c>
      <c r="S758" s="9" t="n">
        <f aca="false">B758/INDEX($B:$B,$E758)-1</f>
        <v>-0.115707078699773</v>
      </c>
      <c r="T758" s="0" t="n">
        <f aca="false">IF(AND($A758&gt;=CrashTest!$B$3,$A758&lt;=CrashTest!$C$3),1,IF(AND($A758&gt;=CrashTest!$B$4,$A758&lt;=CrashTest!$C$4),2,IF(AND($A758&gt;=CrashTest!$B$5,$A758&lt;=CrashTest!$C$5),3,IF(AND($A758&gt;=CrashTest!$B$6,$A758&lt;=CrashTest!$C$6),4,IF(AND($A758&gt;=CrashTest!$B$7,$A758&lt;=CrashTest!$C$7),5,0)))))</f>
        <v>0</v>
      </c>
      <c r="U758" s="8" t="str">
        <f aca="false">IF(T758=0,"",IF(T757=T758,MAX(U757,B758),B758))</f>
        <v/>
      </c>
      <c r="V758" s="9" t="str">
        <f aca="false">IF(T758=0,"",B758/U758-1)</f>
        <v/>
      </c>
      <c r="W758" s="8" t="str">
        <f aca="false">IF(T758=0,"",IF(T757=T758,MAX(W757,F758),F758))</f>
        <v/>
      </c>
      <c r="X758" s="9" t="str">
        <f aca="false">IF(T758=0,"",F758/W758-1)</f>
        <v/>
      </c>
    </row>
    <row r="759" customFormat="false" ht="15" hidden="false" customHeight="false" outlineLevel="0" collapsed="false">
      <c r="A759" s="5" t="n">
        <v>44587</v>
      </c>
      <c r="B759" s="6" t="n">
        <v>36825.8245993571</v>
      </c>
      <c r="C759" s="7" t="n">
        <v>36233.99581</v>
      </c>
      <c r="D759" s="0" t="n">
        <f aca="false">INT((ROW()-3)/30)</f>
        <v>25</v>
      </c>
      <c r="E759" s="0" t="n">
        <f aca="false">2+30*D759</f>
        <v>752</v>
      </c>
      <c r="F759" s="8" t="n">
        <f aca="false">INDEX($F:$F,$E759)*(2*B759/INDEX($B:$B,$E759)-C759/INDEX($C:$C,$E759))</f>
        <v>4407.93356704886</v>
      </c>
      <c r="G759" s="9" t="n">
        <f aca="false">B759/B758-1</f>
        <v>-0.00343040054686283</v>
      </c>
      <c r="H759" s="9" t="n">
        <f aca="false">F759/F758-1</f>
        <v>0.000355615824886524</v>
      </c>
      <c r="I759" s="9" t="n">
        <f aca="false">LN(B759/B758)</f>
        <v>-0.00343629786144873</v>
      </c>
      <c r="J759" s="9" t="n">
        <f aca="false">LN(F759/F758)</f>
        <v>0.000355552608565774</v>
      </c>
      <c r="K759" s="9" t="n">
        <f aca="false">F759/F752-1</f>
        <v>-0.0281786180121529</v>
      </c>
      <c r="L759" s="9" t="n">
        <f aca="false">F759/F729-1</f>
        <v>-0.108346171868264</v>
      </c>
      <c r="M759" s="9" t="n">
        <f aca="false">B759/B752-1</f>
        <v>-0.118740557620588</v>
      </c>
      <c r="N759" s="9" t="n">
        <f aca="false">B759/B729-1</f>
        <v>-0.275030498513109</v>
      </c>
      <c r="O759" s="8" t="n">
        <f aca="false">MAX(O758,F759)</f>
        <v>5645.35730015574</v>
      </c>
      <c r="P759" s="9" t="n">
        <f aca="false">F759/O759-1</f>
        <v>-0.219193164810445</v>
      </c>
      <c r="Q759" s="8" t="n">
        <f aca="false">MAX(Q758,B759)</f>
        <v>67541.7555081824</v>
      </c>
      <c r="R759" s="9" t="n">
        <f aca="false">B759/Q759-1</f>
        <v>-0.454769507806237</v>
      </c>
      <c r="S759" s="9" t="n">
        <f aca="false">B759/INDEX($B:$B,$E759)-1</f>
        <v>-0.118740557620588</v>
      </c>
      <c r="T759" s="0" t="n">
        <f aca="false">IF(AND($A759&gt;=CrashTest!$B$3,$A759&lt;=CrashTest!$C$3),1,IF(AND($A759&gt;=CrashTest!$B$4,$A759&lt;=CrashTest!$C$4),2,IF(AND($A759&gt;=CrashTest!$B$5,$A759&lt;=CrashTest!$C$5),3,IF(AND($A759&gt;=CrashTest!$B$6,$A759&lt;=CrashTest!$C$6),4,IF(AND($A759&gt;=CrashTest!$B$7,$A759&lt;=CrashTest!$C$7),5,0)))))</f>
        <v>0</v>
      </c>
      <c r="U759" s="8" t="str">
        <f aca="false">IF(T759=0,"",IF(T758=T759,MAX(U758,B759),B759))</f>
        <v/>
      </c>
      <c r="V759" s="9" t="str">
        <f aca="false">IF(T759=0,"",B759/U759-1)</f>
        <v/>
      </c>
      <c r="W759" s="8" t="str">
        <f aca="false">IF(T759=0,"",IF(T758=T759,MAX(W758,F759),F759))</f>
        <v/>
      </c>
      <c r="X759" s="9" t="str">
        <f aca="false">IF(T759=0,"",F759/W759-1)</f>
        <v/>
      </c>
    </row>
    <row r="760" customFormat="false" ht="15" hidden="false" customHeight="false" outlineLevel="0" collapsed="false">
      <c r="A760" s="5" t="n">
        <v>44588</v>
      </c>
      <c r="B760" s="6" t="n">
        <v>37021.9371332554</v>
      </c>
      <c r="C760" s="7" t="n">
        <v>36961.97934</v>
      </c>
      <c r="D760" s="0" t="n">
        <f aca="false">INT((ROW()-3)/30)</f>
        <v>25</v>
      </c>
      <c r="E760" s="0" t="n">
        <f aca="false">2+30*D760</f>
        <v>752</v>
      </c>
      <c r="F760" s="8" t="n">
        <f aca="false">INDEX($F:$F,$E760)*(2*B760/INDEX($B:$B,$E760)-C760/INDEX($C:$C,$E760))</f>
        <v>4378.45163723819</v>
      </c>
      <c r="G760" s="9" t="n">
        <f aca="false">B760/B759-1</f>
        <v>0.00532540780910895</v>
      </c>
      <c r="H760" s="9" t="n">
        <f aca="false">F760/F759-1</f>
        <v>-0.00668837888825213</v>
      </c>
      <c r="I760" s="9" t="n">
        <f aca="false">LN(B760/B759)</f>
        <v>0.00531127796752213</v>
      </c>
      <c r="J760" s="9" t="n">
        <f aca="false">LN(F760/F759)</f>
        <v>-0.00671084633087831</v>
      </c>
      <c r="K760" s="9" t="n">
        <f aca="false">F760/F753-1</f>
        <v>-0.0274887528168253</v>
      </c>
      <c r="L760" s="9" t="n">
        <f aca="false">F760/F730-1</f>
        <v>-0.100660892996885</v>
      </c>
      <c r="M760" s="9" t="n">
        <f aca="false">B760/B753-1</f>
        <v>-0.091622766473606</v>
      </c>
      <c r="N760" s="9" t="n">
        <f aca="false">B760/B730-1</f>
        <v>-0.223419903748427</v>
      </c>
      <c r="O760" s="8" t="n">
        <f aca="false">MAX(O759,F760)</f>
        <v>5645.35730015574</v>
      </c>
      <c r="P760" s="9" t="n">
        <f aca="false">F760/O760-1</f>
        <v>-0.22441549676273</v>
      </c>
      <c r="Q760" s="8" t="n">
        <f aca="false">MAX(Q759,B760)</f>
        <v>67541.7555081824</v>
      </c>
      <c r="R760" s="9" t="n">
        <f aca="false">B760/Q760-1</f>
        <v>-0.451865933085344</v>
      </c>
      <c r="S760" s="9" t="n">
        <f aca="false">B760/INDEX($B:$B,$E760)-1</f>
        <v>-0.11404749170429</v>
      </c>
      <c r="T760" s="0" t="n">
        <f aca="false">IF(AND($A760&gt;=CrashTest!$B$3,$A760&lt;=CrashTest!$C$3),1,IF(AND($A760&gt;=CrashTest!$B$4,$A760&lt;=CrashTest!$C$4),2,IF(AND($A760&gt;=CrashTest!$B$5,$A760&lt;=CrashTest!$C$5),3,IF(AND($A760&gt;=CrashTest!$B$6,$A760&lt;=CrashTest!$C$6),4,IF(AND($A760&gt;=CrashTest!$B$7,$A760&lt;=CrashTest!$C$7),5,0)))))</f>
        <v>0</v>
      </c>
      <c r="U760" s="8" t="str">
        <f aca="false">IF(T760=0,"",IF(T759=T760,MAX(U759,B760),B760))</f>
        <v/>
      </c>
      <c r="V760" s="9" t="str">
        <f aca="false">IF(T760=0,"",B760/U760-1)</f>
        <v/>
      </c>
      <c r="W760" s="8" t="str">
        <f aca="false">IF(T760=0,"",IF(T759=T760,MAX(W759,F760),F760))</f>
        <v/>
      </c>
      <c r="X760" s="9" t="str">
        <f aca="false">IF(T760=0,"",F760/W760-1)</f>
        <v/>
      </c>
    </row>
    <row r="761" customFormat="false" ht="15" hidden="false" customHeight="false" outlineLevel="0" collapsed="false">
      <c r="A761" s="5" t="n">
        <v>44589</v>
      </c>
      <c r="B761" s="6" t="n">
        <v>37768.8474836353</v>
      </c>
      <c r="C761" s="7" t="n">
        <v>38118.50202</v>
      </c>
      <c r="D761" s="0" t="n">
        <f aca="false">INT((ROW()-3)/30)</f>
        <v>25</v>
      </c>
      <c r="E761" s="0" t="n">
        <f aca="false">2+30*D761</f>
        <v>752</v>
      </c>
      <c r="F761" s="8" t="n">
        <f aca="false">INDEX($F:$F,$E761)*(2*B761/INDEX($B:$B,$E761)-C761/INDEX($C:$C,$E761))</f>
        <v>4426.12332765929</v>
      </c>
      <c r="G761" s="9" t="n">
        <f aca="false">B761/B760-1</f>
        <v>0.0201748046757115</v>
      </c>
      <c r="H761" s="9" t="n">
        <f aca="false">F761/F760-1</f>
        <v>0.0108877965022292</v>
      </c>
      <c r="I761" s="9" t="n">
        <f aca="false">LN(B761/B760)</f>
        <v>0.0199739897458469</v>
      </c>
      <c r="J761" s="9" t="n">
        <f aca="false">LN(F761/F760)</f>
        <v>0.0108289511910995</v>
      </c>
      <c r="K761" s="9" t="n">
        <f aca="false">F761/F754-1</f>
        <v>0.00282438189912759</v>
      </c>
      <c r="L761" s="9" t="n">
        <f aca="false">F761/F731-1</f>
        <v>-0.0795812195605586</v>
      </c>
      <c r="M761" s="9" t="n">
        <f aca="false">B761/B754-1</f>
        <v>0.0349816456188861</v>
      </c>
      <c r="N761" s="9" t="n">
        <f aca="false">B761/B731-1</f>
        <v>-0.187247985306154</v>
      </c>
      <c r="O761" s="8" t="n">
        <f aca="false">MAX(O760,F761)</f>
        <v>5645.35730015574</v>
      </c>
      <c r="P761" s="9" t="n">
        <f aca="false">F761/O761-1</f>
        <v>-0.2159710905212</v>
      </c>
      <c r="Q761" s="8" t="n">
        <f aca="false">MAX(Q760,B761)</f>
        <v>67541.7555081824</v>
      </c>
      <c r="R761" s="9" t="n">
        <f aca="false">B761/Q761-1</f>
        <v>-0.440807435349237</v>
      </c>
      <c r="S761" s="9" t="n">
        <f aca="false">B761/INDEX($B:$B,$E761)-1</f>
        <v>-0.0961735728974674</v>
      </c>
      <c r="T761" s="0" t="n">
        <f aca="false">IF(AND($A761&gt;=CrashTest!$B$3,$A761&lt;=CrashTest!$C$3),1,IF(AND($A761&gt;=CrashTest!$B$4,$A761&lt;=CrashTest!$C$4),2,IF(AND($A761&gt;=CrashTest!$B$5,$A761&lt;=CrashTest!$C$5),3,IF(AND($A761&gt;=CrashTest!$B$6,$A761&lt;=CrashTest!$C$6),4,IF(AND($A761&gt;=CrashTest!$B$7,$A761&lt;=CrashTest!$C$7),5,0)))))</f>
        <v>0</v>
      </c>
      <c r="U761" s="8" t="str">
        <f aca="false">IF(T761=0,"",IF(T760=T761,MAX(U760,B761),B761))</f>
        <v/>
      </c>
      <c r="V761" s="9" t="str">
        <f aca="false">IF(T761=0,"",B761/U761-1)</f>
        <v/>
      </c>
      <c r="W761" s="8" t="str">
        <f aca="false">IF(T761=0,"",IF(T760=T761,MAX(W760,F761),F761))</f>
        <v/>
      </c>
      <c r="X761" s="9" t="str">
        <f aca="false">IF(T761=0,"",F761/W761-1)</f>
        <v/>
      </c>
    </row>
    <row r="762" customFormat="false" ht="15" hidden="false" customHeight="false" outlineLevel="0" collapsed="false">
      <c r="A762" s="5" t="n">
        <v>44590</v>
      </c>
      <c r="B762" s="6" t="n">
        <v>38088.2912279953</v>
      </c>
      <c r="C762" s="7" t="n">
        <v>39035.45181</v>
      </c>
      <c r="D762" s="0" t="n">
        <f aca="false">INT((ROW()-3)/30)</f>
        <v>25</v>
      </c>
      <c r="E762" s="0" t="n">
        <f aca="false">2+30*D762</f>
        <v>752</v>
      </c>
      <c r="F762" s="8" t="n">
        <f aca="false">INDEX($F:$F,$E762)*(2*B762/INDEX($B:$B,$E762)-C762/INDEX($C:$C,$E762))</f>
        <v>4404.7110811181</v>
      </c>
      <c r="G762" s="9" t="n">
        <f aca="false">B762/B761-1</f>
        <v>0.00845786317674668</v>
      </c>
      <c r="H762" s="9" t="n">
        <f aca="false">F762/F761-1</f>
        <v>-0.00483769767719311</v>
      </c>
      <c r="I762" s="9" t="n">
        <f aca="false">LN(B762/B761)</f>
        <v>0.00842229586026878</v>
      </c>
      <c r="J762" s="9" t="n">
        <f aca="false">LN(F762/F761)</f>
        <v>-0.00484943721345568</v>
      </c>
      <c r="K762" s="9" t="n">
        <f aca="false">F762/F755-1</f>
        <v>0.0100061655688803</v>
      </c>
      <c r="L762" s="9" t="n">
        <f aca="false">F762/F732-1</f>
        <v>-0.0871210590245214</v>
      </c>
      <c r="M762" s="9" t="n">
        <f aca="false">B762/B755-1</f>
        <v>0.0883491176516642</v>
      </c>
      <c r="N762" s="9" t="n">
        <f aca="false">B762/B732-1</f>
        <v>-0.191373681989339</v>
      </c>
      <c r="O762" s="8" t="n">
        <f aca="false">MAX(O761,F762)</f>
        <v>5645.35730015574</v>
      </c>
      <c r="P762" s="9" t="n">
        <f aca="false">F762/O762-1</f>
        <v>-0.219763985355438</v>
      </c>
      <c r="Q762" s="8" t="n">
        <f aca="false">MAX(Q761,B762)</f>
        <v>67541.7555081824</v>
      </c>
      <c r="R762" s="9" t="n">
        <f aca="false">B762/Q762-1</f>
        <v>-0.436077861147967</v>
      </c>
      <c r="S762" s="9" t="n">
        <f aca="false">B762/INDEX($B:$B,$E762)-1</f>
        <v>-0.0885291326415063</v>
      </c>
      <c r="T762" s="0" t="n">
        <f aca="false">IF(AND($A762&gt;=CrashTest!$B$3,$A762&lt;=CrashTest!$C$3),1,IF(AND($A762&gt;=CrashTest!$B$4,$A762&lt;=CrashTest!$C$4),2,IF(AND($A762&gt;=CrashTest!$B$5,$A762&lt;=CrashTest!$C$5),3,IF(AND($A762&gt;=CrashTest!$B$6,$A762&lt;=CrashTest!$C$6),4,IF(AND($A762&gt;=CrashTest!$B$7,$A762&lt;=CrashTest!$C$7),5,0)))))</f>
        <v>0</v>
      </c>
      <c r="U762" s="8" t="str">
        <f aca="false">IF(T762=0,"",IF(T761=T762,MAX(U761,B762),B762))</f>
        <v/>
      </c>
      <c r="V762" s="9" t="str">
        <f aca="false">IF(T762=0,"",B762/U762-1)</f>
        <v/>
      </c>
      <c r="W762" s="8" t="str">
        <f aca="false">IF(T762=0,"",IF(T761=T762,MAX(W761,F762),F762))</f>
        <v/>
      </c>
      <c r="X762" s="9" t="str">
        <f aca="false">IF(T762=0,"",F762/W762-1)</f>
        <v/>
      </c>
    </row>
    <row r="763" customFormat="false" ht="15" hidden="false" customHeight="false" outlineLevel="0" collapsed="false">
      <c r="A763" s="5" t="n">
        <v>44591</v>
      </c>
      <c r="B763" s="6" t="n">
        <v>37983.5063845704</v>
      </c>
      <c r="C763" s="7" t="n">
        <v>38573.11741</v>
      </c>
      <c r="D763" s="0" t="n">
        <f aca="false">INT((ROW()-3)/30)</f>
        <v>25</v>
      </c>
      <c r="E763" s="0" t="n">
        <f aca="false">2+30*D763</f>
        <v>752</v>
      </c>
      <c r="F763" s="8" t="n">
        <f aca="false">INDEX($F:$F,$E763)*(2*B763/INDEX($B:$B,$E763)-C763/INDEX($C:$C,$E763))</f>
        <v>4427.72522093754</v>
      </c>
      <c r="G763" s="9" t="n">
        <f aca="false">B763/B762-1</f>
        <v>-0.00275110381816979</v>
      </c>
      <c r="H763" s="9" t="n">
        <f aca="false">F763/F762-1</f>
        <v>0.0052248920293767</v>
      </c>
      <c r="I763" s="9" t="n">
        <f aca="false">LN(B763/B762)</f>
        <v>-0.00275489505927402</v>
      </c>
      <c r="J763" s="9" t="n">
        <f aca="false">LN(F763/F762)</f>
        <v>0.0052112896411181</v>
      </c>
      <c r="K763" s="9" t="n">
        <f aca="false">F763/F756-1</f>
        <v>0.00738994764566403</v>
      </c>
      <c r="L763" s="9" t="n">
        <f aca="false">F763/F733-1</f>
        <v>-0.083504904432797</v>
      </c>
      <c r="M763" s="9" t="n">
        <f aca="false">B763/B756-1</f>
        <v>0.0472127525121819</v>
      </c>
      <c r="N763" s="9" t="n">
        <f aca="false">B763/B733-1</f>
        <v>-0.180597341304468</v>
      </c>
      <c r="O763" s="8" t="n">
        <f aca="false">MAX(O762,F763)</f>
        <v>5645.35730015574</v>
      </c>
      <c r="P763" s="9" t="n">
        <f aca="false">F763/O763-1</f>
        <v>-0.215687336421489</v>
      </c>
      <c r="Q763" s="8" t="n">
        <f aca="false">MAX(Q762,B763)</f>
        <v>67541.7555081824</v>
      </c>
      <c r="R763" s="9" t="n">
        <f aca="false">B763/Q763-1</f>
        <v>-0.437629269497313</v>
      </c>
      <c r="S763" s="9" t="n">
        <f aca="false">B763/INDEX($B:$B,$E763)-1</f>
        <v>-0.0910366836248469</v>
      </c>
      <c r="T763" s="0" t="n">
        <f aca="false">IF(AND($A763&gt;=CrashTest!$B$3,$A763&lt;=CrashTest!$C$3),1,IF(AND($A763&gt;=CrashTest!$B$4,$A763&lt;=CrashTest!$C$4),2,IF(AND($A763&gt;=CrashTest!$B$5,$A763&lt;=CrashTest!$C$5),3,IF(AND($A763&gt;=CrashTest!$B$6,$A763&lt;=CrashTest!$C$6),4,IF(AND($A763&gt;=CrashTest!$B$7,$A763&lt;=CrashTest!$C$7),5,0)))))</f>
        <v>0</v>
      </c>
      <c r="U763" s="8" t="str">
        <f aca="false">IF(T763=0,"",IF(T762=T763,MAX(U762,B763),B763))</f>
        <v/>
      </c>
      <c r="V763" s="9" t="str">
        <f aca="false">IF(T763=0,"",B763/U763-1)</f>
        <v/>
      </c>
      <c r="W763" s="8" t="str">
        <f aca="false">IF(T763=0,"",IF(T762=T763,MAX(W762,F763),F763))</f>
        <v/>
      </c>
      <c r="X763" s="9" t="str">
        <f aca="false">IF(T763=0,"",F763/W763-1)</f>
        <v/>
      </c>
    </row>
    <row r="764" customFormat="false" ht="15" hidden="false" customHeight="false" outlineLevel="0" collapsed="false">
      <c r="A764" s="5" t="n">
        <v>44592</v>
      </c>
      <c r="B764" s="6" t="n">
        <v>38462.6724029807</v>
      </c>
      <c r="C764" s="7" t="n">
        <v>39749.23854</v>
      </c>
      <c r="D764" s="0" t="n">
        <f aca="false">INT((ROW()-3)/30)</f>
        <v>25</v>
      </c>
      <c r="E764" s="0" t="n">
        <f aca="false">2+30*D764</f>
        <v>752</v>
      </c>
      <c r="F764" s="8" t="n">
        <f aca="false">INDEX($F:$F,$E764)*(2*B764/INDEX($B:$B,$E764)-C764/INDEX($C:$C,$E764))</f>
        <v>4415.33378976655</v>
      </c>
      <c r="G764" s="9" t="n">
        <f aca="false">B764/B763-1</f>
        <v>0.0126151075563932</v>
      </c>
      <c r="H764" s="9" t="n">
        <f aca="false">F764/F763-1</f>
        <v>-0.00279859985718933</v>
      </c>
      <c r="I764" s="9" t="n">
        <f aca="false">LN(B764/B763)</f>
        <v>0.0125362000121896</v>
      </c>
      <c r="J764" s="9" t="n">
        <f aca="false">LN(F764/F763)</f>
        <v>-0.00280252325950147</v>
      </c>
      <c r="K764" s="9" t="n">
        <f aca="false">F764/F757-1</f>
        <v>0.00196878572295978</v>
      </c>
      <c r="L764" s="9" t="n">
        <f aca="false">F764/F734-1</f>
        <v>-0.082639384997409</v>
      </c>
      <c r="M764" s="9" t="n">
        <f aca="false">B764/B757-1</f>
        <v>0.049180597276677</v>
      </c>
      <c r="N764" s="9" t="n">
        <f aca="false">B764/B734-1</f>
        <v>-0.191281227589031</v>
      </c>
      <c r="O764" s="8" t="n">
        <f aca="false">MAX(O763,F764)</f>
        <v>5645.35730015574</v>
      </c>
      <c r="P764" s="9" t="n">
        <f aca="false">F764/O764-1</f>
        <v>-0.217882313729771</v>
      </c>
      <c r="Q764" s="8" t="n">
        <f aca="false">MAX(Q763,B764)</f>
        <v>67541.7555081824</v>
      </c>
      <c r="R764" s="9" t="n">
        <f aca="false">B764/Q764-1</f>
        <v>-0.430534902245454</v>
      </c>
      <c r="S764" s="9" t="n">
        <f aca="false">B764/INDEX($B:$B,$E764)-1</f>
        <v>-0.0795700136239584</v>
      </c>
      <c r="T764" s="0" t="n">
        <f aca="false">IF(AND($A764&gt;=CrashTest!$B$3,$A764&lt;=CrashTest!$C$3),1,IF(AND($A764&gt;=CrashTest!$B$4,$A764&lt;=CrashTest!$C$4),2,IF(AND($A764&gt;=CrashTest!$B$5,$A764&lt;=CrashTest!$C$5),3,IF(AND($A764&gt;=CrashTest!$B$6,$A764&lt;=CrashTest!$C$6),4,IF(AND($A764&gt;=CrashTest!$B$7,$A764&lt;=CrashTest!$C$7),5,0)))))</f>
        <v>0</v>
      </c>
      <c r="U764" s="8" t="str">
        <f aca="false">IF(T764=0,"",IF(T763=T764,MAX(U763,B764),B764))</f>
        <v/>
      </c>
      <c r="V764" s="9" t="str">
        <f aca="false">IF(T764=0,"",B764/U764-1)</f>
        <v/>
      </c>
      <c r="W764" s="8" t="str">
        <f aca="false">IF(T764=0,"",IF(T763=T764,MAX(W763,F764),F764))</f>
        <v/>
      </c>
      <c r="X764" s="9" t="str">
        <f aca="false">IF(T764=0,"",F764/W764-1)</f>
        <v/>
      </c>
    </row>
    <row r="765" customFormat="false" ht="15" hidden="false" customHeight="false" outlineLevel="0" collapsed="false">
      <c r="A765" s="5" t="n">
        <v>44593</v>
      </c>
      <c r="B765" s="6" t="n">
        <v>38787.9640824079</v>
      </c>
      <c r="C765" s="7" t="n">
        <v>40207.19782</v>
      </c>
      <c r="D765" s="0" t="n">
        <f aca="false">INT((ROW()-3)/30)</f>
        <v>25</v>
      </c>
      <c r="E765" s="0" t="n">
        <f aca="false">2+30*D765</f>
        <v>752</v>
      </c>
      <c r="F765" s="8" t="n">
        <f aca="false">INDEX($F:$F,$E765)*(2*B765/INDEX($B:$B,$E765)-C765/INDEX($C:$C,$E765))</f>
        <v>4440.62142917755</v>
      </c>
      <c r="G765" s="9" t="n">
        <f aca="false">B765/B764-1</f>
        <v>0.00845733432193851</v>
      </c>
      <c r="H765" s="9" t="n">
        <f aca="false">F765/F764-1</f>
        <v>0.0057272316465864</v>
      </c>
      <c r="I765" s="9" t="n">
        <f aca="false">LN(B765/B764)</f>
        <v>0.00842177144079014</v>
      </c>
      <c r="J765" s="9" t="n">
        <f aca="false">LN(F765/F764)</f>
        <v>0.00571089340765656</v>
      </c>
      <c r="K765" s="9" t="n">
        <f aca="false">F765/F758-1</f>
        <v>0.00777394143083221</v>
      </c>
      <c r="L765" s="9" t="n">
        <f aca="false">F765/F735-1</f>
        <v>-0.0837329198876099</v>
      </c>
      <c r="M765" s="9" t="n">
        <f aca="false">B765/B758-1</f>
        <v>0.049668439193151</v>
      </c>
      <c r="N765" s="9" t="n">
        <f aca="false">B765/B735-1</f>
        <v>-0.18086866010903</v>
      </c>
      <c r="O765" s="8" t="n">
        <f aca="false">MAX(O764,F765)</f>
        <v>5645.35730015574</v>
      </c>
      <c r="P765" s="9" t="n">
        <f aca="false">F765/O765-1</f>
        <v>-0.21340294456561</v>
      </c>
      <c r="Q765" s="8" t="n">
        <f aca="false">MAX(Q764,B765)</f>
        <v>67541.7555081824</v>
      </c>
      <c r="R765" s="9" t="n">
        <f aca="false">B765/Q765-1</f>
        <v>-0.425718745529069</v>
      </c>
      <c r="S765" s="9" t="n">
        <f aca="false">B765/INDEX($B:$B,$E765)-1</f>
        <v>-0.0717856295092391</v>
      </c>
      <c r="T765" s="0" t="n">
        <f aca="false">IF(AND($A765&gt;=CrashTest!$B$3,$A765&lt;=CrashTest!$C$3),1,IF(AND($A765&gt;=CrashTest!$B$4,$A765&lt;=CrashTest!$C$4),2,IF(AND($A765&gt;=CrashTest!$B$5,$A765&lt;=CrashTest!$C$5),3,IF(AND($A765&gt;=CrashTest!$B$6,$A765&lt;=CrashTest!$C$6),4,IF(AND($A765&gt;=CrashTest!$B$7,$A765&lt;=CrashTest!$C$7),5,0)))))</f>
        <v>0</v>
      </c>
      <c r="U765" s="8" t="str">
        <f aca="false">IF(T765=0,"",IF(T764=T765,MAX(U764,B765),B765))</f>
        <v/>
      </c>
      <c r="V765" s="9" t="str">
        <f aca="false">IF(T765=0,"",B765/U765-1)</f>
        <v/>
      </c>
      <c r="W765" s="8" t="str">
        <f aca="false">IF(T765=0,"",IF(T764=T765,MAX(W764,F765),F765))</f>
        <v/>
      </c>
      <c r="X765" s="9" t="str">
        <f aca="false">IF(T765=0,"",F765/W765-1)</f>
        <v/>
      </c>
    </row>
    <row r="766" customFormat="false" ht="15" hidden="false" customHeight="false" outlineLevel="0" collapsed="false">
      <c r="A766" s="5" t="n">
        <v>44594</v>
      </c>
      <c r="B766" s="6" t="n">
        <v>36942.3307493279</v>
      </c>
      <c r="C766" s="7" t="n">
        <v>36772.19617</v>
      </c>
      <c r="D766" s="0" t="n">
        <f aca="false">INT((ROW()-3)/30)</f>
        <v>25</v>
      </c>
      <c r="E766" s="0" t="n">
        <f aca="false">2+30*D766</f>
        <v>752</v>
      </c>
      <c r="F766" s="8" t="n">
        <f aca="false">INDEX($F:$F,$E766)*(2*B766/INDEX($B:$B,$E766)-C766/INDEX($C:$C,$E766))</f>
        <v>4379.9548164093</v>
      </c>
      <c r="G766" s="9" t="n">
        <f aca="false">B766/B765-1</f>
        <v>-0.0475826297342862</v>
      </c>
      <c r="H766" s="9" t="n">
        <f aca="false">F766/F765-1</f>
        <v>-0.0136617394064779</v>
      </c>
      <c r="I766" s="9" t="n">
        <f aca="false">LN(B766/B765)</f>
        <v>-0.048751926121516</v>
      </c>
      <c r="J766" s="9" t="n">
        <f aca="false">LN(F766/F765)</f>
        <v>-0.0137559197300489</v>
      </c>
      <c r="K766" s="9" t="n">
        <f aca="false">F766/F759-1</f>
        <v>-0.00634736214009801</v>
      </c>
      <c r="L766" s="9" t="n">
        <f aca="false">F766/F736-1</f>
        <v>-0.0889557691507139</v>
      </c>
      <c r="M766" s="9" t="n">
        <f aca="false">B766/B759-1</f>
        <v>0.00316370783922193</v>
      </c>
      <c r="N766" s="9" t="n">
        <f aca="false">B766/B736-1</f>
        <v>-0.204744862133663</v>
      </c>
      <c r="O766" s="8" t="n">
        <f aca="false">MAX(O765,F766)</f>
        <v>5645.35730015574</v>
      </c>
      <c r="P766" s="9" t="n">
        <f aca="false">F766/O766-1</f>
        <v>-0.224149228554857</v>
      </c>
      <c r="Q766" s="8" t="n">
        <f aca="false">MAX(Q765,B766)</f>
        <v>67541.7555081824</v>
      </c>
      <c r="R766" s="9" t="n">
        <f aca="false">B766/Q766-1</f>
        <v>-0.453044557823901</v>
      </c>
      <c r="S766" s="9" t="n">
        <f aca="false">B766/INDEX($B:$B,$E766)-1</f>
        <v>-0.115952510214344</v>
      </c>
      <c r="T766" s="0" t="n">
        <f aca="false">IF(AND($A766&gt;=CrashTest!$B$3,$A766&lt;=CrashTest!$C$3),1,IF(AND($A766&gt;=CrashTest!$B$4,$A766&lt;=CrashTest!$C$4),2,IF(AND($A766&gt;=CrashTest!$B$5,$A766&lt;=CrashTest!$C$5),3,IF(AND($A766&gt;=CrashTest!$B$6,$A766&lt;=CrashTest!$C$6),4,IF(AND($A766&gt;=CrashTest!$B$7,$A766&lt;=CrashTest!$C$7),5,0)))))</f>
        <v>0</v>
      </c>
      <c r="U766" s="8" t="str">
        <f aca="false">IF(T766=0,"",IF(T765=T766,MAX(U765,B766),B766))</f>
        <v/>
      </c>
      <c r="V766" s="9" t="str">
        <f aca="false">IF(T766=0,"",B766/U766-1)</f>
        <v/>
      </c>
      <c r="W766" s="8" t="str">
        <f aca="false">IF(T766=0,"",IF(T765=T766,MAX(W765,F766),F766))</f>
        <v/>
      </c>
      <c r="X766" s="9" t="str">
        <f aca="false">IF(T766=0,"",F766/W766-1)</f>
        <v/>
      </c>
    </row>
    <row r="767" customFormat="false" ht="15" hidden="false" customHeight="false" outlineLevel="0" collapsed="false">
      <c r="A767" s="5" t="n">
        <v>44595</v>
      </c>
      <c r="B767" s="6" t="n">
        <v>37057.6521879018</v>
      </c>
      <c r="C767" s="7" t="n">
        <v>37579.87469</v>
      </c>
      <c r="D767" s="0" t="n">
        <f aca="false">INT((ROW()-3)/30)</f>
        <v>25</v>
      </c>
      <c r="E767" s="0" t="n">
        <f aca="false">2+30*D767</f>
        <v>752</v>
      </c>
      <c r="F767" s="8" t="n">
        <f aca="false">INDEX($F:$F,$E767)*(2*B767/INDEX($B:$B,$E767)-C767/INDEX($C:$C,$E767))</f>
        <v>4325.04622436495</v>
      </c>
      <c r="G767" s="9" t="n">
        <f aca="false">B767/B766-1</f>
        <v>0.00312166114684032</v>
      </c>
      <c r="H767" s="9" t="n">
        <f aca="false">F767/F766-1</f>
        <v>-0.0125363375527621</v>
      </c>
      <c r="I767" s="9" t="n">
        <f aca="false">LN(B767/B766)</f>
        <v>0.00311679887895635</v>
      </c>
      <c r="J767" s="9" t="n">
        <f aca="false">LN(F767/F766)</f>
        <v>-0.0126155804056899</v>
      </c>
      <c r="K767" s="9" t="n">
        <f aca="false">F767/F760-1</f>
        <v>-0.0121973284845794</v>
      </c>
      <c r="L767" s="9" t="n">
        <f aca="false">F767/F737-1</f>
        <v>-0.0993814731100802</v>
      </c>
      <c r="M767" s="9" t="n">
        <f aca="false">B767/B760-1</f>
        <v>0.000964699781047296</v>
      </c>
      <c r="N767" s="9" t="n">
        <f aca="false">B767/B737-1</f>
        <v>-0.19274858249247</v>
      </c>
      <c r="O767" s="8" t="n">
        <f aca="false">MAX(O766,F767)</f>
        <v>5645.35730015574</v>
      </c>
      <c r="P767" s="9" t="n">
        <f aca="false">F767/O767-1</f>
        <v>-0.233875555716264</v>
      </c>
      <c r="Q767" s="8" t="n">
        <f aca="false">MAX(Q766,B767)</f>
        <v>67541.7555081824</v>
      </c>
      <c r="R767" s="9" t="n">
        <f aca="false">B767/Q767-1</f>
        <v>-0.451337148271007</v>
      </c>
      <c r="S767" s="9" t="n">
        <f aca="false">B767/INDEX($B:$B,$E767)-1</f>
        <v>-0.113192813513519</v>
      </c>
      <c r="T767" s="0" t="n">
        <f aca="false">IF(AND($A767&gt;=CrashTest!$B$3,$A767&lt;=CrashTest!$C$3),1,IF(AND($A767&gt;=CrashTest!$B$4,$A767&lt;=CrashTest!$C$4),2,IF(AND($A767&gt;=CrashTest!$B$5,$A767&lt;=CrashTest!$C$5),3,IF(AND($A767&gt;=CrashTest!$B$6,$A767&lt;=CrashTest!$C$6),4,IF(AND($A767&gt;=CrashTest!$B$7,$A767&lt;=CrashTest!$C$7),5,0)))))</f>
        <v>0</v>
      </c>
      <c r="U767" s="8" t="str">
        <f aca="false">IF(T767=0,"",IF(T766=T767,MAX(U766,B767),B767))</f>
        <v/>
      </c>
      <c r="V767" s="9" t="str">
        <f aca="false">IF(T767=0,"",B767/U767-1)</f>
        <v/>
      </c>
      <c r="W767" s="8" t="str">
        <f aca="false">IF(T767=0,"",IF(T766=T767,MAX(W766,F767),F767))</f>
        <v/>
      </c>
      <c r="X767" s="9" t="str">
        <f aca="false">IF(T767=0,"",F767/W767-1)</f>
        <v/>
      </c>
    </row>
    <row r="768" customFormat="false" ht="15" hidden="false" customHeight="false" outlineLevel="0" collapsed="false">
      <c r="A768" s="5" t="n">
        <v>44596</v>
      </c>
      <c r="B768" s="6" t="n">
        <v>41079.9060881356</v>
      </c>
      <c r="C768" s="7" t="n">
        <v>45678.25484</v>
      </c>
      <c r="D768" s="0" t="n">
        <f aca="false">INT((ROW()-3)/30)</f>
        <v>25</v>
      </c>
      <c r="E768" s="0" t="n">
        <f aca="false">2+30*D768</f>
        <v>752</v>
      </c>
      <c r="F768" s="8" t="n">
        <f aca="false">INDEX($F:$F,$E768)*(2*B768/INDEX($B:$B,$E768)-C768/INDEX($C:$C,$E768))</f>
        <v>4396.64840697899</v>
      </c>
      <c r="G768" s="9" t="n">
        <f aca="false">B768/B767-1</f>
        <v>0.108540440712187</v>
      </c>
      <c r="H768" s="9" t="n">
        <f aca="false">F768/F767-1</f>
        <v>0.0165552410077541</v>
      </c>
      <c r="I768" s="9" t="n">
        <f aca="false">LN(B768/B767)</f>
        <v>0.103044231783312</v>
      </c>
      <c r="J768" s="9" t="n">
        <f aca="false">LN(F768/F767)</f>
        <v>0.0164196969360339</v>
      </c>
      <c r="K768" s="9" t="n">
        <f aca="false">F768/F761-1</f>
        <v>-0.00665930849601726</v>
      </c>
      <c r="L768" s="9" t="n">
        <f aca="false">F768/F738-1</f>
        <v>-0.0701081014493539</v>
      </c>
      <c r="M768" s="9" t="n">
        <f aca="false">B768/B761-1</f>
        <v>0.087666392413349</v>
      </c>
      <c r="N768" s="9" t="n">
        <f aca="false">B768/B738-1</f>
        <v>-0.0563056465888314</v>
      </c>
      <c r="O768" s="8" t="n">
        <f aca="false">MAX(O767,F768)</f>
        <v>5645.35730015574</v>
      </c>
      <c r="P768" s="9" t="n">
        <f aca="false">F768/O768-1</f>
        <v>-0.221192180899215</v>
      </c>
      <c r="Q768" s="8" t="n">
        <f aca="false">MAX(Q767,B768)</f>
        <v>67541.7555081824</v>
      </c>
      <c r="R768" s="9" t="n">
        <f aca="false">B768/Q768-1</f>
        <v>-0.391785040541936</v>
      </c>
      <c r="S768" s="9" t="n">
        <f aca="false">B768/INDEX($B:$B,$E768)-1</f>
        <v>-0.0169383706655416</v>
      </c>
      <c r="T768" s="0" t="n">
        <f aca="false">IF(AND($A768&gt;=CrashTest!$B$3,$A768&lt;=CrashTest!$C$3),1,IF(AND($A768&gt;=CrashTest!$B$4,$A768&lt;=CrashTest!$C$4),2,IF(AND($A768&gt;=CrashTest!$B$5,$A768&lt;=CrashTest!$C$5),3,IF(AND($A768&gt;=CrashTest!$B$6,$A768&lt;=CrashTest!$C$6),4,IF(AND($A768&gt;=CrashTest!$B$7,$A768&lt;=CrashTest!$C$7),5,0)))))</f>
        <v>0</v>
      </c>
      <c r="U768" s="8" t="str">
        <f aca="false">IF(T768=0,"",IF(T767=T768,MAX(U767,B768),B768))</f>
        <v/>
      </c>
      <c r="V768" s="9" t="str">
        <f aca="false">IF(T768=0,"",B768/U768-1)</f>
        <v/>
      </c>
      <c r="W768" s="8" t="str">
        <f aca="false">IF(T768=0,"",IF(T767=T768,MAX(W767,F768),F768))</f>
        <v/>
      </c>
      <c r="X768" s="9" t="str">
        <f aca="false">IF(T768=0,"",F768/W768-1)</f>
        <v/>
      </c>
    </row>
    <row r="769" customFormat="false" ht="15" hidden="false" customHeight="false" outlineLevel="0" collapsed="false">
      <c r="A769" s="5" t="n">
        <v>44597</v>
      </c>
      <c r="B769" s="6" t="n">
        <v>41508.5816925774</v>
      </c>
      <c r="C769" s="7" t="n">
        <v>45319.61874</v>
      </c>
      <c r="D769" s="0" t="n">
        <f aca="false">INT((ROW()-3)/30)</f>
        <v>25</v>
      </c>
      <c r="E769" s="0" t="n">
        <f aca="false">2+30*D769</f>
        <v>752</v>
      </c>
      <c r="F769" s="8" t="n">
        <f aca="false">INDEX($F:$F,$E769)*(2*B769/INDEX($B:$B,$E769)-C769/INDEX($C:$C,$E769))</f>
        <v>4525.20488149769</v>
      </c>
      <c r="G769" s="9" t="n">
        <f aca="false">B769/B768-1</f>
        <v>0.0104351651515973</v>
      </c>
      <c r="H769" s="9" t="n">
        <f aca="false">F769/F768-1</f>
        <v>0.0292396531673163</v>
      </c>
      <c r="I769" s="9" t="n">
        <f aca="false">LN(B769/B768)</f>
        <v>0.0103810946468616</v>
      </c>
      <c r="J769" s="9" t="n">
        <f aca="false">LN(F769/F768)</f>
        <v>0.0288203288287307</v>
      </c>
      <c r="K769" s="9" t="n">
        <f aca="false">F769/F762-1</f>
        <v>0.0273556649143487</v>
      </c>
      <c r="L769" s="9" t="n">
        <f aca="false">F769/F739-1</f>
        <v>-0.0366621738198789</v>
      </c>
      <c r="M769" s="9" t="n">
        <f aca="false">B769/B762-1</f>
        <v>0.0897990000157356</v>
      </c>
      <c r="N769" s="9" t="n">
        <f aca="false">B769/B739-1</f>
        <v>-0.0379275678895135</v>
      </c>
      <c r="O769" s="8" t="n">
        <f aca="false">MAX(O768,F769)</f>
        <v>5645.35730015574</v>
      </c>
      <c r="P769" s="9" t="n">
        <f aca="false">F769/O769-1</f>
        <v>-0.198420110384714</v>
      </c>
      <c r="Q769" s="8" t="n">
        <f aca="false">MAX(Q768,B769)</f>
        <v>67541.7555081824</v>
      </c>
      <c r="R769" s="9" t="n">
        <f aca="false">B769/Q769-1</f>
        <v>-0.38543821699232</v>
      </c>
      <c r="S769" s="9" t="n">
        <f aca="false">B769/INDEX($B:$B,$E769)-1</f>
        <v>-0.00667996020923833</v>
      </c>
      <c r="T769" s="0" t="n">
        <f aca="false">IF(AND($A769&gt;=CrashTest!$B$3,$A769&lt;=CrashTest!$C$3),1,IF(AND($A769&gt;=CrashTest!$B$4,$A769&lt;=CrashTest!$C$4),2,IF(AND($A769&gt;=CrashTest!$B$5,$A769&lt;=CrashTest!$C$5),3,IF(AND($A769&gt;=CrashTest!$B$6,$A769&lt;=CrashTest!$C$6),4,IF(AND($A769&gt;=CrashTest!$B$7,$A769&lt;=CrashTest!$C$7),5,0)))))</f>
        <v>0</v>
      </c>
      <c r="U769" s="8" t="str">
        <f aca="false">IF(T769=0,"",IF(T768=T769,MAX(U768,B769),B769))</f>
        <v/>
      </c>
      <c r="V769" s="9" t="str">
        <f aca="false">IF(T769=0,"",B769/U769-1)</f>
        <v/>
      </c>
      <c r="W769" s="8" t="str">
        <f aca="false">IF(T769=0,"",IF(T768=T769,MAX(W768,F769),F769))</f>
        <v/>
      </c>
      <c r="X769" s="9" t="str">
        <f aca="false">IF(T769=0,"",F769/W769-1)</f>
        <v/>
      </c>
    </row>
    <row r="770" customFormat="false" ht="15" hidden="false" customHeight="false" outlineLevel="0" collapsed="false">
      <c r="A770" s="5" t="n">
        <v>44598</v>
      </c>
      <c r="B770" s="6" t="n">
        <v>42358.2251732905</v>
      </c>
      <c r="C770" s="7" t="n">
        <v>47167.45019</v>
      </c>
      <c r="D770" s="0" t="n">
        <f aca="false">INT((ROW()-3)/30)</f>
        <v>25</v>
      </c>
      <c r="E770" s="0" t="n">
        <f aca="false">2+30*D770</f>
        <v>752</v>
      </c>
      <c r="F770" s="8" t="n">
        <f aca="false">INDEX($F:$F,$E770)*(2*B770/INDEX($B:$B,$E770)-C770/INDEX($C:$C,$E770))</f>
        <v>4526.75339914746</v>
      </c>
      <c r="G770" s="9" t="n">
        <f aca="false">B770/B769-1</f>
        <v>0.0204691041241969</v>
      </c>
      <c r="H770" s="9" t="n">
        <f aca="false">F770/F769-1</f>
        <v>0.000342198351306111</v>
      </c>
      <c r="I770" s="9" t="n">
        <f aca="false">LN(B770/B769)</f>
        <v>0.0202624275759423</v>
      </c>
      <c r="J770" s="9" t="n">
        <f aca="false">LN(F770/F769)</f>
        <v>0.000342139814803975</v>
      </c>
      <c r="K770" s="9" t="n">
        <f aca="false">F770/F763-1</f>
        <v>0.0223654751070903</v>
      </c>
      <c r="L770" s="9" t="n">
        <f aca="false">F770/F740-1</f>
        <v>-0.0247922814147122</v>
      </c>
      <c r="M770" s="9" t="n">
        <f aca="false">B770/B763-1</f>
        <v>0.115174169136138</v>
      </c>
      <c r="N770" s="9" t="n">
        <f aca="false">B770/B740-1</f>
        <v>0.0203657885395385</v>
      </c>
      <c r="O770" s="8" t="n">
        <f aca="false">MAX(O769,F770)</f>
        <v>5645.35730015574</v>
      </c>
      <c r="P770" s="9" t="n">
        <f aca="false">F770/O770-1</f>
        <v>-0.198145811068048</v>
      </c>
      <c r="Q770" s="8" t="n">
        <f aca="false">MAX(Q769,B770)</f>
        <v>67541.7555081824</v>
      </c>
      <c r="R770" s="9" t="n">
        <f aca="false">B770/Q770-1</f>
        <v>-0.372858687865183</v>
      </c>
      <c r="S770" s="9" t="n">
        <f aca="false">B770/INDEX($B:$B,$E770)-1</f>
        <v>0.0136524111138903</v>
      </c>
      <c r="T770" s="0" t="n">
        <f aca="false">IF(AND($A770&gt;=CrashTest!$B$3,$A770&lt;=CrashTest!$C$3),1,IF(AND($A770&gt;=CrashTest!$B$4,$A770&lt;=CrashTest!$C$4),2,IF(AND($A770&gt;=CrashTest!$B$5,$A770&lt;=CrashTest!$C$5),3,IF(AND($A770&gt;=CrashTest!$B$6,$A770&lt;=CrashTest!$C$6),4,IF(AND($A770&gt;=CrashTest!$B$7,$A770&lt;=CrashTest!$C$7),5,0)))))</f>
        <v>0</v>
      </c>
      <c r="U770" s="8" t="str">
        <f aca="false">IF(T770=0,"",IF(T769=T770,MAX(U769,B770),B770))</f>
        <v/>
      </c>
      <c r="V770" s="9" t="str">
        <f aca="false">IF(T770=0,"",B770/U770-1)</f>
        <v/>
      </c>
      <c r="W770" s="8" t="str">
        <f aca="false">IF(T770=0,"",IF(T769=T770,MAX(W769,F770),F770))</f>
        <v/>
      </c>
      <c r="X770" s="9" t="str">
        <f aca="false">IF(T770=0,"",F770/W770-1)</f>
        <v/>
      </c>
    </row>
    <row r="771" customFormat="false" ht="15" hidden="false" customHeight="false" outlineLevel="0" collapsed="false">
      <c r="A771" s="5" t="n">
        <v>44599</v>
      </c>
      <c r="B771" s="6" t="n">
        <v>43888.980119813</v>
      </c>
      <c r="C771" s="7" t="n">
        <v>49805.26975</v>
      </c>
      <c r="D771" s="0" t="n">
        <f aca="false">INT((ROW()-3)/30)</f>
        <v>25</v>
      </c>
      <c r="E771" s="0" t="n">
        <f aca="false">2+30*D771</f>
        <v>752</v>
      </c>
      <c r="F771" s="8" t="n">
        <f aca="false">INDEX($F:$F,$E771)*(2*B771/INDEX($B:$B,$E771)-C771/INDEX($C:$C,$E771))</f>
        <v>4597.96885126005</v>
      </c>
      <c r="G771" s="9" t="n">
        <f aca="false">B771/B770-1</f>
        <v>0.0361383164724225</v>
      </c>
      <c r="H771" s="9" t="n">
        <f aca="false">F771/F770-1</f>
        <v>0.0157321253960954</v>
      </c>
      <c r="I771" s="9" t="n">
        <f aca="false">LN(B771/B770)</f>
        <v>0.0355006450341259</v>
      </c>
      <c r="J771" s="9" t="n">
        <f aca="false">LN(F771/F770)</f>
        <v>0.0156096582867031</v>
      </c>
      <c r="K771" s="9" t="n">
        <f aca="false">F771/F764-1</f>
        <v>0.0413638175933124</v>
      </c>
      <c r="L771" s="9" t="n">
        <f aca="false">F771/F741-1</f>
        <v>-0.0166619596791506</v>
      </c>
      <c r="M771" s="9" t="n">
        <f aca="false">B771/B764-1</f>
        <v>0.141079841254395</v>
      </c>
      <c r="N771" s="9" t="n">
        <f aca="false">B771/B741-1</f>
        <v>0.0499803011249091</v>
      </c>
      <c r="O771" s="8" t="n">
        <f aca="false">MAX(O770,F771)</f>
        <v>5645.35730015574</v>
      </c>
      <c r="P771" s="9" t="n">
        <f aca="false">F771/O771-1</f>
        <v>-0.185530940418386</v>
      </c>
      <c r="Q771" s="8" t="n">
        <f aca="false">MAX(Q770,B771)</f>
        <v>67541.7555081824</v>
      </c>
      <c r="R771" s="9" t="n">
        <f aca="false">B771/Q771-1</f>
        <v>-0.350194856654325</v>
      </c>
      <c r="S771" s="9" t="n">
        <f aca="false">B771/INDEX($B:$B,$E771)-1</f>
        <v>0.050284102739758</v>
      </c>
      <c r="T771" s="0" t="n">
        <f aca="false">IF(AND($A771&gt;=CrashTest!$B$3,$A771&lt;=CrashTest!$C$3),1,IF(AND($A771&gt;=CrashTest!$B$4,$A771&lt;=CrashTest!$C$4),2,IF(AND($A771&gt;=CrashTest!$B$5,$A771&lt;=CrashTest!$C$5),3,IF(AND($A771&gt;=CrashTest!$B$6,$A771&lt;=CrashTest!$C$6),4,IF(AND($A771&gt;=CrashTest!$B$7,$A771&lt;=CrashTest!$C$7),5,0)))))</f>
        <v>0</v>
      </c>
      <c r="U771" s="8" t="str">
        <f aca="false">IF(T771=0,"",IF(T770=T771,MAX(U770,B771),B771))</f>
        <v/>
      </c>
      <c r="V771" s="9" t="str">
        <f aca="false">IF(T771=0,"",B771/U771-1)</f>
        <v/>
      </c>
      <c r="W771" s="8" t="str">
        <f aca="false">IF(T771=0,"",IF(T770=T771,MAX(W770,F771),F771))</f>
        <v/>
      </c>
      <c r="X771" s="9" t="str">
        <f aca="false">IF(T771=0,"",F771/W771-1)</f>
        <v/>
      </c>
    </row>
    <row r="772" customFormat="false" ht="15" hidden="false" customHeight="false" outlineLevel="0" collapsed="false">
      <c r="A772" s="5" t="n">
        <v>44600</v>
      </c>
      <c r="B772" s="6" t="n">
        <v>44167.4447945646</v>
      </c>
      <c r="C772" s="7" t="n">
        <v>50224.66099</v>
      </c>
      <c r="D772" s="0" t="n">
        <f aca="false">INT((ROW()-3)/30)</f>
        <v>25</v>
      </c>
      <c r="E772" s="0" t="n">
        <f aca="false">2+30*D772</f>
        <v>752</v>
      </c>
      <c r="F772" s="8" t="n">
        <f aca="false">INDEX($F:$F,$E772)*(2*B772/INDEX($B:$B,$E772)-C772/INDEX($C:$C,$E772))</f>
        <v>4616.90847174347</v>
      </c>
      <c r="G772" s="9" t="n">
        <f aca="false">B772/B771-1</f>
        <v>0.00634475155247216</v>
      </c>
      <c r="H772" s="9" t="n">
        <f aca="false">F772/F771-1</f>
        <v>0.00411912761832545</v>
      </c>
      <c r="I772" s="9" t="n">
        <f aca="false">LN(B772/B771)</f>
        <v>0.00632470835108863</v>
      </c>
      <c r="J772" s="9" t="n">
        <f aca="false">LN(F772/F771)</f>
        <v>0.00411066723712652</v>
      </c>
      <c r="K772" s="9" t="n">
        <f aca="false">F772/F765-1</f>
        <v>0.0396987325709894</v>
      </c>
      <c r="L772" s="9" t="n">
        <f aca="false">F772/F742-1</f>
        <v>-0.00773210528228141</v>
      </c>
      <c r="M772" s="9" t="n">
        <f aca="false">B772/B765-1</f>
        <v>0.138689432132287</v>
      </c>
      <c r="N772" s="9" t="n">
        <f aca="false">B772/B742-1</f>
        <v>0.0544554048717465</v>
      </c>
      <c r="O772" s="8" t="n">
        <f aca="false">MAX(O771,F772)</f>
        <v>5645.35730015574</v>
      </c>
      <c r="P772" s="9" t="n">
        <f aca="false">F772/O772-1</f>
        <v>-0.182176038420792</v>
      </c>
      <c r="Q772" s="8" t="n">
        <f aca="false">MAX(Q771,B772)</f>
        <v>67541.7555081824</v>
      </c>
      <c r="R772" s="9" t="n">
        <f aca="false">B772/Q772-1</f>
        <v>-0.346072004462278</v>
      </c>
      <c r="S772" s="9" t="n">
        <f aca="false">B772/INDEX($B:$B,$E772)-1</f>
        <v>0.056947894431153</v>
      </c>
      <c r="T772" s="0" t="n">
        <f aca="false">IF(AND($A772&gt;=CrashTest!$B$3,$A772&lt;=CrashTest!$C$3),1,IF(AND($A772&gt;=CrashTest!$B$4,$A772&lt;=CrashTest!$C$4),2,IF(AND($A772&gt;=CrashTest!$B$5,$A772&lt;=CrashTest!$C$5),3,IF(AND($A772&gt;=CrashTest!$B$6,$A772&lt;=CrashTest!$C$6),4,IF(AND($A772&gt;=CrashTest!$B$7,$A772&lt;=CrashTest!$C$7),5,0)))))</f>
        <v>0</v>
      </c>
      <c r="U772" s="8" t="str">
        <f aca="false">IF(T772=0,"",IF(T771=T772,MAX(U771,B772),B772))</f>
        <v/>
      </c>
      <c r="V772" s="9" t="str">
        <f aca="false">IF(T772=0,"",B772/U772-1)</f>
        <v/>
      </c>
      <c r="W772" s="8" t="str">
        <f aca="false">IF(T772=0,"",IF(T771=T772,MAX(W771,F772),F772))</f>
        <v/>
      </c>
      <c r="X772" s="9" t="str">
        <f aca="false">IF(T772=0,"",F772/W772-1)</f>
        <v/>
      </c>
    </row>
    <row r="773" customFormat="false" ht="15" hidden="false" customHeight="false" outlineLevel="0" collapsed="false">
      <c r="A773" s="5" t="n">
        <v>44601</v>
      </c>
      <c r="B773" s="6" t="n">
        <v>44405.0732042665</v>
      </c>
      <c r="C773" s="7" t="n">
        <v>50728.64153</v>
      </c>
      <c r="D773" s="0" t="n">
        <f aca="false">INT((ROW()-3)/30)</f>
        <v>25</v>
      </c>
      <c r="E773" s="0" t="n">
        <f aca="false">2+30*D773</f>
        <v>752</v>
      </c>
      <c r="F773" s="8" t="n">
        <f aca="false">INDEX($F:$F,$E773)*(2*B773/INDEX($B:$B,$E773)-C773/INDEX($C:$C,$E773))</f>
        <v>4618.6105922482</v>
      </c>
      <c r="G773" s="9" t="n">
        <f aca="false">B773/B772-1</f>
        <v>0.00538017109224165</v>
      </c>
      <c r="H773" s="9" t="n">
        <f aca="false">F773/F772-1</f>
        <v>0.000368671052315861</v>
      </c>
      <c r="I773" s="9" t="n">
        <f aca="false">LN(B773/B772)</f>
        <v>0.00536574967508676</v>
      </c>
      <c r="J773" s="9" t="n">
        <f aca="false">LN(F773/F772)</f>
        <v>0.000368603109841889</v>
      </c>
      <c r="K773" s="9" t="n">
        <f aca="false">F773/F766-1</f>
        <v>0.0544881821485419</v>
      </c>
      <c r="L773" s="9" t="n">
        <f aca="false">F773/F743-1</f>
        <v>-0.00603278129323892</v>
      </c>
      <c r="M773" s="9" t="n">
        <f aca="false">B773/B766-1</f>
        <v>0.202010601485245</v>
      </c>
      <c r="N773" s="9" t="n">
        <f aca="false">B773/B743-1</f>
        <v>0.0618916990070941</v>
      </c>
      <c r="O773" s="8" t="n">
        <f aca="false">MAX(O772,F773)</f>
        <v>5645.35730015574</v>
      </c>
      <c r="P773" s="9" t="n">
        <f aca="false">F773/O773-1</f>
        <v>-0.181874530400267</v>
      </c>
      <c r="Q773" s="8" t="n">
        <f aca="false">MAX(Q772,B773)</f>
        <v>67541.7555081824</v>
      </c>
      <c r="R773" s="9" t="n">
        <f aca="false">B773/Q773-1</f>
        <v>-0.342553759964279</v>
      </c>
      <c r="S773" s="9" t="n">
        <f aca="false">B773/INDEX($B:$B,$E773)-1</f>
        <v>0.062634454938777</v>
      </c>
      <c r="T773" s="0" t="n">
        <f aca="false">IF(AND($A773&gt;=CrashTest!$B$3,$A773&lt;=CrashTest!$C$3),1,IF(AND($A773&gt;=CrashTest!$B$4,$A773&lt;=CrashTest!$C$4),2,IF(AND($A773&gt;=CrashTest!$B$5,$A773&lt;=CrashTest!$C$5),3,IF(AND($A773&gt;=CrashTest!$B$6,$A773&lt;=CrashTest!$C$6),4,IF(AND($A773&gt;=CrashTest!$B$7,$A773&lt;=CrashTest!$C$7),5,0)))))</f>
        <v>0</v>
      </c>
      <c r="U773" s="8" t="str">
        <f aca="false">IF(T773=0,"",IF(T772=T773,MAX(U772,B773),B773))</f>
        <v/>
      </c>
      <c r="V773" s="9" t="str">
        <f aca="false">IF(T773=0,"",B773/U773-1)</f>
        <v/>
      </c>
      <c r="W773" s="8" t="str">
        <f aca="false">IF(T773=0,"",IF(T772=T773,MAX(W772,F773),F773))</f>
        <v/>
      </c>
      <c r="X773" s="9" t="str">
        <f aca="false">IF(T773=0,"",F773/W773-1)</f>
        <v/>
      </c>
    </row>
    <row r="774" customFormat="false" ht="15" hidden="false" customHeight="false" outlineLevel="0" collapsed="false">
      <c r="A774" s="5" t="n">
        <v>44602</v>
      </c>
      <c r="B774" s="6" t="n">
        <v>43614.3426960842</v>
      </c>
      <c r="C774" s="7" t="n">
        <v>49111.53033</v>
      </c>
      <c r="D774" s="0" t="n">
        <f aca="false">INT((ROW()-3)/30)</f>
        <v>25</v>
      </c>
      <c r="E774" s="0" t="n">
        <f aca="false">2+30*D774</f>
        <v>752</v>
      </c>
      <c r="F774" s="8" t="n">
        <f aca="false">INDEX($F:$F,$E774)*(2*B774/INDEX($B:$B,$E774)-C774/INDEX($C:$C,$E774))</f>
        <v>4607.0147573317</v>
      </c>
      <c r="G774" s="9" t="n">
        <f aca="false">B774/B773-1</f>
        <v>-0.0178072110036815</v>
      </c>
      <c r="H774" s="9" t="n">
        <f aca="false">F774/F773-1</f>
        <v>-0.00251067603230282</v>
      </c>
      <c r="I774" s="9" t="n">
        <f aca="false">LN(B774/B773)</f>
        <v>-0.0179676670896299</v>
      </c>
      <c r="J774" s="9" t="n">
        <f aca="false">LN(F774/F773)</f>
        <v>-0.00251383306466979</v>
      </c>
      <c r="K774" s="9" t="n">
        <f aca="false">F774/F767-1</f>
        <v>0.0651943397456176</v>
      </c>
      <c r="L774" s="9" t="n">
        <f aca="false">F774/F744-1</f>
        <v>-0.0132455901740647</v>
      </c>
      <c r="M774" s="9" t="n">
        <f aca="false">B774/B767-1</f>
        <v>0.17693216167437</v>
      </c>
      <c r="N774" s="9" t="n">
        <f aca="false">B774/B744-1</f>
        <v>0.0197848987710569</v>
      </c>
      <c r="O774" s="8" t="n">
        <f aca="false">MAX(O773,F774)</f>
        <v>5645.35730015574</v>
      </c>
      <c r="P774" s="9" t="n">
        <f aca="false">F774/O774-1</f>
        <v>-0.183928578408208</v>
      </c>
      <c r="Q774" s="8" t="n">
        <f aca="false">MAX(Q773,B774)</f>
        <v>67541.7555081824</v>
      </c>
      <c r="R774" s="9" t="n">
        <f aca="false">B774/Q774-1</f>
        <v>-0.354261043884172</v>
      </c>
      <c r="S774" s="9" t="n">
        <f aca="false">B774/INDEX($B:$B,$E774)-1</f>
        <v>0.0437118989799001</v>
      </c>
      <c r="T774" s="0" t="n">
        <f aca="false">IF(AND($A774&gt;=CrashTest!$B$3,$A774&lt;=CrashTest!$C$3),1,IF(AND($A774&gt;=CrashTest!$B$4,$A774&lt;=CrashTest!$C$4),2,IF(AND($A774&gt;=CrashTest!$B$5,$A774&lt;=CrashTest!$C$5),3,IF(AND($A774&gt;=CrashTest!$B$6,$A774&lt;=CrashTest!$C$6),4,IF(AND($A774&gt;=CrashTest!$B$7,$A774&lt;=CrashTest!$C$7),5,0)))))</f>
        <v>0</v>
      </c>
      <c r="U774" s="8" t="str">
        <f aca="false">IF(T774=0,"",IF(T773=T774,MAX(U773,B774),B774))</f>
        <v/>
      </c>
      <c r="V774" s="9" t="str">
        <f aca="false">IF(T774=0,"",B774/U774-1)</f>
        <v/>
      </c>
      <c r="W774" s="8" t="str">
        <f aca="false">IF(T774=0,"",IF(T773=T774,MAX(W773,F774),F774))</f>
        <v/>
      </c>
      <c r="X774" s="9" t="str">
        <f aca="false">IF(T774=0,"",F774/W774-1)</f>
        <v/>
      </c>
    </row>
    <row r="775" customFormat="false" ht="15" hidden="false" customHeight="false" outlineLevel="0" collapsed="false">
      <c r="A775" s="5" t="n">
        <v>44603</v>
      </c>
      <c r="B775" s="6" t="n">
        <v>42357.3217416715</v>
      </c>
      <c r="C775" s="7" t="n">
        <v>47027.92791</v>
      </c>
      <c r="D775" s="0" t="n">
        <f aca="false">INT((ROW()-3)/30)</f>
        <v>25</v>
      </c>
      <c r="E775" s="0" t="n">
        <f aca="false">2+30*D775</f>
        <v>752</v>
      </c>
      <c r="F775" s="8" t="n">
        <f aca="false">INDEX($F:$F,$E775)*(2*B775/INDEX($B:$B,$E775)-C775/INDEX($C:$C,$E775))</f>
        <v>4540.36704279406</v>
      </c>
      <c r="G775" s="9" t="n">
        <f aca="false">B775/B774-1</f>
        <v>-0.0288212747621107</v>
      </c>
      <c r="H775" s="9" t="n">
        <f aca="false">F775/F774-1</f>
        <v>-0.0144665728347347</v>
      </c>
      <c r="I775" s="9" t="n">
        <f aca="false">LN(B775/B774)</f>
        <v>-0.0292447645615128</v>
      </c>
      <c r="J775" s="9" t="n">
        <f aca="false">LN(F775/F774)</f>
        <v>-0.0145722339739687</v>
      </c>
      <c r="K775" s="9" t="n">
        <f aca="false">F775/F768-1</f>
        <v>0.0326882257828356</v>
      </c>
      <c r="L775" s="9" t="n">
        <f aca="false">F775/F745-1</f>
        <v>-0.0338686131876363</v>
      </c>
      <c r="M775" s="9" t="n">
        <f aca="false">B775/B768-1</f>
        <v>0.0310958757012552</v>
      </c>
      <c r="N775" s="9" t="n">
        <f aca="false">B775/B745-1</f>
        <v>-0.0364801490894434</v>
      </c>
      <c r="O775" s="8" t="n">
        <f aca="false">MAX(O774,F775)</f>
        <v>5645.35730015574</v>
      </c>
      <c r="P775" s="9" t="n">
        <f aca="false">F775/O775-1</f>
        <v>-0.195734335067011</v>
      </c>
      <c r="Q775" s="8" t="n">
        <f aca="false">MAX(Q774,B775)</f>
        <v>67541.7555081824</v>
      </c>
      <c r="R775" s="9" t="n">
        <f aca="false">B775/Q775-1</f>
        <v>-0.372872063762985</v>
      </c>
      <c r="S775" s="9" t="n">
        <f aca="false">B775/INDEX($B:$B,$E775)-1</f>
        <v>0.013630791566916</v>
      </c>
      <c r="T775" s="0" t="n">
        <f aca="false">IF(AND($A775&gt;=CrashTest!$B$3,$A775&lt;=CrashTest!$C$3),1,IF(AND($A775&gt;=CrashTest!$B$4,$A775&lt;=CrashTest!$C$4),2,IF(AND($A775&gt;=CrashTest!$B$5,$A775&lt;=CrashTest!$C$5),3,IF(AND($A775&gt;=CrashTest!$B$6,$A775&lt;=CrashTest!$C$6),4,IF(AND($A775&gt;=CrashTest!$B$7,$A775&lt;=CrashTest!$C$7),5,0)))))</f>
        <v>0</v>
      </c>
      <c r="U775" s="8" t="str">
        <f aca="false">IF(T775=0,"",IF(T774=T775,MAX(U774,B775),B775))</f>
        <v/>
      </c>
      <c r="V775" s="9" t="str">
        <f aca="false">IF(T775=0,"",B775/U775-1)</f>
        <v/>
      </c>
      <c r="W775" s="8" t="str">
        <f aca="false">IF(T775=0,"",IF(T774=T775,MAX(W774,F775),F775))</f>
        <v/>
      </c>
      <c r="X775" s="9" t="str">
        <f aca="false">IF(T775=0,"",F775/W775-1)</f>
        <v/>
      </c>
    </row>
    <row r="776" customFormat="false" ht="15" hidden="false" customHeight="false" outlineLevel="0" collapsed="false">
      <c r="A776" s="5" t="n">
        <v>44604</v>
      </c>
      <c r="B776" s="6" t="n">
        <v>42173.4593962595</v>
      </c>
      <c r="C776" s="7" t="n">
        <v>46740.47437</v>
      </c>
      <c r="D776" s="0" t="n">
        <f aca="false">INT((ROW()-3)/30)</f>
        <v>25</v>
      </c>
      <c r="E776" s="0" t="n">
        <f aca="false">2+30*D776</f>
        <v>752</v>
      </c>
      <c r="F776" s="8" t="n">
        <f aca="false">INDEX($F:$F,$E776)*(2*B776/INDEX($B:$B,$E776)-C776/INDEX($C:$C,$E776))</f>
        <v>4528.90512087029</v>
      </c>
      <c r="G776" s="9" t="n">
        <f aca="false">B776/B775-1</f>
        <v>-0.00434074530333461</v>
      </c>
      <c r="H776" s="9" t="n">
        <f aca="false">F776/F775-1</f>
        <v>-0.00252444831348309</v>
      </c>
      <c r="I776" s="9" t="n">
        <f aca="false">LN(B776/B775)</f>
        <v>-0.00435019369016937</v>
      </c>
      <c r="J776" s="9" t="n">
        <f aca="false">LN(F776/F775)</f>
        <v>-0.00252764010593509</v>
      </c>
      <c r="K776" s="9" t="n">
        <f aca="false">F776/F769-1</f>
        <v>0.000817695434681465</v>
      </c>
      <c r="L776" s="9" t="n">
        <f aca="false">F776/F746-1</f>
        <v>-0.025095204916246</v>
      </c>
      <c r="M776" s="9" t="n">
        <f aca="false">B776/B769-1</f>
        <v>0.0160178371934352</v>
      </c>
      <c r="N776" s="9" t="n">
        <f aca="false">B776/B746-1</f>
        <v>-0.0106366253306815</v>
      </c>
      <c r="O776" s="8" t="n">
        <f aca="false">MAX(O775,F776)</f>
        <v>5645.35730015574</v>
      </c>
      <c r="P776" s="9" t="n">
        <f aca="false">F776/O776-1</f>
        <v>-0.197764662168443</v>
      </c>
      <c r="Q776" s="8" t="n">
        <f aca="false">MAX(Q775,B776)</f>
        <v>67541.7555081824</v>
      </c>
      <c r="R776" s="9" t="n">
        <f aca="false">B776/Q776-1</f>
        <v>-0.375594266406795</v>
      </c>
      <c r="S776" s="9" t="n">
        <f aca="false">B776/INDEX($B:$B,$E776)-1</f>
        <v>0.00923087846910664</v>
      </c>
      <c r="T776" s="0" t="n">
        <f aca="false">IF(AND($A776&gt;=CrashTest!$B$3,$A776&lt;=CrashTest!$C$3),1,IF(AND($A776&gt;=CrashTest!$B$4,$A776&lt;=CrashTest!$C$4),2,IF(AND($A776&gt;=CrashTest!$B$5,$A776&lt;=CrashTest!$C$5),3,IF(AND($A776&gt;=CrashTest!$B$6,$A776&lt;=CrashTest!$C$6),4,IF(AND($A776&gt;=CrashTest!$B$7,$A776&lt;=CrashTest!$C$7),5,0)))))</f>
        <v>0</v>
      </c>
      <c r="U776" s="8" t="str">
        <f aca="false">IF(T776=0,"",IF(T775=T776,MAX(U775,B776),B776))</f>
        <v/>
      </c>
      <c r="V776" s="9" t="str">
        <f aca="false">IF(T776=0,"",B776/U776-1)</f>
        <v/>
      </c>
      <c r="W776" s="8" t="str">
        <f aca="false">IF(T776=0,"",IF(T775=T776,MAX(W775,F776),F776))</f>
        <v/>
      </c>
      <c r="X776" s="9" t="str">
        <f aca="false">IF(T776=0,"",F776/W776-1)</f>
        <v/>
      </c>
    </row>
    <row r="777" customFormat="false" ht="15" hidden="false" customHeight="false" outlineLevel="0" collapsed="false">
      <c r="A777" s="5" t="n">
        <v>44605</v>
      </c>
      <c r="B777" s="6" t="n">
        <v>42195.5947451782</v>
      </c>
      <c r="C777" s="7" t="n">
        <v>46424.36669</v>
      </c>
      <c r="D777" s="0" t="n">
        <f aca="false">INT((ROW()-3)/30)</f>
        <v>25</v>
      </c>
      <c r="E777" s="0" t="n">
        <f aca="false">2+30*D777</f>
        <v>752</v>
      </c>
      <c r="F777" s="8" t="n">
        <f aca="false">INDEX($F:$F,$E777)*(2*B777/INDEX($B:$B,$E777)-C777/INDEX($C:$C,$E777))</f>
        <v>4564.99837189897</v>
      </c>
      <c r="G777" s="9" t="n">
        <f aca="false">B777/B776-1</f>
        <v>0.000524864434541916</v>
      </c>
      <c r="H777" s="9" t="n">
        <f aca="false">F777/F776-1</f>
        <v>0.00796953128082967</v>
      </c>
      <c r="I777" s="9" t="n">
        <f aca="false">LN(B777/B776)</f>
        <v>0.000524726741382647</v>
      </c>
      <c r="J777" s="9" t="n">
        <f aca="false">LN(F777/F776)</f>
        <v>0.00793794228839598</v>
      </c>
      <c r="K777" s="9" t="n">
        <f aca="false">F777/F770-1</f>
        <v>0.00844865389811544</v>
      </c>
      <c r="L777" s="9" t="n">
        <f aca="false">F777/F747-1</f>
        <v>-0.0169103152789009</v>
      </c>
      <c r="M777" s="9" t="n">
        <f aca="false">B777/B770-1</f>
        <v>-0.00383940609992439</v>
      </c>
      <c r="N777" s="9" t="n">
        <f aca="false">B777/B747-1</f>
        <v>-0.0210440175489673</v>
      </c>
      <c r="O777" s="8" t="n">
        <f aca="false">MAX(O776,F777)</f>
        <v>5645.35730015574</v>
      </c>
      <c r="P777" s="9" t="n">
        <f aca="false">F777/O777-1</f>
        <v>-0.191371222549008</v>
      </c>
      <c r="Q777" s="8" t="n">
        <f aca="false">MAX(Q776,B777)</f>
        <v>67541.7555081824</v>
      </c>
      <c r="R777" s="9" t="n">
        <f aca="false">B777/Q777-1</f>
        <v>-0.375266538044508</v>
      </c>
      <c r="S777" s="9" t="n">
        <f aca="false">B777/INDEX($B:$B,$E777)-1</f>
        <v>0.00976058786345657</v>
      </c>
      <c r="T777" s="0" t="n">
        <f aca="false">IF(AND($A777&gt;=CrashTest!$B$3,$A777&lt;=CrashTest!$C$3),1,IF(AND($A777&gt;=CrashTest!$B$4,$A777&lt;=CrashTest!$C$4),2,IF(AND($A777&gt;=CrashTest!$B$5,$A777&lt;=CrashTest!$C$5),3,IF(AND($A777&gt;=CrashTest!$B$6,$A777&lt;=CrashTest!$C$6),4,IF(AND($A777&gt;=CrashTest!$B$7,$A777&lt;=CrashTest!$C$7),5,0)))))</f>
        <v>0</v>
      </c>
      <c r="U777" s="8" t="str">
        <f aca="false">IF(T777=0,"",IF(T776=T777,MAX(U776,B777),B777))</f>
        <v/>
      </c>
      <c r="V777" s="9" t="str">
        <f aca="false">IF(T777=0,"",B777/U777-1)</f>
        <v/>
      </c>
      <c r="W777" s="8" t="str">
        <f aca="false">IF(T777=0,"",IF(T776=T777,MAX(W776,F777),F777))</f>
        <v/>
      </c>
      <c r="X777" s="9" t="str">
        <f aca="false">IF(T777=0,"",F777/W777-1)</f>
        <v/>
      </c>
    </row>
    <row r="778" customFormat="false" ht="15" hidden="false" customHeight="false" outlineLevel="0" collapsed="false">
      <c r="A778" s="5" t="n">
        <v>44606</v>
      </c>
      <c r="B778" s="6" t="n">
        <v>42646.1618590883</v>
      </c>
      <c r="C778" s="7" t="n">
        <v>47130.07605</v>
      </c>
      <c r="D778" s="0" t="n">
        <f aca="false">INT((ROW()-3)/30)</f>
        <v>25</v>
      </c>
      <c r="E778" s="0" t="n">
        <f aca="false">2+30*D778</f>
        <v>752</v>
      </c>
      <c r="F778" s="8" t="n">
        <f aca="false">INDEX($F:$F,$E778)*(2*B778/INDEX($B:$B,$E778)-C778/INDEX($C:$C,$E778))</f>
        <v>4592.95939727665</v>
      </c>
      <c r="G778" s="9" t="n">
        <f aca="false">B778/B777-1</f>
        <v>0.0106780605091861</v>
      </c>
      <c r="H778" s="9" t="n">
        <f aca="false">F778/F777-1</f>
        <v>0.00612508989045768</v>
      </c>
      <c r="I778" s="9" t="n">
        <f aca="false">LN(B778/B777)</f>
        <v>0.0106214526393524</v>
      </c>
      <c r="J778" s="9" t="n">
        <f aca="false">LN(F778/F777)</f>
        <v>0.00610640777498725</v>
      </c>
      <c r="K778" s="9" t="n">
        <f aca="false">F778/F771-1</f>
        <v>-0.00108949280550852</v>
      </c>
      <c r="L778" s="9" t="n">
        <f aca="false">F778/F748-1</f>
        <v>-0.0114639926393877</v>
      </c>
      <c r="M778" s="9" t="n">
        <f aca="false">B778/B771-1</f>
        <v>-0.0283173192298367</v>
      </c>
      <c r="N778" s="9" t="n">
        <f aca="false">B778/B748-1</f>
        <v>-0.0129728248919464</v>
      </c>
      <c r="O778" s="8" t="n">
        <f aca="false">MAX(O777,F778)</f>
        <v>5645.35730015574</v>
      </c>
      <c r="P778" s="9" t="n">
        <f aca="false">F778/O778-1</f>
        <v>-0.186418298599109</v>
      </c>
      <c r="Q778" s="8" t="n">
        <f aca="false">MAX(Q777,B778)</f>
        <v>67541.7555081824</v>
      </c>
      <c r="R778" s="9" t="n">
        <f aca="false">B778/Q778-1</f>
        <v>-0.368595596335634</v>
      </c>
      <c r="S778" s="9" t="n">
        <f aca="false">B778/INDEX($B:$B,$E778)-1</f>
        <v>0.0205428725204537</v>
      </c>
      <c r="T778" s="0" t="n">
        <f aca="false">IF(AND($A778&gt;=CrashTest!$B$3,$A778&lt;=CrashTest!$C$3),1,IF(AND($A778&gt;=CrashTest!$B$4,$A778&lt;=CrashTest!$C$4),2,IF(AND($A778&gt;=CrashTest!$B$5,$A778&lt;=CrashTest!$C$5),3,IF(AND($A778&gt;=CrashTest!$B$6,$A778&lt;=CrashTest!$C$6),4,IF(AND($A778&gt;=CrashTest!$B$7,$A778&lt;=CrashTest!$C$7),5,0)))))</f>
        <v>0</v>
      </c>
      <c r="U778" s="8" t="str">
        <f aca="false">IF(T778=0,"",IF(T777=T778,MAX(U777,B778),B778))</f>
        <v/>
      </c>
      <c r="V778" s="9" t="str">
        <f aca="false">IF(T778=0,"",B778/U778-1)</f>
        <v/>
      </c>
      <c r="W778" s="8" t="str">
        <f aca="false">IF(T778=0,"",IF(T777=T778,MAX(W777,F778),F778))</f>
        <v/>
      </c>
      <c r="X778" s="9" t="str">
        <f aca="false">IF(T778=0,"",F778/W778-1)</f>
        <v/>
      </c>
    </row>
    <row r="779" customFormat="false" ht="15" hidden="false" customHeight="false" outlineLevel="0" collapsed="false">
      <c r="A779" s="5" t="n">
        <v>44607</v>
      </c>
      <c r="B779" s="6" t="n">
        <v>44511.9084880187</v>
      </c>
      <c r="C779" s="7" t="n">
        <v>50328.09819</v>
      </c>
      <c r="D779" s="0" t="n">
        <f aca="false">INT((ROW()-3)/30)</f>
        <v>25</v>
      </c>
      <c r="E779" s="0" t="n">
        <f aca="false">2+30*D779</f>
        <v>752</v>
      </c>
      <c r="F779" s="8" t="n">
        <f aca="false">INDEX($F:$F,$E779)*(2*B779/INDEX($B:$B,$E779)-C779/INDEX($C:$C,$E779))</f>
        <v>4681.44828249351</v>
      </c>
      <c r="G779" s="9" t="n">
        <f aca="false">B779/B778-1</f>
        <v>0.0437494617943628</v>
      </c>
      <c r="H779" s="9" t="n">
        <f aca="false">F779/F778-1</f>
        <v>0.0192662023682022</v>
      </c>
      <c r="I779" s="9" t="n">
        <f aca="false">LN(B779/B778)</f>
        <v>0.0428194815366758</v>
      </c>
      <c r="J779" s="9" t="n">
        <f aca="false">LN(F779/F778)</f>
        <v>0.0190829589540903</v>
      </c>
      <c r="K779" s="9" t="n">
        <f aca="false">F779/F772-1</f>
        <v>0.0139790102283899</v>
      </c>
      <c r="L779" s="9" t="n">
        <f aca="false">F779/F749-1</f>
        <v>0.0127660291284524</v>
      </c>
      <c r="M779" s="9" t="n">
        <f aca="false">B779/B772-1</f>
        <v>0.00779904056157865</v>
      </c>
      <c r="N779" s="9" t="n">
        <f aca="false">B779/B749-1</f>
        <v>0.031111519535618</v>
      </c>
      <c r="O779" s="8" t="n">
        <f aca="false">MAX(O778,F779)</f>
        <v>5645.35730015574</v>
      </c>
      <c r="P779" s="9" t="n">
        <f aca="false">F779/O779-1</f>
        <v>-0.170743668896854</v>
      </c>
      <c r="Q779" s="8" t="n">
        <f aca="false">MAX(Q778,B779)</f>
        <v>67541.7555081824</v>
      </c>
      <c r="R779" s="9" t="n">
        <f aca="false">B779/Q779-1</f>
        <v>-0.340971993500728</v>
      </c>
      <c r="S779" s="9" t="n">
        <f aca="false">B779/INDEX($B:$B,$E779)-1</f>
        <v>0.0651910739312966</v>
      </c>
      <c r="T779" s="0" t="n">
        <f aca="false">IF(AND($A779&gt;=CrashTest!$B$3,$A779&lt;=CrashTest!$C$3),1,IF(AND($A779&gt;=CrashTest!$B$4,$A779&lt;=CrashTest!$C$4),2,IF(AND($A779&gt;=CrashTest!$B$5,$A779&lt;=CrashTest!$C$5),3,IF(AND($A779&gt;=CrashTest!$B$6,$A779&lt;=CrashTest!$C$6),4,IF(AND($A779&gt;=CrashTest!$B$7,$A779&lt;=CrashTest!$C$7),5,0)))))</f>
        <v>0</v>
      </c>
      <c r="U779" s="8" t="str">
        <f aca="false">IF(T779=0,"",IF(T778=T779,MAX(U778,B779),B779))</f>
        <v/>
      </c>
      <c r="V779" s="9" t="str">
        <f aca="false">IF(T779=0,"",B779/U779-1)</f>
        <v/>
      </c>
      <c r="W779" s="8" t="str">
        <f aca="false">IF(T779=0,"",IF(T778=T779,MAX(W778,F779),F779))</f>
        <v/>
      </c>
      <c r="X779" s="9" t="str">
        <f aca="false">IF(T779=0,"",F779/W779-1)</f>
        <v/>
      </c>
    </row>
    <row r="780" customFormat="false" ht="15" hidden="false" customHeight="false" outlineLevel="0" collapsed="false">
      <c r="A780" s="5" t="n">
        <v>44608</v>
      </c>
      <c r="B780" s="6" t="n">
        <v>44065.7092673875</v>
      </c>
      <c r="C780" s="7" t="n">
        <v>48912.29361</v>
      </c>
      <c r="D780" s="0" t="n">
        <f aca="false">INT((ROW()-3)/30)</f>
        <v>25</v>
      </c>
      <c r="E780" s="0" t="n">
        <f aca="false">2+30*D780</f>
        <v>752</v>
      </c>
      <c r="F780" s="8" t="n">
        <f aca="false">INDEX($F:$F,$E780)*(2*B780/INDEX($B:$B,$E780)-C780/INDEX($C:$C,$E780))</f>
        <v>4724.71992212103</v>
      </c>
      <c r="G780" s="9" t="n">
        <f aca="false">B780/B779-1</f>
        <v>-0.0100242662197084</v>
      </c>
      <c r="H780" s="9" t="n">
        <f aca="false">F780/F779-1</f>
        <v>0.00924321641858827</v>
      </c>
      <c r="I780" s="9" t="n">
        <f aca="false">LN(B780/B779)</f>
        <v>-0.0100748474869479</v>
      </c>
      <c r="J780" s="9" t="n">
        <f aca="false">LN(F780/F779)</f>
        <v>0.00920075931994021</v>
      </c>
      <c r="K780" s="9" t="n">
        <f aca="false">F780/F773-1</f>
        <v>0.0229742966533975</v>
      </c>
      <c r="L780" s="9" t="n">
        <f aca="false">F780/F750-1</f>
        <v>0.0310727378325852</v>
      </c>
      <c r="M780" s="9" t="n">
        <f aca="false">B780/B773-1</f>
        <v>-0.0076424586739875</v>
      </c>
      <c r="N780" s="9" t="n">
        <f aca="false">B780/B750-1</f>
        <v>0.0439323159517278</v>
      </c>
      <c r="O780" s="8" t="n">
        <f aca="false">MAX(O779,F780)</f>
        <v>5645.35730015574</v>
      </c>
      <c r="P780" s="9" t="n">
        <f aca="false">F780/O780-1</f>
        <v>-0.163078673161983</v>
      </c>
      <c r="Q780" s="8" t="n">
        <f aca="false">MAX(Q779,B780)</f>
        <v>67541.7555081824</v>
      </c>
      <c r="R780" s="9" t="n">
        <f aca="false">B780/Q780-1</f>
        <v>-0.34757826568412</v>
      </c>
      <c r="S780" s="9" t="n">
        <f aca="false">B780/INDEX($B:$B,$E780)-1</f>
        <v>0.0545133150313522</v>
      </c>
      <c r="T780" s="0" t="n">
        <f aca="false">IF(AND($A780&gt;=CrashTest!$B$3,$A780&lt;=CrashTest!$C$3),1,IF(AND($A780&gt;=CrashTest!$B$4,$A780&lt;=CrashTest!$C$4),2,IF(AND($A780&gt;=CrashTest!$B$5,$A780&lt;=CrashTest!$C$5),3,IF(AND($A780&gt;=CrashTest!$B$6,$A780&lt;=CrashTest!$C$6),4,IF(AND($A780&gt;=CrashTest!$B$7,$A780&lt;=CrashTest!$C$7),5,0)))))</f>
        <v>0</v>
      </c>
      <c r="U780" s="8" t="str">
        <f aca="false">IF(T780=0,"",IF(T779=T780,MAX(U779,B780),B780))</f>
        <v/>
      </c>
      <c r="V780" s="9" t="str">
        <f aca="false">IF(T780=0,"",B780/U780-1)</f>
        <v/>
      </c>
      <c r="W780" s="8" t="str">
        <f aca="false">IF(T780=0,"",IF(T779=T780,MAX(W779,F780),F780))</f>
        <v/>
      </c>
      <c r="X780" s="9" t="str">
        <f aca="false">IF(T780=0,"",F780/W780-1)</f>
        <v/>
      </c>
    </row>
    <row r="781" customFormat="false" ht="15" hidden="false" customHeight="false" outlineLevel="0" collapsed="false">
      <c r="A781" s="5" t="n">
        <v>44609</v>
      </c>
      <c r="B781" s="6" t="n">
        <v>40610.024261543</v>
      </c>
      <c r="C781" s="7" t="n">
        <v>44418.90562</v>
      </c>
      <c r="D781" s="0" t="n">
        <f aca="false">INT((ROW()-3)/30)</f>
        <v>25</v>
      </c>
      <c r="E781" s="0" t="n">
        <f aca="false">2+30*D781</f>
        <v>752</v>
      </c>
      <c r="F781" s="8" t="n">
        <f aca="false">INDEX($F:$F,$E781)*(2*B781/INDEX($B:$B,$E781)-C781/INDEX($C:$C,$E781))</f>
        <v>4419.29312405577</v>
      </c>
      <c r="G781" s="9" t="n">
        <f aca="false">B781/B780-1</f>
        <v>-0.0784211819870107</v>
      </c>
      <c r="H781" s="9" t="n">
        <f aca="false">F781/F780-1</f>
        <v>-0.0646444240292975</v>
      </c>
      <c r="I781" s="9" t="n">
        <f aca="false">LN(B781/B780)</f>
        <v>-0.0816669732315226</v>
      </c>
      <c r="J781" s="9" t="n">
        <f aca="false">LN(F781/F780)</f>
        <v>-0.0668285268314932</v>
      </c>
      <c r="K781" s="9" t="n">
        <f aca="false">F781/F774-1</f>
        <v>-0.0407469138181478</v>
      </c>
      <c r="L781" s="9" t="n">
        <f aca="false">F781/F751-1</f>
        <v>-0.0376979024143176</v>
      </c>
      <c r="M781" s="9" t="n">
        <f aca="false">B781/B774-1</f>
        <v>-0.0688837260594765</v>
      </c>
      <c r="N781" s="9" t="n">
        <f aca="false">B781/B751-1</f>
        <v>-0.0429213958932096</v>
      </c>
      <c r="O781" s="8" t="n">
        <f aca="false">MAX(O780,F781)</f>
        <v>5645.35730015574</v>
      </c>
      <c r="P781" s="9" t="n">
        <f aca="false">F781/O781-1</f>
        <v>-0.217180970293262</v>
      </c>
      <c r="Q781" s="8" t="n">
        <f aca="false">MAX(Q780,B781)</f>
        <v>67541.7555081824</v>
      </c>
      <c r="R781" s="9" t="n">
        <f aca="false">B781/Q781-1</f>
        <v>-0.398741949243187</v>
      </c>
      <c r="S781" s="9" t="n">
        <f aca="false">B781/INDEX($B:$B,$E781)-1</f>
        <v>-0.0281828655544474</v>
      </c>
      <c r="T781" s="0" t="n">
        <f aca="false">IF(AND($A781&gt;=CrashTest!$B$3,$A781&lt;=CrashTest!$C$3),1,IF(AND($A781&gt;=CrashTest!$B$4,$A781&lt;=CrashTest!$C$4),2,IF(AND($A781&gt;=CrashTest!$B$5,$A781&lt;=CrashTest!$C$5),3,IF(AND($A781&gt;=CrashTest!$B$6,$A781&lt;=CrashTest!$C$6),4,IF(AND($A781&gt;=CrashTest!$B$7,$A781&lt;=CrashTest!$C$7),5,0)))))</f>
        <v>0</v>
      </c>
      <c r="U781" s="8" t="str">
        <f aca="false">IF(T781=0,"",IF(T780=T781,MAX(U780,B781),B781))</f>
        <v/>
      </c>
      <c r="V781" s="9" t="str">
        <f aca="false">IF(T781=0,"",B781/U781-1)</f>
        <v/>
      </c>
      <c r="W781" s="8" t="str">
        <f aca="false">IF(T781=0,"",IF(T780=T781,MAX(W780,F781),F781))</f>
        <v/>
      </c>
      <c r="X781" s="9" t="str">
        <f aca="false">IF(T781=0,"",F781/W781-1)</f>
        <v/>
      </c>
    </row>
    <row r="782" customFormat="false" ht="15" hidden="false" customHeight="false" outlineLevel="0" collapsed="false">
      <c r="A782" s="5" t="n">
        <v>44610</v>
      </c>
      <c r="B782" s="6" t="n">
        <v>40044.2204856809</v>
      </c>
      <c r="C782" s="7" t="n">
        <v>43937.26006</v>
      </c>
      <c r="D782" s="0" t="n">
        <f aca="false">INT((ROW()-3)/30)</f>
        <v>25</v>
      </c>
      <c r="E782" s="0" t="n">
        <f aca="false">2+30*D782</f>
        <v>752</v>
      </c>
      <c r="F782" s="8" t="n">
        <f aca="false">INDEX($F:$F,$E782)*(2*B782/INDEX($B:$B,$E782)-C782/INDEX($C:$C,$E782))</f>
        <v>4344.13834989618</v>
      </c>
      <c r="G782" s="9" t="n">
        <f aca="false">B782/B781-1</f>
        <v>-0.0139326135886581</v>
      </c>
      <c r="H782" s="9" t="n">
        <f aca="false">F782/F781-1</f>
        <v>-0.0170060622931962</v>
      </c>
      <c r="I782" s="9" t="n">
        <f aca="false">LN(B782/B781)</f>
        <v>-0.0140305834984217</v>
      </c>
      <c r="J782" s="9" t="n">
        <f aca="false">LN(F782/F781)</f>
        <v>-0.0171523259884698</v>
      </c>
      <c r="K782" s="9" t="n">
        <f aca="false">F782/F775-1</f>
        <v>-0.043218684975989</v>
      </c>
      <c r="L782" s="9" t="n">
        <f aca="false">F782/F752-1</f>
        <v>-0.042243611314453</v>
      </c>
      <c r="M782" s="9" t="n">
        <f aca="false">B782/B775-1</f>
        <v>-0.0546092425318514</v>
      </c>
      <c r="N782" s="9" t="n">
        <f aca="false">B782/B752-1</f>
        <v>-0.0417228181675142</v>
      </c>
      <c r="O782" s="8" t="n">
        <f aca="false">MAX(O781,F782)</f>
        <v>5645.35730015574</v>
      </c>
      <c r="P782" s="9" t="n">
        <f aca="false">F782/O782-1</f>
        <v>-0.230493639476754</v>
      </c>
      <c r="Q782" s="8" t="n">
        <f aca="false">MAX(Q781,B782)</f>
        <v>67541.7555081824</v>
      </c>
      <c r="R782" s="9" t="n">
        <f aca="false">B782/Q782-1</f>
        <v>-0.407119045331451</v>
      </c>
      <c r="S782" s="9" t="n">
        <f aca="false">B782/INDEX($B:$B,$E782)-1</f>
        <v>-0.0417228181675142</v>
      </c>
      <c r="T782" s="0" t="n">
        <f aca="false">IF(AND($A782&gt;=CrashTest!$B$3,$A782&lt;=CrashTest!$C$3),1,IF(AND($A782&gt;=CrashTest!$B$4,$A782&lt;=CrashTest!$C$4),2,IF(AND($A782&gt;=CrashTest!$B$5,$A782&lt;=CrashTest!$C$5),3,IF(AND($A782&gt;=CrashTest!$B$6,$A782&lt;=CrashTest!$C$6),4,IF(AND($A782&gt;=CrashTest!$B$7,$A782&lt;=CrashTest!$C$7),5,0)))))</f>
        <v>0</v>
      </c>
      <c r="U782" s="8" t="str">
        <f aca="false">IF(T782=0,"",IF(T781=T782,MAX(U781,B782),B782))</f>
        <v/>
      </c>
      <c r="V782" s="9" t="str">
        <f aca="false">IF(T782=0,"",B782/U782-1)</f>
        <v/>
      </c>
      <c r="W782" s="8" t="str">
        <f aca="false">IF(T782=0,"",IF(T781=T782,MAX(W781,F782),F782))</f>
        <v/>
      </c>
      <c r="X782" s="9" t="str">
        <f aca="false">IF(T782=0,"",F782/W782-1)</f>
        <v/>
      </c>
    </row>
    <row r="783" customFormat="false" ht="15" hidden="false" customHeight="false" outlineLevel="0" collapsed="false">
      <c r="A783" s="5" t="n">
        <v>44611</v>
      </c>
      <c r="B783" s="6" t="n">
        <v>40095.887329398</v>
      </c>
      <c r="C783" s="7" t="n">
        <v>44156.90547</v>
      </c>
      <c r="D783" s="0" t="n">
        <f aca="false">INT((ROW()-3)/30)</f>
        <v>26</v>
      </c>
      <c r="E783" s="0" t="n">
        <f aca="false">2+30*D783</f>
        <v>782</v>
      </c>
      <c r="F783" s="8" t="n">
        <f aca="false">INDEX($F:$F,$E783)*(2*B783/INDEX($B:$B,$E783)-C783/INDEX($C:$C,$E783))</f>
        <v>4333.63170409383</v>
      </c>
      <c r="G783" s="9" t="n">
        <f aca="false">B783/B782-1</f>
        <v>0.00129024471173267</v>
      </c>
      <c r="H783" s="9" t="n">
        <f aca="false">F783/F782-1</f>
        <v>-0.00241857992451067</v>
      </c>
      <c r="I783" s="9" t="n">
        <f aca="false">LN(B783/B782)</f>
        <v>0.00128941306130278</v>
      </c>
      <c r="J783" s="9" t="n">
        <f aca="false">LN(F783/F782)</f>
        <v>-0.00242150941335814</v>
      </c>
      <c r="K783" s="9" t="n">
        <f aca="false">F783/F776-1</f>
        <v>-0.0431171357237299</v>
      </c>
      <c r="L783" s="9" t="n">
        <f aca="false">F783/F753-1</f>
        <v>-0.0374438448658455</v>
      </c>
      <c r="M783" s="9" t="n">
        <f aca="false">B783/B776-1</f>
        <v>-0.0492625479769337</v>
      </c>
      <c r="N783" s="9" t="n">
        <f aca="false">B783/B753-1</f>
        <v>-0.0161997445739306</v>
      </c>
      <c r="O783" s="8" t="n">
        <f aca="false">MAX(O782,F783)</f>
        <v>5645.35730015574</v>
      </c>
      <c r="P783" s="9" t="n">
        <f aca="false">F783/O783-1</f>
        <v>-0.232354752112099</v>
      </c>
      <c r="Q783" s="8" t="n">
        <f aca="false">MAX(Q782,B783)</f>
        <v>67541.7555081824</v>
      </c>
      <c r="R783" s="9" t="n">
        <f aca="false">B783/Q783-1</f>
        <v>-0.406354083815003</v>
      </c>
      <c r="S783" s="9" t="n">
        <f aca="false">B783/INDEX($B:$B,$E783)-1</f>
        <v>0.00129024471173267</v>
      </c>
      <c r="T783" s="0" t="n">
        <f aca="false">IF(AND($A783&gt;=CrashTest!$B$3,$A783&lt;=CrashTest!$C$3),1,IF(AND($A783&gt;=CrashTest!$B$4,$A783&lt;=CrashTest!$C$4),2,IF(AND($A783&gt;=CrashTest!$B$5,$A783&lt;=CrashTest!$C$5),3,IF(AND($A783&gt;=CrashTest!$B$6,$A783&lt;=CrashTest!$C$6),4,IF(AND($A783&gt;=CrashTest!$B$7,$A783&lt;=CrashTest!$C$7),5,0)))))</f>
        <v>0</v>
      </c>
      <c r="U783" s="8" t="str">
        <f aca="false">IF(T783=0,"",IF(T782=T783,MAX(U782,B783),B783))</f>
        <v/>
      </c>
      <c r="V783" s="9" t="str">
        <f aca="false">IF(T783=0,"",B783/U783-1)</f>
        <v/>
      </c>
      <c r="W783" s="8" t="str">
        <f aca="false">IF(T783=0,"",IF(T782=T783,MAX(W782,F783),F783))</f>
        <v/>
      </c>
      <c r="X783" s="9" t="str">
        <f aca="false">IF(T783=0,"",F783/W783-1)</f>
        <v/>
      </c>
    </row>
    <row r="784" customFormat="false" ht="15" hidden="false" customHeight="false" outlineLevel="0" collapsed="false">
      <c r="A784" s="5" t="n">
        <v>44612</v>
      </c>
      <c r="B784" s="6" t="n">
        <v>38551.6224967855</v>
      </c>
      <c r="C784" s="7" t="n">
        <v>40843.01015</v>
      </c>
      <c r="D784" s="0" t="n">
        <f aca="false">INT((ROW()-3)/30)</f>
        <v>26</v>
      </c>
      <c r="E784" s="0" t="n">
        <f aca="false">2+30*D784</f>
        <v>782</v>
      </c>
      <c r="F784" s="8" t="n">
        <f aca="false">INDEX($F:$F,$E784)*(2*B784/INDEX($B:$B,$E784)-C784/INDEX($C:$C,$E784))</f>
        <v>4326.22657181641</v>
      </c>
      <c r="G784" s="9" t="n">
        <f aca="false">B784/B783-1</f>
        <v>-0.0385142949930492</v>
      </c>
      <c r="H784" s="9" t="n">
        <f aca="false">F784/F783-1</f>
        <v>-0.00170875902315926</v>
      </c>
      <c r="I784" s="9" t="n">
        <f aca="false">LN(B784/B783)</f>
        <v>-0.0392755814512899</v>
      </c>
      <c r="J784" s="9" t="n">
        <f aca="false">LN(F784/F783)</f>
        <v>-0.00171022061710407</v>
      </c>
      <c r="K784" s="9" t="n">
        <f aca="false">F784/F777-1</f>
        <v>-0.0523049036670825</v>
      </c>
      <c r="L784" s="9" t="n">
        <f aca="false">F784/F754-1</f>
        <v>-0.0198091723459243</v>
      </c>
      <c r="M784" s="9" t="n">
        <f aca="false">B784/B777-1</f>
        <v>-0.0863590682960833</v>
      </c>
      <c r="N784" s="9" t="n">
        <f aca="false">B784/B754-1</f>
        <v>0.0564320690561004</v>
      </c>
      <c r="O784" s="8" t="n">
        <f aca="false">MAX(O783,F784)</f>
        <v>5645.35730015574</v>
      </c>
      <c r="P784" s="9" t="n">
        <f aca="false">F784/O784-1</f>
        <v>-0.233666472856013</v>
      </c>
      <c r="Q784" s="8" t="n">
        <f aca="false">MAX(Q783,B784)</f>
        <v>67541.7555081824</v>
      </c>
      <c r="R784" s="9" t="n">
        <f aca="false">B784/Q784-1</f>
        <v>-0.429217937752371</v>
      </c>
      <c r="S784" s="9" t="n">
        <f aca="false">B784/INDEX($B:$B,$E784)-1</f>
        <v>-0.0372737431467575</v>
      </c>
      <c r="T784" s="0" t="n">
        <f aca="false">IF(AND($A784&gt;=CrashTest!$B$3,$A784&lt;=CrashTest!$C$3),1,IF(AND($A784&gt;=CrashTest!$B$4,$A784&lt;=CrashTest!$C$4),2,IF(AND($A784&gt;=CrashTest!$B$5,$A784&lt;=CrashTest!$C$5),3,IF(AND($A784&gt;=CrashTest!$B$6,$A784&lt;=CrashTest!$C$6),4,IF(AND($A784&gt;=CrashTest!$B$7,$A784&lt;=CrashTest!$C$7),5,0)))))</f>
        <v>0</v>
      </c>
      <c r="U784" s="8" t="str">
        <f aca="false">IF(T784=0,"",IF(T783=T784,MAX(U783,B784),B784))</f>
        <v/>
      </c>
      <c r="V784" s="9" t="str">
        <f aca="false">IF(T784=0,"",B784/U784-1)</f>
        <v/>
      </c>
      <c r="W784" s="8" t="str">
        <f aca="false">IF(T784=0,"",IF(T783=T784,MAX(W783,F784),F784))</f>
        <v/>
      </c>
      <c r="X784" s="9" t="str">
        <f aca="false">IF(T784=0,"",F784/W784-1)</f>
        <v/>
      </c>
    </row>
    <row r="785" customFormat="false" ht="15" hidden="false" customHeight="false" outlineLevel="0" collapsed="false">
      <c r="A785" s="5" t="n">
        <v>44613</v>
      </c>
      <c r="B785" s="6" t="n">
        <v>37098.0360081824</v>
      </c>
      <c r="C785" s="7" t="n">
        <v>38101.59499</v>
      </c>
      <c r="D785" s="0" t="n">
        <f aca="false">INT((ROW()-3)/30)</f>
        <v>26</v>
      </c>
      <c r="E785" s="0" t="n">
        <f aca="false">2+30*D785</f>
        <v>782</v>
      </c>
      <c r="F785" s="8" t="n">
        <f aca="false">INDEX($F:$F,$E785)*(2*B785/INDEX($B:$B,$E785)-C785/INDEX($C:$C,$E785))</f>
        <v>4281.89373899057</v>
      </c>
      <c r="G785" s="9" t="n">
        <f aca="false">B785/B784-1</f>
        <v>-0.0377049367695045</v>
      </c>
      <c r="H785" s="9" t="n">
        <f aca="false">F785/F784-1</f>
        <v>-0.0102474597873934</v>
      </c>
      <c r="I785" s="9" t="n">
        <f aca="false">LN(B785/B784)</f>
        <v>-0.0384341568101256</v>
      </c>
      <c r="J785" s="9" t="n">
        <f aca="false">LN(F785/F784)</f>
        <v>-0.0103003264797598</v>
      </c>
      <c r="K785" s="9" t="n">
        <f aca="false">F785/F778-1</f>
        <v>-0.0677266292557526</v>
      </c>
      <c r="L785" s="9" t="n">
        <f aca="false">F785/F755-1</f>
        <v>-0.018156015900717</v>
      </c>
      <c r="M785" s="9" t="n">
        <f aca="false">B785/B778-1</f>
        <v>-0.13009672169885</v>
      </c>
      <c r="N785" s="9" t="n">
        <f aca="false">B785/B755-1</f>
        <v>0.0600531936291873</v>
      </c>
      <c r="O785" s="8" t="n">
        <f aca="false">MAX(O784,F785)</f>
        <v>5645.35730015574</v>
      </c>
      <c r="P785" s="9" t="n">
        <f aca="false">F785/O785-1</f>
        <v>-0.241519444859152</v>
      </c>
      <c r="Q785" s="8" t="n">
        <f aca="false">MAX(Q784,B785)</f>
        <v>67541.7555081824</v>
      </c>
      <c r="R785" s="9" t="n">
        <f aca="false">B785/Q785-1</f>
        <v>-0.450739239318585</v>
      </c>
      <c r="S785" s="9" t="n">
        <f aca="false">B785/INDEX($B:$B,$E785)-1</f>
        <v>-0.0735732757877508</v>
      </c>
      <c r="T785" s="0" t="n">
        <f aca="false">IF(AND($A785&gt;=CrashTest!$B$3,$A785&lt;=CrashTest!$C$3),1,IF(AND($A785&gt;=CrashTest!$B$4,$A785&lt;=CrashTest!$C$4),2,IF(AND($A785&gt;=CrashTest!$B$5,$A785&lt;=CrashTest!$C$5),3,IF(AND($A785&gt;=CrashTest!$B$6,$A785&lt;=CrashTest!$C$6),4,IF(AND($A785&gt;=CrashTest!$B$7,$A785&lt;=CrashTest!$C$7),5,0)))))</f>
        <v>0</v>
      </c>
      <c r="U785" s="8" t="str">
        <f aca="false">IF(T785=0,"",IF(T784=T785,MAX(U784,B785),B785))</f>
        <v/>
      </c>
      <c r="V785" s="9" t="str">
        <f aca="false">IF(T785=0,"",B785/U785-1)</f>
        <v/>
      </c>
      <c r="W785" s="8" t="str">
        <f aca="false">IF(T785=0,"",IF(T784=T785,MAX(W784,F785),F785))</f>
        <v/>
      </c>
      <c r="X785" s="9" t="str">
        <f aca="false">IF(T785=0,"",F785/W785-1)</f>
        <v/>
      </c>
    </row>
    <row r="786" customFormat="false" ht="15" hidden="false" customHeight="false" outlineLevel="0" collapsed="false">
      <c r="A786" s="5" t="n">
        <v>44614</v>
      </c>
      <c r="B786" s="6" t="n">
        <v>38202.5940818235</v>
      </c>
      <c r="C786" s="7" t="n">
        <v>40569.56802</v>
      </c>
      <c r="D786" s="0" t="n">
        <f aca="false">INT((ROW()-3)/30)</f>
        <v>26</v>
      </c>
      <c r="E786" s="0" t="n">
        <f aca="false">2+30*D786</f>
        <v>782</v>
      </c>
      <c r="F786" s="8" t="n">
        <f aca="false">INDEX($F:$F,$E786)*(2*B786/INDEX($B:$B,$E786)-C786/INDEX($C:$C,$E786))</f>
        <v>4277.53450935247</v>
      </c>
      <c r="G786" s="9" t="n">
        <f aca="false">B786/B785-1</f>
        <v>0.0297740309863703</v>
      </c>
      <c r="H786" s="9" t="n">
        <f aca="false">F786/F785-1</f>
        <v>-0.00101806114392888</v>
      </c>
      <c r="I786" s="9" t="n">
        <f aca="false">LN(B786/B785)</f>
        <v>0.0293393907807367</v>
      </c>
      <c r="J786" s="9" t="n">
        <f aca="false">LN(F786/F785)</f>
        <v>-0.00101857972016669</v>
      </c>
      <c r="K786" s="9" t="n">
        <f aca="false">F786/F779-1</f>
        <v>-0.0862796614995193</v>
      </c>
      <c r="L786" s="9" t="n">
        <f aca="false">F786/F756-1</f>
        <v>-0.0267812363214651</v>
      </c>
      <c r="M786" s="9" t="n">
        <f aca="false">B786/B779-1</f>
        <v>-0.141744414483901</v>
      </c>
      <c r="N786" s="9" t="n">
        <f aca="false">B786/B756-1</f>
        <v>0.0532530434784517</v>
      </c>
      <c r="O786" s="8" t="n">
        <f aca="false">MAX(O785,F786)</f>
        <v>5645.35730015574</v>
      </c>
      <c r="P786" s="9" t="n">
        <f aca="false">F786/O786-1</f>
        <v>-0.242291624440766</v>
      </c>
      <c r="Q786" s="8" t="n">
        <f aca="false">MAX(Q785,B786)</f>
        <v>67541.7555081824</v>
      </c>
      <c r="R786" s="9" t="n">
        <f aca="false">B786/Q786-1</f>
        <v>-0.434385532410459</v>
      </c>
      <c r="S786" s="9" t="n">
        <f aca="false">B786/INDEX($B:$B,$E786)-1</f>
        <v>-0.0459898177944537</v>
      </c>
      <c r="T786" s="0" t="n">
        <f aca="false">IF(AND($A786&gt;=CrashTest!$B$3,$A786&lt;=CrashTest!$C$3),1,IF(AND($A786&gt;=CrashTest!$B$4,$A786&lt;=CrashTest!$C$4),2,IF(AND($A786&gt;=CrashTest!$B$5,$A786&lt;=CrashTest!$C$5),3,IF(AND($A786&gt;=CrashTest!$B$6,$A786&lt;=CrashTest!$C$6),4,IF(AND($A786&gt;=CrashTest!$B$7,$A786&lt;=CrashTest!$C$7),5,0)))))</f>
        <v>0</v>
      </c>
      <c r="U786" s="8" t="str">
        <f aca="false">IF(T786=0,"",IF(T785=T786,MAX(U785,B786),B786))</f>
        <v/>
      </c>
      <c r="V786" s="9" t="str">
        <f aca="false">IF(T786=0,"",B786/U786-1)</f>
        <v/>
      </c>
      <c r="W786" s="8" t="str">
        <f aca="false">IF(T786=0,"",IF(T785=T786,MAX(W785,F786),F786))</f>
        <v/>
      </c>
      <c r="X786" s="9" t="str">
        <f aca="false">IF(T786=0,"",F786/W786-1)</f>
        <v/>
      </c>
    </row>
    <row r="787" customFormat="false" ht="15" hidden="false" customHeight="false" outlineLevel="0" collapsed="false">
      <c r="A787" s="5" t="n">
        <v>44615</v>
      </c>
      <c r="B787" s="6" t="n">
        <v>37308.2687344243</v>
      </c>
      <c r="C787" s="7" t="n">
        <v>38650.33578</v>
      </c>
      <c r="D787" s="0" t="n">
        <f aca="false">INT((ROW()-3)/30)</f>
        <v>26</v>
      </c>
      <c r="E787" s="0" t="n">
        <f aca="false">2+30*D787</f>
        <v>782</v>
      </c>
      <c r="F787" s="8" t="n">
        <f aca="false">INDEX($F:$F,$E787)*(2*B787/INDEX($B:$B,$E787)-C787/INDEX($C:$C,$E787))</f>
        <v>4273.25254571182</v>
      </c>
      <c r="G787" s="9" t="n">
        <f aca="false">B787/B786-1</f>
        <v>-0.0234100685802569</v>
      </c>
      <c r="H787" s="9" t="n">
        <f aca="false">F787/F786-1</f>
        <v>-0.00100103544022445</v>
      </c>
      <c r="I787" s="9" t="n">
        <f aca="false">LN(B787/B786)</f>
        <v>-0.0236884372380094</v>
      </c>
      <c r="J787" s="9" t="n">
        <f aca="false">LN(F787/F786)</f>
        <v>-0.00100153681082183</v>
      </c>
      <c r="K787" s="9" t="n">
        <f aca="false">F787/F780-1</f>
        <v>-0.0955543151447871</v>
      </c>
      <c r="L787" s="9" t="n">
        <f aca="false">F787/F757-1</f>
        <v>-0.0302736173110932</v>
      </c>
      <c r="M787" s="9" t="n">
        <f aca="false">B787/B780-1</f>
        <v>-0.153349183419687</v>
      </c>
      <c r="N787" s="9" t="n">
        <f aca="false">B787/B757-1</f>
        <v>0.0176908994786498</v>
      </c>
      <c r="O787" s="8" t="n">
        <f aca="false">MAX(O786,F787)</f>
        <v>5645.35730015574</v>
      </c>
      <c r="P787" s="9" t="n">
        <f aca="false">F787/O787-1</f>
        <v>-0.243050117378056</v>
      </c>
      <c r="Q787" s="8" t="n">
        <f aca="false">MAX(Q786,B787)</f>
        <v>67541.7555081824</v>
      </c>
      <c r="R787" s="9" t="n">
        <f aca="false">B787/Q787-1</f>
        <v>-0.447626605886716</v>
      </c>
      <c r="S787" s="9" t="n">
        <f aca="false">B787/INDEX($B:$B,$E787)-1</f>
        <v>-0.0683232615861488</v>
      </c>
      <c r="T787" s="0" t="n">
        <f aca="false">IF(AND($A787&gt;=CrashTest!$B$3,$A787&lt;=CrashTest!$C$3),1,IF(AND($A787&gt;=CrashTest!$B$4,$A787&lt;=CrashTest!$C$4),2,IF(AND($A787&gt;=CrashTest!$B$5,$A787&lt;=CrashTest!$C$5),3,IF(AND($A787&gt;=CrashTest!$B$6,$A787&lt;=CrashTest!$C$6),4,IF(AND($A787&gt;=CrashTest!$B$7,$A787&lt;=CrashTest!$C$7),5,0)))))</f>
        <v>0</v>
      </c>
      <c r="U787" s="8" t="str">
        <f aca="false">IF(T787=0,"",IF(T786=T787,MAX(U786,B787),B787))</f>
        <v/>
      </c>
      <c r="V787" s="9" t="str">
        <f aca="false">IF(T787=0,"",B787/U787-1)</f>
        <v/>
      </c>
      <c r="W787" s="8" t="str">
        <f aca="false">IF(T787=0,"",IF(T786=T787,MAX(W786,F787),F787))</f>
        <v/>
      </c>
      <c r="X787" s="9" t="str">
        <f aca="false">IF(T787=0,"",F787/W787-1)</f>
        <v/>
      </c>
    </row>
    <row r="788" customFormat="false" ht="15" hidden="false" customHeight="false" outlineLevel="0" collapsed="false">
      <c r="A788" s="5" t="n">
        <v>44616</v>
      </c>
      <c r="B788" s="6" t="n">
        <v>38283.790402104</v>
      </c>
      <c r="C788" s="7" t="n">
        <v>40721.61865</v>
      </c>
      <c r="D788" s="0" t="n">
        <f aca="false">INT((ROW()-3)/30)</f>
        <v>26</v>
      </c>
      <c r="E788" s="0" t="n">
        <f aca="false">2+30*D788</f>
        <v>782</v>
      </c>
      <c r="F788" s="8" t="n">
        <f aca="false">INDEX($F:$F,$E788)*(2*B788/INDEX($B:$B,$E788)-C788/INDEX($C:$C,$E788))</f>
        <v>4280.11797763001</v>
      </c>
      <c r="G788" s="9" t="n">
        <f aca="false">B788/B787-1</f>
        <v>0.0261475994671279</v>
      </c>
      <c r="H788" s="9" t="n">
        <f aca="false">F788/F787-1</f>
        <v>0.00160660570484605</v>
      </c>
      <c r="I788" s="9" t="n">
        <f aca="false">LN(B788/B787)</f>
        <v>0.0258115955315997</v>
      </c>
      <c r="J788" s="9" t="n">
        <f aca="false">LN(F788/F787)</f>
        <v>0.00160531649455099</v>
      </c>
      <c r="K788" s="9" t="n">
        <f aca="false">F788/F781-1</f>
        <v>-0.0314926262003707</v>
      </c>
      <c r="L788" s="9" t="n">
        <f aca="false">F788/F758-1</f>
        <v>-0.028651409966274</v>
      </c>
      <c r="M788" s="9" t="n">
        <f aca="false">B788/B781-1</f>
        <v>-0.0572822573179772</v>
      </c>
      <c r="N788" s="9" t="n">
        <f aca="false">B788/B758-1</f>
        <v>0.0360246398186206</v>
      </c>
      <c r="O788" s="8" t="n">
        <f aca="false">MAX(O787,F788)</f>
        <v>5645.35730015574</v>
      </c>
      <c r="P788" s="9" t="n">
        <f aca="false">F788/O788-1</f>
        <v>-0.241833997378353</v>
      </c>
      <c r="Q788" s="8" t="n">
        <f aca="false">MAX(Q787,B788)</f>
        <v>67541.7555081824</v>
      </c>
      <c r="R788" s="9" t="n">
        <f aca="false">B788/Q788-1</f>
        <v>-0.433183367621144</v>
      </c>
      <c r="S788" s="9" t="n">
        <f aca="false">B788/INDEX($B:$B,$E788)-1</f>
        <v>-0.0439621513972633</v>
      </c>
      <c r="T788" s="0" t="n">
        <f aca="false">IF(AND($A788&gt;=CrashTest!$B$3,$A788&lt;=CrashTest!$C$3),1,IF(AND($A788&gt;=CrashTest!$B$4,$A788&lt;=CrashTest!$C$4),2,IF(AND($A788&gt;=CrashTest!$B$5,$A788&lt;=CrashTest!$C$5),3,IF(AND($A788&gt;=CrashTest!$B$6,$A788&lt;=CrashTest!$C$6),4,IF(AND($A788&gt;=CrashTest!$B$7,$A788&lt;=CrashTest!$C$7),5,0)))))</f>
        <v>0</v>
      </c>
      <c r="U788" s="8" t="str">
        <f aca="false">IF(T788=0,"",IF(T787=T788,MAX(U787,B788),B788))</f>
        <v/>
      </c>
      <c r="V788" s="9" t="str">
        <f aca="false">IF(T788=0,"",B788/U788-1)</f>
        <v/>
      </c>
      <c r="W788" s="8" t="str">
        <f aca="false">IF(T788=0,"",IF(T787=T788,MAX(W787,F788),F788))</f>
        <v/>
      </c>
      <c r="X788" s="9" t="str">
        <f aca="false">IF(T788=0,"",F788/W788-1)</f>
        <v/>
      </c>
    </row>
    <row r="789" customFormat="false" ht="15" hidden="false" customHeight="false" outlineLevel="0" collapsed="false">
      <c r="A789" s="5" t="n">
        <v>44617</v>
      </c>
      <c r="B789" s="6" t="n">
        <v>39323.7702158387</v>
      </c>
      <c r="C789" s="7" t="n">
        <v>42484.94749</v>
      </c>
      <c r="D789" s="0" t="n">
        <f aca="false">INT((ROW()-3)/30)</f>
        <v>26</v>
      </c>
      <c r="E789" s="0" t="n">
        <f aca="false">2+30*D789</f>
        <v>782</v>
      </c>
      <c r="F789" s="8" t="n">
        <f aca="false">INDEX($F:$F,$E789)*(2*B789/INDEX($B:$B,$E789)-C789/INDEX($C:$C,$E789))</f>
        <v>4331.41654947794</v>
      </c>
      <c r="G789" s="9" t="n">
        <f aca="false">B789/B788-1</f>
        <v>0.0271650169121587</v>
      </c>
      <c r="H789" s="9" t="n">
        <f aca="false">F789/F788-1</f>
        <v>0.0119853172543476</v>
      </c>
      <c r="I789" s="9" t="n">
        <f aca="false">LN(B789/B788)</f>
        <v>0.0268025966292218</v>
      </c>
      <c r="J789" s="9" t="n">
        <f aca="false">LN(F789/F788)</f>
        <v>0.0119140621180734</v>
      </c>
      <c r="K789" s="9" t="n">
        <f aca="false">F789/F782-1</f>
        <v>-0.00292849798822425</v>
      </c>
      <c r="L789" s="9" t="n">
        <f aca="false">F789/F759-1</f>
        <v>-0.0173589316642402</v>
      </c>
      <c r="M789" s="9" t="n">
        <f aca="false">B789/B782-1</f>
        <v>-0.0179913670713061</v>
      </c>
      <c r="N789" s="9" t="n">
        <f aca="false">B789/B759-1</f>
        <v>0.0678313559481083</v>
      </c>
      <c r="O789" s="8" t="n">
        <f aca="false">MAX(O788,F789)</f>
        <v>5645.35730015574</v>
      </c>
      <c r="P789" s="9" t="n">
        <f aca="false">F789/O789-1</f>
        <v>-0.232747137305472</v>
      </c>
      <c r="Q789" s="8" t="n">
        <f aca="false">MAX(Q788,B789)</f>
        <v>67541.7555081824</v>
      </c>
      <c r="R789" s="9" t="n">
        <f aca="false">B789/Q789-1</f>
        <v>-0.417785784216479</v>
      </c>
      <c r="S789" s="9" t="n">
        <f aca="false">B789/INDEX($B:$B,$E789)-1</f>
        <v>-0.0179913670713061</v>
      </c>
      <c r="T789" s="0" t="n">
        <f aca="false">IF(AND($A789&gt;=CrashTest!$B$3,$A789&lt;=CrashTest!$C$3),1,IF(AND($A789&gt;=CrashTest!$B$4,$A789&lt;=CrashTest!$C$4),2,IF(AND($A789&gt;=CrashTest!$B$5,$A789&lt;=CrashTest!$C$5),3,IF(AND($A789&gt;=CrashTest!$B$6,$A789&lt;=CrashTest!$C$6),4,IF(AND($A789&gt;=CrashTest!$B$7,$A789&lt;=CrashTest!$C$7),5,0)))))</f>
        <v>0</v>
      </c>
      <c r="U789" s="8" t="str">
        <f aca="false">IF(T789=0,"",IF(T788=T789,MAX(U788,B789),B789))</f>
        <v/>
      </c>
      <c r="V789" s="9" t="str">
        <f aca="false">IF(T789=0,"",B789/U789-1)</f>
        <v/>
      </c>
      <c r="W789" s="8" t="str">
        <f aca="false">IF(T789=0,"",IF(T788=T789,MAX(W788,F789),F789))</f>
        <v/>
      </c>
      <c r="X789" s="9" t="str">
        <f aca="false">IF(T789=0,"",F789/W789-1)</f>
        <v/>
      </c>
    </row>
    <row r="790" customFormat="false" ht="15" hidden="false" customHeight="false" outlineLevel="0" collapsed="false">
      <c r="A790" s="5" t="n">
        <v>44618</v>
      </c>
      <c r="B790" s="6" t="n">
        <v>39056.5781523086</v>
      </c>
      <c r="C790" s="7" t="n">
        <v>42292.19879</v>
      </c>
      <c r="D790" s="0" t="n">
        <f aca="false">INT((ROW()-3)/30)</f>
        <v>26</v>
      </c>
      <c r="E790" s="0" t="n">
        <f aca="false">2+30*D790</f>
        <v>782</v>
      </c>
      <c r="F790" s="8" t="n">
        <f aca="false">INDEX($F:$F,$E790)*(2*B790/INDEX($B:$B,$E790)-C790/INDEX($C:$C,$E790))</f>
        <v>4292.50200712684</v>
      </c>
      <c r="G790" s="9" t="n">
        <f aca="false">B790/B789-1</f>
        <v>-0.00679467055329508</v>
      </c>
      <c r="H790" s="9" t="n">
        <f aca="false">F790/F789-1</f>
        <v>-0.00898425305130035</v>
      </c>
      <c r="I790" s="9" t="n">
        <f aca="false">LN(B790/B789)</f>
        <v>-0.00681785942745874</v>
      </c>
      <c r="J790" s="9" t="n">
        <f aca="false">LN(F790/F789)</f>
        <v>-0.00902485482006854</v>
      </c>
      <c r="K790" s="9" t="n">
        <f aca="false">F790/F783-1</f>
        <v>-0.00949081504275717</v>
      </c>
      <c r="L790" s="9" t="n">
        <f aca="false">F790/F760-1</f>
        <v>-0.0196301426240165</v>
      </c>
      <c r="M790" s="9" t="n">
        <f aca="false">B790/B783-1</f>
        <v>-0.0259205930162166</v>
      </c>
      <c r="N790" s="9" t="n">
        <f aca="false">B790/B760-1</f>
        <v>0.0549577136315094</v>
      </c>
      <c r="O790" s="8" t="n">
        <f aca="false">MAX(O789,F790)</f>
        <v>5645.35730015574</v>
      </c>
      <c r="P790" s="9" t="n">
        <f aca="false">F790/O790-1</f>
        <v>-0.239640331178254</v>
      </c>
      <c r="Q790" s="8" t="n">
        <f aca="false">MAX(Q789,B790)</f>
        <v>67541.7555081824</v>
      </c>
      <c r="R790" s="9" t="n">
        <f aca="false">B790/Q790-1</f>
        <v>-0.421741738004173</v>
      </c>
      <c r="S790" s="9" t="n">
        <f aca="false">B790/INDEX($B:$B,$E790)-1</f>
        <v>-0.0246637922125482</v>
      </c>
      <c r="T790" s="0" t="n">
        <f aca="false">IF(AND($A790&gt;=CrashTest!$B$3,$A790&lt;=CrashTest!$C$3),1,IF(AND($A790&gt;=CrashTest!$B$4,$A790&lt;=CrashTest!$C$4),2,IF(AND($A790&gt;=CrashTest!$B$5,$A790&lt;=CrashTest!$C$5),3,IF(AND($A790&gt;=CrashTest!$B$6,$A790&lt;=CrashTest!$C$6),4,IF(AND($A790&gt;=CrashTest!$B$7,$A790&lt;=CrashTest!$C$7),5,0)))))</f>
        <v>0</v>
      </c>
      <c r="U790" s="8" t="str">
        <f aca="false">IF(T790=0,"",IF(T789=T790,MAX(U789,B790),B790))</f>
        <v/>
      </c>
      <c r="V790" s="9" t="str">
        <f aca="false">IF(T790=0,"",B790/U790-1)</f>
        <v/>
      </c>
      <c r="W790" s="8" t="str">
        <f aca="false">IF(T790=0,"",IF(T789=T790,MAX(W789,F790),F790))</f>
        <v/>
      </c>
      <c r="X790" s="9" t="str">
        <f aca="false">IF(T790=0,"",F790/W790-1)</f>
        <v/>
      </c>
    </row>
    <row r="791" customFormat="false" ht="15" hidden="false" customHeight="false" outlineLevel="0" collapsed="false">
      <c r="A791" s="5" t="n">
        <v>44619</v>
      </c>
      <c r="B791" s="6" t="n">
        <v>37664.7792828755</v>
      </c>
      <c r="C791" s="7" t="n">
        <v>39507.7706</v>
      </c>
      <c r="D791" s="0" t="n">
        <f aca="false">INT((ROW()-3)/30)</f>
        <v>26</v>
      </c>
      <c r="E791" s="0" t="n">
        <f aca="false">2+30*D791</f>
        <v>782</v>
      </c>
      <c r="F791" s="8" t="n">
        <f aca="false">INDEX($F:$F,$E791)*(2*B791/INDEX($B:$B,$E791)-C791/INDEX($C:$C,$E791))</f>
        <v>4265.82781067072</v>
      </c>
      <c r="G791" s="9" t="n">
        <f aca="false">B791/B790-1</f>
        <v>-0.0356354533673051</v>
      </c>
      <c r="H791" s="9" t="n">
        <f aca="false">F791/F790-1</f>
        <v>-0.00621413721224418</v>
      </c>
      <c r="I791" s="9" t="n">
        <f aca="false">LN(B791/B790)</f>
        <v>-0.0362858954488572</v>
      </c>
      <c r="J791" s="9" t="n">
        <f aca="false">LN(F791/F790)</f>
        <v>-0.00623352532488379</v>
      </c>
      <c r="K791" s="9" t="n">
        <f aca="false">F791/F784-1</f>
        <v>-0.0139610721128561</v>
      </c>
      <c r="L791" s="9" t="n">
        <f aca="false">F791/F761-1</f>
        <v>-0.0362157818754987</v>
      </c>
      <c r="M791" s="9" t="n">
        <f aca="false">B791/B784-1</f>
        <v>-0.0230040438371679</v>
      </c>
      <c r="N791" s="9" t="n">
        <f aca="false">B791/B761-1</f>
        <v>-0.00275539783957912</v>
      </c>
      <c r="O791" s="8" t="n">
        <f aca="false">MAX(O790,F791)</f>
        <v>5645.35730015574</v>
      </c>
      <c r="P791" s="9" t="n">
        <f aca="false">F791/O791-1</f>
        <v>-0.244365310490969</v>
      </c>
      <c r="Q791" s="8" t="n">
        <f aca="false">MAX(Q790,B791)</f>
        <v>67541.7555081824</v>
      </c>
      <c r="R791" s="9" t="n">
        <f aca="false">B791/Q791-1</f>
        <v>-0.442348233333785</v>
      </c>
      <c r="S791" s="9" t="n">
        <f aca="false">B791/INDEX($B:$B,$E791)-1</f>
        <v>-0.0594203401626021</v>
      </c>
      <c r="T791" s="0" t="n">
        <f aca="false">IF(AND($A791&gt;=CrashTest!$B$3,$A791&lt;=CrashTest!$C$3),1,IF(AND($A791&gt;=CrashTest!$B$4,$A791&lt;=CrashTest!$C$4),2,IF(AND($A791&gt;=CrashTest!$B$5,$A791&lt;=CrashTest!$C$5),3,IF(AND($A791&gt;=CrashTest!$B$6,$A791&lt;=CrashTest!$C$6),4,IF(AND($A791&gt;=CrashTest!$B$7,$A791&lt;=CrashTest!$C$7),5,0)))))</f>
        <v>0</v>
      </c>
      <c r="U791" s="8" t="str">
        <f aca="false">IF(T791=0,"",IF(T790=T791,MAX(U790,B791),B791))</f>
        <v/>
      </c>
      <c r="V791" s="9" t="str">
        <f aca="false">IF(T791=0,"",B791/U791-1)</f>
        <v/>
      </c>
      <c r="W791" s="8" t="str">
        <f aca="false">IF(T791=0,"",IF(T790=T791,MAX(W790,F791),F791))</f>
        <v/>
      </c>
      <c r="X791" s="9" t="str">
        <f aca="false">IF(T791=0,"",F791/W791-1)</f>
        <v/>
      </c>
    </row>
    <row r="792" customFormat="false" ht="15" hidden="false" customHeight="false" outlineLevel="0" collapsed="false">
      <c r="A792" s="5" t="n">
        <v>44620</v>
      </c>
      <c r="B792" s="6" t="n">
        <v>43179.2545140269</v>
      </c>
      <c r="C792" s="7" t="n">
        <v>50364.36697</v>
      </c>
      <c r="D792" s="0" t="n">
        <f aca="false">INT((ROW()-3)/30)</f>
        <v>26</v>
      </c>
      <c r="E792" s="0" t="n">
        <f aca="false">2+30*D792</f>
        <v>782</v>
      </c>
      <c r="F792" s="8" t="n">
        <f aca="false">INDEX($F:$F,$E792)*(2*B792/INDEX($B:$B,$E792)-C792/INDEX($C:$C,$E792))</f>
        <v>4388.8804103394</v>
      </c>
      <c r="G792" s="9" t="n">
        <f aca="false">B792/B791-1</f>
        <v>0.146409333497902</v>
      </c>
      <c r="H792" s="9" t="n">
        <f aca="false">F792/F791-1</f>
        <v>0.0288461243936908</v>
      </c>
      <c r="I792" s="9" t="n">
        <f aca="false">LN(B792/B791)</f>
        <v>0.136634739070475</v>
      </c>
      <c r="J792" s="9" t="n">
        <f aca="false">LN(F792/F791)</f>
        <v>0.0284379066938401</v>
      </c>
      <c r="K792" s="9" t="n">
        <f aca="false">F792/F785-1</f>
        <v>0.0249858305390953</v>
      </c>
      <c r="L792" s="9" t="n">
        <f aca="false">F792/F762-1</f>
        <v>-0.00359403159189409</v>
      </c>
      <c r="M792" s="9" t="n">
        <f aca="false">B792/B785-1</f>
        <v>0.163922923156989</v>
      </c>
      <c r="N792" s="9" t="n">
        <f aca="false">B792/B762-1</f>
        <v>0.133662160257</v>
      </c>
      <c r="O792" s="8" t="n">
        <f aca="false">MAX(O791,F792)</f>
        <v>5645.35730015574</v>
      </c>
      <c r="P792" s="9" t="n">
        <f aca="false">F792/O792-1</f>
        <v>-0.222568178241204</v>
      </c>
      <c r="Q792" s="8" t="n">
        <f aca="false">MAX(Q791,B792)</f>
        <v>67541.7555081824</v>
      </c>
      <c r="R792" s="9" t="n">
        <f aca="false">B792/Q792-1</f>
        <v>-0.360702809852256</v>
      </c>
      <c r="S792" s="9" t="n">
        <f aca="false">B792/INDEX($B:$B,$E792)-1</f>
        <v>0.0782893009358749</v>
      </c>
      <c r="T792" s="0" t="n">
        <f aca="false">IF(AND($A792&gt;=CrashTest!$B$3,$A792&lt;=CrashTest!$C$3),1,IF(AND($A792&gt;=CrashTest!$B$4,$A792&lt;=CrashTest!$C$4),2,IF(AND($A792&gt;=CrashTest!$B$5,$A792&lt;=CrashTest!$C$5),3,IF(AND($A792&gt;=CrashTest!$B$6,$A792&lt;=CrashTest!$C$6),4,IF(AND($A792&gt;=CrashTest!$B$7,$A792&lt;=CrashTest!$C$7),5,0)))))</f>
        <v>0</v>
      </c>
      <c r="U792" s="8" t="str">
        <f aca="false">IF(T792=0,"",IF(T791=T792,MAX(U791,B792),B792))</f>
        <v/>
      </c>
      <c r="V792" s="9" t="str">
        <f aca="false">IF(T792=0,"",B792/U792-1)</f>
        <v/>
      </c>
      <c r="W792" s="8" t="str">
        <f aca="false">IF(T792=0,"",IF(T791=T792,MAX(W791,F792),F792))</f>
        <v/>
      </c>
      <c r="X792" s="9" t="str">
        <f aca="false">IF(T792=0,"",F792/W792-1)</f>
        <v/>
      </c>
    </row>
    <row r="793" customFormat="false" ht="15" hidden="false" customHeight="false" outlineLevel="0" collapsed="false">
      <c r="A793" s="5" t="n">
        <v>44621</v>
      </c>
      <c r="B793" s="6" t="n">
        <v>44334.457582408</v>
      </c>
      <c r="C793" s="7" t="n">
        <v>52765.6179</v>
      </c>
      <c r="D793" s="0" t="n">
        <f aca="false">INT((ROW()-3)/30)</f>
        <v>26</v>
      </c>
      <c r="E793" s="0" t="n">
        <f aca="false">2+30*D793</f>
        <v>782</v>
      </c>
      <c r="F793" s="8" t="n">
        <f aca="false">INDEX($F:$F,$E793)*(2*B793/INDEX($B:$B,$E793)-C793/INDEX($C:$C,$E793))</f>
        <v>4402.10638354136</v>
      </c>
      <c r="G793" s="9" t="n">
        <f aca="false">B793/B792-1</f>
        <v>0.0267536593992337</v>
      </c>
      <c r="H793" s="9" t="n">
        <f aca="false">F793/F792-1</f>
        <v>0.00301351870304067</v>
      </c>
      <c r="I793" s="9" t="n">
        <f aca="false">LN(B793/B792)</f>
        <v>0.026402037908792</v>
      </c>
      <c r="J793" s="9" t="n">
        <f aca="false">LN(F793/F792)</f>
        <v>0.0030089871572034</v>
      </c>
      <c r="K793" s="9" t="n">
        <f aca="false">F793/F786-1</f>
        <v>0.0291223539907231</v>
      </c>
      <c r="L793" s="9" t="n">
        <f aca="false">F793/F763-1</f>
        <v>-0.00578600435163268</v>
      </c>
      <c r="M793" s="9" t="n">
        <f aca="false">B793/B786-1</f>
        <v>0.160509087091078</v>
      </c>
      <c r="N793" s="9" t="n">
        <f aca="false">B793/B763-1</f>
        <v>0.167202867832589</v>
      </c>
      <c r="O793" s="8" t="n">
        <f aca="false">MAX(O792,F793)</f>
        <v>5645.35730015574</v>
      </c>
      <c r="P793" s="9" t="n">
        <f aca="false">F793/O793-1</f>
        <v>-0.220225372905995</v>
      </c>
      <c r="Q793" s="8" t="n">
        <f aca="false">MAX(Q792,B793)</f>
        <v>67541.7555081824</v>
      </c>
      <c r="R793" s="9" t="n">
        <f aca="false">B793/Q793-1</f>
        <v>-0.343599270572156</v>
      </c>
      <c r="S793" s="9" t="n">
        <f aca="false">B793/INDEX($B:$B,$E793)-1</f>
        <v>0.107137485626951</v>
      </c>
      <c r="T793" s="0" t="n">
        <f aca="false">IF(AND($A793&gt;=CrashTest!$B$3,$A793&lt;=CrashTest!$C$3),1,IF(AND($A793&gt;=CrashTest!$B$4,$A793&lt;=CrashTest!$C$4),2,IF(AND($A793&gt;=CrashTest!$B$5,$A793&lt;=CrashTest!$C$5),3,IF(AND($A793&gt;=CrashTest!$B$6,$A793&lt;=CrashTest!$C$6),4,IF(AND($A793&gt;=CrashTest!$B$7,$A793&lt;=CrashTest!$C$7),5,0)))))</f>
        <v>0</v>
      </c>
      <c r="U793" s="8" t="str">
        <f aca="false">IF(T793=0,"",IF(T792=T793,MAX(U792,B793),B793))</f>
        <v/>
      </c>
      <c r="V793" s="9" t="str">
        <f aca="false">IF(T793=0,"",B793/U793-1)</f>
        <v/>
      </c>
      <c r="W793" s="8" t="str">
        <f aca="false">IF(T793=0,"",IF(T792=T793,MAX(W792,F793),F793))</f>
        <v/>
      </c>
      <c r="X793" s="9" t="str">
        <f aca="false">IF(T793=0,"",F793/W793-1)</f>
        <v/>
      </c>
    </row>
    <row r="794" customFormat="false" ht="15" hidden="false" customHeight="false" outlineLevel="0" collapsed="false">
      <c r="A794" s="5" t="n">
        <v>44622</v>
      </c>
      <c r="B794" s="6" t="n">
        <v>43984.584926768</v>
      </c>
      <c r="C794" s="7" t="n">
        <v>51681.20113</v>
      </c>
      <c r="D794" s="0" t="n">
        <f aca="false">INT((ROW()-3)/30)</f>
        <v>26</v>
      </c>
      <c r="E794" s="0" t="n">
        <f aca="false">2+30*D794</f>
        <v>782</v>
      </c>
      <c r="F794" s="8" t="n">
        <f aca="false">INDEX($F:$F,$E794)*(2*B794/INDEX($B:$B,$E794)-C794/INDEX($C:$C,$E794))</f>
        <v>4433.41334549409</v>
      </c>
      <c r="G794" s="9" t="n">
        <f aca="false">B794/B793-1</f>
        <v>-0.00789166428820431</v>
      </c>
      <c r="H794" s="9" t="n">
        <f aca="false">F794/F793-1</f>
        <v>0.00711181403288563</v>
      </c>
      <c r="I794" s="9" t="n">
        <f aca="false">LN(B794/B793)</f>
        <v>-0.00792296827328441</v>
      </c>
      <c r="J794" s="9" t="n">
        <f aca="false">LN(F794/F793)</f>
        <v>0.00708664434775621</v>
      </c>
      <c r="K794" s="9" t="n">
        <f aca="false">F794/F787-1</f>
        <v>0.0374798348726164</v>
      </c>
      <c r="L794" s="9" t="n">
        <f aca="false">F794/F764-1</f>
        <v>0.00409472003440348</v>
      </c>
      <c r="M794" s="9" t="n">
        <f aca="false">B794/B787-1</f>
        <v>0.178950040267708</v>
      </c>
      <c r="N794" s="9" t="n">
        <f aca="false">B794/B764-1</f>
        <v>0.143565492952054</v>
      </c>
      <c r="O794" s="8" t="n">
        <f aca="false">MAX(O793,F794)</f>
        <v>5645.35730015574</v>
      </c>
      <c r="P794" s="9" t="n">
        <f aca="false">F794/O794-1</f>
        <v>-0.214679760770539</v>
      </c>
      <c r="Q794" s="8" t="n">
        <f aca="false">MAX(Q793,B794)</f>
        <v>67541.7555081824</v>
      </c>
      <c r="R794" s="9" t="n">
        <f aca="false">B794/Q794-1</f>
        <v>-0.348779364767333</v>
      </c>
      <c r="S794" s="9" t="n">
        <f aca="false">B794/INDEX($B:$B,$E794)-1</f>
        <v>0.0984003282694967</v>
      </c>
      <c r="T794" s="0" t="n">
        <f aca="false">IF(AND($A794&gt;=CrashTest!$B$3,$A794&lt;=CrashTest!$C$3),1,IF(AND($A794&gt;=CrashTest!$B$4,$A794&lt;=CrashTest!$C$4),2,IF(AND($A794&gt;=CrashTest!$B$5,$A794&lt;=CrashTest!$C$5),3,IF(AND($A794&gt;=CrashTest!$B$6,$A794&lt;=CrashTest!$C$6),4,IF(AND($A794&gt;=CrashTest!$B$7,$A794&lt;=CrashTest!$C$7),5,0)))))</f>
        <v>0</v>
      </c>
      <c r="U794" s="8" t="str">
        <f aca="false">IF(T794=0,"",IF(T793=T794,MAX(U793,B794),B794))</f>
        <v/>
      </c>
      <c r="V794" s="9" t="str">
        <f aca="false">IF(T794=0,"",B794/U794-1)</f>
        <v/>
      </c>
      <c r="W794" s="8" t="str">
        <f aca="false">IF(T794=0,"",IF(T793=T794,MAX(W793,F794),F794))</f>
        <v/>
      </c>
      <c r="X794" s="9" t="str">
        <f aca="false">IF(T794=0,"",F794/W794-1)</f>
        <v/>
      </c>
    </row>
    <row r="795" customFormat="false" ht="15" hidden="false" customHeight="false" outlineLevel="0" collapsed="false">
      <c r="A795" s="5" t="n">
        <v>44623</v>
      </c>
      <c r="B795" s="6" t="n">
        <v>42492.7744552893</v>
      </c>
      <c r="C795" s="7" t="n">
        <v>48740.35479</v>
      </c>
      <c r="D795" s="0" t="n">
        <f aca="false">INT((ROW()-3)/30)</f>
        <v>26</v>
      </c>
      <c r="E795" s="0" t="n">
        <f aca="false">2+30*D795</f>
        <v>782</v>
      </c>
      <c r="F795" s="8" t="n">
        <f aca="false">INDEX($F:$F,$E795)*(2*B795/INDEX($B:$B,$E795)-C795/INDEX($C:$C,$E795))</f>
        <v>4400.50520724511</v>
      </c>
      <c r="G795" s="9" t="n">
        <f aca="false">B795/B794-1</f>
        <v>-0.0339166658947103</v>
      </c>
      <c r="H795" s="9" t="n">
        <f aca="false">F795/F794-1</f>
        <v>-0.00742275436203643</v>
      </c>
      <c r="I795" s="9" t="n">
        <f aca="false">LN(B795/B794)</f>
        <v>-0.0345051813006782</v>
      </c>
      <c r="J795" s="9" t="n">
        <f aca="false">LN(F795/F794)</f>
        <v>-0.00745044009118924</v>
      </c>
      <c r="K795" s="9" t="n">
        <f aca="false">F795/F788-1</f>
        <v>0.0281270820674344</v>
      </c>
      <c r="L795" s="9" t="n">
        <f aca="false">F795/F765-1</f>
        <v>-0.00903392071858378</v>
      </c>
      <c r="M795" s="9" t="n">
        <f aca="false">B795/B788-1</f>
        <v>0.109941675288087</v>
      </c>
      <c r="N795" s="9" t="n">
        <f aca="false">B795/B765-1</f>
        <v>0.095514432389652</v>
      </c>
      <c r="O795" s="8" t="n">
        <f aca="false">MAX(O794,F795)</f>
        <v>5645.35730015574</v>
      </c>
      <c r="P795" s="9" t="n">
        <f aca="false">F795/O795-1</f>
        <v>-0.220509000001875</v>
      </c>
      <c r="Q795" s="8" t="n">
        <f aca="false">MAX(Q794,B795)</f>
        <v>67541.7555081824</v>
      </c>
      <c r="R795" s="9" t="n">
        <f aca="false">B795/Q795-1</f>
        <v>-0.370866597476261</v>
      </c>
      <c r="S795" s="9" t="n">
        <f aca="false">B795/INDEX($B:$B,$E795)-1</f>
        <v>0.0611462513169401</v>
      </c>
      <c r="T795" s="0" t="n">
        <f aca="false">IF(AND($A795&gt;=CrashTest!$B$3,$A795&lt;=CrashTest!$C$3),1,IF(AND($A795&gt;=CrashTest!$B$4,$A795&lt;=CrashTest!$C$4),2,IF(AND($A795&gt;=CrashTest!$B$5,$A795&lt;=CrashTest!$C$5),3,IF(AND($A795&gt;=CrashTest!$B$6,$A795&lt;=CrashTest!$C$6),4,IF(AND($A795&gt;=CrashTest!$B$7,$A795&lt;=CrashTest!$C$7),5,0)))))</f>
        <v>0</v>
      </c>
      <c r="U795" s="8" t="str">
        <f aca="false">IF(T795=0,"",IF(T794=T795,MAX(U794,B795),B795))</f>
        <v/>
      </c>
      <c r="V795" s="9" t="str">
        <f aca="false">IF(T795=0,"",B795/U795-1)</f>
        <v/>
      </c>
      <c r="W795" s="8" t="str">
        <f aca="false">IF(T795=0,"",IF(T794=T795,MAX(W794,F795),F795))</f>
        <v/>
      </c>
      <c r="X795" s="9" t="str">
        <f aca="false">IF(T795=0,"",F795/W795-1)</f>
        <v/>
      </c>
    </row>
    <row r="796" customFormat="false" ht="15" hidden="false" customHeight="false" outlineLevel="0" collapsed="false">
      <c r="A796" s="5" t="n">
        <v>44624</v>
      </c>
      <c r="B796" s="6" t="n">
        <v>39106.4052159556</v>
      </c>
      <c r="C796" s="7" t="n">
        <v>42357.70616</v>
      </c>
      <c r="D796" s="0" t="n">
        <f aca="false">INT((ROW()-3)/30)</f>
        <v>26</v>
      </c>
      <c r="E796" s="0" t="n">
        <f aca="false">2+30*D796</f>
        <v>782</v>
      </c>
      <c r="F796" s="8" t="n">
        <f aca="false">INDEX($F:$F,$E796)*(2*B796/INDEX($B:$B,$E796)-C796/INDEX($C:$C,$E796))</f>
        <v>4296.83603323785</v>
      </c>
      <c r="G796" s="9" t="n">
        <f aca="false">B796/B795-1</f>
        <v>-0.0796928250212708</v>
      </c>
      <c r="H796" s="9" t="n">
        <f aca="false">F796/F795-1</f>
        <v>-0.0235584709311508</v>
      </c>
      <c r="I796" s="9" t="n">
        <f aca="false">LN(B796/B795)</f>
        <v>-0.0830477788200815</v>
      </c>
      <c r="J796" s="9" t="n">
        <f aca="false">LN(F796/F795)</f>
        <v>-0.023840408523861</v>
      </c>
      <c r="K796" s="9" t="n">
        <f aca="false">F796/F789-1</f>
        <v>-0.00798365057829886</v>
      </c>
      <c r="L796" s="9" t="n">
        <f aca="false">F796/F766-1</f>
        <v>-0.0189770869005431</v>
      </c>
      <c r="M796" s="9" t="n">
        <f aca="false">B796/B789-1</f>
        <v>-0.00552757272992976</v>
      </c>
      <c r="N796" s="9" t="n">
        <f aca="false">B796/B766-1</f>
        <v>0.0585798032428442</v>
      </c>
      <c r="O796" s="8" t="n">
        <f aca="false">MAX(O795,F796)</f>
        <v>5645.35730015574</v>
      </c>
      <c r="P796" s="9" t="n">
        <f aca="false">F796/O796-1</f>
        <v>-0.238872616066425</v>
      </c>
      <c r="Q796" s="8" t="n">
        <f aca="false">MAX(Q795,B796)</f>
        <v>67541.7555081824</v>
      </c>
      <c r="R796" s="9" t="n">
        <f aca="false">B796/Q796-1</f>
        <v>-0.421004015638622</v>
      </c>
      <c r="S796" s="9" t="n">
        <f aca="false">B796/INDEX($B:$B,$E796)-1</f>
        <v>-0.0234194912112383</v>
      </c>
      <c r="T796" s="0" t="n">
        <f aca="false">IF(AND($A796&gt;=CrashTest!$B$3,$A796&lt;=CrashTest!$C$3),1,IF(AND($A796&gt;=CrashTest!$B$4,$A796&lt;=CrashTest!$C$4),2,IF(AND($A796&gt;=CrashTest!$B$5,$A796&lt;=CrashTest!$C$5),3,IF(AND($A796&gt;=CrashTest!$B$6,$A796&lt;=CrashTest!$C$6),4,IF(AND($A796&gt;=CrashTest!$B$7,$A796&lt;=CrashTest!$C$7),5,0)))))</f>
        <v>0</v>
      </c>
      <c r="U796" s="8" t="str">
        <f aca="false">IF(T796=0,"",IF(T795=T796,MAX(U795,B796),B796))</f>
        <v/>
      </c>
      <c r="V796" s="9" t="str">
        <f aca="false">IF(T796=0,"",B796/U796-1)</f>
        <v/>
      </c>
      <c r="W796" s="8" t="str">
        <f aca="false">IF(T796=0,"",IF(T795=T796,MAX(W795,F796),F796))</f>
        <v/>
      </c>
      <c r="X796" s="9" t="str">
        <f aca="false">IF(T796=0,"",F796/W796-1)</f>
        <v/>
      </c>
    </row>
    <row r="797" customFormat="false" ht="15" hidden="false" customHeight="false" outlineLevel="0" collapsed="false">
      <c r="A797" s="5" t="n">
        <v>44625</v>
      </c>
      <c r="B797" s="6" t="n">
        <v>39383.8848433665</v>
      </c>
      <c r="C797" s="7" t="n">
        <v>42818.06529</v>
      </c>
      <c r="D797" s="0" t="n">
        <f aca="false">INT((ROW()-3)/30)</f>
        <v>26</v>
      </c>
      <c r="E797" s="0" t="n">
        <f aca="false">2+30*D797</f>
        <v>782</v>
      </c>
      <c r="F797" s="8" t="n">
        <f aca="false">INDEX($F:$F,$E797)*(2*B797/INDEX($B:$B,$E797)-C797/INDEX($C:$C,$E797))</f>
        <v>4311.52362057941</v>
      </c>
      <c r="G797" s="9" t="n">
        <f aca="false">B797/B796-1</f>
        <v>0.00709550330383424</v>
      </c>
      <c r="H797" s="9" t="n">
        <f aca="false">F797/F796-1</f>
        <v>0.00341823314363099</v>
      </c>
      <c r="I797" s="9" t="n">
        <f aca="false">LN(B797/B796)</f>
        <v>0.00707044866729039</v>
      </c>
      <c r="J797" s="9" t="n">
        <f aca="false">LN(F797/F796)</f>
        <v>0.00341240426392194</v>
      </c>
      <c r="K797" s="9" t="n">
        <f aca="false">F797/F790-1</f>
        <v>0.00443135807996997</v>
      </c>
      <c r="L797" s="9" t="n">
        <f aca="false">F797/F767-1</f>
        <v>-0.0031265801760354</v>
      </c>
      <c r="M797" s="9" t="n">
        <f aca="false">B797/B790-1</f>
        <v>0.00838032174199954</v>
      </c>
      <c r="N797" s="9" t="n">
        <f aca="false">B797/B767-1</f>
        <v>0.0627733414861114</v>
      </c>
      <c r="O797" s="8" t="n">
        <f aca="false">MAX(O796,F797)</f>
        <v>5645.35730015574</v>
      </c>
      <c r="P797" s="9" t="n">
        <f aca="false">F797/O797-1</f>
        <v>-0.236270905216138</v>
      </c>
      <c r="Q797" s="8" t="n">
        <f aca="false">MAX(Q796,B797)</f>
        <v>67541.7555081824</v>
      </c>
      <c r="R797" s="9" t="n">
        <f aca="false">B797/Q797-1</f>
        <v>-0.416895747718679</v>
      </c>
      <c r="S797" s="9" t="n">
        <f aca="false">B797/INDEX($B:$B,$E797)-1</f>
        <v>-0.0164901609846675</v>
      </c>
      <c r="T797" s="0" t="n">
        <f aca="false">IF(AND($A797&gt;=CrashTest!$B$3,$A797&lt;=CrashTest!$C$3),1,IF(AND($A797&gt;=CrashTest!$B$4,$A797&lt;=CrashTest!$C$4),2,IF(AND($A797&gt;=CrashTest!$B$5,$A797&lt;=CrashTest!$C$5),3,IF(AND($A797&gt;=CrashTest!$B$6,$A797&lt;=CrashTest!$C$6),4,IF(AND($A797&gt;=CrashTest!$B$7,$A797&lt;=CrashTest!$C$7),5,0)))))</f>
        <v>0</v>
      </c>
      <c r="U797" s="8" t="str">
        <f aca="false">IF(T797=0,"",IF(T796=T797,MAX(U796,B797),B797))</f>
        <v/>
      </c>
      <c r="V797" s="9" t="str">
        <f aca="false">IF(T797=0,"",B797/U797-1)</f>
        <v/>
      </c>
      <c r="W797" s="8" t="str">
        <f aca="false">IF(T797=0,"",IF(T796=T797,MAX(W796,F797),F797))</f>
        <v/>
      </c>
      <c r="X797" s="9" t="str">
        <f aca="false">IF(T797=0,"",F797/W797-1)</f>
        <v/>
      </c>
    </row>
    <row r="798" customFormat="false" ht="15" hidden="false" customHeight="false" outlineLevel="0" collapsed="false">
      <c r="A798" s="5" t="n">
        <v>44626</v>
      </c>
      <c r="B798" s="6" t="n">
        <v>38399.3426268264</v>
      </c>
      <c r="C798" s="7" t="n">
        <v>40960.31275</v>
      </c>
      <c r="D798" s="0" t="n">
        <f aca="false">INT((ROW()-3)/30)</f>
        <v>26</v>
      </c>
      <c r="E798" s="0" t="n">
        <f aca="false">2+30*D798</f>
        <v>782</v>
      </c>
      <c r="F798" s="8" t="n">
        <f aca="false">INDEX($F:$F,$E798)*(2*B798/INDEX($B:$B,$E798)-C798/INDEX($C:$C,$E798))</f>
        <v>4281.58898435886</v>
      </c>
      <c r="G798" s="9" t="n">
        <f aca="false">B798/B797-1</f>
        <v>-0.024998605913452</v>
      </c>
      <c r="H798" s="9" t="n">
        <f aca="false">F798/F797-1</f>
        <v>-0.00694293684897718</v>
      </c>
      <c r="I798" s="9" t="n">
        <f aca="false">LN(B798/B797)</f>
        <v>-0.0253163781529552</v>
      </c>
      <c r="J798" s="9" t="n">
        <f aca="false">LN(F798/F797)</f>
        <v>-0.0069671511791528</v>
      </c>
      <c r="K798" s="9" t="n">
        <f aca="false">F798/F791-1</f>
        <v>0.00369475149669829</v>
      </c>
      <c r="L798" s="9" t="n">
        <f aca="false">F798/F768-1</f>
        <v>-0.026169802988452</v>
      </c>
      <c r="M798" s="9" t="n">
        <f aca="false">B798/B791-1</f>
        <v>0.0195026589279623</v>
      </c>
      <c r="N798" s="9" t="n">
        <f aca="false">B798/B768-1</f>
        <v>-0.0652524242766801</v>
      </c>
      <c r="O798" s="8" t="n">
        <f aca="false">MAX(O797,F798)</f>
        <v>5645.35730015574</v>
      </c>
      <c r="P798" s="9" t="n">
        <f aca="false">F798/O798-1</f>
        <v>-0.241573428090949</v>
      </c>
      <c r="Q798" s="8" t="n">
        <f aca="false">MAX(Q797,B798)</f>
        <v>67541.7555081824</v>
      </c>
      <c r="R798" s="9" t="n">
        <f aca="false">B798/Q798-1</f>
        <v>-0.431472541127918</v>
      </c>
      <c r="S798" s="9" t="n">
        <f aca="false">B798/INDEX($B:$B,$E798)-1</f>
        <v>-0.0410765358622145</v>
      </c>
      <c r="T798" s="0" t="n">
        <f aca="false">IF(AND($A798&gt;=CrashTest!$B$3,$A798&lt;=CrashTest!$C$3),1,IF(AND($A798&gt;=CrashTest!$B$4,$A798&lt;=CrashTest!$C$4),2,IF(AND($A798&gt;=CrashTest!$B$5,$A798&lt;=CrashTest!$C$5),3,IF(AND($A798&gt;=CrashTest!$B$6,$A798&lt;=CrashTest!$C$6),4,IF(AND($A798&gt;=CrashTest!$B$7,$A798&lt;=CrashTest!$C$7),5,0)))))</f>
        <v>0</v>
      </c>
      <c r="U798" s="8" t="str">
        <f aca="false">IF(T798=0,"",IF(T797=T798,MAX(U797,B798),B798))</f>
        <v/>
      </c>
      <c r="V798" s="9" t="str">
        <f aca="false">IF(T798=0,"",B798/U798-1)</f>
        <v/>
      </c>
      <c r="W798" s="8" t="str">
        <f aca="false">IF(T798=0,"",IF(T797=T798,MAX(W797,F798),F798))</f>
        <v/>
      </c>
      <c r="X798" s="9" t="str">
        <f aca="false">IF(T798=0,"",F798/W798-1)</f>
        <v/>
      </c>
    </row>
    <row r="799" customFormat="false" ht="15" hidden="false" customHeight="false" outlineLevel="0" collapsed="false">
      <c r="A799" s="5" t="n">
        <v>44627</v>
      </c>
      <c r="B799" s="6" t="n">
        <v>38146.734273232</v>
      </c>
      <c r="C799" s="7" t="n">
        <v>40209.2545</v>
      </c>
      <c r="D799" s="0" t="n">
        <f aca="false">INT((ROW()-3)/30)</f>
        <v>26</v>
      </c>
      <c r="E799" s="0" t="n">
        <f aca="false">2+30*D799</f>
        <v>782</v>
      </c>
      <c r="F799" s="8" t="n">
        <f aca="false">INDEX($F:$F,$E799)*(2*B799/INDEX($B:$B,$E799)-C799/INDEX($C:$C,$E799))</f>
        <v>4301.03947266753</v>
      </c>
      <c r="G799" s="9" t="n">
        <f aca="false">B799/B798-1</f>
        <v>-0.00657845515870681</v>
      </c>
      <c r="H799" s="9" t="n">
        <f aca="false">F799/F798-1</f>
        <v>0.00454282005576223</v>
      </c>
      <c r="I799" s="9" t="n">
        <f aca="false">LN(B799/B798)</f>
        <v>-0.00660018856209358</v>
      </c>
      <c r="J799" s="9" t="n">
        <f aca="false">LN(F799/F798)</f>
        <v>0.00453253259302786</v>
      </c>
      <c r="K799" s="9" t="n">
        <f aca="false">F799/F792-1</f>
        <v>-0.0200144295262473</v>
      </c>
      <c r="L799" s="9" t="n">
        <f aca="false">F799/F769-1</f>
        <v>-0.0495370739448076</v>
      </c>
      <c r="M799" s="9" t="n">
        <f aca="false">B799/B792-1</f>
        <v>-0.11654949344158</v>
      </c>
      <c r="N799" s="9" t="n">
        <f aca="false">B799/B769-1</f>
        <v>-0.0809916234730459</v>
      </c>
      <c r="O799" s="8" t="n">
        <f aca="false">MAX(O798,F799)</f>
        <v>5645.35730015574</v>
      </c>
      <c r="P799" s="9" t="n">
        <f aca="false">F799/O799-1</f>
        <v>-0.238128032649257</v>
      </c>
      <c r="Q799" s="8" t="n">
        <f aca="false">MAX(Q798,B799)</f>
        <v>67541.7555081824</v>
      </c>
      <c r="R799" s="9" t="n">
        <f aca="false">B799/Q799-1</f>
        <v>-0.435212573522601</v>
      </c>
      <c r="S799" s="9" t="n">
        <f aca="false">B799/INDEX($B:$B,$E799)-1</f>
        <v>-0.0473847708716768</v>
      </c>
      <c r="T799" s="0" t="n">
        <f aca="false">IF(AND($A799&gt;=CrashTest!$B$3,$A799&lt;=CrashTest!$C$3),1,IF(AND($A799&gt;=CrashTest!$B$4,$A799&lt;=CrashTest!$C$4),2,IF(AND($A799&gt;=CrashTest!$B$5,$A799&lt;=CrashTest!$C$5),3,IF(AND($A799&gt;=CrashTest!$B$6,$A799&lt;=CrashTest!$C$6),4,IF(AND($A799&gt;=CrashTest!$B$7,$A799&lt;=CrashTest!$C$7),5,0)))))</f>
        <v>0</v>
      </c>
      <c r="U799" s="8" t="str">
        <f aca="false">IF(T799=0,"",IF(T798=T799,MAX(U798,B799),B799))</f>
        <v/>
      </c>
      <c r="V799" s="9" t="str">
        <f aca="false">IF(T799=0,"",B799/U799-1)</f>
        <v/>
      </c>
      <c r="W799" s="8" t="str">
        <f aca="false">IF(T799=0,"",IF(T798=T799,MAX(W798,F799),F799))</f>
        <v/>
      </c>
      <c r="X799" s="9" t="str">
        <f aca="false">IF(T799=0,"",F799/W799-1)</f>
        <v/>
      </c>
    </row>
    <row r="800" customFormat="false" ht="15" hidden="false" customHeight="false" outlineLevel="0" collapsed="false">
      <c r="A800" s="5" t="n">
        <v>44628</v>
      </c>
      <c r="B800" s="6" t="n">
        <v>38725.477261543</v>
      </c>
      <c r="C800" s="7" t="n">
        <v>41634.4986</v>
      </c>
      <c r="D800" s="0" t="n">
        <f aca="false">INT((ROW()-3)/30)</f>
        <v>26</v>
      </c>
      <c r="E800" s="0" t="n">
        <f aca="false">2+30*D800</f>
        <v>782</v>
      </c>
      <c r="F800" s="8" t="n">
        <f aca="false">INDEX($F:$F,$E800)*(2*B800/INDEX($B:$B,$E800)-C800/INDEX($C:$C,$E800))</f>
        <v>4285.69175863131</v>
      </c>
      <c r="G800" s="9" t="n">
        <f aca="false">B800/B799-1</f>
        <v>0.0151714950004804</v>
      </c>
      <c r="H800" s="9" t="n">
        <f aca="false">F800/F799-1</f>
        <v>-0.00356837321158221</v>
      </c>
      <c r="I800" s="9" t="n">
        <f aca="false">LN(B800/B799)</f>
        <v>0.0150575588131238</v>
      </c>
      <c r="J800" s="9" t="n">
        <f aca="false">LN(F800/F799)</f>
        <v>-0.00357475504162818</v>
      </c>
      <c r="K800" s="9" t="n">
        <f aca="false">F800/F793-1</f>
        <v>-0.0264452093537105</v>
      </c>
      <c r="L800" s="9" t="n">
        <f aca="false">F800/F770-1</f>
        <v>-0.0532526557690441</v>
      </c>
      <c r="M800" s="9" t="n">
        <f aca="false">B800/B793-1</f>
        <v>-0.126515144804448</v>
      </c>
      <c r="N800" s="9" t="n">
        <f aca="false">B800/B770-1</f>
        <v>-0.0857625147627331</v>
      </c>
      <c r="O800" s="8" t="n">
        <f aca="false">MAX(O799,F800)</f>
        <v>5645.35730015574</v>
      </c>
      <c r="P800" s="9" t="n">
        <f aca="false">F800/O800-1</f>
        <v>-0.240846676168207</v>
      </c>
      <c r="Q800" s="8" t="n">
        <f aca="false">MAX(Q799,B800)</f>
        <v>67541.7555081824</v>
      </c>
      <c r="R800" s="9" t="n">
        <f aca="false">B800/Q800-1</f>
        <v>-0.426643903905465</v>
      </c>
      <c r="S800" s="9" t="n">
        <f aca="false">B800/INDEX($B:$B,$E800)-1</f>
        <v>-0.0329321736855749</v>
      </c>
      <c r="T800" s="0" t="n">
        <f aca="false">IF(AND($A800&gt;=CrashTest!$B$3,$A800&lt;=CrashTest!$C$3),1,IF(AND($A800&gt;=CrashTest!$B$4,$A800&lt;=CrashTest!$C$4),2,IF(AND($A800&gt;=CrashTest!$B$5,$A800&lt;=CrashTest!$C$5),3,IF(AND($A800&gt;=CrashTest!$B$6,$A800&lt;=CrashTest!$C$6),4,IF(AND($A800&gt;=CrashTest!$B$7,$A800&lt;=CrashTest!$C$7),5,0)))))</f>
        <v>0</v>
      </c>
      <c r="U800" s="8" t="str">
        <f aca="false">IF(T800=0,"",IF(T799=T800,MAX(U799,B800),B800))</f>
        <v/>
      </c>
      <c r="V800" s="9" t="str">
        <f aca="false">IF(T800=0,"",B800/U800-1)</f>
        <v/>
      </c>
      <c r="W800" s="8" t="str">
        <f aca="false">IF(T800=0,"",IF(T799=T800,MAX(W799,F800),F800))</f>
        <v/>
      </c>
      <c r="X800" s="9" t="str">
        <f aca="false">IF(T800=0,"",F800/W800-1)</f>
        <v/>
      </c>
    </row>
    <row r="801" customFormat="false" ht="15" hidden="false" customHeight="false" outlineLevel="0" collapsed="false">
      <c r="A801" s="5" t="n">
        <v>44629</v>
      </c>
      <c r="B801" s="6" t="n">
        <v>41989.4028179427</v>
      </c>
      <c r="C801" s="7" t="n">
        <v>47566.03055</v>
      </c>
      <c r="D801" s="0" t="n">
        <f aca="false">INT((ROW()-3)/30)</f>
        <v>26</v>
      </c>
      <c r="E801" s="0" t="n">
        <f aca="false">2+30*D801</f>
        <v>782</v>
      </c>
      <c r="F801" s="8" t="n">
        <f aca="false">INDEX($F:$F,$E801)*(2*B801/INDEX($B:$B,$E801)-C801/INDEX($C:$C,$E801))</f>
        <v>4407.39722406261</v>
      </c>
      <c r="G801" s="9" t="n">
        <f aca="false">B801/B800-1</f>
        <v>0.0842836754304122</v>
      </c>
      <c r="H801" s="9" t="n">
        <f aca="false">F801/F800-1</f>
        <v>0.0283980912034074</v>
      </c>
      <c r="I801" s="9" t="n">
        <f aca="false">LN(B801/B800)</f>
        <v>0.0809195619832485</v>
      </c>
      <c r="J801" s="9" t="n">
        <f aca="false">LN(F801/F800)</f>
        <v>0.0280023403240625</v>
      </c>
      <c r="K801" s="9" t="n">
        <f aca="false">F801/F794-1</f>
        <v>-0.00586819215896484</v>
      </c>
      <c r="L801" s="9" t="n">
        <f aca="false">F801/F771-1</f>
        <v>-0.0414469156625996</v>
      </c>
      <c r="M801" s="9" t="n">
        <f aca="false">B801/B794-1</f>
        <v>-0.0453609397962304</v>
      </c>
      <c r="N801" s="9" t="n">
        <f aca="false">B801/B771-1</f>
        <v>-0.043281418175693</v>
      </c>
      <c r="O801" s="8" t="n">
        <f aca="false">MAX(O800,F801)</f>
        <v>5645.35730015574</v>
      </c>
      <c r="P801" s="9" t="n">
        <f aca="false">F801/O801-1</f>
        <v>-0.219288170840662</v>
      </c>
      <c r="Q801" s="8" t="n">
        <f aca="false">MAX(Q800,B801)</f>
        <v>67541.7555081824</v>
      </c>
      <c r="R801" s="9" t="n">
        <f aca="false">B801/Q801-1</f>
        <v>-0.378319344796185</v>
      </c>
      <c r="S801" s="9" t="n">
        <f aca="false">B801/INDEX($B:$B,$E801)-1</f>
        <v>0.0485758571067043</v>
      </c>
      <c r="T801" s="0" t="n">
        <f aca="false">IF(AND($A801&gt;=CrashTest!$B$3,$A801&lt;=CrashTest!$C$3),1,IF(AND($A801&gt;=CrashTest!$B$4,$A801&lt;=CrashTest!$C$4),2,IF(AND($A801&gt;=CrashTest!$B$5,$A801&lt;=CrashTest!$C$5),3,IF(AND($A801&gt;=CrashTest!$B$6,$A801&lt;=CrashTest!$C$6),4,IF(AND($A801&gt;=CrashTest!$B$7,$A801&lt;=CrashTest!$C$7),5,0)))))</f>
        <v>0</v>
      </c>
      <c r="U801" s="8" t="str">
        <f aca="false">IF(T801=0,"",IF(T800=T801,MAX(U800,B801),B801))</f>
        <v/>
      </c>
      <c r="V801" s="9" t="str">
        <f aca="false">IF(T801=0,"",B801/U801-1)</f>
        <v/>
      </c>
      <c r="W801" s="8" t="str">
        <f aca="false">IF(T801=0,"",IF(T800=T801,MAX(W800,F801),F801))</f>
        <v/>
      </c>
      <c r="X801" s="9" t="str">
        <f aca="false">IF(T801=0,"",F801/W801-1)</f>
        <v/>
      </c>
    </row>
    <row r="802" customFormat="false" ht="15" hidden="false" customHeight="false" outlineLevel="0" collapsed="false">
      <c r="A802" s="5" t="n">
        <v>44630</v>
      </c>
      <c r="B802" s="6" t="n">
        <v>39482.2584672706</v>
      </c>
      <c r="C802" s="7" t="n">
        <v>42897.53614</v>
      </c>
      <c r="D802" s="0" t="n">
        <f aca="false">INT((ROW()-3)/30)</f>
        <v>26</v>
      </c>
      <c r="E802" s="0" t="n">
        <f aca="false">2+30*D802</f>
        <v>782</v>
      </c>
      <c r="F802" s="8" t="n">
        <f aca="false">INDEX($F:$F,$E802)*(2*B802/INDEX($B:$B,$E802)-C802/INDEX($C:$C,$E802))</f>
        <v>4325.01006223864</v>
      </c>
      <c r="G802" s="9" t="n">
        <f aca="false">B802/B801-1</f>
        <v>-0.0597089785139968</v>
      </c>
      <c r="H802" s="9" t="n">
        <f aca="false">F802/F801-1</f>
        <v>-0.0186929286459977</v>
      </c>
      <c r="I802" s="9" t="n">
        <f aca="false">LN(B802/B801)</f>
        <v>-0.0615658543079148</v>
      </c>
      <c r="J802" s="9" t="n">
        <f aca="false">LN(F802/F801)</f>
        <v>-0.0188698496874269</v>
      </c>
      <c r="K802" s="9" t="n">
        <f aca="false">F802/F795-1</f>
        <v>-0.0171560176504678</v>
      </c>
      <c r="L802" s="9" t="n">
        <f aca="false">F802/F772-1</f>
        <v>-0.0632237808679371</v>
      </c>
      <c r="M802" s="9" t="n">
        <f aca="false">B802/B795-1</f>
        <v>-0.0708477153259632</v>
      </c>
      <c r="N802" s="9" t="n">
        <f aca="false">B802/B772-1</f>
        <v>-0.106077821551284</v>
      </c>
      <c r="O802" s="8" t="n">
        <f aca="false">MAX(O801,F802)</f>
        <v>5645.35730015574</v>
      </c>
      <c r="P802" s="9" t="n">
        <f aca="false">F802/O802-1</f>
        <v>-0.233881961356224</v>
      </c>
      <c r="Q802" s="8" t="n">
        <f aca="false">MAX(Q801,B802)</f>
        <v>67541.7555081824</v>
      </c>
      <c r="R802" s="9" t="n">
        <f aca="false">B802/Q802-1</f>
        <v>-0.415439261680317</v>
      </c>
      <c r="S802" s="9" t="n">
        <f aca="false">B802/INDEX($B:$B,$E802)-1</f>
        <v>-0.0140335362155756</v>
      </c>
      <c r="T802" s="0" t="n">
        <f aca="false">IF(AND($A802&gt;=CrashTest!$B$3,$A802&lt;=CrashTest!$C$3),1,IF(AND($A802&gt;=CrashTest!$B$4,$A802&lt;=CrashTest!$C$4),2,IF(AND($A802&gt;=CrashTest!$B$5,$A802&lt;=CrashTest!$C$5),3,IF(AND($A802&gt;=CrashTest!$B$6,$A802&lt;=CrashTest!$C$6),4,IF(AND($A802&gt;=CrashTest!$B$7,$A802&lt;=CrashTest!$C$7),5,0)))))</f>
        <v>0</v>
      </c>
      <c r="U802" s="8" t="str">
        <f aca="false">IF(T802=0,"",IF(T801=T802,MAX(U801,B802),B802))</f>
        <v/>
      </c>
      <c r="V802" s="9" t="str">
        <f aca="false">IF(T802=0,"",B802/U802-1)</f>
        <v/>
      </c>
      <c r="W802" s="8" t="str">
        <f aca="false">IF(T802=0,"",IF(T801=T802,MAX(W801,F802),F802))</f>
        <v/>
      </c>
      <c r="X802" s="9" t="str">
        <f aca="false">IF(T802=0,"",F802/W802-1)</f>
        <v/>
      </c>
    </row>
    <row r="803" customFormat="false" ht="15" hidden="false" customHeight="false" outlineLevel="0" collapsed="false">
      <c r="A803" s="5" t="n">
        <v>44631</v>
      </c>
      <c r="B803" s="6" t="n">
        <v>38825.3644214494</v>
      </c>
      <c r="C803" s="7" t="n">
        <v>41620.23994</v>
      </c>
      <c r="D803" s="0" t="n">
        <f aca="false">INT((ROW()-3)/30)</f>
        <v>26</v>
      </c>
      <c r="E803" s="0" t="n">
        <f aca="false">2+30*D803</f>
        <v>782</v>
      </c>
      <c r="F803" s="8" t="n">
        <f aca="false">INDEX($F:$F,$E803)*(2*B803/INDEX($B:$B,$E803)-C803/INDEX($C:$C,$E803))</f>
        <v>4308.77375548143</v>
      </c>
      <c r="G803" s="9" t="n">
        <f aca="false">B803/B802-1</f>
        <v>-0.0166377018773063</v>
      </c>
      <c r="H803" s="9" t="n">
        <f aca="false">F803/F802-1</f>
        <v>-0.00375405063192158</v>
      </c>
      <c r="I803" s="9" t="n">
        <f aca="false">LN(B803/B802)</f>
        <v>-0.0167776630321988</v>
      </c>
      <c r="J803" s="9" t="n">
        <f aca="false">LN(F803/F802)</f>
        <v>-0.00376111476494567</v>
      </c>
      <c r="K803" s="9" t="n">
        <f aca="false">F803/F796-1</f>
        <v>0.00277825873531867</v>
      </c>
      <c r="L803" s="9" t="n">
        <f aca="false">F803/F773-1</f>
        <v>-0.0670844251920253</v>
      </c>
      <c r="M803" s="9" t="n">
        <f aca="false">B803/B796-1</f>
        <v>-0.00718656682848307</v>
      </c>
      <c r="N803" s="9" t="n">
        <f aca="false">B803/B773-1</f>
        <v>-0.125654759246765</v>
      </c>
      <c r="O803" s="8" t="n">
        <f aca="false">MAX(O802,F803)</f>
        <v>5645.35730015574</v>
      </c>
      <c r="P803" s="9" t="n">
        <f aca="false">F803/O803-1</f>
        <v>-0.236758007263321</v>
      </c>
      <c r="Q803" s="8" t="n">
        <f aca="false">MAX(Q802,B803)</f>
        <v>67541.7555081824</v>
      </c>
      <c r="R803" s="9" t="n">
        <f aca="false">B803/Q803-1</f>
        <v>-0.425165008973658</v>
      </c>
      <c r="S803" s="9" t="n">
        <f aca="false">B803/INDEX($B:$B,$E803)-1</f>
        <v>-0.0304377523010428</v>
      </c>
      <c r="T803" s="0" t="n">
        <f aca="false">IF(AND($A803&gt;=CrashTest!$B$3,$A803&lt;=CrashTest!$C$3),1,IF(AND($A803&gt;=CrashTest!$B$4,$A803&lt;=CrashTest!$C$4),2,IF(AND($A803&gt;=CrashTest!$B$5,$A803&lt;=CrashTest!$C$5),3,IF(AND($A803&gt;=CrashTest!$B$6,$A803&lt;=CrashTest!$C$6),4,IF(AND($A803&gt;=CrashTest!$B$7,$A803&lt;=CrashTest!$C$7),5,0)))))</f>
        <v>0</v>
      </c>
      <c r="U803" s="8" t="str">
        <f aca="false">IF(T803=0,"",IF(T802=T803,MAX(U802,B803),B803))</f>
        <v/>
      </c>
      <c r="V803" s="9" t="str">
        <f aca="false">IF(T803=0,"",B803/U803-1)</f>
        <v/>
      </c>
      <c r="W803" s="8" t="str">
        <f aca="false">IF(T803=0,"",IF(T802=T803,MAX(W802,F803),F803))</f>
        <v/>
      </c>
      <c r="X803" s="9" t="str">
        <f aca="false">IF(T803=0,"",F803/W803-1)</f>
        <v/>
      </c>
    </row>
    <row r="804" customFormat="false" ht="15" hidden="false" customHeight="false" outlineLevel="0" collapsed="false">
      <c r="A804" s="5" t="n">
        <v>44632</v>
      </c>
      <c r="B804" s="6" t="n">
        <v>38951.1300157802</v>
      </c>
      <c r="C804" s="7" t="n">
        <v>41825.60817</v>
      </c>
      <c r="D804" s="0" t="n">
        <f aca="false">INT((ROW()-3)/30)</f>
        <v>26</v>
      </c>
      <c r="E804" s="0" t="n">
        <f aca="false">2+30*D804</f>
        <v>782</v>
      </c>
      <c r="F804" s="8" t="n">
        <f aca="false">INDEX($F:$F,$E804)*(2*B804/INDEX($B:$B,$E804)-C804/INDEX($C:$C,$E804))</f>
        <v>4315.75570233848</v>
      </c>
      <c r="G804" s="9" t="n">
        <f aca="false">B804/B803-1</f>
        <v>0.00323926371857386</v>
      </c>
      <c r="H804" s="9" t="n">
        <f aca="false">F804/F803-1</f>
        <v>0.00162040228920546</v>
      </c>
      <c r="I804" s="9" t="n">
        <f aca="false">LN(B804/B803)</f>
        <v>0.00323402860608146</v>
      </c>
      <c r="J804" s="9" t="n">
        <f aca="false">LN(F804/F803)</f>
        <v>0.00161909085392671</v>
      </c>
      <c r="K804" s="9" t="n">
        <f aca="false">F804/F797-1</f>
        <v>0.000981574527126217</v>
      </c>
      <c r="L804" s="9" t="n">
        <f aca="false">F804/F774-1</f>
        <v>-0.0632207775175251</v>
      </c>
      <c r="M804" s="9" t="n">
        <f aca="false">B804/B797-1</f>
        <v>-0.0109881193616983</v>
      </c>
      <c r="N804" s="9" t="n">
        <f aca="false">B804/B774-1</f>
        <v>-0.10691924701923</v>
      </c>
      <c r="O804" s="8" t="n">
        <f aca="false">MAX(O803,F804)</f>
        <v>5645.35730015574</v>
      </c>
      <c r="P804" s="9" t="n">
        <f aca="false">F804/O804-1</f>
        <v>-0.235521248191073</v>
      </c>
      <c r="Q804" s="8" t="n">
        <f aca="false">MAX(Q803,B804)</f>
        <v>67541.7555081824</v>
      </c>
      <c r="R804" s="9" t="n">
        <f aca="false">B804/Q804-1</f>
        <v>-0.42330296684306</v>
      </c>
      <c r="S804" s="9" t="n">
        <f aca="false">B804/INDEX($B:$B,$E804)-1</f>
        <v>-0.0272970844891728</v>
      </c>
      <c r="T804" s="0" t="n">
        <f aca="false">IF(AND($A804&gt;=CrashTest!$B$3,$A804&lt;=CrashTest!$C$3),1,IF(AND($A804&gt;=CrashTest!$B$4,$A804&lt;=CrashTest!$C$4),2,IF(AND($A804&gt;=CrashTest!$B$5,$A804&lt;=CrashTest!$C$5),3,IF(AND($A804&gt;=CrashTest!$B$6,$A804&lt;=CrashTest!$C$6),4,IF(AND($A804&gt;=CrashTest!$B$7,$A804&lt;=CrashTest!$C$7),5,0)))))</f>
        <v>0</v>
      </c>
      <c r="U804" s="8" t="str">
        <f aca="false">IF(T804=0,"",IF(T803=T804,MAX(U803,B804),B804))</f>
        <v/>
      </c>
      <c r="V804" s="9" t="str">
        <f aca="false">IF(T804=0,"",B804/U804-1)</f>
        <v/>
      </c>
      <c r="W804" s="8" t="str">
        <f aca="false">IF(T804=0,"",IF(T803=T804,MAX(W803,F804),F804))</f>
        <v/>
      </c>
      <c r="X804" s="9" t="str">
        <f aca="false">IF(T804=0,"",F804/W804-1)</f>
        <v/>
      </c>
    </row>
    <row r="805" customFormat="false" ht="15" hidden="false" customHeight="false" outlineLevel="0" collapsed="false">
      <c r="A805" s="5" t="n">
        <v>44633</v>
      </c>
      <c r="B805" s="6" t="n">
        <v>37808.3174004091</v>
      </c>
      <c r="C805" s="7" t="n">
        <v>40011.3699</v>
      </c>
      <c r="D805" s="0" t="n">
        <f aca="false">INT((ROW()-3)/30)</f>
        <v>26</v>
      </c>
      <c r="E805" s="0" t="n">
        <f aca="false">2+30*D805</f>
        <v>782</v>
      </c>
      <c r="F805" s="8" t="n">
        <f aca="false">INDEX($F:$F,$E805)*(2*B805/INDEX($B:$B,$E805)-C805/INDEX($C:$C,$E805))</f>
        <v>4247.17928661911</v>
      </c>
      <c r="G805" s="9" t="n">
        <f aca="false">B805/B804-1</f>
        <v>-0.0293396524031041</v>
      </c>
      <c r="H805" s="9" t="n">
        <f aca="false">F805/F804-1</f>
        <v>-0.0158897816394503</v>
      </c>
      <c r="I805" s="9" t="n">
        <f aca="false">LN(B805/B804)</f>
        <v>-0.0297786683855309</v>
      </c>
      <c r="J805" s="9" t="n">
        <f aca="false">LN(F805/F804)</f>
        <v>-0.0160173776735806</v>
      </c>
      <c r="K805" s="9" t="n">
        <f aca="false">F805/F798-1</f>
        <v>-0.00803666532809522</v>
      </c>
      <c r="L805" s="9" t="n">
        <f aca="false">F805/F775-1</f>
        <v>-0.0645735803761217</v>
      </c>
      <c r="M805" s="9" t="n">
        <f aca="false">B805/B798-1</f>
        <v>-0.0153915454272492</v>
      </c>
      <c r="N805" s="9" t="n">
        <f aca="false">B805/B775-1</f>
        <v>-0.107395938983249</v>
      </c>
      <c r="O805" s="8" t="n">
        <f aca="false">MAX(O804,F805)</f>
        <v>5645.35730015574</v>
      </c>
      <c r="P805" s="9" t="n">
        <f aca="false">F805/O805-1</f>
        <v>-0.247668648625316</v>
      </c>
      <c r="Q805" s="8" t="n">
        <f aca="false">MAX(Q804,B805)</f>
        <v>67541.7555081824</v>
      </c>
      <c r="R805" s="9" t="n">
        <f aca="false">B805/Q805-1</f>
        <v>-0.440223057337786</v>
      </c>
      <c r="S805" s="9" t="n">
        <f aca="false">B805/INDEX($B:$B,$E805)-1</f>
        <v>-0.0558358499217463</v>
      </c>
      <c r="T805" s="0" t="n">
        <f aca="false">IF(AND($A805&gt;=CrashTest!$B$3,$A805&lt;=CrashTest!$C$3),1,IF(AND($A805&gt;=CrashTest!$B$4,$A805&lt;=CrashTest!$C$4),2,IF(AND($A805&gt;=CrashTest!$B$5,$A805&lt;=CrashTest!$C$5),3,IF(AND($A805&gt;=CrashTest!$B$6,$A805&lt;=CrashTest!$C$6),4,IF(AND($A805&gt;=CrashTest!$B$7,$A805&lt;=CrashTest!$C$7),5,0)))))</f>
        <v>0</v>
      </c>
      <c r="U805" s="8" t="str">
        <f aca="false">IF(T805=0,"",IF(T804=T805,MAX(U804,B805),B805))</f>
        <v/>
      </c>
      <c r="V805" s="9" t="str">
        <f aca="false">IF(T805=0,"",B805/U805-1)</f>
        <v/>
      </c>
      <c r="W805" s="8" t="str">
        <f aca="false">IF(T805=0,"",IF(T804=T805,MAX(W804,F805),F805))</f>
        <v/>
      </c>
      <c r="X805" s="9" t="str">
        <f aca="false">IF(T805=0,"",F805/W805-1)</f>
        <v/>
      </c>
    </row>
    <row r="806" customFormat="false" ht="15" hidden="false" customHeight="false" outlineLevel="0" collapsed="false">
      <c r="A806" s="5" t="n">
        <v>44634</v>
      </c>
      <c r="B806" s="6" t="n">
        <v>39649.0453243717</v>
      </c>
      <c r="C806" s="7" t="n">
        <v>43365.4114</v>
      </c>
      <c r="D806" s="0" t="n">
        <f aca="false">INT((ROW()-3)/30)</f>
        <v>26</v>
      </c>
      <c r="E806" s="0" t="n">
        <f aca="false">2+30*D806</f>
        <v>782</v>
      </c>
      <c r="F806" s="8" t="n">
        <f aca="false">INDEX($F:$F,$E806)*(2*B806/INDEX($B:$B,$E806)-C806/INDEX($C:$C,$E806))</f>
        <v>4314.93783460412</v>
      </c>
      <c r="G806" s="9" t="n">
        <f aca="false">B806/B805-1</f>
        <v>0.0486857932467177</v>
      </c>
      <c r="H806" s="9" t="n">
        <f aca="false">F806/F805-1</f>
        <v>0.0159537762388537</v>
      </c>
      <c r="I806" s="9" t="n">
        <f aca="false">LN(B806/B805)</f>
        <v>0.0475377547527464</v>
      </c>
      <c r="J806" s="9" t="n">
        <f aca="false">LN(F806/F805)</f>
        <v>0.0158278522934237</v>
      </c>
      <c r="K806" s="9" t="n">
        <f aca="false">F806/F799-1</f>
        <v>0.00323139604388922</v>
      </c>
      <c r="L806" s="9" t="n">
        <f aca="false">F806/F776-1</f>
        <v>-0.0472448153705301</v>
      </c>
      <c r="M806" s="9" t="n">
        <f aca="false">B806/B799-1</f>
        <v>0.0393824289224645</v>
      </c>
      <c r="N806" s="9" t="n">
        <f aca="false">B806/B776-1</f>
        <v>-0.0598578847461516</v>
      </c>
      <c r="O806" s="8" t="n">
        <f aca="false">MAX(O805,F806)</f>
        <v>5645.35730015574</v>
      </c>
      <c r="P806" s="9" t="n">
        <f aca="false">F806/O806-1</f>
        <v>-0.23566612258801</v>
      </c>
      <c r="Q806" s="8" t="n">
        <f aca="false">MAX(Q805,B806)</f>
        <v>67541.7555081824</v>
      </c>
      <c r="R806" s="9" t="n">
        <f aca="false">B806/Q806-1</f>
        <v>-0.412969872843054</v>
      </c>
      <c r="S806" s="9" t="n">
        <f aca="false">B806/INDEX($B:$B,$E806)-1</f>
        <v>-0.00986846932007346</v>
      </c>
      <c r="T806" s="0" t="n">
        <f aca="false">IF(AND($A806&gt;=CrashTest!$B$3,$A806&lt;=CrashTest!$C$3),1,IF(AND($A806&gt;=CrashTest!$B$4,$A806&lt;=CrashTest!$C$4),2,IF(AND($A806&gt;=CrashTest!$B$5,$A806&lt;=CrashTest!$C$5),3,IF(AND($A806&gt;=CrashTest!$B$6,$A806&lt;=CrashTest!$C$6),4,IF(AND($A806&gt;=CrashTest!$B$7,$A806&lt;=CrashTest!$C$7),5,0)))))</f>
        <v>0</v>
      </c>
      <c r="U806" s="8" t="str">
        <f aca="false">IF(T806=0,"",IF(T805=T806,MAX(U805,B806),B806))</f>
        <v/>
      </c>
      <c r="V806" s="9" t="str">
        <f aca="false">IF(T806=0,"",B806/U806-1)</f>
        <v/>
      </c>
      <c r="W806" s="8" t="str">
        <f aca="false">IF(T806=0,"",IF(T805=T806,MAX(W805,F806),F806))</f>
        <v/>
      </c>
      <c r="X806" s="9" t="str">
        <f aca="false">IF(T806=0,"",F806/W806-1)</f>
        <v/>
      </c>
    </row>
    <row r="807" customFormat="false" ht="15" hidden="false" customHeight="false" outlineLevel="0" collapsed="false">
      <c r="A807" s="5" t="n">
        <v>44635</v>
      </c>
      <c r="B807" s="6" t="n">
        <v>39356.8139000584</v>
      </c>
      <c r="C807" s="7" t="n">
        <v>42784.24538</v>
      </c>
      <c r="D807" s="0" t="n">
        <f aca="false">INT((ROW()-3)/30)</f>
        <v>26</v>
      </c>
      <c r="E807" s="0" t="n">
        <f aca="false">2+30*D807</f>
        <v>782</v>
      </c>
      <c r="F807" s="8" t="n">
        <f aca="false">INDEX($F:$F,$E807)*(2*B807/INDEX($B:$B,$E807)-C807/INDEX($C:$C,$E807))</f>
        <v>4308.99393945858</v>
      </c>
      <c r="G807" s="9" t="n">
        <f aca="false">B807/B806-1</f>
        <v>-0.00737045298121386</v>
      </c>
      <c r="H807" s="9" t="n">
        <f aca="false">F807/F806-1</f>
        <v>-0.00137751582372092</v>
      </c>
      <c r="I807" s="9" t="n">
        <f aca="false">LN(B807/B806)</f>
        <v>-0.00739774897505148</v>
      </c>
      <c r="J807" s="9" t="n">
        <f aca="false">LN(F807/F806)</f>
        <v>-0.00137846547084603</v>
      </c>
      <c r="K807" s="9" t="n">
        <f aca="false">F807/F800-1</f>
        <v>0.00543720410604531</v>
      </c>
      <c r="L807" s="9" t="n">
        <f aca="false">F807/F777-1</f>
        <v>-0.056079851860691</v>
      </c>
      <c r="M807" s="9" t="n">
        <f aca="false">B807/B800-1</f>
        <v>0.0163028756043857</v>
      </c>
      <c r="N807" s="9" t="n">
        <f aca="false">B807/B777-1</f>
        <v>-0.0672767112838052</v>
      </c>
      <c r="O807" s="8" t="n">
        <f aca="false">MAX(O806,F807)</f>
        <v>5645.35730015574</v>
      </c>
      <c r="P807" s="9" t="n">
        <f aca="false">F807/O807-1</f>
        <v>-0.236719004598751</v>
      </c>
      <c r="Q807" s="8" t="n">
        <f aca="false">MAX(Q806,B807)</f>
        <v>67541.7555081824</v>
      </c>
      <c r="R807" s="9" t="n">
        <f aca="false">B807/Q807-1</f>
        <v>-0.41729655079382</v>
      </c>
      <c r="S807" s="9" t="n">
        <f aca="false">B807/INDEX($B:$B,$E807)-1</f>
        <v>-0.0171661872121672</v>
      </c>
      <c r="T807" s="0" t="n">
        <f aca="false">IF(AND($A807&gt;=CrashTest!$B$3,$A807&lt;=CrashTest!$C$3),1,IF(AND($A807&gt;=CrashTest!$B$4,$A807&lt;=CrashTest!$C$4),2,IF(AND($A807&gt;=CrashTest!$B$5,$A807&lt;=CrashTest!$C$5),3,IF(AND($A807&gt;=CrashTest!$B$6,$A807&lt;=CrashTest!$C$6),4,IF(AND($A807&gt;=CrashTest!$B$7,$A807&lt;=CrashTest!$C$7),5,0)))))</f>
        <v>0</v>
      </c>
      <c r="U807" s="8" t="str">
        <f aca="false">IF(T807=0,"",IF(T806=T807,MAX(U806,B807),B807))</f>
        <v/>
      </c>
      <c r="V807" s="9" t="str">
        <f aca="false">IF(T807=0,"",B807/U807-1)</f>
        <v/>
      </c>
      <c r="W807" s="8" t="str">
        <f aca="false">IF(T807=0,"",IF(T806=T807,MAX(W806,F807),F807))</f>
        <v/>
      </c>
      <c r="X807" s="9" t="str">
        <f aca="false">IF(T807=0,"",F807/W807-1)</f>
        <v/>
      </c>
    </row>
    <row r="808" customFormat="false" ht="15" hidden="false" customHeight="false" outlineLevel="0" collapsed="false">
      <c r="A808" s="5" t="n">
        <v>44636</v>
      </c>
      <c r="B808" s="6" t="n">
        <v>41101.768579135</v>
      </c>
      <c r="C808" s="7" t="n">
        <v>45801.95994</v>
      </c>
      <c r="D808" s="0" t="n">
        <f aca="false">INT((ROW()-3)/30)</f>
        <v>26</v>
      </c>
      <c r="E808" s="0" t="n">
        <f aca="false">2+30*D808</f>
        <v>782</v>
      </c>
      <c r="F808" s="8" t="n">
        <f aca="false">INDEX($F:$F,$E808)*(2*B808/INDEX($B:$B,$E808)-C808/INDEX($C:$C,$E808))</f>
        <v>4389.22596320938</v>
      </c>
      <c r="G808" s="9" t="n">
        <f aca="false">B808/B807-1</f>
        <v>0.0443367871064893</v>
      </c>
      <c r="H808" s="9" t="n">
        <f aca="false">F808/F807-1</f>
        <v>0.0186196650257722</v>
      </c>
      <c r="I808" s="9" t="n">
        <f aca="false">LN(B808/B807)</f>
        <v>0.0433820304523869</v>
      </c>
      <c r="J808" s="9" t="n">
        <f aca="false">LN(F808/F807)</f>
        <v>0.0184484412173842</v>
      </c>
      <c r="K808" s="9" t="n">
        <f aca="false">F808/F801-1</f>
        <v>-0.00412290064394927</v>
      </c>
      <c r="L808" s="9" t="n">
        <f aca="false">F808/F778-1</f>
        <v>-0.0443577694564565</v>
      </c>
      <c r="M808" s="9" t="n">
        <f aca="false">B808/B801-1</f>
        <v>-0.0211394823273933</v>
      </c>
      <c r="N808" s="9" t="n">
        <f aca="false">B808/B778-1</f>
        <v>-0.0362141213330356</v>
      </c>
      <c r="O808" s="8" t="n">
        <f aca="false">MAX(O807,F808)</f>
        <v>5645.35730015574</v>
      </c>
      <c r="P808" s="9" t="n">
        <f aca="false">F808/O808-1</f>
        <v>-0.222506968143842</v>
      </c>
      <c r="Q808" s="8" t="n">
        <f aca="false">MAX(Q807,B808)</f>
        <v>67541.7555081824</v>
      </c>
      <c r="R808" s="9" t="n">
        <f aca="false">B808/Q808-1</f>
        <v>-0.391461352020149</v>
      </c>
      <c r="S808" s="9" t="n">
        <f aca="false">B808/INDEX($B:$B,$E808)-1</f>
        <v>0.026409506306466</v>
      </c>
      <c r="T808" s="0" t="n">
        <f aca="false">IF(AND($A808&gt;=CrashTest!$B$3,$A808&lt;=CrashTest!$C$3),1,IF(AND($A808&gt;=CrashTest!$B$4,$A808&lt;=CrashTest!$C$4),2,IF(AND($A808&gt;=CrashTest!$B$5,$A808&lt;=CrashTest!$C$5),3,IF(AND($A808&gt;=CrashTest!$B$6,$A808&lt;=CrashTest!$C$6),4,IF(AND($A808&gt;=CrashTest!$B$7,$A808&lt;=CrashTest!$C$7),5,0)))))</f>
        <v>0</v>
      </c>
      <c r="U808" s="8" t="str">
        <f aca="false">IF(T808=0,"",IF(T807=T808,MAX(U807,B808),B808))</f>
        <v/>
      </c>
      <c r="V808" s="9" t="str">
        <f aca="false">IF(T808=0,"",B808/U808-1)</f>
        <v/>
      </c>
      <c r="W808" s="8" t="str">
        <f aca="false">IF(T808=0,"",IF(T807=T808,MAX(W807,F808),F808))</f>
        <v/>
      </c>
      <c r="X808" s="9" t="str">
        <f aca="false">IF(T808=0,"",F808/W808-1)</f>
        <v/>
      </c>
    </row>
    <row r="809" customFormat="false" ht="15" hidden="false" customHeight="false" outlineLevel="0" collapsed="false">
      <c r="A809" s="5" t="n">
        <v>44637</v>
      </c>
      <c r="B809" s="6" t="n">
        <v>40966.4169324956</v>
      </c>
      <c r="C809" s="7" t="n">
        <v>45381.10572</v>
      </c>
      <c r="D809" s="0" t="n">
        <f aca="false">INT((ROW()-3)/30)</f>
        <v>26</v>
      </c>
      <c r="E809" s="0" t="n">
        <f aca="false">2+30*D809</f>
        <v>782</v>
      </c>
      <c r="F809" s="8" t="n">
        <f aca="false">INDEX($F:$F,$E809)*(2*B809/INDEX($B:$B,$E809)-C809/INDEX($C:$C,$E809))</f>
        <v>4401.46955998307</v>
      </c>
      <c r="G809" s="9" t="n">
        <f aca="false">B809/B808-1</f>
        <v>-0.0032930857069764</v>
      </c>
      <c r="H809" s="9" t="n">
        <f aca="false">F809/F808-1</f>
        <v>0.00278946604169317</v>
      </c>
      <c r="I809" s="9" t="n">
        <f aca="false">LN(B809/B808)</f>
        <v>-0.00329851984705214</v>
      </c>
      <c r="J809" s="9" t="n">
        <f aca="false">LN(F809/F808)</f>
        <v>0.00278558270124894</v>
      </c>
      <c r="K809" s="9" t="n">
        <f aca="false">F809/F802-1</f>
        <v>0.017678455458866</v>
      </c>
      <c r="L809" s="9" t="n">
        <f aca="false">F809/F779-1</f>
        <v>-0.0598060056665443</v>
      </c>
      <c r="M809" s="9" t="n">
        <f aca="false">B809/B802-1</f>
        <v>0.0375905159137571</v>
      </c>
      <c r="N809" s="9" t="n">
        <f aca="false">B809/B779-1</f>
        <v>-0.0796526519746382</v>
      </c>
      <c r="O809" s="8" t="n">
        <f aca="false">MAX(O808,F809)</f>
        <v>5645.35730015574</v>
      </c>
      <c r="P809" s="9" t="n">
        <f aca="false">F809/O809-1</f>
        <v>-0.220338177733826</v>
      </c>
      <c r="Q809" s="8" t="n">
        <f aca="false">MAX(Q808,B809)</f>
        <v>67541.7555081824</v>
      </c>
      <c r="R809" s="9" t="n">
        <f aca="false">B809/Q809-1</f>
        <v>-0.393465321943954</v>
      </c>
      <c r="S809" s="9" t="n">
        <f aca="false">B809/INDEX($B:$B,$E809)-1</f>
        <v>0.0230294518317435</v>
      </c>
      <c r="T809" s="0" t="n">
        <f aca="false">IF(AND($A809&gt;=CrashTest!$B$3,$A809&lt;=CrashTest!$C$3),1,IF(AND($A809&gt;=CrashTest!$B$4,$A809&lt;=CrashTest!$C$4),2,IF(AND($A809&gt;=CrashTest!$B$5,$A809&lt;=CrashTest!$C$5),3,IF(AND($A809&gt;=CrashTest!$B$6,$A809&lt;=CrashTest!$C$6),4,IF(AND($A809&gt;=CrashTest!$B$7,$A809&lt;=CrashTest!$C$7),5,0)))))</f>
        <v>0</v>
      </c>
      <c r="U809" s="8" t="str">
        <f aca="false">IF(T809=0,"",IF(T808=T809,MAX(U808,B809),B809))</f>
        <v/>
      </c>
      <c r="V809" s="9" t="str">
        <f aca="false">IF(T809=0,"",B809/U809-1)</f>
        <v/>
      </c>
      <c r="W809" s="8" t="str">
        <f aca="false">IF(T809=0,"",IF(T808=T809,MAX(W808,F809),F809))</f>
        <v/>
      </c>
      <c r="X809" s="9" t="str">
        <f aca="false">IF(T809=0,"",F809/W809-1)</f>
        <v/>
      </c>
    </row>
    <row r="810" customFormat="false" ht="15" hidden="false" customHeight="false" outlineLevel="0" collapsed="false">
      <c r="A810" s="5" t="n">
        <v>44638</v>
      </c>
      <c r="B810" s="6" t="n">
        <v>41826.1160710111</v>
      </c>
      <c r="C810" s="7" t="n">
        <v>46504.82993</v>
      </c>
      <c r="D810" s="0" t="n">
        <f aca="false">INT((ROW()-3)/30)</f>
        <v>26</v>
      </c>
      <c r="E810" s="0" t="n">
        <f aca="false">2+30*D810</f>
        <v>782</v>
      </c>
      <c r="F810" s="8" t="n">
        <f aca="false">INDEX($F:$F,$E810)*(2*B810/INDEX($B:$B,$E810)-C810/INDEX($C:$C,$E810))</f>
        <v>4476.89176843156</v>
      </c>
      <c r="G810" s="9" t="n">
        <f aca="false">B810/B809-1</f>
        <v>0.0209854608454556</v>
      </c>
      <c r="H810" s="9" t="n">
        <f aca="false">F810/F809-1</f>
        <v>0.0171356878471225</v>
      </c>
      <c r="I810" s="9" t="n">
        <f aca="false">LN(B810/B809)</f>
        <v>0.0207682989689487</v>
      </c>
      <c r="J810" s="9" t="n">
        <f aca="false">LN(F810/F809)</f>
        <v>0.0169905278788229</v>
      </c>
      <c r="K810" s="9" t="n">
        <f aca="false">F810/F803-1</f>
        <v>0.0390176004800105</v>
      </c>
      <c r="L810" s="9" t="n">
        <f aca="false">F810/F780-1</f>
        <v>-0.0524535121180727</v>
      </c>
      <c r="M810" s="9" t="n">
        <f aca="false">B810/B803-1</f>
        <v>0.0772884348743914</v>
      </c>
      <c r="N810" s="9" t="n">
        <f aca="false">B810/B780-1</f>
        <v>-0.0508239452765122</v>
      </c>
      <c r="O810" s="8" t="n">
        <f aca="false">MAX(O809,F810)</f>
        <v>5645.35730015574</v>
      </c>
      <c r="P810" s="9" t="n">
        <f aca="false">F810/O810-1</f>
        <v>-0.206978136121154</v>
      </c>
      <c r="Q810" s="8" t="n">
        <f aca="false">MAX(Q809,B810)</f>
        <v>67541.7555081824</v>
      </c>
      <c r="R810" s="9" t="n">
        <f aca="false">B810/Q810-1</f>
        <v>-0.380736912206197</v>
      </c>
      <c r="S810" s="9" t="n">
        <f aca="false">B810/INDEX($B:$B,$E810)-1</f>
        <v>0.0444981963369064</v>
      </c>
      <c r="T810" s="0" t="n">
        <f aca="false">IF(AND($A810&gt;=CrashTest!$B$3,$A810&lt;=CrashTest!$C$3),1,IF(AND($A810&gt;=CrashTest!$B$4,$A810&lt;=CrashTest!$C$4),2,IF(AND($A810&gt;=CrashTest!$B$5,$A810&lt;=CrashTest!$C$5),3,IF(AND($A810&gt;=CrashTest!$B$6,$A810&lt;=CrashTest!$C$6),4,IF(AND($A810&gt;=CrashTest!$B$7,$A810&lt;=CrashTest!$C$7),5,0)))))</f>
        <v>0</v>
      </c>
      <c r="U810" s="8" t="str">
        <f aca="false">IF(T810=0,"",IF(T809=T810,MAX(U809,B810),B810))</f>
        <v/>
      </c>
      <c r="V810" s="9" t="str">
        <f aca="false">IF(T810=0,"",B810/U810-1)</f>
        <v/>
      </c>
      <c r="W810" s="8" t="str">
        <f aca="false">IF(T810=0,"",IF(T809=T810,MAX(W809,F810),F810))</f>
        <v/>
      </c>
      <c r="X810" s="9" t="str">
        <f aca="false">IF(T810=0,"",F810/W810-1)</f>
        <v/>
      </c>
    </row>
    <row r="811" customFormat="false" ht="15" hidden="false" customHeight="false" outlineLevel="0" collapsed="false">
      <c r="A811" s="5" t="n">
        <v>44639</v>
      </c>
      <c r="B811" s="6" t="n">
        <v>42193.1615362361</v>
      </c>
      <c r="C811" s="7" t="n">
        <v>46902.77104</v>
      </c>
      <c r="D811" s="0" t="n">
        <f aca="false">INT((ROW()-3)/30)</f>
        <v>26</v>
      </c>
      <c r="E811" s="0" t="n">
        <f aca="false">2+30*D811</f>
        <v>782</v>
      </c>
      <c r="F811" s="8" t="n">
        <f aca="false">INDEX($F:$F,$E811)*(2*B811/INDEX($B:$B,$E811)-C811/INDEX($C:$C,$E811))</f>
        <v>4517.18354901221</v>
      </c>
      <c r="G811" s="9" t="n">
        <f aca="false">B811/B810-1</f>
        <v>0.00877550917235159</v>
      </c>
      <c r="H811" s="9" t="n">
        <f aca="false">F811/F810-1</f>
        <v>0.00899994519965075</v>
      </c>
      <c r="I811" s="9" t="n">
        <f aca="false">LN(B811/B810)</f>
        <v>0.00873722818548647</v>
      </c>
      <c r="J811" s="9" t="n">
        <f aca="false">LN(F811/F810)</f>
        <v>0.00895968705992509</v>
      </c>
      <c r="K811" s="9" t="n">
        <f aca="false">F811/F804-1</f>
        <v>0.0466726711534176</v>
      </c>
      <c r="L811" s="9" t="n">
        <f aca="false">F811/F781-1</f>
        <v>0.0221506974551171</v>
      </c>
      <c r="M811" s="9" t="n">
        <f aca="false">B811/B804-1</f>
        <v>0.0832333110526564</v>
      </c>
      <c r="N811" s="9" t="n">
        <f aca="false">B811/B781-1</f>
        <v>0.0389839036908013</v>
      </c>
      <c r="O811" s="8" t="n">
        <f aca="false">MAX(O810,F811)</f>
        <v>5645.35730015574</v>
      </c>
      <c r="P811" s="9" t="n">
        <f aca="false">F811/O811-1</f>
        <v>-0.19984098280412</v>
      </c>
      <c r="Q811" s="8" t="n">
        <f aca="false">MAX(Q810,B811)</f>
        <v>67541.7555081824</v>
      </c>
      <c r="R811" s="9" t="n">
        <f aca="false">B811/Q811-1</f>
        <v>-0.375302563299164</v>
      </c>
      <c r="S811" s="9" t="n">
        <f aca="false">B811/INDEX($B:$B,$E811)-1</f>
        <v>0.0536641998393657</v>
      </c>
      <c r="T811" s="0" t="n">
        <f aca="false">IF(AND($A811&gt;=CrashTest!$B$3,$A811&lt;=CrashTest!$C$3),1,IF(AND($A811&gt;=CrashTest!$B$4,$A811&lt;=CrashTest!$C$4),2,IF(AND($A811&gt;=CrashTest!$B$5,$A811&lt;=CrashTest!$C$5),3,IF(AND($A811&gt;=CrashTest!$B$6,$A811&lt;=CrashTest!$C$6),4,IF(AND($A811&gt;=CrashTest!$B$7,$A811&lt;=CrashTest!$C$7),5,0)))))</f>
        <v>0</v>
      </c>
      <c r="U811" s="8" t="str">
        <f aca="false">IF(T811=0,"",IF(T810=T811,MAX(U810,B811),B811))</f>
        <v/>
      </c>
      <c r="V811" s="9" t="str">
        <f aca="false">IF(T811=0,"",B811/U811-1)</f>
        <v/>
      </c>
      <c r="W811" s="8" t="str">
        <f aca="false">IF(T811=0,"",IF(T810=T811,MAX(W810,F811),F811))</f>
        <v/>
      </c>
      <c r="X811" s="9" t="str">
        <f aca="false">IF(T811=0,"",F811/W811-1)</f>
        <v/>
      </c>
    </row>
    <row r="812" customFormat="false" ht="15" hidden="false" customHeight="false" outlineLevel="0" collapsed="false">
      <c r="A812" s="5" t="n">
        <v>44640</v>
      </c>
      <c r="B812" s="6" t="n">
        <v>41294.7235129164</v>
      </c>
      <c r="C812" s="7" t="n">
        <v>45541.52515</v>
      </c>
      <c r="D812" s="0" t="n">
        <f aca="false">INT((ROW()-3)/30)</f>
        <v>26</v>
      </c>
      <c r="E812" s="0" t="n">
        <f aca="false">2+30*D812</f>
        <v>782</v>
      </c>
      <c r="F812" s="8" t="n">
        <f aca="false">INDEX($F:$F,$E812)*(2*B812/INDEX($B:$B,$E812)-C812/INDEX($C:$C,$E812))</f>
        <v>4456.84037938996</v>
      </c>
      <c r="G812" s="9" t="n">
        <f aca="false">B812/B811-1</f>
        <v>-0.0212934511330256</v>
      </c>
      <c r="H812" s="9" t="n">
        <f aca="false">F812/F811-1</f>
        <v>-0.0133585826140362</v>
      </c>
      <c r="I812" s="9" t="n">
        <f aca="false">LN(B812/B811)</f>
        <v>-0.0215234271790912</v>
      </c>
      <c r="J812" s="9" t="n">
        <f aca="false">LN(F812/F811)</f>
        <v>-0.0134486111467817</v>
      </c>
      <c r="K812" s="9" t="n">
        <f aca="false">F812/F805-1</f>
        <v>0.0493647851013497</v>
      </c>
      <c r="L812" s="9" t="n">
        <f aca="false">F812/F782-1</f>
        <v>0.0259434715048781</v>
      </c>
      <c r="M812" s="9" t="n">
        <f aca="false">B812/B805-1</f>
        <v>0.0922126757344026</v>
      </c>
      <c r="N812" s="9" t="n">
        <f aca="false">B812/B782-1</f>
        <v>0.0312280526894675</v>
      </c>
      <c r="O812" s="8" t="n">
        <f aca="false">MAX(O811,F812)</f>
        <v>5645.35730015574</v>
      </c>
      <c r="P812" s="9" t="n">
        <f aca="false">F812/O812-1</f>
        <v>-0.210529973139697</v>
      </c>
      <c r="Q812" s="8" t="n">
        <f aca="false">MAX(Q811,B812)</f>
        <v>67541.7555081824</v>
      </c>
      <c r="R812" s="9" t="n">
        <f aca="false">B812/Q812-1</f>
        <v>-0.38860452764048</v>
      </c>
      <c r="S812" s="9" t="n">
        <f aca="false">B812/INDEX($B:$B,$E812)-1</f>
        <v>0.0312280526894675</v>
      </c>
      <c r="T812" s="0" t="n">
        <f aca="false">IF(AND($A812&gt;=CrashTest!$B$3,$A812&lt;=CrashTest!$C$3),1,IF(AND($A812&gt;=CrashTest!$B$4,$A812&lt;=CrashTest!$C$4),2,IF(AND($A812&gt;=CrashTest!$B$5,$A812&lt;=CrashTest!$C$5),3,IF(AND($A812&gt;=CrashTest!$B$6,$A812&lt;=CrashTest!$C$6),4,IF(AND($A812&gt;=CrashTest!$B$7,$A812&lt;=CrashTest!$C$7),5,0)))))</f>
        <v>0</v>
      </c>
      <c r="U812" s="8" t="str">
        <f aca="false">IF(T812=0,"",IF(T811=T812,MAX(U811,B812),B812))</f>
        <v/>
      </c>
      <c r="V812" s="9" t="str">
        <f aca="false">IF(T812=0,"",B812/U812-1)</f>
        <v/>
      </c>
      <c r="W812" s="8" t="str">
        <f aca="false">IF(T812=0,"",IF(T811=T812,MAX(W811,F812),F812))</f>
        <v/>
      </c>
      <c r="X812" s="9" t="str">
        <f aca="false">IF(T812=0,"",F812/W812-1)</f>
        <v/>
      </c>
    </row>
    <row r="813" customFormat="false" ht="15" hidden="false" customHeight="false" outlineLevel="0" collapsed="false">
      <c r="A813" s="5" t="n">
        <v>44641</v>
      </c>
      <c r="B813" s="6" t="n">
        <v>41064.429648159</v>
      </c>
      <c r="C813" s="7" t="n">
        <v>45011.59217</v>
      </c>
      <c r="D813" s="0" t="n">
        <f aca="false">INT((ROW()-3)/30)</f>
        <v>27</v>
      </c>
      <c r="E813" s="0" t="n">
        <f aca="false">2+30*D813</f>
        <v>812</v>
      </c>
      <c r="F813" s="8" t="n">
        <f aca="false">INDEX($F:$F,$E813)*(2*B813/INDEX($B:$B,$E813)-C813/INDEX($C:$C,$E813))</f>
        <v>4458.99120018987</v>
      </c>
      <c r="G813" s="9" t="n">
        <f aca="false">B813/B812-1</f>
        <v>-0.00557683512968343</v>
      </c>
      <c r="H813" s="9" t="n">
        <f aca="false">F813/F812-1</f>
        <v>0.000482588698903719</v>
      </c>
      <c r="I813" s="9" t="n">
        <f aca="false">LN(B813/B812)</f>
        <v>-0.00559244373283584</v>
      </c>
      <c r="J813" s="9" t="n">
        <f aca="false">LN(F813/F812)</f>
        <v>0.000482472290427668</v>
      </c>
      <c r="K813" s="9" t="n">
        <f aca="false">F813/F806-1</f>
        <v>0.0333848067127409</v>
      </c>
      <c r="L813" s="9" t="n">
        <f aca="false">F813/F783-1</f>
        <v>0.0289271227127177</v>
      </c>
      <c r="M813" s="9" t="n">
        <f aca="false">B813/B806-1</f>
        <v>0.0356978159803834</v>
      </c>
      <c r="N813" s="9" t="n">
        <f aca="false">B813/B783-1</f>
        <v>0.024155652443957</v>
      </c>
      <c r="O813" s="8" t="n">
        <f aca="false">MAX(O812,F813)</f>
        <v>5645.35730015574</v>
      </c>
      <c r="P813" s="9" t="n">
        <f aca="false">F813/O813-1</f>
        <v>-0.210148983826611</v>
      </c>
      <c r="Q813" s="8" t="n">
        <f aca="false">MAX(Q812,B813)</f>
        <v>67541.7555081824</v>
      </c>
      <c r="R813" s="9" t="n">
        <f aca="false">B813/Q813-1</f>
        <v>-0.392014179388864</v>
      </c>
      <c r="S813" s="9" t="n">
        <f aca="false">B813/INDEX($B:$B,$E813)-1</f>
        <v>-0.00557683512968343</v>
      </c>
      <c r="T813" s="0" t="n">
        <f aca="false">IF(AND($A813&gt;=CrashTest!$B$3,$A813&lt;=CrashTest!$C$3),1,IF(AND($A813&gt;=CrashTest!$B$4,$A813&lt;=CrashTest!$C$4),2,IF(AND($A813&gt;=CrashTest!$B$5,$A813&lt;=CrashTest!$C$5),3,IF(AND($A813&gt;=CrashTest!$B$6,$A813&lt;=CrashTest!$C$6),4,IF(AND($A813&gt;=CrashTest!$B$7,$A813&lt;=CrashTest!$C$7),5,0)))))</f>
        <v>0</v>
      </c>
      <c r="U813" s="8" t="str">
        <f aca="false">IF(T813=0,"",IF(T812=T813,MAX(U812,B813),B813))</f>
        <v/>
      </c>
      <c r="V813" s="9" t="str">
        <f aca="false">IF(T813=0,"",B813/U813-1)</f>
        <v/>
      </c>
      <c r="W813" s="8" t="str">
        <f aca="false">IF(T813=0,"",IF(T812=T813,MAX(W812,F813),F813))</f>
        <v/>
      </c>
      <c r="X813" s="9" t="str">
        <f aca="false">IF(T813=0,"",F813/W813-1)</f>
        <v/>
      </c>
    </row>
    <row r="814" customFormat="false" ht="15" hidden="false" customHeight="false" outlineLevel="0" collapsed="false">
      <c r="A814" s="5" t="n">
        <v>44642</v>
      </c>
      <c r="B814" s="6" t="n">
        <v>42383.169518761</v>
      </c>
      <c r="C814" s="7" t="n">
        <v>47669.19481</v>
      </c>
      <c r="D814" s="0" t="n">
        <f aca="false">INT((ROW()-3)/30)</f>
        <v>27</v>
      </c>
      <c r="E814" s="0" t="n">
        <f aca="false">2+30*D814</f>
        <v>812</v>
      </c>
      <c r="F814" s="8" t="n">
        <f aca="false">INDEX($F:$F,$E814)*(2*B814/INDEX($B:$B,$E814)-C814/INDEX($C:$C,$E814))</f>
        <v>4483.56650053812</v>
      </c>
      <c r="G814" s="9" t="n">
        <f aca="false">B814/B813-1</f>
        <v>0.0321139215106845</v>
      </c>
      <c r="H814" s="9" t="n">
        <f aca="false">F814/F813-1</f>
        <v>0.0055114036437649</v>
      </c>
      <c r="I814" s="9" t="n">
        <f aca="false">LN(B814/B813)</f>
        <v>0.0316090500276878</v>
      </c>
      <c r="J814" s="9" t="n">
        <f aca="false">LN(F814/F813)</f>
        <v>0.00549627143305552</v>
      </c>
      <c r="K814" s="9" t="n">
        <f aca="false">F814/F807-1</f>
        <v>0.0405135313561078</v>
      </c>
      <c r="L814" s="9" t="n">
        <f aca="false">F814/F784-1</f>
        <v>0.0363688600469316</v>
      </c>
      <c r="M814" s="9" t="n">
        <f aca="false">B814/B807-1</f>
        <v>0.0768953408268172</v>
      </c>
      <c r="N814" s="9" t="n">
        <f aca="false">B814/B784-1</f>
        <v>0.0993874388112972</v>
      </c>
      <c r="O814" s="8" t="n">
        <f aca="false">MAX(O813,F814)</f>
        <v>5645.35730015574</v>
      </c>
      <c r="P814" s="9" t="n">
        <f aca="false">F814/O814-1</f>
        <v>-0.205795796058041</v>
      </c>
      <c r="Q814" s="8" t="n">
        <f aca="false">MAX(Q813,B814)</f>
        <v>67541.7555081824</v>
      </c>
      <c r="R814" s="9" t="n">
        <f aca="false">B814/Q814-1</f>
        <v>-0.372489370466149</v>
      </c>
      <c r="S814" s="9" t="n">
        <f aca="false">B814/INDEX($B:$B,$E814)-1</f>
        <v>0.0263579923353683</v>
      </c>
      <c r="T814" s="0" t="n">
        <f aca="false">IF(AND($A814&gt;=CrashTest!$B$3,$A814&lt;=CrashTest!$C$3),1,IF(AND($A814&gt;=CrashTest!$B$4,$A814&lt;=CrashTest!$C$4),2,IF(AND($A814&gt;=CrashTest!$B$5,$A814&lt;=CrashTest!$C$5),3,IF(AND($A814&gt;=CrashTest!$B$6,$A814&lt;=CrashTest!$C$6),4,IF(AND($A814&gt;=CrashTest!$B$7,$A814&lt;=CrashTest!$C$7),5,0)))))</f>
        <v>0</v>
      </c>
      <c r="U814" s="8" t="str">
        <f aca="false">IF(T814=0,"",IF(T813=T814,MAX(U813,B814),B814))</f>
        <v/>
      </c>
      <c r="V814" s="9" t="str">
        <f aca="false">IF(T814=0,"",B814/U814-1)</f>
        <v/>
      </c>
      <c r="W814" s="8" t="str">
        <f aca="false">IF(T814=0,"",IF(T813=T814,MAX(W813,F814),F814))</f>
        <v/>
      </c>
      <c r="X814" s="9" t="str">
        <f aca="false">IF(T814=0,"",F814/W814-1)</f>
        <v/>
      </c>
    </row>
    <row r="815" customFormat="false" ht="15" hidden="false" customHeight="false" outlineLevel="0" collapsed="false">
      <c r="A815" s="5" t="n">
        <v>44643</v>
      </c>
      <c r="B815" s="6" t="n">
        <v>42734.2000355932</v>
      </c>
      <c r="C815" s="7" t="n">
        <v>48670.09535</v>
      </c>
      <c r="D815" s="0" t="n">
        <f aca="false">INT((ROW()-3)/30)</f>
        <v>27</v>
      </c>
      <c r="E815" s="0" t="n">
        <f aca="false">2+30*D815</f>
        <v>812</v>
      </c>
      <c r="F815" s="8" t="n">
        <f aca="false">INDEX($F:$F,$E815)*(2*B815/INDEX($B:$B,$E815)-C815/INDEX($C:$C,$E815))</f>
        <v>4461.38691097936</v>
      </c>
      <c r="G815" s="9" t="n">
        <f aca="false">B815/B814-1</f>
        <v>0.00828230924723128</v>
      </c>
      <c r="H815" s="9" t="n">
        <f aca="false">F815/F814-1</f>
        <v>-0.00494686307342385</v>
      </c>
      <c r="I815" s="9" t="n">
        <f aca="false">LN(B815/B814)</f>
        <v>0.00824819913491043</v>
      </c>
      <c r="J815" s="9" t="n">
        <f aca="false">LN(F815/F814)</f>
        <v>-0.00495913930317656</v>
      </c>
      <c r="K815" s="9" t="n">
        <f aca="false">F815/F808-1</f>
        <v>0.0164404722779905</v>
      </c>
      <c r="L815" s="9" t="n">
        <f aca="false">F815/F785-1</f>
        <v>0.0419191093777847</v>
      </c>
      <c r="M815" s="9" t="n">
        <f aca="false">B815/B808-1</f>
        <v>0.0397168178618692</v>
      </c>
      <c r="N815" s="9" t="n">
        <f aca="false">B815/B785-1</f>
        <v>0.151926210491782</v>
      </c>
      <c r="O815" s="8" t="n">
        <f aca="false">MAX(O814,F815)</f>
        <v>5645.35730015574</v>
      </c>
      <c r="P815" s="9" t="n">
        <f aca="false">F815/O815-1</f>
        <v>-0.20972461550728</v>
      </c>
      <c r="Q815" s="8" t="n">
        <f aca="false">MAX(Q814,B815)</f>
        <v>67541.7555081824</v>
      </c>
      <c r="R815" s="9" t="n">
        <f aca="false">B815/Q815-1</f>
        <v>-0.367292133376425</v>
      </c>
      <c r="S815" s="9" t="n">
        <f aca="false">B815/INDEX($B:$B,$E815)-1</f>
        <v>0.0348586066262573</v>
      </c>
      <c r="T815" s="0" t="n">
        <f aca="false">IF(AND($A815&gt;=CrashTest!$B$3,$A815&lt;=CrashTest!$C$3),1,IF(AND($A815&gt;=CrashTest!$B$4,$A815&lt;=CrashTest!$C$4),2,IF(AND($A815&gt;=CrashTest!$B$5,$A815&lt;=CrashTest!$C$5),3,IF(AND($A815&gt;=CrashTest!$B$6,$A815&lt;=CrashTest!$C$6),4,IF(AND($A815&gt;=CrashTest!$B$7,$A815&lt;=CrashTest!$C$7),5,0)))))</f>
        <v>0</v>
      </c>
      <c r="U815" s="8" t="str">
        <f aca="false">IF(T815=0,"",IF(T814=T815,MAX(U814,B815),B815))</f>
        <v/>
      </c>
      <c r="V815" s="9" t="str">
        <f aca="false">IF(T815=0,"",B815/U815-1)</f>
        <v/>
      </c>
      <c r="W815" s="8" t="str">
        <f aca="false">IF(T815=0,"",IF(T814=T815,MAX(W814,F815),F815))</f>
        <v/>
      </c>
      <c r="X815" s="9" t="str">
        <f aca="false">IF(T815=0,"",F815/W815-1)</f>
        <v/>
      </c>
    </row>
    <row r="816" customFormat="false" ht="15" hidden="false" customHeight="false" outlineLevel="0" collapsed="false">
      <c r="A816" s="5" t="n">
        <v>44644</v>
      </c>
      <c r="B816" s="6" t="n">
        <v>43974.5935882525</v>
      </c>
      <c r="C816" s="7" t="n">
        <v>50813.70089</v>
      </c>
      <c r="D816" s="0" t="n">
        <f aca="false">INT((ROW()-3)/30)</f>
        <v>27</v>
      </c>
      <c r="E816" s="0" t="n">
        <f aca="false">2+30*D816</f>
        <v>812</v>
      </c>
      <c r="F816" s="8" t="n">
        <f aca="false">INDEX($F:$F,$E816)*(2*B816/INDEX($B:$B,$E816)-C816/INDEX($C:$C,$E816))</f>
        <v>4519.35216351274</v>
      </c>
      <c r="G816" s="9" t="n">
        <f aca="false">B816/B815-1</f>
        <v>0.0290257814964636</v>
      </c>
      <c r="H816" s="9" t="n">
        <f aca="false">F816/F815-1</f>
        <v>0.0129926531121356</v>
      </c>
      <c r="I816" s="9" t="n">
        <f aca="false">LN(B816/B815)</f>
        <v>0.0286125114422843</v>
      </c>
      <c r="J816" s="9" t="n">
        <f aca="false">LN(F816/F815)</f>
        <v>0.0129089726362338</v>
      </c>
      <c r="K816" s="9" t="n">
        <f aca="false">F816/F809-1</f>
        <v>0.0267825556721832</v>
      </c>
      <c r="L816" s="9" t="n">
        <f aca="false">F816/F786-1</f>
        <v>0.056532017130793</v>
      </c>
      <c r="M816" s="9" t="n">
        <f aca="false">B816/B809-1</f>
        <v>0.0734303090434725</v>
      </c>
      <c r="N816" s="9" t="n">
        <f aca="false">B816/B786-1</f>
        <v>0.151089203368398</v>
      </c>
      <c r="O816" s="8" t="n">
        <f aca="false">MAX(O815,F816)</f>
        <v>5645.35730015574</v>
      </c>
      <c r="P816" s="9" t="n">
        <f aca="false">F816/O816-1</f>
        <v>-0.199456841573506</v>
      </c>
      <c r="Q816" s="8" t="n">
        <f aca="false">MAX(Q815,B816)</f>
        <v>67541.7555081824</v>
      </c>
      <c r="R816" s="9" t="n">
        <f aca="false">B816/Q816-1</f>
        <v>-0.348927293088715</v>
      </c>
      <c r="S816" s="9" t="n">
        <f aca="false">B816/INDEX($B:$B,$E816)-1</f>
        <v>0.0648961864219257</v>
      </c>
      <c r="T816" s="0" t="n">
        <f aca="false">IF(AND($A816&gt;=CrashTest!$B$3,$A816&lt;=CrashTest!$C$3),1,IF(AND($A816&gt;=CrashTest!$B$4,$A816&lt;=CrashTest!$C$4),2,IF(AND($A816&gt;=CrashTest!$B$5,$A816&lt;=CrashTest!$C$5),3,IF(AND($A816&gt;=CrashTest!$B$6,$A816&lt;=CrashTest!$C$6),4,IF(AND($A816&gt;=CrashTest!$B$7,$A816&lt;=CrashTest!$C$7),5,0)))))</f>
        <v>0</v>
      </c>
      <c r="U816" s="8" t="str">
        <f aca="false">IF(T816=0,"",IF(T815=T816,MAX(U815,B816),B816))</f>
        <v/>
      </c>
      <c r="V816" s="9" t="str">
        <f aca="false">IF(T816=0,"",B816/U816-1)</f>
        <v/>
      </c>
      <c r="W816" s="8" t="str">
        <f aca="false">IF(T816=0,"",IF(T815=T816,MAX(W815,F816),F816))</f>
        <v/>
      </c>
      <c r="X816" s="9" t="str">
        <f aca="false">IF(T816=0,"",F816/W816-1)</f>
        <v/>
      </c>
    </row>
    <row r="817" customFormat="false" ht="15" hidden="false" customHeight="false" outlineLevel="0" collapsed="false">
      <c r="A817" s="5" t="n">
        <v>44645</v>
      </c>
      <c r="B817" s="6" t="n">
        <v>44347.034279661</v>
      </c>
      <c r="C817" s="7" t="n">
        <v>51401.61743</v>
      </c>
      <c r="D817" s="0" t="n">
        <f aca="false">INT((ROW()-3)/30)</f>
        <v>27</v>
      </c>
      <c r="E817" s="0" t="n">
        <f aca="false">2+30*D817</f>
        <v>812</v>
      </c>
      <c r="F817" s="8" t="n">
        <f aca="false">INDEX($F:$F,$E817)*(2*B817/INDEX($B:$B,$E817)-C817/INDEX($C:$C,$E817))</f>
        <v>4542.2100162611</v>
      </c>
      <c r="G817" s="9" t="n">
        <f aca="false">B817/B816-1</f>
        <v>0.00846945158597201</v>
      </c>
      <c r="H817" s="9" t="n">
        <f aca="false">F817/F816-1</f>
        <v>0.00505777198176904</v>
      </c>
      <c r="I817" s="9" t="n">
        <f aca="false">LN(B817/B816)</f>
        <v>0.00843378701232035</v>
      </c>
      <c r="J817" s="9" t="n">
        <f aca="false">LN(F817/F816)</f>
        <v>0.0050450244178393</v>
      </c>
      <c r="K817" s="9" t="n">
        <f aca="false">F817/F810-1</f>
        <v>0.0145900886615429</v>
      </c>
      <c r="L817" s="9" t="n">
        <f aca="false">F817/F787-1</f>
        <v>0.0629397555309892</v>
      </c>
      <c r="M817" s="9" t="n">
        <f aca="false">B817/B810-1</f>
        <v>0.0602713913089601</v>
      </c>
      <c r="N817" s="9" t="n">
        <f aca="false">B817/B787-1</f>
        <v>0.188665027459235</v>
      </c>
      <c r="O817" s="8" t="n">
        <f aca="false">MAX(O816,F817)</f>
        <v>5645.35730015574</v>
      </c>
      <c r="P817" s="9" t="n">
        <f aca="false">F817/O817-1</f>
        <v>-0.19540787681662</v>
      </c>
      <c r="Q817" s="8" t="n">
        <f aca="false">MAX(Q816,B817)</f>
        <v>67541.7555081824</v>
      </c>
      <c r="R817" s="9" t="n">
        <f aca="false">B817/Q817-1</f>
        <v>-0.343413064318582</v>
      </c>
      <c r="S817" s="9" t="n">
        <f aca="false">B817/INDEX($B:$B,$E817)-1</f>
        <v>0.0739152731169124</v>
      </c>
      <c r="T817" s="0" t="n">
        <f aca="false">IF(AND($A817&gt;=CrashTest!$B$3,$A817&lt;=CrashTest!$C$3),1,IF(AND($A817&gt;=CrashTest!$B$4,$A817&lt;=CrashTest!$C$4),2,IF(AND($A817&gt;=CrashTest!$B$5,$A817&lt;=CrashTest!$C$5),3,IF(AND($A817&gt;=CrashTest!$B$6,$A817&lt;=CrashTest!$C$6),4,IF(AND($A817&gt;=CrashTest!$B$7,$A817&lt;=CrashTest!$C$7),5,0)))))</f>
        <v>0</v>
      </c>
      <c r="U817" s="8" t="str">
        <f aca="false">IF(T817=0,"",IF(T816=T817,MAX(U816,B817),B817))</f>
        <v/>
      </c>
      <c r="V817" s="9" t="str">
        <f aca="false">IF(T817=0,"",B817/U817-1)</f>
        <v/>
      </c>
      <c r="W817" s="8" t="str">
        <f aca="false">IF(T817=0,"",IF(T816=T817,MAX(W816,F817),F817))</f>
        <v/>
      </c>
      <c r="X817" s="9" t="str">
        <f aca="false">IF(T817=0,"",F817/W817-1)</f>
        <v/>
      </c>
    </row>
    <row r="818" customFormat="false" ht="15" hidden="false" customHeight="false" outlineLevel="0" collapsed="false">
      <c r="A818" s="5" t="n">
        <v>44646</v>
      </c>
      <c r="B818" s="6" t="n">
        <v>44519.9268641145</v>
      </c>
      <c r="C818" s="7" t="n">
        <v>51748.34018</v>
      </c>
      <c r="D818" s="0" t="n">
        <f aca="false">INT((ROW()-3)/30)</f>
        <v>27</v>
      </c>
      <c r="E818" s="0" t="n">
        <f aca="false">2+30*D818</f>
        <v>812</v>
      </c>
      <c r="F818" s="8" t="n">
        <f aca="false">INDEX($F:$F,$E818)*(2*B818/INDEX($B:$B,$E818)-C818/INDEX($C:$C,$E818))</f>
        <v>4545.59837406684</v>
      </c>
      <c r="G818" s="9" t="n">
        <f aca="false">B818/B817-1</f>
        <v>0.0038986278848594</v>
      </c>
      <c r="H818" s="9" t="n">
        <f aca="false">F818/F817-1</f>
        <v>0.000745971188828687</v>
      </c>
      <c r="I818" s="9" t="n">
        <f aca="false">LN(B818/B817)</f>
        <v>0.00389104792972944</v>
      </c>
      <c r="J818" s="9" t="n">
        <f aca="false">LN(F818/F817)</f>
        <v>0.000745693090614982</v>
      </c>
      <c r="K818" s="9" t="n">
        <f aca="false">F818/F811-1</f>
        <v>0.00629038531339932</v>
      </c>
      <c r="L818" s="9" t="n">
        <f aca="false">F818/F788-1</f>
        <v>0.0620264202585912</v>
      </c>
      <c r="M818" s="9" t="n">
        <f aca="false">B818/B811-1</f>
        <v>0.0551455554208742</v>
      </c>
      <c r="N818" s="9" t="n">
        <f aca="false">B818/B788-1</f>
        <v>0.162892346774205</v>
      </c>
      <c r="O818" s="8" t="n">
        <f aca="false">MAX(O817,F818)</f>
        <v>5645.35730015574</v>
      </c>
      <c r="P818" s="9" t="n">
        <f aca="false">F818/O818-1</f>
        <v>-0.194807674273967</v>
      </c>
      <c r="Q818" s="8" t="n">
        <f aca="false">MAX(Q817,B818)</f>
        <v>67541.7555081824</v>
      </c>
      <c r="R818" s="9" t="n">
        <f aca="false">B818/Q818-1</f>
        <v>-0.3408532761823</v>
      </c>
      <c r="S818" s="9" t="n">
        <f aca="false">B818/INDEX($B:$B,$E818)-1</f>
        <v>0.0781020691466625</v>
      </c>
      <c r="T818" s="0" t="n">
        <f aca="false">IF(AND($A818&gt;=CrashTest!$B$3,$A818&lt;=CrashTest!$C$3),1,IF(AND($A818&gt;=CrashTest!$B$4,$A818&lt;=CrashTest!$C$4),2,IF(AND($A818&gt;=CrashTest!$B$5,$A818&lt;=CrashTest!$C$5),3,IF(AND($A818&gt;=CrashTest!$B$6,$A818&lt;=CrashTest!$C$6),4,IF(AND($A818&gt;=CrashTest!$B$7,$A818&lt;=CrashTest!$C$7),5,0)))))</f>
        <v>0</v>
      </c>
      <c r="U818" s="8" t="str">
        <f aca="false">IF(T818=0,"",IF(T817=T818,MAX(U817,B818),B818))</f>
        <v/>
      </c>
      <c r="V818" s="9" t="str">
        <f aca="false">IF(T818=0,"",B818/U818-1)</f>
        <v/>
      </c>
      <c r="W818" s="8" t="str">
        <f aca="false">IF(T818=0,"",IF(T817=T818,MAX(W817,F818),F818))</f>
        <v/>
      </c>
      <c r="X818" s="9" t="str">
        <f aca="false">IF(T818=0,"",F818/W818-1)</f>
        <v/>
      </c>
    </row>
    <row r="819" customFormat="false" ht="15" hidden="false" customHeight="false" outlineLevel="0" collapsed="false">
      <c r="A819" s="5" t="n">
        <v>44647</v>
      </c>
      <c r="B819" s="6" t="n">
        <v>46777.2056265342</v>
      </c>
      <c r="C819" s="7" t="n">
        <v>56379.86975</v>
      </c>
      <c r="D819" s="0" t="n">
        <f aca="false">INT((ROW()-3)/30)</f>
        <v>27</v>
      </c>
      <c r="E819" s="0" t="n">
        <f aca="false">2+30*D819</f>
        <v>812</v>
      </c>
      <c r="F819" s="8" t="n">
        <f aca="false">INDEX($F:$F,$E819)*(2*B819/INDEX($B:$B,$E819)-C819/INDEX($C:$C,$E819))</f>
        <v>4579.58732453808</v>
      </c>
      <c r="G819" s="9" t="n">
        <f aca="false">B819/B818-1</f>
        <v>0.0507026610647734</v>
      </c>
      <c r="H819" s="9" t="n">
        <f aca="false">F819/F818-1</f>
        <v>0.00747733250371385</v>
      </c>
      <c r="I819" s="9" t="n">
        <f aca="false">LN(B819/B818)</f>
        <v>0.0494591413683493</v>
      </c>
      <c r="J819" s="9" t="n">
        <f aca="false">LN(F819/F818)</f>
        <v>0.00744951582998119</v>
      </c>
      <c r="K819" s="9" t="n">
        <f aca="false">F819/F812-1</f>
        <v>0.0275412477673074</v>
      </c>
      <c r="L819" s="9" t="n">
        <f aca="false">F819/F789-1</f>
        <v>0.0572955226599134</v>
      </c>
      <c r="M819" s="9" t="n">
        <f aca="false">B819/B812-1</f>
        <v>0.132764712951837</v>
      </c>
      <c r="N819" s="9" t="n">
        <f aca="false">B819/B789-1</f>
        <v>0.189540203540642</v>
      </c>
      <c r="O819" s="8" t="n">
        <f aca="false">MAX(O818,F819)</f>
        <v>5645.35730015574</v>
      </c>
      <c r="P819" s="9" t="n">
        <f aca="false">F819/O819-1</f>
        <v>-0.188786983525075</v>
      </c>
      <c r="Q819" s="8" t="n">
        <f aca="false">MAX(Q818,B819)</f>
        <v>67541.7555081824</v>
      </c>
      <c r="R819" s="9" t="n">
        <f aca="false">B819/Q819-1</f>
        <v>-0.307432783252616</v>
      </c>
      <c r="S819" s="9" t="n">
        <f aca="false">B819/INDEX($B:$B,$E819)-1</f>
        <v>0.132764712951837</v>
      </c>
      <c r="T819" s="0" t="n">
        <f aca="false">IF(AND($A819&gt;=CrashTest!$B$3,$A819&lt;=CrashTest!$C$3),1,IF(AND($A819&gt;=CrashTest!$B$4,$A819&lt;=CrashTest!$C$4),2,IF(AND($A819&gt;=CrashTest!$B$5,$A819&lt;=CrashTest!$C$5),3,IF(AND($A819&gt;=CrashTest!$B$6,$A819&lt;=CrashTest!$C$6),4,IF(AND($A819&gt;=CrashTest!$B$7,$A819&lt;=CrashTest!$C$7),5,0)))))</f>
        <v>0</v>
      </c>
      <c r="U819" s="8" t="str">
        <f aca="false">IF(T819=0,"",IF(T818=T819,MAX(U818,B819),B819))</f>
        <v/>
      </c>
      <c r="V819" s="9" t="str">
        <f aca="false">IF(T819=0,"",B819/U819-1)</f>
        <v/>
      </c>
      <c r="W819" s="8" t="str">
        <f aca="false">IF(T819=0,"",IF(T818=T819,MAX(W818,F819),F819))</f>
        <v/>
      </c>
      <c r="X819" s="9" t="str">
        <f aca="false">IF(T819=0,"",F819/W819-1)</f>
        <v/>
      </c>
    </row>
    <row r="820" customFormat="false" ht="15" hidden="false" customHeight="false" outlineLevel="0" collapsed="false">
      <c r="A820" s="5" t="n">
        <v>44648</v>
      </c>
      <c r="B820" s="6" t="n">
        <v>47223.6528860316</v>
      </c>
      <c r="C820" s="7" t="n">
        <v>56878.03598</v>
      </c>
      <c r="D820" s="0" t="n">
        <f aca="false">INT((ROW()-3)/30)</f>
        <v>27</v>
      </c>
      <c r="E820" s="0" t="n">
        <f aca="false">2+30*D820</f>
        <v>812</v>
      </c>
      <c r="F820" s="8" t="n">
        <f aca="false">INDEX($F:$F,$E820)*(2*B820/INDEX($B:$B,$E820)-C820/INDEX($C:$C,$E820))</f>
        <v>4627.20313426278</v>
      </c>
      <c r="G820" s="9" t="n">
        <f aca="false">B820/B819-1</f>
        <v>0.00954411990878201</v>
      </c>
      <c r="H820" s="9" t="n">
        <f aca="false">F820/F819-1</f>
        <v>0.0103974018509401</v>
      </c>
      <c r="I820" s="9" t="n">
        <f aca="false">LN(B820/B819)</f>
        <v>0.00949886252973097</v>
      </c>
      <c r="J820" s="9" t="n">
        <f aca="false">LN(F820/F819)</f>
        <v>0.0103437206444052</v>
      </c>
      <c r="K820" s="9" t="n">
        <f aca="false">F820/F813-1</f>
        <v>0.0377242130609585</v>
      </c>
      <c r="L820" s="9" t="n">
        <f aca="false">F820/F790-1</f>
        <v>0.0779734352087027</v>
      </c>
      <c r="M820" s="9" t="n">
        <f aca="false">B820/B813-1</f>
        <v>0.149989255680524</v>
      </c>
      <c r="N820" s="9" t="n">
        <f aca="false">B820/B790-1</f>
        <v>0.209108813933313</v>
      </c>
      <c r="O820" s="8" t="n">
        <f aca="false">MAX(O819,F820)</f>
        <v>5645.35730015574</v>
      </c>
      <c r="P820" s="9" t="n">
        <f aca="false">F820/O820-1</f>
        <v>-0.180352475806071</v>
      </c>
      <c r="Q820" s="8" t="n">
        <f aca="false">MAX(Q819,B820)</f>
        <v>67541.7555081824</v>
      </c>
      <c r="R820" s="9" t="n">
        <f aca="false">B820/Q820-1</f>
        <v>-0.300822838691087</v>
      </c>
      <c r="S820" s="9" t="n">
        <f aca="false">B820/INDEX($B:$B,$E820)-1</f>
        <v>0.143575955200686</v>
      </c>
      <c r="T820" s="0" t="n">
        <f aca="false">IF(AND($A820&gt;=CrashTest!$B$3,$A820&lt;=CrashTest!$C$3),1,IF(AND($A820&gt;=CrashTest!$B$4,$A820&lt;=CrashTest!$C$4),2,IF(AND($A820&gt;=CrashTest!$B$5,$A820&lt;=CrashTest!$C$5),3,IF(AND($A820&gt;=CrashTest!$B$6,$A820&lt;=CrashTest!$C$6),4,IF(AND($A820&gt;=CrashTest!$B$7,$A820&lt;=CrashTest!$C$7),5,0)))))</f>
        <v>0</v>
      </c>
      <c r="U820" s="8" t="str">
        <f aca="false">IF(T820=0,"",IF(T819=T820,MAX(U819,B820),B820))</f>
        <v/>
      </c>
      <c r="V820" s="9" t="str">
        <f aca="false">IF(T820=0,"",B820/U820-1)</f>
        <v/>
      </c>
      <c r="W820" s="8" t="str">
        <f aca="false">IF(T820=0,"",IF(T819=T820,MAX(W819,F820),F820))</f>
        <v/>
      </c>
      <c r="X820" s="9" t="str">
        <f aca="false">IF(T820=0,"",F820/W820-1)</f>
        <v/>
      </c>
    </row>
    <row r="821" customFormat="false" ht="15" hidden="false" customHeight="false" outlineLevel="0" collapsed="false">
      <c r="A821" s="5" t="n">
        <v>44649</v>
      </c>
      <c r="B821" s="6" t="n">
        <v>47463.7096770894</v>
      </c>
      <c r="C821" s="7" t="n">
        <v>57408.86296</v>
      </c>
      <c r="D821" s="0" t="n">
        <f aca="false">INT((ROW()-3)/30)</f>
        <v>27</v>
      </c>
      <c r="E821" s="0" t="n">
        <f aca="false">2+30*D821</f>
        <v>812</v>
      </c>
      <c r="F821" s="8" t="n">
        <f aca="false">INDEX($F:$F,$E821)*(2*B821/INDEX($B:$B,$E821)-C821/INDEX($C:$C,$E821))</f>
        <v>4627.07220214127</v>
      </c>
      <c r="G821" s="9" t="n">
        <f aca="false">B821/B820-1</f>
        <v>0.00508340156652309</v>
      </c>
      <c r="H821" s="9" t="n">
        <f aca="false">F821/F820-1</f>
        <v>-2.8296168918196E-005</v>
      </c>
      <c r="I821" s="9" t="n">
        <f aca="false">LN(B821/B820)</f>
        <v>0.00507052470119522</v>
      </c>
      <c r="J821" s="9" t="n">
        <f aca="false">LN(F821/F820)</f>
        <v>-2.82965692623359E-005</v>
      </c>
      <c r="K821" s="9" t="n">
        <f aca="false">F821/F814-1</f>
        <v>0.0320070420692837</v>
      </c>
      <c r="L821" s="9" t="n">
        <f aca="false">F821/F791-1</f>
        <v>0.0846833035705081</v>
      </c>
      <c r="M821" s="9" t="n">
        <f aca="false">B821/B814-1</f>
        <v>0.119871642824624</v>
      </c>
      <c r="N821" s="9" t="n">
        <f aca="false">B821/B791-1</f>
        <v>0.260161630594475</v>
      </c>
      <c r="O821" s="8" t="n">
        <f aca="false">MAX(O820,F821)</f>
        <v>5645.35730015574</v>
      </c>
      <c r="P821" s="9" t="n">
        <f aca="false">F821/O821-1</f>
        <v>-0.180375668690869</v>
      </c>
      <c r="Q821" s="8" t="n">
        <f aca="false">MAX(Q820,B821)</f>
        <v>67541.7555081824</v>
      </c>
      <c r="R821" s="9" t="n">
        <f aca="false">B821/Q821-1</f>
        <v>-0.297268640414012</v>
      </c>
      <c r="S821" s="9" t="n">
        <f aca="false">B821/INDEX($B:$B,$E821)-1</f>
        <v>0.149389211002791</v>
      </c>
      <c r="T821" s="0" t="n">
        <f aca="false">IF(AND($A821&gt;=CrashTest!$B$3,$A821&lt;=CrashTest!$C$3),1,IF(AND($A821&gt;=CrashTest!$B$4,$A821&lt;=CrashTest!$C$4),2,IF(AND($A821&gt;=CrashTest!$B$5,$A821&lt;=CrashTest!$C$5),3,IF(AND($A821&gt;=CrashTest!$B$6,$A821&lt;=CrashTest!$C$6),4,IF(AND($A821&gt;=CrashTest!$B$7,$A821&lt;=CrashTest!$C$7),5,0)))))</f>
        <v>0</v>
      </c>
      <c r="U821" s="8" t="str">
        <f aca="false">IF(T821=0,"",IF(T820=T821,MAX(U820,B821),B821))</f>
        <v/>
      </c>
      <c r="V821" s="9" t="str">
        <f aca="false">IF(T821=0,"",B821/U821-1)</f>
        <v/>
      </c>
      <c r="W821" s="8" t="str">
        <f aca="false">IF(T821=0,"",IF(T820=T821,MAX(W820,F821),F821))</f>
        <v/>
      </c>
      <c r="X821" s="9" t="str">
        <f aca="false">IF(T821=0,"",F821/W821-1)</f>
        <v/>
      </c>
    </row>
    <row r="822" customFormat="false" ht="15" hidden="false" customHeight="false" outlineLevel="0" collapsed="false">
      <c r="A822" s="5" t="n">
        <v>44650</v>
      </c>
      <c r="B822" s="6" t="n">
        <v>47123.2971478667</v>
      </c>
      <c r="C822" s="7" t="n">
        <v>56613.01225</v>
      </c>
      <c r="D822" s="0" t="n">
        <f aca="false">INT((ROW()-3)/30)</f>
        <v>27</v>
      </c>
      <c r="E822" s="0" t="n">
        <f aca="false">2+30*D822</f>
        <v>812</v>
      </c>
      <c r="F822" s="8" t="n">
        <f aca="false">INDEX($F:$F,$E822)*(2*B822/INDEX($B:$B,$E822)-C822/INDEX($C:$C,$E822))</f>
        <v>4631.47690252303</v>
      </c>
      <c r="G822" s="9" t="n">
        <f aca="false">B822/B821-1</f>
        <v>-0.00717205906446483</v>
      </c>
      <c r="H822" s="9" t="n">
        <f aca="false">F822/F821-1</f>
        <v>0.000951941138874757</v>
      </c>
      <c r="I822" s="9" t="n">
        <f aca="false">LN(B822/B821)</f>
        <v>-0.00719790191852876</v>
      </c>
      <c r="J822" s="9" t="n">
        <f aca="false">LN(F822/F821)</f>
        <v>0.000951488330250803</v>
      </c>
      <c r="K822" s="9" t="n">
        <f aca="false">F822/F815-1</f>
        <v>0.038124913830065</v>
      </c>
      <c r="L822" s="9" t="n">
        <f aca="false">F822/F792-1</f>
        <v>0.0552752568997144</v>
      </c>
      <c r="M822" s="9" t="n">
        <f aca="false">B822/B815-1</f>
        <v>0.10270689772168</v>
      </c>
      <c r="N822" s="9" t="n">
        <f aca="false">B822/B792-1</f>
        <v>0.0913411469982319</v>
      </c>
      <c r="O822" s="8" t="n">
        <f aca="false">MAX(O821,F822)</f>
        <v>5645.35730015574</v>
      </c>
      <c r="P822" s="9" t="n">
        <f aca="false">F822/O822-1</f>
        <v>-0.179595434571473</v>
      </c>
      <c r="Q822" s="8" t="n">
        <f aca="false">MAX(Q821,B822)</f>
        <v>67541.7555081824</v>
      </c>
      <c r="R822" s="9" t="n">
        <f aca="false">B822/Q822-1</f>
        <v>-0.302308671231415</v>
      </c>
      <c r="S822" s="9" t="n">
        <f aca="false">B822/INDEX($B:$B,$E822)-1</f>
        <v>0.141145723693421</v>
      </c>
      <c r="T822" s="0" t="n">
        <f aca="false">IF(AND($A822&gt;=CrashTest!$B$3,$A822&lt;=CrashTest!$C$3),1,IF(AND($A822&gt;=CrashTest!$B$4,$A822&lt;=CrashTest!$C$4),2,IF(AND($A822&gt;=CrashTest!$B$5,$A822&lt;=CrashTest!$C$5),3,IF(AND($A822&gt;=CrashTest!$B$6,$A822&lt;=CrashTest!$C$6),4,IF(AND($A822&gt;=CrashTest!$B$7,$A822&lt;=CrashTest!$C$7),5,0)))))</f>
        <v>0</v>
      </c>
      <c r="U822" s="8" t="str">
        <f aca="false">IF(T822=0,"",IF(T821=T822,MAX(U821,B822),B822))</f>
        <v/>
      </c>
      <c r="V822" s="9" t="str">
        <f aca="false">IF(T822=0,"",B822/U822-1)</f>
        <v/>
      </c>
      <c r="W822" s="8" t="str">
        <f aca="false">IF(T822=0,"",IF(T821=T822,MAX(W821,F822),F822))</f>
        <v/>
      </c>
      <c r="X822" s="9" t="str">
        <f aca="false">IF(T822=0,"",F822/W822-1)</f>
        <v/>
      </c>
    </row>
    <row r="823" customFormat="false" ht="15" hidden="false" customHeight="false" outlineLevel="0" collapsed="false">
      <c r="A823" s="5" t="n">
        <v>44651</v>
      </c>
      <c r="B823" s="6" t="n">
        <v>45562.2106665693</v>
      </c>
      <c r="C823" s="7" t="n">
        <v>53525.92203</v>
      </c>
      <c r="D823" s="0" t="n">
        <f aca="false">INT((ROW()-3)/30)</f>
        <v>27</v>
      </c>
      <c r="E823" s="0" t="n">
        <f aca="false">2+30*D823</f>
        <v>812</v>
      </c>
      <c r="F823" s="8" t="n">
        <f aca="false">INDEX($F:$F,$E823)*(2*B823/INDEX($B:$B,$E823)-C823/INDEX($C:$C,$E823))</f>
        <v>4596.620864638</v>
      </c>
      <c r="G823" s="9" t="n">
        <f aca="false">B823/B822-1</f>
        <v>-0.0331277006445224</v>
      </c>
      <c r="H823" s="9" t="n">
        <f aca="false">F823/F822-1</f>
        <v>-0.00752590126619057</v>
      </c>
      <c r="I823" s="9" t="n">
        <f aca="false">LN(B823/B822)</f>
        <v>-0.0336888508269271</v>
      </c>
      <c r="J823" s="9" t="n">
        <f aca="false">LN(F823/F822)</f>
        <v>-0.00755436375496693</v>
      </c>
      <c r="K823" s="9" t="n">
        <f aca="false">F823/F816-1</f>
        <v>0.0170972958799482</v>
      </c>
      <c r="L823" s="9" t="n">
        <f aca="false">F823/F793-1</f>
        <v>0.044186683407718</v>
      </c>
      <c r="M823" s="9" t="n">
        <f aca="false">B823/B816-1</f>
        <v>0.036103052894181</v>
      </c>
      <c r="N823" s="9" t="n">
        <f aca="false">B823/B793-1</f>
        <v>0.0276929763238711</v>
      </c>
      <c r="O823" s="8" t="n">
        <f aca="false">MAX(O822,F823)</f>
        <v>5645.35730015574</v>
      </c>
      <c r="P823" s="9" t="n">
        <f aca="false">F823/O823-1</f>
        <v>-0.185769718329221</v>
      </c>
      <c r="Q823" s="8" t="n">
        <f aca="false">MAX(Q822,B823)</f>
        <v>67541.7555081824</v>
      </c>
      <c r="R823" s="9" t="n">
        <f aca="false">B823/Q823-1</f>
        <v>-0.325421580713139</v>
      </c>
      <c r="S823" s="9" t="n">
        <f aca="false">B823/INDEX($B:$B,$E823)-1</f>
        <v>0.103342189767128</v>
      </c>
      <c r="T823" s="0" t="n">
        <f aca="false">IF(AND($A823&gt;=CrashTest!$B$3,$A823&lt;=CrashTest!$C$3),1,IF(AND($A823&gt;=CrashTest!$B$4,$A823&lt;=CrashTest!$C$4),2,IF(AND($A823&gt;=CrashTest!$B$5,$A823&lt;=CrashTest!$C$5),3,IF(AND($A823&gt;=CrashTest!$B$6,$A823&lt;=CrashTest!$C$6),4,IF(AND($A823&gt;=CrashTest!$B$7,$A823&lt;=CrashTest!$C$7),5,0)))))</f>
        <v>0</v>
      </c>
      <c r="U823" s="8" t="str">
        <f aca="false">IF(T823=0,"",IF(T822=T823,MAX(U822,B823),B823))</f>
        <v/>
      </c>
      <c r="V823" s="9" t="str">
        <f aca="false">IF(T823=0,"",B823/U823-1)</f>
        <v/>
      </c>
      <c r="W823" s="8" t="str">
        <f aca="false">IF(T823=0,"",IF(T822=T823,MAX(W822,F823),F823))</f>
        <v/>
      </c>
      <c r="X823" s="9" t="str">
        <f aca="false">IF(T823=0,"",F823/W823-1)</f>
        <v/>
      </c>
    </row>
    <row r="824" customFormat="false" ht="15" hidden="false" customHeight="false" outlineLevel="0" collapsed="false">
      <c r="A824" s="5" t="n">
        <v>44652</v>
      </c>
      <c r="B824" s="6" t="n">
        <v>46250.3362878434</v>
      </c>
      <c r="C824" s="7" t="n">
        <v>55012.64357</v>
      </c>
      <c r="D824" s="0" t="n">
        <f aca="false">INT((ROW()-3)/30)</f>
        <v>27</v>
      </c>
      <c r="E824" s="0" t="n">
        <f aca="false">2+30*D824</f>
        <v>812</v>
      </c>
      <c r="F824" s="8" t="n">
        <f aca="false">INDEX($F:$F,$E824)*(2*B824/INDEX($B:$B,$E824)-C824/INDEX($C:$C,$E824))</f>
        <v>4599.66099760299</v>
      </c>
      <c r="G824" s="9" t="n">
        <f aca="false">B824/B823-1</f>
        <v>0.0151029902019</v>
      </c>
      <c r="H824" s="9" t="n">
        <f aca="false">F824/F823-1</f>
        <v>0.000661384320028713</v>
      </c>
      <c r="I824" s="9" t="n">
        <f aca="false">LN(B824/B823)</f>
        <v>0.014990075525415</v>
      </c>
      <c r="J824" s="9" t="n">
        <f aca="false">LN(F824/F823)</f>
        <v>0.000661165701807788</v>
      </c>
      <c r="K824" s="9" t="n">
        <f aca="false">F824/F817-1</f>
        <v>0.0126482441666529</v>
      </c>
      <c r="L824" s="9" t="n">
        <f aca="false">F824/F794-1</f>
        <v>0.0374987936276834</v>
      </c>
      <c r="M824" s="9" t="n">
        <f aca="false">B824/B817-1</f>
        <v>0.0429183605870871</v>
      </c>
      <c r="N824" s="9" t="n">
        <f aca="false">B824/B794-1</f>
        <v>0.0515123961007646</v>
      </c>
      <c r="O824" s="8" t="n">
        <f aca="false">MAX(O823,F824)</f>
        <v>5645.35730015574</v>
      </c>
      <c r="P824" s="9" t="n">
        <f aca="false">F824/O824-1</f>
        <v>-0.185231199188031</v>
      </c>
      <c r="Q824" s="8" t="n">
        <f aca="false">MAX(Q823,B824)</f>
        <v>67541.7555081824</v>
      </c>
      <c r="R824" s="9" t="n">
        <f aca="false">B824/Q824-1</f>
        <v>-0.315233429456237</v>
      </c>
      <c r="S824" s="9" t="n">
        <f aca="false">B824/INDEX($B:$B,$E824)-1</f>
        <v>0.120005956048524</v>
      </c>
      <c r="T824" s="0" t="n">
        <f aca="false">IF(AND($A824&gt;=CrashTest!$B$3,$A824&lt;=CrashTest!$C$3),1,IF(AND($A824&gt;=CrashTest!$B$4,$A824&lt;=CrashTest!$C$4),2,IF(AND($A824&gt;=CrashTest!$B$5,$A824&lt;=CrashTest!$C$5),3,IF(AND($A824&gt;=CrashTest!$B$6,$A824&lt;=CrashTest!$C$6),4,IF(AND($A824&gt;=CrashTest!$B$7,$A824&lt;=CrashTest!$C$7),5,0)))))</f>
        <v>0</v>
      </c>
      <c r="U824" s="8" t="str">
        <f aca="false">IF(T824=0,"",IF(T823=T824,MAX(U823,B824),B824))</f>
        <v/>
      </c>
      <c r="V824" s="9" t="str">
        <f aca="false">IF(T824=0,"",B824/U824-1)</f>
        <v/>
      </c>
      <c r="W824" s="8" t="str">
        <f aca="false">IF(T824=0,"",IF(T823=T824,MAX(W823,F824),F824))</f>
        <v/>
      </c>
      <c r="X824" s="9" t="str">
        <f aca="false">IF(T824=0,"",F824/W824-1)</f>
        <v/>
      </c>
    </row>
    <row r="825" customFormat="false" ht="15" hidden="false" customHeight="false" outlineLevel="0" collapsed="false">
      <c r="A825" s="5" t="n">
        <v>44653</v>
      </c>
      <c r="B825" s="6" t="n">
        <v>45939.8973489188</v>
      </c>
      <c r="C825" s="7" t="n">
        <v>54044.22744</v>
      </c>
      <c r="D825" s="0" t="n">
        <f aca="false">INT((ROW()-3)/30)</f>
        <v>27</v>
      </c>
      <c r="E825" s="0" t="n">
        <f aca="false">2+30*D825</f>
        <v>812</v>
      </c>
      <c r="F825" s="8" t="n">
        <f aca="false">INDEX($F:$F,$E825)*(2*B825/INDEX($B:$B,$E825)-C825/INDEX($C:$C,$E825))</f>
        <v>4627.42346126334</v>
      </c>
      <c r="G825" s="9" t="n">
        <f aca="false">B825/B824-1</f>
        <v>-0.0067121444694489</v>
      </c>
      <c r="H825" s="9" t="n">
        <f aca="false">F825/F824-1</f>
        <v>0.00603576299966746</v>
      </c>
      <c r="I825" s="9" t="n">
        <f aca="false">LN(B825/B824)</f>
        <v>-0.00673477222180633</v>
      </c>
      <c r="J825" s="9" t="n">
        <f aca="false">LN(F825/F824)</f>
        <v>0.00601762074713051</v>
      </c>
      <c r="K825" s="9" t="n">
        <f aca="false">F825/F818-1</f>
        <v>0.0180009495918767</v>
      </c>
      <c r="L825" s="9" t="n">
        <f aca="false">F825/F795-1</f>
        <v>0.0515664096123822</v>
      </c>
      <c r="M825" s="9" t="n">
        <f aca="false">B825/B818-1</f>
        <v>0.0318951666101877</v>
      </c>
      <c r="N825" s="9" t="n">
        <f aca="false">B825/B795-1</f>
        <v>0.0811225658436718</v>
      </c>
      <c r="O825" s="8" t="n">
        <f aca="false">MAX(O824,F825)</f>
        <v>5645.35730015574</v>
      </c>
      <c r="P825" s="9" t="n">
        <f aca="false">F825/O825-1</f>
        <v>-0.180313447806806</v>
      </c>
      <c r="Q825" s="8" t="n">
        <f aca="false">MAX(Q824,B825)</f>
        <v>67541.7555081824</v>
      </c>
      <c r="R825" s="9" t="n">
        <f aca="false">B825/Q825-1</f>
        <v>-0.319829681605575</v>
      </c>
      <c r="S825" s="9" t="n">
        <f aca="false">B825/INDEX($B:$B,$E825)-1</f>
        <v>0.112488314264883</v>
      </c>
      <c r="T825" s="0" t="n">
        <f aca="false">IF(AND($A825&gt;=CrashTest!$B$3,$A825&lt;=CrashTest!$C$3),1,IF(AND($A825&gt;=CrashTest!$B$4,$A825&lt;=CrashTest!$C$4),2,IF(AND($A825&gt;=CrashTest!$B$5,$A825&lt;=CrashTest!$C$5),3,IF(AND($A825&gt;=CrashTest!$B$6,$A825&lt;=CrashTest!$C$6),4,IF(AND($A825&gt;=CrashTest!$B$7,$A825&lt;=CrashTest!$C$7),5,0)))))</f>
        <v>0</v>
      </c>
      <c r="U825" s="8" t="str">
        <f aca="false">IF(T825=0,"",IF(T824=T825,MAX(U824,B825),B825))</f>
        <v/>
      </c>
      <c r="V825" s="9" t="str">
        <f aca="false">IF(T825=0,"",B825/U825-1)</f>
        <v/>
      </c>
      <c r="W825" s="8" t="str">
        <f aca="false">IF(T825=0,"",IF(T824=T825,MAX(W824,F825),F825))</f>
        <v/>
      </c>
      <c r="X825" s="9" t="str">
        <f aca="false">IF(T825=0,"",F825/W825-1)</f>
        <v/>
      </c>
    </row>
    <row r="826" customFormat="false" ht="15" hidden="false" customHeight="false" outlineLevel="0" collapsed="false">
      <c r="A826" s="5" t="n">
        <v>44654</v>
      </c>
      <c r="B826" s="6" t="n">
        <v>46440.5438538866</v>
      </c>
      <c r="C826" s="7" t="n">
        <v>55172.91215</v>
      </c>
      <c r="D826" s="0" t="n">
        <f aca="false">INT((ROW()-3)/30)</f>
        <v>27</v>
      </c>
      <c r="E826" s="0" t="n">
        <f aca="false">2+30*D826</f>
        <v>812</v>
      </c>
      <c r="F826" s="8" t="n">
        <f aca="false">INDEX($F:$F,$E826)*(2*B826/INDEX($B:$B,$E826)-C826/INDEX($C:$C,$E826))</f>
        <v>4625.03389000889</v>
      </c>
      <c r="G826" s="9" t="n">
        <f aca="false">B826/B825-1</f>
        <v>0.0108978585904389</v>
      </c>
      <c r="H826" s="9" t="n">
        <f aca="false">F826/F825-1</f>
        <v>-0.000516393469163656</v>
      </c>
      <c r="I826" s="9" t="n">
        <f aca="false">LN(B826/B825)</f>
        <v>0.0108389048557567</v>
      </c>
      <c r="J826" s="9" t="n">
        <f aca="false">LN(F826/F825)</f>
        <v>-0.000516526846189814</v>
      </c>
      <c r="K826" s="9" t="n">
        <f aca="false">F826/F819-1</f>
        <v>0.00992372505428474</v>
      </c>
      <c r="L826" s="9" t="n">
        <f aca="false">F826/F796-1</f>
        <v>0.0763812847947383</v>
      </c>
      <c r="M826" s="9" t="n">
        <f aca="false">B826/B819-1</f>
        <v>-0.00719713305098824</v>
      </c>
      <c r="N826" s="9" t="n">
        <f aca="false">B826/B796-1</f>
        <v>0.187543155588707</v>
      </c>
      <c r="O826" s="8" t="n">
        <f aca="false">MAX(O825,F826)</f>
        <v>5645.35730015574</v>
      </c>
      <c r="P826" s="9" t="n">
        <f aca="false">F826/O826-1</f>
        <v>-0.18073672858912</v>
      </c>
      <c r="Q826" s="8" t="n">
        <f aca="false">MAX(Q825,B826)</f>
        <v>67541.7555081824</v>
      </c>
      <c r="R826" s="9" t="n">
        <f aca="false">B826/Q826-1</f>
        <v>-0.312417281658299</v>
      </c>
      <c r="S826" s="9" t="n">
        <f aca="false">B826/INDEX($B:$B,$E826)-1</f>
        <v>0.124612054597258</v>
      </c>
      <c r="T826" s="0" t="n">
        <f aca="false">IF(AND($A826&gt;=CrashTest!$B$3,$A826&lt;=CrashTest!$C$3),1,IF(AND($A826&gt;=CrashTest!$B$4,$A826&lt;=CrashTest!$C$4),2,IF(AND($A826&gt;=CrashTest!$B$5,$A826&lt;=CrashTest!$C$5),3,IF(AND($A826&gt;=CrashTest!$B$6,$A826&lt;=CrashTest!$C$6),4,IF(AND($A826&gt;=CrashTest!$B$7,$A826&lt;=CrashTest!$C$7),5,0)))))</f>
        <v>0</v>
      </c>
      <c r="U826" s="8" t="str">
        <f aca="false">IF(T826=0,"",IF(T825=T826,MAX(U825,B826),B826))</f>
        <v/>
      </c>
      <c r="V826" s="9" t="str">
        <f aca="false">IF(T826=0,"",B826/U826-1)</f>
        <v/>
      </c>
      <c r="W826" s="8" t="str">
        <f aca="false">IF(T826=0,"",IF(T825=T826,MAX(W825,F826),F826))</f>
        <v/>
      </c>
      <c r="X826" s="9" t="str">
        <f aca="false">IF(T826=0,"",F826/W826-1)</f>
        <v/>
      </c>
    </row>
    <row r="827" customFormat="false" ht="15" hidden="false" customHeight="false" outlineLevel="0" collapsed="false">
      <c r="A827" s="5" t="n">
        <v>44655</v>
      </c>
      <c r="B827" s="6" t="n">
        <v>46663.0041770894</v>
      </c>
      <c r="C827" s="7" t="n">
        <v>55463.57051</v>
      </c>
      <c r="D827" s="0" t="n">
        <f aca="false">INT((ROW()-3)/30)</f>
        <v>27</v>
      </c>
      <c r="E827" s="0" t="n">
        <f aca="false">2+30*D827</f>
        <v>812</v>
      </c>
      <c r="F827" s="8" t="n">
        <f aca="false">INDEX($F:$F,$E827)*(2*B827/INDEX($B:$B,$E827)-C827/INDEX($C:$C,$E827))</f>
        <v>4644.60834375979</v>
      </c>
      <c r="G827" s="9" t="n">
        <f aca="false">B827/B826-1</f>
        <v>0.00479021787304457</v>
      </c>
      <c r="H827" s="9" t="n">
        <f aca="false">F827/F826-1</f>
        <v>0.00423228331217018</v>
      </c>
      <c r="I827" s="9" t="n">
        <f aca="false">LN(B827/B826)</f>
        <v>0.0047787812873583</v>
      </c>
      <c r="J827" s="9" t="n">
        <f aca="false">LN(F827/F826)</f>
        <v>0.00422335239107778</v>
      </c>
      <c r="K827" s="9" t="n">
        <f aca="false">F827/F820-1</f>
        <v>0.0037614967383075</v>
      </c>
      <c r="L827" s="9" t="n">
        <f aca="false">F827/F797-1</f>
        <v>0.0772545282114483</v>
      </c>
      <c r="M827" s="9" t="n">
        <f aca="false">B827/B820-1</f>
        <v>-0.0118722012101702</v>
      </c>
      <c r="N827" s="9" t="n">
        <f aca="false">B827/B797-1</f>
        <v>0.184824817629664</v>
      </c>
      <c r="O827" s="8" t="n">
        <f aca="false">MAX(O826,F827)</f>
        <v>5645.35730015574</v>
      </c>
      <c r="P827" s="9" t="n">
        <f aca="false">F827/O827-1</f>
        <v>-0.177269374317254</v>
      </c>
      <c r="Q827" s="8" t="n">
        <f aca="false">MAX(Q826,B827)</f>
        <v>67541.7555081824</v>
      </c>
      <c r="R827" s="9" t="n">
        <f aca="false">B827/Q827-1</f>
        <v>-0.309123610631702</v>
      </c>
      <c r="S827" s="9" t="n">
        <f aca="false">B827/INDEX($B:$B,$E827)-1</f>
        <v>0.129999191361431</v>
      </c>
      <c r="T827" s="0" t="n">
        <f aca="false">IF(AND($A827&gt;=CrashTest!$B$3,$A827&lt;=CrashTest!$C$3),1,IF(AND($A827&gt;=CrashTest!$B$4,$A827&lt;=CrashTest!$C$4),2,IF(AND($A827&gt;=CrashTest!$B$5,$A827&lt;=CrashTest!$C$5),3,IF(AND($A827&gt;=CrashTest!$B$6,$A827&lt;=CrashTest!$C$6),4,IF(AND($A827&gt;=CrashTest!$B$7,$A827&lt;=CrashTest!$C$7),5,0)))))</f>
        <v>0</v>
      </c>
      <c r="U827" s="8" t="str">
        <f aca="false">IF(T827=0,"",IF(T826=T827,MAX(U826,B827),B827))</f>
        <v/>
      </c>
      <c r="V827" s="9" t="str">
        <f aca="false">IF(T827=0,"",B827/U827-1)</f>
        <v/>
      </c>
      <c r="W827" s="8" t="str">
        <f aca="false">IF(T827=0,"",IF(T826=T827,MAX(W826,F827),F827))</f>
        <v/>
      </c>
      <c r="X827" s="9" t="str">
        <f aca="false">IF(T827=0,"",F827/W827-1)</f>
        <v/>
      </c>
    </row>
    <row r="828" customFormat="false" ht="15" hidden="false" customHeight="false" outlineLevel="0" collapsed="false">
      <c r="A828" s="5" t="n">
        <v>44656</v>
      </c>
      <c r="B828" s="6" t="n">
        <v>45693.0350619521</v>
      </c>
      <c r="C828" s="7" t="n">
        <v>53266.98835</v>
      </c>
      <c r="D828" s="0" t="n">
        <f aca="false">INT((ROW()-3)/30)</f>
        <v>27</v>
      </c>
      <c r="E828" s="0" t="n">
        <f aca="false">2+30*D828</f>
        <v>812</v>
      </c>
      <c r="F828" s="8" t="n">
        <f aca="false">INDEX($F:$F,$E828)*(2*B828/INDEX($B:$B,$E828)-C828/INDEX($C:$C,$E828))</f>
        <v>4650.20007470039</v>
      </c>
      <c r="G828" s="9" t="n">
        <f aca="false">B828/B827-1</f>
        <v>-0.0207866838460765</v>
      </c>
      <c r="H828" s="9" t="n">
        <f aca="false">F828/F827-1</f>
        <v>0.00120391872182446</v>
      </c>
      <c r="I828" s="9" t="n">
        <f aca="false">LN(B828/B827)</f>
        <v>-0.0210057683031389</v>
      </c>
      <c r="J828" s="9" t="n">
        <f aca="false">LN(F828/F827)</f>
        <v>0.00120319459281679</v>
      </c>
      <c r="K828" s="9" t="n">
        <f aca="false">F828/F821-1</f>
        <v>0.00499838160044552</v>
      </c>
      <c r="L828" s="9" t="n">
        <f aca="false">F828/F798-1</f>
        <v>0.0860921241361812</v>
      </c>
      <c r="M828" s="9" t="n">
        <f aca="false">B828/B821-1</f>
        <v>-0.0373058622510495</v>
      </c>
      <c r="N828" s="9" t="n">
        <f aca="false">B828/B798-1</f>
        <v>0.189943158819344</v>
      </c>
      <c r="O828" s="8" t="n">
        <f aca="false">MAX(O827,F828)</f>
        <v>5645.35730015574</v>
      </c>
      <c r="P828" s="9" t="n">
        <f aca="false">F828/O828-1</f>
        <v>-0.176278873513976</v>
      </c>
      <c r="Q828" s="8" t="n">
        <f aca="false">MAX(Q827,B828)</f>
        <v>67541.7555081824</v>
      </c>
      <c r="R828" s="9" t="n">
        <f aca="false">B828/Q828-1</f>
        <v>-0.32348463971422</v>
      </c>
      <c r="S828" s="9" t="n">
        <f aca="false">B828/INDEX($B:$B,$E828)-1</f>
        <v>0.106510255424279</v>
      </c>
      <c r="T828" s="0" t="n">
        <f aca="false">IF(AND($A828&gt;=CrashTest!$B$3,$A828&lt;=CrashTest!$C$3),1,IF(AND($A828&gt;=CrashTest!$B$4,$A828&lt;=CrashTest!$C$4),2,IF(AND($A828&gt;=CrashTest!$B$5,$A828&lt;=CrashTest!$C$5),3,IF(AND($A828&gt;=CrashTest!$B$6,$A828&lt;=CrashTest!$C$6),4,IF(AND($A828&gt;=CrashTest!$B$7,$A828&lt;=CrashTest!$C$7),5,0)))))</f>
        <v>0</v>
      </c>
      <c r="U828" s="8" t="str">
        <f aca="false">IF(T828=0,"",IF(T827=T828,MAX(U827,B828),B828))</f>
        <v/>
      </c>
      <c r="V828" s="9" t="str">
        <f aca="false">IF(T828=0,"",B828/U828-1)</f>
        <v/>
      </c>
      <c r="W828" s="8" t="str">
        <f aca="false">IF(T828=0,"",IF(T827=T828,MAX(W827,F828),F828))</f>
        <v/>
      </c>
      <c r="X828" s="9" t="str">
        <f aca="false">IF(T828=0,"",F828/W828-1)</f>
        <v/>
      </c>
    </row>
    <row r="829" customFormat="false" ht="15" hidden="false" customHeight="false" outlineLevel="0" collapsed="false">
      <c r="A829" s="5" t="n">
        <v>44657</v>
      </c>
      <c r="B829" s="6" t="n">
        <v>43304.9371990064</v>
      </c>
      <c r="C829" s="7" t="n">
        <v>48873.3232</v>
      </c>
      <c r="D829" s="0" t="n">
        <f aca="false">INT((ROW()-3)/30)</f>
        <v>27</v>
      </c>
      <c r="E829" s="0" t="n">
        <f aca="false">2+30*D829</f>
        <v>812</v>
      </c>
      <c r="F829" s="8" t="n">
        <f aca="false">INDEX($F:$F,$E829)*(2*B829/INDEX($B:$B,$E829)-C829/INDEX($C:$C,$E829))</f>
        <v>4564.69496275484</v>
      </c>
      <c r="G829" s="9" t="n">
        <f aca="false">B829/B828-1</f>
        <v>-0.0522639360617616</v>
      </c>
      <c r="H829" s="9" t="n">
        <f aca="false">F829/F828-1</f>
        <v>-0.0183874049658074</v>
      </c>
      <c r="I829" s="9" t="n">
        <f aca="false">LN(B829/B828)</f>
        <v>-0.0536792290586267</v>
      </c>
      <c r="J829" s="9" t="n">
        <f aca="false">LN(F829/F828)</f>
        <v>-0.0185585545408255</v>
      </c>
      <c r="K829" s="9" t="n">
        <f aca="false">F829/F822-1</f>
        <v>-0.0144191455930204</v>
      </c>
      <c r="L829" s="9" t="n">
        <f aca="false">F829/F799-1</f>
        <v>0.0613004116243994</v>
      </c>
      <c r="M829" s="9" t="n">
        <f aca="false">B829/B822-1</f>
        <v>-0.081029133782358</v>
      </c>
      <c r="N829" s="9" t="n">
        <f aca="false">B829/B799-1</f>
        <v>0.135220039776615</v>
      </c>
      <c r="O829" s="8" t="n">
        <f aca="false">MAX(O828,F829)</f>
        <v>5645.35730015574</v>
      </c>
      <c r="P829" s="9" t="n">
        <f aca="false">F829/O829-1</f>
        <v>-0.191424967445566</v>
      </c>
      <c r="Q829" s="8" t="n">
        <f aca="false">MAX(Q828,B829)</f>
        <v>67541.7555081824</v>
      </c>
      <c r="R829" s="9" t="n">
        <f aca="false">B829/Q829-1</f>
        <v>-0.358841995248995</v>
      </c>
      <c r="S829" s="9" t="n">
        <f aca="false">B829/INDEX($B:$B,$E829)-1</f>
        <v>0.0486796741831008</v>
      </c>
      <c r="T829" s="0" t="n">
        <f aca="false">IF(AND($A829&gt;=CrashTest!$B$3,$A829&lt;=CrashTest!$C$3),1,IF(AND($A829&gt;=CrashTest!$B$4,$A829&lt;=CrashTest!$C$4),2,IF(AND($A829&gt;=CrashTest!$B$5,$A829&lt;=CrashTest!$C$5),3,IF(AND($A829&gt;=CrashTest!$B$6,$A829&lt;=CrashTest!$C$6),4,IF(AND($A829&gt;=CrashTest!$B$7,$A829&lt;=CrashTest!$C$7),5,0)))))</f>
        <v>0</v>
      </c>
      <c r="U829" s="8" t="str">
        <f aca="false">IF(T829=0,"",IF(T828=T829,MAX(U828,B829),B829))</f>
        <v/>
      </c>
      <c r="V829" s="9" t="str">
        <f aca="false">IF(T829=0,"",B829/U829-1)</f>
        <v/>
      </c>
      <c r="W829" s="8" t="str">
        <f aca="false">IF(T829=0,"",IF(T828=T829,MAX(W828,F829),F829))</f>
        <v/>
      </c>
      <c r="X829" s="9" t="str">
        <f aca="false">IF(T829=0,"",F829/W829-1)</f>
        <v/>
      </c>
    </row>
    <row r="830" customFormat="false" ht="15" hidden="false" customHeight="false" outlineLevel="0" collapsed="false">
      <c r="A830" s="5" t="n">
        <v>44658</v>
      </c>
      <c r="B830" s="6" t="n">
        <v>43569.0471697837</v>
      </c>
      <c r="C830" s="7" t="n">
        <v>49323.26264</v>
      </c>
      <c r="D830" s="0" t="n">
        <f aca="false">INT((ROW()-3)/30)</f>
        <v>27</v>
      </c>
      <c r="E830" s="0" t="n">
        <f aca="false">2+30*D830</f>
        <v>812</v>
      </c>
      <c r="F830" s="8" t="n">
        <f aca="false">INDEX($F:$F,$E830)*(2*B830/INDEX($B:$B,$E830)-C830/INDEX($C:$C,$E830))</f>
        <v>4577.67194979903</v>
      </c>
      <c r="G830" s="9" t="n">
        <f aca="false">B830/B829-1</f>
        <v>0.00609884202264488</v>
      </c>
      <c r="H830" s="9" t="n">
        <f aca="false">F830/F829-1</f>
        <v>0.00284290344701521</v>
      </c>
      <c r="I830" s="9" t="n">
        <f aca="false">LN(B830/B829)</f>
        <v>0.00608031935868526</v>
      </c>
      <c r="J830" s="9" t="n">
        <f aca="false">LN(F830/F829)</f>
        <v>0.00283887003959431</v>
      </c>
      <c r="K830" s="9" t="n">
        <f aca="false">F830/F823-1</f>
        <v>-0.00412235757461443</v>
      </c>
      <c r="L830" s="9" t="n">
        <f aca="false">F830/F800-1</f>
        <v>0.0681290693806149</v>
      </c>
      <c r="M830" s="9" t="n">
        <f aca="false">B830/B823-1</f>
        <v>-0.0437459786877299</v>
      </c>
      <c r="N830" s="9" t="n">
        <f aca="false">B830/B800-1</f>
        <v>0.125074505228905</v>
      </c>
      <c r="O830" s="8" t="n">
        <f aca="false">MAX(O829,F830)</f>
        <v>5645.35730015574</v>
      </c>
      <c r="P830" s="9" t="n">
        <f aca="false">F830/O830-1</f>
        <v>-0.189126266698346</v>
      </c>
      <c r="Q830" s="8" t="n">
        <f aca="false">MAX(Q829,B830)</f>
        <v>67541.7555081824</v>
      </c>
      <c r="R830" s="9" t="n">
        <f aca="false">B830/Q830-1</f>
        <v>-0.354931673866465</v>
      </c>
      <c r="S830" s="9" t="n">
        <f aca="false">B830/INDEX($B:$B,$E830)-1</f>
        <v>0.0550754058483023</v>
      </c>
      <c r="T830" s="0" t="n">
        <f aca="false">IF(AND($A830&gt;=CrashTest!$B$3,$A830&lt;=CrashTest!$C$3),1,IF(AND($A830&gt;=CrashTest!$B$4,$A830&lt;=CrashTest!$C$4),2,IF(AND($A830&gt;=CrashTest!$B$5,$A830&lt;=CrashTest!$C$5),3,IF(AND($A830&gt;=CrashTest!$B$6,$A830&lt;=CrashTest!$C$6),4,IF(AND($A830&gt;=CrashTest!$B$7,$A830&lt;=CrashTest!$C$7),5,0)))))</f>
        <v>0</v>
      </c>
      <c r="U830" s="8" t="str">
        <f aca="false">IF(T830=0,"",IF(T829=T830,MAX(U829,B830),B830))</f>
        <v/>
      </c>
      <c r="V830" s="9" t="str">
        <f aca="false">IF(T830=0,"",B830/U830-1)</f>
        <v/>
      </c>
      <c r="W830" s="8" t="str">
        <f aca="false">IF(T830=0,"",IF(T829=T830,MAX(W829,F830),F830))</f>
        <v/>
      </c>
      <c r="X830" s="9" t="str">
        <f aca="false">IF(T830=0,"",F830/W830-1)</f>
        <v/>
      </c>
    </row>
    <row r="831" customFormat="false" ht="15" hidden="false" customHeight="false" outlineLevel="0" collapsed="false">
      <c r="A831" s="5" t="n">
        <v>44659</v>
      </c>
      <c r="B831" s="6" t="n">
        <v>42222.0689772063</v>
      </c>
      <c r="C831" s="7" t="n">
        <v>47202.461</v>
      </c>
      <c r="D831" s="0" t="n">
        <f aca="false">INT((ROW()-3)/30)</f>
        <v>27</v>
      </c>
      <c r="E831" s="0" t="n">
        <f aca="false">2+30*D831</f>
        <v>812</v>
      </c>
      <c r="F831" s="8" t="n">
        <f aca="false">INDEX($F:$F,$E831)*(2*B831/INDEX($B:$B,$E831)-C831/INDEX($C:$C,$E831))</f>
        <v>4494.46818548802</v>
      </c>
      <c r="G831" s="9" t="n">
        <f aca="false">B831/B830-1</f>
        <v>-0.0309159433147201</v>
      </c>
      <c r="H831" s="9" t="n">
        <f aca="false">F831/F830-1</f>
        <v>-0.0181759997709456</v>
      </c>
      <c r="I831" s="9" t="n">
        <f aca="false">LN(B831/B830)</f>
        <v>-0.0314039250483282</v>
      </c>
      <c r="J831" s="9" t="n">
        <f aca="false">LN(F831/F830)</f>
        <v>-0.0183432125265341</v>
      </c>
      <c r="K831" s="9" t="n">
        <f aca="false">F831/F824-1</f>
        <v>-0.0228696880421818</v>
      </c>
      <c r="L831" s="9" t="n">
        <f aca="false">F831/F801-1</f>
        <v>0.0197556419353433</v>
      </c>
      <c r="M831" s="9" t="n">
        <f aca="false">B831/B824-1</f>
        <v>-0.0870970382910687</v>
      </c>
      <c r="N831" s="9" t="n">
        <f aca="false">B831/B801-1</f>
        <v>0.00554106854704251</v>
      </c>
      <c r="O831" s="8" t="n">
        <f aca="false">MAX(O830,F831)</f>
        <v>5645.35730015574</v>
      </c>
      <c r="P831" s="9" t="n">
        <f aca="false">F831/O831-1</f>
        <v>-0.203864707489103</v>
      </c>
      <c r="Q831" s="8" t="n">
        <f aca="false">MAX(Q830,B831)</f>
        <v>67541.7555081824</v>
      </c>
      <c r="R831" s="9" t="n">
        <f aca="false">B831/Q831-1</f>
        <v>-0.374874569671331</v>
      </c>
      <c r="S831" s="9" t="n">
        <f aca="false">B831/INDEX($B:$B,$E831)-1</f>
        <v>0.0224567544083409</v>
      </c>
      <c r="T831" s="0" t="n">
        <f aca="false">IF(AND($A831&gt;=CrashTest!$B$3,$A831&lt;=CrashTest!$C$3),1,IF(AND($A831&gt;=CrashTest!$B$4,$A831&lt;=CrashTest!$C$4),2,IF(AND($A831&gt;=CrashTest!$B$5,$A831&lt;=CrashTest!$C$5),3,IF(AND($A831&gt;=CrashTest!$B$6,$A831&lt;=CrashTest!$C$6),4,IF(AND($A831&gt;=CrashTest!$B$7,$A831&lt;=CrashTest!$C$7),5,0)))))</f>
        <v>0</v>
      </c>
      <c r="U831" s="8" t="str">
        <f aca="false">IF(T831=0,"",IF(T830=T831,MAX(U830,B831),B831))</f>
        <v/>
      </c>
      <c r="V831" s="9" t="str">
        <f aca="false">IF(T831=0,"",B831/U831-1)</f>
        <v/>
      </c>
      <c r="W831" s="8" t="str">
        <f aca="false">IF(T831=0,"",IF(T830=T831,MAX(W830,F831),F831))</f>
        <v/>
      </c>
      <c r="X831" s="9" t="str">
        <f aca="false">IF(T831=0,"",F831/W831-1)</f>
        <v/>
      </c>
    </row>
    <row r="832" customFormat="false" ht="15" hidden="false" customHeight="false" outlineLevel="0" collapsed="false">
      <c r="A832" s="5" t="n">
        <v>44660</v>
      </c>
      <c r="B832" s="6" t="n">
        <v>42680.9947355932</v>
      </c>
      <c r="C832" s="7" t="n">
        <v>48025.9667</v>
      </c>
      <c r="D832" s="0" t="n">
        <f aca="false">INT((ROW()-3)/30)</f>
        <v>27</v>
      </c>
      <c r="E832" s="0" t="n">
        <f aca="false">2+30*D832</f>
        <v>812</v>
      </c>
      <c r="F832" s="8" t="n">
        <f aca="false">INDEX($F:$F,$E832)*(2*B832/INDEX($B:$B,$E832)-C832/INDEX($C:$C,$E832))</f>
        <v>4512.93877534195</v>
      </c>
      <c r="G832" s="9" t="n">
        <f aca="false">B832/B831-1</f>
        <v>0.0108693337276924</v>
      </c>
      <c r="H832" s="9" t="n">
        <f aca="false">F832/F831-1</f>
        <v>0.00410962745571863</v>
      </c>
      <c r="I832" s="9" t="n">
        <f aca="false">LN(B832/B831)</f>
        <v>0.010810687103627</v>
      </c>
      <c r="J832" s="9" t="n">
        <f aca="false">LN(F832/F831)</f>
        <v>0.0041012060016145</v>
      </c>
      <c r="K832" s="9" t="n">
        <f aca="false">F832/F825-1</f>
        <v>-0.024740481799374</v>
      </c>
      <c r="L832" s="9" t="n">
        <f aca="false">F832/F802-1</f>
        <v>0.0434516244815488</v>
      </c>
      <c r="M832" s="9" t="n">
        <f aca="false">B832/B825-1</f>
        <v>-0.0709383956297042</v>
      </c>
      <c r="N832" s="9" t="n">
        <f aca="false">B832/B802-1</f>
        <v>0.0810170540516126</v>
      </c>
      <c r="O832" s="8" t="n">
        <f aca="false">MAX(O831,F832)</f>
        <v>5645.35730015574</v>
      </c>
      <c r="P832" s="9" t="n">
        <f aca="false">F832/O832-1</f>
        <v>-0.200592888032534</v>
      </c>
      <c r="Q832" s="8" t="n">
        <f aca="false">MAX(Q831,B832)</f>
        <v>67541.7555081824</v>
      </c>
      <c r="R832" s="9" t="n">
        <f aca="false">B832/Q832-1</f>
        <v>-0.368079872747421</v>
      </c>
      <c r="S832" s="9" t="n">
        <f aca="false">B832/INDEX($B:$B,$E832)-1</f>
        <v>0.0335701780941384</v>
      </c>
      <c r="T832" s="0" t="n">
        <f aca="false">IF(AND($A832&gt;=CrashTest!$B$3,$A832&lt;=CrashTest!$C$3),1,IF(AND($A832&gt;=CrashTest!$B$4,$A832&lt;=CrashTest!$C$4),2,IF(AND($A832&gt;=CrashTest!$B$5,$A832&lt;=CrashTest!$C$5),3,IF(AND($A832&gt;=CrashTest!$B$6,$A832&lt;=CrashTest!$C$6),4,IF(AND($A832&gt;=CrashTest!$B$7,$A832&lt;=CrashTest!$C$7),5,0)))))</f>
        <v>0</v>
      </c>
      <c r="U832" s="8" t="str">
        <f aca="false">IF(T832=0,"",IF(T831=T832,MAX(U831,B832),B832))</f>
        <v/>
      </c>
      <c r="V832" s="9" t="str">
        <f aca="false">IF(T832=0,"",B832/U832-1)</f>
        <v/>
      </c>
      <c r="W832" s="8" t="str">
        <f aca="false">IF(T832=0,"",IF(T831=T832,MAX(W831,F832),F832))</f>
        <v/>
      </c>
      <c r="X832" s="9" t="str">
        <f aca="false">IF(T832=0,"",F832/W832-1)</f>
        <v/>
      </c>
    </row>
    <row r="833" customFormat="false" ht="15" hidden="false" customHeight="false" outlineLevel="0" collapsed="false">
      <c r="A833" s="5" t="n">
        <v>44661</v>
      </c>
      <c r="B833" s="6" t="n">
        <v>42264.4633909994</v>
      </c>
      <c r="C833" s="7" t="n">
        <v>46969.03087</v>
      </c>
      <c r="D833" s="0" t="n">
        <f aca="false">INT((ROW()-3)/30)</f>
        <v>27</v>
      </c>
      <c r="E833" s="0" t="n">
        <f aca="false">2+30*D833</f>
        <v>812</v>
      </c>
      <c r="F833" s="8" t="n">
        <f aca="false">INDEX($F:$F,$E833)*(2*B833/INDEX($B:$B,$E833)-C833/INDEX($C:$C,$E833))</f>
        <v>4526.46346471093</v>
      </c>
      <c r="G833" s="9" t="n">
        <f aca="false">B833/B832-1</f>
        <v>-0.00975917611982091</v>
      </c>
      <c r="H833" s="9" t="n">
        <f aca="false">F833/F832-1</f>
        <v>0.00299686967677748</v>
      </c>
      <c r="I833" s="9" t="n">
        <f aca="false">LN(B833/B832)</f>
        <v>-0.00980710899092777</v>
      </c>
      <c r="J833" s="9" t="n">
        <f aca="false">LN(F833/F832)</f>
        <v>0.00299238801458678</v>
      </c>
      <c r="K833" s="9" t="n">
        <f aca="false">F833/F826-1</f>
        <v>-0.0213123682208881</v>
      </c>
      <c r="L833" s="9" t="n">
        <f aca="false">F833/F803-1</f>
        <v>0.0505224273965577</v>
      </c>
      <c r="M833" s="9" t="n">
        <f aca="false">B833/B826-1</f>
        <v>-0.0899231601599279</v>
      </c>
      <c r="N833" s="9" t="n">
        <f aca="false">B833/B803-1</f>
        <v>0.0885786655398408</v>
      </c>
      <c r="O833" s="8" t="n">
        <f aca="false">MAX(O832,F833)</f>
        <v>5645.35730015574</v>
      </c>
      <c r="P833" s="9" t="n">
        <f aca="false">F833/O833-1</f>
        <v>-0.198197169099278</v>
      </c>
      <c r="Q833" s="8" t="n">
        <f aca="false">MAX(Q832,B833)</f>
        <v>67541.7555081824</v>
      </c>
      <c r="R833" s="9" t="n">
        <f aca="false">B833/Q833-1</f>
        <v>-0.374246892562939</v>
      </c>
      <c r="S833" s="9" t="n">
        <f aca="false">B833/INDEX($B:$B,$E833)-1</f>
        <v>0.0234833846939231</v>
      </c>
      <c r="T833" s="0" t="n">
        <f aca="false">IF(AND($A833&gt;=CrashTest!$B$3,$A833&lt;=CrashTest!$C$3),1,IF(AND($A833&gt;=CrashTest!$B$4,$A833&lt;=CrashTest!$C$4),2,IF(AND($A833&gt;=CrashTest!$B$5,$A833&lt;=CrashTest!$C$5),3,IF(AND($A833&gt;=CrashTest!$B$6,$A833&lt;=CrashTest!$C$6),4,IF(AND($A833&gt;=CrashTest!$B$7,$A833&lt;=CrashTest!$C$7),5,0)))))</f>
        <v>0</v>
      </c>
      <c r="U833" s="8" t="str">
        <f aca="false">IF(T833=0,"",IF(T832=T833,MAX(U832,B833),B833))</f>
        <v/>
      </c>
      <c r="V833" s="9" t="str">
        <f aca="false">IF(T833=0,"",B833/U833-1)</f>
        <v/>
      </c>
      <c r="W833" s="8" t="str">
        <f aca="false">IF(T833=0,"",IF(T832=T833,MAX(W832,F833),F833))</f>
        <v/>
      </c>
      <c r="X833" s="9" t="str">
        <f aca="false">IF(T833=0,"",F833/W833-1)</f>
        <v/>
      </c>
    </row>
    <row r="834" customFormat="false" ht="15" hidden="false" customHeight="false" outlineLevel="0" collapsed="false">
      <c r="A834" s="5" t="n">
        <v>44662</v>
      </c>
      <c r="B834" s="6" t="n">
        <v>39544.0251835184</v>
      </c>
      <c r="C834" s="7" t="n">
        <v>42508.2528</v>
      </c>
      <c r="D834" s="0" t="n">
        <f aca="false">INT((ROW()-3)/30)</f>
        <v>27</v>
      </c>
      <c r="E834" s="0" t="n">
        <f aca="false">2+30*D834</f>
        <v>812</v>
      </c>
      <c r="F834" s="8" t="n">
        <f aca="false">INDEX($F:$F,$E834)*(2*B834/INDEX($B:$B,$E834)-C834/INDEX($C:$C,$E834))</f>
        <v>4375.78884816145</v>
      </c>
      <c r="G834" s="9" t="n">
        <f aca="false">B834/B833-1</f>
        <v>-0.0643670353108125</v>
      </c>
      <c r="H834" s="9" t="n">
        <f aca="false">F834/F833-1</f>
        <v>-0.033287492039682</v>
      </c>
      <c r="I834" s="9" t="n">
        <f aca="false">LN(B834/B833)</f>
        <v>-0.0665320111506226</v>
      </c>
      <c r="J834" s="9" t="n">
        <f aca="false">LN(F834/F833)</f>
        <v>-0.033854130772155</v>
      </c>
      <c r="K834" s="9" t="n">
        <f aca="false">F834/F827-1</f>
        <v>-0.0578777532360737</v>
      </c>
      <c r="L834" s="9" t="n">
        <f aca="false">F834/F804-1</f>
        <v>0.0139102280025831</v>
      </c>
      <c r="M834" s="9" t="n">
        <f aca="false">B834/B827-1</f>
        <v>-0.152561523183419</v>
      </c>
      <c r="N834" s="9" t="n">
        <f aca="false">B834/B804-1</f>
        <v>0.015221513920084</v>
      </c>
      <c r="O834" s="8" t="n">
        <f aca="false">MAX(O833,F834)</f>
        <v>5645.35730015574</v>
      </c>
      <c r="P834" s="9" t="n">
        <f aca="false">F834/O834-1</f>
        <v>-0.224887174450281</v>
      </c>
      <c r="Q834" s="8" t="n">
        <f aca="false">MAX(Q833,B834)</f>
        <v>67541.7555081824</v>
      </c>
      <c r="R834" s="9" t="n">
        <f aca="false">B834/Q834-1</f>
        <v>-0.41452476492519</v>
      </c>
      <c r="S834" s="9" t="n">
        <f aca="false">B834/INDEX($B:$B,$E834)-1</f>
        <v>-0.0423952064687005</v>
      </c>
      <c r="T834" s="0" t="n">
        <f aca="false">IF(AND($A834&gt;=CrashTest!$B$3,$A834&lt;=CrashTest!$C$3),1,IF(AND($A834&gt;=CrashTest!$B$4,$A834&lt;=CrashTest!$C$4),2,IF(AND($A834&gt;=CrashTest!$B$5,$A834&lt;=CrashTest!$C$5),3,IF(AND($A834&gt;=CrashTest!$B$6,$A834&lt;=CrashTest!$C$6),4,IF(AND($A834&gt;=CrashTest!$B$7,$A834&lt;=CrashTest!$C$7),5,0)))))</f>
        <v>0</v>
      </c>
      <c r="U834" s="8" t="str">
        <f aca="false">IF(T834=0,"",IF(T833=T834,MAX(U833,B834),B834))</f>
        <v/>
      </c>
      <c r="V834" s="9" t="str">
        <f aca="false">IF(T834=0,"",B834/U834-1)</f>
        <v/>
      </c>
      <c r="W834" s="8" t="str">
        <f aca="false">IF(T834=0,"",IF(T833=T834,MAX(W833,F834),F834))</f>
        <v/>
      </c>
      <c r="X834" s="9" t="str">
        <f aca="false">IF(T834=0,"",F834/W834-1)</f>
        <v/>
      </c>
    </row>
    <row r="835" customFormat="false" ht="15" hidden="false" customHeight="false" outlineLevel="0" collapsed="false">
      <c r="A835" s="5" t="n">
        <v>44663</v>
      </c>
      <c r="B835" s="6" t="n">
        <v>40096.3669748685</v>
      </c>
      <c r="C835" s="7" t="n">
        <v>43510.4615</v>
      </c>
      <c r="D835" s="0" t="n">
        <f aca="false">INT((ROW()-3)/30)</f>
        <v>27</v>
      </c>
      <c r="E835" s="0" t="n">
        <f aca="false">2+30*D835</f>
        <v>812</v>
      </c>
      <c r="F835" s="8" t="n">
        <f aca="false">INDEX($F:$F,$E835)*(2*B835/INDEX($B:$B,$E835)-C835/INDEX($C:$C,$E835))</f>
        <v>4396.93532305899</v>
      </c>
      <c r="G835" s="9" t="n">
        <f aca="false">B835/B834-1</f>
        <v>0.0139677685512982</v>
      </c>
      <c r="H835" s="9" t="n">
        <f aca="false">F835/F834-1</f>
        <v>0.00483260861785495</v>
      </c>
      <c r="I835" s="9" t="n">
        <f aca="false">LN(B835/B834)</f>
        <v>0.01387111822523</v>
      </c>
      <c r="J835" s="9" t="n">
        <f aca="false">LN(F835/F834)</f>
        <v>0.0048209690494178</v>
      </c>
      <c r="K835" s="9" t="n">
        <f aca="false">F835/F828-1</f>
        <v>-0.0544631946094731</v>
      </c>
      <c r="L835" s="9" t="n">
        <f aca="false">F835/F805-1</f>
        <v>0.0352601164993664</v>
      </c>
      <c r="M835" s="9" t="n">
        <f aca="false">B835/B828-1</f>
        <v>-0.122484052098869</v>
      </c>
      <c r="N835" s="9" t="n">
        <f aca="false">B835/B805-1</f>
        <v>0.0605170960195822</v>
      </c>
      <c r="O835" s="8" t="n">
        <f aca="false">MAX(O834,F835)</f>
        <v>5645.35730015574</v>
      </c>
      <c r="P835" s="9" t="n">
        <f aca="false">F835/O835-1</f>
        <v>-0.221141357529719</v>
      </c>
      <c r="Q835" s="8" t="n">
        <f aca="false">MAX(Q834,B835)</f>
        <v>67541.7555081824</v>
      </c>
      <c r="R835" s="9" t="n">
        <f aca="false">B835/Q835-1</f>
        <v>-0.406346982349149</v>
      </c>
      <c r="S835" s="9" t="n">
        <f aca="false">B835/INDEX($B:$B,$E835)-1</f>
        <v>-0.0290196043490416</v>
      </c>
      <c r="T835" s="0" t="n">
        <f aca="false">IF(AND($A835&gt;=CrashTest!$B$3,$A835&lt;=CrashTest!$C$3),1,IF(AND($A835&gt;=CrashTest!$B$4,$A835&lt;=CrashTest!$C$4),2,IF(AND($A835&gt;=CrashTest!$B$5,$A835&lt;=CrashTest!$C$5),3,IF(AND($A835&gt;=CrashTest!$B$6,$A835&lt;=CrashTest!$C$6),4,IF(AND($A835&gt;=CrashTest!$B$7,$A835&lt;=CrashTest!$C$7),5,0)))))</f>
        <v>0</v>
      </c>
      <c r="U835" s="8" t="str">
        <f aca="false">IF(T835=0,"",IF(T834=T835,MAX(U834,B835),B835))</f>
        <v/>
      </c>
      <c r="V835" s="9" t="str">
        <f aca="false">IF(T835=0,"",B835/U835-1)</f>
        <v/>
      </c>
      <c r="W835" s="8" t="str">
        <f aca="false">IF(T835=0,"",IF(T834=T835,MAX(W834,F835),F835))</f>
        <v/>
      </c>
      <c r="X835" s="9" t="str">
        <f aca="false">IF(T835=0,"",F835/W835-1)</f>
        <v/>
      </c>
    </row>
    <row r="836" customFormat="false" ht="15" hidden="false" customHeight="false" outlineLevel="0" collapsed="false">
      <c r="A836" s="5" t="n">
        <v>44664</v>
      </c>
      <c r="B836" s="6" t="n">
        <v>41152.7554517826</v>
      </c>
      <c r="C836" s="7" t="n">
        <v>45263.37999</v>
      </c>
      <c r="D836" s="0" t="n">
        <f aca="false">INT((ROW()-3)/30)</f>
        <v>27</v>
      </c>
      <c r="E836" s="0" t="n">
        <f aca="false">2+30*D836</f>
        <v>812</v>
      </c>
      <c r="F836" s="8" t="n">
        <f aca="false">INDEX($F:$F,$E836)*(2*B836/INDEX($B:$B,$E836)-C836/INDEX($C:$C,$E836))</f>
        <v>4453.41601681284</v>
      </c>
      <c r="G836" s="9" t="n">
        <f aca="false">B836/B835-1</f>
        <v>0.0263462392384881</v>
      </c>
      <c r="H836" s="9" t="n">
        <f aca="false">F836/F835-1</f>
        <v>0.012845468401057</v>
      </c>
      <c r="I836" s="9" t="n">
        <f aca="false">LN(B836/B835)</f>
        <v>0.0260051549647483</v>
      </c>
      <c r="J836" s="9" t="n">
        <f aca="false">LN(F836/F835)</f>
        <v>0.0127636651609973</v>
      </c>
      <c r="K836" s="9" t="n">
        <f aca="false">F836/F829-1</f>
        <v>-0.0243781779176863</v>
      </c>
      <c r="L836" s="9" t="n">
        <f aca="false">F836/F806-1</f>
        <v>0.0320927409656229</v>
      </c>
      <c r="M836" s="9" t="n">
        <f aca="false">B836/B829-1</f>
        <v>-0.0496982996957951</v>
      </c>
      <c r="N836" s="9" t="n">
        <f aca="false">B836/B806-1</f>
        <v>0.0379255065313411</v>
      </c>
      <c r="O836" s="8" t="n">
        <f aca="false">MAX(O835,F836)</f>
        <v>5645.35730015574</v>
      </c>
      <c r="P836" s="9" t="n">
        <f aca="false">F836/O836-1</f>
        <v>-0.211136553448977</v>
      </c>
      <c r="Q836" s="8" t="n">
        <f aca="false">MAX(Q835,B836)</f>
        <v>67541.7555081824</v>
      </c>
      <c r="R836" s="9" t="n">
        <f aca="false">B836/Q836-1</f>
        <v>-0.390706457921469</v>
      </c>
      <c r="S836" s="9" t="n">
        <f aca="false">B836/INDEX($B:$B,$E836)-1</f>
        <v>-0.0034379225493395</v>
      </c>
      <c r="T836" s="0" t="n">
        <f aca="false">IF(AND($A836&gt;=CrashTest!$B$3,$A836&lt;=CrashTest!$C$3),1,IF(AND($A836&gt;=CrashTest!$B$4,$A836&lt;=CrashTest!$C$4),2,IF(AND($A836&gt;=CrashTest!$B$5,$A836&lt;=CrashTest!$C$5),3,IF(AND($A836&gt;=CrashTest!$B$6,$A836&lt;=CrashTest!$C$6),4,IF(AND($A836&gt;=CrashTest!$B$7,$A836&lt;=CrashTest!$C$7),5,0)))))</f>
        <v>0</v>
      </c>
      <c r="U836" s="8" t="str">
        <f aca="false">IF(T836=0,"",IF(T835=T836,MAX(U835,B836),B836))</f>
        <v/>
      </c>
      <c r="V836" s="9" t="str">
        <f aca="false">IF(T836=0,"",B836/U836-1)</f>
        <v/>
      </c>
      <c r="W836" s="8" t="str">
        <f aca="false">IF(T836=0,"",IF(T835=T836,MAX(W835,F836),F836))</f>
        <v/>
      </c>
      <c r="X836" s="9" t="str">
        <f aca="false">IF(T836=0,"",F836/W836-1)</f>
        <v/>
      </c>
    </row>
    <row r="837" customFormat="false" ht="15" hidden="false" customHeight="false" outlineLevel="0" collapsed="false">
      <c r="A837" s="5" t="n">
        <v>44665</v>
      </c>
      <c r="B837" s="6" t="n">
        <v>39916.4963842782</v>
      </c>
      <c r="C837" s="7" t="n">
        <v>43401.52795</v>
      </c>
      <c r="D837" s="0" t="n">
        <f aca="false">INT((ROW()-3)/30)</f>
        <v>27</v>
      </c>
      <c r="E837" s="0" t="n">
        <f aca="false">2+30*D837</f>
        <v>812</v>
      </c>
      <c r="F837" s="8" t="n">
        <f aca="false">INDEX($F:$F,$E837)*(2*B837/INDEX($B:$B,$E837)-C837/INDEX($C:$C,$E837))</f>
        <v>4368.76990911601</v>
      </c>
      <c r="G837" s="9" t="n">
        <f aca="false">B837/B836-1</f>
        <v>-0.030040736128906</v>
      </c>
      <c r="H837" s="9" t="n">
        <f aca="false">F837/F836-1</f>
        <v>-0.0190070066163294</v>
      </c>
      <c r="I837" s="9" t="n">
        <f aca="false">LN(B837/B836)</f>
        <v>-0.0305012043757471</v>
      </c>
      <c r="J837" s="9" t="n">
        <f aca="false">LN(F837/F836)</f>
        <v>-0.0191899617626978</v>
      </c>
      <c r="K837" s="9" t="n">
        <f aca="false">F837/F830-1</f>
        <v>-0.0456349959048928</v>
      </c>
      <c r="L837" s="9" t="n">
        <f aca="false">F837/F807-1</f>
        <v>0.0138723726459771</v>
      </c>
      <c r="M837" s="9" t="n">
        <f aca="false">B837/B830-1</f>
        <v>-0.0838336163577761</v>
      </c>
      <c r="N837" s="9" t="n">
        <f aca="false">B837/B807-1</f>
        <v>0.0142207264450076</v>
      </c>
      <c r="O837" s="8" t="n">
        <f aca="false">MAX(O836,F837)</f>
        <v>5645.35730015574</v>
      </c>
      <c r="P837" s="9" t="n">
        <f aca="false">F837/O837-1</f>
        <v>-0.226130486196953</v>
      </c>
      <c r="Q837" s="8" t="n">
        <f aca="false">MAX(Q836,B837)</f>
        <v>67541.7555081824</v>
      </c>
      <c r="R837" s="9" t="n">
        <f aca="false">B837/Q837-1</f>
        <v>-0.409010084444096</v>
      </c>
      <c r="S837" s="9" t="n">
        <f aca="false">B837/INDEX($B:$B,$E837)-1</f>
        <v>-0.0333753809541092</v>
      </c>
      <c r="T837" s="0" t="n">
        <f aca="false">IF(AND($A837&gt;=CrashTest!$B$3,$A837&lt;=CrashTest!$C$3),1,IF(AND($A837&gt;=CrashTest!$B$4,$A837&lt;=CrashTest!$C$4),2,IF(AND($A837&gt;=CrashTest!$B$5,$A837&lt;=CrashTest!$C$5),3,IF(AND($A837&gt;=CrashTest!$B$6,$A837&lt;=CrashTest!$C$6),4,IF(AND($A837&gt;=CrashTest!$B$7,$A837&lt;=CrashTest!$C$7),5,0)))))</f>
        <v>0</v>
      </c>
      <c r="U837" s="8" t="str">
        <f aca="false">IF(T837=0,"",IF(T836=T837,MAX(U836,B837),B837))</f>
        <v/>
      </c>
      <c r="V837" s="9" t="str">
        <f aca="false">IF(T837=0,"",B837/U837-1)</f>
        <v/>
      </c>
      <c r="W837" s="8" t="str">
        <f aca="false">IF(T837=0,"",IF(T836=T837,MAX(W836,F837),F837))</f>
        <v/>
      </c>
      <c r="X837" s="9" t="str">
        <f aca="false">IF(T837=0,"",F837/W837-1)</f>
        <v/>
      </c>
    </row>
    <row r="838" customFormat="false" ht="15" hidden="false" customHeight="false" outlineLevel="0" collapsed="false">
      <c r="A838" s="5" t="n">
        <v>44666</v>
      </c>
      <c r="B838" s="6" t="n">
        <v>40527.3319567504</v>
      </c>
      <c r="C838" s="7" t="n">
        <v>44440.9486</v>
      </c>
      <c r="D838" s="0" t="n">
        <f aca="false">INT((ROW()-3)/30)</f>
        <v>27</v>
      </c>
      <c r="E838" s="0" t="n">
        <f aca="false">2+30*D838</f>
        <v>812</v>
      </c>
      <c r="F838" s="8" t="n">
        <f aca="false">INDEX($F:$F,$E838)*(2*B838/INDEX($B:$B,$E838)-C838/INDEX($C:$C,$E838))</f>
        <v>4398.9008894555</v>
      </c>
      <c r="G838" s="9" t="n">
        <f aca="false">B838/B837-1</f>
        <v>0.0153028353638971</v>
      </c>
      <c r="H838" s="9" t="n">
        <f aca="false">F838/F837-1</f>
        <v>0.00689690255296349</v>
      </c>
      <c r="I838" s="9" t="n">
        <f aca="false">LN(B838/B837)</f>
        <v>0.0151869279576983</v>
      </c>
      <c r="J838" s="9" t="n">
        <f aca="false">LN(F838/F837)</f>
        <v>0.00687322771358974</v>
      </c>
      <c r="K838" s="9" t="n">
        <f aca="false">F838/F831-1</f>
        <v>-0.0212633157224452</v>
      </c>
      <c r="L838" s="9" t="n">
        <f aca="false">F838/F808-1</f>
        <v>0.00220424428525967</v>
      </c>
      <c r="M838" s="9" t="n">
        <f aca="false">B838/B831-1</f>
        <v>-0.0401386540619505</v>
      </c>
      <c r="N838" s="9" t="n">
        <f aca="false">B838/B808-1</f>
        <v>-0.0139759587541498</v>
      </c>
      <c r="O838" s="8" t="n">
        <f aca="false">MAX(O837,F838)</f>
        <v>5645.35730015574</v>
      </c>
      <c r="P838" s="9" t="n">
        <f aca="false">F838/O838-1</f>
        <v>-0.220793183571544</v>
      </c>
      <c r="Q838" s="8" t="n">
        <f aca="false">MAX(Q837,B838)</f>
        <v>67541.7555081824</v>
      </c>
      <c r="R838" s="9" t="n">
        <f aca="false">B838/Q838-1</f>
        <v>-0.399966263064621</v>
      </c>
      <c r="S838" s="9" t="n">
        <f aca="false">B838/INDEX($B:$B,$E838)-1</f>
        <v>-0.0185832835501603</v>
      </c>
      <c r="T838" s="0" t="n">
        <f aca="false">IF(AND($A838&gt;=CrashTest!$B$3,$A838&lt;=CrashTest!$C$3),1,IF(AND($A838&gt;=CrashTest!$B$4,$A838&lt;=CrashTest!$C$4),2,IF(AND($A838&gt;=CrashTest!$B$5,$A838&lt;=CrashTest!$C$5),3,IF(AND($A838&gt;=CrashTest!$B$6,$A838&lt;=CrashTest!$C$6),4,IF(AND($A838&gt;=CrashTest!$B$7,$A838&lt;=CrashTest!$C$7),5,0)))))</f>
        <v>0</v>
      </c>
      <c r="U838" s="8" t="str">
        <f aca="false">IF(T838=0,"",IF(T837=T838,MAX(U837,B838),B838))</f>
        <v/>
      </c>
      <c r="V838" s="9" t="str">
        <f aca="false">IF(T838=0,"",B838/U838-1)</f>
        <v/>
      </c>
      <c r="W838" s="8" t="str">
        <f aca="false">IF(T838=0,"",IF(T837=T838,MAX(W837,F838),F838))</f>
        <v/>
      </c>
      <c r="X838" s="9" t="str">
        <f aca="false">IF(T838=0,"",F838/W838-1)</f>
        <v/>
      </c>
    </row>
    <row r="839" customFormat="false" ht="15" hidden="false" customHeight="false" outlineLevel="0" collapsed="false">
      <c r="A839" s="5" t="n">
        <v>44667</v>
      </c>
      <c r="B839" s="6" t="n">
        <v>40439.5881209819</v>
      </c>
      <c r="C839" s="7" t="n">
        <v>44275.60703</v>
      </c>
      <c r="D839" s="0" t="n">
        <f aca="false">INT((ROW()-3)/30)</f>
        <v>27</v>
      </c>
      <c r="E839" s="0" t="n">
        <f aca="false">2+30*D839</f>
        <v>812</v>
      </c>
      <c r="F839" s="8" t="n">
        <f aca="false">INDEX($F:$F,$E839)*(2*B839/INDEX($B:$B,$E839)-C839/INDEX($C:$C,$E839))</f>
        <v>4396.14178507735</v>
      </c>
      <c r="G839" s="9" t="n">
        <f aca="false">B839/B838-1</f>
        <v>-0.00216505334874106</v>
      </c>
      <c r="H839" s="9" t="n">
        <f aca="false">F839/F838-1</f>
        <v>-0.000627225856523417</v>
      </c>
      <c r="I839" s="9" t="n">
        <f aca="false">LN(B839/B838)</f>
        <v>-0.00216740046510921</v>
      </c>
      <c r="J839" s="9" t="n">
        <f aca="false">LN(F839/F838)</f>
        <v>-0.000627422644952459</v>
      </c>
      <c r="K839" s="9" t="n">
        <f aca="false">F839/F832-1</f>
        <v>-0.0258804730307366</v>
      </c>
      <c r="L839" s="9" t="n">
        <f aca="false">F839/F809-1</f>
        <v>-0.00121045365260752</v>
      </c>
      <c r="M839" s="9" t="n">
        <f aca="false">B839/B832-1</f>
        <v>-0.0525153321401414</v>
      </c>
      <c r="N839" s="9" t="n">
        <f aca="false">B839/B809-1</f>
        <v>-0.0128600168372501</v>
      </c>
      <c r="O839" s="8" t="n">
        <f aca="false">MAX(O838,F839)</f>
        <v>5645.35730015574</v>
      </c>
      <c r="P839" s="9" t="n">
        <f aca="false">F839/O839-1</f>
        <v>-0.221281922234387</v>
      </c>
      <c r="Q839" s="8" t="n">
        <f aca="false">MAX(Q838,B839)</f>
        <v>67541.7555081824</v>
      </c>
      <c r="R839" s="9" t="n">
        <f aca="false">B839/Q839-1</f>
        <v>-0.401265368116131</v>
      </c>
      <c r="S839" s="9" t="n">
        <f aca="false">B839/INDEX($B:$B,$E839)-1</f>
        <v>-0.0207081030986205</v>
      </c>
      <c r="T839" s="0" t="n">
        <f aca="false">IF(AND($A839&gt;=CrashTest!$B$3,$A839&lt;=CrashTest!$C$3),1,IF(AND($A839&gt;=CrashTest!$B$4,$A839&lt;=CrashTest!$C$4),2,IF(AND($A839&gt;=CrashTest!$B$5,$A839&lt;=CrashTest!$C$5),3,IF(AND($A839&gt;=CrashTest!$B$6,$A839&lt;=CrashTest!$C$6),4,IF(AND($A839&gt;=CrashTest!$B$7,$A839&lt;=CrashTest!$C$7),5,0)))))</f>
        <v>0</v>
      </c>
      <c r="U839" s="8" t="str">
        <f aca="false">IF(T839=0,"",IF(T838=T839,MAX(U838,B839),B839))</f>
        <v/>
      </c>
      <c r="V839" s="9" t="str">
        <f aca="false">IF(T839=0,"",B839/U839-1)</f>
        <v/>
      </c>
      <c r="W839" s="8" t="str">
        <f aca="false">IF(T839=0,"",IF(T838=T839,MAX(W838,F839),F839))</f>
        <v/>
      </c>
      <c r="X839" s="9" t="str">
        <f aca="false">IF(T839=0,"",F839/W839-1)</f>
        <v/>
      </c>
    </row>
    <row r="840" customFormat="false" ht="15" hidden="false" customHeight="false" outlineLevel="0" collapsed="false">
      <c r="A840" s="5" t="n">
        <v>44668</v>
      </c>
      <c r="B840" s="6" t="n">
        <v>39704.7839798364</v>
      </c>
      <c r="C840" s="7" t="n">
        <v>43354.51256</v>
      </c>
      <c r="D840" s="0" t="n">
        <f aca="false">INT((ROW()-3)/30)</f>
        <v>27</v>
      </c>
      <c r="E840" s="0" t="n">
        <f aca="false">2+30*D840</f>
        <v>812</v>
      </c>
      <c r="F840" s="8" t="n">
        <f aca="false">INDEX($F:$F,$E840)*(2*B840/INDEX($B:$B,$E840)-C840/INDEX($C:$C,$E840))</f>
        <v>4327.67176348075</v>
      </c>
      <c r="G840" s="9" t="n">
        <f aca="false">B840/B839-1</f>
        <v>-0.0181704160523892</v>
      </c>
      <c r="H840" s="9" t="n">
        <f aca="false">F840/F839-1</f>
        <v>-0.0155750257712396</v>
      </c>
      <c r="I840" s="9" t="n">
        <f aca="false">LN(B840/B839)</f>
        <v>-0.0183375254556562</v>
      </c>
      <c r="J840" s="9" t="n">
        <f aca="false">LN(F840/F839)</f>
        <v>-0.0156975907862768</v>
      </c>
      <c r="K840" s="9" t="n">
        <f aca="false">F840/F833-1</f>
        <v>-0.0439176639290243</v>
      </c>
      <c r="L840" s="9" t="n">
        <f aca="false">F840/F810-1</f>
        <v>-0.0333311620359064</v>
      </c>
      <c r="M840" s="9" t="n">
        <f aca="false">B840/B833-1</f>
        <v>-0.0605633954815125</v>
      </c>
      <c r="N840" s="9" t="n">
        <f aca="false">B840/B810-1</f>
        <v>-0.0507178837158384</v>
      </c>
      <c r="O840" s="8" t="n">
        <f aca="false">MAX(O839,F840)</f>
        <v>5645.35730015574</v>
      </c>
      <c r="P840" s="9" t="n">
        <f aca="false">F840/O840-1</f>
        <v>-0.233410476364117</v>
      </c>
      <c r="Q840" s="8" t="n">
        <f aca="false">MAX(Q839,B840)</f>
        <v>67541.7555081824</v>
      </c>
      <c r="R840" s="9" t="n">
        <f aca="false">B840/Q840-1</f>
        <v>-0.412144625482435</v>
      </c>
      <c r="S840" s="9" t="n">
        <f aca="false">B840/INDEX($B:$B,$E840)-1</f>
        <v>-0.038502244302052</v>
      </c>
      <c r="T840" s="0" t="n">
        <f aca="false">IF(AND($A840&gt;=CrashTest!$B$3,$A840&lt;=CrashTest!$C$3),1,IF(AND($A840&gt;=CrashTest!$B$4,$A840&lt;=CrashTest!$C$4),2,IF(AND($A840&gt;=CrashTest!$B$5,$A840&lt;=CrashTest!$C$5),3,IF(AND($A840&gt;=CrashTest!$B$6,$A840&lt;=CrashTest!$C$6),4,IF(AND($A840&gt;=CrashTest!$B$7,$A840&lt;=CrashTest!$C$7),5,0)))))</f>
        <v>0</v>
      </c>
      <c r="U840" s="8" t="str">
        <f aca="false">IF(T840=0,"",IF(T839=T840,MAX(U839,B840),B840))</f>
        <v/>
      </c>
      <c r="V840" s="9" t="str">
        <f aca="false">IF(T840=0,"",B840/U840-1)</f>
        <v/>
      </c>
      <c r="W840" s="8" t="str">
        <f aca="false">IF(T840=0,"",IF(T839=T840,MAX(W839,F840),F840))</f>
        <v/>
      </c>
      <c r="X840" s="9" t="str">
        <f aca="false">IF(T840=0,"",F840/W840-1)</f>
        <v/>
      </c>
    </row>
    <row r="841" customFormat="false" ht="15" hidden="false" customHeight="false" outlineLevel="0" collapsed="false">
      <c r="A841" s="5" t="n">
        <v>44669</v>
      </c>
      <c r="B841" s="6" t="n">
        <v>40818.8786025716</v>
      </c>
      <c r="C841" s="7" t="n">
        <v>44970.27033</v>
      </c>
      <c r="D841" s="0" t="n">
        <f aca="false">INT((ROW()-3)/30)</f>
        <v>27</v>
      </c>
      <c r="E841" s="0" t="n">
        <f aca="false">2+30*D841</f>
        <v>812</v>
      </c>
      <c r="F841" s="8" t="n">
        <f aca="false">INDEX($F:$F,$E841)*(2*B841/INDEX($B:$B,$E841)-C841/INDEX($C:$C,$E841))</f>
        <v>4410.0316187917</v>
      </c>
      <c r="G841" s="9" t="n">
        <f aca="false">B841/B840-1</f>
        <v>0.0280594555885503</v>
      </c>
      <c r="H841" s="9" t="n">
        <f aca="false">F841/F840-1</f>
        <v>0.0190309847447188</v>
      </c>
      <c r="I841" s="9" t="n">
        <f aca="false">LN(B841/B840)</f>
        <v>0.0276730015361588</v>
      </c>
      <c r="J841" s="9" t="n">
        <f aca="false">LN(F841/F840)</f>
        <v>0.0188521607898042</v>
      </c>
      <c r="K841" s="9" t="n">
        <f aca="false">F841/F834-1</f>
        <v>0.00782550799832005</v>
      </c>
      <c r="L841" s="9" t="n">
        <f aca="false">F841/F811-1</f>
        <v>-0.0237209599871004</v>
      </c>
      <c r="M841" s="9" t="n">
        <f aca="false">B841/B834-1</f>
        <v>0.0322388379315657</v>
      </c>
      <c r="N841" s="9" t="n">
        <f aca="false">B841/B811-1</f>
        <v>-0.0325712244265991</v>
      </c>
      <c r="O841" s="8" t="n">
        <f aca="false">MAX(O840,F841)</f>
        <v>5645.35730015574</v>
      </c>
      <c r="P841" s="9" t="n">
        <f aca="false">F841/O841-1</f>
        <v>-0.218821522834341</v>
      </c>
      <c r="Q841" s="8" t="n">
        <f aca="false">MAX(Q840,B841)</f>
        <v>67541.7555081824</v>
      </c>
      <c r="R841" s="9" t="n">
        <f aca="false">B841/Q841-1</f>
        <v>-0.395649723708668</v>
      </c>
      <c r="S841" s="9" t="n">
        <f aca="false">B841/INDEX($B:$B,$E841)-1</f>
        <v>-0.0115231407275546</v>
      </c>
      <c r="T841" s="0" t="n">
        <f aca="false">IF(AND($A841&gt;=CrashTest!$B$3,$A841&lt;=CrashTest!$C$3),1,IF(AND($A841&gt;=CrashTest!$B$4,$A841&lt;=CrashTest!$C$4),2,IF(AND($A841&gt;=CrashTest!$B$5,$A841&lt;=CrashTest!$C$5),3,IF(AND($A841&gt;=CrashTest!$B$6,$A841&lt;=CrashTest!$C$6),4,IF(AND($A841&gt;=CrashTest!$B$7,$A841&lt;=CrashTest!$C$7),5,0)))))</f>
        <v>0</v>
      </c>
      <c r="U841" s="8" t="str">
        <f aca="false">IF(T841=0,"",IF(T840=T841,MAX(U840,B841),B841))</f>
        <v/>
      </c>
      <c r="V841" s="9" t="str">
        <f aca="false">IF(T841=0,"",B841/U841-1)</f>
        <v/>
      </c>
      <c r="W841" s="8" t="str">
        <f aca="false">IF(T841=0,"",IF(T840=T841,MAX(W840,F841),F841))</f>
        <v/>
      </c>
      <c r="X841" s="9" t="str">
        <f aca="false">IF(T841=0,"",F841/W841-1)</f>
        <v/>
      </c>
    </row>
    <row r="842" customFormat="false" ht="15" hidden="false" customHeight="false" outlineLevel="0" collapsed="false">
      <c r="A842" s="5" t="n">
        <v>44670</v>
      </c>
      <c r="B842" s="6" t="n">
        <v>41489.6638011689</v>
      </c>
      <c r="C842" s="7" t="n">
        <v>45665.9975</v>
      </c>
      <c r="D842" s="0" t="n">
        <f aca="false">INT((ROW()-3)/30)</f>
        <v>27</v>
      </c>
      <c r="E842" s="0" t="n">
        <f aca="false">2+30*D842</f>
        <v>812</v>
      </c>
      <c r="F842" s="8" t="n">
        <f aca="false">INDEX($F:$F,$E842)*(2*B842/INDEX($B:$B,$E842)-C842/INDEX($C:$C,$E842))</f>
        <v>4486.73798888792</v>
      </c>
      <c r="G842" s="9" t="n">
        <f aca="false">B842/B841-1</f>
        <v>0.0164332098666482</v>
      </c>
      <c r="H842" s="9" t="n">
        <f aca="false">F842/F841-1</f>
        <v>0.0173936100070946</v>
      </c>
      <c r="I842" s="9" t="n">
        <f aca="false">LN(B842/B841)</f>
        <v>0.0162996459429257</v>
      </c>
      <c r="J842" s="9" t="n">
        <f aca="false">LN(F842/F841)</f>
        <v>0.0172440726782277</v>
      </c>
      <c r="K842" s="9" t="n">
        <f aca="false">F842/F835-1</f>
        <v>0.0204239223983969</v>
      </c>
      <c r="L842" s="9" t="n">
        <f aca="false">F842/F812-1</f>
        <v>0.0067082522488835</v>
      </c>
      <c r="M842" s="9" t="n">
        <f aca="false">B842/B835-1</f>
        <v>0.0347487049680508</v>
      </c>
      <c r="N842" s="9" t="n">
        <f aca="false">B842/B812-1</f>
        <v>0.0047207069491948</v>
      </c>
      <c r="O842" s="8" t="n">
        <f aca="false">MAX(O841,F842)</f>
        <v>5645.35730015574</v>
      </c>
      <c r="P842" s="9" t="n">
        <f aca="false">F842/O842-1</f>
        <v>-0.205234009056585</v>
      </c>
      <c r="Q842" s="8" t="n">
        <f aca="false">MAX(Q841,B842)</f>
        <v>67541.7555081824</v>
      </c>
      <c r="R842" s="9" t="n">
        <f aca="false">B842/Q842-1</f>
        <v>-0.385718308785406</v>
      </c>
      <c r="S842" s="9" t="n">
        <f aca="false">B842/INDEX($B:$B,$E842)-1</f>
        <v>0.0047207069491948</v>
      </c>
      <c r="T842" s="0" t="n">
        <f aca="false">IF(AND($A842&gt;=CrashTest!$B$3,$A842&lt;=CrashTest!$C$3),1,IF(AND($A842&gt;=CrashTest!$B$4,$A842&lt;=CrashTest!$C$4),2,IF(AND($A842&gt;=CrashTest!$B$5,$A842&lt;=CrashTest!$C$5),3,IF(AND($A842&gt;=CrashTest!$B$6,$A842&lt;=CrashTest!$C$6),4,IF(AND($A842&gt;=CrashTest!$B$7,$A842&lt;=CrashTest!$C$7),5,0)))))</f>
        <v>0</v>
      </c>
      <c r="U842" s="8" t="str">
        <f aca="false">IF(T842=0,"",IF(T841=T842,MAX(U841,B842),B842))</f>
        <v/>
      </c>
      <c r="V842" s="9" t="str">
        <f aca="false">IF(T842=0,"",B842/U842-1)</f>
        <v/>
      </c>
      <c r="W842" s="8" t="str">
        <f aca="false">IF(T842=0,"",IF(T841=T842,MAX(W841,F842),F842))</f>
        <v/>
      </c>
      <c r="X842" s="9" t="str">
        <f aca="false">IF(T842=0,"",F842/W842-1)</f>
        <v/>
      </c>
    </row>
    <row r="843" customFormat="false" ht="15" hidden="false" customHeight="false" outlineLevel="0" collapsed="false">
      <c r="A843" s="5" t="n">
        <v>44671</v>
      </c>
      <c r="B843" s="6" t="n">
        <v>41395.64458346</v>
      </c>
      <c r="C843" s="7" t="n">
        <v>45418.54715</v>
      </c>
      <c r="D843" s="0" t="n">
        <f aca="false">INT((ROW()-3)/30)</f>
        <v>28</v>
      </c>
      <c r="E843" s="0" t="n">
        <f aca="false">2+30*D843</f>
        <v>842</v>
      </c>
      <c r="F843" s="8" t="n">
        <f aca="false">INDEX($F:$F,$E843)*(2*B843/INDEX($B:$B,$E843)-C843/INDEX($C:$C,$E843))</f>
        <v>4490.71559321424</v>
      </c>
      <c r="G843" s="9" t="n">
        <f aca="false">B843/B842-1</f>
        <v>-0.00226608772149772</v>
      </c>
      <c r="H843" s="9" t="n">
        <f aca="false">F843/F842-1</f>
        <v>0.00088652476168094</v>
      </c>
      <c r="I843" s="9" t="n">
        <f aca="false">LN(B843/B842)</f>
        <v>-0.00226865918378572</v>
      </c>
      <c r="J843" s="9" t="n">
        <f aca="false">LN(F843/F842)</f>
        <v>0.000886132030697758</v>
      </c>
      <c r="K843" s="9" t="n">
        <f aca="false">F843/F836-1</f>
        <v>0.0083754978786148</v>
      </c>
      <c r="L843" s="9" t="n">
        <f aca="false">F843/F813-1</f>
        <v>0.00711470186866903</v>
      </c>
      <c r="M843" s="9" t="n">
        <f aca="false">B843/B836-1</f>
        <v>0.00590213532510564</v>
      </c>
      <c r="N843" s="9" t="n">
        <f aca="false">B843/B813-1</f>
        <v>0.00806573811298139</v>
      </c>
      <c r="O843" s="8" t="n">
        <f aca="false">MAX(O842,F843)</f>
        <v>5645.35730015574</v>
      </c>
      <c r="P843" s="9" t="n">
        <f aca="false">F843/O843-1</f>
        <v>-0.204529429325872</v>
      </c>
      <c r="Q843" s="8" t="n">
        <f aca="false">MAX(Q842,B843)</f>
        <v>67541.7555081824</v>
      </c>
      <c r="R843" s="9" t="n">
        <f aca="false">B843/Q843-1</f>
        <v>-0.387110324983408</v>
      </c>
      <c r="S843" s="9" t="n">
        <f aca="false">B843/INDEX($B:$B,$E843)-1</f>
        <v>-0.00226608772149772</v>
      </c>
      <c r="T843" s="0" t="n">
        <f aca="false">IF(AND($A843&gt;=CrashTest!$B$3,$A843&lt;=CrashTest!$C$3),1,IF(AND($A843&gt;=CrashTest!$B$4,$A843&lt;=CrashTest!$C$4),2,IF(AND($A843&gt;=CrashTest!$B$5,$A843&lt;=CrashTest!$C$5),3,IF(AND($A843&gt;=CrashTest!$B$6,$A843&lt;=CrashTest!$C$6),4,IF(AND($A843&gt;=CrashTest!$B$7,$A843&lt;=CrashTest!$C$7),5,0)))))</f>
        <v>0</v>
      </c>
      <c r="U843" s="8" t="str">
        <f aca="false">IF(T843=0,"",IF(T842=T843,MAX(U842,B843),B843))</f>
        <v/>
      </c>
      <c r="V843" s="9" t="str">
        <f aca="false">IF(T843=0,"",B843/U843-1)</f>
        <v/>
      </c>
      <c r="W843" s="8" t="str">
        <f aca="false">IF(T843=0,"",IF(T842=T843,MAX(W842,F843),F843))</f>
        <v/>
      </c>
      <c r="X843" s="9" t="str">
        <f aca="false">IF(T843=0,"",F843/W843-1)</f>
        <v/>
      </c>
    </row>
    <row r="844" customFormat="false" ht="15" hidden="false" customHeight="false" outlineLevel="0" collapsed="false">
      <c r="A844" s="5" t="n">
        <v>44672</v>
      </c>
      <c r="B844" s="6" t="n">
        <v>40457.4959418469</v>
      </c>
      <c r="C844" s="7" t="n">
        <v>43690.25059</v>
      </c>
      <c r="D844" s="0" t="n">
        <f aca="false">INT((ROW()-3)/30)</f>
        <v>28</v>
      </c>
      <c r="E844" s="0" t="n">
        <f aca="false">2+30*D844</f>
        <v>842</v>
      </c>
      <c r="F844" s="8" t="n">
        <f aca="false">INDEX($F:$F,$E844)*(2*B844/INDEX($B:$B,$E844)-C844/INDEX($C:$C,$E844))</f>
        <v>4457.61790693068</v>
      </c>
      <c r="G844" s="9" t="n">
        <f aca="false">B844/B843-1</f>
        <v>-0.0226629794282258</v>
      </c>
      <c r="H844" s="9" t="n">
        <f aca="false">F844/F843-1</f>
        <v>-0.00737024770252093</v>
      </c>
      <c r="I844" s="9" t="n">
        <f aca="false">LN(B844/B843)</f>
        <v>-0.0229237318966187</v>
      </c>
      <c r="J844" s="9" t="n">
        <f aca="false">LN(F844/F843)</f>
        <v>-0.0073975421721487</v>
      </c>
      <c r="K844" s="9" t="n">
        <f aca="false">F844/F837-1</f>
        <v>0.0203370742023468</v>
      </c>
      <c r="L844" s="9" t="n">
        <f aca="false">F844/F814-1</f>
        <v>-0.00578748940253726</v>
      </c>
      <c r="M844" s="9" t="n">
        <f aca="false">B844/B837-1</f>
        <v>0.0135532826418547</v>
      </c>
      <c r="N844" s="9" t="n">
        <f aca="false">B844/B814-1</f>
        <v>-0.0454348648007955</v>
      </c>
      <c r="O844" s="8" t="n">
        <f aca="false">MAX(O843,F844)</f>
        <v>5645.35730015574</v>
      </c>
      <c r="P844" s="9" t="n">
        <f aca="false">F844/O844-1</f>
        <v>-0.210392244471806</v>
      </c>
      <c r="Q844" s="8" t="n">
        <f aca="false">MAX(Q843,B844)</f>
        <v>67541.7555081824</v>
      </c>
      <c r="R844" s="9" t="n">
        <f aca="false">B844/Q844-1</f>
        <v>-0.401000231080081</v>
      </c>
      <c r="S844" s="9" t="n">
        <f aca="false">B844/INDEX($B:$B,$E844)-1</f>
        <v>-0.0248777108503087</v>
      </c>
      <c r="T844" s="0" t="n">
        <f aca="false">IF(AND($A844&gt;=CrashTest!$B$3,$A844&lt;=CrashTest!$C$3),1,IF(AND($A844&gt;=CrashTest!$B$4,$A844&lt;=CrashTest!$C$4),2,IF(AND($A844&gt;=CrashTest!$B$5,$A844&lt;=CrashTest!$C$5),3,IF(AND($A844&gt;=CrashTest!$B$6,$A844&lt;=CrashTest!$C$6),4,IF(AND($A844&gt;=CrashTest!$B$7,$A844&lt;=CrashTest!$C$7),5,0)))))</f>
        <v>0</v>
      </c>
      <c r="U844" s="8" t="str">
        <f aca="false">IF(T844=0,"",IF(T843=T844,MAX(U843,B844),B844))</f>
        <v/>
      </c>
      <c r="V844" s="9" t="str">
        <f aca="false">IF(T844=0,"",B844/U844-1)</f>
        <v/>
      </c>
      <c r="W844" s="8" t="str">
        <f aca="false">IF(T844=0,"",IF(T843=T844,MAX(W843,F844),F844))</f>
        <v/>
      </c>
      <c r="X844" s="9" t="str">
        <f aca="false">IF(T844=0,"",F844/W844-1)</f>
        <v/>
      </c>
    </row>
    <row r="845" customFormat="false" ht="15" hidden="false" customHeight="false" outlineLevel="0" collapsed="false">
      <c r="A845" s="5" t="n">
        <v>44673</v>
      </c>
      <c r="B845" s="6" t="n">
        <v>39737.9735040912</v>
      </c>
      <c r="C845" s="7" t="n">
        <v>42215.6456</v>
      </c>
      <c r="D845" s="0" t="n">
        <f aca="false">INT((ROW()-3)/30)</f>
        <v>28</v>
      </c>
      <c r="E845" s="0" t="n">
        <f aca="false">2+30*D845</f>
        <v>842</v>
      </c>
      <c r="F845" s="8" t="n">
        <f aca="false">INDEX($F:$F,$E845)*(2*B845/INDEX($B:$B,$E845)-C845/INDEX($C:$C,$E845))</f>
        <v>4446.87968285292</v>
      </c>
      <c r="G845" s="9" t="n">
        <f aca="false">B845/B844-1</f>
        <v>-0.0177846508046354</v>
      </c>
      <c r="H845" s="9" t="n">
        <f aca="false">F845/F844-1</f>
        <v>-0.00240896018949255</v>
      </c>
      <c r="I845" s="9" t="n">
        <f aca="false">LN(B845/B844)</f>
        <v>-0.0179446981366832</v>
      </c>
      <c r="J845" s="9" t="n">
        <f aca="false">LN(F845/F844)</f>
        <v>-0.00241186640232866</v>
      </c>
      <c r="K845" s="9" t="n">
        <f aca="false">F845/F838-1</f>
        <v>0.0109069957707897</v>
      </c>
      <c r="L845" s="9" t="n">
        <f aca="false">F845/F815-1</f>
        <v>-0.00325173055283468</v>
      </c>
      <c r="M845" s="9" t="n">
        <f aca="false">B845/B838-1</f>
        <v>-0.0194771877285577</v>
      </c>
      <c r="N845" s="9" t="n">
        <f aca="false">B845/B815-1</f>
        <v>-0.0701130834087559</v>
      </c>
      <c r="O845" s="8" t="n">
        <f aca="false">MAX(O844,F845)</f>
        <v>5645.35730015574</v>
      </c>
      <c r="P845" s="9" t="n">
        <f aca="false">F845/O845-1</f>
        <v>-0.212294378120188</v>
      </c>
      <c r="Q845" s="8" t="n">
        <f aca="false">MAX(Q844,B845)</f>
        <v>67541.7555081824</v>
      </c>
      <c r="R845" s="9" t="n">
        <f aca="false">B845/Q845-1</f>
        <v>-0.411653232802379</v>
      </c>
      <c r="S845" s="9" t="n">
        <f aca="false">B845/INDEX($B:$B,$E845)-1</f>
        <v>-0.0422199202546527</v>
      </c>
      <c r="T845" s="0" t="n">
        <f aca="false">IF(AND($A845&gt;=CrashTest!$B$3,$A845&lt;=CrashTest!$C$3),1,IF(AND($A845&gt;=CrashTest!$B$4,$A845&lt;=CrashTest!$C$4),2,IF(AND($A845&gt;=CrashTest!$B$5,$A845&lt;=CrashTest!$C$5),3,IF(AND($A845&gt;=CrashTest!$B$6,$A845&lt;=CrashTest!$C$6),4,IF(AND($A845&gt;=CrashTest!$B$7,$A845&lt;=CrashTest!$C$7),5,0)))))</f>
        <v>0</v>
      </c>
      <c r="U845" s="8" t="str">
        <f aca="false">IF(T845=0,"",IF(T844=T845,MAX(U844,B845),B845))</f>
        <v/>
      </c>
      <c r="V845" s="9" t="str">
        <f aca="false">IF(T845=0,"",B845/U845-1)</f>
        <v/>
      </c>
      <c r="W845" s="8" t="str">
        <f aca="false">IF(T845=0,"",IF(T844=T845,MAX(W844,F845),F845))</f>
        <v/>
      </c>
      <c r="X845" s="9" t="str">
        <f aca="false">IF(T845=0,"",F845/W845-1)</f>
        <v/>
      </c>
    </row>
    <row r="846" customFormat="false" ht="15" hidden="false" customHeight="false" outlineLevel="0" collapsed="false">
      <c r="A846" s="5" t="n">
        <v>44674</v>
      </c>
      <c r="B846" s="6" t="n">
        <v>39582.4548720047</v>
      </c>
      <c r="C846" s="7" t="n">
        <v>41720.65873</v>
      </c>
      <c r="D846" s="0" t="n">
        <f aca="false">INT((ROW()-3)/30)</f>
        <v>28</v>
      </c>
      <c r="E846" s="0" t="n">
        <f aca="false">2+30*D846</f>
        <v>842</v>
      </c>
      <c r="F846" s="8" t="n">
        <f aca="false">INDEX($F:$F,$E846)*(2*B846/INDEX($B:$B,$E846)-C846/INDEX($C:$C,$E846))</f>
        <v>4461.87681258494</v>
      </c>
      <c r="G846" s="9" t="n">
        <f aca="false">B846/B845-1</f>
        <v>-0.00391360249083872</v>
      </c>
      <c r="H846" s="9" t="n">
        <f aca="false">F846/F845-1</f>
        <v>0.00337250629691011</v>
      </c>
      <c r="I846" s="9" t="n">
        <f aca="false">LN(B846/B845)</f>
        <v>-0.00392128067251456</v>
      </c>
      <c r="J846" s="9" t="n">
        <f aca="false">LN(F846/F845)</f>
        <v>0.00336683215136421</v>
      </c>
      <c r="K846" s="9" t="n">
        <f aca="false">F846/F839-1</f>
        <v>0.0149528906758021</v>
      </c>
      <c r="L846" s="9" t="n">
        <f aca="false">F846/F816-1</f>
        <v>-0.012717608375783</v>
      </c>
      <c r="M846" s="9" t="n">
        <f aca="false">B846/B839-1</f>
        <v>-0.0211954000721505</v>
      </c>
      <c r="N846" s="9" t="n">
        <f aca="false">B846/B816-1</f>
        <v>-0.0998790064411449</v>
      </c>
      <c r="O846" s="8" t="n">
        <f aca="false">MAX(O845,F846)</f>
        <v>5645.35730015574</v>
      </c>
      <c r="P846" s="9" t="n">
        <f aca="false">F846/O846-1</f>
        <v>-0.209637835950287</v>
      </c>
      <c r="Q846" s="8" t="n">
        <f aca="false">MAX(Q845,B846)</f>
        <v>67541.7555081824</v>
      </c>
      <c r="R846" s="9" t="n">
        <f aca="false">B846/Q846-1</f>
        <v>-0.413955788175961</v>
      </c>
      <c r="S846" s="9" t="n">
        <f aca="false">B846/INDEX($B:$B,$E846)-1</f>
        <v>-0.0459682907604199</v>
      </c>
      <c r="T846" s="0" t="n">
        <f aca="false">IF(AND($A846&gt;=CrashTest!$B$3,$A846&lt;=CrashTest!$C$3),1,IF(AND($A846&gt;=CrashTest!$B$4,$A846&lt;=CrashTest!$C$4),2,IF(AND($A846&gt;=CrashTest!$B$5,$A846&lt;=CrashTest!$C$5),3,IF(AND($A846&gt;=CrashTest!$B$6,$A846&lt;=CrashTest!$C$6),4,IF(AND($A846&gt;=CrashTest!$B$7,$A846&lt;=CrashTest!$C$7),5,0)))))</f>
        <v>0</v>
      </c>
      <c r="U846" s="8" t="str">
        <f aca="false">IF(T846=0,"",IF(T845=T846,MAX(U845,B846),B846))</f>
        <v/>
      </c>
      <c r="V846" s="9" t="str">
        <f aca="false">IF(T846=0,"",B846/U846-1)</f>
        <v/>
      </c>
      <c r="W846" s="8" t="str">
        <f aca="false">IF(T846=0,"",IF(T845=T846,MAX(W845,F846),F846))</f>
        <v/>
      </c>
      <c r="X846" s="9" t="str">
        <f aca="false">IF(T846=0,"",F846/W846-1)</f>
        <v/>
      </c>
    </row>
    <row r="847" customFormat="false" ht="15" hidden="false" customHeight="false" outlineLevel="0" collapsed="false">
      <c r="A847" s="5" t="n">
        <v>44675</v>
      </c>
      <c r="B847" s="6" t="n">
        <v>39511.6456928697</v>
      </c>
      <c r="C847" s="7" t="n">
        <v>41774.3793</v>
      </c>
      <c r="D847" s="0" t="n">
        <f aca="false">INT((ROW()-3)/30)</f>
        <v>28</v>
      </c>
      <c r="E847" s="0" t="n">
        <f aca="false">2+30*D847</f>
        <v>842</v>
      </c>
      <c r="F847" s="8" t="n">
        <f aca="false">INDEX($F:$F,$E847)*(2*B847/INDEX($B:$B,$E847)-C847/INDEX($C:$C,$E847))</f>
        <v>4441.28393796217</v>
      </c>
      <c r="G847" s="9" t="n">
        <f aca="false">B847/B846-1</f>
        <v>-0.00178890317348868</v>
      </c>
      <c r="H847" s="9" t="n">
        <f aca="false">F847/F846-1</f>
        <v>-0.00461529430052421</v>
      </c>
      <c r="I847" s="9" t="n">
        <f aca="false">LN(B847/B846)</f>
        <v>-0.00179050517160216</v>
      </c>
      <c r="J847" s="9" t="n">
        <f aca="false">LN(F847/F846)</f>
        <v>-0.00462597765515534</v>
      </c>
      <c r="K847" s="9" t="n">
        <f aca="false">F847/F840-1</f>
        <v>0.026252493416933</v>
      </c>
      <c r="L847" s="9" t="n">
        <f aca="false">F847/F817-1</f>
        <v>-0.022219597494967</v>
      </c>
      <c r="M847" s="9" t="n">
        <f aca="false">B847/B840-1</f>
        <v>-0.00486435808503027</v>
      </c>
      <c r="N847" s="9" t="n">
        <f aca="false">B847/B817-1</f>
        <v>-0.109035218822039</v>
      </c>
      <c r="O847" s="8" t="n">
        <f aca="false">MAX(O846,F847)</f>
        <v>5645.35730015574</v>
      </c>
      <c r="P847" s="9" t="n">
        <f aca="false">F847/O847-1</f>
        <v>-0.213285589941376</v>
      </c>
      <c r="Q847" s="8" t="n">
        <f aca="false">MAX(Q846,B847)</f>
        <v>67541.7555081824</v>
      </c>
      <c r="R847" s="9" t="n">
        <f aca="false">B847/Q847-1</f>
        <v>-0.415004164526298</v>
      </c>
      <c r="S847" s="9" t="n">
        <f aca="false">B847/INDEX($B:$B,$E847)-1</f>
        <v>-0.0476749611126873</v>
      </c>
      <c r="T847" s="0" t="n">
        <f aca="false">IF(AND($A847&gt;=CrashTest!$B$3,$A847&lt;=CrashTest!$C$3),1,IF(AND($A847&gt;=CrashTest!$B$4,$A847&lt;=CrashTest!$C$4),2,IF(AND($A847&gt;=CrashTest!$B$5,$A847&lt;=CrashTest!$C$5),3,IF(AND($A847&gt;=CrashTest!$B$6,$A847&lt;=CrashTest!$C$6),4,IF(AND($A847&gt;=CrashTest!$B$7,$A847&lt;=CrashTest!$C$7),5,0)))))</f>
        <v>0</v>
      </c>
      <c r="U847" s="8" t="str">
        <f aca="false">IF(T847=0,"",IF(T846=T847,MAX(U846,B847),B847))</f>
        <v/>
      </c>
      <c r="V847" s="9" t="str">
        <f aca="false">IF(T847=0,"",B847/U847-1)</f>
        <v/>
      </c>
      <c r="W847" s="8" t="str">
        <f aca="false">IF(T847=0,"",IF(T846=T847,MAX(W846,F847),F847))</f>
        <v/>
      </c>
      <c r="X847" s="9" t="str">
        <f aca="false">IF(T847=0,"",F847/W847-1)</f>
        <v/>
      </c>
    </row>
    <row r="848" customFormat="false" ht="15" hidden="false" customHeight="false" outlineLevel="0" collapsed="false">
      <c r="A848" s="5" t="n">
        <v>44676</v>
      </c>
      <c r="B848" s="6" t="n">
        <v>40473.7483176505</v>
      </c>
      <c r="C848" s="7" t="n">
        <v>43624.43814</v>
      </c>
      <c r="D848" s="0" t="n">
        <f aca="false">INT((ROW()-3)/30)</f>
        <v>28</v>
      </c>
      <c r="E848" s="0" t="n">
        <f aca="false">2+30*D848</f>
        <v>842</v>
      </c>
      <c r="F848" s="8" t="n">
        <f aca="false">INDEX($F:$F,$E848)*(2*B848/INDEX($B:$B,$E848)-C848/INDEX($C:$C,$E848))</f>
        <v>4467.59915726143</v>
      </c>
      <c r="G848" s="9" t="n">
        <f aca="false">B848/B847-1</f>
        <v>0.0243498494661389</v>
      </c>
      <c r="H848" s="9" t="n">
        <f aca="false">F848/F847-1</f>
        <v>0.00592513779052184</v>
      </c>
      <c r="I848" s="9" t="n">
        <f aca="false">LN(B848/B847)</f>
        <v>0.0240581181375653</v>
      </c>
      <c r="J848" s="9" t="n">
        <f aca="false">LN(F848/F847)</f>
        <v>0.00590765319337372</v>
      </c>
      <c r="K848" s="9" t="n">
        <f aca="false">F848/F841-1</f>
        <v>0.013053770005736</v>
      </c>
      <c r="L848" s="9" t="n">
        <f aca="false">F848/F818-1</f>
        <v>-0.0171592847380458</v>
      </c>
      <c r="M848" s="9" t="n">
        <f aca="false">B848/B841-1</f>
        <v>-0.00845516331502949</v>
      </c>
      <c r="N848" s="9" t="n">
        <f aca="false">B848/B818-1</f>
        <v>-0.0908846629244005</v>
      </c>
      <c r="O848" s="8" t="n">
        <f aca="false">MAX(O847,F848)</f>
        <v>5645.35730015574</v>
      </c>
      <c r="P848" s="9" t="n">
        <f aca="false">F848/O848-1</f>
        <v>-0.208624198659989</v>
      </c>
      <c r="Q848" s="8" t="n">
        <f aca="false">MAX(Q847,B848)</f>
        <v>67541.7555081824</v>
      </c>
      <c r="R848" s="9" t="n">
        <f aca="false">B848/Q848-1</f>
        <v>-0.400759603994195</v>
      </c>
      <c r="S848" s="9" t="n">
        <f aca="false">B848/INDEX($B:$B,$E848)-1</f>
        <v>-0.0244859897729463</v>
      </c>
      <c r="T848" s="0" t="n">
        <f aca="false">IF(AND($A848&gt;=CrashTest!$B$3,$A848&lt;=CrashTest!$C$3),1,IF(AND($A848&gt;=CrashTest!$B$4,$A848&lt;=CrashTest!$C$4),2,IF(AND($A848&gt;=CrashTest!$B$5,$A848&lt;=CrashTest!$C$5),3,IF(AND($A848&gt;=CrashTest!$B$6,$A848&lt;=CrashTest!$C$6),4,IF(AND($A848&gt;=CrashTest!$B$7,$A848&lt;=CrashTest!$C$7),5,0)))))</f>
        <v>0</v>
      </c>
      <c r="U848" s="8" t="str">
        <f aca="false">IF(T848=0,"",IF(T847=T848,MAX(U847,B848),B848))</f>
        <v/>
      </c>
      <c r="V848" s="9" t="str">
        <f aca="false">IF(T848=0,"",B848/U848-1)</f>
        <v/>
      </c>
      <c r="W848" s="8" t="str">
        <f aca="false">IF(T848=0,"",IF(T847=T848,MAX(W847,F848),F848))</f>
        <v/>
      </c>
      <c r="X848" s="9" t="str">
        <f aca="false">IF(T848=0,"",F848/W848-1)</f>
        <v/>
      </c>
    </row>
    <row r="849" customFormat="false" ht="15" hidden="false" customHeight="false" outlineLevel="0" collapsed="false">
      <c r="A849" s="5" t="n">
        <v>44677</v>
      </c>
      <c r="B849" s="6" t="n">
        <v>38072.800873758</v>
      </c>
      <c r="C849" s="7" t="n">
        <v>39185.59579</v>
      </c>
      <c r="D849" s="0" t="n">
        <f aca="false">INT((ROW()-3)/30)</f>
        <v>28</v>
      </c>
      <c r="E849" s="0" t="n">
        <f aca="false">2+30*D849</f>
        <v>842</v>
      </c>
      <c r="F849" s="8" t="n">
        <f aca="false">INDEX($F:$F,$E849)*(2*B849/INDEX($B:$B,$E849)-C849/INDEX($C:$C,$E849))</f>
        <v>4384.43843365986</v>
      </c>
      <c r="G849" s="9" t="n">
        <f aca="false">B849/B848-1</f>
        <v>-0.0593211042636604</v>
      </c>
      <c r="H849" s="9" t="n">
        <f aca="false">F849/F848-1</f>
        <v>-0.0186141864286115</v>
      </c>
      <c r="I849" s="9" t="n">
        <f aca="false">LN(B849/B848)</f>
        <v>-0.0611534348935661</v>
      </c>
      <c r="J849" s="9" t="n">
        <f aca="false">LN(F849/F848)</f>
        <v>-0.0187896107279511</v>
      </c>
      <c r="K849" s="9" t="n">
        <f aca="false">F849/F842-1</f>
        <v>-0.022800429951876</v>
      </c>
      <c r="L849" s="9" t="n">
        <f aca="false">F849/F819-1</f>
        <v>-0.042612767712188</v>
      </c>
      <c r="M849" s="9" t="n">
        <f aca="false">B849/B842-1</f>
        <v>-0.0823545580842868</v>
      </c>
      <c r="N849" s="9" t="n">
        <f aca="false">B849/B819-1</f>
        <v>-0.18608218759948</v>
      </c>
      <c r="O849" s="8" t="n">
        <f aca="false">MAX(O848,F849)</f>
        <v>5645.35730015574</v>
      </c>
      <c r="P849" s="9" t="n">
        <f aca="false">F849/O849-1</f>
        <v>-0.223355015361224</v>
      </c>
      <c r="Q849" s="8" t="n">
        <f aca="false">MAX(Q848,B849)</f>
        <v>67541.7555081824</v>
      </c>
      <c r="R849" s="9" t="n">
        <f aca="false">B849/Q849-1</f>
        <v>-0.436307206004652</v>
      </c>
      <c r="S849" s="9" t="n">
        <f aca="false">B849/INDEX($B:$B,$E849)-1</f>
        <v>-0.0823545580842868</v>
      </c>
      <c r="T849" s="0" t="n">
        <f aca="false">IF(AND($A849&gt;=CrashTest!$B$3,$A849&lt;=CrashTest!$C$3),1,IF(AND($A849&gt;=CrashTest!$B$4,$A849&lt;=CrashTest!$C$4),2,IF(AND($A849&gt;=CrashTest!$B$5,$A849&lt;=CrashTest!$C$5),3,IF(AND($A849&gt;=CrashTest!$B$6,$A849&lt;=CrashTest!$C$6),4,IF(AND($A849&gt;=CrashTest!$B$7,$A849&lt;=CrashTest!$C$7),5,0)))))</f>
        <v>0</v>
      </c>
      <c r="U849" s="8" t="str">
        <f aca="false">IF(T849=0,"",IF(T848=T849,MAX(U848,B849),B849))</f>
        <v/>
      </c>
      <c r="V849" s="9" t="str">
        <f aca="false">IF(T849=0,"",B849/U849-1)</f>
        <v/>
      </c>
      <c r="W849" s="8" t="str">
        <f aca="false">IF(T849=0,"",IF(T848=T849,MAX(W848,F849),F849))</f>
        <v/>
      </c>
      <c r="X849" s="9" t="str">
        <f aca="false">IF(T849=0,"",F849/W849-1)</f>
        <v/>
      </c>
    </row>
    <row r="850" customFormat="false" ht="15" hidden="false" customHeight="false" outlineLevel="0" collapsed="false">
      <c r="A850" s="5" t="n">
        <v>44678</v>
      </c>
      <c r="B850" s="6" t="n">
        <v>39218.5376174752</v>
      </c>
      <c r="C850" s="7" t="n">
        <v>41370.00845</v>
      </c>
      <c r="D850" s="0" t="n">
        <f aca="false">INT((ROW()-3)/30)</f>
        <v>28</v>
      </c>
      <c r="E850" s="0" t="n">
        <f aca="false">2+30*D850</f>
        <v>842</v>
      </c>
      <c r="F850" s="8" t="n">
        <f aca="false">INDEX($F:$F,$E850)*(2*B850/INDEX($B:$B,$E850)-C850/INDEX($C:$C,$E850))</f>
        <v>4417.61978889887</v>
      </c>
      <c r="G850" s="9" t="n">
        <f aca="false">B850/B849-1</f>
        <v>0.0300933137941766</v>
      </c>
      <c r="H850" s="9" t="n">
        <f aca="false">F850/F849-1</f>
        <v>0.00756798293352157</v>
      </c>
      <c r="I850" s="9" t="n">
        <f aca="false">LN(B850/B849)</f>
        <v>0.0296493940546585</v>
      </c>
      <c r="J850" s="9" t="n">
        <f aca="false">LN(F850/F849)</f>
        <v>0.00753948941933365</v>
      </c>
      <c r="K850" s="9" t="n">
        <f aca="false">F850/F843-1</f>
        <v>-0.016277094997025</v>
      </c>
      <c r="L850" s="9" t="n">
        <f aca="false">F850/F820-1</f>
        <v>-0.0452937420905543</v>
      </c>
      <c r="M850" s="9" t="n">
        <f aca="false">B850/B843-1</f>
        <v>-0.052592657703286</v>
      </c>
      <c r="N850" s="9" t="n">
        <f aca="false">B850/B820-1</f>
        <v>-0.169514952345507</v>
      </c>
      <c r="O850" s="8" t="n">
        <f aca="false">MAX(O849,F850)</f>
        <v>5645.35730015574</v>
      </c>
      <c r="P850" s="9" t="n">
        <f aca="false">F850/O850-1</f>
        <v>-0.217477379372072</v>
      </c>
      <c r="Q850" s="8" t="n">
        <f aca="false">MAX(Q849,B850)</f>
        <v>67541.7555081824</v>
      </c>
      <c r="R850" s="9" t="n">
        <f aca="false">B850/Q850-1</f>
        <v>-0.419343821871434</v>
      </c>
      <c r="S850" s="9" t="n">
        <f aca="false">B850/INDEX($B:$B,$E850)-1</f>
        <v>-0.0547395658489215</v>
      </c>
      <c r="T850" s="0" t="n">
        <f aca="false">IF(AND($A850&gt;=CrashTest!$B$3,$A850&lt;=CrashTest!$C$3),1,IF(AND($A850&gt;=CrashTest!$B$4,$A850&lt;=CrashTest!$C$4),2,IF(AND($A850&gt;=CrashTest!$B$5,$A850&lt;=CrashTest!$C$5),3,IF(AND($A850&gt;=CrashTest!$B$6,$A850&lt;=CrashTest!$C$6),4,IF(AND($A850&gt;=CrashTest!$B$7,$A850&lt;=CrashTest!$C$7),5,0)))))</f>
        <v>0</v>
      </c>
      <c r="U850" s="8" t="str">
        <f aca="false">IF(T850=0,"",IF(T849=T850,MAX(U849,B850),B850))</f>
        <v/>
      </c>
      <c r="V850" s="9" t="str">
        <f aca="false">IF(T850=0,"",B850/U850-1)</f>
        <v/>
      </c>
      <c r="W850" s="8" t="str">
        <f aca="false">IF(T850=0,"",IF(T849=T850,MAX(W849,F850),F850))</f>
        <v/>
      </c>
      <c r="X850" s="9" t="str">
        <f aca="false">IF(T850=0,"",F850/W850-1)</f>
        <v/>
      </c>
    </row>
    <row r="851" customFormat="false" ht="15" hidden="false" customHeight="false" outlineLevel="0" collapsed="false">
      <c r="A851" s="5" t="n">
        <v>44679</v>
      </c>
      <c r="B851" s="6" t="n">
        <v>39747.9894270018</v>
      </c>
      <c r="C851" s="7" t="n">
        <v>42325.68115</v>
      </c>
      <c r="D851" s="0" t="n">
        <f aca="false">INT((ROW()-3)/30)</f>
        <v>28</v>
      </c>
      <c r="E851" s="0" t="n">
        <f aca="false">2+30*D851</f>
        <v>842</v>
      </c>
      <c r="F851" s="8" t="n">
        <f aca="false">INDEX($F:$F,$E851)*(2*B851/INDEX($B:$B,$E851)-C851/INDEX($C:$C,$E851))</f>
        <v>4438.23482648189</v>
      </c>
      <c r="G851" s="9" t="n">
        <f aca="false">B851/B850-1</f>
        <v>0.0135000395652356</v>
      </c>
      <c r="H851" s="9" t="n">
        <f aca="false">F851/F850-1</f>
        <v>0.00466654863209826</v>
      </c>
      <c r="I851" s="9" t="n">
        <f aca="false">LN(B851/B850)</f>
        <v>0.0134097259481365</v>
      </c>
      <c r="J851" s="9" t="n">
        <f aca="false">LN(F851/F850)</f>
        <v>0.00465569404988811</v>
      </c>
      <c r="K851" s="9" t="n">
        <f aca="false">F851/F844-1</f>
        <v>-0.00434830459978497</v>
      </c>
      <c r="L851" s="9" t="n">
        <f aca="false">F851/F821-1</f>
        <v>-0.0408114175464978</v>
      </c>
      <c r="M851" s="9" t="n">
        <f aca="false">B851/B844-1</f>
        <v>-0.0175370842492313</v>
      </c>
      <c r="N851" s="9" t="n">
        <f aca="false">B851/B821-1</f>
        <v>-0.162560413051995</v>
      </c>
      <c r="O851" s="8" t="n">
        <f aca="false">MAX(O850,F851)</f>
        <v>5645.35730015574</v>
      </c>
      <c r="P851" s="9" t="n">
        <f aca="false">F851/O851-1</f>
        <v>-0.213825699507195</v>
      </c>
      <c r="Q851" s="8" t="n">
        <f aca="false">MAX(Q850,B851)</f>
        <v>67541.7555081824</v>
      </c>
      <c r="R851" s="9" t="n">
        <f aca="false">B851/Q851-1</f>
        <v>-0.4115049404929</v>
      </c>
      <c r="S851" s="9" t="n">
        <f aca="false">B851/INDEX($B:$B,$E851)-1</f>
        <v>-0.0419785125884301</v>
      </c>
      <c r="T851" s="0" t="n">
        <f aca="false">IF(AND($A851&gt;=CrashTest!$B$3,$A851&lt;=CrashTest!$C$3),1,IF(AND($A851&gt;=CrashTest!$B$4,$A851&lt;=CrashTest!$C$4),2,IF(AND($A851&gt;=CrashTest!$B$5,$A851&lt;=CrashTest!$C$5),3,IF(AND($A851&gt;=CrashTest!$B$6,$A851&lt;=CrashTest!$C$6),4,IF(AND($A851&gt;=CrashTest!$B$7,$A851&lt;=CrashTest!$C$7),5,0)))))</f>
        <v>0</v>
      </c>
      <c r="U851" s="8" t="str">
        <f aca="false">IF(T851=0,"",IF(T850=T851,MAX(U850,B851),B851))</f>
        <v/>
      </c>
      <c r="V851" s="9" t="str">
        <f aca="false">IF(T851=0,"",B851/U851-1)</f>
        <v/>
      </c>
      <c r="W851" s="8" t="str">
        <f aca="false">IF(T851=0,"",IF(T850=T851,MAX(W850,F851),F851))</f>
        <v/>
      </c>
      <c r="X851" s="9" t="str">
        <f aca="false">IF(T851=0,"",F851/W851-1)</f>
        <v/>
      </c>
    </row>
    <row r="852" customFormat="false" ht="15" hidden="false" customHeight="false" outlineLevel="0" collapsed="false">
      <c r="A852" s="5" t="n">
        <v>44680</v>
      </c>
      <c r="B852" s="6" t="n">
        <v>38609.5059070719</v>
      </c>
      <c r="C852" s="7" t="n">
        <v>40159.33809</v>
      </c>
      <c r="D852" s="0" t="n">
        <f aca="false">INT((ROW()-3)/30)</f>
        <v>28</v>
      </c>
      <c r="E852" s="0" t="n">
        <f aca="false">2+30*D852</f>
        <v>842</v>
      </c>
      <c r="F852" s="8" t="n">
        <f aca="false">INDEX($F:$F,$E852)*(2*B852/INDEX($B:$B,$E852)-C852/INDEX($C:$C,$E852))</f>
        <v>4404.84685501579</v>
      </c>
      <c r="G852" s="9" t="n">
        <f aca="false">B852/B851-1</f>
        <v>-0.0286425435938276</v>
      </c>
      <c r="H852" s="9" t="n">
        <f aca="false">F852/F851-1</f>
        <v>-0.00752280417135209</v>
      </c>
      <c r="I852" s="9" t="n">
        <f aca="false">LN(B852/B851)</f>
        <v>-0.029060746193694</v>
      </c>
      <c r="J852" s="9" t="n">
        <f aca="false">LN(F852/F851)</f>
        <v>-0.00755124317982036</v>
      </c>
      <c r="K852" s="9" t="n">
        <f aca="false">F852/F845-1</f>
        <v>-0.00945220712833794</v>
      </c>
      <c r="L852" s="9" t="n">
        <f aca="false">F852/F822-1</f>
        <v>-0.048932565632311</v>
      </c>
      <c r="M852" s="9" t="n">
        <f aca="false">B852/B845-1</f>
        <v>-0.0283977137611992</v>
      </c>
      <c r="N852" s="9" t="n">
        <f aca="false">B852/B822-1</f>
        <v>-0.180670533602087</v>
      </c>
      <c r="O852" s="8" t="n">
        <f aca="false">MAX(O851,F852)</f>
        <v>5645.35730015574</v>
      </c>
      <c r="P852" s="9" t="n">
        <f aca="false">F852/O852-1</f>
        <v>-0.219739934814352</v>
      </c>
      <c r="Q852" s="8" t="n">
        <f aca="false">MAX(Q851,B852)</f>
        <v>67541.7555081824</v>
      </c>
      <c r="R852" s="9" t="n">
        <f aca="false">B852/Q852-1</f>
        <v>-0.428360935889584</v>
      </c>
      <c r="S852" s="9" t="n">
        <f aca="false">B852/INDEX($B:$B,$E852)-1</f>
        <v>-0.0694186848054396</v>
      </c>
      <c r="T852" s="0" t="n">
        <f aca="false">IF(AND($A852&gt;=CrashTest!$B$3,$A852&lt;=CrashTest!$C$3),1,IF(AND($A852&gt;=CrashTest!$B$4,$A852&lt;=CrashTest!$C$4),2,IF(AND($A852&gt;=CrashTest!$B$5,$A852&lt;=CrashTest!$C$5),3,IF(AND($A852&gt;=CrashTest!$B$6,$A852&lt;=CrashTest!$C$6),4,IF(AND($A852&gt;=CrashTest!$B$7,$A852&lt;=CrashTest!$C$7),5,0)))))</f>
        <v>0</v>
      </c>
      <c r="U852" s="8" t="str">
        <f aca="false">IF(T852=0,"",IF(T851=T852,MAX(U851,B852),B852))</f>
        <v/>
      </c>
      <c r="V852" s="9" t="str">
        <f aca="false">IF(T852=0,"",B852/U852-1)</f>
        <v/>
      </c>
      <c r="W852" s="8" t="str">
        <f aca="false">IF(T852=0,"",IF(T851=T852,MAX(W851,F852),F852))</f>
        <v/>
      </c>
      <c r="X852" s="9" t="str">
        <f aca="false">IF(T852=0,"",F852/W852-1)</f>
        <v/>
      </c>
    </row>
    <row r="853" customFormat="false" ht="15" hidden="false" customHeight="false" outlineLevel="0" collapsed="false">
      <c r="A853" s="5" t="n">
        <v>44681</v>
      </c>
      <c r="B853" s="6" t="n">
        <v>37714.0949804208</v>
      </c>
      <c r="C853" s="7" t="n">
        <v>38347.36769</v>
      </c>
      <c r="D853" s="0" t="n">
        <f aca="false">INT((ROW()-3)/30)</f>
        <v>28</v>
      </c>
      <c r="E853" s="0" t="n">
        <f aca="false">2+30*D853</f>
        <v>842</v>
      </c>
      <c r="F853" s="8" t="n">
        <f aca="false">INDEX($F:$F,$E853)*(2*B853/INDEX($B:$B,$E853)-C853/INDEX($C:$C,$E853))</f>
        <v>4389.21362920499</v>
      </c>
      <c r="G853" s="9" t="n">
        <f aca="false">B853/B852-1</f>
        <v>-0.0231914629730368</v>
      </c>
      <c r="H853" s="9" t="n">
        <f aca="false">F853/F852-1</f>
        <v>-0.00354909633078304</v>
      </c>
      <c r="I853" s="9" t="n">
        <f aca="false">LN(B853/B852)</f>
        <v>-0.0234646164337405</v>
      </c>
      <c r="J853" s="9" t="n">
        <f aca="false">LN(F853/F852)</f>
        <v>-0.00355540931451666</v>
      </c>
      <c r="K853" s="9" t="n">
        <f aca="false">F853/F846-1</f>
        <v>-0.0162853405488457</v>
      </c>
      <c r="L853" s="9" t="n">
        <f aca="false">F853/F823-1</f>
        <v>-0.0451216755831659</v>
      </c>
      <c r="M853" s="9" t="n">
        <f aca="false">B853/B846-1</f>
        <v>-0.0472017184791974</v>
      </c>
      <c r="N853" s="9" t="n">
        <f aca="false">B853/B823-1</f>
        <v>-0.172250546479891</v>
      </c>
      <c r="O853" s="8" t="n">
        <f aca="false">MAX(O852,F853)</f>
        <v>5645.35730015574</v>
      </c>
      <c r="P853" s="9" t="n">
        <f aca="false">F853/O853-1</f>
        <v>-0.222509152948759</v>
      </c>
      <c r="Q853" s="8" t="n">
        <f aca="false">MAX(Q852,B853)</f>
        <v>67541.7555081824</v>
      </c>
      <c r="R853" s="9" t="n">
        <f aca="false">B853/Q853-1</f>
        <v>-0.441618082078842</v>
      </c>
      <c r="S853" s="9" t="n">
        <f aca="false">B853/INDEX($B:$B,$E853)-1</f>
        <v>-0.0910002269201741</v>
      </c>
      <c r="T853" s="0" t="n">
        <f aca="false">IF(AND($A853&gt;=CrashTest!$B$3,$A853&lt;=CrashTest!$C$3),1,IF(AND($A853&gt;=CrashTest!$B$4,$A853&lt;=CrashTest!$C$4),2,IF(AND($A853&gt;=CrashTest!$B$5,$A853&lt;=CrashTest!$C$5),3,IF(AND($A853&gt;=CrashTest!$B$6,$A853&lt;=CrashTest!$C$6),4,IF(AND($A853&gt;=CrashTest!$B$7,$A853&lt;=CrashTest!$C$7),5,0)))))</f>
        <v>0</v>
      </c>
      <c r="U853" s="8" t="str">
        <f aca="false">IF(T853=0,"",IF(T852=T853,MAX(U852,B853),B853))</f>
        <v/>
      </c>
      <c r="V853" s="9" t="str">
        <f aca="false">IF(T853=0,"",B853/U853-1)</f>
        <v/>
      </c>
      <c r="W853" s="8" t="str">
        <f aca="false">IF(T853=0,"",IF(T852=T853,MAX(W852,F853),F853))</f>
        <v/>
      </c>
      <c r="X853" s="9" t="str">
        <f aca="false">IF(T853=0,"",F853/W853-1)</f>
        <v/>
      </c>
    </row>
    <row r="854" customFormat="false" ht="15" hidden="false" customHeight="false" outlineLevel="0" collapsed="false">
      <c r="A854" s="5" t="n">
        <v>44682</v>
      </c>
      <c r="B854" s="6" t="n">
        <v>38459.226979135</v>
      </c>
      <c r="C854" s="7" t="n">
        <v>39973.80139</v>
      </c>
      <c r="D854" s="0" t="n">
        <f aca="false">INT((ROW()-3)/30)</f>
        <v>28</v>
      </c>
      <c r="E854" s="0" t="n">
        <f aca="false">2+30*D854</f>
        <v>842</v>
      </c>
      <c r="F854" s="8" t="n">
        <f aca="false">INDEX($F:$F,$E854)*(2*B854/INDEX($B:$B,$E854)-C854/INDEX($C:$C,$E854))</f>
        <v>4390.57339618761</v>
      </c>
      <c r="G854" s="9" t="n">
        <f aca="false">B854/B853-1</f>
        <v>0.0197573877644692</v>
      </c>
      <c r="H854" s="9" t="n">
        <f aca="false">F854/F853-1</f>
        <v>0.000309797402789913</v>
      </c>
      <c r="I854" s="9" t="n">
        <f aca="false">LN(B854/B853)</f>
        <v>0.0195647438712879</v>
      </c>
      <c r="J854" s="9" t="n">
        <f aca="false">LN(F854/F853)</f>
        <v>0.0003097494254831</v>
      </c>
      <c r="K854" s="9" t="n">
        <f aca="false">F854/F847-1</f>
        <v>-0.0114179913923336</v>
      </c>
      <c r="L854" s="9" t="n">
        <f aca="false">F854/F824-1</f>
        <v>-0.0454571764145966</v>
      </c>
      <c r="M854" s="9" t="n">
        <f aca="false">B854/B847-1</f>
        <v>-0.0266356588109572</v>
      </c>
      <c r="N854" s="9" t="n">
        <f aca="false">B854/B824-1</f>
        <v>-0.168455192632972</v>
      </c>
      <c r="O854" s="8" t="n">
        <f aca="false">MAX(O853,F854)</f>
        <v>5645.35730015574</v>
      </c>
      <c r="P854" s="9" t="n">
        <f aca="false">F854/O854-1</f>
        <v>-0.22226828830365</v>
      </c>
      <c r="Q854" s="8" t="n">
        <f aca="false">MAX(Q853,B854)</f>
        <v>67541.7555081824</v>
      </c>
      <c r="R854" s="9" t="n">
        <f aca="false">B854/Q854-1</f>
        <v>-0.430585914005806</v>
      </c>
      <c r="S854" s="9" t="n">
        <f aca="false">B854/INDEX($B:$B,$E854)-1</f>
        <v>-0.0730407659256214</v>
      </c>
      <c r="T854" s="0" t="n">
        <f aca="false">IF(AND($A854&gt;=CrashTest!$B$3,$A854&lt;=CrashTest!$C$3),1,IF(AND($A854&gt;=CrashTest!$B$4,$A854&lt;=CrashTest!$C$4),2,IF(AND($A854&gt;=CrashTest!$B$5,$A854&lt;=CrashTest!$C$5),3,IF(AND($A854&gt;=CrashTest!$B$6,$A854&lt;=CrashTest!$C$6),4,IF(AND($A854&gt;=CrashTest!$B$7,$A854&lt;=CrashTest!$C$7),5,0)))))</f>
        <v>3</v>
      </c>
      <c r="U854" s="8" t="n">
        <f aca="false">IF(T854=0,"",IF(T853=T854,MAX(U853,B854),B854))</f>
        <v>38459.226979135</v>
      </c>
      <c r="V854" s="9" t="n">
        <f aca="false">IF(T854=0,"",B854/U854-1)</f>
        <v>0</v>
      </c>
      <c r="W854" s="8" t="n">
        <f aca="false">IF(T854=0,"",IF(T853=T854,MAX(W853,F854),F854))</f>
        <v>4390.57339618761</v>
      </c>
      <c r="X854" s="9" t="n">
        <f aca="false">IF(T854=0,"",F854/W854-1)</f>
        <v>0</v>
      </c>
    </row>
    <row r="855" customFormat="false" ht="15" hidden="false" customHeight="false" outlineLevel="0" collapsed="false">
      <c r="A855" s="5" t="n">
        <v>44683</v>
      </c>
      <c r="B855" s="6" t="n">
        <v>38566.0628877849</v>
      </c>
      <c r="C855" s="7" t="n">
        <v>40075.71071</v>
      </c>
      <c r="D855" s="0" t="n">
        <f aca="false">INT((ROW()-3)/30)</f>
        <v>28</v>
      </c>
      <c r="E855" s="0" t="n">
        <f aca="false">2+30*D855</f>
        <v>842</v>
      </c>
      <c r="F855" s="8" t="n">
        <f aca="false">INDEX($F:$F,$E855)*(2*B855/INDEX($B:$B,$E855)-C855/INDEX($C:$C,$E855))</f>
        <v>4403.66739149422</v>
      </c>
      <c r="G855" s="9" t="n">
        <f aca="false">B855/B854-1</f>
        <v>0.00277790057267313</v>
      </c>
      <c r="H855" s="9" t="n">
        <f aca="false">F855/F854-1</f>
        <v>0.00298229732771982</v>
      </c>
      <c r="I855" s="9" t="n">
        <f aca="false">LN(B855/B854)</f>
        <v>0.00277404933746103</v>
      </c>
      <c r="J855" s="9" t="n">
        <f aca="false">LN(F855/F854)</f>
        <v>0.00297785910092943</v>
      </c>
      <c r="K855" s="9" t="n">
        <f aca="false">F855/F848-1</f>
        <v>-0.0143100944191242</v>
      </c>
      <c r="L855" s="9" t="n">
        <f aca="false">F855/F825-1</f>
        <v>-0.0483543534846557</v>
      </c>
      <c r="M855" s="9" t="n">
        <f aca="false">B855/B848-1</f>
        <v>-0.047133895652399</v>
      </c>
      <c r="N855" s="9" t="n">
        <f aca="false">B855/B825-1</f>
        <v>-0.160510468822531</v>
      </c>
      <c r="O855" s="8" t="n">
        <f aca="false">MAX(O854,F855)</f>
        <v>5645.35730015574</v>
      </c>
      <c r="P855" s="9" t="n">
        <f aca="false">F855/O855-1</f>
        <v>-0.219948861098175</v>
      </c>
      <c r="Q855" s="8" t="n">
        <f aca="false">MAX(Q854,B855)</f>
        <v>67541.7555081824</v>
      </c>
      <c r="R855" s="9" t="n">
        <f aca="false">B855/Q855-1</f>
        <v>-0.429004138290235</v>
      </c>
      <c r="S855" s="9" t="n">
        <f aca="false">B855/INDEX($B:$B,$E855)-1</f>
        <v>-0.0704657653384415</v>
      </c>
      <c r="T855" s="0" t="n">
        <f aca="false">IF(AND($A855&gt;=CrashTest!$B$3,$A855&lt;=CrashTest!$C$3),1,IF(AND($A855&gt;=CrashTest!$B$4,$A855&lt;=CrashTest!$C$4),2,IF(AND($A855&gt;=CrashTest!$B$5,$A855&lt;=CrashTest!$C$5),3,IF(AND($A855&gt;=CrashTest!$B$6,$A855&lt;=CrashTest!$C$6),4,IF(AND($A855&gt;=CrashTest!$B$7,$A855&lt;=CrashTest!$C$7),5,0)))))</f>
        <v>3</v>
      </c>
      <c r="U855" s="8" t="n">
        <f aca="false">IF(T855=0,"",IF(T854=T855,MAX(U854,B855),B855))</f>
        <v>38566.0628877849</v>
      </c>
      <c r="V855" s="9" t="n">
        <f aca="false">IF(T855=0,"",B855/U855-1)</f>
        <v>0</v>
      </c>
      <c r="W855" s="8" t="n">
        <f aca="false">IF(T855=0,"",IF(T854=T855,MAX(W854,F855),F855))</f>
        <v>4403.66739149422</v>
      </c>
      <c r="X855" s="9" t="n">
        <f aca="false">IF(T855=0,"",F855/W855-1)</f>
        <v>0</v>
      </c>
    </row>
    <row r="856" customFormat="false" ht="15" hidden="false" customHeight="false" outlineLevel="0" collapsed="false">
      <c r="A856" s="5" t="n">
        <v>44684</v>
      </c>
      <c r="B856" s="6" t="n">
        <v>37704.4053153127</v>
      </c>
      <c r="C856" s="7" t="n">
        <v>38644.11019</v>
      </c>
      <c r="D856" s="0" t="n">
        <f aca="false">INT((ROW()-3)/30)</f>
        <v>28</v>
      </c>
      <c r="E856" s="0" t="n">
        <f aca="false">2+30*D856</f>
        <v>842</v>
      </c>
      <c r="F856" s="8" t="n">
        <f aca="false">INDEX($F:$F,$E856)*(2*B856/INDEX($B:$B,$E856)-C856/INDEX($C:$C,$E856))</f>
        <v>4357.9626272707</v>
      </c>
      <c r="G856" s="9" t="n">
        <f aca="false">B856/B855-1</f>
        <v>-0.0223423784527695</v>
      </c>
      <c r="H856" s="9" t="n">
        <f aca="false">F856/F855-1</f>
        <v>-0.0103787957082777</v>
      </c>
      <c r="I856" s="9" t="n">
        <f aca="false">LN(B856/B855)</f>
        <v>-0.0225957504572601</v>
      </c>
      <c r="J856" s="9" t="n">
        <f aca="false">LN(F856/F855)</f>
        <v>-0.0104330309995017</v>
      </c>
      <c r="K856" s="9" t="n">
        <f aca="false">F856/F849-1</f>
        <v>-0.00603858550867187</v>
      </c>
      <c r="L856" s="9" t="n">
        <f aca="false">F856/F826-1</f>
        <v>-0.057744714760928</v>
      </c>
      <c r="M856" s="9" t="n">
        <f aca="false">B856/B849-1</f>
        <v>-0.00967608239979056</v>
      </c>
      <c r="N856" s="9" t="n">
        <f aca="false">B856/B826-1</f>
        <v>-0.18811447527531</v>
      </c>
      <c r="O856" s="8" t="n">
        <f aca="false">MAX(O855,F856)</f>
        <v>5645.35730015574</v>
      </c>
      <c r="P856" s="9" t="n">
        <f aca="false">F856/O856-1</f>
        <v>-0.228044852510846</v>
      </c>
      <c r="Q856" s="8" t="n">
        <f aca="false">MAX(Q855,B856)</f>
        <v>67541.7555081824</v>
      </c>
      <c r="R856" s="9" t="n">
        <f aca="false">B856/Q856-1</f>
        <v>-0.441761543927519</v>
      </c>
      <c r="S856" s="9" t="n">
        <f aca="false">B856/INDEX($B:$B,$E856)-1</f>
        <v>-0.0912337709940555</v>
      </c>
      <c r="T856" s="0" t="n">
        <f aca="false">IF(AND($A856&gt;=CrashTest!$B$3,$A856&lt;=CrashTest!$C$3),1,IF(AND($A856&gt;=CrashTest!$B$4,$A856&lt;=CrashTest!$C$4),2,IF(AND($A856&gt;=CrashTest!$B$5,$A856&lt;=CrashTest!$C$5),3,IF(AND($A856&gt;=CrashTest!$B$6,$A856&lt;=CrashTest!$C$6),4,IF(AND($A856&gt;=CrashTest!$B$7,$A856&lt;=CrashTest!$C$7),5,0)))))</f>
        <v>3</v>
      </c>
      <c r="U856" s="8" t="n">
        <f aca="false">IF(T856=0,"",IF(T855=T856,MAX(U855,B856),B856))</f>
        <v>38566.0628877849</v>
      </c>
      <c r="V856" s="9" t="n">
        <f aca="false">IF(T856=0,"",B856/U856-1)</f>
        <v>-0.0223423784527695</v>
      </c>
      <c r="W856" s="8" t="n">
        <f aca="false">IF(T856=0,"",IF(T855=T856,MAX(W855,F856),F856))</f>
        <v>4403.66739149422</v>
      </c>
      <c r="X856" s="9" t="n">
        <f aca="false">IF(T856=0,"",F856/W856-1)</f>
        <v>-0.0103787957082777</v>
      </c>
    </row>
    <row r="857" customFormat="false" ht="15" hidden="false" customHeight="false" outlineLevel="0" collapsed="false">
      <c r="A857" s="5" t="n">
        <v>44685</v>
      </c>
      <c r="B857" s="6" t="n">
        <v>39641.852176505</v>
      </c>
      <c r="C857" s="7" t="n">
        <v>42292.77508</v>
      </c>
      <c r="D857" s="0" t="n">
        <f aca="false">INT((ROW()-3)/30)</f>
        <v>28</v>
      </c>
      <c r="E857" s="0" t="n">
        <f aca="false">2+30*D857</f>
        <v>842</v>
      </c>
      <c r="F857" s="8" t="n">
        <f aca="false">INDEX($F:$F,$E857)*(2*B857/INDEX($B:$B,$E857)-C857/INDEX($C:$C,$E857))</f>
        <v>4418.51228799366</v>
      </c>
      <c r="G857" s="9" t="n">
        <f aca="false">B857/B856-1</f>
        <v>0.0513851589751888</v>
      </c>
      <c r="H857" s="9" t="n">
        <f aca="false">F857/F856-1</f>
        <v>0.0138940293668577</v>
      </c>
      <c r="I857" s="9" t="n">
        <f aca="false">LN(B857/B856)</f>
        <v>0.0501084938148938</v>
      </c>
      <c r="J857" s="9" t="n">
        <f aca="false">LN(F857/F856)</f>
        <v>0.0137983921799455</v>
      </c>
      <c r="K857" s="9" t="n">
        <f aca="false">F857/F850-1</f>
        <v>0.000202031668056435</v>
      </c>
      <c r="L857" s="9" t="n">
        <f aca="false">F857/F827-1</f>
        <v>-0.0486792510868858</v>
      </c>
      <c r="M857" s="9" t="n">
        <f aca="false">B857/B850-1</f>
        <v>0.0107937364508253</v>
      </c>
      <c r="N857" s="9" t="n">
        <f aca="false">B857/B827-1</f>
        <v>-0.150465065942575</v>
      </c>
      <c r="O857" s="8" t="n">
        <f aca="false">MAX(O856,F857)</f>
        <v>5645.35730015574</v>
      </c>
      <c r="P857" s="9" t="n">
        <f aca="false">F857/O857-1</f>
        <v>-0.217319285021735</v>
      </c>
      <c r="Q857" s="8" t="n">
        <f aca="false">MAX(Q856,B857)</f>
        <v>67541.7555081824</v>
      </c>
      <c r="R857" s="9" t="n">
        <f aca="false">B857/Q857-1</f>
        <v>-0.413076372116171</v>
      </c>
      <c r="S857" s="9" t="n">
        <f aca="false">B857/INDEX($B:$B,$E857)-1</f>
        <v>-0.0445366738453021</v>
      </c>
      <c r="T857" s="0" t="n">
        <f aca="false">IF(AND($A857&gt;=CrashTest!$B$3,$A857&lt;=CrashTest!$C$3),1,IF(AND($A857&gt;=CrashTest!$B$4,$A857&lt;=CrashTest!$C$4),2,IF(AND($A857&gt;=CrashTest!$B$5,$A857&lt;=CrashTest!$C$5),3,IF(AND($A857&gt;=CrashTest!$B$6,$A857&lt;=CrashTest!$C$6),4,IF(AND($A857&gt;=CrashTest!$B$7,$A857&lt;=CrashTest!$C$7),5,0)))))</f>
        <v>3</v>
      </c>
      <c r="U857" s="8" t="n">
        <f aca="false">IF(T857=0,"",IF(T856=T857,MAX(U856,B857),B857))</f>
        <v>39641.852176505</v>
      </c>
      <c r="V857" s="9" t="n">
        <f aca="false">IF(T857=0,"",B857/U857-1)</f>
        <v>0</v>
      </c>
      <c r="W857" s="8" t="n">
        <f aca="false">IF(T857=0,"",IF(T856=T857,MAX(W856,F857),F857))</f>
        <v>4418.51228799366</v>
      </c>
      <c r="X857" s="9" t="n">
        <f aca="false">IF(T857=0,"",F857/W857-1)</f>
        <v>0</v>
      </c>
    </row>
    <row r="858" customFormat="false" ht="15" hidden="false" customHeight="false" outlineLevel="0" collapsed="false">
      <c r="A858" s="5" t="n">
        <v>44686</v>
      </c>
      <c r="B858" s="6" t="n">
        <v>36502.0245601403</v>
      </c>
      <c r="C858" s="7" t="n">
        <v>36314.30387</v>
      </c>
      <c r="D858" s="0" t="n">
        <f aca="false">INT((ROW()-3)/30)</f>
        <v>28</v>
      </c>
      <c r="E858" s="0" t="n">
        <f aca="false">2+30*D858</f>
        <v>842</v>
      </c>
      <c r="F858" s="8" t="n">
        <f aca="false">INDEX($F:$F,$E858)*(2*B858/INDEX($B:$B,$E858)-C858/INDEX($C:$C,$E858))</f>
        <v>4326.81527850331</v>
      </c>
      <c r="G858" s="9" t="n">
        <f aca="false">B858/B857-1</f>
        <v>-0.0792048666743583</v>
      </c>
      <c r="H858" s="9" t="n">
        <f aca="false">F858/F857-1</f>
        <v>-0.0207529148984201</v>
      </c>
      <c r="I858" s="9" t="n">
        <f aca="false">LN(B858/B857)</f>
        <v>-0.0825177068559794</v>
      </c>
      <c r="J858" s="9" t="n">
        <f aca="false">LN(F858/F857)</f>
        <v>-0.020971283104829</v>
      </c>
      <c r="K858" s="9" t="n">
        <f aca="false">F858/F851-1</f>
        <v>-0.025104473362646</v>
      </c>
      <c r="L858" s="9" t="n">
        <f aca="false">F858/F828-1</f>
        <v>-0.0695421252854187</v>
      </c>
      <c r="M858" s="9" t="n">
        <f aca="false">B858/B851-1</f>
        <v>-0.0816636240890321</v>
      </c>
      <c r="N858" s="9" t="n">
        <f aca="false">B858/B828-1</f>
        <v>-0.201146859457909</v>
      </c>
      <c r="O858" s="8" t="n">
        <f aca="false">MAX(O857,F858)</f>
        <v>5645.35730015574</v>
      </c>
      <c r="P858" s="9" t="n">
        <f aca="false">F858/O858-1</f>
        <v>-0.233562191292314</v>
      </c>
      <c r="Q858" s="8" t="n">
        <f aca="false">MAX(Q857,B858)</f>
        <v>67541.7555081824</v>
      </c>
      <c r="R858" s="9" t="n">
        <f aca="false">B858/Q858-1</f>
        <v>-0.45956357981074</v>
      </c>
      <c r="S858" s="9" t="n">
        <f aca="false">B858/INDEX($B:$B,$E858)-1</f>
        <v>-0.120214019205624</v>
      </c>
      <c r="T858" s="0" t="n">
        <f aca="false">IF(AND($A858&gt;=CrashTest!$B$3,$A858&lt;=CrashTest!$C$3),1,IF(AND($A858&gt;=CrashTest!$B$4,$A858&lt;=CrashTest!$C$4),2,IF(AND($A858&gt;=CrashTest!$B$5,$A858&lt;=CrashTest!$C$5),3,IF(AND($A858&gt;=CrashTest!$B$6,$A858&lt;=CrashTest!$C$6),4,IF(AND($A858&gt;=CrashTest!$B$7,$A858&lt;=CrashTest!$C$7),5,0)))))</f>
        <v>3</v>
      </c>
      <c r="U858" s="8" t="n">
        <f aca="false">IF(T858=0,"",IF(T857=T858,MAX(U857,B858),B858))</f>
        <v>39641.852176505</v>
      </c>
      <c r="V858" s="9" t="n">
        <f aca="false">IF(T858=0,"",B858/U858-1)</f>
        <v>-0.0792048666743583</v>
      </c>
      <c r="W858" s="8" t="n">
        <f aca="false">IF(T858=0,"",IF(T857=T858,MAX(W857,F858),F858))</f>
        <v>4418.51228799366</v>
      </c>
      <c r="X858" s="9" t="n">
        <f aca="false">IF(T858=0,"",F858/W858-1)</f>
        <v>-0.0207529148984201</v>
      </c>
    </row>
    <row r="859" customFormat="false" ht="15" hidden="false" customHeight="false" outlineLevel="0" collapsed="false">
      <c r="A859" s="5" t="n">
        <v>44687</v>
      </c>
      <c r="B859" s="6" t="n">
        <v>36042.9995584453</v>
      </c>
      <c r="C859" s="7" t="n">
        <v>35352.61632</v>
      </c>
      <c r="D859" s="0" t="n">
        <f aca="false">INT((ROW()-3)/30)</f>
        <v>28</v>
      </c>
      <c r="E859" s="0" t="n">
        <f aca="false">2+30*D859</f>
        <v>842</v>
      </c>
      <c r="F859" s="8" t="n">
        <f aca="false">INDEX($F:$F,$E859)*(2*B859/INDEX($B:$B,$E859)-C859/INDEX($C:$C,$E859))</f>
        <v>4322.02327230975</v>
      </c>
      <c r="G859" s="9" t="n">
        <f aca="false">B859/B858-1</f>
        <v>-0.0125753299228298</v>
      </c>
      <c r="H859" s="9" t="n">
        <f aca="false">F859/F858-1</f>
        <v>-0.00110751346778537</v>
      </c>
      <c r="I859" s="9" t="n">
        <f aca="false">LN(B859/B858)</f>
        <v>-0.0126550685827485</v>
      </c>
      <c r="J859" s="9" t="n">
        <f aca="false">LN(F859/F858)</f>
        <v>-0.0011081272140227</v>
      </c>
      <c r="K859" s="9" t="n">
        <f aca="false">F859/F852-1</f>
        <v>-0.018802829118051</v>
      </c>
      <c r="L859" s="9" t="n">
        <f aca="false">F859/F829-1</f>
        <v>-0.0531627397723508</v>
      </c>
      <c r="M859" s="9" t="n">
        <f aca="false">B859/B852-1</f>
        <v>-0.0664734315638188</v>
      </c>
      <c r="N859" s="9" t="n">
        <f aca="false">B859/B829-1</f>
        <v>-0.167693064815892</v>
      </c>
      <c r="O859" s="8" t="n">
        <f aca="false">MAX(O858,F859)</f>
        <v>5645.35730015574</v>
      </c>
      <c r="P859" s="9" t="n">
        <f aca="false">F859/O859-1</f>
        <v>-0.234411031487677</v>
      </c>
      <c r="Q859" s="8" t="n">
        <f aca="false">MAX(Q858,B859)</f>
        <v>67541.7555081824</v>
      </c>
      <c r="R859" s="9" t="n">
        <f aca="false">B859/Q859-1</f>
        <v>-0.466359746096933</v>
      </c>
      <c r="S859" s="9" t="n">
        <f aca="false">B859/INDEX($B:$B,$E859)-1</f>
        <v>-0.131277618175594</v>
      </c>
      <c r="T859" s="0" t="n">
        <f aca="false">IF(AND($A859&gt;=CrashTest!$B$3,$A859&lt;=CrashTest!$C$3),1,IF(AND($A859&gt;=CrashTest!$B$4,$A859&lt;=CrashTest!$C$4),2,IF(AND($A859&gt;=CrashTest!$B$5,$A859&lt;=CrashTest!$C$5),3,IF(AND($A859&gt;=CrashTest!$B$6,$A859&lt;=CrashTest!$C$6),4,IF(AND($A859&gt;=CrashTest!$B$7,$A859&lt;=CrashTest!$C$7),5,0)))))</f>
        <v>3</v>
      </c>
      <c r="U859" s="8" t="n">
        <f aca="false">IF(T859=0,"",IF(T858=T859,MAX(U858,B859),B859))</f>
        <v>39641.852176505</v>
      </c>
      <c r="V859" s="9" t="n">
        <f aca="false">IF(T859=0,"",B859/U859-1)</f>
        <v>-0.0907841692672644</v>
      </c>
      <c r="W859" s="8" t="n">
        <f aca="false">IF(T859=0,"",IF(T858=T859,MAX(W858,F859),F859))</f>
        <v>4418.51228799366</v>
      </c>
      <c r="X859" s="9" t="n">
        <f aca="false">IF(T859=0,"",F859/W859-1)</f>
        <v>-0.0218374442334598</v>
      </c>
    </row>
    <row r="860" customFormat="false" ht="15" hidden="false" customHeight="false" outlineLevel="0" collapsed="false">
      <c r="A860" s="5" t="n">
        <v>44688</v>
      </c>
      <c r="B860" s="6" t="n">
        <v>35508.7110227937</v>
      </c>
      <c r="C860" s="7" t="n">
        <v>34248.5967</v>
      </c>
      <c r="D860" s="0" t="n">
        <f aca="false">INT((ROW()-3)/30)</f>
        <v>28</v>
      </c>
      <c r="E860" s="0" t="n">
        <f aca="false">2+30*D860</f>
        <v>842</v>
      </c>
      <c r="F860" s="8" t="n">
        <f aca="false">INDEX($F:$F,$E860)*(2*B860/INDEX($B:$B,$E860)-C860/INDEX($C:$C,$E860))</f>
        <v>4314.93739638237</v>
      </c>
      <c r="G860" s="9" t="n">
        <f aca="false">B860/B859-1</f>
        <v>-0.0148236423770787</v>
      </c>
      <c r="H860" s="9" t="n">
        <f aca="false">F860/F859-1</f>
        <v>-0.00163948120612167</v>
      </c>
      <c r="I860" s="9" t="n">
        <f aca="false">LN(B860/B859)</f>
        <v>-0.0149346105643805</v>
      </c>
      <c r="J860" s="9" t="n">
        <f aca="false">LN(F860/F859)</f>
        <v>-0.00164082662616262</v>
      </c>
      <c r="K860" s="9" t="n">
        <f aca="false">F860/F853-1</f>
        <v>-0.016922446501214</v>
      </c>
      <c r="L860" s="9" t="n">
        <f aca="false">F860/F830-1</f>
        <v>-0.0573947972458341</v>
      </c>
      <c r="M860" s="9" t="n">
        <f aca="false">B860/B853-1</f>
        <v>-0.0584763855203743</v>
      </c>
      <c r="N860" s="9" t="n">
        <f aca="false">B860/B830-1</f>
        <v>-0.185001432681779</v>
      </c>
      <c r="O860" s="8" t="n">
        <f aca="false">MAX(O859,F860)</f>
        <v>5645.35730015574</v>
      </c>
      <c r="P860" s="9" t="n">
        <f aca="false">F860/O860-1</f>
        <v>-0.235666200213167</v>
      </c>
      <c r="Q860" s="8" t="n">
        <f aca="false">MAX(Q859,B860)</f>
        <v>67541.7555081824</v>
      </c>
      <c r="R860" s="9" t="n">
        <f aca="false">B860/Q860-1</f>
        <v>-0.474270238378806</v>
      </c>
      <c r="S860" s="9" t="n">
        <f aca="false">B860/INDEX($B:$B,$E860)-1</f>
        <v>-0.144155248088723</v>
      </c>
      <c r="T860" s="0" t="n">
        <f aca="false">IF(AND($A860&gt;=CrashTest!$B$3,$A860&lt;=CrashTest!$C$3),1,IF(AND($A860&gt;=CrashTest!$B$4,$A860&lt;=CrashTest!$C$4),2,IF(AND($A860&gt;=CrashTest!$B$5,$A860&lt;=CrashTest!$C$5),3,IF(AND($A860&gt;=CrashTest!$B$6,$A860&lt;=CrashTest!$C$6),4,IF(AND($A860&gt;=CrashTest!$B$7,$A860&lt;=CrashTest!$C$7),5,0)))))</f>
        <v>3</v>
      </c>
      <c r="U860" s="8" t="n">
        <f aca="false">IF(T860=0,"",IF(T859=T860,MAX(U859,B860),B860))</f>
        <v>39641.852176505</v>
      </c>
      <c r="V860" s="9" t="n">
        <f aca="false">IF(T860=0,"",B860/U860-1)</f>
        <v>-0.104262059585625</v>
      </c>
      <c r="W860" s="8" t="n">
        <f aca="false">IF(T860=0,"",IF(T859=T860,MAX(W859,F860),F860))</f>
        <v>4418.51228799366</v>
      </c>
      <c r="X860" s="9" t="n">
        <f aca="false">IF(T860=0,"",F860/W860-1)</f>
        <v>-0.023441123360171</v>
      </c>
    </row>
    <row r="861" customFormat="false" ht="15" hidden="false" customHeight="false" outlineLevel="0" collapsed="false">
      <c r="A861" s="5" t="n">
        <v>44689</v>
      </c>
      <c r="B861" s="6" t="n">
        <v>34058.9066861484</v>
      </c>
      <c r="C861" s="7" t="n">
        <v>31339.87204</v>
      </c>
      <c r="D861" s="0" t="n">
        <f aca="false">INT((ROW()-3)/30)</f>
        <v>28</v>
      </c>
      <c r="E861" s="0" t="n">
        <f aca="false">2+30*D861</f>
        <v>842</v>
      </c>
      <c r="F861" s="8" t="n">
        <f aca="false">INDEX($F:$F,$E861)*(2*B861/INDEX($B:$B,$E861)-C861/INDEX($C:$C,$E861))</f>
        <v>4287.15613791811</v>
      </c>
      <c r="G861" s="9" t="n">
        <f aca="false">B861/B860-1</f>
        <v>-0.0408295399885015</v>
      </c>
      <c r="H861" s="9" t="n">
        <f aca="false">F861/F860-1</f>
        <v>-0.00643839201179386</v>
      </c>
      <c r="I861" s="9" t="n">
        <f aca="false">LN(B861/B860)</f>
        <v>-0.0416864722281473</v>
      </c>
      <c r="J861" s="9" t="n">
        <f aca="false">LN(F861/F860)</f>
        <v>-0.00645920785277505</v>
      </c>
      <c r="K861" s="9" t="n">
        <f aca="false">F861/F854-1</f>
        <v>-0.023554385483977</v>
      </c>
      <c r="L861" s="9" t="n">
        <f aca="false">F861/F831-1</f>
        <v>-0.0461260462893662</v>
      </c>
      <c r="M861" s="9" t="n">
        <f aca="false">B861/B854-1</f>
        <v>-0.114415203804639</v>
      </c>
      <c r="N861" s="9" t="n">
        <f aca="false">B861/B831-1</f>
        <v>-0.193338755982441</v>
      </c>
      <c r="O861" s="8" t="n">
        <f aca="false">MAX(O860,F861)</f>
        <v>5645.35730015574</v>
      </c>
      <c r="P861" s="9" t="n">
        <f aca="false">F861/O861-1</f>
        <v>-0.240587280844059</v>
      </c>
      <c r="Q861" s="8" t="n">
        <f aca="false">MAX(Q860,B861)</f>
        <v>67541.7555081824</v>
      </c>
      <c r="R861" s="9" t="n">
        <f aca="false">B861/Q861-1</f>
        <v>-0.495735542704064</v>
      </c>
      <c r="S861" s="9" t="n">
        <f aca="false">B861/INDEX($B:$B,$E861)-1</f>
        <v>-0.179098995610833</v>
      </c>
      <c r="T861" s="0" t="n">
        <f aca="false">IF(AND($A861&gt;=CrashTest!$B$3,$A861&lt;=CrashTest!$C$3),1,IF(AND($A861&gt;=CrashTest!$B$4,$A861&lt;=CrashTest!$C$4),2,IF(AND($A861&gt;=CrashTest!$B$5,$A861&lt;=CrashTest!$C$5),3,IF(AND($A861&gt;=CrashTest!$B$6,$A861&lt;=CrashTest!$C$6),4,IF(AND($A861&gt;=CrashTest!$B$7,$A861&lt;=CrashTest!$C$7),5,0)))))</f>
        <v>3</v>
      </c>
      <c r="U861" s="8" t="n">
        <f aca="false">IF(T861=0,"",IF(T860=T861,MAX(U860,B861),B861))</f>
        <v>39641.852176505</v>
      </c>
      <c r="V861" s="9" t="n">
        <f aca="false">IF(T861=0,"",B861/U861-1)</f>
        <v>-0.140834627642992</v>
      </c>
      <c r="W861" s="8" t="n">
        <f aca="false">IF(T861=0,"",IF(T860=T861,MAX(W860,F861),F861))</f>
        <v>4418.51228799366</v>
      </c>
      <c r="X861" s="9" t="n">
        <f aca="false">IF(T861=0,"",F861/W861-1)</f>
        <v>-0.0297285922305752</v>
      </c>
    </row>
    <row r="862" customFormat="false" ht="15" hidden="false" customHeight="false" outlineLevel="0" collapsed="false">
      <c r="A862" s="5" t="n">
        <v>44690</v>
      </c>
      <c r="B862" s="6" t="n">
        <v>30457.9218194039</v>
      </c>
      <c r="C862" s="7" t="n">
        <v>22768.55624</v>
      </c>
      <c r="D862" s="0" t="n">
        <f aca="false">INT((ROW()-3)/30)</f>
        <v>28</v>
      </c>
      <c r="E862" s="0" t="n">
        <f aca="false">2+30*D862</f>
        <v>842</v>
      </c>
      <c r="F862" s="8" t="n">
        <f aca="false">INDEX($F:$F,$E862)*(2*B862/INDEX($B:$B,$E862)-C862/INDEX($C:$C,$E862))</f>
        <v>4350.46905332541</v>
      </c>
      <c r="G862" s="9" t="n">
        <f aca="false">B862/B861-1</f>
        <v>-0.105728140363619</v>
      </c>
      <c r="H862" s="9" t="n">
        <f aca="false">F862/F861-1</f>
        <v>0.0147680451493988</v>
      </c>
      <c r="I862" s="9" t="n">
        <f aca="false">LN(B862/B861)</f>
        <v>-0.111745456482697</v>
      </c>
      <c r="J862" s="9" t="n">
        <f aca="false">LN(F862/F861)</f>
        <v>0.014660059431084</v>
      </c>
      <c r="K862" s="9" t="n">
        <f aca="false">F862/F855-1</f>
        <v>-0.0120804623599781</v>
      </c>
      <c r="L862" s="9" t="n">
        <f aca="false">F862/F832-1</f>
        <v>-0.0360008699662078</v>
      </c>
      <c r="M862" s="9" t="n">
        <f aca="false">B862/B855-1</f>
        <v>-0.210240311332094</v>
      </c>
      <c r="N862" s="9" t="n">
        <f aca="false">B862/B832-1</f>
        <v>-0.286382100321482</v>
      </c>
      <c r="O862" s="8" t="n">
        <f aca="false">MAX(O861,F862)</f>
        <v>5645.35730015574</v>
      </c>
      <c r="P862" s="9" t="n">
        <f aca="false">F862/O862-1</f>
        <v>-0.229372239520536</v>
      </c>
      <c r="Q862" s="8" t="n">
        <f aca="false">MAX(Q861,B862)</f>
        <v>67541.7555081824</v>
      </c>
      <c r="R862" s="9" t="n">
        <f aca="false">B862/Q862-1</f>
        <v>-0.549050486025433</v>
      </c>
      <c r="S862" s="9" t="n">
        <f aca="false">B862/INDEX($B:$B,$E862)-1</f>
        <v>-0.265891332227527</v>
      </c>
      <c r="T862" s="0" t="n">
        <f aca="false">IF(AND($A862&gt;=CrashTest!$B$3,$A862&lt;=CrashTest!$C$3),1,IF(AND($A862&gt;=CrashTest!$B$4,$A862&lt;=CrashTest!$C$4),2,IF(AND($A862&gt;=CrashTest!$B$5,$A862&lt;=CrashTest!$C$5),3,IF(AND($A862&gt;=CrashTest!$B$6,$A862&lt;=CrashTest!$C$6),4,IF(AND($A862&gt;=CrashTest!$B$7,$A862&lt;=CrashTest!$C$7),5,0)))))</f>
        <v>3</v>
      </c>
      <c r="U862" s="8" t="n">
        <f aca="false">IF(T862=0,"",IF(T861=T862,MAX(U861,B862),B862))</f>
        <v>39641.852176505</v>
      </c>
      <c r="V862" s="9" t="n">
        <f aca="false">IF(T862=0,"",B862/U862-1)</f>
        <v>-0.231672584727115</v>
      </c>
      <c r="W862" s="8" t="n">
        <f aca="false">IF(T862=0,"",IF(T861=T862,MAX(W861,F862),F862))</f>
        <v>4418.51228799366</v>
      </c>
      <c r="X862" s="9" t="n">
        <f aca="false">IF(T862=0,"",F862/W862-1)</f>
        <v>-0.0153995802734657</v>
      </c>
    </row>
    <row r="863" customFormat="false" ht="15" hidden="false" customHeight="false" outlineLevel="0" collapsed="false">
      <c r="A863" s="5" t="n">
        <v>44691</v>
      </c>
      <c r="B863" s="6" t="n">
        <v>30990.7351659848</v>
      </c>
      <c r="C863" s="7" t="n">
        <v>24772.22526</v>
      </c>
      <c r="D863" s="0" t="n">
        <f aca="false">INT((ROW()-3)/30)</f>
        <v>28</v>
      </c>
      <c r="E863" s="0" t="n">
        <f aca="false">2+30*D863</f>
        <v>842</v>
      </c>
      <c r="F863" s="8" t="n">
        <f aca="false">INDEX($F:$F,$E863)*(2*B863/INDEX($B:$B,$E863)-C863/INDEX($C:$C,$E863))</f>
        <v>4268.84425995324</v>
      </c>
      <c r="G863" s="9" t="n">
        <f aca="false">B863/B862-1</f>
        <v>0.0174934241981493</v>
      </c>
      <c r="H863" s="9" t="n">
        <f aca="false">F863/F862-1</f>
        <v>-0.0187622972078784</v>
      </c>
      <c r="I863" s="9" t="n">
        <f aca="false">LN(B863/B862)</f>
        <v>0.017342175609208</v>
      </c>
      <c r="J863" s="9" t="n">
        <f aca="false">LN(F863/F862)</f>
        <v>-0.0189405421504202</v>
      </c>
      <c r="K863" s="9" t="n">
        <f aca="false">F863/F856-1</f>
        <v>-0.0204495483186986</v>
      </c>
      <c r="L863" s="9" t="n">
        <f aca="false">F863/F833-1</f>
        <v>-0.0569140139462363</v>
      </c>
      <c r="M863" s="9" t="n">
        <f aca="false">B863/B856-1</f>
        <v>-0.178060629605032</v>
      </c>
      <c r="N863" s="9" t="n">
        <f aca="false">B863/B833-1</f>
        <v>-0.266742490510726</v>
      </c>
      <c r="O863" s="8" t="n">
        <f aca="false">MAX(O862,F863)</f>
        <v>5645.35730015574</v>
      </c>
      <c r="P863" s="9" t="n">
        <f aca="false">F863/O863-1</f>
        <v>-0.243830986599294</v>
      </c>
      <c r="Q863" s="8" t="n">
        <f aca="false">MAX(Q862,B863)</f>
        <v>67541.7555081824</v>
      </c>
      <c r="R863" s="9" t="n">
        <f aca="false">B863/Q863-1</f>
        <v>-0.541161834885527</v>
      </c>
      <c r="S863" s="9" t="n">
        <f aca="false">B863/INDEX($B:$B,$E863)-1</f>
        <v>-0.253049257894645</v>
      </c>
      <c r="T863" s="0" t="n">
        <f aca="false">IF(AND($A863&gt;=CrashTest!$B$3,$A863&lt;=CrashTest!$C$3),1,IF(AND($A863&gt;=CrashTest!$B$4,$A863&lt;=CrashTest!$C$4),2,IF(AND($A863&gt;=CrashTest!$B$5,$A863&lt;=CrashTest!$C$5),3,IF(AND($A863&gt;=CrashTest!$B$6,$A863&lt;=CrashTest!$C$6),4,IF(AND($A863&gt;=CrashTest!$B$7,$A863&lt;=CrashTest!$C$7),5,0)))))</f>
        <v>3</v>
      </c>
      <c r="U863" s="8" t="n">
        <f aca="false">IF(T863=0,"",IF(T862=T863,MAX(U862,B863),B863))</f>
        <v>39641.852176505</v>
      </c>
      <c r="V863" s="9" t="n">
        <f aca="false">IF(T863=0,"",B863/U863-1)</f>
        <v>-0.218231907328678</v>
      </c>
      <c r="W863" s="8" t="n">
        <f aca="false">IF(T863=0,"",IF(T862=T863,MAX(W862,F863),F863))</f>
        <v>4418.51228799366</v>
      </c>
      <c r="X863" s="9" t="n">
        <f aca="false">IF(T863=0,"",F863/W863-1)</f>
        <v>-0.0338729459793767</v>
      </c>
    </row>
    <row r="864" customFormat="false" ht="15" hidden="false" customHeight="false" outlineLevel="0" collapsed="false">
      <c r="A864" s="5" t="n">
        <v>44692</v>
      </c>
      <c r="B864" s="6" t="n">
        <v>28796.5568217417</v>
      </c>
      <c r="C864" s="7" t="n">
        <v>20303.81744</v>
      </c>
      <c r="D864" s="0" t="n">
        <f aca="false">INT((ROW()-3)/30)</f>
        <v>28</v>
      </c>
      <c r="E864" s="0" t="n">
        <f aca="false">2+30*D864</f>
        <v>842</v>
      </c>
      <c r="F864" s="8" t="n">
        <f aca="false">INDEX($F:$F,$E864)*(2*B864/INDEX($B:$B,$E864)-C864/INDEX($C:$C,$E864))</f>
        <v>4233.30885539712</v>
      </c>
      <c r="G864" s="9" t="n">
        <f aca="false">B864/B863-1</f>
        <v>-0.0708011066046415</v>
      </c>
      <c r="H864" s="9" t="n">
        <f aca="false">F864/F863-1</f>
        <v>-0.00832436190973063</v>
      </c>
      <c r="I864" s="9" t="n">
        <f aca="false">LN(B864/B863)</f>
        <v>-0.073432469008505</v>
      </c>
      <c r="J864" s="9" t="n">
        <f aca="false">LN(F864/F863)</f>
        <v>-0.00835920289772177</v>
      </c>
      <c r="K864" s="9" t="n">
        <f aca="false">F864/F857-1</f>
        <v>-0.0419153372278263</v>
      </c>
      <c r="L864" s="9" t="n">
        <f aca="false">F864/F834-1</f>
        <v>-0.0325609844780794</v>
      </c>
      <c r="M864" s="9" t="n">
        <f aca="false">B864/B857-1</f>
        <v>-0.273581953398008</v>
      </c>
      <c r="N864" s="9" t="n">
        <f aca="false">B864/B834-1</f>
        <v>-0.271784885628086</v>
      </c>
      <c r="O864" s="8" t="n">
        <f aca="false">MAX(O863,F864)</f>
        <v>5645.35730015574</v>
      </c>
      <c r="P864" s="9" t="n">
        <f aca="false">F864/O864-1</f>
        <v>-0.250125611131765</v>
      </c>
      <c r="Q864" s="8" t="n">
        <f aca="false">MAX(Q863,B864)</f>
        <v>67541.7555081824</v>
      </c>
      <c r="R864" s="9" t="n">
        <f aca="false">B864/Q864-1</f>
        <v>-0.573648084728074</v>
      </c>
      <c r="S864" s="9" t="n">
        <f aca="false">B864/INDEX($B:$B,$E864)-1</f>
        <v>-0.305934197014862</v>
      </c>
      <c r="T864" s="0" t="n">
        <f aca="false">IF(AND($A864&gt;=CrashTest!$B$3,$A864&lt;=CrashTest!$C$3),1,IF(AND($A864&gt;=CrashTest!$B$4,$A864&lt;=CrashTest!$C$4),2,IF(AND($A864&gt;=CrashTest!$B$5,$A864&lt;=CrashTest!$C$5),3,IF(AND($A864&gt;=CrashTest!$B$6,$A864&lt;=CrashTest!$C$6),4,IF(AND($A864&gt;=CrashTest!$B$7,$A864&lt;=CrashTest!$C$7),5,0)))))</f>
        <v>3</v>
      </c>
      <c r="U864" s="8" t="n">
        <f aca="false">IF(T864=0,"",IF(T863=T864,MAX(U863,B864),B864))</f>
        <v>39641.852176505</v>
      </c>
      <c r="V864" s="9" t="n">
        <f aca="false">IF(T864=0,"",B864/U864-1)</f>
        <v>-0.273581953398008</v>
      </c>
      <c r="W864" s="8" t="n">
        <f aca="false">IF(T864=0,"",IF(T863=T864,MAX(W863,F864),F864))</f>
        <v>4418.51228799366</v>
      </c>
      <c r="X864" s="9" t="n">
        <f aca="false">IF(T864=0,"",F864/W864-1)</f>
        <v>-0.0419153372278263</v>
      </c>
    </row>
    <row r="865" customFormat="false" ht="15" hidden="false" customHeight="false" outlineLevel="0" collapsed="false">
      <c r="A865" s="5" t="n">
        <v>44693</v>
      </c>
      <c r="B865" s="6" t="n">
        <v>29030.7070417884</v>
      </c>
      <c r="C865" s="7" t="n">
        <v>20215.27745</v>
      </c>
      <c r="D865" s="0" t="n">
        <f aca="false">INT((ROW()-3)/30)</f>
        <v>28</v>
      </c>
      <c r="E865" s="0" t="n">
        <f aca="false">2+30*D865</f>
        <v>842</v>
      </c>
      <c r="F865" s="8" t="n">
        <f aca="false">INDEX($F:$F,$E865)*(2*B865/INDEX($B:$B,$E865)-C865/INDEX($C:$C,$E865))</f>
        <v>4292.65053952598</v>
      </c>
      <c r="G865" s="9" t="n">
        <f aca="false">B865/B864-1</f>
        <v>0.00813118809641567</v>
      </c>
      <c r="H865" s="9" t="n">
        <f aca="false">F865/F864-1</f>
        <v>0.0140178017139487</v>
      </c>
      <c r="I865" s="9" t="n">
        <f aca="false">LN(B865/B864)</f>
        <v>0.00809830810184838</v>
      </c>
      <c r="J865" s="9" t="n">
        <f aca="false">LN(F865/F864)</f>
        <v>0.0139204609458038</v>
      </c>
      <c r="K865" s="9" t="n">
        <f aca="false">F865/F858-1</f>
        <v>-0.00789604750336148</v>
      </c>
      <c r="L865" s="9" t="n">
        <f aca="false">F865/F835-1</f>
        <v>-0.0237176068945368</v>
      </c>
      <c r="M865" s="9" t="n">
        <f aca="false">B865/B858-1</f>
        <v>-0.204682277445796</v>
      </c>
      <c r="N865" s="9" t="n">
        <f aca="false">B865/B835-1</f>
        <v>-0.275976622520834</v>
      </c>
      <c r="O865" s="8" t="n">
        <f aca="false">MAX(O864,F865)</f>
        <v>5645.35730015574</v>
      </c>
      <c r="P865" s="9" t="n">
        <f aca="false">F865/O865-1</f>
        <v>-0.239614020638242</v>
      </c>
      <c r="Q865" s="8" t="n">
        <f aca="false">MAX(Q864,B865)</f>
        <v>67541.7555081824</v>
      </c>
      <c r="R865" s="9" t="n">
        <f aca="false">B865/Q865-1</f>
        <v>-0.570181337109731</v>
      </c>
      <c r="S865" s="9" t="n">
        <f aca="false">B865/INDEX($B:$B,$E865)-1</f>
        <v>-0.3002906174195</v>
      </c>
      <c r="T865" s="0" t="n">
        <f aca="false">IF(AND($A865&gt;=CrashTest!$B$3,$A865&lt;=CrashTest!$C$3),1,IF(AND($A865&gt;=CrashTest!$B$4,$A865&lt;=CrashTest!$C$4),2,IF(AND($A865&gt;=CrashTest!$B$5,$A865&lt;=CrashTest!$C$5),3,IF(AND($A865&gt;=CrashTest!$B$6,$A865&lt;=CrashTest!$C$6),4,IF(AND($A865&gt;=CrashTest!$B$7,$A865&lt;=CrashTest!$C$7),5,0)))))</f>
        <v>3</v>
      </c>
      <c r="U865" s="8" t="n">
        <f aca="false">IF(T865=0,"",IF(T864=T865,MAX(U864,B865),B865))</f>
        <v>39641.852176505</v>
      </c>
      <c r="V865" s="9" t="n">
        <f aca="false">IF(T865=0,"",B865/U865-1)</f>
        <v>-0.267675311624456</v>
      </c>
      <c r="W865" s="8" t="n">
        <f aca="false">IF(T865=0,"",IF(T864=T865,MAX(W864,F865),F865))</f>
        <v>4418.51228799366</v>
      </c>
      <c r="X865" s="9" t="n">
        <f aca="false">IF(T865=0,"",F865/W865-1)</f>
        <v>-0.0284850963999106</v>
      </c>
    </row>
    <row r="866" customFormat="false" ht="15" hidden="false" customHeight="false" outlineLevel="0" collapsed="false">
      <c r="A866" s="5" t="n">
        <v>44694</v>
      </c>
      <c r="B866" s="6" t="n">
        <v>29285.9346718293</v>
      </c>
      <c r="C866" s="7" t="n">
        <v>20883.5927</v>
      </c>
      <c r="D866" s="0" t="n">
        <f aca="false">INT((ROW()-3)/30)</f>
        <v>28</v>
      </c>
      <c r="E866" s="0" t="n">
        <f aca="false">2+30*D866</f>
        <v>842</v>
      </c>
      <c r="F866" s="8" t="n">
        <f aca="false">INDEX($F:$F,$E866)*(2*B866/INDEX($B:$B,$E866)-C866/INDEX($C:$C,$E866))</f>
        <v>4282.18897445668</v>
      </c>
      <c r="G866" s="9" t="n">
        <f aca="false">B866/B865-1</f>
        <v>0.00879164360942064</v>
      </c>
      <c r="H866" s="9" t="n">
        <f aca="false">F866/F865-1</f>
        <v>-0.00243708752272509</v>
      </c>
      <c r="I866" s="9" t="n">
        <f aca="false">LN(B866/B865)</f>
        <v>0.00875322213844823</v>
      </c>
      <c r="J866" s="9" t="n">
        <f aca="false">LN(F866/F865)</f>
        <v>-0.00244006205430043</v>
      </c>
      <c r="K866" s="9" t="n">
        <f aca="false">F866/F859-1</f>
        <v>-0.00921658569223305</v>
      </c>
      <c r="L866" s="9" t="n">
        <f aca="false">F866/F836-1</f>
        <v>-0.038448472298508</v>
      </c>
      <c r="M866" s="9" t="n">
        <f aca="false">B866/B859-1</f>
        <v>-0.187472323874131</v>
      </c>
      <c r="N866" s="9" t="n">
        <f aca="false">B866/B836-1</f>
        <v>-0.288360296890868</v>
      </c>
      <c r="O866" s="8" t="n">
        <f aca="false">MAX(O865,F866)</f>
        <v>5645.35730015574</v>
      </c>
      <c r="P866" s="9" t="n">
        <f aca="false">F866/O866-1</f>
        <v>-0.241467147820999</v>
      </c>
      <c r="Q866" s="8" t="n">
        <f aca="false">MAX(Q865,B866)</f>
        <v>67541.7555081824</v>
      </c>
      <c r="R866" s="9" t="n">
        <f aca="false">B866/Q866-1</f>
        <v>-0.566402524608922</v>
      </c>
      <c r="S866" s="9" t="n">
        <f aca="false">B866/INDEX($B:$B,$E866)-1</f>
        <v>-0.294139021897685</v>
      </c>
      <c r="T866" s="0" t="n">
        <f aca="false">IF(AND($A866&gt;=CrashTest!$B$3,$A866&lt;=CrashTest!$C$3),1,IF(AND($A866&gt;=CrashTest!$B$4,$A866&lt;=CrashTest!$C$4),2,IF(AND($A866&gt;=CrashTest!$B$5,$A866&lt;=CrashTest!$C$5),3,IF(AND($A866&gt;=CrashTest!$B$6,$A866&lt;=CrashTest!$C$6),4,IF(AND($A866&gt;=CrashTest!$B$7,$A866&lt;=CrashTest!$C$7),5,0)))))</f>
        <v>3</v>
      </c>
      <c r="U866" s="8" t="n">
        <f aca="false">IF(T866=0,"",IF(T865=T866,MAX(U865,B866),B866))</f>
        <v>39641.852176505</v>
      </c>
      <c r="V866" s="9" t="n">
        <f aca="false">IF(T866=0,"",B866/U866-1)</f>
        <v>-0.261236973957878</v>
      </c>
      <c r="W866" s="8" t="n">
        <f aca="false">IF(T866=0,"",IF(T865=T866,MAX(W865,F866),F866))</f>
        <v>4418.51228799366</v>
      </c>
      <c r="X866" s="9" t="n">
        <f aca="false">IF(T866=0,"",F866/W866-1)</f>
        <v>-0.0308527632496157</v>
      </c>
    </row>
    <row r="867" customFormat="false" ht="15" hidden="false" customHeight="false" outlineLevel="0" collapsed="false">
      <c r="A867" s="5" t="n">
        <v>44695</v>
      </c>
      <c r="B867" s="6" t="n">
        <v>30051.935755114</v>
      </c>
      <c r="C867" s="7" t="n">
        <v>22684.6288</v>
      </c>
      <c r="D867" s="0" t="n">
        <f aca="false">INT((ROW()-3)/30)</f>
        <v>28</v>
      </c>
      <c r="E867" s="0" t="n">
        <f aca="false">2+30*D867</f>
        <v>842</v>
      </c>
      <c r="F867" s="8" t="n">
        <f aca="false">INDEX($F:$F,$E867)*(2*B867/INDEX($B:$B,$E867)-C867/INDEX($C:$C,$E867))</f>
        <v>4270.90746181753</v>
      </c>
      <c r="G867" s="9" t="n">
        <f aca="false">B867/B866-1</f>
        <v>0.0261559377178262</v>
      </c>
      <c r="H867" s="9" t="n">
        <f aca="false">F867/F866-1</f>
        <v>-0.00263452003319808</v>
      </c>
      <c r="I867" s="9" t="n">
        <f aca="false">LN(B867/B866)</f>
        <v>0.0258197212796164</v>
      </c>
      <c r="J867" s="9" t="n">
        <f aca="false">LN(F867/F866)</f>
        <v>-0.00263799648830355</v>
      </c>
      <c r="K867" s="9" t="n">
        <f aca="false">F867/F860-1</f>
        <v>-0.01020407262496</v>
      </c>
      <c r="L867" s="9" t="n">
        <f aca="false">F867/F837-1</f>
        <v>-0.0224004581001793</v>
      </c>
      <c r="M867" s="9" t="n">
        <f aca="false">B867/B860-1</f>
        <v>-0.153674270636771</v>
      </c>
      <c r="N867" s="9" t="n">
        <f aca="false">B867/B837-1</f>
        <v>-0.247129921779646</v>
      </c>
      <c r="O867" s="8" t="n">
        <f aca="false">MAX(O866,F867)</f>
        <v>5645.35730015574</v>
      </c>
      <c r="P867" s="9" t="n">
        <f aca="false">F867/O867-1</f>
        <v>-0.243465517815904</v>
      </c>
      <c r="Q867" s="8" t="n">
        <f aca="false">MAX(Q866,B867)</f>
        <v>67541.7555081824</v>
      </c>
      <c r="R867" s="9" t="n">
        <f aca="false">B867/Q867-1</f>
        <v>-0.555061376047987</v>
      </c>
      <c r="S867" s="9" t="n">
        <f aca="false">B867/INDEX($B:$B,$E867)-1</f>
        <v>-0.275676566116997</v>
      </c>
      <c r="T867" s="0" t="n">
        <f aca="false">IF(AND($A867&gt;=CrashTest!$B$3,$A867&lt;=CrashTest!$C$3),1,IF(AND($A867&gt;=CrashTest!$B$4,$A867&lt;=CrashTest!$C$4),2,IF(AND($A867&gt;=CrashTest!$B$5,$A867&lt;=CrashTest!$C$5),3,IF(AND($A867&gt;=CrashTest!$B$6,$A867&lt;=CrashTest!$C$6),4,IF(AND($A867&gt;=CrashTest!$B$7,$A867&lt;=CrashTest!$C$7),5,0)))))</f>
        <v>3</v>
      </c>
      <c r="U867" s="8" t="n">
        <f aca="false">IF(T867=0,"",IF(T866=T867,MAX(U866,B867),B867))</f>
        <v>39641.852176505</v>
      </c>
      <c r="V867" s="9" t="n">
        <f aca="false">IF(T867=0,"",B867/U867-1)</f>
        <v>-0.241913934260488</v>
      </c>
      <c r="W867" s="8" t="n">
        <f aca="false">IF(T867=0,"",IF(T866=T867,MAX(W866,F867),F867))</f>
        <v>4418.51228799366</v>
      </c>
      <c r="X867" s="9" t="n">
        <f aca="false">IF(T867=0,"",F867/W867-1)</f>
        <v>-0.0334060010599532</v>
      </c>
    </row>
    <row r="868" customFormat="false" ht="15" hidden="false" customHeight="false" outlineLevel="0" collapsed="false">
      <c r="A868" s="5" t="n">
        <v>44696</v>
      </c>
      <c r="B868" s="6" t="n">
        <v>31182.6212460549</v>
      </c>
      <c r="C868" s="7" t="n">
        <v>25442.10132</v>
      </c>
      <c r="D868" s="0" t="n">
        <f aca="false">INT((ROW()-3)/30)</f>
        <v>28</v>
      </c>
      <c r="E868" s="0" t="n">
        <f aca="false">2+30*D868</f>
        <v>842</v>
      </c>
      <c r="F868" s="8" t="n">
        <f aca="false">INDEX($F:$F,$E868)*(2*B868/INDEX($B:$B,$E868)-C868/INDEX($C:$C,$E868))</f>
        <v>4244.52969335967</v>
      </c>
      <c r="G868" s="9" t="n">
        <f aca="false">B868/B867-1</f>
        <v>0.0376243813428387</v>
      </c>
      <c r="H868" s="9" t="n">
        <f aca="false">F868/F867-1</f>
        <v>-0.00617615078146327</v>
      </c>
      <c r="I868" s="9" t="n">
        <f aca="false">LN(B868/B867)</f>
        <v>0.0369338515686601</v>
      </c>
      <c r="J868" s="9" t="n">
        <f aca="false">LN(F868/F867)</f>
        <v>-0.00619530209568938</v>
      </c>
      <c r="K868" s="9" t="n">
        <f aca="false">F868/F861-1</f>
        <v>-0.00994282531056701</v>
      </c>
      <c r="L868" s="9" t="n">
        <f aca="false">F868/F838-1</f>
        <v>-0.0350931289372468</v>
      </c>
      <c r="M868" s="9" t="n">
        <f aca="false">B868/B861-1</f>
        <v>-0.0844503162300061</v>
      </c>
      <c r="N868" s="9" t="n">
        <f aca="false">B868/B838-1</f>
        <v>-0.230577989211525</v>
      </c>
      <c r="O868" s="8" t="n">
        <f aca="false">MAX(O867,F868)</f>
        <v>5645.35730015574</v>
      </c>
      <c r="P868" s="9" t="n">
        <f aca="false">F868/O868-1</f>
        <v>-0.248137988849249</v>
      </c>
      <c r="Q868" s="8" t="n">
        <f aca="false">MAX(Q867,B868)</f>
        <v>67541.7555081824</v>
      </c>
      <c r="R868" s="9" t="n">
        <f aca="false">B868/Q868-1</f>
        <v>-0.538320835586258</v>
      </c>
      <c r="S868" s="9" t="n">
        <f aca="false">B868/INDEX($B:$B,$E868)-1</f>
        <v>-0.248424345025028</v>
      </c>
      <c r="T868" s="0" t="n">
        <f aca="false">IF(AND($A868&gt;=CrashTest!$B$3,$A868&lt;=CrashTest!$C$3),1,IF(AND($A868&gt;=CrashTest!$B$4,$A868&lt;=CrashTest!$C$4),2,IF(AND($A868&gt;=CrashTest!$B$5,$A868&lt;=CrashTest!$C$5),3,IF(AND($A868&gt;=CrashTest!$B$6,$A868&lt;=CrashTest!$C$6),4,IF(AND($A868&gt;=CrashTest!$B$7,$A868&lt;=CrashTest!$C$7),5,0)))))</f>
        <v>3</v>
      </c>
      <c r="U868" s="8" t="n">
        <f aca="false">IF(T868=0,"",IF(T867=T868,MAX(U867,B868),B868))</f>
        <v>39641.852176505</v>
      </c>
      <c r="V868" s="9" t="n">
        <f aca="false">IF(T868=0,"",B868/U868-1)</f>
        <v>-0.213391415032412</v>
      </c>
      <c r="W868" s="8" t="n">
        <f aca="false">IF(T868=0,"",IF(T867=T868,MAX(W867,F868),F868))</f>
        <v>4418.51228799366</v>
      </c>
      <c r="X868" s="9" t="n">
        <f aca="false">IF(T868=0,"",F868/W868-1)</f>
        <v>-0.0393758313418645</v>
      </c>
    </row>
    <row r="869" customFormat="false" ht="15" hidden="false" customHeight="false" outlineLevel="0" collapsed="false">
      <c r="A869" s="5" t="n">
        <v>44697</v>
      </c>
      <c r="B869" s="6" t="n">
        <v>29889.6124757452</v>
      </c>
      <c r="C869" s="7" t="n">
        <v>22279.03454</v>
      </c>
      <c r="D869" s="0" t="n">
        <f aca="false">INT((ROW()-3)/30)</f>
        <v>28</v>
      </c>
      <c r="E869" s="0" t="n">
        <f aca="false">2+30*D869</f>
        <v>842</v>
      </c>
      <c r="F869" s="8" t="n">
        <f aca="false">INDEX($F:$F,$E869)*(2*B869/INDEX($B:$B,$E869)-C869/INDEX($C:$C,$E869))</f>
        <v>4275.6499383106</v>
      </c>
      <c r="G869" s="9" t="n">
        <f aca="false">B869/B868-1</f>
        <v>-0.0414656856492872</v>
      </c>
      <c r="H869" s="9" t="n">
        <f aca="false">F869/F868-1</f>
        <v>0.00733184762486605</v>
      </c>
      <c r="I869" s="9" t="n">
        <f aca="false">LN(B869/B868)</f>
        <v>-0.042349917084336</v>
      </c>
      <c r="J869" s="9" t="n">
        <f aca="false">LN(F869/F868)</f>
        <v>0.00730510028876218</v>
      </c>
      <c r="K869" s="9" t="n">
        <f aca="false">F869/F862-1</f>
        <v>-0.0171979421293937</v>
      </c>
      <c r="L869" s="9" t="n">
        <f aca="false">F869/F839-1</f>
        <v>-0.0274085442775656</v>
      </c>
      <c r="M869" s="9" t="n">
        <f aca="false">B869/B862-1</f>
        <v>-0.018658835196584</v>
      </c>
      <c r="N869" s="9" t="n">
        <f aca="false">B869/B839-1</f>
        <v>-0.260882371345491</v>
      </c>
      <c r="O869" s="8" t="n">
        <f aca="false">MAX(O868,F869)</f>
        <v>5645.35730015574</v>
      </c>
      <c r="P869" s="9" t="n">
        <f aca="false">F869/O869-1</f>
        <v>-0.242625451148566</v>
      </c>
      <c r="Q869" s="8" t="n">
        <f aca="false">MAX(Q868,B869)</f>
        <v>67541.7555081824</v>
      </c>
      <c r="R869" s="9" t="n">
        <f aca="false">B869/Q869-1</f>
        <v>-0.557464678688664</v>
      </c>
      <c r="S869" s="9" t="n">
        <f aca="false">B869/INDEX($B:$B,$E869)-1</f>
        <v>-0.279588944875877</v>
      </c>
      <c r="T869" s="0" t="n">
        <f aca="false">IF(AND($A869&gt;=CrashTest!$B$3,$A869&lt;=CrashTest!$C$3),1,IF(AND($A869&gt;=CrashTest!$B$4,$A869&lt;=CrashTest!$C$4),2,IF(AND($A869&gt;=CrashTest!$B$5,$A869&lt;=CrashTest!$C$5),3,IF(AND($A869&gt;=CrashTest!$B$6,$A869&lt;=CrashTest!$C$6),4,IF(AND($A869&gt;=CrashTest!$B$7,$A869&lt;=CrashTest!$C$7),5,0)))))</f>
        <v>3</v>
      </c>
      <c r="U869" s="8" t="n">
        <f aca="false">IF(T869=0,"",IF(T868=T869,MAX(U868,B869),B869))</f>
        <v>39641.852176505</v>
      </c>
      <c r="V869" s="9" t="n">
        <f aca="false">IF(T869=0,"",B869/U869-1)</f>
        <v>-0.246008679345709</v>
      </c>
      <c r="W869" s="8" t="n">
        <f aca="false">IF(T869=0,"",IF(T868=T869,MAX(W868,F869),F869))</f>
        <v>4418.51228799366</v>
      </c>
      <c r="X869" s="9" t="n">
        <f aca="false">IF(T869=0,"",F869/W869-1)</f>
        <v>-0.0323326813124993</v>
      </c>
    </row>
    <row r="870" customFormat="false" ht="15" hidden="false" customHeight="false" outlineLevel="0" collapsed="false">
      <c r="A870" s="5" t="n">
        <v>44698</v>
      </c>
      <c r="B870" s="6" t="n">
        <v>30438.1944476914</v>
      </c>
      <c r="C870" s="7" t="n">
        <v>23541.10752</v>
      </c>
      <c r="D870" s="0" t="n">
        <f aca="false">INT((ROW()-3)/30)</f>
        <v>28</v>
      </c>
      <c r="E870" s="0" t="n">
        <f aca="false">2+30*D870</f>
        <v>842</v>
      </c>
      <c r="F870" s="8" t="n">
        <f aca="false">INDEX($F:$F,$E870)*(2*B870/INDEX($B:$B,$E870)-C870/INDEX($C:$C,$E870))</f>
        <v>4270.29830155983</v>
      </c>
      <c r="G870" s="9" t="n">
        <f aca="false">B870/B869-1</f>
        <v>0.018353599344634</v>
      </c>
      <c r="H870" s="9" t="n">
        <f aca="false">F870/F869-1</f>
        <v>-0.00125165456199217</v>
      </c>
      <c r="I870" s="9" t="n">
        <f aca="false">LN(B870/B869)</f>
        <v>0.0181872049141836</v>
      </c>
      <c r="J870" s="9" t="n">
        <f aca="false">LN(F870/F869)</f>
        <v>-0.00125243853580799</v>
      </c>
      <c r="K870" s="9" t="n">
        <f aca="false">F870/F863-1</f>
        <v>0.0003406171595981</v>
      </c>
      <c r="L870" s="9" t="n">
        <f aca="false">F870/F840-1</f>
        <v>-0.0132573506163435</v>
      </c>
      <c r="M870" s="9" t="n">
        <f aca="false">B870/B863-1</f>
        <v>-0.0178292226800694</v>
      </c>
      <c r="N870" s="9" t="n">
        <f aca="false">B870/B840-1</f>
        <v>-0.233387229530097</v>
      </c>
      <c r="O870" s="8" t="n">
        <f aca="false">MAX(O869,F870)</f>
        <v>5645.35730015574</v>
      </c>
      <c r="P870" s="9" t="n">
        <f aca="false">F870/O870-1</f>
        <v>-0.243573422457773</v>
      </c>
      <c r="Q870" s="8" t="n">
        <f aca="false">MAX(Q869,B870)</f>
        <v>67541.7555081824</v>
      </c>
      <c r="R870" s="9" t="n">
        <f aca="false">B870/Q870-1</f>
        <v>-0.549342562705467</v>
      </c>
      <c r="S870" s="9" t="n">
        <f aca="false">B870/INDEX($B:$B,$E870)-1</f>
        <v>-0.266366809006684</v>
      </c>
      <c r="T870" s="0" t="n">
        <f aca="false">IF(AND($A870&gt;=CrashTest!$B$3,$A870&lt;=CrashTest!$C$3),1,IF(AND($A870&gt;=CrashTest!$B$4,$A870&lt;=CrashTest!$C$4),2,IF(AND($A870&gt;=CrashTest!$B$5,$A870&lt;=CrashTest!$C$5),3,IF(AND($A870&gt;=CrashTest!$B$6,$A870&lt;=CrashTest!$C$6),4,IF(AND($A870&gt;=CrashTest!$B$7,$A870&lt;=CrashTest!$C$7),5,0)))))</f>
        <v>3</v>
      </c>
      <c r="U870" s="8" t="n">
        <f aca="false">IF(T870=0,"",IF(T869=T870,MAX(U869,B870),B870))</f>
        <v>39641.852176505</v>
      </c>
      <c r="V870" s="9" t="n">
        <f aca="false">IF(T870=0,"",B870/U870-1)</f>
        <v>-0.232170224737088</v>
      </c>
      <c r="W870" s="8" t="n">
        <f aca="false">IF(T870=0,"",IF(T869=T870,MAX(W869,F870),F870))</f>
        <v>4418.51228799366</v>
      </c>
      <c r="X870" s="9" t="n">
        <f aca="false">IF(T870=0,"",F870/W870-1)</f>
        <v>-0.0335438665264254</v>
      </c>
    </row>
    <row r="871" customFormat="false" ht="15" hidden="false" customHeight="false" outlineLevel="0" collapsed="false">
      <c r="A871" s="5" t="n">
        <v>44699</v>
      </c>
      <c r="B871" s="6" t="n">
        <v>28771.2204786675</v>
      </c>
      <c r="C871" s="7" t="n">
        <v>19714.0121</v>
      </c>
      <c r="D871" s="0" t="n">
        <f aca="false">INT((ROW()-3)/30)</f>
        <v>28</v>
      </c>
      <c r="E871" s="0" t="n">
        <f aca="false">2+30*D871</f>
        <v>842</v>
      </c>
      <c r="F871" s="8" t="n">
        <f aca="false">INDEX($F:$F,$E871)*(2*B871/INDEX($B:$B,$E871)-C871/INDEX($C:$C,$E871))</f>
        <v>4285.77812391697</v>
      </c>
      <c r="G871" s="9" t="n">
        <f aca="false">B871/B870-1</f>
        <v>-0.0547658624064783</v>
      </c>
      <c r="H871" s="9" t="n">
        <f aca="false">F871/F870-1</f>
        <v>0.00362499789569326</v>
      </c>
      <c r="I871" s="9" t="n">
        <f aca="false">LN(B871/B870)</f>
        <v>-0.0563226175277568</v>
      </c>
      <c r="J871" s="9" t="n">
        <f aca="false">LN(F871/F870)</f>
        <v>0.00361844342600483</v>
      </c>
      <c r="K871" s="9" t="n">
        <f aca="false">F871/F864-1</f>
        <v>0.012394387065088</v>
      </c>
      <c r="L871" s="9" t="n">
        <f aca="false">F871/F841-1</f>
        <v>-0.0281751936528684</v>
      </c>
      <c r="M871" s="9" t="n">
        <f aca="false">B871/B864-1</f>
        <v>-0.000879839323535747</v>
      </c>
      <c r="N871" s="9" t="n">
        <f aca="false">B871/B841-1</f>
        <v>-0.295149169608621</v>
      </c>
      <c r="O871" s="8" t="n">
        <f aca="false">MAX(O870,F871)</f>
        <v>5645.35730015574</v>
      </c>
      <c r="P871" s="9" t="n">
        <f aca="false">F871/O871-1</f>
        <v>-0.240831377705936</v>
      </c>
      <c r="Q871" s="8" t="n">
        <f aca="false">MAX(Q870,B871)</f>
        <v>67541.7555081824</v>
      </c>
      <c r="R871" s="9" t="n">
        <f aca="false">B871/Q871-1</f>
        <v>-0.574023205908795</v>
      </c>
      <c r="S871" s="9" t="n">
        <f aca="false">B871/INDEX($B:$B,$E871)-1</f>
        <v>-0.30654486340145</v>
      </c>
      <c r="T871" s="0" t="n">
        <f aca="false">IF(AND($A871&gt;=CrashTest!$B$3,$A871&lt;=CrashTest!$C$3),1,IF(AND($A871&gt;=CrashTest!$B$4,$A871&lt;=CrashTest!$C$4),2,IF(AND($A871&gt;=CrashTest!$B$5,$A871&lt;=CrashTest!$C$5),3,IF(AND($A871&gt;=CrashTest!$B$6,$A871&lt;=CrashTest!$C$6),4,IF(AND($A871&gt;=CrashTest!$B$7,$A871&lt;=CrashTest!$C$7),5,0)))))</f>
        <v>3</v>
      </c>
      <c r="U871" s="8" t="n">
        <f aca="false">IF(T871=0,"",IF(T870=T871,MAX(U870,B871),B871))</f>
        <v>39641.852176505</v>
      </c>
      <c r="V871" s="9" t="n">
        <f aca="false">IF(T871=0,"",B871/U871-1)</f>
        <v>-0.274221084560734</v>
      </c>
      <c r="W871" s="8" t="n">
        <f aca="false">IF(T871=0,"",IF(T870=T871,MAX(W870,F871),F871))</f>
        <v>4418.51228799366</v>
      </c>
      <c r="X871" s="9" t="n">
        <f aca="false">IF(T871=0,"",F871/W871-1)</f>
        <v>-0.0300404650763038</v>
      </c>
    </row>
    <row r="872" customFormat="false" ht="15" hidden="false" customHeight="false" outlineLevel="0" collapsed="false">
      <c r="A872" s="5" t="n">
        <v>44700</v>
      </c>
      <c r="B872" s="6" t="n">
        <v>30257.8852483928</v>
      </c>
      <c r="C872" s="7" t="n">
        <v>22950.25195</v>
      </c>
      <c r="D872" s="0" t="n">
        <f aca="false">INT((ROW()-3)/30)</f>
        <v>28</v>
      </c>
      <c r="E872" s="0" t="n">
        <f aca="false">2+30*D872</f>
        <v>842</v>
      </c>
      <c r="F872" s="8" t="n">
        <f aca="false">INDEX($F:$F,$E872)*(2*B872/INDEX($B:$B,$E872)-C872/INDEX($C:$C,$E872))</f>
        <v>4289.35288533065</v>
      </c>
      <c r="G872" s="9" t="n">
        <f aca="false">B872/B871-1</f>
        <v>0.0516719397019529</v>
      </c>
      <c r="H872" s="9" t="n">
        <f aca="false">F872/F871-1</f>
        <v>0.000834098572142006</v>
      </c>
      <c r="I872" s="9" t="n">
        <f aca="false">LN(B872/B871)</f>
        <v>0.0503812212921668</v>
      </c>
      <c r="J872" s="9" t="n">
        <f aca="false">LN(F872/F871)</f>
        <v>0.000833750905240194</v>
      </c>
      <c r="K872" s="9" t="n">
        <f aca="false">F872/F865-1</f>
        <v>-0.000768209330101133</v>
      </c>
      <c r="L872" s="9" t="n">
        <f aca="false">F872/F842-1</f>
        <v>-0.0439930087395621</v>
      </c>
      <c r="M872" s="9" t="n">
        <f aca="false">B872/B865-1</f>
        <v>0.042271729890627</v>
      </c>
      <c r="N872" s="9" t="n">
        <f aca="false">B872/B842-1</f>
        <v>-0.27071269139712</v>
      </c>
      <c r="O872" s="8" t="n">
        <f aca="false">MAX(O871,F872)</f>
        <v>5645.35730015574</v>
      </c>
      <c r="P872" s="9" t="n">
        <f aca="false">F872/O872-1</f>
        <v>-0.240198156242066</v>
      </c>
      <c r="Q872" s="8" t="n">
        <f aca="false">MAX(Q871,B872)</f>
        <v>67541.7555081824</v>
      </c>
      <c r="R872" s="9" t="n">
        <f aca="false">B872/Q872-1</f>
        <v>-0.552012158690084</v>
      </c>
      <c r="S872" s="9" t="n">
        <f aca="false">B872/INDEX($B:$B,$E872)-1</f>
        <v>-0.27071269139712</v>
      </c>
      <c r="T872" s="0" t="n">
        <f aca="false">IF(AND($A872&gt;=CrashTest!$B$3,$A872&lt;=CrashTest!$C$3),1,IF(AND($A872&gt;=CrashTest!$B$4,$A872&lt;=CrashTest!$C$4),2,IF(AND($A872&gt;=CrashTest!$B$5,$A872&lt;=CrashTest!$C$5),3,IF(AND($A872&gt;=CrashTest!$B$6,$A872&lt;=CrashTest!$C$6),4,IF(AND($A872&gt;=CrashTest!$B$7,$A872&lt;=CrashTest!$C$7),5,0)))))</f>
        <v>3</v>
      </c>
      <c r="U872" s="8" t="n">
        <f aca="false">IF(T872=0,"",IF(T871=T872,MAX(U871,B872),B872))</f>
        <v>39641.852176505</v>
      </c>
      <c r="V872" s="9" t="n">
        <f aca="false">IF(T872=0,"",B872/U872-1)</f>
        <v>-0.236718680205208</v>
      </c>
      <c r="W872" s="8" t="n">
        <f aca="false">IF(T872=0,"",IF(T871=T872,MAX(W871,F872),F872))</f>
        <v>4418.51228799366</v>
      </c>
      <c r="X872" s="9" t="n">
        <f aca="false">IF(T872=0,"",F872/W872-1)</f>
        <v>-0.0292314232131885</v>
      </c>
    </row>
    <row r="873" customFormat="false" ht="15" hidden="false" customHeight="false" outlineLevel="0" collapsed="false">
      <c r="A873" s="5" t="n">
        <v>44701</v>
      </c>
      <c r="B873" s="6" t="n">
        <v>29224.245998422</v>
      </c>
      <c r="C873" s="7" t="n">
        <v>21420.89314</v>
      </c>
      <c r="D873" s="0" t="n">
        <f aca="false">INT((ROW()-3)/30)</f>
        <v>29</v>
      </c>
      <c r="E873" s="0" t="n">
        <f aca="false">2+30*D873</f>
        <v>872</v>
      </c>
      <c r="F873" s="8" t="n">
        <f aca="false">INDEX($F:$F,$E873)*(2*B873/INDEX($B:$B,$E873)-C873/INDEX($C:$C,$E873))</f>
        <v>4282.12970455893</v>
      </c>
      <c r="G873" s="9" t="n">
        <f aca="false">B873/B872-1</f>
        <v>-0.034160987837896</v>
      </c>
      <c r="H873" s="9" t="n">
        <f aca="false">F873/F872-1</f>
        <v>-0.00168397913737062</v>
      </c>
      <c r="I873" s="9" t="n">
        <f aca="false">LN(B873/B872)</f>
        <v>-0.0347581127344496</v>
      </c>
      <c r="J873" s="9" t="n">
        <f aca="false">LN(F873/F872)</f>
        <v>-0.00168539862405264</v>
      </c>
      <c r="K873" s="9" t="n">
        <f aca="false">F873/F866-1</f>
        <v>-1.38410280584589E-005</v>
      </c>
      <c r="L873" s="9" t="n">
        <f aca="false">F873/F843-1</f>
        <v>-0.0464482518043448</v>
      </c>
      <c r="M873" s="9" t="n">
        <f aca="false">B873/B866-1</f>
        <v>-0.00210642665493077</v>
      </c>
      <c r="N873" s="9" t="n">
        <f aca="false">B873/B843-1</f>
        <v>-0.29402606741631</v>
      </c>
      <c r="O873" s="8" t="n">
        <f aca="false">MAX(O872,F873)</f>
        <v>5645.35730015574</v>
      </c>
      <c r="P873" s="9" t="n">
        <f aca="false">F873/O873-1</f>
        <v>-0.24147764669549</v>
      </c>
      <c r="Q873" s="8" t="n">
        <f aca="false">MAX(Q872,B873)</f>
        <v>67541.7555081824</v>
      </c>
      <c r="R873" s="9" t="n">
        <f aca="false">B873/Q873-1</f>
        <v>-0.567315865888597</v>
      </c>
      <c r="S873" s="9" t="n">
        <f aca="false">B873/INDEX($B:$B,$E873)-1</f>
        <v>-0.034160987837896</v>
      </c>
      <c r="T873" s="0" t="n">
        <f aca="false">IF(AND($A873&gt;=CrashTest!$B$3,$A873&lt;=CrashTest!$C$3),1,IF(AND($A873&gt;=CrashTest!$B$4,$A873&lt;=CrashTest!$C$4),2,IF(AND($A873&gt;=CrashTest!$B$5,$A873&lt;=CrashTest!$C$5),3,IF(AND($A873&gt;=CrashTest!$B$6,$A873&lt;=CrashTest!$C$6),4,IF(AND($A873&gt;=CrashTest!$B$7,$A873&lt;=CrashTest!$C$7),5,0)))))</f>
        <v>3</v>
      </c>
      <c r="U873" s="8" t="n">
        <f aca="false">IF(T873=0,"",IF(T872=T873,MAX(U872,B873),B873))</f>
        <v>39641.852176505</v>
      </c>
      <c r="V873" s="9" t="n">
        <f aca="false">IF(T873=0,"",B873/U873-1)</f>
        <v>-0.262793124087611</v>
      </c>
      <c r="W873" s="8" t="n">
        <f aca="false">IF(T873=0,"",IF(T872=T873,MAX(W872,F873),F873))</f>
        <v>4418.51228799366</v>
      </c>
      <c r="X873" s="9" t="n">
        <f aca="false">IF(T873=0,"",F873/W873-1)</f>
        <v>-0.0308661772437124</v>
      </c>
    </row>
    <row r="874" customFormat="false" ht="15" hidden="false" customHeight="false" outlineLevel="0" collapsed="false">
      <c r="A874" s="5" t="n">
        <v>44702</v>
      </c>
      <c r="B874" s="6" t="n">
        <v>29420.0782857978</v>
      </c>
      <c r="C874" s="7" t="n">
        <v>21763.36387</v>
      </c>
      <c r="D874" s="0" t="n">
        <f aca="false">INT((ROW()-3)/30)</f>
        <v>29</v>
      </c>
      <c r="E874" s="0" t="n">
        <f aca="false">2+30*D874</f>
        <v>872</v>
      </c>
      <c r="F874" s="8" t="n">
        <f aca="false">INDEX($F:$F,$E874)*(2*B874/INDEX($B:$B,$E874)-C874/INDEX($C:$C,$E874))</f>
        <v>4273.64496569544</v>
      </c>
      <c r="G874" s="9" t="n">
        <f aca="false">B874/B873-1</f>
        <v>0.00670102104212966</v>
      </c>
      <c r="H874" s="9" t="n">
        <f aca="false">F874/F873-1</f>
        <v>-0.00198142967375736</v>
      </c>
      <c r="I874" s="9" t="n">
        <f aca="false">LN(B874/B873)</f>
        <v>0.00667866899940315</v>
      </c>
      <c r="J874" s="9" t="n">
        <f aca="false">LN(F874/F873)</f>
        <v>-0.00198339530246594</v>
      </c>
      <c r="K874" s="9" t="n">
        <f aca="false">F874/F867-1</f>
        <v>0.000640965392573412</v>
      </c>
      <c r="L874" s="9" t="n">
        <f aca="false">F874/F844-1</f>
        <v>-0.0412715816107075</v>
      </c>
      <c r="M874" s="9" t="n">
        <f aca="false">B874/B867-1</f>
        <v>-0.0210255164414384</v>
      </c>
      <c r="N874" s="9" t="n">
        <f aca="false">B874/B844-1</f>
        <v>-0.272815145848723</v>
      </c>
      <c r="O874" s="8" t="n">
        <f aca="false">MAX(O873,F874)</f>
        <v>5645.35730015574</v>
      </c>
      <c r="P874" s="9" t="n">
        <f aca="false">F874/O874-1</f>
        <v>-0.242980605394535</v>
      </c>
      <c r="Q874" s="8" t="n">
        <f aca="false">MAX(Q873,B874)</f>
        <v>67541.7555081824</v>
      </c>
      <c r="R874" s="9" t="n">
        <f aca="false">B874/Q874-1</f>
        <v>-0.564416440401321</v>
      </c>
      <c r="S874" s="9" t="n">
        <f aca="false">B874/INDEX($B:$B,$E874)-1</f>
        <v>-0.0276888802940879</v>
      </c>
      <c r="T874" s="0" t="n">
        <f aca="false">IF(AND($A874&gt;=CrashTest!$B$3,$A874&lt;=CrashTest!$C$3),1,IF(AND($A874&gt;=CrashTest!$B$4,$A874&lt;=CrashTest!$C$4),2,IF(AND($A874&gt;=CrashTest!$B$5,$A874&lt;=CrashTest!$C$5),3,IF(AND($A874&gt;=CrashTest!$B$6,$A874&lt;=CrashTest!$C$6),4,IF(AND($A874&gt;=CrashTest!$B$7,$A874&lt;=CrashTest!$C$7),5,0)))))</f>
        <v>3</v>
      </c>
      <c r="U874" s="8" t="n">
        <f aca="false">IF(T874=0,"",IF(T873=T874,MAX(U873,B874),B874))</f>
        <v>39641.852176505</v>
      </c>
      <c r="V874" s="9" t="n">
        <f aca="false">IF(T874=0,"",B874/U874-1)</f>
        <v>-0.257853085299719</v>
      </c>
      <c r="W874" s="8" t="n">
        <f aca="false">IF(T874=0,"",IF(T873=T874,MAX(W873,F874),F874))</f>
        <v>4418.51228799366</v>
      </c>
      <c r="X874" s="9" t="n">
        <f aca="false">IF(T874=0,"",F874/W874-1)</f>
        <v>-0.0327864477579636</v>
      </c>
    </row>
    <row r="875" customFormat="false" ht="15" hidden="false" customHeight="false" outlineLevel="0" collapsed="false">
      <c r="A875" s="5" t="n">
        <v>44703</v>
      </c>
      <c r="B875" s="6" t="n">
        <v>30331.87514173</v>
      </c>
      <c r="C875" s="7" t="n">
        <v>22919.18135</v>
      </c>
      <c r="D875" s="0" t="n">
        <f aca="false">INT((ROW()-3)/30)</f>
        <v>29</v>
      </c>
      <c r="E875" s="0" t="n">
        <f aca="false">2+30*D875</f>
        <v>872</v>
      </c>
      <c r="F875" s="8" t="n">
        <f aca="false">INDEX($F:$F,$E875)*(2*B875/INDEX($B:$B,$E875)-C875/INDEX($C:$C,$E875))</f>
        <v>4316.13750431746</v>
      </c>
      <c r="G875" s="9" t="n">
        <f aca="false">B875/B874-1</f>
        <v>0.0309923327557005</v>
      </c>
      <c r="H875" s="9" t="n">
        <f aca="false">F875/F874-1</f>
        <v>0.00994292669679031</v>
      </c>
      <c r="I875" s="9" t="n">
        <f aca="false">LN(B875/B874)</f>
        <v>0.0305217683007693</v>
      </c>
      <c r="J875" s="9" t="n">
        <f aca="false">LN(F875/F874)</f>
        <v>0.00989382103551872</v>
      </c>
      <c r="K875" s="9" t="n">
        <f aca="false">F875/F868-1</f>
        <v>0.0168706113824137</v>
      </c>
      <c r="L875" s="9" t="n">
        <f aca="false">F875/F845-1</f>
        <v>-0.0294008805859081</v>
      </c>
      <c r="M875" s="9" t="n">
        <f aca="false">B875/B868-1</f>
        <v>-0.0272827001172178</v>
      </c>
      <c r="N875" s="9" t="n">
        <f aca="false">B875/B845-1</f>
        <v>-0.236703020635735</v>
      </c>
      <c r="O875" s="8" t="n">
        <f aca="false">MAX(O874,F875)</f>
        <v>5645.35730015574</v>
      </c>
      <c r="P875" s="9" t="n">
        <f aca="false">F875/O875-1</f>
        <v>-0.235453617045925</v>
      </c>
      <c r="Q875" s="8" t="n">
        <f aca="false">MAX(Q874,B875)</f>
        <v>67541.7555081824</v>
      </c>
      <c r="R875" s="9" t="n">
        <f aca="false">B875/Q875-1</f>
        <v>-0.550916689779326</v>
      </c>
      <c r="S875" s="9" t="n">
        <f aca="false">B875/INDEX($B:$B,$E875)-1</f>
        <v>0.00244530946990529</v>
      </c>
      <c r="T875" s="0" t="n">
        <f aca="false">IF(AND($A875&gt;=CrashTest!$B$3,$A875&lt;=CrashTest!$C$3),1,IF(AND($A875&gt;=CrashTest!$B$4,$A875&lt;=CrashTest!$C$4),2,IF(AND($A875&gt;=CrashTest!$B$5,$A875&lt;=CrashTest!$C$5),3,IF(AND($A875&gt;=CrashTest!$B$6,$A875&lt;=CrashTest!$C$6),4,IF(AND($A875&gt;=CrashTest!$B$7,$A875&lt;=CrashTest!$C$7),5,0)))))</f>
        <v>3</v>
      </c>
      <c r="U875" s="8" t="n">
        <f aca="false">IF(T875=0,"",IF(T874=T875,MAX(U874,B875),B875))</f>
        <v>39641.852176505</v>
      </c>
      <c r="V875" s="9" t="n">
        <f aca="false">IF(T875=0,"",B875/U875-1)</f>
        <v>-0.234852221165712</v>
      </c>
      <c r="W875" s="8" t="n">
        <f aca="false">IF(T875=0,"",IF(T874=T875,MAX(W874,F875),F875))</f>
        <v>4418.51228799366</v>
      </c>
      <c r="X875" s="9" t="n">
        <f aca="false">IF(T875=0,"",F875/W875-1)</f>
        <v>-0.0231695143078788</v>
      </c>
    </row>
    <row r="876" customFormat="false" ht="15" hidden="false" customHeight="false" outlineLevel="0" collapsed="false">
      <c r="A876" s="5" t="n">
        <v>44704</v>
      </c>
      <c r="B876" s="6" t="n">
        <v>29088.2515419638</v>
      </c>
      <c r="C876" s="7" t="n">
        <v>21328.51584</v>
      </c>
      <c r="D876" s="0" t="n">
        <f aca="false">INT((ROW()-3)/30)</f>
        <v>29</v>
      </c>
      <c r="E876" s="0" t="n">
        <f aca="false">2+30*D876</f>
        <v>872</v>
      </c>
      <c r="F876" s="8" t="n">
        <f aca="false">INDEX($F:$F,$E876)*(2*B876/INDEX($B:$B,$E876)-C876/INDEX($C:$C,$E876))</f>
        <v>4260.83771987512</v>
      </c>
      <c r="G876" s="9" t="n">
        <f aca="false">B876/B875-1</f>
        <v>-0.041000551200847</v>
      </c>
      <c r="H876" s="9" t="n">
        <f aca="false">F876/F875-1</f>
        <v>-0.0128123314855043</v>
      </c>
      <c r="I876" s="9" t="n">
        <f aca="false">LN(B876/B875)</f>
        <v>-0.0418647788651278</v>
      </c>
      <c r="J876" s="9" t="n">
        <f aca="false">LN(F876/F875)</f>
        <v>-0.0128951172841372</v>
      </c>
      <c r="K876" s="9" t="n">
        <f aca="false">F876/F869-1</f>
        <v>-0.00346431972897465</v>
      </c>
      <c r="L876" s="9" t="n">
        <f aca="false">F876/F846-1</f>
        <v>-0.0450570692903878</v>
      </c>
      <c r="M876" s="9" t="n">
        <f aca="false">B876/B869-1</f>
        <v>-0.0268106832911162</v>
      </c>
      <c r="N876" s="9" t="n">
        <f aca="false">B876/B846-1</f>
        <v>-0.265122599494532</v>
      </c>
      <c r="O876" s="8" t="n">
        <f aca="false">MAX(O875,F876)</f>
        <v>5645.35730015574</v>
      </c>
      <c r="P876" s="9" t="n">
        <f aca="false">F876/O876-1</f>
        <v>-0.245249238740376</v>
      </c>
      <c r="Q876" s="8" t="n">
        <f aca="false">MAX(Q875,B876)</f>
        <v>67541.7555081824</v>
      </c>
      <c r="R876" s="9" t="n">
        <f aca="false">B876/Q876-1</f>
        <v>-0.569329353033474</v>
      </c>
      <c r="S876" s="9" t="n">
        <f aca="false">B876/INDEX($B:$B,$E876)-1</f>
        <v>-0.0386555007670645</v>
      </c>
      <c r="T876" s="0" t="n">
        <f aca="false">IF(AND($A876&gt;=CrashTest!$B$3,$A876&lt;=CrashTest!$C$3),1,IF(AND($A876&gt;=CrashTest!$B$4,$A876&lt;=CrashTest!$C$4),2,IF(AND($A876&gt;=CrashTest!$B$5,$A876&lt;=CrashTest!$C$5),3,IF(AND($A876&gt;=CrashTest!$B$6,$A876&lt;=CrashTest!$C$6),4,IF(AND($A876&gt;=CrashTest!$B$7,$A876&lt;=CrashTest!$C$7),5,0)))))</f>
        <v>3</v>
      </c>
      <c r="U876" s="8" t="n">
        <f aca="false">IF(T876=0,"",IF(T875=T876,MAX(U875,B876),B876))</f>
        <v>39641.852176505</v>
      </c>
      <c r="V876" s="9" t="n">
        <f aca="false">IF(T876=0,"",B876/U876-1)</f>
        <v>-0.266223701848021</v>
      </c>
      <c r="W876" s="8" t="n">
        <f aca="false">IF(T876=0,"",IF(T875=T876,MAX(W875,F876),F876))</f>
        <v>4418.51228799366</v>
      </c>
      <c r="X876" s="9" t="n">
        <f aca="false">IF(T876=0,"",F876/W876-1)</f>
        <v>-0.0356849902957125</v>
      </c>
    </row>
    <row r="877" customFormat="false" ht="15" hidden="false" customHeight="false" outlineLevel="0" collapsed="false">
      <c r="A877" s="5" t="n">
        <v>44705</v>
      </c>
      <c r="B877" s="6" t="n">
        <v>29643.6837556984</v>
      </c>
      <c r="C877" s="7" t="n">
        <v>22071.58273</v>
      </c>
      <c r="D877" s="0" t="n">
        <f aca="false">INT((ROW()-3)/30)</f>
        <v>29</v>
      </c>
      <c r="E877" s="0" t="n">
        <f aca="false">2+30*D877</f>
        <v>872</v>
      </c>
      <c r="F877" s="8" t="n">
        <f aca="false">INDEX($F:$F,$E877)*(2*B877/INDEX($B:$B,$E877)-C877/INDEX($C:$C,$E877))</f>
        <v>4279.43607156449</v>
      </c>
      <c r="G877" s="9" t="n">
        <f aca="false">B877/B876-1</f>
        <v>0.0190947267123742</v>
      </c>
      <c r="H877" s="9" t="n">
        <f aca="false">F877/F876-1</f>
        <v>0.00436495189727815</v>
      </c>
      <c r="I877" s="9" t="n">
        <f aca="false">LN(B877/B876)</f>
        <v>0.0189147103835981</v>
      </c>
      <c r="J877" s="9" t="n">
        <f aca="false">LN(F877/F876)</f>
        <v>0.00435545312583465</v>
      </c>
      <c r="K877" s="9" t="n">
        <f aca="false">F877/F870-1</f>
        <v>0.00213984348618324</v>
      </c>
      <c r="L877" s="9" t="n">
        <f aca="false">F877/F847-1</f>
        <v>-0.0364416841297358</v>
      </c>
      <c r="M877" s="9" t="n">
        <f aca="false">B877/B870-1</f>
        <v>-0.0261024251408336</v>
      </c>
      <c r="N877" s="9" t="n">
        <f aca="false">B877/B847-1</f>
        <v>-0.249748188518305</v>
      </c>
      <c r="O877" s="8" t="n">
        <f aca="false">MAX(O876,F877)</f>
        <v>5645.35730015574</v>
      </c>
      <c r="P877" s="9" t="n">
        <f aca="false">F877/O877-1</f>
        <v>-0.241954787973043</v>
      </c>
      <c r="Q877" s="8" t="n">
        <f aca="false">MAX(Q876,B877)</f>
        <v>67541.7555081824</v>
      </c>
      <c r="R877" s="9" t="n">
        <f aca="false">B877/Q877-1</f>
        <v>-0.561105814726607</v>
      </c>
      <c r="S877" s="9" t="n">
        <f aca="false">B877/INDEX($B:$B,$E877)-1</f>
        <v>-0.0202988902777673</v>
      </c>
      <c r="T877" s="0" t="n">
        <f aca="false">IF(AND($A877&gt;=CrashTest!$B$3,$A877&lt;=CrashTest!$C$3),1,IF(AND($A877&gt;=CrashTest!$B$4,$A877&lt;=CrashTest!$C$4),2,IF(AND($A877&gt;=CrashTest!$B$5,$A877&lt;=CrashTest!$C$5),3,IF(AND($A877&gt;=CrashTest!$B$6,$A877&lt;=CrashTest!$C$6),4,IF(AND($A877&gt;=CrashTest!$B$7,$A877&lt;=CrashTest!$C$7),5,0)))))</f>
        <v>3</v>
      </c>
      <c r="U877" s="8" t="n">
        <f aca="false">IF(T877=0,"",IF(T876=T877,MAX(U876,B877),B877))</f>
        <v>39641.852176505</v>
      </c>
      <c r="V877" s="9" t="n">
        <f aca="false">IF(T877=0,"",B877/U877-1)</f>
        <v>-0.252212443966792</v>
      </c>
      <c r="W877" s="8" t="n">
        <f aca="false">IF(T877=0,"",IF(T876=T877,MAX(W876,F877),F877))</f>
        <v>4418.51228799366</v>
      </c>
      <c r="X877" s="9" t="n">
        <f aca="false">IF(T877=0,"",F877/W877-1)</f>
        <v>-0.03147580166453</v>
      </c>
    </row>
    <row r="878" customFormat="false" ht="15" hidden="false" customHeight="false" outlineLevel="0" collapsed="false">
      <c r="A878" s="5" t="n">
        <v>44706</v>
      </c>
      <c r="B878" s="6" t="n">
        <v>29577.259880187</v>
      </c>
      <c r="C878" s="7" t="n">
        <v>21911.2477</v>
      </c>
      <c r="D878" s="0" t="n">
        <f aca="false">INT((ROW()-3)/30)</f>
        <v>29</v>
      </c>
      <c r="E878" s="0" t="n">
        <f aca="false">2+30*D878</f>
        <v>872</v>
      </c>
      <c r="F878" s="8" t="n">
        <f aca="false">INDEX($F:$F,$E878)*(2*B878/INDEX($B:$B,$E878)-C878/INDEX($C:$C,$E878))</f>
        <v>4290.56986937088</v>
      </c>
      <c r="G878" s="9" t="n">
        <f aca="false">B878/B877-1</f>
        <v>-0.00224074295417587</v>
      </c>
      <c r="H878" s="9" t="n">
        <f aca="false">F878/F877-1</f>
        <v>0.00260169742466054</v>
      </c>
      <c r="I878" s="9" t="n">
        <f aca="false">LN(B878/B877)</f>
        <v>-0.00224325717518671</v>
      </c>
      <c r="J878" s="9" t="n">
        <f aca="false">LN(F878/F877)</f>
        <v>0.00259831886863408</v>
      </c>
      <c r="K878" s="9" t="n">
        <f aca="false">F878/F871-1</f>
        <v>0.0011180572851317</v>
      </c>
      <c r="L878" s="9" t="n">
        <f aca="false">F878/F848-1</f>
        <v>-0.0396251502561102</v>
      </c>
      <c r="M878" s="9" t="n">
        <f aca="false">B878/B871-1</f>
        <v>0.0280154747733814</v>
      </c>
      <c r="N878" s="9" t="n">
        <f aca="false">B878/B848-1</f>
        <v>-0.269223605185872</v>
      </c>
      <c r="O878" s="8" t="n">
        <f aca="false">MAX(O877,F878)</f>
        <v>5645.35730015574</v>
      </c>
      <c r="P878" s="9" t="n">
        <f aca="false">F878/O878-1</f>
        <v>-0.239982583697137</v>
      </c>
      <c r="Q878" s="8" t="n">
        <f aca="false">MAX(Q877,B878)</f>
        <v>67541.7555081824</v>
      </c>
      <c r="R878" s="9" t="n">
        <f aca="false">B878/Q878-1</f>
        <v>-0.562089263779887</v>
      </c>
      <c r="S878" s="9" t="n">
        <f aca="false">B878/INDEX($B:$B,$E878)-1</f>
        <v>-0.0224941486365756</v>
      </c>
      <c r="T878" s="0" t="n">
        <f aca="false">IF(AND($A878&gt;=CrashTest!$B$3,$A878&lt;=CrashTest!$C$3),1,IF(AND($A878&gt;=CrashTest!$B$4,$A878&lt;=CrashTest!$C$4),2,IF(AND($A878&gt;=CrashTest!$B$5,$A878&lt;=CrashTest!$C$5),3,IF(AND($A878&gt;=CrashTest!$B$6,$A878&lt;=CrashTest!$C$6),4,IF(AND($A878&gt;=CrashTest!$B$7,$A878&lt;=CrashTest!$C$7),5,0)))))</f>
        <v>3</v>
      </c>
      <c r="U878" s="8" t="n">
        <f aca="false">IF(T878=0,"",IF(T877=T878,MAX(U877,B878),B878))</f>
        <v>39641.852176505</v>
      </c>
      <c r="V878" s="9" t="n">
        <f aca="false">IF(T878=0,"",B878/U878-1)</f>
        <v>-0.253888043664193</v>
      </c>
      <c r="W878" s="8" t="n">
        <f aca="false">IF(T878=0,"",IF(T877=T878,MAX(W877,F878),F878))</f>
        <v>4418.51228799366</v>
      </c>
      <c r="X878" s="9" t="n">
        <f aca="false">IF(T878=0,"",F878/W878-1)</f>
        <v>-0.0289559947519993</v>
      </c>
    </row>
    <row r="879" customFormat="false" ht="15" hidden="false" customHeight="false" outlineLevel="0" collapsed="false">
      <c r="A879" s="5" t="n">
        <v>44707</v>
      </c>
      <c r="B879" s="6" t="n">
        <v>29332.4860467563</v>
      </c>
      <c r="C879" s="7" t="n">
        <v>21456.03253</v>
      </c>
      <c r="D879" s="0" t="n">
        <f aca="false">INT((ROW()-3)/30)</f>
        <v>29</v>
      </c>
      <c r="E879" s="0" t="n">
        <f aca="false">2+30*D879</f>
        <v>872</v>
      </c>
      <c r="F879" s="8" t="n">
        <f aca="false">INDEX($F:$F,$E879)*(2*B879/INDEX($B:$B,$E879)-C879/INDEX($C:$C,$E879))</f>
        <v>4306.25041115499</v>
      </c>
      <c r="G879" s="9" t="n">
        <f aca="false">B879/B878-1</f>
        <v>-0.00827574408252285</v>
      </c>
      <c r="H879" s="9" t="n">
        <f aca="false">F879/F878-1</f>
        <v>0.00365465247310159</v>
      </c>
      <c r="I879" s="9" t="n">
        <f aca="false">LN(B879/B878)</f>
        <v>-0.00831017816260466</v>
      </c>
      <c r="J879" s="9" t="n">
        <f aca="false">LN(F879/F878)</f>
        <v>0.00364799045738638</v>
      </c>
      <c r="K879" s="9" t="n">
        <f aca="false">F879/F872-1</f>
        <v>0.00393941143945686</v>
      </c>
      <c r="L879" s="9" t="n">
        <f aca="false">F879/F849-1</f>
        <v>-0.0178330757035186</v>
      </c>
      <c r="M879" s="9" t="n">
        <f aca="false">B879/B872-1</f>
        <v>-0.0305837369016281</v>
      </c>
      <c r="N879" s="9" t="n">
        <f aca="false">B879/B849-1</f>
        <v>-0.229568474775021</v>
      </c>
      <c r="O879" s="8" t="n">
        <f aca="false">MAX(O878,F879)</f>
        <v>5645.35730015574</v>
      </c>
      <c r="P879" s="9" t="n">
        <f aca="false">F879/O879-1</f>
        <v>-0.237204984167045</v>
      </c>
      <c r="Q879" s="8" t="n">
        <f aca="false">MAX(Q878,B879)</f>
        <v>67541.7555081824</v>
      </c>
      <c r="R879" s="9" t="n">
        <f aca="false">B879/Q879-1</f>
        <v>-0.565713300963834</v>
      </c>
      <c r="S879" s="9" t="n">
        <f aca="false">B879/INDEX($B:$B,$E879)-1</f>
        <v>-0.0305837369016281</v>
      </c>
      <c r="T879" s="0" t="n">
        <f aca="false">IF(AND($A879&gt;=CrashTest!$B$3,$A879&lt;=CrashTest!$C$3),1,IF(AND($A879&gt;=CrashTest!$B$4,$A879&lt;=CrashTest!$C$4),2,IF(AND($A879&gt;=CrashTest!$B$5,$A879&lt;=CrashTest!$C$5),3,IF(AND($A879&gt;=CrashTest!$B$6,$A879&lt;=CrashTest!$C$6),4,IF(AND($A879&gt;=CrashTest!$B$7,$A879&lt;=CrashTest!$C$7),5,0)))))</f>
        <v>3</v>
      </c>
      <c r="U879" s="8" t="n">
        <f aca="false">IF(T879=0,"",IF(T878=T879,MAX(U878,B879),B879))</f>
        <v>39641.852176505</v>
      </c>
      <c r="V879" s="9" t="n">
        <f aca="false">IF(T879=0,"",B879/U879-1)</f>
        <v>-0.260062675271739</v>
      </c>
      <c r="W879" s="8" t="n">
        <f aca="false">IF(T879=0,"",IF(T878=T879,MAX(W878,F879),F879))</f>
        <v>4418.51228799366</v>
      </c>
      <c r="X879" s="9" t="n">
        <f aca="false">IF(T879=0,"",F879/W879-1)</f>
        <v>-0.0254071663767292</v>
      </c>
    </row>
    <row r="880" customFormat="false" ht="15" hidden="false" customHeight="false" outlineLevel="0" collapsed="false">
      <c r="A880" s="5" t="n">
        <v>44708</v>
      </c>
      <c r="B880" s="6" t="n">
        <v>28612.0413103448</v>
      </c>
      <c r="C880" s="7" t="n">
        <v>20707.6022</v>
      </c>
      <c r="D880" s="0" t="n">
        <f aca="false">INT((ROW()-3)/30)</f>
        <v>29</v>
      </c>
      <c r="E880" s="0" t="n">
        <f aca="false">2+30*D880</f>
        <v>872</v>
      </c>
      <c r="F880" s="8" t="n">
        <f aca="false">INDEX($F:$F,$E880)*(2*B880/INDEX($B:$B,$E880)-C880/INDEX($C:$C,$E880))</f>
        <v>4241.87017821775</v>
      </c>
      <c r="G880" s="9" t="n">
        <f aca="false">B880/B879-1</f>
        <v>-0.0245613254622572</v>
      </c>
      <c r="H880" s="9" t="n">
        <f aca="false">F880/F879-1</f>
        <v>-0.0149504155100835</v>
      </c>
      <c r="I880" s="9" t="n">
        <f aca="false">LN(B880/B879)</f>
        <v>-0.0248679865663019</v>
      </c>
      <c r="J880" s="9" t="n">
        <f aca="false">LN(F880/F879)</f>
        <v>-0.0150632994933709</v>
      </c>
      <c r="K880" s="9" t="n">
        <f aca="false">F880/F873-1</f>
        <v>-0.00940175312726199</v>
      </c>
      <c r="L880" s="9" t="n">
        <f aca="false">F880/F850-1</f>
        <v>-0.0397837792928142</v>
      </c>
      <c r="M880" s="9" t="n">
        <f aca="false">B880/B873-1</f>
        <v>-0.0209485195310174</v>
      </c>
      <c r="N880" s="9" t="n">
        <f aca="false">B880/B850-1</f>
        <v>-0.270445991907773</v>
      </c>
      <c r="O880" s="8" t="n">
        <f aca="false">MAX(O879,F880)</f>
        <v>5645.35730015574</v>
      </c>
      <c r="P880" s="9" t="n">
        <f aca="false">F880/O880-1</f>
        <v>-0.248609086602768</v>
      </c>
      <c r="Q880" s="8" t="n">
        <f aca="false">MAX(Q879,B880)</f>
        <v>67541.7555081824</v>
      </c>
      <c r="R880" s="9" t="n">
        <f aca="false">B880/Q880-1</f>
        <v>-0.576379957922791</v>
      </c>
      <c r="S880" s="9" t="n">
        <f aca="false">B880/INDEX($B:$B,$E880)-1</f>
        <v>-0.0543938852479924</v>
      </c>
      <c r="T880" s="0" t="n">
        <f aca="false">IF(AND($A880&gt;=CrashTest!$B$3,$A880&lt;=CrashTest!$C$3),1,IF(AND($A880&gt;=CrashTest!$B$4,$A880&lt;=CrashTest!$C$4),2,IF(AND($A880&gt;=CrashTest!$B$5,$A880&lt;=CrashTest!$C$5),3,IF(AND($A880&gt;=CrashTest!$B$6,$A880&lt;=CrashTest!$C$6),4,IF(AND($A880&gt;=CrashTest!$B$7,$A880&lt;=CrashTest!$C$7),5,0)))))</f>
        <v>3</v>
      </c>
      <c r="U880" s="8" t="n">
        <f aca="false">IF(T880=0,"",IF(T879=T880,MAX(U879,B880),B880))</f>
        <v>39641.852176505</v>
      </c>
      <c r="V880" s="9" t="n">
        <f aca="false">IF(T880=0,"",B880/U880-1)</f>
        <v>-0.278236516726062</v>
      </c>
      <c r="W880" s="8" t="n">
        <f aca="false">IF(T880=0,"",IF(T879=T880,MAX(W879,F880),F880))</f>
        <v>4418.51228799366</v>
      </c>
      <c r="X880" s="9" t="n">
        <f aca="false">IF(T880=0,"",F880/W880-1)</f>
        <v>-0.0399777341925467</v>
      </c>
    </row>
    <row r="881" customFormat="false" ht="15" hidden="false" customHeight="false" outlineLevel="0" collapsed="false">
      <c r="A881" s="5" t="n">
        <v>44709</v>
      </c>
      <c r="B881" s="6" t="n">
        <v>29045.5206344243</v>
      </c>
      <c r="C881" s="7" t="n">
        <v>21268.0875</v>
      </c>
      <c r="D881" s="0" t="n">
        <f aca="false">INT((ROW()-3)/30)</f>
        <v>29</v>
      </c>
      <c r="E881" s="0" t="n">
        <f aca="false">2+30*D881</f>
        <v>872</v>
      </c>
      <c r="F881" s="8" t="n">
        <f aca="false">INDEX($F:$F,$E881)*(2*B881/INDEX($B:$B,$E881)-C881/INDEX($C:$C,$E881))</f>
        <v>4260.01659407778</v>
      </c>
      <c r="G881" s="9" t="n">
        <f aca="false">B881/B880-1</f>
        <v>0.0151502410952684</v>
      </c>
      <c r="H881" s="9" t="n">
        <f aca="false">F881/F880-1</f>
        <v>0.00427792815376815</v>
      </c>
      <c r="I881" s="9" t="n">
        <f aca="false">LN(B881/B880)</f>
        <v>0.0150366223232711</v>
      </c>
      <c r="J881" s="9" t="n">
        <f aca="false">LN(F881/F880)</f>
        <v>0.00426880383199678</v>
      </c>
      <c r="K881" s="9" t="n">
        <f aca="false">F881/F874-1</f>
        <v>-0.00318893397253528</v>
      </c>
      <c r="L881" s="9" t="n">
        <f aca="false">F881/F851-1</f>
        <v>-0.0401552057004115</v>
      </c>
      <c r="M881" s="9" t="n">
        <f aca="false">B881/B874-1</f>
        <v>-0.0127313614782022</v>
      </c>
      <c r="N881" s="9" t="n">
        <f aca="false">B881/B851-1</f>
        <v>-0.269258117123958</v>
      </c>
      <c r="O881" s="8" t="n">
        <f aca="false">MAX(O880,F881)</f>
        <v>5645.35730015574</v>
      </c>
      <c r="P881" s="9" t="n">
        <f aca="false">F881/O881-1</f>
        <v>-0.245394690259861</v>
      </c>
      <c r="Q881" s="8" t="n">
        <f aca="false">MAX(Q880,B881)</f>
        <v>67541.7555081824</v>
      </c>
      <c r="R881" s="9" t="n">
        <f aca="false">B881/Q881-1</f>
        <v>-0.569962012152533</v>
      </c>
      <c r="S881" s="9" t="n">
        <f aca="false">B881/INDEX($B:$B,$E881)-1</f>
        <v>-0.0400677246283394</v>
      </c>
      <c r="T881" s="0" t="n">
        <f aca="false">IF(AND($A881&gt;=CrashTest!$B$3,$A881&lt;=CrashTest!$C$3),1,IF(AND($A881&gt;=CrashTest!$B$4,$A881&lt;=CrashTest!$C$4),2,IF(AND($A881&gt;=CrashTest!$B$5,$A881&lt;=CrashTest!$C$5),3,IF(AND($A881&gt;=CrashTest!$B$6,$A881&lt;=CrashTest!$C$6),4,IF(AND($A881&gt;=CrashTest!$B$7,$A881&lt;=CrashTest!$C$7),5,0)))))</f>
        <v>3</v>
      </c>
      <c r="U881" s="8" t="n">
        <f aca="false">IF(T881=0,"",IF(T880=T881,MAX(U880,B881),B881))</f>
        <v>39641.852176505</v>
      </c>
      <c r="V881" s="9" t="n">
        <f aca="false">IF(T881=0,"",B881/U881-1)</f>
        <v>-0.267301625940701</v>
      </c>
      <c r="W881" s="8" t="n">
        <f aca="false">IF(T881=0,"",IF(T880=T881,MAX(W880,F881),F881))</f>
        <v>4418.51228799366</v>
      </c>
      <c r="X881" s="9" t="n">
        <f aca="false">IF(T881=0,"",F881/W881-1)</f>
        <v>-0.0358708279134047</v>
      </c>
    </row>
    <row r="882" customFormat="false" ht="15" hidden="false" customHeight="false" outlineLevel="0" collapsed="false">
      <c r="A882" s="5" t="n">
        <v>44710</v>
      </c>
      <c r="B882" s="6" t="n">
        <v>29430.0689800117</v>
      </c>
      <c r="C882" s="7" t="n">
        <v>21848.37512</v>
      </c>
      <c r="D882" s="0" t="n">
        <f aca="false">INT((ROW()-3)/30)</f>
        <v>29</v>
      </c>
      <c r="E882" s="0" t="n">
        <f aca="false">2+30*D882</f>
        <v>872</v>
      </c>
      <c r="F882" s="8" t="n">
        <f aca="false">INDEX($F:$F,$E882)*(2*B882/INDEX($B:$B,$E882)-C882/INDEX($C:$C,$E882))</f>
        <v>4260.58910369962</v>
      </c>
      <c r="G882" s="9" t="n">
        <f aca="false">B882/B881-1</f>
        <v>0.0132395060301187</v>
      </c>
      <c r="H882" s="9" t="n">
        <f aca="false">F882/F881-1</f>
        <v>0.000134391406511947</v>
      </c>
      <c r="I882" s="9" t="n">
        <f aca="false">LN(B882/B881)</f>
        <v>0.0131526297296134</v>
      </c>
      <c r="J882" s="9" t="n">
        <f aca="false">LN(F882/F881)</f>
        <v>0.000134382376795876</v>
      </c>
      <c r="K882" s="9" t="n">
        <f aca="false">F882/F875-1</f>
        <v>-0.012869933027451</v>
      </c>
      <c r="L882" s="9" t="n">
        <f aca="false">F882/F852-1</f>
        <v>-0.0327497767946017</v>
      </c>
      <c r="M882" s="9" t="n">
        <f aca="false">B882/B875-1</f>
        <v>-0.0297313027138771</v>
      </c>
      <c r="N882" s="9" t="n">
        <f aca="false">B882/B852-1</f>
        <v>-0.237750696658847</v>
      </c>
      <c r="O882" s="8" t="n">
        <f aca="false">MAX(O881,F882)</f>
        <v>5645.35730015574</v>
      </c>
      <c r="P882" s="9" t="n">
        <f aca="false">F882/O882-1</f>
        <v>-0.245293277790924</v>
      </c>
      <c r="Q882" s="8" t="n">
        <f aca="false">MAX(Q881,B882)</f>
        <v>67541.7555081824</v>
      </c>
      <c r="R882" s="9" t="n">
        <f aca="false">B882/Q882-1</f>
        <v>-0.564268521619247</v>
      </c>
      <c r="S882" s="9" t="n">
        <f aca="false">B882/INDEX($B:$B,$E882)-1</f>
        <v>-0.0273586954800508</v>
      </c>
      <c r="T882" s="0" t="n">
        <f aca="false">IF(AND($A882&gt;=CrashTest!$B$3,$A882&lt;=CrashTest!$C$3),1,IF(AND($A882&gt;=CrashTest!$B$4,$A882&lt;=CrashTest!$C$4),2,IF(AND($A882&gt;=CrashTest!$B$5,$A882&lt;=CrashTest!$C$5),3,IF(AND($A882&gt;=CrashTest!$B$6,$A882&lt;=CrashTest!$C$6),4,IF(AND($A882&gt;=CrashTest!$B$7,$A882&lt;=CrashTest!$C$7),5,0)))))</f>
        <v>3</v>
      </c>
      <c r="U882" s="8" t="n">
        <f aca="false">IF(T882=0,"",IF(T881=T882,MAX(U881,B882),B882))</f>
        <v>39641.852176505</v>
      </c>
      <c r="V882" s="9" t="n">
        <f aca="false">IF(T882=0,"",B882/U882-1)</f>
        <v>-0.257601061399085</v>
      </c>
      <c r="W882" s="8" t="n">
        <f aca="false">IF(T882=0,"",IF(T881=T882,MAX(W881,F882),F882))</f>
        <v>4418.51228799366</v>
      </c>
      <c r="X882" s="9" t="n">
        <f aca="false">IF(T882=0,"",F882/W882-1)</f>
        <v>-0.0357412572379088</v>
      </c>
    </row>
    <row r="883" customFormat="false" ht="15" hidden="false" customHeight="false" outlineLevel="0" collapsed="false">
      <c r="A883" s="5" t="n">
        <v>44711</v>
      </c>
      <c r="B883" s="6" t="n">
        <v>31735.9549719462</v>
      </c>
      <c r="C883" s="7" t="n">
        <v>24796.75569</v>
      </c>
      <c r="D883" s="0" t="n">
        <f aca="false">INT((ROW()-3)/30)</f>
        <v>29</v>
      </c>
      <c r="E883" s="0" t="n">
        <f aca="false">2+30*D883</f>
        <v>872</v>
      </c>
      <c r="F883" s="8" t="n">
        <f aca="false">INDEX($F:$F,$E883)*(2*B883/INDEX($B:$B,$E883)-C883/INDEX($C:$C,$E883))</f>
        <v>4363.30714174687</v>
      </c>
      <c r="G883" s="9" t="n">
        <f aca="false">B883/B882-1</f>
        <v>0.0783513621222094</v>
      </c>
      <c r="H883" s="9" t="n">
        <f aca="false">F883/F882-1</f>
        <v>0.0241088815530359</v>
      </c>
      <c r="I883" s="9" t="n">
        <f aca="false">LN(B883/B882)</f>
        <v>0.0754333582691421</v>
      </c>
      <c r="J883" s="9" t="n">
        <f aca="false">LN(F883/F882)</f>
        <v>0.023822850606357</v>
      </c>
      <c r="K883" s="9" t="n">
        <f aca="false">F883/F876-1</f>
        <v>0.0240491256904172</v>
      </c>
      <c r="L883" s="9" t="n">
        <f aca="false">F883/F853-1</f>
        <v>-0.00590230725744256</v>
      </c>
      <c r="M883" s="9" t="n">
        <f aca="false">B883/B876-1</f>
        <v>0.0910231206630872</v>
      </c>
      <c r="N883" s="9" t="n">
        <f aca="false">B883/B853-1</f>
        <v>-0.158512089752601</v>
      </c>
      <c r="O883" s="8" t="n">
        <f aca="false">MAX(O882,F883)</f>
        <v>5645.35730015574</v>
      </c>
      <c r="P883" s="9" t="n">
        <f aca="false">F883/O883-1</f>
        <v>-0.227098142817905</v>
      </c>
      <c r="Q883" s="8" t="n">
        <f aca="false">MAX(Q882,B883)</f>
        <v>67541.7555081824</v>
      </c>
      <c r="R883" s="9" t="n">
        <f aca="false">B883/Q883-1</f>
        <v>-0.530128366768591</v>
      </c>
      <c r="S883" s="9" t="n">
        <f aca="false">B883/INDEX($B:$B,$E883)-1</f>
        <v>0.0488490755854101</v>
      </c>
      <c r="T883" s="0" t="n">
        <f aca="false">IF(AND($A883&gt;=CrashTest!$B$3,$A883&lt;=CrashTest!$C$3),1,IF(AND($A883&gt;=CrashTest!$B$4,$A883&lt;=CrashTest!$C$4),2,IF(AND($A883&gt;=CrashTest!$B$5,$A883&lt;=CrashTest!$C$5),3,IF(AND($A883&gt;=CrashTest!$B$6,$A883&lt;=CrashTest!$C$6),4,IF(AND($A883&gt;=CrashTest!$B$7,$A883&lt;=CrashTest!$C$7),5,0)))))</f>
        <v>3</v>
      </c>
      <c r="U883" s="8" t="n">
        <f aca="false">IF(T883=0,"",IF(T882=T883,MAX(U882,B883),B883))</f>
        <v>39641.852176505</v>
      </c>
      <c r="V883" s="9" t="n">
        <f aca="false">IF(T883=0,"",B883/U883-1)</f>
        <v>-0.19943309332162</v>
      </c>
      <c r="W883" s="8" t="n">
        <f aca="false">IF(T883=0,"",IF(T882=T883,MAX(W882,F883),F883))</f>
        <v>4418.51228799366</v>
      </c>
      <c r="X883" s="9" t="n">
        <f aca="false">IF(T883=0,"",F883/W883-1)</f>
        <v>-0.0124940574221781</v>
      </c>
    </row>
    <row r="884" customFormat="false" ht="15" hidden="false" customHeight="false" outlineLevel="0" collapsed="false">
      <c r="A884" s="5" t="n">
        <v>44712</v>
      </c>
      <c r="B884" s="6" t="n">
        <v>31831.4095251315</v>
      </c>
      <c r="C884" s="7" t="n">
        <v>24866.90564</v>
      </c>
      <c r="D884" s="0" t="n">
        <f aca="false">INT((ROW()-3)/30)</f>
        <v>29</v>
      </c>
      <c r="E884" s="0" t="n">
        <f aca="false">2+30*D884</f>
        <v>872</v>
      </c>
      <c r="F884" s="8" t="n">
        <f aca="false">INDEX($F:$F,$E884)*(2*B884/INDEX($B:$B,$E884)-C884/INDEX($C:$C,$E884))</f>
        <v>4377.25951031929</v>
      </c>
      <c r="G884" s="9" t="n">
        <f aca="false">B884/B883-1</f>
        <v>0.00300777314782796</v>
      </c>
      <c r="H884" s="9" t="n">
        <f aca="false">F884/F883-1</f>
        <v>0.00319765905061487</v>
      </c>
      <c r="I884" s="9" t="n">
        <f aca="false">LN(B884/B883)</f>
        <v>0.00300325884790174</v>
      </c>
      <c r="J884" s="9" t="n">
        <f aca="false">LN(F884/F883)</f>
        <v>0.00319255741155466</v>
      </c>
      <c r="K884" s="9" t="n">
        <f aca="false">F884/F877-1</f>
        <v>0.0228589555069676</v>
      </c>
      <c r="L884" s="9" t="n">
        <f aca="false">F884/F854-1</f>
        <v>-0.00303237975246717</v>
      </c>
      <c r="M884" s="9" t="n">
        <f aca="false">B884/B877-1</f>
        <v>0.0738007390533086</v>
      </c>
      <c r="N884" s="9" t="n">
        <f aca="false">B884/B854-1</f>
        <v>-0.172333610802922</v>
      </c>
      <c r="O884" s="8" t="n">
        <f aca="false">MAX(O883,F884)</f>
        <v>5645.35730015574</v>
      </c>
      <c r="P884" s="9" t="n">
        <f aca="false">F884/O884-1</f>
        <v>-0.224626666199049</v>
      </c>
      <c r="Q884" s="8" t="n">
        <f aca="false">MAX(Q883,B884)</f>
        <v>67541.7555081824</v>
      </c>
      <c r="R884" s="9" t="n">
        <f aca="false">B884/Q884-1</f>
        <v>-0.528715099487231</v>
      </c>
      <c r="S884" s="9" t="n">
        <f aca="false">B884/INDEX($B:$B,$E884)-1</f>
        <v>0.0520037756710801</v>
      </c>
      <c r="T884" s="0" t="n">
        <f aca="false">IF(AND($A884&gt;=CrashTest!$B$3,$A884&lt;=CrashTest!$C$3),1,IF(AND($A884&gt;=CrashTest!$B$4,$A884&lt;=CrashTest!$C$4),2,IF(AND($A884&gt;=CrashTest!$B$5,$A884&lt;=CrashTest!$C$5),3,IF(AND($A884&gt;=CrashTest!$B$6,$A884&lt;=CrashTest!$C$6),4,IF(AND($A884&gt;=CrashTest!$B$7,$A884&lt;=CrashTest!$C$7),5,0)))))</f>
        <v>3</v>
      </c>
      <c r="U884" s="8" t="n">
        <f aca="false">IF(T884=0,"",IF(T883=T884,MAX(U883,B884),B884))</f>
        <v>39641.852176505</v>
      </c>
      <c r="V884" s="9" t="n">
        <f aca="false">IF(T884=0,"",B884/U884-1)</f>
        <v>-0.197025169676673</v>
      </c>
      <c r="W884" s="8" t="n">
        <f aca="false">IF(T884=0,"",IF(T883=T884,MAX(W883,F884),F884))</f>
        <v>4418.51228799366</v>
      </c>
      <c r="X884" s="9" t="n">
        <f aca="false">IF(T884=0,"",F884/W884-1)</f>
        <v>-0.00933635010735812</v>
      </c>
    </row>
    <row r="885" customFormat="false" ht="15" hidden="false" customHeight="false" outlineLevel="0" collapsed="false">
      <c r="A885" s="5" t="n">
        <v>44713</v>
      </c>
      <c r="B885" s="6" t="n">
        <v>29825.9221992987</v>
      </c>
      <c r="C885" s="7" t="n">
        <v>22292.05072</v>
      </c>
      <c r="D885" s="0" t="n">
        <f aca="false">INT((ROW()-3)/30)</f>
        <v>29</v>
      </c>
      <c r="E885" s="0" t="n">
        <f aca="false">2+30*D885</f>
        <v>872</v>
      </c>
      <c r="F885" s="8" t="n">
        <f aca="false">INDEX($F:$F,$E885)*(2*B885/INDEX($B:$B,$E885)-C885/INDEX($C:$C,$E885))</f>
        <v>4289.89926107986</v>
      </c>
      <c r="G885" s="9" t="n">
        <f aca="false">B885/B884-1</f>
        <v>-0.0630034093918911</v>
      </c>
      <c r="H885" s="9" t="n">
        <f aca="false">F885/F884-1</f>
        <v>-0.0199577495996035</v>
      </c>
      <c r="I885" s="9" t="n">
        <f aca="false">LN(B885/B884)</f>
        <v>-0.0650756353756187</v>
      </c>
      <c r="J885" s="9" t="n">
        <f aca="false">LN(F885/F884)</f>
        <v>-0.0201595955933774</v>
      </c>
      <c r="K885" s="9" t="n">
        <f aca="false">F885/F878-1</f>
        <v>-0.000156298186822834</v>
      </c>
      <c r="L885" s="9" t="n">
        <f aca="false">F885/F855-1</f>
        <v>-0.025834859970149</v>
      </c>
      <c r="M885" s="9" t="n">
        <f aca="false">B885/B878-1</f>
        <v>0.00840721284253498</v>
      </c>
      <c r="N885" s="9" t="n">
        <f aca="false">B885/B855-1</f>
        <v>-0.226627766332209</v>
      </c>
      <c r="O885" s="8" t="n">
        <f aca="false">MAX(O884,F885)</f>
        <v>5645.35730015574</v>
      </c>
      <c r="P885" s="9" t="n">
        <f aca="false">F885/O885-1</f>
        <v>-0.240101373041259</v>
      </c>
      <c r="Q885" s="8" t="n">
        <f aca="false">MAX(Q884,B885)</f>
        <v>67541.7555081824</v>
      </c>
      <c r="R885" s="9" t="n">
        <f aca="false">B885/Q885-1</f>
        <v>-0.558407655014454</v>
      </c>
      <c r="S885" s="9" t="n">
        <f aca="false">B885/INDEX($B:$B,$E885)-1</f>
        <v>-0.0142760488893401</v>
      </c>
      <c r="T885" s="0" t="n">
        <f aca="false">IF(AND($A885&gt;=CrashTest!$B$3,$A885&lt;=CrashTest!$C$3),1,IF(AND($A885&gt;=CrashTest!$B$4,$A885&lt;=CrashTest!$C$4),2,IF(AND($A885&gt;=CrashTest!$B$5,$A885&lt;=CrashTest!$C$5),3,IF(AND($A885&gt;=CrashTest!$B$6,$A885&lt;=CrashTest!$C$6),4,IF(AND($A885&gt;=CrashTest!$B$7,$A885&lt;=CrashTest!$C$7),5,0)))))</f>
        <v>3</v>
      </c>
      <c r="U885" s="8" t="n">
        <f aca="false">IF(T885=0,"",IF(T884=T885,MAX(U884,B885),B885))</f>
        <v>39641.852176505</v>
      </c>
      <c r="V885" s="9" t="n">
        <f aca="false">IF(T885=0,"",B885/U885-1)</f>
        <v>-0.247615321642918</v>
      </c>
      <c r="W885" s="8" t="n">
        <f aca="false">IF(T885=0,"",IF(T884=T885,MAX(W884,F885),F885))</f>
        <v>4418.51228799366</v>
      </c>
      <c r="X885" s="9" t="n">
        <f aca="false">IF(T885=0,"",F885/W885-1)</f>
        <v>-0.0291077671693448</v>
      </c>
    </row>
    <row r="886" customFormat="false" ht="15" hidden="false" customHeight="false" outlineLevel="0" collapsed="false">
      <c r="A886" s="5" t="n">
        <v>44714</v>
      </c>
      <c r="B886" s="6" t="n">
        <v>30504.2679997078</v>
      </c>
      <c r="C886" s="7" t="n">
        <v>23114.32901</v>
      </c>
      <c r="D886" s="0" t="n">
        <f aca="false">INT((ROW()-3)/30)</f>
        <v>29</v>
      </c>
      <c r="E886" s="0" t="n">
        <f aca="false">2+30*D886</f>
        <v>872</v>
      </c>
      <c r="F886" s="8" t="n">
        <f aca="false">INDEX($F:$F,$E886)*(2*B886/INDEX($B:$B,$E886)-C886/INDEX($C:$C,$E886))</f>
        <v>4328.54159199539</v>
      </c>
      <c r="G886" s="9" t="n">
        <f aca="false">B886/B885-1</f>
        <v>0.0227434979504189</v>
      </c>
      <c r="H886" s="9" t="n">
        <f aca="false">F886/F885-1</f>
        <v>0.00900774786627578</v>
      </c>
      <c r="I886" s="9" t="n">
        <f aca="false">LN(B886/B885)</f>
        <v>0.0224887203888479</v>
      </c>
      <c r="J886" s="9" t="n">
        <f aca="false">LN(F886/F885)</f>
        <v>0.00896742009944905</v>
      </c>
      <c r="K886" s="9" t="n">
        <f aca="false">F886/F879-1</f>
        <v>0.00517647110875275</v>
      </c>
      <c r="L886" s="9" t="n">
        <f aca="false">F886/F856-1</f>
        <v>-0.0067510985732655</v>
      </c>
      <c r="M886" s="9" t="n">
        <f aca="false">B886/B879-1</f>
        <v>0.0399482659288977</v>
      </c>
      <c r="N886" s="9" t="n">
        <f aca="false">B886/B856-1</f>
        <v>-0.190962760329779</v>
      </c>
      <c r="O886" s="8" t="n">
        <f aca="false">MAX(O885,F886)</f>
        <v>5645.35730015574</v>
      </c>
      <c r="P886" s="9" t="n">
        <f aca="false">F886/O886-1</f>
        <v>-0.233256397805685</v>
      </c>
      <c r="Q886" s="8" t="n">
        <f aca="false">MAX(Q885,B886)</f>
        <v>67541.7555081824</v>
      </c>
      <c r="R886" s="9" t="n">
        <f aca="false">B886/Q886-1</f>
        <v>-0.548364300421354</v>
      </c>
      <c r="S886" s="9" t="n">
        <f aca="false">B886/INDEX($B:$B,$E886)-1</f>
        <v>0.0081427617724239</v>
      </c>
      <c r="T886" s="0" t="n">
        <f aca="false">IF(AND($A886&gt;=CrashTest!$B$3,$A886&lt;=CrashTest!$C$3),1,IF(AND($A886&gt;=CrashTest!$B$4,$A886&lt;=CrashTest!$C$4),2,IF(AND($A886&gt;=CrashTest!$B$5,$A886&lt;=CrashTest!$C$5),3,IF(AND($A886&gt;=CrashTest!$B$6,$A886&lt;=CrashTest!$C$6),4,IF(AND($A886&gt;=CrashTest!$B$7,$A886&lt;=CrashTest!$C$7),5,0)))))</f>
        <v>3</v>
      </c>
      <c r="U886" s="8" t="n">
        <f aca="false">IF(T886=0,"",IF(T885=T886,MAX(U885,B886),B886))</f>
        <v>39641.852176505</v>
      </c>
      <c r="V886" s="9" t="n">
        <f aca="false">IF(T886=0,"",B886/U886-1)</f>
        <v>-0.230503462252777</v>
      </c>
      <c r="W886" s="8" t="n">
        <f aca="false">IF(T886=0,"",IF(T885=T886,MAX(W885,F886),F886))</f>
        <v>4418.51228799366</v>
      </c>
      <c r="X886" s="9" t="n">
        <f aca="false">IF(T886=0,"",F886/W886-1)</f>
        <v>-0.0203622147306808</v>
      </c>
    </row>
    <row r="887" customFormat="false" ht="15" hidden="false" customHeight="false" outlineLevel="0" collapsed="false">
      <c r="A887" s="5" t="n">
        <v>44715</v>
      </c>
      <c r="B887" s="6" t="n">
        <v>29662.6709708942</v>
      </c>
      <c r="C887" s="7" t="n">
        <v>22157.19222</v>
      </c>
      <c r="D887" s="0" t="n">
        <f aca="false">INT((ROW()-3)/30)</f>
        <v>29</v>
      </c>
      <c r="E887" s="0" t="n">
        <f aca="false">2+30*D887</f>
        <v>872</v>
      </c>
      <c r="F887" s="8" t="n">
        <f aca="false">INDEX($F:$F,$E887)*(2*B887/INDEX($B:$B,$E887)-C887/INDEX($C:$C,$E887))</f>
        <v>4268.81909049389</v>
      </c>
      <c r="G887" s="9" t="n">
        <f aca="false">B887/B886-1</f>
        <v>-0.0275894844885858</v>
      </c>
      <c r="H887" s="9" t="n">
        <f aca="false">F887/F886-1</f>
        <v>-0.0137973726790415</v>
      </c>
      <c r="I887" s="9" t="n">
        <f aca="false">LN(B887/B886)</f>
        <v>-0.0279772226214549</v>
      </c>
      <c r="J887" s="9" t="n">
        <f aca="false">LN(F887/F886)</f>
        <v>-0.0138934411103238</v>
      </c>
      <c r="K887" s="9" t="n">
        <f aca="false">F887/F880-1</f>
        <v>0.00635307332471546</v>
      </c>
      <c r="L887" s="9" t="n">
        <f aca="false">F887/F857-1</f>
        <v>-0.0338786423445124</v>
      </c>
      <c r="M887" s="9" t="n">
        <f aca="false">B887/B880-1</f>
        <v>0.0367198428505533</v>
      </c>
      <c r="N887" s="9" t="n">
        <f aca="false">B887/B857-1</f>
        <v>-0.251733475044975</v>
      </c>
      <c r="O887" s="8" t="n">
        <f aca="false">MAX(O886,F887)</f>
        <v>5645.35730015574</v>
      </c>
      <c r="P887" s="9" t="n">
        <f aca="false">F887/O887-1</f>
        <v>-0.243835445034431</v>
      </c>
      <c r="Q887" s="8" t="n">
        <f aca="false">MAX(Q886,B887)</f>
        <v>67541.7555081824</v>
      </c>
      <c r="R887" s="9" t="n">
        <f aca="false">B887/Q887-1</f>
        <v>-0.560824696549371</v>
      </c>
      <c r="S887" s="9" t="n">
        <f aca="false">B887/INDEX($B:$B,$E887)-1</f>
        <v>-0.0196713773157764</v>
      </c>
      <c r="T887" s="0" t="n">
        <f aca="false">IF(AND($A887&gt;=CrashTest!$B$3,$A887&lt;=CrashTest!$C$3),1,IF(AND($A887&gt;=CrashTest!$B$4,$A887&lt;=CrashTest!$C$4),2,IF(AND($A887&gt;=CrashTest!$B$5,$A887&lt;=CrashTest!$C$5),3,IF(AND($A887&gt;=CrashTest!$B$6,$A887&lt;=CrashTest!$C$6),4,IF(AND($A887&gt;=CrashTest!$B$7,$A887&lt;=CrashTest!$C$7),5,0)))))</f>
        <v>3</v>
      </c>
      <c r="U887" s="8" t="n">
        <f aca="false">IF(T887=0,"",IF(T886=T887,MAX(U886,B887),B887))</f>
        <v>39641.852176505</v>
      </c>
      <c r="V887" s="9" t="n">
        <f aca="false">IF(T887=0,"",B887/U887-1)</f>
        <v>-0.251733475044975</v>
      </c>
      <c r="W887" s="8" t="n">
        <f aca="false">IF(T887=0,"",IF(T886=T887,MAX(W886,F887),F887))</f>
        <v>4418.51228799366</v>
      </c>
      <c r="X887" s="9" t="n">
        <f aca="false">IF(T887=0,"",F887/W887-1)</f>
        <v>-0.0338786423445124</v>
      </c>
    </row>
    <row r="888" customFormat="false" ht="15" hidden="false" customHeight="false" outlineLevel="0" collapsed="false">
      <c r="A888" s="5" t="n">
        <v>44716</v>
      </c>
      <c r="B888" s="6" t="n">
        <v>29792.4076779077</v>
      </c>
      <c r="C888" s="7" t="n">
        <v>22378.30364</v>
      </c>
      <c r="D888" s="0" t="n">
        <f aca="false">INT((ROW()-3)/30)</f>
        <v>29</v>
      </c>
      <c r="E888" s="0" t="n">
        <f aca="false">2+30*D888</f>
        <v>872</v>
      </c>
      <c r="F888" s="8" t="n">
        <f aca="false">INDEX($F:$F,$E888)*(2*B888/INDEX($B:$B,$E888)-C888/INDEX($C:$C,$E888))</f>
        <v>4264.27674906442</v>
      </c>
      <c r="G888" s="9" t="n">
        <f aca="false">B888/B887-1</f>
        <v>0.0043737365101344</v>
      </c>
      <c r="H888" s="9" t="n">
        <f aca="false">F888/F887-1</f>
        <v>-0.00106407447427148</v>
      </c>
      <c r="I888" s="9" t="n">
        <f aca="false">LN(B888/B887)</f>
        <v>0.00436419952267263</v>
      </c>
      <c r="J888" s="9" t="n">
        <f aca="false">LN(F888/F887)</f>
        <v>-0.00106464100343669</v>
      </c>
      <c r="K888" s="9" t="n">
        <f aca="false">F888/F881-1</f>
        <v>0.00100003248638969</v>
      </c>
      <c r="L888" s="9" t="n">
        <f aca="false">F888/F858-1</f>
        <v>-0.0144537091170955</v>
      </c>
      <c r="M888" s="9" t="n">
        <f aca="false">B888/B881-1</f>
        <v>0.0257143623928779</v>
      </c>
      <c r="N888" s="9" t="n">
        <f aca="false">B888/B858-1</f>
        <v>-0.183814924325031</v>
      </c>
      <c r="O888" s="8" t="n">
        <f aca="false">MAX(O887,F888)</f>
        <v>5645.35730015574</v>
      </c>
      <c r="P888" s="9" t="n">
        <f aca="false">F888/O888-1</f>
        <v>-0.244640060435719</v>
      </c>
      <c r="Q888" s="8" t="n">
        <f aca="false">MAX(Q887,B888)</f>
        <v>67541.7555081824</v>
      </c>
      <c r="R888" s="9" t="n">
        <f aca="false">B888/Q888-1</f>
        <v>-0.55890385949032</v>
      </c>
      <c r="S888" s="9" t="n">
        <f aca="false">B888/INDEX($B:$B,$E888)-1</f>
        <v>-0.0153836782268127</v>
      </c>
      <c r="T888" s="0" t="n">
        <f aca="false">IF(AND($A888&gt;=CrashTest!$B$3,$A888&lt;=CrashTest!$C$3),1,IF(AND($A888&gt;=CrashTest!$B$4,$A888&lt;=CrashTest!$C$4),2,IF(AND($A888&gt;=CrashTest!$B$5,$A888&lt;=CrashTest!$C$5),3,IF(AND($A888&gt;=CrashTest!$B$6,$A888&lt;=CrashTest!$C$6),4,IF(AND($A888&gt;=CrashTest!$B$7,$A888&lt;=CrashTest!$C$7),5,0)))))</f>
        <v>3</v>
      </c>
      <c r="U888" s="8" t="n">
        <f aca="false">IF(T888=0,"",IF(T887=T888,MAX(U887,B888),B888))</f>
        <v>39641.852176505</v>
      </c>
      <c r="V888" s="9" t="n">
        <f aca="false">IF(T888=0,"",B888/U888-1)</f>
        <v>-0.248460754425468</v>
      </c>
      <c r="W888" s="8" t="n">
        <f aca="false">IF(T888=0,"",IF(T887=T888,MAX(W887,F888),F888))</f>
        <v>4418.51228799366</v>
      </c>
      <c r="X888" s="9" t="n">
        <f aca="false">IF(T888=0,"",F888/W888-1)</f>
        <v>-0.0349066674202422</v>
      </c>
    </row>
    <row r="889" customFormat="false" ht="15" hidden="false" customHeight="false" outlineLevel="0" collapsed="false">
      <c r="A889" s="5" t="n">
        <v>44717</v>
      </c>
      <c r="B889" s="6" t="n">
        <v>29915.4093009936</v>
      </c>
      <c r="C889" s="7" t="n">
        <v>22456.74994</v>
      </c>
      <c r="D889" s="0" t="n">
        <f aca="false">INT((ROW()-3)/30)</f>
        <v>29</v>
      </c>
      <c r="E889" s="0" t="n">
        <f aca="false">2+30*D889</f>
        <v>872</v>
      </c>
      <c r="F889" s="8" t="n">
        <f aca="false">INDEX($F:$F,$E889)*(2*B889/INDEX($B:$B,$E889)-C889/INDEX($C:$C,$E889))</f>
        <v>4284.48868389494</v>
      </c>
      <c r="G889" s="9" t="n">
        <f aca="false">B889/B888-1</f>
        <v>0.00412862311820161</v>
      </c>
      <c r="H889" s="9" t="n">
        <f aca="false">F889/F888-1</f>
        <v>0.00473982717818533</v>
      </c>
      <c r="I889" s="9" t="n">
        <f aca="false">LN(B889/B888)</f>
        <v>0.00412012373956528</v>
      </c>
      <c r="J889" s="9" t="n">
        <f aca="false">LN(F889/F888)</f>
        <v>0.00472862956656776</v>
      </c>
      <c r="K889" s="9" t="n">
        <f aca="false">F889/F882-1</f>
        <v>0.00560945437675775</v>
      </c>
      <c r="L889" s="9" t="n">
        <f aca="false">F889/F859-1</f>
        <v>-0.00868449474931932</v>
      </c>
      <c r="M889" s="9" t="n">
        <f aca="false">B889/B882-1</f>
        <v>0.0164913076252569</v>
      </c>
      <c r="N889" s="9" t="n">
        <f aca="false">B889/B859-1</f>
        <v>-0.170007777724369</v>
      </c>
      <c r="O889" s="8" t="n">
        <f aca="false">MAX(O888,F889)</f>
        <v>5645.35730015574</v>
      </c>
      <c r="P889" s="9" t="n">
        <f aca="false">F889/O889-1</f>
        <v>-0.241059784864859</v>
      </c>
      <c r="Q889" s="8" t="n">
        <f aca="false">MAX(Q888,B889)</f>
        <v>67541.7555081824</v>
      </c>
      <c r="R889" s="9" t="n">
        <f aca="false">B889/Q889-1</f>
        <v>-0.557082739767262</v>
      </c>
      <c r="S889" s="9" t="n">
        <f aca="false">B889/INDEX($B:$B,$E889)-1</f>
        <v>-0.0113185685181812</v>
      </c>
      <c r="T889" s="0" t="n">
        <f aca="false">IF(AND($A889&gt;=CrashTest!$B$3,$A889&lt;=CrashTest!$C$3),1,IF(AND($A889&gt;=CrashTest!$B$4,$A889&lt;=CrashTest!$C$4),2,IF(AND($A889&gt;=CrashTest!$B$5,$A889&lt;=CrashTest!$C$5),3,IF(AND($A889&gt;=CrashTest!$B$6,$A889&lt;=CrashTest!$C$6),4,IF(AND($A889&gt;=CrashTest!$B$7,$A889&lt;=CrashTest!$C$7),5,0)))))</f>
        <v>3</v>
      </c>
      <c r="U889" s="8" t="n">
        <f aca="false">IF(T889=0,"",IF(T888=T889,MAX(U888,B889),B889))</f>
        <v>39641.852176505</v>
      </c>
      <c r="V889" s="9" t="n">
        <f aca="false">IF(T889=0,"",B889/U889-1)</f>
        <v>-0.245357932121953</v>
      </c>
      <c r="W889" s="8" t="n">
        <f aca="false">IF(T889=0,"",IF(T888=T889,MAX(W888,F889),F889))</f>
        <v>4418.51228799366</v>
      </c>
      <c r="X889" s="9" t="n">
        <f aca="false">IF(T889=0,"",F889/W889-1)</f>
        <v>-0.0303322918129951</v>
      </c>
    </row>
    <row r="890" customFormat="false" ht="15" hidden="false" customHeight="false" outlineLevel="0" collapsed="false">
      <c r="A890" s="5" t="n">
        <v>44718</v>
      </c>
      <c r="B890" s="6" t="n">
        <v>31333.6770197545</v>
      </c>
      <c r="C890" s="7" t="n">
        <v>24207.77579</v>
      </c>
      <c r="D890" s="0" t="n">
        <f aca="false">INT((ROW()-3)/30)</f>
        <v>29</v>
      </c>
      <c r="E890" s="0" t="n">
        <f aca="false">2+30*D890</f>
        <v>872</v>
      </c>
      <c r="F890" s="8" t="n">
        <f aca="false">INDEX($F:$F,$E890)*(2*B890/INDEX($B:$B,$E890)-C890/INDEX($C:$C,$E890))</f>
        <v>4359.3325083313</v>
      </c>
      <c r="G890" s="9" t="n">
        <f aca="false">B890/B889-1</f>
        <v>0.0474092700685127</v>
      </c>
      <c r="H890" s="9" t="n">
        <f aca="false">F890/F889-1</f>
        <v>0.0174685545833511</v>
      </c>
      <c r="I890" s="9" t="n">
        <f aca="false">LN(B890/B889)</f>
        <v>0.0463197533764165</v>
      </c>
      <c r="J890" s="9" t="n">
        <f aca="false">LN(F890/F889)</f>
        <v>0.0173177332706693</v>
      </c>
      <c r="K890" s="9" t="n">
        <f aca="false">F890/F883-1</f>
        <v>-0.000910922217127186</v>
      </c>
      <c r="L890" s="9" t="n">
        <f aca="false">F890/F860-1</f>
        <v>0.0102887036057933</v>
      </c>
      <c r="M890" s="9" t="n">
        <f aca="false">B890/B883-1</f>
        <v>-0.0126757790193269</v>
      </c>
      <c r="N890" s="9" t="n">
        <f aca="false">B890/B860-1</f>
        <v>-0.117577740300378</v>
      </c>
      <c r="O890" s="8" t="n">
        <f aca="false">MAX(O889,F890)</f>
        <v>5645.35730015574</v>
      </c>
      <c r="P890" s="9" t="n">
        <f aca="false">F890/O890-1</f>
        <v>-0.227802196291271</v>
      </c>
      <c r="Q890" s="8" t="n">
        <f aca="false">MAX(Q889,B890)</f>
        <v>67541.7555081824</v>
      </c>
      <c r="R890" s="9" t="n">
        <f aca="false">B890/Q890-1</f>
        <v>-0.536084355758882</v>
      </c>
      <c r="S890" s="9" t="n">
        <f aca="false">B890/INDEX($B:$B,$E890)-1</f>
        <v>0.035554096478664</v>
      </c>
      <c r="T890" s="0" t="n">
        <f aca="false">IF(AND($A890&gt;=CrashTest!$B$3,$A890&lt;=CrashTest!$C$3),1,IF(AND($A890&gt;=CrashTest!$B$4,$A890&lt;=CrashTest!$C$4),2,IF(AND($A890&gt;=CrashTest!$B$5,$A890&lt;=CrashTest!$C$5),3,IF(AND($A890&gt;=CrashTest!$B$6,$A890&lt;=CrashTest!$C$6),4,IF(AND($A890&gt;=CrashTest!$B$7,$A890&lt;=CrashTest!$C$7),5,0)))))</f>
        <v>3</v>
      </c>
      <c r="U890" s="8" t="n">
        <f aca="false">IF(T890=0,"",IF(T889=T890,MAX(U889,B890),B890))</f>
        <v>39641.852176505</v>
      </c>
      <c r="V890" s="9" t="n">
        <f aca="false">IF(T890=0,"",B890/U890-1)</f>
        <v>-0.209580902520862</v>
      </c>
      <c r="W890" s="8" t="n">
        <f aca="false">IF(T890=0,"",IF(T889=T890,MAX(W889,F890),F890))</f>
        <v>4418.51228799366</v>
      </c>
      <c r="X890" s="9" t="n">
        <f aca="false">IF(T890=0,"",F890/W890-1)</f>
        <v>-0.0133935985248175</v>
      </c>
    </row>
    <row r="891" customFormat="false" ht="15" hidden="false" customHeight="false" outlineLevel="0" collapsed="false">
      <c r="A891" s="5" t="n">
        <v>44719</v>
      </c>
      <c r="B891" s="6" t="n">
        <v>31175.0324289889</v>
      </c>
      <c r="C891" s="7" t="n">
        <v>23945.99616</v>
      </c>
      <c r="D891" s="0" t="n">
        <f aca="false">INT((ROW()-3)/30)</f>
        <v>29</v>
      </c>
      <c r="E891" s="0" t="n">
        <f aca="false">2+30*D891</f>
        <v>872</v>
      </c>
      <c r="F891" s="8" t="n">
        <f aca="false">INDEX($F:$F,$E891)*(2*B891/INDEX($B:$B,$E891)-C891/INDEX($C:$C,$E891))</f>
        <v>4363.27969723317</v>
      </c>
      <c r="G891" s="9" t="n">
        <f aca="false">B891/B890-1</f>
        <v>-0.00506306970182857</v>
      </c>
      <c r="H891" s="9" t="n">
        <f aca="false">F891/F890-1</f>
        <v>0.000905457175913949</v>
      </c>
      <c r="I891" s="9" t="n">
        <f aca="false">LN(B891/B890)</f>
        <v>-0.00507593046756552</v>
      </c>
      <c r="J891" s="9" t="n">
        <f aca="false">LN(F891/F890)</f>
        <v>0.000905047496844493</v>
      </c>
      <c r="K891" s="9" t="n">
        <f aca="false">F891/F884-1</f>
        <v>-0.00319373641274101</v>
      </c>
      <c r="L891" s="9" t="n">
        <f aca="false">F891/F861-1</f>
        <v>0.017756190086424</v>
      </c>
      <c r="M891" s="9" t="n">
        <f aca="false">B891/B884-1</f>
        <v>-0.0206204219648012</v>
      </c>
      <c r="N891" s="9" t="n">
        <f aca="false">B891/B861-1</f>
        <v>-0.0846731306948371</v>
      </c>
      <c r="O891" s="8" t="n">
        <f aca="false">MAX(O890,F891)</f>
        <v>5645.35730015574</v>
      </c>
      <c r="P891" s="9" t="n">
        <f aca="false">F891/O891-1</f>
        <v>-0.227103004248678</v>
      </c>
      <c r="Q891" s="8" t="n">
        <f aca="false">MAX(Q890,B891)</f>
        <v>67541.7555081824</v>
      </c>
      <c r="R891" s="9" t="n">
        <f aca="false">B891/Q891-1</f>
        <v>-0.538433193001444</v>
      </c>
      <c r="S891" s="9" t="n">
        <f aca="false">B891/INDEX($B:$B,$E891)-1</f>
        <v>0.0303110139081784</v>
      </c>
      <c r="T891" s="0" t="n">
        <f aca="false">IF(AND($A891&gt;=CrashTest!$B$3,$A891&lt;=CrashTest!$C$3),1,IF(AND($A891&gt;=CrashTest!$B$4,$A891&lt;=CrashTest!$C$4),2,IF(AND($A891&gt;=CrashTest!$B$5,$A891&lt;=CrashTest!$C$5),3,IF(AND($A891&gt;=CrashTest!$B$6,$A891&lt;=CrashTest!$C$6),4,IF(AND($A891&gt;=CrashTest!$B$7,$A891&lt;=CrashTest!$C$7),5,0)))))</f>
        <v>3</v>
      </c>
      <c r="U891" s="8" t="n">
        <f aca="false">IF(T891=0,"",IF(T890=T891,MAX(U890,B891),B891))</f>
        <v>39641.852176505</v>
      </c>
      <c r="V891" s="9" t="n">
        <f aca="false">IF(T891=0,"",B891/U891-1)</f>
        <v>-0.213582849505055</v>
      </c>
      <c r="W891" s="8" t="n">
        <f aca="false">IF(T891=0,"",IF(T890=T891,MAX(W890,F891),F891))</f>
        <v>4418.51228799366</v>
      </c>
      <c r="X891" s="9" t="n">
        <f aca="false">IF(T891=0,"",F891/W891-1)</f>
        <v>-0.0125002686787992</v>
      </c>
    </row>
    <row r="892" customFormat="false" ht="15" hidden="false" customHeight="false" outlineLevel="0" collapsed="false">
      <c r="A892" s="5" t="n">
        <v>44720</v>
      </c>
      <c r="B892" s="6" t="n">
        <v>30228.464698422</v>
      </c>
      <c r="C892" s="7" t="n">
        <v>22795.74307</v>
      </c>
      <c r="D892" s="0" t="n">
        <f aca="false">INT((ROW()-3)/30)</f>
        <v>29</v>
      </c>
      <c r="E892" s="0" t="n">
        <f aca="false">2+30*D892</f>
        <v>872</v>
      </c>
      <c r="F892" s="8" t="n">
        <f aca="false">INDEX($F:$F,$E892)*(2*B892/INDEX($B:$B,$E892)-C892/INDEX($C:$C,$E892))</f>
        <v>4309.88895899832</v>
      </c>
      <c r="G892" s="9" t="n">
        <f aca="false">B892/B891-1</f>
        <v>-0.0303630070866168</v>
      </c>
      <c r="H892" s="9" t="n">
        <f aca="false">F892/F891-1</f>
        <v>-0.0122363776653387</v>
      </c>
      <c r="I892" s="9" t="n">
        <f aca="false">LN(B892/B891)</f>
        <v>-0.0308335116376828</v>
      </c>
      <c r="J892" s="9" t="n">
        <f aca="false">LN(F892/F891)</f>
        <v>-0.0123118585079212</v>
      </c>
      <c r="K892" s="9" t="n">
        <f aca="false">F892/F885-1</f>
        <v>0.00465971266500809</v>
      </c>
      <c r="L892" s="9" t="n">
        <f aca="false">F892/F862-1</f>
        <v>-0.00932775152051124</v>
      </c>
      <c r="M892" s="9" t="n">
        <f aca="false">B892/B885-1</f>
        <v>0.0134963974100613</v>
      </c>
      <c r="N892" s="9" t="n">
        <f aca="false">B892/B862-1</f>
        <v>-0.00753357771230856</v>
      </c>
      <c r="O892" s="8" t="n">
        <f aca="false">MAX(O891,F892)</f>
        <v>5645.35730015574</v>
      </c>
      <c r="P892" s="9" t="n">
        <f aca="false">F892/O892-1</f>
        <v>-0.236560463785097</v>
      </c>
      <c r="Q892" s="8" t="n">
        <f aca="false">MAX(Q891,B892)</f>
        <v>67541.7555081824</v>
      </c>
      <c r="R892" s="9" t="n">
        <f aca="false">B892/Q892-1</f>
        <v>-0.552447749233288</v>
      </c>
      <c r="S892" s="9" t="n">
        <f aca="false">B892/INDEX($B:$B,$E892)-1</f>
        <v>-0.000972326708534865</v>
      </c>
      <c r="T892" s="0" t="n">
        <f aca="false">IF(AND($A892&gt;=CrashTest!$B$3,$A892&lt;=CrashTest!$C$3),1,IF(AND($A892&gt;=CrashTest!$B$4,$A892&lt;=CrashTest!$C$4),2,IF(AND($A892&gt;=CrashTest!$B$5,$A892&lt;=CrashTest!$C$5),3,IF(AND($A892&gt;=CrashTest!$B$6,$A892&lt;=CrashTest!$C$6),4,IF(AND($A892&gt;=CrashTest!$B$7,$A892&lt;=CrashTest!$C$7),5,0)))))</f>
        <v>3</v>
      </c>
      <c r="U892" s="8" t="n">
        <f aca="false">IF(T892=0,"",IF(T891=T892,MAX(U891,B892),B892))</f>
        <v>39641.852176505</v>
      </c>
      <c r="V892" s="9" t="n">
        <f aca="false">IF(T892=0,"",B892/U892-1)</f>
        <v>-0.23746083901857</v>
      </c>
      <c r="W892" s="8" t="n">
        <f aca="false">IF(T892=0,"",IF(T891=T892,MAX(W891,F892),F892))</f>
        <v>4418.51228799366</v>
      </c>
      <c r="X892" s="9" t="n">
        <f aca="false">IF(T892=0,"",F892/W892-1)</f>
        <v>-0.0245836883356658</v>
      </c>
    </row>
    <row r="893" customFormat="false" ht="15" hidden="false" customHeight="false" outlineLevel="0" collapsed="false">
      <c r="A893" s="5" t="n">
        <v>44721</v>
      </c>
      <c r="B893" s="6" t="n">
        <v>30064.4855289305</v>
      </c>
      <c r="C893" s="7" t="n">
        <v>22675.9037</v>
      </c>
      <c r="D893" s="0" t="n">
        <f aca="false">INT((ROW()-3)/30)</f>
        <v>29</v>
      </c>
      <c r="E893" s="0" t="n">
        <f aca="false">2+30*D893</f>
        <v>872</v>
      </c>
      <c r="F893" s="8" t="n">
        <f aca="false">INDEX($F:$F,$E893)*(2*B893/INDEX($B:$B,$E893)-C893/INDEX($C:$C,$E893))</f>
        <v>4285.79535959568</v>
      </c>
      <c r="G893" s="9" t="n">
        <f aca="false">B893/B892-1</f>
        <v>-0.00542466086608961</v>
      </c>
      <c r="H893" s="9" t="n">
        <f aca="false">F893/F892-1</f>
        <v>-0.00559030630066104</v>
      </c>
      <c r="I893" s="9" t="n">
        <f aca="false">LN(B893/B892)</f>
        <v>-0.00543942776667561</v>
      </c>
      <c r="J893" s="9" t="n">
        <f aca="false">LN(F893/F892)</f>
        <v>-0.00560599054338834</v>
      </c>
      <c r="K893" s="9" t="n">
        <f aca="false">F893/F886-1</f>
        <v>-0.00987543529182078</v>
      </c>
      <c r="L893" s="9" t="n">
        <f aca="false">F893/F863-1</f>
        <v>0.00397088734331663</v>
      </c>
      <c r="M893" s="9" t="n">
        <f aca="false">B893/B886-1</f>
        <v>-0.0144170799568609</v>
      </c>
      <c r="N893" s="9" t="n">
        <f aca="false">B893/B863-1</f>
        <v>-0.0298879530315545</v>
      </c>
      <c r="O893" s="8" t="n">
        <f aca="false">MAX(O892,F893)</f>
        <v>5645.35730015574</v>
      </c>
      <c r="P893" s="9" t="n">
        <f aca="false">F893/O893-1</f>
        <v>-0.240828324634573</v>
      </c>
      <c r="Q893" s="8" t="n">
        <f aca="false">MAX(Q892,B893)</f>
        <v>67541.7555081824</v>
      </c>
      <c r="R893" s="9" t="n">
        <f aca="false">B893/Q893-1</f>
        <v>-0.554875568413553</v>
      </c>
      <c r="S893" s="9" t="n">
        <f aca="false">B893/INDEX($B:$B,$E893)-1</f>
        <v>-0.00639171303197961</v>
      </c>
      <c r="T893" s="0" t="n">
        <f aca="false">IF(AND($A893&gt;=CrashTest!$B$3,$A893&lt;=CrashTest!$C$3),1,IF(AND($A893&gt;=CrashTest!$B$4,$A893&lt;=CrashTest!$C$4),2,IF(AND($A893&gt;=CrashTest!$B$5,$A893&lt;=CrashTest!$C$5),3,IF(AND($A893&gt;=CrashTest!$B$6,$A893&lt;=CrashTest!$C$6),4,IF(AND($A893&gt;=CrashTest!$B$7,$A893&lt;=CrashTest!$C$7),5,0)))))</f>
        <v>3</v>
      </c>
      <c r="U893" s="8" t="n">
        <f aca="false">IF(T893=0,"",IF(T892=T893,MAX(U892,B893),B893))</f>
        <v>39641.852176505</v>
      </c>
      <c r="V893" s="9" t="n">
        <f aca="false">IF(T893=0,"",B893/U893-1)</f>
        <v>-0.241597355364007</v>
      </c>
      <c r="W893" s="8" t="n">
        <f aca="false">IF(T893=0,"",IF(T892=T893,MAX(W892,F893),F893))</f>
        <v>4418.51228799366</v>
      </c>
      <c r="X893" s="9" t="n">
        <f aca="false">IF(T893=0,"",F893/W893-1)</f>
        <v>-0.0300365642885305</v>
      </c>
    </row>
    <row r="894" customFormat="false" ht="15" hidden="false" customHeight="false" outlineLevel="0" collapsed="false">
      <c r="A894" s="5" t="n">
        <v>44722</v>
      </c>
      <c r="B894" s="6" t="n">
        <v>29070.4000300994</v>
      </c>
      <c r="C894" s="7" t="n">
        <v>21476.88857</v>
      </c>
      <c r="D894" s="0" t="n">
        <f aca="false">INT((ROW()-3)/30)</f>
        <v>29</v>
      </c>
      <c r="E894" s="0" t="n">
        <f aca="false">2+30*D894</f>
        <v>872</v>
      </c>
      <c r="F894" s="8" t="n">
        <f aca="false">INDEX($F:$F,$E894)*(2*B894/INDEX($B:$B,$E894)-C894/INDEX($C:$C,$E894))</f>
        <v>4228.04591991182</v>
      </c>
      <c r="G894" s="9" t="n">
        <f aca="false">B894/B893-1</f>
        <v>-0.0330651092590462</v>
      </c>
      <c r="H894" s="9" t="n">
        <f aca="false">F894/F893-1</f>
        <v>-0.0134746143570669</v>
      </c>
      <c r="I894" s="9" t="n">
        <f aca="false">LN(B894/B893)</f>
        <v>-0.0336241169839476</v>
      </c>
      <c r="J894" s="9" t="n">
        <f aca="false">LN(F894/F893)</f>
        <v>-0.0135662208115969</v>
      </c>
      <c r="K894" s="9" t="n">
        <f aca="false">F894/F887-1</f>
        <v>-0.00955139342233269</v>
      </c>
      <c r="L894" s="9" t="n">
        <f aca="false">F894/F864-1</f>
        <v>-0.00124322029529778</v>
      </c>
      <c r="M894" s="9" t="n">
        <f aca="false">B894/B887-1</f>
        <v>-0.0199668782819979</v>
      </c>
      <c r="N894" s="9" t="n">
        <f aca="false">B894/B864-1</f>
        <v>0.00950958165078086</v>
      </c>
      <c r="O894" s="8" t="n">
        <f aca="false">MAX(O893,F894)</f>
        <v>5645.35730015574</v>
      </c>
      <c r="P894" s="9" t="n">
        <f aca="false">F894/O894-1</f>
        <v>-0.25105787019093</v>
      </c>
      <c r="Q894" s="8" t="n">
        <f aca="false">MAX(Q893,B894)</f>
        <v>67541.7555081824</v>
      </c>
      <c r="R894" s="9" t="n">
        <f aca="false">B894/Q894-1</f>
        <v>-0.569593656377829</v>
      </c>
      <c r="S894" s="9" t="n">
        <f aca="false">B894/INDEX($B:$B,$E894)-1</f>
        <v>-0.039245479601271</v>
      </c>
      <c r="T894" s="0" t="n">
        <f aca="false">IF(AND($A894&gt;=CrashTest!$B$3,$A894&lt;=CrashTest!$C$3),1,IF(AND($A894&gt;=CrashTest!$B$4,$A894&lt;=CrashTest!$C$4),2,IF(AND($A894&gt;=CrashTest!$B$5,$A894&lt;=CrashTest!$C$5),3,IF(AND($A894&gt;=CrashTest!$B$6,$A894&lt;=CrashTest!$C$6),4,IF(AND($A894&gt;=CrashTest!$B$7,$A894&lt;=CrashTest!$C$7),5,0)))))</f>
        <v>3</v>
      </c>
      <c r="U894" s="8" t="n">
        <f aca="false">IF(T894=0,"",IF(T893=T894,MAX(U893,B894),B894))</f>
        <v>39641.852176505</v>
      </c>
      <c r="V894" s="9" t="n">
        <f aca="false">IF(T894=0,"",B894/U894-1)</f>
        <v>-0.266674021671245</v>
      </c>
      <c r="W894" s="8" t="n">
        <f aca="false">IF(T894=0,"",IF(T893=T894,MAX(W893,F894),F894))</f>
        <v>4418.51228799366</v>
      </c>
      <c r="X894" s="9" t="n">
        <f aca="false">IF(T894=0,"",F894/W894-1)</f>
        <v>-0.0431064475251982</v>
      </c>
    </row>
    <row r="895" customFormat="false" ht="15" hidden="false" customHeight="false" outlineLevel="0" collapsed="false">
      <c r="A895" s="5" t="n">
        <v>44723</v>
      </c>
      <c r="B895" s="6" t="n">
        <v>28360.7899231444</v>
      </c>
      <c r="C895" s="7" t="n">
        <v>20689.77191</v>
      </c>
      <c r="D895" s="0" t="n">
        <f aca="false">INT((ROW()-3)/30)</f>
        <v>29</v>
      </c>
      <c r="E895" s="0" t="n">
        <f aca="false">2+30*D895</f>
        <v>872</v>
      </c>
      <c r="F895" s="8" t="n">
        <f aca="false">INDEX($F:$F,$E895)*(2*B895/INDEX($B:$B,$E895)-C895/INDEX($C:$C,$E895))</f>
        <v>4173.96790972482</v>
      </c>
      <c r="G895" s="9" t="n">
        <f aca="false">B895/B894-1</f>
        <v>-0.0244100564911481</v>
      </c>
      <c r="H895" s="9" t="n">
        <f aca="false">F895/F894-1</f>
        <v>-0.0127903081497579</v>
      </c>
      <c r="I895" s="9" t="n">
        <f aca="false">LN(B895/B894)</f>
        <v>-0.0247129207000066</v>
      </c>
      <c r="J895" s="9" t="n">
        <f aca="false">LN(F895/F894)</f>
        <v>-0.0128728083647784</v>
      </c>
      <c r="K895" s="9" t="n">
        <f aca="false">F895/F888-1</f>
        <v>-0.0211779967984973</v>
      </c>
      <c r="L895" s="9" t="n">
        <f aca="false">F895/F865-1</f>
        <v>-0.0276478666754592</v>
      </c>
      <c r="M895" s="9" t="n">
        <f aca="false">B895/B888-1</f>
        <v>-0.0480531070278319</v>
      </c>
      <c r="N895" s="9" t="n">
        <f aca="false">B895/B865-1</f>
        <v>-0.0230761557987439</v>
      </c>
      <c r="O895" s="8" t="n">
        <f aca="false">MAX(O894,F895)</f>
        <v>5645.35730015574</v>
      </c>
      <c r="P895" s="9" t="n">
        <f aca="false">F895/O895-1</f>
        <v>-0.260637070817524</v>
      </c>
      <c r="Q895" s="8" t="n">
        <f aca="false">MAX(Q894,B895)</f>
        <v>67541.7555081824</v>
      </c>
      <c r="R895" s="9" t="n">
        <f aca="false">B895/Q895-1</f>
        <v>-0.580099899539795</v>
      </c>
      <c r="S895" s="9" t="n">
        <f aca="false">B895/INDEX($B:$B,$E895)-1</f>
        <v>-0.0626975517183299</v>
      </c>
      <c r="T895" s="0" t="n">
        <f aca="false">IF(AND($A895&gt;=CrashTest!$B$3,$A895&lt;=CrashTest!$C$3),1,IF(AND($A895&gt;=CrashTest!$B$4,$A895&lt;=CrashTest!$C$4),2,IF(AND($A895&gt;=CrashTest!$B$5,$A895&lt;=CrashTest!$C$5),3,IF(AND($A895&gt;=CrashTest!$B$6,$A895&lt;=CrashTest!$C$6),4,IF(AND($A895&gt;=CrashTest!$B$7,$A895&lt;=CrashTest!$C$7),5,0)))))</f>
        <v>3</v>
      </c>
      <c r="U895" s="8" t="n">
        <f aca="false">IF(T895=0,"",IF(T894=T895,MAX(U894,B895),B895))</f>
        <v>39641.852176505</v>
      </c>
      <c r="V895" s="9" t="n">
        <f aca="false">IF(T895=0,"",B895/U895-1)</f>
        <v>-0.284574550228677</v>
      </c>
      <c r="W895" s="8" t="n">
        <f aca="false">IF(T895=0,"",IF(T894=T895,MAX(W894,F895),F895))</f>
        <v>4418.51228799366</v>
      </c>
      <c r="X895" s="9" t="n">
        <f aca="false">IF(T895=0,"",F895/W895-1)</f>
        <v>-0.0553454109278674</v>
      </c>
    </row>
    <row r="896" customFormat="false" ht="15" hidden="false" customHeight="false" outlineLevel="0" collapsed="false">
      <c r="A896" s="5" t="n">
        <v>44724</v>
      </c>
      <c r="B896" s="6" t="n">
        <v>26830.2839456458</v>
      </c>
      <c r="C896" s="7" t="n">
        <v>18259.66231</v>
      </c>
      <c r="D896" s="0" t="n">
        <f aca="false">INT((ROW()-3)/30)</f>
        <v>29</v>
      </c>
      <c r="E896" s="0" t="n">
        <f aca="false">2+30*D896</f>
        <v>872</v>
      </c>
      <c r="F896" s="8" t="n">
        <f aca="false">INDEX($F:$F,$E896)*(2*B896/INDEX($B:$B,$E896)-C896/INDEX($C:$C,$E896))</f>
        <v>4194.22162768245</v>
      </c>
      <c r="G896" s="9" t="n">
        <f aca="false">B896/B895-1</f>
        <v>-0.053965562371364</v>
      </c>
      <c r="H896" s="9" t="n">
        <f aca="false">F896/F895-1</f>
        <v>0.00485238947583522</v>
      </c>
      <c r="I896" s="9" t="n">
        <f aca="false">LN(B896/B895)</f>
        <v>-0.0554763071799124</v>
      </c>
      <c r="J896" s="9" t="n">
        <f aca="false">LN(F896/F895)</f>
        <v>0.00484065458023449</v>
      </c>
      <c r="K896" s="9" t="n">
        <f aca="false">F896/F889-1</f>
        <v>-0.021068338108068</v>
      </c>
      <c r="L896" s="9" t="n">
        <f aca="false">F896/F866-1</f>
        <v>-0.0205426120376653</v>
      </c>
      <c r="M896" s="9" t="n">
        <f aca="false">B896/B889-1</f>
        <v>-0.103128301682482</v>
      </c>
      <c r="N896" s="9" t="n">
        <f aca="false">B896/B866-1</f>
        <v>-0.083850857201619</v>
      </c>
      <c r="O896" s="8" t="n">
        <f aca="false">MAX(O895,F896)</f>
        <v>5645.35730015574</v>
      </c>
      <c r="P896" s="9" t="n">
        <f aca="false">F896/O896-1</f>
        <v>-0.257049393921136</v>
      </c>
      <c r="Q896" s="8" t="n">
        <f aca="false">MAX(Q895,B896)</f>
        <v>67541.7555081824</v>
      </c>
      <c r="R896" s="9" t="n">
        <f aca="false">B896/Q896-1</f>
        <v>-0.602760044600922</v>
      </c>
      <c r="S896" s="9" t="n">
        <f aca="false">B896/INDEX($B:$B,$E896)-1</f>
        <v>-0.113279605451907</v>
      </c>
      <c r="T896" s="0" t="n">
        <f aca="false">IF(AND($A896&gt;=CrashTest!$B$3,$A896&lt;=CrashTest!$C$3),1,IF(AND($A896&gt;=CrashTest!$B$4,$A896&lt;=CrashTest!$C$4),2,IF(AND($A896&gt;=CrashTest!$B$5,$A896&lt;=CrashTest!$C$5),3,IF(AND($A896&gt;=CrashTest!$B$6,$A896&lt;=CrashTest!$C$6),4,IF(AND($A896&gt;=CrashTest!$B$7,$A896&lt;=CrashTest!$C$7),5,0)))))</f>
        <v>3</v>
      </c>
      <c r="U896" s="8" t="n">
        <f aca="false">IF(T896=0,"",IF(T895=T896,MAX(U895,B896),B896))</f>
        <v>39641.852176505</v>
      </c>
      <c r="V896" s="9" t="n">
        <f aca="false">IF(T896=0,"",B896/U896-1)</f>
        <v>-0.323182886960372</v>
      </c>
      <c r="W896" s="8" t="n">
        <f aca="false">IF(T896=0,"",IF(T895=T896,MAX(W895,F896),F896))</f>
        <v>4418.51228799366</v>
      </c>
      <c r="X896" s="9" t="n">
        <f aca="false">IF(T896=0,"",F896/W896-1)</f>
        <v>-0.0507615789415542</v>
      </c>
    </row>
    <row r="897" customFormat="false" ht="15" hidden="false" customHeight="false" outlineLevel="0" collapsed="false">
      <c r="A897" s="5" t="n">
        <v>44725</v>
      </c>
      <c r="B897" s="6" t="n">
        <v>22316.2570400351</v>
      </c>
      <c r="C897" s="7" t="n">
        <v>12246.72682</v>
      </c>
      <c r="D897" s="0" t="n">
        <f aca="false">INT((ROW()-3)/30)</f>
        <v>29</v>
      </c>
      <c r="E897" s="0" t="n">
        <f aca="false">2+30*D897</f>
        <v>872</v>
      </c>
      <c r="F897" s="8" t="n">
        <f aca="false">INDEX($F:$F,$E897)*(2*B897/INDEX($B:$B,$E897)-C897/INDEX($C:$C,$E897))</f>
        <v>4038.21094128361</v>
      </c>
      <c r="G897" s="9" t="n">
        <f aca="false">B897/B896-1</f>
        <v>-0.168243724693911</v>
      </c>
      <c r="H897" s="9" t="n">
        <f aca="false">F897/F896-1</f>
        <v>-0.03719657668282</v>
      </c>
      <c r="I897" s="9" t="n">
        <f aca="false">LN(B897/B896)</f>
        <v>-0.184215819409771</v>
      </c>
      <c r="J897" s="9" t="n">
        <f aca="false">LN(F897/F896)</f>
        <v>-0.0379060174946014</v>
      </c>
      <c r="K897" s="9" t="n">
        <f aca="false">F897/F890-1</f>
        <v>-0.0736630129575988</v>
      </c>
      <c r="L897" s="9" t="n">
        <f aca="false">F897/F867-1</f>
        <v>-0.0544840932785958</v>
      </c>
      <c r="M897" s="9" t="n">
        <f aca="false">B897/B890-1</f>
        <v>-0.287786842700725</v>
      </c>
      <c r="N897" s="9" t="n">
        <f aca="false">B897/B867-1</f>
        <v>-0.25741033050633</v>
      </c>
      <c r="O897" s="8" t="n">
        <f aca="false">MAX(O896,F897)</f>
        <v>5645.35730015574</v>
      </c>
      <c r="P897" s="9" t="n">
        <f aca="false">F897/O897-1</f>
        <v>-0.284684613111696</v>
      </c>
      <c r="Q897" s="8" t="n">
        <f aca="false">MAX(Q896,B897)</f>
        <v>67541.7555081824</v>
      </c>
      <c r="R897" s="9" t="n">
        <f aca="false">B897/Q897-1</f>
        <v>-0.669593174294506</v>
      </c>
      <c r="S897" s="9" t="n">
        <f aca="false">B897/INDEX($B:$B,$E897)-1</f>
        <v>-0.262464747392732</v>
      </c>
      <c r="T897" s="0" t="n">
        <f aca="false">IF(AND($A897&gt;=CrashTest!$B$3,$A897&lt;=CrashTest!$C$3),1,IF(AND($A897&gt;=CrashTest!$B$4,$A897&lt;=CrashTest!$C$4),2,IF(AND($A897&gt;=CrashTest!$B$5,$A897&lt;=CrashTest!$C$5),3,IF(AND($A897&gt;=CrashTest!$B$6,$A897&lt;=CrashTest!$C$6),4,IF(AND($A897&gt;=CrashTest!$B$7,$A897&lt;=CrashTest!$C$7),5,0)))))</f>
        <v>3</v>
      </c>
      <c r="U897" s="8" t="n">
        <f aca="false">IF(T897=0,"",IF(T896=T897,MAX(U896,B897),B897))</f>
        <v>39641.852176505</v>
      </c>
      <c r="V897" s="9" t="n">
        <f aca="false">IF(T897=0,"",B897/U897-1)</f>
        <v>-0.437053118994739</v>
      </c>
      <c r="W897" s="8" t="n">
        <f aca="false">IF(T897=0,"",IF(T896=T897,MAX(W896,F897),F897))</f>
        <v>4418.51228799366</v>
      </c>
      <c r="X897" s="9" t="n">
        <f aca="false">IF(T897=0,"",F897/W897-1)</f>
        <v>-0.0860699986607337</v>
      </c>
    </row>
    <row r="898" customFormat="false" ht="15" hidden="false" customHeight="false" outlineLevel="0" collapsed="false">
      <c r="A898" s="5" t="n">
        <v>44726</v>
      </c>
      <c r="B898" s="6" t="n">
        <v>22072.8663085915</v>
      </c>
      <c r="C898" s="7" t="n">
        <v>11726.02599</v>
      </c>
      <c r="D898" s="0" t="n">
        <f aca="false">INT((ROW()-3)/30)</f>
        <v>29</v>
      </c>
      <c r="E898" s="0" t="n">
        <f aca="false">2+30*D898</f>
        <v>872</v>
      </c>
      <c r="F898" s="8" t="n">
        <f aca="false">INDEX($F:$F,$E898)*(2*B898/INDEX($B:$B,$E898)-C898/INDEX($C:$C,$E898))</f>
        <v>4066.52274914885</v>
      </c>
      <c r="G898" s="9" t="n">
        <f aca="false">B898/B897-1</f>
        <v>-0.0109064316209909</v>
      </c>
      <c r="H898" s="9" t="n">
        <f aca="false">F898/F897-1</f>
        <v>0.00701097794961503</v>
      </c>
      <c r="I898" s="9" t="n">
        <f aca="false">LN(B898/B897)</f>
        <v>-0.0109663427557049</v>
      </c>
      <c r="J898" s="9" t="n">
        <f aca="false">LN(F898/F897)</f>
        <v>0.00698651531515081</v>
      </c>
      <c r="K898" s="9" t="n">
        <f aca="false">F898/F891-1</f>
        <v>-0.0680123596643366</v>
      </c>
      <c r="L898" s="9" t="n">
        <f aca="false">F898/F868-1</f>
        <v>-0.0419379665288486</v>
      </c>
      <c r="M898" s="9" t="n">
        <f aca="false">B898/B891-1</f>
        <v>-0.291969740244232</v>
      </c>
      <c r="N898" s="9" t="n">
        <f aca="false">B898/B868-1</f>
        <v>-0.292142051355478</v>
      </c>
      <c r="O898" s="8" t="n">
        <f aca="false">MAX(O897,F898)</f>
        <v>5645.35730015574</v>
      </c>
      <c r="P898" s="9" t="n">
        <f aca="false">F898/O898-1</f>
        <v>-0.279669552707202</v>
      </c>
      <c r="Q898" s="8" t="n">
        <f aca="false">MAX(Q897,B898)</f>
        <v>67541.7555081824</v>
      </c>
      <c r="R898" s="9" t="n">
        <f aca="false">B898/Q898-1</f>
        <v>-0.673196733746172</v>
      </c>
      <c r="S898" s="9" t="n">
        <f aca="false">B898/INDEX($B:$B,$E898)-1</f>
        <v>-0.270508625193364</v>
      </c>
      <c r="T898" s="0" t="n">
        <f aca="false">IF(AND($A898&gt;=CrashTest!$B$3,$A898&lt;=CrashTest!$C$3),1,IF(AND($A898&gt;=CrashTest!$B$4,$A898&lt;=CrashTest!$C$4),2,IF(AND($A898&gt;=CrashTest!$B$5,$A898&lt;=CrashTest!$C$5),3,IF(AND($A898&gt;=CrashTest!$B$6,$A898&lt;=CrashTest!$C$6),4,IF(AND($A898&gt;=CrashTest!$B$7,$A898&lt;=CrashTest!$C$7),5,0)))))</f>
        <v>3</v>
      </c>
      <c r="U898" s="8" t="n">
        <f aca="false">IF(T898=0,"",IF(T897=T898,MAX(U897,B898),B898))</f>
        <v>39641.852176505</v>
      </c>
      <c r="V898" s="9" t="n">
        <f aca="false">IF(T898=0,"",B898/U898-1)</f>
        <v>-0.443192860658673</v>
      </c>
      <c r="W898" s="8" t="n">
        <f aca="false">IF(T898=0,"",IF(T897=T898,MAX(W897,F898),F898))</f>
        <v>4418.51228799366</v>
      </c>
      <c r="X898" s="9" t="n">
        <f aca="false">IF(T898=0,"",F898/W898-1)</f>
        <v>-0.0796624555738524</v>
      </c>
    </row>
    <row r="899" customFormat="false" ht="15" hidden="false" customHeight="false" outlineLevel="0" collapsed="false">
      <c r="A899" s="5" t="n">
        <v>44727</v>
      </c>
      <c r="B899" s="6" t="n">
        <v>22520.7910087668</v>
      </c>
      <c r="C899" s="7" t="n">
        <v>12398.2577</v>
      </c>
      <c r="D899" s="0" t="n">
        <f aca="false">INT((ROW()-3)/30)</f>
        <v>29</v>
      </c>
      <c r="E899" s="0" t="n">
        <f aca="false">2+30*D899</f>
        <v>872</v>
      </c>
      <c r="F899" s="8" t="n">
        <f aca="false">INDEX($F:$F,$E899)*(2*B899/INDEX($B:$B,$E899)-C899/INDEX($C:$C,$E899))</f>
        <v>4067.87954888409</v>
      </c>
      <c r="G899" s="9" t="n">
        <f aca="false">B899/B898-1</f>
        <v>0.0202930010952385</v>
      </c>
      <c r="H899" s="9" t="n">
        <f aca="false">F899/F898-1</f>
        <v>0.000333651086922293</v>
      </c>
      <c r="I899" s="9" t="n">
        <f aca="false">LN(B899/B898)</f>
        <v>0.0200898420218053</v>
      </c>
      <c r="J899" s="9" t="n">
        <f aca="false">LN(F899/F898)</f>
        <v>0.000333595437776312</v>
      </c>
      <c r="K899" s="9" t="n">
        <f aca="false">F899/F892-1</f>
        <v>-0.0561521218798337</v>
      </c>
      <c r="L899" s="9" t="n">
        <f aca="false">F899/F869-1</f>
        <v>-0.048593872843716</v>
      </c>
      <c r="M899" s="9" t="n">
        <f aca="false">B899/B892-1</f>
        <v>-0.254980653716679</v>
      </c>
      <c r="N899" s="9" t="n">
        <f aca="false">B899/B869-1</f>
        <v>-0.246534526767721</v>
      </c>
      <c r="O899" s="8" t="n">
        <f aca="false">MAX(O898,F899)</f>
        <v>5645.35730015574</v>
      </c>
      <c r="P899" s="9" t="n">
        <f aca="false">F899/O899-1</f>
        <v>-0.27942921367052</v>
      </c>
      <c r="Q899" s="8" t="n">
        <f aca="false">MAX(Q898,B899)</f>
        <v>67541.7555081824</v>
      </c>
      <c r="R899" s="9" t="n">
        <f aca="false">B899/Q899-1</f>
        <v>-0.666564914706155</v>
      </c>
      <c r="S899" s="9" t="n">
        <f aca="false">B899/INDEX($B:$B,$E899)-1</f>
        <v>-0.255705055925446</v>
      </c>
      <c r="T899" s="0" t="n">
        <f aca="false">IF(AND($A899&gt;=CrashTest!$B$3,$A899&lt;=CrashTest!$C$3),1,IF(AND($A899&gt;=CrashTest!$B$4,$A899&lt;=CrashTest!$C$4),2,IF(AND($A899&gt;=CrashTest!$B$5,$A899&lt;=CrashTest!$C$5),3,IF(AND($A899&gt;=CrashTest!$B$6,$A899&lt;=CrashTest!$C$6),4,IF(AND($A899&gt;=CrashTest!$B$7,$A899&lt;=CrashTest!$C$7),5,0)))))</f>
        <v>3</v>
      </c>
      <c r="U899" s="8" t="n">
        <f aca="false">IF(T899=0,"",IF(T898=T899,MAX(U898,B899),B899))</f>
        <v>39641.852176505</v>
      </c>
      <c r="V899" s="9" t="n">
        <f aca="false">IF(T899=0,"",B899/U899-1)</f>
        <v>-0.431893572770183</v>
      </c>
      <c r="W899" s="8" t="n">
        <f aca="false">IF(T899=0,"",IF(T898=T899,MAX(W898,F899),F899))</f>
        <v>4418.51228799366</v>
      </c>
      <c r="X899" s="9" t="n">
        <f aca="false">IF(T899=0,"",F899/W899-1)</f>
        <v>-0.0793553839518193</v>
      </c>
    </row>
    <row r="900" customFormat="false" ht="15" hidden="false" customHeight="false" outlineLevel="0" collapsed="false">
      <c r="A900" s="5" t="n">
        <v>44728</v>
      </c>
      <c r="B900" s="6" t="n">
        <v>20310.1769848042</v>
      </c>
      <c r="C900" s="7" t="n">
        <v>9083.821018</v>
      </c>
      <c r="D900" s="0" t="n">
        <f aca="false">INT((ROW()-3)/30)</f>
        <v>29</v>
      </c>
      <c r="E900" s="0" t="n">
        <f aca="false">2+30*D900</f>
        <v>872</v>
      </c>
      <c r="F900" s="8" t="n">
        <f aca="false">INDEX($F:$F,$E900)*(2*B900/INDEX($B:$B,$E900)-C900/INDEX($C:$C,$E900))</f>
        <v>4060.58809069414</v>
      </c>
      <c r="G900" s="9" t="n">
        <f aca="false">B900/B899-1</f>
        <v>-0.0981588090357067</v>
      </c>
      <c r="H900" s="9" t="n">
        <f aca="false">F900/F899-1</f>
        <v>-0.00179244692531599</v>
      </c>
      <c r="I900" s="9" t="n">
        <f aca="false">LN(B900/B899)</f>
        <v>-0.103316837652955</v>
      </c>
      <c r="J900" s="9" t="n">
        <f aca="false">LN(F900/F899)</f>
        <v>-0.00179405528052095</v>
      </c>
      <c r="K900" s="9" t="n">
        <f aca="false">F900/F893-1</f>
        <v>-0.0525473686925603</v>
      </c>
      <c r="L900" s="9" t="n">
        <f aca="false">F900/F870-1</f>
        <v>-0.0491090308115221</v>
      </c>
      <c r="M900" s="9" t="n">
        <f aca="false">B900/B893-1</f>
        <v>-0.324446215277488</v>
      </c>
      <c r="N900" s="9" t="n">
        <f aca="false">B900/B870-1</f>
        <v>-0.332740415345345</v>
      </c>
      <c r="O900" s="8" t="n">
        <f aca="false">MAX(O899,F900)</f>
        <v>5645.35730015574</v>
      </c>
      <c r="P900" s="9" t="n">
        <f aca="false">F900/O900-1</f>
        <v>-0.280720798560948</v>
      </c>
      <c r="Q900" s="8" t="n">
        <f aca="false">MAX(Q899,B900)</f>
        <v>67541.7555081824</v>
      </c>
      <c r="R900" s="9" t="n">
        <f aca="false">B900/Q900-1</f>
        <v>-0.699294505569319</v>
      </c>
      <c r="S900" s="9" t="n">
        <f aca="false">B900/INDEX($B:$B,$E900)-1</f>
        <v>-0.328764161207102</v>
      </c>
      <c r="T900" s="0" t="n">
        <f aca="false">IF(AND($A900&gt;=CrashTest!$B$3,$A900&lt;=CrashTest!$C$3),1,IF(AND($A900&gt;=CrashTest!$B$4,$A900&lt;=CrashTest!$C$4),2,IF(AND($A900&gt;=CrashTest!$B$5,$A900&lt;=CrashTest!$C$5),3,IF(AND($A900&gt;=CrashTest!$B$6,$A900&lt;=CrashTest!$C$6),4,IF(AND($A900&gt;=CrashTest!$B$7,$A900&lt;=CrashTest!$C$7),5,0)))))</f>
        <v>3</v>
      </c>
      <c r="U900" s="8" t="n">
        <f aca="false">IF(T900=0,"",IF(T899=T900,MAX(U899,B900),B900))</f>
        <v>39641.852176505</v>
      </c>
      <c r="V900" s="9" t="n">
        <f aca="false">IF(T900=0,"",B900/U900-1)</f>
        <v>-0.487658223072592</v>
      </c>
      <c r="W900" s="8" t="n">
        <f aca="false">IF(T900=0,"",IF(T899=T900,MAX(W899,F900),F900))</f>
        <v>4418.51228799366</v>
      </c>
      <c r="X900" s="9" t="n">
        <f aca="false">IF(T900=0,"",F900/W900-1)</f>
        <v>-0.0810055905631636</v>
      </c>
    </row>
    <row r="901" customFormat="false" ht="15" hidden="false" customHeight="false" outlineLevel="0" collapsed="false">
      <c r="A901" s="5" t="n">
        <v>44729</v>
      </c>
      <c r="B901" s="6" t="n">
        <v>20464.9290873174</v>
      </c>
      <c r="C901" s="7" t="n">
        <v>9192.080789</v>
      </c>
      <c r="D901" s="0" t="n">
        <f aca="false">INT((ROW()-3)/30)</f>
        <v>29</v>
      </c>
      <c r="E901" s="0" t="n">
        <f aca="false">2+30*D901</f>
        <v>872</v>
      </c>
      <c r="F901" s="8" t="n">
        <f aca="false">INDEX($F:$F,$E901)*(2*B901/INDEX($B:$B,$E901)-C901/INDEX($C:$C,$E901))</f>
        <v>4084.22983729939</v>
      </c>
      <c r="G901" s="9" t="n">
        <f aca="false">B901/B900-1</f>
        <v>0.00761943643469887</v>
      </c>
      <c r="H901" s="9" t="n">
        <f aca="false">F901/F900-1</f>
        <v>0.00582224694482858</v>
      </c>
      <c r="I901" s="9" t="n">
        <f aca="false">LN(B901/B900)</f>
        <v>0.00759055514224751</v>
      </c>
      <c r="J901" s="9" t="n">
        <f aca="false">LN(F901/F900)</f>
        <v>0.00580536316773364</v>
      </c>
      <c r="K901" s="9" t="n">
        <f aca="false">F901/F894-1</f>
        <v>-0.034014787288646</v>
      </c>
      <c r="L901" s="9" t="n">
        <f aca="false">F901/F871-1</f>
        <v>-0.0470272330461601</v>
      </c>
      <c r="M901" s="9" t="n">
        <f aca="false">B901/B894-1</f>
        <v>-0.296021758691725</v>
      </c>
      <c r="N901" s="9" t="n">
        <f aca="false">B901/B871-1</f>
        <v>-0.288701391639219</v>
      </c>
      <c r="O901" s="8" t="n">
        <f aca="false">MAX(O900,F901)</f>
        <v>5645.35730015574</v>
      </c>
      <c r="P901" s="9" t="n">
        <f aca="false">F901/O901-1</f>
        <v>-0.276532977427891</v>
      </c>
      <c r="Q901" s="8" t="n">
        <f aca="false">MAX(Q900,B901)</f>
        <v>67541.7555081824</v>
      </c>
      <c r="R901" s="9" t="n">
        <f aca="false">B901/Q901-1</f>
        <v>-0.697003299168939</v>
      </c>
      <c r="S901" s="9" t="n">
        <f aca="false">B901/INDEX($B:$B,$E901)-1</f>
        <v>-0.323649722400728</v>
      </c>
      <c r="T901" s="0" t="n">
        <f aca="false">IF(AND($A901&gt;=CrashTest!$B$3,$A901&lt;=CrashTest!$C$3),1,IF(AND($A901&gt;=CrashTest!$B$4,$A901&lt;=CrashTest!$C$4),2,IF(AND($A901&gt;=CrashTest!$B$5,$A901&lt;=CrashTest!$C$5),3,IF(AND($A901&gt;=CrashTest!$B$6,$A901&lt;=CrashTest!$C$6),4,IF(AND($A901&gt;=CrashTest!$B$7,$A901&lt;=CrashTest!$C$7),5,0)))))</f>
        <v>3</v>
      </c>
      <c r="U901" s="8" t="n">
        <f aca="false">IF(T901=0,"",IF(T900=T901,MAX(U900,B901),B901))</f>
        <v>39641.852176505</v>
      </c>
      <c r="V901" s="9" t="n">
        <f aca="false">IF(T901=0,"",B901/U901-1)</f>
        <v>-0.483754467470453</v>
      </c>
      <c r="W901" s="8" t="n">
        <f aca="false">IF(T901=0,"",IF(T900=T901,MAX(W900,F901),F901))</f>
        <v>4418.51228799366</v>
      </c>
      <c r="X901" s="9" t="n">
        <f aca="false">IF(T901=0,"",F901/W901-1)</f>
        <v>-0.0756549781705055</v>
      </c>
    </row>
    <row r="902" customFormat="false" ht="15" hidden="false" customHeight="false" outlineLevel="0" collapsed="false">
      <c r="A902" s="5" t="n">
        <v>44730</v>
      </c>
      <c r="B902" s="6" t="n">
        <v>19013.8672536528</v>
      </c>
      <c r="C902" s="7" t="n">
        <v>7231.146065</v>
      </c>
      <c r="D902" s="0" t="n">
        <f aca="false">INT((ROW()-3)/30)</f>
        <v>29</v>
      </c>
      <c r="E902" s="0" t="n">
        <f aca="false">2+30*D902</f>
        <v>872</v>
      </c>
      <c r="F902" s="8" t="n">
        <f aca="false">INDEX($F:$F,$E902)*(2*B902/INDEX($B:$B,$E902)-C902/INDEX($C:$C,$E902))</f>
        <v>4039.31975460363</v>
      </c>
      <c r="G902" s="9" t="n">
        <f aca="false">B902/B901-1</f>
        <v>-0.0709048063383644</v>
      </c>
      <c r="H902" s="9" t="n">
        <f aca="false">F902/F901-1</f>
        <v>-0.010995973411099</v>
      </c>
      <c r="I902" s="9" t="n">
        <f aca="false">LN(B902/B901)</f>
        <v>-0.0735440764602564</v>
      </c>
      <c r="J902" s="9" t="n">
        <f aca="false">LN(F902/F901)</f>
        <v>-0.0110568759936978</v>
      </c>
      <c r="K902" s="9" t="n">
        <f aca="false">F902/F895-1</f>
        <v>-0.0322590297849387</v>
      </c>
      <c r="L902" s="9" t="n">
        <f aca="false">F902/F872-1</f>
        <v>-0.0582915739066644</v>
      </c>
      <c r="M902" s="9" t="n">
        <f aca="false">B902/B895-1</f>
        <v>-0.32957201456028</v>
      </c>
      <c r="N902" s="9" t="n">
        <f aca="false">B902/B872-1</f>
        <v>-0.371606207850803</v>
      </c>
      <c r="O902" s="8" t="n">
        <f aca="false">MAX(O901,F902)</f>
        <v>5645.35730015574</v>
      </c>
      <c r="P902" s="9" t="n">
        <f aca="false">F902/O902-1</f>
        <v>-0.284488201571901</v>
      </c>
      <c r="Q902" s="8" t="n">
        <f aca="false">MAX(Q901,B902)</f>
        <v>67541.7555081824</v>
      </c>
      <c r="R902" s="9" t="n">
        <f aca="false">B902/Q902-1</f>
        <v>-0.718487221562529</v>
      </c>
      <c r="S902" s="9" t="n">
        <f aca="false">B902/INDEX($B:$B,$E902)-1</f>
        <v>-0.371606207850803</v>
      </c>
      <c r="T902" s="0" t="n">
        <f aca="false">IF(AND($A902&gt;=CrashTest!$B$3,$A902&lt;=CrashTest!$C$3),1,IF(AND($A902&gt;=CrashTest!$B$4,$A902&lt;=CrashTest!$C$4),2,IF(AND($A902&gt;=CrashTest!$B$5,$A902&lt;=CrashTest!$C$5),3,IF(AND($A902&gt;=CrashTest!$B$6,$A902&lt;=CrashTest!$C$6),4,IF(AND($A902&gt;=CrashTest!$B$7,$A902&lt;=CrashTest!$C$7),5,0)))))</f>
        <v>3</v>
      </c>
      <c r="U902" s="8" t="n">
        <f aca="false">IF(T902=0,"",IF(T901=T902,MAX(U901,B902),B902))</f>
        <v>39641.852176505</v>
      </c>
      <c r="V902" s="9" t="n">
        <f aca="false">IF(T902=0,"",B902/U902-1)</f>
        <v>-0.520358756977507</v>
      </c>
      <c r="W902" s="8" t="n">
        <f aca="false">IF(T902=0,"",IF(T901=T902,MAX(W901,F902),F902))</f>
        <v>4418.51228799366</v>
      </c>
      <c r="X902" s="9" t="n">
        <f aca="false">IF(T902=0,"",F902/W902-1)</f>
        <v>-0.0858190514532243</v>
      </c>
    </row>
    <row r="903" customFormat="false" ht="15" hidden="false" customHeight="false" outlineLevel="0" collapsed="false">
      <c r="A903" s="5" t="n">
        <v>44731</v>
      </c>
      <c r="B903" s="6" t="n">
        <v>20492.2951683226</v>
      </c>
      <c r="C903" s="7" t="n">
        <v>8369.564351</v>
      </c>
      <c r="D903" s="0" t="n">
        <f aca="false">INT((ROW()-3)/30)</f>
        <v>30</v>
      </c>
      <c r="E903" s="0" t="n">
        <f aca="false">2+30*D903</f>
        <v>902</v>
      </c>
      <c r="F903" s="8" t="n">
        <f aca="false">INDEX($F:$F,$E903)*(2*B903/INDEX($B:$B,$E903)-C903/INDEX($C:$C,$E903))</f>
        <v>4031.555651714</v>
      </c>
      <c r="G903" s="9" t="n">
        <f aca="false">B903/B902-1</f>
        <v>0.077755245418881</v>
      </c>
      <c r="H903" s="9" t="n">
        <f aca="false">F903/F902-1</f>
        <v>-0.00192213128975149</v>
      </c>
      <c r="I903" s="9" t="n">
        <f aca="false">LN(B903/B902)</f>
        <v>0.0748804016421993</v>
      </c>
      <c r="J903" s="9" t="n">
        <f aca="false">LN(F903/F902)</f>
        <v>-0.00192398095467828</v>
      </c>
      <c r="K903" s="9" t="n">
        <f aca="false">F903/F896-1</f>
        <v>-0.0387833525283526</v>
      </c>
      <c r="L903" s="9" t="n">
        <f aca="false">F903/F873-1</f>
        <v>-0.0585162220981215</v>
      </c>
      <c r="M903" s="9" t="n">
        <f aca="false">B903/B896-1</f>
        <v>-0.236225184577362</v>
      </c>
      <c r="N903" s="9" t="n">
        <f aca="false">B903/B873-1</f>
        <v>-0.298791312890361</v>
      </c>
      <c r="O903" s="8" t="n">
        <f aca="false">MAX(O902,F903)</f>
        <v>5645.35730015574</v>
      </c>
      <c r="P903" s="9" t="n">
        <f aca="false">F903/O903-1</f>
        <v>-0.285863509187846</v>
      </c>
      <c r="Q903" s="8" t="n">
        <f aca="false">MAX(Q902,B903)</f>
        <v>67541.7555081824</v>
      </c>
      <c r="R903" s="9" t="n">
        <f aca="false">B903/Q903-1</f>
        <v>-0.696598126386572</v>
      </c>
      <c r="S903" s="9" t="n">
        <f aca="false">B903/INDEX($B:$B,$E903)-1</f>
        <v>0.077755245418881</v>
      </c>
      <c r="T903" s="0" t="n">
        <f aca="false">IF(AND($A903&gt;=CrashTest!$B$3,$A903&lt;=CrashTest!$C$3),1,IF(AND($A903&gt;=CrashTest!$B$4,$A903&lt;=CrashTest!$C$4),2,IF(AND($A903&gt;=CrashTest!$B$5,$A903&lt;=CrashTest!$C$5),3,IF(AND($A903&gt;=CrashTest!$B$6,$A903&lt;=CrashTest!$C$6),4,IF(AND($A903&gt;=CrashTest!$B$7,$A903&lt;=CrashTest!$C$7),5,0)))))</f>
        <v>3</v>
      </c>
      <c r="U903" s="8" t="n">
        <f aca="false">IF(T903=0,"",IF(T902=T903,MAX(U902,B903),B903))</f>
        <v>39641.852176505</v>
      </c>
      <c r="V903" s="9" t="n">
        <f aca="false">IF(T903=0,"",B903/U903-1)</f>
        <v>-0.483064134413275</v>
      </c>
      <c r="W903" s="8" t="n">
        <f aca="false">IF(T903=0,"",IF(T902=T903,MAX(W902,F903),F903))</f>
        <v>4418.51228799366</v>
      </c>
      <c r="X903" s="9" t="n">
        <f aca="false">IF(T903=0,"",F903/W903-1)</f>
        <v>-0.0875762272589208</v>
      </c>
    </row>
    <row r="904" customFormat="false" ht="15" hidden="false" customHeight="false" outlineLevel="0" collapsed="false">
      <c r="A904" s="5" t="n">
        <v>44732</v>
      </c>
      <c r="B904" s="6" t="n">
        <v>20571.6292247224</v>
      </c>
      <c r="C904" s="7" t="n">
        <v>8359.556557</v>
      </c>
      <c r="D904" s="0" t="n">
        <f aca="false">INT((ROW()-3)/30)</f>
        <v>30</v>
      </c>
      <c r="E904" s="0" t="n">
        <f aca="false">2+30*D904</f>
        <v>902</v>
      </c>
      <c r="F904" s="8" t="n">
        <f aca="false">INDEX($F:$F,$E904)*(2*B904/INDEX($B:$B,$E904)-C904/INDEX($C:$C,$E904))</f>
        <v>4070.85357660766</v>
      </c>
      <c r="G904" s="9" t="n">
        <f aca="false">B904/B903-1</f>
        <v>0.0038714090221792</v>
      </c>
      <c r="H904" s="9" t="n">
        <f aca="false">F904/F903-1</f>
        <v>0.00974758338681281</v>
      </c>
      <c r="I904" s="9" t="n">
        <f aca="false">LN(B904/B903)</f>
        <v>0.00386393440359693</v>
      </c>
      <c r="J904" s="9" t="n">
        <f aca="false">LN(F904/F903)</f>
        <v>0.00970038217980162</v>
      </c>
      <c r="K904" s="9" t="n">
        <f aca="false">F904/F897-1</f>
        <v>0.00808343986945515</v>
      </c>
      <c r="L904" s="9" t="n">
        <f aca="false">F904/F874-1</f>
        <v>-0.047451622845508</v>
      </c>
      <c r="M904" s="9" t="n">
        <f aca="false">B904/B897-1</f>
        <v>-0.0781774386351106</v>
      </c>
      <c r="N904" s="9" t="n">
        <f aca="false">B904/B874-1</f>
        <v>-0.300762254101373</v>
      </c>
      <c r="O904" s="8" t="n">
        <f aca="false">MAX(O903,F904)</f>
        <v>5645.35730015574</v>
      </c>
      <c r="P904" s="9" t="n">
        <f aca="false">F904/O904-1</f>
        <v>-0.278902404194089</v>
      </c>
      <c r="Q904" s="8" t="n">
        <f aca="false">MAX(Q903,B904)</f>
        <v>67541.7555081824</v>
      </c>
      <c r="R904" s="9" t="n">
        <f aca="false">B904/Q904-1</f>
        <v>-0.695423533635719</v>
      </c>
      <c r="S904" s="9" t="n">
        <f aca="false">B904/INDEX($B:$B,$E904)-1</f>
        <v>0.0819276767996966</v>
      </c>
      <c r="T904" s="0" t="n">
        <f aca="false">IF(AND($A904&gt;=CrashTest!$B$3,$A904&lt;=CrashTest!$C$3),1,IF(AND($A904&gt;=CrashTest!$B$4,$A904&lt;=CrashTest!$C$4),2,IF(AND($A904&gt;=CrashTest!$B$5,$A904&lt;=CrashTest!$C$5),3,IF(AND($A904&gt;=CrashTest!$B$6,$A904&lt;=CrashTest!$C$6),4,IF(AND($A904&gt;=CrashTest!$B$7,$A904&lt;=CrashTest!$C$7),5,0)))))</f>
        <v>3</v>
      </c>
      <c r="U904" s="8" t="n">
        <f aca="false">IF(T904=0,"",IF(T903=T904,MAX(U903,B904),B904))</f>
        <v>39641.852176505</v>
      </c>
      <c r="V904" s="9" t="n">
        <f aca="false">IF(T904=0,"",B904/U904-1)</f>
        <v>-0.481062864239355</v>
      </c>
      <c r="W904" s="8" t="n">
        <f aca="false">IF(T904=0,"",IF(T903=T904,MAX(W903,F904),F904))</f>
        <v>4418.51228799366</v>
      </c>
      <c r="X904" s="9" t="n">
        <f aca="false">IF(T904=0,"",F904/W904-1)</f>
        <v>-0.0786823004500167</v>
      </c>
    </row>
    <row r="905" customFormat="false" ht="15" hidden="false" customHeight="false" outlineLevel="0" collapsed="false">
      <c r="A905" s="5" t="n">
        <v>44733</v>
      </c>
      <c r="B905" s="6" t="n">
        <v>20688.4651312098</v>
      </c>
      <c r="C905" s="7" t="n">
        <v>8456.220643</v>
      </c>
      <c r="D905" s="0" t="n">
        <f aca="false">INT((ROW()-3)/30)</f>
        <v>30</v>
      </c>
      <c r="E905" s="0" t="n">
        <f aca="false">2+30*D905</f>
        <v>902</v>
      </c>
      <c r="F905" s="8" t="n">
        <f aca="false">INDEX($F:$F,$E905)*(2*B905/INDEX($B:$B,$E905)-C905/INDEX($C:$C,$E905))</f>
        <v>4066.49840676394</v>
      </c>
      <c r="G905" s="9" t="n">
        <f aca="false">B905/B904-1</f>
        <v>0.00567946783461304</v>
      </c>
      <c r="H905" s="9" t="n">
        <f aca="false">F905/F904-1</f>
        <v>-0.00106984192915638</v>
      </c>
      <c r="I905" s="9" t="n">
        <f aca="false">LN(B905/B904)</f>
        <v>0.00566340046453904</v>
      </c>
      <c r="J905" s="9" t="n">
        <f aca="false">LN(F905/F904)</f>
        <v>-0.00107041461852757</v>
      </c>
      <c r="K905" s="9" t="n">
        <f aca="false">F905/F898-1</f>
        <v>-5.98604419654869E-006</v>
      </c>
      <c r="L905" s="9" t="n">
        <f aca="false">F905/F875-1</f>
        <v>-0.0578385413587487</v>
      </c>
      <c r="M905" s="9" t="n">
        <f aca="false">B905/B898-1</f>
        <v>-0.0627195923731412</v>
      </c>
      <c r="N905" s="9" t="n">
        <f aca="false">B905/B875-1</f>
        <v>-0.317929899337248</v>
      </c>
      <c r="O905" s="8" t="n">
        <f aca="false">MAX(O904,F905)</f>
        <v>5645.35730015574</v>
      </c>
      <c r="P905" s="9" t="n">
        <f aca="false">F905/O905-1</f>
        <v>-0.279673864637096</v>
      </c>
      <c r="Q905" s="8" t="n">
        <f aca="false">MAX(Q904,B905)</f>
        <v>67541.7555081824</v>
      </c>
      <c r="R905" s="9" t="n">
        <f aca="false">B905/Q905-1</f>
        <v>-0.693693701391823</v>
      </c>
      <c r="S905" s="9" t="n">
        <f aca="false">B905/INDEX($B:$B,$E905)-1</f>
        <v>0.0880724502394583</v>
      </c>
      <c r="T905" s="0" t="n">
        <f aca="false">IF(AND($A905&gt;=CrashTest!$B$3,$A905&lt;=CrashTest!$C$3),1,IF(AND($A905&gt;=CrashTest!$B$4,$A905&lt;=CrashTest!$C$4),2,IF(AND($A905&gt;=CrashTest!$B$5,$A905&lt;=CrashTest!$C$5),3,IF(AND($A905&gt;=CrashTest!$B$6,$A905&lt;=CrashTest!$C$6),4,IF(AND($A905&gt;=CrashTest!$B$7,$A905&lt;=CrashTest!$C$7),5,0)))))</f>
        <v>3</v>
      </c>
      <c r="U905" s="8" t="n">
        <f aca="false">IF(T905=0,"",IF(T904=T905,MAX(U904,B905),B905))</f>
        <v>39641.852176505</v>
      </c>
      <c r="V905" s="9" t="n">
        <f aca="false">IF(T905=0,"",B905/U905-1)</f>
        <v>-0.478115577468616</v>
      </c>
      <c r="W905" s="8" t="n">
        <f aca="false">IF(T905=0,"",IF(T904=T905,MAX(W904,F905),F905))</f>
        <v>4418.51228799366</v>
      </c>
      <c r="X905" s="9" t="n">
        <f aca="false">IF(T905=0,"",F905/W905-1)</f>
        <v>-0.0796679647550691</v>
      </c>
    </row>
    <row r="906" customFormat="false" ht="15" hidden="false" customHeight="false" outlineLevel="0" collapsed="false">
      <c r="A906" s="5" t="n">
        <v>44734</v>
      </c>
      <c r="B906" s="6" t="n">
        <v>20003.1683375219</v>
      </c>
      <c r="C906" s="7" t="n">
        <v>7936.145222</v>
      </c>
      <c r="D906" s="0" t="n">
        <f aca="false">INT((ROW()-3)/30)</f>
        <v>30</v>
      </c>
      <c r="E906" s="0" t="n">
        <f aca="false">2+30*D906</f>
        <v>902</v>
      </c>
      <c r="F906" s="8" t="n">
        <f aca="false">INDEX($F:$F,$E906)*(2*B906/INDEX($B:$B,$E906)-C906/INDEX($C:$C,$E906))</f>
        <v>4065.84275320945</v>
      </c>
      <c r="G906" s="9" t="n">
        <f aca="false">B906/B905-1</f>
        <v>-0.0331245836431862</v>
      </c>
      <c r="H906" s="9" t="n">
        <f aca="false">F906/F905-1</f>
        <v>-0.000161232954968615</v>
      </c>
      <c r="I906" s="9" t="n">
        <f aca="false">LN(B906/B905)</f>
        <v>-0.0336856270337601</v>
      </c>
      <c r="J906" s="9" t="n">
        <f aca="false">LN(F906/F905)</f>
        <v>-0.000161245954398809</v>
      </c>
      <c r="K906" s="9" t="n">
        <f aca="false">F906/F899-1</f>
        <v>-0.000500702061152936</v>
      </c>
      <c r="L906" s="9" t="n">
        <f aca="false">F906/F876-1</f>
        <v>-0.0457644668690624</v>
      </c>
      <c r="M906" s="9" t="n">
        <f aca="false">B906/B899-1</f>
        <v>-0.111791041010276</v>
      </c>
      <c r="N906" s="9" t="n">
        <f aca="false">B906/B876-1</f>
        <v>-0.312328267353417</v>
      </c>
      <c r="O906" s="8" t="n">
        <f aca="false">MAX(O905,F906)</f>
        <v>5645.35730015574</v>
      </c>
      <c r="P906" s="9" t="n">
        <f aca="false">F906/O906-1</f>
        <v>-0.279790004948441</v>
      </c>
      <c r="Q906" s="8" t="n">
        <f aca="false">MAX(Q905,B906)</f>
        <v>67541.7555081824</v>
      </c>
      <c r="R906" s="9" t="n">
        <f aca="false">B906/Q906-1</f>
        <v>-0.703839970000504</v>
      </c>
      <c r="S906" s="9" t="n">
        <f aca="false">B906/INDEX($B:$B,$E906)-1</f>
        <v>0.0520305033516548</v>
      </c>
      <c r="T906" s="0" t="n">
        <f aca="false">IF(AND($A906&gt;=CrashTest!$B$3,$A906&lt;=CrashTest!$C$3),1,IF(AND($A906&gt;=CrashTest!$B$4,$A906&lt;=CrashTest!$C$4),2,IF(AND($A906&gt;=CrashTest!$B$5,$A906&lt;=CrashTest!$C$5),3,IF(AND($A906&gt;=CrashTest!$B$6,$A906&lt;=CrashTest!$C$6),4,IF(AND($A906&gt;=CrashTest!$B$7,$A906&lt;=CrashTest!$C$7),5,0)))))</f>
        <v>3</v>
      </c>
      <c r="U906" s="8" t="n">
        <f aca="false">IF(T906=0,"",IF(T905=T906,MAX(U905,B906),B906))</f>
        <v>39641.852176505</v>
      </c>
      <c r="V906" s="9" t="n">
        <f aca="false">IF(T906=0,"",B906/U906-1)</f>
        <v>-0.495402781674833</v>
      </c>
      <c r="W906" s="8" t="n">
        <f aca="false">IF(T906=0,"",IF(T905=T906,MAX(W905,F906),F906))</f>
        <v>4418.51228799366</v>
      </c>
      <c r="X906" s="9" t="n">
        <f aca="false">IF(T906=0,"",F906/W906-1)</f>
        <v>-0.0798163526086639</v>
      </c>
    </row>
    <row r="907" customFormat="false" ht="15" hidden="false" customHeight="false" outlineLevel="0" collapsed="false">
      <c r="A907" s="5" t="n">
        <v>44735</v>
      </c>
      <c r="B907" s="6" t="n">
        <v>21097.1028331385</v>
      </c>
      <c r="C907" s="7" t="n">
        <v>8724.286787</v>
      </c>
      <c r="D907" s="0" t="n">
        <f aca="false">INT((ROW()-3)/30)</f>
        <v>30</v>
      </c>
      <c r="E907" s="0" t="n">
        <f aca="false">2+30*D907</f>
        <v>902</v>
      </c>
      <c r="F907" s="8" t="n">
        <f aca="false">INDEX($F:$F,$E907)*(2*B907/INDEX($B:$B,$E907)-C907/INDEX($C:$C,$E907))</f>
        <v>4090.37918055269</v>
      </c>
      <c r="G907" s="9" t="n">
        <f aca="false">B907/B906-1</f>
        <v>0.0546880612690039</v>
      </c>
      <c r="H907" s="9" t="n">
        <f aca="false">F907/F906-1</f>
        <v>0.00603477036190703</v>
      </c>
      <c r="I907" s="9" t="n">
        <f aca="false">LN(B907/B906)</f>
        <v>0.0532450466848374</v>
      </c>
      <c r="J907" s="9" t="n">
        <f aca="false">LN(F907/F906)</f>
        <v>0.0060166340642643</v>
      </c>
      <c r="K907" s="9" t="n">
        <f aca="false">F907/F900-1</f>
        <v>0.00733664414935897</v>
      </c>
      <c r="L907" s="9" t="n">
        <f aca="false">F907/F877-1</f>
        <v>-0.0441779916442778</v>
      </c>
      <c r="M907" s="9" t="n">
        <f aca="false">B907/B900-1</f>
        <v>0.0387453959127519</v>
      </c>
      <c r="N907" s="9" t="n">
        <f aca="false">B907/B877-1</f>
        <v>-0.288310352822361</v>
      </c>
      <c r="O907" s="8" t="n">
        <f aca="false">MAX(O906,F907)</f>
        <v>5645.35730015574</v>
      </c>
      <c r="P907" s="9" t="n">
        <f aca="false">F907/O907-1</f>
        <v>-0.275443703015955</v>
      </c>
      <c r="Q907" s="8" t="n">
        <f aca="false">MAX(Q906,B907)</f>
        <v>67541.7555081824</v>
      </c>
      <c r="R907" s="9" t="n">
        <f aca="false">B907/Q907-1</f>
        <v>-0.687643552134462</v>
      </c>
      <c r="S907" s="9" t="n">
        <f aca="false">B907/INDEX($B:$B,$E907)-1</f>
        <v>0.109564011975811</v>
      </c>
      <c r="T907" s="0" t="n">
        <f aca="false">IF(AND($A907&gt;=CrashTest!$B$3,$A907&lt;=CrashTest!$C$3),1,IF(AND($A907&gt;=CrashTest!$B$4,$A907&lt;=CrashTest!$C$4),2,IF(AND($A907&gt;=CrashTest!$B$5,$A907&lt;=CrashTest!$C$5),3,IF(AND($A907&gt;=CrashTest!$B$6,$A907&lt;=CrashTest!$C$6),4,IF(AND($A907&gt;=CrashTest!$B$7,$A907&lt;=CrashTest!$C$7),5,0)))))</f>
        <v>3</v>
      </c>
      <c r="U907" s="8" t="n">
        <f aca="false">IF(T907=0,"",IF(T906=T907,MAX(U906,B907),B907))</f>
        <v>39641.852176505</v>
      </c>
      <c r="V907" s="9" t="n">
        <f aca="false">IF(T907=0,"",B907/U907-1)</f>
        <v>-0.467807338082897</v>
      </c>
      <c r="W907" s="8" t="n">
        <f aca="false">IF(T907=0,"",IF(T906=T907,MAX(W906,F907),F907))</f>
        <v>4418.51228799366</v>
      </c>
      <c r="X907" s="9" t="n">
        <f aca="false">IF(T907=0,"",F907/W907-1)</f>
        <v>-0.0742632556058752</v>
      </c>
    </row>
    <row r="908" customFormat="false" ht="15" hidden="false" customHeight="false" outlineLevel="0" collapsed="false">
      <c r="A908" s="5" t="n">
        <v>44736</v>
      </c>
      <c r="B908" s="6" t="n">
        <v>21299.0769853887</v>
      </c>
      <c r="C908" s="7" t="n">
        <v>8794.274308</v>
      </c>
      <c r="D908" s="0" t="n">
        <f aca="false">INT((ROW()-3)/30)</f>
        <v>30</v>
      </c>
      <c r="E908" s="0" t="n">
        <f aca="false">2+30*D908</f>
        <v>902</v>
      </c>
      <c r="F908" s="8" t="n">
        <f aca="false">INDEX($F:$F,$E908)*(2*B908/INDEX($B:$B,$E908)-C908/INDEX($C:$C,$E908))</f>
        <v>4137.0992070843</v>
      </c>
      <c r="G908" s="9" t="n">
        <f aca="false">B908/B907-1</f>
        <v>0.00957354921420528</v>
      </c>
      <c r="H908" s="9" t="n">
        <f aca="false">F908/F907-1</f>
        <v>0.0114219304542078</v>
      </c>
      <c r="I908" s="9" t="n">
        <f aca="false">LN(B908/B907)</f>
        <v>0.00952801318882865</v>
      </c>
      <c r="J908" s="9" t="n">
        <f aca="false">LN(F908/F907)</f>
        <v>0.011357192693654</v>
      </c>
      <c r="K908" s="9" t="n">
        <f aca="false">F908/F901-1</f>
        <v>0.0129447587160929</v>
      </c>
      <c r="L908" s="9" t="n">
        <f aca="false">F908/F878-1</f>
        <v>-0.0357692956784496</v>
      </c>
      <c r="M908" s="9" t="n">
        <f aca="false">B908/B901-1</f>
        <v>0.0407598723900902</v>
      </c>
      <c r="N908" s="9" t="n">
        <f aca="false">B908/B878-1</f>
        <v>-0.279883360674111</v>
      </c>
      <c r="O908" s="8" t="n">
        <f aca="false">MAX(O907,F908)</f>
        <v>5645.35730015574</v>
      </c>
      <c r="P908" s="9" t="n">
        <f aca="false">F908/O908-1</f>
        <v>-0.267167871381645</v>
      </c>
      <c r="Q908" s="8" t="n">
        <f aca="false">MAX(Q907,B908)</f>
        <v>67541.7555081824</v>
      </c>
      <c r="R908" s="9" t="n">
        <f aca="false">B908/Q908-1</f>
        <v>-0.684653192308447</v>
      </c>
      <c r="S908" s="9" t="n">
        <f aca="false">B908/INDEX($B:$B,$E908)-1</f>
        <v>0.120186477650773</v>
      </c>
      <c r="T908" s="0" t="n">
        <f aca="false">IF(AND($A908&gt;=CrashTest!$B$3,$A908&lt;=CrashTest!$C$3),1,IF(AND($A908&gt;=CrashTest!$B$4,$A908&lt;=CrashTest!$C$4),2,IF(AND($A908&gt;=CrashTest!$B$5,$A908&lt;=CrashTest!$C$5),3,IF(AND($A908&gt;=CrashTest!$B$6,$A908&lt;=CrashTest!$C$6),4,IF(AND($A908&gt;=CrashTest!$B$7,$A908&lt;=CrashTest!$C$7),5,0)))))</f>
        <v>3</v>
      </c>
      <c r="U908" s="8" t="n">
        <f aca="false">IF(T908=0,"",IF(T907=T908,MAX(U907,B908),B908))</f>
        <v>39641.852176505</v>
      </c>
      <c r="V908" s="9" t="n">
        <f aca="false">IF(T908=0,"",B908/U908-1)</f>
        <v>-0.462712365442595</v>
      </c>
      <c r="W908" s="8" t="n">
        <f aca="false">IF(T908=0,"",IF(T907=T908,MAX(W907,F908),F908))</f>
        <v>4418.51228799366</v>
      </c>
      <c r="X908" s="9" t="n">
        <f aca="false">IF(T908=0,"",F908/W908-1)</f>
        <v>-0.0636895548925009</v>
      </c>
    </row>
    <row r="909" customFormat="false" ht="15" hidden="false" customHeight="false" outlineLevel="0" collapsed="false">
      <c r="A909" s="5" t="n">
        <v>44737</v>
      </c>
      <c r="B909" s="6" t="n">
        <v>21468.3431566335</v>
      </c>
      <c r="C909" s="7" t="n">
        <v>8958.33394</v>
      </c>
      <c r="D909" s="0" t="n">
        <f aca="false">INT((ROW()-3)/30)</f>
        <v>30</v>
      </c>
      <c r="E909" s="0" t="n">
        <f aca="false">2+30*D909</f>
        <v>902</v>
      </c>
      <c r="F909" s="8" t="n">
        <f aca="false">INDEX($F:$F,$E909)*(2*B909/INDEX($B:$B,$E909)-C909/INDEX($C:$C,$E909))</f>
        <v>4117.37351765057</v>
      </c>
      <c r="G909" s="9" t="n">
        <f aca="false">B909/B908-1</f>
        <v>0.00794711298338968</v>
      </c>
      <c r="H909" s="9" t="n">
        <f aca="false">F909/F908-1</f>
        <v>-0.00476800010015444</v>
      </c>
      <c r="I909" s="9" t="n">
        <f aca="false">LN(B909/B908)</f>
        <v>0.00791570099433783</v>
      </c>
      <c r="J909" s="9" t="n">
        <f aca="false">LN(F909/F908)</f>
        <v>-0.00477940327396004</v>
      </c>
      <c r="K909" s="9" t="n">
        <f aca="false">F909/F902-1</f>
        <v>0.0193234920206515</v>
      </c>
      <c r="L909" s="9" t="n">
        <f aca="false">F909/F879-1</f>
        <v>-0.0438611031572018</v>
      </c>
      <c r="M909" s="9" t="n">
        <f aca="false">B909/B902-1</f>
        <v>0.129088726151129</v>
      </c>
      <c r="N909" s="9" t="n">
        <f aca="false">B909/B879-1</f>
        <v>-0.268103524453648</v>
      </c>
      <c r="O909" s="8" t="n">
        <f aca="false">MAX(O908,F909)</f>
        <v>5645.35730015574</v>
      </c>
      <c r="P909" s="9" t="n">
        <f aca="false">F909/O909-1</f>
        <v>-0.270662015044294</v>
      </c>
      <c r="Q909" s="8" t="n">
        <f aca="false">MAX(Q908,B909)</f>
        <v>67541.7555081824</v>
      </c>
      <c r="R909" s="9" t="n">
        <f aca="false">B909/Q909-1</f>
        <v>-0.682147095598771</v>
      </c>
      <c r="S909" s="9" t="n">
        <f aca="false">B909/INDEX($B:$B,$E909)-1</f>
        <v>0.129088726151129</v>
      </c>
      <c r="T909" s="0" t="n">
        <f aca="false">IF(AND($A909&gt;=CrashTest!$B$3,$A909&lt;=CrashTest!$C$3),1,IF(AND($A909&gt;=CrashTest!$B$4,$A909&lt;=CrashTest!$C$4),2,IF(AND($A909&gt;=CrashTest!$B$5,$A909&lt;=CrashTest!$C$5),3,IF(AND($A909&gt;=CrashTest!$B$6,$A909&lt;=CrashTest!$C$6),4,IF(AND($A909&gt;=CrashTest!$B$7,$A909&lt;=CrashTest!$C$7),5,0)))))</f>
        <v>3</v>
      </c>
      <c r="U909" s="8" t="n">
        <f aca="false">IF(T909=0,"",IF(T908=T909,MAX(U908,B909),B909))</f>
        <v>39641.852176505</v>
      </c>
      <c r="V909" s="9" t="n">
        <f aca="false">IF(T909=0,"",B909/U909-1)</f>
        <v>-0.458442479906189</v>
      </c>
      <c r="W909" s="8" t="n">
        <f aca="false">IF(T909=0,"",IF(T908=T909,MAX(W908,F909),F909))</f>
        <v>4418.51228799366</v>
      </c>
      <c r="X909" s="9" t="n">
        <f aca="false">IF(T909=0,"",F909/W909-1)</f>
        <v>-0.0681538831885491</v>
      </c>
    </row>
    <row r="910" customFormat="false" ht="15" hidden="false" customHeight="false" outlineLevel="0" collapsed="false">
      <c r="A910" s="5" t="n">
        <v>44738</v>
      </c>
      <c r="B910" s="6" t="n">
        <v>21066.6209430158</v>
      </c>
      <c r="C910" s="7" t="n">
        <v>8633.072759</v>
      </c>
      <c r="D910" s="0" t="n">
        <f aca="false">INT((ROW()-3)/30)</f>
        <v>30</v>
      </c>
      <c r="E910" s="0" t="n">
        <f aca="false">2+30*D910</f>
        <v>902</v>
      </c>
      <c r="F910" s="8" t="n">
        <f aca="false">INDEX($F:$F,$E910)*(2*B910/INDEX($B:$B,$E910)-C910/INDEX($C:$C,$E910))</f>
        <v>4128.38016659867</v>
      </c>
      <c r="G910" s="9" t="n">
        <f aca="false">B910/B909-1</f>
        <v>-0.0187123063334103</v>
      </c>
      <c r="H910" s="9" t="n">
        <f aca="false">F910/F909-1</f>
        <v>0.00267322090184718</v>
      </c>
      <c r="I910" s="9" t="n">
        <f aca="false">LN(B910/B909)</f>
        <v>-0.0188895966955801</v>
      </c>
      <c r="J910" s="9" t="n">
        <f aca="false">LN(F910/F909)</f>
        <v>0.00266965420182287</v>
      </c>
      <c r="K910" s="9" t="n">
        <f aca="false">F910/F903-1</f>
        <v>0.0240166633551269</v>
      </c>
      <c r="L910" s="9" t="n">
        <f aca="false">F910/F880-1</f>
        <v>-0.0267547112124881</v>
      </c>
      <c r="M910" s="9" t="n">
        <f aca="false">B910/B903-1</f>
        <v>0.0280264250527198</v>
      </c>
      <c r="N910" s="9" t="n">
        <f aca="false">B910/B880-1</f>
        <v>-0.263714856465027</v>
      </c>
      <c r="O910" s="8" t="n">
        <f aca="false">MAX(O909,F910)</f>
        <v>5645.35730015574</v>
      </c>
      <c r="P910" s="9" t="n">
        <f aca="false">F910/O910-1</f>
        <v>-0.268712333498399</v>
      </c>
      <c r="Q910" s="8" t="n">
        <f aca="false">MAX(Q909,B910)</f>
        <v>67541.7555081824</v>
      </c>
      <c r="R910" s="9" t="n">
        <f aca="false">B910/Q910-1</f>
        <v>-0.688094856514891</v>
      </c>
      <c r="S910" s="9" t="n">
        <f aca="false">B910/INDEX($B:$B,$E910)-1</f>
        <v>0.107960872029789</v>
      </c>
      <c r="T910" s="0" t="n">
        <f aca="false">IF(AND($A910&gt;=CrashTest!$B$3,$A910&lt;=CrashTest!$C$3),1,IF(AND($A910&gt;=CrashTest!$B$4,$A910&lt;=CrashTest!$C$4),2,IF(AND($A910&gt;=CrashTest!$B$5,$A910&lt;=CrashTest!$C$5),3,IF(AND($A910&gt;=CrashTest!$B$6,$A910&lt;=CrashTest!$C$6),4,IF(AND($A910&gt;=CrashTest!$B$7,$A910&lt;=CrashTest!$C$7),5,0)))))</f>
        <v>3</v>
      </c>
      <c r="U910" s="8" t="n">
        <f aca="false">IF(T910=0,"",IF(T909=T910,MAX(U909,B910),B910))</f>
        <v>39641.852176505</v>
      </c>
      <c r="V910" s="9" t="n">
        <f aca="false">IF(T910=0,"",B910/U910-1)</f>
        <v>-0.468576270119346</v>
      </c>
      <c r="W910" s="8" t="n">
        <f aca="false">IF(T910=0,"",IF(T909=T910,MAX(W909,F910),F910))</f>
        <v>4418.51228799366</v>
      </c>
      <c r="X910" s="9" t="n">
        <f aca="false">IF(T910=0,"",F910/W910-1)</f>
        <v>-0.0656628526717835</v>
      </c>
    </row>
    <row r="911" customFormat="false" ht="15" hidden="false" customHeight="false" outlineLevel="0" collapsed="false">
      <c r="A911" s="5" t="n">
        <v>44739</v>
      </c>
      <c r="B911" s="6" t="n">
        <v>20751.0516960842</v>
      </c>
      <c r="C911" s="7" t="n">
        <v>8411.083841</v>
      </c>
      <c r="D911" s="0" t="n">
        <f aca="false">INT((ROW()-3)/30)</f>
        <v>30</v>
      </c>
      <c r="E911" s="0" t="n">
        <f aca="false">2+30*D911</f>
        <v>902</v>
      </c>
      <c r="F911" s="8" t="n">
        <f aca="false">INDEX($F:$F,$E911)*(2*B911/INDEX($B:$B,$E911)-C911/INDEX($C:$C,$E911))</f>
        <v>4118.30370461688</v>
      </c>
      <c r="G911" s="9" t="n">
        <f aca="false">B911/B910-1</f>
        <v>-0.0149795853727658</v>
      </c>
      <c r="H911" s="9" t="n">
        <f aca="false">F911/F910-1</f>
        <v>-0.00244077860447933</v>
      </c>
      <c r="I911" s="9" t="n">
        <f aca="false">LN(B911/B910)</f>
        <v>-0.0150929125149361</v>
      </c>
      <c r="J911" s="9" t="n">
        <f aca="false">LN(F911/F910)</f>
        <v>-0.0024437621603657</v>
      </c>
      <c r="K911" s="9" t="n">
        <f aca="false">F911/F904-1</f>
        <v>0.0116560635543088</v>
      </c>
      <c r="L911" s="9" t="n">
        <f aca="false">F911/F881-1</f>
        <v>-0.0332658069120921</v>
      </c>
      <c r="M911" s="9" t="n">
        <f aca="false">B911/B904-1</f>
        <v>0.00872184061854342</v>
      </c>
      <c r="N911" s="9" t="n">
        <f aca="false">B911/B881-1</f>
        <v>-0.285567920876227</v>
      </c>
      <c r="O911" s="8" t="n">
        <f aca="false">MAX(O910,F911)</f>
        <v>5645.35730015574</v>
      </c>
      <c r="P911" s="9" t="n">
        <f aca="false">F911/O911-1</f>
        <v>-0.270497244788516</v>
      </c>
      <c r="Q911" s="8" t="n">
        <f aca="false">MAX(Q910,B911)</f>
        <v>67541.7555081824</v>
      </c>
      <c r="R911" s="9" t="n">
        <f aca="false">B911/Q911-1</f>
        <v>-0.692767066239931</v>
      </c>
      <c r="S911" s="9" t="n">
        <f aca="false">B911/INDEX($B:$B,$E911)-1</f>
        <v>0.0913640775575346</v>
      </c>
      <c r="T911" s="0" t="n">
        <f aca="false">IF(AND($A911&gt;=CrashTest!$B$3,$A911&lt;=CrashTest!$C$3),1,IF(AND($A911&gt;=CrashTest!$B$4,$A911&lt;=CrashTest!$C$4),2,IF(AND($A911&gt;=CrashTest!$B$5,$A911&lt;=CrashTest!$C$5),3,IF(AND($A911&gt;=CrashTest!$B$6,$A911&lt;=CrashTest!$C$6),4,IF(AND($A911&gt;=CrashTest!$B$7,$A911&lt;=CrashTest!$C$7),5,0)))))</f>
        <v>3</v>
      </c>
      <c r="U911" s="8" t="n">
        <f aca="false">IF(T911=0,"",IF(T910=T911,MAX(U910,B911),B911))</f>
        <v>39641.852176505</v>
      </c>
      <c r="V911" s="9" t="n">
        <f aca="false">IF(T911=0,"",B911/U911-1)</f>
        <v>-0.476536777250207</v>
      </c>
      <c r="W911" s="8" t="n">
        <f aca="false">IF(T911=0,"",IF(T910=T911,MAX(W910,F911),F911))</f>
        <v>4418.51228799366</v>
      </c>
      <c r="X911" s="9" t="n">
        <f aca="false">IF(T911=0,"",F911/W911-1)</f>
        <v>-0.0679433627903525</v>
      </c>
    </row>
    <row r="912" customFormat="false" ht="15" hidden="false" customHeight="false" outlineLevel="0" collapsed="false">
      <c r="A912" s="5" t="n">
        <v>44740</v>
      </c>
      <c r="B912" s="6" t="n">
        <v>20263.2196393922</v>
      </c>
      <c r="C912" s="7" t="n">
        <v>8084.551831</v>
      </c>
      <c r="D912" s="0" t="n">
        <f aca="false">INT((ROW()-3)/30)</f>
        <v>30</v>
      </c>
      <c r="E912" s="0" t="n">
        <f aca="false">2+30*D912</f>
        <v>902</v>
      </c>
      <c r="F912" s="8" t="n">
        <f aca="false">INDEX($F:$F,$E912)*(2*B912/INDEX($B:$B,$E912)-C912/INDEX($C:$C,$E912))</f>
        <v>4093.43376384208</v>
      </c>
      <c r="G912" s="9" t="n">
        <f aca="false">B912/B911-1</f>
        <v>-0.0235087871128988</v>
      </c>
      <c r="H912" s="9" t="n">
        <f aca="false">F912/F911-1</f>
        <v>-0.00603887973267114</v>
      </c>
      <c r="I912" s="9" t="n">
        <f aca="false">LN(B912/B911)</f>
        <v>-0.0237895272854084</v>
      </c>
      <c r="J912" s="9" t="n">
        <f aca="false">LN(F912/F911)</f>
        <v>-0.00605718750973812</v>
      </c>
      <c r="K912" s="9" t="n">
        <f aca="false">F912/F905-1</f>
        <v>0.00662372252091314</v>
      </c>
      <c r="L912" s="9" t="n">
        <f aca="false">F912/F882-1</f>
        <v>-0.0392329172771883</v>
      </c>
      <c r="M912" s="9" t="n">
        <f aca="false">B912/B905-1</f>
        <v>-0.0205547143841083</v>
      </c>
      <c r="N912" s="9" t="n">
        <f aca="false">B912/B882-1</f>
        <v>-0.3114790300643</v>
      </c>
      <c r="O912" s="8" t="n">
        <f aca="false">MAX(O911,F912)</f>
        <v>5645.35730015574</v>
      </c>
      <c r="P912" s="9" t="n">
        <f aca="false">F912/O912-1</f>
        <v>-0.27490262419189</v>
      </c>
      <c r="Q912" s="8" t="n">
        <f aca="false">MAX(Q911,B912)</f>
        <v>67541.7555081824</v>
      </c>
      <c r="R912" s="9" t="n">
        <f aca="false">B912/Q912-1</f>
        <v>-0.699989739873768</v>
      </c>
      <c r="S912" s="9" t="n">
        <f aca="false">B912/INDEX($B:$B,$E912)-1</f>
        <v>0.0657074317955693</v>
      </c>
      <c r="T912" s="0" t="n">
        <f aca="false">IF(AND($A912&gt;=CrashTest!$B$3,$A912&lt;=CrashTest!$C$3),1,IF(AND($A912&gt;=CrashTest!$B$4,$A912&lt;=CrashTest!$C$4),2,IF(AND($A912&gt;=CrashTest!$B$5,$A912&lt;=CrashTest!$C$5),3,IF(AND($A912&gt;=CrashTest!$B$6,$A912&lt;=CrashTest!$C$6),4,IF(AND($A912&gt;=CrashTest!$B$7,$A912&lt;=CrashTest!$C$7),5,0)))))</f>
        <v>3</v>
      </c>
      <c r="U912" s="8" t="n">
        <f aca="false">IF(T912=0,"",IF(T911=T912,MAX(U911,B912),B912))</f>
        <v>39641.852176505</v>
      </c>
      <c r="V912" s="9" t="n">
        <f aca="false">IF(T912=0,"",B912/U912-1)</f>
        <v>-0.488842762715264</v>
      </c>
      <c r="W912" s="8" t="n">
        <f aca="false">IF(T912=0,"",IF(T911=T912,MAX(W911,F912),F912))</f>
        <v>4418.51228799366</v>
      </c>
      <c r="X912" s="9" t="n">
        <f aca="false">IF(T912=0,"",F912/W912-1)</f>
        <v>-0.0735719407264995</v>
      </c>
    </row>
    <row r="913" customFormat="false" ht="15" hidden="false" customHeight="false" outlineLevel="0" collapsed="false">
      <c r="A913" s="5" t="n">
        <v>44741</v>
      </c>
      <c r="B913" s="6" t="n">
        <v>20080.9480864991</v>
      </c>
      <c r="C913" s="7" t="n">
        <v>7968.483073</v>
      </c>
      <c r="D913" s="0" t="n">
        <f aca="false">INT((ROW()-3)/30)</f>
        <v>30</v>
      </c>
      <c r="E913" s="0" t="n">
        <f aca="false">2+30*D913</f>
        <v>902</v>
      </c>
      <c r="F913" s="8" t="n">
        <f aca="false">INDEX($F:$F,$E913)*(2*B913/INDEX($B:$B,$E913)-C913/INDEX($C:$C,$E913))</f>
        <v>4080.82599526183</v>
      </c>
      <c r="G913" s="9" t="n">
        <f aca="false">B913/B912-1</f>
        <v>-0.0089951920838266</v>
      </c>
      <c r="H913" s="9" t="n">
        <f aca="false">F913/F912-1</f>
        <v>-0.00307999818920357</v>
      </c>
      <c r="I913" s="9" t="n">
        <f aca="false">LN(B913/B912)</f>
        <v>-0.00903589308352097</v>
      </c>
      <c r="J913" s="9" t="n">
        <f aca="false">LN(F913/F912)</f>
        <v>-0.00308475114553328</v>
      </c>
      <c r="K913" s="9" t="n">
        <f aca="false">F913/F906-1</f>
        <v>0.00368515040099671</v>
      </c>
      <c r="L913" s="9" t="n">
        <f aca="false">F913/F883-1</f>
        <v>-0.0647401471655174</v>
      </c>
      <c r="M913" s="9" t="n">
        <f aca="false">B913/B906-1</f>
        <v>0.00388837146519938</v>
      </c>
      <c r="N913" s="9" t="n">
        <f aca="false">B913/B883-1</f>
        <v>-0.367249288567174</v>
      </c>
      <c r="O913" s="8" t="n">
        <f aca="false">MAX(O912,F913)</f>
        <v>5645.35730015574</v>
      </c>
      <c r="P913" s="9" t="n">
        <f aca="false">F913/O913-1</f>
        <v>-0.277135922796375</v>
      </c>
      <c r="Q913" s="8" t="n">
        <f aca="false">MAX(Q912,B913)</f>
        <v>67541.7555081824</v>
      </c>
      <c r="R913" s="9" t="n">
        <f aca="false">B913/Q913-1</f>
        <v>-0.702688389790722</v>
      </c>
      <c r="S913" s="9" t="n">
        <f aca="false">B913/INDEX($B:$B,$E913)-1</f>
        <v>0.0561211887414066</v>
      </c>
      <c r="T913" s="0" t="n">
        <f aca="false">IF(AND($A913&gt;=CrashTest!$B$3,$A913&lt;=CrashTest!$C$3),1,IF(AND($A913&gt;=CrashTest!$B$4,$A913&lt;=CrashTest!$C$4),2,IF(AND($A913&gt;=CrashTest!$B$5,$A913&lt;=CrashTest!$C$5),3,IF(AND($A913&gt;=CrashTest!$B$6,$A913&lt;=CrashTest!$C$6),4,IF(AND($A913&gt;=CrashTest!$B$7,$A913&lt;=CrashTest!$C$7),5,0)))))</f>
        <v>3</v>
      </c>
      <c r="U913" s="8" t="n">
        <f aca="false">IF(T913=0,"",IF(T912=T913,MAX(U912,B913),B913))</f>
        <v>39641.852176505</v>
      </c>
      <c r="V913" s="9" t="n">
        <f aca="false">IF(T913=0,"",B913/U913-1)</f>
        <v>-0.493440720249678</v>
      </c>
      <c r="W913" s="8" t="n">
        <f aca="false">IF(T913=0,"",IF(T912=T913,MAX(W912,F913),F913))</f>
        <v>4418.51228799366</v>
      </c>
      <c r="X913" s="9" t="n">
        <f aca="false">IF(T913=0,"",F913/W913-1)</f>
        <v>-0.0764253374714893</v>
      </c>
    </row>
    <row r="914" customFormat="false" ht="15" hidden="false" customHeight="false" outlineLevel="0" collapsed="false">
      <c r="A914" s="5" t="n">
        <v>44742</v>
      </c>
      <c r="B914" s="6" t="n">
        <v>19332.9121294565</v>
      </c>
      <c r="C914" s="7" t="n">
        <v>7897.454123</v>
      </c>
      <c r="D914" s="0" t="n">
        <f aca="false">INT((ROW()-3)/30)</f>
        <v>30</v>
      </c>
      <c r="E914" s="0" t="n">
        <f aca="false">2+30*D914</f>
        <v>902</v>
      </c>
      <c r="F914" s="8" t="n">
        <f aca="false">INDEX($F:$F,$E914)*(2*B914/INDEX($B:$B,$E914)-C914/INDEX($C:$C,$E914))</f>
        <v>3802.67617919992</v>
      </c>
      <c r="G914" s="9" t="n">
        <f aca="false">B914/B913-1</f>
        <v>-0.0372510278807762</v>
      </c>
      <c r="H914" s="9" t="n">
        <f aca="false">F914/F913-1</f>
        <v>-0.0681601755097772</v>
      </c>
      <c r="I914" s="9" t="n">
        <f aca="false">LN(B914/B913)</f>
        <v>-0.037962573938456</v>
      </c>
      <c r="J914" s="9" t="n">
        <f aca="false">LN(F914/F913)</f>
        <v>-0.0705943412014889</v>
      </c>
      <c r="K914" s="9" t="n">
        <f aca="false">F914/F907-1</f>
        <v>-0.0703365112751959</v>
      </c>
      <c r="L914" s="9" t="n">
        <f aca="false">F914/F884-1</f>
        <v>-0.131265539492188</v>
      </c>
      <c r="M914" s="9" t="n">
        <f aca="false">B914/B907-1</f>
        <v>-0.0836224157238726</v>
      </c>
      <c r="N914" s="9" t="n">
        <f aca="false">B914/B884-1</f>
        <v>-0.392646683955582</v>
      </c>
      <c r="O914" s="8" t="n">
        <f aca="false">MAX(O913,F914)</f>
        <v>5645.35730015574</v>
      </c>
      <c r="P914" s="9" t="n">
        <f aca="false">F914/O914-1</f>
        <v>-0.326406465168288</v>
      </c>
      <c r="Q914" s="8" t="n">
        <f aca="false">MAX(Q913,B914)</f>
        <v>67541.7555081824</v>
      </c>
      <c r="R914" s="9" t="n">
        <f aca="false">B914/Q914-1</f>
        <v>-0.713763552871906</v>
      </c>
      <c r="S914" s="9" t="n">
        <f aca="false">B914/INDEX($B:$B,$E914)-1</f>
        <v>0.016779588894122</v>
      </c>
      <c r="T914" s="0" t="n">
        <f aca="false">IF(AND($A914&gt;=CrashTest!$B$3,$A914&lt;=CrashTest!$C$3),1,IF(AND($A914&gt;=CrashTest!$B$4,$A914&lt;=CrashTest!$C$4),2,IF(AND($A914&gt;=CrashTest!$B$5,$A914&lt;=CrashTest!$C$5),3,IF(AND($A914&gt;=CrashTest!$B$6,$A914&lt;=CrashTest!$C$6),4,IF(AND($A914&gt;=CrashTest!$B$7,$A914&lt;=CrashTest!$C$7),5,0)))))</f>
        <v>3</v>
      </c>
      <c r="U914" s="8" t="n">
        <f aca="false">IF(T914=0,"",IF(T913=T914,MAX(U913,B914),B914))</f>
        <v>39641.852176505</v>
      </c>
      <c r="V914" s="9" t="n">
        <f aca="false">IF(T914=0,"",B914/U914-1)</f>
        <v>-0.512310574102924</v>
      </c>
      <c r="W914" s="8" t="n">
        <f aca="false">IF(T914=0,"",IF(T913=T914,MAX(W913,F914),F914))</f>
        <v>4418.51228799366</v>
      </c>
      <c r="X914" s="9" t="n">
        <f aca="false">IF(T914=0,"",F914/W914-1)</f>
        <v>-0.139376348565816</v>
      </c>
    </row>
    <row r="915" customFormat="false" ht="15" hidden="false" customHeight="false" outlineLevel="0" collapsed="false">
      <c r="A915" s="5" t="n">
        <v>44743</v>
      </c>
      <c r="B915" s="6" t="n">
        <v>19341.8631240795</v>
      </c>
      <c r="C915" s="7" t="n">
        <v>7417.596195</v>
      </c>
      <c r="D915" s="0" t="n">
        <f aca="false">INT((ROW()-3)/30)</f>
        <v>30</v>
      </c>
      <c r="E915" s="0" t="n">
        <f aca="false">2+30*D915</f>
        <v>902</v>
      </c>
      <c r="F915" s="8" t="n">
        <f aca="false">INDEX($F:$F,$E915)*(2*B915/INDEX($B:$B,$E915)-C915/INDEX($C:$C,$E915))</f>
        <v>4074.52803306488</v>
      </c>
      <c r="G915" s="9" t="n">
        <f aca="false">B915/B914-1</f>
        <v>0.000462992567444642</v>
      </c>
      <c r="H915" s="9" t="n">
        <f aca="false">F915/F914-1</f>
        <v>0.0714896144331076</v>
      </c>
      <c r="I915" s="9" t="n">
        <f aca="false">LN(B915/B914)</f>
        <v>0.000462885419457093</v>
      </c>
      <c r="J915" s="9" t="n">
        <f aca="false">LN(F915/F914)</f>
        <v>0.0690498433349254</v>
      </c>
      <c r="K915" s="9" t="n">
        <f aca="false">F915/F908-1</f>
        <v>-0.0151244074380116</v>
      </c>
      <c r="L915" s="9" t="n">
        <f aca="false">F915/F885-1</f>
        <v>-0.0502042623632047</v>
      </c>
      <c r="M915" s="9" t="n">
        <f aca="false">B915/B908-1</f>
        <v>-0.0918919567571807</v>
      </c>
      <c r="N915" s="9" t="n">
        <f aca="false">B915/B885-1</f>
        <v>-0.351508295541176</v>
      </c>
      <c r="O915" s="8" t="n">
        <f aca="false">MAX(O914,F915)</f>
        <v>5645.35730015574</v>
      </c>
      <c r="P915" s="9" t="n">
        <f aca="false">F915/O915-1</f>
        <v>-0.278251523078534</v>
      </c>
      <c r="Q915" s="8" t="n">
        <f aca="false">MAX(Q914,B915)</f>
        <v>67541.7555081824</v>
      </c>
      <c r="R915" s="9" t="n">
        <f aca="false">B915/Q915-1</f>
        <v>-0.713631027524354</v>
      </c>
      <c r="S915" s="9" t="n">
        <f aca="false">B915/INDEX($B:$B,$E915)-1</f>
        <v>0.0172503502865093</v>
      </c>
      <c r="T915" s="0" t="n">
        <f aca="false">IF(AND($A915&gt;=CrashTest!$B$3,$A915&lt;=CrashTest!$C$3),1,IF(AND($A915&gt;=CrashTest!$B$4,$A915&lt;=CrashTest!$C$4),2,IF(AND($A915&gt;=CrashTest!$B$5,$A915&lt;=CrashTest!$C$5),3,IF(AND($A915&gt;=CrashTest!$B$6,$A915&lt;=CrashTest!$C$6),4,IF(AND($A915&gt;=CrashTest!$B$7,$A915&lt;=CrashTest!$C$7),5,0)))))</f>
        <v>0</v>
      </c>
      <c r="U915" s="8" t="str">
        <f aca="false">IF(T915=0,"",IF(T914=T915,MAX(U914,B915),B915))</f>
        <v/>
      </c>
      <c r="V915" s="9" t="str">
        <f aca="false">IF(T915=0,"",B915/U915-1)</f>
        <v/>
      </c>
      <c r="W915" s="8" t="str">
        <f aca="false">IF(T915=0,"",IF(T914=T915,MAX(W914,F915),F915))</f>
        <v/>
      </c>
      <c r="X915" s="9" t="str">
        <f aca="false">IF(T915=0,"",F915/W915-1)</f>
        <v/>
      </c>
    </row>
    <row r="916" customFormat="false" ht="15" hidden="false" customHeight="false" outlineLevel="0" collapsed="false">
      <c r="A916" s="5" t="n">
        <v>44744</v>
      </c>
      <c r="B916" s="6" t="n">
        <v>19231.8317083577</v>
      </c>
      <c r="C916" s="7" t="n">
        <v>7395.244588</v>
      </c>
      <c r="D916" s="0" t="n">
        <f aca="false">INT((ROW()-3)/30)</f>
        <v>30</v>
      </c>
      <c r="E916" s="0" t="n">
        <f aca="false">2+30*D916</f>
        <v>902</v>
      </c>
      <c r="F916" s="8" t="n">
        <f aca="false">INDEX($F:$F,$E916)*(2*B916/INDEX($B:$B,$E916)-C916/INDEX($C:$C,$E916))</f>
        <v>4040.26333799011</v>
      </c>
      <c r="G916" s="9" t="n">
        <f aca="false">B916/B915-1</f>
        <v>-0.0056887702604419</v>
      </c>
      <c r="H916" s="9" t="n">
        <f aca="false">F916/F915-1</f>
        <v>-0.0084094881165917</v>
      </c>
      <c r="I916" s="9" t="n">
        <f aca="false">LN(B916/B915)</f>
        <v>-0.00570501294386779</v>
      </c>
      <c r="J916" s="9" t="n">
        <f aca="false">LN(F916/F915)</f>
        <v>-0.00844504735880379</v>
      </c>
      <c r="K916" s="9" t="n">
        <f aca="false">F916/F909-1</f>
        <v>-0.0187280020454568</v>
      </c>
      <c r="L916" s="9" t="n">
        <f aca="false">F916/F886-1</f>
        <v>-0.0665993956344054</v>
      </c>
      <c r="M916" s="9" t="n">
        <f aca="false">B916/B909-1</f>
        <v>-0.104177179950878</v>
      </c>
      <c r="N916" s="9" t="n">
        <f aca="false">B916/B886-1</f>
        <v>-0.369536364270668</v>
      </c>
      <c r="O916" s="8" t="n">
        <f aca="false">MAX(O915,F916)</f>
        <v>5645.35730015574</v>
      </c>
      <c r="P916" s="9" t="n">
        <f aca="false">F916/O916-1</f>
        <v>-0.284321058318374</v>
      </c>
      <c r="Q916" s="8" t="n">
        <f aca="false">MAX(Q915,B916)</f>
        <v>67541.7555081824</v>
      </c>
      <c r="R916" s="9" t="n">
        <f aca="false">B916/Q916-1</f>
        <v>-0.715260114818487</v>
      </c>
      <c r="S916" s="9" t="n">
        <f aca="false">B916/INDEX($B:$B,$E916)-1</f>
        <v>0.0114634467463755</v>
      </c>
      <c r="T916" s="0" t="n">
        <f aca="false">IF(AND($A916&gt;=CrashTest!$B$3,$A916&lt;=CrashTest!$C$3),1,IF(AND($A916&gt;=CrashTest!$B$4,$A916&lt;=CrashTest!$C$4),2,IF(AND($A916&gt;=CrashTest!$B$5,$A916&lt;=CrashTest!$C$5),3,IF(AND($A916&gt;=CrashTest!$B$6,$A916&lt;=CrashTest!$C$6),4,IF(AND($A916&gt;=CrashTest!$B$7,$A916&lt;=CrashTest!$C$7),5,0)))))</f>
        <v>0</v>
      </c>
      <c r="U916" s="8" t="str">
        <f aca="false">IF(T916=0,"",IF(T915=T916,MAX(U915,B916),B916))</f>
        <v/>
      </c>
      <c r="V916" s="9" t="str">
        <f aca="false">IF(T916=0,"",B916/U916-1)</f>
        <v/>
      </c>
      <c r="W916" s="8" t="str">
        <f aca="false">IF(T916=0,"",IF(T915=T916,MAX(W915,F916),F916))</f>
        <v/>
      </c>
      <c r="X916" s="9" t="str">
        <f aca="false">IF(T916=0,"",F916/W916-1)</f>
        <v/>
      </c>
    </row>
    <row r="917" customFormat="false" ht="15" hidden="false" customHeight="false" outlineLevel="0" collapsed="false">
      <c r="A917" s="5" t="n">
        <v>44745</v>
      </c>
      <c r="B917" s="6" t="n">
        <v>19276.5146639392</v>
      </c>
      <c r="C917" s="7" t="n">
        <v>7434.989719</v>
      </c>
      <c r="D917" s="0" t="n">
        <f aca="false">INT((ROW()-3)/30)</f>
        <v>30</v>
      </c>
      <c r="E917" s="0" t="n">
        <f aca="false">2+30*D917</f>
        <v>902</v>
      </c>
      <c r="F917" s="8" t="n">
        <f aca="false">INDEX($F:$F,$E917)*(2*B917/INDEX($B:$B,$E917)-C917/INDEX($C:$C,$E917))</f>
        <v>4037.04665822996</v>
      </c>
      <c r="G917" s="9" t="n">
        <f aca="false">B917/B916-1</f>
        <v>0.00232338532590659</v>
      </c>
      <c r="H917" s="9" t="n">
        <f aca="false">F917/F916-1</f>
        <v>-0.000796155965850143</v>
      </c>
      <c r="I917" s="9" t="n">
        <f aca="false">LN(B917/B916)</f>
        <v>0.00232069043958598</v>
      </c>
      <c r="J917" s="9" t="n">
        <f aca="false">LN(F917/F916)</f>
        <v>-0.000796473066329919</v>
      </c>
      <c r="K917" s="9" t="n">
        <f aca="false">F917/F910-1</f>
        <v>-0.0221233279598764</v>
      </c>
      <c r="L917" s="9" t="n">
        <f aca="false">F917/F887-1</f>
        <v>-0.054294273744245</v>
      </c>
      <c r="M917" s="9" t="n">
        <f aca="false">B917/B910-1</f>
        <v>-0.0849735837521713</v>
      </c>
      <c r="N917" s="9" t="n">
        <f aca="false">B917/B887-1</f>
        <v>-0.350142315813238</v>
      </c>
      <c r="O917" s="8" t="n">
        <f aca="false">MAX(O916,F917)</f>
        <v>5645.35730015574</v>
      </c>
      <c r="P917" s="9" t="n">
        <f aca="false">F917/O917-1</f>
        <v>-0.284890850377427</v>
      </c>
      <c r="Q917" s="8" t="n">
        <f aca="false">MAX(Q916,B917)</f>
        <v>67541.7555081824</v>
      </c>
      <c r="R917" s="9" t="n">
        <f aca="false">B917/Q917-1</f>
        <v>-0.714598554347556</v>
      </c>
      <c r="S917" s="9" t="n">
        <f aca="false">B917/INDEX($B:$B,$E917)-1</f>
        <v>0.0138134660762368</v>
      </c>
      <c r="T917" s="0" t="n">
        <f aca="false">IF(AND($A917&gt;=CrashTest!$B$3,$A917&lt;=CrashTest!$C$3),1,IF(AND($A917&gt;=CrashTest!$B$4,$A917&lt;=CrashTest!$C$4),2,IF(AND($A917&gt;=CrashTest!$B$5,$A917&lt;=CrashTest!$C$5),3,IF(AND($A917&gt;=CrashTest!$B$6,$A917&lt;=CrashTest!$C$6),4,IF(AND($A917&gt;=CrashTest!$B$7,$A917&lt;=CrashTest!$C$7),5,0)))))</f>
        <v>0</v>
      </c>
      <c r="U917" s="8" t="str">
        <f aca="false">IF(T917=0,"",IF(T916=T917,MAX(U916,B917),B917))</f>
        <v/>
      </c>
      <c r="V917" s="9" t="str">
        <f aca="false">IF(T917=0,"",B917/U917-1)</f>
        <v/>
      </c>
      <c r="W917" s="8" t="str">
        <f aca="false">IF(T917=0,"",IF(T916=T917,MAX(W916,F917),F917))</f>
        <v/>
      </c>
      <c r="X917" s="9" t="str">
        <f aca="false">IF(T917=0,"",F917/W917-1)</f>
        <v/>
      </c>
    </row>
    <row r="918" customFormat="false" ht="15" hidden="false" customHeight="false" outlineLevel="0" collapsed="false">
      <c r="A918" s="5" t="n">
        <v>44746</v>
      </c>
      <c r="B918" s="6" t="n">
        <v>20226.2984745763</v>
      </c>
      <c r="C918" s="7" t="n">
        <v>8031.656715</v>
      </c>
      <c r="D918" s="0" t="n">
        <f aca="false">INT((ROW()-3)/30)</f>
        <v>30</v>
      </c>
      <c r="E918" s="0" t="n">
        <f aca="false">2+30*D918</f>
        <v>902</v>
      </c>
      <c r="F918" s="8" t="n">
        <f aca="false">INDEX($F:$F,$E918)*(2*B918/INDEX($B:$B,$E918)-C918/INDEX($C:$C,$E918))</f>
        <v>4107.29386898842</v>
      </c>
      <c r="G918" s="9" t="n">
        <f aca="false">B918/B917-1</f>
        <v>0.0492715528297172</v>
      </c>
      <c r="H918" s="9" t="n">
        <f aca="false">F918/F917-1</f>
        <v>0.0174006437639891</v>
      </c>
      <c r="I918" s="9" t="n">
        <f aca="false">LN(B918/B917)</f>
        <v>0.0480961641973578</v>
      </c>
      <c r="J918" s="9" t="n">
        <f aca="false">LN(F918/F917)</f>
        <v>0.0172509861603957</v>
      </c>
      <c r="K918" s="9" t="n">
        <f aca="false">F918/F911-1</f>
        <v>-0.00267339089541063</v>
      </c>
      <c r="L918" s="9" t="n">
        <f aca="false">F918/F888-1</f>
        <v>-0.0368134831095185</v>
      </c>
      <c r="M918" s="9" t="n">
        <f aca="false">B918/B911-1</f>
        <v>-0.0252880301776186</v>
      </c>
      <c r="N918" s="9" t="n">
        <f aca="false">B918/B888-1</f>
        <v>-0.321092182503432</v>
      </c>
      <c r="O918" s="8" t="n">
        <f aca="false">MAX(O917,F918)</f>
        <v>5645.35730015574</v>
      </c>
      <c r="P918" s="9" t="n">
        <f aca="false">F918/O918-1</f>
        <v>-0.272447490812475</v>
      </c>
      <c r="Q918" s="8" t="n">
        <f aca="false">MAX(Q917,B918)</f>
        <v>67541.7555081824</v>
      </c>
      <c r="R918" s="9" t="n">
        <f aca="false">B918/Q918-1</f>
        <v>-0.700536381940414</v>
      </c>
      <c r="S918" s="9" t="n">
        <f aca="false">B918/INDEX($B:$B,$E918)-1</f>
        <v>0.0637656298294906</v>
      </c>
      <c r="T918" s="0" t="n">
        <f aca="false">IF(AND($A918&gt;=CrashTest!$B$3,$A918&lt;=CrashTest!$C$3),1,IF(AND($A918&gt;=CrashTest!$B$4,$A918&lt;=CrashTest!$C$4),2,IF(AND($A918&gt;=CrashTest!$B$5,$A918&lt;=CrashTest!$C$5),3,IF(AND($A918&gt;=CrashTest!$B$6,$A918&lt;=CrashTest!$C$6),4,IF(AND($A918&gt;=CrashTest!$B$7,$A918&lt;=CrashTest!$C$7),5,0)))))</f>
        <v>0</v>
      </c>
      <c r="U918" s="8" t="str">
        <f aca="false">IF(T918=0,"",IF(T917=T918,MAX(U917,B918),B918))</f>
        <v/>
      </c>
      <c r="V918" s="9" t="str">
        <f aca="false">IF(T918=0,"",B918/U918-1)</f>
        <v/>
      </c>
      <c r="W918" s="8" t="str">
        <f aca="false">IF(T918=0,"",IF(T917=T918,MAX(W917,F918),F918))</f>
        <v/>
      </c>
      <c r="X918" s="9" t="str">
        <f aca="false">IF(T918=0,"",F918/W918-1)</f>
        <v/>
      </c>
    </row>
    <row r="919" customFormat="false" ht="15" hidden="false" customHeight="false" outlineLevel="0" collapsed="false">
      <c r="A919" s="5" t="n">
        <v>44747</v>
      </c>
      <c r="B919" s="6" t="n">
        <v>20193.3427938048</v>
      </c>
      <c r="C919" s="7" t="n">
        <v>7995.511578</v>
      </c>
      <c r="D919" s="0" t="n">
        <f aca="false">INT((ROW()-3)/30)</f>
        <v>30</v>
      </c>
      <c r="E919" s="0" t="n">
        <f aca="false">2+30*D919</f>
        <v>902</v>
      </c>
      <c r="F919" s="8" t="n">
        <f aca="false">INDEX($F:$F,$E919)*(2*B919/INDEX($B:$B,$E919)-C919/INDEX($C:$C,$E919))</f>
        <v>4113.48229286057</v>
      </c>
      <c r="G919" s="9" t="n">
        <f aca="false">B919/B918-1</f>
        <v>-0.00162934808921766</v>
      </c>
      <c r="H919" s="9" t="n">
        <f aca="false">F919/F918-1</f>
        <v>0.00150669128373693</v>
      </c>
      <c r="I919" s="9" t="n">
        <f aca="false">LN(B919/B918)</f>
        <v>-0.0016306769204308</v>
      </c>
      <c r="J919" s="9" t="n">
        <f aca="false">LN(F919/F918)</f>
        <v>0.00150555736326052</v>
      </c>
      <c r="K919" s="9" t="n">
        <f aca="false">F919/F912-1</f>
        <v>0.00489772894228313</v>
      </c>
      <c r="L919" s="9" t="n">
        <f aca="false">F919/F889-1</f>
        <v>-0.0399129052848624</v>
      </c>
      <c r="M919" s="9" t="n">
        <f aca="false">B919/B912-1</f>
        <v>-0.00344845719638531</v>
      </c>
      <c r="N919" s="9" t="n">
        <f aca="false">B919/B889-1</f>
        <v>-0.324985241196947</v>
      </c>
      <c r="O919" s="8" t="n">
        <f aca="false">MAX(O918,F919)</f>
        <v>5645.35730015574</v>
      </c>
      <c r="P919" s="9" t="n">
        <f aca="false">F919/O919-1</f>
        <v>-0.271351293788421</v>
      </c>
      <c r="Q919" s="8" t="n">
        <f aca="false">MAX(Q918,B919)</f>
        <v>67541.7555081824</v>
      </c>
      <c r="R919" s="9" t="n">
        <f aca="false">B919/Q919-1</f>
        <v>-0.701024312414289</v>
      </c>
      <c r="S919" s="9" t="n">
        <f aca="false">B919/INDEX($B:$B,$E919)-1</f>
        <v>0.0620323853331526</v>
      </c>
      <c r="T919" s="0" t="n">
        <f aca="false">IF(AND($A919&gt;=CrashTest!$B$3,$A919&lt;=CrashTest!$C$3),1,IF(AND($A919&gt;=CrashTest!$B$4,$A919&lt;=CrashTest!$C$4),2,IF(AND($A919&gt;=CrashTest!$B$5,$A919&lt;=CrashTest!$C$5),3,IF(AND($A919&gt;=CrashTest!$B$6,$A919&lt;=CrashTest!$C$6),4,IF(AND($A919&gt;=CrashTest!$B$7,$A919&lt;=CrashTest!$C$7),5,0)))))</f>
        <v>0</v>
      </c>
      <c r="U919" s="8" t="str">
        <f aca="false">IF(T919=0,"",IF(T918=T919,MAX(U918,B919),B919))</f>
        <v/>
      </c>
      <c r="V919" s="9" t="str">
        <f aca="false">IF(T919=0,"",B919/U919-1)</f>
        <v/>
      </c>
      <c r="W919" s="8" t="str">
        <f aca="false">IF(T919=0,"",IF(T918=T919,MAX(W918,F919),F919))</f>
        <v/>
      </c>
      <c r="X919" s="9" t="str">
        <f aca="false">IF(T919=0,"",F919/W919-1)</f>
        <v/>
      </c>
    </row>
    <row r="920" customFormat="false" ht="15" hidden="false" customHeight="false" outlineLevel="0" collapsed="false">
      <c r="A920" s="5" t="n">
        <v>44748</v>
      </c>
      <c r="B920" s="6" t="n">
        <v>20560.8438126826</v>
      </c>
      <c r="C920" s="7" t="n">
        <v>8230.522385</v>
      </c>
      <c r="D920" s="0" t="n">
        <f aca="false">INT((ROW()-3)/30)</f>
        <v>30</v>
      </c>
      <c r="E920" s="0" t="n">
        <f aca="false">2+30*D920</f>
        <v>902</v>
      </c>
      <c r="F920" s="8" t="n">
        <f aca="false">INDEX($F:$F,$E920)*(2*B920/INDEX($B:$B,$E920)-C920/INDEX($C:$C,$E920))</f>
        <v>4138.34957145405</v>
      </c>
      <c r="G920" s="9" t="n">
        <f aca="false">B920/B919-1</f>
        <v>0.0181991175324645</v>
      </c>
      <c r="H920" s="9" t="n">
        <f aca="false">F920/F919-1</f>
        <v>0.00604531071803582</v>
      </c>
      <c r="I920" s="9" t="n">
        <f aca="false">LN(B920/B919)</f>
        <v>0.018035495792013</v>
      </c>
      <c r="J920" s="9" t="n">
        <f aca="false">LN(F920/F919)</f>
        <v>0.00602711113844043</v>
      </c>
      <c r="K920" s="9" t="n">
        <f aca="false">F920/F913-1</f>
        <v>0.0140960619881898</v>
      </c>
      <c r="L920" s="9" t="n">
        <f aca="false">F920/F890-1</f>
        <v>-0.0506919204843681</v>
      </c>
      <c r="M920" s="9" t="n">
        <f aca="false">B920/B913-1</f>
        <v>0.0238980611929447</v>
      </c>
      <c r="N920" s="9" t="n">
        <f aca="false">B920/B890-1</f>
        <v>-0.343810054602915</v>
      </c>
      <c r="O920" s="8" t="n">
        <f aca="false">MAX(O919,F920)</f>
        <v>5645.35730015574</v>
      </c>
      <c r="P920" s="9" t="n">
        <f aca="false">F920/O920-1</f>
        <v>-0.266946385955078</v>
      </c>
      <c r="Q920" s="8" t="n">
        <f aca="false">MAX(Q919,B920)</f>
        <v>67541.7555081824</v>
      </c>
      <c r="R920" s="9" t="n">
        <f aca="false">B920/Q920-1</f>
        <v>-0.695583218736568</v>
      </c>
      <c r="S920" s="9" t="n">
        <f aca="false">B920/INDEX($B:$B,$E920)-1</f>
        <v>0.0813604375371142</v>
      </c>
      <c r="T920" s="0" t="n">
        <f aca="false">IF(AND($A920&gt;=CrashTest!$B$3,$A920&lt;=CrashTest!$C$3),1,IF(AND($A920&gt;=CrashTest!$B$4,$A920&lt;=CrashTest!$C$4),2,IF(AND($A920&gt;=CrashTest!$B$5,$A920&lt;=CrashTest!$C$5),3,IF(AND($A920&gt;=CrashTest!$B$6,$A920&lt;=CrashTest!$C$6),4,IF(AND($A920&gt;=CrashTest!$B$7,$A920&lt;=CrashTest!$C$7),5,0)))))</f>
        <v>0</v>
      </c>
      <c r="U920" s="8" t="str">
        <f aca="false">IF(T920=0,"",IF(T919=T920,MAX(U919,B920),B920))</f>
        <v/>
      </c>
      <c r="V920" s="9" t="str">
        <f aca="false">IF(T920=0,"",B920/U920-1)</f>
        <v/>
      </c>
      <c r="W920" s="8" t="str">
        <f aca="false">IF(T920=0,"",IF(T919=T920,MAX(W919,F920),F920))</f>
        <v/>
      </c>
      <c r="X920" s="9" t="str">
        <f aca="false">IF(T920=0,"",F920/W920-1)</f>
        <v/>
      </c>
    </row>
    <row r="921" customFormat="false" ht="15" hidden="false" customHeight="false" outlineLevel="0" collapsed="false">
      <c r="A921" s="5" t="n">
        <v>44749</v>
      </c>
      <c r="B921" s="6" t="n">
        <v>21651.4191423144</v>
      </c>
      <c r="C921" s="7" t="n">
        <v>8952.936935</v>
      </c>
      <c r="D921" s="0" t="n">
        <f aca="false">INT((ROW()-3)/30)</f>
        <v>30</v>
      </c>
      <c r="E921" s="0" t="n">
        <f aca="false">2+30*D921</f>
        <v>902</v>
      </c>
      <c r="F921" s="8" t="n">
        <f aca="false">INDEX($F:$F,$E921)*(2*B921/INDEX($B:$B,$E921)-C921/INDEX($C:$C,$E921))</f>
        <v>4198.17387626229</v>
      </c>
      <c r="G921" s="9" t="n">
        <f aca="false">B921/B920-1</f>
        <v>0.05304137026512</v>
      </c>
      <c r="H921" s="9" t="n">
        <f aca="false">F921/F920-1</f>
        <v>0.0144560781478935</v>
      </c>
      <c r="I921" s="9" t="n">
        <f aca="false">LN(B921/B920)</f>
        <v>0.0516825203811488</v>
      </c>
      <c r="J921" s="9" t="n">
        <f aca="false">LN(F921/F920)</f>
        <v>0.0143525852586834</v>
      </c>
      <c r="K921" s="9" t="n">
        <f aca="false">F921/F914-1</f>
        <v>0.104005094944894</v>
      </c>
      <c r="L921" s="9" t="n">
        <f aca="false">F921/F891-1</f>
        <v>-0.0378398435185281</v>
      </c>
      <c r="M921" s="9" t="n">
        <f aca="false">B921/B914-1</f>
        <v>0.119925389270524</v>
      </c>
      <c r="N921" s="9" t="n">
        <f aca="false">B921/B891-1</f>
        <v>-0.305488480512974</v>
      </c>
      <c r="O921" s="8" t="n">
        <f aca="false">MAX(O920,F921)</f>
        <v>5645.35730015574</v>
      </c>
      <c r="P921" s="9" t="n">
        <f aca="false">F921/O921-1</f>
        <v>-0.256349305623848</v>
      </c>
      <c r="Q921" s="8" t="n">
        <f aca="false">MAX(Q920,B921)</f>
        <v>67541.7555081824</v>
      </c>
      <c r="R921" s="9" t="n">
        <f aca="false">B921/Q921-1</f>
        <v>-0.679436535526658</v>
      </c>
      <c r="S921" s="9" t="n">
        <f aca="false">B921/INDEX($B:$B,$E921)-1</f>
        <v>0.138717276894573</v>
      </c>
      <c r="T921" s="0" t="n">
        <f aca="false">IF(AND($A921&gt;=CrashTest!$B$3,$A921&lt;=CrashTest!$C$3),1,IF(AND($A921&gt;=CrashTest!$B$4,$A921&lt;=CrashTest!$C$4),2,IF(AND($A921&gt;=CrashTest!$B$5,$A921&lt;=CrashTest!$C$5),3,IF(AND($A921&gt;=CrashTest!$B$6,$A921&lt;=CrashTest!$C$6),4,IF(AND($A921&gt;=CrashTest!$B$7,$A921&lt;=CrashTest!$C$7),5,0)))))</f>
        <v>0</v>
      </c>
      <c r="U921" s="8" t="str">
        <f aca="false">IF(T921=0,"",IF(T920=T921,MAX(U920,B921),B921))</f>
        <v/>
      </c>
      <c r="V921" s="9" t="str">
        <f aca="false">IF(T921=0,"",B921/U921-1)</f>
        <v/>
      </c>
      <c r="W921" s="8" t="str">
        <f aca="false">IF(T921=0,"",IF(T920=T921,MAX(W920,F921),F921))</f>
        <v/>
      </c>
      <c r="X921" s="9" t="str">
        <f aca="false">IF(T921=0,"",F921/W921-1)</f>
        <v/>
      </c>
    </row>
    <row r="922" customFormat="false" ht="15" hidden="false" customHeight="false" outlineLevel="0" collapsed="false">
      <c r="A922" s="5" t="n">
        <v>44750</v>
      </c>
      <c r="B922" s="6" t="n">
        <v>21813.7871239042</v>
      </c>
      <c r="C922" s="7" t="n">
        <v>8922.551279</v>
      </c>
      <c r="D922" s="0" t="n">
        <f aca="false">INT((ROW()-3)/30)</f>
        <v>30</v>
      </c>
      <c r="E922" s="0" t="n">
        <f aca="false">2+30*D922</f>
        <v>902</v>
      </c>
      <c r="F922" s="8" t="n">
        <f aca="false">INDEX($F:$F,$E922)*(2*B922/INDEX($B:$B,$E922)-C922/INDEX($C:$C,$E922))</f>
        <v>4284.1344538958</v>
      </c>
      <c r="G922" s="9" t="n">
        <f aca="false">B922/B921-1</f>
        <v>0.00749918425774121</v>
      </c>
      <c r="H922" s="9" t="n">
        <f aca="false">F922/F921-1</f>
        <v>0.0204757068590105</v>
      </c>
      <c r="I922" s="9" t="n">
        <f aca="false">LN(B922/B921)</f>
        <v>0.00747120516863744</v>
      </c>
      <c r="J922" s="9" t="n">
        <f aca="false">LN(F922/F921)</f>
        <v>0.0202688978487082</v>
      </c>
      <c r="K922" s="9" t="n">
        <f aca="false">F922/F915-1</f>
        <v>0.0514431166333746</v>
      </c>
      <c r="L922" s="9" t="n">
        <f aca="false">F922/F892-1</f>
        <v>-0.00597567718044123</v>
      </c>
      <c r="M922" s="9" t="n">
        <f aca="false">B922/B915-1</f>
        <v>0.127801752290724</v>
      </c>
      <c r="N922" s="9" t="n">
        <f aca="false">B922/B892-1</f>
        <v>-0.278369333622064</v>
      </c>
      <c r="O922" s="8" t="n">
        <f aca="false">MAX(O921,F922)</f>
        <v>5645.35730015574</v>
      </c>
      <c r="P922" s="9" t="n">
        <f aca="false">F922/O922-1</f>
        <v>-0.241122532000303</v>
      </c>
      <c r="Q922" s="8" t="n">
        <f aca="false">MAX(Q921,B922)</f>
        <v>67541.7555081824</v>
      </c>
      <c r="R922" s="9" t="n">
        <f aca="false">B922/Q922-1</f>
        <v>-0.677032571040272</v>
      </c>
      <c r="S922" s="9" t="n">
        <f aca="false">B922/INDEX($B:$B,$E922)-1</f>
        <v>0.147256727571478</v>
      </c>
      <c r="T922" s="0" t="n">
        <f aca="false">IF(AND($A922&gt;=CrashTest!$B$3,$A922&lt;=CrashTest!$C$3),1,IF(AND($A922&gt;=CrashTest!$B$4,$A922&lt;=CrashTest!$C$4),2,IF(AND($A922&gt;=CrashTest!$B$5,$A922&lt;=CrashTest!$C$5),3,IF(AND($A922&gt;=CrashTest!$B$6,$A922&lt;=CrashTest!$C$6),4,IF(AND($A922&gt;=CrashTest!$B$7,$A922&lt;=CrashTest!$C$7),5,0)))))</f>
        <v>0</v>
      </c>
      <c r="U922" s="8" t="str">
        <f aca="false">IF(T922=0,"",IF(T921=T922,MAX(U921,B922),B922))</f>
        <v/>
      </c>
      <c r="V922" s="9" t="str">
        <f aca="false">IF(T922=0,"",B922/U922-1)</f>
        <v/>
      </c>
      <c r="W922" s="8" t="str">
        <f aca="false">IF(T922=0,"",IF(T921=T922,MAX(W921,F922),F922))</f>
        <v/>
      </c>
      <c r="X922" s="9" t="str">
        <f aca="false">IF(T922=0,"",F922/W922-1)</f>
        <v/>
      </c>
    </row>
    <row r="923" customFormat="false" ht="15" hidden="false" customHeight="false" outlineLevel="0" collapsed="false">
      <c r="A923" s="5" t="n">
        <v>44751</v>
      </c>
      <c r="B923" s="6" t="n">
        <v>21585.1321922852</v>
      </c>
      <c r="C923" s="7" t="n">
        <v>8896.96421</v>
      </c>
      <c r="D923" s="0" t="n">
        <f aca="false">INT((ROW()-3)/30)</f>
        <v>30</v>
      </c>
      <c r="E923" s="0" t="n">
        <f aca="false">2+30*D923</f>
        <v>902</v>
      </c>
      <c r="F923" s="8" t="n">
        <f aca="false">INDEX($F:$F,$E923)*(2*B923/INDEX($B:$B,$E923)-C923/INDEX($C:$C,$E923))</f>
        <v>4201.27615702785</v>
      </c>
      <c r="G923" s="9" t="n">
        <f aca="false">B923/B922-1</f>
        <v>-0.0104821290461954</v>
      </c>
      <c r="H923" s="9" t="n">
        <f aca="false">F923/F922-1</f>
        <v>-0.0193407321267896</v>
      </c>
      <c r="I923" s="9" t="n">
        <f aca="false">LN(B923/B922)</f>
        <v>-0.0105374535126075</v>
      </c>
      <c r="J923" s="9" t="n">
        <f aca="false">LN(F923/F922)</f>
        <v>-0.0195302111741464</v>
      </c>
      <c r="K923" s="9" t="n">
        <f aca="false">F923/F916-1</f>
        <v>0.039852060513917</v>
      </c>
      <c r="L923" s="9" t="n">
        <f aca="false">F923/F893-1</f>
        <v>-0.0197207742032289</v>
      </c>
      <c r="M923" s="9" t="n">
        <f aca="false">B923/B916-1</f>
        <v>0.122364864648062</v>
      </c>
      <c r="N923" s="9" t="n">
        <f aca="false">B923/B893-1</f>
        <v>-0.282038863711331</v>
      </c>
      <c r="O923" s="8" t="n">
        <f aca="false">MAX(O922,F923)</f>
        <v>5645.35730015574</v>
      </c>
      <c r="P923" s="9" t="n">
        <f aca="false">F923/O923-1</f>
        <v>-0.255799777825941</v>
      </c>
      <c r="Q923" s="8" t="n">
        <f aca="false">MAX(Q922,B923)</f>
        <v>67541.7555081824</v>
      </c>
      <c r="R923" s="9" t="n">
        <f aca="false">B923/Q923-1</f>
        <v>-0.680417957308346</v>
      </c>
      <c r="S923" s="9" t="n">
        <f aca="false">B923/INDEX($B:$B,$E923)-1</f>
        <v>0.135231034503958</v>
      </c>
      <c r="T923" s="0" t="n">
        <f aca="false">IF(AND($A923&gt;=CrashTest!$B$3,$A923&lt;=CrashTest!$C$3),1,IF(AND($A923&gt;=CrashTest!$B$4,$A923&lt;=CrashTest!$C$4),2,IF(AND($A923&gt;=CrashTest!$B$5,$A923&lt;=CrashTest!$C$5),3,IF(AND($A923&gt;=CrashTest!$B$6,$A923&lt;=CrashTest!$C$6),4,IF(AND($A923&gt;=CrashTest!$B$7,$A923&lt;=CrashTest!$C$7),5,0)))))</f>
        <v>0</v>
      </c>
      <c r="U923" s="8" t="str">
        <f aca="false">IF(T923=0,"",IF(T922=T923,MAX(U922,B923),B923))</f>
        <v/>
      </c>
      <c r="V923" s="9" t="str">
        <f aca="false">IF(T923=0,"",B923/U923-1)</f>
        <v/>
      </c>
      <c r="W923" s="8" t="str">
        <f aca="false">IF(T923=0,"",IF(T922=T923,MAX(W922,F923),F923))</f>
        <v/>
      </c>
      <c r="X923" s="9" t="str">
        <f aca="false">IF(T923=0,"",F923/W923-1)</f>
        <v/>
      </c>
    </row>
    <row r="924" customFormat="false" ht="15" hidden="false" customHeight="false" outlineLevel="0" collapsed="false">
      <c r="A924" s="5" t="n">
        <v>44752</v>
      </c>
      <c r="B924" s="6" t="n">
        <v>20831.2733915839</v>
      </c>
      <c r="C924" s="7" t="n">
        <v>8381.137323</v>
      </c>
      <c r="D924" s="0" t="n">
        <f aca="false">INT((ROW()-3)/30)</f>
        <v>30</v>
      </c>
      <c r="E924" s="0" t="n">
        <f aca="false">2+30*D924</f>
        <v>902</v>
      </c>
      <c r="F924" s="8" t="n">
        <f aca="false">INDEX($F:$F,$E924)*(2*B924/INDEX($B:$B,$E924)-C924/INDEX($C:$C,$E924))</f>
        <v>4169.11654643461</v>
      </c>
      <c r="G924" s="9" t="n">
        <f aca="false">B924/B923-1</f>
        <v>-0.0349249100716992</v>
      </c>
      <c r="H924" s="9" t="n">
        <f aca="false">F924/F923-1</f>
        <v>-0.00765472427691816</v>
      </c>
      <c r="I924" s="9" t="n">
        <f aca="false">LN(B924/B923)</f>
        <v>-0.0355493672732536</v>
      </c>
      <c r="J924" s="9" t="n">
        <f aca="false">LN(F924/F923)</f>
        <v>-0.00768417205144603</v>
      </c>
      <c r="K924" s="9" t="n">
        <f aca="false">F924/F917-1</f>
        <v>0.0327144814973617</v>
      </c>
      <c r="L924" s="9" t="n">
        <f aca="false">F924/F894-1</f>
        <v>-0.0139377326059036</v>
      </c>
      <c r="M924" s="9" t="n">
        <f aca="false">B924/B917-1</f>
        <v>0.0806555933346813</v>
      </c>
      <c r="N924" s="9" t="n">
        <f aca="false">B924/B894-1</f>
        <v>-0.283419788856869</v>
      </c>
      <c r="O924" s="8" t="n">
        <f aca="false">MAX(O923,F924)</f>
        <v>5645.35730015574</v>
      </c>
      <c r="P924" s="9" t="n">
        <f aca="false">F924/O924-1</f>
        <v>-0.261496425333505</v>
      </c>
      <c r="Q924" s="8" t="n">
        <f aca="false">MAX(Q923,B924)</f>
        <v>67541.7555081824</v>
      </c>
      <c r="R924" s="9" t="n">
        <f aca="false">B924/Q924-1</f>
        <v>-0.691579331409882</v>
      </c>
      <c r="S924" s="9" t="n">
        <f aca="false">B924/INDEX($B:$B,$E924)-1</f>
        <v>0.0955831927133055</v>
      </c>
      <c r="T924" s="0" t="n">
        <f aca="false">IF(AND($A924&gt;=CrashTest!$B$3,$A924&lt;=CrashTest!$C$3),1,IF(AND($A924&gt;=CrashTest!$B$4,$A924&lt;=CrashTest!$C$4),2,IF(AND($A924&gt;=CrashTest!$B$5,$A924&lt;=CrashTest!$C$5),3,IF(AND($A924&gt;=CrashTest!$B$6,$A924&lt;=CrashTest!$C$6),4,IF(AND($A924&gt;=CrashTest!$B$7,$A924&lt;=CrashTest!$C$7),5,0)))))</f>
        <v>0</v>
      </c>
      <c r="U924" s="8" t="str">
        <f aca="false">IF(T924=0,"",IF(T923=T924,MAX(U923,B924),B924))</f>
        <v/>
      </c>
      <c r="V924" s="9" t="str">
        <f aca="false">IF(T924=0,"",B924/U924-1)</f>
        <v/>
      </c>
      <c r="W924" s="8" t="str">
        <f aca="false">IF(T924=0,"",IF(T923=T924,MAX(W923,F924),F924))</f>
        <v/>
      </c>
      <c r="X924" s="9" t="str">
        <f aca="false">IF(T924=0,"",F924/W924-1)</f>
        <v/>
      </c>
    </row>
    <row r="925" customFormat="false" ht="15" hidden="false" customHeight="false" outlineLevel="0" collapsed="false">
      <c r="A925" s="5" t="n">
        <v>44753</v>
      </c>
      <c r="B925" s="6" t="n">
        <v>19971.3294704851</v>
      </c>
      <c r="C925" s="7" t="n">
        <v>7801.959891</v>
      </c>
      <c r="D925" s="0" t="n">
        <f aca="false">INT((ROW()-3)/30)</f>
        <v>30</v>
      </c>
      <c r="E925" s="0" t="n">
        <f aca="false">2+30*D925</f>
        <v>902</v>
      </c>
      <c r="F925" s="8" t="n">
        <f aca="false">INDEX($F:$F,$E925)*(2*B925/INDEX($B:$B,$E925)-C925/INDEX($C:$C,$E925))</f>
        <v>4127.27096407725</v>
      </c>
      <c r="G925" s="9" t="n">
        <f aca="false">B925/B924-1</f>
        <v>-0.0412813900011619</v>
      </c>
      <c r="H925" s="9" t="n">
        <f aca="false">F925/F924-1</f>
        <v>-0.0100370382768843</v>
      </c>
      <c r="I925" s="9" t="n">
        <f aca="false">LN(B925/B924)</f>
        <v>-0.0421576673854545</v>
      </c>
      <c r="J925" s="9" t="n">
        <f aca="false">LN(F925/F924)</f>
        <v>-0.010087748954256</v>
      </c>
      <c r="K925" s="9" t="n">
        <f aca="false">F925/F918-1</f>
        <v>0.00486380953641197</v>
      </c>
      <c r="L925" s="9" t="n">
        <f aca="false">F925/F895-1</f>
        <v>-0.0111876628324745</v>
      </c>
      <c r="M925" s="9" t="n">
        <f aca="false">B925/B918-1</f>
        <v>-0.0126058163539753</v>
      </c>
      <c r="N925" s="9" t="n">
        <f aca="false">B925/B895-1</f>
        <v>-0.29581194583769</v>
      </c>
      <c r="O925" s="8" t="n">
        <f aca="false">MAX(O924,F925)</f>
        <v>5645.35730015574</v>
      </c>
      <c r="P925" s="9" t="n">
        <f aca="false">F925/O925-1</f>
        <v>-0.268908813980048</v>
      </c>
      <c r="Q925" s="8" t="n">
        <f aca="false">MAX(Q924,B925)</f>
        <v>67541.7555081824</v>
      </c>
      <c r="R925" s="9" t="n">
        <f aca="false">B925/Q925-1</f>
        <v>-0.70431136531437</v>
      </c>
      <c r="S925" s="9" t="n">
        <f aca="false">B925/INDEX($B:$B,$E925)-1</f>
        <v>0.0503559956561892</v>
      </c>
      <c r="T925" s="0" t="n">
        <f aca="false">IF(AND($A925&gt;=CrashTest!$B$3,$A925&lt;=CrashTest!$C$3),1,IF(AND($A925&gt;=CrashTest!$B$4,$A925&lt;=CrashTest!$C$4),2,IF(AND($A925&gt;=CrashTest!$B$5,$A925&lt;=CrashTest!$C$5),3,IF(AND($A925&gt;=CrashTest!$B$6,$A925&lt;=CrashTest!$C$6),4,IF(AND($A925&gt;=CrashTest!$B$7,$A925&lt;=CrashTest!$C$7),5,0)))))</f>
        <v>0</v>
      </c>
      <c r="U925" s="8" t="str">
        <f aca="false">IF(T925=0,"",IF(T924=T925,MAX(U924,B925),B925))</f>
        <v/>
      </c>
      <c r="V925" s="9" t="str">
        <f aca="false">IF(T925=0,"",B925/U925-1)</f>
        <v/>
      </c>
      <c r="W925" s="8" t="str">
        <f aca="false">IF(T925=0,"",IF(T924=T925,MAX(W924,F925),F925))</f>
        <v/>
      </c>
      <c r="X925" s="9" t="str">
        <f aca="false">IF(T925=0,"",F925/W925-1)</f>
        <v/>
      </c>
    </row>
    <row r="926" customFormat="false" ht="15" hidden="false" customHeight="false" outlineLevel="0" collapsed="false">
      <c r="A926" s="5" t="n">
        <v>44754</v>
      </c>
      <c r="B926" s="6" t="n">
        <v>19339.1534734074</v>
      </c>
      <c r="C926" s="7" t="n">
        <v>7416.31503</v>
      </c>
      <c r="D926" s="0" t="n">
        <f aca="false">INT((ROW()-3)/30)</f>
        <v>30</v>
      </c>
      <c r="E926" s="0" t="n">
        <f aca="false">2+30*D926</f>
        <v>902</v>
      </c>
      <c r="F926" s="8" t="n">
        <f aca="false">INDEX($F:$F,$E926)*(2*B926/INDEX($B:$B,$E926)-C926/INDEX($C:$C,$E926))</f>
        <v>4074.09241180129</v>
      </c>
      <c r="G926" s="9" t="n">
        <f aca="false">B926/B925-1</f>
        <v>-0.0316541769546173</v>
      </c>
      <c r="H926" s="9" t="n">
        <f aca="false">F926/F925-1</f>
        <v>-0.0128846767607</v>
      </c>
      <c r="I926" s="9" t="n">
        <f aca="false">LN(B926/B925)</f>
        <v>-0.0321660002938362</v>
      </c>
      <c r="J926" s="9" t="n">
        <f aca="false">LN(F926/F925)</f>
        <v>-0.0129684041864316</v>
      </c>
      <c r="K926" s="9" t="n">
        <f aca="false">F926/F919-1</f>
        <v>-0.00957579934831443</v>
      </c>
      <c r="L926" s="9" t="n">
        <f aca="false">F926/F896-1</f>
        <v>-0.0286415994539444</v>
      </c>
      <c r="M926" s="9" t="n">
        <f aca="false">B926/B919-1</f>
        <v>-0.0423005407831466</v>
      </c>
      <c r="N926" s="9" t="n">
        <f aca="false">B926/B896-1</f>
        <v>-0.279204293454901</v>
      </c>
      <c r="O926" s="8" t="n">
        <f aca="false">MAX(O925,F926)</f>
        <v>5645.35730015574</v>
      </c>
      <c r="P926" s="9" t="n">
        <f aca="false">F926/O926-1</f>
        <v>-0.278328687594512</v>
      </c>
      <c r="Q926" s="8" t="n">
        <f aca="false">MAX(Q925,B926)</f>
        <v>67541.7555081824</v>
      </c>
      <c r="R926" s="9" t="n">
        <f aca="false">B926/Q926-1</f>
        <v>-0.713671145680178</v>
      </c>
      <c r="S926" s="9" t="n">
        <f aca="false">B926/INDEX($B:$B,$E926)-1</f>
        <v>0.017107841104345</v>
      </c>
      <c r="T926" s="0" t="n">
        <f aca="false">IF(AND($A926&gt;=CrashTest!$B$3,$A926&lt;=CrashTest!$C$3),1,IF(AND($A926&gt;=CrashTest!$B$4,$A926&lt;=CrashTest!$C$4),2,IF(AND($A926&gt;=CrashTest!$B$5,$A926&lt;=CrashTest!$C$5),3,IF(AND($A926&gt;=CrashTest!$B$6,$A926&lt;=CrashTest!$C$6),4,IF(AND($A926&gt;=CrashTest!$B$7,$A926&lt;=CrashTest!$C$7),5,0)))))</f>
        <v>0</v>
      </c>
      <c r="U926" s="8" t="str">
        <f aca="false">IF(T926=0,"",IF(T925=T926,MAX(U925,B926),B926))</f>
        <v/>
      </c>
      <c r="V926" s="9" t="str">
        <f aca="false">IF(T926=0,"",B926/U926-1)</f>
        <v/>
      </c>
      <c r="W926" s="8" t="str">
        <f aca="false">IF(T926=0,"",IF(T925=T926,MAX(W925,F926),F926))</f>
        <v/>
      </c>
      <c r="X926" s="9" t="str">
        <f aca="false">IF(T926=0,"",F926/W926-1)</f>
        <v/>
      </c>
    </row>
    <row r="927" customFormat="false" ht="15" hidden="false" customHeight="false" outlineLevel="0" collapsed="false">
      <c r="A927" s="5" t="n">
        <v>44755</v>
      </c>
      <c r="B927" s="6" t="n">
        <v>20155.5278386908</v>
      </c>
      <c r="C927" s="7" t="n">
        <v>7962.869478</v>
      </c>
      <c r="D927" s="0" t="n">
        <f aca="false">INT((ROW()-3)/30)</f>
        <v>30</v>
      </c>
      <c r="E927" s="0" t="n">
        <f aca="false">2+30*D927</f>
        <v>902</v>
      </c>
      <c r="F927" s="8" t="n">
        <f aca="false">INDEX($F:$F,$E927)*(2*B927/INDEX($B:$B,$E927)-C927/INDEX($C:$C,$E927))</f>
        <v>4115.6493039737</v>
      </c>
      <c r="G927" s="9" t="n">
        <f aca="false">B927/B926-1</f>
        <v>0.0422135522325715</v>
      </c>
      <c r="H927" s="9" t="n">
        <f aca="false">F927/F926-1</f>
        <v>0.01020028216641</v>
      </c>
      <c r="I927" s="9" t="n">
        <f aca="false">LN(B927/B926)</f>
        <v>0.0413468668939167</v>
      </c>
      <c r="J927" s="9" t="n">
        <f aca="false">LN(F927/F926)</f>
        <v>0.0101486103691489</v>
      </c>
      <c r="K927" s="9" t="n">
        <f aca="false">F927/F920-1</f>
        <v>-0.00548534315151594</v>
      </c>
      <c r="L927" s="9" t="n">
        <f aca="false">F927/F897-1</f>
        <v>0.0191764035648592</v>
      </c>
      <c r="M927" s="9" t="n">
        <f aca="false">B927/B920-1</f>
        <v>-0.0197130029139071</v>
      </c>
      <c r="N927" s="9" t="n">
        <f aca="false">B927/B897-1</f>
        <v>-0.09682310064219</v>
      </c>
      <c r="O927" s="8" t="n">
        <f aca="false">MAX(O926,F927)</f>
        <v>5645.35730015574</v>
      </c>
      <c r="P927" s="9" t="n">
        <f aca="false">F927/O927-1</f>
        <v>-0.270967436576573</v>
      </c>
      <c r="Q927" s="8" t="n">
        <f aca="false">MAX(Q926,B927)</f>
        <v>67541.7555081824</v>
      </c>
      <c r="R927" s="9" t="n">
        <f aca="false">B927/Q927-1</f>
        <v>-0.701584187632656</v>
      </c>
      <c r="S927" s="9" t="n">
        <f aca="false">B927/INDEX($B:$B,$E927)-1</f>
        <v>0.0600435760809612</v>
      </c>
      <c r="T927" s="0" t="n">
        <f aca="false">IF(AND($A927&gt;=CrashTest!$B$3,$A927&lt;=CrashTest!$C$3),1,IF(AND($A927&gt;=CrashTest!$B$4,$A927&lt;=CrashTest!$C$4),2,IF(AND($A927&gt;=CrashTest!$B$5,$A927&lt;=CrashTest!$C$5),3,IF(AND($A927&gt;=CrashTest!$B$6,$A927&lt;=CrashTest!$C$6),4,IF(AND($A927&gt;=CrashTest!$B$7,$A927&lt;=CrashTest!$C$7),5,0)))))</f>
        <v>0</v>
      </c>
      <c r="U927" s="8" t="str">
        <f aca="false">IF(T927=0,"",IF(T926=T927,MAX(U926,B927),B927))</f>
        <v/>
      </c>
      <c r="V927" s="9" t="str">
        <f aca="false">IF(T927=0,"",B927/U927-1)</f>
        <v/>
      </c>
      <c r="W927" s="8" t="str">
        <f aca="false">IF(T927=0,"",IF(T926=T927,MAX(W926,F927),F927))</f>
        <v/>
      </c>
      <c r="X927" s="9" t="str">
        <f aca="false">IF(T927=0,"",F927/W927-1)</f>
        <v/>
      </c>
    </row>
    <row r="928" customFormat="false" ht="15" hidden="false" customHeight="false" outlineLevel="0" collapsed="false">
      <c r="A928" s="5" t="n">
        <v>44756</v>
      </c>
      <c r="B928" s="6" t="n">
        <v>20552.8990289304</v>
      </c>
      <c r="C928" s="7" t="n">
        <v>8162.699456</v>
      </c>
      <c r="D928" s="0" t="n">
        <f aca="false">INT((ROW()-3)/30)</f>
        <v>30</v>
      </c>
      <c r="E928" s="0" t="n">
        <f aca="false">2+30*D928</f>
        <v>902</v>
      </c>
      <c r="F928" s="8" t="n">
        <f aca="false">INDEX($F:$F,$E928)*(2*B928/INDEX($B:$B,$E928)-C928/INDEX($C:$C,$E928))</f>
        <v>4172.85988300132</v>
      </c>
      <c r="G928" s="9" t="n">
        <f aca="false">B928/B927-1</f>
        <v>0.0197152460317511</v>
      </c>
      <c r="H928" s="9" t="n">
        <f aca="false">F928/F927-1</f>
        <v>0.0139007419734187</v>
      </c>
      <c r="I928" s="9" t="n">
        <f aca="false">LN(B928/B927)</f>
        <v>0.019523417763719</v>
      </c>
      <c r="J928" s="9" t="n">
        <f aca="false">LN(F928/F927)</f>
        <v>0.0138050127775088</v>
      </c>
      <c r="K928" s="9" t="n">
        <f aca="false">F928/F921-1</f>
        <v>-0.00602976294148017</v>
      </c>
      <c r="L928" s="9" t="n">
        <f aca="false">F928/F898-1</f>
        <v>0.0261494009531182</v>
      </c>
      <c r="M928" s="9" t="n">
        <f aca="false">B928/B921-1</f>
        <v>-0.0507366332970346</v>
      </c>
      <c r="N928" s="9" t="n">
        <f aca="false">B928/B898-1</f>
        <v>-0.0688613457994569</v>
      </c>
      <c r="O928" s="8" t="n">
        <f aca="false">MAX(O927,F928)</f>
        <v>5645.35730015574</v>
      </c>
      <c r="P928" s="9" t="n">
        <f aca="false">F928/O928-1</f>
        <v>-0.260833343022204</v>
      </c>
      <c r="Q928" s="8" t="n">
        <f aca="false">MAX(Q927,B928)</f>
        <v>67541.7555081824</v>
      </c>
      <c r="R928" s="9" t="n">
        <f aca="false">B928/Q928-1</f>
        <v>-0.695700846472069</v>
      </c>
      <c r="S928" s="9" t="n">
        <f aca="false">B928/INDEX($B:$B,$E928)-1</f>
        <v>0.0809425959877748</v>
      </c>
      <c r="T928" s="0" t="n">
        <f aca="false">IF(AND($A928&gt;=CrashTest!$B$3,$A928&lt;=CrashTest!$C$3),1,IF(AND($A928&gt;=CrashTest!$B$4,$A928&lt;=CrashTest!$C$4),2,IF(AND($A928&gt;=CrashTest!$B$5,$A928&lt;=CrashTest!$C$5),3,IF(AND($A928&gt;=CrashTest!$B$6,$A928&lt;=CrashTest!$C$6),4,IF(AND($A928&gt;=CrashTest!$B$7,$A928&lt;=CrashTest!$C$7),5,0)))))</f>
        <v>0</v>
      </c>
      <c r="U928" s="8" t="str">
        <f aca="false">IF(T928=0,"",IF(T927=T928,MAX(U927,B928),B928))</f>
        <v/>
      </c>
      <c r="V928" s="9" t="str">
        <f aca="false">IF(T928=0,"",B928/U928-1)</f>
        <v/>
      </c>
      <c r="W928" s="8" t="str">
        <f aca="false">IF(T928=0,"",IF(T927=T928,MAX(W927,F928),F928))</f>
        <v/>
      </c>
      <c r="X928" s="9" t="str">
        <f aca="false">IF(T928=0,"",F928/W928-1)</f>
        <v/>
      </c>
    </row>
    <row r="929" customFormat="false" ht="15" hidden="false" customHeight="false" outlineLevel="0" collapsed="false">
      <c r="A929" s="5" t="n">
        <v>44757</v>
      </c>
      <c r="B929" s="6" t="n">
        <v>20831.722700526</v>
      </c>
      <c r="C929" s="7" t="n">
        <v>8288.954712</v>
      </c>
      <c r="D929" s="0" t="n">
        <f aca="false">INT((ROW()-3)/30)</f>
        <v>30</v>
      </c>
      <c r="E929" s="0" t="n">
        <f aca="false">2+30*D929</f>
        <v>902</v>
      </c>
      <c r="F929" s="8" t="n">
        <f aca="false">INDEX($F:$F,$E929)*(2*B929/INDEX($B:$B,$E929)-C929/INDEX($C:$C,$E929))</f>
        <v>4220.80067589573</v>
      </c>
      <c r="G929" s="9" t="n">
        <f aca="false">B929/B928-1</f>
        <v>0.0135661480749323</v>
      </c>
      <c r="H929" s="9" t="n">
        <f aca="false">F929/F928-1</f>
        <v>0.0114887137930764</v>
      </c>
      <c r="I929" s="9" t="n">
        <f aca="false">LN(B929/B928)</f>
        <v>0.0134749517509477</v>
      </c>
      <c r="J929" s="9" t="n">
        <f aca="false">LN(F929/F928)</f>
        <v>0.0114232196722383</v>
      </c>
      <c r="K929" s="9" t="n">
        <f aca="false">F929/F922-1</f>
        <v>-0.0147833310746057</v>
      </c>
      <c r="L929" s="9" t="n">
        <f aca="false">F929/F899-1</f>
        <v>0.0375923439162755</v>
      </c>
      <c r="M929" s="9" t="n">
        <f aca="false">B929/B922-1</f>
        <v>-0.0450203542282681</v>
      </c>
      <c r="N929" s="9" t="n">
        <f aca="false">B929/B899-1</f>
        <v>-0.0750003988573619</v>
      </c>
      <c r="O929" s="8" t="n">
        <f aca="false">MAX(O928,F929)</f>
        <v>5645.35730015574</v>
      </c>
      <c r="P929" s="9" t="n">
        <f aca="false">F929/O929-1</f>
        <v>-0.252341268854801</v>
      </c>
      <c r="Q929" s="8" t="n">
        <f aca="false">MAX(Q928,B929)</f>
        <v>67541.7555081824</v>
      </c>
      <c r="R929" s="9" t="n">
        <f aca="false">B929/Q929-1</f>
        <v>-0.691572679096232</v>
      </c>
      <c r="S929" s="9" t="n">
        <f aca="false">B929/INDEX($B:$B,$E929)-1</f>
        <v>0.0956068233054466</v>
      </c>
      <c r="T929" s="0" t="n">
        <f aca="false">IF(AND($A929&gt;=CrashTest!$B$3,$A929&lt;=CrashTest!$C$3),1,IF(AND($A929&gt;=CrashTest!$B$4,$A929&lt;=CrashTest!$C$4),2,IF(AND($A929&gt;=CrashTest!$B$5,$A929&lt;=CrashTest!$C$5),3,IF(AND($A929&gt;=CrashTest!$B$6,$A929&lt;=CrashTest!$C$6),4,IF(AND($A929&gt;=CrashTest!$B$7,$A929&lt;=CrashTest!$C$7),5,0)))))</f>
        <v>0</v>
      </c>
      <c r="U929" s="8" t="str">
        <f aca="false">IF(T929=0,"",IF(T928=T929,MAX(U928,B929),B929))</f>
        <v/>
      </c>
      <c r="V929" s="9" t="str">
        <f aca="false">IF(T929=0,"",B929/U929-1)</f>
        <v/>
      </c>
      <c r="W929" s="8" t="str">
        <f aca="false">IF(T929=0,"",IF(T928=T929,MAX(W928,F929),F929))</f>
        <v/>
      </c>
      <c r="X929" s="9" t="str">
        <f aca="false">IF(T929=0,"",F929/W929-1)</f>
        <v/>
      </c>
    </row>
    <row r="930" customFormat="false" ht="15" hidden="false" customHeight="false" outlineLevel="0" collapsed="false">
      <c r="A930" s="5" t="n">
        <v>44758</v>
      </c>
      <c r="B930" s="6" t="n">
        <v>21196.5091428989</v>
      </c>
      <c r="C930" s="7" t="n">
        <v>8502.371761</v>
      </c>
      <c r="D930" s="0" t="n">
        <f aca="false">INT((ROW()-3)/30)</f>
        <v>30</v>
      </c>
      <c r="E930" s="0" t="n">
        <f aca="false">2+30*D930</f>
        <v>902</v>
      </c>
      <c r="F930" s="8" t="n">
        <f aca="false">INDEX($F:$F,$E930)*(2*B930/INDEX($B:$B,$E930)-C930/INDEX($C:$C,$E930))</f>
        <v>4256.57685917011</v>
      </c>
      <c r="G930" s="9" t="n">
        <f aca="false">B930/B929-1</f>
        <v>0.0175111030238364</v>
      </c>
      <c r="H930" s="9" t="n">
        <f aca="false">F930/F929-1</f>
        <v>0.00847616033580767</v>
      </c>
      <c r="I930" s="9" t="n">
        <f aca="false">LN(B930/B929)</f>
        <v>0.0173595503378154</v>
      </c>
      <c r="J930" s="9" t="n">
        <f aca="false">LN(F930/F929)</f>
        <v>0.00844043939778482</v>
      </c>
      <c r="K930" s="9" t="n">
        <f aca="false">F930/F923-1</f>
        <v>0.0131628343568306</v>
      </c>
      <c r="L930" s="9" t="n">
        <f aca="false">F930/F900-1</f>
        <v>0.0482661043421573</v>
      </c>
      <c r="M930" s="9" t="n">
        <f aca="false">B930/B923-1</f>
        <v>-0.0180042005730777</v>
      </c>
      <c r="N930" s="9" t="n">
        <f aca="false">B930/B900-1</f>
        <v>0.0436398047519646</v>
      </c>
      <c r="O930" s="8" t="n">
        <f aca="false">MAX(O929,F930)</f>
        <v>5645.35730015574</v>
      </c>
      <c r="P930" s="9" t="n">
        <f aca="false">F930/O930-1</f>
        <v>-0.246003993573148</v>
      </c>
      <c r="Q930" s="8" t="n">
        <f aca="false">MAX(Q929,B930)</f>
        <v>67541.7555081824</v>
      </c>
      <c r="R930" s="9" t="n">
        <f aca="false">B930/Q930-1</f>
        <v>-0.686171776504521</v>
      </c>
      <c r="S930" s="9" t="n">
        <f aca="false">B930/INDEX($B:$B,$E930)-1</f>
        <v>0.114792107261966</v>
      </c>
      <c r="T930" s="0" t="n">
        <f aca="false">IF(AND($A930&gt;=CrashTest!$B$3,$A930&lt;=CrashTest!$C$3),1,IF(AND($A930&gt;=CrashTest!$B$4,$A930&lt;=CrashTest!$C$4),2,IF(AND($A930&gt;=CrashTest!$B$5,$A930&lt;=CrashTest!$C$5),3,IF(AND($A930&gt;=CrashTest!$B$6,$A930&lt;=CrashTest!$C$6),4,IF(AND($A930&gt;=CrashTest!$B$7,$A930&lt;=CrashTest!$C$7),5,0)))))</f>
        <v>0</v>
      </c>
      <c r="U930" s="8" t="str">
        <f aca="false">IF(T930=0,"",IF(T929=T930,MAX(U929,B930),B930))</f>
        <v/>
      </c>
      <c r="V930" s="9" t="str">
        <f aca="false">IF(T930=0,"",B930/U930-1)</f>
        <v/>
      </c>
      <c r="W930" s="8" t="str">
        <f aca="false">IF(T930=0,"",IF(T929=T930,MAX(W929,F930),F930))</f>
        <v/>
      </c>
      <c r="X930" s="9" t="str">
        <f aca="false">IF(T930=0,"",F930/W930-1)</f>
        <v/>
      </c>
    </row>
    <row r="931" customFormat="false" ht="15" hidden="false" customHeight="false" outlineLevel="0" collapsed="false">
      <c r="A931" s="5" t="n">
        <v>44759</v>
      </c>
      <c r="B931" s="6" t="n">
        <v>20827.8886085915</v>
      </c>
      <c r="C931" s="7" t="n">
        <v>8191.877151</v>
      </c>
      <c r="D931" s="0" t="n">
        <f aca="false">INT((ROW()-3)/30)</f>
        <v>30</v>
      </c>
      <c r="E931" s="0" t="n">
        <f aca="false">2+30*D931</f>
        <v>902</v>
      </c>
      <c r="F931" s="8" t="n">
        <f aca="false">INDEX($F:$F,$E931)*(2*B931/INDEX($B:$B,$E931)-C931/INDEX($C:$C,$E931))</f>
        <v>4273.39918790471</v>
      </c>
      <c r="G931" s="9" t="n">
        <f aca="false">B931/B930-1</f>
        <v>-0.0173906246458933</v>
      </c>
      <c r="H931" s="9" t="n">
        <f aca="false">F931/F930-1</f>
        <v>0.00395207916858409</v>
      </c>
      <c r="I931" s="9" t="n">
        <f aca="false">LN(B931/B930)</f>
        <v>-0.0175436179190932</v>
      </c>
      <c r="J931" s="9" t="n">
        <f aca="false">LN(F931/F930)</f>
        <v>0.00394429021866013</v>
      </c>
      <c r="K931" s="9" t="n">
        <f aca="false">F931/F924-1</f>
        <v>0.0250131269559453</v>
      </c>
      <c r="L931" s="9" t="n">
        <f aca="false">F931/F901-1</f>
        <v>0.0463170189095923</v>
      </c>
      <c r="M931" s="9" t="n">
        <f aca="false">B931/B924-1</f>
        <v>-0.000162485649761956</v>
      </c>
      <c r="N931" s="9" t="n">
        <f aca="false">B931/B901-1</f>
        <v>0.0177356842882508</v>
      </c>
      <c r="O931" s="8" t="n">
        <f aca="false">MAX(O930,F931)</f>
        <v>5645.35730015574</v>
      </c>
      <c r="P931" s="9" t="n">
        <f aca="false">F931/O931-1</f>
        <v>-0.243024141662953</v>
      </c>
      <c r="Q931" s="8" t="n">
        <f aca="false">MAX(Q930,B931)</f>
        <v>67541.7555081824</v>
      </c>
      <c r="R931" s="9" t="n">
        <f aca="false">B931/Q931-1</f>
        <v>-0.691629445342618</v>
      </c>
      <c r="S931" s="9" t="n">
        <f aca="false">B931/INDEX($B:$B,$E931)-1</f>
        <v>0.095405176166369</v>
      </c>
      <c r="T931" s="0" t="n">
        <f aca="false">IF(AND($A931&gt;=CrashTest!$B$3,$A931&lt;=CrashTest!$C$3),1,IF(AND($A931&gt;=CrashTest!$B$4,$A931&lt;=CrashTest!$C$4),2,IF(AND($A931&gt;=CrashTest!$B$5,$A931&lt;=CrashTest!$C$5),3,IF(AND($A931&gt;=CrashTest!$B$6,$A931&lt;=CrashTest!$C$6),4,IF(AND($A931&gt;=CrashTest!$B$7,$A931&lt;=CrashTest!$C$7),5,0)))))</f>
        <v>0</v>
      </c>
      <c r="U931" s="8" t="str">
        <f aca="false">IF(T931=0,"",IF(T930=T931,MAX(U930,B931),B931))</f>
        <v/>
      </c>
      <c r="V931" s="9" t="str">
        <f aca="false">IF(T931=0,"",B931/U931-1)</f>
        <v/>
      </c>
      <c r="W931" s="8" t="str">
        <f aca="false">IF(T931=0,"",IF(T930=T931,MAX(W930,F931),F931))</f>
        <v/>
      </c>
      <c r="X931" s="9" t="str">
        <f aca="false">IF(T931=0,"",F931/W931-1)</f>
        <v/>
      </c>
    </row>
    <row r="932" customFormat="false" ht="15" hidden="false" customHeight="false" outlineLevel="0" collapsed="false">
      <c r="A932" s="5" t="n">
        <v>44760</v>
      </c>
      <c r="B932" s="6" t="n">
        <v>22305.7066428989</v>
      </c>
      <c r="C932" s="7" t="n">
        <v>8922.223921</v>
      </c>
      <c r="D932" s="0" t="n">
        <f aca="false">INT((ROW()-3)/30)</f>
        <v>30</v>
      </c>
      <c r="E932" s="0" t="n">
        <f aca="false">2+30*D932</f>
        <v>902</v>
      </c>
      <c r="F932" s="8" t="n">
        <f aca="false">INDEX($F:$F,$E932)*(2*B932/INDEX($B:$B,$E932)-C932/INDEX($C:$C,$E932))</f>
        <v>4493.32479518605</v>
      </c>
      <c r="G932" s="9" t="n">
        <f aca="false">B932/B931-1</f>
        <v>0.0709538091968573</v>
      </c>
      <c r="H932" s="9" t="n">
        <f aca="false">F932/F931-1</f>
        <v>0.0514638576016522</v>
      </c>
      <c r="I932" s="9" t="n">
        <f aca="false">LN(B932/B931)</f>
        <v>0.0685496618678104</v>
      </c>
      <c r="J932" s="9" t="n">
        <f aca="false">LN(F932/F931)</f>
        <v>0.0501833433413027</v>
      </c>
      <c r="K932" s="9" t="n">
        <f aca="false">F932/F925-1</f>
        <v>0.0886914947661162</v>
      </c>
      <c r="L932" s="9" t="n">
        <f aca="false">F932/F902-1</f>
        <v>0.112396410327504</v>
      </c>
      <c r="M932" s="9" t="n">
        <f aca="false">B932/B925-1</f>
        <v>0.116886418396116</v>
      </c>
      <c r="N932" s="9" t="n">
        <f aca="false">B932/B902-1</f>
        <v>0.173128346029327</v>
      </c>
      <c r="O932" s="8" t="n">
        <f aca="false">MAX(O931,F932)</f>
        <v>5645.35730015574</v>
      </c>
      <c r="P932" s="9" t="n">
        <f aca="false">F932/O932-1</f>
        <v>-0.204067243881606</v>
      </c>
      <c r="Q932" s="8" t="n">
        <f aca="false">MAX(Q931,B932)</f>
        <v>67541.7555081824</v>
      </c>
      <c r="R932" s="9" t="n">
        <f aca="false">B932/Q932-1</f>
        <v>-0.669749379845529</v>
      </c>
      <c r="S932" s="9" t="n">
        <f aca="false">B932/INDEX($B:$B,$E932)-1</f>
        <v>0.173128346029327</v>
      </c>
      <c r="T932" s="0" t="n">
        <f aca="false">IF(AND($A932&gt;=CrashTest!$B$3,$A932&lt;=CrashTest!$C$3),1,IF(AND($A932&gt;=CrashTest!$B$4,$A932&lt;=CrashTest!$C$4),2,IF(AND($A932&gt;=CrashTest!$B$5,$A932&lt;=CrashTest!$C$5),3,IF(AND($A932&gt;=CrashTest!$B$6,$A932&lt;=CrashTest!$C$6),4,IF(AND($A932&gt;=CrashTest!$B$7,$A932&lt;=CrashTest!$C$7),5,0)))))</f>
        <v>0</v>
      </c>
      <c r="U932" s="8" t="str">
        <f aca="false">IF(T932=0,"",IF(T931=T932,MAX(U931,B932),B932))</f>
        <v/>
      </c>
      <c r="V932" s="9" t="str">
        <f aca="false">IF(T932=0,"",B932/U932-1)</f>
        <v/>
      </c>
      <c r="W932" s="8" t="str">
        <f aca="false">IF(T932=0,"",IF(T931=T932,MAX(W931,F932),F932))</f>
        <v/>
      </c>
      <c r="X932" s="9" t="str">
        <f aca="false">IF(T932=0,"",F932/W932-1)</f>
        <v/>
      </c>
    </row>
    <row r="933" customFormat="false" ht="15" hidden="false" customHeight="false" outlineLevel="0" collapsed="false">
      <c r="A933" s="5" t="n">
        <v>44761</v>
      </c>
      <c r="B933" s="6" t="n">
        <v>23371.2026601403</v>
      </c>
      <c r="C933" s="7" t="n">
        <v>9609.938129</v>
      </c>
      <c r="D933" s="0" t="n">
        <f aca="false">INT((ROW()-3)/30)</f>
        <v>31</v>
      </c>
      <c r="E933" s="0" t="n">
        <f aca="false">2+30*D933</f>
        <v>932</v>
      </c>
      <c r="F933" s="8" t="n">
        <f aca="false">INDEX($F:$F,$E933)*(2*B933/INDEX($B:$B,$E933)-C933/INDEX($C:$C,$E933))</f>
        <v>4576.2578428932</v>
      </c>
      <c r="G933" s="9" t="n">
        <f aca="false">B933/B932-1</f>
        <v>0.0477678665060632</v>
      </c>
      <c r="H933" s="9" t="n">
        <f aca="false">F933/F932-1</f>
        <v>0.0184569447986469</v>
      </c>
      <c r="I933" s="9" t="n">
        <f aca="false">LN(B933/B932)</f>
        <v>0.0466620599382744</v>
      </c>
      <c r="J933" s="9" t="n">
        <f aca="false">LN(F933/F932)</f>
        <v>0.0182886826430757</v>
      </c>
      <c r="K933" s="9" t="n">
        <f aca="false">F933/F926-1</f>
        <v>0.123258232836666</v>
      </c>
      <c r="L933" s="9" t="n">
        <f aca="false">F933/F903-1</f>
        <v>0.135109679299012</v>
      </c>
      <c r="M933" s="9" t="n">
        <f aca="false">B933/B926-1</f>
        <v>0.208491503636766</v>
      </c>
      <c r="N933" s="9" t="n">
        <f aca="false">B933/B903-1</f>
        <v>0.140487313313151</v>
      </c>
      <c r="O933" s="8" t="n">
        <f aca="false">MAX(O932,F933)</f>
        <v>5645.35730015574</v>
      </c>
      <c r="P933" s="9" t="n">
        <f aca="false">F933/O933-1</f>
        <v>-0.189376756938494</v>
      </c>
      <c r="Q933" s="8" t="n">
        <f aca="false">MAX(Q932,B933)</f>
        <v>67541.7555081824</v>
      </c>
      <c r="R933" s="9" t="n">
        <f aca="false">B933/Q933-1</f>
        <v>-0.653974012308446</v>
      </c>
      <c r="S933" s="9" t="n">
        <f aca="false">B933/INDEX($B:$B,$E933)-1</f>
        <v>0.0477678665060632</v>
      </c>
      <c r="T933" s="0" t="n">
        <f aca="false">IF(AND($A933&gt;=CrashTest!$B$3,$A933&lt;=CrashTest!$C$3),1,IF(AND($A933&gt;=CrashTest!$B$4,$A933&lt;=CrashTest!$C$4),2,IF(AND($A933&gt;=CrashTest!$B$5,$A933&lt;=CrashTest!$C$5),3,IF(AND($A933&gt;=CrashTest!$B$6,$A933&lt;=CrashTest!$C$6),4,IF(AND($A933&gt;=CrashTest!$B$7,$A933&lt;=CrashTest!$C$7),5,0)))))</f>
        <v>0</v>
      </c>
      <c r="U933" s="8" t="str">
        <f aca="false">IF(T933=0,"",IF(T932=T933,MAX(U932,B933),B933))</f>
        <v/>
      </c>
      <c r="V933" s="9" t="str">
        <f aca="false">IF(T933=0,"",B933/U933-1)</f>
        <v/>
      </c>
      <c r="W933" s="8" t="str">
        <f aca="false">IF(T933=0,"",IF(T932=T933,MAX(W932,F933),F933))</f>
        <v/>
      </c>
      <c r="X933" s="9" t="str">
        <f aca="false">IF(T933=0,"",F933/W933-1)</f>
        <v/>
      </c>
    </row>
    <row r="934" customFormat="false" ht="15" hidden="false" customHeight="false" outlineLevel="0" collapsed="false">
      <c r="A934" s="5" t="n">
        <v>44762</v>
      </c>
      <c r="B934" s="6" t="n">
        <v>23280.9356680304</v>
      </c>
      <c r="C934" s="7" t="n">
        <v>9489.974233</v>
      </c>
      <c r="D934" s="0" t="n">
        <f aca="false">INT((ROW()-3)/30)</f>
        <v>31</v>
      </c>
      <c r="E934" s="0" t="n">
        <f aca="false">2+30*D934</f>
        <v>932</v>
      </c>
      <c r="F934" s="8" t="n">
        <f aca="false">INDEX($F:$F,$E934)*(2*B934/INDEX($B:$B,$E934)-C934/INDEX($C:$C,$E934))</f>
        <v>4600.3056313516</v>
      </c>
      <c r="G934" s="9" t="n">
        <f aca="false">B934/B933-1</f>
        <v>-0.00386231694716555</v>
      </c>
      <c r="H934" s="9" t="n">
        <f aca="false">F934/F933-1</f>
        <v>0.00525490242988602</v>
      </c>
      <c r="I934" s="9" t="n">
        <f aca="false">LN(B934/B933)</f>
        <v>-0.00386979495443205</v>
      </c>
      <c r="J934" s="9" t="n">
        <f aca="false">LN(F934/F933)</f>
        <v>0.00524114360990132</v>
      </c>
      <c r="K934" s="9" t="n">
        <f aca="false">F934/F927-1</f>
        <v>0.117759384141394</v>
      </c>
      <c r="L934" s="9" t="n">
        <f aca="false">F934/F904-1</f>
        <v>0.130059223398831</v>
      </c>
      <c r="M934" s="9" t="n">
        <f aca="false">B934/B927-1</f>
        <v>0.155064548760665</v>
      </c>
      <c r="N934" s="9" t="n">
        <f aca="false">B934/B904-1</f>
        <v>0.13170111193974</v>
      </c>
      <c r="O934" s="8" t="n">
        <f aca="false">MAX(O933,F934)</f>
        <v>5645.35730015574</v>
      </c>
      <c r="P934" s="9" t="n">
        <f aca="false">F934/O934-1</f>
        <v>-0.185117010888808</v>
      </c>
      <c r="Q934" s="8" t="n">
        <f aca="false">MAX(Q933,B934)</f>
        <v>67541.7555081824</v>
      </c>
      <c r="R934" s="9" t="n">
        <f aca="false">B934/Q934-1</f>
        <v>-0.655310474344866</v>
      </c>
      <c r="S934" s="9" t="n">
        <f aca="false">B934/INDEX($B:$B,$E934)-1</f>
        <v>0.0437210549185614</v>
      </c>
      <c r="T934" s="0" t="n">
        <f aca="false">IF(AND($A934&gt;=CrashTest!$B$3,$A934&lt;=CrashTest!$C$3),1,IF(AND($A934&gt;=CrashTest!$B$4,$A934&lt;=CrashTest!$C$4),2,IF(AND($A934&gt;=CrashTest!$B$5,$A934&lt;=CrashTest!$C$5),3,IF(AND($A934&gt;=CrashTest!$B$6,$A934&lt;=CrashTest!$C$6),4,IF(AND($A934&gt;=CrashTest!$B$7,$A934&lt;=CrashTest!$C$7),5,0)))))</f>
        <v>0</v>
      </c>
      <c r="U934" s="8" t="str">
        <f aca="false">IF(T934=0,"",IF(T933=T934,MAX(U933,B934),B934))</f>
        <v/>
      </c>
      <c r="V934" s="9" t="str">
        <f aca="false">IF(T934=0,"",B934/U934-1)</f>
        <v/>
      </c>
      <c r="W934" s="8" t="str">
        <f aca="false">IF(T934=0,"",IF(T933=T934,MAX(W933,F934),F934))</f>
        <v/>
      </c>
      <c r="X934" s="9" t="str">
        <f aca="false">IF(T934=0,"",F934/W934-1)</f>
        <v/>
      </c>
    </row>
    <row r="935" customFormat="false" ht="15" hidden="false" customHeight="false" outlineLevel="0" collapsed="false">
      <c r="A935" s="5" t="n">
        <v>44763</v>
      </c>
      <c r="B935" s="6" t="n">
        <v>23152.4093112215</v>
      </c>
      <c r="C935" s="7" t="n">
        <v>9433.225485</v>
      </c>
      <c r="D935" s="0" t="n">
        <f aca="false">INT((ROW()-3)/30)</f>
        <v>31</v>
      </c>
      <c r="E935" s="0" t="n">
        <f aca="false">2+30*D935</f>
        <v>932</v>
      </c>
      <c r="F935" s="8" t="n">
        <f aca="false">INDEX($F:$F,$E935)*(2*B935/INDEX($B:$B,$E935)-C935/INDEX($C:$C,$E935))</f>
        <v>4577.10346375145</v>
      </c>
      <c r="G935" s="9" t="n">
        <f aca="false">B935/B934-1</f>
        <v>-0.00552066972915499</v>
      </c>
      <c r="H935" s="9" t="n">
        <f aca="false">F935/F934-1</f>
        <v>-0.00504361437249468</v>
      </c>
      <c r="I935" s="9" t="n">
        <f aca="false">LN(B935/B934)</f>
        <v>-0.00553596494548394</v>
      </c>
      <c r="J935" s="9" t="n">
        <f aca="false">LN(F935/F934)</f>
        <v>-0.00505637632445763</v>
      </c>
      <c r="K935" s="9" t="n">
        <f aca="false">F935/F928-1</f>
        <v>0.0968744678911619</v>
      </c>
      <c r="L935" s="9" t="n">
        <f aca="false">F935/F905-1</f>
        <v>0.125563815822034</v>
      </c>
      <c r="M935" s="9" t="n">
        <f aca="false">B935/B928-1</f>
        <v>0.126479008077255</v>
      </c>
      <c r="N935" s="9" t="n">
        <f aca="false">B935/B905-1</f>
        <v>0.119097485694804</v>
      </c>
      <c r="O935" s="8" t="n">
        <f aca="false">MAX(O934,F935)</f>
        <v>5645.35730015574</v>
      </c>
      <c r="P935" s="9" t="n">
        <f aca="false">F935/O935-1</f>
        <v>-0.189226966444591</v>
      </c>
      <c r="Q935" s="8" t="n">
        <f aca="false">MAX(Q934,B935)</f>
        <v>67541.7555081824</v>
      </c>
      <c r="R935" s="9" t="n">
        <f aca="false">B935/Q935-1</f>
        <v>-0.657213391375108</v>
      </c>
      <c r="S935" s="9" t="n">
        <f aca="false">B935/INDEX($B:$B,$E935)-1</f>
        <v>0.0379590156849907</v>
      </c>
      <c r="T935" s="0" t="n">
        <f aca="false">IF(AND($A935&gt;=CrashTest!$B$3,$A935&lt;=CrashTest!$C$3),1,IF(AND($A935&gt;=CrashTest!$B$4,$A935&lt;=CrashTest!$C$4),2,IF(AND($A935&gt;=CrashTest!$B$5,$A935&lt;=CrashTest!$C$5),3,IF(AND($A935&gt;=CrashTest!$B$6,$A935&lt;=CrashTest!$C$6),4,IF(AND($A935&gt;=CrashTest!$B$7,$A935&lt;=CrashTest!$C$7),5,0)))))</f>
        <v>0</v>
      </c>
      <c r="U935" s="8" t="str">
        <f aca="false">IF(T935=0,"",IF(T934=T935,MAX(U934,B935),B935))</f>
        <v/>
      </c>
      <c r="V935" s="9" t="str">
        <f aca="false">IF(T935=0,"",B935/U935-1)</f>
        <v/>
      </c>
      <c r="W935" s="8" t="str">
        <f aca="false">IF(T935=0,"",IF(T934=T935,MAX(W934,F935),F935))</f>
        <v/>
      </c>
      <c r="X935" s="9" t="str">
        <f aca="false">IF(T935=0,"",F935/W935-1)</f>
        <v/>
      </c>
    </row>
    <row r="936" customFormat="false" ht="15" hidden="false" customHeight="false" outlineLevel="0" collapsed="false">
      <c r="A936" s="5" t="n">
        <v>44764</v>
      </c>
      <c r="B936" s="6" t="n">
        <v>22706.0835554646</v>
      </c>
      <c r="C936" s="7" t="n">
        <v>9097.053659</v>
      </c>
      <c r="D936" s="0" t="n">
        <f aca="false">INT((ROW()-3)/30)</f>
        <v>31</v>
      </c>
      <c r="E936" s="0" t="n">
        <f aca="false">2+30*D936</f>
        <v>932</v>
      </c>
      <c r="F936" s="8" t="n">
        <f aca="false">INDEX($F:$F,$E936)*(2*B936/INDEX($B:$B,$E936)-C936/INDEX($C:$C,$E936))</f>
        <v>4566.58484128167</v>
      </c>
      <c r="G936" s="9" t="n">
        <f aca="false">B936/B935-1</f>
        <v>-0.0192777239619972</v>
      </c>
      <c r="H936" s="9" t="n">
        <f aca="false">F936/F935-1</f>
        <v>-0.00229809584884411</v>
      </c>
      <c r="I936" s="9" t="n">
        <f aca="false">LN(B936/B935)</f>
        <v>-0.0194659624153982</v>
      </c>
      <c r="J936" s="9" t="n">
        <f aca="false">LN(F936/F935)</f>
        <v>-0.00230074052369712</v>
      </c>
      <c r="K936" s="9" t="n">
        <f aca="false">F936/F929-1</f>
        <v>0.0819238319782911</v>
      </c>
      <c r="L936" s="9" t="n">
        <f aca="false">F936/F906-1</f>
        <v>0.123158252413218</v>
      </c>
      <c r="M936" s="9" t="n">
        <f aca="false">B936/B929-1</f>
        <v>0.0899762771367572</v>
      </c>
      <c r="N936" s="9" t="n">
        <f aca="false">B936/B906-1</f>
        <v>0.135124354918944</v>
      </c>
      <c r="O936" s="8" t="n">
        <f aca="false">MAX(O935,F936)</f>
        <v>5645.35730015574</v>
      </c>
      <c r="P936" s="9" t="n">
        <f aca="false">F936/O936-1</f>
        <v>-0.191090200587359</v>
      </c>
      <c r="Q936" s="8" t="n">
        <f aca="false">MAX(Q935,B936)</f>
        <v>67541.7555081824</v>
      </c>
      <c r="R936" s="9" t="n">
        <f aca="false">B936/Q936-1</f>
        <v>-0.663821536994047</v>
      </c>
      <c r="S936" s="9" t="n">
        <f aca="false">B936/INDEX($B:$B,$E936)-1</f>
        <v>0.0179495282967492</v>
      </c>
      <c r="T936" s="0" t="n">
        <f aca="false">IF(AND($A936&gt;=CrashTest!$B$3,$A936&lt;=CrashTest!$C$3),1,IF(AND($A936&gt;=CrashTest!$B$4,$A936&lt;=CrashTest!$C$4),2,IF(AND($A936&gt;=CrashTest!$B$5,$A936&lt;=CrashTest!$C$5),3,IF(AND($A936&gt;=CrashTest!$B$6,$A936&lt;=CrashTest!$C$6),4,IF(AND($A936&gt;=CrashTest!$B$7,$A936&lt;=CrashTest!$C$7),5,0)))))</f>
        <v>0</v>
      </c>
      <c r="U936" s="8" t="str">
        <f aca="false">IF(T936=0,"",IF(T935=T936,MAX(U935,B936),B936))</f>
        <v/>
      </c>
      <c r="V936" s="9" t="str">
        <f aca="false">IF(T936=0,"",B936/U936-1)</f>
        <v/>
      </c>
      <c r="W936" s="8" t="str">
        <f aca="false">IF(T936=0,"",IF(T935=T936,MAX(W935,F936),F936))</f>
        <v/>
      </c>
      <c r="X936" s="9" t="str">
        <f aca="false">IF(T936=0,"",F936/W936-1)</f>
        <v/>
      </c>
    </row>
    <row r="937" customFormat="false" ht="15" hidden="false" customHeight="false" outlineLevel="0" collapsed="false">
      <c r="A937" s="5" t="n">
        <v>44765</v>
      </c>
      <c r="B937" s="6" t="n">
        <v>22484.4592317358</v>
      </c>
      <c r="C937" s="7" t="n">
        <v>8926.621243</v>
      </c>
      <c r="D937" s="0" t="n">
        <f aca="false">INT((ROW()-3)/30)</f>
        <v>31</v>
      </c>
      <c r="E937" s="0" t="n">
        <f aca="false">2+30*D937</f>
        <v>932</v>
      </c>
      <c r="F937" s="8" t="n">
        <f aca="false">INDEX($F:$F,$E937)*(2*B937/INDEX($B:$B,$E937)-C937/INDEX($C:$C,$E937))</f>
        <v>4563.12711479218</v>
      </c>
      <c r="G937" s="9" t="n">
        <f aca="false">B937/B936-1</f>
        <v>-0.00976057025366939</v>
      </c>
      <c r="H937" s="9" t="n">
        <f aca="false">F937/F936-1</f>
        <v>-0.000757179951685782</v>
      </c>
      <c r="I937" s="9" t="n">
        <f aca="false">LN(B937/B936)</f>
        <v>-0.00980851686545308</v>
      </c>
      <c r="J937" s="9" t="n">
        <f aca="false">LN(F937/F936)</f>
        <v>-0.000757466757210134</v>
      </c>
      <c r="K937" s="9" t="n">
        <f aca="false">F937/F930-1</f>
        <v>0.0720180242867361</v>
      </c>
      <c r="L937" s="9" t="n">
        <f aca="false">F937/F907-1</f>
        <v>0.115575577072933</v>
      </c>
      <c r="M937" s="9" t="n">
        <f aca="false">B937/B930-1</f>
        <v>0.0607623679990901</v>
      </c>
      <c r="N937" s="9" t="n">
        <f aca="false">B937/B907-1</f>
        <v>0.0657605174307676</v>
      </c>
      <c r="O937" s="8" t="n">
        <f aca="false">MAX(O936,F937)</f>
        <v>5645.35730015574</v>
      </c>
      <c r="P937" s="9" t="n">
        <f aca="false">F937/O937-1</f>
        <v>-0.191702690870197</v>
      </c>
      <c r="Q937" s="8" t="n">
        <f aca="false">MAX(Q936,B937)</f>
        <v>67541.7555081824</v>
      </c>
      <c r="R937" s="9" t="n">
        <f aca="false">B937/Q937-1</f>
        <v>-0.667102830499988</v>
      </c>
      <c r="S937" s="9" t="n">
        <f aca="false">B937/INDEX($B:$B,$E937)-1</f>
        <v>0.00801376041111923</v>
      </c>
      <c r="T937" s="0" t="n">
        <f aca="false">IF(AND($A937&gt;=CrashTest!$B$3,$A937&lt;=CrashTest!$C$3),1,IF(AND($A937&gt;=CrashTest!$B$4,$A937&lt;=CrashTest!$C$4),2,IF(AND($A937&gt;=CrashTest!$B$5,$A937&lt;=CrashTest!$C$5),3,IF(AND($A937&gt;=CrashTest!$B$6,$A937&lt;=CrashTest!$C$6),4,IF(AND($A937&gt;=CrashTest!$B$7,$A937&lt;=CrashTest!$C$7),5,0)))))</f>
        <v>0</v>
      </c>
      <c r="U937" s="8" t="str">
        <f aca="false">IF(T937=0,"",IF(T936=T937,MAX(U936,B937),B937))</f>
        <v/>
      </c>
      <c r="V937" s="9" t="str">
        <f aca="false">IF(T937=0,"",B937/U937-1)</f>
        <v/>
      </c>
      <c r="W937" s="8" t="str">
        <f aca="false">IF(T937=0,"",IF(T936=T937,MAX(W936,F937),F937))</f>
        <v/>
      </c>
      <c r="X937" s="9" t="str">
        <f aca="false">IF(T937=0,"",F937/W937-1)</f>
        <v/>
      </c>
    </row>
    <row r="938" customFormat="false" ht="15" hidden="false" customHeight="false" outlineLevel="0" collapsed="false">
      <c r="A938" s="5" t="n">
        <v>44766</v>
      </c>
      <c r="B938" s="6" t="n">
        <v>22653.3570260082</v>
      </c>
      <c r="C938" s="7" t="n">
        <v>9018.776395</v>
      </c>
      <c r="D938" s="0" t="n">
        <f aca="false">INT((ROW()-3)/30)</f>
        <v>31</v>
      </c>
      <c r="E938" s="0" t="n">
        <f aca="false">2+30*D938</f>
        <v>932</v>
      </c>
      <c r="F938" s="8" t="n">
        <f aca="false">INDEX($F:$F,$E938)*(2*B938/INDEX($B:$B,$E938)-C938/INDEX($C:$C,$E938))</f>
        <v>4584.76332263884</v>
      </c>
      <c r="G938" s="9" t="n">
        <f aca="false">B938/B937-1</f>
        <v>0.00751175701099416</v>
      </c>
      <c r="H938" s="9" t="n">
        <f aca="false">F938/F937-1</f>
        <v>0.00474153081918849</v>
      </c>
      <c r="I938" s="9" t="n">
        <f aca="false">LN(B938/B937)</f>
        <v>0.00748368426043353</v>
      </c>
      <c r="J938" s="9" t="n">
        <f aca="false">LN(F938/F937)</f>
        <v>0.00473032516926284</v>
      </c>
      <c r="K938" s="9" t="n">
        <f aca="false">F938/F931-1</f>
        <v>0.0728609991819638</v>
      </c>
      <c r="L938" s="9" t="n">
        <f aca="false">F938/F908-1</f>
        <v>0.108207246949255</v>
      </c>
      <c r="M938" s="9" t="n">
        <f aca="false">B938/B931-1</f>
        <v>0.0876453898770948</v>
      </c>
      <c r="N938" s="9" t="n">
        <f aca="false">B938/B908-1</f>
        <v>0.0635839779136225</v>
      </c>
      <c r="O938" s="8" t="n">
        <f aca="false">MAX(O937,F938)</f>
        <v>5645.35730015574</v>
      </c>
      <c r="P938" s="9" t="n">
        <f aca="false">F938/O938-1</f>
        <v>-0.187870124267891</v>
      </c>
      <c r="Q938" s="8" t="n">
        <f aca="false">MAX(Q937,B938)</f>
        <v>67541.7555081824</v>
      </c>
      <c r="R938" s="9" t="n">
        <f aca="false">B938/Q938-1</f>
        <v>-0.664602187853056</v>
      </c>
      <c r="S938" s="9" t="n">
        <f aca="false">B938/INDEX($B:$B,$E938)-1</f>
        <v>0.0155857148430658</v>
      </c>
      <c r="T938" s="0" t="n">
        <f aca="false">IF(AND($A938&gt;=CrashTest!$B$3,$A938&lt;=CrashTest!$C$3),1,IF(AND($A938&gt;=CrashTest!$B$4,$A938&lt;=CrashTest!$C$4),2,IF(AND($A938&gt;=CrashTest!$B$5,$A938&lt;=CrashTest!$C$5),3,IF(AND($A938&gt;=CrashTest!$B$6,$A938&lt;=CrashTest!$C$6),4,IF(AND($A938&gt;=CrashTest!$B$7,$A938&lt;=CrashTest!$C$7),5,0)))))</f>
        <v>0</v>
      </c>
      <c r="U938" s="8" t="str">
        <f aca="false">IF(T938=0,"",IF(T937=T938,MAX(U937,B938),B938))</f>
        <v/>
      </c>
      <c r="V938" s="9" t="str">
        <f aca="false">IF(T938=0,"",B938/U938-1)</f>
        <v/>
      </c>
      <c r="W938" s="8" t="str">
        <f aca="false">IF(T938=0,"",IF(T937=T938,MAX(W937,F938),F938))</f>
        <v/>
      </c>
      <c r="X938" s="9" t="str">
        <f aca="false">IF(T938=0,"",F938/W938-1)</f>
        <v/>
      </c>
    </row>
    <row r="939" customFormat="false" ht="15" hidden="false" customHeight="false" outlineLevel="0" collapsed="false">
      <c r="A939" s="5" t="n">
        <v>44767</v>
      </c>
      <c r="B939" s="6" t="n">
        <v>21510.1255874342</v>
      </c>
      <c r="C939" s="7" t="n">
        <v>8121.712805</v>
      </c>
      <c r="D939" s="0" t="n">
        <f aca="false">INT((ROW()-3)/30)</f>
        <v>31</v>
      </c>
      <c r="E939" s="0" t="n">
        <f aca="false">2+30*D939</f>
        <v>932</v>
      </c>
      <c r="F939" s="8" t="n">
        <f aca="false">INDEX($F:$F,$E939)*(2*B939/INDEX($B:$B,$E939)-C939/INDEX($C:$C,$E939))</f>
        <v>4575.94231442652</v>
      </c>
      <c r="G939" s="9" t="n">
        <f aca="false">B939/B938-1</f>
        <v>-0.0504663144301952</v>
      </c>
      <c r="H939" s="9" t="n">
        <f aca="false">F939/F938-1</f>
        <v>-0.00192398333165111</v>
      </c>
      <c r="I939" s="9" t="n">
        <f aca="false">LN(B939/B938)</f>
        <v>-0.0517842721923719</v>
      </c>
      <c r="J939" s="9" t="n">
        <f aca="false">LN(F939/F938)</f>
        <v>-0.00192583656502294</v>
      </c>
      <c r="K939" s="9" t="n">
        <f aca="false">F939/F932-1</f>
        <v>0.0183867231963681</v>
      </c>
      <c r="L939" s="9" t="n">
        <f aca="false">F939/F909-1</f>
        <v>0.111374106529351</v>
      </c>
      <c r="M939" s="9" t="n">
        <f aca="false">B939/B932-1</f>
        <v>-0.0356671531730188</v>
      </c>
      <c r="N939" s="9" t="n">
        <f aca="false">B939/B909-1</f>
        <v>0.00194623453220655</v>
      </c>
      <c r="O939" s="8" t="n">
        <f aca="false">MAX(O938,F939)</f>
        <v>5645.35730015574</v>
      </c>
      <c r="P939" s="9" t="n">
        <f aca="false">F939/O939-1</f>
        <v>-0.189432648611935</v>
      </c>
      <c r="Q939" s="8" t="n">
        <f aca="false">MAX(Q938,B939)</f>
        <v>67541.7555081824</v>
      </c>
      <c r="R939" s="9" t="n">
        <f aca="false">B939/Q939-1</f>
        <v>-0.681528479300063</v>
      </c>
      <c r="S939" s="9" t="n">
        <f aca="false">B939/INDEX($B:$B,$E939)-1</f>
        <v>-0.0356671531730188</v>
      </c>
      <c r="T939" s="0" t="n">
        <f aca="false">IF(AND($A939&gt;=CrashTest!$B$3,$A939&lt;=CrashTest!$C$3),1,IF(AND($A939&gt;=CrashTest!$B$4,$A939&lt;=CrashTest!$C$4),2,IF(AND($A939&gt;=CrashTest!$B$5,$A939&lt;=CrashTest!$C$5),3,IF(AND($A939&gt;=CrashTest!$B$6,$A939&lt;=CrashTest!$C$6),4,IF(AND($A939&gt;=CrashTest!$B$7,$A939&lt;=CrashTest!$C$7),5,0)))))</f>
        <v>0</v>
      </c>
      <c r="U939" s="8" t="str">
        <f aca="false">IF(T939=0,"",IF(T938=T939,MAX(U938,B939),B939))</f>
        <v/>
      </c>
      <c r="V939" s="9" t="str">
        <f aca="false">IF(T939=0,"",B939/U939-1)</f>
        <v/>
      </c>
      <c r="W939" s="8" t="str">
        <f aca="false">IF(T939=0,"",IF(T938=T939,MAX(W938,F939),F939))</f>
        <v/>
      </c>
      <c r="X939" s="9" t="str">
        <f aca="false">IF(T939=0,"",F939/W939-1)</f>
        <v/>
      </c>
    </row>
    <row r="940" customFormat="false" ht="15" hidden="false" customHeight="false" outlineLevel="0" collapsed="false">
      <c r="A940" s="5" t="n">
        <v>44768</v>
      </c>
      <c r="B940" s="6" t="n">
        <v>21181.6591967855</v>
      </c>
      <c r="C940" s="7" t="n">
        <v>8098.278532</v>
      </c>
      <c r="D940" s="0" t="n">
        <f aca="false">INT((ROW()-3)/30)</f>
        <v>31</v>
      </c>
      <c r="E940" s="0" t="n">
        <f aca="false">2+30*D940</f>
        <v>932</v>
      </c>
      <c r="F940" s="8" t="n">
        <f aca="false">INDEX($F:$F,$E940)*(2*B940/INDEX($B:$B,$E940)-C940/INDEX($C:$C,$E940))</f>
        <v>4455.40965589103</v>
      </c>
      <c r="G940" s="9" t="n">
        <f aca="false">B940/B939-1</f>
        <v>-0.0152703148716428</v>
      </c>
      <c r="H940" s="9" t="n">
        <f aca="false">F940/F939-1</f>
        <v>-0.0263405109272213</v>
      </c>
      <c r="I940" s="9" t="n">
        <f aca="false">LN(B940/B939)</f>
        <v>-0.0153881068149889</v>
      </c>
      <c r="J940" s="9" t="n">
        <f aca="false">LN(F940/F939)</f>
        <v>-0.0266936370054127</v>
      </c>
      <c r="K940" s="9" t="n">
        <f aca="false">F940/F933-1</f>
        <v>-0.0264076437890923</v>
      </c>
      <c r="L940" s="9" t="n">
        <f aca="false">F940/F910-1</f>
        <v>0.0792149647307789</v>
      </c>
      <c r="M940" s="9" t="n">
        <f aca="false">B940/B933-1</f>
        <v>-0.0936855280917606</v>
      </c>
      <c r="N940" s="9" t="n">
        <f aca="false">B940/B910-1</f>
        <v>0.00546068845501457</v>
      </c>
      <c r="O940" s="8" t="n">
        <f aca="false">MAX(O939,F940)</f>
        <v>5645.35730015574</v>
      </c>
      <c r="P940" s="9" t="n">
        <f aca="false">F940/O940-1</f>
        <v>-0.210783406788421</v>
      </c>
      <c r="Q940" s="8" t="n">
        <f aca="false">MAX(Q939,B940)</f>
        <v>67541.7555081824</v>
      </c>
      <c r="R940" s="9" t="n">
        <f aca="false">B940/Q940-1</f>
        <v>-0.686391639698802</v>
      </c>
      <c r="S940" s="9" t="n">
        <f aca="false">B940/INDEX($B:$B,$E940)-1</f>
        <v>-0.0503928193851345</v>
      </c>
      <c r="T940" s="0" t="n">
        <f aca="false">IF(AND($A940&gt;=CrashTest!$B$3,$A940&lt;=CrashTest!$C$3),1,IF(AND($A940&gt;=CrashTest!$B$4,$A940&lt;=CrashTest!$C$4),2,IF(AND($A940&gt;=CrashTest!$B$5,$A940&lt;=CrashTest!$C$5),3,IF(AND($A940&gt;=CrashTest!$B$6,$A940&lt;=CrashTest!$C$6),4,IF(AND($A940&gt;=CrashTest!$B$7,$A940&lt;=CrashTest!$C$7),5,0)))))</f>
        <v>0</v>
      </c>
      <c r="U940" s="8" t="str">
        <f aca="false">IF(T940=0,"",IF(T939=T940,MAX(U939,B940),B940))</f>
        <v/>
      </c>
      <c r="V940" s="9" t="str">
        <f aca="false">IF(T940=0,"",B940/U940-1)</f>
        <v/>
      </c>
      <c r="W940" s="8" t="str">
        <f aca="false">IF(T940=0,"",IF(T939=T940,MAX(W939,F940),F940))</f>
        <v/>
      </c>
      <c r="X940" s="9" t="str">
        <f aca="false">IF(T940=0,"",F940/W940-1)</f>
        <v/>
      </c>
    </row>
    <row r="941" customFormat="false" ht="15" hidden="false" customHeight="false" outlineLevel="0" collapsed="false">
      <c r="A941" s="5" t="n">
        <v>44769</v>
      </c>
      <c r="B941" s="6" t="n">
        <v>22898.4150683226</v>
      </c>
      <c r="C941" s="7" t="n">
        <v>9283.662339</v>
      </c>
      <c r="D941" s="0" t="n">
        <f aca="false">INT((ROW()-3)/30)</f>
        <v>31</v>
      </c>
      <c r="E941" s="0" t="n">
        <f aca="false">2+30*D941</f>
        <v>932</v>
      </c>
      <c r="F941" s="8" t="n">
        <f aca="false">INDEX($F:$F,$E941)*(2*B941/INDEX($B:$B,$E941)-C941/INDEX($C:$C,$E941))</f>
        <v>4550.0943791534</v>
      </c>
      <c r="G941" s="9" t="n">
        <f aca="false">B941/B940-1</f>
        <v>0.0810491687921044</v>
      </c>
      <c r="H941" s="9" t="n">
        <f aca="false">F941/F940-1</f>
        <v>0.0212516312921243</v>
      </c>
      <c r="I941" s="9" t="n">
        <f aca="false">LN(B941/B940)</f>
        <v>0.0779320221667181</v>
      </c>
      <c r="J941" s="9" t="n">
        <f aca="false">LN(F941/F940)</f>
        <v>0.0210289645392691</v>
      </c>
      <c r="K941" s="9" t="n">
        <f aca="false">F941/F934-1</f>
        <v>-0.0109147644139131</v>
      </c>
      <c r="L941" s="9" t="n">
        <f aca="false">F941/F911-1</f>
        <v>0.104846729504785</v>
      </c>
      <c r="M941" s="9" t="n">
        <f aca="false">B941/B934-1</f>
        <v>-0.0164306368593716</v>
      </c>
      <c r="N941" s="9" t="n">
        <f aca="false">B941/B911-1</f>
        <v>0.10348214652868</v>
      </c>
      <c r="O941" s="8" t="n">
        <f aca="false">MAX(O940,F941)</f>
        <v>5645.35730015574</v>
      </c>
      <c r="P941" s="9" t="n">
        <f aca="false">F941/O941-1</f>
        <v>-0.194011266739862</v>
      </c>
      <c r="Q941" s="8" t="n">
        <f aca="false">MAX(Q940,B941)</f>
        <v>67541.7555081824</v>
      </c>
      <c r="R941" s="9" t="n">
        <f aca="false">B941/Q941-1</f>
        <v>-0.660973942770135</v>
      </c>
      <c r="S941" s="9" t="n">
        <f aca="false">B941/INDEX($B:$B,$E941)-1</f>
        <v>0.0265720532827143</v>
      </c>
      <c r="T941" s="0" t="n">
        <f aca="false">IF(AND($A941&gt;=CrashTest!$B$3,$A941&lt;=CrashTest!$C$3),1,IF(AND($A941&gt;=CrashTest!$B$4,$A941&lt;=CrashTest!$C$4),2,IF(AND($A941&gt;=CrashTest!$B$5,$A941&lt;=CrashTest!$C$5),3,IF(AND($A941&gt;=CrashTest!$B$6,$A941&lt;=CrashTest!$C$6),4,IF(AND($A941&gt;=CrashTest!$B$7,$A941&lt;=CrashTest!$C$7),5,0)))))</f>
        <v>0</v>
      </c>
      <c r="U941" s="8" t="str">
        <f aca="false">IF(T941=0,"",IF(T940=T941,MAX(U940,B941),B941))</f>
        <v/>
      </c>
      <c r="V941" s="9" t="str">
        <f aca="false">IF(T941=0,"",B941/U941-1)</f>
        <v/>
      </c>
      <c r="W941" s="8" t="str">
        <f aca="false">IF(T941=0,"",IF(T940=T941,MAX(W940,F941),F941))</f>
        <v/>
      </c>
      <c r="X941" s="9" t="str">
        <f aca="false">IF(T941=0,"",F941/W941-1)</f>
        <v/>
      </c>
    </row>
    <row r="942" customFormat="false" ht="15" hidden="false" customHeight="false" outlineLevel="0" collapsed="false">
      <c r="A942" s="5" t="n">
        <v>44770</v>
      </c>
      <c r="B942" s="6" t="n">
        <v>23838.5568838691</v>
      </c>
      <c r="C942" s="7" t="n">
        <v>9908.137007</v>
      </c>
      <c r="D942" s="0" t="n">
        <f aca="false">INT((ROW()-3)/30)</f>
        <v>31</v>
      </c>
      <c r="E942" s="0" t="n">
        <f aca="false">2+30*D942</f>
        <v>932</v>
      </c>
      <c r="F942" s="8" t="n">
        <f aca="false">INDEX($F:$F,$E942)*(2*B942/INDEX($B:$B,$E942)-C942/INDEX($C:$C,$E942))</f>
        <v>4614.37210548502</v>
      </c>
      <c r="G942" s="9" t="n">
        <f aca="false">B942/B941-1</f>
        <v>0.0410570693535501</v>
      </c>
      <c r="H942" s="9" t="n">
        <f aca="false">F942/F941-1</f>
        <v>0.0141266797950652</v>
      </c>
      <c r="I942" s="9" t="n">
        <f aca="false">LN(B942/B941)</f>
        <v>0.0402366097954532</v>
      </c>
      <c r="J942" s="9" t="n">
        <f aca="false">LN(F942/F941)</f>
        <v>0.0140278281301575</v>
      </c>
      <c r="K942" s="9" t="n">
        <f aca="false">F942/F935-1</f>
        <v>0.00814240753540507</v>
      </c>
      <c r="L942" s="9" t="n">
        <f aca="false">F942/F912-1</f>
        <v>0.127261944786909</v>
      </c>
      <c r="M942" s="9" t="n">
        <f aca="false">B942/B935-1</f>
        <v>0.029636119654944</v>
      </c>
      <c r="N942" s="9" t="n">
        <f aca="false">B942/B912-1</f>
        <v>0.176444677011069</v>
      </c>
      <c r="O942" s="8" t="n">
        <f aca="false">MAX(O941,F942)</f>
        <v>5645.35730015574</v>
      </c>
      <c r="P942" s="9" t="n">
        <f aca="false">F942/O942-1</f>
        <v>-0.182625321986666</v>
      </c>
      <c r="Q942" s="8" t="n">
        <f aca="false">MAX(Q941,B942)</f>
        <v>67541.7555081824</v>
      </c>
      <c r="R942" s="9" t="n">
        <f aca="false">B942/Q942-1</f>
        <v>-0.647054526425788</v>
      </c>
      <c r="S942" s="9" t="n">
        <f aca="false">B942/INDEX($B:$B,$E942)-1</f>
        <v>0.068720093270759</v>
      </c>
      <c r="T942" s="0" t="n">
        <f aca="false">IF(AND($A942&gt;=CrashTest!$B$3,$A942&lt;=CrashTest!$C$3),1,IF(AND($A942&gt;=CrashTest!$B$4,$A942&lt;=CrashTest!$C$4),2,IF(AND($A942&gt;=CrashTest!$B$5,$A942&lt;=CrashTest!$C$5),3,IF(AND($A942&gt;=CrashTest!$B$6,$A942&lt;=CrashTest!$C$6),4,IF(AND($A942&gt;=CrashTest!$B$7,$A942&lt;=CrashTest!$C$7),5,0)))))</f>
        <v>0</v>
      </c>
      <c r="U942" s="8" t="str">
        <f aca="false">IF(T942=0,"",IF(T941=T942,MAX(U941,B942),B942))</f>
        <v/>
      </c>
      <c r="V942" s="9" t="str">
        <f aca="false">IF(T942=0,"",B942/U942-1)</f>
        <v/>
      </c>
      <c r="W942" s="8" t="str">
        <f aca="false">IF(T942=0,"",IF(T941=T942,MAX(W941,F942),F942))</f>
        <v/>
      </c>
      <c r="X942" s="9" t="str">
        <f aca="false">IF(T942=0,"",F942/W942-1)</f>
        <v/>
      </c>
    </row>
    <row r="943" customFormat="false" ht="15" hidden="false" customHeight="false" outlineLevel="0" collapsed="false">
      <c r="A943" s="5" t="n">
        <v>44771</v>
      </c>
      <c r="B943" s="6" t="n">
        <v>23950.7403798948</v>
      </c>
      <c r="C943" s="7" t="n">
        <v>9851.651458</v>
      </c>
      <c r="D943" s="0" t="n">
        <f aca="false">INT((ROW()-3)/30)</f>
        <v>31</v>
      </c>
      <c r="E943" s="0" t="n">
        <f aca="false">2+30*D943</f>
        <v>932</v>
      </c>
      <c r="F943" s="8" t="n">
        <f aca="false">INDEX($F:$F,$E943)*(2*B943/INDEX($B:$B,$E943)-C943/INDEX($C:$C,$E943))</f>
        <v>4688.01593873178</v>
      </c>
      <c r="G943" s="9" t="n">
        <f aca="false">B943/B942-1</f>
        <v>0.0047059684263695</v>
      </c>
      <c r="H943" s="9" t="n">
        <f aca="false">F943/F942-1</f>
        <v>0.0159596650558833</v>
      </c>
      <c r="I943" s="9" t="n">
        <f aca="false">LN(B943/B942)</f>
        <v>0.00469492997447815</v>
      </c>
      <c r="J943" s="9" t="n">
        <f aca="false">LN(F943/F942)</f>
        <v>0.0158336486200879</v>
      </c>
      <c r="K943" s="9" t="n">
        <f aca="false">F943/F936-1</f>
        <v>0.0265912277272016</v>
      </c>
      <c r="L943" s="9" t="n">
        <f aca="false">F943/F913-1</f>
        <v>0.148790941876706</v>
      </c>
      <c r="M943" s="9" t="n">
        <f aca="false">B943/B936-1</f>
        <v>0.0548160065292569</v>
      </c>
      <c r="N943" s="9" t="n">
        <f aca="false">B943/B913-1</f>
        <v>0.192709640836005</v>
      </c>
      <c r="O943" s="8" t="n">
        <f aca="false">MAX(O942,F943)</f>
        <v>5645.35730015574</v>
      </c>
      <c r="P943" s="9" t="n">
        <f aca="false">F943/O943-1</f>
        <v>-0.169580295900413</v>
      </c>
      <c r="Q943" s="8" t="n">
        <f aca="false">MAX(Q942,B943)</f>
        <v>67541.7555081824</v>
      </c>
      <c r="R943" s="9" t="n">
        <f aca="false">B943/Q943-1</f>
        <v>-0.645393576170917</v>
      </c>
      <c r="S943" s="9" t="n">
        <f aca="false">B943/INDEX($B:$B,$E943)-1</f>
        <v>0.0737494562863179</v>
      </c>
      <c r="T943" s="0" t="n">
        <f aca="false">IF(AND($A943&gt;=CrashTest!$B$3,$A943&lt;=CrashTest!$C$3),1,IF(AND($A943&gt;=CrashTest!$B$4,$A943&lt;=CrashTest!$C$4),2,IF(AND($A943&gt;=CrashTest!$B$5,$A943&lt;=CrashTest!$C$5),3,IF(AND($A943&gt;=CrashTest!$B$6,$A943&lt;=CrashTest!$C$6),4,IF(AND($A943&gt;=CrashTest!$B$7,$A943&lt;=CrashTest!$C$7),5,0)))))</f>
        <v>0</v>
      </c>
      <c r="U943" s="8" t="str">
        <f aca="false">IF(T943=0,"",IF(T942=T943,MAX(U942,B943),B943))</f>
        <v/>
      </c>
      <c r="V943" s="9" t="str">
        <f aca="false">IF(T943=0,"",B943/U943-1)</f>
        <v/>
      </c>
      <c r="W943" s="8" t="str">
        <f aca="false">IF(T943=0,"",IF(T942=T943,MAX(W942,F943),F943))</f>
        <v/>
      </c>
      <c r="X943" s="9" t="str">
        <f aca="false">IF(T943=0,"",F943/W943-1)</f>
        <v/>
      </c>
    </row>
    <row r="944" customFormat="false" ht="15" hidden="false" customHeight="false" outlineLevel="0" collapsed="false">
      <c r="A944" s="5" t="n">
        <v>44772</v>
      </c>
      <c r="B944" s="6" t="n">
        <v>23623.4349611338</v>
      </c>
      <c r="C944" s="7" t="n">
        <v>9753.606259</v>
      </c>
      <c r="D944" s="0" t="n">
        <f aca="false">INT((ROW()-3)/30)</f>
        <v>31</v>
      </c>
      <c r="E944" s="0" t="n">
        <f aca="false">2+30*D944</f>
        <v>932</v>
      </c>
      <c r="F944" s="8" t="n">
        <f aca="false">INDEX($F:$F,$E944)*(2*B944/INDEX($B:$B,$E944)-C944/INDEX($C:$C,$E944))</f>
        <v>4605.52585773474</v>
      </c>
      <c r="G944" s="9" t="n">
        <f aca="false">B944/B943-1</f>
        <v>-0.0136657745676937</v>
      </c>
      <c r="H944" s="9" t="n">
        <f aca="false">F944/F943-1</f>
        <v>-0.0175959472141547</v>
      </c>
      <c r="I944" s="9" t="n">
        <f aca="false">LN(B944/B943)</f>
        <v>-0.0137600107905208</v>
      </c>
      <c r="J944" s="9" t="n">
        <f aca="false">LN(F944/F943)</f>
        <v>-0.0177525962050106</v>
      </c>
      <c r="K944" s="9" t="n">
        <f aca="false">F944/F937-1</f>
        <v>0.00929159803703805</v>
      </c>
      <c r="L944" s="9" t="n">
        <f aca="false">F944/F914-1</f>
        <v>0.211127542998872</v>
      </c>
      <c r="M944" s="9" t="n">
        <f aca="false">B944/B937-1</f>
        <v>0.0506561317601264</v>
      </c>
      <c r="N944" s="9" t="n">
        <f aca="false">B944/B914-1</f>
        <v>0.221928429765119</v>
      </c>
      <c r="O944" s="8" t="n">
        <f aca="false">MAX(O943,F944)</f>
        <v>5645.35730015574</v>
      </c>
      <c r="P944" s="9" t="n">
        <f aca="false">F944/O944-1</f>
        <v>-0.184192317179343</v>
      </c>
      <c r="Q944" s="8" t="n">
        <f aca="false">MAX(Q943,B944)</f>
        <v>67541.7555081824</v>
      </c>
      <c r="R944" s="9" t="n">
        <f aca="false">B944/Q944-1</f>
        <v>-0.650239547619222</v>
      </c>
      <c r="S944" s="9" t="n">
        <f aca="false">B944/INDEX($B:$B,$E944)-1</f>
        <v>0.0590758382745253</v>
      </c>
      <c r="T944" s="0" t="n">
        <f aca="false">IF(AND($A944&gt;=CrashTest!$B$3,$A944&lt;=CrashTest!$C$3),1,IF(AND($A944&gt;=CrashTest!$B$4,$A944&lt;=CrashTest!$C$4),2,IF(AND($A944&gt;=CrashTest!$B$5,$A944&lt;=CrashTest!$C$5),3,IF(AND($A944&gt;=CrashTest!$B$6,$A944&lt;=CrashTest!$C$6),4,IF(AND($A944&gt;=CrashTest!$B$7,$A944&lt;=CrashTest!$C$7),5,0)))))</f>
        <v>0</v>
      </c>
      <c r="U944" s="8" t="str">
        <f aca="false">IF(T944=0,"",IF(T943=T944,MAX(U943,B944),B944))</f>
        <v/>
      </c>
      <c r="V944" s="9" t="str">
        <f aca="false">IF(T944=0,"",B944/U944-1)</f>
        <v/>
      </c>
      <c r="W944" s="8" t="str">
        <f aca="false">IF(T944=0,"",IF(T943=T944,MAX(W943,F944),F944))</f>
        <v/>
      </c>
      <c r="X944" s="9" t="str">
        <f aca="false">IF(T944=0,"",F944/W944-1)</f>
        <v/>
      </c>
    </row>
    <row r="945" customFormat="false" ht="15" hidden="false" customHeight="false" outlineLevel="0" collapsed="false">
      <c r="A945" s="5" t="n">
        <v>44773</v>
      </c>
      <c r="B945" s="6" t="n">
        <v>23356.1722215079</v>
      </c>
      <c r="C945" s="7" t="n">
        <v>9505.467221</v>
      </c>
      <c r="D945" s="0" t="n">
        <f aca="false">INT((ROW()-3)/30)</f>
        <v>31</v>
      </c>
      <c r="E945" s="0" t="n">
        <f aca="false">2+30*D945</f>
        <v>932</v>
      </c>
      <c r="F945" s="8" t="n">
        <f aca="false">INDEX($F:$F,$E945)*(2*B945/INDEX($B:$B,$E945)-C945/INDEX($C:$C,$E945))</f>
        <v>4622.81493074237</v>
      </c>
      <c r="G945" s="9" t="n">
        <f aca="false">B945/B944-1</f>
        <v>-0.0113134580159749</v>
      </c>
      <c r="H945" s="9" t="n">
        <f aca="false">F945/F944-1</f>
        <v>0.0037539845702097</v>
      </c>
      <c r="I945" s="9" t="n">
        <f aca="false">LN(B945/B944)</f>
        <v>-0.0113779420013416</v>
      </c>
      <c r="J945" s="9" t="n">
        <f aca="false">LN(F945/F944)</f>
        <v>0.0037469559548503</v>
      </c>
      <c r="K945" s="9" t="n">
        <f aca="false">F945/F938-1</f>
        <v>0.00829957959130434</v>
      </c>
      <c r="L945" s="9" t="n">
        <f aca="false">F945/F915-1</f>
        <v>0.134564517222149</v>
      </c>
      <c r="M945" s="9" t="n">
        <f aca="false">B945/B938-1</f>
        <v>0.0310247701783359</v>
      </c>
      <c r="N945" s="9" t="n">
        <f aca="false">B945/B915-1</f>
        <v>0.207545109365954</v>
      </c>
      <c r="O945" s="8" t="n">
        <f aca="false">MAX(O944,F945)</f>
        <v>5645.35730015574</v>
      </c>
      <c r="P945" s="9" t="n">
        <f aca="false">F945/O945-1</f>
        <v>-0.181129787725776</v>
      </c>
      <c r="Q945" s="8" t="n">
        <f aca="false">MAX(Q944,B945)</f>
        <v>67541.7555081824</v>
      </c>
      <c r="R945" s="9" t="n">
        <f aca="false">B945/Q945-1</f>
        <v>-0.65419654781288</v>
      </c>
      <c r="S945" s="9" t="n">
        <f aca="false">B945/INDEX($B:$B,$E945)-1</f>
        <v>0.047094028242473</v>
      </c>
      <c r="T945" s="0" t="n">
        <f aca="false">IF(AND($A945&gt;=CrashTest!$B$3,$A945&lt;=CrashTest!$C$3),1,IF(AND($A945&gt;=CrashTest!$B$4,$A945&lt;=CrashTest!$C$4),2,IF(AND($A945&gt;=CrashTest!$B$5,$A945&lt;=CrashTest!$C$5),3,IF(AND($A945&gt;=CrashTest!$B$6,$A945&lt;=CrashTest!$C$6),4,IF(AND($A945&gt;=CrashTest!$B$7,$A945&lt;=CrashTest!$C$7),5,0)))))</f>
        <v>0</v>
      </c>
      <c r="U945" s="8" t="str">
        <f aca="false">IF(T945=0,"",IF(T944=T945,MAX(U944,B945),B945))</f>
        <v/>
      </c>
      <c r="V945" s="9" t="str">
        <f aca="false">IF(T945=0,"",B945/U945-1)</f>
        <v/>
      </c>
      <c r="W945" s="8" t="str">
        <f aca="false">IF(T945=0,"",IF(T944=T945,MAX(W944,F945),F945))</f>
        <v/>
      </c>
      <c r="X945" s="9" t="str">
        <f aca="false">IF(T945=0,"",F945/W945-1)</f>
        <v/>
      </c>
    </row>
    <row r="946" customFormat="false" ht="15" hidden="false" customHeight="false" outlineLevel="0" collapsed="false">
      <c r="A946" s="5" t="n">
        <v>44774</v>
      </c>
      <c r="B946" s="6" t="n">
        <v>23331.4426969608</v>
      </c>
      <c r="C946" s="7" t="n">
        <v>9477.226578</v>
      </c>
      <c r="D946" s="0" t="n">
        <f aca="false">INT((ROW()-3)/30)</f>
        <v>31</v>
      </c>
      <c r="E946" s="0" t="n">
        <f aca="false">2+30*D946</f>
        <v>932</v>
      </c>
      <c r="F946" s="8" t="n">
        <f aca="false">INDEX($F:$F,$E946)*(2*B946/INDEX($B:$B,$E946)-C946/INDEX($C:$C,$E946))</f>
        <v>4627.07404128502</v>
      </c>
      <c r="G946" s="9" t="n">
        <f aca="false">B946/B945-1</f>
        <v>-0.00105880040241901</v>
      </c>
      <c r="H946" s="9" t="n">
        <f aca="false">F946/F945-1</f>
        <v>0.000921324043133165</v>
      </c>
      <c r="I946" s="9" t="n">
        <f aca="false">LN(B946/B945)</f>
        <v>-0.00105936132753854</v>
      </c>
      <c r="J946" s="9" t="n">
        <f aca="false">LN(F946/F945)</f>
        <v>0.000920899884641889</v>
      </c>
      <c r="K946" s="9" t="n">
        <f aca="false">F946/F939-1</f>
        <v>0.0111740322200526</v>
      </c>
      <c r="L946" s="9" t="n">
        <f aca="false">F946/F916-1</f>
        <v>0.145240706905713</v>
      </c>
      <c r="M946" s="9" t="n">
        <f aca="false">B946/B939-1</f>
        <v>0.0846725465234186</v>
      </c>
      <c r="N946" s="9" t="n">
        <f aca="false">B946/B916-1</f>
        <v>0.213167994124112</v>
      </c>
      <c r="O946" s="8" t="n">
        <f aca="false">MAX(O945,F946)</f>
        <v>5645.35730015574</v>
      </c>
      <c r="P946" s="9" t="n">
        <f aca="false">F946/O946-1</f>
        <v>-0.180375342911002</v>
      </c>
      <c r="Q946" s="8" t="n">
        <f aca="false">MAX(Q945,B946)</f>
        <v>67541.7555081824</v>
      </c>
      <c r="R946" s="9" t="n">
        <f aca="false">B946/Q946-1</f>
        <v>-0.654562684647214</v>
      </c>
      <c r="S946" s="9" t="n">
        <f aca="false">B946/INDEX($B:$B,$E946)-1</f>
        <v>0.0459853646639994</v>
      </c>
      <c r="T946" s="0" t="n">
        <f aca="false">IF(AND($A946&gt;=CrashTest!$B$3,$A946&lt;=CrashTest!$C$3),1,IF(AND($A946&gt;=CrashTest!$B$4,$A946&lt;=CrashTest!$C$4),2,IF(AND($A946&gt;=CrashTest!$B$5,$A946&lt;=CrashTest!$C$5),3,IF(AND($A946&gt;=CrashTest!$B$6,$A946&lt;=CrashTest!$C$6),4,IF(AND($A946&gt;=CrashTest!$B$7,$A946&lt;=CrashTest!$C$7),5,0)))))</f>
        <v>0</v>
      </c>
      <c r="U946" s="8" t="str">
        <f aca="false">IF(T946=0,"",IF(T945=T946,MAX(U945,B946),B946))</f>
        <v/>
      </c>
      <c r="V946" s="9" t="str">
        <f aca="false">IF(T946=0,"",B946/U946-1)</f>
        <v/>
      </c>
      <c r="W946" s="8" t="str">
        <f aca="false">IF(T946=0,"",IF(T945=T946,MAX(W945,F946),F946))</f>
        <v/>
      </c>
      <c r="X946" s="9" t="str">
        <f aca="false">IF(T946=0,"",F946/W946-1)</f>
        <v/>
      </c>
    </row>
    <row r="947" customFormat="false" ht="15" hidden="false" customHeight="false" outlineLevel="0" collapsed="false">
      <c r="A947" s="5" t="n">
        <v>44775</v>
      </c>
      <c r="B947" s="6" t="n">
        <v>23031.4268834015</v>
      </c>
      <c r="C947" s="7" t="n">
        <v>9280.595264</v>
      </c>
      <c r="D947" s="0" t="n">
        <f aca="false">INT((ROW()-3)/30)</f>
        <v>31</v>
      </c>
      <c r="E947" s="0" t="n">
        <f aca="false">2+30*D947</f>
        <v>932</v>
      </c>
      <c r="F947" s="8" t="n">
        <f aca="false">INDEX($F:$F,$E947)*(2*B947/INDEX($B:$B,$E947)-C947/INDEX($C:$C,$E947))</f>
        <v>4605.22754441726</v>
      </c>
      <c r="G947" s="9" t="n">
        <f aca="false">B947/B946-1</f>
        <v>-0.0128588624996765</v>
      </c>
      <c r="H947" s="9" t="n">
        <f aca="false">F947/F946-1</f>
        <v>-0.00472144959705312</v>
      </c>
      <c r="I947" s="9" t="n">
        <f aca="false">LN(B947/B946)</f>
        <v>-0.0129422533174454</v>
      </c>
      <c r="J947" s="9" t="n">
        <f aca="false">LN(F947/F946)</f>
        <v>-0.00473263084856121</v>
      </c>
      <c r="K947" s="9" t="n">
        <f aca="false">F947/F940-1</f>
        <v>0.0336260636164261</v>
      </c>
      <c r="L947" s="9" t="n">
        <f aca="false">F947/F917-1</f>
        <v>0.140741718956605</v>
      </c>
      <c r="M947" s="9" t="n">
        <f aca="false">B947/B940-1</f>
        <v>0.0873287436754113</v>
      </c>
      <c r="N947" s="9" t="n">
        <f aca="false">B947/B917-1</f>
        <v>0.194792071332618</v>
      </c>
      <c r="O947" s="8" t="n">
        <f aca="false">MAX(O946,F947)</f>
        <v>5645.35730015574</v>
      </c>
      <c r="P947" s="9" t="n">
        <f aca="false">F947/O947-1</f>
        <v>-0.18424515941795</v>
      </c>
      <c r="Q947" s="8" t="n">
        <f aca="false">MAX(Q946,B947)</f>
        <v>67541.7555081824</v>
      </c>
      <c r="R947" s="9" t="n">
        <f aca="false">B947/Q947-1</f>
        <v>-0.659004615587593</v>
      </c>
      <c r="S947" s="9" t="n">
        <f aca="false">B947/INDEX($B:$B,$E947)-1</f>
        <v>0.0325351826831111</v>
      </c>
      <c r="T947" s="0" t="n">
        <f aca="false">IF(AND($A947&gt;=CrashTest!$B$3,$A947&lt;=CrashTest!$C$3),1,IF(AND($A947&gt;=CrashTest!$B$4,$A947&lt;=CrashTest!$C$4),2,IF(AND($A947&gt;=CrashTest!$B$5,$A947&lt;=CrashTest!$C$5),3,IF(AND($A947&gt;=CrashTest!$B$6,$A947&lt;=CrashTest!$C$6),4,IF(AND($A947&gt;=CrashTest!$B$7,$A947&lt;=CrashTest!$C$7),5,0)))))</f>
        <v>0</v>
      </c>
      <c r="U947" s="8" t="str">
        <f aca="false">IF(T947=0,"",IF(T946=T947,MAX(U946,B947),B947))</f>
        <v/>
      </c>
      <c r="V947" s="9" t="str">
        <f aca="false">IF(T947=0,"",B947/U947-1)</f>
        <v/>
      </c>
      <c r="W947" s="8" t="str">
        <f aca="false">IF(T947=0,"",IF(T946=T947,MAX(W946,F947),F947))</f>
        <v/>
      </c>
      <c r="X947" s="9" t="str">
        <f aca="false">IF(T947=0,"",F947/W947-1)</f>
        <v/>
      </c>
    </row>
    <row r="948" customFormat="false" ht="15" hidden="false" customHeight="false" outlineLevel="0" collapsed="false">
      <c r="A948" s="5" t="n">
        <v>44776</v>
      </c>
      <c r="B948" s="6" t="n">
        <v>22809.7474418469</v>
      </c>
      <c r="C948" s="7" t="n">
        <v>9167.124057</v>
      </c>
      <c r="D948" s="0" t="n">
        <f aca="false">INT((ROW()-3)/30)</f>
        <v>31</v>
      </c>
      <c r="E948" s="0" t="n">
        <f aca="false">2+30*D948</f>
        <v>932</v>
      </c>
      <c r="F948" s="8" t="n">
        <f aca="false">INDEX($F:$F,$E948)*(2*B948/INDEX($B:$B,$E948)-C948/INDEX($C:$C,$E948))</f>
        <v>4573.06135425752</v>
      </c>
      <c r="G948" s="9" t="n">
        <f aca="false">B948/B947-1</f>
        <v>-0.00962508500566939</v>
      </c>
      <c r="H948" s="9" t="n">
        <f aca="false">F948/F947-1</f>
        <v>-0.00698471244895005</v>
      </c>
      <c r="I948" s="9" t="n">
        <f aca="false">LN(B948/B947)</f>
        <v>-0.00967170552853522</v>
      </c>
      <c r="J948" s="9" t="n">
        <f aca="false">LN(F948/F947)</f>
        <v>-0.00700921973719326</v>
      </c>
      <c r="K948" s="9" t="n">
        <f aca="false">F948/F941-1</f>
        <v>0.00504758213573542</v>
      </c>
      <c r="L948" s="9" t="n">
        <f aca="false">F948/F918-1</f>
        <v>0.113400087776971</v>
      </c>
      <c r="M948" s="9" t="n">
        <f aca="false">B948/B941-1</f>
        <v>-0.00387221675435356</v>
      </c>
      <c r="N948" s="9" t="n">
        <f aca="false">B948/B918-1</f>
        <v>0.127727224559546</v>
      </c>
      <c r="O948" s="8" t="n">
        <f aca="false">MAX(O947,F948)</f>
        <v>5645.35730015574</v>
      </c>
      <c r="P948" s="9" t="n">
        <f aca="false">F948/O948-1</f>
        <v>-0.189942972408254</v>
      </c>
      <c r="Q948" s="8" t="n">
        <f aca="false">MAX(Q947,B948)</f>
        <v>67541.7555081824</v>
      </c>
      <c r="R948" s="9" t="n">
        <f aca="false">B948/Q948-1</f>
        <v>-0.662286725149103</v>
      </c>
      <c r="S948" s="9" t="n">
        <f aca="false">B948/INDEX($B:$B,$E948)-1</f>
        <v>0.0225969437784417</v>
      </c>
      <c r="T948" s="0" t="n">
        <f aca="false">IF(AND($A948&gt;=CrashTest!$B$3,$A948&lt;=CrashTest!$C$3),1,IF(AND($A948&gt;=CrashTest!$B$4,$A948&lt;=CrashTest!$C$4),2,IF(AND($A948&gt;=CrashTest!$B$5,$A948&lt;=CrashTest!$C$5),3,IF(AND($A948&gt;=CrashTest!$B$6,$A948&lt;=CrashTest!$C$6),4,IF(AND($A948&gt;=CrashTest!$B$7,$A948&lt;=CrashTest!$C$7),5,0)))))</f>
        <v>0</v>
      </c>
      <c r="U948" s="8" t="str">
        <f aca="false">IF(T948=0,"",IF(T947=T948,MAX(U947,B948),B948))</f>
        <v/>
      </c>
      <c r="V948" s="9" t="str">
        <f aca="false">IF(T948=0,"",B948/U948-1)</f>
        <v/>
      </c>
      <c r="W948" s="8" t="str">
        <f aca="false">IF(T948=0,"",IF(T947=T948,MAX(W947,F948),F948))</f>
        <v/>
      </c>
      <c r="X948" s="9" t="str">
        <f aca="false">IF(T948=0,"",F948/W948-1)</f>
        <v/>
      </c>
    </row>
    <row r="949" customFormat="false" ht="15" hidden="false" customHeight="false" outlineLevel="0" collapsed="false">
      <c r="A949" s="5" t="n">
        <v>44777</v>
      </c>
      <c r="B949" s="6" t="n">
        <v>22628.3320821157</v>
      </c>
      <c r="C949" s="7" t="n">
        <v>9030.774087</v>
      </c>
      <c r="D949" s="0" t="n">
        <f aca="false">INT((ROW()-3)/30)</f>
        <v>31</v>
      </c>
      <c r="E949" s="0" t="n">
        <f aca="false">2+30*D949</f>
        <v>932</v>
      </c>
      <c r="F949" s="8" t="n">
        <f aca="false">INDEX($F:$F,$E949)*(2*B949/INDEX($B:$B,$E949)-C949/INDEX($C:$C,$E949))</f>
        <v>4568.63896880672</v>
      </c>
      <c r="G949" s="9" t="n">
        <f aca="false">B949/B948-1</f>
        <v>-0.0079534137847741</v>
      </c>
      <c r="H949" s="9" t="n">
        <f aca="false">F949/F948-1</f>
        <v>-0.00096705141440756</v>
      </c>
      <c r="I949" s="9" t="n">
        <f aca="false">LN(B949/B948)</f>
        <v>-0.00798521088943028</v>
      </c>
      <c r="J949" s="9" t="n">
        <f aca="false">LN(F949/F948)</f>
        <v>-0.000967519310303862</v>
      </c>
      <c r="K949" s="9" t="n">
        <f aca="false">F949/F942-1</f>
        <v>-0.00991102053168758</v>
      </c>
      <c r="L949" s="9" t="n">
        <f aca="false">F949/F919-1</f>
        <v>0.110649966024194</v>
      </c>
      <c r="M949" s="9" t="n">
        <f aca="false">B949/B942-1</f>
        <v>-0.050767536292112</v>
      </c>
      <c r="N949" s="9" t="n">
        <f aca="false">B949/B919-1</f>
        <v>0.120583764321474</v>
      </c>
      <c r="O949" s="8" t="n">
        <f aca="false">MAX(O948,F949)</f>
        <v>5645.35730015574</v>
      </c>
      <c r="P949" s="9" t="n">
        <f aca="false">F949/O949-1</f>
        <v>-0.190726339202538</v>
      </c>
      <c r="Q949" s="8" t="n">
        <f aca="false">MAX(Q948,B949)</f>
        <v>67541.7555081824</v>
      </c>
      <c r="R949" s="9" t="n">
        <f aca="false">B949/Q949-1</f>
        <v>-0.664972698564603</v>
      </c>
      <c r="S949" s="9" t="n">
        <f aca="false">B949/INDEX($B:$B,$E949)-1</f>
        <v>0.0144638071495264</v>
      </c>
      <c r="T949" s="0" t="n">
        <f aca="false">IF(AND($A949&gt;=CrashTest!$B$3,$A949&lt;=CrashTest!$C$3),1,IF(AND($A949&gt;=CrashTest!$B$4,$A949&lt;=CrashTest!$C$4),2,IF(AND($A949&gt;=CrashTest!$B$5,$A949&lt;=CrashTest!$C$5),3,IF(AND($A949&gt;=CrashTest!$B$6,$A949&lt;=CrashTest!$C$6),4,IF(AND($A949&gt;=CrashTest!$B$7,$A949&lt;=CrashTest!$C$7),5,0)))))</f>
        <v>0</v>
      </c>
      <c r="U949" s="8" t="str">
        <f aca="false">IF(T949=0,"",IF(T948=T949,MAX(U948,B949),B949))</f>
        <v/>
      </c>
      <c r="V949" s="9" t="str">
        <f aca="false">IF(T949=0,"",B949/U949-1)</f>
        <v/>
      </c>
      <c r="W949" s="8" t="str">
        <f aca="false">IF(T949=0,"",IF(T948=T949,MAX(W948,F949),F949))</f>
        <v/>
      </c>
      <c r="X949" s="9" t="str">
        <f aca="false">IF(T949=0,"",F949/W949-1)</f>
        <v/>
      </c>
    </row>
    <row r="950" customFormat="false" ht="15" hidden="false" customHeight="false" outlineLevel="0" collapsed="false">
      <c r="A950" s="5" t="n">
        <v>44778</v>
      </c>
      <c r="B950" s="6" t="n">
        <v>23248.9715023378</v>
      </c>
      <c r="C950" s="7" t="n">
        <v>9483.834453</v>
      </c>
      <c r="D950" s="0" t="n">
        <f aca="false">INT((ROW()-3)/30)</f>
        <v>31</v>
      </c>
      <c r="E950" s="0" t="n">
        <f aca="false">2+30*D950</f>
        <v>932</v>
      </c>
      <c r="F950" s="8" t="n">
        <f aca="false">INDEX($F:$F,$E950)*(2*B950/INDEX($B:$B,$E950)-C950/INDEX($C:$C,$E950))</f>
        <v>4590.51978409259</v>
      </c>
      <c r="G950" s="9" t="n">
        <f aca="false">B950/B949-1</f>
        <v>0.0274275372117516</v>
      </c>
      <c r="H950" s="9" t="n">
        <f aca="false">F950/F949-1</f>
        <v>0.00478935092820265</v>
      </c>
      <c r="I950" s="9" t="n">
        <f aca="false">LN(B950/B949)</f>
        <v>0.0270581415064721</v>
      </c>
      <c r="J950" s="9" t="n">
        <f aca="false">LN(F950/F949)</f>
        <v>0.0047779184752006</v>
      </c>
      <c r="K950" s="9" t="n">
        <f aca="false">F950/F943-1</f>
        <v>-0.0207968906064681</v>
      </c>
      <c r="L950" s="9" t="n">
        <f aca="false">F950/F920-1</f>
        <v>0.109263416449294</v>
      </c>
      <c r="M950" s="9" t="n">
        <f aca="false">B950/B943-1</f>
        <v>-0.0293005087285774</v>
      </c>
      <c r="N950" s="9" t="n">
        <f aca="false">B950/B920-1</f>
        <v>0.130740144429144</v>
      </c>
      <c r="O950" s="8" t="n">
        <f aca="false">MAX(O949,F950)</f>
        <v>5645.35730015574</v>
      </c>
      <c r="P950" s="9" t="n">
        <f aca="false">F950/O950-1</f>
        <v>-0.186850443644027</v>
      </c>
      <c r="Q950" s="8" t="n">
        <f aca="false">MAX(Q949,B950)</f>
        <v>67541.7555081824</v>
      </c>
      <c r="R950" s="9" t="n">
        <f aca="false">B950/Q950-1</f>
        <v>-0.655783724787531</v>
      </c>
      <c r="S950" s="9" t="n">
        <f aca="false">B950/INDEX($B:$B,$E950)-1</f>
        <v>0.0422880509700954</v>
      </c>
      <c r="T950" s="0" t="n">
        <f aca="false">IF(AND($A950&gt;=CrashTest!$B$3,$A950&lt;=CrashTest!$C$3),1,IF(AND($A950&gt;=CrashTest!$B$4,$A950&lt;=CrashTest!$C$4),2,IF(AND($A950&gt;=CrashTest!$B$5,$A950&lt;=CrashTest!$C$5),3,IF(AND($A950&gt;=CrashTest!$B$6,$A950&lt;=CrashTest!$C$6),4,IF(AND($A950&gt;=CrashTest!$B$7,$A950&lt;=CrashTest!$C$7),5,0)))))</f>
        <v>0</v>
      </c>
      <c r="U950" s="8" t="str">
        <f aca="false">IF(T950=0,"",IF(T949=T950,MAX(U949,B950),B950))</f>
        <v/>
      </c>
      <c r="V950" s="9" t="str">
        <f aca="false">IF(T950=0,"",B950/U950-1)</f>
        <v/>
      </c>
      <c r="W950" s="8" t="str">
        <f aca="false">IF(T950=0,"",IF(T949=T950,MAX(W949,F950),F950))</f>
        <v/>
      </c>
      <c r="X950" s="9" t="str">
        <f aca="false">IF(T950=0,"",F950/W950-1)</f>
        <v/>
      </c>
    </row>
    <row r="951" customFormat="false" ht="15" hidden="false" customHeight="false" outlineLevel="0" collapsed="false">
      <c r="A951" s="5" t="n">
        <v>44779</v>
      </c>
      <c r="B951" s="6" t="n">
        <v>22996.2750452952</v>
      </c>
      <c r="C951" s="7" t="n">
        <v>9240.578638</v>
      </c>
      <c r="D951" s="0" t="n">
        <f aca="false">INT((ROW()-3)/30)</f>
        <v>31</v>
      </c>
      <c r="E951" s="0" t="n">
        <f aca="false">2+30*D951</f>
        <v>932</v>
      </c>
      <c r="F951" s="8" t="n">
        <f aca="false">INDEX($F:$F,$E951)*(2*B951/INDEX($B:$B,$E951)-C951/INDEX($C:$C,$E951))</f>
        <v>4611.21816172555</v>
      </c>
      <c r="G951" s="9" t="n">
        <f aca="false">B951/B950-1</f>
        <v>-0.0108691456315473</v>
      </c>
      <c r="H951" s="9" t="n">
        <f aca="false">F951/F950-1</f>
        <v>0.00450893986007417</v>
      </c>
      <c r="I951" s="9" t="n">
        <f aca="false">LN(B951/B950)</f>
        <v>-0.0109286463356028</v>
      </c>
      <c r="J951" s="9" t="n">
        <f aca="false">LN(F951/F950)</f>
        <v>0.00449880504417398</v>
      </c>
      <c r="K951" s="9" t="n">
        <f aca="false">F951/F944-1</f>
        <v>0.00123597264821607</v>
      </c>
      <c r="L951" s="9" t="n">
        <f aca="false">F951/F921-1</f>
        <v>0.0983866551594557</v>
      </c>
      <c r="M951" s="9" t="n">
        <f aca="false">B951/B944-1</f>
        <v>-0.0265482101510821</v>
      </c>
      <c r="N951" s="9" t="n">
        <f aca="false">B951/B921-1</f>
        <v>0.062113984036847</v>
      </c>
      <c r="O951" s="8" t="n">
        <f aca="false">MAX(O950,F951)</f>
        <v>5645.35730015574</v>
      </c>
      <c r="P951" s="9" t="n">
        <f aca="false">F951/O951-1</f>
        <v>-0.183184001197172</v>
      </c>
      <c r="Q951" s="8" t="n">
        <f aca="false">MAX(Q950,B951)</f>
        <v>67541.7555081824</v>
      </c>
      <c r="R951" s="9" t="n">
        <f aca="false">B951/Q951-1</f>
        <v>-0.659525061611564</v>
      </c>
      <c r="S951" s="9" t="n">
        <f aca="false">B951/INDEX($B:$B,$E951)-1</f>
        <v>0.0309592703540798</v>
      </c>
      <c r="T951" s="0" t="n">
        <f aca="false">IF(AND($A951&gt;=CrashTest!$B$3,$A951&lt;=CrashTest!$C$3),1,IF(AND($A951&gt;=CrashTest!$B$4,$A951&lt;=CrashTest!$C$4),2,IF(AND($A951&gt;=CrashTest!$B$5,$A951&lt;=CrashTest!$C$5),3,IF(AND($A951&gt;=CrashTest!$B$6,$A951&lt;=CrashTest!$C$6),4,IF(AND($A951&gt;=CrashTest!$B$7,$A951&lt;=CrashTest!$C$7),5,0)))))</f>
        <v>0</v>
      </c>
      <c r="U951" s="8" t="str">
        <f aca="false">IF(T951=0,"",IF(T950=T951,MAX(U950,B951),B951))</f>
        <v/>
      </c>
      <c r="V951" s="9" t="str">
        <f aca="false">IF(T951=0,"",B951/U951-1)</f>
        <v/>
      </c>
      <c r="W951" s="8" t="str">
        <f aca="false">IF(T951=0,"",IF(T950=T951,MAX(W950,F951),F951))</f>
        <v/>
      </c>
      <c r="X951" s="9" t="str">
        <f aca="false">IF(T951=0,"",F951/W951-1)</f>
        <v/>
      </c>
    </row>
    <row r="952" customFormat="false" ht="15" hidden="false" customHeight="false" outlineLevel="0" collapsed="false">
      <c r="A952" s="5" t="n">
        <v>44780</v>
      </c>
      <c r="B952" s="6" t="n">
        <v>23153.6584713618</v>
      </c>
      <c r="C952" s="7" t="n">
        <v>9369.434783</v>
      </c>
      <c r="D952" s="0" t="n">
        <f aca="false">INT((ROW()-3)/30)</f>
        <v>31</v>
      </c>
      <c r="E952" s="0" t="n">
        <f aca="false">2+30*D952</f>
        <v>932</v>
      </c>
      <c r="F952" s="8" t="n">
        <f aca="false">INDEX($F:$F,$E952)*(2*B952/INDEX($B:$B,$E952)-C952/INDEX($C:$C,$E952))</f>
        <v>4609.73239369109</v>
      </c>
      <c r="G952" s="9" t="n">
        <f aca="false">B952/B951-1</f>
        <v>0.00684386605033227</v>
      </c>
      <c r="H952" s="9" t="n">
        <f aca="false">F952/F951-1</f>
        <v>-0.000322207274162989</v>
      </c>
      <c r="I952" s="9" t="n">
        <f aca="false">LN(B952/B951)</f>
        <v>0.00682055310574508</v>
      </c>
      <c r="J952" s="9" t="n">
        <f aca="false">LN(F952/F951)</f>
        <v>-0.0003222591940797</v>
      </c>
      <c r="K952" s="9" t="n">
        <f aca="false">F952/F945-1</f>
        <v>-0.00282999368291514</v>
      </c>
      <c r="L952" s="9" t="n">
        <f aca="false">F952/F922-1</f>
        <v>0.0760008686233475</v>
      </c>
      <c r="M952" s="9" t="n">
        <f aca="false">B952/B945-1</f>
        <v>-0.00867067378273623</v>
      </c>
      <c r="N952" s="9" t="n">
        <f aca="false">B952/B922-1</f>
        <v>0.0614231421553266</v>
      </c>
      <c r="O952" s="8" t="n">
        <f aca="false">MAX(O951,F952)</f>
        <v>5645.35730015574</v>
      </c>
      <c r="P952" s="9" t="n">
        <f aca="false">F952/O952-1</f>
        <v>-0.183447185253639</v>
      </c>
      <c r="Q952" s="8" t="n">
        <f aca="false">MAX(Q951,B952)</f>
        <v>67541.7555081824</v>
      </c>
      <c r="R952" s="9" t="n">
        <f aca="false">B952/Q952-1</f>
        <v>-0.657194896739739</v>
      </c>
      <c r="S952" s="9" t="n">
        <f aca="false">B952/INDEX($B:$B,$E952)-1</f>
        <v>0.0380150175037315</v>
      </c>
      <c r="T952" s="0" t="n">
        <f aca="false">IF(AND($A952&gt;=CrashTest!$B$3,$A952&lt;=CrashTest!$C$3),1,IF(AND($A952&gt;=CrashTest!$B$4,$A952&lt;=CrashTest!$C$4),2,IF(AND($A952&gt;=CrashTest!$B$5,$A952&lt;=CrashTest!$C$5),3,IF(AND($A952&gt;=CrashTest!$B$6,$A952&lt;=CrashTest!$C$6),4,IF(AND($A952&gt;=CrashTest!$B$7,$A952&lt;=CrashTest!$C$7),5,0)))))</f>
        <v>0</v>
      </c>
      <c r="U952" s="8" t="str">
        <f aca="false">IF(T952=0,"",IF(T951=T952,MAX(U951,B952),B952))</f>
        <v/>
      </c>
      <c r="V952" s="9" t="str">
        <f aca="false">IF(T952=0,"",B952/U952-1)</f>
        <v/>
      </c>
      <c r="W952" s="8" t="str">
        <f aca="false">IF(T952=0,"",IF(T951=T952,MAX(W951,F952),F952))</f>
        <v/>
      </c>
      <c r="X952" s="9" t="str">
        <f aca="false">IF(T952=0,"",F952/W952-1)</f>
        <v/>
      </c>
    </row>
    <row r="953" customFormat="false" ht="15" hidden="false" customHeight="false" outlineLevel="0" collapsed="false">
      <c r="A953" s="5" t="n">
        <v>44781</v>
      </c>
      <c r="B953" s="6" t="n">
        <v>23803.6505154296</v>
      </c>
      <c r="C953" s="7" t="n">
        <v>9770.033925</v>
      </c>
      <c r="D953" s="0" t="n">
        <f aca="false">INT((ROW()-3)/30)</f>
        <v>31</v>
      </c>
      <c r="E953" s="0" t="n">
        <f aca="false">2+30*D953</f>
        <v>932</v>
      </c>
      <c r="F953" s="8" t="n">
        <f aca="false">INDEX($F:$F,$E953)*(2*B953/INDEX($B:$B,$E953)-C953/INDEX($C:$C,$E953))</f>
        <v>4669.85897875711</v>
      </c>
      <c r="G953" s="9" t="n">
        <f aca="false">B953/B952-1</f>
        <v>0.028072973645688</v>
      </c>
      <c r="H953" s="9" t="n">
        <f aca="false">F953/F952-1</f>
        <v>0.013043400338882</v>
      </c>
      <c r="I953" s="9" t="n">
        <f aca="false">LN(B953/B952)</f>
        <v>0.0276861505502453</v>
      </c>
      <c r="J953" s="9" t="n">
        <f aca="false">LN(F953/F952)</f>
        <v>0.012959067723802</v>
      </c>
      <c r="K953" s="9" t="n">
        <f aca="false">F953/F946-1</f>
        <v>0.00924665071065278</v>
      </c>
      <c r="L953" s="9" t="n">
        <f aca="false">F953/F923-1</f>
        <v>0.111533449412847</v>
      </c>
      <c r="M953" s="9" t="n">
        <f aca="false">B953/B946-1</f>
        <v>0.0202391178549071</v>
      </c>
      <c r="N953" s="9" t="n">
        <f aca="false">B953/B923-1</f>
        <v>0.102779927562238</v>
      </c>
      <c r="O953" s="8" t="n">
        <f aca="false">MAX(O952,F953)</f>
        <v>5645.35730015574</v>
      </c>
      <c r="P953" s="9" t="n">
        <f aca="false">F953/O953-1</f>
        <v>-0.172796559993061</v>
      </c>
      <c r="Q953" s="8" t="n">
        <f aca="false">MAX(Q952,B953)</f>
        <v>67541.7555081824</v>
      </c>
      <c r="R953" s="9" t="n">
        <f aca="false">B953/Q953-1</f>
        <v>-0.647571338110306</v>
      </c>
      <c r="S953" s="9" t="n">
        <f aca="false">B953/INDEX($B:$B,$E953)-1</f>
        <v>0.0671551857339421</v>
      </c>
      <c r="T953" s="0" t="n">
        <f aca="false">IF(AND($A953&gt;=CrashTest!$B$3,$A953&lt;=CrashTest!$C$3),1,IF(AND($A953&gt;=CrashTest!$B$4,$A953&lt;=CrashTest!$C$4),2,IF(AND($A953&gt;=CrashTest!$B$5,$A953&lt;=CrashTest!$C$5),3,IF(AND($A953&gt;=CrashTest!$B$6,$A953&lt;=CrashTest!$C$6),4,IF(AND($A953&gt;=CrashTest!$B$7,$A953&lt;=CrashTest!$C$7),5,0)))))</f>
        <v>0</v>
      </c>
      <c r="U953" s="8" t="str">
        <f aca="false">IF(T953=0,"",IF(T952=T953,MAX(U952,B953),B953))</f>
        <v/>
      </c>
      <c r="V953" s="9" t="str">
        <f aca="false">IF(T953=0,"",B953/U953-1)</f>
        <v/>
      </c>
      <c r="W953" s="8" t="str">
        <f aca="false">IF(T953=0,"",IF(T952=T953,MAX(W952,F953),F953))</f>
        <v/>
      </c>
      <c r="X953" s="9" t="str">
        <f aca="false">IF(T953=0,"",F953/W953-1)</f>
        <v/>
      </c>
    </row>
    <row r="954" customFormat="false" ht="15" hidden="false" customHeight="false" outlineLevel="0" collapsed="false">
      <c r="A954" s="5" t="n">
        <v>44782</v>
      </c>
      <c r="B954" s="6" t="n">
        <v>23186.2917464641</v>
      </c>
      <c r="C954" s="7" t="n">
        <v>9339.689408</v>
      </c>
      <c r="D954" s="0" t="n">
        <f aca="false">INT((ROW()-3)/30)</f>
        <v>31</v>
      </c>
      <c r="E954" s="0" t="n">
        <f aca="false">2+30*D954</f>
        <v>932</v>
      </c>
      <c r="F954" s="8" t="n">
        <f aca="false">INDEX($F:$F,$E954)*(2*B954/INDEX($B:$B,$E954)-C954/INDEX($C:$C,$E954))</f>
        <v>4637.85995295787</v>
      </c>
      <c r="G954" s="9" t="n">
        <f aca="false">B954/B953-1</f>
        <v>-0.0259354660145646</v>
      </c>
      <c r="H954" s="9" t="n">
        <f aca="false">F954/F953-1</f>
        <v>-0.00685224670483742</v>
      </c>
      <c r="I954" s="9" t="n">
        <f aca="false">LN(B954/B953)</f>
        <v>-0.0262777208759195</v>
      </c>
      <c r="J954" s="9" t="n">
        <f aca="false">LN(F954/F953)</f>
        <v>-0.00687583114664472</v>
      </c>
      <c r="K954" s="9" t="n">
        <f aca="false">F954/F947-1</f>
        <v>0.00708594922310968</v>
      </c>
      <c r="L954" s="9" t="n">
        <f aca="false">F954/F924-1</f>
        <v>0.112432310611255</v>
      </c>
      <c r="M954" s="9" t="n">
        <f aca="false">B954/B947-1</f>
        <v>0.00672406724284236</v>
      </c>
      <c r="N954" s="9" t="n">
        <f aca="false">B954/B924-1</f>
        <v>0.113052059305777</v>
      </c>
      <c r="O954" s="8" t="n">
        <f aca="false">MAX(O953,F954)</f>
        <v>5645.35730015574</v>
      </c>
      <c r="P954" s="9" t="n">
        <f aca="false">F954/O954-1</f>
        <v>-0.178464762039079</v>
      </c>
      <c r="Q954" s="8" t="n">
        <f aca="false">MAX(Q953,B954)</f>
        <v>67541.7555081824</v>
      </c>
      <c r="R954" s="9" t="n">
        <f aca="false">B954/Q954-1</f>
        <v>-0.656711739693305</v>
      </c>
      <c r="S954" s="9" t="n">
        <f aca="false">B954/INDEX($B:$B,$E954)-1</f>
        <v>0.0394780186820729</v>
      </c>
      <c r="T954" s="0" t="n">
        <f aca="false">IF(AND($A954&gt;=CrashTest!$B$3,$A954&lt;=CrashTest!$C$3),1,IF(AND($A954&gt;=CrashTest!$B$4,$A954&lt;=CrashTest!$C$4),2,IF(AND($A954&gt;=CrashTest!$B$5,$A954&lt;=CrashTest!$C$5),3,IF(AND($A954&gt;=CrashTest!$B$6,$A954&lt;=CrashTest!$C$6),4,IF(AND($A954&gt;=CrashTest!$B$7,$A954&lt;=CrashTest!$C$7),5,0)))))</f>
        <v>0</v>
      </c>
      <c r="U954" s="8" t="str">
        <f aca="false">IF(T954=0,"",IF(T953=T954,MAX(U953,B954),B954))</f>
        <v/>
      </c>
      <c r="V954" s="9" t="str">
        <f aca="false">IF(T954=0,"",B954/U954-1)</f>
        <v/>
      </c>
      <c r="W954" s="8" t="str">
        <f aca="false">IF(T954=0,"",IF(T953=T954,MAX(W953,F954),F954))</f>
        <v/>
      </c>
      <c r="X954" s="9" t="str">
        <f aca="false">IF(T954=0,"",F954/W954-1)</f>
        <v/>
      </c>
    </row>
    <row r="955" customFormat="false" ht="15" hidden="false" customHeight="false" outlineLevel="0" collapsed="false">
      <c r="A955" s="5" t="n">
        <v>44783</v>
      </c>
      <c r="B955" s="6" t="n">
        <v>23923.0584830508</v>
      </c>
      <c r="C955" s="7" t="n">
        <v>9857.242774</v>
      </c>
      <c r="D955" s="0" t="n">
        <f aca="false">INT((ROW()-3)/30)</f>
        <v>31</v>
      </c>
      <c r="E955" s="0" t="n">
        <f aca="false">2+30*D955</f>
        <v>932</v>
      </c>
      <c r="F955" s="8" t="n">
        <f aca="false">INDEX($F:$F,$E955)*(2*B955/INDEX($B:$B,$E955)-C955/INDEX($C:$C,$E955))</f>
        <v>4674.04745423348</v>
      </c>
      <c r="G955" s="9" t="n">
        <f aca="false">B955/B954-1</f>
        <v>0.0317759624800313</v>
      </c>
      <c r="H955" s="9" t="n">
        <f aca="false">F955/F954-1</f>
        <v>0.00780262915281194</v>
      </c>
      <c r="I955" s="9" t="n">
        <f aca="false">LN(B955/B954)</f>
        <v>0.0312815528716667</v>
      </c>
      <c r="J955" s="9" t="n">
        <f aca="false">LN(F955/F954)</f>
        <v>0.00777234606509739</v>
      </c>
      <c r="K955" s="9" t="n">
        <f aca="false">F955/F948-1</f>
        <v>0.0220828220207314</v>
      </c>
      <c r="L955" s="9" t="n">
        <f aca="false">F955/F925-1</f>
        <v>0.132478941875935</v>
      </c>
      <c r="M955" s="9" t="n">
        <f aca="false">B955/B948-1</f>
        <v>0.0488085650243288</v>
      </c>
      <c r="N955" s="9" t="n">
        <f aca="false">B955/B925-1</f>
        <v>0.197870102659205</v>
      </c>
      <c r="O955" s="8" t="n">
        <f aca="false">MAX(O954,F955)</f>
        <v>5645.35730015574</v>
      </c>
      <c r="P955" s="9" t="n">
        <f aca="false">F955/O955-1</f>
        <v>-0.172054627241303</v>
      </c>
      <c r="Q955" s="8" t="n">
        <f aca="false">MAX(Q954,B955)</f>
        <v>67541.7555081824</v>
      </c>
      <c r="R955" s="9" t="n">
        <f aca="false">B955/Q955-1</f>
        <v>-0.645803424813964</v>
      </c>
      <c r="S955" s="9" t="n">
        <f aca="false">B955/INDEX($B:$B,$E955)-1</f>
        <v>0.0725084332025316</v>
      </c>
      <c r="T955" s="0" t="n">
        <f aca="false">IF(AND($A955&gt;=CrashTest!$B$3,$A955&lt;=CrashTest!$C$3),1,IF(AND($A955&gt;=CrashTest!$B$4,$A955&lt;=CrashTest!$C$4),2,IF(AND($A955&gt;=CrashTest!$B$5,$A955&lt;=CrashTest!$C$5),3,IF(AND($A955&gt;=CrashTest!$B$6,$A955&lt;=CrashTest!$C$6),4,IF(AND($A955&gt;=CrashTest!$B$7,$A955&lt;=CrashTest!$C$7),5,0)))))</f>
        <v>0</v>
      </c>
      <c r="U955" s="8" t="str">
        <f aca="false">IF(T955=0,"",IF(T954=T955,MAX(U954,B955),B955))</f>
        <v/>
      </c>
      <c r="V955" s="9" t="str">
        <f aca="false">IF(T955=0,"",B955/U955-1)</f>
        <v/>
      </c>
      <c r="W955" s="8" t="str">
        <f aca="false">IF(T955=0,"",IF(T954=T955,MAX(W954,F955),F955))</f>
        <v/>
      </c>
      <c r="X955" s="9" t="str">
        <f aca="false">IF(T955=0,"",F955/W955-1)</f>
        <v/>
      </c>
    </row>
    <row r="956" customFormat="false" ht="15" hidden="false" customHeight="false" outlineLevel="0" collapsed="false">
      <c r="A956" s="5" t="n">
        <v>44784</v>
      </c>
      <c r="B956" s="6" t="n">
        <v>23934.4390561075</v>
      </c>
      <c r="C956" s="7" t="n">
        <v>9830.112963</v>
      </c>
      <c r="D956" s="0" t="n">
        <f aca="false">INT((ROW()-3)/30)</f>
        <v>31</v>
      </c>
      <c r="E956" s="0" t="n">
        <f aca="false">2+30*D956</f>
        <v>932</v>
      </c>
      <c r="F956" s="8" t="n">
        <f aca="false">INDEX($F:$F,$E956)*(2*B956/INDEX($B:$B,$E956)-C956/INDEX($C:$C,$E956))</f>
        <v>4692.29537913051</v>
      </c>
      <c r="G956" s="9" t="n">
        <f aca="false">B956/B955-1</f>
        <v>0.000475715639150609</v>
      </c>
      <c r="H956" s="9" t="n">
        <f aca="false">F956/F955-1</f>
        <v>0.00390409491467714</v>
      </c>
      <c r="I956" s="9" t="n">
        <f aca="false">LN(B956/B955)</f>
        <v>0.000475602522338812</v>
      </c>
      <c r="J956" s="9" t="n">
        <f aca="false">LN(F956/F955)</f>
        <v>0.0038964937135763</v>
      </c>
      <c r="K956" s="9" t="n">
        <f aca="false">F956/F949-1</f>
        <v>0.0270663563411515</v>
      </c>
      <c r="L956" s="9" t="n">
        <f aca="false">F956/F926-1</f>
        <v>0.151740045350588</v>
      </c>
      <c r="M956" s="9" t="n">
        <f aca="false">B956/B949-1</f>
        <v>0.0577199843652676</v>
      </c>
      <c r="N956" s="9" t="n">
        <f aca="false">B956/B926-1</f>
        <v>0.237615653085277</v>
      </c>
      <c r="O956" s="8" t="n">
        <f aca="false">MAX(O955,F956)</f>
        <v>5645.35730015574</v>
      </c>
      <c r="P956" s="9" t="n">
        <f aca="false">F956/O956-1</f>
        <v>-0.168822249921885</v>
      </c>
      <c r="Q956" s="8" t="n">
        <f aca="false">MAX(Q955,B956)</f>
        <v>67541.7555081824</v>
      </c>
      <c r="R956" s="9" t="n">
        <f aca="false">B956/Q956-1</f>
        <v>-0.645634927963814</v>
      </c>
      <c r="S956" s="9" t="n">
        <f aca="false">B956/INDEX($B:$B,$E956)-1</f>
        <v>0.0730186422373271</v>
      </c>
      <c r="T956" s="0" t="n">
        <f aca="false">IF(AND($A956&gt;=CrashTest!$B$3,$A956&lt;=CrashTest!$C$3),1,IF(AND($A956&gt;=CrashTest!$B$4,$A956&lt;=CrashTest!$C$4),2,IF(AND($A956&gt;=CrashTest!$B$5,$A956&lt;=CrashTest!$C$5),3,IF(AND($A956&gt;=CrashTest!$B$6,$A956&lt;=CrashTest!$C$6),4,IF(AND($A956&gt;=CrashTest!$B$7,$A956&lt;=CrashTest!$C$7),5,0)))))</f>
        <v>0</v>
      </c>
      <c r="U956" s="8" t="str">
        <f aca="false">IF(T956=0,"",IF(T955=T956,MAX(U955,B956),B956))</f>
        <v/>
      </c>
      <c r="V956" s="9" t="str">
        <f aca="false">IF(T956=0,"",B956/U956-1)</f>
        <v/>
      </c>
      <c r="W956" s="8" t="str">
        <f aca="false">IF(T956=0,"",IF(T955=T956,MAX(W955,F956),F956))</f>
        <v/>
      </c>
      <c r="X956" s="9" t="str">
        <f aca="false">IF(T956=0,"",F956/W956-1)</f>
        <v/>
      </c>
    </row>
    <row r="957" customFormat="false" ht="15" hidden="false" customHeight="false" outlineLevel="0" collapsed="false">
      <c r="A957" s="5" t="n">
        <v>44785</v>
      </c>
      <c r="B957" s="6" t="n">
        <v>24396.3088462887</v>
      </c>
      <c r="C957" s="7" t="n">
        <v>10103.21907</v>
      </c>
      <c r="D957" s="0" t="n">
        <f aca="false">INT((ROW()-3)/30)</f>
        <v>31</v>
      </c>
      <c r="E957" s="0" t="n">
        <f aca="false">2+30*D957</f>
        <v>932</v>
      </c>
      <c r="F957" s="8" t="n">
        <f aca="false">INDEX($F:$F,$E957)*(2*B957/INDEX($B:$B,$E957)-C957/INDEX($C:$C,$E957))</f>
        <v>4740.83702257758</v>
      </c>
      <c r="G957" s="9" t="n">
        <f aca="false">B957/B956-1</f>
        <v>0.0192972891112457</v>
      </c>
      <c r="H957" s="9" t="n">
        <f aca="false">F957/F956-1</f>
        <v>0.0103449675531866</v>
      </c>
      <c r="I957" s="9" t="n">
        <f aca="false">LN(B957/B956)</f>
        <v>0.0191134576294329</v>
      </c>
      <c r="J957" s="9" t="n">
        <f aca="false">LN(F957/F956)</f>
        <v>0.0102918245704087</v>
      </c>
      <c r="K957" s="9" t="n">
        <f aca="false">F957/F950-1</f>
        <v>0.0327451455510286</v>
      </c>
      <c r="L957" s="9" t="n">
        <f aca="false">F957/F927-1</f>
        <v>0.151905002693077</v>
      </c>
      <c r="M957" s="9" t="n">
        <f aca="false">B957/B950-1</f>
        <v>0.0493500258209498</v>
      </c>
      <c r="N957" s="9" t="n">
        <f aca="false">B957/B927-1</f>
        <v>0.210402875158508</v>
      </c>
      <c r="O957" s="8" t="n">
        <f aca="false">MAX(O956,F957)</f>
        <v>5645.35730015574</v>
      </c>
      <c r="P957" s="9" t="n">
        <f aca="false">F957/O957-1</f>
        <v>-0.160223743066397</v>
      </c>
      <c r="Q957" s="8" t="n">
        <f aca="false">MAX(Q956,B957)</f>
        <v>67541.7555081824</v>
      </c>
      <c r="R957" s="9" t="n">
        <f aca="false">B957/Q957-1</f>
        <v>-0.638796642717805</v>
      </c>
      <c r="S957" s="9" t="n">
        <f aca="false">B957/INDEX($B:$B,$E957)-1</f>
        <v>0.0937249931983371</v>
      </c>
      <c r="T957" s="0" t="n">
        <f aca="false">IF(AND($A957&gt;=CrashTest!$B$3,$A957&lt;=CrashTest!$C$3),1,IF(AND($A957&gt;=CrashTest!$B$4,$A957&lt;=CrashTest!$C$4),2,IF(AND($A957&gt;=CrashTest!$B$5,$A957&lt;=CrashTest!$C$5),3,IF(AND($A957&gt;=CrashTest!$B$6,$A957&lt;=CrashTest!$C$6),4,IF(AND($A957&gt;=CrashTest!$B$7,$A957&lt;=CrashTest!$C$7),5,0)))))</f>
        <v>0</v>
      </c>
      <c r="U957" s="8" t="str">
        <f aca="false">IF(T957=0,"",IF(T956=T957,MAX(U956,B957),B957))</f>
        <v/>
      </c>
      <c r="V957" s="9" t="str">
        <f aca="false">IF(T957=0,"",B957/U957-1)</f>
        <v/>
      </c>
      <c r="W957" s="8" t="str">
        <f aca="false">IF(T957=0,"",IF(T956=T957,MAX(W956,F957),F957))</f>
        <v/>
      </c>
      <c r="X957" s="9" t="str">
        <f aca="false">IF(T957=0,"",F957/W957-1)</f>
        <v/>
      </c>
    </row>
    <row r="958" customFormat="false" ht="15" hidden="false" customHeight="false" outlineLevel="0" collapsed="false">
      <c r="A958" s="5" t="n">
        <v>44786</v>
      </c>
      <c r="B958" s="6" t="n">
        <v>24426.2225748101</v>
      </c>
      <c r="C958" s="7" t="n">
        <v>10094.96469</v>
      </c>
      <c r="D958" s="0" t="n">
        <f aca="false">INT((ROW()-3)/30)</f>
        <v>31</v>
      </c>
      <c r="E958" s="0" t="n">
        <f aca="false">2+30*D958</f>
        <v>932</v>
      </c>
      <c r="F958" s="8" t="n">
        <f aca="false">INDEX($F:$F,$E958)*(2*B958/INDEX($B:$B,$E958)-C958/INDEX($C:$C,$E958))</f>
        <v>4757.04582681647</v>
      </c>
      <c r="G958" s="9" t="n">
        <f aca="false">B958/B957-1</f>
        <v>0.00122615796962888</v>
      </c>
      <c r="H958" s="9" t="n">
        <f aca="false">F958/F957-1</f>
        <v>0.00341897520663514</v>
      </c>
      <c r="I958" s="9" t="n">
        <f aca="false">LN(B958/B957)</f>
        <v>0.00122540685187562</v>
      </c>
      <c r="J958" s="9" t="n">
        <f aca="false">LN(F958/F957)</f>
        <v>0.00341314379874925</v>
      </c>
      <c r="K958" s="9" t="n">
        <f aca="false">F958/F951-1</f>
        <v>0.0316245425777806</v>
      </c>
      <c r="L958" s="9" t="n">
        <f aca="false">F958/F928-1</f>
        <v>0.139996539590249</v>
      </c>
      <c r="M958" s="9" t="n">
        <f aca="false">B958/B951-1</f>
        <v>0.0621817023278062</v>
      </c>
      <c r="N958" s="9" t="n">
        <f aca="false">B958/B928-1</f>
        <v>0.188456311707053</v>
      </c>
      <c r="O958" s="8" t="n">
        <f aca="false">MAX(O957,F958)</f>
        <v>5645.35730015574</v>
      </c>
      <c r="P958" s="9" t="n">
        <f aca="false">F958/O958-1</f>
        <v>-0.15735256886482</v>
      </c>
      <c r="Q958" s="8" t="n">
        <f aca="false">MAX(Q957,B958)</f>
        <v>67541.7555081824</v>
      </c>
      <c r="R958" s="9" t="n">
        <f aca="false">B958/Q958-1</f>
        <v>-0.638353750342616</v>
      </c>
      <c r="S958" s="9" t="n">
        <f aca="false">B958/INDEX($B:$B,$E958)-1</f>
        <v>0.0950660728153294</v>
      </c>
      <c r="T958" s="0" t="n">
        <f aca="false">IF(AND($A958&gt;=CrashTest!$B$3,$A958&lt;=CrashTest!$C$3),1,IF(AND($A958&gt;=CrashTest!$B$4,$A958&lt;=CrashTest!$C$4),2,IF(AND($A958&gt;=CrashTest!$B$5,$A958&lt;=CrashTest!$C$5),3,IF(AND($A958&gt;=CrashTest!$B$6,$A958&lt;=CrashTest!$C$6),4,IF(AND($A958&gt;=CrashTest!$B$7,$A958&lt;=CrashTest!$C$7),5,0)))))</f>
        <v>0</v>
      </c>
      <c r="U958" s="8" t="str">
        <f aca="false">IF(T958=0,"",IF(T957=T958,MAX(U957,B958),B958))</f>
        <v/>
      </c>
      <c r="V958" s="9" t="str">
        <f aca="false">IF(T958=0,"",B958/U958-1)</f>
        <v/>
      </c>
      <c r="W958" s="8" t="str">
        <f aca="false">IF(T958=0,"",IF(T957=T958,MAX(W957,F958),F958))</f>
        <v/>
      </c>
      <c r="X958" s="9" t="str">
        <f aca="false">IF(T958=0,"",F958/W958-1)</f>
        <v/>
      </c>
    </row>
    <row r="959" customFormat="false" ht="15" hidden="false" customHeight="false" outlineLevel="0" collapsed="false">
      <c r="A959" s="5" t="n">
        <v>44787</v>
      </c>
      <c r="B959" s="6" t="n">
        <v>24314.2021315021</v>
      </c>
      <c r="C959" s="7" t="n">
        <v>9966.319085</v>
      </c>
      <c r="D959" s="0" t="n">
        <f aca="false">INT((ROW()-3)/30)</f>
        <v>31</v>
      </c>
      <c r="E959" s="0" t="n">
        <f aca="false">2+30*D959</f>
        <v>932</v>
      </c>
      <c r="F959" s="8" t="n">
        <f aca="false">INDEX($F:$F,$E959)*(2*B959/INDEX($B:$B,$E959)-C959/INDEX($C:$C,$E959))</f>
        <v>4776.70166046861</v>
      </c>
      <c r="G959" s="9" t="n">
        <f aca="false">B959/B958-1</f>
        <v>-0.00458607314188331</v>
      </c>
      <c r="H959" s="9" t="n">
        <f aca="false">F959/F958-1</f>
        <v>0.00413194120210858</v>
      </c>
      <c r="I959" s="9" t="n">
        <f aca="false">LN(B959/B958)</f>
        <v>-0.00459662143784122</v>
      </c>
      <c r="J959" s="9" t="n">
        <f aca="false">LN(F959/F958)</f>
        <v>0.00412342817522061</v>
      </c>
      <c r="K959" s="9" t="n">
        <f aca="false">F959/F952-1</f>
        <v>0.0362210324846712</v>
      </c>
      <c r="L959" s="9" t="n">
        <f aca="false">F959/F929-1</f>
        <v>0.131705102244591</v>
      </c>
      <c r="M959" s="9" t="n">
        <f aca="false">B959/B952-1</f>
        <v>0.0501235544082914</v>
      </c>
      <c r="N959" s="9" t="n">
        <f aca="false">B959/B929-1</f>
        <v>0.167171936811936</v>
      </c>
      <c r="O959" s="8" t="n">
        <f aca="false">MAX(O958,F959)</f>
        <v>5645.35730015574</v>
      </c>
      <c r="P959" s="9" t="n">
        <f aca="false">F959/O959-1</f>
        <v>-0.153870799225261</v>
      </c>
      <c r="Q959" s="8" t="n">
        <f aca="false">MAX(Q958,B959)</f>
        <v>67541.7555081824</v>
      </c>
      <c r="R959" s="9" t="n">
        <f aca="false">B959/Q959-1</f>
        <v>-0.640012286495033</v>
      </c>
      <c r="S959" s="9" t="n">
        <f aca="false">B959/INDEX($B:$B,$E959)-1</f>
        <v>0.0900440197102035</v>
      </c>
      <c r="T959" s="0" t="n">
        <f aca="false">IF(AND($A959&gt;=CrashTest!$B$3,$A959&lt;=CrashTest!$C$3),1,IF(AND($A959&gt;=CrashTest!$B$4,$A959&lt;=CrashTest!$C$4),2,IF(AND($A959&gt;=CrashTest!$B$5,$A959&lt;=CrashTest!$C$5),3,IF(AND($A959&gt;=CrashTest!$B$6,$A959&lt;=CrashTest!$C$6),4,IF(AND($A959&gt;=CrashTest!$B$7,$A959&lt;=CrashTest!$C$7),5,0)))))</f>
        <v>0</v>
      </c>
      <c r="U959" s="8" t="str">
        <f aca="false">IF(T959=0,"",IF(T958=T959,MAX(U958,B959),B959))</f>
        <v/>
      </c>
      <c r="V959" s="9" t="str">
        <f aca="false">IF(T959=0,"",B959/U959-1)</f>
        <v/>
      </c>
      <c r="W959" s="8" t="str">
        <f aca="false">IF(T959=0,"",IF(T958=T959,MAX(W958,F959),F959))</f>
        <v/>
      </c>
      <c r="X959" s="9" t="str">
        <f aca="false">IF(T959=0,"",F959/W959-1)</f>
        <v/>
      </c>
    </row>
    <row r="960" customFormat="false" ht="15" hidden="false" customHeight="false" outlineLevel="0" collapsed="false">
      <c r="A960" s="5" t="n">
        <v>44788</v>
      </c>
      <c r="B960" s="6" t="n">
        <v>24083.9539748685</v>
      </c>
      <c r="C960" s="7" t="n">
        <v>9796.153778</v>
      </c>
      <c r="D960" s="0" t="n">
        <f aca="false">INT((ROW()-3)/30)</f>
        <v>31</v>
      </c>
      <c r="E960" s="0" t="n">
        <f aca="false">2+30*D960</f>
        <v>932</v>
      </c>
      <c r="F960" s="8" t="n">
        <f aca="false">INDEX($F:$F,$E960)*(2*B960/INDEX($B:$B,$E960)-C960/INDEX($C:$C,$E960))</f>
        <v>4769.63499640029</v>
      </c>
      <c r="G960" s="9" t="n">
        <f aca="false">B960/B959-1</f>
        <v>-0.0094696982195146</v>
      </c>
      <c r="H960" s="9" t="n">
        <f aca="false">F960/F959-1</f>
        <v>-0.00147940243511757</v>
      </c>
      <c r="I960" s="9" t="n">
        <f aca="false">LN(B960/B959)</f>
        <v>-0.00951482090310475</v>
      </c>
      <c r="J960" s="9" t="n">
        <f aca="false">LN(F960/F959)</f>
        <v>-0.00148049783138799</v>
      </c>
      <c r="K960" s="9" t="n">
        <f aca="false">F960/F953-1</f>
        <v>0.0213659594640967</v>
      </c>
      <c r="L960" s="9" t="n">
        <f aca="false">F960/F930-1</f>
        <v>0.120533037274983</v>
      </c>
      <c r="M960" s="9" t="n">
        <f aca="false">B960/B953-1</f>
        <v>0.0117756500943922</v>
      </c>
      <c r="N960" s="9" t="n">
        <f aca="false">B960/B930-1</f>
        <v>0.1362226587644</v>
      </c>
      <c r="O960" s="8" t="n">
        <f aca="false">MAX(O959,F960)</f>
        <v>5645.35730015574</v>
      </c>
      <c r="P960" s="9" t="n">
        <f aca="false">F960/O960-1</f>
        <v>-0.155122564825312</v>
      </c>
      <c r="Q960" s="8" t="n">
        <f aca="false">MAX(Q959,B960)</f>
        <v>67541.7555081824</v>
      </c>
      <c r="R960" s="9" t="n">
        <f aca="false">B960/Q960-1</f>
        <v>-0.643421261504658</v>
      </c>
      <c r="S960" s="9" t="n">
        <f aca="false">B960/INDEX($B:$B,$E960)-1</f>
        <v>0.0797216317975611</v>
      </c>
      <c r="T960" s="0" t="n">
        <f aca="false">IF(AND($A960&gt;=CrashTest!$B$3,$A960&lt;=CrashTest!$C$3),1,IF(AND($A960&gt;=CrashTest!$B$4,$A960&lt;=CrashTest!$C$4),2,IF(AND($A960&gt;=CrashTest!$B$5,$A960&lt;=CrashTest!$C$5),3,IF(AND($A960&gt;=CrashTest!$B$6,$A960&lt;=CrashTest!$C$6),4,IF(AND($A960&gt;=CrashTest!$B$7,$A960&lt;=CrashTest!$C$7),5,0)))))</f>
        <v>0</v>
      </c>
      <c r="U960" s="8" t="str">
        <f aca="false">IF(T960=0,"",IF(T959=T960,MAX(U959,B960),B960))</f>
        <v/>
      </c>
      <c r="V960" s="9" t="str">
        <f aca="false">IF(T960=0,"",B960/U960-1)</f>
        <v/>
      </c>
      <c r="W960" s="8" t="str">
        <f aca="false">IF(T960=0,"",IF(T959=T960,MAX(W959,F960),F960))</f>
        <v/>
      </c>
      <c r="X960" s="9" t="str">
        <f aca="false">IF(T960=0,"",F960/W960-1)</f>
        <v/>
      </c>
    </row>
    <row r="961" customFormat="false" ht="15" hidden="false" customHeight="false" outlineLevel="0" collapsed="false">
      <c r="A961" s="5" t="n">
        <v>44789</v>
      </c>
      <c r="B961" s="6" t="n">
        <v>23868.8193530099</v>
      </c>
      <c r="C961" s="7" t="n">
        <v>9591.744819</v>
      </c>
      <c r="D961" s="0" t="n">
        <f aca="false">INT((ROW()-3)/30)</f>
        <v>31</v>
      </c>
      <c r="E961" s="0" t="n">
        <f aca="false">2+30*D961</f>
        <v>932</v>
      </c>
      <c r="F961" s="8" t="n">
        <f aca="false">INDEX($F:$F,$E961)*(2*B961/INDEX($B:$B,$E961)-C961/INDEX($C:$C,$E961))</f>
        <v>4785.90281835749</v>
      </c>
      <c r="G961" s="9" t="n">
        <f aca="false">B961/B960-1</f>
        <v>-0.00893269527433449</v>
      </c>
      <c r="H961" s="9" t="n">
        <f aca="false">F961/F960-1</f>
        <v>0.00341070584425962</v>
      </c>
      <c r="I961" s="9" t="n">
        <f aca="false">LN(B961/B960)</f>
        <v>-0.00897283098894407</v>
      </c>
      <c r="J961" s="9" t="n">
        <f aca="false">LN(F961/F960)</f>
        <v>0.00340490257882546</v>
      </c>
      <c r="K961" s="9" t="n">
        <f aca="false">F961/F954-1</f>
        <v>0.031920512240825</v>
      </c>
      <c r="L961" s="9" t="n">
        <f aca="false">F961/F931-1</f>
        <v>0.119928798578742</v>
      </c>
      <c r="M961" s="9" t="n">
        <f aca="false">B961/B954-1</f>
        <v>0.0294366867289111</v>
      </c>
      <c r="N961" s="9" t="n">
        <f aca="false">B961/B931-1</f>
        <v>0.146002833103497</v>
      </c>
      <c r="O961" s="8" t="n">
        <f aca="false">MAX(O960,F961)</f>
        <v>5645.35730015574</v>
      </c>
      <c r="P961" s="9" t="n">
        <f aca="false">F961/O961-1</f>
        <v>-0.152240936419478</v>
      </c>
      <c r="Q961" s="8" t="n">
        <f aca="false">MAX(Q960,B961)</f>
        <v>67541.7555081824</v>
      </c>
      <c r="R961" s="9" t="n">
        <f aca="false">B961/Q961-1</f>
        <v>-0.646606470716943</v>
      </c>
      <c r="S961" s="9" t="n">
        <f aca="false">B961/INDEX($B:$B,$E961)-1</f>
        <v>0.0700768074796063</v>
      </c>
      <c r="T961" s="0" t="n">
        <f aca="false">IF(AND($A961&gt;=CrashTest!$B$3,$A961&lt;=CrashTest!$C$3),1,IF(AND($A961&gt;=CrashTest!$B$4,$A961&lt;=CrashTest!$C$4),2,IF(AND($A961&gt;=CrashTest!$B$5,$A961&lt;=CrashTest!$C$5),3,IF(AND($A961&gt;=CrashTest!$B$6,$A961&lt;=CrashTest!$C$6),4,IF(AND($A961&gt;=CrashTest!$B$7,$A961&lt;=CrashTest!$C$7),5,0)))))</f>
        <v>0</v>
      </c>
      <c r="U961" s="8" t="str">
        <f aca="false">IF(T961=0,"",IF(T960=T961,MAX(U960,B961),B961))</f>
        <v/>
      </c>
      <c r="V961" s="9" t="str">
        <f aca="false">IF(T961=0,"",B961/U961-1)</f>
        <v/>
      </c>
      <c r="W961" s="8" t="str">
        <f aca="false">IF(T961=0,"",IF(T960=T961,MAX(W960,F961),F961))</f>
        <v/>
      </c>
      <c r="X961" s="9" t="str">
        <f aca="false">IF(T961=0,"",F961/W961-1)</f>
        <v/>
      </c>
    </row>
    <row r="962" customFormat="false" ht="15" hidden="false" customHeight="false" outlineLevel="0" collapsed="false">
      <c r="A962" s="5" t="n">
        <v>44790</v>
      </c>
      <c r="B962" s="6" t="n">
        <v>23336.3489310345</v>
      </c>
      <c r="C962" s="7" t="n">
        <v>9285.260849</v>
      </c>
      <c r="D962" s="0" t="n">
        <f aca="false">INT((ROW()-3)/30)</f>
        <v>31</v>
      </c>
      <c r="E962" s="0" t="n">
        <f aca="false">2+30*D962</f>
        <v>932</v>
      </c>
      <c r="F962" s="8" t="n">
        <f aca="false">INDEX($F:$F,$E962)*(2*B962/INDEX($B:$B,$E962)-C962/INDEX($C:$C,$E962))</f>
        <v>4725.72663106598</v>
      </c>
      <c r="G962" s="9" t="n">
        <f aca="false">B962/B961-1</f>
        <v>-0.022308201092831</v>
      </c>
      <c r="H962" s="9" t="n">
        <f aca="false">F962/F961-1</f>
        <v>-0.0125736333509939</v>
      </c>
      <c r="I962" s="9" t="n">
        <f aca="false">LN(B962/B961)</f>
        <v>-0.0225607926542358</v>
      </c>
      <c r="J962" s="9" t="n">
        <f aca="false">LN(F962/F961)</f>
        <v>-0.0126533504057272</v>
      </c>
      <c r="K962" s="9" t="n">
        <f aca="false">F962/F955-1</f>
        <v>0.011056622197041</v>
      </c>
      <c r="L962" s="9" t="n">
        <f aca="false">F962/F932-1</f>
        <v>0.0517215751082378</v>
      </c>
      <c r="M962" s="9" t="n">
        <f aca="false">B962/B955-1</f>
        <v>-0.0245248554833396</v>
      </c>
      <c r="N962" s="9" t="n">
        <f aca="false">B962/B932-1</f>
        <v>0.0462053188735767</v>
      </c>
      <c r="O962" s="8" t="n">
        <f aca="false">MAX(O961,F962)</f>
        <v>5645.35730015574</v>
      </c>
      <c r="P962" s="9" t="n">
        <f aca="false">F962/O962-1</f>
        <v>-0.162900348054922</v>
      </c>
      <c r="Q962" s="8" t="n">
        <f aca="false">MAX(Q961,B962)</f>
        <v>67541.7555081824</v>
      </c>
      <c r="R962" s="9" t="n">
        <f aca="false">B962/Q962-1</f>
        <v>-0.654490044633095</v>
      </c>
      <c r="S962" s="9" t="n">
        <f aca="false">B962/INDEX($B:$B,$E962)-1</f>
        <v>0.0462053188735767</v>
      </c>
      <c r="T962" s="0" t="n">
        <f aca="false">IF(AND($A962&gt;=CrashTest!$B$3,$A962&lt;=CrashTest!$C$3),1,IF(AND($A962&gt;=CrashTest!$B$4,$A962&lt;=CrashTest!$C$4),2,IF(AND($A962&gt;=CrashTest!$B$5,$A962&lt;=CrashTest!$C$5),3,IF(AND($A962&gt;=CrashTest!$B$6,$A962&lt;=CrashTest!$C$6),4,IF(AND($A962&gt;=CrashTest!$B$7,$A962&lt;=CrashTest!$C$7),5,0)))))</f>
        <v>0</v>
      </c>
      <c r="U962" s="8" t="str">
        <f aca="false">IF(T962=0,"",IF(T961=T962,MAX(U961,B962),B962))</f>
        <v/>
      </c>
      <c r="V962" s="9" t="str">
        <f aca="false">IF(T962=0,"",B962/U962-1)</f>
        <v/>
      </c>
      <c r="W962" s="8" t="str">
        <f aca="false">IF(T962=0,"",IF(T961=T962,MAX(W961,F962),F962))</f>
        <v/>
      </c>
      <c r="X962" s="9" t="str">
        <f aca="false">IF(T962=0,"",F962/W962-1)</f>
        <v/>
      </c>
    </row>
    <row r="963" customFormat="false" ht="15" hidden="false" customHeight="false" outlineLevel="0" collapsed="false">
      <c r="A963" s="5" t="n">
        <v>44791</v>
      </c>
      <c r="B963" s="6" t="n">
        <v>23221.1706028638</v>
      </c>
      <c r="C963" s="7" t="n">
        <v>9183.910151</v>
      </c>
      <c r="D963" s="0" t="n">
        <f aca="false">INT((ROW()-3)/30)</f>
        <v>32</v>
      </c>
      <c r="E963" s="0" t="n">
        <f aca="false">2+30*D963</f>
        <v>962</v>
      </c>
      <c r="F963" s="8" t="n">
        <f aca="false">INDEX($F:$F,$E963)*(2*B963/INDEX($B:$B,$E963)-C963/INDEX($C:$C,$E963))</f>
        <v>4730.66062604615</v>
      </c>
      <c r="G963" s="9" t="n">
        <f aca="false">B963/B962-1</f>
        <v>-0.00493557619107787</v>
      </c>
      <c r="H963" s="9" t="n">
        <f aca="false">F963/F962-1</f>
        <v>0.00104407118002525</v>
      </c>
      <c r="I963" s="9" t="n">
        <f aca="false">LN(B963/B962)</f>
        <v>-0.0049477963729208</v>
      </c>
      <c r="J963" s="9" t="n">
        <f aca="false">LN(F963/F962)</f>
        <v>0.00104352651678926</v>
      </c>
      <c r="K963" s="9" t="n">
        <f aca="false">F963/F956-1</f>
        <v>0.00817622161773435</v>
      </c>
      <c r="L963" s="9" t="n">
        <f aca="false">F963/F933-1</f>
        <v>0.0337399658091251</v>
      </c>
      <c r="M963" s="9" t="n">
        <f aca="false">B963/B956-1</f>
        <v>-0.0298009262540746</v>
      </c>
      <c r="N963" s="9" t="n">
        <f aca="false">B963/B933-1</f>
        <v>-0.00641952660538014</v>
      </c>
      <c r="O963" s="8" t="n">
        <f aca="false">MAX(O962,F963)</f>
        <v>5645.35730015574</v>
      </c>
      <c r="P963" s="9" t="n">
        <f aca="false">F963/O963-1</f>
        <v>-0.162026356433517</v>
      </c>
      <c r="Q963" s="8" t="n">
        <f aca="false">MAX(Q962,B963)</f>
        <v>67541.7555081824</v>
      </c>
      <c r="R963" s="9" t="n">
        <f aca="false">B963/Q963-1</f>
        <v>-0.656195335342585</v>
      </c>
      <c r="S963" s="9" t="n">
        <f aca="false">B963/INDEX($B:$B,$E963)-1</f>
        <v>-0.00493557619107787</v>
      </c>
      <c r="T963" s="0" t="n">
        <f aca="false">IF(AND($A963&gt;=CrashTest!$B$3,$A963&lt;=CrashTest!$C$3),1,IF(AND($A963&gt;=CrashTest!$B$4,$A963&lt;=CrashTest!$C$4),2,IF(AND($A963&gt;=CrashTest!$B$5,$A963&lt;=CrashTest!$C$5),3,IF(AND($A963&gt;=CrashTest!$B$6,$A963&lt;=CrashTest!$C$6),4,IF(AND($A963&gt;=CrashTest!$B$7,$A963&lt;=CrashTest!$C$7),5,0)))))</f>
        <v>0</v>
      </c>
      <c r="U963" s="8" t="str">
        <f aca="false">IF(T963=0,"",IF(T962=T963,MAX(U962,B963),B963))</f>
        <v/>
      </c>
      <c r="V963" s="9" t="str">
        <f aca="false">IF(T963=0,"",B963/U963-1)</f>
        <v/>
      </c>
      <c r="W963" s="8" t="str">
        <f aca="false">IF(T963=0,"",IF(T962=T963,MAX(W962,F963),F963))</f>
        <v/>
      </c>
      <c r="X963" s="9" t="str">
        <f aca="false">IF(T963=0,"",F963/W963-1)</f>
        <v/>
      </c>
    </row>
    <row r="964" customFormat="false" ht="15" hidden="false" customHeight="false" outlineLevel="0" collapsed="false">
      <c r="A964" s="5" t="n">
        <v>44792</v>
      </c>
      <c r="B964" s="6" t="n">
        <v>20906.7663141438</v>
      </c>
      <c r="C964" s="7" t="n">
        <v>7512.759399</v>
      </c>
      <c r="D964" s="0" t="n">
        <f aca="false">INT((ROW()-3)/30)</f>
        <v>32</v>
      </c>
      <c r="E964" s="0" t="n">
        <f aca="false">2+30*D964</f>
        <v>962</v>
      </c>
      <c r="F964" s="8" t="n">
        <f aca="false">INDEX($F:$F,$E964)*(2*B964/INDEX($B:$B,$E964)-C964/INDEX($C:$C,$E964))</f>
        <v>4643.8348230753</v>
      </c>
      <c r="G964" s="9" t="n">
        <f aca="false">B964/B963-1</f>
        <v>-0.0996678560397197</v>
      </c>
      <c r="H964" s="9" t="n">
        <f aca="false">F964/F963-1</f>
        <v>-0.0183538431171342</v>
      </c>
      <c r="I964" s="9" t="n">
        <f aca="false">LN(B964/B963)</f>
        <v>-0.104991534894846</v>
      </c>
      <c r="J964" s="9" t="n">
        <f aca="false">LN(F964/F963)</f>
        <v>-0.01852436460163</v>
      </c>
      <c r="K964" s="9" t="n">
        <f aca="false">F964/F957-1</f>
        <v>-0.020460985906144</v>
      </c>
      <c r="L964" s="9" t="n">
        <f aca="false">F964/F934-1</f>
        <v>0.00946223907973431</v>
      </c>
      <c r="M964" s="9" t="n">
        <f aca="false">B964/B957-1</f>
        <v>-0.143035676180815</v>
      </c>
      <c r="N964" s="9" t="n">
        <f aca="false">B964/B934-1</f>
        <v>-0.101979120931417</v>
      </c>
      <c r="O964" s="8" t="n">
        <f aca="false">MAX(O963,F964)</f>
        <v>5645.35730015574</v>
      </c>
      <c r="P964" s="9" t="n">
        <f aca="false">F964/O964-1</f>
        <v>-0.177406393223829</v>
      </c>
      <c r="Q964" s="8" t="n">
        <f aca="false">MAX(Q963,B964)</f>
        <v>67541.7555081824</v>
      </c>
      <c r="R964" s="9" t="n">
        <f aca="false">B964/Q964-1</f>
        <v>-0.690461609165444</v>
      </c>
      <c r="S964" s="9" t="n">
        <f aca="false">B964/INDEX($B:$B,$E964)-1</f>
        <v>-0.104111513933512</v>
      </c>
      <c r="T964" s="0" t="n">
        <f aca="false">IF(AND($A964&gt;=CrashTest!$B$3,$A964&lt;=CrashTest!$C$3),1,IF(AND($A964&gt;=CrashTest!$B$4,$A964&lt;=CrashTest!$C$4),2,IF(AND($A964&gt;=CrashTest!$B$5,$A964&lt;=CrashTest!$C$5),3,IF(AND($A964&gt;=CrashTest!$B$6,$A964&lt;=CrashTest!$C$6),4,IF(AND($A964&gt;=CrashTest!$B$7,$A964&lt;=CrashTest!$C$7),5,0)))))</f>
        <v>0</v>
      </c>
      <c r="U964" s="8" t="str">
        <f aca="false">IF(T964=0,"",IF(T963=T964,MAX(U963,B964),B964))</f>
        <v/>
      </c>
      <c r="V964" s="9" t="str">
        <f aca="false">IF(T964=0,"",B964/U964-1)</f>
        <v/>
      </c>
      <c r="W964" s="8" t="str">
        <f aca="false">IF(T964=0,"",IF(T963=T964,MAX(W963,F964),F964))</f>
        <v/>
      </c>
      <c r="X964" s="9" t="str">
        <f aca="false">IF(T964=0,"",F964/W964-1)</f>
        <v/>
      </c>
    </row>
    <row r="965" customFormat="false" ht="15" hidden="false" customHeight="false" outlineLevel="0" collapsed="false">
      <c r="A965" s="5" t="n">
        <v>44793</v>
      </c>
      <c r="B965" s="6" t="n">
        <v>21146.6548021625</v>
      </c>
      <c r="C965" s="7" t="n">
        <v>7733.679643</v>
      </c>
      <c r="D965" s="0" t="n">
        <f aca="false">INT((ROW()-3)/30)</f>
        <v>32</v>
      </c>
      <c r="E965" s="0" t="n">
        <f aca="false">2+30*D965</f>
        <v>962</v>
      </c>
      <c r="F965" s="8" t="n">
        <f aca="false">INDEX($F:$F,$E965)*(2*B965/INDEX($B:$B,$E965)-C965/INDEX($C:$C,$E965))</f>
        <v>4628.55485048918</v>
      </c>
      <c r="G965" s="9" t="n">
        <f aca="false">B965/B964-1</f>
        <v>0.0114742033470958</v>
      </c>
      <c r="H965" s="9" t="n">
        <f aca="false">F965/F964-1</f>
        <v>-0.00329037813967781</v>
      </c>
      <c r="I965" s="9" t="n">
        <f aca="false">LN(B965/B964)</f>
        <v>0.0114088739362311</v>
      </c>
      <c r="J965" s="9" t="n">
        <f aca="false">LN(F965/F964)</f>
        <v>-0.0032958033377331</v>
      </c>
      <c r="K965" s="9" t="n">
        <f aca="false">F965/F958-1</f>
        <v>-0.027010666074093</v>
      </c>
      <c r="L965" s="9" t="n">
        <f aca="false">F965/F935-1</f>
        <v>0.0112410364207844</v>
      </c>
      <c r="M965" s="9" t="n">
        <f aca="false">B965/B958-1</f>
        <v>-0.134264222091782</v>
      </c>
      <c r="N965" s="9" t="n">
        <f aca="false">B965/B935-1</f>
        <v>-0.0866326472591712</v>
      </c>
      <c r="O965" s="8" t="n">
        <f aca="false">MAX(O964,F965)</f>
        <v>5645.35730015574</v>
      </c>
      <c r="P965" s="9" t="n">
        <f aca="false">F965/O965-1</f>
        <v>-0.180113037245404</v>
      </c>
      <c r="Q965" s="8" t="n">
        <f aca="false">MAX(Q964,B965)</f>
        <v>67541.7555081824</v>
      </c>
      <c r="R965" s="9" t="n">
        <f aca="false">B965/Q965-1</f>
        <v>-0.686909902725275</v>
      </c>
      <c r="S965" s="9" t="n">
        <f aca="false">B965/INDEX($B:$B,$E965)-1</f>
        <v>-0.0938319072680635</v>
      </c>
      <c r="T965" s="0" t="n">
        <f aca="false">IF(AND($A965&gt;=CrashTest!$B$3,$A965&lt;=CrashTest!$C$3),1,IF(AND($A965&gt;=CrashTest!$B$4,$A965&lt;=CrashTest!$C$4),2,IF(AND($A965&gt;=CrashTest!$B$5,$A965&lt;=CrashTest!$C$5),3,IF(AND($A965&gt;=CrashTest!$B$6,$A965&lt;=CrashTest!$C$6),4,IF(AND($A965&gt;=CrashTest!$B$7,$A965&lt;=CrashTest!$C$7),5,0)))))</f>
        <v>0</v>
      </c>
      <c r="U965" s="8" t="str">
        <f aca="false">IF(T965=0,"",IF(T964=T965,MAX(U964,B965),B965))</f>
        <v/>
      </c>
      <c r="V965" s="9" t="str">
        <f aca="false">IF(T965=0,"",B965/U965-1)</f>
        <v/>
      </c>
      <c r="W965" s="8" t="str">
        <f aca="false">IF(T965=0,"",IF(T964=T965,MAX(W964,F965),F965))</f>
        <v/>
      </c>
      <c r="X965" s="9" t="str">
        <f aca="false">IF(T965=0,"",F965/W965-1)</f>
        <v/>
      </c>
    </row>
    <row r="966" customFormat="false" ht="15" hidden="false" customHeight="false" outlineLevel="0" collapsed="false">
      <c r="A966" s="5" t="n">
        <v>44794</v>
      </c>
      <c r="B966" s="6" t="n">
        <v>21553.9961717125</v>
      </c>
      <c r="C966" s="7" t="n">
        <v>8009.855148</v>
      </c>
      <c r="D966" s="0" t="n">
        <f aca="false">INT((ROW()-3)/30)</f>
        <v>32</v>
      </c>
      <c r="E966" s="0" t="n">
        <f aca="false">2+30*D966</f>
        <v>962</v>
      </c>
      <c r="F966" s="8" t="n">
        <f aca="false">INDEX($F:$F,$E966)*(2*B966/INDEX($B:$B,$E966)-C966/INDEX($C:$C,$E966))</f>
        <v>4652.97283511819</v>
      </c>
      <c r="G966" s="9" t="n">
        <f aca="false">B966/B965-1</f>
        <v>0.0192626859123055</v>
      </c>
      <c r="H966" s="9" t="n">
        <f aca="false">F966/F965-1</f>
        <v>0.00527550940147892</v>
      </c>
      <c r="I966" s="9" t="n">
        <f aca="false">LN(B966/B965)</f>
        <v>0.0190795089604042</v>
      </c>
      <c r="J966" s="9" t="n">
        <f aca="false">LN(F966/F965)</f>
        <v>0.00526164264982865</v>
      </c>
      <c r="K966" s="9" t="n">
        <f aca="false">F966/F959-1</f>
        <v>-0.0259025650218825</v>
      </c>
      <c r="L966" s="9" t="n">
        <f aca="false">F966/F936-1</f>
        <v>0.0189174179039837</v>
      </c>
      <c r="M966" s="9" t="n">
        <f aca="false">B966/B959-1</f>
        <v>-0.113522374489657</v>
      </c>
      <c r="N966" s="9" t="n">
        <f aca="false">B966/B936-1</f>
        <v>-0.0507391501902066</v>
      </c>
      <c r="O966" s="8" t="n">
        <f aca="false">MAX(O965,F966)</f>
        <v>5645.35730015574</v>
      </c>
      <c r="P966" s="9" t="n">
        <f aca="false">F966/O966-1</f>
        <v>-0.175787715865243</v>
      </c>
      <c r="Q966" s="8" t="n">
        <f aca="false">MAX(Q965,B966)</f>
        <v>67541.7555081824</v>
      </c>
      <c r="R966" s="9" t="n">
        <f aca="false">B966/Q966-1</f>
        <v>-0.680878946519219</v>
      </c>
      <c r="S966" s="9" t="n">
        <f aca="false">B966/INDEX($B:$B,$E966)-1</f>
        <v>-0.0763766759140153</v>
      </c>
      <c r="T966" s="0" t="n">
        <f aca="false">IF(AND($A966&gt;=CrashTest!$B$3,$A966&lt;=CrashTest!$C$3),1,IF(AND($A966&gt;=CrashTest!$B$4,$A966&lt;=CrashTest!$C$4),2,IF(AND($A966&gt;=CrashTest!$B$5,$A966&lt;=CrashTest!$C$5),3,IF(AND($A966&gt;=CrashTest!$B$6,$A966&lt;=CrashTest!$C$6),4,IF(AND($A966&gt;=CrashTest!$B$7,$A966&lt;=CrashTest!$C$7),5,0)))))</f>
        <v>0</v>
      </c>
      <c r="U966" s="8" t="str">
        <f aca="false">IF(T966=0,"",IF(T965=T966,MAX(U965,B966),B966))</f>
        <v/>
      </c>
      <c r="V966" s="9" t="str">
        <f aca="false">IF(T966=0,"",B966/U966-1)</f>
        <v/>
      </c>
      <c r="W966" s="8" t="str">
        <f aca="false">IF(T966=0,"",IF(T965=T966,MAX(W965,F966),F966))</f>
        <v/>
      </c>
      <c r="X966" s="9" t="str">
        <f aca="false">IF(T966=0,"",F966/W966-1)</f>
        <v/>
      </c>
    </row>
    <row r="967" customFormat="false" ht="15" hidden="false" customHeight="false" outlineLevel="0" collapsed="false">
      <c r="A967" s="5" t="n">
        <v>44795</v>
      </c>
      <c r="B967" s="6" t="n">
        <v>21301.0840581531</v>
      </c>
      <c r="C967" s="7" t="n">
        <v>7926.745433</v>
      </c>
      <c r="D967" s="0" t="n">
        <f aca="false">INT((ROW()-3)/30)</f>
        <v>32</v>
      </c>
      <c r="E967" s="0" t="n">
        <f aca="false">2+30*D967</f>
        <v>962</v>
      </c>
      <c r="F967" s="8" t="n">
        <f aca="false">INDEX($F:$F,$E967)*(2*B967/INDEX($B:$B,$E967)-C967/INDEX($C:$C,$E967))</f>
        <v>4592.83954326391</v>
      </c>
      <c r="G967" s="9" t="n">
        <f aca="false">B967/B966-1</f>
        <v>-0.0117338850552141</v>
      </c>
      <c r="H967" s="9" t="n">
        <f aca="false">F967/F966-1</f>
        <v>-0.0129236283952545</v>
      </c>
      <c r="I967" s="9" t="n">
        <f aca="false">LN(B967/B966)</f>
        <v>-0.0118032703915827</v>
      </c>
      <c r="J967" s="9" t="n">
        <f aca="false">LN(F967/F966)</f>
        <v>-0.013007865029734</v>
      </c>
      <c r="K967" s="9" t="n">
        <f aca="false">F967/F960-1</f>
        <v>-0.037066872678896</v>
      </c>
      <c r="L967" s="9" t="n">
        <f aca="false">F967/F937-1</f>
        <v>0.00651141809646583</v>
      </c>
      <c r="M967" s="9" t="n">
        <f aca="false">B967/B960-1</f>
        <v>-0.11554871428584</v>
      </c>
      <c r="N967" s="9" t="n">
        <f aca="false">B967/B937-1</f>
        <v>-0.0526308042984827</v>
      </c>
      <c r="O967" s="8" t="n">
        <f aca="false">MAX(O966,F967)</f>
        <v>5645.35730015574</v>
      </c>
      <c r="P967" s="9" t="n">
        <f aca="false">F967/O967-1</f>
        <v>-0.186439529144204</v>
      </c>
      <c r="Q967" s="8" t="n">
        <f aca="false">MAX(Q966,B967)</f>
        <v>67541.7555081824</v>
      </c>
      <c r="R967" s="9" t="n">
        <f aca="false">B967/Q967-1</f>
        <v>-0.684623476279461</v>
      </c>
      <c r="S967" s="9" t="n">
        <f aca="false">B967/INDEX($B:$B,$E967)-1</f>
        <v>-0.087214365833155</v>
      </c>
      <c r="T967" s="0" t="n">
        <f aca="false">IF(AND($A967&gt;=CrashTest!$B$3,$A967&lt;=CrashTest!$C$3),1,IF(AND($A967&gt;=CrashTest!$B$4,$A967&lt;=CrashTest!$C$4),2,IF(AND($A967&gt;=CrashTest!$B$5,$A967&lt;=CrashTest!$C$5),3,IF(AND($A967&gt;=CrashTest!$B$6,$A967&lt;=CrashTest!$C$6),4,IF(AND($A967&gt;=CrashTest!$B$7,$A967&lt;=CrashTest!$C$7),5,0)))))</f>
        <v>0</v>
      </c>
      <c r="U967" s="8" t="str">
        <f aca="false">IF(T967=0,"",IF(T966=T967,MAX(U966,B967),B967))</f>
        <v/>
      </c>
      <c r="V967" s="9" t="str">
        <f aca="false">IF(T967=0,"",B967/U967-1)</f>
        <v/>
      </c>
      <c r="W967" s="8" t="str">
        <f aca="false">IF(T967=0,"",IF(T966=T967,MAX(W966,F967),F967))</f>
        <v/>
      </c>
      <c r="X967" s="9" t="str">
        <f aca="false">IF(T967=0,"",F967/W967-1)</f>
        <v/>
      </c>
    </row>
    <row r="968" customFormat="false" ht="15" hidden="false" customHeight="false" outlineLevel="0" collapsed="false">
      <c r="A968" s="5" t="n">
        <v>44796</v>
      </c>
      <c r="B968" s="6" t="n">
        <v>21534.5143521333</v>
      </c>
      <c r="C968" s="7" t="n">
        <v>8023.858522</v>
      </c>
      <c r="D968" s="0" t="n">
        <f aca="false">INT((ROW()-3)/30)</f>
        <v>32</v>
      </c>
      <c r="E968" s="0" t="n">
        <f aca="false">2+30*D968</f>
        <v>962</v>
      </c>
      <c r="F968" s="8" t="n">
        <f aca="false">INDEX($F:$F,$E968)*(2*B968/INDEX($B:$B,$E968)-C968/INDEX($C:$C,$E968))</f>
        <v>4637.95549773022</v>
      </c>
      <c r="G968" s="9" t="n">
        <f aca="false">B968/B967-1</f>
        <v>0.0109586109957092</v>
      </c>
      <c r="H968" s="9" t="n">
        <f aca="false">F968/F967-1</f>
        <v>0.00982310704332856</v>
      </c>
      <c r="I968" s="9" t="n">
        <f aca="false">LN(B968/B967)</f>
        <v>0.0108990005215</v>
      </c>
      <c r="J968" s="9" t="n">
        <f aca="false">LN(F968/F967)</f>
        <v>0.00977517397283846</v>
      </c>
      <c r="K968" s="9" t="n">
        <f aca="false">F968/F961-1</f>
        <v>-0.0309131476844414</v>
      </c>
      <c r="L968" s="9" t="n">
        <f aca="false">F968/F938-1</f>
        <v>0.0116019456944982</v>
      </c>
      <c r="M968" s="9" t="n">
        <f aca="false">B968/B961-1</f>
        <v>-0.0977972544998226</v>
      </c>
      <c r="N968" s="9" t="n">
        <f aca="false">B968/B938-1</f>
        <v>-0.0493897073440533</v>
      </c>
      <c r="O968" s="8" t="n">
        <f aca="false">MAX(O967,F968)</f>
        <v>5645.35730015574</v>
      </c>
      <c r="P968" s="9" t="n">
        <f aca="false">F968/O968-1</f>
        <v>-0.178447837552767</v>
      </c>
      <c r="Q968" s="8" t="n">
        <f aca="false">MAX(Q967,B968)</f>
        <v>67541.7555081824</v>
      </c>
      <c r="R968" s="9" t="n">
        <f aca="false">B968/Q968-1</f>
        <v>-0.681167387638829</v>
      </c>
      <c r="S968" s="9" t="n">
        <f aca="false">B968/INDEX($B:$B,$E968)-1</f>
        <v>-0.0772115031458489</v>
      </c>
      <c r="T968" s="0" t="n">
        <f aca="false">IF(AND($A968&gt;=CrashTest!$B$3,$A968&lt;=CrashTest!$C$3),1,IF(AND($A968&gt;=CrashTest!$B$4,$A968&lt;=CrashTest!$C$4),2,IF(AND($A968&gt;=CrashTest!$B$5,$A968&lt;=CrashTest!$C$5),3,IF(AND($A968&gt;=CrashTest!$B$6,$A968&lt;=CrashTest!$C$6),4,IF(AND($A968&gt;=CrashTest!$B$7,$A968&lt;=CrashTest!$C$7),5,0)))))</f>
        <v>0</v>
      </c>
      <c r="U968" s="8" t="str">
        <f aca="false">IF(T968=0,"",IF(T967=T968,MAX(U967,B968),B968))</f>
        <v/>
      </c>
      <c r="V968" s="9" t="str">
        <f aca="false">IF(T968=0,"",B968/U968-1)</f>
        <v/>
      </c>
      <c r="W968" s="8" t="str">
        <f aca="false">IF(T968=0,"",IF(T967=T968,MAX(W967,F968),F968))</f>
        <v/>
      </c>
      <c r="X968" s="9" t="str">
        <f aca="false">IF(T968=0,"",F968/W968-1)</f>
        <v/>
      </c>
    </row>
    <row r="969" customFormat="false" ht="15" hidden="false" customHeight="false" outlineLevel="0" collapsed="false">
      <c r="A969" s="5" t="n">
        <v>44797</v>
      </c>
      <c r="B969" s="6" t="n">
        <v>21424.9728232028</v>
      </c>
      <c r="C969" s="7" t="n">
        <v>7915.883321</v>
      </c>
      <c r="D969" s="0" t="n">
        <f aca="false">INT((ROW()-3)/30)</f>
        <v>32</v>
      </c>
      <c r="E969" s="0" t="n">
        <f aca="false">2+30*D969</f>
        <v>962</v>
      </c>
      <c r="F969" s="8" t="n">
        <f aca="false">INDEX($F:$F,$E969)*(2*B969/INDEX($B:$B,$E969)-C969/INDEX($C:$C,$E969))</f>
        <v>4648.54398832282</v>
      </c>
      <c r="G969" s="9" t="n">
        <f aca="false">B969/B968-1</f>
        <v>-0.00508678891658643</v>
      </c>
      <c r="H969" s="9" t="n">
        <f aca="false">F969/F968-1</f>
        <v>0.00228300823450733</v>
      </c>
      <c r="I969" s="9" t="n">
        <f aca="false">LN(B969/B968)</f>
        <v>-0.00509977066966487</v>
      </c>
      <c r="J969" s="9" t="n">
        <f aca="false">LN(F969/F968)</f>
        <v>0.00228040613087138</v>
      </c>
      <c r="K969" s="9" t="n">
        <f aca="false">F969/F962-1</f>
        <v>-0.0163324391715284</v>
      </c>
      <c r="L969" s="9" t="n">
        <f aca="false">F969/F939-1</f>
        <v>0.015865950422367</v>
      </c>
      <c r="M969" s="9" t="n">
        <f aca="false">B969/B962-1</f>
        <v>-0.081905533444</v>
      </c>
      <c r="N969" s="9" t="n">
        <f aca="false">B969/B939-1</f>
        <v>-0.00395872929171293</v>
      </c>
      <c r="O969" s="8" t="n">
        <f aca="false">MAX(O968,F969)</f>
        <v>5645.35730015574</v>
      </c>
      <c r="P969" s="9" t="n">
        <f aca="false">F969/O969-1</f>
        <v>-0.176572227200823</v>
      </c>
      <c r="Q969" s="8" t="n">
        <f aca="false">MAX(Q968,B969)</f>
        <v>67541.7555081824</v>
      </c>
      <c r="R969" s="9" t="n">
        <f aca="false">B969/Q969-1</f>
        <v>-0.682789221837634</v>
      </c>
      <c r="S969" s="9" t="n">
        <f aca="false">B969/INDEX($B:$B,$E969)-1</f>
        <v>-0.081905533444</v>
      </c>
      <c r="T969" s="0" t="n">
        <f aca="false">IF(AND($A969&gt;=CrashTest!$B$3,$A969&lt;=CrashTest!$C$3),1,IF(AND($A969&gt;=CrashTest!$B$4,$A969&lt;=CrashTest!$C$4),2,IF(AND($A969&gt;=CrashTest!$B$5,$A969&lt;=CrashTest!$C$5),3,IF(AND($A969&gt;=CrashTest!$B$6,$A969&lt;=CrashTest!$C$6),4,IF(AND($A969&gt;=CrashTest!$B$7,$A969&lt;=CrashTest!$C$7),5,0)))))</f>
        <v>0</v>
      </c>
      <c r="U969" s="8" t="str">
        <f aca="false">IF(T969=0,"",IF(T968=T969,MAX(U968,B969),B969))</f>
        <v/>
      </c>
      <c r="V969" s="9" t="str">
        <f aca="false">IF(T969=0,"",B969/U969-1)</f>
        <v/>
      </c>
      <c r="W969" s="8" t="str">
        <f aca="false">IF(T969=0,"",IF(T968=T969,MAX(W968,F969),F969))</f>
        <v/>
      </c>
      <c r="X969" s="9" t="str">
        <f aca="false">IF(T969=0,"",F969/W969-1)</f>
        <v/>
      </c>
    </row>
    <row r="970" customFormat="false" ht="15" hidden="false" customHeight="false" outlineLevel="0" collapsed="false">
      <c r="A970" s="5" t="n">
        <v>44798</v>
      </c>
      <c r="B970" s="6" t="n">
        <v>21587.8395844535</v>
      </c>
      <c r="C970" s="7" t="n">
        <v>8058.930958</v>
      </c>
      <c r="D970" s="0" t="n">
        <f aca="false">INT((ROW()-3)/30)</f>
        <v>32</v>
      </c>
      <c r="E970" s="0" t="n">
        <f aca="false">2+30*D970</f>
        <v>962</v>
      </c>
      <c r="F970" s="8" t="n">
        <f aca="false">INDEX($F:$F,$E970)*(2*B970/INDEX($B:$B,$E970)-C970/INDEX($C:$C,$E970))</f>
        <v>4641.70265650864</v>
      </c>
      <c r="G970" s="9" t="n">
        <f aca="false">B970/B969-1</f>
        <v>0.0076017254535008</v>
      </c>
      <c r="H970" s="9" t="n">
        <f aca="false">F970/F969-1</f>
        <v>-0.00147171497814591</v>
      </c>
      <c r="I970" s="9" t="n">
        <f aca="false">LN(B970/B969)</f>
        <v>0.00757297793381652</v>
      </c>
      <c r="J970" s="9" t="n">
        <f aca="false">LN(F970/F969)</f>
        <v>-0.00147279901435979</v>
      </c>
      <c r="K970" s="9" t="n">
        <f aca="false">F970/F963-1</f>
        <v>-0.0188045553400575</v>
      </c>
      <c r="L970" s="9" t="n">
        <f aca="false">F970/F940-1</f>
        <v>0.0418127658298004</v>
      </c>
      <c r="M970" s="9" t="n">
        <f aca="false">B970/B963-1</f>
        <v>-0.0703380138040443</v>
      </c>
      <c r="N970" s="9" t="n">
        <f aca="false">B970/B940-1</f>
        <v>0.0191760420604654</v>
      </c>
      <c r="O970" s="8" t="n">
        <f aca="false">MAX(O969,F970)</f>
        <v>5645.35730015574</v>
      </c>
      <c r="P970" s="9" t="n">
        <f aca="false">F970/O970-1</f>
        <v>-0.177784078187472</v>
      </c>
      <c r="Q970" s="8" t="n">
        <f aca="false">MAX(Q969,B970)</f>
        <v>67541.7555081824</v>
      </c>
      <c r="R970" s="9" t="n">
        <f aca="false">B970/Q970-1</f>
        <v>-0.680377872591153</v>
      </c>
      <c r="S970" s="9" t="n">
        <f aca="false">B970/INDEX($B:$B,$E970)-1</f>
        <v>-0.0749264313688631</v>
      </c>
      <c r="T970" s="0" t="n">
        <f aca="false">IF(AND($A970&gt;=CrashTest!$B$3,$A970&lt;=CrashTest!$C$3),1,IF(AND($A970&gt;=CrashTest!$B$4,$A970&lt;=CrashTest!$C$4),2,IF(AND($A970&gt;=CrashTest!$B$5,$A970&lt;=CrashTest!$C$5),3,IF(AND($A970&gt;=CrashTest!$B$6,$A970&lt;=CrashTest!$C$6),4,IF(AND($A970&gt;=CrashTest!$B$7,$A970&lt;=CrashTest!$C$7),5,0)))))</f>
        <v>0</v>
      </c>
      <c r="U970" s="8" t="str">
        <f aca="false">IF(T970=0,"",IF(T969=T970,MAX(U969,B970),B970))</f>
        <v/>
      </c>
      <c r="V970" s="9" t="str">
        <f aca="false">IF(T970=0,"",B970/U970-1)</f>
        <v/>
      </c>
      <c r="W970" s="8" t="str">
        <f aca="false">IF(T970=0,"",IF(T969=T970,MAX(W969,F970),F970))</f>
        <v/>
      </c>
      <c r="X970" s="9" t="str">
        <f aca="false">IF(T970=0,"",F970/W970-1)</f>
        <v/>
      </c>
    </row>
    <row r="971" customFormat="false" ht="15" hidden="false" customHeight="false" outlineLevel="0" collapsed="false">
      <c r="A971" s="5" t="n">
        <v>44799</v>
      </c>
      <c r="B971" s="6" t="n">
        <v>20246.1655733489</v>
      </c>
      <c r="C971" s="7" t="n">
        <v>7112.235315</v>
      </c>
      <c r="D971" s="0" t="n">
        <f aca="false">INT((ROW()-3)/30)</f>
        <v>32</v>
      </c>
      <c r="E971" s="0" t="n">
        <f aca="false">2+30*D971</f>
        <v>962</v>
      </c>
      <c r="F971" s="8" t="n">
        <f aca="false">INDEX($F:$F,$E971)*(2*B971/INDEX($B:$B,$E971)-C971/INDEX($C:$C,$E971))</f>
        <v>4580.13139306312</v>
      </c>
      <c r="G971" s="9" t="n">
        <f aca="false">B971/B970-1</f>
        <v>-0.0621495266284454</v>
      </c>
      <c r="H971" s="9" t="n">
        <f aca="false">F971/F970-1</f>
        <v>-0.0132648013028532</v>
      </c>
      <c r="I971" s="9" t="n">
        <f aca="false">LN(B971/B970)</f>
        <v>-0.0641647527346927</v>
      </c>
      <c r="J971" s="9" t="n">
        <f aca="false">LN(F971/F970)</f>
        <v>-0.0133535646052454</v>
      </c>
      <c r="K971" s="9" t="n">
        <f aca="false">F971/F964-1</f>
        <v>-0.0137178501043213</v>
      </c>
      <c r="L971" s="9" t="n">
        <f aca="false">F971/F941-1</f>
        <v>0.00660140458785663</v>
      </c>
      <c r="M971" s="9" t="n">
        <f aca="false">B971/B964-1</f>
        <v>-0.0315974613610136</v>
      </c>
      <c r="N971" s="9" t="n">
        <f aca="false">B971/B941-1</f>
        <v>-0.115826771724598</v>
      </c>
      <c r="O971" s="8" t="n">
        <f aca="false">MAX(O970,F971)</f>
        <v>5645.35730015574</v>
      </c>
      <c r="P971" s="9" t="n">
        <f aca="false">F971/O971-1</f>
        <v>-0.188690609018358</v>
      </c>
      <c r="Q971" s="8" t="n">
        <f aca="false">MAX(Q970,B971)</f>
        <v>67541.7555081824</v>
      </c>
      <c r="R971" s="9" t="n">
        <f aca="false">B971/Q971-1</f>
        <v>-0.700242236509589</v>
      </c>
      <c r="S971" s="9" t="n">
        <f aca="false">B971/INDEX($B:$B,$E971)-1</f>
        <v>-0.132419315755775</v>
      </c>
      <c r="T971" s="0" t="n">
        <f aca="false">IF(AND($A971&gt;=CrashTest!$B$3,$A971&lt;=CrashTest!$C$3),1,IF(AND($A971&gt;=CrashTest!$B$4,$A971&lt;=CrashTest!$C$4),2,IF(AND($A971&gt;=CrashTest!$B$5,$A971&lt;=CrashTest!$C$5),3,IF(AND($A971&gt;=CrashTest!$B$6,$A971&lt;=CrashTest!$C$6),4,IF(AND($A971&gt;=CrashTest!$B$7,$A971&lt;=CrashTest!$C$7),5,0)))))</f>
        <v>0</v>
      </c>
      <c r="U971" s="8" t="str">
        <f aca="false">IF(T971=0,"",IF(T970=T971,MAX(U970,B971),B971))</f>
        <v/>
      </c>
      <c r="V971" s="9" t="str">
        <f aca="false">IF(T971=0,"",B971/U971-1)</f>
        <v/>
      </c>
      <c r="W971" s="8" t="str">
        <f aca="false">IF(T971=0,"",IF(T970=T971,MAX(W970,F971),F971))</f>
        <v/>
      </c>
      <c r="X971" s="9" t="str">
        <f aca="false">IF(T971=0,"",F971/W971-1)</f>
        <v/>
      </c>
    </row>
    <row r="972" customFormat="false" ht="15" hidden="false" customHeight="false" outlineLevel="0" collapsed="false">
      <c r="A972" s="5" t="n">
        <v>44800</v>
      </c>
      <c r="B972" s="6" t="n">
        <v>20043.9909485681</v>
      </c>
      <c r="C972" s="7" t="n">
        <v>6982.665468</v>
      </c>
      <c r="D972" s="0" t="n">
        <f aca="false">INT((ROW()-3)/30)</f>
        <v>32</v>
      </c>
      <c r="E972" s="0" t="n">
        <f aca="false">2+30*D972</f>
        <v>962</v>
      </c>
      <c r="F972" s="8" t="n">
        <f aca="false">INDEX($F:$F,$E972)*(2*B972/INDEX($B:$B,$E972)-C972/INDEX($C:$C,$E972))</f>
        <v>4564.19313822132</v>
      </c>
      <c r="G972" s="9" t="n">
        <f aca="false">B972/B971-1</f>
        <v>-0.00998582294747874</v>
      </c>
      <c r="H972" s="9" t="n">
        <f aca="false">F972/F971-1</f>
        <v>-0.00347986847406567</v>
      </c>
      <c r="I972" s="9" t="n">
        <f aca="false">LN(B972/B971)</f>
        <v>-0.0100360157009633</v>
      </c>
      <c r="J972" s="9" t="n">
        <f aca="false">LN(F972/F971)</f>
        <v>-0.00348593729959756</v>
      </c>
      <c r="K972" s="9" t="n">
        <f aca="false">F972/F965-1</f>
        <v>-0.0139053580106216</v>
      </c>
      <c r="L972" s="9" t="n">
        <f aca="false">F972/F942-1</f>
        <v>-0.0108744951895088</v>
      </c>
      <c r="M972" s="9" t="n">
        <f aca="false">B972/B965-1</f>
        <v>-0.0521436541103248</v>
      </c>
      <c r="N972" s="9" t="n">
        <f aca="false">B972/B942-1</f>
        <v>-0.159177669763587</v>
      </c>
      <c r="O972" s="8" t="n">
        <f aca="false">MAX(O971,F972)</f>
        <v>5645.35730015574</v>
      </c>
      <c r="P972" s="9" t="n">
        <f aca="false">F972/O972-1</f>
        <v>-0.191513858990748</v>
      </c>
      <c r="Q972" s="8" t="n">
        <f aca="false">MAX(Q971,B972)</f>
        <v>67541.7555081824</v>
      </c>
      <c r="R972" s="9" t="n">
        <f aca="false">B972/Q972-1</f>
        <v>-0.703235564462936</v>
      </c>
      <c r="S972" s="9" t="n">
        <f aca="false">B972/INDEX($B:$B,$E972)-1</f>
        <v>-0.14108282286129</v>
      </c>
      <c r="T972" s="0" t="n">
        <f aca="false">IF(AND($A972&gt;=CrashTest!$B$3,$A972&lt;=CrashTest!$C$3),1,IF(AND($A972&gt;=CrashTest!$B$4,$A972&lt;=CrashTest!$C$4),2,IF(AND($A972&gt;=CrashTest!$B$5,$A972&lt;=CrashTest!$C$5),3,IF(AND($A972&gt;=CrashTest!$B$6,$A972&lt;=CrashTest!$C$6),4,IF(AND($A972&gt;=CrashTest!$B$7,$A972&lt;=CrashTest!$C$7),5,0)))))</f>
        <v>0</v>
      </c>
      <c r="U972" s="8" t="str">
        <f aca="false">IF(T972=0,"",IF(T971=T972,MAX(U971,B972),B972))</f>
        <v/>
      </c>
      <c r="V972" s="9" t="str">
        <f aca="false">IF(T972=0,"",B972/U972-1)</f>
        <v/>
      </c>
      <c r="W972" s="8" t="str">
        <f aca="false">IF(T972=0,"",IF(T971=T972,MAX(W971,F972),F972))</f>
        <v/>
      </c>
      <c r="X972" s="9" t="str">
        <f aca="false">IF(T972=0,"",F972/W972-1)</f>
        <v/>
      </c>
    </row>
    <row r="973" customFormat="false" ht="15" hidden="false" customHeight="false" outlineLevel="0" collapsed="false">
      <c r="A973" s="5" t="n">
        <v>44801</v>
      </c>
      <c r="B973" s="6" t="n">
        <v>19673.5412188778</v>
      </c>
      <c r="C973" s="7" t="n">
        <v>6633.160617</v>
      </c>
      <c r="D973" s="0" t="n">
        <f aca="false">INT((ROW()-3)/30)</f>
        <v>32</v>
      </c>
      <c r="E973" s="0" t="n">
        <f aca="false">2+30*D973</f>
        <v>962</v>
      </c>
      <c r="F973" s="8" t="n">
        <f aca="false">INDEX($F:$F,$E973)*(2*B973/INDEX($B:$B,$E973)-C973/INDEX($C:$C,$E973))</f>
        <v>4592.03755073772</v>
      </c>
      <c r="G973" s="9" t="n">
        <f aca="false">B973/B972-1</f>
        <v>-0.0184818348122814</v>
      </c>
      <c r="H973" s="9" t="n">
        <f aca="false">F973/F972-1</f>
        <v>0.00610062100204001</v>
      </c>
      <c r="I973" s="9" t="n">
        <f aca="false">LN(B973/B972)</f>
        <v>-0.0186547578589745</v>
      </c>
      <c r="J973" s="9" t="n">
        <f aca="false">LN(F973/F972)</f>
        <v>0.00608208755257242</v>
      </c>
      <c r="K973" s="9" t="n">
        <f aca="false">F973/F966-1</f>
        <v>-0.0130959897123321</v>
      </c>
      <c r="L973" s="9" t="n">
        <f aca="false">F973/F943-1</f>
        <v>-0.0204731360235131</v>
      </c>
      <c r="M973" s="9" t="n">
        <f aca="false">B973/B966-1</f>
        <v>-0.0872439123517436</v>
      </c>
      <c r="N973" s="9" t="n">
        <f aca="false">B973/B943-1</f>
        <v>-0.178583170840408</v>
      </c>
      <c r="O973" s="8" t="n">
        <f aca="false">MAX(O972,F973)</f>
        <v>5645.35730015574</v>
      </c>
      <c r="P973" s="9" t="n">
        <f aca="false">F973/O973-1</f>
        <v>-0.186581591459049</v>
      </c>
      <c r="Q973" s="8" t="n">
        <f aca="false">MAX(Q972,B973)</f>
        <v>67541.7555081824</v>
      </c>
      <c r="R973" s="9" t="n">
        <f aca="false">B973/Q973-1</f>
        <v>-0.708720315738692</v>
      </c>
      <c r="S973" s="9" t="n">
        <f aca="false">B973/INDEX($B:$B,$E973)-1</f>
        <v>-0.156957188246599</v>
      </c>
      <c r="T973" s="0" t="n">
        <f aca="false">IF(AND($A973&gt;=CrashTest!$B$3,$A973&lt;=CrashTest!$C$3),1,IF(AND($A973&gt;=CrashTest!$B$4,$A973&lt;=CrashTest!$C$4),2,IF(AND($A973&gt;=CrashTest!$B$5,$A973&lt;=CrashTest!$C$5),3,IF(AND($A973&gt;=CrashTest!$B$6,$A973&lt;=CrashTest!$C$6),4,IF(AND($A973&gt;=CrashTest!$B$7,$A973&lt;=CrashTest!$C$7),5,0)))))</f>
        <v>0</v>
      </c>
      <c r="U973" s="8" t="str">
        <f aca="false">IF(T973=0,"",IF(T972=T973,MAX(U972,B973),B973))</f>
        <v/>
      </c>
      <c r="V973" s="9" t="str">
        <f aca="false">IF(T973=0,"",B973/U973-1)</f>
        <v/>
      </c>
      <c r="W973" s="8" t="str">
        <f aca="false">IF(T973=0,"",IF(T972=T973,MAX(W972,F973),F973))</f>
        <v/>
      </c>
      <c r="X973" s="9" t="str">
        <f aca="false">IF(T973=0,"",F973/W973-1)</f>
        <v/>
      </c>
    </row>
    <row r="974" customFormat="false" ht="15" hidden="false" customHeight="false" outlineLevel="0" collapsed="false">
      <c r="A974" s="5" t="n">
        <v>44802</v>
      </c>
      <c r="B974" s="6" t="n">
        <v>20270.960383986</v>
      </c>
      <c r="C974" s="7" t="n">
        <v>7184.040308</v>
      </c>
      <c r="D974" s="0" t="n">
        <f aca="false">INT((ROW()-3)/30)</f>
        <v>32</v>
      </c>
      <c r="E974" s="0" t="n">
        <f aca="false">2+30*D974</f>
        <v>962</v>
      </c>
      <c r="F974" s="8" t="n">
        <f aca="false">INDEX($F:$F,$E974)*(2*B974/INDEX($B:$B,$E974)-C974/INDEX($C:$C,$E974))</f>
        <v>4553.62843981419</v>
      </c>
      <c r="G974" s="9" t="n">
        <f aca="false">B974/B973-1</f>
        <v>0.0303666309212773</v>
      </c>
      <c r="H974" s="9" t="n">
        <f aca="false">F974/F973-1</f>
        <v>-0.00836428502579689</v>
      </c>
      <c r="I974" s="9" t="n">
        <f aca="false">LN(B974/B973)</f>
        <v>0.0299146912562904</v>
      </c>
      <c r="J974" s="9" t="n">
        <f aca="false">LN(F974/F973)</f>
        <v>-0.00839946194833424</v>
      </c>
      <c r="K974" s="9" t="n">
        <f aca="false">F974/F967-1</f>
        <v>-0.00853744248636512</v>
      </c>
      <c r="L974" s="9" t="n">
        <f aca="false">F974/F944-1</f>
        <v>-0.011268510811504</v>
      </c>
      <c r="M974" s="9" t="n">
        <f aca="false">B974/B967-1</f>
        <v>-0.0483601525328387</v>
      </c>
      <c r="N974" s="9" t="n">
        <f aca="false">B974/B944-1</f>
        <v>-0.141913086842088</v>
      </c>
      <c r="O974" s="8" t="n">
        <f aca="false">MAX(O973,F974)</f>
        <v>5645.35730015574</v>
      </c>
      <c r="P974" s="9" t="n">
        <f aca="false">F974/O974-1</f>
        <v>-0.193385254873316</v>
      </c>
      <c r="Q974" s="8" t="n">
        <f aca="false">MAX(Q973,B974)</f>
        <v>67541.7555081824</v>
      </c>
      <c r="R974" s="9" t="n">
        <f aca="false">B974/Q974-1</f>
        <v>-0.699875133071863</v>
      </c>
      <c r="S974" s="9" t="n">
        <f aca="false">B974/INDEX($B:$B,$E974)-1</f>
        <v>-0.131356818331247</v>
      </c>
      <c r="T974" s="0" t="n">
        <f aca="false">IF(AND($A974&gt;=CrashTest!$B$3,$A974&lt;=CrashTest!$C$3),1,IF(AND($A974&gt;=CrashTest!$B$4,$A974&lt;=CrashTest!$C$4),2,IF(AND($A974&gt;=CrashTest!$B$5,$A974&lt;=CrashTest!$C$5),3,IF(AND($A974&gt;=CrashTest!$B$6,$A974&lt;=CrashTest!$C$6),4,IF(AND($A974&gt;=CrashTest!$B$7,$A974&lt;=CrashTest!$C$7),5,0)))))</f>
        <v>0</v>
      </c>
      <c r="U974" s="8" t="str">
        <f aca="false">IF(T974=0,"",IF(T973=T974,MAX(U973,B974),B974))</f>
        <v/>
      </c>
      <c r="V974" s="9" t="str">
        <f aca="false">IF(T974=0,"",B974/U974-1)</f>
        <v/>
      </c>
      <c r="W974" s="8" t="str">
        <f aca="false">IF(T974=0,"",IF(T973=T974,MAX(W973,F974),F974))</f>
        <v/>
      </c>
      <c r="X974" s="9" t="str">
        <f aca="false">IF(T974=0,"",F974/W974-1)</f>
        <v/>
      </c>
    </row>
    <row r="975" customFormat="false" ht="15" hidden="false" customHeight="false" outlineLevel="0" collapsed="false">
      <c r="A975" s="5" t="n">
        <v>44803</v>
      </c>
      <c r="B975" s="6" t="n">
        <v>19825.4632066043</v>
      </c>
      <c r="C975" s="7" t="n">
        <v>6841.912208</v>
      </c>
      <c r="D975" s="0" t="n">
        <f aca="false">INT((ROW()-3)/30)</f>
        <v>32</v>
      </c>
      <c r="E975" s="0" t="n">
        <f aca="false">2+30*D975</f>
        <v>962</v>
      </c>
      <c r="F975" s="8" t="n">
        <f aca="false">INDEX($F:$F,$E975)*(2*B975/INDEX($B:$B,$E975)-C975/INDEX($C:$C,$E975))</f>
        <v>4547.32349814548</v>
      </c>
      <c r="G975" s="9" t="n">
        <f aca="false">B975/B974-1</f>
        <v>-0.0219771125266289</v>
      </c>
      <c r="H975" s="9" t="n">
        <f aca="false">F975/F974-1</f>
        <v>-0.00138459730565343</v>
      </c>
      <c r="I975" s="9" t="n">
        <f aca="false">LN(B975/B974)</f>
        <v>-0.0222222068966395</v>
      </c>
      <c r="J975" s="9" t="n">
        <f aca="false">LN(F975/F974)</f>
        <v>-0.001385556746231</v>
      </c>
      <c r="K975" s="9" t="n">
        <f aca="false">F975/F968-1</f>
        <v>-0.0195413689564509</v>
      </c>
      <c r="L975" s="9" t="n">
        <f aca="false">F975/F945-1</f>
        <v>-0.0163301870673792</v>
      </c>
      <c r="M975" s="9" t="n">
        <f aca="false">B975/B968-1</f>
        <v>-0.0793633474887114</v>
      </c>
      <c r="N975" s="9" t="n">
        <f aca="false">B975/B945-1</f>
        <v>-0.151168135832304</v>
      </c>
      <c r="O975" s="8" t="n">
        <f aca="false">MAX(O974,F975)</f>
        <v>5645.35730015574</v>
      </c>
      <c r="P975" s="9" t="n">
        <f aca="false">F975/O975-1</f>
        <v>-0.194502091476118</v>
      </c>
      <c r="Q975" s="8" t="n">
        <f aca="false">MAX(Q974,B975)</f>
        <v>67541.7555081824</v>
      </c>
      <c r="R975" s="9" t="n">
        <f aca="false">B975/Q975-1</f>
        <v>-0.706471011044382</v>
      </c>
      <c r="S975" s="9" t="n">
        <f aca="false">B975/INDEX($B:$B,$E975)-1</f>
        <v>-0.150447087280271</v>
      </c>
      <c r="T975" s="0" t="n">
        <f aca="false">IF(AND($A975&gt;=CrashTest!$B$3,$A975&lt;=CrashTest!$C$3),1,IF(AND($A975&gt;=CrashTest!$B$4,$A975&lt;=CrashTest!$C$4),2,IF(AND($A975&gt;=CrashTest!$B$5,$A975&lt;=CrashTest!$C$5),3,IF(AND($A975&gt;=CrashTest!$B$6,$A975&lt;=CrashTest!$C$6),4,IF(AND($A975&gt;=CrashTest!$B$7,$A975&lt;=CrashTest!$C$7),5,0)))))</f>
        <v>0</v>
      </c>
      <c r="U975" s="8" t="str">
        <f aca="false">IF(T975=0,"",IF(T974=T975,MAX(U974,B975),B975))</f>
        <v/>
      </c>
      <c r="V975" s="9" t="str">
        <f aca="false">IF(T975=0,"",B975/U975-1)</f>
        <v/>
      </c>
      <c r="W975" s="8" t="str">
        <f aca="false">IF(T975=0,"",IF(T974=T975,MAX(W974,F975),F975))</f>
        <v/>
      </c>
      <c r="X975" s="9" t="str">
        <f aca="false">IF(T975=0,"",F975/W975-1)</f>
        <v/>
      </c>
    </row>
    <row r="976" customFormat="false" ht="15" hidden="false" customHeight="false" outlineLevel="0" collapsed="false">
      <c r="A976" s="5" t="n">
        <v>44804</v>
      </c>
      <c r="B976" s="6" t="n">
        <v>20024.6716059614</v>
      </c>
      <c r="C976" s="7" t="n">
        <v>7021.050907</v>
      </c>
      <c r="D976" s="0" t="n">
        <f aca="false">INT((ROW()-3)/30)</f>
        <v>32</v>
      </c>
      <c r="E976" s="0" t="n">
        <f aca="false">2+30*D976</f>
        <v>962</v>
      </c>
      <c r="F976" s="8" t="n">
        <f aca="false">INDEX($F:$F,$E976)*(2*B976/INDEX($B:$B,$E976)-C976/INDEX($C:$C,$E976))</f>
        <v>4536.83237170131</v>
      </c>
      <c r="G976" s="9" t="n">
        <f aca="false">B976/B975-1</f>
        <v>0.0100481081970756</v>
      </c>
      <c r="H976" s="9" t="n">
        <f aca="false">F976/F975-1</f>
        <v>-0.00230709920867578</v>
      </c>
      <c r="I976" s="9" t="n">
        <f aca="false">LN(B976/B975)</f>
        <v>0.00999796159709884</v>
      </c>
      <c r="J976" s="9" t="n">
        <f aca="false">LN(F976/F975)</f>
        <v>-0.00230976466248853</v>
      </c>
      <c r="K976" s="9" t="n">
        <f aca="false">F976/F969-1</f>
        <v>-0.0240315283456772</v>
      </c>
      <c r="L976" s="9" t="n">
        <f aca="false">F976/F946-1</f>
        <v>-0.0195029664056656</v>
      </c>
      <c r="M976" s="9" t="n">
        <f aca="false">B976/B969-1</f>
        <v>-0.0653583660897297</v>
      </c>
      <c r="N976" s="9" t="n">
        <f aca="false">B976/B946-1</f>
        <v>-0.141730245058105</v>
      </c>
      <c r="O976" s="8" t="n">
        <f aca="false">MAX(O975,F976)</f>
        <v>5645.35730015574</v>
      </c>
      <c r="P976" s="9" t="n">
        <f aca="false">F976/O976-1</f>
        <v>-0.196360455063464</v>
      </c>
      <c r="Q976" s="8" t="n">
        <f aca="false">MAX(Q975,B976)</f>
        <v>67541.7555081824</v>
      </c>
      <c r="R976" s="9" t="n">
        <f aca="false">B976/Q976-1</f>
        <v>-0.703521600004378</v>
      </c>
      <c r="S976" s="9" t="n">
        <f aca="false">B976/INDEX($B:$B,$E976)-1</f>
        <v>-0.141910687694122</v>
      </c>
      <c r="T976" s="0" t="n">
        <f aca="false">IF(AND($A976&gt;=CrashTest!$B$3,$A976&lt;=CrashTest!$C$3),1,IF(AND($A976&gt;=CrashTest!$B$4,$A976&lt;=CrashTest!$C$4),2,IF(AND($A976&gt;=CrashTest!$B$5,$A976&lt;=CrashTest!$C$5),3,IF(AND($A976&gt;=CrashTest!$B$6,$A976&lt;=CrashTest!$C$6),4,IF(AND($A976&gt;=CrashTest!$B$7,$A976&lt;=CrashTest!$C$7),5,0)))))</f>
        <v>0</v>
      </c>
      <c r="U976" s="8" t="str">
        <f aca="false">IF(T976=0,"",IF(T975=T976,MAX(U975,B976),B976))</f>
        <v/>
      </c>
      <c r="V976" s="9" t="str">
        <f aca="false">IF(T976=0,"",B976/U976-1)</f>
        <v/>
      </c>
      <c r="W976" s="8" t="str">
        <f aca="false">IF(T976=0,"",IF(T975=T976,MAX(W975,F976),F976))</f>
        <v/>
      </c>
      <c r="X976" s="9" t="str">
        <f aca="false">IF(T976=0,"",F976/W976-1)</f>
        <v/>
      </c>
    </row>
    <row r="977" customFormat="false" ht="15" hidden="false" customHeight="false" outlineLevel="0" collapsed="false">
      <c r="A977" s="5" t="n">
        <v>44805</v>
      </c>
      <c r="B977" s="6" t="n">
        <v>20105.4626072472</v>
      </c>
      <c r="C977" s="7" t="n">
        <v>7089.775922</v>
      </c>
      <c r="D977" s="0" t="n">
        <f aca="false">INT((ROW()-3)/30)</f>
        <v>32</v>
      </c>
      <c r="E977" s="0" t="n">
        <f aca="false">2+30*D977</f>
        <v>962</v>
      </c>
      <c r="F977" s="8" t="n">
        <f aca="false">INDEX($F:$F,$E977)*(2*B977/INDEX($B:$B,$E977)-C977/INDEX($C:$C,$E977))</f>
        <v>4534.57598474507</v>
      </c>
      <c r="G977" s="9" t="n">
        <f aca="false">B977/B976-1</f>
        <v>0.00403457309440958</v>
      </c>
      <c r="H977" s="9" t="n">
        <f aca="false">F977/F976-1</f>
        <v>-0.000497348539989062</v>
      </c>
      <c r="I977" s="9" t="n">
        <f aca="false">LN(B977/B976)</f>
        <v>0.00402645602965188</v>
      </c>
      <c r="J977" s="9" t="n">
        <f aca="false">LN(F977/F976)</f>
        <v>-0.00049747225879679</v>
      </c>
      <c r="K977" s="9" t="n">
        <f aca="false">F977/F970-1</f>
        <v>-0.0230791758307374</v>
      </c>
      <c r="L977" s="9" t="n">
        <f aca="false">F977/F947-1</f>
        <v>-0.0153416001686688</v>
      </c>
      <c r="M977" s="9" t="n">
        <f aca="false">B977/B970-1</f>
        <v>-0.068667222183448</v>
      </c>
      <c r="N977" s="9" t="n">
        <f aca="false">B977/B947-1</f>
        <v>-0.12704224931296</v>
      </c>
      <c r="O977" s="8" t="n">
        <f aca="false">MAX(O976,F977)</f>
        <v>5645.35730015574</v>
      </c>
      <c r="P977" s="9" t="n">
        <f aca="false">F977/O977-1</f>
        <v>-0.196760144017816</v>
      </c>
      <c r="Q977" s="8" t="n">
        <f aca="false">MAX(Q976,B977)</f>
        <v>67541.7555081824</v>
      </c>
      <c r="R977" s="9" t="n">
        <f aca="false">B977/Q977-1</f>
        <v>-0.702325436228682</v>
      </c>
      <c r="S977" s="9" t="n">
        <f aca="false">B977/INDEX($B:$B,$E977)-1</f>
        <v>-0.138448663642093</v>
      </c>
      <c r="T977" s="0" t="n">
        <f aca="false">IF(AND($A977&gt;=CrashTest!$B$3,$A977&lt;=CrashTest!$C$3),1,IF(AND($A977&gt;=CrashTest!$B$4,$A977&lt;=CrashTest!$C$4),2,IF(AND($A977&gt;=CrashTest!$B$5,$A977&lt;=CrashTest!$C$5),3,IF(AND($A977&gt;=CrashTest!$B$6,$A977&lt;=CrashTest!$C$6),4,IF(AND($A977&gt;=CrashTest!$B$7,$A977&lt;=CrashTest!$C$7),5,0)))))</f>
        <v>0</v>
      </c>
      <c r="U977" s="8" t="str">
        <f aca="false">IF(T977=0,"",IF(T976=T977,MAX(U976,B977),B977))</f>
        <v/>
      </c>
      <c r="V977" s="9" t="str">
        <f aca="false">IF(T977=0,"",B977/U977-1)</f>
        <v/>
      </c>
      <c r="W977" s="8" t="str">
        <f aca="false">IF(T977=0,"",IF(T976=T977,MAX(W976,F977),F977))</f>
        <v/>
      </c>
      <c r="X977" s="9" t="str">
        <f aca="false">IF(T977=0,"",F977/W977-1)</f>
        <v/>
      </c>
    </row>
    <row r="978" customFormat="false" ht="15" hidden="false" customHeight="false" outlineLevel="0" collapsed="false">
      <c r="A978" s="5" t="n">
        <v>44806</v>
      </c>
      <c r="B978" s="6" t="n">
        <v>19948.8567472823</v>
      </c>
      <c r="C978" s="7" t="n">
        <v>6967.149741</v>
      </c>
      <c r="D978" s="0" t="n">
        <f aca="false">INT((ROW()-3)/30)</f>
        <v>32</v>
      </c>
      <c r="E978" s="0" t="n">
        <f aca="false">2+30*D978</f>
        <v>962</v>
      </c>
      <c r="F978" s="8" t="n">
        <f aca="false">INDEX($F:$F,$E978)*(2*B978/INDEX($B:$B,$E978)-C978/INDEX($C:$C,$E978))</f>
        <v>4533.55955890441</v>
      </c>
      <c r="G978" s="9" t="n">
        <f aca="false">B978/B977-1</f>
        <v>-0.00778921942877586</v>
      </c>
      <c r="H978" s="9" t="n">
        <f aca="false">F978/F977-1</f>
        <v>-0.000224150139744195</v>
      </c>
      <c r="I978" s="9" t="n">
        <f aca="false">LN(B978/B977)</f>
        <v>-0.0078197138534899</v>
      </c>
      <c r="J978" s="9" t="n">
        <f aca="false">LN(F978/F977)</f>
        <v>-0.000224175265141413</v>
      </c>
      <c r="K978" s="9" t="n">
        <f aca="false">F978/F971-1</f>
        <v>-0.0101682310313733</v>
      </c>
      <c r="L978" s="9" t="n">
        <f aca="false">F978/F948-1</f>
        <v>-0.00863793251239375</v>
      </c>
      <c r="M978" s="9" t="n">
        <f aca="false">B978/B971-1</f>
        <v>-0.0146846979488284</v>
      </c>
      <c r="N978" s="9" t="n">
        <f aca="false">B978/B948-1</f>
        <v>-0.125424040834226</v>
      </c>
      <c r="O978" s="8" t="n">
        <f aca="false">MAX(O977,F978)</f>
        <v>5645.35730015574</v>
      </c>
      <c r="P978" s="9" t="n">
        <f aca="false">F978/O978-1</f>
        <v>-0.196940190343782</v>
      </c>
      <c r="Q978" s="8" t="n">
        <f aca="false">MAX(Q977,B978)</f>
        <v>67541.7555081824</v>
      </c>
      <c r="R978" s="9" t="n">
        <f aca="false">B978/Q978-1</f>
        <v>-0.704644088724262</v>
      </c>
      <c r="S978" s="9" t="n">
        <f aca="false">B978/INDEX($B:$B,$E978)-1</f>
        <v>-0.145159476050139</v>
      </c>
      <c r="T978" s="0" t="n">
        <f aca="false">IF(AND($A978&gt;=CrashTest!$B$3,$A978&lt;=CrashTest!$C$3),1,IF(AND($A978&gt;=CrashTest!$B$4,$A978&lt;=CrashTest!$C$4),2,IF(AND($A978&gt;=CrashTest!$B$5,$A978&lt;=CrashTest!$C$5),3,IF(AND($A978&gt;=CrashTest!$B$6,$A978&lt;=CrashTest!$C$6),4,IF(AND($A978&gt;=CrashTest!$B$7,$A978&lt;=CrashTest!$C$7),5,0)))))</f>
        <v>0</v>
      </c>
      <c r="U978" s="8" t="str">
        <f aca="false">IF(T978=0,"",IF(T977=T978,MAX(U977,B978),B978))</f>
        <v/>
      </c>
      <c r="V978" s="9" t="str">
        <f aca="false">IF(T978=0,"",B978/U978-1)</f>
        <v/>
      </c>
      <c r="W978" s="8" t="str">
        <f aca="false">IF(T978=0,"",IF(T977=T978,MAX(W977,F978),F978))</f>
        <v/>
      </c>
      <c r="X978" s="9" t="str">
        <f aca="false">IF(T978=0,"",F978/W978-1)</f>
        <v/>
      </c>
    </row>
    <row r="979" customFormat="false" ht="15" hidden="false" customHeight="false" outlineLevel="0" collapsed="false">
      <c r="A979" s="5" t="n">
        <v>44807</v>
      </c>
      <c r="B979" s="6" t="n">
        <v>19803.8332697253</v>
      </c>
      <c r="C979" s="7" t="n">
        <v>6895.866846</v>
      </c>
      <c r="D979" s="0" t="n">
        <f aca="false">INT((ROW()-3)/30)</f>
        <v>32</v>
      </c>
      <c r="E979" s="0" t="n">
        <f aca="false">2+30*D979</f>
        <v>962</v>
      </c>
      <c r="F979" s="8" t="n">
        <f aca="false">INDEX($F:$F,$E979)*(2*B979/INDEX($B:$B,$E979)-C979/INDEX($C:$C,$E979))</f>
        <v>4511.10298568148</v>
      </c>
      <c r="G979" s="9" t="n">
        <f aca="false">B979/B978-1</f>
        <v>-0.00726976384632971</v>
      </c>
      <c r="H979" s="9" t="n">
        <f aca="false">F979/F978-1</f>
        <v>-0.00495340866953575</v>
      </c>
      <c r="I979" s="9" t="n">
        <f aca="false">LN(B979/B978)</f>
        <v>-0.00729631734958601</v>
      </c>
      <c r="J979" s="9" t="n">
        <f aca="false">LN(F979/F978)</f>
        <v>-0.00496571746206879</v>
      </c>
      <c r="K979" s="9" t="n">
        <f aca="false">F979/F972-1</f>
        <v>-0.0116318812399197</v>
      </c>
      <c r="L979" s="9" t="n">
        <f aca="false">F979/F949-1</f>
        <v>-0.0125936812950371</v>
      </c>
      <c r="M979" s="9" t="n">
        <f aca="false">B979/B972-1</f>
        <v>-0.0119815299986431</v>
      </c>
      <c r="N979" s="9" t="n">
        <f aca="false">B979/B949-1</f>
        <v>-0.124821343532551</v>
      </c>
      <c r="O979" s="8" t="n">
        <f aca="false">MAX(O978,F979)</f>
        <v>5645.35730015574</v>
      </c>
      <c r="P979" s="9" t="n">
        <f aca="false">F979/O979-1</f>
        <v>-0.200918073767089</v>
      </c>
      <c r="Q979" s="8" t="n">
        <f aca="false">MAX(Q978,B979)</f>
        <v>67541.7555081824</v>
      </c>
      <c r="R979" s="9" t="n">
        <f aca="false">B979/Q979-1</f>
        <v>-0.706791256449854</v>
      </c>
      <c r="S979" s="9" t="n">
        <f aca="false">B979/INDEX($B:$B,$E979)-1</f>
        <v>-0.151373964785528</v>
      </c>
      <c r="T979" s="0" t="n">
        <f aca="false">IF(AND($A979&gt;=CrashTest!$B$3,$A979&lt;=CrashTest!$C$3),1,IF(AND($A979&gt;=CrashTest!$B$4,$A979&lt;=CrashTest!$C$4),2,IF(AND($A979&gt;=CrashTest!$B$5,$A979&lt;=CrashTest!$C$5),3,IF(AND($A979&gt;=CrashTest!$B$6,$A979&lt;=CrashTest!$C$6),4,IF(AND($A979&gt;=CrashTest!$B$7,$A979&lt;=CrashTest!$C$7),5,0)))))</f>
        <v>0</v>
      </c>
      <c r="U979" s="8" t="str">
        <f aca="false">IF(T979=0,"",IF(T978=T979,MAX(U978,B979),B979))</f>
        <v/>
      </c>
      <c r="V979" s="9" t="str">
        <f aca="false">IF(T979=0,"",B979/U979-1)</f>
        <v/>
      </c>
      <c r="W979" s="8" t="str">
        <f aca="false">IF(T979=0,"",IF(T978=T979,MAX(W978,F979),F979))</f>
        <v/>
      </c>
      <c r="X979" s="9" t="str">
        <f aca="false">IF(T979=0,"",F979/W979-1)</f>
        <v/>
      </c>
    </row>
    <row r="980" customFormat="false" ht="15" hidden="false" customHeight="false" outlineLevel="0" collapsed="false">
      <c r="A980" s="5" t="n">
        <v>44808</v>
      </c>
      <c r="B980" s="6" t="n">
        <v>19961.9118907072</v>
      </c>
      <c r="C980" s="7" t="n">
        <v>7030.161385</v>
      </c>
      <c r="D980" s="0" t="n">
        <f aca="false">INT((ROW()-3)/30)</f>
        <v>32</v>
      </c>
      <c r="E980" s="0" t="n">
        <f aca="false">2+30*D980</f>
        <v>962</v>
      </c>
      <c r="F980" s="8" t="n">
        <f aca="false">INDEX($F:$F,$E980)*(2*B980/INDEX($B:$B,$E980)-C980/INDEX($C:$C,$E980))</f>
        <v>4506.77729221132</v>
      </c>
      <c r="G980" s="9" t="n">
        <f aca="false">B980/B979-1</f>
        <v>0.00798222338215515</v>
      </c>
      <c r="H980" s="9" t="n">
        <f aca="false">F980/F979-1</f>
        <v>-0.000958899294448368</v>
      </c>
      <c r="I980" s="9" t="n">
        <f aca="false">LN(B980/B979)</f>
        <v>0.00795053396009278</v>
      </c>
      <c r="J980" s="9" t="n">
        <f aca="false">LN(F980/F979)</f>
        <v>-0.000959359332487094</v>
      </c>
      <c r="K980" s="9" t="n">
        <f aca="false">F980/F973-1</f>
        <v>-0.0185669776399592</v>
      </c>
      <c r="L980" s="9" t="n">
        <f aca="false">F980/F950-1</f>
        <v>-0.0182424857793797</v>
      </c>
      <c r="M980" s="9" t="n">
        <f aca="false">B980/B973-1</f>
        <v>0.0146577918342781</v>
      </c>
      <c r="N980" s="9" t="n">
        <f aca="false">B980/B950-1</f>
        <v>-0.141385162406005</v>
      </c>
      <c r="O980" s="8" t="n">
        <f aca="false">MAX(O979,F980)</f>
        <v>5645.35730015574</v>
      </c>
      <c r="P980" s="9" t="n">
        <f aca="false">F980/O980-1</f>
        <v>-0.20168431286236</v>
      </c>
      <c r="Q980" s="8" t="n">
        <f aca="false">MAX(Q979,B980)</f>
        <v>67541.7555081824</v>
      </c>
      <c r="R980" s="9" t="n">
        <f aca="false">B980/Q980-1</f>
        <v>-0.704450798761236</v>
      </c>
      <c r="S980" s="9" t="n">
        <f aca="false">B980/INDEX($B:$B,$E980)-1</f>
        <v>-0.144600042204533</v>
      </c>
      <c r="T980" s="0" t="n">
        <f aca="false">IF(AND($A980&gt;=CrashTest!$B$3,$A980&lt;=CrashTest!$C$3),1,IF(AND($A980&gt;=CrashTest!$B$4,$A980&lt;=CrashTest!$C$4),2,IF(AND($A980&gt;=CrashTest!$B$5,$A980&lt;=CrashTest!$C$5),3,IF(AND($A980&gt;=CrashTest!$B$6,$A980&lt;=CrashTest!$C$6),4,IF(AND($A980&gt;=CrashTest!$B$7,$A980&lt;=CrashTest!$C$7),5,0)))))</f>
        <v>0</v>
      </c>
      <c r="U980" s="8" t="str">
        <f aca="false">IF(T980=0,"",IF(T979=T980,MAX(U979,B980),B980))</f>
        <v/>
      </c>
      <c r="V980" s="9" t="str">
        <f aca="false">IF(T980=0,"",B980/U980-1)</f>
        <v/>
      </c>
      <c r="W980" s="8" t="str">
        <f aca="false">IF(T980=0,"",IF(T979=T980,MAX(W979,F980),F980))</f>
        <v/>
      </c>
      <c r="X980" s="9" t="str">
        <f aca="false">IF(T980=0,"",F980/W980-1)</f>
        <v/>
      </c>
    </row>
    <row r="981" customFormat="false" ht="15" hidden="false" customHeight="false" outlineLevel="0" collapsed="false">
      <c r="A981" s="5" t="n">
        <v>44809</v>
      </c>
      <c r="B981" s="6" t="n">
        <v>19797.7967884278</v>
      </c>
      <c r="C981" s="7" t="n">
        <v>6886.829159</v>
      </c>
      <c r="D981" s="0" t="n">
        <f aca="false">INT((ROW()-3)/30)</f>
        <v>32</v>
      </c>
      <c r="E981" s="0" t="n">
        <f aca="false">2+30*D981</f>
        <v>962</v>
      </c>
      <c r="F981" s="8" t="n">
        <f aca="false">INDEX($F:$F,$E981)*(2*B981/INDEX($B:$B,$E981)-C981/INDEX($C:$C,$E981))</f>
        <v>4513.25787486209</v>
      </c>
      <c r="G981" s="9" t="n">
        <f aca="false">B981/B980-1</f>
        <v>-0.00822141201594018</v>
      </c>
      <c r="H981" s="9" t="n">
        <f aca="false">F981/F980-1</f>
        <v>0.00143796381107397</v>
      </c>
      <c r="I981" s="9" t="n">
        <f aca="false">LN(B981/B980)</f>
        <v>-0.00825539420626872</v>
      </c>
      <c r="J981" s="9" t="n">
        <f aca="false">LN(F981/F980)</f>
        <v>0.00143693093115706</v>
      </c>
      <c r="K981" s="9" t="n">
        <f aca="false">F981/F974-1</f>
        <v>-0.00886558169725094</v>
      </c>
      <c r="L981" s="9" t="n">
        <f aca="false">F981/F951-1</f>
        <v>-0.0212439063665548</v>
      </c>
      <c r="M981" s="9" t="n">
        <f aca="false">B981/B974-1</f>
        <v>-0.0233419426901942</v>
      </c>
      <c r="N981" s="9" t="n">
        <f aca="false">B981/B951-1</f>
        <v>-0.139086797777789</v>
      </c>
      <c r="O981" s="8" t="n">
        <f aca="false">MAX(O980,F981)</f>
        <v>5645.35730015574</v>
      </c>
      <c r="P981" s="9" t="n">
        <f aca="false">F981/O981-1</f>
        <v>-0.200536363794444</v>
      </c>
      <c r="Q981" s="8" t="n">
        <f aca="false">MAX(Q980,B981)</f>
        <v>67541.7555081824</v>
      </c>
      <c r="R981" s="9" t="n">
        <f aca="false">B981/Q981-1</f>
        <v>-0.706880630515602</v>
      </c>
      <c r="S981" s="9" t="n">
        <f aca="false">B981/INDEX($B:$B,$E981)-1</f>
        <v>-0.151632637695987</v>
      </c>
      <c r="T981" s="0" t="n">
        <f aca="false">IF(AND($A981&gt;=CrashTest!$B$3,$A981&lt;=CrashTest!$C$3),1,IF(AND($A981&gt;=CrashTest!$B$4,$A981&lt;=CrashTest!$C$4),2,IF(AND($A981&gt;=CrashTest!$B$5,$A981&lt;=CrashTest!$C$5),3,IF(AND($A981&gt;=CrashTest!$B$6,$A981&lt;=CrashTest!$C$6),4,IF(AND($A981&gt;=CrashTest!$B$7,$A981&lt;=CrashTest!$C$7),5,0)))))</f>
        <v>0</v>
      </c>
      <c r="U981" s="8" t="str">
        <f aca="false">IF(T981=0,"",IF(T980=T981,MAX(U980,B981),B981))</f>
        <v/>
      </c>
      <c r="V981" s="9" t="str">
        <f aca="false">IF(T981=0,"",B981/U981-1)</f>
        <v/>
      </c>
      <c r="W981" s="8" t="str">
        <f aca="false">IF(T981=0,"",IF(T980=T981,MAX(W980,F981),F981))</f>
        <v/>
      </c>
      <c r="X981" s="9" t="str">
        <f aca="false">IF(T981=0,"",F981/W981-1)</f>
        <v/>
      </c>
    </row>
    <row r="982" customFormat="false" ht="15" hidden="false" customHeight="false" outlineLevel="0" collapsed="false">
      <c r="A982" s="5" t="n">
        <v>44810</v>
      </c>
      <c r="B982" s="6" t="n">
        <v>18846.150537405</v>
      </c>
      <c r="C982" s="7" t="n">
        <v>6111.428889</v>
      </c>
      <c r="D982" s="0" t="n">
        <f aca="false">INT((ROW()-3)/30)</f>
        <v>32</v>
      </c>
      <c r="E982" s="0" t="n">
        <f aca="false">2+30*D982</f>
        <v>962</v>
      </c>
      <c r="F982" s="8" t="n">
        <f aca="false">INDEX($F:$F,$E982)*(2*B982/INDEX($B:$B,$E982)-C982/INDEX($C:$C,$E982))</f>
        <v>4522.47107761895</v>
      </c>
      <c r="G982" s="9" t="n">
        <f aca="false">B982/B981-1</f>
        <v>-0.0480682906887425</v>
      </c>
      <c r="H982" s="9" t="n">
        <f aca="false">F982/F981-1</f>
        <v>0.00204136413480227</v>
      </c>
      <c r="I982" s="9" t="n">
        <f aca="false">LN(B982/B981)</f>
        <v>-0.0492619806805185</v>
      </c>
      <c r="J982" s="9" t="n">
        <f aca="false">LN(F982/F981)</f>
        <v>0.00203928338227138</v>
      </c>
      <c r="K982" s="9" t="n">
        <f aca="false">F982/F975-1</f>
        <v>-0.00546528535668556</v>
      </c>
      <c r="L982" s="9" t="n">
        <f aca="false">F982/F952-1</f>
        <v>-0.0189298008256538</v>
      </c>
      <c r="M982" s="9" t="n">
        <f aca="false">B982/B975-1</f>
        <v>-0.0493967106338817</v>
      </c>
      <c r="N982" s="9" t="n">
        <f aca="false">B982/B952-1</f>
        <v>-0.186040056662521</v>
      </c>
      <c r="O982" s="8" t="n">
        <f aca="false">MAX(O981,F982)</f>
        <v>5645.35730015574</v>
      </c>
      <c r="P982" s="9" t="n">
        <f aca="false">F982/O982-1</f>
        <v>-0.198904367400415</v>
      </c>
      <c r="Q982" s="8" t="n">
        <f aca="false">MAX(Q981,B982)</f>
        <v>67541.7555081824</v>
      </c>
      <c r="R982" s="9" t="n">
        <f aca="false">B982/Q982-1</f>
        <v>-0.720970377574479</v>
      </c>
      <c r="S982" s="9" t="n">
        <f aca="false">B982/INDEX($B:$B,$E982)-1</f>
        <v>-0.192412206678058</v>
      </c>
      <c r="T982" s="0" t="n">
        <f aca="false">IF(AND($A982&gt;=CrashTest!$B$3,$A982&lt;=CrashTest!$C$3),1,IF(AND($A982&gt;=CrashTest!$B$4,$A982&lt;=CrashTest!$C$4),2,IF(AND($A982&gt;=CrashTest!$B$5,$A982&lt;=CrashTest!$C$5),3,IF(AND($A982&gt;=CrashTest!$B$6,$A982&lt;=CrashTest!$C$6),4,IF(AND($A982&gt;=CrashTest!$B$7,$A982&lt;=CrashTest!$C$7),5,0)))))</f>
        <v>0</v>
      </c>
      <c r="U982" s="8" t="str">
        <f aca="false">IF(T982=0,"",IF(T981=T982,MAX(U981,B982),B982))</f>
        <v/>
      </c>
      <c r="V982" s="9" t="str">
        <f aca="false">IF(T982=0,"",B982/U982-1)</f>
        <v/>
      </c>
      <c r="W982" s="8" t="str">
        <f aca="false">IF(T982=0,"",IF(T981=T982,MAX(W981,F982),F982))</f>
        <v/>
      </c>
      <c r="X982" s="9" t="str">
        <f aca="false">IF(T982=0,"",F982/W982-1)</f>
        <v/>
      </c>
    </row>
    <row r="983" customFormat="false" ht="15" hidden="false" customHeight="false" outlineLevel="0" collapsed="false">
      <c r="A983" s="5" t="n">
        <v>44811</v>
      </c>
      <c r="B983" s="6" t="n">
        <v>19292.9070745178</v>
      </c>
      <c r="C983" s="7" t="n">
        <v>6502.941137</v>
      </c>
      <c r="D983" s="0" t="n">
        <f aca="false">INT((ROW()-3)/30)</f>
        <v>32</v>
      </c>
      <c r="E983" s="0" t="n">
        <f aca="false">2+30*D983</f>
        <v>962</v>
      </c>
      <c r="F983" s="8" t="n">
        <f aca="false">INDEX($F:$F,$E983)*(2*B983/INDEX($B:$B,$E983)-C983/INDEX($C:$C,$E983))</f>
        <v>4504.15204695239</v>
      </c>
      <c r="G983" s="9" t="n">
        <f aca="false">B983/B982-1</f>
        <v>0.0237054530699039</v>
      </c>
      <c r="H983" s="9" t="n">
        <f aca="false">F983/F982-1</f>
        <v>-0.00405066839613877</v>
      </c>
      <c r="I983" s="9" t="n">
        <f aca="false">LN(B983/B982)</f>
        <v>0.0234288417535716</v>
      </c>
      <c r="J983" s="9" t="n">
        <f aca="false">LN(F983/F982)</f>
        <v>-0.00405889457523044</v>
      </c>
      <c r="K983" s="9" t="n">
        <f aca="false">F983/F976-1</f>
        <v>-0.00720333529463646</v>
      </c>
      <c r="L983" s="9" t="n">
        <f aca="false">F983/F953-1</f>
        <v>-0.035484354572272</v>
      </c>
      <c r="M983" s="9" t="n">
        <f aca="false">B983/B976-1</f>
        <v>-0.0365431476651908</v>
      </c>
      <c r="N983" s="9" t="n">
        <f aca="false">B983/B953-1</f>
        <v>-0.189497969565127</v>
      </c>
      <c r="O983" s="8" t="n">
        <f aca="false">MAX(O982,F983)</f>
        <v>5645.35730015574</v>
      </c>
      <c r="P983" s="9" t="n">
        <f aca="false">F983/O983-1</f>
        <v>-0.202149340161671</v>
      </c>
      <c r="Q983" s="8" t="n">
        <f aca="false">MAX(Q982,B983)</f>
        <v>67541.7555081824</v>
      </c>
      <c r="R983" s="9" t="n">
        <f aca="false">B983/Q983-1</f>
        <v>-0.714355853954958</v>
      </c>
      <c r="S983" s="9" t="n">
        <f aca="false">B983/INDEX($B:$B,$E983)-1</f>
        <v>-0.173267972143638</v>
      </c>
      <c r="T983" s="0" t="n">
        <f aca="false">IF(AND($A983&gt;=CrashTest!$B$3,$A983&lt;=CrashTest!$C$3),1,IF(AND($A983&gt;=CrashTest!$B$4,$A983&lt;=CrashTest!$C$4),2,IF(AND($A983&gt;=CrashTest!$B$5,$A983&lt;=CrashTest!$C$5),3,IF(AND($A983&gt;=CrashTest!$B$6,$A983&lt;=CrashTest!$C$6),4,IF(AND($A983&gt;=CrashTest!$B$7,$A983&lt;=CrashTest!$C$7),5,0)))))</f>
        <v>0</v>
      </c>
      <c r="U983" s="8" t="str">
        <f aca="false">IF(T983=0,"",IF(T982=T983,MAX(U982,B983),B983))</f>
        <v/>
      </c>
      <c r="V983" s="9" t="str">
        <f aca="false">IF(T983=0,"",B983/U983-1)</f>
        <v/>
      </c>
      <c r="W983" s="8" t="str">
        <f aca="false">IF(T983=0,"",IF(T982=T983,MAX(W982,F983),F983))</f>
        <v/>
      </c>
      <c r="X983" s="9" t="str">
        <f aca="false">IF(T983=0,"",F983/W983-1)</f>
        <v/>
      </c>
    </row>
    <row r="984" customFormat="false" ht="15" hidden="false" customHeight="false" outlineLevel="0" collapsed="false">
      <c r="A984" s="5" t="n">
        <v>44812</v>
      </c>
      <c r="B984" s="6" t="n">
        <v>19319.1248512566</v>
      </c>
      <c r="C984" s="7" t="n">
        <v>6536.676496</v>
      </c>
      <c r="D984" s="0" t="n">
        <f aca="false">INT((ROW()-3)/30)</f>
        <v>32</v>
      </c>
      <c r="E984" s="0" t="n">
        <f aca="false">2+30*D984</f>
        <v>962</v>
      </c>
      <c r="F984" s="8" t="n">
        <f aca="false">INDEX($F:$F,$E984)*(2*B984/INDEX($B:$B,$E984)-C984/INDEX($C:$C,$E984))</f>
        <v>4497.60092114213</v>
      </c>
      <c r="G984" s="9" t="n">
        <f aca="false">B984/B983-1</f>
        <v>0.00135893344831528</v>
      </c>
      <c r="H984" s="9" t="n">
        <f aca="false">F984/F983-1</f>
        <v>-0.00145446373522995</v>
      </c>
      <c r="I984" s="9" t="n">
        <f aca="false">LN(B984/B983)</f>
        <v>0.00135801093391934</v>
      </c>
      <c r="J984" s="9" t="n">
        <f aca="false">LN(F984/F983)</f>
        <v>-0.00145552249435086</v>
      </c>
      <c r="K984" s="9" t="n">
        <f aca="false">F984/F977-1</f>
        <v>-0.00815402889428418</v>
      </c>
      <c r="L984" s="9" t="n">
        <f aca="false">F984/F954-1</f>
        <v>-0.0302421878276603</v>
      </c>
      <c r="M984" s="9" t="n">
        <f aca="false">B984/B977-1</f>
        <v>-0.0391106522317549</v>
      </c>
      <c r="N984" s="9" t="n">
        <f aca="false">B984/B954-1</f>
        <v>-0.166786778045146</v>
      </c>
      <c r="O984" s="8" t="n">
        <f aca="false">MAX(O983,F984)</f>
        <v>5645.35730015574</v>
      </c>
      <c r="P984" s="9" t="n">
        <f aca="false">F984/O984-1</f>
        <v>-0.203309785012535</v>
      </c>
      <c r="Q984" s="8" t="n">
        <f aca="false">MAX(Q983,B984)</f>
        <v>67541.7555081824</v>
      </c>
      <c r="R984" s="9" t="n">
        <f aca="false">B984/Q984-1</f>
        <v>-0.713967682570582</v>
      </c>
      <c r="S984" s="9" t="n">
        <f aca="false">B984/INDEX($B:$B,$E984)-1</f>
        <v>-0.17214449833819</v>
      </c>
      <c r="T984" s="0" t="n">
        <f aca="false">IF(AND($A984&gt;=CrashTest!$B$3,$A984&lt;=CrashTest!$C$3),1,IF(AND($A984&gt;=CrashTest!$B$4,$A984&lt;=CrashTest!$C$4),2,IF(AND($A984&gt;=CrashTest!$B$5,$A984&lt;=CrashTest!$C$5),3,IF(AND($A984&gt;=CrashTest!$B$6,$A984&lt;=CrashTest!$C$6),4,IF(AND($A984&gt;=CrashTest!$B$7,$A984&lt;=CrashTest!$C$7),5,0)))))</f>
        <v>0</v>
      </c>
      <c r="U984" s="8" t="str">
        <f aca="false">IF(T984=0,"",IF(T983=T984,MAX(U983,B984),B984))</f>
        <v/>
      </c>
      <c r="V984" s="9" t="str">
        <f aca="false">IF(T984=0,"",B984/U984-1)</f>
        <v/>
      </c>
      <c r="W984" s="8" t="str">
        <f aca="false">IF(T984=0,"",IF(T983=T984,MAX(W983,F984),F984))</f>
        <v/>
      </c>
      <c r="X984" s="9" t="str">
        <f aca="false">IF(T984=0,"",F984/W984-1)</f>
        <v/>
      </c>
    </row>
    <row r="985" customFormat="false" ht="15" hidden="false" customHeight="false" outlineLevel="0" collapsed="false">
      <c r="A985" s="5" t="n">
        <v>44813</v>
      </c>
      <c r="B985" s="6" t="n">
        <v>21363.3136152542</v>
      </c>
      <c r="C985" s="7" t="n">
        <v>8023.756497</v>
      </c>
      <c r="D985" s="0" t="n">
        <f aca="false">INT((ROW()-3)/30)</f>
        <v>32</v>
      </c>
      <c r="E985" s="0" t="n">
        <f aca="false">2+30*D985</f>
        <v>962</v>
      </c>
      <c r="F985" s="8" t="n">
        <f aca="false">INDEX($F:$F,$E985)*(2*B985/INDEX($B:$B,$E985)-C985/INDEX($C:$C,$E985))</f>
        <v>4568.66942324089</v>
      </c>
      <c r="G985" s="9" t="n">
        <f aca="false">B985/B984-1</f>
        <v>0.105811664852129</v>
      </c>
      <c r="H985" s="9" t="n">
        <f aca="false">F985/F984-1</f>
        <v>0.0158014246583507</v>
      </c>
      <c r="I985" s="9" t="n">
        <f aca="false">LN(B985/B984)</f>
        <v>0.10057960365619</v>
      </c>
      <c r="J985" s="9" t="n">
        <f aca="false">LN(F985/F984)</f>
        <v>0.0156778818828926</v>
      </c>
      <c r="K985" s="9" t="n">
        <f aca="false">F985/F978-1</f>
        <v>0.00774443654710977</v>
      </c>
      <c r="L985" s="9" t="n">
        <f aca="false">F985/F955-1</f>
        <v>-0.0225453489773927</v>
      </c>
      <c r="M985" s="9" t="n">
        <f aca="false">B985/B978-1</f>
        <v>0.0709041568592443</v>
      </c>
      <c r="N985" s="9" t="n">
        <f aca="false">B985/B955-1</f>
        <v>-0.106999064087485</v>
      </c>
      <c r="O985" s="8" t="n">
        <f aca="false">MAX(O984,F985)</f>
        <v>5645.35730015574</v>
      </c>
      <c r="P985" s="9" t="n">
        <f aca="false">F985/O985-1</f>
        <v>-0.190720944604365</v>
      </c>
      <c r="Q985" s="8" t="n">
        <f aca="false">MAX(Q984,B985)</f>
        <v>67541.7555081824</v>
      </c>
      <c r="R985" s="9" t="n">
        <f aca="false">B985/Q985-1</f>
        <v>-0.683702126861862</v>
      </c>
      <c r="S985" s="9" t="n">
        <f aca="false">B985/INDEX($B:$B,$E985)-1</f>
        <v>-0.0845477294503599</v>
      </c>
      <c r="T985" s="0" t="n">
        <f aca="false">IF(AND($A985&gt;=CrashTest!$B$3,$A985&lt;=CrashTest!$C$3),1,IF(AND($A985&gt;=CrashTest!$B$4,$A985&lt;=CrashTest!$C$4),2,IF(AND($A985&gt;=CrashTest!$B$5,$A985&lt;=CrashTest!$C$5),3,IF(AND($A985&gt;=CrashTest!$B$6,$A985&lt;=CrashTest!$C$6),4,IF(AND($A985&gt;=CrashTest!$B$7,$A985&lt;=CrashTest!$C$7),5,0)))))</f>
        <v>0</v>
      </c>
      <c r="U985" s="8" t="str">
        <f aca="false">IF(T985=0,"",IF(T984=T985,MAX(U984,B985),B985))</f>
        <v/>
      </c>
      <c r="V985" s="9" t="str">
        <f aca="false">IF(T985=0,"",B985/U985-1)</f>
        <v/>
      </c>
      <c r="W985" s="8" t="str">
        <f aca="false">IF(T985=0,"",IF(T984=T985,MAX(W984,F985),F985))</f>
        <v/>
      </c>
      <c r="X985" s="9" t="str">
        <f aca="false">IF(T985=0,"",F985/W985-1)</f>
        <v/>
      </c>
    </row>
    <row r="986" customFormat="false" ht="15" hidden="false" customHeight="false" outlineLevel="0" collapsed="false">
      <c r="A986" s="5" t="n">
        <v>44814</v>
      </c>
      <c r="B986" s="6" t="n">
        <v>21715.2107980713</v>
      </c>
      <c r="C986" s="7" t="n">
        <v>8228.231346</v>
      </c>
      <c r="D986" s="0" t="n">
        <f aca="false">INT((ROW()-3)/30)</f>
        <v>32</v>
      </c>
      <c r="E986" s="0" t="n">
        <f aca="false">2+30*D986</f>
        <v>962</v>
      </c>
      <c r="F986" s="8" t="n">
        <f aca="false">INDEX($F:$F,$E986)*(2*B986/INDEX($B:$B,$E986)-C986/INDEX($C:$C,$E986))</f>
        <v>4607.12395693034</v>
      </c>
      <c r="G986" s="9" t="n">
        <f aca="false">B986/B985-1</f>
        <v>0.0164720318745792</v>
      </c>
      <c r="H986" s="9" t="n">
        <f aca="false">F986/F985-1</f>
        <v>0.00841700944564572</v>
      </c>
      <c r="I986" s="9" t="n">
        <f aca="false">LN(B986/B985)</f>
        <v>0.0163378395656668</v>
      </c>
      <c r="J986" s="9" t="n">
        <f aca="false">LN(F986/F985)</f>
        <v>0.00838178394585989</v>
      </c>
      <c r="K986" s="9" t="n">
        <f aca="false">F986/F979-1</f>
        <v>0.0212854753158243</v>
      </c>
      <c r="L986" s="9" t="n">
        <f aca="false">F986/F956-1</f>
        <v>-0.018151334329671</v>
      </c>
      <c r="M986" s="9" t="n">
        <f aca="false">B986/B979-1</f>
        <v>0.0965155332461811</v>
      </c>
      <c r="N986" s="9" t="n">
        <f aca="false">B986/B956-1</f>
        <v>-0.0927211309541807</v>
      </c>
      <c r="O986" s="8" t="n">
        <f aca="false">MAX(O985,F986)</f>
        <v>5645.35730015574</v>
      </c>
      <c r="P986" s="9" t="n">
        <f aca="false">F986/O986-1</f>
        <v>-0.183909235150937</v>
      </c>
      <c r="Q986" s="8" t="n">
        <f aca="false">MAX(Q985,B986)</f>
        <v>67541.7555081824</v>
      </c>
      <c r="R986" s="9" t="n">
        <f aca="false">B986/Q986-1</f>
        <v>-0.678492058213669</v>
      </c>
      <c r="S986" s="9" t="n">
        <f aca="false">B986/INDEX($B:$B,$E986)-1</f>
        <v>-0.0694683704702103</v>
      </c>
      <c r="T986" s="0" t="n">
        <f aca="false">IF(AND($A986&gt;=CrashTest!$B$3,$A986&lt;=CrashTest!$C$3),1,IF(AND($A986&gt;=CrashTest!$B$4,$A986&lt;=CrashTest!$C$4),2,IF(AND($A986&gt;=CrashTest!$B$5,$A986&lt;=CrashTest!$C$5),3,IF(AND($A986&gt;=CrashTest!$B$6,$A986&lt;=CrashTest!$C$6),4,IF(AND($A986&gt;=CrashTest!$B$7,$A986&lt;=CrashTest!$C$7),5,0)))))</f>
        <v>0</v>
      </c>
      <c r="U986" s="8" t="str">
        <f aca="false">IF(T986=0,"",IF(T985=T986,MAX(U985,B986),B986))</f>
        <v/>
      </c>
      <c r="V986" s="9" t="str">
        <f aca="false">IF(T986=0,"",B986/U986-1)</f>
        <v/>
      </c>
      <c r="W986" s="8" t="str">
        <f aca="false">IF(T986=0,"",IF(T985=T986,MAX(W985,F986),F986))</f>
        <v/>
      </c>
      <c r="X986" s="9" t="str">
        <f aca="false">IF(T986=0,"",F986/W986-1)</f>
        <v/>
      </c>
    </row>
    <row r="987" customFormat="false" ht="15" hidden="false" customHeight="false" outlineLevel="0" collapsed="false">
      <c r="A987" s="5" t="n">
        <v>44815</v>
      </c>
      <c r="B987" s="6" t="n">
        <v>21732.7705686733</v>
      </c>
      <c r="C987" s="7" t="n">
        <v>8372.821834</v>
      </c>
      <c r="D987" s="0" t="n">
        <f aca="false">INT((ROW()-3)/30)</f>
        <v>32</v>
      </c>
      <c r="E987" s="0" t="n">
        <f aca="false">2+30*D987</f>
        <v>962</v>
      </c>
      <c r="F987" s="8" t="n">
        <f aca="false">INDEX($F:$F,$E987)*(2*B987/INDEX($B:$B,$E987)-C987/INDEX($C:$C,$E987))</f>
        <v>4540.64661679197</v>
      </c>
      <c r="G987" s="9" t="n">
        <f aca="false">B987/B986-1</f>
        <v>0.000808639196058669</v>
      </c>
      <c r="H987" s="9" t="n">
        <f aca="false">F987/F986-1</f>
        <v>-0.0144292493016984</v>
      </c>
      <c r="I987" s="9" t="n">
        <f aca="false">LN(B987/B986)</f>
        <v>0.000808312423532817</v>
      </c>
      <c r="J987" s="9" t="n">
        <f aca="false">LN(F987/F986)</f>
        <v>-0.0145343632886341</v>
      </c>
      <c r="K987" s="9" t="n">
        <f aca="false">F987/F980-1</f>
        <v>0.00751519819698565</v>
      </c>
      <c r="L987" s="9" t="n">
        <f aca="false">F987/F957-1</f>
        <v>-0.0422268061171976</v>
      </c>
      <c r="M987" s="9" t="n">
        <f aca="false">B987/B980-1</f>
        <v>0.0887118772821796</v>
      </c>
      <c r="N987" s="9" t="n">
        <f aca="false">B987/B957-1</f>
        <v>-0.109177920905875</v>
      </c>
      <c r="O987" s="8" t="n">
        <f aca="false">MAX(O986,F987)</f>
        <v>5645.35730015574</v>
      </c>
      <c r="P987" s="9" t="n">
        <f aca="false">F987/O987-1</f>
        <v>-0.195684812249758</v>
      </c>
      <c r="Q987" s="8" t="n">
        <f aca="false">MAX(Q986,B987)</f>
        <v>67541.7555081824</v>
      </c>
      <c r="R987" s="9" t="n">
        <f aca="false">B987/Q987-1</f>
        <v>-0.678232074290097</v>
      </c>
      <c r="S987" s="9" t="n">
        <f aca="false">B987/INDEX($B:$B,$E987)-1</f>
        <v>-0.0687159061214</v>
      </c>
      <c r="T987" s="0" t="n">
        <f aca="false">IF(AND($A987&gt;=CrashTest!$B$3,$A987&lt;=CrashTest!$C$3),1,IF(AND($A987&gt;=CrashTest!$B$4,$A987&lt;=CrashTest!$C$4),2,IF(AND($A987&gt;=CrashTest!$B$5,$A987&lt;=CrashTest!$C$5),3,IF(AND($A987&gt;=CrashTest!$B$6,$A987&lt;=CrashTest!$C$6),4,IF(AND($A987&gt;=CrashTest!$B$7,$A987&lt;=CrashTest!$C$7),5,0)))))</f>
        <v>0</v>
      </c>
      <c r="U987" s="8" t="str">
        <f aca="false">IF(T987=0,"",IF(T986=T987,MAX(U986,B987),B987))</f>
        <v/>
      </c>
      <c r="V987" s="9" t="str">
        <f aca="false">IF(T987=0,"",B987/U987-1)</f>
        <v/>
      </c>
      <c r="W987" s="8" t="str">
        <f aca="false">IF(T987=0,"",IF(T986=T987,MAX(W986,F987),F987))</f>
        <v/>
      </c>
      <c r="X987" s="9" t="str">
        <f aca="false">IF(T987=0,"",F987/W987-1)</f>
        <v/>
      </c>
    </row>
    <row r="988" customFormat="false" ht="15" hidden="false" customHeight="false" outlineLevel="0" collapsed="false">
      <c r="A988" s="5" t="n">
        <v>44816</v>
      </c>
      <c r="B988" s="6" t="n">
        <v>22365.2145601987</v>
      </c>
      <c r="C988" s="7" t="n">
        <v>8744.59419</v>
      </c>
      <c r="D988" s="0" t="n">
        <f aca="false">INT((ROW()-3)/30)</f>
        <v>32</v>
      </c>
      <c r="E988" s="0" t="n">
        <f aca="false">2+30*D988</f>
        <v>962</v>
      </c>
      <c r="F988" s="8" t="n">
        <f aca="false">INDEX($F:$F,$E988)*(2*B988/INDEX($B:$B,$E988)-C988/INDEX($C:$C,$E988))</f>
        <v>4607.57945416175</v>
      </c>
      <c r="G988" s="9" t="n">
        <f aca="false">B988/B987-1</f>
        <v>0.0291009372011242</v>
      </c>
      <c r="H988" s="9" t="n">
        <f aca="false">F988/F987-1</f>
        <v>0.0147408162357887</v>
      </c>
      <c r="I988" s="9" t="n">
        <f aca="false">LN(B988/B987)</f>
        <v>0.0286855445592554</v>
      </c>
      <c r="J988" s="9" t="n">
        <f aca="false">LN(F988/F987)</f>
        <v>0.014633226423227</v>
      </c>
      <c r="K988" s="9" t="n">
        <f aca="false">F988/F981-1</f>
        <v>0.0208987790892716</v>
      </c>
      <c r="L988" s="9" t="n">
        <f aca="false">F988/F958-1</f>
        <v>-0.0314199984814414</v>
      </c>
      <c r="M988" s="9" t="n">
        <f aca="false">B988/B981-1</f>
        <v>0.129681994375839</v>
      </c>
      <c r="N988" s="9" t="n">
        <f aca="false">B988/B958-1</f>
        <v>-0.0843768621324545</v>
      </c>
      <c r="O988" s="8" t="n">
        <f aca="false">MAX(O987,F988)</f>
        <v>5645.35730015574</v>
      </c>
      <c r="P988" s="9" t="n">
        <f aca="false">F988/O988-1</f>
        <v>-0.183828549871478</v>
      </c>
      <c r="Q988" s="8" t="n">
        <f aca="false">MAX(Q987,B988)</f>
        <v>67541.7555081824</v>
      </c>
      <c r="R988" s="9" t="n">
        <f aca="false">B988/Q988-1</f>
        <v>-0.668868326090677</v>
      </c>
      <c r="S988" s="9" t="n">
        <f aca="false">B988/INDEX($B:$B,$E988)-1</f>
        <v>-0.0416146661890331</v>
      </c>
      <c r="T988" s="0" t="n">
        <f aca="false">IF(AND($A988&gt;=CrashTest!$B$3,$A988&lt;=CrashTest!$C$3),1,IF(AND($A988&gt;=CrashTest!$B$4,$A988&lt;=CrashTest!$C$4),2,IF(AND($A988&gt;=CrashTest!$B$5,$A988&lt;=CrashTest!$C$5),3,IF(AND($A988&gt;=CrashTest!$B$6,$A988&lt;=CrashTest!$C$6),4,IF(AND($A988&gt;=CrashTest!$B$7,$A988&lt;=CrashTest!$C$7),5,0)))))</f>
        <v>0</v>
      </c>
      <c r="U988" s="8" t="str">
        <f aca="false">IF(T988=0,"",IF(T987=T988,MAX(U987,B988),B988))</f>
        <v/>
      </c>
      <c r="V988" s="9" t="str">
        <f aca="false">IF(T988=0,"",B988/U988-1)</f>
        <v/>
      </c>
      <c r="W988" s="8" t="str">
        <f aca="false">IF(T988=0,"",IF(T987=T988,MAX(W987,F988),F988))</f>
        <v/>
      </c>
      <c r="X988" s="9" t="str">
        <f aca="false">IF(T988=0,"",F988/W988-1)</f>
        <v/>
      </c>
    </row>
    <row r="989" customFormat="false" ht="15" hidden="false" customHeight="false" outlineLevel="0" collapsed="false">
      <c r="A989" s="5" t="n">
        <v>44817</v>
      </c>
      <c r="B989" s="6" t="n">
        <v>20165.0421607247</v>
      </c>
      <c r="C989" s="7" t="n">
        <v>7210.589417</v>
      </c>
      <c r="D989" s="0" t="n">
        <f aca="false">INT((ROW()-3)/30)</f>
        <v>32</v>
      </c>
      <c r="E989" s="0" t="n">
        <f aca="false">2+30*D989</f>
        <v>962</v>
      </c>
      <c r="F989" s="8" t="n">
        <f aca="false">INDEX($F:$F,$E989)*(2*B989/INDEX($B:$B,$E989)-C989/INDEX($C:$C,$E989))</f>
        <v>4497.21835728967</v>
      </c>
      <c r="G989" s="9" t="n">
        <f aca="false">B989/B988-1</f>
        <v>-0.0983747503763922</v>
      </c>
      <c r="H989" s="9" t="n">
        <f aca="false">F989/F988-1</f>
        <v>-0.0239520767834833</v>
      </c>
      <c r="I989" s="9" t="n">
        <f aca="false">LN(B989/B988)</f>
        <v>-0.10355631129866</v>
      </c>
      <c r="J989" s="9" t="n">
        <f aca="false">LN(F989/F988)</f>
        <v>-0.0242435921182243</v>
      </c>
      <c r="K989" s="9" t="n">
        <f aca="false">F989/F982-1</f>
        <v>-0.00558383235533622</v>
      </c>
      <c r="L989" s="9" t="n">
        <f aca="false">F989/F959-1</f>
        <v>-0.0585096836781566</v>
      </c>
      <c r="M989" s="9" t="n">
        <f aca="false">B989/B982-1</f>
        <v>0.0699820167891594</v>
      </c>
      <c r="N989" s="9" t="n">
        <f aca="false">B989/B959-1</f>
        <v>-0.170647588941512</v>
      </c>
      <c r="O989" s="8" t="n">
        <f aca="false">MAX(O988,F989)</f>
        <v>5645.35730015574</v>
      </c>
      <c r="P989" s="9" t="n">
        <f aca="false">F989/O989-1</f>
        <v>-0.203377551113443</v>
      </c>
      <c r="Q989" s="8" t="n">
        <f aca="false">MAX(Q988,B989)</f>
        <v>67541.7555081824</v>
      </c>
      <c r="R989" s="9" t="n">
        <f aca="false">B989/Q989-1</f>
        <v>-0.701443321853223</v>
      </c>
      <c r="S989" s="9" t="n">
        <f aca="false">B989/INDEX($B:$B,$E989)-1</f>
        <v>-0.135895584167082</v>
      </c>
      <c r="T989" s="0" t="n">
        <f aca="false">IF(AND($A989&gt;=CrashTest!$B$3,$A989&lt;=CrashTest!$C$3),1,IF(AND($A989&gt;=CrashTest!$B$4,$A989&lt;=CrashTest!$C$4),2,IF(AND($A989&gt;=CrashTest!$B$5,$A989&lt;=CrashTest!$C$5),3,IF(AND($A989&gt;=CrashTest!$B$6,$A989&lt;=CrashTest!$C$6),4,IF(AND($A989&gt;=CrashTest!$B$7,$A989&lt;=CrashTest!$C$7),5,0)))))</f>
        <v>0</v>
      </c>
      <c r="U989" s="8" t="str">
        <f aca="false">IF(T989=0,"",IF(T988=T989,MAX(U988,B989),B989))</f>
        <v/>
      </c>
      <c r="V989" s="9" t="str">
        <f aca="false">IF(T989=0,"",B989/U989-1)</f>
        <v/>
      </c>
      <c r="W989" s="8" t="str">
        <f aca="false">IF(T989=0,"",IF(T988=T989,MAX(W988,F989),F989))</f>
        <v/>
      </c>
      <c r="X989" s="9" t="str">
        <f aca="false">IF(T989=0,"",F989/W989-1)</f>
        <v/>
      </c>
    </row>
    <row r="990" customFormat="false" ht="15" hidden="false" customHeight="false" outlineLevel="0" collapsed="false">
      <c r="A990" s="5" t="n">
        <v>44818</v>
      </c>
      <c r="B990" s="6" t="n">
        <v>20246.3660424313</v>
      </c>
      <c r="C990" s="7" t="n">
        <v>7267.993439</v>
      </c>
      <c r="D990" s="0" t="n">
        <f aca="false">INT((ROW()-3)/30)</f>
        <v>32</v>
      </c>
      <c r="E990" s="0" t="n">
        <f aca="false">2+30*D990</f>
        <v>962</v>
      </c>
      <c r="F990" s="8" t="n">
        <f aca="false">INDEX($F:$F,$E990)*(2*B990/INDEX($B:$B,$E990)-C990/INDEX($C:$C,$E990))</f>
        <v>4500.93960320162</v>
      </c>
      <c r="G990" s="9" t="n">
        <f aca="false">B990/B989-1</f>
        <v>0.0040329140429467</v>
      </c>
      <c r="H990" s="9" t="n">
        <f aca="false">F990/F989-1</f>
        <v>0.000827455021373158</v>
      </c>
      <c r="I990" s="9" t="n">
        <f aca="false">LN(B990/B989)</f>
        <v>0.00402480364349105</v>
      </c>
      <c r="J990" s="9" t="n">
        <f aca="false">LN(F990/F989)</f>
        <v>0.000827112869197642</v>
      </c>
      <c r="K990" s="9" t="n">
        <f aca="false">F990/F983-1</f>
        <v>-0.000713218318848963</v>
      </c>
      <c r="L990" s="9" t="n">
        <f aca="false">F990/F960-1</f>
        <v>-0.0563345818708253</v>
      </c>
      <c r="M990" s="9" t="n">
        <f aca="false">B990/B983-1</f>
        <v>0.0494201814288959</v>
      </c>
      <c r="N990" s="9" t="n">
        <f aca="false">B990/B960-1</f>
        <v>-0.15934210538858</v>
      </c>
      <c r="O990" s="8" t="n">
        <f aca="false">MAX(O989,F990)</f>
        <v>5645.35730015574</v>
      </c>
      <c r="P990" s="9" t="n">
        <f aca="false">F990/O990-1</f>
        <v>-0.202718381867973</v>
      </c>
      <c r="Q990" s="8" t="n">
        <f aca="false">MAX(Q989,B990)</f>
        <v>67541.7555081824</v>
      </c>
      <c r="R990" s="9" t="n">
        <f aca="false">B990/Q990-1</f>
        <v>-0.70023926843331</v>
      </c>
      <c r="S990" s="9" t="n">
        <f aca="false">B990/INDEX($B:$B,$E990)-1</f>
        <v>-0.132410725333898</v>
      </c>
      <c r="T990" s="0" t="n">
        <f aca="false">IF(AND($A990&gt;=CrashTest!$B$3,$A990&lt;=CrashTest!$C$3),1,IF(AND($A990&gt;=CrashTest!$B$4,$A990&lt;=CrashTest!$C$4),2,IF(AND($A990&gt;=CrashTest!$B$5,$A990&lt;=CrashTest!$C$5),3,IF(AND($A990&gt;=CrashTest!$B$6,$A990&lt;=CrashTest!$C$6),4,IF(AND($A990&gt;=CrashTest!$B$7,$A990&lt;=CrashTest!$C$7),5,0)))))</f>
        <v>0</v>
      </c>
      <c r="U990" s="8" t="str">
        <f aca="false">IF(T990=0,"",IF(T989=T990,MAX(U989,B990),B990))</f>
        <v/>
      </c>
      <c r="V990" s="9" t="str">
        <f aca="false">IF(T990=0,"",B990/U990-1)</f>
        <v/>
      </c>
      <c r="W990" s="8" t="str">
        <f aca="false">IF(T990=0,"",IF(T989=T990,MAX(W989,F990),F990))</f>
        <v/>
      </c>
      <c r="X990" s="9" t="str">
        <f aca="false">IF(T990=0,"",F990/W990-1)</f>
        <v/>
      </c>
    </row>
    <row r="991" customFormat="false" ht="15" hidden="false" customHeight="false" outlineLevel="0" collapsed="false">
      <c r="A991" s="5" t="n">
        <v>44819</v>
      </c>
      <c r="B991" s="6" t="n">
        <v>19696.8698661601</v>
      </c>
      <c r="C991" s="7" t="n">
        <v>6851.148834</v>
      </c>
      <c r="D991" s="0" t="n">
        <f aca="false">INT((ROW()-3)/30)</f>
        <v>32</v>
      </c>
      <c r="E991" s="0" t="n">
        <f aca="false">2+30*D991</f>
        <v>962</v>
      </c>
      <c r="F991" s="8" t="n">
        <f aca="false">INDEX($F:$F,$E991)*(2*B991/INDEX($B:$B,$E991)-C991/INDEX($C:$C,$E991))</f>
        <v>4490.54094318762</v>
      </c>
      <c r="G991" s="9" t="n">
        <f aca="false">B991/B990-1</f>
        <v>-0.0271404841303171</v>
      </c>
      <c r="H991" s="9" t="n">
        <f aca="false">F991/F990-1</f>
        <v>-0.00231033093770128</v>
      </c>
      <c r="I991" s="9" t="n">
        <f aca="false">LN(B991/B990)</f>
        <v>-0.0275155896769288</v>
      </c>
      <c r="J991" s="9" t="n">
        <f aca="false">LN(F991/F990)</f>
        <v>-0.00231300386992106</v>
      </c>
      <c r="K991" s="9" t="n">
        <f aca="false">F991/F984-1</f>
        <v>-0.00156972085302798</v>
      </c>
      <c r="L991" s="9" t="n">
        <f aca="false">F991/F961-1</f>
        <v>-0.0617149754978187</v>
      </c>
      <c r="M991" s="9" t="n">
        <f aca="false">B991/B984-1</f>
        <v>0.019552905103718</v>
      </c>
      <c r="N991" s="9" t="n">
        <f aca="false">B991/B961-1</f>
        <v>-0.174786587687828</v>
      </c>
      <c r="O991" s="8" t="n">
        <f aca="false">MAX(O990,F991)</f>
        <v>5645.35730015574</v>
      </c>
      <c r="P991" s="9" t="n">
        <f aca="false">F991/O991-1</f>
        <v>-0.204560366256404</v>
      </c>
      <c r="Q991" s="8" t="n">
        <f aca="false">MAX(Q990,B991)</f>
        <v>67541.7555081824</v>
      </c>
      <c r="R991" s="9" t="n">
        <f aca="false">B991/Q991-1</f>
        <v>-0.708374919811288</v>
      </c>
      <c r="S991" s="9" t="n">
        <f aca="false">B991/INDEX($B:$B,$E991)-1</f>
        <v>-0.155957518274606</v>
      </c>
      <c r="T991" s="0" t="n">
        <f aca="false">IF(AND($A991&gt;=CrashTest!$B$3,$A991&lt;=CrashTest!$C$3),1,IF(AND($A991&gt;=CrashTest!$B$4,$A991&lt;=CrashTest!$C$4),2,IF(AND($A991&gt;=CrashTest!$B$5,$A991&lt;=CrashTest!$C$5),3,IF(AND($A991&gt;=CrashTest!$B$6,$A991&lt;=CrashTest!$C$6),4,IF(AND($A991&gt;=CrashTest!$B$7,$A991&lt;=CrashTest!$C$7),5,0)))))</f>
        <v>0</v>
      </c>
      <c r="U991" s="8" t="str">
        <f aca="false">IF(T991=0,"",IF(T990=T991,MAX(U990,B991),B991))</f>
        <v/>
      </c>
      <c r="V991" s="9" t="str">
        <f aca="false">IF(T991=0,"",B991/U991-1)</f>
        <v/>
      </c>
      <c r="W991" s="8" t="str">
        <f aca="false">IF(T991=0,"",IF(T990=T991,MAX(W990,F991),F991))</f>
        <v/>
      </c>
      <c r="X991" s="9" t="str">
        <f aca="false">IF(T991=0,"",F991/W991-1)</f>
        <v/>
      </c>
    </row>
    <row r="992" customFormat="false" ht="15" hidden="false" customHeight="false" outlineLevel="0" collapsed="false">
      <c r="A992" s="5" t="n">
        <v>44820</v>
      </c>
      <c r="B992" s="6" t="n">
        <v>19741.5776168907</v>
      </c>
      <c r="C992" s="7" t="n">
        <v>6874.705846</v>
      </c>
      <c r="D992" s="0" t="n">
        <f aca="false">INT((ROW()-3)/30)</f>
        <v>32</v>
      </c>
      <c r="E992" s="0" t="n">
        <f aca="false">2+30*D992</f>
        <v>962</v>
      </c>
      <c r="F992" s="8" t="n">
        <f aca="false">INDEX($F:$F,$E992)*(2*B992/INDEX($B:$B,$E992)-C992/INDEX($C:$C,$E992))</f>
        <v>4496.65870278599</v>
      </c>
      <c r="G992" s="9" t="n">
        <f aca="false">B992/B991-1</f>
        <v>0.00226978961806545</v>
      </c>
      <c r="H992" s="9" t="n">
        <f aca="false">F992/F991-1</f>
        <v>0.00136236584317451</v>
      </c>
      <c r="I992" s="9" t="n">
        <f aca="false">LN(B992/B991)</f>
        <v>0.0022672175369304</v>
      </c>
      <c r="J992" s="9" t="n">
        <f aca="false">LN(F992/F991)</f>
        <v>0.00136143866483771</v>
      </c>
      <c r="K992" s="9" t="n">
        <f aca="false">F992/F985-1</f>
        <v>-0.0157618583845387</v>
      </c>
      <c r="L992" s="9" t="n">
        <f aca="false">F992/F962-1</f>
        <v>-0.0484725305044385</v>
      </c>
      <c r="M992" s="9" t="n">
        <f aca="false">B992/B985-1</f>
        <v>-0.0759121935655862</v>
      </c>
      <c r="N992" s="9" t="n">
        <f aca="false">B992/B962-1</f>
        <v>-0.15404171941238</v>
      </c>
      <c r="O992" s="8" t="n">
        <f aca="false">MAX(O991,F992)</f>
        <v>5645.35730015574</v>
      </c>
      <c r="P992" s="9" t="n">
        <f aca="false">F992/O992-1</f>
        <v>-0.203476686469085</v>
      </c>
      <c r="Q992" s="8" t="n">
        <f aca="false">MAX(Q991,B992)</f>
        <v>67541.7555081824</v>
      </c>
      <c r="R992" s="9" t="n">
        <f aca="false">B992/Q992-1</f>
        <v>-0.707712992231908</v>
      </c>
      <c r="S992" s="9" t="n">
        <f aca="false">B992/INDEX($B:$B,$E992)-1</f>
        <v>-0.15404171941238</v>
      </c>
      <c r="T992" s="0" t="n">
        <f aca="false">IF(AND($A992&gt;=CrashTest!$B$3,$A992&lt;=CrashTest!$C$3),1,IF(AND($A992&gt;=CrashTest!$B$4,$A992&lt;=CrashTest!$C$4),2,IF(AND($A992&gt;=CrashTest!$B$5,$A992&lt;=CrashTest!$C$5),3,IF(AND($A992&gt;=CrashTest!$B$6,$A992&lt;=CrashTest!$C$6),4,IF(AND($A992&gt;=CrashTest!$B$7,$A992&lt;=CrashTest!$C$7),5,0)))))</f>
        <v>0</v>
      </c>
      <c r="U992" s="8" t="str">
        <f aca="false">IF(T992=0,"",IF(T991=T992,MAX(U991,B992),B992))</f>
        <v/>
      </c>
      <c r="V992" s="9" t="str">
        <f aca="false">IF(T992=0,"",B992/U992-1)</f>
        <v/>
      </c>
      <c r="W992" s="8" t="str">
        <f aca="false">IF(T992=0,"",IF(T991=T992,MAX(W991,F992),F992))</f>
        <v/>
      </c>
      <c r="X992" s="9" t="str">
        <f aca="false">IF(T992=0,"",F992/W992-1)</f>
        <v/>
      </c>
    </row>
    <row r="993" customFormat="false" ht="15" hidden="false" customHeight="false" outlineLevel="0" collapsed="false">
      <c r="A993" s="5" t="n">
        <v>44821</v>
      </c>
      <c r="B993" s="6" t="n">
        <v>20120.7023459965</v>
      </c>
      <c r="C993" s="7" t="n">
        <v>7065.127343</v>
      </c>
      <c r="D993" s="0" t="n">
        <f aca="false">INT((ROW()-3)/30)</f>
        <v>33</v>
      </c>
      <c r="E993" s="0" t="n">
        <f aca="false">2+30*D993</f>
        <v>992</v>
      </c>
      <c r="F993" s="8" t="n">
        <f aca="false">INDEX($F:$F,$E993)*(2*B993/INDEX($B:$B,$E993)-C993/INDEX($C:$C,$E993))</f>
        <v>4544.81746612559</v>
      </c>
      <c r="G993" s="9" t="n">
        <f aca="false">B993/B992-1</f>
        <v>0.0192043785184333</v>
      </c>
      <c r="H993" s="9" t="n">
        <f aca="false">F993/F992-1</f>
        <v>0.0107098996216368</v>
      </c>
      <c r="I993" s="9" t="n">
        <f aca="false">LN(B993/B992)</f>
        <v>0.0190223018611034</v>
      </c>
      <c r="J993" s="9" t="n">
        <f aca="false">LN(F993/F992)</f>
        <v>0.0106529548676048</v>
      </c>
      <c r="K993" s="9" t="n">
        <f aca="false">F993/F986-1</f>
        <v>-0.013523944957249</v>
      </c>
      <c r="L993" s="9" t="n">
        <f aca="false">F993/F963-1</f>
        <v>-0.0392848218486317</v>
      </c>
      <c r="M993" s="9" t="n">
        <f aca="false">B993/B986-1</f>
        <v>-0.0734281820656525</v>
      </c>
      <c r="N993" s="9" t="n">
        <f aca="false">B993/B963-1</f>
        <v>-0.133519033553155</v>
      </c>
      <c r="O993" s="8" t="n">
        <f aca="false">MAX(O992,F993)</f>
        <v>5645.35730015574</v>
      </c>
      <c r="P993" s="9" t="n">
        <f aca="false">F993/O993-1</f>
        <v>-0.194946001734875</v>
      </c>
      <c r="Q993" s="8" t="n">
        <f aca="false">MAX(Q992,B993)</f>
        <v>67541.7555081824</v>
      </c>
      <c r="R993" s="9" t="n">
        <f aca="false">B993/Q993-1</f>
        <v>-0.702099801898709</v>
      </c>
      <c r="S993" s="9" t="n">
        <f aca="false">B993/INDEX($B:$B,$E993)-1</f>
        <v>0.0192043785184333</v>
      </c>
      <c r="T993" s="0" t="n">
        <f aca="false">IF(AND($A993&gt;=CrashTest!$B$3,$A993&lt;=CrashTest!$C$3),1,IF(AND($A993&gt;=CrashTest!$B$4,$A993&lt;=CrashTest!$C$4),2,IF(AND($A993&gt;=CrashTest!$B$5,$A993&lt;=CrashTest!$C$5),3,IF(AND($A993&gt;=CrashTest!$B$6,$A993&lt;=CrashTest!$C$6),4,IF(AND($A993&gt;=CrashTest!$B$7,$A993&lt;=CrashTest!$C$7),5,0)))))</f>
        <v>0</v>
      </c>
      <c r="U993" s="8" t="str">
        <f aca="false">IF(T993=0,"",IF(T992=T993,MAX(U992,B993),B993))</f>
        <v/>
      </c>
      <c r="V993" s="9" t="str">
        <f aca="false">IF(T993=0,"",B993/U993-1)</f>
        <v/>
      </c>
      <c r="W993" s="8" t="str">
        <f aca="false">IF(T993=0,"",IF(T992=T993,MAX(W992,F993),F993))</f>
        <v/>
      </c>
      <c r="X993" s="9" t="str">
        <f aca="false">IF(T993=0,"",F993/W993-1)</f>
        <v/>
      </c>
    </row>
    <row r="994" customFormat="false" ht="15" hidden="false" customHeight="false" outlineLevel="0" collapsed="false">
      <c r="A994" s="5" t="n">
        <v>44822</v>
      </c>
      <c r="B994" s="6" t="n">
        <v>19427.1002626534</v>
      </c>
      <c r="C994" s="7" t="n">
        <v>6638.015722</v>
      </c>
      <c r="D994" s="0" t="n">
        <f aca="false">INT((ROW()-3)/30)</f>
        <v>33</v>
      </c>
      <c r="E994" s="0" t="n">
        <f aca="false">2+30*D994</f>
        <v>992</v>
      </c>
      <c r="F994" s="8" t="n">
        <f aca="false">INDEX($F:$F,$E994)*(2*B994/INDEX($B:$B,$E994)-C994/INDEX($C:$C,$E994))</f>
        <v>4508.21391518002</v>
      </c>
      <c r="G994" s="9" t="n">
        <f aca="false">B994/B993-1</f>
        <v>-0.0344720612340408</v>
      </c>
      <c r="H994" s="9" t="n">
        <f aca="false">F994/F993-1</f>
        <v>-0.00805391002353584</v>
      </c>
      <c r="I994" s="9" t="n">
        <f aca="false">LN(B994/B993)</f>
        <v>-0.0350802404364746</v>
      </c>
      <c r="J994" s="9" t="n">
        <f aca="false">LN(F994/F993)</f>
        <v>-0.00808651795578557</v>
      </c>
      <c r="K994" s="9" t="n">
        <f aca="false">F994/F987-1</f>
        <v>-0.00714274955729932</v>
      </c>
      <c r="L994" s="9" t="n">
        <f aca="false">F994/F964-1</f>
        <v>-0.0292045072794949</v>
      </c>
      <c r="M994" s="9" t="n">
        <f aca="false">B994/B987-1</f>
        <v>-0.106091871661472</v>
      </c>
      <c r="N994" s="9" t="n">
        <f aca="false">B994/B964-1</f>
        <v>-0.0707745056914603</v>
      </c>
      <c r="O994" s="8" t="n">
        <f aca="false">MAX(O993,F994)</f>
        <v>5645.35730015574</v>
      </c>
      <c r="P994" s="9" t="n">
        <f aca="false">F994/O994-1</f>
        <v>-0.20142983420099</v>
      </c>
      <c r="Q994" s="8" t="n">
        <f aca="false">MAX(Q993,B994)</f>
        <v>67541.7555081824</v>
      </c>
      <c r="R994" s="9" t="n">
        <f aca="false">B994/Q994-1</f>
        <v>-0.71236903576929</v>
      </c>
      <c r="S994" s="9" t="n">
        <f aca="false">B994/INDEX($B:$B,$E994)-1</f>
        <v>-0.0159296972278566</v>
      </c>
      <c r="T994" s="0" t="n">
        <f aca="false">IF(AND($A994&gt;=CrashTest!$B$3,$A994&lt;=CrashTest!$C$3),1,IF(AND($A994&gt;=CrashTest!$B$4,$A994&lt;=CrashTest!$C$4),2,IF(AND($A994&gt;=CrashTest!$B$5,$A994&lt;=CrashTest!$C$5),3,IF(AND($A994&gt;=CrashTest!$B$6,$A994&lt;=CrashTest!$C$6),4,IF(AND($A994&gt;=CrashTest!$B$7,$A994&lt;=CrashTest!$C$7),5,0)))))</f>
        <v>0</v>
      </c>
      <c r="U994" s="8" t="str">
        <f aca="false">IF(T994=0,"",IF(T993=T994,MAX(U993,B994),B994))</f>
        <v/>
      </c>
      <c r="V994" s="9" t="str">
        <f aca="false">IF(T994=0,"",B994/U994-1)</f>
        <v/>
      </c>
      <c r="W994" s="8" t="str">
        <f aca="false">IF(T994=0,"",IF(T993=T994,MAX(W993,F994),F994))</f>
        <v/>
      </c>
      <c r="X994" s="9" t="str">
        <f aca="false">IF(T994=0,"",F994/W994-1)</f>
        <v/>
      </c>
    </row>
    <row r="995" customFormat="false" ht="15" hidden="false" customHeight="false" outlineLevel="0" collapsed="false">
      <c r="A995" s="5" t="n">
        <v>44823</v>
      </c>
      <c r="B995" s="6" t="n">
        <v>19557.9769582116</v>
      </c>
      <c r="C995" s="7" t="n">
        <v>6712.790577</v>
      </c>
      <c r="D995" s="0" t="n">
        <f aca="false">INT((ROW()-3)/30)</f>
        <v>33</v>
      </c>
      <c r="E995" s="0" t="n">
        <f aca="false">2+30*D995</f>
        <v>992</v>
      </c>
      <c r="F995" s="8" t="n">
        <f aca="false">INDEX($F:$F,$E995)*(2*B995/INDEX($B:$B,$E995)-C995/INDEX($C:$C,$E995))</f>
        <v>4518.92577744238</v>
      </c>
      <c r="G995" s="9" t="n">
        <f aca="false">B995/B994-1</f>
        <v>0.00673681062993214</v>
      </c>
      <c r="H995" s="9" t="n">
        <f aca="false">F995/F994-1</f>
        <v>0.00237607674877438</v>
      </c>
      <c r="I995" s="9" t="n">
        <f aca="false">LN(B995/B994)</f>
        <v>0.00671421972487703</v>
      </c>
      <c r="J995" s="9" t="n">
        <f aca="false">LN(F995/F994)</f>
        <v>0.00237325834203395</v>
      </c>
      <c r="K995" s="9" t="n">
        <f aca="false">F995/F988-1</f>
        <v>-0.0192408351502856</v>
      </c>
      <c r="L995" s="9" t="n">
        <f aca="false">F995/F965-1</f>
        <v>-0.0236853783930434</v>
      </c>
      <c r="M995" s="9" t="n">
        <f aca="false">B995/B988-1</f>
        <v>-0.125518026864043</v>
      </c>
      <c r="N995" s="9" t="n">
        <f aca="false">B995/B965-1</f>
        <v>-0.0751266741153045</v>
      </c>
      <c r="O995" s="8" t="n">
        <f aca="false">MAX(O994,F995)</f>
        <v>5645.35730015574</v>
      </c>
      <c r="P995" s="9" t="n">
        <f aca="false">F995/O995-1</f>
        <v>-0.19953237019777</v>
      </c>
      <c r="Q995" s="8" t="n">
        <f aca="false">MAX(Q994,B995)</f>
        <v>67541.7555081824</v>
      </c>
      <c r="R995" s="9" t="n">
        <f aca="false">B995/Q995-1</f>
        <v>-0.710431320431963</v>
      </c>
      <c r="S995" s="9" t="n">
        <f aca="false">B995/INDEX($B:$B,$E995)-1</f>
        <v>-0.0093002019515408</v>
      </c>
      <c r="T995" s="0" t="n">
        <f aca="false">IF(AND($A995&gt;=CrashTest!$B$3,$A995&lt;=CrashTest!$C$3),1,IF(AND($A995&gt;=CrashTest!$B$4,$A995&lt;=CrashTest!$C$4),2,IF(AND($A995&gt;=CrashTest!$B$5,$A995&lt;=CrashTest!$C$5),3,IF(AND($A995&gt;=CrashTest!$B$6,$A995&lt;=CrashTest!$C$6),4,IF(AND($A995&gt;=CrashTest!$B$7,$A995&lt;=CrashTest!$C$7),5,0)))))</f>
        <v>0</v>
      </c>
      <c r="U995" s="8" t="str">
        <f aca="false">IF(T995=0,"",IF(T994=T995,MAX(U994,B995),B995))</f>
        <v/>
      </c>
      <c r="V995" s="9" t="str">
        <f aca="false">IF(T995=0,"",B995/U995-1)</f>
        <v/>
      </c>
      <c r="W995" s="8" t="str">
        <f aca="false">IF(T995=0,"",IF(T994=T995,MAX(W994,F995),F995))</f>
        <v/>
      </c>
      <c r="X995" s="9" t="str">
        <f aca="false">IF(T995=0,"",F995/W995-1)</f>
        <v/>
      </c>
    </row>
    <row r="996" customFormat="false" ht="15" hidden="false" customHeight="false" outlineLevel="0" collapsed="false">
      <c r="A996" s="5" t="n">
        <v>44824</v>
      </c>
      <c r="B996" s="6" t="n">
        <v>18872.9498667446</v>
      </c>
      <c r="C996" s="7" t="n">
        <v>6304.98944</v>
      </c>
      <c r="D996" s="0" t="n">
        <f aca="false">INT((ROW()-3)/30)</f>
        <v>33</v>
      </c>
      <c r="E996" s="0" t="n">
        <f aca="false">2+30*D996</f>
        <v>992</v>
      </c>
      <c r="F996" s="8" t="n">
        <f aca="false">INDEX($F:$F,$E996)*(2*B996/INDEX($B:$B,$E996)-C996/INDEX($C:$C,$E996))</f>
        <v>4473.59783724956</v>
      </c>
      <c r="G996" s="9" t="n">
        <f aca="false">B996/B995-1</f>
        <v>-0.0350254575373853</v>
      </c>
      <c r="H996" s="9" t="n">
        <f aca="false">F996/F995-1</f>
        <v>-0.010030689244574</v>
      </c>
      <c r="I996" s="9" t="n">
        <f aca="false">LN(B996/B995)</f>
        <v>-0.0356535588588891</v>
      </c>
      <c r="J996" s="9" t="n">
        <f aca="false">LN(F996/F995)</f>
        <v>-0.0100813355709311</v>
      </c>
      <c r="K996" s="9" t="n">
        <f aca="false">F996/F989-1</f>
        <v>-0.00525225109468375</v>
      </c>
      <c r="L996" s="9" t="n">
        <f aca="false">F996/F966-1</f>
        <v>-0.0385506221989521</v>
      </c>
      <c r="M996" s="9" t="n">
        <f aca="false">B996/B989-1</f>
        <v>-0.0640758538306804</v>
      </c>
      <c r="N996" s="9" t="n">
        <f aca="false">B996/B966-1</f>
        <v>-0.124387435332596</v>
      </c>
      <c r="O996" s="8" t="n">
        <f aca="false">MAX(O995,F996)</f>
        <v>5645.35730015574</v>
      </c>
      <c r="P996" s="9" t="n">
        <f aca="false">F996/O996-1</f>
        <v>-0.207561612242657</v>
      </c>
      <c r="Q996" s="8" t="n">
        <f aca="false">MAX(Q995,B996)</f>
        <v>67541.7555081824</v>
      </c>
      <c r="R996" s="9" t="n">
        <f aca="false">B996/Q996-1</f>
        <v>-0.72057359592233</v>
      </c>
      <c r="S996" s="9" t="n">
        <f aca="false">B996/INDEX($B:$B,$E996)-1</f>
        <v>-0.0439999156603833</v>
      </c>
      <c r="T996" s="0" t="n">
        <f aca="false">IF(AND($A996&gt;=CrashTest!$B$3,$A996&lt;=CrashTest!$C$3),1,IF(AND($A996&gt;=CrashTest!$B$4,$A996&lt;=CrashTest!$C$4),2,IF(AND($A996&gt;=CrashTest!$B$5,$A996&lt;=CrashTest!$C$5),3,IF(AND($A996&gt;=CrashTest!$B$6,$A996&lt;=CrashTest!$C$6),4,IF(AND($A996&gt;=CrashTest!$B$7,$A996&lt;=CrashTest!$C$7),5,0)))))</f>
        <v>0</v>
      </c>
      <c r="U996" s="8" t="str">
        <f aca="false">IF(T996=0,"",IF(T995=T996,MAX(U995,B996),B996))</f>
        <v/>
      </c>
      <c r="V996" s="9" t="str">
        <f aca="false">IF(T996=0,"",B996/U996-1)</f>
        <v/>
      </c>
      <c r="W996" s="8" t="str">
        <f aca="false">IF(T996=0,"",IF(T995=T996,MAX(W995,F996),F996))</f>
        <v/>
      </c>
      <c r="X996" s="9" t="str">
        <f aca="false">IF(T996=0,"",F996/W996-1)</f>
        <v/>
      </c>
    </row>
    <row r="997" customFormat="false" ht="15" hidden="false" customHeight="false" outlineLevel="0" collapsed="false">
      <c r="A997" s="5" t="n">
        <v>44825</v>
      </c>
      <c r="B997" s="6" t="n">
        <v>18506.7607481005</v>
      </c>
      <c r="C997" s="7" t="n">
        <v>6043.379607</v>
      </c>
      <c r="D997" s="0" t="n">
        <f aca="false">INT((ROW()-3)/30)</f>
        <v>33</v>
      </c>
      <c r="E997" s="0" t="n">
        <f aca="false">2+30*D997</f>
        <v>992</v>
      </c>
      <c r="F997" s="8" t="n">
        <f aca="false">INDEX($F:$F,$E997)*(2*B997/INDEX($B:$B,$E997)-C997/INDEX($C:$C,$E997))</f>
        <v>4477.89531458257</v>
      </c>
      <c r="G997" s="9" t="n">
        <f aca="false">B997/B996-1</f>
        <v>-0.019402855474615</v>
      </c>
      <c r="H997" s="9" t="n">
        <f aca="false">F997/F996-1</f>
        <v>0.000960631127192801</v>
      </c>
      <c r="I997" s="9" t="n">
        <f aca="false">LN(B997/B996)</f>
        <v>-0.0195935617360143</v>
      </c>
      <c r="J997" s="9" t="n">
        <f aca="false">LN(F997/F996)</f>
        <v>0.000960170016392833</v>
      </c>
      <c r="K997" s="9" t="n">
        <f aca="false">F997/F990-1</f>
        <v>-0.00511988399103625</v>
      </c>
      <c r="L997" s="9" t="n">
        <f aca="false">F997/F967-1</f>
        <v>-0.0250268330949914</v>
      </c>
      <c r="M997" s="9" t="n">
        <f aca="false">B997/B990-1</f>
        <v>-0.0859218533679093</v>
      </c>
      <c r="N997" s="9" t="n">
        <f aca="false">B997/B967-1</f>
        <v>-0.131182211310183</v>
      </c>
      <c r="O997" s="8" t="n">
        <f aca="false">MAX(O996,F997)</f>
        <v>5645.35730015574</v>
      </c>
      <c r="P997" s="9" t="n">
        <f aca="false">F997/O997-1</f>
        <v>-0.206800371260995</v>
      </c>
      <c r="Q997" s="8" t="n">
        <f aca="false">MAX(Q996,B997)</f>
        <v>67541.7555081824</v>
      </c>
      <c r="R997" s="9" t="n">
        <f aca="false">B997/Q997-1</f>
        <v>-0.72599526605644</v>
      </c>
      <c r="S997" s="9" t="n">
        <f aca="false">B997/INDEX($B:$B,$E997)-1</f>
        <v>-0.0625490471305445</v>
      </c>
      <c r="T997" s="0" t="n">
        <f aca="false">IF(AND($A997&gt;=CrashTest!$B$3,$A997&lt;=CrashTest!$C$3),1,IF(AND($A997&gt;=CrashTest!$B$4,$A997&lt;=CrashTest!$C$4),2,IF(AND($A997&gt;=CrashTest!$B$5,$A997&lt;=CrashTest!$C$5),3,IF(AND($A997&gt;=CrashTest!$B$6,$A997&lt;=CrashTest!$C$6),4,IF(AND($A997&gt;=CrashTest!$B$7,$A997&lt;=CrashTest!$C$7),5,0)))))</f>
        <v>0</v>
      </c>
      <c r="U997" s="8" t="str">
        <f aca="false">IF(T997=0,"",IF(T996=T997,MAX(U996,B997),B997))</f>
        <v/>
      </c>
      <c r="V997" s="9" t="str">
        <f aca="false">IF(T997=0,"",B997/U997-1)</f>
        <v/>
      </c>
      <c r="W997" s="8" t="str">
        <f aca="false">IF(T997=0,"",IF(T996=T997,MAX(W996,F997),F997))</f>
        <v/>
      </c>
      <c r="X997" s="9" t="str">
        <f aca="false">IF(T997=0,"",F997/W997-1)</f>
        <v/>
      </c>
    </row>
    <row r="998" customFormat="false" ht="15" hidden="false" customHeight="false" outlineLevel="0" collapsed="false">
      <c r="A998" s="5" t="n">
        <v>44826</v>
      </c>
      <c r="B998" s="6" t="n">
        <v>19414.5396449445</v>
      </c>
      <c r="C998" s="7" t="n">
        <v>6627.403323</v>
      </c>
      <c r="D998" s="0" t="n">
        <f aca="false">INT((ROW()-3)/30)</f>
        <v>33</v>
      </c>
      <c r="E998" s="0" t="n">
        <f aca="false">2+30*D998</f>
        <v>992</v>
      </c>
      <c r="F998" s="8" t="n">
        <f aca="false">INDEX($F:$F,$E998)*(2*B998/INDEX($B:$B,$E998)-C998/INDEX($C:$C,$E998))</f>
        <v>4509.43333606195</v>
      </c>
      <c r="G998" s="9" t="n">
        <f aca="false">B998/B997-1</f>
        <v>0.0490512040005258</v>
      </c>
      <c r="H998" s="9" t="n">
        <f aca="false">F998/F997-1</f>
        <v>0.00704304573103287</v>
      </c>
      <c r="I998" s="9" t="n">
        <f aca="false">LN(B998/B997)</f>
        <v>0.0478861404254818</v>
      </c>
      <c r="J998" s="9" t="n">
        <f aca="false">LN(F998/F997)</f>
        <v>0.00701835932831382</v>
      </c>
      <c r="K998" s="9" t="n">
        <f aca="false">F998/F991-1</f>
        <v>0.00420715301638497</v>
      </c>
      <c r="L998" s="9" t="n">
        <f aca="false">F998/F968-1</f>
        <v>-0.0277109518905843</v>
      </c>
      <c r="M998" s="9" t="n">
        <f aca="false">B998/B991-1</f>
        <v>-0.0143337608023016</v>
      </c>
      <c r="N998" s="9" t="n">
        <f aca="false">B998/B968-1</f>
        <v>-0.0984454384493138</v>
      </c>
      <c r="O998" s="8" t="n">
        <f aca="false">MAX(O997,F998)</f>
        <v>5645.35730015574</v>
      </c>
      <c r="P998" s="9" t="n">
        <f aca="false">F998/O998-1</f>
        <v>-0.201213830001948</v>
      </c>
      <c r="Q998" s="8" t="n">
        <f aca="false">MAX(Q997,B998)</f>
        <v>67541.7555081824</v>
      </c>
      <c r="R998" s="9" t="n">
        <f aca="false">B998/Q998-1</f>
        <v>-0.712555003954665</v>
      </c>
      <c r="S998" s="9" t="n">
        <f aca="false">B998/INDEX($B:$B,$E998)-1</f>
        <v>-0.0165659492008576</v>
      </c>
      <c r="T998" s="0" t="n">
        <f aca="false">IF(AND($A998&gt;=CrashTest!$B$3,$A998&lt;=CrashTest!$C$3),1,IF(AND($A998&gt;=CrashTest!$B$4,$A998&lt;=CrashTest!$C$4),2,IF(AND($A998&gt;=CrashTest!$B$5,$A998&lt;=CrashTest!$C$5),3,IF(AND($A998&gt;=CrashTest!$B$6,$A998&lt;=CrashTest!$C$6),4,IF(AND($A998&gt;=CrashTest!$B$7,$A998&lt;=CrashTest!$C$7),5,0)))))</f>
        <v>0</v>
      </c>
      <c r="U998" s="8" t="str">
        <f aca="false">IF(T998=0,"",IF(T997=T998,MAX(U997,B998),B998))</f>
        <v/>
      </c>
      <c r="V998" s="9" t="str">
        <f aca="false">IF(T998=0,"",B998/U998-1)</f>
        <v/>
      </c>
      <c r="W998" s="8" t="str">
        <f aca="false">IF(T998=0,"",IF(T997=T998,MAX(W997,F998),F998))</f>
        <v/>
      </c>
      <c r="X998" s="9" t="str">
        <f aca="false">IF(T998=0,"",F998/W998-1)</f>
        <v/>
      </c>
    </row>
    <row r="999" customFormat="false" ht="15" hidden="false" customHeight="false" outlineLevel="0" collapsed="false">
      <c r="A999" s="5" t="n">
        <v>44827</v>
      </c>
      <c r="B999" s="6" t="n">
        <v>19326.8648199883</v>
      </c>
      <c r="C999" s="7" t="n">
        <v>6558.46746</v>
      </c>
      <c r="D999" s="0" t="n">
        <f aca="false">INT((ROW()-3)/30)</f>
        <v>33</v>
      </c>
      <c r="E999" s="0" t="n">
        <f aca="false">2+30*D999</f>
        <v>992</v>
      </c>
      <c r="F999" s="8" t="n">
        <f aca="false">INDEX($F:$F,$E999)*(2*B999/INDEX($B:$B,$E999)-C999/INDEX($C:$C,$E999))</f>
        <v>4514.58296596449</v>
      </c>
      <c r="G999" s="9" t="n">
        <f aca="false">B999/B998-1</f>
        <v>-0.00451593633223391</v>
      </c>
      <c r="H999" s="9" t="n">
        <f aca="false">F999/F998-1</f>
        <v>0.00114196829596347</v>
      </c>
      <c r="I999" s="9" t="n">
        <f aca="false">LN(B999/B998)</f>
        <v>-0.00452616397591984</v>
      </c>
      <c r="J999" s="9" t="n">
        <f aca="false">LN(F999/F998)</f>
        <v>0.00114131674615462</v>
      </c>
      <c r="K999" s="9" t="n">
        <f aca="false">F999/F992-1</f>
        <v>0.00398612933807829</v>
      </c>
      <c r="L999" s="9" t="n">
        <f aca="false">F999/F969-1</f>
        <v>-0.0288178454791085</v>
      </c>
      <c r="M999" s="9" t="n">
        <f aca="false">B999/B992-1</f>
        <v>-0.0210070747612174</v>
      </c>
      <c r="N999" s="9" t="n">
        <f aca="false">B999/B969-1</f>
        <v>-0.0979281523728373</v>
      </c>
      <c r="O999" s="8" t="n">
        <f aca="false">MAX(O998,F999)</f>
        <v>5645.35730015574</v>
      </c>
      <c r="P999" s="9" t="n">
        <f aca="false">F999/O999-1</f>
        <v>-0.200301641520556</v>
      </c>
      <c r="Q999" s="8" t="n">
        <f aca="false">MAX(Q998,B999)</f>
        <v>67541.7555081824</v>
      </c>
      <c r="R999" s="9" t="n">
        <f aca="false">B999/Q999-1</f>
        <v>-0.713853087255825</v>
      </c>
      <c r="S999" s="9" t="n">
        <f aca="false">B999/INDEX($B:$B,$E999)-1</f>
        <v>-0.0210070747612174</v>
      </c>
      <c r="T999" s="0" t="n">
        <f aca="false">IF(AND($A999&gt;=CrashTest!$B$3,$A999&lt;=CrashTest!$C$3),1,IF(AND($A999&gt;=CrashTest!$B$4,$A999&lt;=CrashTest!$C$4),2,IF(AND($A999&gt;=CrashTest!$B$5,$A999&lt;=CrashTest!$C$5),3,IF(AND($A999&gt;=CrashTest!$B$6,$A999&lt;=CrashTest!$C$6),4,IF(AND($A999&gt;=CrashTest!$B$7,$A999&lt;=CrashTest!$C$7),5,0)))))</f>
        <v>0</v>
      </c>
      <c r="U999" s="8" t="str">
        <f aca="false">IF(T999=0,"",IF(T998=T999,MAX(U998,B999),B999))</f>
        <v/>
      </c>
      <c r="V999" s="9" t="str">
        <f aca="false">IF(T999=0,"",B999/U999-1)</f>
        <v/>
      </c>
      <c r="W999" s="8" t="str">
        <f aca="false">IF(T999=0,"",IF(T998=T999,MAX(W998,F999),F999))</f>
        <v/>
      </c>
      <c r="X999" s="9" t="str">
        <f aca="false">IF(T999=0,"",F999/W999-1)</f>
        <v/>
      </c>
    </row>
    <row r="1000" customFormat="false" ht="15" hidden="false" customHeight="false" outlineLevel="0" collapsed="false">
      <c r="A1000" s="5" t="n">
        <v>44828</v>
      </c>
      <c r="B1000" s="6" t="n">
        <v>18924.7677872589</v>
      </c>
      <c r="C1000" s="7" t="n">
        <v>6337.711836</v>
      </c>
      <c r="D1000" s="0" t="n">
        <f aca="false">INT((ROW()-3)/30)</f>
        <v>33</v>
      </c>
      <c r="E1000" s="0" t="n">
        <f aca="false">2+30*D1000</f>
        <v>992</v>
      </c>
      <c r="F1000" s="8" t="n">
        <f aca="false">INDEX($F:$F,$E1000)*(2*B1000/INDEX($B:$B,$E1000)-C1000/INDEX($C:$C,$E1000))</f>
        <v>4475.80029243558</v>
      </c>
      <c r="G1000" s="9" t="n">
        <f aca="false">B1000/B999-1</f>
        <v>-0.0208050833114711</v>
      </c>
      <c r="H1000" s="9" t="n">
        <f aca="false">F1000/F999-1</f>
        <v>-0.00859053290664791</v>
      </c>
      <c r="I1000" s="9" t="n">
        <f aca="false">LN(B1000/B999)</f>
        <v>-0.0210245585278598</v>
      </c>
      <c r="J1000" s="9" t="n">
        <f aca="false">LN(F1000/F999)</f>
        <v>-0.00862764422464203</v>
      </c>
      <c r="K1000" s="9" t="n">
        <f aca="false">F1000/F993-1</f>
        <v>-0.0151859066297868</v>
      </c>
      <c r="L1000" s="9" t="n">
        <f aca="false">F1000/F970-1</f>
        <v>-0.0357417043593737</v>
      </c>
      <c r="M1000" s="9" t="n">
        <f aca="false">B1000/B993-1</f>
        <v>-0.0594380125590177</v>
      </c>
      <c r="N1000" s="9" t="n">
        <f aca="false">B1000/B970-1</f>
        <v>-0.12335981035881</v>
      </c>
      <c r="O1000" s="8" t="n">
        <f aca="false">MAX(O999,F1000)</f>
        <v>5645.35730015574</v>
      </c>
      <c r="P1000" s="9" t="n">
        <f aca="false">F1000/O1000-1</f>
        <v>-0.207171476584466</v>
      </c>
      <c r="Q1000" s="8" t="n">
        <f aca="false">MAX(Q999,B1000)</f>
        <v>67541.7555081824</v>
      </c>
      <c r="R1000" s="9" t="n">
        <f aca="false">B1000/Q1000-1</f>
        <v>-0.719806397614787</v>
      </c>
      <c r="S1000" s="9" t="n">
        <f aca="false">B1000/INDEX($B:$B,$E1000)-1</f>
        <v>-0.0413751041321512</v>
      </c>
      <c r="T1000" s="0" t="n">
        <f aca="false">IF(AND($A1000&gt;=CrashTest!$B$3,$A1000&lt;=CrashTest!$C$3),1,IF(AND($A1000&gt;=CrashTest!$B$4,$A1000&lt;=CrashTest!$C$4),2,IF(AND($A1000&gt;=CrashTest!$B$5,$A1000&lt;=CrashTest!$C$5),3,IF(AND($A1000&gt;=CrashTest!$B$6,$A1000&lt;=CrashTest!$C$6),4,IF(AND($A1000&gt;=CrashTest!$B$7,$A1000&lt;=CrashTest!$C$7),5,0)))))</f>
        <v>0</v>
      </c>
      <c r="U1000" s="8" t="str">
        <f aca="false">IF(T1000=0,"",IF(T999=T1000,MAX(U999,B1000),B1000))</f>
        <v/>
      </c>
      <c r="V1000" s="9" t="str">
        <f aca="false">IF(T1000=0,"",B1000/U1000-1)</f>
        <v/>
      </c>
      <c r="W1000" s="8" t="str">
        <f aca="false">IF(T1000=0,"",IF(T999=T1000,MAX(W999,F1000),F1000))</f>
        <v/>
      </c>
      <c r="X1000" s="9" t="str">
        <f aca="false">IF(T1000=0,"",F1000/W1000-1)</f>
        <v/>
      </c>
    </row>
    <row r="1001" customFormat="false" ht="15" hidden="false" customHeight="false" outlineLevel="0" collapsed="false">
      <c r="A1001" s="5" t="n">
        <v>44829</v>
      </c>
      <c r="B1001" s="6" t="n">
        <v>18793.1561531268</v>
      </c>
      <c r="C1001" s="7" t="n">
        <v>6273.595915</v>
      </c>
      <c r="D1001" s="0" t="n">
        <f aca="false">INT((ROW()-3)/30)</f>
        <v>33</v>
      </c>
      <c r="E1001" s="0" t="n">
        <f aca="false">2+30*D1001</f>
        <v>992</v>
      </c>
      <c r="F1001" s="8" t="n">
        <f aca="false">INDEX($F:$F,$E1001)*(2*B1001/INDEX($B:$B,$E1001)-C1001/INDEX($C:$C,$E1001))</f>
        <v>4457.78175256889</v>
      </c>
      <c r="G1001" s="9" t="n">
        <f aca="false">B1001/B1000-1</f>
        <v>-0.00695446494306296</v>
      </c>
      <c r="H1001" s="9" t="n">
        <f aca="false">F1001/F1000-1</f>
        <v>-0.00402576940198807</v>
      </c>
      <c r="I1001" s="9" t="n">
        <f aca="false">LN(B1001/B1000)</f>
        <v>-0.00697875993903893</v>
      </c>
      <c r="J1001" s="9" t="n">
        <f aca="false">LN(F1001/F1000)</f>
        <v>-0.00403389462581022</v>
      </c>
      <c r="K1001" s="9" t="n">
        <f aca="false">F1001/F994-1</f>
        <v>-0.0111867279503574</v>
      </c>
      <c r="L1001" s="9" t="n">
        <f aca="false">F1001/F971-1</f>
        <v>-0.0267131289463748</v>
      </c>
      <c r="M1001" s="9" t="n">
        <f aca="false">B1001/B994-1</f>
        <v>-0.0326319471746017</v>
      </c>
      <c r="N1001" s="9" t="n">
        <f aca="false">B1001/B971-1</f>
        <v>-0.0717671410400185</v>
      </c>
      <c r="O1001" s="8" t="n">
        <f aca="false">MAX(O1000,F1001)</f>
        <v>5645.35730015574</v>
      </c>
      <c r="P1001" s="9" t="n">
        <f aca="false">F1001/O1001-1</f>
        <v>-0.210363221395055</v>
      </c>
      <c r="Q1001" s="8" t="n">
        <f aca="false">MAX(Q1000,B1001)</f>
        <v>67541.7555081824</v>
      </c>
      <c r="R1001" s="9" t="n">
        <f aca="false">B1001/Q1001-1</f>
        <v>-0.721754994199846</v>
      </c>
      <c r="S1001" s="9" t="n">
        <f aca="false">B1001/INDEX($B:$B,$E1001)-1</f>
        <v>-0.0480418273640115</v>
      </c>
      <c r="T1001" s="0" t="n">
        <f aca="false">IF(AND($A1001&gt;=CrashTest!$B$3,$A1001&lt;=CrashTest!$C$3),1,IF(AND($A1001&gt;=CrashTest!$B$4,$A1001&lt;=CrashTest!$C$4),2,IF(AND($A1001&gt;=CrashTest!$B$5,$A1001&lt;=CrashTest!$C$5),3,IF(AND($A1001&gt;=CrashTest!$B$6,$A1001&lt;=CrashTest!$C$6),4,IF(AND($A1001&gt;=CrashTest!$B$7,$A1001&lt;=CrashTest!$C$7),5,0)))))</f>
        <v>0</v>
      </c>
      <c r="U1001" s="8" t="str">
        <f aca="false">IF(T1001=0,"",IF(T1000=T1001,MAX(U1000,B1001),B1001))</f>
        <v/>
      </c>
      <c r="V1001" s="9" t="str">
        <f aca="false">IF(T1001=0,"",B1001/U1001-1)</f>
        <v/>
      </c>
      <c r="W1001" s="8" t="str">
        <f aca="false">IF(T1001=0,"",IF(T1000=T1001,MAX(W1000,F1001),F1001))</f>
        <v/>
      </c>
      <c r="X1001" s="9" t="str">
        <f aca="false">IF(T1001=0,"",F1001/W1001-1)</f>
        <v/>
      </c>
    </row>
    <row r="1002" customFormat="false" ht="15" hidden="false" customHeight="false" outlineLevel="0" collapsed="false">
      <c r="A1002" s="5" t="n">
        <v>44830</v>
      </c>
      <c r="B1002" s="6" t="n">
        <v>19201.1317209234</v>
      </c>
      <c r="C1002" s="7" t="n">
        <v>6526.434656</v>
      </c>
      <c r="D1002" s="0" t="n">
        <f aca="false">INT((ROW()-3)/30)</f>
        <v>33</v>
      </c>
      <c r="E1002" s="0" t="n">
        <f aca="false">2+30*D1002</f>
        <v>992</v>
      </c>
      <c r="F1002" s="8" t="n">
        <f aca="false">INDEX($F:$F,$E1002)*(2*B1002/INDEX($B:$B,$E1002)-C1002/INDEX($C:$C,$E1002))</f>
        <v>4478.25724151468</v>
      </c>
      <c r="G1002" s="9" t="n">
        <f aca="false">B1002/B1001-1</f>
        <v>0.0217087307992554</v>
      </c>
      <c r="H1002" s="9" t="n">
        <f aca="false">F1002/F1001-1</f>
        <v>0.00459320130107077</v>
      </c>
      <c r="I1002" s="9" t="n">
        <f aca="false">LN(B1002/B1001)</f>
        <v>0.0214764519435679</v>
      </c>
      <c r="J1002" s="9" t="n">
        <f aca="false">LN(F1002/F1001)</f>
        <v>0.0045826847427913</v>
      </c>
      <c r="K1002" s="9" t="n">
        <f aca="false">F1002/F995-1</f>
        <v>-0.00899960254508159</v>
      </c>
      <c r="L1002" s="9" t="n">
        <f aca="false">F1002/F972-1</f>
        <v>-0.0188282778804877</v>
      </c>
      <c r="M1002" s="9" t="n">
        <f aca="false">B1002/B995-1</f>
        <v>-0.0182455086254907</v>
      </c>
      <c r="N1002" s="9" t="n">
        <f aca="false">B1002/B972-1</f>
        <v>-0.0420504693804459</v>
      </c>
      <c r="O1002" s="8" t="n">
        <f aca="false">MAX(O1001,F1002)</f>
        <v>5645.35730015574</v>
      </c>
      <c r="P1002" s="9" t="n">
        <f aca="false">F1002/O1002-1</f>
        <v>-0.206736260716194</v>
      </c>
      <c r="Q1002" s="8" t="n">
        <f aca="false">MAX(Q1001,B1002)</f>
        <v>67541.7555081824</v>
      </c>
      <c r="R1002" s="9" t="n">
        <f aca="false">B1002/Q1002-1</f>
        <v>-0.715714648272693</v>
      </c>
      <c r="S1002" s="9" t="n">
        <f aca="false">B1002/INDEX($B:$B,$E1002)-1</f>
        <v>-0.0273760236621059</v>
      </c>
      <c r="T1002" s="0" t="n">
        <f aca="false">IF(AND($A1002&gt;=CrashTest!$B$3,$A1002&lt;=CrashTest!$C$3),1,IF(AND($A1002&gt;=CrashTest!$B$4,$A1002&lt;=CrashTest!$C$4),2,IF(AND($A1002&gt;=CrashTest!$B$5,$A1002&lt;=CrashTest!$C$5),3,IF(AND($A1002&gt;=CrashTest!$B$6,$A1002&lt;=CrashTest!$C$6),4,IF(AND($A1002&gt;=CrashTest!$B$7,$A1002&lt;=CrashTest!$C$7),5,0)))))</f>
        <v>0</v>
      </c>
      <c r="U1002" s="8" t="str">
        <f aca="false">IF(T1002=0,"",IF(T1001=T1002,MAX(U1001,B1002),B1002))</f>
        <v/>
      </c>
      <c r="V1002" s="9" t="str">
        <f aca="false">IF(T1002=0,"",B1002/U1002-1)</f>
        <v/>
      </c>
      <c r="W1002" s="8" t="str">
        <f aca="false">IF(T1002=0,"",IF(T1001=T1002,MAX(W1001,F1002),F1002))</f>
        <v/>
      </c>
      <c r="X1002" s="9" t="str">
        <f aca="false">IF(T1002=0,"",F1002/W1002-1)</f>
        <v/>
      </c>
    </row>
    <row r="1003" customFormat="false" ht="15" hidden="false" customHeight="false" outlineLevel="0" collapsed="false">
      <c r="A1003" s="5" t="n">
        <v>44831</v>
      </c>
      <c r="B1003" s="6" t="n">
        <v>19106.7389135009</v>
      </c>
      <c r="C1003" s="7" t="n">
        <v>6433.421603</v>
      </c>
      <c r="D1003" s="0" t="n">
        <f aca="false">INT((ROW()-3)/30)</f>
        <v>33</v>
      </c>
      <c r="E1003" s="0" t="n">
        <f aca="false">2+30*D1003</f>
        <v>992</v>
      </c>
      <c r="F1003" s="8" t="n">
        <f aca="false">INDEX($F:$F,$E1003)*(2*B1003/INDEX($B:$B,$E1003)-C1003/INDEX($C:$C,$E1003))</f>
        <v>4496.09506771947</v>
      </c>
      <c r="G1003" s="9" t="n">
        <f aca="false">B1003/B1002-1</f>
        <v>-0.00491600228540912</v>
      </c>
      <c r="H1003" s="9" t="n">
        <f aca="false">F1003/F1002-1</f>
        <v>0.00398320713679179</v>
      </c>
      <c r="I1003" s="9" t="n">
        <f aca="false">LN(B1003/B1002)</f>
        <v>-0.00492812557303704</v>
      </c>
      <c r="J1003" s="9" t="n">
        <f aca="false">LN(F1003/F1002)</f>
        <v>0.00397529517028631</v>
      </c>
      <c r="K1003" s="9" t="n">
        <f aca="false">F1003/F996-1</f>
        <v>0.00502888978588567</v>
      </c>
      <c r="L1003" s="9" t="n">
        <f aca="false">F1003/F973-1</f>
        <v>-0.0208932270170225</v>
      </c>
      <c r="M1003" s="9" t="n">
        <f aca="false">B1003/B996-1</f>
        <v>0.0123875201495793</v>
      </c>
      <c r="N1003" s="9" t="n">
        <f aca="false">B1003/B973-1</f>
        <v>-0.0288103854344749</v>
      </c>
      <c r="O1003" s="8" t="n">
        <f aca="false">MAX(O1002,F1003)</f>
        <v>5645.35730015574</v>
      </c>
      <c r="P1003" s="9" t="n">
        <f aca="false">F1003/O1003-1</f>
        <v>-0.20357652692852</v>
      </c>
      <c r="Q1003" s="8" t="n">
        <f aca="false">MAX(Q1002,B1003)</f>
        <v>67541.7555081824</v>
      </c>
      <c r="R1003" s="9" t="n">
        <f aca="false">B1003/Q1003-1</f>
        <v>-0.717112195711493</v>
      </c>
      <c r="S1003" s="9" t="n">
        <f aca="false">B1003/INDEX($B:$B,$E1003)-1</f>
        <v>-0.0321574453526267</v>
      </c>
      <c r="T1003" s="0" t="n">
        <f aca="false">IF(AND($A1003&gt;=CrashTest!$B$3,$A1003&lt;=CrashTest!$C$3),1,IF(AND($A1003&gt;=CrashTest!$B$4,$A1003&lt;=CrashTest!$C$4),2,IF(AND($A1003&gt;=CrashTest!$B$5,$A1003&lt;=CrashTest!$C$5),3,IF(AND($A1003&gt;=CrashTest!$B$6,$A1003&lt;=CrashTest!$C$6),4,IF(AND($A1003&gt;=CrashTest!$B$7,$A1003&lt;=CrashTest!$C$7),5,0)))))</f>
        <v>0</v>
      </c>
      <c r="U1003" s="8" t="str">
        <f aca="false">IF(T1003=0,"",IF(T1002=T1003,MAX(U1002,B1003),B1003))</f>
        <v/>
      </c>
      <c r="V1003" s="9" t="str">
        <f aca="false">IF(T1003=0,"",B1003/U1003-1)</f>
        <v/>
      </c>
      <c r="W1003" s="8" t="str">
        <f aca="false">IF(T1003=0,"",IF(T1002=T1003,MAX(W1002,F1003),F1003))</f>
        <v/>
      </c>
      <c r="X1003" s="9" t="str">
        <f aca="false">IF(T1003=0,"",F1003/W1003-1)</f>
        <v/>
      </c>
    </row>
    <row r="1004" customFormat="false" ht="15" hidden="false" customHeight="false" outlineLevel="0" collapsed="false">
      <c r="A1004" s="5" t="n">
        <v>44832</v>
      </c>
      <c r="B1004" s="6" t="n">
        <v>19454.937210111</v>
      </c>
      <c r="C1004" s="7" t="n">
        <v>6636.910717</v>
      </c>
      <c r="D1004" s="0" t="n">
        <f aca="false">INT((ROW()-3)/30)</f>
        <v>33</v>
      </c>
      <c r="E1004" s="0" t="n">
        <f aca="false">2+30*D1004</f>
        <v>992</v>
      </c>
      <c r="F1004" s="8" t="n">
        <f aca="false">INDEX($F:$F,$E1004)*(2*B1004/INDEX($B:$B,$E1004)-C1004/INDEX($C:$C,$E1004))</f>
        <v>4521.61786530987</v>
      </c>
      <c r="G1004" s="9" t="n">
        <f aca="false">B1004/B1003-1</f>
        <v>0.0182238475224079</v>
      </c>
      <c r="H1004" s="9" t="n">
        <f aca="false">F1004/F1003-1</f>
        <v>0.00567665879079038</v>
      </c>
      <c r="I1004" s="9" t="n">
        <f aca="false">LN(B1004/B1003)</f>
        <v>0.018059783467382</v>
      </c>
      <c r="J1004" s="9" t="n">
        <f aca="false">LN(F1004/F1003)</f>
        <v>0.00566060728059167</v>
      </c>
      <c r="K1004" s="9" t="n">
        <f aca="false">F1004/F997-1</f>
        <v>0.00976408505686011</v>
      </c>
      <c r="L1004" s="9" t="n">
        <f aca="false">F1004/F974-1</f>
        <v>-0.0070296852120042</v>
      </c>
      <c r="M1004" s="9" t="n">
        <f aca="false">B1004/B997-1</f>
        <v>0.0512340584566005</v>
      </c>
      <c r="N1004" s="9" t="n">
        <f aca="false">B1004/B974-1</f>
        <v>-0.040255772712163</v>
      </c>
      <c r="O1004" s="8" t="n">
        <f aca="false">MAX(O1003,F1004)</f>
        <v>5645.35730015574</v>
      </c>
      <c r="P1004" s="9" t="n">
        <f aca="false">F1004/O1004-1</f>
        <v>-0.199055502618917</v>
      </c>
      <c r="Q1004" s="8" t="n">
        <f aca="false">MAX(Q1003,B1004)</f>
        <v>67541.7555081824</v>
      </c>
      <c r="R1004" s="9" t="n">
        <f aca="false">B1004/Q1004-1</f>
        <v>-0.71195689150019</v>
      </c>
      <c r="S1004" s="9" t="n">
        <f aca="false">B1004/INDEX($B:$B,$E1004)-1</f>
        <v>-0.0145196302110351</v>
      </c>
      <c r="T1004" s="0" t="n">
        <f aca="false">IF(AND($A1004&gt;=CrashTest!$B$3,$A1004&lt;=CrashTest!$C$3),1,IF(AND($A1004&gt;=CrashTest!$B$4,$A1004&lt;=CrashTest!$C$4),2,IF(AND($A1004&gt;=CrashTest!$B$5,$A1004&lt;=CrashTest!$C$5),3,IF(AND($A1004&gt;=CrashTest!$B$6,$A1004&lt;=CrashTest!$C$6),4,IF(AND($A1004&gt;=CrashTest!$B$7,$A1004&lt;=CrashTest!$C$7),5,0)))))</f>
        <v>0</v>
      </c>
      <c r="U1004" s="8" t="str">
        <f aca="false">IF(T1004=0,"",IF(T1003=T1004,MAX(U1003,B1004),B1004))</f>
        <v/>
      </c>
      <c r="V1004" s="9" t="str">
        <f aca="false">IF(T1004=0,"",B1004/U1004-1)</f>
        <v/>
      </c>
      <c r="W1004" s="8" t="str">
        <f aca="false">IF(T1004=0,"",IF(T1003=T1004,MAX(W1003,F1004),F1004))</f>
        <v/>
      </c>
      <c r="X1004" s="9" t="str">
        <f aca="false">IF(T1004=0,"",F1004/W1004-1)</f>
        <v/>
      </c>
    </row>
    <row r="1005" customFormat="false" ht="15" hidden="false" customHeight="false" outlineLevel="0" collapsed="false">
      <c r="A1005" s="5" t="n">
        <v>44833</v>
      </c>
      <c r="B1005" s="6" t="n">
        <v>19540.8664105786</v>
      </c>
      <c r="C1005" s="7" t="n">
        <v>6745.290896</v>
      </c>
      <c r="D1005" s="0" t="n">
        <f aca="false">INT((ROW()-3)/30)</f>
        <v>33</v>
      </c>
      <c r="E1005" s="0" t="n">
        <f aca="false">2+30*D1005</f>
        <v>992</v>
      </c>
      <c r="F1005" s="8" t="n">
        <f aca="false">INDEX($F:$F,$E1005)*(2*B1005/INDEX($B:$B,$E1005)-C1005/INDEX($C:$C,$E1005))</f>
        <v>4489.87298106423</v>
      </c>
      <c r="G1005" s="9" t="n">
        <f aca="false">B1005/B1004-1</f>
        <v>0.00441683257774495</v>
      </c>
      <c r="H1005" s="9" t="n">
        <f aca="false">F1005/F1004-1</f>
        <v>-0.00702069152928331</v>
      </c>
      <c r="I1005" s="9" t="n">
        <f aca="false">LN(B1005/B1004)</f>
        <v>0.00440710699971911</v>
      </c>
      <c r="J1005" s="9" t="n">
        <f aca="false">LN(F1005/F1004)</f>
        <v>-0.00704545254508636</v>
      </c>
      <c r="K1005" s="9" t="n">
        <f aca="false">F1005/F998-1</f>
        <v>-0.004337652547449</v>
      </c>
      <c r="L1005" s="9" t="n">
        <f aca="false">F1005/F975-1</f>
        <v>-0.012633919074523</v>
      </c>
      <c r="M1005" s="9" t="n">
        <f aca="false">B1005/B998-1</f>
        <v>0.00650681231408945</v>
      </c>
      <c r="N1005" s="9" t="n">
        <f aca="false">B1005/B975-1</f>
        <v>-0.0143551145847072</v>
      </c>
      <c r="O1005" s="8" t="n">
        <f aca="false">MAX(O1004,F1005)</f>
        <v>5645.35730015574</v>
      </c>
      <c r="P1005" s="9" t="n">
        <f aca="false">F1005/O1005-1</f>
        <v>-0.204678686867107</v>
      </c>
      <c r="Q1005" s="8" t="n">
        <f aca="false">MAX(Q1004,B1005)</f>
        <v>67541.7555081824</v>
      </c>
      <c r="R1005" s="9" t="n">
        <f aca="false">B1005/Q1005-1</f>
        <v>-0.710684653314774</v>
      </c>
      <c r="S1005" s="9" t="n">
        <f aca="false">B1005/INDEX($B:$B,$E1005)-1</f>
        <v>-0.010166928409023</v>
      </c>
      <c r="T1005" s="0" t="n">
        <f aca="false">IF(AND($A1005&gt;=CrashTest!$B$3,$A1005&lt;=CrashTest!$C$3),1,IF(AND($A1005&gt;=CrashTest!$B$4,$A1005&lt;=CrashTest!$C$4),2,IF(AND($A1005&gt;=CrashTest!$B$5,$A1005&lt;=CrashTest!$C$5),3,IF(AND($A1005&gt;=CrashTest!$B$6,$A1005&lt;=CrashTest!$C$6),4,IF(AND($A1005&gt;=CrashTest!$B$7,$A1005&lt;=CrashTest!$C$7),5,0)))))</f>
        <v>0</v>
      </c>
      <c r="U1005" s="8" t="str">
        <f aca="false">IF(T1005=0,"",IF(T1004=T1005,MAX(U1004,B1005),B1005))</f>
        <v/>
      </c>
      <c r="V1005" s="9" t="str">
        <f aca="false">IF(T1005=0,"",B1005/U1005-1)</f>
        <v/>
      </c>
      <c r="W1005" s="8" t="str">
        <f aca="false">IF(T1005=0,"",IF(T1004=T1005,MAX(W1004,F1005),F1005))</f>
        <v/>
      </c>
      <c r="X1005" s="9" t="str">
        <f aca="false">IF(T1005=0,"",F1005/W1005-1)</f>
        <v/>
      </c>
    </row>
    <row r="1006" customFormat="false" ht="15" hidden="false" customHeight="false" outlineLevel="0" collapsed="false">
      <c r="A1006" s="5" t="n">
        <v>44834</v>
      </c>
      <c r="B1006" s="6" t="n">
        <v>19435.1946917008</v>
      </c>
      <c r="C1006" s="7" t="n">
        <v>6646.297709</v>
      </c>
      <c r="D1006" s="0" t="n">
        <f aca="false">INT((ROW()-3)/30)</f>
        <v>33</v>
      </c>
      <c r="E1006" s="0" t="n">
        <f aca="false">2+30*D1006</f>
        <v>992</v>
      </c>
      <c r="F1006" s="8" t="n">
        <f aca="false">INDEX($F:$F,$E1006)*(2*B1006/INDEX($B:$B,$E1006)-C1006/INDEX($C:$C,$E1006))</f>
        <v>4506.48420581847</v>
      </c>
      <c r="G1006" s="9" t="n">
        <f aca="false">B1006/B1005-1</f>
        <v>-0.00540772945567014</v>
      </c>
      <c r="H1006" s="9" t="n">
        <f aca="false">F1006/F1005-1</f>
        <v>0.00369970928449437</v>
      </c>
      <c r="I1006" s="9" t="n">
        <f aca="false">LN(B1006/B1005)</f>
        <v>-0.00542240415304194</v>
      </c>
      <c r="J1006" s="9" t="n">
        <f aca="false">LN(F1006/F1005)</f>
        <v>0.00369288219375214</v>
      </c>
      <c r="K1006" s="9" t="n">
        <f aca="false">F1006/F999-1</f>
        <v>-0.0017939110228069</v>
      </c>
      <c r="L1006" s="9" t="n">
        <f aca="false">F1006/F976-1</f>
        <v>-0.006689285253768</v>
      </c>
      <c r="M1006" s="9" t="n">
        <f aca="false">B1006/B999-1</f>
        <v>0.0056051445861236</v>
      </c>
      <c r="N1006" s="9" t="n">
        <f aca="false">B1006/B976-1</f>
        <v>-0.0294375321533419</v>
      </c>
      <c r="O1006" s="8" t="n">
        <f aca="false">MAX(O1005,F1006)</f>
        <v>5645.35730015574</v>
      </c>
      <c r="P1006" s="9" t="n">
        <f aca="false">F1006/O1006-1</f>
        <v>-0.201736229220753</v>
      </c>
      <c r="Q1006" s="8" t="n">
        <f aca="false">MAX(Q1005,B1006)</f>
        <v>67541.7555081824</v>
      </c>
      <c r="R1006" s="9" t="n">
        <f aca="false">B1006/Q1006-1</f>
        <v>-0.712249192437021</v>
      </c>
      <c r="S1006" s="9" t="n">
        <f aca="false">B1006/INDEX($B:$B,$E1006)-1</f>
        <v>-0.015519677866462</v>
      </c>
      <c r="T1006" s="0" t="n">
        <f aca="false">IF(AND($A1006&gt;=CrashTest!$B$3,$A1006&lt;=CrashTest!$C$3),1,IF(AND($A1006&gt;=CrashTest!$B$4,$A1006&lt;=CrashTest!$C$4),2,IF(AND($A1006&gt;=CrashTest!$B$5,$A1006&lt;=CrashTest!$C$5),3,IF(AND($A1006&gt;=CrashTest!$B$6,$A1006&lt;=CrashTest!$C$6),4,IF(AND($A1006&gt;=CrashTest!$B$7,$A1006&lt;=CrashTest!$C$7),5,0)))))</f>
        <v>0</v>
      </c>
      <c r="U1006" s="8" t="str">
        <f aca="false">IF(T1006=0,"",IF(T1005=T1006,MAX(U1005,B1006),B1006))</f>
        <v/>
      </c>
      <c r="V1006" s="9" t="str">
        <f aca="false">IF(T1006=0,"",B1006/U1006-1)</f>
        <v/>
      </c>
      <c r="W1006" s="8" t="str">
        <f aca="false">IF(T1006=0,"",IF(T1005=T1006,MAX(W1005,F1006),F1006))</f>
        <v/>
      </c>
      <c r="X1006" s="9" t="str">
        <f aca="false">IF(T1006=0,"",F1006/W1006-1)</f>
        <v/>
      </c>
    </row>
    <row r="1007" customFormat="false" ht="15" hidden="false" customHeight="false" outlineLevel="0" collapsed="false">
      <c r="A1007" s="5" t="n">
        <v>44835</v>
      </c>
      <c r="B1007" s="6" t="n">
        <v>19311.861629398</v>
      </c>
      <c r="C1007" s="7" t="n">
        <v>6583.301851</v>
      </c>
      <c r="D1007" s="0" t="n">
        <f aca="false">INT((ROW()-3)/30)</f>
        <v>33</v>
      </c>
      <c r="E1007" s="0" t="n">
        <f aca="false">2+30*D1007</f>
        <v>992</v>
      </c>
      <c r="F1007" s="8" t="n">
        <f aca="false">INDEX($F:$F,$E1007)*(2*B1007/INDEX($B:$B,$E1007)-C1007/INDEX($C:$C,$E1007))</f>
        <v>4491.50436771168</v>
      </c>
      <c r="G1007" s="9" t="n">
        <f aca="false">B1007/B1006-1</f>
        <v>-0.00634586194063003</v>
      </c>
      <c r="H1007" s="9" t="n">
        <f aca="false">F1007/F1006-1</f>
        <v>-0.00332406315492051</v>
      </c>
      <c r="I1007" s="9" t="n">
        <f aca="false">LN(B1007/B1006)</f>
        <v>-0.00636608251254489</v>
      </c>
      <c r="J1007" s="9" t="n">
        <f aca="false">LN(F1007/F1006)</f>
        <v>-0.00332960012641636</v>
      </c>
      <c r="K1007" s="9" t="n">
        <f aca="false">F1007/F1000-1</f>
        <v>0.00350866308817199</v>
      </c>
      <c r="L1007" s="9" t="n">
        <f aca="false">F1007/F977-1</f>
        <v>-0.00949848832135325</v>
      </c>
      <c r="M1007" s="9" t="n">
        <f aca="false">B1007/B1000-1</f>
        <v>0.0204543509590491</v>
      </c>
      <c r="N1007" s="9" t="n">
        <f aca="false">B1007/B977-1</f>
        <v>-0.0394719083739529</v>
      </c>
      <c r="O1007" s="8" t="n">
        <f aca="false">MAX(O1006,F1007)</f>
        <v>5645.35730015574</v>
      </c>
      <c r="P1007" s="9" t="n">
        <f aca="false">F1007/O1007-1</f>
        <v>-0.204389708409108</v>
      </c>
      <c r="Q1007" s="8" t="n">
        <f aca="false">MAX(Q1006,B1007)</f>
        <v>67541.7555081824</v>
      </c>
      <c r="R1007" s="9" t="n">
        <f aca="false">B1007/Q1007-1</f>
        <v>-0.71407521933512</v>
      </c>
      <c r="S1007" s="9" t="n">
        <f aca="false">B1007/INDEX($B:$B,$E1007)-1</f>
        <v>-0.0217670540739884</v>
      </c>
      <c r="T1007" s="0" t="n">
        <f aca="false">IF(AND($A1007&gt;=CrashTest!$B$3,$A1007&lt;=CrashTest!$C$3),1,IF(AND($A1007&gt;=CrashTest!$B$4,$A1007&lt;=CrashTest!$C$4),2,IF(AND($A1007&gt;=CrashTest!$B$5,$A1007&lt;=CrashTest!$C$5),3,IF(AND($A1007&gt;=CrashTest!$B$6,$A1007&lt;=CrashTest!$C$6),4,IF(AND($A1007&gt;=CrashTest!$B$7,$A1007&lt;=CrashTest!$C$7),5,0)))))</f>
        <v>0</v>
      </c>
      <c r="U1007" s="8" t="str">
        <f aca="false">IF(T1007=0,"",IF(T1006=T1007,MAX(U1006,B1007),B1007))</f>
        <v/>
      </c>
      <c r="V1007" s="9" t="str">
        <f aca="false">IF(T1007=0,"",B1007/U1007-1)</f>
        <v/>
      </c>
      <c r="W1007" s="8" t="str">
        <f aca="false">IF(T1007=0,"",IF(T1006=T1007,MAX(W1006,F1007),F1007))</f>
        <v/>
      </c>
      <c r="X1007" s="9" t="str">
        <f aca="false">IF(T1007=0,"",F1007/W1007-1)</f>
        <v/>
      </c>
    </row>
    <row r="1008" customFormat="false" ht="15" hidden="false" customHeight="false" outlineLevel="0" collapsed="false">
      <c r="A1008" s="5" t="n">
        <v>44836</v>
      </c>
      <c r="B1008" s="6" t="n">
        <v>19015.2928050847</v>
      </c>
      <c r="C1008" s="7" t="n">
        <v>6438.391586</v>
      </c>
      <c r="D1008" s="0" t="n">
        <f aca="false">INT((ROW()-3)/30)</f>
        <v>33</v>
      </c>
      <c r="E1008" s="0" t="n">
        <f aca="false">2+30*D1008</f>
        <v>992</v>
      </c>
      <c r="F1008" s="8" t="n">
        <f aca="false">INDEX($F:$F,$E1008)*(2*B1008/INDEX($B:$B,$E1008)-C1008/INDEX($C:$C,$E1008))</f>
        <v>4451.18579634171</v>
      </c>
      <c r="G1008" s="9" t="n">
        <f aca="false">B1008/B1007-1</f>
        <v>-0.0153568221440569</v>
      </c>
      <c r="H1008" s="9" t="n">
        <f aca="false">F1008/F1007-1</f>
        <v>-0.00897662966996327</v>
      </c>
      <c r="I1008" s="9" t="n">
        <f aca="false">LN(B1008/B1007)</f>
        <v>-0.0154759594244117</v>
      </c>
      <c r="J1008" s="9" t="n">
        <f aca="false">LN(F1008/F1007)</f>
        <v>-0.00901716235701808</v>
      </c>
      <c r="K1008" s="9" t="n">
        <f aca="false">F1008/F1001-1</f>
        <v>-0.00147964987818783</v>
      </c>
      <c r="L1008" s="9" t="n">
        <f aca="false">F1008/F978-1</f>
        <v>-0.0181697761973608</v>
      </c>
      <c r="M1008" s="9" t="n">
        <f aca="false">B1008/B1001-1</f>
        <v>0.0118200822761183</v>
      </c>
      <c r="N1008" s="9" t="n">
        <f aca="false">B1008/B978-1</f>
        <v>-0.0467978668664701</v>
      </c>
      <c r="O1008" s="8" t="n">
        <f aca="false">MAX(O1007,F1008)</f>
        <v>5645.35730015574</v>
      </c>
      <c r="P1008" s="9" t="n">
        <f aca="false">F1008/O1008-1</f>
        <v>-0.211531607358331</v>
      </c>
      <c r="Q1008" s="8" t="n">
        <f aca="false">MAX(Q1007,B1008)</f>
        <v>67541.7555081824</v>
      </c>
      <c r="R1008" s="9" t="n">
        <f aca="false">B1008/Q1008-1</f>
        <v>-0.718466115338369</v>
      </c>
      <c r="S1008" s="9" t="n">
        <f aca="false">B1008/INDEX($B:$B,$E1008)-1</f>
        <v>-0.0367896034400309</v>
      </c>
      <c r="T1008" s="0" t="n">
        <f aca="false">IF(AND($A1008&gt;=CrashTest!$B$3,$A1008&lt;=CrashTest!$C$3),1,IF(AND($A1008&gt;=CrashTest!$B$4,$A1008&lt;=CrashTest!$C$4),2,IF(AND($A1008&gt;=CrashTest!$B$5,$A1008&lt;=CrashTest!$C$5),3,IF(AND($A1008&gt;=CrashTest!$B$6,$A1008&lt;=CrashTest!$C$6),4,IF(AND($A1008&gt;=CrashTest!$B$7,$A1008&lt;=CrashTest!$C$7),5,0)))))</f>
        <v>0</v>
      </c>
      <c r="U1008" s="8" t="str">
        <f aca="false">IF(T1008=0,"",IF(T1007=T1008,MAX(U1007,B1008),B1008))</f>
        <v/>
      </c>
      <c r="V1008" s="9" t="str">
        <f aca="false">IF(T1008=0,"",B1008/U1008-1)</f>
        <v/>
      </c>
      <c r="W1008" s="8" t="str">
        <f aca="false">IF(T1008=0,"",IF(T1007=T1008,MAX(W1007,F1008),F1008))</f>
        <v/>
      </c>
      <c r="X1008" s="9" t="str">
        <f aca="false">IF(T1008=0,"",F1008/W1008-1)</f>
        <v/>
      </c>
    </row>
    <row r="1009" customFormat="false" ht="15" hidden="false" customHeight="false" outlineLevel="0" collapsed="false">
      <c r="A1009" s="5" t="n">
        <v>44837</v>
      </c>
      <c r="B1009" s="6" t="n">
        <v>19633.4325859147</v>
      </c>
      <c r="C1009" s="7" t="n">
        <v>6770.959857</v>
      </c>
      <c r="D1009" s="0" t="n">
        <f aca="false">INT((ROW()-3)/30)</f>
        <v>33</v>
      </c>
      <c r="E1009" s="0" t="n">
        <f aca="false">2+30*D1009</f>
        <v>992</v>
      </c>
      <c r="F1009" s="8" t="n">
        <f aca="false">INDEX($F:$F,$E1009)*(2*B1009/INDEX($B:$B,$E1009)-C1009/INDEX($C:$C,$E1009))</f>
        <v>4515.25195304881</v>
      </c>
      <c r="G1009" s="9" t="n">
        <f aca="false">B1009/B1008-1</f>
        <v>0.0325075078867421</v>
      </c>
      <c r="H1009" s="9" t="n">
        <f aca="false">F1009/F1008-1</f>
        <v>0.0143930538149533</v>
      </c>
      <c r="I1009" s="9" t="n">
        <f aca="false">LN(B1009/B1008)</f>
        <v>0.0319903173876224</v>
      </c>
      <c r="J1009" s="9" t="n">
        <f aca="false">LN(F1009/F1008)</f>
        <v>0.0142904570974834</v>
      </c>
      <c r="K1009" s="9" t="n">
        <f aca="false">F1009/F1002-1</f>
        <v>0.0082609616953635</v>
      </c>
      <c r="L1009" s="9" t="n">
        <f aca="false">F1009/F979-1</f>
        <v>0.000919723486807023</v>
      </c>
      <c r="M1009" s="9" t="n">
        <f aca="false">B1009/B1002-1</f>
        <v>0.022514342970744</v>
      </c>
      <c r="N1009" s="9" t="n">
        <f aca="false">B1009/B979-1</f>
        <v>-0.00860442932889649</v>
      </c>
      <c r="O1009" s="8" t="n">
        <f aca="false">MAX(O1008,F1009)</f>
        <v>5645.35730015574</v>
      </c>
      <c r="P1009" s="9" t="n">
        <f aca="false">F1009/O1009-1</f>
        <v>-0.200183139351649</v>
      </c>
      <c r="Q1009" s="8" t="n">
        <f aca="false">MAX(Q1008,B1009)</f>
        <v>67541.7555081824</v>
      </c>
      <c r="R1009" s="9" t="n">
        <f aca="false">B1009/Q1009-1</f>
        <v>-0.709314150362346</v>
      </c>
      <c r="S1009" s="9" t="n">
        <f aca="false">B1009/INDEX($B:$B,$E1009)-1</f>
        <v>-0.00547803387726586</v>
      </c>
      <c r="T1009" s="0" t="n">
        <f aca="false">IF(AND($A1009&gt;=CrashTest!$B$3,$A1009&lt;=CrashTest!$C$3),1,IF(AND($A1009&gt;=CrashTest!$B$4,$A1009&lt;=CrashTest!$C$4),2,IF(AND($A1009&gt;=CrashTest!$B$5,$A1009&lt;=CrashTest!$C$5),3,IF(AND($A1009&gt;=CrashTest!$B$6,$A1009&lt;=CrashTest!$C$6),4,IF(AND($A1009&gt;=CrashTest!$B$7,$A1009&lt;=CrashTest!$C$7),5,0)))))</f>
        <v>0</v>
      </c>
      <c r="U1009" s="8" t="str">
        <f aca="false">IF(T1009=0,"",IF(T1008=T1009,MAX(U1008,B1009),B1009))</f>
        <v/>
      </c>
      <c r="V1009" s="9" t="str">
        <f aca="false">IF(T1009=0,"",B1009/U1009-1)</f>
        <v/>
      </c>
      <c r="W1009" s="8" t="str">
        <f aca="false">IF(T1009=0,"",IF(T1008=T1009,MAX(W1008,F1009),F1009))</f>
        <v/>
      </c>
      <c r="X1009" s="9" t="str">
        <f aca="false">IF(T1009=0,"",F1009/W1009-1)</f>
        <v/>
      </c>
    </row>
    <row r="1010" customFormat="false" ht="15" hidden="false" customHeight="false" outlineLevel="0" collapsed="false">
      <c r="A1010" s="5" t="n">
        <v>44838</v>
      </c>
      <c r="B1010" s="6" t="n">
        <v>20339.9712811221</v>
      </c>
      <c r="C1010" s="7" t="n">
        <v>7171.944596</v>
      </c>
      <c r="D1010" s="0" t="n">
        <f aca="false">INT((ROW()-3)/30)</f>
        <v>33</v>
      </c>
      <c r="E1010" s="0" t="n">
        <f aca="false">2+30*D1010</f>
        <v>992</v>
      </c>
      <c r="F1010" s="8" t="n">
        <f aca="false">INDEX($F:$F,$E1010)*(2*B1010/INDEX($B:$B,$E1010)-C1010/INDEX($C:$C,$E1010))</f>
        <v>4574.83807006202</v>
      </c>
      <c r="G1010" s="9" t="n">
        <f aca="false">B1010/B1009-1</f>
        <v>0.0359865088346436</v>
      </c>
      <c r="H1010" s="9" t="n">
        <f aca="false">F1010/F1009-1</f>
        <v>0.0131966316902803</v>
      </c>
      <c r="I1010" s="9" t="n">
        <f aca="false">LN(B1010/B1009)</f>
        <v>0.035354121392117</v>
      </c>
      <c r="J1010" s="9" t="n">
        <f aca="false">LN(F1010/F1009)</f>
        <v>0.0131103147125776</v>
      </c>
      <c r="K1010" s="9" t="n">
        <f aca="false">F1010/F1003-1</f>
        <v>0.0175136426513529</v>
      </c>
      <c r="L1010" s="9" t="n">
        <f aca="false">F1010/F980-1</f>
        <v>0.0151018728989156</v>
      </c>
      <c r="M1010" s="9" t="n">
        <f aca="false">B1010/B1003-1</f>
        <v>0.0645443669484485</v>
      </c>
      <c r="N1010" s="9" t="n">
        <f aca="false">B1010/B980-1</f>
        <v>0.0189390371265437</v>
      </c>
      <c r="O1010" s="8" t="n">
        <f aca="false">MAX(O1009,F1010)</f>
        <v>5645.35730015574</v>
      </c>
      <c r="P1010" s="9" t="n">
        <f aca="false">F1010/O1010-1</f>
        <v>-0.189628250821997</v>
      </c>
      <c r="Q1010" s="8" t="n">
        <f aca="false">MAX(Q1009,B1010)</f>
        <v>67541.7555081824</v>
      </c>
      <c r="R1010" s="9" t="n">
        <f aca="false">B1010/Q1010-1</f>
        <v>-0.698853381466255</v>
      </c>
      <c r="S1010" s="9" t="n">
        <f aca="false">B1010/INDEX($B:$B,$E1010)-1</f>
        <v>0.0303113396428572</v>
      </c>
      <c r="T1010" s="0" t="n">
        <f aca="false">IF(AND($A1010&gt;=CrashTest!$B$3,$A1010&lt;=CrashTest!$C$3),1,IF(AND($A1010&gt;=CrashTest!$B$4,$A1010&lt;=CrashTest!$C$4),2,IF(AND($A1010&gt;=CrashTest!$B$5,$A1010&lt;=CrashTest!$C$5),3,IF(AND($A1010&gt;=CrashTest!$B$6,$A1010&lt;=CrashTest!$C$6),4,IF(AND($A1010&gt;=CrashTest!$B$7,$A1010&lt;=CrashTest!$C$7),5,0)))))</f>
        <v>0</v>
      </c>
      <c r="U1010" s="8" t="str">
        <f aca="false">IF(T1010=0,"",IF(T1009=T1010,MAX(U1009,B1010),B1010))</f>
        <v/>
      </c>
      <c r="V1010" s="9" t="str">
        <f aca="false">IF(T1010=0,"",B1010/U1010-1)</f>
        <v/>
      </c>
      <c r="W1010" s="8" t="str">
        <f aca="false">IF(T1010=0,"",IF(T1009=T1010,MAX(W1009,F1010),F1010))</f>
        <v/>
      </c>
      <c r="X1010" s="9" t="str">
        <f aca="false">IF(T1010=0,"",F1010/W1010-1)</f>
        <v/>
      </c>
    </row>
    <row r="1011" customFormat="false" ht="15" hidden="false" customHeight="false" outlineLevel="0" collapsed="false">
      <c r="A1011" s="5" t="n">
        <v>44839</v>
      </c>
      <c r="B1011" s="6" t="n">
        <v>20155.0996987142</v>
      </c>
      <c r="C1011" s="7" t="n">
        <v>7066.384604</v>
      </c>
      <c r="D1011" s="0" t="n">
        <f aca="false">INT((ROW()-3)/30)</f>
        <v>33</v>
      </c>
      <c r="E1011" s="0" t="n">
        <f aca="false">2+30*D1011</f>
        <v>992</v>
      </c>
      <c r="F1011" s="8" t="n">
        <f aca="false">INDEX($F:$F,$E1011)*(2*B1011/INDEX($B:$B,$E1011)-C1011/INDEX($C:$C,$E1011))</f>
        <v>4559.6648942314</v>
      </c>
      <c r="G1011" s="9" t="n">
        <f aca="false">B1011/B1010-1</f>
        <v>-0.00908907784837842</v>
      </c>
      <c r="H1011" s="9" t="n">
        <f aca="false">F1011/F1010-1</f>
        <v>-0.00331665855670704</v>
      </c>
      <c r="I1011" s="9" t="n">
        <f aca="false">LN(B1011/B1010)</f>
        <v>-0.0091306355220593</v>
      </c>
      <c r="J1011" s="9" t="n">
        <f aca="false">LN(F1011/F1010)</f>
        <v>-0.00332217086035865</v>
      </c>
      <c r="K1011" s="9" t="n">
        <f aca="false">F1011/F1004-1</f>
        <v>0.00841447244213822</v>
      </c>
      <c r="L1011" s="9" t="n">
        <f aca="false">F1011/F981-1</f>
        <v>0.0102823770890164</v>
      </c>
      <c r="M1011" s="9" t="n">
        <f aca="false">B1011/B1004-1</f>
        <v>0.0359889359210739</v>
      </c>
      <c r="N1011" s="9" t="n">
        <f aca="false">B1011/B981-1</f>
        <v>0.0180476097469213</v>
      </c>
      <c r="O1011" s="8" t="n">
        <f aca="false">MAX(O1010,F1011)</f>
        <v>5645.35730015574</v>
      </c>
      <c r="P1011" s="9" t="n">
        <f aca="false">F1011/O1011-1</f>
        <v>-0.192315977218022</v>
      </c>
      <c r="Q1011" s="8" t="n">
        <f aca="false">MAX(Q1010,B1011)</f>
        <v>67541.7555081824</v>
      </c>
      <c r="R1011" s="9" t="n">
        <f aca="false">B1011/Q1011-1</f>
        <v>-0.701590526525884</v>
      </c>
      <c r="S1011" s="9" t="n">
        <f aca="false">B1011/INDEX($B:$B,$E1011)-1</f>
        <v>0.020946759668776</v>
      </c>
      <c r="T1011" s="0" t="n">
        <f aca="false">IF(AND($A1011&gt;=CrashTest!$B$3,$A1011&lt;=CrashTest!$C$3),1,IF(AND($A1011&gt;=CrashTest!$B$4,$A1011&lt;=CrashTest!$C$4),2,IF(AND($A1011&gt;=CrashTest!$B$5,$A1011&lt;=CrashTest!$C$5),3,IF(AND($A1011&gt;=CrashTest!$B$6,$A1011&lt;=CrashTest!$C$6),4,IF(AND($A1011&gt;=CrashTest!$B$7,$A1011&lt;=CrashTest!$C$7),5,0)))))</f>
        <v>0</v>
      </c>
      <c r="U1011" s="8" t="str">
        <f aca="false">IF(T1011=0,"",IF(T1010=T1011,MAX(U1010,B1011),B1011))</f>
        <v/>
      </c>
      <c r="V1011" s="9" t="str">
        <f aca="false">IF(T1011=0,"",B1011/U1011-1)</f>
        <v/>
      </c>
      <c r="W1011" s="8" t="str">
        <f aca="false">IF(T1011=0,"",IF(T1010=T1011,MAX(W1010,F1011),F1011))</f>
        <v/>
      </c>
      <c r="X1011" s="9" t="str">
        <f aca="false">IF(T1011=0,"",F1011/W1011-1)</f>
        <v/>
      </c>
    </row>
    <row r="1012" customFormat="false" ht="15" hidden="false" customHeight="false" outlineLevel="0" collapsed="false">
      <c r="A1012" s="5" t="n">
        <v>44840</v>
      </c>
      <c r="B1012" s="6" t="n">
        <v>19950.5477957335</v>
      </c>
      <c r="C1012" s="7" t="n">
        <v>6955.057205</v>
      </c>
      <c r="D1012" s="0" t="n">
        <f aca="false">INT((ROW()-3)/30)</f>
        <v>33</v>
      </c>
      <c r="E1012" s="0" t="n">
        <f aca="false">2+30*D1012</f>
        <v>992</v>
      </c>
      <c r="F1012" s="8" t="n">
        <f aca="false">INDEX($F:$F,$E1012)*(2*B1012/INDEX($B:$B,$E1012)-C1012/INDEX($C:$C,$E1012))</f>
        <v>4539.29869521361</v>
      </c>
      <c r="G1012" s="9" t="n">
        <f aca="false">B1012/B1011-1</f>
        <v>-0.0101488906548921</v>
      </c>
      <c r="H1012" s="9" t="n">
        <f aca="false">F1012/F1011-1</f>
        <v>-0.00446659995640375</v>
      </c>
      <c r="I1012" s="9" t="n">
        <f aca="false">LN(B1012/B1011)</f>
        <v>-0.0102007417648046</v>
      </c>
      <c r="J1012" s="9" t="n">
        <f aca="false">LN(F1012/F1011)</f>
        <v>-0.00447660501750841</v>
      </c>
      <c r="K1012" s="9" t="n">
        <f aca="false">F1012/F1005-1</f>
        <v>0.0110082655696113</v>
      </c>
      <c r="L1012" s="9" t="n">
        <f aca="false">F1012/F982-1</f>
        <v>0.00372089004127285</v>
      </c>
      <c r="M1012" s="9" t="n">
        <f aca="false">B1012/B1005-1</f>
        <v>0.0209653644084642</v>
      </c>
      <c r="N1012" s="9" t="n">
        <f aca="false">B1012/B982-1</f>
        <v>0.0586006811383863</v>
      </c>
      <c r="O1012" s="8" t="n">
        <f aca="false">MAX(O1011,F1012)</f>
        <v>5645.35730015574</v>
      </c>
      <c r="P1012" s="9" t="n">
        <f aca="false">F1012/O1012-1</f>
        <v>-0.195923578638968</v>
      </c>
      <c r="Q1012" s="8" t="n">
        <f aca="false">MAX(Q1011,B1012)</f>
        <v>67541.7555081824</v>
      </c>
      <c r="R1012" s="9" t="n">
        <f aca="false">B1012/Q1012-1</f>
        <v>-0.704619051642557</v>
      </c>
      <c r="S1012" s="9" t="n">
        <f aca="false">B1012/INDEX($B:$B,$E1012)-1</f>
        <v>0.0105852826404313</v>
      </c>
      <c r="T1012" s="0" t="n">
        <f aca="false">IF(AND($A1012&gt;=CrashTest!$B$3,$A1012&lt;=CrashTest!$C$3),1,IF(AND($A1012&gt;=CrashTest!$B$4,$A1012&lt;=CrashTest!$C$4),2,IF(AND($A1012&gt;=CrashTest!$B$5,$A1012&lt;=CrashTest!$C$5),3,IF(AND($A1012&gt;=CrashTest!$B$6,$A1012&lt;=CrashTest!$C$6),4,IF(AND($A1012&gt;=CrashTest!$B$7,$A1012&lt;=CrashTest!$C$7),5,0)))))</f>
        <v>0</v>
      </c>
      <c r="U1012" s="8" t="str">
        <f aca="false">IF(T1012=0,"",IF(T1011=T1012,MAX(U1011,B1012),B1012))</f>
        <v/>
      </c>
      <c r="V1012" s="9" t="str">
        <f aca="false">IF(T1012=0,"",B1012/U1012-1)</f>
        <v/>
      </c>
      <c r="W1012" s="8" t="str">
        <f aca="false">IF(T1012=0,"",IF(T1011=T1012,MAX(W1011,F1012),F1012))</f>
        <v/>
      </c>
      <c r="X1012" s="9" t="str">
        <f aca="false">IF(T1012=0,"",F1012/W1012-1)</f>
        <v/>
      </c>
    </row>
    <row r="1013" customFormat="false" ht="15" hidden="false" customHeight="false" outlineLevel="0" collapsed="false">
      <c r="A1013" s="5" t="n">
        <v>44841</v>
      </c>
      <c r="B1013" s="6" t="n">
        <v>19539.1439216832</v>
      </c>
      <c r="C1013" s="7" t="n">
        <v>6722.671345</v>
      </c>
      <c r="D1013" s="0" t="n">
        <f aca="false">INT((ROW()-3)/30)</f>
        <v>33</v>
      </c>
      <c r="E1013" s="0" t="n">
        <f aca="false">2+30*D1013</f>
        <v>992</v>
      </c>
      <c r="F1013" s="8" t="n">
        <f aca="false">INDEX($F:$F,$E1013)*(2*B1013/INDEX($B:$B,$E1013)-C1013/INDEX($C:$C,$E1013))</f>
        <v>4503.8834616678</v>
      </c>
      <c r="G1013" s="9" t="n">
        <f aca="false">B1013/B1012-1</f>
        <v>-0.0206211818473615</v>
      </c>
      <c r="H1013" s="9" t="n">
        <f aca="false">F1013/F1012-1</f>
        <v>-0.0078019174158217</v>
      </c>
      <c r="I1013" s="9" t="n">
        <f aca="false">LN(B1013/B1012)</f>
        <v>-0.0208367673190034</v>
      </c>
      <c r="J1013" s="9" t="n">
        <f aca="false">LN(F1013/F1012)</f>
        <v>-0.00783251160629355</v>
      </c>
      <c r="K1013" s="9" t="n">
        <f aca="false">F1013/F1006-1</f>
        <v>-0.000577111564556865</v>
      </c>
      <c r="L1013" s="9" t="n">
        <f aca="false">F1013/F983-1</f>
        <v>-5.96305990083756E-005</v>
      </c>
      <c r="M1013" s="9" t="n">
        <f aca="false">B1013/B1006-1</f>
        <v>0.00534850469117187</v>
      </c>
      <c r="N1013" s="9" t="n">
        <f aca="false">B1013/B983-1</f>
        <v>0.0127630764101192</v>
      </c>
      <c r="O1013" s="8" t="n">
        <f aca="false">MAX(O1012,F1013)</f>
        <v>5645.35730015574</v>
      </c>
      <c r="P1013" s="9" t="n">
        <f aca="false">F1013/O1013-1</f>
        <v>-0.202196916474436</v>
      </c>
      <c r="Q1013" s="8" t="n">
        <f aca="false">MAX(Q1012,B1013)</f>
        <v>67541.7555081824</v>
      </c>
      <c r="R1013" s="9" t="n">
        <f aca="false">B1013/Q1013-1</f>
        <v>-0.710710155892881</v>
      </c>
      <c r="S1013" s="9" t="n">
        <f aca="false">B1013/INDEX($B:$B,$E1013)-1</f>
        <v>-0.0102541802451643</v>
      </c>
      <c r="T1013" s="0" t="n">
        <f aca="false">IF(AND($A1013&gt;=CrashTest!$B$3,$A1013&lt;=CrashTest!$C$3),1,IF(AND($A1013&gt;=CrashTest!$B$4,$A1013&lt;=CrashTest!$C$4),2,IF(AND($A1013&gt;=CrashTest!$B$5,$A1013&lt;=CrashTest!$C$5),3,IF(AND($A1013&gt;=CrashTest!$B$6,$A1013&lt;=CrashTest!$C$6),4,IF(AND($A1013&gt;=CrashTest!$B$7,$A1013&lt;=CrashTest!$C$7),5,0)))))</f>
        <v>0</v>
      </c>
      <c r="U1013" s="8" t="str">
        <f aca="false">IF(T1013=0,"",IF(T1012=T1013,MAX(U1012,B1013),B1013))</f>
        <v/>
      </c>
      <c r="V1013" s="9" t="str">
        <f aca="false">IF(T1013=0,"",B1013/U1013-1)</f>
        <v/>
      </c>
      <c r="W1013" s="8" t="str">
        <f aca="false">IF(T1013=0,"",IF(T1012=T1013,MAX(W1012,F1013),F1013))</f>
        <v/>
      </c>
      <c r="X1013" s="9" t="str">
        <f aca="false">IF(T1013=0,"",F1013/W1013-1)</f>
        <v/>
      </c>
    </row>
    <row r="1014" customFormat="false" ht="15" hidden="false" customHeight="false" outlineLevel="0" collapsed="false">
      <c r="A1014" s="5" t="n">
        <v>44842</v>
      </c>
      <c r="B1014" s="6" t="n">
        <v>19416.1772291058</v>
      </c>
      <c r="C1014" s="7" t="n">
        <v>6667.653378</v>
      </c>
      <c r="D1014" s="0" t="n">
        <f aca="false">INT((ROW()-3)/30)</f>
        <v>33</v>
      </c>
      <c r="E1014" s="0" t="n">
        <f aca="false">2+30*D1014</f>
        <v>992</v>
      </c>
      <c r="F1014" s="8" t="n">
        <f aca="false">INDEX($F:$F,$E1014)*(2*B1014/INDEX($B:$B,$E1014)-C1014/INDEX($C:$C,$E1014))</f>
        <v>4483.85228581488</v>
      </c>
      <c r="G1014" s="9" t="n">
        <f aca="false">B1014/B1013-1</f>
        <v>-0.00629335108386908</v>
      </c>
      <c r="H1014" s="9" t="n">
        <f aca="false">F1014/F1013-1</f>
        <v>-0.00444753422760713</v>
      </c>
      <c r="I1014" s="9" t="n">
        <f aca="false">LN(B1014/B1013)</f>
        <v>-0.00631323769733338</v>
      </c>
      <c r="J1014" s="9" t="n">
        <f aca="false">LN(F1014/F1013)</f>
        <v>-0.0044574539310339</v>
      </c>
      <c r="K1014" s="9" t="n">
        <f aca="false">F1014/F1007-1</f>
        <v>-0.0017036790505669</v>
      </c>
      <c r="L1014" s="9" t="n">
        <f aca="false">F1014/F984-1</f>
        <v>-0.00305688200627641</v>
      </c>
      <c r="M1014" s="9" t="n">
        <f aca="false">B1014/B1007-1</f>
        <v>0.00540163355090551</v>
      </c>
      <c r="N1014" s="9" t="n">
        <f aca="false">B1014/B984-1</f>
        <v>0.00502364256126664</v>
      </c>
      <c r="O1014" s="8" t="n">
        <f aca="false">MAX(O1013,F1014)</f>
        <v>5645.35730015574</v>
      </c>
      <c r="P1014" s="9" t="n">
        <f aca="false">F1014/O1014-1</f>
        <v>-0.205745172995307</v>
      </c>
      <c r="Q1014" s="8" t="n">
        <f aca="false">MAX(Q1013,B1014)</f>
        <v>67541.7555081824</v>
      </c>
      <c r="R1014" s="9" t="n">
        <f aca="false">B1014/Q1014-1</f>
        <v>-0.712530758446845</v>
      </c>
      <c r="S1014" s="9" t="n">
        <f aca="false">B1014/INDEX($B:$B,$E1014)-1</f>
        <v>-0.0164829981726734</v>
      </c>
      <c r="T1014" s="0" t="n">
        <f aca="false">IF(AND($A1014&gt;=CrashTest!$B$3,$A1014&lt;=CrashTest!$C$3),1,IF(AND($A1014&gt;=CrashTest!$B$4,$A1014&lt;=CrashTest!$C$4),2,IF(AND($A1014&gt;=CrashTest!$B$5,$A1014&lt;=CrashTest!$C$5),3,IF(AND($A1014&gt;=CrashTest!$B$6,$A1014&lt;=CrashTest!$C$6),4,IF(AND($A1014&gt;=CrashTest!$B$7,$A1014&lt;=CrashTest!$C$7),5,0)))))</f>
        <v>0</v>
      </c>
      <c r="U1014" s="8" t="str">
        <f aca="false">IF(T1014=0,"",IF(T1013=T1014,MAX(U1013,B1014),B1014))</f>
        <v/>
      </c>
      <c r="V1014" s="9" t="str">
        <f aca="false">IF(T1014=0,"",B1014/U1014-1)</f>
        <v/>
      </c>
      <c r="W1014" s="8" t="str">
        <f aca="false">IF(T1014=0,"",IF(T1013=T1014,MAX(W1013,F1014),F1014))</f>
        <v/>
      </c>
      <c r="X1014" s="9" t="str">
        <f aca="false">IF(T1014=0,"",F1014/W1014-1)</f>
        <v/>
      </c>
    </row>
    <row r="1015" customFormat="false" ht="15" hidden="false" customHeight="false" outlineLevel="0" collapsed="false">
      <c r="A1015" s="5" t="n">
        <v>44843</v>
      </c>
      <c r="B1015" s="6" t="n">
        <v>19428.3671323787</v>
      </c>
      <c r="C1015" s="7" t="n">
        <v>6687.022247</v>
      </c>
      <c r="D1015" s="0" t="n">
        <f aca="false">INT((ROW()-3)/30)</f>
        <v>33</v>
      </c>
      <c r="E1015" s="0" t="n">
        <f aca="false">2+30*D1015</f>
        <v>992</v>
      </c>
      <c r="F1015" s="8" t="n">
        <f aca="false">INDEX($F:$F,$E1015)*(2*B1015/INDEX($B:$B,$E1015)-C1015/INDEX($C:$C,$E1015))</f>
        <v>4476.73648819946</v>
      </c>
      <c r="G1015" s="9" t="n">
        <f aca="false">B1015/B1014-1</f>
        <v>0.00062782200270739</v>
      </c>
      <c r="H1015" s="9" t="n">
        <f aca="false">F1015/F1014-1</f>
        <v>-0.00158698305872762</v>
      </c>
      <c r="I1015" s="9" t="n">
        <f aca="false">LN(B1015/B1014)</f>
        <v>0.000627625004922565</v>
      </c>
      <c r="J1015" s="9" t="n">
        <f aca="false">LN(F1015/F1014)</f>
        <v>-0.00158824365021004</v>
      </c>
      <c r="K1015" s="9" t="n">
        <f aca="false">F1015/F1008-1</f>
        <v>0.00574019891030919</v>
      </c>
      <c r="L1015" s="9" t="n">
        <f aca="false">F1015/F985-1</f>
        <v>-0.0201224747349346</v>
      </c>
      <c r="M1015" s="9" t="n">
        <f aca="false">B1015/B1008-1</f>
        <v>0.0217232693457943</v>
      </c>
      <c r="N1015" s="9" t="n">
        <f aca="false">B1015/B985-1</f>
        <v>-0.0905733313531416</v>
      </c>
      <c r="O1015" s="8" t="n">
        <f aca="false">MAX(O1014,F1015)</f>
        <v>5645.35730015574</v>
      </c>
      <c r="P1015" s="9" t="n">
        <f aca="false">F1015/O1015-1</f>
        <v>-0.207005641950076</v>
      </c>
      <c r="Q1015" s="8" t="n">
        <f aca="false">MAX(Q1014,B1015)</f>
        <v>67541.7555081824</v>
      </c>
      <c r="R1015" s="9" t="n">
        <f aca="false">B1015/Q1015-1</f>
        <v>-0.712350278931897</v>
      </c>
      <c r="S1015" s="9" t="n">
        <f aca="false">B1015/INDEX($B:$B,$E1015)-1</f>
        <v>-0.0158655245588895</v>
      </c>
      <c r="T1015" s="0" t="n">
        <f aca="false">IF(AND($A1015&gt;=CrashTest!$B$3,$A1015&lt;=CrashTest!$C$3),1,IF(AND($A1015&gt;=CrashTest!$B$4,$A1015&lt;=CrashTest!$C$4),2,IF(AND($A1015&gt;=CrashTest!$B$5,$A1015&lt;=CrashTest!$C$5),3,IF(AND($A1015&gt;=CrashTest!$B$6,$A1015&lt;=CrashTest!$C$6),4,IF(AND($A1015&gt;=CrashTest!$B$7,$A1015&lt;=CrashTest!$C$7),5,0)))))</f>
        <v>0</v>
      </c>
      <c r="U1015" s="8" t="str">
        <f aca="false">IF(T1015=0,"",IF(T1014=T1015,MAX(U1014,B1015),B1015))</f>
        <v/>
      </c>
      <c r="V1015" s="9" t="str">
        <f aca="false">IF(T1015=0,"",B1015/U1015-1)</f>
        <v/>
      </c>
      <c r="W1015" s="8" t="str">
        <f aca="false">IF(T1015=0,"",IF(T1014=T1015,MAX(W1014,F1015),F1015))</f>
        <v/>
      </c>
      <c r="X1015" s="9" t="str">
        <f aca="false">IF(T1015=0,"",F1015/W1015-1)</f>
        <v/>
      </c>
    </row>
    <row r="1016" customFormat="false" ht="15" hidden="false" customHeight="false" outlineLevel="0" collapsed="false">
      <c r="A1016" s="5" t="n">
        <v>44844</v>
      </c>
      <c r="B1016" s="6" t="n">
        <v>19154.4042346581</v>
      </c>
      <c r="C1016" s="7" t="n">
        <v>6535.975206</v>
      </c>
      <c r="D1016" s="0" t="n">
        <f aca="false">INT((ROW()-3)/30)</f>
        <v>33</v>
      </c>
      <c r="E1016" s="0" t="n">
        <f aca="false">2+30*D1016</f>
        <v>992</v>
      </c>
      <c r="F1016" s="8" t="n">
        <f aca="false">INDEX($F:$F,$E1016)*(2*B1016/INDEX($B:$B,$E1016)-C1016/INDEX($C:$C,$E1016))</f>
        <v>4450.73008252828</v>
      </c>
      <c r="G1016" s="9" t="n">
        <f aca="false">B1016/B1015-1</f>
        <v>-0.014101179777688</v>
      </c>
      <c r="H1016" s="9" t="n">
        <f aca="false">F1016/F1015-1</f>
        <v>-0.00580923307407755</v>
      </c>
      <c r="I1016" s="9" t="n">
        <f aca="false">LN(B1016/B1015)</f>
        <v>-0.0142015460523169</v>
      </c>
      <c r="J1016" s="9" t="n">
        <f aca="false">LN(F1016/F1015)</f>
        <v>-0.0058261723030085</v>
      </c>
      <c r="K1016" s="9" t="n">
        <f aca="false">F1016/F1009-1</f>
        <v>-0.0142897608353767</v>
      </c>
      <c r="L1016" s="9" t="n">
        <f aca="false">F1016/F986-1</f>
        <v>-0.0339460964940621</v>
      </c>
      <c r="M1016" s="9" t="n">
        <f aca="false">B1016/B1009-1</f>
        <v>-0.024398604225746</v>
      </c>
      <c r="N1016" s="9" t="n">
        <f aca="false">B1016/B986-1</f>
        <v>-0.117926857225841</v>
      </c>
      <c r="O1016" s="8" t="n">
        <f aca="false">MAX(O1015,F1016)</f>
        <v>5645.35730015574</v>
      </c>
      <c r="P1016" s="9" t="n">
        <f aca="false">F1016/O1016-1</f>
        <v>-0.211612331002416</v>
      </c>
      <c r="Q1016" s="8" t="n">
        <f aca="false">MAX(Q1015,B1016)</f>
        <v>67541.7555081824</v>
      </c>
      <c r="R1016" s="9" t="n">
        <f aca="false">B1016/Q1016-1</f>
        <v>-0.71640647936168</v>
      </c>
      <c r="S1016" s="9" t="n">
        <f aca="false">B1016/INDEX($B:$B,$E1016)-1</f>
        <v>-0.0297429817225052</v>
      </c>
      <c r="T1016" s="0" t="n">
        <f aca="false">IF(AND($A1016&gt;=CrashTest!$B$3,$A1016&lt;=CrashTest!$C$3),1,IF(AND($A1016&gt;=CrashTest!$B$4,$A1016&lt;=CrashTest!$C$4),2,IF(AND($A1016&gt;=CrashTest!$B$5,$A1016&lt;=CrashTest!$C$5),3,IF(AND($A1016&gt;=CrashTest!$B$6,$A1016&lt;=CrashTest!$C$6),4,IF(AND($A1016&gt;=CrashTest!$B$7,$A1016&lt;=CrashTest!$C$7),5,0)))))</f>
        <v>0</v>
      </c>
      <c r="U1016" s="8" t="str">
        <f aca="false">IF(T1016=0,"",IF(T1015=T1016,MAX(U1015,B1016),B1016))</f>
        <v/>
      </c>
      <c r="V1016" s="9" t="str">
        <f aca="false">IF(T1016=0,"",B1016/U1016-1)</f>
        <v/>
      </c>
      <c r="W1016" s="8" t="str">
        <f aca="false">IF(T1016=0,"",IF(T1015=T1016,MAX(W1015,F1016),F1016))</f>
        <v/>
      </c>
      <c r="X1016" s="9" t="str">
        <f aca="false">IF(T1016=0,"",F1016/W1016-1)</f>
        <v/>
      </c>
    </row>
    <row r="1017" customFormat="false" ht="15" hidden="false" customHeight="false" outlineLevel="0" collapsed="false">
      <c r="A1017" s="5" t="n">
        <v>44845</v>
      </c>
      <c r="B1017" s="6" t="n">
        <v>19039.2820683811</v>
      </c>
      <c r="C1017" s="7" t="n">
        <v>6512.922483</v>
      </c>
      <c r="D1017" s="0" t="n">
        <f aca="false">INT((ROW()-3)/30)</f>
        <v>33</v>
      </c>
      <c r="E1017" s="0" t="n">
        <f aca="false">2+30*D1017</f>
        <v>992</v>
      </c>
      <c r="F1017" s="8" t="n">
        <f aca="false">INDEX($F:$F,$E1017)*(2*B1017/INDEX($B:$B,$E1017)-C1017/INDEX($C:$C,$E1017))</f>
        <v>4413.36443280153</v>
      </c>
      <c r="G1017" s="9" t="n">
        <f aca="false">B1017/B1016-1</f>
        <v>-0.0060102191050504</v>
      </c>
      <c r="H1017" s="9" t="n">
        <f aca="false">F1017/F1016-1</f>
        <v>-0.00839539784122889</v>
      </c>
      <c r="I1017" s="9" t="n">
        <f aca="false">LN(B1017/B1016)</f>
        <v>-0.00602835316819983</v>
      </c>
      <c r="J1017" s="9" t="n">
        <f aca="false">LN(F1017/F1016)</f>
        <v>-0.00843083768748776</v>
      </c>
      <c r="K1017" s="9" t="n">
        <f aca="false">F1017/F1010-1</f>
        <v>-0.0352960333868824</v>
      </c>
      <c r="L1017" s="9" t="n">
        <f aca="false">F1017/F987-1</f>
        <v>-0.028031730881617</v>
      </c>
      <c r="M1017" s="9" t="n">
        <f aca="false">B1017/B1010-1</f>
        <v>-0.0639474458820005</v>
      </c>
      <c r="N1017" s="9" t="n">
        <f aca="false">B1017/B987-1</f>
        <v>-0.123936729179607</v>
      </c>
      <c r="O1017" s="8" t="n">
        <f aca="false">MAX(O1016,F1017)</f>
        <v>5645.35730015574</v>
      </c>
      <c r="P1017" s="9" t="n">
        <f aca="false">F1017/O1017-1</f>
        <v>-0.21823115913677</v>
      </c>
      <c r="Q1017" s="8" t="n">
        <f aca="false">MAX(Q1016,B1017)</f>
        <v>67541.7555081824</v>
      </c>
      <c r="R1017" s="9" t="n">
        <f aca="false">B1017/Q1017-1</f>
        <v>-0.718110938557489</v>
      </c>
      <c r="S1017" s="9" t="n">
        <f aca="false">B1017/INDEX($B:$B,$E1017)-1</f>
        <v>-0.0355744389905659</v>
      </c>
      <c r="T1017" s="0" t="n">
        <f aca="false">IF(AND($A1017&gt;=CrashTest!$B$3,$A1017&lt;=CrashTest!$C$3),1,IF(AND($A1017&gt;=CrashTest!$B$4,$A1017&lt;=CrashTest!$C$4),2,IF(AND($A1017&gt;=CrashTest!$B$5,$A1017&lt;=CrashTest!$C$5),3,IF(AND($A1017&gt;=CrashTest!$B$6,$A1017&lt;=CrashTest!$C$6),4,IF(AND($A1017&gt;=CrashTest!$B$7,$A1017&lt;=CrashTest!$C$7),5,0)))))</f>
        <v>0</v>
      </c>
      <c r="U1017" s="8" t="str">
        <f aca="false">IF(T1017=0,"",IF(T1016=T1017,MAX(U1016,B1017),B1017))</f>
        <v/>
      </c>
      <c r="V1017" s="9" t="str">
        <f aca="false">IF(T1017=0,"",B1017/U1017-1)</f>
        <v/>
      </c>
      <c r="W1017" s="8" t="str">
        <f aca="false">IF(T1017=0,"",IF(T1016=T1017,MAX(W1016,F1017),F1017))</f>
        <v/>
      </c>
      <c r="X1017" s="9" t="str">
        <f aca="false">IF(T1017=0,"",F1017/W1017-1)</f>
        <v/>
      </c>
    </row>
    <row r="1018" customFormat="false" ht="15" hidden="false" customHeight="false" outlineLevel="0" collapsed="false">
      <c r="A1018" s="5" t="n">
        <v>44846</v>
      </c>
      <c r="B1018" s="6" t="n">
        <v>19156.9115645821</v>
      </c>
      <c r="C1018" s="7" t="n">
        <v>6578.686768</v>
      </c>
      <c r="D1018" s="0" t="n">
        <f aca="false">INT((ROW()-3)/30)</f>
        <v>33</v>
      </c>
      <c r="E1018" s="0" t="n">
        <f aca="false">2+30*D1018</f>
        <v>992</v>
      </c>
      <c r="F1018" s="8" t="n">
        <f aca="false">INDEX($F:$F,$E1018)*(2*B1018/INDEX($B:$B,$E1018)-C1018/INDEX($C:$C,$E1018))</f>
        <v>4423.9352060054</v>
      </c>
      <c r="G1018" s="9" t="n">
        <f aca="false">B1018/B1017-1</f>
        <v>0.00617825271869621</v>
      </c>
      <c r="H1018" s="9" t="n">
        <f aca="false">F1018/F1017-1</f>
        <v>0.0023951734249068</v>
      </c>
      <c r="I1018" s="9" t="n">
        <f aca="false">LN(B1018/B1017)</f>
        <v>0.00615924556253669</v>
      </c>
      <c r="J1018" s="9" t="n">
        <f aca="false">LN(F1018/F1017)</f>
        <v>0.00239230956908177</v>
      </c>
      <c r="K1018" s="9" t="n">
        <f aca="false">F1018/F1011-1</f>
        <v>-0.0297674700607297</v>
      </c>
      <c r="L1018" s="9" t="n">
        <f aca="false">F1018/F988-1</f>
        <v>-0.0398569899842907</v>
      </c>
      <c r="M1018" s="9" t="n">
        <f aca="false">B1018/B1011-1</f>
        <v>-0.0495253384529663</v>
      </c>
      <c r="N1018" s="9" t="n">
        <f aca="false">B1018/B988-1</f>
        <v>-0.143450579782325</v>
      </c>
      <c r="O1018" s="8" t="n">
        <f aca="false">MAX(O1017,F1018)</f>
        <v>5645.35730015574</v>
      </c>
      <c r="P1018" s="9" t="n">
        <f aca="false">F1018/O1018-1</f>
        <v>-0.216358687184714</v>
      </c>
      <c r="Q1018" s="8" t="n">
        <f aca="false">MAX(Q1017,B1018)</f>
        <v>67541.7555081824</v>
      </c>
      <c r="R1018" s="9" t="n">
        <f aca="false">B1018/Q1018-1</f>
        <v>-0.716369356697261</v>
      </c>
      <c r="S1018" s="9" t="n">
        <f aca="false">B1018/INDEX($B:$B,$E1018)-1</f>
        <v>-0.0296159741462793</v>
      </c>
      <c r="T1018" s="0" t="n">
        <f aca="false">IF(AND($A1018&gt;=CrashTest!$B$3,$A1018&lt;=CrashTest!$C$3),1,IF(AND($A1018&gt;=CrashTest!$B$4,$A1018&lt;=CrashTest!$C$4),2,IF(AND($A1018&gt;=CrashTest!$B$5,$A1018&lt;=CrashTest!$C$5),3,IF(AND($A1018&gt;=CrashTest!$B$6,$A1018&lt;=CrashTest!$C$6),4,IF(AND($A1018&gt;=CrashTest!$B$7,$A1018&lt;=CrashTest!$C$7),5,0)))))</f>
        <v>0</v>
      </c>
      <c r="U1018" s="8" t="str">
        <f aca="false">IF(T1018=0,"",IF(T1017=T1018,MAX(U1017,B1018),B1018))</f>
        <v/>
      </c>
      <c r="V1018" s="9" t="str">
        <f aca="false">IF(T1018=0,"",B1018/U1018-1)</f>
        <v/>
      </c>
      <c r="W1018" s="8" t="str">
        <f aca="false">IF(T1018=0,"",IF(T1017=T1018,MAX(W1017,F1018),F1018))</f>
        <v/>
      </c>
      <c r="X1018" s="9" t="str">
        <f aca="false">IF(T1018=0,"",F1018/W1018-1)</f>
        <v/>
      </c>
    </row>
    <row r="1019" customFormat="false" ht="15" hidden="false" customHeight="false" outlineLevel="0" collapsed="false">
      <c r="A1019" s="5" t="n">
        <v>44847</v>
      </c>
      <c r="B1019" s="6" t="n">
        <v>19387.8336806546</v>
      </c>
      <c r="C1019" s="7" t="n">
        <v>6677.604191</v>
      </c>
      <c r="D1019" s="0" t="n">
        <f aca="false">INT((ROW()-3)/30)</f>
        <v>33</v>
      </c>
      <c r="E1019" s="0" t="n">
        <f aca="false">2+30*D1019</f>
        <v>992</v>
      </c>
      <c r="F1019" s="8" t="n">
        <f aca="false">INDEX($F:$F,$E1019)*(2*B1019/INDEX($B:$B,$E1019)-C1019/INDEX($C:$C,$E1019))</f>
        <v>4464.43162067991</v>
      </c>
      <c r="G1019" s="9" t="n">
        <f aca="false">B1019/B1018-1</f>
        <v>0.0120542455548751</v>
      </c>
      <c r="H1019" s="9" t="n">
        <f aca="false">F1019/F1018-1</f>
        <v>0.00915393485409344</v>
      </c>
      <c r="I1019" s="9" t="n">
        <f aca="false">LN(B1019/B1018)</f>
        <v>0.0119821717556721</v>
      </c>
      <c r="J1019" s="9" t="n">
        <f aca="false">LN(F1019/F1018)</f>
        <v>0.00911229153301654</v>
      </c>
      <c r="K1019" s="9" t="n">
        <f aca="false">F1019/F1012-1</f>
        <v>-0.0164930927794291</v>
      </c>
      <c r="L1019" s="9" t="n">
        <f aca="false">F1019/F989-1</f>
        <v>-0.00729044800695899</v>
      </c>
      <c r="M1019" s="9" t="n">
        <f aca="false">B1019/B1012-1</f>
        <v>-0.0282054468298478</v>
      </c>
      <c r="N1019" s="9" t="n">
        <f aca="false">B1019/B989-1</f>
        <v>-0.038542368217006</v>
      </c>
      <c r="O1019" s="8" t="n">
        <f aca="false">MAX(O1018,F1019)</f>
        <v>5645.35730015574</v>
      </c>
      <c r="P1019" s="9" t="n">
        <f aca="false">F1019/O1019-1</f>
        <v>-0.209185285658227</v>
      </c>
      <c r="Q1019" s="8" t="n">
        <f aca="false">MAX(Q1018,B1019)</f>
        <v>67541.7555081824</v>
      </c>
      <c r="R1019" s="9" t="n">
        <f aca="false">B1019/Q1019-1</f>
        <v>-0.712950403276002</v>
      </c>
      <c r="S1019" s="9" t="n">
        <f aca="false">B1019/INDEX($B:$B,$E1019)-1</f>
        <v>-0.0179187268161102</v>
      </c>
      <c r="T1019" s="0" t="n">
        <f aca="false">IF(AND($A1019&gt;=CrashTest!$B$3,$A1019&lt;=CrashTest!$C$3),1,IF(AND($A1019&gt;=CrashTest!$B$4,$A1019&lt;=CrashTest!$C$4),2,IF(AND($A1019&gt;=CrashTest!$B$5,$A1019&lt;=CrashTest!$C$5),3,IF(AND($A1019&gt;=CrashTest!$B$6,$A1019&lt;=CrashTest!$C$6),4,IF(AND($A1019&gt;=CrashTest!$B$7,$A1019&lt;=CrashTest!$C$7),5,0)))))</f>
        <v>0</v>
      </c>
      <c r="U1019" s="8" t="str">
        <f aca="false">IF(T1019=0,"",IF(T1018=T1019,MAX(U1018,B1019),B1019))</f>
        <v/>
      </c>
      <c r="V1019" s="9" t="str">
        <f aca="false">IF(T1019=0,"",B1019/U1019-1)</f>
        <v/>
      </c>
      <c r="W1019" s="8" t="str">
        <f aca="false">IF(T1019=0,"",IF(T1018=T1019,MAX(W1018,F1019),F1019))</f>
        <v/>
      </c>
      <c r="X1019" s="9" t="str">
        <f aca="false">IF(T1019=0,"",F1019/W1019-1)</f>
        <v/>
      </c>
    </row>
    <row r="1020" customFormat="false" ht="15" hidden="false" customHeight="false" outlineLevel="0" collapsed="false">
      <c r="A1020" s="5" t="n">
        <v>44848</v>
      </c>
      <c r="B1020" s="6" t="n">
        <v>19177.6941031561</v>
      </c>
      <c r="C1020" s="7" t="n">
        <v>6603.330905</v>
      </c>
      <c r="D1020" s="0" t="n">
        <f aca="false">INT((ROW()-3)/30)</f>
        <v>33</v>
      </c>
      <c r="E1020" s="0" t="n">
        <f aca="false">2+30*D1020</f>
        <v>992</v>
      </c>
      <c r="F1020" s="8" t="n">
        <f aca="false">INDEX($F:$F,$E1020)*(2*B1020/INDEX($B:$B,$E1020)-C1020/INDEX($C:$C,$E1020))</f>
        <v>4417.28331505415</v>
      </c>
      <c r="G1020" s="9" t="n">
        <f aca="false">B1020/B1019-1</f>
        <v>-0.0108387342784037</v>
      </c>
      <c r="H1020" s="9" t="n">
        <f aca="false">F1020/F1019-1</f>
        <v>-0.0105608752987418</v>
      </c>
      <c r="I1020" s="9" t="n">
        <f aca="false">LN(B1020/B1019)</f>
        <v>-0.0108979012774415</v>
      </c>
      <c r="J1020" s="9" t="n">
        <f aca="false">LN(F1020/F1019)</f>
        <v>-0.0106170371041266</v>
      </c>
      <c r="K1020" s="9" t="n">
        <f aca="false">F1020/F1013-1</f>
        <v>-0.0192278835255625</v>
      </c>
      <c r="L1020" s="9" t="n">
        <f aca="false">F1020/F990-1</f>
        <v>-0.0185864054003227</v>
      </c>
      <c r="M1020" s="9" t="n">
        <f aca="false">B1020/B1013-1</f>
        <v>-0.0184987540895274</v>
      </c>
      <c r="N1020" s="9" t="n">
        <f aca="false">B1020/B990-1</f>
        <v>-0.0527833951552358</v>
      </c>
      <c r="O1020" s="8" t="n">
        <f aca="false">MAX(O1019,F1020)</f>
        <v>5645.35730015574</v>
      </c>
      <c r="P1020" s="9" t="n">
        <f aca="false">F1020/O1020-1</f>
        <v>-0.2175369812408</v>
      </c>
      <c r="Q1020" s="8" t="n">
        <f aca="false">MAX(Q1019,B1020)</f>
        <v>67541.7555081824</v>
      </c>
      <c r="R1020" s="9" t="n">
        <f aca="false">B1020/Q1020-1</f>
        <v>-0.716061657579617</v>
      </c>
      <c r="S1020" s="9" t="n">
        <f aca="false">B1020/INDEX($B:$B,$E1020)-1</f>
        <v>-0.0285632447759467</v>
      </c>
      <c r="T1020" s="0" t="n">
        <f aca="false">IF(AND($A1020&gt;=CrashTest!$B$3,$A1020&lt;=CrashTest!$C$3),1,IF(AND($A1020&gt;=CrashTest!$B$4,$A1020&lt;=CrashTest!$C$4),2,IF(AND($A1020&gt;=CrashTest!$B$5,$A1020&lt;=CrashTest!$C$5),3,IF(AND($A1020&gt;=CrashTest!$B$6,$A1020&lt;=CrashTest!$C$6),4,IF(AND($A1020&gt;=CrashTest!$B$7,$A1020&lt;=CrashTest!$C$7),5,0)))))</f>
        <v>0</v>
      </c>
      <c r="U1020" s="8" t="str">
        <f aca="false">IF(T1020=0,"",IF(T1019=T1020,MAX(U1019,B1020),B1020))</f>
        <v/>
      </c>
      <c r="V1020" s="9" t="str">
        <f aca="false">IF(T1020=0,"",B1020/U1020-1)</f>
        <v/>
      </c>
      <c r="W1020" s="8" t="str">
        <f aca="false">IF(T1020=0,"",IF(T1019=T1020,MAX(W1019,F1020),F1020))</f>
        <v/>
      </c>
      <c r="X1020" s="9" t="str">
        <f aca="false">IF(T1020=0,"",F1020/W1020-1)</f>
        <v/>
      </c>
    </row>
    <row r="1021" customFormat="false" ht="15" hidden="false" customHeight="false" outlineLevel="0" collapsed="false">
      <c r="A1021" s="5" t="n">
        <v>44849</v>
      </c>
      <c r="B1021" s="6" t="n">
        <v>19069.8749272355</v>
      </c>
      <c r="C1021" s="7" t="n">
        <v>6590.676329</v>
      </c>
      <c r="D1021" s="0" t="n">
        <f aca="false">INT((ROW()-3)/30)</f>
        <v>33</v>
      </c>
      <c r="E1021" s="0" t="n">
        <f aca="false">2+30*D1021</f>
        <v>992</v>
      </c>
      <c r="F1021" s="8" t="n">
        <f aca="false">INDEX($F:$F,$E1021)*(2*B1021/INDEX($B:$B,$E1021)-C1021/INDEX($C:$C,$E1021))</f>
        <v>4376.44326073428</v>
      </c>
      <c r="G1021" s="9" t="n">
        <f aca="false">B1021/B1020-1</f>
        <v>-0.00562211365665977</v>
      </c>
      <c r="H1021" s="9" t="n">
        <f aca="false">F1021/F1020-1</f>
        <v>-0.00924551390685879</v>
      </c>
      <c r="I1021" s="9" t="n">
        <f aca="false">LN(B1021/B1020)</f>
        <v>-0.00563797722343464</v>
      </c>
      <c r="J1021" s="9" t="n">
        <f aca="false">LN(F1021/F1020)</f>
        <v>-0.00928851894491613</v>
      </c>
      <c r="K1021" s="9" t="n">
        <f aca="false">F1021/F1014-1</f>
        <v>-0.0239546305796919</v>
      </c>
      <c r="L1021" s="9" t="n">
        <f aca="false">F1021/F991-1</f>
        <v>-0.0254084494266625</v>
      </c>
      <c r="M1021" s="9" t="n">
        <f aca="false">B1021/B1014-1</f>
        <v>-0.0178357612718519</v>
      </c>
      <c r="N1021" s="9" t="n">
        <f aca="false">B1021/B991-1</f>
        <v>-0.0318322120816668</v>
      </c>
      <c r="O1021" s="8" t="n">
        <f aca="false">MAX(O1020,F1021)</f>
        <v>5645.35730015574</v>
      </c>
      <c r="P1021" s="9" t="n">
        <f aca="false">F1021/O1021-1</f>
        <v>-0.224771253962341</v>
      </c>
      <c r="Q1021" s="8" t="n">
        <f aca="false">MAX(Q1020,B1021)</f>
        <v>67541.7555081824</v>
      </c>
      <c r="R1021" s="9" t="n">
        <f aca="false">B1021/Q1021-1</f>
        <v>-0.717657991212188</v>
      </c>
      <c r="S1021" s="9" t="n">
        <f aca="false">B1021/INDEX($B:$B,$E1021)-1</f>
        <v>-0.0340247726240731</v>
      </c>
      <c r="T1021" s="0" t="n">
        <f aca="false">IF(AND($A1021&gt;=CrashTest!$B$3,$A1021&lt;=CrashTest!$C$3),1,IF(AND($A1021&gt;=CrashTest!$B$4,$A1021&lt;=CrashTest!$C$4),2,IF(AND($A1021&gt;=CrashTest!$B$5,$A1021&lt;=CrashTest!$C$5),3,IF(AND($A1021&gt;=CrashTest!$B$6,$A1021&lt;=CrashTest!$C$6),4,IF(AND($A1021&gt;=CrashTest!$B$7,$A1021&lt;=CrashTest!$C$7),5,0)))))</f>
        <v>0</v>
      </c>
      <c r="U1021" s="8" t="str">
        <f aca="false">IF(T1021=0,"",IF(T1020=T1021,MAX(U1020,B1021),B1021))</f>
        <v/>
      </c>
      <c r="V1021" s="9" t="str">
        <f aca="false">IF(T1021=0,"",B1021/U1021-1)</f>
        <v/>
      </c>
      <c r="W1021" s="8" t="str">
        <f aca="false">IF(T1021=0,"",IF(T1020=T1021,MAX(W1020,F1021),F1021))</f>
        <v/>
      </c>
      <c r="X1021" s="9" t="str">
        <f aca="false">IF(T1021=0,"",F1021/W1021-1)</f>
        <v/>
      </c>
    </row>
    <row r="1022" customFormat="false" ht="15" hidden="false" customHeight="false" outlineLevel="0" collapsed="false">
      <c r="A1022" s="5" t="n">
        <v>44850</v>
      </c>
      <c r="B1022" s="6" t="n">
        <v>19261.7497878434</v>
      </c>
      <c r="C1022" s="7" t="n">
        <v>6700.823302</v>
      </c>
      <c r="D1022" s="0" t="n">
        <f aca="false">INT((ROW()-3)/30)</f>
        <v>33</v>
      </c>
      <c r="E1022" s="0" t="n">
        <f aca="false">2+30*D1022</f>
        <v>992</v>
      </c>
      <c r="F1022" s="8" t="n">
        <f aca="false">INDEX($F:$F,$E1022)*(2*B1022/INDEX($B:$B,$E1022)-C1022/INDEX($C:$C,$E1022))</f>
        <v>4391.80650812002</v>
      </c>
      <c r="G1022" s="9" t="n">
        <f aca="false">B1022/B1021-1</f>
        <v>0.0100616737833903</v>
      </c>
      <c r="H1022" s="9" t="n">
        <f aca="false">F1022/F1021-1</f>
        <v>0.00351044134938916</v>
      </c>
      <c r="I1022" s="9" t="n">
        <f aca="false">LN(B1022/B1021)</f>
        <v>0.0100113921407613</v>
      </c>
      <c r="J1022" s="9" t="n">
        <f aca="false">LN(F1022/F1021)</f>
        <v>0.00350429413225157</v>
      </c>
      <c r="K1022" s="9" t="n">
        <f aca="false">F1022/F1015-1</f>
        <v>-0.0189714047952819</v>
      </c>
      <c r="L1022" s="9" t="n">
        <f aca="false">F1022/F992-1</f>
        <v>-0.0233178014157524</v>
      </c>
      <c r="M1022" s="9" t="n">
        <f aca="false">B1022/B1015-1</f>
        <v>-0.00857598291199768</v>
      </c>
      <c r="N1022" s="9" t="n">
        <f aca="false">B1022/B992-1</f>
        <v>-0.0243054450033803</v>
      </c>
      <c r="O1022" s="8" t="n">
        <f aca="false">MAX(O1021,F1022)</f>
        <v>5645.35730015574</v>
      </c>
      <c r="P1022" s="9" t="n">
        <f aca="false">F1022/O1022-1</f>
        <v>-0.222049858917015</v>
      </c>
      <c r="Q1022" s="8" t="n">
        <f aca="false">MAX(Q1021,B1022)</f>
        <v>67541.7555081824</v>
      </c>
      <c r="R1022" s="9" t="n">
        <f aca="false">B1022/Q1022-1</f>
        <v>-0.714817158024418</v>
      </c>
      <c r="S1022" s="9" t="n">
        <f aca="false">B1022/INDEX($B:$B,$E1022)-1</f>
        <v>-0.0243054450033803</v>
      </c>
      <c r="T1022" s="0" t="n">
        <f aca="false">IF(AND($A1022&gt;=CrashTest!$B$3,$A1022&lt;=CrashTest!$C$3),1,IF(AND($A1022&gt;=CrashTest!$B$4,$A1022&lt;=CrashTest!$C$4),2,IF(AND($A1022&gt;=CrashTest!$B$5,$A1022&lt;=CrashTest!$C$5),3,IF(AND($A1022&gt;=CrashTest!$B$6,$A1022&lt;=CrashTest!$C$6),4,IF(AND($A1022&gt;=CrashTest!$B$7,$A1022&lt;=CrashTest!$C$7),5,0)))))</f>
        <v>0</v>
      </c>
      <c r="U1022" s="8" t="str">
        <f aca="false">IF(T1022=0,"",IF(T1021=T1022,MAX(U1021,B1022),B1022))</f>
        <v/>
      </c>
      <c r="V1022" s="9" t="str">
        <f aca="false">IF(T1022=0,"",B1022/U1022-1)</f>
        <v/>
      </c>
      <c r="W1022" s="8" t="str">
        <f aca="false">IF(T1022=0,"",IF(T1021=T1022,MAX(W1021,F1022),F1022))</f>
        <v/>
      </c>
      <c r="X1022" s="9" t="str">
        <f aca="false">IF(T1022=0,"",F1022/W1022-1)</f>
        <v/>
      </c>
    </row>
    <row r="1023" customFormat="false" ht="15" hidden="false" customHeight="false" outlineLevel="0" collapsed="false">
      <c r="A1023" s="5" t="n">
        <v>44851</v>
      </c>
      <c r="B1023" s="6" t="n">
        <v>19557.0218106371</v>
      </c>
      <c r="C1023" s="7" t="n">
        <v>6874.782205</v>
      </c>
      <c r="D1023" s="0" t="n">
        <f aca="false">INT((ROW()-3)/30)</f>
        <v>34</v>
      </c>
      <c r="E1023" s="0" t="n">
        <f aca="false">2+30*D1023</f>
        <v>1022</v>
      </c>
      <c r="F1023" s="8" t="n">
        <f aca="false">INDEX($F:$F,$E1023)*(2*B1023/INDEX($B:$B,$E1023)-C1023/INDEX($C:$C,$E1023))</f>
        <v>4412.43953981856</v>
      </c>
      <c r="G1023" s="9" t="n">
        <f aca="false">B1023/B1022-1</f>
        <v>0.0153294496110656</v>
      </c>
      <c r="H1023" s="9" t="n">
        <f aca="false">F1023/F1022-1</f>
        <v>0.00469807393845612</v>
      </c>
      <c r="I1023" s="9" t="n">
        <f aca="false">LN(B1023/B1022)</f>
        <v>0.0152131407263684</v>
      </c>
      <c r="J1023" s="9" t="n">
        <f aca="false">LN(F1023/F1022)</f>
        <v>0.0046870724328917</v>
      </c>
      <c r="K1023" s="9" t="n">
        <f aca="false">F1023/F1016-1</f>
        <v>-0.00860320486745192</v>
      </c>
      <c r="L1023" s="9" t="n">
        <f aca="false">F1023/F993-1</f>
        <v>-0.0291272261853646</v>
      </c>
      <c r="M1023" s="9" t="n">
        <f aca="false">B1023/B1016-1</f>
        <v>0.0210195822875294</v>
      </c>
      <c r="N1023" s="9" t="n">
        <f aca="false">B1023/B993-1</f>
        <v>-0.0280149532390234</v>
      </c>
      <c r="O1023" s="8" t="n">
        <f aca="false">MAX(O1022,F1023)</f>
        <v>5645.35730015574</v>
      </c>
      <c r="P1023" s="9" t="n">
        <f aca="false">F1023/O1023-1</f>
        <v>-0.218394991633775</v>
      </c>
      <c r="Q1023" s="8" t="n">
        <f aca="false">MAX(Q1022,B1023)</f>
        <v>67541.7555081824</v>
      </c>
      <c r="R1023" s="9" t="n">
        <f aca="false">B1023/Q1023-1</f>
        <v>-0.710445462018412</v>
      </c>
      <c r="S1023" s="9" t="n">
        <f aca="false">B1023/INDEX($B:$B,$E1023)-1</f>
        <v>0.0153294496110656</v>
      </c>
      <c r="T1023" s="0" t="n">
        <f aca="false">IF(AND($A1023&gt;=CrashTest!$B$3,$A1023&lt;=CrashTest!$C$3),1,IF(AND($A1023&gt;=CrashTest!$B$4,$A1023&lt;=CrashTest!$C$4),2,IF(AND($A1023&gt;=CrashTest!$B$5,$A1023&lt;=CrashTest!$C$5),3,IF(AND($A1023&gt;=CrashTest!$B$6,$A1023&lt;=CrashTest!$C$6),4,IF(AND($A1023&gt;=CrashTest!$B$7,$A1023&lt;=CrashTest!$C$7),5,0)))))</f>
        <v>0</v>
      </c>
      <c r="U1023" s="8" t="str">
        <f aca="false">IF(T1023=0,"",IF(T1022=T1023,MAX(U1022,B1023),B1023))</f>
        <v/>
      </c>
      <c r="V1023" s="9" t="str">
        <f aca="false">IF(T1023=0,"",B1023/U1023-1)</f>
        <v/>
      </c>
      <c r="W1023" s="8" t="str">
        <f aca="false">IF(T1023=0,"",IF(T1022=T1023,MAX(W1022,F1023),F1023))</f>
        <v/>
      </c>
      <c r="X1023" s="9" t="str">
        <f aca="false">IF(T1023=0,"",F1023/W1023-1)</f>
        <v/>
      </c>
    </row>
    <row r="1024" customFormat="false" ht="15" hidden="false" customHeight="false" outlineLevel="0" collapsed="false">
      <c r="A1024" s="5" t="n">
        <v>44852</v>
      </c>
      <c r="B1024" s="6" t="n">
        <v>19341.4075543542</v>
      </c>
      <c r="C1024" s="7" t="n">
        <v>6738.991789</v>
      </c>
      <c r="D1024" s="0" t="n">
        <f aca="false">INT((ROW()-3)/30)</f>
        <v>34</v>
      </c>
      <c r="E1024" s="0" t="n">
        <f aca="false">2+30*D1024</f>
        <v>1022</v>
      </c>
      <c r="F1024" s="8" t="n">
        <f aca="false">INDEX($F:$F,$E1024)*(2*B1024/INDEX($B:$B,$E1024)-C1024/INDEX($C:$C,$E1024))</f>
        <v>4403.11538321826</v>
      </c>
      <c r="G1024" s="9" t="n">
        <f aca="false">B1024/B1023-1</f>
        <v>-0.0110249023788289</v>
      </c>
      <c r="H1024" s="9" t="n">
        <f aca="false">F1024/F1023-1</f>
        <v>-0.00211315226331266</v>
      </c>
      <c r="I1024" s="9" t="n">
        <f aca="false">LN(B1024/B1023)</f>
        <v>-0.0110861270281277</v>
      </c>
      <c r="J1024" s="9" t="n">
        <f aca="false">LN(F1024/F1023)</f>
        <v>-0.00211538811991555</v>
      </c>
      <c r="K1024" s="9" t="n">
        <f aca="false">F1024/F1017-1</f>
        <v>-0.0023222758372492</v>
      </c>
      <c r="L1024" s="9" t="n">
        <f aca="false">F1024/F994-1</f>
        <v>-0.023312676359007</v>
      </c>
      <c r="M1024" s="9" t="n">
        <f aca="false">B1024/B1017-1</f>
        <v>0.0158685335344049</v>
      </c>
      <c r="N1024" s="9" t="n">
        <f aca="false">B1024/B994-1</f>
        <v>-0.00441098811148544</v>
      </c>
      <c r="O1024" s="8" t="n">
        <f aca="false">MAX(O1023,F1024)</f>
        <v>5645.35730015574</v>
      </c>
      <c r="P1024" s="9" t="n">
        <f aca="false">F1024/O1024-1</f>
        <v>-0.220046642026221</v>
      </c>
      <c r="Q1024" s="8" t="n">
        <f aca="false">MAX(Q1023,B1024)</f>
        <v>67541.7555081824</v>
      </c>
      <c r="R1024" s="9" t="n">
        <f aca="false">B1024/Q1024-1</f>
        <v>-0.713637772533006</v>
      </c>
      <c r="S1024" s="9" t="n">
        <f aca="false">B1024/INDEX($B:$B,$E1024)-1</f>
        <v>0.00413554154675366</v>
      </c>
      <c r="T1024" s="0" t="n">
        <f aca="false">IF(AND($A1024&gt;=CrashTest!$B$3,$A1024&lt;=CrashTest!$C$3),1,IF(AND($A1024&gt;=CrashTest!$B$4,$A1024&lt;=CrashTest!$C$4),2,IF(AND($A1024&gt;=CrashTest!$B$5,$A1024&lt;=CrashTest!$C$5),3,IF(AND($A1024&gt;=CrashTest!$B$6,$A1024&lt;=CrashTest!$C$6),4,IF(AND($A1024&gt;=CrashTest!$B$7,$A1024&lt;=CrashTest!$C$7),5,0)))))</f>
        <v>0</v>
      </c>
      <c r="U1024" s="8" t="str">
        <f aca="false">IF(T1024=0,"",IF(T1023=T1024,MAX(U1023,B1024),B1024))</f>
        <v/>
      </c>
      <c r="V1024" s="9" t="str">
        <f aca="false">IF(T1024=0,"",B1024/U1024-1)</f>
        <v/>
      </c>
      <c r="W1024" s="8" t="str">
        <f aca="false">IF(T1024=0,"",IF(T1023=T1024,MAX(W1023,F1024),F1024))</f>
        <v/>
      </c>
      <c r="X1024" s="9" t="str">
        <f aca="false">IF(T1024=0,"",F1024/W1024-1)</f>
        <v/>
      </c>
    </row>
    <row r="1025" customFormat="false" ht="15" hidden="false" customHeight="false" outlineLevel="0" collapsed="false">
      <c r="A1025" s="5" t="n">
        <v>44853</v>
      </c>
      <c r="B1025" s="6" t="n">
        <v>19132.1544254822</v>
      </c>
      <c r="C1025" s="7" t="n">
        <v>6614.151833</v>
      </c>
      <c r="D1025" s="0" t="n">
        <f aca="false">INT((ROW()-3)/30)</f>
        <v>34</v>
      </c>
      <c r="E1025" s="0" t="n">
        <f aca="false">2+30*D1025</f>
        <v>1022</v>
      </c>
      <c r="F1025" s="8" t="n">
        <f aca="false">INDEX($F:$F,$E1025)*(2*B1025/INDEX($B:$B,$E1025)-C1025/INDEX($C:$C,$E1025))</f>
        <v>4389.51491144575</v>
      </c>
      <c r="G1025" s="9" t="n">
        <f aca="false">B1025/B1024-1</f>
        <v>-0.0108189193720232</v>
      </c>
      <c r="H1025" s="9" t="n">
        <f aca="false">F1025/F1024-1</f>
        <v>-0.00308882929217524</v>
      </c>
      <c r="I1025" s="9" t="n">
        <f aca="false">LN(B1025/B1024)</f>
        <v>-0.0108778694498686</v>
      </c>
      <c r="J1025" s="9" t="n">
        <f aca="false">LN(F1025/F1024)</f>
        <v>-0.00309360957155595</v>
      </c>
      <c r="K1025" s="9" t="n">
        <f aca="false">F1025/F1018-1</f>
        <v>-0.00778046986604419</v>
      </c>
      <c r="L1025" s="9" t="n">
        <f aca="false">F1025/F995-1</f>
        <v>-0.0286375285565942</v>
      </c>
      <c r="M1025" s="9" t="n">
        <f aca="false">B1025/B1018-1</f>
        <v>-0.00129233457159517</v>
      </c>
      <c r="N1025" s="9" t="n">
        <f aca="false">B1025/B995-1</f>
        <v>-0.0217723199919516</v>
      </c>
      <c r="O1025" s="8" t="n">
        <f aca="false">MAX(O1024,F1025)</f>
        <v>5645.35730015574</v>
      </c>
      <c r="P1025" s="9" t="n">
        <f aca="false">F1025/O1025-1</f>
        <v>-0.222455784804861</v>
      </c>
      <c r="Q1025" s="8" t="n">
        <f aca="false">MAX(Q1024,B1025)</f>
        <v>67541.7555081824</v>
      </c>
      <c r="R1025" s="9" t="n">
        <f aca="false">B1025/Q1025-1</f>
        <v>-0.716735902383165</v>
      </c>
      <c r="S1025" s="9" t="n">
        <f aca="false">B1025/INDEX($B:$B,$E1025)-1</f>
        <v>-0.00672811991582356</v>
      </c>
      <c r="T1025" s="0" t="n">
        <f aca="false">IF(AND($A1025&gt;=CrashTest!$B$3,$A1025&lt;=CrashTest!$C$3),1,IF(AND($A1025&gt;=CrashTest!$B$4,$A1025&lt;=CrashTest!$C$4),2,IF(AND($A1025&gt;=CrashTest!$B$5,$A1025&lt;=CrashTest!$C$5),3,IF(AND($A1025&gt;=CrashTest!$B$6,$A1025&lt;=CrashTest!$C$6),4,IF(AND($A1025&gt;=CrashTest!$B$7,$A1025&lt;=CrashTest!$C$7),5,0)))))</f>
        <v>0</v>
      </c>
      <c r="U1025" s="8" t="str">
        <f aca="false">IF(T1025=0,"",IF(T1024=T1025,MAX(U1024,B1025),B1025))</f>
        <v/>
      </c>
      <c r="V1025" s="9" t="str">
        <f aca="false">IF(T1025=0,"",B1025/U1025-1)</f>
        <v/>
      </c>
      <c r="W1025" s="8" t="str">
        <f aca="false">IF(T1025=0,"",IF(T1024=T1025,MAX(W1024,F1025),F1025))</f>
        <v/>
      </c>
      <c r="X1025" s="9" t="str">
        <f aca="false">IF(T1025=0,"",F1025/W1025-1)</f>
        <v/>
      </c>
    </row>
    <row r="1026" customFormat="false" ht="15" hidden="false" customHeight="false" outlineLevel="0" collapsed="false">
      <c r="A1026" s="5" t="n">
        <v>44854</v>
      </c>
      <c r="B1026" s="6" t="n">
        <v>19033.3760239626</v>
      </c>
      <c r="C1026" s="7" t="n">
        <v>6566.334158</v>
      </c>
      <c r="D1026" s="0" t="n">
        <f aca="false">INT((ROW()-3)/30)</f>
        <v>34</v>
      </c>
      <c r="E1026" s="0" t="n">
        <f aca="false">2+30*D1026</f>
        <v>1022</v>
      </c>
      <c r="F1026" s="8" t="n">
        <f aca="false">INDEX($F:$F,$E1026)*(2*B1026/INDEX($B:$B,$E1026)-C1026/INDEX($C:$C,$E1026))</f>
        <v>4375.81097651376</v>
      </c>
      <c r="G1026" s="9" t="n">
        <f aca="false">B1026/B1025-1</f>
        <v>-0.00516295234310038</v>
      </c>
      <c r="H1026" s="9" t="n">
        <f aca="false">F1026/F1025-1</f>
        <v>-0.00312197024237249</v>
      </c>
      <c r="I1026" s="9" t="n">
        <f aca="false">LN(B1026/B1025)</f>
        <v>-0.00517632643460732</v>
      </c>
      <c r="J1026" s="9" t="n">
        <f aca="false">LN(F1026/F1025)</f>
        <v>-0.00312685375824586</v>
      </c>
      <c r="K1026" s="9" t="n">
        <f aca="false">F1026/F1019-1</f>
        <v>-0.0198503755227522</v>
      </c>
      <c r="L1026" s="9" t="n">
        <f aca="false">F1026/F996-1</f>
        <v>-0.0218586614830629</v>
      </c>
      <c r="M1026" s="9" t="n">
        <f aca="false">B1026/B1019-1</f>
        <v>-0.0182824787199244</v>
      </c>
      <c r="N1026" s="9" t="n">
        <f aca="false">B1026/B996-1</f>
        <v>0.00850032233173481</v>
      </c>
      <c r="O1026" s="8" t="n">
        <f aca="false">MAX(O1025,F1026)</f>
        <v>5645.35730015574</v>
      </c>
      <c r="P1026" s="9" t="n">
        <f aca="false">F1026/O1026-1</f>
        <v>-0.224883254706829</v>
      </c>
      <c r="Q1026" s="8" t="n">
        <f aca="false">MAX(Q1025,B1026)</f>
        <v>67541.7555081824</v>
      </c>
      <c r="R1026" s="9" t="n">
        <f aca="false">B1026/Q1026-1</f>
        <v>-0.718198381419672</v>
      </c>
      <c r="S1026" s="9" t="n">
        <f aca="false">B1026/INDEX($B:$B,$E1026)-1</f>
        <v>-0.0118563352964399</v>
      </c>
      <c r="T1026" s="0" t="n">
        <f aca="false">IF(AND($A1026&gt;=CrashTest!$B$3,$A1026&lt;=CrashTest!$C$3),1,IF(AND($A1026&gt;=CrashTest!$B$4,$A1026&lt;=CrashTest!$C$4),2,IF(AND($A1026&gt;=CrashTest!$B$5,$A1026&lt;=CrashTest!$C$5),3,IF(AND($A1026&gt;=CrashTest!$B$6,$A1026&lt;=CrashTest!$C$6),4,IF(AND($A1026&gt;=CrashTest!$B$7,$A1026&lt;=CrashTest!$C$7),5,0)))))</f>
        <v>0</v>
      </c>
      <c r="U1026" s="8" t="str">
        <f aca="false">IF(T1026=0,"",IF(T1025=T1026,MAX(U1025,B1026),B1026))</f>
        <v/>
      </c>
      <c r="V1026" s="9" t="str">
        <f aca="false">IF(T1026=0,"",B1026/U1026-1)</f>
        <v/>
      </c>
      <c r="W1026" s="8" t="str">
        <f aca="false">IF(T1026=0,"",IF(T1025=T1026,MAX(W1025,F1026),F1026))</f>
        <v/>
      </c>
      <c r="X1026" s="9" t="str">
        <f aca="false">IF(T1026=0,"",F1026/W1026-1)</f>
        <v/>
      </c>
    </row>
    <row r="1027" customFormat="false" ht="15" hidden="false" customHeight="false" outlineLevel="0" collapsed="false">
      <c r="A1027" s="5" t="n">
        <v>44855</v>
      </c>
      <c r="B1027" s="6" t="n">
        <v>19174.8763487434</v>
      </c>
      <c r="C1027" s="7" t="n">
        <v>6639.328296</v>
      </c>
      <c r="D1027" s="0" t="n">
        <f aca="false">INT((ROW()-3)/30)</f>
        <v>34</v>
      </c>
      <c r="E1027" s="0" t="n">
        <f aca="false">2+30*D1027</f>
        <v>1022</v>
      </c>
      <c r="F1027" s="8" t="n">
        <f aca="false">INDEX($F:$F,$E1027)*(2*B1027/INDEX($B:$B,$E1027)-C1027/INDEX($C:$C,$E1027))</f>
        <v>4392.49569387237</v>
      </c>
      <c r="G1027" s="9" t="n">
        <f aca="false">B1027/B1026-1</f>
        <v>0.00743432613334893</v>
      </c>
      <c r="H1027" s="9" t="n">
        <f aca="false">F1027/F1026-1</f>
        <v>0.00381294289176459</v>
      </c>
      <c r="I1027" s="9" t="n">
        <f aca="false">LN(B1027/B1026)</f>
        <v>0.00740682773476163</v>
      </c>
      <c r="J1027" s="9" t="n">
        <f aca="false">LN(F1027/F1026)</f>
        <v>0.00380569205053442</v>
      </c>
      <c r="K1027" s="9" t="n">
        <f aca="false">F1027/F1020-1</f>
        <v>-0.00561150811796574</v>
      </c>
      <c r="L1027" s="9" t="n">
        <f aca="false">F1027/F997-1</f>
        <v>-0.0190713749899627</v>
      </c>
      <c r="M1027" s="9" t="n">
        <f aca="false">B1027/B1020-1</f>
        <v>-0.000146928739062302</v>
      </c>
      <c r="N1027" s="9" t="n">
        <f aca="false">B1027/B997-1</f>
        <v>0.0361011637712707</v>
      </c>
      <c r="O1027" s="8" t="n">
        <f aca="false">MAX(O1026,F1027)</f>
        <v>5645.35730015574</v>
      </c>
      <c r="P1027" s="9" t="n">
        <f aca="false">F1027/O1027-1</f>
        <v>-0.221927778822576</v>
      </c>
      <c r="Q1027" s="8" t="n">
        <f aca="false">MAX(Q1026,B1027)</f>
        <v>67541.7555081824</v>
      </c>
      <c r="R1027" s="9" t="n">
        <f aca="false">B1027/Q1027-1</f>
        <v>-0.71610337628224</v>
      </c>
      <c r="S1027" s="9" t="n">
        <f aca="false">B1027/INDEX($B:$B,$E1027)-1</f>
        <v>-0.0045101530264311</v>
      </c>
      <c r="T1027" s="0" t="n">
        <f aca="false">IF(AND($A1027&gt;=CrashTest!$B$3,$A1027&lt;=CrashTest!$C$3),1,IF(AND($A1027&gt;=CrashTest!$B$4,$A1027&lt;=CrashTest!$C$4),2,IF(AND($A1027&gt;=CrashTest!$B$5,$A1027&lt;=CrashTest!$C$5),3,IF(AND($A1027&gt;=CrashTest!$B$6,$A1027&lt;=CrashTest!$C$6),4,IF(AND($A1027&gt;=CrashTest!$B$7,$A1027&lt;=CrashTest!$C$7),5,0)))))</f>
        <v>0</v>
      </c>
      <c r="U1027" s="8" t="str">
        <f aca="false">IF(T1027=0,"",IF(T1026=T1027,MAX(U1026,B1027),B1027))</f>
        <v/>
      </c>
      <c r="V1027" s="9" t="str">
        <f aca="false">IF(T1027=0,"",B1027/U1027-1)</f>
        <v/>
      </c>
      <c r="W1027" s="8" t="str">
        <f aca="false">IF(T1027=0,"",IF(T1026=T1027,MAX(W1026,F1027),F1027))</f>
        <v/>
      </c>
      <c r="X1027" s="9" t="str">
        <f aca="false">IF(T1027=0,"",F1027/W1027-1)</f>
        <v/>
      </c>
    </row>
    <row r="1028" customFormat="false" ht="15" hidden="false" customHeight="false" outlineLevel="0" collapsed="false">
      <c r="A1028" s="5" t="n">
        <v>44856</v>
      </c>
      <c r="B1028" s="6" t="n">
        <v>19207.6285078901</v>
      </c>
      <c r="C1028" s="7" t="n">
        <v>6663.542147</v>
      </c>
      <c r="D1028" s="0" t="n">
        <f aca="false">INT((ROW()-3)/30)</f>
        <v>34</v>
      </c>
      <c r="E1028" s="0" t="n">
        <f aca="false">2+30*D1028</f>
        <v>1022</v>
      </c>
      <c r="F1028" s="8" t="n">
        <f aca="false">INDEX($F:$F,$E1028)*(2*B1028/INDEX($B:$B,$E1028)-C1028/INDEX($C:$C,$E1028))</f>
        <v>4391.56104020864</v>
      </c>
      <c r="G1028" s="9" t="n">
        <f aca="false">B1028/B1027-1</f>
        <v>0.00170807668070538</v>
      </c>
      <c r="H1028" s="9" t="n">
        <f aca="false">F1028/F1027-1</f>
        <v>-0.000212784195789739</v>
      </c>
      <c r="I1028" s="9" t="n">
        <f aca="false">LN(B1028/B1027)</f>
        <v>0.00170661957672606</v>
      </c>
      <c r="J1028" s="9" t="n">
        <f aca="false">LN(F1028/F1027)</f>
        <v>-0.000212806837558659</v>
      </c>
      <c r="K1028" s="9" t="n">
        <f aca="false">F1028/F1021-1</f>
        <v>0.00345435290113194</v>
      </c>
      <c r="L1028" s="9" t="n">
        <f aca="false">F1028/F998-1</f>
        <v>-0.0261390483169336</v>
      </c>
      <c r="M1028" s="9" t="n">
        <f aca="false">B1028/B1021-1</f>
        <v>0.00722362266035925</v>
      </c>
      <c r="N1028" s="9" t="n">
        <f aca="false">B1028/B998-1</f>
        <v>-0.0106575350659052</v>
      </c>
      <c r="O1028" s="8" t="n">
        <f aca="false">MAX(O1027,F1028)</f>
        <v>5645.35730015574</v>
      </c>
      <c r="P1028" s="9" t="n">
        <f aca="false">F1028/O1028-1</f>
        <v>-0.222093340294425</v>
      </c>
      <c r="Q1028" s="8" t="n">
        <f aca="false">MAX(Q1027,B1028)</f>
        <v>67541.7555081824</v>
      </c>
      <c r="R1028" s="9" t="n">
        <f aca="false">B1028/Q1028-1</f>
        <v>-0.715618459079537</v>
      </c>
      <c r="S1028" s="9" t="n">
        <f aca="false">B1028/INDEX($B:$B,$E1028)-1</f>
        <v>-0.00280978003293653</v>
      </c>
      <c r="T1028" s="0" t="n">
        <f aca="false">IF(AND($A1028&gt;=CrashTest!$B$3,$A1028&lt;=CrashTest!$C$3),1,IF(AND($A1028&gt;=CrashTest!$B$4,$A1028&lt;=CrashTest!$C$4),2,IF(AND($A1028&gt;=CrashTest!$B$5,$A1028&lt;=CrashTest!$C$5),3,IF(AND($A1028&gt;=CrashTest!$B$6,$A1028&lt;=CrashTest!$C$6),4,IF(AND($A1028&gt;=CrashTest!$B$7,$A1028&lt;=CrashTest!$C$7),5,0)))))</f>
        <v>0</v>
      </c>
      <c r="U1028" s="8" t="str">
        <f aca="false">IF(T1028=0,"",IF(T1027=T1028,MAX(U1027,B1028),B1028))</f>
        <v/>
      </c>
      <c r="V1028" s="9" t="str">
        <f aca="false">IF(T1028=0,"",B1028/U1028-1)</f>
        <v/>
      </c>
      <c r="W1028" s="8" t="str">
        <f aca="false">IF(T1028=0,"",IF(T1027=T1028,MAX(W1027,F1028),F1028))</f>
        <v/>
      </c>
      <c r="X1028" s="9" t="str">
        <f aca="false">IF(T1028=0,"",F1028/W1028-1)</f>
        <v/>
      </c>
    </row>
    <row r="1029" customFormat="false" ht="15" hidden="false" customHeight="false" outlineLevel="0" collapsed="false">
      <c r="A1029" s="5" t="n">
        <v>44857</v>
      </c>
      <c r="B1029" s="6" t="n">
        <v>19565.4123243717</v>
      </c>
      <c r="C1029" s="7" t="n">
        <v>6880.271309</v>
      </c>
      <c r="D1029" s="0" t="n">
        <f aca="false">INT((ROW()-3)/30)</f>
        <v>34</v>
      </c>
      <c r="E1029" s="0" t="n">
        <f aca="false">2+30*D1029</f>
        <v>1022</v>
      </c>
      <c r="F1029" s="8" t="n">
        <f aca="false">INDEX($F:$F,$E1029)*(2*B1029/INDEX($B:$B,$E1029)-C1029/INDEX($C:$C,$E1029))</f>
        <v>4412.66809524957</v>
      </c>
      <c r="G1029" s="9" t="n">
        <f aca="false">B1029/B1028-1</f>
        <v>0.0186271728617946</v>
      </c>
      <c r="H1029" s="9" t="n">
        <f aca="false">F1029/F1028-1</f>
        <v>0.00480627613909412</v>
      </c>
      <c r="I1029" s="9" t="n">
        <f aca="false">LN(B1029/B1028)</f>
        <v>0.0184558117881789</v>
      </c>
      <c r="J1029" s="9" t="n">
        <f aca="false">LN(F1029/F1028)</f>
        <v>0.00479476286982796</v>
      </c>
      <c r="K1029" s="9" t="n">
        <f aca="false">F1029/F1022-1</f>
        <v>0.00475011526372571</v>
      </c>
      <c r="L1029" s="9" t="n">
        <f aca="false">F1029/F999-1</f>
        <v>-0.0225745924891104</v>
      </c>
      <c r="M1029" s="9" t="n">
        <f aca="false">B1029/B1022-1</f>
        <v>0.0157650545704808</v>
      </c>
      <c r="N1029" s="9" t="n">
        <f aca="false">B1029/B999-1</f>
        <v>0.0123427936504574</v>
      </c>
      <c r="O1029" s="8" t="n">
        <f aca="false">MAX(O1028,F1029)</f>
        <v>5645.35730015574</v>
      </c>
      <c r="P1029" s="9" t="n">
        <f aca="false">F1029/O1029-1</f>
        <v>-0.21835450607744</v>
      </c>
      <c r="Q1029" s="8" t="n">
        <f aca="false">MAX(Q1028,B1029)</f>
        <v>67541.7555081824</v>
      </c>
      <c r="R1029" s="9" t="n">
        <f aca="false">B1029/Q1029-1</f>
        <v>-0.710321234958108</v>
      </c>
      <c r="S1029" s="9" t="n">
        <f aca="false">B1029/INDEX($B:$B,$E1029)-1</f>
        <v>0.0157650545704808</v>
      </c>
      <c r="T1029" s="0" t="n">
        <f aca="false">IF(AND($A1029&gt;=CrashTest!$B$3,$A1029&lt;=CrashTest!$C$3),1,IF(AND($A1029&gt;=CrashTest!$B$4,$A1029&lt;=CrashTest!$C$4),2,IF(AND($A1029&gt;=CrashTest!$B$5,$A1029&lt;=CrashTest!$C$5),3,IF(AND($A1029&gt;=CrashTest!$B$6,$A1029&lt;=CrashTest!$C$6),4,IF(AND($A1029&gt;=CrashTest!$B$7,$A1029&lt;=CrashTest!$C$7),5,0)))))</f>
        <v>0</v>
      </c>
      <c r="U1029" s="8" t="str">
        <f aca="false">IF(T1029=0,"",IF(T1028=T1029,MAX(U1028,B1029),B1029))</f>
        <v/>
      </c>
      <c r="V1029" s="9" t="str">
        <f aca="false">IF(T1029=0,"",B1029/U1029-1)</f>
        <v/>
      </c>
      <c r="W1029" s="8" t="str">
        <f aca="false">IF(T1029=0,"",IF(T1028=T1029,MAX(W1028,F1029),F1029))</f>
        <v/>
      </c>
      <c r="X1029" s="9" t="str">
        <f aca="false">IF(T1029=0,"",F1029/W1029-1)</f>
        <v/>
      </c>
    </row>
    <row r="1030" customFormat="false" ht="15" hidden="false" customHeight="false" outlineLevel="0" collapsed="false">
      <c r="A1030" s="5" t="n">
        <v>44858</v>
      </c>
      <c r="B1030" s="6" t="n">
        <v>19341.460210111</v>
      </c>
      <c r="C1030" s="7" t="n">
        <v>6736.448463</v>
      </c>
      <c r="D1030" s="0" t="n">
        <f aca="false">INT((ROW()-3)/30)</f>
        <v>34</v>
      </c>
      <c r="E1030" s="0" t="n">
        <f aca="false">2+30*D1030</f>
        <v>1022</v>
      </c>
      <c r="F1030" s="8" t="n">
        <f aca="false">INDEX($F:$F,$E1030)*(2*B1030/INDEX($B:$B,$E1030)-C1030/INDEX($C:$C,$E1030))</f>
        <v>4404.80632379049</v>
      </c>
      <c r="G1030" s="9" t="n">
        <f aca="false">B1030/B1029-1</f>
        <v>-0.0114463273529756</v>
      </c>
      <c r="H1030" s="9" t="n">
        <f aca="false">F1030/F1029-1</f>
        <v>-0.0017816367080804</v>
      </c>
      <c r="I1030" s="9" t="n">
        <f aca="false">LN(B1030/B1029)</f>
        <v>-0.0115123407822458</v>
      </c>
      <c r="J1030" s="9" t="n">
        <f aca="false">LN(F1030/F1029)</f>
        <v>-0.00178322571039057</v>
      </c>
      <c r="K1030" s="9" t="n">
        <f aca="false">F1030/F1023-1</f>
        <v>-0.00172993101869801</v>
      </c>
      <c r="L1030" s="9" t="n">
        <f aca="false">F1030/F1000-1</f>
        <v>-0.015861737344509</v>
      </c>
      <c r="M1030" s="9" t="n">
        <f aca="false">B1030/B1023-1</f>
        <v>-0.0110222099567765</v>
      </c>
      <c r="N1030" s="9" t="n">
        <f aca="false">B1030/B1000-1</f>
        <v>0.0220183638465903</v>
      </c>
      <c r="O1030" s="8" t="n">
        <f aca="false">MAX(O1029,F1030)</f>
        <v>5645.35730015574</v>
      </c>
      <c r="P1030" s="9" t="n">
        <f aca="false">F1030/O1030-1</f>
        <v>-0.219747114382118</v>
      </c>
      <c r="Q1030" s="8" t="n">
        <f aca="false">MAX(Q1029,B1030)</f>
        <v>67541.7555081824</v>
      </c>
      <c r="R1030" s="9" t="n">
        <f aca="false">B1030/Q1030-1</f>
        <v>-0.713636992929983</v>
      </c>
      <c r="S1030" s="9" t="n">
        <f aca="false">B1030/INDEX($B:$B,$E1030)-1</f>
        <v>0.00413827524215416</v>
      </c>
      <c r="T1030" s="0" t="n">
        <f aca="false">IF(AND($A1030&gt;=CrashTest!$B$3,$A1030&lt;=CrashTest!$C$3),1,IF(AND($A1030&gt;=CrashTest!$B$4,$A1030&lt;=CrashTest!$C$4),2,IF(AND($A1030&gt;=CrashTest!$B$5,$A1030&lt;=CrashTest!$C$5),3,IF(AND($A1030&gt;=CrashTest!$B$6,$A1030&lt;=CrashTest!$C$6),4,IF(AND($A1030&gt;=CrashTest!$B$7,$A1030&lt;=CrashTest!$C$7),5,0)))))</f>
        <v>0</v>
      </c>
      <c r="U1030" s="8" t="str">
        <f aca="false">IF(T1030=0,"",IF(T1029=T1030,MAX(U1029,B1030),B1030))</f>
        <v/>
      </c>
      <c r="V1030" s="9" t="str">
        <f aca="false">IF(T1030=0,"",B1030/U1030-1)</f>
        <v/>
      </c>
      <c r="W1030" s="8" t="str">
        <f aca="false">IF(T1030=0,"",IF(T1029=T1030,MAX(W1029,F1030),F1030))</f>
        <v/>
      </c>
      <c r="X1030" s="9" t="str">
        <f aca="false">IF(T1030=0,"",F1030/W1030-1)</f>
        <v/>
      </c>
    </row>
    <row r="1031" customFormat="false" ht="15" hidden="false" customHeight="false" outlineLevel="0" collapsed="false">
      <c r="A1031" s="5" t="n">
        <v>44859</v>
      </c>
      <c r="B1031" s="6" t="n">
        <v>20094.9611215663</v>
      </c>
      <c r="C1031" s="7" t="n">
        <v>7184.343666</v>
      </c>
      <c r="D1031" s="0" t="n">
        <f aca="false">INT((ROW()-3)/30)</f>
        <v>34</v>
      </c>
      <c r="E1031" s="0" t="n">
        <f aca="false">2+30*D1031</f>
        <v>1022</v>
      </c>
      <c r="F1031" s="8" t="n">
        <f aca="false">INDEX($F:$F,$E1031)*(2*B1031/INDEX($B:$B,$E1031)-C1031/INDEX($C:$C,$E1031))</f>
        <v>4454.856393517</v>
      </c>
      <c r="G1031" s="9" t="n">
        <f aca="false">B1031/B1030-1</f>
        <v>0.0389578089384066</v>
      </c>
      <c r="H1031" s="9" t="n">
        <f aca="false">F1031/F1030-1</f>
        <v>0.0113626039483685</v>
      </c>
      <c r="I1031" s="9" t="n">
        <f aca="false">LN(B1031/B1030)</f>
        <v>0.0382181039185815</v>
      </c>
      <c r="J1031" s="9" t="n">
        <f aca="false">LN(F1031/F1030)</f>
        <v>0.011298534438316</v>
      </c>
      <c r="K1031" s="9" t="n">
        <f aca="false">F1031/F1024-1</f>
        <v>0.0117510003248924</v>
      </c>
      <c r="L1031" s="9" t="n">
        <f aca="false">F1031/F1001-1</f>
        <v>-0.000656236490314321</v>
      </c>
      <c r="M1031" s="9" t="n">
        <f aca="false">B1031/B1024-1</f>
        <v>0.0389606374352243</v>
      </c>
      <c r="N1031" s="9" t="n">
        <f aca="false">B1031/B1001-1</f>
        <v>0.0692701618521328</v>
      </c>
      <c r="O1031" s="8" t="n">
        <f aca="false">MAX(O1030,F1031)</f>
        <v>5645.35730015574</v>
      </c>
      <c r="P1031" s="9" t="n">
        <f aca="false">F1031/O1031-1</f>
        <v>-0.21088140986327</v>
      </c>
      <c r="Q1031" s="8" t="n">
        <f aca="false">MAX(Q1030,B1031)</f>
        <v>67541.7555081824</v>
      </c>
      <c r="R1031" s="9" t="n">
        <f aca="false">B1031/Q1031-1</f>
        <v>-0.702480917613522</v>
      </c>
      <c r="S1031" s="9" t="n">
        <f aca="false">B1031/INDEX($B:$B,$E1031)-1</f>
        <v>0.043257302316779</v>
      </c>
      <c r="T1031" s="0" t="n">
        <f aca="false">IF(AND($A1031&gt;=CrashTest!$B$3,$A1031&lt;=CrashTest!$C$3),1,IF(AND($A1031&gt;=CrashTest!$B$4,$A1031&lt;=CrashTest!$C$4),2,IF(AND($A1031&gt;=CrashTest!$B$5,$A1031&lt;=CrashTest!$C$5),3,IF(AND($A1031&gt;=CrashTest!$B$6,$A1031&lt;=CrashTest!$C$6),4,IF(AND($A1031&gt;=CrashTest!$B$7,$A1031&lt;=CrashTest!$C$7),5,0)))))</f>
        <v>0</v>
      </c>
      <c r="U1031" s="8" t="str">
        <f aca="false">IF(T1031=0,"",IF(T1030=T1031,MAX(U1030,B1031),B1031))</f>
        <v/>
      </c>
      <c r="V1031" s="9" t="str">
        <f aca="false">IF(T1031=0,"",B1031/U1031-1)</f>
        <v/>
      </c>
      <c r="W1031" s="8" t="str">
        <f aca="false">IF(T1031=0,"",IF(T1030=T1031,MAX(W1030,F1031),F1031))</f>
        <v/>
      </c>
      <c r="X1031" s="9" t="str">
        <f aca="false">IF(T1031=0,"",F1031/W1031-1)</f>
        <v/>
      </c>
    </row>
    <row r="1032" customFormat="false" ht="15" hidden="false" customHeight="false" outlineLevel="0" collapsed="false">
      <c r="A1032" s="5" t="n">
        <v>44860</v>
      </c>
      <c r="B1032" s="6" t="n">
        <v>20797.0308258328</v>
      </c>
      <c r="C1032" s="7" t="n">
        <v>7595.915017</v>
      </c>
      <c r="D1032" s="0" t="n">
        <f aca="false">INT((ROW()-3)/30)</f>
        <v>34</v>
      </c>
      <c r="E1032" s="0" t="n">
        <f aca="false">2+30*D1032</f>
        <v>1022</v>
      </c>
      <c r="F1032" s="8" t="n">
        <f aca="false">INDEX($F:$F,$E1032)*(2*B1032/INDEX($B:$B,$E1032)-C1032/INDEX($C:$C,$E1032))</f>
        <v>4505.26027533818</v>
      </c>
      <c r="G1032" s="9" t="n">
        <f aca="false">B1032/B1031-1</f>
        <v>0.0349375995315078</v>
      </c>
      <c r="H1032" s="9" t="n">
        <f aca="false">F1032/F1031-1</f>
        <v>0.0113143673709746</v>
      </c>
      <c r="I1032" s="9" t="n">
        <f aca="false">LN(B1032/B1031)</f>
        <v>0.0343411345920768</v>
      </c>
      <c r="J1032" s="9" t="n">
        <f aca="false">LN(F1032/F1031)</f>
        <v>0.0112508386588247</v>
      </c>
      <c r="K1032" s="9" t="n">
        <f aca="false">F1032/F1025-1</f>
        <v>0.026368600227471</v>
      </c>
      <c r="L1032" s="9" t="n">
        <f aca="false">F1032/F1002-1</f>
        <v>0.00602980855435886</v>
      </c>
      <c r="M1032" s="9" t="n">
        <f aca="false">B1032/B1025-1</f>
        <v>0.0870198077710027</v>
      </c>
      <c r="N1032" s="9" t="n">
        <f aca="false">B1032/B1002-1</f>
        <v>0.0831148459426667</v>
      </c>
      <c r="O1032" s="8" t="n">
        <f aca="false">MAX(O1031,F1032)</f>
        <v>5645.35730015574</v>
      </c>
      <c r="P1032" s="9" t="n">
        <f aca="false">F1032/O1032-1</f>
        <v>-0.201953032235197</v>
      </c>
      <c r="Q1032" s="8" t="n">
        <f aca="false">MAX(Q1031,B1032)</f>
        <v>67541.7555081824</v>
      </c>
      <c r="R1032" s="9" t="n">
        <f aca="false">B1032/Q1032-1</f>
        <v>-0.692086315060121</v>
      </c>
      <c r="S1032" s="9" t="n">
        <f aca="false">B1032/INDEX($B:$B,$E1032)-1</f>
        <v>0.0797062081534439</v>
      </c>
      <c r="T1032" s="0" t="n">
        <f aca="false">IF(AND($A1032&gt;=CrashTest!$B$3,$A1032&lt;=CrashTest!$C$3),1,IF(AND($A1032&gt;=CrashTest!$B$4,$A1032&lt;=CrashTest!$C$4),2,IF(AND($A1032&gt;=CrashTest!$B$5,$A1032&lt;=CrashTest!$C$5),3,IF(AND($A1032&gt;=CrashTest!$B$6,$A1032&lt;=CrashTest!$C$6),4,IF(AND($A1032&gt;=CrashTest!$B$7,$A1032&lt;=CrashTest!$C$7),5,0)))))</f>
        <v>0</v>
      </c>
      <c r="U1032" s="8" t="str">
        <f aca="false">IF(T1032=0,"",IF(T1031=T1032,MAX(U1031,B1032),B1032))</f>
        <v/>
      </c>
      <c r="V1032" s="9" t="str">
        <f aca="false">IF(T1032=0,"",B1032/U1032-1)</f>
        <v/>
      </c>
      <c r="W1032" s="8" t="str">
        <f aca="false">IF(T1032=0,"",IF(T1031=T1032,MAX(W1031,F1032),F1032))</f>
        <v/>
      </c>
      <c r="X1032" s="9" t="str">
        <f aca="false">IF(T1032=0,"",F1032/W1032-1)</f>
        <v/>
      </c>
    </row>
    <row r="1033" customFormat="false" ht="15" hidden="false" customHeight="false" outlineLevel="0" collapsed="false">
      <c r="A1033" s="5" t="n">
        <v>44861</v>
      </c>
      <c r="B1033" s="6" t="n">
        <v>20280.1751280538</v>
      </c>
      <c r="C1033" s="7" t="n">
        <v>7304.320711</v>
      </c>
      <c r="D1033" s="0" t="n">
        <f aca="false">INT((ROW()-3)/30)</f>
        <v>34</v>
      </c>
      <c r="E1033" s="0" t="n">
        <f aca="false">2+30*D1033</f>
        <v>1022</v>
      </c>
      <c r="F1033" s="8" t="n">
        <f aca="false">INDEX($F:$F,$E1033)*(2*B1033/INDEX($B:$B,$E1033)-C1033/INDEX($C:$C,$E1033))</f>
        <v>4460.68192204104</v>
      </c>
      <c r="G1033" s="9" t="n">
        <f aca="false">B1033/B1032-1</f>
        <v>-0.0248523792702655</v>
      </c>
      <c r="H1033" s="9" t="n">
        <f aca="false">F1033/F1032-1</f>
        <v>-0.00989473428231624</v>
      </c>
      <c r="I1033" s="9" t="n">
        <f aca="false">LN(B1033/B1032)</f>
        <v>-0.0251664135683521</v>
      </c>
      <c r="J1033" s="9" t="n">
        <f aca="false">LN(F1033/F1032)</f>
        <v>-0.00994401249826833</v>
      </c>
      <c r="K1033" s="9" t="n">
        <f aca="false">F1033/F1026-1</f>
        <v>0.0193954780000323</v>
      </c>
      <c r="L1033" s="9" t="n">
        <f aca="false">F1033/F1003-1</f>
        <v>-0.00787642279467971</v>
      </c>
      <c r="M1033" s="9" t="n">
        <f aca="false">B1033/B1026-1</f>
        <v>0.0655059356007841</v>
      </c>
      <c r="N1033" s="9" t="n">
        <f aca="false">B1033/B1003-1</f>
        <v>0.0614147824945546</v>
      </c>
      <c r="O1033" s="8" t="n">
        <f aca="false">MAX(O1032,F1033)</f>
        <v>5645.35730015574</v>
      </c>
      <c r="P1033" s="9" t="n">
        <f aca="false">F1033/O1033-1</f>
        <v>-0.209849494926038</v>
      </c>
      <c r="Q1033" s="8" t="n">
        <f aca="false">MAX(Q1032,B1033)</f>
        <v>67541.7555081824</v>
      </c>
      <c r="R1033" s="9" t="n">
        <f aca="false">B1033/Q1033-1</f>
        <v>-0.699738702740752</v>
      </c>
      <c r="S1033" s="9" t="n">
        <f aca="false">B1033/INDEX($B:$B,$E1033)-1</f>
        <v>0.0528729399679544</v>
      </c>
      <c r="T1033" s="0" t="n">
        <f aca="false">IF(AND($A1033&gt;=CrashTest!$B$3,$A1033&lt;=CrashTest!$C$3),1,IF(AND($A1033&gt;=CrashTest!$B$4,$A1033&lt;=CrashTest!$C$4),2,IF(AND($A1033&gt;=CrashTest!$B$5,$A1033&lt;=CrashTest!$C$5),3,IF(AND($A1033&gt;=CrashTest!$B$6,$A1033&lt;=CrashTest!$C$6),4,IF(AND($A1033&gt;=CrashTest!$B$7,$A1033&lt;=CrashTest!$C$7),5,0)))))</f>
        <v>0</v>
      </c>
      <c r="U1033" s="8" t="str">
        <f aca="false">IF(T1033=0,"",IF(T1032=T1033,MAX(U1032,B1033),B1033))</f>
        <v/>
      </c>
      <c r="V1033" s="9" t="str">
        <f aca="false">IF(T1033=0,"",B1033/U1033-1)</f>
        <v/>
      </c>
      <c r="W1033" s="8" t="str">
        <f aca="false">IF(T1033=0,"",IF(T1032=T1033,MAX(W1032,F1033),F1033))</f>
        <v/>
      </c>
      <c r="X1033" s="9" t="str">
        <f aca="false">IF(T1033=0,"",F1033/W1033-1)</f>
        <v/>
      </c>
    </row>
    <row r="1034" customFormat="false" ht="15" hidden="false" customHeight="false" outlineLevel="0" collapsed="false">
      <c r="A1034" s="5" t="n">
        <v>44862</v>
      </c>
      <c r="B1034" s="6" t="n">
        <v>20604.6138535944</v>
      </c>
      <c r="C1034" s="7" t="n">
        <v>7479.912065</v>
      </c>
      <c r="D1034" s="0" t="n">
        <f aca="false">INT((ROW()-3)/30)</f>
        <v>34</v>
      </c>
      <c r="E1034" s="0" t="n">
        <f aca="false">2+30*D1034</f>
        <v>1022</v>
      </c>
      <c r="F1034" s="8" t="n">
        <f aca="false">INDEX($F:$F,$E1034)*(2*B1034/INDEX($B:$B,$E1034)-C1034/INDEX($C:$C,$E1034))</f>
        <v>4493.54542693185</v>
      </c>
      <c r="G1034" s="9" t="n">
        <f aca="false">B1034/B1033-1</f>
        <v>0.0159978266209251</v>
      </c>
      <c r="H1034" s="9" t="n">
        <f aca="false">F1034/F1033-1</f>
        <v>0.0073673724029566</v>
      </c>
      <c r="I1034" s="9" t="n">
        <f aca="false">LN(B1034/B1033)</f>
        <v>0.0158712100013694</v>
      </c>
      <c r="J1034" s="9" t="n">
        <f aca="false">LN(F1034/F1033)</f>
        <v>0.00734036587852474</v>
      </c>
      <c r="K1034" s="9" t="n">
        <f aca="false">F1034/F1027-1</f>
        <v>0.0230050841485054</v>
      </c>
      <c r="L1034" s="9" t="n">
        <f aca="false">F1034/F1004-1</f>
        <v>-0.00620849421915826</v>
      </c>
      <c r="M1034" s="9" t="n">
        <f aca="false">B1034/B1027-1</f>
        <v>0.0745630625641398</v>
      </c>
      <c r="N1034" s="9" t="n">
        <f aca="false">B1034/B1004-1</f>
        <v>0.0590943384225315</v>
      </c>
      <c r="O1034" s="8" t="n">
        <f aca="false">MAX(O1033,F1034)</f>
        <v>5645.35730015574</v>
      </c>
      <c r="P1034" s="9" t="n">
        <f aca="false">F1034/O1034-1</f>
        <v>-0.204028161900774</v>
      </c>
      <c r="Q1034" s="8" t="n">
        <f aca="false">MAX(Q1033,B1034)</f>
        <v>67541.7555081824</v>
      </c>
      <c r="R1034" s="9" t="n">
        <f aca="false">B1034/Q1034-1</f>
        <v>-0.694935174566225</v>
      </c>
      <c r="S1034" s="9" t="n">
        <f aca="false">B1034/INDEX($B:$B,$E1034)-1</f>
        <v>0.0697166187154252</v>
      </c>
      <c r="T1034" s="0" t="n">
        <f aca="false">IF(AND($A1034&gt;=CrashTest!$B$3,$A1034&lt;=CrashTest!$C$3),1,IF(AND($A1034&gt;=CrashTest!$B$4,$A1034&lt;=CrashTest!$C$4),2,IF(AND($A1034&gt;=CrashTest!$B$5,$A1034&lt;=CrashTest!$C$5),3,IF(AND($A1034&gt;=CrashTest!$B$6,$A1034&lt;=CrashTest!$C$6),4,IF(AND($A1034&gt;=CrashTest!$B$7,$A1034&lt;=CrashTest!$C$7),5,0)))))</f>
        <v>0</v>
      </c>
      <c r="U1034" s="8" t="str">
        <f aca="false">IF(T1034=0,"",IF(T1033=T1034,MAX(U1033,B1034),B1034))</f>
        <v/>
      </c>
      <c r="V1034" s="9" t="str">
        <f aca="false">IF(T1034=0,"",B1034/U1034-1)</f>
        <v/>
      </c>
      <c r="W1034" s="8" t="str">
        <f aca="false">IF(T1034=0,"",IF(T1033=T1034,MAX(W1033,F1034),F1034))</f>
        <v/>
      </c>
      <c r="X1034" s="9" t="str">
        <f aca="false">IF(T1034=0,"",F1034/W1034-1)</f>
        <v/>
      </c>
    </row>
    <row r="1035" customFormat="false" ht="15" hidden="false" customHeight="false" outlineLevel="0" collapsed="false">
      <c r="A1035" s="5" t="n">
        <v>44863</v>
      </c>
      <c r="B1035" s="6" t="n">
        <v>20803.8999205143</v>
      </c>
      <c r="C1035" s="7" t="n">
        <v>7606.359478</v>
      </c>
      <c r="D1035" s="0" t="n">
        <f aca="false">INT((ROW()-3)/30)</f>
        <v>34</v>
      </c>
      <c r="E1035" s="0" t="n">
        <f aca="false">2+30*D1035</f>
        <v>1022</v>
      </c>
      <c r="F1035" s="8" t="n">
        <f aca="false">INDEX($F:$F,$E1035)*(2*B1035/INDEX($B:$B,$E1035)-C1035/INDEX($C:$C,$E1035))</f>
        <v>4501.54723827704</v>
      </c>
      <c r="G1035" s="9" t="n">
        <f aca="false">B1035/B1034-1</f>
        <v>0.00967191466609974</v>
      </c>
      <c r="H1035" s="9" t="n">
        <f aca="false">F1035/F1034-1</f>
        <v>0.00178073449468896</v>
      </c>
      <c r="I1035" s="9" t="n">
        <f aca="false">LN(B1035/B1034)</f>
        <v>0.00962544111795544</v>
      </c>
      <c r="J1035" s="9" t="n">
        <f aca="false">LN(F1035/F1034)</f>
        <v>0.00177915086675388</v>
      </c>
      <c r="K1035" s="9" t="n">
        <f aca="false">F1035/F1028-1</f>
        <v>0.0250448979443485</v>
      </c>
      <c r="L1035" s="9" t="n">
        <f aca="false">F1035/F1005-1</f>
        <v>0.0026001308415724</v>
      </c>
      <c r="M1035" s="9" t="n">
        <f aca="false">B1035/B1028-1</f>
        <v>0.0831061165082658</v>
      </c>
      <c r="N1035" s="9" t="n">
        <f aca="false">B1035/B1005-1</f>
        <v>0.0646354917636582</v>
      </c>
      <c r="O1035" s="8" t="n">
        <f aca="false">MAX(O1034,F1035)</f>
        <v>5645.35730015574</v>
      </c>
      <c r="P1035" s="9" t="n">
        <f aca="false">F1035/O1035-1</f>
        <v>-0.20261074739187</v>
      </c>
      <c r="Q1035" s="8" t="n">
        <f aca="false">MAX(Q1034,B1035)</f>
        <v>67541.7555081824</v>
      </c>
      <c r="R1035" s="9" t="n">
        <f aca="false">B1035/Q1035-1</f>
        <v>-0.691984613607001</v>
      </c>
      <c r="S1035" s="9" t="n">
        <f aca="false">B1035/INDEX($B:$B,$E1035)-1</f>
        <v>0.0800628265685495</v>
      </c>
      <c r="T1035" s="0" t="n">
        <f aca="false">IF(AND($A1035&gt;=CrashTest!$B$3,$A1035&lt;=CrashTest!$C$3),1,IF(AND($A1035&gt;=CrashTest!$B$4,$A1035&lt;=CrashTest!$C$4),2,IF(AND($A1035&gt;=CrashTest!$B$5,$A1035&lt;=CrashTest!$C$5),3,IF(AND($A1035&gt;=CrashTest!$B$6,$A1035&lt;=CrashTest!$C$6),4,IF(AND($A1035&gt;=CrashTest!$B$7,$A1035&lt;=CrashTest!$C$7),5,0)))))</f>
        <v>0</v>
      </c>
      <c r="U1035" s="8" t="str">
        <f aca="false">IF(T1035=0,"",IF(T1034=T1035,MAX(U1034,B1035),B1035))</f>
        <v/>
      </c>
      <c r="V1035" s="9" t="str">
        <f aca="false">IF(T1035=0,"",B1035/U1035-1)</f>
        <v/>
      </c>
      <c r="W1035" s="8" t="str">
        <f aca="false">IF(T1035=0,"",IF(T1034=T1035,MAX(W1034,F1035),F1035))</f>
        <v/>
      </c>
      <c r="X1035" s="9" t="str">
        <f aca="false">IF(T1035=0,"",F1035/W1035-1)</f>
        <v/>
      </c>
    </row>
    <row r="1036" customFormat="false" ht="15" hidden="false" customHeight="false" outlineLevel="0" collapsed="false">
      <c r="A1036" s="5" t="n">
        <v>44864</v>
      </c>
      <c r="B1036" s="6" t="n">
        <v>20616.7033766803</v>
      </c>
      <c r="C1036" s="7" t="n">
        <v>7485.312888</v>
      </c>
      <c r="D1036" s="0" t="n">
        <f aca="false">INT((ROW()-3)/30)</f>
        <v>34</v>
      </c>
      <c r="E1036" s="0" t="n">
        <f aca="false">2+30*D1036</f>
        <v>1022</v>
      </c>
      <c r="F1036" s="8" t="n">
        <f aca="false">INDEX($F:$F,$E1036)*(2*B1036/INDEX($B:$B,$E1036)-C1036/INDEX($C:$C,$E1036))</f>
        <v>4495.51864013121</v>
      </c>
      <c r="G1036" s="9" t="n">
        <f aca="false">B1036/B1035-1</f>
        <v>-0.00899814672004895</v>
      </c>
      <c r="H1036" s="9" t="n">
        <f aca="false">F1036/F1035-1</f>
        <v>-0.00133922800910924</v>
      </c>
      <c r="I1036" s="9" t="n">
        <f aca="false">LN(B1036/B1035)</f>
        <v>-0.00903887454294812</v>
      </c>
      <c r="J1036" s="9" t="n">
        <f aca="false">LN(F1036/F1035)</f>
        <v>-0.00134012557639376</v>
      </c>
      <c r="K1036" s="9" t="n">
        <f aca="false">F1036/F1029-1</f>
        <v>0.0187756121904648</v>
      </c>
      <c r="L1036" s="9" t="n">
        <f aca="false">F1036/F1006-1</f>
        <v>-0.00243328616865168</v>
      </c>
      <c r="M1036" s="9" t="n">
        <f aca="false">B1036/B1029-1</f>
        <v>0.0537321184383657</v>
      </c>
      <c r="N1036" s="9" t="n">
        <f aca="false">B1036/B1006-1</f>
        <v>0.0607922227547342</v>
      </c>
      <c r="O1036" s="8" t="n">
        <f aca="false">MAX(O1035,F1036)</f>
        <v>5645.35730015574</v>
      </c>
      <c r="P1036" s="9" t="n">
        <f aca="false">F1036/O1036-1</f>
        <v>-0.203678633413126</v>
      </c>
      <c r="Q1036" s="8" t="n">
        <f aca="false">MAX(Q1035,B1036)</f>
        <v>67541.7555081824</v>
      </c>
      <c r="R1036" s="9" t="n">
        <f aca="false">B1036/Q1036-1</f>
        <v>-0.694756181245797</v>
      </c>
      <c r="S1036" s="9" t="n">
        <f aca="false">B1036/INDEX($B:$B,$E1036)-1</f>
        <v>0.0703442627882149</v>
      </c>
      <c r="T1036" s="0" t="n">
        <f aca="false">IF(AND($A1036&gt;=CrashTest!$B$3,$A1036&lt;=CrashTest!$C$3),1,IF(AND($A1036&gt;=CrashTest!$B$4,$A1036&lt;=CrashTest!$C$4),2,IF(AND($A1036&gt;=CrashTest!$B$5,$A1036&lt;=CrashTest!$C$5),3,IF(AND($A1036&gt;=CrashTest!$B$6,$A1036&lt;=CrashTest!$C$6),4,IF(AND($A1036&gt;=CrashTest!$B$7,$A1036&lt;=CrashTest!$C$7),5,0)))))</f>
        <v>0</v>
      </c>
      <c r="U1036" s="8" t="str">
        <f aca="false">IF(T1036=0,"",IF(T1035=T1036,MAX(U1035,B1036),B1036))</f>
        <v/>
      </c>
      <c r="V1036" s="9" t="str">
        <f aca="false">IF(T1036=0,"",B1036/U1036-1)</f>
        <v/>
      </c>
      <c r="W1036" s="8" t="str">
        <f aca="false">IF(T1036=0,"",IF(T1035=T1036,MAX(W1035,F1036),F1036))</f>
        <v/>
      </c>
      <c r="X1036" s="9" t="str">
        <f aca="false">IF(T1036=0,"",F1036/W1036-1)</f>
        <v/>
      </c>
    </row>
    <row r="1037" customFormat="false" ht="15" hidden="false" customHeight="false" outlineLevel="0" collapsed="false">
      <c r="A1037" s="5" t="n">
        <v>44865</v>
      </c>
      <c r="B1037" s="6" t="n">
        <v>20490.8581808884</v>
      </c>
      <c r="C1037" s="7" t="n">
        <v>7398.396907</v>
      </c>
      <c r="D1037" s="0" t="n">
        <f aca="false">INT((ROW()-3)/30)</f>
        <v>34</v>
      </c>
      <c r="E1037" s="0" t="n">
        <f aca="false">2+30*D1037</f>
        <v>1022</v>
      </c>
      <c r="F1037" s="8" t="n">
        <f aca="false">INDEX($F:$F,$E1037)*(2*B1037/INDEX($B:$B,$E1037)-C1037/INDEX($C:$C,$E1037))</f>
        <v>4495.09742541812</v>
      </c>
      <c r="G1037" s="9" t="n">
        <f aca="false">B1037/B1036-1</f>
        <v>-0.00610404066511638</v>
      </c>
      <c r="H1037" s="9" t="n">
        <f aca="false">F1037/F1036-1</f>
        <v>-9.36965780394816E-005</v>
      </c>
      <c r="I1037" s="9" t="n">
        <f aca="false">LN(B1037/B1036)</f>
        <v>-0.00612274648089073</v>
      </c>
      <c r="J1037" s="9" t="n">
        <f aca="false">LN(F1037/F1036)</f>
        <v>-9.3700967838058E-005</v>
      </c>
      <c r="K1037" s="9" t="n">
        <f aca="false">F1037/F1030-1</f>
        <v>0.0204983136579595</v>
      </c>
      <c r="L1037" s="9" t="n">
        <f aca="false">F1037/F1007-1</f>
        <v>0.000799967541446289</v>
      </c>
      <c r="M1037" s="9" t="n">
        <f aca="false">B1037/B1030-1</f>
        <v>0.0594266388520417</v>
      </c>
      <c r="N1037" s="9" t="n">
        <f aca="false">B1037/B1007-1</f>
        <v>0.0610503831332159</v>
      </c>
      <c r="O1037" s="8" t="n">
        <f aca="false">MAX(O1036,F1037)</f>
        <v>5645.35730015574</v>
      </c>
      <c r="P1037" s="9" t="n">
        <f aca="false">F1037/O1037-1</f>
        <v>-0.203753246000194</v>
      </c>
      <c r="Q1037" s="8" t="n">
        <f aca="false">MAX(Q1036,B1037)</f>
        <v>67541.7555081824</v>
      </c>
      <c r="R1037" s="9" t="n">
        <f aca="false">B1037/Q1037-1</f>
        <v>-0.696619401928248</v>
      </c>
      <c r="S1037" s="9" t="n">
        <f aca="false">B1037/INDEX($B:$B,$E1037)-1</f>
        <v>0.0638108378824815</v>
      </c>
      <c r="T1037" s="0" t="n">
        <f aca="false">IF(AND($A1037&gt;=CrashTest!$B$3,$A1037&lt;=CrashTest!$C$3),1,IF(AND($A1037&gt;=CrashTest!$B$4,$A1037&lt;=CrashTest!$C$4),2,IF(AND($A1037&gt;=CrashTest!$B$5,$A1037&lt;=CrashTest!$C$5),3,IF(AND($A1037&gt;=CrashTest!$B$6,$A1037&lt;=CrashTest!$C$6),4,IF(AND($A1037&gt;=CrashTest!$B$7,$A1037&lt;=CrashTest!$C$7),5,0)))))</f>
        <v>0</v>
      </c>
      <c r="U1037" s="8" t="str">
        <f aca="false">IF(T1037=0,"",IF(T1036=T1037,MAX(U1036,B1037),B1037))</f>
        <v/>
      </c>
      <c r="V1037" s="9" t="str">
        <f aca="false">IF(T1037=0,"",B1037/U1037-1)</f>
        <v/>
      </c>
      <c r="W1037" s="8" t="str">
        <f aca="false">IF(T1037=0,"",IF(T1036=T1037,MAX(W1036,F1037),F1037))</f>
        <v/>
      </c>
      <c r="X1037" s="9" t="str">
        <f aca="false">IF(T1037=0,"",F1037/W1037-1)</f>
        <v/>
      </c>
    </row>
    <row r="1038" customFormat="false" ht="15" hidden="false" customHeight="false" outlineLevel="0" collapsed="false">
      <c r="A1038" s="5" t="n">
        <v>44866</v>
      </c>
      <c r="B1038" s="6" t="n">
        <v>20483.966530976</v>
      </c>
      <c r="C1038" s="7" t="n">
        <v>7382.740723</v>
      </c>
      <c r="D1038" s="0" t="n">
        <f aca="false">INT((ROW()-3)/30)</f>
        <v>34</v>
      </c>
      <c r="E1038" s="0" t="n">
        <f aca="false">2+30*D1038</f>
        <v>1022</v>
      </c>
      <c r="F1038" s="8" t="n">
        <f aca="false">INDEX($F:$F,$E1038)*(2*B1038/INDEX($B:$B,$E1038)-C1038/INDEX($C:$C,$E1038))</f>
        <v>4502.21600785039</v>
      </c>
      <c r="G1038" s="9" t="n">
        <f aca="false">B1038/B1037-1</f>
        <v>-0.000336328027433774</v>
      </c>
      <c r="H1038" s="9" t="n">
        <f aca="false">F1038/F1037-1</f>
        <v>0.00158363251306271</v>
      </c>
      <c r="I1038" s="9" t="n">
        <f aca="false">LN(B1038/B1037)</f>
        <v>-0.000336384598389414</v>
      </c>
      <c r="J1038" s="9" t="n">
        <f aca="false">LN(F1038/F1037)</f>
        <v>0.00158237988938384</v>
      </c>
      <c r="K1038" s="9" t="n">
        <f aca="false">F1038/F1031-1</f>
        <v>0.0106310080841927</v>
      </c>
      <c r="L1038" s="9" t="n">
        <f aca="false">F1038/F1008-1</f>
        <v>0.0114644083270172</v>
      </c>
      <c r="M1038" s="9" t="n">
        <f aca="false">B1038/B1031-1</f>
        <v>0.0193583559110353</v>
      </c>
      <c r="N1038" s="9" t="n">
        <f aca="false">B1038/B1008-1</f>
        <v>0.0772364507318328</v>
      </c>
      <c r="O1038" s="8" t="n">
        <f aca="false">MAX(O1037,F1038)</f>
        <v>5645.35730015574</v>
      </c>
      <c r="P1038" s="9" t="n">
        <f aca="false">F1038/O1038-1</f>
        <v>-0.20249228375214</v>
      </c>
      <c r="Q1038" s="8" t="n">
        <f aca="false">MAX(Q1037,B1038)</f>
        <v>67541.7555081824</v>
      </c>
      <c r="R1038" s="9" t="n">
        <f aca="false">B1038/Q1038-1</f>
        <v>-0.69672143732636</v>
      </c>
      <c r="S1038" s="9" t="n">
        <f aca="false">B1038/INDEX($B:$B,$E1038)-1</f>
        <v>0.0634530484818141</v>
      </c>
      <c r="T1038" s="0" t="n">
        <f aca="false">IF(AND($A1038&gt;=CrashTest!$B$3,$A1038&lt;=CrashTest!$C$3),1,IF(AND($A1038&gt;=CrashTest!$B$4,$A1038&lt;=CrashTest!$C$4),2,IF(AND($A1038&gt;=CrashTest!$B$5,$A1038&lt;=CrashTest!$C$5),3,IF(AND($A1038&gt;=CrashTest!$B$6,$A1038&lt;=CrashTest!$C$6),4,IF(AND($A1038&gt;=CrashTest!$B$7,$A1038&lt;=CrashTest!$C$7),5,0)))))</f>
        <v>4</v>
      </c>
      <c r="U1038" s="8" t="n">
        <f aca="false">IF(T1038=0,"",IF(T1037=T1038,MAX(U1037,B1038),B1038))</f>
        <v>20483.966530976</v>
      </c>
      <c r="V1038" s="9" t="n">
        <f aca="false">IF(T1038=0,"",B1038/U1038-1)</f>
        <v>0</v>
      </c>
      <c r="W1038" s="8" t="n">
        <f aca="false">IF(T1038=0,"",IF(T1037=T1038,MAX(W1037,F1038),F1038))</f>
        <v>4502.21600785039</v>
      </c>
      <c r="X1038" s="9" t="n">
        <f aca="false">IF(T1038=0,"",F1038/W1038-1)</f>
        <v>0</v>
      </c>
    </row>
    <row r="1039" customFormat="false" ht="15" hidden="false" customHeight="false" outlineLevel="0" collapsed="false">
      <c r="A1039" s="5" t="n">
        <v>44867</v>
      </c>
      <c r="B1039" s="6" t="n">
        <v>20148.2845537697</v>
      </c>
      <c r="C1039" s="7" t="n">
        <v>7188.748363</v>
      </c>
      <c r="D1039" s="0" t="n">
        <f aca="false">INT((ROW()-3)/30)</f>
        <v>34</v>
      </c>
      <c r="E1039" s="0" t="n">
        <f aca="false">2+30*D1039</f>
        <v>1022</v>
      </c>
      <c r="F1039" s="8" t="n">
        <f aca="false">INDEX($F:$F,$E1039)*(2*B1039/INDEX($B:$B,$E1039)-C1039/INDEX($C:$C,$E1039))</f>
        <v>4476.28568929912</v>
      </c>
      <c r="G1039" s="9" t="n">
        <f aca="false">B1039/B1038-1</f>
        <v>-0.0163875476313964</v>
      </c>
      <c r="H1039" s="9" t="n">
        <f aca="false">F1039/F1038-1</f>
        <v>-0.00575945678884771</v>
      </c>
      <c r="I1039" s="9" t="n">
        <f aca="false">LN(B1039/B1038)</f>
        <v>-0.0165233087277563</v>
      </c>
      <c r="J1039" s="9" t="n">
        <f aca="false">LN(F1039/F1038)</f>
        <v>-0.00577610641942834</v>
      </c>
      <c r="K1039" s="9" t="n">
        <f aca="false">F1039/F1032-1</f>
        <v>-0.00643127905343655</v>
      </c>
      <c r="L1039" s="9" t="n">
        <f aca="false">F1039/F1009-1</f>
        <v>-0.00862992013621367</v>
      </c>
      <c r="M1039" s="9" t="n">
        <f aca="false">B1039/B1032-1</f>
        <v>-0.0311941775485214</v>
      </c>
      <c r="N1039" s="9" t="n">
        <f aca="false">B1039/B1009-1</f>
        <v>0.0262232274260774</v>
      </c>
      <c r="O1039" s="8" t="n">
        <f aca="false">MAX(O1038,F1039)</f>
        <v>5645.35730015574</v>
      </c>
      <c r="P1039" s="9" t="n">
        <f aca="false">F1039/O1039-1</f>
        <v>-0.207085494982642</v>
      </c>
      <c r="Q1039" s="8" t="n">
        <f aca="false">MAX(Q1038,B1039)</f>
        <v>67541.7555081824</v>
      </c>
      <c r="R1039" s="9" t="n">
        <f aca="false">B1039/Q1039-1</f>
        <v>-0.701691429217755</v>
      </c>
      <c r="S1039" s="9" t="n">
        <f aca="false">B1039/INDEX($B:$B,$E1039)-1</f>
        <v>0.0460256609960645</v>
      </c>
      <c r="T1039" s="0" t="n">
        <f aca="false">IF(AND($A1039&gt;=CrashTest!$B$3,$A1039&lt;=CrashTest!$C$3),1,IF(AND($A1039&gt;=CrashTest!$B$4,$A1039&lt;=CrashTest!$C$4),2,IF(AND($A1039&gt;=CrashTest!$B$5,$A1039&lt;=CrashTest!$C$5),3,IF(AND($A1039&gt;=CrashTest!$B$6,$A1039&lt;=CrashTest!$C$6),4,IF(AND($A1039&gt;=CrashTest!$B$7,$A1039&lt;=CrashTest!$C$7),5,0)))))</f>
        <v>4</v>
      </c>
      <c r="U1039" s="8" t="n">
        <f aca="false">IF(T1039=0,"",IF(T1038=T1039,MAX(U1038,B1039),B1039))</f>
        <v>20483.966530976</v>
      </c>
      <c r="V1039" s="9" t="n">
        <f aca="false">IF(T1039=0,"",B1039/U1039-1)</f>
        <v>-0.0163875476313964</v>
      </c>
      <c r="W1039" s="8" t="n">
        <f aca="false">IF(T1039=0,"",IF(T1038=T1039,MAX(W1038,F1039),F1039))</f>
        <v>4502.21600785039</v>
      </c>
      <c r="X1039" s="9" t="n">
        <f aca="false">IF(T1039=0,"",F1039/W1039-1)</f>
        <v>-0.00575945678884771</v>
      </c>
    </row>
    <row r="1040" customFormat="false" ht="15" hidden="false" customHeight="false" outlineLevel="0" collapsed="false">
      <c r="A1040" s="5" t="n">
        <v>44868</v>
      </c>
      <c r="B1040" s="6" t="n">
        <v>20198.1111860316</v>
      </c>
      <c r="C1040" s="7" t="n">
        <v>7213.011293</v>
      </c>
      <c r="D1040" s="0" t="n">
        <f aca="false">INT((ROW()-3)/30)</f>
        <v>34</v>
      </c>
      <c r="E1040" s="0" t="n">
        <f aca="false">2+30*D1040</f>
        <v>1022</v>
      </c>
      <c r="F1040" s="8" t="n">
        <f aca="false">INDEX($F:$F,$E1040)*(2*B1040/INDEX($B:$B,$E1040)-C1040/INDEX($C:$C,$E1040))</f>
        <v>4483.10505450624</v>
      </c>
      <c r="G1040" s="9" t="n">
        <f aca="false">B1040/B1039-1</f>
        <v>0.0024729962557819</v>
      </c>
      <c r="H1040" s="9" t="n">
        <f aca="false">F1040/F1039-1</f>
        <v>0.00152344280067251</v>
      </c>
      <c r="I1040" s="9" t="n">
        <f aca="false">LN(B1040/B1039)</f>
        <v>0.0024699434325857</v>
      </c>
      <c r="J1040" s="9" t="n">
        <f aca="false">LN(F1040/F1039)</f>
        <v>0.00152228353891902</v>
      </c>
      <c r="K1040" s="9" t="n">
        <f aca="false">F1040/F1033-1</f>
        <v>0.00502683958576</v>
      </c>
      <c r="L1040" s="9" t="n">
        <f aca="false">F1040/F1010-1</f>
        <v>-0.0200516420802056</v>
      </c>
      <c r="M1040" s="9" t="n">
        <f aca="false">B1040/B1033-1</f>
        <v>-0.00404651052094118</v>
      </c>
      <c r="N1040" s="9" t="n">
        <f aca="false">B1040/B1010-1</f>
        <v>-0.00697444913416179</v>
      </c>
      <c r="O1040" s="8" t="n">
        <f aca="false">MAX(O1039,F1040)</f>
        <v>5645.35730015574</v>
      </c>
      <c r="P1040" s="9" t="n">
        <f aca="false">F1040/O1040-1</f>
        <v>-0.205877535088424</v>
      </c>
      <c r="Q1040" s="8" t="n">
        <f aca="false">MAX(Q1039,B1040)</f>
        <v>67541.7555081824</v>
      </c>
      <c r="R1040" s="9" t="n">
        <f aca="false">B1040/Q1040-1</f>
        <v>-0.700953713239143</v>
      </c>
      <c r="S1040" s="9" t="n">
        <f aca="false">B1040/INDEX($B:$B,$E1040)-1</f>
        <v>0.0486124785391597</v>
      </c>
      <c r="T1040" s="0" t="n">
        <f aca="false">IF(AND($A1040&gt;=CrashTest!$B$3,$A1040&lt;=CrashTest!$C$3),1,IF(AND($A1040&gt;=CrashTest!$B$4,$A1040&lt;=CrashTest!$C$4),2,IF(AND($A1040&gt;=CrashTest!$B$5,$A1040&lt;=CrashTest!$C$5),3,IF(AND($A1040&gt;=CrashTest!$B$6,$A1040&lt;=CrashTest!$C$6),4,IF(AND($A1040&gt;=CrashTest!$B$7,$A1040&lt;=CrashTest!$C$7),5,0)))))</f>
        <v>4</v>
      </c>
      <c r="U1040" s="8" t="n">
        <f aca="false">IF(T1040=0,"",IF(T1039=T1040,MAX(U1039,B1040),B1040))</f>
        <v>20483.966530976</v>
      </c>
      <c r="V1040" s="9" t="n">
        <f aca="false">IF(T1040=0,"",B1040/U1040-1)</f>
        <v>-0.0139550777195483</v>
      </c>
      <c r="W1040" s="8" t="n">
        <f aca="false">IF(T1040=0,"",IF(T1039=T1040,MAX(W1039,F1040),F1040))</f>
        <v>4502.21600785039</v>
      </c>
      <c r="X1040" s="9" t="n">
        <f aca="false">IF(T1040=0,"",F1040/W1040-1)</f>
        <v>-0.00424478819115604</v>
      </c>
    </row>
    <row r="1041" customFormat="false" ht="15" hidden="false" customHeight="false" outlineLevel="0" collapsed="false">
      <c r="A1041" s="5" t="n">
        <v>44869</v>
      </c>
      <c r="B1041" s="6" t="n">
        <v>21157.2449275278</v>
      </c>
      <c r="C1041" s="7" t="n">
        <v>7764.386883</v>
      </c>
      <c r="D1041" s="0" t="n">
        <f aca="false">INT((ROW()-3)/30)</f>
        <v>34</v>
      </c>
      <c r="E1041" s="0" t="n">
        <f aca="false">2+30*D1041</f>
        <v>1022</v>
      </c>
      <c r="F1041" s="8" t="n">
        <f aca="false">INDEX($F:$F,$E1041)*(2*B1041/INDEX($B:$B,$E1041)-C1041/INDEX($C:$C,$E1041))</f>
        <v>4559.10403036541</v>
      </c>
      <c r="G1041" s="9" t="n">
        <f aca="false">B1041/B1040-1</f>
        <v>0.0474863086286754</v>
      </c>
      <c r="H1041" s="9" t="n">
        <f aca="false">F1041/F1040-1</f>
        <v>0.0169523075937692</v>
      </c>
      <c r="I1041" s="9" t="n">
        <f aca="false">LN(B1041/B1040)</f>
        <v>0.0463933022071848</v>
      </c>
      <c r="J1041" s="9" t="n">
        <f aca="false">LN(F1041/F1040)</f>
        <v>0.016810220778775</v>
      </c>
      <c r="K1041" s="9" t="n">
        <f aca="false">F1041/F1034-1</f>
        <v>0.0145895049910114</v>
      </c>
      <c r="L1041" s="9" t="n">
        <f aca="false">F1041/F1011-1</f>
        <v>-0.000123005501281526</v>
      </c>
      <c r="M1041" s="9" t="n">
        <f aca="false">B1041/B1034-1</f>
        <v>0.0268207440265615</v>
      </c>
      <c r="N1041" s="9" t="n">
        <f aca="false">B1041/B1011-1</f>
        <v>0.0497216706339356</v>
      </c>
      <c r="O1041" s="8" t="n">
        <f aca="false">MAX(O1040,F1041)</f>
        <v>5645.35730015574</v>
      </c>
      <c r="P1041" s="9" t="n">
        <f aca="false">F1041/O1041-1</f>
        <v>-0.192415326796121</v>
      </c>
      <c r="Q1041" s="8" t="n">
        <f aca="false">MAX(Q1040,B1041)</f>
        <v>67541.7555081824</v>
      </c>
      <c r="R1041" s="9" t="n">
        <f aca="false">B1041/Q1041-1</f>
        <v>-0.686753108971758</v>
      </c>
      <c r="S1041" s="9" t="n">
        <f aca="false">B1041/INDEX($B:$B,$E1041)-1</f>
        <v>0.0984072143269505</v>
      </c>
      <c r="T1041" s="0" t="n">
        <f aca="false">IF(AND($A1041&gt;=CrashTest!$B$3,$A1041&lt;=CrashTest!$C$3),1,IF(AND($A1041&gt;=CrashTest!$B$4,$A1041&lt;=CrashTest!$C$4),2,IF(AND($A1041&gt;=CrashTest!$B$5,$A1041&lt;=CrashTest!$C$5),3,IF(AND($A1041&gt;=CrashTest!$B$6,$A1041&lt;=CrashTest!$C$6),4,IF(AND($A1041&gt;=CrashTest!$B$7,$A1041&lt;=CrashTest!$C$7),5,0)))))</f>
        <v>4</v>
      </c>
      <c r="U1041" s="8" t="n">
        <f aca="false">IF(T1041=0,"",IF(T1040=T1041,MAX(U1040,B1041),B1041))</f>
        <v>21157.2449275278</v>
      </c>
      <c r="V1041" s="9" t="n">
        <f aca="false">IF(T1041=0,"",B1041/U1041-1)</f>
        <v>0</v>
      </c>
      <c r="W1041" s="8" t="n">
        <f aca="false">IF(T1041=0,"",IF(T1040=T1041,MAX(W1040,F1041),F1041))</f>
        <v>4559.10403036541</v>
      </c>
      <c r="X1041" s="9" t="n">
        <f aca="false">IF(T1041=0,"",F1041/W1041-1)</f>
        <v>0</v>
      </c>
    </row>
    <row r="1042" customFormat="false" ht="15" hidden="false" customHeight="false" outlineLevel="0" collapsed="false">
      <c r="A1042" s="5" t="n">
        <v>44870</v>
      </c>
      <c r="B1042" s="6" t="n">
        <v>21283.4715999416</v>
      </c>
      <c r="C1042" s="7" t="n">
        <v>7840.058007</v>
      </c>
      <c r="D1042" s="0" t="n">
        <f aca="false">INT((ROW()-3)/30)</f>
        <v>34</v>
      </c>
      <c r="E1042" s="0" t="n">
        <f aca="false">2+30*D1042</f>
        <v>1022</v>
      </c>
      <c r="F1042" s="8" t="n">
        <f aca="false">INDEX($F:$F,$E1042)*(2*B1042/INDEX($B:$B,$E1042)-C1042/INDEX($C:$C,$E1042))</f>
        <v>4567.06922860475</v>
      </c>
      <c r="G1042" s="9" t="n">
        <f aca="false">B1042/B1041-1</f>
        <v>0.00596612048715128</v>
      </c>
      <c r="H1042" s="9" t="n">
        <f aca="false">F1042/F1041-1</f>
        <v>0.00174709727751243</v>
      </c>
      <c r="I1042" s="9" t="n">
        <f aca="false">LN(B1042/B1041)</f>
        <v>0.00594839366228972</v>
      </c>
      <c r="J1042" s="9" t="n">
        <f aca="false">LN(F1042/F1041)</f>
        <v>0.00174557287832141</v>
      </c>
      <c r="K1042" s="9" t="n">
        <f aca="false">F1042/F1035-1</f>
        <v>0.0145554376883079</v>
      </c>
      <c r="L1042" s="9" t="n">
        <f aca="false">F1042/F1012-1</f>
        <v>0.00611780260691552</v>
      </c>
      <c r="M1042" s="9" t="n">
        <f aca="false">B1042/B1035-1</f>
        <v>0.0230520085781802</v>
      </c>
      <c r="N1042" s="9" t="n">
        <f aca="false">B1042/B1012-1</f>
        <v>0.0668113887325517</v>
      </c>
      <c r="O1042" s="8" t="n">
        <f aca="false">MAX(O1041,F1042)</f>
        <v>5645.35730015574</v>
      </c>
      <c r="P1042" s="9" t="n">
        <f aca="false">F1042/O1042-1</f>
        <v>-0.191004397812206</v>
      </c>
      <c r="Q1042" s="8" t="n">
        <f aca="false">MAX(Q1041,B1042)</f>
        <v>67541.7555081824</v>
      </c>
      <c r="R1042" s="9" t="n">
        <f aca="false">B1042/Q1042-1</f>
        <v>-0.684884240277658</v>
      </c>
      <c r="S1042" s="9" t="n">
        <f aca="false">B1042/INDEX($B:$B,$E1042)-1</f>
        <v>0.104960444111581</v>
      </c>
      <c r="T1042" s="0" t="n">
        <f aca="false">IF(AND($A1042&gt;=CrashTest!$B$3,$A1042&lt;=CrashTest!$C$3),1,IF(AND($A1042&gt;=CrashTest!$B$4,$A1042&lt;=CrashTest!$C$4),2,IF(AND($A1042&gt;=CrashTest!$B$5,$A1042&lt;=CrashTest!$C$5),3,IF(AND($A1042&gt;=CrashTest!$B$6,$A1042&lt;=CrashTest!$C$6),4,IF(AND($A1042&gt;=CrashTest!$B$7,$A1042&lt;=CrashTest!$C$7),5,0)))))</f>
        <v>4</v>
      </c>
      <c r="U1042" s="8" t="n">
        <f aca="false">IF(T1042=0,"",IF(T1041=T1042,MAX(U1041,B1042),B1042))</f>
        <v>21283.4715999416</v>
      </c>
      <c r="V1042" s="9" t="n">
        <f aca="false">IF(T1042=0,"",B1042/U1042-1)</f>
        <v>0</v>
      </c>
      <c r="W1042" s="8" t="n">
        <f aca="false">IF(T1042=0,"",IF(T1041=T1042,MAX(W1041,F1042),F1042))</f>
        <v>4567.06922860475</v>
      </c>
      <c r="X1042" s="9" t="n">
        <f aca="false">IF(T1042=0,"",F1042/W1042-1)</f>
        <v>0</v>
      </c>
    </row>
    <row r="1043" customFormat="false" ht="15" hidden="false" customHeight="false" outlineLevel="0" collapsed="false">
      <c r="A1043" s="5" t="n">
        <v>44871</v>
      </c>
      <c r="B1043" s="6" t="n">
        <v>20946.8030359439</v>
      </c>
      <c r="C1043" s="7" t="n">
        <v>7597.748975</v>
      </c>
      <c r="D1043" s="0" t="n">
        <f aca="false">INT((ROW()-3)/30)</f>
        <v>34</v>
      </c>
      <c r="E1043" s="0" t="n">
        <f aca="false">2+30*D1043</f>
        <v>1022</v>
      </c>
      <c r="F1043" s="8" t="n">
        <f aca="false">INDEX($F:$F,$E1043)*(2*B1043/INDEX($B:$B,$E1043)-C1043/INDEX($C:$C,$E1043))</f>
        <v>4572.35638695126</v>
      </c>
      <c r="G1043" s="9" t="n">
        <f aca="false">B1043/B1042-1</f>
        <v>-0.0158183105804329</v>
      </c>
      <c r="H1043" s="9" t="n">
        <f aca="false">F1043/F1042-1</f>
        <v>0.0011576698494935</v>
      </c>
      <c r="I1043" s="9" t="n">
        <f aca="false">LN(B1043/B1042)</f>
        <v>-0.0159447552553648</v>
      </c>
      <c r="J1043" s="9" t="n">
        <f aca="false">LN(F1043/F1042)</f>
        <v>0.00115700026647418</v>
      </c>
      <c r="K1043" s="9" t="n">
        <f aca="false">F1043/F1036-1</f>
        <v>0.0170920761253495</v>
      </c>
      <c r="L1043" s="9" t="n">
        <f aca="false">F1043/F1013-1</f>
        <v>0.0152030854852756</v>
      </c>
      <c r="M1043" s="9" t="n">
        <f aca="false">B1043/B1036-1</f>
        <v>0.0160112726672383</v>
      </c>
      <c r="N1043" s="9" t="n">
        <f aca="false">B1043/B1013-1</f>
        <v>0.0720430291062331</v>
      </c>
      <c r="O1043" s="8" t="n">
        <f aca="false">MAX(O1042,F1043)</f>
        <v>5645.35730015574</v>
      </c>
      <c r="P1043" s="9" t="n">
        <f aca="false">F1043/O1043-1</f>
        <v>-0.19006784799518</v>
      </c>
      <c r="Q1043" s="8" t="n">
        <f aca="false">MAX(Q1042,B1043)</f>
        <v>67541.7555081824</v>
      </c>
      <c r="R1043" s="9" t="n">
        <f aca="false">B1043/Q1043-1</f>
        <v>-0.689868839233735</v>
      </c>
      <c r="S1043" s="9" t="n">
        <f aca="false">B1043/INDEX($B:$B,$E1043)-1</f>
        <v>0.0874818366275312</v>
      </c>
      <c r="T1043" s="0" t="n">
        <f aca="false">IF(AND($A1043&gt;=CrashTest!$B$3,$A1043&lt;=CrashTest!$C$3),1,IF(AND($A1043&gt;=CrashTest!$B$4,$A1043&lt;=CrashTest!$C$4),2,IF(AND($A1043&gt;=CrashTest!$B$5,$A1043&lt;=CrashTest!$C$5),3,IF(AND($A1043&gt;=CrashTest!$B$6,$A1043&lt;=CrashTest!$C$6),4,IF(AND($A1043&gt;=CrashTest!$B$7,$A1043&lt;=CrashTest!$C$7),5,0)))))</f>
        <v>4</v>
      </c>
      <c r="U1043" s="8" t="n">
        <f aca="false">IF(T1043=0,"",IF(T1042=T1043,MAX(U1042,B1043),B1043))</f>
        <v>21283.4715999416</v>
      </c>
      <c r="V1043" s="9" t="n">
        <f aca="false">IF(T1043=0,"",B1043/U1043-1)</f>
        <v>-0.0158183105804329</v>
      </c>
      <c r="W1043" s="8" t="n">
        <f aca="false">IF(T1043=0,"",IF(T1042=T1043,MAX(W1042,F1043),F1043))</f>
        <v>4572.35638695126</v>
      </c>
      <c r="X1043" s="9" t="n">
        <f aca="false">IF(T1043=0,"",F1043/W1043-1)</f>
        <v>0</v>
      </c>
    </row>
    <row r="1044" customFormat="false" ht="15" hidden="false" customHeight="false" outlineLevel="0" collapsed="false">
      <c r="A1044" s="5" t="n">
        <v>44872</v>
      </c>
      <c r="B1044" s="6" t="n">
        <v>20568.5651183518</v>
      </c>
      <c r="C1044" s="7" t="n">
        <v>7408.004011</v>
      </c>
      <c r="D1044" s="0" t="n">
        <f aca="false">INT((ROW()-3)/30)</f>
        <v>34</v>
      </c>
      <c r="E1044" s="0" t="n">
        <f aca="false">2+30*D1044</f>
        <v>1022</v>
      </c>
      <c r="F1044" s="8" t="n">
        <f aca="false">INDEX($F:$F,$E1044)*(2*B1044/INDEX($B:$B,$E1044)-C1044/INDEX($C:$C,$E1044))</f>
        <v>4524.23619751915</v>
      </c>
      <c r="G1044" s="9" t="n">
        <f aca="false">B1044/B1043-1</f>
        <v>-0.0180570713794873</v>
      </c>
      <c r="H1044" s="9" t="n">
        <f aca="false">F1044/F1043-1</f>
        <v>-0.0105241554594113</v>
      </c>
      <c r="I1044" s="9" t="n">
        <f aca="false">LN(B1044/B1043)</f>
        <v>-0.0182220898109444</v>
      </c>
      <c r="J1044" s="9" t="n">
        <f aca="false">LN(F1044/F1043)</f>
        <v>-0.0105799260206233</v>
      </c>
      <c r="K1044" s="9" t="n">
        <f aca="false">F1044/F1037-1</f>
        <v>0.00648234495124989</v>
      </c>
      <c r="L1044" s="9" t="n">
        <f aca="false">F1044/F1014-1</f>
        <v>0.00900652143069647</v>
      </c>
      <c r="M1044" s="9" t="n">
        <f aca="false">B1044/B1037-1</f>
        <v>0.00379227345079536</v>
      </c>
      <c r="N1044" s="9" t="n">
        <f aca="false">B1044/B1014-1</f>
        <v>0.0593519453210651</v>
      </c>
      <c r="O1044" s="8" t="n">
        <f aca="false">MAX(O1043,F1044)</f>
        <v>5645.35730015574</v>
      </c>
      <c r="P1044" s="9" t="n">
        <f aca="false">F1044/O1044-1</f>
        <v>-0.198591699874455</v>
      </c>
      <c r="Q1044" s="8" t="n">
        <f aca="false">MAX(Q1043,B1044)</f>
        <v>67541.7555081824</v>
      </c>
      <c r="R1044" s="9" t="n">
        <f aca="false">B1044/Q1044-1</f>
        <v>-0.695468899740694</v>
      </c>
      <c r="S1044" s="9" t="n">
        <f aca="false">B1044/INDEX($B:$B,$E1044)-1</f>
        <v>0.0678450994796518</v>
      </c>
      <c r="T1044" s="0" t="n">
        <f aca="false">IF(AND($A1044&gt;=CrashTest!$B$3,$A1044&lt;=CrashTest!$C$3),1,IF(AND($A1044&gt;=CrashTest!$B$4,$A1044&lt;=CrashTest!$C$4),2,IF(AND($A1044&gt;=CrashTest!$B$5,$A1044&lt;=CrashTest!$C$5),3,IF(AND($A1044&gt;=CrashTest!$B$6,$A1044&lt;=CrashTest!$C$6),4,IF(AND($A1044&gt;=CrashTest!$B$7,$A1044&lt;=CrashTest!$C$7),5,0)))))</f>
        <v>4</v>
      </c>
      <c r="U1044" s="8" t="n">
        <f aca="false">IF(T1044=0,"",IF(T1043=T1044,MAX(U1043,B1044),B1044))</f>
        <v>21283.4715999416</v>
      </c>
      <c r="V1044" s="9" t="n">
        <f aca="false">IF(T1044=0,"",B1044/U1044-1)</f>
        <v>-0.0335897495966665</v>
      </c>
      <c r="W1044" s="8" t="n">
        <f aca="false">IF(T1044=0,"",IF(T1043=T1044,MAX(W1043,F1044),F1044))</f>
        <v>4572.35638695126</v>
      </c>
      <c r="X1044" s="9" t="n">
        <f aca="false">IF(T1044=0,"",F1044/W1044-1)</f>
        <v>-0.0105241554594113</v>
      </c>
    </row>
    <row r="1045" customFormat="false" ht="15" hidden="false" customHeight="false" outlineLevel="0" collapsed="false">
      <c r="A1045" s="5" t="n">
        <v>44873</v>
      </c>
      <c r="B1045" s="6" t="n">
        <v>18520.971163647</v>
      </c>
      <c r="C1045" s="7" t="n">
        <v>6278.223794</v>
      </c>
      <c r="D1045" s="0" t="n">
        <f aca="false">INT((ROW()-3)/30)</f>
        <v>34</v>
      </c>
      <c r="E1045" s="0" t="n">
        <f aca="false">2+30*D1045</f>
        <v>1022</v>
      </c>
      <c r="F1045" s="8" t="n">
        <f aca="false">INDEX($F:$F,$E1045)*(2*B1045/INDEX($B:$B,$E1045)-C1045/INDEX($C:$C,$E1045))</f>
        <v>4330.9788432724</v>
      </c>
      <c r="G1045" s="9" t="n">
        <f aca="false">B1045/B1044-1</f>
        <v>-0.0995496741227654</v>
      </c>
      <c r="H1045" s="9" t="n">
        <f aca="false">F1045/F1044-1</f>
        <v>-0.0427160178667769</v>
      </c>
      <c r="I1045" s="9" t="n">
        <f aca="false">LN(B1045/B1044)</f>
        <v>-0.104860278711377</v>
      </c>
      <c r="J1045" s="9" t="n">
        <f aca="false">LN(F1045/F1044)</f>
        <v>-0.0436551895074088</v>
      </c>
      <c r="K1045" s="9" t="n">
        <f aca="false">F1045/F1038-1</f>
        <v>-0.0380339735542247</v>
      </c>
      <c r="L1045" s="9" t="n">
        <f aca="false">F1045/F1015-1</f>
        <v>-0.032558906540795</v>
      </c>
      <c r="M1045" s="9" t="n">
        <f aca="false">B1045/B1038-1</f>
        <v>-0.0958308228223544</v>
      </c>
      <c r="N1045" s="9" t="n">
        <f aca="false">B1045/B1015-1</f>
        <v>-0.0467046953842798</v>
      </c>
      <c r="O1045" s="8" t="n">
        <f aca="false">MAX(O1044,F1045)</f>
        <v>5645.35730015574</v>
      </c>
      <c r="P1045" s="9" t="n">
        <f aca="false">F1045/O1045-1</f>
        <v>-0.232824671141201</v>
      </c>
      <c r="Q1045" s="8" t="n">
        <f aca="false">MAX(Q1044,B1045)</f>
        <v>67541.7555081824</v>
      </c>
      <c r="R1045" s="9" t="n">
        <f aca="false">B1045/Q1045-1</f>
        <v>-0.725784871531755</v>
      </c>
      <c r="S1045" s="9" t="n">
        <f aca="false">B1045/INDEX($B:$B,$E1045)-1</f>
        <v>-0.0384585321871395</v>
      </c>
      <c r="T1045" s="0" t="n">
        <f aca="false">IF(AND($A1045&gt;=CrashTest!$B$3,$A1045&lt;=CrashTest!$C$3),1,IF(AND($A1045&gt;=CrashTest!$B$4,$A1045&lt;=CrashTest!$C$4),2,IF(AND($A1045&gt;=CrashTest!$B$5,$A1045&lt;=CrashTest!$C$5),3,IF(AND($A1045&gt;=CrashTest!$B$6,$A1045&lt;=CrashTest!$C$6),4,IF(AND($A1045&gt;=CrashTest!$B$7,$A1045&lt;=CrashTest!$C$7),5,0)))))</f>
        <v>4</v>
      </c>
      <c r="U1045" s="8" t="n">
        <f aca="false">IF(T1045=0,"",IF(T1044=T1045,MAX(U1044,B1045),B1045))</f>
        <v>21283.4715999416</v>
      </c>
      <c r="V1045" s="9" t="n">
        <f aca="false">IF(T1045=0,"",B1045/U1045-1)</f>
        <v>-0.129795575093218</v>
      </c>
      <c r="W1045" s="8" t="n">
        <f aca="false">IF(T1045=0,"",IF(T1044=T1045,MAX(W1044,F1045),F1045))</f>
        <v>4572.35638695126</v>
      </c>
      <c r="X1045" s="9" t="n">
        <f aca="false">IF(T1045=0,"",F1045/W1045-1)</f>
        <v>-0.0527906233135513</v>
      </c>
    </row>
    <row r="1046" customFormat="false" ht="15" hidden="false" customHeight="false" outlineLevel="0" collapsed="false">
      <c r="A1046" s="5" t="n">
        <v>44874</v>
      </c>
      <c r="B1046" s="6" t="n">
        <v>15758.2912819988</v>
      </c>
      <c r="C1046" s="7" t="n">
        <v>4638.614738</v>
      </c>
      <c r="D1046" s="0" t="n">
        <f aca="false">INT((ROW()-3)/30)</f>
        <v>34</v>
      </c>
      <c r="E1046" s="0" t="n">
        <f aca="false">2+30*D1046</f>
        <v>1022</v>
      </c>
      <c r="F1046" s="8" t="n">
        <f aca="false">INDEX($F:$F,$E1046)*(2*B1046/INDEX($B:$B,$E1046)-C1046/INDEX($C:$C,$E1046))</f>
        <v>4145.78126939731</v>
      </c>
      <c r="G1046" s="9" t="n">
        <f aca="false">B1046/B1045-1</f>
        <v>-0.149164957778823</v>
      </c>
      <c r="H1046" s="9" t="n">
        <f aca="false">F1046/F1045-1</f>
        <v>-0.0427611356640028</v>
      </c>
      <c r="I1046" s="9" t="n">
        <f aca="false">LN(B1046/B1045)</f>
        <v>-0.161537009126261</v>
      </c>
      <c r="J1046" s="9" t="n">
        <f aca="false">LN(F1046/F1045)</f>
        <v>-0.043702321666022</v>
      </c>
      <c r="K1046" s="9" t="n">
        <f aca="false">F1046/F1039-1</f>
        <v>-0.0738345232727007</v>
      </c>
      <c r="L1046" s="9" t="n">
        <f aca="false">F1046/F1016-1</f>
        <v>-0.0685165821059504</v>
      </c>
      <c r="M1046" s="9" t="n">
        <f aca="false">B1046/B1039-1</f>
        <v>-0.217884220369001</v>
      </c>
      <c r="N1046" s="9" t="n">
        <f aca="false">B1046/B1016-1</f>
        <v>-0.177301935944024</v>
      </c>
      <c r="O1046" s="8" t="n">
        <f aca="false">MAX(O1045,F1046)</f>
        <v>5645.35730015574</v>
      </c>
      <c r="P1046" s="9" t="n">
        <f aca="false">F1046/O1046-1</f>
        <v>-0.265629959456608</v>
      </c>
      <c r="Q1046" s="8" t="n">
        <f aca="false">MAX(Q1045,B1046)</f>
        <v>67541.7555081824</v>
      </c>
      <c r="R1046" s="9" t="n">
        <f aca="false">B1046/Q1046-1</f>
        <v>-0.766688159592036</v>
      </c>
      <c r="S1046" s="9" t="n">
        <f aca="false">B1046/INDEX($B:$B,$E1046)-1</f>
        <v>-0.181886824636032</v>
      </c>
      <c r="T1046" s="0" t="n">
        <f aca="false">IF(AND($A1046&gt;=CrashTest!$B$3,$A1046&lt;=CrashTest!$C$3),1,IF(AND($A1046&gt;=CrashTest!$B$4,$A1046&lt;=CrashTest!$C$4),2,IF(AND($A1046&gt;=CrashTest!$B$5,$A1046&lt;=CrashTest!$C$5),3,IF(AND($A1046&gt;=CrashTest!$B$6,$A1046&lt;=CrashTest!$C$6),4,IF(AND($A1046&gt;=CrashTest!$B$7,$A1046&lt;=CrashTest!$C$7),5,0)))))</f>
        <v>4</v>
      </c>
      <c r="U1046" s="8" t="n">
        <f aca="false">IF(T1046=0,"",IF(T1045=T1046,MAX(U1045,B1046),B1046))</f>
        <v>21283.4715999416</v>
      </c>
      <c r="V1046" s="9" t="n">
        <f aca="false">IF(T1046=0,"",B1046/U1046-1)</f>
        <v>-0.259599581393383</v>
      </c>
      <c r="W1046" s="8" t="n">
        <f aca="false">IF(T1046=0,"",IF(T1045=T1046,MAX(W1045,F1046),F1046))</f>
        <v>4572.35638695126</v>
      </c>
      <c r="X1046" s="9" t="n">
        <f aca="false">IF(T1046=0,"",F1046/W1046-1)</f>
        <v>-0.0932943719722561</v>
      </c>
    </row>
    <row r="1047" customFormat="false" ht="15" hidden="false" customHeight="false" outlineLevel="0" collapsed="false">
      <c r="A1047" s="5" t="n">
        <v>44875</v>
      </c>
      <c r="B1047" s="6" t="n">
        <v>17541.5602866745</v>
      </c>
      <c r="C1047" s="7" t="n">
        <v>5681.06968</v>
      </c>
      <c r="D1047" s="0" t="n">
        <f aca="false">INT((ROW()-3)/30)</f>
        <v>34</v>
      </c>
      <c r="E1047" s="0" t="n">
        <f aca="false">2+30*D1047</f>
        <v>1022</v>
      </c>
      <c r="F1047" s="8" t="n">
        <f aca="false">INDEX($F:$F,$E1047)*(2*B1047/INDEX($B:$B,$E1047)-C1047/INDEX($C:$C,$E1047))</f>
        <v>4275.73706349491</v>
      </c>
      <c r="G1047" s="9" t="n">
        <f aca="false">B1047/B1046-1</f>
        <v>0.113163855951361</v>
      </c>
      <c r="H1047" s="9" t="n">
        <f aca="false">F1047/F1046-1</f>
        <v>0.0313465148431475</v>
      </c>
      <c r="I1047" s="9" t="n">
        <f aca="false">LN(B1047/B1046)</f>
        <v>0.10720628153968</v>
      </c>
      <c r="J1047" s="9" t="n">
        <f aca="false">LN(F1047/F1046)</f>
        <v>0.0308652444383997</v>
      </c>
      <c r="K1047" s="9" t="n">
        <f aca="false">F1047/F1040-1</f>
        <v>-0.0462554386948585</v>
      </c>
      <c r="L1047" s="9" t="n">
        <f aca="false">F1047/F1017-1</f>
        <v>-0.0311842294925218</v>
      </c>
      <c r="M1047" s="9" t="n">
        <f aca="false">B1047/B1040-1</f>
        <v>-0.131524719063547</v>
      </c>
      <c r="N1047" s="9" t="n">
        <f aca="false">B1047/B1017-1</f>
        <v>-0.0786648244575302</v>
      </c>
      <c r="O1047" s="8" t="n">
        <f aca="false">MAX(O1046,F1047)</f>
        <v>5645.35730015574</v>
      </c>
      <c r="P1047" s="9" t="n">
        <f aca="false">F1047/O1047-1</f>
        <v>-0.242610018080352</v>
      </c>
      <c r="Q1047" s="8" t="n">
        <f aca="false">MAX(Q1046,B1047)</f>
        <v>67541.7555081824</v>
      </c>
      <c r="R1047" s="9" t="n">
        <f aca="false">B1047/Q1047-1</f>
        <v>-0.740285692092362</v>
      </c>
      <c r="S1047" s="9" t="n">
        <f aca="false">B1047/INDEX($B:$B,$E1047)-1</f>
        <v>-0.0893059831072335</v>
      </c>
      <c r="T1047" s="0" t="n">
        <f aca="false">IF(AND($A1047&gt;=CrashTest!$B$3,$A1047&lt;=CrashTest!$C$3),1,IF(AND($A1047&gt;=CrashTest!$B$4,$A1047&lt;=CrashTest!$C$4),2,IF(AND($A1047&gt;=CrashTest!$B$5,$A1047&lt;=CrashTest!$C$5),3,IF(AND($A1047&gt;=CrashTest!$B$6,$A1047&lt;=CrashTest!$C$6),4,IF(AND($A1047&gt;=CrashTest!$B$7,$A1047&lt;=CrashTest!$C$7),5,0)))))</f>
        <v>4</v>
      </c>
      <c r="U1047" s="8" t="n">
        <f aca="false">IF(T1047=0,"",IF(T1046=T1047,MAX(U1046,B1047),B1047))</f>
        <v>21283.4715999416</v>
      </c>
      <c r="V1047" s="9" t="n">
        <f aca="false">IF(T1047=0,"",B1047/U1047-1)</f>
        <v>-0.175813015075857</v>
      </c>
      <c r="W1047" s="8" t="n">
        <f aca="false">IF(T1047=0,"",IF(T1046=T1047,MAX(W1046,F1047),F1047))</f>
        <v>4572.35638695126</v>
      </c>
      <c r="X1047" s="9" t="n">
        <f aca="false">IF(T1047=0,"",F1047/W1047-1)</f>
        <v>-0.064872310544919</v>
      </c>
    </row>
    <row r="1048" customFormat="false" ht="15" hidden="false" customHeight="false" outlineLevel="0" collapsed="false">
      <c r="A1048" s="5" t="n">
        <v>44876</v>
      </c>
      <c r="B1048" s="6" t="n">
        <v>16916.8506312098</v>
      </c>
      <c r="C1048" s="7" t="n">
        <v>5382.619825</v>
      </c>
      <c r="D1048" s="0" t="n">
        <f aca="false">INT((ROW()-3)/30)</f>
        <v>34</v>
      </c>
      <c r="E1048" s="0" t="n">
        <f aca="false">2+30*D1048</f>
        <v>1022</v>
      </c>
      <c r="F1048" s="8" t="n">
        <f aca="false">INDEX($F:$F,$E1048)*(2*B1048/INDEX($B:$B,$E1048)-C1048/INDEX($C:$C,$E1048))</f>
        <v>4186.46909275474</v>
      </c>
      <c r="G1048" s="9" t="n">
        <f aca="false">B1048/B1047-1</f>
        <v>-0.0356131179470541</v>
      </c>
      <c r="H1048" s="9" t="n">
        <f aca="false">F1048/F1047-1</f>
        <v>-0.020877797070901</v>
      </c>
      <c r="I1048" s="9" t="n">
        <f aca="false">LN(B1048/B1047)</f>
        <v>-0.0362627349524659</v>
      </c>
      <c r="J1048" s="9" t="n">
        <f aca="false">LN(F1048/F1047)</f>
        <v>-0.0210988200034245</v>
      </c>
      <c r="K1048" s="9" t="n">
        <f aca="false">F1048/F1041-1</f>
        <v>-0.0817342475909252</v>
      </c>
      <c r="L1048" s="9" t="n">
        <f aca="false">F1048/F1018-1</f>
        <v>-0.0536775748723246</v>
      </c>
      <c r="M1048" s="9" t="n">
        <f aca="false">B1048/B1041-1</f>
        <v>-0.200422801307216</v>
      </c>
      <c r="N1048" s="9" t="n">
        <f aca="false">B1048/B1018-1</f>
        <v>-0.116932258408177</v>
      </c>
      <c r="O1048" s="8" t="n">
        <f aca="false">MAX(O1047,F1048)</f>
        <v>5645.35730015574</v>
      </c>
      <c r="P1048" s="9" t="n">
        <f aca="false">F1048/O1048-1</f>
        <v>-0.258422652426403</v>
      </c>
      <c r="Q1048" s="8" t="n">
        <f aca="false">MAX(Q1047,B1048)</f>
        <v>67541.7555081824</v>
      </c>
      <c r="R1048" s="9" t="n">
        <f aca="false">B1048/Q1048-1</f>
        <v>-0.749534928372414</v>
      </c>
      <c r="S1048" s="9" t="n">
        <f aca="false">B1048/INDEX($B:$B,$E1048)-1</f>
        <v>-0.121738636544512</v>
      </c>
      <c r="T1048" s="0" t="n">
        <f aca="false">IF(AND($A1048&gt;=CrashTest!$B$3,$A1048&lt;=CrashTest!$C$3),1,IF(AND($A1048&gt;=CrashTest!$B$4,$A1048&lt;=CrashTest!$C$4),2,IF(AND($A1048&gt;=CrashTest!$B$5,$A1048&lt;=CrashTest!$C$5),3,IF(AND($A1048&gt;=CrashTest!$B$6,$A1048&lt;=CrashTest!$C$6),4,IF(AND($A1048&gt;=CrashTest!$B$7,$A1048&lt;=CrashTest!$C$7),5,0)))))</f>
        <v>4</v>
      </c>
      <c r="U1048" s="8" t="n">
        <f aca="false">IF(T1048=0,"",IF(T1047=T1048,MAX(U1047,B1048),B1048))</f>
        <v>21283.4715999416</v>
      </c>
      <c r="V1048" s="9" t="n">
        <f aca="false">IF(T1048=0,"",B1048/U1048-1)</f>
        <v>-0.205164883380387</v>
      </c>
      <c r="W1048" s="8" t="n">
        <f aca="false">IF(T1048=0,"",IF(T1047=T1048,MAX(W1047,F1048),F1048))</f>
        <v>4572.35638695126</v>
      </c>
      <c r="X1048" s="9" t="n">
        <f aca="false">IF(T1048=0,"",F1048/W1048-1)</f>
        <v>-0.0843957166807428</v>
      </c>
    </row>
    <row r="1049" customFormat="false" ht="15" hidden="false" customHeight="false" outlineLevel="0" collapsed="false">
      <c r="A1049" s="5" t="n">
        <v>44877</v>
      </c>
      <c r="B1049" s="6" t="n">
        <v>16771.2426718293</v>
      </c>
      <c r="C1049" s="7" t="n">
        <v>5272.23257</v>
      </c>
      <c r="D1049" s="0" t="n">
        <f aca="false">INT((ROW()-3)/30)</f>
        <v>34</v>
      </c>
      <c r="E1049" s="0" t="n">
        <f aca="false">2+30*D1049</f>
        <v>1022</v>
      </c>
      <c r="F1049" s="8" t="n">
        <f aca="false">INDEX($F:$F,$E1049)*(2*B1049/INDEX($B:$B,$E1049)-C1049/INDEX($C:$C,$E1049))</f>
        <v>4192.41917352069</v>
      </c>
      <c r="G1049" s="9" t="n">
        <f aca="false">B1049/B1048-1</f>
        <v>-0.00860727345501711</v>
      </c>
      <c r="H1049" s="9" t="n">
        <f aca="false">F1049/F1048-1</f>
        <v>0.00142126470639692</v>
      </c>
      <c r="I1049" s="9" t="n">
        <f aca="false">LN(B1049/B1048)</f>
        <v>-0.00864452997191759</v>
      </c>
      <c r="J1049" s="9" t="n">
        <f aca="false">LN(F1049/F1048)</f>
        <v>0.00142025566567692</v>
      </c>
      <c r="K1049" s="9" t="n">
        <f aca="false">F1049/F1042-1</f>
        <v>-0.0820329266606102</v>
      </c>
      <c r="L1049" s="9" t="n">
        <f aca="false">F1049/F1019-1</f>
        <v>-0.0609287968258302</v>
      </c>
      <c r="M1049" s="9" t="n">
        <f aca="false">B1049/B1042-1</f>
        <v>-0.212006246580783</v>
      </c>
      <c r="N1049" s="9" t="n">
        <f aca="false">B1049/B1019-1</f>
        <v>-0.134960462933833</v>
      </c>
      <c r="O1049" s="8" t="n">
        <f aca="false">MAX(O1048,F1049)</f>
        <v>5645.35730015574</v>
      </c>
      <c r="P1049" s="9" t="n">
        <f aca="false">F1049/O1049-1</f>
        <v>-0.257368674715234</v>
      </c>
      <c r="Q1049" s="8" t="n">
        <f aca="false">MAX(Q1048,B1049)</f>
        <v>67541.7555081824</v>
      </c>
      <c r="R1049" s="9" t="n">
        <f aca="false">B1049/Q1049-1</f>
        <v>-0.751690749734843</v>
      </c>
      <c r="S1049" s="9" t="n">
        <f aca="false">B1049/INDEX($B:$B,$E1049)-1</f>
        <v>-0.12929807226475</v>
      </c>
      <c r="T1049" s="0" t="n">
        <f aca="false">IF(AND($A1049&gt;=CrashTest!$B$3,$A1049&lt;=CrashTest!$C$3),1,IF(AND($A1049&gt;=CrashTest!$B$4,$A1049&lt;=CrashTest!$C$4),2,IF(AND($A1049&gt;=CrashTest!$B$5,$A1049&lt;=CrashTest!$C$5),3,IF(AND($A1049&gt;=CrashTest!$B$6,$A1049&lt;=CrashTest!$C$6),4,IF(AND($A1049&gt;=CrashTest!$B$7,$A1049&lt;=CrashTest!$C$7),5,0)))))</f>
        <v>4</v>
      </c>
      <c r="U1049" s="8" t="n">
        <f aca="false">IF(T1049=0,"",IF(T1048=T1049,MAX(U1048,B1049),B1049))</f>
        <v>21283.4715999416</v>
      </c>
      <c r="V1049" s="9" t="n">
        <f aca="false">IF(T1049=0,"",B1049/U1049-1)</f>
        <v>-0.212006246580783</v>
      </c>
      <c r="W1049" s="8" t="n">
        <f aca="false">IF(T1049=0,"",IF(T1048=T1049,MAX(W1048,F1049),F1049))</f>
        <v>4572.35638695126</v>
      </c>
      <c r="X1049" s="9" t="n">
        <f aca="false">IF(T1049=0,"",F1049/W1049-1)</f>
        <v>-0.0830944006278351</v>
      </c>
    </row>
    <row r="1050" customFormat="false" ht="15" hidden="false" customHeight="false" outlineLevel="0" collapsed="false">
      <c r="A1050" s="5" t="n">
        <v>44878</v>
      </c>
      <c r="B1050" s="6" t="n">
        <v>16320.4983375219</v>
      </c>
      <c r="C1050" s="7" t="n">
        <v>4970.066545</v>
      </c>
      <c r="D1050" s="0" t="n">
        <f aca="false">INT((ROW()-3)/30)</f>
        <v>34</v>
      </c>
      <c r="E1050" s="0" t="n">
        <f aca="false">2+30*D1050</f>
        <v>1022</v>
      </c>
      <c r="F1050" s="8" t="n">
        <f aca="false">INDEX($F:$F,$E1050)*(2*B1050/INDEX($B:$B,$E1050)-C1050/INDEX($C:$C,$E1050))</f>
        <v>4184.91731933883</v>
      </c>
      <c r="G1050" s="9" t="n">
        <f aca="false">B1050/B1049-1</f>
        <v>-0.0268760248198254</v>
      </c>
      <c r="H1050" s="9" t="n">
        <f aca="false">F1050/F1049-1</f>
        <v>-0.00178938552452934</v>
      </c>
      <c r="I1050" s="9" t="n">
        <f aca="false">LN(B1050/B1049)</f>
        <v>-0.0272437895169212</v>
      </c>
      <c r="J1050" s="9" t="n">
        <f aca="false">LN(F1050/F1049)</f>
        <v>-0.00179098838718526</v>
      </c>
      <c r="K1050" s="9" t="n">
        <f aca="false">F1050/F1043-1</f>
        <v>-0.0847350982347116</v>
      </c>
      <c r="L1050" s="9" t="n">
        <f aca="false">F1050/F1020-1</f>
        <v>-0.0526038243740014</v>
      </c>
      <c r="M1050" s="9" t="n">
        <f aca="false">B1050/B1043-1</f>
        <v>-0.220859703052702</v>
      </c>
      <c r="N1050" s="9" t="n">
        <f aca="false">B1050/B1020-1</f>
        <v>-0.148985365511904</v>
      </c>
      <c r="O1050" s="8" t="n">
        <f aca="false">MAX(O1049,F1050)</f>
        <v>5645.35730015574</v>
      </c>
      <c r="P1050" s="9" t="n">
        <f aca="false">F1050/O1050-1</f>
        <v>-0.25869752845876</v>
      </c>
      <c r="Q1050" s="8" t="n">
        <f aca="false">MAX(Q1049,B1050)</f>
        <v>67541.7555081824</v>
      </c>
      <c r="R1050" s="9" t="n">
        <f aca="false">B1050/Q1050-1</f>
        <v>-0.758364315307962</v>
      </c>
      <c r="S1050" s="9" t="n">
        <f aca="false">B1050/INDEX($B:$B,$E1050)-1</f>
        <v>-0.152699078885232</v>
      </c>
      <c r="T1050" s="0" t="n">
        <f aca="false">IF(AND($A1050&gt;=CrashTest!$B$3,$A1050&lt;=CrashTest!$C$3),1,IF(AND($A1050&gt;=CrashTest!$B$4,$A1050&lt;=CrashTest!$C$4),2,IF(AND($A1050&gt;=CrashTest!$B$5,$A1050&lt;=CrashTest!$C$5),3,IF(AND($A1050&gt;=CrashTest!$B$6,$A1050&lt;=CrashTest!$C$6),4,IF(AND($A1050&gt;=CrashTest!$B$7,$A1050&lt;=CrashTest!$C$7),5,0)))))</f>
        <v>4</v>
      </c>
      <c r="U1050" s="8" t="n">
        <f aca="false">IF(T1050=0,"",IF(T1049=T1050,MAX(U1049,B1050),B1050))</f>
        <v>21283.4715999416</v>
      </c>
      <c r="V1050" s="9" t="n">
        <f aca="false">IF(T1050=0,"",B1050/U1050-1)</f>
        <v>-0.233184386255545</v>
      </c>
      <c r="W1050" s="8" t="n">
        <f aca="false">IF(T1050=0,"",IF(T1049=T1050,MAX(W1049,F1050),F1050))</f>
        <v>4572.35638695126</v>
      </c>
      <c r="X1050" s="9" t="n">
        <f aca="false">IF(T1050=0,"",F1050/W1050-1)</f>
        <v>-0.0847350982347116</v>
      </c>
    </row>
    <row r="1051" customFormat="false" ht="15" hidden="false" customHeight="false" outlineLevel="0" collapsed="false">
      <c r="A1051" s="5" t="n">
        <v>44879</v>
      </c>
      <c r="B1051" s="6" t="n">
        <v>16629.4784146698</v>
      </c>
      <c r="C1051" s="7" t="n">
        <v>5173.539073</v>
      </c>
      <c r="D1051" s="0" t="n">
        <f aca="false">INT((ROW()-3)/30)</f>
        <v>34</v>
      </c>
      <c r="E1051" s="0" t="n">
        <f aca="false">2+30*D1051</f>
        <v>1022</v>
      </c>
      <c r="F1051" s="8" t="n">
        <f aca="false">INDEX($F:$F,$E1051)*(2*B1051/INDEX($B:$B,$E1051)-C1051/INDEX($C:$C,$E1051))</f>
        <v>4192.45779273523</v>
      </c>
      <c r="G1051" s="9" t="n">
        <f aca="false">B1051/B1050-1</f>
        <v>0.0189320246697084</v>
      </c>
      <c r="H1051" s="9" t="n">
        <f aca="false">F1051/F1050-1</f>
        <v>0.001801821355359</v>
      </c>
      <c r="I1051" s="9" t="n">
        <f aca="false">LN(B1051/B1050)</f>
        <v>0.0187550441349573</v>
      </c>
      <c r="J1051" s="9" t="n">
        <f aca="false">LN(F1051/F1050)</f>
        <v>0.00180020002253661</v>
      </c>
      <c r="K1051" s="9" t="n">
        <f aca="false">F1051/F1044-1</f>
        <v>-0.0733335728505624</v>
      </c>
      <c r="L1051" s="9" t="n">
        <f aca="false">F1051/F1021-1</f>
        <v>-0.0420399527739294</v>
      </c>
      <c r="M1051" s="9" t="n">
        <f aca="false">B1051/B1044-1</f>
        <v>-0.191510038790574</v>
      </c>
      <c r="N1051" s="9" t="n">
        <f aca="false">B1051/B1021-1</f>
        <v>-0.127971290943306</v>
      </c>
      <c r="O1051" s="8" t="n">
        <f aca="false">MAX(O1050,F1051)</f>
        <v>5645.35730015574</v>
      </c>
      <c r="P1051" s="9" t="n">
        <f aca="false">F1051/O1051-1</f>
        <v>-0.257361833834757</v>
      </c>
      <c r="Q1051" s="8" t="n">
        <f aca="false">MAX(Q1050,B1051)</f>
        <v>67541.7555081824</v>
      </c>
      <c r="R1051" s="9" t="n">
        <f aca="false">B1051/Q1051-1</f>
        <v>-0.75378966256429</v>
      </c>
      <c r="S1051" s="9" t="n">
        <f aca="false">B1051/INDEX($B:$B,$E1051)-1</f>
        <v>-0.136657956944021</v>
      </c>
      <c r="T1051" s="0" t="n">
        <f aca="false">IF(AND($A1051&gt;=CrashTest!$B$3,$A1051&lt;=CrashTest!$C$3),1,IF(AND($A1051&gt;=CrashTest!$B$4,$A1051&lt;=CrashTest!$C$4),2,IF(AND($A1051&gt;=CrashTest!$B$5,$A1051&lt;=CrashTest!$C$5),3,IF(AND($A1051&gt;=CrashTest!$B$6,$A1051&lt;=CrashTest!$C$6),4,IF(AND($A1051&gt;=CrashTest!$B$7,$A1051&lt;=CrashTest!$C$7),5,0)))))</f>
        <v>4</v>
      </c>
      <c r="U1051" s="8" t="n">
        <f aca="false">IF(T1051=0,"",IF(T1050=T1051,MAX(U1050,B1051),B1051))</f>
        <v>21283.4715999416</v>
      </c>
      <c r="V1051" s="9" t="n">
        <f aca="false">IF(T1051=0,"",B1051/U1051-1)</f>
        <v>-0.218667014139017</v>
      </c>
      <c r="W1051" s="8" t="n">
        <f aca="false">IF(T1051=0,"",IF(T1050=T1051,MAX(W1050,F1051),F1051))</f>
        <v>4572.35638695126</v>
      </c>
      <c r="X1051" s="9" t="n">
        <f aca="false">IF(T1051=0,"",F1051/W1051-1)</f>
        <v>-0.0830859543889004</v>
      </c>
    </row>
    <row r="1052" customFormat="false" ht="15" hidden="false" customHeight="false" outlineLevel="0" collapsed="false">
      <c r="A1052" s="5" t="n">
        <v>44880</v>
      </c>
      <c r="B1052" s="6" t="n">
        <v>16855.59378609</v>
      </c>
      <c r="C1052" s="7" t="n">
        <v>5360.007607</v>
      </c>
      <c r="D1052" s="0" t="n">
        <f aca="false">INT((ROW()-3)/30)</f>
        <v>34</v>
      </c>
      <c r="E1052" s="0" t="n">
        <f aca="false">2+30*D1052</f>
        <v>1022</v>
      </c>
      <c r="F1052" s="8" t="n">
        <f aca="false">INDEX($F:$F,$E1052)*(2*B1052/INDEX($B:$B,$E1052)-C1052/INDEX($C:$C,$E1052))</f>
        <v>4173.35550104044</v>
      </c>
      <c r="G1052" s="9" t="n">
        <f aca="false">B1052/B1051-1</f>
        <v>0.0135972617890849</v>
      </c>
      <c r="H1052" s="9" t="n">
        <f aca="false">F1052/F1051-1</f>
        <v>-0.00455634681114514</v>
      </c>
      <c r="I1052" s="9" t="n">
        <f aca="false">LN(B1052/B1051)</f>
        <v>0.0135056485502326</v>
      </c>
      <c r="J1052" s="9" t="n">
        <f aca="false">LN(F1052/F1051)</f>
        <v>-0.00456675859778847</v>
      </c>
      <c r="K1052" s="9" t="n">
        <f aca="false">F1052/F1045-1</f>
        <v>-0.0363943921076436</v>
      </c>
      <c r="L1052" s="9" t="n">
        <f aca="false">F1052/F1022-1</f>
        <v>-0.0497405809376352</v>
      </c>
      <c r="M1052" s="9" t="n">
        <f aca="false">B1052/B1045-1</f>
        <v>-0.0899184693309065</v>
      </c>
      <c r="N1052" s="9" t="n">
        <f aca="false">B1052/B1022-1</f>
        <v>-0.124918869171065</v>
      </c>
      <c r="O1052" s="8" t="n">
        <f aca="false">MAX(O1051,F1052)</f>
        <v>5645.35730015574</v>
      </c>
      <c r="P1052" s="9" t="n">
        <f aca="false">F1052/O1052-1</f>
        <v>-0.260745550874998</v>
      </c>
      <c r="Q1052" s="8" t="n">
        <f aca="false">MAX(Q1051,B1052)</f>
        <v>67541.7555081824</v>
      </c>
      <c r="R1052" s="9" t="n">
        <f aca="false">B1052/Q1052-1</f>
        <v>-0.750441876150998</v>
      </c>
      <c r="S1052" s="9" t="n">
        <f aca="false">B1052/INDEX($B:$B,$E1052)-1</f>
        <v>-0.124918869171065</v>
      </c>
      <c r="T1052" s="0" t="n">
        <f aca="false">IF(AND($A1052&gt;=CrashTest!$B$3,$A1052&lt;=CrashTest!$C$3),1,IF(AND($A1052&gt;=CrashTest!$B$4,$A1052&lt;=CrashTest!$C$4),2,IF(AND($A1052&gt;=CrashTest!$B$5,$A1052&lt;=CrashTest!$C$5),3,IF(AND($A1052&gt;=CrashTest!$B$6,$A1052&lt;=CrashTest!$C$6),4,IF(AND($A1052&gt;=CrashTest!$B$7,$A1052&lt;=CrashTest!$C$7),5,0)))))</f>
        <v>4</v>
      </c>
      <c r="U1052" s="8" t="n">
        <f aca="false">IF(T1052=0,"",IF(T1051=T1052,MAX(U1051,B1052),B1052))</f>
        <v>21283.4715999416</v>
      </c>
      <c r="V1052" s="9" t="n">
        <f aca="false">IF(T1052=0,"",B1052/U1052-1)</f>
        <v>-0.208043024985818</v>
      </c>
      <c r="W1052" s="8" t="n">
        <f aca="false">IF(T1052=0,"",IF(T1051=T1052,MAX(W1051,F1052),F1052))</f>
        <v>4572.35638695126</v>
      </c>
      <c r="X1052" s="9" t="n">
        <f aca="false">IF(T1052=0,"",F1052/W1052-1)</f>
        <v>-0.0872637327767147</v>
      </c>
    </row>
    <row r="1053" customFormat="false" ht="15" hidden="false" customHeight="false" outlineLevel="0" collapsed="false">
      <c r="A1053" s="5" t="n">
        <v>44881</v>
      </c>
      <c r="B1053" s="6" t="n">
        <v>16659.6063345996</v>
      </c>
      <c r="C1053" s="7" t="n">
        <v>5225.55562</v>
      </c>
      <c r="D1053" s="0" t="n">
        <f aca="false">INT((ROW()-3)/30)</f>
        <v>35</v>
      </c>
      <c r="E1053" s="0" t="n">
        <f aca="false">2+30*D1053</f>
        <v>1052</v>
      </c>
      <c r="F1053" s="8" t="n">
        <f aca="false">INDEX($F:$F,$E1053)*(2*B1053/INDEX($B:$B,$E1053)-C1053/INDEX($C:$C,$E1053))</f>
        <v>4180.99025789902</v>
      </c>
      <c r="G1053" s="9" t="n">
        <f aca="false">B1053/B1052-1</f>
        <v>-0.0116274427337076</v>
      </c>
      <c r="H1053" s="9" t="n">
        <f aca="false">F1053/F1052-1</f>
        <v>0.00182940486538374</v>
      </c>
      <c r="I1053" s="9" t="n">
        <f aca="false">LN(B1053/B1052)</f>
        <v>-0.0116955700585823</v>
      </c>
      <c r="J1053" s="9" t="n">
        <f aca="false">LN(F1053/F1052)</f>
        <v>0.00182773354234356</v>
      </c>
      <c r="K1053" s="9" t="n">
        <f aca="false">F1053/F1046-1</f>
        <v>0.00849272699493642</v>
      </c>
      <c r="L1053" s="9" t="n">
        <f aca="false">F1053/F1023-1</f>
        <v>-0.0524538137760081</v>
      </c>
      <c r="M1053" s="9" t="n">
        <f aca="false">B1053/B1046-1</f>
        <v>0.0571962426935464</v>
      </c>
      <c r="N1053" s="9" t="n">
        <f aca="false">B1053/B1023-1</f>
        <v>-0.148152183092703</v>
      </c>
      <c r="O1053" s="8" t="n">
        <f aca="false">MAX(O1052,F1053)</f>
        <v>5645.35730015574</v>
      </c>
      <c r="P1053" s="9" t="n">
        <f aca="false">F1053/O1053-1</f>
        <v>-0.259393155189013</v>
      </c>
      <c r="Q1053" s="8" t="n">
        <f aca="false">MAX(Q1052,B1053)</f>
        <v>67541.7555081824</v>
      </c>
      <c r="R1053" s="9" t="n">
        <f aca="false">B1053/Q1053-1</f>
        <v>-0.753343598944784</v>
      </c>
      <c r="S1053" s="9" t="n">
        <f aca="false">B1053/INDEX($B:$B,$E1053)-1</f>
        <v>-0.0116274427337076</v>
      </c>
      <c r="T1053" s="0" t="n">
        <f aca="false">IF(AND($A1053&gt;=CrashTest!$B$3,$A1053&lt;=CrashTest!$C$3),1,IF(AND($A1053&gt;=CrashTest!$B$4,$A1053&lt;=CrashTest!$C$4),2,IF(AND($A1053&gt;=CrashTest!$B$5,$A1053&lt;=CrashTest!$C$5),3,IF(AND($A1053&gt;=CrashTest!$B$6,$A1053&lt;=CrashTest!$C$6),4,IF(AND($A1053&gt;=CrashTest!$B$7,$A1053&lt;=CrashTest!$C$7),5,0)))))</f>
        <v>4</v>
      </c>
      <c r="U1053" s="8" t="n">
        <f aca="false">IF(T1053=0,"",IF(T1052=T1053,MAX(U1052,B1053),B1053))</f>
        <v>21283.4715999416</v>
      </c>
      <c r="V1053" s="9" t="n">
        <f aca="false">IF(T1053=0,"",B1053/U1053-1)</f>
        <v>-0.217251459360356</v>
      </c>
      <c r="W1053" s="8" t="n">
        <f aca="false">IF(T1053=0,"",IF(T1052=T1053,MAX(W1052,F1053),F1053))</f>
        <v>4572.35638695126</v>
      </c>
      <c r="X1053" s="9" t="n">
        <f aca="false">IF(T1053=0,"",F1053/W1053-1)</f>
        <v>-0.0855939686086441</v>
      </c>
    </row>
    <row r="1054" customFormat="false" ht="15" hidden="false" customHeight="false" outlineLevel="0" collapsed="false">
      <c r="A1054" s="5" t="n">
        <v>44882</v>
      </c>
      <c r="B1054" s="6" t="n">
        <v>16675.1790204559</v>
      </c>
      <c r="C1054" s="7" t="n">
        <v>5245.366204</v>
      </c>
      <c r="D1054" s="0" t="n">
        <f aca="false">INT((ROW()-3)/30)</f>
        <v>35</v>
      </c>
      <c r="E1054" s="0" t="n">
        <f aca="false">2+30*D1054</f>
        <v>1052</v>
      </c>
      <c r="F1054" s="8" t="n">
        <f aca="false">INDEX($F:$F,$E1054)*(2*B1054/INDEX($B:$B,$E1054)-C1054/INDEX($C:$C,$E1054))</f>
        <v>4173.27696779387</v>
      </c>
      <c r="G1054" s="9" t="n">
        <f aca="false">B1054/B1053-1</f>
        <v>0.000934757133123743</v>
      </c>
      <c r="H1054" s="9" t="n">
        <f aca="false">F1054/F1053-1</f>
        <v>-0.00184484766272264</v>
      </c>
      <c r="I1054" s="9" t="n">
        <f aca="false">LN(B1054/B1053)</f>
        <v>0.00093432051973858</v>
      </c>
      <c r="J1054" s="9" t="n">
        <f aca="false">LN(F1054/F1053)</f>
        <v>-0.00184655149002899</v>
      </c>
      <c r="K1054" s="9" t="n">
        <f aca="false">F1054/F1047-1</f>
        <v>-0.0239631423026034</v>
      </c>
      <c r="L1054" s="9" t="n">
        <f aca="false">F1054/F1024-1</f>
        <v>-0.0521990444085071</v>
      </c>
      <c r="M1054" s="9" t="n">
        <f aca="false">B1054/B1047-1</f>
        <v>-0.0493902054355306</v>
      </c>
      <c r="N1054" s="9" t="n">
        <f aca="false">B1054/B1024-1</f>
        <v>-0.137850801520289</v>
      </c>
      <c r="O1054" s="8" t="n">
        <f aca="false">MAX(O1053,F1054)</f>
        <v>5645.35730015574</v>
      </c>
      <c r="P1054" s="9" t="n">
        <f aca="false">F1054/O1054-1</f>
        <v>-0.260759461995658</v>
      </c>
      <c r="Q1054" s="8" t="n">
        <f aca="false">MAX(Q1053,B1054)</f>
        <v>67541.7555081824</v>
      </c>
      <c r="R1054" s="9" t="n">
        <f aca="false">B1054/Q1054-1</f>
        <v>-0.753113035114467</v>
      </c>
      <c r="S1054" s="9" t="n">
        <f aca="false">B1054/INDEX($B:$B,$E1054)-1</f>
        <v>-0.0107035544356193</v>
      </c>
      <c r="T1054" s="0" t="n">
        <f aca="false">IF(AND($A1054&gt;=CrashTest!$B$3,$A1054&lt;=CrashTest!$C$3),1,IF(AND($A1054&gt;=CrashTest!$B$4,$A1054&lt;=CrashTest!$C$4),2,IF(AND($A1054&gt;=CrashTest!$B$5,$A1054&lt;=CrashTest!$C$5),3,IF(AND($A1054&gt;=CrashTest!$B$6,$A1054&lt;=CrashTest!$C$6),4,IF(AND($A1054&gt;=CrashTest!$B$7,$A1054&lt;=CrashTest!$C$7),5,0)))))</f>
        <v>4</v>
      </c>
      <c r="U1054" s="8" t="n">
        <f aca="false">IF(T1054=0,"",IF(T1053=T1054,MAX(U1053,B1054),B1054))</f>
        <v>21283.4715999416</v>
      </c>
      <c r="V1054" s="9" t="n">
        <f aca="false">IF(T1054=0,"",B1054/U1054-1)</f>
        <v>-0.216519779578551</v>
      </c>
      <c r="W1054" s="8" t="n">
        <f aca="false">IF(T1054=0,"",IF(T1053=T1054,MAX(W1053,F1054),F1054))</f>
        <v>4572.35638695126</v>
      </c>
      <c r="X1054" s="9" t="n">
        <f aca="false">IF(T1054=0,"",F1054/W1054-1)</f>
        <v>-0.0872809084384359</v>
      </c>
    </row>
    <row r="1055" customFormat="false" ht="15" hidden="false" customHeight="false" outlineLevel="0" collapsed="false">
      <c r="A1055" s="5" t="n">
        <v>44883</v>
      </c>
      <c r="B1055" s="6" t="n">
        <v>16661.5229576271</v>
      </c>
      <c r="C1055" s="7" t="n">
        <v>5245.038935</v>
      </c>
      <c r="D1055" s="0" t="n">
        <f aca="false">INT((ROW()-3)/30)</f>
        <v>35</v>
      </c>
      <c r="E1055" s="0" t="n">
        <f aca="false">2+30*D1055</f>
        <v>1052</v>
      </c>
      <c r="F1055" s="8" t="n">
        <f aca="false">INDEX($F:$F,$E1055)*(2*B1055/INDEX($B:$B,$E1055)-C1055/INDEX($C:$C,$E1055))</f>
        <v>4166.76944545105</v>
      </c>
      <c r="G1055" s="9" t="n">
        <f aca="false">B1055/B1054-1</f>
        <v>-0.000818945500497881</v>
      </c>
      <c r="H1055" s="9" t="n">
        <f aca="false">F1055/F1054-1</f>
        <v>-0.00155933152604981</v>
      </c>
      <c r="I1055" s="9" t="n">
        <f aca="false">LN(B1055/B1054)</f>
        <v>-0.000819281019557997</v>
      </c>
      <c r="J1055" s="9" t="n">
        <f aca="false">LN(F1055/F1054)</f>
        <v>-0.00156054854877969</v>
      </c>
      <c r="K1055" s="9" t="n">
        <f aca="false">F1055/F1048-1</f>
        <v>-0.00470555183072507</v>
      </c>
      <c r="L1055" s="9" t="n">
        <f aca="false">F1055/F1025-1</f>
        <v>-0.0507448933397821</v>
      </c>
      <c r="M1055" s="9" t="n">
        <f aca="false">B1055/B1048-1</f>
        <v>-0.0150930973588929</v>
      </c>
      <c r="N1055" s="9" t="n">
        <f aca="false">B1055/B1025-1</f>
        <v>-0.129135036907524</v>
      </c>
      <c r="O1055" s="8" t="n">
        <f aca="false">MAX(O1054,F1055)</f>
        <v>5645.35730015574</v>
      </c>
      <c r="P1055" s="9" t="n">
        <f aca="false">F1055/O1055-1</f>
        <v>-0.261912183071903</v>
      </c>
      <c r="Q1055" s="8" t="n">
        <f aca="false">MAX(Q1054,B1055)</f>
        <v>67541.7555081824</v>
      </c>
      <c r="R1055" s="9" t="n">
        <f aca="false">B1055/Q1055-1</f>
        <v>-0.753315222083491</v>
      </c>
      <c r="S1055" s="9" t="n">
        <f aca="false">B1055/INDEX($B:$B,$E1055)-1</f>
        <v>-0.0115137343083728</v>
      </c>
      <c r="T1055" s="0" t="n">
        <f aca="false">IF(AND($A1055&gt;=CrashTest!$B$3,$A1055&lt;=CrashTest!$C$3),1,IF(AND($A1055&gt;=CrashTest!$B$4,$A1055&lt;=CrashTest!$C$4),2,IF(AND($A1055&gt;=CrashTest!$B$5,$A1055&lt;=CrashTest!$C$5),3,IF(AND($A1055&gt;=CrashTest!$B$6,$A1055&lt;=CrashTest!$C$6),4,IF(AND($A1055&gt;=CrashTest!$B$7,$A1055&lt;=CrashTest!$C$7),5,0)))))</f>
        <v>4</v>
      </c>
      <c r="U1055" s="8" t="n">
        <f aca="false">IF(T1055=0,"",IF(T1054=T1055,MAX(U1054,B1055),B1055))</f>
        <v>21283.4715999416</v>
      </c>
      <c r="V1055" s="9" t="n">
        <f aca="false">IF(T1055=0,"",B1055/U1055-1)</f>
        <v>-0.217161407179794</v>
      </c>
      <c r="W1055" s="8" t="n">
        <f aca="false">IF(T1055=0,"",IF(T1054=T1055,MAX(W1054,F1055),F1055))</f>
        <v>4572.35638695126</v>
      </c>
      <c r="X1055" s="9" t="n">
        <f aca="false">IF(T1055=0,"",F1055/W1055-1)</f>
        <v>-0.0887041400923354</v>
      </c>
    </row>
    <row r="1056" customFormat="false" ht="15" hidden="false" customHeight="false" outlineLevel="0" collapsed="false">
      <c r="A1056" s="5" t="n">
        <v>44884</v>
      </c>
      <c r="B1056" s="6" t="n">
        <v>16696.0040581531</v>
      </c>
      <c r="C1056" s="7" t="n">
        <v>5246.307277</v>
      </c>
      <c r="D1056" s="0" t="n">
        <f aca="false">INT((ROW()-3)/30)</f>
        <v>35</v>
      </c>
      <c r="E1056" s="0" t="n">
        <f aca="false">2+30*D1056</f>
        <v>1052</v>
      </c>
      <c r="F1056" s="8" t="n">
        <f aca="false">INDEX($F:$F,$E1056)*(2*B1056/INDEX($B:$B,$E1056)-C1056/INDEX($C:$C,$E1056))</f>
        <v>4182.85657641244</v>
      </c>
      <c r="G1056" s="9" t="n">
        <f aca="false">B1056/B1055-1</f>
        <v>0.00206950472737022</v>
      </c>
      <c r="H1056" s="9" t="n">
        <f aca="false">F1056/F1055-1</f>
        <v>0.00386081619633583</v>
      </c>
      <c r="I1056" s="9" t="n">
        <f aca="false">LN(B1056/B1055)</f>
        <v>0.00206736625234311</v>
      </c>
      <c r="J1056" s="9" t="n">
        <f aca="false">LN(F1056/F1055)</f>
        <v>0.00385338237309166</v>
      </c>
      <c r="K1056" s="9" t="n">
        <f aca="false">F1056/F1049-1</f>
        <v>-0.00228092581215222</v>
      </c>
      <c r="L1056" s="9" t="n">
        <f aca="false">F1056/F1026-1</f>
        <v>-0.044095689036149</v>
      </c>
      <c r="M1056" s="9" t="n">
        <f aca="false">B1056/B1049-1</f>
        <v>-0.00448616808834201</v>
      </c>
      <c r="N1056" s="9" t="n">
        <f aca="false">B1056/B1026-1</f>
        <v>-0.122803855861766</v>
      </c>
      <c r="O1056" s="8" t="n">
        <f aca="false">MAX(O1055,F1056)</f>
        <v>5645.35730015574</v>
      </c>
      <c r="P1056" s="9" t="n">
        <f aca="false">F1056/O1056-1</f>
        <v>-0.259062561673988</v>
      </c>
      <c r="Q1056" s="8" t="n">
        <f aca="false">MAX(Q1055,B1056)</f>
        <v>67541.7555081824</v>
      </c>
      <c r="R1056" s="9" t="n">
        <f aca="false">B1056/Q1056-1</f>
        <v>-0.752804706769423</v>
      </c>
      <c r="S1056" s="9" t="n">
        <f aca="false">B1056/INDEX($B:$B,$E1056)-1</f>
        <v>-0.00946805730858336</v>
      </c>
      <c r="T1056" s="0" t="n">
        <f aca="false">IF(AND($A1056&gt;=CrashTest!$B$3,$A1056&lt;=CrashTest!$C$3),1,IF(AND($A1056&gt;=CrashTest!$B$4,$A1056&lt;=CrashTest!$C$4),2,IF(AND($A1056&gt;=CrashTest!$B$5,$A1056&lt;=CrashTest!$C$5),3,IF(AND($A1056&gt;=CrashTest!$B$6,$A1056&lt;=CrashTest!$C$6),4,IF(AND($A1056&gt;=CrashTest!$B$7,$A1056&lt;=CrashTest!$C$7),5,0)))))</f>
        <v>4</v>
      </c>
      <c r="U1056" s="8" t="n">
        <f aca="false">IF(T1056=0,"",IF(T1055=T1056,MAX(U1055,B1056),B1056))</f>
        <v>21283.4715999416</v>
      </c>
      <c r="V1056" s="9" t="n">
        <f aca="false">IF(T1056=0,"",B1056/U1056-1)</f>
        <v>-0.215541319011185</v>
      </c>
      <c r="W1056" s="8" t="n">
        <f aca="false">IF(T1056=0,"",IF(T1055=T1056,MAX(W1055,F1056),F1056))</f>
        <v>4572.35638695126</v>
      </c>
      <c r="X1056" s="9" t="n">
        <f aca="false">IF(T1056=0,"",F1056/W1056-1)</f>
        <v>-0.08518579427675</v>
      </c>
    </row>
    <row r="1057" customFormat="false" ht="15" hidden="false" customHeight="false" outlineLevel="0" collapsed="false">
      <c r="A1057" s="5" t="n">
        <v>44885</v>
      </c>
      <c r="B1057" s="6" t="n">
        <v>16246.8446992987</v>
      </c>
      <c r="C1057" s="7" t="n">
        <v>5007.105407</v>
      </c>
      <c r="D1057" s="0" t="n">
        <f aca="false">INT((ROW()-3)/30)</f>
        <v>35</v>
      </c>
      <c r="E1057" s="0" t="n">
        <f aca="false">2+30*D1057</f>
        <v>1052</v>
      </c>
      <c r="F1057" s="8" t="n">
        <f aca="false">INDEX($F:$F,$E1057)*(2*B1057/INDEX($B:$B,$E1057)-C1057/INDEX($C:$C,$E1057))</f>
        <v>4146.68259992219</v>
      </c>
      <c r="G1057" s="9" t="n">
        <f aca="false">B1057/B1056-1</f>
        <v>-0.0269022070963779</v>
      </c>
      <c r="H1057" s="9" t="n">
        <f aca="false">F1057/F1056-1</f>
        <v>-0.00864815128834273</v>
      </c>
      <c r="I1057" s="9" t="n">
        <f aca="false">LN(B1057/B1056)</f>
        <v>-0.0272706952652624</v>
      </c>
      <c r="J1057" s="9" t="n">
        <f aca="false">LN(F1057/F1056)</f>
        <v>-0.00868576355675907</v>
      </c>
      <c r="K1057" s="9" t="n">
        <f aca="false">F1057/F1050-1</f>
        <v>-0.00913631417279304</v>
      </c>
      <c r="L1057" s="9" t="n">
        <f aca="false">F1057/F1027-1</f>
        <v>-0.0559620568992455</v>
      </c>
      <c r="M1057" s="9" t="n">
        <f aca="false">B1057/B1050-1</f>
        <v>-0.00451295277264086</v>
      </c>
      <c r="N1057" s="9" t="n">
        <f aca="false">B1057/B1027-1</f>
        <v>-0.152701461860357</v>
      </c>
      <c r="O1057" s="8" t="n">
        <f aca="false">MAX(O1056,F1057)</f>
        <v>5645.35730015574</v>
      </c>
      <c r="P1057" s="9" t="n">
        <f aca="false">F1057/O1057-1</f>
        <v>-0.265470300735829</v>
      </c>
      <c r="Q1057" s="8" t="n">
        <f aca="false">MAX(Q1056,B1057)</f>
        <v>67541.7555081824</v>
      </c>
      <c r="R1057" s="9" t="n">
        <f aca="false">B1057/Q1057-1</f>
        <v>-0.759454805741162</v>
      </c>
      <c r="S1057" s="9" t="n">
        <f aca="false">B1057/INDEX($B:$B,$E1057)-1</f>
        <v>-0.0361155527664454</v>
      </c>
      <c r="T1057" s="0" t="n">
        <f aca="false">IF(AND($A1057&gt;=CrashTest!$B$3,$A1057&lt;=CrashTest!$C$3),1,IF(AND($A1057&gt;=CrashTest!$B$4,$A1057&lt;=CrashTest!$C$4),2,IF(AND($A1057&gt;=CrashTest!$B$5,$A1057&lt;=CrashTest!$C$5),3,IF(AND($A1057&gt;=CrashTest!$B$6,$A1057&lt;=CrashTest!$C$6),4,IF(AND($A1057&gt;=CrashTest!$B$7,$A1057&lt;=CrashTest!$C$7),5,0)))))</f>
        <v>4</v>
      </c>
      <c r="U1057" s="8" t="n">
        <f aca="false">IF(T1057=0,"",IF(T1056=T1057,MAX(U1056,B1057),B1057))</f>
        <v>21283.4715999416</v>
      </c>
      <c r="V1057" s="9" t="n">
        <f aca="false">IF(T1057=0,"",B1057/U1057-1)</f>
        <v>-0.236644988905697</v>
      </c>
      <c r="W1057" s="8" t="n">
        <f aca="false">IF(T1057=0,"",IF(T1056=T1057,MAX(W1056,F1057),F1057))</f>
        <v>4572.35638695126</v>
      </c>
      <c r="X1057" s="9" t="n">
        <f aca="false">IF(T1057=0,"",F1057/W1057-1)</f>
        <v>-0.0930972459285698</v>
      </c>
    </row>
    <row r="1058" customFormat="false" ht="15" hidden="false" customHeight="false" outlineLevel="0" collapsed="false">
      <c r="A1058" s="5" t="n">
        <v>44886</v>
      </c>
      <c r="B1058" s="6" t="n">
        <v>15778.0174047341</v>
      </c>
      <c r="C1058" s="7" t="n">
        <v>4734.757083</v>
      </c>
      <c r="D1058" s="0" t="n">
        <f aca="false">INT((ROW()-3)/30)</f>
        <v>35</v>
      </c>
      <c r="E1058" s="0" t="n">
        <f aca="false">2+30*D1058</f>
        <v>1052</v>
      </c>
      <c r="F1058" s="8" t="n">
        <f aca="false">INDEX($F:$F,$E1058)*(2*B1058/INDEX($B:$B,$E1058)-C1058/INDEX($C:$C,$E1058))</f>
        <v>4126.57743099569</v>
      </c>
      <c r="G1058" s="9" t="n">
        <f aca="false">B1058/B1057-1</f>
        <v>-0.0288565135718221</v>
      </c>
      <c r="H1058" s="9" t="n">
        <f aca="false">F1058/F1057-1</f>
        <v>-0.00484849477673521</v>
      </c>
      <c r="I1058" s="9" t="n">
        <f aca="false">LN(B1058/B1057)</f>
        <v>-0.0292810497973028</v>
      </c>
      <c r="J1058" s="9" t="n">
        <f aca="false">LN(F1058/F1057)</f>
        <v>-0.00486028685887468</v>
      </c>
      <c r="K1058" s="9" t="n">
        <f aca="false">F1058/F1051-1</f>
        <v>-0.015714019078188</v>
      </c>
      <c r="L1058" s="9" t="n">
        <f aca="false">F1058/F1028-1</f>
        <v>-0.0603392749837216</v>
      </c>
      <c r="M1058" s="9" t="n">
        <f aca="false">B1058/B1051-1</f>
        <v>-0.051201907161717</v>
      </c>
      <c r="N1058" s="9" t="n">
        <f aca="false">B1058/B1028-1</f>
        <v>-0.178554635297491</v>
      </c>
      <c r="O1058" s="8" t="n">
        <f aca="false">MAX(O1057,F1058)</f>
        <v>5645.35730015574</v>
      </c>
      <c r="P1058" s="9" t="n">
        <f aca="false">F1058/O1058-1</f>
        <v>-0.269031664146068</v>
      </c>
      <c r="Q1058" s="8" t="n">
        <f aca="false">MAX(Q1057,B1058)</f>
        <v>67541.7555081824</v>
      </c>
      <c r="R1058" s="9" t="n">
        <f aca="false">B1058/Q1058-1</f>
        <v>-0.766396101403928</v>
      </c>
      <c r="S1058" s="9" t="n">
        <f aca="false">B1058/INDEX($B:$B,$E1058)-1</f>
        <v>-0.0639298973997087</v>
      </c>
      <c r="T1058" s="0" t="n">
        <f aca="false">IF(AND($A1058&gt;=CrashTest!$B$3,$A1058&lt;=CrashTest!$C$3),1,IF(AND($A1058&gt;=CrashTest!$B$4,$A1058&lt;=CrashTest!$C$4),2,IF(AND($A1058&gt;=CrashTest!$B$5,$A1058&lt;=CrashTest!$C$5),3,IF(AND($A1058&gt;=CrashTest!$B$6,$A1058&lt;=CrashTest!$C$6),4,IF(AND($A1058&gt;=CrashTest!$B$7,$A1058&lt;=CrashTest!$C$7),5,0)))))</f>
        <v>4</v>
      </c>
      <c r="U1058" s="8" t="n">
        <f aca="false">IF(T1058=0,"",IF(T1057=T1058,MAX(U1057,B1058),B1058))</f>
        <v>21283.4715999416</v>
      </c>
      <c r="V1058" s="9" t="n">
        <f aca="false">IF(T1058=0,"",B1058/U1058-1)</f>
        <v>-0.258672753143458</v>
      </c>
      <c r="W1058" s="8" t="n">
        <f aca="false">IF(T1058=0,"",IF(T1057=T1058,MAX(W1057,F1058),F1058))</f>
        <v>4572.35638695126</v>
      </c>
      <c r="X1058" s="9" t="n">
        <f aca="false">IF(T1058=0,"",F1058/W1058-1)</f>
        <v>-0.0974943591946919</v>
      </c>
    </row>
    <row r="1059" customFormat="false" ht="15" hidden="false" customHeight="false" outlineLevel="0" collapsed="false">
      <c r="A1059" s="5" t="n">
        <v>44887</v>
      </c>
      <c r="B1059" s="6" t="n">
        <v>16172.8893445354</v>
      </c>
      <c r="C1059" s="7" t="n">
        <v>4980.118625</v>
      </c>
      <c r="D1059" s="0" t="n">
        <f aca="false">INT((ROW()-3)/30)</f>
        <v>35</v>
      </c>
      <c r="E1059" s="0" t="n">
        <f aca="false">2+30*D1059</f>
        <v>1052</v>
      </c>
      <c r="F1059" s="8" t="n">
        <f aca="false">INDEX($F:$F,$E1059)*(2*B1059/INDEX($B:$B,$E1059)-C1059/INDEX($C:$C,$E1059))</f>
        <v>4131.07287202317</v>
      </c>
      <c r="G1059" s="9" t="n">
        <f aca="false">B1059/B1058-1</f>
        <v>0.0250267146798064</v>
      </c>
      <c r="H1059" s="9" t="n">
        <f aca="false">F1059/F1058-1</f>
        <v>0.00108938729556196</v>
      </c>
      <c r="I1059" s="9" t="n">
        <f aca="false">LN(B1059/B1058)</f>
        <v>0.0247186753529849</v>
      </c>
      <c r="J1059" s="9" t="n">
        <f aca="false">LN(F1059/F1058)</f>
        <v>0.00108879434381909</v>
      </c>
      <c r="K1059" s="9" t="n">
        <f aca="false">F1059/F1052-1</f>
        <v>-0.0101315665551927</v>
      </c>
      <c r="L1059" s="9" t="n">
        <f aca="false">F1059/F1029-1</f>
        <v>-0.0638151832741619</v>
      </c>
      <c r="M1059" s="9" t="n">
        <f aca="false">B1059/B1052-1</f>
        <v>-0.0405031380216341</v>
      </c>
      <c r="N1059" s="9" t="n">
        <f aca="false">B1059/B1029-1</f>
        <v>-0.173393891403474</v>
      </c>
      <c r="O1059" s="8" t="n">
        <f aca="false">MAX(O1058,F1059)</f>
        <v>5645.35730015574</v>
      </c>
      <c r="P1059" s="9" t="n">
        <f aca="false">F1059/O1059-1</f>
        <v>-0.268235356527531</v>
      </c>
      <c r="Q1059" s="8" t="n">
        <f aca="false">MAX(Q1058,B1059)</f>
        <v>67541.7555081824</v>
      </c>
      <c r="R1059" s="9" t="n">
        <f aca="false">B1059/Q1059-1</f>
        <v>-0.760549763285674</v>
      </c>
      <c r="S1059" s="9" t="n">
        <f aca="false">B1059/INDEX($B:$B,$E1059)-1</f>
        <v>-0.0405031380216341</v>
      </c>
      <c r="T1059" s="0" t="n">
        <f aca="false">IF(AND($A1059&gt;=CrashTest!$B$3,$A1059&lt;=CrashTest!$C$3),1,IF(AND($A1059&gt;=CrashTest!$B$4,$A1059&lt;=CrashTest!$C$4),2,IF(AND($A1059&gt;=CrashTest!$B$5,$A1059&lt;=CrashTest!$C$5),3,IF(AND($A1059&gt;=CrashTest!$B$6,$A1059&lt;=CrashTest!$C$6),4,IF(AND($A1059&gt;=CrashTest!$B$7,$A1059&lt;=CrashTest!$C$7),5,0)))))</f>
        <v>4</v>
      </c>
      <c r="U1059" s="8" t="n">
        <f aca="false">IF(T1059=0,"",IF(T1058=T1059,MAX(U1058,B1059),B1059))</f>
        <v>21283.4715999416</v>
      </c>
      <c r="V1059" s="9" t="n">
        <f aca="false">IF(T1059=0,"",B1059/U1059-1)</f>
        <v>-0.240119767652013</v>
      </c>
      <c r="W1059" s="8" t="n">
        <f aca="false">IF(T1059=0,"",IF(T1058=T1059,MAX(W1058,F1059),F1059))</f>
        <v>4572.35638695126</v>
      </c>
      <c r="X1059" s="9" t="n">
        <f aca="false">IF(T1059=0,"",F1059/W1059-1)</f>
        <v>-0.0965111810154256</v>
      </c>
    </row>
    <row r="1060" customFormat="false" ht="15" hidden="false" customHeight="false" outlineLevel="0" collapsed="false">
      <c r="A1060" s="5" t="n">
        <v>44888</v>
      </c>
      <c r="B1060" s="6" t="n">
        <v>16574.0617299825</v>
      </c>
      <c r="C1060" s="7" t="n">
        <v>5199.705109</v>
      </c>
      <c r="D1060" s="0" t="n">
        <f aca="false">INT((ROW()-3)/30)</f>
        <v>35</v>
      </c>
      <c r="E1060" s="0" t="n">
        <f aca="false">2+30*D1060</f>
        <v>1052</v>
      </c>
      <c r="F1060" s="8" t="n">
        <f aca="false">INDEX($F:$F,$E1060)*(2*B1060/INDEX($B:$B,$E1060)-C1060/INDEX($C:$C,$E1060))</f>
        <v>4158.75694461519</v>
      </c>
      <c r="G1060" s="9" t="n">
        <f aca="false">B1060/B1059-1</f>
        <v>0.0248052389960023</v>
      </c>
      <c r="H1060" s="9" t="n">
        <f aca="false">F1060/F1059-1</f>
        <v>0.00670142441192589</v>
      </c>
      <c r="I1060" s="9" t="n">
        <f aca="false">LN(B1060/B1059)</f>
        <v>0.0245025838004371</v>
      </c>
      <c r="J1060" s="9" t="n">
        <f aca="false">LN(F1060/F1059)</f>
        <v>0.00667906968412184</v>
      </c>
      <c r="K1060" s="9" t="n">
        <f aca="false">F1060/F1053-1</f>
        <v>-0.00531771468298081</v>
      </c>
      <c r="L1060" s="9" t="n">
        <f aca="false">F1060/F1030-1</f>
        <v>-0.0558592957530016</v>
      </c>
      <c r="M1060" s="9" t="n">
        <f aca="false">B1060/B1053-1</f>
        <v>-0.00513485150242943</v>
      </c>
      <c r="N1060" s="9" t="n">
        <f aca="false">B1060/B1030-1</f>
        <v>-0.143081155717592</v>
      </c>
      <c r="O1060" s="8" t="n">
        <f aca="false">MAX(O1059,F1060)</f>
        <v>5645.35730015574</v>
      </c>
      <c r="P1060" s="9" t="n">
        <f aca="false">F1060/O1060-1</f>
        <v>-0.26333149108198</v>
      </c>
      <c r="Q1060" s="8" t="n">
        <f aca="false">MAX(Q1059,B1060)</f>
        <v>67541.7555081824</v>
      </c>
      <c r="R1060" s="9" t="n">
        <f aca="false">B1060/Q1060-1</f>
        <v>-0.754610142936326</v>
      </c>
      <c r="S1060" s="9" t="n">
        <f aca="false">B1060/INDEX($B:$B,$E1060)-1</f>
        <v>-0.0167025890443465</v>
      </c>
      <c r="T1060" s="0" t="n">
        <f aca="false">IF(AND($A1060&gt;=CrashTest!$B$3,$A1060&lt;=CrashTest!$C$3),1,IF(AND($A1060&gt;=CrashTest!$B$4,$A1060&lt;=CrashTest!$C$4),2,IF(AND($A1060&gt;=CrashTest!$B$5,$A1060&lt;=CrashTest!$C$5),3,IF(AND($A1060&gt;=CrashTest!$B$6,$A1060&lt;=CrashTest!$C$6),4,IF(AND($A1060&gt;=CrashTest!$B$7,$A1060&lt;=CrashTest!$C$7),5,0)))))</f>
        <v>4</v>
      </c>
      <c r="U1060" s="8" t="n">
        <f aca="false">IF(T1060=0,"",IF(T1059=T1060,MAX(U1059,B1060),B1060))</f>
        <v>21283.4715999416</v>
      </c>
      <c r="V1060" s="9" t="n">
        <f aca="false">IF(T1060=0,"",B1060/U1060-1)</f>
        <v>-0.221270756880284</v>
      </c>
      <c r="W1060" s="8" t="n">
        <f aca="false">IF(T1060=0,"",IF(T1059=T1060,MAX(W1059,F1060),F1060))</f>
        <v>4572.35638695126</v>
      </c>
      <c r="X1060" s="9" t="n">
        <f aca="false">IF(T1060=0,"",F1060/W1060-1)</f>
        <v>-0.0904565189879801</v>
      </c>
    </row>
    <row r="1061" customFormat="false" ht="15" hidden="false" customHeight="false" outlineLevel="0" collapsed="false">
      <c r="A1061" s="5" t="n">
        <v>44889</v>
      </c>
      <c r="B1061" s="6" t="n">
        <v>16583.5243445354</v>
      </c>
      <c r="C1061" s="7" t="n">
        <v>5194.570435</v>
      </c>
      <c r="D1061" s="0" t="n">
        <f aca="false">INT((ROW()-3)/30)</f>
        <v>35</v>
      </c>
      <c r="E1061" s="0" t="n">
        <f aca="false">2+30*D1061</f>
        <v>1052</v>
      </c>
      <c r="F1061" s="8" t="n">
        <f aca="false">INDEX($F:$F,$E1061)*(2*B1061/INDEX($B:$B,$E1061)-C1061/INDEX($C:$C,$E1061))</f>
        <v>4167.44063933173</v>
      </c>
      <c r="G1061" s="9" t="n">
        <f aca="false">B1061/B1060-1</f>
        <v>0.00057092912449952</v>
      </c>
      <c r="H1061" s="9" t="n">
        <f aca="false">F1061/F1060-1</f>
        <v>0.00208805054784023</v>
      </c>
      <c r="I1061" s="9" t="n">
        <f aca="false">LN(B1061/B1060)</f>
        <v>0.000570766206473733</v>
      </c>
      <c r="J1061" s="9" t="n">
        <f aca="false">LN(F1061/F1060)</f>
        <v>0.00208587360015289</v>
      </c>
      <c r="K1061" s="9" t="n">
        <f aca="false">F1061/F1054-1</f>
        <v>-0.00139850014920662</v>
      </c>
      <c r="L1061" s="9" t="n">
        <f aca="false">F1061/F1031-1</f>
        <v>-0.0645174005167785</v>
      </c>
      <c r="M1061" s="9" t="n">
        <f aca="false">B1061/B1054-1</f>
        <v>-0.00549647327972103</v>
      </c>
      <c r="N1061" s="9" t="n">
        <f aca="false">B1061/B1031-1</f>
        <v>-0.174742153308391</v>
      </c>
      <c r="O1061" s="8" t="n">
        <f aca="false">MAX(O1060,F1061)</f>
        <v>5645.35730015574</v>
      </c>
      <c r="P1061" s="9" t="n">
        <f aca="false">F1061/O1061-1</f>
        <v>-0.261793289998357</v>
      </c>
      <c r="Q1061" s="8" t="n">
        <f aca="false">MAX(Q1060,B1061)</f>
        <v>67541.7555081824</v>
      </c>
      <c r="R1061" s="9" t="n">
        <f aca="false">B1061/Q1061-1</f>
        <v>-0.754470042720072</v>
      </c>
      <c r="S1061" s="9" t="n">
        <f aca="false">B1061/INDEX($B:$B,$E1061)-1</f>
        <v>-0.016141195914387</v>
      </c>
      <c r="T1061" s="0" t="n">
        <f aca="false">IF(AND($A1061&gt;=CrashTest!$B$3,$A1061&lt;=CrashTest!$C$3),1,IF(AND($A1061&gt;=CrashTest!$B$4,$A1061&lt;=CrashTest!$C$4),2,IF(AND($A1061&gt;=CrashTest!$B$5,$A1061&lt;=CrashTest!$C$5),3,IF(AND($A1061&gt;=CrashTest!$B$6,$A1061&lt;=CrashTest!$C$6),4,IF(AND($A1061&gt;=CrashTest!$B$7,$A1061&lt;=CrashTest!$C$7),5,0)))))</f>
        <v>4</v>
      </c>
      <c r="U1061" s="8" t="n">
        <f aca="false">IF(T1061=0,"",IF(T1060=T1061,MAX(U1060,B1061),B1061))</f>
        <v>21283.4715999416</v>
      </c>
      <c r="V1061" s="9" t="n">
        <f aca="false">IF(T1061=0,"",B1061/U1061-1)</f>
        <v>-0.220826157675287</v>
      </c>
      <c r="W1061" s="8" t="n">
        <f aca="false">IF(T1061=0,"",IF(T1060=T1061,MAX(W1060,F1061),F1061))</f>
        <v>4572.35638695126</v>
      </c>
      <c r="X1061" s="9" t="n">
        <f aca="false">IF(T1061=0,"",F1061/W1061-1)</f>
        <v>-0.0885573462241684</v>
      </c>
    </row>
    <row r="1062" customFormat="false" ht="15" hidden="false" customHeight="false" outlineLevel="0" collapsed="false">
      <c r="A1062" s="5" t="n">
        <v>44890</v>
      </c>
      <c r="B1062" s="6" t="n">
        <v>16522.3887767388</v>
      </c>
      <c r="C1062" s="7" t="n">
        <v>5154.756598</v>
      </c>
      <c r="D1062" s="0" t="n">
        <f aca="false">INT((ROW()-3)/30)</f>
        <v>35</v>
      </c>
      <c r="E1062" s="0" t="n">
        <f aca="false">2+30*D1062</f>
        <v>1052</v>
      </c>
      <c r="F1062" s="8" t="n">
        <f aca="false">INDEX($F:$F,$E1062)*(2*B1062/INDEX($B:$B,$E1062)-C1062/INDEX($C:$C,$E1062))</f>
        <v>4168.1664070076</v>
      </c>
      <c r="G1062" s="9" t="n">
        <f aca="false">B1062/B1061-1</f>
        <v>-0.00368652443994777</v>
      </c>
      <c r="H1062" s="9" t="n">
        <f aca="false">F1062/F1061-1</f>
        <v>0.000174151892895713</v>
      </c>
      <c r="I1062" s="9" t="n">
        <f aca="false">LN(B1062/B1061)</f>
        <v>-0.00369333641800669</v>
      </c>
      <c r="J1062" s="9" t="n">
        <f aca="false">LN(F1062/F1061)</f>
        <v>0.000174136730215194</v>
      </c>
      <c r="K1062" s="9" t="n">
        <f aca="false">F1062/F1055-1</f>
        <v>0.000335262503682099</v>
      </c>
      <c r="L1062" s="9" t="n">
        <f aca="false">F1062/F1032-1</f>
        <v>-0.0748222850022312</v>
      </c>
      <c r="M1062" s="9" t="n">
        <f aca="false">B1062/B1055-1</f>
        <v>-0.0083506280453558</v>
      </c>
      <c r="N1062" s="9" t="n">
        <f aca="false">B1062/B1032-1</f>
        <v>-0.205540977694965</v>
      </c>
      <c r="O1062" s="8" t="n">
        <f aca="false">MAX(O1061,F1062)</f>
        <v>5645.35730015574</v>
      </c>
      <c r="P1062" s="9" t="n">
        <f aca="false">F1062/O1062-1</f>
        <v>-0.261664729902462</v>
      </c>
      <c r="Q1062" s="8" t="n">
        <f aca="false">MAX(Q1061,B1062)</f>
        <v>67541.7555081824</v>
      </c>
      <c r="R1062" s="9" t="n">
        <f aca="false">B1062/Q1062-1</f>
        <v>-0.755375194908323</v>
      </c>
      <c r="S1062" s="9" t="n">
        <f aca="false">B1062/INDEX($B:$B,$E1062)-1</f>
        <v>-0.0197682154411064</v>
      </c>
      <c r="T1062" s="0" t="n">
        <f aca="false">IF(AND($A1062&gt;=CrashTest!$B$3,$A1062&lt;=CrashTest!$C$3),1,IF(AND($A1062&gt;=CrashTest!$B$4,$A1062&lt;=CrashTest!$C$4),2,IF(AND($A1062&gt;=CrashTest!$B$5,$A1062&lt;=CrashTest!$C$5),3,IF(AND($A1062&gt;=CrashTest!$B$6,$A1062&lt;=CrashTest!$C$6),4,IF(AND($A1062&gt;=CrashTest!$B$7,$A1062&lt;=CrashTest!$C$7),5,0)))))</f>
        <v>4</v>
      </c>
      <c r="U1062" s="8" t="n">
        <f aca="false">IF(T1062=0,"",IF(T1061=T1062,MAX(U1061,B1062),B1062))</f>
        <v>21283.4715999416</v>
      </c>
      <c r="V1062" s="9" t="n">
        <f aca="false">IF(T1062=0,"",B1062/U1062-1)</f>
        <v>-0.223698601087985</v>
      </c>
      <c r="W1062" s="8" t="n">
        <f aca="false">IF(T1062=0,"",IF(T1061=T1062,MAX(W1061,F1062),F1062))</f>
        <v>4572.35638695126</v>
      </c>
      <c r="X1062" s="9" t="n">
        <f aca="false">IF(T1062=0,"",F1062/W1062-1)</f>
        <v>-0.0883986167607476</v>
      </c>
    </row>
    <row r="1063" customFormat="false" ht="15" hidden="false" customHeight="false" outlineLevel="0" collapsed="false">
      <c r="A1063" s="5" t="n">
        <v>44891</v>
      </c>
      <c r="B1063" s="6" t="n">
        <v>16448.6413077148</v>
      </c>
      <c r="C1063" s="7" t="n">
        <v>5123.604144</v>
      </c>
      <c r="D1063" s="0" t="n">
        <f aca="false">INT((ROW()-3)/30)</f>
        <v>35</v>
      </c>
      <c r="E1063" s="0" t="n">
        <f aca="false">2+30*D1063</f>
        <v>1052</v>
      </c>
      <c r="F1063" s="8" t="n">
        <f aca="false">INDEX($F:$F,$E1063)*(2*B1063/INDEX($B:$B,$E1063)-C1063/INDEX($C:$C,$E1063))</f>
        <v>4155.90305577745</v>
      </c>
      <c r="G1063" s="9" t="n">
        <f aca="false">B1063/B1062-1</f>
        <v>-0.0044634870913961</v>
      </c>
      <c r="H1063" s="9" t="n">
        <f aca="false">F1063/F1062-1</f>
        <v>-0.00294214530627512</v>
      </c>
      <c r="I1063" s="9" t="n">
        <f aca="false">LN(B1063/B1062)</f>
        <v>-0.00447347819108468</v>
      </c>
      <c r="J1063" s="9" t="n">
        <f aca="false">LN(F1063/F1062)</f>
        <v>-0.00294648192383818</v>
      </c>
      <c r="K1063" s="9" t="n">
        <f aca="false">F1063/F1056-1</f>
        <v>-0.00644380703536218</v>
      </c>
      <c r="L1063" s="9" t="n">
        <f aca="false">F1063/F1033-1</f>
        <v>-0.06832562186459</v>
      </c>
      <c r="M1063" s="9" t="n">
        <f aca="false">B1063/B1056-1</f>
        <v>-0.0148156858118099</v>
      </c>
      <c r="N1063" s="9" t="n">
        <f aca="false">B1063/B1033-1</f>
        <v>-0.188930016439493</v>
      </c>
      <c r="O1063" s="8" t="n">
        <f aca="false">MAX(O1062,F1063)</f>
        <v>5645.35730015574</v>
      </c>
      <c r="P1063" s="9" t="n">
        <f aca="false">F1063/O1063-1</f>
        <v>-0.263837019551837</v>
      </c>
      <c r="Q1063" s="8" t="n">
        <f aca="false">MAX(Q1062,B1063)</f>
        <v>67541.7555081824</v>
      </c>
      <c r="R1063" s="9" t="n">
        <f aca="false">B1063/Q1063-1</f>
        <v>-0.756467074568085</v>
      </c>
      <c r="S1063" s="9" t="n">
        <f aca="false">B1063/INDEX($B:$B,$E1063)-1</f>
        <v>-0.0241434673580612</v>
      </c>
      <c r="T1063" s="0" t="n">
        <f aca="false">IF(AND($A1063&gt;=CrashTest!$B$3,$A1063&lt;=CrashTest!$C$3),1,IF(AND($A1063&gt;=CrashTest!$B$4,$A1063&lt;=CrashTest!$C$4),2,IF(AND($A1063&gt;=CrashTest!$B$5,$A1063&lt;=CrashTest!$C$5),3,IF(AND($A1063&gt;=CrashTest!$B$6,$A1063&lt;=CrashTest!$C$6),4,IF(AND($A1063&gt;=CrashTest!$B$7,$A1063&lt;=CrashTest!$C$7),5,0)))))</f>
        <v>4</v>
      </c>
      <c r="U1063" s="8" t="n">
        <f aca="false">IF(T1063=0,"",IF(T1062=T1063,MAX(U1062,B1063),B1063))</f>
        <v>21283.4715999416</v>
      </c>
      <c r="V1063" s="9" t="n">
        <f aca="false">IF(T1063=0,"",B1063/U1063-1)</f>
        <v>-0.227163612361062</v>
      </c>
      <c r="W1063" s="8" t="n">
        <f aca="false">IF(T1063=0,"",IF(T1062=T1063,MAX(W1062,F1063),F1063))</f>
        <v>4572.35638695126</v>
      </c>
      <c r="X1063" s="9" t="n">
        <f aca="false">IF(T1063=0,"",F1063/W1063-1)</f>
        <v>-0.0910806804916388</v>
      </c>
    </row>
    <row r="1064" customFormat="false" ht="15" hidden="false" customHeight="false" outlineLevel="0" collapsed="false">
      <c r="A1064" s="5" t="n">
        <v>44892</v>
      </c>
      <c r="B1064" s="6" t="n">
        <v>16436.0707688486</v>
      </c>
      <c r="C1064" s="7" t="n">
        <v>5110.297022</v>
      </c>
      <c r="D1064" s="0" t="n">
        <f aca="false">INT((ROW()-3)/30)</f>
        <v>35</v>
      </c>
      <c r="E1064" s="0" t="n">
        <f aca="false">2+30*D1064</f>
        <v>1052</v>
      </c>
      <c r="F1064" s="8" t="n">
        <f aca="false">INDEX($F:$F,$E1064)*(2*B1064/INDEX($B:$B,$E1064)-C1064/INDEX($C:$C,$E1064))</f>
        <v>4160.03931666186</v>
      </c>
      <c r="G1064" s="9" t="n">
        <f aca="false">B1064/B1063-1</f>
        <v>-0.000764229618181456</v>
      </c>
      <c r="H1064" s="9" t="n">
        <f aca="false">F1064/F1063-1</f>
        <v>0.000995273669499808</v>
      </c>
      <c r="I1064" s="9" t="n">
        <f aca="false">LN(B1064/B1063)</f>
        <v>-0.000764521790503421</v>
      </c>
      <c r="J1064" s="9" t="n">
        <f aca="false">LN(F1064/F1063)</f>
        <v>0.000994778713045402</v>
      </c>
      <c r="K1064" s="9" t="n">
        <f aca="false">F1064/F1057-1</f>
        <v>0.00322106079204532</v>
      </c>
      <c r="L1064" s="9" t="n">
        <f aca="false">F1064/F1034-1</f>
        <v>-0.0742189248318576</v>
      </c>
      <c r="M1064" s="9" t="n">
        <f aca="false">B1064/B1057-1</f>
        <v>0.0116469427173185</v>
      </c>
      <c r="N1064" s="9" t="n">
        <f aca="false">B1064/B1034-1</f>
        <v>-0.202311148093591</v>
      </c>
      <c r="O1064" s="8" t="n">
        <f aca="false">MAX(O1063,F1064)</f>
        <v>5645.35730015574</v>
      </c>
      <c r="P1064" s="9" t="n">
        <f aca="false">F1064/O1064-1</f>
        <v>-0.263104335920936</v>
      </c>
      <c r="Q1064" s="8" t="n">
        <f aca="false">MAX(Q1063,B1064)</f>
        <v>67541.7555081824</v>
      </c>
      <c r="R1064" s="9" t="n">
        <f aca="false">B1064/Q1064-1</f>
        <v>-0.756653189642703</v>
      </c>
      <c r="S1064" s="9" t="n">
        <f aca="false">B1064/INDEX($B:$B,$E1064)-1</f>
        <v>-0.024889245823402</v>
      </c>
      <c r="T1064" s="0" t="n">
        <f aca="false">IF(AND($A1064&gt;=CrashTest!$B$3,$A1064&lt;=CrashTest!$C$3),1,IF(AND($A1064&gt;=CrashTest!$B$4,$A1064&lt;=CrashTest!$C$4),2,IF(AND($A1064&gt;=CrashTest!$B$5,$A1064&lt;=CrashTest!$C$5),3,IF(AND($A1064&gt;=CrashTest!$B$6,$A1064&lt;=CrashTest!$C$6),4,IF(AND($A1064&gt;=CrashTest!$B$7,$A1064&lt;=CrashTest!$C$7),5,0)))))</f>
        <v>4</v>
      </c>
      <c r="U1064" s="8" t="n">
        <f aca="false">IF(T1064=0,"",IF(T1063=T1064,MAX(U1063,B1064),B1064))</f>
        <v>21283.4715999416</v>
      </c>
      <c r="V1064" s="9" t="n">
        <f aca="false">IF(T1064=0,"",B1064/U1064-1)</f>
        <v>-0.227754236818504</v>
      </c>
      <c r="W1064" s="8" t="n">
        <f aca="false">IF(T1064=0,"",IF(T1063=T1064,MAX(W1063,F1064),F1064))</f>
        <v>4572.35638695126</v>
      </c>
      <c r="X1064" s="9" t="n">
        <f aca="false">IF(T1064=0,"",F1064/W1064-1)</f>
        <v>-0.0901760570252324</v>
      </c>
    </row>
    <row r="1065" customFormat="false" ht="15" hidden="false" customHeight="false" outlineLevel="0" collapsed="false">
      <c r="A1065" s="5" t="n">
        <v>44893</v>
      </c>
      <c r="B1065" s="6" t="n">
        <v>16212.5814161309</v>
      </c>
      <c r="C1065" s="7" t="n">
        <v>4998.105362</v>
      </c>
      <c r="D1065" s="0" t="n">
        <f aca="false">INT((ROW()-3)/30)</f>
        <v>35</v>
      </c>
      <c r="E1065" s="0" t="n">
        <f aca="false">2+30*D1065</f>
        <v>1052</v>
      </c>
      <c r="F1065" s="8" t="n">
        <f aca="false">INDEX($F:$F,$E1065)*(2*B1065/INDEX($B:$B,$E1065)-C1065/INDEX($C:$C,$E1065))</f>
        <v>4136.72331104423</v>
      </c>
      <c r="G1065" s="9" t="n">
        <f aca="false">B1065/B1064-1</f>
        <v>-0.0135974927256507</v>
      </c>
      <c r="H1065" s="9" t="n">
        <f aca="false">F1065/F1064-1</f>
        <v>-0.00560475607147337</v>
      </c>
      <c r="I1065" s="9" t="n">
        <f aca="false">LN(B1065/B1064)</f>
        <v>-0.0136907852918132</v>
      </c>
      <c r="J1065" s="9" t="n">
        <f aca="false">LN(F1065/F1064)</f>
        <v>-0.00562052165253755</v>
      </c>
      <c r="K1065" s="9" t="n">
        <f aca="false">F1065/F1058-1</f>
        <v>0.00245866707173126</v>
      </c>
      <c r="L1065" s="9" t="n">
        <f aca="false">F1065/F1035-1</f>
        <v>-0.0810441183712749</v>
      </c>
      <c r="M1065" s="9" t="n">
        <f aca="false">B1065/B1058-1</f>
        <v>0.0275423711515499</v>
      </c>
      <c r="N1065" s="9" t="n">
        <f aca="false">B1065/B1035-1</f>
        <v>-0.220695087071439</v>
      </c>
      <c r="O1065" s="8" t="n">
        <f aca="false">MAX(O1064,F1065)</f>
        <v>5645.35730015574</v>
      </c>
      <c r="P1065" s="9" t="n">
        <f aca="false">F1065/O1065-1</f>
        <v>-0.267234456368226</v>
      </c>
      <c r="Q1065" s="8" t="n">
        <f aca="false">MAX(Q1064,B1065)</f>
        <v>67541.7555081824</v>
      </c>
      <c r="R1065" s="9" t="n">
        <f aca="false">B1065/Q1065-1</f>
        <v>-0.759962096126346</v>
      </c>
      <c r="S1065" s="9" t="n">
        <f aca="false">B1065/INDEX($B:$B,$E1065)-1</f>
        <v>-0.0381483072100221</v>
      </c>
      <c r="T1065" s="0" t="n">
        <f aca="false">IF(AND($A1065&gt;=CrashTest!$B$3,$A1065&lt;=CrashTest!$C$3),1,IF(AND($A1065&gt;=CrashTest!$B$4,$A1065&lt;=CrashTest!$C$4),2,IF(AND($A1065&gt;=CrashTest!$B$5,$A1065&lt;=CrashTest!$C$5),3,IF(AND($A1065&gt;=CrashTest!$B$6,$A1065&lt;=CrashTest!$C$6),4,IF(AND($A1065&gt;=CrashTest!$B$7,$A1065&lt;=CrashTest!$C$7),5,0)))))</f>
        <v>4</v>
      </c>
      <c r="U1065" s="8" t="n">
        <f aca="false">IF(T1065=0,"",IF(T1064=T1065,MAX(U1064,B1065),B1065))</f>
        <v>21283.4715999416</v>
      </c>
      <c r="V1065" s="9" t="n">
        <f aca="false">IF(T1065=0,"",B1065/U1065-1)</f>
        <v>-0.238254842965779</v>
      </c>
      <c r="W1065" s="8" t="n">
        <f aca="false">IF(T1065=0,"",IF(T1064=T1065,MAX(W1064,F1065),F1065))</f>
        <v>4572.35638695126</v>
      </c>
      <c r="X1065" s="9" t="n">
        <f aca="false">IF(T1065=0,"",F1065/W1065-1)</f>
        <v>-0.095275398293592</v>
      </c>
    </row>
    <row r="1066" customFormat="false" ht="15" hidden="false" customHeight="false" outlineLevel="0" collapsed="false">
      <c r="A1066" s="5" t="n">
        <v>44894</v>
      </c>
      <c r="B1066" s="6" t="n">
        <v>16443.0368199883</v>
      </c>
      <c r="C1066" s="7" t="n">
        <v>5121.587628</v>
      </c>
      <c r="D1066" s="0" t="n">
        <f aca="false">INT((ROW()-3)/30)</f>
        <v>35</v>
      </c>
      <c r="E1066" s="0" t="n">
        <f aca="false">2+30*D1066</f>
        <v>1052</v>
      </c>
      <c r="F1066" s="8" t="n">
        <f aca="false">INDEX($F:$F,$E1066)*(2*B1066/INDEX($B:$B,$E1066)-C1066/INDEX($C:$C,$E1066))</f>
        <v>4154.69785250092</v>
      </c>
      <c r="G1066" s="9" t="n">
        <f aca="false">B1066/B1065-1</f>
        <v>0.014214602717622</v>
      </c>
      <c r="H1066" s="9" t="n">
        <f aca="false">F1066/F1065-1</f>
        <v>0.00434511571240548</v>
      </c>
      <c r="I1066" s="9" t="n">
        <f aca="false">LN(B1066/B1065)</f>
        <v>0.014114522537425</v>
      </c>
      <c r="J1066" s="9" t="n">
        <f aca="false">LN(F1066/F1065)</f>
        <v>0.00433570295362895</v>
      </c>
      <c r="K1066" s="9" t="n">
        <f aca="false">F1066/F1059-1</f>
        <v>0.00571884864044558</v>
      </c>
      <c r="L1066" s="9" t="n">
        <f aca="false">F1066/F1036-1</f>
        <v>-0.0758134522205743</v>
      </c>
      <c r="M1066" s="9" t="n">
        <f aca="false">B1066/B1059-1</f>
        <v>0.0167037237254195</v>
      </c>
      <c r="N1066" s="9" t="n">
        <f aca="false">B1066/B1036-1</f>
        <v>-0.202441024660269</v>
      </c>
      <c r="O1066" s="8" t="n">
        <f aca="false">MAX(O1065,F1066)</f>
        <v>5645.35730015574</v>
      </c>
      <c r="P1066" s="9" t="n">
        <f aca="false">F1066/O1066-1</f>
        <v>-0.264050505291082</v>
      </c>
      <c r="Q1066" s="8" t="n">
        <f aca="false">MAX(Q1065,B1066)</f>
        <v>67541.7555081824</v>
      </c>
      <c r="R1066" s="9" t="n">
        <f aca="false">B1066/Q1066-1</f>
        <v>-0.756550052685612</v>
      </c>
      <c r="S1066" s="9" t="n">
        <f aca="false">B1066/INDEX($B:$B,$E1066)-1</f>
        <v>-0.0244759675237404</v>
      </c>
      <c r="T1066" s="0" t="n">
        <f aca="false">IF(AND($A1066&gt;=CrashTest!$B$3,$A1066&lt;=CrashTest!$C$3),1,IF(AND($A1066&gt;=CrashTest!$B$4,$A1066&lt;=CrashTest!$C$4),2,IF(AND($A1066&gt;=CrashTest!$B$5,$A1066&lt;=CrashTest!$C$5),3,IF(AND($A1066&gt;=CrashTest!$B$6,$A1066&lt;=CrashTest!$C$6),4,IF(AND($A1066&gt;=CrashTest!$B$7,$A1066&lt;=CrashTest!$C$7),5,0)))))</f>
        <v>4</v>
      </c>
      <c r="U1066" s="8" t="n">
        <f aca="false">IF(T1066=0,"",IF(T1065=T1066,MAX(U1065,B1066),B1066))</f>
        <v>21283.4715999416</v>
      </c>
      <c r="V1066" s="9" t="n">
        <f aca="false">IF(T1066=0,"",B1066/U1066-1)</f>
        <v>-0.227426938186465</v>
      </c>
      <c r="W1066" s="8" t="n">
        <f aca="false">IF(T1066=0,"",IF(T1065=T1066,MAX(W1065,F1066),F1066))</f>
        <v>4572.35638695126</v>
      </c>
      <c r="X1066" s="9" t="n">
        <f aca="false">IF(T1066=0,"",F1066/W1066-1)</f>
        <v>-0.0913442652113178</v>
      </c>
    </row>
    <row r="1067" customFormat="false" ht="15" hidden="false" customHeight="false" outlineLevel="0" collapsed="false">
      <c r="A1067" s="5" t="n">
        <v>44895</v>
      </c>
      <c r="B1067" s="6" t="n">
        <v>17176.8986914085</v>
      </c>
      <c r="C1067" s="7" t="n">
        <v>5502.109564</v>
      </c>
      <c r="D1067" s="0" t="n">
        <f aca="false">INT((ROW()-3)/30)</f>
        <v>35</v>
      </c>
      <c r="E1067" s="0" t="n">
        <f aca="false">2+30*D1067</f>
        <v>1052</v>
      </c>
      <c r="F1067" s="8" t="n">
        <f aca="false">INDEX($F:$F,$E1067)*(2*B1067/INDEX($B:$B,$E1067)-C1067/INDEX($C:$C,$E1067))</f>
        <v>4221.82027308001</v>
      </c>
      <c r="G1067" s="9" t="n">
        <f aca="false">B1067/B1066-1</f>
        <v>0.0446305557455244</v>
      </c>
      <c r="H1067" s="9" t="n">
        <f aca="false">F1067/F1066-1</f>
        <v>0.016155788690791</v>
      </c>
      <c r="I1067" s="9" t="n">
        <f aca="false">LN(B1067/B1066)</f>
        <v>0.0436632877367355</v>
      </c>
      <c r="J1067" s="9" t="n">
        <f aca="false">LN(F1067/F1066)</f>
        <v>0.0160266727272124</v>
      </c>
      <c r="K1067" s="9" t="n">
        <f aca="false">F1067/F1060-1</f>
        <v>0.0151639851293726</v>
      </c>
      <c r="L1067" s="9" t="n">
        <f aca="false">F1067/F1037-1</f>
        <v>-0.0607944893013499</v>
      </c>
      <c r="M1067" s="9" t="n">
        <f aca="false">B1067/B1060-1</f>
        <v>0.0363723130302736</v>
      </c>
      <c r="N1067" s="9" t="n">
        <f aca="false">B1067/B1037-1</f>
        <v>-0.161728682138398</v>
      </c>
      <c r="O1067" s="8" t="n">
        <f aca="false">MAX(O1066,F1067)</f>
        <v>5645.35730015574</v>
      </c>
      <c r="P1067" s="9" t="n">
        <f aca="false">F1067/O1067-1</f>
        <v>-0.25216066076747</v>
      </c>
      <c r="Q1067" s="8" t="n">
        <f aca="false">MAX(Q1066,B1067)</f>
        <v>67541.7555081824</v>
      </c>
      <c r="R1067" s="9" t="n">
        <f aca="false">B1067/Q1067-1</f>
        <v>-0.745684746240752</v>
      </c>
      <c r="S1067" s="9" t="n">
        <f aca="false">B1067/INDEX($B:$B,$E1067)-1</f>
        <v>0.01906221218879</v>
      </c>
      <c r="T1067" s="0" t="n">
        <f aca="false">IF(AND($A1067&gt;=CrashTest!$B$3,$A1067&lt;=CrashTest!$C$3),1,IF(AND($A1067&gt;=CrashTest!$B$4,$A1067&lt;=CrashTest!$C$4),2,IF(AND($A1067&gt;=CrashTest!$B$5,$A1067&lt;=CrashTest!$C$5),3,IF(AND($A1067&gt;=CrashTest!$B$6,$A1067&lt;=CrashTest!$C$6),4,IF(AND($A1067&gt;=CrashTest!$B$7,$A1067&lt;=CrashTest!$C$7),5,0)))))</f>
        <v>4</v>
      </c>
      <c r="U1067" s="8" t="n">
        <f aca="false">IF(T1067=0,"",IF(T1066=T1067,MAX(U1066,B1067),B1067))</f>
        <v>21283.4715999416</v>
      </c>
      <c r="V1067" s="9" t="n">
        <f aca="false">IF(T1067=0,"",B1067/U1067-1)</f>
        <v>-0.192946573083705</v>
      </c>
      <c r="W1067" s="8" t="n">
        <f aca="false">IF(T1067=0,"",IF(T1066=T1067,MAX(W1066,F1067),F1067))</f>
        <v>4572.35638695126</v>
      </c>
      <c r="X1067" s="9" t="n">
        <f aca="false">IF(T1067=0,"",F1067/W1067-1)</f>
        <v>-0.0766642151673962</v>
      </c>
    </row>
    <row r="1068" customFormat="false" ht="15" hidden="false" customHeight="false" outlineLevel="0" collapsed="false">
      <c r="A1068" s="5" t="n">
        <v>44896</v>
      </c>
      <c r="B1068" s="6" t="n">
        <v>16961.2918042081</v>
      </c>
      <c r="C1068" s="7" t="n">
        <v>5402.796903</v>
      </c>
      <c r="D1068" s="0" t="n">
        <f aca="false">INT((ROW()-3)/30)</f>
        <v>35</v>
      </c>
      <c r="E1068" s="0" t="n">
        <f aca="false">2+30*D1068</f>
        <v>1052</v>
      </c>
      <c r="F1068" s="8" t="n">
        <f aca="false">INDEX($F:$F,$E1068)*(2*B1068/INDEX($B:$B,$E1068)-C1068/INDEX($C:$C,$E1068))</f>
        <v>4192.37986329979</v>
      </c>
      <c r="G1068" s="9" t="n">
        <f aca="false">B1068/B1067-1</f>
        <v>-0.0125521429143808</v>
      </c>
      <c r="H1068" s="9" t="n">
        <f aca="false">F1068/F1067-1</f>
        <v>-0.00697339248853091</v>
      </c>
      <c r="I1068" s="9" t="n">
        <f aca="false">LN(B1068/B1067)</f>
        <v>-0.0126315865522567</v>
      </c>
      <c r="J1068" s="9" t="n">
        <f aca="false">LN(F1068/F1067)</f>
        <v>-0.00699782021893797</v>
      </c>
      <c r="K1068" s="9" t="n">
        <f aca="false">F1068/F1061-1</f>
        <v>0.00598430214762624</v>
      </c>
      <c r="L1068" s="9" t="n">
        <f aca="false">F1068/F1038-1</f>
        <v>-0.0688185871158457</v>
      </c>
      <c r="M1068" s="9" t="n">
        <f aca="false">B1068/B1061-1</f>
        <v>0.0227796849345345</v>
      </c>
      <c r="N1068" s="9" t="n">
        <f aca="false">B1068/B1038-1</f>
        <v>-0.171972294596405</v>
      </c>
      <c r="O1068" s="8" t="n">
        <f aca="false">MAX(O1067,F1068)</f>
        <v>5645.35730015574</v>
      </c>
      <c r="P1068" s="9" t="n">
        <f aca="false">F1068/O1068-1</f>
        <v>-0.257375637998302</v>
      </c>
      <c r="Q1068" s="8" t="n">
        <f aca="false">MAX(Q1067,B1068)</f>
        <v>67541.7555081824</v>
      </c>
      <c r="R1068" s="9" t="n">
        <f aca="false">B1068/Q1068-1</f>
        <v>-0.748876947651245</v>
      </c>
      <c r="S1068" s="9" t="n">
        <f aca="false">B1068/INDEX($B:$B,$E1068)-1</f>
        <v>0.0062707976627514</v>
      </c>
      <c r="T1068" s="0" t="n">
        <f aca="false">IF(AND($A1068&gt;=CrashTest!$B$3,$A1068&lt;=CrashTest!$C$3),1,IF(AND($A1068&gt;=CrashTest!$B$4,$A1068&lt;=CrashTest!$C$4),2,IF(AND($A1068&gt;=CrashTest!$B$5,$A1068&lt;=CrashTest!$C$5),3,IF(AND($A1068&gt;=CrashTest!$B$6,$A1068&lt;=CrashTest!$C$6),4,IF(AND($A1068&gt;=CrashTest!$B$7,$A1068&lt;=CrashTest!$C$7),5,0)))))</f>
        <v>4</v>
      </c>
      <c r="U1068" s="8" t="n">
        <f aca="false">IF(T1068=0,"",IF(T1067=T1068,MAX(U1067,B1068),B1068))</f>
        <v>21283.4715999416</v>
      </c>
      <c r="V1068" s="9" t="n">
        <f aca="false">IF(T1068=0,"",B1068/U1068-1)</f>
        <v>-0.2030768230379</v>
      </c>
      <c r="W1068" s="8" t="n">
        <f aca="false">IF(T1068=0,"",IF(T1067=T1068,MAX(W1067,F1068),F1068))</f>
        <v>4572.35638695126</v>
      </c>
      <c r="X1068" s="9" t="n">
        <f aca="false">IF(T1068=0,"",F1068/W1068-1)</f>
        <v>-0.0831029979937397</v>
      </c>
    </row>
    <row r="1069" customFormat="false" ht="15" hidden="false" customHeight="false" outlineLevel="0" collapsed="false">
      <c r="A1069" s="5" t="n">
        <v>44897</v>
      </c>
      <c r="B1069" s="6" t="n">
        <v>17075.1091370544</v>
      </c>
      <c r="C1069" s="7" t="n">
        <v>5459.440859</v>
      </c>
      <c r="D1069" s="0" t="n">
        <f aca="false">INT((ROW()-3)/30)</f>
        <v>35</v>
      </c>
      <c r="E1069" s="0" t="n">
        <f aca="false">2+30*D1069</f>
        <v>1052</v>
      </c>
      <c r="F1069" s="8" t="n">
        <f aca="false">INDEX($F:$F,$E1069)*(2*B1069/INDEX($B:$B,$E1069)-C1069/INDEX($C:$C,$E1069))</f>
        <v>4204.63744720272</v>
      </c>
      <c r="G1069" s="9" t="n">
        <f aca="false">B1069/B1068-1</f>
        <v>0.00671041652724025</v>
      </c>
      <c r="H1069" s="9" t="n">
        <f aca="false">F1069/F1068-1</f>
        <v>0.00292377701988245</v>
      </c>
      <c r="I1069" s="9" t="n">
        <f aca="false">LN(B1069/B1068)</f>
        <v>0.00668800190070224</v>
      </c>
      <c r="J1069" s="9" t="n">
        <f aca="false">LN(F1069/F1068)</f>
        <v>0.00291951109690037</v>
      </c>
      <c r="K1069" s="9" t="n">
        <f aca="false">F1069/F1062-1</f>
        <v>0.00874990022802491</v>
      </c>
      <c r="L1069" s="9" t="n">
        <f aca="false">F1069/F1039-1</f>
        <v>-0.0606860823798165</v>
      </c>
      <c r="M1069" s="9" t="n">
        <f aca="false">B1069/B1062-1</f>
        <v>0.0334528116838502</v>
      </c>
      <c r="N1069" s="9" t="n">
        <f aca="false">B1069/B1039-1</f>
        <v>-0.15252789429859</v>
      </c>
      <c r="O1069" s="8" t="n">
        <f aca="false">MAX(O1068,F1069)</f>
        <v>5645.35730015574</v>
      </c>
      <c r="P1069" s="9" t="n">
        <f aca="false">F1069/O1069-1</f>
        <v>-0.255204369954277</v>
      </c>
      <c r="Q1069" s="8" t="n">
        <f aca="false">MAX(Q1068,B1069)</f>
        <v>67541.7555081824</v>
      </c>
      <c r="R1069" s="9" t="n">
        <f aca="false">B1069/Q1069-1</f>
        <v>-0.747191807370393</v>
      </c>
      <c r="S1069" s="9" t="n">
        <f aca="false">B1069/INDEX($B:$B,$E1069)-1</f>
        <v>0.0130232938542667</v>
      </c>
      <c r="T1069" s="0" t="n">
        <f aca="false">IF(AND($A1069&gt;=CrashTest!$B$3,$A1069&lt;=CrashTest!$C$3),1,IF(AND($A1069&gt;=CrashTest!$B$4,$A1069&lt;=CrashTest!$C$4),2,IF(AND($A1069&gt;=CrashTest!$B$5,$A1069&lt;=CrashTest!$C$5),3,IF(AND($A1069&gt;=CrashTest!$B$6,$A1069&lt;=CrashTest!$C$6),4,IF(AND($A1069&gt;=CrashTest!$B$7,$A1069&lt;=CrashTest!$C$7),5,0)))))</f>
        <v>4</v>
      </c>
      <c r="U1069" s="8" t="n">
        <f aca="false">IF(T1069=0,"",IF(T1068=T1069,MAX(U1068,B1069),B1069))</f>
        <v>21283.4715999416</v>
      </c>
      <c r="V1069" s="9" t="n">
        <f aca="false">IF(T1069=0,"",B1069/U1069-1)</f>
        <v>-0.197729136580272</v>
      </c>
      <c r="W1069" s="8" t="n">
        <f aca="false">IF(T1069=0,"",IF(T1068=T1069,MAX(W1068,F1069),F1069))</f>
        <v>4572.35638695126</v>
      </c>
      <c r="X1069" s="9" t="n">
        <f aca="false">IF(T1069=0,"",F1069/W1069-1)</f>
        <v>-0.0804221956096746</v>
      </c>
    </row>
    <row r="1070" customFormat="false" ht="15" hidden="false" customHeight="false" outlineLevel="0" collapsed="false">
      <c r="A1070" s="5" t="n">
        <v>44898</v>
      </c>
      <c r="B1070" s="6" t="n">
        <v>16899.5073831093</v>
      </c>
      <c r="C1070" s="7" t="n">
        <v>5355.976695</v>
      </c>
      <c r="D1070" s="0" t="n">
        <f aca="false">INT((ROW()-3)/30)</f>
        <v>35</v>
      </c>
      <c r="E1070" s="0" t="n">
        <f aca="false">2+30*D1070</f>
        <v>1052</v>
      </c>
      <c r="F1070" s="8" t="n">
        <f aca="false">INDEX($F:$F,$E1070)*(2*B1070/INDEX($B:$B,$E1070)-C1070/INDEX($C:$C,$E1070))</f>
        <v>4198.2395562083</v>
      </c>
      <c r="G1070" s="9" t="n">
        <f aca="false">B1070/B1069-1</f>
        <v>-0.0102840779836676</v>
      </c>
      <c r="H1070" s="9" t="n">
        <f aca="false">F1070/F1069-1</f>
        <v>-0.00152162726864158</v>
      </c>
      <c r="I1070" s="9" t="n">
        <f aca="false">LN(B1070/B1069)</f>
        <v>-0.0103373244890508</v>
      </c>
      <c r="J1070" s="9" t="n">
        <f aca="false">LN(F1070/F1069)</f>
        <v>-0.00152278611912209</v>
      </c>
      <c r="K1070" s="9" t="n">
        <f aca="false">F1070/F1063-1</f>
        <v>0.0101870760368199</v>
      </c>
      <c r="L1070" s="9" t="n">
        <f aca="false">F1070/F1040-1</f>
        <v>-0.0635420082363665</v>
      </c>
      <c r="M1070" s="9" t="n">
        <f aca="false">B1070/B1063-1</f>
        <v>0.0274105360412373</v>
      </c>
      <c r="N1070" s="9" t="n">
        <f aca="false">B1070/B1040-1</f>
        <v>-0.163312488605544</v>
      </c>
      <c r="O1070" s="8" t="n">
        <f aca="false">MAX(O1069,F1070)</f>
        <v>5645.35730015574</v>
      </c>
      <c r="P1070" s="9" t="n">
        <f aca="false">F1070/O1070-1</f>
        <v>-0.256337671294519</v>
      </c>
      <c r="Q1070" s="8" t="n">
        <f aca="false">MAX(Q1069,B1070)</f>
        <v>67541.7555081824</v>
      </c>
      <c r="R1070" s="9" t="n">
        <f aca="false">B1070/Q1070-1</f>
        <v>-0.749791706538306</v>
      </c>
      <c r="S1070" s="9" t="n">
        <f aca="false">B1070/INDEX($B:$B,$E1070)-1</f>
        <v>0.00260528330099752</v>
      </c>
      <c r="T1070" s="0" t="n">
        <f aca="false">IF(AND($A1070&gt;=CrashTest!$B$3,$A1070&lt;=CrashTest!$C$3),1,IF(AND($A1070&gt;=CrashTest!$B$4,$A1070&lt;=CrashTest!$C$4),2,IF(AND($A1070&gt;=CrashTest!$B$5,$A1070&lt;=CrashTest!$C$5),3,IF(AND($A1070&gt;=CrashTest!$B$6,$A1070&lt;=CrashTest!$C$6),4,IF(AND($A1070&gt;=CrashTest!$B$7,$A1070&lt;=CrashTest!$C$7),5,0)))))</f>
        <v>4</v>
      </c>
      <c r="U1070" s="8" t="n">
        <f aca="false">IF(T1070=0,"",IF(T1069=T1070,MAX(U1069,B1070),B1070))</f>
        <v>21283.4715999416</v>
      </c>
      <c r="V1070" s="9" t="n">
        <f aca="false">IF(T1070=0,"",B1070/U1070-1)</f>
        <v>-0.205979752703705</v>
      </c>
      <c r="W1070" s="8" t="n">
        <f aca="false">IF(T1070=0,"",IF(T1069=T1070,MAX(W1069,F1070),F1070))</f>
        <v>4572.35638695126</v>
      </c>
      <c r="X1070" s="9" t="n">
        <f aca="false">IF(T1070=0,"",F1070/W1070-1)</f>
        <v>-0.0818214502724725</v>
      </c>
    </row>
    <row r="1071" customFormat="false" ht="15" hidden="false" customHeight="false" outlineLevel="0" collapsed="false">
      <c r="A1071" s="5" t="n">
        <v>44899</v>
      </c>
      <c r="B1071" s="6" t="n">
        <v>17121.7149824664</v>
      </c>
      <c r="C1071" s="7" t="n">
        <v>5463.537793</v>
      </c>
      <c r="D1071" s="0" t="n">
        <f aca="false">INT((ROW()-3)/30)</f>
        <v>35</v>
      </c>
      <c r="E1071" s="0" t="n">
        <f aca="false">2+30*D1071</f>
        <v>1052</v>
      </c>
      <c r="F1071" s="8" t="n">
        <f aca="false">INDEX($F:$F,$E1071)*(2*B1071/INDEX($B:$B,$E1071)-C1071/INDEX($C:$C,$E1071))</f>
        <v>4224.52625303655</v>
      </c>
      <c r="G1071" s="9" t="n">
        <f aca="false">B1071/B1070-1</f>
        <v>0.0131487619325041</v>
      </c>
      <c r="H1071" s="9" t="n">
        <f aca="false">F1071/F1070-1</f>
        <v>0.00626136181042125</v>
      </c>
      <c r="I1071" s="9" t="n">
        <f aca="false">LN(B1071/B1070)</f>
        <v>0.0130630673302352</v>
      </c>
      <c r="J1071" s="9" t="n">
        <f aca="false">LN(F1071/F1070)</f>
        <v>0.00624184092706069</v>
      </c>
      <c r="K1071" s="9" t="n">
        <f aca="false">F1071/F1064-1</f>
        <v>0.0155015208910181</v>
      </c>
      <c r="L1071" s="9" t="n">
        <f aca="false">F1071/F1041-1</f>
        <v>-0.0733867389514348</v>
      </c>
      <c r="M1071" s="9" t="n">
        <f aca="false">B1071/B1064-1</f>
        <v>0.0417158226720042</v>
      </c>
      <c r="N1071" s="9" t="n">
        <f aca="false">B1071/B1041-1</f>
        <v>-0.1907398604537</v>
      </c>
      <c r="O1071" s="8" t="n">
        <f aca="false">MAX(O1070,F1071)</f>
        <v>5645.35730015574</v>
      </c>
      <c r="P1071" s="9" t="n">
        <f aca="false">F1071/O1071-1</f>
        <v>-0.251681332389714</v>
      </c>
      <c r="Q1071" s="8" t="n">
        <f aca="false">MAX(Q1070,B1071)</f>
        <v>67541.7555081824</v>
      </c>
      <c r="R1071" s="9" t="n">
        <f aca="false">B1071/Q1071-1</f>
        <v>-0.74650177725404</v>
      </c>
      <c r="S1071" s="9" t="n">
        <f aca="false">B1071/INDEX($B:$B,$E1071)-1</f>
        <v>0.0157883014833933</v>
      </c>
      <c r="T1071" s="0" t="n">
        <f aca="false">IF(AND($A1071&gt;=CrashTest!$B$3,$A1071&lt;=CrashTest!$C$3),1,IF(AND($A1071&gt;=CrashTest!$B$4,$A1071&lt;=CrashTest!$C$4),2,IF(AND($A1071&gt;=CrashTest!$B$5,$A1071&lt;=CrashTest!$C$5),3,IF(AND($A1071&gt;=CrashTest!$B$6,$A1071&lt;=CrashTest!$C$6),4,IF(AND($A1071&gt;=CrashTest!$B$7,$A1071&lt;=CrashTest!$C$7),5,0)))))</f>
        <v>4</v>
      </c>
      <c r="U1071" s="8" t="n">
        <f aca="false">IF(T1071=0,"",IF(T1070=T1071,MAX(U1070,B1071),B1071))</f>
        <v>21283.4715999416</v>
      </c>
      <c r="V1071" s="9" t="n">
        <f aca="false">IF(T1071=0,"",B1071/U1071-1)</f>
        <v>-0.195539369502418</v>
      </c>
      <c r="W1071" s="8" t="n">
        <f aca="false">IF(T1071=0,"",IF(T1070=T1071,MAX(W1070,F1071),F1071))</f>
        <v>4572.35638695126</v>
      </c>
      <c r="X1071" s="9" t="n">
        <f aca="false">IF(T1071=0,"",F1071/W1071-1)</f>
        <v>-0.0760724021660606</v>
      </c>
    </row>
    <row r="1072" customFormat="false" ht="15" hidden="false" customHeight="false" outlineLevel="0" collapsed="false">
      <c r="A1072" s="5" t="n">
        <v>44900</v>
      </c>
      <c r="B1072" s="6" t="n">
        <v>16961.3517866745</v>
      </c>
      <c r="C1072" s="7" t="n">
        <v>5392.563696</v>
      </c>
      <c r="D1072" s="0" t="n">
        <f aca="false">INT((ROW()-3)/30)</f>
        <v>35</v>
      </c>
      <c r="E1072" s="0" t="n">
        <f aca="false">2+30*D1072</f>
        <v>1052</v>
      </c>
      <c r="F1072" s="8" t="n">
        <f aca="false">INDEX($F:$F,$E1072)*(2*B1072/INDEX($B:$B,$E1072)-C1072/INDEX($C:$C,$E1072))</f>
        <v>4200.37724324057</v>
      </c>
      <c r="G1072" s="9" t="n">
        <f aca="false">B1072/B1071-1</f>
        <v>-0.00936607086124974</v>
      </c>
      <c r="H1072" s="9" t="n">
        <f aca="false">F1072/F1071-1</f>
        <v>-0.00571638293846932</v>
      </c>
      <c r="I1072" s="9" t="n">
        <f aca="false">LN(B1072/B1071)</f>
        <v>-0.0094102083154736</v>
      </c>
      <c r="J1072" s="9" t="n">
        <f aca="false">LN(F1072/F1071)</f>
        <v>-0.00573278398840571</v>
      </c>
      <c r="K1072" s="9" t="n">
        <f aca="false">F1072/F1065-1</f>
        <v>0.0153875247170632</v>
      </c>
      <c r="L1072" s="9" t="n">
        <f aca="false">F1072/F1042-1</f>
        <v>-0.0802904372606162</v>
      </c>
      <c r="M1072" s="9" t="n">
        <f aca="false">B1072/B1065-1</f>
        <v>0.0461845249269559</v>
      </c>
      <c r="N1072" s="9" t="n">
        <f aca="false">B1072/B1042-1</f>
        <v>-0.203074004772744</v>
      </c>
      <c r="O1072" s="8" t="n">
        <f aca="false">MAX(O1071,F1072)</f>
        <v>5645.35730015574</v>
      </c>
      <c r="P1072" s="9" t="n">
        <f aca="false">F1072/O1072-1</f>
        <v>-0.25595900845378</v>
      </c>
      <c r="Q1072" s="8" t="n">
        <f aca="false">MAX(Q1071,B1072)</f>
        <v>67541.7555081824</v>
      </c>
      <c r="R1072" s="9" t="n">
        <f aca="false">B1072/Q1072-1</f>
        <v>-0.748876059571479</v>
      </c>
      <c r="S1072" s="9" t="n">
        <f aca="false">B1072/INDEX($B:$B,$E1072)-1</f>
        <v>0.00627435627167139</v>
      </c>
      <c r="T1072" s="0" t="n">
        <f aca="false">IF(AND($A1072&gt;=CrashTest!$B$3,$A1072&lt;=CrashTest!$C$3),1,IF(AND($A1072&gt;=CrashTest!$B$4,$A1072&lt;=CrashTest!$C$4),2,IF(AND($A1072&gt;=CrashTest!$B$5,$A1072&lt;=CrashTest!$C$5),3,IF(AND($A1072&gt;=CrashTest!$B$6,$A1072&lt;=CrashTest!$C$6),4,IF(AND($A1072&gt;=CrashTest!$B$7,$A1072&lt;=CrashTest!$C$7),5,0)))))</f>
        <v>4</v>
      </c>
      <c r="U1072" s="8" t="n">
        <f aca="false">IF(T1072=0,"",IF(T1071=T1072,MAX(U1071,B1072),B1072))</f>
        <v>21283.4715999416</v>
      </c>
      <c r="V1072" s="9" t="n">
        <f aca="false">IF(T1072=0,"",B1072/U1072-1)</f>
        <v>-0.203074004772744</v>
      </c>
      <c r="W1072" s="8" t="n">
        <f aca="false">IF(T1072=0,"",IF(T1071=T1072,MAX(W1071,F1072),F1072))</f>
        <v>4572.35638695126</v>
      </c>
      <c r="X1072" s="9" t="n">
        <f aca="false">IF(T1072=0,"",F1072/W1072-1)</f>
        <v>-0.0813539261226995</v>
      </c>
    </row>
    <row r="1073" customFormat="false" ht="15" hidden="false" customHeight="false" outlineLevel="0" collapsed="false">
      <c r="A1073" s="5" t="n">
        <v>44901</v>
      </c>
      <c r="B1073" s="6" t="n">
        <v>17070.5158281707</v>
      </c>
      <c r="C1073" s="7" t="n">
        <v>5448.596108</v>
      </c>
      <c r="D1073" s="0" t="n">
        <f aca="false">INT((ROW()-3)/30)</f>
        <v>35</v>
      </c>
      <c r="E1073" s="0" t="n">
        <f aca="false">2+30*D1073</f>
        <v>1052</v>
      </c>
      <c r="F1073" s="8" t="n">
        <f aca="false">INDEX($F:$F,$E1073)*(2*B1073/INDEX($B:$B,$E1073)-C1073/INDEX($C:$C,$E1073))</f>
        <v>4210.80672096573</v>
      </c>
      <c r="G1073" s="9" t="n">
        <f aca="false">B1073/B1072-1</f>
        <v>0.00643604606927406</v>
      </c>
      <c r="H1073" s="9" t="n">
        <f aca="false">F1073/F1072-1</f>
        <v>0.00248298596083063</v>
      </c>
      <c r="I1073" s="9" t="n">
        <f aca="false">LN(B1073/B1072)</f>
        <v>0.00641542316411981</v>
      </c>
      <c r="J1073" s="9" t="n">
        <f aca="false">LN(F1073/F1072)</f>
        <v>0.00247990844442378</v>
      </c>
      <c r="K1073" s="9" t="n">
        <f aca="false">F1073/F1066-1</f>
        <v>0.0135049215266128</v>
      </c>
      <c r="L1073" s="9" t="n">
        <f aca="false">F1073/F1043-1</f>
        <v>-0.07907294081829</v>
      </c>
      <c r="M1073" s="9" t="n">
        <f aca="false">B1073/B1066-1</f>
        <v>0.0381607737701852</v>
      </c>
      <c r="N1073" s="9" t="n">
        <f aca="false">B1073/B1043-1</f>
        <v>-0.18505388154563</v>
      </c>
      <c r="O1073" s="8" t="n">
        <f aca="false">MAX(O1072,F1073)</f>
        <v>5645.35730015574</v>
      </c>
      <c r="P1073" s="9" t="n">
        <f aca="false">F1073/O1073-1</f>
        <v>-0.254111565117488</v>
      </c>
      <c r="Q1073" s="8" t="n">
        <f aca="false">MAX(Q1072,B1073)</f>
        <v>67541.7555081824</v>
      </c>
      <c r="R1073" s="9" t="n">
        <f aca="false">B1073/Q1073-1</f>
        <v>-0.747259814321784</v>
      </c>
      <c r="S1073" s="9" t="n">
        <f aca="false">B1073/INDEX($B:$B,$E1073)-1</f>
        <v>0.012750784386965</v>
      </c>
      <c r="T1073" s="0" t="n">
        <f aca="false">IF(AND($A1073&gt;=CrashTest!$B$3,$A1073&lt;=CrashTest!$C$3),1,IF(AND($A1073&gt;=CrashTest!$B$4,$A1073&lt;=CrashTest!$C$4),2,IF(AND($A1073&gt;=CrashTest!$B$5,$A1073&lt;=CrashTest!$C$5),3,IF(AND($A1073&gt;=CrashTest!$B$6,$A1073&lt;=CrashTest!$C$6),4,IF(AND($A1073&gt;=CrashTest!$B$7,$A1073&lt;=CrashTest!$C$7),5,0)))))</f>
        <v>4</v>
      </c>
      <c r="U1073" s="8" t="n">
        <f aca="false">IF(T1073=0,"",IF(T1072=T1073,MAX(U1072,B1073),B1073))</f>
        <v>21283.4715999416</v>
      </c>
      <c r="V1073" s="9" t="n">
        <f aca="false">IF(T1073=0,"",B1073/U1073-1)</f>
        <v>-0.197944952353659</v>
      </c>
      <c r="W1073" s="8" t="n">
        <f aca="false">IF(T1073=0,"",IF(T1072=T1073,MAX(W1072,F1073),F1073))</f>
        <v>4572.35638695126</v>
      </c>
      <c r="X1073" s="9" t="n">
        <f aca="false">IF(T1073=0,"",F1073/W1073-1)</f>
        <v>-0.07907294081829</v>
      </c>
    </row>
    <row r="1074" customFormat="false" ht="15" hidden="false" customHeight="false" outlineLevel="0" collapsed="false">
      <c r="A1074" s="5" t="n">
        <v>44902</v>
      </c>
      <c r="B1074" s="6" t="n">
        <v>16848.2518243717</v>
      </c>
      <c r="C1074" s="7" t="n">
        <v>5334.576364</v>
      </c>
      <c r="D1074" s="0" t="n">
        <f aca="false">INT((ROW()-3)/30)</f>
        <v>35</v>
      </c>
      <c r="E1074" s="0" t="n">
        <f aca="false">2+30*D1074</f>
        <v>1052</v>
      </c>
      <c r="F1074" s="8" t="n">
        <f aca="false">INDEX($F:$F,$E1074)*(2*B1074/INDEX($B:$B,$E1074)-C1074/INDEX($C:$C,$E1074))</f>
        <v>4189.52085959273</v>
      </c>
      <c r="G1074" s="9" t="n">
        <f aca="false">B1074/B1073-1</f>
        <v>-0.0130203449055833</v>
      </c>
      <c r="H1074" s="9" t="n">
        <f aca="false">F1074/F1073-1</f>
        <v>-0.00505505542845797</v>
      </c>
      <c r="I1074" s="9" t="n">
        <f aca="false">LN(B1074/B1073)</f>
        <v>-0.0131058526340351</v>
      </c>
      <c r="J1074" s="9" t="n">
        <f aca="false">LN(F1074/F1073)</f>
        <v>-0.00506787544332326</v>
      </c>
      <c r="K1074" s="9" t="n">
        <f aca="false">F1074/F1067-1</f>
        <v>-0.00765058941358454</v>
      </c>
      <c r="L1074" s="9" t="n">
        <f aca="false">F1074/F1044-1</f>
        <v>-0.073982728423853</v>
      </c>
      <c r="M1074" s="9" t="n">
        <f aca="false">B1074/B1067-1</f>
        <v>-0.0191330736089852</v>
      </c>
      <c r="N1074" s="9" t="n">
        <f aca="false">B1074/B1044-1</f>
        <v>-0.18087373973699</v>
      </c>
      <c r="O1074" s="8" t="n">
        <f aca="false">MAX(O1073,F1074)</f>
        <v>5645.35730015574</v>
      </c>
      <c r="P1074" s="9" t="n">
        <f aca="false">F1074/O1074-1</f>
        <v>-0.257882072499265</v>
      </c>
      <c r="Q1074" s="8" t="n">
        <f aca="false">MAX(Q1073,B1074)</f>
        <v>67541.7555081824</v>
      </c>
      <c r="R1074" s="9" t="n">
        <f aca="false">B1074/Q1074-1</f>
        <v>-0.750550578710815</v>
      </c>
      <c r="S1074" s="9" t="n">
        <f aca="false">B1074/INDEX($B:$B,$E1074)-1</f>
        <v>-0.000435580129153457</v>
      </c>
      <c r="T1074" s="0" t="n">
        <f aca="false">IF(AND($A1074&gt;=CrashTest!$B$3,$A1074&lt;=CrashTest!$C$3),1,IF(AND($A1074&gt;=CrashTest!$B$4,$A1074&lt;=CrashTest!$C$4),2,IF(AND($A1074&gt;=CrashTest!$B$5,$A1074&lt;=CrashTest!$C$5),3,IF(AND($A1074&gt;=CrashTest!$B$6,$A1074&lt;=CrashTest!$C$6),4,IF(AND($A1074&gt;=CrashTest!$B$7,$A1074&lt;=CrashTest!$C$7),5,0)))))</f>
        <v>4</v>
      </c>
      <c r="U1074" s="8" t="n">
        <f aca="false">IF(T1074=0,"",IF(T1073=T1074,MAX(U1073,B1074),B1074))</f>
        <v>21283.4715999416</v>
      </c>
      <c r="V1074" s="9" t="n">
        <f aca="false">IF(T1074=0,"",B1074/U1074-1)</f>
        <v>-0.208387985707279</v>
      </c>
      <c r="W1074" s="8" t="n">
        <f aca="false">IF(T1074=0,"",IF(T1073=T1074,MAX(W1073,F1074),F1074))</f>
        <v>4572.35638695126</v>
      </c>
      <c r="X1074" s="9" t="n">
        <f aca="false">IF(T1074=0,"",F1074/W1074-1)</f>
        <v>-0.0837282781480203</v>
      </c>
    </row>
    <row r="1075" customFormat="false" ht="15" hidden="false" customHeight="false" outlineLevel="0" collapsed="false">
      <c r="A1075" s="5" t="n">
        <v>44903</v>
      </c>
      <c r="B1075" s="6" t="n">
        <v>17231.4563223261</v>
      </c>
      <c r="C1075" s="7" t="n">
        <v>5507.571147</v>
      </c>
      <c r="D1075" s="0" t="n">
        <f aca="false">INT((ROW()-3)/30)</f>
        <v>35</v>
      </c>
      <c r="E1075" s="0" t="n">
        <f aca="false">2+30*D1075</f>
        <v>1052</v>
      </c>
      <c r="F1075" s="8" t="n">
        <f aca="false">INDEX($F:$F,$E1075)*(2*B1075/INDEX($B:$B,$E1075)-C1075/INDEX($C:$C,$E1075))</f>
        <v>4244.5841892797</v>
      </c>
      <c r="G1075" s="9" t="n">
        <f aca="false">B1075/B1074-1</f>
        <v>0.0227444664258922</v>
      </c>
      <c r="H1075" s="9" t="n">
        <f aca="false">F1075/F1074-1</f>
        <v>0.0131431090886904</v>
      </c>
      <c r="I1075" s="9" t="n">
        <f aca="false">LN(B1075/B1074)</f>
        <v>0.0224896673271729</v>
      </c>
      <c r="J1075" s="9" t="n">
        <f aca="false">LN(F1075/F1074)</f>
        <v>0.0130574878341177</v>
      </c>
      <c r="K1075" s="9" t="n">
        <f aca="false">F1075/F1068-1</f>
        <v>0.0124521936661586</v>
      </c>
      <c r="L1075" s="9" t="n">
        <f aca="false">F1075/F1045-1</f>
        <v>-0.0199480665039288</v>
      </c>
      <c r="M1075" s="9" t="n">
        <f aca="false">B1075/B1068-1</f>
        <v>0.0159282984596121</v>
      </c>
      <c r="N1075" s="9" t="n">
        <f aca="false">B1075/B1045-1</f>
        <v>-0.0696245801544123</v>
      </c>
      <c r="O1075" s="8" t="n">
        <f aca="false">MAX(O1074,F1075)</f>
        <v>5645.35730015574</v>
      </c>
      <c r="P1075" s="9" t="n">
        <f aca="false">F1075/O1075-1</f>
        <v>-0.24812833562145</v>
      </c>
      <c r="Q1075" s="8" t="n">
        <f aca="false">MAX(Q1074,B1075)</f>
        <v>67541.7555081824</v>
      </c>
      <c r="R1075" s="9" t="n">
        <f aca="false">B1075/Q1075-1</f>
        <v>-0.744876984723345</v>
      </c>
      <c r="S1075" s="9" t="n">
        <f aca="false">B1075/INDEX($B:$B,$E1075)-1</f>
        <v>0.0222989792591155</v>
      </c>
      <c r="T1075" s="0" t="n">
        <f aca="false">IF(AND($A1075&gt;=CrashTest!$B$3,$A1075&lt;=CrashTest!$C$3),1,IF(AND($A1075&gt;=CrashTest!$B$4,$A1075&lt;=CrashTest!$C$4),2,IF(AND($A1075&gt;=CrashTest!$B$5,$A1075&lt;=CrashTest!$C$5),3,IF(AND($A1075&gt;=CrashTest!$B$6,$A1075&lt;=CrashTest!$C$6),4,IF(AND($A1075&gt;=CrashTest!$B$7,$A1075&lt;=CrashTest!$C$7),5,0)))))</f>
        <v>4</v>
      </c>
      <c r="U1075" s="8" t="n">
        <f aca="false">IF(T1075=0,"",IF(T1074=T1075,MAX(U1074,B1075),B1075))</f>
        <v>21283.4715999416</v>
      </c>
      <c r="V1075" s="9" t="n">
        <f aca="false">IF(T1075=0,"",B1075/U1075-1)</f>
        <v>-0.190383192825865</v>
      </c>
      <c r="W1075" s="8" t="n">
        <f aca="false">IF(T1075=0,"",IF(T1074=T1075,MAX(W1074,F1075),F1075))</f>
        <v>4572.35638695126</v>
      </c>
      <c r="X1075" s="9" t="n">
        <f aca="false">IF(T1075=0,"",F1075/W1075-1)</f>
        <v>-0.0716856189528375</v>
      </c>
    </row>
    <row r="1076" customFormat="false" ht="15" hidden="false" customHeight="false" outlineLevel="0" collapsed="false">
      <c r="A1076" s="5" t="n">
        <v>44904</v>
      </c>
      <c r="B1076" s="6" t="n">
        <v>17136.1490008767</v>
      </c>
      <c r="C1076" s="7" t="n">
        <v>5460.426088</v>
      </c>
      <c r="D1076" s="0" t="n">
        <f aca="false">INT((ROW()-3)/30)</f>
        <v>35</v>
      </c>
      <c r="E1076" s="0" t="n">
        <f aca="false">2+30*D1076</f>
        <v>1052</v>
      </c>
      <c r="F1076" s="8" t="n">
        <f aca="false">INDEX($F:$F,$E1076)*(2*B1076/INDEX($B:$B,$E1076)-C1076/INDEX($C:$C,$E1076))</f>
        <v>4234.09663025197</v>
      </c>
      <c r="G1076" s="9" t="n">
        <f aca="false">B1076/B1075-1</f>
        <v>-0.00553100792333572</v>
      </c>
      <c r="H1076" s="9" t="n">
        <f aca="false">F1076/F1075-1</f>
        <v>-0.00247080952103906</v>
      </c>
      <c r="I1076" s="9" t="n">
        <f aca="false">LN(B1076/B1075)</f>
        <v>-0.00554636058428929</v>
      </c>
      <c r="J1076" s="9" t="n">
        <f aca="false">LN(F1076/F1075)</f>
        <v>-0.00247386700823436</v>
      </c>
      <c r="K1076" s="9" t="n">
        <f aca="false">F1076/F1069-1</f>
        <v>0.00700635510651515</v>
      </c>
      <c r="L1076" s="9" t="n">
        <f aca="false">F1076/F1046-1</f>
        <v>0.021302465112325</v>
      </c>
      <c r="M1076" s="9" t="n">
        <f aca="false">B1076/B1069-1</f>
        <v>0.00357478615992179</v>
      </c>
      <c r="N1076" s="9" t="n">
        <f aca="false">B1076/B1046-1</f>
        <v>0.0874370002572469</v>
      </c>
      <c r="O1076" s="8" t="n">
        <f aca="false">MAX(O1075,F1076)</f>
        <v>5645.35730015574</v>
      </c>
      <c r="P1076" s="9" t="n">
        <f aca="false">F1076/O1076-1</f>
        <v>-0.249986067288396</v>
      </c>
      <c r="Q1076" s="8" t="n">
        <f aca="false">MAX(Q1075,B1076)</f>
        <v>67541.7555081824</v>
      </c>
      <c r="R1076" s="9" t="n">
        <f aca="false">B1076/Q1076-1</f>
        <v>-0.746288072142266</v>
      </c>
      <c r="S1076" s="9" t="n">
        <f aca="false">B1076/INDEX($B:$B,$E1076)-1</f>
        <v>0.0166446355048153</v>
      </c>
      <c r="T1076" s="0" t="n">
        <f aca="false">IF(AND($A1076&gt;=CrashTest!$B$3,$A1076&lt;=CrashTest!$C$3),1,IF(AND($A1076&gt;=CrashTest!$B$4,$A1076&lt;=CrashTest!$C$4),2,IF(AND($A1076&gt;=CrashTest!$B$5,$A1076&lt;=CrashTest!$C$5),3,IF(AND($A1076&gt;=CrashTest!$B$6,$A1076&lt;=CrashTest!$C$6),4,IF(AND($A1076&gt;=CrashTest!$B$7,$A1076&lt;=CrashTest!$C$7),5,0)))))</f>
        <v>4</v>
      </c>
      <c r="U1076" s="8" t="n">
        <f aca="false">IF(T1076=0,"",IF(T1075=T1076,MAX(U1075,B1076),B1076))</f>
        <v>21283.4715999416</v>
      </c>
      <c r="V1076" s="9" t="n">
        <f aca="false">IF(T1076=0,"",B1076/U1076-1)</f>
        <v>-0.194861189801211</v>
      </c>
      <c r="W1076" s="8" t="n">
        <f aca="false">IF(T1076=0,"",IF(T1075=T1076,MAX(W1075,F1076),F1076))</f>
        <v>4572.35638695126</v>
      </c>
      <c r="X1076" s="9" t="n">
        <f aca="false">IF(T1076=0,"",F1076/W1076-1)</f>
        <v>-0.0739793069640464</v>
      </c>
    </row>
    <row r="1077" customFormat="false" ht="15" hidden="false" customHeight="false" outlineLevel="0" collapsed="false">
      <c r="A1077" s="5" t="n">
        <v>44905</v>
      </c>
      <c r="B1077" s="6" t="n">
        <v>17124.2146797195</v>
      </c>
      <c r="C1077" s="7" t="n">
        <v>5455.283138</v>
      </c>
      <c r="D1077" s="0" t="n">
        <f aca="false">INT((ROW()-3)/30)</f>
        <v>35</v>
      </c>
      <c r="E1077" s="0" t="n">
        <f aca="false">2+30*D1077</f>
        <v>1052</v>
      </c>
      <c r="F1077" s="8" t="n">
        <f aca="false">INDEX($F:$F,$E1077)*(2*B1077/INDEX($B:$B,$E1077)-C1077/INDEX($C:$C,$E1077))</f>
        <v>4232.1912334603</v>
      </c>
      <c r="G1077" s="9" t="n">
        <f aca="false">B1077/B1076-1</f>
        <v>-0.000696441257402203</v>
      </c>
      <c r="H1077" s="9" t="n">
        <f aca="false">F1077/F1076-1</f>
        <v>-0.000450012590184401</v>
      </c>
      <c r="I1077" s="9" t="n">
        <f aca="false">LN(B1077/B1076)</f>
        <v>-0.000696683885271955</v>
      </c>
      <c r="J1077" s="9" t="n">
        <f aca="false">LN(F1077/F1076)</f>
        <v>-0.000450113876237869</v>
      </c>
      <c r="K1077" s="9" t="n">
        <f aca="false">F1077/F1070-1</f>
        <v>0.00808712242296683</v>
      </c>
      <c r="L1077" s="9" t="n">
        <f aca="false">F1077/F1047-1</f>
        <v>-0.0101844031538778</v>
      </c>
      <c r="M1077" s="9" t="n">
        <f aca="false">B1077/B1070-1</f>
        <v>0.0132966773241443</v>
      </c>
      <c r="N1077" s="9" t="n">
        <f aca="false">B1077/B1047-1</f>
        <v>-0.0237918178391485</v>
      </c>
      <c r="O1077" s="8" t="n">
        <f aca="false">MAX(O1076,F1077)</f>
        <v>5645.35730015574</v>
      </c>
      <c r="P1077" s="9" t="n">
        <f aca="false">F1077/O1077-1</f>
        <v>-0.25032358300093</v>
      </c>
      <c r="Q1077" s="8" t="n">
        <f aca="false">MAX(Q1076,B1077)</f>
        <v>67541.7555081824</v>
      </c>
      <c r="R1077" s="9" t="n">
        <f aca="false">B1077/Q1077-1</f>
        <v>-0.746464767596321</v>
      </c>
      <c r="S1077" s="9" t="n">
        <f aca="false">B1077/INDEX($B:$B,$E1077)-1</f>
        <v>0.0159366022365333</v>
      </c>
      <c r="T1077" s="0" t="n">
        <f aca="false">IF(AND($A1077&gt;=CrashTest!$B$3,$A1077&lt;=CrashTest!$C$3),1,IF(AND($A1077&gt;=CrashTest!$B$4,$A1077&lt;=CrashTest!$C$4),2,IF(AND($A1077&gt;=CrashTest!$B$5,$A1077&lt;=CrashTest!$C$5),3,IF(AND($A1077&gt;=CrashTest!$B$6,$A1077&lt;=CrashTest!$C$6),4,IF(AND($A1077&gt;=CrashTest!$B$7,$A1077&lt;=CrashTest!$C$7),5,0)))))</f>
        <v>4</v>
      </c>
      <c r="U1077" s="8" t="n">
        <f aca="false">IF(T1077=0,"",IF(T1076=T1077,MAX(U1076,B1077),B1077))</f>
        <v>21283.4715999416</v>
      </c>
      <c r="V1077" s="9" t="n">
        <f aca="false">IF(T1077=0,"",B1077/U1077-1)</f>
        <v>-0.195421921686569</v>
      </c>
      <c r="W1077" s="8" t="n">
        <f aca="false">IF(T1077=0,"",IF(T1076=T1077,MAX(W1076,F1077),F1077))</f>
        <v>4572.35638695126</v>
      </c>
      <c r="X1077" s="9" t="n">
        <f aca="false">IF(T1077=0,"",F1077/W1077-1)</f>
        <v>-0.0743960279346839</v>
      </c>
    </row>
    <row r="1078" customFormat="false" ht="15" hidden="false" customHeight="false" outlineLevel="0" collapsed="false">
      <c r="A1078" s="5" t="n">
        <v>44906</v>
      </c>
      <c r="B1078" s="6" t="n">
        <v>17094.3606592636</v>
      </c>
      <c r="C1078" s="7" t="n">
        <v>5437.488484</v>
      </c>
      <c r="D1078" s="0" t="n">
        <f aca="false">INT((ROW()-3)/30)</f>
        <v>35</v>
      </c>
      <c r="E1078" s="0" t="n">
        <f aca="false">2+30*D1078</f>
        <v>1052</v>
      </c>
      <c r="F1078" s="8" t="n">
        <f aca="false">INDEX($F:$F,$E1078)*(2*B1078/INDEX($B:$B,$E1078)-C1078/INDEX($C:$C,$E1078))</f>
        <v>4231.26293511955</v>
      </c>
      <c r="G1078" s="9" t="n">
        <f aca="false">B1078/B1077-1</f>
        <v>-0.00174338041272371</v>
      </c>
      <c r="H1078" s="9" t="n">
        <f aca="false">F1078/F1077-1</f>
        <v>-0.0002193422483866</v>
      </c>
      <c r="I1078" s="9" t="n">
        <f aca="false">LN(B1078/B1077)</f>
        <v>-0.00174490186893055</v>
      </c>
      <c r="J1078" s="9" t="n">
        <f aca="false">LN(F1078/F1077)</f>
        <v>-0.000219366307415736</v>
      </c>
      <c r="K1078" s="9" t="n">
        <f aca="false">F1078/F1071-1</f>
        <v>0.00159465977472961</v>
      </c>
      <c r="L1078" s="9" t="n">
        <f aca="false">F1078/F1048-1</f>
        <v>0.0106996711004841</v>
      </c>
      <c r="M1078" s="9" t="n">
        <f aca="false">B1078/B1071-1</f>
        <v>-0.00159763921025524</v>
      </c>
      <c r="N1078" s="9" t="n">
        <f aca="false">B1078/B1048-1</f>
        <v>0.0104930895190569</v>
      </c>
      <c r="O1078" s="8" t="n">
        <f aca="false">MAX(O1077,F1078)</f>
        <v>5645.35730015574</v>
      </c>
      <c r="P1078" s="9" t="n">
        <f aca="false">F1078/O1078-1</f>
        <v>-0.250488018711797</v>
      </c>
      <c r="Q1078" s="8" t="n">
        <f aca="false">MAX(Q1077,B1078)</f>
        <v>67541.7555081824</v>
      </c>
      <c r="R1078" s="9" t="n">
        <f aca="false">B1078/Q1078-1</f>
        <v>-0.746906775954429</v>
      </c>
      <c r="S1078" s="9" t="n">
        <f aca="false">B1078/INDEX($B:$B,$E1078)-1</f>
        <v>0.0141654382636249</v>
      </c>
      <c r="T1078" s="0" t="n">
        <f aca="false">IF(AND($A1078&gt;=CrashTest!$B$3,$A1078&lt;=CrashTest!$C$3),1,IF(AND($A1078&gt;=CrashTest!$B$4,$A1078&lt;=CrashTest!$C$4),2,IF(AND($A1078&gt;=CrashTest!$B$5,$A1078&lt;=CrashTest!$C$5),3,IF(AND($A1078&gt;=CrashTest!$B$6,$A1078&lt;=CrashTest!$C$6),4,IF(AND($A1078&gt;=CrashTest!$B$7,$A1078&lt;=CrashTest!$C$7),5,0)))))</f>
        <v>4</v>
      </c>
      <c r="U1078" s="8" t="n">
        <f aca="false">IF(T1078=0,"",IF(T1077=T1078,MAX(U1077,B1078),B1078))</f>
        <v>21283.4715999416</v>
      </c>
      <c r="V1078" s="9" t="n">
        <f aca="false">IF(T1078=0,"",B1078/U1078-1)</f>
        <v>-0.196824607348807</v>
      </c>
      <c r="W1078" s="8" t="n">
        <f aca="false">IF(T1078=0,"",IF(T1077=T1078,MAX(W1077,F1078),F1078))</f>
        <v>4572.35638695126</v>
      </c>
      <c r="X1078" s="9" t="n">
        <f aca="false">IF(T1078=0,"",F1078/W1078-1)</f>
        <v>-0.0745990519910322</v>
      </c>
    </row>
    <row r="1079" customFormat="false" ht="15" hidden="false" customHeight="false" outlineLevel="0" collapsed="false">
      <c r="A1079" s="5" t="n">
        <v>44907</v>
      </c>
      <c r="B1079" s="6" t="n">
        <v>17195.5249962011</v>
      </c>
      <c r="C1079" s="7" t="n">
        <v>5478.121241</v>
      </c>
      <c r="D1079" s="0" t="n">
        <f aca="false">INT((ROW()-3)/30)</f>
        <v>35</v>
      </c>
      <c r="E1079" s="0" t="n">
        <f aca="false">2+30*D1079</f>
        <v>1052</v>
      </c>
      <c r="F1079" s="8" t="n">
        <f aca="false">INDEX($F:$F,$E1079)*(2*B1079/INDEX($B:$B,$E1079)-C1079/INDEX($C:$C,$E1079))</f>
        <v>4249.72136943721</v>
      </c>
      <c r="G1079" s="9" t="n">
        <f aca="false">B1079/B1078-1</f>
        <v>0.00591799476763</v>
      </c>
      <c r="H1079" s="9" t="n">
        <f aca="false">F1079/F1078-1</f>
        <v>0.00436239359280966</v>
      </c>
      <c r="I1079" s="9" t="n">
        <f aca="false">LN(B1079/B1078)</f>
        <v>0.00590055221937006</v>
      </c>
      <c r="J1079" s="9" t="n">
        <f aca="false">LN(F1079/F1078)</f>
        <v>0.00435290593646698</v>
      </c>
      <c r="K1079" s="9" t="n">
        <f aca="false">F1079/F1072-1</f>
        <v>0.0117475463129046</v>
      </c>
      <c r="L1079" s="9" t="n">
        <f aca="false">F1079/F1049-1</f>
        <v>0.0136680502461306</v>
      </c>
      <c r="M1079" s="9" t="n">
        <f aca="false">B1079/B1072-1</f>
        <v>0.0138062822157004</v>
      </c>
      <c r="N1079" s="9" t="n">
        <f aca="false">B1079/B1049-1</f>
        <v>0.0252982043533643</v>
      </c>
      <c r="O1079" s="8" t="n">
        <f aca="false">MAX(O1078,F1079)</f>
        <v>5645.35730015574</v>
      </c>
      <c r="P1079" s="9" t="n">
        <f aca="false">F1079/O1079-1</f>
        <v>-0.247218352446891</v>
      </c>
      <c r="Q1079" s="8" t="n">
        <f aca="false">MAX(Q1078,B1079)</f>
        <v>67541.7555081824</v>
      </c>
      <c r="R1079" s="9" t="n">
        <f aca="false">B1079/Q1079-1</f>
        <v>-0.745408971578805</v>
      </c>
      <c r="S1079" s="9" t="n">
        <f aca="false">B1079/INDEX($B:$B,$E1079)-1</f>
        <v>0.0201672640207802</v>
      </c>
      <c r="T1079" s="0" t="n">
        <f aca="false">IF(AND($A1079&gt;=CrashTest!$B$3,$A1079&lt;=CrashTest!$C$3),1,IF(AND($A1079&gt;=CrashTest!$B$4,$A1079&lt;=CrashTest!$C$4),2,IF(AND($A1079&gt;=CrashTest!$B$5,$A1079&lt;=CrashTest!$C$5),3,IF(AND($A1079&gt;=CrashTest!$B$6,$A1079&lt;=CrashTest!$C$6),4,IF(AND($A1079&gt;=CrashTest!$B$7,$A1079&lt;=CrashTest!$C$7),5,0)))))</f>
        <v>4</v>
      </c>
      <c r="U1079" s="8" t="n">
        <f aca="false">IF(T1079=0,"",IF(T1078=T1079,MAX(U1078,B1079),B1079))</f>
        <v>21283.4715999416</v>
      </c>
      <c r="V1079" s="9" t="n">
        <f aca="false">IF(T1079=0,"",B1079/U1079-1)</f>
        <v>-0.192071419577609</v>
      </c>
      <c r="W1079" s="8" t="n">
        <f aca="false">IF(T1079=0,"",IF(T1078=T1079,MAX(W1078,F1079),F1079))</f>
        <v>4572.35638695126</v>
      </c>
      <c r="X1079" s="9" t="n">
        <f aca="false">IF(T1079=0,"",F1079/W1079-1)</f>
        <v>-0.070562088824658</v>
      </c>
    </row>
    <row r="1080" customFormat="false" ht="15" hidden="false" customHeight="false" outlineLevel="0" collapsed="false">
      <c r="A1080" s="5" t="n">
        <v>44908</v>
      </c>
      <c r="B1080" s="6" t="n">
        <v>17774.9166320865</v>
      </c>
      <c r="C1080" s="7" t="n">
        <v>5698.43837</v>
      </c>
      <c r="D1080" s="0" t="n">
        <f aca="false">INT((ROW()-3)/30)</f>
        <v>35</v>
      </c>
      <c r="E1080" s="0" t="n">
        <f aca="false">2+30*D1080</f>
        <v>1052</v>
      </c>
      <c r="F1080" s="8" t="n">
        <f aca="false">INDEX($F:$F,$E1080)*(2*B1080/INDEX($B:$B,$E1080)-C1080/INDEX($C:$C,$E1080))</f>
        <v>4365.08883429381</v>
      </c>
      <c r="G1080" s="9" t="n">
        <f aca="false">B1080/B1079-1</f>
        <v>0.0336943266351799</v>
      </c>
      <c r="H1080" s="9" t="n">
        <f aca="false">F1080/F1079-1</f>
        <v>0.0271470656138271</v>
      </c>
      <c r="I1080" s="9" t="n">
        <f aca="false">LN(B1080/B1079)</f>
        <v>0.0331391101716877</v>
      </c>
      <c r="J1080" s="9" t="n">
        <f aca="false">LN(F1080/F1079)</f>
        <v>0.0267851199288852</v>
      </c>
      <c r="K1080" s="9" t="n">
        <f aca="false">F1080/F1073-1</f>
        <v>0.0366395618587525</v>
      </c>
      <c r="L1080" s="9" t="n">
        <f aca="false">F1080/F1050-1</f>
        <v>0.0430525865164377</v>
      </c>
      <c r="M1080" s="9" t="n">
        <f aca="false">B1080/B1073-1</f>
        <v>0.0412641780134939</v>
      </c>
      <c r="N1080" s="9" t="n">
        <f aca="false">B1080/B1050-1</f>
        <v>0.0891160468562897</v>
      </c>
      <c r="O1080" s="8" t="n">
        <f aca="false">MAX(O1079,F1080)</f>
        <v>5645.35730015574</v>
      </c>
      <c r="P1080" s="9" t="n">
        <f aca="false">F1080/O1080-1</f>
        <v>-0.226782539667882</v>
      </c>
      <c r="Q1080" s="8" t="n">
        <f aca="false">MAX(Q1079,B1080)</f>
        <v>67541.7555081824</v>
      </c>
      <c r="R1080" s="9" t="n">
        <f aca="false">B1080/Q1080-1</f>
        <v>-0.736830698308794</v>
      </c>
      <c r="S1080" s="9" t="n">
        <f aca="false">B1080/INDEX($B:$B,$E1080)-1</f>
        <v>0.0545411130372142</v>
      </c>
      <c r="T1080" s="0" t="n">
        <f aca="false">IF(AND($A1080&gt;=CrashTest!$B$3,$A1080&lt;=CrashTest!$C$3),1,IF(AND($A1080&gt;=CrashTest!$B$4,$A1080&lt;=CrashTest!$C$4),2,IF(AND($A1080&gt;=CrashTest!$B$5,$A1080&lt;=CrashTest!$C$5),3,IF(AND($A1080&gt;=CrashTest!$B$6,$A1080&lt;=CrashTest!$C$6),4,IF(AND($A1080&gt;=CrashTest!$B$7,$A1080&lt;=CrashTest!$C$7),5,0)))))</f>
        <v>4</v>
      </c>
      <c r="U1080" s="8" t="n">
        <f aca="false">IF(T1080=0,"",IF(T1079=T1080,MAX(U1079,B1080),B1080))</f>
        <v>21283.4715999416</v>
      </c>
      <c r="V1080" s="9" t="n">
        <f aca="false">IF(T1080=0,"",B1080/U1080-1)</f>
        <v>-0.164848810090959</v>
      </c>
      <c r="W1080" s="8" t="n">
        <f aca="false">IF(T1080=0,"",IF(T1079=T1080,MAX(W1079,F1080),F1080))</f>
        <v>4572.35638695126</v>
      </c>
      <c r="X1080" s="9" t="n">
        <f aca="false">IF(T1080=0,"",F1080/W1080-1)</f>
        <v>-0.0453305768660026</v>
      </c>
    </row>
    <row r="1081" customFormat="false" ht="15" hidden="false" customHeight="false" outlineLevel="0" collapsed="false">
      <c r="A1081" s="5" t="n">
        <v>44909</v>
      </c>
      <c r="B1081" s="6" t="n">
        <v>17809.7240835769</v>
      </c>
      <c r="C1081" s="7" t="n">
        <v>5700.965668</v>
      </c>
      <c r="D1081" s="0" t="n">
        <f aca="false">INT((ROW()-3)/30)</f>
        <v>35</v>
      </c>
      <c r="E1081" s="0" t="n">
        <f aca="false">2+30*D1081</f>
        <v>1052</v>
      </c>
      <c r="F1081" s="8" t="n">
        <f aca="false">INDEX($F:$F,$E1081)*(2*B1081/INDEX($B:$B,$E1081)-C1081/INDEX($C:$C,$E1081))</f>
        <v>4380.35733506023</v>
      </c>
      <c r="G1081" s="9" t="n">
        <f aca="false">B1081/B1080-1</f>
        <v>0.00195823430347719</v>
      </c>
      <c r="H1081" s="9" t="n">
        <f aca="false">F1081/F1080-1</f>
        <v>0.00349786713307432</v>
      </c>
      <c r="I1081" s="9" t="n">
        <f aca="false">LN(B1081/B1080)</f>
        <v>0.00195631946208143</v>
      </c>
      <c r="J1081" s="9" t="n">
        <f aca="false">LN(F1081/F1080)</f>
        <v>0.00349176382406912</v>
      </c>
      <c r="K1081" s="9" t="n">
        <f aca="false">F1081/F1074-1</f>
        <v>0.0455509070996862</v>
      </c>
      <c r="L1081" s="9" t="n">
        <f aca="false">F1081/F1051-1</f>
        <v>0.0448184696458005</v>
      </c>
      <c r="M1081" s="9" t="n">
        <f aca="false">B1081/B1074-1</f>
        <v>0.0570665888204729</v>
      </c>
      <c r="N1081" s="9" t="n">
        <f aca="false">B1081/B1051-1</f>
        <v>0.0709731020707143</v>
      </c>
      <c r="O1081" s="8" t="n">
        <f aca="false">MAX(O1080,F1081)</f>
        <v>5645.35730015574</v>
      </c>
      <c r="P1081" s="9" t="n">
        <f aca="false">F1081/O1081-1</f>
        <v>-0.224077927726667</v>
      </c>
      <c r="Q1081" s="8" t="n">
        <f aca="false">MAX(Q1080,B1081)</f>
        <v>67541.7555081824</v>
      </c>
      <c r="R1081" s="9" t="n">
        <f aca="false">B1081/Q1081-1</f>
        <v>-0.736315351154601</v>
      </c>
      <c r="S1081" s="9" t="n">
        <f aca="false">B1081/INDEX($B:$B,$E1081)-1</f>
        <v>0.0566061516191907</v>
      </c>
      <c r="T1081" s="0" t="n">
        <f aca="false">IF(AND($A1081&gt;=CrashTest!$B$3,$A1081&lt;=CrashTest!$C$3),1,IF(AND($A1081&gt;=CrashTest!$B$4,$A1081&lt;=CrashTest!$C$4),2,IF(AND($A1081&gt;=CrashTest!$B$5,$A1081&lt;=CrashTest!$C$5),3,IF(AND($A1081&gt;=CrashTest!$B$6,$A1081&lt;=CrashTest!$C$6),4,IF(AND($A1081&gt;=CrashTest!$B$7,$A1081&lt;=CrashTest!$C$7),5,0)))))</f>
        <v>4</v>
      </c>
      <c r="U1081" s="8" t="n">
        <f aca="false">IF(T1081=0,"",IF(T1080=T1081,MAX(U1080,B1081),B1081))</f>
        <v>21283.4715999416</v>
      </c>
      <c r="V1081" s="9" t="n">
        <f aca="false">IF(T1081=0,"",B1081/U1081-1)</f>
        <v>-0.16321338838229</v>
      </c>
      <c r="W1081" s="8" t="n">
        <f aca="false">IF(T1081=0,"",IF(T1080=T1081,MAX(W1080,F1081),F1081))</f>
        <v>4572.35638695126</v>
      </c>
      <c r="X1081" s="9" t="n">
        <f aca="false">IF(T1081=0,"",F1081/W1081-1)</f>
        <v>-0.0419912700678713</v>
      </c>
    </row>
    <row r="1082" customFormat="false" ht="15" hidden="false" customHeight="false" outlineLevel="0" collapsed="false">
      <c r="A1082" s="5" t="n">
        <v>44910</v>
      </c>
      <c r="B1082" s="6" t="n">
        <v>17344.0544569258</v>
      </c>
      <c r="C1082" s="7" t="n">
        <v>5507.650992</v>
      </c>
      <c r="D1082" s="0" t="n">
        <f aca="false">INT((ROW()-3)/30)</f>
        <v>35</v>
      </c>
      <c r="E1082" s="0" t="n">
        <f aca="false">2+30*D1082</f>
        <v>1052</v>
      </c>
      <c r="F1082" s="8" t="n">
        <f aca="false">INDEX($F:$F,$E1082)*(2*B1082/INDEX($B:$B,$E1082)-C1082/INDEX($C:$C,$E1082))</f>
        <v>4300.27942139646</v>
      </c>
      <c r="G1082" s="9" t="n">
        <f aca="false">B1082/B1081-1</f>
        <v>-0.0261469309948779</v>
      </c>
      <c r="H1082" s="9" t="n">
        <f aca="false">F1082/F1081-1</f>
        <v>-0.0182811372539932</v>
      </c>
      <c r="I1082" s="9" t="n">
        <f aca="false">LN(B1082/B1081)</f>
        <v>-0.0264948398965796</v>
      </c>
      <c r="J1082" s="9" t="n">
        <f aca="false">LN(F1082/F1081)</f>
        <v>-0.0184503020992962</v>
      </c>
      <c r="K1082" s="9" t="n">
        <f aca="false">F1082/F1075-1</f>
        <v>0.0131214813119809</v>
      </c>
      <c r="L1082" s="9" t="n">
        <f aca="false">F1082/F1052-1</f>
        <v>0.0304129184116662</v>
      </c>
      <c r="M1082" s="9" t="n">
        <f aca="false">B1082/B1075-1</f>
        <v>0.00653445260188557</v>
      </c>
      <c r="N1082" s="9" t="n">
        <f aca="false">B1082/B1052-1</f>
        <v>0.0289791434840403</v>
      </c>
      <c r="O1082" s="8" t="n">
        <f aca="false">MAX(O1081,F1082)</f>
        <v>5645.35730015574</v>
      </c>
      <c r="P1082" s="9" t="n">
        <f aca="false">F1082/O1082-1</f>
        <v>-0.238262665628299</v>
      </c>
      <c r="Q1082" s="8" t="n">
        <f aca="false">MAX(Q1081,B1082)</f>
        <v>67541.7555081824</v>
      </c>
      <c r="R1082" s="9" t="n">
        <f aca="false">B1082/Q1082-1</f>
        <v>-0.74320989547237</v>
      </c>
      <c r="S1082" s="9" t="n">
        <f aca="false">B1082/INDEX($B:$B,$E1082)-1</f>
        <v>0.0289791434840403</v>
      </c>
      <c r="T1082" s="0" t="n">
        <f aca="false">IF(AND($A1082&gt;=CrashTest!$B$3,$A1082&lt;=CrashTest!$C$3),1,IF(AND($A1082&gt;=CrashTest!$B$4,$A1082&lt;=CrashTest!$C$4),2,IF(AND($A1082&gt;=CrashTest!$B$5,$A1082&lt;=CrashTest!$C$5),3,IF(AND($A1082&gt;=CrashTest!$B$6,$A1082&lt;=CrashTest!$C$6),4,IF(AND($A1082&gt;=CrashTest!$B$7,$A1082&lt;=CrashTest!$C$7),5,0)))))</f>
        <v>4</v>
      </c>
      <c r="U1082" s="8" t="n">
        <f aca="false">IF(T1082=0,"",IF(T1081=T1082,MAX(U1081,B1082),B1082))</f>
        <v>21283.4715999416</v>
      </c>
      <c r="V1082" s="9" t="n">
        <f aca="false">IF(T1082=0,"",B1082/U1082-1)</f>
        <v>-0.185092790173696</v>
      </c>
      <c r="W1082" s="8" t="n">
        <f aca="false">IF(T1082=0,"",IF(T1081=T1082,MAX(W1081,F1082),F1082))</f>
        <v>4572.35638695126</v>
      </c>
      <c r="X1082" s="9" t="n">
        <f aca="false">IF(T1082=0,"",F1082/W1082-1)</f>
        <v>-0.0595047591502842</v>
      </c>
    </row>
    <row r="1083" customFormat="false" ht="15" hidden="false" customHeight="false" outlineLevel="0" collapsed="false">
      <c r="A1083" s="5" t="n">
        <v>44911</v>
      </c>
      <c r="B1083" s="6" t="n">
        <v>16606.1101750438</v>
      </c>
      <c r="C1083" s="7" t="n">
        <v>5102.472511</v>
      </c>
      <c r="D1083" s="0" t="n">
        <f aca="false">INT((ROW()-3)/30)</f>
        <v>36</v>
      </c>
      <c r="E1083" s="0" t="n">
        <f aca="false">2+30*D1083</f>
        <v>1082</v>
      </c>
      <c r="F1083" s="8" t="n">
        <f aca="false">INDEX($F:$F,$E1083)*(2*B1083/INDEX($B:$B,$E1083)-C1083/INDEX($C:$C,$E1083))</f>
        <v>4250.70448177551</v>
      </c>
      <c r="G1083" s="9" t="n">
        <f aca="false">B1083/B1082-1</f>
        <v>-0.0425473918866375</v>
      </c>
      <c r="H1083" s="9" t="n">
        <f aca="false">F1083/F1082-1</f>
        <v>-0.0115283065966106</v>
      </c>
      <c r="I1083" s="9" t="n">
        <f aca="false">LN(B1083/B1082)</f>
        <v>-0.0434790545952393</v>
      </c>
      <c r="J1083" s="9" t="n">
        <f aca="false">LN(F1083/F1082)</f>
        <v>-0.0115952726910516</v>
      </c>
      <c r="K1083" s="9" t="n">
        <f aca="false">F1083/F1076-1</f>
        <v>0.00392240729814075</v>
      </c>
      <c r="L1083" s="9" t="n">
        <f aca="false">F1083/F1053-1</f>
        <v>0.0166740938333396</v>
      </c>
      <c r="M1083" s="9" t="n">
        <f aca="false">B1083/B1076-1</f>
        <v>-0.0309310350771217</v>
      </c>
      <c r="N1083" s="9" t="n">
        <f aca="false">B1083/B1053-1</f>
        <v>-0.0032111298719405</v>
      </c>
      <c r="O1083" s="8" t="n">
        <f aca="false">MAX(O1082,F1083)</f>
        <v>5645.35730015574</v>
      </c>
      <c r="P1083" s="9" t="n">
        <f aca="false">F1083/O1083-1</f>
        <v>-0.247044207165021</v>
      </c>
      <c r="Q1083" s="8" t="n">
        <f aca="false">MAX(Q1082,B1083)</f>
        <v>67541.7555081824</v>
      </c>
      <c r="R1083" s="9" t="n">
        <f aca="false">B1083/Q1083-1</f>
        <v>-0.754135644682317</v>
      </c>
      <c r="S1083" s="9" t="n">
        <f aca="false">B1083/INDEX($B:$B,$E1083)-1</f>
        <v>-0.0425473918866375</v>
      </c>
      <c r="T1083" s="0" t="n">
        <f aca="false">IF(AND($A1083&gt;=CrashTest!$B$3,$A1083&lt;=CrashTest!$C$3),1,IF(AND($A1083&gt;=CrashTest!$B$4,$A1083&lt;=CrashTest!$C$4),2,IF(AND($A1083&gt;=CrashTest!$B$5,$A1083&lt;=CrashTest!$C$5),3,IF(AND($A1083&gt;=CrashTest!$B$6,$A1083&lt;=CrashTest!$C$6),4,IF(AND($A1083&gt;=CrashTest!$B$7,$A1083&lt;=CrashTest!$C$7),5,0)))))</f>
        <v>4</v>
      </c>
      <c r="U1083" s="8" t="n">
        <f aca="false">IF(T1083=0,"",IF(T1082=T1083,MAX(U1082,B1083),B1083))</f>
        <v>21283.4715999416</v>
      </c>
      <c r="V1083" s="9" t="n">
        <f aca="false">IF(T1083=0,"",B1083/U1083-1)</f>
        <v>-0.219764966581422</v>
      </c>
      <c r="W1083" s="8" t="n">
        <f aca="false">IF(T1083=0,"",IF(T1082=T1083,MAX(W1082,F1083),F1083))</f>
        <v>4572.35638695126</v>
      </c>
      <c r="X1083" s="9" t="n">
        <f aca="false">IF(T1083=0,"",F1083/W1083-1)</f>
        <v>-0.0703470766394529</v>
      </c>
    </row>
    <row r="1084" customFormat="false" ht="15" hidden="false" customHeight="false" outlineLevel="0" collapsed="false">
      <c r="A1084" s="5" t="n">
        <v>44912</v>
      </c>
      <c r="B1084" s="6" t="n">
        <v>16774.3853702513</v>
      </c>
      <c r="C1084" s="7" t="n">
        <v>5186.90665</v>
      </c>
      <c r="D1084" s="0" t="n">
        <f aca="false">INT((ROW()-3)/30)</f>
        <v>36</v>
      </c>
      <c r="E1084" s="0" t="n">
        <f aca="false">2+30*D1084</f>
        <v>1082</v>
      </c>
      <c r="F1084" s="8" t="n">
        <f aca="false">INDEX($F:$F,$E1084)*(2*B1084/INDEX($B:$B,$E1084)-C1084/INDEX($C:$C,$E1084))</f>
        <v>4268.22395257658</v>
      </c>
      <c r="G1084" s="9" t="n">
        <f aca="false">B1084/B1083-1</f>
        <v>0.0101333300474178</v>
      </c>
      <c r="H1084" s="9" t="n">
        <f aca="false">F1084/F1083-1</f>
        <v>0.00412154523472275</v>
      </c>
      <c r="I1084" s="9" t="n">
        <f aca="false">LN(B1084/B1083)</f>
        <v>0.0100823320885601</v>
      </c>
      <c r="J1084" s="9" t="n">
        <f aca="false">LN(F1084/F1083)</f>
        <v>0.00411307493300678</v>
      </c>
      <c r="K1084" s="9" t="n">
        <f aca="false">F1084/F1077-1</f>
        <v>0.00851396289265027</v>
      </c>
      <c r="L1084" s="9" t="n">
        <f aca="false">F1084/F1054-1</f>
        <v>0.022751182228125</v>
      </c>
      <c r="M1084" s="9" t="n">
        <f aca="false">B1084/B1077-1</f>
        <v>-0.0204289257061526</v>
      </c>
      <c r="N1084" s="9" t="n">
        <f aca="false">B1084/B1054-1</f>
        <v>0.00594934241327794</v>
      </c>
      <c r="O1084" s="8" t="n">
        <f aca="false">MAX(O1083,F1084)</f>
        <v>5645.35730015574</v>
      </c>
      <c r="P1084" s="9" t="n">
        <f aca="false">F1084/O1084-1</f>
        <v>-0.243940865805105</v>
      </c>
      <c r="Q1084" s="8" t="n">
        <f aca="false">MAX(Q1083,B1084)</f>
        <v>67541.7555081824</v>
      </c>
      <c r="R1084" s="9" t="n">
        <f aca="false">B1084/Q1084-1</f>
        <v>-0.751644220022988</v>
      </c>
      <c r="S1084" s="9" t="n">
        <f aca="false">B1084/INDEX($B:$B,$E1084)-1</f>
        <v>-0.0328452086038638</v>
      </c>
      <c r="T1084" s="0" t="n">
        <f aca="false">IF(AND($A1084&gt;=CrashTest!$B$3,$A1084&lt;=CrashTest!$C$3),1,IF(AND($A1084&gt;=CrashTest!$B$4,$A1084&lt;=CrashTest!$C$4),2,IF(AND($A1084&gt;=CrashTest!$B$5,$A1084&lt;=CrashTest!$C$5),3,IF(AND($A1084&gt;=CrashTest!$B$6,$A1084&lt;=CrashTest!$C$6),4,IF(AND($A1084&gt;=CrashTest!$B$7,$A1084&lt;=CrashTest!$C$7),5,0)))))</f>
        <v>4</v>
      </c>
      <c r="U1084" s="8" t="n">
        <f aca="false">IF(T1084=0,"",IF(T1083=T1084,MAX(U1083,B1084),B1084))</f>
        <v>21283.4715999416</v>
      </c>
      <c r="V1084" s="9" t="n">
        <f aca="false">IF(T1084=0,"",B1084/U1084-1)</f>
        <v>-0.211858587473233</v>
      </c>
      <c r="W1084" s="8" t="n">
        <f aca="false">IF(T1084=0,"",IF(T1083=T1084,MAX(W1083,F1084),F1084))</f>
        <v>4572.35638695126</v>
      </c>
      <c r="X1084" s="9" t="n">
        <f aca="false">IF(T1084=0,"",F1084/W1084-1)</f>
        <v>-0.0665154700632301</v>
      </c>
    </row>
    <row r="1085" customFormat="false" ht="15" hidden="false" customHeight="false" outlineLevel="0" collapsed="false">
      <c r="A1085" s="5" t="n">
        <v>44913</v>
      </c>
      <c r="B1085" s="6" t="n">
        <v>16776.1159254822</v>
      </c>
      <c r="C1085" s="7" t="n">
        <v>5165.870761</v>
      </c>
      <c r="D1085" s="0" t="n">
        <f aca="false">INT((ROW()-3)/30)</f>
        <v>36</v>
      </c>
      <c r="E1085" s="0" t="n">
        <f aca="false">2+30*D1085</f>
        <v>1082</v>
      </c>
      <c r="F1085" s="8" t="n">
        <f aca="false">INDEX($F:$F,$E1085)*(2*B1085/INDEX($B:$B,$E1085)-C1085/INDEX($C:$C,$E1085))</f>
        <v>4285.50656051976</v>
      </c>
      <c r="G1085" s="9" t="n">
        <f aca="false">B1085/B1084-1</f>
        <v>0.000103166535923904</v>
      </c>
      <c r="H1085" s="9" t="n">
        <f aca="false">F1085/F1084-1</f>
        <v>0.00404913334801571</v>
      </c>
      <c r="I1085" s="9" t="n">
        <f aca="false">LN(B1085/B1084)</f>
        <v>0.000103161214622821</v>
      </c>
      <c r="J1085" s="9" t="n">
        <f aca="false">LN(F1085/F1084)</f>
        <v>0.0040409576697575</v>
      </c>
      <c r="K1085" s="9" t="n">
        <f aca="false">F1085/F1078-1</f>
        <v>0.0128197245673352</v>
      </c>
      <c r="L1085" s="9" t="n">
        <f aca="false">F1085/F1055-1</f>
        <v>0.0284962047032236</v>
      </c>
      <c r="M1085" s="9" t="n">
        <f aca="false">B1085/B1078-1</f>
        <v>-0.0186169427523419</v>
      </c>
      <c r="N1085" s="9" t="n">
        <f aca="false">B1085/B1055-1</f>
        <v>0.00687770068477711</v>
      </c>
      <c r="O1085" s="8" t="n">
        <f aca="false">MAX(O1084,F1085)</f>
        <v>5645.35730015574</v>
      </c>
      <c r="P1085" s="9" t="n">
        <f aca="false">F1085/O1085-1</f>
        <v>-0.240879481551764</v>
      </c>
      <c r="Q1085" s="8" t="n">
        <f aca="false">MAX(Q1084,B1085)</f>
        <v>67541.7555081824</v>
      </c>
      <c r="R1085" s="9" t="n">
        <f aca="false">B1085/Q1085-1</f>
        <v>-0.751618598017491</v>
      </c>
      <c r="S1085" s="9" t="n">
        <f aca="false">B1085/INDEX($B:$B,$E1085)-1</f>
        <v>-0.0327454305943332</v>
      </c>
      <c r="T1085" s="0" t="n">
        <f aca="false">IF(AND($A1085&gt;=CrashTest!$B$3,$A1085&lt;=CrashTest!$C$3),1,IF(AND($A1085&gt;=CrashTest!$B$4,$A1085&lt;=CrashTest!$C$4),2,IF(AND($A1085&gt;=CrashTest!$B$5,$A1085&lt;=CrashTest!$C$5),3,IF(AND($A1085&gt;=CrashTest!$B$6,$A1085&lt;=CrashTest!$C$6),4,IF(AND($A1085&gt;=CrashTest!$B$7,$A1085&lt;=CrashTest!$C$7),5,0)))))</f>
        <v>4</v>
      </c>
      <c r="U1085" s="8" t="n">
        <f aca="false">IF(T1085=0,"",IF(T1084=T1085,MAX(U1084,B1085),B1085))</f>
        <v>21283.4715999416</v>
      </c>
      <c r="V1085" s="9" t="n">
        <f aca="false">IF(T1085=0,"",B1085/U1085-1)</f>
        <v>-0.211777277653885</v>
      </c>
      <c r="W1085" s="8" t="n">
        <f aca="false">IF(T1085=0,"",IF(T1084=T1085,MAX(W1084,F1085),F1085))</f>
        <v>4572.35638695126</v>
      </c>
      <c r="X1085" s="9" t="n">
        <f aca="false">IF(T1085=0,"",F1085/W1085-1)</f>
        <v>-0.0627356667232064</v>
      </c>
    </row>
    <row r="1086" customFormat="false" ht="15" hidden="false" customHeight="false" outlineLevel="0" collapsed="false">
      <c r="A1086" s="5" t="n">
        <v>44914</v>
      </c>
      <c r="B1086" s="6" t="n">
        <v>16424.1313857393</v>
      </c>
      <c r="C1086" s="7" t="n">
        <v>5000.737637</v>
      </c>
      <c r="D1086" s="0" t="n">
        <f aca="false">INT((ROW()-3)/30)</f>
        <v>36</v>
      </c>
      <c r="E1086" s="0" t="n">
        <f aca="false">2+30*D1086</f>
        <v>1082</v>
      </c>
      <c r="F1086" s="8" t="n">
        <f aca="false">INDEX($F:$F,$E1086)*(2*B1086/INDEX($B:$B,$E1086)-C1086/INDEX($C:$C,$E1086))</f>
        <v>4239.89779845814</v>
      </c>
      <c r="G1086" s="9" t="n">
        <f aca="false">B1086/B1085-1</f>
        <v>-0.0209812891915138</v>
      </c>
      <c r="H1086" s="9" t="n">
        <f aca="false">F1086/F1085-1</f>
        <v>-0.0106425603175573</v>
      </c>
      <c r="I1086" s="9" t="n">
        <f aca="false">LN(B1086/B1085)</f>
        <v>-0.021204524470333</v>
      </c>
      <c r="J1086" s="9" t="n">
        <f aca="false">LN(F1086/F1085)</f>
        <v>-0.0106995974039897</v>
      </c>
      <c r="K1086" s="9" t="n">
        <f aca="false">F1086/F1079-1</f>
        <v>-0.00231158001315546</v>
      </c>
      <c r="L1086" s="9" t="n">
        <f aca="false">F1086/F1056-1</f>
        <v>0.0136369060243082</v>
      </c>
      <c r="M1086" s="9" t="n">
        <f aca="false">B1086/B1079-1</f>
        <v>-0.0448601371945445</v>
      </c>
      <c r="N1086" s="9" t="n">
        <f aca="false">B1086/B1056-1</f>
        <v>-0.0162836970730752</v>
      </c>
      <c r="O1086" s="8" t="n">
        <f aca="false">MAX(O1085,F1086)</f>
        <v>5645.35730015574</v>
      </c>
      <c r="P1086" s="9" t="n">
        <f aca="false">F1086/O1086-1</f>
        <v>-0.248958467457645</v>
      </c>
      <c r="Q1086" s="8" t="n">
        <f aca="false">MAX(Q1085,B1086)</f>
        <v>67541.7555081824</v>
      </c>
      <c r="R1086" s="9" t="n">
        <f aca="false">B1086/Q1086-1</f>
        <v>-0.75682996004228</v>
      </c>
      <c r="S1086" s="9" t="n">
        <f aca="false">B1086/INDEX($B:$B,$E1086)-1</f>
        <v>-0.0530396784368467</v>
      </c>
      <c r="T1086" s="0" t="n">
        <f aca="false">IF(AND($A1086&gt;=CrashTest!$B$3,$A1086&lt;=CrashTest!$C$3),1,IF(AND($A1086&gt;=CrashTest!$B$4,$A1086&lt;=CrashTest!$C$4),2,IF(AND($A1086&gt;=CrashTest!$B$5,$A1086&lt;=CrashTest!$C$5),3,IF(AND($A1086&gt;=CrashTest!$B$6,$A1086&lt;=CrashTest!$C$6),4,IF(AND($A1086&gt;=CrashTest!$B$7,$A1086&lt;=CrashTest!$C$7),5,0)))))</f>
        <v>4</v>
      </c>
      <c r="U1086" s="8" t="n">
        <f aca="false">IF(T1086=0,"",IF(T1085=T1086,MAX(U1085,B1086),B1086))</f>
        <v>21283.4715999416</v>
      </c>
      <c r="V1086" s="9" t="n">
        <f aca="false">IF(T1086=0,"",B1086/U1086-1)</f>
        <v>-0.228315206538751</v>
      </c>
      <c r="W1086" s="8" t="n">
        <f aca="false">IF(T1086=0,"",IF(T1085=T1086,MAX(W1085,F1086),F1086))</f>
        <v>4572.35638695126</v>
      </c>
      <c r="X1086" s="9" t="n">
        <f aca="false">IF(T1086=0,"",F1086/W1086-1)</f>
        <v>-0.0727105589235998</v>
      </c>
    </row>
    <row r="1087" customFormat="false" ht="15" hidden="false" customHeight="false" outlineLevel="0" collapsed="false">
      <c r="A1087" s="5" t="n">
        <v>44915</v>
      </c>
      <c r="B1087" s="6" t="n">
        <v>16901.8169362946</v>
      </c>
      <c r="C1087" s="7" t="n">
        <v>5252.759802</v>
      </c>
      <c r="D1087" s="0" t="n">
        <f aca="false">INT((ROW()-3)/30)</f>
        <v>36</v>
      </c>
      <c r="E1087" s="0" t="n">
        <f aca="false">2+30*D1087</f>
        <v>1082</v>
      </c>
      <c r="F1087" s="8" t="n">
        <f aca="false">INDEX($F:$F,$E1087)*(2*B1087/INDEX($B:$B,$E1087)-C1087/INDEX($C:$C,$E1087))</f>
        <v>4279.99762610069</v>
      </c>
      <c r="G1087" s="9" t="n">
        <f aca="false">B1087/B1086-1</f>
        <v>0.0290843722164853</v>
      </c>
      <c r="H1087" s="9" t="n">
        <f aca="false">F1087/F1086-1</f>
        <v>0.00945773448999976</v>
      </c>
      <c r="I1087" s="9" t="n">
        <f aca="false">LN(B1087/B1086)</f>
        <v>0.0286694478700375</v>
      </c>
      <c r="J1087" s="9" t="n">
        <f aca="false">LN(F1087/F1086)</f>
        <v>0.00941329012805461</v>
      </c>
      <c r="K1087" s="9" t="n">
        <f aca="false">F1087/F1080-1</f>
        <v>-0.0194935799529679</v>
      </c>
      <c r="L1087" s="9" t="n">
        <f aca="false">F1087/F1057-1</f>
        <v>0.0321498023940883</v>
      </c>
      <c r="M1087" s="9" t="n">
        <f aca="false">B1087/B1080-1</f>
        <v>-0.0491197631957283</v>
      </c>
      <c r="N1087" s="9" t="n">
        <f aca="false">B1087/B1057-1</f>
        <v>0.0403138116427106</v>
      </c>
      <c r="O1087" s="8" t="n">
        <f aca="false">MAX(O1086,F1087)</f>
        <v>5645.35730015574</v>
      </c>
      <c r="P1087" s="9" t="n">
        <f aca="false">F1087/O1087-1</f>
        <v>-0.241855316051897</v>
      </c>
      <c r="Q1087" s="8" t="n">
        <f aca="false">MAX(Q1086,B1087)</f>
        <v>67541.7555081824</v>
      </c>
      <c r="R1087" s="9" t="n">
        <f aca="false">B1087/Q1087-1</f>
        <v>-0.749757512088252</v>
      </c>
      <c r="S1087" s="9" t="n">
        <f aca="false">B1087/INDEX($B:$B,$E1087)-1</f>
        <v>-0.0254979319702614</v>
      </c>
      <c r="T1087" s="0" t="n">
        <f aca="false">IF(AND($A1087&gt;=CrashTest!$B$3,$A1087&lt;=CrashTest!$C$3),1,IF(AND($A1087&gt;=CrashTest!$B$4,$A1087&lt;=CrashTest!$C$4),2,IF(AND($A1087&gt;=CrashTest!$B$5,$A1087&lt;=CrashTest!$C$5),3,IF(AND($A1087&gt;=CrashTest!$B$6,$A1087&lt;=CrashTest!$C$6),4,IF(AND($A1087&gt;=CrashTest!$B$7,$A1087&lt;=CrashTest!$C$7),5,0)))))</f>
        <v>4</v>
      </c>
      <c r="U1087" s="8" t="n">
        <f aca="false">IF(T1087=0,"",IF(T1086=T1087,MAX(U1086,B1087),B1087))</f>
        <v>21283.4715999416</v>
      </c>
      <c r="V1087" s="9" t="n">
        <f aca="false">IF(T1087=0,"",B1087/U1087-1)</f>
        <v>-0.205871238771922</v>
      </c>
      <c r="W1087" s="8" t="n">
        <f aca="false">IF(T1087=0,"",IF(T1086=T1087,MAX(W1086,F1087),F1087))</f>
        <v>4572.35638695126</v>
      </c>
      <c r="X1087" s="9" t="n">
        <f aca="false">IF(T1087=0,"",F1087/W1087-1)</f>
        <v>-0.0639405015945189</v>
      </c>
    </row>
    <row r="1088" customFormat="false" ht="15" hidden="false" customHeight="false" outlineLevel="0" collapsed="false">
      <c r="A1088" s="5" t="n">
        <v>44916</v>
      </c>
      <c r="B1088" s="6" t="n">
        <v>16800.5329707773</v>
      </c>
      <c r="C1088" s="7" t="n">
        <v>5215.912901</v>
      </c>
      <c r="D1088" s="0" t="n">
        <f aca="false">INT((ROW()-3)/30)</f>
        <v>36</v>
      </c>
      <c r="E1088" s="0" t="n">
        <f aca="false">2+30*D1088</f>
        <v>1082</v>
      </c>
      <c r="F1088" s="8" t="n">
        <f aca="false">INDEX($F:$F,$E1088)*(2*B1088/INDEX($B:$B,$E1088)-C1088/INDEX($C:$C,$E1088))</f>
        <v>4258.54242508658</v>
      </c>
      <c r="G1088" s="9" t="n">
        <f aca="false">B1088/B1087-1</f>
        <v>-0.00599248979556766</v>
      </c>
      <c r="H1088" s="9" t="n">
        <f aca="false">F1088/F1087-1</f>
        <v>-0.00501290021360668</v>
      </c>
      <c r="I1088" s="9" t="n">
        <f aca="false">LN(B1088/B1087)</f>
        <v>-0.00601051681644766</v>
      </c>
      <c r="J1088" s="9" t="n">
        <f aca="false">LN(F1088/F1087)</f>
        <v>-0.0050255069463918</v>
      </c>
      <c r="K1088" s="9" t="n">
        <f aca="false">F1088/F1081-1</f>
        <v>-0.0278093545014361</v>
      </c>
      <c r="L1088" s="9" t="n">
        <f aca="false">F1088/F1058-1</f>
        <v>0.0319792846002762</v>
      </c>
      <c r="M1088" s="9" t="n">
        <f aca="false">B1088/B1081-1</f>
        <v>-0.0566651739276645</v>
      </c>
      <c r="N1088" s="9" t="n">
        <f aca="false">B1088/B1058-1</f>
        <v>0.0648063403540422</v>
      </c>
      <c r="O1088" s="8" t="n">
        <f aca="false">MAX(O1087,F1088)</f>
        <v>5645.35730015574</v>
      </c>
      <c r="P1088" s="9" t="n">
        <f aca="false">F1088/O1088-1</f>
        <v>-0.245655819700005</v>
      </c>
      <c r="Q1088" s="8" t="n">
        <f aca="false">MAX(Q1087,B1088)</f>
        <v>67541.7555081824</v>
      </c>
      <c r="R1088" s="9" t="n">
        <f aca="false">B1088/Q1088-1</f>
        <v>-0.75125708764348</v>
      </c>
      <c r="S1088" s="9" t="n">
        <f aca="false">B1088/INDEX($B:$B,$E1088)-1</f>
        <v>-0.0313376256686891</v>
      </c>
      <c r="T1088" s="0" t="n">
        <f aca="false">IF(AND($A1088&gt;=CrashTest!$B$3,$A1088&lt;=CrashTest!$C$3),1,IF(AND($A1088&gt;=CrashTest!$B$4,$A1088&lt;=CrashTest!$C$4),2,IF(AND($A1088&gt;=CrashTest!$B$5,$A1088&lt;=CrashTest!$C$5),3,IF(AND($A1088&gt;=CrashTest!$B$6,$A1088&lt;=CrashTest!$C$6),4,IF(AND($A1088&gt;=CrashTest!$B$7,$A1088&lt;=CrashTest!$C$7),5,0)))))</f>
        <v>4</v>
      </c>
      <c r="U1088" s="8" t="n">
        <f aca="false">IF(T1088=0,"",IF(T1087=T1088,MAX(U1087,B1088),B1088))</f>
        <v>21283.4715999416</v>
      </c>
      <c r="V1088" s="9" t="n">
        <f aca="false">IF(T1088=0,"",B1088/U1088-1)</f>
        <v>-0.210630047269948</v>
      </c>
      <c r="W1088" s="8" t="n">
        <f aca="false">IF(T1088=0,"",IF(T1087=T1088,MAX(W1087,F1088),F1088))</f>
        <v>4572.35638695126</v>
      </c>
      <c r="X1088" s="9" t="n">
        <f aca="false">IF(T1088=0,"",F1088/W1088-1)</f>
        <v>-0.0686328744540243</v>
      </c>
    </row>
    <row r="1089" customFormat="false" ht="15" hidden="false" customHeight="false" outlineLevel="0" collapsed="false">
      <c r="A1089" s="5" t="n">
        <v>44917</v>
      </c>
      <c r="B1089" s="6" t="n">
        <v>16814.2225791935</v>
      </c>
      <c r="C1089" s="7" t="n">
        <v>5211.630084</v>
      </c>
      <c r="D1089" s="0" t="n">
        <f aca="false">INT((ROW()-3)/30)</f>
        <v>36</v>
      </c>
      <c r="E1089" s="0" t="n">
        <f aca="false">2+30*D1089</f>
        <v>1082</v>
      </c>
      <c r="F1089" s="8" t="n">
        <f aca="false">INDEX($F:$F,$E1089)*(2*B1089/INDEX($B:$B,$E1089)-C1089/INDEX($C:$C,$E1089))</f>
        <v>4268.67476956953</v>
      </c>
      <c r="G1089" s="9" t="n">
        <f aca="false">B1089/B1088-1</f>
        <v>0.000814831793729987</v>
      </c>
      <c r="H1089" s="9" t="n">
        <f aca="false">F1089/F1088-1</f>
        <v>0.00237929870635245</v>
      </c>
      <c r="I1089" s="9" t="n">
        <f aca="false">LN(B1089/B1088)</f>
        <v>0.000814499998529902</v>
      </c>
      <c r="J1089" s="9" t="n">
        <f aca="false">LN(F1089/F1088)</f>
        <v>0.00237647265697484</v>
      </c>
      <c r="K1089" s="9" t="n">
        <f aca="false">F1089/F1082-1</f>
        <v>-0.0073494414501708</v>
      </c>
      <c r="L1089" s="9" t="n">
        <f aca="false">F1089/F1059-1</f>
        <v>0.0333089978824253</v>
      </c>
      <c r="M1089" s="9" t="n">
        <f aca="false">B1089/B1082-1</f>
        <v>-0.030548328768694</v>
      </c>
      <c r="N1089" s="9" t="n">
        <f aca="false">B1089/B1059-1</f>
        <v>0.039654833530089</v>
      </c>
      <c r="O1089" s="8" t="n">
        <f aca="false">MAX(O1088,F1089)</f>
        <v>5645.35730015574</v>
      </c>
      <c r="P1089" s="9" t="n">
        <f aca="false">F1089/O1089-1</f>
        <v>-0.243861009567673</v>
      </c>
      <c r="Q1089" s="8" t="n">
        <f aca="false">MAX(Q1088,B1089)</f>
        <v>67541.7555081824</v>
      </c>
      <c r="R1089" s="9" t="n">
        <f aca="false">B1089/Q1089-1</f>
        <v>-0.751054404010027</v>
      </c>
      <c r="S1089" s="9" t="n">
        <f aca="false">B1089/INDEX($B:$B,$E1089)-1</f>
        <v>-0.030548328768694</v>
      </c>
      <c r="T1089" s="0" t="n">
        <f aca="false">IF(AND($A1089&gt;=CrashTest!$B$3,$A1089&lt;=CrashTest!$C$3),1,IF(AND($A1089&gt;=CrashTest!$B$4,$A1089&lt;=CrashTest!$C$4),2,IF(AND($A1089&gt;=CrashTest!$B$5,$A1089&lt;=CrashTest!$C$5),3,IF(AND($A1089&gt;=CrashTest!$B$6,$A1089&lt;=CrashTest!$C$6),4,IF(AND($A1089&gt;=CrashTest!$B$7,$A1089&lt;=CrashTest!$C$7),5,0)))))</f>
        <v>4</v>
      </c>
      <c r="U1089" s="8" t="n">
        <f aca="false">IF(T1089=0,"",IF(T1088=T1089,MAX(U1088,B1089),B1089))</f>
        <v>21283.4715999416</v>
      </c>
      <c r="V1089" s="9" t="n">
        <f aca="false">IF(T1089=0,"",B1089/U1089-1)</f>
        <v>-0.209986843535449</v>
      </c>
      <c r="W1089" s="8" t="n">
        <f aca="false">IF(T1089=0,"",IF(T1088=T1089,MAX(W1088,F1089),F1089))</f>
        <v>4572.35638695126</v>
      </c>
      <c r="X1089" s="9" t="n">
        <f aca="false">IF(T1089=0,"",F1089/W1089-1)</f>
        <v>-0.0664168738570735</v>
      </c>
    </row>
    <row r="1090" customFormat="false" ht="15" hidden="false" customHeight="false" outlineLevel="0" collapsed="false">
      <c r="A1090" s="5" t="n">
        <v>44918</v>
      </c>
      <c r="B1090" s="6" t="n">
        <v>16780.5169798363</v>
      </c>
      <c r="C1090" s="7" t="n">
        <v>5193.000759</v>
      </c>
      <c r="D1090" s="0" t="n">
        <f aca="false">INT((ROW()-3)/30)</f>
        <v>36</v>
      </c>
      <c r="E1090" s="0" t="n">
        <f aca="false">2+30*D1090</f>
        <v>1082</v>
      </c>
      <c r="F1090" s="8" t="n">
        <f aca="false">INDEX($F:$F,$E1090)*(2*B1090/INDEX($B:$B,$E1090)-C1090/INDEX($C:$C,$E1090))</f>
        <v>4266.50631551626</v>
      </c>
      <c r="G1090" s="9" t="n">
        <f aca="false">B1090/B1089-1</f>
        <v>-0.00200458862718467</v>
      </c>
      <c r="H1090" s="9" t="n">
        <f aca="false">F1090/F1089-1</f>
        <v>-0.000507992332592244</v>
      </c>
      <c r="I1090" s="9" t="n">
        <f aca="false">LN(B1090/B1089)</f>
        <v>-0.00200660050407343</v>
      </c>
      <c r="J1090" s="9" t="n">
        <f aca="false">LN(F1090/F1089)</f>
        <v>-0.000508121404410744</v>
      </c>
      <c r="K1090" s="9" t="n">
        <f aca="false">F1090/F1083-1</f>
        <v>0.00371746231912939</v>
      </c>
      <c r="L1090" s="9" t="n">
        <f aca="false">F1090/F1060-1</f>
        <v>0.0259090329961664</v>
      </c>
      <c r="M1090" s="9" t="n">
        <f aca="false">B1090/B1083-1</f>
        <v>0.0105025682085744</v>
      </c>
      <c r="N1090" s="9" t="n">
        <f aca="false">B1090/B1060-1</f>
        <v>0.0124565271456858</v>
      </c>
      <c r="O1090" s="8" t="n">
        <f aca="false">MAX(O1089,F1090)</f>
        <v>5645.35730015574</v>
      </c>
      <c r="P1090" s="9" t="n">
        <f aca="false">F1090/O1090-1</f>
        <v>-0.244245122377186</v>
      </c>
      <c r="Q1090" s="8" t="n">
        <f aca="false">MAX(Q1089,B1090)</f>
        <v>67541.7555081824</v>
      </c>
      <c r="R1090" s="9" t="n">
        <f aca="false">B1090/Q1090-1</f>
        <v>-0.751553437520536</v>
      </c>
      <c r="S1090" s="9" t="n">
        <f aca="false">B1090/INDEX($B:$B,$E1090)-1</f>
        <v>-0.0324916805634493</v>
      </c>
      <c r="T1090" s="0" t="n">
        <f aca="false">IF(AND($A1090&gt;=CrashTest!$B$3,$A1090&lt;=CrashTest!$C$3),1,IF(AND($A1090&gt;=CrashTest!$B$4,$A1090&lt;=CrashTest!$C$4),2,IF(AND($A1090&gt;=CrashTest!$B$5,$A1090&lt;=CrashTest!$C$5),3,IF(AND($A1090&gt;=CrashTest!$B$6,$A1090&lt;=CrashTest!$C$6),4,IF(AND($A1090&gt;=CrashTest!$B$7,$A1090&lt;=CrashTest!$C$7),5,0)))))</f>
        <v>4</v>
      </c>
      <c r="U1090" s="8" t="n">
        <f aca="false">IF(T1090=0,"",IF(T1089=T1090,MAX(U1089,B1090),B1090))</f>
        <v>21283.4715999416</v>
      </c>
      <c r="V1090" s="9" t="n">
        <f aca="false">IF(T1090=0,"",B1090/U1090-1)</f>
        <v>-0.211570494924224</v>
      </c>
      <c r="W1090" s="8" t="n">
        <f aca="false">IF(T1090=0,"",IF(T1089=T1090,MAX(W1089,F1090),F1090))</f>
        <v>4572.35638695126</v>
      </c>
      <c r="X1090" s="9" t="n">
        <f aca="false">IF(T1090=0,"",F1090/W1090-1)</f>
        <v>-0.0668911269269916</v>
      </c>
    </row>
    <row r="1091" customFormat="false" ht="15" hidden="false" customHeight="false" outlineLevel="0" collapsed="false">
      <c r="A1091" s="5" t="n">
        <v>44919</v>
      </c>
      <c r="B1091" s="6" t="n">
        <v>16837.612170076</v>
      </c>
      <c r="C1091" s="7" t="n">
        <v>5226.169167</v>
      </c>
      <c r="D1091" s="0" t="n">
        <f aca="false">INT((ROW()-3)/30)</f>
        <v>36</v>
      </c>
      <c r="E1091" s="0" t="n">
        <f aca="false">2+30*D1091</f>
        <v>1082</v>
      </c>
      <c r="F1091" s="8" t="n">
        <f aca="false">INDEX($F:$F,$E1091)*(2*B1091/INDEX($B:$B,$E1091)-C1091/INDEX($C:$C,$E1091))</f>
        <v>4268.92131860579</v>
      </c>
      <c r="G1091" s="9" t="n">
        <f aca="false">B1091/B1090-1</f>
        <v>0.00340246908413544</v>
      </c>
      <c r="H1091" s="9" t="n">
        <f aca="false">F1091/F1090-1</f>
        <v>0.000566037622105053</v>
      </c>
      <c r="I1091" s="9" t="n">
        <f aca="false">LN(B1091/B1090)</f>
        <v>0.00339669378268326</v>
      </c>
      <c r="J1091" s="9" t="n">
        <f aca="false">LN(F1091/F1090)</f>
        <v>0.000565877483237134</v>
      </c>
      <c r="K1091" s="9" t="n">
        <f aca="false">F1091/F1084-1</f>
        <v>0.000163385529193594</v>
      </c>
      <c r="L1091" s="9" t="n">
        <f aca="false">F1091/F1061-1</f>
        <v>0.0243508397735299</v>
      </c>
      <c r="M1091" s="9" t="n">
        <f aca="false">B1091/B1084-1</f>
        <v>0.00376924688619784</v>
      </c>
      <c r="N1091" s="9" t="n">
        <f aca="false">B1091/B1061-1</f>
        <v>0.0153217024476664</v>
      </c>
      <c r="O1091" s="8" t="n">
        <f aca="false">MAX(O1090,F1091)</f>
        <v>5645.35730015574</v>
      </c>
      <c r="P1091" s="9" t="n">
        <f aca="false">F1091/O1091-1</f>
        <v>-0.243817336683362</v>
      </c>
      <c r="Q1091" s="8" t="n">
        <f aca="false">MAX(Q1090,B1091)</f>
        <v>67541.7555081824</v>
      </c>
      <c r="R1091" s="9" t="n">
        <f aca="false">B1091/Q1091-1</f>
        <v>-0.75070810577264</v>
      </c>
      <c r="S1091" s="9" t="n">
        <f aca="false">B1091/INDEX($B:$B,$E1091)-1</f>
        <v>-0.0291997634179226</v>
      </c>
      <c r="T1091" s="0" t="n">
        <f aca="false">IF(AND($A1091&gt;=CrashTest!$B$3,$A1091&lt;=CrashTest!$C$3),1,IF(AND($A1091&gt;=CrashTest!$B$4,$A1091&lt;=CrashTest!$C$4),2,IF(AND($A1091&gt;=CrashTest!$B$5,$A1091&lt;=CrashTest!$C$5),3,IF(AND($A1091&gt;=CrashTest!$B$6,$A1091&lt;=CrashTest!$C$6),4,IF(AND($A1091&gt;=CrashTest!$B$7,$A1091&lt;=CrashTest!$C$7),5,0)))))</f>
        <v>4</v>
      </c>
      <c r="U1091" s="8" t="n">
        <f aca="false">IF(T1091=0,"",IF(T1090=T1091,MAX(U1090,B1091),B1091))</f>
        <v>21283.4715999416</v>
      </c>
      <c r="V1091" s="9" t="n">
        <f aca="false">IF(T1091=0,"",B1091/U1091-1)</f>
        <v>-0.208887887908183</v>
      </c>
      <c r="W1091" s="8" t="n">
        <f aca="false">IF(T1091=0,"",IF(T1090=T1091,MAX(W1090,F1091),F1091))</f>
        <v>4572.35638695126</v>
      </c>
      <c r="X1091" s="9" t="n">
        <f aca="false">IF(T1091=0,"",F1091/W1091-1)</f>
        <v>-0.0663629521993123</v>
      </c>
    </row>
    <row r="1092" customFormat="false" ht="15" hidden="false" customHeight="false" outlineLevel="0" collapsed="false">
      <c r="A1092" s="5" t="n">
        <v>44920</v>
      </c>
      <c r="B1092" s="6" t="n">
        <v>16824.8389736996</v>
      </c>
      <c r="C1092" s="7" t="n">
        <v>5223.168778</v>
      </c>
      <c r="D1092" s="0" t="n">
        <f aca="false">INT((ROW()-3)/30)</f>
        <v>36</v>
      </c>
      <c r="E1092" s="0" t="n">
        <f aca="false">2+30*D1092</f>
        <v>1082</v>
      </c>
      <c r="F1092" s="8" t="n">
        <f aca="false">INDEX($F:$F,$E1092)*(2*B1092/INDEX($B:$B,$E1092)-C1092/INDEX($C:$C,$E1092))</f>
        <v>4264.9300062656</v>
      </c>
      <c r="G1092" s="9" t="n">
        <f aca="false">B1092/B1091-1</f>
        <v>-0.000758610915097768</v>
      </c>
      <c r="H1092" s="9" t="n">
        <f aca="false">F1092/F1091-1</f>
        <v>-0.000934969759876281</v>
      </c>
      <c r="I1092" s="9" t="n">
        <f aca="false">LN(B1092/B1091)</f>
        <v>-0.000758898805965332</v>
      </c>
      <c r="J1092" s="9" t="n">
        <f aca="false">LN(F1092/F1091)</f>
        <v>-0.000935407116733764</v>
      </c>
      <c r="K1092" s="9" t="n">
        <f aca="false">F1092/F1085-1</f>
        <v>-0.00480142871410283</v>
      </c>
      <c r="L1092" s="9" t="n">
        <f aca="false">F1092/F1062-1</f>
        <v>0.0232149079017876</v>
      </c>
      <c r="M1092" s="9" t="n">
        <f aca="false">B1092/B1085-1</f>
        <v>0.00290431041570183</v>
      </c>
      <c r="N1092" s="9" t="n">
        <f aca="false">B1092/B1062-1</f>
        <v>0.0183054763477426</v>
      </c>
      <c r="O1092" s="8" t="n">
        <f aca="false">MAX(O1091,F1092)</f>
        <v>5645.35730015574</v>
      </c>
      <c r="P1092" s="9" t="n">
        <f aca="false">F1092/O1092-1</f>
        <v>-0.244524344606506</v>
      </c>
      <c r="Q1092" s="8" t="n">
        <f aca="false">MAX(Q1091,B1092)</f>
        <v>67541.7555081824</v>
      </c>
      <c r="R1092" s="9" t="n">
        <f aca="false">B1092/Q1092-1</f>
        <v>-0.750897221324647</v>
      </c>
      <c r="S1092" s="9" t="n">
        <f aca="false">B1092/INDEX($B:$B,$E1092)-1</f>
        <v>-0.0299362230737733</v>
      </c>
      <c r="T1092" s="0" t="n">
        <f aca="false">IF(AND($A1092&gt;=CrashTest!$B$3,$A1092&lt;=CrashTest!$C$3),1,IF(AND($A1092&gt;=CrashTest!$B$4,$A1092&lt;=CrashTest!$C$4),2,IF(AND($A1092&gt;=CrashTest!$B$5,$A1092&lt;=CrashTest!$C$5),3,IF(AND($A1092&gt;=CrashTest!$B$6,$A1092&lt;=CrashTest!$C$6),4,IF(AND($A1092&gt;=CrashTest!$B$7,$A1092&lt;=CrashTest!$C$7),5,0)))))</f>
        <v>4</v>
      </c>
      <c r="U1092" s="8" t="n">
        <f aca="false">IF(T1092=0,"",IF(T1091=T1092,MAX(U1091,B1092),B1092))</f>
        <v>21283.4715999416</v>
      </c>
      <c r="V1092" s="9" t="n">
        <f aca="false">IF(T1092=0,"",B1092/U1092-1)</f>
        <v>-0.209488034191482</v>
      </c>
      <c r="W1092" s="8" t="n">
        <f aca="false">IF(T1092=0,"",IF(T1091=T1092,MAX(W1091,F1092),F1092))</f>
        <v>4572.35638695126</v>
      </c>
      <c r="X1092" s="9" t="n">
        <f aca="false">IF(T1092=0,"",F1092/W1092-1)</f>
        <v>-0.0672358746057061</v>
      </c>
    </row>
    <row r="1093" customFormat="false" ht="15" hidden="false" customHeight="false" outlineLevel="0" collapsed="false">
      <c r="A1093" s="5" t="n">
        <v>44921</v>
      </c>
      <c r="B1093" s="6" t="n">
        <v>16879.9382273524</v>
      </c>
      <c r="C1093" s="7" t="n">
        <v>5271.815452</v>
      </c>
      <c r="D1093" s="0" t="n">
        <f aca="false">INT((ROW()-3)/30)</f>
        <v>36</v>
      </c>
      <c r="E1093" s="0" t="n">
        <f aca="false">2+30*D1093</f>
        <v>1082</v>
      </c>
      <c r="F1093" s="8" t="n">
        <f aca="false">INDEX($F:$F,$E1093)*(2*B1093/INDEX($B:$B,$E1093)-C1093/INDEX($C:$C,$E1093))</f>
        <v>4254.27010097971</v>
      </c>
      <c r="G1093" s="9" t="n">
        <f aca="false">B1093/B1092-1</f>
        <v>0.00327487554198469</v>
      </c>
      <c r="H1093" s="9" t="n">
        <f aca="false">F1093/F1092-1</f>
        <v>-0.00249943264490526</v>
      </c>
      <c r="I1093" s="9" t="n">
        <f aca="false">LN(B1093/B1092)</f>
        <v>0.00326952481586914</v>
      </c>
      <c r="J1093" s="9" t="n">
        <f aca="false">LN(F1093/F1092)</f>
        <v>-0.00250256144124295</v>
      </c>
      <c r="K1093" s="9" t="n">
        <f aca="false">F1093/F1086-1</f>
        <v>0.00338977569855414</v>
      </c>
      <c r="L1093" s="9" t="n">
        <f aca="false">F1093/F1063-1</f>
        <v>0.0236692347925471</v>
      </c>
      <c r="M1093" s="9" t="n">
        <f aca="false">B1093/B1086-1</f>
        <v>0.0277522646956456</v>
      </c>
      <c r="N1093" s="9" t="n">
        <f aca="false">B1093/B1063-1</f>
        <v>0.0262208234448709</v>
      </c>
      <c r="O1093" s="8" t="n">
        <f aca="false">MAX(O1092,F1093)</f>
        <v>5645.35730015574</v>
      </c>
      <c r="P1093" s="9" t="n">
        <f aca="false">F1093/O1093-1</f>
        <v>-0.246412605122028</v>
      </c>
      <c r="Q1093" s="8" t="n">
        <f aca="false">MAX(Q1092,B1093)</f>
        <v>67541.7555081824</v>
      </c>
      <c r="R1093" s="9" t="n">
        <f aca="false">B1093/Q1093-1</f>
        <v>-0.750081440727322</v>
      </c>
      <c r="S1093" s="9" t="n">
        <f aca="false">B1093/INDEX($B:$B,$E1093)-1</f>
        <v>-0.0267593849365523</v>
      </c>
      <c r="T1093" s="0" t="n">
        <f aca="false">IF(AND($A1093&gt;=CrashTest!$B$3,$A1093&lt;=CrashTest!$C$3),1,IF(AND($A1093&gt;=CrashTest!$B$4,$A1093&lt;=CrashTest!$C$4),2,IF(AND($A1093&gt;=CrashTest!$B$5,$A1093&lt;=CrashTest!$C$5),3,IF(AND($A1093&gt;=CrashTest!$B$6,$A1093&lt;=CrashTest!$C$6),4,IF(AND($A1093&gt;=CrashTest!$B$7,$A1093&lt;=CrashTest!$C$7),5,0)))))</f>
        <v>4</v>
      </c>
      <c r="U1093" s="8" t="n">
        <f aca="false">IF(T1093=0,"",IF(T1092=T1093,MAX(U1092,B1093),B1093))</f>
        <v>21283.4715999416</v>
      </c>
      <c r="V1093" s="9" t="n">
        <f aca="false">IF(T1093=0,"",B1093/U1093-1)</f>
        <v>-0.206899205889009</v>
      </c>
      <c r="W1093" s="8" t="n">
        <f aca="false">IF(T1093=0,"",IF(T1092=T1093,MAX(W1092,F1093),F1093))</f>
        <v>4572.35638695126</v>
      </c>
      <c r="X1093" s="9" t="n">
        <f aca="false">IF(T1093=0,"",F1093/W1093-1)</f>
        <v>-0.0695672557107132</v>
      </c>
    </row>
    <row r="1094" customFormat="false" ht="15" hidden="false" customHeight="false" outlineLevel="0" collapsed="false">
      <c r="A1094" s="5" t="n">
        <v>44922</v>
      </c>
      <c r="B1094" s="6" t="n">
        <v>16698.9112708942</v>
      </c>
      <c r="C1094" s="7" t="n">
        <v>5158.843121</v>
      </c>
      <c r="D1094" s="0" t="n">
        <f aca="false">INT((ROW()-3)/30)</f>
        <v>36</v>
      </c>
      <c r="E1094" s="0" t="n">
        <f aca="false">2+30*D1094</f>
        <v>1082</v>
      </c>
      <c r="F1094" s="8" t="n">
        <f aca="false">INDEX($F:$F,$E1094)*(2*B1094/INDEX($B:$B,$E1094)-C1094/INDEX($C:$C,$E1094))</f>
        <v>4252.70942560565</v>
      </c>
      <c r="G1094" s="9" t="n">
        <f aca="false">B1094/B1093-1</f>
        <v>-0.0107243850078113</v>
      </c>
      <c r="H1094" s="9" t="n">
        <f aca="false">F1094/F1093-1</f>
        <v>-0.000366849150856274</v>
      </c>
      <c r="I1094" s="9" t="n">
        <f aca="false">LN(B1094/B1093)</f>
        <v>-0.0107823057061757</v>
      </c>
      <c r="J1094" s="9" t="n">
        <f aca="false">LN(F1094/F1093)</f>
        <v>-0.00036691645646719</v>
      </c>
      <c r="K1094" s="9" t="n">
        <f aca="false">F1094/F1087-1</f>
        <v>-0.00637575131552204</v>
      </c>
      <c r="L1094" s="9" t="n">
        <f aca="false">F1094/F1064-1</f>
        <v>0.0222762579605029</v>
      </c>
      <c r="M1094" s="9" t="n">
        <f aca="false">B1094/B1087-1</f>
        <v>-0.0120049617248358</v>
      </c>
      <c r="N1094" s="9" t="n">
        <f aca="false">B1094/B1064-1</f>
        <v>0.0159916871703767</v>
      </c>
      <c r="O1094" s="8" t="n">
        <f aca="false">MAX(O1093,F1094)</f>
        <v>5645.35730015574</v>
      </c>
      <c r="P1094" s="9" t="n">
        <f aca="false">F1094/O1094-1</f>
        <v>-0.246689058017935</v>
      </c>
      <c r="Q1094" s="8" t="n">
        <f aca="false">MAX(Q1093,B1094)</f>
        <v>67541.7555081824</v>
      </c>
      <c r="R1094" s="9" t="n">
        <f aca="false">B1094/Q1094-1</f>
        <v>-0.75276166357756</v>
      </c>
      <c r="S1094" s="9" t="n">
        <f aca="false">B1094/INDEX($B:$B,$E1094)-1</f>
        <v>-0.0371967919977317</v>
      </c>
      <c r="T1094" s="0" t="n">
        <f aca="false">IF(AND($A1094&gt;=CrashTest!$B$3,$A1094&lt;=CrashTest!$C$3),1,IF(AND($A1094&gt;=CrashTest!$B$4,$A1094&lt;=CrashTest!$C$4),2,IF(AND($A1094&gt;=CrashTest!$B$5,$A1094&lt;=CrashTest!$C$5),3,IF(AND($A1094&gt;=CrashTest!$B$6,$A1094&lt;=CrashTest!$C$6),4,IF(AND($A1094&gt;=CrashTest!$B$7,$A1094&lt;=CrashTest!$C$7),5,0)))))</f>
        <v>4</v>
      </c>
      <c r="U1094" s="8" t="n">
        <f aca="false">IF(T1094=0,"",IF(T1093=T1094,MAX(U1093,B1094),B1094))</f>
        <v>21283.4715999416</v>
      </c>
      <c r="V1094" s="9" t="n">
        <f aca="false">IF(T1094=0,"",B1094/U1094-1)</f>
        <v>-0.215404724155057</v>
      </c>
      <c r="W1094" s="8" t="n">
        <f aca="false">IF(T1094=0,"",IF(T1093=T1094,MAX(W1093,F1094),F1094))</f>
        <v>4572.35638695126</v>
      </c>
      <c r="X1094" s="9" t="n">
        <f aca="false">IF(T1094=0,"",F1094/W1094-1)</f>
        <v>-0.0699085841728846</v>
      </c>
    </row>
    <row r="1095" customFormat="false" ht="15" hidden="false" customHeight="false" outlineLevel="0" collapsed="false">
      <c r="A1095" s="5" t="n">
        <v>44923</v>
      </c>
      <c r="B1095" s="6" t="n">
        <v>16536.2942001753</v>
      </c>
      <c r="C1095" s="7" t="n">
        <v>5077.760053</v>
      </c>
      <c r="D1095" s="0" t="n">
        <f aca="false">INT((ROW()-3)/30)</f>
        <v>36</v>
      </c>
      <c r="E1095" s="0" t="n">
        <f aca="false">2+30*D1095</f>
        <v>1082</v>
      </c>
      <c r="F1095" s="8" t="n">
        <f aca="false">INDEX($F:$F,$E1095)*(2*B1095/INDEX($B:$B,$E1095)-C1095/INDEX($C:$C,$E1095))</f>
        <v>4235.37924327056</v>
      </c>
      <c r="G1095" s="9" t="n">
        <f aca="false">B1095/B1094-1</f>
        <v>-0.00973818400977666</v>
      </c>
      <c r="H1095" s="9" t="n">
        <f aca="false">F1095/F1094-1</f>
        <v>-0.00407509204149725</v>
      </c>
      <c r="I1095" s="9" t="n">
        <f aca="false">LN(B1095/B1094)</f>
        <v>-0.00978591022085554</v>
      </c>
      <c r="J1095" s="9" t="n">
        <f aca="false">LN(F1095/F1094)</f>
        <v>-0.00408341785574144</v>
      </c>
      <c r="K1095" s="9" t="n">
        <f aca="false">F1095/F1088-1</f>
        <v>-0.00543922767554472</v>
      </c>
      <c r="L1095" s="9" t="n">
        <f aca="false">F1095/F1065-1</f>
        <v>0.0238488109569583</v>
      </c>
      <c r="M1095" s="9" t="n">
        <f aca="false">B1095/B1088-1</f>
        <v>-0.015727999287976</v>
      </c>
      <c r="N1095" s="9" t="n">
        <f aca="false">B1095/B1065-1</f>
        <v>0.0199667638197527</v>
      </c>
      <c r="O1095" s="8" t="n">
        <f aca="false">MAX(O1094,F1095)</f>
        <v>5645.35730015574</v>
      </c>
      <c r="P1095" s="9" t="n">
        <f aca="false">F1095/O1095-1</f>
        <v>-0.249758869442379</v>
      </c>
      <c r="Q1095" s="8" t="n">
        <f aca="false">MAX(Q1094,B1095)</f>
        <v>67541.7555081824</v>
      </c>
      <c r="R1095" s="9" t="n">
        <f aca="false">B1095/Q1095-1</f>
        <v>-0.755169315991913</v>
      </c>
      <c r="S1095" s="9" t="n">
        <f aca="false">B1095/INDEX($B:$B,$E1095)-1</f>
        <v>-0.046572746802461</v>
      </c>
      <c r="T1095" s="0" t="n">
        <f aca="false">IF(AND($A1095&gt;=CrashTest!$B$3,$A1095&lt;=CrashTest!$C$3),1,IF(AND($A1095&gt;=CrashTest!$B$4,$A1095&lt;=CrashTest!$C$4),2,IF(AND($A1095&gt;=CrashTest!$B$5,$A1095&lt;=CrashTest!$C$5),3,IF(AND($A1095&gt;=CrashTest!$B$6,$A1095&lt;=CrashTest!$C$6),4,IF(AND($A1095&gt;=CrashTest!$B$7,$A1095&lt;=CrashTest!$C$7),5,0)))))</f>
        <v>4</v>
      </c>
      <c r="U1095" s="8" t="n">
        <f aca="false">IF(T1095=0,"",IF(T1094=T1095,MAX(U1094,B1095),B1095))</f>
        <v>21283.4715999416</v>
      </c>
      <c r="V1095" s="9" t="n">
        <f aca="false">IF(T1095=0,"",B1095/U1095-1)</f>
        <v>-0.223045257324436</v>
      </c>
      <c r="W1095" s="8" t="n">
        <f aca="false">IF(T1095=0,"",IF(T1094=T1095,MAX(W1094,F1095),F1095))</f>
        <v>4572.35638695126</v>
      </c>
      <c r="X1095" s="9" t="n">
        <f aca="false">IF(T1095=0,"",F1095/W1095-1)</f>
        <v>-0.0736987922993865</v>
      </c>
    </row>
    <row r="1096" customFormat="false" ht="15" hidden="false" customHeight="false" outlineLevel="0" collapsed="false">
      <c r="A1096" s="5" t="n">
        <v>44924</v>
      </c>
      <c r="B1096" s="6" t="n">
        <v>16630.5931551724</v>
      </c>
      <c r="C1096" s="7" t="n">
        <v>5127.469868</v>
      </c>
      <c r="D1096" s="0" t="n">
        <f aca="false">INT((ROW()-3)/30)</f>
        <v>36</v>
      </c>
      <c r="E1096" s="0" t="n">
        <f aca="false">2+30*D1096</f>
        <v>1082</v>
      </c>
      <c r="F1096" s="8" t="n">
        <f aca="false">INDEX($F:$F,$E1096)*(2*B1096/INDEX($B:$B,$E1096)-C1096/INDEX($C:$C,$E1096))</f>
        <v>4243.32757903752</v>
      </c>
      <c r="G1096" s="9" t="n">
        <f aca="false">B1096/B1095-1</f>
        <v>0.005702544588019</v>
      </c>
      <c r="H1096" s="9" t="n">
        <f aca="false">F1096/F1095-1</f>
        <v>0.00187665267038017</v>
      </c>
      <c r="I1096" s="9" t="n">
        <f aca="false">LN(B1096/B1095)</f>
        <v>0.00568634663116919</v>
      </c>
      <c r="J1096" s="9" t="n">
        <f aca="false">LN(F1096/F1095)</f>
        <v>0.0018748939577423</v>
      </c>
      <c r="K1096" s="9" t="n">
        <f aca="false">F1096/F1089-1</f>
        <v>-0.00593795308855705</v>
      </c>
      <c r="L1096" s="9" t="n">
        <f aca="false">F1096/F1066-1</f>
        <v>0.0213324120509149</v>
      </c>
      <c r="M1096" s="9" t="n">
        <f aca="false">B1096/B1089-1</f>
        <v>-0.0109210772699258</v>
      </c>
      <c r="N1096" s="9" t="n">
        <f aca="false">B1096/B1066-1</f>
        <v>0.0114064291917233</v>
      </c>
      <c r="O1096" s="8" t="n">
        <f aca="false">MAX(O1095,F1096)</f>
        <v>5645.35730015574</v>
      </c>
      <c r="P1096" s="9" t="n">
        <f aca="false">F1096/O1096-1</f>
        <v>-0.248350927421289</v>
      </c>
      <c r="Q1096" s="8" t="n">
        <f aca="false">MAX(Q1095,B1096)</f>
        <v>67541.7555081824</v>
      </c>
      <c r="R1096" s="9" t="n">
        <f aca="false">B1096/Q1096-1</f>
        <v>-0.753773158099841</v>
      </c>
      <c r="S1096" s="9" t="n">
        <f aca="false">B1096/INDEX($B:$B,$E1096)-1</f>
        <v>-0.0411357853796697</v>
      </c>
      <c r="T1096" s="0" t="n">
        <f aca="false">IF(AND($A1096&gt;=CrashTest!$B$3,$A1096&lt;=CrashTest!$C$3),1,IF(AND($A1096&gt;=CrashTest!$B$4,$A1096&lt;=CrashTest!$C$4),2,IF(AND($A1096&gt;=CrashTest!$B$5,$A1096&lt;=CrashTest!$C$5),3,IF(AND($A1096&gt;=CrashTest!$B$6,$A1096&lt;=CrashTest!$C$6),4,IF(AND($A1096&gt;=CrashTest!$B$7,$A1096&lt;=CrashTest!$C$7),5,0)))))</f>
        <v>4</v>
      </c>
      <c r="U1096" s="8" t="n">
        <f aca="false">IF(T1096=0,"",IF(T1095=T1096,MAX(U1095,B1096),B1096))</f>
        <v>21283.4715999416</v>
      </c>
      <c r="V1096" s="9" t="n">
        <f aca="false">IF(T1096=0,"",B1096/U1096-1)</f>
        <v>-0.218614638261456</v>
      </c>
      <c r="W1096" s="8" t="n">
        <f aca="false">IF(T1096=0,"",IF(T1095=T1096,MAX(W1095,F1096),F1096))</f>
        <v>4572.35638695126</v>
      </c>
      <c r="X1096" s="9" t="n">
        <f aca="false">IF(T1096=0,"",F1096/W1096-1)</f>
        <v>-0.0719604466643786</v>
      </c>
    </row>
    <row r="1097" customFormat="false" ht="15" hidden="false" customHeight="false" outlineLevel="0" collapsed="false">
      <c r="A1097" s="5" t="n">
        <v>44925</v>
      </c>
      <c r="B1097" s="6" t="n">
        <v>16593.6888287551</v>
      </c>
      <c r="C1097" s="7" t="n">
        <v>5116.506681</v>
      </c>
      <c r="D1097" s="0" t="n">
        <f aca="false">INT((ROW()-3)/30)</f>
        <v>36</v>
      </c>
      <c r="E1097" s="0" t="n">
        <f aca="false">2+30*D1097</f>
        <v>1082</v>
      </c>
      <c r="F1097" s="8" t="n">
        <f aca="false">INDEX($F:$F,$E1097)*(2*B1097/INDEX($B:$B,$E1097)-C1097/INDEX($C:$C,$E1097))</f>
        <v>4233.58735316395</v>
      </c>
      <c r="G1097" s="9" t="n">
        <f aca="false">B1097/B1096-1</f>
        <v>-0.00221906254773718</v>
      </c>
      <c r="H1097" s="9" t="n">
        <f aca="false">F1097/F1096-1</f>
        <v>-0.00229542162186236</v>
      </c>
      <c r="I1097" s="9" t="n">
        <f aca="false">LN(B1097/B1096)</f>
        <v>-0.00222152831550319</v>
      </c>
      <c r="J1097" s="9" t="n">
        <f aca="false">LN(F1097/F1096)</f>
        <v>-0.0022980601405219</v>
      </c>
      <c r="K1097" s="9" t="n">
        <f aca="false">F1097/F1090-1</f>
        <v>-0.00771567177401999</v>
      </c>
      <c r="L1097" s="9" t="n">
        <f aca="false">F1097/F1067-1</f>
        <v>0.00278720535759813</v>
      </c>
      <c r="M1097" s="9" t="n">
        <f aca="false">B1097/B1090-1</f>
        <v>-0.011133634995018</v>
      </c>
      <c r="N1097" s="9" t="n">
        <f aca="false">B1097/B1067-1</f>
        <v>-0.0339531526110186</v>
      </c>
      <c r="O1097" s="8" t="n">
        <f aca="false">MAX(O1096,F1097)</f>
        <v>5645.35730015574</v>
      </c>
      <c r="P1097" s="9" t="n">
        <f aca="false">F1097/O1097-1</f>
        <v>-0.250076278954539</v>
      </c>
      <c r="Q1097" s="8" t="n">
        <f aca="false">MAX(Q1096,B1097)</f>
        <v>67541.7555081824</v>
      </c>
      <c r="R1097" s="9" t="n">
        <f aca="false">B1097/Q1097-1</f>
        <v>-0.75431955086295</v>
      </c>
      <c r="S1097" s="9" t="n">
        <f aca="false">B1097/INDEX($B:$B,$E1097)-1</f>
        <v>-0.0432635650466992</v>
      </c>
      <c r="T1097" s="0" t="n">
        <f aca="false">IF(AND($A1097&gt;=CrashTest!$B$3,$A1097&lt;=CrashTest!$C$3),1,IF(AND($A1097&gt;=CrashTest!$B$4,$A1097&lt;=CrashTest!$C$4),2,IF(AND($A1097&gt;=CrashTest!$B$5,$A1097&lt;=CrashTest!$C$5),3,IF(AND($A1097&gt;=CrashTest!$B$6,$A1097&lt;=CrashTest!$C$6),4,IF(AND($A1097&gt;=CrashTest!$B$7,$A1097&lt;=CrashTest!$C$7),5,0)))))</f>
        <v>4</v>
      </c>
      <c r="U1097" s="8" t="n">
        <f aca="false">IF(T1097=0,"",IF(T1096=T1097,MAX(U1096,B1097),B1097))</f>
        <v>21283.4715999416</v>
      </c>
      <c r="V1097" s="9" t="n">
        <f aca="false">IF(T1097=0,"",B1097/U1097-1)</f>
        <v>-0.22034858125304</v>
      </c>
      <c r="W1097" s="8" t="n">
        <f aca="false">IF(T1097=0,"",IF(T1096=T1097,MAX(W1096,F1097),F1097))</f>
        <v>4572.35638695126</v>
      </c>
      <c r="X1097" s="9" t="n">
        <f aca="false">IF(T1097=0,"",F1097/W1097-1)</f>
        <v>-0.0740906887210487</v>
      </c>
    </row>
    <row r="1098" customFormat="false" ht="15" hidden="false" customHeight="false" outlineLevel="0" collapsed="false">
      <c r="A1098" s="5" t="n">
        <v>44926</v>
      </c>
      <c r="B1098" s="6" t="n">
        <v>16524.2178024547</v>
      </c>
      <c r="C1098" s="7" t="n">
        <v>5084.520157</v>
      </c>
      <c r="D1098" s="0" t="n">
        <f aca="false">INT((ROW()-3)/30)</f>
        <v>36</v>
      </c>
      <c r="E1098" s="0" t="n">
        <f aca="false">2+30*D1098</f>
        <v>1082</v>
      </c>
      <c r="F1098" s="8" t="n">
        <f aca="false">INDEX($F:$F,$E1098)*(2*B1098/INDEX($B:$B,$E1098)-C1098/INDEX($C:$C,$E1098))</f>
        <v>4224.11263349874</v>
      </c>
      <c r="G1098" s="9" t="n">
        <f aca="false">B1098/B1097-1</f>
        <v>-0.00418659328961357</v>
      </c>
      <c r="H1098" s="9" t="n">
        <f aca="false">F1098/F1097-1</f>
        <v>-0.00223798846577128</v>
      </c>
      <c r="I1098" s="9" t="n">
        <f aca="false">LN(B1098/B1097)</f>
        <v>-0.00419538160862163</v>
      </c>
      <c r="J1098" s="9" t="n">
        <f aca="false">LN(F1098/F1097)</f>
        <v>-0.00224049650463114</v>
      </c>
      <c r="K1098" s="9" t="n">
        <f aca="false">F1098/F1091-1</f>
        <v>-0.01049648886986</v>
      </c>
      <c r="L1098" s="9" t="n">
        <f aca="false">F1098/F1068-1</f>
        <v>0.00756915433087113</v>
      </c>
      <c r="M1098" s="9" t="n">
        <f aca="false">B1098/B1091-1</f>
        <v>-0.0186127560402104</v>
      </c>
      <c r="N1098" s="9" t="n">
        <f aca="false">B1098/B1068-1</f>
        <v>-0.0257689099862642</v>
      </c>
      <c r="O1098" s="8" t="n">
        <f aca="false">MAX(O1097,F1098)</f>
        <v>5645.35730015574</v>
      </c>
      <c r="P1098" s="9" t="n">
        <f aca="false">F1098/O1098-1</f>
        <v>-0.251754599592447</v>
      </c>
      <c r="Q1098" s="8" t="n">
        <f aca="false">MAX(Q1097,B1098)</f>
        <v>67541.7555081824</v>
      </c>
      <c r="R1098" s="9" t="n">
        <f aca="false">B1098/Q1098-1</f>
        <v>-0.755348114982696</v>
      </c>
      <c r="S1098" s="9" t="n">
        <f aca="false">B1098/INDEX($B:$B,$E1098)-1</f>
        <v>-0.0472690313852034</v>
      </c>
      <c r="T1098" s="0" t="n">
        <f aca="false">IF(AND($A1098&gt;=CrashTest!$B$3,$A1098&lt;=CrashTest!$C$3),1,IF(AND($A1098&gt;=CrashTest!$B$4,$A1098&lt;=CrashTest!$C$4),2,IF(AND($A1098&gt;=CrashTest!$B$5,$A1098&lt;=CrashTest!$C$5),3,IF(AND($A1098&gt;=CrashTest!$B$6,$A1098&lt;=CrashTest!$C$6),4,IF(AND($A1098&gt;=CrashTest!$B$7,$A1098&lt;=CrashTest!$C$7),5,0)))))</f>
        <v>4</v>
      </c>
      <c r="U1098" s="8" t="n">
        <f aca="false">IF(T1098=0,"",IF(T1097=T1098,MAX(U1097,B1098),B1098))</f>
        <v>21283.4715999416</v>
      </c>
      <c r="V1098" s="9" t="n">
        <f aca="false">IF(T1098=0,"",B1098/U1098-1)</f>
        <v>-0.223612664651004</v>
      </c>
      <c r="W1098" s="8" t="n">
        <f aca="false">IF(T1098=0,"",IF(T1097=T1098,MAX(W1097,F1098),F1098))</f>
        <v>4572.35638695126</v>
      </c>
      <c r="X1098" s="9" t="n">
        <f aca="false">IF(T1098=0,"",F1098/W1098-1)</f>
        <v>-0.0761628630800412</v>
      </c>
    </row>
    <row r="1099" customFormat="false" ht="15" hidden="false" customHeight="false" outlineLevel="0" collapsed="false">
      <c r="A1099" s="5" t="n">
        <v>44927</v>
      </c>
      <c r="B1099" s="6" t="n">
        <v>16606.7520432496</v>
      </c>
      <c r="C1099" s="7" t="n">
        <v>5131.358286</v>
      </c>
      <c r="D1099" s="0" t="n">
        <f aca="false">INT((ROW()-3)/30)</f>
        <v>36</v>
      </c>
      <c r="E1099" s="0" t="n">
        <f aca="false">2+30*D1099</f>
        <v>1082</v>
      </c>
      <c r="F1099" s="8" t="n">
        <f aca="false">INDEX($F:$F,$E1099)*(2*B1099/INDEX($B:$B,$E1099)-C1099/INDEX($C:$C,$E1099))</f>
        <v>4228.4692533386</v>
      </c>
      <c r="G1099" s="9" t="n">
        <f aca="false">B1099/B1098-1</f>
        <v>0.00499474418587242</v>
      </c>
      <c r="H1099" s="9" t="n">
        <f aca="false">F1099/F1098-1</f>
        <v>0.00103136924080016</v>
      </c>
      <c r="I1099" s="9" t="n">
        <f aca="false">LN(B1099/B1098)</f>
        <v>0.00498231183156574</v>
      </c>
      <c r="J1099" s="9" t="n">
        <f aca="false">LN(F1099/F1098)</f>
        <v>0.00103083774495898</v>
      </c>
      <c r="K1099" s="9" t="n">
        <f aca="false">F1099/F1092-1</f>
        <v>-0.0085489686521083</v>
      </c>
      <c r="L1099" s="9" t="n">
        <f aca="false">F1099/F1069-1</f>
        <v>0.00566798123147083</v>
      </c>
      <c r="M1099" s="9" t="n">
        <f aca="false">B1099/B1092-1</f>
        <v>-0.0129622001607809</v>
      </c>
      <c r="N1099" s="9" t="n">
        <f aca="false">B1099/B1069-1</f>
        <v>-0.0274292298834231</v>
      </c>
      <c r="O1099" s="8" t="n">
        <f aca="false">MAX(O1098,F1099)</f>
        <v>5645.35730015574</v>
      </c>
      <c r="P1099" s="9" t="n">
        <f aca="false">F1099/O1099-1</f>
        <v>-0.250982882301896</v>
      </c>
      <c r="Q1099" s="8" t="n">
        <f aca="false">MAX(Q1098,B1099)</f>
        <v>67541.7555081824</v>
      </c>
      <c r="R1099" s="9" t="n">
        <f aca="false">B1099/Q1099-1</f>
        <v>-0.754126141402443</v>
      </c>
      <c r="S1099" s="9" t="n">
        <f aca="false">B1099/INDEX($B:$B,$E1099)-1</f>
        <v>-0.0425103839190141</v>
      </c>
      <c r="T1099" s="0" t="n">
        <f aca="false">IF(AND($A1099&gt;=CrashTest!$B$3,$A1099&lt;=CrashTest!$C$3),1,IF(AND($A1099&gt;=CrashTest!$B$4,$A1099&lt;=CrashTest!$C$4),2,IF(AND($A1099&gt;=CrashTest!$B$5,$A1099&lt;=CrashTest!$C$5),3,IF(AND($A1099&gt;=CrashTest!$B$6,$A1099&lt;=CrashTest!$C$6),4,IF(AND($A1099&gt;=CrashTest!$B$7,$A1099&lt;=CrashTest!$C$7),5,0)))))</f>
        <v>0</v>
      </c>
      <c r="U1099" s="8" t="str">
        <f aca="false">IF(T1099=0,"",IF(T1098=T1099,MAX(U1098,B1099),B1099))</f>
        <v/>
      </c>
      <c r="V1099" s="9" t="str">
        <f aca="false">IF(T1099=0,"",B1099/U1099-1)</f>
        <v/>
      </c>
      <c r="W1099" s="8" t="str">
        <f aca="false">IF(T1099=0,"",IF(T1098=T1099,MAX(W1098,F1099),F1099))</f>
        <v/>
      </c>
      <c r="X1099" s="9" t="str">
        <f aca="false">IF(T1099=0,"",F1099/W1099-1)</f>
        <v/>
      </c>
    </row>
    <row r="1100" customFormat="false" ht="15" hidden="false" customHeight="false" outlineLevel="0" collapsed="false">
      <c r="A1100" s="5" t="n">
        <v>44928</v>
      </c>
      <c r="B1100" s="6" t="n">
        <v>16688.7192729398</v>
      </c>
      <c r="C1100" s="7" t="n">
        <v>5163.222428</v>
      </c>
      <c r="D1100" s="0" t="n">
        <f aca="false">INT((ROW()-3)/30)</f>
        <v>36</v>
      </c>
      <c r="E1100" s="0" t="n">
        <f aca="false">2+30*D1100</f>
        <v>1082</v>
      </c>
      <c r="F1100" s="8" t="n">
        <f aca="false">INDEX($F:$F,$E1100)*(2*B1100/INDEX($B:$B,$E1100)-C1100/INDEX($C:$C,$E1100))</f>
        <v>4244.23613626726</v>
      </c>
      <c r="G1100" s="9" t="n">
        <f aca="false">B1100/B1099-1</f>
        <v>0.00493577729568862</v>
      </c>
      <c r="H1100" s="9" t="n">
        <f aca="false">F1100/F1099-1</f>
        <v>0.00372874484453423</v>
      </c>
      <c r="I1100" s="9" t="n">
        <f aca="false">LN(B1100/B1099)</f>
        <v>0.00492363628077381</v>
      </c>
      <c r="J1100" s="9" t="n">
        <f aca="false">LN(F1100/F1099)</f>
        <v>0.00372181030820838</v>
      </c>
      <c r="K1100" s="9" t="n">
        <f aca="false">F1100/F1093-1</f>
        <v>-0.00235856315520155</v>
      </c>
      <c r="L1100" s="9" t="n">
        <f aca="false">F1100/F1070-1</f>
        <v>0.0109561589907221</v>
      </c>
      <c r="M1100" s="9" t="n">
        <f aca="false">B1100/B1093-1</f>
        <v>-0.0113281785654136</v>
      </c>
      <c r="N1100" s="9" t="n">
        <f aca="false">B1100/B1070-1</f>
        <v>-0.0124730328163397</v>
      </c>
      <c r="O1100" s="8" t="n">
        <f aca="false">MAX(O1099,F1100)</f>
        <v>5645.35730015574</v>
      </c>
      <c r="P1100" s="9" t="n">
        <f aca="false">F1100/O1100-1</f>
        <v>-0.248189988585811</v>
      </c>
      <c r="Q1100" s="8" t="n">
        <f aca="false">MAX(Q1099,B1100)</f>
        <v>67541.7555081824</v>
      </c>
      <c r="R1100" s="9" t="n">
        <f aca="false">B1100/Q1100-1</f>
        <v>-0.752912562793574</v>
      </c>
      <c r="S1100" s="9" t="n">
        <f aca="false">B1100/INDEX($B:$B,$E1100)-1</f>
        <v>-0.0377844284111039</v>
      </c>
      <c r="T1100" s="0" t="n">
        <f aca="false">IF(AND($A1100&gt;=CrashTest!$B$3,$A1100&lt;=CrashTest!$C$3),1,IF(AND($A1100&gt;=CrashTest!$B$4,$A1100&lt;=CrashTest!$C$4),2,IF(AND($A1100&gt;=CrashTest!$B$5,$A1100&lt;=CrashTest!$C$5),3,IF(AND($A1100&gt;=CrashTest!$B$6,$A1100&lt;=CrashTest!$C$6),4,IF(AND($A1100&gt;=CrashTest!$B$7,$A1100&lt;=CrashTest!$C$7),5,0)))))</f>
        <v>0</v>
      </c>
      <c r="U1100" s="8" t="str">
        <f aca="false">IF(T1100=0,"",IF(T1099=T1100,MAX(U1099,B1100),B1100))</f>
        <v/>
      </c>
      <c r="V1100" s="9" t="str">
        <f aca="false">IF(T1100=0,"",B1100/U1100-1)</f>
        <v/>
      </c>
      <c r="W1100" s="8" t="str">
        <f aca="false">IF(T1100=0,"",IF(T1099=T1100,MAX(W1099,F1100),F1100))</f>
        <v/>
      </c>
      <c r="X1100" s="9" t="str">
        <f aca="false">IF(T1100=0,"",F1100/W1100-1)</f>
        <v/>
      </c>
    </row>
    <row r="1101" customFormat="false" ht="15" hidden="false" customHeight="false" outlineLevel="0" collapsed="false">
      <c r="A1101" s="5" t="n">
        <v>44929</v>
      </c>
      <c r="B1101" s="6" t="n">
        <v>16670.0773836937</v>
      </c>
      <c r="C1101" s="7" t="n">
        <v>5169.994637</v>
      </c>
      <c r="D1101" s="0" t="n">
        <f aca="false">INT((ROW()-3)/30)</f>
        <v>36</v>
      </c>
      <c r="E1101" s="0" t="n">
        <f aca="false">2+30*D1101</f>
        <v>1082</v>
      </c>
      <c r="F1101" s="8" t="n">
        <f aca="false">INDEX($F:$F,$E1101)*(2*B1101/INDEX($B:$B,$E1101)-C1101/INDEX($C:$C,$E1101))</f>
        <v>4229.70438330046</v>
      </c>
      <c r="G1101" s="9" t="n">
        <f aca="false">B1101/B1100-1</f>
        <v>-0.00111703534233021</v>
      </c>
      <c r="H1101" s="9" t="n">
        <f aca="false">F1101/F1100-1</f>
        <v>-0.00342387946858624</v>
      </c>
      <c r="I1101" s="9" t="n">
        <f aca="false">LN(B1101/B1100)</f>
        <v>-0.0011176596912981</v>
      </c>
      <c r="J1101" s="9" t="n">
        <f aca="false">LN(F1101/F1100)</f>
        <v>-0.00342975435766852</v>
      </c>
      <c r="K1101" s="9" t="n">
        <f aca="false">F1101/F1094-1</f>
        <v>-0.00540950250837091</v>
      </c>
      <c r="L1101" s="9" t="n">
        <f aca="false">F1101/F1071-1</f>
        <v>0.00122573040236063</v>
      </c>
      <c r="M1101" s="9" t="n">
        <f aca="false">B1101/B1094-1</f>
        <v>-0.00172669264078051</v>
      </c>
      <c r="N1101" s="9" t="n">
        <f aca="false">B1101/B1071-1</f>
        <v>-0.0263780584617372</v>
      </c>
      <c r="O1101" s="8" t="n">
        <f aca="false">MAX(O1100,F1101)</f>
        <v>5645.35730015574</v>
      </c>
      <c r="P1101" s="9" t="n">
        <f aca="false">F1101/O1101-1</f>
        <v>-0.25076409544817</v>
      </c>
      <c r="Q1101" s="8" t="n">
        <f aca="false">MAX(Q1100,B1101)</f>
        <v>67541.7555081824</v>
      </c>
      <c r="R1101" s="9" t="n">
        <f aca="false">B1101/Q1101-1</f>
        <v>-0.753188568193579</v>
      </c>
      <c r="S1101" s="9" t="n">
        <f aca="false">B1101/INDEX($B:$B,$E1101)-1</f>
        <v>-0.0388592572115092</v>
      </c>
      <c r="T1101" s="0" t="n">
        <f aca="false">IF(AND($A1101&gt;=CrashTest!$B$3,$A1101&lt;=CrashTest!$C$3),1,IF(AND($A1101&gt;=CrashTest!$B$4,$A1101&lt;=CrashTest!$C$4),2,IF(AND($A1101&gt;=CrashTest!$B$5,$A1101&lt;=CrashTest!$C$5),3,IF(AND($A1101&gt;=CrashTest!$B$6,$A1101&lt;=CrashTest!$C$6),4,IF(AND($A1101&gt;=CrashTest!$B$7,$A1101&lt;=CrashTest!$C$7),5,0)))))</f>
        <v>0</v>
      </c>
      <c r="U1101" s="8" t="str">
        <f aca="false">IF(T1101=0,"",IF(T1100=T1101,MAX(U1100,B1101),B1101))</f>
        <v/>
      </c>
      <c r="V1101" s="9" t="str">
        <f aca="false">IF(T1101=0,"",B1101/U1101-1)</f>
        <v/>
      </c>
      <c r="W1101" s="8" t="str">
        <f aca="false">IF(T1101=0,"",IF(T1100=T1101,MAX(W1100,F1101),F1101))</f>
        <v/>
      </c>
      <c r="X1101" s="9" t="str">
        <f aca="false">IF(T1101=0,"",F1101/W1101-1)</f>
        <v/>
      </c>
    </row>
    <row r="1102" customFormat="false" ht="15" hidden="false" customHeight="false" outlineLevel="0" collapsed="false">
      <c r="A1102" s="5" t="n">
        <v>44930</v>
      </c>
      <c r="B1102" s="6" t="n">
        <v>16848.3660391584</v>
      </c>
      <c r="C1102" s="7" t="n">
        <v>5264.345922</v>
      </c>
      <c r="D1102" s="0" t="n">
        <f aca="false">INT((ROW()-3)/30)</f>
        <v>36</v>
      </c>
      <c r="E1102" s="0" t="n">
        <f aca="false">2+30*D1102</f>
        <v>1082</v>
      </c>
      <c r="F1102" s="8" t="n">
        <f aca="false">INDEX($F:$F,$E1102)*(2*B1102/INDEX($B:$B,$E1102)-C1102/INDEX($C:$C,$E1102))</f>
        <v>4244.4461850044</v>
      </c>
      <c r="G1102" s="9" t="n">
        <f aca="false">B1102/B1101-1</f>
        <v>0.0106951306440304</v>
      </c>
      <c r="H1102" s="9" t="n">
        <f aca="false">F1102/F1101-1</f>
        <v>0.00348530307747752</v>
      </c>
      <c r="I1102" s="9" t="n">
        <f aca="false">LN(B1102/B1101)</f>
        <v>0.0106383422814229</v>
      </c>
      <c r="J1102" s="9" t="n">
        <f aca="false">LN(F1102/F1101)</f>
        <v>0.003479243484304</v>
      </c>
      <c r="K1102" s="9" t="n">
        <f aca="false">F1102/F1095-1</f>
        <v>0.00214076265974117</v>
      </c>
      <c r="L1102" s="9" t="n">
        <f aca="false">F1102/F1072-1</f>
        <v>0.0104916628226064</v>
      </c>
      <c r="M1102" s="9" t="n">
        <f aca="false">B1102/B1095-1</f>
        <v>0.0188719331674563</v>
      </c>
      <c r="N1102" s="9" t="n">
        <f aca="false">B1102/B1072-1</f>
        <v>-0.00666136455025146</v>
      </c>
      <c r="O1102" s="8" t="n">
        <f aca="false">MAX(O1101,F1102)</f>
        <v>5645.35730015574</v>
      </c>
      <c r="P1102" s="9" t="n">
        <f aca="false">F1102/O1102-1</f>
        <v>-0.248152781244279</v>
      </c>
      <c r="Q1102" s="8" t="n">
        <f aca="false">MAX(Q1101,B1102)</f>
        <v>67541.7555081824</v>
      </c>
      <c r="R1102" s="9" t="n">
        <f aca="false">B1102/Q1102-1</f>
        <v>-0.750548887685969</v>
      </c>
      <c r="S1102" s="9" t="n">
        <f aca="false">B1102/INDEX($B:$B,$E1102)-1</f>
        <v>-0.0285797314000857</v>
      </c>
      <c r="T1102" s="0" t="n">
        <f aca="false">IF(AND($A1102&gt;=CrashTest!$B$3,$A1102&lt;=CrashTest!$C$3),1,IF(AND($A1102&gt;=CrashTest!$B$4,$A1102&lt;=CrashTest!$C$4),2,IF(AND($A1102&gt;=CrashTest!$B$5,$A1102&lt;=CrashTest!$C$5),3,IF(AND($A1102&gt;=CrashTest!$B$6,$A1102&lt;=CrashTest!$C$6),4,IF(AND($A1102&gt;=CrashTest!$B$7,$A1102&lt;=CrashTest!$C$7),5,0)))))</f>
        <v>0</v>
      </c>
      <c r="U1102" s="8" t="str">
        <f aca="false">IF(T1102=0,"",IF(T1101=T1102,MAX(U1101,B1102),B1102))</f>
        <v/>
      </c>
      <c r="V1102" s="9" t="str">
        <f aca="false">IF(T1102=0,"",B1102/U1102-1)</f>
        <v/>
      </c>
      <c r="W1102" s="8" t="str">
        <f aca="false">IF(T1102=0,"",IF(T1101=T1102,MAX(W1101,F1102),F1102))</f>
        <v/>
      </c>
      <c r="X1102" s="9" t="str">
        <f aca="false">IF(T1102=0,"",F1102/W1102-1)</f>
        <v/>
      </c>
    </row>
    <row r="1103" customFormat="false" ht="15" hidden="false" customHeight="false" outlineLevel="0" collapsed="false">
      <c r="A1103" s="5" t="n">
        <v>44931</v>
      </c>
      <c r="B1103" s="6" t="n">
        <v>16824.8001826417</v>
      </c>
      <c r="C1103" s="7" t="n">
        <v>5261.687033</v>
      </c>
      <c r="D1103" s="0" t="n">
        <f aca="false">INT((ROW()-3)/30)</f>
        <v>36</v>
      </c>
      <c r="E1103" s="0" t="n">
        <f aca="false">2+30*D1103</f>
        <v>1082</v>
      </c>
      <c r="F1103" s="8" t="n">
        <f aca="false">INDEX($F:$F,$E1103)*(2*B1103/INDEX($B:$B,$E1103)-C1103/INDEX($C:$C,$E1103))</f>
        <v>4234.83637778271</v>
      </c>
      <c r="G1103" s="9" t="n">
        <f aca="false">B1103/B1102-1</f>
        <v>-0.00139870278589227</v>
      </c>
      <c r="H1103" s="9" t="n">
        <f aca="false">F1103/F1102-1</f>
        <v>-0.00226408977822368</v>
      </c>
      <c r="I1103" s="9" t="n">
        <f aca="false">LN(B1103/B1102)</f>
        <v>-0.0013996818837183</v>
      </c>
      <c r="J1103" s="9" t="n">
        <f aca="false">LN(F1103/F1102)</f>
        <v>-0.00226665670471887</v>
      </c>
      <c r="K1103" s="9" t="n">
        <f aca="false">F1103/F1096-1</f>
        <v>-0.00200107135182226</v>
      </c>
      <c r="L1103" s="9" t="n">
        <f aca="false">F1103/F1073-1</f>
        <v>0.00570666345176485</v>
      </c>
      <c r="M1103" s="9" t="n">
        <f aca="false">B1103/B1096-1</f>
        <v>0.0116776969803327</v>
      </c>
      <c r="N1103" s="9" t="n">
        <f aca="false">B1103/B1073-1</f>
        <v>-0.0143941546935277</v>
      </c>
      <c r="O1103" s="8" t="n">
        <f aca="false">MAX(O1102,F1103)</f>
        <v>5645.35730015574</v>
      </c>
      <c r="P1103" s="9" t="n">
        <f aca="false">F1103/O1103-1</f>
        <v>-0.24985503084705</v>
      </c>
      <c r="Q1103" s="8" t="n">
        <f aca="false">MAX(Q1102,B1103)</f>
        <v>67541.7555081824</v>
      </c>
      <c r="R1103" s="9" t="n">
        <f aca="false">B1103/Q1103-1</f>
        <v>-0.750897795651707</v>
      </c>
      <c r="S1103" s="9" t="n">
        <f aca="false">B1103/INDEX($B:$B,$E1103)-1</f>
        <v>-0.0299384596360487</v>
      </c>
      <c r="T1103" s="0" t="n">
        <f aca="false">IF(AND($A1103&gt;=CrashTest!$B$3,$A1103&lt;=CrashTest!$C$3),1,IF(AND($A1103&gt;=CrashTest!$B$4,$A1103&lt;=CrashTest!$C$4),2,IF(AND($A1103&gt;=CrashTest!$B$5,$A1103&lt;=CrashTest!$C$5),3,IF(AND($A1103&gt;=CrashTest!$B$6,$A1103&lt;=CrashTest!$C$6),4,IF(AND($A1103&gt;=CrashTest!$B$7,$A1103&lt;=CrashTest!$C$7),5,0)))))</f>
        <v>0</v>
      </c>
      <c r="U1103" s="8" t="str">
        <f aca="false">IF(T1103=0,"",IF(T1102=T1103,MAX(U1102,B1103),B1103))</f>
        <v/>
      </c>
      <c r="V1103" s="9" t="str">
        <f aca="false">IF(T1103=0,"",B1103/U1103-1)</f>
        <v/>
      </c>
      <c r="W1103" s="8" t="str">
        <f aca="false">IF(T1103=0,"",IF(T1102=T1103,MAX(W1102,F1103),F1103))</f>
        <v/>
      </c>
      <c r="X1103" s="9" t="str">
        <f aca="false">IF(T1103=0,"",F1103/W1103-1)</f>
        <v/>
      </c>
    </row>
    <row r="1104" customFormat="false" ht="15" hidden="false" customHeight="false" outlineLevel="0" collapsed="false">
      <c r="A1104" s="5" t="n">
        <v>44932</v>
      </c>
      <c r="B1104" s="6" t="n">
        <v>16957.8622738165</v>
      </c>
      <c r="C1104" s="7" t="n">
        <v>5321.698205</v>
      </c>
      <c r="D1104" s="0" t="n">
        <f aca="false">INT((ROW()-3)/30)</f>
        <v>36</v>
      </c>
      <c r="E1104" s="0" t="n">
        <f aca="false">2+30*D1104</f>
        <v>1082</v>
      </c>
      <c r="F1104" s="8" t="n">
        <f aca="false">INDEX($F:$F,$E1104)*(2*B1104/INDEX($B:$B,$E1104)-C1104/INDEX($C:$C,$E1104))</f>
        <v>4253.96343035262</v>
      </c>
      <c r="G1104" s="9" t="n">
        <f aca="false">B1104/B1103-1</f>
        <v>0.00790868775440679</v>
      </c>
      <c r="H1104" s="9" t="n">
        <f aca="false">F1104/F1103-1</f>
        <v>0.0045165977770143</v>
      </c>
      <c r="I1104" s="9" t="n">
        <f aca="false">LN(B1104/B1103)</f>
        <v>0.00787757800064603</v>
      </c>
      <c r="J1104" s="9" t="n">
        <f aca="false">LN(F1104/F1103)</f>
        <v>0.00450642855795885</v>
      </c>
      <c r="K1104" s="9" t="n">
        <f aca="false">F1104/F1097-1</f>
        <v>0.00481295777998847</v>
      </c>
      <c r="L1104" s="9" t="n">
        <f aca="false">F1104/F1074-1</f>
        <v>0.0153818474521603</v>
      </c>
      <c r="M1104" s="9" t="n">
        <f aca="false">B1104/B1097-1</f>
        <v>0.0219465032049007</v>
      </c>
      <c r="N1104" s="9" t="n">
        <f aca="false">B1104/B1074-1</f>
        <v>0.00650574615024713</v>
      </c>
      <c r="O1104" s="8" t="n">
        <f aca="false">MAX(O1103,F1104)</f>
        <v>5645.35730015574</v>
      </c>
      <c r="P1104" s="9" t="n">
        <f aca="false">F1104/O1104-1</f>
        <v>-0.246466927746935</v>
      </c>
      <c r="Q1104" s="8" t="n">
        <f aca="false">MAX(Q1103,B1104)</f>
        <v>67541.7555081824</v>
      </c>
      <c r="R1104" s="9" t="n">
        <f aca="false">B1104/Q1104-1</f>
        <v>-0.748927724098582</v>
      </c>
      <c r="S1104" s="9" t="n">
        <f aca="false">B1104/INDEX($B:$B,$E1104)-1</f>
        <v>-0.0222665458107513</v>
      </c>
      <c r="T1104" s="0" t="n">
        <f aca="false">IF(AND($A1104&gt;=CrashTest!$B$3,$A1104&lt;=CrashTest!$C$3),1,IF(AND($A1104&gt;=CrashTest!$B$4,$A1104&lt;=CrashTest!$C$4),2,IF(AND($A1104&gt;=CrashTest!$B$5,$A1104&lt;=CrashTest!$C$5),3,IF(AND($A1104&gt;=CrashTest!$B$6,$A1104&lt;=CrashTest!$C$6),4,IF(AND($A1104&gt;=CrashTest!$B$7,$A1104&lt;=CrashTest!$C$7),5,0)))))</f>
        <v>0</v>
      </c>
      <c r="U1104" s="8" t="str">
        <f aca="false">IF(T1104=0,"",IF(T1103=T1104,MAX(U1103,B1104),B1104))</f>
        <v/>
      </c>
      <c r="V1104" s="9" t="str">
        <f aca="false">IF(T1104=0,"",B1104/U1104-1)</f>
        <v/>
      </c>
      <c r="W1104" s="8" t="str">
        <f aca="false">IF(T1104=0,"",IF(T1103=T1104,MAX(W1103,F1104),F1104))</f>
        <v/>
      </c>
      <c r="X1104" s="9" t="str">
        <f aca="false">IF(T1104=0,"",F1104/W1104-1)</f>
        <v/>
      </c>
    </row>
    <row r="1105" customFormat="false" ht="15" hidden="false" customHeight="false" outlineLevel="0" collapsed="false">
      <c r="A1105" s="5" t="n">
        <v>44933</v>
      </c>
      <c r="B1105" s="6" t="n">
        <v>16942.6285891292</v>
      </c>
      <c r="C1105" s="7" t="n">
        <v>5326.269986</v>
      </c>
      <c r="D1105" s="0" t="n">
        <f aca="false">INT((ROW()-3)/30)</f>
        <v>36</v>
      </c>
      <c r="E1105" s="0" t="n">
        <f aca="false">2+30*D1105</f>
        <v>1082</v>
      </c>
      <c r="F1105" s="8" t="n">
        <f aca="false">INDEX($F:$F,$E1105)*(2*B1105/INDEX($B:$B,$E1105)-C1105/INDEX($C:$C,$E1105))</f>
        <v>4242.8397921625</v>
      </c>
      <c r="G1105" s="9" t="n">
        <f aca="false">B1105/B1104-1</f>
        <v>-0.000898325770154473</v>
      </c>
      <c r="H1105" s="9" t="n">
        <f aca="false">F1105/F1104-1</f>
        <v>-0.0026148880619794</v>
      </c>
      <c r="I1105" s="9" t="n">
        <f aca="false">LN(B1105/B1104)</f>
        <v>-0.000898729506558455</v>
      </c>
      <c r="J1105" s="9" t="n">
        <f aca="false">LN(F1105/F1104)</f>
        <v>-0.00261831285336794</v>
      </c>
      <c r="K1105" s="9" t="n">
        <f aca="false">F1105/F1098-1</f>
        <v>0.00443339472419546</v>
      </c>
      <c r="L1105" s="9" t="n">
        <f aca="false">F1105/F1075-1</f>
        <v>-0.000410970083148388</v>
      </c>
      <c r="M1105" s="9" t="n">
        <f aca="false">B1105/B1098-1</f>
        <v>0.0253210646141655</v>
      </c>
      <c r="N1105" s="9" t="n">
        <f aca="false">B1105/B1075-1</f>
        <v>-0.0167616554163607</v>
      </c>
      <c r="O1105" s="8" t="n">
        <f aca="false">MAX(O1104,F1105)</f>
        <v>5645.35730015574</v>
      </c>
      <c r="P1105" s="9" t="n">
        <f aca="false">F1105/O1105-1</f>
        <v>-0.248437332381876</v>
      </c>
      <c r="Q1105" s="8" t="n">
        <f aca="false">MAX(Q1104,B1105)</f>
        <v>67541.7555081824</v>
      </c>
      <c r="R1105" s="9" t="n">
        <f aca="false">B1105/Q1105-1</f>
        <v>-0.749153268794195</v>
      </c>
      <c r="S1105" s="9" t="n">
        <f aca="false">B1105/INDEX($B:$B,$E1105)-1</f>
        <v>-0.0231448689689916</v>
      </c>
      <c r="T1105" s="0" t="n">
        <f aca="false">IF(AND($A1105&gt;=CrashTest!$B$3,$A1105&lt;=CrashTest!$C$3),1,IF(AND($A1105&gt;=CrashTest!$B$4,$A1105&lt;=CrashTest!$C$4),2,IF(AND($A1105&gt;=CrashTest!$B$5,$A1105&lt;=CrashTest!$C$5),3,IF(AND($A1105&gt;=CrashTest!$B$6,$A1105&lt;=CrashTest!$C$6),4,IF(AND($A1105&gt;=CrashTest!$B$7,$A1105&lt;=CrashTest!$C$7),5,0)))))</f>
        <v>0</v>
      </c>
      <c r="U1105" s="8" t="str">
        <f aca="false">IF(T1105=0,"",IF(T1104=T1105,MAX(U1104,B1105),B1105))</f>
        <v/>
      </c>
      <c r="V1105" s="9" t="str">
        <f aca="false">IF(T1105=0,"",B1105/U1105-1)</f>
        <v/>
      </c>
      <c r="W1105" s="8" t="str">
        <f aca="false">IF(T1105=0,"",IF(T1104=T1105,MAX(W1104,F1105),F1105))</f>
        <v/>
      </c>
      <c r="X1105" s="9" t="str">
        <f aca="false">IF(T1105=0,"",F1105/W1105-1)</f>
        <v/>
      </c>
    </row>
    <row r="1106" customFormat="false" ht="15" hidden="false" customHeight="false" outlineLevel="0" collapsed="false">
      <c r="A1106" s="5" t="n">
        <v>44934</v>
      </c>
      <c r="B1106" s="6" t="n">
        <v>17059.2399444769</v>
      </c>
      <c r="C1106" s="7" t="n">
        <v>5406.92667</v>
      </c>
      <c r="D1106" s="0" t="n">
        <f aca="false">INT((ROW()-3)/30)</f>
        <v>36</v>
      </c>
      <c r="E1106" s="0" t="n">
        <f aca="false">2+30*D1106</f>
        <v>1082</v>
      </c>
      <c r="F1106" s="8" t="n">
        <f aca="false">INDEX($F:$F,$E1106)*(2*B1106/INDEX($B:$B,$E1106)-C1106/INDEX($C:$C,$E1106))</f>
        <v>4237.68960253577</v>
      </c>
      <c r="G1106" s="9" t="n">
        <f aca="false">B1106/B1105-1</f>
        <v>0.00688271921527694</v>
      </c>
      <c r="H1106" s="9" t="n">
        <f aca="false">F1106/F1105-1</f>
        <v>-0.00121385437089649</v>
      </c>
      <c r="I1106" s="9" t="n">
        <f aca="false">LN(B1106/B1105)</f>
        <v>0.00685914142774846</v>
      </c>
      <c r="J1106" s="9" t="n">
        <f aca="false">LN(F1106/F1105)</f>
        <v>-0.00121459168883817</v>
      </c>
      <c r="K1106" s="9" t="n">
        <f aca="false">F1106/F1099-1</f>
        <v>0.00218054067435514</v>
      </c>
      <c r="L1106" s="9" t="n">
        <f aca="false">F1106/F1076-1</f>
        <v>0.000848580605866234</v>
      </c>
      <c r="M1106" s="9" t="n">
        <f aca="false">B1106/B1099-1</f>
        <v>0.0272472245053621</v>
      </c>
      <c r="N1106" s="9" t="n">
        <f aca="false">B1106/B1076-1</f>
        <v>-0.00448811786101211</v>
      </c>
      <c r="O1106" s="8" t="n">
        <f aca="false">MAX(O1105,F1106)</f>
        <v>5645.35730015574</v>
      </c>
      <c r="P1106" s="9" t="n">
        <f aca="false">F1106/O1106-1</f>
        <v>-0.249349620010967</v>
      </c>
      <c r="Q1106" s="8" t="n">
        <f aca="false">MAX(Q1105,B1106)</f>
        <v>67541.7555081824</v>
      </c>
      <c r="R1106" s="9" t="n">
        <f aca="false">B1106/Q1106-1</f>
        <v>-0.747426761177236</v>
      </c>
      <c r="S1106" s="9" t="n">
        <f aca="false">B1106/INDEX($B:$B,$E1106)-1</f>
        <v>-0.0164214493881025</v>
      </c>
      <c r="T1106" s="0" t="n">
        <f aca="false">IF(AND($A1106&gt;=CrashTest!$B$3,$A1106&lt;=CrashTest!$C$3),1,IF(AND($A1106&gt;=CrashTest!$B$4,$A1106&lt;=CrashTest!$C$4),2,IF(AND($A1106&gt;=CrashTest!$B$5,$A1106&lt;=CrashTest!$C$5),3,IF(AND($A1106&gt;=CrashTest!$B$6,$A1106&lt;=CrashTest!$C$6),4,IF(AND($A1106&gt;=CrashTest!$B$7,$A1106&lt;=CrashTest!$C$7),5,0)))))</f>
        <v>0</v>
      </c>
      <c r="U1106" s="8" t="str">
        <f aca="false">IF(T1106=0,"",IF(T1105=T1106,MAX(U1105,B1106),B1106))</f>
        <v/>
      </c>
      <c r="V1106" s="9" t="str">
        <f aca="false">IF(T1106=0,"",B1106/U1106-1)</f>
        <v/>
      </c>
      <c r="W1106" s="8" t="str">
        <f aca="false">IF(T1106=0,"",IF(T1105=T1106,MAX(W1105,F1106),F1106))</f>
        <v/>
      </c>
      <c r="X1106" s="9" t="str">
        <f aca="false">IF(T1106=0,"",F1106/W1106-1)</f>
        <v/>
      </c>
    </row>
    <row r="1107" customFormat="false" ht="15" hidden="false" customHeight="false" outlineLevel="0" collapsed="false">
      <c r="A1107" s="5" t="n">
        <v>44935</v>
      </c>
      <c r="B1107" s="6" t="n">
        <v>17182.3198521333</v>
      </c>
      <c r="C1107" s="7" t="n">
        <v>5433.01785</v>
      </c>
      <c r="D1107" s="0" t="n">
        <f aca="false">INT((ROW()-3)/30)</f>
        <v>36</v>
      </c>
      <c r="E1107" s="0" t="n">
        <f aca="false">2+30*D1107</f>
        <v>1082</v>
      </c>
      <c r="F1107" s="8" t="n">
        <f aca="false">INDEX($F:$F,$E1107)*(2*B1107/INDEX($B:$B,$E1107)-C1107/INDEX($C:$C,$E1107))</f>
        <v>4278.35084412659</v>
      </c>
      <c r="G1107" s="9" t="n">
        <f aca="false">B1107/B1106-1</f>
        <v>0.00721485295106872</v>
      </c>
      <c r="H1107" s="9" t="n">
        <f aca="false">F1107/F1106-1</f>
        <v>0.00959514391202432</v>
      </c>
      <c r="I1107" s="9" t="n">
        <f aca="false">LN(B1107/B1106)</f>
        <v>0.00718895041356155</v>
      </c>
      <c r="J1107" s="9" t="n">
        <f aca="false">LN(F1107/F1106)</f>
        <v>0.00954940288043131</v>
      </c>
      <c r="K1107" s="9" t="n">
        <f aca="false">F1107/F1100-1</f>
        <v>0.00803789109842756</v>
      </c>
      <c r="L1107" s="9" t="n">
        <f aca="false">F1107/F1077-1</f>
        <v>0.0109067875528266</v>
      </c>
      <c r="M1107" s="9" t="n">
        <f aca="false">B1107/B1100-1</f>
        <v>0.0295768998879293</v>
      </c>
      <c r="N1107" s="9" t="n">
        <f aca="false">B1107/B1077-1</f>
        <v>0.00339315837254817</v>
      </c>
      <c r="O1107" s="8" t="n">
        <f aca="false">MAX(O1106,F1107)</f>
        <v>5645.35730015574</v>
      </c>
      <c r="P1107" s="9" t="n">
        <f aca="false">F1107/O1107-1</f>
        <v>-0.242147021587356</v>
      </c>
      <c r="Q1107" s="8" t="n">
        <f aca="false">MAX(Q1106,B1107)</f>
        <v>67541.7555081824</v>
      </c>
      <c r="R1107" s="9" t="n">
        <f aca="false">B1107/Q1107-1</f>
        <v>-0.745604482399754</v>
      </c>
      <c r="S1107" s="9" t="n">
        <f aca="false">B1107/INDEX($B:$B,$E1107)-1</f>
        <v>-0.00932507477961231</v>
      </c>
      <c r="T1107" s="0" t="n">
        <f aca="false">IF(AND($A1107&gt;=CrashTest!$B$3,$A1107&lt;=CrashTest!$C$3),1,IF(AND($A1107&gt;=CrashTest!$B$4,$A1107&lt;=CrashTest!$C$4),2,IF(AND($A1107&gt;=CrashTest!$B$5,$A1107&lt;=CrashTest!$C$5),3,IF(AND($A1107&gt;=CrashTest!$B$6,$A1107&lt;=CrashTest!$C$6),4,IF(AND($A1107&gt;=CrashTest!$B$7,$A1107&lt;=CrashTest!$C$7),5,0)))))</f>
        <v>0</v>
      </c>
      <c r="U1107" s="8" t="str">
        <f aca="false">IF(T1107=0,"",IF(T1106=T1107,MAX(U1106,B1107),B1107))</f>
        <v/>
      </c>
      <c r="V1107" s="9" t="str">
        <f aca="false">IF(T1107=0,"",B1107/U1107-1)</f>
        <v/>
      </c>
      <c r="W1107" s="8" t="str">
        <f aca="false">IF(T1107=0,"",IF(T1106=T1107,MAX(W1106,F1107),F1107))</f>
        <v/>
      </c>
      <c r="X1107" s="9" t="str">
        <f aca="false">IF(T1107=0,"",F1107/W1107-1)</f>
        <v/>
      </c>
    </row>
    <row r="1108" customFormat="false" ht="15" hidden="false" customHeight="false" outlineLevel="0" collapsed="false">
      <c r="A1108" s="5" t="n">
        <v>44936</v>
      </c>
      <c r="B1108" s="6" t="n">
        <v>17433.9146320865</v>
      </c>
      <c r="C1108" s="7" t="n">
        <v>5535.761102</v>
      </c>
      <c r="D1108" s="0" t="n">
        <f aca="false">INT((ROW()-3)/30)</f>
        <v>36</v>
      </c>
      <c r="E1108" s="0" t="n">
        <f aca="false">2+30*D1108</f>
        <v>1082</v>
      </c>
      <c r="F1108" s="8" t="n">
        <f aca="false">INDEX($F:$F,$E1108)*(2*B1108/INDEX($B:$B,$E1108)-C1108/INDEX($C:$C,$E1108))</f>
        <v>4322.89133696556</v>
      </c>
      <c r="G1108" s="9" t="n">
        <f aca="false">B1108/B1107-1</f>
        <v>0.0146426548986611</v>
      </c>
      <c r="H1108" s="9" t="n">
        <f aca="false">F1108/F1107-1</f>
        <v>0.0104106686108074</v>
      </c>
      <c r="I1108" s="9" t="n">
        <f aca="false">LN(B1108/B1107)</f>
        <v>0.0145364863653716</v>
      </c>
      <c r="J1108" s="9" t="n">
        <f aca="false">LN(F1108/F1107)</f>
        <v>0.0103568507976953</v>
      </c>
      <c r="K1108" s="9" t="n">
        <f aca="false">F1108/F1101-1</f>
        <v>0.0220315523782257</v>
      </c>
      <c r="L1108" s="9" t="n">
        <f aca="false">F1108/F1078-1</f>
        <v>0.0216550952401204</v>
      </c>
      <c r="M1108" s="9" t="n">
        <f aca="false">B1108/B1101-1</f>
        <v>0.0458208579847366</v>
      </c>
      <c r="N1108" s="9" t="n">
        <f aca="false">B1108/B1078-1</f>
        <v>0.0198635081820913</v>
      </c>
      <c r="O1108" s="8" t="n">
        <f aca="false">MAX(O1107,F1108)</f>
        <v>5645.35730015574</v>
      </c>
      <c r="P1108" s="9" t="n">
        <f aca="false">F1108/O1108-1</f>
        <v>-0.234257265373389</v>
      </c>
      <c r="Q1108" s="8" t="n">
        <f aca="false">MAX(Q1107,B1108)</f>
        <v>67541.7555081824</v>
      </c>
      <c r="R1108" s="9" t="n">
        <f aca="false">B1108/Q1108-1</f>
        <v>-0.741879456627768</v>
      </c>
      <c r="S1108" s="9" t="n">
        <f aca="false">B1108/INDEX($B:$B,$E1108)-1</f>
        <v>0.00518103626714672</v>
      </c>
      <c r="T1108" s="0" t="n">
        <f aca="false">IF(AND($A1108&gt;=CrashTest!$B$3,$A1108&lt;=CrashTest!$C$3),1,IF(AND($A1108&gt;=CrashTest!$B$4,$A1108&lt;=CrashTest!$C$4),2,IF(AND($A1108&gt;=CrashTest!$B$5,$A1108&lt;=CrashTest!$C$5),3,IF(AND($A1108&gt;=CrashTest!$B$6,$A1108&lt;=CrashTest!$C$6),4,IF(AND($A1108&gt;=CrashTest!$B$7,$A1108&lt;=CrashTest!$C$7),5,0)))))</f>
        <v>0</v>
      </c>
      <c r="U1108" s="8" t="str">
        <f aca="false">IF(T1108=0,"",IF(T1107=T1108,MAX(U1107,B1108),B1108))</f>
        <v/>
      </c>
      <c r="V1108" s="9" t="str">
        <f aca="false">IF(T1108=0,"",B1108/U1108-1)</f>
        <v/>
      </c>
      <c r="W1108" s="8" t="str">
        <f aca="false">IF(T1108=0,"",IF(T1107=T1108,MAX(W1107,F1108),F1108))</f>
        <v/>
      </c>
      <c r="X1108" s="9" t="str">
        <f aca="false">IF(T1108=0,"",F1108/W1108-1)</f>
        <v/>
      </c>
    </row>
    <row r="1109" customFormat="false" ht="15" hidden="false" customHeight="false" outlineLevel="0" collapsed="false">
      <c r="A1109" s="5" t="n">
        <v>44937</v>
      </c>
      <c r="B1109" s="6" t="n">
        <v>17833.7107656341</v>
      </c>
      <c r="C1109" s="7" t="n">
        <v>5741.715204</v>
      </c>
      <c r="D1109" s="0" t="n">
        <f aca="false">INT((ROW()-3)/30)</f>
        <v>36</v>
      </c>
      <c r="E1109" s="0" t="n">
        <f aca="false">2+30*D1109</f>
        <v>1082</v>
      </c>
      <c r="F1109" s="8" t="n">
        <f aca="false">INDEX($F:$F,$E1109)*(2*B1109/INDEX($B:$B,$E1109)-C1109/INDEX($C:$C,$E1109))</f>
        <v>4360.33656274997</v>
      </c>
      <c r="G1109" s="9" t="n">
        <f aca="false">B1109/B1108-1</f>
        <v>0.0229320919589562</v>
      </c>
      <c r="H1109" s="9" t="n">
        <f aca="false">F1109/F1108-1</f>
        <v>0.00866207888785353</v>
      </c>
      <c r="I1109" s="9" t="n">
        <f aca="false">LN(B1109/B1108)</f>
        <v>0.0226731034943627</v>
      </c>
      <c r="J1109" s="9" t="n">
        <f aca="false">LN(F1109/F1108)</f>
        <v>0.00862477832801489</v>
      </c>
      <c r="K1109" s="9" t="n">
        <f aca="false">F1109/F1102-1</f>
        <v>0.027304004502404</v>
      </c>
      <c r="L1109" s="9" t="n">
        <f aca="false">F1109/F1079-1</f>
        <v>0.0260288107611653</v>
      </c>
      <c r="M1109" s="9" t="n">
        <f aca="false">B1109/B1102-1</f>
        <v>0.0584831030015369</v>
      </c>
      <c r="N1109" s="9" t="n">
        <f aca="false">B1109/B1079-1</f>
        <v>0.0371134797904682</v>
      </c>
      <c r="O1109" s="8" t="n">
        <f aca="false">MAX(O1108,F1109)</f>
        <v>5645.35730015574</v>
      </c>
      <c r="P1109" s="9" t="n">
        <f aca="false">F1109/O1109-1</f>
        <v>-0.227624341398253</v>
      </c>
      <c r="Q1109" s="8" t="n">
        <f aca="false">MAX(Q1108,B1109)</f>
        <v>67541.7555081824</v>
      </c>
      <c r="R1109" s="9" t="n">
        <f aca="false">B1109/Q1109-1</f>
        <v>-0.73596021259066</v>
      </c>
      <c r="S1109" s="9" t="n">
        <f aca="false">B1109/INDEX($B:$B,$E1109)-1</f>
        <v>0.0282319402262237</v>
      </c>
      <c r="T1109" s="0" t="n">
        <f aca="false">IF(AND($A1109&gt;=CrashTest!$B$3,$A1109&lt;=CrashTest!$C$3),1,IF(AND($A1109&gt;=CrashTest!$B$4,$A1109&lt;=CrashTest!$C$4),2,IF(AND($A1109&gt;=CrashTest!$B$5,$A1109&lt;=CrashTest!$C$5),3,IF(AND($A1109&gt;=CrashTest!$B$6,$A1109&lt;=CrashTest!$C$6),4,IF(AND($A1109&gt;=CrashTest!$B$7,$A1109&lt;=CrashTest!$C$7),5,0)))))</f>
        <v>0</v>
      </c>
      <c r="U1109" s="8" t="str">
        <f aca="false">IF(T1109=0,"",IF(T1108=T1109,MAX(U1108,B1109),B1109))</f>
        <v/>
      </c>
      <c r="V1109" s="9" t="str">
        <f aca="false">IF(T1109=0,"",B1109/U1109-1)</f>
        <v/>
      </c>
      <c r="W1109" s="8" t="str">
        <f aca="false">IF(T1109=0,"",IF(T1108=T1109,MAX(W1108,F1109),F1109))</f>
        <v/>
      </c>
      <c r="X1109" s="9" t="str">
        <f aca="false">IF(T1109=0,"",F1109/W1109-1)</f>
        <v/>
      </c>
    </row>
    <row r="1110" customFormat="false" ht="15" hidden="false" customHeight="false" outlineLevel="0" collapsed="false">
      <c r="A1110" s="5" t="n">
        <v>44938</v>
      </c>
      <c r="B1110" s="6" t="n">
        <v>18869.7044842198</v>
      </c>
      <c r="C1110" s="7" t="n">
        <v>6177.456308</v>
      </c>
      <c r="D1110" s="0" t="n">
        <f aca="false">INT((ROW()-3)/30)</f>
        <v>36</v>
      </c>
      <c r="E1110" s="0" t="n">
        <f aca="false">2+30*D1110</f>
        <v>1082</v>
      </c>
      <c r="F1110" s="8" t="n">
        <f aca="false">INDEX($F:$F,$E1110)*(2*B1110/INDEX($B:$B,$E1110)-C1110/INDEX($C:$C,$E1110))</f>
        <v>4533.845298258</v>
      </c>
      <c r="G1110" s="9" t="n">
        <f aca="false">B1110/B1109-1</f>
        <v>0.0580918762337495</v>
      </c>
      <c r="H1110" s="9" t="n">
        <f aca="false">F1110/F1109-1</f>
        <v>0.0397925098237359</v>
      </c>
      <c r="I1110" s="9" t="n">
        <f aca="false">LN(B1110/B1109)</f>
        <v>0.0564671692061789</v>
      </c>
      <c r="J1110" s="9" t="n">
        <f aca="false">LN(F1110/F1109)</f>
        <v>0.0390211834636874</v>
      </c>
      <c r="K1110" s="9" t="n">
        <f aca="false">F1110/F1103-1</f>
        <v>0.0706069594669534</v>
      </c>
      <c r="L1110" s="9" t="n">
        <f aca="false">F1110/F1080-1</f>
        <v>0.038660487877904</v>
      </c>
      <c r="M1110" s="9" t="n">
        <f aca="false">B1110/B1103-1</f>
        <v>0.121541075042772</v>
      </c>
      <c r="N1110" s="9" t="n">
        <f aca="false">B1110/B1080-1</f>
        <v>0.0615917292212238</v>
      </c>
      <c r="O1110" s="8" t="n">
        <f aca="false">MAX(O1109,F1110)</f>
        <v>5645.35730015574</v>
      </c>
      <c r="P1110" s="9" t="n">
        <f aca="false">F1110/O1110-1</f>
        <v>-0.196889575415728</v>
      </c>
      <c r="Q1110" s="8" t="n">
        <f aca="false">MAX(Q1109,B1110)</f>
        <v>67541.7555081824</v>
      </c>
      <c r="R1110" s="9" t="n">
        <f aca="false">B1110/Q1110-1</f>
        <v>-0.720621645939691</v>
      </c>
      <c r="S1110" s="9" t="n">
        <f aca="false">B1110/INDEX($B:$B,$E1110)-1</f>
        <v>0.0879638628374335</v>
      </c>
      <c r="T1110" s="0" t="n">
        <f aca="false">IF(AND($A1110&gt;=CrashTest!$B$3,$A1110&lt;=CrashTest!$C$3),1,IF(AND($A1110&gt;=CrashTest!$B$4,$A1110&lt;=CrashTest!$C$4),2,IF(AND($A1110&gt;=CrashTest!$B$5,$A1110&lt;=CrashTest!$C$5),3,IF(AND($A1110&gt;=CrashTest!$B$6,$A1110&lt;=CrashTest!$C$6),4,IF(AND($A1110&gt;=CrashTest!$B$7,$A1110&lt;=CrashTest!$C$7),5,0)))))</f>
        <v>0</v>
      </c>
      <c r="U1110" s="8" t="str">
        <f aca="false">IF(T1110=0,"",IF(T1109=T1110,MAX(U1109,B1110),B1110))</f>
        <v/>
      </c>
      <c r="V1110" s="9" t="str">
        <f aca="false">IF(T1110=0,"",B1110/U1110-1)</f>
        <v/>
      </c>
      <c r="W1110" s="8" t="str">
        <f aca="false">IF(T1110=0,"",IF(T1109=T1110,MAX(W1109,F1110),F1110))</f>
        <v/>
      </c>
      <c r="X1110" s="9" t="str">
        <f aca="false">IF(T1110=0,"",F1110/W1110-1)</f>
        <v/>
      </c>
    </row>
    <row r="1111" customFormat="false" ht="15" hidden="false" customHeight="false" outlineLevel="0" collapsed="false">
      <c r="A1111" s="5" t="n">
        <v>44939</v>
      </c>
      <c r="B1111" s="6" t="n">
        <v>19868.7247454705</v>
      </c>
      <c r="C1111" s="7" t="n">
        <v>6812.613347</v>
      </c>
      <c r="D1111" s="0" t="n">
        <f aca="false">INT((ROW()-3)/30)</f>
        <v>36</v>
      </c>
      <c r="E1111" s="0" t="n">
        <f aca="false">2+30*D1111</f>
        <v>1082</v>
      </c>
      <c r="F1111" s="8" t="n">
        <f aca="false">INDEX($F:$F,$E1111)*(2*B1111/INDEX($B:$B,$E1111)-C1111/INDEX($C:$C,$E1111))</f>
        <v>4533.31911748786</v>
      </c>
      <c r="G1111" s="9" t="n">
        <f aca="false">B1111/B1110-1</f>
        <v>0.0529430793198775</v>
      </c>
      <c r="H1111" s="9" t="n">
        <f aca="false">F1111/F1110-1</f>
        <v>-0.000116056180905821</v>
      </c>
      <c r="I1111" s="9" t="n">
        <f aca="false">LN(B1111/B1110)</f>
        <v>0.051589175964163</v>
      </c>
      <c r="J1111" s="9" t="n">
        <f aca="false">LN(F1111/F1110)</f>
        <v>-0.000116062915945485</v>
      </c>
      <c r="K1111" s="9" t="n">
        <f aca="false">F1111/F1104-1</f>
        <v>0.0656695083794081</v>
      </c>
      <c r="L1111" s="9" t="n">
        <f aca="false">F1111/F1081-1</f>
        <v>0.0349199324911986</v>
      </c>
      <c r="M1111" s="9" t="n">
        <f aca="false">B1111/B1104-1</f>
        <v>0.17165267795272</v>
      </c>
      <c r="N1111" s="9" t="n">
        <f aca="false">B1111/B1081-1</f>
        <v>0.115611036545608</v>
      </c>
      <c r="O1111" s="8" t="n">
        <f aca="false">MAX(O1110,F1111)</f>
        <v>5645.35730015574</v>
      </c>
      <c r="P1111" s="9" t="n">
        <f aca="false">F1111/O1111-1</f>
        <v>-0.196982781344451</v>
      </c>
      <c r="Q1111" s="8" t="n">
        <f aca="false">MAX(Q1110,B1111)</f>
        <v>67541.7555081824</v>
      </c>
      <c r="R1111" s="9" t="n">
        <f aca="false">B1111/Q1111-1</f>
        <v>-0.705830495580419</v>
      </c>
      <c r="S1111" s="9" t="n">
        <f aca="false">B1111/INDEX($B:$B,$E1111)-1</f>
        <v>0.145564019924796</v>
      </c>
      <c r="T1111" s="0" t="n">
        <f aca="false">IF(AND($A1111&gt;=CrashTest!$B$3,$A1111&lt;=CrashTest!$C$3),1,IF(AND($A1111&gt;=CrashTest!$B$4,$A1111&lt;=CrashTest!$C$4),2,IF(AND($A1111&gt;=CrashTest!$B$5,$A1111&lt;=CrashTest!$C$5),3,IF(AND($A1111&gt;=CrashTest!$B$6,$A1111&lt;=CrashTest!$C$6),4,IF(AND($A1111&gt;=CrashTest!$B$7,$A1111&lt;=CrashTest!$C$7),5,0)))))</f>
        <v>0</v>
      </c>
      <c r="U1111" s="8" t="str">
        <f aca="false">IF(T1111=0,"",IF(T1110=T1111,MAX(U1110,B1111),B1111))</f>
        <v/>
      </c>
      <c r="V1111" s="9" t="str">
        <f aca="false">IF(T1111=0,"",B1111/U1111-1)</f>
        <v/>
      </c>
      <c r="W1111" s="8" t="str">
        <f aca="false">IF(T1111=0,"",IF(T1110=T1111,MAX(W1110,F1111),F1111))</f>
        <v/>
      </c>
      <c r="X1111" s="9" t="str">
        <f aca="false">IF(T1111=0,"",F1111/W1111-1)</f>
        <v/>
      </c>
    </row>
    <row r="1112" customFormat="false" ht="15" hidden="false" customHeight="false" outlineLevel="0" collapsed="false">
      <c r="A1112" s="5" t="n">
        <v>44940</v>
      </c>
      <c r="B1112" s="6" t="n">
        <v>21010.9227200468</v>
      </c>
      <c r="C1112" s="7" t="n">
        <v>7483.681155</v>
      </c>
      <c r="D1112" s="0" t="n">
        <f aca="false">INT((ROW()-3)/30)</f>
        <v>36</v>
      </c>
      <c r="E1112" s="0" t="n">
        <f aca="false">2+30*D1112</f>
        <v>1082</v>
      </c>
      <c r="F1112" s="8" t="n">
        <f aca="false">INDEX($F:$F,$E1112)*(2*B1112/INDEX($B:$B,$E1112)-C1112/INDEX($C:$C,$E1112))</f>
        <v>4575.7532989198</v>
      </c>
      <c r="G1112" s="9" t="n">
        <f aca="false">B1112/B1111-1</f>
        <v>0.0574872312747043</v>
      </c>
      <c r="H1112" s="9" t="n">
        <f aca="false">F1112/F1111-1</f>
        <v>0.00936051055136167</v>
      </c>
      <c r="I1112" s="9" t="n">
        <f aca="false">LN(B1112/B1111)</f>
        <v>0.0558955574206753</v>
      </c>
      <c r="J1112" s="9" t="n">
        <f aca="false">LN(F1112/F1111)</f>
        <v>0.00931697245413616</v>
      </c>
      <c r="K1112" s="9" t="n">
        <f aca="false">F1112/F1105-1</f>
        <v>0.0784647837451384</v>
      </c>
      <c r="L1112" s="9" t="n">
        <f aca="false">F1112/F1082-1</f>
        <v>0.0640595297488553</v>
      </c>
      <c r="M1112" s="9" t="n">
        <f aca="false">B1112/B1105-1</f>
        <v>0.240121779776718</v>
      </c>
      <c r="N1112" s="9" t="n">
        <f aca="false">B1112/B1082-1</f>
        <v>0.211419323678193</v>
      </c>
      <c r="O1112" s="8" t="n">
        <f aca="false">MAX(O1111,F1112)</f>
        <v>5645.35730015574</v>
      </c>
      <c r="P1112" s="9" t="n">
        <f aca="false">F1112/O1112-1</f>
        <v>-0.189466130196301</v>
      </c>
      <c r="Q1112" s="8" t="n">
        <f aca="false">MAX(Q1111,B1112)</f>
        <v>67541.7555081824</v>
      </c>
      <c r="R1112" s="9" t="n">
        <f aca="false">B1112/Q1112-1</f>
        <v>-0.688919505245886</v>
      </c>
      <c r="S1112" s="9" t="n">
        <f aca="false">B1112/INDEX($B:$B,$E1112)-1</f>
        <v>0.211419323678193</v>
      </c>
      <c r="T1112" s="0" t="n">
        <f aca="false">IF(AND($A1112&gt;=CrashTest!$B$3,$A1112&lt;=CrashTest!$C$3),1,IF(AND($A1112&gt;=CrashTest!$B$4,$A1112&lt;=CrashTest!$C$4),2,IF(AND($A1112&gt;=CrashTest!$B$5,$A1112&lt;=CrashTest!$C$5),3,IF(AND($A1112&gt;=CrashTest!$B$6,$A1112&lt;=CrashTest!$C$6),4,IF(AND($A1112&gt;=CrashTest!$B$7,$A1112&lt;=CrashTest!$C$7),5,0)))))</f>
        <v>0</v>
      </c>
      <c r="U1112" s="8" t="str">
        <f aca="false">IF(T1112=0,"",IF(T1111=T1112,MAX(U1111,B1112),B1112))</f>
        <v/>
      </c>
      <c r="V1112" s="9" t="str">
        <f aca="false">IF(T1112=0,"",B1112/U1112-1)</f>
        <v/>
      </c>
      <c r="W1112" s="8" t="str">
        <f aca="false">IF(T1112=0,"",IF(T1111=T1112,MAX(W1111,F1112),F1112))</f>
        <v/>
      </c>
      <c r="X1112" s="9" t="str">
        <f aca="false">IF(T1112=0,"",F1112/W1112-1)</f>
        <v/>
      </c>
    </row>
    <row r="1113" customFormat="false" ht="15" hidden="false" customHeight="false" outlineLevel="0" collapsed="false">
      <c r="A1113" s="5" t="n">
        <v>44941</v>
      </c>
      <c r="B1113" s="6" t="n">
        <v>20876.0085561075</v>
      </c>
      <c r="C1113" s="7" t="n">
        <v>7432.566254</v>
      </c>
      <c r="D1113" s="0" t="n">
        <f aca="false">INT((ROW()-3)/30)</f>
        <v>37</v>
      </c>
      <c r="E1113" s="0" t="n">
        <f aca="false">2+30*D1113</f>
        <v>1112</v>
      </c>
      <c r="F1113" s="8" t="n">
        <f aca="false">INDEX($F:$F,$E1113)*(2*B1113/INDEX($B:$B,$E1113)-C1113/INDEX($C:$C,$E1113))</f>
        <v>4548.24338146799</v>
      </c>
      <c r="G1113" s="9" t="n">
        <f aca="false">B1113/B1112-1</f>
        <v>-0.0064211441704356</v>
      </c>
      <c r="H1113" s="9" t="n">
        <f aca="false">F1113/F1112-1</f>
        <v>-0.00601210678431874</v>
      </c>
      <c r="I1113" s="9" t="n">
        <f aca="false">LN(B1113/B1112)</f>
        <v>-0.00644184839412304</v>
      </c>
      <c r="J1113" s="9" t="n">
        <f aca="false">LN(F1113/F1112)</f>
        <v>-0.00603025226323789</v>
      </c>
      <c r="K1113" s="9" t="n">
        <f aca="false">F1113/F1106-1</f>
        <v>0.0732837484714297</v>
      </c>
      <c r="L1113" s="9" t="n">
        <f aca="false">F1113/F1083-1</f>
        <v>0.0699975500456822</v>
      </c>
      <c r="M1113" s="9" t="n">
        <f aca="false">B1113/B1106-1</f>
        <v>0.223736146748221</v>
      </c>
      <c r="N1113" s="9" t="n">
        <f aca="false">B1113/B1083-1</f>
        <v>0.257128149581992</v>
      </c>
      <c r="O1113" s="8" t="n">
        <f aca="false">MAX(O1112,F1113)</f>
        <v>5645.35730015574</v>
      </c>
      <c r="P1113" s="9" t="n">
        <f aca="false">F1113/O1113-1</f>
        <v>-0.194339146373868</v>
      </c>
      <c r="Q1113" s="8" t="n">
        <f aca="false">MAX(Q1112,B1113)</f>
        <v>67541.7555081824</v>
      </c>
      <c r="R1113" s="9" t="n">
        <f aca="false">B1113/Q1113-1</f>
        <v>-0.690916997951312</v>
      </c>
      <c r="S1113" s="9" t="n">
        <f aca="false">B1113/INDEX($B:$B,$E1113)-1</f>
        <v>-0.0064211441704356</v>
      </c>
      <c r="T1113" s="0" t="n">
        <f aca="false">IF(AND($A1113&gt;=CrashTest!$B$3,$A1113&lt;=CrashTest!$C$3),1,IF(AND($A1113&gt;=CrashTest!$B$4,$A1113&lt;=CrashTest!$C$4),2,IF(AND($A1113&gt;=CrashTest!$B$5,$A1113&lt;=CrashTest!$C$5),3,IF(AND($A1113&gt;=CrashTest!$B$6,$A1113&lt;=CrashTest!$C$6),4,IF(AND($A1113&gt;=CrashTest!$B$7,$A1113&lt;=CrashTest!$C$7),5,0)))))</f>
        <v>0</v>
      </c>
      <c r="U1113" s="8" t="str">
        <f aca="false">IF(T1113=0,"",IF(T1112=T1113,MAX(U1112,B1113),B1113))</f>
        <v/>
      </c>
      <c r="V1113" s="9" t="str">
        <f aca="false">IF(T1113=0,"",B1113/U1113-1)</f>
        <v/>
      </c>
      <c r="W1113" s="8" t="str">
        <f aca="false">IF(T1113=0,"",IF(T1112=T1113,MAX(W1112,F1113),F1113))</f>
        <v/>
      </c>
      <c r="X1113" s="9" t="str">
        <f aca="false">IF(T1113=0,"",F1113/W1113-1)</f>
        <v/>
      </c>
    </row>
    <row r="1114" customFormat="false" ht="15" hidden="false" customHeight="false" outlineLevel="0" collapsed="false">
      <c r="A1114" s="5" t="n">
        <v>44942</v>
      </c>
      <c r="B1114" s="6" t="n">
        <v>21180.4119485681</v>
      </c>
      <c r="C1114" s="7" t="n">
        <v>7626.342912</v>
      </c>
      <c r="D1114" s="0" t="n">
        <f aca="false">INT((ROW()-3)/30)</f>
        <v>37</v>
      </c>
      <c r="E1114" s="0" t="n">
        <f aca="false">2+30*D1114</f>
        <v>1112</v>
      </c>
      <c r="F1114" s="8" t="n">
        <f aca="false">INDEX($F:$F,$E1114)*(2*B1114/INDEX($B:$B,$E1114)-C1114/INDEX($C:$C,$E1114))</f>
        <v>4562.34814440527</v>
      </c>
      <c r="G1114" s="9" t="n">
        <f aca="false">B1114/B1113-1</f>
        <v>0.0145814939499795</v>
      </c>
      <c r="H1114" s="9" t="n">
        <f aca="false">F1114/F1113-1</f>
        <v>0.0031011451574352</v>
      </c>
      <c r="I1114" s="9" t="n">
        <f aca="false">LN(B1114/B1113)</f>
        <v>0.0144762062344311</v>
      </c>
      <c r="J1114" s="9" t="n">
        <f aca="false">LN(F1114/F1113)</f>
        <v>0.00309634652506888</v>
      </c>
      <c r="K1114" s="9" t="n">
        <f aca="false">F1114/F1107-1</f>
        <v>0.0663800867730513</v>
      </c>
      <c r="L1114" s="9" t="n">
        <f aca="false">F1114/F1084-1</f>
        <v>0.0689102060005855</v>
      </c>
      <c r="M1114" s="9" t="n">
        <f aca="false">B1114/B1107-1</f>
        <v>0.232686396880129</v>
      </c>
      <c r="N1114" s="9" t="n">
        <f aca="false">B1114/B1084-1</f>
        <v>0.2626639653892</v>
      </c>
      <c r="O1114" s="8" t="n">
        <f aca="false">MAX(O1113,F1114)</f>
        <v>5645.35730015574</v>
      </c>
      <c r="P1114" s="9" t="n">
        <f aca="false">F1114/O1114-1</f>
        <v>-0.19184067511911</v>
      </c>
      <c r="Q1114" s="8" t="n">
        <f aca="false">MAX(Q1113,B1114)</f>
        <v>67541.7555081824</v>
      </c>
      <c r="R1114" s="9" t="n">
        <f aca="false">B1114/Q1114-1</f>
        <v>-0.686410106026898</v>
      </c>
      <c r="S1114" s="9" t="n">
        <f aca="false">B1114/INDEX($B:$B,$E1114)-1</f>
        <v>0.00806671990467067</v>
      </c>
      <c r="T1114" s="0" t="n">
        <f aca="false">IF(AND($A1114&gt;=CrashTest!$B$3,$A1114&lt;=CrashTest!$C$3),1,IF(AND($A1114&gt;=CrashTest!$B$4,$A1114&lt;=CrashTest!$C$4),2,IF(AND($A1114&gt;=CrashTest!$B$5,$A1114&lt;=CrashTest!$C$5),3,IF(AND($A1114&gt;=CrashTest!$B$6,$A1114&lt;=CrashTest!$C$6),4,IF(AND($A1114&gt;=CrashTest!$B$7,$A1114&lt;=CrashTest!$C$7),5,0)))))</f>
        <v>0</v>
      </c>
      <c r="U1114" s="8" t="str">
        <f aca="false">IF(T1114=0,"",IF(T1113=T1114,MAX(U1113,B1114),B1114))</f>
        <v/>
      </c>
      <c r="V1114" s="9" t="str">
        <f aca="false">IF(T1114=0,"",B1114/U1114-1)</f>
        <v/>
      </c>
      <c r="W1114" s="8" t="str">
        <f aca="false">IF(T1114=0,"",IF(T1113=T1114,MAX(W1113,F1114),F1114))</f>
        <v/>
      </c>
      <c r="X1114" s="9" t="str">
        <f aca="false">IF(T1114=0,"",F1114/W1114-1)</f>
        <v/>
      </c>
    </row>
    <row r="1115" customFormat="false" ht="15" hidden="false" customHeight="false" outlineLevel="0" collapsed="false">
      <c r="A1115" s="5" t="n">
        <v>44943</v>
      </c>
      <c r="B1115" s="6" t="n">
        <v>21178.2993962595</v>
      </c>
      <c r="C1115" s="7" t="n">
        <v>7590.578812</v>
      </c>
      <c r="D1115" s="0" t="n">
        <f aca="false">INT((ROW()-3)/30)</f>
        <v>37</v>
      </c>
      <c r="E1115" s="0" t="n">
        <f aca="false">2+30*D1115</f>
        <v>1112</v>
      </c>
      <c r="F1115" s="8" t="n">
        <f aca="false">INDEX($F:$F,$E1115)*(2*B1115/INDEX($B:$B,$E1115)-C1115/INDEX($C:$C,$E1115))</f>
        <v>4583.29527517735</v>
      </c>
      <c r="G1115" s="9" t="n">
        <f aca="false">B1115/B1114-1</f>
        <v>-9.97408508263131E-005</v>
      </c>
      <c r="H1115" s="9" t="n">
        <f aca="false">F1115/F1114-1</f>
        <v>0.00459130476435976</v>
      </c>
      <c r="I1115" s="9" t="n">
        <f aca="false">LN(B1115/B1114)</f>
        <v>-9.97458252757482E-005</v>
      </c>
      <c r="J1115" s="9" t="n">
        <f aca="false">LN(F1115/F1114)</f>
        <v>0.00458079687564392</v>
      </c>
      <c r="K1115" s="9" t="n">
        <f aca="false">F1115/F1108-1</f>
        <v>0.0602383724025264</v>
      </c>
      <c r="L1115" s="9" t="n">
        <f aca="false">F1115/F1085-1</f>
        <v>0.0694874014196978</v>
      </c>
      <c r="M1115" s="9" t="n">
        <f aca="false">B1115/B1108-1</f>
        <v>0.214775903358021</v>
      </c>
      <c r="N1115" s="9" t="n">
        <f aca="false">B1115/B1085-1</f>
        <v>0.262407787972577</v>
      </c>
      <c r="O1115" s="8" t="n">
        <f aca="false">MAX(O1114,F1115)</f>
        <v>5645.35730015574</v>
      </c>
      <c r="P1115" s="9" t="n">
        <f aca="false">F1115/O1115-1</f>
        <v>-0.188130169360422</v>
      </c>
      <c r="Q1115" s="8" t="n">
        <f aca="false">MAX(Q1114,B1115)</f>
        <v>67541.7555081824</v>
      </c>
      <c r="R1115" s="9" t="n">
        <f aca="false">B1115/Q1115-1</f>
        <v>-0.686441383749733</v>
      </c>
      <c r="S1115" s="9" t="n">
        <f aca="false">B1115/INDEX($B:$B,$E1115)-1</f>
        <v>0.00796617447233783</v>
      </c>
      <c r="T1115" s="0" t="n">
        <f aca="false">IF(AND($A1115&gt;=CrashTest!$B$3,$A1115&lt;=CrashTest!$C$3),1,IF(AND($A1115&gt;=CrashTest!$B$4,$A1115&lt;=CrashTest!$C$4),2,IF(AND($A1115&gt;=CrashTest!$B$5,$A1115&lt;=CrashTest!$C$5),3,IF(AND($A1115&gt;=CrashTest!$B$6,$A1115&lt;=CrashTest!$C$6),4,IF(AND($A1115&gt;=CrashTest!$B$7,$A1115&lt;=CrashTest!$C$7),5,0)))))</f>
        <v>0</v>
      </c>
      <c r="U1115" s="8" t="str">
        <f aca="false">IF(T1115=0,"",IF(T1114=T1115,MAX(U1114,B1115),B1115))</f>
        <v/>
      </c>
      <c r="V1115" s="9" t="str">
        <f aca="false">IF(T1115=0,"",B1115/U1115-1)</f>
        <v/>
      </c>
      <c r="W1115" s="8" t="str">
        <f aca="false">IF(T1115=0,"",IF(T1114=T1115,MAX(W1114,F1115),F1115))</f>
        <v/>
      </c>
      <c r="X1115" s="9" t="str">
        <f aca="false">IF(T1115=0,"",F1115/W1115-1)</f>
        <v/>
      </c>
    </row>
    <row r="1116" customFormat="false" ht="15" hidden="false" customHeight="false" outlineLevel="0" collapsed="false">
      <c r="A1116" s="5" t="n">
        <v>44944</v>
      </c>
      <c r="B1116" s="6" t="n">
        <v>20709.6686040327</v>
      </c>
      <c r="C1116" s="7" t="n">
        <v>7302.533417</v>
      </c>
      <c r="D1116" s="0" t="n">
        <f aca="false">INT((ROW()-3)/30)</f>
        <v>37</v>
      </c>
      <c r="E1116" s="0" t="n">
        <f aca="false">2+30*D1116</f>
        <v>1112</v>
      </c>
      <c r="F1116" s="8" t="n">
        <f aca="false">INDEX($F:$F,$E1116)*(2*B1116/INDEX($B:$B,$E1116)-C1116/INDEX($C:$C,$E1116))</f>
        <v>4555.29852229679</v>
      </c>
      <c r="G1116" s="9" t="n">
        <f aca="false">B1116/B1115-1</f>
        <v>-0.022127876438916</v>
      </c>
      <c r="H1116" s="9" t="n">
        <f aca="false">F1116/F1115-1</f>
        <v>-0.00610843316863885</v>
      </c>
      <c r="I1116" s="9" t="n">
        <f aca="false">LN(B1116/B1115)</f>
        <v>-0.0223763705012657</v>
      </c>
      <c r="J1116" s="9" t="n">
        <f aca="false">LN(F1116/F1115)</f>
        <v>-0.00612716597086605</v>
      </c>
      <c r="K1116" s="9" t="n">
        <f aca="false">F1116/F1109-1</f>
        <v>0.0447125942553055</v>
      </c>
      <c r="L1116" s="9" t="n">
        <f aca="false">F1116/F1086-1</f>
        <v>0.0743887562462806</v>
      </c>
      <c r="M1116" s="9" t="n">
        <f aca="false">B1116/B1109-1</f>
        <v>0.161265250748634</v>
      </c>
      <c r="N1116" s="9" t="n">
        <f aca="false">B1116/B1086-1</f>
        <v>0.260929306862123</v>
      </c>
      <c r="O1116" s="8" t="n">
        <f aca="false">MAX(O1115,F1116)</f>
        <v>5645.35730015574</v>
      </c>
      <c r="P1116" s="9" t="n">
        <f aca="false">F1116/O1116-1</f>
        <v>-0.193089421962518</v>
      </c>
      <c r="Q1116" s="8" t="n">
        <f aca="false">MAX(Q1115,B1116)</f>
        <v>67541.7555081824</v>
      </c>
      <c r="R1116" s="9" t="n">
        <f aca="false">B1116/Q1116-1</f>
        <v>-0.693379770066477</v>
      </c>
      <c r="S1116" s="9" t="n">
        <f aca="false">B1116/INDEX($B:$B,$E1116)-1</f>
        <v>-0.014337976490993</v>
      </c>
      <c r="T1116" s="0" t="n">
        <f aca="false">IF(AND($A1116&gt;=CrashTest!$B$3,$A1116&lt;=CrashTest!$C$3),1,IF(AND($A1116&gt;=CrashTest!$B$4,$A1116&lt;=CrashTest!$C$4),2,IF(AND($A1116&gt;=CrashTest!$B$5,$A1116&lt;=CrashTest!$C$5),3,IF(AND($A1116&gt;=CrashTest!$B$6,$A1116&lt;=CrashTest!$C$6),4,IF(AND($A1116&gt;=CrashTest!$B$7,$A1116&lt;=CrashTest!$C$7),5,0)))))</f>
        <v>0</v>
      </c>
      <c r="U1116" s="8" t="str">
        <f aca="false">IF(T1116=0,"",IF(T1115=T1116,MAX(U1115,B1116),B1116))</f>
        <v/>
      </c>
      <c r="V1116" s="9" t="str">
        <f aca="false">IF(T1116=0,"",B1116/U1116-1)</f>
        <v/>
      </c>
      <c r="W1116" s="8" t="str">
        <f aca="false">IF(T1116=0,"",IF(T1115=T1116,MAX(W1115,F1116),F1116))</f>
        <v/>
      </c>
      <c r="X1116" s="9" t="str">
        <f aca="false">IF(T1116=0,"",F1116/W1116-1)</f>
        <v/>
      </c>
    </row>
    <row r="1117" customFormat="false" ht="15" hidden="false" customHeight="false" outlineLevel="0" collapsed="false">
      <c r="A1117" s="5" t="n">
        <v>44945</v>
      </c>
      <c r="B1117" s="6" t="n">
        <v>21071.8334152542</v>
      </c>
      <c r="C1117" s="7" t="n">
        <v>7555.561878</v>
      </c>
      <c r="D1117" s="0" t="n">
        <f aca="false">INT((ROW()-3)/30)</f>
        <v>37</v>
      </c>
      <c r="E1117" s="0" t="n">
        <f aca="false">2+30*D1117</f>
        <v>1112</v>
      </c>
      <c r="F1117" s="8" t="n">
        <f aca="false">INDEX($F:$F,$E1117)*(2*B1117/INDEX($B:$B,$E1117)-C1117/INDEX($C:$C,$E1117))</f>
        <v>4558.33344037355</v>
      </c>
      <c r="G1117" s="9" t="n">
        <f aca="false">B1117/B1116-1</f>
        <v>0.0174877163969189</v>
      </c>
      <c r="H1117" s="9" t="n">
        <f aca="false">F1117/F1116-1</f>
        <v>0.000666239119545775</v>
      </c>
      <c r="I1117" s="9" t="n">
        <f aca="false">LN(B1117/B1116)</f>
        <v>0.0173365659245613</v>
      </c>
      <c r="J1117" s="9" t="n">
        <f aca="false">LN(F1117/F1116)</f>
        <v>0.000666017280789872</v>
      </c>
      <c r="K1117" s="9" t="n">
        <f aca="false">F1117/F1110-1</f>
        <v>0.00540118608038132</v>
      </c>
      <c r="L1117" s="9" t="n">
        <f aca="false">F1117/F1087-1</f>
        <v>0.0650317683765715</v>
      </c>
      <c r="M1117" s="9" t="n">
        <f aca="false">B1117/B1110-1</f>
        <v>0.116701823967406</v>
      </c>
      <c r="N1117" s="9" t="n">
        <f aca="false">B1117/B1087-1</f>
        <v>0.246720012095564</v>
      </c>
      <c r="O1117" s="8" t="n">
        <f aca="false">MAX(O1116,F1117)</f>
        <v>5645.35730015574</v>
      </c>
      <c r="P1117" s="9" t="n">
        <f aca="false">F1117/O1117-1</f>
        <v>-0.192551826569455</v>
      </c>
      <c r="Q1117" s="8" t="n">
        <f aca="false">MAX(Q1116,B1117)</f>
        <v>67541.7555081824</v>
      </c>
      <c r="R1117" s="9" t="n">
        <f aca="false">B1117/Q1117-1</f>
        <v>-0.688017682443841</v>
      </c>
      <c r="S1117" s="9" t="n">
        <f aca="false">B1117/INDEX($B:$B,$E1117)-1</f>
        <v>0.00289900143934574</v>
      </c>
      <c r="T1117" s="0" t="n">
        <f aca="false">IF(AND($A1117&gt;=CrashTest!$B$3,$A1117&lt;=CrashTest!$C$3),1,IF(AND($A1117&gt;=CrashTest!$B$4,$A1117&lt;=CrashTest!$C$4),2,IF(AND($A1117&gt;=CrashTest!$B$5,$A1117&lt;=CrashTest!$C$5),3,IF(AND($A1117&gt;=CrashTest!$B$6,$A1117&lt;=CrashTest!$C$6),4,IF(AND($A1117&gt;=CrashTest!$B$7,$A1117&lt;=CrashTest!$C$7),5,0)))))</f>
        <v>0</v>
      </c>
      <c r="U1117" s="8" t="str">
        <f aca="false">IF(T1117=0,"",IF(T1116=T1117,MAX(U1116,B1117),B1117))</f>
        <v/>
      </c>
      <c r="V1117" s="9" t="str">
        <f aca="false">IF(T1117=0,"",B1117/U1117-1)</f>
        <v/>
      </c>
      <c r="W1117" s="8" t="str">
        <f aca="false">IF(T1117=0,"",IF(T1116=T1117,MAX(W1116,F1117),F1117))</f>
        <v/>
      </c>
      <c r="X1117" s="9" t="str">
        <f aca="false">IF(T1117=0,"",F1117/W1117-1)</f>
        <v/>
      </c>
    </row>
    <row r="1118" customFormat="false" ht="15" hidden="false" customHeight="false" outlineLevel="0" collapsed="false">
      <c r="A1118" s="5" t="n">
        <v>44946</v>
      </c>
      <c r="B1118" s="6" t="n">
        <v>22660.7169421391</v>
      </c>
      <c r="C1118" s="7" t="n">
        <v>8561.029348</v>
      </c>
      <c r="D1118" s="0" t="n">
        <f aca="false">INT((ROW()-3)/30)</f>
        <v>37</v>
      </c>
      <c r="E1118" s="0" t="n">
        <f aca="false">2+30*D1118</f>
        <v>1112</v>
      </c>
      <c r="F1118" s="8" t="n">
        <f aca="false">INDEX($F:$F,$E1118)*(2*B1118/INDEX($B:$B,$E1118)-C1118/INDEX($C:$C,$E1118))</f>
        <v>4635.61292608801</v>
      </c>
      <c r="G1118" s="9" t="n">
        <f aca="false">B1118/B1117-1</f>
        <v>0.0754031932377883</v>
      </c>
      <c r="H1118" s="9" t="n">
        <f aca="false">F1118/F1117-1</f>
        <v>0.0169534516781924</v>
      </c>
      <c r="I1118" s="9" t="n">
        <f aca="false">LN(B1118/B1117)</f>
        <v>0.0726956547379147</v>
      </c>
      <c r="J1118" s="9" t="n">
        <f aca="false">LN(F1118/F1117)</f>
        <v>0.0168113457910013</v>
      </c>
      <c r="K1118" s="9" t="n">
        <f aca="false">F1118/F1111-1</f>
        <v>0.0225648814806654</v>
      </c>
      <c r="L1118" s="9" t="n">
        <f aca="false">F1118/F1088-1</f>
        <v>0.0885444979437462</v>
      </c>
      <c r="M1118" s="9" t="n">
        <f aca="false">B1118/B1111-1</f>
        <v>0.140521962654151</v>
      </c>
      <c r="N1118" s="9" t="n">
        <f aca="false">B1118/B1088-1</f>
        <v>0.348809408698816</v>
      </c>
      <c r="O1118" s="8" t="n">
        <f aca="false">MAX(O1117,F1118)</f>
        <v>5645.35730015574</v>
      </c>
      <c r="P1118" s="9" t="n">
        <f aca="false">F1118/O1118-1</f>
        <v>-0.178862792978555</v>
      </c>
      <c r="Q1118" s="8" t="n">
        <f aca="false">MAX(Q1117,B1118)</f>
        <v>67541.7555081824</v>
      </c>
      <c r="R1118" s="9" t="n">
        <f aca="false">B1118/Q1118-1</f>
        <v>-0.664493219466381</v>
      </c>
      <c r="S1118" s="9" t="n">
        <f aca="false">B1118/INDEX($B:$B,$E1118)-1</f>
        <v>0.0785207886428618</v>
      </c>
      <c r="T1118" s="0" t="n">
        <f aca="false">IF(AND($A1118&gt;=CrashTest!$B$3,$A1118&lt;=CrashTest!$C$3),1,IF(AND($A1118&gt;=CrashTest!$B$4,$A1118&lt;=CrashTest!$C$4),2,IF(AND($A1118&gt;=CrashTest!$B$5,$A1118&lt;=CrashTest!$C$5),3,IF(AND($A1118&gt;=CrashTest!$B$6,$A1118&lt;=CrashTest!$C$6),4,IF(AND($A1118&gt;=CrashTest!$B$7,$A1118&lt;=CrashTest!$C$7),5,0)))))</f>
        <v>0</v>
      </c>
      <c r="U1118" s="8" t="str">
        <f aca="false">IF(T1118=0,"",IF(T1117=T1118,MAX(U1117,B1118),B1118))</f>
        <v/>
      </c>
      <c r="V1118" s="9" t="str">
        <f aca="false">IF(T1118=0,"",B1118/U1118-1)</f>
        <v/>
      </c>
      <c r="W1118" s="8" t="str">
        <f aca="false">IF(T1118=0,"",IF(T1117=T1118,MAX(W1117,F1118),F1118))</f>
        <v/>
      </c>
      <c r="X1118" s="9" t="str">
        <f aca="false">IF(T1118=0,"",F1118/W1118-1)</f>
        <v/>
      </c>
    </row>
    <row r="1119" customFormat="false" ht="15" hidden="false" customHeight="false" outlineLevel="0" collapsed="false">
      <c r="A1119" s="5" t="n">
        <v>44947</v>
      </c>
      <c r="B1119" s="6" t="n">
        <v>22803.172761543</v>
      </c>
      <c r="C1119" s="7" t="n">
        <v>8626.71479</v>
      </c>
      <c r="D1119" s="0" t="n">
        <f aca="false">INT((ROW()-3)/30)</f>
        <v>37</v>
      </c>
      <c r="E1119" s="0" t="n">
        <f aca="false">2+30*D1119</f>
        <v>1112</v>
      </c>
      <c r="F1119" s="8" t="n">
        <f aca="false">INDEX($F:$F,$E1119)*(2*B1119/INDEX($B:$B,$E1119)-C1119/INDEX($C:$C,$E1119))</f>
        <v>4657.49880526157</v>
      </c>
      <c r="G1119" s="9" t="n">
        <f aca="false">B1119/B1118-1</f>
        <v>0.00628646568277769</v>
      </c>
      <c r="H1119" s="9" t="n">
        <f aca="false">F1119/F1118-1</f>
        <v>0.00472124819792241</v>
      </c>
      <c r="I1119" s="9" t="n">
        <f aca="false">LN(B1119/B1118)</f>
        <v>0.00626678828186617</v>
      </c>
      <c r="J1119" s="9" t="n">
        <f aca="false">LN(F1119/F1118)</f>
        <v>0.00471013806106799</v>
      </c>
      <c r="K1119" s="9" t="n">
        <f aca="false">F1119/F1112-1</f>
        <v>0.017864928679846</v>
      </c>
      <c r="L1119" s="9" t="n">
        <f aca="false">F1119/F1089-1</f>
        <v>0.0910877629900222</v>
      </c>
      <c r="M1119" s="9" t="n">
        <f aca="false">B1119/B1112-1</f>
        <v>0.0853008725688276</v>
      </c>
      <c r="N1119" s="9" t="n">
        <f aca="false">B1119/B1089-1</f>
        <v>0.356183591250923</v>
      </c>
      <c r="O1119" s="8" t="n">
        <f aca="false">MAX(O1118,F1119)</f>
        <v>5645.35730015574</v>
      </c>
      <c r="P1119" s="9" t="n">
        <f aca="false">F1119/O1119-1</f>
        <v>-0.174986000419658</v>
      </c>
      <c r="Q1119" s="8" t="n">
        <f aca="false">MAX(Q1118,B1119)</f>
        <v>67541.7555081824</v>
      </c>
      <c r="R1119" s="9" t="n">
        <f aca="false">B1119/Q1119-1</f>
        <v>-0.662384067604217</v>
      </c>
      <c r="S1119" s="9" t="n">
        <f aca="false">B1119/INDEX($B:$B,$E1119)-1</f>
        <v>0.0853008725688276</v>
      </c>
      <c r="T1119" s="0" t="n">
        <f aca="false">IF(AND($A1119&gt;=CrashTest!$B$3,$A1119&lt;=CrashTest!$C$3),1,IF(AND($A1119&gt;=CrashTest!$B$4,$A1119&lt;=CrashTest!$C$4),2,IF(AND($A1119&gt;=CrashTest!$B$5,$A1119&lt;=CrashTest!$C$5),3,IF(AND($A1119&gt;=CrashTest!$B$6,$A1119&lt;=CrashTest!$C$6),4,IF(AND($A1119&gt;=CrashTest!$B$7,$A1119&lt;=CrashTest!$C$7),5,0)))))</f>
        <v>0</v>
      </c>
      <c r="U1119" s="8" t="str">
        <f aca="false">IF(T1119=0,"",IF(T1118=T1119,MAX(U1118,B1119),B1119))</f>
        <v/>
      </c>
      <c r="V1119" s="9" t="str">
        <f aca="false">IF(T1119=0,"",B1119/U1119-1)</f>
        <v/>
      </c>
      <c r="W1119" s="8" t="str">
        <f aca="false">IF(T1119=0,"",IF(T1118=T1119,MAX(W1118,F1119),F1119))</f>
        <v/>
      </c>
      <c r="X1119" s="9" t="str">
        <f aca="false">IF(T1119=0,"",F1119/W1119-1)</f>
        <v/>
      </c>
    </row>
    <row r="1120" customFormat="false" ht="15" hidden="false" customHeight="false" outlineLevel="0" collapsed="false">
      <c r="A1120" s="5" t="n">
        <v>44948</v>
      </c>
      <c r="B1120" s="6" t="n">
        <v>22716.2771966686</v>
      </c>
      <c r="C1120" s="7" t="n">
        <v>8570.985076</v>
      </c>
      <c r="D1120" s="0" t="n">
        <f aca="false">INT((ROW()-3)/30)</f>
        <v>37</v>
      </c>
      <c r="E1120" s="0" t="n">
        <f aca="false">2+30*D1120</f>
        <v>1112</v>
      </c>
      <c r="F1120" s="8" t="n">
        <f aca="false">INDEX($F:$F,$E1120)*(2*B1120/INDEX($B:$B,$E1120)-C1120/INDEX($C:$C,$E1120))</f>
        <v>4653.72548279554</v>
      </c>
      <c r="G1120" s="9" t="n">
        <f aca="false">B1120/B1119-1</f>
        <v>-0.0038106787061204</v>
      </c>
      <c r="H1120" s="9" t="n">
        <f aca="false">F1120/F1119-1</f>
        <v>-0.000810160694356243</v>
      </c>
      <c r="I1120" s="9" t="n">
        <f aca="false">LN(B1120/B1119)</f>
        <v>-0.00381795784040002</v>
      </c>
      <c r="J1120" s="9" t="n">
        <f aca="false">LN(F1120/F1119)</f>
        <v>-0.000810489051891808</v>
      </c>
      <c r="K1120" s="9" t="n">
        <f aca="false">F1120/F1113-1</f>
        <v>0.0231918330838086</v>
      </c>
      <c r="L1120" s="9" t="n">
        <f aca="false">F1120/F1090-1</f>
        <v>0.0907579032219057</v>
      </c>
      <c r="M1120" s="9" t="n">
        <f aca="false">B1120/B1113-1</f>
        <v>0.0881523225867193</v>
      </c>
      <c r="N1120" s="9" t="n">
        <f aca="false">B1120/B1090-1</f>
        <v>0.353729281640416</v>
      </c>
      <c r="O1120" s="8" t="n">
        <f aca="false">MAX(O1119,F1120)</f>
        <v>5645.35730015574</v>
      </c>
      <c r="P1120" s="9" t="n">
        <f aca="false">F1120/O1120-1</f>
        <v>-0.175654394334412</v>
      </c>
      <c r="Q1120" s="8" t="n">
        <f aca="false">MAX(Q1119,B1120)</f>
        <v>67541.7555081824</v>
      </c>
      <c r="R1120" s="9" t="n">
        <f aca="false">B1120/Q1120-1</f>
        <v>-0.663670613448645</v>
      </c>
      <c r="S1120" s="9" t="n">
        <f aca="false">B1120/INDEX($B:$B,$E1120)-1</f>
        <v>0.0811651396439956</v>
      </c>
      <c r="T1120" s="0" t="n">
        <f aca="false">IF(AND($A1120&gt;=CrashTest!$B$3,$A1120&lt;=CrashTest!$C$3),1,IF(AND($A1120&gt;=CrashTest!$B$4,$A1120&lt;=CrashTest!$C$4),2,IF(AND($A1120&gt;=CrashTest!$B$5,$A1120&lt;=CrashTest!$C$5),3,IF(AND($A1120&gt;=CrashTest!$B$6,$A1120&lt;=CrashTest!$C$6),4,IF(AND($A1120&gt;=CrashTest!$B$7,$A1120&lt;=CrashTest!$C$7),5,0)))))</f>
        <v>0</v>
      </c>
      <c r="U1120" s="8" t="str">
        <f aca="false">IF(T1120=0,"",IF(T1119=T1120,MAX(U1119,B1120),B1120))</f>
        <v/>
      </c>
      <c r="V1120" s="9" t="str">
        <f aca="false">IF(T1120=0,"",B1120/U1120-1)</f>
        <v/>
      </c>
      <c r="W1120" s="8" t="str">
        <f aca="false">IF(T1120=0,"",IF(T1119=T1120,MAX(W1119,F1120),F1120))</f>
        <v/>
      </c>
      <c r="X1120" s="9" t="str">
        <f aca="false">IF(T1120=0,"",F1120/W1120-1)</f>
        <v/>
      </c>
    </row>
    <row r="1121" customFormat="false" ht="15" hidden="false" customHeight="false" outlineLevel="0" collapsed="false">
      <c r="A1121" s="5" t="n">
        <v>44949</v>
      </c>
      <c r="B1121" s="6" t="n">
        <v>22929.0248936295</v>
      </c>
      <c r="C1121" s="7" t="n">
        <v>8692.8982</v>
      </c>
      <c r="D1121" s="0" t="n">
        <f aca="false">INT((ROW()-3)/30)</f>
        <v>37</v>
      </c>
      <c r="E1121" s="0" t="n">
        <f aca="false">2+30*D1121</f>
        <v>1112</v>
      </c>
      <c r="F1121" s="8" t="n">
        <f aca="false">INDEX($F:$F,$E1121)*(2*B1121/INDEX($B:$B,$E1121)-C1121/INDEX($C:$C,$E1121))</f>
        <v>4671.8483180203</v>
      </c>
      <c r="G1121" s="9" t="n">
        <f aca="false">B1121/B1120-1</f>
        <v>0.00936542969250698</v>
      </c>
      <c r="H1121" s="9" t="n">
        <f aca="false">F1121/F1120-1</f>
        <v>0.00389426391645986</v>
      </c>
      <c r="I1121" s="9" t="n">
        <f aca="false">LN(B1121/B1120)</f>
        <v>0.00932184596474724</v>
      </c>
      <c r="J1121" s="9" t="n">
        <f aca="false">LN(F1121/F1120)</f>
        <v>0.0038867008992988</v>
      </c>
      <c r="K1121" s="9" t="n">
        <f aca="false">F1121/F1114-1</f>
        <v>0.0240008368824955</v>
      </c>
      <c r="L1121" s="9" t="n">
        <f aca="false">F1121/F1091-1</f>
        <v>0.0943861386384368</v>
      </c>
      <c r="M1121" s="9" t="n">
        <f aca="false">B1121/B1114-1</f>
        <v>0.0825580233900793</v>
      </c>
      <c r="N1121" s="9" t="n">
        <f aca="false">B1121/B1091-1</f>
        <v>0.361774143627042</v>
      </c>
      <c r="O1121" s="8" t="n">
        <f aca="false">MAX(O1120,F1121)</f>
        <v>5645.35730015574</v>
      </c>
      <c r="P1121" s="9" t="n">
        <f aca="false">F1121/O1121-1</f>
        <v>-0.172444174987576</v>
      </c>
      <c r="Q1121" s="8" t="n">
        <f aca="false">MAX(Q1120,B1121)</f>
        <v>67541.7555081824</v>
      </c>
      <c r="R1121" s="9" t="n">
        <f aca="false">B1121/Q1121-1</f>
        <v>-0.660520744225374</v>
      </c>
      <c r="S1121" s="9" t="n">
        <f aca="false">B1121/INDEX($B:$B,$E1121)-1</f>
        <v>0.0912907157453209</v>
      </c>
      <c r="T1121" s="0" t="n">
        <f aca="false">IF(AND($A1121&gt;=CrashTest!$B$3,$A1121&lt;=CrashTest!$C$3),1,IF(AND($A1121&gt;=CrashTest!$B$4,$A1121&lt;=CrashTest!$C$4),2,IF(AND($A1121&gt;=CrashTest!$B$5,$A1121&lt;=CrashTest!$C$5),3,IF(AND($A1121&gt;=CrashTest!$B$6,$A1121&lt;=CrashTest!$C$6),4,IF(AND($A1121&gt;=CrashTest!$B$7,$A1121&lt;=CrashTest!$C$7),5,0)))))</f>
        <v>0</v>
      </c>
      <c r="U1121" s="8" t="str">
        <f aca="false">IF(T1121=0,"",IF(T1120=T1121,MAX(U1120,B1121),B1121))</f>
        <v/>
      </c>
      <c r="V1121" s="9" t="str">
        <f aca="false">IF(T1121=0,"",B1121/U1121-1)</f>
        <v/>
      </c>
      <c r="W1121" s="8" t="str">
        <f aca="false">IF(T1121=0,"",IF(T1120=T1121,MAX(W1120,F1121),F1121))</f>
        <v/>
      </c>
      <c r="X1121" s="9" t="str">
        <f aca="false">IF(T1121=0,"",F1121/W1121-1)</f>
        <v/>
      </c>
    </row>
    <row r="1122" customFormat="false" ht="15" hidden="false" customHeight="false" outlineLevel="0" collapsed="false">
      <c r="A1122" s="5" t="n">
        <v>44950</v>
      </c>
      <c r="B1122" s="6" t="n">
        <v>22611.1268787259</v>
      </c>
      <c r="C1122" s="7" t="n">
        <v>8504.871834</v>
      </c>
      <c r="D1122" s="0" t="n">
        <f aca="false">INT((ROW()-3)/30)</f>
        <v>37</v>
      </c>
      <c r="E1122" s="0" t="n">
        <f aca="false">2+30*D1122</f>
        <v>1112</v>
      </c>
      <c r="F1122" s="8" t="n">
        <f aca="false">INDEX($F:$F,$E1122)*(2*B1122/INDEX($B:$B,$E1122)-C1122/INDEX($C:$C,$E1122))</f>
        <v>4648.34993858585</v>
      </c>
      <c r="G1122" s="9" t="n">
        <f aca="false">B1122/B1121-1</f>
        <v>-0.013864436729358</v>
      </c>
      <c r="H1122" s="9" t="n">
        <f aca="false">F1122/F1121-1</f>
        <v>-0.00502978218359662</v>
      </c>
      <c r="I1122" s="9" t="n">
        <f aca="false">LN(B1122/B1121)</f>
        <v>-0.0139614457260254</v>
      </c>
      <c r="J1122" s="9" t="n">
        <f aca="false">LN(F1122/F1121)</f>
        <v>-0.0050424741143215</v>
      </c>
      <c r="K1122" s="9" t="n">
        <f aca="false">F1122/F1115-1</f>
        <v>0.0141938626037987</v>
      </c>
      <c r="L1122" s="9" t="n">
        <f aca="false">F1122/F1092-1</f>
        <v>0.0899006388749559</v>
      </c>
      <c r="M1122" s="9" t="n">
        <f aca="false">B1122/B1115-1</f>
        <v>0.0676554550324029</v>
      </c>
      <c r="N1122" s="9" t="n">
        <f aca="false">B1122/B1092-1</f>
        <v>0.343913419562075</v>
      </c>
      <c r="O1122" s="8" t="n">
        <f aca="false">MAX(O1121,F1122)</f>
        <v>5645.35730015574</v>
      </c>
      <c r="P1122" s="9" t="n">
        <f aca="false">F1122/O1122-1</f>
        <v>-0.176606600532155</v>
      </c>
      <c r="Q1122" s="8" t="n">
        <f aca="false">MAX(Q1121,B1122)</f>
        <v>67541.7555081824</v>
      </c>
      <c r="R1122" s="9" t="n">
        <f aca="false">B1122/Q1122-1</f>
        <v>-0.665227432887991</v>
      </c>
      <c r="S1122" s="9" t="n">
        <f aca="false">B1122/INDEX($B:$B,$E1122)-1</f>
        <v>0.0761605846635343</v>
      </c>
      <c r="T1122" s="0" t="n">
        <f aca="false">IF(AND($A1122&gt;=CrashTest!$B$3,$A1122&lt;=CrashTest!$C$3),1,IF(AND($A1122&gt;=CrashTest!$B$4,$A1122&lt;=CrashTest!$C$4),2,IF(AND($A1122&gt;=CrashTest!$B$5,$A1122&lt;=CrashTest!$C$5),3,IF(AND($A1122&gt;=CrashTest!$B$6,$A1122&lt;=CrashTest!$C$6),4,IF(AND($A1122&gt;=CrashTest!$B$7,$A1122&lt;=CrashTest!$C$7),5,0)))))</f>
        <v>0</v>
      </c>
      <c r="U1122" s="8" t="str">
        <f aca="false">IF(T1122=0,"",IF(T1121=T1122,MAX(U1121,B1122),B1122))</f>
        <v/>
      </c>
      <c r="V1122" s="9" t="str">
        <f aca="false">IF(T1122=0,"",B1122/U1122-1)</f>
        <v/>
      </c>
      <c r="W1122" s="8" t="str">
        <f aca="false">IF(T1122=0,"",IF(T1121=T1122,MAX(W1121,F1122),F1122))</f>
        <v/>
      </c>
      <c r="X1122" s="9" t="str">
        <f aca="false">IF(T1122=0,"",F1122/W1122-1)</f>
        <v/>
      </c>
    </row>
    <row r="1123" customFormat="false" ht="15" hidden="false" customHeight="false" outlineLevel="0" collapsed="false">
      <c r="A1123" s="5" t="n">
        <v>44951</v>
      </c>
      <c r="B1123" s="6" t="n">
        <v>23109.0845189947</v>
      </c>
      <c r="C1123" s="7" t="n">
        <v>8796.867565</v>
      </c>
      <c r="D1123" s="0" t="n">
        <f aca="false">INT((ROW()-3)/30)</f>
        <v>37</v>
      </c>
      <c r="E1123" s="0" t="n">
        <f aca="false">2+30*D1123</f>
        <v>1112</v>
      </c>
      <c r="F1123" s="8" t="n">
        <f aca="false">INDEX($F:$F,$E1123)*(2*B1123/INDEX($B:$B,$E1123)-C1123/INDEX($C:$C,$E1123))</f>
        <v>4686.7049210061</v>
      </c>
      <c r="G1123" s="9" t="n">
        <f aca="false">B1123/B1122-1</f>
        <v>0.022022681263945</v>
      </c>
      <c r="H1123" s="9" t="n">
        <f aca="false">F1123/F1122-1</f>
        <v>0.00825131130981816</v>
      </c>
      <c r="I1123" s="9" t="n">
        <f aca="false">LN(B1123/B1122)</f>
        <v>0.0217836845528101</v>
      </c>
      <c r="J1123" s="9" t="n">
        <f aca="false">LN(F1123/F1122)</f>
        <v>0.0082174553505276</v>
      </c>
      <c r="K1123" s="9" t="n">
        <f aca="false">F1123/F1116-1</f>
        <v>0.0288469346336178</v>
      </c>
      <c r="L1123" s="9" t="n">
        <f aca="false">F1123/F1093-1</f>
        <v>0.101647241421462</v>
      </c>
      <c r="M1123" s="9" t="n">
        <f aca="false">B1123/B1116-1</f>
        <v>0.115859696301213</v>
      </c>
      <c r="N1123" s="9" t="n">
        <f aca="false">B1123/B1093-1</f>
        <v>0.369026604703359</v>
      </c>
      <c r="O1123" s="8" t="n">
        <f aca="false">MAX(O1122,F1123)</f>
        <v>5645.35730015574</v>
      </c>
      <c r="P1123" s="9" t="n">
        <f aca="false">F1123/O1123-1</f>
        <v>-0.169812525262696</v>
      </c>
      <c r="Q1123" s="8" t="n">
        <f aca="false">MAX(Q1122,B1123)</f>
        <v>67541.7555081824</v>
      </c>
      <c r="R1123" s="9" t="n">
        <f aca="false">B1123/Q1123-1</f>
        <v>-0.657854843346571</v>
      </c>
      <c r="S1123" s="9" t="n">
        <f aca="false">B1123/INDEX($B:$B,$E1123)-1</f>
        <v>0.0998605262083998</v>
      </c>
      <c r="T1123" s="0" t="n">
        <f aca="false">IF(AND($A1123&gt;=CrashTest!$B$3,$A1123&lt;=CrashTest!$C$3),1,IF(AND($A1123&gt;=CrashTest!$B$4,$A1123&lt;=CrashTest!$C$4),2,IF(AND($A1123&gt;=CrashTest!$B$5,$A1123&lt;=CrashTest!$C$5),3,IF(AND($A1123&gt;=CrashTest!$B$6,$A1123&lt;=CrashTest!$C$6),4,IF(AND($A1123&gt;=CrashTest!$B$7,$A1123&lt;=CrashTest!$C$7),5,0)))))</f>
        <v>0</v>
      </c>
      <c r="U1123" s="8" t="str">
        <f aca="false">IF(T1123=0,"",IF(T1122=T1123,MAX(U1122,B1123),B1123))</f>
        <v/>
      </c>
      <c r="V1123" s="9" t="str">
        <f aca="false">IF(T1123=0,"",B1123/U1123-1)</f>
        <v/>
      </c>
      <c r="W1123" s="8" t="str">
        <f aca="false">IF(T1123=0,"",IF(T1122=T1123,MAX(W1122,F1123),F1123))</f>
        <v/>
      </c>
      <c r="X1123" s="9" t="str">
        <f aca="false">IF(T1123=0,"",F1123/W1123-1)</f>
        <v/>
      </c>
    </row>
    <row r="1124" customFormat="false" ht="15" hidden="false" customHeight="false" outlineLevel="0" collapsed="false">
      <c r="A1124" s="5" t="n">
        <v>44952</v>
      </c>
      <c r="B1124" s="6" t="n">
        <v>23008.6894766219</v>
      </c>
      <c r="C1124" s="7" t="n">
        <v>8733.340057</v>
      </c>
      <c r="D1124" s="0" t="n">
        <f aca="false">INT((ROW()-3)/30)</f>
        <v>37</v>
      </c>
      <c r="E1124" s="0" t="n">
        <f aca="false">2+30*D1124</f>
        <v>1112</v>
      </c>
      <c r="F1124" s="8" t="n">
        <f aca="false">INDEX($F:$F,$E1124)*(2*B1124/INDEX($B:$B,$E1124)-C1124/INDEX($C:$C,$E1124))</f>
        <v>4681.81958469849</v>
      </c>
      <c r="G1124" s="9" t="n">
        <f aca="false">B1124/B1123-1</f>
        <v>-0.00434439721271862</v>
      </c>
      <c r="H1124" s="9" t="n">
        <f aca="false">F1124/F1123-1</f>
        <v>-0.00104238188449035</v>
      </c>
      <c r="I1124" s="9" t="n">
        <f aca="false">LN(B1124/B1123)</f>
        <v>-0.00435386152739791</v>
      </c>
      <c r="J1124" s="9" t="n">
        <f aca="false">LN(F1124/F1123)</f>
        <v>-0.00104292554231913</v>
      </c>
      <c r="K1124" s="9" t="n">
        <f aca="false">F1124/F1117-1</f>
        <v>0.0270901955594587</v>
      </c>
      <c r="L1124" s="9" t="n">
        <f aca="false">F1124/F1094-1</f>
        <v>0.100902769540086</v>
      </c>
      <c r="M1124" s="9" t="n">
        <f aca="false">B1124/B1117-1</f>
        <v>0.0919168267515622</v>
      </c>
      <c r="N1124" s="9" t="n">
        <f aca="false">B1124/B1094-1</f>
        <v>0.377855663963284</v>
      </c>
      <c r="O1124" s="8" t="n">
        <f aca="false">MAX(O1123,F1124)</f>
        <v>5645.35730015574</v>
      </c>
      <c r="P1124" s="9" t="n">
        <f aca="false">F1124/O1124-1</f>
        <v>-0.170677897647093</v>
      </c>
      <c r="Q1124" s="8" t="n">
        <f aca="false">MAX(Q1123,B1124)</f>
        <v>67541.7555081824</v>
      </c>
      <c r="R1124" s="9" t="n">
        <f aca="false">B1124/Q1124-1</f>
        <v>-0.659341257811481</v>
      </c>
      <c r="S1124" s="9" t="n">
        <f aca="false">B1124/INDEX($B:$B,$E1124)-1</f>
        <v>0.0950822952039609</v>
      </c>
      <c r="T1124" s="0" t="n">
        <f aca="false">IF(AND($A1124&gt;=CrashTest!$B$3,$A1124&lt;=CrashTest!$C$3),1,IF(AND($A1124&gt;=CrashTest!$B$4,$A1124&lt;=CrashTest!$C$4),2,IF(AND($A1124&gt;=CrashTest!$B$5,$A1124&lt;=CrashTest!$C$5),3,IF(AND($A1124&gt;=CrashTest!$B$6,$A1124&lt;=CrashTest!$C$6),4,IF(AND($A1124&gt;=CrashTest!$B$7,$A1124&lt;=CrashTest!$C$7),5,0)))))</f>
        <v>0</v>
      </c>
      <c r="U1124" s="8" t="str">
        <f aca="false">IF(T1124=0,"",IF(T1123=T1124,MAX(U1123,B1124),B1124))</f>
        <v/>
      </c>
      <c r="V1124" s="9" t="str">
        <f aca="false">IF(T1124=0,"",B1124/U1124-1)</f>
        <v/>
      </c>
      <c r="W1124" s="8" t="str">
        <f aca="false">IF(T1124=0,"",IF(T1123=T1124,MAX(W1123,F1124),F1124))</f>
        <v/>
      </c>
      <c r="X1124" s="9" t="str">
        <f aca="false">IF(T1124=0,"",F1124/W1124-1)</f>
        <v/>
      </c>
    </row>
    <row r="1125" customFormat="false" ht="15" hidden="false" customHeight="false" outlineLevel="0" collapsed="false">
      <c r="A1125" s="5" t="n">
        <v>44953</v>
      </c>
      <c r="B1125" s="6" t="n">
        <v>23070.4964582116</v>
      </c>
      <c r="C1125" s="7" t="n">
        <v>8765.768653</v>
      </c>
      <c r="D1125" s="0" t="n">
        <f aca="false">INT((ROW()-3)/30)</f>
        <v>37</v>
      </c>
      <c r="E1125" s="0" t="n">
        <f aca="false">2+30*D1125</f>
        <v>1112</v>
      </c>
      <c r="F1125" s="8" t="n">
        <f aca="false">INDEX($F:$F,$E1125)*(2*B1125/INDEX($B:$B,$E1125)-C1125/INDEX($C:$C,$E1125))</f>
        <v>4688.91235851299</v>
      </c>
      <c r="G1125" s="9" t="n">
        <f aca="false">B1125/B1124-1</f>
        <v>0.00268624519673311</v>
      </c>
      <c r="H1125" s="9" t="n">
        <f aca="false">F1125/F1124-1</f>
        <v>0.00151496094332315</v>
      </c>
      <c r="I1125" s="9" t="n">
        <f aca="false">LN(B1125/B1124)</f>
        <v>0.00268264368835262</v>
      </c>
      <c r="J1125" s="9" t="n">
        <f aca="false">LN(F1125/F1124)</f>
        <v>0.00151381454767695</v>
      </c>
      <c r="K1125" s="9" t="n">
        <f aca="false">F1125/F1118-1</f>
        <v>0.0114978177157601</v>
      </c>
      <c r="L1125" s="9" t="n">
        <f aca="false">F1125/F1095-1</f>
        <v>0.107082055512037</v>
      </c>
      <c r="M1125" s="9" t="n">
        <f aca="false">B1125/B1118-1</f>
        <v>0.0180832546966105</v>
      </c>
      <c r="N1125" s="9" t="n">
        <f aca="false">B1125/B1095-1</f>
        <v>0.3951430821766</v>
      </c>
      <c r="O1125" s="8" t="n">
        <f aca="false">MAX(O1124,F1125)</f>
        <v>5645.35730015574</v>
      </c>
      <c r="P1125" s="9" t="n">
        <f aca="false">F1125/O1125-1</f>
        <v>-0.169421507052594</v>
      </c>
      <c r="Q1125" s="8" t="n">
        <f aca="false">MAX(Q1124,B1125)</f>
        <v>67541.7555081824</v>
      </c>
      <c r="R1125" s="9" t="n">
        <f aca="false">B1125/Q1125-1</f>
        <v>-0.658426164901552</v>
      </c>
      <c r="S1125" s="9" t="n">
        <f aca="false">B1125/INDEX($B:$B,$E1125)-1</f>
        <v>0.0980239547594801</v>
      </c>
      <c r="T1125" s="0" t="n">
        <f aca="false">IF(AND($A1125&gt;=CrashTest!$B$3,$A1125&lt;=CrashTest!$C$3),1,IF(AND($A1125&gt;=CrashTest!$B$4,$A1125&lt;=CrashTest!$C$4),2,IF(AND($A1125&gt;=CrashTest!$B$5,$A1125&lt;=CrashTest!$C$5),3,IF(AND($A1125&gt;=CrashTest!$B$6,$A1125&lt;=CrashTest!$C$6),4,IF(AND($A1125&gt;=CrashTest!$B$7,$A1125&lt;=CrashTest!$C$7),5,0)))))</f>
        <v>0</v>
      </c>
      <c r="U1125" s="8" t="str">
        <f aca="false">IF(T1125=0,"",IF(T1124=T1125,MAX(U1124,B1125),B1125))</f>
        <v/>
      </c>
      <c r="V1125" s="9" t="str">
        <f aca="false">IF(T1125=0,"",B1125/U1125-1)</f>
        <v/>
      </c>
      <c r="W1125" s="8" t="str">
        <f aca="false">IF(T1125=0,"",IF(T1124=T1125,MAX(W1124,F1125),F1125))</f>
        <v/>
      </c>
      <c r="X1125" s="9" t="str">
        <f aca="false">IF(T1125=0,"",F1125/W1125-1)</f>
        <v/>
      </c>
    </row>
    <row r="1126" customFormat="false" ht="15" hidden="false" customHeight="false" outlineLevel="0" collapsed="false">
      <c r="A1126" s="5" t="n">
        <v>44954</v>
      </c>
      <c r="B1126" s="6" t="n">
        <v>23008.8094649328</v>
      </c>
      <c r="C1126" s="7" t="n">
        <v>8718.509328</v>
      </c>
      <c r="D1126" s="0" t="n">
        <f aca="false">INT((ROW()-3)/30)</f>
        <v>37</v>
      </c>
      <c r="E1126" s="0" t="n">
        <f aca="false">2+30*D1126</f>
        <v>1112</v>
      </c>
      <c r="F1126" s="8" t="n">
        <f aca="false">INDEX($F:$F,$E1126)*(2*B1126/INDEX($B:$B,$E1126)-C1126/INDEX($C:$C,$E1126))</f>
        <v>4690.93981152611</v>
      </c>
      <c r="G1126" s="9" t="n">
        <f aca="false">B1126/B1125-1</f>
        <v>-0.00267384767339252</v>
      </c>
      <c r="H1126" s="9" t="n">
        <f aca="false">F1126/F1125-1</f>
        <v>0.0004323930280834</v>
      </c>
      <c r="I1126" s="9" t="n">
        <f aca="false">LN(B1126/B1125)</f>
        <v>-0.00267742878907909</v>
      </c>
      <c r="J1126" s="9" t="n">
        <f aca="false">LN(F1126/F1125)</f>
        <v>0.000432299573156568</v>
      </c>
      <c r="K1126" s="9" t="n">
        <f aca="false">F1126/F1119-1</f>
        <v>0.0071800353929794</v>
      </c>
      <c r="L1126" s="9" t="n">
        <f aca="false">F1126/F1096-1</f>
        <v>0.105486136564105</v>
      </c>
      <c r="M1126" s="9" t="n">
        <f aca="false">B1126/B1119-1</f>
        <v>0.00901789876085157</v>
      </c>
      <c r="N1126" s="9" t="n">
        <f aca="false">B1126/B1096-1</f>
        <v>0.383523080039792</v>
      </c>
      <c r="O1126" s="8" t="n">
        <f aca="false">MAX(O1125,F1126)</f>
        <v>5645.35730015574</v>
      </c>
      <c r="P1126" s="9" t="n">
        <f aca="false">F1126/O1126-1</f>
        <v>-0.169062370702968</v>
      </c>
      <c r="Q1126" s="8" t="n">
        <f aca="false">MAX(Q1125,B1126)</f>
        <v>67541.7555081824</v>
      </c>
      <c r="R1126" s="9" t="n">
        <f aca="false">B1126/Q1126-1</f>
        <v>-0.659339481305822</v>
      </c>
      <c r="S1126" s="9" t="n">
        <f aca="false">B1126/INDEX($B:$B,$E1126)-1</f>
        <v>0.0950880059627173</v>
      </c>
      <c r="T1126" s="0" t="n">
        <f aca="false">IF(AND($A1126&gt;=CrashTest!$B$3,$A1126&lt;=CrashTest!$C$3),1,IF(AND($A1126&gt;=CrashTest!$B$4,$A1126&lt;=CrashTest!$C$4),2,IF(AND($A1126&gt;=CrashTest!$B$5,$A1126&lt;=CrashTest!$C$5),3,IF(AND($A1126&gt;=CrashTest!$B$6,$A1126&lt;=CrashTest!$C$6),4,IF(AND($A1126&gt;=CrashTest!$B$7,$A1126&lt;=CrashTest!$C$7),5,0)))))</f>
        <v>0</v>
      </c>
      <c r="U1126" s="8" t="str">
        <f aca="false">IF(T1126=0,"",IF(T1125=T1126,MAX(U1125,B1126),B1126))</f>
        <v/>
      </c>
      <c r="V1126" s="9" t="str">
        <f aca="false">IF(T1126=0,"",B1126/U1126-1)</f>
        <v/>
      </c>
      <c r="W1126" s="8" t="str">
        <f aca="false">IF(T1126=0,"",IF(T1125=T1126,MAX(W1125,F1126),F1126))</f>
        <v/>
      </c>
      <c r="X1126" s="9" t="str">
        <f aca="false">IF(T1126=0,"",F1126/W1126-1)</f>
        <v/>
      </c>
    </row>
    <row r="1127" customFormat="false" ht="15" hidden="false" customHeight="false" outlineLevel="0" collapsed="false">
      <c r="A1127" s="5" t="n">
        <v>44955</v>
      </c>
      <c r="B1127" s="6" t="n">
        <v>23774.9963679135</v>
      </c>
      <c r="C1127" s="7" t="n">
        <v>9162.119197</v>
      </c>
      <c r="D1127" s="0" t="n">
        <f aca="false">INT((ROW()-3)/30)</f>
        <v>37</v>
      </c>
      <c r="E1127" s="0" t="n">
        <f aca="false">2+30*D1127</f>
        <v>1112</v>
      </c>
      <c r="F1127" s="8" t="n">
        <f aca="false">INDEX($F:$F,$E1127)*(2*B1127/INDEX($B:$B,$E1127)-C1127/INDEX($C:$C,$E1127))</f>
        <v>4753.42303584161</v>
      </c>
      <c r="G1127" s="9" t="n">
        <f aca="false">B1127/B1126-1</f>
        <v>0.0332997195769049</v>
      </c>
      <c r="H1127" s="9" t="n">
        <f aca="false">F1127/F1126-1</f>
        <v>0.0133199799669097</v>
      </c>
      <c r="I1127" s="9" t="n">
        <f aca="false">LN(B1127/B1126)</f>
        <v>0.0327572928521922</v>
      </c>
      <c r="J1127" s="9" t="n">
        <f aca="false">LN(F1127/F1126)</f>
        <v>0.0132320489989606</v>
      </c>
      <c r="K1127" s="9" t="n">
        <f aca="false">F1127/F1120-1</f>
        <v>0.0214231701922798</v>
      </c>
      <c r="L1127" s="9" t="n">
        <f aca="false">F1127/F1097-1</f>
        <v>0.122788462670828</v>
      </c>
      <c r="M1127" s="9" t="n">
        <f aca="false">B1127/B1120-1</f>
        <v>0.0466061917663234</v>
      </c>
      <c r="N1127" s="9" t="n">
        <f aca="false">B1127/B1097-1</f>
        <v>0.432773424478947</v>
      </c>
      <c r="O1127" s="8" t="n">
        <f aca="false">MAX(O1126,F1127)</f>
        <v>5645.35730015574</v>
      </c>
      <c r="P1127" s="9" t="n">
        <f aca="false">F1127/O1127-1</f>
        <v>-0.15799429812698</v>
      </c>
      <c r="Q1127" s="8" t="n">
        <f aca="false">MAX(Q1126,B1127)</f>
        <v>67541.7555081824</v>
      </c>
      <c r="R1127" s="9" t="n">
        <f aca="false">B1127/Q1127-1</f>
        <v>-0.647995581562382</v>
      </c>
      <c r="S1127" s="9" t="n">
        <f aca="false">B1127/INDEX($B:$B,$E1127)-1</f>
        <v>0.131554129473308</v>
      </c>
      <c r="T1127" s="0" t="n">
        <f aca="false">IF(AND($A1127&gt;=CrashTest!$B$3,$A1127&lt;=CrashTest!$C$3),1,IF(AND($A1127&gt;=CrashTest!$B$4,$A1127&lt;=CrashTest!$C$4),2,IF(AND($A1127&gt;=CrashTest!$B$5,$A1127&lt;=CrashTest!$C$5),3,IF(AND($A1127&gt;=CrashTest!$B$6,$A1127&lt;=CrashTest!$C$6),4,IF(AND($A1127&gt;=CrashTest!$B$7,$A1127&lt;=CrashTest!$C$7),5,0)))))</f>
        <v>0</v>
      </c>
      <c r="U1127" s="8" t="str">
        <f aca="false">IF(T1127=0,"",IF(T1126=T1127,MAX(U1126,B1127),B1127))</f>
        <v/>
      </c>
      <c r="V1127" s="9" t="str">
        <f aca="false">IF(T1127=0,"",B1127/U1127-1)</f>
        <v/>
      </c>
      <c r="W1127" s="8" t="str">
        <f aca="false">IF(T1127=0,"",IF(T1126=T1127,MAX(W1126,F1127),F1127))</f>
        <v/>
      </c>
      <c r="X1127" s="9" t="str">
        <f aca="false">IF(T1127=0,"",F1127/W1127-1)</f>
        <v/>
      </c>
    </row>
    <row r="1128" customFormat="false" ht="15" hidden="false" customHeight="false" outlineLevel="0" collapsed="false">
      <c r="A1128" s="5" t="n">
        <v>44956</v>
      </c>
      <c r="B1128" s="6" t="n">
        <v>22799.427261543</v>
      </c>
      <c r="C1128" s="7" t="n">
        <v>8583.796594</v>
      </c>
      <c r="D1128" s="0" t="n">
        <f aca="false">INT((ROW()-3)/30)</f>
        <v>37</v>
      </c>
      <c r="E1128" s="0" t="n">
        <f aca="false">2+30*D1128</f>
        <v>1112</v>
      </c>
      <c r="F1128" s="8" t="n">
        <f aca="false">INDEX($F:$F,$E1128)*(2*B1128/INDEX($B:$B,$E1128)-C1128/INDEX($C:$C,$E1128))</f>
        <v>4682.1089249621</v>
      </c>
      <c r="G1128" s="9" t="n">
        <f aca="false">B1128/B1127-1</f>
        <v>-0.0410334071675029</v>
      </c>
      <c r="H1128" s="9" t="n">
        <f aca="false">F1128/F1127-1</f>
        <v>-0.0150026855051181</v>
      </c>
      <c r="I1128" s="9" t="n">
        <f aca="false">LN(B1128/B1127)</f>
        <v>-0.0418990401251772</v>
      </c>
      <c r="J1128" s="9" t="n">
        <f aca="false">LN(F1128/F1127)</f>
        <v>-0.0151163642148999</v>
      </c>
      <c r="K1128" s="9" t="n">
        <f aca="false">F1128/F1121-1</f>
        <v>0.00219626285858321</v>
      </c>
      <c r="L1128" s="9" t="n">
        <f aca="false">F1128/F1098-1</f>
        <v>0.108424261188323</v>
      </c>
      <c r="M1128" s="9" t="n">
        <f aca="false">B1128/B1121-1</f>
        <v>-0.00565212139145543</v>
      </c>
      <c r="N1128" s="9" t="n">
        <f aca="false">B1128/B1098-1</f>
        <v>0.379758336165002</v>
      </c>
      <c r="O1128" s="8" t="n">
        <f aca="false">MAX(O1127,F1128)</f>
        <v>5645.35730015574</v>
      </c>
      <c r="P1128" s="9" t="n">
        <f aca="false">F1128/O1128-1</f>
        <v>-0.170626644865697</v>
      </c>
      <c r="Q1128" s="8" t="n">
        <f aca="false">MAX(Q1127,B1128)</f>
        <v>67541.7555081824</v>
      </c>
      <c r="R1128" s="9" t="n">
        <f aca="false">B1128/Q1128-1</f>
        <v>-0.662439522188893</v>
      </c>
      <c r="S1128" s="9" t="n">
        <f aca="false">B1128/INDEX($B:$B,$E1128)-1</f>
        <v>0.0851226081465601</v>
      </c>
      <c r="T1128" s="0" t="n">
        <f aca="false">IF(AND($A1128&gt;=CrashTest!$B$3,$A1128&lt;=CrashTest!$C$3),1,IF(AND($A1128&gt;=CrashTest!$B$4,$A1128&lt;=CrashTest!$C$4),2,IF(AND($A1128&gt;=CrashTest!$B$5,$A1128&lt;=CrashTest!$C$5),3,IF(AND($A1128&gt;=CrashTest!$B$6,$A1128&lt;=CrashTest!$C$6),4,IF(AND($A1128&gt;=CrashTest!$B$7,$A1128&lt;=CrashTest!$C$7),5,0)))))</f>
        <v>0</v>
      </c>
      <c r="U1128" s="8" t="str">
        <f aca="false">IF(T1128=0,"",IF(T1127=T1128,MAX(U1127,B1128),B1128))</f>
        <v/>
      </c>
      <c r="V1128" s="9" t="str">
        <f aca="false">IF(T1128=0,"",B1128/U1128-1)</f>
        <v/>
      </c>
      <c r="W1128" s="8" t="str">
        <f aca="false">IF(T1128=0,"",IF(T1127=T1128,MAX(W1127,F1128),F1128))</f>
        <v/>
      </c>
      <c r="X1128" s="9" t="str">
        <f aca="false">IF(T1128=0,"",F1128/W1128-1)</f>
        <v/>
      </c>
    </row>
    <row r="1129" customFormat="false" ht="15" hidden="false" customHeight="false" outlineLevel="0" collapsed="false">
      <c r="A1129" s="5" t="n">
        <v>44957</v>
      </c>
      <c r="B1129" s="6" t="n">
        <v>23130.0519132087</v>
      </c>
      <c r="C1129" s="7" t="n">
        <v>8755.539281</v>
      </c>
      <c r="D1129" s="0" t="n">
        <f aca="false">INT((ROW()-3)/30)</f>
        <v>37</v>
      </c>
      <c r="E1129" s="0" t="n">
        <f aca="false">2+30*D1129</f>
        <v>1112</v>
      </c>
      <c r="F1129" s="8" t="n">
        <f aca="false">INDEX($F:$F,$E1129)*(2*B1129/INDEX($B:$B,$E1129)-C1129/INDEX($C:$C,$E1129))</f>
        <v>4721.10685489095</v>
      </c>
      <c r="G1129" s="9" t="n">
        <f aca="false">B1129/B1128-1</f>
        <v>0.0145014454912813</v>
      </c>
      <c r="H1129" s="9" t="n">
        <f aca="false">F1129/F1128-1</f>
        <v>0.00832913769283294</v>
      </c>
      <c r="I1129" s="9" t="n">
        <f aca="false">LN(B1129/B1128)</f>
        <v>0.0143973051139458</v>
      </c>
      <c r="J1129" s="9" t="n">
        <f aca="false">LN(F1129/F1128)</f>
        <v>0.00829464184025274</v>
      </c>
      <c r="K1129" s="9" t="n">
        <f aca="false">F1129/F1122-1</f>
        <v>0.0156522028819615</v>
      </c>
      <c r="L1129" s="9" t="n">
        <f aca="false">F1129/F1099-1</f>
        <v>0.116504950618568</v>
      </c>
      <c r="M1129" s="9" t="n">
        <f aca="false">B1129/B1122-1</f>
        <v>0.0229499855211126</v>
      </c>
      <c r="N1129" s="9" t="n">
        <f aca="false">B1129/B1099-1</f>
        <v>0.392810096337334</v>
      </c>
      <c r="O1129" s="8" t="n">
        <f aca="false">MAX(O1128,F1129)</f>
        <v>5645.35730015574</v>
      </c>
      <c r="P1129" s="9" t="n">
        <f aca="false">F1129/O1129-1</f>
        <v>-0.163718679992016</v>
      </c>
      <c r="Q1129" s="8" t="n">
        <f aca="false">MAX(Q1128,B1129)</f>
        <v>67541.7555081824</v>
      </c>
      <c r="R1129" s="9" t="n">
        <f aca="false">B1129/Q1129-1</f>
        <v>-0.657544407319905</v>
      </c>
      <c r="S1129" s="9" t="n">
        <f aca="false">B1129/INDEX($B:$B,$E1129)-1</f>
        <v>0.100858454499954</v>
      </c>
      <c r="T1129" s="0" t="n">
        <f aca="false">IF(AND($A1129&gt;=CrashTest!$B$3,$A1129&lt;=CrashTest!$C$3),1,IF(AND($A1129&gt;=CrashTest!$B$4,$A1129&lt;=CrashTest!$C$4),2,IF(AND($A1129&gt;=CrashTest!$B$5,$A1129&lt;=CrashTest!$C$5),3,IF(AND($A1129&gt;=CrashTest!$B$6,$A1129&lt;=CrashTest!$C$6),4,IF(AND($A1129&gt;=CrashTest!$B$7,$A1129&lt;=CrashTest!$C$7),5,0)))))</f>
        <v>0</v>
      </c>
      <c r="U1129" s="8" t="str">
        <f aca="false">IF(T1129=0,"",IF(T1128=T1129,MAX(U1128,B1129),B1129))</f>
        <v/>
      </c>
      <c r="V1129" s="9" t="str">
        <f aca="false">IF(T1129=0,"",B1129/U1129-1)</f>
        <v/>
      </c>
      <c r="W1129" s="8" t="str">
        <f aca="false">IF(T1129=0,"",IF(T1128=T1129,MAX(W1128,F1129),F1129))</f>
        <v/>
      </c>
      <c r="X1129" s="9" t="str">
        <f aca="false">IF(T1129=0,"",F1129/W1129-1)</f>
        <v/>
      </c>
    </row>
    <row r="1130" customFormat="false" ht="15" hidden="false" customHeight="false" outlineLevel="0" collapsed="false">
      <c r="A1130" s="5" t="n">
        <v>44958</v>
      </c>
      <c r="B1130" s="6" t="n">
        <v>23727.2026075395</v>
      </c>
      <c r="C1130" s="7" t="n">
        <v>9125.509166</v>
      </c>
      <c r="D1130" s="0" t="n">
        <f aca="false">INT((ROW()-3)/30)</f>
        <v>37</v>
      </c>
      <c r="E1130" s="0" t="n">
        <f aca="false">2+30*D1130</f>
        <v>1112</v>
      </c>
      <c r="F1130" s="8" t="n">
        <f aca="false">INDEX($F:$F,$E1130)*(2*B1130/INDEX($B:$B,$E1130)-C1130/INDEX($C:$C,$E1130))</f>
        <v>4754.99051161598</v>
      </c>
      <c r="G1130" s="9" t="n">
        <f aca="false">B1130/B1129-1</f>
        <v>0.0258170926970462</v>
      </c>
      <c r="H1130" s="9" t="n">
        <f aca="false">F1130/F1129-1</f>
        <v>0.00717705778887945</v>
      </c>
      <c r="I1130" s="9" t="n">
        <f aca="false">LN(B1130/B1129)</f>
        <v>0.0254894586310947</v>
      </c>
      <c r="J1130" s="9" t="n">
        <f aca="false">LN(F1130/F1129)</f>
        <v>0.00715142528055025</v>
      </c>
      <c r="K1130" s="9" t="n">
        <f aca="false">F1130/F1123-1</f>
        <v>0.0145700639918294</v>
      </c>
      <c r="L1130" s="9" t="n">
        <f aca="false">F1130/F1100-1</f>
        <v>0.120340706537105</v>
      </c>
      <c r="M1130" s="9" t="n">
        <f aca="false">B1130/B1123-1</f>
        <v>0.0267478397093894</v>
      </c>
      <c r="N1130" s="9" t="n">
        <f aca="false">B1130/B1100-1</f>
        <v>0.421750957607176</v>
      </c>
      <c r="O1130" s="8" t="n">
        <f aca="false">MAX(O1129,F1130)</f>
        <v>5645.35730015574</v>
      </c>
      <c r="P1130" s="9" t="n">
        <f aca="false">F1130/O1130-1</f>
        <v>-0.157716640630559</v>
      </c>
      <c r="Q1130" s="8" t="n">
        <f aca="false">MAX(Q1129,B1130)</f>
        <v>67541.7555081824</v>
      </c>
      <c r="R1130" s="9" t="n">
        <f aca="false">B1130/Q1130-1</f>
        <v>-0.648703199539061</v>
      </c>
      <c r="S1130" s="9" t="n">
        <f aca="false">B1130/INDEX($B:$B,$E1130)-1</f>
        <v>0.129279419266107</v>
      </c>
      <c r="T1130" s="0" t="n">
        <f aca="false">IF(AND($A1130&gt;=CrashTest!$B$3,$A1130&lt;=CrashTest!$C$3),1,IF(AND($A1130&gt;=CrashTest!$B$4,$A1130&lt;=CrashTest!$C$4),2,IF(AND($A1130&gt;=CrashTest!$B$5,$A1130&lt;=CrashTest!$C$5),3,IF(AND($A1130&gt;=CrashTest!$B$6,$A1130&lt;=CrashTest!$C$6),4,IF(AND($A1130&gt;=CrashTest!$B$7,$A1130&lt;=CrashTest!$C$7),5,0)))))</f>
        <v>0</v>
      </c>
      <c r="U1130" s="8" t="str">
        <f aca="false">IF(T1130=0,"",IF(T1129=T1130,MAX(U1129,B1130),B1130))</f>
        <v/>
      </c>
      <c r="V1130" s="9" t="str">
        <f aca="false">IF(T1130=0,"",B1130/U1130-1)</f>
        <v/>
      </c>
      <c r="W1130" s="8" t="str">
        <f aca="false">IF(T1130=0,"",IF(T1129=T1130,MAX(W1129,F1130),F1130))</f>
        <v/>
      </c>
      <c r="X1130" s="9" t="str">
        <f aca="false">IF(T1130=0,"",F1130/W1130-1)</f>
        <v/>
      </c>
    </row>
    <row r="1131" customFormat="false" ht="15" hidden="false" customHeight="false" outlineLevel="0" collapsed="false">
      <c r="A1131" s="5" t="n">
        <v>44959</v>
      </c>
      <c r="B1131" s="6" t="n">
        <v>23505.6048430742</v>
      </c>
      <c r="C1131" s="7" t="n">
        <v>8978.667498</v>
      </c>
      <c r="D1131" s="0" t="n">
        <f aca="false">INT((ROW()-3)/30)</f>
        <v>37</v>
      </c>
      <c r="E1131" s="0" t="n">
        <f aca="false">2+30*D1131</f>
        <v>1112</v>
      </c>
      <c r="F1131" s="8" t="n">
        <f aca="false">INDEX($F:$F,$E1131)*(2*B1131/INDEX($B:$B,$E1131)-C1131/INDEX($C:$C,$E1131))</f>
        <v>4748.25502565944</v>
      </c>
      <c r="G1131" s="9" t="n">
        <f aca="false">B1131/B1130-1</f>
        <v>-0.00933939698373398</v>
      </c>
      <c r="H1131" s="9" t="n">
        <f aca="false">F1131/F1130-1</f>
        <v>-0.00141650881112798</v>
      </c>
      <c r="I1131" s="9" t="n">
        <f aca="false">LN(B1131/B1130)</f>
        <v>-0.00938328260898779</v>
      </c>
      <c r="J1131" s="9" t="n">
        <f aca="false">LN(F1131/F1130)</f>
        <v>-0.00141751300814863</v>
      </c>
      <c r="K1131" s="9" t="n">
        <f aca="false">F1131/F1124-1</f>
        <v>0.014190089933855</v>
      </c>
      <c r="L1131" s="9" t="n">
        <f aca="false">F1131/F1101-1</f>
        <v>0.122597372148819</v>
      </c>
      <c r="M1131" s="9" t="n">
        <f aca="false">B1131/B1124-1</f>
        <v>0.0215968565683498</v>
      </c>
      <c r="N1131" s="9" t="n">
        <f aca="false">B1131/B1101-1</f>
        <v>0.410047734155503</v>
      </c>
      <c r="O1131" s="8" t="n">
        <f aca="false">MAX(O1130,F1131)</f>
        <v>5645.35730015574</v>
      </c>
      <c r="P1131" s="9" t="n">
        <f aca="false">F1131/O1131-1</f>
        <v>-0.158909742430572</v>
      </c>
      <c r="Q1131" s="8" t="n">
        <f aca="false">MAX(Q1130,B1131)</f>
        <v>67541.7555081824</v>
      </c>
      <c r="R1131" s="9" t="n">
        <f aca="false">B1131/Q1131-1</f>
        <v>-0.651984099817681</v>
      </c>
      <c r="S1131" s="9" t="n">
        <f aca="false">B1131/INDEX($B:$B,$E1131)-1</f>
        <v>0.11873263046402</v>
      </c>
      <c r="T1131" s="0" t="n">
        <f aca="false">IF(AND($A1131&gt;=CrashTest!$B$3,$A1131&lt;=CrashTest!$C$3),1,IF(AND($A1131&gt;=CrashTest!$B$4,$A1131&lt;=CrashTest!$C$4),2,IF(AND($A1131&gt;=CrashTest!$B$5,$A1131&lt;=CrashTest!$C$5),3,IF(AND($A1131&gt;=CrashTest!$B$6,$A1131&lt;=CrashTest!$C$6),4,IF(AND($A1131&gt;=CrashTest!$B$7,$A1131&lt;=CrashTest!$C$7),5,0)))))</f>
        <v>0</v>
      </c>
      <c r="U1131" s="8" t="str">
        <f aca="false">IF(T1131=0,"",IF(T1130=T1131,MAX(U1130,B1131),B1131))</f>
        <v/>
      </c>
      <c r="V1131" s="9" t="str">
        <f aca="false">IF(T1131=0,"",B1131/U1131-1)</f>
        <v/>
      </c>
      <c r="W1131" s="8" t="str">
        <f aca="false">IF(T1131=0,"",IF(T1130=T1131,MAX(W1130,F1131),F1131))</f>
        <v/>
      </c>
      <c r="X1131" s="9" t="str">
        <f aca="false">IF(T1131=0,"",F1131/W1131-1)</f>
        <v/>
      </c>
    </row>
    <row r="1132" customFormat="false" ht="15" hidden="false" customHeight="false" outlineLevel="0" collapsed="false">
      <c r="A1132" s="5" t="n">
        <v>44960</v>
      </c>
      <c r="B1132" s="6" t="n">
        <v>23445.8131773816</v>
      </c>
      <c r="C1132" s="7" t="n">
        <v>8913.125608</v>
      </c>
      <c r="D1132" s="0" t="n">
        <f aca="false">INT((ROW()-3)/30)</f>
        <v>37</v>
      </c>
      <c r="E1132" s="0" t="n">
        <f aca="false">2+30*D1132</f>
        <v>1112</v>
      </c>
      <c r="F1132" s="8" t="n">
        <f aca="false">INDEX($F:$F,$E1132)*(2*B1132/INDEX($B:$B,$E1132)-C1132/INDEX($C:$C,$E1132))</f>
        <v>4762.28653026682</v>
      </c>
      <c r="G1132" s="9" t="n">
        <f aca="false">B1132/B1131-1</f>
        <v>-0.00254371951250687</v>
      </c>
      <c r="H1132" s="9" t="n">
        <f aca="false">F1132/F1131-1</f>
        <v>0.00295508655949406</v>
      </c>
      <c r="I1132" s="9" t="n">
        <f aca="false">LN(B1132/B1131)</f>
        <v>-0.00254696026386087</v>
      </c>
      <c r="J1132" s="9" t="n">
        <f aca="false">LN(F1132/F1131)</f>
        <v>0.00295072887398815</v>
      </c>
      <c r="K1132" s="9" t="n">
        <f aca="false">F1132/F1125-1</f>
        <v>0.0156484417160438</v>
      </c>
      <c r="L1132" s="9" t="n">
        <f aca="false">F1132/F1102-1</f>
        <v>0.122004219794786</v>
      </c>
      <c r="M1132" s="9" t="n">
        <f aca="false">B1132/B1125-1</f>
        <v>0.0162682549918169</v>
      </c>
      <c r="N1132" s="9" t="n">
        <f aca="false">B1132/B1102-1</f>
        <v>0.391577861193758</v>
      </c>
      <c r="O1132" s="8" t="n">
        <f aca="false">MAX(O1131,F1132)</f>
        <v>5645.35730015574</v>
      </c>
      <c r="P1132" s="9" t="n">
        <f aca="false">F1132/O1132-1</f>
        <v>-0.156424247915107</v>
      </c>
      <c r="Q1132" s="8" t="n">
        <f aca="false">MAX(Q1131,B1132)</f>
        <v>67541.7555081824</v>
      </c>
      <c r="R1132" s="9" t="n">
        <f aca="false">B1132/Q1132-1</f>
        <v>-0.652869354653637</v>
      </c>
      <c r="S1132" s="9" t="n">
        <f aca="false">B1132/INDEX($B:$B,$E1132)-1</f>
        <v>0.115886888442631</v>
      </c>
      <c r="T1132" s="0" t="n">
        <f aca="false">IF(AND($A1132&gt;=CrashTest!$B$3,$A1132&lt;=CrashTest!$C$3),1,IF(AND($A1132&gt;=CrashTest!$B$4,$A1132&lt;=CrashTest!$C$4),2,IF(AND($A1132&gt;=CrashTest!$B$5,$A1132&lt;=CrashTest!$C$5),3,IF(AND($A1132&gt;=CrashTest!$B$6,$A1132&lt;=CrashTest!$C$6),4,IF(AND($A1132&gt;=CrashTest!$B$7,$A1132&lt;=CrashTest!$C$7),5,0)))))</f>
        <v>0</v>
      </c>
      <c r="U1132" s="8" t="str">
        <f aca="false">IF(T1132=0,"",IF(T1131=T1132,MAX(U1131,B1132),B1132))</f>
        <v/>
      </c>
      <c r="V1132" s="9" t="str">
        <f aca="false">IF(T1132=0,"",B1132/U1132-1)</f>
        <v/>
      </c>
      <c r="W1132" s="8" t="str">
        <f aca="false">IF(T1132=0,"",IF(T1131=T1132,MAX(W1131,F1132),F1132))</f>
        <v/>
      </c>
      <c r="X1132" s="9" t="str">
        <f aca="false">IF(T1132=0,"",F1132/W1132-1)</f>
        <v/>
      </c>
    </row>
    <row r="1133" customFormat="false" ht="15" hidden="false" customHeight="false" outlineLevel="0" collapsed="false">
      <c r="A1133" s="5" t="n">
        <v>44961</v>
      </c>
      <c r="B1133" s="6" t="n">
        <v>23355.5243863238</v>
      </c>
      <c r="C1133" s="7" t="n">
        <v>8812.842174</v>
      </c>
      <c r="D1133" s="0" t="n">
        <f aca="false">INT((ROW()-3)/30)</f>
        <v>37</v>
      </c>
      <c r="E1133" s="0" t="n">
        <f aca="false">2+30*D1133</f>
        <v>1112</v>
      </c>
      <c r="F1133" s="8" t="n">
        <f aca="false">INDEX($F:$F,$E1133)*(2*B1133/INDEX($B:$B,$E1133)-C1133/INDEX($C:$C,$E1133))</f>
        <v>4784.27677348115</v>
      </c>
      <c r="G1133" s="9" t="n">
        <f aca="false">B1133/B1132-1</f>
        <v>-0.00385095583483119</v>
      </c>
      <c r="H1133" s="9" t="n">
        <f aca="false">F1133/F1132-1</f>
        <v>0.00461758087728947</v>
      </c>
      <c r="I1133" s="9" t="n">
        <f aca="false">LN(B1133/B1132)</f>
        <v>-0.00385838985678294</v>
      </c>
      <c r="J1133" s="9" t="n">
        <f aca="false">LN(F1133/F1132)</f>
        <v>0.00460695255623939</v>
      </c>
      <c r="K1133" s="9" t="n">
        <f aca="false">F1133/F1126-1</f>
        <v>0.0198972840635705</v>
      </c>
      <c r="L1133" s="9" t="n">
        <f aca="false">F1133/F1103-1</f>
        <v>0.129743004613113</v>
      </c>
      <c r="M1133" s="9" t="n">
        <f aca="false">B1133/B1126-1</f>
        <v>0.0150687901483741</v>
      </c>
      <c r="N1133" s="9" t="n">
        <f aca="false">B1133/B1103-1</f>
        <v>0.388160580380616</v>
      </c>
      <c r="O1133" s="8" t="n">
        <f aca="false">MAX(O1132,F1133)</f>
        <v>5645.35730015574</v>
      </c>
      <c r="P1133" s="9" t="n">
        <f aca="false">F1133/O1133-1</f>
        <v>-0.152528968653735</v>
      </c>
      <c r="Q1133" s="8" t="n">
        <f aca="false">MAX(Q1132,B1133)</f>
        <v>67541.7555081824</v>
      </c>
      <c r="R1133" s="9" t="n">
        <f aca="false">B1133/Q1133-1</f>
        <v>-0.654206139437783</v>
      </c>
      <c r="S1133" s="9" t="n">
        <f aca="false">B1133/INDEX($B:$B,$E1133)-1</f>
        <v>0.111589657318571</v>
      </c>
      <c r="T1133" s="0" t="n">
        <f aca="false">IF(AND($A1133&gt;=CrashTest!$B$3,$A1133&lt;=CrashTest!$C$3),1,IF(AND($A1133&gt;=CrashTest!$B$4,$A1133&lt;=CrashTest!$C$4),2,IF(AND($A1133&gt;=CrashTest!$B$5,$A1133&lt;=CrashTest!$C$5),3,IF(AND($A1133&gt;=CrashTest!$B$6,$A1133&lt;=CrashTest!$C$6),4,IF(AND($A1133&gt;=CrashTest!$B$7,$A1133&lt;=CrashTest!$C$7),5,0)))))</f>
        <v>0</v>
      </c>
      <c r="U1133" s="8" t="str">
        <f aca="false">IF(T1133=0,"",IF(T1132=T1133,MAX(U1132,B1133),B1133))</f>
        <v/>
      </c>
      <c r="V1133" s="9" t="str">
        <f aca="false">IF(T1133=0,"",B1133/U1133-1)</f>
        <v/>
      </c>
      <c r="W1133" s="8" t="str">
        <f aca="false">IF(T1133=0,"",IF(T1132=T1133,MAX(W1132,F1133),F1133))</f>
        <v/>
      </c>
      <c r="X1133" s="9" t="str">
        <f aca="false">IF(T1133=0,"",F1133/W1133-1)</f>
        <v/>
      </c>
    </row>
    <row r="1134" customFormat="false" ht="15" hidden="false" customHeight="false" outlineLevel="0" collapsed="false">
      <c r="A1134" s="5" t="n">
        <v>44962</v>
      </c>
      <c r="B1134" s="6" t="n">
        <v>22957.2251905319</v>
      </c>
      <c r="C1134" s="7" t="n">
        <v>8552.91985</v>
      </c>
      <c r="D1134" s="0" t="n">
        <f aca="false">INT((ROW()-3)/30)</f>
        <v>37</v>
      </c>
      <c r="E1134" s="0" t="n">
        <f aca="false">2+30*D1134</f>
        <v>1112</v>
      </c>
      <c r="F1134" s="8" t="n">
        <f aca="false">INDEX($F:$F,$E1134)*(2*B1134/INDEX($B:$B,$E1134)-C1134/INDEX($C:$C,$E1134))</f>
        <v>4769.71830191149</v>
      </c>
      <c r="G1134" s="9" t="n">
        <f aca="false">B1134/B1133-1</f>
        <v>-0.017053746651269</v>
      </c>
      <c r="H1134" s="9" t="n">
        <f aca="false">F1134/F1133-1</f>
        <v>-0.00304298272423453</v>
      </c>
      <c r="I1134" s="9" t="n">
        <f aca="false">LN(B1134/B1133)</f>
        <v>-0.0172008364755122</v>
      </c>
      <c r="J1134" s="9" t="n">
        <f aca="false">LN(F1134/F1133)</f>
        <v>-0.00304762201006609</v>
      </c>
      <c r="K1134" s="9" t="n">
        <f aca="false">F1134/F1127-1</f>
        <v>0.00342811189894343</v>
      </c>
      <c r="L1134" s="9" t="n">
        <f aca="false">F1134/F1104-1</f>
        <v>0.121241021462217</v>
      </c>
      <c r="M1134" s="9" t="n">
        <f aca="false">B1134/B1127-1</f>
        <v>-0.0343962692875637</v>
      </c>
      <c r="N1134" s="9" t="n">
        <f aca="false">B1134/B1104-1</f>
        <v>0.353780613372395</v>
      </c>
      <c r="O1134" s="8" t="n">
        <f aca="false">MAX(O1133,F1134)</f>
        <v>5645.35730015574</v>
      </c>
      <c r="P1134" s="9" t="n">
        <f aca="false">F1134/O1134-1</f>
        <v>-0.155107808361411</v>
      </c>
      <c r="Q1134" s="8" t="n">
        <f aca="false">MAX(Q1133,B1134)</f>
        <v>67541.7555081824</v>
      </c>
      <c r="R1134" s="9" t="n">
        <f aca="false">B1134/Q1134-1</f>
        <v>-0.660103220329375</v>
      </c>
      <c r="S1134" s="9" t="n">
        <f aca="false">B1134/INDEX($B:$B,$E1134)-1</f>
        <v>0.092632888922489</v>
      </c>
      <c r="T1134" s="0" t="n">
        <f aca="false">IF(AND($A1134&gt;=CrashTest!$B$3,$A1134&lt;=CrashTest!$C$3),1,IF(AND($A1134&gt;=CrashTest!$B$4,$A1134&lt;=CrashTest!$C$4),2,IF(AND($A1134&gt;=CrashTest!$B$5,$A1134&lt;=CrashTest!$C$5),3,IF(AND($A1134&gt;=CrashTest!$B$6,$A1134&lt;=CrashTest!$C$6),4,IF(AND($A1134&gt;=CrashTest!$B$7,$A1134&lt;=CrashTest!$C$7),5,0)))))</f>
        <v>0</v>
      </c>
      <c r="U1134" s="8" t="str">
        <f aca="false">IF(T1134=0,"",IF(T1133=T1134,MAX(U1133,B1134),B1134))</f>
        <v/>
      </c>
      <c r="V1134" s="9" t="str">
        <f aca="false">IF(T1134=0,"",B1134/U1134-1)</f>
        <v/>
      </c>
      <c r="W1134" s="8" t="str">
        <f aca="false">IF(T1134=0,"",IF(T1133=T1134,MAX(W1133,F1134),F1134))</f>
        <v/>
      </c>
      <c r="X1134" s="9" t="str">
        <f aca="false">IF(T1134=0,"",F1134/W1134-1)</f>
        <v/>
      </c>
    </row>
    <row r="1135" customFormat="false" ht="15" hidden="false" customHeight="false" outlineLevel="0" collapsed="false">
      <c r="A1135" s="5" t="n">
        <v>44963</v>
      </c>
      <c r="B1135" s="6" t="n">
        <v>22745.1650371128</v>
      </c>
      <c r="C1135" s="7" t="n">
        <v>8432.274328</v>
      </c>
      <c r="D1135" s="0" t="n">
        <f aca="false">INT((ROW()-3)/30)</f>
        <v>37</v>
      </c>
      <c r="E1135" s="0" t="n">
        <f aca="false">2+30*D1135</f>
        <v>1112</v>
      </c>
      <c r="F1135" s="8" t="n">
        <f aca="false">INDEX($F:$F,$E1135)*(2*B1135/INDEX($B:$B,$E1135)-C1135/INDEX($C:$C,$E1135))</f>
        <v>4751.11988186582</v>
      </c>
      <c r="G1135" s="9" t="n">
        <f aca="false">B1135/B1134-1</f>
        <v>-0.00923718575128829</v>
      </c>
      <c r="H1135" s="9" t="n">
        <f aca="false">F1135/F1134-1</f>
        <v>-0.00389927011794722</v>
      </c>
      <c r="I1135" s="9" t="n">
        <f aca="false">LN(B1135/B1134)</f>
        <v>-0.00928011310806664</v>
      </c>
      <c r="J1135" s="9" t="n">
        <f aca="false">LN(F1135/F1134)</f>
        <v>-0.00390689209154776</v>
      </c>
      <c r="K1135" s="9" t="n">
        <f aca="false">F1135/F1128-1</f>
        <v>0.0147392890703166</v>
      </c>
      <c r="L1135" s="9" t="n">
        <f aca="false">F1135/F1105-1</f>
        <v>0.119797144035991</v>
      </c>
      <c r="M1135" s="9" t="n">
        <f aca="false">B1135/B1128-1</f>
        <v>-0.00237998190953359</v>
      </c>
      <c r="N1135" s="9" t="n">
        <f aca="false">B1135/B1105-1</f>
        <v>0.342481476086105</v>
      </c>
      <c r="O1135" s="8" t="n">
        <f aca="false">MAX(O1134,F1135)</f>
        <v>5645.35730015574</v>
      </c>
      <c r="P1135" s="9" t="n">
        <f aca="false">F1135/O1135-1</f>
        <v>-0.158402271237154</v>
      </c>
      <c r="Q1135" s="8" t="n">
        <f aca="false">MAX(Q1134,B1135)</f>
        <v>67541.7555081824</v>
      </c>
      <c r="R1135" s="9" t="n">
        <f aca="false">B1135/Q1135-1</f>
        <v>-0.663242910019457</v>
      </c>
      <c r="S1135" s="9" t="n">
        <f aca="false">B1135/INDEX($B:$B,$E1135)-1</f>
        <v>0.0825400359695454</v>
      </c>
      <c r="T1135" s="0" t="n">
        <f aca="false">IF(AND($A1135&gt;=CrashTest!$B$3,$A1135&lt;=CrashTest!$C$3),1,IF(AND($A1135&gt;=CrashTest!$B$4,$A1135&lt;=CrashTest!$C$4),2,IF(AND($A1135&gt;=CrashTest!$B$5,$A1135&lt;=CrashTest!$C$5),3,IF(AND($A1135&gt;=CrashTest!$B$6,$A1135&lt;=CrashTest!$C$6),4,IF(AND($A1135&gt;=CrashTest!$B$7,$A1135&lt;=CrashTest!$C$7),5,0)))))</f>
        <v>0</v>
      </c>
      <c r="U1135" s="8" t="str">
        <f aca="false">IF(T1135=0,"",IF(T1134=T1135,MAX(U1134,B1135),B1135))</f>
        <v/>
      </c>
      <c r="V1135" s="9" t="str">
        <f aca="false">IF(T1135=0,"",B1135/U1135-1)</f>
        <v/>
      </c>
      <c r="W1135" s="8" t="str">
        <f aca="false">IF(T1135=0,"",IF(T1134=T1135,MAX(W1134,F1135),F1135))</f>
        <v/>
      </c>
      <c r="X1135" s="9" t="str">
        <f aca="false">IF(T1135=0,"",F1135/W1135-1)</f>
        <v/>
      </c>
    </row>
    <row r="1136" customFormat="false" ht="15" hidden="false" customHeight="false" outlineLevel="0" collapsed="false">
      <c r="A1136" s="5" t="n">
        <v>44964</v>
      </c>
      <c r="B1136" s="6" t="n">
        <v>23266.2692036821</v>
      </c>
      <c r="C1136" s="7" t="n">
        <v>8728.476798</v>
      </c>
      <c r="D1136" s="0" t="n">
        <f aca="false">INT((ROW()-3)/30)</f>
        <v>37</v>
      </c>
      <c r="E1136" s="0" t="n">
        <f aca="false">2+30*D1136</f>
        <v>1112</v>
      </c>
      <c r="F1136" s="8" t="n">
        <f aca="false">INDEX($F:$F,$E1136)*(2*B1136/INDEX($B:$B,$E1136)-C1136/INDEX($C:$C,$E1136))</f>
        <v>4796.98442339854</v>
      </c>
      <c r="G1136" s="9" t="n">
        <f aca="false">B1136/B1135-1</f>
        <v>0.0229105467346147</v>
      </c>
      <c r="H1136" s="9" t="n">
        <f aca="false">F1136/F1135-1</f>
        <v>0.00965341702022182</v>
      </c>
      <c r="I1136" s="9" t="n">
        <f aca="false">LN(B1136/B1135)</f>
        <v>0.0226520410490555</v>
      </c>
      <c r="J1136" s="9" t="n">
        <f aca="false">LN(F1136/F1135)</f>
        <v>0.00960712049810467</v>
      </c>
      <c r="K1136" s="9" t="n">
        <f aca="false">F1136/F1129-1</f>
        <v>0.0160719871080623</v>
      </c>
      <c r="L1136" s="9" t="n">
        <f aca="false">F1136/F1106-1</f>
        <v>0.13198107301868</v>
      </c>
      <c r="M1136" s="9" t="n">
        <f aca="false">B1136/B1129-1</f>
        <v>0.00588919086669293</v>
      </c>
      <c r="N1136" s="9" t="n">
        <f aca="false">B1136/B1106-1</f>
        <v>0.363851454074587</v>
      </c>
      <c r="O1136" s="8" t="n">
        <f aca="false">MAX(O1135,F1136)</f>
        <v>5645.35730015574</v>
      </c>
      <c r="P1136" s="9" t="n">
        <f aca="false">F1136/O1136-1</f>
        <v>-0.150277977398135</v>
      </c>
      <c r="Q1136" s="8" t="n">
        <f aca="false">MAX(Q1135,B1136)</f>
        <v>67541.7555081824</v>
      </c>
      <c r="R1136" s="9" t="n">
        <f aca="false">B1136/Q1136-1</f>
        <v>-0.655527620971245</v>
      </c>
      <c r="S1136" s="9" t="n">
        <f aca="false">B1136/INDEX($B:$B,$E1136)-1</f>
        <v>0.107341620055717</v>
      </c>
      <c r="T1136" s="0" t="n">
        <f aca="false">IF(AND($A1136&gt;=CrashTest!$B$3,$A1136&lt;=CrashTest!$C$3),1,IF(AND($A1136&gt;=CrashTest!$B$4,$A1136&lt;=CrashTest!$C$4),2,IF(AND($A1136&gt;=CrashTest!$B$5,$A1136&lt;=CrashTest!$C$5),3,IF(AND($A1136&gt;=CrashTest!$B$6,$A1136&lt;=CrashTest!$C$6),4,IF(AND($A1136&gt;=CrashTest!$B$7,$A1136&lt;=CrashTest!$C$7),5,0)))))</f>
        <v>0</v>
      </c>
      <c r="U1136" s="8" t="str">
        <f aca="false">IF(T1136=0,"",IF(T1135=T1136,MAX(U1135,B1136),B1136))</f>
        <v/>
      </c>
      <c r="V1136" s="9" t="str">
        <f aca="false">IF(T1136=0,"",B1136/U1136-1)</f>
        <v/>
      </c>
      <c r="W1136" s="8" t="str">
        <f aca="false">IF(T1136=0,"",IF(T1135=T1136,MAX(W1135,F1136),F1136))</f>
        <v/>
      </c>
      <c r="X1136" s="9" t="str">
        <f aca="false">IF(T1136=0,"",F1136/W1136-1)</f>
        <v/>
      </c>
    </row>
    <row r="1137" customFormat="false" ht="15" hidden="false" customHeight="false" outlineLevel="0" collapsed="false">
      <c r="A1137" s="5" t="n">
        <v>44965</v>
      </c>
      <c r="B1137" s="6" t="n">
        <v>22937.5799453536</v>
      </c>
      <c r="C1137" s="7" t="n">
        <v>8523.970249</v>
      </c>
      <c r="D1137" s="0" t="n">
        <f aca="false">INT((ROW()-3)/30)</f>
        <v>37</v>
      </c>
      <c r="E1137" s="0" t="n">
        <f aca="false">2+30*D1137</f>
        <v>1112</v>
      </c>
      <c r="F1137" s="8" t="n">
        <f aca="false">INDEX($F:$F,$E1137)*(2*B1137/INDEX($B:$B,$E1137)-C1137/INDEX($C:$C,$E1137))</f>
        <v>4778.86230736885</v>
      </c>
      <c r="G1137" s="9" t="n">
        <f aca="false">B1137/B1136-1</f>
        <v>-0.0141272868224391</v>
      </c>
      <c r="H1137" s="9" t="n">
        <f aca="false">F1137/F1136-1</f>
        <v>-0.00377781423289547</v>
      </c>
      <c r="I1137" s="9" t="n">
        <f aca="false">LN(B1137/B1136)</f>
        <v>-0.0142280268532722</v>
      </c>
      <c r="J1137" s="9" t="n">
        <f aca="false">LN(F1137/F1136)</f>
        <v>-0.00378496819633157</v>
      </c>
      <c r="K1137" s="9" t="n">
        <f aca="false">F1137/F1130-1</f>
        <v>0.00502036664312056</v>
      </c>
      <c r="L1137" s="9" t="n">
        <f aca="false">F1137/F1107-1</f>
        <v>0.116987007722701</v>
      </c>
      <c r="M1137" s="9" t="n">
        <f aca="false">B1137/B1130-1</f>
        <v>-0.0332792143788158</v>
      </c>
      <c r="N1137" s="9" t="n">
        <f aca="false">B1137/B1107-1</f>
        <v>0.334952447792185</v>
      </c>
      <c r="O1137" s="8" t="n">
        <f aca="false">MAX(O1136,F1137)</f>
        <v>5645.35730015574</v>
      </c>
      <c r="P1137" s="9" t="n">
        <f aca="false">F1137/O1137-1</f>
        <v>-0.153488069349125</v>
      </c>
      <c r="Q1137" s="8" t="n">
        <f aca="false">MAX(Q1136,B1137)</f>
        <v>67541.7555081824</v>
      </c>
      <c r="R1137" s="9" t="n">
        <f aca="false">B1137/Q1137-1</f>
        <v>-0.660394081072192</v>
      </c>
      <c r="S1137" s="9" t="n">
        <f aca="false">B1137/INDEX($B:$B,$E1137)-1</f>
        <v>0.0916978873787655</v>
      </c>
      <c r="T1137" s="0" t="n">
        <f aca="false">IF(AND($A1137&gt;=CrashTest!$B$3,$A1137&lt;=CrashTest!$C$3),1,IF(AND($A1137&gt;=CrashTest!$B$4,$A1137&lt;=CrashTest!$C$4),2,IF(AND($A1137&gt;=CrashTest!$B$5,$A1137&lt;=CrashTest!$C$5),3,IF(AND($A1137&gt;=CrashTest!$B$6,$A1137&lt;=CrashTest!$C$6),4,IF(AND($A1137&gt;=CrashTest!$B$7,$A1137&lt;=CrashTest!$C$7),5,0)))))</f>
        <v>0</v>
      </c>
      <c r="U1137" s="8" t="str">
        <f aca="false">IF(T1137=0,"",IF(T1136=T1137,MAX(U1136,B1137),B1137))</f>
        <v/>
      </c>
      <c r="V1137" s="9" t="str">
        <f aca="false">IF(T1137=0,"",B1137/U1137-1)</f>
        <v/>
      </c>
      <c r="W1137" s="8" t="str">
        <f aca="false">IF(T1137=0,"",IF(T1136=T1137,MAX(W1136,F1137),F1137))</f>
        <v/>
      </c>
      <c r="X1137" s="9" t="str">
        <f aca="false">IF(T1137=0,"",F1137/W1137-1)</f>
        <v/>
      </c>
    </row>
    <row r="1138" customFormat="false" ht="15" hidden="false" customHeight="false" outlineLevel="0" collapsed="false">
      <c r="A1138" s="5" t="n">
        <v>44966</v>
      </c>
      <c r="B1138" s="6" t="n">
        <v>21818.1989456458</v>
      </c>
      <c r="C1138" s="7" t="n">
        <v>7873.292675</v>
      </c>
      <c r="D1138" s="0" t="n">
        <f aca="false">INT((ROW()-3)/30)</f>
        <v>37</v>
      </c>
      <c r="E1138" s="0" t="n">
        <f aca="false">2+30*D1138</f>
        <v>1112</v>
      </c>
      <c r="F1138" s="8" t="n">
        <f aca="false">INDEX($F:$F,$E1138)*(2*B1138/INDEX($B:$B,$E1138)-C1138/INDEX($C:$C,$E1138))</f>
        <v>4689.14962203685</v>
      </c>
      <c r="G1138" s="9" t="n">
        <f aca="false">B1138/B1137-1</f>
        <v>-0.0488011813964074</v>
      </c>
      <c r="H1138" s="9" t="n">
        <f aca="false">F1138/F1137-1</f>
        <v>-0.0187728123477567</v>
      </c>
      <c r="I1138" s="9" t="n">
        <f aca="false">LN(B1138/B1137)</f>
        <v>-0.0500321756126519</v>
      </c>
      <c r="J1138" s="9" t="n">
        <f aca="false">LN(F1138/F1137)</f>
        <v>-0.0189512584082546</v>
      </c>
      <c r="K1138" s="9" t="n">
        <f aca="false">F1138/F1131-1</f>
        <v>-0.0124478157350846</v>
      </c>
      <c r="L1138" s="9" t="n">
        <f aca="false">F1138/F1108-1</f>
        <v>0.0847253045523881</v>
      </c>
      <c r="M1138" s="9" t="n">
        <f aca="false">B1138/B1131-1</f>
        <v>-0.0717873846979771</v>
      </c>
      <c r="N1138" s="9" t="n">
        <f aca="false">B1138/B1108-1</f>
        <v>0.251480198571707</v>
      </c>
      <c r="O1138" s="8" t="n">
        <f aca="false">MAX(O1137,F1138)</f>
        <v>5645.35730015574</v>
      </c>
      <c r="P1138" s="9" t="n">
        <f aca="false">F1138/O1138-1</f>
        <v>-0.169379478973371</v>
      </c>
      <c r="Q1138" s="8" t="n">
        <f aca="false">MAX(Q1137,B1138)</f>
        <v>67541.7555081824</v>
      </c>
      <c r="R1138" s="9" t="n">
        <f aca="false">B1138/Q1138-1</f>
        <v>-0.676967251125082</v>
      </c>
      <c r="S1138" s="9" t="n">
        <f aca="false">B1138/INDEX($B:$B,$E1138)-1</f>
        <v>0.0384217407467196</v>
      </c>
      <c r="T1138" s="0" t="n">
        <f aca="false">IF(AND($A1138&gt;=CrashTest!$B$3,$A1138&lt;=CrashTest!$C$3),1,IF(AND($A1138&gt;=CrashTest!$B$4,$A1138&lt;=CrashTest!$C$4),2,IF(AND($A1138&gt;=CrashTest!$B$5,$A1138&lt;=CrashTest!$C$5),3,IF(AND($A1138&gt;=CrashTest!$B$6,$A1138&lt;=CrashTest!$C$6),4,IF(AND($A1138&gt;=CrashTest!$B$7,$A1138&lt;=CrashTest!$C$7),5,0)))))</f>
        <v>0</v>
      </c>
      <c r="U1138" s="8" t="str">
        <f aca="false">IF(T1138=0,"",IF(T1137=T1138,MAX(U1137,B1138),B1138))</f>
        <v/>
      </c>
      <c r="V1138" s="9" t="str">
        <f aca="false">IF(T1138=0,"",B1138/U1138-1)</f>
        <v/>
      </c>
      <c r="W1138" s="8" t="str">
        <f aca="false">IF(T1138=0,"",IF(T1137=T1138,MAX(W1137,F1138),F1138))</f>
        <v/>
      </c>
      <c r="X1138" s="9" t="str">
        <f aca="false">IF(T1138=0,"",F1138/W1138-1)</f>
        <v/>
      </c>
    </row>
    <row r="1139" customFormat="false" ht="15" hidden="false" customHeight="false" outlineLevel="0" collapsed="false">
      <c r="A1139" s="5" t="n">
        <v>44967</v>
      </c>
      <c r="B1139" s="6" t="n">
        <v>21620.5667837522</v>
      </c>
      <c r="C1139" s="7" t="n">
        <v>7767.95578</v>
      </c>
      <c r="D1139" s="0" t="n">
        <f aca="false">INT((ROW()-3)/30)</f>
        <v>37</v>
      </c>
      <c r="E1139" s="0" t="n">
        <f aca="false">2+30*D1139</f>
        <v>1112</v>
      </c>
      <c r="F1139" s="8" t="n">
        <f aca="false">INDEX($F:$F,$E1139)*(2*B1139/INDEX($B:$B,$E1139)-C1139/INDEX($C:$C,$E1139))</f>
        <v>4667.47528414686</v>
      </c>
      <c r="G1139" s="9" t="n">
        <f aca="false">B1139/B1138-1</f>
        <v>-0.00905813364274222</v>
      </c>
      <c r="H1139" s="9" t="n">
        <f aca="false">F1139/F1138-1</f>
        <v>-0.0046222320968663</v>
      </c>
      <c r="I1139" s="9" t="n">
        <f aca="false">LN(B1139/B1138)</f>
        <v>-0.00909940796992411</v>
      </c>
      <c r="J1139" s="9" t="n">
        <f aca="false">LN(F1139/F1138)</f>
        <v>-0.00463294764422647</v>
      </c>
      <c r="K1139" s="9" t="n">
        <f aca="false">F1139/F1132-1</f>
        <v>-0.0199087655724591</v>
      </c>
      <c r="L1139" s="9" t="n">
        <f aca="false">F1139/F1109-1</f>
        <v>0.0704392234353533</v>
      </c>
      <c r="M1139" s="9" t="n">
        <f aca="false">B1139/B1132-1</f>
        <v>-0.0778495665652677</v>
      </c>
      <c r="N1139" s="9" t="n">
        <f aca="false">B1139/B1109-1</f>
        <v>0.212342572327429</v>
      </c>
      <c r="O1139" s="8" t="n">
        <f aca="false">MAX(O1138,F1139)</f>
        <v>5645.35730015574</v>
      </c>
      <c r="P1139" s="9" t="n">
        <f aca="false">F1139/O1139-1</f>
        <v>-0.173218799805976</v>
      </c>
      <c r="Q1139" s="8" t="n">
        <f aca="false">MAX(Q1138,B1139)</f>
        <v>67541.7555081824</v>
      </c>
      <c r="R1139" s="9" t="n">
        <f aca="false">B1139/Q1139-1</f>
        <v>-0.679893324935373</v>
      </c>
      <c r="S1139" s="9" t="n">
        <f aca="false">B1139/INDEX($B:$B,$E1139)-1</f>
        <v>0.0290155778415067</v>
      </c>
      <c r="T1139" s="0" t="n">
        <f aca="false">IF(AND($A1139&gt;=CrashTest!$B$3,$A1139&lt;=CrashTest!$C$3),1,IF(AND($A1139&gt;=CrashTest!$B$4,$A1139&lt;=CrashTest!$C$4),2,IF(AND($A1139&gt;=CrashTest!$B$5,$A1139&lt;=CrashTest!$C$5),3,IF(AND($A1139&gt;=CrashTest!$B$6,$A1139&lt;=CrashTest!$C$6),4,IF(AND($A1139&gt;=CrashTest!$B$7,$A1139&lt;=CrashTest!$C$7),5,0)))))</f>
        <v>0</v>
      </c>
      <c r="U1139" s="8" t="str">
        <f aca="false">IF(T1139=0,"",IF(T1138=T1139,MAX(U1138,B1139),B1139))</f>
        <v/>
      </c>
      <c r="V1139" s="9" t="str">
        <f aca="false">IF(T1139=0,"",B1139/U1139-1)</f>
        <v/>
      </c>
      <c r="W1139" s="8" t="str">
        <f aca="false">IF(T1139=0,"",IF(T1138=T1139,MAX(W1138,F1139),F1139))</f>
        <v/>
      </c>
      <c r="X1139" s="9" t="str">
        <f aca="false">IF(T1139=0,"",F1139/W1139-1)</f>
        <v/>
      </c>
    </row>
    <row r="1140" customFormat="false" ht="15" hidden="false" customHeight="false" outlineLevel="0" collapsed="false">
      <c r="A1140" s="5" t="n">
        <v>44968</v>
      </c>
      <c r="B1140" s="6" t="n">
        <v>21864.8626414378</v>
      </c>
      <c r="C1140" s="7" t="n">
        <v>7850.538149</v>
      </c>
      <c r="D1140" s="0" t="n">
        <f aca="false">INT((ROW()-3)/30)</f>
        <v>37</v>
      </c>
      <c r="E1140" s="0" t="n">
        <f aca="false">2+30*D1140</f>
        <v>1112</v>
      </c>
      <c r="F1140" s="8" t="n">
        <f aca="false">INDEX($F:$F,$E1140)*(2*B1140/INDEX($B:$B,$E1140)-C1140/INDEX($C:$C,$E1140))</f>
        <v>4723.38725563498</v>
      </c>
      <c r="G1140" s="9" t="n">
        <f aca="false">B1140/B1139-1</f>
        <v>0.0112992346652627</v>
      </c>
      <c r="H1140" s="9" t="n">
        <f aca="false">F1140/F1139-1</f>
        <v>0.0119790610735595</v>
      </c>
      <c r="I1140" s="9" t="n">
        <f aca="false">LN(B1140/B1139)</f>
        <v>0.0112358751426129</v>
      </c>
      <c r="J1140" s="9" t="n">
        <f aca="false">LN(F1140/F1139)</f>
        <v>0.0119078800124444</v>
      </c>
      <c r="K1140" s="9" t="n">
        <f aca="false">F1140/F1133-1</f>
        <v>-0.0127270057166584</v>
      </c>
      <c r="L1140" s="9" t="n">
        <f aca="false">F1140/F1110-1</f>
        <v>0.0418060045961015</v>
      </c>
      <c r="M1140" s="9" t="n">
        <f aca="false">B1140/B1133-1</f>
        <v>-0.0638248030842279</v>
      </c>
      <c r="N1140" s="9" t="n">
        <f aca="false">B1140/B1110-1</f>
        <v>0.158728408265364</v>
      </c>
      <c r="O1140" s="8" t="n">
        <f aca="false">MAX(O1139,F1140)</f>
        <v>5645.35730015574</v>
      </c>
      <c r="P1140" s="9" t="n">
        <f aca="false">F1140/O1140-1</f>
        <v>-0.163314737314381</v>
      </c>
      <c r="Q1140" s="8" t="n">
        <f aca="false">MAX(Q1139,B1140)</f>
        <v>67541.7555081824</v>
      </c>
      <c r="R1140" s="9" t="n">
        <f aca="false">B1140/Q1140-1</f>
        <v>-0.676276364495901</v>
      </c>
      <c r="S1140" s="9" t="n">
        <f aca="false">B1140/INDEX($B:$B,$E1140)-1</f>
        <v>0.0406426663297488</v>
      </c>
      <c r="T1140" s="0" t="n">
        <f aca="false">IF(AND($A1140&gt;=CrashTest!$B$3,$A1140&lt;=CrashTest!$C$3),1,IF(AND($A1140&gt;=CrashTest!$B$4,$A1140&lt;=CrashTest!$C$4),2,IF(AND($A1140&gt;=CrashTest!$B$5,$A1140&lt;=CrashTest!$C$5),3,IF(AND($A1140&gt;=CrashTest!$B$6,$A1140&lt;=CrashTest!$C$6),4,IF(AND($A1140&gt;=CrashTest!$B$7,$A1140&lt;=CrashTest!$C$7),5,0)))))</f>
        <v>0</v>
      </c>
      <c r="U1140" s="8" t="str">
        <f aca="false">IF(T1140=0,"",IF(T1139=T1140,MAX(U1139,B1140),B1140))</f>
        <v/>
      </c>
      <c r="V1140" s="9" t="str">
        <f aca="false">IF(T1140=0,"",B1140/U1140-1)</f>
        <v/>
      </c>
      <c r="W1140" s="8" t="str">
        <f aca="false">IF(T1140=0,"",IF(T1139=T1140,MAX(W1139,F1140),F1140))</f>
        <v/>
      </c>
      <c r="X1140" s="9" t="str">
        <f aca="false">IF(T1140=0,"",F1140/W1140-1)</f>
        <v/>
      </c>
    </row>
    <row r="1141" customFormat="false" ht="15" hidden="false" customHeight="false" outlineLevel="0" collapsed="false">
      <c r="A1141" s="5" t="n">
        <v>44969</v>
      </c>
      <c r="B1141" s="6" t="n">
        <v>21772.1373252484</v>
      </c>
      <c r="C1141" s="7" t="n">
        <v>7794.898056</v>
      </c>
      <c r="D1141" s="0" t="n">
        <f aca="false">INT((ROW()-3)/30)</f>
        <v>37</v>
      </c>
      <c r="E1141" s="0" t="n">
        <f aca="false">2+30*D1141</f>
        <v>1112</v>
      </c>
      <c r="F1141" s="8" t="n">
        <f aca="false">INDEX($F:$F,$E1141)*(2*B1141/INDEX($B:$B,$E1141)-C1141/INDEX($C:$C,$E1141))</f>
        <v>4717.01993266967</v>
      </c>
      <c r="G1141" s="9" t="n">
        <f aca="false">B1141/B1140-1</f>
        <v>-0.00424083689479349</v>
      </c>
      <c r="H1141" s="9" t="n">
        <f aca="false">F1141/F1140-1</f>
        <v>-0.00134804169565306</v>
      </c>
      <c r="I1141" s="9" t="n">
        <f aca="false">LN(B1141/B1140)</f>
        <v>-0.00424985474810492</v>
      </c>
      <c r="J1141" s="9" t="n">
        <f aca="false">LN(F1141/F1140)</f>
        <v>-0.00134895112124729</v>
      </c>
      <c r="K1141" s="9" t="n">
        <f aca="false">F1141/F1134-1</f>
        <v>-0.0110485286354761</v>
      </c>
      <c r="L1141" s="9" t="n">
        <f aca="false">F1141/F1111-1</f>
        <v>0.0405223657150362</v>
      </c>
      <c r="M1141" s="9" t="n">
        <f aca="false">B1141/B1134-1</f>
        <v>-0.0516215638191438</v>
      </c>
      <c r="N1141" s="9" t="n">
        <f aca="false">B1141/B1111-1</f>
        <v>0.0957994337413037</v>
      </c>
      <c r="O1141" s="8" t="n">
        <f aca="false">MAX(O1140,F1141)</f>
        <v>5645.35730015574</v>
      </c>
      <c r="P1141" s="9" t="n">
        <f aca="false">F1141/O1141-1</f>
        <v>-0.16444262393462</v>
      </c>
      <c r="Q1141" s="8" t="n">
        <f aca="false">MAX(Q1140,B1141)</f>
        <v>67541.7555081824</v>
      </c>
      <c r="R1141" s="9" t="n">
        <f aca="false">B1141/Q1141-1</f>
        <v>-0.677649223633064</v>
      </c>
      <c r="S1141" s="9" t="n">
        <f aca="false">B1141/INDEX($B:$B,$E1141)-1</f>
        <v>0.0362294705160813</v>
      </c>
      <c r="T1141" s="0" t="n">
        <f aca="false">IF(AND($A1141&gt;=CrashTest!$B$3,$A1141&lt;=CrashTest!$C$3),1,IF(AND($A1141&gt;=CrashTest!$B$4,$A1141&lt;=CrashTest!$C$4),2,IF(AND($A1141&gt;=CrashTest!$B$5,$A1141&lt;=CrashTest!$C$5),3,IF(AND($A1141&gt;=CrashTest!$B$6,$A1141&lt;=CrashTest!$C$6),4,IF(AND($A1141&gt;=CrashTest!$B$7,$A1141&lt;=CrashTest!$C$7),5,0)))))</f>
        <v>0</v>
      </c>
      <c r="U1141" s="8" t="str">
        <f aca="false">IF(T1141=0,"",IF(T1140=T1141,MAX(U1140,B1141),B1141))</f>
        <v/>
      </c>
      <c r="V1141" s="9" t="str">
        <f aca="false">IF(T1141=0,"",B1141/U1141-1)</f>
        <v/>
      </c>
      <c r="W1141" s="8" t="str">
        <f aca="false">IF(T1141=0,"",IF(T1140=T1141,MAX(W1140,F1141),F1141))</f>
        <v/>
      </c>
      <c r="X1141" s="9" t="str">
        <f aca="false">IF(T1141=0,"",F1141/W1141-1)</f>
        <v/>
      </c>
    </row>
    <row r="1142" customFormat="false" ht="15" hidden="false" customHeight="false" outlineLevel="0" collapsed="false">
      <c r="A1142" s="5" t="n">
        <v>44970</v>
      </c>
      <c r="B1142" s="6" t="n">
        <v>21798.7157168323</v>
      </c>
      <c r="C1142" s="7" t="n">
        <v>7730.59475</v>
      </c>
      <c r="D1142" s="0" t="n">
        <f aca="false">INT((ROW()-3)/30)</f>
        <v>37</v>
      </c>
      <c r="E1142" s="0" t="n">
        <f aca="false">2+30*D1142</f>
        <v>1112</v>
      </c>
      <c r="F1142" s="8" t="n">
        <f aca="false">INDEX($F:$F,$E1142)*(2*B1142/INDEX($B:$B,$E1142)-C1142/INDEX($C:$C,$E1142))</f>
        <v>4767.91342617917</v>
      </c>
      <c r="G1142" s="9" t="n">
        <f aca="false">B1142/B1141-1</f>
        <v>0.00122075252359699</v>
      </c>
      <c r="H1142" s="9" t="n">
        <f aca="false">F1142/F1141-1</f>
        <v>0.0107893318739258</v>
      </c>
      <c r="I1142" s="9" t="n">
        <f aca="false">LN(B1142/B1141)</f>
        <v>0.00122000801108381</v>
      </c>
      <c r="J1142" s="9" t="n">
        <f aca="false">LN(F1142/F1141)</f>
        <v>0.0107315423348592</v>
      </c>
      <c r="K1142" s="9" t="n">
        <f aca="false">F1142/F1135-1</f>
        <v>0.00353464966805839</v>
      </c>
      <c r="L1142" s="9" t="n">
        <f aca="false">F1142/F1112-1</f>
        <v>0.0419952988516084</v>
      </c>
      <c r="M1142" s="9" t="n">
        <f aca="false">B1142/B1135-1</f>
        <v>-0.0416110113396057</v>
      </c>
      <c r="N1142" s="9" t="n">
        <f aca="false">B1142/B1112-1</f>
        <v>0.0374944502572394</v>
      </c>
      <c r="O1142" s="8" t="n">
        <f aca="false">MAX(O1141,F1142)</f>
        <v>5645.35730015574</v>
      </c>
      <c r="P1142" s="9" t="n">
        <f aca="false">F1142/O1142-1</f>
        <v>-0.155427518104544</v>
      </c>
      <c r="Q1142" s="8" t="n">
        <f aca="false">MAX(Q1141,B1142)</f>
        <v>67541.7555081824</v>
      </c>
      <c r="R1142" s="9" t="n">
        <f aca="false">B1142/Q1142-1</f>
        <v>-0.67725571310933</v>
      </c>
      <c r="S1142" s="9" t="n">
        <f aca="false">B1142/INDEX($B:$B,$E1142)-1</f>
        <v>0.0374944502572394</v>
      </c>
      <c r="T1142" s="0" t="n">
        <f aca="false">IF(AND($A1142&gt;=CrashTest!$B$3,$A1142&lt;=CrashTest!$C$3),1,IF(AND($A1142&gt;=CrashTest!$B$4,$A1142&lt;=CrashTest!$C$4),2,IF(AND($A1142&gt;=CrashTest!$B$5,$A1142&lt;=CrashTest!$C$5),3,IF(AND($A1142&gt;=CrashTest!$B$6,$A1142&lt;=CrashTest!$C$6),4,IF(AND($A1142&gt;=CrashTest!$B$7,$A1142&lt;=CrashTest!$C$7),5,0)))))</f>
        <v>0</v>
      </c>
      <c r="U1142" s="8" t="str">
        <f aca="false">IF(T1142=0,"",IF(T1141=T1142,MAX(U1141,B1142),B1142))</f>
        <v/>
      </c>
      <c r="V1142" s="9" t="str">
        <f aca="false">IF(T1142=0,"",B1142/U1142-1)</f>
        <v/>
      </c>
      <c r="W1142" s="8" t="str">
        <f aca="false">IF(T1142=0,"",IF(T1141=T1142,MAX(W1141,F1142),F1142))</f>
        <v/>
      </c>
      <c r="X1142" s="9" t="str">
        <f aca="false">IF(T1142=0,"",F1142/W1142-1)</f>
        <v/>
      </c>
    </row>
    <row r="1143" customFormat="false" ht="15" hidden="false" customHeight="false" outlineLevel="0" collapsed="false">
      <c r="A1143" s="5" t="n">
        <v>44971</v>
      </c>
      <c r="B1143" s="6" t="n">
        <v>22222.415043834</v>
      </c>
      <c r="C1143" s="7" t="n">
        <v>7985.933424</v>
      </c>
      <c r="D1143" s="0" t="n">
        <f aca="false">INT((ROW()-3)/30)</f>
        <v>38</v>
      </c>
      <c r="E1143" s="0" t="n">
        <f aca="false">2+30*D1143</f>
        <v>1142</v>
      </c>
      <c r="F1143" s="8" t="n">
        <f aca="false">INDEX($F:$F,$E1143)*(2*B1143/INDEX($B:$B,$E1143)-C1143/INDEX($C:$C,$E1143))</f>
        <v>4795.77787202909</v>
      </c>
      <c r="G1143" s="9" t="n">
        <f aca="false">B1143/B1142-1</f>
        <v>0.0194368940127301</v>
      </c>
      <c r="H1143" s="9" t="n">
        <f aca="false">F1143/F1142-1</f>
        <v>0.00584415935426375</v>
      </c>
      <c r="I1143" s="9" t="n">
        <f aca="false">LN(B1143/B1142)</f>
        <v>0.0192504101589565</v>
      </c>
      <c r="J1143" s="9" t="n">
        <f aca="false">LN(F1143/F1142)</f>
        <v>0.00582714849890725</v>
      </c>
      <c r="K1143" s="9" t="n">
        <f aca="false">F1143/F1136-1</f>
        <v>-0.000251522886662747</v>
      </c>
      <c r="L1143" s="9" t="n">
        <f aca="false">F1143/F1113-1</f>
        <v>0.054424196288547</v>
      </c>
      <c r="M1143" s="9" t="n">
        <f aca="false">B1143/B1136-1</f>
        <v>-0.0448655584060249</v>
      </c>
      <c r="N1143" s="9" t="n">
        <f aca="false">B1143/B1113-1</f>
        <v>0.0644953983472381</v>
      </c>
      <c r="O1143" s="8" t="n">
        <f aca="false">MAX(O1142,F1143)</f>
        <v>5645.35730015574</v>
      </c>
      <c r="P1143" s="9" t="n">
        <f aca="false">F1143/O1143-1</f>
        <v>-0.150491701934121</v>
      </c>
      <c r="Q1143" s="8" t="n">
        <f aca="false">MAX(Q1142,B1143)</f>
        <v>67541.7555081824</v>
      </c>
      <c r="R1143" s="9" t="n">
        <f aca="false">B1143/Q1143-1</f>
        <v>-0.670982566611822</v>
      </c>
      <c r="S1143" s="9" t="n">
        <f aca="false">B1143/INDEX($B:$B,$E1143)-1</f>
        <v>0.0194368940127301</v>
      </c>
      <c r="T1143" s="0" t="n">
        <f aca="false">IF(AND($A1143&gt;=CrashTest!$B$3,$A1143&lt;=CrashTest!$C$3),1,IF(AND($A1143&gt;=CrashTest!$B$4,$A1143&lt;=CrashTest!$C$4),2,IF(AND($A1143&gt;=CrashTest!$B$5,$A1143&lt;=CrashTest!$C$5),3,IF(AND($A1143&gt;=CrashTest!$B$6,$A1143&lt;=CrashTest!$C$6),4,IF(AND($A1143&gt;=CrashTest!$B$7,$A1143&lt;=CrashTest!$C$7),5,0)))))</f>
        <v>0</v>
      </c>
      <c r="U1143" s="8" t="str">
        <f aca="false">IF(T1143=0,"",IF(T1142=T1143,MAX(U1142,B1143),B1143))</f>
        <v/>
      </c>
      <c r="V1143" s="9" t="str">
        <f aca="false">IF(T1143=0,"",B1143/U1143-1)</f>
        <v/>
      </c>
      <c r="W1143" s="8" t="str">
        <f aca="false">IF(T1143=0,"",IF(T1142=T1143,MAX(W1142,F1143),F1143))</f>
        <v/>
      </c>
      <c r="X1143" s="9" t="str">
        <f aca="false">IF(T1143=0,"",F1143/W1143-1)</f>
        <v/>
      </c>
    </row>
    <row r="1144" customFormat="false" ht="15" hidden="false" customHeight="false" outlineLevel="0" collapsed="false">
      <c r="A1144" s="5" t="n">
        <v>44972</v>
      </c>
      <c r="B1144" s="6" t="n">
        <v>24304.6129827586</v>
      </c>
      <c r="C1144" s="7" t="n">
        <v>9344.465413</v>
      </c>
      <c r="D1144" s="0" t="n">
        <f aca="false">INT((ROW()-3)/30)</f>
        <v>38</v>
      </c>
      <c r="E1144" s="0" t="n">
        <f aca="false">2+30*D1144</f>
        <v>1142</v>
      </c>
      <c r="F1144" s="8" t="n">
        <f aca="false">INDEX($F:$F,$E1144)*(2*B1144/INDEX($B:$B,$E1144)-C1144/INDEX($C:$C,$E1144))</f>
        <v>4868.74657227526</v>
      </c>
      <c r="G1144" s="9" t="n">
        <f aca="false">B1144/B1143-1</f>
        <v>0.0936980942358172</v>
      </c>
      <c r="H1144" s="9" t="n">
        <f aca="false">F1144/F1143-1</f>
        <v>0.0152151959897366</v>
      </c>
      <c r="I1144" s="9" t="n">
        <f aca="false">LN(B1144/B1143)</f>
        <v>0.089564700864901</v>
      </c>
      <c r="J1144" s="9" t="n">
        <f aca="false">LN(F1144/F1143)</f>
        <v>0.0151006057750222</v>
      </c>
      <c r="K1144" s="9" t="n">
        <f aca="false">F1144/F1137-1</f>
        <v>0.0188087162017223</v>
      </c>
      <c r="L1144" s="9" t="n">
        <f aca="false">F1144/F1114-1</f>
        <v>0.0671580550567408</v>
      </c>
      <c r="M1144" s="9" t="n">
        <f aca="false">B1144/B1137-1</f>
        <v>0.0595979628479473</v>
      </c>
      <c r="N1144" s="9" t="n">
        <f aca="false">B1144/B1114-1</f>
        <v>0.14750426204065</v>
      </c>
      <c r="O1144" s="8" t="n">
        <f aca="false">MAX(O1143,F1144)</f>
        <v>5645.35730015574</v>
      </c>
      <c r="P1144" s="9" t="n">
        <f aca="false">F1144/O1144-1</f>
        <v>-0.137566266684141</v>
      </c>
      <c r="Q1144" s="8" t="n">
        <f aca="false">MAX(Q1143,B1144)</f>
        <v>67541.7555081824</v>
      </c>
      <c r="R1144" s="9" t="n">
        <f aca="false">B1144/Q1144-1</f>
        <v>-0.64015426013299</v>
      </c>
      <c r="S1144" s="9" t="n">
        <f aca="false">B1144/INDEX($B:$B,$E1144)-1</f>
        <v>0.114956188175404</v>
      </c>
      <c r="T1144" s="0" t="n">
        <f aca="false">IF(AND($A1144&gt;=CrashTest!$B$3,$A1144&lt;=CrashTest!$C$3),1,IF(AND($A1144&gt;=CrashTest!$B$4,$A1144&lt;=CrashTest!$C$4),2,IF(AND($A1144&gt;=CrashTest!$B$5,$A1144&lt;=CrashTest!$C$5),3,IF(AND($A1144&gt;=CrashTest!$B$6,$A1144&lt;=CrashTest!$C$6),4,IF(AND($A1144&gt;=CrashTest!$B$7,$A1144&lt;=CrashTest!$C$7),5,0)))))</f>
        <v>0</v>
      </c>
      <c r="U1144" s="8" t="str">
        <f aca="false">IF(T1144=0,"",IF(T1143=T1144,MAX(U1143,B1144),B1144))</f>
        <v/>
      </c>
      <c r="V1144" s="9" t="str">
        <f aca="false">IF(T1144=0,"",B1144/U1144-1)</f>
        <v/>
      </c>
      <c r="W1144" s="8" t="str">
        <f aca="false">IF(T1144=0,"",IF(T1143=T1144,MAX(W1143,F1144),F1144))</f>
        <v/>
      </c>
      <c r="X1144" s="9" t="str">
        <f aca="false">IF(T1144=0,"",F1144/W1144-1)</f>
        <v/>
      </c>
    </row>
    <row r="1145" customFormat="false" ht="15" hidden="false" customHeight="false" outlineLevel="0" collapsed="false">
      <c r="A1145" s="5" t="n">
        <v>44973</v>
      </c>
      <c r="B1145" s="6" t="n">
        <v>23742.4488354763</v>
      </c>
      <c r="C1145" s="7" t="n">
        <v>8837.691522</v>
      </c>
      <c r="D1145" s="0" t="n">
        <f aca="false">INT((ROW()-3)/30)</f>
        <v>38</v>
      </c>
      <c r="E1145" s="0" t="n">
        <f aca="false">2+30*D1145</f>
        <v>1142</v>
      </c>
      <c r="F1145" s="8" t="n">
        <f aca="false">INDEX($F:$F,$E1145)*(2*B1145/INDEX($B:$B,$E1145)-C1145/INDEX($C:$C,$E1145))</f>
        <v>4935.3857443319</v>
      </c>
      <c r="G1145" s="9" t="n">
        <f aca="false">B1145/B1144-1</f>
        <v>-0.0231299361845874</v>
      </c>
      <c r="H1145" s="9" t="n">
        <f aca="false">F1145/F1144-1</f>
        <v>0.0136871309827704</v>
      </c>
      <c r="I1145" s="9" t="n">
        <f aca="false">LN(B1145/B1144)</f>
        <v>-0.0234016308552086</v>
      </c>
      <c r="J1145" s="9" t="n">
        <f aca="false">LN(F1145/F1144)</f>
        <v>0.0135943082311977</v>
      </c>
      <c r="K1145" s="9" t="n">
        <f aca="false">F1145/F1138-1</f>
        <v>0.0525118928041581</v>
      </c>
      <c r="L1145" s="9" t="n">
        <f aca="false">F1145/F1115-1</f>
        <v>0.0768203766101312</v>
      </c>
      <c r="M1145" s="9" t="n">
        <f aca="false">B1145/B1138-1</f>
        <v>0.0881947173836051</v>
      </c>
      <c r="N1145" s="9" t="n">
        <f aca="false">B1145/B1115-1</f>
        <v>0.121074378600469</v>
      </c>
      <c r="O1145" s="8" t="n">
        <f aca="false">MAX(O1144,F1145)</f>
        <v>5645.35730015574</v>
      </c>
      <c r="P1145" s="9" t="n">
        <f aca="false">F1145/O1145-1</f>
        <v>-0.125762023212287</v>
      </c>
      <c r="Q1145" s="8" t="n">
        <f aca="false">MAX(Q1144,B1145)</f>
        <v>67541.7555081824</v>
      </c>
      <c r="R1145" s="9" t="n">
        <f aca="false">B1145/Q1145-1</f>
        <v>-0.648477469132409</v>
      </c>
      <c r="S1145" s="9" t="n">
        <f aca="false">B1145/INDEX($B:$B,$E1145)-1</f>
        <v>0.0891673226942957</v>
      </c>
      <c r="T1145" s="0" t="n">
        <f aca="false">IF(AND($A1145&gt;=CrashTest!$B$3,$A1145&lt;=CrashTest!$C$3),1,IF(AND($A1145&gt;=CrashTest!$B$4,$A1145&lt;=CrashTest!$C$4),2,IF(AND($A1145&gt;=CrashTest!$B$5,$A1145&lt;=CrashTest!$C$5),3,IF(AND($A1145&gt;=CrashTest!$B$6,$A1145&lt;=CrashTest!$C$6),4,IF(AND($A1145&gt;=CrashTest!$B$7,$A1145&lt;=CrashTest!$C$7),5,0)))))</f>
        <v>0</v>
      </c>
      <c r="U1145" s="8" t="str">
        <f aca="false">IF(T1145=0,"",IF(T1144=T1145,MAX(U1144,B1145),B1145))</f>
        <v/>
      </c>
      <c r="V1145" s="9" t="str">
        <f aca="false">IF(T1145=0,"",B1145/U1145-1)</f>
        <v/>
      </c>
      <c r="W1145" s="8" t="str">
        <f aca="false">IF(T1145=0,"",IF(T1144=T1145,MAX(W1144,F1145),F1145))</f>
        <v/>
      </c>
      <c r="X1145" s="9" t="str">
        <f aca="false">IF(T1145=0,"",F1145/W1145-1)</f>
        <v/>
      </c>
    </row>
    <row r="1146" customFormat="false" ht="15" hidden="false" customHeight="false" outlineLevel="0" collapsed="false">
      <c r="A1146" s="5" t="n">
        <v>44974</v>
      </c>
      <c r="B1146" s="6" t="n">
        <v>24607.3356054939</v>
      </c>
      <c r="C1146" s="7" t="n">
        <v>9504.48093</v>
      </c>
      <c r="D1146" s="0" t="n">
        <f aca="false">INT((ROW()-3)/30)</f>
        <v>38</v>
      </c>
      <c r="E1146" s="0" t="n">
        <f aca="false">2+30*D1146</f>
        <v>1142</v>
      </c>
      <c r="F1146" s="8" t="n">
        <f aca="false">INDEX($F:$F,$E1146)*(2*B1146/INDEX($B:$B,$E1146)-C1146/INDEX($C:$C,$E1146))</f>
        <v>4902.48128656437</v>
      </c>
      <c r="G1146" s="9" t="n">
        <f aca="false">B1146/B1145-1</f>
        <v>0.0364278670667397</v>
      </c>
      <c r="H1146" s="9" t="n">
        <f aca="false">F1146/F1145-1</f>
        <v>-0.00666704883307745</v>
      </c>
      <c r="I1146" s="9" t="n">
        <f aca="false">LN(B1146/B1145)</f>
        <v>0.0357800576758072</v>
      </c>
      <c r="J1146" s="9" t="n">
        <f aca="false">LN(F1146/F1145)</f>
        <v>-0.00668937288215664</v>
      </c>
      <c r="K1146" s="9" t="n">
        <f aca="false">F1146/F1139-1</f>
        <v>0.050349704735601</v>
      </c>
      <c r="L1146" s="9" t="n">
        <f aca="false">F1146/F1116-1</f>
        <v>0.0762151508991626</v>
      </c>
      <c r="M1146" s="9" t="n">
        <f aca="false">B1146/B1139-1</f>
        <v>0.138144797572386</v>
      </c>
      <c r="N1146" s="9" t="n">
        <f aca="false">B1146/B1116-1</f>
        <v>0.188205184543717</v>
      </c>
      <c r="O1146" s="8" t="n">
        <f aca="false">MAX(O1145,F1146)</f>
        <v>5645.35730015574</v>
      </c>
      <c r="P1146" s="9" t="n">
        <f aca="false">F1146/O1146-1</f>
        <v>-0.131590610495261</v>
      </c>
      <c r="Q1146" s="8" t="n">
        <f aca="false">MAX(Q1145,B1146)</f>
        <v>67541.7555081824</v>
      </c>
      <c r="R1146" s="9" t="n">
        <f aca="false">B1146/Q1146-1</f>
        <v>-0.635672253107001</v>
      </c>
      <c r="S1146" s="9" t="n">
        <f aca="false">B1146/INDEX($B:$B,$E1146)-1</f>
        <v>0.12884336513884</v>
      </c>
      <c r="T1146" s="0" t="n">
        <f aca="false">IF(AND($A1146&gt;=CrashTest!$B$3,$A1146&lt;=CrashTest!$C$3),1,IF(AND($A1146&gt;=CrashTest!$B$4,$A1146&lt;=CrashTest!$C$4),2,IF(AND($A1146&gt;=CrashTest!$B$5,$A1146&lt;=CrashTest!$C$5),3,IF(AND($A1146&gt;=CrashTest!$B$6,$A1146&lt;=CrashTest!$C$6),4,IF(AND($A1146&gt;=CrashTest!$B$7,$A1146&lt;=CrashTest!$C$7),5,0)))))</f>
        <v>0</v>
      </c>
      <c r="U1146" s="8" t="str">
        <f aca="false">IF(T1146=0,"",IF(T1145=T1146,MAX(U1145,B1146),B1146))</f>
        <v/>
      </c>
      <c r="V1146" s="9" t="str">
        <f aca="false">IF(T1146=0,"",B1146/U1146-1)</f>
        <v/>
      </c>
      <c r="W1146" s="8" t="str">
        <f aca="false">IF(T1146=0,"",IF(T1145=T1146,MAX(W1145,F1146),F1146))</f>
        <v/>
      </c>
      <c r="X1146" s="9" t="str">
        <f aca="false">IF(T1146=0,"",F1146/W1146-1)</f>
        <v/>
      </c>
    </row>
    <row r="1147" customFormat="false" ht="15" hidden="false" customHeight="false" outlineLevel="0" collapsed="false">
      <c r="A1147" s="5" t="n">
        <v>44975</v>
      </c>
      <c r="B1147" s="6" t="n">
        <v>24636.5266127995</v>
      </c>
      <c r="C1147" s="7" t="n">
        <v>9516.938527</v>
      </c>
      <c r="D1147" s="0" t="n">
        <f aca="false">INT((ROW()-3)/30)</f>
        <v>38</v>
      </c>
      <c r="E1147" s="0" t="n">
        <f aca="false">2+30*D1147</f>
        <v>1142</v>
      </c>
      <c r="F1147" s="8" t="n">
        <f aca="false">INDEX($F:$F,$E1147)*(2*B1147/INDEX($B:$B,$E1147)-C1147/INDEX($C:$C,$E1147))</f>
        <v>4907.56752981133</v>
      </c>
      <c r="G1147" s="9" t="n">
        <f aca="false">B1147/B1146-1</f>
        <v>0.00118627257227644</v>
      </c>
      <c r="H1147" s="9" t="n">
        <f aca="false">F1147/F1146-1</f>
        <v>0.00103748345983545</v>
      </c>
      <c r="I1147" s="9" t="n">
        <f aca="false">LN(B1147/B1146)</f>
        <v>0.00118556950693173</v>
      </c>
      <c r="J1147" s="9" t="n">
        <f aca="false">LN(F1147/F1146)</f>
        <v>0.00103694564582069</v>
      </c>
      <c r="K1147" s="9" t="n">
        <f aca="false">F1147/F1140-1</f>
        <v>0.038993261447412</v>
      </c>
      <c r="L1147" s="9" t="n">
        <f aca="false">F1147/F1117-1</f>
        <v>0.0766144236717274</v>
      </c>
      <c r="M1147" s="9" t="n">
        <f aca="false">B1147/B1140-1</f>
        <v>0.126763383644995</v>
      </c>
      <c r="N1147" s="9" t="n">
        <f aca="false">B1147/B1117-1</f>
        <v>0.169168630336873</v>
      </c>
      <c r="O1147" s="8" t="n">
        <f aca="false">MAX(O1146,F1147)</f>
        <v>5645.35730015574</v>
      </c>
      <c r="P1147" s="9" t="n">
        <f aca="false">F1147/O1147-1</f>
        <v>-0.130689650117284</v>
      </c>
      <c r="Q1147" s="8" t="n">
        <f aca="false">MAX(Q1146,B1147)</f>
        <v>67541.7555081824</v>
      </c>
      <c r="R1147" s="9" t="n">
        <f aca="false">B1147/Q1147-1</f>
        <v>-0.635240061093543</v>
      </c>
      <c r="S1147" s="9" t="n">
        <f aca="false">B1147/INDEX($B:$B,$E1147)-1</f>
        <v>0.130182481061301</v>
      </c>
      <c r="T1147" s="0" t="n">
        <f aca="false">IF(AND($A1147&gt;=CrashTest!$B$3,$A1147&lt;=CrashTest!$C$3),1,IF(AND($A1147&gt;=CrashTest!$B$4,$A1147&lt;=CrashTest!$C$4),2,IF(AND($A1147&gt;=CrashTest!$B$5,$A1147&lt;=CrashTest!$C$5),3,IF(AND($A1147&gt;=CrashTest!$B$6,$A1147&lt;=CrashTest!$C$6),4,IF(AND($A1147&gt;=CrashTest!$B$7,$A1147&lt;=CrashTest!$C$7),5,0)))))</f>
        <v>0</v>
      </c>
      <c r="U1147" s="8" t="str">
        <f aca="false">IF(T1147=0,"",IF(T1146=T1147,MAX(U1146,B1147),B1147))</f>
        <v/>
      </c>
      <c r="V1147" s="9" t="str">
        <f aca="false">IF(T1147=0,"",B1147/U1147-1)</f>
        <v/>
      </c>
      <c r="W1147" s="8" t="str">
        <f aca="false">IF(T1147=0,"",IF(T1146=T1147,MAX(W1146,F1147),F1147))</f>
        <v/>
      </c>
      <c r="X1147" s="9" t="str">
        <f aca="false">IF(T1147=0,"",F1147/W1147-1)</f>
        <v/>
      </c>
    </row>
    <row r="1148" customFormat="false" ht="15" hidden="false" customHeight="false" outlineLevel="0" collapsed="false">
      <c r="A1148" s="5" t="n">
        <v>44976</v>
      </c>
      <c r="B1148" s="6" t="n">
        <v>24366.9907606663</v>
      </c>
      <c r="C1148" s="7" t="n">
        <v>9288.357005</v>
      </c>
      <c r="D1148" s="0" t="n">
        <f aca="false">INT((ROW()-3)/30)</f>
        <v>38</v>
      </c>
      <c r="E1148" s="0" t="n">
        <f aca="false">2+30*D1148</f>
        <v>1142</v>
      </c>
      <c r="F1148" s="8" t="n">
        <f aca="false">INDEX($F:$F,$E1148)*(2*B1148/INDEX($B:$B,$E1148)-C1148/INDEX($C:$C,$E1148))</f>
        <v>4930.63903242368</v>
      </c>
      <c r="G1148" s="9" t="n">
        <f aca="false">B1148/B1147-1</f>
        <v>-0.0109404972693337</v>
      </c>
      <c r="H1148" s="9" t="n">
        <f aca="false">F1148/F1147-1</f>
        <v>0.00470120940205021</v>
      </c>
      <c r="I1148" s="9" t="n">
        <f aca="false">LN(B1148/B1147)</f>
        <v>-0.0110007846286252</v>
      </c>
      <c r="J1148" s="9" t="n">
        <f aca="false">LN(F1148/F1147)</f>
        <v>0.00469019322985833</v>
      </c>
      <c r="K1148" s="9" t="n">
        <f aca="false">F1148/F1141-1</f>
        <v>0.0452868766304122</v>
      </c>
      <c r="L1148" s="9" t="n">
        <f aca="false">F1148/F1118-1</f>
        <v>0.0636433867623709</v>
      </c>
      <c r="M1148" s="9" t="n">
        <f aca="false">B1148/B1141-1</f>
        <v>0.119182301519325</v>
      </c>
      <c r="N1148" s="9" t="n">
        <f aca="false">B1148/B1118-1</f>
        <v>0.0752965505409173</v>
      </c>
      <c r="O1148" s="8" t="n">
        <f aca="false">MAX(O1147,F1148)</f>
        <v>5645.35730015574</v>
      </c>
      <c r="P1148" s="9" t="n">
        <f aca="false">F1148/O1148-1</f>
        <v>-0.126602840127116</v>
      </c>
      <c r="Q1148" s="8" t="n">
        <f aca="false">MAX(Q1147,B1148)</f>
        <v>67541.7555081824</v>
      </c>
      <c r="R1148" s="9" t="n">
        <f aca="false">B1148/Q1148-1</f>
        <v>-0.639230716209111</v>
      </c>
      <c r="S1148" s="9" t="n">
        <f aca="false">B1148/INDEX($B:$B,$E1148)-1</f>
        <v>0.117817722713401</v>
      </c>
      <c r="T1148" s="0" t="n">
        <f aca="false">IF(AND($A1148&gt;=CrashTest!$B$3,$A1148&lt;=CrashTest!$C$3),1,IF(AND($A1148&gt;=CrashTest!$B$4,$A1148&lt;=CrashTest!$C$4),2,IF(AND($A1148&gt;=CrashTest!$B$5,$A1148&lt;=CrashTest!$C$5),3,IF(AND($A1148&gt;=CrashTest!$B$6,$A1148&lt;=CrashTest!$C$6),4,IF(AND($A1148&gt;=CrashTest!$B$7,$A1148&lt;=CrashTest!$C$7),5,0)))))</f>
        <v>0</v>
      </c>
      <c r="U1148" s="8" t="str">
        <f aca="false">IF(T1148=0,"",IF(T1147=T1148,MAX(U1147,B1148),B1148))</f>
        <v/>
      </c>
      <c r="V1148" s="9" t="str">
        <f aca="false">IF(T1148=0,"",B1148/U1148-1)</f>
        <v/>
      </c>
      <c r="W1148" s="8" t="str">
        <f aca="false">IF(T1148=0,"",IF(T1147=T1148,MAX(W1147,F1148),F1148))</f>
        <v/>
      </c>
      <c r="X1148" s="9" t="str">
        <f aca="false">IF(T1148=0,"",F1148/W1148-1)</f>
        <v/>
      </c>
    </row>
    <row r="1149" customFormat="false" ht="15" hidden="false" customHeight="false" outlineLevel="0" collapsed="false">
      <c r="A1149" s="5" t="n">
        <v>44977</v>
      </c>
      <c r="B1149" s="6" t="n">
        <v>24797.8430359439</v>
      </c>
      <c r="C1149" s="7" t="n">
        <v>9629.056057</v>
      </c>
      <c r="D1149" s="0" t="n">
        <f aca="false">INT((ROW()-3)/30)</f>
        <v>38</v>
      </c>
      <c r="E1149" s="0" t="n">
        <f aca="false">2+30*D1149</f>
        <v>1142</v>
      </c>
      <c r="F1149" s="8" t="n">
        <f aca="false">INDEX($F:$F,$E1149)*(2*B1149/INDEX($B:$B,$E1149)-C1149/INDEX($C:$C,$E1149))</f>
        <v>4908.98575221315</v>
      </c>
      <c r="G1149" s="9" t="n">
        <f aca="false">B1149/B1148-1</f>
        <v>0.0176818007405777</v>
      </c>
      <c r="H1149" s="9" t="n">
        <f aca="false">F1149/F1148-1</f>
        <v>-0.00439157684594949</v>
      </c>
      <c r="I1149" s="9" t="n">
        <f aca="false">LN(B1149/B1148)</f>
        <v>0.0175272963208382</v>
      </c>
      <c r="J1149" s="9" t="n">
        <f aca="false">LN(F1149/F1148)</f>
        <v>-0.00440124814476764</v>
      </c>
      <c r="K1149" s="9" t="n">
        <f aca="false">F1149/F1142-1</f>
        <v>0.0295878539361469</v>
      </c>
      <c r="L1149" s="9" t="n">
        <f aca="false">F1149/F1119-1</f>
        <v>0.0539961377268581</v>
      </c>
      <c r="M1149" s="9" t="n">
        <f aca="false">B1149/B1142-1</f>
        <v>0.137582752950706</v>
      </c>
      <c r="N1149" s="9" t="n">
        <f aca="false">B1149/B1119-1</f>
        <v>0.0874733658890163</v>
      </c>
      <c r="O1149" s="8" t="n">
        <f aca="false">MAX(O1148,F1149)</f>
        <v>5645.35730015574</v>
      </c>
      <c r="P1149" s="9" t="n">
        <f aca="false">F1149/O1149-1</f>
        <v>-0.130438430871732</v>
      </c>
      <c r="Q1149" s="8" t="n">
        <f aca="false">MAX(Q1148,B1149)</f>
        <v>67541.7555081824</v>
      </c>
      <c r="R1149" s="9" t="n">
        <f aca="false">B1149/Q1149-1</f>
        <v>-0.6328516656198</v>
      </c>
      <c r="S1149" s="9" t="n">
        <f aca="false">B1149/INDEX($B:$B,$E1149)-1</f>
        <v>0.137582752950706</v>
      </c>
      <c r="T1149" s="0" t="n">
        <f aca="false">IF(AND($A1149&gt;=CrashTest!$B$3,$A1149&lt;=CrashTest!$C$3),1,IF(AND($A1149&gt;=CrashTest!$B$4,$A1149&lt;=CrashTest!$C$4),2,IF(AND($A1149&gt;=CrashTest!$B$5,$A1149&lt;=CrashTest!$C$5),3,IF(AND($A1149&gt;=CrashTest!$B$6,$A1149&lt;=CrashTest!$C$6),4,IF(AND($A1149&gt;=CrashTest!$B$7,$A1149&lt;=CrashTest!$C$7),5,0)))))</f>
        <v>0</v>
      </c>
      <c r="U1149" s="8" t="str">
        <f aca="false">IF(T1149=0,"",IF(T1148=T1149,MAX(U1148,B1149),B1149))</f>
        <v/>
      </c>
      <c r="V1149" s="9" t="str">
        <f aca="false">IF(T1149=0,"",B1149/U1149-1)</f>
        <v/>
      </c>
      <c r="W1149" s="8" t="str">
        <f aca="false">IF(T1149=0,"",IF(T1148=T1149,MAX(W1148,F1149),F1149))</f>
        <v/>
      </c>
      <c r="X1149" s="9" t="str">
        <f aca="false">IF(T1149=0,"",F1149/W1149-1)</f>
        <v/>
      </c>
    </row>
    <row r="1150" customFormat="false" ht="15" hidden="false" customHeight="false" outlineLevel="0" collapsed="false">
      <c r="A1150" s="5" t="n">
        <v>44978</v>
      </c>
      <c r="B1150" s="6" t="n">
        <v>24400.3893898305</v>
      </c>
      <c r="C1150" s="7" t="n">
        <v>9377.139401</v>
      </c>
      <c r="D1150" s="0" t="n">
        <f aca="false">INT((ROW()-3)/30)</f>
        <v>38</v>
      </c>
      <c r="E1150" s="0" t="n">
        <f aca="false">2+30*D1150</f>
        <v>1142</v>
      </c>
      <c r="F1150" s="8" t="n">
        <f aca="false">INDEX($F:$F,$E1150)*(2*B1150/INDEX($B:$B,$E1150)-C1150/INDEX($C:$C,$E1150))</f>
        <v>4890.49189358138</v>
      </c>
      <c r="G1150" s="9" t="n">
        <f aca="false">B1150/B1149-1</f>
        <v>-0.016027750701434</v>
      </c>
      <c r="H1150" s="9" t="n">
        <f aca="false">F1150/F1149-1</f>
        <v>-0.00376734819884828</v>
      </c>
      <c r="I1150" s="9" t="n">
        <f aca="false">LN(B1150/B1149)</f>
        <v>-0.0161575842599173</v>
      </c>
      <c r="J1150" s="9" t="n">
        <f aca="false">LN(F1150/F1149)</f>
        <v>-0.00377446252880029</v>
      </c>
      <c r="K1150" s="9" t="n">
        <f aca="false">F1150/F1143-1</f>
        <v>0.0197494596454719</v>
      </c>
      <c r="L1150" s="9" t="n">
        <f aca="false">F1150/F1120-1</f>
        <v>0.0508767463102733</v>
      </c>
      <c r="M1150" s="9" t="n">
        <f aca="false">B1150/B1143-1</f>
        <v>0.0980079951571609</v>
      </c>
      <c r="N1150" s="9" t="n">
        <f aca="false">B1150/B1120-1</f>
        <v>0.0741368041330679</v>
      </c>
      <c r="O1150" s="8" t="n">
        <f aca="false">MAX(O1149,F1150)</f>
        <v>5645.35730015574</v>
      </c>
      <c r="P1150" s="9" t="n">
        <f aca="false">F1150/O1150-1</f>
        <v>-0.133714372082975</v>
      </c>
      <c r="Q1150" s="8" t="n">
        <f aca="false">MAX(Q1149,B1150)</f>
        <v>67541.7555081824</v>
      </c>
      <c r="R1150" s="9" t="n">
        <f aca="false">B1150/Q1150-1</f>
        <v>-0.638736227593692</v>
      </c>
      <c r="S1150" s="9" t="n">
        <f aca="false">B1150/INDEX($B:$B,$E1150)-1</f>
        <v>0.119349860184161</v>
      </c>
      <c r="T1150" s="0" t="n">
        <f aca="false">IF(AND($A1150&gt;=CrashTest!$B$3,$A1150&lt;=CrashTest!$C$3),1,IF(AND($A1150&gt;=CrashTest!$B$4,$A1150&lt;=CrashTest!$C$4),2,IF(AND($A1150&gt;=CrashTest!$B$5,$A1150&lt;=CrashTest!$C$5),3,IF(AND($A1150&gt;=CrashTest!$B$6,$A1150&lt;=CrashTest!$C$6),4,IF(AND($A1150&gt;=CrashTest!$B$7,$A1150&lt;=CrashTest!$C$7),5,0)))))</f>
        <v>0</v>
      </c>
      <c r="U1150" s="8" t="str">
        <f aca="false">IF(T1150=0,"",IF(T1149=T1150,MAX(U1149,B1150),B1150))</f>
        <v/>
      </c>
      <c r="V1150" s="9" t="str">
        <f aca="false">IF(T1150=0,"",B1150/U1150-1)</f>
        <v/>
      </c>
      <c r="W1150" s="8" t="str">
        <f aca="false">IF(T1150=0,"",IF(T1149=T1150,MAX(W1149,F1150),F1150))</f>
        <v/>
      </c>
      <c r="X1150" s="9" t="str">
        <f aca="false">IF(T1150=0,"",F1150/W1150-1)</f>
        <v/>
      </c>
    </row>
    <row r="1151" customFormat="false" ht="15" hidden="false" customHeight="false" outlineLevel="0" collapsed="false">
      <c r="A1151" s="5" t="n">
        <v>44979</v>
      </c>
      <c r="B1151" s="6" t="n">
        <v>24163.7389812975</v>
      </c>
      <c r="C1151" s="7" t="n">
        <v>9200.811271</v>
      </c>
      <c r="D1151" s="0" t="n">
        <f aca="false">INT((ROW()-3)/30)</f>
        <v>38</v>
      </c>
      <c r="E1151" s="0" t="n">
        <f aca="false">2+30*D1151</f>
        <v>1142</v>
      </c>
      <c r="F1151" s="8" t="n">
        <f aca="false">INDEX($F:$F,$E1151)*(2*B1151/INDEX($B:$B,$E1151)-C1151/INDEX($C:$C,$E1151))</f>
        <v>4895.72135462737</v>
      </c>
      <c r="G1151" s="9" t="n">
        <f aca="false">B1151/B1150-1</f>
        <v>-0.00969863245836677</v>
      </c>
      <c r="H1151" s="9" t="n">
        <f aca="false">F1151/F1150-1</f>
        <v>0.00106931187287285</v>
      </c>
      <c r="I1151" s="9" t="n">
        <f aca="false">LN(B1151/B1150)</f>
        <v>-0.00974597051911412</v>
      </c>
      <c r="J1151" s="9" t="n">
        <f aca="false">LN(F1151/F1150)</f>
        <v>0.00106874056616587</v>
      </c>
      <c r="K1151" s="9" t="n">
        <f aca="false">F1151/F1144-1</f>
        <v>0.00554039565454523</v>
      </c>
      <c r="L1151" s="9" t="n">
        <f aca="false">F1151/F1121-1</f>
        <v>0.047919585861457</v>
      </c>
      <c r="M1151" s="9" t="n">
        <f aca="false">B1151/B1144-1</f>
        <v>-0.00579618369405976</v>
      </c>
      <c r="N1151" s="9" t="n">
        <f aca="false">B1151/B1121-1</f>
        <v>0.053849393656991</v>
      </c>
      <c r="O1151" s="8" t="n">
        <f aca="false">MAX(O1150,F1151)</f>
        <v>5645.35730015574</v>
      </c>
      <c r="P1151" s="9" t="n">
        <f aca="false">F1151/O1151-1</f>
        <v>-0.132788042575744</v>
      </c>
      <c r="Q1151" s="8" t="n">
        <f aca="false">MAX(Q1150,B1151)</f>
        <v>67541.7555081824</v>
      </c>
      <c r="R1151" s="9" t="n">
        <f aca="false">B1151/Q1151-1</f>
        <v>-0.642239992142784</v>
      </c>
      <c r="S1151" s="9" t="n">
        <f aca="false">B1151/INDEX($B:$B,$E1151)-1</f>
        <v>0.10849369729791</v>
      </c>
      <c r="T1151" s="0" t="n">
        <f aca="false">IF(AND($A1151&gt;=CrashTest!$B$3,$A1151&lt;=CrashTest!$C$3),1,IF(AND($A1151&gt;=CrashTest!$B$4,$A1151&lt;=CrashTest!$C$4),2,IF(AND($A1151&gt;=CrashTest!$B$5,$A1151&lt;=CrashTest!$C$5),3,IF(AND($A1151&gt;=CrashTest!$B$6,$A1151&lt;=CrashTest!$C$6),4,IF(AND($A1151&gt;=CrashTest!$B$7,$A1151&lt;=CrashTest!$C$7),5,0)))))</f>
        <v>0</v>
      </c>
      <c r="U1151" s="8" t="str">
        <f aca="false">IF(T1151=0,"",IF(T1150=T1151,MAX(U1150,B1151),B1151))</f>
        <v/>
      </c>
      <c r="V1151" s="9" t="str">
        <f aca="false">IF(T1151=0,"",B1151/U1151-1)</f>
        <v/>
      </c>
      <c r="W1151" s="8" t="str">
        <f aca="false">IF(T1151=0,"",IF(T1150=T1151,MAX(W1150,F1151),F1151))</f>
        <v/>
      </c>
      <c r="X1151" s="9" t="str">
        <f aca="false">IF(T1151=0,"",F1151/W1151-1)</f>
        <v/>
      </c>
    </row>
    <row r="1152" customFormat="false" ht="15" hidden="false" customHeight="false" outlineLevel="0" collapsed="false">
      <c r="A1152" s="5" t="n">
        <v>44980</v>
      </c>
      <c r="B1152" s="6" t="n">
        <v>23910.0342104033</v>
      </c>
      <c r="C1152" s="7" t="n">
        <v>9040.985253</v>
      </c>
      <c r="D1152" s="0" t="n">
        <f aca="false">INT((ROW()-3)/30)</f>
        <v>38</v>
      </c>
      <c r="E1152" s="0" t="n">
        <f aca="false">2+30*D1152</f>
        <v>1142</v>
      </c>
      <c r="F1152" s="8" t="n">
        <f aca="false">INDEX($F:$F,$E1152)*(2*B1152/INDEX($B:$B,$E1152)-C1152/INDEX($C:$C,$E1152))</f>
        <v>4883.31257644192</v>
      </c>
      <c r="G1152" s="9" t="n">
        <f aca="false">B1152/B1151-1</f>
        <v>-0.0104994004069721</v>
      </c>
      <c r="H1152" s="9" t="n">
        <f aca="false">F1152/F1151-1</f>
        <v>-0.00253461692089996</v>
      </c>
      <c r="I1152" s="9" t="n">
        <f aca="false">LN(B1152/B1151)</f>
        <v>-0.0105549079841389</v>
      </c>
      <c r="J1152" s="9" t="n">
        <f aca="false">LN(F1152/F1151)</f>
        <v>-0.00253783450040538</v>
      </c>
      <c r="K1152" s="9" t="n">
        <f aca="false">F1152/F1145-1</f>
        <v>-0.0105509823522476</v>
      </c>
      <c r="L1152" s="9" t="n">
        <f aca="false">F1152/F1122-1</f>
        <v>0.0505475364291428</v>
      </c>
      <c r="M1152" s="9" t="n">
        <f aca="false">B1152/B1145-1</f>
        <v>0.00705847050943587</v>
      </c>
      <c r="N1152" s="9" t="n">
        <f aca="false">B1152/B1122-1</f>
        <v>0.0574454930373021</v>
      </c>
      <c r="O1152" s="8" t="n">
        <f aca="false">MAX(O1151,F1152)</f>
        <v>5645.35730015574</v>
      </c>
      <c r="P1152" s="9" t="n">
        <f aca="false">F1152/O1152-1</f>
        <v>-0.134986092677039</v>
      </c>
      <c r="Q1152" s="8" t="n">
        <f aca="false">MAX(Q1151,B1152)</f>
        <v>67541.7555081824</v>
      </c>
      <c r="R1152" s="9" t="n">
        <f aca="false">B1152/Q1152-1</f>
        <v>-0.645996257714878</v>
      </c>
      <c r="S1152" s="9" t="n">
        <f aca="false">B1152/INDEX($B:$B,$E1152)-1</f>
        <v>0.0968551781213747</v>
      </c>
      <c r="T1152" s="0" t="n">
        <f aca="false">IF(AND($A1152&gt;=CrashTest!$B$3,$A1152&lt;=CrashTest!$C$3),1,IF(AND($A1152&gt;=CrashTest!$B$4,$A1152&lt;=CrashTest!$C$4),2,IF(AND($A1152&gt;=CrashTest!$B$5,$A1152&lt;=CrashTest!$C$5),3,IF(AND($A1152&gt;=CrashTest!$B$6,$A1152&lt;=CrashTest!$C$6),4,IF(AND($A1152&gt;=CrashTest!$B$7,$A1152&lt;=CrashTest!$C$7),5,0)))))</f>
        <v>0</v>
      </c>
      <c r="U1152" s="8" t="str">
        <f aca="false">IF(T1152=0,"",IF(T1151=T1152,MAX(U1151,B1152),B1152))</f>
        <v/>
      </c>
      <c r="V1152" s="9" t="str">
        <f aca="false">IF(T1152=0,"",B1152/U1152-1)</f>
        <v/>
      </c>
      <c r="W1152" s="8" t="str">
        <f aca="false">IF(T1152=0,"",IF(T1151=T1152,MAX(W1151,F1152),F1152))</f>
        <v/>
      </c>
      <c r="X1152" s="9" t="str">
        <f aca="false">IF(T1152=0,"",F1152/W1152-1)</f>
        <v/>
      </c>
    </row>
    <row r="1153" customFormat="false" ht="15" hidden="false" customHeight="false" outlineLevel="0" collapsed="false">
      <c r="A1153" s="5" t="n">
        <v>44981</v>
      </c>
      <c r="B1153" s="6" t="n">
        <v>23175.8242036821</v>
      </c>
      <c r="C1153" s="7" t="n">
        <v>8568.811697</v>
      </c>
      <c r="D1153" s="0" t="n">
        <f aca="false">INT((ROW()-3)/30)</f>
        <v>38</v>
      </c>
      <c r="E1153" s="0" t="n">
        <f aca="false">2+30*D1153</f>
        <v>1142</v>
      </c>
      <c r="F1153" s="8" t="n">
        <f aca="false">INDEX($F:$F,$E1153)*(2*B1153/INDEX($B:$B,$E1153)-C1153/INDEX($C:$C,$E1153))</f>
        <v>4853.35038974657</v>
      </c>
      <c r="G1153" s="9" t="n">
        <f aca="false">B1153/B1152-1</f>
        <v>-0.030707191811618</v>
      </c>
      <c r="H1153" s="9" t="n">
        <f aca="false">F1153/F1152-1</f>
        <v>-0.00613562745090124</v>
      </c>
      <c r="I1153" s="9" t="n">
        <f aca="false">LN(B1153/B1152)</f>
        <v>-0.0311885371042271</v>
      </c>
      <c r="J1153" s="9" t="n">
        <f aca="false">LN(F1153/F1152)</f>
        <v>-0.00615452776284999</v>
      </c>
      <c r="K1153" s="9" t="n">
        <f aca="false">F1153/F1146-1</f>
        <v>-0.0100216388285745</v>
      </c>
      <c r="L1153" s="9" t="n">
        <f aca="false">F1153/F1123-1</f>
        <v>0.0355570644086345</v>
      </c>
      <c r="M1153" s="9" t="n">
        <f aca="false">B1153/B1146-1</f>
        <v>-0.0581741731312104</v>
      </c>
      <c r="N1153" s="9" t="n">
        <f aca="false">B1153/B1123-1</f>
        <v>0.00288802806673472</v>
      </c>
      <c r="O1153" s="8" t="n">
        <f aca="false">MAX(O1152,F1153)</f>
        <v>5645.35730015574</v>
      </c>
      <c r="P1153" s="9" t="n">
        <f aca="false">F1153/O1153-1</f>
        <v>-0.140293495752221</v>
      </c>
      <c r="Q1153" s="8" t="n">
        <f aca="false">MAX(Q1152,B1153)</f>
        <v>67541.7555081824</v>
      </c>
      <c r="R1153" s="9" t="n">
        <f aca="false">B1153/Q1153-1</f>
        <v>-0.656866718531258</v>
      </c>
      <c r="S1153" s="9" t="n">
        <f aca="false">B1153/INDEX($B:$B,$E1153)-1</f>
        <v>0.0631738357772351</v>
      </c>
      <c r="T1153" s="0" t="n">
        <f aca="false">IF(AND($A1153&gt;=CrashTest!$B$3,$A1153&lt;=CrashTest!$C$3),1,IF(AND($A1153&gt;=CrashTest!$B$4,$A1153&lt;=CrashTest!$C$4),2,IF(AND($A1153&gt;=CrashTest!$B$5,$A1153&lt;=CrashTest!$C$5),3,IF(AND($A1153&gt;=CrashTest!$B$6,$A1153&lt;=CrashTest!$C$6),4,IF(AND($A1153&gt;=CrashTest!$B$7,$A1153&lt;=CrashTest!$C$7),5,0)))))</f>
        <v>0</v>
      </c>
      <c r="U1153" s="8" t="str">
        <f aca="false">IF(T1153=0,"",IF(T1152=T1153,MAX(U1152,B1153),B1153))</f>
        <v/>
      </c>
      <c r="V1153" s="9" t="str">
        <f aca="false">IF(T1153=0,"",B1153/U1153-1)</f>
        <v/>
      </c>
      <c r="W1153" s="8" t="str">
        <f aca="false">IF(T1153=0,"",IF(T1152=T1153,MAX(W1152,F1153),F1153))</f>
        <v/>
      </c>
      <c r="X1153" s="9" t="str">
        <f aca="false">IF(T1153=0,"",F1153/W1153-1)</f>
        <v/>
      </c>
    </row>
    <row r="1154" customFormat="false" ht="15" hidden="false" customHeight="false" outlineLevel="0" collapsed="false">
      <c r="A1154" s="5" t="n">
        <v>44982</v>
      </c>
      <c r="B1154" s="6" t="n">
        <v>23159.8154403857</v>
      </c>
      <c r="C1154" s="7" t="n">
        <v>8541.091039</v>
      </c>
      <c r="D1154" s="0" t="n">
        <f aca="false">INT((ROW()-3)/30)</f>
        <v>38</v>
      </c>
      <c r="E1154" s="0" t="n">
        <f aca="false">2+30*D1154</f>
        <v>1142</v>
      </c>
      <c r="F1154" s="8" t="n">
        <f aca="false">INDEX($F:$F,$E1154)*(2*B1154/INDEX($B:$B,$E1154)-C1154/INDEX($C:$C,$E1154))</f>
        <v>4863.44433556647</v>
      </c>
      <c r="G1154" s="9" t="n">
        <f aca="false">B1154/B1153-1</f>
        <v>-0.000690752706600795</v>
      </c>
      <c r="H1154" s="9" t="n">
        <f aca="false">F1154/F1153-1</f>
        <v>0.00207978921967333</v>
      </c>
      <c r="I1154" s="9" t="n">
        <f aca="false">LN(B1154/B1153)</f>
        <v>-0.000690991386170334</v>
      </c>
      <c r="J1154" s="9" t="n">
        <f aca="false">LN(F1154/F1153)</f>
        <v>0.00207762945212994</v>
      </c>
      <c r="K1154" s="9" t="n">
        <f aca="false">F1154/F1147-1</f>
        <v>-0.00899084810893291</v>
      </c>
      <c r="L1154" s="9" t="n">
        <f aca="false">F1154/F1124-1</f>
        <v>0.0387936244834335</v>
      </c>
      <c r="M1154" s="9" t="n">
        <f aca="false">B1154/B1147-1</f>
        <v>-0.0599399093720702</v>
      </c>
      <c r="N1154" s="9" t="n">
        <f aca="false">B1154/B1124-1</f>
        <v>0.00656821258409135</v>
      </c>
      <c r="O1154" s="8" t="n">
        <f aca="false">MAX(O1153,F1154)</f>
        <v>5645.35730015574</v>
      </c>
      <c r="P1154" s="9" t="n">
        <f aca="false">F1154/O1154-1</f>
        <v>-0.138505487432603</v>
      </c>
      <c r="Q1154" s="8" t="n">
        <f aca="false">MAX(Q1153,B1154)</f>
        <v>67541.7555081824</v>
      </c>
      <c r="R1154" s="9" t="n">
        <f aca="false">B1154/Q1154-1</f>
        <v>-0.657103738774157</v>
      </c>
      <c r="S1154" s="9" t="n">
        <f aca="false">B1154/INDEX($B:$B,$E1154)-1</f>
        <v>0.062439445572585</v>
      </c>
      <c r="T1154" s="0" t="n">
        <f aca="false">IF(AND($A1154&gt;=CrashTest!$B$3,$A1154&lt;=CrashTest!$C$3),1,IF(AND($A1154&gt;=CrashTest!$B$4,$A1154&lt;=CrashTest!$C$4),2,IF(AND($A1154&gt;=CrashTest!$B$5,$A1154&lt;=CrashTest!$C$5),3,IF(AND($A1154&gt;=CrashTest!$B$6,$A1154&lt;=CrashTest!$C$6),4,IF(AND($A1154&gt;=CrashTest!$B$7,$A1154&lt;=CrashTest!$C$7),5,0)))))</f>
        <v>0</v>
      </c>
      <c r="U1154" s="8" t="str">
        <f aca="false">IF(T1154=0,"",IF(T1153=T1154,MAX(U1153,B1154),B1154))</f>
        <v/>
      </c>
      <c r="V1154" s="9" t="str">
        <f aca="false">IF(T1154=0,"",B1154/U1154-1)</f>
        <v/>
      </c>
      <c r="W1154" s="8" t="str">
        <f aca="false">IF(T1154=0,"",IF(T1153=T1154,MAX(W1153,F1154),F1154))</f>
        <v/>
      </c>
      <c r="X1154" s="9" t="str">
        <f aca="false">IF(T1154=0,"",F1154/W1154-1)</f>
        <v/>
      </c>
    </row>
    <row r="1155" customFormat="false" ht="15" hidden="false" customHeight="false" outlineLevel="0" collapsed="false">
      <c r="A1155" s="5" t="n">
        <v>44983</v>
      </c>
      <c r="B1155" s="6" t="n">
        <v>23542.0964281122</v>
      </c>
      <c r="C1155" s="7" t="n">
        <v>8770.434523</v>
      </c>
      <c r="D1155" s="0" t="n">
        <f aca="false">INT((ROW()-3)/30)</f>
        <v>38</v>
      </c>
      <c r="E1155" s="0" t="n">
        <f aca="false">2+30*D1155</f>
        <v>1142</v>
      </c>
      <c r="F1155" s="8" t="n">
        <f aca="false">INDEX($F:$F,$E1155)*(2*B1155/INDEX($B:$B,$E1155)-C1155/INDEX($C:$C,$E1155))</f>
        <v>4889.2231352816</v>
      </c>
      <c r="G1155" s="9" t="n">
        <f aca="false">B1155/B1154-1</f>
        <v>0.0165062190892888</v>
      </c>
      <c r="H1155" s="9" t="n">
        <f aca="false">F1155/F1154-1</f>
        <v>0.00530052323753605</v>
      </c>
      <c r="I1155" s="9" t="n">
        <f aca="false">LN(B1155/B1154)</f>
        <v>0.0163714722075277</v>
      </c>
      <c r="J1155" s="9" t="n">
        <f aca="false">LN(F1155/F1154)</f>
        <v>0.00528652490809927</v>
      </c>
      <c r="K1155" s="9" t="n">
        <f aca="false">F1155/F1148-1</f>
        <v>-0.00839970171609139</v>
      </c>
      <c r="L1155" s="9" t="n">
        <f aca="false">F1155/F1125-1</f>
        <v>0.0427200940117662</v>
      </c>
      <c r="M1155" s="9" t="n">
        <f aca="false">B1155/B1148-1</f>
        <v>-0.033852942312666</v>
      </c>
      <c r="N1155" s="9" t="n">
        <f aca="false">B1155/B1125-1</f>
        <v>0.020441691437149</v>
      </c>
      <c r="O1155" s="8" t="n">
        <f aca="false">MAX(O1154,F1155)</f>
        <v>5645.35730015574</v>
      </c>
      <c r="P1155" s="9" t="n">
        <f aca="false">F1155/O1155-1</f>
        <v>-0.13393911574973</v>
      </c>
      <c r="Q1155" s="8" t="n">
        <f aca="false">MAX(Q1154,B1155)</f>
        <v>67541.7555081824</v>
      </c>
      <c r="R1155" s="9" t="n">
        <f aca="false">B1155/Q1155-1</f>
        <v>-0.651443817961466</v>
      </c>
      <c r="S1155" s="9" t="n">
        <f aca="false">B1155/INDEX($B:$B,$E1155)-1</f>
        <v>0.0799763038303085</v>
      </c>
      <c r="T1155" s="0" t="n">
        <f aca="false">IF(AND($A1155&gt;=CrashTest!$B$3,$A1155&lt;=CrashTest!$C$3),1,IF(AND($A1155&gt;=CrashTest!$B$4,$A1155&lt;=CrashTest!$C$4),2,IF(AND($A1155&gt;=CrashTest!$B$5,$A1155&lt;=CrashTest!$C$5),3,IF(AND($A1155&gt;=CrashTest!$B$6,$A1155&lt;=CrashTest!$C$6),4,IF(AND($A1155&gt;=CrashTest!$B$7,$A1155&lt;=CrashTest!$C$7),5,0)))))</f>
        <v>0</v>
      </c>
      <c r="U1155" s="8" t="str">
        <f aca="false">IF(T1155=0,"",IF(T1154=T1155,MAX(U1154,B1155),B1155))</f>
        <v/>
      </c>
      <c r="V1155" s="9" t="str">
        <f aca="false">IF(T1155=0,"",B1155/U1155-1)</f>
        <v/>
      </c>
      <c r="W1155" s="8" t="str">
        <f aca="false">IF(T1155=0,"",IF(T1154=T1155,MAX(W1154,F1155),F1155))</f>
        <v/>
      </c>
      <c r="X1155" s="9" t="str">
        <f aca="false">IF(T1155=0,"",F1155/W1155-1)</f>
        <v/>
      </c>
    </row>
    <row r="1156" customFormat="false" ht="15" hidden="false" customHeight="false" outlineLevel="0" collapsed="false">
      <c r="A1156" s="5" t="n">
        <v>44984</v>
      </c>
      <c r="B1156" s="6" t="n">
        <v>23504.1894178843</v>
      </c>
      <c r="C1156" s="7" t="n">
        <v>8720.903697</v>
      </c>
      <c r="D1156" s="0" t="n">
        <f aca="false">INT((ROW()-3)/30)</f>
        <v>38</v>
      </c>
      <c r="E1156" s="0" t="n">
        <f aca="false">2+30*D1156</f>
        <v>1142</v>
      </c>
      <c r="F1156" s="8" t="n">
        <f aca="false">INDEX($F:$F,$E1156)*(2*B1156/INDEX($B:$B,$E1156)-C1156/INDEX($C:$C,$E1156))</f>
        <v>4903.18933052094</v>
      </c>
      <c r="G1156" s="9" t="n">
        <f aca="false">B1156/B1155-1</f>
        <v>-0.00161017988961398</v>
      </c>
      <c r="H1156" s="9" t="n">
        <f aca="false">F1156/F1155-1</f>
        <v>0.00285652645684253</v>
      </c>
      <c r="I1156" s="9" t="n">
        <f aca="false">LN(B1156/B1155)</f>
        <v>-0.00161147762249512</v>
      </c>
      <c r="J1156" s="9" t="n">
        <f aca="false">LN(F1156/F1155)</f>
        <v>0.00285245433804344</v>
      </c>
      <c r="K1156" s="9" t="n">
        <f aca="false">F1156/F1149-1</f>
        <v>-0.001180777860192</v>
      </c>
      <c r="L1156" s="9" t="n">
        <f aca="false">F1156/F1126-1</f>
        <v>0.0452466941642087</v>
      </c>
      <c r="M1156" s="9" t="n">
        <f aca="false">B1156/B1149-1</f>
        <v>-0.0521679896184712</v>
      </c>
      <c r="N1156" s="9" t="n">
        <f aca="false">B1156/B1126-1</f>
        <v>0.0215300123940134</v>
      </c>
      <c r="O1156" s="8" t="n">
        <f aca="false">MAX(O1155,F1156)</f>
        <v>5645.35730015574</v>
      </c>
      <c r="P1156" s="9" t="n">
        <f aca="false">F1156/O1156-1</f>
        <v>-0.131465189920632</v>
      </c>
      <c r="Q1156" s="8" t="n">
        <f aca="false">MAX(Q1155,B1156)</f>
        <v>67541.7555081824</v>
      </c>
      <c r="R1156" s="9" t="n">
        <f aca="false">B1156/Q1156-1</f>
        <v>-0.652005056116185</v>
      </c>
      <c r="S1156" s="9" t="n">
        <f aca="false">B1156/INDEX($B:$B,$E1156)-1</f>
        <v>0.0782373477046212</v>
      </c>
      <c r="T1156" s="0" t="n">
        <f aca="false">IF(AND($A1156&gt;=CrashTest!$B$3,$A1156&lt;=CrashTest!$C$3),1,IF(AND($A1156&gt;=CrashTest!$B$4,$A1156&lt;=CrashTest!$C$4),2,IF(AND($A1156&gt;=CrashTest!$B$5,$A1156&lt;=CrashTest!$C$5),3,IF(AND($A1156&gt;=CrashTest!$B$6,$A1156&lt;=CrashTest!$C$6),4,IF(AND($A1156&gt;=CrashTest!$B$7,$A1156&lt;=CrashTest!$C$7),5,0)))))</f>
        <v>0</v>
      </c>
      <c r="U1156" s="8" t="str">
        <f aca="false">IF(T1156=0,"",IF(T1155=T1156,MAX(U1155,B1156),B1156))</f>
        <v/>
      </c>
      <c r="V1156" s="9" t="str">
        <f aca="false">IF(T1156=0,"",B1156/U1156-1)</f>
        <v/>
      </c>
      <c r="W1156" s="8" t="str">
        <f aca="false">IF(T1156=0,"",IF(T1155=T1156,MAX(W1155,F1156),F1156))</f>
        <v/>
      </c>
      <c r="X1156" s="9" t="str">
        <f aca="false">IF(T1156=0,"",F1156/W1156-1)</f>
        <v/>
      </c>
    </row>
    <row r="1157" customFormat="false" ht="15" hidden="false" customHeight="false" outlineLevel="0" collapsed="false">
      <c r="A1157" s="5" t="n">
        <v>44985</v>
      </c>
      <c r="B1157" s="6" t="n">
        <v>23145.9491277031</v>
      </c>
      <c r="C1157" s="7" t="n">
        <v>8503.13214</v>
      </c>
      <c r="D1157" s="0" t="n">
        <f aca="false">INT((ROW()-3)/30)</f>
        <v>38</v>
      </c>
      <c r="E1157" s="0" t="n">
        <f aca="false">2+30*D1157</f>
        <v>1142</v>
      </c>
      <c r="F1157" s="8" t="n">
        <f aca="false">INDEX($F:$F,$E1157)*(2*B1157/INDEX($B:$B,$E1157)-C1157/INDEX($C:$C,$E1157))</f>
        <v>4880.79002098026</v>
      </c>
      <c r="G1157" s="9" t="n">
        <f aca="false">B1157/B1156-1</f>
        <v>-0.0152415505088048</v>
      </c>
      <c r="H1157" s="9" t="n">
        <f aca="false">F1157/F1156-1</f>
        <v>-0.0045683142197358</v>
      </c>
      <c r="I1157" s="9" t="n">
        <f aca="false">LN(B1157/B1156)</f>
        <v>-0.0153588968265312</v>
      </c>
      <c r="J1157" s="9" t="n">
        <f aca="false">LN(F1157/F1156)</f>
        <v>-0.0045787808558943</v>
      </c>
      <c r="K1157" s="9" t="n">
        <f aca="false">F1157/F1150-1</f>
        <v>-0.00198382347056914</v>
      </c>
      <c r="L1157" s="9" t="n">
        <f aca="false">F1157/F1127-1</f>
        <v>0.0267947927584566</v>
      </c>
      <c r="M1157" s="9" t="n">
        <f aca="false">B1157/B1150-1</f>
        <v>-0.0514106657105324</v>
      </c>
      <c r="N1157" s="9" t="n">
        <f aca="false">B1157/B1127-1</f>
        <v>-0.0264583527364637</v>
      </c>
      <c r="O1157" s="8" t="n">
        <f aca="false">MAX(O1156,F1157)</f>
        <v>5645.35730015574</v>
      </c>
      <c r="P1157" s="9" t="n">
        <f aca="false">F1157/O1157-1</f>
        <v>-0.135432929843853</v>
      </c>
      <c r="Q1157" s="8" t="n">
        <f aca="false">MAX(Q1156,B1157)</f>
        <v>67541.7555081824</v>
      </c>
      <c r="R1157" s="9" t="n">
        <f aca="false">B1157/Q1157-1</f>
        <v>-0.657309038630199</v>
      </c>
      <c r="S1157" s="9" t="n">
        <f aca="false">B1157/INDEX($B:$B,$E1157)-1</f>
        <v>0.0618033387091015</v>
      </c>
      <c r="T1157" s="0" t="n">
        <f aca="false">IF(AND($A1157&gt;=CrashTest!$B$3,$A1157&lt;=CrashTest!$C$3),1,IF(AND($A1157&gt;=CrashTest!$B$4,$A1157&lt;=CrashTest!$C$4),2,IF(AND($A1157&gt;=CrashTest!$B$5,$A1157&lt;=CrashTest!$C$5),3,IF(AND($A1157&gt;=CrashTest!$B$6,$A1157&lt;=CrashTest!$C$6),4,IF(AND($A1157&gt;=CrashTest!$B$7,$A1157&lt;=CrashTest!$C$7),5,0)))))</f>
        <v>0</v>
      </c>
      <c r="U1157" s="8" t="str">
        <f aca="false">IF(T1157=0,"",IF(T1156=T1157,MAX(U1156,B1157),B1157))</f>
        <v/>
      </c>
      <c r="V1157" s="9" t="str">
        <f aca="false">IF(T1157=0,"",B1157/U1157-1)</f>
        <v/>
      </c>
      <c r="W1157" s="8" t="str">
        <f aca="false">IF(T1157=0,"",IF(T1156=T1157,MAX(W1156,F1157),F1157))</f>
        <v/>
      </c>
      <c r="X1157" s="9" t="str">
        <f aca="false">IF(T1157=0,"",F1157/W1157-1)</f>
        <v/>
      </c>
    </row>
    <row r="1158" customFormat="false" ht="15" hidden="false" customHeight="false" outlineLevel="0" collapsed="false">
      <c r="A1158" s="5" t="n">
        <v>44986</v>
      </c>
      <c r="B1158" s="6" t="n">
        <v>23610.6590902981</v>
      </c>
      <c r="C1158" s="7" t="n">
        <v>8793.901168</v>
      </c>
      <c r="D1158" s="0" t="n">
        <f aca="false">INT((ROW()-3)/30)</f>
        <v>38</v>
      </c>
      <c r="E1158" s="0" t="n">
        <f aca="false">2+30*D1158</f>
        <v>1142</v>
      </c>
      <c r="F1158" s="8" t="n">
        <f aca="false">INDEX($F:$F,$E1158)*(2*B1158/INDEX($B:$B,$E1158)-C1158/INDEX($C:$C,$E1158))</f>
        <v>4904.74254163788</v>
      </c>
      <c r="G1158" s="9" t="n">
        <f aca="false">B1158/B1157-1</f>
        <v>0.0200773776884697</v>
      </c>
      <c r="H1158" s="9" t="n">
        <f aca="false">F1158/F1157-1</f>
        <v>0.00490750893905578</v>
      </c>
      <c r="I1158" s="9" t="n">
        <f aca="false">LN(B1158/B1157)</f>
        <v>0.019878484897811</v>
      </c>
      <c r="J1158" s="9" t="n">
        <f aca="false">LN(F1158/F1157)</f>
        <v>0.00489550636952321</v>
      </c>
      <c r="K1158" s="9" t="n">
        <f aca="false">F1158/F1151-1</f>
        <v>0.00184266757787976</v>
      </c>
      <c r="L1158" s="9" t="n">
        <f aca="false">F1158/F1128-1</f>
        <v>0.0475498584598992</v>
      </c>
      <c r="M1158" s="9" t="n">
        <f aca="false">B1158/B1151-1</f>
        <v>-0.0228888373371141</v>
      </c>
      <c r="N1158" s="9" t="n">
        <f aca="false">B1158/B1128-1</f>
        <v>0.0355812371709638</v>
      </c>
      <c r="O1158" s="8" t="n">
        <f aca="false">MAX(O1157,F1158)</f>
        <v>5645.35730015574</v>
      </c>
      <c r="P1158" s="9" t="n">
        <f aca="false">F1158/O1158-1</f>
        <v>-0.131190059218649</v>
      </c>
      <c r="Q1158" s="8" t="n">
        <f aca="false">MAX(Q1157,B1158)</f>
        <v>67541.7555081824</v>
      </c>
      <c r="R1158" s="9" t="n">
        <f aca="false">B1158/Q1158-1</f>
        <v>-0.650428702768352</v>
      </c>
      <c r="S1158" s="9" t="n">
        <f aca="false">B1158/INDEX($B:$B,$E1158)-1</f>
        <v>0.0831215653712423</v>
      </c>
      <c r="T1158" s="0" t="n">
        <f aca="false">IF(AND($A1158&gt;=CrashTest!$B$3,$A1158&lt;=CrashTest!$C$3),1,IF(AND($A1158&gt;=CrashTest!$B$4,$A1158&lt;=CrashTest!$C$4),2,IF(AND($A1158&gt;=CrashTest!$B$5,$A1158&lt;=CrashTest!$C$5),3,IF(AND($A1158&gt;=CrashTest!$B$6,$A1158&lt;=CrashTest!$C$6),4,IF(AND($A1158&gt;=CrashTest!$B$7,$A1158&lt;=CrashTest!$C$7),5,0)))))</f>
        <v>0</v>
      </c>
      <c r="U1158" s="8" t="str">
        <f aca="false">IF(T1158=0,"",IF(T1157=T1158,MAX(U1157,B1158),B1158))</f>
        <v/>
      </c>
      <c r="V1158" s="9" t="str">
        <f aca="false">IF(T1158=0,"",B1158/U1158-1)</f>
        <v/>
      </c>
      <c r="W1158" s="8" t="str">
        <f aca="false">IF(T1158=0,"",IF(T1157=T1158,MAX(W1157,F1158),F1158))</f>
        <v/>
      </c>
      <c r="X1158" s="9" t="str">
        <f aca="false">IF(T1158=0,"",F1158/W1158-1)</f>
        <v/>
      </c>
    </row>
    <row r="1159" customFormat="false" ht="15" hidden="false" customHeight="false" outlineLevel="0" collapsed="false">
      <c r="A1159" s="5" t="n">
        <v>44987</v>
      </c>
      <c r="B1159" s="6" t="n">
        <v>23470.0254815897</v>
      </c>
      <c r="C1159" s="7" t="n">
        <v>8676.313372</v>
      </c>
      <c r="D1159" s="0" t="n">
        <f aca="false">INT((ROW()-3)/30)</f>
        <v>38</v>
      </c>
      <c r="E1159" s="0" t="n">
        <f aca="false">2+30*D1159</f>
        <v>1142</v>
      </c>
      <c r="F1159" s="8" t="n">
        <f aca="false">INDEX($F:$F,$E1159)*(2*B1159/INDEX($B:$B,$E1159)-C1159/INDEX($C:$C,$E1159))</f>
        <v>4915.74583162695</v>
      </c>
      <c r="G1159" s="9" t="n">
        <f aca="false">B1159/B1158-1</f>
        <v>-0.00595636098808394</v>
      </c>
      <c r="H1159" s="9" t="n">
        <f aca="false">F1159/F1158-1</f>
        <v>0.00224339807760776</v>
      </c>
      <c r="I1159" s="9" t="n">
        <f aca="false">LN(B1159/B1158)</f>
        <v>-0.00597417086277143</v>
      </c>
      <c r="J1159" s="9" t="n">
        <f aca="false">LN(F1159/F1158)</f>
        <v>0.00224088541737018</v>
      </c>
      <c r="K1159" s="9" t="n">
        <f aca="false">F1159/F1152-1</f>
        <v>0.00664165045290988</v>
      </c>
      <c r="L1159" s="9" t="n">
        <f aca="false">F1159/F1129-1</f>
        <v>0.0412274033862117</v>
      </c>
      <c r="M1159" s="9" t="n">
        <f aca="false">B1159/B1152-1</f>
        <v>-0.0184026808553103</v>
      </c>
      <c r="N1159" s="9" t="n">
        <f aca="false">B1159/B1129-1</f>
        <v>0.0146983486961763</v>
      </c>
      <c r="O1159" s="8" t="n">
        <f aca="false">MAX(O1158,F1159)</f>
        <v>5645.35730015574</v>
      </c>
      <c r="P1159" s="9" t="n">
        <f aca="false">F1159/O1159-1</f>
        <v>-0.129240972667694</v>
      </c>
      <c r="Q1159" s="8" t="n">
        <f aca="false">MAX(Q1158,B1159)</f>
        <v>67541.7555081824</v>
      </c>
      <c r="R1159" s="9" t="n">
        <f aca="false">B1159/Q1159-1</f>
        <v>-0.652510875605737</v>
      </c>
      <c r="S1159" s="9" t="n">
        <f aca="false">B1159/INDEX($B:$B,$E1159)-1</f>
        <v>0.0766701023339125</v>
      </c>
      <c r="T1159" s="0" t="n">
        <f aca="false">IF(AND($A1159&gt;=CrashTest!$B$3,$A1159&lt;=CrashTest!$C$3),1,IF(AND($A1159&gt;=CrashTest!$B$4,$A1159&lt;=CrashTest!$C$4),2,IF(AND($A1159&gt;=CrashTest!$B$5,$A1159&lt;=CrashTest!$C$5),3,IF(AND($A1159&gt;=CrashTest!$B$6,$A1159&lt;=CrashTest!$C$6),4,IF(AND($A1159&gt;=CrashTest!$B$7,$A1159&lt;=CrashTest!$C$7),5,0)))))</f>
        <v>0</v>
      </c>
      <c r="U1159" s="8" t="str">
        <f aca="false">IF(T1159=0,"",IF(T1158=T1159,MAX(U1158,B1159),B1159))</f>
        <v/>
      </c>
      <c r="V1159" s="9" t="str">
        <f aca="false">IF(T1159=0,"",B1159/U1159-1)</f>
        <v/>
      </c>
      <c r="W1159" s="8" t="str">
        <f aca="false">IF(T1159=0,"",IF(T1158=T1159,MAX(W1158,F1159),F1159))</f>
        <v/>
      </c>
      <c r="X1159" s="9" t="str">
        <f aca="false">IF(T1159=0,"",F1159/W1159-1)</f>
        <v/>
      </c>
    </row>
    <row r="1160" customFormat="false" ht="15" hidden="false" customHeight="false" outlineLevel="0" collapsed="false">
      <c r="A1160" s="5" t="n">
        <v>44988</v>
      </c>
      <c r="B1160" s="6" t="n">
        <v>22350.0962340736</v>
      </c>
      <c r="C1160" s="7" t="n">
        <v>8053.541951</v>
      </c>
      <c r="D1160" s="0" t="n">
        <f aca="false">INT((ROW()-3)/30)</f>
        <v>38</v>
      </c>
      <c r="E1160" s="0" t="n">
        <f aca="false">2+30*D1160</f>
        <v>1142</v>
      </c>
      <c r="F1160" s="8" t="n">
        <f aca="false">INDEX($F:$F,$E1160)*(2*B1160/INDEX($B:$B,$E1160)-C1160/INDEX($C:$C,$E1160))</f>
        <v>4809.93372024672</v>
      </c>
      <c r="G1160" s="9" t="n">
        <f aca="false">B1160/B1159-1</f>
        <v>-0.0477174278483247</v>
      </c>
      <c r="H1160" s="9" t="n">
        <f aca="false">F1160/F1159-1</f>
        <v>-0.021525138809956</v>
      </c>
      <c r="I1160" s="9" t="n">
        <f aca="false">LN(B1160/B1159)</f>
        <v>-0.0488934687459069</v>
      </c>
      <c r="J1160" s="9" t="n">
        <f aca="false">LN(F1160/F1159)</f>
        <v>-0.0217601836461433</v>
      </c>
      <c r="K1160" s="9" t="n">
        <f aca="false">F1160/F1153-1</f>
        <v>-0.00894571090345808</v>
      </c>
      <c r="L1160" s="9" t="n">
        <f aca="false">F1160/F1130-1</f>
        <v>0.0115548513706847</v>
      </c>
      <c r="M1160" s="9" t="n">
        <f aca="false">B1160/B1153-1</f>
        <v>-0.0356288502342588</v>
      </c>
      <c r="N1160" s="9" t="n">
        <f aca="false">B1160/B1130-1</f>
        <v>-0.0580391374509658</v>
      </c>
      <c r="O1160" s="8" t="n">
        <f aca="false">MAX(O1159,F1160)</f>
        <v>5645.35730015574</v>
      </c>
      <c r="P1160" s="9" t="n">
        <f aca="false">F1160/O1160-1</f>
        <v>-0.147984181601044</v>
      </c>
      <c r="Q1160" s="8" t="n">
        <f aca="false">MAX(Q1159,B1160)</f>
        <v>67541.7555081824</v>
      </c>
      <c r="R1160" s="9" t="n">
        <f aca="false">B1160/Q1160-1</f>
        <v>-0.669092162827098</v>
      </c>
      <c r="S1160" s="9" t="n">
        <f aca="false">B1160/INDEX($B:$B,$E1160)-1</f>
        <v>0.0252941744093458</v>
      </c>
      <c r="T1160" s="0" t="n">
        <f aca="false">IF(AND($A1160&gt;=CrashTest!$B$3,$A1160&lt;=CrashTest!$C$3),1,IF(AND($A1160&gt;=CrashTest!$B$4,$A1160&lt;=CrashTest!$C$4),2,IF(AND($A1160&gt;=CrashTest!$B$5,$A1160&lt;=CrashTest!$C$5),3,IF(AND($A1160&gt;=CrashTest!$B$6,$A1160&lt;=CrashTest!$C$6),4,IF(AND($A1160&gt;=CrashTest!$B$7,$A1160&lt;=CrashTest!$C$7),5,0)))))</f>
        <v>0</v>
      </c>
      <c r="U1160" s="8" t="str">
        <f aca="false">IF(T1160=0,"",IF(T1159=T1160,MAX(U1159,B1160),B1160))</f>
        <v/>
      </c>
      <c r="V1160" s="9" t="str">
        <f aca="false">IF(T1160=0,"",B1160/U1160-1)</f>
        <v/>
      </c>
      <c r="W1160" s="8" t="str">
        <f aca="false">IF(T1160=0,"",IF(T1159=T1160,MAX(W1159,F1160),F1160))</f>
        <v/>
      </c>
      <c r="X1160" s="9" t="str">
        <f aca="false">IF(T1160=0,"",F1160/W1160-1)</f>
        <v/>
      </c>
    </row>
    <row r="1161" customFormat="false" ht="15" hidden="false" customHeight="false" outlineLevel="0" collapsed="false">
      <c r="A1161" s="5" t="n">
        <v>44989</v>
      </c>
      <c r="B1161" s="6" t="n">
        <v>22334.2852638808</v>
      </c>
      <c r="C1161" s="7" t="n">
        <v>8037.694711</v>
      </c>
      <c r="D1161" s="0" t="n">
        <f aca="false">INT((ROW()-3)/30)</f>
        <v>38</v>
      </c>
      <c r="E1161" s="0" t="n">
        <f aca="false">2+30*D1161</f>
        <v>1142</v>
      </c>
      <c r="F1161" s="8" t="n">
        <f aca="false">INDEX($F:$F,$E1161)*(2*B1161/INDEX($B:$B,$E1161)-C1161/INDEX($C:$C,$E1161))</f>
        <v>4812.79115376231</v>
      </c>
      <c r="G1161" s="9" t="n">
        <f aca="false">B1161/B1160-1</f>
        <v>-0.00070742291340542</v>
      </c>
      <c r="H1161" s="9" t="n">
        <f aca="false">F1161/F1160-1</f>
        <v>0.000594069207974668</v>
      </c>
      <c r="I1161" s="9" t="n">
        <f aca="false">LN(B1161/B1160)</f>
        <v>-0.00070767325506654</v>
      </c>
      <c r="J1161" s="9" t="n">
        <f aca="false">LN(F1161/F1160)</f>
        <v>0.000593892818717563</v>
      </c>
      <c r="K1161" s="9" t="n">
        <f aca="false">F1161/F1154-1</f>
        <v>-0.0104150841069004</v>
      </c>
      <c r="L1161" s="9" t="n">
        <f aca="false">F1161/F1131-1</f>
        <v>0.0135915463163032</v>
      </c>
      <c r="M1161" s="9" t="n">
        <f aca="false">B1161/B1154-1</f>
        <v>-0.0356449376131622</v>
      </c>
      <c r="N1161" s="9" t="n">
        <f aca="false">B1161/B1131-1</f>
        <v>-0.0498315013382233</v>
      </c>
      <c r="O1161" s="8" t="n">
        <f aca="false">MAX(O1160,F1161)</f>
        <v>5645.35730015574</v>
      </c>
      <c r="P1161" s="9" t="n">
        <f aca="false">F1161/O1161-1</f>
        <v>-0.147478025238626</v>
      </c>
      <c r="Q1161" s="8" t="n">
        <f aca="false">MAX(Q1160,B1161)</f>
        <v>67541.7555081824</v>
      </c>
      <c r="R1161" s="9" t="n">
        <f aca="false">B1161/Q1161-1</f>
        <v>-0.669326254613339</v>
      </c>
      <c r="S1161" s="9" t="n">
        <f aca="false">B1161/INDEX($B:$B,$E1161)-1</f>
        <v>0.0245688578173875</v>
      </c>
      <c r="T1161" s="0" t="n">
        <f aca="false">IF(AND($A1161&gt;=CrashTest!$B$3,$A1161&lt;=CrashTest!$C$3),1,IF(AND($A1161&gt;=CrashTest!$B$4,$A1161&lt;=CrashTest!$C$4),2,IF(AND($A1161&gt;=CrashTest!$B$5,$A1161&lt;=CrashTest!$C$5),3,IF(AND($A1161&gt;=CrashTest!$B$6,$A1161&lt;=CrashTest!$C$6),4,IF(AND($A1161&gt;=CrashTest!$B$7,$A1161&lt;=CrashTest!$C$7),5,0)))))</f>
        <v>0</v>
      </c>
      <c r="U1161" s="8" t="str">
        <f aca="false">IF(T1161=0,"",IF(T1160=T1161,MAX(U1160,B1161),B1161))</f>
        <v/>
      </c>
      <c r="V1161" s="9" t="str">
        <f aca="false">IF(T1161=0,"",B1161/U1161-1)</f>
        <v/>
      </c>
      <c r="W1161" s="8" t="str">
        <f aca="false">IF(T1161=0,"",IF(T1160=T1161,MAX(W1160,F1161),F1161))</f>
        <v/>
      </c>
      <c r="X1161" s="9" t="str">
        <f aca="false">IF(T1161=0,"",F1161/W1161-1)</f>
        <v/>
      </c>
    </row>
    <row r="1162" customFormat="false" ht="15" hidden="false" customHeight="false" outlineLevel="0" collapsed="false">
      <c r="A1162" s="5" t="n">
        <v>44990</v>
      </c>
      <c r="B1162" s="6" t="n">
        <v>22419.8171390999</v>
      </c>
      <c r="C1162" s="7" t="n">
        <v>8074.89267</v>
      </c>
      <c r="D1162" s="0" t="n">
        <f aca="false">INT((ROW()-3)/30)</f>
        <v>38</v>
      </c>
      <c r="E1162" s="0" t="n">
        <f aca="false">2+30*D1162</f>
        <v>1142</v>
      </c>
      <c r="F1162" s="8" t="n">
        <f aca="false">INDEX($F:$F,$E1162)*(2*B1162/INDEX($B:$B,$E1162)-C1162/INDEX($C:$C,$E1162))</f>
        <v>4827.26481507735</v>
      </c>
      <c r="G1162" s="9" t="n">
        <f aca="false">B1162/B1161-1</f>
        <v>0.00382962222468897</v>
      </c>
      <c r="H1162" s="9" t="n">
        <f aca="false">F1162/F1161-1</f>
        <v>0.00300733209745152</v>
      </c>
      <c r="I1162" s="9" t="n">
        <f aca="false">LN(B1162/B1161)</f>
        <v>0.003822307889643</v>
      </c>
      <c r="J1162" s="9" t="n">
        <f aca="false">LN(F1162/F1161)</f>
        <v>0.00300281912003001</v>
      </c>
      <c r="K1162" s="9" t="n">
        <f aca="false">F1162/F1155-1</f>
        <v>-0.0126724263732501</v>
      </c>
      <c r="L1162" s="9" t="n">
        <f aca="false">F1162/F1132-1</f>
        <v>0.013644345924497</v>
      </c>
      <c r="M1162" s="9" t="n">
        <f aca="false">B1162/B1155-1</f>
        <v>-0.0476711703411493</v>
      </c>
      <c r="N1162" s="9" t="n">
        <f aca="false">B1162/B1132-1</f>
        <v>-0.0437603093788824</v>
      </c>
      <c r="O1162" s="8" t="n">
        <f aca="false">MAX(O1161,F1162)</f>
        <v>5645.35730015574</v>
      </c>
      <c r="P1162" s="9" t="n">
        <f aca="false">F1162/O1162-1</f>
        <v>-0.144914208540143</v>
      </c>
      <c r="Q1162" s="8" t="n">
        <f aca="false">MAX(Q1161,B1162)</f>
        <v>67541.7555081824</v>
      </c>
      <c r="R1162" s="9" t="n">
        <f aca="false">B1162/Q1162-1</f>
        <v>-0.668059899088885</v>
      </c>
      <c r="S1162" s="9" t="n">
        <f aca="false">B1162/INDEX($B:$B,$E1162)-1</f>
        <v>0.028492569486009</v>
      </c>
      <c r="T1162" s="0" t="n">
        <f aca="false">IF(AND($A1162&gt;=CrashTest!$B$3,$A1162&lt;=CrashTest!$C$3),1,IF(AND($A1162&gt;=CrashTest!$B$4,$A1162&lt;=CrashTest!$C$4),2,IF(AND($A1162&gt;=CrashTest!$B$5,$A1162&lt;=CrashTest!$C$5),3,IF(AND($A1162&gt;=CrashTest!$B$6,$A1162&lt;=CrashTest!$C$6),4,IF(AND($A1162&gt;=CrashTest!$B$7,$A1162&lt;=CrashTest!$C$7),5,0)))))</f>
        <v>0</v>
      </c>
      <c r="U1162" s="8" t="str">
        <f aca="false">IF(T1162=0,"",IF(T1161=T1162,MAX(U1161,B1162),B1162))</f>
        <v/>
      </c>
      <c r="V1162" s="9" t="str">
        <f aca="false">IF(T1162=0,"",B1162/U1162-1)</f>
        <v/>
      </c>
      <c r="W1162" s="8" t="str">
        <f aca="false">IF(T1162=0,"",IF(T1161=T1162,MAX(W1161,F1162),F1162))</f>
        <v/>
      </c>
      <c r="X1162" s="9" t="str">
        <f aca="false">IF(T1162=0,"",F1162/W1162-1)</f>
        <v/>
      </c>
    </row>
    <row r="1163" customFormat="false" ht="15" hidden="false" customHeight="false" outlineLevel="0" collapsed="false">
      <c r="A1163" s="5" t="n">
        <v>44991</v>
      </c>
      <c r="B1163" s="6" t="n">
        <v>22414.7033056692</v>
      </c>
      <c r="C1163" s="7" t="n">
        <v>8052.026931</v>
      </c>
      <c r="D1163" s="0" t="n">
        <f aca="false">INT((ROW()-3)/30)</f>
        <v>38</v>
      </c>
      <c r="E1163" s="0" t="n">
        <f aca="false">2+30*D1163</f>
        <v>1142</v>
      </c>
      <c r="F1163" s="8" t="n">
        <f aca="false">INDEX($F:$F,$E1163)*(2*B1163/INDEX($B:$B,$E1163)-C1163/INDEX($C:$C,$E1163))</f>
        <v>4839.13042260449</v>
      </c>
      <c r="G1163" s="9" t="n">
        <f aca="false">B1163/B1162-1</f>
        <v>-0.000228094341669816</v>
      </c>
      <c r="H1163" s="9" t="n">
        <f aca="false">F1163/F1162-1</f>
        <v>0.00245803948647572</v>
      </c>
      <c r="I1163" s="9" t="n">
        <f aca="false">LN(B1163/B1162)</f>
        <v>-0.000228120359140534</v>
      </c>
      <c r="J1163" s="9" t="n">
        <f aca="false">LN(F1163/F1162)</f>
        <v>0.00245502344876598</v>
      </c>
      <c r="K1163" s="9" t="n">
        <f aca="false">F1163/F1156-1</f>
        <v>-0.013064742884331</v>
      </c>
      <c r="L1163" s="9" t="n">
        <f aca="false">F1163/F1133-1</f>
        <v>0.0114654004608143</v>
      </c>
      <c r="M1163" s="9" t="n">
        <f aca="false">B1163/B1156-1</f>
        <v>-0.0463528476921697</v>
      </c>
      <c r="N1163" s="9" t="n">
        <f aca="false">B1163/B1133-1</f>
        <v>-0.040282592892905</v>
      </c>
      <c r="O1163" s="8" t="n">
        <f aca="false">MAX(O1162,F1163)</f>
        <v>5645.35730015574</v>
      </c>
      <c r="P1163" s="9" t="n">
        <f aca="false">F1163/O1163-1</f>
        <v>-0.142812373900411</v>
      </c>
      <c r="Q1163" s="8" t="n">
        <f aca="false">MAX(Q1162,B1163)</f>
        <v>67541.7555081824</v>
      </c>
      <c r="R1163" s="9" t="n">
        <f aca="false">B1163/Q1163-1</f>
        <v>-0.668135612747676</v>
      </c>
      <c r="S1163" s="9" t="n">
        <f aca="false">B1163/INDEX($B:$B,$E1163)-1</f>
        <v>0.02825797615046</v>
      </c>
      <c r="T1163" s="0" t="n">
        <f aca="false">IF(AND($A1163&gt;=CrashTest!$B$3,$A1163&lt;=CrashTest!$C$3),1,IF(AND($A1163&gt;=CrashTest!$B$4,$A1163&lt;=CrashTest!$C$4),2,IF(AND($A1163&gt;=CrashTest!$B$5,$A1163&lt;=CrashTest!$C$5),3,IF(AND($A1163&gt;=CrashTest!$B$6,$A1163&lt;=CrashTest!$C$6),4,IF(AND($A1163&gt;=CrashTest!$B$7,$A1163&lt;=CrashTest!$C$7),5,0)))))</f>
        <v>0</v>
      </c>
      <c r="U1163" s="8" t="str">
        <f aca="false">IF(T1163=0,"",IF(T1162=T1163,MAX(U1162,B1163),B1163))</f>
        <v/>
      </c>
      <c r="V1163" s="9" t="str">
        <f aca="false">IF(T1163=0,"",B1163/U1163-1)</f>
        <v/>
      </c>
      <c r="W1163" s="8" t="str">
        <f aca="false">IF(T1163=0,"",IF(T1162=T1163,MAX(W1162,F1163),F1163))</f>
        <v/>
      </c>
      <c r="X1163" s="9" t="str">
        <f aca="false">IF(T1163=0,"",F1163/W1163-1)</f>
        <v/>
      </c>
    </row>
    <row r="1164" customFormat="false" ht="15" hidden="false" customHeight="false" outlineLevel="0" collapsed="false">
      <c r="A1164" s="5" t="n">
        <v>44992</v>
      </c>
      <c r="B1164" s="6" t="n">
        <v>22174.6484725307</v>
      </c>
      <c r="C1164" s="7" t="n">
        <v>7933.08617</v>
      </c>
      <c r="D1164" s="0" t="n">
        <f aca="false">INT((ROW()-3)/30)</f>
        <v>38</v>
      </c>
      <c r="E1164" s="0" t="n">
        <f aca="false">2+30*D1164</f>
        <v>1142</v>
      </c>
      <c r="F1164" s="8" t="n">
        <f aca="false">INDEX($F:$F,$E1164)*(2*B1164/INDEX($B:$B,$E1164)-C1164/INDEX($C:$C,$E1164))</f>
        <v>4807.47644854614</v>
      </c>
      <c r="G1164" s="9" t="n">
        <f aca="false">B1164/B1163-1</f>
        <v>-0.0107097037986573</v>
      </c>
      <c r="H1164" s="9" t="n">
        <f aca="false">F1164/F1163-1</f>
        <v>-0.00654125251728743</v>
      </c>
      <c r="I1164" s="9" t="n">
        <f aca="false">LN(B1164/B1163)</f>
        <v>-0.0107674654533733</v>
      </c>
      <c r="J1164" s="9" t="n">
        <f aca="false">LN(F1164/F1163)</f>
        <v>-0.00656274026531652</v>
      </c>
      <c r="K1164" s="9" t="n">
        <f aca="false">F1164/F1157-1</f>
        <v>-0.0150208413226093</v>
      </c>
      <c r="L1164" s="9" t="n">
        <f aca="false">F1164/F1134-1</f>
        <v>0.00791622151344207</v>
      </c>
      <c r="M1164" s="9" t="n">
        <f aca="false">B1164/B1157-1</f>
        <v>-0.0419641748028325</v>
      </c>
      <c r="N1164" s="9" t="n">
        <f aca="false">B1164/B1134-1</f>
        <v>-0.0340884715598797</v>
      </c>
      <c r="O1164" s="8" t="n">
        <f aca="false">MAX(O1163,F1164)</f>
        <v>5645.35730015574</v>
      </c>
      <c r="P1164" s="9" t="n">
        <f aca="false">F1164/O1164-1</f>
        <v>-0.148419454617422</v>
      </c>
      <c r="Q1164" s="8" t="n">
        <f aca="false">MAX(Q1163,B1164)</f>
        <v>67541.7555081824</v>
      </c>
      <c r="R1164" s="9" t="n">
        <f aca="false">B1164/Q1164-1</f>
        <v>-0.671689782036472</v>
      </c>
      <c r="S1164" s="9" t="n">
        <f aca="false">B1164/INDEX($B:$B,$E1164)-1</f>
        <v>0.0172456377972816</v>
      </c>
      <c r="T1164" s="0" t="n">
        <f aca="false">IF(AND($A1164&gt;=CrashTest!$B$3,$A1164&lt;=CrashTest!$C$3),1,IF(AND($A1164&gt;=CrashTest!$B$4,$A1164&lt;=CrashTest!$C$4),2,IF(AND($A1164&gt;=CrashTest!$B$5,$A1164&lt;=CrashTest!$C$5),3,IF(AND($A1164&gt;=CrashTest!$B$6,$A1164&lt;=CrashTest!$C$6),4,IF(AND($A1164&gt;=CrashTest!$B$7,$A1164&lt;=CrashTest!$C$7),5,0)))))</f>
        <v>0</v>
      </c>
      <c r="U1164" s="8" t="str">
        <f aca="false">IF(T1164=0,"",IF(T1163=T1164,MAX(U1163,B1164),B1164))</f>
        <v/>
      </c>
      <c r="V1164" s="9" t="str">
        <f aca="false">IF(T1164=0,"",B1164/U1164-1)</f>
        <v/>
      </c>
      <c r="W1164" s="8" t="str">
        <f aca="false">IF(T1164=0,"",IF(T1163=T1164,MAX(W1163,F1164),F1164))</f>
        <v/>
      </c>
      <c r="X1164" s="9" t="str">
        <f aca="false">IF(T1164=0,"",F1164/W1164-1)</f>
        <v/>
      </c>
    </row>
    <row r="1165" customFormat="false" ht="15" hidden="false" customHeight="false" outlineLevel="0" collapsed="false">
      <c r="A1165" s="5" t="n">
        <v>44993</v>
      </c>
      <c r="B1165" s="6" t="n">
        <v>21701.3846227352</v>
      </c>
      <c r="C1165" s="7" t="n">
        <v>7679.376235</v>
      </c>
      <c r="D1165" s="0" t="n">
        <f aca="false">INT((ROW()-3)/30)</f>
        <v>38</v>
      </c>
      <c r="E1165" s="0" t="n">
        <f aca="false">2+30*D1165</f>
        <v>1142</v>
      </c>
      <c r="F1165" s="8" t="n">
        <f aca="false">INDEX($F:$F,$E1165)*(2*B1165/INDEX($B:$B,$E1165)-C1165/INDEX($C:$C,$E1165))</f>
        <v>4756.92551137726</v>
      </c>
      <c r="G1165" s="9" t="n">
        <f aca="false">B1165/B1164-1</f>
        <v>-0.02134256380126</v>
      </c>
      <c r="H1165" s="9" t="n">
        <f aca="false">F1165/F1164-1</f>
        <v>-0.0105150670439944</v>
      </c>
      <c r="I1165" s="9" t="n">
        <f aca="false">LN(B1165/B1164)</f>
        <v>-0.0215736096373559</v>
      </c>
      <c r="J1165" s="9" t="n">
        <f aca="false">LN(F1165/F1164)</f>
        <v>-0.0105707409821725</v>
      </c>
      <c r="K1165" s="9" t="n">
        <f aca="false">F1165/F1158-1</f>
        <v>-0.0301375717493336</v>
      </c>
      <c r="L1165" s="9" t="n">
        <f aca="false">F1165/F1135-1</f>
        <v>0.00122194969939438</v>
      </c>
      <c r="M1165" s="9" t="n">
        <f aca="false">B1165/B1158-1</f>
        <v>-0.0808649373260166</v>
      </c>
      <c r="N1165" s="9" t="n">
        <f aca="false">B1165/B1135-1</f>
        <v>-0.0458902106304565</v>
      </c>
      <c r="O1165" s="8" t="n">
        <f aca="false">MAX(O1164,F1165)</f>
        <v>5645.35730015574</v>
      </c>
      <c r="P1165" s="9" t="n">
        <f aca="false">F1165/O1165-1</f>
        <v>-0.157373881145481</v>
      </c>
      <c r="Q1165" s="8" t="n">
        <f aca="false">MAX(Q1164,B1165)</f>
        <v>67541.7555081824</v>
      </c>
      <c r="R1165" s="9" t="n">
        <f aca="false">B1165/Q1165-1</f>
        <v>-0.678696763809964</v>
      </c>
      <c r="S1165" s="9" t="n">
        <f aca="false">B1165/INDEX($B:$B,$E1165)-1</f>
        <v>-0.00446499212896023</v>
      </c>
      <c r="T1165" s="0" t="n">
        <f aca="false">IF(AND($A1165&gt;=CrashTest!$B$3,$A1165&lt;=CrashTest!$C$3),1,IF(AND($A1165&gt;=CrashTest!$B$4,$A1165&lt;=CrashTest!$C$4),2,IF(AND($A1165&gt;=CrashTest!$B$5,$A1165&lt;=CrashTest!$C$5),3,IF(AND($A1165&gt;=CrashTest!$B$6,$A1165&lt;=CrashTest!$C$6),4,IF(AND($A1165&gt;=CrashTest!$B$7,$A1165&lt;=CrashTest!$C$7),5,0)))))</f>
        <v>0</v>
      </c>
      <c r="U1165" s="8" t="str">
        <f aca="false">IF(T1165=0,"",IF(T1164=T1165,MAX(U1164,B1165),B1165))</f>
        <v/>
      </c>
      <c r="V1165" s="9" t="str">
        <f aca="false">IF(T1165=0,"",B1165/U1165-1)</f>
        <v/>
      </c>
      <c r="W1165" s="8" t="str">
        <f aca="false">IF(T1165=0,"",IF(T1164=T1165,MAX(W1164,F1165),F1165))</f>
        <v/>
      </c>
      <c r="X1165" s="9" t="str">
        <f aca="false">IF(T1165=0,"",F1165/W1165-1)</f>
        <v/>
      </c>
    </row>
    <row r="1166" customFormat="false" ht="15" hidden="false" customHeight="false" outlineLevel="0" collapsed="false">
      <c r="A1166" s="5" t="n">
        <v>44994</v>
      </c>
      <c r="B1166" s="6" t="n">
        <v>20349.8141732905</v>
      </c>
      <c r="C1166" s="7" t="n">
        <v>6940.301554</v>
      </c>
      <c r="D1166" s="0" t="n">
        <f aca="false">INT((ROW()-3)/30)</f>
        <v>38</v>
      </c>
      <c r="E1166" s="0" t="n">
        <f aca="false">2+30*D1166</f>
        <v>1142</v>
      </c>
      <c r="F1166" s="8" t="n">
        <f aca="false">INDEX($F:$F,$E1166)*(2*B1166/INDEX($B:$B,$E1166)-C1166/INDEX($C:$C,$E1166))</f>
        <v>4621.51325835376</v>
      </c>
      <c r="G1166" s="9" t="n">
        <f aca="false">B1166/B1165-1</f>
        <v>-0.0622803785537603</v>
      </c>
      <c r="H1166" s="9" t="n">
        <f aca="false">F1166/F1165-1</f>
        <v>-0.0284663387517068</v>
      </c>
      <c r="I1166" s="9" t="n">
        <f aca="false">LN(B1166/B1165)</f>
        <v>-0.0643042856968451</v>
      </c>
      <c r="J1166" s="9" t="n">
        <f aca="false">LN(F1166/F1165)</f>
        <v>-0.0288793620275895</v>
      </c>
      <c r="K1166" s="9" t="n">
        <f aca="false">F1166/F1159-1</f>
        <v>-0.0598551233833445</v>
      </c>
      <c r="L1166" s="9" t="n">
        <f aca="false">F1166/F1136-1</f>
        <v>-0.036579473593635</v>
      </c>
      <c r="M1166" s="9" t="n">
        <f aca="false">B1166/B1159-1</f>
        <v>-0.132944521545013</v>
      </c>
      <c r="N1166" s="9" t="n">
        <f aca="false">B1166/B1136-1</f>
        <v>-0.125351211440898</v>
      </c>
      <c r="O1166" s="8" t="n">
        <f aca="false">MAX(O1165,F1166)</f>
        <v>5645.35730015574</v>
      </c>
      <c r="P1166" s="9" t="n">
        <f aca="false">F1166/O1166-1</f>
        <v>-0.18136036168583</v>
      </c>
      <c r="Q1166" s="8" t="n">
        <f aca="false">MAX(Q1165,B1166)</f>
        <v>67541.7555081824</v>
      </c>
      <c r="R1166" s="9" t="n">
        <f aca="false">B1166/Q1166-1</f>
        <v>-0.698707650990428</v>
      </c>
      <c r="S1166" s="9" t="n">
        <f aca="false">B1166/INDEX($B:$B,$E1166)-1</f>
        <v>-0.0664672892826894</v>
      </c>
      <c r="T1166" s="0" t="n">
        <f aca="false">IF(AND($A1166&gt;=CrashTest!$B$3,$A1166&lt;=CrashTest!$C$3),1,IF(AND($A1166&gt;=CrashTest!$B$4,$A1166&lt;=CrashTest!$C$4),2,IF(AND($A1166&gt;=CrashTest!$B$5,$A1166&lt;=CrashTest!$C$5),3,IF(AND($A1166&gt;=CrashTest!$B$6,$A1166&lt;=CrashTest!$C$6),4,IF(AND($A1166&gt;=CrashTest!$B$7,$A1166&lt;=CrashTest!$C$7),5,0)))))</f>
        <v>0</v>
      </c>
      <c r="U1166" s="8" t="str">
        <f aca="false">IF(T1166=0,"",IF(T1165=T1166,MAX(U1165,B1166),B1166))</f>
        <v/>
      </c>
      <c r="V1166" s="9" t="str">
        <f aca="false">IF(T1166=0,"",B1166/U1166-1)</f>
        <v/>
      </c>
      <c r="W1166" s="8" t="str">
        <f aca="false">IF(T1166=0,"",IF(T1165=T1166,MAX(W1165,F1166),F1166))</f>
        <v/>
      </c>
      <c r="X1166" s="9" t="str">
        <f aca="false">IF(T1166=0,"",F1166/W1166-1)</f>
        <v/>
      </c>
    </row>
    <row r="1167" customFormat="false" ht="15" hidden="false" customHeight="false" outlineLevel="0" collapsed="false">
      <c r="A1167" s="5" t="n">
        <v>44995</v>
      </c>
      <c r="B1167" s="6" t="n">
        <v>20240.406694623</v>
      </c>
      <c r="C1167" s="7" t="n">
        <v>6887.402325</v>
      </c>
      <c r="D1167" s="0" t="n">
        <f aca="false">INT((ROW()-3)/30)</f>
        <v>38</v>
      </c>
      <c r="E1167" s="0" t="n">
        <f aca="false">2+30*D1167</f>
        <v>1142</v>
      </c>
      <c r="F1167" s="8" t="n">
        <f aca="false">INDEX($F:$F,$E1167)*(2*B1167/INDEX($B:$B,$E1167)-C1167/INDEX($C:$C,$E1167))</f>
        <v>4606.27913632831</v>
      </c>
      <c r="G1167" s="9" t="n">
        <f aca="false">B1167/B1166-1</f>
        <v>-0.0053763379722207</v>
      </c>
      <c r="H1167" s="9" t="n">
        <f aca="false">F1167/F1166-1</f>
        <v>-0.00329634930678024</v>
      </c>
      <c r="I1167" s="9" t="n">
        <f aca="false">LN(B1167/B1166)</f>
        <v>-0.00539084248802807</v>
      </c>
      <c r="J1167" s="9" t="n">
        <f aca="false">LN(F1167/F1166)</f>
        <v>-0.00330179423503942</v>
      </c>
      <c r="K1167" s="9" t="n">
        <f aca="false">F1167/F1160-1</f>
        <v>-0.0423404137693532</v>
      </c>
      <c r="L1167" s="9" t="n">
        <f aca="false">F1167/F1137-1</f>
        <v>-0.0361138614047166</v>
      </c>
      <c r="M1167" s="9" t="n">
        <f aca="false">B1167/B1160-1</f>
        <v>-0.0943928615499335</v>
      </c>
      <c r="N1167" s="9" t="n">
        <f aca="false">B1167/B1137-1</f>
        <v>-0.117587524802369</v>
      </c>
      <c r="O1167" s="8" t="n">
        <f aca="false">MAX(O1166,F1167)</f>
        <v>5645.35730015574</v>
      </c>
      <c r="P1167" s="9" t="n">
        <f aca="false">F1167/O1167-1</f>
        <v>-0.18405888389009</v>
      </c>
      <c r="Q1167" s="8" t="n">
        <f aca="false">MAX(Q1166,B1167)</f>
        <v>67541.7555081824</v>
      </c>
      <c r="R1167" s="9" t="n">
        <f aca="false">B1167/Q1167-1</f>
        <v>-0.700327500487147</v>
      </c>
      <c r="S1167" s="9" t="n">
        <f aca="false">B1167/INDEX($B:$B,$E1167)-1</f>
        <v>-0.0714862766436291</v>
      </c>
      <c r="T1167" s="0" t="n">
        <f aca="false">IF(AND($A1167&gt;=CrashTest!$B$3,$A1167&lt;=CrashTest!$C$3),1,IF(AND($A1167&gt;=CrashTest!$B$4,$A1167&lt;=CrashTest!$C$4),2,IF(AND($A1167&gt;=CrashTest!$B$5,$A1167&lt;=CrashTest!$C$5),3,IF(AND($A1167&gt;=CrashTest!$B$6,$A1167&lt;=CrashTest!$C$6),4,IF(AND($A1167&gt;=CrashTest!$B$7,$A1167&lt;=CrashTest!$C$7),5,0)))))</f>
        <v>0</v>
      </c>
      <c r="U1167" s="8" t="str">
        <f aca="false">IF(T1167=0,"",IF(T1166=T1167,MAX(U1166,B1167),B1167))</f>
        <v/>
      </c>
      <c r="V1167" s="9" t="str">
        <f aca="false">IF(T1167=0,"",B1167/U1167-1)</f>
        <v/>
      </c>
      <c r="W1167" s="8" t="str">
        <f aca="false">IF(T1167=0,"",IF(T1166=T1167,MAX(W1166,F1167),F1167))</f>
        <v/>
      </c>
      <c r="X1167" s="9" t="str">
        <f aca="false">IF(T1167=0,"",F1167/W1167-1)</f>
        <v/>
      </c>
    </row>
    <row r="1168" customFormat="false" ht="15" hidden="false" customHeight="false" outlineLevel="0" collapsed="false">
      <c r="A1168" s="5" t="n">
        <v>44996</v>
      </c>
      <c r="B1168" s="6" t="n">
        <v>20585.2343290473</v>
      </c>
      <c r="C1168" s="7" t="n">
        <v>7124.747202</v>
      </c>
      <c r="D1168" s="0" t="n">
        <f aca="false">INT((ROW()-3)/30)</f>
        <v>38</v>
      </c>
      <c r="E1168" s="0" t="n">
        <f aca="false">2+30*D1168</f>
        <v>1142</v>
      </c>
      <c r="F1168" s="8" t="n">
        <f aca="false">INDEX($F:$F,$E1168)*(2*B1168/INDEX($B:$B,$E1168)-C1168/INDEX($C:$C,$E1168))</f>
        <v>4610.73907263522</v>
      </c>
      <c r="G1168" s="9" t="n">
        <f aca="false">B1168/B1167-1</f>
        <v>0.0170365961330166</v>
      </c>
      <c r="H1168" s="9" t="n">
        <f aca="false">F1168/F1167-1</f>
        <v>0.000968229708821378</v>
      </c>
      <c r="I1168" s="9" t="n">
        <f aca="false">LN(B1168/B1167)</f>
        <v>0.0168931008172463</v>
      </c>
      <c r="J1168" s="9" t="n">
        <f aca="false">LN(F1168/F1167)</f>
        <v>0.000967761276779018</v>
      </c>
      <c r="K1168" s="9" t="n">
        <f aca="false">F1168/F1161-1</f>
        <v>-0.0419823081184687</v>
      </c>
      <c r="L1168" s="9" t="n">
        <f aca="false">F1168/F1138-1</f>
        <v>-0.0167216991825402</v>
      </c>
      <c r="M1168" s="9" t="n">
        <f aca="false">B1168/B1161-1</f>
        <v>-0.0783123755324322</v>
      </c>
      <c r="N1168" s="9" t="n">
        <f aca="false">B1168/B1138-1</f>
        <v>-0.0565108338992646</v>
      </c>
      <c r="O1168" s="8" t="n">
        <f aca="false">MAX(O1167,F1168)</f>
        <v>5645.35730015574</v>
      </c>
      <c r="P1168" s="9" t="n">
        <f aca="false">F1168/O1168-1</f>
        <v>-0.183268865460823</v>
      </c>
      <c r="Q1168" s="8" t="n">
        <f aca="false">MAX(Q1167,B1168)</f>
        <v>67541.7555081824</v>
      </c>
      <c r="R1168" s="9" t="n">
        <f aca="false">B1168/Q1168-1</f>
        <v>-0.695222101140775</v>
      </c>
      <c r="S1168" s="9" t="n">
        <f aca="false">B1168/INDEX($B:$B,$E1168)-1</f>
        <v>-0.055667563334843</v>
      </c>
      <c r="T1168" s="0" t="n">
        <f aca="false">IF(AND($A1168&gt;=CrashTest!$B$3,$A1168&lt;=CrashTest!$C$3),1,IF(AND($A1168&gt;=CrashTest!$B$4,$A1168&lt;=CrashTest!$C$4),2,IF(AND($A1168&gt;=CrashTest!$B$5,$A1168&lt;=CrashTest!$C$5),3,IF(AND($A1168&gt;=CrashTest!$B$6,$A1168&lt;=CrashTest!$C$6),4,IF(AND($A1168&gt;=CrashTest!$B$7,$A1168&lt;=CrashTest!$C$7),5,0)))))</f>
        <v>0</v>
      </c>
      <c r="U1168" s="8" t="str">
        <f aca="false">IF(T1168=0,"",IF(T1167=T1168,MAX(U1167,B1168),B1168))</f>
        <v/>
      </c>
      <c r="V1168" s="9" t="str">
        <f aca="false">IF(T1168=0,"",B1168/U1168-1)</f>
        <v/>
      </c>
      <c r="W1168" s="8" t="str">
        <f aca="false">IF(T1168=0,"",IF(T1167=T1168,MAX(W1167,F1168),F1168))</f>
        <v/>
      </c>
      <c r="X1168" s="9" t="str">
        <f aca="false">IF(T1168=0,"",F1168/W1168-1)</f>
        <v/>
      </c>
    </row>
    <row r="1169" customFormat="false" ht="15" hidden="false" customHeight="false" outlineLevel="0" collapsed="false">
      <c r="A1169" s="5" t="n">
        <v>44997</v>
      </c>
      <c r="B1169" s="6" t="n">
        <v>22065.9800359439</v>
      </c>
      <c r="C1169" s="7" t="n">
        <v>7927.953929</v>
      </c>
      <c r="D1169" s="0" t="n">
        <f aca="false">INT((ROW()-3)/30)</f>
        <v>38</v>
      </c>
      <c r="E1169" s="0" t="n">
        <f aca="false">2+30*D1169</f>
        <v>1142</v>
      </c>
      <c r="F1169" s="8" t="n">
        <f aca="false">INDEX($F:$F,$E1169)*(2*B1169/INDEX($B:$B,$E1169)-C1169/INDEX($C:$C,$E1169))</f>
        <v>4763.10490285354</v>
      </c>
      <c r="G1169" s="9" t="n">
        <f aca="false">B1169/B1168-1</f>
        <v>0.071932419287895</v>
      </c>
      <c r="H1169" s="9" t="n">
        <f aca="false">F1169/F1168-1</f>
        <v>0.0330458583359461</v>
      </c>
      <c r="I1169" s="9" t="n">
        <f aca="false">LN(B1169/B1168)</f>
        <v>0.069463018952345</v>
      </c>
      <c r="J1169" s="9" t="n">
        <f aca="false">LN(F1169/F1168)</f>
        <v>0.0325115825073694</v>
      </c>
      <c r="K1169" s="9" t="n">
        <f aca="false">F1169/F1162-1</f>
        <v>-0.013291152377516</v>
      </c>
      <c r="L1169" s="9" t="n">
        <f aca="false">F1169/F1139-1</f>
        <v>0.0204885110011159</v>
      </c>
      <c r="M1169" s="9" t="n">
        <f aca="false">B1169/B1162-1</f>
        <v>-0.0157823367140187</v>
      </c>
      <c r="N1169" s="9" t="n">
        <f aca="false">B1169/B1139-1</f>
        <v>0.0206013679773847</v>
      </c>
      <c r="O1169" s="8" t="n">
        <f aca="false">MAX(O1168,F1169)</f>
        <v>5645.35730015574</v>
      </c>
      <c r="P1169" s="9" t="n">
        <f aca="false">F1169/O1169-1</f>
        <v>-0.156279284090285</v>
      </c>
      <c r="Q1169" s="8" t="n">
        <f aca="false">MAX(Q1168,B1169)</f>
        <v>67541.7555081824</v>
      </c>
      <c r="R1169" s="9" t="n">
        <f aca="false">B1169/Q1169-1</f>
        <v>-0.67329868953035</v>
      </c>
      <c r="S1169" s="9" t="n">
        <f aca="false">B1169/INDEX($B:$B,$E1169)-1</f>
        <v>0.0122605534465146</v>
      </c>
      <c r="T1169" s="0" t="n">
        <f aca="false">IF(AND($A1169&gt;=CrashTest!$B$3,$A1169&lt;=CrashTest!$C$3),1,IF(AND($A1169&gt;=CrashTest!$B$4,$A1169&lt;=CrashTest!$C$4),2,IF(AND($A1169&gt;=CrashTest!$B$5,$A1169&lt;=CrashTest!$C$5),3,IF(AND($A1169&gt;=CrashTest!$B$6,$A1169&lt;=CrashTest!$C$6),4,IF(AND($A1169&gt;=CrashTest!$B$7,$A1169&lt;=CrashTest!$C$7),5,0)))))</f>
        <v>0</v>
      </c>
      <c r="U1169" s="8" t="str">
        <f aca="false">IF(T1169=0,"",IF(T1168=T1169,MAX(U1168,B1169),B1169))</f>
        <v/>
      </c>
      <c r="V1169" s="9" t="str">
        <f aca="false">IF(T1169=0,"",B1169/U1169-1)</f>
        <v/>
      </c>
      <c r="W1169" s="8" t="str">
        <f aca="false">IF(T1169=0,"",IF(T1168=T1169,MAX(W1168,F1169),F1169))</f>
        <v/>
      </c>
      <c r="X1169" s="9" t="str">
        <f aca="false">IF(T1169=0,"",F1169/W1169-1)</f>
        <v/>
      </c>
    </row>
    <row r="1170" customFormat="false" ht="15" hidden="false" customHeight="false" outlineLevel="0" collapsed="false">
      <c r="A1170" s="5" t="n">
        <v>44998</v>
      </c>
      <c r="B1170" s="6" t="n">
        <v>24154.4290946815</v>
      </c>
      <c r="C1170" s="7" t="n">
        <v>9052.705401</v>
      </c>
      <c r="D1170" s="0" t="n">
        <f aca="false">INT((ROW()-3)/30)</f>
        <v>38</v>
      </c>
      <c r="E1170" s="0" t="n">
        <f aca="false">2+30*D1170</f>
        <v>1142</v>
      </c>
      <c r="F1170" s="8" t="n">
        <f aca="false">INDEX($F:$F,$E1170)*(2*B1170/INDEX($B:$B,$E1170)-C1170/INDEX($C:$C,$E1170))</f>
        <v>4982.99437327909</v>
      </c>
      <c r="G1170" s="9" t="n">
        <f aca="false">B1170/B1169-1</f>
        <v>0.0946456516019532</v>
      </c>
      <c r="H1170" s="9" t="n">
        <f aca="false">F1170/F1169-1</f>
        <v>0.0461651538041545</v>
      </c>
      <c r="I1170" s="9" t="n">
        <f aca="false">LN(B1170/B1169)</f>
        <v>0.0904307050538294</v>
      </c>
      <c r="J1170" s="9" t="n">
        <f aca="false">LN(F1170/F1169)</f>
        <v>0.0451312440054381</v>
      </c>
      <c r="K1170" s="9" t="n">
        <f aca="false">F1170/F1163-1</f>
        <v>0.0297292980578889</v>
      </c>
      <c r="L1170" s="9" t="n">
        <f aca="false">F1170/F1140-1</f>
        <v>0.0549620650592224</v>
      </c>
      <c r="M1170" s="9" t="n">
        <f aca="false">B1170/B1163-1</f>
        <v>0.0776153833172657</v>
      </c>
      <c r="N1170" s="9" t="n">
        <f aca="false">B1170/B1140-1</f>
        <v>0.104714421983359</v>
      </c>
      <c r="O1170" s="8" t="n">
        <f aca="false">MAX(O1169,F1170)</f>
        <v>5645.35730015574</v>
      </c>
      <c r="P1170" s="9" t="n">
        <f aca="false">F1170/O1170-1</f>
        <v>-0.117328787472562</v>
      </c>
      <c r="Q1170" s="8" t="n">
        <f aca="false">MAX(Q1169,B1170)</f>
        <v>67541.7555081824</v>
      </c>
      <c r="R1170" s="9" t="n">
        <f aca="false">B1170/Q1170-1</f>
        <v>-0.642377831121738</v>
      </c>
      <c r="S1170" s="9" t="n">
        <f aca="false">B1170/INDEX($B:$B,$E1170)-1</f>
        <v>0.108066613118414</v>
      </c>
      <c r="T1170" s="0" t="n">
        <f aca="false">IF(AND($A1170&gt;=CrashTest!$B$3,$A1170&lt;=CrashTest!$C$3),1,IF(AND($A1170&gt;=CrashTest!$B$4,$A1170&lt;=CrashTest!$C$4),2,IF(AND($A1170&gt;=CrashTest!$B$5,$A1170&lt;=CrashTest!$C$5),3,IF(AND($A1170&gt;=CrashTest!$B$6,$A1170&lt;=CrashTest!$C$6),4,IF(AND($A1170&gt;=CrashTest!$B$7,$A1170&lt;=CrashTest!$C$7),5,0)))))</f>
        <v>0</v>
      </c>
      <c r="U1170" s="8" t="str">
        <f aca="false">IF(T1170=0,"",IF(T1169=T1170,MAX(U1169,B1170),B1170))</f>
        <v/>
      </c>
      <c r="V1170" s="9" t="str">
        <f aca="false">IF(T1170=0,"",B1170/U1170-1)</f>
        <v/>
      </c>
      <c r="W1170" s="8" t="str">
        <f aca="false">IF(T1170=0,"",IF(T1169=T1170,MAX(W1169,F1170),F1170))</f>
        <v/>
      </c>
      <c r="X1170" s="9" t="str">
        <f aca="false">IF(T1170=0,"",F1170/W1170-1)</f>
        <v/>
      </c>
    </row>
    <row r="1171" customFormat="false" ht="15" hidden="false" customHeight="false" outlineLevel="0" collapsed="false">
      <c r="A1171" s="5" t="n">
        <v>44999</v>
      </c>
      <c r="B1171" s="6" t="n">
        <v>24769.0175691409</v>
      </c>
      <c r="C1171" s="7" t="n">
        <v>9401.88273</v>
      </c>
      <c r="D1171" s="0" t="n">
        <f aca="false">INT((ROW()-3)/30)</f>
        <v>38</v>
      </c>
      <c r="E1171" s="0" t="n">
        <f aca="false">2+30*D1171</f>
        <v>1142</v>
      </c>
      <c r="F1171" s="8" t="n">
        <f aca="false">INDEX($F:$F,$E1171)*(2*B1171/INDEX($B:$B,$E1171)-C1171/INDEX($C:$C,$E1171))</f>
        <v>5036.48726040956</v>
      </c>
      <c r="G1171" s="9" t="n">
        <f aca="false">B1171/B1170-1</f>
        <v>0.0254441316766507</v>
      </c>
      <c r="H1171" s="9" t="n">
        <f aca="false">F1171/F1170-1</f>
        <v>0.0107350888087134</v>
      </c>
      <c r="I1171" s="9" t="n">
        <f aca="false">LN(B1171/B1170)</f>
        <v>0.0251258179401152</v>
      </c>
      <c r="J1171" s="9" t="n">
        <f aca="false">LN(F1171/F1170)</f>
        <v>0.0106778768290948</v>
      </c>
      <c r="K1171" s="9" t="n">
        <f aca="false">F1171/F1164-1</f>
        <v>0.0476363876795853</v>
      </c>
      <c r="L1171" s="9" t="n">
        <f aca="false">F1171/F1141-1</f>
        <v>0.067726516381093</v>
      </c>
      <c r="M1171" s="9" t="n">
        <f aca="false">B1171/B1164-1</f>
        <v>0.116997078886009</v>
      </c>
      <c r="N1171" s="9" t="n">
        <f aca="false">B1171/B1141-1</f>
        <v>0.1376474986871</v>
      </c>
      <c r="O1171" s="8" t="n">
        <f aca="false">MAX(O1170,F1171)</f>
        <v>5645.35730015574</v>
      </c>
      <c r="P1171" s="9" t="n">
        <f aca="false">F1171/O1171-1</f>
        <v>-0.107853233617185</v>
      </c>
      <c r="Q1171" s="8" t="n">
        <f aca="false">MAX(Q1170,B1171)</f>
        <v>67541.7555081824</v>
      </c>
      <c r="R1171" s="9" t="n">
        <f aca="false">B1171/Q1171-1</f>
        <v>-0.63327844556631</v>
      </c>
      <c r="S1171" s="9" t="n">
        <f aca="false">B1171/INDEX($B:$B,$E1171)-1</f>
        <v>0.136260405929099</v>
      </c>
      <c r="T1171" s="0" t="n">
        <f aca="false">IF(AND($A1171&gt;=CrashTest!$B$3,$A1171&lt;=CrashTest!$C$3),1,IF(AND($A1171&gt;=CrashTest!$B$4,$A1171&lt;=CrashTest!$C$4),2,IF(AND($A1171&gt;=CrashTest!$B$5,$A1171&lt;=CrashTest!$C$5),3,IF(AND($A1171&gt;=CrashTest!$B$6,$A1171&lt;=CrashTest!$C$6),4,IF(AND($A1171&gt;=CrashTest!$B$7,$A1171&lt;=CrashTest!$C$7),5,0)))))</f>
        <v>0</v>
      </c>
      <c r="U1171" s="8" t="str">
        <f aca="false">IF(T1171=0,"",IF(T1170=T1171,MAX(U1170,B1171),B1171))</f>
        <v/>
      </c>
      <c r="V1171" s="9" t="str">
        <f aca="false">IF(T1171=0,"",B1171/U1171-1)</f>
        <v/>
      </c>
      <c r="W1171" s="8" t="str">
        <f aca="false">IF(T1171=0,"",IF(T1170=T1171,MAX(W1170,F1171),F1171))</f>
        <v/>
      </c>
      <c r="X1171" s="9" t="str">
        <f aca="false">IF(T1171=0,"",F1171/W1171-1)</f>
        <v/>
      </c>
    </row>
    <row r="1172" customFormat="false" ht="15" hidden="false" customHeight="false" outlineLevel="0" collapsed="false">
      <c r="A1172" s="5" t="n">
        <v>45000</v>
      </c>
      <c r="B1172" s="6" t="n">
        <v>24409.8017518995</v>
      </c>
      <c r="C1172" s="7" t="n">
        <v>9175.970411</v>
      </c>
      <c r="D1172" s="0" t="n">
        <f aca="false">INT((ROW()-3)/30)</f>
        <v>38</v>
      </c>
      <c r="E1172" s="0" t="n">
        <f aca="false">2+30*D1172</f>
        <v>1142</v>
      </c>
      <c r="F1172" s="8" t="n">
        <f aca="false">INDEX($F:$F,$E1172)*(2*B1172/INDEX($B:$B,$E1172)-C1172/INDEX($C:$C,$E1172))</f>
        <v>5018.68209525596</v>
      </c>
      <c r="G1172" s="9" t="n">
        <f aca="false">B1172/B1171-1</f>
        <v>-0.0145026267690542</v>
      </c>
      <c r="H1172" s="9" t="n">
        <f aca="false">F1172/F1171-1</f>
        <v>-0.00353523482399409</v>
      </c>
      <c r="I1172" s="9" t="n">
        <f aca="false">LN(B1172/B1171)</f>
        <v>-0.014608817810524</v>
      </c>
      <c r="J1172" s="9" t="n">
        <f aca="false">LN(F1172/F1171)</f>
        <v>-0.0035414985334376</v>
      </c>
      <c r="K1172" s="9" t="n">
        <f aca="false">F1172/F1165-1</f>
        <v>0.0550264205846098</v>
      </c>
      <c r="L1172" s="9" t="n">
        <f aca="false">F1172/F1142-1</f>
        <v>0.0525950550401986</v>
      </c>
      <c r="M1172" s="9" t="n">
        <f aca="false">B1172/B1165-1</f>
        <v>0.124803885846383</v>
      </c>
      <c r="N1172" s="9" t="n">
        <f aca="false">B1172/B1142-1</f>
        <v>0.119781645349455</v>
      </c>
      <c r="O1172" s="8" t="n">
        <f aca="false">MAX(O1171,F1172)</f>
        <v>5645.35730015574</v>
      </c>
      <c r="P1172" s="9" t="n">
        <f aca="false">F1172/O1172-1</f>
        <v>-0.111007181933815</v>
      </c>
      <c r="Q1172" s="8" t="n">
        <f aca="false">MAX(Q1171,B1172)</f>
        <v>67541.7555081824</v>
      </c>
      <c r="R1172" s="9" t="n">
        <f aca="false">B1172/Q1172-1</f>
        <v>-0.638596871398429</v>
      </c>
      <c r="S1172" s="9" t="n">
        <f aca="false">B1172/INDEX($B:$B,$E1172)-1</f>
        <v>0.119781645349455</v>
      </c>
      <c r="T1172" s="0" t="n">
        <f aca="false">IF(AND($A1172&gt;=CrashTest!$B$3,$A1172&lt;=CrashTest!$C$3),1,IF(AND($A1172&gt;=CrashTest!$B$4,$A1172&lt;=CrashTest!$C$4),2,IF(AND($A1172&gt;=CrashTest!$B$5,$A1172&lt;=CrashTest!$C$5),3,IF(AND($A1172&gt;=CrashTest!$B$6,$A1172&lt;=CrashTest!$C$6),4,IF(AND($A1172&gt;=CrashTest!$B$7,$A1172&lt;=CrashTest!$C$7),5,0)))))</f>
        <v>0</v>
      </c>
      <c r="U1172" s="8" t="str">
        <f aca="false">IF(T1172=0,"",IF(T1171=T1172,MAX(U1171,B1172),B1172))</f>
        <v/>
      </c>
      <c r="V1172" s="9" t="str">
        <f aca="false">IF(T1172=0,"",B1172/U1172-1)</f>
        <v/>
      </c>
      <c r="W1172" s="8" t="str">
        <f aca="false">IF(T1172=0,"",IF(T1171=T1172,MAX(W1171,F1172),F1172))</f>
        <v/>
      </c>
      <c r="X1172" s="9" t="str">
        <f aca="false">IF(T1172=0,"",F1172/W1172-1)</f>
        <v/>
      </c>
    </row>
    <row r="1173" customFormat="false" ht="15" hidden="false" customHeight="false" outlineLevel="0" collapsed="false">
      <c r="A1173" s="5" t="n">
        <v>45001</v>
      </c>
      <c r="B1173" s="6" t="n">
        <v>25043.2388468732</v>
      </c>
      <c r="C1173" s="7" t="n">
        <v>9630.116076</v>
      </c>
      <c r="D1173" s="0" t="n">
        <f aca="false">INT((ROW()-3)/30)</f>
        <v>39</v>
      </c>
      <c r="E1173" s="0" t="n">
        <f aca="false">2+30*D1173</f>
        <v>1172</v>
      </c>
      <c r="F1173" s="8" t="n">
        <f aca="false">INDEX($F:$F,$E1173)*(2*B1173/INDEX($B:$B,$E1173)-C1173/INDEX($C:$C,$E1173))</f>
        <v>5030.76353880038</v>
      </c>
      <c r="G1173" s="9" t="n">
        <f aca="false">B1173/B1172-1</f>
        <v>0.0259501122299941</v>
      </c>
      <c r="H1173" s="9" t="n">
        <f aca="false">F1173/F1172-1</f>
        <v>0.00240729404953499</v>
      </c>
      <c r="I1173" s="9" t="n">
        <f aca="false">LN(B1173/B1172)</f>
        <v>0.0256191220089037</v>
      </c>
      <c r="J1173" s="9" t="n">
        <f aca="false">LN(F1173/F1172)</f>
        <v>0.00240440115897651</v>
      </c>
      <c r="K1173" s="9" t="n">
        <f aca="false">F1173/F1166-1</f>
        <v>0.0885533065834812</v>
      </c>
      <c r="L1173" s="9" t="n">
        <f aca="false">F1173/F1143-1</f>
        <v>0.0489984467674824</v>
      </c>
      <c r="M1173" s="9" t="n">
        <f aca="false">B1173/B1166-1</f>
        <v>0.230637225166553</v>
      </c>
      <c r="N1173" s="9" t="n">
        <f aca="false">B1173/B1143-1</f>
        <v>0.126935969716842</v>
      </c>
      <c r="O1173" s="8" t="n">
        <f aca="false">MAX(O1172,F1173)</f>
        <v>5645.35730015574</v>
      </c>
      <c r="P1173" s="9" t="n">
        <f aca="false">F1173/O1173-1</f>
        <v>-0.108867114812805</v>
      </c>
      <c r="Q1173" s="8" t="n">
        <f aca="false">MAX(Q1172,B1173)</f>
        <v>67541.7555081824</v>
      </c>
      <c r="R1173" s="9" t="n">
        <f aca="false">B1173/Q1173-1</f>
        <v>-0.629218419650947</v>
      </c>
      <c r="S1173" s="9" t="n">
        <f aca="false">B1173/INDEX($B:$B,$E1173)-1</f>
        <v>0.0259501122299941</v>
      </c>
      <c r="T1173" s="0" t="n">
        <f aca="false">IF(AND($A1173&gt;=CrashTest!$B$3,$A1173&lt;=CrashTest!$C$3),1,IF(AND($A1173&gt;=CrashTest!$B$4,$A1173&lt;=CrashTest!$C$4),2,IF(AND($A1173&gt;=CrashTest!$B$5,$A1173&lt;=CrashTest!$C$5),3,IF(AND($A1173&gt;=CrashTest!$B$6,$A1173&lt;=CrashTest!$C$6),4,IF(AND($A1173&gt;=CrashTest!$B$7,$A1173&lt;=CrashTest!$C$7),5,0)))))</f>
        <v>0</v>
      </c>
      <c r="U1173" s="8" t="str">
        <f aca="false">IF(T1173=0,"",IF(T1172=T1173,MAX(U1172,B1173),B1173))</f>
        <v/>
      </c>
      <c r="V1173" s="9" t="str">
        <f aca="false">IF(T1173=0,"",B1173/U1173-1)</f>
        <v/>
      </c>
      <c r="W1173" s="8" t="str">
        <f aca="false">IF(T1173=0,"",IF(T1172=T1173,MAX(W1172,F1173),F1173))</f>
        <v/>
      </c>
      <c r="X1173" s="9" t="str">
        <f aca="false">IF(T1173=0,"",F1173/W1173-1)</f>
        <v/>
      </c>
    </row>
    <row r="1174" customFormat="false" ht="15" hidden="false" customHeight="false" outlineLevel="0" collapsed="false">
      <c r="A1174" s="5" t="n">
        <v>45002</v>
      </c>
      <c r="B1174" s="6" t="n">
        <v>27450.6282933957</v>
      </c>
      <c r="C1174" s="7" t="n">
        <v>11277.00851</v>
      </c>
      <c r="D1174" s="0" t="n">
        <f aca="false">INT((ROW()-3)/30)</f>
        <v>39</v>
      </c>
      <c r="E1174" s="0" t="n">
        <f aca="false">2+30*D1174</f>
        <v>1172</v>
      </c>
      <c r="F1174" s="8" t="n">
        <f aca="false">INDEX($F:$F,$E1174)*(2*B1174/INDEX($B:$B,$E1174)-C1174/INDEX($C:$C,$E1174))</f>
        <v>5119.94018542972</v>
      </c>
      <c r="G1174" s="9" t="n">
        <f aca="false">B1174/B1173-1</f>
        <v>0.0961293170281399</v>
      </c>
      <c r="H1174" s="9" t="n">
        <f aca="false">F1174/F1173-1</f>
        <v>0.0177262647988834</v>
      </c>
      <c r="I1174" s="9" t="n">
        <f aca="false">LN(B1174/B1173)</f>
        <v>0.0917851715547312</v>
      </c>
      <c r="J1174" s="9" t="n">
        <f aca="false">LN(F1174/F1173)</f>
        <v>0.0175709868800588</v>
      </c>
      <c r="K1174" s="9" t="n">
        <f aca="false">F1174/F1167-1</f>
        <v>0.111513226597652</v>
      </c>
      <c r="L1174" s="9" t="n">
        <f aca="false">F1174/F1144-1</f>
        <v>0.0515930762518777</v>
      </c>
      <c r="M1174" s="9" t="n">
        <f aca="false">B1174/B1167-1</f>
        <v>0.356229087071069</v>
      </c>
      <c r="N1174" s="9" t="n">
        <f aca="false">B1174/B1144-1</f>
        <v>0.129441078237652</v>
      </c>
      <c r="O1174" s="8" t="n">
        <f aca="false">MAX(O1173,F1174)</f>
        <v>5645.35730015574</v>
      </c>
      <c r="P1174" s="9" t="n">
        <f aca="false">F1174/O1174-1</f>
        <v>-0.093070657318984</v>
      </c>
      <c r="Q1174" s="8" t="n">
        <f aca="false">MAX(Q1173,B1174)</f>
        <v>67541.7555081824</v>
      </c>
      <c r="R1174" s="9" t="n">
        <f aca="false">B1174/Q1174-1</f>
        <v>-0.593575439565379</v>
      </c>
      <c r="S1174" s="9" t="n">
        <f aca="false">B1174/INDEX($B:$B,$E1174)-1</f>
        <v>0.124573995823607</v>
      </c>
      <c r="T1174" s="0" t="n">
        <f aca="false">IF(AND($A1174&gt;=CrashTest!$B$3,$A1174&lt;=CrashTest!$C$3),1,IF(AND($A1174&gt;=CrashTest!$B$4,$A1174&lt;=CrashTest!$C$4),2,IF(AND($A1174&gt;=CrashTest!$B$5,$A1174&lt;=CrashTest!$C$5),3,IF(AND($A1174&gt;=CrashTest!$B$6,$A1174&lt;=CrashTest!$C$6),4,IF(AND($A1174&gt;=CrashTest!$B$7,$A1174&lt;=CrashTest!$C$7),5,0)))))</f>
        <v>0</v>
      </c>
      <c r="U1174" s="8" t="str">
        <f aca="false">IF(T1174=0,"",IF(T1173=T1174,MAX(U1173,B1174),B1174))</f>
        <v/>
      </c>
      <c r="V1174" s="9" t="str">
        <f aca="false">IF(T1174=0,"",B1174/U1174-1)</f>
        <v/>
      </c>
      <c r="W1174" s="8" t="str">
        <f aca="false">IF(T1174=0,"",IF(T1173=T1174,MAX(W1173,F1174),F1174))</f>
        <v/>
      </c>
      <c r="X1174" s="9" t="str">
        <f aca="false">IF(T1174=0,"",F1174/W1174-1)</f>
        <v/>
      </c>
    </row>
    <row r="1175" customFormat="false" ht="15" hidden="false" customHeight="false" outlineLevel="0" collapsed="false">
      <c r="A1175" s="5" t="n">
        <v>45003</v>
      </c>
      <c r="B1175" s="6" t="n">
        <v>26985.7359915254</v>
      </c>
      <c r="C1175" s="7" t="n">
        <v>10932.6851</v>
      </c>
      <c r="D1175" s="0" t="n">
        <f aca="false">INT((ROW()-3)/30)</f>
        <v>39</v>
      </c>
      <c r="E1175" s="0" t="n">
        <f aca="false">2+30*D1175</f>
        <v>1172</v>
      </c>
      <c r="F1175" s="8" t="n">
        <f aca="false">INDEX($F:$F,$E1175)*(2*B1175/INDEX($B:$B,$E1175)-C1175/INDEX($C:$C,$E1175))</f>
        <v>5117.098824723</v>
      </c>
      <c r="G1175" s="9" t="n">
        <f aca="false">B1175/B1174-1</f>
        <v>-0.0169355796487234</v>
      </c>
      <c r="H1175" s="9" t="n">
        <f aca="false">F1175/F1174-1</f>
        <v>-0.0005549597463681</v>
      </c>
      <c r="I1175" s="9" t="n">
        <f aca="false">LN(B1175/B1174)</f>
        <v>-0.0170806265455574</v>
      </c>
      <c r="J1175" s="9" t="n">
        <f aca="false">LN(F1175/F1174)</f>
        <v>-0.000555113793524095</v>
      </c>
      <c r="K1175" s="9" t="n">
        <f aca="false">F1175/F1168-1</f>
        <v>0.109821819042639</v>
      </c>
      <c r="L1175" s="9" t="n">
        <f aca="false">F1175/F1145-1</f>
        <v>0.0368184149739022</v>
      </c>
      <c r="M1175" s="9" t="n">
        <f aca="false">B1175/B1168-1</f>
        <v>0.31092683037601</v>
      </c>
      <c r="N1175" s="9" t="n">
        <f aca="false">B1175/B1145-1</f>
        <v>0.136602891240222</v>
      </c>
      <c r="O1175" s="8" t="n">
        <f aca="false">MAX(O1174,F1175)</f>
        <v>5645.35730015574</v>
      </c>
      <c r="P1175" s="9" t="n">
        <f aca="false">F1175/O1175-1</f>
        <v>-0.093573966596972</v>
      </c>
      <c r="Q1175" s="8" t="n">
        <f aca="false">MAX(Q1174,B1175)</f>
        <v>67541.7555081824</v>
      </c>
      <c r="R1175" s="9" t="n">
        <f aca="false">B1175/Q1175-1</f>
        <v>-0.600458475079817</v>
      </c>
      <c r="S1175" s="9" t="n">
        <f aca="false">B1175/INDEX($B:$B,$E1175)-1</f>
        <v>0.105528683346453</v>
      </c>
      <c r="T1175" s="0" t="n">
        <f aca="false">IF(AND($A1175&gt;=CrashTest!$B$3,$A1175&lt;=CrashTest!$C$3),1,IF(AND($A1175&gt;=CrashTest!$B$4,$A1175&lt;=CrashTest!$C$4),2,IF(AND($A1175&gt;=CrashTest!$B$5,$A1175&lt;=CrashTest!$C$5),3,IF(AND($A1175&gt;=CrashTest!$B$6,$A1175&lt;=CrashTest!$C$6),4,IF(AND($A1175&gt;=CrashTest!$B$7,$A1175&lt;=CrashTest!$C$7),5,0)))))</f>
        <v>0</v>
      </c>
      <c r="U1175" s="8" t="str">
        <f aca="false">IF(T1175=0,"",IF(T1174=T1175,MAX(U1174,B1175),B1175))</f>
        <v/>
      </c>
      <c r="V1175" s="9" t="str">
        <f aca="false">IF(T1175=0,"",B1175/U1175-1)</f>
        <v/>
      </c>
      <c r="W1175" s="8" t="str">
        <f aca="false">IF(T1175=0,"",IF(T1174=T1175,MAX(W1174,F1175),F1175))</f>
        <v/>
      </c>
      <c r="X1175" s="9" t="str">
        <f aca="false">IF(T1175=0,"",F1175/W1175-1)</f>
        <v/>
      </c>
    </row>
    <row r="1176" customFormat="false" ht="15" hidden="false" customHeight="false" outlineLevel="0" collapsed="false">
      <c r="A1176" s="5" t="n">
        <v>45004</v>
      </c>
      <c r="B1176" s="6" t="n">
        <v>28185.2043319696</v>
      </c>
      <c r="C1176" s="7" t="n">
        <v>11659.79458</v>
      </c>
      <c r="D1176" s="0" t="n">
        <f aca="false">INT((ROW()-3)/30)</f>
        <v>39</v>
      </c>
      <c r="E1176" s="0" t="n">
        <f aca="false">2+30*D1176</f>
        <v>1172</v>
      </c>
      <c r="F1176" s="8" t="n">
        <f aca="false">INDEX($F:$F,$E1176)*(2*B1176/INDEX($B:$B,$E1176)-C1176/INDEX($C:$C,$E1176))</f>
        <v>5212.63942189217</v>
      </c>
      <c r="G1176" s="9" t="n">
        <f aca="false">B1176/B1175-1</f>
        <v>0.0444482352017703</v>
      </c>
      <c r="H1176" s="9" t="n">
        <f aca="false">F1176/F1175-1</f>
        <v>0.0186708524579533</v>
      </c>
      <c r="I1176" s="9" t="n">
        <f aca="false">LN(B1176/B1175)</f>
        <v>0.0434887413816559</v>
      </c>
      <c r="J1176" s="9" t="n">
        <f aca="false">LN(F1176/F1175)</f>
        <v>0.018498691716027</v>
      </c>
      <c r="K1176" s="9" t="n">
        <f aca="false">F1176/F1169-1</f>
        <v>0.0943784628319471</v>
      </c>
      <c r="L1176" s="9" t="n">
        <f aca="false">F1176/F1146-1</f>
        <v>0.0632655419160517</v>
      </c>
      <c r="M1176" s="9" t="n">
        <f aca="false">B1176/B1169-1</f>
        <v>0.277314865963711</v>
      </c>
      <c r="N1176" s="9" t="n">
        <f aca="false">B1176/B1146-1</f>
        <v>0.145398461005136</v>
      </c>
      <c r="O1176" s="8" t="n">
        <f aca="false">MAX(O1175,F1176)</f>
        <v>5645.35730015574</v>
      </c>
      <c r="P1176" s="9" t="n">
        <f aca="false">F1176/O1176-1</f>
        <v>-0.0766502198632563</v>
      </c>
      <c r="Q1176" s="8" t="n">
        <f aca="false">MAX(Q1175,B1176)</f>
        <v>67541.7555081824</v>
      </c>
      <c r="R1176" s="9" t="n">
        <f aca="false">B1176/Q1176-1</f>
        <v>-0.58269955940729</v>
      </c>
      <c r="S1176" s="9" t="n">
        <f aca="false">B1176/INDEX($B:$B,$E1176)-1</f>
        <v>0.15466748228614</v>
      </c>
      <c r="T1176" s="0" t="n">
        <f aca="false">IF(AND($A1176&gt;=CrashTest!$B$3,$A1176&lt;=CrashTest!$C$3),1,IF(AND($A1176&gt;=CrashTest!$B$4,$A1176&lt;=CrashTest!$C$4),2,IF(AND($A1176&gt;=CrashTest!$B$5,$A1176&lt;=CrashTest!$C$5),3,IF(AND($A1176&gt;=CrashTest!$B$6,$A1176&lt;=CrashTest!$C$6),4,IF(AND($A1176&gt;=CrashTest!$B$7,$A1176&lt;=CrashTest!$C$7),5,0)))))</f>
        <v>0</v>
      </c>
      <c r="U1176" s="8" t="str">
        <f aca="false">IF(T1176=0,"",IF(T1175=T1176,MAX(U1175,B1176),B1176))</f>
        <v/>
      </c>
      <c r="V1176" s="9" t="str">
        <f aca="false">IF(T1176=0,"",B1176/U1176-1)</f>
        <v/>
      </c>
      <c r="W1176" s="8" t="str">
        <f aca="false">IF(T1176=0,"",IF(T1175=T1176,MAX(W1175,F1176),F1176))</f>
        <v/>
      </c>
      <c r="X1176" s="9" t="str">
        <f aca="false">IF(T1176=0,"",F1176/W1176-1)</f>
        <v/>
      </c>
    </row>
    <row r="1177" customFormat="false" ht="15" hidden="false" customHeight="false" outlineLevel="0" collapsed="false">
      <c r="A1177" s="5" t="n">
        <v>45005</v>
      </c>
      <c r="B1177" s="6" t="n">
        <v>27834.3361090006</v>
      </c>
      <c r="C1177" s="7" t="n">
        <v>11491.61083</v>
      </c>
      <c r="D1177" s="0" t="n">
        <f aca="false">INT((ROW()-3)/30)</f>
        <v>39</v>
      </c>
      <c r="E1177" s="0" t="n">
        <f aca="false">2+30*D1177</f>
        <v>1172</v>
      </c>
      <c r="F1177" s="8" t="n">
        <f aca="false">INDEX($F:$F,$E1177)*(2*B1177/INDEX($B:$B,$E1177)-C1177/INDEX($C:$C,$E1177))</f>
        <v>5160.34763228154</v>
      </c>
      <c r="G1177" s="9" t="n">
        <f aca="false">B1177/B1176-1</f>
        <v>-0.0124486669969257</v>
      </c>
      <c r="H1177" s="9" t="n">
        <f aca="false">F1177/F1176-1</f>
        <v>-0.01003172968209</v>
      </c>
      <c r="I1177" s="9" t="n">
        <f aca="false">LN(B1177/B1176)</f>
        <v>-0.0125268007699951</v>
      </c>
      <c r="J1177" s="9" t="n">
        <f aca="false">LN(F1177/F1176)</f>
        <v>-0.0100823865510488</v>
      </c>
      <c r="K1177" s="9" t="n">
        <f aca="false">F1177/F1170-1</f>
        <v>0.0355917036458009</v>
      </c>
      <c r="L1177" s="9" t="n">
        <f aca="false">F1177/F1147-1</f>
        <v>0.0515082270258487</v>
      </c>
      <c r="M1177" s="9" t="n">
        <f aca="false">B1177/B1170-1</f>
        <v>0.152349161302652</v>
      </c>
      <c r="N1177" s="9" t="n">
        <f aca="false">B1177/B1147-1</f>
        <v>0.129799526794485</v>
      </c>
      <c r="O1177" s="8" t="n">
        <f aca="false">MAX(O1176,F1177)</f>
        <v>5645.35730015574</v>
      </c>
      <c r="P1177" s="9" t="n">
        <f aca="false">F1177/O1177-1</f>
        <v>-0.0859130152596054</v>
      </c>
      <c r="Q1177" s="8" t="n">
        <f aca="false">MAX(Q1176,B1177)</f>
        <v>67541.7555081824</v>
      </c>
      <c r="R1177" s="9" t="n">
        <f aca="false">B1177/Q1177-1</f>
        <v>-0.587894393629899</v>
      </c>
      <c r="S1177" s="9" t="n">
        <f aca="false">B1177/INDEX($B:$B,$E1177)-1</f>
        <v>0.140293411306981</v>
      </c>
      <c r="T1177" s="0" t="n">
        <f aca="false">IF(AND($A1177&gt;=CrashTest!$B$3,$A1177&lt;=CrashTest!$C$3),1,IF(AND($A1177&gt;=CrashTest!$B$4,$A1177&lt;=CrashTest!$C$4),2,IF(AND($A1177&gt;=CrashTest!$B$5,$A1177&lt;=CrashTest!$C$5),3,IF(AND($A1177&gt;=CrashTest!$B$6,$A1177&lt;=CrashTest!$C$6),4,IF(AND($A1177&gt;=CrashTest!$B$7,$A1177&lt;=CrashTest!$C$7),5,0)))))</f>
        <v>0</v>
      </c>
      <c r="U1177" s="8" t="str">
        <f aca="false">IF(T1177=0,"",IF(T1176=T1177,MAX(U1176,B1177),B1177))</f>
        <v/>
      </c>
      <c r="V1177" s="9" t="str">
        <f aca="false">IF(T1177=0,"",B1177/U1177-1)</f>
        <v/>
      </c>
      <c r="W1177" s="8" t="str">
        <f aca="false">IF(T1177=0,"",IF(T1176=T1177,MAX(W1176,F1177),F1177))</f>
        <v/>
      </c>
      <c r="X1177" s="9" t="str">
        <f aca="false">IF(T1177=0,"",F1177/W1177-1)</f>
        <v/>
      </c>
    </row>
    <row r="1178" customFormat="false" ht="15" hidden="false" customHeight="false" outlineLevel="0" collapsed="false">
      <c r="A1178" s="5" t="n">
        <v>45006</v>
      </c>
      <c r="B1178" s="6" t="n">
        <v>28172.7950558153</v>
      </c>
      <c r="C1178" s="7" t="n">
        <v>11733.1565</v>
      </c>
      <c r="D1178" s="0" t="n">
        <f aca="false">INT((ROW()-3)/30)</f>
        <v>39</v>
      </c>
      <c r="E1178" s="0" t="n">
        <f aca="false">2+30*D1178</f>
        <v>1172</v>
      </c>
      <c r="F1178" s="8" t="n">
        <f aca="false">INDEX($F:$F,$E1178)*(2*B1178/INDEX($B:$B,$E1178)-C1178/INDEX($C:$C,$E1178))</f>
        <v>5167.41231688293</v>
      </c>
      <c r="G1178" s="9" t="n">
        <f aca="false">B1178/B1177-1</f>
        <v>0.0121597635916042</v>
      </c>
      <c r="H1178" s="9" t="n">
        <f aca="false">F1178/F1177-1</f>
        <v>0.00136903269020094</v>
      </c>
      <c r="I1178" s="9" t="n">
        <f aca="false">LN(B1178/B1177)</f>
        <v>0.0120864275669133</v>
      </c>
      <c r="J1178" s="9" t="n">
        <f aca="false">LN(F1178/F1177)</f>
        <v>0.00136809641937369</v>
      </c>
      <c r="K1178" s="9" t="n">
        <f aca="false">F1178/F1171-1</f>
        <v>0.0259953117528029</v>
      </c>
      <c r="L1178" s="9" t="n">
        <f aca="false">F1178/F1148-1</f>
        <v>0.0480208108730418</v>
      </c>
      <c r="M1178" s="9" t="n">
        <f aca="false">B1178/B1171-1</f>
        <v>0.137420770814709</v>
      </c>
      <c r="N1178" s="9" t="n">
        <f aca="false">B1178/B1148-1</f>
        <v>0.156186881364621</v>
      </c>
      <c r="O1178" s="8" t="n">
        <f aca="false">MAX(O1177,F1178)</f>
        <v>5645.35730015574</v>
      </c>
      <c r="P1178" s="9" t="n">
        <f aca="false">F1178/O1178-1</f>
        <v>-0.0846616002958086</v>
      </c>
      <c r="Q1178" s="8" t="n">
        <f aca="false">MAX(Q1177,B1178)</f>
        <v>67541.7555081824</v>
      </c>
      <c r="R1178" s="9" t="n">
        <f aca="false">B1178/Q1178-1</f>
        <v>-0.582883286881664</v>
      </c>
      <c r="S1178" s="9" t="n">
        <f aca="false">B1178/INDEX($B:$B,$E1178)-1</f>
        <v>0.154159109613538</v>
      </c>
      <c r="T1178" s="0" t="n">
        <f aca="false">IF(AND($A1178&gt;=CrashTest!$B$3,$A1178&lt;=CrashTest!$C$3),1,IF(AND($A1178&gt;=CrashTest!$B$4,$A1178&lt;=CrashTest!$C$4),2,IF(AND($A1178&gt;=CrashTest!$B$5,$A1178&lt;=CrashTest!$C$5),3,IF(AND($A1178&gt;=CrashTest!$B$6,$A1178&lt;=CrashTest!$C$6),4,IF(AND($A1178&gt;=CrashTest!$B$7,$A1178&lt;=CrashTest!$C$7),5,0)))))</f>
        <v>0</v>
      </c>
      <c r="U1178" s="8" t="str">
        <f aca="false">IF(T1178=0,"",IF(T1177=T1178,MAX(U1177,B1178),B1178))</f>
        <v/>
      </c>
      <c r="V1178" s="9" t="str">
        <f aca="false">IF(T1178=0,"",B1178/U1178-1)</f>
        <v/>
      </c>
      <c r="W1178" s="8" t="str">
        <f aca="false">IF(T1178=0,"",IF(T1177=T1178,MAX(W1177,F1178),F1178))</f>
        <v/>
      </c>
      <c r="X1178" s="9" t="str">
        <f aca="false">IF(T1178=0,"",F1178/W1178-1)</f>
        <v/>
      </c>
    </row>
    <row r="1179" customFormat="false" ht="15" hidden="false" customHeight="false" outlineLevel="0" collapsed="false">
      <c r="A1179" s="5" t="n">
        <v>45007</v>
      </c>
      <c r="B1179" s="6" t="n">
        <v>27341.5571297487</v>
      </c>
      <c r="C1179" s="7" t="n">
        <v>11178.58524</v>
      </c>
      <c r="D1179" s="0" t="n">
        <f aca="false">INT((ROW()-3)/30)</f>
        <v>39</v>
      </c>
      <c r="E1179" s="0" t="n">
        <f aca="false">2+30*D1179</f>
        <v>1172</v>
      </c>
      <c r="F1179" s="8" t="n">
        <f aca="false">INDEX($F:$F,$E1179)*(2*B1179/INDEX($B:$B,$E1179)-C1179/INDEX($C:$C,$E1179))</f>
        <v>5128.92125780397</v>
      </c>
      <c r="G1179" s="9" t="n">
        <f aca="false">B1179/B1178-1</f>
        <v>-0.0295049860839072</v>
      </c>
      <c r="H1179" s="9" t="n">
        <f aca="false">F1179/F1178-1</f>
        <v>-0.00744880739499043</v>
      </c>
      <c r="I1179" s="9" t="n">
        <f aca="false">LN(B1179/B1178)</f>
        <v>-0.0299490140306873</v>
      </c>
      <c r="J1179" s="9" t="n">
        <f aca="false">LN(F1179/F1178)</f>
        <v>-0.00747668830007446</v>
      </c>
      <c r="K1179" s="9" t="n">
        <f aca="false">F1179/F1172-1</f>
        <v>0.0219657592283467</v>
      </c>
      <c r="L1179" s="9" t="n">
        <f aca="false">F1179/F1149-1</f>
        <v>0.0448026367751555</v>
      </c>
      <c r="M1179" s="9" t="n">
        <f aca="false">B1179/B1172-1</f>
        <v>0.120105661145776</v>
      </c>
      <c r="N1179" s="9" t="n">
        <f aca="false">B1179/B1149-1</f>
        <v>0.102578038344615</v>
      </c>
      <c r="O1179" s="8" t="n">
        <f aca="false">MAX(O1178,F1179)</f>
        <v>5645.35730015574</v>
      </c>
      <c r="P1179" s="9" t="n">
        <f aca="false">F1179/O1179-1</f>
        <v>-0.0914797797364439</v>
      </c>
      <c r="Q1179" s="8" t="n">
        <f aca="false">MAX(Q1178,B1179)</f>
        <v>67541.7555081824</v>
      </c>
      <c r="R1179" s="9" t="n">
        <f aca="false">B1179/Q1179-1</f>
        <v>-0.595190309697586</v>
      </c>
      <c r="S1179" s="9" t="n">
        <f aca="false">B1179/INDEX($B:$B,$E1179)-1</f>
        <v>0.120105661145776</v>
      </c>
      <c r="T1179" s="0" t="n">
        <f aca="false">IF(AND($A1179&gt;=CrashTest!$B$3,$A1179&lt;=CrashTest!$C$3),1,IF(AND($A1179&gt;=CrashTest!$B$4,$A1179&lt;=CrashTest!$C$4),2,IF(AND($A1179&gt;=CrashTest!$B$5,$A1179&lt;=CrashTest!$C$5),3,IF(AND($A1179&gt;=CrashTest!$B$6,$A1179&lt;=CrashTest!$C$6),4,IF(AND($A1179&gt;=CrashTest!$B$7,$A1179&lt;=CrashTest!$C$7),5,0)))))</f>
        <v>0</v>
      </c>
      <c r="U1179" s="8" t="str">
        <f aca="false">IF(T1179=0,"",IF(T1178=T1179,MAX(U1178,B1179),B1179))</f>
        <v/>
      </c>
      <c r="V1179" s="9" t="str">
        <f aca="false">IF(T1179=0,"",B1179/U1179-1)</f>
        <v/>
      </c>
      <c r="W1179" s="8" t="str">
        <f aca="false">IF(T1179=0,"",IF(T1178=T1179,MAX(W1178,F1179),F1179))</f>
        <v/>
      </c>
      <c r="X1179" s="9" t="str">
        <f aca="false">IF(T1179=0,"",F1179/W1179-1)</f>
        <v/>
      </c>
    </row>
    <row r="1180" customFormat="false" ht="15" hidden="false" customHeight="false" outlineLevel="0" collapsed="false">
      <c r="A1180" s="5" t="n">
        <v>45008</v>
      </c>
      <c r="B1180" s="6" t="n">
        <v>28387.8897495617</v>
      </c>
      <c r="C1180" s="7" t="n">
        <v>11864.99706</v>
      </c>
      <c r="D1180" s="0" t="n">
        <f aca="false">INT((ROW()-3)/30)</f>
        <v>39</v>
      </c>
      <c r="E1180" s="0" t="n">
        <f aca="false">2+30*D1180</f>
        <v>1172</v>
      </c>
      <c r="F1180" s="8" t="n">
        <f aca="false">INDEX($F:$F,$E1180)*(2*B1180/INDEX($B:$B,$E1180)-C1180/INDEX($C:$C,$E1180))</f>
        <v>5183.7511851315</v>
      </c>
      <c r="G1180" s="9" t="n">
        <f aca="false">B1180/B1179-1</f>
        <v>0.0382689476991984</v>
      </c>
      <c r="H1180" s="9" t="n">
        <f aca="false">F1180/F1179-1</f>
        <v>0.0106903429730181</v>
      </c>
      <c r="I1180" s="9" t="n">
        <f aca="false">LN(B1180/B1179)</f>
        <v>0.0375548530122858</v>
      </c>
      <c r="J1180" s="9" t="n">
        <f aca="false">LN(F1180/F1179)</f>
        <v>0.0106336052621113</v>
      </c>
      <c r="K1180" s="9" t="n">
        <f aca="false">F1180/F1173-1</f>
        <v>0.030410422821741</v>
      </c>
      <c r="L1180" s="9" t="n">
        <f aca="false">F1180/F1150-1</f>
        <v>0.0599651932630771</v>
      </c>
      <c r="M1180" s="9" t="n">
        <f aca="false">B1180/B1173-1</f>
        <v>0.133555045461147</v>
      </c>
      <c r="N1180" s="9" t="n">
        <f aca="false">B1180/B1150-1</f>
        <v>0.163419537943648</v>
      </c>
      <c r="O1180" s="8" t="n">
        <f aca="false">MAX(O1179,F1180)</f>
        <v>5645.35730015574</v>
      </c>
      <c r="P1180" s="9" t="n">
        <f aca="false">F1180/O1180-1</f>
        <v>-0.0817673869839045</v>
      </c>
      <c r="Q1180" s="8" t="n">
        <f aca="false">MAX(Q1179,B1180)</f>
        <v>67541.7555081824</v>
      </c>
      <c r="R1180" s="9" t="n">
        <f aca="false">B1180/Q1180-1</f>
        <v>-0.579698668831274</v>
      </c>
      <c r="S1180" s="9" t="n">
        <f aca="false">B1180/INDEX($B:$B,$E1180)-1</f>
        <v>0.162970926109739</v>
      </c>
      <c r="T1180" s="0" t="n">
        <f aca="false">IF(AND($A1180&gt;=CrashTest!$B$3,$A1180&lt;=CrashTest!$C$3),1,IF(AND($A1180&gt;=CrashTest!$B$4,$A1180&lt;=CrashTest!$C$4),2,IF(AND($A1180&gt;=CrashTest!$B$5,$A1180&lt;=CrashTest!$C$5),3,IF(AND($A1180&gt;=CrashTest!$B$6,$A1180&lt;=CrashTest!$C$6),4,IF(AND($A1180&gt;=CrashTest!$B$7,$A1180&lt;=CrashTest!$C$7),5,0)))))</f>
        <v>0</v>
      </c>
      <c r="U1180" s="8" t="str">
        <f aca="false">IF(T1180=0,"",IF(T1179=T1180,MAX(U1179,B1180),B1180))</f>
        <v/>
      </c>
      <c r="V1180" s="9" t="str">
        <f aca="false">IF(T1180=0,"",B1180/U1180-1)</f>
        <v/>
      </c>
      <c r="W1180" s="8" t="str">
        <f aca="false">IF(T1180=0,"",IF(T1179=T1180,MAX(W1179,F1180),F1180))</f>
        <v/>
      </c>
      <c r="X1180" s="9" t="str">
        <f aca="false">IF(T1180=0,"",F1180/W1180-1)</f>
        <v/>
      </c>
    </row>
    <row r="1181" customFormat="false" ht="15" hidden="false" customHeight="false" outlineLevel="0" collapsed="false">
      <c r="A1181" s="5" t="n">
        <v>45009</v>
      </c>
      <c r="B1181" s="6" t="n">
        <v>27464.1249453536</v>
      </c>
      <c r="C1181" s="7" t="n">
        <v>11254.59996</v>
      </c>
      <c r="D1181" s="0" t="n">
        <f aca="false">INT((ROW()-3)/30)</f>
        <v>39</v>
      </c>
      <c r="E1181" s="0" t="n">
        <f aca="false">2+30*D1181</f>
        <v>1172</v>
      </c>
      <c r="F1181" s="8" t="n">
        <f aca="false">INDEX($F:$F,$E1181)*(2*B1181/INDEX($B:$B,$E1181)-C1181/INDEX($C:$C,$E1181))</f>
        <v>5137.7461141871</v>
      </c>
      <c r="G1181" s="9" t="n">
        <f aca="false">B1181/B1180-1</f>
        <v>-0.0325408056871279</v>
      </c>
      <c r="H1181" s="9" t="n">
        <f aca="false">F1181/F1180-1</f>
        <v>-0.00887486094555423</v>
      </c>
      <c r="I1181" s="9" t="n">
        <f aca="false">LN(B1181/B1180)</f>
        <v>-0.0330820313884545</v>
      </c>
      <c r="J1181" s="9" t="n">
        <f aca="false">LN(F1181/F1180)</f>
        <v>-0.00891447708997917</v>
      </c>
      <c r="K1181" s="9" t="n">
        <f aca="false">F1181/F1174-1</f>
        <v>0.00347776108948539</v>
      </c>
      <c r="L1181" s="9" t="n">
        <f aca="false">F1181/F1151-1</f>
        <v>0.0494359752176197</v>
      </c>
      <c r="M1181" s="9" t="n">
        <f aca="false">B1181/B1174-1</f>
        <v>0.000491670056278704</v>
      </c>
      <c r="N1181" s="9" t="n">
        <f aca="false">B1181/B1151-1</f>
        <v>0.136584241644497</v>
      </c>
      <c r="O1181" s="8" t="n">
        <f aca="false">MAX(O1180,F1181)</f>
        <v>5645.35730015574</v>
      </c>
      <c r="P1181" s="9" t="n">
        <f aca="false">F1181/O1181-1</f>
        <v>-0.0899165737400953</v>
      </c>
      <c r="Q1181" s="8" t="n">
        <f aca="false">MAX(Q1180,B1181)</f>
        <v>67541.7555081824</v>
      </c>
      <c r="R1181" s="9" t="n">
        <f aca="false">B1181/Q1181-1</f>
        <v>-0.593375612778877</v>
      </c>
      <c r="S1181" s="9" t="n">
        <f aca="false">B1181/INDEX($B:$B,$E1181)-1</f>
        <v>0.125126915183423</v>
      </c>
      <c r="T1181" s="0" t="n">
        <f aca="false">IF(AND($A1181&gt;=CrashTest!$B$3,$A1181&lt;=CrashTest!$C$3),1,IF(AND($A1181&gt;=CrashTest!$B$4,$A1181&lt;=CrashTest!$C$4),2,IF(AND($A1181&gt;=CrashTest!$B$5,$A1181&lt;=CrashTest!$C$5),3,IF(AND($A1181&gt;=CrashTest!$B$6,$A1181&lt;=CrashTest!$C$6),4,IF(AND($A1181&gt;=CrashTest!$B$7,$A1181&lt;=CrashTest!$C$7),5,0)))))</f>
        <v>0</v>
      </c>
      <c r="U1181" s="8" t="str">
        <f aca="false">IF(T1181=0,"",IF(T1180=T1181,MAX(U1180,B1181),B1181))</f>
        <v/>
      </c>
      <c r="V1181" s="9" t="str">
        <f aca="false">IF(T1181=0,"",B1181/U1181-1)</f>
        <v/>
      </c>
      <c r="W1181" s="8" t="str">
        <f aca="false">IF(T1181=0,"",IF(T1180=T1181,MAX(W1180,F1181),F1181))</f>
        <v/>
      </c>
      <c r="X1181" s="9" t="str">
        <f aca="false">IF(T1181=0,"",F1181/W1181-1)</f>
        <v/>
      </c>
    </row>
    <row r="1182" customFormat="false" ht="15" hidden="false" customHeight="false" outlineLevel="0" collapsed="false">
      <c r="A1182" s="5" t="n">
        <v>45010</v>
      </c>
      <c r="B1182" s="6" t="n">
        <v>27488.954880187</v>
      </c>
      <c r="C1182" s="7" t="n">
        <v>11231.32672</v>
      </c>
      <c r="D1182" s="0" t="n">
        <f aca="false">INT((ROW()-3)/30)</f>
        <v>39</v>
      </c>
      <c r="E1182" s="0" t="n">
        <f aca="false">2+30*D1182</f>
        <v>1172</v>
      </c>
      <c r="F1182" s="8" t="n">
        <f aca="false">INDEX($F:$F,$E1182)*(2*B1182/INDEX($B:$B,$E1182)-C1182/INDEX($C:$C,$E1182))</f>
        <v>5160.6852451661</v>
      </c>
      <c r="G1182" s="9" t="n">
        <f aca="false">B1182/B1181-1</f>
        <v>0.000904086144481342</v>
      </c>
      <c r="H1182" s="9" t="n">
        <f aca="false">F1182/F1181-1</f>
        <v>0.00446482377080759</v>
      </c>
      <c r="I1182" s="9" t="n">
        <f aca="false">LN(B1182/B1181)</f>
        <v>0.000903677704760944</v>
      </c>
      <c r="J1182" s="9" t="n">
        <f aca="false">LN(F1182/F1181)</f>
        <v>0.00445488601439637</v>
      </c>
      <c r="K1182" s="9" t="n">
        <f aca="false">F1182/F1175-1</f>
        <v>0.00851779923274454</v>
      </c>
      <c r="L1182" s="9" t="n">
        <f aca="false">F1182/F1152-1</f>
        <v>0.0568001053347023</v>
      </c>
      <c r="M1182" s="9" t="n">
        <f aca="false">B1182/B1175-1</f>
        <v>0.0186475880746642</v>
      </c>
      <c r="N1182" s="9" t="n">
        <f aca="false">B1182/B1152-1</f>
        <v>0.149682791680261</v>
      </c>
      <c r="O1182" s="8" t="n">
        <f aca="false">MAX(O1181,F1182)</f>
        <v>5645.35730015574</v>
      </c>
      <c r="P1182" s="9" t="n">
        <f aca="false">F1182/O1182-1</f>
        <v>-0.085853211625112</v>
      </c>
      <c r="Q1182" s="8" t="n">
        <f aca="false">MAX(Q1181,B1182)</f>
        <v>67541.7555081824</v>
      </c>
      <c r="R1182" s="9" t="n">
        <f aca="false">B1182/Q1182-1</f>
        <v>-0.593007989304382</v>
      </c>
      <c r="S1182" s="9" t="n">
        <f aca="false">B1182/INDEX($B:$B,$E1182)-1</f>
        <v>0.126144126838224</v>
      </c>
      <c r="T1182" s="0" t="n">
        <f aca="false">IF(AND($A1182&gt;=CrashTest!$B$3,$A1182&lt;=CrashTest!$C$3),1,IF(AND($A1182&gt;=CrashTest!$B$4,$A1182&lt;=CrashTest!$C$4),2,IF(AND($A1182&gt;=CrashTest!$B$5,$A1182&lt;=CrashTest!$C$5),3,IF(AND($A1182&gt;=CrashTest!$B$6,$A1182&lt;=CrashTest!$C$6),4,IF(AND($A1182&gt;=CrashTest!$B$7,$A1182&lt;=CrashTest!$C$7),5,0)))))</f>
        <v>0</v>
      </c>
      <c r="U1182" s="8" t="str">
        <f aca="false">IF(T1182=0,"",IF(T1181=T1182,MAX(U1181,B1182),B1182))</f>
        <v/>
      </c>
      <c r="V1182" s="9" t="str">
        <f aca="false">IF(T1182=0,"",B1182/U1182-1)</f>
        <v/>
      </c>
      <c r="W1182" s="8" t="str">
        <f aca="false">IF(T1182=0,"",IF(T1181=T1182,MAX(W1181,F1182),F1182))</f>
        <v/>
      </c>
      <c r="X1182" s="9" t="str">
        <f aca="false">IF(T1182=0,"",F1182/W1182-1)</f>
        <v/>
      </c>
    </row>
    <row r="1183" customFormat="false" ht="15" hidden="false" customHeight="false" outlineLevel="0" collapsed="false">
      <c r="A1183" s="5" t="n">
        <v>45011</v>
      </c>
      <c r="B1183" s="6" t="n">
        <v>28049.3916911163</v>
      </c>
      <c r="C1183" s="7" t="n">
        <v>11553.49621</v>
      </c>
      <c r="D1183" s="0" t="n">
        <f aca="false">INT((ROW()-3)/30)</f>
        <v>39</v>
      </c>
      <c r="E1183" s="0" t="n">
        <f aca="false">2+30*D1183</f>
        <v>1172</v>
      </c>
      <c r="F1183" s="8" t="n">
        <f aca="false">INDEX($F:$F,$E1183)*(2*B1183/INDEX($B:$B,$E1183)-C1183/INDEX($C:$C,$E1183))</f>
        <v>5214.93152731477</v>
      </c>
      <c r="G1183" s="9" t="n">
        <f aca="false">B1183/B1182-1</f>
        <v>0.0203877089315332</v>
      </c>
      <c r="H1183" s="9" t="n">
        <f aca="false">F1183/F1182-1</f>
        <v>0.0105114494629344</v>
      </c>
      <c r="I1183" s="9" t="n">
        <f aca="false">LN(B1183/B1182)</f>
        <v>0.0201826618695133</v>
      </c>
      <c r="J1183" s="9" t="n">
        <f aca="false">LN(F1183/F1182)</f>
        <v>0.0104565882901095</v>
      </c>
      <c r="K1183" s="9" t="n">
        <f aca="false">F1183/F1176-1</f>
        <v>0.00043972069370124</v>
      </c>
      <c r="L1183" s="9" t="n">
        <f aca="false">F1183/F1153-1</f>
        <v>0.0745013461900657</v>
      </c>
      <c r="M1183" s="9" t="n">
        <f aca="false">B1183/B1176-1</f>
        <v>-0.00481857925362816</v>
      </c>
      <c r="N1183" s="9" t="n">
        <f aca="false">B1183/B1153-1</f>
        <v>0.210286695506601</v>
      </c>
      <c r="O1183" s="8" t="n">
        <f aca="false">MAX(O1182,F1183)</f>
        <v>5645.35730015574</v>
      </c>
      <c r="P1183" s="9" t="n">
        <f aca="false">F1183/O1183-1</f>
        <v>-0.0762442038574056</v>
      </c>
      <c r="Q1183" s="8" t="n">
        <f aca="false">MAX(Q1182,B1183)</f>
        <v>67541.7555081824</v>
      </c>
      <c r="R1183" s="9" t="n">
        <f aca="false">B1183/Q1183-1</f>
        <v>-0.58471035465286</v>
      </c>
      <c r="S1183" s="9" t="n">
        <f aca="false">B1183/INDEX($B:$B,$E1183)-1</f>
        <v>0.149103625511157</v>
      </c>
      <c r="T1183" s="0" t="n">
        <f aca="false">IF(AND($A1183&gt;=CrashTest!$B$3,$A1183&lt;=CrashTest!$C$3),1,IF(AND($A1183&gt;=CrashTest!$B$4,$A1183&lt;=CrashTest!$C$4),2,IF(AND($A1183&gt;=CrashTest!$B$5,$A1183&lt;=CrashTest!$C$5),3,IF(AND($A1183&gt;=CrashTest!$B$6,$A1183&lt;=CrashTest!$C$6),4,IF(AND($A1183&gt;=CrashTest!$B$7,$A1183&lt;=CrashTest!$C$7),5,0)))))</f>
        <v>0</v>
      </c>
      <c r="U1183" s="8" t="str">
        <f aca="false">IF(T1183=0,"",IF(T1182=T1183,MAX(U1182,B1183),B1183))</f>
        <v/>
      </c>
      <c r="V1183" s="9" t="str">
        <f aca="false">IF(T1183=0,"",B1183/U1183-1)</f>
        <v/>
      </c>
      <c r="W1183" s="8" t="str">
        <f aca="false">IF(T1183=0,"",IF(T1182=T1183,MAX(W1182,F1183),F1183))</f>
        <v/>
      </c>
      <c r="X1183" s="9" t="str">
        <f aca="false">IF(T1183=0,"",F1183/W1183-1)</f>
        <v/>
      </c>
    </row>
    <row r="1184" customFormat="false" ht="15" hidden="false" customHeight="false" outlineLevel="0" collapsed="false">
      <c r="A1184" s="5" t="n">
        <v>45012</v>
      </c>
      <c r="B1184" s="6" t="n">
        <v>27154.9963702513</v>
      </c>
      <c r="C1184" s="7" t="n">
        <v>10965.52273</v>
      </c>
      <c r="D1184" s="0" t="n">
        <f aca="false">INT((ROW()-3)/30)</f>
        <v>39</v>
      </c>
      <c r="E1184" s="0" t="n">
        <f aca="false">2+30*D1184</f>
        <v>1172</v>
      </c>
      <c r="F1184" s="8" t="n">
        <f aca="false">INDEX($F:$F,$E1184)*(2*B1184/INDEX($B:$B,$E1184)-C1184/INDEX($C:$C,$E1184))</f>
        <v>5168.73893442155</v>
      </c>
      <c r="G1184" s="9" t="n">
        <f aca="false">B1184/B1183-1</f>
        <v>-0.0318864426977312</v>
      </c>
      <c r="H1184" s="9" t="n">
        <f aca="false">F1184/F1183-1</f>
        <v>-0.00885775635811803</v>
      </c>
      <c r="I1184" s="9" t="n">
        <f aca="false">LN(B1184/B1183)</f>
        <v>-0.0324058873233138</v>
      </c>
      <c r="J1184" s="9" t="n">
        <f aca="false">LN(F1184/F1183)</f>
        <v>-0.00889721949134648</v>
      </c>
      <c r="K1184" s="9" t="n">
        <f aca="false">F1184/F1177-1</f>
        <v>0.00162611179284156</v>
      </c>
      <c r="L1184" s="9" t="n">
        <f aca="false">F1184/F1154-1</f>
        <v>0.0627733305432243</v>
      </c>
      <c r="M1184" s="9" t="n">
        <f aca="false">B1184/B1177-1</f>
        <v>-0.0244065364479674</v>
      </c>
      <c r="N1184" s="9" t="n">
        <f aca="false">B1184/B1154-1</f>
        <v>0.172504869054305</v>
      </c>
      <c r="O1184" s="8" t="n">
        <f aca="false">MAX(O1183,F1184)</f>
        <v>5645.35730015574</v>
      </c>
      <c r="P1184" s="9" t="n">
        <f aca="false">F1184/O1184-1</f>
        <v>-0.0844266076340361</v>
      </c>
      <c r="Q1184" s="8" t="n">
        <f aca="false">MAX(Q1183,B1184)</f>
        <v>67541.7555081824</v>
      </c>
      <c r="R1184" s="9" t="n">
        <f aca="false">B1184/Q1184-1</f>
        <v>-0.597952464132183</v>
      </c>
      <c r="S1184" s="9" t="n">
        <f aca="false">B1184/INDEX($B:$B,$E1184)-1</f>
        <v>0.11246279860254</v>
      </c>
      <c r="T1184" s="0" t="n">
        <f aca="false">IF(AND($A1184&gt;=CrashTest!$B$3,$A1184&lt;=CrashTest!$C$3),1,IF(AND($A1184&gt;=CrashTest!$B$4,$A1184&lt;=CrashTest!$C$4),2,IF(AND($A1184&gt;=CrashTest!$B$5,$A1184&lt;=CrashTest!$C$5),3,IF(AND($A1184&gt;=CrashTest!$B$6,$A1184&lt;=CrashTest!$C$6),4,IF(AND($A1184&gt;=CrashTest!$B$7,$A1184&lt;=CrashTest!$C$7),5,0)))))</f>
        <v>0</v>
      </c>
      <c r="U1184" s="8" t="str">
        <f aca="false">IF(T1184=0,"",IF(T1183=T1184,MAX(U1183,B1184),B1184))</f>
        <v/>
      </c>
      <c r="V1184" s="9" t="str">
        <f aca="false">IF(T1184=0,"",B1184/U1184-1)</f>
        <v/>
      </c>
      <c r="W1184" s="8" t="str">
        <f aca="false">IF(T1184=0,"",IF(T1183=T1184,MAX(W1183,F1184),F1184))</f>
        <v/>
      </c>
      <c r="X1184" s="9" t="str">
        <f aca="false">IF(T1184=0,"",F1184/W1184-1)</f>
        <v/>
      </c>
    </row>
    <row r="1185" customFormat="false" ht="15" hidden="false" customHeight="false" outlineLevel="0" collapsed="false">
      <c r="A1185" s="5" t="n">
        <v>45013</v>
      </c>
      <c r="B1185" s="6" t="n">
        <v>27283.9634029807</v>
      </c>
      <c r="C1185" s="7" t="n">
        <v>11040.22599</v>
      </c>
      <c r="D1185" s="0" t="n">
        <f aca="false">INT((ROW()-3)/30)</f>
        <v>39</v>
      </c>
      <c r="E1185" s="0" t="n">
        <f aca="false">2+30*D1185</f>
        <v>1172</v>
      </c>
      <c r="F1185" s="8" t="n">
        <f aca="false">INDEX($F:$F,$E1185)*(2*B1185/INDEX($B:$B,$E1185)-C1185/INDEX($C:$C,$E1185))</f>
        <v>5180.91244958891</v>
      </c>
      <c r="G1185" s="9" t="n">
        <f aca="false">B1185/B1184-1</f>
        <v>0.00474929294671833</v>
      </c>
      <c r="H1185" s="9" t="n">
        <f aca="false">F1185/F1184-1</f>
        <v>0.00235521958485574</v>
      </c>
      <c r="I1185" s="9" t="n">
        <f aca="false">LN(B1185/B1184)</f>
        <v>0.00473805063626978</v>
      </c>
      <c r="J1185" s="9" t="n">
        <f aca="false">LN(F1185/F1184)</f>
        <v>0.00235245040237886</v>
      </c>
      <c r="K1185" s="9" t="n">
        <f aca="false">F1185/F1178-1</f>
        <v>0.00261255186892484</v>
      </c>
      <c r="L1185" s="9" t="n">
        <f aca="false">F1185/F1155-1</f>
        <v>0.0596596445358406</v>
      </c>
      <c r="M1185" s="9" t="n">
        <f aca="false">B1185/B1178-1</f>
        <v>-0.0315492889886739</v>
      </c>
      <c r="N1185" s="9" t="n">
        <f aca="false">B1185/B1155-1</f>
        <v>0.158943660191632</v>
      </c>
      <c r="O1185" s="8" t="n">
        <f aca="false">MAX(O1184,F1185)</f>
        <v>5645.35730015574</v>
      </c>
      <c r="P1185" s="9" t="n">
        <f aca="false">F1185/O1185-1</f>
        <v>-0.0822702312489628</v>
      </c>
      <c r="Q1185" s="8" t="n">
        <f aca="false">MAX(Q1184,B1185)</f>
        <v>67541.7555081824</v>
      </c>
      <c r="R1185" s="9" t="n">
        <f aca="false">B1185/Q1185-1</f>
        <v>-0.59604302260584</v>
      </c>
      <c r="S1185" s="9" t="n">
        <f aca="false">B1185/INDEX($B:$B,$E1185)-1</f>
        <v>0.11774621032543</v>
      </c>
      <c r="T1185" s="0" t="n">
        <f aca="false">IF(AND($A1185&gt;=CrashTest!$B$3,$A1185&lt;=CrashTest!$C$3),1,IF(AND($A1185&gt;=CrashTest!$B$4,$A1185&lt;=CrashTest!$C$4),2,IF(AND($A1185&gt;=CrashTest!$B$5,$A1185&lt;=CrashTest!$C$5),3,IF(AND($A1185&gt;=CrashTest!$B$6,$A1185&lt;=CrashTest!$C$6),4,IF(AND($A1185&gt;=CrashTest!$B$7,$A1185&lt;=CrashTest!$C$7),5,0)))))</f>
        <v>0</v>
      </c>
      <c r="U1185" s="8" t="str">
        <f aca="false">IF(T1185=0,"",IF(T1184=T1185,MAX(U1184,B1185),B1185))</f>
        <v/>
      </c>
      <c r="V1185" s="9" t="str">
        <f aca="false">IF(T1185=0,"",B1185/U1185-1)</f>
        <v/>
      </c>
      <c r="W1185" s="8" t="str">
        <f aca="false">IF(T1185=0,"",IF(T1184=T1185,MAX(W1184,F1185),F1185))</f>
        <v/>
      </c>
      <c r="X1185" s="9" t="str">
        <f aca="false">IF(T1185=0,"",F1185/W1185-1)</f>
        <v/>
      </c>
    </row>
    <row r="1186" customFormat="false" ht="15" hidden="false" customHeight="false" outlineLevel="0" collapsed="false">
      <c r="A1186" s="5" t="n">
        <v>45014</v>
      </c>
      <c r="B1186" s="6" t="n">
        <v>28389.2917784921</v>
      </c>
      <c r="C1186" s="7" t="n">
        <v>11762.78314</v>
      </c>
      <c r="D1186" s="0" t="n">
        <f aca="false">INT((ROW()-3)/30)</f>
        <v>39</v>
      </c>
      <c r="E1186" s="0" t="n">
        <f aca="false">2+30*D1186</f>
        <v>1172</v>
      </c>
      <c r="F1186" s="8" t="n">
        <f aca="false">INDEX($F:$F,$E1186)*(2*B1186/INDEX($B:$B,$E1186)-C1186/INDEX($C:$C,$E1186))</f>
        <v>5240.23232591628</v>
      </c>
      <c r="G1186" s="9" t="n">
        <f aca="false">B1186/B1185-1</f>
        <v>0.040512016497964</v>
      </c>
      <c r="H1186" s="9" t="n">
        <f aca="false">F1186/F1185-1</f>
        <v>0.0114496967290141</v>
      </c>
      <c r="I1186" s="9" t="n">
        <f aca="false">LN(B1186/B1185)</f>
        <v>0.0397129155575363</v>
      </c>
      <c r="J1186" s="9" t="n">
        <f aca="false">LN(F1186/F1185)</f>
        <v>0.011384645028676</v>
      </c>
      <c r="K1186" s="9" t="n">
        <f aca="false">F1186/F1179-1</f>
        <v>0.0217026276125685</v>
      </c>
      <c r="L1186" s="9" t="n">
        <f aca="false">F1186/F1156-1</f>
        <v>0.0687395433207811</v>
      </c>
      <c r="M1186" s="9" t="n">
        <f aca="false">B1186/B1179-1</f>
        <v>0.0383202260124178</v>
      </c>
      <c r="N1186" s="9" t="n">
        <f aca="false">B1186/B1156-1</f>
        <v>0.207839643978138</v>
      </c>
      <c r="O1186" s="8" t="n">
        <f aca="false">MAX(O1185,F1186)</f>
        <v>5645.35730015574</v>
      </c>
      <c r="P1186" s="9" t="n">
        <f aca="false">F1186/O1186-1</f>
        <v>-0.0717625037175752</v>
      </c>
      <c r="Q1186" s="8" t="n">
        <f aca="false">MAX(Q1185,B1186)</f>
        <v>67541.7555081824</v>
      </c>
      <c r="R1186" s="9" t="n">
        <f aca="false">B1186/Q1186-1</f>
        <v>-0.57967791087318</v>
      </c>
      <c r="S1186" s="9" t="n">
        <f aca="false">B1186/INDEX($B:$B,$E1186)-1</f>
        <v>0.16302836323867</v>
      </c>
      <c r="T1186" s="0" t="n">
        <f aca="false">IF(AND($A1186&gt;=CrashTest!$B$3,$A1186&lt;=CrashTest!$C$3),1,IF(AND($A1186&gt;=CrashTest!$B$4,$A1186&lt;=CrashTest!$C$4),2,IF(AND($A1186&gt;=CrashTest!$B$5,$A1186&lt;=CrashTest!$C$5),3,IF(AND($A1186&gt;=CrashTest!$B$6,$A1186&lt;=CrashTest!$C$6),4,IF(AND($A1186&gt;=CrashTest!$B$7,$A1186&lt;=CrashTest!$C$7),5,0)))))</f>
        <v>0</v>
      </c>
      <c r="U1186" s="8" t="str">
        <f aca="false">IF(T1186=0,"",IF(T1185=T1186,MAX(U1185,B1186),B1186))</f>
        <v/>
      </c>
      <c r="V1186" s="9" t="str">
        <f aca="false">IF(T1186=0,"",B1186/U1186-1)</f>
        <v/>
      </c>
      <c r="W1186" s="8" t="str">
        <f aca="false">IF(T1186=0,"",IF(T1185=T1186,MAX(W1185,F1186),F1186))</f>
        <v/>
      </c>
      <c r="X1186" s="9" t="str">
        <f aca="false">IF(T1186=0,"",F1186/W1186-1)</f>
        <v/>
      </c>
    </row>
    <row r="1187" customFormat="false" ht="15" hidden="false" customHeight="false" outlineLevel="0" collapsed="false">
      <c r="A1187" s="5" t="n">
        <v>45015</v>
      </c>
      <c r="B1187" s="6" t="n">
        <v>28021.5583009936</v>
      </c>
      <c r="C1187" s="7" t="n">
        <v>11537.2448</v>
      </c>
      <c r="D1187" s="0" t="n">
        <f aca="false">INT((ROW()-3)/30)</f>
        <v>39</v>
      </c>
      <c r="E1187" s="0" t="n">
        <f aca="false">2+30*D1187</f>
        <v>1172</v>
      </c>
      <c r="F1187" s="8" t="n">
        <f aca="false">INDEX($F:$F,$E1187)*(2*B1187/INDEX($B:$B,$E1187)-C1187/INDEX($C:$C,$E1187))</f>
        <v>5212.37488121783</v>
      </c>
      <c r="G1187" s="9" t="n">
        <f aca="false">B1187/B1186-1</f>
        <v>-0.0129532459058065</v>
      </c>
      <c r="H1187" s="9" t="n">
        <f aca="false">F1187/F1186-1</f>
        <v>-0.00531607054150429</v>
      </c>
      <c r="I1187" s="9" t="n">
        <f aca="false">LN(B1187/B1186)</f>
        <v>-0.0130378707676423</v>
      </c>
      <c r="J1187" s="9" t="n">
        <f aca="false">LN(F1187/F1186)</f>
        <v>-0.00533025112348216</v>
      </c>
      <c r="K1187" s="9" t="n">
        <f aca="false">F1187/F1180-1</f>
        <v>0.00552181134164709</v>
      </c>
      <c r="L1187" s="9" t="n">
        <f aca="false">F1187/F1157-1</f>
        <v>0.0679367190172575</v>
      </c>
      <c r="M1187" s="9" t="n">
        <f aca="false">B1187/B1180-1</f>
        <v>-0.0129044973684158</v>
      </c>
      <c r="N1187" s="9" t="n">
        <f aca="false">B1187/B1157-1</f>
        <v>0.210646327199214</v>
      </c>
      <c r="O1187" s="8" t="n">
        <f aca="false">MAX(O1186,F1187)</f>
        <v>5645.35730015574</v>
      </c>
      <c r="P1187" s="9" t="n">
        <f aca="false">F1187/O1187-1</f>
        <v>-0.076697079727082</v>
      </c>
      <c r="Q1187" s="8" t="n">
        <f aca="false">MAX(Q1186,B1187)</f>
        <v>67541.7555081824</v>
      </c>
      <c r="R1187" s="9" t="n">
        <f aca="false">B1187/Q1187-1</f>
        <v>-0.585122446253283</v>
      </c>
      <c r="S1187" s="9" t="n">
        <f aca="false">B1187/INDEX($B:$B,$E1187)-1</f>
        <v>0.147963370854212</v>
      </c>
      <c r="T1187" s="0" t="n">
        <f aca="false">IF(AND($A1187&gt;=CrashTest!$B$3,$A1187&lt;=CrashTest!$C$3),1,IF(AND($A1187&gt;=CrashTest!$B$4,$A1187&lt;=CrashTest!$C$4),2,IF(AND($A1187&gt;=CrashTest!$B$5,$A1187&lt;=CrashTest!$C$5),3,IF(AND($A1187&gt;=CrashTest!$B$6,$A1187&lt;=CrashTest!$C$6),4,IF(AND($A1187&gt;=CrashTest!$B$7,$A1187&lt;=CrashTest!$C$7),5,0)))))</f>
        <v>0</v>
      </c>
      <c r="U1187" s="8" t="str">
        <f aca="false">IF(T1187=0,"",IF(T1186=T1187,MAX(U1186,B1187),B1187))</f>
        <v/>
      </c>
      <c r="V1187" s="9" t="str">
        <f aca="false">IF(T1187=0,"",B1187/U1187-1)</f>
        <v/>
      </c>
      <c r="W1187" s="8" t="str">
        <f aca="false">IF(T1187=0,"",IF(T1186=T1187,MAX(W1186,F1187),F1187))</f>
        <v/>
      </c>
      <c r="X1187" s="9" t="str">
        <f aca="false">IF(T1187=0,"",F1187/W1187-1)</f>
        <v/>
      </c>
    </row>
    <row r="1188" customFormat="false" ht="15" hidden="false" customHeight="false" outlineLevel="0" collapsed="false">
      <c r="A1188" s="5" t="n">
        <v>45016</v>
      </c>
      <c r="B1188" s="6" t="n">
        <v>28514.6813062537</v>
      </c>
      <c r="C1188" s="7" t="n">
        <v>11817.18207</v>
      </c>
      <c r="D1188" s="0" t="n">
        <f aca="false">INT((ROW()-3)/30)</f>
        <v>39</v>
      </c>
      <c r="E1188" s="0" t="n">
        <f aca="false">2+30*D1188</f>
        <v>1172</v>
      </c>
      <c r="F1188" s="8" t="n">
        <f aca="false">INDEX($F:$F,$E1188)*(2*B1188/INDEX($B:$B,$E1188)-C1188/INDEX($C:$C,$E1188))</f>
        <v>5262.03996216855</v>
      </c>
      <c r="G1188" s="9" t="n">
        <f aca="false">B1188/B1187-1</f>
        <v>0.0175979865203504</v>
      </c>
      <c r="H1188" s="9" t="n">
        <f aca="false">F1188/F1187-1</f>
        <v>0.00952830179764685</v>
      </c>
      <c r="I1188" s="9" t="n">
        <f aca="false">LN(B1188/B1187)</f>
        <v>0.0174449349464471</v>
      </c>
      <c r="J1188" s="9" t="n">
        <f aca="false">LN(F1188/F1187)</f>
        <v>0.00948319383853849</v>
      </c>
      <c r="K1188" s="9" t="n">
        <f aca="false">F1188/F1181-1</f>
        <v>0.0241922907864656</v>
      </c>
      <c r="L1188" s="9" t="n">
        <f aca="false">F1188/F1158-1</f>
        <v>0.0728473344925782</v>
      </c>
      <c r="M1188" s="9" t="n">
        <f aca="false">B1188/B1181-1</f>
        <v>0.0382519509720565</v>
      </c>
      <c r="N1188" s="9" t="n">
        <f aca="false">B1188/B1158-1</f>
        <v>0.207703740806233</v>
      </c>
      <c r="O1188" s="8" t="n">
        <f aca="false">MAX(O1187,F1188)</f>
        <v>5645.35730015574</v>
      </c>
      <c r="P1188" s="9" t="n">
        <f aca="false">F1188/O1188-1</f>
        <v>-0.0678995708520729</v>
      </c>
      <c r="Q1188" s="8" t="n">
        <f aca="false">MAX(Q1187,B1188)</f>
        <v>67541.7555081824</v>
      </c>
      <c r="R1188" s="9" t="n">
        <f aca="false">B1188/Q1188-1</f>
        <v>-0.577821436654852</v>
      </c>
      <c r="S1188" s="9" t="n">
        <f aca="false">B1188/INDEX($B:$B,$E1188)-1</f>
        <v>0.168165214780361</v>
      </c>
      <c r="T1188" s="0" t="n">
        <f aca="false">IF(AND($A1188&gt;=CrashTest!$B$3,$A1188&lt;=CrashTest!$C$3),1,IF(AND($A1188&gt;=CrashTest!$B$4,$A1188&lt;=CrashTest!$C$4),2,IF(AND($A1188&gt;=CrashTest!$B$5,$A1188&lt;=CrashTest!$C$5),3,IF(AND($A1188&gt;=CrashTest!$B$6,$A1188&lt;=CrashTest!$C$6),4,IF(AND($A1188&gt;=CrashTest!$B$7,$A1188&lt;=CrashTest!$C$7),5,0)))))</f>
        <v>0</v>
      </c>
      <c r="U1188" s="8" t="str">
        <f aca="false">IF(T1188=0,"",IF(T1187=T1188,MAX(U1187,B1188),B1188))</f>
        <v/>
      </c>
      <c r="V1188" s="9" t="str">
        <f aca="false">IF(T1188=0,"",B1188/U1188-1)</f>
        <v/>
      </c>
      <c r="W1188" s="8" t="str">
        <f aca="false">IF(T1188=0,"",IF(T1187=T1188,MAX(W1187,F1188),F1188))</f>
        <v/>
      </c>
      <c r="X1188" s="9" t="str">
        <f aca="false">IF(T1188=0,"",F1188/W1188-1)</f>
        <v/>
      </c>
    </row>
    <row r="1189" customFormat="false" ht="15" hidden="false" customHeight="false" outlineLevel="0" collapsed="false">
      <c r="A1189" s="5" t="n">
        <v>45017</v>
      </c>
      <c r="B1189" s="6" t="n">
        <v>28494.5638863238</v>
      </c>
      <c r="C1189" s="7" t="n">
        <v>11786.97082</v>
      </c>
      <c r="D1189" s="0" t="n">
        <f aca="false">INT((ROW()-3)/30)</f>
        <v>39</v>
      </c>
      <c r="E1189" s="0" t="n">
        <f aca="false">2+30*D1189</f>
        <v>1172</v>
      </c>
      <c r="F1189" s="8" t="n">
        <f aca="false">INDEX($F:$F,$E1189)*(2*B1189/INDEX($B:$B,$E1189)-C1189/INDEX($C:$C,$E1189))</f>
        <v>5270.29129964589</v>
      </c>
      <c r="G1189" s="9" t="n">
        <f aca="false">B1189/B1188-1</f>
        <v>-0.000705510951142574</v>
      </c>
      <c r="H1189" s="9" t="n">
        <f aca="false">F1189/F1188-1</f>
        <v>0.00156808719368495</v>
      </c>
      <c r="I1189" s="9" t="n">
        <f aca="false">LN(B1189/B1188)</f>
        <v>-0.000705759941110652</v>
      </c>
      <c r="J1189" s="9" t="n">
        <f aca="false">LN(F1189/F1188)</f>
        <v>0.001566859028707</v>
      </c>
      <c r="K1189" s="9" t="n">
        <f aca="false">F1189/F1182-1</f>
        <v>0.0212386629435406</v>
      </c>
      <c r="L1189" s="9" t="n">
        <f aca="false">F1189/F1159-1</f>
        <v>0.0721244507268584</v>
      </c>
      <c r="M1189" s="9" t="n">
        <f aca="false">B1189/B1182-1</f>
        <v>0.0365822931617383</v>
      </c>
      <c r="N1189" s="9" t="n">
        <f aca="false">B1189/B1159-1</f>
        <v>0.214083210462444</v>
      </c>
      <c r="O1189" s="8" t="n">
        <f aca="false">MAX(O1188,F1189)</f>
        <v>5645.35730015574</v>
      </c>
      <c r="P1189" s="9" t="n">
        <f aca="false">F1189/O1189-1</f>
        <v>-0.0664379561058976</v>
      </c>
      <c r="Q1189" s="8" t="n">
        <f aca="false">MAX(Q1188,B1189)</f>
        <v>67541.7555081824</v>
      </c>
      <c r="R1189" s="9" t="n">
        <f aca="false">B1189/Q1189-1</f>
        <v>-0.578119288254629</v>
      </c>
      <c r="S1189" s="9" t="n">
        <f aca="false">B1189/INDEX($B:$B,$E1189)-1</f>
        <v>0.167341061428589</v>
      </c>
      <c r="T1189" s="0" t="n">
        <f aca="false">IF(AND($A1189&gt;=CrashTest!$B$3,$A1189&lt;=CrashTest!$C$3),1,IF(AND($A1189&gt;=CrashTest!$B$4,$A1189&lt;=CrashTest!$C$4),2,IF(AND($A1189&gt;=CrashTest!$B$5,$A1189&lt;=CrashTest!$C$5),3,IF(AND($A1189&gt;=CrashTest!$B$6,$A1189&lt;=CrashTest!$C$6),4,IF(AND($A1189&gt;=CrashTest!$B$7,$A1189&lt;=CrashTest!$C$7),5,0)))))</f>
        <v>0</v>
      </c>
      <c r="U1189" s="8" t="str">
        <f aca="false">IF(T1189=0,"",IF(T1188=T1189,MAX(U1188,B1189),B1189))</f>
        <v/>
      </c>
      <c r="V1189" s="9" t="str">
        <f aca="false">IF(T1189=0,"",B1189/U1189-1)</f>
        <v/>
      </c>
      <c r="W1189" s="8" t="str">
        <f aca="false">IF(T1189=0,"",IF(T1188=T1189,MAX(W1188,F1189),F1189))</f>
        <v/>
      </c>
      <c r="X1189" s="9" t="str">
        <f aca="false">IF(T1189=0,"",F1189/W1189-1)</f>
        <v/>
      </c>
    </row>
    <row r="1190" customFormat="false" ht="15" hidden="false" customHeight="false" outlineLevel="0" collapsed="false">
      <c r="A1190" s="5" t="n">
        <v>45018</v>
      </c>
      <c r="B1190" s="6" t="n">
        <v>28161.9980362361</v>
      </c>
      <c r="C1190" s="7" t="n">
        <v>11569.59697</v>
      </c>
      <c r="D1190" s="0" t="n">
        <f aca="false">INT((ROW()-3)/30)</f>
        <v>39</v>
      </c>
      <c r="E1190" s="0" t="n">
        <f aca="false">2+30*D1190</f>
        <v>1172</v>
      </c>
      <c r="F1190" s="8" t="n">
        <f aca="false">INDEX($F:$F,$E1190)*(2*B1190/INDEX($B:$B,$E1190)-C1190/INDEX($C:$C,$E1190))</f>
        <v>5252.42939516752</v>
      </c>
      <c r="G1190" s="9" t="n">
        <f aca="false">B1190/B1189-1</f>
        <v>-0.0116712033710864</v>
      </c>
      <c r="H1190" s="9" t="n">
        <f aca="false">F1190/F1189-1</f>
        <v>-0.00338916835195968</v>
      </c>
      <c r="I1190" s="9" t="n">
        <f aca="false">LN(B1190/B1189)</f>
        <v>-0.0117398464863792</v>
      </c>
      <c r="J1190" s="9" t="n">
        <f aca="false">LN(F1190/F1189)</f>
        <v>-0.003394924592611</v>
      </c>
      <c r="K1190" s="9" t="n">
        <f aca="false">F1190/F1183-1</f>
        <v>0.00719048134310807</v>
      </c>
      <c r="L1190" s="9" t="n">
        <f aca="false">F1190/F1160-1</f>
        <v>0.0919962104796124</v>
      </c>
      <c r="M1190" s="9" t="n">
        <f aca="false">B1190/B1183-1</f>
        <v>0.00401457351944856</v>
      </c>
      <c r="N1190" s="9" t="n">
        <f aca="false">B1190/B1160-1</f>
        <v>0.260039229419604</v>
      </c>
      <c r="O1190" s="8" t="n">
        <f aca="false">MAX(O1189,F1190)</f>
        <v>5645.35730015574</v>
      </c>
      <c r="P1190" s="9" t="n">
        <f aca="false">F1190/O1190-1</f>
        <v>-0.0696019550396544</v>
      </c>
      <c r="Q1190" s="8" t="n">
        <f aca="false">MAX(Q1189,B1190)</f>
        <v>67541.7555081824</v>
      </c>
      <c r="R1190" s="9" t="n">
        <f aca="false">B1190/Q1190-1</f>
        <v>-0.583043143839748</v>
      </c>
      <c r="S1190" s="9" t="n">
        <f aca="false">B1190/INDEX($B:$B,$E1190)-1</f>
        <v>0.153716786497236</v>
      </c>
      <c r="T1190" s="0" t="n">
        <f aca="false">IF(AND($A1190&gt;=CrashTest!$B$3,$A1190&lt;=CrashTest!$C$3),1,IF(AND($A1190&gt;=CrashTest!$B$4,$A1190&lt;=CrashTest!$C$4),2,IF(AND($A1190&gt;=CrashTest!$B$5,$A1190&lt;=CrashTest!$C$5),3,IF(AND($A1190&gt;=CrashTest!$B$6,$A1190&lt;=CrashTest!$C$6),4,IF(AND($A1190&gt;=CrashTest!$B$7,$A1190&lt;=CrashTest!$C$7),5,0)))))</f>
        <v>0</v>
      </c>
      <c r="U1190" s="8" t="str">
        <f aca="false">IF(T1190=0,"",IF(T1189=T1190,MAX(U1189,B1190),B1190))</f>
        <v/>
      </c>
      <c r="V1190" s="9" t="str">
        <f aca="false">IF(T1190=0,"",B1190/U1190-1)</f>
        <v/>
      </c>
      <c r="W1190" s="8" t="str">
        <f aca="false">IF(T1190=0,"",IF(T1189=T1190,MAX(W1189,F1190),F1190))</f>
        <v/>
      </c>
      <c r="X1190" s="9" t="str">
        <f aca="false">IF(T1190=0,"",F1190/W1190-1)</f>
        <v/>
      </c>
    </row>
    <row r="1191" customFormat="false" ht="15" hidden="false" customHeight="false" outlineLevel="0" collapsed="false">
      <c r="A1191" s="5" t="n">
        <v>45019</v>
      </c>
      <c r="B1191" s="6" t="n">
        <v>27850.9799436002</v>
      </c>
      <c r="C1191" s="7" t="n">
        <v>11314.3881</v>
      </c>
      <c r="D1191" s="0" t="n">
        <f aca="false">INT((ROW()-3)/30)</f>
        <v>39</v>
      </c>
      <c r="E1191" s="0" t="n">
        <f aca="false">2+30*D1191</f>
        <v>1172</v>
      </c>
      <c r="F1191" s="8" t="n">
        <f aca="false">INDEX($F:$F,$E1191)*(2*B1191/INDEX($B:$B,$E1191)-C1191/INDEX($C:$C,$E1191))</f>
        <v>5264.12136630427</v>
      </c>
      <c r="G1191" s="9" t="n">
        <f aca="false">B1191/B1190-1</f>
        <v>-0.0110438929878381</v>
      </c>
      <c r="H1191" s="9" t="n">
        <f aca="false">F1191/F1190-1</f>
        <v>0.00222601205215844</v>
      </c>
      <c r="I1191" s="9" t="n">
        <f aca="false">LN(B1191/B1190)</f>
        <v>-0.0111053295251259</v>
      </c>
      <c r="J1191" s="9" t="n">
        <f aca="false">LN(F1191/F1190)</f>
        <v>0.00222353815792896</v>
      </c>
      <c r="K1191" s="9" t="n">
        <f aca="false">F1191/F1184-1</f>
        <v>0.0184537143571932</v>
      </c>
      <c r="L1191" s="9" t="n">
        <f aca="false">F1191/F1161-1</f>
        <v>0.0937772278336113</v>
      </c>
      <c r="M1191" s="9" t="n">
        <f aca="false">B1191/B1184-1</f>
        <v>0.0256300374288159</v>
      </c>
      <c r="N1191" s="9" t="n">
        <f aca="false">B1191/B1161-1</f>
        <v>0.247005651380349</v>
      </c>
      <c r="O1191" s="8" t="n">
        <f aca="false">MAX(O1190,F1191)</f>
        <v>5645.35730015574</v>
      </c>
      <c r="P1191" s="9" t="n">
        <f aca="false">F1191/O1191-1</f>
        <v>-0.0675308777782681</v>
      </c>
      <c r="Q1191" s="8" t="n">
        <f aca="false">MAX(Q1190,B1191)</f>
        <v>67541.7555081824</v>
      </c>
      <c r="R1191" s="9" t="n">
        <f aca="false">B1191/Q1191-1</f>
        <v>-0.587647970739728</v>
      </c>
      <c r="S1191" s="9" t="n">
        <f aca="false">B1191/INDEX($B:$B,$E1191)-1</f>
        <v>0.140975261768888</v>
      </c>
      <c r="T1191" s="0" t="n">
        <f aca="false">IF(AND($A1191&gt;=CrashTest!$B$3,$A1191&lt;=CrashTest!$C$3),1,IF(AND($A1191&gt;=CrashTest!$B$4,$A1191&lt;=CrashTest!$C$4),2,IF(AND($A1191&gt;=CrashTest!$B$5,$A1191&lt;=CrashTest!$C$5),3,IF(AND($A1191&gt;=CrashTest!$B$6,$A1191&lt;=CrashTest!$C$6),4,IF(AND($A1191&gt;=CrashTest!$B$7,$A1191&lt;=CrashTest!$C$7),5,0)))))</f>
        <v>0</v>
      </c>
      <c r="U1191" s="8" t="str">
        <f aca="false">IF(T1191=0,"",IF(T1190=T1191,MAX(U1190,B1191),B1191))</f>
        <v/>
      </c>
      <c r="V1191" s="9" t="str">
        <f aca="false">IF(T1191=0,"",B1191/U1191-1)</f>
        <v/>
      </c>
      <c r="W1191" s="8" t="str">
        <f aca="false">IF(T1191=0,"",IF(T1190=T1191,MAX(W1190,F1191),F1191))</f>
        <v/>
      </c>
      <c r="X1191" s="9" t="str">
        <f aca="false">IF(T1191=0,"",F1191/W1191-1)</f>
        <v/>
      </c>
    </row>
    <row r="1192" customFormat="false" ht="15" hidden="false" customHeight="false" outlineLevel="0" collapsed="false">
      <c r="A1192" s="5" t="n">
        <v>45020</v>
      </c>
      <c r="B1192" s="6" t="n">
        <v>28113.9585187025</v>
      </c>
      <c r="C1192" s="7" t="n">
        <v>11531.06803</v>
      </c>
      <c r="D1192" s="0" t="n">
        <f aca="false">INT((ROW()-3)/30)</f>
        <v>39</v>
      </c>
      <c r="E1192" s="0" t="n">
        <f aca="false">2+30*D1192</f>
        <v>1172</v>
      </c>
      <c r="F1192" s="8" t="n">
        <f aca="false">INDEX($F:$F,$E1192)*(2*B1192/INDEX($B:$B,$E1192)-C1192/INDEX($C:$C,$E1192))</f>
        <v>5253.74836104547</v>
      </c>
      <c r="G1192" s="9" t="n">
        <f aca="false">B1192/B1191-1</f>
        <v>0.00944234549860901</v>
      </c>
      <c r="H1192" s="9" t="n">
        <f aca="false">F1192/F1191-1</f>
        <v>-0.0019705102783526</v>
      </c>
      <c r="I1192" s="9" t="n">
        <f aca="false">LN(B1192/B1191)</f>
        <v>0.00939804520182612</v>
      </c>
      <c r="J1192" s="9" t="n">
        <f aca="false">LN(F1192/F1191)</f>
        <v>-0.00197245428794487</v>
      </c>
      <c r="K1192" s="9" t="n">
        <f aca="false">F1192/F1185-1</f>
        <v>0.0140585103811866</v>
      </c>
      <c r="L1192" s="9" t="n">
        <f aca="false">F1192/F1162-1</f>
        <v>0.0883489019777934</v>
      </c>
      <c r="M1192" s="9" t="n">
        <f aca="false">B1192/B1185-1</f>
        <v>0.030420621207516</v>
      </c>
      <c r="N1192" s="9" t="n">
        <f aca="false">B1192/B1162-1</f>
        <v>0.253978047379882</v>
      </c>
      <c r="O1192" s="8" t="n">
        <f aca="false">MAX(O1191,F1192)</f>
        <v>5645.35730015574</v>
      </c>
      <c r="P1192" s="9" t="n">
        <f aca="false">F1192/O1192-1</f>
        <v>-0.0693683177678524</v>
      </c>
      <c r="Q1192" s="8" t="n">
        <f aca="false">MAX(Q1191,B1192)</f>
        <v>67541.7555081824</v>
      </c>
      <c r="R1192" s="9" t="n">
        <f aca="false">B1192/Q1192-1</f>
        <v>-0.5837544004124</v>
      </c>
      <c r="S1192" s="9" t="n">
        <f aca="false">B1192/INDEX($B:$B,$E1192)-1</f>
        <v>0.151748744395876</v>
      </c>
      <c r="T1192" s="0" t="n">
        <f aca="false">IF(AND($A1192&gt;=CrashTest!$B$3,$A1192&lt;=CrashTest!$C$3),1,IF(AND($A1192&gt;=CrashTest!$B$4,$A1192&lt;=CrashTest!$C$4),2,IF(AND($A1192&gt;=CrashTest!$B$5,$A1192&lt;=CrashTest!$C$5),3,IF(AND($A1192&gt;=CrashTest!$B$6,$A1192&lt;=CrashTest!$C$6),4,IF(AND($A1192&gt;=CrashTest!$B$7,$A1192&lt;=CrashTest!$C$7),5,0)))))</f>
        <v>0</v>
      </c>
      <c r="U1192" s="8" t="str">
        <f aca="false">IF(T1192=0,"",IF(T1191=T1192,MAX(U1191,B1192),B1192))</f>
        <v/>
      </c>
      <c r="V1192" s="9" t="str">
        <f aca="false">IF(T1192=0,"",B1192/U1192-1)</f>
        <v/>
      </c>
      <c r="W1192" s="8" t="str">
        <f aca="false">IF(T1192=0,"",IF(T1191=T1192,MAX(W1191,F1192),F1192))</f>
        <v/>
      </c>
      <c r="X1192" s="9" t="str">
        <f aca="false">IF(T1192=0,"",F1192/W1192-1)</f>
        <v/>
      </c>
    </row>
    <row r="1193" customFormat="false" ht="15" hidden="false" customHeight="false" outlineLevel="0" collapsed="false">
      <c r="A1193" s="5" t="n">
        <v>45021</v>
      </c>
      <c r="B1193" s="6" t="n">
        <v>28190.3116063705</v>
      </c>
      <c r="C1193" s="7" t="n">
        <v>11524.62997</v>
      </c>
      <c r="D1193" s="0" t="n">
        <f aca="false">INT((ROW()-3)/30)</f>
        <v>39</v>
      </c>
      <c r="E1193" s="0" t="n">
        <f aca="false">2+30*D1193</f>
        <v>1172</v>
      </c>
      <c r="F1193" s="8" t="n">
        <f aca="false">INDEX($F:$F,$E1193)*(2*B1193/INDEX($B:$B,$E1193)-C1193/INDEX($C:$C,$E1193))</f>
        <v>5288.66613498405</v>
      </c>
      <c r="G1193" s="9" t="n">
        <f aca="false">B1193/B1192-1</f>
        <v>0.0027158426522258</v>
      </c>
      <c r="H1193" s="9" t="n">
        <f aca="false">F1193/F1192-1</f>
        <v>0.00664625930649421</v>
      </c>
      <c r="I1193" s="9" t="n">
        <f aca="false">LN(B1193/B1192)</f>
        <v>0.00271216141517078</v>
      </c>
      <c r="J1193" s="9" t="n">
        <f aca="false">LN(F1193/F1192)</f>
        <v>0.00662427030109266</v>
      </c>
      <c r="K1193" s="9" t="n">
        <f aca="false">F1193/F1186-1</f>
        <v>0.00924268354062074</v>
      </c>
      <c r="L1193" s="9" t="n">
        <f aca="false">F1193/F1163-1</f>
        <v>0.0928959695485156</v>
      </c>
      <c r="M1193" s="9" t="n">
        <f aca="false">B1193/B1186-1</f>
        <v>-0.00700898682764428</v>
      </c>
      <c r="N1193" s="9" t="n">
        <f aca="false">B1193/B1163-1</f>
        <v>0.257670521975658</v>
      </c>
      <c r="O1193" s="8" t="n">
        <f aca="false">MAX(O1192,F1193)</f>
        <v>5645.35730015574</v>
      </c>
      <c r="P1193" s="9" t="n">
        <f aca="false">F1193/O1193-1</f>
        <v>-0.0631830982888987</v>
      </c>
      <c r="Q1193" s="8" t="n">
        <f aca="false">MAX(Q1192,B1193)</f>
        <v>67541.7555081824</v>
      </c>
      <c r="R1193" s="9" t="n">
        <f aca="false">B1193/Q1193-1</f>
        <v>-0.582623942859238</v>
      </c>
      <c r="S1193" s="9" t="n">
        <f aca="false">B1193/INDEX($B:$B,$E1193)-1</f>
        <v>0.154876712760554</v>
      </c>
      <c r="T1193" s="0" t="n">
        <f aca="false">IF(AND($A1193&gt;=CrashTest!$B$3,$A1193&lt;=CrashTest!$C$3),1,IF(AND($A1193&gt;=CrashTest!$B$4,$A1193&lt;=CrashTest!$C$4),2,IF(AND($A1193&gt;=CrashTest!$B$5,$A1193&lt;=CrashTest!$C$5),3,IF(AND($A1193&gt;=CrashTest!$B$6,$A1193&lt;=CrashTest!$C$6),4,IF(AND($A1193&gt;=CrashTest!$B$7,$A1193&lt;=CrashTest!$C$7),5,0)))))</f>
        <v>0</v>
      </c>
      <c r="U1193" s="8" t="str">
        <f aca="false">IF(T1193=0,"",IF(T1192=T1193,MAX(U1192,B1193),B1193))</f>
        <v/>
      </c>
      <c r="V1193" s="9" t="str">
        <f aca="false">IF(T1193=0,"",B1193/U1193-1)</f>
        <v/>
      </c>
      <c r="W1193" s="8" t="str">
        <f aca="false">IF(T1193=0,"",IF(T1192=T1193,MAX(W1192,F1193),F1193))</f>
        <v/>
      </c>
      <c r="X1193" s="9" t="str">
        <f aca="false">IF(T1193=0,"",F1193/W1193-1)</f>
        <v/>
      </c>
    </row>
    <row r="1194" customFormat="false" ht="15" hidden="false" customHeight="false" outlineLevel="0" collapsed="false">
      <c r="A1194" s="5" t="n">
        <v>45022</v>
      </c>
      <c r="B1194" s="6" t="n">
        <v>28049.0744763296</v>
      </c>
      <c r="C1194" s="7" t="n">
        <v>11412.09615</v>
      </c>
      <c r="D1194" s="0" t="n">
        <f aca="false">INT((ROW()-3)/30)</f>
        <v>39</v>
      </c>
      <c r="E1194" s="0" t="n">
        <f aca="false">2+30*D1194</f>
        <v>1172</v>
      </c>
      <c r="F1194" s="8" t="n">
        <f aca="false">INDEX($F:$F,$E1194)*(2*B1194/INDEX($B:$B,$E1194)-C1194/INDEX($C:$C,$E1194))</f>
        <v>5292.13807980086</v>
      </c>
      <c r="G1194" s="9" t="n">
        <f aca="false">B1194/B1193-1</f>
        <v>-0.00501013014730145</v>
      </c>
      <c r="H1194" s="9" t="n">
        <f aca="false">F1194/F1193-1</f>
        <v>0.000656487803954775</v>
      </c>
      <c r="I1194" s="9" t="n">
        <f aca="false">LN(B1194/B1193)</f>
        <v>-0.00502272292793582</v>
      </c>
      <c r="J1194" s="9" t="n">
        <f aca="false">LN(F1194/F1193)</f>
        <v>0.000656272410100208</v>
      </c>
      <c r="K1194" s="9" t="n">
        <f aca="false">F1194/F1187-1</f>
        <v>0.0153026596130756</v>
      </c>
      <c r="L1194" s="9" t="n">
        <f aca="false">F1194/F1164-1</f>
        <v>0.100814145725307</v>
      </c>
      <c r="M1194" s="9" t="n">
        <f aca="false">B1194/B1187-1</f>
        <v>0.000981964494637833</v>
      </c>
      <c r="N1194" s="9" t="n">
        <f aca="false">B1194/B1164-1</f>
        <v>0.264916307966549</v>
      </c>
      <c r="O1194" s="8" t="n">
        <f aca="false">MAX(O1193,F1194)</f>
        <v>5645.35730015574</v>
      </c>
      <c r="P1194" s="9" t="n">
        <f aca="false">F1194/O1194-1</f>
        <v>-0.0625680894183867</v>
      </c>
      <c r="Q1194" s="8" t="n">
        <f aca="false">MAX(Q1193,B1194)</f>
        <v>67541.7555081824</v>
      </c>
      <c r="R1194" s="9" t="n">
        <f aca="false">B1194/Q1194-1</f>
        <v>-0.584715051225881</v>
      </c>
      <c r="S1194" s="9" t="n">
        <f aca="false">B1194/INDEX($B:$B,$E1194)-1</f>
        <v>0.149090630125535</v>
      </c>
      <c r="T1194" s="0" t="n">
        <f aca="false">IF(AND($A1194&gt;=CrashTest!$B$3,$A1194&lt;=CrashTest!$C$3),1,IF(AND($A1194&gt;=CrashTest!$B$4,$A1194&lt;=CrashTest!$C$4),2,IF(AND($A1194&gt;=CrashTest!$B$5,$A1194&lt;=CrashTest!$C$5),3,IF(AND($A1194&gt;=CrashTest!$B$6,$A1194&lt;=CrashTest!$C$6),4,IF(AND($A1194&gt;=CrashTest!$B$7,$A1194&lt;=CrashTest!$C$7),5,0)))))</f>
        <v>0</v>
      </c>
      <c r="U1194" s="8" t="str">
        <f aca="false">IF(T1194=0,"",IF(T1193=T1194,MAX(U1193,B1194),B1194))</f>
        <v/>
      </c>
      <c r="V1194" s="9" t="str">
        <f aca="false">IF(T1194=0,"",B1194/U1194-1)</f>
        <v/>
      </c>
      <c r="W1194" s="8" t="str">
        <f aca="false">IF(T1194=0,"",IF(T1193=T1194,MAX(W1193,F1194),F1194))</f>
        <v/>
      </c>
      <c r="X1194" s="9" t="str">
        <f aca="false">IF(T1194=0,"",F1194/W1194-1)</f>
        <v/>
      </c>
    </row>
    <row r="1195" customFormat="false" ht="15" hidden="false" customHeight="false" outlineLevel="0" collapsed="false">
      <c r="A1195" s="5" t="n">
        <v>45023</v>
      </c>
      <c r="B1195" s="6" t="n">
        <v>27936.8042609585</v>
      </c>
      <c r="C1195" s="7" t="n">
        <v>11308.10532</v>
      </c>
      <c r="D1195" s="0" t="n">
        <f aca="false">INT((ROW()-3)/30)</f>
        <v>39</v>
      </c>
      <c r="E1195" s="0" t="n">
        <f aca="false">2+30*D1195</f>
        <v>1172</v>
      </c>
      <c r="F1195" s="8" t="n">
        <f aca="false">INDEX($F:$F,$E1195)*(2*B1195/INDEX($B:$B,$E1195)-C1195/INDEX($C:$C,$E1195))</f>
        <v>5302.84880228027</v>
      </c>
      <c r="G1195" s="9" t="n">
        <f aca="false">B1195/B1194-1</f>
        <v>-0.00400263529072387</v>
      </c>
      <c r="H1195" s="9" t="n">
        <f aca="false">F1195/F1194-1</f>
        <v>0.00202389323897267</v>
      </c>
      <c r="I1195" s="9" t="n">
        <f aca="false">LN(B1195/B1194)</f>
        <v>-0.0040106672752599</v>
      </c>
      <c r="J1195" s="9" t="n">
        <f aca="false">LN(F1195/F1194)</f>
        <v>0.00202184792624942</v>
      </c>
      <c r="K1195" s="9" t="n">
        <f aca="false">F1195/F1188-1</f>
        <v>0.00775532690840808</v>
      </c>
      <c r="L1195" s="9" t="n">
        <f aca="false">F1195/F1165-1</f>
        <v>0.114763893106444</v>
      </c>
      <c r="M1195" s="9" t="n">
        <f aca="false">B1195/B1188-1</f>
        <v>-0.0202659478844838</v>
      </c>
      <c r="N1195" s="9" t="n">
        <f aca="false">B1195/B1165-1</f>
        <v>0.287328193413559</v>
      </c>
      <c r="O1195" s="8" t="n">
        <f aca="false">MAX(O1194,F1195)</f>
        <v>5645.35730015574</v>
      </c>
      <c r="P1195" s="9" t="n">
        <f aca="false">F1195/O1195-1</f>
        <v>-0.0606708273125634</v>
      </c>
      <c r="Q1195" s="8" t="n">
        <f aca="false">MAX(Q1194,B1195)</f>
        <v>67541.7555081824</v>
      </c>
      <c r="R1195" s="9" t="n">
        <f aca="false">B1195/Q1195-1</f>
        <v>-0.586377285417551</v>
      </c>
      <c r="S1195" s="9" t="n">
        <f aca="false">B1195/INDEX($B:$B,$E1195)-1</f>
        <v>0.144491239417155</v>
      </c>
      <c r="T1195" s="0" t="n">
        <f aca="false">IF(AND($A1195&gt;=CrashTest!$B$3,$A1195&lt;=CrashTest!$C$3),1,IF(AND($A1195&gt;=CrashTest!$B$4,$A1195&lt;=CrashTest!$C$4),2,IF(AND($A1195&gt;=CrashTest!$B$5,$A1195&lt;=CrashTest!$C$5),3,IF(AND($A1195&gt;=CrashTest!$B$6,$A1195&lt;=CrashTest!$C$6),4,IF(AND($A1195&gt;=CrashTest!$B$7,$A1195&lt;=CrashTest!$C$7),5,0)))))</f>
        <v>0</v>
      </c>
      <c r="U1195" s="8" t="str">
        <f aca="false">IF(T1195=0,"",IF(T1194=T1195,MAX(U1194,B1195),B1195))</f>
        <v/>
      </c>
      <c r="V1195" s="9" t="str">
        <f aca="false">IF(T1195=0,"",B1195/U1195-1)</f>
        <v/>
      </c>
      <c r="W1195" s="8" t="str">
        <f aca="false">IF(T1195=0,"",IF(T1194=T1195,MAX(W1194,F1195),F1195))</f>
        <v/>
      </c>
      <c r="X1195" s="9" t="str">
        <f aca="false">IF(T1195=0,"",F1195/W1195-1)</f>
        <v/>
      </c>
    </row>
    <row r="1196" customFormat="false" ht="15" hidden="false" customHeight="false" outlineLevel="0" collapsed="false">
      <c r="A1196" s="5" t="n">
        <v>45024</v>
      </c>
      <c r="B1196" s="6" t="n">
        <v>27964.0512498539</v>
      </c>
      <c r="C1196" s="7" t="n">
        <v>11316.69068</v>
      </c>
      <c r="D1196" s="0" t="n">
        <f aca="false">INT((ROW()-3)/30)</f>
        <v>39</v>
      </c>
      <c r="E1196" s="0" t="n">
        <f aca="false">2+30*D1196</f>
        <v>1172</v>
      </c>
      <c r="F1196" s="8" t="n">
        <f aca="false">INDEX($F:$F,$E1196)*(2*B1196/INDEX($B:$B,$E1196)-C1196/INDEX($C:$C,$E1196))</f>
        <v>5309.35716893916</v>
      </c>
      <c r="G1196" s="9" t="n">
        <f aca="false">B1196/B1195-1</f>
        <v>0.000975308007347131</v>
      </c>
      <c r="H1196" s="9" t="n">
        <f aca="false">F1196/F1195-1</f>
        <v>0.00122733400508968</v>
      </c>
      <c r="I1196" s="9" t="n">
        <f aca="false">LN(B1196/B1195)</f>
        <v>0.000974832703512519</v>
      </c>
      <c r="J1196" s="9" t="n">
        <f aca="false">LN(F1196/F1195)</f>
        <v>0.00122658144640729</v>
      </c>
      <c r="K1196" s="9" t="n">
        <f aca="false">F1196/F1189-1</f>
        <v>0.00741246869900736</v>
      </c>
      <c r="L1196" s="9" t="n">
        <f aca="false">F1196/F1166-1</f>
        <v>0.148835213085686</v>
      </c>
      <c r="M1196" s="9" t="n">
        <f aca="false">B1196/B1189-1</f>
        <v>-0.0186180296910782</v>
      </c>
      <c r="N1196" s="9" t="n">
        <f aca="false">B1196/B1166-1</f>
        <v>0.374167400828516</v>
      </c>
      <c r="O1196" s="8" t="n">
        <f aca="false">MAX(O1195,F1196)</f>
        <v>5645.35730015574</v>
      </c>
      <c r="P1196" s="9" t="n">
        <f aca="false">F1196/O1196-1</f>
        <v>-0.0595179566769514</v>
      </c>
      <c r="Q1196" s="8" t="n">
        <f aca="false">MAX(Q1195,B1196)</f>
        <v>67541.7555081824</v>
      </c>
      <c r="R1196" s="9" t="n">
        <f aca="false">B1196/Q1196-1</f>
        <v>-0.585973875871998</v>
      </c>
      <c r="S1196" s="9" t="n">
        <f aca="false">B1196/INDEX($B:$B,$E1196)-1</f>
        <v>0.145607470887297</v>
      </c>
      <c r="T1196" s="0" t="n">
        <f aca="false">IF(AND($A1196&gt;=CrashTest!$B$3,$A1196&lt;=CrashTest!$C$3),1,IF(AND($A1196&gt;=CrashTest!$B$4,$A1196&lt;=CrashTest!$C$4),2,IF(AND($A1196&gt;=CrashTest!$B$5,$A1196&lt;=CrashTest!$C$5),3,IF(AND($A1196&gt;=CrashTest!$B$6,$A1196&lt;=CrashTest!$C$6),4,IF(AND($A1196&gt;=CrashTest!$B$7,$A1196&lt;=CrashTest!$C$7),5,0)))))</f>
        <v>0</v>
      </c>
      <c r="U1196" s="8" t="str">
        <f aca="false">IF(T1196=0,"",IF(T1195=T1196,MAX(U1195,B1196),B1196))</f>
        <v/>
      </c>
      <c r="V1196" s="9" t="str">
        <f aca="false">IF(T1196=0,"",B1196/U1196-1)</f>
        <v/>
      </c>
      <c r="W1196" s="8" t="str">
        <f aca="false">IF(T1196=0,"",IF(T1195=T1196,MAX(W1195,F1196),F1196))</f>
        <v/>
      </c>
      <c r="X1196" s="9" t="str">
        <f aca="false">IF(T1196=0,"",F1196/W1196-1)</f>
        <v/>
      </c>
    </row>
    <row r="1197" customFormat="false" ht="15" hidden="false" customHeight="false" outlineLevel="0" collapsed="false">
      <c r="A1197" s="5" t="n">
        <v>45025</v>
      </c>
      <c r="B1197" s="6" t="n">
        <v>28357.8072703098</v>
      </c>
      <c r="C1197" s="7" t="n">
        <v>11594.81604</v>
      </c>
      <c r="D1197" s="0" t="n">
        <f aca="false">INT((ROW()-3)/30)</f>
        <v>39</v>
      </c>
      <c r="E1197" s="0" t="n">
        <f aca="false">2+30*D1197</f>
        <v>1172</v>
      </c>
      <c r="F1197" s="8" t="n">
        <f aca="false">INDEX($F:$F,$E1197)*(2*B1197/INDEX($B:$B,$E1197)-C1197/INDEX($C:$C,$E1197))</f>
        <v>5319.15332857806</v>
      </c>
      <c r="G1197" s="9" t="n">
        <f aca="false">B1197/B1196-1</f>
        <v>0.0140807931203444</v>
      </c>
      <c r="H1197" s="9" t="n">
        <f aca="false">F1197/F1196-1</f>
        <v>0.00184507452167737</v>
      </c>
      <c r="I1197" s="9" t="n">
        <f aca="false">LN(B1197/B1196)</f>
        <v>0.0139825796283731</v>
      </c>
      <c r="J1197" s="9" t="n">
        <f aca="false">LN(F1197/F1196)</f>
        <v>0.00184337446251811</v>
      </c>
      <c r="K1197" s="9" t="n">
        <f aca="false">F1197/F1190-1</f>
        <v>0.0127034422341645</v>
      </c>
      <c r="L1197" s="9" t="n">
        <f aca="false">F1197/F1167-1</f>
        <v>0.154761396596123</v>
      </c>
      <c r="M1197" s="9" t="n">
        <f aca="false">B1197/B1190-1</f>
        <v>0.00695295958126807</v>
      </c>
      <c r="N1197" s="9" t="n">
        <f aca="false">B1197/B1167-1</f>
        <v>0.401049282168981</v>
      </c>
      <c r="O1197" s="8" t="n">
        <f aca="false">MAX(O1196,F1197)</f>
        <v>5645.35730015574</v>
      </c>
      <c r="P1197" s="9" t="n">
        <f aca="false">F1197/O1197-1</f>
        <v>-0.0577826972207208</v>
      </c>
      <c r="Q1197" s="8" t="n">
        <f aca="false">MAX(Q1196,B1197)</f>
        <v>67541.7555081824</v>
      </c>
      <c r="R1197" s="9" t="n">
        <f aca="false">B1197/Q1197-1</f>
        <v>-0.580144059671733</v>
      </c>
      <c r="S1197" s="9" t="n">
        <f aca="false">B1197/INDEX($B:$B,$E1197)-1</f>
        <v>0.161738532681982</v>
      </c>
      <c r="T1197" s="0" t="n">
        <f aca="false">IF(AND($A1197&gt;=CrashTest!$B$3,$A1197&lt;=CrashTest!$C$3),1,IF(AND($A1197&gt;=CrashTest!$B$4,$A1197&lt;=CrashTest!$C$4),2,IF(AND($A1197&gt;=CrashTest!$B$5,$A1197&lt;=CrashTest!$C$5),3,IF(AND($A1197&gt;=CrashTest!$B$6,$A1197&lt;=CrashTest!$C$6),4,IF(AND($A1197&gt;=CrashTest!$B$7,$A1197&lt;=CrashTest!$C$7),5,0)))))</f>
        <v>0</v>
      </c>
      <c r="U1197" s="8" t="str">
        <f aca="false">IF(T1197=0,"",IF(T1196=T1197,MAX(U1196,B1197),B1197))</f>
        <v/>
      </c>
      <c r="V1197" s="9" t="str">
        <f aca="false">IF(T1197=0,"",B1197/U1197-1)</f>
        <v/>
      </c>
      <c r="W1197" s="8" t="str">
        <f aca="false">IF(T1197=0,"",IF(T1196=T1197,MAX(W1196,F1197),F1197))</f>
        <v/>
      </c>
      <c r="X1197" s="9" t="str">
        <f aca="false">IF(T1197=0,"",F1197/W1197-1)</f>
        <v/>
      </c>
    </row>
    <row r="1198" customFormat="false" ht="15" hidden="false" customHeight="false" outlineLevel="0" collapsed="false">
      <c r="A1198" s="5" t="n">
        <v>45026</v>
      </c>
      <c r="B1198" s="6" t="n">
        <v>29687.5651846873</v>
      </c>
      <c r="C1198" s="7" t="n">
        <v>12581.07522</v>
      </c>
      <c r="D1198" s="0" t="n">
        <f aca="false">INT((ROW()-3)/30)</f>
        <v>39</v>
      </c>
      <c r="E1198" s="0" t="n">
        <f aca="false">2+30*D1198</f>
        <v>1172</v>
      </c>
      <c r="F1198" s="8" t="n">
        <f aca="false">INDEX($F:$F,$E1198)*(2*B1198/INDEX($B:$B,$E1198)-C1198/INDEX($C:$C,$E1198))</f>
        <v>5326.53060244075</v>
      </c>
      <c r="G1198" s="9" t="n">
        <f aca="false">B1198/B1197-1</f>
        <v>0.0468921275083825</v>
      </c>
      <c r="H1198" s="9" t="n">
        <f aca="false">F1198/F1197-1</f>
        <v>0.00138692634090098</v>
      </c>
      <c r="I1198" s="9" t="n">
        <f aca="false">LN(B1198/B1197)</f>
        <v>0.045825896502483</v>
      </c>
      <c r="J1198" s="9" t="n">
        <f aca="false">LN(F1198/F1197)</f>
        <v>0.00138596544692028</v>
      </c>
      <c r="K1198" s="9" t="n">
        <f aca="false">F1198/F1191-1</f>
        <v>0.0118555845873851</v>
      </c>
      <c r="L1198" s="9" t="n">
        <f aca="false">F1198/F1168-1</f>
        <v>0.155244423622616</v>
      </c>
      <c r="M1198" s="9" t="n">
        <f aca="false">B1198/B1191-1</f>
        <v>0.065943289780334</v>
      </c>
      <c r="N1198" s="9" t="n">
        <f aca="false">B1198/B1168-1</f>
        <v>0.442177665317899</v>
      </c>
      <c r="O1198" s="8" t="n">
        <f aca="false">MAX(O1197,F1198)</f>
        <v>5645.35730015574</v>
      </c>
      <c r="P1198" s="9" t="n">
        <f aca="false">F1198/O1198-1</f>
        <v>-0.0564759112246437</v>
      </c>
      <c r="Q1198" s="8" t="n">
        <f aca="false">MAX(Q1197,B1198)</f>
        <v>67541.7555081824</v>
      </c>
      <c r="R1198" s="9" t="n">
        <f aca="false">B1198/Q1198-1</f>
        <v>-0.560456121382709</v>
      </c>
      <c r="S1198" s="9" t="n">
        <f aca="false">B1198/INDEX($B:$B,$E1198)-1</f>
        <v>0.216214924087907</v>
      </c>
      <c r="T1198" s="0" t="n">
        <f aca="false">IF(AND($A1198&gt;=CrashTest!$B$3,$A1198&lt;=CrashTest!$C$3),1,IF(AND($A1198&gt;=CrashTest!$B$4,$A1198&lt;=CrashTest!$C$4),2,IF(AND($A1198&gt;=CrashTest!$B$5,$A1198&lt;=CrashTest!$C$5),3,IF(AND($A1198&gt;=CrashTest!$B$6,$A1198&lt;=CrashTest!$C$6),4,IF(AND($A1198&gt;=CrashTest!$B$7,$A1198&lt;=CrashTest!$C$7),5,0)))))</f>
        <v>0</v>
      </c>
      <c r="U1198" s="8" t="str">
        <f aca="false">IF(T1198=0,"",IF(T1197=T1198,MAX(U1197,B1198),B1198))</f>
        <v/>
      </c>
      <c r="V1198" s="9" t="str">
        <f aca="false">IF(T1198=0,"",B1198/U1198-1)</f>
        <v/>
      </c>
      <c r="W1198" s="8" t="str">
        <f aca="false">IF(T1198=0,"",IF(T1197=T1198,MAX(W1197,F1198),F1198))</f>
        <v/>
      </c>
      <c r="X1198" s="9" t="str">
        <f aca="false">IF(T1198=0,"",F1198/W1198-1)</f>
        <v/>
      </c>
    </row>
    <row r="1199" customFormat="false" ht="15" hidden="false" customHeight="false" outlineLevel="0" collapsed="false">
      <c r="A1199" s="5" t="n">
        <v>45027</v>
      </c>
      <c r="B1199" s="6" t="n">
        <v>30247.0959193454</v>
      </c>
      <c r="C1199" s="7" t="n">
        <v>13009.31009</v>
      </c>
      <c r="D1199" s="0" t="n">
        <f aca="false">INT((ROW()-3)/30)</f>
        <v>39</v>
      </c>
      <c r="E1199" s="0" t="n">
        <f aca="false">2+30*D1199</f>
        <v>1172</v>
      </c>
      <c r="F1199" s="8" t="n">
        <f aca="false">INDEX($F:$F,$E1199)*(2*B1199/INDEX($B:$B,$E1199)-C1199/INDEX($C:$C,$E1199))</f>
        <v>5322.39317281857</v>
      </c>
      <c r="G1199" s="9" t="n">
        <f aca="false">B1199/B1198-1</f>
        <v>0.018847309679229</v>
      </c>
      <c r="H1199" s="9" t="n">
        <f aca="false">F1199/F1198-1</f>
        <v>-0.000776758819387768</v>
      </c>
      <c r="I1199" s="9" t="n">
        <f aca="false">LN(B1199/B1198)</f>
        <v>0.0186718997148522</v>
      </c>
      <c r="J1199" s="9" t="n">
        <f aca="false">LN(F1199/F1198)</f>
        <v>-0.000777060652830831</v>
      </c>
      <c r="K1199" s="9" t="n">
        <f aca="false">F1199/F1192-1</f>
        <v>0.0130658735545977</v>
      </c>
      <c r="L1199" s="9" t="n">
        <f aca="false">F1199/F1169-1</f>
        <v>0.117420943139414</v>
      </c>
      <c r="M1199" s="9" t="n">
        <f aca="false">B1199/B1192-1</f>
        <v>0.075874672690573</v>
      </c>
      <c r="N1199" s="9" t="n">
        <f aca="false">B1199/B1169-1</f>
        <v>0.370756969329033</v>
      </c>
      <c r="O1199" s="8" t="n">
        <f aca="false">MAX(O1198,F1199)</f>
        <v>5645.35730015574</v>
      </c>
      <c r="P1199" s="9" t="n">
        <f aca="false">F1199/O1199-1</f>
        <v>-0.0572088018819047</v>
      </c>
      <c r="Q1199" s="8" t="n">
        <f aca="false">MAX(Q1198,B1199)</f>
        <v>67541.7555081824</v>
      </c>
      <c r="R1199" s="9" t="n">
        <f aca="false">B1199/Q1199-1</f>
        <v>-0.552171901784799</v>
      </c>
      <c r="S1199" s="9" t="n">
        <f aca="false">B1199/INDEX($B:$B,$E1199)-1</f>
        <v>0.239137303398691</v>
      </c>
      <c r="T1199" s="0" t="n">
        <f aca="false">IF(AND($A1199&gt;=CrashTest!$B$3,$A1199&lt;=CrashTest!$C$3),1,IF(AND($A1199&gt;=CrashTest!$B$4,$A1199&lt;=CrashTest!$C$4),2,IF(AND($A1199&gt;=CrashTest!$B$5,$A1199&lt;=CrashTest!$C$5),3,IF(AND($A1199&gt;=CrashTest!$B$6,$A1199&lt;=CrashTest!$C$6),4,IF(AND($A1199&gt;=CrashTest!$B$7,$A1199&lt;=CrashTest!$C$7),5,0)))))</f>
        <v>0</v>
      </c>
      <c r="U1199" s="8" t="str">
        <f aca="false">IF(T1199=0,"",IF(T1198=T1199,MAX(U1198,B1199),B1199))</f>
        <v/>
      </c>
      <c r="V1199" s="9" t="str">
        <f aca="false">IF(T1199=0,"",B1199/U1199-1)</f>
        <v/>
      </c>
      <c r="W1199" s="8" t="str">
        <f aca="false">IF(T1199=0,"",IF(T1198=T1199,MAX(W1198,F1199),F1199))</f>
        <v/>
      </c>
      <c r="X1199" s="9" t="str">
        <f aca="false">IF(T1199=0,"",F1199/W1199-1)</f>
        <v/>
      </c>
    </row>
    <row r="1200" customFormat="false" ht="15" hidden="false" customHeight="false" outlineLevel="0" collapsed="false">
      <c r="A1200" s="5" t="n">
        <v>45028</v>
      </c>
      <c r="B1200" s="6" t="n">
        <v>29913.0035463472</v>
      </c>
      <c r="C1200" s="7" t="n">
        <v>12771.86092</v>
      </c>
      <c r="D1200" s="0" t="n">
        <f aca="false">INT((ROW()-3)/30)</f>
        <v>39</v>
      </c>
      <c r="E1200" s="0" t="n">
        <f aca="false">2+30*D1200</f>
        <v>1172</v>
      </c>
      <c r="F1200" s="8" t="n">
        <f aca="false">INDEX($F:$F,$E1200)*(2*B1200/INDEX($B:$B,$E1200)-C1200/INDEX($C:$C,$E1200))</f>
        <v>5314.88350360861</v>
      </c>
      <c r="G1200" s="9" t="n">
        <f aca="false">B1200/B1199-1</f>
        <v>-0.0110454363582231</v>
      </c>
      <c r="H1200" s="9" t="n">
        <f aca="false">F1200/F1199-1</f>
        <v>-0.00141095724538154</v>
      </c>
      <c r="I1200" s="9" t="n">
        <f aca="false">LN(B1200/B1199)</f>
        <v>-0.0111068901318893</v>
      </c>
      <c r="J1200" s="9" t="n">
        <f aca="false">LN(F1200/F1199)</f>
        <v>-0.00141195358285902</v>
      </c>
      <c r="K1200" s="9" t="n">
        <f aca="false">F1200/F1193-1</f>
        <v>0.00495727428342163</v>
      </c>
      <c r="L1200" s="9" t="n">
        <f aca="false">F1200/F1170-1</f>
        <v>0.0666043558285443</v>
      </c>
      <c r="M1200" s="9" t="n">
        <f aca="false">B1200/B1193-1</f>
        <v>0.0611093614015748</v>
      </c>
      <c r="N1200" s="9" t="n">
        <f aca="false">B1200/B1170-1</f>
        <v>0.238406564240993</v>
      </c>
      <c r="O1200" s="8" t="n">
        <f aca="false">MAX(O1199,F1200)</f>
        <v>5645.35730015574</v>
      </c>
      <c r="P1200" s="9" t="n">
        <f aca="false">F1200/O1200-1</f>
        <v>-0.0585390399537714</v>
      </c>
      <c r="Q1200" s="8" t="n">
        <f aca="false">MAX(Q1199,B1200)</f>
        <v>67541.7555081824</v>
      </c>
      <c r="R1200" s="9" t="n">
        <f aca="false">B1200/Q1200-1</f>
        <v>-0.557118358543059</v>
      </c>
      <c r="S1200" s="9" t="n">
        <f aca="false">B1200/INDEX($B:$B,$E1200)-1</f>
        <v>0.225450491174901</v>
      </c>
      <c r="T1200" s="0" t="n">
        <f aca="false">IF(AND($A1200&gt;=CrashTest!$B$3,$A1200&lt;=CrashTest!$C$3),1,IF(AND($A1200&gt;=CrashTest!$B$4,$A1200&lt;=CrashTest!$C$4),2,IF(AND($A1200&gt;=CrashTest!$B$5,$A1200&lt;=CrashTest!$C$5),3,IF(AND($A1200&gt;=CrashTest!$B$6,$A1200&lt;=CrashTest!$C$6),4,IF(AND($A1200&gt;=CrashTest!$B$7,$A1200&lt;=CrashTest!$C$7),5,0)))))</f>
        <v>0</v>
      </c>
      <c r="U1200" s="8" t="str">
        <f aca="false">IF(T1200=0,"",IF(T1199=T1200,MAX(U1199,B1200),B1200))</f>
        <v/>
      </c>
      <c r="V1200" s="9" t="str">
        <f aca="false">IF(T1200=0,"",B1200/U1200-1)</f>
        <v/>
      </c>
      <c r="W1200" s="8" t="str">
        <f aca="false">IF(T1200=0,"",IF(T1199=T1200,MAX(W1199,F1200),F1200))</f>
        <v/>
      </c>
      <c r="X1200" s="9" t="str">
        <f aca="false">IF(T1200=0,"",F1200/W1200-1)</f>
        <v/>
      </c>
    </row>
    <row r="1201" customFormat="false" ht="15" hidden="false" customHeight="false" outlineLevel="0" collapsed="false">
      <c r="A1201" s="5" t="n">
        <v>45029</v>
      </c>
      <c r="B1201" s="6" t="n">
        <v>30370.82207218</v>
      </c>
      <c r="C1201" s="7" t="n">
        <v>13144.52315</v>
      </c>
      <c r="D1201" s="0" t="n">
        <f aca="false">INT((ROW()-3)/30)</f>
        <v>39</v>
      </c>
      <c r="E1201" s="0" t="n">
        <f aca="false">2+30*D1201</f>
        <v>1172</v>
      </c>
      <c r="F1201" s="8" t="n">
        <f aca="false">INDEX($F:$F,$E1201)*(2*B1201/INDEX($B:$B,$E1201)-C1201/INDEX($C:$C,$E1201))</f>
        <v>5299.31654936397</v>
      </c>
      <c r="G1201" s="9" t="n">
        <f aca="false">B1201/B1200-1</f>
        <v>0.0153050002191673</v>
      </c>
      <c r="H1201" s="9" t="n">
        <f aca="false">F1201/F1200-1</f>
        <v>-0.00292893611573419</v>
      </c>
      <c r="I1201" s="9" t="n">
        <f aca="false">LN(B1201/B1200)</f>
        <v>0.0151890601815893</v>
      </c>
      <c r="J1201" s="9" t="n">
        <f aca="false">LN(F1201/F1200)</f>
        <v>-0.00293323384301646</v>
      </c>
      <c r="K1201" s="9" t="n">
        <f aca="false">F1201/F1194-1</f>
        <v>0.00135644033751015</v>
      </c>
      <c r="L1201" s="9" t="n">
        <f aca="false">F1201/F1171-1</f>
        <v>0.0521850399623631</v>
      </c>
      <c r="M1201" s="9" t="n">
        <f aca="false">B1201/B1194-1</f>
        <v>0.082774481482792</v>
      </c>
      <c r="N1201" s="9" t="n">
        <f aca="false">B1201/B1171-1</f>
        <v>0.226161755806506</v>
      </c>
      <c r="O1201" s="8" t="n">
        <f aca="false">MAX(O1200,F1201)</f>
        <v>5645.35730015574</v>
      </c>
      <c r="P1201" s="9" t="n">
        <f aca="false">F1201/O1201-1</f>
        <v>-0.0612965189612047</v>
      </c>
      <c r="Q1201" s="8" t="n">
        <f aca="false">MAX(Q1200,B1201)</f>
        <v>67541.7555081824</v>
      </c>
      <c r="R1201" s="9" t="n">
        <f aca="false">B1201/Q1201-1</f>
        <v>-0.550340054923495</v>
      </c>
      <c r="S1201" s="9" t="n">
        <f aca="false">B1201/INDEX($B:$B,$E1201)-1</f>
        <v>0.244206011210912</v>
      </c>
      <c r="T1201" s="0" t="n">
        <f aca="false">IF(AND($A1201&gt;=CrashTest!$B$3,$A1201&lt;=CrashTest!$C$3),1,IF(AND($A1201&gt;=CrashTest!$B$4,$A1201&lt;=CrashTest!$C$4),2,IF(AND($A1201&gt;=CrashTest!$B$5,$A1201&lt;=CrashTest!$C$5),3,IF(AND($A1201&gt;=CrashTest!$B$6,$A1201&lt;=CrashTest!$C$6),4,IF(AND($A1201&gt;=CrashTest!$B$7,$A1201&lt;=CrashTest!$C$7),5,0)))))</f>
        <v>0</v>
      </c>
      <c r="U1201" s="8" t="str">
        <f aca="false">IF(T1201=0,"",IF(T1200=T1201,MAX(U1200,B1201),B1201))</f>
        <v/>
      </c>
      <c r="V1201" s="9" t="str">
        <f aca="false">IF(T1201=0,"",B1201/U1201-1)</f>
        <v/>
      </c>
      <c r="W1201" s="8" t="str">
        <f aca="false">IF(T1201=0,"",IF(T1200=T1201,MAX(W1200,F1201),F1201))</f>
        <v/>
      </c>
      <c r="X1201" s="9" t="str">
        <f aca="false">IF(T1201=0,"",F1201/W1201-1)</f>
        <v/>
      </c>
    </row>
    <row r="1202" customFormat="false" ht="15" hidden="false" customHeight="false" outlineLevel="0" collapsed="false">
      <c r="A1202" s="5" t="n">
        <v>45030</v>
      </c>
      <c r="B1202" s="6" t="n">
        <v>30458.9700414962</v>
      </c>
      <c r="C1202" s="7" t="n">
        <v>13187.18648</v>
      </c>
      <c r="D1202" s="0" t="n">
        <f aca="false">INT((ROW()-3)/30)</f>
        <v>39</v>
      </c>
      <c r="E1202" s="0" t="n">
        <f aca="false">2+30*D1202</f>
        <v>1172</v>
      </c>
      <c r="F1202" s="8" t="n">
        <f aca="false">INDEX($F:$F,$E1202)*(2*B1202/INDEX($B:$B,$E1202)-C1202/INDEX($C:$C,$E1202))</f>
        <v>5312.22901428083</v>
      </c>
      <c r="G1202" s="9" t="n">
        <f aca="false">B1202/B1201-1</f>
        <v>0.00290238996846059</v>
      </c>
      <c r="H1202" s="9" t="n">
        <f aca="false">F1202/F1201-1</f>
        <v>0.00243662834566938</v>
      </c>
      <c r="I1202" s="9" t="n">
        <f aca="false">LN(B1202/B1201)</f>
        <v>0.00289818616677966</v>
      </c>
      <c r="J1202" s="9" t="n">
        <f aca="false">LN(F1202/F1201)</f>
        <v>0.00243366458024218</v>
      </c>
      <c r="K1202" s="9" t="n">
        <f aca="false">F1202/F1195-1</f>
        <v>0.00176890051938083</v>
      </c>
      <c r="L1202" s="9" t="n">
        <f aca="false">F1202/F1172-1</f>
        <v>0.0584908375253228</v>
      </c>
      <c r="M1202" s="9" t="n">
        <f aca="false">B1202/B1195-1</f>
        <v>0.090281112935398</v>
      </c>
      <c r="N1202" s="9" t="n">
        <f aca="false">B1202/B1172-1</f>
        <v>0.247817182256549</v>
      </c>
      <c r="O1202" s="8" t="n">
        <f aca="false">MAX(O1201,F1202)</f>
        <v>5645.35730015574</v>
      </c>
      <c r="P1202" s="9" t="n">
        <f aca="false">F1202/O1202-1</f>
        <v>-0.059009247451127</v>
      </c>
      <c r="Q1202" s="8" t="n">
        <f aca="false">MAX(Q1201,B1202)</f>
        <v>67541.7555081824</v>
      </c>
      <c r="R1202" s="9" t="n">
        <f aca="false">B1202/Q1202-1</f>
        <v>-0.549034966409687</v>
      </c>
      <c r="S1202" s="9" t="n">
        <f aca="false">B1202/INDEX($B:$B,$E1202)-1</f>
        <v>0.247817182256549</v>
      </c>
      <c r="T1202" s="0" t="n">
        <f aca="false">IF(AND($A1202&gt;=CrashTest!$B$3,$A1202&lt;=CrashTest!$C$3),1,IF(AND($A1202&gt;=CrashTest!$B$4,$A1202&lt;=CrashTest!$C$4),2,IF(AND($A1202&gt;=CrashTest!$B$5,$A1202&lt;=CrashTest!$C$5),3,IF(AND($A1202&gt;=CrashTest!$B$6,$A1202&lt;=CrashTest!$C$6),4,IF(AND($A1202&gt;=CrashTest!$B$7,$A1202&lt;=CrashTest!$C$7),5,0)))))</f>
        <v>0</v>
      </c>
      <c r="U1202" s="8" t="str">
        <f aca="false">IF(T1202=0,"",IF(T1201=T1202,MAX(U1201,B1202),B1202))</f>
        <v/>
      </c>
      <c r="V1202" s="9" t="str">
        <f aca="false">IF(T1202=0,"",B1202/U1202-1)</f>
        <v/>
      </c>
      <c r="W1202" s="8" t="str">
        <f aca="false">IF(T1202=0,"",IF(T1201=T1202,MAX(W1201,F1202),F1202))</f>
        <v/>
      </c>
      <c r="X1202" s="9" t="str">
        <f aca="false">IF(T1202=0,"",F1202/W1202-1)</f>
        <v/>
      </c>
    </row>
    <row r="1203" customFormat="false" ht="15" hidden="false" customHeight="false" outlineLevel="0" collapsed="false">
      <c r="A1203" s="5" t="n">
        <v>45031</v>
      </c>
      <c r="B1203" s="6" t="n">
        <v>30342.0591084161</v>
      </c>
      <c r="C1203" s="7" t="n">
        <v>13061.6773</v>
      </c>
      <c r="D1203" s="0" t="n">
        <f aca="false">INT((ROW()-3)/30)</f>
        <v>40</v>
      </c>
      <c r="E1203" s="0" t="n">
        <f aca="false">2+30*D1203</f>
        <v>1202</v>
      </c>
      <c r="F1203" s="8" t="n">
        <f aca="false">INDEX($F:$F,$E1203)*(2*B1203/INDEX($B:$B,$E1203)-C1203/INDEX($C:$C,$E1203))</f>
        <v>5322.00825650903</v>
      </c>
      <c r="G1203" s="9" t="n">
        <f aca="false">B1203/B1202-1</f>
        <v>-0.00383830881086344</v>
      </c>
      <c r="H1203" s="9" t="n">
        <f aca="false">F1203/F1202-1</f>
        <v>0.00184089243929719</v>
      </c>
      <c r="I1203" s="9" t="n">
        <f aca="false">LN(B1203/B1202)</f>
        <v>-0.00384569402199824</v>
      </c>
      <c r="J1203" s="9" t="n">
        <f aca="false">LN(F1203/F1202)</f>
        <v>0.00183920007346799</v>
      </c>
      <c r="K1203" s="9" t="n">
        <f aca="false">F1203/F1196-1</f>
        <v>0.00238279082896886</v>
      </c>
      <c r="L1203" s="9" t="n">
        <f aca="false">F1203/F1173-1</f>
        <v>0.0578927463917536</v>
      </c>
      <c r="M1203" s="9" t="n">
        <f aca="false">B1203/B1196-1</f>
        <v>0.0850380310533376</v>
      </c>
      <c r="N1203" s="9" t="n">
        <f aca="false">B1203/B1173-1</f>
        <v>0.21158685958883</v>
      </c>
      <c r="O1203" s="8" t="n">
        <f aca="false">MAX(O1202,F1203)</f>
        <v>5645.35730015574</v>
      </c>
      <c r="P1203" s="9" t="n">
        <f aca="false">F1203/O1203-1</f>
        <v>-0.0572769846893112</v>
      </c>
      <c r="Q1203" s="8" t="n">
        <f aca="false">MAX(Q1202,B1203)</f>
        <v>67541.7555081824</v>
      </c>
      <c r="R1203" s="9" t="n">
        <f aca="false">B1203/Q1203-1</f>
        <v>-0.550765909471508</v>
      </c>
      <c r="S1203" s="9" t="n">
        <f aca="false">B1203/INDEX($B:$B,$E1203)-1</f>
        <v>-0.00383830881086344</v>
      </c>
      <c r="T1203" s="0" t="n">
        <f aca="false">IF(AND($A1203&gt;=CrashTest!$B$3,$A1203&lt;=CrashTest!$C$3),1,IF(AND($A1203&gt;=CrashTest!$B$4,$A1203&lt;=CrashTest!$C$4),2,IF(AND($A1203&gt;=CrashTest!$B$5,$A1203&lt;=CrashTest!$C$5),3,IF(AND($A1203&gt;=CrashTest!$B$6,$A1203&lt;=CrashTest!$C$6),4,IF(AND($A1203&gt;=CrashTest!$B$7,$A1203&lt;=CrashTest!$C$7),5,0)))))</f>
        <v>0</v>
      </c>
      <c r="U1203" s="8" t="str">
        <f aca="false">IF(T1203=0,"",IF(T1202=T1203,MAX(U1202,B1203),B1203))</f>
        <v/>
      </c>
      <c r="V1203" s="9" t="str">
        <f aca="false">IF(T1203=0,"",B1203/U1203-1)</f>
        <v/>
      </c>
      <c r="W1203" s="8" t="str">
        <f aca="false">IF(T1203=0,"",IF(T1202=T1203,MAX(W1202,F1203),F1203))</f>
        <v/>
      </c>
      <c r="X1203" s="9" t="str">
        <f aca="false">IF(T1203=0,"",F1203/W1203-1)</f>
        <v/>
      </c>
    </row>
    <row r="1204" customFormat="false" ht="15" hidden="false" customHeight="false" outlineLevel="0" collapsed="false">
      <c r="A1204" s="5" t="n">
        <v>45032</v>
      </c>
      <c r="B1204" s="6" t="n">
        <v>30312.9308533022</v>
      </c>
      <c r="C1204" s="7" t="n">
        <v>13062.95006</v>
      </c>
      <c r="D1204" s="0" t="n">
        <f aca="false">INT((ROW()-3)/30)</f>
        <v>40</v>
      </c>
      <c r="E1204" s="0" t="n">
        <f aca="false">2+30*D1204</f>
        <v>1202</v>
      </c>
      <c r="F1204" s="8" t="n">
        <f aca="false">INDEX($F:$F,$E1204)*(2*B1204/INDEX($B:$B,$E1204)-C1204/INDEX($C:$C,$E1204))</f>
        <v>5311.33525872215</v>
      </c>
      <c r="G1204" s="9" t="n">
        <f aca="false">B1204/B1203-1</f>
        <v>-0.000959995991366869</v>
      </c>
      <c r="H1204" s="9" t="n">
        <f aca="false">F1204/F1203-1</f>
        <v>-0.00200544555221815</v>
      </c>
      <c r="I1204" s="9" t="n">
        <f aca="false">LN(B1204/B1203)</f>
        <v>-0.000960457082639391</v>
      </c>
      <c r="J1204" s="9" t="n">
        <f aca="false">LN(F1204/F1203)</f>
        <v>-0.00200745915070809</v>
      </c>
      <c r="K1204" s="9" t="n">
        <f aca="false">F1204/F1197-1</f>
        <v>-0.00146979591919394</v>
      </c>
      <c r="L1204" s="9" t="n">
        <f aca="false">F1204/F1174-1</f>
        <v>0.0373822869722371</v>
      </c>
      <c r="M1204" s="9" t="n">
        <f aca="false">B1204/B1197-1</f>
        <v>0.0689448081918302</v>
      </c>
      <c r="N1204" s="9" t="n">
        <f aca="false">B1204/B1174-1</f>
        <v>0.104270930680124</v>
      </c>
      <c r="O1204" s="8" t="n">
        <f aca="false">MAX(O1203,F1204)</f>
        <v>5645.35730015574</v>
      </c>
      <c r="P1204" s="9" t="n">
        <f aca="false">F1204/O1204-1</f>
        <v>-0.0591675643673397</v>
      </c>
      <c r="Q1204" s="8" t="n">
        <f aca="false">MAX(Q1203,B1204)</f>
        <v>67541.7555081824</v>
      </c>
      <c r="R1204" s="9" t="n">
        <f aca="false">B1204/Q1204-1</f>
        <v>-0.551197172397601</v>
      </c>
      <c r="S1204" s="9" t="n">
        <f aca="false">B1204/INDEX($B:$B,$E1204)-1</f>
        <v>-0.00479462004115827</v>
      </c>
      <c r="T1204" s="0" t="n">
        <f aca="false">IF(AND($A1204&gt;=CrashTest!$B$3,$A1204&lt;=CrashTest!$C$3),1,IF(AND($A1204&gt;=CrashTest!$B$4,$A1204&lt;=CrashTest!$C$4),2,IF(AND($A1204&gt;=CrashTest!$B$5,$A1204&lt;=CrashTest!$C$5),3,IF(AND($A1204&gt;=CrashTest!$B$6,$A1204&lt;=CrashTest!$C$6),4,IF(AND($A1204&gt;=CrashTest!$B$7,$A1204&lt;=CrashTest!$C$7),5,0)))))</f>
        <v>0</v>
      </c>
      <c r="U1204" s="8" t="str">
        <f aca="false">IF(T1204=0,"",IF(T1203=T1204,MAX(U1203,B1204),B1204))</f>
        <v/>
      </c>
      <c r="V1204" s="9" t="str">
        <f aca="false">IF(T1204=0,"",B1204/U1204-1)</f>
        <v/>
      </c>
      <c r="W1204" s="8" t="str">
        <f aca="false">IF(T1204=0,"",IF(T1203=T1204,MAX(W1203,F1204),F1204))</f>
        <v/>
      </c>
      <c r="X1204" s="9" t="str">
        <f aca="false">IF(T1204=0,"",F1204/W1204-1)</f>
        <v/>
      </c>
    </row>
    <row r="1205" customFormat="false" ht="15" hidden="false" customHeight="false" outlineLevel="0" collapsed="false">
      <c r="A1205" s="5" t="n">
        <v>45033</v>
      </c>
      <c r="B1205" s="6" t="n">
        <v>29469.5050727645</v>
      </c>
      <c r="C1205" s="7" t="n">
        <v>12426.51472</v>
      </c>
      <c r="D1205" s="0" t="n">
        <f aca="false">INT((ROW()-3)/30)</f>
        <v>40</v>
      </c>
      <c r="E1205" s="0" t="n">
        <f aca="false">2+30*D1205</f>
        <v>1202</v>
      </c>
      <c r="F1205" s="8" t="n">
        <f aca="false">INDEX($F:$F,$E1205)*(2*B1205/INDEX($B:$B,$E1205)-C1205/INDEX($C:$C,$E1205))</f>
        <v>5273.5150429008</v>
      </c>
      <c r="G1205" s="9" t="n">
        <f aca="false">B1205/B1204-1</f>
        <v>-0.0278239601647038</v>
      </c>
      <c r="H1205" s="9" t="n">
        <f aca="false">F1205/F1204-1</f>
        <v>-0.00712066062093175</v>
      </c>
      <c r="I1205" s="9" t="n">
        <f aca="false">LN(B1205/B1204)</f>
        <v>-0.0282183799786419</v>
      </c>
      <c r="J1205" s="9" t="n">
        <f aca="false">LN(F1205/F1204)</f>
        <v>-0.00714613351937537</v>
      </c>
      <c r="K1205" s="9" t="n">
        <f aca="false">F1205/F1198-1</f>
        <v>-0.00995311272888633</v>
      </c>
      <c r="L1205" s="9" t="n">
        <f aca="false">F1205/F1175-1</f>
        <v>0.0305673631750247</v>
      </c>
      <c r="M1205" s="9" t="n">
        <f aca="false">B1205/B1198-1</f>
        <v>-0.00734516658965601</v>
      </c>
      <c r="N1205" s="9" t="n">
        <f aca="false">B1205/B1175-1</f>
        <v>0.0920400719112906</v>
      </c>
      <c r="O1205" s="8" t="n">
        <f aca="false">MAX(O1204,F1205)</f>
        <v>5645.35730015574</v>
      </c>
      <c r="P1205" s="9" t="n">
        <f aca="false">F1205/O1205-1</f>
        <v>-0.0658669128426446</v>
      </c>
      <c r="Q1205" s="8" t="n">
        <f aca="false">MAX(Q1204,B1205)</f>
        <v>67541.7555081824</v>
      </c>
      <c r="R1205" s="9" t="n">
        <f aca="false">B1205/Q1205-1</f>
        <v>-0.563684644394616</v>
      </c>
      <c r="S1205" s="9" t="n">
        <f aca="false">B1205/INDEX($B:$B,$E1205)-1</f>
        <v>-0.0324851748888321</v>
      </c>
      <c r="T1205" s="0" t="n">
        <f aca="false">IF(AND($A1205&gt;=CrashTest!$B$3,$A1205&lt;=CrashTest!$C$3),1,IF(AND($A1205&gt;=CrashTest!$B$4,$A1205&lt;=CrashTest!$C$4),2,IF(AND($A1205&gt;=CrashTest!$B$5,$A1205&lt;=CrashTest!$C$5),3,IF(AND($A1205&gt;=CrashTest!$B$6,$A1205&lt;=CrashTest!$C$6),4,IF(AND($A1205&gt;=CrashTest!$B$7,$A1205&lt;=CrashTest!$C$7),5,0)))))</f>
        <v>0</v>
      </c>
      <c r="U1205" s="8" t="str">
        <f aca="false">IF(T1205=0,"",IF(T1204=T1205,MAX(U1204,B1205),B1205))</f>
        <v/>
      </c>
      <c r="V1205" s="9" t="str">
        <f aca="false">IF(T1205=0,"",B1205/U1205-1)</f>
        <v/>
      </c>
      <c r="W1205" s="8" t="str">
        <f aca="false">IF(T1205=0,"",IF(T1204=T1205,MAX(W1204,F1205),F1205))</f>
        <v/>
      </c>
      <c r="X1205" s="9" t="str">
        <f aca="false">IF(T1205=0,"",F1205/W1205-1)</f>
        <v/>
      </c>
    </row>
    <row r="1206" customFormat="false" ht="15" hidden="false" customHeight="false" outlineLevel="0" collapsed="false">
      <c r="A1206" s="5" t="n">
        <v>45034</v>
      </c>
      <c r="B1206" s="6" t="n">
        <v>30366.8723813559</v>
      </c>
      <c r="C1206" s="7" t="n">
        <v>13111.8769</v>
      </c>
      <c r="D1206" s="0" t="n">
        <f aca="false">INT((ROW()-3)/30)</f>
        <v>40</v>
      </c>
      <c r="E1206" s="0" t="n">
        <f aca="false">2+30*D1206</f>
        <v>1202</v>
      </c>
      <c r="F1206" s="8" t="n">
        <f aca="false">INDEX($F:$F,$E1206)*(2*B1206/INDEX($B:$B,$E1206)-C1206/INDEX($C:$C,$E1206))</f>
        <v>5310.44139003981</v>
      </c>
      <c r="G1206" s="9" t="n">
        <f aca="false">B1206/B1205-1</f>
        <v>0.0304507084993682</v>
      </c>
      <c r="H1206" s="9" t="n">
        <f aca="false">F1206/F1205-1</f>
        <v>0.00700222656778404</v>
      </c>
      <c r="I1206" s="9" t="n">
        <f aca="false">LN(B1206/B1205)</f>
        <v>0.0299962875982166</v>
      </c>
      <c r="J1206" s="9" t="n">
        <f aca="false">LN(F1206/F1205)</f>
        <v>0.00697782482413376</v>
      </c>
      <c r="K1206" s="9" t="n">
        <f aca="false">F1206/F1199-1</f>
        <v>-0.00224556555494615</v>
      </c>
      <c r="L1206" s="9" t="n">
        <f aca="false">F1206/F1176-1</f>
        <v>0.0187624656593144</v>
      </c>
      <c r="M1206" s="9" t="n">
        <f aca="false">B1206/B1199-1</f>
        <v>0.00395993262724748</v>
      </c>
      <c r="N1206" s="9" t="n">
        <f aca="false">B1206/B1176-1</f>
        <v>0.077404727093346</v>
      </c>
      <c r="O1206" s="8" t="n">
        <f aca="false">MAX(O1205,F1206)</f>
        <v>5645.35730015574</v>
      </c>
      <c r="P1206" s="9" t="n">
        <f aca="false">F1206/O1206-1</f>
        <v>-0.0593259013219052</v>
      </c>
      <c r="Q1206" s="8" t="n">
        <f aca="false">MAX(Q1205,B1206)</f>
        <v>67541.7555081824</v>
      </c>
      <c r="R1206" s="9" t="n">
        <f aca="false">B1206/Q1206-1</f>
        <v>-0.550398532687279</v>
      </c>
      <c r="S1206" s="9" t="n">
        <f aca="false">B1206/INDEX($B:$B,$E1206)-1</f>
        <v>-0.00302366298055479</v>
      </c>
      <c r="T1206" s="0" t="n">
        <f aca="false">IF(AND($A1206&gt;=CrashTest!$B$3,$A1206&lt;=CrashTest!$C$3),1,IF(AND($A1206&gt;=CrashTest!$B$4,$A1206&lt;=CrashTest!$C$4),2,IF(AND($A1206&gt;=CrashTest!$B$5,$A1206&lt;=CrashTest!$C$5),3,IF(AND($A1206&gt;=CrashTest!$B$6,$A1206&lt;=CrashTest!$C$6),4,IF(AND($A1206&gt;=CrashTest!$B$7,$A1206&lt;=CrashTest!$C$7),5,0)))))</f>
        <v>0</v>
      </c>
      <c r="U1206" s="8" t="str">
        <f aca="false">IF(T1206=0,"",IF(T1205=T1206,MAX(U1205,B1206),B1206))</f>
        <v/>
      </c>
      <c r="V1206" s="9" t="str">
        <f aca="false">IF(T1206=0,"",B1206/U1206-1)</f>
        <v/>
      </c>
      <c r="W1206" s="8" t="str">
        <f aca="false">IF(T1206=0,"",IF(T1205=T1206,MAX(W1205,F1206),F1206))</f>
        <v/>
      </c>
      <c r="X1206" s="9" t="str">
        <f aca="false">IF(T1206=0,"",F1206/W1206-1)</f>
        <v/>
      </c>
    </row>
    <row r="1207" customFormat="false" ht="15" hidden="false" customHeight="false" outlineLevel="0" collapsed="false">
      <c r="A1207" s="5" t="n">
        <v>45035</v>
      </c>
      <c r="B1207" s="6" t="n">
        <v>28796.7440952659</v>
      </c>
      <c r="C1207" s="7" t="n">
        <v>11950.60393</v>
      </c>
      <c r="D1207" s="0" t="n">
        <f aca="false">INT((ROW()-3)/30)</f>
        <v>40</v>
      </c>
      <c r="E1207" s="0" t="n">
        <f aca="false">2+30*D1207</f>
        <v>1202</v>
      </c>
      <c r="F1207" s="8" t="n">
        <f aca="false">INDEX($F:$F,$E1207)*(2*B1207/INDEX($B:$B,$E1207)-C1207/INDEX($C:$C,$E1207))</f>
        <v>5230.56025279998</v>
      </c>
      <c r="G1207" s="9" t="n">
        <f aca="false">B1207/B1206-1</f>
        <v>-0.0517053013024152</v>
      </c>
      <c r="H1207" s="9" t="n">
        <f aca="false">F1207/F1206-1</f>
        <v>-0.0150422782915277</v>
      </c>
      <c r="I1207" s="9" t="n">
        <f aca="false">LN(B1207/B1206)</f>
        <v>-0.0530899614301473</v>
      </c>
      <c r="J1207" s="9" t="n">
        <f aca="false">LN(F1207/F1206)</f>
        <v>-0.0151565608546073</v>
      </c>
      <c r="K1207" s="9" t="n">
        <f aca="false">F1207/F1200-1</f>
        <v>-0.015865493712398</v>
      </c>
      <c r="L1207" s="9" t="n">
        <f aca="false">F1207/F1177-1</f>
        <v>0.0136061803432028</v>
      </c>
      <c r="M1207" s="9" t="n">
        <f aca="false">B1207/B1200-1</f>
        <v>-0.0373168628603867</v>
      </c>
      <c r="N1207" s="9" t="n">
        <f aca="false">B1207/B1177-1</f>
        <v>0.0345762867307653</v>
      </c>
      <c r="O1207" s="8" t="n">
        <f aca="false">MAX(O1206,F1207)</f>
        <v>5645.35730015574</v>
      </c>
      <c r="P1207" s="9" t="n">
        <f aca="false">F1207/O1207-1</f>
        <v>-0.0734757828958531</v>
      </c>
      <c r="Q1207" s="8" t="n">
        <f aca="false">MAX(Q1206,B1207)</f>
        <v>67541.7555081824</v>
      </c>
      <c r="R1207" s="9" t="n">
        <f aca="false">B1207/Q1207-1</f>
        <v>-0.573645312020691</v>
      </c>
      <c r="S1207" s="9" t="n">
        <f aca="false">B1207/INDEX($B:$B,$E1207)-1</f>
        <v>-0.0545726248775235</v>
      </c>
      <c r="T1207" s="0" t="n">
        <f aca="false">IF(AND($A1207&gt;=CrashTest!$B$3,$A1207&lt;=CrashTest!$C$3),1,IF(AND($A1207&gt;=CrashTest!$B$4,$A1207&lt;=CrashTest!$C$4),2,IF(AND($A1207&gt;=CrashTest!$B$5,$A1207&lt;=CrashTest!$C$5),3,IF(AND($A1207&gt;=CrashTest!$B$6,$A1207&lt;=CrashTest!$C$6),4,IF(AND($A1207&gt;=CrashTest!$B$7,$A1207&lt;=CrashTest!$C$7),5,0)))))</f>
        <v>0</v>
      </c>
      <c r="U1207" s="8" t="str">
        <f aca="false">IF(T1207=0,"",IF(T1206=T1207,MAX(U1206,B1207),B1207))</f>
        <v/>
      </c>
      <c r="V1207" s="9" t="str">
        <f aca="false">IF(T1207=0,"",B1207/U1207-1)</f>
        <v/>
      </c>
      <c r="W1207" s="8" t="str">
        <f aca="false">IF(T1207=0,"",IF(T1206=T1207,MAX(W1206,F1207),F1207))</f>
        <v/>
      </c>
      <c r="X1207" s="9" t="str">
        <f aca="false">IF(T1207=0,"",F1207/W1207-1)</f>
        <v/>
      </c>
    </row>
    <row r="1208" customFormat="false" ht="15" hidden="false" customHeight="false" outlineLevel="0" collapsed="false">
      <c r="A1208" s="5" t="n">
        <v>45036</v>
      </c>
      <c r="B1208" s="6" t="n">
        <v>28251.2763790181</v>
      </c>
      <c r="C1208" s="7" t="n">
        <v>11540.72287</v>
      </c>
      <c r="D1208" s="0" t="n">
        <f aca="false">INT((ROW()-3)/30)</f>
        <v>40</v>
      </c>
      <c r="E1208" s="0" t="n">
        <f aca="false">2+30*D1208</f>
        <v>1202</v>
      </c>
      <c r="F1208" s="8" t="n">
        <f aca="false">INDEX($F:$F,$E1208)*(2*B1208/INDEX($B:$B,$E1208)-C1208/INDEX($C:$C,$E1208))</f>
        <v>5205.4079656946</v>
      </c>
      <c r="G1208" s="9" t="n">
        <f aca="false">B1208/B1207-1</f>
        <v>-0.0189419926934543</v>
      </c>
      <c r="H1208" s="9" t="n">
        <f aca="false">F1208/F1207-1</f>
        <v>-0.00480871759232893</v>
      </c>
      <c r="I1208" s="9" t="n">
        <f aca="false">LN(B1208/B1207)</f>
        <v>-0.0191236903733445</v>
      </c>
      <c r="J1208" s="9" t="n">
        <f aca="false">LN(F1208/F1207)</f>
        <v>-0.00482031667418209</v>
      </c>
      <c r="K1208" s="9" t="n">
        <f aca="false">F1208/F1201-1</f>
        <v>-0.0177208858528441</v>
      </c>
      <c r="L1208" s="9" t="n">
        <f aca="false">F1208/F1178-1</f>
        <v>0.00735293537299775</v>
      </c>
      <c r="M1208" s="9" t="n">
        <f aca="false">B1208/B1201-1</f>
        <v>-0.0697888811874943</v>
      </c>
      <c r="N1208" s="9" t="n">
        <f aca="false">B1208/B1178-1</f>
        <v>0.00278571306280817</v>
      </c>
      <c r="O1208" s="8" t="n">
        <f aca="false">MAX(O1207,F1208)</f>
        <v>5645.35730015574</v>
      </c>
      <c r="P1208" s="9" t="n">
        <f aca="false">F1208/O1208-1</f>
        <v>-0.0779311761983605</v>
      </c>
      <c r="Q1208" s="8" t="n">
        <f aca="false">MAX(Q1207,B1208)</f>
        <v>67541.7555081824</v>
      </c>
      <c r="R1208" s="9" t="n">
        <f aca="false">B1208/Q1208-1</f>
        <v>-0.581721319405215</v>
      </c>
      <c r="S1208" s="9" t="n">
        <f aca="false">B1208/INDEX($B:$B,$E1208)-1</f>
        <v>-0.0724809033092851</v>
      </c>
      <c r="T1208" s="0" t="n">
        <f aca="false">IF(AND($A1208&gt;=CrashTest!$B$3,$A1208&lt;=CrashTest!$C$3),1,IF(AND($A1208&gt;=CrashTest!$B$4,$A1208&lt;=CrashTest!$C$4),2,IF(AND($A1208&gt;=CrashTest!$B$5,$A1208&lt;=CrashTest!$C$5),3,IF(AND($A1208&gt;=CrashTest!$B$6,$A1208&lt;=CrashTest!$C$6),4,IF(AND($A1208&gt;=CrashTest!$B$7,$A1208&lt;=CrashTest!$C$7),5,0)))))</f>
        <v>0</v>
      </c>
      <c r="U1208" s="8" t="str">
        <f aca="false">IF(T1208=0,"",IF(T1207=T1208,MAX(U1207,B1208),B1208))</f>
        <v/>
      </c>
      <c r="V1208" s="9" t="str">
        <f aca="false">IF(T1208=0,"",B1208/U1208-1)</f>
        <v/>
      </c>
      <c r="W1208" s="8" t="str">
        <f aca="false">IF(T1208=0,"",IF(T1207=T1208,MAX(W1207,F1208),F1208))</f>
        <v/>
      </c>
      <c r="X1208" s="9" t="str">
        <f aca="false">IF(T1208=0,"",F1208/W1208-1)</f>
        <v/>
      </c>
    </row>
    <row r="1209" customFormat="false" ht="15" hidden="false" customHeight="false" outlineLevel="0" collapsed="false">
      <c r="A1209" s="5" t="n">
        <v>45037</v>
      </c>
      <c r="B1209" s="6" t="n">
        <v>27292.0211052016</v>
      </c>
      <c r="C1209" s="7" t="n">
        <v>10793.32813</v>
      </c>
      <c r="D1209" s="0" t="n">
        <f aca="false">INT((ROW()-3)/30)</f>
        <v>40</v>
      </c>
      <c r="E1209" s="0" t="n">
        <f aca="false">2+30*D1209</f>
        <v>1202</v>
      </c>
      <c r="F1209" s="8" t="n">
        <f aca="false">INDEX($F:$F,$E1209)*(2*B1209/INDEX($B:$B,$E1209)-C1209/INDEX($C:$C,$E1209))</f>
        <v>5171.88308526951</v>
      </c>
      <c r="G1209" s="9" t="n">
        <f aca="false">B1209/B1208-1</f>
        <v>-0.0339544047832449</v>
      </c>
      <c r="H1209" s="9" t="n">
        <f aca="false">F1209/F1208-1</f>
        <v>-0.00644039442173183</v>
      </c>
      <c r="I1209" s="9" t="n">
        <f aca="false">LN(B1209/B1208)</f>
        <v>-0.03454424586616</v>
      </c>
      <c r="J1209" s="9" t="n">
        <f aca="false">LN(F1209/F1208)</f>
        <v>-0.00646122324058763</v>
      </c>
      <c r="K1209" s="9" t="n">
        <f aca="false">F1209/F1202-1</f>
        <v>-0.0264194048551049</v>
      </c>
      <c r="L1209" s="9" t="n">
        <f aca="false">F1209/F1179-1</f>
        <v>0.00837638663299178</v>
      </c>
      <c r="M1209" s="9" t="n">
        <f aca="false">B1209/B1202-1</f>
        <v>-0.103974262162511</v>
      </c>
      <c r="N1209" s="9" t="n">
        <f aca="false">B1209/B1179-1</f>
        <v>-0.00181174847913856</v>
      </c>
      <c r="O1209" s="8" t="n">
        <f aca="false">MAX(O1208,F1209)</f>
        <v>5645.35730015574</v>
      </c>
      <c r="P1209" s="9" t="n">
        <f aca="false">F1209/O1209-1</f>
        <v>-0.0838696631076255</v>
      </c>
      <c r="Q1209" s="8" t="n">
        <f aca="false">MAX(Q1208,B1209)</f>
        <v>67541.7555081824</v>
      </c>
      <c r="R1209" s="9" t="n">
        <f aca="false">B1209/Q1209-1</f>
        <v>-0.595923723038332</v>
      </c>
      <c r="S1209" s="9" t="n">
        <f aca="false">B1209/INDEX($B:$B,$E1209)-1</f>
        <v>-0.103974262162511</v>
      </c>
      <c r="T1209" s="0" t="n">
        <f aca="false">IF(AND($A1209&gt;=CrashTest!$B$3,$A1209&lt;=CrashTest!$C$3),1,IF(AND($A1209&gt;=CrashTest!$B$4,$A1209&lt;=CrashTest!$C$4),2,IF(AND($A1209&gt;=CrashTest!$B$5,$A1209&lt;=CrashTest!$C$5),3,IF(AND($A1209&gt;=CrashTest!$B$6,$A1209&lt;=CrashTest!$C$6),4,IF(AND($A1209&gt;=CrashTest!$B$7,$A1209&lt;=CrashTest!$C$7),5,0)))))</f>
        <v>0</v>
      </c>
      <c r="U1209" s="8" t="str">
        <f aca="false">IF(T1209=0,"",IF(T1208=T1209,MAX(U1208,B1209),B1209))</f>
        <v/>
      </c>
      <c r="V1209" s="9" t="str">
        <f aca="false">IF(T1209=0,"",B1209/U1209-1)</f>
        <v/>
      </c>
      <c r="W1209" s="8" t="str">
        <f aca="false">IF(T1209=0,"",IF(T1208=T1209,MAX(W1208,F1209),F1209))</f>
        <v/>
      </c>
      <c r="X1209" s="9" t="str">
        <f aca="false">IF(T1209=0,"",F1209/W1209-1)</f>
        <v/>
      </c>
    </row>
    <row r="1210" customFormat="false" ht="15" hidden="false" customHeight="false" outlineLevel="0" collapsed="false">
      <c r="A1210" s="5" t="n">
        <v>45038</v>
      </c>
      <c r="B1210" s="6" t="n">
        <v>27827.5475920514</v>
      </c>
      <c r="C1210" s="7" t="n">
        <v>11239.69502</v>
      </c>
      <c r="D1210" s="0" t="n">
        <f aca="false">INT((ROW()-3)/30)</f>
        <v>40</v>
      </c>
      <c r="E1210" s="0" t="n">
        <f aca="false">2+30*D1210</f>
        <v>1202</v>
      </c>
      <c r="F1210" s="8" t="n">
        <f aca="false">INDEX($F:$F,$E1210)*(2*B1210/INDEX($B:$B,$E1210)-C1210/INDEX($C:$C,$E1210))</f>
        <v>5178.87006817267</v>
      </c>
      <c r="G1210" s="9" t="n">
        <f aca="false">B1210/B1209-1</f>
        <v>0.0196220897230559</v>
      </c>
      <c r="H1210" s="9" t="n">
        <f aca="false">F1210/F1209-1</f>
        <v>0.00135095530737384</v>
      </c>
      <c r="I1210" s="9" t="n">
        <f aca="false">LN(B1210/B1209)</f>
        <v>0.0194320583724827</v>
      </c>
      <c r="J1210" s="9" t="n">
        <f aca="false">LN(F1210/F1209)</f>
        <v>0.00135004358828802</v>
      </c>
      <c r="K1210" s="9" t="n">
        <f aca="false">F1210/F1203-1</f>
        <v>-0.0268955216597605</v>
      </c>
      <c r="L1210" s="9" t="n">
        <f aca="false">F1210/F1180-1</f>
        <v>-0.00094161868201359</v>
      </c>
      <c r="M1210" s="9" t="n">
        <f aca="false">B1210/B1203-1</f>
        <v>-0.082872144813245</v>
      </c>
      <c r="N1210" s="9" t="n">
        <f aca="false">B1210/B1180-1</f>
        <v>-0.0197387746131764</v>
      </c>
      <c r="O1210" s="8" t="n">
        <f aca="false">MAX(O1209,F1210)</f>
        <v>5645.35730015574</v>
      </c>
      <c r="P1210" s="9" t="n">
        <f aca="false">F1210/O1210-1</f>
        <v>-0.0826320119667546</v>
      </c>
      <c r="Q1210" s="8" t="n">
        <f aca="false">MAX(Q1209,B1210)</f>
        <v>67541.7555081824</v>
      </c>
      <c r="R1210" s="9" t="n">
        <f aca="false">B1210/Q1210-1</f>
        <v>-0.587994902076831</v>
      </c>
      <c r="S1210" s="9" t="n">
        <f aca="false">B1210/INDEX($B:$B,$E1210)-1</f>
        <v>-0.0863923647404966</v>
      </c>
      <c r="T1210" s="0" t="n">
        <f aca="false">IF(AND($A1210&gt;=CrashTest!$B$3,$A1210&lt;=CrashTest!$C$3),1,IF(AND($A1210&gt;=CrashTest!$B$4,$A1210&lt;=CrashTest!$C$4),2,IF(AND($A1210&gt;=CrashTest!$B$5,$A1210&lt;=CrashTest!$C$5),3,IF(AND($A1210&gt;=CrashTest!$B$6,$A1210&lt;=CrashTest!$C$6),4,IF(AND($A1210&gt;=CrashTest!$B$7,$A1210&lt;=CrashTest!$C$7),5,0)))))</f>
        <v>0</v>
      </c>
      <c r="U1210" s="8" t="str">
        <f aca="false">IF(T1210=0,"",IF(T1209=T1210,MAX(U1209,B1210),B1210))</f>
        <v/>
      </c>
      <c r="V1210" s="9" t="str">
        <f aca="false">IF(T1210=0,"",B1210/U1210-1)</f>
        <v/>
      </c>
      <c r="W1210" s="8" t="str">
        <f aca="false">IF(T1210=0,"",IF(T1209=T1210,MAX(W1209,F1210),F1210))</f>
        <v/>
      </c>
      <c r="X1210" s="9" t="str">
        <f aca="false">IF(T1210=0,"",F1210/W1210-1)</f>
        <v/>
      </c>
    </row>
    <row r="1211" customFormat="false" ht="15" hidden="false" customHeight="false" outlineLevel="0" collapsed="false">
      <c r="A1211" s="5" t="n">
        <v>45039</v>
      </c>
      <c r="B1211" s="6" t="n">
        <v>27604.6855742256</v>
      </c>
      <c r="C1211" s="7" t="n">
        <v>11084.97031</v>
      </c>
      <c r="D1211" s="0" t="n">
        <f aca="false">INT((ROW()-3)/30)</f>
        <v>40</v>
      </c>
      <c r="E1211" s="0" t="n">
        <f aca="false">2+30*D1211</f>
        <v>1202</v>
      </c>
      <c r="F1211" s="8" t="n">
        <f aca="false">INDEX($F:$F,$E1211)*(2*B1211/INDEX($B:$B,$E1211)-C1211/INDEX($C:$C,$E1211))</f>
        <v>5163.46125630482</v>
      </c>
      <c r="G1211" s="9" t="n">
        <f aca="false">B1211/B1210-1</f>
        <v>-0.00800868337709559</v>
      </c>
      <c r="H1211" s="9" t="n">
        <f aca="false">F1211/F1210-1</f>
        <v>-0.0029753231235794</v>
      </c>
      <c r="I1211" s="9" t="n">
        <f aca="false">LN(B1211/B1210)</f>
        <v>-0.00804092513990576</v>
      </c>
      <c r="J1211" s="9" t="n">
        <f aca="false">LN(F1211/F1210)</f>
        <v>-0.00297975819679285</v>
      </c>
      <c r="K1211" s="9" t="n">
        <f aca="false">F1211/F1204-1</f>
        <v>-0.0278412103951621</v>
      </c>
      <c r="L1211" s="9" t="n">
        <f aca="false">F1211/F1181-1</f>
        <v>0.0050051406874132</v>
      </c>
      <c r="M1211" s="9" t="n">
        <f aca="false">B1211/B1204-1</f>
        <v>-0.0893429042603307</v>
      </c>
      <c r="N1211" s="9" t="n">
        <f aca="false">B1211/B1181-1</f>
        <v>0.00511797223292865</v>
      </c>
      <c r="O1211" s="8" t="n">
        <f aca="false">MAX(O1210,F1211)</f>
        <v>5645.35730015574</v>
      </c>
      <c r="P1211" s="9" t="n">
        <f aca="false">F1211/O1211-1</f>
        <v>-0.0853614781543814</v>
      </c>
      <c r="Q1211" s="8" t="n">
        <f aca="false">MAX(Q1210,B1211)</f>
        <v>67541.7555081824</v>
      </c>
      <c r="R1211" s="9" t="n">
        <f aca="false">B1211/Q1211-1</f>
        <v>-0.591294520455847</v>
      </c>
      <c r="S1211" s="9" t="n">
        <f aca="false">B1211/INDEX($B:$B,$E1211)-1</f>
        <v>-0.093709159022187</v>
      </c>
      <c r="T1211" s="0" t="n">
        <f aca="false">IF(AND($A1211&gt;=CrashTest!$B$3,$A1211&lt;=CrashTest!$C$3),1,IF(AND($A1211&gt;=CrashTest!$B$4,$A1211&lt;=CrashTest!$C$4),2,IF(AND($A1211&gt;=CrashTest!$B$5,$A1211&lt;=CrashTest!$C$5),3,IF(AND($A1211&gt;=CrashTest!$B$6,$A1211&lt;=CrashTest!$C$6),4,IF(AND($A1211&gt;=CrashTest!$B$7,$A1211&lt;=CrashTest!$C$7),5,0)))))</f>
        <v>0</v>
      </c>
      <c r="U1211" s="8" t="str">
        <f aca="false">IF(T1211=0,"",IF(T1210=T1211,MAX(U1210,B1211),B1211))</f>
        <v/>
      </c>
      <c r="V1211" s="9" t="str">
        <f aca="false">IF(T1211=0,"",B1211/U1211-1)</f>
        <v/>
      </c>
      <c r="W1211" s="8" t="str">
        <f aca="false">IF(T1211=0,"",IF(T1210=T1211,MAX(W1210,F1211),F1211))</f>
        <v/>
      </c>
      <c r="X1211" s="9" t="str">
        <f aca="false">IF(T1211=0,"",F1211/W1211-1)</f>
        <v/>
      </c>
    </row>
    <row r="1212" customFormat="false" ht="15" hidden="false" customHeight="false" outlineLevel="0" collapsed="false">
      <c r="A1212" s="5" t="n">
        <v>45040</v>
      </c>
      <c r="B1212" s="6" t="n">
        <v>27520.1996729982</v>
      </c>
      <c r="C1212" s="7" t="n">
        <v>11026.56596</v>
      </c>
      <c r="D1212" s="0" t="n">
        <f aca="false">INT((ROW()-3)/30)</f>
        <v>40</v>
      </c>
      <c r="E1212" s="0" t="n">
        <f aca="false">2+30*D1212</f>
        <v>1202</v>
      </c>
      <c r="F1212" s="8" t="n">
        <f aca="false">INDEX($F:$F,$E1212)*(2*B1212/INDEX($B:$B,$E1212)-C1212/INDEX($C:$C,$E1212))</f>
        <v>5157.51872759144</v>
      </c>
      <c r="G1212" s="9" t="n">
        <f aca="false">B1212/B1211-1</f>
        <v>-0.00306056379451347</v>
      </c>
      <c r="H1212" s="9" t="n">
        <f aca="false">F1212/F1211-1</f>
        <v>-0.00115088085654302</v>
      </c>
      <c r="I1212" s="9" t="n">
        <f aca="false">LN(B1212/B1211)</f>
        <v>-0.00306525689802499</v>
      </c>
      <c r="J1212" s="9" t="n">
        <f aca="false">LN(F1212/F1211)</f>
        <v>-0.00115154362847916</v>
      </c>
      <c r="K1212" s="9" t="n">
        <f aca="false">F1212/F1205-1</f>
        <v>-0.0219960148716203</v>
      </c>
      <c r="L1212" s="9" t="n">
        <f aca="false">F1212/F1182-1</f>
        <v>-0.000613584712927273</v>
      </c>
      <c r="M1212" s="9" t="n">
        <f aca="false">B1212/B1205-1</f>
        <v>-0.0661465265518774</v>
      </c>
      <c r="N1212" s="9" t="n">
        <f aca="false">B1212/B1182-1</f>
        <v>0.00113663080125748</v>
      </c>
      <c r="O1212" s="8" t="n">
        <f aca="false">MAX(O1211,F1212)</f>
        <v>5645.35730015574</v>
      </c>
      <c r="P1212" s="9" t="n">
        <f aca="false">F1212/O1212-1</f>
        <v>-0.0864141181198304</v>
      </c>
      <c r="Q1212" s="8" t="n">
        <f aca="false">MAX(Q1211,B1212)</f>
        <v>67541.7555081824</v>
      </c>
      <c r="R1212" s="9" t="n">
        <f aca="false">B1212/Q1212-1</f>
        <v>-0.59254538964916</v>
      </c>
      <c r="S1212" s="9" t="n">
        <f aca="false">B1212/INDEX($B:$B,$E1212)-1</f>
        <v>-0.0964829199573829</v>
      </c>
      <c r="T1212" s="0" t="n">
        <f aca="false">IF(AND($A1212&gt;=CrashTest!$B$3,$A1212&lt;=CrashTest!$C$3),1,IF(AND($A1212&gt;=CrashTest!$B$4,$A1212&lt;=CrashTest!$C$4),2,IF(AND($A1212&gt;=CrashTest!$B$5,$A1212&lt;=CrashTest!$C$5),3,IF(AND($A1212&gt;=CrashTest!$B$6,$A1212&lt;=CrashTest!$C$6),4,IF(AND($A1212&gt;=CrashTest!$B$7,$A1212&lt;=CrashTest!$C$7),5,0)))))</f>
        <v>0</v>
      </c>
      <c r="U1212" s="8" t="str">
        <f aca="false">IF(T1212=0,"",IF(T1211=T1212,MAX(U1211,B1212),B1212))</f>
        <v/>
      </c>
      <c r="V1212" s="9" t="str">
        <f aca="false">IF(T1212=0,"",B1212/U1212-1)</f>
        <v/>
      </c>
      <c r="W1212" s="8" t="str">
        <f aca="false">IF(T1212=0,"",IF(T1211=T1212,MAX(W1211,F1212),F1212))</f>
        <v/>
      </c>
      <c r="X1212" s="9" t="str">
        <f aca="false">IF(T1212=0,"",F1212/W1212-1)</f>
        <v/>
      </c>
    </row>
    <row r="1213" customFormat="false" ht="15" hidden="false" customHeight="false" outlineLevel="0" collapsed="false">
      <c r="A1213" s="5" t="n">
        <v>45041</v>
      </c>
      <c r="B1213" s="6" t="n">
        <v>28302.6942180012</v>
      </c>
      <c r="C1213" s="7" t="n">
        <v>11610.02289</v>
      </c>
      <c r="D1213" s="0" t="n">
        <f aca="false">INT((ROW()-3)/30)</f>
        <v>40</v>
      </c>
      <c r="E1213" s="0" t="n">
        <f aca="false">2+30*D1213</f>
        <v>1202</v>
      </c>
      <c r="F1213" s="8" t="n">
        <f aca="false">INDEX($F:$F,$E1213)*(2*B1213/INDEX($B:$B,$E1213)-C1213/INDEX($C:$C,$E1213))</f>
        <v>5195.42682198344</v>
      </c>
      <c r="G1213" s="9" t="n">
        <f aca="false">B1213/B1212-1</f>
        <v>0.0284334617590278</v>
      </c>
      <c r="H1213" s="9" t="n">
        <f aca="false">F1213/F1212-1</f>
        <v>0.00735006432244356</v>
      </c>
      <c r="I1213" s="9" t="n">
        <f aca="false">LN(B1213/B1212)</f>
        <v>0.0280367335689279</v>
      </c>
      <c r="J1213" s="9" t="n">
        <f aca="false">LN(F1213/F1212)</f>
        <v>0.00732318423290242</v>
      </c>
      <c r="K1213" s="9" t="n">
        <f aca="false">F1213/F1206-1</f>
        <v>-0.0216581936620341</v>
      </c>
      <c r="L1213" s="9" t="n">
        <f aca="false">F1213/F1183-1</f>
        <v>-0.00374016518321885</v>
      </c>
      <c r="M1213" s="9" t="n">
        <f aca="false">B1213/B1206-1</f>
        <v>-0.0679746711295176</v>
      </c>
      <c r="N1213" s="9" t="n">
        <f aca="false">B1213/B1183-1</f>
        <v>0.00903058895801756</v>
      </c>
      <c r="O1213" s="8" t="n">
        <f aca="false">MAX(O1212,F1213)</f>
        <v>5645.35730015574</v>
      </c>
      <c r="P1213" s="9" t="n">
        <f aca="false">F1213/O1213-1</f>
        <v>-0.0796992031239348</v>
      </c>
      <c r="Q1213" s="8" t="n">
        <f aca="false">MAX(Q1212,B1213)</f>
        <v>67541.7555081824</v>
      </c>
      <c r="R1213" s="9" t="n">
        <f aca="false">B1213/Q1213-1</f>
        <v>-0.580960044567209</v>
      </c>
      <c r="S1213" s="9" t="n">
        <f aca="false">B1213/INDEX($B:$B,$E1213)-1</f>
        <v>-0.0707928016133627</v>
      </c>
      <c r="T1213" s="0" t="n">
        <f aca="false">IF(AND($A1213&gt;=CrashTest!$B$3,$A1213&lt;=CrashTest!$C$3),1,IF(AND($A1213&gt;=CrashTest!$B$4,$A1213&lt;=CrashTest!$C$4),2,IF(AND($A1213&gt;=CrashTest!$B$5,$A1213&lt;=CrashTest!$C$5),3,IF(AND($A1213&gt;=CrashTest!$B$6,$A1213&lt;=CrashTest!$C$6),4,IF(AND($A1213&gt;=CrashTest!$B$7,$A1213&lt;=CrashTest!$C$7),5,0)))))</f>
        <v>0</v>
      </c>
      <c r="U1213" s="8" t="str">
        <f aca="false">IF(T1213=0,"",IF(T1212=T1213,MAX(U1212,B1213),B1213))</f>
        <v/>
      </c>
      <c r="V1213" s="9" t="str">
        <f aca="false">IF(T1213=0,"",B1213/U1213-1)</f>
        <v/>
      </c>
      <c r="W1213" s="8" t="str">
        <f aca="false">IF(T1213=0,"",IF(T1212=T1213,MAX(W1212,F1213),F1213))</f>
        <v/>
      </c>
      <c r="X1213" s="9" t="str">
        <f aca="false">IF(T1213=0,"",F1213/W1213-1)</f>
        <v/>
      </c>
    </row>
    <row r="1214" customFormat="false" ht="15" hidden="false" customHeight="false" outlineLevel="0" collapsed="false">
      <c r="A1214" s="5" t="n">
        <v>45042</v>
      </c>
      <c r="B1214" s="6" t="n">
        <v>28384.2340333139</v>
      </c>
      <c r="C1214" s="7" t="n">
        <v>11607.57651</v>
      </c>
      <c r="D1214" s="0" t="n">
        <f aca="false">INT((ROW()-3)/30)</f>
        <v>40</v>
      </c>
      <c r="E1214" s="0" t="n">
        <f aca="false">2+30*D1214</f>
        <v>1202</v>
      </c>
      <c r="F1214" s="8" t="n">
        <f aca="false">INDEX($F:$F,$E1214)*(2*B1214/INDEX($B:$B,$E1214)-C1214/INDEX($C:$C,$E1214))</f>
        <v>5224.85437982572</v>
      </c>
      <c r="G1214" s="9" t="n">
        <f aca="false">B1214/B1213-1</f>
        <v>0.00288099128247787</v>
      </c>
      <c r="H1214" s="9" t="n">
        <f aca="false">F1214/F1213-1</f>
        <v>0.00566412709688446</v>
      </c>
      <c r="I1214" s="9" t="n">
        <f aca="false">LN(B1214/B1213)</f>
        <v>0.00287684918075858</v>
      </c>
      <c r="J1214" s="9" t="n">
        <f aca="false">LN(F1214/F1213)</f>
        <v>0.0056481462456502</v>
      </c>
      <c r="K1214" s="9" t="n">
        <f aca="false">F1214/F1207-1</f>
        <v>-0.00109087223901239</v>
      </c>
      <c r="L1214" s="9" t="n">
        <f aca="false">F1214/F1184-1</f>
        <v>0.0108566994998454</v>
      </c>
      <c r="M1214" s="9" t="n">
        <f aca="false">B1214/B1207-1</f>
        <v>-0.0143248855005041</v>
      </c>
      <c r="N1214" s="9" t="n">
        <f aca="false">B1214/B1184-1</f>
        <v>0.0452674581981991</v>
      </c>
      <c r="O1214" s="8" t="n">
        <f aca="false">MAX(O1213,F1214)</f>
        <v>5645.35730015574</v>
      </c>
      <c r="P1214" s="9" t="n">
        <f aca="false">F1214/O1214-1</f>
        <v>-0.0744865024430647</v>
      </c>
      <c r="Q1214" s="8" t="n">
        <f aca="false">MAX(Q1213,B1214)</f>
        <v>67541.7555081824</v>
      </c>
      <c r="R1214" s="9" t="n">
        <f aca="false">B1214/Q1214-1</f>
        <v>-0.579752794108597</v>
      </c>
      <c r="S1214" s="9" t="n">
        <f aca="false">B1214/INDEX($B:$B,$E1214)-1</f>
        <v>-0.0681157637751951</v>
      </c>
      <c r="T1214" s="0" t="n">
        <f aca="false">IF(AND($A1214&gt;=CrashTest!$B$3,$A1214&lt;=CrashTest!$C$3),1,IF(AND($A1214&gt;=CrashTest!$B$4,$A1214&lt;=CrashTest!$C$4),2,IF(AND($A1214&gt;=CrashTest!$B$5,$A1214&lt;=CrashTest!$C$5),3,IF(AND($A1214&gt;=CrashTest!$B$6,$A1214&lt;=CrashTest!$C$6),4,IF(AND($A1214&gt;=CrashTest!$B$7,$A1214&lt;=CrashTest!$C$7),5,0)))))</f>
        <v>0</v>
      </c>
      <c r="U1214" s="8" t="str">
        <f aca="false">IF(T1214=0,"",IF(T1213=T1214,MAX(U1213,B1214),B1214))</f>
        <v/>
      </c>
      <c r="V1214" s="9" t="str">
        <f aca="false">IF(T1214=0,"",B1214/U1214-1)</f>
        <v/>
      </c>
      <c r="W1214" s="8" t="str">
        <f aca="false">IF(T1214=0,"",IF(T1213=T1214,MAX(W1213,F1214),F1214))</f>
        <v/>
      </c>
      <c r="X1214" s="9" t="str">
        <f aca="false">IF(T1214=0,"",F1214/W1214-1)</f>
        <v/>
      </c>
    </row>
    <row r="1215" customFormat="false" ht="15" hidden="false" customHeight="false" outlineLevel="0" collapsed="false">
      <c r="A1215" s="5" t="n">
        <v>45043</v>
      </c>
      <c r="B1215" s="6" t="n">
        <v>29465.5514272355</v>
      </c>
      <c r="C1215" s="7" t="n">
        <v>12432.23973</v>
      </c>
      <c r="D1215" s="0" t="n">
        <f aca="false">INT((ROW()-3)/30)</f>
        <v>40</v>
      </c>
      <c r="E1215" s="0" t="n">
        <f aca="false">2+30*D1215</f>
        <v>1202</v>
      </c>
      <c r="F1215" s="8" t="n">
        <f aca="false">INDEX($F:$F,$E1215)*(2*B1215/INDEX($B:$B,$E1215)-C1215/INDEX($C:$C,$E1215))</f>
        <v>5269.82974257107</v>
      </c>
      <c r="G1215" s="9" t="n">
        <f aca="false">B1215/B1214-1</f>
        <v>0.0380957045609363</v>
      </c>
      <c r="H1215" s="9" t="n">
        <f aca="false">F1215/F1214-1</f>
        <v>0.00860796483037207</v>
      </c>
      <c r="I1215" s="9" t="n">
        <f aca="false">LN(B1215/B1214)</f>
        <v>0.0373879814192103</v>
      </c>
      <c r="J1215" s="9" t="n">
        <f aca="false">LN(F1215/F1214)</f>
        <v>0.00857112754619423</v>
      </c>
      <c r="K1215" s="9" t="n">
        <f aca="false">F1215/F1208-1</f>
        <v>0.0123759323574697</v>
      </c>
      <c r="L1215" s="9" t="n">
        <f aca="false">F1215/F1185-1</f>
        <v>0.0171624774298629</v>
      </c>
      <c r="M1215" s="9" t="n">
        <f aca="false">B1215/B1208-1</f>
        <v>0.0429812455878711</v>
      </c>
      <c r="N1215" s="9" t="n">
        <f aca="false">B1215/B1185-1</f>
        <v>0.0799586186227059</v>
      </c>
      <c r="O1215" s="8" t="n">
        <f aca="false">MAX(O1214,F1215)</f>
        <v>5645.35730015574</v>
      </c>
      <c r="P1215" s="9" t="n">
        <f aca="false">F1215/O1215-1</f>
        <v>-0.0665197148060599</v>
      </c>
      <c r="Q1215" s="8" t="n">
        <f aca="false">MAX(Q1214,B1215)</f>
        <v>67541.7555081824</v>
      </c>
      <c r="R1215" s="9" t="n">
        <f aca="false">B1215/Q1215-1</f>
        <v>-0.5637431807104</v>
      </c>
      <c r="S1215" s="9" t="n">
        <f aca="false">B1215/INDEX($B:$B,$E1215)-1</f>
        <v>-0.0326149772269811</v>
      </c>
      <c r="T1215" s="0" t="n">
        <f aca="false">IF(AND($A1215&gt;=CrashTest!$B$3,$A1215&lt;=CrashTest!$C$3),1,IF(AND($A1215&gt;=CrashTest!$B$4,$A1215&lt;=CrashTest!$C$4),2,IF(AND($A1215&gt;=CrashTest!$B$5,$A1215&lt;=CrashTest!$C$5),3,IF(AND($A1215&gt;=CrashTest!$B$6,$A1215&lt;=CrashTest!$C$6),4,IF(AND($A1215&gt;=CrashTest!$B$7,$A1215&lt;=CrashTest!$C$7),5,0)))))</f>
        <v>0</v>
      </c>
      <c r="U1215" s="8" t="str">
        <f aca="false">IF(T1215=0,"",IF(T1214=T1215,MAX(U1214,B1215),B1215))</f>
        <v/>
      </c>
      <c r="V1215" s="9" t="str">
        <f aca="false">IF(T1215=0,"",B1215/U1215-1)</f>
        <v/>
      </c>
      <c r="W1215" s="8" t="str">
        <f aca="false">IF(T1215=0,"",IF(T1214=T1215,MAX(W1214,F1215),F1215))</f>
        <v/>
      </c>
      <c r="X1215" s="9" t="str">
        <f aca="false">IF(T1215=0,"",F1215/W1215-1)</f>
        <v/>
      </c>
    </row>
    <row r="1216" customFormat="false" ht="15" hidden="false" customHeight="false" outlineLevel="0" collapsed="false">
      <c r="A1216" s="5" t="n">
        <v>45044</v>
      </c>
      <c r="B1216" s="6" t="n">
        <v>29350.811886616</v>
      </c>
      <c r="C1216" s="7" t="n">
        <v>12332.65926</v>
      </c>
      <c r="D1216" s="0" t="n">
        <f aca="false">INT((ROW()-3)/30)</f>
        <v>40</v>
      </c>
      <c r="E1216" s="0" t="n">
        <f aca="false">2+30*D1216</f>
        <v>1202</v>
      </c>
      <c r="F1216" s="8" t="n">
        <f aca="false">INDEX($F:$F,$E1216)*(2*B1216/INDEX($B:$B,$E1216)-C1216/INDEX($C:$C,$E1216))</f>
        <v>5269.92146236882</v>
      </c>
      <c r="G1216" s="9" t="n">
        <f aca="false">B1216/B1215-1</f>
        <v>-0.00389402319189058</v>
      </c>
      <c r="H1216" s="9" t="n">
        <f aca="false">F1216/F1215-1</f>
        <v>1.74046984868781E-005</v>
      </c>
      <c r="I1216" s="9" t="n">
        <f aca="false">LN(B1216/B1215)</f>
        <v>-0.00390162464009402</v>
      </c>
      <c r="J1216" s="9" t="n">
        <f aca="false">LN(F1216/F1215)</f>
        <v>1.74045470268708E-005</v>
      </c>
      <c r="K1216" s="9" t="n">
        <f aca="false">F1216/F1209-1</f>
        <v>0.0189560311946235</v>
      </c>
      <c r="L1216" s="9" t="n">
        <f aca="false">F1216/F1186-1</f>
        <v>0.00566561453882764</v>
      </c>
      <c r="M1216" s="9" t="n">
        <f aca="false">B1216/B1209-1</f>
        <v>0.0754356290975466</v>
      </c>
      <c r="N1216" s="9" t="n">
        <f aca="false">B1216/B1186-1</f>
        <v>0.0338691121858965</v>
      </c>
      <c r="O1216" s="8" t="n">
        <f aca="false">MAX(O1215,F1216)</f>
        <v>5645.35730015574</v>
      </c>
      <c r="P1216" s="9" t="n">
        <f aca="false">F1216/O1216-1</f>
        <v>-0.0665034678631525</v>
      </c>
      <c r="Q1216" s="8" t="n">
        <f aca="false">MAX(Q1215,B1216)</f>
        <v>67541.7555081824</v>
      </c>
      <c r="R1216" s="9" t="n">
        <f aca="false">B1216/Q1216-1</f>
        <v>-0.565441974882334</v>
      </c>
      <c r="S1216" s="9" t="n">
        <f aca="false">B1216/INDEX($B:$B,$E1216)-1</f>
        <v>-0.0363819969411469</v>
      </c>
      <c r="T1216" s="0" t="n">
        <f aca="false">IF(AND($A1216&gt;=CrashTest!$B$3,$A1216&lt;=CrashTest!$C$3),1,IF(AND($A1216&gt;=CrashTest!$B$4,$A1216&lt;=CrashTest!$C$4),2,IF(AND($A1216&gt;=CrashTest!$B$5,$A1216&lt;=CrashTest!$C$5),3,IF(AND($A1216&gt;=CrashTest!$B$6,$A1216&lt;=CrashTest!$C$6),4,IF(AND($A1216&gt;=CrashTest!$B$7,$A1216&lt;=CrashTest!$C$7),5,0)))))</f>
        <v>0</v>
      </c>
      <c r="U1216" s="8" t="str">
        <f aca="false">IF(T1216=0,"",IF(T1215=T1216,MAX(U1215,B1216),B1216))</f>
        <v/>
      </c>
      <c r="V1216" s="9" t="str">
        <f aca="false">IF(T1216=0,"",B1216/U1216-1)</f>
        <v/>
      </c>
      <c r="W1216" s="8" t="str">
        <f aca="false">IF(T1216=0,"",IF(T1215=T1216,MAX(W1215,F1216),F1216))</f>
        <v/>
      </c>
      <c r="X1216" s="9" t="str">
        <f aca="false">IF(T1216=0,"",F1216/W1216-1)</f>
        <v/>
      </c>
    </row>
    <row r="1217" customFormat="false" ht="15" hidden="false" customHeight="false" outlineLevel="0" collapsed="false">
      <c r="A1217" s="5" t="n">
        <v>45045</v>
      </c>
      <c r="B1217" s="6" t="n">
        <v>29221.5145075979</v>
      </c>
      <c r="C1217" s="7" t="n">
        <v>12281.63707</v>
      </c>
      <c r="D1217" s="0" t="n">
        <f aca="false">INT((ROW()-3)/30)</f>
        <v>40</v>
      </c>
      <c r="E1217" s="0" t="n">
        <f aca="false">2+30*D1217</f>
        <v>1202</v>
      </c>
      <c r="F1217" s="8" t="n">
        <f aca="false">INDEX($F:$F,$E1217)*(2*B1217/INDEX($B:$B,$E1217)-C1217/INDEX($C:$C,$E1217))</f>
        <v>5245.37437198806</v>
      </c>
      <c r="G1217" s="9" t="n">
        <f aca="false">B1217/B1216-1</f>
        <v>-0.00440524028832945</v>
      </c>
      <c r="H1217" s="9" t="n">
        <f aca="false">F1217/F1216-1</f>
        <v>-0.0046579613294131</v>
      </c>
      <c r="I1217" s="9" t="n">
        <f aca="false">LN(B1217/B1216)</f>
        <v>-0.00441497195005054</v>
      </c>
      <c r="J1217" s="9" t="n">
        <f aca="false">LN(F1217/F1216)</f>
        <v>-0.0046688434367259</v>
      </c>
      <c r="K1217" s="9" t="n">
        <f aca="false">F1217/F1210-1</f>
        <v>0.0128414698457304</v>
      </c>
      <c r="L1217" s="9" t="n">
        <f aca="false">F1217/F1187-1</f>
        <v>0.00633098952439881</v>
      </c>
      <c r="M1217" s="9" t="n">
        <f aca="false">B1217/B1210-1</f>
        <v>0.0500930565632982</v>
      </c>
      <c r="N1217" s="9" t="n">
        <f aca="false">B1217/B1187-1</f>
        <v>0.0428226079975627</v>
      </c>
      <c r="O1217" s="8" t="n">
        <f aca="false">MAX(O1216,F1217)</f>
        <v>5645.35730015574</v>
      </c>
      <c r="P1217" s="9" t="n">
        <f aca="false">F1217/O1217-1</f>
        <v>-0.0708516586109873</v>
      </c>
      <c r="Q1217" s="8" t="n">
        <f aca="false">MAX(Q1216,B1217)</f>
        <v>67541.7555081824</v>
      </c>
      <c r="R1217" s="9" t="n">
        <f aca="false">B1217/Q1217-1</f>
        <v>-0.567356307402199</v>
      </c>
      <c r="S1217" s="9" t="n">
        <f aca="false">B1217/INDEX($B:$B,$E1217)-1</f>
        <v>-0.0406269657907813</v>
      </c>
      <c r="T1217" s="0" t="n">
        <f aca="false">IF(AND($A1217&gt;=CrashTest!$B$3,$A1217&lt;=CrashTest!$C$3),1,IF(AND($A1217&gt;=CrashTest!$B$4,$A1217&lt;=CrashTest!$C$4),2,IF(AND($A1217&gt;=CrashTest!$B$5,$A1217&lt;=CrashTest!$C$5),3,IF(AND($A1217&gt;=CrashTest!$B$6,$A1217&lt;=CrashTest!$C$6),4,IF(AND($A1217&gt;=CrashTest!$B$7,$A1217&lt;=CrashTest!$C$7),5,0)))))</f>
        <v>0</v>
      </c>
      <c r="U1217" s="8" t="str">
        <f aca="false">IF(T1217=0,"",IF(T1216=T1217,MAX(U1216,B1217),B1217))</f>
        <v/>
      </c>
      <c r="V1217" s="9" t="str">
        <f aca="false">IF(T1217=0,"",B1217/U1217-1)</f>
        <v/>
      </c>
      <c r="W1217" s="8" t="str">
        <f aca="false">IF(T1217=0,"",IF(T1216=T1217,MAX(W1216,F1217),F1217))</f>
        <v/>
      </c>
      <c r="X1217" s="9" t="str">
        <f aca="false">IF(T1217=0,"",F1217/W1217-1)</f>
        <v/>
      </c>
    </row>
    <row r="1218" customFormat="false" ht="15" hidden="false" customHeight="false" outlineLevel="0" collapsed="false">
      <c r="A1218" s="5" t="n">
        <v>45046</v>
      </c>
      <c r="B1218" s="6" t="n">
        <v>29362.0867974868</v>
      </c>
      <c r="C1218" s="7" t="n">
        <v>12293.5657</v>
      </c>
      <c r="D1218" s="0" t="n">
        <f aca="false">INT((ROW()-3)/30)</f>
        <v>40</v>
      </c>
      <c r="E1218" s="0" t="n">
        <f aca="false">2+30*D1218</f>
        <v>1202</v>
      </c>
      <c r="F1218" s="8" t="n">
        <f aca="false">INDEX($F:$F,$E1218)*(2*B1218/INDEX($B:$B,$E1218)-C1218/INDEX($C:$C,$E1218))</f>
        <v>5289.60244957269</v>
      </c>
      <c r="G1218" s="9" t="n">
        <f aca="false">B1218/B1217-1</f>
        <v>0.00481057509364713</v>
      </c>
      <c r="H1218" s="9" t="n">
        <f aca="false">F1218/F1217-1</f>
        <v>0.00843182477514315</v>
      </c>
      <c r="I1218" s="9" t="n">
        <f aca="false">LN(B1218/B1217)</f>
        <v>0.00479904125209807</v>
      </c>
      <c r="J1218" s="9" t="n">
        <f aca="false">LN(F1218/F1217)</f>
        <v>0.00839647550751421</v>
      </c>
      <c r="K1218" s="9" t="n">
        <f aca="false">F1218/F1211-1</f>
        <v>0.0244295806642973</v>
      </c>
      <c r="L1218" s="9" t="n">
        <f aca="false">F1218/F1188-1</f>
        <v>0.00523798519249241</v>
      </c>
      <c r="M1218" s="9" t="n">
        <f aca="false">B1218/B1211-1</f>
        <v>0.0636631494510511</v>
      </c>
      <c r="N1218" s="9" t="n">
        <f aca="false">B1218/B1188-1</f>
        <v>0.0297182171573929</v>
      </c>
      <c r="O1218" s="8" t="n">
        <f aca="false">MAX(O1217,F1218)</f>
        <v>5645.35730015574</v>
      </c>
      <c r="P1218" s="9" t="n">
        <f aca="false">F1218/O1218-1</f>
        <v>-0.0630172426062802</v>
      </c>
      <c r="Q1218" s="8" t="n">
        <f aca="false">MAX(Q1217,B1218)</f>
        <v>67541.7555081824</v>
      </c>
      <c r="R1218" s="9" t="n">
        <f aca="false">B1218/Q1218-1</f>
        <v>-0.565275042430165</v>
      </c>
      <c r="S1218" s="9" t="n">
        <f aca="false">B1218/INDEX($B:$B,$E1218)-1</f>
        <v>-0.0360118297668977</v>
      </c>
      <c r="T1218" s="0" t="n">
        <f aca="false">IF(AND($A1218&gt;=CrashTest!$B$3,$A1218&lt;=CrashTest!$C$3),1,IF(AND($A1218&gt;=CrashTest!$B$4,$A1218&lt;=CrashTest!$C$4),2,IF(AND($A1218&gt;=CrashTest!$B$5,$A1218&lt;=CrashTest!$C$5),3,IF(AND($A1218&gt;=CrashTest!$B$6,$A1218&lt;=CrashTest!$C$6),4,IF(AND($A1218&gt;=CrashTest!$B$7,$A1218&lt;=CrashTest!$C$7),5,0)))))</f>
        <v>0</v>
      </c>
      <c r="U1218" s="8" t="str">
        <f aca="false">IF(T1218=0,"",IF(T1217=T1218,MAX(U1217,B1218),B1218))</f>
        <v/>
      </c>
      <c r="V1218" s="9" t="str">
        <f aca="false">IF(T1218=0,"",B1218/U1218-1)</f>
        <v/>
      </c>
      <c r="W1218" s="8" t="str">
        <f aca="false">IF(T1218=0,"",IF(T1217=T1218,MAX(W1217,F1218),F1218))</f>
        <v/>
      </c>
      <c r="X1218" s="9" t="str">
        <f aca="false">IF(T1218=0,"",F1218/W1218-1)</f>
        <v/>
      </c>
    </row>
    <row r="1219" customFormat="false" ht="15" hidden="false" customHeight="false" outlineLevel="0" collapsed="false">
      <c r="A1219" s="5" t="n">
        <v>45047</v>
      </c>
      <c r="B1219" s="6" t="n">
        <v>28114.9531873174</v>
      </c>
      <c r="C1219" s="7" t="n">
        <v>11443.33125</v>
      </c>
      <c r="D1219" s="0" t="n">
        <f aca="false">INT((ROW()-3)/30)</f>
        <v>40</v>
      </c>
      <c r="E1219" s="0" t="n">
        <f aca="false">2+30*D1219</f>
        <v>1202</v>
      </c>
      <c r="F1219" s="8" t="n">
        <f aca="false">INDEX($F:$F,$E1219)*(2*B1219/INDEX($B:$B,$E1219)-C1219/INDEX($C:$C,$E1219))</f>
        <v>5197.08930611708</v>
      </c>
      <c r="G1219" s="9" t="n">
        <f aca="false">B1219/B1218-1</f>
        <v>-0.0424742838876203</v>
      </c>
      <c r="H1219" s="9" t="n">
        <f aca="false">F1219/F1218-1</f>
        <v>-0.0174896212593613</v>
      </c>
      <c r="I1219" s="9" t="n">
        <f aca="false">LN(B1219/B1218)</f>
        <v>-0.0434027007293727</v>
      </c>
      <c r="J1219" s="9" t="n">
        <f aca="false">LN(F1219/F1218)</f>
        <v>-0.0176443716908117</v>
      </c>
      <c r="K1219" s="9" t="n">
        <f aca="false">F1219/F1212-1</f>
        <v>0.00767240617352427</v>
      </c>
      <c r="L1219" s="9" t="n">
        <f aca="false">F1219/F1189-1</f>
        <v>-0.0138895536065962</v>
      </c>
      <c r="M1219" s="9" t="n">
        <f aca="false">B1219/B1212-1</f>
        <v>0.0216115261293961</v>
      </c>
      <c r="N1219" s="9" t="n">
        <f aca="false">B1219/B1189-1</f>
        <v>-0.0133222147396541</v>
      </c>
      <c r="O1219" s="8" t="n">
        <f aca="false">MAX(O1218,F1219)</f>
        <v>5645.35730015574</v>
      </c>
      <c r="P1219" s="9" t="n">
        <f aca="false">F1219/O1219-1</f>
        <v>-0.0794047161596483</v>
      </c>
      <c r="Q1219" s="8" t="n">
        <f aca="false">MAX(Q1218,B1219)</f>
        <v>67541.7555081824</v>
      </c>
      <c r="R1219" s="9" t="n">
        <f aca="false">B1219/Q1219-1</f>
        <v>-0.583739673691019</v>
      </c>
      <c r="S1219" s="9" t="n">
        <f aca="false">B1219/INDEX($B:$B,$E1219)-1</f>
        <v>-0.0769565369736861</v>
      </c>
      <c r="T1219" s="0" t="n">
        <f aca="false">IF(AND($A1219&gt;=CrashTest!$B$3,$A1219&lt;=CrashTest!$C$3),1,IF(AND($A1219&gt;=CrashTest!$B$4,$A1219&lt;=CrashTest!$C$4),2,IF(AND($A1219&gt;=CrashTest!$B$5,$A1219&lt;=CrashTest!$C$5),3,IF(AND($A1219&gt;=CrashTest!$B$6,$A1219&lt;=CrashTest!$C$6),4,IF(AND($A1219&gt;=CrashTest!$B$7,$A1219&lt;=CrashTest!$C$7),5,0)))))</f>
        <v>0</v>
      </c>
      <c r="U1219" s="8" t="str">
        <f aca="false">IF(T1219=0,"",IF(T1218=T1219,MAX(U1218,B1219),B1219))</f>
        <v/>
      </c>
      <c r="V1219" s="9" t="str">
        <f aca="false">IF(T1219=0,"",B1219/U1219-1)</f>
        <v/>
      </c>
      <c r="W1219" s="8" t="str">
        <f aca="false">IF(T1219=0,"",IF(T1218=T1219,MAX(W1218,F1219),F1219))</f>
        <v/>
      </c>
      <c r="X1219" s="9" t="str">
        <f aca="false">IF(T1219=0,"",F1219/W1219-1)</f>
        <v/>
      </c>
    </row>
    <row r="1220" customFormat="false" ht="15" hidden="false" customHeight="false" outlineLevel="0" collapsed="false">
      <c r="A1220" s="5" t="n">
        <v>45048</v>
      </c>
      <c r="B1220" s="6" t="n">
        <v>28690.5809959088</v>
      </c>
      <c r="C1220" s="7" t="n">
        <v>11913.56124</v>
      </c>
      <c r="D1220" s="0" t="n">
        <f aca="false">INT((ROW()-3)/30)</f>
        <v>40</v>
      </c>
      <c r="E1220" s="0" t="n">
        <f aca="false">2+30*D1220</f>
        <v>1202</v>
      </c>
      <c r="F1220" s="8" t="n">
        <f aca="false">INDEX($F:$F,$E1220)*(2*B1220/INDEX($B:$B,$E1220)-C1220/INDEX($C:$C,$E1220))</f>
        <v>5208.45128088661</v>
      </c>
      <c r="G1220" s="9" t="n">
        <f aca="false">B1220/B1219-1</f>
        <v>0.0204740802787844</v>
      </c>
      <c r="H1220" s="9" t="n">
        <f aca="false">F1220/F1219-1</f>
        <v>0.00218621888143433</v>
      </c>
      <c r="I1220" s="9" t="n">
        <f aca="false">LN(B1220/B1219)</f>
        <v>0.0202673039043237</v>
      </c>
      <c r="J1220" s="9" t="n">
        <f aca="false">LN(F1220/F1219)</f>
        <v>0.00218383258228417</v>
      </c>
      <c r="K1220" s="9" t="n">
        <f aca="false">F1220/F1213-1</f>
        <v>0.0025069083541045</v>
      </c>
      <c r="L1220" s="9" t="n">
        <f aca="false">F1220/F1190-1</f>
        <v>-0.00837290917634592</v>
      </c>
      <c r="M1220" s="9" t="n">
        <f aca="false">B1220/B1213-1</f>
        <v>0.0137049418306223</v>
      </c>
      <c r="N1220" s="9" t="n">
        <f aca="false">B1220/B1190-1</f>
        <v>0.0187693699499791</v>
      </c>
      <c r="O1220" s="8" t="n">
        <f aca="false">MAX(O1219,F1220)</f>
        <v>5645.35730015574</v>
      </c>
      <c r="P1220" s="9" t="n">
        <f aca="false">F1220/O1220-1</f>
        <v>-0.0773920933679571</v>
      </c>
      <c r="Q1220" s="8" t="n">
        <f aca="false">MAX(Q1219,B1220)</f>
        <v>67541.7555081824</v>
      </c>
      <c r="R1220" s="9" t="n">
        <f aca="false">B1220/Q1220-1</f>
        <v>-0.575217126353296</v>
      </c>
      <c r="S1220" s="9" t="n">
        <f aca="false">B1220/INDEX($B:$B,$E1220)-1</f>
        <v>-0.0580580710108782</v>
      </c>
      <c r="T1220" s="0" t="n">
        <f aca="false">IF(AND($A1220&gt;=CrashTest!$B$3,$A1220&lt;=CrashTest!$C$3),1,IF(AND($A1220&gt;=CrashTest!$B$4,$A1220&lt;=CrashTest!$C$4),2,IF(AND($A1220&gt;=CrashTest!$B$5,$A1220&lt;=CrashTest!$C$5),3,IF(AND($A1220&gt;=CrashTest!$B$6,$A1220&lt;=CrashTest!$C$6),4,IF(AND($A1220&gt;=CrashTest!$B$7,$A1220&lt;=CrashTest!$C$7),5,0)))))</f>
        <v>0</v>
      </c>
      <c r="U1220" s="8" t="str">
        <f aca="false">IF(T1220=0,"",IF(T1219=T1220,MAX(U1219,B1220),B1220))</f>
        <v/>
      </c>
      <c r="V1220" s="9" t="str">
        <f aca="false">IF(T1220=0,"",B1220/U1220-1)</f>
        <v/>
      </c>
      <c r="W1220" s="8" t="str">
        <f aca="false">IF(T1220=0,"",IF(T1219=T1220,MAX(W1219,F1220),F1220))</f>
        <v/>
      </c>
      <c r="X1220" s="9" t="str">
        <f aca="false">IF(T1220=0,"",F1220/W1220-1)</f>
        <v/>
      </c>
    </row>
    <row r="1221" customFormat="false" ht="15" hidden="false" customHeight="false" outlineLevel="0" collapsed="false">
      <c r="A1221" s="5" t="n">
        <v>45049</v>
      </c>
      <c r="B1221" s="6" t="n">
        <v>29045.0427735243</v>
      </c>
      <c r="C1221" s="7" t="n">
        <v>12172.94408</v>
      </c>
      <c r="D1221" s="0" t="n">
        <f aca="false">INT((ROW()-3)/30)</f>
        <v>40</v>
      </c>
      <c r="E1221" s="0" t="n">
        <f aca="false">2+30*D1221</f>
        <v>1202</v>
      </c>
      <c r="F1221" s="8" t="n">
        <f aca="false">INDEX($F:$F,$E1221)*(2*B1221/INDEX($B:$B,$E1221)-C1221/INDEX($C:$C,$E1221))</f>
        <v>5227.60397468009</v>
      </c>
      <c r="G1221" s="9" t="n">
        <f aca="false">B1221/B1220-1</f>
        <v>0.012354639233902</v>
      </c>
      <c r="H1221" s="9" t="n">
        <f aca="false">F1221/F1220-1</f>
        <v>0.00367723393396413</v>
      </c>
      <c r="I1221" s="9" t="n">
        <f aca="false">LN(B1221/B1220)</f>
        <v>0.0122789435032067</v>
      </c>
      <c r="J1221" s="9" t="n">
        <f aca="false">LN(F1221/F1220)</f>
        <v>0.00367048943826383</v>
      </c>
      <c r="K1221" s="9" t="n">
        <f aca="false">F1221/F1214-1</f>
        <v>0.000526252916250414</v>
      </c>
      <c r="L1221" s="9" t="n">
        <f aca="false">F1221/F1191-1</f>
        <v>-0.00693703451784644</v>
      </c>
      <c r="M1221" s="9" t="n">
        <f aca="false">B1221/B1214-1</f>
        <v>0.0232808375041871</v>
      </c>
      <c r="N1221" s="9" t="n">
        <f aca="false">B1221/B1191-1</f>
        <v>0.0428732788699768</v>
      </c>
      <c r="O1221" s="8" t="n">
        <f aca="false">MAX(O1220,F1221)</f>
        <v>5645.35730015574</v>
      </c>
      <c r="P1221" s="9" t="n">
        <f aca="false">F1221/O1221-1</f>
        <v>-0.0739994482659462</v>
      </c>
      <c r="Q1221" s="8" t="n">
        <f aca="false">MAX(Q1220,B1221)</f>
        <v>67541.7555081824</v>
      </c>
      <c r="R1221" s="9" t="n">
        <f aca="false">B1221/Q1221-1</f>
        <v>-0.569969087196651</v>
      </c>
      <c r="S1221" s="9" t="n">
        <f aca="false">B1221/INDEX($B:$B,$E1221)-1</f>
        <v>-0.0464207182989319</v>
      </c>
      <c r="T1221" s="0" t="n">
        <f aca="false">IF(AND($A1221&gt;=CrashTest!$B$3,$A1221&lt;=CrashTest!$C$3),1,IF(AND($A1221&gt;=CrashTest!$B$4,$A1221&lt;=CrashTest!$C$4),2,IF(AND($A1221&gt;=CrashTest!$B$5,$A1221&lt;=CrashTest!$C$5),3,IF(AND($A1221&gt;=CrashTest!$B$6,$A1221&lt;=CrashTest!$C$6),4,IF(AND($A1221&gt;=CrashTest!$B$7,$A1221&lt;=CrashTest!$C$7),5,0)))))</f>
        <v>0</v>
      </c>
      <c r="U1221" s="8" t="str">
        <f aca="false">IF(T1221=0,"",IF(T1220=T1221,MAX(U1220,B1221),B1221))</f>
        <v/>
      </c>
      <c r="V1221" s="9" t="str">
        <f aca="false">IF(T1221=0,"",B1221/U1221-1)</f>
        <v/>
      </c>
      <c r="W1221" s="8" t="str">
        <f aca="false">IF(T1221=0,"",IF(T1220=T1221,MAX(W1220,F1221),F1221))</f>
        <v/>
      </c>
      <c r="X1221" s="9" t="str">
        <f aca="false">IF(T1221=0,"",F1221/W1221-1)</f>
        <v/>
      </c>
    </row>
    <row r="1222" customFormat="false" ht="15" hidden="false" customHeight="false" outlineLevel="0" collapsed="false">
      <c r="A1222" s="5" t="n">
        <v>45050</v>
      </c>
      <c r="B1222" s="6" t="n">
        <v>28855.8574465225</v>
      </c>
      <c r="C1222" s="7" t="n">
        <v>12079.39865</v>
      </c>
      <c r="D1222" s="0" t="n">
        <f aca="false">INT((ROW()-3)/30)</f>
        <v>40</v>
      </c>
      <c r="E1222" s="0" t="n">
        <f aca="false">2+30*D1222</f>
        <v>1202</v>
      </c>
      <c r="F1222" s="8" t="n">
        <f aca="false">INDEX($F:$F,$E1222)*(2*B1222/INDEX($B:$B,$E1222)-C1222/INDEX($C:$C,$E1222))</f>
        <v>5199.29699058639</v>
      </c>
      <c r="G1222" s="9" t="n">
        <f aca="false">B1222/B1221-1</f>
        <v>-0.00651351517974863</v>
      </c>
      <c r="H1222" s="9" t="n">
        <f aca="false">F1222/F1221-1</f>
        <v>-0.00541490599341443</v>
      </c>
      <c r="I1222" s="9" t="n">
        <f aca="false">LN(B1222/B1221)</f>
        <v>-0.00653482068596459</v>
      </c>
      <c r="J1222" s="9" t="n">
        <f aca="false">LN(F1222/F1221)</f>
        <v>-0.00542961973660147</v>
      </c>
      <c r="K1222" s="9" t="n">
        <f aca="false">F1222/F1215-1</f>
        <v>-0.0133842563100091</v>
      </c>
      <c r="L1222" s="9" t="n">
        <f aca="false">F1222/F1192-1</f>
        <v>-0.0103642897826657</v>
      </c>
      <c r="M1222" s="9" t="n">
        <f aca="false">B1222/B1215-1</f>
        <v>-0.0206917553271869</v>
      </c>
      <c r="N1222" s="9" t="n">
        <f aca="false">B1222/B1192-1</f>
        <v>0.0263889884921917</v>
      </c>
      <c r="O1222" s="8" t="n">
        <f aca="false">MAX(O1221,F1222)</f>
        <v>5645.35730015574</v>
      </c>
      <c r="P1222" s="9" t="n">
        <f aca="false">F1222/O1222-1</f>
        <v>-0.079013654203436</v>
      </c>
      <c r="Q1222" s="8" t="n">
        <f aca="false">MAX(Q1221,B1222)</f>
        <v>67541.7555081824</v>
      </c>
      <c r="R1222" s="9" t="n">
        <f aca="false">B1222/Q1222-1</f>
        <v>-0.572770100074957</v>
      </c>
      <c r="S1222" s="9" t="n">
        <f aca="false">B1222/INDEX($B:$B,$E1222)-1</f>
        <v>-0.0526318714253856</v>
      </c>
      <c r="T1222" s="0" t="n">
        <f aca="false">IF(AND($A1222&gt;=CrashTest!$B$3,$A1222&lt;=CrashTest!$C$3),1,IF(AND($A1222&gt;=CrashTest!$B$4,$A1222&lt;=CrashTest!$C$4),2,IF(AND($A1222&gt;=CrashTest!$B$5,$A1222&lt;=CrashTest!$C$5),3,IF(AND($A1222&gt;=CrashTest!$B$6,$A1222&lt;=CrashTest!$C$6),4,IF(AND($A1222&gt;=CrashTest!$B$7,$A1222&lt;=CrashTest!$C$7),5,0)))))</f>
        <v>0</v>
      </c>
      <c r="U1222" s="8" t="str">
        <f aca="false">IF(T1222=0,"",IF(T1221=T1222,MAX(U1221,B1222),B1222))</f>
        <v/>
      </c>
      <c r="V1222" s="9" t="str">
        <f aca="false">IF(T1222=0,"",B1222/U1222-1)</f>
        <v/>
      </c>
      <c r="W1222" s="8" t="str">
        <f aca="false">IF(T1222=0,"",IF(T1221=T1222,MAX(W1221,F1222),F1222))</f>
        <v/>
      </c>
      <c r="X1222" s="9" t="str">
        <f aca="false">IF(T1222=0,"",F1222/W1222-1)</f>
        <v/>
      </c>
    </row>
    <row r="1223" customFormat="false" ht="15" hidden="false" customHeight="false" outlineLevel="0" collapsed="false">
      <c r="A1223" s="5" t="n">
        <v>45051</v>
      </c>
      <c r="B1223" s="6" t="n">
        <v>29552.9695236704</v>
      </c>
      <c r="C1223" s="7" t="n">
        <v>12553.65586</v>
      </c>
      <c r="D1223" s="0" t="n">
        <f aca="false">INT((ROW()-3)/30)</f>
        <v>40</v>
      </c>
      <c r="E1223" s="0" t="n">
        <f aca="false">2+30*D1223</f>
        <v>1202</v>
      </c>
      <c r="F1223" s="8" t="n">
        <f aca="false">INDEX($F:$F,$E1223)*(2*B1223/INDEX($B:$B,$E1223)-C1223/INDEX($C:$C,$E1223))</f>
        <v>5251.41185545305</v>
      </c>
      <c r="G1223" s="9" t="n">
        <f aca="false">B1223/B1222-1</f>
        <v>0.0241584253193596</v>
      </c>
      <c r="H1223" s="9" t="n">
        <f aca="false">F1223/F1222-1</f>
        <v>0.0100234445081733</v>
      </c>
      <c r="I1223" s="9" t="n">
        <f aca="false">LN(B1223/B1222)</f>
        <v>0.023871226876551</v>
      </c>
      <c r="J1223" s="9" t="n">
        <f aca="false">LN(F1223/F1222)</f>
        <v>0.00997354296809483</v>
      </c>
      <c r="K1223" s="9" t="n">
        <f aca="false">F1223/F1216-1</f>
        <v>-0.00351231172000288</v>
      </c>
      <c r="L1223" s="9" t="n">
        <f aca="false">F1223/F1193-1</f>
        <v>-0.00704417306370853</v>
      </c>
      <c r="M1223" s="9" t="n">
        <f aca="false">B1223/B1216-1</f>
        <v>0.00688763356309696</v>
      </c>
      <c r="N1223" s="9" t="n">
        <f aca="false">B1223/B1193-1</f>
        <v>0.0483378096818186</v>
      </c>
      <c r="O1223" s="8" t="n">
        <f aca="false">MAX(O1222,F1223)</f>
        <v>5645.35730015574</v>
      </c>
      <c r="P1223" s="9" t="n">
        <f aca="false">F1223/O1223-1</f>
        <v>-0.0697821986735588</v>
      </c>
      <c r="Q1223" s="8" t="n">
        <f aca="false">MAX(Q1222,B1223)</f>
        <v>67541.7555081824</v>
      </c>
      <c r="R1223" s="9" t="n">
        <f aca="false">B1223/Q1223-1</f>
        <v>-0.56244889844342</v>
      </c>
      <c r="S1223" s="9" t="n">
        <f aca="false">B1223/INDEX($B:$B,$E1223)-1</f>
        <v>-0.0297449492412744</v>
      </c>
      <c r="T1223" s="0" t="n">
        <f aca="false">IF(AND($A1223&gt;=CrashTest!$B$3,$A1223&lt;=CrashTest!$C$3),1,IF(AND($A1223&gt;=CrashTest!$B$4,$A1223&lt;=CrashTest!$C$4),2,IF(AND($A1223&gt;=CrashTest!$B$5,$A1223&lt;=CrashTest!$C$5),3,IF(AND($A1223&gt;=CrashTest!$B$6,$A1223&lt;=CrashTest!$C$6),4,IF(AND($A1223&gt;=CrashTest!$B$7,$A1223&lt;=CrashTest!$C$7),5,0)))))</f>
        <v>0</v>
      </c>
      <c r="U1223" s="8" t="str">
        <f aca="false">IF(T1223=0,"",IF(T1222=T1223,MAX(U1222,B1223),B1223))</f>
        <v/>
      </c>
      <c r="V1223" s="9" t="str">
        <f aca="false">IF(T1223=0,"",B1223/U1223-1)</f>
        <v/>
      </c>
      <c r="W1223" s="8" t="str">
        <f aca="false">IF(T1223=0,"",IF(T1222=T1223,MAX(W1222,F1223),F1223))</f>
        <v/>
      </c>
      <c r="X1223" s="9" t="str">
        <f aca="false">IF(T1223=0,"",F1223/W1223-1)</f>
        <v/>
      </c>
    </row>
    <row r="1224" customFormat="false" ht="15" hidden="false" customHeight="false" outlineLevel="0" collapsed="false">
      <c r="A1224" s="5" t="n">
        <v>45052</v>
      </c>
      <c r="B1224" s="6" t="n">
        <v>28899.4629602572</v>
      </c>
      <c r="C1224" s="7" t="n">
        <v>12154.44892</v>
      </c>
      <c r="D1224" s="0" t="n">
        <f aca="false">INT((ROW()-3)/30)</f>
        <v>40</v>
      </c>
      <c r="E1224" s="0" t="n">
        <f aca="false">2+30*D1224</f>
        <v>1202</v>
      </c>
      <c r="F1224" s="8" t="n">
        <f aca="false">INDEX($F:$F,$E1224)*(2*B1224/INDEX($B:$B,$E1224)-C1224/INDEX($C:$C,$E1224))</f>
        <v>5184.27442478198</v>
      </c>
      <c r="G1224" s="9" t="n">
        <f aca="false">B1224/B1223-1</f>
        <v>-0.0221130591594112</v>
      </c>
      <c r="H1224" s="9" t="n">
        <f aca="false">F1224/F1223-1</f>
        <v>-0.0127846439241578</v>
      </c>
      <c r="I1224" s="9" t="n">
        <f aca="false">LN(B1224/B1223)</f>
        <v>-0.0223612180422795</v>
      </c>
      <c r="J1224" s="9" t="n">
        <f aca="false">LN(F1224/F1223)</f>
        <v>-0.0128670707698202</v>
      </c>
      <c r="K1224" s="9" t="n">
        <f aca="false">F1224/F1217-1</f>
        <v>-0.0116483482155964</v>
      </c>
      <c r="L1224" s="9" t="n">
        <f aca="false">F1224/F1194-1</f>
        <v>-0.0203818671002881</v>
      </c>
      <c r="M1224" s="9" t="n">
        <f aca="false">B1224/B1217-1</f>
        <v>-0.0110210422959757</v>
      </c>
      <c r="N1224" s="9" t="n">
        <f aca="false">B1224/B1194-1</f>
        <v>0.030317880350927</v>
      </c>
      <c r="O1224" s="8" t="n">
        <f aca="false">MAX(O1223,F1224)</f>
        <v>5645.35730015574</v>
      </c>
      <c r="P1224" s="9" t="n">
        <f aca="false">F1224/O1224-1</f>
        <v>-0.0816747020354303</v>
      </c>
      <c r="Q1224" s="8" t="n">
        <f aca="false">MAX(Q1223,B1224)</f>
        <v>67541.7555081824</v>
      </c>
      <c r="R1224" s="9" t="n">
        <f aca="false">B1224/Q1224-1</f>
        <v>-0.572124491837406</v>
      </c>
      <c r="S1224" s="9" t="n">
        <f aca="false">B1224/INDEX($B:$B,$E1224)-1</f>
        <v>-0.0512002565784195</v>
      </c>
      <c r="T1224" s="0" t="n">
        <f aca="false">IF(AND($A1224&gt;=CrashTest!$B$3,$A1224&lt;=CrashTest!$C$3),1,IF(AND($A1224&gt;=CrashTest!$B$4,$A1224&lt;=CrashTest!$C$4),2,IF(AND($A1224&gt;=CrashTest!$B$5,$A1224&lt;=CrashTest!$C$5),3,IF(AND($A1224&gt;=CrashTest!$B$6,$A1224&lt;=CrashTest!$C$6),4,IF(AND($A1224&gt;=CrashTest!$B$7,$A1224&lt;=CrashTest!$C$7),5,0)))))</f>
        <v>0</v>
      </c>
      <c r="U1224" s="8" t="str">
        <f aca="false">IF(T1224=0,"",IF(T1223=T1224,MAX(U1223,B1224),B1224))</f>
        <v/>
      </c>
      <c r="V1224" s="9" t="str">
        <f aca="false">IF(T1224=0,"",B1224/U1224-1)</f>
        <v/>
      </c>
      <c r="W1224" s="8" t="str">
        <f aca="false">IF(T1224=0,"",IF(T1223=T1224,MAX(W1223,F1224),F1224))</f>
        <v/>
      </c>
      <c r="X1224" s="9" t="str">
        <f aca="false">IF(T1224=0,"",F1224/W1224-1)</f>
        <v/>
      </c>
    </row>
    <row r="1225" customFormat="false" ht="15" hidden="false" customHeight="false" outlineLevel="0" collapsed="false">
      <c r="A1225" s="5" t="n">
        <v>45053</v>
      </c>
      <c r="B1225" s="6" t="n">
        <v>28761.738434249</v>
      </c>
      <c r="C1225" s="7" t="n">
        <v>11877.34667</v>
      </c>
      <c r="D1225" s="0" t="n">
        <f aca="false">INT((ROW()-3)/30)</f>
        <v>40</v>
      </c>
      <c r="E1225" s="0" t="n">
        <f aca="false">2+30*D1225</f>
        <v>1202</v>
      </c>
      <c r="F1225" s="8" t="n">
        <f aca="false">INDEX($F:$F,$E1225)*(2*B1225/INDEX($B:$B,$E1225)-C1225/INDEX($C:$C,$E1225))</f>
        <v>5247.86026856093</v>
      </c>
      <c r="G1225" s="9" t="n">
        <f aca="false">B1225/B1224-1</f>
        <v>-0.00476564309162419</v>
      </c>
      <c r="H1225" s="9" t="n">
        <f aca="false">F1225/F1224-1</f>
        <v>0.0122651384878456</v>
      </c>
      <c r="I1225" s="9" t="n">
        <f aca="false">LN(B1225/B1224)</f>
        <v>-0.00477703497617678</v>
      </c>
      <c r="J1225" s="9" t="n">
        <f aca="false">LN(F1225/F1224)</f>
        <v>0.0121905311039013</v>
      </c>
      <c r="K1225" s="9" t="n">
        <f aca="false">F1225/F1218-1</f>
        <v>-0.00789136450417705</v>
      </c>
      <c r="L1225" s="9" t="n">
        <f aca="false">F1225/F1195-1</f>
        <v>-0.0103696212676668</v>
      </c>
      <c r="M1225" s="9" t="n">
        <f aca="false">B1225/B1218-1</f>
        <v>-0.0204463792842268</v>
      </c>
      <c r="N1225" s="9" t="n">
        <f aca="false">B1225/B1195-1</f>
        <v>0.0295285804913392</v>
      </c>
      <c r="O1225" s="8" t="n">
        <f aca="false">MAX(O1224,F1225)</f>
        <v>5645.35730015574</v>
      </c>
      <c r="P1225" s="9" t="n">
        <f aca="false">F1225/O1225-1</f>
        <v>-0.0704113150790029</v>
      </c>
      <c r="Q1225" s="8" t="n">
        <f aca="false">MAX(Q1224,B1225)</f>
        <v>67541.7555081824</v>
      </c>
      <c r="R1225" s="9" t="n">
        <f aca="false">B1225/Q1225-1</f>
        <v>-0.574163593796957</v>
      </c>
      <c r="S1225" s="9" t="n">
        <f aca="false">B1225/INDEX($B:$B,$E1225)-1</f>
        <v>-0.0557218975209914</v>
      </c>
      <c r="T1225" s="0" t="n">
        <f aca="false">IF(AND($A1225&gt;=CrashTest!$B$3,$A1225&lt;=CrashTest!$C$3),1,IF(AND($A1225&gt;=CrashTest!$B$4,$A1225&lt;=CrashTest!$C$4),2,IF(AND($A1225&gt;=CrashTest!$B$5,$A1225&lt;=CrashTest!$C$5),3,IF(AND($A1225&gt;=CrashTest!$B$6,$A1225&lt;=CrashTest!$C$6),4,IF(AND($A1225&gt;=CrashTest!$B$7,$A1225&lt;=CrashTest!$C$7),5,0)))))</f>
        <v>0</v>
      </c>
      <c r="U1225" s="8" t="str">
        <f aca="false">IF(T1225=0,"",IF(T1224=T1225,MAX(U1224,B1225),B1225))</f>
        <v/>
      </c>
      <c r="V1225" s="9" t="str">
        <f aca="false">IF(T1225=0,"",B1225/U1225-1)</f>
        <v/>
      </c>
      <c r="W1225" s="8" t="str">
        <f aca="false">IF(T1225=0,"",IF(T1224=T1225,MAX(W1224,F1225),F1225))</f>
        <v/>
      </c>
      <c r="X1225" s="9" t="str">
        <f aca="false">IF(T1225=0,"",F1225/W1225-1)</f>
        <v/>
      </c>
    </row>
    <row r="1226" customFormat="false" ht="15" hidden="false" customHeight="false" outlineLevel="0" collapsed="false">
      <c r="A1226" s="5" t="n">
        <v>45054</v>
      </c>
      <c r="B1226" s="6" t="n">
        <v>27727.2854091175</v>
      </c>
      <c r="C1226" s="7" t="n">
        <v>11330.74914</v>
      </c>
      <c r="D1226" s="0" t="n">
        <f aca="false">INT((ROW()-3)/30)</f>
        <v>40</v>
      </c>
      <c r="E1226" s="0" t="n">
        <f aca="false">2+30*D1226</f>
        <v>1202</v>
      </c>
      <c r="F1226" s="8" t="n">
        <f aca="false">INDEX($F:$F,$E1226)*(2*B1226/INDEX($B:$B,$E1226)-C1226/INDEX($C:$C,$E1226))</f>
        <v>5107.21783256048</v>
      </c>
      <c r="G1226" s="9" t="n">
        <f aca="false">B1226/B1225-1</f>
        <v>-0.0359662899896096</v>
      </c>
      <c r="H1226" s="9" t="n">
        <f aca="false">F1226/F1225-1</f>
        <v>-0.0267999582311691</v>
      </c>
      <c r="I1226" s="9" t="n">
        <f aca="false">LN(B1226/B1225)</f>
        <v>-0.0366290160925424</v>
      </c>
      <c r="J1226" s="9" t="n">
        <f aca="false">LN(F1226/F1225)</f>
        <v>-0.0271656251537087</v>
      </c>
      <c r="K1226" s="9" t="n">
        <f aca="false">F1226/F1219-1</f>
        <v>-0.0172926552273817</v>
      </c>
      <c r="L1226" s="9" t="n">
        <f aca="false">F1226/F1196-1</f>
        <v>-0.0380722806823463</v>
      </c>
      <c r="M1226" s="9" t="n">
        <f aca="false">B1226/B1219-1</f>
        <v>-0.0137886688132483</v>
      </c>
      <c r="N1226" s="9" t="n">
        <f aca="false">B1226/B1196-1</f>
        <v>-0.00846679326328426</v>
      </c>
      <c r="O1226" s="8" t="n">
        <f aca="false">MAX(O1225,F1226)</f>
        <v>5645.35730015574</v>
      </c>
      <c r="P1226" s="9" t="n">
        <f aca="false">F1226/O1226-1</f>
        <v>-0.0953242530070531</v>
      </c>
      <c r="Q1226" s="8" t="n">
        <f aca="false">MAX(Q1225,B1226)</f>
        <v>67541.7555081824</v>
      </c>
      <c r="R1226" s="9" t="n">
        <f aca="false">B1226/Q1226-1</f>
        <v>-0.589479349470589</v>
      </c>
      <c r="S1226" s="9" t="n">
        <f aca="false">B1226/INDEX($B:$B,$E1226)-1</f>
        <v>-0.0896840775855897</v>
      </c>
      <c r="T1226" s="0" t="n">
        <f aca="false">IF(AND($A1226&gt;=CrashTest!$B$3,$A1226&lt;=CrashTest!$C$3),1,IF(AND($A1226&gt;=CrashTest!$B$4,$A1226&lt;=CrashTest!$C$4),2,IF(AND($A1226&gt;=CrashTest!$B$5,$A1226&lt;=CrashTest!$C$5),3,IF(AND($A1226&gt;=CrashTest!$B$6,$A1226&lt;=CrashTest!$C$6),4,IF(AND($A1226&gt;=CrashTest!$B$7,$A1226&lt;=CrashTest!$C$7),5,0)))))</f>
        <v>0</v>
      </c>
      <c r="U1226" s="8" t="str">
        <f aca="false">IF(T1226=0,"",IF(T1225=T1226,MAX(U1225,B1226),B1226))</f>
        <v/>
      </c>
      <c r="V1226" s="9" t="str">
        <f aca="false">IF(T1226=0,"",B1226/U1226-1)</f>
        <v/>
      </c>
      <c r="W1226" s="8" t="str">
        <f aca="false">IF(T1226=0,"",IF(T1225=T1226,MAX(W1225,F1226),F1226))</f>
        <v/>
      </c>
      <c r="X1226" s="9" t="str">
        <f aca="false">IF(T1226=0,"",F1226/W1226-1)</f>
        <v/>
      </c>
    </row>
    <row r="1227" customFormat="false" ht="15" hidden="false" customHeight="false" outlineLevel="0" collapsed="false">
      <c r="A1227" s="5" t="n">
        <v>45055</v>
      </c>
      <c r="B1227" s="6" t="n">
        <v>27642.4281092928</v>
      </c>
      <c r="C1227" s="7" t="n">
        <v>11320.38222</v>
      </c>
      <c r="D1227" s="0" t="n">
        <f aca="false">INT((ROW()-3)/30)</f>
        <v>40</v>
      </c>
      <c r="E1227" s="0" t="n">
        <f aca="false">2+30*D1227</f>
        <v>1202</v>
      </c>
      <c r="F1227" s="8" t="n">
        <f aca="false">INDEX($F:$F,$E1227)*(2*B1227/INDEX($B:$B,$E1227)-C1227/INDEX($C:$C,$E1227))</f>
        <v>5081.7947112401</v>
      </c>
      <c r="G1227" s="9" t="n">
        <f aca="false">B1227/B1226-1</f>
        <v>-0.00306042580702104</v>
      </c>
      <c r="H1227" s="9" t="n">
        <f aca="false">F1227/F1226-1</f>
        <v>-0.00497788074718542</v>
      </c>
      <c r="I1227" s="9" t="n">
        <f aca="false">LN(B1227/B1226)</f>
        <v>-0.00306511848692611</v>
      </c>
      <c r="J1227" s="9" t="n">
        <f aca="false">LN(F1227/F1226)</f>
        <v>-0.00499031166579729</v>
      </c>
      <c r="K1227" s="9" t="n">
        <f aca="false">F1227/F1220-1</f>
        <v>-0.0243175106794803</v>
      </c>
      <c r="L1227" s="9" t="n">
        <f aca="false">F1227/F1197-1</f>
        <v>-0.0446233832107658</v>
      </c>
      <c r="M1227" s="9" t="n">
        <f aca="false">B1227/B1220-1</f>
        <v>-0.0365329962040666</v>
      </c>
      <c r="N1227" s="9" t="n">
        <f aca="false">B1227/B1197-1</f>
        <v>-0.0252268856402728</v>
      </c>
      <c r="O1227" s="8" t="n">
        <f aca="false">MAX(O1226,F1227)</f>
        <v>5645.35730015574</v>
      </c>
      <c r="P1227" s="9" t="n">
        <f aca="false">F1227/O1227-1</f>
        <v>-0.0998276209904548</v>
      </c>
      <c r="Q1227" s="8" t="n">
        <f aca="false">MAX(Q1226,B1227)</f>
        <v>67541.7555081824</v>
      </c>
      <c r="R1227" s="9" t="n">
        <f aca="false">B1227/Q1227-1</f>
        <v>-0.590735717463784</v>
      </c>
      <c r="S1227" s="9" t="n">
        <f aca="false">B1227/INDEX($B:$B,$E1227)-1</f>
        <v>-0.0924700319270889</v>
      </c>
      <c r="T1227" s="0" t="n">
        <f aca="false">IF(AND($A1227&gt;=CrashTest!$B$3,$A1227&lt;=CrashTest!$C$3),1,IF(AND($A1227&gt;=CrashTest!$B$4,$A1227&lt;=CrashTest!$C$4),2,IF(AND($A1227&gt;=CrashTest!$B$5,$A1227&lt;=CrashTest!$C$5),3,IF(AND($A1227&gt;=CrashTest!$B$6,$A1227&lt;=CrashTest!$C$6),4,IF(AND($A1227&gt;=CrashTest!$B$7,$A1227&lt;=CrashTest!$C$7),5,0)))))</f>
        <v>0</v>
      </c>
      <c r="U1227" s="8" t="str">
        <f aca="false">IF(T1227=0,"",IF(T1226=T1227,MAX(U1226,B1227),B1227))</f>
        <v/>
      </c>
      <c r="V1227" s="9" t="str">
        <f aca="false">IF(T1227=0,"",B1227/U1227-1)</f>
        <v/>
      </c>
      <c r="W1227" s="8" t="str">
        <f aca="false">IF(T1227=0,"",IF(T1226=T1227,MAX(W1226,F1227),F1227))</f>
        <v/>
      </c>
      <c r="X1227" s="9" t="str">
        <f aca="false">IF(T1227=0,"",F1227/W1227-1)</f>
        <v/>
      </c>
    </row>
    <row r="1228" customFormat="false" ht="15" hidden="false" customHeight="false" outlineLevel="0" collapsed="false">
      <c r="A1228" s="5" t="n">
        <v>45056</v>
      </c>
      <c r="B1228" s="6" t="n">
        <v>27646.004902104</v>
      </c>
      <c r="C1228" s="7" t="n">
        <v>11284.82794</v>
      </c>
      <c r="D1228" s="0" t="n">
        <f aca="false">INT((ROW()-3)/30)</f>
        <v>40</v>
      </c>
      <c r="E1228" s="0" t="n">
        <f aca="false">2+30*D1228</f>
        <v>1202</v>
      </c>
      <c r="F1228" s="8" t="n">
        <f aca="false">INDEX($F:$F,$E1228)*(2*B1228/INDEX($B:$B,$E1228)-C1228/INDEX($C:$C,$E1228))</f>
        <v>5097.36476406312</v>
      </c>
      <c r="G1228" s="9" t="n">
        <f aca="false">B1228/B1227-1</f>
        <v>0.000129395029881518</v>
      </c>
      <c r="H1228" s="9" t="n">
        <f aca="false">F1228/F1227-1</f>
        <v>0.00306388858813711</v>
      </c>
      <c r="I1228" s="9" t="n">
        <f aca="false">LN(B1228/B1227)</f>
        <v>0.000129386659066726</v>
      </c>
      <c r="J1228" s="9" t="n">
        <f aca="false">LN(F1228/F1227)</f>
        <v>0.00305920444684931</v>
      </c>
      <c r="K1228" s="9" t="n">
        <f aca="false">F1228/F1221-1</f>
        <v>-0.02491374848741</v>
      </c>
      <c r="L1228" s="9" t="n">
        <f aca="false">F1228/F1198-1</f>
        <v>-0.043023471652002</v>
      </c>
      <c r="M1228" s="9" t="n">
        <f aca="false">B1228/B1221-1</f>
        <v>-0.048167870928239</v>
      </c>
      <c r="N1228" s="9" t="n">
        <f aca="false">B1228/B1198-1</f>
        <v>-0.0687681953667365</v>
      </c>
      <c r="O1228" s="8" t="n">
        <f aca="false">MAX(O1227,F1228)</f>
        <v>5645.35730015574</v>
      </c>
      <c r="P1228" s="9" t="n">
        <f aca="false">F1228/O1228-1</f>
        <v>-0.0970695931110512</v>
      </c>
      <c r="Q1228" s="8" t="n">
        <f aca="false">MAX(Q1227,B1228)</f>
        <v>67541.7555081824</v>
      </c>
      <c r="R1228" s="9" t="n">
        <f aca="false">B1228/Q1228-1</f>
        <v>-0.590682760699716</v>
      </c>
      <c r="S1228" s="9" t="n">
        <f aca="false">B1228/INDEX($B:$B,$E1228)-1</f>
        <v>-0.0923526020597518</v>
      </c>
      <c r="T1228" s="0" t="n">
        <f aca="false">IF(AND($A1228&gt;=CrashTest!$B$3,$A1228&lt;=CrashTest!$C$3),1,IF(AND($A1228&gt;=CrashTest!$B$4,$A1228&lt;=CrashTest!$C$4),2,IF(AND($A1228&gt;=CrashTest!$B$5,$A1228&lt;=CrashTest!$C$5),3,IF(AND($A1228&gt;=CrashTest!$B$6,$A1228&lt;=CrashTest!$C$6),4,IF(AND($A1228&gt;=CrashTest!$B$7,$A1228&lt;=CrashTest!$C$7),5,0)))))</f>
        <v>0</v>
      </c>
      <c r="U1228" s="8" t="str">
        <f aca="false">IF(T1228=0,"",IF(T1227=T1228,MAX(U1227,B1228),B1228))</f>
        <v/>
      </c>
      <c r="V1228" s="9" t="str">
        <f aca="false">IF(T1228=0,"",B1228/U1228-1)</f>
        <v/>
      </c>
      <c r="W1228" s="8" t="str">
        <f aca="false">IF(T1228=0,"",IF(T1227=T1228,MAX(W1227,F1228),F1228))</f>
        <v/>
      </c>
      <c r="X1228" s="9" t="str">
        <f aca="false">IF(T1228=0,"",F1228/W1228-1)</f>
        <v/>
      </c>
    </row>
    <row r="1229" customFormat="false" ht="15" hidden="false" customHeight="false" outlineLevel="0" collapsed="false">
      <c r="A1229" s="5" t="n">
        <v>45057</v>
      </c>
      <c r="B1229" s="6" t="n">
        <v>26986.271065751</v>
      </c>
      <c r="C1229" s="7" t="n">
        <v>10803.65539</v>
      </c>
      <c r="D1229" s="0" t="n">
        <f aca="false">INT((ROW()-3)/30)</f>
        <v>40</v>
      </c>
      <c r="E1229" s="0" t="n">
        <f aca="false">2+30*D1229</f>
        <v>1202</v>
      </c>
      <c r="F1229" s="8" t="n">
        <f aca="false">INDEX($F:$F,$E1229)*(2*B1229/INDEX($B:$B,$E1229)-C1229/INDEX($C:$C,$E1229))</f>
        <v>5061.0736073523</v>
      </c>
      <c r="G1229" s="9" t="n">
        <f aca="false">B1229/B1228-1</f>
        <v>-0.0238636229245113</v>
      </c>
      <c r="H1229" s="9" t="n">
        <f aca="false">F1229/F1228-1</f>
        <v>-0.00711959186571709</v>
      </c>
      <c r="I1229" s="9" t="n">
        <f aca="false">LN(B1229/B1228)</f>
        <v>-0.0241529717203251</v>
      </c>
      <c r="J1229" s="9" t="n">
        <f aca="false">LN(F1229/F1228)</f>
        <v>-0.00714505709991829</v>
      </c>
      <c r="K1229" s="9" t="n">
        <f aca="false">F1229/F1222-1</f>
        <v>-0.0265850139902278</v>
      </c>
      <c r="L1229" s="9" t="n">
        <f aca="false">F1229/F1199-1</f>
        <v>-0.0490981325469942</v>
      </c>
      <c r="M1229" s="9" t="n">
        <f aca="false">B1229/B1222-1</f>
        <v>-0.0647905328835345</v>
      </c>
      <c r="N1229" s="9" t="n">
        <f aca="false">B1229/B1199-1</f>
        <v>-0.107806212612592</v>
      </c>
      <c r="O1229" s="8" t="n">
        <f aca="false">MAX(O1228,F1229)</f>
        <v>5645.35730015574</v>
      </c>
      <c r="P1229" s="9" t="n">
        <f aca="false">F1229/O1229-1</f>
        <v>-0.103498089091246</v>
      </c>
      <c r="Q1229" s="8" t="n">
        <f aca="false">MAX(Q1228,B1229)</f>
        <v>67541.7555081824</v>
      </c>
      <c r="R1229" s="9" t="n">
        <f aca="false">B1229/Q1229-1</f>
        <v>-0.60045055295488</v>
      </c>
      <c r="S1229" s="9" t="n">
        <f aca="false">B1229/INDEX($B:$B,$E1229)-1</f>
        <v>-0.114012357312612</v>
      </c>
      <c r="T1229" s="0" t="n">
        <f aca="false">IF(AND($A1229&gt;=CrashTest!$B$3,$A1229&lt;=CrashTest!$C$3),1,IF(AND($A1229&gt;=CrashTest!$B$4,$A1229&lt;=CrashTest!$C$4),2,IF(AND($A1229&gt;=CrashTest!$B$5,$A1229&lt;=CrashTest!$C$5),3,IF(AND($A1229&gt;=CrashTest!$B$6,$A1229&lt;=CrashTest!$C$6),4,IF(AND($A1229&gt;=CrashTest!$B$7,$A1229&lt;=CrashTest!$C$7),5,0)))))</f>
        <v>0</v>
      </c>
      <c r="U1229" s="8" t="str">
        <f aca="false">IF(T1229=0,"",IF(T1228=T1229,MAX(U1228,B1229),B1229))</f>
        <v/>
      </c>
      <c r="V1229" s="9" t="str">
        <f aca="false">IF(T1229=0,"",B1229/U1229-1)</f>
        <v/>
      </c>
      <c r="W1229" s="8" t="str">
        <f aca="false">IF(T1229=0,"",IF(T1228=T1229,MAX(W1228,F1229),F1229))</f>
        <v/>
      </c>
      <c r="X1229" s="9" t="str">
        <f aca="false">IF(T1229=0,"",F1229/W1229-1)</f>
        <v/>
      </c>
    </row>
    <row r="1230" customFormat="false" ht="15" hidden="false" customHeight="false" outlineLevel="0" collapsed="false">
      <c r="A1230" s="5" t="n">
        <v>45058</v>
      </c>
      <c r="B1230" s="6" t="n">
        <v>26773.3443591467</v>
      </c>
      <c r="C1230" s="7" t="n">
        <v>10657.73898</v>
      </c>
      <c r="D1230" s="0" t="n">
        <f aca="false">INT((ROW()-3)/30)</f>
        <v>40</v>
      </c>
      <c r="E1230" s="0" t="n">
        <f aca="false">2+30*D1230</f>
        <v>1202</v>
      </c>
      <c r="F1230" s="8" t="n">
        <f aca="false">INDEX($F:$F,$E1230)*(2*B1230/INDEX($B:$B,$E1230)-C1230/INDEX($C:$C,$E1230))</f>
        <v>5045.58208183579</v>
      </c>
      <c r="G1230" s="9" t="n">
        <f aca="false">B1230/B1229-1</f>
        <v>-0.00789018631308902</v>
      </c>
      <c r="H1230" s="9" t="n">
        <f aca="false">F1230/F1229-1</f>
        <v>-0.00306091685645604</v>
      </c>
      <c r="I1230" s="9" t="n">
        <f aca="false">LN(B1230/B1229)</f>
        <v>-0.00792147854281728</v>
      </c>
      <c r="J1230" s="9" t="n">
        <f aca="false">LN(F1230/F1229)</f>
        <v>-0.00306561104391617</v>
      </c>
      <c r="K1230" s="9" t="n">
        <f aca="false">F1230/F1223-1</f>
        <v>-0.0391951306206388</v>
      </c>
      <c r="L1230" s="9" t="n">
        <f aca="false">F1230/F1200-1</f>
        <v>-0.050669299071178</v>
      </c>
      <c r="M1230" s="9" t="n">
        <f aca="false">B1230/B1223-1</f>
        <v>-0.0940556975940222</v>
      </c>
      <c r="N1230" s="9" t="n">
        <f aca="false">B1230/B1200-1</f>
        <v>-0.104959676895565</v>
      </c>
      <c r="O1230" s="8" t="n">
        <f aca="false">MAX(O1229,F1230)</f>
        <v>5645.35730015574</v>
      </c>
      <c r="P1230" s="9" t="n">
        <f aca="false">F1230/O1230-1</f>
        <v>-0.106242206902192</v>
      </c>
      <c r="Q1230" s="8" t="n">
        <f aca="false">MAX(Q1229,B1230)</f>
        <v>67541.7555081824</v>
      </c>
      <c r="R1230" s="9" t="n">
        <f aca="false">B1230/Q1230-1</f>
        <v>-0.603603072533357</v>
      </c>
      <c r="S1230" s="9" t="n">
        <f aca="false">B1230/INDEX($B:$B,$E1230)-1</f>
        <v>-0.12100296488451</v>
      </c>
      <c r="T1230" s="0" t="n">
        <f aca="false">IF(AND($A1230&gt;=CrashTest!$B$3,$A1230&lt;=CrashTest!$C$3),1,IF(AND($A1230&gt;=CrashTest!$B$4,$A1230&lt;=CrashTest!$C$4),2,IF(AND($A1230&gt;=CrashTest!$B$5,$A1230&lt;=CrashTest!$C$5),3,IF(AND($A1230&gt;=CrashTest!$B$6,$A1230&lt;=CrashTest!$C$6),4,IF(AND($A1230&gt;=CrashTest!$B$7,$A1230&lt;=CrashTest!$C$7),5,0)))))</f>
        <v>0</v>
      </c>
      <c r="U1230" s="8" t="str">
        <f aca="false">IF(T1230=0,"",IF(T1229=T1230,MAX(U1229,B1230),B1230))</f>
        <v/>
      </c>
      <c r="V1230" s="9" t="str">
        <f aca="false">IF(T1230=0,"",B1230/U1230-1)</f>
        <v/>
      </c>
      <c r="W1230" s="8" t="str">
        <f aca="false">IF(T1230=0,"",IF(T1229=T1230,MAX(W1229,F1230),F1230))</f>
        <v/>
      </c>
      <c r="X1230" s="9" t="str">
        <f aca="false">IF(T1230=0,"",F1230/W1230-1)</f>
        <v/>
      </c>
    </row>
    <row r="1231" customFormat="false" ht="15" hidden="false" customHeight="false" outlineLevel="0" collapsed="false">
      <c r="A1231" s="5" t="n">
        <v>45059</v>
      </c>
      <c r="B1231" s="6" t="n">
        <v>26841.3982913501</v>
      </c>
      <c r="C1231" s="7" t="n">
        <v>10642.89253</v>
      </c>
      <c r="D1231" s="0" t="n">
        <f aca="false">INT((ROW()-3)/30)</f>
        <v>40</v>
      </c>
      <c r="E1231" s="0" t="n">
        <f aca="false">2+30*D1231</f>
        <v>1202</v>
      </c>
      <c r="F1231" s="8" t="n">
        <f aca="false">INDEX($F:$F,$E1231)*(2*B1231/INDEX($B:$B,$E1231)-C1231/INDEX($C:$C,$E1231))</f>
        <v>5075.30075296196</v>
      </c>
      <c r="G1231" s="9" t="n">
        <f aca="false">B1231/B1230-1</f>
        <v>0.0025418539906894</v>
      </c>
      <c r="H1231" s="9" t="n">
        <f aca="false">F1231/F1230-1</f>
        <v>0.00589003818472222</v>
      </c>
      <c r="I1231" s="9" t="n">
        <f aca="false">LN(B1231/B1230)</f>
        <v>0.00253862894374399</v>
      </c>
      <c r="J1231" s="9" t="n">
        <f aca="false">LN(F1231/F1230)</f>
        <v>0.00587275972381217</v>
      </c>
      <c r="K1231" s="9" t="n">
        <f aca="false">F1231/F1224-1</f>
        <v>-0.0210200430939969</v>
      </c>
      <c r="L1231" s="9" t="n">
        <f aca="false">F1231/F1201-1</f>
        <v>-0.042272582570841</v>
      </c>
      <c r="M1231" s="9" t="n">
        <f aca="false">B1231/B1224-1</f>
        <v>-0.0712146337022722</v>
      </c>
      <c r="N1231" s="9" t="n">
        <f aca="false">B1231/B1201-1</f>
        <v>-0.116211005827955</v>
      </c>
      <c r="O1231" s="8" t="n">
        <f aca="false">MAX(O1230,F1231)</f>
        <v>5645.35730015574</v>
      </c>
      <c r="P1231" s="9" t="n">
        <f aca="false">F1231/O1231-1</f>
        <v>-0.100977939372953</v>
      </c>
      <c r="Q1231" s="8" t="n">
        <f aca="false">MAX(Q1230,B1231)</f>
        <v>67541.7555081824</v>
      </c>
      <c r="R1231" s="9" t="n">
        <f aca="false">B1231/Q1231-1</f>
        <v>-0.602595489421379</v>
      </c>
      <c r="S1231" s="9" t="n">
        <f aca="false">B1231/INDEX($B:$B,$E1231)-1</f>
        <v>-0.118768682762997</v>
      </c>
      <c r="T1231" s="0" t="n">
        <f aca="false">IF(AND($A1231&gt;=CrashTest!$B$3,$A1231&lt;=CrashTest!$C$3),1,IF(AND($A1231&gt;=CrashTest!$B$4,$A1231&lt;=CrashTest!$C$4),2,IF(AND($A1231&gt;=CrashTest!$B$5,$A1231&lt;=CrashTest!$C$5),3,IF(AND($A1231&gt;=CrashTest!$B$6,$A1231&lt;=CrashTest!$C$6),4,IF(AND($A1231&gt;=CrashTest!$B$7,$A1231&lt;=CrashTest!$C$7),5,0)))))</f>
        <v>0</v>
      </c>
      <c r="U1231" s="8" t="str">
        <f aca="false">IF(T1231=0,"",IF(T1230=T1231,MAX(U1230,B1231),B1231))</f>
        <v/>
      </c>
      <c r="V1231" s="9" t="str">
        <f aca="false">IF(T1231=0,"",B1231/U1231-1)</f>
        <v/>
      </c>
      <c r="W1231" s="8" t="str">
        <f aca="false">IF(T1231=0,"",IF(T1230=T1231,MAX(W1230,F1231),F1231))</f>
        <v/>
      </c>
      <c r="X1231" s="9" t="str">
        <f aca="false">IF(T1231=0,"",F1231/W1231-1)</f>
        <v/>
      </c>
    </row>
    <row r="1232" customFormat="false" ht="15" hidden="false" customHeight="false" outlineLevel="0" collapsed="false">
      <c r="A1232" s="5" t="n">
        <v>45060</v>
      </c>
      <c r="B1232" s="6" t="n">
        <v>26918.261597896</v>
      </c>
      <c r="C1232" s="7" t="n">
        <v>10749.28514</v>
      </c>
      <c r="D1232" s="0" t="n">
        <f aca="false">INT((ROW()-3)/30)</f>
        <v>40</v>
      </c>
      <c r="E1232" s="0" t="n">
        <f aca="false">2+30*D1232</f>
        <v>1202</v>
      </c>
      <c r="F1232" s="8" t="n">
        <f aca="false">INDEX($F:$F,$E1232)*(2*B1232/INDEX($B:$B,$E1232)-C1232/INDEX($C:$C,$E1232))</f>
        <v>5059.25319124263</v>
      </c>
      <c r="G1232" s="9" t="n">
        <f aca="false">B1232/B1231-1</f>
        <v>0.00286361037199279</v>
      </c>
      <c r="H1232" s="9" t="n">
        <f aca="false">F1232/F1231-1</f>
        <v>-0.00316189374786591</v>
      </c>
      <c r="I1232" s="9" t="n">
        <f aca="false">LN(B1232/B1231)</f>
        <v>0.00285951805049286</v>
      </c>
      <c r="J1232" s="9" t="n">
        <f aca="false">LN(F1232/F1231)</f>
        <v>-0.00316690309604042</v>
      </c>
      <c r="K1232" s="9" t="n">
        <f aca="false">F1232/F1225-1</f>
        <v>-0.0359398054952441</v>
      </c>
      <c r="L1232" s="9" t="n">
        <f aca="false">F1232/F1202-1</f>
        <v>-0.0476214075782736</v>
      </c>
      <c r="M1232" s="9" t="n">
        <f aca="false">B1232/B1225-1</f>
        <v>-0.0640947639714928</v>
      </c>
      <c r="N1232" s="9" t="n">
        <f aca="false">B1232/B1202-1</f>
        <v>-0.116245179622833</v>
      </c>
      <c r="O1232" s="8" t="n">
        <f aca="false">MAX(O1231,F1232)</f>
        <v>5645.35730015574</v>
      </c>
      <c r="P1232" s="9" t="n">
        <f aca="false">F1232/O1232-1</f>
        <v>-0.103820551605643</v>
      </c>
      <c r="Q1232" s="8" t="n">
        <f aca="false">MAX(Q1231,B1232)</f>
        <v>67541.7555081824</v>
      </c>
      <c r="R1232" s="9" t="n">
        <f aca="false">B1232/Q1232-1</f>
        <v>-0.601457477743009</v>
      </c>
      <c r="S1232" s="9" t="n">
        <f aca="false">B1232/INDEX($B:$B,$E1232)-1</f>
        <v>-0.116245179622833</v>
      </c>
      <c r="T1232" s="0" t="n">
        <f aca="false">IF(AND($A1232&gt;=CrashTest!$B$3,$A1232&lt;=CrashTest!$C$3),1,IF(AND($A1232&gt;=CrashTest!$B$4,$A1232&lt;=CrashTest!$C$4),2,IF(AND($A1232&gt;=CrashTest!$B$5,$A1232&lt;=CrashTest!$C$5),3,IF(AND($A1232&gt;=CrashTest!$B$6,$A1232&lt;=CrashTest!$C$6),4,IF(AND($A1232&gt;=CrashTest!$B$7,$A1232&lt;=CrashTest!$C$7),5,0)))))</f>
        <v>0</v>
      </c>
      <c r="U1232" s="8" t="str">
        <f aca="false">IF(T1232=0,"",IF(T1231=T1232,MAX(U1231,B1232),B1232))</f>
        <v/>
      </c>
      <c r="V1232" s="9" t="str">
        <f aca="false">IF(T1232=0,"",B1232/U1232-1)</f>
        <v/>
      </c>
      <c r="W1232" s="8" t="str">
        <f aca="false">IF(T1232=0,"",IF(T1231=T1232,MAX(W1231,F1232),F1232))</f>
        <v/>
      </c>
      <c r="X1232" s="9" t="str">
        <f aca="false">IF(T1232=0,"",F1232/W1232-1)</f>
        <v/>
      </c>
    </row>
    <row r="1233" customFormat="false" ht="15" hidden="false" customHeight="false" outlineLevel="0" collapsed="false">
      <c r="A1233" s="5" t="n">
        <v>45061</v>
      </c>
      <c r="B1233" s="6" t="n">
        <v>27231.6216052016</v>
      </c>
      <c r="C1233" s="7" t="n">
        <v>10909.95287</v>
      </c>
      <c r="D1233" s="0" t="n">
        <f aca="false">INT((ROW()-3)/30)</f>
        <v>41</v>
      </c>
      <c r="E1233" s="0" t="n">
        <f aca="false">2+30*D1233</f>
        <v>1232</v>
      </c>
      <c r="F1233" s="8" t="n">
        <f aca="false">INDEX($F:$F,$E1233)*(2*B1233/INDEX($B:$B,$E1233)-C1233/INDEX($C:$C,$E1233))</f>
        <v>5101.42463082285</v>
      </c>
      <c r="G1233" s="9" t="n">
        <f aca="false">B1233/B1232-1</f>
        <v>0.0116411680659978</v>
      </c>
      <c r="H1233" s="9" t="n">
        <f aca="false">F1233/F1232-1</f>
        <v>0.0083355068398665</v>
      </c>
      <c r="I1233" s="9" t="n">
        <f aca="false">LN(B1233/B1232)</f>
        <v>0.0115739309780986</v>
      </c>
      <c r="J1233" s="9" t="n">
        <f aca="false">LN(F1233/F1232)</f>
        <v>0.00830095835604117</v>
      </c>
      <c r="K1233" s="9" t="n">
        <f aca="false">F1233/F1226-1</f>
        <v>-0.00113431655503338</v>
      </c>
      <c r="L1233" s="9" t="n">
        <f aca="false">F1233/F1203-1</f>
        <v>-0.0414474414646765</v>
      </c>
      <c r="M1233" s="9" t="n">
        <f aca="false">B1233/B1226-1</f>
        <v>-0.0178763913092233</v>
      </c>
      <c r="N1233" s="9" t="n">
        <f aca="false">B1233/B1203-1</f>
        <v>-0.102512406692654</v>
      </c>
      <c r="O1233" s="8" t="n">
        <f aca="false">MAX(O1232,F1233)</f>
        <v>5645.35730015574</v>
      </c>
      <c r="P1233" s="9" t="n">
        <f aca="false">F1233/O1233-1</f>
        <v>-0.0963504416838044</v>
      </c>
      <c r="Q1233" s="8" t="n">
        <f aca="false">MAX(Q1232,B1233)</f>
        <v>67541.7555081824</v>
      </c>
      <c r="R1233" s="9" t="n">
        <f aca="false">B1233/Q1233-1</f>
        <v>-0.596817977259969</v>
      </c>
      <c r="S1233" s="9" t="n">
        <f aca="false">B1233/INDEX($B:$B,$E1233)-1</f>
        <v>0.0116411680659978</v>
      </c>
      <c r="T1233" s="0" t="n">
        <f aca="false">IF(AND($A1233&gt;=CrashTest!$B$3,$A1233&lt;=CrashTest!$C$3),1,IF(AND($A1233&gt;=CrashTest!$B$4,$A1233&lt;=CrashTest!$C$4),2,IF(AND($A1233&gt;=CrashTest!$B$5,$A1233&lt;=CrashTest!$C$5),3,IF(AND($A1233&gt;=CrashTest!$B$6,$A1233&lt;=CrashTest!$C$6),4,IF(AND($A1233&gt;=CrashTest!$B$7,$A1233&lt;=CrashTest!$C$7),5,0)))))</f>
        <v>0</v>
      </c>
      <c r="U1233" s="8" t="str">
        <f aca="false">IF(T1233=0,"",IF(T1232=T1233,MAX(U1232,B1233),B1233))</f>
        <v/>
      </c>
      <c r="V1233" s="9" t="str">
        <f aca="false">IF(T1233=0,"",B1233/U1233-1)</f>
        <v/>
      </c>
      <c r="W1233" s="8" t="str">
        <f aca="false">IF(T1233=0,"",IF(T1232=T1233,MAX(W1232,F1233),F1233))</f>
        <v/>
      </c>
      <c r="X1233" s="9" t="str">
        <f aca="false">IF(T1233=0,"",F1233/W1233-1)</f>
        <v/>
      </c>
    </row>
    <row r="1234" customFormat="false" ht="15" hidden="false" customHeight="false" outlineLevel="0" collapsed="false">
      <c r="A1234" s="5" t="n">
        <v>45062</v>
      </c>
      <c r="B1234" s="6" t="n">
        <v>27025.7181864407</v>
      </c>
      <c r="C1234" s="7" t="n">
        <v>10820.10658</v>
      </c>
      <c r="D1234" s="0" t="n">
        <f aca="false">INT((ROW()-3)/30)</f>
        <v>41</v>
      </c>
      <c r="E1234" s="0" t="n">
        <f aca="false">2+30*D1234</f>
        <v>1232</v>
      </c>
      <c r="F1234" s="8" t="n">
        <f aca="false">INDEX($F:$F,$E1234)*(2*B1234/INDEX($B:$B,$E1234)-C1234/INDEX($C:$C,$E1234))</f>
        <v>5066.31306713204</v>
      </c>
      <c r="G1234" s="9" t="n">
        <f aca="false">B1234/B1233-1</f>
        <v>-0.00756118830329111</v>
      </c>
      <c r="H1234" s="9" t="n">
        <f aca="false">F1234/F1233-1</f>
        <v>-0.00688269772303696</v>
      </c>
      <c r="I1234" s="9" t="n">
        <f aca="false">LN(B1234/B1233)</f>
        <v>-0.0075899190046898</v>
      </c>
      <c r="J1234" s="9" t="n">
        <f aca="false">LN(F1234/F1233)</f>
        <v>-0.00690649273243509</v>
      </c>
      <c r="K1234" s="9" t="n">
        <f aca="false">F1234/F1227-1</f>
        <v>-0.00304649144402003</v>
      </c>
      <c r="L1234" s="9" t="n">
        <f aca="false">F1234/F1204-1</f>
        <v>-0.0461319385154115</v>
      </c>
      <c r="M1234" s="9" t="n">
        <f aca="false">B1234/B1227-1</f>
        <v>-0.0223102659583213</v>
      </c>
      <c r="N1234" s="9" t="n">
        <f aca="false">B1234/B1204-1</f>
        <v>-0.108442587843775</v>
      </c>
      <c r="O1234" s="8" t="n">
        <f aca="false">MAX(O1233,F1234)</f>
        <v>5645.35730015574</v>
      </c>
      <c r="P1234" s="9" t="n">
        <f aca="false">F1234/O1234-1</f>
        <v>-0.102569988441251</v>
      </c>
      <c r="Q1234" s="8" t="n">
        <f aca="false">MAX(Q1233,B1234)</f>
        <v>67541.7555081824</v>
      </c>
      <c r="R1234" s="9" t="n">
        <f aca="false">B1234/Q1234-1</f>
        <v>-0.599866512454408</v>
      </c>
      <c r="S1234" s="9" t="n">
        <f aca="false">B1234/INDEX($B:$B,$E1234)-1</f>
        <v>0.00399195869888946</v>
      </c>
      <c r="T1234" s="0" t="n">
        <f aca="false">IF(AND($A1234&gt;=CrashTest!$B$3,$A1234&lt;=CrashTest!$C$3),1,IF(AND($A1234&gt;=CrashTest!$B$4,$A1234&lt;=CrashTest!$C$4),2,IF(AND($A1234&gt;=CrashTest!$B$5,$A1234&lt;=CrashTest!$C$5),3,IF(AND($A1234&gt;=CrashTest!$B$6,$A1234&lt;=CrashTest!$C$6),4,IF(AND($A1234&gt;=CrashTest!$B$7,$A1234&lt;=CrashTest!$C$7),5,0)))))</f>
        <v>0</v>
      </c>
      <c r="U1234" s="8" t="str">
        <f aca="false">IF(T1234=0,"",IF(T1233=T1234,MAX(U1233,B1234),B1234))</f>
        <v/>
      </c>
      <c r="V1234" s="9" t="str">
        <f aca="false">IF(T1234=0,"",B1234/U1234-1)</f>
        <v/>
      </c>
      <c r="W1234" s="8" t="str">
        <f aca="false">IF(T1234=0,"",IF(T1233=T1234,MAX(W1233,F1234),F1234))</f>
        <v/>
      </c>
      <c r="X1234" s="9" t="str">
        <f aca="false">IF(T1234=0,"",F1234/W1234-1)</f>
        <v/>
      </c>
    </row>
    <row r="1235" customFormat="false" ht="15" hidden="false" customHeight="false" outlineLevel="0" collapsed="false">
      <c r="A1235" s="5" t="n">
        <v>45063</v>
      </c>
      <c r="B1235" s="6" t="n">
        <v>27401.0440610754</v>
      </c>
      <c r="C1235" s="7" t="n">
        <v>11065.58923</v>
      </c>
      <c r="D1235" s="0" t="n">
        <f aca="false">INT((ROW()-3)/30)</f>
        <v>41</v>
      </c>
      <c r="E1235" s="0" t="n">
        <f aca="false">2+30*D1235</f>
        <v>1232</v>
      </c>
      <c r="F1235" s="8" t="n">
        <f aca="false">INDEX($F:$F,$E1235)*(2*B1235/INDEX($B:$B,$E1235)-C1235/INDEX($C:$C,$E1235))</f>
        <v>5091.85837134243</v>
      </c>
      <c r="G1235" s="9" t="n">
        <f aca="false">B1235/B1234-1</f>
        <v>0.0138877299039923</v>
      </c>
      <c r="H1235" s="9" t="n">
        <f aca="false">F1235/F1234-1</f>
        <v>0.00504218824851543</v>
      </c>
      <c r="I1235" s="9" t="n">
        <f aca="false">LN(B1235/B1234)</f>
        <v>0.0137921790232914</v>
      </c>
      <c r="J1235" s="9" t="n">
        <f aca="false">LN(F1235/F1234)</f>
        <v>0.00502951898670429</v>
      </c>
      <c r="K1235" s="9" t="n">
        <f aca="false">F1235/F1228-1</f>
        <v>-0.00108024302273002</v>
      </c>
      <c r="L1235" s="9" t="n">
        <f aca="false">F1235/F1205-1</f>
        <v>-0.0344469808240921</v>
      </c>
      <c r="M1235" s="9" t="n">
        <f aca="false">B1235/B1228-1</f>
        <v>-0.00886062351128192</v>
      </c>
      <c r="N1235" s="9" t="n">
        <f aca="false">B1235/B1205-1</f>
        <v>-0.0701898795579283</v>
      </c>
      <c r="O1235" s="8" t="n">
        <f aca="false">MAX(O1234,F1235)</f>
        <v>5645.35730015574</v>
      </c>
      <c r="P1235" s="9" t="n">
        <f aca="false">F1235/O1235-1</f>
        <v>-0.0980449773831039</v>
      </c>
      <c r="Q1235" s="8" t="n">
        <f aca="false">MAX(Q1234,B1235)</f>
        <v>67541.7555081824</v>
      </c>
      <c r="R1235" s="9" t="n">
        <f aca="false">B1235/Q1235-1</f>
        <v>-0.594309566653833</v>
      </c>
      <c r="S1235" s="9" t="n">
        <f aca="false">B1235/INDEX($B:$B,$E1235)-1</f>
        <v>0.0179351278470798</v>
      </c>
      <c r="T1235" s="0" t="n">
        <f aca="false">IF(AND($A1235&gt;=CrashTest!$B$3,$A1235&lt;=CrashTest!$C$3),1,IF(AND($A1235&gt;=CrashTest!$B$4,$A1235&lt;=CrashTest!$C$4),2,IF(AND($A1235&gt;=CrashTest!$B$5,$A1235&lt;=CrashTest!$C$5),3,IF(AND($A1235&gt;=CrashTest!$B$6,$A1235&lt;=CrashTest!$C$6),4,IF(AND($A1235&gt;=CrashTest!$B$7,$A1235&lt;=CrashTest!$C$7),5,0)))))</f>
        <v>0</v>
      </c>
      <c r="U1235" s="8" t="str">
        <f aca="false">IF(T1235=0,"",IF(T1234=T1235,MAX(U1234,B1235),B1235))</f>
        <v/>
      </c>
      <c r="V1235" s="9" t="str">
        <f aca="false">IF(T1235=0,"",B1235/U1235-1)</f>
        <v/>
      </c>
      <c r="W1235" s="8" t="str">
        <f aca="false">IF(T1235=0,"",IF(T1234=T1235,MAX(W1234,F1235),F1235))</f>
        <v/>
      </c>
      <c r="X1235" s="9" t="str">
        <f aca="false">IF(T1235=0,"",F1235/W1235-1)</f>
        <v/>
      </c>
    </row>
    <row r="1236" customFormat="false" ht="15" hidden="false" customHeight="false" outlineLevel="0" collapsed="false">
      <c r="A1236" s="5" t="n">
        <v>45064</v>
      </c>
      <c r="B1236" s="6" t="n">
        <v>26843.2350938048</v>
      </c>
      <c r="C1236" s="7" t="n">
        <v>10674.75357</v>
      </c>
      <c r="D1236" s="0" t="n">
        <f aca="false">INT((ROW()-3)/30)</f>
        <v>41</v>
      </c>
      <c r="E1236" s="0" t="n">
        <f aca="false">2+30*D1236</f>
        <v>1232</v>
      </c>
      <c r="F1236" s="8" t="n">
        <f aca="false">INDEX($F:$F,$E1236)*(2*B1236/INDEX($B:$B,$E1236)-C1236/INDEX($C:$C,$E1236))</f>
        <v>5066.12990993048</v>
      </c>
      <c r="G1236" s="9" t="n">
        <f aca="false">B1236/B1235-1</f>
        <v>-0.0203572158063494</v>
      </c>
      <c r="H1236" s="9" t="n">
        <f aca="false">F1236/F1235-1</f>
        <v>-0.00505286273411565</v>
      </c>
      <c r="I1236" s="9" t="n">
        <f aca="false">LN(B1236/B1235)</f>
        <v>-0.0205672796907981</v>
      </c>
      <c r="J1236" s="9" t="n">
        <f aca="false">LN(F1236/F1235)</f>
        <v>-0.00506567161090207</v>
      </c>
      <c r="K1236" s="9" t="n">
        <f aca="false">F1236/F1229-1</f>
        <v>0.000999057308874507</v>
      </c>
      <c r="L1236" s="9" t="n">
        <f aca="false">F1236/F1206-1</f>
        <v>-0.0460058707299833</v>
      </c>
      <c r="M1236" s="9" t="n">
        <f aca="false">B1236/B1229-1</f>
        <v>-0.0053003236941368</v>
      </c>
      <c r="N1236" s="9" t="n">
        <f aca="false">B1236/B1206-1</f>
        <v>-0.116035568078933</v>
      </c>
      <c r="O1236" s="8" t="n">
        <f aca="false">MAX(O1235,F1236)</f>
        <v>5645.35730015574</v>
      </c>
      <c r="P1236" s="9" t="n">
        <f aca="false">F1236/O1236-1</f>
        <v>-0.102602432304733</v>
      </c>
      <c r="Q1236" s="8" t="n">
        <f aca="false">MAX(Q1235,B1236)</f>
        <v>67541.7555081824</v>
      </c>
      <c r="R1236" s="9" t="n">
        <f aca="false">B1236/Q1236-1</f>
        <v>-0.602568294356032</v>
      </c>
      <c r="S1236" s="9" t="n">
        <f aca="false">B1236/INDEX($B:$B,$E1236)-1</f>
        <v>-0.00278719722736709</v>
      </c>
      <c r="T1236" s="0" t="n">
        <f aca="false">IF(AND($A1236&gt;=CrashTest!$B$3,$A1236&lt;=CrashTest!$C$3),1,IF(AND($A1236&gt;=CrashTest!$B$4,$A1236&lt;=CrashTest!$C$4),2,IF(AND($A1236&gt;=CrashTest!$B$5,$A1236&lt;=CrashTest!$C$5),3,IF(AND($A1236&gt;=CrashTest!$B$6,$A1236&lt;=CrashTest!$C$6),4,IF(AND($A1236&gt;=CrashTest!$B$7,$A1236&lt;=CrashTest!$C$7),5,0)))))</f>
        <v>0</v>
      </c>
      <c r="U1236" s="8" t="str">
        <f aca="false">IF(T1236=0,"",IF(T1235=T1236,MAX(U1235,B1236),B1236))</f>
        <v/>
      </c>
      <c r="V1236" s="9" t="str">
        <f aca="false">IF(T1236=0,"",B1236/U1236-1)</f>
        <v/>
      </c>
      <c r="W1236" s="8" t="str">
        <f aca="false">IF(T1236=0,"",IF(T1235=T1236,MAX(W1235,F1236),F1236))</f>
        <v/>
      </c>
      <c r="X1236" s="9" t="str">
        <f aca="false">IF(T1236=0,"",F1236/W1236-1)</f>
        <v/>
      </c>
    </row>
    <row r="1237" customFormat="false" ht="15" hidden="false" customHeight="false" outlineLevel="0" collapsed="false">
      <c r="A1237" s="5" t="n">
        <v>45065</v>
      </c>
      <c r="B1237" s="6" t="n">
        <v>26889.503631502</v>
      </c>
      <c r="C1237" s="7" t="n">
        <v>10720.4086</v>
      </c>
      <c r="D1237" s="0" t="n">
        <f aca="false">INT((ROW()-3)/30)</f>
        <v>41</v>
      </c>
      <c r="E1237" s="0" t="n">
        <f aca="false">2+30*D1237</f>
        <v>1232</v>
      </c>
      <c r="F1237" s="8" t="n">
        <f aca="false">INDEX($F:$F,$E1237)*(2*B1237/INDEX($B:$B,$E1237)-C1237/INDEX($C:$C,$E1237))</f>
        <v>5062.03416242203</v>
      </c>
      <c r="G1237" s="9" t="n">
        <f aca="false">B1237/B1236-1</f>
        <v>0.0017236572840611</v>
      </c>
      <c r="H1237" s="9" t="n">
        <f aca="false">F1237/F1236-1</f>
        <v>-0.000808456865747376</v>
      </c>
      <c r="I1237" s="9" t="n">
        <f aca="false">LN(B1237/B1236)</f>
        <v>0.00172217349163305</v>
      </c>
      <c r="J1237" s="9" t="n">
        <f aca="false">LN(F1237/F1236)</f>
        <v>-0.000808783843242608</v>
      </c>
      <c r="K1237" s="9" t="n">
        <f aca="false">F1237/F1230-1</f>
        <v>0.00326069030676623</v>
      </c>
      <c r="L1237" s="9" t="n">
        <f aca="false">F1237/F1207-1</f>
        <v>-0.0322195103837559</v>
      </c>
      <c r="M1237" s="9" t="n">
        <f aca="false">B1237/B1230-1</f>
        <v>0.0043386164536301</v>
      </c>
      <c r="N1237" s="9" t="n">
        <f aca="false">B1237/B1207-1</f>
        <v>-0.0662311147904199</v>
      </c>
      <c r="O1237" s="8" t="n">
        <f aca="false">MAX(O1236,F1237)</f>
        <v>5645.35730015574</v>
      </c>
      <c r="P1237" s="9" t="n">
        <f aca="false">F1237/O1237-1</f>
        <v>-0.103327939529641</v>
      </c>
      <c r="Q1237" s="8" t="n">
        <f aca="false">MAX(Q1236,B1237)</f>
        <v>67541.7555081824</v>
      </c>
      <c r="R1237" s="9" t="n">
        <f aca="false">B1237/Q1237-1</f>
        <v>-0.601883258301682</v>
      </c>
      <c r="S1237" s="9" t="n">
        <f aca="false">B1237/INDEX($B:$B,$E1237)-1</f>
        <v>-0.00106834411610912</v>
      </c>
      <c r="T1237" s="0" t="n">
        <f aca="false">IF(AND($A1237&gt;=CrashTest!$B$3,$A1237&lt;=CrashTest!$C$3),1,IF(AND($A1237&gt;=CrashTest!$B$4,$A1237&lt;=CrashTest!$C$4),2,IF(AND($A1237&gt;=CrashTest!$B$5,$A1237&lt;=CrashTest!$C$5),3,IF(AND($A1237&gt;=CrashTest!$B$6,$A1237&lt;=CrashTest!$C$6),4,IF(AND($A1237&gt;=CrashTest!$B$7,$A1237&lt;=CrashTest!$C$7),5,0)))))</f>
        <v>0</v>
      </c>
      <c r="U1237" s="8" t="str">
        <f aca="false">IF(T1237=0,"",IF(T1236=T1237,MAX(U1236,B1237),B1237))</f>
        <v/>
      </c>
      <c r="V1237" s="9" t="str">
        <f aca="false">IF(T1237=0,"",B1237/U1237-1)</f>
        <v/>
      </c>
      <c r="W1237" s="8" t="str">
        <f aca="false">IF(T1237=0,"",IF(T1236=T1237,MAX(W1236,F1237),F1237))</f>
        <v/>
      </c>
      <c r="X1237" s="9" t="str">
        <f aca="false">IF(T1237=0,"",F1237/W1237-1)</f>
        <v/>
      </c>
    </row>
    <row r="1238" customFormat="false" ht="15" hidden="false" customHeight="false" outlineLevel="0" collapsed="false">
      <c r="A1238" s="5" t="n">
        <v>45066</v>
      </c>
      <c r="B1238" s="6" t="n">
        <v>27100.8582878434</v>
      </c>
      <c r="C1238" s="7" t="n">
        <v>10865.89351</v>
      </c>
      <c r="D1238" s="0" t="n">
        <f aca="false">INT((ROW()-3)/30)</f>
        <v>41</v>
      </c>
      <c r="E1238" s="0" t="n">
        <f aca="false">2+30*D1238</f>
        <v>1232</v>
      </c>
      <c r="F1238" s="8" t="n">
        <f aca="false">INDEX($F:$F,$E1238)*(2*B1238/INDEX($B:$B,$E1238)-C1238/INDEX($C:$C,$E1238))</f>
        <v>5073.00798733459</v>
      </c>
      <c r="G1238" s="9" t="n">
        <f aca="false">B1238/B1237-1</f>
        <v>0.00786011743607595</v>
      </c>
      <c r="H1238" s="9" t="n">
        <f aca="false">F1238/F1237-1</f>
        <v>0.00216786859994533</v>
      </c>
      <c r="I1238" s="9" t="n">
        <f aca="false">LN(B1238/B1237)</f>
        <v>0.00782938763455328</v>
      </c>
      <c r="J1238" s="9" t="n">
        <f aca="false">LN(F1238/F1237)</f>
        <v>0.00216552216337753</v>
      </c>
      <c r="K1238" s="9" t="n">
        <f aca="false">F1238/F1231-1</f>
        <v>-0.000451749706857352</v>
      </c>
      <c r="L1238" s="9" t="n">
        <f aca="false">F1238/F1208-1</f>
        <v>-0.0254350819825401</v>
      </c>
      <c r="M1238" s="9" t="n">
        <f aca="false">B1238/B1231-1</f>
        <v>0.00966641132764368</v>
      </c>
      <c r="N1238" s="9" t="n">
        <f aca="false">B1238/B1208-1</f>
        <v>-0.0407209244545533</v>
      </c>
      <c r="O1238" s="8" t="n">
        <f aca="false">MAX(O1237,F1238)</f>
        <v>5645.35730015574</v>
      </c>
      <c r="P1238" s="9" t="n">
        <f aca="false">F1238/O1238-1</f>
        <v>-0.1013840723253</v>
      </c>
      <c r="Q1238" s="8" t="n">
        <f aca="false">MAX(Q1237,B1238)</f>
        <v>67541.7555081824</v>
      </c>
      <c r="R1238" s="9" t="n">
        <f aca="false">B1238/Q1238-1</f>
        <v>-0.598754013958665</v>
      </c>
      <c r="S1238" s="9" t="n">
        <f aca="false">B1238/INDEX($B:$B,$E1238)-1</f>
        <v>0.00678337600975221</v>
      </c>
      <c r="T1238" s="0" t="n">
        <f aca="false">IF(AND($A1238&gt;=CrashTest!$B$3,$A1238&lt;=CrashTest!$C$3),1,IF(AND($A1238&gt;=CrashTest!$B$4,$A1238&lt;=CrashTest!$C$4),2,IF(AND($A1238&gt;=CrashTest!$B$5,$A1238&lt;=CrashTest!$C$5),3,IF(AND($A1238&gt;=CrashTest!$B$6,$A1238&lt;=CrashTest!$C$6),4,IF(AND($A1238&gt;=CrashTest!$B$7,$A1238&lt;=CrashTest!$C$7),5,0)))))</f>
        <v>0</v>
      </c>
      <c r="U1238" s="8" t="str">
        <f aca="false">IF(T1238=0,"",IF(T1237=T1238,MAX(U1237,B1238),B1238))</f>
        <v/>
      </c>
      <c r="V1238" s="9" t="str">
        <f aca="false">IF(T1238=0,"",B1238/U1238-1)</f>
        <v/>
      </c>
      <c r="W1238" s="8" t="str">
        <f aca="false">IF(T1238=0,"",IF(T1237=T1238,MAX(W1237,F1238),F1238))</f>
        <v/>
      </c>
      <c r="X1238" s="9" t="str">
        <f aca="false">IF(T1238=0,"",F1238/W1238-1)</f>
        <v/>
      </c>
    </row>
    <row r="1239" customFormat="false" ht="15" hidden="false" customHeight="false" outlineLevel="0" collapsed="false">
      <c r="A1239" s="5" t="n">
        <v>45067</v>
      </c>
      <c r="B1239" s="6" t="n">
        <v>26777.0977831677</v>
      </c>
      <c r="C1239" s="7" t="n">
        <v>10630.51774</v>
      </c>
      <c r="D1239" s="0" t="n">
        <f aca="false">INT((ROW()-3)/30)</f>
        <v>41</v>
      </c>
      <c r="E1239" s="0" t="n">
        <f aca="false">2+30*D1239</f>
        <v>1232</v>
      </c>
      <c r="F1239" s="8" t="n">
        <f aca="false">INDEX($F:$F,$E1239)*(2*B1239/INDEX($B:$B,$E1239)-C1239/INDEX($C:$C,$E1239))</f>
        <v>5062.08907602967</v>
      </c>
      <c r="G1239" s="9" t="n">
        <f aca="false">B1239/B1238-1</f>
        <v>-0.0119465037319842</v>
      </c>
      <c r="H1239" s="9" t="n">
        <f aca="false">F1239/F1238-1</f>
        <v>-0.0021523544477331</v>
      </c>
      <c r="I1239" s="9" t="n">
        <f aca="false">LN(B1239/B1238)</f>
        <v>-0.0120184366798532</v>
      </c>
      <c r="J1239" s="9" t="n">
        <f aca="false">LN(F1239/F1238)</f>
        <v>-0.00215467409162903</v>
      </c>
      <c r="K1239" s="9" t="n">
        <f aca="false">F1239/F1232-1</f>
        <v>0.000560534268565505</v>
      </c>
      <c r="L1239" s="9" t="n">
        <f aca="false">F1239/F1209-1</f>
        <v>-0.0212290199584269</v>
      </c>
      <c r="M1239" s="9" t="n">
        <f aca="false">B1239/B1232-1</f>
        <v>-0.00524416534904804</v>
      </c>
      <c r="N1239" s="9" t="n">
        <f aca="false">B1239/B1209-1</f>
        <v>-0.0188671744041616</v>
      </c>
      <c r="O1239" s="8" t="n">
        <f aca="false">MAX(O1238,F1239)</f>
        <v>5645.35730015574</v>
      </c>
      <c r="P1239" s="9" t="n">
        <f aca="false">F1239/O1239-1</f>
        <v>-0.103318212314034</v>
      </c>
      <c r="Q1239" s="8" t="n">
        <f aca="false">MAX(Q1238,B1239)</f>
        <v>67541.7555081824</v>
      </c>
      <c r="R1239" s="9" t="n">
        <f aca="false">B1239/Q1239-1</f>
        <v>-0.603547500628352</v>
      </c>
      <c r="S1239" s="9" t="n">
        <f aca="false">B1239/INDEX($B:$B,$E1239)-1</f>
        <v>-0.00524416534904804</v>
      </c>
      <c r="T1239" s="0" t="n">
        <f aca="false">IF(AND($A1239&gt;=CrashTest!$B$3,$A1239&lt;=CrashTest!$C$3),1,IF(AND($A1239&gt;=CrashTest!$B$4,$A1239&lt;=CrashTest!$C$4),2,IF(AND($A1239&gt;=CrashTest!$B$5,$A1239&lt;=CrashTest!$C$5),3,IF(AND($A1239&gt;=CrashTest!$B$6,$A1239&lt;=CrashTest!$C$6),4,IF(AND($A1239&gt;=CrashTest!$B$7,$A1239&lt;=CrashTest!$C$7),5,0)))))</f>
        <v>0</v>
      </c>
      <c r="U1239" s="8" t="str">
        <f aca="false">IF(T1239=0,"",IF(T1238=T1239,MAX(U1238,B1239),B1239))</f>
        <v/>
      </c>
      <c r="V1239" s="9" t="str">
        <f aca="false">IF(T1239=0,"",B1239/U1239-1)</f>
        <v/>
      </c>
      <c r="W1239" s="8" t="str">
        <f aca="false">IF(T1239=0,"",IF(T1238=T1239,MAX(W1238,F1239),F1239))</f>
        <v/>
      </c>
      <c r="X1239" s="9" t="str">
        <f aca="false">IF(T1239=0,"",F1239/W1239-1)</f>
        <v/>
      </c>
    </row>
    <row r="1240" customFormat="false" ht="15" hidden="false" customHeight="false" outlineLevel="0" collapsed="false">
      <c r="A1240" s="5" t="n">
        <v>45068</v>
      </c>
      <c r="B1240" s="6" t="n">
        <v>26858.7370637054</v>
      </c>
      <c r="C1240" s="7" t="n">
        <v>10696.39554</v>
      </c>
      <c r="D1240" s="0" t="n">
        <f aca="false">INT((ROW()-3)/30)</f>
        <v>41</v>
      </c>
      <c r="E1240" s="0" t="n">
        <f aca="false">2+30*D1240</f>
        <v>1232</v>
      </c>
      <c r="F1240" s="8" t="n">
        <f aca="false">INDEX($F:$F,$E1240)*(2*B1240/INDEX($B:$B,$E1240)-C1240/INDEX($C:$C,$E1240))</f>
        <v>5061.77106234464</v>
      </c>
      <c r="G1240" s="9" t="n">
        <f aca="false">B1240/B1239-1</f>
        <v>0.00304884723500609</v>
      </c>
      <c r="H1240" s="9" t="n">
        <f aca="false">F1240/F1239-1</f>
        <v>-6.28226173521318E-005</v>
      </c>
      <c r="I1240" s="9" t="n">
        <f aca="false">LN(B1240/B1239)</f>
        <v>0.00304420892554813</v>
      </c>
      <c r="J1240" s="9" t="n">
        <f aca="false">LN(F1240/F1239)</f>
        <v>-6.28245907754081E-005</v>
      </c>
      <c r="K1240" s="9" t="n">
        <f aca="false">F1240/F1233-1</f>
        <v>-0.00777303818988462</v>
      </c>
      <c r="L1240" s="9" t="n">
        <f aca="false">F1240/F1210-1</f>
        <v>-0.0226109178810392</v>
      </c>
      <c r="M1240" s="9" t="n">
        <f aca="false">B1240/B1233-1</f>
        <v>-0.0136930714924803</v>
      </c>
      <c r="N1240" s="9" t="n">
        <f aca="false">B1240/B1210-1</f>
        <v>-0.0348148008782034</v>
      </c>
      <c r="O1240" s="8" t="n">
        <f aca="false">MAX(O1239,F1240)</f>
        <v>5645.35730015574</v>
      </c>
      <c r="P1240" s="9" t="n">
        <f aca="false">F1240/O1240-1</f>
        <v>-0.103374544210868</v>
      </c>
      <c r="Q1240" s="8" t="n">
        <f aca="false">MAX(Q1239,B1240)</f>
        <v>67541.7555081824</v>
      </c>
      <c r="R1240" s="9" t="n">
        <f aca="false">B1240/Q1240-1</f>
        <v>-0.602338777521831</v>
      </c>
      <c r="S1240" s="9" t="n">
        <f aca="false">B1240/INDEX($B:$B,$E1240)-1</f>
        <v>-0.00221130677306625</v>
      </c>
      <c r="T1240" s="0" t="n">
        <f aca="false">IF(AND($A1240&gt;=CrashTest!$B$3,$A1240&lt;=CrashTest!$C$3),1,IF(AND($A1240&gt;=CrashTest!$B$4,$A1240&lt;=CrashTest!$C$4),2,IF(AND($A1240&gt;=CrashTest!$B$5,$A1240&lt;=CrashTest!$C$5),3,IF(AND($A1240&gt;=CrashTest!$B$6,$A1240&lt;=CrashTest!$C$6),4,IF(AND($A1240&gt;=CrashTest!$B$7,$A1240&lt;=CrashTest!$C$7),5,0)))))</f>
        <v>0</v>
      </c>
      <c r="U1240" s="8" t="str">
        <f aca="false">IF(T1240=0,"",IF(T1239=T1240,MAX(U1239,B1240),B1240))</f>
        <v/>
      </c>
      <c r="V1240" s="9" t="str">
        <f aca="false">IF(T1240=0,"",B1240/U1240-1)</f>
        <v/>
      </c>
      <c r="W1240" s="8" t="str">
        <f aca="false">IF(T1240=0,"",IF(T1239=T1240,MAX(W1239,F1240),F1240))</f>
        <v/>
      </c>
      <c r="X1240" s="9" t="str">
        <f aca="false">IF(T1240=0,"",F1240/W1240-1)</f>
        <v/>
      </c>
    </row>
    <row r="1241" customFormat="false" ht="15" hidden="false" customHeight="false" outlineLevel="0" collapsed="false">
      <c r="A1241" s="5" t="n">
        <v>45069</v>
      </c>
      <c r="B1241" s="6" t="n">
        <v>27226.8558763881</v>
      </c>
      <c r="C1241" s="7" t="n">
        <v>10930.66106</v>
      </c>
      <c r="D1241" s="0" t="n">
        <f aca="false">INT((ROW()-3)/30)</f>
        <v>41</v>
      </c>
      <c r="E1241" s="0" t="n">
        <f aca="false">2+30*D1241</f>
        <v>1232</v>
      </c>
      <c r="F1241" s="8" t="n">
        <f aca="false">INDEX($F:$F,$E1241)*(2*B1241/INDEX($B:$B,$E1241)-C1241/INDEX($C:$C,$E1241))</f>
        <v>5089.88669903433</v>
      </c>
      <c r="G1241" s="9" t="n">
        <f aca="false">B1241/B1240-1</f>
        <v>0.0137057379805152</v>
      </c>
      <c r="H1241" s="9" t="n">
        <f aca="false">F1241/F1240-1</f>
        <v>0.00555450579320893</v>
      </c>
      <c r="I1241" s="9" t="n">
        <f aca="false">LN(B1241/B1240)</f>
        <v>0.0136126638227855</v>
      </c>
      <c r="J1241" s="9" t="n">
        <f aca="false">LN(F1241/F1240)</f>
        <v>0.00553913641251579</v>
      </c>
      <c r="K1241" s="9" t="n">
        <f aca="false">F1241/F1234-1</f>
        <v>0.00465301523808925</v>
      </c>
      <c r="L1241" s="9" t="n">
        <f aca="false">F1241/F1211-1</f>
        <v>-0.0142490770470385</v>
      </c>
      <c r="M1241" s="9" t="n">
        <f aca="false">B1241/B1234-1</f>
        <v>0.0074424549445764</v>
      </c>
      <c r="N1241" s="9" t="n">
        <f aca="false">B1241/B1211-1</f>
        <v>-0.0136871581754323</v>
      </c>
      <c r="O1241" s="8" t="n">
        <f aca="false">MAX(O1240,F1241)</f>
        <v>5645.35730015574</v>
      </c>
      <c r="P1241" s="9" t="n">
        <f aca="false">F1241/O1241-1</f>
        <v>-0.0983942329223491</v>
      </c>
      <c r="Q1241" s="8" t="n">
        <f aca="false">MAX(Q1240,B1241)</f>
        <v>67541.7555081824</v>
      </c>
      <c r="R1241" s="9" t="n">
        <f aca="false">B1241/Q1241-1</f>
        <v>-0.596888537001534</v>
      </c>
      <c r="S1241" s="9" t="n">
        <f aca="false">B1241/INDEX($B:$B,$E1241)-1</f>
        <v>0.0114641236162227</v>
      </c>
      <c r="T1241" s="0" t="n">
        <f aca="false">IF(AND($A1241&gt;=CrashTest!$B$3,$A1241&lt;=CrashTest!$C$3),1,IF(AND($A1241&gt;=CrashTest!$B$4,$A1241&lt;=CrashTest!$C$4),2,IF(AND($A1241&gt;=CrashTest!$B$5,$A1241&lt;=CrashTest!$C$5),3,IF(AND($A1241&gt;=CrashTest!$B$6,$A1241&lt;=CrashTest!$C$6),4,IF(AND($A1241&gt;=CrashTest!$B$7,$A1241&lt;=CrashTest!$C$7),5,0)))))</f>
        <v>0</v>
      </c>
      <c r="U1241" s="8" t="str">
        <f aca="false">IF(T1241=0,"",IF(T1240=T1241,MAX(U1240,B1241),B1241))</f>
        <v/>
      </c>
      <c r="V1241" s="9" t="str">
        <f aca="false">IF(T1241=0,"",B1241/U1241-1)</f>
        <v/>
      </c>
      <c r="W1241" s="8" t="str">
        <f aca="false">IF(T1241=0,"",IF(T1240=T1241,MAX(W1240,F1241),F1241))</f>
        <v/>
      </c>
      <c r="X1241" s="9" t="str">
        <f aca="false">IF(T1241=0,"",F1241/W1241-1)</f>
        <v/>
      </c>
    </row>
    <row r="1242" customFormat="false" ht="15" hidden="false" customHeight="false" outlineLevel="0" collapsed="false">
      <c r="A1242" s="5" t="n">
        <v>45070</v>
      </c>
      <c r="B1242" s="6" t="n">
        <v>26341.4306446522</v>
      </c>
      <c r="C1242" s="7" t="n">
        <v>10357.93305</v>
      </c>
      <c r="D1242" s="0" t="n">
        <f aca="false">INT((ROW()-3)/30)</f>
        <v>41</v>
      </c>
      <c r="E1242" s="0" t="n">
        <f aca="false">2+30*D1242</f>
        <v>1232</v>
      </c>
      <c r="F1242" s="8" t="n">
        <f aca="false">INDEX($F:$F,$E1242)*(2*B1242/INDEX($B:$B,$E1242)-C1242/INDEX($C:$C,$E1242))</f>
        <v>5026.61747615021</v>
      </c>
      <c r="G1242" s="9" t="n">
        <f aca="false">B1242/B1241-1</f>
        <v>-0.0325202893700175</v>
      </c>
      <c r="H1242" s="9" t="n">
        <f aca="false">F1242/F1241-1</f>
        <v>-0.0124303794220263</v>
      </c>
      <c r="I1242" s="9" t="n">
        <f aca="false">LN(B1242/B1241)</f>
        <v>-0.0330608252231758</v>
      </c>
      <c r="J1242" s="9" t="n">
        <f aca="false">LN(F1242/F1241)</f>
        <v>-0.0125082828408862</v>
      </c>
      <c r="K1242" s="9" t="n">
        <f aca="false">F1242/F1235-1</f>
        <v>-0.012812786694815</v>
      </c>
      <c r="L1242" s="9" t="n">
        <f aca="false">F1242/F1212-1</f>
        <v>-0.0253806642990815</v>
      </c>
      <c r="M1242" s="9" t="n">
        <f aca="false">B1242/B1235-1</f>
        <v>-0.0386705489784033</v>
      </c>
      <c r="N1242" s="9" t="n">
        <f aca="false">B1242/B1212-1</f>
        <v>-0.0428328661256976</v>
      </c>
      <c r="O1242" s="8" t="n">
        <f aca="false">MAX(O1241,F1242)</f>
        <v>5645.35730015574</v>
      </c>
      <c r="P1242" s="9" t="n">
        <f aca="false">F1242/O1242-1</f>
        <v>-0.109601534696211</v>
      </c>
      <c r="Q1242" s="8" t="n">
        <f aca="false">MAX(Q1241,B1242)</f>
        <v>67541.7555081824</v>
      </c>
      <c r="R1242" s="9" t="n">
        <f aca="false">B1242/Q1242-1</f>
        <v>-0.609997838426615</v>
      </c>
      <c r="S1242" s="9" t="n">
        <f aca="false">B1242/INDEX($B:$B,$E1242)-1</f>
        <v>-0.021428982371168</v>
      </c>
      <c r="T1242" s="0" t="n">
        <f aca="false">IF(AND($A1242&gt;=CrashTest!$B$3,$A1242&lt;=CrashTest!$C$3),1,IF(AND($A1242&gt;=CrashTest!$B$4,$A1242&lt;=CrashTest!$C$4),2,IF(AND($A1242&gt;=CrashTest!$B$5,$A1242&lt;=CrashTest!$C$5),3,IF(AND($A1242&gt;=CrashTest!$B$6,$A1242&lt;=CrashTest!$C$6),4,IF(AND($A1242&gt;=CrashTest!$B$7,$A1242&lt;=CrashTest!$C$7),5,0)))))</f>
        <v>0</v>
      </c>
      <c r="U1242" s="8" t="str">
        <f aca="false">IF(T1242=0,"",IF(T1241=T1242,MAX(U1241,B1242),B1242))</f>
        <v/>
      </c>
      <c r="V1242" s="9" t="str">
        <f aca="false">IF(T1242=0,"",B1242/U1242-1)</f>
        <v/>
      </c>
      <c r="W1242" s="8" t="str">
        <f aca="false">IF(T1242=0,"",IF(T1241=T1242,MAX(W1241,F1242),F1242))</f>
        <v/>
      </c>
      <c r="X1242" s="9" t="str">
        <f aca="false">IF(T1242=0,"",F1242/W1242-1)</f>
        <v/>
      </c>
    </row>
    <row r="1243" customFormat="false" ht="15" hidden="false" customHeight="false" outlineLevel="0" collapsed="false">
      <c r="A1243" s="5" t="n">
        <v>45071</v>
      </c>
      <c r="B1243" s="6" t="n">
        <v>26484.8359234366</v>
      </c>
      <c r="C1243" s="7" t="n">
        <v>10461.45892</v>
      </c>
      <c r="D1243" s="0" t="n">
        <f aca="false">INT((ROW()-3)/30)</f>
        <v>41</v>
      </c>
      <c r="E1243" s="0" t="n">
        <f aca="false">2+30*D1243</f>
        <v>1232</v>
      </c>
      <c r="F1243" s="8" t="n">
        <f aca="false">INDEX($F:$F,$E1243)*(2*B1243/INDEX($B:$B,$E1243)-C1243/INDEX($C:$C,$E1243))</f>
        <v>5031.79772294696</v>
      </c>
      <c r="G1243" s="9" t="n">
        <f aca="false">B1243/B1242-1</f>
        <v>0.00544409605988938</v>
      </c>
      <c r="H1243" s="9" t="n">
        <f aca="false">F1243/F1242-1</f>
        <v>0.00103056316127614</v>
      </c>
      <c r="I1243" s="9" t="n">
        <f aca="false">LN(B1243/B1242)</f>
        <v>0.00542933053465118</v>
      </c>
      <c r="J1243" s="9" t="n">
        <f aca="false">LN(F1243/F1242)</f>
        <v>0.00103003249561981</v>
      </c>
      <c r="K1243" s="9" t="n">
        <f aca="false">F1243/F1236-1</f>
        <v>-0.0067768074632717</v>
      </c>
      <c r="L1243" s="9" t="n">
        <f aca="false">F1243/F1213-1</f>
        <v>-0.0314948327910455</v>
      </c>
      <c r="M1243" s="9" t="n">
        <f aca="false">B1243/B1236-1</f>
        <v>-0.0133515639644685</v>
      </c>
      <c r="N1243" s="9" t="n">
        <f aca="false">B1243/B1213-1</f>
        <v>-0.064229160678576</v>
      </c>
      <c r="O1243" s="8" t="n">
        <f aca="false">MAX(O1242,F1243)</f>
        <v>5645.35730015574</v>
      </c>
      <c r="P1243" s="9" t="n">
        <f aca="false">F1243/O1243-1</f>
        <v>-0.108683922839012</v>
      </c>
      <c r="Q1243" s="8" t="n">
        <f aca="false">MAX(Q1242,B1243)</f>
        <v>67541.7555081824</v>
      </c>
      <c r="R1243" s="9" t="n">
        <f aca="false">B1243/Q1243-1</f>
        <v>-0.607874629195445</v>
      </c>
      <c r="S1243" s="9" t="n">
        <f aca="false">B1243/INDEX($B:$B,$E1243)-1</f>
        <v>-0.0161015477497728</v>
      </c>
      <c r="T1243" s="0" t="n">
        <f aca="false">IF(AND($A1243&gt;=CrashTest!$B$3,$A1243&lt;=CrashTest!$C$3),1,IF(AND($A1243&gt;=CrashTest!$B$4,$A1243&lt;=CrashTest!$C$4),2,IF(AND($A1243&gt;=CrashTest!$B$5,$A1243&lt;=CrashTest!$C$5),3,IF(AND($A1243&gt;=CrashTest!$B$6,$A1243&lt;=CrashTest!$C$6),4,IF(AND($A1243&gt;=CrashTest!$B$7,$A1243&lt;=CrashTest!$C$7),5,0)))))</f>
        <v>0</v>
      </c>
      <c r="U1243" s="8" t="str">
        <f aca="false">IF(T1243=0,"",IF(T1242=T1243,MAX(U1242,B1243),B1243))</f>
        <v/>
      </c>
      <c r="V1243" s="9" t="str">
        <f aca="false">IF(T1243=0,"",B1243/U1243-1)</f>
        <v/>
      </c>
      <c r="W1243" s="8" t="str">
        <f aca="false">IF(T1243=0,"",IF(T1242=T1243,MAX(W1242,F1243),F1243))</f>
        <v/>
      </c>
      <c r="X1243" s="9" t="str">
        <f aca="false">IF(T1243=0,"",F1243/W1243-1)</f>
        <v/>
      </c>
    </row>
    <row r="1244" customFormat="false" ht="15" hidden="false" customHeight="false" outlineLevel="0" collapsed="false">
      <c r="A1244" s="5" t="n">
        <v>45072</v>
      </c>
      <c r="B1244" s="6" t="n">
        <v>26720.3838071303</v>
      </c>
      <c r="C1244" s="7" t="n">
        <v>10610.39227</v>
      </c>
      <c r="D1244" s="0" t="n">
        <f aca="false">INT((ROW()-3)/30)</f>
        <v>41</v>
      </c>
      <c r="E1244" s="0" t="n">
        <f aca="false">2+30*D1244</f>
        <v>1232</v>
      </c>
      <c r="F1244" s="8" t="n">
        <f aca="false">INDEX($F:$F,$E1244)*(2*B1244/INDEX($B:$B,$E1244)-C1244/INDEX($C:$C,$E1244))</f>
        <v>5050.24267971518</v>
      </c>
      <c r="G1244" s="9" t="n">
        <f aca="false">B1244/B1243-1</f>
        <v>0.00889368861391593</v>
      </c>
      <c r="H1244" s="9" t="n">
        <f aca="false">F1244/F1243-1</f>
        <v>0.00366567930266815</v>
      </c>
      <c r="I1244" s="9" t="n">
        <f aca="false">LN(B1244/B1243)</f>
        <v>0.00885437270236679</v>
      </c>
      <c r="J1244" s="9" t="n">
        <f aca="false">LN(F1244/F1243)</f>
        <v>0.00365897707411327</v>
      </c>
      <c r="K1244" s="9" t="n">
        <f aca="false">F1244/F1237-1</f>
        <v>-0.00232939611399385</v>
      </c>
      <c r="L1244" s="9" t="n">
        <f aca="false">F1244/F1214-1</f>
        <v>-0.0334194385942604</v>
      </c>
      <c r="M1244" s="9" t="n">
        <f aca="false">B1244/B1237-1</f>
        <v>-0.00628943645406566</v>
      </c>
      <c r="N1244" s="9" t="n">
        <f aca="false">B1244/B1214-1</f>
        <v>-0.0586188172008016</v>
      </c>
      <c r="O1244" s="8" t="n">
        <f aca="false">MAX(O1243,F1244)</f>
        <v>5645.35730015574</v>
      </c>
      <c r="P1244" s="9" t="n">
        <f aca="false">F1244/O1244-1</f>
        <v>-0.105416643942828</v>
      </c>
      <c r="Q1244" s="8" t="n">
        <f aca="false">MAX(Q1243,B1244)</f>
        <v>67541.7555081824</v>
      </c>
      <c r="R1244" s="9" t="n">
        <f aca="false">B1244/Q1244-1</f>
        <v>-0.604387188249893</v>
      </c>
      <c r="S1244" s="9" t="n">
        <f aca="false">B1244/INDEX($B:$B,$E1244)-1</f>
        <v>-0.00735106128774543</v>
      </c>
      <c r="T1244" s="0" t="n">
        <f aca="false">IF(AND($A1244&gt;=CrashTest!$B$3,$A1244&lt;=CrashTest!$C$3),1,IF(AND($A1244&gt;=CrashTest!$B$4,$A1244&lt;=CrashTest!$C$4),2,IF(AND($A1244&gt;=CrashTest!$B$5,$A1244&lt;=CrashTest!$C$5),3,IF(AND($A1244&gt;=CrashTest!$B$6,$A1244&lt;=CrashTest!$C$6),4,IF(AND($A1244&gt;=CrashTest!$B$7,$A1244&lt;=CrashTest!$C$7),5,0)))))</f>
        <v>0</v>
      </c>
      <c r="U1244" s="8" t="str">
        <f aca="false">IF(T1244=0,"",IF(T1243=T1244,MAX(U1243,B1244),B1244))</f>
        <v/>
      </c>
      <c r="V1244" s="9" t="str">
        <f aca="false">IF(T1244=0,"",B1244/U1244-1)</f>
        <v/>
      </c>
      <c r="W1244" s="8" t="str">
        <f aca="false">IF(T1244=0,"",IF(T1243=T1244,MAX(W1243,F1244),F1244))</f>
        <v/>
      </c>
      <c r="X1244" s="9" t="str">
        <f aca="false">IF(T1244=0,"",F1244/W1244-1)</f>
        <v/>
      </c>
    </row>
    <row r="1245" customFormat="false" ht="15" hidden="false" customHeight="false" outlineLevel="0" collapsed="false">
      <c r="A1245" s="5" t="n">
        <v>45073</v>
      </c>
      <c r="B1245" s="6" t="n">
        <v>26854.5403702513</v>
      </c>
      <c r="C1245" s="7" t="n">
        <v>10705.31723</v>
      </c>
      <c r="D1245" s="0" t="n">
        <f aca="false">INT((ROW()-3)/30)</f>
        <v>41</v>
      </c>
      <c r="E1245" s="0" t="n">
        <f aca="false">2+30*D1245</f>
        <v>1232</v>
      </c>
      <c r="F1245" s="8" t="n">
        <f aca="false">INDEX($F:$F,$E1245)*(2*B1245/INDEX($B:$B,$E1245)-C1245/INDEX($C:$C,$E1245))</f>
        <v>5055.99445772779</v>
      </c>
      <c r="G1245" s="9" t="n">
        <f aca="false">B1245/B1244-1</f>
        <v>0.00502075733976537</v>
      </c>
      <c r="H1245" s="9" t="n">
        <f aca="false">F1245/F1244-1</f>
        <v>0.00113891121226928</v>
      </c>
      <c r="I1245" s="9" t="n">
        <f aca="false">LN(B1245/B1244)</f>
        <v>0.005008195367165</v>
      </c>
      <c r="J1245" s="9" t="n">
        <f aca="false">LN(F1245/F1244)</f>
        <v>0.00113826314490868</v>
      </c>
      <c r="K1245" s="9" t="n">
        <f aca="false">F1245/F1238-1</f>
        <v>-0.00335373601801592</v>
      </c>
      <c r="L1245" s="9" t="n">
        <f aca="false">F1245/F1215-1</f>
        <v>-0.040577266304425</v>
      </c>
      <c r="M1245" s="9" t="n">
        <f aca="false">B1245/B1238-1</f>
        <v>-0.00908893419447865</v>
      </c>
      <c r="N1245" s="9" t="n">
        <f aca="false">B1245/B1215-1</f>
        <v>-0.0886123262763988</v>
      </c>
      <c r="O1245" s="8" t="n">
        <f aca="false">MAX(O1244,F1245)</f>
        <v>5645.35730015574</v>
      </c>
      <c r="P1245" s="9" t="n">
        <f aca="false">F1245/O1245-1</f>
        <v>-0.104397792928305</v>
      </c>
      <c r="Q1245" s="8" t="n">
        <f aca="false">MAX(Q1244,B1245)</f>
        <v>67541.7555081824</v>
      </c>
      <c r="R1245" s="9" t="n">
        <f aca="false">B1245/Q1245-1</f>
        <v>-0.602400912321594</v>
      </c>
      <c r="S1245" s="9" t="n">
        <f aca="false">B1245/INDEX($B:$B,$E1245)-1</f>
        <v>-0.00236721184289557</v>
      </c>
      <c r="T1245" s="0" t="n">
        <f aca="false">IF(AND($A1245&gt;=CrashTest!$B$3,$A1245&lt;=CrashTest!$C$3),1,IF(AND($A1245&gt;=CrashTest!$B$4,$A1245&lt;=CrashTest!$C$4),2,IF(AND($A1245&gt;=CrashTest!$B$5,$A1245&lt;=CrashTest!$C$5),3,IF(AND($A1245&gt;=CrashTest!$B$6,$A1245&lt;=CrashTest!$C$6),4,IF(AND($A1245&gt;=CrashTest!$B$7,$A1245&lt;=CrashTest!$C$7),5,0)))))</f>
        <v>0</v>
      </c>
      <c r="U1245" s="8" t="str">
        <f aca="false">IF(T1245=0,"",IF(T1244=T1245,MAX(U1244,B1245),B1245))</f>
        <v/>
      </c>
      <c r="V1245" s="9" t="str">
        <f aca="false">IF(T1245=0,"",B1245/U1245-1)</f>
        <v/>
      </c>
      <c r="W1245" s="8" t="str">
        <f aca="false">IF(T1245=0,"",IF(T1244=T1245,MAX(W1244,F1245),F1245))</f>
        <v/>
      </c>
      <c r="X1245" s="9" t="str">
        <f aca="false">IF(T1245=0,"",F1245/W1245-1)</f>
        <v/>
      </c>
    </row>
    <row r="1246" customFormat="false" ht="15" hidden="false" customHeight="false" outlineLevel="0" collapsed="false">
      <c r="A1246" s="5" t="n">
        <v>45074</v>
      </c>
      <c r="B1246" s="6" t="n">
        <v>28097.5211259497</v>
      </c>
      <c r="C1246" s="7" t="n">
        <v>11455.7895</v>
      </c>
      <c r="D1246" s="0" t="n">
        <f aca="false">INT((ROW()-3)/30)</f>
        <v>41</v>
      </c>
      <c r="E1246" s="0" t="n">
        <f aca="false">2+30*D1246</f>
        <v>1232</v>
      </c>
      <c r="F1246" s="8" t="n">
        <f aca="false">INDEX($F:$F,$E1246)*(2*B1246/INDEX($B:$B,$E1246)-C1246/INDEX($C:$C,$E1246))</f>
        <v>5170.0108719021</v>
      </c>
      <c r="G1246" s="9" t="n">
        <f aca="false">B1246/B1245-1</f>
        <v>0.0462856834844712</v>
      </c>
      <c r="H1246" s="9" t="n">
        <f aca="false">F1246/F1245-1</f>
        <v>0.0225507395483873</v>
      </c>
      <c r="I1246" s="9" t="n">
        <f aca="false">LN(B1246/B1245)</f>
        <v>0.0452464483182965</v>
      </c>
      <c r="J1246" s="9" t="n">
        <f aca="false">LN(F1246/F1245)</f>
        <v>0.0223002307338455</v>
      </c>
      <c r="K1246" s="9" t="n">
        <f aca="false">F1246/F1239-1</f>
        <v>0.0213196161212306</v>
      </c>
      <c r="L1246" s="9" t="n">
        <f aca="false">F1246/F1216-1</f>
        <v>-0.0189586488489744</v>
      </c>
      <c r="M1246" s="9" t="n">
        <f aca="false">B1246/B1239-1</f>
        <v>0.0493116675105854</v>
      </c>
      <c r="N1246" s="9" t="n">
        <f aca="false">B1246/B1216-1</f>
        <v>-0.0427003779489249</v>
      </c>
      <c r="O1246" s="8" t="n">
        <f aca="false">MAX(O1245,F1246)</f>
        <v>5645.35730015574</v>
      </c>
      <c r="P1246" s="9" t="n">
        <f aca="false">F1246/O1246-1</f>
        <v>-0.0842013008176704</v>
      </c>
      <c r="Q1246" s="8" t="n">
        <f aca="false">MAX(Q1245,B1246)</f>
        <v>67541.7555081824</v>
      </c>
      <c r="R1246" s="9" t="n">
        <f aca="false">B1246/Q1246-1</f>
        <v>-0.583997766795597</v>
      </c>
      <c r="S1246" s="9" t="n">
        <f aca="false">B1246/INDEX($B:$B,$E1246)-1</f>
        <v>0.0438089036234746</v>
      </c>
      <c r="T1246" s="0" t="n">
        <f aca="false">IF(AND($A1246&gt;=CrashTest!$B$3,$A1246&lt;=CrashTest!$C$3),1,IF(AND($A1246&gt;=CrashTest!$B$4,$A1246&lt;=CrashTest!$C$4),2,IF(AND($A1246&gt;=CrashTest!$B$5,$A1246&lt;=CrashTest!$C$5),3,IF(AND($A1246&gt;=CrashTest!$B$6,$A1246&lt;=CrashTest!$C$6),4,IF(AND($A1246&gt;=CrashTest!$B$7,$A1246&lt;=CrashTest!$C$7),5,0)))))</f>
        <v>0</v>
      </c>
      <c r="U1246" s="8" t="str">
        <f aca="false">IF(T1246=0,"",IF(T1245=T1246,MAX(U1245,B1246),B1246))</f>
        <v/>
      </c>
      <c r="V1246" s="9" t="str">
        <f aca="false">IF(T1246=0,"",B1246/U1246-1)</f>
        <v/>
      </c>
      <c r="W1246" s="8" t="str">
        <f aca="false">IF(T1246=0,"",IF(T1245=T1246,MAX(W1245,F1246),F1246))</f>
        <v/>
      </c>
      <c r="X1246" s="9" t="str">
        <f aca="false">IF(T1246=0,"",F1246/W1246-1)</f>
        <v/>
      </c>
    </row>
    <row r="1247" customFormat="false" ht="15" hidden="false" customHeight="false" outlineLevel="0" collapsed="false">
      <c r="A1247" s="5" t="n">
        <v>45075</v>
      </c>
      <c r="B1247" s="6" t="n">
        <v>27765.0728693746</v>
      </c>
      <c r="C1247" s="7" t="n">
        <v>11234.54201</v>
      </c>
      <c r="D1247" s="0" t="n">
        <f aca="false">INT((ROW()-3)/30)</f>
        <v>41</v>
      </c>
      <c r="E1247" s="0" t="n">
        <f aca="false">2+30*D1247</f>
        <v>1232</v>
      </c>
      <c r="F1247" s="8" t="n">
        <f aca="false">INDEX($F:$F,$E1247)*(2*B1247/INDEX($B:$B,$E1247)-C1247/INDEX($C:$C,$E1247))</f>
        <v>5149.17664742456</v>
      </c>
      <c r="G1247" s="9" t="n">
        <f aca="false">B1247/B1246-1</f>
        <v>-0.0118319425790223</v>
      </c>
      <c r="H1247" s="9" t="n">
        <f aca="false">F1247/F1246-1</f>
        <v>-0.00402982217905223</v>
      </c>
      <c r="I1247" s="9" t="n">
        <f aca="false">LN(B1247/B1246)</f>
        <v>-0.0119024970951681</v>
      </c>
      <c r="J1247" s="9" t="n">
        <f aca="false">LN(F1247/F1246)</f>
        <v>-0.00403796379264745</v>
      </c>
      <c r="K1247" s="9" t="n">
        <f aca="false">F1247/F1240-1</f>
        <v>0.0172677871052183</v>
      </c>
      <c r="L1247" s="9" t="n">
        <f aca="false">F1247/F1217-1</f>
        <v>-0.0183395345577665</v>
      </c>
      <c r="M1247" s="9" t="n">
        <f aca="false">B1247/B1240-1</f>
        <v>0.0337445429217125</v>
      </c>
      <c r="N1247" s="9" t="n">
        <f aca="false">B1247/B1217-1</f>
        <v>-0.0498414152300222</v>
      </c>
      <c r="O1247" s="8" t="n">
        <f aca="false">MAX(O1246,F1247)</f>
        <v>5645.35730015574</v>
      </c>
      <c r="P1247" s="9" t="n">
        <f aca="false">F1247/O1247-1</f>
        <v>-0.0878918067271826</v>
      </c>
      <c r="Q1247" s="8" t="n">
        <f aca="false">MAX(Q1246,B1247)</f>
        <v>67541.7555081824</v>
      </c>
      <c r="R1247" s="9" t="n">
        <f aca="false">B1247/Q1247-1</f>
        <v>-0.588919881331616</v>
      </c>
      <c r="S1247" s="9" t="n">
        <f aca="false">B1247/INDEX($B:$B,$E1247)-1</f>
        <v>0.0314586166123294</v>
      </c>
      <c r="T1247" s="0" t="n">
        <f aca="false">IF(AND($A1247&gt;=CrashTest!$B$3,$A1247&lt;=CrashTest!$C$3),1,IF(AND($A1247&gt;=CrashTest!$B$4,$A1247&lt;=CrashTest!$C$4),2,IF(AND($A1247&gt;=CrashTest!$B$5,$A1247&lt;=CrashTest!$C$5),3,IF(AND($A1247&gt;=CrashTest!$B$6,$A1247&lt;=CrashTest!$C$6),4,IF(AND($A1247&gt;=CrashTest!$B$7,$A1247&lt;=CrashTest!$C$7),5,0)))))</f>
        <v>0</v>
      </c>
      <c r="U1247" s="8" t="str">
        <f aca="false">IF(T1247=0,"",IF(T1246=T1247,MAX(U1246,B1247),B1247))</f>
        <v/>
      </c>
      <c r="V1247" s="9" t="str">
        <f aca="false">IF(T1247=0,"",B1247/U1247-1)</f>
        <v/>
      </c>
      <c r="W1247" s="8" t="str">
        <f aca="false">IF(T1247=0,"",IF(T1246=T1247,MAX(W1246,F1247),F1247))</f>
        <v/>
      </c>
      <c r="X1247" s="9" t="str">
        <f aca="false">IF(T1247=0,"",F1247/W1247-1)</f>
        <v/>
      </c>
    </row>
    <row r="1248" customFormat="false" ht="15" hidden="false" customHeight="false" outlineLevel="0" collapsed="false">
      <c r="A1248" s="5" t="n">
        <v>45076</v>
      </c>
      <c r="B1248" s="6" t="n">
        <v>27712.4915844535</v>
      </c>
      <c r="C1248" s="7" t="n">
        <v>11200.0602</v>
      </c>
      <c r="D1248" s="0" t="n">
        <f aca="false">INT((ROW()-3)/30)</f>
        <v>41</v>
      </c>
      <c r="E1248" s="0" t="n">
        <f aca="false">2+30*D1248</f>
        <v>1232</v>
      </c>
      <c r="F1248" s="8" t="n">
        <f aca="false">INDEX($F:$F,$E1248)*(2*B1248/INDEX($B:$B,$E1248)-C1248/INDEX($C:$C,$E1248))</f>
        <v>5145.64066707294</v>
      </c>
      <c r="G1248" s="9" t="n">
        <f aca="false">B1248/B1247-1</f>
        <v>-0.00189379243369814</v>
      </c>
      <c r="H1248" s="9" t="n">
        <f aca="false">F1248/F1247-1</f>
        <v>-0.000686707913466922</v>
      </c>
      <c r="I1248" s="9" t="n">
        <f aca="false">LN(B1248/B1247)</f>
        <v>-0.00189558792580679</v>
      </c>
      <c r="J1248" s="9" t="n">
        <f aca="false">LN(F1248/F1247)</f>
        <v>-0.000686943805344859</v>
      </c>
      <c r="K1248" s="9" t="n">
        <f aca="false">F1248/F1241-1</f>
        <v>0.0109538721263054</v>
      </c>
      <c r="L1248" s="9" t="n">
        <f aca="false">F1248/F1218-1</f>
        <v>-0.0272159928599897</v>
      </c>
      <c r="M1248" s="9" t="n">
        <f aca="false">B1248/B1241-1</f>
        <v>0.0178366429921333</v>
      </c>
      <c r="N1248" s="9" t="n">
        <f aca="false">B1248/B1218-1</f>
        <v>-0.0561811299180035</v>
      </c>
      <c r="O1248" s="8" t="n">
        <f aca="false">MAX(O1247,F1248)</f>
        <v>5645.35730015574</v>
      </c>
      <c r="P1248" s="9" t="n">
        <f aca="false">F1248/O1248-1</f>
        <v>-0.0885181586414411</v>
      </c>
      <c r="Q1248" s="8" t="n">
        <f aca="false">MAX(Q1247,B1248)</f>
        <v>67541.7555081824</v>
      </c>
      <c r="R1248" s="9" t="n">
        <f aca="false">B1248/Q1248-1</f>
        <v>-0.589698381749994</v>
      </c>
      <c r="S1248" s="9" t="n">
        <f aca="false">B1248/INDEX($B:$B,$E1248)-1</f>
        <v>0.0295052480885163</v>
      </c>
      <c r="T1248" s="0" t="n">
        <f aca="false">IF(AND($A1248&gt;=CrashTest!$B$3,$A1248&lt;=CrashTest!$C$3),1,IF(AND($A1248&gt;=CrashTest!$B$4,$A1248&lt;=CrashTest!$C$4),2,IF(AND($A1248&gt;=CrashTest!$B$5,$A1248&lt;=CrashTest!$C$5),3,IF(AND($A1248&gt;=CrashTest!$B$6,$A1248&lt;=CrashTest!$C$6),4,IF(AND($A1248&gt;=CrashTest!$B$7,$A1248&lt;=CrashTest!$C$7),5,0)))))</f>
        <v>0</v>
      </c>
      <c r="U1248" s="8" t="str">
        <f aca="false">IF(T1248=0,"",IF(T1247=T1248,MAX(U1247,B1248),B1248))</f>
        <v/>
      </c>
      <c r="V1248" s="9" t="str">
        <f aca="false">IF(T1248=0,"",B1248/U1248-1)</f>
        <v/>
      </c>
      <c r="W1248" s="8" t="str">
        <f aca="false">IF(T1248=0,"",IF(T1247=T1248,MAX(W1247,F1248),F1248))</f>
        <v/>
      </c>
      <c r="X1248" s="9" t="str">
        <f aca="false">IF(T1248=0,"",F1248/W1248-1)</f>
        <v/>
      </c>
    </row>
    <row r="1249" customFormat="false" ht="15" hidden="false" customHeight="false" outlineLevel="0" collapsed="false">
      <c r="A1249" s="5" t="n">
        <v>45077</v>
      </c>
      <c r="B1249" s="6" t="n">
        <v>27217.6832580362</v>
      </c>
      <c r="C1249" s="7" t="n">
        <v>10914.05944</v>
      </c>
      <c r="D1249" s="0" t="n">
        <f aca="false">INT((ROW()-3)/30)</f>
        <v>41</v>
      </c>
      <c r="E1249" s="0" t="n">
        <f aca="false">2+30*D1249</f>
        <v>1232</v>
      </c>
      <c r="F1249" s="8" t="n">
        <f aca="false">INDEX($F:$F,$E1249)*(2*B1249/INDEX($B:$B,$E1249)-C1249/INDEX($C:$C,$E1249))</f>
        <v>5094.25244522147</v>
      </c>
      <c r="G1249" s="9" t="n">
        <f aca="false">B1249/B1248-1</f>
        <v>-0.0178550645621083</v>
      </c>
      <c r="H1249" s="9" t="n">
        <f aca="false">F1249/F1248-1</f>
        <v>-0.00998674901267538</v>
      </c>
      <c r="I1249" s="9" t="n">
        <f aca="false">LN(B1249/B1248)</f>
        <v>-0.0180163894227002</v>
      </c>
      <c r="J1249" s="9" t="n">
        <f aca="false">LN(F1249/F1248)</f>
        <v>-0.0100369511073961</v>
      </c>
      <c r="K1249" s="9" t="n">
        <f aca="false">F1249/F1242-1</f>
        <v>0.013455364246864</v>
      </c>
      <c r="L1249" s="9" t="n">
        <f aca="false">F1249/F1219-1</f>
        <v>-0.0197873953742856</v>
      </c>
      <c r="M1249" s="9" t="n">
        <f aca="false">B1249/B1242-1</f>
        <v>0.0332651868915062</v>
      </c>
      <c r="N1249" s="9" t="n">
        <f aca="false">B1249/B1219-1</f>
        <v>-0.0319143312565058</v>
      </c>
      <c r="O1249" s="8" t="n">
        <f aca="false">MAX(O1248,F1249)</f>
        <v>5645.35730015574</v>
      </c>
      <c r="P1249" s="9" t="n">
        <f aca="false">F1249/O1249-1</f>
        <v>-0.0976208990207002</v>
      </c>
      <c r="Q1249" s="8" t="n">
        <f aca="false">MAX(Q1248,B1249)</f>
        <v>67541.7555081824</v>
      </c>
      <c r="R1249" s="9" t="n">
        <f aca="false">B1249/Q1249-1</f>
        <v>-0.597024343633785</v>
      </c>
      <c r="S1249" s="9" t="n">
        <f aca="false">B1249/INDEX($B:$B,$E1249)-1</f>
        <v>0.0111233654168665</v>
      </c>
      <c r="T1249" s="0" t="n">
        <f aca="false">IF(AND($A1249&gt;=CrashTest!$B$3,$A1249&lt;=CrashTest!$C$3),1,IF(AND($A1249&gt;=CrashTest!$B$4,$A1249&lt;=CrashTest!$C$4),2,IF(AND($A1249&gt;=CrashTest!$B$5,$A1249&lt;=CrashTest!$C$5),3,IF(AND($A1249&gt;=CrashTest!$B$6,$A1249&lt;=CrashTest!$C$6),4,IF(AND($A1249&gt;=CrashTest!$B$7,$A1249&lt;=CrashTest!$C$7),5,0)))))</f>
        <v>0</v>
      </c>
      <c r="U1249" s="8" t="str">
        <f aca="false">IF(T1249=0,"",IF(T1248=T1249,MAX(U1248,B1249),B1249))</f>
        <v/>
      </c>
      <c r="V1249" s="9" t="str">
        <f aca="false">IF(T1249=0,"",B1249/U1249-1)</f>
        <v/>
      </c>
      <c r="W1249" s="8" t="str">
        <f aca="false">IF(T1249=0,"",IF(T1248=T1249,MAX(W1248,F1249),F1249))</f>
        <v/>
      </c>
      <c r="X1249" s="9" t="str">
        <f aca="false">IF(T1249=0,"",F1249/W1249-1)</f>
        <v/>
      </c>
    </row>
    <row r="1250" customFormat="false" ht="15" hidden="false" customHeight="false" outlineLevel="0" collapsed="false">
      <c r="A1250" s="5" t="n">
        <v>45078</v>
      </c>
      <c r="B1250" s="6" t="n">
        <v>26825.3713451198</v>
      </c>
      <c r="C1250" s="7" t="n">
        <v>10682.76338</v>
      </c>
      <c r="D1250" s="0" t="n">
        <f aca="false">INT((ROW()-3)/30)</f>
        <v>41</v>
      </c>
      <c r="E1250" s="0" t="n">
        <f aca="false">2+30*D1250</f>
        <v>1232</v>
      </c>
      <c r="F1250" s="8" t="n">
        <f aca="false">INDEX($F:$F,$E1250)*(2*B1250/INDEX($B:$B,$E1250)-C1250/INDEX($C:$C,$E1250))</f>
        <v>5055.64507884156</v>
      </c>
      <c r="G1250" s="9" t="n">
        <f aca="false">B1250/B1249-1</f>
        <v>-0.0144138613561302</v>
      </c>
      <c r="H1250" s="9" t="n">
        <f aca="false">F1250/F1249-1</f>
        <v>-0.0075786127199341</v>
      </c>
      <c r="I1250" s="9" t="n">
        <f aca="false">LN(B1250/B1249)</f>
        <v>-0.0145187501777228</v>
      </c>
      <c r="J1250" s="9" t="n">
        <f aca="false">LN(F1250/F1249)</f>
        <v>-0.00760747632852794</v>
      </c>
      <c r="K1250" s="9" t="n">
        <f aca="false">F1250/F1243-1</f>
        <v>0.00473933119088676</v>
      </c>
      <c r="L1250" s="9" t="n">
        <f aca="false">F1250/F1220-1</f>
        <v>-0.029338126403487</v>
      </c>
      <c r="M1250" s="9" t="n">
        <f aca="false">B1250/B1243-1</f>
        <v>0.0128577508528893</v>
      </c>
      <c r="N1250" s="9" t="n">
        <f aca="false">B1250/B1220-1</f>
        <v>-0.0650112192240017</v>
      </c>
      <c r="O1250" s="8" t="n">
        <f aca="false">MAX(O1249,F1250)</f>
        <v>5645.35730015574</v>
      </c>
      <c r="P1250" s="9" t="n">
        <f aca="false">F1250/O1250-1</f>
        <v>-0.104459680753584</v>
      </c>
      <c r="Q1250" s="8" t="n">
        <f aca="false">MAX(Q1249,B1250)</f>
        <v>67541.7555081824</v>
      </c>
      <c r="R1250" s="9" t="n">
        <f aca="false">B1250/Q1250-1</f>
        <v>-0.602832778874544</v>
      </c>
      <c r="S1250" s="9" t="n">
        <f aca="false">B1250/INDEX($B:$B,$E1250)-1</f>
        <v>-0.00345082658619611</v>
      </c>
      <c r="T1250" s="0" t="n">
        <f aca="false">IF(AND($A1250&gt;=CrashTest!$B$3,$A1250&lt;=CrashTest!$C$3),1,IF(AND($A1250&gt;=CrashTest!$B$4,$A1250&lt;=CrashTest!$C$4),2,IF(AND($A1250&gt;=CrashTest!$B$5,$A1250&lt;=CrashTest!$C$5),3,IF(AND($A1250&gt;=CrashTest!$B$6,$A1250&lt;=CrashTest!$C$6),4,IF(AND($A1250&gt;=CrashTest!$B$7,$A1250&lt;=CrashTest!$C$7),5,0)))))</f>
        <v>0</v>
      </c>
      <c r="U1250" s="8" t="str">
        <f aca="false">IF(T1250=0,"",IF(T1249=T1250,MAX(U1249,B1250),B1250))</f>
        <v/>
      </c>
      <c r="V1250" s="9" t="str">
        <f aca="false">IF(T1250=0,"",B1250/U1250-1)</f>
        <v/>
      </c>
      <c r="W1250" s="8" t="str">
        <f aca="false">IF(T1250=0,"",IF(T1249=T1250,MAX(W1249,F1250),F1250))</f>
        <v/>
      </c>
      <c r="X1250" s="9" t="str">
        <f aca="false">IF(T1250=0,"",F1250/W1250-1)</f>
        <v/>
      </c>
    </row>
    <row r="1251" customFormat="false" ht="15" hidden="false" customHeight="false" outlineLevel="0" collapsed="false">
      <c r="A1251" s="5" t="n">
        <v>45079</v>
      </c>
      <c r="B1251" s="6" t="n">
        <v>27255.2279941555</v>
      </c>
      <c r="C1251" s="7" t="n">
        <v>10924.913</v>
      </c>
      <c r="D1251" s="0" t="n">
        <f aca="false">INT((ROW()-3)/30)</f>
        <v>41</v>
      </c>
      <c r="E1251" s="0" t="n">
        <f aca="false">2+30*D1251</f>
        <v>1232</v>
      </c>
      <c r="F1251" s="8" t="n">
        <f aca="false">INDEX($F:$F,$E1251)*(2*B1251/INDEX($B:$B,$E1251)-C1251/INDEX($C:$C,$E1251))</f>
        <v>5103.25708532731</v>
      </c>
      <c r="G1251" s="9" t="n">
        <f aca="false">B1251/B1250-1</f>
        <v>0.0160242571670457</v>
      </c>
      <c r="H1251" s="9" t="n">
        <f aca="false">F1251/F1250-1</f>
        <v>0.00941759275883847</v>
      </c>
      <c r="I1251" s="9" t="n">
        <f aca="false">LN(B1251/B1250)</f>
        <v>0.015897224035698</v>
      </c>
      <c r="J1251" s="9" t="n">
        <f aca="false">LN(F1251/F1250)</f>
        <v>0.00937352369906834</v>
      </c>
      <c r="K1251" s="9" t="n">
        <f aca="false">F1251/F1244-1</f>
        <v>0.0104973976448834</v>
      </c>
      <c r="L1251" s="9" t="n">
        <f aca="false">F1251/F1221-1</f>
        <v>-0.0237865932375614</v>
      </c>
      <c r="M1251" s="9" t="n">
        <f aca="false">B1251/B1244-1</f>
        <v>0.0200163362504724</v>
      </c>
      <c r="N1251" s="9" t="n">
        <f aca="false">B1251/B1221-1</f>
        <v>-0.0616220397168872</v>
      </c>
      <c r="O1251" s="8" t="n">
        <f aca="false">MAX(O1250,F1251)</f>
        <v>5645.35730015574</v>
      </c>
      <c r="P1251" s="9" t="n">
        <f aca="false">F1251/O1251-1</f>
        <v>-0.0960258467278015</v>
      </c>
      <c r="Q1251" s="8" t="n">
        <f aca="false">MAX(Q1250,B1251)</f>
        <v>67541.7555081824</v>
      </c>
      <c r="R1251" s="9" t="n">
        <f aca="false">B1251/Q1251-1</f>
        <v>-0.596468469184908</v>
      </c>
      <c r="S1251" s="9" t="n">
        <f aca="false">B1251/INDEX($B:$B,$E1251)-1</f>
        <v>0.0125181336481937</v>
      </c>
      <c r="T1251" s="0" t="n">
        <f aca="false">IF(AND($A1251&gt;=CrashTest!$B$3,$A1251&lt;=CrashTest!$C$3),1,IF(AND($A1251&gt;=CrashTest!$B$4,$A1251&lt;=CrashTest!$C$4),2,IF(AND($A1251&gt;=CrashTest!$B$5,$A1251&lt;=CrashTest!$C$5),3,IF(AND($A1251&gt;=CrashTest!$B$6,$A1251&lt;=CrashTest!$C$6),4,IF(AND($A1251&gt;=CrashTest!$B$7,$A1251&lt;=CrashTest!$C$7),5,0)))))</f>
        <v>0</v>
      </c>
      <c r="U1251" s="8" t="str">
        <f aca="false">IF(T1251=0,"",IF(T1250=T1251,MAX(U1250,B1251),B1251))</f>
        <v/>
      </c>
      <c r="V1251" s="9" t="str">
        <f aca="false">IF(T1251=0,"",B1251/U1251-1)</f>
        <v/>
      </c>
      <c r="W1251" s="8" t="str">
        <f aca="false">IF(T1251=0,"",IF(T1250=T1251,MAX(W1250,F1251),F1251))</f>
        <v/>
      </c>
      <c r="X1251" s="9" t="str">
        <f aca="false">IF(T1251=0,"",F1251/W1251-1)</f>
        <v/>
      </c>
    </row>
    <row r="1252" customFormat="false" ht="15" hidden="false" customHeight="false" outlineLevel="0" collapsed="false">
      <c r="A1252" s="5" t="n">
        <v>45080</v>
      </c>
      <c r="B1252" s="6" t="n">
        <v>27079.4084643483</v>
      </c>
      <c r="C1252" s="7" t="n">
        <v>10823.72777</v>
      </c>
      <c r="D1252" s="0" t="n">
        <f aca="false">INT((ROW()-3)/30)</f>
        <v>41</v>
      </c>
      <c r="E1252" s="0" t="n">
        <f aca="false">2+30*D1252</f>
        <v>1232</v>
      </c>
      <c r="F1252" s="8" t="n">
        <f aca="false">INDEX($F:$F,$E1252)*(2*B1252/INDEX($B:$B,$E1252)-C1252/INDEX($C:$C,$E1252))</f>
        <v>5084.79075918127</v>
      </c>
      <c r="G1252" s="9" t="n">
        <f aca="false">B1252/B1251-1</f>
        <v>-0.00645085522105704</v>
      </c>
      <c r="H1252" s="9" t="n">
        <f aca="false">F1252/F1251-1</f>
        <v>-0.00361853730613337</v>
      </c>
      <c r="I1252" s="9" t="n">
        <f aca="false">LN(B1252/B1251)</f>
        <v>-0.00647175190372539</v>
      </c>
      <c r="J1252" s="9" t="n">
        <f aca="false">LN(F1252/F1251)</f>
        <v>-0.00362510004872043</v>
      </c>
      <c r="K1252" s="9" t="n">
        <f aca="false">F1252/F1245-1</f>
        <v>0.00569547725857644</v>
      </c>
      <c r="L1252" s="9" t="n">
        <f aca="false">F1252/F1222-1</f>
        <v>-0.0220234065513949</v>
      </c>
      <c r="M1252" s="9" t="n">
        <f aca="false">B1252/B1245-1</f>
        <v>0.00837355959166231</v>
      </c>
      <c r="N1252" s="9" t="n">
        <f aca="false">B1252/B1222-1</f>
        <v>-0.0615628554953332</v>
      </c>
      <c r="O1252" s="8" t="n">
        <f aca="false">MAX(O1251,F1252)</f>
        <v>5645.35730015574</v>
      </c>
      <c r="P1252" s="9" t="n">
        <f aca="false">F1252/O1252-1</f>
        <v>-0.0992969109251973</v>
      </c>
      <c r="Q1252" s="8" t="n">
        <f aca="false">MAX(Q1251,B1252)</f>
        <v>67541.7555081824</v>
      </c>
      <c r="R1252" s="9" t="n">
        <f aca="false">B1252/Q1252-1</f>
        <v>-0.599071592667328</v>
      </c>
      <c r="S1252" s="9" t="n">
        <f aca="false">B1252/INDEX($B:$B,$E1252)-1</f>
        <v>0.00598652575933434</v>
      </c>
      <c r="T1252" s="0" t="n">
        <f aca="false">IF(AND($A1252&gt;=CrashTest!$B$3,$A1252&lt;=CrashTest!$C$3),1,IF(AND($A1252&gt;=CrashTest!$B$4,$A1252&lt;=CrashTest!$C$4),2,IF(AND($A1252&gt;=CrashTest!$B$5,$A1252&lt;=CrashTest!$C$5),3,IF(AND($A1252&gt;=CrashTest!$B$6,$A1252&lt;=CrashTest!$C$6),4,IF(AND($A1252&gt;=CrashTest!$B$7,$A1252&lt;=CrashTest!$C$7),5,0)))))</f>
        <v>0</v>
      </c>
      <c r="U1252" s="8" t="str">
        <f aca="false">IF(T1252=0,"",IF(T1251=T1252,MAX(U1251,B1252),B1252))</f>
        <v/>
      </c>
      <c r="V1252" s="9" t="str">
        <f aca="false">IF(T1252=0,"",B1252/U1252-1)</f>
        <v/>
      </c>
      <c r="W1252" s="8" t="str">
        <f aca="false">IF(T1252=0,"",IF(T1251=T1252,MAX(W1251,F1252),F1252))</f>
        <v/>
      </c>
      <c r="X1252" s="9" t="str">
        <f aca="false">IF(T1252=0,"",F1252/W1252-1)</f>
        <v/>
      </c>
    </row>
    <row r="1253" customFormat="false" ht="15" hidden="false" customHeight="false" outlineLevel="0" collapsed="false">
      <c r="A1253" s="5" t="n">
        <v>45081</v>
      </c>
      <c r="B1253" s="6" t="n">
        <v>27158.25456955</v>
      </c>
      <c r="C1253" s="7" t="n">
        <v>10844.91708</v>
      </c>
      <c r="D1253" s="0" t="n">
        <f aca="false">INT((ROW()-3)/30)</f>
        <v>41</v>
      </c>
      <c r="E1253" s="0" t="n">
        <f aca="false">2+30*D1253</f>
        <v>1232</v>
      </c>
      <c r="F1253" s="8" t="n">
        <f aca="false">INDEX($F:$F,$E1253)*(2*B1253/INDEX($B:$B,$E1253)-C1253/INDEX($C:$C,$E1253))</f>
        <v>5104.45586040942</v>
      </c>
      <c r="G1253" s="9" t="n">
        <f aca="false">B1253/B1252-1</f>
        <v>0.0029116627604886</v>
      </c>
      <c r="H1253" s="9" t="n">
        <f aca="false">F1253/F1252-1</f>
        <v>0.00386743568408399</v>
      </c>
      <c r="I1253" s="9" t="n">
        <f aca="false">LN(B1253/B1252)</f>
        <v>0.00290743208069222</v>
      </c>
      <c r="J1253" s="9" t="n">
        <f aca="false">LN(F1253/F1252)</f>
        <v>0.00385997638076374</v>
      </c>
      <c r="K1253" s="9" t="n">
        <f aca="false">F1253/F1246-1</f>
        <v>-0.0126798595045421</v>
      </c>
      <c r="L1253" s="9" t="n">
        <f aca="false">F1253/F1223-1</f>
        <v>-0.0279840924857239</v>
      </c>
      <c r="M1253" s="9" t="n">
        <f aca="false">B1253/B1246-1</f>
        <v>-0.0334288050603949</v>
      </c>
      <c r="N1253" s="9" t="n">
        <f aca="false">B1253/B1223-1</f>
        <v>-0.0810312801968126</v>
      </c>
      <c r="O1253" s="8" t="n">
        <f aca="false">MAX(O1252,F1253)</f>
        <v>5645.35730015574</v>
      </c>
      <c r="P1253" s="9" t="n">
        <f aca="false">F1253/O1253-1</f>
        <v>-0.0958134996577448</v>
      </c>
      <c r="Q1253" s="8" t="n">
        <f aca="false">MAX(Q1252,B1253)</f>
        <v>67541.7555081824</v>
      </c>
      <c r="R1253" s="9" t="n">
        <f aca="false">B1253/Q1253-1</f>
        <v>-0.597904224354075</v>
      </c>
      <c r="S1253" s="9" t="n">
        <f aca="false">B1253/INDEX($B:$B,$E1253)-1</f>
        <v>0.00891561926394102</v>
      </c>
      <c r="T1253" s="0" t="n">
        <f aca="false">IF(AND($A1253&gt;=CrashTest!$B$3,$A1253&lt;=CrashTest!$C$3),1,IF(AND($A1253&gt;=CrashTest!$B$4,$A1253&lt;=CrashTest!$C$4),2,IF(AND($A1253&gt;=CrashTest!$B$5,$A1253&lt;=CrashTest!$C$5),3,IF(AND($A1253&gt;=CrashTest!$B$6,$A1253&lt;=CrashTest!$C$6),4,IF(AND($A1253&gt;=CrashTest!$B$7,$A1253&lt;=CrashTest!$C$7),5,0)))))</f>
        <v>0</v>
      </c>
      <c r="U1253" s="8" t="str">
        <f aca="false">IF(T1253=0,"",IF(T1252=T1253,MAX(U1252,B1253),B1253))</f>
        <v/>
      </c>
      <c r="V1253" s="9" t="str">
        <f aca="false">IF(T1253=0,"",B1253/U1253-1)</f>
        <v/>
      </c>
      <c r="W1253" s="8" t="str">
        <f aca="false">IF(T1253=0,"",IF(T1252=T1253,MAX(W1252,F1253),F1253))</f>
        <v/>
      </c>
      <c r="X1253" s="9" t="str">
        <f aca="false">IF(T1253=0,"",F1253/W1253-1)</f>
        <v/>
      </c>
    </row>
    <row r="1254" customFormat="false" ht="15" hidden="false" customHeight="false" outlineLevel="0" collapsed="false">
      <c r="A1254" s="5" t="n">
        <v>45082</v>
      </c>
      <c r="B1254" s="6" t="n">
        <v>25785.8514842198</v>
      </c>
      <c r="C1254" s="7" t="n">
        <v>10065.60486</v>
      </c>
      <c r="D1254" s="0" t="n">
        <f aca="false">INT((ROW()-3)/30)</f>
        <v>41</v>
      </c>
      <c r="E1254" s="0" t="n">
        <f aca="false">2+30*D1254</f>
        <v>1232</v>
      </c>
      <c r="F1254" s="8" t="n">
        <f aca="false">INDEX($F:$F,$E1254)*(2*B1254/INDEX($B:$B,$E1254)-C1254/INDEX($C:$C,$E1254))</f>
        <v>4955.36371670618</v>
      </c>
      <c r="G1254" s="9" t="n">
        <f aca="false">B1254/B1253-1</f>
        <v>-0.050533552582166</v>
      </c>
      <c r="H1254" s="9" t="n">
        <f aca="false">F1254/F1253-1</f>
        <v>-0.0292082344877563</v>
      </c>
      <c r="I1254" s="9" t="n">
        <f aca="false">LN(B1254/B1253)</f>
        <v>-0.0518550864601867</v>
      </c>
      <c r="J1254" s="9" t="n">
        <f aca="false">LN(F1254/F1253)</f>
        <v>-0.0296432873326982</v>
      </c>
      <c r="K1254" s="9" t="n">
        <f aca="false">F1254/F1247-1</f>
        <v>-0.037639596383884</v>
      </c>
      <c r="L1254" s="9" t="n">
        <f aca="false">F1254/F1224-1</f>
        <v>-0.0441548207752186</v>
      </c>
      <c r="M1254" s="9" t="n">
        <f aca="false">B1254/B1247-1</f>
        <v>-0.0712845737688633</v>
      </c>
      <c r="N1254" s="9" t="n">
        <f aca="false">B1254/B1224-1</f>
        <v>-0.107739423404486</v>
      </c>
      <c r="O1254" s="8" t="n">
        <f aca="false">MAX(O1253,F1254)</f>
        <v>5645.35730015574</v>
      </c>
      <c r="P1254" s="9" t="n">
        <f aca="false">F1254/O1254-1</f>
        <v>-0.122223190980405</v>
      </c>
      <c r="Q1254" s="8" t="n">
        <f aca="false">MAX(Q1253,B1254)</f>
        <v>67541.7555081824</v>
      </c>
      <c r="R1254" s="9" t="n">
        <f aca="false">B1254/Q1254-1</f>
        <v>-0.618223552375746</v>
      </c>
      <c r="S1254" s="9" t="n">
        <f aca="false">B1254/INDEX($B:$B,$E1254)-1</f>
        <v>-0.042068471233102</v>
      </c>
      <c r="T1254" s="0" t="n">
        <f aca="false">IF(AND($A1254&gt;=CrashTest!$B$3,$A1254&lt;=CrashTest!$C$3),1,IF(AND($A1254&gt;=CrashTest!$B$4,$A1254&lt;=CrashTest!$C$4),2,IF(AND($A1254&gt;=CrashTest!$B$5,$A1254&lt;=CrashTest!$C$5),3,IF(AND($A1254&gt;=CrashTest!$B$6,$A1254&lt;=CrashTest!$C$6),4,IF(AND($A1254&gt;=CrashTest!$B$7,$A1254&lt;=CrashTest!$C$7),5,0)))))</f>
        <v>0</v>
      </c>
      <c r="U1254" s="8" t="str">
        <f aca="false">IF(T1254=0,"",IF(T1253=T1254,MAX(U1253,B1254),B1254))</f>
        <v/>
      </c>
      <c r="V1254" s="9" t="str">
        <f aca="false">IF(T1254=0,"",B1254/U1254-1)</f>
        <v/>
      </c>
      <c r="W1254" s="8" t="str">
        <f aca="false">IF(T1254=0,"",IF(T1253=T1254,MAX(W1253,F1254),F1254))</f>
        <v/>
      </c>
      <c r="X1254" s="9" t="str">
        <f aca="false">IF(T1254=0,"",F1254/W1254-1)</f>
        <v/>
      </c>
    </row>
    <row r="1255" customFormat="false" ht="15" hidden="false" customHeight="false" outlineLevel="0" collapsed="false">
      <c r="A1255" s="5" t="n">
        <v>45083</v>
      </c>
      <c r="B1255" s="6" t="n">
        <v>27213.7705187025</v>
      </c>
      <c r="C1255" s="7" t="n">
        <v>10919.31454</v>
      </c>
      <c r="D1255" s="0" t="n">
        <f aca="false">INT((ROW()-3)/30)</f>
        <v>41</v>
      </c>
      <c r="E1255" s="0" t="n">
        <f aca="false">2+30*D1255</f>
        <v>1232</v>
      </c>
      <c r="F1255" s="8" t="n">
        <f aca="false">INDEX($F:$F,$E1255)*(2*B1255/INDEX($B:$B,$E1255)-C1255/INDEX($C:$C,$E1255))</f>
        <v>5090.30829366312</v>
      </c>
      <c r="G1255" s="9" t="n">
        <f aca="false">B1255/B1254-1</f>
        <v>0.0553760668076657</v>
      </c>
      <c r="H1255" s="9" t="n">
        <f aca="false">F1255/F1254-1</f>
        <v>0.0272320226468938</v>
      </c>
      <c r="I1255" s="9" t="n">
        <f aca="false">LN(B1255/B1254)</f>
        <v>0.0538971648398155</v>
      </c>
      <c r="J1255" s="9" t="n">
        <f aca="false">LN(F1255/F1254)</f>
        <v>0.0268678281628238</v>
      </c>
      <c r="K1255" s="9" t="n">
        <f aca="false">F1255/F1248-1</f>
        <v>-0.010753252508262</v>
      </c>
      <c r="L1255" s="9" t="n">
        <f aca="false">F1255/F1225-1</f>
        <v>-0.0300221360392678</v>
      </c>
      <c r="M1255" s="9" t="n">
        <f aca="false">B1255/B1248-1</f>
        <v>-0.017996255018469</v>
      </c>
      <c r="N1255" s="9" t="n">
        <f aca="false">B1255/B1225-1</f>
        <v>-0.0538203877726392</v>
      </c>
      <c r="O1255" s="8" t="n">
        <f aca="false">MAX(O1254,F1255)</f>
        <v>5645.35730015574</v>
      </c>
      <c r="P1255" s="9" t="n">
        <f aca="false">F1255/O1255-1</f>
        <v>-0.0983195530382651</v>
      </c>
      <c r="Q1255" s="8" t="n">
        <f aca="false">MAX(Q1254,B1255)</f>
        <v>67541.7555081824</v>
      </c>
      <c r="R1255" s="9" t="n">
        <f aca="false">B1255/Q1255-1</f>
        <v>-0.597082274306512</v>
      </c>
      <c r="S1255" s="9" t="n">
        <f aca="false">B1255/INDEX($B:$B,$E1255)-1</f>
        <v>0.0109780091010632</v>
      </c>
      <c r="T1255" s="0" t="n">
        <f aca="false">IF(AND($A1255&gt;=CrashTest!$B$3,$A1255&lt;=CrashTest!$C$3),1,IF(AND($A1255&gt;=CrashTest!$B$4,$A1255&lt;=CrashTest!$C$4),2,IF(AND($A1255&gt;=CrashTest!$B$5,$A1255&lt;=CrashTest!$C$5),3,IF(AND($A1255&gt;=CrashTest!$B$6,$A1255&lt;=CrashTest!$C$6),4,IF(AND($A1255&gt;=CrashTest!$B$7,$A1255&lt;=CrashTest!$C$7),5,0)))))</f>
        <v>0</v>
      </c>
      <c r="U1255" s="8" t="str">
        <f aca="false">IF(T1255=0,"",IF(T1254=T1255,MAX(U1254,B1255),B1255))</f>
        <v/>
      </c>
      <c r="V1255" s="9" t="str">
        <f aca="false">IF(T1255=0,"",B1255/U1255-1)</f>
        <v/>
      </c>
      <c r="W1255" s="8" t="str">
        <f aca="false">IF(T1255=0,"",IF(T1254=T1255,MAX(W1254,F1255),F1255))</f>
        <v/>
      </c>
      <c r="X1255" s="9" t="str">
        <f aca="false">IF(T1255=0,"",F1255/W1255-1)</f>
        <v/>
      </c>
    </row>
    <row r="1256" customFormat="false" ht="15" hidden="false" customHeight="false" outlineLevel="0" collapsed="false">
      <c r="A1256" s="5" t="n">
        <v>45084</v>
      </c>
      <c r="B1256" s="6" t="n">
        <v>26339.5790292227</v>
      </c>
      <c r="C1256" s="7" t="n">
        <v>10418.96377</v>
      </c>
      <c r="D1256" s="0" t="n">
        <f aca="false">INT((ROW()-3)/30)</f>
        <v>41</v>
      </c>
      <c r="E1256" s="0" t="n">
        <f aca="false">2+30*D1256</f>
        <v>1232</v>
      </c>
      <c r="F1256" s="8" t="n">
        <f aca="false">INDEX($F:$F,$E1256)*(2*B1256/INDEX($B:$B,$E1256)-C1256/INDEX($C:$C,$E1256))</f>
        <v>4997.19677031408</v>
      </c>
      <c r="G1256" s="9" t="n">
        <f aca="false">B1256/B1255-1</f>
        <v>-0.0321231300484075</v>
      </c>
      <c r="H1256" s="9" t="n">
        <f aca="false">F1256/F1255-1</f>
        <v>-0.0182919222132295</v>
      </c>
      <c r="I1256" s="9" t="n">
        <f aca="false">LN(B1256/B1255)</f>
        <v>-0.0326504002594559</v>
      </c>
      <c r="J1256" s="9" t="n">
        <f aca="false">LN(F1256/F1255)</f>
        <v>-0.0184612879516483</v>
      </c>
      <c r="K1256" s="9" t="n">
        <f aca="false">F1256/F1249-1</f>
        <v>-0.0190519955481254</v>
      </c>
      <c r="L1256" s="9" t="n">
        <f aca="false">F1256/F1226-1</f>
        <v>-0.0215422693633658</v>
      </c>
      <c r="M1256" s="9" t="n">
        <f aca="false">B1256/B1249-1</f>
        <v>-0.0322622693668916</v>
      </c>
      <c r="N1256" s="9" t="n">
        <f aca="false">B1256/B1226-1</f>
        <v>-0.0500484039248388</v>
      </c>
      <c r="O1256" s="8" t="n">
        <f aca="false">MAX(O1255,F1256)</f>
        <v>5645.35730015574</v>
      </c>
      <c r="P1256" s="9" t="n">
        <f aca="false">F1256/O1256-1</f>
        <v>-0.114813021635279</v>
      </c>
      <c r="Q1256" s="8" t="n">
        <f aca="false">MAX(Q1255,B1256)</f>
        <v>67541.7555081824</v>
      </c>
      <c r="R1256" s="9" t="n">
        <f aca="false">B1256/Q1256-1</f>
        <v>-0.610025252807772</v>
      </c>
      <c r="S1256" s="9" t="n">
        <f aca="false">B1256/INDEX($B:$B,$E1256)-1</f>
        <v>-0.0214977689613705</v>
      </c>
      <c r="T1256" s="0" t="n">
        <f aca="false">IF(AND($A1256&gt;=CrashTest!$B$3,$A1256&lt;=CrashTest!$C$3),1,IF(AND($A1256&gt;=CrashTest!$B$4,$A1256&lt;=CrashTest!$C$4),2,IF(AND($A1256&gt;=CrashTest!$B$5,$A1256&lt;=CrashTest!$C$5),3,IF(AND($A1256&gt;=CrashTest!$B$6,$A1256&lt;=CrashTest!$C$6),4,IF(AND($A1256&gt;=CrashTest!$B$7,$A1256&lt;=CrashTest!$C$7),5,0)))))</f>
        <v>0</v>
      </c>
      <c r="U1256" s="8" t="str">
        <f aca="false">IF(T1256=0,"",IF(T1255=T1256,MAX(U1255,B1256),B1256))</f>
        <v/>
      </c>
      <c r="V1256" s="9" t="str">
        <f aca="false">IF(T1256=0,"",B1256/U1256-1)</f>
        <v/>
      </c>
      <c r="W1256" s="8" t="str">
        <f aca="false">IF(T1256=0,"",IF(T1255=T1256,MAX(W1255,F1256),F1256))</f>
        <v/>
      </c>
      <c r="X1256" s="9" t="str">
        <f aca="false">IF(T1256=0,"",F1256/W1256-1)</f>
        <v/>
      </c>
    </row>
    <row r="1257" customFormat="false" ht="15" hidden="false" customHeight="false" outlineLevel="0" collapsed="false">
      <c r="A1257" s="5" t="n">
        <v>45085</v>
      </c>
      <c r="B1257" s="6" t="n">
        <v>26521.693600526</v>
      </c>
      <c r="C1257" s="7" t="n">
        <v>10523.68046</v>
      </c>
      <c r="D1257" s="0" t="n">
        <f aca="false">INT((ROW()-3)/30)</f>
        <v>41</v>
      </c>
      <c r="E1257" s="0" t="n">
        <f aca="false">2+30*D1257</f>
        <v>1232</v>
      </c>
      <c r="F1257" s="8" t="n">
        <f aca="false">INDEX($F:$F,$E1257)*(2*B1257/INDEX($B:$B,$E1257)-C1257/INDEX($C:$C,$E1257))</f>
        <v>5016.36727141555</v>
      </c>
      <c r="G1257" s="9" t="n">
        <f aca="false">B1257/B1256-1</f>
        <v>0.00691410333860132</v>
      </c>
      <c r="H1257" s="9" t="n">
        <f aca="false">F1257/F1256-1</f>
        <v>0.00383625099882967</v>
      </c>
      <c r="I1257" s="9" t="n">
        <f aca="false">LN(B1257/B1256)</f>
        <v>0.00689031053376295</v>
      </c>
      <c r="J1257" s="9" t="n">
        <f aca="false">LN(F1257/F1256)</f>
        <v>0.00382891135312678</v>
      </c>
      <c r="K1257" s="9" t="n">
        <f aca="false">F1257/F1250-1</f>
        <v>-0.00776909905926593</v>
      </c>
      <c r="L1257" s="9" t="n">
        <f aca="false">F1257/F1227-1</f>
        <v>-0.0128748687308911</v>
      </c>
      <c r="M1257" s="9" t="n">
        <f aca="false">B1257/B1250-1</f>
        <v>-0.011320542060233</v>
      </c>
      <c r="N1257" s="9" t="n">
        <f aca="false">B1257/B1227-1</f>
        <v>-0.0405439965091212</v>
      </c>
      <c r="O1257" s="8" t="n">
        <f aca="false">MAX(O1256,F1257)</f>
        <v>5645.35730015574</v>
      </c>
      <c r="P1257" s="9" t="n">
        <f aca="false">F1257/O1257-1</f>
        <v>-0.111417222205377</v>
      </c>
      <c r="Q1257" s="8" t="n">
        <f aca="false">MAX(Q1256,B1257)</f>
        <v>67541.7555081824</v>
      </c>
      <c r="R1257" s="9" t="n">
        <f aca="false">B1257/Q1257-1</f>
        <v>-0.60732892710624</v>
      </c>
      <c r="S1257" s="9" t="n">
        <f aca="false">B1257/INDEX($B:$B,$E1257)-1</f>
        <v>-0.0147323034189175</v>
      </c>
      <c r="T1257" s="0" t="n">
        <f aca="false">IF(AND($A1257&gt;=CrashTest!$B$3,$A1257&lt;=CrashTest!$C$3),1,IF(AND($A1257&gt;=CrashTest!$B$4,$A1257&lt;=CrashTest!$C$4),2,IF(AND($A1257&gt;=CrashTest!$B$5,$A1257&lt;=CrashTest!$C$5),3,IF(AND($A1257&gt;=CrashTest!$B$6,$A1257&lt;=CrashTest!$C$6),4,IF(AND($A1257&gt;=CrashTest!$B$7,$A1257&lt;=CrashTest!$C$7),5,0)))))</f>
        <v>0</v>
      </c>
      <c r="U1257" s="8" t="str">
        <f aca="false">IF(T1257=0,"",IF(T1256=T1257,MAX(U1256,B1257),B1257))</f>
        <v/>
      </c>
      <c r="V1257" s="9" t="str">
        <f aca="false">IF(T1257=0,"",B1257/U1257-1)</f>
        <v/>
      </c>
      <c r="W1257" s="8" t="str">
        <f aca="false">IF(T1257=0,"",IF(T1256=T1257,MAX(W1256,F1257),F1257))</f>
        <v/>
      </c>
      <c r="X1257" s="9" t="str">
        <f aca="false">IF(T1257=0,"",F1257/W1257-1)</f>
        <v/>
      </c>
    </row>
    <row r="1258" customFormat="false" ht="15" hidden="false" customHeight="false" outlineLevel="0" collapsed="false">
      <c r="A1258" s="5" t="n">
        <v>45086</v>
      </c>
      <c r="B1258" s="6" t="n">
        <v>26470.6775780245</v>
      </c>
      <c r="C1258" s="7" t="n">
        <v>10528.13461</v>
      </c>
      <c r="D1258" s="0" t="n">
        <f aca="false">INT((ROW()-3)/30)</f>
        <v>41</v>
      </c>
      <c r="E1258" s="0" t="n">
        <f aca="false">2+30*D1258</f>
        <v>1232</v>
      </c>
      <c r="F1258" s="8" t="n">
        <f aca="false">INDEX($F:$F,$E1258)*(2*B1258/INDEX($B:$B,$E1258)-C1258/INDEX($C:$C,$E1258))</f>
        <v>4995.09408969957</v>
      </c>
      <c r="G1258" s="9" t="n">
        <f aca="false">B1258/B1257-1</f>
        <v>-0.00192355824895307</v>
      </c>
      <c r="H1258" s="9" t="n">
        <f aca="false">F1258/F1257-1</f>
        <v>-0.00424075442745164</v>
      </c>
      <c r="I1258" s="9" t="n">
        <f aca="false">LN(B1258/B1257)</f>
        <v>-0.001925410662987</v>
      </c>
      <c r="J1258" s="9" t="n">
        <f aca="false">LN(F1258/F1257)</f>
        <v>-0.00424977192954649</v>
      </c>
      <c r="K1258" s="9" t="n">
        <f aca="false">F1258/F1251-1</f>
        <v>-0.0211948945191751</v>
      </c>
      <c r="L1258" s="9" t="n">
        <f aca="false">F1258/F1228-1</f>
        <v>-0.0200634404436921</v>
      </c>
      <c r="M1258" s="9" t="n">
        <f aca="false">B1258/B1251-1</f>
        <v>-0.0287853184093427</v>
      </c>
      <c r="N1258" s="9" t="n">
        <f aca="false">B1258/B1228-1</f>
        <v>-0.0425134600185957</v>
      </c>
      <c r="O1258" s="8" t="n">
        <f aca="false">MAX(O1257,F1258)</f>
        <v>5645.35730015574</v>
      </c>
      <c r="P1258" s="9" t="n">
        <f aca="false">F1258/O1258-1</f>
        <v>-0.115185483554466</v>
      </c>
      <c r="Q1258" s="8" t="n">
        <f aca="false">MAX(Q1257,B1258)</f>
        <v>67541.7555081824</v>
      </c>
      <c r="R1258" s="9" t="n">
        <f aca="false">B1258/Q1258-1</f>
        <v>-0.60808425278763</v>
      </c>
      <c r="S1258" s="9" t="n">
        <f aca="false">B1258/INDEX($B:$B,$E1258)-1</f>
        <v>-0.0166275232241031</v>
      </c>
      <c r="T1258" s="0" t="n">
        <f aca="false">IF(AND($A1258&gt;=CrashTest!$B$3,$A1258&lt;=CrashTest!$C$3),1,IF(AND($A1258&gt;=CrashTest!$B$4,$A1258&lt;=CrashTest!$C$4),2,IF(AND($A1258&gt;=CrashTest!$B$5,$A1258&lt;=CrashTest!$C$5),3,IF(AND($A1258&gt;=CrashTest!$B$6,$A1258&lt;=CrashTest!$C$6),4,IF(AND($A1258&gt;=CrashTest!$B$7,$A1258&lt;=CrashTest!$C$7),5,0)))))</f>
        <v>0</v>
      </c>
      <c r="U1258" s="8" t="str">
        <f aca="false">IF(T1258=0,"",IF(T1257=T1258,MAX(U1257,B1258),B1258))</f>
        <v/>
      </c>
      <c r="V1258" s="9" t="str">
        <f aca="false">IF(T1258=0,"",B1258/U1258-1)</f>
        <v/>
      </c>
      <c r="W1258" s="8" t="str">
        <f aca="false">IF(T1258=0,"",IF(T1257=T1258,MAX(W1257,F1258),F1258))</f>
        <v/>
      </c>
      <c r="X1258" s="9" t="str">
        <f aca="false">IF(T1258=0,"",F1258/W1258-1)</f>
        <v/>
      </c>
    </row>
    <row r="1259" customFormat="false" ht="15" hidden="false" customHeight="false" outlineLevel="0" collapsed="false">
      <c r="A1259" s="5" t="n">
        <v>45087</v>
      </c>
      <c r="B1259" s="6" t="n">
        <v>25863.2138506721</v>
      </c>
      <c r="C1259" s="7" t="n">
        <v>10190.87548</v>
      </c>
      <c r="D1259" s="0" t="n">
        <f aca="false">INT((ROW()-3)/30)</f>
        <v>41</v>
      </c>
      <c r="E1259" s="0" t="n">
        <f aca="false">2+30*D1259</f>
        <v>1232</v>
      </c>
      <c r="F1259" s="8" t="n">
        <f aca="false">INDEX($F:$F,$E1259)*(2*B1259/INDEX($B:$B,$E1259)-C1259/INDEX($C:$C,$E1259))</f>
        <v>4925.48422675907</v>
      </c>
      <c r="G1259" s="9" t="n">
        <f aca="false">B1259/B1258-1</f>
        <v>-0.0229485522447188</v>
      </c>
      <c r="H1259" s="9" t="n">
        <f aca="false">F1259/F1258-1</f>
        <v>-0.0139356459939435</v>
      </c>
      <c r="I1259" s="9" t="n">
        <f aca="false">LN(B1259/B1258)</f>
        <v>-0.0232159694155699</v>
      </c>
      <c r="J1259" s="9" t="n">
        <f aca="false">LN(F1259/F1258)</f>
        <v>-0.0140336587547276</v>
      </c>
      <c r="K1259" s="9" t="n">
        <f aca="false">F1259/F1252-1</f>
        <v>-0.0313300074608857</v>
      </c>
      <c r="L1259" s="9" t="n">
        <f aca="false">F1259/F1229-1</f>
        <v>-0.0267906359623495</v>
      </c>
      <c r="M1259" s="9" t="n">
        <f aca="false">B1259/B1252-1</f>
        <v>-0.0449121558647559</v>
      </c>
      <c r="N1259" s="9" t="n">
        <f aca="false">B1259/B1229-1</f>
        <v>-0.0416158724687311</v>
      </c>
      <c r="O1259" s="8" t="n">
        <f aca="false">MAX(O1258,F1259)</f>
        <v>5645.35730015574</v>
      </c>
      <c r="P1259" s="9" t="n">
        <f aca="false">F1259/O1259-1</f>
        <v>-0.127515945425954</v>
      </c>
      <c r="Q1259" s="8" t="n">
        <f aca="false">MAX(Q1258,B1259)</f>
        <v>67541.7555081824</v>
      </c>
      <c r="R1259" s="9" t="n">
        <f aca="false">B1259/Q1259-1</f>
        <v>-0.617078151788061</v>
      </c>
      <c r="S1259" s="9" t="n">
        <f aca="false">B1259/INDEX($B:$B,$E1259)-1</f>
        <v>-0.0391944978834133</v>
      </c>
      <c r="T1259" s="0" t="n">
        <f aca="false">IF(AND($A1259&gt;=CrashTest!$B$3,$A1259&lt;=CrashTest!$C$3),1,IF(AND($A1259&gt;=CrashTest!$B$4,$A1259&lt;=CrashTest!$C$4),2,IF(AND($A1259&gt;=CrashTest!$B$5,$A1259&lt;=CrashTest!$C$5),3,IF(AND($A1259&gt;=CrashTest!$B$6,$A1259&lt;=CrashTest!$C$6),4,IF(AND($A1259&gt;=CrashTest!$B$7,$A1259&lt;=CrashTest!$C$7),5,0)))))</f>
        <v>0</v>
      </c>
      <c r="U1259" s="8" t="str">
        <f aca="false">IF(T1259=0,"",IF(T1258=T1259,MAX(U1258,B1259),B1259))</f>
        <v/>
      </c>
      <c r="V1259" s="9" t="str">
        <f aca="false">IF(T1259=0,"",B1259/U1259-1)</f>
        <v/>
      </c>
      <c r="W1259" s="8" t="str">
        <f aca="false">IF(T1259=0,"",IF(T1258=T1259,MAX(W1258,F1259),F1259))</f>
        <v/>
      </c>
      <c r="X1259" s="9" t="str">
        <f aca="false">IF(T1259=0,"",F1259/W1259-1)</f>
        <v/>
      </c>
    </row>
    <row r="1260" customFormat="false" ht="15" hidden="false" customHeight="false" outlineLevel="0" collapsed="false">
      <c r="A1260" s="5" t="n">
        <v>45088</v>
      </c>
      <c r="B1260" s="6" t="n">
        <v>25906.8281516657</v>
      </c>
      <c r="C1260" s="7" t="n">
        <v>10280.79416</v>
      </c>
      <c r="D1260" s="0" t="n">
        <f aca="false">INT((ROW()-3)/30)</f>
        <v>41</v>
      </c>
      <c r="E1260" s="0" t="n">
        <f aca="false">2+30*D1260</f>
        <v>1232</v>
      </c>
      <c r="F1260" s="8" t="n">
        <f aca="false">INDEX($F:$F,$E1260)*(2*B1260/INDEX($B:$B,$E1260)-C1260/INDEX($C:$C,$E1260))</f>
        <v>4899.55765092646</v>
      </c>
      <c r="G1260" s="9" t="n">
        <f aca="false">B1260/B1259-1</f>
        <v>0.00168634498579423</v>
      </c>
      <c r="H1260" s="9" t="n">
        <f aca="false">F1260/F1259-1</f>
        <v>-0.00526376182300159</v>
      </c>
      <c r="I1260" s="9" t="n">
        <f aca="false">LN(B1260/B1259)</f>
        <v>0.00168492470258946</v>
      </c>
      <c r="J1260" s="9" t="n">
        <f aca="false">LN(F1260/F1259)</f>
        <v>-0.00527766422468046</v>
      </c>
      <c r="K1260" s="9" t="n">
        <f aca="false">F1260/F1253-1</f>
        <v>-0.0401410483480067</v>
      </c>
      <c r="L1260" s="9" t="n">
        <f aca="false">F1260/F1230-1</f>
        <v>-0.0289410475423685</v>
      </c>
      <c r="M1260" s="9" t="n">
        <f aca="false">B1260/B1253-1</f>
        <v>-0.0460790443907028</v>
      </c>
      <c r="N1260" s="9" t="n">
        <f aca="false">B1260/B1230-1</f>
        <v>-0.0323648848592563</v>
      </c>
      <c r="O1260" s="8" t="n">
        <f aca="false">MAX(O1259,F1260)</f>
        <v>5645.35730015574</v>
      </c>
      <c r="P1260" s="9" t="n">
        <f aca="false">F1260/O1260-1</f>
        <v>-0.132108493683598</v>
      </c>
      <c r="Q1260" s="8" t="n">
        <f aca="false">MAX(Q1259,B1260)</f>
        <v>67541.7555081824</v>
      </c>
      <c r="R1260" s="9" t="n">
        <f aca="false">B1260/Q1260-1</f>
        <v>-0.616432413449378</v>
      </c>
      <c r="S1260" s="9" t="n">
        <f aca="false">B1260/INDEX($B:$B,$E1260)-1</f>
        <v>-0.0375742483425956</v>
      </c>
      <c r="T1260" s="0" t="n">
        <f aca="false">IF(AND($A1260&gt;=CrashTest!$B$3,$A1260&lt;=CrashTest!$C$3),1,IF(AND($A1260&gt;=CrashTest!$B$4,$A1260&lt;=CrashTest!$C$4),2,IF(AND($A1260&gt;=CrashTest!$B$5,$A1260&lt;=CrashTest!$C$5),3,IF(AND($A1260&gt;=CrashTest!$B$6,$A1260&lt;=CrashTest!$C$6),4,IF(AND($A1260&gt;=CrashTest!$B$7,$A1260&lt;=CrashTest!$C$7),5,0)))))</f>
        <v>0</v>
      </c>
      <c r="U1260" s="8" t="str">
        <f aca="false">IF(T1260=0,"",IF(T1259=T1260,MAX(U1259,B1260),B1260))</f>
        <v/>
      </c>
      <c r="V1260" s="9" t="str">
        <f aca="false">IF(T1260=0,"",B1260/U1260-1)</f>
        <v/>
      </c>
      <c r="W1260" s="8" t="str">
        <f aca="false">IF(T1260=0,"",IF(T1259=T1260,MAX(W1259,F1260),F1260))</f>
        <v/>
      </c>
      <c r="X1260" s="9" t="str">
        <f aca="false">IF(T1260=0,"",F1260/W1260-1)</f>
        <v/>
      </c>
    </row>
    <row r="1261" customFormat="false" ht="15" hidden="false" customHeight="false" outlineLevel="0" collapsed="false">
      <c r="A1261" s="5" t="n">
        <v>45089</v>
      </c>
      <c r="B1261" s="6" t="n">
        <v>25906.7519354179</v>
      </c>
      <c r="C1261" s="7" t="n">
        <v>10309.89553</v>
      </c>
      <c r="D1261" s="0" t="n">
        <f aca="false">INT((ROW()-3)/30)</f>
        <v>41</v>
      </c>
      <c r="E1261" s="0" t="n">
        <f aca="false">2+30*D1261</f>
        <v>1232</v>
      </c>
      <c r="F1261" s="8" t="n">
        <f aca="false">INDEX($F:$F,$E1261)*(2*B1261/INDEX($B:$B,$E1261)-C1261/INDEX($C:$C,$E1261))</f>
        <v>4885.83216511909</v>
      </c>
      <c r="G1261" s="9" t="n">
        <f aca="false">B1261/B1260-1</f>
        <v>-2.94193667227383E-006</v>
      </c>
      <c r="H1261" s="9" t="n">
        <f aca="false">F1261/F1260-1</f>
        <v>-0.00280137244732159</v>
      </c>
      <c r="I1261" s="9" t="n">
        <f aca="false">LN(B1261/B1260)</f>
        <v>-2.94194099977801E-006</v>
      </c>
      <c r="J1261" s="9" t="n">
        <f aca="false">LN(F1261/F1260)</f>
        <v>-0.00280530363464563</v>
      </c>
      <c r="K1261" s="9" t="n">
        <f aca="false">F1261/F1254-1</f>
        <v>-0.0140315737778592</v>
      </c>
      <c r="L1261" s="9" t="n">
        <f aca="false">F1261/F1231-1</f>
        <v>-0.0373314995633096</v>
      </c>
      <c r="M1261" s="9" t="n">
        <f aca="false">B1261/B1254-1</f>
        <v>0.00468863521036278</v>
      </c>
      <c r="N1261" s="9" t="n">
        <f aca="false">B1261/B1231-1</f>
        <v>-0.0348210754815035</v>
      </c>
      <c r="O1261" s="8" t="n">
        <f aca="false">MAX(O1260,F1261)</f>
        <v>5645.35730015574</v>
      </c>
      <c r="P1261" s="9" t="n">
        <f aca="false">F1261/O1261-1</f>
        <v>-0.134539781036657</v>
      </c>
      <c r="Q1261" s="8" t="n">
        <f aca="false">MAX(Q1260,B1261)</f>
        <v>67541.7555081824</v>
      </c>
      <c r="R1261" s="9" t="n">
        <f aca="false">B1261/Q1261-1</f>
        <v>-0.616433541880927</v>
      </c>
      <c r="S1261" s="9" t="n">
        <f aca="false">B1261/INDEX($B:$B,$E1261)-1</f>
        <v>-0.0375770797382088</v>
      </c>
      <c r="T1261" s="0" t="n">
        <f aca="false">IF(AND($A1261&gt;=CrashTest!$B$3,$A1261&lt;=CrashTest!$C$3),1,IF(AND($A1261&gt;=CrashTest!$B$4,$A1261&lt;=CrashTest!$C$4),2,IF(AND($A1261&gt;=CrashTest!$B$5,$A1261&lt;=CrashTest!$C$5),3,IF(AND($A1261&gt;=CrashTest!$B$6,$A1261&lt;=CrashTest!$C$6),4,IF(AND($A1261&gt;=CrashTest!$B$7,$A1261&lt;=CrashTest!$C$7),5,0)))))</f>
        <v>0</v>
      </c>
      <c r="U1261" s="8" t="str">
        <f aca="false">IF(T1261=0,"",IF(T1260=T1261,MAX(U1260,B1261),B1261))</f>
        <v/>
      </c>
      <c r="V1261" s="9" t="str">
        <f aca="false">IF(T1261=0,"",B1261/U1261-1)</f>
        <v/>
      </c>
      <c r="W1261" s="8" t="str">
        <f aca="false">IF(T1261=0,"",IF(T1260=T1261,MAX(W1260,F1261),F1261))</f>
        <v/>
      </c>
      <c r="X1261" s="9" t="str">
        <f aca="false">IF(T1261=0,"",F1261/W1261-1)</f>
        <v/>
      </c>
    </row>
    <row r="1262" customFormat="false" ht="15" hidden="false" customHeight="false" outlineLevel="0" collapsed="false">
      <c r="A1262" s="5" t="n">
        <v>45090</v>
      </c>
      <c r="B1262" s="6" t="n">
        <v>25880.8599734074</v>
      </c>
      <c r="C1262" s="7" t="n">
        <v>10313.91013</v>
      </c>
      <c r="D1262" s="0" t="n">
        <f aca="false">INT((ROW()-3)/30)</f>
        <v>41</v>
      </c>
      <c r="E1262" s="0" t="n">
        <f aca="false">2+30*D1262</f>
        <v>1232</v>
      </c>
      <c r="F1262" s="8" t="n">
        <f aca="false">INDEX($F:$F,$E1262)*(2*B1262/INDEX($B:$B,$E1262)-C1262/INDEX($C:$C,$E1262))</f>
        <v>4874.20993251623</v>
      </c>
      <c r="G1262" s="9" t="n">
        <f aca="false">B1262/B1261-1</f>
        <v>-0.000999429109254657</v>
      </c>
      <c r="H1262" s="9" t="n">
        <f aca="false">F1262/F1261-1</f>
        <v>-0.00237876214533839</v>
      </c>
      <c r="I1262" s="9" t="n">
        <f aca="false">LN(B1262/B1261)</f>
        <v>-0.000999928871539267</v>
      </c>
      <c r="J1262" s="9" t="n">
        <f aca="false">LN(F1262/F1261)</f>
        <v>-0.00238159589477966</v>
      </c>
      <c r="K1262" s="9" t="n">
        <f aca="false">F1262/F1255-1</f>
        <v>-0.042452902394126</v>
      </c>
      <c r="L1262" s="9" t="n">
        <f aca="false">F1262/F1232-1</f>
        <v>-0.0365752121373762</v>
      </c>
      <c r="M1262" s="9" t="n">
        <f aca="false">B1262/B1255-1</f>
        <v>-0.0489792674770687</v>
      </c>
      <c r="N1262" s="9" t="n">
        <f aca="false">B1262/B1232-1</f>
        <v>-0.0385389532201322</v>
      </c>
      <c r="O1262" s="8" t="n">
        <f aca="false">MAX(O1261,F1262)</f>
        <v>5645.35730015574</v>
      </c>
      <c r="P1262" s="9" t="n">
        <f aca="false">F1262/O1262-1</f>
        <v>-0.136598505043824</v>
      </c>
      <c r="Q1262" s="8" t="n">
        <f aca="false">MAX(Q1261,B1262)</f>
        <v>67541.7555081824</v>
      </c>
      <c r="R1262" s="9" t="n">
        <f aca="false">B1262/Q1262-1</f>
        <v>-0.616816889364505</v>
      </c>
      <c r="S1262" s="9" t="n">
        <f aca="false">B1262/INDEX($B:$B,$E1262)-1</f>
        <v>-0.0385389532201322</v>
      </c>
      <c r="T1262" s="0" t="n">
        <f aca="false">IF(AND($A1262&gt;=CrashTest!$B$3,$A1262&lt;=CrashTest!$C$3),1,IF(AND($A1262&gt;=CrashTest!$B$4,$A1262&lt;=CrashTest!$C$4),2,IF(AND($A1262&gt;=CrashTest!$B$5,$A1262&lt;=CrashTest!$C$5),3,IF(AND($A1262&gt;=CrashTest!$B$6,$A1262&lt;=CrashTest!$C$6),4,IF(AND($A1262&gt;=CrashTest!$B$7,$A1262&lt;=CrashTest!$C$7),5,0)))))</f>
        <v>0</v>
      </c>
      <c r="U1262" s="8" t="str">
        <f aca="false">IF(T1262=0,"",IF(T1261=T1262,MAX(U1261,B1262),B1262))</f>
        <v/>
      </c>
      <c r="V1262" s="9" t="str">
        <f aca="false">IF(T1262=0,"",B1262/U1262-1)</f>
        <v/>
      </c>
      <c r="W1262" s="8" t="str">
        <f aca="false">IF(T1262=0,"",IF(T1261=T1262,MAX(W1261,F1262),F1262))</f>
        <v/>
      </c>
      <c r="X1262" s="9" t="str">
        <f aca="false">IF(T1262=0,"",F1262/W1262-1)</f>
        <v/>
      </c>
    </row>
    <row r="1263" customFormat="false" ht="15" hidden="false" customHeight="false" outlineLevel="0" collapsed="false">
      <c r="A1263" s="5" t="n">
        <v>45091</v>
      </c>
      <c r="B1263" s="6" t="n">
        <v>25097.5853796026</v>
      </c>
      <c r="C1263" s="7" t="n">
        <v>9758.575384</v>
      </c>
      <c r="D1263" s="0" t="n">
        <f aca="false">INT((ROW()-3)/30)</f>
        <v>42</v>
      </c>
      <c r="E1263" s="0" t="n">
        <f aca="false">2+30*D1263</f>
        <v>1262</v>
      </c>
      <c r="F1263" s="8" t="n">
        <f aca="false">INDEX($F:$F,$E1263)*(2*B1263/INDEX($B:$B,$E1263)-C1263/INDEX($C:$C,$E1263))</f>
        <v>4841.62108162726</v>
      </c>
      <c r="G1263" s="9" t="n">
        <f aca="false">B1263/B1262-1</f>
        <v>-0.0302646277832196</v>
      </c>
      <c r="H1263" s="9" t="n">
        <f aca="false">F1263/F1262-1</f>
        <v>-0.00668597605358956</v>
      </c>
      <c r="I1263" s="9" t="n">
        <f aca="false">LN(B1263/B1262)</f>
        <v>-0.0307320568523611</v>
      </c>
      <c r="J1263" s="9" t="n">
        <f aca="false">LN(F1263/F1262)</f>
        <v>-0.00670842731985975</v>
      </c>
      <c r="K1263" s="9" t="n">
        <f aca="false">F1263/F1256-1</f>
        <v>-0.0311325920986382</v>
      </c>
      <c r="L1263" s="9" t="n">
        <f aca="false">F1263/F1233-1</f>
        <v>-0.0509276462943024</v>
      </c>
      <c r="M1263" s="9" t="n">
        <f aca="false">B1263/B1256-1</f>
        <v>-0.0471531321074706</v>
      </c>
      <c r="N1263" s="9" t="n">
        <f aca="false">B1263/B1233-1</f>
        <v>-0.0783661089500219</v>
      </c>
      <c r="O1263" s="8" t="n">
        <f aca="false">MAX(O1262,F1263)</f>
        <v>5645.35730015574</v>
      </c>
      <c r="P1263" s="9" t="n">
        <f aca="false">F1263/O1263-1</f>
        <v>-0.142371186763734</v>
      </c>
      <c r="Q1263" s="8" t="n">
        <f aca="false">MAX(Q1262,B1263)</f>
        <v>67541.7555081824</v>
      </c>
      <c r="R1263" s="9" t="n">
        <f aca="false">B1263/Q1263-1</f>
        <v>-0.628413783580705</v>
      </c>
      <c r="S1263" s="9" t="n">
        <f aca="false">B1263/INDEX($B:$B,$E1263)-1</f>
        <v>-0.0302646277832196</v>
      </c>
      <c r="T1263" s="0" t="n">
        <f aca="false">IF(AND($A1263&gt;=CrashTest!$B$3,$A1263&lt;=CrashTest!$C$3),1,IF(AND($A1263&gt;=CrashTest!$B$4,$A1263&lt;=CrashTest!$C$4),2,IF(AND($A1263&gt;=CrashTest!$B$5,$A1263&lt;=CrashTest!$C$5),3,IF(AND($A1263&gt;=CrashTest!$B$6,$A1263&lt;=CrashTest!$C$6),4,IF(AND($A1263&gt;=CrashTest!$B$7,$A1263&lt;=CrashTest!$C$7),5,0)))))</f>
        <v>0</v>
      </c>
      <c r="U1263" s="8" t="str">
        <f aca="false">IF(T1263=0,"",IF(T1262=T1263,MAX(U1262,B1263),B1263))</f>
        <v/>
      </c>
      <c r="V1263" s="9" t="str">
        <f aca="false">IF(T1263=0,"",B1263/U1263-1)</f>
        <v/>
      </c>
      <c r="W1263" s="8" t="str">
        <f aca="false">IF(T1263=0,"",IF(T1262=T1263,MAX(W1262,F1263),F1263))</f>
        <v/>
      </c>
      <c r="X1263" s="9" t="str">
        <f aca="false">IF(T1263=0,"",F1263/W1263-1)</f>
        <v/>
      </c>
    </row>
    <row r="1264" customFormat="false" ht="15" hidden="false" customHeight="false" outlineLevel="0" collapsed="false">
      <c r="A1264" s="5" t="n">
        <v>45092</v>
      </c>
      <c r="B1264" s="6" t="n">
        <v>25559.1433293396</v>
      </c>
      <c r="C1264" s="7" t="n">
        <v>10070.30974</v>
      </c>
      <c r="D1264" s="0" t="n">
        <f aca="false">INT((ROW()-3)/30)</f>
        <v>42</v>
      </c>
      <c r="E1264" s="0" t="n">
        <f aca="false">2+30*D1264</f>
        <v>1262</v>
      </c>
      <c r="F1264" s="8" t="n">
        <f aca="false">INDEX($F:$F,$E1264)*(2*B1264/INDEX($B:$B,$E1264)-C1264/INDEX($C:$C,$E1264))</f>
        <v>4868.15260473894</v>
      </c>
      <c r="G1264" s="9" t="n">
        <f aca="false">B1264/B1263-1</f>
        <v>0.0183905321072091</v>
      </c>
      <c r="H1264" s="9" t="n">
        <f aca="false">F1264/F1263-1</f>
        <v>0.0054798842504129</v>
      </c>
      <c r="I1264" s="9" t="n">
        <f aca="false">LN(B1264/B1263)</f>
        <v>0.0182234713867452</v>
      </c>
      <c r="J1264" s="9" t="n">
        <f aca="false">LN(F1264/F1263)</f>
        <v>0.0054649243123153</v>
      </c>
      <c r="K1264" s="9" t="n">
        <f aca="false">F1264/F1257-1</f>
        <v>-0.0295462151507868</v>
      </c>
      <c r="L1264" s="9" t="n">
        <f aca="false">F1264/F1234-1</f>
        <v>-0.0391133472739138</v>
      </c>
      <c r="M1264" s="9" t="n">
        <f aca="false">B1264/B1257-1</f>
        <v>-0.0362929413816661</v>
      </c>
      <c r="N1264" s="9" t="n">
        <f aca="false">B1264/B1234-1</f>
        <v>-0.0542658976528848</v>
      </c>
      <c r="O1264" s="8" t="n">
        <f aca="false">MAX(O1263,F1264)</f>
        <v>5645.35730015574</v>
      </c>
      <c r="P1264" s="9" t="n">
        <f aca="false">F1264/O1264-1</f>
        <v>-0.13767148013738</v>
      </c>
      <c r="Q1264" s="8" t="n">
        <f aca="false">MAX(Q1263,B1264)</f>
        <v>67541.7555081824</v>
      </c>
      <c r="R1264" s="9" t="n">
        <f aca="false">B1264/Q1264-1</f>
        <v>-0.621580115337049</v>
      </c>
      <c r="S1264" s="9" t="n">
        <f aca="false">B1264/INDEX($B:$B,$E1264)-1</f>
        <v>-0.0124306782849707</v>
      </c>
      <c r="T1264" s="0" t="n">
        <f aca="false">IF(AND($A1264&gt;=CrashTest!$B$3,$A1264&lt;=CrashTest!$C$3),1,IF(AND($A1264&gt;=CrashTest!$B$4,$A1264&lt;=CrashTest!$C$4),2,IF(AND($A1264&gt;=CrashTest!$B$5,$A1264&lt;=CrashTest!$C$5),3,IF(AND($A1264&gt;=CrashTest!$B$6,$A1264&lt;=CrashTest!$C$6),4,IF(AND($A1264&gt;=CrashTest!$B$7,$A1264&lt;=CrashTest!$C$7),5,0)))))</f>
        <v>0</v>
      </c>
      <c r="U1264" s="8" t="str">
        <f aca="false">IF(T1264=0,"",IF(T1263=T1264,MAX(U1263,B1264),B1264))</f>
        <v/>
      </c>
      <c r="V1264" s="9" t="str">
        <f aca="false">IF(T1264=0,"",B1264/U1264-1)</f>
        <v/>
      </c>
      <c r="W1264" s="8" t="str">
        <f aca="false">IF(T1264=0,"",IF(T1263=T1264,MAX(W1263,F1264),F1264))</f>
        <v/>
      </c>
      <c r="X1264" s="9" t="str">
        <f aca="false">IF(T1264=0,"",F1264/W1264-1)</f>
        <v/>
      </c>
    </row>
    <row r="1265" customFormat="false" ht="15" hidden="false" customHeight="false" outlineLevel="0" collapsed="false">
      <c r="A1265" s="5" t="n">
        <v>45093</v>
      </c>
      <c r="B1265" s="6" t="n">
        <v>26331.8200943892</v>
      </c>
      <c r="C1265" s="7" t="n">
        <v>10584.55703</v>
      </c>
      <c r="D1265" s="0" t="n">
        <f aca="false">INT((ROW()-3)/30)</f>
        <v>42</v>
      </c>
      <c r="E1265" s="0" t="n">
        <f aca="false">2+30*D1265</f>
        <v>1262</v>
      </c>
      <c r="F1265" s="8" t="n">
        <f aca="false">INDEX($F:$F,$E1265)*(2*B1265/INDEX($B:$B,$E1265)-C1265/INDEX($C:$C,$E1265))</f>
        <v>4916.16698018207</v>
      </c>
      <c r="G1265" s="9" t="n">
        <f aca="false">B1265/B1264-1</f>
        <v>0.0302309336073341</v>
      </c>
      <c r="H1265" s="9" t="n">
        <f aca="false">F1265/F1264-1</f>
        <v>0.00986295610297794</v>
      </c>
      <c r="I1265" s="9" t="n">
        <f aca="false">LN(B1265/B1264)</f>
        <v>0.029782984496586</v>
      </c>
      <c r="J1265" s="9" t="n">
        <f aca="false">LN(F1265/F1264)</f>
        <v>0.00981463462009616</v>
      </c>
      <c r="K1265" s="9" t="n">
        <f aca="false">F1265/F1258-1</f>
        <v>-0.0158009254881201</v>
      </c>
      <c r="L1265" s="9" t="n">
        <f aca="false">F1265/F1235-1</f>
        <v>-0.0345043750920429</v>
      </c>
      <c r="M1265" s="9" t="n">
        <f aca="false">B1265/B1258-1</f>
        <v>-0.00524570945439562</v>
      </c>
      <c r="N1265" s="9" t="n">
        <f aca="false">B1265/B1235-1</f>
        <v>-0.0390212856233857</v>
      </c>
      <c r="O1265" s="8" t="n">
        <f aca="false">MAX(O1264,F1265)</f>
        <v>5645.35730015574</v>
      </c>
      <c r="P1265" s="9" t="n">
        <f aca="false">F1265/O1265-1</f>
        <v>-0.129166371799629</v>
      </c>
      <c r="Q1265" s="8" t="n">
        <f aca="false">MAX(Q1264,B1265)</f>
        <v>67541.7555081824</v>
      </c>
      <c r="R1265" s="9" t="n">
        <f aca="false">B1265/Q1265-1</f>
        <v>-0.610140128928109</v>
      </c>
      <c r="S1265" s="9" t="n">
        <f aca="false">B1265/INDEX($B:$B,$E1265)-1</f>
        <v>0.0174244643124364</v>
      </c>
      <c r="T1265" s="0" t="n">
        <f aca="false">IF(AND($A1265&gt;=CrashTest!$B$3,$A1265&lt;=CrashTest!$C$3),1,IF(AND($A1265&gt;=CrashTest!$B$4,$A1265&lt;=CrashTest!$C$4),2,IF(AND($A1265&gt;=CrashTest!$B$5,$A1265&lt;=CrashTest!$C$5),3,IF(AND($A1265&gt;=CrashTest!$B$6,$A1265&lt;=CrashTest!$C$6),4,IF(AND($A1265&gt;=CrashTest!$B$7,$A1265&lt;=CrashTest!$C$7),5,0)))))</f>
        <v>0</v>
      </c>
      <c r="U1265" s="8" t="str">
        <f aca="false">IF(T1265=0,"",IF(T1264=T1265,MAX(U1264,B1265),B1265))</f>
        <v/>
      </c>
      <c r="V1265" s="9" t="str">
        <f aca="false">IF(T1265=0,"",B1265/U1265-1)</f>
        <v/>
      </c>
      <c r="W1265" s="8" t="str">
        <f aca="false">IF(T1265=0,"",IF(T1264=T1265,MAX(W1264,F1265),F1265))</f>
        <v/>
      </c>
      <c r="X1265" s="9" t="str">
        <f aca="false">IF(T1265=0,"",F1265/W1265-1)</f>
        <v/>
      </c>
    </row>
    <row r="1266" customFormat="false" ht="15" hidden="false" customHeight="false" outlineLevel="0" collapsed="false">
      <c r="A1266" s="5" t="n">
        <v>45094</v>
      </c>
      <c r="B1266" s="6" t="n">
        <v>26514.1713495032</v>
      </c>
      <c r="C1266" s="7" t="n">
        <v>10700.20312</v>
      </c>
      <c r="D1266" s="0" t="n">
        <f aca="false">INT((ROW()-3)/30)</f>
        <v>42</v>
      </c>
      <c r="E1266" s="0" t="n">
        <f aca="false">2+30*D1266</f>
        <v>1262</v>
      </c>
      <c r="F1266" s="8" t="n">
        <f aca="false">INDEX($F:$F,$E1266)*(2*B1266/INDEX($B:$B,$E1266)-C1266/INDEX($C:$C,$E1266))</f>
        <v>4930.19962858287</v>
      </c>
      <c r="G1266" s="9" t="n">
        <f aca="false">B1266/B1265-1</f>
        <v>0.00692512915781518</v>
      </c>
      <c r="H1266" s="9" t="n">
        <f aca="false">F1266/F1265-1</f>
        <v>0.00285438807456351</v>
      </c>
      <c r="I1266" s="9" t="n">
        <f aca="false">LN(B1266/B1265)</f>
        <v>0.00690126058283942</v>
      </c>
      <c r="J1266" s="9" t="n">
        <f aca="false">LN(F1266/F1265)</f>
        <v>0.00285032204443768</v>
      </c>
      <c r="K1266" s="9" t="n">
        <f aca="false">F1266/F1259-1</f>
        <v>0.00095734786808932</v>
      </c>
      <c r="L1266" s="9" t="n">
        <f aca="false">F1266/F1236-1</f>
        <v>-0.0268311874674129</v>
      </c>
      <c r="M1266" s="9" t="n">
        <f aca="false">B1266/B1259-1</f>
        <v>0.0251692424069789</v>
      </c>
      <c r="N1266" s="9" t="n">
        <f aca="false">B1266/B1236-1</f>
        <v>-0.0122587215420076</v>
      </c>
      <c r="O1266" s="8" t="n">
        <f aca="false">MAX(O1265,F1266)</f>
        <v>5645.35730015574</v>
      </c>
      <c r="P1266" s="9" t="n">
        <f aca="false">F1266/O1266-1</f>
        <v>-0.126680674676365</v>
      </c>
      <c r="Q1266" s="8" t="n">
        <f aca="false">MAX(Q1265,B1266)</f>
        <v>67541.7555081824</v>
      </c>
      <c r="R1266" s="9" t="n">
        <f aca="false">B1266/Q1266-1</f>
        <v>-0.607440298967487</v>
      </c>
      <c r="S1266" s="9" t="n">
        <f aca="false">B1266/INDEX($B:$B,$E1266)-1</f>
        <v>0.0244702601361211</v>
      </c>
      <c r="T1266" s="0" t="n">
        <f aca="false">IF(AND($A1266&gt;=CrashTest!$B$3,$A1266&lt;=CrashTest!$C$3),1,IF(AND($A1266&gt;=CrashTest!$B$4,$A1266&lt;=CrashTest!$C$4),2,IF(AND($A1266&gt;=CrashTest!$B$5,$A1266&lt;=CrashTest!$C$5),3,IF(AND($A1266&gt;=CrashTest!$B$6,$A1266&lt;=CrashTest!$C$6),4,IF(AND($A1266&gt;=CrashTest!$B$7,$A1266&lt;=CrashTest!$C$7),5,0)))))</f>
        <v>0</v>
      </c>
      <c r="U1266" s="8" t="str">
        <f aca="false">IF(T1266=0,"",IF(T1265=T1266,MAX(U1265,B1266),B1266))</f>
        <v/>
      </c>
      <c r="V1266" s="9" t="str">
        <f aca="false">IF(T1266=0,"",B1266/U1266-1)</f>
        <v/>
      </c>
      <c r="W1266" s="8" t="str">
        <f aca="false">IF(T1266=0,"",IF(T1265=T1266,MAX(W1265,F1266),F1266))</f>
        <v/>
      </c>
      <c r="X1266" s="9" t="str">
        <f aca="false">IF(T1266=0,"",F1266/W1266-1)</f>
        <v/>
      </c>
    </row>
    <row r="1267" customFormat="false" ht="15" hidden="false" customHeight="false" outlineLevel="0" collapsed="false">
      <c r="A1267" s="5" t="n">
        <v>45095</v>
      </c>
      <c r="B1267" s="6" t="n">
        <v>26353.962682934</v>
      </c>
      <c r="C1267" s="7" t="n">
        <v>10581.14809</v>
      </c>
      <c r="D1267" s="0" t="n">
        <f aca="false">INT((ROW()-3)/30)</f>
        <v>42</v>
      </c>
      <c r="E1267" s="0" t="n">
        <f aca="false">2+30*D1267</f>
        <v>1262</v>
      </c>
      <c r="F1267" s="8" t="n">
        <f aca="false">INDEX($F:$F,$E1267)*(2*B1267/INDEX($B:$B,$E1267)-C1267/INDEX($C:$C,$E1267))</f>
        <v>4926.11834066089</v>
      </c>
      <c r="G1267" s="9" t="n">
        <f aca="false">B1267/B1266-1</f>
        <v>-0.00604237878896419</v>
      </c>
      <c r="H1267" s="9" t="n">
        <f aca="false">F1267/F1266-1</f>
        <v>-0.000827813928328758</v>
      </c>
      <c r="I1267" s="9" t="n">
        <f aca="false">LN(B1267/B1266)</f>
        <v>-0.00606070783098671</v>
      </c>
      <c r="J1267" s="9" t="n">
        <f aca="false">LN(F1267/F1266)</f>
        <v>-0.000828156755489849</v>
      </c>
      <c r="K1267" s="9" t="n">
        <f aca="false">F1267/F1260-1</f>
        <v>0.00542103831136709</v>
      </c>
      <c r="L1267" s="9" t="n">
        <f aca="false">F1267/F1237-1</f>
        <v>-0.0268500403988011</v>
      </c>
      <c r="M1267" s="9" t="n">
        <f aca="false">B1267/B1260-1</f>
        <v>0.017259331348888</v>
      </c>
      <c r="N1267" s="9" t="n">
        <f aca="false">B1267/B1237-1</f>
        <v>-0.0199163568025329</v>
      </c>
      <c r="O1267" s="8" t="n">
        <f aca="false">MAX(O1266,F1267)</f>
        <v>5645.35730015574</v>
      </c>
      <c r="P1267" s="9" t="n">
        <f aca="false">F1267/O1267-1</f>
        <v>-0.127403620577747</v>
      </c>
      <c r="Q1267" s="8" t="n">
        <f aca="false">MAX(Q1266,B1267)</f>
        <v>67541.7555081824</v>
      </c>
      <c r="R1267" s="9" t="n">
        <f aca="false">B1267/Q1267-1</f>
        <v>-0.609812293378408</v>
      </c>
      <c r="S1267" s="9" t="n">
        <f aca="false">B1267/INDEX($B:$B,$E1267)-1</f>
        <v>0.0182800227663498</v>
      </c>
      <c r="T1267" s="0" t="n">
        <f aca="false">IF(AND($A1267&gt;=CrashTest!$B$3,$A1267&lt;=CrashTest!$C$3),1,IF(AND($A1267&gt;=CrashTest!$B$4,$A1267&lt;=CrashTest!$C$4),2,IF(AND($A1267&gt;=CrashTest!$B$5,$A1267&lt;=CrashTest!$C$5),3,IF(AND($A1267&gt;=CrashTest!$B$6,$A1267&lt;=CrashTest!$C$6),4,IF(AND($A1267&gt;=CrashTest!$B$7,$A1267&lt;=CrashTest!$C$7),5,0)))))</f>
        <v>0</v>
      </c>
      <c r="U1267" s="8" t="str">
        <f aca="false">IF(T1267=0,"",IF(T1266=T1267,MAX(U1266,B1267),B1267))</f>
        <v/>
      </c>
      <c r="V1267" s="9" t="str">
        <f aca="false">IF(T1267=0,"",B1267/U1267-1)</f>
        <v/>
      </c>
      <c r="W1267" s="8" t="str">
        <f aca="false">IF(T1267=0,"",IF(T1266=T1267,MAX(W1266,F1267),F1267))</f>
        <v/>
      </c>
      <c r="X1267" s="9" t="str">
        <f aca="false">IF(T1267=0,"",F1267/W1267-1)</f>
        <v/>
      </c>
    </row>
    <row r="1268" customFormat="false" ht="15" hidden="false" customHeight="false" outlineLevel="0" collapsed="false">
      <c r="A1268" s="5" t="n">
        <v>45096</v>
      </c>
      <c r="B1268" s="6" t="n">
        <v>26778.0634415547</v>
      </c>
      <c r="C1268" s="7" t="n">
        <v>10911.00219</v>
      </c>
      <c r="D1268" s="0" t="n">
        <f aca="false">INT((ROW()-3)/30)</f>
        <v>42</v>
      </c>
      <c r="E1268" s="0" t="n">
        <f aca="false">2+30*D1268</f>
        <v>1262</v>
      </c>
      <c r="F1268" s="8" t="n">
        <f aca="false">INDEX($F:$F,$E1268)*(2*B1268/INDEX($B:$B,$E1268)-C1268/INDEX($C:$C,$E1268))</f>
        <v>4929.97790452832</v>
      </c>
      <c r="G1268" s="9" t="n">
        <f aca="false">B1268/B1267-1</f>
        <v>0.0160924853587705</v>
      </c>
      <c r="H1268" s="9" t="n">
        <f aca="false">F1268/F1267-1</f>
        <v>0.000783489879969013</v>
      </c>
      <c r="I1268" s="9" t="n">
        <f aca="false">LN(B1268/B1267)</f>
        <v>0.0159643739098392</v>
      </c>
      <c r="J1268" s="9" t="n">
        <f aca="false">LN(F1268/F1267)</f>
        <v>0.000783183111995617</v>
      </c>
      <c r="K1268" s="9" t="n">
        <f aca="false">F1268/F1261-1</f>
        <v>0.00903545965504016</v>
      </c>
      <c r="L1268" s="9" t="n">
        <f aca="false">F1268/F1238-1</f>
        <v>-0.0281943342418074</v>
      </c>
      <c r="M1268" s="9" t="n">
        <f aca="false">B1268/B1261-1</f>
        <v>0.0336326031263534</v>
      </c>
      <c r="N1268" s="9" t="n">
        <f aca="false">B1268/B1238-1</f>
        <v>-0.0119108717096792</v>
      </c>
      <c r="O1268" s="8" t="n">
        <f aca="false">MAX(O1267,F1268)</f>
        <v>5645.35730015574</v>
      </c>
      <c r="P1268" s="9" t="n">
        <f aca="false">F1268/O1268-1</f>
        <v>-0.126719950145172</v>
      </c>
      <c r="Q1268" s="8" t="n">
        <f aca="false">MAX(Q1267,B1268)</f>
        <v>67541.7555081824</v>
      </c>
      <c r="R1268" s="9" t="n">
        <f aca="false">B1268/Q1268-1</f>
        <v>-0.603533203422427</v>
      </c>
      <c r="S1268" s="9" t="n">
        <f aca="false">B1268/INDEX($B:$B,$E1268)-1</f>
        <v>0.0346666791238457</v>
      </c>
      <c r="T1268" s="0" t="n">
        <f aca="false">IF(AND($A1268&gt;=CrashTest!$B$3,$A1268&lt;=CrashTest!$C$3),1,IF(AND($A1268&gt;=CrashTest!$B$4,$A1268&lt;=CrashTest!$C$4),2,IF(AND($A1268&gt;=CrashTest!$B$5,$A1268&lt;=CrashTest!$C$5),3,IF(AND($A1268&gt;=CrashTest!$B$6,$A1268&lt;=CrashTest!$C$6),4,IF(AND($A1268&gt;=CrashTest!$B$7,$A1268&lt;=CrashTest!$C$7),5,0)))))</f>
        <v>0</v>
      </c>
      <c r="U1268" s="8" t="str">
        <f aca="false">IF(T1268=0,"",IF(T1267=T1268,MAX(U1267,B1268),B1268))</f>
        <v/>
      </c>
      <c r="V1268" s="9" t="str">
        <f aca="false">IF(T1268=0,"",B1268/U1268-1)</f>
        <v/>
      </c>
      <c r="W1268" s="8" t="str">
        <f aca="false">IF(T1268=0,"",IF(T1267=T1268,MAX(W1267,F1268),F1268))</f>
        <v/>
      </c>
      <c r="X1268" s="9" t="str">
        <f aca="false">IF(T1268=0,"",F1268/W1268-1)</f>
        <v/>
      </c>
    </row>
    <row r="1269" customFormat="false" ht="15" hidden="false" customHeight="false" outlineLevel="0" collapsed="false">
      <c r="A1269" s="5" t="n">
        <v>45097</v>
      </c>
      <c r="B1269" s="6" t="n">
        <v>28305.4204573349</v>
      </c>
      <c r="C1269" s="7" t="n">
        <v>11930.5653</v>
      </c>
      <c r="D1269" s="0" t="n">
        <f aca="false">INT((ROW()-3)/30)</f>
        <v>42</v>
      </c>
      <c r="E1269" s="0" t="n">
        <f aca="false">2+30*D1269</f>
        <v>1262</v>
      </c>
      <c r="F1269" s="8" t="n">
        <f aca="false">INDEX($F:$F,$E1269)*(2*B1269/INDEX($B:$B,$E1269)-C1269/INDEX($C:$C,$E1269))</f>
        <v>5023.44888238273</v>
      </c>
      <c r="G1269" s="9" t="n">
        <f aca="false">B1269/B1268-1</f>
        <v>0.0570376203310514</v>
      </c>
      <c r="H1269" s="9" t="n">
        <f aca="false">F1269/F1268-1</f>
        <v>0.018959715370843</v>
      </c>
      <c r="I1269" s="9" t="n">
        <f aca="false">LN(B1269/B1268)</f>
        <v>0.0554702978640545</v>
      </c>
      <c r="J1269" s="9" t="n">
        <f aca="false">LN(F1269/F1268)</f>
        <v>0.0187822199663247</v>
      </c>
      <c r="K1269" s="9" t="n">
        <f aca="false">F1269/F1262-1</f>
        <v>0.0306180800442981</v>
      </c>
      <c r="L1269" s="9" t="n">
        <f aca="false">F1269/F1239-1</f>
        <v>-0.00763325043605301</v>
      </c>
      <c r="M1269" s="9" t="n">
        <f aca="false">B1269/B1262-1</f>
        <v>0.0936816043369013</v>
      </c>
      <c r="N1269" s="9" t="n">
        <f aca="false">B1269/B1239-1</f>
        <v>0.0570757401172848</v>
      </c>
      <c r="O1269" s="8" t="n">
        <f aca="false">MAX(O1268,F1269)</f>
        <v>5645.35730015574</v>
      </c>
      <c r="P1269" s="9" t="n">
        <f aca="false">F1269/O1269-1</f>
        <v>-0.110162808960889</v>
      </c>
      <c r="Q1269" s="8" t="n">
        <f aca="false">MAX(Q1268,B1269)</f>
        <v>67541.7555081824</v>
      </c>
      <c r="R1269" s="9" t="n">
        <f aca="false">B1269/Q1269-1</f>
        <v>-0.580919680805368</v>
      </c>
      <c r="S1269" s="9" t="n">
        <f aca="false">B1269/INDEX($B:$B,$E1269)-1</f>
        <v>0.0936816043369013</v>
      </c>
      <c r="T1269" s="0" t="n">
        <f aca="false">IF(AND($A1269&gt;=CrashTest!$B$3,$A1269&lt;=CrashTest!$C$3),1,IF(AND($A1269&gt;=CrashTest!$B$4,$A1269&lt;=CrashTest!$C$4),2,IF(AND($A1269&gt;=CrashTest!$B$5,$A1269&lt;=CrashTest!$C$5),3,IF(AND($A1269&gt;=CrashTest!$B$6,$A1269&lt;=CrashTest!$C$6),4,IF(AND($A1269&gt;=CrashTest!$B$7,$A1269&lt;=CrashTest!$C$7),5,0)))))</f>
        <v>0</v>
      </c>
      <c r="U1269" s="8" t="str">
        <f aca="false">IF(T1269=0,"",IF(T1268=T1269,MAX(U1268,B1269),B1269))</f>
        <v/>
      </c>
      <c r="V1269" s="9" t="str">
        <f aca="false">IF(T1269=0,"",B1269/U1269-1)</f>
        <v/>
      </c>
      <c r="W1269" s="8" t="str">
        <f aca="false">IF(T1269=0,"",IF(T1268=T1269,MAX(W1268,F1269),F1269))</f>
        <v/>
      </c>
      <c r="X1269" s="9" t="str">
        <f aca="false">IF(T1269=0,"",F1269/W1269-1)</f>
        <v/>
      </c>
    </row>
    <row r="1270" customFormat="false" ht="15" hidden="false" customHeight="false" outlineLevel="0" collapsed="false">
      <c r="A1270" s="5" t="n">
        <v>45098</v>
      </c>
      <c r="B1270" s="6" t="n">
        <v>30099.5153509643</v>
      </c>
      <c r="C1270" s="7" t="n">
        <v>13136.82293</v>
      </c>
      <c r="D1270" s="0" t="n">
        <f aca="false">INT((ROW()-3)/30)</f>
        <v>42</v>
      </c>
      <c r="E1270" s="0" t="n">
        <f aca="false">2+30*D1270</f>
        <v>1262</v>
      </c>
      <c r="F1270" s="8" t="n">
        <f aca="false">INDEX($F:$F,$E1270)*(2*B1270/INDEX($B:$B,$E1270)-C1270/INDEX($C:$C,$E1270))</f>
        <v>5129.16151852229</v>
      </c>
      <c r="G1270" s="9" t="n">
        <f aca="false">B1270/B1269-1</f>
        <v>0.0633834390954784</v>
      </c>
      <c r="H1270" s="9" t="n">
        <f aca="false">F1270/F1269-1</f>
        <v>0.0210438363392726</v>
      </c>
      <c r="I1270" s="9" t="n">
        <f aca="false">LN(B1270/B1269)</f>
        <v>0.0614557484248709</v>
      </c>
      <c r="J1270" s="9" t="n">
        <f aca="false">LN(F1270/F1269)</f>
        <v>0.0208254729712154</v>
      </c>
      <c r="K1270" s="9" t="n">
        <f aca="false">F1270/F1263-1</f>
        <v>0.0593892896712167</v>
      </c>
      <c r="L1270" s="9" t="n">
        <f aca="false">F1270/F1240-1</f>
        <v>0.0133136120436137</v>
      </c>
      <c r="M1270" s="9" t="n">
        <f aca="false">B1270/B1263-1</f>
        <v>0.199299251131421</v>
      </c>
      <c r="N1270" s="9" t="n">
        <f aca="false">B1270/B1240-1</f>
        <v>0.120660114419088</v>
      </c>
      <c r="O1270" s="8" t="n">
        <f aca="false">MAX(O1269,F1270)</f>
        <v>5645.35730015574</v>
      </c>
      <c r="P1270" s="9" t="n">
        <f aca="false">F1270/O1270-1</f>
        <v>-0.0914372207440636</v>
      </c>
      <c r="Q1270" s="8" t="n">
        <f aca="false">MAX(Q1269,B1270)</f>
        <v>67541.7555081824</v>
      </c>
      <c r="R1270" s="9" t="n">
        <f aca="false">B1270/Q1270-1</f>
        <v>-0.554356928917581</v>
      </c>
      <c r="S1270" s="9" t="n">
        <f aca="false">B1270/INDEX($B:$B,$E1270)-1</f>
        <v>0.163002905695234</v>
      </c>
      <c r="T1270" s="0" t="n">
        <f aca="false">IF(AND($A1270&gt;=CrashTest!$B$3,$A1270&lt;=CrashTest!$C$3),1,IF(AND($A1270&gt;=CrashTest!$B$4,$A1270&lt;=CrashTest!$C$4),2,IF(AND($A1270&gt;=CrashTest!$B$5,$A1270&lt;=CrashTest!$C$5),3,IF(AND($A1270&gt;=CrashTest!$B$6,$A1270&lt;=CrashTest!$C$6),4,IF(AND($A1270&gt;=CrashTest!$B$7,$A1270&lt;=CrashTest!$C$7),5,0)))))</f>
        <v>0</v>
      </c>
      <c r="U1270" s="8" t="str">
        <f aca="false">IF(T1270=0,"",IF(T1269=T1270,MAX(U1269,B1270),B1270))</f>
        <v/>
      </c>
      <c r="V1270" s="9" t="str">
        <f aca="false">IF(T1270=0,"",B1270/U1270-1)</f>
        <v/>
      </c>
      <c r="W1270" s="8" t="str">
        <f aca="false">IF(T1270=0,"",IF(T1269=T1270,MAX(W1269,F1270),F1270))</f>
        <v/>
      </c>
      <c r="X1270" s="9" t="str">
        <f aca="false">IF(T1270=0,"",F1270/W1270-1)</f>
        <v/>
      </c>
    </row>
    <row r="1271" customFormat="false" ht="15" hidden="false" customHeight="false" outlineLevel="0" collapsed="false">
      <c r="A1271" s="5" t="n">
        <v>45099</v>
      </c>
      <c r="B1271" s="6" t="n">
        <v>29952.5112866745</v>
      </c>
      <c r="C1271" s="7" t="n">
        <v>13044.08285</v>
      </c>
      <c r="D1271" s="0" t="n">
        <f aca="false">INT((ROW()-3)/30)</f>
        <v>42</v>
      </c>
      <c r="E1271" s="0" t="n">
        <f aca="false">2+30*D1271</f>
        <v>1262</v>
      </c>
      <c r="F1271" s="8" t="n">
        <f aca="false">INDEX($F:$F,$E1271)*(2*B1271/INDEX($B:$B,$E1271)-C1271/INDEX($C:$C,$E1271))</f>
        <v>5117.61786706728</v>
      </c>
      <c r="G1271" s="9" t="n">
        <f aca="false">B1271/B1270-1</f>
        <v>-0.00488393459415248</v>
      </c>
      <c r="H1271" s="9" t="n">
        <f aca="false">F1271/F1270-1</f>
        <v>-0.0022505923070133</v>
      </c>
      <c r="I1271" s="9" t="n">
        <f aca="false">LN(B1271/B1270)</f>
        <v>-0.00489589997737594</v>
      </c>
      <c r="J1271" s="9" t="n">
        <f aca="false">LN(F1271/F1270)</f>
        <v>-0.00225312869617938</v>
      </c>
      <c r="K1271" s="9" t="n">
        <f aca="false">F1271/F1264-1</f>
        <v>0.0512443389891879</v>
      </c>
      <c r="L1271" s="9" t="n">
        <f aca="false">F1271/F1241-1</f>
        <v>0.00544828788393326</v>
      </c>
      <c r="M1271" s="9" t="n">
        <f aca="false">B1271/B1264-1</f>
        <v>0.171890266458646</v>
      </c>
      <c r="N1271" s="9" t="n">
        <f aca="false">B1271/B1241-1</f>
        <v>0.100109076959201</v>
      </c>
      <c r="O1271" s="8" t="n">
        <f aca="false">MAX(O1270,F1271)</f>
        <v>5645.35730015574</v>
      </c>
      <c r="P1271" s="9" t="n">
        <f aca="false">F1271/O1271-1</f>
        <v>-0.0934820251454956</v>
      </c>
      <c r="Q1271" s="8" t="n">
        <f aca="false">MAX(Q1270,B1271)</f>
        <v>67541.7555081824</v>
      </c>
      <c r="R1271" s="9" t="n">
        <f aca="false">B1271/Q1271-1</f>
        <v>-0.556533420529085</v>
      </c>
      <c r="S1271" s="9" t="n">
        <f aca="false">B1271/INDEX($B:$B,$E1271)-1</f>
        <v>0.15732287557101</v>
      </c>
      <c r="T1271" s="0" t="n">
        <f aca="false">IF(AND($A1271&gt;=CrashTest!$B$3,$A1271&lt;=CrashTest!$C$3),1,IF(AND($A1271&gt;=CrashTest!$B$4,$A1271&lt;=CrashTest!$C$4),2,IF(AND($A1271&gt;=CrashTest!$B$5,$A1271&lt;=CrashTest!$C$5),3,IF(AND($A1271&gt;=CrashTest!$B$6,$A1271&lt;=CrashTest!$C$6),4,IF(AND($A1271&gt;=CrashTest!$B$7,$A1271&lt;=CrashTest!$C$7),5,0)))))</f>
        <v>0</v>
      </c>
      <c r="U1271" s="8" t="str">
        <f aca="false">IF(T1271=0,"",IF(T1270=T1271,MAX(U1270,B1271),B1271))</f>
        <v/>
      </c>
      <c r="V1271" s="9" t="str">
        <f aca="false">IF(T1271=0,"",B1271/U1271-1)</f>
        <v/>
      </c>
      <c r="W1271" s="8" t="str">
        <f aca="false">IF(T1271=0,"",IF(T1270=T1271,MAX(W1270,F1271),F1271))</f>
        <v/>
      </c>
      <c r="X1271" s="9" t="str">
        <f aca="false">IF(T1271=0,"",F1271/W1271-1)</f>
        <v/>
      </c>
    </row>
    <row r="1272" customFormat="false" ht="15" hidden="false" customHeight="false" outlineLevel="0" collapsed="false">
      <c r="A1272" s="5" t="n">
        <v>45100</v>
      </c>
      <c r="B1272" s="6" t="n">
        <v>30638.3537644652</v>
      </c>
      <c r="C1272" s="7" t="n">
        <v>13668.503</v>
      </c>
      <c r="D1272" s="0" t="n">
        <f aca="false">INT((ROW()-3)/30)</f>
        <v>42</v>
      </c>
      <c r="E1272" s="0" t="n">
        <f aca="false">2+30*D1272</f>
        <v>1262</v>
      </c>
      <c r="F1272" s="8" t="n">
        <f aca="false">INDEX($F:$F,$E1272)*(2*B1272/INDEX($B:$B,$E1272)-C1272/INDEX($C:$C,$E1272))</f>
        <v>5080.85863094406</v>
      </c>
      <c r="G1272" s="9" t="n">
        <f aca="false">B1272/B1271-1</f>
        <v>0.0228976619431514</v>
      </c>
      <c r="H1272" s="9" t="n">
        <f aca="false">F1272/F1271-1</f>
        <v>-0.00718288021459468</v>
      </c>
      <c r="I1272" s="9" t="n">
        <f aca="false">LN(B1272/B1271)</f>
        <v>0.0226394447642143</v>
      </c>
      <c r="J1272" s="9" t="n">
        <f aca="false">LN(F1272/F1271)</f>
        <v>-0.00720880129862847</v>
      </c>
      <c r="K1272" s="9" t="n">
        <f aca="false">F1272/F1265-1</f>
        <v>0.0335000115793236</v>
      </c>
      <c r="L1272" s="9" t="n">
        <f aca="false">F1272/F1242-1</f>
        <v>0.0107907862595884</v>
      </c>
      <c r="M1272" s="9" t="n">
        <f aca="false">B1272/B1265-1</f>
        <v>0.163548651579677</v>
      </c>
      <c r="N1272" s="9" t="n">
        <f aca="false">B1272/B1242-1</f>
        <v>0.163124136186026</v>
      </c>
      <c r="O1272" s="8" t="n">
        <f aca="false">MAX(O1271,F1272)</f>
        <v>5645.35730015574</v>
      </c>
      <c r="P1272" s="9" t="n">
        <f aca="false">F1272/O1272-1</f>
        <v>-0.0999934351712525</v>
      </c>
      <c r="Q1272" s="8" t="n">
        <f aca="false">MAX(Q1271,B1272)</f>
        <v>67541.7555081824</v>
      </c>
      <c r="R1272" s="9" t="n">
        <f aca="false">B1272/Q1272-1</f>
        <v>-0.546379072709274</v>
      </c>
      <c r="S1272" s="9" t="n">
        <f aca="false">B1272/INDEX($B:$B,$E1272)-1</f>
        <v>0.183822863534911</v>
      </c>
      <c r="T1272" s="0" t="n">
        <f aca="false">IF(AND($A1272&gt;=CrashTest!$B$3,$A1272&lt;=CrashTest!$C$3),1,IF(AND($A1272&gt;=CrashTest!$B$4,$A1272&lt;=CrashTest!$C$4),2,IF(AND($A1272&gt;=CrashTest!$B$5,$A1272&lt;=CrashTest!$C$5),3,IF(AND($A1272&gt;=CrashTest!$B$6,$A1272&lt;=CrashTest!$C$6),4,IF(AND($A1272&gt;=CrashTest!$B$7,$A1272&lt;=CrashTest!$C$7),5,0)))))</f>
        <v>0</v>
      </c>
      <c r="U1272" s="8" t="str">
        <f aca="false">IF(T1272=0,"",IF(T1271=T1272,MAX(U1271,B1272),B1272))</f>
        <v/>
      </c>
      <c r="V1272" s="9" t="str">
        <f aca="false">IF(T1272=0,"",B1272/U1272-1)</f>
        <v/>
      </c>
      <c r="W1272" s="8" t="str">
        <f aca="false">IF(T1272=0,"",IF(T1271=T1272,MAX(W1271,F1272),F1272))</f>
        <v/>
      </c>
      <c r="X1272" s="9" t="str">
        <f aca="false">IF(T1272=0,"",F1272/W1272-1)</f>
        <v/>
      </c>
    </row>
    <row r="1273" customFormat="false" ht="15" hidden="false" customHeight="false" outlineLevel="0" collapsed="false">
      <c r="A1273" s="5" t="n">
        <v>45101</v>
      </c>
      <c r="B1273" s="6" t="n">
        <v>30549.0162872589</v>
      </c>
      <c r="C1273" s="7" t="n">
        <v>13519.77836</v>
      </c>
      <c r="D1273" s="0" t="n">
        <f aca="false">INT((ROW()-3)/30)</f>
        <v>42</v>
      </c>
      <c r="E1273" s="0" t="n">
        <f aca="false">2+30*D1273</f>
        <v>1262</v>
      </c>
      <c r="F1273" s="8" t="n">
        <f aca="false">INDEX($F:$F,$E1273)*(2*B1273/INDEX($B:$B,$E1273)-C1273/INDEX($C:$C,$E1273))</f>
        <v>5117.49349875189</v>
      </c>
      <c r="G1273" s="9" t="n">
        <f aca="false">B1273/B1272-1</f>
        <v>-0.00291587067285304</v>
      </c>
      <c r="H1273" s="9" t="n">
        <f aca="false">F1273/F1272-1</f>
        <v>0.0072103694412422</v>
      </c>
      <c r="I1273" s="9" t="n">
        <f aca="false">LN(B1273/B1272)</f>
        <v>-0.00292013010572879</v>
      </c>
      <c r="J1273" s="9" t="n">
        <f aca="false">LN(F1273/F1272)</f>
        <v>0.00718449900997836</v>
      </c>
      <c r="K1273" s="9" t="n">
        <f aca="false">F1273/F1266-1</f>
        <v>0.03798910475819</v>
      </c>
      <c r="L1273" s="9" t="n">
        <f aca="false">F1273/F1243-1</f>
        <v>0.0170308467318003</v>
      </c>
      <c r="M1273" s="9" t="n">
        <f aca="false">B1273/B1266-1</f>
        <v>0.152176920205025</v>
      </c>
      <c r="N1273" s="9" t="n">
        <f aca="false">B1273/B1243-1</f>
        <v>0.153453107112734</v>
      </c>
      <c r="O1273" s="8" t="n">
        <f aca="false">MAX(O1272,F1273)</f>
        <v>5645.35730015574</v>
      </c>
      <c r="P1273" s="9" t="n">
        <f aca="false">F1273/O1273-1</f>
        <v>-0.093504055339294</v>
      </c>
      <c r="Q1273" s="8" t="n">
        <f aca="false">MAX(Q1272,B1273)</f>
        <v>67541.7555081824</v>
      </c>
      <c r="R1273" s="9" t="n">
        <f aca="false">B1273/Q1273-1</f>
        <v>-0.547701772667753</v>
      </c>
      <c r="S1273" s="9" t="n">
        <f aca="false">B1273/INDEX($B:$B,$E1273)-1</f>
        <v>0.180370989165276</v>
      </c>
      <c r="T1273" s="0" t="n">
        <f aca="false">IF(AND($A1273&gt;=CrashTest!$B$3,$A1273&lt;=CrashTest!$C$3),1,IF(AND($A1273&gt;=CrashTest!$B$4,$A1273&lt;=CrashTest!$C$4),2,IF(AND($A1273&gt;=CrashTest!$B$5,$A1273&lt;=CrashTest!$C$5),3,IF(AND($A1273&gt;=CrashTest!$B$6,$A1273&lt;=CrashTest!$C$6),4,IF(AND($A1273&gt;=CrashTest!$B$7,$A1273&lt;=CrashTest!$C$7),5,0)))))</f>
        <v>0</v>
      </c>
      <c r="U1273" s="8" t="str">
        <f aca="false">IF(T1273=0,"",IF(T1272=T1273,MAX(U1272,B1273),B1273))</f>
        <v/>
      </c>
      <c r="V1273" s="9" t="str">
        <f aca="false">IF(T1273=0,"",B1273/U1273-1)</f>
        <v/>
      </c>
      <c r="W1273" s="8" t="str">
        <f aca="false">IF(T1273=0,"",IF(T1272=T1273,MAX(W1272,F1273),F1273))</f>
        <v/>
      </c>
      <c r="X1273" s="9" t="str">
        <f aca="false">IF(T1273=0,"",F1273/W1273-1)</f>
        <v/>
      </c>
    </row>
    <row r="1274" customFormat="false" ht="15" hidden="false" customHeight="false" outlineLevel="0" collapsed="false">
      <c r="A1274" s="5" t="n">
        <v>45102</v>
      </c>
      <c r="B1274" s="6" t="n">
        <v>30467.4403705435</v>
      </c>
      <c r="C1274" s="7" t="n">
        <v>13445.29925</v>
      </c>
      <c r="D1274" s="0" t="n">
        <f aca="false">INT((ROW()-3)/30)</f>
        <v>42</v>
      </c>
      <c r="E1274" s="0" t="n">
        <f aca="false">2+30*D1274</f>
        <v>1262</v>
      </c>
      <c r="F1274" s="8" t="n">
        <f aca="false">INDEX($F:$F,$E1274)*(2*B1274/INDEX($B:$B,$E1274)-C1274/INDEX($C:$C,$E1274))</f>
        <v>5121.96447554566</v>
      </c>
      <c r="G1274" s="9" t="n">
        <f aca="false">B1274/B1273-1</f>
        <v>-0.0026703287578338</v>
      </c>
      <c r="H1274" s="9" t="n">
        <f aca="false">F1274/F1273-1</f>
        <v>0.000873665358803955</v>
      </c>
      <c r="I1274" s="9" t="n">
        <f aca="false">LN(B1274/B1273)</f>
        <v>-0.002673900445475</v>
      </c>
      <c r="J1274" s="9" t="n">
        <f aca="false">LN(F1274/F1273)</f>
        <v>0.000873283935365831</v>
      </c>
      <c r="K1274" s="9" t="n">
        <f aca="false">F1274/F1267-1</f>
        <v>0.0397566849477058</v>
      </c>
      <c r="L1274" s="9" t="n">
        <f aca="false">F1274/F1244-1</f>
        <v>0.0142016533420373</v>
      </c>
      <c r="M1274" s="9" t="n">
        <f aca="false">B1274/B1267-1</f>
        <v>0.156085736976218</v>
      </c>
      <c r="N1274" s="9" t="n">
        <f aca="false">B1274/B1244-1</f>
        <v>0.1402321385224</v>
      </c>
      <c r="O1274" s="8" t="n">
        <f aca="false">MAX(O1273,F1274)</f>
        <v>5645.35730015574</v>
      </c>
      <c r="P1274" s="9" t="n">
        <f aca="false">F1274/O1274-1</f>
        <v>-0.0927120812345477</v>
      </c>
      <c r="Q1274" s="8" t="n">
        <f aca="false">MAX(Q1273,B1274)</f>
        <v>67541.7555081824</v>
      </c>
      <c r="R1274" s="9" t="n">
        <f aca="false">B1274/Q1274-1</f>
        <v>-0.548909557631316</v>
      </c>
      <c r="S1274" s="9" t="n">
        <f aca="false">B1274/INDEX($B:$B,$E1274)-1</f>
        <v>0.177219010567996</v>
      </c>
      <c r="T1274" s="0" t="n">
        <f aca="false">IF(AND($A1274&gt;=CrashTest!$B$3,$A1274&lt;=CrashTest!$C$3),1,IF(AND($A1274&gt;=CrashTest!$B$4,$A1274&lt;=CrashTest!$C$4),2,IF(AND($A1274&gt;=CrashTest!$B$5,$A1274&lt;=CrashTest!$C$5),3,IF(AND($A1274&gt;=CrashTest!$B$6,$A1274&lt;=CrashTest!$C$6),4,IF(AND($A1274&gt;=CrashTest!$B$7,$A1274&lt;=CrashTest!$C$7),5,0)))))</f>
        <v>0</v>
      </c>
      <c r="U1274" s="8" t="str">
        <f aca="false">IF(T1274=0,"",IF(T1273=T1274,MAX(U1273,B1274),B1274))</f>
        <v/>
      </c>
      <c r="V1274" s="9" t="str">
        <f aca="false">IF(T1274=0,"",B1274/U1274-1)</f>
        <v/>
      </c>
      <c r="W1274" s="8" t="str">
        <f aca="false">IF(T1274=0,"",IF(T1273=T1274,MAX(W1273,F1274),F1274))</f>
        <v/>
      </c>
      <c r="X1274" s="9" t="str">
        <f aca="false">IF(T1274=0,"",F1274/W1274-1)</f>
        <v/>
      </c>
    </row>
    <row r="1275" customFormat="false" ht="15" hidden="false" customHeight="false" outlineLevel="0" collapsed="false">
      <c r="A1275" s="5" t="n">
        <v>45103</v>
      </c>
      <c r="B1275" s="6" t="n">
        <v>30255.8861241964</v>
      </c>
      <c r="C1275" s="7" t="n">
        <v>13280.05995</v>
      </c>
      <c r="D1275" s="0" t="n">
        <f aca="false">INT((ROW()-3)/30)</f>
        <v>42</v>
      </c>
      <c r="E1275" s="0" t="n">
        <f aca="false">2+30*D1275</f>
        <v>1262</v>
      </c>
      <c r="F1275" s="8" t="n">
        <f aca="false">INDEX($F:$F,$E1275)*(2*B1275/INDEX($B:$B,$E1275)-C1275/INDEX($C:$C,$E1275))</f>
        <v>5120.36913463524</v>
      </c>
      <c r="G1275" s="9" t="n">
        <f aca="false">B1275/B1274-1</f>
        <v>-0.00694361730996063</v>
      </c>
      <c r="H1275" s="9" t="n">
        <f aca="false">F1275/F1274-1</f>
        <v>-0.000311470514494094</v>
      </c>
      <c r="I1275" s="9" t="n">
        <f aca="false">LN(B1275/B1274)</f>
        <v>-0.00696783639779917</v>
      </c>
      <c r="J1275" s="9" t="n">
        <f aca="false">LN(F1275/F1274)</f>
        <v>-0.000311519031509469</v>
      </c>
      <c r="K1275" s="9" t="n">
        <f aca="false">F1275/F1268-1</f>
        <v>0.0386190838567519</v>
      </c>
      <c r="L1275" s="9" t="n">
        <f aca="false">F1275/F1245-1</f>
        <v>0.0127323472060095</v>
      </c>
      <c r="M1275" s="9" t="n">
        <f aca="false">B1275/B1268-1</f>
        <v>0.129875810109731</v>
      </c>
      <c r="N1275" s="9" t="n">
        <f aca="false">B1275/B1245-1</f>
        <v>0.126658125853199</v>
      </c>
      <c r="O1275" s="8" t="n">
        <f aca="false">MAX(O1274,F1275)</f>
        <v>5645.35730015574</v>
      </c>
      <c r="P1275" s="9" t="n">
        <f aca="false">F1275/O1275-1</f>
        <v>-0.0929946746693998</v>
      </c>
      <c r="Q1275" s="8" t="n">
        <f aca="false">MAX(Q1274,B1275)</f>
        <v>67541.7555081824</v>
      </c>
      <c r="R1275" s="9" t="n">
        <f aca="false">B1275/Q1275-1</f>
        <v>-0.552041757035305</v>
      </c>
      <c r="S1275" s="9" t="n">
        <f aca="false">B1275/INDEX($B:$B,$E1275)-1</f>
        <v>0.169044852268601</v>
      </c>
      <c r="T1275" s="0" t="n">
        <f aca="false">IF(AND($A1275&gt;=CrashTest!$B$3,$A1275&lt;=CrashTest!$C$3),1,IF(AND($A1275&gt;=CrashTest!$B$4,$A1275&lt;=CrashTest!$C$4),2,IF(AND($A1275&gt;=CrashTest!$B$5,$A1275&lt;=CrashTest!$C$5),3,IF(AND($A1275&gt;=CrashTest!$B$6,$A1275&lt;=CrashTest!$C$6),4,IF(AND($A1275&gt;=CrashTest!$B$7,$A1275&lt;=CrashTest!$C$7),5,0)))))</f>
        <v>0</v>
      </c>
      <c r="U1275" s="8" t="str">
        <f aca="false">IF(T1275=0,"",IF(T1274=T1275,MAX(U1274,B1275),B1275))</f>
        <v/>
      </c>
      <c r="V1275" s="9" t="str">
        <f aca="false">IF(T1275=0,"",B1275/U1275-1)</f>
        <v/>
      </c>
      <c r="W1275" s="8" t="str">
        <f aca="false">IF(T1275=0,"",IF(T1274=T1275,MAX(W1274,F1275),F1275))</f>
        <v/>
      </c>
      <c r="X1275" s="9" t="str">
        <f aca="false">IF(T1275=0,"",F1275/W1275-1)</f>
        <v/>
      </c>
    </row>
    <row r="1276" customFormat="false" ht="15" hidden="false" customHeight="false" outlineLevel="0" collapsed="false">
      <c r="A1276" s="5" t="n">
        <v>45104</v>
      </c>
      <c r="B1276" s="6" t="n">
        <v>30667.0762948568</v>
      </c>
      <c r="C1276" s="7" t="n">
        <v>13585.62733</v>
      </c>
      <c r="D1276" s="0" t="n">
        <f aca="false">INT((ROW()-3)/30)</f>
        <v>42</v>
      </c>
      <c r="E1276" s="0" t="n">
        <f aca="false">2+30*D1276</f>
        <v>1262</v>
      </c>
      <c r="F1276" s="8" t="n">
        <f aca="false">INDEX($F:$F,$E1276)*(2*B1276/INDEX($B:$B,$E1276)-C1276/INDEX($C:$C,$E1276))</f>
        <v>5130.84329382305</v>
      </c>
      <c r="G1276" s="9" t="n">
        <f aca="false">B1276/B1275-1</f>
        <v>0.0135904190335896</v>
      </c>
      <c r="H1276" s="9" t="n">
        <f aca="false">F1276/F1275-1</f>
        <v>0.00204558673650457</v>
      </c>
      <c r="I1276" s="9" t="n">
        <f aca="false">LN(B1276/B1275)</f>
        <v>0.0134988975665323</v>
      </c>
      <c r="J1276" s="9" t="n">
        <f aca="false">LN(F1276/F1275)</f>
        <v>0.00204349737278758</v>
      </c>
      <c r="K1276" s="9" t="n">
        <f aca="false">F1276/F1269-1</f>
        <v>0.021378621332639</v>
      </c>
      <c r="L1276" s="9" t="n">
        <f aca="false">F1276/F1246-1</f>
        <v>-0.0075759179331536</v>
      </c>
      <c r="M1276" s="9" t="n">
        <f aca="false">B1276/B1269-1</f>
        <v>0.0834347555826507</v>
      </c>
      <c r="N1276" s="9" t="n">
        <f aca="false">B1276/B1246-1</f>
        <v>0.0914513119285092</v>
      </c>
      <c r="O1276" s="8" t="n">
        <f aca="false">MAX(O1275,F1276)</f>
        <v>5645.35730015574</v>
      </c>
      <c r="P1276" s="9" t="n">
        <f aca="false">F1276/O1276-1</f>
        <v>-0.0911393166059645</v>
      </c>
      <c r="Q1276" s="8" t="n">
        <f aca="false">MAX(Q1275,B1276)</f>
        <v>67541.7555081824</v>
      </c>
      <c r="R1276" s="9" t="n">
        <f aca="false">B1276/Q1276-1</f>
        <v>-0.545953816803864</v>
      </c>
      <c r="S1276" s="9" t="n">
        <f aca="false">B1276/INDEX($B:$B,$E1276)-1</f>
        <v>0.184932661679992</v>
      </c>
      <c r="T1276" s="0" t="n">
        <f aca="false">IF(AND($A1276&gt;=CrashTest!$B$3,$A1276&lt;=CrashTest!$C$3),1,IF(AND($A1276&gt;=CrashTest!$B$4,$A1276&lt;=CrashTest!$C$4),2,IF(AND($A1276&gt;=CrashTest!$B$5,$A1276&lt;=CrashTest!$C$5),3,IF(AND($A1276&gt;=CrashTest!$B$6,$A1276&lt;=CrashTest!$C$6),4,IF(AND($A1276&gt;=CrashTest!$B$7,$A1276&lt;=CrashTest!$C$7),5,0)))))</f>
        <v>0</v>
      </c>
      <c r="U1276" s="8" t="str">
        <f aca="false">IF(T1276=0,"",IF(T1275=T1276,MAX(U1275,B1276),B1276))</f>
        <v/>
      </c>
      <c r="V1276" s="9" t="str">
        <f aca="false">IF(T1276=0,"",B1276/U1276-1)</f>
        <v/>
      </c>
      <c r="W1276" s="8" t="str">
        <f aca="false">IF(T1276=0,"",IF(T1275=T1276,MAX(W1275,F1276),F1276))</f>
        <v/>
      </c>
      <c r="X1276" s="9" t="str">
        <f aca="false">IF(T1276=0,"",F1276/W1276-1)</f>
        <v/>
      </c>
    </row>
    <row r="1277" customFormat="false" ht="15" hidden="false" customHeight="false" outlineLevel="0" collapsed="false">
      <c r="A1277" s="5" t="n">
        <v>45105</v>
      </c>
      <c r="B1277" s="6" t="n">
        <v>30104.0432717709</v>
      </c>
      <c r="C1277" s="7" t="n">
        <v>13104.3581</v>
      </c>
      <c r="D1277" s="0" t="n">
        <f aca="false">INT((ROW()-3)/30)</f>
        <v>42</v>
      </c>
      <c r="E1277" s="0" t="n">
        <f aca="false">2+30*D1277</f>
        <v>1262</v>
      </c>
      <c r="F1277" s="8" t="n">
        <f aca="false">INDEX($F:$F,$E1277)*(2*B1277/INDEX($B:$B,$E1277)-C1277/INDEX($C:$C,$E1277))</f>
        <v>5146.20945422657</v>
      </c>
      <c r="G1277" s="9" t="n">
        <f aca="false">B1277/B1276-1</f>
        <v>-0.0183595272556297</v>
      </c>
      <c r="H1277" s="9" t="n">
        <f aca="false">F1277/F1276-1</f>
        <v>0.0029948605957264</v>
      </c>
      <c r="I1277" s="9" t="n">
        <f aca="false">LN(B1277/B1276)</f>
        <v>-0.0185301550332561</v>
      </c>
      <c r="J1277" s="9" t="n">
        <f aca="false">LN(F1277/F1276)</f>
        <v>0.00299038493449351</v>
      </c>
      <c r="K1277" s="9" t="n">
        <f aca="false">F1277/F1270-1</f>
        <v>0.00332372760006083</v>
      </c>
      <c r="L1277" s="9" t="n">
        <f aca="false">F1277/F1247-1</f>
        <v>-0.000576246145968962</v>
      </c>
      <c r="M1277" s="9" t="n">
        <f aca="false">B1277/B1270-1</f>
        <v>0.000150431684823094</v>
      </c>
      <c r="N1277" s="9" t="n">
        <f aca="false">B1277/B1247-1</f>
        <v>0.0842414645695466</v>
      </c>
      <c r="O1277" s="8" t="n">
        <f aca="false">MAX(O1276,F1277)</f>
        <v>5645.35730015574</v>
      </c>
      <c r="P1277" s="9" t="n">
        <f aca="false">F1277/O1277-1</f>
        <v>-0.0884174055582627</v>
      </c>
      <c r="Q1277" s="8" t="n">
        <f aca="false">MAX(Q1276,B1277)</f>
        <v>67541.7555081824</v>
      </c>
      <c r="R1277" s="9" t="n">
        <f aca="false">B1277/Q1277-1</f>
        <v>-0.554289890079568</v>
      </c>
      <c r="S1277" s="9" t="n">
        <f aca="false">B1277/INDEX($B:$B,$E1277)-1</f>
        <v>0.163177858181792</v>
      </c>
      <c r="T1277" s="0" t="n">
        <f aca="false">IF(AND($A1277&gt;=CrashTest!$B$3,$A1277&lt;=CrashTest!$C$3),1,IF(AND($A1277&gt;=CrashTest!$B$4,$A1277&lt;=CrashTest!$C$4),2,IF(AND($A1277&gt;=CrashTest!$B$5,$A1277&lt;=CrashTest!$C$5),3,IF(AND($A1277&gt;=CrashTest!$B$6,$A1277&lt;=CrashTest!$C$6),4,IF(AND($A1277&gt;=CrashTest!$B$7,$A1277&lt;=CrashTest!$C$7),5,0)))))</f>
        <v>0</v>
      </c>
      <c r="U1277" s="8" t="str">
        <f aca="false">IF(T1277=0,"",IF(T1276=T1277,MAX(U1276,B1277),B1277))</f>
        <v/>
      </c>
      <c r="V1277" s="9" t="str">
        <f aca="false">IF(T1277=0,"",B1277/U1277-1)</f>
        <v/>
      </c>
      <c r="W1277" s="8" t="str">
        <f aca="false">IF(T1277=0,"",IF(T1276=T1277,MAX(W1276,F1277),F1277))</f>
        <v/>
      </c>
      <c r="X1277" s="9" t="str">
        <f aca="false">IF(T1277=0,"",F1277/W1277-1)</f>
        <v/>
      </c>
    </row>
    <row r="1278" customFormat="false" ht="15" hidden="false" customHeight="false" outlineLevel="0" collapsed="false">
      <c r="A1278" s="5" t="n">
        <v>45106</v>
      </c>
      <c r="B1278" s="6" t="n">
        <v>30460.792978083</v>
      </c>
      <c r="C1278" s="7" t="n">
        <v>13363.99091</v>
      </c>
      <c r="D1278" s="0" t="n">
        <f aca="false">INT((ROW()-3)/30)</f>
        <v>42</v>
      </c>
      <c r="E1278" s="0" t="n">
        <f aca="false">2+30*D1278</f>
        <v>1262</v>
      </c>
      <c r="F1278" s="8" t="n">
        <f aca="false">INDEX($F:$F,$E1278)*(2*B1278/INDEX($B:$B,$E1278)-C1278/INDEX($C:$C,$E1278))</f>
        <v>5157.88582030859</v>
      </c>
      <c r="G1278" s="9" t="n">
        <f aca="false">B1278/B1277-1</f>
        <v>0.0118505578500359</v>
      </c>
      <c r="H1278" s="9" t="n">
        <f aca="false">F1278/F1277-1</f>
        <v>0.00226892554332836</v>
      </c>
      <c r="I1278" s="9" t="n">
        <f aca="false">LN(B1278/B1277)</f>
        <v>0.0117808898523096</v>
      </c>
      <c r="J1278" s="9" t="n">
        <f aca="false">LN(F1278/F1277)</f>
        <v>0.00226635541864796</v>
      </c>
      <c r="K1278" s="9" t="n">
        <f aca="false">F1278/F1271-1</f>
        <v>0.00786849551632995</v>
      </c>
      <c r="L1278" s="9" t="n">
        <f aca="false">F1278/F1248-1</f>
        <v>0.00237971401967552</v>
      </c>
      <c r="M1278" s="9" t="n">
        <f aca="false">B1278/B1271-1</f>
        <v>0.0169695851724669</v>
      </c>
      <c r="N1278" s="9" t="n">
        <f aca="false">B1278/B1248-1</f>
        <v>0.0991719342612729</v>
      </c>
      <c r="O1278" s="8" t="n">
        <f aca="false">MAX(O1277,F1278)</f>
        <v>5645.35730015574</v>
      </c>
      <c r="P1278" s="9" t="n">
        <f aca="false">F1278/O1278-1</f>
        <v>-0.0863490925248803</v>
      </c>
      <c r="Q1278" s="8" t="n">
        <f aca="false">MAX(Q1277,B1278)</f>
        <v>67541.7555081824</v>
      </c>
      <c r="R1278" s="9" t="n">
        <f aca="false">B1278/Q1278-1</f>
        <v>-0.54900797663761</v>
      </c>
      <c r="S1278" s="9" t="n">
        <f aca="false">B1278/INDEX($B:$B,$E1278)-1</f>
        <v>0.176962164680056</v>
      </c>
      <c r="T1278" s="0" t="n">
        <f aca="false">IF(AND($A1278&gt;=CrashTest!$B$3,$A1278&lt;=CrashTest!$C$3),1,IF(AND($A1278&gt;=CrashTest!$B$4,$A1278&lt;=CrashTest!$C$4),2,IF(AND($A1278&gt;=CrashTest!$B$5,$A1278&lt;=CrashTest!$C$5),3,IF(AND($A1278&gt;=CrashTest!$B$6,$A1278&lt;=CrashTest!$C$6),4,IF(AND($A1278&gt;=CrashTest!$B$7,$A1278&lt;=CrashTest!$C$7),5,0)))))</f>
        <v>0</v>
      </c>
      <c r="U1278" s="8" t="str">
        <f aca="false">IF(T1278=0,"",IF(T1277=T1278,MAX(U1277,B1278),B1278))</f>
        <v/>
      </c>
      <c r="V1278" s="9" t="str">
        <f aca="false">IF(T1278=0,"",B1278/U1278-1)</f>
        <v/>
      </c>
      <c r="W1278" s="8" t="str">
        <f aca="false">IF(T1278=0,"",IF(T1277=T1278,MAX(W1277,F1278),F1278))</f>
        <v/>
      </c>
      <c r="X1278" s="9" t="str">
        <f aca="false">IF(T1278=0,"",F1278/W1278-1)</f>
        <v/>
      </c>
    </row>
    <row r="1279" customFormat="false" ht="15" hidden="false" customHeight="false" outlineLevel="0" collapsed="false">
      <c r="A1279" s="5" t="n">
        <v>45107</v>
      </c>
      <c r="B1279" s="6" t="n">
        <v>30484.503257744</v>
      </c>
      <c r="C1279" s="7" t="n">
        <v>13388.4132</v>
      </c>
      <c r="D1279" s="0" t="n">
        <f aca="false">INT((ROW()-3)/30)</f>
        <v>42</v>
      </c>
      <c r="E1279" s="0" t="n">
        <f aca="false">2+30*D1279</f>
        <v>1262</v>
      </c>
      <c r="F1279" s="8" t="n">
        <f aca="false">INDEX($F:$F,$E1279)*(2*B1279/INDEX($B:$B,$E1279)-C1279/INDEX($C:$C,$E1279))</f>
        <v>5155.2750247699</v>
      </c>
      <c r="G1279" s="9" t="n">
        <f aca="false">B1279/B1278-1</f>
        <v>0.000778386816064014</v>
      </c>
      <c r="H1279" s="9" t="n">
        <f aca="false">F1279/F1278-1</f>
        <v>-0.00050617552028831</v>
      </c>
      <c r="I1279" s="9" t="n">
        <f aca="false">LN(B1279/B1278)</f>
        <v>0.000778084030159153</v>
      </c>
      <c r="J1279" s="9" t="n">
        <f aca="false">LN(F1279/F1278)</f>
        <v>-0.000506303670363091</v>
      </c>
      <c r="K1279" s="9" t="n">
        <f aca="false">F1279/F1272-1</f>
        <v>0.014646420857416</v>
      </c>
      <c r="L1279" s="9" t="n">
        <f aca="false">F1279/F1249-1</f>
        <v>0.0119787113427559</v>
      </c>
      <c r="M1279" s="9" t="n">
        <f aca="false">B1279/B1272-1</f>
        <v>-0.00502150043386596</v>
      </c>
      <c r="N1279" s="9" t="n">
        <f aca="false">B1279/B1249-1</f>
        <v>0.120025645413566</v>
      </c>
      <c r="O1279" s="8" t="n">
        <f aca="false">MAX(O1278,F1279)</f>
        <v>5645.35730015574</v>
      </c>
      <c r="P1279" s="9" t="n">
        <f aca="false">F1279/O1279-1</f>
        <v>-0.0868115602483335</v>
      </c>
      <c r="Q1279" s="8" t="n">
        <f aca="false">MAX(Q1278,B1279)</f>
        <v>67541.7555081824</v>
      </c>
      <c r="R1279" s="9" t="n">
        <f aca="false">B1279/Q1279-1</f>
        <v>-0.548656930392475</v>
      </c>
      <c r="S1279" s="9" t="n">
        <f aca="false">B1279/INDEX($B:$B,$E1279)-1</f>
        <v>0.17787829651205</v>
      </c>
      <c r="T1279" s="0" t="n">
        <f aca="false">IF(AND($A1279&gt;=CrashTest!$B$3,$A1279&lt;=CrashTest!$C$3),1,IF(AND($A1279&gt;=CrashTest!$B$4,$A1279&lt;=CrashTest!$C$4),2,IF(AND($A1279&gt;=CrashTest!$B$5,$A1279&lt;=CrashTest!$C$5),3,IF(AND($A1279&gt;=CrashTest!$B$6,$A1279&lt;=CrashTest!$C$6),4,IF(AND($A1279&gt;=CrashTest!$B$7,$A1279&lt;=CrashTest!$C$7),5,0)))))</f>
        <v>0</v>
      </c>
      <c r="U1279" s="8" t="str">
        <f aca="false">IF(T1279=0,"",IF(T1278=T1279,MAX(U1278,B1279),B1279))</f>
        <v/>
      </c>
      <c r="V1279" s="9" t="str">
        <f aca="false">IF(T1279=0,"",B1279/U1279-1)</f>
        <v/>
      </c>
      <c r="W1279" s="8" t="str">
        <f aca="false">IF(T1279=0,"",IF(T1278=T1279,MAX(W1278,F1279),F1279))</f>
        <v/>
      </c>
      <c r="X1279" s="9" t="str">
        <f aca="false">IF(T1279=0,"",F1279/W1279-1)</f>
        <v/>
      </c>
    </row>
    <row r="1280" customFormat="false" ht="15" hidden="false" customHeight="false" outlineLevel="0" collapsed="false">
      <c r="A1280" s="5" t="n">
        <v>45108</v>
      </c>
      <c r="B1280" s="6" t="n">
        <v>30581.6889655172</v>
      </c>
      <c r="C1280" s="7" t="n">
        <v>13457.89717</v>
      </c>
      <c r="D1280" s="0" t="n">
        <f aca="false">INT((ROW()-3)/30)</f>
        <v>42</v>
      </c>
      <c r="E1280" s="0" t="n">
        <f aca="false">2+30*D1280</f>
        <v>1262</v>
      </c>
      <c r="F1280" s="8" t="n">
        <f aca="false">INDEX($F:$F,$E1280)*(2*B1280/INDEX($B:$B,$E1280)-C1280/INDEX($C:$C,$E1280))</f>
        <v>5159.04434681453</v>
      </c>
      <c r="G1280" s="9" t="n">
        <f aca="false">B1280/B1279-1</f>
        <v>0.00318803645745858</v>
      </c>
      <c r="H1280" s="9" t="n">
        <f aca="false">F1280/F1279-1</f>
        <v>0.000731158284769773</v>
      </c>
      <c r="I1280" s="9" t="n">
        <f aca="false">LN(B1280/B1279)</f>
        <v>0.00318296544409008</v>
      </c>
      <c r="J1280" s="9" t="n">
        <f aca="false">LN(F1280/F1279)</f>
        <v>0.000730891118770237</v>
      </c>
      <c r="K1280" s="9" t="n">
        <f aca="false">F1280/F1273-1</f>
        <v>0.0081193748605195</v>
      </c>
      <c r="L1280" s="9" t="n">
        <f aca="false">F1280/F1250-1</f>
        <v>0.0204522402899112</v>
      </c>
      <c r="M1280" s="9" t="n">
        <f aca="false">B1280/B1273-1</f>
        <v>0.00106951654191012</v>
      </c>
      <c r="N1280" s="9" t="n">
        <f aca="false">B1280/B1250-1</f>
        <v>0.140028541341359</v>
      </c>
      <c r="O1280" s="8" t="n">
        <f aca="false">MAX(O1279,F1280)</f>
        <v>5645.35730015574</v>
      </c>
      <c r="P1280" s="9" t="n">
        <f aca="false">F1280/O1280-1</f>
        <v>-0.0861438749550531</v>
      </c>
      <c r="Q1280" s="8" t="n">
        <f aca="false">MAX(Q1279,B1280)</f>
        <v>67541.7555081824</v>
      </c>
      <c r="R1280" s="9" t="n">
        <f aca="false">B1280/Q1280-1</f>
        <v>-0.547218032231745</v>
      </c>
      <c r="S1280" s="9" t="n">
        <f aca="false">B1280/INDEX($B:$B,$E1280)-1</f>
        <v>0.181633415463779</v>
      </c>
      <c r="T1280" s="0" t="n">
        <f aca="false">IF(AND($A1280&gt;=CrashTest!$B$3,$A1280&lt;=CrashTest!$C$3),1,IF(AND($A1280&gt;=CrashTest!$B$4,$A1280&lt;=CrashTest!$C$4),2,IF(AND($A1280&gt;=CrashTest!$B$5,$A1280&lt;=CrashTest!$C$5),3,IF(AND($A1280&gt;=CrashTest!$B$6,$A1280&lt;=CrashTest!$C$6),4,IF(AND($A1280&gt;=CrashTest!$B$7,$A1280&lt;=CrashTest!$C$7),5,0)))))</f>
        <v>0</v>
      </c>
      <c r="U1280" s="8" t="str">
        <f aca="false">IF(T1280=0,"",IF(T1279=T1280,MAX(U1279,B1280),B1280))</f>
        <v/>
      </c>
      <c r="V1280" s="9" t="str">
        <f aca="false">IF(T1280=0,"",B1280/U1280-1)</f>
        <v/>
      </c>
      <c r="W1280" s="8" t="str">
        <f aca="false">IF(T1280=0,"",IF(T1279=T1280,MAX(W1279,F1280),F1280))</f>
        <v/>
      </c>
      <c r="X1280" s="9" t="str">
        <f aca="false">IF(T1280=0,"",F1280/W1280-1)</f>
        <v/>
      </c>
    </row>
    <row r="1281" customFormat="false" ht="15" hidden="false" customHeight="false" outlineLevel="0" collapsed="false">
      <c r="A1281" s="5" t="n">
        <v>45109</v>
      </c>
      <c r="B1281" s="6" t="n">
        <v>30594.2164736996</v>
      </c>
      <c r="C1281" s="7" t="n">
        <v>13465.40527</v>
      </c>
      <c r="D1281" s="0" t="n">
        <f aca="false">INT((ROW()-3)/30)</f>
        <v>42</v>
      </c>
      <c r="E1281" s="0" t="n">
        <f aca="false">2+30*D1281</f>
        <v>1262</v>
      </c>
      <c r="F1281" s="8" t="n">
        <f aca="false">INDEX($F:$F,$E1281)*(2*B1281/INDEX($B:$B,$E1281)-C1281/INDEX($C:$C,$E1281))</f>
        <v>5160.21480022634</v>
      </c>
      <c r="G1281" s="9" t="n">
        <f aca="false">B1281/B1280-1</f>
        <v>0.000409640821228852</v>
      </c>
      <c r="H1281" s="9" t="n">
        <f aca="false">F1281/F1280-1</f>
        <v>0.00022687407456301</v>
      </c>
      <c r="I1281" s="9" t="n">
        <f aca="false">LN(B1281/B1280)</f>
        <v>0.000409556941333947</v>
      </c>
      <c r="J1281" s="9" t="n">
        <f aca="false">LN(F1281/F1280)</f>
        <v>0.000226848342532036</v>
      </c>
      <c r="K1281" s="9" t="n">
        <f aca="false">F1281/F1274-1</f>
        <v>0.00746790120534979</v>
      </c>
      <c r="L1281" s="9" t="n">
        <f aca="false">F1281/F1251-1</f>
        <v>0.0111610514513945</v>
      </c>
      <c r="M1281" s="9" t="n">
        <f aca="false">B1281/B1274-1</f>
        <v>0.00416103557155623</v>
      </c>
      <c r="N1281" s="9" t="n">
        <f aca="false">B1281/B1251-1</f>
        <v>0.122508183760565</v>
      </c>
      <c r="O1281" s="8" t="n">
        <f aca="false">MAX(O1280,F1281)</f>
        <v>5645.35730015574</v>
      </c>
      <c r="P1281" s="9" t="n">
        <f aca="false">F1281/O1281-1</f>
        <v>-0.0859365446923999</v>
      </c>
      <c r="Q1281" s="8" t="n">
        <f aca="false">MAX(Q1280,B1281)</f>
        <v>67541.7555081824</v>
      </c>
      <c r="R1281" s="9" t="n">
        <f aca="false">B1281/Q1281-1</f>
        <v>-0.547032554254631</v>
      </c>
      <c r="S1281" s="9" t="n">
        <f aca="false">B1281/INDEX($B:$B,$E1281)-1</f>
        <v>0.182117460746481</v>
      </c>
      <c r="T1281" s="0" t="n">
        <f aca="false">IF(AND($A1281&gt;=CrashTest!$B$3,$A1281&lt;=CrashTest!$C$3),1,IF(AND($A1281&gt;=CrashTest!$B$4,$A1281&lt;=CrashTest!$C$4),2,IF(AND($A1281&gt;=CrashTest!$B$5,$A1281&lt;=CrashTest!$C$5),3,IF(AND($A1281&gt;=CrashTest!$B$6,$A1281&lt;=CrashTest!$C$6),4,IF(AND($A1281&gt;=CrashTest!$B$7,$A1281&lt;=CrashTest!$C$7),5,0)))))</f>
        <v>0</v>
      </c>
      <c r="U1281" s="8" t="str">
        <f aca="false">IF(T1281=0,"",IF(T1280=T1281,MAX(U1280,B1281),B1281))</f>
        <v/>
      </c>
      <c r="V1281" s="9" t="str">
        <f aca="false">IF(T1281=0,"",B1281/U1281-1)</f>
        <v/>
      </c>
      <c r="W1281" s="8" t="str">
        <f aca="false">IF(T1281=0,"",IF(T1280=T1281,MAX(W1280,F1281),F1281))</f>
        <v/>
      </c>
      <c r="X1281" s="9" t="str">
        <f aca="false">IF(T1281=0,"",F1281/W1281-1)</f>
        <v/>
      </c>
    </row>
    <row r="1282" customFormat="false" ht="15" hidden="false" customHeight="false" outlineLevel="0" collapsed="false">
      <c r="A1282" s="5" t="n">
        <v>45110</v>
      </c>
      <c r="B1282" s="6" t="n">
        <v>31135.3575993571</v>
      </c>
      <c r="C1282" s="7" t="n">
        <v>13888.21016</v>
      </c>
      <c r="D1282" s="0" t="n">
        <f aca="false">INT((ROW()-3)/30)</f>
        <v>42</v>
      </c>
      <c r="E1282" s="0" t="n">
        <f aca="false">2+30*D1282</f>
        <v>1262</v>
      </c>
      <c r="F1282" s="8" t="n">
        <f aca="false">INDEX($F:$F,$E1282)*(2*B1282/INDEX($B:$B,$E1282)-C1282/INDEX($C:$C,$E1282))</f>
        <v>5164.23215426961</v>
      </c>
      <c r="G1282" s="9" t="n">
        <f aca="false">B1282/B1281-1</f>
        <v>0.0176876935587709</v>
      </c>
      <c r="H1282" s="9" t="n">
        <f aca="false">F1282/F1281-1</f>
        <v>0.000778524576746209</v>
      </c>
      <c r="I1282" s="9" t="n">
        <f aca="false">LN(B1282/B1281)</f>
        <v>0.0175330867369859</v>
      </c>
      <c r="J1282" s="9" t="n">
        <f aca="false">LN(F1282/F1281)</f>
        <v>0.000778221683684177</v>
      </c>
      <c r="K1282" s="9" t="n">
        <f aca="false">F1282/F1275-1</f>
        <v>0.00856637841550767</v>
      </c>
      <c r="L1282" s="9" t="n">
        <f aca="false">F1282/F1252-1</f>
        <v>0.0156233361116978</v>
      </c>
      <c r="M1282" s="9" t="n">
        <f aca="false">B1282/B1275-1</f>
        <v>0.0290677811104452</v>
      </c>
      <c r="N1282" s="9" t="n">
        <f aca="false">B1282/B1252-1</f>
        <v>0.149779827736958</v>
      </c>
      <c r="O1282" s="8" t="n">
        <f aca="false">MAX(O1281,F1282)</f>
        <v>5645.35730015574</v>
      </c>
      <c r="P1282" s="9" t="n">
        <f aca="false">F1282/O1282-1</f>
        <v>-0.0852249238277373</v>
      </c>
      <c r="Q1282" s="8" t="n">
        <f aca="false">MAX(Q1281,B1282)</f>
        <v>67541.7555081824</v>
      </c>
      <c r="R1282" s="9" t="n">
        <f aca="false">B1282/Q1282-1</f>
        <v>-0.539020604882188</v>
      </c>
      <c r="S1282" s="9" t="n">
        <f aca="false">B1282/INDEX($B:$B,$E1282)-1</f>
        <v>0.203026392142637</v>
      </c>
      <c r="T1282" s="0" t="n">
        <f aca="false">IF(AND($A1282&gt;=CrashTest!$B$3,$A1282&lt;=CrashTest!$C$3),1,IF(AND($A1282&gt;=CrashTest!$B$4,$A1282&lt;=CrashTest!$C$4),2,IF(AND($A1282&gt;=CrashTest!$B$5,$A1282&lt;=CrashTest!$C$5),3,IF(AND($A1282&gt;=CrashTest!$B$6,$A1282&lt;=CrashTest!$C$6),4,IF(AND($A1282&gt;=CrashTest!$B$7,$A1282&lt;=CrashTest!$C$7),5,0)))))</f>
        <v>0</v>
      </c>
      <c r="U1282" s="8" t="str">
        <f aca="false">IF(T1282=0,"",IF(T1281=T1282,MAX(U1281,B1282),B1282))</f>
        <v/>
      </c>
      <c r="V1282" s="9" t="str">
        <f aca="false">IF(T1282=0,"",B1282/U1282-1)</f>
        <v/>
      </c>
      <c r="W1282" s="8" t="str">
        <f aca="false">IF(T1282=0,"",IF(T1281=T1282,MAX(W1281,F1282),F1282))</f>
        <v/>
      </c>
      <c r="X1282" s="9" t="str">
        <f aca="false">IF(T1282=0,"",F1282/W1282-1)</f>
        <v/>
      </c>
    </row>
    <row r="1283" customFormat="false" ht="15" hidden="false" customHeight="false" outlineLevel="0" collapsed="false">
      <c r="A1283" s="5" t="n">
        <v>45111</v>
      </c>
      <c r="B1283" s="6" t="n">
        <v>30799.9474558738</v>
      </c>
      <c r="C1283" s="7" t="n">
        <v>13574.96975</v>
      </c>
      <c r="D1283" s="0" t="n">
        <f aca="false">INT((ROW()-3)/30)</f>
        <v>42</v>
      </c>
      <c r="E1283" s="0" t="n">
        <f aca="false">2+30*D1283</f>
        <v>1262</v>
      </c>
      <c r="F1283" s="8" t="n">
        <f aca="false">INDEX($F:$F,$E1283)*(2*B1283/INDEX($B:$B,$E1283)-C1283/INDEX($C:$C,$E1283))</f>
        <v>5185.92786268761</v>
      </c>
      <c r="G1283" s="9" t="n">
        <f aca="false">B1283/B1282-1</f>
        <v>-0.0107726446504737</v>
      </c>
      <c r="H1283" s="9" t="n">
        <f aca="false">F1283/F1282-1</f>
        <v>0.00420114893558132</v>
      </c>
      <c r="I1283" s="9" t="n">
        <f aca="false">LN(B1283/B1282)</f>
        <v>-0.0108310897043758</v>
      </c>
      <c r="J1283" s="9" t="n">
        <f aca="false">LN(F1283/F1282)</f>
        <v>0.00419234874804789</v>
      </c>
      <c r="K1283" s="9" t="n">
        <f aca="false">F1283/F1276-1</f>
        <v>0.010735967892622</v>
      </c>
      <c r="L1283" s="9" t="n">
        <f aca="false">F1283/F1253-1</f>
        <v>0.0159609573490671</v>
      </c>
      <c r="M1283" s="9" t="n">
        <f aca="false">B1283/B1276-1</f>
        <v>0.00433269737680475</v>
      </c>
      <c r="N1283" s="9" t="n">
        <f aca="false">B1283/B1253-1</f>
        <v>0.134091566046622</v>
      </c>
      <c r="O1283" s="8" t="n">
        <f aca="false">MAX(O1282,F1283)</f>
        <v>5645.35730015574</v>
      </c>
      <c r="P1283" s="9" t="n">
        <f aca="false">F1283/O1283-1</f>
        <v>-0.0813818174901798</v>
      </c>
      <c r="Q1283" s="8" t="n">
        <f aca="false">MAX(Q1282,B1283)</f>
        <v>67541.7555081824</v>
      </c>
      <c r="R1283" s="9" t="n">
        <f aca="false">B1283/Q1283-1</f>
        <v>-0.543986572096982</v>
      </c>
      <c r="S1283" s="9" t="n">
        <f aca="false">B1283/INDEX($B:$B,$E1283)-1</f>
        <v>0.190066616314943</v>
      </c>
      <c r="T1283" s="0" t="n">
        <f aca="false">IF(AND($A1283&gt;=CrashTest!$B$3,$A1283&lt;=CrashTest!$C$3),1,IF(AND($A1283&gt;=CrashTest!$B$4,$A1283&lt;=CrashTest!$C$4),2,IF(AND($A1283&gt;=CrashTest!$B$5,$A1283&lt;=CrashTest!$C$5),3,IF(AND($A1283&gt;=CrashTest!$B$6,$A1283&lt;=CrashTest!$C$6),4,IF(AND($A1283&gt;=CrashTest!$B$7,$A1283&lt;=CrashTest!$C$7),5,0)))))</f>
        <v>0</v>
      </c>
      <c r="U1283" s="8" t="str">
        <f aca="false">IF(T1283=0,"",IF(T1282=T1283,MAX(U1282,B1283),B1283))</f>
        <v/>
      </c>
      <c r="V1283" s="9" t="str">
        <f aca="false">IF(T1283=0,"",B1283/U1283-1)</f>
        <v/>
      </c>
      <c r="W1283" s="8" t="str">
        <f aca="false">IF(T1283=0,"",IF(T1282=T1283,MAX(W1282,F1283),F1283))</f>
        <v/>
      </c>
      <c r="X1283" s="9" t="str">
        <f aca="false">IF(T1283=0,"",F1283/W1283-1)</f>
        <v/>
      </c>
    </row>
    <row r="1284" customFormat="false" ht="15" hidden="false" customHeight="false" outlineLevel="0" collapsed="false">
      <c r="A1284" s="5" t="n">
        <v>45112</v>
      </c>
      <c r="B1284" s="6" t="n">
        <v>30497.8221282876</v>
      </c>
      <c r="C1284" s="7" t="n">
        <v>13356.85918</v>
      </c>
      <c r="D1284" s="0" t="n">
        <f aca="false">INT((ROW()-3)/30)</f>
        <v>42</v>
      </c>
      <c r="E1284" s="0" t="n">
        <f aca="false">2+30*D1284</f>
        <v>1262</v>
      </c>
      <c r="F1284" s="8" t="n">
        <f aca="false">INDEX($F:$F,$E1284)*(2*B1284/INDEX($B:$B,$E1284)-C1284/INDEX($C:$C,$E1284))</f>
        <v>5175.20376941768</v>
      </c>
      <c r="G1284" s="9" t="n">
        <f aca="false">B1284/B1283-1</f>
        <v>-0.00980928061708697</v>
      </c>
      <c r="H1284" s="9" t="n">
        <f aca="false">F1284/F1283-1</f>
        <v>-0.00206792179796678</v>
      </c>
      <c r="I1284" s="9" t="n">
        <f aca="false">LN(B1284/B1283)</f>
        <v>-0.0098577085660024</v>
      </c>
      <c r="J1284" s="9" t="n">
        <f aca="false">LN(F1284/F1283)</f>
        <v>-0.00207006290051234</v>
      </c>
      <c r="K1284" s="9" t="n">
        <f aca="false">F1284/F1277-1</f>
        <v>0.00563411097993538</v>
      </c>
      <c r="L1284" s="9" t="n">
        <f aca="false">F1284/F1254-1</f>
        <v>0.0443640598913742</v>
      </c>
      <c r="M1284" s="9" t="n">
        <f aca="false">B1284/B1277-1</f>
        <v>0.0130805969471202</v>
      </c>
      <c r="N1284" s="9" t="n">
        <f aca="false">B1284/B1254-1</f>
        <v>0.182734731368146</v>
      </c>
      <c r="O1284" s="8" t="n">
        <f aca="false">MAX(O1283,F1284)</f>
        <v>5645.35730015574</v>
      </c>
      <c r="P1284" s="9" t="n">
        <f aca="false">F1284/O1284-1</f>
        <v>-0.0832814480538004</v>
      </c>
      <c r="Q1284" s="8" t="n">
        <f aca="false">MAX(Q1283,B1284)</f>
        <v>67541.7555081824</v>
      </c>
      <c r="R1284" s="9" t="n">
        <f aca="false">B1284/Q1284-1</f>
        <v>-0.548459735776443</v>
      </c>
      <c r="S1284" s="9" t="n">
        <f aca="false">B1284/INDEX($B:$B,$E1284)-1</f>
        <v>0.178392918922483</v>
      </c>
      <c r="T1284" s="0" t="n">
        <f aca="false">IF(AND($A1284&gt;=CrashTest!$B$3,$A1284&lt;=CrashTest!$C$3),1,IF(AND($A1284&gt;=CrashTest!$B$4,$A1284&lt;=CrashTest!$C$4),2,IF(AND($A1284&gt;=CrashTest!$B$5,$A1284&lt;=CrashTest!$C$5),3,IF(AND($A1284&gt;=CrashTest!$B$6,$A1284&lt;=CrashTest!$C$6),4,IF(AND($A1284&gt;=CrashTest!$B$7,$A1284&lt;=CrashTest!$C$7),5,0)))))</f>
        <v>0</v>
      </c>
      <c r="U1284" s="8" t="str">
        <f aca="false">IF(T1284=0,"",IF(T1283=T1284,MAX(U1283,B1284),B1284))</f>
        <v/>
      </c>
      <c r="V1284" s="9" t="str">
        <f aca="false">IF(T1284=0,"",B1284/U1284-1)</f>
        <v/>
      </c>
      <c r="W1284" s="8" t="str">
        <f aca="false">IF(T1284=0,"",IF(T1283=T1284,MAX(W1283,F1284),F1284))</f>
        <v/>
      </c>
      <c r="X1284" s="9" t="str">
        <f aca="false">IF(T1284=0,"",F1284/W1284-1)</f>
        <v/>
      </c>
    </row>
    <row r="1285" customFormat="false" ht="15" hidden="false" customHeight="false" outlineLevel="0" collapsed="false">
      <c r="A1285" s="5" t="n">
        <v>45113</v>
      </c>
      <c r="B1285" s="6" t="n">
        <v>29979.7298094681</v>
      </c>
      <c r="C1285" s="7" t="n">
        <v>12898.59034</v>
      </c>
      <c r="D1285" s="0" t="n">
        <f aca="false">INT((ROW()-3)/30)</f>
        <v>42</v>
      </c>
      <c r="E1285" s="0" t="n">
        <f aca="false">2+30*D1285</f>
        <v>1262</v>
      </c>
      <c r="F1285" s="8" t="n">
        <f aca="false">INDEX($F:$F,$E1285)*(2*B1285/INDEX($B:$B,$E1285)-C1285/INDEX($C:$C,$E1285))</f>
        <v>5196.62786696621</v>
      </c>
      <c r="G1285" s="9" t="n">
        <f aca="false">B1285/B1284-1</f>
        <v>-0.0169878464317934</v>
      </c>
      <c r="H1285" s="9" t="n">
        <f aca="false">F1285/F1284-1</f>
        <v>0.00413975922554655</v>
      </c>
      <c r="I1285" s="9" t="n">
        <f aca="false">LN(B1285/B1284)</f>
        <v>-0.0171337951594106</v>
      </c>
      <c r="J1285" s="9" t="n">
        <f aca="false">LN(F1285/F1284)</f>
        <v>0.0041312139976632</v>
      </c>
      <c r="K1285" s="9" t="n">
        <f aca="false">F1285/F1278-1</f>
        <v>0.00751122611227273</v>
      </c>
      <c r="L1285" s="9" t="n">
        <f aca="false">F1285/F1255-1</f>
        <v>0.0208866668125862</v>
      </c>
      <c r="M1285" s="9" t="n">
        <f aca="false">B1285/B1278-1</f>
        <v>-0.0157928642554065</v>
      </c>
      <c r="N1285" s="9" t="n">
        <f aca="false">B1285/B1255-1</f>
        <v>0.101638223518667</v>
      </c>
      <c r="O1285" s="8" t="n">
        <f aca="false">MAX(O1284,F1285)</f>
        <v>5645.35730015574</v>
      </c>
      <c r="P1285" s="9" t="n">
        <f aca="false">F1285/O1285-1</f>
        <v>-0.0794864539711515</v>
      </c>
      <c r="Q1285" s="8" t="n">
        <f aca="false">MAX(Q1284,B1285)</f>
        <v>67541.7555081824</v>
      </c>
      <c r="R1285" s="9" t="n">
        <f aca="false">B1285/Q1285-1</f>
        <v>-0.556130432442844</v>
      </c>
      <c r="S1285" s="9" t="n">
        <f aca="false">B1285/INDEX($B:$B,$E1285)-1</f>
        <v>0.158374560979515</v>
      </c>
      <c r="T1285" s="0" t="n">
        <f aca="false">IF(AND($A1285&gt;=CrashTest!$B$3,$A1285&lt;=CrashTest!$C$3),1,IF(AND($A1285&gt;=CrashTest!$B$4,$A1285&lt;=CrashTest!$C$4),2,IF(AND($A1285&gt;=CrashTest!$B$5,$A1285&lt;=CrashTest!$C$5),3,IF(AND($A1285&gt;=CrashTest!$B$6,$A1285&lt;=CrashTest!$C$6),4,IF(AND($A1285&gt;=CrashTest!$B$7,$A1285&lt;=CrashTest!$C$7),5,0)))))</f>
        <v>0</v>
      </c>
      <c r="U1285" s="8" t="str">
        <f aca="false">IF(T1285=0,"",IF(T1284=T1285,MAX(U1284,B1285),B1285))</f>
        <v/>
      </c>
      <c r="V1285" s="9" t="str">
        <f aca="false">IF(T1285=0,"",B1285/U1285-1)</f>
        <v/>
      </c>
      <c r="W1285" s="8" t="str">
        <f aca="false">IF(T1285=0,"",IF(T1284=T1285,MAX(W1284,F1285),F1285))</f>
        <v/>
      </c>
      <c r="X1285" s="9" t="str">
        <f aca="false">IF(T1285=0,"",F1285/W1285-1)</f>
        <v/>
      </c>
    </row>
    <row r="1286" customFormat="false" ht="15" hidden="false" customHeight="false" outlineLevel="0" collapsed="false">
      <c r="A1286" s="5" t="n">
        <v>45114</v>
      </c>
      <c r="B1286" s="6" t="n">
        <v>30329.8829786674</v>
      </c>
      <c r="C1286" s="7" t="n">
        <v>13239.16954</v>
      </c>
      <c r="D1286" s="0" t="n">
        <f aca="false">INT((ROW()-3)/30)</f>
        <v>42</v>
      </c>
      <c r="E1286" s="0" t="n">
        <f aca="false">2+30*D1286</f>
        <v>1262</v>
      </c>
      <c r="F1286" s="8" t="n">
        <f aca="false">INDEX($F:$F,$E1286)*(2*B1286/INDEX($B:$B,$E1286)-C1286/INDEX($C:$C,$E1286))</f>
        <v>5167.56541313037</v>
      </c>
      <c r="G1286" s="9" t="n">
        <f aca="false">B1286/B1285-1</f>
        <v>0.011679663940424</v>
      </c>
      <c r="H1286" s="9" t="n">
        <f aca="false">F1286/F1285-1</f>
        <v>-0.00559256013319309</v>
      </c>
      <c r="I1286" s="9" t="n">
        <f aca="false">LN(B1286/B1285)</f>
        <v>0.0116119831483939</v>
      </c>
      <c r="J1286" s="9" t="n">
        <f aca="false">LN(F1286/F1285)</f>
        <v>-0.00560825704893479</v>
      </c>
      <c r="K1286" s="9" t="n">
        <f aca="false">F1286/F1279-1</f>
        <v>0.00238404125898573</v>
      </c>
      <c r="L1286" s="9" t="n">
        <f aca="false">F1286/F1256-1</f>
        <v>0.0340928425769365</v>
      </c>
      <c r="M1286" s="9" t="n">
        <f aca="false">B1286/B1279-1</f>
        <v>-0.0050720944267747</v>
      </c>
      <c r="N1286" s="9" t="n">
        <f aca="false">B1286/B1256-1</f>
        <v>0.151494598490645</v>
      </c>
      <c r="O1286" s="8" t="n">
        <f aca="false">MAX(O1285,F1286)</f>
        <v>5645.35730015574</v>
      </c>
      <c r="P1286" s="9" t="n">
        <f aca="false">F1286/O1286-1</f>
        <v>-0.0846344813307366</v>
      </c>
      <c r="Q1286" s="8" t="n">
        <f aca="false">MAX(Q1285,B1286)</f>
        <v>67541.7555081824</v>
      </c>
      <c r="R1286" s="9" t="n">
        <f aca="false">B1286/Q1286-1</f>
        <v>-0.550946185060395</v>
      </c>
      <c r="S1286" s="9" t="n">
        <f aca="false">B1286/INDEX($B:$B,$E1286)-1</f>
        <v>0.171903986568892</v>
      </c>
      <c r="T1286" s="0" t="n">
        <f aca="false">IF(AND($A1286&gt;=CrashTest!$B$3,$A1286&lt;=CrashTest!$C$3),1,IF(AND($A1286&gt;=CrashTest!$B$4,$A1286&lt;=CrashTest!$C$4),2,IF(AND($A1286&gt;=CrashTest!$B$5,$A1286&lt;=CrashTest!$C$5),3,IF(AND($A1286&gt;=CrashTest!$B$6,$A1286&lt;=CrashTest!$C$6),4,IF(AND($A1286&gt;=CrashTest!$B$7,$A1286&lt;=CrashTest!$C$7),5,0)))))</f>
        <v>0</v>
      </c>
      <c r="U1286" s="8" t="str">
        <f aca="false">IF(T1286=0,"",IF(T1285=T1286,MAX(U1285,B1286),B1286))</f>
        <v/>
      </c>
      <c r="V1286" s="9" t="str">
        <f aca="false">IF(T1286=0,"",B1286/U1286-1)</f>
        <v/>
      </c>
      <c r="W1286" s="8" t="str">
        <f aca="false">IF(T1286=0,"",IF(T1285=T1286,MAX(W1285,F1286),F1286))</f>
        <v/>
      </c>
      <c r="X1286" s="9" t="str">
        <f aca="false">IF(T1286=0,"",F1286/W1286-1)</f>
        <v/>
      </c>
    </row>
    <row r="1287" customFormat="false" ht="15" hidden="false" customHeight="false" outlineLevel="0" collapsed="false">
      <c r="A1287" s="5" t="n">
        <v>45115</v>
      </c>
      <c r="B1287" s="6" t="n">
        <v>30263.6196341321</v>
      </c>
      <c r="C1287" s="7" t="n">
        <v>13188.30377</v>
      </c>
      <c r="D1287" s="0" t="n">
        <f aca="false">INT((ROW()-3)/30)</f>
        <v>42</v>
      </c>
      <c r="E1287" s="0" t="n">
        <f aca="false">2+30*D1287</f>
        <v>1262</v>
      </c>
      <c r="F1287" s="8" t="n">
        <f aca="false">INDEX($F:$F,$E1287)*(2*B1287/INDEX($B:$B,$E1287)-C1287/INDEX($C:$C,$E1287))</f>
        <v>5166.64476850971</v>
      </c>
      <c r="G1287" s="9" t="n">
        <f aca="false">B1287/B1286-1</f>
        <v>-0.00218475437514565</v>
      </c>
      <c r="H1287" s="9" t="n">
        <f aca="false">F1287/F1286-1</f>
        <v>-0.000178158290618291</v>
      </c>
      <c r="I1287" s="9" t="n">
        <f aca="false">LN(B1287/B1286)</f>
        <v>-0.0021871444327459</v>
      </c>
      <c r="J1287" s="9" t="n">
        <f aca="false">LN(F1287/F1286)</f>
        <v>-0.000178174162691738</v>
      </c>
      <c r="K1287" s="9" t="n">
        <f aca="false">F1287/F1280-1</f>
        <v>0.00147322278783557</v>
      </c>
      <c r="L1287" s="9" t="n">
        <f aca="false">F1287/F1257-1</f>
        <v>0.029957435124514</v>
      </c>
      <c r="M1287" s="9" t="n">
        <f aca="false">B1287/B1280-1</f>
        <v>-0.0104006463391785</v>
      </c>
      <c r="N1287" s="9" t="n">
        <f aca="false">B1287/B1257-1</f>
        <v>0.141089256590005</v>
      </c>
      <c r="O1287" s="8" t="n">
        <f aca="false">MAX(O1286,F1287)</f>
        <v>5645.35730015574</v>
      </c>
      <c r="P1287" s="9" t="n">
        <f aca="false">F1287/O1287-1</f>
        <v>-0.0847975612868337</v>
      </c>
      <c r="Q1287" s="8" t="n">
        <f aca="false">MAX(Q1286,B1287)</f>
        <v>67541.7555081824</v>
      </c>
      <c r="R1287" s="9" t="n">
        <f aca="false">B1287/Q1287-1</f>
        <v>-0.55192725734726</v>
      </c>
      <c r="S1287" s="9" t="n">
        <f aca="false">B1287/INDEX($B:$B,$E1287)-1</f>
        <v>0.169343664206985</v>
      </c>
      <c r="T1287" s="0" t="n">
        <f aca="false">IF(AND($A1287&gt;=CrashTest!$B$3,$A1287&lt;=CrashTest!$C$3),1,IF(AND($A1287&gt;=CrashTest!$B$4,$A1287&lt;=CrashTest!$C$4),2,IF(AND($A1287&gt;=CrashTest!$B$5,$A1287&lt;=CrashTest!$C$5),3,IF(AND($A1287&gt;=CrashTest!$B$6,$A1287&lt;=CrashTest!$C$6),4,IF(AND($A1287&gt;=CrashTest!$B$7,$A1287&lt;=CrashTest!$C$7),5,0)))))</f>
        <v>0</v>
      </c>
      <c r="U1287" s="8" t="str">
        <f aca="false">IF(T1287=0,"",IF(T1286=T1287,MAX(U1286,B1287),B1287))</f>
        <v/>
      </c>
      <c r="V1287" s="9" t="str">
        <f aca="false">IF(T1287=0,"",B1287/U1287-1)</f>
        <v/>
      </c>
      <c r="W1287" s="8" t="str">
        <f aca="false">IF(T1287=0,"",IF(T1286=T1287,MAX(W1286,F1287),F1287))</f>
        <v/>
      </c>
      <c r="X1287" s="9" t="str">
        <f aca="false">IF(T1287=0,"",F1287/W1287-1)</f>
        <v/>
      </c>
    </row>
    <row r="1288" customFormat="false" ht="15" hidden="false" customHeight="false" outlineLevel="0" collapsed="false">
      <c r="A1288" s="5" t="n">
        <v>45116</v>
      </c>
      <c r="B1288" s="6" t="n">
        <v>30163.2210563998</v>
      </c>
      <c r="C1288" s="7" t="n">
        <v>13089.12914</v>
      </c>
      <c r="D1288" s="0" t="n">
        <f aca="false">INT((ROW()-3)/30)</f>
        <v>42</v>
      </c>
      <c r="E1288" s="0" t="n">
        <f aca="false">2+30*D1288</f>
        <v>1262</v>
      </c>
      <c r="F1288" s="8" t="n">
        <f aca="false">INDEX($F:$F,$E1288)*(2*B1288/INDEX($B:$B,$E1288)-C1288/INDEX($C:$C,$E1288))</f>
        <v>5175.69666148671</v>
      </c>
      <c r="G1288" s="9" t="n">
        <f aca="false">B1288/B1287-1</f>
        <v>-0.00331746760453822</v>
      </c>
      <c r="H1288" s="9" t="n">
        <f aca="false">F1288/F1287-1</f>
        <v>0.00175198671140797</v>
      </c>
      <c r="I1288" s="9" t="n">
        <f aca="false">LN(B1288/B1287)</f>
        <v>-0.00332298260078402</v>
      </c>
      <c r="J1288" s="9" t="n">
        <f aca="false">LN(F1288/F1287)</f>
        <v>0.00175045377288695</v>
      </c>
      <c r="K1288" s="9" t="n">
        <f aca="false">F1288/F1281-1</f>
        <v>0.00300023581570374</v>
      </c>
      <c r="L1288" s="9" t="n">
        <f aca="false">F1288/F1258-1</f>
        <v>0.0361559899661474</v>
      </c>
      <c r="M1288" s="9" t="n">
        <f aca="false">B1288/B1281-1</f>
        <v>-0.0140874801507109</v>
      </c>
      <c r="N1288" s="9" t="n">
        <f aca="false">B1288/B1258-1</f>
        <v>0.139495616139452</v>
      </c>
      <c r="O1288" s="8" t="n">
        <f aca="false">MAX(O1287,F1288)</f>
        <v>5645.35730015574</v>
      </c>
      <c r="P1288" s="9" t="n">
        <f aca="false">F1288/O1288-1</f>
        <v>-0.0831941387759602</v>
      </c>
      <c r="Q1288" s="8" t="n">
        <f aca="false">MAX(Q1287,B1288)</f>
        <v>67541.7555081824</v>
      </c>
      <c r="R1288" s="9" t="n">
        <f aca="false">B1288/Q1288-1</f>
        <v>-0.553413724155487</v>
      </c>
      <c r="S1288" s="9" t="n">
        <f aca="false">B1288/INDEX($B:$B,$E1288)-1</f>
        <v>0.165464404482406</v>
      </c>
      <c r="T1288" s="0" t="n">
        <f aca="false">IF(AND($A1288&gt;=CrashTest!$B$3,$A1288&lt;=CrashTest!$C$3),1,IF(AND($A1288&gt;=CrashTest!$B$4,$A1288&lt;=CrashTest!$C$4),2,IF(AND($A1288&gt;=CrashTest!$B$5,$A1288&lt;=CrashTest!$C$5),3,IF(AND($A1288&gt;=CrashTest!$B$6,$A1288&lt;=CrashTest!$C$6),4,IF(AND($A1288&gt;=CrashTest!$B$7,$A1288&lt;=CrashTest!$C$7),5,0)))))</f>
        <v>0</v>
      </c>
      <c r="U1288" s="8" t="str">
        <f aca="false">IF(T1288=0,"",IF(T1287=T1288,MAX(U1287,B1288),B1288))</f>
        <v/>
      </c>
      <c r="V1288" s="9" t="str">
        <f aca="false">IF(T1288=0,"",B1288/U1288-1)</f>
        <v/>
      </c>
      <c r="W1288" s="8" t="str">
        <f aca="false">IF(T1288=0,"",IF(T1287=T1288,MAX(W1287,F1288),F1288))</f>
        <v/>
      </c>
      <c r="X1288" s="9" t="str">
        <f aca="false">IF(T1288=0,"",F1288/W1288-1)</f>
        <v/>
      </c>
    </row>
    <row r="1289" customFormat="false" ht="15" hidden="false" customHeight="false" outlineLevel="0" collapsed="false">
      <c r="A1289" s="5" t="n">
        <v>45117</v>
      </c>
      <c r="B1289" s="6" t="n">
        <v>30394.6555806546</v>
      </c>
      <c r="C1289" s="7" t="n">
        <v>13289.23069</v>
      </c>
      <c r="D1289" s="0" t="n">
        <f aca="false">INT((ROW()-3)/30)</f>
        <v>42</v>
      </c>
      <c r="E1289" s="0" t="n">
        <f aca="false">2+30*D1289</f>
        <v>1262</v>
      </c>
      <c r="F1289" s="8" t="n">
        <f aca="false">INDEX($F:$F,$E1289)*(2*B1289/INDEX($B:$B,$E1289)-C1289/INDEX($C:$C,$E1289))</f>
        <v>5168.30479905686</v>
      </c>
      <c r="G1289" s="9" t="n">
        <f aca="false">B1289/B1288-1</f>
        <v>0.00767273905601984</v>
      </c>
      <c r="H1289" s="9" t="n">
        <f aca="false">F1289/F1288-1</f>
        <v>-0.00142818695014479</v>
      </c>
      <c r="I1289" s="9" t="n">
        <f aca="false">LN(B1289/B1288)</f>
        <v>0.00764345329962801</v>
      </c>
      <c r="J1289" s="9" t="n">
        <f aca="false">LN(F1289/F1288)</f>
        <v>-0.00142920778120124</v>
      </c>
      <c r="K1289" s="9" t="n">
        <f aca="false">F1289/F1282-1</f>
        <v>0.000788625426896505</v>
      </c>
      <c r="L1289" s="9" t="n">
        <f aca="false">F1289/F1259-1</f>
        <v>0.0492988224342692</v>
      </c>
      <c r="M1289" s="9" t="n">
        <f aca="false">B1289/B1282-1</f>
        <v>-0.0237897386063038</v>
      </c>
      <c r="N1289" s="9" t="n">
        <f aca="false">B1289/B1259-1</f>
        <v>0.175207990628927</v>
      </c>
      <c r="O1289" s="8" t="n">
        <f aca="false">MAX(O1288,F1289)</f>
        <v>5645.35730015574</v>
      </c>
      <c r="P1289" s="9" t="n">
        <f aca="false">F1289/O1289-1</f>
        <v>-0.0845035089427766</v>
      </c>
      <c r="Q1289" s="8" t="n">
        <f aca="false">MAX(Q1288,B1289)</f>
        <v>67541.7555081824</v>
      </c>
      <c r="R1289" s="9" t="n">
        <f aca="false">B1289/Q1289-1</f>
        <v>-0.549987184194932</v>
      </c>
      <c r="S1289" s="9" t="n">
        <f aca="false">B1289/INDEX($B:$B,$E1289)-1</f>
        <v>0.174406708737079</v>
      </c>
      <c r="T1289" s="0" t="n">
        <f aca="false">IF(AND($A1289&gt;=CrashTest!$B$3,$A1289&lt;=CrashTest!$C$3),1,IF(AND($A1289&gt;=CrashTest!$B$4,$A1289&lt;=CrashTest!$C$4),2,IF(AND($A1289&gt;=CrashTest!$B$5,$A1289&lt;=CrashTest!$C$5),3,IF(AND($A1289&gt;=CrashTest!$B$6,$A1289&lt;=CrashTest!$C$6),4,IF(AND($A1289&gt;=CrashTest!$B$7,$A1289&lt;=CrashTest!$C$7),5,0)))))</f>
        <v>0</v>
      </c>
      <c r="U1289" s="8" t="str">
        <f aca="false">IF(T1289=0,"",IF(T1288=T1289,MAX(U1288,B1289),B1289))</f>
        <v/>
      </c>
      <c r="V1289" s="9" t="str">
        <f aca="false">IF(T1289=0,"",B1289/U1289-1)</f>
        <v/>
      </c>
      <c r="W1289" s="8" t="str">
        <f aca="false">IF(T1289=0,"",IF(T1288=T1289,MAX(W1288,F1289),F1289))</f>
        <v/>
      </c>
      <c r="X1289" s="9" t="str">
        <f aca="false">IF(T1289=0,"",F1289/W1289-1)</f>
        <v/>
      </c>
    </row>
    <row r="1290" customFormat="false" ht="15" hidden="false" customHeight="false" outlineLevel="0" collapsed="false">
      <c r="A1290" s="5" t="n">
        <v>45118</v>
      </c>
      <c r="B1290" s="6" t="n">
        <v>30616.247094097</v>
      </c>
      <c r="C1290" s="7" t="n">
        <v>13453.29347</v>
      </c>
      <c r="D1290" s="0" t="n">
        <f aca="false">INT((ROW()-3)/30)</f>
        <v>42</v>
      </c>
      <c r="E1290" s="0" t="n">
        <f aca="false">2+30*D1290</f>
        <v>1262</v>
      </c>
      <c r="F1290" s="8" t="n">
        <f aca="false">INDEX($F:$F,$E1290)*(2*B1290/INDEX($B:$B,$E1290)-C1290/INDEX($C:$C,$E1290))</f>
        <v>5174.2368363314</v>
      </c>
      <c r="G1290" s="9" t="n">
        <f aca="false">B1290/B1289-1</f>
        <v>0.00729047621067447</v>
      </c>
      <c r="H1290" s="9" t="n">
        <f aca="false">F1290/F1289-1</f>
        <v>0.00114777233641861</v>
      </c>
      <c r="I1290" s="9" t="n">
        <f aca="false">LN(B1290/B1289)</f>
        <v>0.00726402915229365</v>
      </c>
      <c r="J1290" s="9" t="n">
        <f aca="false">LN(F1290/F1289)</f>
        <v>0.00114711414933496</v>
      </c>
      <c r="K1290" s="9" t="n">
        <f aca="false">F1290/F1283-1</f>
        <v>-0.00225437504449877</v>
      </c>
      <c r="L1290" s="9" t="n">
        <f aca="false">F1290/F1260-1</f>
        <v>0.0560620376317029</v>
      </c>
      <c r="M1290" s="9" t="n">
        <f aca="false">B1290/B1283-1</f>
        <v>-0.00596430763526401</v>
      </c>
      <c r="N1290" s="9" t="n">
        <f aca="false">B1290/B1260-1</f>
        <v>0.181782922821006</v>
      </c>
      <c r="O1290" s="8" t="n">
        <f aca="false">MAX(O1289,F1290)</f>
        <v>5645.35730015574</v>
      </c>
      <c r="P1290" s="9" t="n">
        <f aca="false">F1290/O1290-1</f>
        <v>-0.0834527273962528</v>
      </c>
      <c r="Q1290" s="8" t="n">
        <f aca="false">MAX(Q1289,B1290)</f>
        <v>67541.7555081824</v>
      </c>
      <c r="R1290" s="9" t="n">
        <f aca="false">B1290/Q1290-1</f>
        <v>-0.546706376466807</v>
      </c>
      <c r="S1290" s="9" t="n">
        <f aca="false">B1290/INDEX($B:$B,$E1290)-1</f>
        <v>0.182968692908783</v>
      </c>
      <c r="T1290" s="0" t="n">
        <f aca="false">IF(AND($A1290&gt;=CrashTest!$B$3,$A1290&lt;=CrashTest!$C$3),1,IF(AND($A1290&gt;=CrashTest!$B$4,$A1290&lt;=CrashTest!$C$4),2,IF(AND($A1290&gt;=CrashTest!$B$5,$A1290&lt;=CrashTest!$C$5),3,IF(AND($A1290&gt;=CrashTest!$B$6,$A1290&lt;=CrashTest!$C$6),4,IF(AND($A1290&gt;=CrashTest!$B$7,$A1290&lt;=CrashTest!$C$7),5,0)))))</f>
        <v>0</v>
      </c>
      <c r="U1290" s="8" t="str">
        <f aca="false">IF(T1290=0,"",IF(T1289=T1290,MAX(U1289,B1290),B1290))</f>
        <v/>
      </c>
      <c r="V1290" s="9" t="str">
        <f aca="false">IF(T1290=0,"",B1290/U1290-1)</f>
        <v/>
      </c>
      <c r="W1290" s="8" t="str">
        <f aca="false">IF(T1290=0,"",IF(T1289=T1290,MAX(W1289,F1290),F1290))</f>
        <v/>
      </c>
      <c r="X1290" s="9" t="str">
        <f aca="false">IF(T1290=0,"",F1290/W1290-1)</f>
        <v/>
      </c>
    </row>
    <row r="1291" customFormat="false" ht="15" hidden="false" customHeight="false" outlineLevel="0" collapsed="false">
      <c r="A1291" s="5" t="n">
        <v>45119</v>
      </c>
      <c r="B1291" s="6" t="n">
        <v>30385.6087852133</v>
      </c>
      <c r="C1291" s="7" t="n">
        <v>13260.46905</v>
      </c>
      <c r="D1291" s="0" t="n">
        <f aca="false">INT((ROW()-3)/30)</f>
        <v>42</v>
      </c>
      <c r="E1291" s="0" t="n">
        <f aca="false">2+30*D1291</f>
        <v>1262</v>
      </c>
      <c r="F1291" s="8" t="n">
        <f aca="false">INDEX($F:$F,$E1291)*(2*B1291/INDEX($B:$B,$E1291)-C1291/INDEX($C:$C,$E1291))</f>
        <v>5178.4895353604</v>
      </c>
      <c r="G1291" s="9" t="n">
        <f aca="false">B1291/B1290-1</f>
        <v>-0.00753319987831469</v>
      </c>
      <c r="H1291" s="9" t="n">
        <f aca="false">F1291/F1290-1</f>
        <v>0.000821898796580678</v>
      </c>
      <c r="I1291" s="9" t="n">
        <f aca="false">LN(B1291/B1290)</f>
        <v>-0.00756171773928793</v>
      </c>
      <c r="J1291" s="9" t="n">
        <f aca="false">LN(F1291/F1290)</f>
        <v>0.000821561222719804</v>
      </c>
      <c r="K1291" s="9" t="n">
        <f aca="false">F1291/F1284-1</f>
        <v>0.000634905617077797</v>
      </c>
      <c r="L1291" s="9" t="n">
        <f aca="false">F1291/F1261-1</f>
        <v>0.0598991861265004</v>
      </c>
      <c r="M1291" s="9" t="n">
        <f aca="false">B1291/B1284-1</f>
        <v>-0.00367938873150619</v>
      </c>
      <c r="N1291" s="9" t="n">
        <f aca="false">B1291/B1261-1</f>
        <v>0.172883766400381</v>
      </c>
      <c r="O1291" s="8" t="n">
        <f aca="false">MAX(O1290,F1291)</f>
        <v>5645.35730015574</v>
      </c>
      <c r="P1291" s="9" t="n">
        <f aca="false">F1291/O1291-1</f>
        <v>-0.0826994182958905</v>
      </c>
      <c r="Q1291" s="8" t="n">
        <f aca="false">MAX(Q1290,B1291)</f>
        <v>67541.7555081824</v>
      </c>
      <c r="R1291" s="9" t="n">
        <f aca="false">B1291/Q1291-1</f>
        <v>-0.550121127936448</v>
      </c>
      <c r="S1291" s="9" t="n">
        <f aca="false">B1291/INDEX($B:$B,$E1291)-1</f>
        <v>0.174057153295313</v>
      </c>
      <c r="T1291" s="0" t="n">
        <f aca="false">IF(AND($A1291&gt;=CrashTest!$B$3,$A1291&lt;=CrashTest!$C$3),1,IF(AND($A1291&gt;=CrashTest!$B$4,$A1291&lt;=CrashTest!$C$4),2,IF(AND($A1291&gt;=CrashTest!$B$5,$A1291&lt;=CrashTest!$C$5),3,IF(AND($A1291&gt;=CrashTest!$B$6,$A1291&lt;=CrashTest!$C$6),4,IF(AND($A1291&gt;=CrashTest!$B$7,$A1291&lt;=CrashTest!$C$7),5,0)))))</f>
        <v>0</v>
      </c>
      <c r="U1291" s="8" t="str">
        <f aca="false">IF(T1291=0,"",IF(T1290=T1291,MAX(U1290,B1291),B1291))</f>
        <v/>
      </c>
      <c r="V1291" s="9" t="str">
        <f aca="false">IF(T1291=0,"",B1291/U1291-1)</f>
        <v/>
      </c>
      <c r="W1291" s="8" t="str">
        <f aca="false">IF(T1291=0,"",IF(T1290=T1291,MAX(W1290,F1291),F1291))</f>
        <v/>
      </c>
      <c r="X1291" s="9" t="str">
        <f aca="false">IF(T1291=0,"",F1291/W1291-1)</f>
        <v/>
      </c>
    </row>
    <row r="1292" customFormat="false" ht="15" hidden="false" customHeight="false" outlineLevel="0" collapsed="false">
      <c r="A1292" s="5" t="n">
        <v>45120</v>
      </c>
      <c r="B1292" s="6" t="n">
        <v>31434.7354704851</v>
      </c>
      <c r="C1292" s="7" t="n">
        <v>14007.6541</v>
      </c>
      <c r="D1292" s="0" t="n">
        <f aca="false">INT((ROW()-3)/30)</f>
        <v>42</v>
      </c>
      <c r="E1292" s="0" t="n">
        <f aca="false">2+30*D1292</f>
        <v>1262</v>
      </c>
      <c r="F1292" s="8" t="n">
        <f aca="false">INDEX($F:$F,$E1292)*(2*B1292/INDEX($B:$B,$E1292)-C1292/INDEX($C:$C,$E1292))</f>
        <v>5220.54984807304</v>
      </c>
      <c r="G1292" s="9" t="n">
        <f aca="false">B1292/B1291-1</f>
        <v>0.0345270911860862</v>
      </c>
      <c r="H1292" s="9" t="n">
        <f aca="false">F1292/F1291-1</f>
        <v>0.00812211986244926</v>
      </c>
      <c r="I1292" s="9" t="n">
        <f aca="false">LN(B1292/B1291)</f>
        <v>0.0339444055706568</v>
      </c>
      <c r="J1292" s="9" t="n">
        <f aca="false">LN(F1292/F1291)</f>
        <v>0.00808931296822041</v>
      </c>
      <c r="K1292" s="9" t="n">
        <f aca="false">F1292/F1285-1</f>
        <v>0.00460336620578472</v>
      </c>
      <c r="L1292" s="9" t="n">
        <f aca="false">F1292/F1262-1</f>
        <v>0.0710556008772516</v>
      </c>
      <c r="M1292" s="9" t="n">
        <f aca="false">B1292/B1285-1</f>
        <v>0.0485329811263837</v>
      </c>
      <c r="N1292" s="9" t="n">
        <f aca="false">B1292/B1262-1</f>
        <v>0.214593931684817</v>
      </c>
      <c r="O1292" s="8" t="n">
        <f aca="false">MAX(O1291,F1292)</f>
        <v>5645.35730015574</v>
      </c>
      <c r="P1292" s="9" t="n">
        <f aca="false">F1292/O1292-1</f>
        <v>-0.0752489930213952</v>
      </c>
      <c r="Q1292" s="8" t="n">
        <f aca="false">MAX(Q1291,B1292)</f>
        <v>67541.7555081824</v>
      </c>
      <c r="R1292" s="9" t="n">
        <f aca="false">B1292/Q1292-1</f>
        <v>-0.534588119098016</v>
      </c>
      <c r="S1292" s="9" t="n">
        <f aca="false">B1292/INDEX($B:$B,$E1292)-1</f>
        <v>0.214593931684817</v>
      </c>
      <c r="T1292" s="0" t="n">
        <f aca="false">IF(AND($A1292&gt;=CrashTest!$B$3,$A1292&lt;=CrashTest!$C$3),1,IF(AND($A1292&gt;=CrashTest!$B$4,$A1292&lt;=CrashTest!$C$4),2,IF(AND($A1292&gt;=CrashTest!$B$5,$A1292&lt;=CrashTest!$C$5),3,IF(AND($A1292&gt;=CrashTest!$B$6,$A1292&lt;=CrashTest!$C$6),4,IF(AND($A1292&gt;=CrashTest!$B$7,$A1292&lt;=CrashTest!$C$7),5,0)))))</f>
        <v>0</v>
      </c>
      <c r="U1292" s="8" t="str">
        <f aca="false">IF(T1292=0,"",IF(T1291=T1292,MAX(U1291,B1292),B1292))</f>
        <v/>
      </c>
      <c r="V1292" s="9" t="str">
        <f aca="false">IF(T1292=0,"",B1292/U1292-1)</f>
        <v/>
      </c>
      <c r="W1292" s="8" t="str">
        <f aca="false">IF(T1292=0,"",IF(T1291=T1292,MAX(W1291,F1292),F1292))</f>
        <v/>
      </c>
      <c r="X1292" s="9" t="str">
        <f aca="false">IF(T1292=0,"",F1292/W1292-1)</f>
        <v/>
      </c>
    </row>
    <row r="1293" customFormat="false" ht="15" hidden="false" customHeight="false" outlineLevel="0" collapsed="false">
      <c r="A1293" s="5" t="n">
        <v>45121</v>
      </c>
      <c r="B1293" s="6" t="n">
        <v>30310.6720204559</v>
      </c>
      <c r="C1293" s="7" t="n">
        <v>13146.64615</v>
      </c>
      <c r="D1293" s="0" t="n">
        <f aca="false">INT((ROW()-3)/30)</f>
        <v>43</v>
      </c>
      <c r="E1293" s="0" t="n">
        <f aca="false">2+30*D1293</f>
        <v>1292</v>
      </c>
      <c r="F1293" s="8" t="n">
        <f aca="false">INDEX($F:$F,$E1293)*(2*B1293/INDEX($B:$B,$E1293)-C1293/INDEX($C:$C,$E1293))</f>
        <v>5168.0816446348</v>
      </c>
      <c r="G1293" s="9" t="n">
        <f aca="false">B1293/B1292-1</f>
        <v>-0.0357586419355942</v>
      </c>
      <c r="H1293" s="9" t="n">
        <f aca="false">F1293/F1292-1</f>
        <v>-0.0100503213196216</v>
      </c>
      <c r="I1293" s="9" t="n">
        <f aca="false">LN(B1293/B1292)</f>
        <v>-0.0364136442731832</v>
      </c>
      <c r="J1293" s="9" t="n">
        <f aca="false">LN(F1293/F1292)</f>
        <v>-0.0101011667611495</v>
      </c>
      <c r="K1293" s="9" t="n">
        <f aca="false">F1293/F1286-1</f>
        <v>9.98983976321366E-005</v>
      </c>
      <c r="L1293" s="9" t="n">
        <f aca="false">F1293/F1263-1</f>
        <v>0.0674279456206064</v>
      </c>
      <c r="M1293" s="9" t="n">
        <f aca="false">B1293/B1286-1</f>
        <v>-0.000633400340680934</v>
      </c>
      <c r="N1293" s="9" t="n">
        <f aca="false">B1293/B1263-1</f>
        <v>0.207712676817512</v>
      </c>
      <c r="O1293" s="8" t="n">
        <f aca="false">MAX(O1292,F1293)</f>
        <v>5645.35730015574</v>
      </c>
      <c r="P1293" s="9" t="n">
        <f aca="false">F1293/O1293-1</f>
        <v>-0.0845430377821739</v>
      </c>
      <c r="Q1293" s="8" t="n">
        <f aca="false">MAX(Q1292,B1293)</f>
        <v>67541.7555081824</v>
      </c>
      <c r="R1293" s="9" t="n">
        <f aca="false">B1293/Q1293-1</f>
        <v>-0.551230615899762</v>
      </c>
      <c r="S1293" s="9" t="n">
        <f aca="false">B1293/INDEX($B:$B,$E1293)-1</f>
        <v>-0.0357586419355942</v>
      </c>
      <c r="T1293" s="0" t="n">
        <f aca="false">IF(AND($A1293&gt;=CrashTest!$B$3,$A1293&lt;=CrashTest!$C$3),1,IF(AND($A1293&gt;=CrashTest!$B$4,$A1293&lt;=CrashTest!$C$4),2,IF(AND($A1293&gt;=CrashTest!$B$5,$A1293&lt;=CrashTest!$C$5),3,IF(AND($A1293&gt;=CrashTest!$B$6,$A1293&lt;=CrashTest!$C$6),4,IF(AND($A1293&gt;=CrashTest!$B$7,$A1293&lt;=CrashTest!$C$7),5,0)))))</f>
        <v>0</v>
      </c>
      <c r="U1293" s="8" t="str">
        <f aca="false">IF(T1293=0,"",IF(T1292=T1293,MAX(U1292,B1293),B1293))</f>
        <v/>
      </c>
      <c r="V1293" s="9" t="str">
        <f aca="false">IF(T1293=0,"",B1293/U1293-1)</f>
        <v/>
      </c>
      <c r="W1293" s="8" t="str">
        <f aca="false">IF(T1293=0,"",IF(T1292=T1293,MAX(W1292,F1293),F1293))</f>
        <v/>
      </c>
      <c r="X1293" s="9" t="str">
        <f aca="false">IF(T1293=0,"",F1293/W1293-1)</f>
        <v/>
      </c>
    </row>
    <row r="1294" customFormat="false" ht="15" hidden="false" customHeight="false" outlineLevel="0" collapsed="false">
      <c r="A1294" s="5" t="n">
        <v>45122</v>
      </c>
      <c r="B1294" s="6" t="n">
        <v>30290.8905958504</v>
      </c>
      <c r="C1294" s="7" t="n">
        <v>13138.14506</v>
      </c>
      <c r="D1294" s="0" t="n">
        <f aca="false">INT((ROW()-3)/30)</f>
        <v>43</v>
      </c>
      <c r="E1294" s="0" t="n">
        <f aca="false">2+30*D1294</f>
        <v>1292</v>
      </c>
      <c r="F1294" s="8" t="n">
        <f aca="false">INDEX($F:$F,$E1294)*(2*B1294/INDEX($B:$B,$E1294)-C1294/INDEX($C:$C,$E1294))</f>
        <v>5164.67950536798</v>
      </c>
      <c r="G1294" s="9" t="n">
        <f aca="false">B1294/B1293-1</f>
        <v>-0.000652622435825534</v>
      </c>
      <c r="H1294" s="9" t="n">
        <f aca="false">F1294/F1293-1</f>
        <v>-0.000658298281792868</v>
      </c>
      <c r="I1294" s="9" t="n">
        <f aca="false">LN(B1294/B1293)</f>
        <v>-0.000652835486546902</v>
      </c>
      <c r="J1294" s="9" t="n">
        <f aca="false">LN(F1294/F1293)</f>
        <v>-0.00065851505524639</v>
      </c>
      <c r="K1294" s="9" t="n">
        <f aca="false">F1294/F1287-1</f>
        <v>-0.000380375123467669</v>
      </c>
      <c r="L1294" s="9" t="n">
        <f aca="false">F1294/F1264-1</f>
        <v>0.0609115869417043</v>
      </c>
      <c r="M1294" s="9" t="n">
        <f aca="false">B1294/B1287-1</f>
        <v>0.000901113681971433</v>
      </c>
      <c r="N1294" s="9" t="n">
        <f aca="false">B1294/B1264-1</f>
        <v>0.185129337299783</v>
      </c>
      <c r="O1294" s="8" t="n">
        <f aca="false">MAX(O1293,F1294)</f>
        <v>5645.35730015574</v>
      </c>
      <c r="P1294" s="9" t="n">
        <f aca="false">F1294/O1294-1</f>
        <v>-0.0851456815274572</v>
      </c>
      <c r="Q1294" s="8" t="n">
        <f aca="false">MAX(Q1293,B1294)</f>
        <v>67541.7555081824</v>
      </c>
      <c r="R1294" s="9" t="n">
        <f aca="false">B1294/Q1294-1</f>
        <v>-0.551523492868337</v>
      </c>
      <c r="S1294" s="9" t="n">
        <f aca="false">B1294/INDEX($B:$B,$E1294)-1</f>
        <v>-0.036387927479418</v>
      </c>
      <c r="T1294" s="0" t="n">
        <f aca="false">IF(AND($A1294&gt;=CrashTest!$B$3,$A1294&lt;=CrashTest!$C$3),1,IF(AND($A1294&gt;=CrashTest!$B$4,$A1294&lt;=CrashTest!$C$4),2,IF(AND($A1294&gt;=CrashTest!$B$5,$A1294&lt;=CrashTest!$C$5),3,IF(AND($A1294&gt;=CrashTest!$B$6,$A1294&lt;=CrashTest!$C$6),4,IF(AND($A1294&gt;=CrashTest!$B$7,$A1294&lt;=CrashTest!$C$7),5,0)))))</f>
        <v>0</v>
      </c>
      <c r="U1294" s="8" t="str">
        <f aca="false">IF(T1294=0,"",IF(T1293=T1294,MAX(U1293,B1294),B1294))</f>
        <v/>
      </c>
      <c r="V1294" s="9" t="str">
        <f aca="false">IF(T1294=0,"",B1294/U1294-1)</f>
        <v/>
      </c>
      <c r="W1294" s="8" t="str">
        <f aca="false">IF(T1294=0,"",IF(T1293=T1294,MAX(W1293,F1294),F1294))</f>
        <v/>
      </c>
      <c r="X1294" s="9" t="str">
        <f aca="false">IF(T1294=0,"",F1294/W1294-1)</f>
        <v/>
      </c>
    </row>
    <row r="1295" customFormat="false" ht="15" hidden="false" customHeight="false" outlineLevel="0" collapsed="false">
      <c r="A1295" s="5" t="n">
        <v>45123</v>
      </c>
      <c r="B1295" s="6" t="n">
        <v>30249.7729658095</v>
      </c>
      <c r="C1295" s="7" t="n">
        <v>13106.87774</v>
      </c>
      <c r="D1295" s="0" t="n">
        <f aca="false">INT((ROW()-3)/30)</f>
        <v>43</v>
      </c>
      <c r="E1295" s="0" t="n">
        <f aca="false">2+30*D1295</f>
        <v>1292</v>
      </c>
      <c r="F1295" s="8" t="n">
        <f aca="false">INDEX($F:$F,$E1295)*(2*B1295/INDEX($B:$B,$E1295)-C1295/INDEX($C:$C,$E1295))</f>
        <v>5162.67531674712</v>
      </c>
      <c r="G1295" s="9" t="n">
        <f aca="false">B1295/B1294-1</f>
        <v>-0.00135742559007268</v>
      </c>
      <c r="H1295" s="9" t="n">
        <f aca="false">F1295/F1294-1</f>
        <v>-0.000388056726225772</v>
      </c>
      <c r="I1295" s="9" t="n">
        <f aca="false">LN(B1295/B1294)</f>
        <v>-0.00135834772677141</v>
      </c>
      <c r="J1295" s="9" t="n">
        <f aca="false">LN(F1295/F1294)</f>
        <v>-0.000388132039721726</v>
      </c>
      <c r="K1295" s="9" t="n">
        <f aca="false">F1295/F1288-1</f>
        <v>-0.00251586319509067</v>
      </c>
      <c r="L1295" s="9" t="n">
        <f aca="false">F1295/F1265-1</f>
        <v>0.0501423848210936</v>
      </c>
      <c r="M1295" s="9" t="n">
        <f aca="false">B1295/B1288-1</f>
        <v>0.0028694518151049</v>
      </c>
      <c r="N1295" s="9" t="n">
        <f aca="false">B1295/B1265-1</f>
        <v>0.148791570707076</v>
      </c>
      <c r="O1295" s="8" t="n">
        <f aca="false">MAX(O1294,F1295)</f>
        <v>5645.35730015574</v>
      </c>
      <c r="P1295" s="9" t="n">
        <f aca="false">F1295/O1295-1</f>
        <v>-0.0855006968992571</v>
      </c>
      <c r="Q1295" s="8" t="n">
        <f aca="false">MAX(Q1294,B1295)</f>
        <v>67541.7555081824</v>
      </c>
      <c r="R1295" s="9" t="n">
        <f aca="false">B1295/Q1295-1</f>
        <v>-0.552132266355664</v>
      </c>
      <c r="S1295" s="9" t="n">
        <f aca="false">B1295/INDEX($B:$B,$E1295)-1</f>
        <v>-0.0376959591655603</v>
      </c>
      <c r="T1295" s="0" t="n">
        <f aca="false">IF(AND($A1295&gt;=CrashTest!$B$3,$A1295&lt;=CrashTest!$C$3),1,IF(AND($A1295&gt;=CrashTest!$B$4,$A1295&lt;=CrashTest!$C$4),2,IF(AND($A1295&gt;=CrashTest!$B$5,$A1295&lt;=CrashTest!$C$5),3,IF(AND($A1295&gt;=CrashTest!$B$6,$A1295&lt;=CrashTest!$C$6),4,IF(AND($A1295&gt;=CrashTest!$B$7,$A1295&lt;=CrashTest!$C$7),5,0)))))</f>
        <v>0</v>
      </c>
      <c r="U1295" s="8" t="str">
        <f aca="false">IF(T1295=0,"",IF(T1294=T1295,MAX(U1294,B1295),B1295))</f>
        <v/>
      </c>
      <c r="V1295" s="9" t="str">
        <f aca="false">IF(T1295=0,"",B1295/U1295-1)</f>
        <v/>
      </c>
      <c r="W1295" s="8" t="str">
        <f aca="false">IF(T1295=0,"",IF(T1294=T1295,MAX(W1294,F1295),F1295))</f>
        <v/>
      </c>
      <c r="X1295" s="9" t="str">
        <f aca="false">IF(T1295=0,"",F1295/W1295-1)</f>
        <v/>
      </c>
    </row>
    <row r="1296" customFormat="false" ht="15" hidden="false" customHeight="false" outlineLevel="0" collapsed="false">
      <c r="A1296" s="5" t="n">
        <v>45124</v>
      </c>
      <c r="B1296" s="6" t="n">
        <v>30143.7462744009</v>
      </c>
      <c r="C1296" s="7" t="n">
        <v>13029.08157</v>
      </c>
      <c r="D1296" s="0" t="n">
        <f aca="false">INT((ROW()-3)/30)</f>
        <v>43</v>
      </c>
      <c r="E1296" s="0" t="n">
        <f aca="false">2+30*D1296</f>
        <v>1292</v>
      </c>
      <c r="F1296" s="8" t="n">
        <f aca="false">INDEX($F:$F,$E1296)*(2*B1296/INDEX($B:$B,$E1296)-C1296/INDEX($C:$C,$E1296))</f>
        <v>5156.45243619044</v>
      </c>
      <c r="G1296" s="9" t="n">
        <f aca="false">B1296/B1295-1</f>
        <v>-0.00350504089827186</v>
      </c>
      <c r="H1296" s="9" t="n">
        <f aca="false">F1296/F1295-1</f>
        <v>-0.00120535965848723</v>
      </c>
      <c r="I1296" s="9" t="n">
        <f aca="false">LN(B1296/B1295)</f>
        <v>-0.00351119794546612</v>
      </c>
      <c r="J1296" s="9" t="n">
        <f aca="false">LN(F1296/F1295)</f>
        <v>-0.00120608668872104</v>
      </c>
      <c r="K1296" s="9" t="n">
        <f aca="false">F1296/F1289-1</f>
        <v>-0.00229327861402107</v>
      </c>
      <c r="L1296" s="9" t="n">
        <f aca="false">F1296/F1266-1</f>
        <v>0.0458912061685843</v>
      </c>
      <c r="M1296" s="9" t="n">
        <f aca="false">B1296/B1289-1</f>
        <v>-0.00825504686466649</v>
      </c>
      <c r="N1296" s="9" t="n">
        <f aca="false">B1296/B1266-1</f>
        <v>0.136891886118316</v>
      </c>
      <c r="O1296" s="8" t="n">
        <f aca="false">MAX(O1295,F1296)</f>
        <v>5645.35730015574</v>
      </c>
      <c r="P1296" s="9" t="n">
        <f aca="false">F1296/O1296-1</f>
        <v>-0.0866029974669295</v>
      </c>
      <c r="Q1296" s="8" t="n">
        <f aca="false">MAX(Q1295,B1296)</f>
        <v>67541.7555081824</v>
      </c>
      <c r="R1296" s="9" t="n">
        <f aca="false">B1296/Q1296-1</f>
        <v>-0.553702061079104</v>
      </c>
      <c r="S1296" s="9" t="n">
        <f aca="false">B1296/INDEX($B:$B,$E1296)-1</f>
        <v>-0.0410688741852574</v>
      </c>
      <c r="T1296" s="0" t="n">
        <f aca="false">IF(AND($A1296&gt;=CrashTest!$B$3,$A1296&lt;=CrashTest!$C$3),1,IF(AND($A1296&gt;=CrashTest!$B$4,$A1296&lt;=CrashTest!$C$4),2,IF(AND($A1296&gt;=CrashTest!$B$5,$A1296&lt;=CrashTest!$C$5),3,IF(AND($A1296&gt;=CrashTest!$B$6,$A1296&lt;=CrashTest!$C$6),4,IF(AND($A1296&gt;=CrashTest!$B$7,$A1296&lt;=CrashTest!$C$7),5,0)))))</f>
        <v>0</v>
      </c>
      <c r="U1296" s="8" t="str">
        <f aca="false">IF(T1296=0,"",IF(T1295=T1296,MAX(U1295,B1296),B1296))</f>
        <v/>
      </c>
      <c r="V1296" s="9" t="str">
        <f aca="false">IF(T1296=0,"",B1296/U1296-1)</f>
        <v/>
      </c>
      <c r="W1296" s="8" t="str">
        <f aca="false">IF(T1296=0,"",IF(T1295=T1296,MAX(W1295,F1296),F1296))</f>
        <v/>
      </c>
      <c r="X1296" s="9" t="str">
        <f aca="false">IF(T1296=0,"",F1296/W1296-1)</f>
        <v/>
      </c>
    </row>
    <row r="1297" customFormat="false" ht="15" hidden="false" customHeight="false" outlineLevel="0" collapsed="false">
      <c r="A1297" s="5" t="n">
        <v>45125</v>
      </c>
      <c r="B1297" s="6" t="n">
        <v>29835.7474076563</v>
      </c>
      <c r="C1297" s="7" t="n">
        <v>12833.42505</v>
      </c>
      <c r="D1297" s="0" t="n">
        <f aca="false">INT((ROW()-3)/30)</f>
        <v>43</v>
      </c>
      <c r="E1297" s="0" t="n">
        <f aca="false">2+30*D1297</f>
        <v>1292</v>
      </c>
      <c r="F1297" s="8" t="n">
        <f aca="false">INDEX($F:$F,$E1297)*(2*B1297/INDEX($B:$B,$E1297)-C1297/INDEX($C:$C,$E1297))</f>
        <v>5127.06984869164</v>
      </c>
      <c r="G1297" s="9" t="n">
        <f aca="false">B1297/B1296-1</f>
        <v>-0.0102176704892902</v>
      </c>
      <c r="H1297" s="9" t="n">
        <f aca="false">F1297/F1296-1</f>
        <v>-0.00569821749786359</v>
      </c>
      <c r="I1297" s="9" t="n">
        <f aca="false">LN(B1297/B1296)</f>
        <v>-0.0102702292093747</v>
      </c>
      <c r="J1297" s="9" t="n">
        <f aca="false">LN(F1297/F1296)</f>
        <v>-0.00571451427707199</v>
      </c>
      <c r="K1297" s="9" t="n">
        <f aca="false">F1297/F1290-1</f>
        <v>-0.00911573805601063</v>
      </c>
      <c r="L1297" s="9" t="n">
        <f aca="false">F1297/F1267-1</f>
        <v>0.0407930735995667</v>
      </c>
      <c r="M1297" s="9" t="n">
        <f aca="false">B1297/B1290-1</f>
        <v>-0.0254929901774664</v>
      </c>
      <c r="N1297" s="9" t="n">
        <f aca="false">B1297/B1267-1</f>
        <v>0.13211617420165</v>
      </c>
      <c r="O1297" s="8" t="n">
        <f aca="false">MAX(O1296,F1297)</f>
        <v>5645.35730015574</v>
      </c>
      <c r="P1297" s="9" t="n">
        <f aca="false">F1297/O1297-1</f>
        <v>-0.0918077322492595</v>
      </c>
      <c r="Q1297" s="8" t="n">
        <f aca="false">MAX(Q1296,B1297)</f>
        <v>67541.7555081824</v>
      </c>
      <c r="R1297" s="9" t="n">
        <f aca="false">B1297/Q1297-1</f>
        <v>-0.558262186359047</v>
      </c>
      <c r="S1297" s="9" t="n">
        <f aca="false">B1297/INDEX($B:$B,$E1297)-1</f>
        <v>-0.0508669164507565</v>
      </c>
      <c r="T1297" s="0" t="n">
        <f aca="false">IF(AND($A1297&gt;=CrashTest!$B$3,$A1297&lt;=CrashTest!$C$3),1,IF(AND($A1297&gt;=CrashTest!$B$4,$A1297&lt;=CrashTest!$C$4),2,IF(AND($A1297&gt;=CrashTest!$B$5,$A1297&lt;=CrashTest!$C$5),3,IF(AND($A1297&gt;=CrashTest!$B$6,$A1297&lt;=CrashTest!$C$6),4,IF(AND($A1297&gt;=CrashTest!$B$7,$A1297&lt;=CrashTest!$C$7),5,0)))))</f>
        <v>0</v>
      </c>
      <c r="U1297" s="8" t="str">
        <f aca="false">IF(T1297=0,"",IF(T1296=T1297,MAX(U1296,B1297),B1297))</f>
        <v/>
      </c>
      <c r="V1297" s="9" t="str">
        <f aca="false">IF(T1297=0,"",B1297/U1297-1)</f>
        <v/>
      </c>
      <c r="W1297" s="8" t="str">
        <f aca="false">IF(T1297=0,"",IF(T1296=T1297,MAX(W1296,F1297),F1297))</f>
        <v/>
      </c>
      <c r="X1297" s="9" t="str">
        <f aca="false">IF(T1297=0,"",F1297/W1297-1)</f>
        <v/>
      </c>
    </row>
    <row r="1298" customFormat="false" ht="15" hidden="false" customHeight="false" outlineLevel="0" collapsed="false">
      <c r="A1298" s="5" t="n">
        <v>45126</v>
      </c>
      <c r="B1298" s="6" t="n">
        <v>29913.0294646406</v>
      </c>
      <c r="C1298" s="7" t="n">
        <v>12882.45978</v>
      </c>
      <c r="D1298" s="0" t="n">
        <f aca="false">INT((ROW()-3)/30)</f>
        <v>43</v>
      </c>
      <c r="E1298" s="0" t="n">
        <f aca="false">2+30*D1298</f>
        <v>1292</v>
      </c>
      <c r="F1298" s="8" t="n">
        <f aca="false">INDEX($F:$F,$E1298)*(2*B1298/INDEX($B:$B,$E1298)-C1298/INDEX($C:$C,$E1298))</f>
        <v>5134.46432863157</v>
      </c>
      <c r="G1298" s="9" t="n">
        <f aca="false">B1298/B1297-1</f>
        <v>0.00259025041097072</v>
      </c>
      <c r="H1298" s="9" t="n">
        <f aca="false">F1298/F1297-1</f>
        <v>0.00144224287129968</v>
      </c>
      <c r="I1298" s="9" t="n">
        <f aca="false">LN(B1298/B1297)</f>
        <v>0.0025869014941505</v>
      </c>
      <c r="J1298" s="9" t="n">
        <f aca="false">LN(F1298/F1297)</f>
        <v>0.00144120383795542</v>
      </c>
      <c r="K1298" s="9" t="n">
        <f aca="false">F1298/F1291-1</f>
        <v>-0.00850155367278682</v>
      </c>
      <c r="L1298" s="9" t="n">
        <f aca="false">F1298/F1268-1</f>
        <v>0.0414781623900224</v>
      </c>
      <c r="M1298" s="9" t="n">
        <f aca="false">B1298/B1291-1</f>
        <v>-0.0155527349777067</v>
      </c>
      <c r="N1298" s="9" t="n">
        <f aca="false">B1298/B1268-1</f>
        <v>0.11707217103015</v>
      </c>
      <c r="O1298" s="8" t="n">
        <f aca="false">MAX(O1297,F1298)</f>
        <v>5645.35730015574</v>
      </c>
      <c r="P1298" s="9" t="n">
        <f aca="false">F1298/O1298-1</f>
        <v>-0.0904978984253264</v>
      </c>
      <c r="Q1298" s="8" t="n">
        <f aca="false">MAX(Q1297,B1298)</f>
        <v>67541.7555081824</v>
      </c>
      <c r="R1298" s="9" t="n">
        <f aca="false">B1298/Q1298-1</f>
        <v>-0.557117974805722</v>
      </c>
      <c r="S1298" s="9" t="n">
        <f aca="false">B1298/INDEX($B:$B,$E1298)-1</f>
        <v>-0.0484084240910272</v>
      </c>
      <c r="T1298" s="0" t="n">
        <f aca="false">IF(AND($A1298&gt;=CrashTest!$B$3,$A1298&lt;=CrashTest!$C$3),1,IF(AND($A1298&gt;=CrashTest!$B$4,$A1298&lt;=CrashTest!$C$4),2,IF(AND($A1298&gt;=CrashTest!$B$5,$A1298&lt;=CrashTest!$C$5),3,IF(AND($A1298&gt;=CrashTest!$B$6,$A1298&lt;=CrashTest!$C$6),4,IF(AND($A1298&gt;=CrashTest!$B$7,$A1298&lt;=CrashTest!$C$7),5,0)))))</f>
        <v>0</v>
      </c>
      <c r="U1298" s="8" t="str">
        <f aca="false">IF(T1298=0,"",IF(T1297=T1298,MAX(U1297,B1298),B1298))</f>
        <v/>
      </c>
      <c r="V1298" s="9" t="str">
        <f aca="false">IF(T1298=0,"",B1298/U1298-1)</f>
        <v/>
      </c>
      <c r="W1298" s="8" t="str">
        <f aca="false">IF(T1298=0,"",IF(T1297=T1298,MAX(W1297,F1298),F1298))</f>
        <v/>
      </c>
      <c r="X1298" s="9" t="str">
        <f aca="false">IF(T1298=0,"",F1298/W1298-1)</f>
        <v/>
      </c>
    </row>
    <row r="1299" customFormat="false" ht="15" hidden="false" customHeight="false" outlineLevel="0" collapsed="false">
      <c r="A1299" s="5" t="n">
        <v>45127</v>
      </c>
      <c r="B1299" s="6" t="n">
        <v>29805.6065707189</v>
      </c>
      <c r="C1299" s="7" t="n">
        <v>12806.26777</v>
      </c>
      <c r="D1299" s="0" t="n">
        <f aca="false">INT((ROW()-3)/30)</f>
        <v>43</v>
      </c>
      <c r="E1299" s="0" t="n">
        <f aca="false">2+30*D1299</f>
        <v>1292</v>
      </c>
      <c r="F1299" s="8" t="n">
        <f aca="false">INDEX($F:$F,$E1299)*(2*B1299/INDEX($B:$B,$E1299)-C1299/INDEX($C:$C,$E1299))</f>
        <v>5127.17983843148</v>
      </c>
      <c r="G1299" s="9" t="n">
        <f aca="false">B1299/B1298-1</f>
        <v>-0.00359117400825892</v>
      </c>
      <c r="H1299" s="9" t="n">
        <f aca="false">F1299/F1298-1</f>
        <v>-0.00141874394948449</v>
      </c>
      <c r="I1299" s="9" t="n">
        <f aca="false">LN(B1299/B1298)</f>
        <v>-0.00359763775323301</v>
      </c>
      <c r="J1299" s="9" t="n">
        <f aca="false">LN(F1299/F1298)</f>
        <v>-0.00141975131959449</v>
      </c>
      <c r="K1299" s="9" t="n">
        <f aca="false">F1299/F1292-1</f>
        <v>-0.0178850911031949</v>
      </c>
      <c r="L1299" s="9" t="n">
        <f aca="false">F1299/F1269-1</f>
        <v>0.0206493503721201</v>
      </c>
      <c r="M1299" s="9" t="n">
        <f aca="false">B1299/B1292-1</f>
        <v>-0.0518257550249096</v>
      </c>
      <c r="N1299" s="9" t="n">
        <f aca="false">B1299/B1269-1</f>
        <v>0.0529999586349634</v>
      </c>
      <c r="O1299" s="8" t="n">
        <f aca="false">MAX(O1298,F1299)</f>
        <v>5645.35730015574</v>
      </c>
      <c r="P1299" s="9" t="n">
        <f aca="false">F1299/O1299-1</f>
        <v>-0.0917882490289789</v>
      </c>
      <c r="Q1299" s="8" t="n">
        <f aca="false">MAX(Q1298,B1299)</f>
        <v>67541.7555081824</v>
      </c>
      <c r="R1299" s="9" t="n">
        <f aca="false">B1299/Q1299-1</f>
        <v>-0.558708441223325</v>
      </c>
      <c r="S1299" s="9" t="n">
        <f aca="false">B1299/INDEX($B:$B,$E1299)-1</f>
        <v>-0.0518257550249096</v>
      </c>
      <c r="T1299" s="0" t="n">
        <f aca="false">IF(AND($A1299&gt;=CrashTest!$B$3,$A1299&lt;=CrashTest!$C$3),1,IF(AND($A1299&gt;=CrashTest!$B$4,$A1299&lt;=CrashTest!$C$4),2,IF(AND($A1299&gt;=CrashTest!$B$5,$A1299&lt;=CrashTest!$C$5),3,IF(AND($A1299&gt;=CrashTest!$B$6,$A1299&lt;=CrashTest!$C$6),4,IF(AND($A1299&gt;=CrashTest!$B$7,$A1299&lt;=CrashTest!$C$7),5,0)))))</f>
        <v>0</v>
      </c>
      <c r="U1299" s="8" t="str">
        <f aca="false">IF(T1299=0,"",IF(T1298=T1299,MAX(U1298,B1299),B1299))</f>
        <v/>
      </c>
      <c r="V1299" s="9" t="str">
        <f aca="false">IF(T1299=0,"",B1299/U1299-1)</f>
        <v/>
      </c>
      <c r="W1299" s="8" t="str">
        <f aca="false">IF(T1299=0,"",IF(T1298=T1299,MAX(W1298,F1299),F1299))</f>
        <v/>
      </c>
      <c r="X1299" s="9" t="str">
        <f aca="false">IF(T1299=0,"",F1299/W1299-1)</f>
        <v/>
      </c>
    </row>
    <row r="1300" customFormat="false" ht="15" hidden="false" customHeight="false" outlineLevel="0" collapsed="false">
      <c r="A1300" s="5" t="n">
        <v>45128</v>
      </c>
      <c r="B1300" s="6" t="n">
        <v>29919.6934921099</v>
      </c>
      <c r="C1300" s="7" t="n">
        <v>12892.99384</v>
      </c>
      <c r="D1300" s="0" t="n">
        <f aca="false">INT((ROW()-3)/30)</f>
        <v>43</v>
      </c>
      <c r="E1300" s="0" t="n">
        <f aca="false">2+30*D1300</f>
        <v>1292</v>
      </c>
      <c r="F1300" s="8" t="n">
        <f aca="false">INDEX($F:$F,$E1300)*(2*B1300/INDEX($B:$B,$E1300)-C1300/INDEX($C:$C,$E1300))</f>
        <v>5132.75182961706</v>
      </c>
      <c r="G1300" s="9" t="n">
        <f aca="false">B1300/B1299-1</f>
        <v>0.00382770003758548</v>
      </c>
      <c r="H1300" s="9" t="n">
        <f aca="false">F1300/F1299-1</f>
        <v>0.00108675555786331</v>
      </c>
      <c r="I1300" s="9" t="n">
        <f aca="false">LN(B1300/B1299)</f>
        <v>0.00382039303387337</v>
      </c>
      <c r="J1300" s="9" t="n">
        <f aca="false">LN(F1300/F1299)</f>
        <v>0.0010861654665267</v>
      </c>
      <c r="K1300" s="9" t="n">
        <f aca="false">F1300/F1293-1</f>
        <v>-0.00683615651746095</v>
      </c>
      <c r="L1300" s="9" t="n">
        <f aca="false">F1300/F1270-1</f>
        <v>0.000699980119909904</v>
      </c>
      <c r="M1300" s="9" t="n">
        <f aca="false">B1300/B1293-1</f>
        <v>-0.012899038598753</v>
      </c>
      <c r="N1300" s="9" t="n">
        <f aca="false">B1300/B1270-1</f>
        <v>-0.00597424432777916</v>
      </c>
      <c r="O1300" s="8" t="n">
        <f aca="false">MAX(O1299,F1300)</f>
        <v>5645.35730015574</v>
      </c>
      <c r="P1300" s="9" t="n">
        <f aca="false">F1300/O1300-1</f>
        <v>-0.0908012448608944</v>
      </c>
      <c r="Q1300" s="8" t="n">
        <f aca="false">MAX(Q1299,B1300)</f>
        <v>67541.7555081824</v>
      </c>
      <c r="R1300" s="9" t="n">
        <f aca="false">B1300/Q1300-1</f>
        <v>-0.557019309507209</v>
      </c>
      <c r="S1300" s="9" t="n">
        <f aca="false">B1300/INDEX($B:$B,$E1300)-1</f>
        <v>-0.048196428431781</v>
      </c>
      <c r="T1300" s="0" t="n">
        <f aca="false">IF(AND($A1300&gt;=CrashTest!$B$3,$A1300&lt;=CrashTest!$C$3),1,IF(AND($A1300&gt;=CrashTest!$B$4,$A1300&lt;=CrashTest!$C$4),2,IF(AND($A1300&gt;=CrashTest!$B$5,$A1300&lt;=CrashTest!$C$5),3,IF(AND($A1300&gt;=CrashTest!$B$6,$A1300&lt;=CrashTest!$C$6),4,IF(AND($A1300&gt;=CrashTest!$B$7,$A1300&lt;=CrashTest!$C$7),5,0)))))</f>
        <v>0</v>
      </c>
      <c r="U1300" s="8" t="str">
        <f aca="false">IF(T1300=0,"",IF(T1299=T1300,MAX(U1299,B1300),B1300))</f>
        <v/>
      </c>
      <c r="V1300" s="9" t="str">
        <f aca="false">IF(T1300=0,"",B1300/U1300-1)</f>
        <v/>
      </c>
      <c r="W1300" s="8" t="str">
        <f aca="false">IF(T1300=0,"",IF(T1299=T1300,MAX(W1299,F1300),F1300))</f>
        <v/>
      </c>
      <c r="X1300" s="9" t="str">
        <f aca="false">IF(T1300=0,"",F1300/W1300-1)</f>
        <v/>
      </c>
    </row>
    <row r="1301" customFormat="false" ht="15" hidden="false" customHeight="false" outlineLevel="0" collapsed="false">
      <c r="A1301" s="5" t="n">
        <v>45129</v>
      </c>
      <c r="B1301" s="6" t="n">
        <v>29726.0096271186</v>
      </c>
      <c r="C1301" s="7" t="n">
        <v>12828.19721</v>
      </c>
      <c r="D1301" s="0" t="n">
        <f aca="false">INT((ROW()-3)/30)</f>
        <v>43</v>
      </c>
      <c r="E1301" s="0" t="n">
        <f aca="false">2+30*D1301</f>
        <v>1292</v>
      </c>
      <c r="F1301" s="8" t="n">
        <f aca="false">INDEX($F:$F,$E1301)*(2*B1301/INDEX($B:$B,$E1301)-C1301/INDEX($C:$C,$E1301))</f>
        <v>5092.56863986324</v>
      </c>
      <c r="G1301" s="9" t="n">
        <f aca="false">B1301/B1300-1</f>
        <v>-0.00647345752530426</v>
      </c>
      <c r="H1301" s="9" t="n">
        <f aca="false">F1301/F1300-1</f>
        <v>-0.00782878095176065</v>
      </c>
      <c r="I1301" s="9" t="n">
        <f aca="false">LN(B1301/B1300)</f>
        <v>-0.00649450121759721</v>
      </c>
      <c r="J1301" s="9" t="n">
        <f aca="false">LN(F1301/F1300)</f>
        <v>-0.00785958674388865</v>
      </c>
      <c r="K1301" s="9" t="n">
        <f aca="false">F1301/F1294-1</f>
        <v>-0.0139623117813571</v>
      </c>
      <c r="L1301" s="9" t="n">
        <f aca="false">F1301/F1271-1</f>
        <v>-0.00489470450015994</v>
      </c>
      <c r="M1301" s="9" t="n">
        <f aca="false">B1301/B1294-1</f>
        <v>-0.0186485427671507</v>
      </c>
      <c r="N1301" s="9" t="n">
        <f aca="false">B1301/B1271-1</f>
        <v>-0.00756202568085396</v>
      </c>
      <c r="O1301" s="8" t="n">
        <f aca="false">MAX(O1300,F1301)</f>
        <v>5645.35730015574</v>
      </c>
      <c r="P1301" s="9" t="n">
        <f aca="false">F1301/O1301-1</f>
        <v>-0.0979191627564918</v>
      </c>
      <c r="Q1301" s="8" t="n">
        <f aca="false">MAX(Q1300,B1301)</f>
        <v>67541.7555081824</v>
      </c>
      <c r="R1301" s="9" t="n">
        <f aca="false">B1301/Q1301-1</f>
        <v>-0.559886926191644</v>
      </c>
      <c r="S1301" s="9" t="n">
        <f aca="false">B1301/INDEX($B:$B,$E1301)-1</f>
        <v>-0.0543578884247608</v>
      </c>
      <c r="T1301" s="0" t="n">
        <f aca="false">IF(AND($A1301&gt;=CrashTest!$B$3,$A1301&lt;=CrashTest!$C$3),1,IF(AND($A1301&gt;=CrashTest!$B$4,$A1301&lt;=CrashTest!$C$4),2,IF(AND($A1301&gt;=CrashTest!$B$5,$A1301&lt;=CrashTest!$C$5),3,IF(AND($A1301&gt;=CrashTest!$B$6,$A1301&lt;=CrashTest!$C$6),4,IF(AND($A1301&gt;=CrashTest!$B$7,$A1301&lt;=CrashTest!$C$7),5,0)))))</f>
        <v>0</v>
      </c>
      <c r="U1301" s="8" t="str">
        <f aca="false">IF(T1301=0,"",IF(T1300=T1301,MAX(U1300,B1301),B1301))</f>
        <v/>
      </c>
      <c r="V1301" s="9" t="str">
        <f aca="false">IF(T1301=0,"",B1301/U1301-1)</f>
        <v/>
      </c>
      <c r="W1301" s="8" t="str">
        <f aca="false">IF(T1301=0,"",IF(T1300=T1301,MAX(W1300,F1301),F1301))</f>
        <v/>
      </c>
      <c r="X1301" s="9" t="str">
        <f aca="false">IF(T1301=0,"",F1301/W1301-1)</f>
        <v/>
      </c>
    </row>
    <row r="1302" customFormat="false" ht="15" hidden="false" customHeight="false" outlineLevel="0" collapsed="false">
      <c r="A1302" s="5" t="n">
        <v>45130</v>
      </c>
      <c r="B1302" s="6" t="n">
        <v>30066.5724482759</v>
      </c>
      <c r="C1302" s="7" t="n">
        <v>13036.00022</v>
      </c>
      <c r="D1302" s="0" t="n">
        <f aca="false">INT((ROW()-3)/30)</f>
        <v>43</v>
      </c>
      <c r="E1302" s="0" t="n">
        <f aca="false">2+30*D1302</f>
        <v>1292</v>
      </c>
      <c r="F1302" s="8" t="n">
        <f aca="false">INDEX($F:$F,$E1302)*(2*B1302/INDEX($B:$B,$E1302)-C1302/INDEX($C:$C,$E1302))</f>
        <v>5128.2404913575</v>
      </c>
      <c r="G1302" s="9" t="n">
        <f aca="false">B1302/B1301-1</f>
        <v>0.0114567284822047</v>
      </c>
      <c r="H1302" s="9" t="n">
        <f aca="false">F1302/F1301-1</f>
        <v>0.00700468742139848</v>
      </c>
      <c r="I1302" s="9" t="n">
        <f aca="false">LN(B1302/B1301)</f>
        <v>0.0113915971576554</v>
      </c>
      <c r="J1302" s="9" t="n">
        <f aca="false">LN(F1302/F1301)</f>
        <v>0.00698026856312725</v>
      </c>
      <c r="K1302" s="9" t="n">
        <f aca="false">F1302/F1295-1</f>
        <v>-0.00666995758534594</v>
      </c>
      <c r="L1302" s="9" t="n">
        <f aca="false">F1302/F1272-1</f>
        <v>0.00932556165307741</v>
      </c>
      <c r="M1302" s="9" t="n">
        <f aca="false">B1302/B1295-1</f>
        <v>-0.00605626090948408</v>
      </c>
      <c r="N1302" s="9" t="n">
        <f aca="false">B1302/B1272-1</f>
        <v>-0.0186622728030662</v>
      </c>
      <c r="O1302" s="8" t="n">
        <f aca="false">MAX(O1301,F1302)</f>
        <v>5645.35730015574</v>
      </c>
      <c r="P1302" s="9" t="n">
        <f aca="false">F1302/O1302-1</f>
        <v>-0.0916003684627675</v>
      </c>
      <c r="Q1302" s="8" t="n">
        <f aca="false">MAX(Q1301,B1302)</f>
        <v>67541.7555081824</v>
      </c>
      <c r="R1302" s="9" t="n">
        <f aca="false">B1302/Q1302-1</f>
        <v>-0.554844670203553</v>
      </c>
      <c r="S1302" s="9" t="n">
        <f aca="false">B1302/INDEX($B:$B,$E1302)-1</f>
        <v>-0.0435239235111046</v>
      </c>
      <c r="T1302" s="0" t="n">
        <f aca="false">IF(AND($A1302&gt;=CrashTest!$B$3,$A1302&lt;=CrashTest!$C$3),1,IF(AND($A1302&gt;=CrashTest!$B$4,$A1302&lt;=CrashTest!$C$4),2,IF(AND($A1302&gt;=CrashTest!$B$5,$A1302&lt;=CrashTest!$C$5),3,IF(AND($A1302&gt;=CrashTest!$B$6,$A1302&lt;=CrashTest!$C$6),4,IF(AND($A1302&gt;=CrashTest!$B$7,$A1302&lt;=CrashTest!$C$7),5,0)))))</f>
        <v>0</v>
      </c>
      <c r="U1302" s="8" t="str">
        <f aca="false">IF(T1302=0,"",IF(T1301=T1302,MAX(U1301,B1302),B1302))</f>
        <v/>
      </c>
      <c r="V1302" s="9" t="str">
        <f aca="false">IF(T1302=0,"",B1302/U1302-1)</f>
        <v/>
      </c>
      <c r="W1302" s="8" t="str">
        <f aca="false">IF(T1302=0,"",IF(T1301=T1302,MAX(W1301,F1302),F1302))</f>
        <v/>
      </c>
      <c r="X1302" s="9" t="str">
        <f aca="false">IF(T1302=0,"",F1302/W1302-1)</f>
        <v/>
      </c>
    </row>
    <row r="1303" customFormat="false" ht="15" hidden="false" customHeight="false" outlineLevel="0" collapsed="false">
      <c r="A1303" s="5" t="n">
        <v>45131</v>
      </c>
      <c r="B1303" s="6" t="n">
        <v>29178.3597042665</v>
      </c>
      <c r="C1303" s="7" t="n">
        <v>12381.77545</v>
      </c>
      <c r="D1303" s="0" t="n">
        <f aca="false">INT((ROW()-3)/30)</f>
        <v>43</v>
      </c>
      <c r="E1303" s="0" t="n">
        <f aca="false">2+30*D1303</f>
        <v>1292</v>
      </c>
      <c r="F1303" s="8" t="n">
        <f aca="false">INDEX($F:$F,$E1303)*(2*B1303/INDEX($B:$B,$E1303)-C1303/INDEX($C:$C,$E1303))</f>
        <v>5077.04391927631</v>
      </c>
      <c r="G1303" s="9" t="n">
        <f aca="false">B1303/B1302-1</f>
        <v>-0.0295415363868765</v>
      </c>
      <c r="H1303" s="9" t="n">
        <f aca="false">F1303/F1302-1</f>
        <v>-0.00998326271310224</v>
      </c>
      <c r="I1303" s="9" t="n">
        <f aca="false">LN(B1303/B1302)</f>
        <v>-0.0299866762450545</v>
      </c>
      <c r="J1303" s="9" t="n">
        <f aca="false">LN(F1303/F1302)</f>
        <v>-0.0100334296460104</v>
      </c>
      <c r="K1303" s="9" t="n">
        <f aca="false">F1303/F1296-1</f>
        <v>-0.0153998350410071</v>
      </c>
      <c r="L1303" s="9" t="n">
        <f aca="false">F1303/F1273-1</f>
        <v>-0.00790417798976129</v>
      </c>
      <c r="M1303" s="9" t="n">
        <f aca="false">B1303/B1296-1</f>
        <v>-0.0320260979291164</v>
      </c>
      <c r="N1303" s="9" t="n">
        <f aca="false">B1303/B1273-1</f>
        <v>-0.0448674539992983</v>
      </c>
      <c r="O1303" s="8" t="n">
        <f aca="false">MAX(O1302,F1303)</f>
        <v>5645.35730015574</v>
      </c>
      <c r="P1303" s="9" t="n">
        <f aca="false">F1303/O1303-1</f>
        <v>-0.100669160632889</v>
      </c>
      <c r="Q1303" s="8" t="n">
        <f aca="false">MAX(Q1302,B1303)</f>
        <v>67541.7555081824</v>
      </c>
      <c r="R1303" s="9" t="n">
        <f aca="false">B1303/Q1303-1</f>
        <v>-0.567995242576547</v>
      </c>
      <c r="S1303" s="9" t="n">
        <f aca="false">B1303/INDEX($B:$B,$E1303)-1</f>
        <v>-0.0717796963278782</v>
      </c>
      <c r="T1303" s="0" t="n">
        <f aca="false">IF(AND($A1303&gt;=CrashTest!$B$3,$A1303&lt;=CrashTest!$C$3),1,IF(AND($A1303&gt;=CrashTest!$B$4,$A1303&lt;=CrashTest!$C$4),2,IF(AND($A1303&gt;=CrashTest!$B$5,$A1303&lt;=CrashTest!$C$5),3,IF(AND($A1303&gt;=CrashTest!$B$6,$A1303&lt;=CrashTest!$C$6),4,IF(AND($A1303&gt;=CrashTest!$B$7,$A1303&lt;=CrashTest!$C$7),5,0)))))</f>
        <v>0</v>
      </c>
      <c r="U1303" s="8" t="str">
        <f aca="false">IF(T1303=0,"",IF(T1302=T1303,MAX(U1302,B1303),B1303))</f>
        <v/>
      </c>
      <c r="V1303" s="9" t="str">
        <f aca="false">IF(T1303=0,"",B1303/U1303-1)</f>
        <v/>
      </c>
      <c r="W1303" s="8" t="str">
        <f aca="false">IF(T1303=0,"",IF(T1302=T1303,MAX(W1302,F1303),F1303))</f>
        <v/>
      </c>
      <c r="X1303" s="9" t="str">
        <f aca="false">IF(T1303=0,"",F1303/W1303-1)</f>
        <v/>
      </c>
    </row>
    <row r="1304" customFormat="false" ht="15" hidden="false" customHeight="false" outlineLevel="0" collapsed="false">
      <c r="A1304" s="5" t="n">
        <v>45132</v>
      </c>
      <c r="B1304" s="6" t="n">
        <v>29221.2548533022</v>
      </c>
      <c r="C1304" s="7" t="n">
        <v>12437.0532</v>
      </c>
      <c r="D1304" s="0" t="n">
        <f aca="false">INT((ROW()-3)/30)</f>
        <v>43</v>
      </c>
      <c r="E1304" s="0" t="n">
        <f aca="false">2+30*D1304</f>
        <v>1292</v>
      </c>
      <c r="F1304" s="8" t="n">
        <f aca="false">INDEX($F:$F,$E1304)*(2*B1304/INDEX($B:$B,$E1304)-C1304/INDEX($C:$C,$E1304))</f>
        <v>5070.69000279702</v>
      </c>
      <c r="G1304" s="9" t="n">
        <f aca="false">B1304/B1303-1</f>
        <v>0.00147010145431281</v>
      </c>
      <c r="H1304" s="9" t="n">
        <f aca="false">F1304/F1303-1</f>
        <v>-0.00125149921495971</v>
      </c>
      <c r="I1304" s="9" t="n">
        <f aca="false">LN(B1304/B1303)</f>
        <v>0.00146902191306375</v>
      </c>
      <c r="J1304" s="9" t="n">
        <f aca="false">LN(F1304/F1303)</f>
        <v>-0.00125228299410313</v>
      </c>
      <c r="K1304" s="9" t="n">
        <f aca="false">F1304/F1297-1</f>
        <v>-0.0109965043501421</v>
      </c>
      <c r="L1304" s="9" t="n">
        <f aca="false">F1304/F1274-1</f>
        <v>-0.0100107044852499</v>
      </c>
      <c r="M1304" s="9" t="n">
        <f aca="false">B1304/B1297-1</f>
        <v>-0.0205958491992198</v>
      </c>
      <c r="N1304" s="9" t="n">
        <f aca="false">B1304/B1274-1</f>
        <v>-0.0409022058330221</v>
      </c>
      <c r="O1304" s="8" t="n">
        <f aca="false">MAX(O1303,F1304)</f>
        <v>5645.35730015574</v>
      </c>
      <c r="P1304" s="9" t="n">
        <f aca="false">F1304/O1304-1</f>
        <v>-0.101794672472346</v>
      </c>
      <c r="Q1304" s="8" t="n">
        <f aca="false">MAX(Q1303,B1304)</f>
        <v>67541.7555081824</v>
      </c>
      <c r="R1304" s="9" t="n">
        <f aca="false">B1304/Q1304-1</f>
        <v>-0.567360151754389</v>
      </c>
      <c r="S1304" s="9" t="n">
        <f aca="false">B1304/INDEX($B:$B,$E1304)-1</f>
        <v>-0.0704151183095271</v>
      </c>
      <c r="T1304" s="0" t="n">
        <f aca="false">IF(AND($A1304&gt;=CrashTest!$B$3,$A1304&lt;=CrashTest!$C$3),1,IF(AND($A1304&gt;=CrashTest!$B$4,$A1304&lt;=CrashTest!$C$4),2,IF(AND($A1304&gt;=CrashTest!$B$5,$A1304&lt;=CrashTest!$C$5),3,IF(AND($A1304&gt;=CrashTest!$B$6,$A1304&lt;=CrashTest!$C$6),4,IF(AND($A1304&gt;=CrashTest!$B$7,$A1304&lt;=CrashTest!$C$7),5,0)))))</f>
        <v>0</v>
      </c>
      <c r="U1304" s="8" t="str">
        <f aca="false">IF(T1304=0,"",IF(T1303=T1304,MAX(U1303,B1304),B1304))</f>
        <v/>
      </c>
      <c r="V1304" s="9" t="str">
        <f aca="false">IF(T1304=0,"",B1304/U1304-1)</f>
        <v/>
      </c>
      <c r="W1304" s="8" t="str">
        <f aca="false">IF(T1304=0,"",IF(T1303=T1304,MAX(W1303,F1304),F1304))</f>
        <v/>
      </c>
      <c r="X1304" s="9" t="str">
        <f aca="false">IF(T1304=0,"",F1304/W1304-1)</f>
        <v/>
      </c>
    </row>
    <row r="1305" customFormat="false" ht="15" hidden="false" customHeight="false" outlineLevel="0" collapsed="false">
      <c r="A1305" s="5" t="n">
        <v>45133</v>
      </c>
      <c r="B1305" s="6" t="n">
        <v>29361.5917580362</v>
      </c>
      <c r="C1305" s="7" t="n">
        <v>12538.56982</v>
      </c>
      <c r="D1305" s="0" t="n">
        <f aca="false">INT((ROW()-3)/30)</f>
        <v>43</v>
      </c>
      <c r="E1305" s="0" t="n">
        <f aca="false">2+30*D1305</f>
        <v>1292</v>
      </c>
      <c r="F1305" s="8" t="n">
        <f aca="false">INDEX($F:$F,$E1305)*(2*B1305/INDEX($B:$B,$E1305)-C1305/INDEX($C:$C,$E1305))</f>
        <v>5079.46864022931</v>
      </c>
      <c r="G1305" s="9" t="n">
        <f aca="false">B1305/B1304-1</f>
        <v>0.00480256256750522</v>
      </c>
      <c r="H1305" s="9" t="n">
        <f aca="false">F1305/F1304-1</f>
        <v>0.00173125105803162</v>
      </c>
      <c r="I1305" s="9" t="n">
        <f aca="false">LN(B1305/B1304)</f>
        <v>0.00479106705448581</v>
      </c>
      <c r="J1305" s="9" t="n">
        <f aca="false">LN(F1305/F1304)</f>
        <v>0.00172975417032858</v>
      </c>
      <c r="K1305" s="9" t="n">
        <f aca="false">F1305/F1298-1</f>
        <v>-0.0107110858859384</v>
      </c>
      <c r="L1305" s="9" t="n">
        <f aca="false">F1305/F1275-1</f>
        <v>-0.00798780192022974</v>
      </c>
      <c r="M1305" s="9" t="n">
        <f aca="false">B1305/B1298-1</f>
        <v>-0.0184346994093741</v>
      </c>
      <c r="N1305" s="9" t="n">
        <f aca="false">B1305/B1275-1</f>
        <v>-0.0295576987066001</v>
      </c>
      <c r="O1305" s="8" t="n">
        <f aca="false">MAX(O1304,F1305)</f>
        <v>5645.35730015574</v>
      </c>
      <c r="P1305" s="9" t="n">
        <f aca="false">F1305/O1305-1</f>
        <v>-0.100239653548734</v>
      </c>
      <c r="Q1305" s="8" t="n">
        <f aca="false">MAX(Q1304,B1305)</f>
        <v>67541.7555081824</v>
      </c>
      <c r="R1305" s="9" t="n">
        <f aca="false">B1305/Q1305-1</f>
        <v>-0.565282371813993</v>
      </c>
      <c r="S1305" s="9" t="n">
        <f aca="false">B1305/INDEX($B:$B,$E1305)-1</f>
        <v>-0.0659507287534017</v>
      </c>
      <c r="T1305" s="0" t="n">
        <f aca="false">IF(AND($A1305&gt;=CrashTest!$B$3,$A1305&lt;=CrashTest!$C$3),1,IF(AND($A1305&gt;=CrashTest!$B$4,$A1305&lt;=CrashTest!$C$4),2,IF(AND($A1305&gt;=CrashTest!$B$5,$A1305&lt;=CrashTest!$C$5),3,IF(AND($A1305&gt;=CrashTest!$B$6,$A1305&lt;=CrashTest!$C$6),4,IF(AND($A1305&gt;=CrashTest!$B$7,$A1305&lt;=CrashTest!$C$7),5,0)))))</f>
        <v>0</v>
      </c>
      <c r="U1305" s="8" t="str">
        <f aca="false">IF(T1305=0,"",IF(T1304=T1305,MAX(U1304,B1305),B1305))</f>
        <v/>
      </c>
      <c r="V1305" s="9" t="str">
        <f aca="false">IF(T1305=0,"",B1305/U1305-1)</f>
        <v/>
      </c>
      <c r="W1305" s="8" t="str">
        <f aca="false">IF(T1305=0,"",IF(T1304=T1305,MAX(W1304,F1305),F1305))</f>
        <v/>
      </c>
      <c r="X1305" s="9" t="str">
        <f aca="false">IF(T1305=0,"",F1305/W1305-1)</f>
        <v/>
      </c>
    </row>
    <row r="1306" customFormat="false" ht="15" hidden="false" customHeight="false" outlineLevel="0" collapsed="false">
      <c r="A1306" s="5" t="n">
        <v>45134</v>
      </c>
      <c r="B1306" s="6" t="n">
        <v>29201.6865175336</v>
      </c>
      <c r="C1306" s="7" t="n">
        <v>12462.20181</v>
      </c>
      <c r="D1306" s="0" t="n">
        <f aca="false">INT((ROW()-3)/30)</f>
        <v>43</v>
      </c>
      <c r="E1306" s="0" t="n">
        <f aca="false">2+30*D1306</f>
        <v>1292</v>
      </c>
      <c r="F1306" s="8" t="n">
        <f aca="false">INDEX($F:$F,$E1306)*(2*B1306/INDEX($B:$B,$E1306)-C1306/INDEX($C:$C,$E1306))</f>
        <v>5054.81764518596</v>
      </c>
      <c r="G1306" s="9" t="n">
        <f aca="false">B1306/B1305-1</f>
        <v>-0.00544606851768636</v>
      </c>
      <c r="H1306" s="9" t="n">
        <f aca="false">F1306/F1305-1</f>
        <v>-0.00485306570221056</v>
      </c>
      <c r="I1306" s="9" t="n">
        <f aca="false">LN(B1306/B1305)</f>
        <v>-0.0054609524125735</v>
      </c>
      <c r="J1306" s="9" t="n">
        <f aca="false">LN(F1306/F1305)</f>
        <v>-0.00486488006498346</v>
      </c>
      <c r="K1306" s="9" t="n">
        <f aca="false">F1306/F1299-1</f>
        <v>-0.0141134494060692</v>
      </c>
      <c r="L1306" s="9" t="n">
        <f aca="false">F1306/F1276-1</f>
        <v>-0.014817378797871</v>
      </c>
      <c r="M1306" s="9" t="n">
        <f aca="false">B1306/B1299-1</f>
        <v>-0.0202619615122543</v>
      </c>
      <c r="N1306" s="9" t="n">
        <f aca="false">B1306/B1276-1</f>
        <v>-0.047783810991104</v>
      </c>
      <c r="O1306" s="8" t="n">
        <f aca="false">MAX(O1305,F1306)</f>
        <v>5645.35730015574</v>
      </c>
      <c r="P1306" s="9" t="n">
        <f aca="false">F1306/O1306-1</f>
        <v>-0.104606249626306</v>
      </c>
      <c r="Q1306" s="8" t="n">
        <f aca="false">MAX(Q1305,B1306)</f>
        <v>67541.7555081824</v>
      </c>
      <c r="R1306" s="9" t="n">
        <f aca="false">B1306/Q1306-1</f>
        <v>-0.567649873802941</v>
      </c>
      <c r="S1306" s="9" t="n">
        <f aca="false">B1306/INDEX($B:$B,$E1306)-1</f>
        <v>-0.0710376250835058</v>
      </c>
      <c r="T1306" s="0" t="n">
        <f aca="false">IF(AND($A1306&gt;=CrashTest!$B$3,$A1306&lt;=CrashTest!$C$3),1,IF(AND($A1306&gt;=CrashTest!$B$4,$A1306&lt;=CrashTest!$C$4),2,IF(AND($A1306&gt;=CrashTest!$B$5,$A1306&lt;=CrashTest!$C$5),3,IF(AND($A1306&gt;=CrashTest!$B$6,$A1306&lt;=CrashTest!$C$6),4,IF(AND($A1306&gt;=CrashTest!$B$7,$A1306&lt;=CrashTest!$C$7),5,0)))))</f>
        <v>0</v>
      </c>
      <c r="U1306" s="8" t="str">
        <f aca="false">IF(T1306=0,"",IF(T1305=T1306,MAX(U1305,B1306),B1306))</f>
        <v/>
      </c>
      <c r="V1306" s="9" t="str">
        <f aca="false">IF(T1306=0,"",B1306/U1306-1)</f>
        <v/>
      </c>
      <c r="W1306" s="8" t="str">
        <f aca="false">IF(T1306=0,"",IF(T1305=T1306,MAX(W1305,F1306),F1306))</f>
        <v/>
      </c>
      <c r="X1306" s="9" t="str">
        <f aca="false">IF(T1306=0,"",F1306/W1306-1)</f>
        <v/>
      </c>
    </row>
    <row r="1307" customFormat="false" ht="15" hidden="false" customHeight="false" outlineLevel="0" collapsed="false">
      <c r="A1307" s="5" t="n">
        <v>45135</v>
      </c>
      <c r="B1307" s="6" t="n">
        <v>29316.3130751023</v>
      </c>
      <c r="C1307" s="7" t="n">
        <v>12551.11704</v>
      </c>
      <c r="D1307" s="0" t="n">
        <f aca="false">INT((ROW()-3)/30)</f>
        <v>43</v>
      </c>
      <c r="E1307" s="0" t="n">
        <f aca="false">2+30*D1307</f>
        <v>1292</v>
      </c>
      <c r="F1307" s="8" t="n">
        <f aca="false">INDEX($F:$F,$E1307)*(2*B1307/INDEX($B:$B,$E1307)-C1307/INDEX($C:$C,$E1307))</f>
        <v>5059.75299356534</v>
      </c>
      <c r="G1307" s="9" t="n">
        <f aca="false">B1307/B1306-1</f>
        <v>0.00392534032237757</v>
      </c>
      <c r="H1307" s="9" t="n">
        <f aca="false">F1307/F1306-1</f>
        <v>0.00097636526691991</v>
      </c>
      <c r="I1307" s="9" t="n">
        <f aca="false">LN(B1307/B1306)</f>
        <v>0.00391765627582225</v>
      </c>
      <c r="J1307" s="9" t="n">
        <f aca="false">LN(F1307/F1306)</f>
        <v>0.000975888932378473</v>
      </c>
      <c r="K1307" s="9" t="n">
        <f aca="false">F1307/F1300-1</f>
        <v>-0.0142221635635118</v>
      </c>
      <c r="L1307" s="9" t="n">
        <f aca="false">F1307/F1277-1</f>
        <v>-0.0168000275601358</v>
      </c>
      <c r="M1307" s="9" t="n">
        <f aca="false">B1307/B1300-1</f>
        <v>-0.0201666643799915</v>
      </c>
      <c r="N1307" s="9" t="n">
        <f aca="false">B1307/B1277-1</f>
        <v>-0.0261669234779259</v>
      </c>
      <c r="O1307" s="8" t="n">
        <f aca="false">MAX(O1306,F1307)</f>
        <v>5645.35730015574</v>
      </c>
      <c r="P1307" s="9" t="n">
        <f aca="false">F1307/O1307-1</f>
        <v>-0.103732018268224</v>
      </c>
      <c r="Q1307" s="8" t="n">
        <f aca="false">MAX(Q1306,B1307)</f>
        <v>67541.7555081824</v>
      </c>
      <c r="R1307" s="9" t="n">
        <f aca="false">B1307/Q1307-1</f>
        <v>-0.565952752419194</v>
      </c>
      <c r="S1307" s="9" t="n">
        <f aca="false">B1307/INDEX($B:$B,$E1307)-1</f>
        <v>-0.0673911316152744</v>
      </c>
      <c r="T1307" s="0" t="n">
        <f aca="false">IF(AND($A1307&gt;=CrashTest!$B$3,$A1307&lt;=CrashTest!$C$3),1,IF(AND($A1307&gt;=CrashTest!$B$4,$A1307&lt;=CrashTest!$C$4),2,IF(AND($A1307&gt;=CrashTest!$B$5,$A1307&lt;=CrashTest!$C$5),3,IF(AND($A1307&gt;=CrashTest!$B$6,$A1307&lt;=CrashTest!$C$6),4,IF(AND($A1307&gt;=CrashTest!$B$7,$A1307&lt;=CrashTest!$C$7),5,0)))))</f>
        <v>0</v>
      </c>
      <c r="U1307" s="8" t="str">
        <f aca="false">IF(T1307=0,"",IF(T1306=T1307,MAX(U1306,B1307),B1307))</f>
        <v/>
      </c>
      <c r="V1307" s="9" t="str">
        <f aca="false">IF(T1307=0,"",B1307/U1307-1)</f>
        <v/>
      </c>
      <c r="W1307" s="8" t="str">
        <f aca="false">IF(T1307=0,"",IF(T1306=T1307,MAX(W1306,F1307),F1307))</f>
        <v/>
      </c>
      <c r="X1307" s="9" t="str">
        <f aca="false">IF(T1307=0,"",F1307/W1307-1)</f>
        <v/>
      </c>
    </row>
    <row r="1308" customFormat="false" ht="15" hidden="false" customHeight="false" outlineLevel="0" collapsed="false">
      <c r="A1308" s="5" t="n">
        <v>45136</v>
      </c>
      <c r="B1308" s="6" t="n">
        <v>29360.376179135</v>
      </c>
      <c r="C1308" s="7" t="n">
        <v>12604.37989</v>
      </c>
      <c r="D1308" s="0" t="n">
        <f aca="false">INT((ROW()-3)/30)</f>
        <v>43</v>
      </c>
      <c r="E1308" s="0" t="n">
        <f aca="false">2+30*D1308</f>
        <v>1292</v>
      </c>
      <c r="F1308" s="8" t="n">
        <f aca="false">INDEX($F:$F,$E1308)*(2*B1308/INDEX($B:$B,$E1308)-C1308/INDEX($C:$C,$E1308))</f>
        <v>5054.53795371978</v>
      </c>
      <c r="G1308" s="9" t="n">
        <f aca="false">B1308/B1307-1</f>
        <v>0.00150302338223152</v>
      </c>
      <c r="H1308" s="9" t="n">
        <f aca="false">F1308/F1307-1</f>
        <v>-0.00103069059936001</v>
      </c>
      <c r="I1308" s="9" t="n">
        <f aca="false">LN(B1308/B1307)</f>
        <v>0.00150189497312975</v>
      </c>
      <c r="J1308" s="9" t="n">
        <f aca="false">LN(F1308/F1307)</f>
        <v>-0.00103122212617366</v>
      </c>
      <c r="K1308" s="9" t="n">
        <f aca="false">F1308/F1301-1</f>
        <v>-0.00746787894929202</v>
      </c>
      <c r="L1308" s="9" t="n">
        <f aca="false">F1308/F1278-1</f>
        <v>-0.0200368659154651</v>
      </c>
      <c r="M1308" s="9" t="n">
        <f aca="false">B1308/B1301-1</f>
        <v>-0.0123001187367591</v>
      </c>
      <c r="N1308" s="9" t="n">
        <f aca="false">B1308/B1278-1</f>
        <v>-0.036125678006471</v>
      </c>
      <c r="O1308" s="8" t="n">
        <f aca="false">MAX(O1307,F1308)</f>
        <v>5645.35730015574</v>
      </c>
      <c r="P1308" s="9" t="n">
        <f aca="false">F1308/O1308-1</f>
        <v>-0.104655793251502</v>
      </c>
      <c r="Q1308" s="8" t="n">
        <f aca="false">MAX(Q1307,B1308)</f>
        <v>67541.7555081824</v>
      </c>
      <c r="R1308" s="9" t="n">
        <f aca="false">B1308/Q1308-1</f>
        <v>-0.565300369257087</v>
      </c>
      <c r="S1308" s="9" t="n">
        <f aca="false">B1308/INDEX($B:$B,$E1308)-1</f>
        <v>-0.0659893986796157</v>
      </c>
      <c r="T1308" s="0" t="n">
        <f aca="false">IF(AND($A1308&gt;=CrashTest!$B$3,$A1308&lt;=CrashTest!$C$3),1,IF(AND($A1308&gt;=CrashTest!$B$4,$A1308&lt;=CrashTest!$C$4),2,IF(AND($A1308&gt;=CrashTest!$B$5,$A1308&lt;=CrashTest!$C$5),3,IF(AND($A1308&gt;=CrashTest!$B$6,$A1308&lt;=CrashTest!$C$6),4,IF(AND($A1308&gt;=CrashTest!$B$7,$A1308&lt;=CrashTest!$C$7),5,0)))))</f>
        <v>0</v>
      </c>
      <c r="U1308" s="8" t="str">
        <f aca="false">IF(T1308=0,"",IF(T1307=T1308,MAX(U1307,B1308),B1308))</f>
        <v/>
      </c>
      <c r="V1308" s="9" t="str">
        <f aca="false">IF(T1308=0,"",B1308/U1308-1)</f>
        <v/>
      </c>
      <c r="W1308" s="8" t="str">
        <f aca="false">IF(T1308=0,"",IF(T1307=T1308,MAX(W1307,F1308),F1308))</f>
        <v/>
      </c>
      <c r="X1308" s="9" t="str">
        <f aca="false">IF(T1308=0,"",F1308/W1308-1)</f>
        <v/>
      </c>
    </row>
    <row r="1309" customFormat="false" ht="15" hidden="false" customHeight="false" outlineLevel="0" collapsed="false">
      <c r="A1309" s="5" t="n">
        <v>45137</v>
      </c>
      <c r="B1309" s="6" t="n">
        <v>29262.8367337814</v>
      </c>
      <c r="C1309" s="7" t="n">
        <v>12559.44989</v>
      </c>
      <c r="D1309" s="0" t="n">
        <f aca="false">INT((ROW()-3)/30)</f>
        <v>43</v>
      </c>
      <c r="E1309" s="0" t="n">
        <f aca="false">2+30*D1309</f>
        <v>1292</v>
      </c>
      <c r="F1309" s="8" t="n">
        <f aca="false">INDEX($F:$F,$E1309)*(2*B1309/INDEX($B:$B,$E1309)-C1309/INDEX($C:$C,$E1309))</f>
        <v>5038.88514578649</v>
      </c>
      <c r="G1309" s="9" t="n">
        <f aca="false">B1309/B1308-1</f>
        <v>-0.00332214562778377</v>
      </c>
      <c r="H1309" s="9" t="n">
        <f aca="false">F1309/F1308-1</f>
        <v>-0.00309678314350592</v>
      </c>
      <c r="I1309" s="9" t="n">
        <f aca="false">LN(B1309/B1308)</f>
        <v>-0.00332767620589087</v>
      </c>
      <c r="J1309" s="9" t="n">
        <f aca="false">LN(F1309/F1308)</f>
        <v>-0.00310158809892573</v>
      </c>
      <c r="K1309" s="9" t="n">
        <f aca="false">F1309/F1302-1</f>
        <v>-0.0174241722324833</v>
      </c>
      <c r="L1309" s="9" t="n">
        <f aca="false">F1309/F1279-1</f>
        <v>-0.0225768515596516</v>
      </c>
      <c r="M1309" s="9" t="n">
        <f aca="false">B1309/B1302-1</f>
        <v>-0.026731870281429</v>
      </c>
      <c r="N1309" s="9" t="n">
        <f aca="false">B1309/B1279-1</f>
        <v>-0.0400750018339977</v>
      </c>
      <c r="O1309" s="8" t="n">
        <f aca="false">MAX(O1308,F1309)</f>
        <v>5645.35730015574</v>
      </c>
      <c r="P1309" s="9" t="n">
        <f aca="false">F1309/O1309-1</f>
        <v>-0.107428480098597</v>
      </c>
      <c r="Q1309" s="8" t="n">
        <f aca="false">MAX(Q1308,B1309)</f>
        <v>67541.7555081824</v>
      </c>
      <c r="R1309" s="9" t="n">
        <f aca="false">B1309/Q1309-1</f>
        <v>-0.566744504734759</v>
      </c>
      <c r="S1309" s="9" t="n">
        <f aca="false">B1309/INDEX($B:$B,$E1309)-1</f>
        <v>-0.0690923179150959</v>
      </c>
      <c r="T1309" s="0" t="n">
        <f aca="false">IF(AND($A1309&gt;=CrashTest!$B$3,$A1309&lt;=CrashTest!$C$3),1,IF(AND($A1309&gt;=CrashTest!$B$4,$A1309&lt;=CrashTest!$C$4),2,IF(AND($A1309&gt;=CrashTest!$B$5,$A1309&lt;=CrashTest!$C$5),3,IF(AND($A1309&gt;=CrashTest!$B$6,$A1309&lt;=CrashTest!$C$6),4,IF(AND($A1309&gt;=CrashTest!$B$7,$A1309&lt;=CrashTest!$C$7),5,0)))))</f>
        <v>0</v>
      </c>
      <c r="U1309" s="8" t="str">
        <f aca="false">IF(T1309=0,"",IF(T1308=T1309,MAX(U1308,B1309),B1309))</f>
        <v/>
      </c>
      <c r="V1309" s="9" t="str">
        <f aca="false">IF(T1309=0,"",B1309/U1309-1)</f>
        <v/>
      </c>
      <c r="W1309" s="8" t="str">
        <f aca="false">IF(T1309=0,"",IF(T1308=T1309,MAX(W1308,F1309),F1309))</f>
        <v/>
      </c>
      <c r="X1309" s="9" t="str">
        <f aca="false">IF(T1309=0,"",F1309/W1309-1)</f>
        <v/>
      </c>
    </row>
    <row r="1310" customFormat="false" ht="15" hidden="false" customHeight="false" outlineLevel="0" collapsed="false">
      <c r="A1310" s="5" t="n">
        <v>45138</v>
      </c>
      <c r="B1310" s="6" t="n">
        <v>29219.8201887785</v>
      </c>
      <c r="C1310" s="7" t="n">
        <v>12544.9633</v>
      </c>
      <c r="D1310" s="0" t="n">
        <f aca="false">INT((ROW()-3)/30)</f>
        <v>43</v>
      </c>
      <c r="E1310" s="0" t="n">
        <f aca="false">2+30*D1310</f>
        <v>1292</v>
      </c>
      <c r="F1310" s="8" t="n">
        <f aca="false">INDEX($F:$F,$E1310)*(2*B1310/INDEX($B:$B,$E1310)-C1310/INDEX($C:$C,$E1310))</f>
        <v>5029.99617452318</v>
      </c>
      <c r="G1310" s="9" t="n">
        <f aca="false">B1310/B1309-1</f>
        <v>-0.00147000598042646</v>
      </c>
      <c r="H1310" s="9" t="n">
        <f aca="false">F1310/F1309-1</f>
        <v>-0.00176407499003051</v>
      </c>
      <c r="I1310" s="9" t="n">
        <f aca="false">LN(B1310/B1309)</f>
        <v>-0.00147108749924039</v>
      </c>
      <c r="J1310" s="9" t="n">
        <f aca="false">LN(F1310/F1309)</f>
        <v>-0.00176563280265083</v>
      </c>
      <c r="K1310" s="9" t="n">
        <f aca="false">F1310/F1303-1</f>
        <v>-0.00926675945711375</v>
      </c>
      <c r="L1310" s="9" t="n">
        <f aca="false">F1310/F1280-1</f>
        <v>-0.0250139684050276</v>
      </c>
      <c r="M1310" s="9" t="n">
        <f aca="false">B1310/B1303-1</f>
        <v>0.00142093266832743</v>
      </c>
      <c r="N1310" s="9" t="n">
        <f aca="false">B1310/B1280-1</f>
        <v>-0.0445321636183762</v>
      </c>
      <c r="O1310" s="8" t="n">
        <f aca="false">MAX(O1309,F1310)</f>
        <v>5645.35730015574</v>
      </c>
      <c r="P1310" s="9" t="n">
        <f aca="false">F1310/O1310-1</f>
        <v>-0.109003043193668</v>
      </c>
      <c r="Q1310" s="8" t="n">
        <f aca="false">MAX(Q1309,B1310)</f>
        <v>67541.7555081824</v>
      </c>
      <c r="R1310" s="9" t="n">
        <f aca="false">B1310/Q1310-1</f>
        <v>-0.567381392903851</v>
      </c>
      <c r="S1310" s="9" t="n">
        <f aca="false">B1310/INDEX($B:$B,$E1310)-1</f>
        <v>-0.0704607577749856</v>
      </c>
      <c r="T1310" s="0" t="n">
        <f aca="false">IF(AND($A1310&gt;=CrashTest!$B$3,$A1310&lt;=CrashTest!$C$3),1,IF(AND($A1310&gt;=CrashTest!$B$4,$A1310&lt;=CrashTest!$C$4),2,IF(AND($A1310&gt;=CrashTest!$B$5,$A1310&lt;=CrashTest!$C$5),3,IF(AND($A1310&gt;=CrashTest!$B$6,$A1310&lt;=CrashTest!$C$6),4,IF(AND($A1310&gt;=CrashTest!$B$7,$A1310&lt;=CrashTest!$C$7),5,0)))))</f>
        <v>0</v>
      </c>
      <c r="U1310" s="8" t="str">
        <f aca="false">IF(T1310=0,"",IF(T1309=T1310,MAX(U1309,B1310),B1310))</f>
        <v/>
      </c>
      <c r="V1310" s="9" t="str">
        <f aca="false">IF(T1310=0,"",B1310/U1310-1)</f>
        <v/>
      </c>
      <c r="W1310" s="8" t="str">
        <f aca="false">IF(T1310=0,"",IF(T1309=T1310,MAX(W1309,F1310),F1310))</f>
        <v/>
      </c>
      <c r="X1310" s="9" t="str">
        <f aca="false">IF(T1310=0,"",F1310/W1310-1)</f>
        <v/>
      </c>
    </row>
    <row r="1311" customFormat="false" ht="15" hidden="false" customHeight="false" outlineLevel="0" collapsed="false">
      <c r="A1311" s="5" t="n">
        <v>45139</v>
      </c>
      <c r="B1311" s="6" t="n">
        <v>29499.5875385739</v>
      </c>
      <c r="C1311" s="7" t="n">
        <v>12817.11196</v>
      </c>
      <c r="D1311" s="0" t="n">
        <f aca="false">INT((ROW()-3)/30)</f>
        <v>43</v>
      </c>
      <c r="E1311" s="0" t="n">
        <f aca="false">2+30*D1311</f>
        <v>1292</v>
      </c>
      <c r="F1311" s="8" t="n">
        <f aca="false">INDEX($F:$F,$E1311)*(2*B1311/INDEX($B:$B,$E1311)-C1311/INDEX($C:$C,$E1311))</f>
        <v>5021.49355766511</v>
      </c>
      <c r="G1311" s="9" t="n">
        <f aca="false">B1311/B1310-1</f>
        <v>0.0095745746547351</v>
      </c>
      <c r="H1311" s="9" t="n">
        <f aca="false">F1311/F1310-1</f>
        <v>-0.00169038237069175</v>
      </c>
      <c r="I1311" s="9" t="n">
        <f aca="false">LN(B1311/B1310)</f>
        <v>0.00952902890483056</v>
      </c>
      <c r="J1311" s="9" t="n">
        <f aca="false">LN(F1311/F1310)</f>
        <v>-0.00169181267904392</v>
      </c>
      <c r="K1311" s="9" t="n">
        <f aca="false">F1311/F1304-1</f>
        <v>-0.0097021204421428</v>
      </c>
      <c r="L1311" s="9" t="n">
        <f aca="false">F1311/F1281-1</f>
        <v>-0.0268828426590194</v>
      </c>
      <c r="M1311" s="9" t="n">
        <f aca="false">B1311/B1304-1</f>
        <v>0.00952500796659805</v>
      </c>
      <c r="N1311" s="9" t="n">
        <f aca="false">B1311/B1281-1</f>
        <v>-0.0357789497915955</v>
      </c>
      <c r="O1311" s="8" t="n">
        <f aca="false">MAX(O1310,F1311)</f>
        <v>5645.35730015574</v>
      </c>
      <c r="P1311" s="9" t="n">
        <f aca="false">F1311/O1311-1</f>
        <v>-0.110509168741794</v>
      </c>
      <c r="Q1311" s="8" t="n">
        <f aca="false">MAX(Q1310,B1311)</f>
        <v>67541.7555081824</v>
      </c>
      <c r="R1311" s="9" t="n">
        <f aca="false">B1311/Q1311-1</f>
        <v>-0.563239253753182</v>
      </c>
      <c r="S1311" s="9" t="n">
        <f aca="false">B1311/INDEX($B:$B,$E1311)-1</f>
        <v>-0.0615608149057962</v>
      </c>
      <c r="T1311" s="0" t="n">
        <f aca="false">IF(AND($A1311&gt;=CrashTest!$B$3,$A1311&lt;=CrashTest!$C$3),1,IF(AND($A1311&gt;=CrashTest!$B$4,$A1311&lt;=CrashTest!$C$4),2,IF(AND($A1311&gt;=CrashTest!$B$5,$A1311&lt;=CrashTest!$C$5),3,IF(AND($A1311&gt;=CrashTest!$B$6,$A1311&lt;=CrashTest!$C$6),4,IF(AND($A1311&gt;=CrashTest!$B$7,$A1311&lt;=CrashTest!$C$7),5,0)))))</f>
        <v>0</v>
      </c>
      <c r="U1311" s="8" t="str">
        <f aca="false">IF(T1311=0,"",IF(T1310=T1311,MAX(U1310,B1311),B1311))</f>
        <v/>
      </c>
      <c r="V1311" s="9" t="str">
        <f aca="false">IF(T1311=0,"",B1311/U1311-1)</f>
        <v/>
      </c>
      <c r="W1311" s="8" t="str">
        <f aca="false">IF(T1311=0,"",IF(T1310=T1311,MAX(W1310,F1311),F1311))</f>
        <v/>
      </c>
      <c r="X1311" s="9" t="str">
        <f aca="false">IF(T1311=0,"",F1311/W1311-1)</f>
        <v/>
      </c>
    </row>
    <row r="1312" customFormat="false" ht="15" hidden="false" customHeight="false" outlineLevel="0" collapsed="false">
      <c r="A1312" s="5" t="n">
        <v>45140</v>
      </c>
      <c r="B1312" s="6" t="n">
        <v>29143.1519620105</v>
      </c>
      <c r="C1312" s="7" t="n">
        <v>12486.04602</v>
      </c>
      <c r="D1312" s="0" t="n">
        <f aca="false">INT((ROW()-3)/30)</f>
        <v>43</v>
      </c>
      <c r="E1312" s="0" t="n">
        <f aca="false">2+30*D1312</f>
        <v>1292</v>
      </c>
      <c r="F1312" s="8" t="n">
        <f aca="false">INDEX($F:$F,$E1312)*(2*B1312/INDEX($B:$B,$E1312)-C1312/INDEX($C:$C,$E1312))</f>
        <v>5026.48873314485</v>
      </c>
      <c r="G1312" s="9" t="n">
        <f aca="false">B1312/B1311-1</f>
        <v>-0.0120827308550441</v>
      </c>
      <c r="H1312" s="9" t="n">
        <f aca="false">F1312/F1311-1</f>
        <v>0.000994758914329985</v>
      </c>
      <c r="I1312" s="9" t="n">
        <f aca="false">LN(B1312/B1311)</f>
        <v>-0.0121563204235403</v>
      </c>
      <c r="J1312" s="9" t="n">
        <f aca="false">LN(F1312/F1311)</f>
        <v>0.000994264469556229</v>
      </c>
      <c r="K1312" s="9" t="n">
        <f aca="false">F1312/F1305-1</f>
        <v>-0.0104302065505162</v>
      </c>
      <c r="L1312" s="9" t="n">
        <f aca="false">F1312/F1282-1</f>
        <v>-0.0266725850058609</v>
      </c>
      <c r="M1312" s="9" t="n">
        <f aca="false">B1312/B1305-1</f>
        <v>-0.00743964420682042</v>
      </c>
      <c r="N1312" s="9" t="n">
        <f aca="false">B1312/B1282-1</f>
        <v>-0.0639853141557538</v>
      </c>
      <c r="O1312" s="8" t="n">
        <f aca="false">MAX(O1311,F1312)</f>
        <v>5645.35730015574</v>
      </c>
      <c r="P1312" s="9" t="n">
        <f aca="false">F1312/O1312-1</f>
        <v>-0.109624339808185</v>
      </c>
      <c r="Q1312" s="8" t="n">
        <f aca="false">MAX(Q1311,B1312)</f>
        <v>67541.7555081824</v>
      </c>
      <c r="R1312" s="9" t="n">
        <f aca="false">B1312/Q1312-1</f>
        <v>-0.56851651629813</v>
      </c>
      <c r="S1312" s="9" t="n">
        <f aca="false">B1312/INDEX($B:$B,$E1312)-1</f>
        <v>-0.0728997230031163</v>
      </c>
      <c r="T1312" s="0" t="n">
        <f aca="false">IF(AND($A1312&gt;=CrashTest!$B$3,$A1312&lt;=CrashTest!$C$3),1,IF(AND($A1312&gt;=CrashTest!$B$4,$A1312&lt;=CrashTest!$C$4),2,IF(AND($A1312&gt;=CrashTest!$B$5,$A1312&lt;=CrashTest!$C$5),3,IF(AND($A1312&gt;=CrashTest!$B$6,$A1312&lt;=CrashTest!$C$6),4,IF(AND($A1312&gt;=CrashTest!$B$7,$A1312&lt;=CrashTest!$C$7),5,0)))))</f>
        <v>0</v>
      </c>
      <c r="U1312" s="8" t="str">
        <f aca="false">IF(T1312=0,"",IF(T1311=T1312,MAX(U1311,B1312),B1312))</f>
        <v/>
      </c>
      <c r="V1312" s="9" t="str">
        <f aca="false">IF(T1312=0,"",B1312/U1312-1)</f>
        <v/>
      </c>
      <c r="W1312" s="8" t="str">
        <f aca="false">IF(T1312=0,"",IF(T1311=T1312,MAX(W1311,F1312),F1312))</f>
        <v/>
      </c>
      <c r="X1312" s="9" t="str">
        <f aca="false">IF(T1312=0,"",F1312/W1312-1)</f>
        <v/>
      </c>
    </row>
    <row r="1313" customFormat="false" ht="15" hidden="false" customHeight="false" outlineLevel="0" collapsed="false">
      <c r="A1313" s="5" t="n">
        <v>45141</v>
      </c>
      <c r="B1313" s="6" t="n">
        <v>29192.3448617767</v>
      </c>
      <c r="C1313" s="7" t="n">
        <v>12516.96207</v>
      </c>
      <c r="D1313" s="0" t="n">
        <f aca="false">INT((ROW()-3)/30)</f>
        <v>43</v>
      </c>
      <c r="E1313" s="0" t="n">
        <f aca="false">2+30*D1313</f>
        <v>1292</v>
      </c>
      <c r="F1313" s="8" t="n">
        <f aca="false">INDEX($F:$F,$E1313)*(2*B1313/INDEX($B:$B,$E1313)-C1313/INDEX($C:$C,$E1313))</f>
        <v>5031.306051793</v>
      </c>
      <c r="G1313" s="9" t="n">
        <f aca="false">B1313/B1312-1</f>
        <v>0.00168797458251335</v>
      </c>
      <c r="H1313" s="9" t="n">
        <f aca="false">F1313/F1312-1</f>
        <v>0.000958386441091585</v>
      </c>
      <c r="I1313" s="9" t="n">
        <f aca="false">LN(B1313/B1312)</f>
        <v>0.00168655155454938</v>
      </c>
      <c r="J1313" s="9" t="n">
        <f aca="false">LN(F1313/F1312)</f>
        <v>0.000957927482023042</v>
      </c>
      <c r="K1313" s="9" t="n">
        <f aca="false">F1313/F1306-1</f>
        <v>-0.00465132375553767</v>
      </c>
      <c r="L1313" s="9" t="n">
        <f aca="false">F1313/F1283-1</f>
        <v>-0.0298156501572474</v>
      </c>
      <c r="M1313" s="9" t="n">
        <f aca="false">B1313/B1306-1</f>
        <v>-0.000319901241022214</v>
      </c>
      <c r="N1313" s="9" t="n">
        <f aca="false">B1313/B1283-1</f>
        <v>-0.0521949784622284</v>
      </c>
      <c r="O1313" s="8" t="n">
        <f aca="false">MAX(O1312,F1313)</f>
        <v>5645.35730015574</v>
      </c>
      <c r="P1313" s="9" t="n">
        <f aca="false">F1313/O1313-1</f>
        <v>-0.108771015847979</v>
      </c>
      <c r="Q1313" s="8" t="n">
        <f aca="false">MAX(Q1312,B1313)</f>
        <v>67541.7555081824</v>
      </c>
      <c r="R1313" s="9" t="n">
        <f aca="false">B1313/Q1313-1</f>
        <v>-0.567788183144867</v>
      </c>
      <c r="S1313" s="9" t="n">
        <f aca="false">B1313/INDEX($B:$B,$E1313)-1</f>
        <v>-0.0713348013001044</v>
      </c>
      <c r="T1313" s="0" t="n">
        <f aca="false">IF(AND($A1313&gt;=CrashTest!$B$3,$A1313&lt;=CrashTest!$C$3),1,IF(AND($A1313&gt;=CrashTest!$B$4,$A1313&lt;=CrashTest!$C$4),2,IF(AND($A1313&gt;=CrashTest!$B$5,$A1313&lt;=CrashTest!$C$5),3,IF(AND($A1313&gt;=CrashTest!$B$6,$A1313&lt;=CrashTest!$C$6),4,IF(AND($A1313&gt;=CrashTest!$B$7,$A1313&lt;=CrashTest!$C$7),5,0)))))</f>
        <v>0</v>
      </c>
      <c r="U1313" s="8" t="str">
        <f aca="false">IF(T1313=0,"",IF(T1312=T1313,MAX(U1312,B1313),B1313))</f>
        <v/>
      </c>
      <c r="V1313" s="9" t="str">
        <f aca="false">IF(T1313=0,"",B1313/U1313-1)</f>
        <v/>
      </c>
      <c r="W1313" s="8" t="str">
        <f aca="false">IF(T1313=0,"",IF(T1312=T1313,MAX(W1312,F1313),F1313))</f>
        <v/>
      </c>
      <c r="X1313" s="9" t="str">
        <f aca="false">IF(T1313=0,"",F1313/W1313-1)</f>
        <v/>
      </c>
    </row>
    <row r="1314" customFormat="false" ht="15" hidden="false" customHeight="false" outlineLevel="0" collapsed="false">
      <c r="A1314" s="5" t="n">
        <v>45142</v>
      </c>
      <c r="B1314" s="6" t="n">
        <v>29057.2532437171</v>
      </c>
      <c r="C1314" s="7" t="n">
        <v>12466.34946</v>
      </c>
      <c r="D1314" s="0" t="n">
        <f aca="false">INT((ROW()-3)/30)</f>
        <v>43</v>
      </c>
      <c r="E1314" s="0" t="n">
        <f aca="false">2+30*D1314</f>
        <v>1292</v>
      </c>
      <c r="F1314" s="8" t="n">
        <f aca="false">INDEX($F:$F,$E1314)*(2*B1314/INDEX($B:$B,$E1314)-C1314/INDEX($C:$C,$E1314))</f>
        <v>5005.29809423495</v>
      </c>
      <c r="G1314" s="9" t="n">
        <f aca="false">B1314/B1313-1</f>
        <v>-0.00462763846820968</v>
      </c>
      <c r="H1314" s="9" t="n">
        <f aca="false">F1314/F1313-1</f>
        <v>-0.005169225900854</v>
      </c>
      <c r="I1314" s="9" t="n">
        <f aca="false">LN(B1314/B1313)</f>
        <v>-0.00463837913586719</v>
      </c>
      <c r="J1314" s="9" t="n">
        <f aca="false">LN(F1314/F1313)</f>
        <v>-0.00518263257042059</v>
      </c>
      <c r="K1314" s="9" t="n">
        <f aca="false">F1314/F1307-1</f>
        <v>-0.0107623631824798</v>
      </c>
      <c r="L1314" s="9" t="n">
        <f aca="false">F1314/F1284-1</f>
        <v>-0.0328307217943326</v>
      </c>
      <c r="M1314" s="9" t="n">
        <f aca="false">B1314/B1307-1</f>
        <v>-0.00883671254026874</v>
      </c>
      <c r="N1314" s="9" t="n">
        <f aca="false">B1314/B1284-1</f>
        <v>-0.0472351395621241</v>
      </c>
      <c r="O1314" s="8" t="n">
        <f aca="false">MAX(O1313,F1314)</f>
        <v>5645.35730015574</v>
      </c>
      <c r="P1314" s="9" t="n">
        <f aca="false">F1314/O1314-1</f>
        <v>-0.113377979796449</v>
      </c>
      <c r="Q1314" s="8" t="n">
        <f aca="false">MAX(Q1313,B1314)</f>
        <v>67541.7555081824</v>
      </c>
      <c r="R1314" s="9" t="n">
        <f aca="false">B1314/Q1314-1</f>
        <v>-0.569788303174961</v>
      </c>
      <c r="S1314" s="9" t="n">
        <f aca="false">B1314/INDEX($B:$B,$E1314)-1</f>
        <v>-0.0756323280976956</v>
      </c>
      <c r="T1314" s="0" t="n">
        <f aca="false">IF(AND($A1314&gt;=CrashTest!$B$3,$A1314&lt;=CrashTest!$C$3),1,IF(AND($A1314&gt;=CrashTest!$B$4,$A1314&lt;=CrashTest!$C$4),2,IF(AND($A1314&gt;=CrashTest!$B$5,$A1314&lt;=CrashTest!$C$5),3,IF(AND($A1314&gt;=CrashTest!$B$6,$A1314&lt;=CrashTest!$C$6),4,IF(AND($A1314&gt;=CrashTest!$B$7,$A1314&lt;=CrashTest!$C$7),5,0)))))</f>
        <v>0</v>
      </c>
      <c r="U1314" s="8" t="str">
        <f aca="false">IF(T1314=0,"",IF(T1313=T1314,MAX(U1313,B1314),B1314))</f>
        <v/>
      </c>
      <c r="V1314" s="9" t="str">
        <f aca="false">IF(T1314=0,"",B1314/U1314-1)</f>
        <v/>
      </c>
      <c r="W1314" s="8" t="str">
        <f aca="false">IF(T1314=0,"",IF(T1313=T1314,MAX(W1313,F1314),F1314))</f>
        <v/>
      </c>
      <c r="X1314" s="9" t="str">
        <f aca="false">IF(T1314=0,"",F1314/W1314-1)</f>
        <v/>
      </c>
    </row>
    <row r="1315" customFormat="false" ht="15" hidden="false" customHeight="false" outlineLevel="0" collapsed="false">
      <c r="A1315" s="5" t="n">
        <v>45143</v>
      </c>
      <c r="B1315" s="6" t="n">
        <v>29053.0956975453</v>
      </c>
      <c r="C1315" s="7" t="n">
        <v>12471.16316</v>
      </c>
      <c r="D1315" s="0" t="n">
        <f aca="false">INT((ROW()-3)/30)</f>
        <v>43</v>
      </c>
      <c r="E1315" s="0" t="n">
        <f aca="false">2+30*D1315</f>
        <v>1292</v>
      </c>
      <c r="F1315" s="8" t="n">
        <f aca="false">INDEX($F:$F,$E1315)*(2*B1315/INDEX($B:$B,$E1315)-C1315/INDEX($C:$C,$E1315))</f>
        <v>5002.12312770455</v>
      </c>
      <c r="G1315" s="9" t="n">
        <f aca="false">B1315/B1314-1</f>
        <v>-0.000143081183101801</v>
      </c>
      <c r="H1315" s="9" t="n">
        <f aca="false">F1315/F1314-1</f>
        <v>-0.00063432116741402</v>
      </c>
      <c r="I1315" s="9" t="n">
        <f aca="false">LN(B1315/B1314)</f>
        <v>-0.000143091420190781</v>
      </c>
      <c r="J1315" s="9" t="n">
        <f aca="false">LN(F1315/F1314)</f>
        <v>-0.000634522434202092</v>
      </c>
      <c r="K1315" s="9" t="n">
        <f aca="false">F1315/F1308-1</f>
        <v>-0.010369855067891</v>
      </c>
      <c r="L1315" s="9" t="n">
        <f aca="false">F1315/F1285-1</f>
        <v>-0.037429029794124</v>
      </c>
      <c r="M1315" s="9" t="n">
        <f aca="false">B1315/B1308-1</f>
        <v>-0.0104658223625919</v>
      </c>
      <c r="N1315" s="9" t="n">
        <f aca="false">B1315/B1285-1</f>
        <v>-0.0309086878971855</v>
      </c>
      <c r="O1315" s="8" t="n">
        <f aca="false">MAX(O1314,F1315)</f>
        <v>5645.35730015574</v>
      </c>
      <c r="P1315" s="9" t="n">
        <f aca="false">F1315/O1315-1</f>
        <v>-0.11394038291136</v>
      </c>
      <c r="Q1315" s="8" t="n">
        <f aca="false">MAX(Q1314,B1315)</f>
        <v>67541.7555081824</v>
      </c>
      <c r="R1315" s="9" t="n">
        <f aca="false">B1315/Q1315-1</f>
        <v>-0.569849858373527</v>
      </c>
      <c r="S1315" s="9" t="n">
        <f aca="false">B1315/INDEX($B:$B,$E1315)-1</f>
        <v>-0.0757645877178125</v>
      </c>
      <c r="T1315" s="0" t="n">
        <f aca="false">IF(AND($A1315&gt;=CrashTest!$B$3,$A1315&lt;=CrashTest!$C$3),1,IF(AND($A1315&gt;=CrashTest!$B$4,$A1315&lt;=CrashTest!$C$4),2,IF(AND($A1315&gt;=CrashTest!$B$5,$A1315&lt;=CrashTest!$C$5),3,IF(AND($A1315&gt;=CrashTest!$B$6,$A1315&lt;=CrashTest!$C$6),4,IF(AND($A1315&gt;=CrashTest!$B$7,$A1315&lt;=CrashTest!$C$7),5,0)))))</f>
        <v>0</v>
      </c>
      <c r="U1315" s="8" t="str">
        <f aca="false">IF(T1315=0,"",IF(T1314=T1315,MAX(U1314,B1315),B1315))</f>
        <v/>
      </c>
      <c r="V1315" s="9" t="str">
        <f aca="false">IF(T1315=0,"",B1315/U1315-1)</f>
        <v/>
      </c>
      <c r="W1315" s="8" t="str">
        <f aca="false">IF(T1315=0,"",IF(T1314=T1315,MAX(W1314,F1315),F1315))</f>
        <v/>
      </c>
      <c r="X1315" s="9" t="str">
        <f aca="false">IF(T1315=0,"",F1315/W1315-1)</f>
        <v/>
      </c>
    </row>
    <row r="1316" customFormat="false" ht="15" hidden="false" customHeight="false" outlineLevel="0" collapsed="false">
      <c r="A1316" s="5" t="n">
        <v>45144</v>
      </c>
      <c r="B1316" s="6" t="n">
        <v>29048.0433275862</v>
      </c>
      <c r="C1316" s="7" t="n">
        <v>12486.48732</v>
      </c>
      <c r="D1316" s="0" t="n">
        <f aca="false">INT((ROW()-3)/30)</f>
        <v>43</v>
      </c>
      <c r="E1316" s="0" t="n">
        <f aca="false">2+30*D1316</f>
        <v>1292</v>
      </c>
      <c r="F1316" s="8" t="n">
        <f aca="false">INDEX($F:$F,$E1316)*(2*B1316/INDEX($B:$B,$E1316)-C1316/INDEX($C:$C,$E1316))</f>
        <v>4994.73377268306</v>
      </c>
      <c r="G1316" s="9" t="n">
        <f aca="false">B1316/B1315-1</f>
        <v>-0.000173901260357767</v>
      </c>
      <c r="H1316" s="9" t="n">
        <f aca="false">F1316/F1315-1</f>
        <v>-0.00147724372888203</v>
      </c>
      <c r="I1316" s="9" t="n">
        <f aca="false">LN(B1316/B1315)</f>
        <v>-0.000173916382935193</v>
      </c>
      <c r="J1316" s="9" t="n">
        <f aca="false">LN(F1316/F1315)</f>
        <v>-0.00147833592916248</v>
      </c>
      <c r="K1316" s="9" t="n">
        <f aca="false">F1316/F1309-1</f>
        <v>-0.00876213127031778</v>
      </c>
      <c r="L1316" s="9" t="n">
        <f aca="false">F1316/F1286-1</f>
        <v>-0.0334454673777643</v>
      </c>
      <c r="M1316" s="9" t="n">
        <f aca="false">B1316/B1309-1</f>
        <v>-0.0073401429994393</v>
      </c>
      <c r="N1316" s="9" t="n">
        <f aca="false">B1316/B1286-1</f>
        <v>-0.0422632573947873</v>
      </c>
      <c r="O1316" s="8" t="n">
        <f aca="false">MAX(O1315,F1316)</f>
        <v>5645.35730015574</v>
      </c>
      <c r="P1316" s="9" t="n">
        <f aca="false">F1316/O1316-1</f>
        <v>-0.11524930892412</v>
      </c>
      <c r="Q1316" s="8" t="n">
        <f aca="false">MAX(Q1315,B1316)</f>
        <v>67541.7555081824</v>
      </c>
      <c r="R1316" s="9" t="n">
        <f aca="false">B1316/Q1316-1</f>
        <v>-0.569924662025299</v>
      </c>
      <c r="S1316" s="9" t="n">
        <f aca="false">B1316/INDEX($B:$B,$E1316)-1</f>
        <v>-0.0759253134208756</v>
      </c>
      <c r="T1316" s="0" t="n">
        <f aca="false">IF(AND($A1316&gt;=CrashTest!$B$3,$A1316&lt;=CrashTest!$C$3),1,IF(AND($A1316&gt;=CrashTest!$B$4,$A1316&lt;=CrashTest!$C$4),2,IF(AND($A1316&gt;=CrashTest!$B$5,$A1316&lt;=CrashTest!$C$5),3,IF(AND($A1316&gt;=CrashTest!$B$6,$A1316&lt;=CrashTest!$C$6),4,IF(AND($A1316&gt;=CrashTest!$B$7,$A1316&lt;=CrashTest!$C$7),5,0)))))</f>
        <v>0</v>
      </c>
      <c r="U1316" s="8" t="str">
        <f aca="false">IF(T1316=0,"",IF(T1315=T1316,MAX(U1315,B1316),B1316))</f>
        <v/>
      </c>
      <c r="V1316" s="9" t="str">
        <f aca="false">IF(T1316=0,"",B1316/U1316-1)</f>
        <v/>
      </c>
      <c r="W1316" s="8" t="str">
        <f aca="false">IF(T1316=0,"",IF(T1315=T1316,MAX(W1315,F1316),F1316))</f>
        <v/>
      </c>
      <c r="X1316" s="9" t="str">
        <f aca="false">IF(T1316=0,"",F1316/W1316-1)</f>
        <v/>
      </c>
    </row>
    <row r="1317" customFormat="false" ht="15" hidden="false" customHeight="false" outlineLevel="0" collapsed="false">
      <c r="A1317" s="5" t="n">
        <v>45145</v>
      </c>
      <c r="B1317" s="6" t="n">
        <v>29164.3585873758</v>
      </c>
      <c r="C1317" s="7" t="n">
        <v>12611.00398</v>
      </c>
      <c r="D1317" s="0" t="n">
        <f aca="false">INT((ROW()-3)/30)</f>
        <v>43</v>
      </c>
      <c r="E1317" s="0" t="n">
        <f aca="false">2+30*D1317</f>
        <v>1292</v>
      </c>
      <c r="F1317" s="8" t="n">
        <f aca="false">INDEX($F:$F,$E1317)*(2*B1317/INDEX($B:$B,$E1317)-C1317/INDEX($C:$C,$E1317))</f>
        <v>4986.96163471654</v>
      </c>
      <c r="G1317" s="9" t="n">
        <f aca="false">B1317/B1316-1</f>
        <v>0.00400423734149191</v>
      </c>
      <c r="H1317" s="9" t="n">
        <f aca="false">F1317/F1316-1</f>
        <v>-0.00155606651329965</v>
      </c>
      <c r="I1317" s="9" t="n">
        <f aca="false">LN(B1317/B1316)</f>
        <v>0.00399624172028464</v>
      </c>
      <c r="J1317" s="9" t="n">
        <f aca="false">LN(F1317/F1316)</f>
        <v>-0.00155727844218769</v>
      </c>
      <c r="K1317" s="9" t="n">
        <f aca="false">F1317/F1310-1</f>
        <v>-0.00855558102103649</v>
      </c>
      <c r="L1317" s="9" t="n">
        <f aca="false">F1317/F1287-1</f>
        <v>-0.0347775281336017</v>
      </c>
      <c r="M1317" s="9" t="n">
        <f aca="false">B1317/B1310-1</f>
        <v>-0.0018980815434313</v>
      </c>
      <c r="N1317" s="9" t="n">
        <f aca="false">B1317/B1287-1</f>
        <v>-0.0363228543064468</v>
      </c>
      <c r="O1317" s="8" t="n">
        <f aca="false">MAX(O1316,F1317)</f>
        <v>5645.35730015574</v>
      </c>
      <c r="P1317" s="9" t="n">
        <f aca="false">F1317/O1317-1</f>
        <v>-0.116626039847122</v>
      </c>
      <c r="Q1317" s="8" t="n">
        <f aca="false">MAX(Q1316,B1317)</f>
        <v>67541.7555081824</v>
      </c>
      <c r="R1317" s="9" t="n">
        <f aca="false">B1317/Q1317-1</f>
        <v>-0.568202538297326</v>
      </c>
      <c r="S1317" s="9" t="n">
        <f aca="false">B1317/INDEX($B:$B,$E1317)-1</f>
        <v>-0.072225099054548</v>
      </c>
      <c r="T1317" s="0" t="n">
        <f aca="false">IF(AND($A1317&gt;=CrashTest!$B$3,$A1317&lt;=CrashTest!$C$3),1,IF(AND($A1317&gt;=CrashTest!$B$4,$A1317&lt;=CrashTest!$C$4),2,IF(AND($A1317&gt;=CrashTest!$B$5,$A1317&lt;=CrashTest!$C$5),3,IF(AND($A1317&gt;=CrashTest!$B$6,$A1317&lt;=CrashTest!$C$6),4,IF(AND($A1317&gt;=CrashTest!$B$7,$A1317&lt;=CrashTest!$C$7),5,0)))))</f>
        <v>0</v>
      </c>
      <c r="U1317" s="8" t="str">
        <f aca="false">IF(T1317=0,"",IF(T1316=T1317,MAX(U1316,B1317),B1317))</f>
        <v/>
      </c>
      <c r="V1317" s="9" t="str">
        <f aca="false">IF(T1317=0,"",B1317/U1317-1)</f>
        <v/>
      </c>
      <c r="W1317" s="8" t="str">
        <f aca="false">IF(T1317=0,"",IF(T1316=T1317,MAX(W1316,F1317),F1317))</f>
        <v/>
      </c>
      <c r="X1317" s="9" t="str">
        <f aca="false">IF(T1317=0,"",F1317/W1317-1)</f>
        <v/>
      </c>
    </row>
    <row r="1318" customFormat="false" ht="15" hidden="false" customHeight="false" outlineLevel="0" collapsed="false">
      <c r="A1318" s="5" t="n">
        <v>45146</v>
      </c>
      <c r="B1318" s="6" t="n">
        <v>29779.511383986</v>
      </c>
      <c r="C1318" s="7" t="n">
        <v>13052.73031</v>
      </c>
      <c r="D1318" s="0" t="n">
        <f aca="false">INT((ROW()-3)/30)</f>
        <v>43</v>
      </c>
      <c r="E1318" s="0" t="n">
        <f aca="false">2+30*D1318</f>
        <v>1292</v>
      </c>
      <c r="F1318" s="8" t="n">
        <f aca="false">INDEX($F:$F,$E1318)*(2*B1318/INDEX($B:$B,$E1318)-C1318/INDEX($C:$C,$E1318))</f>
        <v>5026.65749944202</v>
      </c>
      <c r="G1318" s="9" t="n">
        <f aca="false">B1318/B1317-1</f>
        <v>0.0210926221733017</v>
      </c>
      <c r="H1318" s="9" t="n">
        <f aca="false">F1318/F1317-1</f>
        <v>0.00795992983967175</v>
      </c>
      <c r="I1318" s="9" t="n">
        <f aca="false">LN(B1318/B1317)</f>
        <v>0.0208732521818895</v>
      </c>
      <c r="J1318" s="9" t="n">
        <f aca="false">LN(F1318/F1317)</f>
        <v>0.00792841671585671</v>
      </c>
      <c r="K1318" s="9" t="n">
        <f aca="false">F1318/F1311-1</f>
        <v>0.00102836769929149</v>
      </c>
      <c r="L1318" s="9" t="n">
        <f aca="false">F1318/F1288-1</f>
        <v>-0.0287959615473054</v>
      </c>
      <c r="M1318" s="9" t="n">
        <f aca="false">B1318/B1311-1</f>
        <v>0.00948907658610709</v>
      </c>
      <c r="N1318" s="9" t="n">
        <f aca="false">B1318/B1288-1</f>
        <v>-0.0127211106432014</v>
      </c>
      <c r="O1318" s="8" t="n">
        <f aca="false">MAX(O1317,F1318)</f>
        <v>5645.35730015574</v>
      </c>
      <c r="P1318" s="9" t="n">
        <f aca="false">F1318/O1318-1</f>
        <v>-0.109594445102112</v>
      </c>
      <c r="Q1318" s="8" t="n">
        <f aca="false">MAX(Q1317,B1318)</f>
        <v>67541.7555081824</v>
      </c>
      <c r="R1318" s="9" t="n">
        <f aca="false">B1318/Q1318-1</f>
        <v>-0.55909479758224</v>
      </c>
      <c r="S1318" s="9" t="n">
        <f aca="false">B1318/INDEX($B:$B,$E1318)-1</f>
        <v>-0.0526558936070334</v>
      </c>
      <c r="T1318" s="0" t="n">
        <f aca="false">IF(AND($A1318&gt;=CrashTest!$B$3,$A1318&lt;=CrashTest!$C$3),1,IF(AND($A1318&gt;=CrashTest!$B$4,$A1318&lt;=CrashTest!$C$4),2,IF(AND($A1318&gt;=CrashTest!$B$5,$A1318&lt;=CrashTest!$C$5),3,IF(AND($A1318&gt;=CrashTest!$B$6,$A1318&lt;=CrashTest!$C$6),4,IF(AND($A1318&gt;=CrashTest!$B$7,$A1318&lt;=CrashTest!$C$7),5,0)))))</f>
        <v>0</v>
      </c>
      <c r="U1318" s="8" t="str">
        <f aca="false">IF(T1318=0,"",IF(T1317=T1318,MAX(U1317,B1318),B1318))</f>
        <v/>
      </c>
      <c r="V1318" s="9" t="str">
        <f aca="false">IF(T1318=0,"",B1318/U1318-1)</f>
        <v/>
      </c>
      <c r="W1318" s="8" t="str">
        <f aca="false">IF(T1318=0,"",IF(T1317=T1318,MAX(W1317,F1318),F1318))</f>
        <v/>
      </c>
      <c r="X1318" s="9" t="str">
        <f aca="false">IF(T1318=0,"",F1318/W1318-1)</f>
        <v/>
      </c>
    </row>
    <row r="1319" customFormat="false" ht="15" hidden="false" customHeight="false" outlineLevel="0" collapsed="false">
      <c r="A1319" s="5" t="n">
        <v>45147</v>
      </c>
      <c r="B1319" s="6" t="n">
        <v>29582.9442375804</v>
      </c>
      <c r="C1319" s="7" t="n">
        <v>12928.90947</v>
      </c>
      <c r="D1319" s="0" t="n">
        <f aca="false">INT((ROW()-3)/30)</f>
        <v>43</v>
      </c>
      <c r="E1319" s="0" t="n">
        <f aca="false">2+30*D1319</f>
        <v>1292</v>
      </c>
      <c r="F1319" s="8" t="n">
        <f aca="false">INDEX($F:$F,$E1319)*(2*B1319/INDEX($B:$B,$E1319)-C1319/INDEX($C:$C,$E1319))</f>
        <v>5007.51451271847</v>
      </c>
      <c r="G1319" s="9" t="n">
        <f aca="false">B1319/B1318-1</f>
        <v>-0.00660075123030068</v>
      </c>
      <c r="H1319" s="9" t="n">
        <f aca="false">F1319/F1318-1</f>
        <v>-0.00380829342872002</v>
      </c>
      <c r="I1319" s="9" t="n">
        <f aca="false">LN(B1319/B1318)</f>
        <v>-0.00662263253053453</v>
      </c>
      <c r="J1319" s="9" t="n">
        <f aca="false">LN(F1319/F1318)</f>
        <v>-0.00381556344157066</v>
      </c>
      <c r="K1319" s="9" t="n">
        <f aca="false">F1319/F1312-1</f>
        <v>-0.00377484590809263</v>
      </c>
      <c r="L1319" s="9" t="n">
        <f aca="false">F1319/F1289-1</f>
        <v>-0.0311108366456517</v>
      </c>
      <c r="M1319" s="9" t="n">
        <f aca="false">B1319/B1312-1</f>
        <v>0.0150907587533151</v>
      </c>
      <c r="N1319" s="9" t="n">
        <f aca="false">B1319/B1289-1</f>
        <v>-0.0267057259760769</v>
      </c>
      <c r="O1319" s="8" t="n">
        <f aca="false">MAX(O1318,F1319)</f>
        <v>5645.35730015574</v>
      </c>
      <c r="P1319" s="9" t="n">
        <f aca="false">F1319/O1319-1</f>
        <v>-0.112985370725725</v>
      </c>
      <c r="Q1319" s="8" t="n">
        <f aca="false">MAX(Q1318,B1319)</f>
        <v>67541.7555081824</v>
      </c>
      <c r="R1319" s="9" t="n">
        <f aca="false">B1319/Q1319-1</f>
        <v>-0.562005103139545</v>
      </c>
      <c r="S1319" s="9" t="n">
        <f aca="false">B1319/INDEX($B:$B,$E1319)-1</f>
        <v>-0.0589090763828248</v>
      </c>
      <c r="T1319" s="0" t="n">
        <f aca="false">IF(AND($A1319&gt;=CrashTest!$B$3,$A1319&lt;=CrashTest!$C$3),1,IF(AND($A1319&gt;=CrashTest!$B$4,$A1319&lt;=CrashTest!$C$4),2,IF(AND($A1319&gt;=CrashTest!$B$5,$A1319&lt;=CrashTest!$C$5),3,IF(AND($A1319&gt;=CrashTest!$B$6,$A1319&lt;=CrashTest!$C$6),4,IF(AND($A1319&gt;=CrashTest!$B$7,$A1319&lt;=CrashTest!$C$7),5,0)))))</f>
        <v>0</v>
      </c>
      <c r="U1319" s="8" t="str">
        <f aca="false">IF(T1319=0,"",IF(T1318=T1319,MAX(U1318,B1319),B1319))</f>
        <v/>
      </c>
      <c r="V1319" s="9" t="str">
        <f aca="false">IF(T1319=0,"",B1319/U1319-1)</f>
        <v/>
      </c>
      <c r="W1319" s="8" t="str">
        <f aca="false">IF(T1319=0,"",IF(T1318=T1319,MAX(W1318,F1319),F1319))</f>
        <v/>
      </c>
      <c r="X1319" s="9" t="str">
        <f aca="false">IF(T1319=0,"",F1319/W1319-1)</f>
        <v/>
      </c>
    </row>
    <row r="1320" customFormat="false" ht="15" hidden="false" customHeight="false" outlineLevel="0" collapsed="false">
      <c r="A1320" s="5" t="n">
        <v>45148</v>
      </c>
      <c r="B1320" s="6" t="n">
        <v>29430.1599117475</v>
      </c>
      <c r="C1320" s="7" t="n">
        <v>12852.34737</v>
      </c>
      <c r="D1320" s="0" t="n">
        <f aca="false">INT((ROW()-3)/30)</f>
        <v>43</v>
      </c>
      <c r="E1320" s="0" t="n">
        <f aca="false">2+30*D1320</f>
        <v>1292</v>
      </c>
      <c r="F1320" s="8" t="n">
        <f aca="false">INDEX($F:$F,$E1320)*(2*B1320/INDEX($B:$B,$E1320)-C1320/INDEX($C:$C,$E1320))</f>
        <v>4985.30107725048</v>
      </c>
      <c r="G1320" s="9" t="n">
        <f aca="false">B1320/B1319-1</f>
        <v>-0.00516460851921596</v>
      </c>
      <c r="H1320" s="9" t="n">
        <f aca="false">F1320/F1319-1</f>
        <v>-0.00443602018757294</v>
      </c>
      <c r="I1320" s="9" t="n">
        <f aca="false">LN(B1320/B1319)</f>
        <v>-0.00517799120724326</v>
      </c>
      <c r="J1320" s="9" t="n">
        <f aca="false">LN(F1320/F1319)</f>
        <v>-0.00444588852002055</v>
      </c>
      <c r="K1320" s="9" t="n">
        <f aca="false">F1320/F1313-1</f>
        <v>-0.00914374400382978</v>
      </c>
      <c r="L1320" s="9" t="n">
        <f aca="false">F1320/F1290-1</f>
        <v>-0.0365147102958809</v>
      </c>
      <c r="M1320" s="9" t="n">
        <f aca="false">B1320/B1313-1</f>
        <v>0.00814648672783358</v>
      </c>
      <c r="N1320" s="9" t="n">
        <f aca="false">B1320/B1290-1</f>
        <v>-0.0387404497587226</v>
      </c>
      <c r="O1320" s="8" t="n">
        <f aca="false">MAX(O1319,F1320)</f>
        <v>5645.35730015574</v>
      </c>
      <c r="P1320" s="9" t="n">
        <f aca="false">F1320/O1320-1</f>
        <v>-0.116920185527858</v>
      </c>
      <c r="Q1320" s="8" t="n">
        <f aca="false">MAX(Q1319,B1320)</f>
        <v>67541.7555081824</v>
      </c>
      <c r="R1320" s="9" t="n">
        <f aca="false">B1320/Q1320-1</f>
        <v>-0.564267175315244</v>
      </c>
      <c r="S1320" s="9" t="n">
        <f aca="false">B1320/INDEX($B:$B,$E1320)-1</f>
        <v>-0.0637694425842948</v>
      </c>
      <c r="T1320" s="0" t="n">
        <f aca="false">IF(AND($A1320&gt;=CrashTest!$B$3,$A1320&lt;=CrashTest!$C$3),1,IF(AND($A1320&gt;=CrashTest!$B$4,$A1320&lt;=CrashTest!$C$4),2,IF(AND($A1320&gt;=CrashTest!$B$5,$A1320&lt;=CrashTest!$C$5),3,IF(AND($A1320&gt;=CrashTest!$B$6,$A1320&lt;=CrashTest!$C$6),4,IF(AND($A1320&gt;=CrashTest!$B$7,$A1320&lt;=CrashTest!$C$7),5,0)))))</f>
        <v>0</v>
      </c>
      <c r="U1320" s="8" t="str">
        <f aca="false">IF(T1320=0,"",IF(T1319=T1320,MAX(U1319,B1320),B1320))</f>
        <v/>
      </c>
      <c r="V1320" s="9" t="str">
        <f aca="false">IF(T1320=0,"",B1320/U1320-1)</f>
        <v/>
      </c>
      <c r="W1320" s="8" t="str">
        <f aca="false">IF(T1320=0,"",IF(T1319=T1320,MAX(W1319,F1320),F1320))</f>
        <v/>
      </c>
      <c r="X1320" s="9" t="str">
        <f aca="false">IF(T1320=0,"",F1320/W1320-1)</f>
        <v/>
      </c>
    </row>
    <row r="1321" customFormat="false" ht="15" hidden="false" customHeight="false" outlineLevel="0" collapsed="false">
      <c r="A1321" s="5" t="n">
        <v>45149</v>
      </c>
      <c r="B1321" s="6" t="n">
        <v>29399.784739626</v>
      </c>
      <c r="C1321" s="7" t="n">
        <v>12856.87736</v>
      </c>
      <c r="D1321" s="0" t="n">
        <f aca="false">INT((ROW()-3)/30)</f>
        <v>43</v>
      </c>
      <c r="E1321" s="0" t="n">
        <f aca="false">2+30*D1321</f>
        <v>1292</v>
      </c>
      <c r="F1321" s="8" t="n">
        <f aca="false">INDEX($F:$F,$E1321)*(2*B1321/INDEX($B:$B,$E1321)-C1321/INDEX($C:$C,$E1321))</f>
        <v>4973.5236192671</v>
      </c>
      <c r="G1321" s="9" t="n">
        <f aca="false">B1321/B1320-1</f>
        <v>-0.00103211033214179</v>
      </c>
      <c r="H1321" s="9" t="n">
        <f aca="false">F1321/F1320-1</f>
        <v>-0.00236243665144431</v>
      </c>
      <c r="I1321" s="9" t="n">
        <f aca="false">LN(B1321/B1320)</f>
        <v>-0.00103264332478035</v>
      </c>
      <c r="J1321" s="9" t="n">
        <f aca="false">LN(F1321/F1320)</f>
        <v>-0.00236523160771615</v>
      </c>
      <c r="K1321" s="9" t="n">
        <f aca="false">F1321/F1314-1</f>
        <v>-0.00634816835473628</v>
      </c>
      <c r="L1321" s="9" t="n">
        <f aca="false">F1321/F1291-1</f>
        <v>-0.0395802510932443</v>
      </c>
      <c r="M1321" s="9" t="n">
        <f aca="false">B1321/B1314-1</f>
        <v>0.0117881581247865</v>
      </c>
      <c r="N1321" s="9" t="n">
        <f aca="false">B1321/B1291-1</f>
        <v>-0.0324437812832974</v>
      </c>
      <c r="O1321" s="8" t="n">
        <f aca="false">MAX(O1320,F1321)</f>
        <v>5645.35730015574</v>
      </c>
      <c r="P1321" s="9" t="n">
        <f aca="false">F1321/O1321-1</f>
        <v>-0.119006405647718</v>
      </c>
      <c r="Q1321" s="8" t="n">
        <f aca="false">MAX(Q1320,B1321)</f>
        <v>67541.7555081824</v>
      </c>
      <c r="R1321" s="9" t="n">
        <f aca="false">B1321/Q1321-1</f>
        <v>-0.564716899665654</v>
      </c>
      <c r="S1321" s="9" t="n">
        <f aca="false">B1321/INDEX($B:$B,$E1321)-1</f>
        <v>-0.0647357358158706</v>
      </c>
      <c r="T1321" s="0" t="n">
        <f aca="false">IF(AND($A1321&gt;=CrashTest!$B$3,$A1321&lt;=CrashTest!$C$3),1,IF(AND($A1321&gt;=CrashTest!$B$4,$A1321&lt;=CrashTest!$C$4),2,IF(AND($A1321&gt;=CrashTest!$B$5,$A1321&lt;=CrashTest!$C$5),3,IF(AND($A1321&gt;=CrashTest!$B$6,$A1321&lt;=CrashTest!$C$6),4,IF(AND($A1321&gt;=CrashTest!$B$7,$A1321&lt;=CrashTest!$C$7),5,0)))))</f>
        <v>0</v>
      </c>
      <c r="U1321" s="8" t="str">
        <f aca="false">IF(T1321=0,"",IF(T1320=T1321,MAX(U1320,B1321),B1321))</f>
        <v/>
      </c>
      <c r="V1321" s="9" t="str">
        <f aca="false">IF(T1321=0,"",B1321/U1321-1)</f>
        <v/>
      </c>
      <c r="W1321" s="8" t="str">
        <f aca="false">IF(T1321=0,"",IF(T1320=T1321,MAX(W1320,F1321),F1321))</f>
        <v/>
      </c>
      <c r="X1321" s="9" t="str">
        <f aca="false">IF(T1321=0,"",F1321/W1321-1)</f>
        <v/>
      </c>
    </row>
    <row r="1322" customFormat="false" ht="15" hidden="false" customHeight="false" outlineLevel="0" collapsed="false">
      <c r="A1322" s="5" t="n">
        <v>45150</v>
      </c>
      <c r="B1322" s="6" t="n">
        <v>29415.733902104</v>
      </c>
      <c r="C1322" s="7" t="n">
        <v>12876.23416</v>
      </c>
      <c r="D1322" s="0" t="n">
        <f aca="false">INT((ROW()-3)/30)</f>
        <v>43</v>
      </c>
      <c r="E1322" s="0" t="n">
        <f aca="false">2+30*D1322</f>
        <v>1292</v>
      </c>
      <c r="F1322" s="8" t="n">
        <f aca="false">INDEX($F:$F,$E1322)*(2*B1322/INDEX($B:$B,$E1322)-C1322/INDEX($C:$C,$E1322))</f>
        <v>4971.60702286962</v>
      </c>
      <c r="G1322" s="9" t="n">
        <f aca="false">B1322/B1321-1</f>
        <v>0.000542492491671265</v>
      </c>
      <c r="H1322" s="9" t="n">
        <f aca="false">F1322/F1321-1</f>
        <v>-0.00038535986640531</v>
      </c>
      <c r="I1322" s="9" t="n">
        <f aca="false">LN(B1322/B1321)</f>
        <v>0.000542345395816032</v>
      </c>
      <c r="J1322" s="9" t="n">
        <f aca="false">LN(F1322/F1321)</f>
        <v>-0.000385434136599743</v>
      </c>
      <c r="K1322" s="9" t="n">
        <f aca="false">F1322/F1315-1</f>
        <v>-0.00610063048346876</v>
      </c>
      <c r="L1322" s="9" t="n">
        <f aca="false">F1322/F1292-1</f>
        <v>-0.0476851734871013</v>
      </c>
      <c r="M1322" s="9" t="n">
        <f aca="false">B1322/B1315-1</f>
        <v>0.0124819127136713</v>
      </c>
      <c r="N1322" s="9" t="n">
        <f aca="false">B1322/B1292-1</f>
        <v>-0.0642283619748222</v>
      </c>
      <c r="O1322" s="8" t="n">
        <f aca="false">MAX(O1321,F1322)</f>
        <v>5645.35730015574</v>
      </c>
      <c r="P1322" s="9" t="n">
        <f aca="false">F1322/O1322-1</f>
        <v>-0.119345905221542</v>
      </c>
      <c r="Q1322" s="8" t="n">
        <f aca="false">MAX(Q1321,B1322)</f>
        <v>67541.7555081824</v>
      </c>
      <c r="R1322" s="9" t="n">
        <f aca="false">B1322/Q1322-1</f>
        <v>-0.564480761851972</v>
      </c>
      <c r="S1322" s="9" t="n">
        <f aca="false">B1322/INDEX($B:$B,$E1322)-1</f>
        <v>-0.0642283619748222</v>
      </c>
      <c r="T1322" s="0" t="n">
        <f aca="false">IF(AND($A1322&gt;=CrashTest!$B$3,$A1322&lt;=CrashTest!$C$3),1,IF(AND($A1322&gt;=CrashTest!$B$4,$A1322&lt;=CrashTest!$C$4),2,IF(AND($A1322&gt;=CrashTest!$B$5,$A1322&lt;=CrashTest!$C$5),3,IF(AND($A1322&gt;=CrashTest!$B$6,$A1322&lt;=CrashTest!$C$6),4,IF(AND($A1322&gt;=CrashTest!$B$7,$A1322&lt;=CrashTest!$C$7),5,0)))))</f>
        <v>0</v>
      </c>
      <c r="U1322" s="8" t="str">
        <f aca="false">IF(T1322=0,"",IF(T1321=T1322,MAX(U1321,B1322),B1322))</f>
        <v/>
      </c>
      <c r="V1322" s="9" t="str">
        <f aca="false">IF(T1322=0,"",B1322/U1322-1)</f>
        <v/>
      </c>
      <c r="W1322" s="8" t="str">
        <f aca="false">IF(T1322=0,"",IF(T1321=T1322,MAX(W1321,F1322),F1322))</f>
        <v/>
      </c>
      <c r="X1322" s="9" t="str">
        <f aca="false">IF(T1322=0,"",F1322/W1322-1)</f>
        <v/>
      </c>
    </row>
    <row r="1323" customFormat="false" ht="15" hidden="false" customHeight="false" outlineLevel="0" collapsed="false">
      <c r="A1323" s="5" t="n">
        <v>45151</v>
      </c>
      <c r="B1323" s="6" t="n">
        <v>29286.1176110462</v>
      </c>
      <c r="C1323" s="7" t="n">
        <v>12777.56069</v>
      </c>
      <c r="D1323" s="0" t="n">
        <f aca="false">INT((ROW()-3)/30)</f>
        <v>44</v>
      </c>
      <c r="E1323" s="0" t="n">
        <f aca="false">2+30*D1323</f>
        <v>1322</v>
      </c>
      <c r="F1323" s="8" t="n">
        <f aca="false">INDEX($F:$F,$E1323)*(2*B1323/INDEX($B:$B,$E1323)-C1323/INDEX($C:$C,$E1323))</f>
        <v>4965.89218927588</v>
      </c>
      <c r="G1323" s="9" t="n">
        <f aca="false">B1323/B1322-1</f>
        <v>-0.00440635924601318</v>
      </c>
      <c r="H1323" s="9" t="n">
        <f aca="false">F1323/F1322-1</f>
        <v>-0.00114949423143251</v>
      </c>
      <c r="I1323" s="9" t="n">
        <f aca="false">LN(B1323/B1322)</f>
        <v>-0.00441609585945406</v>
      </c>
      <c r="J1323" s="9" t="n">
        <f aca="false">LN(F1323/F1322)</f>
        <v>-0.00115015540665319</v>
      </c>
      <c r="K1323" s="9" t="n">
        <f aca="false">F1323/F1316-1</f>
        <v>-0.00577439854050243</v>
      </c>
      <c r="L1323" s="9" t="n">
        <f aca="false">F1323/F1293-1</f>
        <v>-0.0391227285599922</v>
      </c>
      <c r="M1323" s="9" t="n">
        <f aca="false">B1323/B1316-1</f>
        <v>0.0081958802104205</v>
      </c>
      <c r="N1323" s="9" t="n">
        <f aca="false">B1323/B1293-1</f>
        <v>-0.0338017714921746</v>
      </c>
      <c r="O1323" s="8" t="n">
        <f aca="false">MAX(O1322,F1323)</f>
        <v>5645.35730015574</v>
      </c>
      <c r="P1323" s="9" t="n">
        <f aca="false">F1323/O1323-1</f>
        <v>-0.120358212023377</v>
      </c>
      <c r="Q1323" s="8" t="n">
        <f aca="false">MAX(Q1322,B1323)</f>
        <v>67541.7555081824</v>
      </c>
      <c r="R1323" s="9" t="n">
        <f aca="false">B1323/Q1323-1</f>
        <v>-0.566399816073802</v>
      </c>
      <c r="S1323" s="9" t="n">
        <f aca="false">B1323/INDEX($B:$B,$E1323)-1</f>
        <v>-0.00440635924601318</v>
      </c>
      <c r="T1323" s="0" t="n">
        <f aca="false">IF(AND($A1323&gt;=CrashTest!$B$3,$A1323&lt;=CrashTest!$C$3),1,IF(AND($A1323&gt;=CrashTest!$B$4,$A1323&lt;=CrashTest!$C$4),2,IF(AND($A1323&gt;=CrashTest!$B$5,$A1323&lt;=CrashTest!$C$5),3,IF(AND($A1323&gt;=CrashTest!$B$6,$A1323&lt;=CrashTest!$C$6),4,IF(AND($A1323&gt;=CrashTest!$B$7,$A1323&lt;=CrashTest!$C$7),5,0)))))</f>
        <v>0</v>
      </c>
      <c r="U1323" s="8" t="str">
        <f aca="false">IF(T1323=0,"",IF(T1322=T1323,MAX(U1322,B1323),B1323))</f>
        <v/>
      </c>
      <c r="V1323" s="9" t="str">
        <f aca="false">IF(T1323=0,"",B1323/U1323-1)</f>
        <v/>
      </c>
      <c r="W1323" s="8" t="str">
        <f aca="false">IF(T1323=0,"",IF(T1322=T1323,MAX(W1322,F1323),F1323))</f>
        <v/>
      </c>
      <c r="X1323" s="9" t="str">
        <f aca="false">IF(T1323=0,"",F1323/W1323-1)</f>
        <v/>
      </c>
    </row>
    <row r="1324" customFormat="false" ht="15" hidden="false" customHeight="false" outlineLevel="0" collapsed="false">
      <c r="A1324" s="5" t="n">
        <v>45152</v>
      </c>
      <c r="B1324" s="6" t="n">
        <v>29408.9717127411</v>
      </c>
      <c r="C1324" s="7" t="n">
        <v>12867.26567</v>
      </c>
      <c r="D1324" s="0" t="n">
        <f aca="false">INT((ROW()-3)/30)</f>
        <v>44</v>
      </c>
      <c r="E1324" s="0" t="n">
        <f aca="false">2+30*D1324</f>
        <v>1322</v>
      </c>
      <c r="F1324" s="8" t="n">
        <f aca="false">INDEX($F:$F,$E1324)*(2*B1324/INDEX($B:$B,$E1324)-C1324/INDEX($C:$C,$E1324))</f>
        <v>4972.78404164356</v>
      </c>
      <c r="G1324" s="9" t="n">
        <f aca="false">B1324/B1323-1</f>
        <v>0.00419496033330691</v>
      </c>
      <c r="H1324" s="9" t="n">
        <f aca="false">F1324/F1323-1</f>
        <v>0.00138783769461659</v>
      </c>
      <c r="I1324" s="9" t="n">
        <f aca="false">LN(B1324/B1323)</f>
        <v>0.00418618601725403</v>
      </c>
      <c r="J1324" s="9" t="n">
        <f aca="false">LN(F1324/F1323)</f>
        <v>0.0013868755379919</v>
      </c>
      <c r="K1324" s="9" t="n">
        <f aca="false">F1324/F1317-1</f>
        <v>-0.00284293205191</v>
      </c>
      <c r="L1324" s="9" t="n">
        <f aca="false">F1324/F1294-1</f>
        <v>-0.0371553478826651</v>
      </c>
      <c r="M1324" s="9" t="n">
        <f aca="false">B1324/B1317-1</f>
        <v>0.0083873994565129</v>
      </c>
      <c r="N1324" s="9" t="n">
        <f aca="false">B1324/B1294-1</f>
        <v>-0.0291149869073218</v>
      </c>
      <c r="O1324" s="8" t="n">
        <f aca="false">MAX(O1323,F1324)</f>
        <v>5645.35730015574</v>
      </c>
      <c r="P1324" s="9" t="n">
        <f aca="false">F1324/O1324-1</f>
        <v>-0.119137411992263</v>
      </c>
      <c r="Q1324" s="8" t="n">
        <f aca="false">MAX(Q1323,B1324)</f>
        <v>67541.7555081824</v>
      </c>
      <c r="R1324" s="9" t="n">
        <f aca="false">B1324/Q1324-1</f>
        <v>-0.564580880501717</v>
      </c>
      <c r="S1324" s="9" t="n">
        <f aca="false">B1324/INDEX($B:$B,$E1324)-1</f>
        <v>-0.000229883414957666</v>
      </c>
      <c r="T1324" s="0" t="n">
        <f aca="false">IF(AND($A1324&gt;=CrashTest!$B$3,$A1324&lt;=CrashTest!$C$3),1,IF(AND($A1324&gt;=CrashTest!$B$4,$A1324&lt;=CrashTest!$C$4),2,IF(AND($A1324&gt;=CrashTest!$B$5,$A1324&lt;=CrashTest!$C$5),3,IF(AND($A1324&gt;=CrashTest!$B$6,$A1324&lt;=CrashTest!$C$6),4,IF(AND($A1324&gt;=CrashTest!$B$7,$A1324&lt;=CrashTest!$C$7),5,0)))))</f>
        <v>0</v>
      </c>
      <c r="U1324" s="8" t="str">
        <f aca="false">IF(T1324=0,"",IF(T1323=T1324,MAX(U1323,B1324),B1324))</f>
        <v/>
      </c>
      <c r="V1324" s="9" t="str">
        <f aca="false">IF(T1324=0,"",B1324/U1324-1)</f>
        <v/>
      </c>
      <c r="W1324" s="8" t="str">
        <f aca="false">IF(T1324=0,"",IF(T1323=T1324,MAX(W1323,F1324),F1324))</f>
        <v/>
      </c>
      <c r="X1324" s="9" t="str">
        <f aca="false">IF(T1324=0,"",F1324/W1324-1)</f>
        <v/>
      </c>
    </row>
    <row r="1325" customFormat="false" ht="15" hidden="false" customHeight="false" outlineLevel="0" collapsed="false">
      <c r="A1325" s="5" t="n">
        <v>45153</v>
      </c>
      <c r="B1325" s="6" t="n">
        <v>29167.59721654</v>
      </c>
      <c r="C1325" s="7" t="n">
        <v>12703.20958</v>
      </c>
      <c r="D1325" s="0" t="n">
        <f aca="false">INT((ROW()-3)/30)</f>
        <v>44</v>
      </c>
      <c r="E1325" s="0" t="n">
        <f aca="false">2+30*D1325</f>
        <v>1322</v>
      </c>
      <c r="F1325" s="8" t="n">
        <f aca="false">INDEX($F:$F,$E1325)*(2*B1325/INDEX($B:$B,$E1325)-C1325/INDEX($C:$C,$E1325))</f>
        <v>4954.53699235673</v>
      </c>
      <c r="G1325" s="9" t="n">
        <f aca="false">B1325/B1324-1</f>
        <v>-0.0082075122707036</v>
      </c>
      <c r="H1325" s="9" t="n">
        <f aca="false">F1325/F1324-1</f>
        <v>-0.00366938301241848</v>
      </c>
      <c r="I1325" s="9" t="n">
        <f aca="false">LN(B1325/B1324)</f>
        <v>-0.00824137933641404</v>
      </c>
      <c r="J1325" s="9" t="n">
        <f aca="false">LN(F1325/F1324)</f>
        <v>-0.00367613171236576</v>
      </c>
      <c r="K1325" s="9" t="n">
        <f aca="false">F1325/F1318-1</f>
        <v>-0.0143476071511333</v>
      </c>
      <c r="L1325" s="9" t="n">
        <f aca="false">F1325/F1295-1</f>
        <v>-0.0403159818544496</v>
      </c>
      <c r="M1325" s="9" t="n">
        <f aca="false">B1325/B1318-1</f>
        <v>-0.0205481600942269</v>
      </c>
      <c r="N1325" s="9" t="n">
        <f aca="false">B1325/B1295-1</f>
        <v>-0.0357746734328437</v>
      </c>
      <c r="O1325" s="8" t="n">
        <f aca="false">MAX(O1324,F1325)</f>
        <v>5645.35730015574</v>
      </c>
      <c r="P1325" s="9" t="n">
        <f aca="false">F1325/O1325-1</f>
        <v>-0.122369634208974</v>
      </c>
      <c r="Q1325" s="8" t="n">
        <f aca="false">MAX(Q1324,B1325)</f>
        <v>67541.7555081824</v>
      </c>
      <c r="R1325" s="9" t="n">
        <f aca="false">B1325/Q1325-1</f>
        <v>-0.568154588267898</v>
      </c>
      <c r="S1325" s="9" t="n">
        <f aca="false">B1325/INDEX($B:$B,$E1325)-1</f>
        <v>-0.00843550891471212</v>
      </c>
      <c r="T1325" s="0" t="n">
        <f aca="false">IF(AND($A1325&gt;=CrashTest!$B$3,$A1325&lt;=CrashTest!$C$3),1,IF(AND($A1325&gt;=CrashTest!$B$4,$A1325&lt;=CrashTest!$C$4),2,IF(AND($A1325&gt;=CrashTest!$B$5,$A1325&lt;=CrashTest!$C$5),3,IF(AND($A1325&gt;=CrashTest!$B$6,$A1325&lt;=CrashTest!$C$6),4,IF(AND($A1325&gt;=CrashTest!$B$7,$A1325&lt;=CrashTest!$C$7),5,0)))))</f>
        <v>0</v>
      </c>
      <c r="U1325" s="8" t="str">
        <f aca="false">IF(T1325=0,"",IF(T1324=T1325,MAX(U1324,B1325),B1325))</f>
        <v/>
      </c>
      <c r="V1325" s="9" t="str">
        <f aca="false">IF(T1325=0,"",B1325/U1325-1)</f>
        <v/>
      </c>
      <c r="W1325" s="8" t="str">
        <f aca="false">IF(T1325=0,"",IF(T1324=T1325,MAX(W1324,F1325),F1325))</f>
        <v/>
      </c>
      <c r="X1325" s="9" t="str">
        <f aca="false">IF(T1325=0,"",F1325/W1325-1)</f>
        <v/>
      </c>
    </row>
    <row r="1326" customFormat="false" ht="15" hidden="false" customHeight="false" outlineLevel="0" collapsed="false">
      <c r="A1326" s="5" t="n">
        <v>45154</v>
      </c>
      <c r="B1326" s="6" t="n">
        <v>28754.2924079486</v>
      </c>
      <c r="C1326" s="7" t="n">
        <v>12376.4405</v>
      </c>
      <c r="D1326" s="0" t="n">
        <f aca="false">INT((ROW()-3)/30)</f>
        <v>44</v>
      </c>
      <c r="E1326" s="0" t="n">
        <f aca="false">2+30*D1326</f>
        <v>1322</v>
      </c>
      <c r="F1326" s="8" t="n">
        <f aca="false">INDEX($F:$F,$E1326)*(2*B1326/INDEX($B:$B,$E1326)-C1326/INDEX($C:$C,$E1326))</f>
        <v>4940.99809037332</v>
      </c>
      <c r="G1326" s="9" t="n">
        <f aca="false">B1326/B1325-1</f>
        <v>-0.0141699984926091</v>
      </c>
      <c r="H1326" s="9" t="n">
        <f aca="false">F1326/F1325-1</f>
        <v>-0.00273262708589905</v>
      </c>
      <c r="I1326" s="9" t="n">
        <f aca="false">LN(B1326/B1325)</f>
        <v>-0.0142713515085141</v>
      </c>
      <c r="J1326" s="9" t="n">
        <f aca="false">LN(F1326/F1325)</f>
        <v>-0.00273636752700211</v>
      </c>
      <c r="K1326" s="9" t="n">
        <f aca="false">F1326/F1319-1</f>
        <v>-0.0132833209322111</v>
      </c>
      <c r="L1326" s="9" t="n">
        <f aca="false">F1326/F1296-1</f>
        <v>-0.041783444816626</v>
      </c>
      <c r="M1326" s="9" t="n">
        <f aca="false">B1326/B1319-1</f>
        <v>-0.0280111344894174</v>
      </c>
      <c r="N1326" s="9" t="n">
        <f aca="false">B1326/B1296-1</f>
        <v>-0.0460942662469352</v>
      </c>
      <c r="O1326" s="8" t="n">
        <f aca="false">MAX(O1325,F1326)</f>
        <v>5645.35730015574</v>
      </c>
      <c r="P1326" s="9" t="n">
        <f aca="false">F1326/O1326-1</f>
        <v>-0.124767870717942</v>
      </c>
      <c r="Q1326" s="8" t="n">
        <f aca="false">MAX(Q1325,B1326)</f>
        <v>67541.7555081824</v>
      </c>
      <c r="R1326" s="9" t="n">
        <f aca="false">B1326/Q1326-1</f>
        <v>-0.574273837101182</v>
      </c>
      <c r="S1326" s="9" t="n">
        <f aca="false">B1326/INDEX($B:$B,$E1326)-1</f>
        <v>-0.0224859762587154</v>
      </c>
      <c r="T1326" s="0" t="n">
        <f aca="false">IF(AND($A1326&gt;=CrashTest!$B$3,$A1326&lt;=CrashTest!$C$3),1,IF(AND($A1326&gt;=CrashTest!$B$4,$A1326&lt;=CrashTest!$C$4),2,IF(AND($A1326&gt;=CrashTest!$B$5,$A1326&lt;=CrashTest!$C$5),3,IF(AND($A1326&gt;=CrashTest!$B$6,$A1326&lt;=CrashTest!$C$6),4,IF(AND($A1326&gt;=CrashTest!$B$7,$A1326&lt;=CrashTest!$C$7),5,0)))))</f>
        <v>0</v>
      </c>
      <c r="U1326" s="8" t="str">
        <f aca="false">IF(T1326=0,"",IF(T1325=T1326,MAX(U1325,B1326),B1326))</f>
        <v/>
      </c>
      <c r="V1326" s="9" t="str">
        <f aca="false">IF(T1326=0,"",B1326/U1326-1)</f>
        <v/>
      </c>
      <c r="W1326" s="8" t="str">
        <f aca="false">IF(T1326=0,"",IF(T1325=T1326,MAX(W1325,F1326),F1326))</f>
        <v/>
      </c>
      <c r="X1326" s="9" t="str">
        <f aca="false">IF(T1326=0,"",F1326/W1326-1)</f>
        <v/>
      </c>
    </row>
    <row r="1327" customFormat="false" ht="15" hidden="false" customHeight="false" outlineLevel="0" collapsed="false">
      <c r="A1327" s="5" t="n">
        <v>45155</v>
      </c>
      <c r="B1327" s="6" t="n">
        <v>26660.5627264757</v>
      </c>
      <c r="C1327" s="7" t="n">
        <v>10742.69641</v>
      </c>
      <c r="D1327" s="0" t="n">
        <f aca="false">INT((ROW()-3)/30)</f>
        <v>44</v>
      </c>
      <c r="E1327" s="0" t="n">
        <f aca="false">2+30*D1327</f>
        <v>1322</v>
      </c>
      <c r="F1327" s="8" t="n">
        <f aca="false">INDEX($F:$F,$E1327)*(2*B1327/INDEX($B:$B,$E1327)-C1327/INDEX($C:$C,$E1327))</f>
        <v>4864.06831441993</v>
      </c>
      <c r="G1327" s="9" t="n">
        <f aca="false">B1327/B1326-1</f>
        <v>-0.0728145089355121</v>
      </c>
      <c r="H1327" s="9" t="n">
        <f aca="false">F1327/F1326-1</f>
        <v>-0.0155696834012705</v>
      </c>
      <c r="I1327" s="9" t="n">
        <f aca="false">LN(B1327/B1326)</f>
        <v>-0.0756016351975702</v>
      </c>
      <c r="J1327" s="9" t="n">
        <f aca="false">LN(F1327/F1326)</f>
        <v>-0.0156921639070196</v>
      </c>
      <c r="K1327" s="9" t="n">
        <f aca="false">F1327/F1320-1</f>
        <v>-0.0243180423713582</v>
      </c>
      <c r="L1327" s="9" t="n">
        <f aca="false">F1327/F1297-1</f>
        <v>-0.0512966552111296</v>
      </c>
      <c r="M1327" s="9" t="n">
        <f aca="false">B1327/B1320-1</f>
        <v>-0.0941074460205796</v>
      </c>
      <c r="N1327" s="9" t="n">
        <f aca="false">B1327/B1297-1</f>
        <v>-0.106422159894201</v>
      </c>
      <c r="O1327" s="8" t="n">
        <f aca="false">MAX(O1326,F1327)</f>
        <v>5645.35730015574</v>
      </c>
      <c r="P1327" s="9" t="n">
        <f aca="false">F1327/O1327-1</f>
        <v>-0.138394957873483</v>
      </c>
      <c r="Q1327" s="8" t="n">
        <f aca="false">MAX(Q1326,B1327)</f>
        <v>67541.7555081824</v>
      </c>
      <c r="R1327" s="9" t="n">
        <f aca="false">B1327/Q1327-1</f>
        <v>-0.605272878593659</v>
      </c>
      <c r="S1327" s="9" t="n">
        <f aca="false">B1327/INDEX($B:$B,$E1327)-1</f>
        <v>-0.0936631798750135</v>
      </c>
      <c r="T1327" s="0" t="n">
        <f aca="false">IF(AND($A1327&gt;=CrashTest!$B$3,$A1327&lt;=CrashTest!$C$3),1,IF(AND($A1327&gt;=CrashTest!$B$4,$A1327&lt;=CrashTest!$C$4),2,IF(AND($A1327&gt;=CrashTest!$B$5,$A1327&lt;=CrashTest!$C$5),3,IF(AND($A1327&gt;=CrashTest!$B$6,$A1327&lt;=CrashTest!$C$6),4,IF(AND($A1327&gt;=CrashTest!$B$7,$A1327&lt;=CrashTest!$C$7),5,0)))))</f>
        <v>0</v>
      </c>
      <c r="U1327" s="8" t="str">
        <f aca="false">IF(T1327=0,"",IF(T1326=T1327,MAX(U1326,B1327),B1327))</f>
        <v/>
      </c>
      <c r="V1327" s="9" t="str">
        <f aca="false">IF(T1327=0,"",B1327/U1327-1)</f>
        <v/>
      </c>
      <c r="W1327" s="8" t="str">
        <f aca="false">IF(T1327=0,"",IF(T1326=T1327,MAX(W1326,F1327),F1327))</f>
        <v/>
      </c>
      <c r="X1327" s="9" t="str">
        <f aca="false">IF(T1327=0,"",F1327/W1327-1)</f>
        <v/>
      </c>
    </row>
    <row r="1328" customFormat="false" ht="15" hidden="false" customHeight="false" outlineLevel="0" collapsed="false">
      <c r="A1328" s="5" t="n">
        <v>45156</v>
      </c>
      <c r="B1328" s="6" t="n">
        <v>26037.3658474576</v>
      </c>
      <c r="C1328" s="7" t="n">
        <v>10359.2514</v>
      </c>
      <c r="D1328" s="0" t="n">
        <f aca="false">INT((ROW()-3)/30)</f>
        <v>44</v>
      </c>
      <c r="E1328" s="0" t="n">
        <f aca="false">2+30*D1328</f>
        <v>1322</v>
      </c>
      <c r="F1328" s="8" t="n">
        <f aca="false">INDEX($F:$F,$E1328)*(2*B1328/INDEX($B:$B,$E1328)-C1328/INDEX($C:$C,$E1328))</f>
        <v>4801.46391249187</v>
      </c>
      <c r="G1328" s="9" t="n">
        <f aca="false">B1328/B1327-1</f>
        <v>-0.0233752335017003</v>
      </c>
      <c r="H1328" s="9" t="n">
        <f aca="false">F1328/F1327-1</f>
        <v>-0.0128707900221013</v>
      </c>
      <c r="I1328" s="9" t="n">
        <f aca="false">LN(B1328/B1327)</f>
        <v>-0.0236527677556966</v>
      </c>
      <c r="J1328" s="9" t="n">
        <f aca="false">LN(F1328/F1327)</f>
        <v>-0.0129543362851506</v>
      </c>
      <c r="K1328" s="9" t="n">
        <f aca="false">F1328/F1321-1</f>
        <v>-0.0345951321330175</v>
      </c>
      <c r="L1328" s="9" t="n">
        <f aca="false">F1328/F1298-1</f>
        <v>-0.0648559216358312</v>
      </c>
      <c r="M1328" s="9" t="n">
        <f aca="false">B1328/B1321-1</f>
        <v>-0.11436882691309</v>
      </c>
      <c r="N1328" s="9" t="n">
        <f aca="false">B1328/B1298-1</f>
        <v>-0.129564396737693</v>
      </c>
      <c r="O1328" s="8" t="n">
        <f aca="false">MAX(O1327,F1328)</f>
        <v>5645.35730015574</v>
      </c>
      <c r="P1328" s="9" t="n">
        <f aca="false">F1328/O1328-1</f>
        <v>-0.149484495452677</v>
      </c>
      <c r="Q1328" s="8" t="n">
        <f aca="false">MAX(Q1327,B1328)</f>
        <v>67541.7555081824</v>
      </c>
      <c r="R1328" s="9" t="n">
        <f aca="false">B1328/Q1328-1</f>
        <v>-0.614499717225987</v>
      </c>
      <c r="S1328" s="9" t="n">
        <f aca="false">B1328/INDEX($B:$B,$E1328)-1</f>
        <v>-0.114849014676624</v>
      </c>
      <c r="T1328" s="0" t="n">
        <f aca="false">IF(AND($A1328&gt;=CrashTest!$B$3,$A1328&lt;=CrashTest!$C$3),1,IF(AND($A1328&gt;=CrashTest!$B$4,$A1328&lt;=CrashTest!$C$4),2,IF(AND($A1328&gt;=CrashTest!$B$5,$A1328&lt;=CrashTest!$C$5),3,IF(AND($A1328&gt;=CrashTest!$B$6,$A1328&lt;=CrashTest!$C$6),4,IF(AND($A1328&gt;=CrashTest!$B$7,$A1328&lt;=CrashTest!$C$7),5,0)))))</f>
        <v>0</v>
      </c>
      <c r="U1328" s="8" t="str">
        <f aca="false">IF(T1328=0,"",IF(T1327=T1328,MAX(U1327,B1328),B1328))</f>
        <v/>
      </c>
      <c r="V1328" s="9" t="str">
        <f aca="false">IF(T1328=0,"",B1328/U1328-1)</f>
        <v/>
      </c>
      <c r="W1328" s="8" t="str">
        <f aca="false">IF(T1328=0,"",IF(T1327=T1328,MAX(W1327,F1328),F1328))</f>
        <v/>
      </c>
      <c r="X1328" s="9" t="str">
        <f aca="false">IF(T1328=0,"",F1328/W1328-1)</f>
        <v/>
      </c>
    </row>
    <row r="1329" customFormat="false" ht="15" hidden="false" customHeight="false" outlineLevel="0" collapsed="false">
      <c r="A1329" s="5" t="n">
        <v>45157</v>
      </c>
      <c r="B1329" s="6" t="n">
        <v>26093.981808007</v>
      </c>
      <c r="C1329" s="7" t="n">
        <v>10414.32565</v>
      </c>
      <c r="D1329" s="0" t="n">
        <f aca="false">INT((ROW()-3)/30)</f>
        <v>44</v>
      </c>
      <c r="E1329" s="0" t="n">
        <f aca="false">2+30*D1329</f>
        <v>1322</v>
      </c>
      <c r="F1329" s="8" t="n">
        <f aca="false">INDEX($F:$F,$E1329)*(2*B1329/INDEX($B:$B,$E1329)-C1329/INDEX($C:$C,$E1329))</f>
        <v>4799.3368809482</v>
      </c>
      <c r="G1329" s="9" t="n">
        <f aca="false">B1329/B1328-1</f>
        <v>0.00217441199240698</v>
      </c>
      <c r="H1329" s="9" t="n">
        <f aca="false">F1329/F1328-1</f>
        <v>-0.000442996465751966</v>
      </c>
      <c r="I1329" s="9" t="n">
        <f aca="false">LN(B1329/B1328)</f>
        <v>0.0021720513799939</v>
      </c>
      <c r="J1329" s="9" t="n">
        <f aca="false">LN(F1329/F1328)</f>
        <v>-0.000443094617674674</v>
      </c>
      <c r="K1329" s="9" t="n">
        <f aca="false">F1329/F1322-1</f>
        <v>-0.0346507962373058</v>
      </c>
      <c r="L1329" s="9" t="n">
        <f aca="false">F1329/F1299-1</f>
        <v>-0.0639421607617287</v>
      </c>
      <c r="M1329" s="9" t="n">
        <f aca="false">B1329/B1322-1</f>
        <v>-0.112924331759046</v>
      </c>
      <c r="N1329" s="9" t="n">
        <f aca="false">B1329/B1299-1</f>
        <v>-0.124527737890703</v>
      </c>
      <c r="O1329" s="8" t="n">
        <f aca="false">MAX(O1328,F1329)</f>
        <v>5645.35730015574</v>
      </c>
      <c r="P1329" s="9" t="n">
        <f aca="false">F1329/O1329-1</f>
        <v>-0.149861270815259</v>
      </c>
      <c r="Q1329" s="8" t="n">
        <f aca="false">MAX(Q1328,B1329)</f>
        <v>67541.7555081824</v>
      </c>
      <c r="R1329" s="9" t="n">
        <f aca="false">B1329/Q1329-1</f>
        <v>-0.613661480788046</v>
      </c>
      <c r="S1329" s="9" t="n">
        <f aca="false">B1329/INDEX($B:$B,$E1329)-1</f>
        <v>-0.112924331759046</v>
      </c>
      <c r="T1329" s="0" t="n">
        <f aca="false">IF(AND($A1329&gt;=CrashTest!$B$3,$A1329&lt;=CrashTest!$C$3),1,IF(AND($A1329&gt;=CrashTest!$B$4,$A1329&lt;=CrashTest!$C$4),2,IF(AND($A1329&gt;=CrashTest!$B$5,$A1329&lt;=CrashTest!$C$5),3,IF(AND($A1329&gt;=CrashTest!$B$6,$A1329&lt;=CrashTest!$C$6),4,IF(AND($A1329&gt;=CrashTest!$B$7,$A1329&lt;=CrashTest!$C$7),5,0)))))</f>
        <v>0</v>
      </c>
      <c r="U1329" s="8" t="str">
        <f aca="false">IF(T1329=0,"",IF(T1328=T1329,MAX(U1328,B1329),B1329))</f>
        <v/>
      </c>
      <c r="V1329" s="9" t="str">
        <f aca="false">IF(T1329=0,"",B1329/U1329-1)</f>
        <v/>
      </c>
      <c r="W1329" s="8" t="str">
        <f aca="false">IF(T1329=0,"",IF(T1328=T1329,MAX(W1328,F1329),F1329))</f>
        <v/>
      </c>
      <c r="X1329" s="9" t="str">
        <f aca="false">IF(T1329=0,"",F1329/W1329-1)</f>
        <v/>
      </c>
    </row>
    <row r="1330" customFormat="false" ht="15" hidden="false" customHeight="false" outlineLevel="0" collapsed="false">
      <c r="A1330" s="5" t="n">
        <v>45158</v>
      </c>
      <c r="B1330" s="6" t="n">
        <v>26176.4721642315</v>
      </c>
      <c r="C1330" s="7" t="n">
        <v>10508.81864</v>
      </c>
      <c r="D1330" s="0" t="n">
        <f aca="false">INT((ROW()-3)/30)</f>
        <v>44</v>
      </c>
      <c r="E1330" s="0" t="n">
        <f aca="false">2+30*D1330</f>
        <v>1322</v>
      </c>
      <c r="F1330" s="8" t="n">
        <f aca="false">INDEX($F:$F,$E1330)*(2*B1330/INDEX($B:$B,$E1330)-C1330/INDEX($C:$C,$E1330))</f>
        <v>4790.73614707816</v>
      </c>
      <c r="G1330" s="9" t="n">
        <f aca="false">B1330/B1329-1</f>
        <v>0.00316127898116303</v>
      </c>
      <c r="H1330" s="9" t="n">
        <f aca="false">F1330/F1329-1</f>
        <v>-0.00179206712997859</v>
      </c>
      <c r="I1330" s="9" t="n">
        <f aca="false">LN(B1330/B1329)</f>
        <v>0.0031562926448011</v>
      </c>
      <c r="J1330" s="9" t="n">
        <f aca="false">LN(F1330/F1329)</f>
        <v>-0.00179367480327052</v>
      </c>
      <c r="K1330" s="9" t="n">
        <f aca="false">F1330/F1323-1</f>
        <v>-0.0352718173334443</v>
      </c>
      <c r="L1330" s="9" t="n">
        <f aca="false">F1330/F1300-1</f>
        <v>-0.0666339799569888</v>
      </c>
      <c r="M1330" s="9" t="n">
        <f aca="false">B1330/B1323-1</f>
        <v>-0.106181552915768</v>
      </c>
      <c r="N1330" s="9" t="n">
        <f aca="false">B1330/B1300-1</f>
        <v>-0.125108946348849</v>
      </c>
      <c r="O1330" s="8" t="n">
        <f aca="false">MAX(O1329,F1330)</f>
        <v>5645.35730015574</v>
      </c>
      <c r="P1330" s="9" t="n">
        <f aca="false">F1330/O1330-1</f>
        <v>-0.151384776487753</v>
      </c>
      <c r="Q1330" s="8" t="n">
        <f aca="false">MAX(Q1329,B1330)</f>
        <v>67541.7555081824</v>
      </c>
      <c r="R1330" s="9" t="n">
        <f aca="false">B1330/Q1330-1</f>
        <v>-0.612440156947648</v>
      </c>
      <c r="S1330" s="9" t="n">
        <f aca="false">B1330/INDEX($B:$B,$E1330)-1</f>
        <v>-0.110120038094334</v>
      </c>
      <c r="T1330" s="0" t="n">
        <f aca="false">IF(AND($A1330&gt;=CrashTest!$B$3,$A1330&lt;=CrashTest!$C$3),1,IF(AND($A1330&gt;=CrashTest!$B$4,$A1330&lt;=CrashTest!$C$4),2,IF(AND($A1330&gt;=CrashTest!$B$5,$A1330&lt;=CrashTest!$C$5),3,IF(AND($A1330&gt;=CrashTest!$B$6,$A1330&lt;=CrashTest!$C$6),4,IF(AND($A1330&gt;=CrashTest!$B$7,$A1330&lt;=CrashTest!$C$7),5,0)))))</f>
        <v>0</v>
      </c>
      <c r="U1330" s="8" t="str">
        <f aca="false">IF(T1330=0,"",IF(T1329=T1330,MAX(U1329,B1330),B1330))</f>
        <v/>
      </c>
      <c r="V1330" s="9" t="str">
        <f aca="false">IF(T1330=0,"",B1330/U1330-1)</f>
        <v/>
      </c>
      <c r="W1330" s="8" t="str">
        <f aca="false">IF(T1330=0,"",IF(T1329=T1330,MAX(W1329,F1330),F1330))</f>
        <v/>
      </c>
      <c r="X1330" s="9" t="str">
        <f aca="false">IF(T1330=0,"",F1330/W1330-1)</f>
        <v/>
      </c>
    </row>
    <row r="1331" customFormat="false" ht="15" hidden="false" customHeight="false" outlineLevel="0" collapsed="false">
      <c r="A1331" s="5" t="n">
        <v>45159</v>
      </c>
      <c r="B1331" s="6" t="n">
        <v>26128.9050160725</v>
      </c>
      <c r="C1331" s="7" t="n">
        <v>10476.23284</v>
      </c>
      <c r="D1331" s="0" t="n">
        <f aca="false">INT((ROW()-3)/30)</f>
        <v>44</v>
      </c>
      <c r="E1331" s="0" t="n">
        <f aca="false">2+30*D1331</f>
        <v>1322</v>
      </c>
      <c r="F1331" s="8" t="n">
        <f aca="false">INDEX($F:$F,$E1331)*(2*B1331/INDEX($B:$B,$E1331)-C1331/INDEX($C:$C,$E1331))</f>
        <v>4787.23893831375</v>
      </c>
      <c r="G1331" s="9" t="n">
        <f aca="false">B1331/B1330-1</f>
        <v>-0.001817171842736</v>
      </c>
      <c r="H1331" s="9" t="n">
        <f aca="false">F1331/F1330-1</f>
        <v>-0.000729994025354452</v>
      </c>
      <c r="I1331" s="9" t="n">
        <f aca="false">LN(B1331/B1330)</f>
        <v>-0.0018188249023882</v>
      </c>
      <c r="J1331" s="9" t="n">
        <f aca="false">LN(F1331/F1330)</f>
        <v>-0.000730260600733163</v>
      </c>
      <c r="K1331" s="9" t="n">
        <f aca="false">F1331/F1324-1</f>
        <v>-0.0373121176741243</v>
      </c>
      <c r="L1331" s="9" t="n">
        <f aca="false">F1331/F1301-1</f>
        <v>-0.0599559324855161</v>
      </c>
      <c r="M1331" s="9" t="n">
        <f aca="false">B1331/B1324-1</f>
        <v>-0.111532859044084</v>
      </c>
      <c r="N1331" s="9" t="n">
        <f aca="false">B1331/B1301-1</f>
        <v>-0.121008660636526</v>
      </c>
      <c r="O1331" s="8" t="n">
        <f aca="false">MAX(O1330,F1331)</f>
        <v>5645.35730015574</v>
      </c>
      <c r="P1331" s="9" t="n">
        <f aca="false">F1331/O1331-1</f>
        <v>-0.152004260530741</v>
      </c>
      <c r="Q1331" s="8" t="n">
        <f aca="false">MAX(Q1330,B1331)</f>
        <v>67541.7555081824</v>
      </c>
      <c r="R1331" s="9" t="n">
        <f aca="false">B1331/Q1331-1</f>
        <v>-0.613144419781818</v>
      </c>
      <c r="S1331" s="9" t="n">
        <f aca="false">B1331/INDEX($B:$B,$E1331)-1</f>
        <v>-0.111737102904524</v>
      </c>
      <c r="T1331" s="0" t="n">
        <f aca="false">IF(AND($A1331&gt;=CrashTest!$B$3,$A1331&lt;=CrashTest!$C$3),1,IF(AND($A1331&gt;=CrashTest!$B$4,$A1331&lt;=CrashTest!$C$4),2,IF(AND($A1331&gt;=CrashTest!$B$5,$A1331&lt;=CrashTest!$C$5),3,IF(AND($A1331&gt;=CrashTest!$B$6,$A1331&lt;=CrashTest!$C$6),4,IF(AND($A1331&gt;=CrashTest!$B$7,$A1331&lt;=CrashTest!$C$7),5,0)))))</f>
        <v>0</v>
      </c>
      <c r="U1331" s="8" t="str">
        <f aca="false">IF(T1331=0,"",IF(T1330=T1331,MAX(U1330,B1331),B1331))</f>
        <v/>
      </c>
      <c r="V1331" s="9" t="str">
        <f aca="false">IF(T1331=0,"",B1331/U1331-1)</f>
        <v/>
      </c>
      <c r="W1331" s="8" t="str">
        <f aca="false">IF(T1331=0,"",IF(T1330=T1331,MAX(W1330,F1331),F1331))</f>
        <v/>
      </c>
      <c r="X1331" s="9" t="str">
        <f aca="false">IF(T1331=0,"",F1331/W1331-1)</f>
        <v/>
      </c>
    </row>
    <row r="1332" customFormat="false" ht="15" hidden="false" customHeight="false" outlineLevel="0" collapsed="false">
      <c r="A1332" s="5" t="n">
        <v>45160</v>
      </c>
      <c r="B1332" s="6" t="n">
        <v>25978.2096914085</v>
      </c>
      <c r="C1332" s="7" t="n">
        <v>10406.05338</v>
      </c>
      <c r="D1332" s="0" t="n">
        <f aca="false">INT((ROW()-3)/30)</f>
        <v>44</v>
      </c>
      <c r="E1332" s="0" t="n">
        <f aca="false">2+30*D1332</f>
        <v>1322</v>
      </c>
      <c r="F1332" s="8" t="n">
        <f aca="false">INDEX($F:$F,$E1332)*(2*B1332/INDEX($B:$B,$E1332)-C1332/INDEX($C:$C,$E1332))</f>
        <v>4763.39714953122</v>
      </c>
      <c r="G1332" s="9" t="n">
        <f aca="false">B1332/B1331-1</f>
        <v>-0.00576738001731414</v>
      </c>
      <c r="H1332" s="9" t="n">
        <f aca="false">F1332/F1331-1</f>
        <v>-0.00498027967472237</v>
      </c>
      <c r="I1332" s="9" t="n">
        <f aca="false">LN(B1332/B1331)</f>
        <v>-0.00578407557748703</v>
      </c>
      <c r="J1332" s="9" t="n">
        <f aca="false">LN(F1332/F1331)</f>
        <v>-0.00499272259755686</v>
      </c>
      <c r="K1332" s="9" t="n">
        <f aca="false">F1332/F1325-1</f>
        <v>-0.0385787497641801</v>
      </c>
      <c r="L1332" s="9" t="n">
        <f aca="false">F1332/F1302-1</f>
        <v>-0.0711439610605511</v>
      </c>
      <c r="M1332" s="9" t="n">
        <f aca="false">B1332/B1325-1</f>
        <v>-0.109346940766273</v>
      </c>
      <c r="N1332" s="9" t="n">
        <f aca="false">B1332/B1302-1</f>
        <v>-0.135977014470162</v>
      </c>
      <c r="O1332" s="8" t="n">
        <f aca="false">MAX(O1331,F1332)</f>
        <v>5645.35730015574</v>
      </c>
      <c r="P1332" s="9" t="n">
        <f aca="false">F1332/O1332-1</f>
        <v>-0.156227516476271</v>
      </c>
      <c r="Q1332" s="8" t="n">
        <f aca="false">MAX(Q1331,B1332)</f>
        <v>67541.7555081824</v>
      </c>
      <c r="R1332" s="9" t="n">
        <f aca="false">B1332/Q1332-1</f>
        <v>-0.615375562924755</v>
      </c>
      <c r="S1332" s="9" t="n">
        <f aca="false">B1332/INDEX($B:$B,$E1332)-1</f>
        <v>-0.116860052587354</v>
      </c>
      <c r="T1332" s="0" t="n">
        <f aca="false">IF(AND($A1332&gt;=CrashTest!$B$3,$A1332&lt;=CrashTest!$C$3),1,IF(AND($A1332&gt;=CrashTest!$B$4,$A1332&lt;=CrashTest!$C$4),2,IF(AND($A1332&gt;=CrashTest!$B$5,$A1332&lt;=CrashTest!$C$5),3,IF(AND($A1332&gt;=CrashTest!$B$6,$A1332&lt;=CrashTest!$C$6),4,IF(AND($A1332&gt;=CrashTest!$B$7,$A1332&lt;=CrashTest!$C$7),5,0)))))</f>
        <v>0</v>
      </c>
      <c r="U1332" s="8" t="str">
        <f aca="false">IF(T1332=0,"",IF(T1331=T1332,MAX(U1331,B1332),B1332))</f>
        <v/>
      </c>
      <c r="V1332" s="9" t="str">
        <f aca="false">IF(T1332=0,"",B1332/U1332-1)</f>
        <v/>
      </c>
      <c r="W1332" s="8" t="str">
        <f aca="false">IF(T1332=0,"",IF(T1331=T1332,MAX(W1331,F1332),F1332))</f>
        <v/>
      </c>
      <c r="X1332" s="9" t="str">
        <f aca="false">IF(T1332=0,"",F1332/W1332-1)</f>
        <v/>
      </c>
    </row>
    <row r="1333" customFormat="false" ht="15" hidden="false" customHeight="false" outlineLevel="0" collapsed="false">
      <c r="A1333" s="5" t="n">
        <v>45161</v>
      </c>
      <c r="B1333" s="6" t="n">
        <v>26452.1935882525</v>
      </c>
      <c r="C1333" s="7" t="n">
        <v>10712.02283</v>
      </c>
      <c r="D1333" s="0" t="n">
        <f aca="false">INT((ROW()-3)/30)</f>
        <v>44</v>
      </c>
      <c r="E1333" s="0" t="n">
        <f aca="false">2+30*D1333</f>
        <v>1322</v>
      </c>
      <c r="F1333" s="8" t="n">
        <f aca="false">INDEX($F:$F,$E1333)*(2*B1333/INDEX($B:$B,$E1333)-C1333/INDEX($C:$C,$E1333))</f>
        <v>4805.47790642573</v>
      </c>
      <c r="G1333" s="9" t="n">
        <f aca="false">B1333/B1332-1</f>
        <v>0.0182454411783717</v>
      </c>
      <c r="H1333" s="9" t="n">
        <f aca="false">F1333/F1332-1</f>
        <v>0.00883419030022514</v>
      </c>
      <c r="I1333" s="9" t="n">
        <f aca="false">LN(B1333/B1332)</f>
        <v>0.0180809904220701</v>
      </c>
      <c r="J1333" s="9" t="n">
        <f aca="false">LN(F1333/F1332)</f>
        <v>0.00879539714443372</v>
      </c>
      <c r="K1333" s="9" t="n">
        <f aca="false">F1333/F1326-1</f>
        <v>-0.0274276940546951</v>
      </c>
      <c r="L1333" s="9" t="n">
        <f aca="false">F1333/F1303-1</f>
        <v>-0.053489002098152</v>
      </c>
      <c r="M1333" s="9" t="n">
        <f aca="false">B1333/B1326-1</f>
        <v>-0.080061049217811</v>
      </c>
      <c r="N1333" s="9" t="n">
        <f aca="false">B1333/B1303-1</f>
        <v>-0.0934310956354197</v>
      </c>
      <c r="O1333" s="8" t="n">
        <f aca="false">MAX(O1332,F1333)</f>
        <v>5645.35730015574</v>
      </c>
      <c r="P1333" s="9" t="n">
        <f aca="false">F1333/O1333-1</f>
        <v>-0.148773469786729</v>
      </c>
      <c r="Q1333" s="8" t="n">
        <f aca="false">MAX(Q1332,B1333)</f>
        <v>67541.7555081824</v>
      </c>
      <c r="R1333" s="9" t="n">
        <f aca="false">B1333/Q1333-1</f>
        <v>-0.608357920382334</v>
      </c>
      <c r="S1333" s="9" t="n">
        <f aca="false">B1333/INDEX($B:$B,$E1333)-1</f>
        <v>-0.100746774624567</v>
      </c>
      <c r="T1333" s="0" t="n">
        <f aca="false">IF(AND($A1333&gt;=CrashTest!$B$3,$A1333&lt;=CrashTest!$C$3),1,IF(AND($A1333&gt;=CrashTest!$B$4,$A1333&lt;=CrashTest!$C$4),2,IF(AND($A1333&gt;=CrashTest!$B$5,$A1333&lt;=CrashTest!$C$5),3,IF(AND($A1333&gt;=CrashTest!$B$6,$A1333&lt;=CrashTest!$C$6),4,IF(AND($A1333&gt;=CrashTest!$B$7,$A1333&lt;=CrashTest!$C$7),5,0)))))</f>
        <v>0</v>
      </c>
      <c r="U1333" s="8" t="str">
        <f aca="false">IF(T1333=0,"",IF(T1332=T1333,MAX(U1332,B1333),B1333))</f>
        <v/>
      </c>
      <c r="V1333" s="9" t="str">
        <f aca="false">IF(T1333=0,"",B1333/U1333-1)</f>
        <v/>
      </c>
      <c r="W1333" s="8" t="str">
        <f aca="false">IF(T1333=0,"",IF(T1332=T1333,MAX(W1332,F1333),F1333))</f>
        <v/>
      </c>
      <c r="X1333" s="9" t="str">
        <f aca="false">IF(T1333=0,"",F1333/W1333-1)</f>
        <v/>
      </c>
    </row>
    <row r="1334" customFormat="false" ht="15" hidden="false" customHeight="false" outlineLevel="0" collapsed="false">
      <c r="A1334" s="5" t="n">
        <v>45162</v>
      </c>
      <c r="B1334" s="6" t="n">
        <v>26126.7943331385</v>
      </c>
      <c r="C1334" s="7" t="n">
        <v>10532.1897</v>
      </c>
      <c r="D1334" s="0" t="n">
        <f aca="false">INT((ROW()-3)/30)</f>
        <v>44</v>
      </c>
      <c r="E1334" s="0" t="n">
        <f aca="false">2+30*D1334</f>
        <v>1322</v>
      </c>
      <c r="F1334" s="8" t="n">
        <f aca="false">INDEX($F:$F,$E1334)*(2*B1334/INDEX($B:$B,$E1334)-C1334/INDEX($C:$C,$E1334))</f>
        <v>4764.92012968253</v>
      </c>
      <c r="G1334" s="9" t="n">
        <f aca="false">B1334/B1333-1</f>
        <v>-0.0123014091072776</v>
      </c>
      <c r="H1334" s="9" t="n">
        <f aca="false">F1334/F1333-1</f>
        <v>-0.00843990494451552</v>
      </c>
      <c r="I1334" s="9" t="n">
        <f aca="false">LN(B1334/B1333)</f>
        <v>-0.0123776977242089</v>
      </c>
      <c r="J1334" s="9" t="n">
        <f aca="false">LN(F1334/F1333)</f>
        <v>-0.0084757226164668</v>
      </c>
      <c r="K1334" s="9" t="n">
        <f aca="false">F1334/F1327-1</f>
        <v>-0.0203837977446713</v>
      </c>
      <c r="L1334" s="9" t="n">
        <f aca="false">F1334/F1304-1</f>
        <v>-0.0603014329303958</v>
      </c>
      <c r="M1334" s="9" t="n">
        <f aca="false">B1334/B1327-1</f>
        <v>-0.0200208974886765</v>
      </c>
      <c r="N1334" s="9" t="n">
        <f aca="false">B1334/B1304-1</f>
        <v>-0.105897591862452</v>
      </c>
      <c r="O1334" s="8" t="n">
        <f aca="false">MAX(O1333,F1334)</f>
        <v>5645.35730015574</v>
      </c>
      <c r="P1334" s="9" t="n">
        <f aca="false">F1334/O1334-1</f>
        <v>-0.155957740787979</v>
      </c>
      <c r="Q1334" s="8" t="n">
        <f aca="false">MAX(Q1333,B1334)</f>
        <v>67541.7555081824</v>
      </c>
      <c r="R1334" s="9" t="n">
        <f aca="false">B1334/Q1334-1</f>
        <v>-0.613175669827336</v>
      </c>
      <c r="S1334" s="9" t="n">
        <f aca="false">B1334/INDEX($B:$B,$E1334)-1</f>
        <v>-0.111808856440949</v>
      </c>
      <c r="T1334" s="0" t="n">
        <f aca="false">IF(AND($A1334&gt;=CrashTest!$B$3,$A1334&lt;=CrashTest!$C$3),1,IF(AND($A1334&gt;=CrashTest!$B$4,$A1334&lt;=CrashTest!$C$4),2,IF(AND($A1334&gt;=CrashTest!$B$5,$A1334&lt;=CrashTest!$C$5),3,IF(AND($A1334&gt;=CrashTest!$B$6,$A1334&lt;=CrashTest!$C$6),4,IF(AND($A1334&gt;=CrashTest!$B$7,$A1334&lt;=CrashTest!$C$7),5,0)))))</f>
        <v>0</v>
      </c>
      <c r="U1334" s="8" t="str">
        <f aca="false">IF(T1334=0,"",IF(T1333=T1334,MAX(U1333,B1334),B1334))</f>
        <v/>
      </c>
      <c r="V1334" s="9" t="str">
        <f aca="false">IF(T1334=0,"",B1334/U1334-1)</f>
        <v/>
      </c>
      <c r="W1334" s="8" t="str">
        <f aca="false">IF(T1334=0,"",IF(T1333=T1334,MAX(W1333,F1334),F1334))</f>
        <v/>
      </c>
      <c r="X1334" s="9" t="str">
        <f aca="false">IF(T1334=0,"",F1334/W1334-1)</f>
        <v/>
      </c>
    </row>
    <row r="1335" customFormat="false" ht="15" hidden="false" customHeight="false" outlineLevel="0" collapsed="false">
      <c r="A1335" s="5" t="n">
        <v>45163</v>
      </c>
      <c r="B1335" s="6" t="n">
        <v>26040.881255114</v>
      </c>
      <c r="C1335" s="7" t="n">
        <v>10455.53455</v>
      </c>
      <c r="D1335" s="0" t="n">
        <f aca="false">INT((ROW()-3)/30)</f>
        <v>44</v>
      </c>
      <c r="E1335" s="0" t="n">
        <f aca="false">2+30*D1335</f>
        <v>1322</v>
      </c>
      <c r="F1335" s="8" t="n">
        <f aca="false">INDEX($F:$F,$E1335)*(2*B1335/INDEX($B:$B,$E1335)-C1335/INDEX($C:$C,$E1335))</f>
        <v>4765.47658372264</v>
      </c>
      <c r="G1335" s="9" t="n">
        <f aca="false">B1335/B1334-1</f>
        <v>-0.0032883130218363</v>
      </c>
      <c r="H1335" s="9" t="n">
        <f aca="false">F1335/F1334-1</f>
        <v>0.000116781399260635</v>
      </c>
      <c r="I1335" s="9" t="n">
        <f aca="false">LN(B1335/B1334)</f>
        <v>-0.00329373140458746</v>
      </c>
      <c r="J1335" s="9" t="n">
        <f aca="false">LN(F1335/F1334)</f>
        <v>0.000116774580843866</v>
      </c>
      <c r="K1335" s="9" t="n">
        <f aca="false">F1335/F1328-1</f>
        <v>-0.00749507429923779</v>
      </c>
      <c r="L1335" s="9" t="n">
        <f aca="false">F1335/F1305-1</f>
        <v>-0.0618159257879581</v>
      </c>
      <c r="M1335" s="9" t="n">
        <f aca="false">B1335/B1328-1</f>
        <v>0.000135013951756635</v>
      </c>
      <c r="N1335" s="9" t="n">
        <f aca="false">B1335/B1305-1</f>
        <v>-0.113097087184087</v>
      </c>
      <c r="O1335" s="8" t="n">
        <f aca="false">MAX(O1334,F1335)</f>
        <v>5645.35730015574</v>
      </c>
      <c r="P1335" s="9" t="n">
        <f aca="false">F1335/O1335-1</f>
        <v>-0.155859172351913</v>
      </c>
      <c r="Q1335" s="8" t="n">
        <f aca="false">MAX(Q1334,B1335)</f>
        <v>67541.7555081824</v>
      </c>
      <c r="R1335" s="9" t="n">
        <f aca="false">B1335/Q1335-1</f>
        <v>-0.614447669309406</v>
      </c>
      <c r="S1335" s="9" t="n">
        <f aca="false">B1335/INDEX($B:$B,$E1335)-1</f>
        <v>-0.114729506944194</v>
      </c>
      <c r="T1335" s="0" t="n">
        <f aca="false">IF(AND($A1335&gt;=CrashTest!$B$3,$A1335&lt;=CrashTest!$C$3),1,IF(AND($A1335&gt;=CrashTest!$B$4,$A1335&lt;=CrashTest!$C$4),2,IF(AND($A1335&gt;=CrashTest!$B$5,$A1335&lt;=CrashTest!$C$5),3,IF(AND($A1335&gt;=CrashTest!$B$6,$A1335&lt;=CrashTest!$C$6),4,IF(AND($A1335&gt;=CrashTest!$B$7,$A1335&lt;=CrashTest!$C$7),5,0)))))</f>
        <v>0</v>
      </c>
      <c r="U1335" s="8" t="str">
        <f aca="false">IF(T1335=0,"",IF(T1334=T1335,MAX(U1334,B1335),B1335))</f>
        <v/>
      </c>
      <c r="V1335" s="9" t="str">
        <f aca="false">IF(T1335=0,"",B1335/U1335-1)</f>
        <v/>
      </c>
      <c r="W1335" s="8" t="str">
        <f aca="false">IF(T1335=0,"",IF(T1334=T1335,MAX(W1334,F1335),F1335))</f>
        <v/>
      </c>
      <c r="X1335" s="9" t="str">
        <f aca="false">IF(T1335=0,"",F1335/W1335-1)</f>
        <v/>
      </c>
    </row>
    <row r="1336" customFormat="false" ht="15" hidden="false" customHeight="false" outlineLevel="0" collapsed="false">
      <c r="A1336" s="5" t="n">
        <v>45164</v>
      </c>
      <c r="B1336" s="6" t="n">
        <v>26006.1740800701</v>
      </c>
      <c r="C1336" s="7" t="n">
        <v>10447.99273</v>
      </c>
      <c r="D1336" s="0" t="n">
        <f aca="false">INT((ROW()-3)/30)</f>
        <v>44</v>
      </c>
      <c r="E1336" s="0" t="n">
        <f aca="false">2+30*D1336</f>
        <v>1322</v>
      </c>
      <c r="F1336" s="8" t="n">
        <f aca="false">INDEX($F:$F,$E1336)*(2*B1336/INDEX($B:$B,$E1336)-C1336/INDEX($C:$C,$E1336))</f>
        <v>4756.65668855521</v>
      </c>
      <c r="G1336" s="9" t="n">
        <f aca="false">B1336/B1335-1</f>
        <v>-0.00133279571854283</v>
      </c>
      <c r="H1336" s="9" t="n">
        <f aca="false">F1336/F1335-1</f>
        <v>-0.00185078974001351</v>
      </c>
      <c r="I1336" s="9" t="n">
        <f aca="false">LN(B1336/B1335)</f>
        <v>-0.00133368468071429</v>
      </c>
      <c r="J1336" s="9" t="n">
        <f aca="false">LN(F1336/F1335)</f>
        <v>-0.00185250456752782</v>
      </c>
      <c r="K1336" s="9" t="n">
        <f aca="false">F1336/F1329-1</f>
        <v>-0.00889293530579627</v>
      </c>
      <c r="L1336" s="9" t="n">
        <f aca="false">F1336/F1306-1</f>
        <v>-0.0589855020615258</v>
      </c>
      <c r="M1336" s="9" t="n">
        <f aca="false">B1336/B1329-1</f>
        <v>-0.00336505668559772</v>
      </c>
      <c r="N1336" s="9" t="n">
        <f aca="false">B1336/B1306-1</f>
        <v>-0.109429037105265</v>
      </c>
      <c r="O1336" s="8" t="n">
        <f aca="false">MAX(O1335,F1336)</f>
        <v>5645.35730015574</v>
      </c>
      <c r="P1336" s="9" t="n">
        <f aca="false">F1336/O1336-1</f>
        <v>-0.157421499534851</v>
      </c>
      <c r="Q1336" s="8" t="n">
        <f aca="false">MAX(Q1335,B1336)</f>
        <v>67541.7555081824</v>
      </c>
      <c r="R1336" s="9" t="n">
        <f aca="false">B1336/Q1336-1</f>
        <v>-0.614961531805024</v>
      </c>
      <c r="S1336" s="9" t="n">
        <f aca="false">B1336/INDEX($B:$B,$E1336)-1</f>
        <v>-0.115909391667091</v>
      </c>
      <c r="T1336" s="0" t="n">
        <f aca="false">IF(AND($A1336&gt;=CrashTest!$B$3,$A1336&lt;=CrashTest!$C$3),1,IF(AND($A1336&gt;=CrashTest!$B$4,$A1336&lt;=CrashTest!$C$4),2,IF(AND($A1336&gt;=CrashTest!$B$5,$A1336&lt;=CrashTest!$C$5),3,IF(AND($A1336&gt;=CrashTest!$B$6,$A1336&lt;=CrashTest!$C$6),4,IF(AND($A1336&gt;=CrashTest!$B$7,$A1336&lt;=CrashTest!$C$7),5,0)))))</f>
        <v>0</v>
      </c>
      <c r="U1336" s="8" t="str">
        <f aca="false">IF(T1336=0,"",IF(T1335=T1336,MAX(U1335,B1336),B1336))</f>
        <v/>
      </c>
      <c r="V1336" s="9" t="str">
        <f aca="false">IF(T1336=0,"",B1336/U1336-1)</f>
        <v/>
      </c>
      <c r="W1336" s="8" t="str">
        <f aca="false">IF(T1336=0,"",IF(T1335=T1336,MAX(W1335,F1336),F1336))</f>
        <v/>
      </c>
      <c r="X1336" s="9" t="str">
        <f aca="false">IF(T1336=0,"",F1336/W1336-1)</f>
        <v/>
      </c>
    </row>
    <row r="1337" customFormat="false" ht="15" hidden="false" customHeight="false" outlineLevel="0" collapsed="false">
      <c r="A1337" s="5" t="n">
        <v>45165</v>
      </c>
      <c r="B1337" s="6" t="n">
        <v>26086.3612594974</v>
      </c>
      <c r="C1337" s="7" t="n">
        <v>10531.09059</v>
      </c>
      <c r="D1337" s="0" t="n">
        <f aca="false">INT((ROW()-3)/30)</f>
        <v>44</v>
      </c>
      <c r="E1337" s="0" t="n">
        <f aca="false">2+30*D1337</f>
        <v>1322</v>
      </c>
      <c r="F1337" s="8" t="n">
        <f aca="false">INDEX($F:$F,$E1337)*(2*B1337/INDEX($B:$B,$E1337)-C1337/INDEX($C:$C,$E1337))</f>
        <v>4751.6771684414</v>
      </c>
      <c r="G1337" s="9" t="n">
        <f aca="false">B1337/B1336-1</f>
        <v>0.00308339008961522</v>
      </c>
      <c r="H1337" s="9" t="n">
        <f aca="false">F1337/F1336-1</f>
        <v>-0.00104685295572937</v>
      </c>
      <c r="I1337" s="9" t="n">
        <f aca="false">LN(B1337/B1336)</f>
        <v>0.00307864619141711</v>
      </c>
      <c r="J1337" s="9" t="n">
        <f aca="false">LN(F1337/F1336)</f>
        <v>-0.00104740128900111</v>
      </c>
      <c r="K1337" s="9" t="n">
        <f aca="false">F1337/F1330-1</f>
        <v>-0.00815302229920956</v>
      </c>
      <c r="L1337" s="9" t="n">
        <f aca="false">F1337/F1307-1</f>
        <v>-0.0608875226746684</v>
      </c>
      <c r="M1337" s="9" t="n">
        <f aca="false">B1337/B1330-1</f>
        <v>-0.00344243885000028</v>
      </c>
      <c r="N1337" s="9" t="n">
        <f aca="false">B1337/B1307-1</f>
        <v>-0.110175921758321</v>
      </c>
      <c r="O1337" s="8" t="n">
        <f aca="false">MAX(O1336,F1337)</f>
        <v>5645.35730015574</v>
      </c>
      <c r="P1337" s="9" t="n">
        <f aca="false">F1337/O1337-1</f>
        <v>-0.158303555328497</v>
      </c>
      <c r="Q1337" s="8" t="n">
        <f aca="false">MAX(Q1336,B1337)</f>
        <v>67541.7555081824</v>
      </c>
      <c r="R1337" s="9" t="n">
        <f aca="false">B1337/Q1337-1</f>
        <v>-0.613774308008071</v>
      </c>
      <c r="S1337" s="9" t="n">
        <f aca="false">B1337/INDEX($B:$B,$E1337)-1</f>
        <v>-0.113183395447035</v>
      </c>
      <c r="T1337" s="0" t="n">
        <f aca="false">IF(AND($A1337&gt;=CrashTest!$B$3,$A1337&lt;=CrashTest!$C$3),1,IF(AND($A1337&gt;=CrashTest!$B$4,$A1337&lt;=CrashTest!$C$4),2,IF(AND($A1337&gt;=CrashTest!$B$5,$A1337&lt;=CrashTest!$C$5),3,IF(AND($A1337&gt;=CrashTest!$B$6,$A1337&lt;=CrashTest!$C$6),4,IF(AND($A1337&gt;=CrashTest!$B$7,$A1337&lt;=CrashTest!$C$7),5,0)))))</f>
        <v>0</v>
      </c>
      <c r="U1337" s="8" t="str">
        <f aca="false">IF(T1337=0,"",IF(T1336=T1337,MAX(U1336,B1337),B1337))</f>
        <v/>
      </c>
      <c r="V1337" s="9" t="str">
        <f aca="false">IF(T1337=0,"",B1337/U1337-1)</f>
        <v/>
      </c>
      <c r="W1337" s="8" t="str">
        <f aca="false">IF(T1337=0,"",IF(T1336=T1337,MAX(W1336,F1337),F1337))</f>
        <v/>
      </c>
      <c r="X1337" s="9" t="str">
        <f aca="false">IF(T1337=0,"",F1337/W1337-1)</f>
        <v/>
      </c>
    </row>
    <row r="1338" customFormat="false" ht="15" hidden="false" customHeight="false" outlineLevel="0" collapsed="false">
      <c r="A1338" s="5" t="n">
        <v>45166</v>
      </c>
      <c r="B1338" s="6" t="n">
        <v>26103.2765730567</v>
      </c>
      <c r="C1338" s="7" t="n">
        <v>10549.6319</v>
      </c>
      <c r="D1338" s="0" t="n">
        <f aca="false">INT((ROW()-3)/30)</f>
        <v>44</v>
      </c>
      <c r="E1338" s="0" t="n">
        <f aca="false">2+30*D1338</f>
        <v>1322</v>
      </c>
      <c r="F1338" s="8" t="n">
        <f aca="false">INDEX($F:$F,$E1338)*(2*B1338/INDEX($B:$B,$E1338)-C1338/INDEX($C:$C,$E1338))</f>
        <v>4750.2360109195</v>
      </c>
      <c r="G1338" s="9" t="n">
        <f aca="false">B1338/B1337-1</f>
        <v>0.000648435149350091</v>
      </c>
      <c r="H1338" s="9" t="n">
        <f aca="false">F1338/F1337-1</f>
        <v>-0.000303294493884998</v>
      </c>
      <c r="I1338" s="9" t="n">
        <f aca="false">LN(B1338/B1337)</f>
        <v>0.000648225006116567</v>
      </c>
      <c r="J1338" s="9" t="n">
        <f aca="false">LN(F1338/F1337)</f>
        <v>-0.000303340496961897</v>
      </c>
      <c r="K1338" s="9" t="n">
        <f aca="false">F1338/F1331-1</f>
        <v>-0.00772949248430077</v>
      </c>
      <c r="L1338" s="9" t="n">
        <f aca="false">F1338/F1308-1</f>
        <v>-0.0602037111179157</v>
      </c>
      <c r="M1338" s="9" t="n">
        <f aca="false">B1338/B1331-1</f>
        <v>-0.000980846422765636</v>
      </c>
      <c r="N1338" s="9" t="n">
        <f aca="false">B1338/B1308-1</f>
        <v>-0.110935213711361</v>
      </c>
      <c r="O1338" s="8" t="n">
        <f aca="false">MAX(O1337,F1338)</f>
        <v>5645.35730015574</v>
      </c>
      <c r="P1338" s="9" t="n">
        <f aca="false">F1338/O1338-1</f>
        <v>-0.158558837225688</v>
      </c>
      <c r="Q1338" s="8" t="n">
        <f aca="false">MAX(Q1337,B1338)</f>
        <v>67541.7555081824</v>
      </c>
      <c r="R1338" s="9" t="n">
        <f aca="false">B1338/Q1338-1</f>
        <v>-0.613523865693802</v>
      </c>
      <c r="S1338" s="9" t="n">
        <f aca="false">B1338/INDEX($B:$B,$E1338)-1</f>
        <v>-0.112608352389616</v>
      </c>
      <c r="T1338" s="0" t="n">
        <f aca="false">IF(AND($A1338&gt;=CrashTest!$B$3,$A1338&lt;=CrashTest!$C$3),1,IF(AND($A1338&gt;=CrashTest!$B$4,$A1338&lt;=CrashTest!$C$4),2,IF(AND($A1338&gt;=CrashTest!$B$5,$A1338&lt;=CrashTest!$C$5),3,IF(AND($A1338&gt;=CrashTest!$B$6,$A1338&lt;=CrashTest!$C$6),4,IF(AND($A1338&gt;=CrashTest!$B$7,$A1338&lt;=CrashTest!$C$7),5,0)))))</f>
        <v>0</v>
      </c>
      <c r="U1338" s="8" t="str">
        <f aca="false">IF(T1338=0,"",IF(T1337=T1338,MAX(U1337,B1338),B1338))</f>
        <v/>
      </c>
      <c r="V1338" s="9" t="str">
        <f aca="false">IF(T1338=0,"",B1338/U1338-1)</f>
        <v/>
      </c>
      <c r="W1338" s="8" t="str">
        <f aca="false">IF(T1338=0,"",IF(T1337=T1338,MAX(W1337,F1338),F1338))</f>
        <v/>
      </c>
      <c r="X1338" s="9" t="str">
        <f aca="false">IF(T1338=0,"",F1338/W1338-1)</f>
        <v/>
      </c>
    </row>
    <row r="1339" customFormat="false" ht="15" hidden="false" customHeight="false" outlineLevel="0" collapsed="false">
      <c r="A1339" s="5" t="n">
        <v>45167</v>
      </c>
      <c r="B1339" s="6" t="n">
        <v>27672.2221306254</v>
      </c>
      <c r="C1339" s="7" t="n">
        <v>11630.64568</v>
      </c>
      <c r="D1339" s="0" t="n">
        <f aca="false">INT((ROW()-3)/30)</f>
        <v>44</v>
      </c>
      <c r="E1339" s="0" t="n">
        <f aca="false">2+30*D1339</f>
        <v>1322</v>
      </c>
      <c r="F1339" s="8" t="n">
        <f aca="false">INDEX($F:$F,$E1339)*(2*B1339/INDEX($B:$B,$E1339)-C1339/INDEX($C:$C,$E1339))</f>
        <v>4863.18950184596</v>
      </c>
      <c r="G1339" s="9" t="n">
        <f aca="false">B1339/B1338-1</f>
        <v>0.0601053110393097</v>
      </c>
      <c r="H1339" s="9" t="n">
        <f aca="false">F1339/F1338-1</f>
        <v>0.0237785008296043</v>
      </c>
      <c r="I1339" s="9" t="n">
        <f aca="false">LN(B1339/B1338)</f>
        <v>0.0583682532261723</v>
      </c>
      <c r="J1339" s="9" t="n">
        <f aca="false">LN(F1339/F1338)</f>
        <v>0.0235001954358237</v>
      </c>
      <c r="K1339" s="9" t="n">
        <f aca="false">F1339/F1332-1</f>
        <v>0.02094982828055</v>
      </c>
      <c r="L1339" s="9" t="n">
        <f aca="false">F1339/F1309-1</f>
        <v>-0.0348679596492583</v>
      </c>
      <c r="M1339" s="9" t="n">
        <f aca="false">B1339/B1332-1</f>
        <v>0.0652089754967657</v>
      </c>
      <c r="N1339" s="9" t="n">
        <f aca="false">B1339/B1309-1</f>
        <v>-0.0543561315543881</v>
      </c>
      <c r="O1339" s="8" t="n">
        <f aca="false">MAX(O1338,F1339)</f>
        <v>5645.35730015574</v>
      </c>
      <c r="P1339" s="9" t="n">
        <f aca="false">F1339/O1339-1</f>
        <v>-0.138550627838596</v>
      </c>
      <c r="Q1339" s="8" t="n">
        <f aca="false">MAX(Q1338,B1339)</f>
        <v>67541.7555081824</v>
      </c>
      <c r="R1339" s="9" t="n">
        <f aca="false">B1339/Q1339-1</f>
        <v>-0.590294597432058</v>
      </c>
      <c r="S1339" s="9" t="n">
        <f aca="false">B1339/INDEX($B:$B,$E1339)-1</f>
        <v>-0.0592714013963083</v>
      </c>
      <c r="T1339" s="0" t="n">
        <f aca="false">IF(AND($A1339&gt;=CrashTest!$B$3,$A1339&lt;=CrashTest!$C$3),1,IF(AND($A1339&gt;=CrashTest!$B$4,$A1339&lt;=CrashTest!$C$4),2,IF(AND($A1339&gt;=CrashTest!$B$5,$A1339&lt;=CrashTest!$C$5),3,IF(AND($A1339&gt;=CrashTest!$B$6,$A1339&lt;=CrashTest!$C$6),4,IF(AND($A1339&gt;=CrashTest!$B$7,$A1339&lt;=CrashTest!$C$7),5,0)))))</f>
        <v>0</v>
      </c>
      <c r="U1339" s="8" t="str">
        <f aca="false">IF(T1339=0,"",IF(T1338=T1339,MAX(U1338,B1339),B1339))</f>
        <v/>
      </c>
      <c r="V1339" s="9" t="str">
        <f aca="false">IF(T1339=0,"",B1339/U1339-1)</f>
        <v/>
      </c>
      <c r="W1339" s="8" t="str">
        <f aca="false">IF(T1339=0,"",IF(T1338=T1339,MAX(W1338,F1339),F1339))</f>
        <v/>
      </c>
      <c r="X1339" s="9" t="str">
        <f aca="false">IF(T1339=0,"",F1339/W1339-1)</f>
        <v/>
      </c>
    </row>
    <row r="1340" customFormat="false" ht="15" hidden="false" customHeight="false" outlineLevel="0" collapsed="false">
      <c r="A1340" s="5" t="n">
        <v>45168</v>
      </c>
      <c r="B1340" s="6" t="n">
        <v>27298.997779661</v>
      </c>
      <c r="C1340" s="7" t="n">
        <v>11358.29837</v>
      </c>
      <c r="D1340" s="0" t="n">
        <f aca="false">INT((ROW()-3)/30)</f>
        <v>44</v>
      </c>
      <c r="E1340" s="0" t="n">
        <f aca="false">2+30*D1340</f>
        <v>1322</v>
      </c>
      <c r="F1340" s="8" t="n">
        <f aca="false">INDEX($F:$F,$E1340)*(2*B1340/INDEX($B:$B,$E1340)-C1340/INDEX($C:$C,$E1340))</f>
        <v>4842.18610433649</v>
      </c>
      <c r="G1340" s="9" t="n">
        <f aca="false">B1340/B1339-1</f>
        <v>-0.0134873285275975</v>
      </c>
      <c r="H1340" s="9" t="n">
        <f aca="false">F1340/F1339-1</f>
        <v>-0.0043188523707548</v>
      </c>
      <c r="I1340" s="9" t="n">
        <f aca="false">LN(B1340/B1339)</f>
        <v>-0.0135791087237027</v>
      </c>
      <c r="J1340" s="9" t="n">
        <f aca="false">LN(F1340/F1339)</f>
        <v>-0.00432820555337957</v>
      </c>
      <c r="K1340" s="9" t="n">
        <f aca="false">F1340/F1333-1</f>
        <v>0.00763882357292078</v>
      </c>
      <c r="L1340" s="9" t="n">
        <f aca="false">F1340/F1310-1</f>
        <v>-0.0373380145173755</v>
      </c>
      <c r="M1340" s="9" t="n">
        <f aca="false">B1340/B1333-1</f>
        <v>0.0320126264229583</v>
      </c>
      <c r="N1340" s="9" t="n">
        <f aca="false">B1340/B1310-1</f>
        <v>-0.0657369688351186</v>
      </c>
      <c r="O1340" s="8" t="n">
        <f aca="false">MAX(O1339,F1340)</f>
        <v>5645.35730015574</v>
      </c>
      <c r="P1340" s="9" t="n">
        <f aca="false">F1340/O1340-1</f>
        <v>-0.14227110050184</v>
      </c>
      <c r="Q1340" s="8" t="n">
        <f aca="false">MAX(Q1339,B1340)</f>
        <v>67541.7555081824</v>
      </c>
      <c r="R1340" s="9" t="n">
        <f aca="false">B1340/Q1340-1</f>
        <v>-0.595820428796023</v>
      </c>
      <c r="S1340" s="9" t="n">
        <f aca="false">B1340/INDEX($B:$B,$E1340)-1</f>
        <v>-0.0719593170609827</v>
      </c>
      <c r="T1340" s="0" t="n">
        <f aca="false">IF(AND($A1340&gt;=CrashTest!$B$3,$A1340&lt;=CrashTest!$C$3),1,IF(AND($A1340&gt;=CrashTest!$B$4,$A1340&lt;=CrashTest!$C$4),2,IF(AND($A1340&gt;=CrashTest!$B$5,$A1340&lt;=CrashTest!$C$5),3,IF(AND($A1340&gt;=CrashTest!$B$6,$A1340&lt;=CrashTest!$C$6),4,IF(AND($A1340&gt;=CrashTest!$B$7,$A1340&lt;=CrashTest!$C$7),5,0)))))</f>
        <v>0</v>
      </c>
      <c r="U1340" s="8" t="str">
        <f aca="false">IF(T1340=0,"",IF(T1339=T1340,MAX(U1339,B1340),B1340))</f>
        <v/>
      </c>
      <c r="V1340" s="9" t="str">
        <f aca="false">IF(T1340=0,"",B1340/U1340-1)</f>
        <v/>
      </c>
      <c r="W1340" s="8" t="str">
        <f aca="false">IF(T1340=0,"",IF(T1339=T1340,MAX(W1339,F1340),F1340))</f>
        <v/>
      </c>
      <c r="X1340" s="9" t="str">
        <f aca="false">IF(T1340=0,"",F1340/W1340-1)</f>
        <v/>
      </c>
    </row>
    <row r="1341" customFormat="false" ht="15" hidden="false" customHeight="false" outlineLevel="0" collapsed="false">
      <c r="A1341" s="5" t="n">
        <v>45169</v>
      </c>
      <c r="B1341" s="6" t="n">
        <v>25954.8665935126</v>
      </c>
      <c r="C1341" s="7" t="n">
        <v>10326.70637</v>
      </c>
      <c r="D1341" s="0" t="n">
        <f aca="false">INT((ROW()-3)/30)</f>
        <v>44</v>
      </c>
      <c r="E1341" s="0" t="n">
        <f aca="false">2+30*D1341</f>
        <v>1322</v>
      </c>
      <c r="F1341" s="8" t="n">
        <f aca="false">INDEX($F:$F,$E1341)*(2*B1341/INDEX($B:$B,$E1341)-C1341/INDEX($C:$C,$E1341))</f>
        <v>4786.14308387411</v>
      </c>
      <c r="G1341" s="9" t="n">
        <f aca="false">B1341/B1340-1</f>
        <v>-0.0492373821558327</v>
      </c>
      <c r="H1341" s="9" t="n">
        <f aca="false">F1341/F1340-1</f>
        <v>-0.011573908820271</v>
      </c>
      <c r="I1341" s="9" t="n">
        <f aca="false">LN(B1341/B1340)</f>
        <v>-0.0504908607980758</v>
      </c>
      <c r="J1341" s="9" t="n">
        <f aca="false">LN(F1341/F1340)</f>
        <v>-0.0116414078266404</v>
      </c>
      <c r="K1341" s="9" t="n">
        <f aca="false">F1341/F1334-1</f>
        <v>0.00445399998614415</v>
      </c>
      <c r="L1341" s="9" t="n">
        <f aca="false">F1341/F1311-1</f>
        <v>-0.0468686200805235</v>
      </c>
      <c r="M1341" s="9" t="n">
        <f aca="false">B1341/B1334-1</f>
        <v>-0.00658051414320782</v>
      </c>
      <c r="N1341" s="9" t="n">
        <f aca="false">B1341/B1311-1</f>
        <v>-0.120161712106184</v>
      </c>
      <c r="O1341" s="8" t="n">
        <f aca="false">MAX(O1340,F1341)</f>
        <v>5645.35730015574</v>
      </c>
      <c r="P1341" s="9" t="n">
        <f aca="false">F1341/O1341-1</f>
        <v>-0.152198376577144</v>
      </c>
      <c r="Q1341" s="8" t="n">
        <f aca="false">MAX(Q1340,B1341)</f>
        <v>67541.7555081824</v>
      </c>
      <c r="R1341" s="9" t="n">
        <f aca="false">B1341/Q1341-1</f>
        <v>-0.615721172802974</v>
      </c>
      <c r="S1341" s="9" t="n">
        <f aca="false">B1341/INDEX($B:$B,$E1341)-1</f>
        <v>-0.117653610823011</v>
      </c>
      <c r="T1341" s="0" t="n">
        <f aca="false">IF(AND($A1341&gt;=CrashTest!$B$3,$A1341&lt;=CrashTest!$C$3),1,IF(AND($A1341&gt;=CrashTest!$B$4,$A1341&lt;=CrashTest!$C$4),2,IF(AND($A1341&gt;=CrashTest!$B$5,$A1341&lt;=CrashTest!$C$5),3,IF(AND($A1341&gt;=CrashTest!$B$6,$A1341&lt;=CrashTest!$C$6),4,IF(AND($A1341&gt;=CrashTest!$B$7,$A1341&lt;=CrashTest!$C$7),5,0)))))</f>
        <v>0</v>
      </c>
      <c r="U1341" s="8" t="str">
        <f aca="false">IF(T1341=0,"",IF(T1340=T1341,MAX(U1340,B1341),B1341))</f>
        <v/>
      </c>
      <c r="V1341" s="9" t="str">
        <f aca="false">IF(T1341=0,"",B1341/U1341-1)</f>
        <v/>
      </c>
      <c r="W1341" s="8" t="str">
        <f aca="false">IF(T1341=0,"",IF(T1340=T1341,MAX(W1340,F1341),F1341))</f>
        <v/>
      </c>
      <c r="X1341" s="9" t="str">
        <f aca="false">IF(T1341=0,"",F1341/W1341-1)</f>
        <v/>
      </c>
    </row>
    <row r="1342" customFormat="false" ht="15" hidden="false" customHeight="false" outlineLevel="0" collapsed="false">
      <c r="A1342" s="5" t="n">
        <v>45170</v>
      </c>
      <c r="B1342" s="6" t="n">
        <v>25802.7885298071</v>
      </c>
      <c r="C1342" s="7" t="n">
        <v>10246.70067</v>
      </c>
      <c r="D1342" s="0" t="n">
        <f aca="false">INT((ROW()-3)/30)</f>
        <v>44</v>
      </c>
      <c r="E1342" s="0" t="n">
        <f aca="false">2+30*D1342</f>
        <v>1322</v>
      </c>
      <c r="F1342" s="8" t="n">
        <f aca="false">INDEX($F:$F,$E1342)*(2*B1342/INDEX($B:$B,$E1342)-C1342/INDEX($C:$C,$E1342))</f>
        <v>4765.62787882499</v>
      </c>
      <c r="G1342" s="9" t="n">
        <f aca="false">B1342/B1341-1</f>
        <v>-0.00585932750444229</v>
      </c>
      <c r="H1342" s="9" t="n">
        <f aca="false">F1342/F1341-1</f>
        <v>-0.0042863752064245</v>
      </c>
      <c r="I1342" s="9" t="n">
        <f aca="false">LN(B1342/B1341)</f>
        <v>-0.00587656071349395</v>
      </c>
      <c r="J1342" s="9" t="n">
        <f aca="false">LN(F1342/F1341)</f>
        <v>-0.00429558804852023</v>
      </c>
      <c r="K1342" s="9" t="n">
        <f aca="false">F1342/F1335-1</f>
        <v>3.17481577547518E-005</v>
      </c>
      <c r="L1342" s="9" t="n">
        <f aca="false">F1342/F1312-1</f>
        <v>-0.0518972324755712</v>
      </c>
      <c r="M1342" s="9" t="n">
        <f aca="false">B1342/B1335-1</f>
        <v>-0.00914303640396741</v>
      </c>
      <c r="N1342" s="9" t="n">
        <f aca="false">B1342/B1312-1</f>
        <v>-0.11461915432338</v>
      </c>
      <c r="O1342" s="8" t="n">
        <f aca="false">MAX(O1341,F1342)</f>
        <v>5645.35730015574</v>
      </c>
      <c r="P1342" s="9" t="n">
        <f aca="false">F1342/O1342-1</f>
        <v>-0.15583237243575</v>
      </c>
      <c r="Q1342" s="8" t="n">
        <f aca="false">MAX(Q1341,B1342)</f>
        <v>67541.7555081824</v>
      </c>
      <c r="R1342" s="9" t="n">
        <f aca="false">B1342/Q1342-1</f>
        <v>-0.617972788304544</v>
      </c>
      <c r="S1342" s="9" t="n">
        <f aca="false">B1342/INDEX($B:$B,$E1342)-1</f>
        <v>-0.122823567289561</v>
      </c>
      <c r="T1342" s="0" t="n">
        <f aca="false">IF(AND($A1342&gt;=CrashTest!$B$3,$A1342&lt;=CrashTest!$C$3),1,IF(AND($A1342&gt;=CrashTest!$B$4,$A1342&lt;=CrashTest!$C$4),2,IF(AND($A1342&gt;=CrashTest!$B$5,$A1342&lt;=CrashTest!$C$5),3,IF(AND($A1342&gt;=CrashTest!$B$6,$A1342&lt;=CrashTest!$C$6),4,IF(AND($A1342&gt;=CrashTest!$B$7,$A1342&lt;=CrashTest!$C$7),5,0)))))</f>
        <v>0</v>
      </c>
      <c r="U1342" s="8" t="str">
        <f aca="false">IF(T1342=0,"",IF(T1341=T1342,MAX(U1341,B1342),B1342))</f>
        <v/>
      </c>
      <c r="V1342" s="9" t="str">
        <f aca="false">IF(T1342=0,"",B1342/U1342-1)</f>
        <v/>
      </c>
      <c r="W1342" s="8" t="str">
        <f aca="false">IF(T1342=0,"",IF(T1341=T1342,MAX(W1341,F1342),F1342))</f>
        <v/>
      </c>
      <c r="X1342" s="9" t="str">
        <f aca="false">IF(T1342=0,"",F1342/W1342-1)</f>
        <v/>
      </c>
    </row>
    <row r="1343" customFormat="false" ht="15" hidden="false" customHeight="false" outlineLevel="0" collapsed="false">
      <c r="A1343" s="5" t="n">
        <v>45171</v>
      </c>
      <c r="B1343" s="6" t="n">
        <v>25868.2960976037</v>
      </c>
      <c r="C1343" s="7" t="n">
        <v>10340.18566</v>
      </c>
      <c r="D1343" s="0" t="n">
        <f aca="false">INT((ROW()-3)/30)</f>
        <v>44</v>
      </c>
      <c r="E1343" s="0" t="n">
        <f aca="false">2+30*D1343</f>
        <v>1322</v>
      </c>
      <c r="F1343" s="8" t="n">
        <f aca="false">INDEX($F:$F,$E1343)*(2*B1343/INDEX($B:$B,$E1343)-C1343/INDEX($C:$C,$E1343))</f>
        <v>4751.67575672891</v>
      </c>
      <c r="G1343" s="9" t="n">
        <f aca="false">B1343/B1342-1</f>
        <v>0.00253877861770335</v>
      </c>
      <c r="H1343" s="9" t="n">
        <f aca="false">F1343/F1342-1</f>
        <v>-0.00292765663850447</v>
      </c>
      <c r="I1343" s="9" t="n">
        <f aca="false">LN(B1343/B1342)</f>
        <v>0.00253556136338235</v>
      </c>
      <c r="J1343" s="9" t="n">
        <f aca="false">LN(F1343/F1342)</f>
        <v>-0.00293195060809456</v>
      </c>
      <c r="K1343" s="9" t="n">
        <f aca="false">F1343/F1336-1</f>
        <v>-0.00104714974244058</v>
      </c>
      <c r="L1343" s="9" t="n">
        <f aca="false">F1343/F1313-1</f>
        <v>-0.0555780730063988</v>
      </c>
      <c r="M1343" s="9" t="n">
        <f aca="false">B1343/B1336-1</f>
        <v>-0.00530174034988351</v>
      </c>
      <c r="N1343" s="9" t="n">
        <f aca="false">B1343/B1313-1</f>
        <v>-0.11386713811145</v>
      </c>
      <c r="O1343" s="8" t="n">
        <f aca="false">MAX(O1342,F1343)</f>
        <v>5645.35730015574</v>
      </c>
      <c r="P1343" s="9" t="n">
        <f aca="false">F1343/O1343-1</f>
        <v>-0.158303805394599</v>
      </c>
      <c r="Q1343" s="8" t="n">
        <f aca="false">MAX(Q1342,B1343)</f>
        <v>67541.7555081824</v>
      </c>
      <c r="R1343" s="9" t="n">
        <f aca="false">B1343/Q1343-1</f>
        <v>-0.617002905788111</v>
      </c>
      <c r="S1343" s="9" t="n">
        <f aca="false">B1343/INDEX($B:$B,$E1343)-1</f>
        <v>-0.120596610518243</v>
      </c>
      <c r="T1343" s="0" t="n">
        <f aca="false">IF(AND($A1343&gt;=CrashTest!$B$3,$A1343&lt;=CrashTest!$C$3),1,IF(AND($A1343&gt;=CrashTest!$B$4,$A1343&lt;=CrashTest!$C$4),2,IF(AND($A1343&gt;=CrashTest!$B$5,$A1343&lt;=CrashTest!$C$5),3,IF(AND($A1343&gt;=CrashTest!$B$6,$A1343&lt;=CrashTest!$C$6),4,IF(AND($A1343&gt;=CrashTest!$B$7,$A1343&lt;=CrashTest!$C$7),5,0)))))</f>
        <v>0</v>
      </c>
      <c r="U1343" s="8" t="str">
        <f aca="false">IF(T1343=0,"",IF(T1342=T1343,MAX(U1342,B1343),B1343))</f>
        <v/>
      </c>
      <c r="V1343" s="9" t="str">
        <f aca="false">IF(T1343=0,"",B1343/U1343-1)</f>
        <v/>
      </c>
      <c r="W1343" s="8" t="str">
        <f aca="false">IF(T1343=0,"",IF(T1342=T1343,MAX(W1342,F1343),F1343))</f>
        <v/>
      </c>
      <c r="X1343" s="9" t="str">
        <f aca="false">IF(T1343=0,"",F1343/W1343-1)</f>
        <v/>
      </c>
    </row>
    <row r="1344" customFormat="false" ht="15" hidden="false" customHeight="false" outlineLevel="0" collapsed="false">
      <c r="A1344" s="5" t="n">
        <v>45172</v>
      </c>
      <c r="B1344" s="6" t="n">
        <v>25962.5475689655</v>
      </c>
      <c r="C1344" s="7" t="n">
        <v>10449.04079</v>
      </c>
      <c r="D1344" s="0" t="n">
        <f aca="false">INT((ROW()-3)/30)</f>
        <v>44</v>
      </c>
      <c r="E1344" s="0" t="n">
        <f aca="false">2+30*D1344</f>
        <v>1322</v>
      </c>
      <c r="F1344" s="8" t="n">
        <f aca="false">INDEX($F:$F,$E1344)*(2*B1344/INDEX($B:$B,$E1344)-C1344/INDEX($C:$C,$E1344))</f>
        <v>4741.50523204609</v>
      </c>
      <c r="G1344" s="9" t="n">
        <f aca="false">B1344/B1343-1</f>
        <v>0.00364351293205312</v>
      </c>
      <c r="H1344" s="9" t="n">
        <f aca="false">F1344/F1343-1</f>
        <v>-0.00214040797468473</v>
      </c>
      <c r="I1344" s="9" t="n">
        <f aca="false">LN(B1344/B1343)</f>
        <v>0.0036368914176517</v>
      </c>
      <c r="J1344" s="9" t="n">
        <f aca="false">LN(F1344/F1343)</f>
        <v>-0.00214270192174001</v>
      </c>
      <c r="K1344" s="9" t="n">
        <f aca="false">F1344/F1337-1</f>
        <v>-0.00214070443650316</v>
      </c>
      <c r="L1344" s="9" t="n">
        <f aca="false">F1344/F1314-1</f>
        <v>-0.0527027276342819</v>
      </c>
      <c r="M1344" s="9" t="n">
        <f aca="false">B1344/B1337-1</f>
        <v>-0.00474629977328955</v>
      </c>
      <c r="N1344" s="9" t="n">
        <f aca="false">B1344/B1314-1</f>
        <v>-0.106503723830839</v>
      </c>
      <c r="O1344" s="8" t="n">
        <f aca="false">MAX(O1343,F1344)</f>
        <v>5645.35730015574</v>
      </c>
      <c r="P1344" s="9" t="n">
        <f aca="false">F1344/O1344-1</f>
        <v>-0.160105378641794</v>
      </c>
      <c r="Q1344" s="8" t="n">
        <f aca="false">MAX(Q1343,B1344)</f>
        <v>67541.7555081824</v>
      </c>
      <c r="R1344" s="9" t="n">
        <f aca="false">B1344/Q1344-1</f>
        <v>-0.615607450922411</v>
      </c>
      <c r="S1344" s="9" t="n">
        <f aca="false">B1344/INDEX($B:$B,$E1344)-1</f>
        <v>-0.117392492896174</v>
      </c>
      <c r="T1344" s="0" t="n">
        <f aca="false">IF(AND($A1344&gt;=CrashTest!$B$3,$A1344&lt;=CrashTest!$C$3),1,IF(AND($A1344&gt;=CrashTest!$B$4,$A1344&lt;=CrashTest!$C$4),2,IF(AND($A1344&gt;=CrashTest!$B$5,$A1344&lt;=CrashTest!$C$5),3,IF(AND($A1344&gt;=CrashTest!$B$6,$A1344&lt;=CrashTest!$C$6),4,IF(AND($A1344&gt;=CrashTest!$B$7,$A1344&lt;=CrashTest!$C$7),5,0)))))</f>
        <v>0</v>
      </c>
      <c r="U1344" s="8" t="str">
        <f aca="false">IF(T1344=0,"",IF(T1343=T1344,MAX(U1343,B1344),B1344))</f>
        <v/>
      </c>
      <c r="V1344" s="9" t="str">
        <f aca="false">IF(T1344=0,"",B1344/U1344-1)</f>
        <v/>
      </c>
      <c r="W1344" s="8" t="str">
        <f aca="false">IF(T1344=0,"",IF(T1343=T1344,MAX(W1343,F1344),F1344))</f>
        <v/>
      </c>
      <c r="X1344" s="9" t="str">
        <f aca="false">IF(T1344=0,"",F1344/W1344-1)</f>
        <v/>
      </c>
    </row>
    <row r="1345" customFormat="false" ht="15" hidden="false" customHeight="false" outlineLevel="0" collapsed="false">
      <c r="A1345" s="5" t="n">
        <v>45173</v>
      </c>
      <c r="B1345" s="6" t="n">
        <v>25799.5256870251</v>
      </c>
      <c r="C1345" s="7" t="n">
        <v>10345.4118</v>
      </c>
      <c r="D1345" s="0" t="n">
        <f aca="false">INT((ROW()-3)/30)</f>
        <v>44</v>
      </c>
      <c r="E1345" s="0" t="n">
        <f aca="false">2+30*D1345</f>
        <v>1322</v>
      </c>
      <c r="F1345" s="8" t="n">
        <f aca="false">INDEX($F:$F,$E1345)*(2*B1345/INDEX($B:$B,$E1345)-C1345/INDEX($C:$C,$E1345))</f>
        <v>4726.41188041481</v>
      </c>
      <c r="G1345" s="9" t="n">
        <f aca="false">B1345/B1344-1</f>
        <v>-0.00627911731340525</v>
      </c>
      <c r="H1345" s="9" t="n">
        <f aca="false">F1345/F1344-1</f>
        <v>-0.00318324053072261</v>
      </c>
      <c r="I1345" s="9" t="n">
        <f aca="false">LN(B1345/B1344)</f>
        <v>-0.00629891388402422</v>
      </c>
      <c r="J1345" s="9" t="n">
        <f aca="false">LN(F1345/F1344)</f>
        <v>-0.00318831781854284</v>
      </c>
      <c r="K1345" s="9" t="n">
        <f aca="false">F1345/F1338-1</f>
        <v>-0.00501535722644586</v>
      </c>
      <c r="L1345" s="9" t="n">
        <f aca="false">F1345/F1315-1</f>
        <v>-0.0551188445887514</v>
      </c>
      <c r="M1345" s="9" t="n">
        <f aca="false">B1345/B1338-1</f>
        <v>-0.0116365041446608</v>
      </c>
      <c r="N1345" s="9" t="n">
        <f aca="false">B1345/B1315-1</f>
        <v>-0.111987033822186</v>
      </c>
      <c r="O1345" s="8" t="n">
        <f aca="false">MAX(O1344,F1345)</f>
        <v>5645.35730015574</v>
      </c>
      <c r="P1345" s="9" t="n">
        <f aca="false">F1345/O1345-1</f>
        <v>-0.162778965242037</v>
      </c>
      <c r="Q1345" s="8" t="n">
        <f aca="false">MAX(Q1344,B1345)</f>
        <v>67541.7555081824</v>
      </c>
      <c r="R1345" s="9" t="n">
        <f aca="false">B1345/Q1345-1</f>
        <v>-0.618021096832468</v>
      </c>
      <c r="S1345" s="9" t="n">
        <f aca="false">B1345/INDEX($B:$B,$E1345)-1</f>
        <v>-0.122934488974972</v>
      </c>
      <c r="T1345" s="0" t="n">
        <f aca="false">IF(AND($A1345&gt;=CrashTest!$B$3,$A1345&lt;=CrashTest!$C$3),1,IF(AND($A1345&gt;=CrashTest!$B$4,$A1345&lt;=CrashTest!$C$4),2,IF(AND($A1345&gt;=CrashTest!$B$5,$A1345&lt;=CrashTest!$C$5),3,IF(AND($A1345&gt;=CrashTest!$B$6,$A1345&lt;=CrashTest!$C$6),4,IF(AND($A1345&gt;=CrashTest!$B$7,$A1345&lt;=CrashTest!$C$7),5,0)))))</f>
        <v>0</v>
      </c>
      <c r="U1345" s="8" t="str">
        <f aca="false">IF(T1345=0,"",IF(T1344=T1345,MAX(U1344,B1345),B1345))</f>
        <v/>
      </c>
      <c r="V1345" s="9" t="str">
        <f aca="false">IF(T1345=0,"",B1345/U1345-1)</f>
        <v/>
      </c>
      <c r="W1345" s="8" t="str">
        <f aca="false">IF(T1345=0,"",IF(T1344=T1345,MAX(W1344,F1345),F1345))</f>
        <v/>
      </c>
      <c r="X1345" s="9" t="str">
        <f aca="false">IF(T1345=0,"",F1345/W1345-1)</f>
        <v/>
      </c>
    </row>
    <row r="1346" customFormat="false" ht="15" hidden="false" customHeight="false" outlineLevel="0" collapsed="false">
      <c r="A1346" s="5" t="n">
        <v>45174</v>
      </c>
      <c r="B1346" s="6" t="n">
        <v>25782.3622200468</v>
      </c>
      <c r="C1346" s="7" t="n">
        <v>10330.09801</v>
      </c>
      <c r="D1346" s="0" t="n">
        <f aca="false">INT((ROW()-3)/30)</f>
        <v>44</v>
      </c>
      <c r="E1346" s="0" t="n">
        <f aca="false">2+30*D1346</f>
        <v>1322</v>
      </c>
      <c r="F1346" s="8" t="n">
        <f aca="false">INDEX($F:$F,$E1346)*(2*B1346/INDEX($B:$B,$E1346)-C1346/INDEX($C:$C,$E1346))</f>
        <v>4726.52298742315</v>
      </c>
      <c r="G1346" s="9" t="n">
        <f aca="false">B1346/B1345-1</f>
        <v>-0.000665262888415397</v>
      </c>
      <c r="H1346" s="9" t="n">
        <f aca="false">F1346/F1345-1</f>
        <v>2.35076864123496E-005</v>
      </c>
      <c r="I1346" s="9" t="n">
        <f aca="false">LN(B1346/B1345)</f>
        <v>-0.000665484273962586</v>
      </c>
      <c r="J1346" s="9" t="n">
        <f aca="false">LN(F1346/F1345)</f>
        <v>2.35074101110195E-005</v>
      </c>
      <c r="K1346" s="9" t="n">
        <f aca="false">F1346/F1339-1</f>
        <v>-0.028102239152091</v>
      </c>
      <c r="L1346" s="9" t="n">
        <f aca="false">F1346/F1316-1</f>
        <v>-0.0536987149799241</v>
      </c>
      <c r="M1346" s="9" t="n">
        <f aca="false">B1346/B1339-1</f>
        <v>-0.0682944760148861</v>
      </c>
      <c r="N1346" s="9" t="n">
        <f aca="false">B1346/B1316-1</f>
        <v>-0.112423445211474</v>
      </c>
      <c r="O1346" s="8" t="n">
        <f aca="false">MAX(O1345,F1346)</f>
        <v>5645.35730015574</v>
      </c>
      <c r="P1346" s="9" t="n">
        <f aca="false">F1346/O1346-1</f>
        <v>-0.162759284112494</v>
      </c>
      <c r="Q1346" s="8" t="n">
        <f aca="false">MAX(Q1345,B1346)</f>
        <v>67541.7555081824</v>
      </c>
      <c r="R1346" s="9" t="n">
        <f aca="false">B1346/Q1346-1</f>
        <v>-0.618275213220903</v>
      </c>
      <c r="S1346" s="9" t="n">
        <f aca="false">B1346/INDEX($B:$B,$E1346)-1</f>
        <v>-0.123517968110166</v>
      </c>
      <c r="T1346" s="0" t="n">
        <f aca="false">IF(AND($A1346&gt;=CrashTest!$B$3,$A1346&lt;=CrashTest!$C$3),1,IF(AND($A1346&gt;=CrashTest!$B$4,$A1346&lt;=CrashTest!$C$4),2,IF(AND($A1346&gt;=CrashTest!$B$5,$A1346&lt;=CrashTest!$C$5),3,IF(AND($A1346&gt;=CrashTest!$B$6,$A1346&lt;=CrashTest!$C$6),4,IF(AND($A1346&gt;=CrashTest!$B$7,$A1346&lt;=CrashTest!$C$7),5,0)))))</f>
        <v>0</v>
      </c>
      <c r="U1346" s="8" t="str">
        <f aca="false">IF(T1346=0,"",IF(T1345=T1346,MAX(U1345,B1346),B1346))</f>
        <v/>
      </c>
      <c r="V1346" s="9" t="str">
        <f aca="false">IF(T1346=0,"",B1346/U1346-1)</f>
        <v/>
      </c>
      <c r="W1346" s="8" t="str">
        <f aca="false">IF(T1346=0,"",IF(T1345=T1346,MAX(W1345,F1346),F1346))</f>
        <v/>
      </c>
      <c r="X1346" s="9" t="str">
        <f aca="false">IF(T1346=0,"",F1346/W1346-1)</f>
        <v/>
      </c>
    </row>
    <row r="1347" customFormat="false" ht="15" hidden="false" customHeight="false" outlineLevel="0" collapsed="false">
      <c r="A1347" s="5" t="n">
        <v>45175</v>
      </c>
      <c r="B1347" s="6" t="n">
        <v>25754.7902676797</v>
      </c>
      <c r="C1347" s="7" t="n">
        <v>10303.31324</v>
      </c>
      <c r="D1347" s="0" t="n">
        <f aca="false">INT((ROW()-3)/30)</f>
        <v>44</v>
      </c>
      <c r="E1347" s="0" t="n">
        <f aca="false">2+30*D1347</f>
        <v>1322</v>
      </c>
      <c r="F1347" s="8" t="n">
        <f aca="false">INDEX($F:$F,$E1347)*(2*B1347/INDEX($B:$B,$E1347)-C1347/INDEX($C:$C,$E1347))</f>
        <v>4727.54480834217</v>
      </c>
      <c r="G1347" s="9" t="n">
        <f aca="false">B1347/B1346-1</f>
        <v>-0.00106941141125017</v>
      </c>
      <c r="H1347" s="9" t="n">
        <f aca="false">F1347/F1346-1</f>
        <v>0.000216188712450993</v>
      </c>
      <c r="I1347" s="9" t="n">
        <f aca="false">LN(B1347/B1346)</f>
        <v>-0.00106998363963484</v>
      </c>
      <c r="J1347" s="9" t="n">
        <f aca="false">LN(F1347/F1346)</f>
        <v>0.000216165347038796</v>
      </c>
      <c r="K1347" s="9" t="n">
        <f aca="false">F1347/F1340-1</f>
        <v>-0.023675524551121</v>
      </c>
      <c r="L1347" s="9" t="n">
        <f aca="false">F1347/F1317-1</f>
        <v>-0.052019013855741</v>
      </c>
      <c r="M1347" s="9" t="n">
        <f aca="false">B1347/B1340-1</f>
        <v>-0.0565664543601599</v>
      </c>
      <c r="N1347" s="9" t="n">
        <f aca="false">B1347/B1317-1</f>
        <v>-0.116908736719894</v>
      </c>
      <c r="O1347" s="8" t="n">
        <f aca="false">MAX(O1346,F1347)</f>
        <v>5645.35730015574</v>
      </c>
      <c r="P1347" s="9" t="n">
        <f aca="false">F1347/O1347-1</f>
        <v>-0.162578282120115</v>
      </c>
      <c r="Q1347" s="8" t="n">
        <f aca="false">MAX(Q1346,B1347)</f>
        <v>67541.7555081824</v>
      </c>
      <c r="R1347" s="9" t="n">
        <f aca="false">B1347/Q1347-1</f>
        <v>-0.618683434063842</v>
      </c>
      <c r="S1347" s="9" t="n">
        <f aca="false">B1347/INDEX($B:$B,$E1347)-1</f>
        <v>-0.124455287996824</v>
      </c>
      <c r="T1347" s="0" t="n">
        <f aca="false">IF(AND($A1347&gt;=CrashTest!$B$3,$A1347&lt;=CrashTest!$C$3),1,IF(AND($A1347&gt;=CrashTest!$B$4,$A1347&lt;=CrashTest!$C$4),2,IF(AND($A1347&gt;=CrashTest!$B$5,$A1347&lt;=CrashTest!$C$5),3,IF(AND($A1347&gt;=CrashTest!$B$6,$A1347&lt;=CrashTest!$C$6),4,IF(AND($A1347&gt;=CrashTest!$B$7,$A1347&lt;=CrashTest!$C$7),5,0)))))</f>
        <v>0</v>
      </c>
      <c r="U1347" s="8" t="str">
        <f aca="false">IF(T1347=0,"",IF(T1346=T1347,MAX(U1346,B1347),B1347))</f>
        <v/>
      </c>
      <c r="V1347" s="9" t="str">
        <f aca="false">IF(T1347=0,"",B1347/U1347-1)</f>
        <v/>
      </c>
      <c r="W1347" s="8" t="str">
        <f aca="false">IF(T1347=0,"",IF(T1346=T1347,MAX(W1346,F1347),F1347))</f>
        <v/>
      </c>
      <c r="X1347" s="9" t="str">
        <f aca="false">IF(T1347=0,"",F1347/W1347-1)</f>
        <v/>
      </c>
    </row>
    <row r="1348" customFormat="false" ht="15" hidden="false" customHeight="false" outlineLevel="0" collapsed="false">
      <c r="A1348" s="5" t="n">
        <v>45176</v>
      </c>
      <c r="B1348" s="6" t="n">
        <v>26210.6045637054</v>
      </c>
      <c r="C1348" s="7" t="n">
        <v>10737.38737</v>
      </c>
      <c r="D1348" s="0" t="n">
        <f aca="false">INT((ROW()-3)/30)</f>
        <v>44</v>
      </c>
      <c r="E1348" s="0" t="n">
        <f aca="false">2+30*D1348</f>
        <v>1322</v>
      </c>
      <c r="F1348" s="8" t="n">
        <f aca="false">INDEX($F:$F,$E1348)*(2*B1348/INDEX($B:$B,$E1348)-C1348/INDEX($C:$C,$E1348))</f>
        <v>4714.02166792661</v>
      </c>
      <c r="G1348" s="9" t="n">
        <f aca="false">B1348/B1347-1</f>
        <v>0.0176982336601559</v>
      </c>
      <c r="H1348" s="9" t="n">
        <f aca="false">F1348/F1347-1</f>
        <v>-0.0028604996808701</v>
      </c>
      <c r="I1348" s="9" t="n">
        <f aca="false">LN(B1348/B1347)</f>
        <v>0.0175434435948616</v>
      </c>
      <c r="J1348" s="9" t="n">
        <f aca="false">LN(F1348/F1347)</f>
        <v>-0.00286459872883202</v>
      </c>
      <c r="K1348" s="9" t="n">
        <f aca="false">F1348/F1341-1</f>
        <v>-0.0150687964575279</v>
      </c>
      <c r="L1348" s="9" t="n">
        <f aca="false">F1348/F1318-1</f>
        <v>-0.0621955706252343</v>
      </c>
      <c r="M1348" s="9" t="n">
        <f aca="false">B1348/B1341-1</f>
        <v>0.00985317991411749</v>
      </c>
      <c r="N1348" s="9" t="n">
        <f aca="false">B1348/B1318-1</f>
        <v>-0.119844371328395</v>
      </c>
      <c r="O1348" s="8" t="n">
        <f aca="false">MAX(O1347,F1348)</f>
        <v>5645.35730015574</v>
      </c>
      <c r="P1348" s="9" t="n">
        <f aca="false">F1348/O1348-1</f>
        <v>-0.164973726676864</v>
      </c>
      <c r="Q1348" s="8" t="n">
        <f aca="false">MAX(Q1347,B1348)</f>
        <v>67541.7555081824</v>
      </c>
      <c r="R1348" s="9" t="n">
        <f aca="false">B1348/Q1348-1</f>
        <v>-0.611934804381416</v>
      </c>
      <c r="S1348" s="9" t="n">
        <f aca="false">B1348/INDEX($B:$B,$E1348)-1</f>
        <v>-0.108959693103878</v>
      </c>
      <c r="T1348" s="0" t="n">
        <f aca="false">IF(AND($A1348&gt;=CrashTest!$B$3,$A1348&lt;=CrashTest!$C$3),1,IF(AND($A1348&gt;=CrashTest!$B$4,$A1348&lt;=CrashTest!$C$4),2,IF(AND($A1348&gt;=CrashTest!$B$5,$A1348&lt;=CrashTest!$C$5),3,IF(AND($A1348&gt;=CrashTest!$B$6,$A1348&lt;=CrashTest!$C$6),4,IF(AND($A1348&gt;=CrashTest!$B$7,$A1348&lt;=CrashTest!$C$7),5,0)))))</f>
        <v>0</v>
      </c>
      <c r="U1348" s="8" t="str">
        <f aca="false">IF(T1348=0,"",IF(T1347=T1348,MAX(U1347,B1348),B1348))</f>
        <v/>
      </c>
      <c r="V1348" s="9" t="str">
        <f aca="false">IF(T1348=0,"",B1348/U1348-1)</f>
        <v/>
      </c>
      <c r="W1348" s="8" t="str">
        <f aca="false">IF(T1348=0,"",IF(T1347=T1348,MAX(W1347,F1348),F1348))</f>
        <v/>
      </c>
      <c r="X1348" s="9" t="str">
        <f aca="false">IF(T1348=0,"",F1348/W1348-1)</f>
        <v/>
      </c>
    </row>
    <row r="1349" customFormat="false" ht="15" hidden="false" customHeight="false" outlineLevel="0" collapsed="false">
      <c r="A1349" s="5" t="n">
        <v>45177</v>
      </c>
      <c r="B1349" s="6" t="n">
        <v>25904.6982127411</v>
      </c>
      <c r="C1349" s="7" t="n">
        <v>10446.30188</v>
      </c>
      <c r="D1349" s="0" t="n">
        <f aca="false">INT((ROW()-3)/30)</f>
        <v>44</v>
      </c>
      <c r="E1349" s="0" t="n">
        <f aca="false">2+30*D1349</f>
        <v>1322</v>
      </c>
      <c r="F1349" s="8" t="n">
        <f aca="false">INDEX($F:$F,$E1349)*(2*B1349/INDEX($B:$B,$E1349)-C1349/INDEX($C:$C,$E1349))</f>
        <v>4723.00829384169</v>
      </c>
      <c r="G1349" s="9" t="n">
        <f aca="false">B1349/B1348-1</f>
        <v>-0.0116710909975689</v>
      </c>
      <c r="H1349" s="9" t="n">
        <f aca="false">F1349/F1348-1</f>
        <v>0.00190636075693562</v>
      </c>
      <c r="I1349" s="9" t="n">
        <f aca="false">LN(B1349/B1348)</f>
        <v>-0.011739732785846</v>
      </c>
      <c r="J1349" s="9" t="n">
        <f aca="false">LN(F1349/F1348)</f>
        <v>0.00190454595734361</v>
      </c>
      <c r="K1349" s="9" t="n">
        <f aca="false">F1349/F1342-1</f>
        <v>-0.00894312062691194</v>
      </c>
      <c r="L1349" s="9" t="n">
        <f aca="false">F1349/F1319-1</f>
        <v>-0.0568158550822305</v>
      </c>
      <c r="M1349" s="9" t="n">
        <f aca="false">B1349/B1342-1</f>
        <v>0.00394956083201126</v>
      </c>
      <c r="N1349" s="9" t="n">
        <f aca="false">B1349/B1319-1</f>
        <v>-0.124336712238624</v>
      </c>
      <c r="O1349" s="8" t="n">
        <f aca="false">MAX(O1348,F1349)</f>
        <v>5645.35730015574</v>
      </c>
      <c r="P1349" s="9" t="n">
        <f aca="false">F1349/O1349-1</f>
        <v>-0.163381865358391</v>
      </c>
      <c r="Q1349" s="8" t="n">
        <f aca="false">MAX(Q1348,B1349)</f>
        <v>67541.7555081824</v>
      </c>
      <c r="R1349" s="9" t="n">
        <f aca="false">B1349/Q1349-1</f>
        <v>-0.616463948592469</v>
      </c>
      <c r="S1349" s="9" t="n">
        <f aca="false">B1349/INDEX($B:$B,$E1349)-1</f>
        <v>-0.119359105608165</v>
      </c>
      <c r="T1349" s="0" t="n">
        <f aca="false">IF(AND($A1349&gt;=CrashTest!$B$3,$A1349&lt;=CrashTest!$C$3),1,IF(AND($A1349&gt;=CrashTest!$B$4,$A1349&lt;=CrashTest!$C$4),2,IF(AND($A1349&gt;=CrashTest!$B$5,$A1349&lt;=CrashTest!$C$5),3,IF(AND($A1349&gt;=CrashTest!$B$6,$A1349&lt;=CrashTest!$C$6),4,IF(AND($A1349&gt;=CrashTest!$B$7,$A1349&lt;=CrashTest!$C$7),5,0)))))</f>
        <v>0</v>
      </c>
      <c r="U1349" s="8" t="str">
        <f aca="false">IF(T1349=0,"",IF(T1348=T1349,MAX(U1348,B1349),B1349))</f>
        <v/>
      </c>
      <c r="V1349" s="9" t="str">
        <f aca="false">IF(T1349=0,"",B1349/U1349-1)</f>
        <v/>
      </c>
      <c r="W1349" s="8" t="str">
        <f aca="false">IF(T1349=0,"",IF(T1348=T1349,MAX(W1348,F1349),F1349))</f>
        <v/>
      </c>
      <c r="X1349" s="9" t="str">
        <f aca="false">IF(T1349=0,"",F1349/W1349-1)</f>
        <v/>
      </c>
    </row>
    <row r="1350" customFormat="false" ht="15" hidden="false" customHeight="false" outlineLevel="0" collapsed="false">
      <c r="A1350" s="5" t="n">
        <v>45178</v>
      </c>
      <c r="B1350" s="6" t="n">
        <v>25894.6205976037</v>
      </c>
      <c r="C1350" s="7" t="n">
        <v>10439.28027</v>
      </c>
      <c r="D1350" s="0" t="n">
        <f aca="false">INT((ROW()-3)/30)</f>
        <v>44</v>
      </c>
      <c r="E1350" s="0" t="n">
        <f aca="false">2+30*D1350</f>
        <v>1322</v>
      </c>
      <c r="F1350" s="8" t="n">
        <f aca="false">INDEX($F:$F,$E1350)*(2*B1350/INDEX($B:$B,$E1350)-C1350/INDEX($C:$C,$E1350))</f>
        <v>4722.31291582806</v>
      </c>
      <c r="G1350" s="9" t="n">
        <f aca="false">B1350/B1349-1</f>
        <v>-0.000389026540847381</v>
      </c>
      <c r="H1350" s="9" t="n">
        <f aca="false">F1350/F1349-1</f>
        <v>-0.000147232011964094</v>
      </c>
      <c r="I1350" s="9" t="n">
        <f aca="false">LN(B1350/B1349)</f>
        <v>-0.000389102231303157</v>
      </c>
      <c r="J1350" s="9" t="n">
        <f aca="false">LN(F1350/F1349)</f>
        <v>-0.000147242851660747</v>
      </c>
      <c r="K1350" s="9" t="n">
        <f aca="false">F1350/F1343-1</f>
        <v>-0.00617947065501401</v>
      </c>
      <c r="L1350" s="9" t="n">
        <f aca="false">F1350/F1320-1</f>
        <v>-0.0527527138977663</v>
      </c>
      <c r="M1350" s="9" t="n">
        <f aca="false">B1350/B1343-1</f>
        <v>0.00101763563787416</v>
      </c>
      <c r="N1350" s="9" t="n">
        <f aca="false">B1350/B1320-1</f>
        <v>-0.120133200932168</v>
      </c>
      <c r="O1350" s="8" t="n">
        <f aca="false">MAX(O1349,F1350)</f>
        <v>5645.35730015574</v>
      </c>
      <c r="P1350" s="9" t="n">
        <f aca="false">F1350/O1350-1</f>
        <v>-0.1635050423296</v>
      </c>
      <c r="Q1350" s="8" t="n">
        <f aca="false">MAX(Q1349,B1350)</f>
        <v>67541.7555081824</v>
      </c>
      <c r="R1350" s="9" t="n">
        <f aca="false">B1350/Q1350-1</f>
        <v>-0.616613154295839</v>
      </c>
      <c r="S1350" s="9" t="n">
        <f aca="false">B1350/INDEX($B:$B,$E1350)-1</f>
        <v>-0.119701698289039</v>
      </c>
      <c r="T1350" s="0" t="n">
        <f aca="false">IF(AND($A1350&gt;=CrashTest!$B$3,$A1350&lt;=CrashTest!$C$3),1,IF(AND($A1350&gt;=CrashTest!$B$4,$A1350&lt;=CrashTest!$C$4),2,IF(AND($A1350&gt;=CrashTest!$B$5,$A1350&lt;=CrashTest!$C$5),3,IF(AND($A1350&gt;=CrashTest!$B$6,$A1350&lt;=CrashTest!$C$6),4,IF(AND($A1350&gt;=CrashTest!$B$7,$A1350&lt;=CrashTest!$C$7),5,0)))))</f>
        <v>0</v>
      </c>
      <c r="U1350" s="8" t="str">
        <f aca="false">IF(T1350=0,"",IF(T1349=T1350,MAX(U1349,B1350),B1350))</f>
        <v/>
      </c>
      <c r="V1350" s="9" t="str">
        <f aca="false">IF(T1350=0,"",B1350/U1350-1)</f>
        <v/>
      </c>
      <c r="W1350" s="8" t="str">
        <f aca="false">IF(T1350=0,"",IF(T1349=T1350,MAX(W1349,F1350),F1350))</f>
        <v/>
      </c>
      <c r="X1350" s="9" t="str">
        <f aca="false">IF(T1350=0,"",F1350/W1350-1)</f>
        <v/>
      </c>
    </row>
    <row r="1351" customFormat="false" ht="15" hidden="false" customHeight="false" outlineLevel="0" collapsed="false">
      <c r="A1351" s="5" t="n">
        <v>45179</v>
      </c>
      <c r="B1351" s="6" t="n">
        <v>25831.4647802455</v>
      </c>
      <c r="C1351" s="7" t="n">
        <v>10381.48305</v>
      </c>
      <c r="D1351" s="0" t="n">
        <f aca="false">INT((ROW()-3)/30)</f>
        <v>44</v>
      </c>
      <c r="E1351" s="0" t="n">
        <f aca="false">2+30*D1351</f>
        <v>1322</v>
      </c>
      <c r="F1351" s="8" t="n">
        <f aca="false">INDEX($F:$F,$E1351)*(2*B1351/INDEX($B:$B,$E1351)-C1351/INDEX($C:$C,$E1351))</f>
        <v>4723.28067942184</v>
      </c>
      <c r="G1351" s="9" t="n">
        <f aca="false">B1351/B1350-1</f>
        <v>-0.00243895511502668</v>
      </c>
      <c r="H1351" s="9" t="n">
        <f aca="false">F1351/F1350-1</f>
        <v>0.000204934236893051</v>
      </c>
      <c r="I1351" s="9" t="n">
        <f aca="false">LN(B1351/B1350)</f>
        <v>-0.00244193421095987</v>
      </c>
      <c r="J1351" s="9" t="n">
        <f aca="false">LN(F1351/F1350)</f>
        <v>0.00020491324074083</v>
      </c>
      <c r="K1351" s="9" t="n">
        <f aca="false">F1351/F1344-1</f>
        <v>-0.00384362174717878</v>
      </c>
      <c r="L1351" s="9" t="n">
        <f aca="false">F1351/F1321-1</f>
        <v>-0.0503150198937107</v>
      </c>
      <c r="M1351" s="9" t="n">
        <f aca="false">B1351/B1344-1</f>
        <v>-0.00504891857672285</v>
      </c>
      <c r="N1351" s="9" t="n">
        <f aca="false">B1351/B1321-1</f>
        <v>-0.121372315851381</v>
      </c>
      <c r="O1351" s="8" t="n">
        <f aca="false">MAX(O1350,F1351)</f>
        <v>5645.35730015574</v>
      </c>
      <c r="P1351" s="9" t="n">
        <f aca="false">F1351/O1351-1</f>
        <v>-0.163333615873785</v>
      </c>
      <c r="Q1351" s="8" t="n">
        <f aca="false">MAX(Q1350,B1351)</f>
        <v>67541.7555081824</v>
      </c>
      <c r="R1351" s="9" t="n">
        <f aca="false">B1351/Q1351-1</f>
        <v>-0.617548217604203</v>
      </c>
      <c r="S1351" s="9" t="n">
        <f aca="false">B1351/INDEX($B:$B,$E1351)-1</f>
        <v>-0.121848706334746</v>
      </c>
      <c r="T1351" s="0" t="n">
        <f aca="false">IF(AND($A1351&gt;=CrashTest!$B$3,$A1351&lt;=CrashTest!$C$3),1,IF(AND($A1351&gt;=CrashTest!$B$4,$A1351&lt;=CrashTest!$C$4),2,IF(AND($A1351&gt;=CrashTest!$B$5,$A1351&lt;=CrashTest!$C$5),3,IF(AND($A1351&gt;=CrashTest!$B$6,$A1351&lt;=CrashTest!$C$6),4,IF(AND($A1351&gt;=CrashTest!$B$7,$A1351&lt;=CrashTest!$C$7),5,0)))))</f>
        <v>0</v>
      </c>
      <c r="U1351" s="8" t="str">
        <f aca="false">IF(T1351=0,"",IF(T1350=T1351,MAX(U1350,B1351),B1351))</f>
        <v/>
      </c>
      <c r="V1351" s="9" t="str">
        <f aca="false">IF(T1351=0,"",B1351/U1351-1)</f>
        <v/>
      </c>
      <c r="W1351" s="8" t="str">
        <f aca="false">IF(T1351=0,"",IF(T1350=T1351,MAX(W1350,F1351),F1351))</f>
        <v/>
      </c>
      <c r="X1351" s="9" t="str">
        <f aca="false">IF(T1351=0,"",F1351/W1351-1)</f>
        <v/>
      </c>
    </row>
    <row r="1352" customFormat="false" ht="15" hidden="false" customHeight="false" outlineLevel="0" collapsed="false">
      <c r="A1352" s="5" t="n">
        <v>45180</v>
      </c>
      <c r="B1352" s="6" t="n">
        <v>25135.0393781414</v>
      </c>
      <c r="C1352" s="7" t="n">
        <v>9775.467126</v>
      </c>
      <c r="D1352" s="0" t="n">
        <f aca="false">INT((ROW()-3)/30)</f>
        <v>44</v>
      </c>
      <c r="E1352" s="0" t="n">
        <f aca="false">2+30*D1352</f>
        <v>1322</v>
      </c>
      <c r="F1352" s="8" t="n">
        <f aca="false">INDEX($F:$F,$E1352)*(2*B1352/INDEX($B:$B,$E1352)-C1352/INDEX($C:$C,$E1352))</f>
        <v>4721.85954175226</v>
      </c>
      <c r="G1352" s="9" t="n">
        <f aca="false">B1352/B1351-1</f>
        <v>-0.0269603527337207</v>
      </c>
      <c r="H1352" s="9" t="n">
        <f aca="false">F1352/F1351-1</f>
        <v>-0.000300879360349171</v>
      </c>
      <c r="I1352" s="9" t="n">
        <f aca="false">LN(B1352/B1351)</f>
        <v>-0.0273304501789287</v>
      </c>
      <c r="J1352" s="9" t="n">
        <f aca="false">LN(F1352/F1351)</f>
        <v>-0.000300924633625337</v>
      </c>
      <c r="K1352" s="9" t="n">
        <f aca="false">F1352/F1345-1</f>
        <v>-0.000963170112492584</v>
      </c>
      <c r="L1352" s="9" t="n">
        <f aca="false">F1352/F1322-1</f>
        <v>-0.0502347590967073</v>
      </c>
      <c r="M1352" s="9" t="n">
        <f aca="false">B1352/B1345-1</f>
        <v>-0.0257557567896638</v>
      </c>
      <c r="N1352" s="9" t="n">
        <f aca="false">B1352/B1322-1</f>
        <v>-0.145523974965534</v>
      </c>
      <c r="O1352" s="8" t="n">
        <f aca="false">MAX(O1351,F1352)</f>
        <v>5645.35730015574</v>
      </c>
      <c r="P1352" s="9" t="n">
        <f aca="false">F1352/O1352-1</f>
        <v>-0.163585351520266</v>
      </c>
      <c r="Q1352" s="8" t="n">
        <f aca="false">MAX(Q1351,B1352)</f>
        <v>67541.7555081824</v>
      </c>
      <c r="R1352" s="9" t="n">
        <f aca="false">B1352/Q1352-1</f>
        <v>-0.627859252561234</v>
      </c>
      <c r="S1352" s="9" t="n">
        <f aca="false">B1352/INDEX($B:$B,$E1352)-1</f>
        <v>-0.145523974965534</v>
      </c>
      <c r="T1352" s="0" t="n">
        <f aca="false">IF(AND($A1352&gt;=CrashTest!$B$3,$A1352&lt;=CrashTest!$C$3),1,IF(AND($A1352&gt;=CrashTest!$B$4,$A1352&lt;=CrashTest!$C$4),2,IF(AND($A1352&gt;=CrashTest!$B$5,$A1352&lt;=CrashTest!$C$5),3,IF(AND($A1352&gt;=CrashTest!$B$6,$A1352&lt;=CrashTest!$C$6),4,IF(AND($A1352&gt;=CrashTest!$B$7,$A1352&lt;=CrashTest!$C$7),5,0)))))</f>
        <v>0</v>
      </c>
      <c r="U1352" s="8" t="str">
        <f aca="false">IF(T1352=0,"",IF(T1351=T1352,MAX(U1351,B1352),B1352))</f>
        <v/>
      </c>
      <c r="V1352" s="9" t="str">
        <f aca="false">IF(T1352=0,"",B1352/U1352-1)</f>
        <v/>
      </c>
      <c r="W1352" s="8" t="str">
        <f aca="false">IF(T1352=0,"",IF(T1351=T1352,MAX(W1351,F1352),F1352))</f>
        <v/>
      </c>
      <c r="X1352" s="9" t="str">
        <f aca="false">IF(T1352=0,"",F1352/W1352-1)</f>
        <v/>
      </c>
    </row>
    <row r="1353" customFormat="false" ht="15" hidden="false" customHeight="false" outlineLevel="0" collapsed="false">
      <c r="A1353" s="5" t="n">
        <v>45181</v>
      </c>
      <c r="B1353" s="6" t="n">
        <v>25859.7018068381</v>
      </c>
      <c r="C1353" s="7" t="n">
        <v>10220.45453</v>
      </c>
      <c r="D1353" s="0" t="n">
        <f aca="false">INT((ROW()-3)/30)</f>
        <v>45</v>
      </c>
      <c r="E1353" s="0" t="n">
        <f aca="false">2+30*D1353</f>
        <v>1352</v>
      </c>
      <c r="F1353" s="8" t="n">
        <f aca="false">INDEX($F:$F,$E1353)*(2*B1353/INDEX($B:$B,$E1353)-C1353/INDEX($C:$C,$E1353))</f>
        <v>4779.18621463275</v>
      </c>
      <c r="G1353" s="9" t="n">
        <f aca="false">B1353/B1352-1</f>
        <v>0.0288307656015412</v>
      </c>
      <c r="H1353" s="9" t="n">
        <f aca="false">F1353/F1352-1</f>
        <v>0.0121406984628791</v>
      </c>
      <c r="I1353" s="9" t="n">
        <f aca="false">LN(B1353/B1352)</f>
        <v>0.0284229784101775</v>
      </c>
      <c r="J1353" s="9" t="n">
        <f aca="false">LN(F1353/F1352)</f>
        <v>0.0120675913031441</v>
      </c>
      <c r="K1353" s="9" t="n">
        <f aca="false">F1353/F1346-1</f>
        <v>0.0111420651818956</v>
      </c>
      <c r="L1353" s="9" t="n">
        <f aca="false">F1353/F1323-1</f>
        <v>-0.0375976697694594</v>
      </c>
      <c r="M1353" s="9" t="n">
        <f aca="false">B1353/B1346-1</f>
        <v>0.00299970910854563</v>
      </c>
      <c r="N1353" s="9" t="n">
        <f aca="false">B1353/B1323-1</f>
        <v>-0.116997952740438</v>
      </c>
      <c r="O1353" s="8" t="n">
        <f aca="false">MAX(O1352,F1353)</f>
        <v>5645.35730015574</v>
      </c>
      <c r="P1353" s="9" t="n">
        <f aca="false">F1353/O1353-1</f>
        <v>-0.153430693483139</v>
      </c>
      <c r="Q1353" s="8" t="n">
        <f aca="false">MAX(Q1352,B1353)</f>
        <v>67541.7555081824</v>
      </c>
      <c r="R1353" s="9" t="n">
        <f aca="false">B1353/Q1353-1</f>
        <v>-0.617130149901044</v>
      </c>
      <c r="S1353" s="9" t="n">
        <f aca="false">B1353/INDEX($B:$B,$E1353)-1</f>
        <v>0.0288307656015412</v>
      </c>
      <c r="T1353" s="0" t="n">
        <f aca="false">IF(AND($A1353&gt;=CrashTest!$B$3,$A1353&lt;=CrashTest!$C$3),1,IF(AND($A1353&gt;=CrashTest!$B$4,$A1353&lt;=CrashTest!$C$4),2,IF(AND($A1353&gt;=CrashTest!$B$5,$A1353&lt;=CrashTest!$C$5),3,IF(AND($A1353&gt;=CrashTest!$B$6,$A1353&lt;=CrashTest!$C$6),4,IF(AND($A1353&gt;=CrashTest!$B$7,$A1353&lt;=CrashTest!$C$7),5,0)))))</f>
        <v>0</v>
      </c>
      <c r="U1353" s="8" t="str">
        <f aca="false">IF(T1353=0,"",IF(T1352=T1353,MAX(U1352,B1353),B1353))</f>
        <v/>
      </c>
      <c r="V1353" s="9" t="str">
        <f aca="false">IF(T1353=0,"",B1353/U1353-1)</f>
        <v/>
      </c>
      <c r="W1353" s="8" t="str">
        <f aca="false">IF(T1353=0,"",IF(T1352=T1353,MAX(W1352,F1353),F1353))</f>
        <v/>
      </c>
      <c r="X1353" s="9" t="str">
        <f aca="false">IF(T1353=0,"",F1353/W1353-1)</f>
        <v/>
      </c>
    </row>
    <row r="1354" customFormat="false" ht="15" hidden="false" customHeight="false" outlineLevel="0" collapsed="false">
      <c r="A1354" s="5" t="n">
        <v>45182</v>
      </c>
      <c r="B1354" s="6" t="n">
        <v>26226.8667524839</v>
      </c>
      <c r="C1354" s="7" t="n">
        <v>10459.31495</v>
      </c>
      <c r="D1354" s="0" t="n">
        <f aca="false">INT((ROW()-3)/30)</f>
        <v>45</v>
      </c>
      <c r="E1354" s="0" t="n">
        <f aca="false">2+30*D1354</f>
        <v>1352</v>
      </c>
      <c r="F1354" s="8" t="n">
        <f aca="false">INDEX($F:$F,$E1354)*(2*B1354/INDEX($B:$B,$E1354)-C1354/INDEX($C:$C,$E1354))</f>
        <v>4801.76003514384</v>
      </c>
      <c r="G1354" s="9" t="n">
        <f aca="false">B1354/B1353-1</f>
        <v>0.0141983441413354</v>
      </c>
      <c r="H1354" s="9" t="n">
        <f aca="false">F1354/F1353-1</f>
        <v>0.00472336073492596</v>
      </c>
      <c r="I1354" s="9" t="n">
        <f aca="false">LN(B1354/B1353)</f>
        <v>0.0140984917027647</v>
      </c>
      <c r="J1354" s="9" t="n">
        <f aca="false">LN(F1354/F1353)</f>
        <v>0.00471224066891711</v>
      </c>
      <c r="K1354" s="9" t="n">
        <f aca="false">F1354/F1347-1</f>
        <v>0.0156984713652448</v>
      </c>
      <c r="L1354" s="9" t="n">
        <f aca="false">F1354/F1324-1</f>
        <v>-0.0343920035673198</v>
      </c>
      <c r="M1354" s="9" t="n">
        <f aca="false">B1354/B1347-1</f>
        <v>0.0183296575082819</v>
      </c>
      <c r="N1354" s="9" t="n">
        <f aca="false">B1354/B1324-1</f>
        <v>-0.108201843686993</v>
      </c>
      <c r="O1354" s="8" t="n">
        <f aca="false">MAX(O1353,F1354)</f>
        <v>5645.35730015574</v>
      </c>
      <c r="P1354" s="9" t="n">
        <f aca="false">F1354/O1354-1</f>
        <v>-0.149432041261344</v>
      </c>
      <c r="Q1354" s="8" t="n">
        <f aca="false">MAX(Q1353,B1354)</f>
        <v>67541.7555081824</v>
      </c>
      <c r="R1354" s="9" t="n">
        <f aca="false">B1354/Q1354-1</f>
        <v>-0.611694032007998</v>
      </c>
      <c r="S1354" s="9" t="n">
        <f aca="false">B1354/INDEX($B:$B,$E1354)-1</f>
        <v>0.0434384588747454</v>
      </c>
      <c r="T1354" s="0" t="n">
        <f aca="false">IF(AND($A1354&gt;=CrashTest!$B$3,$A1354&lt;=CrashTest!$C$3),1,IF(AND($A1354&gt;=CrashTest!$B$4,$A1354&lt;=CrashTest!$C$4),2,IF(AND($A1354&gt;=CrashTest!$B$5,$A1354&lt;=CrashTest!$C$5),3,IF(AND($A1354&gt;=CrashTest!$B$6,$A1354&lt;=CrashTest!$C$6),4,IF(AND($A1354&gt;=CrashTest!$B$7,$A1354&lt;=CrashTest!$C$7),5,0)))))</f>
        <v>0</v>
      </c>
      <c r="U1354" s="8" t="str">
        <f aca="false">IF(T1354=0,"",IF(T1353=T1354,MAX(U1353,B1354),B1354))</f>
        <v/>
      </c>
      <c r="V1354" s="9" t="str">
        <f aca="false">IF(T1354=0,"",B1354/U1354-1)</f>
        <v/>
      </c>
      <c r="W1354" s="8" t="str">
        <f aca="false">IF(T1354=0,"",IF(T1353=T1354,MAX(W1353,F1354),F1354))</f>
        <v/>
      </c>
      <c r="X1354" s="9" t="str">
        <f aca="false">IF(T1354=0,"",F1354/W1354-1)</f>
        <v/>
      </c>
    </row>
    <row r="1355" customFormat="false" ht="15" hidden="false" customHeight="false" outlineLevel="0" collapsed="false">
      <c r="A1355" s="5" t="n">
        <v>45183</v>
      </c>
      <c r="B1355" s="6" t="n">
        <v>26556.056943308</v>
      </c>
      <c r="C1355" s="7" t="n">
        <v>10658.88222</v>
      </c>
      <c r="D1355" s="0" t="n">
        <f aca="false">INT((ROW()-3)/30)</f>
        <v>45</v>
      </c>
      <c r="E1355" s="0" t="n">
        <f aca="false">2+30*D1355</f>
        <v>1352</v>
      </c>
      <c r="F1355" s="8" t="n">
        <f aca="false">INDEX($F:$F,$E1355)*(2*B1355/INDEX($B:$B,$E1355)-C1355/INDEX($C:$C,$E1355))</f>
        <v>4829.04584100915</v>
      </c>
      <c r="G1355" s="9" t="n">
        <f aca="false">B1355/B1354-1</f>
        <v>0.0125516400388515</v>
      </c>
      <c r="H1355" s="9" t="n">
        <f aca="false">F1355/F1354-1</f>
        <v>0.00568245927859801</v>
      </c>
      <c r="I1355" s="9" t="n">
        <f aca="false">LN(B1355/B1354)</f>
        <v>0.0124735212054811</v>
      </c>
      <c r="J1355" s="9" t="n">
        <f aca="false">LN(F1355/F1354)</f>
        <v>0.00566637501023829</v>
      </c>
      <c r="K1355" s="9" t="n">
        <f aca="false">F1355/F1348-1</f>
        <v>0.0244004336817418</v>
      </c>
      <c r="L1355" s="9" t="n">
        <f aca="false">F1355/F1325-1</f>
        <v>-0.0253285325230537</v>
      </c>
      <c r="M1355" s="9" t="n">
        <f aca="false">B1355/B1348-1</f>
        <v>0.0131798707184709</v>
      </c>
      <c r="N1355" s="9" t="n">
        <f aca="false">B1355/B1325-1</f>
        <v>-0.0895356670569724</v>
      </c>
      <c r="O1355" s="8" t="n">
        <f aca="false">MAX(O1354,F1355)</f>
        <v>5645.35730015574</v>
      </c>
      <c r="P1355" s="9" t="n">
        <f aca="false">F1355/O1355-1</f>
        <v>-0.144598723472131</v>
      </c>
      <c r="Q1355" s="8" t="n">
        <f aca="false">MAX(Q1354,B1355)</f>
        <v>67541.7555081824</v>
      </c>
      <c r="R1355" s="9" t="n">
        <f aca="false">B1355/Q1355-1</f>
        <v>-0.606820155272825</v>
      </c>
      <c r="S1355" s="9" t="n">
        <f aca="false">B1355/INDEX($B:$B,$E1355)-1</f>
        <v>0.0565353228132353</v>
      </c>
      <c r="T1355" s="0" t="n">
        <f aca="false">IF(AND($A1355&gt;=CrashTest!$B$3,$A1355&lt;=CrashTest!$C$3),1,IF(AND($A1355&gt;=CrashTest!$B$4,$A1355&lt;=CrashTest!$C$4),2,IF(AND($A1355&gt;=CrashTest!$B$5,$A1355&lt;=CrashTest!$C$5),3,IF(AND($A1355&gt;=CrashTest!$B$6,$A1355&lt;=CrashTest!$C$6),4,IF(AND($A1355&gt;=CrashTest!$B$7,$A1355&lt;=CrashTest!$C$7),5,0)))))</f>
        <v>0</v>
      </c>
      <c r="U1355" s="8" t="str">
        <f aca="false">IF(T1355=0,"",IF(T1354=T1355,MAX(U1354,B1355),B1355))</f>
        <v/>
      </c>
      <c r="V1355" s="9" t="str">
        <f aca="false">IF(T1355=0,"",B1355/U1355-1)</f>
        <v/>
      </c>
      <c r="W1355" s="8" t="str">
        <f aca="false">IF(T1355=0,"",IF(T1354=T1355,MAX(W1354,F1355),F1355))</f>
        <v/>
      </c>
      <c r="X1355" s="9" t="str">
        <f aca="false">IF(T1355=0,"",F1355/W1355-1)</f>
        <v/>
      </c>
    </row>
    <row r="1356" customFormat="false" ht="15" hidden="false" customHeight="false" outlineLevel="0" collapsed="false">
      <c r="A1356" s="5" t="n">
        <v>45184</v>
      </c>
      <c r="B1356" s="6" t="n">
        <v>26672.6160818235</v>
      </c>
      <c r="C1356" s="7" t="n">
        <v>10709.7846</v>
      </c>
      <c r="D1356" s="0" t="n">
        <f aca="false">INT((ROW()-3)/30)</f>
        <v>45</v>
      </c>
      <c r="E1356" s="0" t="n">
        <f aca="false">2+30*D1356</f>
        <v>1352</v>
      </c>
      <c r="F1356" s="8" t="n">
        <f aca="false">INDEX($F:$F,$E1356)*(2*B1356/INDEX($B:$B,$E1356)-C1356/INDEX($C:$C,$E1356))</f>
        <v>4848.25189933618</v>
      </c>
      <c r="G1356" s="9" t="n">
        <f aca="false">B1356/B1355-1</f>
        <v>0.00438917339137834</v>
      </c>
      <c r="H1356" s="9" t="n">
        <f aca="false">F1356/F1355-1</f>
        <v>0.00397719528026341</v>
      </c>
      <c r="I1356" s="9" t="n">
        <f aca="false">LN(B1356/B1355)</f>
        <v>0.00437956906296846</v>
      </c>
      <c r="J1356" s="9" t="n">
        <f aca="false">LN(F1356/F1355)</f>
        <v>0.00396930714729426</v>
      </c>
      <c r="K1356" s="9" t="n">
        <f aca="false">F1356/F1349-1</f>
        <v>0.0265177610756686</v>
      </c>
      <c r="L1356" s="9" t="n">
        <f aca="false">F1356/F1326-1</f>
        <v>-0.0187707401097442</v>
      </c>
      <c r="M1356" s="9" t="n">
        <f aca="false">B1356/B1349-1</f>
        <v>0.0296439612141362</v>
      </c>
      <c r="N1356" s="9" t="n">
        <f aca="false">B1356/B1326-1</f>
        <v>-0.0723953243777148</v>
      </c>
      <c r="O1356" s="8" t="n">
        <f aca="false">MAX(O1355,F1356)</f>
        <v>5645.35730015574</v>
      </c>
      <c r="P1356" s="9" t="n">
        <f aca="false">F1356/O1356-1</f>
        <v>-0.141196625552393</v>
      </c>
      <c r="Q1356" s="8" t="n">
        <f aca="false">MAX(Q1355,B1356)</f>
        <v>67541.7555081824</v>
      </c>
      <c r="R1356" s="9" t="n">
        <f aca="false">B1356/Q1356-1</f>
        <v>-0.605094420760322</v>
      </c>
      <c r="S1356" s="9" t="n">
        <f aca="false">B1356/INDEX($B:$B,$E1356)-1</f>
        <v>0.0611726395391785</v>
      </c>
      <c r="T1356" s="0" t="n">
        <f aca="false">IF(AND($A1356&gt;=CrashTest!$B$3,$A1356&lt;=CrashTest!$C$3),1,IF(AND($A1356&gt;=CrashTest!$B$4,$A1356&lt;=CrashTest!$C$4),2,IF(AND($A1356&gt;=CrashTest!$B$5,$A1356&lt;=CrashTest!$C$5),3,IF(AND($A1356&gt;=CrashTest!$B$6,$A1356&lt;=CrashTest!$C$6),4,IF(AND($A1356&gt;=CrashTest!$B$7,$A1356&lt;=CrashTest!$C$7),5,0)))))</f>
        <v>0</v>
      </c>
      <c r="U1356" s="8" t="str">
        <f aca="false">IF(T1356=0,"",IF(T1355=T1356,MAX(U1355,B1356),B1356))</f>
        <v/>
      </c>
      <c r="V1356" s="9" t="str">
        <f aca="false">IF(T1356=0,"",B1356/U1356-1)</f>
        <v/>
      </c>
      <c r="W1356" s="8" t="str">
        <f aca="false">IF(T1356=0,"",IF(T1355=T1356,MAX(W1355,F1356),F1356))</f>
        <v/>
      </c>
      <c r="X1356" s="9" t="str">
        <f aca="false">IF(T1356=0,"",F1356/W1356-1)</f>
        <v/>
      </c>
    </row>
    <row r="1357" customFormat="false" ht="15" hidden="false" customHeight="false" outlineLevel="0" collapsed="false">
      <c r="A1357" s="5" t="n">
        <v>45185</v>
      </c>
      <c r="B1357" s="6" t="n">
        <v>26555.6361031561</v>
      </c>
      <c r="C1357" s="7" t="n">
        <v>10655.82769</v>
      </c>
      <c r="D1357" s="0" t="n">
        <f aca="false">INT((ROW()-3)/30)</f>
        <v>45</v>
      </c>
      <c r="E1357" s="0" t="n">
        <f aca="false">2+30*D1357</f>
        <v>1352</v>
      </c>
      <c r="F1357" s="8" t="n">
        <f aca="false">INDEX($F:$F,$E1357)*(2*B1357/INDEX($B:$B,$E1357)-C1357/INDEX($C:$C,$E1357))</f>
        <v>4830.36315776505</v>
      </c>
      <c r="G1357" s="9" t="n">
        <f aca="false">B1357/B1356-1</f>
        <v>-0.00438577072112245</v>
      </c>
      <c r="H1357" s="9" t="n">
        <f aca="false">F1357/F1356-1</f>
        <v>-0.00368973022494667</v>
      </c>
      <c r="I1357" s="9" t="n">
        <f aca="false">LN(B1357/B1356)</f>
        <v>-0.00439541642643121</v>
      </c>
      <c r="J1357" s="9" t="n">
        <f aca="false">LN(F1357/F1356)</f>
        <v>-0.00369655407011629</v>
      </c>
      <c r="K1357" s="9" t="n">
        <f aca="false">F1357/F1350-1</f>
        <v>0.0228807882626383</v>
      </c>
      <c r="L1357" s="9" t="n">
        <f aca="false">F1357/F1327-1</f>
        <v>-0.00692941679189829</v>
      </c>
      <c r="M1357" s="9" t="n">
        <f aca="false">B1357/B1350-1</f>
        <v>0.0255271361501843</v>
      </c>
      <c r="N1357" s="9" t="n">
        <f aca="false">B1357/B1327-1</f>
        <v>-0.00393564923576806</v>
      </c>
      <c r="O1357" s="8" t="n">
        <f aca="false">MAX(O1356,F1357)</f>
        <v>5645.35730015574</v>
      </c>
      <c r="P1357" s="9" t="n">
        <f aca="false">F1357/O1357-1</f>
        <v>-0.144365378320379</v>
      </c>
      <c r="Q1357" s="8" t="n">
        <f aca="false">MAX(Q1356,B1357)</f>
        <v>67541.7555081824</v>
      </c>
      <c r="R1357" s="9" t="n">
        <f aca="false">B1357/Q1357-1</f>
        <v>-0.606826386087359</v>
      </c>
      <c r="S1357" s="9" t="n">
        <f aca="false">B1357/INDEX($B:$B,$E1357)-1</f>
        <v>0.0565185796466314</v>
      </c>
      <c r="T1357" s="0" t="n">
        <f aca="false">IF(AND($A1357&gt;=CrashTest!$B$3,$A1357&lt;=CrashTest!$C$3),1,IF(AND($A1357&gt;=CrashTest!$B$4,$A1357&lt;=CrashTest!$C$4),2,IF(AND($A1357&gt;=CrashTest!$B$5,$A1357&lt;=CrashTest!$C$5),3,IF(AND($A1357&gt;=CrashTest!$B$6,$A1357&lt;=CrashTest!$C$6),4,IF(AND($A1357&gt;=CrashTest!$B$7,$A1357&lt;=CrashTest!$C$7),5,0)))))</f>
        <v>0</v>
      </c>
      <c r="U1357" s="8" t="str">
        <f aca="false">IF(T1357=0,"",IF(T1356=T1357,MAX(U1356,B1357),B1357))</f>
        <v/>
      </c>
      <c r="V1357" s="9" t="str">
        <f aca="false">IF(T1357=0,"",B1357/U1357-1)</f>
        <v/>
      </c>
      <c r="W1357" s="8" t="str">
        <f aca="false">IF(T1357=0,"",IF(T1356=T1357,MAX(W1356,F1357),F1357))</f>
        <v/>
      </c>
      <c r="X1357" s="9" t="str">
        <f aca="false">IF(T1357=0,"",F1357/W1357-1)</f>
        <v/>
      </c>
    </row>
    <row r="1358" customFormat="false" ht="15" hidden="false" customHeight="false" outlineLevel="0" collapsed="false">
      <c r="A1358" s="5" t="n">
        <v>45186</v>
      </c>
      <c r="B1358" s="6" t="n">
        <v>26502.4321189363</v>
      </c>
      <c r="C1358" s="7" t="n">
        <v>10616.01956</v>
      </c>
      <c r="D1358" s="0" t="n">
        <f aca="false">INT((ROW()-3)/30)</f>
        <v>45</v>
      </c>
      <c r="E1358" s="0" t="n">
        <f aca="false">2+30*D1358</f>
        <v>1352</v>
      </c>
      <c r="F1358" s="8" t="n">
        <f aca="false">INDEX($F:$F,$E1358)*(2*B1358/INDEX($B:$B,$E1358)-C1358/INDEX($C:$C,$E1358))</f>
        <v>4829.60197951657</v>
      </c>
      <c r="G1358" s="9" t="n">
        <f aca="false">B1358/B1357-1</f>
        <v>-0.00200349123678023</v>
      </c>
      <c r="H1358" s="9" t="n">
        <f aca="false">F1358/F1357-1</f>
        <v>-0.000157581991998668</v>
      </c>
      <c r="I1358" s="9" t="n">
        <f aca="false">LN(B1358/B1357)</f>
        <v>-0.00200550091003863</v>
      </c>
      <c r="J1358" s="9" t="n">
        <f aca="false">LN(F1358/F1357)</f>
        <v>-0.000157594409345286</v>
      </c>
      <c r="K1358" s="9" t="n">
        <f aca="false">F1358/F1351-1</f>
        <v>0.0225100533529474</v>
      </c>
      <c r="L1358" s="9" t="n">
        <f aca="false">F1358/F1328-1</f>
        <v>0.00586031000909748</v>
      </c>
      <c r="M1358" s="9" t="n">
        <f aca="false">B1358/B1351-1</f>
        <v>0.02597480802575</v>
      </c>
      <c r="N1358" s="9" t="n">
        <f aca="false">B1358/B1328-1</f>
        <v>0.0178614946766633</v>
      </c>
      <c r="O1358" s="8" t="n">
        <f aca="false">MAX(O1357,F1358)</f>
        <v>5645.35730015574</v>
      </c>
      <c r="P1358" s="9" t="n">
        <f aca="false">F1358/O1358-1</f>
        <v>-0.144500210928486</v>
      </c>
      <c r="Q1358" s="8" t="n">
        <f aca="false">MAX(Q1357,B1358)</f>
        <v>67541.7555081824</v>
      </c>
      <c r="R1358" s="9" t="n">
        <f aca="false">B1358/Q1358-1</f>
        <v>-0.607614105977366</v>
      </c>
      <c r="S1358" s="9" t="n">
        <f aca="false">B1358/INDEX($B:$B,$E1358)-1</f>
        <v>0.0544018539308138</v>
      </c>
      <c r="T1358" s="0" t="n">
        <f aca="false">IF(AND($A1358&gt;=CrashTest!$B$3,$A1358&lt;=CrashTest!$C$3),1,IF(AND($A1358&gt;=CrashTest!$B$4,$A1358&lt;=CrashTest!$C$4),2,IF(AND($A1358&gt;=CrashTest!$B$5,$A1358&lt;=CrashTest!$C$5),3,IF(AND($A1358&gt;=CrashTest!$B$6,$A1358&lt;=CrashTest!$C$6),4,IF(AND($A1358&gt;=CrashTest!$B$7,$A1358&lt;=CrashTest!$C$7),5,0)))))</f>
        <v>0</v>
      </c>
      <c r="U1358" s="8" t="str">
        <f aca="false">IF(T1358=0,"",IF(T1357=T1358,MAX(U1357,B1358),B1358))</f>
        <v/>
      </c>
      <c r="V1358" s="9" t="str">
        <f aca="false">IF(T1358=0,"",B1358/U1358-1)</f>
        <v/>
      </c>
      <c r="W1358" s="8" t="str">
        <f aca="false">IF(T1358=0,"",IF(T1357=T1358,MAX(W1357,F1358),F1358))</f>
        <v/>
      </c>
      <c r="X1358" s="9" t="str">
        <f aca="false">IF(T1358=0,"",F1358/W1358-1)</f>
        <v/>
      </c>
    </row>
    <row r="1359" customFormat="false" ht="15" hidden="false" customHeight="false" outlineLevel="0" collapsed="false">
      <c r="A1359" s="5" t="n">
        <v>45187</v>
      </c>
      <c r="B1359" s="6" t="n">
        <v>26764.6319064874</v>
      </c>
      <c r="C1359" s="7" t="n">
        <v>10782.92414</v>
      </c>
      <c r="D1359" s="0" t="n">
        <f aca="false">INT((ROW()-3)/30)</f>
        <v>45</v>
      </c>
      <c r="E1359" s="0" t="n">
        <f aca="false">2+30*D1359</f>
        <v>1352</v>
      </c>
      <c r="F1359" s="8" t="n">
        <f aca="false">INDEX($F:$F,$E1359)*(2*B1359/INDEX($B:$B,$E1359)-C1359/INDEX($C:$C,$E1359))</f>
        <v>4847.49531026419</v>
      </c>
      <c r="G1359" s="9" t="n">
        <f aca="false">B1359/B1358-1</f>
        <v>0.00989342360634726</v>
      </c>
      <c r="H1359" s="9" t="n">
        <f aca="false">F1359/F1358-1</f>
        <v>0.00370492865116301</v>
      </c>
      <c r="I1359" s="9" t="n">
        <f aca="false">LN(B1359/B1358)</f>
        <v>0.0098448041035821</v>
      </c>
      <c r="J1359" s="9" t="n">
        <f aca="false">LN(F1359/F1358)</f>
        <v>0.0036980823079394</v>
      </c>
      <c r="K1359" s="9" t="n">
        <f aca="false">F1359/F1352-1</f>
        <v>0.026607265082965</v>
      </c>
      <c r="L1359" s="9" t="n">
        <f aca="false">F1359/F1329-1</f>
        <v>0.0100343923568198</v>
      </c>
      <c r="M1359" s="9" t="n">
        <f aca="false">B1359/B1352-1</f>
        <v>0.0648334981230692</v>
      </c>
      <c r="N1359" s="9" t="n">
        <f aca="false">B1359/B1329-1</f>
        <v>0.025701332338425</v>
      </c>
      <c r="O1359" s="8" t="n">
        <f aca="false">MAX(O1358,F1359)</f>
        <v>5645.35730015574</v>
      </c>
      <c r="P1359" s="9" t="n">
        <f aca="false">F1359/O1359-1</f>
        <v>-0.141330645248891</v>
      </c>
      <c r="Q1359" s="8" t="n">
        <f aca="false">MAX(Q1358,B1359)</f>
        <v>67541.7555081824</v>
      </c>
      <c r="R1359" s="9" t="n">
        <f aca="false">B1359/Q1359-1</f>
        <v>-0.603732066110645</v>
      </c>
      <c r="S1359" s="9" t="n">
        <f aca="false">B1359/INDEX($B:$B,$E1359)-1</f>
        <v>0.0648334981230692</v>
      </c>
      <c r="T1359" s="0" t="n">
        <f aca="false">IF(AND($A1359&gt;=CrashTest!$B$3,$A1359&lt;=CrashTest!$C$3),1,IF(AND($A1359&gt;=CrashTest!$B$4,$A1359&lt;=CrashTest!$C$4),2,IF(AND($A1359&gt;=CrashTest!$B$5,$A1359&lt;=CrashTest!$C$5),3,IF(AND($A1359&gt;=CrashTest!$B$6,$A1359&lt;=CrashTest!$C$6),4,IF(AND($A1359&gt;=CrashTest!$B$7,$A1359&lt;=CrashTest!$C$7),5,0)))))</f>
        <v>0</v>
      </c>
      <c r="U1359" s="8" t="str">
        <f aca="false">IF(T1359=0,"",IF(T1358=T1359,MAX(U1358,B1359),B1359))</f>
        <v/>
      </c>
      <c r="V1359" s="9" t="str">
        <f aca="false">IF(T1359=0,"",B1359/U1359-1)</f>
        <v/>
      </c>
      <c r="W1359" s="8" t="str">
        <f aca="false">IF(T1359=0,"",IF(T1358=T1359,MAX(W1358,F1359),F1359))</f>
        <v/>
      </c>
      <c r="X1359" s="9" t="str">
        <f aca="false">IF(T1359=0,"",F1359/W1359-1)</f>
        <v/>
      </c>
    </row>
    <row r="1360" customFormat="false" ht="15" hidden="false" customHeight="false" outlineLevel="0" collapsed="false">
      <c r="A1360" s="5" t="n">
        <v>45188</v>
      </c>
      <c r="B1360" s="6" t="n">
        <v>27215.0504848042</v>
      </c>
      <c r="C1360" s="7" t="n">
        <v>11074.73042</v>
      </c>
      <c r="D1360" s="0" t="n">
        <f aca="false">INT((ROW()-3)/30)</f>
        <v>45</v>
      </c>
      <c r="E1360" s="0" t="n">
        <f aca="false">2+30*D1360</f>
        <v>1352</v>
      </c>
      <c r="F1360" s="8" t="n">
        <f aca="false">INDEX($F:$F,$E1360)*(2*B1360/INDEX($B:$B,$E1360)-C1360/INDEX($C:$C,$E1360))</f>
        <v>4875.77460276336</v>
      </c>
      <c r="G1360" s="9" t="n">
        <f aca="false">B1360/B1359-1</f>
        <v>0.0168288725169288</v>
      </c>
      <c r="H1360" s="9" t="n">
        <f aca="false">F1360/F1359-1</f>
        <v>0.00583379471028866</v>
      </c>
      <c r="I1360" s="9" t="n">
        <f aca="false">LN(B1360/B1359)</f>
        <v>0.0166888359629461</v>
      </c>
      <c r="J1360" s="9" t="n">
        <f aca="false">LN(F1360/F1359)</f>
        <v>0.00581684402253296</v>
      </c>
      <c r="K1360" s="9" t="n">
        <f aca="false">F1360/F1353-1</f>
        <v>0.0202102165081755</v>
      </c>
      <c r="L1360" s="9" t="n">
        <f aca="false">F1360/F1330-1</f>
        <v>0.0177506030544103</v>
      </c>
      <c r="M1360" s="9" t="n">
        <f aca="false">B1360/B1353-1</f>
        <v>0.0524116127900478</v>
      </c>
      <c r="N1360" s="9" t="n">
        <f aca="false">B1360/B1330-1</f>
        <v>0.0396760233409852</v>
      </c>
      <c r="O1360" s="8" t="n">
        <f aca="false">MAX(O1359,F1360)</f>
        <v>5645.35730015574</v>
      </c>
      <c r="P1360" s="9" t="n">
        <f aca="false">F1360/O1360-1</f>
        <v>-0.136321344509257</v>
      </c>
      <c r="Q1360" s="8" t="n">
        <f aca="false">MAX(Q1359,B1360)</f>
        <v>67541.7555081824</v>
      </c>
      <c r="R1360" s="9" t="n">
        <f aca="false">B1360/Q1360-1</f>
        <v>-0.597063323568674</v>
      </c>
      <c r="S1360" s="9" t="n">
        <f aca="false">B1360/INDEX($B:$B,$E1360)-1</f>
        <v>0.0827534453147376</v>
      </c>
      <c r="T1360" s="0" t="n">
        <f aca="false">IF(AND($A1360&gt;=CrashTest!$B$3,$A1360&lt;=CrashTest!$C$3),1,IF(AND($A1360&gt;=CrashTest!$B$4,$A1360&lt;=CrashTest!$C$4),2,IF(AND($A1360&gt;=CrashTest!$B$5,$A1360&lt;=CrashTest!$C$5),3,IF(AND($A1360&gt;=CrashTest!$B$6,$A1360&lt;=CrashTest!$C$6),4,IF(AND($A1360&gt;=CrashTest!$B$7,$A1360&lt;=CrashTest!$C$7),5,0)))))</f>
        <v>0</v>
      </c>
      <c r="U1360" s="8" t="str">
        <f aca="false">IF(T1360=0,"",IF(T1359=T1360,MAX(U1359,B1360),B1360))</f>
        <v/>
      </c>
      <c r="V1360" s="9" t="str">
        <f aca="false">IF(T1360=0,"",B1360/U1360-1)</f>
        <v/>
      </c>
      <c r="W1360" s="8" t="str">
        <f aca="false">IF(T1360=0,"",IF(T1359=T1360,MAX(W1359,F1360),F1360))</f>
        <v/>
      </c>
      <c r="X1360" s="9" t="str">
        <f aca="false">IF(T1360=0,"",F1360/W1360-1)</f>
        <v/>
      </c>
    </row>
    <row r="1361" customFormat="false" ht="15" hidden="false" customHeight="false" outlineLevel="0" collapsed="false">
      <c r="A1361" s="5" t="n">
        <v>45189</v>
      </c>
      <c r="B1361" s="6" t="n">
        <v>27133.4037235535</v>
      </c>
      <c r="C1361" s="7" t="n">
        <v>11005.57339</v>
      </c>
      <c r="D1361" s="0" t="n">
        <f aca="false">INT((ROW()-3)/30)</f>
        <v>45</v>
      </c>
      <c r="E1361" s="0" t="n">
        <f aca="false">2+30*D1361</f>
        <v>1352</v>
      </c>
      <c r="F1361" s="8" t="n">
        <f aca="false">INDEX($F:$F,$E1361)*(2*B1361/INDEX($B:$B,$E1361)-C1361/INDEX($C:$C,$E1361))</f>
        <v>4878.50337076831</v>
      </c>
      <c r="G1361" s="9" t="n">
        <f aca="false">B1361/B1360-1</f>
        <v>-0.00300005915095725</v>
      </c>
      <c r="H1361" s="9" t="n">
        <f aca="false">F1361/F1360-1</f>
        <v>0.000559658357341064</v>
      </c>
      <c r="I1361" s="9" t="n">
        <f aca="false">LN(B1361/B1360)</f>
        <v>-0.00300456834924456</v>
      </c>
      <c r="J1361" s="9" t="n">
        <f aca="false">LN(F1361/F1360)</f>
        <v>0.000559501807009671</v>
      </c>
      <c r="K1361" s="9" t="n">
        <f aca="false">F1361/F1354-1</f>
        <v>0.0159823346153882</v>
      </c>
      <c r="L1361" s="9" t="n">
        <f aca="false">F1361/F1331-1</f>
        <v>0.0190641063942194</v>
      </c>
      <c r="M1361" s="9" t="n">
        <f aca="false">B1361/B1354-1</f>
        <v>0.0345652029129153</v>
      </c>
      <c r="N1361" s="9" t="n">
        <f aca="false">B1361/B1331-1</f>
        <v>0.0384439649064172</v>
      </c>
      <c r="O1361" s="8" t="n">
        <f aca="false">MAX(O1360,F1361)</f>
        <v>5645.35730015574</v>
      </c>
      <c r="P1361" s="9" t="n">
        <f aca="false">F1361/O1361-1</f>
        <v>-0.135837979531655</v>
      </c>
      <c r="Q1361" s="8" t="n">
        <f aca="false">MAX(Q1360,B1361)</f>
        <v>67541.7555081824</v>
      </c>
      <c r="R1361" s="9" t="n">
        <f aca="false">B1361/Q1361-1</f>
        <v>-0.598272157432058</v>
      </c>
      <c r="S1361" s="9" t="n">
        <f aca="false">B1361/INDEX($B:$B,$E1361)-1</f>
        <v>0.0795051209328908</v>
      </c>
      <c r="T1361" s="0" t="n">
        <f aca="false">IF(AND($A1361&gt;=CrashTest!$B$3,$A1361&lt;=CrashTest!$C$3),1,IF(AND($A1361&gt;=CrashTest!$B$4,$A1361&lt;=CrashTest!$C$4),2,IF(AND($A1361&gt;=CrashTest!$B$5,$A1361&lt;=CrashTest!$C$5),3,IF(AND($A1361&gt;=CrashTest!$B$6,$A1361&lt;=CrashTest!$C$6),4,IF(AND($A1361&gt;=CrashTest!$B$7,$A1361&lt;=CrashTest!$C$7),5,0)))))</f>
        <v>0</v>
      </c>
      <c r="U1361" s="8" t="str">
        <f aca="false">IF(T1361=0,"",IF(T1360=T1361,MAX(U1360,B1361),B1361))</f>
        <v/>
      </c>
      <c r="V1361" s="9" t="str">
        <f aca="false">IF(T1361=0,"",B1361/U1361-1)</f>
        <v/>
      </c>
      <c r="W1361" s="8" t="str">
        <f aca="false">IF(T1361=0,"",IF(T1360=T1361,MAX(W1360,F1361),F1361))</f>
        <v/>
      </c>
      <c r="X1361" s="9" t="str">
        <f aca="false">IF(T1361=0,"",F1361/W1361-1)</f>
        <v/>
      </c>
    </row>
    <row r="1362" customFormat="false" ht="15" hidden="false" customHeight="false" outlineLevel="0" collapsed="false">
      <c r="A1362" s="5" t="n">
        <v>45190</v>
      </c>
      <c r="B1362" s="6" t="n">
        <v>26571.5952919345</v>
      </c>
      <c r="C1362" s="7" t="n">
        <v>10628.0716</v>
      </c>
      <c r="D1362" s="0" t="n">
        <f aca="false">INT((ROW()-3)/30)</f>
        <v>45</v>
      </c>
      <c r="E1362" s="0" t="n">
        <f aca="false">2+30*D1362</f>
        <v>1352</v>
      </c>
      <c r="F1362" s="8" t="n">
        <f aca="false">INDEX($F:$F,$E1362)*(2*B1362/INDEX($B:$B,$E1362)-C1362/INDEX($C:$C,$E1362))</f>
        <v>4849.76640140549</v>
      </c>
      <c r="G1362" s="9" t="n">
        <f aca="false">B1362/B1361-1</f>
        <v>-0.0207054167380893</v>
      </c>
      <c r="H1362" s="9" t="n">
        <f aca="false">F1362/F1361-1</f>
        <v>-0.00589052977497251</v>
      </c>
      <c r="I1362" s="9" t="n">
        <f aca="false">LN(B1362/B1361)</f>
        <v>-0.0209227795053321</v>
      </c>
      <c r="J1362" s="9" t="n">
        <f aca="false">LN(F1362/F1361)</f>
        <v>-0.00590794737844355</v>
      </c>
      <c r="K1362" s="9" t="n">
        <f aca="false">F1362/F1355-1</f>
        <v>0.00429081874112414</v>
      </c>
      <c r="L1362" s="9" t="n">
        <f aca="false">F1362/F1332-1</f>
        <v>0.0181318603431528</v>
      </c>
      <c r="M1362" s="9" t="n">
        <f aca="false">B1362/B1355-1</f>
        <v>0.000585115051517926</v>
      </c>
      <c r="N1362" s="9" t="n">
        <f aca="false">B1362/B1332-1</f>
        <v>0.0228416664417888</v>
      </c>
      <c r="O1362" s="8" t="n">
        <f aca="false">MAX(O1361,F1362)</f>
        <v>5645.35730015574</v>
      </c>
      <c r="P1362" s="9" t="n">
        <f aca="false">F1362/O1362-1</f>
        <v>-0.140928351643624</v>
      </c>
      <c r="Q1362" s="8" t="n">
        <f aca="false">MAX(Q1361,B1362)</f>
        <v>67541.7555081824</v>
      </c>
      <c r="R1362" s="9" t="n">
        <f aca="false">B1362/Q1362-1</f>
        <v>-0.606590099827721</v>
      </c>
      <c r="S1362" s="9" t="n">
        <f aca="false">B1362/INDEX($B:$B,$E1362)-1</f>
        <v>0.0571535175330737</v>
      </c>
      <c r="T1362" s="0" t="n">
        <f aca="false">IF(AND($A1362&gt;=CrashTest!$B$3,$A1362&lt;=CrashTest!$C$3),1,IF(AND($A1362&gt;=CrashTest!$B$4,$A1362&lt;=CrashTest!$C$4),2,IF(AND($A1362&gt;=CrashTest!$B$5,$A1362&lt;=CrashTest!$C$5),3,IF(AND($A1362&gt;=CrashTest!$B$6,$A1362&lt;=CrashTest!$C$6),4,IF(AND($A1362&gt;=CrashTest!$B$7,$A1362&lt;=CrashTest!$C$7),5,0)))))</f>
        <v>0</v>
      </c>
      <c r="U1362" s="8" t="str">
        <f aca="false">IF(T1362=0,"",IF(T1361=T1362,MAX(U1361,B1362),B1362))</f>
        <v/>
      </c>
      <c r="V1362" s="9" t="str">
        <f aca="false">IF(T1362=0,"",B1362/U1362-1)</f>
        <v/>
      </c>
      <c r="W1362" s="8" t="str">
        <f aca="false">IF(T1362=0,"",IF(T1361=T1362,MAX(W1361,F1362),F1362))</f>
        <v/>
      </c>
      <c r="X1362" s="9" t="str">
        <f aca="false">IF(T1362=0,"",F1362/W1362-1)</f>
        <v/>
      </c>
    </row>
    <row r="1363" customFormat="false" ht="15" hidden="false" customHeight="false" outlineLevel="0" collapsed="false">
      <c r="A1363" s="5" t="n">
        <v>45191</v>
      </c>
      <c r="B1363" s="6" t="n">
        <v>26581.1476116306</v>
      </c>
      <c r="C1363" s="7" t="n">
        <v>10616.72938</v>
      </c>
      <c r="D1363" s="0" t="n">
        <f aca="false">INT((ROW()-3)/30)</f>
        <v>45</v>
      </c>
      <c r="E1363" s="0" t="n">
        <f aca="false">2+30*D1363</f>
        <v>1352</v>
      </c>
      <c r="F1363" s="8" t="n">
        <f aca="false">INDEX($F:$F,$E1363)*(2*B1363/INDEX($B:$B,$E1363)-C1363/INDEX($C:$C,$E1363))</f>
        <v>4858.83404284628</v>
      </c>
      <c r="G1363" s="9" t="n">
        <f aca="false">B1363/B1362-1</f>
        <v>0.000359493646924447</v>
      </c>
      <c r="H1363" s="9" t="n">
        <f aca="false">F1363/F1362-1</f>
        <v>0.00186970684570631</v>
      </c>
      <c r="I1363" s="9" t="n">
        <f aca="false">LN(B1363/B1362)</f>
        <v>0.000359429044565652</v>
      </c>
      <c r="J1363" s="9" t="n">
        <f aca="false">LN(F1363/F1362)</f>
        <v>0.00186796111952063</v>
      </c>
      <c r="K1363" s="9" t="n">
        <f aca="false">F1363/F1356-1</f>
        <v>0.00218267196709521</v>
      </c>
      <c r="L1363" s="9" t="n">
        <f aca="false">F1363/F1333-1</f>
        <v>0.0111031904546273</v>
      </c>
      <c r="M1363" s="9" t="n">
        <f aca="false">B1363/B1356-1</f>
        <v>-0.00342930254431373</v>
      </c>
      <c r="N1363" s="9" t="n">
        <f aca="false">B1363/B1333-1</f>
        <v>0.00487498410851539</v>
      </c>
      <c r="O1363" s="8" t="n">
        <f aca="false">MAX(O1362,F1363)</f>
        <v>5645.35730015574</v>
      </c>
      <c r="P1363" s="9" t="n">
        <f aca="false">F1363/O1363-1</f>
        <v>-0.13932213950174</v>
      </c>
      <c r="Q1363" s="8" t="n">
        <f aca="false">MAX(Q1362,B1363)</f>
        <v>67541.7555081824</v>
      </c>
      <c r="R1363" s="9" t="n">
        <f aca="false">B1363/Q1363-1</f>
        <v>-0.606448671467972</v>
      </c>
      <c r="S1363" s="9" t="n">
        <f aca="false">B1363/INDEX($B:$B,$E1363)-1</f>
        <v>0.0575335575064506</v>
      </c>
      <c r="T1363" s="0" t="n">
        <f aca="false">IF(AND($A1363&gt;=CrashTest!$B$3,$A1363&lt;=CrashTest!$C$3),1,IF(AND($A1363&gt;=CrashTest!$B$4,$A1363&lt;=CrashTest!$C$4),2,IF(AND($A1363&gt;=CrashTest!$B$5,$A1363&lt;=CrashTest!$C$5),3,IF(AND($A1363&gt;=CrashTest!$B$6,$A1363&lt;=CrashTest!$C$6),4,IF(AND($A1363&gt;=CrashTest!$B$7,$A1363&lt;=CrashTest!$C$7),5,0)))))</f>
        <v>0</v>
      </c>
      <c r="U1363" s="8" t="str">
        <f aca="false">IF(T1363=0,"",IF(T1362=T1363,MAX(U1362,B1363),B1363))</f>
        <v/>
      </c>
      <c r="V1363" s="9" t="str">
        <f aca="false">IF(T1363=0,"",B1363/U1363-1)</f>
        <v/>
      </c>
      <c r="W1363" s="8" t="str">
        <f aca="false">IF(T1363=0,"",IF(T1362=T1363,MAX(W1362,F1363),F1363))</f>
        <v/>
      </c>
      <c r="X1363" s="9" t="str">
        <f aca="false">IF(T1363=0,"",F1363/W1363-1)</f>
        <v/>
      </c>
    </row>
    <row r="1364" customFormat="false" ht="15" hidden="false" customHeight="false" outlineLevel="0" collapsed="false">
      <c r="A1364" s="5" t="n">
        <v>45192</v>
      </c>
      <c r="B1364" s="6" t="n">
        <v>26575.776386616</v>
      </c>
      <c r="C1364" s="7" t="n">
        <v>10594.55509</v>
      </c>
      <c r="D1364" s="0" t="n">
        <f aca="false">INT((ROW()-3)/30)</f>
        <v>45</v>
      </c>
      <c r="E1364" s="0" t="n">
        <f aca="false">2+30*D1364</f>
        <v>1352</v>
      </c>
      <c r="F1364" s="8" t="n">
        <f aca="false">INDEX($F:$F,$E1364)*(2*B1364/INDEX($B:$B,$E1364)-C1364/INDEX($C:$C,$E1364))</f>
        <v>4867.52685282331</v>
      </c>
      <c r="G1364" s="9" t="n">
        <f aca="false">B1364/B1363-1</f>
        <v>-0.000202068966061231</v>
      </c>
      <c r="H1364" s="9" t="n">
        <f aca="false">F1364/F1363-1</f>
        <v>0.00178907324275257</v>
      </c>
      <c r="I1364" s="9" t="n">
        <f aca="false">LN(B1364/B1363)</f>
        <v>-0.000202089384745454</v>
      </c>
      <c r="J1364" s="9" t="n">
        <f aca="false">LN(F1364/F1363)</f>
        <v>0.00178747475747279</v>
      </c>
      <c r="K1364" s="9" t="n">
        <f aca="false">F1364/F1357-1</f>
        <v>0.00769376832433855</v>
      </c>
      <c r="L1364" s="9" t="n">
        <f aca="false">F1364/F1334-1</f>
        <v>0.0215337760861101</v>
      </c>
      <c r="M1364" s="9" t="n">
        <f aca="false">B1364/B1357-1</f>
        <v>0.00075841841564861</v>
      </c>
      <c r="N1364" s="9" t="n">
        <f aca="false">B1364/B1334-1</f>
        <v>0.0171847356301198</v>
      </c>
      <c r="O1364" s="8" t="n">
        <f aca="false">MAX(O1363,F1364)</f>
        <v>5645.35730015574</v>
      </c>
      <c r="P1364" s="9" t="n">
        <f aca="false">F1364/O1364-1</f>
        <v>-0.137782323770893</v>
      </c>
      <c r="Q1364" s="8" t="n">
        <f aca="false">MAX(Q1363,B1364)</f>
        <v>67541.7555081824</v>
      </c>
      <c r="R1364" s="9" t="n">
        <f aca="false">B1364/Q1364-1</f>
        <v>-0.60652819597802</v>
      </c>
      <c r="S1364" s="9" t="n">
        <f aca="false">B1364/INDEX($B:$B,$E1364)-1</f>
        <v>0.0573198627939104</v>
      </c>
      <c r="T1364" s="0" t="n">
        <f aca="false">IF(AND($A1364&gt;=CrashTest!$B$3,$A1364&lt;=CrashTest!$C$3),1,IF(AND($A1364&gt;=CrashTest!$B$4,$A1364&lt;=CrashTest!$C$4),2,IF(AND($A1364&gt;=CrashTest!$B$5,$A1364&lt;=CrashTest!$C$5),3,IF(AND($A1364&gt;=CrashTest!$B$6,$A1364&lt;=CrashTest!$C$6),4,IF(AND($A1364&gt;=CrashTest!$B$7,$A1364&lt;=CrashTest!$C$7),5,0)))))</f>
        <v>0</v>
      </c>
      <c r="U1364" s="8" t="str">
        <f aca="false">IF(T1364=0,"",IF(T1363=T1364,MAX(U1363,B1364),B1364))</f>
        <v/>
      </c>
      <c r="V1364" s="9" t="str">
        <f aca="false">IF(T1364=0,"",B1364/U1364-1)</f>
        <v/>
      </c>
      <c r="W1364" s="8" t="str">
        <f aca="false">IF(T1364=0,"",IF(T1363=T1364,MAX(W1363,F1364),F1364))</f>
        <v/>
      </c>
      <c r="X1364" s="9" t="str">
        <f aca="false">IF(T1364=0,"",F1364/W1364-1)</f>
        <v/>
      </c>
    </row>
    <row r="1365" customFormat="false" ht="15" hidden="false" customHeight="false" outlineLevel="0" collapsed="false">
      <c r="A1365" s="5" t="n">
        <v>45193</v>
      </c>
      <c r="B1365" s="6" t="n">
        <v>26286.6410488019</v>
      </c>
      <c r="C1365" s="7" t="n">
        <v>10401.36578</v>
      </c>
      <c r="D1365" s="0" t="n">
        <f aca="false">INT((ROW()-3)/30)</f>
        <v>45</v>
      </c>
      <c r="E1365" s="0" t="n">
        <f aca="false">2+30*D1365</f>
        <v>1352</v>
      </c>
      <c r="F1365" s="8" t="n">
        <f aca="false">INDEX($F:$F,$E1365)*(2*B1365/INDEX($B:$B,$E1365)-C1365/INDEX($C:$C,$E1365))</f>
        <v>4852.20967155376</v>
      </c>
      <c r="G1365" s="9" t="n">
        <f aca="false">B1365/B1364-1</f>
        <v>-0.0108796572340107</v>
      </c>
      <c r="H1365" s="9" t="n">
        <f aca="false">F1365/F1364-1</f>
        <v>-0.00314680981383186</v>
      </c>
      <c r="I1365" s="9" t="n">
        <f aca="false">LN(B1365/B1364)</f>
        <v>-0.0109392735021414</v>
      </c>
      <c r="J1365" s="9" t="n">
        <f aca="false">LN(F1365/F1364)</f>
        <v>-0.00315177143141282</v>
      </c>
      <c r="K1365" s="9" t="n">
        <f aca="false">F1365/F1358-1</f>
        <v>0.00468106732875118</v>
      </c>
      <c r="L1365" s="9" t="n">
        <f aca="false">F1365/F1335-1</f>
        <v>0.0182002967189832</v>
      </c>
      <c r="M1365" s="9" t="n">
        <f aca="false">B1365/B1358-1</f>
        <v>-0.00814231196465232</v>
      </c>
      <c r="N1365" s="9" t="n">
        <f aca="false">B1365/B1335-1</f>
        <v>0.00943746070957707</v>
      </c>
      <c r="O1365" s="8" t="n">
        <f aca="false">MAX(O1364,F1365)</f>
        <v>5645.35730015574</v>
      </c>
      <c r="P1365" s="9" t="n">
        <f aca="false">F1365/O1365-1</f>
        <v>-0.14049555881611</v>
      </c>
      <c r="Q1365" s="8" t="n">
        <f aca="false">MAX(Q1364,B1365)</f>
        <v>67541.7555081824</v>
      </c>
      <c r="R1365" s="9" t="n">
        <f aca="false">B1365/Q1365-1</f>
        <v>-0.610809034337028</v>
      </c>
      <c r="S1365" s="9" t="n">
        <f aca="false">B1365/INDEX($B:$B,$E1365)-1</f>
        <v>0.0458165851000014</v>
      </c>
      <c r="T1365" s="0" t="n">
        <f aca="false">IF(AND($A1365&gt;=CrashTest!$B$3,$A1365&lt;=CrashTest!$C$3),1,IF(AND($A1365&gt;=CrashTest!$B$4,$A1365&lt;=CrashTest!$C$4),2,IF(AND($A1365&gt;=CrashTest!$B$5,$A1365&lt;=CrashTest!$C$5),3,IF(AND($A1365&gt;=CrashTest!$B$6,$A1365&lt;=CrashTest!$C$6),4,IF(AND($A1365&gt;=CrashTest!$B$7,$A1365&lt;=CrashTest!$C$7),5,0)))))</f>
        <v>0</v>
      </c>
      <c r="U1365" s="8" t="str">
        <f aca="false">IF(T1365=0,"",IF(T1364=T1365,MAX(U1364,B1365),B1365))</f>
        <v/>
      </c>
      <c r="V1365" s="9" t="str">
        <f aca="false">IF(T1365=0,"",B1365/U1365-1)</f>
        <v/>
      </c>
      <c r="W1365" s="8" t="str">
        <f aca="false">IF(T1365=0,"",IF(T1364=T1365,MAX(W1364,F1365),F1365))</f>
        <v/>
      </c>
      <c r="X1365" s="9" t="str">
        <f aca="false">IF(T1365=0,"",F1365/W1365-1)</f>
        <v/>
      </c>
    </row>
    <row r="1366" customFormat="false" ht="15" hidden="false" customHeight="false" outlineLevel="0" collapsed="false">
      <c r="A1366" s="5" t="n">
        <v>45194</v>
      </c>
      <c r="B1366" s="6" t="n">
        <v>26288.8095005845</v>
      </c>
      <c r="C1366" s="7" t="n">
        <v>10397.52811</v>
      </c>
      <c r="D1366" s="0" t="n">
        <f aca="false">INT((ROW()-3)/30)</f>
        <v>45</v>
      </c>
      <c r="E1366" s="0" t="n">
        <f aca="false">2+30*D1366</f>
        <v>1352</v>
      </c>
      <c r="F1366" s="8" t="n">
        <f aca="false">INDEX($F:$F,$E1366)*(2*B1366/INDEX($B:$B,$E1366)-C1366/INDEX($C:$C,$E1366))</f>
        <v>4854.87811659855</v>
      </c>
      <c r="G1366" s="9" t="n">
        <f aca="false">B1366/B1365-1</f>
        <v>8.24925397875376E-005</v>
      </c>
      <c r="H1366" s="9" t="n">
        <f aca="false">F1366/F1365-1</f>
        <v>0.000549944298664951</v>
      </c>
      <c r="I1366" s="9" t="n">
        <f aca="false">LN(B1366/B1365)</f>
        <v>8.24891374650868E-005</v>
      </c>
      <c r="J1366" s="9" t="n">
        <f aca="false">LN(F1366/F1365)</f>
        <v>0.000549793134717762</v>
      </c>
      <c r="K1366" s="9" t="n">
        <f aca="false">F1366/F1359-1</f>
        <v>0.00152301464195892</v>
      </c>
      <c r="L1366" s="9" t="n">
        <f aca="false">F1366/F1336-1</f>
        <v>0.0206492573407013</v>
      </c>
      <c r="M1366" s="9" t="n">
        <f aca="false">B1366/B1359-1</f>
        <v>-0.0177780291380569</v>
      </c>
      <c r="N1366" s="9" t="n">
        <f aca="false">B1366/B1336-1</f>
        <v>0.0108680123283107</v>
      </c>
      <c r="O1366" s="8" t="n">
        <f aca="false">MAX(O1365,F1366)</f>
        <v>5645.35730015574</v>
      </c>
      <c r="P1366" s="9" t="n">
        <f aca="false">F1366/O1366-1</f>
        <v>-0.140022879249004</v>
      </c>
      <c r="Q1366" s="8" t="n">
        <f aca="false">MAX(Q1365,B1366)</f>
        <v>67541.7555081824</v>
      </c>
      <c r="R1366" s="9" t="n">
        <f aca="false">B1366/Q1366-1</f>
        <v>-0.610776928985808</v>
      </c>
      <c r="S1366" s="9" t="n">
        <f aca="false">B1366/INDEX($B:$B,$E1366)-1</f>
        <v>0.0459028571662583</v>
      </c>
      <c r="T1366" s="0" t="n">
        <f aca="false">IF(AND($A1366&gt;=CrashTest!$B$3,$A1366&lt;=CrashTest!$C$3),1,IF(AND($A1366&gt;=CrashTest!$B$4,$A1366&lt;=CrashTest!$C$4),2,IF(AND($A1366&gt;=CrashTest!$B$5,$A1366&lt;=CrashTest!$C$5),3,IF(AND($A1366&gt;=CrashTest!$B$6,$A1366&lt;=CrashTest!$C$6),4,IF(AND($A1366&gt;=CrashTest!$B$7,$A1366&lt;=CrashTest!$C$7),5,0)))))</f>
        <v>0</v>
      </c>
      <c r="U1366" s="8" t="str">
        <f aca="false">IF(T1366=0,"",IF(T1365=T1366,MAX(U1365,B1366),B1366))</f>
        <v/>
      </c>
      <c r="V1366" s="9" t="str">
        <f aca="false">IF(T1366=0,"",B1366/U1366-1)</f>
        <v/>
      </c>
      <c r="W1366" s="8" t="str">
        <f aca="false">IF(T1366=0,"",IF(T1365=T1366,MAX(W1365,F1366),F1366))</f>
        <v/>
      </c>
      <c r="X1366" s="9" t="str">
        <f aca="false">IF(T1366=0,"",F1366/W1366-1)</f>
        <v/>
      </c>
    </row>
    <row r="1367" customFormat="false" ht="15" hidden="false" customHeight="false" outlineLevel="0" collapsed="false">
      <c r="A1367" s="5" t="n">
        <v>45195</v>
      </c>
      <c r="B1367" s="6" t="n">
        <v>26194.5378880772</v>
      </c>
      <c r="C1367" s="7" t="n">
        <v>10335.89218</v>
      </c>
      <c r="D1367" s="0" t="n">
        <f aca="false">INT((ROW()-3)/30)</f>
        <v>45</v>
      </c>
      <c r="E1367" s="0" t="n">
        <f aca="false">2+30*D1367</f>
        <v>1352</v>
      </c>
      <c r="F1367" s="8" t="n">
        <f aca="false">INDEX($F:$F,$E1367)*(2*B1367/INDEX($B:$B,$E1367)-C1367/INDEX($C:$C,$E1367))</f>
        <v>4849.23055550765</v>
      </c>
      <c r="G1367" s="9" t="n">
        <f aca="false">B1367/B1366-1</f>
        <v>-0.00358599777997559</v>
      </c>
      <c r="H1367" s="9" t="n">
        <f aca="false">F1367/F1366-1</f>
        <v>-0.00116327556640372</v>
      </c>
      <c r="I1367" s="9" t="n">
        <f aca="false">LN(B1367/B1366)</f>
        <v>-0.00359244288271059</v>
      </c>
      <c r="J1367" s="9" t="n">
        <f aca="false">LN(F1367/F1366)</f>
        <v>-0.00116395269660236</v>
      </c>
      <c r="K1367" s="9" t="n">
        <f aca="false">F1367/F1360-1</f>
        <v>-0.00544406774682971</v>
      </c>
      <c r="L1367" s="9" t="n">
        <f aca="false">F1367/F1337-1</f>
        <v>0.0205303061651891</v>
      </c>
      <c r="M1367" s="9" t="n">
        <f aca="false">B1367/B1360-1</f>
        <v>-0.0374980967717408</v>
      </c>
      <c r="N1367" s="9" t="n">
        <f aca="false">B1367/B1337-1</f>
        <v>0.00414686538700049</v>
      </c>
      <c r="O1367" s="8" t="n">
        <f aca="false">MAX(O1366,F1367)</f>
        <v>5645.35730015574</v>
      </c>
      <c r="P1367" s="9" t="n">
        <f aca="false">F1367/O1367-1</f>
        <v>-0.14102326962124</v>
      </c>
      <c r="Q1367" s="8" t="n">
        <f aca="false">MAX(Q1366,B1367)</f>
        <v>67541.7555081824</v>
      </c>
      <c r="R1367" s="9" t="n">
        <f aca="false">B1367/Q1367-1</f>
        <v>-0.61217268205438</v>
      </c>
      <c r="S1367" s="9" t="n">
        <f aca="false">B1367/INDEX($B:$B,$E1367)-1</f>
        <v>0.0421522518423898</v>
      </c>
      <c r="T1367" s="0" t="n">
        <f aca="false">IF(AND($A1367&gt;=CrashTest!$B$3,$A1367&lt;=CrashTest!$C$3),1,IF(AND($A1367&gt;=CrashTest!$B$4,$A1367&lt;=CrashTest!$C$4),2,IF(AND($A1367&gt;=CrashTest!$B$5,$A1367&lt;=CrashTest!$C$5),3,IF(AND($A1367&gt;=CrashTest!$B$6,$A1367&lt;=CrashTest!$C$6),4,IF(AND($A1367&gt;=CrashTest!$B$7,$A1367&lt;=CrashTest!$C$7),5,0)))))</f>
        <v>0</v>
      </c>
      <c r="U1367" s="8" t="str">
        <f aca="false">IF(T1367=0,"",IF(T1366=T1367,MAX(U1366,B1367),B1367))</f>
        <v/>
      </c>
      <c r="V1367" s="9" t="str">
        <f aca="false">IF(T1367=0,"",B1367/U1367-1)</f>
        <v/>
      </c>
      <c r="W1367" s="8" t="str">
        <f aca="false">IF(T1367=0,"",IF(T1366=T1367,MAX(W1366,F1367),F1367))</f>
        <v/>
      </c>
      <c r="X1367" s="9" t="str">
        <f aca="false">IF(T1367=0,"",F1367/W1367-1)</f>
        <v/>
      </c>
    </row>
    <row r="1368" customFormat="false" ht="15" hidden="false" customHeight="false" outlineLevel="0" collapsed="false">
      <c r="A1368" s="5" t="n">
        <v>45196</v>
      </c>
      <c r="B1368" s="6" t="n">
        <v>26336.0825973115</v>
      </c>
      <c r="C1368" s="7" t="n">
        <v>10438.84985</v>
      </c>
      <c r="D1368" s="0" t="n">
        <f aca="false">INT((ROW()-3)/30)</f>
        <v>45</v>
      </c>
      <c r="E1368" s="0" t="n">
        <f aca="false">2+30*D1368</f>
        <v>1352</v>
      </c>
      <c r="F1368" s="8" t="n">
        <f aca="false">INDEX($F:$F,$E1368)*(2*B1368/INDEX($B:$B,$E1368)-C1368/INDEX($C:$C,$E1368))</f>
        <v>4852.67982456227</v>
      </c>
      <c r="G1368" s="9" t="n">
        <f aca="false">B1368/B1367-1</f>
        <v>0.00540359634665388</v>
      </c>
      <c r="H1368" s="9" t="n">
        <f aca="false">F1368/F1367-1</f>
        <v>0.000711302342740305</v>
      </c>
      <c r="I1368" s="9" t="n">
        <f aca="false">LN(B1368/B1367)</f>
        <v>0.00538904930062842</v>
      </c>
      <c r="J1368" s="9" t="n">
        <f aca="false">LN(F1368/F1367)</f>
        <v>0.000711049487126334</v>
      </c>
      <c r="K1368" s="9" t="n">
        <f aca="false">F1368/F1361-1</f>
        <v>-0.00529333368114004</v>
      </c>
      <c r="L1368" s="9" t="n">
        <f aca="false">F1368/F1338-1</f>
        <v>0.0215660471200334</v>
      </c>
      <c r="M1368" s="9" t="n">
        <f aca="false">B1368/B1361-1</f>
        <v>-0.0293852232607985</v>
      </c>
      <c r="N1368" s="9" t="n">
        <f aca="false">B1368/B1338-1</f>
        <v>0.00891865140390435</v>
      </c>
      <c r="O1368" s="8" t="n">
        <f aca="false">MAX(O1367,F1368)</f>
        <v>5645.35730015574</v>
      </c>
      <c r="P1368" s="9" t="n">
        <f aca="false">F1368/O1368-1</f>
        <v>-0.140412277460562</v>
      </c>
      <c r="Q1368" s="8" t="n">
        <f aca="false">MAX(Q1367,B1368)</f>
        <v>67541.7555081824</v>
      </c>
      <c r="R1368" s="9" t="n">
        <f aca="false">B1368/Q1368-1</f>
        <v>-0.610077019775996</v>
      </c>
      <c r="S1368" s="9" t="n">
        <f aca="false">B1368/INDEX($B:$B,$E1368)-1</f>
        <v>0.0477836219431025</v>
      </c>
      <c r="T1368" s="0" t="n">
        <f aca="false">IF(AND($A1368&gt;=CrashTest!$B$3,$A1368&lt;=CrashTest!$C$3),1,IF(AND($A1368&gt;=CrashTest!$B$4,$A1368&lt;=CrashTest!$C$4),2,IF(AND($A1368&gt;=CrashTest!$B$5,$A1368&lt;=CrashTest!$C$5),3,IF(AND($A1368&gt;=CrashTest!$B$6,$A1368&lt;=CrashTest!$C$6),4,IF(AND($A1368&gt;=CrashTest!$B$7,$A1368&lt;=CrashTest!$C$7),5,0)))))</f>
        <v>0</v>
      </c>
      <c r="U1368" s="8" t="str">
        <f aca="false">IF(T1368=0,"",IF(T1367=T1368,MAX(U1367,B1368),B1368))</f>
        <v/>
      </c>
      <c r="V1368" s="9" t="str">
        <f aca="false">IF(T1368=0,"",B1368/U1368-1)</f>
        <v/>
      </c>
      <c r="W1368" s="8" t="str">
        <f aca="false">IF(T1368=0,"",IF(T1367=T1368,MAX(W1367,F1368),F1368))</f>
        <v/>
      </c>
      <c r="X1368" s="9" t="str">
        <f aca="false">IF(T1368=0,"",F1368/W1368-1)</f>
        <v/>
      </c>
    </row>
    <row r="1369" customFormat="false" ht="15" hidden="false" customHeight="false" outlineLevel="0" collapsed="false">
      <c r="A1369" s="5" t="n">
        <v>45197</v>
      </c>
      <c r="B1369" s="6" t="n">
        <v>27033.4254415546</v>
      </c>
      <c r="C1369" s="7" t="n">
        <v>10853.90561</v>
      </c>
      <c r="D1369" s="0" t="n">
        <f aca="false">INT((ROW()-3)/30)</f>
        <v>45</v>
      </c>
      <c r="E1369" s="0" t="n">
        <f aca="false">2+30*D1369</f>
        <v>1352</v>
      </c>
      <c r="F1369" s="8" t="n">
        <f aca="false">INDEX($F:$F,$E1369)*(2*B1369/INDEX($B:$B,$E1369)-C1369/INDEX($C:$C,$E1369))</f>
        <v>4914.19993257852</v>
      </c>
      <c r="G1369" s="9" t="n">
        <f aca="false">B1369/B1368-1</f>
        <v>0.0264786094008638</v>
      </c>
      <c r="H1369" s="9" t="n">
        <f aca="false">F1369/F1368-1</f>
        <v>0.0126775534839259</v>
      </c>
      <c r="I1369" s="9" t="n">
        <f aca="false">LN(B1369/B1368)</f>
        <v>0.0261341188777162</v>
      </c>
      <c r="J1369" s="9" t="n">
        <f aca="false">LN(F1369/F1368)</f>
        <v>0.0125978660901384</v>
      </c>
      <c r="K1369" s="9" t="n">
        <f aca="false">F1369/F1362-1</f>
        <v>0.0132859040704216</v>
      </c>
      <c r="L1369" s="9" t="n">
        <f aca="false">F1369/F1339-1</f>
        <v>0.0104890896629046</v>
      </c>
      <c r="M1369" s="9" t="n">
        <f aca="false">B1369/B1362-1</f>
        <v>0.0173805955023063</v>
      </c>
      <c r="N1369" s="9" t="n">
        <f aca="false">B1369/B1339-1</f>
        <v>-0.0230844016087827</v>
      </c>
      <c r="O1369" s="8" t="n">
        <f aca="false">MAX(O1368,F1369)</f>
        <v>5645.35730015574</v>
      </c>
      <c r="P1369" s="9" t="n">
        <f aca="false">F1369/O1369-1</f>
        <v>-0.129514808133942</v>
      </c>
      <c r="Q1369" s="8" t="n">
        <f aca="false">MAX(Q1368,B1369)</f>
        <v>67541.7555081824</v>
      </c>
      <c r="R1369" s="9" t="n">
        <f aca="false">B1369/Q1369-1</f>
        <v>-0.599752401486224</v>
      </c>
      <c r="S1369" s="9" t="n">
        <f aca="false">B1369/INDEX($B:$B,$E1369)-1</f>
        <v>0.0755274752051562</v>
      </c>
      <c r="T1369" s="0" t="n">
        <f aca="false">IF(AND($A1369&gt;=CrashTest!$B$3,$A1369&lt;=CrashTest!$C$3),1,IF(AND($A1369&gt;=CrashTest!$B$4,$A1369&lt;=CrashTest!$C$4),2,IF(AND($A1369&gt;=CrashTest!$B$5,$A1369&lt;=CrashTest!$C$5),3,IF(AND($A1369&gt;=CrashTest!$B$6,$A1369&lt;=CrashTest!$C$6),4,IF(AND($A1369&gt;=CrashTest!$B$7,$A1369&lt;=CrashTest!$C$7),5,0)))))</f>
        <v>0</v>
      </c>
      <c r="U1369" s="8" t="str">
        <f aca="false">IF(T1369=0,"",IF(T1368=T1369,MAX(U1368,B1369),B1369))</f>
        <v/>
      </c>
      <c r="V1369" s="9" t="str">
        <f aca="false">IF(T1369=0,"",B1369/U1369-1)</f>
        <v/>
      </c>
      <c r="W1369" s="8" t="str">
        <f aca="false">IF(T1369=0,"",IF(T1368=T1369,MAX(W1368,F1369),F1369))</f>
        <v/>
      </c>
      <c r="X1369" s="9" t="str">
        <f aca="false">IF(T1369=0,"",F1369/W1369-1)</f>
        <v/>
      </c>
    </row>
    <row r="1370" customFormat="false" ht="15" hidden="false" customHeight="false" outlineLevel="0" collapsed="false">
      <c r="A1370" s="5" t="n">
        <v>45198</v>
      </c>
      <c r="B1370" s="6" t="n">
        <v>26911.2514739918</v>
      </c>
      <c r="C1370" s="7" t="n">
        <v>10755.557</v>
      </c>
      <c r="D1370" s="0" t="n">
        <f aca="false">INT((ROW()-3)/30)</f>
        <v>45</v>
      </c>
      <c r="E1370" s="0" t="n">
        <f aca="false">2+30*D1370</f>
        <v>1352</v>
      </c>
      <c r="F1370" s="8" t="n">
        <f aca="false">INDEX($F:$F,$E1370)*(2*B1370/INDEX($B:$B,$E1370)-C1370/INDEX($C:$C,$E1370))</f>
        <v>4915.80230314737</v>
      </c>
      <c r="G1370" s="9" t="n">
        <f aca="false">B1370/B1369-1</f>
        <v>-0.0045193668788639</v>
      </c>
      <c r="H1370" s="9" t="n">
        <f aca="false">F1370/F1369-1</f>
        <v>0.000326069470276913</v>
      </c>
      <c r="I1370" s="9" t="n">
        <f aca="false">LN(B1370/B1369)</f>
        <v>-0.00452961009089669</v>
      </c>
      <c r="J1370" s="9" t="n">
        <f aca="false">LN(F1370/F1369)</f>
        <v>0.000326016321180408</v>
      </c>
      <c r="K1370" s="9" t="n">
        <f aca="false">F1370/F1363-1</f>
        <v>0.0117246771136317</v>
      </c>
      <c r="L1370" s="9" t="n">
        <f aca="false">F1370/F1340-1</f>
        <v>0.0152030915839769</v>
      </c>
      <c r="M1370" s="9" t="n">
        <f aca="false">B1370/B1363-1</f>
        <v>0.012418721237482</v>
      </c>
      <c r="N1370" s="9" t="n">
        <f aca="false">B1370/B1340-1</f>
        <v>-0.0142036828164471</v>
      </c>
      <c r="O1370" s="8" t="n">
        <f aca="false">MAX(O1369,F1370)</f>
        <v>5645.35730015574</v>
      </c>
      <c r="P1370" s="9" t="n">
        <f aca="false">F1370/O1370-1</f>
        <v>-0.129230969488546</v>
      </c>
      <c r="Q1370" s="8" t="n">
        <f aca="false">MAX(Q1369,B1370)</f>
        <v>67541.7555081824</v>
      </c>
      <c r="R1370" s="9" t="n">
        <f aca="false">B1370/Q1370-1</f>
        <v>-0.601561267226292</v>
      </c>
      <c r="S1370" s="9" t="n">
        <f aca="false">B1370/INDEX($B:$B,$E1370)-1</f>
        <v>0.070666771956406</v>
      </c>
      <c r="T1370" s="0" t="n">
        <f aca="false">IF(AND($A1370&gt;=CrashTest!$B$3,$A1370&lt;=CrashTest!$C$3),1,IF(AND($A1370&gt;=CrashTest!$B$4,$A1370&lt;=CrashTest!$C$4),2,IF(AND($A1370&gt;=CrashTest!$B$5,$A1370&lt;=CrashTest!$C$5),3,IF(AND($A1370&gt;=CrashTest!$B$6,$A1370&lt;=CrashTest!$C$6),4,IF(AND($A1370&gt;=CrashTest!$B$7,$A1370&lt;=CrashTest!$C$7),5,0)))))</f>
        <v>0</v>
      </c>
      <c r="U1370" s="8" t="str">
        <f aca="false">IF(T1370=0,"",IF(T1369=T1370,MAX(U1369,B1370),B1370))</f>
        <v/>
      </c>
      <c r="V1370" s="9" t="str">
        <f aca="false">IF(T1370=0,"",B1370/U1370-1)</f>
        <v/>
      </c>
      <c r="W1370" s="8" t="str">
        <f aca="false">IF(T1370=0,"",IF(T1369=T1370,MAX(W1369,F1370),F1370))</f>
        <v/>
      </c>
      <c r="X1370" s="9" t="str">
        <f aca="false">IF(T1370=0,"",F1370/W1370-1)</f>
        <v/>
      </c>
    </row>
    <row r="1371" customFormat="false" ht="15" hidden="false" customHeight="false" outlineLevel="0" collapsed="false">
      <c r="A1371" s="5" t="n">
        <v>45199</v>
      </c>
      <c r="B1371" s="6" t="n">
        <v>26977.6933126826</v>
      </c>
      <c r="C1371" s="7" t="n">
        <v>10766.11241</v>
      </c>
      <c r="D1371" s="0" t="n">
        <f aca="false">INT((ROW()-3)/30)</f>
        <v>45</v>
      </c>
      <c r="E1371" s="0" t="n">
        <f aca="false">2+30*D1371</f>
        <v>1352</v>
      </c>
      <c r="F1371" s="8" t="n">
        <f aca="false">INDEX($F:$F,$E1371)*(2*B1371/INDEX($B:$B,$E1371)-C1371/INDEX($C:$C,$E1371))</f>
        <v>4935.66718683542</v>
      </c>
      <c r="G1371" s="9" t="n">
        <f aca="false">B1371/B1370-1</f>
        <v>0.00246892415074096</v>
      </c>
      <c r="H1371" s="9" t="n">
        <f aca="false">F1371/F1370-1</f>
        <v>0.00404102574982002</v>
      </c>
      <c r="I1371" s="9" t="n">
        <f aca="false">LN(B1371/B1370)</f>
        <v>0.00246588136475271</v>
      </c>
      <c r="J1371" s="9" t="n">
        <f aca="false">LN(F1371/F1370)</f>
        <v>0.00403288273531393</v>
      </c>
      <c r="K1371" s="9" t="n">
        <f aca="false">F1371/F1364-1</f>
        <v>0.0139989641705998</v>
      </c>
      <c r="L1371" s="9" t="n">
        <f aca="false">F1371/F1341-1</f>
        <v>0.0312410432243646</v>
      </c>
      <c r="M1371" s="9" t="n">
        <f aca="false">B1371/B1364-1</f>
        <v>0.0151234312111768</v>
      </c>
      <c r="N1371" s="9" t="n">
        <f aca="false">B1371/B1341-1</f>
        <v>0.039407897377737</v>
      </c>
      <c r="O1371" s="8" t="n">
        <f aca="false">MAX(O1370,F1371)</f>
        <v>5645.35730015574</v>
      </c>
      <c r="P1371" s="9" t="n">
        <f aca="false">F1371/O1371-1</f>
        <v>-0.125712169414104</v>
      </c>
      <c r="Q1371" s="8" t="n">
        <f aca="false">MAX(Q1370,B1371)</f>
        <v>67541.7555081824</v>
      </c>
      <c r="R1371" s="9" t="n">
        <f aca="false">B1371/Q1371-1</f>
        <v>-0.600577552216356</v>
      </c>
      <c r="S1371" s="9" t="n">
        <f aca="false">B1371/INDEX($B:$B,$E1371)-1</f>
        <v>0.073310167007085</v>
      </c>
      <c r="T1371" s="0" t="n">
        <f aca="false">IF(AND($A1371&gt;=CrashTest!$B$3,$A1371&lt;=CrashTest!$C$3),1,IF(AND($A1371&gt;=CrashTest!$B$4,$A1371&lt;=CrashTest!$C$4),2,IF(AND($A1371&gt;=CrashTest!$B$5,$A1371&lt;=CrashTest!$C$5),3,IF(AND($A1371&gt;=CrashTest!$B$6,$A1371&lt;=CrashTest!$C$6),4,IF(AND($A1371&gt;=CrashTest!$B$7,$A1371&lt;=CrashTest!$C$7),5,0)))))</f>
        <v>0</v>
      </c>
      <c r="U1371" s="8" t="str">
        <f aca="false">IF(T1371=0,"",IF(T1370=T1371,MAX(U1370,B1371),B1371))</f>
        <v/>
      </c>
      <c r="V1371" s="9" t="str">
        <f aca="false">IF(T1371=0,"",B1371/U1371-1)</f>
        <v/>
      </c>
      <c r="W1371" s="8" t="str">
        <f aca="false">IF(T1371=0,"",IF(T1370=T1371,MAX(W1370,F1371),F1371))</f>
        <v/>
      </c>
      <c r="X1371" s="9" t="str">
        <f aca="false">IF(T1371=0,"",F1371/W1371-1)</f>
        <v/>
      </c>
    </row>
    <row r="1372" customFormat="false" ht="15" hidden="false" customHeight="false" outlineLevel="0" collapsed="false">
      <c r="A1372" s="5" t="n">
        <v>45200</v>
      </c>
      <c r="B1372" s="6" t="n">
        <v>27950.1453594389</v>
      </c>
      <c r="C1372" s="7" t="n">
        <v>11573.73022</v>
      </c>
      <c r="D1372" s="0" t="n">
        <f aca="false">INT((ROW()-3)/30)</f>
        <v>45</v>
      </c>
      <c r="E1372" s="0" t="n">
        <f aca="false">2+30*D1372</f>
        <v>1352</v>
      </c>
      <c r="F1372" s="8" t="n">
        <f aca="false">INDEX($F:$F,$E1372)*(2*B1372/INDEX($B:$B,$E1372)-C1372/INDEX($C:$C,$E1372))</f>
        <v>4910.931252654</v>
      </c>
      <c r="G1372" s="9" t="n">
        <f aca="false">B1372/B1371-1</f>
        <v>0.0360465231584175</v>
      </c>
      <c r="H1372" s="9" t="n">
        <f aca="false">F1372/F1371-1</f>
        <v>-0.00501166979965506</v>
      </c>
      <c r="I1372" s="9" t="n">
        <f aca="false">LN(B1372/B1371)</f>
        <v>0.0354120493525926</v>
      </c>
      <c r="J1372" s="9" t="n">
        <f aca="false">LN(F1372/F1371)</f>
        <v>-0.00502427033418738</v>
      </c>
      <c r="K1372" s="9" t="n">
        <f aca="false">F1372/F1365-1</f>
        <v>0.0121020287817539</v>
      </c>
      <c r="L1372" s="9" t="n">
        <f aca="false">F1372/F1342-1</f>
        <v>0.0304898698605138</v>
      </c>
      <c r="M1372" s="9" t="n">
        <f aca="false">B1372/B1365-1</f>
        <v>0.0632832588822838</v>
      </c>
      <c r="N1372" s="9" t="n">
        <f aca="false">B1372/B1342-1</f>
        <v>0.0832218900353035</v>
      </c>
      <c r="O1372" s="8" t="n">
        <f aca="false">MAX(O1371,F1372)</f>
        <v>5645.35730015574</v>
      </c>
      <c r="P1372" s="9" t="n">
        <f aca="false">F1372/O1372-1</f>
        <v>-0.130093811330857</v>
      </c>
      <c r="Q1372" s="8" t="n">
        <f aca="false">MAX(Q1371,B1372)</f>
        <v>67541.7555081824</v>
      </c>
      <c r="R1372" s="9" t="n">
        <f aca="false">B1372/Q1372-1</f>
        <v>-0.586179761702332</v>
      </c>
      <c r="S1372" s="9" t="n">
        <f aca="false">B1372/INDEX($B:$B,$E1372)-1</f>
        <v>0.111999266798271</v>
      </c>
      <c r="T1372" s="0" t="n">
        <f aca="false">IF(AND($A1372&gt;=CrashTest!$B$3,$A1372&lt;=CrashTest!$C$3),1,IF(AND($A1372&gt;=CrashTest!$B$4,$A1372&lt;=CrashTest!$C$4),2,IF(AND($A1372&gt;=CrashTest!$B$5,$A1372&lt;=CrashTest!$C$5),3,IF(AND($A1372&gt;=CrashTest!$B$6,$A1372&lt;=CrashTest!$C$6),4,IF(AND($A1372&gt;=CrashTest!$B$7,$A1372&lt;=CrashTest!$C$7),5,0)))))</f>
        <v>0</v>
      </c>
      <c r="U1372" s="8" t="str">
        <f aca="false">IF(T1372=0,"",IF(T1371=T1372,MAX(U1371,B1372),B1372))</f>
        <v/>
      </c>
      <c r="V1372" s="9" t="str">
        <f aca="false">IF(T1372=0,"",B1372/U1372-1)</f>
        <v/>
      </c>
      <c r="W1372" s="8" t="str">
        <f aca="false">IF(T1372=0,"",IF(T1371=T1372,MAX(W1371,F1372),F1372))</f>
        <v/>
      </c>
      <c r="X1372" s="9" t="str">
        <f aca="false">IF(T1372=0,"",F1372/W1372-1)</f>
        <v/>
      </c>
    </row>
    <row r="1373" customFormat="false" ht="15" hidden="false" customHeight="false" outlineLevel="0" collapsed="false">
      <c r="A1373" s="5" t="n">
        <v>45201</v>
      </c>
      <c r="B1373" s="6" t="n">
        <v>27565.8892954413</v>
      </c>
      <c r="C1373" s="7" t="n">
        <v>11191.20335</v>
      </c>
      <c r="D1373" s="0" t="n">
        <f aca="false">INT((ROW()-3)/30)</f>
        <v>45</v>
      </c>
      <c r="E1373" s="0" t="n">
        <f aca="false">2+30*D1373</f>
        <v>1352</v>
      </c>
      <c r="F1373" s="8" t="n">
        <f aca="false">INDEX($F:$F,$E1373)*(2*B1373/INDEX($B:$B,$E1373)-C1373/INDEX($C:$C,$E1373))</f>
        <v>4951.33140476741</v>
      </c>
      <c r="G1373" s="9" t="n">
        <f aca="false">B1373/B1372-1</f>
        <v>-0.0137479093241222</v>
      </c>
      <c r="H1373" s="9" t="n">
        <f aca="false">F1373/F1372-1</f>
        <v>0.00822657659717296</v>
      </c>
      <c r="I1373" s="9" t="n">
        <f aca="false">LN(B1373/B1372)</f>
        <v>-0.0138432870008496</v>
      </c>
      <c r="J1373" s="9" t="n">
        <f aca="false">LN(F1373/F1372)</f>
        <v>0.00819292276051532</v>
      </c>
      <c r="K1373" s="9" t="n">
        <f aca="false">F1373/F1366-1</f>
        <v>0.0198672934422579</v>
      </c>
      <c r="L1373" s="9" t="n">
        <f aca="false">F1373/F1343-1</f>
        <v>0.0420179444600715</v>
      </c>
      <c r="M1373" s="9" t="n">
        <f aca="false">B1373/B1366-1</f>
        <v>0.0485788371218714</v>
      </c>
      <c r="N1373" s="9" t="n">
        <f aca="false">B1373/B1343-1</f>
        <v>0.06562446909655</v>
      </c>
      <c r="O1373" s="8" t="n">
        <f aca="false">MAX(O1372,F1373)</f>
        <v>5645.35730015574</v>
      </c>
      <c r="P1373" s="9" t="n">
        <f aca="false">F1373/O1373-1</f>
        <v>-0.122937461437415</v>
      </c>
      <c r="Q1373" s="8" t="n">
        <f aca="false">MAX(Q1372,B1373)</f>
        <v>67541.7555081824</v>
      </c>
      <c r="R1373" s="9" t="n">
        <f aca="false">B1373/Q1373-1</f>
        <v>-0.591868924814935</v>
      </c>
      <c r="S1373" s="9" t="n">
        <f aca="false">B1373/INDEX($B:$B,$E1373)-1</f>
        <v>0.0967116017098377</v>
      </c>
      <c r="T1373" s="0" t="n">
        <f aca="false">IF(AND($A1373&gt;=CrashTest!$B$3,$A1373&lt;=CrashTest!$C$3),1,IF(AND($A1373&gt;=CrashTest!$B$4,$A1373&lt;=CrashTest!$C$4),2,IF(AND($A1373&gt;=CrashTest!$B$5,$A1373&lt;=CrashTest!$C$5),3,IF(AND($A1373&gt;=CrashTest!$B$6,$A1373&lt;=CrashTest!$C$6),4,IF(AND($A1373&gt;=CrashTest!$B$7,$A1373&lt;=CrashTest!$C$7),5,0)))))</f>
        <v>0</v>
      </c>
      <c r="U1373" s="8" t="str">
        <f aca="false">IF(T1373=0,"",IF(T1372=T1373,MAX(U1372,B1373),B1373))</f>
        <v/>
      </c>
      <c r="V1373" s="9" t="str">
        <f aca="false">IF(T1373=0,"",B1373/U1373-1)</f>
        <v/>
      </c>
      <c r="W1373" s="8" t="str">
        <f aca="false">IF(T1373=0,"",IF(T1372=T1373,MAX(W1372,F1373),F1373))</f>
        <v/>
      </c>
      <c r="X1373" s="9" t="str">
        <f aca="false">IF(T1373=0,"",F1373/W1373-1)</f>
        <v/>
      </c>
    </row>
    <row r="1374" customFormat="false" ht="15" hidden="false" customHeight="false" outlineLevel="0" collapsed="false">
      <c r="A1374" s="5" t="n">
        <v>45202</v>
      </c>
      <c r="B1374" s="6" t="n">
        <v>27439.1422393337</v>
      </c>
      <c r="C1374" s="7" t="n">
        <v>11102.03983</v>
      </c>
      <c r="D1374" s="0" t="n">
        <f aca="false">INT((ROW()-3)/30)</f>
        <v>45</v>
      </c>
      <c r="E1374" s="0" t="n">
        <f aca="false">2+30*D1374</f>
        <v>1352</v>
      </c>
      <c r="F1374" s="8" t="n">
        <f aca="false">INDEX($F:$F,$E1374)*(2*B1374/INDEX($B:$B,$E1374)-C1374/INDEX($C:$C,$E1374))</f>
        <v>4946.77888903401</v>
      </c>
      <c r="G1374" s="9" t="n">
        <f aca="false">B1374/B1373-1</f>
        <v>-0.00459796724673622</v>
      </c>
      <c r="H1374" s="9" t="n">
        <f aca="false">F1374/F1373-1</f>
        <v>-0.000919452842324531</v>
      </c>
      <c r="I1374" s="9" t="n">
        <f aca="false">LN(B1374/B1373)</f>
        <v>-0.0046085704126278</v>
      </c>
      <c r="J1374" s="9" t="n">
        <f aca="false">LN(F1374/F1373)</f>
        <v>-0.000919875798367792</v>
      </c>
      <c r="K1374" s="9" t="n">
        <f aca="false">F1374/F1367-1</f>
        <v>0.0201162498688725</v>
      </c>
      <c r="L1374" s="9" t="n">
        <f aca="false">F1374/F1344-1</f>
        <v>0.0432929306078897</v>
      </c>
      <c r="M1374" s="9" t="n">
        <f aca="false">B1374/B1367-1</f>
        <v>0.0475138884516455</v>
      </c>
      <c r="N1374" s="9" t="n">
        <f aca="false">B1374/B1344-1</f>
        <v>0.0568740284999327</v>
      </c>
      <c r="O1374" s="8" t="n">
        <f aca="false">MAX(O1373,F1374)</f>
        <v>5645.35730015574</v>
      </c>
      <c r="P1374" s="9" t="n">
        <f aca="false">F1374/O1374-1</f>
        <v>-0.123743879081393</v>
      </c>
      <c r="Q1374" s="8" t="n">
        <f aca="false">MAX(Q1373,B1374)</f>
        <v>67541.7555081824</v>
      </c>
      <c r="R1374" s="9" t="n">
        <f aca="false">B1374/Q1374-1</f>
        <v>-0.593745498131011</v>
      </c>
      <c r="S1374" s="9" t="n">
        <f aca="false">B1374/INDEX($B:$B,$E1374)-1</f>
        <v>0.0916689576860603</v>
      </c>
      <c r="T1374" s="0" t="n">
        <f aca="false">IF(AND($A1374&gt;=CrashTest!$B$3,$A1374&lt;=CrashTest!$C$3),1,IF(AND($A1374&gt;=CrashTest!$B$4,$A1374&lt;=CrashTest!$C$4),2,IF(AND($A1374&gt;=CrashTest!$B$5,$A1374&lt;=CrashTest!$C$5),3,IF(AND($A1374&gt;=CrashTest!$B$6,$A1374&lt;=CrashTest!$C$6),4,IF(AND($A1374&gt;=CrashTest!$B$7,$A1374&lt;=CrashTest!$C$7),5,0)))))</f>
        <v>0</v>
      </c>
      <c r="U1374" s="8" t="str">
        <f aca="false">IF(T1374=0,"",IF(T1373=T1374,MAX(U1373,B1374),B1374))</f>
        <v/>
      </c>
      <c r="V1374" s="9" t="str">
        <f aca="false">IF(T1374=0,"",B1374/U1374-1)</f>
        <v/>
      </c>
      <c r="W1374" s="8" t="str">
        <f aca="false">IF(T1374=0,"",IF(T1373=T1374,MAX(W1373,F1374),F1374))</f>
        <v/>
      </c>
      <c r="X1374" s="9" t="str">
        <f aca="false">IF(T1374=0,"",F1374/W1374-1)</f>
        <v/>
      </c>
    </row>
    <row r="1375" customFormat="false" ht="15" hidden="false" customHeight="false" outlineLevel="0" collapsed="false">
      <c r="A1375" s="5" t="n">
        <v>45203</v>
      </c>
      <c r="B1375" s="6" t="n">
        <v>27797.251176505</v>
      </c>
      <c r="C1375" s="7" t="n">
        <v>11326.47004</v>
      </c>
      <c r="D1375" s="0" t="n">
        <f aca="false">INT((ROW()-3)/30)</f>
        <v>45</v>
      </c>
      <c r="E1375" s="0" t="n">
        <f aca="false">2+30*D1375</f>
        <v>1352</v>
      </c>
      <c r="F1375" s="8" t="n">
        <f aca="false">INDEX($F:$F,$E1375)*(2*B1375/INDEX($B:$B,$E1375)-C1375/INDEX($C:$C,$E1375))</f>
        <v>4972.9204399415</v>
      </c>
      <c r="G1375" s="9" t="n">
        <f aca="false">B1375/B1374-1</f>
        <v>0.0130510252123681</v>
      </c>
      <c r="H1375" s="9" t="n">
        <f aca="false">F1375/F1374-1</f>
        <v>0.00528456021461632</v>
      </c>
      <c r="I1375" s="9" t="n">
        <f aca="false">LN(B1375/B1374)</f>
        <v>0.0129665943952049</v>
      </c>
      <c r="J1375" s="9" t="n">
        <f aca="false">LN(F1375/F1374)</f>
        <v>0.00527064592535793</v>
      </c>
      <c r="K1375" s="9" t="n">
        <f aca="false">F1375/F1368-1</f>
        <v>0.0247781884909504</v>
      </c>
      <c r="L1375" s="9" t="n">
        <f aca="false">F1375/F1345-1</f>
        <v>0.0521555390777875</v>
      </c>
      <c r="M1375" s="9" t="n">
        <f aca="false">B1375/B1368-1</f>
        <v>0.0554816219836227</v>
      </c>
      <c r="N1375" s="9" t="n">
        <f aca="false">B1375/B1345-1</f>
        <v>0.0774326440615372</v>
      </c>
      <c r="O1375" s="8" t="n">
        <f aca="false">MAX(O1374,F1375)</f>
        <v>5645.35730015574</v>
      </c>
      <c r="P1375" s="9" t="n">
        <f aca="false">F1375/O1375-1</f>
        <v>-0.119113250846973</v>
      </c>
      <c r="Q1375" s="8" t="n">
        <f aca="false">MAX(Q1374,B1375)</f>
        <v>67541.7555081824</v>
      </c>
      <c r="R1375" s="9" t="n">
        <f aca="false">B1375/Q1375-1</f>
        <v>-0.588443460384481</v>
      </c>
      <c r="S1375" s="9" t="n">
        <f aca="false">B1375/INDEX($B:$B,$E1375)-1</f>
        <v>0.105916356776381</v>
      </c>
      <c r="T1375" s="0" t="n">
        <f aca="false">IF(AND($A1375&gt;=CrashTest!$B$3,$A1375&lt;=CrashTest!$C$3),1,IF(AND($A1375&gt;=CrashTest!$B$4,$A1375&lt;=CrashTest!$C$4),2,IF(AND($A1375&gt;=CrashTest!$B$5,$A1375&lt;=CrashTest!$C$5),3,IF(AND($A1375&gt;=CrashTest!$B$6,$A1375&lt;=CrashTest!$C$6),4,IF(AND($A1375&gt;=CrashTest!$B$7,$A1375&lt;=CrashTest!$C$7),5,0)))))</f>
        <v>0</v>
      </c>
      <c r="U1375" s="8" t="str">
        <f aca="false">IF(T1375=0,"",IF(T1374=T1375,MAX(U1374,B1375),B1375))</f>
        <v/>
      </c>
      <c r="V1375" s="9" t="str">
        <f aca="false">IF(T1375=0,"",B1375/U1375-1)</f>
        <v/>
      </c>
      <c r="W1375" s="8" t="str">
        <f aca="false">IF(T1375=0,"",IF(T1374=T1375,MAX(W1374,F1375),F1375))</f>
        <v/>
      </c>
      <c r="X1375" s="9" t="str">
        <f aca="false">IF(T1375=0,"",F1375/W1375-1)</f>
        <v/>
      </c>
    </row>
    <row r="1376" customFormat="false" ht="15" hidden="false" customHeight="false" outlineLevel="0" collapsed="false">
      <c r="A1376" s="5" t="n">
        <v>45204</v>
      </c>
      <c r="B1376" s="6" t="n">
        <v>27426.3450926359</v>
      </c>
      <c r="C1376" s="7" t="n">
        <v>11053.60623</v>
      </c>
      <c r="D1376" s="0" t="n">
        <f aca="false">INT((ROW()-3)/30)</f>
        <v>45</v>
      </c>
      <c r="E1376" s="0" t="n">
        <f aca="false">2+30*D1376</f>
        <v>1352</v>
      </c>
      <c r="F1376" s="8" t="n">
        <f aca="false">INDEX($F:$F,$E1376)*(2*B1376/INDEX($B:$B,$E1376)-C1376/INDEX($C:$C,$E1376))</f>
        <v>4965.36571357291</v>
      </c>
      <c r="G1376" s="9" t="n">
        <f aca="false">B1376/B1375-1</f>
        <v>-0.0133432648255019</v>
      </c>
      <c r="H1376" s="9" t="n">
        <f aca="false">F1376/F1375-1</f>
        <v>-0.00151917298091342</v>
      </c>
      <c r="I1376" s="9" t="n">
        <f aca="false">LN(B1376/B1375)</f>
        <v>-0.0134330860843224</v>
      </c>
      <c r="J1376" s="9" t="n">
        <f aca="false">LN(F1376/F1375)</f>
        <v>-0.00152032809421255</v>
      </c>
      <c r="K1376" s="9" t="n">
        <f aca="false">F1376/F1369-1</f>
        <v>0.0104118232258292</v>
      </c>
      <c r="L1376" s="9" t="n">
        <f aca="false">F1376/F1346-1</f>
        <v>0.0505324372240019</v>
      </c>
      <c r="M1376" s="9" t="n">
        <f aca="false">B1376/B1369-1</f>
        <v>0.014534586152642</v>
      </c>
      <c r="N1376" s="9" t="n">
        <f aca="false">B1376/B1346-1</f>
        <v>0.0637638575766668</v>
      </c>
      <c r="O1376" s="8" t="n">
        <f aca="false">MAX(O1375,F1376)</f>
        <v>5645.35730015574</v>
      </c>
      <c r="P1376" s="9" t="n">
        <f aca="false">F1376/O1376-1</f>
        <v>-0.120451470195531</v>
      </c>
      <c r="Q1376" s="8" t="n">
        <f aca="false">MAX(Q1375,B1376)</f>
        <v>67541.7555081824</v>
      </c>
      <c r="R1376" s="9" t="n">
        <f aca="false">B1376/Q1376-1</f>
        <v>-0.593934968283238</v>
      </c>
      <c r="S1376" s="9" t="n">
        <f aca="false">B1376/INDEX($B:$B,$E1376)-1</f>
        <v>0.0911598219530592</v>
      </c>
      <c r="T1376" s="0" t="n">
        <f aca="false">IF(AND($A1376&gt;=CrashTest!$B$3,$A1376&lt;=CrashTest!$C$3),1,IF(AND($A1376&gt;=CrashTest!$B$4,$A1376&lt;=CrashTest!$C$4),2,IF(AND($A1376&gt;=CrashTest!$B$5,$A1376&lt;=CrashTest!$C$5),3,IF(AND($A1376&gt;=CrashTest!$B$6,$A1376&lt;=CrashTest!$C$6),4,IF(AND($A1376&gt;=CrashTest!$B$7,$A1376&lt;=CrashTest!$C$7),5,0)))))</f>
        <v>0</v>
      </c>
      <c r="U1376" s="8" t="str">
        <f aca="false">IF(T1376=0,"",IF(T1375=T1376,MAX(U1375,B1376),B1376))</f>
        <v/>
      </c>
      <c r="V1376" s="9" t="str">
        <f aca="false">IF(T1376=0,"",B1376/U1376-1)</f>
        <v/>
      </c>
      <c r="W1376" s="8" t="str">
        <f aca="false">IF(T1376=0,"",IF(T1375=T1376,MAX(W1375,F1376),F1376))</f>
        <v/>
      </c>
      <c r="X1376" s="9" t="str">
        <f aca="false">IF(T1376=0,"",F1376/W1376-1)</f>
        <v/>
      </c>
    </row>
    <row r="1377" customFormat="false" ht="15" hidden="false" customHeight="false" outlineLevel="0" collapsed="false">
      <c r="A1377" s="5" t="n">
        <v>45205</v>
      </c>
      <c r="B1377" s="6" t="n">
        <v>27941.9633760959</v>
      </c>
      <c r="C1377" s="7" t="n">
        <v>11429.70636</v>
      </c>
      <c r="D1377" s="0" t="n">
        <f aca="false">INT((ROW()-3)/30)</f>
        <v>45</v>
      </c>
      <c r="E1377" s="0" t="n">
        <f aca="false">2+30*D1377</f>
        <v>1352</v>
      </c>
      <c r="F1377" s="8" t="n">
        <f aca="false">INDEX($F:$F,$E1377)*(2*B1377/INDEX($B:$B,$E1377)-C1377/INDEX($C:$C,$E1377))</f>
        <v>4977.42519945993</v>
      </c>
      <c r="G1377" s="9" t="n">
        <f aca="false">B1377/B1376-1</f>
        <v>0.0188001092277674</v>
      </c>
      <c r="H1377" s="9" t="n">
        <f aca="false">F1377/F1376-1</f>
        <v>0.00242872057823451</v>
      </c>
      <c r="I1377" s="9" t="n">
        <f aca="false">LN(B1377/B1376)</f>
        <v>0.0186255713353376</v>
      </c>
      <c r="J1377" s="9" t="n">
        <f aca="false">LN(F1377/F1376)</f>
        <v>0.00242577600314731</v>
      </c>
      <c r="K1377" s="9" t="n">
        <f aca="false">F1377/F1370-1</f>
        <v>0.0125356742424523</v>
      </c>
      <c r="L1377" s="9" t="n">
        <f aca="false">F1377/F1347-1</f>
        <v>0.0528562713306957</v>
      </c>
      <c r="M1377" s="9" t="n">
        <f aca="false">B1377/B1370-1</f>
        <v>0.0383004076603508</v>
      </c>
      <c r="N1377" s="9" t="n">
        <f aca="false">B1377/B1347-1</f>
        <v>0.0849229632889279</v>
      </c>
      <c r="O1377" s="8" t="n">
        <f aca="false">MAX(O1376,F1377)</f>
        <v>5645.35730015574</v>
      </c>
      <c r="P1377" s="9" t="n">
        <f aca="false">F1377/O1377-1</f>
        <v>-0.118315292581639</v>
      </c>
      <c r="Q1377" s="8" t="n">
        <f aca="false">MAX(Q1376,B1377)</f>
        <v>67541.7555081824</v>
      </c>
      <c r="R1377" s="9" t="n">
        <f aca="false">B1377/Q1377-1</f>
        <v>-0.586300901333386</v>
      </c>
      <c r="S1377" s="9" t="n">
        <f aca="false">B1377/INDEX($B:$B,$E1377)-1</f>
        <v>0.111673745790728</v>
      </c>
      <c r="T1377" s="0" t="n">
        <f aca="false">IF(AND($A1377&gt;=CrashTest!$B$3,$A1377&lt;=CrashTest!$C$3),1,IF(AND($A1377&gt;=CrashTest!$B$4,$A1377&lt;=CrashTest!$C$4),2,IF(AND($A1377&gt;=CrashTest!$B$5,$A1377&lt;=CrashTest!$C$5),3,IF(AND($A1377&gt;=CrashTest!$B$6,$A1377&lt;=CrashTest!$C$6),4,IF(AND($A1377&gt;=CrashTest!$B$7,$A1377&lt;=CrashTest!$C$7),5,0)))))</f>
        <v>0</v>
      </c>
      <c r="U1377" s="8" t="str">
        <f aca="false">IF(T1377=0,"",IF(T1376=T1377,MAX(U1376,B1377),B1377))</f>
        <v/>
      </c>
      <c r="V1377" s="9" t="str">
        <f aca="false">IF(T1377=0,"",B1377/U1377-1)</f>
        <v/>
      </c>
      <c r="W1377" s="8" t="str">
        <f aca="false">IF(T1377=0,"",IF(T1376=T1377,MAX(W1376,F1377),F1377))</f>
        <v/>
      </c>
      <c r="X1377" s="9" t="str">
        <f aca="false">IF(T1377=0,"",F1377/W1377-1)</f>
        <v/>
      </c>
    </row>
    <row r="1378" customFormat="false" ht="15" hidden="false" customHeight="false" outlineLevel="0" collapsed="false">
      <c r="A1378" s="5" t="n">
        <v>45206</v>
      </c>
      <c r="B1378" s="6" t="n">
        <v>27972.7515704266</v>
      </c>
      <c r="C1378" s="7" t="n">
        <v>11433.75937</v>
      </c>
      <c r="D1378" s="0" t="n">
        <f aca="false">INT((ROW()-3)/30)</f>
        <v>45</v>
      </c>
      <c r="E1378" s="0" t="n">
        <f aca="false">2+30*D1378</f>
        <v>1352</v>
      </c>
      <c r="F1378" s="8" t="n">
        <f aca="false">INDEX($F:$F,$E1378)*(2*B1378/INDEX($B:$B,$E1378)-C1378/INDEX($C:$C,$E1378))</f>
        <v>4987.03518598228</v>
      </c>
      <c r="G1378" s="9" t="n">
        <f aca="false">B1378/B1377-1</f>
        <v>0.00110186223910946</v>
      </c>
      <c r="H1378" s="9" t="n">
        <f aca="false">F1378/F1377-1</f>
        <v>0.00193071440298098</v>
      </c>
      <c r="I1378" s="9" t="n">
        <f aca="false">LN(B1378/B1377)</f>
        <v>0.00110125563446808</v>
      </c>
      <c r="J1378" s="9" t="n">
        <f aca="false">LN(F1378/F1377)</f>
        <v>0.00192885296947394</v>
      </c>
      <c r="K1378" s="9" t="n">
        <f aca="false">F1378/F1371-1</f>
        <v>0.0104075086918092</v>
      </c>
      <c r="L1378" s="9" t="n">
        <f aca="false">F1378/F1348-1</f>
        <v>0.057915202196293</v>
      </c>
      <c r="M1378" s="9" t="n">
        <f aca="false">B1378/B1371-1</f>
        <v>0.0368844825319521</v>
      </c>
      <c r="N1378" s="9" t="n">
        <f aca="false">B1378/B1348-1</f>
        <v>0.0672303075817373</v>
      </c>
      <c r="O1378" s="8" t="n">
        <f aca="false">MAX(O1377,F1378)</f>
        <v>5645.35730015574</v>
      </c>
      <c r="P1378" s="9" t="n">
        <f aca="false">F1378/O1378-1</f>
        <v>-0.116613011218138</v>
      </c>
      <c r="Q1378" s="8" t="n">
        <f aca="false">MAX(Q1377,B1378)</f>
        <v>67541.7555081824</v>
      </c>
      <c r="R1378" s="9" t="n">
        <f aca="false">B1378/Q1378-1</f>
        <v>-0.585845061918211</v>
      </c>
      <c r="S1378" s="9" t="n">
        <f aca="false">B1378/INDEX($B:$B,$E1378)-1</f>
        <v>0.112898657113424</v>
      </c>
      <c r="T1378" s="0" t="n">
        <f aca="false">IF(AND($A1378&gt;=CrashTest!$B$3,$A1378&lt;=CrashTest!$C$3),1,IF(AND($A1378&gt;=CrashTest!$B$4,$A1378&lt;=CrashTest!$C$4),2,IF(AND($A1378&gt;=CrashTest!$B$5,$A1378&lt;=CrashTest!$C$5),3,IF(AND($A1378&gt;=CrashTest!$B$6,$A1378&lt;=CrashTest!$C$6),4,IF(AND($A1378&gt;=CrashTest!$B$7,$A1378&lt;=CrashTest!$C$7),5,0)))))</f>
        <v>0</v>
      </c>
      <c r="U1378" s="8" t="str">
        <f aca="false">IF(T1378=0,"",IF(T1377=T1378,MAX(U1377,B1378),B1378))</f>
        <v/>
      </c>
      <c r="V1378" s="9" t="str">
        <f aca="false">IF(T1378=0,"",B1378/U1378-1)</f>
        <v/>
      </c>
      <c r="W1378" s="8" t="str">
        <f aca="false">IF(T1378=0,"",IF(T1377=T1378,MAX(W1377,F1378),F1378))</f>
        <v/>
      </c>
      <c r="X1378" s="9" t="str">
        <f aca="false">IF(T1378=0,"",F1378/W1378-1)</f>
        <v/>
      </c>
    </row>
    <row r="1379" customFormat="false" ht="15" hidden="false" customHeight="false" outlineLevel="0" collapsed="false">
      <c r="A1379" s="5" t="n">
        <v>45207</v>
      </c>
      <c r="B1379" s="6" t="n">
        <v>27936.3261157218</v>
      </c>
      <c r="C1379" s="7" t="n">
        <v>11392.11561</v>
      </c>
      <c r="D1379" s="0" t="n">
        <f aca="false">INT((ROW()-3)/30)</f>
        <v>45</v>
      </c>
      <c r="E1379" s="0" t="n">
        <f aca="false">2+30*D1379</f>
        <v>1352</v>
      </c>
      <c r="F1379" s="8" t="n">
        <f aca="false">INDEX($F:$F,$E1379)*(2*B1379/INDEX($B:$B,$E1379)-C1379/INDEX($C:$C,$E1379))</f>
        <v>4993.46469218527</v>
      </c>
      <c r="G1379" s="9" t="n">
        <f aca="false">B1379/B1378-1</f>
        <v>-0.00130217632016261</v>
      </c>
      <c r="H1379" s="9" t="n">
        <f aca="false">F1379/F1378-1</f>
        <v>0.00128924420285981</v>
      </c>
      <c r="I1379" s="9" t="n">
        <f aca="false">LN(B1379/B1378)</f>
        <v>-0.00130302488848405</v>
      </c>
      <c r="J1379" s="9" t="n">
        <f aca="false">LN(F1379/F1378)</f>
        <v>0.00128841384116854</v>
      </c>
      <c r="K1379" s="9" t="n">
        <f aca="false">F1379/F1372-1</f>
        <v>0.0168060669728702</v>
      </c>
      <c r="L1379" s="9" t="n">
        <f aca="false">F1379/F1349-1</f>
        <v>0.0572635874250378</v>
      </c>
      <c r="M1379" s="9" t="n">
        <f aca="false">B1379/B1372-1</f>
        <v>-0.000494424753051614</v>
      </c>
      <c r="N1379" s="9" t="n">
        <f aca="false">B1379/B1349-1</f>
        <v>0.0784270052596658</v>
      </c>
      <c r="O1379" s="8" t="n">
        <f aca="false">MAX(O1378,F1379)</f>
        <v>5645.35730015574</v>
      </c>
      <c r="P1379" s="9" t="n">
        <f aca="false">F1379/O1379-1</f>
        <v>-0.115474109663969</v>
      </c>
      <c r="Q1379" s="8" t="n">
        <f aca="false">MAX(Q1378,B1379)</f>
        <v>67541.7555081824</v>
      </c>
      <c r="R1379" s="9" t="n">
        <f aca="false">B1379/Q1379-1</f>
        <v>-0.58638436467146</v>
      </c>
      <c r="S1379" s="9" t="n">
        <f aca="false">B1379/INDEX($B:$B,$E1379)-1</f>
        <v>0.11144946683539</v>
      </c>
      <c r="T1379" s="0" t="n">
        <f aca="false">IF(AND($A1379&gt;=CrashTest!$B$3,$A1379&lt;=CrashTest!$C$3),1,IF(AND($A1379&gt;=CrashTest!$B$4,$A1379&lt;=CrashTest!$C$4),2,IF(AND($A1379&gt;=CrashTest!$B$5,$A1379&lt;=CrashTest!$C$5),3,IF(AND($A1379&gt;=CrashTest!$B$6,$A1379&lt;=CrashTest!$C$6),4,IF(AND($A1379&gt;=CrashTest!$B$7,$A1379&lt;=CrashTest!$C$7),5,0)))))</f>
        <v>0</v>
      </c>
      <c r="U1379" s="8" t="str">
        <f aca="false">IF(T1379=0,"",IF(T1378=T1379,MAX(U1378,B1379),B1379))</f>
        <v/>
      </c>
      <c r="V1379" s="9" t="str">
        <f aca="false">IF(T1379=0,"",B1379/U1379-1)</f>
        <v/>
      </c>
      <c r="W1379" s="8" t="str">
        <f aca="false">IF(T1379=0,"",IF(T1378=T1379,MAX(W1378,F1379),F1379))</f>
        <v/>
      </c>
      <c r="X1379" s="9" t="str">
        <f aca="false">IF(T1379=0,"",F1379/W1379-1)</f>
        <v/>
      </c>
    </row>
    <row r="1380" customFormat="false" ht="15" hidden="false" customHeight="false" outlineLevel="0" collapsed="false">
      <c r="A1380" s="5" t="n">
        <v>45208</v>
      </c>
      <c r="B1380" s="6" t="n">
        <v>27591.3467618352</v>
      </c>
      <c r="C1380" s="7" t="n">
        <v>11127.90126</v>
      </c>
      <c r="D1380" s="0" t="n">
        <f aca="false">INT((ROW()-3)/30)</f>
        <v>45</v>
      </c>
      <c r="E1380" s="0" t="n">
        <f aca="false">2+30*D1380</f>
        <v>1352</v>
      </c>
      <c r="F1380" s="8" t="n">
        <f aca="false">INDEX($F:$F,$E1380)*(2*B1380/INDEX($B:$B,$E1380)-C1380/INDEX($C:$C,$E1380))</f>
        <v>4991.47317581355</v>
      </c>
      <c r="G1380" s="9" t="n">
        <f aca="false">B1380/B1379-1</f>
        <v>-0.0123487731514007</v>
      </c>
      <c r="H1380" s="9" t="n">
        <f aca="false">F1380/F1379-1</f>
        <v>-0.000398824562599653</v>
      </c>
      <c r="I1380" s="9" t="n">
        <f aca="false">LN(B1380/B1379)</f>
        <v>-0.0124256528192576</v>
      </c>
      <c r="J1380" s="9" t="n">
        <f aca="false">LN(F1380/F1379)</f>
        <v>-0.000398904114267662</v>
      </c>
      <c r="K1380" s="9" t="n">
        <f aca="false">F1380/F1373-1</f>
        <v>0.00810726807894291</v>
      </c>
      <c r="L1380" s="9" t="n">
        <f aca="false">F1380/F1350-1</f>
        <v>0.0569975486129537</v>
      </c>
      <c r="M1380" s="9" t="n">
        <f aca="false">B1380/B1373-1</f>
        <v>0.000923513336394066</v>
      </c>
      <c r="N1380" s="9" t="n">
        <f aca="false">B1380/B1350-1</f>
        <v>0.0655242720331077</v>
      </c>
      <c r="O1380" s="8" t="n">
        <f aca="false">MAX(O1379,F1380)</f>
        <v>5645.35730015574</v>
      </c>
      <c r="P1380" s="9" t="n">
        <f aca="false">F1380/O1380-1</f>
        <v>-0.11582688031529</v>
      </c>
      <c r="Q1380" s="8" t="n">
        <f aca="false">MAX(Q1379,B1380)</f>
        <v>67541.7555081824</v>
      </c>
      <c r="R1380" s="9" t="n">
        <f aca="false">B1380/Q1380-1</f>
        <v>-0.591492010324004</v>
      </c>
      <c r="S1380" s="9" t="n">
        <f aca="false">B1380/INDEX($B:$B,$E1380)-1</f>
        <v>0.0977244295001949</v>
      </c>
      <c r="T1380" s="0" t="n">
        <f aca="false">IF(AND($A1380&gt;=CrashTest!$B$3,$A1380&lt;=CrashTest!$C$3),1,IF(AND($A1380&gt;=CrashTest!$B$4,$A1380&lt;=CrashTest!$C$4),2,IF(AND($A1380&gt;=CrashTest!$B$5,$A1380&lt;=CrashTest!$C$5),3,IF(AND($A1380&gt;=CrashTest!$B$6,$A1380&lt;=CrashTest!$C$6),4,IF(AND($A1380&gt;=CrashTest!$B$7,$A1380&lt;=CrashTest!$C$7),5,0)))))</f>
        <v>0</v>
      </c>
      <c r="U1380" s="8" t="str">
        <f aca="false">IF(T1380=0,"",IF(T1379=T1380,MAX(U1379,B1380),B1380))</f>
        <v/>
      </c>
      <c r="V1380" s="9" t="str">
        <f aca="false">IF(T1380=0,"",B1380/U1380-1)</f>
        <v/>
      </c>
      <c r="W1380" s="8" t="str">
        <f aca="false">IF(T1380=0,"",IF(T1379=T1380,MAX(W1379,F1380),F1380))</f>
        <v/>
      </c>
      <c r="X1380" s="9" t="str">
        <f aca="false">IF(T1380=0,"",F1380/W1380-1)</f>
        <v/>
      </c>
    </row>
    <row r="1381" customFormat="false" ht="15" hidden="false" customHeight="false" outlineLevel="0" collapsed="false">
      <c r="A1381" s="5" t="n">
        <v>45209</v>
      </c>
      <c r="B1381" s="6" t="n">
        <v>27419.7971803039</v>
      </c>
      <c r="C1381" s="7" t="n">
        <v>10968.43313</v>
      </c>
      <c r="D1381" s="0" t="n">
        <f aca="false">INT((ROW()-3)/30)</f>
        <v>45</v>
      </c>
      <c r="E1381" s="0" t="n">
        <f aca="false">2+30*D1381</f>
        <v>1352</v>
      </c>
      <c r="F1381" s="8" t="n">
        <f aca="false">INDEX($F:$F,$E1381)*(2*B1381/INDEX($B:$B,$E1381)-C1381/INDEX($C:$C,$E1381))</f>
        <v>5004.0468355195</v>
      </c>
      <c r="G1381" s="9" t="n">
        <f aca="false">B1381/B1380-1</f>
        <v>-0.0062175138825985</v>
      </c>
      <c r="H1381" s="9" t="n">
        <f aca="false">F1381/F1380-1</f>
        <v>0.00251902780262836</v>
      </c>
      <c r="I1381" s="9" t="n">
        <f aca="false">LN(B1381/B1380)</f>
        <v>-0.00623692311531066</v>
      </c>
      <c r="J1381" s="9" t="n">
        <f aca="false">LN(F1381/F1380)</f>
        <v>0.00251586037021159</v>
      </c>
      <c r="K1381" s="9" t="n">
        <f aca="false">F1381/F1374-1</f>
        <v>0.0115768154935005</v>
      </c>
      <c r="L1381" s="9" t="n">
        <f aca="false">F1381/F1351-1</f>
        <v>0.0594430386745575</v>
      </c>
      <c r="M1381" s="9" t="n">
        <f aca="false">B1381/B1374-1</f>
        <v>-0.000705016901077604</v>
      </c>
      <c r="N1381" s="9" t="n">
        <f aca="false">B1381/B1351-1</f>
        <v>0.0614882823552876</v>
      </c>
      <c r="O1381" s="8" t="n">
        <f aca="false">MAX(O1380,F1381)</f>
        <v>5645.35730015574</v>
      </c>
      <c r="P1381" s="9" t="n">
        <f aca="false">F1381/O1381-1</f>
        <v>-0.113599623644468</v>
      </c>
      <c r="Q1381" s="8" t="n">
        <f aca="false">MAX(Q1380,B1381)</f>
        <v>67541.7555081824</v>
      </c>
      <c r="R1381" s="9" t="n">
        <f aca="false">B1381/Q1381-1</f>
        <v>-0.594031914420967</v>
      </c>
      <c r="S1381" s="9" t="n">
        <f aca="false">B1381/INDEX($B:$B,$E1381)-1</f>
        <v>0.09089931262051</v>
      </c>
      <c r="T1381" s="0" t="n">
        <f aca="false">IF(AND($A1381&gt;=CrashTest!$B$3,$A1381&lt;=CrashTest!$C$3),1,IF(AND($A1381&gt;=CrashTest!$B$4,$A1381&lt;=CrashTest!$C$4),2,IF(AND($A1381&gt;=CrashTest!$B$5,$A1381&lt;=CrashTest!$C$5),3,IF(AND($A1381&gt;=CrashTest!$B$6,$A1381&lt;=CrashTest!$C$6),4,IF(AND($A1381&gt;=CrashTest!$B$7,$A1381&lt;=CrashTest!$C$7),5,0)))))</f>
        <v>0</v>
      </c>
      <c r="U1381" s="8" t="str">
        <f aca="false">IF(T1381=0,"",IF(T1380=T1381,MAX(U1380,B1381),B1381))</f>
        <v/>
      </c>
      <c r="V1381" s="9" t="str">
        <f aca="false">IF(T1381=0,"",B1381/U1381-1)</f>
        <v/>
      </c>
      <c r="W1381" s="8" t="str">
        <f aca="false">IF(T1381=0,"",IF(T1380=T1381,MAX(W1380,F1381),F1381))</f>
        <v/>
      </c>
      <c r="X1381" s="9" t="str">
        <f aca="false">IF(T1381=0,"",F1381/W1381-1)</f>
        <v/>
      </c>
    </row>
    <row r="1382" customFormat="false" ht="15" hidden="false" customHeight="false" outlineLevel="0" collapsed="false">
      <c r="A1382" s="5" t="n">
        <v>45210</v>
      </c>
      <c r="B1382" s="6" t="n">
        <v>26828.1725710111</v>
      </c>
      <c r="C1382" s="7" t="n">
        <v>10489.2624</v>
      </c>
      <c r="D1382" s="0" t="n">
        <f aca="false">INT((ROW()-3)/30)</f>
        <v>45</v>
      </c>
      <c r="E1382" s="0" t="n">
        <f aca="false">2+30*D1382</f>
        <v>1352</v>
      </c>
      <c r="F1382" s="8" t="n">
        <f aca="false">INDEX($F:$F,$E1382)*(2*B1382/INDEX($B:$B,$E1382)-C1382/INDEX($C:$C,$E1382))</f>
        <v>5013.21666404449</v>
      </c>
      <c r="G1382" s="9" t="n">
        <f aca="false">B1382/B1381-1</f>
        <v>-0.0215765494326039</v>
      </c>
      <c r="H1382" s="9" t="n">
        <f aca="false">F1382/F1381-1</f>
        <v>0.00183248255390001</v>
      </c>
      <c r="I1382" s="9" t="n">
        <f aca="false">LN(B1382/B1381)</f>
        <v>-0.0218127266141155</v>
      </c>
      <c r="J1382" s="9" t="n">
        <f aca="false">LN(F1382/F1381)</f>
        <v>0.00183080560608404</v>
      </c>
      <c r="K1382" s="9" t="n">
        <f aca="false">F1382/F1375-1</f>
        <v>0.00810313066328861</v>
      </c>
      <c r="L1382" s="9" t="n">
        <f aca="false">F1382/F1352-1</f>
        <v>0.061703894348391</v>
      </c>
      <c r="M1382" s="9" t="n">
        <f aca="false">B1382/B1375-1</f>
        <v>-0.0348623897859726</v>
      </c>
      <c r="N1382" s="9" t="n">
        <f aca="false">B1382/B1352-1</f>
        <v>0.0673614696757598</v>
      </c>
      <c r="O1382" s="8" t="n">
        <f aca="false">MAX(O1381,F1382)</f>
        <v>5645.35730015574</v>
      </c>
      <c r="P1382" s="9" t="n">
        <f aca="false">F1382/O1382-1</f>
        <v>-0.111975310419026</v>
      </c>
      <c r="Q1382" s="8" t="n">
        <f aca="false">MAX(Q1381,B1382)</f>
        <v>67541.7555081824</v>
      </c>
      <c r="R1382" s="9" t="n">
        <f aca="false">B1382/Q1382-1</f>
        <v>-0.602791304887523</v>
      </c>
      <c r="S1382" s="9" t="n">
        <f aca="false">B1382/INDEX($B:$B,$E1382)-1</f>
        <v>0.0673614696757598</v>
      </c>
      <c r="T1382" s="0" t="n">
        <f aca="false">IF(AND($A1382&gt;=CrashTest!$B$3,$A1382&lt;=CrashTest!$C$3),1,IF(AND($A1382&gt;=CrashTest!$B$4,$A1382&lt;=CrashTest!$C$4),2,IF(AND($A1382&gt;=CrashTest!$B$5,$A1382&lt;=CrashTest!$C$5),3,IF(AND($A1382&gt;=CrashTest!$B$6,$A1382&lt;=CrashTest!$C$6),4,IF(AND($A1382&gt;=CrashTest!$B$7,$A1382&lt;=CrashTest!$C$7),5,0)))))</f>
        <v>0</v>
      </c>
      <c r="U1382" s="8" t="str">
        <f aca="false">IF(T1382=0,"",IF(T1381=T1382,MAX(U1381,B1382),B1382))</f>
        <v/>
      </c>
      <c r="V1382" s="9" t="str">
        <f aca="false">IF(T1382=0,"",B1382/U1382-1)</f>
        <v/>
      </c>
      <c r="W1382" s="8" t="str">
        <f aca="false">IF(T1382=0,"",IF(T1381=T1382,MAX(W1381,F1382),F1382))</f>
        <v/>
      </c>
      <c r="X1382" s="9" t="str">
        <f aca="false">IF(T1382=0,"",F1382/W1382-1)</f>
        <v/>
      </c>
    </row>
    <row r="1383" customFormat="false" ht="15" hidden="false" customHeight="false" outlineLevel="0" collapsed="false">
      <c r="A1383" s="5" t="n">
        <v>45211</v>
      </c>
      <c r="B1383" s="6" t="n">
        <v>26741.3405990649</v>
      </c>
      <c r="C1383" s="7" t="n">
        <v>10416.23303</v>
      </c>
      <c r="D1383" s="0" t="n">
        <f aca="false">INT((ROW()-3)/30)</f>
        <v>46</v>
      </c>
      <c r="E1383" s="0" t="n">
        <f aca="false">2+30*D1383</f>
        <v>1382</v>
      </c>
      <c r="F1383" s="8" t="n">
        <f aca="false">INDEX($F:$F,$E1383)*(2*B1383/INDEX($B:$B,$E1383)-C1383/INDEX($C:$C,$E1383))</f>
        <v>5015.66865214547</v>
      </c>
      <c r="G1383" s="9" t="n">
        <f aca="false">B1383/B1382-1</f>
        <v>-0.00323659659324027</v>
      </c>
      <c r="H1383" s="9" t="n">
        <f aca="false">F1383/F1382-1</f>
        <v>0.000489104753553793</v>
      </c>
      <c r="I1383" s="9" t="n">
        <f aca="false">LN(B1383/B1382)</f>
        <v>-0.00324184570121743</v>
      </c>
      <c r="J1383" s="9" t="n">
        <f aca="false">LN(F1383/F1382)</f>
        <v>0.000488985180811294</v>
      </c>
      <c r="K1383" s="9" t="n">
        <f aca="false">F1383/F1376-1</f>
        <v>0.0101307620574755</v>
      </c>
      <c r="L1383" s="9" t="n">
        <f aca="false">F1383/F1353-1</f>
        <v>0.0494817374532648</v>
      </c>
      <c r="M1383" s="9" t="n">
        <f aca="false">B1383/B1376-1</f>
        <v>-0.0249761494379697</v>
      </c>
      <c r="N1383" s="9" t="n">
        <f aca="false">B1383/B1353-1</f>
        <v>0.034093153850431</v>
      </c>
      <c r="O1383" s="8" t="n">
        <f aca="false">MAX(O1382,F1383)</f>
        <v>5645.35730015574</v>
      </c>
      <c r="P1383" s="9" t="n">
        <f aca="false">F1383/O1383-1</f>
        <v>-0.111540973322079</v>
      </c>
      <c r="Q1383" s="8" t="n">
        <f aca="false">MAX(Q1382,B1383)</f>
        <v>67541.7555081824</v>
      </c>
      <c r="R1383" s="9" t="n">
        <f aca="false">B1383/Q1383-1</f>
        <v>-0.604076909196929</v>
      </c>
      <c r="S1383" s="9" t="n">
        <f aca="false">B1383/INDEX($B:$B,$E1383)-1</f>
        <v>-0.00323659659324027</v>
      </c>
      <c r="T1383" s="0" t="n">
        <f aca="false">IF(AND($A1383&gt;=CrashTest!$B$3,$A1383&lt;=CrashTest!$C$3),1,IF(AND($A1383&gt;=CrashTest!$B$4,$A1383&lt;=CrashTest!$C$4),2,IF(AND($A1383&gt;=CrashTest!$B$5,$A1383&lt;=CrashTest!$C$5),3,IF(AND($A1383&gt;=CrashTest!$B$6,$A1383&lt;=CrashTest!$C$6),4,IF(AND($A1383&gt;=CrashTest!$B$7,$A1383&lt;=CrashTest!$C$7),5,0)))))</f>
        <v>0</v>
      </c>
      <c r="U1383" s="8" t="str">
        <f aca="false">IF(T1383=0,"",IF(T1382=T1383,MAX(U1382,B1383),B1383))</f>
        <v/>
      </c>
      <c r="V1383" s="9" t="str">
        <f aca="false">IF(T1383=0,"",B1383/U1383-1)</f>
        <v/>
      </c>
      <c r="W1383" s="8" t="str">
        <f aca="false">IF(T1383=0,"",IF(T1382=T1383,MAX(W1382,F1383),F1383))</f>
        <v/>
      </c>
      <c r="X1383" s="9" t="str">
        <f aca="false">IF(T1383=0,"",F1383/W1383-1)</f>
        <v/>
      </c>
    </row>
    <row r="1384" customFormat="false" ht="15" hidden="false" customHeight="false" outlineLevel="0" collapsed="false">
      <c r="A1384" s="5" t="n">
        <v>45212</v>
      </c>
      <c r="B1384" s="6" t="n">
        <v>26842.4467703098</v>
      </c>
      <c r="C1384" s="7" t="n">
        <v>10485.09054</v>
      </c>
      <c r="D1384" s="0" t="n">
        <f aca="false">INT((ROW()-3)/30)</f>
        <v>46</v>
      </c>
      <c r="E1384" s="0" t="n">
        <f aca="false">2+30*D1384</f>
        <v>1382</v>
      </c>
      <c r="F1384" s="8" t="n">
        <f aca="false">INDEX($F:$F,$E1384)*(2*B1384/INDEX($B:$B,$E1384)-C1384/INDEX($C:$C,$E1384))</f>
        <v>5020.54521908805</v>
      </c>
      <c r="G1384" s="9" t="n">
        <f aca="false">B1384/B1383-1</f>
        <v>0.00378089388863456</v>
      </c>
      <c r="H1384" s="9" t="n">
        <f aca="false">F1384/F1383-1</f>
        <v>0.00097226656719096</v>
      </c>
      <c r="I1384" s="9" t="n">
        <f aca="false">LN(B1384/B1383)</f>
        <v>0.00377376427456142</v>
      </c>
      <c r="J1384" s="9" t="n">
        <f aca="false">LN(F1384/F1383)</f>
        <v>0.00097179422219083</v>
      </c>
      <c r="K1384" s="9" t="n">
        <f aca="false">F1384/F1377-1</f>
        <v>0.00866311755580118</v>
      </c>
      <c r="L1384" s="9" t="n">
        <f aca="false">F1384/F1354-1</f>
        <v>0.045563539690225</v>
      </c>
      <c r="M1384" s="9" t="n">
        <f aca="false">B1384/B1377-1</f>
        <v>-0.0393500124163331</v>
      </c>
      <c r="N1384" s="9" t="n">
        <f aca="false">B1384/B1354-1</f>
        <v>0.0234713518635465</v>
      </c>
      <c r="O1384" s="8" t="n">
        <f aca="false">MAX(O1383,F1384)</f>
        <v>5645.35730015574</v>
      </c>
      <c r="P1384" s="9" t="n">
        <f aca="false">F1384/O1384-1</f>
        <v>-0.110677154314121</v>
      </c>
      <c r="Q1384" s="8" t="n">
        <f aca="false">MAX(Q1383,B1384)</f>
        <v>67541.7555081824</v>
      </c>
      <c r="R1384" s="9" t="n">
        <f aca="false">B1384/Q1384-1</f>
        <v>-0.602579966002543</v>
      </c>
      <c r="S1384" s="9" t="n">
        <f aca="false">B1384/INDEX($B:$B,$E1384)-1</f>
        <v>0.000532060067115037</v>
      </c>
      <c r="T1384" s="0" t="n">
        <f aca="false">IF(AND($A1384&gt;=CrashTest!$B$3,$A1384&lt;=CrashTest!$C$3),1,IF(AND($A1384&gt;=CrashTest!$B$4,$A1384&lt;=CrashTest!$C$4),2,IF(AND($A1384&gt;=CrashTest!$B$5,$A1384&lt;=CrashTest!$C$5),3,IF(AND($A1384&gt;=CrashTest!$B$6,$A1384&lt;=CrashTest!$C$6),4,IF(AND($A1384&gt;=CrashTest!$B$7,$A1384&lt;=CrashTest!$C$7),5,0)))))</f>
        <v>0</v>
      </c>
      <c r="U1384" s="8" t="str">
        <f aca="false">IF(T1384=0,"",IF(T1383=T1384,MAX(U1383,B1384),B1384))</f>
        <v/>
      </c>
      <c r="V1384" s="9" t="str">
        <f aca="false">IF(T1384=0,"",B1384/U1384-1)</f>
        <v/>
      </c>
      <c r="W1384" s="8" t="str">
        <f aca="false">IF(T1384=0,"",IF(T1383=T1384,MAX(W1383,F1384),F1384))</f>
        <v/>
      </c>
      <c r="X1384" s="9" t="str">
        <f aca="false">IF(T1384=0,"",F1384/W1384-1)</f>
        <v/>
      </c>
    </row>
    <row r="1385" customFormat="false" ht="15" hidden="false" customHeight="false" outlineLevel="0" collapsed="false">
      <c r="A1385" s="5" t="n">
        <v>45213</v>
      </c>
      <c r="B1385" s="6" t="n">
        <v>26861.9892375804</v>
      </c>
      <c r="C1385" s="7" t="n">
        <v>10479.02329</v>
      </c>
      <c r="D1385" s="0" t="n">
        <f aca="false">INT((ROW()-3)/30)</f>
        <v>46</v>
      </c>
      <c r="E1385" s="0" t="n">
        <f aca="false">2+30*D1385</f>
        <v>1382</v>
      </c>
      <c r="F1385" s="8" t="n">
        <f aca="false">INDEX($F:$F,$E1385)*(2*B1385/INDEX($B:$B,$E1385)-C1385/INDEX($C:$C,$E1385))</f>
        <v>5030.74855104403</v>
      </c>
      <c r="G1385" s="9" t="n">
        <f aca="false">B1385/B1384-1</f>
        <v>0.000728043439475634</v>
      </c>
      <c r="H1385" s="9" t="n">
        <f aca="false">F1385/F1384-1</f>
        <v>0.00203231551768224</v>
      </c>
      <c r="I1385" s="9" t="n">
        <f aca="false">LN(B1385/B1384)</f>
        <v>0.00072777854441303</v>
      </c>
      <c r="J1385" s="9" t="n">
        <f aca="false">LN(F1385/F1384)</f>
        <v>0.00203025315827117</v>
      </c>
      <c r="K1385" s="9" t="n">
        <f aca="false">F1385/F1378-1</f>
        <v>0.00876540137206572</v>
      </c>
      <c r="L1385" s="9" t="n">
        <f aca="false">F1385/F1355-1</f>
        <v>0.0417686467835925</v>
      </c>
      <c r="M1385" s="9" t="n">
        <f aca="false">B1385/B1378-1</f>
        <v>-0.0397087261883998</v>
      </c>
      <c r="N1385" s="9" t="n">
        <f aca="false">B1385/B1355-1</f>
        <v>0.011520245453815</v>
      </c>
      <c r="O1385" s="8" t="n">
        <f aca="false">MAX(O1384,F1385)</f>
        <v>5645.35730015574</v>
      </c>
      <c r="P1385" s="9" t="n">
        <f aca="false">F1385/O1385-1</f>
        <v>-0.108869769694604</v>
      </c>
      <c r="Q1385" s="8" t="n">
        <f aca="false">MAX(Q1384,B1385)</f>
        <v>67541.7555081824</v>
      </c>
      <c r="R1385" s="9" t="n">
        <f aca="false">B1385/Q1385-1</f>
        <v>-0.602290626954075</v>
      </c>
      <c r="S1385" s="9" t="n">
        <f aca="false">B1385/INDEX($B:$B,$E1385)-1</f>
        <v>0.00126049086943181</v>
      </c>
      <c r="T1385" s="0" t="n">
        <f aca="false">IF(AND($A1385&gt;=CrashTest!$B$3,$A1385&lt;=CrashTest!$C$3),1,IF(AND($A1385&gt;=CrashTest!$B$4,$A1385&lt;=CrashTest!$C$4),2,IF(AND($A1385&gt;=CrashTest!$B$5,$A1385&lt;=CrashTest!$C$5),3,IF(AND($A1385&gt;=CrashTest!$B$6,$A1385&lt;=CrashTest!$C$6),4,IF(AND($A1385&gt;=CrashTest!$B$7,$A1385&lt;=CrashTest!$C$7),5,0)))))</f>
        <v>0</v>
      </c>
      <c r="U1385" s="8" t="str">
        <f aca="false">IF(T1385=0,"",IF(T1384=T1385,MAX(U1384,B1385),B1385))</f>
        <v/>
      </c>
      <c r="V1385" s="9" t="str">
        <f aca="false">IF(T1385=0,"",B1385/U1385-1)</f>
        <v/>
      </c>
      <c r="W1385" s="8" t="str">
        <f aca="false">IF(T1385=0,"",IF(T1384=T1385,MAX(W1384,F1385),F1385))</f>
        <v/>
      </c>
      <c r="X1385" s="9" t="str">
        <f aca="false">IF(T1385=0,"",F1385/W1385-1)</f>
        <v/>
      </c>
    </row>
    <row r="1386" customFormat="false" ht="15" hidden="false" customHeight="false" outlineLevel="0" collapsed="false">
      <c r="A1386" s="5" t="n">
        <v>45214</v>
      </c>
      <c r="B1386" s="6" t="n">
        <v>27130.3067092344</v>
      </c>
      <c r="C1386" s="7" t="n">
        <v>10673.03491</v>
      </c>
      <c r="D1386" s="0" t="n">
        <f aca="false">INT((ROW()-3)/30)</f>
        <v>46</v>
      </c>
      <c r="E1386" s="0" t="n">
        <f aca="false">2+30*D1386</f>
        <v>1382</v>
      </c>
      <c r="F1386" s="8" t="n">
        <f aca="false">INDEX($F:$F,$E1386)*(2*B1386/INDEX($B:$B,$E1386)-C1386/INDEX($C:$C,$E1386))</f>
        <v>5038.30072587033</v>
      </c>
      <c r="G1386" s="9" t="n">
        <f aca="false">B1386/B1385-1</f>
        <v>0.00998874168554198</v>
      </c>
      <c r="H1386" s="9" t="n">
        <f aca="false">F1386/F1385-1</f>
        <v>0.00150120300183354</v>
      </c>
      <c r="I1386" s="9" t="n">
        <f aca="false">LN(B1386/B1385)</f>
        <v>0.00993918394504349</v>
      </c>
      <c r="J1386" s="9" t="n">
        <f aca="false">LN(F1386/F1385)</f>
        <v>0.00150007732304794</v>
      </c>
      <c r="K1386" s="9" t="n">
        <f aca="false">F1386/F1379-1</f>
        <v>0.00897894276797984</v>
      </c>
      <c r="L1386" s="9" t="n">
        <f aca="false">F1386/F1356-1</f>
        <v>0.0391994538402942</v>
      </c>
      <c r="M1386" s="9" t="n">
        <f aca="false">B1386/B1379-1</f>
        <v>-0.0288520188069323</v>
      </c>
      <c r="N1386" s="9" t="n">
        <f aca="false">B1386/B1356-1</f>
        <v>0.0171595701751506</v>
      </c>
      <c r="O1386" s="8" t="n">
        <f aca="false">MAX(O1385,F1386)</f>
        <v>5645.35730015574</v>
      </c>
      <c r="P1386" s="9" t="n">
        <f aca="false">F1386/O1386-1</f>
        <v>-0.107532002317845</v>
      </c>
      <c r="Q1386" s="8" t="n">
        <f aca="false">MAX(Q1385,B1386)</f>
        <v>67541.7555081824</v>
      </c>
      <c r="R1386" s="9" t="n">
        <f aca="false">B1386/Q1386-1</f>
        <v>-0.5983180107608</v>
      </c>
      <c r="S1386" s="9" t="n">
        <f aca="false">B1386/INDEX($B:$B,$E1386)-1</f>
        <v>0.0112618232726656</v>
      </c>
      <c r="T1386" s="0" t="n">
        <f aca="false">IF(AND($A1386&gt;=CrashTest!$B$3,$A1386&lt;=CrashTest!$C$3),1,IF(AND($A1386&gt;=CrashTest!$B$4,$A1386&lt;=CrashTest!$C$4),2,IF(AND($A1386&gt;=CrashTest!$B$5,$A1386&lt;=CrashTest!$C$5),3,IF(AND($A1386&gt;=CrashTest!$B$6,$A1386&lt;=CrashTest!$C$6),4,IF(AND($A1386&gt;=CrashTest!$B$7,$A1386&lt;=CrashTest!$C$7),5,0)))))</f>
        <v>0</v>
      </c>
      <c r="U1386" s="8" t="str">
        <f aca="false">IF(T1386=0,"",IF(T1385=T1386,MAX(U1385,B1386),B1386))</f>
        <v/>
      </c>
      <c r="V1386" s="9" t="str">
        <f aca="false">IF(T1386=0,"",B1386/U1386-1)</f>
        <v/>
      </c>
      <c r="W1386" s="8" t="str">
        <f aca="false">IF(T1386=0,"",IF(T1385=T1386,MAX(W1385,F1386),F1386))</f>
        <v/>
      </c>
      <c r="X1386" s="9" t="str">
        <f aca="false">IF(T1386=0,"",F1386/W1386-1)</f>
        <v/>
      </c>
    </row>
    <row r="1387" customFormat="false" ht="15" hidden="false" customHeight="false" outlineLevel="0" collapsed="false">
      <c r="A1387" s="5" t="n">
        <v>45215</v>
      </c>
      <c r="B1387" s="6" t="n">
        <v>28506.7936741671</v>
      </c>
      <c r="C1387" s="7" t="n">
        <v>11541.17822</v>
      </c>
      <c r="D1387" s="0" t="n">
        <f aca="false">INT((ROW()-3)/30)</f>
        <v>46</v>
      </c>
      <c r="E1387" s="0" t="n">
        <f aca="false">2+30*D1387</f>
        <v>1382</v>
      </c>
      <c r="F1387" s="8" t="n">
        <f aca="false">INDEX($F:$F,$E1387)*(2*B1387/INDEX($B:$B,$E1387)-C1387/INDEX($C:$C,$E1387))</f>
        <v>5137.81349919579</v>
      </c>
      <c r="G1387" s="9" t="n">
        <f aca="false">B1387/B1386-1</f>
        <v>0.0507361372536266</v>
      </c>
      <c r="H1387" s="9" t="n">
        <f aca="false">F1387/F1386-1</f>
        <v>0.0197512571678153</v>
      </c>
      <c r="I1387" s="9" t="n">
        <f aca="false">LN(B1387/B1386)</f>
        <v>0.0494910016241729</v>
      </c>
      <c r="J1387" s="9" t="n">
        <f aca="false">LN(F1387/F1386)</f>
        <v>0.0195587320343986</v>
      </c>
      <c r="K1387" s="9" t="n">
        <f aca="false">F1387/F1380-1</f>
        <v>0.029318062669621</v>
      </c>
      <c r="L1387" s="9" t="n">
        <f aca="false">F1387/F1357-1</f>
        <v>0.0636495293188251</v>
      </c>
      <c r="M1387" s="9" t="n">
        <f aca="false">B1387/B1380-1</f>
        <v>0.0331787686999809</v>
      </c>
      <c r="N1387" s="9" t="n">
        <f aca="false">B1387/B1357-1</f>
        <v>0.0734743300228877</v>
      </c>
      <c r="O1387" s="8" t="n">
        <f aca="false">MAX(O1386,F1387)</f>
        <v>5645.35730015574</v>
      </c>
      <c r="P1387" s="9" t="n">
        <f aca="false">F1387/O1387-1</f>
        <v>-0.0899046373815798</v>
      </c>
      <c r="Q1387" s="8" t="n">
        <f aca="false">MAX(Q1386,B1387)</f>
        <v>67541.7555081824</v>
      </c>
      <c r="R1387" s="9" t="n">
        <f aca="false">B1387/Q1387-1</f>
        <v>-0.57793821822245</v>
      </c>
      <c r="S1387" s="9" t="n">
        <f aca="false">B1387/INDEX($B:$B,$E1387)-1</f>
        <v>0.0625693419375801</v>
      </c>
      <c r="T1387" s="0" t="n">
        <f aca="false">IF(AND($A1387&gt;=CrashTest!$B$3,$A1387&lt;=CrashTest!$C$3),1,IF(AND($A1387&gt;=CrashTest!$B$4,$A1387&lt;=CrashTest!$C$4),2,IF(AND($A1387&gt;=CrashTest!$B$5,$A1387&lt;=CrashTest!$C$5),3,IF(AND($A1387&gt;=CrashTest!$B$6,$A1387&lt;=CrashTest!$C$6),4,IF(AND($A1387&gt;=CrashTest!$B$7,$A1387&lt;=CrashTest!$C$7),5,0)))))</f>
        <v>0</v>
      </c>
      <c r="U1387" s="8" t="str">
        <f aca="false">IF(T1387=0,"",IF(T1386=T1387,MAX(U1386,B1387),B1387))</f>
        <v/>
      </c>
      <c r="V1387" s="9" t="str">
        <f aca="false">IF(T1387=0,"",B1387/U1387-1)</f>
        <v/>
      </c>
      <c r="W1387" s="8" t="str">
        <f aca="false">IF(T1387=0,"",IF(T1386=T1387,MAX(W1386,F1387),F1387))</f>
        <v/>
      </c>
      <c r="X1387" s="9" t="str">
        <f aca="false">IF(T1387=0,"",F1387/W1387-1)</f>
        <v/>
      </c>
    </row>
    <row r="1388" customFormat="false" ht="15" hidden="false" customHeight="false" outlineLevel="0" collapsed="false">
      <c r="A1388" s="5" t="n">
        <v>45216</v>
      </c>
      <c r="B1388" s="6" t="n">
        <v>28433.2051522501</v>
      </c>
      <c r="C1388" s="7" t="n">
        <v>11462.0367</v>
      </c>
      <c r="D1388" s="0" t="n">
        <f aca="false">INT((ROW()-3)/30)</f>
        <v>46</v>
      </c>
      <c r="E1388" s="0" t="n">
        <f aca="false">2+30*D1388</f>
        <v>1382</v>
      </c>
      <c r="F1388" s="8" t="n">
        <f aca="false">INDEX($F:$F,$E1388)*(2*B1388/INDEX($B:$B,$E1388)-C1388/INDEX($C:$C,$E1388))</f>
        <v>5148.13616094864</v>
      </c>
      <c r="G1388" s="9" t="n">
        <f aca="false">B1388/B1387-1</f>
        <v>-0.00258143805150868</v>
      </c>
      <c r="H1388" s="9" t="n">
        <f aca="false">F1388/F1387-1</f>
        <v>0.00200915462472007</v>
      </c>
      <c r="I1388" s="9" t="n">
        <f aca="false">LN(B1388/B1387)</f>
        <v>-0.00258477570792176</v>
      </c>
      <c r="J1388" s="9" t="n">
        <f aca="false">LN(F1388/F1387)</f>
        <v>0.00200713897295288</v>
      </c>
      <c r="K1388" s="9" t="n">
        <f aca="false">F1388/F1381-1</f>
        <v>0.028794559716423</v>
      </c>
      <c r="L1388" s="9" t="n">
        <f aca="false">F1388/F1358-1</f>
        <v>0.0659545409296769</v>
      </c>
      <c r="M1388" s="9" t="n">
        <f aca="false">B1388/B1381-1</f>
        <v>0.0369589886198773</v>
      </c>
      <c r="N1388" s="9" t="n">
        <f aca="false">B1388/B1358-1</f>
        <v>0.0728526734697017</v>
      </c>
      <c r="O1388" s="8" t="n">
        <f aca="false">MAX(O1387,F1388)</f>
        <v>5645.35730015574</v>
      </c>
      <c r="P1388" s="9" t="n">
        <f aca="false">F1388/O1388-1</f>
        <v>-0.0880761150748388</v>
      </c>
      <c r="Q1388" s="8" t="n">
        <f aca="false">MAX(Q1387,B1388)</f>
        <v>67541.7555081824</v>
      </c>
      <c r="R1388" s="9" t="n">
        <f aca="false">B1388/Q1388-1</f>
        <v>-0.579027744566018</v>
      </c>
      <c r="S1388" s="9" t="n">
        <f aca="false">B1388/INDEX($B:$B,$E1388)-1</f>
        <v>0.059826385005936</v>
      </c>
      <c r="T1388" s="0" t="n">
        <f aca="false">IF(AND($A1388&gt;=CrashTest!$B$3,$A1388&lt;=CrashTest!$C$3),1,IF(AND($A1388&gt;=CrashTest!$B$4,$A1388&lt;=CrashTest!$C$4),2,IF(AND($A1388&gt;=CrashTest!$B$5,$A1388&lt;=CrashTest!$C$5),3,IF(AND($A1388&gt;=CrashTest!$B$6,$A1388&lt;=CrashTest!$C$6),4,IF(AND($A1388&gt;=CrashTest!$B$7,$A1388&lt;=CrashTest!$C$7),5,0)))))</f>
        <v>0</v>
      </c>
      <c r="U1388" s="8" t="str">
        <f aca="false">IF(T1388=0,"",IF(T1387=T1388,MAX(U1387,B1388),B1388))</f>
        <v/>
      </c>
      <c r="V1388" s="9" t="str">
        <f aca="false">IF(T1388=0,"",B1388/U1388-1)</f>
        <v/>
      </c>
      <c r="W1388" s="8" t="str">
        <f aca="false">IF(T1388=0,"",IF(T1387=T1388,MAX(W1387,F1388),F1388))</f>
        <v/>
      </c>
      <c r="X1388" s="9" t="str">
        <f aca="false">IF(T1388=0,"",F1388/W1388-1)</f>
        <v/>
      </c>
    </row>
    <row r="1389" customFormat="false" ht="15" hidden="false" customHeight="false" outlineLevel="0" collapsed="false">
      <c r="A1389" s="5" t="n">
        <v>45217</v>
      </c>
      <c r="B1389" s="6" t="n">
        <v>28328.0750195792</v>
      </c>
      <c r="C1389" s="7" t="n">
        <v>11397.8361</v>
      </c>
      <c r="D1389" s="0" t="n">
        <f aca="false">INT((ROW()-3)/30)</f>
        <v>46</v>
      </c>
      <c r="E1389" s="0" t="n">
        <f aca="false">2+30*D1389</f>
        <v>1382</v>
      </c>
      <c r="F1389" s="8" t="n">
        <f aca="false">INDEX($F:$F,$E1389)*(2*B1389/INDEX($B:$B,$E1389)-C1389/INDEX($C:$C,$E1389))</f>
        <v>5139.53001378159</v>
      </c>
      <c r="G1389" s="9" t="n">
        <f aca="false">B1389/B1388-1</f>
        <v>-0.00369744220210011</v>
      </c>
      <c r="H1389" s="9" t="n">
        <f aca="false">F1389/F1388-1</f>
        <v>-0.0016717015436255</v>
      </c>
      <c r="I1389" s="9" t="n">
        <f aca="false">LN(B1389/B1388)</f>
        <v>-0.00370429463772356</v>
      </c>
      <c r="J1389" s="9" t="n">
        <f aca="false">LN(F1389/F1388)</f>
        <v>-0.00167310039584396</v>
      </c>
      <c r="K1389" s="9" t="n">
        <f aca="false">F1389/F1382-1</f>
        <v>0.0251960683532875</v>
      </c>
      <c r="L1389" s="9" t="n">
        <f aca="false">F1389/F1359-1</f>
        <v>0.0602444530269142</v>
      </c>
      <c r="M1389" s="9" t="n">
        <f aca="false">B1389/B1382-1</f>
        <v>0.0559077382031157</v>
      </c>
      <c r="N1389" s="9" t="n">
        <f aca="false">B1389/B1359-1</f>
        <v>0.0584145195254056</v>
      </c>
      <c r="O1389" s="8" t="n">
        <f aca="false">MAX(O1388,F1389)</f>
        <v>5645.35730015574</v>
      </c>
      <c r="P1389" s="9" t="n">
        <f aca="false">F1389/O1389-1</f>
        <v>-0.0896005796409372</v>
      </c>
      <c r="Q1389" s="8" t="n">
        <f aca="false">MAX(Q1388,B1389)</f>
        <v>67541.7555081824</v>
      </c>
      <c r="R1389" s="9" t="n">
        <f aca="false">B1389/Q1389-1</f>
        <v>-0.580584265149173</v>
      </c>
      <c r="S1389" s="9" t="n">
        <f aca="false">B1389/INDEX($B:$B,$E1389)-1</f>
        <v>0.0559077382031157</v>
      </c>
      <c r="T1389" s="0" t="n">
        <f aca="false">IF(AND($A1389&gt;=CrashTest!$B$3,$A1389&lt;=CrashTest!$C$3),1,IF(AND($A1389&gt;=CrashTest!$B$4,$A1389&lt;=CrashTest!$C$4),2,IF(AND($A1389&gt;=CrashTest!$B$5,$A1389&lt;=CrashTest!$C$5),3,IF(AND($A1389&gt;=CrashTest!$B$6,$A1389&lt;=CrashTest!$C$6),4,IF(AND($A1389&gt;=CrashTest!$B$7,$A1389&lt;=CrashTest!$C$7),5,0)))))</f>
        <v>0</v>
      </c>
      <c r="U1389" s="8" t="str">
        <f aca="false">IF(T1389=0,"",IF(T1388=T1389,MAX(U1388,B1389),B1389))</f>
        <v/>
      </c>
      <c r="V1389" s="9" t="str">
        <f aca="false">IF(T1389=0,"",B1389/U1389-1)</f>
        <v/>
      </c>
      <c r="W1389" s="8" t="str">
        <f aca="false">IF(T1389=0,"",IF(T1388=T1389,MAX(W1388,F1389),F1389))</f>
        <v/>
      </c>
      <c r="X1389" s="9" t="str">
        <f aca="false">IF(T1389=0,"",F1389/W1389-1)</f>
        <v/>
      </c>
    </row>
    <row r="1390" customFormat="false" ht="15" hidden="false" customHeight="false" outlineLevel="0" collapsed="false">
      <c r="A1390" s="5" t="n">
        <v>45218</v>
      </c>
      <c r="B1390" s="6" t="n">
        <v>28690.358041204</v>
      </c>
      <c r="C1390" s="7" t="n">
        <v>11647.14415</v>
      </c>
      <c r="D1390" s="0" t="n">
        <f aca="false">INT((ROW()-3)/30)</f>
        <v>46</v>
      </c>
      <c r="E1390" s="0" t="n">
        <f aca="false">2+30*D1390</f>
        <v>1382</v>
      </c>
      <c r="F1390" s="8" t="n">
        <f aca="false">INDEX($F:$F,$E1390)*(2*B1390/INDEX($B:$B,$E1390)-C1390/INDEX($C:$C,$E1390))</f>
        <v>5155.7714619253</v>
      </c>
      <c r="G1390" s="9" t="n">
        <f aca="false">B1390/B1389-1</f>
        <v>0.0127888330348747</v>
      </c>
      <c r="H1390" s="9" t="n">
        <f aca="false">F1390/F1389-1</f>
        <v>0.00316010376438336</v>
      </c>
      <c r="I1390" s="9" t="n">
        <f aca="false">LN(B1390/B1389)</f>
        <v>0.0127077465125453</v>
      </c>
      <c r="J1390" s="9" t="n">
        <f aca="false">LN(F1390/F1389)</f>
        <v>0.00315512113081558</v>
      </c>
      <c r="K1390" s="9" t="n">
        <f aca="false">F1390/F1383-1</f>
        <v>0.0279330273780962</v>
      </c>
      <c r="L1390" s="9" t="n">
        <f aca="false">F1390/F1360-1</f>
        <v>0.057426128558784</v>
      </c>
      <c r="M1390" s="9" t="n">
        <f aca="false">B1390/B1383-1</f>
        <v>0.0728840588570661</v>
      </c>
      <c r="N1390" s="9" t="n">
        <f aca="false">B1390/B1360-1</f>
        <v>0.054209252972856</v>
      </c>
      <c r="O1390" s="8" t="n">
        <f aca="false">MAX(O1389,F1390)</f>
        <v>5645.35730015574</v>
      </c>
      <c r="P1390" s="9" t="n">
        <f aca="false">F1390/O1390-1</f>
        <v>-0.086723623005568</v>
      </c>
      <c r="Q1390" s="8" t="n">
        <f aca="false">MAX(Q1389,B1390)</f>
        <v>67541.7555081824</v>
      </c>
      <c r="R1390" s="9" t="n">
        <f aca="false">B1390/Q1390-1</f>
        <v>-0.575220427343967</v>
      </c>
      <c r="S1390" s="9" t="n">
        <f aca="false">B1390/INDEX($B:$B,$E1390)-1</f>
        <v>0.0694115659672274</v>
      </c>
      <c r="T1390" s="0" t="n">
        <f aca="false">IF(AND($A1390&gt;=CrashTest!$B$3,$A1390&lt;=CrashTest!$C$3),1,IF(AND($A1390&gt;=CrashTest!$B$4,$A1390&lt;=CrashTest!$C$4),2,IF(AND($A1390&gt;=CrashTest!$B$5,$A1390&lt;=CrashTest!$C$5),3,IF(AND($A1390&gt;=CrashTest!$B$6,$A1390&lt;=CrashTest!$C$6),4,IF(AND($A1390&gt;=CrashTest!$B$7,$A1390&lt;=CrashTest!$C$7),5,0)))))</f>
        <v>0</v>
      </c>
      <c r="U1390" s="8" t="str">
        <f aca="false">IF(T1390=0,"",IF(T1389=T1390,MAX(U1389,B1390),B1390))</f>
        <v/>
      </c>
      <c r="V1390" s="9" t="str">
        <f aca="false">IF(T1390=0,"",B1390/U1390-1)</f>
        <v/>
      </c>
      <c r="W1390" s="8" t="str">
        <f aca="false">IF(T1390=0,"",IF(T1389=T1390,MAX(W1389,F1390),F1390))</f>
        <v/>
      </c>
      <c r="X1390" s="9" t="str">
        <f aca="false">IF(T1390=0,"",F1390/W1390-1)</f>
        <v/>
      </c>
    </row>
    <row r="1391" customFormat="false" ht="15" hidden="false" customHeight="false" outlineLevel="0" collapsed="false">
      <c r="A1391" s="5" t="n">
        <v>45219</v>
      </c>
      <c r="B1391" s="6" t="n">
        <v>29704.9853673291</v>
      </c>
      <c r="C1391" s="7" t="n">
        <v>12300.90671</v>
      </c>
      <c r="D1391" s="0" t="n">
        <f aca="false">INT((ROW()-3)/30)</f>
        <v>46</v>
      </c>
      <c r="E1391" s="0" t="n">
        <f aca="false">2+30*D1391</f>
        <v>1382</v>
      </c>
      <c r="F1391" s="8" t="n">
        <f aca="false">INDEX($F:$F,$E1391)*(2*B1391/INDEX($B:$B,$E1391)-C1391/INDEX($C:$C,$E1391))</f>
        <v>5222.50793454736</v>
      </c>
      <c r="G1391" s="9" t="n">
        <f aca="false">B1391/B1390-1</f>
        <v>0.035364749532506</v>
      </c>
      <c r="H1391" s="9" t="n">
        <f aca="false">F1391/F1390-1</f>
        <v>0.0129440323557584</v>
      </c>
      <c r="I1391" s="9" t="n">
        <f aca="false">LN(B1391/B1390)</f>
        <v>0.0347537796410016</v>
      </c>
      <c r="J1391" s="9" t="n">
        <f aca="false">LN(F1391/F1390)</f>
        <v>0.0128609743382265</v>
      </c>
      <c r="K1391" s="9" t="n">
        <f aca="false">F1391/F1384-1</f>
        <v>0.0402272475689387</v>
      </c>
      <c r="L1391" s="9" t="n">
        <f aca="false">F1391/F1361-1</f>
        <v>0.0705143642700559</v>
      </c>
      <c r="M1391" s="9" t="n">
        <f aca="false">B1391/B1384-1</f>
        <v>0.1066422380014</v>
      </c>
      <c r="N1391" s="9" t="n">
        <f aca="false">B1391/B1361-1</f>
        <v>0.0947754903872715</v>
      </c>
      <c r="O1391" s="8" t="n">
        <f aca="false">MAX(O1390,F1391)</f>
        <v>5645.35730015574</v>
      </c>
      <c r="P1391" s="9" t="n">
        <f aca="false">F1391/O1391-1</f>
        <v>-0.0749021440320024</v>
      </c>
      <c r="Q1391" s="8" t="n">
        <f aca="false">MAX(Q1390,B1391)</f>
        <v>67541.7555081824</v>
      </c>
      <c r="R1391" s="9" t="n">
        <f aca="false">B1391/Q1391-1</f>
        <v>-0.560198204150461</v>
      </c>
      <c r="S1391" s="9" t="n">
        <f aca="false">B1391/INDEX($B:$B,$E1391)-1</f>
        <v>0.107231038144824</v>
      </c>
      <c r="T1391" s="0" t="n">
        <f aca="false">IF(AND($A1391&gt;=CrashTest!$B$3,$A1391&lt;=CrashTest!$C$3),1,IF(AND($A1391&gt;=CrashTest!$B$4,$A1391&lt;=CrashTest!$C$4),2,IF(AND($A1391&gt;=CrashTest!$B$5,$A1391&lt;=CrashTest!$C$5),3,IF(AND($A1391&gt;=CrashTest!$B$6,$A1391&lt;=CrashTest!$C$6),4,IF(AND($A1391&gt;=CrashTest!$B$7,$A1391&lt;=CrashTest!$C$7),5,0)))))</f>
        <v>0</v>
      </c>
      <c r="U1391" s="8" t="str">
        <f aca="false">IF(T1391=0,"",IF(T1390=T1391,MAX(U1390,B1391),B1391))</f>
        <v/>
      </c>
      <c r="V1391" s="9" t="str">
        <f aca="false">IF(T1391=0,"",B1391/U1391-1)</f>
        <v/>
      </c>
      <c r="W1391" s="8" t="str">
        <f aca="false">IF(T1391=0,"",IF(T1390=T1391,MAX(W1390,F1391),F1391))</f>
        <v/>
      </c>
      <c r="X1391" s="9" t="str">
        <f aca="false">IF(T1391=0,"",F1391/W1391-1)</f>
        <v/>
      </c>
    </row>
    <row r="1392" customFormat="false" ht="15" hidden="false" customHeight="false" outlineLevel="0" collapsed="false">
      <c r="A1392" s="5" t="n">
        <v>45220</v>
      </c>
      <c r="B1392" s="6" t="n">
        <v>29922.5464044418</v>
      </c>
      <c r="C1392" s="7" t="n">
        <v>12454.82174</v>
      </c>
      <c r="D1392" s="0" t="n">
        <f aca="false">INT((ROW()-3)/30)</f>
        <v>46</v>
      </c>
      <c r="E1392" s="0" t="n">
        <f aca="false">2+30*D1392</f>
        <v>1382</v>
      </c>
      <c r="F1392" s="8" t="n">
        <f aca="false">INDEX($F:$F,$E1392)*(2*B1392/INDEX($B:$B,$E1392)-C1392/INDEX($C:$C,$E1392))</f>
        <v>5230.25470225521</v>
      </c>
      <c r="G1392" s="9" t="n">
        <f aca="false">B1392/B1391-1</f>
        <v>0.00732405804690228</v>
      </c>
      <c r="H1392" s="9" t="n">
        <f aca="false">F1392/F1391-1</f>
        <v>0.00148334244867354</v>
      </c>
      <c r="I1392" s="9" t="n">
        <f aca="false">LN(B1392/B1391)</f>
        <v>0.00729736737720951</v>
      </c>
      <c r="J1392" s="9" t="n">
        <f aca="false">LN(F1392/F1391)</f>
        <v>0.0014822433829898</v>
      </c>
      <c r="K1392" s="9" t="n">
        <f aca="false">F1392/F1385-1</f>
        <v>0.0396573490380021</v>
      </c>
      <c r="L1392" s="9" t="n">
        <f aca="false">F1392/F1362-1</f>
        <v>0.0784549748085694</v>
      </c>
      <c r="M1392" s="9" t="n">
        <f aca="false">B1392/B1385-1</f>
        <v>0.113936355933745</v>
      </c>
      <c r="N1392" s="9" t="n">
        <f aca="false">B1392/B1362-1</f>
        <v>0.126110272104153</v>
      </c>
      <c r="O1392" s="8" t="n">
        <f aca="false">MAX(O1391,F1392)</f>
        <v>5645.35730015574</v>
      </c>
      <c r="P1392" s="9" t="n">
        <f aca="false">F1392/O1392-1</f>
        <v>-0.0735299071130681</v>
      </c>
      <c r="Q1392" s="8" t="n">
        <f aca="false">MAX(Q1391,B1392)</f>
        <v>67541.7555081824</v>
      </c>
      <c r="R1392" s="9" t="n">
        <f aca="false">B1392/Q1392-1</f>
        <v>-0.556977070268527</v>
      </c>
      <c r="S1392" s="9" t="n">
        <f aca="false">B1392/INDEX($B:$B,$E1392)-1</f>
        <v>0.115340462539528</v>
      </c>
      <c r="T1392" s="0" t="n">
        <f aca="false">IF(AND($A1392&gt;=CrashTest!$B$3,$A1392&lt;=CrashTest!$C$3),1,IF(AND($A1392&gt;=CrashTest!$B$4,$A1392&lt;=CrashTest!$C$4),2,IF(AND($A1392&gt;=CrashTest!$B$5,$A1392&lt;=CrashTest!$C$5),3,IF(AND($A1392&gt;=CrashTest!$B$6,$A1392&lt;=CrashTest!$C$6),4,IF(AND($A1392&gt;=CrashTest!$B$7,$A1392&lt;=CrashTest!$C$7),5,0)))))</f>
        <v>0</v>
      </c>
      <c r="U1392" s="8" t="str">
        <f aca="false">IF(T1392=0,"",IF(T1391=T1392,MAX(U1391,B1392),B1392))</f>
        <v/>
      </c>
      <c r="V1392" s="9" t="str">
        <f aca="false">IF(T1392=0,"",B1392/U1392-1)</f>
        <v/>
      </c>
      <c r="W1392" s="8" t="str">
        <f aca="false">IF(T1392=0,"",IF(T1391=T1392,MAX(W1391,F1392),F1392))</f>
        <v/>
      </c>
      <c r="X1392" s="9" t="str">
        <f aca="false">IF(T1392=0,"",F1392/W1392-1)</f>
        <v/>
      </c>
    </row>
    <row r="1393" customFormat="false" ht="15" hidden="false" customHeight="false" outlineLevel="0" collapsed="false">
      <c r="A1393" s="5" t="n">
        <v>45221</v>
      </c>
      <c r="B1393" s="6" t="n">
        <v>29984.1593196961</v>
      </c>
      <c r="C1393" s="7" t="n">
        <v>12500.07181</v>
      </c>
      <c r="D1393" s="0" t="n">
        <f aca="false">INT((ROW()-3)/30)</f>
        <v>46</v>
      </c>
      <c r="E1393" s="0" t="n">
        <f aca="false">2+30*D1393</f>
        <v>1382</v>
      </c>
      <c r="F1393" s="8" t="n">
        <f aca="false">INDEX($F:$F,$E1393)*(2*B1393/INDEX($B:$B,$E1393)-C1393/INDEX($C:$C,$E1393))</f>
        <v>5231.65443407606</v>
      </c>
      <c r="G1393" s="9" t="n">
        <f aca="false">B1393/B1392-1</f>
        <v>0.00205907994665711</v>
      </c>
      <c r="H1393" s="9" t="n">
        <f aca="false">F1393/F1392-1</f>
        <v>0.00026762211412934</v>
      </c>
      <c r="I1393" s="9" t="n">
        <f aca="false">LN(B1393/B1392)</f>
        <v>0.00205696294709321</v>
      </c>
      <c r="J1393" s="9" t="n">
        <f aca="false">LN(F1393/F1392)</f>
        <v>0.000267586309719247</v>
      </c>
      <c r="K1393" s="9" t="n">
        <f aca="false">F1393/F1386-1</f>
        <v>0.0383767700115463</v>
      </c>
      <c r="L1393" s="9" t="n">
        <f aca="false">F1393/F1363-1</f>
        <v>0.076730422966121</v>
      </c>
      <c r="M1393" s="9" t="n">
        <f aca="false">B1393/B1386-1</f>
        <v>0.105190576761535</v>
      </c>
      <c r="N1393" s="9" t="n">
        <f aca="false">B1393/B1363-1</f>
        <v>0.128023505899215</v>
      </c>
      <c r="O1393" s="8" t="n">
        <f aca="false">MAX(O1392,F1393)</f>
        <v>5645.35730015574</v>
      </c>
      <c r="P1393" s="9" t="n">
        <f aca="false">F1393/O1393-1</f>
        <v>-0.0732819632281322</v>
      </c>
      <c r="Q1393" s="8" t="n">
        <f aca="false">MAX(Q1392,B1393)</f>
        <v>67541.7555081824</v>
      </c>
      <c r="R1393" s="9" t="n">
        <f aca="false">B1393/Q1393-1</f>
        <v>-0.556064850638008</v>
      </c>
      <c r="S1393" s="9" t="n">
        <f aca="false">B1393/INDEX($B:$B,$E1393)-1</f>
        <v>0.117637037719639</v>
      </c>
      <c r="T1393" s="0" t="n">
        <f aca="false">IF(AND($A1393&gt;=CrashTest!$B$3,$A1393&lt;=CrashTest!$C$3),1,IF(AND($A1393&gt;=CrashTest!$B$4,$A1393&lt;=CrashTest!$C$4),2,IF(AND($A1393&gt;=CrashTest!$B$5,$A1393&lt;=CrashTest!$C$5),3,IF(AND($A1393&gt;=CrashTest!$B$6,$A1393&lt;=CrashTest!$C$6),4,IF(AND($A1393&gt;=CrashTest!$B$7,$A1393&lt;=CrashTest!$C$7),5,0)))))</f>
        <v>0</v>
      </c>
      <c r="U1393" s="8" t="str">
        <f aca="false">IF(T1393=0,"",IF(T1392=T1393,MAX(U1392,B1393),B1393))</f>
        <v/>
      </c>
      <c r="V1393" s="9" t="str">
        <f aca="false">IF(T1393=0,"",B1393/U1393-1)</f>
        <v/>
      </c>
      <c r="W1393" s="8" t="str">
        <f aca="false">IF(T1393=0,"",IF(T1392=T1393,MAX(W1392,F1393),F1393))</f>
        <v/>
      </c>
      <c r="X1393" s="9" t="str">
        <f aca="false">IF(T1393=0,"",F1393/W1393-1)</f>
        <v/>
      </c>
    </row>
    <row r="1394" customFormat="false" ht="15" hidden="false" customHeight="false" outlineLevel="0" collapsed="false">
      <c r="A1394" s="5" t="n">
        <v>45222</v>
      </c>
      <c r="B1394" s="6" t="n">
        <v>32954.1690482174</v>
      </c>
      <c r="C1394" s="7" t="n">
        <v>14943.99469</v>
      </c>
      <c r="D1394" s="0" t="n">
        <f aca="false">INT((ROW()-3)/30)</f>
        <v>46</v>
      </c>
      <c r="E1394" s="0" t="n">
        <f aca="false">2+30*D1394</f>
        <v>1382</v>
      </c>
      <c r="F1394" s="8" t="n">
        <f aca="false">INDEX($F:$F,$E1394)*(2*B1394/INDEX($B:$B,$E1394)-C1394/INDEX($C:$C,$E1394))</f>
        <v>5173.58605765024</v>
      </c>
      <c r="G1394" s="9" t="n">
        <f aca="false">B1394/B1393-1</f>
        <v>0.0990526263169349</v>
      </c>
      <c r="H1394" s="9" t="n">
        <f aca="false">F1394/F1393-1</f>
        <v>-0.0110994289010373</v>
      </c>
      <c r="I1394" s="9" t="n">
        <f aca="false">LN(B1394/B1393)</f>
        <v>0.094448559913707</v>
      </c>
      <c r="J1394" s="9" t="n">
        <f aca="false">LN(F1394/F1393)</f>
        <v>-0.0111614871970426</v>
      </c>
      <c r="K1394" s="9" t="n">
        <f aca="false">F1394/F1387-1</f>
        <v>0.0069626035394339</v>
      </c>
      <c r="L1394" s="9" t="n">
        <f aca="false">F1394/F1364-1</f>
        <v>0.0628777640228946</v>
      </c>
      <c r="M1394" s="9" t="n">
        <f aca="false">B1394/B1387-1</f>
        <v>0.156011069672859</v>
      </c>
      <c r="N1394" s="9" t="n">
        <f aca="false">B1394/B1364-1</f>
        <v>0.240007763792506</v>
      </c>
      <c r="O1394" s="8" t="n">
        <f aca="false">MAX(O1393,F1394)</f>
        <v>5645.35730015574</v>
      </c>
      <c r="P1394" s="9" t="n">
        <f aca="false">F1394/O1394-1</f>
        <v>-0.0835680041885903</v>
      </c>
      <c r="Q1394" s="8" t="n">
        <f aca="false">MAX(Q1393,B1394)</f>
        <v>67541.7555081824</v>
      </c>
      <c r="R1394" s="9" t="n">
        <f aca="false">B1394/Q1394-1</f>
        <v>-0.512091908179302</v>
      </c>
      <c r="S1394" s="9" t="n">
        <f aca="false">B1394/INDEX($B:$B,$E1394)-1</f>
        <v>0.228341921574848</v>
      </c>
      <c r="T1394" s="0" t="n">
        <f aca="false">IF(AND($A1394&gt;=CrashTest!$B$3,$A1394&lt;=CrashTest!$C$3),1,IF(AND($A1394&gt;=CrashTest!$B$4,$A1394&lt;=CrashTest!$C$4),2,IF(AND($A1394&gt;=CrashTest!$B$5,$A1394&lt;=CrashTest!$C$5),3,IF(AND($A1394&gt;=CrashTest!$B$6,$A1394&lt;=CrashTest!$C$6),4,IF(AND($A1394&gt;=CrashTest!$B$7,$A1394&lt;=CrashTest!$C$7),5,0)))))</f>
        <v>0</v>
      </c>
      <c r="U1394" s="8" t="str">
        <f aca="false">IF(T1394=0,"",IF(T1393=T1394,MAX(U1393,B1394),B1394))</f>
        <v/>
      </c>
      <c r="V1394" s="9" t="str">
        <f aca="false">IF(T1394=0,"",B1394/U1394-1)</f>
        <v/>
      </c>
      <c r="W1394" s="8" t="str">
        <f aca="false">IF(T1394=0,"",IF(T1393=T1394,MAX(W1393,F1394),F1394))</f>
        <v/>
      </c>
      <c r="X1394" s="9" t="str">
        <f aca="false">IF(T1394=0,"",F1394/W1394-1)</f>
        <v/>
      </c>
    </row>
    <row r="1395" customFormat="false" ht="15" hidden="false" customHeight="false" outlineLevel="0" collapsed="false">
      <c r="A1395" s="5" t="n">
        <v>45223</v>
      </c>
      <c r="B1395" s="6" t="n">
        <v>33880.9566537113</v>
      </c>
      <c r="C1395" s="7" t="n">
        <v>15506.46014</v>
      </c>
      <c r="D1395" s="0" t="n">
        <f aca="false">INT((ROW()-3)/30)</f>
        <v>46</v>
      </c>
      <c r="E1395" s="0" t="n">
        <f aca="false">2+30*D1395</f>
        <v>1382</v>
      </c>
      <c r="F1395" s="8" t="n">
        <f aca="false">INDEX($F:$F,$E1395)*(2*B1395/INDEX($B:$B,$E1395)-C1395/INDEX($C:$C,$E1395))</f>
        <v>5251.12874106943</v>
      </c>
      <c r="G1395" s="9" t="n">
        <f aca="false">B1395/B1394-1</f>
        <v>0.0281235313243025</v>
      </c>
      <c r="H1395" s="9" t="n">
        <f aca="false">F1395/F1394-1</f>
        <v>0.0149881885707748</v>
      </c>
      <c r="I1395" s="9" t="n">
        <f aca="false">LN(B1395/B1394)</f>
        <v>0.0277353264714206</v>
      </c>
      <c r="J1395" s="9" t="n">
        <f aca="false">LN(F1395/F1394)</f>
        <v>0.0148769755499577</v>
      </c>
      <c r="K1395" s="9" t="n">
        <f aca="false">F1395/F1388-1</f>
        <v>0.0200057995555831</v>
      </c>
      <c r="L1395" s="9" t="n">
        <f aca="false">F1395/F1365-1</f>
        <v>0.0822138976916746</v>
      </c>
      <c r="M1395" s="9" t="n">
        <f aca="false">B1395/B1388-1</f>
        <v>0.191598220189752</v>
      </c>
      <c r="N1395" s="9" t="n">
        <f aca="false">B1395/B1365-1</f>
        <v>0.288903994649234</v>
      </c>
      <c r="O1395" s="8" t="n">
        <f aca="false">MAX(O1394,F1395)</f>
        <v>5645.35730015574</v>
      </c>
      <c r="P1395" s="9" t="n">
        <f aca="false">F1395/O1395-1</f>
        <v>-0.0698323486230775</v>
      </c>
      <c r="Q1395" s="8" t="n">
        <f aca="false">MAX(Q1394,B1395)</f>
        <v>67541.7555081824</v>
      </c>
      <c r="R1395" s="9" t="n">
        <f aca="false">B1395/Q1395-1</f>
        <v>-0.498370209675602</v>
      </c>
      <c r="S1395" s="9" t="n">
        <f aca="false">B1395/INDEX($B:$B,$E1395)-1</f>
        <v>0.262887234083212</v>
      </c>
      <c r="T1395" s="0" t="n">
        <f aca="false">IF(AND($A1395&gt;=CrashTest!$B$3,$A1395&lt;=CrashTest!$C$3),1,IF(AND($A1395&gt;=CrashTest!$B$4,$A1395&lt;=CrashTest!$C$4),2,IF(AND($A1395&gt;=CrashTest!$B$5,$A1395&lt;=CrashTest!$C$5),3,IF(AND($A1395&gt;=CrashTest!$B$6,$A1395&lt;=CrashTest!$C$6),4,IF(AND($A1395&gt;=CrashTest!$B$7,$A1395&lt;=CrashTest!$C$7),5,0)))))</f>
        <v>0</v>
      </c>
      <c r="U1395" s="8" t="str">
        <f aca="false">IF(T1395=0,"",IF(T1394=T1395,MAX(U1394,B1395),B1395))</f>
        <v/>
      </c>
      <c r="V1395" s="9" t="str">
        <f aca="false">IF(T1395=0,"",B1395/U1395-1)</f>
        <v/>
      </c>
      <c r="W1395" s="8" t="str">
        <f aca="false">IF(T1395=0,"",IF(T1394=T1395,MAX(W1394,F1395),F1395))</f>
        <v/>
      </c>
      <c r="X1395" s="9" t="str">
        <f aca="false">IF(T1395=0,"",F1395/W1395-1)</f>
        <v/>
      </c>
    </row>
    <row r="1396" customFormat="false" ht="15" hidden="false" customHeight="false" outlineLevel="0" collapsed="false">
      <c r="A1396" s="5" t="n">
        <v>45224</v>
      </c>
      <c r="B1396" s="6" t="n">
        <v>34488.6589210988</v>
      </c>
      <c r="C1396" s="7" t="n">
        <v>15914.8207</v>
      </c>
      <c r="D1396" s="0" t="n">
        <f aca="false">INT((ROW()-3)/30)</f>
        <v>46</v>
      </c>
      <c r="E1396" s="0" t="n">
        <f aca="false">2+30*D1396</f>
        <v>1382</v>
      </c>
      <c r="F1396" s="8" t="n">
        <f aca="false">INDEX($F:$F,$E1396)*(2*B1396/INDEX($B:$B,$E1396)-C1396/INDEX($C:$C,$E1396))</f>
        <v>5283.07294663817</v>
      </c>
      <c r="G1396" s="9" t="n">
        <f aca="false">B1396/B1395-1</f>
        <v>0.0179363963538184</v>
      </c>
      <c r="H1396" s="9" t="n">
        <f aca="false">F1396/F1395-1</f>
        <v>0.00608330268479174</v>
      </c>
      <c r="I1396" s="9" t="n">
        <f aca="false">LN(B1396/B1395)</f>
        <v>0.0177774371526815</v>
      </c>
      <c r="J1396" s="9" t="n">
        <f aca="false">LN(F1396/F1395)</f>
        <v>0.00606487409902592</v>
      </c>
      <c r="K1396" s="9" t="n">
        <f aca="false">F1396/F1389-1</f>
        <v>0.0279291943955313</v>
      </c>
      <c r="L1396" s="9" t="n">
        <f aca="false">F1396/F1366-1</f>
        <v>0.0881988836291561</v>
      </c>
      <c r="M1396" s="9" t="n">
        <f aca="false">B1396/B1389-1</f>
        <v>0.217472733225313</v>
      </c>
      <c r="N1396" s="9" t="n">
        <f aca="false">B1396/B1366-1</f>
        <v>0.311914064436124</v>
      </c>
      <c r="O1396" s="8" t="n">
        <f aca="false">MAX(O1395,F1396)</f>
        <v>5645.35730015574</v>
      </c>
      <c r="P1396" s="9" t="n">
        <f aca="false">F1396/O1396-1</f>
        <v>-0.0641738572521498</v>
      </c>
      <c r="Q1396" s="8" t="n">
        <f aca="false">MAX(Q1395,B1396)</f>
        <v>67541.7555081824</v>
      </c>
      <c r="R1396" s="9" t="n">
        <f aca="false">B1396/Q1396-1</f>
        <v>-0.489372778933461</v>
      </c>
      <c r="S1396" s="9" t="n">
        <f aca="false">B1396/INDEX($B:$B,$E1396)-1</f>
        <v>0.285538880063906</v>
      </c>
      <c r="T1396" s="0" t="n">
        <f aca="false">IF(AND($A1396&gt;=CrashTest!$B$3,$A1396&lt;=CrashTest!$C$3),1,IF(AND($A1396&gt;=CrashTest!$B$4,$A1396&lt;=CrashTest!$C$4),2,IF(AND($A1396&gt;=CrashTest!$B$5,$A1396&lt;=CrashTest!$C$5),3,IF(AND($A1396&gt;=CrashTest!$B$6,$A1396&lt;=CrashTest!$C$6),4,IF(AND($A1396&gt;=CrashTest!$B$7,$A1396&lt;=CrashTest!$C$7),5,0)))))</f>
        <v>0</v>
      </c>
      <c r="U1396" s="8" t="str">
        <f aca="false">IF(T1396=0,"",IF(T1395=T1396,MAX(U1395,B1396),B1396))</f>
        <v/>
      </c>
      <c r="V1396" s="9" t="str">
        <f aca="false">IF(T1396=0,"",B1396/U1396-1)</f>
        <v/>
      </c>
      <c r="W1396" s="8" t="str">
        <f aca="false">IF(T1396=0,"",IF(T1395=T1396,MAX(W1395,F1396),F1396))</f>
        <v/>
      </c>
      <c r="X1396" s="9" t="str">
        <f aca="false">IF(T1396=0,"",F1396/W1396-1)</f>
        <v/>
      </c>
    </row>
    <row r="1397" customFormat="false" ht="15" hidden="false" customHeight="false" outlineLevel="0" collapsed="false">
      <c r="A1397" s="5" t="n">
        <v>45225</v>
      </c>
      <c r="B1397" s="6" t="n">
        <v>34181.4922521917</v>
      </c>
      <c r="C1397" s="7" t="n">
        <v>15631.64195</v>
      </c>
      <c r="D1397" s="0" t="n">
        <f aca="false">INT((ROW()-3)/30)</f>
        <v>46</v>
      </c>
      <c r="E1397" s="0" t="n">
        <f aca="false">2+30*D1397</f>
        <v>1382</v>
      </c>
      <c r="F1397" s="8" t="n">
        <f aca="false">INDEX($F:$F,$E1397)*(2*B1397/INDEX($B:$B,$E1397)-C1397/INDEX($C:$C,$E1397))</f>
        <v>5303.61810376973</v>
      </c>
      <c r="G1397" s="9" t="n">
        <f aca="false">B1397/B1396-1</f>
        <v>-0.00890630945116822</v>
      </c>
      <c r="H1397" s="9" t="n">
        <f aca="false">F1397/F1396-1</f>
        <v>0.00388886493506391</v>
      </c>
      <c r="I1397" s="9" t="n">
        <f aca="false">LN(B1397/B1396)</f>
        <v>-0.00894620769928119</v>
      </c>
      <c r="J1397" s="9" t="n">
        <f aca="false">LN(F1397/F1396)</f>
        <v>0.00388132284694007</v>
      </c>
      <c r="K1397" s="9" t="n">
        <f aca="false">F1397/F1390-1</f>
        <v>0.028675949455141</v>
      </c>
      <c r="L1397" s="9" t="n">
        <f aca="false">F1397/F1367-1</f>
        <v>0.0937030201102735</v>
      </c>
      <c r="M1397" s="9" t="n">
        <f aca="false">B1397/B1390-1</f>
        <v>0.191393017929631</v>
      </c>
      <c r="N1397" s="9" t="n">
        <f aca="false">B1397/B1367-1</f>
        <v>0.304909153131114</v>
      </c>
      <c r="O1397" s="8" t="n">
        <f aca="false">MAX(O1396,F1397)</f>
        <v>5645.35730015574</v>
      </c>
      <c r="P1397" s="9" t="n">
        <f aca="false">F1397/O1397-1</f>
        <v>-0.0605345557803015</v>
      </c>
      <c r="Q1397" s="8" t="n">
        <f aca="false">MAX(Q1396,B1397)</f>
        <v>67541.7555081824</v>
      </c>
      <c r="R1397" s="9" t="n">
        <f aca="false">B1397/Q1397-1</f>
        <v>-0.493920582978469</v>
      </c>
      <c r="S1397" s="9" t="n">
        <f aca="false">B1397/INDEX($B:$B,$E1397)-1</f>
        <v>0.274089472986548</v>
      </c>
      <c r="T1397" s="0" t="n">
        <f aca="false">IF(AND($A1397&gt;=CrashTest!$B$3,$A1397&lt;=CrashTest!$C$3),1,IF(AND($A1397&gt;=CrashTest!$B$4,$A1397&lt;=CrashTest!$C$4),2,IF(AND($A1397&gt;=CrashTest!$B$5,$A1397&lt;=CrashTest!$C$5),3,IF(AND($A1397&gt;=CrashTest!$B$6,$A1397&lt;=CrashTest!$C$6),4,IF(AND($A1397&gt;=CrashTest!$B$7,$A1397&lt;=CrashTest!$C$7),5,0)))))</f>
        <v>0</v>
      </c>
      <c r="U1397" s="8" t="str">
        <f aca="false">IF(T1397=0,"",IF(T1396=T1397,MAX(U1396,B1397),B1397))</f>
        <v/>
      </c>
      <c r="V1397" s="9" t="str">
        <f aca="false">IF(T1397=0,"",B1397/U1397-1)</f>
        <v/>
      </c>
      <c r="W1397" s="8" t="str">
        <f aca="false">IF(T1397=0,"",IF(T1396=T1397,MAX(W1396,F1397),F1397))</f>
        <v/>
      </c>
      <c r="X1397" s="9" t="str">
        <f aca="false">IF(T1397=0,"",F1397/W1397-1)</f>
        <v/>
      </c>
    </row>
    <row r="1398" customFormat="false" ht="15" hidden="false" customHeight="false" outlineLevel="0" collapsed="false">
      <c r="A1398" s="5" t="n">
        <v>45226</v>
      </c>
      <c r="B1398" s="6" t="n">
        <v>33896.938528346</v>
      </c>
      <c r="C1398" s="7" t="n">
        <v>15425.95392</v>
      </c>
      <c r="D1398" s="0" t="n">
        <f aca="false">INT((ROW()-3)/30)</f>
        <v>46</v>
      </c>
      <c r="E1398" s="0" t="n">
        <f aca="false">2+30*D1398</f>
        <v>1382</v>
      </c>
      <c r="F1398" s="8" t="n">
        <f aca="false">INDEX($F:$F,$E1398)*(2*B1398/INDEX($B:$B,$E1398)-C1398/INDEX($C:$C,$E1398))</f>
        <v>5295.57859005071</v>
      </c>
      <c r="G1398" s="9" t="n">
        <f aca="false">B1398/B1397-1</f>
        <v>-0.00832478938444992</v>
      </c>
      <c r="H1398" s="9" t="n">
        <f aca="false">F1398/F1397-1</f>
        <v>-0.00151585456601888</v>
      </c>
      <c r="I1398" s="9" t="n">
        <f aca="false">LN(B1398/B1397)</f>
        <v>-0.00835963396085875</v>
      </c>
      <c r="J1398" s="9" t="n">
        <f aca="false">LN(F1398/F1397)</f>
        <v>-0.00151700463592429</v>
      </c>
      <c r="K1398" s="9" t="n">
        <f aca="false">F1398/F1391-1</f>
        <v>0.0139914876950176</v>
      </c>
      <c r="L1398" s="9" t="n">
        <f aca="false">F1398/F1368-1</f>
        <v>0.0912689032659182</v>
      </c>
      <c r="M1398" s="9" t="n">
        <f aca="false">B1398/B1391-1</f>
        <v>0.141119516107468</v>
      </c>
      <c r="N1398" s="9" t="n">
        <f aca="false">B1398/B1368-1</f>
        <v>0.287091138292767</v>
      </c>
      <c r="O1398" s="8" t="n">
        <f aca="false">MAX(O1397,F1398)</f>
        <v>5645.35730015574</v>
      </c>
      <c r="P1398" s="9" t="n">
        <f aca="false">F1398/O1398-1</f>
        <v>-0.0619586487635389</v>
      </c>
      <c r="Q1398" s="8" t="n">
        <f aca="false">MAX(Q1397,B1398)</f>
        <v>67541.7555081824</v>
      </c>
      <c r="R1398" s="9" t="n">
        <f aca="false">B1398/Q1398-1</f>
        <v>-0.498133587536979</v>
      </c>
      <c r="S1398" s="9" t="n">
        <f aca="false">B1398/INDEX($B:$B,$E1398)-1</f>
        <v>0.263482946466991</v>
      </c>
      <c r="T1398" s="0" t="n">
        <f aca="false">IF(AND($A1398&gt;=CrashTest!$B$3,$A1398&lt;=CrashTest!$C$3),1,IF(AND($A1398&gt;=CrashTest!$B$4,$A1398&lt;=CrashTest!$C$4),2,IF(AND($A1398&gt;=CrashTest!$B$5,$A1398&lt;=CrashTest!$C$5),3,IF(AND($A1398&gt;=CrashTest!$B$6,$A1398&lt;=CrashTest!$C$6),4,IF(AND($A1398&gt;=CrashTest!$B$7,$A1398&lt;=CrashTest!$C$7),5,0)))))</f>
        <v>0</v>
      </c>
      <c r="U1398" s="8" t="str">
        <f aca="false">IF(T1398=0,"",IF(T1397=T1398,MAX(U1397,B1398),B1398))</f>
        <v/>
      </c>
      <c r="V1398" s="9" t="str">
        <f aca="false">IF(T1398=0,"",B1398/U1398-1)</f>
        <v/>
      </c>
      <c r="W1398" s="8" t="str">
        <f aca="false">IF(T1398=0,"",IF(T1397=T1398,MAX(W1397,F1398),F1398))</f>
        <v/>
      </c>
      <c r="X1398" s="9" t="str">
        <f aca="false">IF(T1398=0,"",F1398/W1398-1)</f>
        <v/>
      </c>
    </row>
    <row r="1399" customFormat="false" ht="15" hidden="false" customHeight="false" outlineLevel="0" collapsed="false">
      <c r="A1399" s="5" t="n">
        <v>45227</v>
      </c>
      <c r="B1399" s="6" t="n">
        <v>34091.5890327294</v>
      </c>
      <c r="C1399" s="7" t="n">
        <v>15549.25708</v>
      </c>
      <c r="D1399" s="0" t="n">
        <f aca="false">INT((ROW()-3)/30)</f>
        <v>46</v>
      </c>
      <c r="E1399" s="0" t="n">
        <f aca="false">2+30*D1399</f>
        <v>1382</v>
      </c>
      <c r="F1399" s="8" t="n">
        <f aca="false">INDEX($F:$F,$E1399)*(2*B1399/INDEX($B:$B,$E1399)-C1399/INDEX($C:$C,$E1399))</f>
        <v>5309.39362993669</v>
      </c>
      <c r="G1399" s="9" t="n">
        <f aca="false">B1399/B1398-1</f>
        <v>0.0057424213759194</v>
      </c>
      <c r="H1399" s="9" t="n">
        <f aca="false">F1399/F1398-1</f>
        <v>0.00260878762368511</v>
      </c>
      <c r="I1399" s="9" t="n">
        <f aca="false">LN(B1399/B1398)</f>
        <v>0.0057259965232422</v>
      </c>
      <c r="J1399" s="9" t="n">
        <f aca="false">LN(F1399/F1398)</f>
        <v>0.00260539064396884</v>
      </c>
      <c r="K1399" s="9" t="n">
        <f aca="false">F1399/F1392-1</f>
        <v>0.0151309892513181</v>
      </c>
      <c r="L1399" s="9" t="n">
        <f aca="false">F1399/F1369-1</f>
        <v>0.0804187258923355</v>
      </c>
      <c r="M1399" s="9" t="n">
        <f aca="false">B1399/B1392-1</f>
        <v>0.139327802251106</v>
      </c>
      <c r="N1399" s="9" t="n">
        <f aca="false">B1399/B1369-1</f>
        <v>0.261090242020358</v>
      </c>
      <c r="O1399" s="8" t="n">
        <f aca="false">MAX(O1398,F1399)</f>
        <v>5645.35730015574</v>
      </c>
      <c r="P1399" s="9" t="n">
        <f aca="false">F1399/O1399-1</f>
        <v>-0.0595114980959284</v>
      </c>
      <c r="Q1399" s="8" t="n">
        <f aca="false">MAX(Q1398,B1399)</f>
        <v>67541.7555081824</v>
      </c>
      <c r="R1399" s="9" t="n">
        <f aca="false">B1399/Q1399-1</f>
        <v>-0.495251659122195</v>
      </c>
      <c r="S1399" s="9" t="n">
        <f aca="false">B1399/INDEX($B:$B,$E1399)-1</f>
        <v>0.270738397946892</v>
      </c>
      <c r="T1399" s="0" t="n">
        <f aca="false">IF(AND($A1399&gt;=CrashTest!$B$3,$A1399&lt;=CrashTest!$C$3),1,IF(AND($A1399&gt;=CrashTest!$B$4,$A1399&lt;=CrashTest!$C$4),2,IF(AND($A1399&gt;=CrashTest!$B$5,$A1399&lt;=CrashTest!$C$5),3,IF(AND($A1399&gt;=CrashTest!$B$6,$A1399&lt;=CrashTest!$C$6),4,IF(AND($A1399&gt;=CrashTest!$B$7,$A1399&lt;=CrashTest!$C$7),5,0)))))</f>
        <v>0</v>
      </c>
      <c r="U1399" s="8" t="str">
        <f aca="false">IF(T1399=0,"",IF(T1398=T1399,MAX(U1398,B1399),B1399))</f>
        <v/>
      </c>
      <c r="V1399" s="9" t="str">
        <f aca="false">IF(T1399=0,"",B1399/U1399-1)</f>
        <v/>
      </c>
      <c r="W1399" s="8" t="str">
        <f aca="false">IF(T1399=0,"",IF(T1398=T1399,MAX(W1398,F1399),F1399))</f>
        <v/>
      </c>
      <c r="X1399" s="9" t="str">
        <f aca="false">IF(T1399=0,"",F1399/W1399-1)</f>
        <v/>
      </c>
    </row>
    <row r="1400" customFormat="false" ht="15" hidden="false" customHeight="false" outlineLevel="0" collapsed="false">
      <c r="A1400" s="5" t="n">
        <v>45228</v>
      </c>
      <c r="B1400" s="6" t="n">
        <v>34574.3377206312</v>
      </c>
      <c r="C1400" s="7" t="n">
        <v>15891.90386</v>
      </c>
      <c r="D1400" s="0" t="n">
        <f aca="false">INT((ROW()-3)/30)</f>
        <v>46</v>
      </c>
      <c r="E1400" s="0" t="n">
        <f aca="false">2+30*D1400</f>
        <v>1382</v>
      </c>
      <c r="F1400" s="8" t="n">
        <f aca="false">INDEX($F:$F,$E1400)*(2*B1400/INDEX($B:$B,$E1400)-C1400/INDEX($C:$C,$E1400))</f>
        <v>5326.04632176501</v>
      </c>
      <c r="G1400" s="9" t="n">
        <f aca="false">B1400/B1399-1</f>
        <v>0.0141603457509225</v>
      </c>
      <c r="H1400" s="9" t="n">
        <f aca="false">F1400/F1399-1</f>
        <v>0.00313645832066922</v>
      </c>
      <c r="I1400" s="9" t="n">
        <f aca="false">LN(B1400/B1399)</f>
        <v>0.0140610245717226</v>
      </c>
      <c r="J1400" s="9" t="n">
        <f aca="false">LN(F1400/F1399)</f>
        <v>0.00313154989597215</v>
      </c>
      <c r="K1400" s="9" t="n">
        <f aca="false">F1400/F1393-1</f>
        <v>0.018042454615147</v>
      </c>
      <c r="L1400" s="9" t="n">
        <f aca="false">F1400/F1370-1</f>
        <v>0.08345413287979</v>
      </c>
      <c r="M1400" s="9" t="n">
        <f aca="false">B1400/B1393-1</f>
        <v>0.153086779989189</v>
      </c>
      <c r="N1400" s="9" t="n">
        <f aca="false">B1400/B1370-1</f>
        <v>0.284753990502647</v>
      </c>
      <c r="O1400" s="8" t="n">
        <f aca="false">MAX(O1399,F1400)</f>
        <v>5645.35730015574</v>
      </c>
      <c r="P1400" s="9" t="n">
        <f aca="false">F1400/O1400-1</f>
        <v>-0.0565616951086375</v>
      </c>
      <c r="Q1400" s="8" t="n">
        <f aca="false">MAX(Q1399,B1400)</f>
        <v>67541.7555081824</v>
      </c>
      <c r="R1400" s="9" t="n">
        <f aca="false">B1400/Q1400-1</f>
        <v>-0.488104248098161</v>
      </c>
      <c r="S1400" s="9" t="n">
        <f aca="false">B1400/INDEX($B:$B,$E1400)-1</f>
        <v>0.288732493020793</v>
      </c>
      <c r="T1400" s="0" t="n">
        <f aca="false">IF(AND($A1400&gt;=CrashTest!$B$3,$A1400&lt;=CrashTest!$C$3),1,IF(AND($A1400&gt;=CrashTest!$B$4,$A1400&lt;=CrashTest!$C$4),2,IF(AND($A1400&gt;=CrashTest!$B$5,$A1400&lt;=CrashTest!$C$5),3,IF(AND($A1400&gt;=CrashTest!$B$6,$A1400&lt;=CrashTest!$C$6),4,IF(AND($A1400&gt;=CrashTest!$B$7,$A1400&lt;=CrashTest!$C$7),5,0)))))</f>
        <v>0</v>
      </c>
      <c r="U1400" s="8" t="str">
        <f aca="false">IF(T1400=0,"",IF(T1399=T1400,MAX(U1399,B1400),B1400))</f>
        <v/>
      </c>
      <c r="V1400" s="9" t="str">
        <f aca="false">IF(T1400=0,"",B1400/U1400-1)</f>
        <v/>
      </c>
      <c r="W1400" s="8" t="str">
        <f aca="false">IF(T1400=0,"",IF(T1399=T1400,MAX(W1399,F1400),F1400))</f>
        <v/>
      </c>
      <c r="X1400" s="9" t="str">
        <f aca="false">IF(T1400=0,"",F1400/W1400-1)</f>
        <v/>
      </c>
    </row>
    <row r="1401" customFormat="false" ht="15" hidden="false" customHeight="false" outlineLevel="0" collapsed="false">
      <c r="A1401" s="5" t="n">
        <v>45229</v>
      </c>
      <c r="B1401" s="6" t="n">
        <v>34495.1050207481</v>
      </c>
      <c r="C1401" s="7" t="n">
        <v>15856.18751</v>
      </c>
      <c r="D1401" s="0" t="n">
        <f aca="false">INT((ROW()-3)/30)</f>
        <v>46</v>
      </c>
      <c r="E1401" s="0" t="n">
        <f aca="false">2+30*D1401</f>
        <v>1382</v>
      </c>
      <c r="F1401" s="8" t="n">
        <f aca="false">INDEX($F:$F,$E1401)*(2*B1401/INDEX($B:$B,$E1401)-C1401/INDEX($C:$C,$E1401))</f>
        <v>5313.50506030296</v>
      </c>
      <c r="G1401" s="9" t="n">
        <f aca="false">B1401/B1400-1</f>
        <v>-0.00229166211434961</v>
      </c>
      <c r="H1401" s="9" t="n">
        <f aca="false">F1401/F1400-1</f>
        <v>-0.00235470379046476</v>
      </c>
      <c r="I1401" s="9" t="n">
        <f aca="false">LN(B1401/B1400)</f>
        <v>-0.00229429199059953</v>
      </c>
      <c r="J1401" s="9" t="n">
        <f aca="false">LN(F1401/F1400)</f>
        <v>-0.00235748046512246</v>
      </c>
      <c r="K1401" s="9" t="n">
        <f aca="false">F1401/F1394-1</f>
        <v>0.0270448777875887</v>
      </c>
      <c r="L1401" s="9" t="n">
        <f aca="false">F1401/F1371-1</f>
        <v>0.0765525427798954</v>
      </c>
      <c r="M1401" s="9" t="n">
        <f aca="false">B1401/B1394-1</f>
        <v>0.0467599704995156</v>
      </c>
      <c r="N1401" s="9" t="n">
        <f aca="false">B1401/B1371-1</f>
        <v>0.278652871501488</v>
      </c>
      <c r="O1401" s="8" t="n">
        <f aca="false">MAX(O1400,F1401)</f>
        <v>5645.35730015574</v>
      </c>
      <c r="P1401" s="9" t="n">
        <f aca="false">F1401/O1401-1</f>
        <v>-0.0587832128612349</v>
      </c>
      <c r="Q1401" s="8" t="n">
        <f aca="false">MAX(Q1400,B1401)</f>
        <v>67541.7555081824</v>
      </c>
      <c r="R1401" s="9" t="n">
        <f aca="false">B1401/Q1401-1</f>
        <v>-0.489277340199291</v>
      </c>
      <c r="S1401" s="9" t="n">
        <f aca="false">B1401/INDEX($B:$B,$E1401)-1</f>
        <v>0.285779153591006</v>
      </c>
      <c r="T1401" s="0" t="n">
        <f aca="false">IF(AND($A1401&gt;=CrashTest!$B$3,$A1401&lt;=CrashTest!$C$3),1,IF(AND($A1401&gt;=CrashTest!$B$4,$A1401&lt;=CrashTest!$C$4),2,IF(AND($A1401&gt;=CrashTest!$B$5,$A1401&lt;=CrashTest!$C$5),3,IF(AND($A1401&gt;=CrashTest!$B$6,$A1401&lt;=CrashTest!$C$6),4,IF(AND($A1401&gt;=CrashTest!$B$7,$A1401&lt;=CrashTest!$C$7),5,0)))))</f>
        <v>0</v>
      </c>
      <c r="U1401" s="8" t="str">
        <f aca="false">IF(T1401=0,"",IF(T1400=T1401,MAX(U1400,B1401),B1401))</f>
        <v/>
      </c>
      <c r="V1401" s="9" t="str">
        <f aca="false">IF(T1401=0,"",B1401/U1401-1)</f>
        <v/>
      </c>
      <c r="W1401" s="8" t="str">
        <f aca="false">IF(T1401=0,"",IF(T1400=T1401,MAX(W1400,F1401),F1401))</f>
        <v/>
      </c>
      <c r="X1401" s="9" t="str">
        <f aca="false">IF(T1401=0,"",F1401/W1401-1)</f>
        <v/>
      </c>
    </row>
    <row r="1402" customFormat="false" ht="15" hidden="false" customHeight="false" outlineLevel="0" collapsed="false">
      <c r="A1402" s="5" t="n">
        <v>45230</v>
      </c>
      <c r="B1402" s="6" t="n">
        <v>34636.4264736996</v>
      </c>
      <c r="C1402" s="7" t="n">
        <v>15981.74293</v>
      </c>
      <c r="D1402" s="0" t="n">
        <f aca="false">INT((ROW()-3)/30)</f>
        <v>46</v>
      </c>
      <c r="E1402" s="0" t="n">
        <f aca="false">2+30*D1402</f>
        <v>1382</v>
      </c>
      <c r="F1402" s="8" t="n">
        <f aca="false">INDEX($F:$F,$E1402)*(2*B1402/INDEX($B:$B,$E1402)-C1402/INDEX($C:$C,$E1402))</f>
        <v>5306.31311173607</v>
      </c>
      <c r="G1402" s="9" t="n">
        <f aca="false">B1402/B1401-1</f>
        <v>0.00409685527458148</v>
      </c>
      <c r="H1402" s="9" t="n">
        <f aca="false">F1402/F1401-1</f>
        <v>-0.00135352248379694</v>
      </c>
      <c r="I1402" s="9" t="n">
        <f aca="false">LN(B1402/B1401)</f>
        <v>0.00408848601365792</v>
      </c>
      <c r="J1402" s="9" t="n">
        <f aca="false">LN(F1402/F1401)</f>
        <v>-0.00135443932275549</v>
      </c>
      <c r="K1402" s="9" t="n">
        <f aca="false">F1402/F1395-1</f>
        <v>0.0105090492706912</v>
      </c>
      <c r="L1402" s="9" t="n">
        <f aca="false">F1402/F1372-1</f>
        <v>0.0805105668845174</v>
      </c>
      <c r="M1402" s="9" t="n">
        <f aca="false">B1402/B1395-1</f>
        <v>0.0222977712143657</v>
      </c>
      <c r="N1402" s="9" t="n">
        <f aca="false">B1402/B1372-1</f>
        <v>0.239221693779232</v>
      </c>
      <c r="O1402" s="8" t="n">
        <f aca="false">MAX(O1401,F1402)</f>
        <v>5645.35730015574</v>
      </c>
      <c r="P1402" s="9" t="n">
        <f aca="false">F1402/O1402-1</f>
        <v>-0.0600571709447543</v>
      </c>
      <c r="Q1402" s="8" t="n">
        <f aca="false">MAX(Q1401,B1402)</f>
        <v>67541.7555081824</v>
      </c>
      <c r="R1402" s="9" t="n">
        <f aca="false">B1402/Q1402-1</f>
        <v>-0.487184983376638</v>
      </c>
      <c r="S1402" s="9" t="n">
        <f aca="false">B1402/INDEX($B:$B,$E1402)-1</f>
        <v>0.291046804698343</v>
      </c>
      <c r="T1402" s="0" t="n">
        <f aca="false">IF(AND($A1402&gt;=CrashTest!$B$3,$A1402&lt;=CrashTest!$C$3),1,IF(AND($A1402&gt;=CrashTest!$B$4,$A1402&lt;=CrashTest!$C$4),2,IF(AND($A1402&gt;=CrashTest!$B$5,$A1402&lt;=CrashTest!$C$5),3,IF(AND($A1402&gt;=CrashTest!$B$6,$A1402&lt;=CrashTest!$C$6),4,IF(AND($A1402&gt;=CrashTest!$B$7,$A1402&lt;=CrashTest!$C$7),5,0)))))</f>
        <v>0</v>
      </c>
      <c r="U1402" s="8" t="str">
        <f aca="false">IF(T1402=0,"",IF(T1401=T1402,MAX(U1401,B1402),B1402))</f>
        <v/>
      </c>
      <c r="V1402" s="9" t="str">
        <f aca="false">IF(T1402=0,"",B1402/U1402-1)</f>
        <v/>
      </c>
      <c r="W1402" s="8" t="str">
        <f aca="false">IF(T1402=0,"",IF(T1401=T1402,MAX(W1401,F1402),F1402))</f>
        <v/>
      </c>
      <c r="X1402" s="9" t="str">
        <f aca="false">IF(T1402=0,"",F1402/W1402-1)</f>
        <v/>
      </c>
    </row>
    <row r="1403" customFormat="false" ht="15" hidden="false" customHeight="false" outlineLevel="0" collapsed="false">
      <c r="A1403" s="5" t="n">
        <v>45231</v>
      </c>
      <c r="B1403" s="6" t="n">
        <v>35431.9794532437</v>
      </c>
      <c r="C1403" s="7" t="n">
        <v>16594.12969</v>
      </c>
      <c r="D1403" s="0" t="n">
        <f aca="false">INT((ROW()-3)/30)</f>
        <v>46</v>
      </c>
      <c r="E1403" s="0" t="n">
        <f aca="false">2+30*D1403</f>
        <v>1382</v>
      </c>
      <c r="F1403" s="8" t="n">
        <f aca="false">INDEX($F:$F,$E1403)*(2*B1403/INDEX($B:$B,$E1403)-C1403/INDEX($C:$C,$E1403))</f>
        <v>5310.95048095875</v>
      </c>
      <c r="G1403" s="9" t="n">
        <f aca="false">B1403/B1402-1</f>
        <v>0.0229686795243784</v>
      </c>
      <c r="H1403" s="9" t="n">
        <f aca="false">F1403/F1402-1</f>
        <v>0.000873934335390514</v>
      </c>
      <c r="I1403" s="9" t="n">
        <f aca="false">LN(B1403/B1402)</f>
        <v>0.0227088702000956</v>
      </c>
      <c r="J1403" s="9" t="n">
        <f aca="false">LN(F1403/F1402)</f>
        <v>0.000873552677125881</v>
      </c>
      <c r="K1403" s="9" t="n">
        <f aca="false">F1403/F1396-1</f>
        <v>0.0052767649816996</v>
      </c>
      <c r="L1403" s="9" t="n">
        <f aca="false">F1403/F1373-1</f>
        <v>0.0726307828728807</v>
      </c>
      <c r="M1403" s="9" t="n">
        <f aca="false">B1403/B1396-1</f>
        <v>0.0273516153325351</v>
      </c>
      <c r="N1403" s="9" t="n">
        <f aca="false">B1403/B1373-1</f>
        <v>0.285355936588748</v>
      </c>
      <c r="O1403" s="8" t="n">
        <f aca="false">MAX(O1402,F1403)</f>
        <v>5645.35730015574</v>
      </c>
      <c r="P1403" s="9" t="n">
        <f aca="false">F1403/O1403-1</f>
        <v>-0.0592357226331388</v>
      </c>
      <c r="Q1403" s="8" t="n">
        <f aca="false">MAX(Q1402,B1403)</f>
        <v>67541.7555081824</v>
      </c>
      <c r="R1403" s="9" t="n">
        <f aca="false">B1403/Q1403-1</f>
        <v>-0.475406299604527</v>
      </c>
      <c r="S1403" s="9" t="n">
        <f aca="false">B1403/INDEX($B:$B,$E1403)-1</f>
        <v>0.320700445006432</v>
      </c>
      <c r="T1403" s="0" t="n">
        <f aca="false">IF(AND($A1403&gt;=CrashTest!$B$3,$A1403&lt;=CrashTest!$C$3),1,IF(AND($A1403&gt;=CrashTest!$B$4,$A1403&lt;=CrashTest!$C$4),2,IF(AND($A1403&gt;=CrashTest!$B$5,$A1403&lt;=CrashTest!$C$5),3,IF(AND($A1403&gt;=CrashTest!$B$6,$A1403&lt;=CrashTest!$C$6),4,IF(AND($A1403&gt;=CrashTest!$B$7,$A1403&lt;=CrashTest!$C$7),5,0)))))</f>
        <v>0</v>
      </c>
      <c r="U1403" s="8" t="str">
        <f aca="false">IF(T1403=0,"",IF(T1402=T1403,MAX(U1402,B1403),B1403))</f>
        <v/>
      </c>
      <c r="V1403" s="9" t="str">
        <f aca="false">IF(T1403=0,"",B1403/U1403-1)</f>
        <v/>
      </c>
      <c r="W1403" s="8" t="str">
        <f aca="false">IF(T1403=0,"",IF(T1402=T1403,MAX(W1402,F1403),F1403))</f>
        <v/>
      </c>
      <c r="X1403" s="9" t="str">
        <f aca="false">IF(T1403=0,"",F1403/W1403-1)</f>
        <v/>
      </c>
    </row>
    <row r="1404" customFormat="false" ht="15" hidden="false" customHeight="false" outlineLevel="0" collapsed="false">
      <c r="A1404" s="5" t="n">
        <v>45232</v>
      </c>
      <c r="B1404" s="6" t="n">
        <v>34882.9173366452</v>
      </c>
      <c r="C1404" s="7" t="n">
        <v>16209.8484</v>
      </c>
      <c r="D1404" s="0" t="n">
        <f aca="false">INT((ROW()-3)/30)</f>
        <v>46</v>
      </c>
      <c r="E1404" s="0" t="n">
        <f aca="false">2+30*D1404</f>
        <v>1382</v>
      </c>
      <c r="F1404" s="8" t="n">
        <f aca="false">INDEX($F:$F,$E1404)*(2*B1404/INDEX($B:$B,$E1404)-C1404/INDEX($C:$C,$E1404))</f>
        <v>5289.41333149691</v>
      </c>
      <c r="G1404" s="9" t="n">
        <f aca="false">B1404/B1403-1</f>
        <v>-0.0154962303848434</v>
      </c>
      <c r="H1404" s="9" t="n">
        <f aca="false">F1404/F1403-1</f>
        <v>-0.00405523447056355</v>
      </c>
      <c r="I1404" s="9" t="n">
        <f aca="false">LN(B1404/B1403)</f>
        <v>-0.0156175519461871</v>
      </c>
      <c r="J1404" s="9" t="n">
        <f aca="false">LN(F1404/F1403)</f>
        <v>-0.00406347923104258</v>
      </c>
      <c r="K1404" s="9" t="n">
        <f aca="false">F1404/F1397-1</f>
        <v>-0.00267831732882962</v>
      </c>
      <c r="L1404" s="9" t="n">
        <f aca="false">F1404/F1374-1</f>
        <v>0.0692641515112897</v>
      </c>
      <c r="M1404" s="9" t="n">
        <f aca="false">B1404/B1397-1</f>
        <v>0.0205206103723725</v>
      </c>
      <c r="N1404" s="9" t="n">
        <f aca="false">B1404/B1374-1</f>
        <v>0.271283082845095</v>
      </c>
      <c r="O1404" s="8" t="n">
        <f aca="false">MAX(O1403,F1404)</f>
        <v>5645.35730015574</v>
      </c>
      <c r="P1404" s="9" t="n">
        <f aca="false">F1404/O1404-1</f>
        <v>-0.0630507423593918</v>
      </c>
      <c r="Q1404" s="8" t="n">
        <f aca="false">MAX(Q1403,B1404)</f>
        <v>67541.7555081824</v>
      </c>
      <c r="R1404" s="9" t="n">
        <f aca="false">B1404/Q1404-1</f>
        <v>-0.483535524444293</v>
      </c>
      <c r="S1404" s="9" t="n">
        <f aca="false">B1404/INDEX($B:$B,$E1404)-1</f>
        <v>0.300234566641247</v>
      </c>
      <c r="T1404" s="0" t="n">
        <f aca="false">IF(AND($A1404&gt;=CrashTest!$B$3,$A1404&lt;=CrashTest!$C$3),1,IF(AND($A1404&gt;=CrashTest!$B$4,$A1404&lt;=CrashTest!$C$4),2,IF(AND($A1404&gt;=CrashTest!$B$5,$A1404&lt;=CrashTest!$C$5),3,IF(AND($A1404&gt;=CrashTest!$B$6,$A1404&lt;=CrashTest!$C$6),4,IF(AND($A1404&gt;=CrashTest!$B$7,$A1404&lt;=CrashTest!$C$7),5,0)))))</f>
        <v>0</v>
      </c>
      <c r="U1404" s="8" t="str">
        <f aca="false">IF(T1404=0,"",IF(T1403=T1404,MAX(U1403,B1404),B1404))</f>
        <v/>
      </c>
      <c r="V1404" s="9" t="str">
        <f aca="false">IF(T1404=0,"",B1404/U1404-1)</f>
        <v/>
      </c>
      <c r="W1404" s="8" t="str">
        <f aca="false">IF(T1404=0,"",IF(T1403=T1404,MAX(W1403,F1404),F1404))</f>
        <v/>
      </c>
      <c r="X1404" s="9" t="str">
        <f aca="false">IF(T1404=0,"",F1404/W1404-1)</f>
        <v/>
      </c>
    </row>
    <row r="1405" customFormat="false" ht="15" hidden="false" customHeight="false" outlineLevel="0" collapsed="false">
      <c r="A1405" s="5" t="n">
        <v>45233</v>
      </c>
      <c r="B1405" s="6" t="n">
        <v>34708.2218804792</v>
      </c>
      <c r="C1405" s="7" t="n">
        <v>16039.63528</v>
      </c>
      <c r="D1405" s="0" t="n">
        <f aca="false">INT((ROW()-3)/30)</f>
        <v>46</v>
      </c>
      <c r="E1405" s="0" t="n">
        <f aca="false">2+30*D1405</f>
        <v>1382</v>
      </c>
      <c r="F1405" s="8" t="n">
        <f aca="false">INDEX($F:$F,$E1405)*(2*B1405/INDEX($B:$B,$E1405)-C1405/INDEX($C:$C,$E1405))</f>
        <v>5305.47609798948</v>
      </c>
      <c r="G1405" s="9" t="n">
        <f aca="false">B1405/B1404-1</f>
        <v>-0.00500805177732311</v>
      </c>
      <c r="H1405" s="9" t="n">
        <f aca="false">F1405/F1404-1</f>
        <v>0.00303677657348511</v>
      </c>
      <c r="I1405" s="9" t="n">
        <f aca="false">LN(B1405/B1404)</f>
        <v>-0.00502063409480231</v>
      </c>
      <c r="J1405" s="9" t="n">
        <f aca="false">LN(F1405/F1404)</f>
        <v>0.00303217488135991</v>
      </c>
      <c r="K1405" s="9" t="n">
        <f aca="false">F1405/F1398-1</f>
        <v>0.00186901351201985</v>
      </c>
      <c r="L1405" s="9" t="n">
        <f aca="false">F1405/F1375-1</f>
        <v>0.0668733115810496</v>
      </c>
      <c r="M1405" s="9" t="n">
        <f aca="false">B1405/B1398-1</f>
        <v>0.0239338237420697</v>
      </c>
      <c r="N1405" s="9" t="n">
        <f aca="false">B1405/B1375-1</f>
        <v>0.24862065173608</v>
      </c>
      <c r="O1405" s="8" t="n">
        <f aca="false">MAX(O1404,F1405)</f>
        <v>5645.35730015574</v>
      </c>
      <c r="P1405" s="9" t="n">
        <f aca="false">F1405/O1405-1</f>
        <v>-0.0602054368032445</v>
      </c>
      <c r="Q1405" s="8" t="n">
        <f aca="false">MAX(Q1404,B1405)</f>
        <v>67541.7555081824</v>
      </c>
      <c r="R1405" s="9" t="n">
        <f aca="false">B1405/Q1405-1</f>
        <v>-0.486122005279024</v>
      </c>
      <c r="S1405" s="9" t="n">
        <f aca="false">B1405/INDEX($B:$B,$E1405)-1</f>
        <v>0.293722924608842</v>
      </c>
      <c r="T1405" s="0" t="n">
        <f aca="false">IF(AND($A1405&gt;=CrashTest!$B$3,$A1405&lt;=CrashTest!$C$3),1,IF(AND($A1405&gt;=CrashTest!$B$4,$A1405&lt;=CrashTest!$C$4),2,IF(AND($A1405&gt;=CrashTest!$B$5,$A1405&lt;=CrashTest!$C$5),3,IF(AND($A1405&gt;=CrashTest!$B$6,$A1405&lt;=CrashTest!$C$6),4,IF(AND($A1405&gt;=CrashTest!$B$7,$A1405&lt;=CrashTest!$C$7),5,0)))))</f>
        <v>0</v>
      </c>
      <c r="U1405" s="8" t="str">
        <f aca="false">IF(T1405=0,"",IF(T1404=T1405,MAX(U1404,B1405),B1405))</f>
        <v/>
      </c>
      <c r="V1405" s="9" t="str">
        <f aca="false">IF(T1405=0,"",B1405/U1405-1)</f>
        <v/>
      </c>
      <c r="W1405" s="8" t="str">
        <f aca="false">IF(T1405=0,"",IF(T1404=T1405,MAX(W1404,F1405),F1405))</f>
        <v/>
      </c>
      <c r="X1405" s="9" t="str">
        <f aca="false">IF(T1405=0,"",F1405/W1405-1)</f>
        <v/>
      </c>
    </row>
    <row r="1406" customFormat="false" ht="15" hidden="false" customHeight="false" outlineLevel="0" collapsed="false">
      <c r="A1406" s="5" t="n">
        <v>45234</v>
      </c>
      <c r="B1406" s="6" t="n">
        <v>35091.0763062537</v>
      </c>
      <c r="C1406" s="7" t="n">
        <v>16317.30805</v>
      </c>
      <c r="D1406" s="0" t="n">
        <f aca="false">INT((ROW()-3)/30)</f>
        <v>46</v>
      </c>
      <c r="E1406" s="0" t="n">
        <f aca="false">2+30*D1406</f>
        <v>1382</v>
      </c>
      <c r="F1406" s="8" t="n">
        <f aca="false">INDEX($F:$F,$E1406)*(2*B1406/INDEX($B:$B,$E1406)-C1406/INDEX($C:$C,$E1406))</f>
        <v>5315.84907491291</v>
      </c>
      <c r="G1406" s="9" t="n">
        <f aca="false">B1406/B1405-1</f>
        <v>0.0110306551310204</v>
      </c>
      <c r="H1406" s="9" t="n">
        <f aca="false">F1406/F1405-1</f>
        <v>0.0019551453501705</v>
      </c>
      <c r="I1406" s="9" t="n">
        <f aca="false">LN(B1406/B1405)</f>
        <v>0.0109702611721361</v>
      </c>
      <c r="J1406" s="9" t="n">
        <f aca="false">LN(F1406/F1405)</f>
        <v>0.00195323654109486</v>
      </c>
      <c r="K1406" s="9" t="n">
        <f aca="false">F1406/F1399-1</f>
        <v>0.00121585352794695</v>
      </c>
      <c r="L1406" s="9" t="n">
        <f aca="false">F1406/F1376-1</f>
        <v>0.0705856087059089</v>
      </c>
      <c r="M1406" s="9" t="n">
        <f aca="false">B1406/B1399-1</f>
        <v>0.0293177086161855</v>
      </c>
      <c r="N1406" s="9" t="n">
        <f aca="false">B1406/B1376-1</f>
        <v>0.279466009332604</v>
      </c>
      <c r="O1406" s="8" t="n">
        <f aca="false">MAX(O1405,F1406)</f>
        <v>5645.35730015574</v>
      </c>
      <c r="P1406" s="9" t="n">
        <f aca="false">F1406/O1406-1</f>
        <v>-0.0583680018328948</v>
      </c>
      <c r="Q1406" s="8" t="n">
        <f aca="false">MAX(Q1405,B1406)</f>
        <v>67541.7555081824</v>
      </c>
      <c r="R1406" s="9" t="n">
        <f aca="false">B1406/Q1406-1</f>
        <v>-0.480453594339837</v>
      </c>
      <c r="S1406" s="9" t="n">
        <f aca="false">B1406/INDEX($B:$B,$E1406)-1</f>
        <v>0.307993536025297</v>
      </c>
      <c r="T1406" s="0" t="n">
        <f aca="false">IF(AND($A1406&gt;=CrashTest!$B$3,$A1406&lt;=CrashTest!$C$3),1,IF(AND($A1406&gt;=CrashTest!$B$4,$A1406&lt;=CrashTest!$C$4),2,IF(AND($A1406&gt;=CrashTest!$B$5,$A1406&lt;=CrashTest!$C$5),3,IF(AND($A1406&gt;=CrashTest!$B$6,$A1406&lt;=CrashTest!$C$6),4,IF(AND($A1406&gt;=CrashTest!$B$7,$A1406&lt;=CrashTest!$C$7),5,0)))))</f>
        <v>0</v>
      </c>
      <c r="U1406" s="8" t="str">
        <f aca="false">IF(T1406=0,"",IF(T1405=T1406,MAX(U1405,B1406),B1406))</f>
        <v/>
      </c>
      <c r="V1406" s="9" t="str">
        <f aca="false">IF(T1406=0,"",B1406/U1406-1)</f>
        <v/>
      </c>
      <c r="W1406" s="8" t="str">
        <f aca="false">IF(T1406=0,"",IF(T1405=T1406,MAX(W1405,F1406),F1406))</f>
        <v/>
      </c>
      <c r="X1406" s="9" t="str">
        <f aca="false">IF(T1406=0,"",F1406/W1406-1)</f>
        <v/>
      </c>
    </row>
    <row r="1407" customFormat="false" ht="15" hidden="false" customHeight="false" outlineLevel="0" collapsed="false">
      <c r="A1407" s="5" t="n">
        <v>45235</v>
      </c>
      <c r="B1407" s="6" t="n">
        <v>35105.0420265926</v>
      </c>
      <c r="C1407" s="7" t="n">
        <v>16280.44887</v>
      </c>
      <c r="D1407" s="0" t="n">
        <f aca="false">INT((ROW()-3)/30)</f>
        <v>46</v>
      </c>
      <c r="E1407" s="0" t="n">
        <f aca="false">2+30*D1407</f>
        <v>1382</v>
      </c>
      <c r="F1407" s="8" t="n">
        <f aca="false">INDEX($F:$F,$E1407)*(2*B1407/INDEX($B:$B,$E1407)-C1407/INDEX($C:$C,$E1407))</f>
        <v>5338.68485380984</v>
      </c>
      <c r="G1407" s="9" t="n">
        <f aca="false">B1407/B1406-1</f>
        <v>0.000397984952556385</v>
      </c>
      <c r="H1407" s="9" t="n">
        <f aca="false">F1407/F1406-1</f>
        <v>0.00429579142957648</v>
      </c>
      <c r="I1407" s="9" t="n">
        <f aca="false">LN(B1407/B1406)</f>
        <v>0.000397905777551432</v>
      </c>
      <c r="J1407" s="9" t="n">
        <f aca="false">LN(F1407/F1406)</f>
        <v>0.0042865908573219</v>
      </c>
      <c r="K1407" s="9" t="n">
        <f aca="false">F1407/F1400-1</f>
        <v>0.00237296697799638</v>
      </c>
      <c r="L1407" s="9" t="n">
        <f aca="false">F1407/F1377-1</f>
        <v>0.0725796249814283</v>
      </c>
      <c r="M1407" s="9" t="n">
        <f aca="false">B1407/B1400-1</f>
        <v>0.015349659341261</v>
      </c>
      <c r="N1407" s="9" t="n">
        <f aca="false">B1407/B1377-1</f>
        <v>0.256355595134186</v>
      </c>
      <c r="O1407" s="8" t="n">
        <f aca="false">MAX(O1406,F1407)</f>
        <v>5645.35730015574</v>
      </c>
      <c r="P1407" s="9" t="n">
        <f aca="false">F1407/O1407-1</f>
        <v>-0.0543229471653536</v>
      </c>
      <c r="Q1407" s="8" t="n">
        <f aca="false">MAX(Q1406,B1407)</f>
        <v>67541.7555081824</v>
      </c>
      <c r="R1407" s="9" t="n">
        <f aca="false">B1407/Q1407-1</f>
        <v>-0.480246822688229</v>
      </c>
      <c r="S1407" s="9" t="n">
        <f aca="false">B1407/INDEX($B:$B,$E1407)-1</f>
        <v>0.308514097770677</v>
      </c>
      <c r="T1407" s="0" t="n">
        <f aca="false">IF(AND($A1407&gt;=CrashTest!$B$3,$A1407&lt;=CrashTest!$C$3),1,IF(AND($A1407&gt;=CrashTest!$B$4,$A1407&lt;=CrashTest!$C$4),2,IF(AND($A1407&gt;=CrashTest!$B$5,$A1407&lt;=CrashTest!$C$5),3,IF(AND($A1407&gt;=CrashTest!$B$6,$A1407&lt;=CrashTest!$C$6),4,IF(AND($A1407&gt;=CrashTest!$B$7,$A1407&lt;=CrashTest!$C$7),5,0)))))</f>
        <v>0</v>
      </c>
      <c r="U1407" s="8" t="str">
        <f aca="false">IF(T1407=0,"",IF(T1406=T1407,MAX(U1406,B1407),B1407))</f>
        <v/>
      </c>
      <c r="V1407" s="9" t="str">
        <f aca="false">IF(T1407=0,"",B1407/U1407-1)</f>
        <v/>
      </c>
      <c r="W1407" s="8" t="str">
        <f aca="false">IF(T1407=0,"",IF(T1406=T1407,MAX(W1406,F1407),F1407))</f>
        <v/>
      </c>
      <c r="X1407" s="9" t="str">
        <f aca="false">IF(T1407=0,"",F1407/W1407-1)</f>
        <v/>
      </c>
    </row>
    <row r="1408" customFormat="false" ht="15" hidden="false" customHeight="false" outlineLevel="0" collapsed="false">
      <c r="A1408" s="5" t="n">
        <v>45236</v>
      </c>
      <c r="B1408" s="6" t="n">
        <v>35017.7151484512</v>
      </c>
      <c r="C1408" s="7" t="n">
        <v>16295.78903</v>
      </c>
      <c r="D1408" s="0" t="n">
        <f aca="false">INT((ROW()-3)/30)</f>
        <v>46</v>
      </c>
      <c r="E1408" s="0" t="n">
        <f aca="false">2+30*D1408</f>
        <v>1382</v>
      </c>
      <c r="F1408" s="8" t="n">
        <f aca="false">INDEX($F:$F,$E1408)*(2*B1408/INDEX($B:$B,$E1408)-C1408/INDEX($C:$C,$E1408))</f>
        <v>5298.71672890219</v>
      </c>
      <c r="G1408" s="9" t="n">
        <f aca="false">B1408/B1407-1</f>
        <v>-0.002487587910456</v>
      </c>
      <c r="H1408" s="9" t="n">
        <f aca="false">F1408/F1407-1</f>
        <v>-0.00748651137913137</v>
      </c>
      <c r="I1408" s="9" t="n">
        <f aca="false">LN(B1408/B1407)</f>
        <v>-0.00249068709799663</v>
      </c>
      <c r="J1408" s="9" t="n">
        <f aca="false">LN(F1408/F1407)</f>
        <v>-0.00751467596314868</v>
      </c>
      <c r="K1408" s="9" t="n">
        <f aca="false">F1408/F1401-1</f>
        <v>-0.00278315937087348</v>
      </c>
      <c r="L1408" s="9" t="n">
        <f aca="false">F1408/F1378-1</f>
        <v>0.0624983645184609</v>
      </c>
      <c r="M1408" s="9" t="n">
        <f aca="false">B1408/B1401-1</f>
        <v>0.0151502692161325</v>
      </c>
      <c r="N1408" s="9" t="n">
        <f aca="false">B1408/B1378-1</f>
        <v>0.25185093287257</v>
      </c>
      <c r="O1408" s="8" t="n">
        <f aca="false">MAX(O1407,F1408)</f>
        <v>5645.35730015574</v>
      </c>
      <c r="P1408" s="9" t="n">
        <f aca="false">F1408/O1408-1</f>
        <v>-0.0614027691823835</v>
      </c>
      <c r="Q1408" s="8" t="n">
        <f aca="false">MAX(Q1407,B1408)</f>
        <v>67541.7555081824</v>
      </c>
      <c r="R1408" s="9" t="n">
        <f aca="false">B1408/Q1408-1</f>
        <v>-0.481539754408531</v>
      </c>
      <c r="S1408" s="9" t="n">
        <f aca="false">B1408/INDEX($B:$B,$E1408)-1</f>
        <v>0.305259053920401</v>
      </c>
      <c r="T1408" s="0" t="n">
        <f aca="false">IF(AND($A1408&gt;=CrashTest!$B$3,$A1408&lt;=CrashTest!$C$3),1,IF(AND($A1408&gt;=CrashTest!$B$4,$A1408&lt;=CrashTest!$C$4),2,IF(AND($A1408&gt;=CrashTest!$B$5,$A1408&lt;=CrashTest!$C$5),3,IF(AND($A1408&gt;=CrashTest!$B$6,$A1408&lt;=CrashTest!$C$6),4,IF(AND($A1408&gt;=CrashTest!$B$7,$A1408&lt;=CrashTest!$C$7),5,0)))))</f>
        <v>0</v>
      </c>
      <c r="U1408" s="8" t="str">
        <f aca="false">IF(T1408=0,"",IF(T1407=T1408,MAX(U1407,B1408),B1408))</f>
        <v/>
      </c>
      <c r="V1408" s="9" t="str">
        <f aca="false">IF(T1408=0,"",B1408/U1408-1)</f>
        <v/>
      </c>
      <c r="W1408" s="8" t="str">
        <f aca="false">IF(T1408=0,"",IF(T1407=T1408,MAX(W1407,F1408),F1408))</f>
        <v/>
      </c>
      <c r="X1408" s="9" t="str">
        <f aca="false">IF(T1408=0,"",F1408/W1408-1)</f>
        <v/>
      </c>
    </row>
    <row r="1409" customFormat="false" ht="15" hidden="false" customHeight="false" outlineLevel="0" collapsed="false">
      <c r="A1409" s="5" t="n">
        <v>45237</v>
      </c>
      <c r="B1409" s="6" t="n">
        <v>35418.4768901227</v>
      </c>
      <c r="C1409" s="7" t="n">
        <v>16574.55339</v>
      </c>
      <c r="D1409" s="0" t="n">
        <f aca="false">INT((ROW()-3)/30)</f>
        <v>46</v>
      </c>
      <c r="E1409" s="0" t="n">
        <f aca="false">2+30*D1409</f>
        <v>1382</v>
      </c>
      <c r="F1409" s="8" t="n">
        <f aca="false">INDEX($F:$F,$E1409)*(2*B1409/INDEX($B:$B,$E1409)-C1409/INDEX($C:$C,$E1409))</f>
        <v>5315.26045491252</v>
      </c>
      <c r="G1409" s="9" t="n">
        <f aca="false">B1409/B1408-1</f>
        <v>0.0114445428541681</v>
      </c>
      <c r="H1409" s="9" t="n">
        <f aca="false">F1409/F1408-1</f>
        <v>0.00312221370885557</v>
      </c>
      <c r="I1409" s="9" t="n">
        <f aca="false">LN(B1409/B1408)</f>
        <v>0.01137954948315</v>
      </c>
      <c r="J1409" s="9" t="n">
        <f aca="false">LN(F1409/F1408)</f>
        <v>0.00311734972127635</v>
      </c>
      <c r="K1409" s="9" t="n">
        <f aca="false">F1409/F1402-1</f>
        <v>0.00168616947172873</v>
      </c>
      <c r="L1409" s="9" t="n">
        <f aca="false">F1409/F1379-1</f>
        <v>0.0644433840156824</v>
      </c>
      <c r="M1409" s="9" t="n">
        <f aca="false">B1409/B1402-1</f>
        <v>0.022578842451225</v>
      </c>
      <c r="N1409" s="9" t="n">
        <f aca="false">B1409/B1379-1</f>
        <v>0.267828731072485</v>
      </c>
      <c r="O1409" s="8" t="n">
        <f aca="false">MAX(O1408,F1409)</f>
        <v>5645.35730015574</v>
      </c>
      <c r="P1409" s="9" t="n">
        <f aca="false">F1409/O1409-1</f>
        <v>-0.058472268041231</v>
      </c>
      <c r="Q1409" s="8" t="n">
        <f aca="false">MAX(Q1408,B1409)</f>
        <v>67541.7555081824</v>
      </c>
      <c r="R1409" s="9" t="n">
        <f aca="false">B1409/Q1409-1</f>
        <v>-0.475606213909677</v>
      </c>
      <c r="S1409" s="9" t="n">
        <f aca="false">B1409/INDEX($B:$B,$E1409)-1</f>
        <v>0.320197147098784</v>
      </c>
      <c r="T1409" s="0" t="n">
        <f aca="false">IF(AND($A1409&gt;=CrashTest!$B$3,$A1409&lt;=CrashTest!$C$3),1,IF(AND($A1409&gt;=CrashTest!$B$4,$A1409&lt;=CrashTest!$C$4),2,IF(AND($A1409&gt;=CrashTest!$B$5,$A1409&lt;=CrashTest!$C$5),3,IF(AND($A1409&gt;=CrashTest!$B$6,$A1409&lt;=CrashTest!$C$6),4,IF(AND($A1409&gt;=CrashTest!$B$7,$A1409&lt;=CrashTest!$C$7),5,0)))))</f>
        <v>0</v>
      </c>
      <c r="U1409" s="8" t="str">
        <f aca="false">IF(T1409=0,"",IF(T1408=T1409,MAX(U1408,B1409),B1409))</f>
        <v/>
      </c>
      <c r="V1409" s="9" t="str">
        <f aca="false">IF(T1409=0,"",B1409/U1409-1)</f>
        <v/>
      </c>
      <c r="W1409" s="8" t="str">
        <f aca="false">IF(T1409=0,"",IF(T1408=T1409,MAX(W1408,F1409),F1409))</f>
        <v/>
      </c>
      <c r="X1409" s="9" t="str">
        <f aca="false">IF(T1409=0,"",F1409/W1409-1)</f>
        <v/>
      </c>
    </row>
    <row r="1410" customFormat="false" ht="15" hidden="false" customHeight="false" outlineLevel="0" collapsed="false">
      <c r="A1410" s="5" t="n">
        <v>45238</v>
      </c>
      <c r="B1410" s="6" t="n">
        <v>35797.8946090006</v>
      </c>
      <c r="C1410" s="7" t="n">
        <v>16749.99911</v>
      </c>
      <c r="D1410" s="0" t="n">
        <f aca="false">INT((ROW()-3)/30)</f>
        <v>46</v>
      </c>
      <c r="E1410" s="0" t="n">
        <f aca="false">2+30*D1410</f>
        <v>1382</v>
      </c>
      <c r="F1410" s="8" t="n">
        <f aca="false">INDEX($F:$F,$E1410)*(2*B1410/INDEX($B:$B,$E1410)-C1410/INDEX($C:$C,$E1410))</f>
        <v>5373.20722664618</v>
      </c>
      <c r="G1410" s="9" t="n">
        <f aca="false">B1410/B1409-1</f>
        <v>0.0107124233505285</v>
      </c>
      <c r="H1410" s="9" t="n">
        <f aca="false">F1410/F1409-1</f>
        <v>0.0109019627965934</v>
      </c>
      <c r="I1410" s="9" t="n">
        <f aca="false">LN(B1410/B1409)</f>
        <v>0.0106554518509051</v>
      </c>
      <c r="J1410" s="9" t="n">
        <f aca="false">LN(F1410/F1409)</f>
        <v>0.0108429648087858</v>
      </c>
      <c r="K1410" s="9" t="n">
        <f aca="false">F1410/F1403-1</f>
        <v>0.0117223359379142</v>
      </c>
      <c r="L1410" s="9" t="n">
        <f aca="false">F1410/F1380-1</f>
        <v>0.0764772317484019</v>
      </c>
      <c r="M1410" s="9" t="n">
        <f aca="false">B1410/B1403-1</f>
        <v>0.0103272569414239</v>
      </c>
      <c r="N1410" s="9" t="n">
        <f aca="false">B1410/B1380-1</f>
        <v>0.297431941905671</v>
      </c>
      <c r="O1410" s="8" t="n">
        <f aca="false">MAX(O1409,F1410)</f>
        <v>5645.35730015574</v>
      </c>
      <c r="P1410" s="9" t="n">
        <f aca="false">F1410/O1410-1</f>
        <v>-0.0482077677354554</v>
      </c>
      <c r="Q1410" s="8" t="n">
        <f aca="false">MAX(Q1409,B1410)</f>
        <v>67541.7555081824</v>
      </c>
      <c r="R1410" s="9" t="n">
        <f aca="false">B1410/Q1410-1</f>
        <v>-0.469988685670691</v>
      </c>
      <c r="S1410" s="9" t="n">
        <f aca="false">B1410/INDEX($B:$B,$E1410)-1</f>
        <v>0.334339657844666</v>
      </c>
      <c r="T1410" s="0" t="n">
        <f aca="false">IF(AND($A1410&gt;=CrashTest!$B$3,$A1410&lt;=CrashTest!$C$3),1,IF(AND($A1410&gt;=CrashTest!$B$4,$A1410&lt;=CrashTest!$C$4),2,IF(AND($A1410&gt;=CrashTest!$B$5,$A1410&lt;=CrashTest!$C$5),3,IF(AND($A1410&gt;=CrashTest!$B$6,$A1410&lt;=CrashTest!$C$6),4,IF(AND($A1410&gt;=CrashTest!$B$7,$A1410&lt;=CrashTest!$C$7),5,0)))))</f>
        <v>0</v>
      </c>
      <c r="U1410" s="8" t="str">
        <f aca="false">IF(T1410=0,"",IF(T1409=T1410,MAX(U1409,B1410),B1410))</f>
        <v/>
      </c>
      <c r="V1410" s="9" t="str">
        <f aca="false">IF(T1410=0,"",B1410/U1410-1)</f>
        <v/>
      </c>
      <c r="W1410" s="8" t="str">
        <f aca="false">IF(T1410=0,"",IF(T1409=T1410,MAX(W1409,F1410),F1410))</f>
        <v/>
      </c>
      <c r="X1410" s="9" t="str">
        <f aca="false">IF(T1410=0,"",F1410/W1410-1)</f>
        <v/>
      </c>
    </row>
    <row r="1411" customFormat="false" ht="15" hidden="false" customHeight="false" outlineLevel="0" collapsed="false">
      <c r="A1411" s="5" t="n">
        <v>45239</v>
      </c>
      <c r="B1411" s="6" t="n">
        <v>36675.3264333723</v>
      </c>
      <c r="C1411" s="7" t="n">
        <v>17581.81059</v>
      </c>
      <c r="D1411" s="0" t="n">
        <f aca="false">INT((ROW()-3)/30)</f>
        <v>46</v>
      </c>
      <c r="E1411" s="0" t="n">
        <f aca="false">2+30*D1411</f>
        <v>1382</v>
      </c>
      <c r="F1411" s="8" t="n">
        <f aca="false">INDEX($F:$F,$E1411)*(2*B1411/INDEX($B:$B,$E1411)-C1411/INDEX($C:$C,$E1411))</f>
        <v>5303.57359177224</v>
      </c>
      <c r="G1411" s="9" t="n">
        <f aca="false">B1411/B1410-1</f>
        <v>0.0245107103072784</v>
      </c>
      <c r="H1411" s="9" t="n">
        <f aca="false">F1411/F1410-1</f>
        <v>-0.0129594173343277</v>
      </c>
      <c r="I1411" s="9" t="n">
        <f aca="false">LN(B1411/B1410)</f>
        <v>0.0242151428220443</v>
      </c>
      <c r="J1411" s="9" t="n">
        <f aca="false">LN(F1411/F1410)</f>
        <v>-0.0130441232048129</v>
      </c>
      <c r="K1411" s="9" t="n">
        <f aca="false">F1411/F1404-1</f>
        <v>0.00267709467721344</v>
      </c>
      <c r="L1411" s="9" t="n">
        <f aca="false">F1411/F1381-1</f>
        <v>0.0598569050406674</v>
      </c>
      <c r="M1411" s="9" t="n">
        <f aca="false">B1411/B1404-1</f>
        <v>0.0513835777962337</v>
      </c>
      <c r="N1411" s="9" t="n">
        <f aca="false">B1411/B1381-1</f>
        <v>0.337549150790831</v>
      </c>
      <c r="O1411" s="8" t="n">
        <f aca="false">MAX(O1410,F1411)</f>
        <v>5645.35730015574</v>
      </c>
      <c r="P1411" s="9" t="n">
        <f aca="false">F1411/O1411-1</f>
        <v>-0.0605424404889431</v>
      </c>
      <c r="Q1411" s="8" t="n">
        <f aca="false">MAX(Q1410,B1411)</f>
        <v>67541.7555081824</v>
      </c>
      <c r="R1411" s="9" t="n">
        <f aca="false">B1411/Q1411-1</f>
        <v>-0.456997731885585</v>
      </c>
      <c r="S1411" s="9" t="n">
        <f aca="false">B1411/INDEX($B:$B,$E1411)-1</f>
        <v>0.367045270649609</v>
      </c>
      <c r="T1411" s="0" t="n">
        <f aca="false">IF(AND($A1411&gt;=CrashTest!$B$3,$A1411&lt;=CrashTest!$C$3),1,IF(AND($A1411&gt;=CrashTest!$B$4,$A1411&lt;=CrashTest!$C$4),2,IF(AND($A1411&gt;=CrashTest!$B$5,$A1411&lt;=CrashTest!$C$5),3,IF(AND($A1411&gt;=CrashTest!$B$6,$A1411&lt;=CrashTest!$C$6),4,IF(AND($A1411&gt;=CrashTest!$B$7,$A1411&lt;=CrashTest!$C$7),5,0)))))</f>
        <v>0</v>
      </c>
      <c r="U1411" s="8" t="str">
        <f aca="false">IF(T1411=0,"",IF(T1410=T1411,MAX(U1410,B1411),B1411))</f>
        <v/>
      </c>
      <c r="V1411" s="9" t="str">
        <f aca="false">IF(T1411=0,"",B1411/U1411-1)</f>
        <v/>
      </c>
      <c r="W1411" s="8" t="str">
        <f aca="false">IF(T1411=0,"",IF(T1410=T1411,MAX(W1410,F1411),F1411))</f>
        <v/>
      </c>
      <c r="X1411" s="9" t="str">
        <f aca="false">IF(T1411=0,"",F1411/W1411-1)</f>
        <v/>
      </c>
    </row>
    <row r="1412" customFormat="false" ht="15" hidden="false" customHeight="false" outlineLevel="0" collapsed="false">
      <c r="A1412" s="5" t="n">
        <v>45240</v>
      </c>
      <c r="B1412" s="6" t="n">
        <v>37367.4943722969</v>
      </c>
      <c r="C1412" s="7" t="n">
        <v>18107.27328</v>
      </c>
      <c r="D1412" s="0" t="n">
        <f aca="false">INT((ROW()-3)/30)</f>
        <v>46</v>
      </c>
      <c r="E1412" s="0" t="n">
        <f aca="false">2+30*D1412</f>
        <v>1382</v>
      </c>
      <c r="F1412" s="8" t="n">
        <f aca="false">INDEX($F:$F,$E1412)*(2*B1412/INDEX($B:$B,$E1412)-C1412/INDEX($C:$C,$E1412))</f>
        <v>5311.11741207873</v>
      </c>
      <c r="G1412" s="9" t="n">
        <f aca="false">B1412/B1411-1</f>
        <v>0.0188728501212403</v>
      </c>
      <c r="H1412" s="9" t="n">
        <f aca="false">F1412/F1411-1</f>
        <v>0.00142240324866827</v>
      </c>
      <c r="I1412" s="9" t="n">
        <f aca="false">LN(B1412/B1411)</f>
        <v>0.0186969673787213</v>
      </c>
      <c r="J1412" s="9" t="n">
        <f aca="false">LN(F1412/F1411)</f>
        <v>0.00142139259142861</v>
      </c>
      <c r="K1412" s="9" t="n">
        <f aca="false">F1412/F1405-1</f>
        <v>0.00106330025525669</v>
      </c>
      <c r="L1412" s="9" t="n">
        <f aca="false">F1412/F1382-1</f>
        <v>0.0594230746440365</v>
      </c>
      <c r="M1412" s="9" t="n">
        <f aca="false">B1412/B1405-1</f>
        <v>0.0766179408721983</v>
      </c>
      <c r="N1412" s="9" t="n">
        <f aca="false">B1412/B1382-1</f>
        <v>0.39284531115153</v>
      </c>
      <c r="O1412" s="8" t="n">
        <f aca="false">MAX(O1411,F1412)</f>
        <v>5645.35730015574</v>
      </c>
      <c r="P1412" s="9" t="n">
        <f aca="false">F1412/O1412-1</f>
        <v>-0.0592061530043087</v>
      </c>
      <c r="Q1412" s="8" t="n">
        <f aca="false">MAX(Q1411,B1412)</f>
        <v>67541.7555081824</v>
      </c>
      <c r="R1412" s="9" t="n">
        <f aca="false">B1412/Q1412-1</f>
        <v>-0.446749731463968</v>
      </c>
      <c r="S1412" s="9" t="n">
        <f aca="false">B1412/INDEX($B:$B,$E1412)-1</f>
        <v>0.39284531115153</v>
      </c>
      <c r="T1412" s="0" t="n">
        <f aca="false">IF(AND($A1412&gt;=CrashTest!$B$3,$A1412&lt;=CrashTest!$C$3),1,IF(AND($A1412&gt;=CrashTest!$B$4,$A1412&lt;=CrashTest!$C$4),2,IF(AND($A1412&gt;=CrashTest!$B$5,$A1412&lt;=CrashTest!$C$5),3,IF(AND($A1412&gt;=CrashTest!$B$6,$A1412&lt;=CrashTest!$C$6),4,IF(AND($A1412&gt;=CrashTest!$B$7,$A1412&lt;=CrashTest!$C$7),5,0)))))</f>
        <v>0</v>
      </c>
      <c r="U1412" s="8" t="str">
        <f aca="false">IF(T1412=0,"",IF(T1411=T1412,MAX(U1411,B1412),B1412))</f>
        <v/>
      </c>
      <c r="V1412" s="9" t="str">
        <f aca="false">IF(T1412=0,"",B1412/U1412-1)</f>
        <v/>
      </c>
      <c r="W1412" s="8" t="str">
        <f aca="false">IF(T1412=0,"",IF(T1411=T1412,MAX(W1411,F1412),F1412))</f>
        <v/>
      </c>
      <c r="X1412" s="9" t="str">
        <f aca="false">IF(T1412=0,"",F1412/W1412-1)</f>
        <v/>
      </c>
    </row>
    <row r="1413" customFormat="false" ht="15" hidden="false" customHeight="false" outlineLevel="0" collapsed="false">
      <c r="A1413" s="5" t="n">
        <v>45241</v>
      </c>
      <c r="B1413" s="6" t="n">
        <v>36979.9312405026</v>
      </c>
      <c r="C1413" s="7" t="n">
        <v>17955.15177</v>
      </c>
      <c r="D1413" s="0" t="n">
        <f aca="false">INT((ROW()-3)/30)</f>
        <v>47</v>
      </c>
      <c r="E1413" s="0" t="n">
        <f aca="false">2+30*D1413</f>
        <v>1412</v>
      </c>
      <c r="F1413" s="8" t="n">
        <f aca="false">INDEX($F:$F,$E1413)*(2*B1413/INDEX($B:$B,$E1413)-C1413/INDEX($C:$C,$E1413))</f>
        <v>5245.56652552707</v>
      </c>
      <c r="G1413" s="9" t="n">
        <f aca="false">B1413/B1412-1</f>
        <v>-0.0103716649538489</v>
      </c>
      <c r="H1413" s="9" t="n">
        <f aca="false">F1413/F1412-1</f>
        <v>-0.0123422024906823</v>
      </c>
      <c r="I1413" s="9" t="n">
        <f aca="false">LN(B1413/B1412)</f>
        <v>-0.0104258254862128</v>
      </c>
      <c r="J1413" s="9" t="n">
        <f aca="false">LN(F1413/F1412)</f>
        <v>-0.0124190000265681</v>
      </c>
      <c r="K1413" s="9" t="n">
        <f aca="false">F1413/F1406-1</f>
        <v>-0.0132213214475038</v>
      </c>
      <c r="L1413" s="9" t="n">
        <f aca="false">F1413/F1383-1</f>
        <v>0.0458359372051542</v>
      </c>
      <c r="M1413" s="9" t="n">
        <f aca="false">B1413/B1406-1</f>
        <v>0.053827215721858</v>
      </c>
      <c r="N1413" s="9" t="n">
        <f aca="false">B1413/B1383-1</f>
        <v>0.382874994748607</v>
      </c>
      <c r="O1413" s="8" t="n">
        <f aca="false">MAX(O1412,F1413)</f>
        <v>5645.35730015574</v>
      </c>
      <c r="P1413" s="9" t="n">
        <f aca="false">F1413/O1413-1</f>
        <v>-0.0708176211659174</v>
      </c>
      <c r="Q1413" s="8" t="n">
        <f aca="false">MAX(Q1412,B1413)</f>
        <v>67541.7555081824</v>
      </c>
      <c r="R1413" s="9" t="n">
        <f aca="false">B1413/Q1413-1</f>
        <v>-0.452487857884851</v>
      </c>
      <c r="S1413" s="9" t="n">
        <f aca="false">B1413/INDEX($B:$B,$E1413)-1</f>
        <v>-0.0103716649538489</v>
      </c>
      <c r="T1413" s="0" t="n">
        <f aca="false">IF(AND($A1413&gt;=CrashTest!$B$3,$A1413&lt;=CrashTest!$C$3),1,IF(AND($A1413&gt;=CrashTest!$B$4,$A1413&lt;=CrashTest!$C$4),2,IF(AND($A1413&gt;=CrashTest!$B$5,$A1413&lt;=CrashTest!$C$5),3,IF(AND($A1413&gt;=CrashTest!$B$6,$A1413&lt;=CrashTest!$C$6),4,IF(AND($A1413&gt;=CrashTest!$B$7,$A1413&lt;=CrashTest!$C$7),5,0)))))</f>
        <v>0</v>
      </c>
      <c r="U1413" s="8" t="str">
        <f aca="false">IF(T1413=0,"",IF(T1412=T1413,MAX(U1412,B1413),B1413))</f>
        <v/>
      </c>
      <c r="V1413" s="9" t="str">
        <f aca="false">IF(T1413=0,"",B1413/U1413-1)</f>
        <v/>
      </c>
      <c r="W1413" s="8" t="str">
        <f aca="false">IF(T1413=0,"",IF(T1412=T1413,MAX(W1412,F1413),F1413))</f>
        <v/>
      </c>
      <c r="X1413" s="9" t="str">
        <f aca="false">IF(T1413=0,"",F1413/W1413-1)</f>
        <v/>
      </c>
    </row>
    <row r="1414" customFormat="false" ht="15" hidden="false" customHeight="false" outlineLevel="0" collapsed="false">
      <c r="A1414" s="5" t="n">
        <v>45242</v>
      </c>
      <c r="B1414" s="6" t="n">
        <v>37053.3410514319</v>
      </c>
      <c r="C1414" s="7" t="n">
        <v>17912.34824</v>
      </c>
      <c r="D1414" s="0" t="n">
        <f aca="false">INT((ROW()-3)/30)</f>
        <v>47</v>
      </c>
      <c r="E1414" s="0" t="n">
        <f aca="false">2+30*D1414</f>
        <v>1412</v>
      </c>
      <c r="F1414" s="8" t="n">
        <f aca="false">INDEX($F:$F,$E1414)*(2*B1414/INDEX($B:$B,$E1414)-C1414/INDEX($C:$C,$E1414))</f>
        <v>5278.98917093114</v>
      </c>
      <c r="G1414" s="9" t="n">
        <f aca="false">B1414/B1413-1</f>
        <v>0.00198512567402753</v>
      </c>
      <c r="H1414" s="9" t="n">
        <f aca="false">F1414/F1413-1</f>
        <v>0.00637159880470994</v>
      </c>
      <c r="I1414" s="9" t="n">
        <f aca="false">LN(B1414/B1413)</f>
        <v>0.00198315791579128</v>
      </c>
      <c r="J1414" s="9" t="n">
        <f aca="false">LN(F1414/F1413)</f>
        <v>0.00635138598227556</v>
      </c>
      <c r="K1414" s="9" t="n">
        <f aca="false">F1414/F1407-1</f>
        <v>-0.0111817206884008</v>
      </c>
      <c r="L1414" s="9" t="n">
        <f aca="false">F1414/F1384-1</f>
        <v>0.0514772680187174</v>
      </c>
      <c r="M1414" s="9" t="n">
        <f aca="false">B1414/B1407-1</f>
        <v>0.0554991224156185</v>
      </c>
      <c r="N1414" s="9" t="n">
        <f aca="false">B1414/B1384-1</f>
        <v>0.380401025603086</v>
      </c>
      <c r="O1414" s="8" t="n">
        <f aca="false">MAX(O1413,F1414)</f>
        <v>5645.35730015574</v>
      </c>
      <c r="P1414" s="9" t="n">
        <f aca="false">F1414/O1414-1</f>
        <v>-0.0648972438315807</v>
      </c>
      <c r="Q1414" s="8" t="n">
        <f aca="false">MAX(Q1413,B1414)</f>
        <v>67541.7555081824</v>
      </c>
      <c r="R1414" s="9" t="n">
        <f aca="false">B1414/Q1414-1</f>
        <v>-0.451400977474697</v>
      </c>
      <c r="S1414" s="9" t="n">
        <f aca="false">B1414/INDEX($B:$B,$E1414)-1</f>
        <v>-0.00840712833820356</v>
      </c>
      <c r="T1414" s="0" t="n">
        <f aca="false">IF(AND($A1414&gt;=CrashTest!$B$3,$A1414&lt;=CrashTest!$C$3),1,IF(AND($A1414&gt;=CrashTest!$B$4,$A1414&lt;=CrashTest!$C$4),2,IF(AND($A1414&gt;=CrashTest!$B$5,$A1414&lt;=CrashTest!$C$5),3,IF(AND($A1414&gt;=CrashTest!$B$6,$A1414&lt;=CrashTest!$C$6),4,IF(AND($A1414&gt;=CrashTest!$B$7,$A1414&lt;=CrashTest!$C$7),5,0)))))</f>
        <v>0</v>
      </c>
      <c r="U1414" s="8" t="str">
        <f aca="false">IF(T1414=0,"",IF(T1413=T1414,MAX(U1413,B1414),B1414))</f>
        <v/>
      </c>
      <c r="V1414" s="9" t="str">
        <f aca="false">IF(T1414=0,"",B1414/U1414-1)</f>
        <v/>
      </c>
      <c r="W1414" s="8" t="str">
        <f aca="false">IF(T1414=0,"",IF(T1413=T1414,MAX(W1413,F1414),F1414))</f>
        <v/>
      </c>
      <c r="X1414" s="9" t="str">
        <f aca="false">IF(T1414=0,"",F1414/W1414-1)</f>
        <v/>
      </c>
    </row>
    <row r="1415" customFormat="false" ht="15" hidden="false" customHeight="false" outlineLevel="0" collapsed="false">
      <c r="A1415" s="5" t="n">
        <v>45243</v>
      </c>
      <c r="B1415" s="6" t="n">
        <v>36543.2680870836</v>
      </c>
      <c r="C1415" s="7" t="n">
        <v>17432.92348</v>
      </c>
      <c r="D1415" s="0" t="n">
        <f aca="false">INT((ROW()-3)/30)</f>
        <v>47</v>
      </c>
      <c r="E1415" s="0" t="n">
        <f aca="false">2+30*D1415</f>
        <v>1412</v>
      </c>
      <c r="F1415" s="8" t="n">
        <f aca="false">INDEX($F:$F,$E1415)*(2*B1415/INDEX($B:$B,$E1415)-C1415/INDEX($C:$C,$E1415))</f>
        <v>5274.61578208603</v>
      </c>
      <c r="G1415" s="9" t="n">
        <f aca="false">B1415/B1414-1</f>
        <v>-0.0137659101682704</v>
      </c>
      <c r="H1415" s="9" t="n">
        <f aca="false">F1415/F1414-1</f>
        <v>-0.000828451944775543</v>
      </c>
      <c r="I1415" s="9" t="n">
        <f aca="false">LN(B1415/B1414)</f>
        <v>-0.0138615389352121</v>
      </c>
      <c r="J1415" s="9" t="n">
        <f aca="false">LN(F1415/F1414)</f>
        <v>-0.000828795300736985</v>
      </c>
      <c r="K1415" s="9" t="n">
        <f aca="false">F1415/F1408-1</f>
        <v>-0.00454844975665536</v>
      </c>
      <c r="L1415" s="9" t="n">
        <f aca="false">F1415/F1385-1</f>
        <v>0.0484753369339821</v>
      </c>
      <c r="M1415" s="9" t="n">
        <f aca="false">B1415/B1408-1</f>
        <v>0.0435651764304179</v>
      </c>
      <c r="N1415" s="9" t="n">
        <f aca="false">B1415/B1385-1</f>
        <v>0.360408112886849</v>
      </c>
      <c r="O1415" s="8" t="n">
        <f aca="false">MAX(O1414,F1415)</f>
        <v>5645.35730015574</v>
      </c>
      <c r="P1415" s="9" t="n">
        <f aca="false">F1415/O1415-1</f>
        <v>-0.0656719315284934</v>
      </c>
      <c r="Q1415" s="8" t="n">
        <f aca="false">MAX(Q1414,B1415)</f>
        <v>67541.7555081824</v>
      </c>
      <c r="R1415" s="9" t="n">
        <f aca="false">B1415/Q1415-1</f>
        <v>-0.458952942337181</v>
      </c>
      <c r="S1415" s="9" t="n">
        <f aca="false">B1415/INDEX($B:$B,$E1415)-1</f>
        <v>-0.0220573067329972</v>
      </c>
      <c r="T1415" s="0" t="n">
        <f aca="false">IF(AND($A1415&gt;=CrashTest!$B$3,$A1415&lt;=CrashTest!$C$3),1,IF(AND($A1415&gt;=CrashTest!$B$4,$A1415&lt;=CrashTest!$C$4),2,IF(AND($A1415&gt;=CrashTest!$B$5,$A1415&lt;=CrashTest!$C$5),3,IF(AND($A1415&gt;=CrashTest!$B$6,$A1415&lt;=CrashTest!$C$6),4,IF(AND($A1415&gt;=CrashTest!$B$7,$A1415&lt;=CrashTest!$C$7),5,0)))))</f>
        <v>0</v>
      </c>
      <c r="U1415" s="8" t="str">
        <f aca="false">IF(T1415=0,"",IF(T1414=T1415,MAX(U1414,B1415),B1415))</f>
        <v/>
      </c>
      <c r="V1415" s="9" t="str">
        <f aca="false">IF(T1415=0,"",B1415/U1415-1)</f>
        <v/>
      </c>
      <c r="W1415" s="8" t="str">
        <f aca="false">IF(T1415=0,"",IF(T1414=T1415,MAX(W1414,F1415),F1415))</f>
        <v/>
      </c>
      <c r="X1415" s="9" t="str">
        <f aca="false">IF(T1415=0,"",F1415/W1415-1)</f>
        <v/>
      </c>
    </row>
    <row r="1416" customFormat="false" ht="15" hidden="false" customHeight="false" outlineLevel="0" collapsed="false">
      <c r="A1416" s="5" t="n">
        <v>45244</v>
      </c>
      <c r="B1416" s="6" t="n">
        <v>35590.6835645821</v>
      </c>
      <c r="C1416" s="7" t="n">
        <v>16680.45224</v>
      </c>
      <c r="D1416" s="0" t="n">
        <f aca="false">INT((ROW()-3)/30)</f>
        <v>47</v>
      </c>
      <c r="E1416" s="0" t="n">
        <f aca="false">2+30*D1416</f>
        <v>1412</v>
      </c>
      <c r="F1416" s="8" t="n">
        <f aca="false">INDEX($F:$F,$E1416)*(2*B1416/INDEX($B:$B,$E1416)-C1416/INDEX($C:$C,$E1416))</f>
        <v>5224.54063619406</v>
      </c>
      <c r="G1416" s="9" t="n">
        <f aca="false">B1416/B1415-1</f>
        <v>-0.0260673052073904</v>
      </c>
      <c r="H1416" s="9" t="n">
        <f aca="false">F1416/F1415-1</f>
        <v>-0.00949361014351746</v>
      </c>
      <c r="I1416" s="9" t="n">
        <f aca="false">LN(B1416/B1415)</f>
        <v>-0.0264130795828822</v>
      </c>
      <c r="J1416" s="9" t="n">
        <f aca="false">LN(F1416/F1415)</f>
        <v>-0.00953896172200524</v>
      </c>
      <c r="K1416" s="9" t="n">
        <f aca="false">F1416/F1409-1</f>
        <v>-0.0170678030715513</v>
      </c>
      <c r="L1416" s="9" t="n">
        <f aca="false">F1416/F1386-1</f>
        <v>0.0369648261302551</v>
      </c>
      <c r="M1416" s="9" t="n">
        <f aca="false">B1416/B1409-1</f>
        <v>0.00486205759196334</v>
      </c>
      <c r="N1416" s="9" t="n">
        <f aca="false">B1416/B1386-1</f>
        <v>0.311842285677811</v>
      </c>
      <c r="O1416" s="8" t="n">
        <f aca="false">MAX(O1415,F1416)</f>
        <v>5645.35730015574</v>
      </c>
      <c r="P1416" s="9" t="n">
        <f aca="false">F1416/O1416-1</f>
        <v>-0.0745420779567075</v>
      </c>
      <c r="Q1416" s="8" t="n">
        <f aca="false">MAX(Q1415,B1416)</f>
        <v>67541.7555081824</v>
      </c>
      <c r="R1416" s="9" t="n">
        <f aca="false">B1416/Q1416-1</f>
        <v>-0.473056581120838</v>
      </c>
      <c r="S1416" s="9" t="n">
        <f aca="false">B1416/INDEX($B:$B,$E1416)-1</f>
        <v>-0.0475496373937256</v>
      </c>
      <c r="T1416" s="0" t="n">
        <f aca="false">IF(AND($A1416&gt;=CrashTest!$B$3,$A1416&lt;=CrashTest!$C$3),1,IF(AND($A1416&gt;=CrashTest!$B$4,$A1416&lt;=CrashTest!$C$4),2,IF(AND($A1416&gt;=CrashTest!$B$5,$A1416&lt;=CrashTest!$C$5),3,IF(AND($A1416&gt;=CrashTest!$B$6,$A1416&lt;=CrashTest!$C$6),4,IF(AND($A1416&gt;=CrashTest!$B$7,$A1416&lt;=CrashTest!$C$7),5,0)))))</f>
        <v>0</v>
      </c>
      <c r="U1416" s="8" t="str">
        <f aca="false">IF(T1416=0,"",IF(T1415=T1416,MAX(U1415,B1416),B1416))</f>
        <v/>
      </c>
      <c r="V1416" s="9" t="str">
        <f aca="false">IF(T1416=0,"",B1416/U1416-1)</f>
        <v/>
      </c>
      <c r="W1416" s="8" t="str">
        <f aca="false">IF(T1416=0,"",IF(T1415=T1416,MAX(W1415,F1416),F1416))</f>
        <v/>
      </c>
      <c r="X1416" s="9" t="str">
        <f aca="false">IF(T1416=0,"",F1416/W1416-1)</f>
        <v/>
      </c>
    </row>
    <row r="1417" customFormat="false" ht="15" hidden="false" customHeight="false" outlineLevel="0" collapsed="false">
      <c r="A1417" s="5" t="n">
        <v>45245</v>
      </c>
      <c r="B1417" s="6" t="n">
        <v>37840.5534894798</v>
      </c>
      <c r="C1417" s="7" t="n">
        <v>18562.63064</v>
      </c>
      <c r="D1417" s="0" t="n">
        <f aca="false">INT((ROW()-3)/30)</f>
        <v>47</v>
      </c>
      <c r="E1417" s="0" t="n">
        <f aca="false">2+30*D1417</f>
        <v>1412</v>
      </c>
      <c r="F1417" s="8" t="n">
        <f aca="false">INDEX($F:$F,$E1417)*(2*B1417/INDEX($B:$B,$E1417)-C1417/INDEX($C:$C,$E1417))</f>
        <v>5312.02840151975</v>
      </c>
      <c r="G1417" s="9" t="n">
        <f aca="false">B1417/B1416-1</f>
        <v>0.0632151366470704</v>
      </c>
      <c r="H1417" s="9" t="n">
        <f aca="false">F1417/F1416-1</f>
        <v>0.016745542128545</v>
      </c>
      <c r="I1417" s="9" t="n">
        <f aca="false">LN(B1417/B1416)</f>
        <v>0.0612974651920322</v>
      </c>
      <c r="J1417" s="9" t="n">
        <f aca="false">LN(F1417/F1416)</f>
        <v>0.0166068813633698</v>
      </c>
      <c r="K1417" s="9" t="n">
        <f aca="false">F1417/F1410-1</f>
        <v>-0.0113859046461187</v>
      </c>
      <c r="L1417" s="9" t="n">
        <f aca="false">F1417/F1387-1</f>
        <v>0.0339083741267041</v>
      </c>
      <c r="M1417" s="9" t="n">
        <f aca="false">B1417/B1410-1</f>
        <v>0.0570608663663035</v>
      </c>
      <c r="N1417" s="9" t="n">
        <f aca="false">B1417/B1387-1</f>
        <v>0.327422295260479</v>
      </c>
      <c r="O1417" s="8" t="n">
        <f aca="false">MAX(O1416,F1417)</f>
        <v>5645.35730015574</v>
      </c>
      <c r="P1417" s="9" t="n">
        <f aca="false">F1417/O1417-1</f>
        <v>-0.059044783334936</v>
      </c>
      <c r="Q1417" s="8" t="n">
        <f aca="false">MAX(Q1416,B1417)</f>
        <v>67541.7555081824</v>
      </c>
      <c r="R1417" s="9" t="n">
        <f aca="false">B1417/Q1417-1</f>
        <v>-0.439745780891117</v>
      </c>
      <c r="S1417" s="9" t="n">
        <f aca="false">B1417/INDEX($B:$B,$E1417)-1</f>
        <v>0.0126596424279817</v>
      </c>
      <c r="T1417" s="0" t="n">
        <f aca="false">IF(AND($A1417&gt;=CrashTest!$B$3,$A1417&lt;=CrashTest!$C$3),1,IF(AND($A1417&gt;=CrashTest!$B$4,$A1417&lt;=CrashTest!$C$4),2,IF(AND($A1417&gt;=CrashTest!$B$5,$A1417&lt;=CrashTest!$C$5),3,IF(AND($A1417&gt;=CrashTest!$B$6,$A1417&lt;=CrashTest!$C$6),4,IF(AND($A1417&gt;=CrashTest!$B$7,$A1417&lt;=CrashTest!$C$7),5,0)))))</f>
        <v>0</v>
      </c>
      <c r="U1417" s="8" t="str">
        <f aca="false">IF(T1417=0,"",IF(T1416=T1417,MAX(U1416,B1417),B1417))</f>
        <v/>
      </c>
      <c r="V1417" s="9" t="str">
        <f aca="false">IF(T1417=0,"",B1417/U1417-1)</f>
        <v/>
      </c>
      <c r="W1417" s="8" t="str">
        <f aca="false">IF(T1417=0,"",IF(T1416=T1417,MAX(W1416,F1417),F1417))</f>
        <v/>
      </c>
      <c r="X1417" s="9" t="str">
        <f aca="false">IF(T1417=0,"",F1417/W1417-1)</f>
        <v/>
      </c>
    </row>
    <row r="1418" customFormat="false" ht="15" hidden="false" customHeight="false" outlineLevel="0" collapsed="false">
      <c r="A1418" s="5" t="n">
        <v>45246</v>
      </c>
      <c r="B1418" s="6" t="n">
        <v>36160.4044509059</v>
      </c>
      <c r="C1418" s="7" t="n">
        <v>17166.36737</v>
      </c>
      <c r="D1418" s="0" t="n">
        <f aca="false">INT((ROW()-3)/30)</f>
        <v>47</v>
      </c>
      <c r="E1418" s="0" t="n">
        <f aca="false">2+30*D1418</f>
        <v>1412</v>
      </c>
      <c r="F1418" s="8" t="n">
        <f aca="false">INDEX($F:$F,$E1418)*(2*B1418/INDEX($B:$B,$E1418)-C1418/INDEX($C:$C,$E1418))</f>
        <v>5243.96606755085</v>
      </c>
      <c r="G1418" s="9" t="n">
        <f aca="false">B1418/B1417-1</f>
        <v>-0.0444007521993831</v>
      </c>
      <c r="H1418" s="9" t="n">
        <f aca="false">F1418/F1417-1</f>
        <v>-0.0128128708704608</v>
      </c>
      <c r="I1418" s="9" t="n">
        <f aca="false">LN(B1418/B1417)</f>
        <v>-0.0454166506795817</v>
      </c>
      <c r="J1418" s="9" t="n">
        <f aca="false">LN(F1418/F1417)</f>
        <v>-0.0128956636697142</v>
      </c>
      <c r="K1418" s="9" t="n">
        <f aca="false">F1418/F1411-1</f>
        <v>-0.0112391245619484</v>
      </c>
      <c r="L1418" s="9" t="n">
        <f aca="false">F1418/F1388-1</f>
        <v>0.0186144856325152</v>
      </c>
      <c r="M1418" s="9" t="n">
        <f aca="false">B1418/B1411-1</f>
        <v>-0.0140400108885698</v>
      </c>
      <c r="N1418" s="9" t="n">
        <f aca="false">B1418/B1388-1</f>
        <v>0.271766733904225</v>
      </c>
      <c r="O1418" s="8" t="n">
        <f aca="false">MAX(O1417,F1418)</f>
        <v>5645.35730015574</v>
      </c>
      <c r="P1418" s="9" t="n">
        <f aca="false">F1418/O1418-1</f>
        <v>-0.0711011210209519</v>
      </c>
      <c r="Q1418" s="8" t="n">
        <f aca="false">MAX(Q1417,B1418)</f>
        <v>67541.7555081824</v>
      </c>
      <c r="R1418" s="9" t="n">
        <f aca="false">B1418/Q1418-1</f>
        <v>-0.46462148964243</v>
      </c>
      <c r="S1418" s="9" t="n">
        <f aca="false">B1418/INDEX($B:$B,$E1418)-1</f>
        <v>-0.0323032074177789</v>
      </c>
      <c r="T1418" s="0" t="n">
        <f aca="false">IF(AND($A1418&gt;=CrashTest!$B$3,$A1418&lt;=CrashTest!$C$3),1,IF(AND($A1418&gt;=CrashTest!$B$4,$A1418&lt;=CrashTest!$C$4),2,IF(AND($A1418&gt;=CrashTest!$B$5,$A1418&lt;=CrashTest!$C$5),3,IF(AND($A1418&gt;=CrashTest!$B$6,$A1418&lt;=CrashTest!$C$6),4,IF(AND($A1418&gt;=CrashTest!$B$7,$A1418&lt;=CrashTest!$C$7),5,0)))))</f>
        <v>0</v>
      </c>
      <c r="U1418" s="8" t="str">
        <f aca="false">IF(T1418=0,"",IF(T1417=T1418,MAX(U1417,B1418),B1418))</f>
        <v/>
      </c>
      <c r="V1418" s="9" t="str">
        <f aca="false">IF(T1418=0,"",B1418/U1418-1)</f>
        <v/>
      </c>
      <c r="W1418" s="8" t="str">
        <f aca="false">IF(T1418=0,"",IF(T1417=T1418,MAX(W1417,F1418),F1418))</f>
        <v/>
      </c>
      <c r="X1418" s="9" t="str">
        <f aca="false">IF(T1418=0,"",F1418/W1418-1)</f>
        <v/>
      </c>
    </row>
    <row r="1419" customFormat="false" ht="15" hidden="false" customHeight="false" outlineLevel="0" collapsed="false">
      <c r="A1419" s="5" t="n">
        <v>45247</v>
      </c>
      <c r="B1419" s="6" t="n">
        <v>36569.7120534775</v>
      </c>
      <c r="C1419" s="7" t="n">
        <v>17546.94905</v>
      </c>
      <c r="D1419" s="0" t="n">
        <f aca="false">INT((ROW()-3)/30)</f>
        <v>47</v>
      </c>
      <c r="E1419" s="0" t="n">
        <f aca="false">2+30*D1419</f>
        <v>1412</v>
      </c>
      <c r="F1419" s="8" t="n">
        <f aca="false">INDEX($F:$F,$E1419)*(2*B1419/INDEX($B:$B,$E1419)-C1419/INDEX($C:$C,$E1419))</f>
        <v>5248.68755056484</v>
      </c>
      <c r="G1419" s="9" t="n">
        <f aca="false">B1419/B1418-1</f>
        <v>0.0113192208103565</v>
      </c>
      <c r="H1419" s="9" t="n">
        <f aca="false">F1419/F1418-1</f>
        <v>0.000900364905716433</v>
      </c>
      <c r="I1419" s="9" t="n">
        <f aca="false">LN(B1419/B1418)</f>
        <v>0.0112556377874562</v>
      </c>
      <c r="J1419" s="9" t="n">
        <f aca="false">LN(F1419/F1418)</f>
        <v>0.000899959820366231</v>
      </c>
      <c r="K1419" s="9" t="n">
        <f aca="false">F1419/F1412-1</f>
        <v>-0.0117545624903539</v>
      </c>
      <c r="L1419" s="9" t="n">
        <f aca="false">F1419/F1389-1</f>
        <v>0.0212388168744122</v>
      </c>
      <c r="M1419" s="9" t="n">
        <f aca="false">B1419/B1412-1</f>
        <v>-0.021349633745067</v>
      </c>
      <c r="N1419" s="9" t="n">
        <f aca="false">B1419/B1389-1</f>
        <v>0.290935301046825</v>
      </c>
      <c r="O1419" s="8" t="n">
        <f aca="false">MAX(O1418,F1419)</f>
        <v>5645.35730015574</v>
      </c>
      <c r="P1419" s="9" t="n">
        <f aca="false">F1419/O1419-1</f>
        <v>-0.0702647730693599</v>
      </c>
      <c r="Q1419" s="8" t="n">
        <f aca="false">MAX(Q1418,B1419)</f>
        <v>67541.7555081824</v>
      </c>
      <c r="R1419" s="9" t="n">
        <f aca="false">B1419/Q1419-1</f>
        <v>-0.458561422066573</v>
      </c>
      <c r="S1419" s="9" t="n">
        <f aca="false">B1419/INDEX($B:$B,$E1419)-1</f>
        <v>-0.021349633745067</v>
      </c>
      <c r="T1419" s="0" t="n">
        <f aca="false">IF(AND($A1419&gt;=CrashTest!$B$3,$A1419&lt;=CrashTest!$C$3),1,IF(AND($A1419&gt;=CrashTest!$B$4,$A1419&lt;=CrashTest!$C$4),2,IF(AND($A1419&gt;=CrashTest!$B$5,$A1419&lt;=CrashTest!$C$5),3,IF(AND($A1419&gt;=CrashTest!$B$6,$A1419&lt;=CrashTest!$C$6),4,IF(AND($A1419&gt;=CrashTest!$B$7,$A1419&lt;=CrashTest!$C$7),5,0)))))</f>
        <v>0</v>
      </c>
      <c r="U1419" s="8" t="str">
        <f aca="false">IF(T1419=0,"",IF(T1418=T1419,MAX(U1418,B1419),B1419))</f>
        <v/>
      </c>
      <c r="V1419" s="9" t="str">
        <f aca="false">IF(T1419=0,"",B1419/U1419-1)</f>
        <v/>
      </c>
      <c r="W1419" s="8" t="str">
        <f aca="false">IF(T1419=0,"",IF(T1418=T1419,MAX(W1418,F1419),F1419))</f>
        <v/>
      </c>
      <c r="X1419" s="9" t="str">
        <f aca="false">IF(T1419=0,"",F1419/W1419-1)</f>
        <v/>
      </c>
    </row>
    <row r="1420" customFormat="false" ht="15" hidden="false" customHeight="false" outlineLevel="0" collapsed="false">
      <c r="A1420" s="5" t="n">
        <v>45248</v>
      </c>
      <c r="B1420" s="6" t="n">
        <v>36577.4249617183</v>
      </c>
      <c r="C1420" s="7" t="n">
        <v>17525.73059</v>
      </c>
      <c r="D1420" s="0" t="n">
        <f aca="false">INT((ROW()-3)/30)</f>
        <v>47</v>
      </c>
      <c r="E1420" s="0" t="n">
        <f aca="false">2+30*D1420</f>
        <v>1412</v>
      </c>
      <c r="F1420" s="8" t="n">
        <f aca="false">INDEX($F:$F,$E1420)*(2*B1420/INDEX($B:$B,$E1420)-C1420/INDEX($C:$C,$E1420))</f>
        <v>5257.10372514938</v>
      </c>
      <c r="G1420" s="9" t="n">
        <f aca="false">B1420/B1419-1</f>
        <v>0.000210909733976639</v>
      </c>
      <c r="H1420" s="9" t="n">
        <f aca="false">F1420/F1419-1</f>
        <v>0.00160348172823244</v>
      </c>
      <c r="I1420" s="9" t="n">
        <f aca="false">LN(B1420/B1419)</f>
        <v>0.000210887495645494</v>
      </c>
      <c r="J1420" s="9" t="n">
        <f aca="false">LN(F1420/F1419)</f>
        <v>0.00160219752402143</v>
      </c>
      <c r="K1420" s="9" t="n">
        <f aca="false">F1420/F1413-1</f>
        <v>0.00219941917925648</v>
      </c>
      <c r="L1420" s="9" t="n">
        <f aca="false">F1420/F1390-1</f>
        <v>0.0196541417656695</v>
      </c>
      <c r="M1420" s="9" t="n">
        <f aca="false">B1420/B1413-1</f>
        <v>-0.0108844517899873</v>
      </c>
      <c r="N1420" s="9" t="n">
        <f aca="false">B1420/B1390-1</f>
        <v>0.274903049630374</v>
      </c>
      <c r="O1420" s="8" t="n">
        <f aca="false">MAX(O1419,F1420)</f>
        <v>5645.35730015574</v>
      </c>
      <c r="P1420" s="9" t="n">
        <f aca="false">F1420/O1420-1</f>
        <v>-0.0687739596208825</v>
      </c>
      <c r="Q1420" s="8" t="n">
        <f aca="false">MAX(Q1419,B1420)</f>
        <v>67541.7555081824</v>
      </c>
      <c r="R1420" s="9" t="n">
        <f aca="false">B1420/Q1420-1</f>
        <v>-0.458447227400136</v>
      </c>
      <c r="S1420" s="9" t="n">
        <f aca="false">B1420/INDEX($B:$B,$E1420)-1</f>
        <v>-0.0211432268566641</v>
      </c>
      <c r="T1420" s="0" t="n">
        <f aca="false">IF(AND($A1420&gt;=CrashTest!$B$3,$A1420&lt;=CrashTest!$C$3),1,IF(AND($A1420&gt;=CrashTest!$B$4,$A1420&lt;=CrashTest!$C$4),2,IF(AND($A1420&gt;=CrashTest!$B$5,$A1420&lt;=CrashTest!$C$5),3,IF(AND($A1420&gt;=CrashTest!$B$6,$A1420&lt;=CrashTest!$C$6),4,IF(AND($A1420&gt;=CrashTest!$B$7,$A1420&lt;=CrashTest!$C$7),5,0)))))</f>
        <v>0</v>
      </c>
      <c r="U1420" s="8" t="str">
        <f aca="false">IF(T1420=0,"",IF(T1419=T1420,MAX(U1419,B1420),B1420))</f>
        <v/>
      </c>
      <c r="V1420" s="9" t="str">
        <f aca="false">IF(T1420=0,"",B1420/U1420-1)</f>
        <v/>
      </c>
      <c r="W1420" s="8" t="str">
        <f aca="false">IF(T1420=0,"",IF(T1419=T1420,MAX(W1419,F1420),F1420))</f>
        <v/>
      </c>
      <c r="X1420" s="9" t="str">
        <f aca="false">IF(T1420=0,"",F1420/W1420-1)</f>
        <v/>
      </c>
    </row>
    <row r="1421" customFormat="false" ht="15" hidden="false" customHeight="false" outlineLevel="0" collapsed="false">
      <c r="A1421" s="5" t="n">
        <v>45249</v>
      </c>
      <c r="B1421" s="6" t="n">
        <v>37442.7285119813</v>
      </c>
      <c r="C1421" s="7" t="n">
        <v>18152.00674</v>
      </c>
      <c r="D1421" s="0" t="n">
        <f aca="false">INT((ROW()-3)/30)</f>
        <v>47</v>
      </c>
      <c r="E1421" s="0" t="n">
        <f aca="false">2+30*D1421</f>
        <v>1412</v>
      </c>
      <c r="F1421" s="8" t="n">
        <f aca="false">INDEX($F:$F,$E1421)*(2*B1421/INDEX($B:$B,$E1421)-C1421/INDEX($C:$C,$E1421))</f>
        <v>5319.38282067845</v>
      </c>
      <c r="G1421" s="9" t="n">
        <f aca="false">B1421/B1420-1</f>
        <v>0.0236567650994739</v>
      </c>
      <c r="H1421" s="9" t="n">
        <f aca="false">F1421/F1420-1</f>
        <v>0.0118466552659284</v>
      </c>
      <c r="I1421" s="9" t="n">
        <f aca="false">LN(B1421/B1420)</f>
        <v>0.0233812800959352</v>
      </c>
      <c r="J1421" s="9" t="n">
        <f aca="false">LN(F1421/F1420)</f>
        <v>0.0117770329669197</v>
      </c>
      <c r="K1421" s="9" t="n">
        <f aca="false">F1421/F1414-1</f>
        <v>0.00765177734588596</v>
      </c>
      <c r="L1421" s="9" t="n">
        <f aca="false">F1421/F1391-1</f>
        <v>0.0185494952511709</v>
      </c>
      <c r="M1421" s="9" t="n">
        <f aca="false">B1421/B1414-1</f>
        <v>0.0105088353573546</v>
      </c>
      <c r="N1421" s="9" t="n">
        <f aca="false">B1421/B1391-1</f>
        <v>0.260486347627107</v>
      </c>
      <c r="O1421" s="8" t="n">
        <f aca="false">MAX(O1420,F1421)</f>
        <v>5645.35730015574</v>
      </c>
      <c r="P1421" s="9" t="n">
        <f aca="false">F1421/O1421-1</f>
        <v>-0.0577420457458555</v>
      </c>
      <c r="Q1421" s="8" t="n">
        <f aca="false">MAX(Q1420,B1421)</f>
        <v>67541.7555081824</v>
      </c>
      <c r="R1421" s="9" t="n">
        <f aca="false">B1421/Q1421-1</f>
        <v>-0.445635840669772</v>
      </c>
      <c r="S1421" s="9" t="n">
        <f aca="false">B1421/INDEX($B:$B,$E1421)-1</f>
        <v>0.00201335789161661</v>
      </c>
      <c r="T1421" s="0" t="n">
        <f aca="false">IF(AND($A1421&gt;=CrashTest!$B$3,$A1421&lt;=CrashTest!$C$3),1,IF(AND($A1421&gt;=CrashTest!$B$4,$A1421&lt;=CrashTest!$C$4),2,IF(AND($A1421&gt;=CrashTest!$B$5,$A1421&lt;=CrashTest!$C$5),3,IF(AND($A1421&gt;=CrashTest!$B$6,$A1421&lt;=CrashTest!$C$6),4,IF(AND($A1421&gt;=CrashTest!$B$7,$A1421&lt;=CrashTest!$C$7),5,0)))))</f>
        <v>0</v>
      </c>
      <c r="U1421" s="8" t="str">
        <f aca="false">IF(T1421=0,"",IF(T1420=T1421,MAX(U1420,B1421),B1421))</f>
        <v/>
      </c>
      <c r="V1421" s="9" t="str">
        <f aca="false">IF(T1421=0,"",B1421/U1421-1)</f>
        <v/>
      </c>
      <c r="W1421" s="8" t="str">
        <f aca="false">IF(T1421=0,"",IF(T1420=T1421,MAX(W1420,F1421),F1421))</f>
        <v/>
      </c>
      <c r="X1421" s="9" t="str">
        <f aca="false">IF(T1421=0,"",F1421/W1421-1)</f>
        <v/>
      </c>
    </row>
    <row r="1422" customFormat="false" ht="15" hidden="false" customHeight="false" outlineLevel="0" collapsed="false">
      <c r="A1422" s="5" t="n">
        <v>45250</v>
      </c>
      <c r="B1422" s="6" t="n">
        <v>37516.0503708358</v>
      </c>
      <c r="C1422" s="7" t="n">
        <v>18214.13823</v>
      </c>
      <c r="D1422" s="0" t="n">
        <f aca="false">INT((ROW()-3)/30)</f>
        <v>47</v>
      </c>
      <c r="E1422" s="0" t="n">
        <f aca="false">2+30*D1422</f>
        <v>1412</v>
      </c>
      <c r="F1422" s="8" t="n">
        <f aca="false">INDEX($F:$F,$E1422)*(2*B1422/INDEX($B:$B,$E1422)-C1422/INDEX($C:$C,$E1422))</f>
        <v>5322.00155020559</v>
      </c>
      <c r="G1422" s="9" t="n">
        <f aca="false">B1422/B1421-1</f>
        <v>0.00195824027170022</v>
      </c>
      <c r="H1422" s="9" t="n">
        <f aca="false">F1422/F1421-1</f>
        <v>0.000492299504550875</v>
      </c>
      <c r="I1422" s="9" t="n">
        <f aca="false">LN(B1422/B1421)</f>
        <v>0.0019563254186401</v>
      </c>
      <c r="J1422" s="9" t="n">
        <f aca="false">LN(F1422/F1421)</f>
        <v>0.000492178364906145</v>
      </c>
      <c r="K1422" s="9" t="n">
        <f aca="false">F1422/F1415-1</f>
        <v>0.00898373835692201</v>
      </c>
      <c r="L1422" s="9" t="n">
        <f aca="false">F1422/F1392-1</f>
        <v>0.0175415640677723</v>
      </c>
      <c r="M1422" s="9" t="n">
        <f aca="false">B1422/B1415-1</f>
        <v>0.026620013334167</v>
      </c>
      <c r="N1422" s="9" t="n">
        <f aca="false">B1422/B1392-1</f>
        <v>0.253771983966806</v>
      </c>
      <c r="O1422" s="8" t="n">
        <f aca="false">MAX(O1421,F1422)</f>
        <v>5645.35730015574</v>
      </c>
      <c r="P1422" s="9" t="n">
        <f aca="false">F1422/O1422-1</f>
        <v>-0.0572781726218171</v>
      </c>
      <c r="Q1422" s="8" t="n">
        <f aca="false">MAX(Q1421,B1422)</f>
        <v>67541.7555081824</v>
      </c>
      <c r="R1422" s="9" t="n">
        <f aca="false">B1422/Q1422-1</f>
        <v>-0.444550262447785</v>
      </c>
      <c r="S1422" s="9" t="n">
        <f aca="false">B1422/INDEX($B:$B,$E1422)-1</f>
        <v>0.00397554080182161</v>
      </c>
      <c r="T1422" s="0" t="n">
        <f aca="false">IF(AND($A1422&gt;=CrashTest!$B$3,$A1422&lt;=CrashTest!$C$3),1,IF(AND($A1422&gt;=CrashTest!$B$4,$A1422&lt;=CrashTest!$C$4),2,IF(AND($A1422&gt;=CrashTest!$B$5,$A1422&lt;=CrashTest!$C$5),3,IF(AND($A1422&gt;=CrashTest!$B$6,$A1422&lt;=CrashTest!$C$6),4,IF(AND($A1422&gt;=CrashTest!$B$7,$A1422&lt;=CrashTest!$C$7),5,0)))))</f>
        <v>0</v>
      </c>
      <c r="U1422" s="8" t="str">
        <f aca="false">IF(T1422=0,"",IF(T1421=T1422,MAX(U1421,B1422),B1422))</f>
        <v/>
      </c>
      <c r="V1422" s="9" t="str">
        <f aca="false">IF(T1422=0,"",B1422/U1422-1)</f>
        <v/>
      </c>
      <c r="W1422" s="8" t="str">
        <f aca="false">IF(T1422=0,"",IF(T1421=T1422,MAX(W1421,F1422),F1422))</f>
        <v/>
      </c>
      <c r="X1422" s="9" t="str">
        <f aca="false">IF(T1422=0,"",F1422/W1422-1)</f>
        <v/>
      </c>
    </row>
    <row r="1423" customFormat="false" ht="15" hidden="false" customHeight="false" outlineLevel="0" collapsed="false">
      <c r="A1423" s="5" t="n">
        <v>45251</v>
      </c>
      <c r="B1423" s="6" t="n">
        <v>36035.0330862069</v>
      </c>
      <c r="C1423" s="7" t="n">
        <v>16848.19885</v>
      </c>
      <c r="D1423" s="0" t="n">
        <f aca="false">INT((ROW()-3)/30)</f>
        <v>47</v>
      </c>
      <c r="E1423" s="0" t="n">
        <f aca="false">2+30*D1423</f>
        <v>1412</v>
      </c>
      <c r="F1423" s="8" t="n">
        <f aca="false">INDEX($F:$F,$E1423)*(2*B1423/INDEX($B:$B,$E1423)-C1423/INDEX($C:$C,$E1423))</f>
        <v>5301.65079004946</v>
      </c>
      <c r="G1423" s="9" t="n">
        <f aca="false">B1423/B1422-1</f>
        <v>-0.0394768977541466</v>
      </c>
      <c r="H1423" s="9" t="n">
        <f aca="false">F1423/F1422-1</f>
        <v>-0.00382389218870893</v>
      </c>
      <c r="I1423" s="9" t="n">
        <f aca="false">LN(B1423/B1422)</f>
        <v>-0.0402772447505933</v>
      </c>
      <c r="J1423" s="9" t="n">
        <f aca="false">LN(F1423/F1422)</f>
        <v>-0.00383122195590383</v>
      </c>
      <c r="K1423" s="9" t="n">
        <f aca="false">F1423/F1416-1</f>
        <v>0.0147592217622345</v>
      </c>
      <c r="L1423" s="9" t="n">
        <f aca="false">F1423/F1393-1</f>
        <v>0.0133793920939196</v>
      </c>
      <c r="M1423" s="9" t="n">
        <f aca="false">B1423/B1416-1</f>
        <v>0.0124849954291688</v>
      </c>
      <c r="N1423" s="9" t="n">
        <f aca="false">B1423/B1393-1</f>
        <v>0.20180234843323</v>
      </c>
      <c r="O1423" s="8" t="n">
        <f aca="false">MAX(O1422,F1423)</f>
        <v>5645.35730015574</v>
      </c>
      <c r="P1423" s="9" t="n">
        <f aca="false">F1423/O1423-1</f>
        <v>-0.0608830392536539</v>
      </c>
      <c r="Q1423" s="8" t="n">
        <f aca="false">MAX(Q1422,B1423)</f>
        <v>67541.7555081824</v>
      </c>
      <c r="R1423" s="9" t="n">
        <f aca="false">B1423/Q1423-1</f>
        <v>-0.466477694944701</v>
      </c>
      <c r="S1423" s="9" t="n">
        <f aca="false">B1423/INDEX($B:$B,$E1423)-1</f>
        <v>-0.035658298970076</v>
      </c>
      <c r="T1423" s="0" t="n">
        <f aca="false">IF(AND($A1423&gt;=CrashTest!$B$3,$A1423&lt;=CrashTest!$C$3),1,IF(AND($A1423&gt;=CrashTest!$B$4,$A1423&lt;=CrashTest!$C$4),2,IF(AND($A1423&gt;=CrashTest!$B$5,$A1423&lt;=CrashTest!$C$5),3,IF(AND($A1423&gt;=CrashTest!$B$6,$A1423&lt;=CrashTest!$C$6),4,IF(AND($A1423&gt;=CrashTest!$B$7,$A1423&lt;=CrashTest!$C$7),5,0)))))</f>
        <v>0</v>
      </c>
      <c r="U1423" s="8" t="str">
        <f aca="false">IF(T1423=0,"",IF(T1422=T1423,MAX(U1422,B1423),B1423))</f>
        <v/>
      </c>
      <c r="V1423" s="9" t="str">
        <f aca="false">IF(T1423=0,"",B1423/U1423-1)</f>
        <v/>
      </c>
      <c r="W1423" s="8" t="str">
        <f aca="false">IF(T1423=0,"",IF(T1422=T1423,MAX(W1422,F1423),F1423))</f>
        <v/>
      </c>
      <c r="X1423" s="9" t="str">
        <f aca="false">IF(T1423=0,"",F1423/W1423-1)</f>
        <v/>
      </c>
    </row>
    <row r="1424" customFormat="false" ht="15" hidden="false" customHeight="false" outlineLevel="0" collapsed="false">
      <c r="A1424" s="5" t="n">
        <v>45252</v>
      </c>
      <c r="B1424" s="6" t="n">
        <v>37403.0347168323</v>
      </c>
      <c r="C1424" s="7" t="n">
        <v>18177.78867</v>
      </c>
      <c r="D1424" s="0" t="n">
        <f aca="false">INT((ROW()-3)/30)</f>
        <v>47</v>
      </c>
      <c r="E1424" s="0" t="n">
        <f aca="false">2+30*D1424</f>
        <v>1412</v>
      </c>
      <c r="F1424" s="8" t="n">
        <f aca="false">INDEX($F:$F,$E1424)*(2*B1424/INDEX($B:$B,$E1424)-C1424/INDEX($C:$C,$E1424))</f>
        <v>5300.53710025109</v>
      </c>
      <c r="G1424" s="9" t="n">
        <f aca="false">B1424/B1423-1</f>
        <v>0.0379631018335052</v>
      </c>
      <c r="H1424" s="9" t="n">
        <f aca="false">F1424/F1423-1</f>
        <v>-0.000210064721814174</v>
      </c>
      <c r="I1424" s="9" t="n">
        <f aca="false">LN(B1424/B1423)</f>
        <v>0.0372602367453089</v>
      </c>
      <c r="J1424" s="9" t="n">
        <f aca="false">LN(F1424/F1423)</f>
        <v>-0.000210086788498191</v>
      </c>
      <c r="K1424" s="9" t="n">
        <f aca="false">F1424/F1417-1</f>
        <v>-0.00216326050993421</v>
      </c>
      <c r="L1424" s="9" t="n">
        <f aca="false">F1424/F1394-1</f>
        <v>0.0245383069279632</v>
      </c>
      <c r="M1424" s="9" t="n">
        <f aca="false">B1424/B1417-1</f>
        <v>-0.011562166308406</v>
      </c>
      <c r="N1424" s="9" t="n">
        <f aca="false">B1424/B1394-1</f>
        <v>0.135001603654623</v>
      </c>
      <c r="O1424" s="8" t="n">
        <f aca="false">MAX(O1423,F1424)</f>
        <v>5645.35730015574</v>
      </c>
      <c r="P1424" s="9" t="n">
        <f aca="false">F1424/O1424-1</f>
        <v>-0.0610803145967641</v>
      </c>
      <c r="Q1424" s="8" t="n">
        <f aca="false">MAX(Q1423,B1424)</f>
        <v>67541.7555081824</v>
      </c>
      <c r="R1424" s="9" t="n">
        <f aca="false">B1424/Q1424-1</f>
        <v>-0.44622353334744</v>
      </c>
      <c r="S1424" s="9" t="n">
        <f aca="false">B1424/INDEX($B:$B,$E1424)-1</f>
        <v>0.000951103228418404</v>
      </c>
      <c r="T1424" s="0" t="n">
        <f aca="false">IF(AND($A1424&gt;=CrashTest!$B$3,$A1424&lt;=CrashTest!$C$3),1,IF(AND($A1424&gt;=CrashTest!$B$4,$A1424&lt;=CrashTest!$C$4),2,IF(AND($A1424&gt;=CrashTest!$B$5,$A1424&lt;=CrashTest!$C$5),3,IF(AND($A1424&gt;=CrashTest!$B$6,$A1424&lt;=CrashTest!$C$6),4,IF(AND($A1424&gt;=CrashTest!$B$7,$A1424&lt;=CrashTest!$C$7),5,0)))))</f>
        <v>0</v>
      </c>
      <c r="U1424" s="8" t="str">
        <f aca="false">IF(T1424=0,"",IF(T1423=T1424,MAX(U1423,B1424),B1424))</f>
        <v/>
      </c>
      <c r="V1424" s="9" t="str">
        <f aca="false">IF(T1424=0,"",B1424/U1424-1)</f>
        <v/>
      </c>
      <c r="W1424" s="8" t="str">
        <f aca="false">IF(T1424=0,"",IF(T1423=T1424,MAX(W1423,F1424),F1424))</f>
        <v/>
      </c>
      <c r="X1424" s="9" t="str">
        <f aca="false">IF(T1424=0,"",F1424/W1424-1)</f>
        <v/>
      </c>
    </row>
    <row r="1425" customFormat="false" ht="15" hidden="false" customHeight="false" outlineLevel="0" collapsed="false">
      <c r="A1425" s="5" t="n">
        <v>45253</v>
      </c>
      <c r="B1425" s="6" t="n">
        <v>37311.7192156634</v>
      </c>
      <c r="C1425" s="7" t="n">
        <v>18080.15017</v>
      </c>
      <c r="D1425" s="0" t="n">
        <f aca="false">INT((ROW()-3)/30)</f>
        <v>47</v>
      </c>
      <c r="E1425" s="0" t="n">
        <f aca="false">2+30*D1425</f>
        <v>1412</v>
      </c>
      <c r="F1425" s="8" t="n">
        <f aca="false">INDEX($F:$F,$E1425)*(2*B1425/INDEX($B:$B,$E1425)-C1425/INDEX($C:$C,$E1425))</f>
        <v>5303.21812972898</v>
      </c>
      <c r="G1425" s="9" t="n">
        <f aca="false">B1425/B1424-1</f>
        <v>-0.0024413928404533</v>
      </c>
      <c r="H1425" s="9" t="n">
        <f aca="false">F1425/F1424-1</f>
        <v>0.000505803360524526</v>
      </c>
      <c r="I1425" s="9" t="n">
        <f aca="false">LN(B1425/B1424)</f>
        <v>-0.00244437789941147</v>
      </c>
      <c r="J1425" s="9" t="n">
        <f aca="false">LN(F1425/F1424)</f>
        <v>0.000505675485122822</v>
      </c>
      <c r="K1425" s="9" t="n">
        <f aca="false">F1425/F1418-1</f>
        <v>0.0112990933608008</v>
      </c>
      <c r="L1425" s="9" t="n">
        <f aca="false">F1425/F1395-1</f>
        <v>0.00991965560702357</v>
      </c>
      <c r="M1425" s="9" t="n">
        <f aca="false">B1425/B1418-1</f>
        <v>0.031839100868482</v>
      </c>
      <c r="N1425" s="9" t="n">
        <f aca="false">B1425/B1395-1</f>
        <v>0.101259317941257</v>
      </c>
      <c r="O1425" s="8" t="n">
        <f aca="false">MAX(O1424,F1425)</f>
        <v>5645.35730015574</v>
      </c>
      <c r="P1425" s="9" t="n">
        <f aca="false">F1425/O1425-1</f>
        <v>-0.0606054058646244</v>
      </c>
      <c r="Q1425" s="8" t="n">
        <f aca="false">MAX(Q1424,B1425)</f>
        <v>67541.7555081824</v>
      </c>
      <c r="R1425" s="9" t="n">
        <f aca="false">B1425/Q1425-1</f>
        <v>-0.447575519248338</v>
      </c>
      <c r="S1425" s="9" t="n">
        <f aca="false">B1425/INDEX($B:$B,$E1425)-1</f>
        <v>-0.00149261162864722</v>
      </c>
      <c r="T1425" s="0" t="n">
        <f aca="false">IF(AND($A1425&gt;=CrashTest!$B$3,$A1425&lt;=CrashTest!$C$3),1,IF(AND($A1425&gt;=CrashTest!$B$4,$A1425&lt;=CrashTest!$C$4),2,IF(AND($A1425&gt;=CrashTest!$B$5,$A1425&lt;=CrashTest!$C$5),3,IF(AND($A1425&gt;=CrashTest!$B$6,$A1425&lt;=CrashTest!$C$6),4,IF(AND($A1425&gt;=CrashTest!$B$7,$A1425&lt;=CrashTest!$C$7),5,0)))))</f>
        <v>0</v>
      </c>
      <c r="U1425" s="8" t="str">
        <f aca="false">IF(T1425=0,"",IF(T1424=T1425,MAX(U1424,B1425),B1425))</f>
        <v/>
      </c>
      <c r="V1425" s="9" t="str">
        <f aca="false">IF(T1425=0,"",B1425/U1425-1)</f>
        <v/>
      </c>
      <c r="W1425" s="8" t="str">
        <f aca="false">IF(T1425=0,"",IF(T1424=T1425,MAX(W1424,F1425),F1425))</f>
        <v/>
      </c>
      <c r="X1425" s="9" t="str">
        <f aca="false">IF(T1425=0,"",F1425/W1425-1)</f>
        <v/>
      </c>
    </row>
    <row r="1426" customFormat="false" ht="15" hidden="false" customHeight="false" outlineLevel="0" collapsed="false">
      <c r="A1426" s="5" t="n">
        <v>45254</v>
      </c>
      <c r="B1426" s="6" t="n">
        <v>37718.7841630625</v>
      </c>
      <c r="C1426" s="7" t="n">
        <v>18414.0487</v>
      </c>
      <c r="D1426" s="0" t="n">
        <f aca="false">INT((ROW()-3)/30)</f>
        <v>47</v>
      </c>
      <c r="E1426" s="0" t="n">
        <f aca="false">2+30*D1426</f>
        <v>1412</v>
      </c>
      <c r="F1426" s="8" t="n">
        <f aca="false">INDEX($F:$F,$E1426)*(2*B1426/INDEX($B:$B,$E1426)-C1426/INDEX($C:$C,$E1426))</f>
        <v>5320.99492968229</v>
      </c>
      <c r="G1426" s="9" t="n">
        <f aca="false">B1426/B1425-1</f>
        <v>0.0109098416249931</v>
      </c>
      <c r="H1426" s="9" t="n">
        <f aca="false">F1426/F1425-1</f>
        <v>0.00335207783622082</v>
      </c>
      <c r="I1426" s="9" t="n">
        <f aca="false">LN(B1426/B1425)</f>
        <v>0.0108507586384415</v>
      </c>
      <c r="J1426" s="9" t="n">
        <f aca="false">LN(F1426/F1425)</f>
        <v>0.00334647214695553</v>
      </c>
      <c r="K1426" s="9" t="n">
        <f aca="false">F1426/F1419-1</f>
        <v>0.0137762780544379</v>
      </c>
      <c r="L1426" s="9" t="n">
        <f aca="false">F1426/F1396-1</f>
        <v>0.00717801617111058</v>
      </c>
      <c r="M1426" s="9" t="n">
        <f aca="false">B1426/B1419-1</f>
        <v>0.0314214152931982</v>
      </c>
      <c r="N1426" s="9" t="n">
        <f aca="false">B1426/B1396-1</f>
        <v>0.0936576063845622</v>
      </c>
      <c r="O1426" s="8" t="n">
        <f aca="false">MAX(O1425,F1426)</f>
        <v>5645.35730015574</v>
      </c>
      <c r="P1426" s="9" t="n">
        <f aca="false">F1426/O1426-1</f>
        <v>-0.0574564820661576</v>
      </c>
      <c r="Q1426" s="8" t="n">
        <f aca="false">MAX(Q1425,B1426)</f>
        <v>67541.7555081824</v>
      </c>
      <c r="R1426" s="9" t="n">
        <f aca="false">B1426/Q1426-1</f>
        <v>-0.441548655653568</v>
      </c>
      <c r="S1426" s="9" t="n">
        <f aca="false">B1426/INDEX($B:$B,$E1426)-1</f>
        <v>0.00940094583986983</v>
      </c>
      <c r="T1426" s="0" t="n">
        <f aca="false">IF(AND($A1426&gt;=CrashTest!$B$3,$A1426&lt;=CrashTest!$C$3),1,IF(AND($A1426&gt;=CrashTest!$B$4,$A1426&lt;=CrashTest!$C$4),2,IF(AND($A1426&gt;=CrashTest!$B$5,$A1426&lt;=CrashTest!$C$5),3,IF(AND($A1426&gt;=CrashTest!$B$6,$A1426&lt;=CrashTest!$C$6),4,IF(AND($A1426&gt;=CrashTest!$B$7,$A1426&lt;=CrashTest!$C$7),5,0)))))</f>
        <v>0</v>
      </c>
      <c r="U1426" s="8" t="str">
        <f aca="false">IF(T1426=0,"",IF(T1425=T1426,MAX(U1425,B1426),B1426))</f>
        <v/>
      </c>
      <c r="V1426" s="9" t="str">
        <f aca="false">IF(T1426=0,"",B1426/U1426-1)</f>
        <v/>
      </c>
      <c r="W1426" s="8" t="str">
        <f aca="false">IF(T1426=0,"",IF(T1425=T1426,MAX(W1425,F1426),F1426))</f>
        <v/>
      </c>
      <c r="X1426" s="9" t="str">
        <f aca="false">IF(T1426=0,"",F1426/W1426-1)</f>
        <v/>
      </c>
    </row>
    <row r="1427" customFormat="false" ht="15" hidden="false" customHeight="false" outlineLevel="0" collapsed="false">
      <c r="A1427" s="5" t="n">
        <v>45255</v>
      </c>
      <c r="B1427" s="6" t="n">
        <v>37800.1260932203</v>
      </c>
      <c r="C1427" s="7" t="n">
        <v>18444.61892</v>
      </c>
      <c r="D1427" s="0" t="n">
        <f aca="false">INT((ROW()-3)/30)</f>
        <v>47</v>
      </c>
      <c r="E1427" s="0" t="n">
        <f aca="false">2+30*D1427</f>
        <v>1412</v>
      </c>
      <c r="F1427" s="8" t="n">
        <f aca="false">INDEX($F:$F,$E1427)*(2*B1427/INDEX($B:$B,$E1427)-C1427/INDEX($C:$C,$E1427))</f>
        <v>5335.15084055405</v>
      </c>
      <c r="G1427" s="9" t="n">
        <f aca="false">B1427/B1426-1</f>
        <v>0.00215653637736968</v>
      </c>
      <c r="H1427" s="9" t="n">
        <f aca="false">F1427/F1426-1</f>
        <v>0.00266038796481238</v>
      </c>
      <c r="I1427" s="9" t="n">
        <f aca="false">LN(B1427/B1426)</f>
        <v>0.00215421439049642</v>
      </c>
      <c r="J1427" s="9" t="n">
        <f aca="false">LN(F1427/F1426)</f>
        <v>0.00265685539669814</v>
      </c>
      <c r="K1427" s="9" t="n">
        <f aca="false">F1427/F1420-1</f>
        <v>0.0148460291987966</v>
      </c>
      <c r="L1427" s="9" t="n">
        <f aca="false">F1427/F1397-1</f>
        <v>0.00594551420697154</v>
      </c>
      <c r="M1427" s="9" t="n">
        <f aca="false">B1427/B1420-1</f>
        <v>0.033427753123181</v>
      </c>
      <c r="N1427" s="9" t="n">
        <f aca="false">B1427/B1397-1</f>
        <v>0.105865297346595</v>
      </c>
      <c r="O1427" s="8" t="n">
        <f aca="false">MAX(O1426,F1427)</f>
        <v>5645.35730015574</v>
      </c>
      <c r="P1427" s="9" t="n">
        <f aca="false">F1427/O1427-1</f>
        <v>-0.0549489506347344</v>
      </c>
      <c r="Q1427" s="8" t="n">
        <f aca="false">MAX(Q1426,B1427)</f>
        <v>67541.7555081824</v>
      </c>
      <c r="R1427" s="9" t="n">
        <f aca="false">B1427/Q1427-1</f>
        <v>-0.440344335014494</v>
      </c>
      <c r="S1427" s="9" t="n">
        <f aca="false">B1427/INDEX($B:$B,$E1427)-1</f>
        <v>0.0115777556989249</v>
      </c>
      <c r="T1427" s="0" t="n">
        <f aca="false">IF(AND($A1427&gt;=CrashTest!$B$3,$A1427&lt;=CrashTest!$C$3),1,IF(AND($A1427&gt;=CrashTest!$B$4,$A1427&lt;=CrashTest!$C$4),2,IF(AND($A1427&gt;=CrashTest!$B$5,$A1427&lt;=CrashTest!$C$5),3,IF(AND($A1427&gt;=CrashTest!$B$6,$A1427&lt;=CrashTest!$C$6),4,IF(AND($A1427&gt;=CrashTest!$B$7,$A1427&lt;=CrashTest!$C$7),5,0)))))</f>
        <v>0</v>
      </c>
      <c r="U1427" s="8" t="str">
        <f aca="false">IF(T1427=0,"",IF(T1426=T1427,MAX(U1426,B1427),B1427))</f>
        <v/>
      </c>
      <c r="V1427" s="9" t="str">
        <f aca="false">IF(T1427=0,"",B1427/U1427-1)</f>
        <v/>
      </c>
      <c r="W1427" s="8" t="str">
        <f aca="false">IF(T1427=0,"",IF(T1426=T1427,MAX(W1426,F1427),F1427))</f>
        <v/>
      </c>
      <c r="X1427" s="9" t="str">
        <f aca="false">IF(T1427=0,"",F1427/W1427-1)</f>
        <v/>
      </c>
    </row>
    <row r="1428" customFormat="false" ht="15" hidden="false" customHeight="false" outlineLevel="0" collapsed="false">
      <c r="A1428" s="5" t="n">
        <v>45256</v>
      </c>
      <c r="B1428" s="6" t="n">
        <v>37482.7055260082</v>
      </c>
      <c r="C1428" s="7" t="n">
        <v>18194.39256</v>
      </c>
      <c r="D1428" s="0" t="n">
        <f aca="false">INT((ROW()-3)/30)</f>
        <v>47</v>
      </c>
      <c r="E1428" s="0" t="n">
        <f aca="false">2+30*D1428</f>
        <v>1412</v>
      </c>
      <c r="F1428" s="8" t="n">
        <f aca="false">INDEX($F:$F,$E1428)*(2*B1428/INDEX($B:$B,$E1428)-C1428/INDEX($C:$C,$E1428))</f>
        <v>5318.31449214981</v>
      </c>
      <c r="G1428" s="9" t="n">
        <f aca="false">B1428/B1427-1</f>
        <v>-0.00839734149111826</v>
      </c>
      <c r="H1428" s="9" t="n">
        <f aca="false">F1428/F1427-1</f>
        <v>-0.00315573990453233</v>
      </c>
      <c r="I1428" s="9" t="n">
        <f aca="false">LN(B1428/B1427)</f>
        <v>-0.00843279779516578</v>
      </c>
      <c r="J1428" s="9" t="n">
        <f aca="false">LN(F1428/F1427)</f>
        <v>-0.00316072975224456</v>
      </c>
      <c r="K1428" s="9" t="n">
        <f aca="false">F1428/F1421-1</f>
        <v>-0.000200836932526371</v>
      </c>
      <c r="L1428" s="9" t="n">
        <f aca="false">F1428/F1398-1</f>
        <v>0.00429337450336687</v>
      </c>
      <c r="M1428" s="9" t="n">
        <f aca="false">B1428/B1421-1</f>
        <v>0.00106768431723947</v>
      </c>
      <c r="N1428" s="9" t="n">
        <f aca="false">B1428/B1398-1</f>
        <v>0.105784390960961</v>
      </c>
      <c r="O1428" s="8" t="n">
        <f aca="false">MAX(O1427,F1428)</f>
        <v>5645.35730015574</v>
      </c>
      <c r="P1428" s="9" t="n">
        <f aca="false">F1428/O1428-1</f>
        <v>-0.0579312859430365</v>
      </c>
      <c r="Q1428" s="8" t="n">
        <f aca="false">MAX(Q1427,B1428)</f>
        <v>67541.7555081824</v>
      </c>
      <c r="R1428" s="9" t="n">
        <f aca="false">B1428/Q1428-1</f>
        <v>-0.445043954750816</v>
      </c>
      <c r="S1428" s="9" t="n">
        <f aca="false">B1428/INDEX($B:$B,$E1428)-1</f>
        <v>0.00308319183950201</v>
      </c>
      <c r="T1428" s="0" t="n">
        <f aca="false">IF(AND($A1428&gt;=CrashTest!$B$3,$A1428&lt;=CrashTest!$C$3),1,IF(AND($A1428&gt;=CrashTest!$B$4,$A1428&lt;=CrashTest!$C$4),2,IF(AND($A1428&gt;=CrashTest!$B$5,$A1428&lt;=CrashTest!$C$5),3,IF(AND($A1428&gt;=CrashTest!$B$6,$A1428&lt;=CrashTest!$C$6),4,IF(AND($A1428&gt;=CrashTest!$B$7,$A1428&lt;=CrashTest!$C$7),5,0)))))</f>
        <v>0</v>
      </c>
      <c r="U1428" s="8" t="str">
        <f aca="false">IF(T1428=0,"",IF(T1427=T1428,MAX(U1427,B1428),B1428))</f>
        <v/>
      </c>
      <c r="V1428" s="9" t="str">
        <f aca="false">IF(T1428=0,"",B1428/U1428-1)</f>
        <v/>
      </c>
      <c r="W1428" s="8" t="str">
        <f aca="false">IF(T1428=0,"",IF(T1427=T1428,MAX(W1427,F1428),F1428))</f>
        <v/>
      </c>
      <c r="X1428" s="9" t="str">
        <f aca="false">IF(T1428=0,"",F1428/W1428-1)</f>
        <v/>
      </c>
    </row>
    <row r="1429" customFormat="false" ht="15" hidden="false" customHeight="false" outlineLevel="0" collapsed="false">
      <c r="A1429" s="5" t="n">
        <v>45257</v>
      </c>
      <c r="B1429" s="6" t="n">
        <v>37229.2452197545</v>
      </c>
      <c r="C1429" s="7" t="n">
        <v>18038.61528</v>
      </c>
      <c r="D1429" s="0" t="n">
        <f aca="false">INT((ROW()-3)/30)</f>
        <v>47</v>
      </c>
      <c r="E1429" s="0" t="n">
        <f aca="false">2+30*D1429</f>
        <v>1412</v>
      </c>
      <c r="F1429" s="8" t="n">
        <f aca="false">INDEX($F:$F,$E1429)*(2*B1429/INDEX($B:$B,$E1429)-C1429/INDEX($C:$C,$E1429))</f>
        <v>5291.95650489038</v>
      </c>
      <c r="G1429" s="9" t="n">
        <f aca="false">B1429/B1428-1</f>
        <v>-0.00676206006735103</v>
      </c>
      <c r="H1429" s="9" t="n">
        <f aca="false">F1429/F1428-1</f>
        <v>-0.00495607909203799</v>
      </c>
      <c r="I1429" s="9" t="n">
        <f aca="false">LN(B1429/B1428)</f>
        <v>-0.00678502638717043</v>
      </c>
      <c r="J1429" s="9" t="n">
        <f aca="false">LN(F1429/F1428)</f>
        <v>-0.00496840118171453</v>
      </c>
      <c r="K1429" s="9" t="n">
        <f aca="false">F1429/F1422-1</f>
        <v>-0.00564544091762642</v>
      </c>
      <c r="L1429" s="9" t="n">
        <f aca="false">F1429/F1399-1</f>
        <v>-0.00328420272853491</v>
      </c>
      <c r="M1429" s="9" t="n">
        <f aca="false">B1429/B1422-1</f>
        <v>-0.0076448652842267</v>
      </c>
      <c r="N1429" s="9" t="n">
        <f aca="false">B1429/B1399-1</f>
        <v>0.0920360791634798</v>
      </c>
      <c r="O1429" s="8" t="n">
        <f aca="false">MAX(O1428,F1429)</f>
        <v>5645.35730015574</v>
      </c>
      <c r="P1429" s="9" t="n">
        <f aca="false">F1429/O1429-1</f>
        <v>-0.0626002530000374</v>
      </c>
      <c r="Q1429" s="8" t="n">
        <f aca="false">MAX(Q1428,B1429)</f>
        <v>67541.7555081824</v>
      </c>
      <c r="R1429" s="9" t="n">
        <f aca="false">B1429/Q1429-1</f>
        <v>-0.44879660086353</v>
      </c>
      <c r="S1429" s="9" t="n">
        <f aca="false">B1429/INDEX($B:$B,$E1429)-1</f>
        <v>-0.00369971695626692</v>
      </c>
      <c r="T1429" s="0" t="n">
        <f aca="false">IF(AND($A1429&gt;=CrashTest!$B$3,$A1429&lt;=CrashTest!$C$3),1,IF(AND($A1429&gt;=CrashTest!$B$4,$A1429&lt;=CrashTest!$C$4),2,IF(AND($A1429&gt;=CrashTest!$B$5,$A1429&lt;=CrashTest!$C$5),3,IF(AND($A1429&gt;=CrashTest!$B$6,$A1429&lt;=CrashTest!$C$6),4,IF(AND($A1429&gt;=CrashTest!$B$7,$A1429&lt;=CrashTest!$C$7),5,0)))))</f>
        <v>0</v>
      </c>
      <c r="U1429" s="8" t="str">
        <f aca="false">IF(T1429=0,"",IF(T1428=T1429,MAX(U1428,B1429),B1429))</f>
        <v/>
      </c>
      <c r="V1429" s="9" t="str">
        <f aca="false">IF(T1429=0,"",B1429/U1429-1)</f>
        <v/>
      </c>
      <c r="W1429" s="8" t="str">
        <f aca="false">IF(T1429=0,"",IF(T1428=T1429,MAX(W1428,F1429),F1429))</f>
        <v/>
      </c>
      <c r="X1429" s="9" t="str">
        <f aca="false">IF(T1429=0,"",F1429/W1429-1)</f>
        <v/>
      </c>
    </row>
    <row r="1430" customFormat="false" ht="15" hidden="false" customHeight="false" outlineLevel="0" collapsed="false">
      <c r="A1430" s="5" t="n">
        <v>45258</v>
      </c>
      <c r="B1430" s="6" t="n">
        <v>37828.4655911748</v>
      </c>
      <c r="C1430" s="7" t="n">
        <v>18458.571</v>
      </c>
      <c r="D1430" s="0" t="n">
        <f aca="false">INT((ROW()-3)/30)</f>
        <v>47</v>
      </c>
      <c r="E1430" s="0" t="n">
        <f aca="false">2+30*D1430</f>
        <v>1412</v>
      </c>
      <c r="F1430" s="8" t="n">
        <f aca="false">INDEX($F:$F,$E1430)*(2*B1430/INDEX($B:$B,$E1430)-C1430/INDEX($C:$C,$E1430))</f>
        <v>5339.11439976578</v>
      </c>
      <c r="G1430" s="9" t="n">
        <f aca="false">B1430/B1429-1</f>
        <v>0.0160954208951392</v>
      </c>
      <c r="H1430" s="9" t="n">
        <f aca="false">F1430/F1429-1</f>
        <v>0.00891124007383959</v>
      </c>
      <c r="I1430" s="9" t="n">
        <f aca="false">LN(B1430/B1429)</f>
        <v>0.0159672629501289</v>
      </c>
      <c r="J1430" s="9" t="n">
        <f aca="false">LN(F1430/F1429)</f>
        <v>0.00887176928979164</v>
      </c>
      <c r="K1430" s="9" t="n">
        <f aca="false">F1430/F1423-1</f>
        <v>0.0070664046350688</v>
      </c>
      <c r="L1430" s="9" t="n">
        <f aca="false">F1430/F1400-1</f>
        <v>0.00245361703809532</v>
      </c>
      <c r="M1430" s="9" t="n">
        <f aca="false">B1430/B1423-1</f>
        <v>0.0497691371804059</v>
      </c>
      <c r="N1430" s="9" t="n">
        <f aca="false">B1430/B1400-1</f>
        <v>0.0941197455996907</v>
      </c>
      <c r="O1430" s="8" t="n">
        <f aca="false">MAX(O1429,F1430)</f>
        <v>5645.35730015574</v>
      </c>
      <c r="P1430" s="9" t="n">
        <f aca="false">F1430/O1430-1</f>
        <v>-0.0542468588093643</v>
      </c>
      <c r="Q1430" s="8" t="n">
        <f aca="false">MAX(Q1429,B1430)</f>
        <v>67541.7555081824</v>
      </c>
      <c r="R1430" s="9" t="n">
        <f aca="false">B1430/Q1430-1</f>
        <v>-0.439924750155598</v>
      </c>
      <c r="S1430" s="9" t="n">
        <f aca="false">B1430/INDEX($B:$B,$E1430)-1</f>
        <v>0.0123361554372683</v>
      </c>
      <c r="T1430" s="0" t="n">
        <f aca="false">IF(AND($A1430&gt;=CrashTest!$B$3,$A1430&lt;=CrashTest!$C$3),1,IF(AND($A1430&gt;=CrashTest!$B$4,$A1430&lt;=CrashTest!$C$4),2,IF(AND($A1430&gt;=CrashTest!$B$5,$A1430&lt;=CrashTest!$C$5),3,IF(AND($A1430&gt;=CrashTest!$B$6,$A1430&lt;=CrashTest!$C$6),4,IF(AND($A1430&gt;=CrashTest!$B$7,$A1430&lt;=CrashTest!$C$7),5,0)))))</f>
        <v>0</v>
      </c>
      <c r="U1430" s="8" t="str">
        <f aca="false">IF(T1430=0,"",IF(T1429=T1430,MAX(U1429,B1430),B1430))</f>
        <v/>
      </c>
      <c r="V1430" s="9" t="str">
        <f aca="false">IF(T1430=0,"",B1430/U1430-1)</f>
        <v/>
      </c>
      <c r="W1430" s="8" t="str">
        <f aca="false">IF(T1430=0,"",IF(T1429=T1430,MAX(W1429,F1430),F1430))</f>
        <v/>
      </c>
      <c r="X1430" s="9" t="str">
        <f aca="false">IF(T1430=0,"",F1430/W1430-1)</f>
        <v/>
      </c>
    </row>
    <row r="1431" customFormat="false" ht="15" hidden="false" customHeight="false" outlineLevel="0" collapsed="false">
      <c r="A1431" s="5" t="n">
        <v>45259</v>
      </c>
      <c r="B1431" s="6" t="n">
        <v>37846.8531227352</v>
      </c>
      <c r="C1431" s="7" t="n">
        <v>18463.60109</v>
      </c>
      <c r="D1431" s="0" t="n">
        <f aca="false">INT((ROW()-3)/30)</f>
        <v>47</v>
      </c>
      <c r="E1431" s="0" t="n">
        <f aca="false">2+30*D1431</f>
        <v>1412</v>
      </c>
      <c r="F1431" s="8" t="n">
        <f aca="false">INDEX($F:$F,$E1431)*(2*B1431/INDEX($B:$B,$E1431)-C1431/INDEX($C:$C,$E1431))</f>
        <v>5342.86591772726</v>
      </c>
      <c r="G1431" s="9" t="n">
        <f aca="false">B1431/B1430-1</f>
        <v>0.000486076590024087</v>
      </c>
      <c r="H1431" s="9" t="n">
        <f aca="false">F1431/F1430-1</f>
        <v>0.000702647982527616</v>
      </c>
      <c r="I1431" s="9" t="n">
        <f aca="false">LN(B1431/B1430)</f>
        <v>0.000485958493066297</v>
      </c>
      <c r="J1431" s="9" t="n">
        <f aca="false">LN(F1431/F1430)</f>
        <v>0.000702401241008796</v>
      </c>
      <c r="K1431" s="9" t="n">
        <f aca="false">F1431/F1424-1</f>
        <v>0.00798576006083662</v>
      </c>
      <c r="L1431" s="9" t="n">
        <f aca="false">F1431/F1401-1</f>
        <v>0.00552570423686083</v>
      </c>
      <c r="M1431" s="9" t="n">
        <f aca="false">B1431/B1424-1</f>
        <v>0.0118658394770084</v>
      </c>
      <c r="N1431" s="9" t="n">
        <f aca="false">B1431/B1401-1</f>
        <v>0.0971659051326583</v>
      </c>
      <c r="O1431" s="8" t="n">
        <f aca="false">MAX(O1430,F1431)</f>
        <v>5645.35730015574</v>
      </c>
      <c r="P1431" s="9" t="n">
        <f aca="false">F1431/O1431-1</f>
        <v>-0.0535823272727376</v>
      </c>
      <c r="Q1431" s="8" t="n">
        <f aca="false">MAX(Q1430,B1431)</f>
        <v>67541.7555081824</v>
      </c>
      <c r="R1431" s="9" t="n">
        <f aca="false">B1431/Q1431-1</f>
        <v>-0.439652510687996</v>
      </c>
      <c r="S1431" s="9" t="n">
        <f aca="false">B1431/INDEX($B:$B,$E1431)-1</f>
        <v>0.0128282283436614</v>
      </c>
      <c r="T1431" s="0" t="n">
        <f aca="false">IF(AND($A1431&gt;=CrashTest!$B$3,$A1431&lt;=CrashTest!$C$3),1,IF(AND($A1431&gt;=CrashTest!$B$4,$A1431&lt;=CrashTest!$C$4),2,IF(AND($A1431&gt;=CrashTest!$B$5,$A1431&lt;=CrashTest!$C$5),3,IF(AND($A1431&gt;=CrashTest!$B$6,$A1431&lt;=CrashTest!$C$6),4,IF(AND($A1431&gt;=CrashTest!$B$7,$A1431&lt;=CrashTest!$C$7),5,0)))))</f>
        <v>0</v>
      </c>
      <c r="U1431" s="8" t="str">
        <f aca="false">IF(T1431=0,"",IF(T1430=T1431,MAX(U1430,B1431),B1431))</f>
        <v/>
      </c>
      <c r="V1431" s="9" t="str">
        <f aca="false">IF(T1431=0,"",B1431/U1431-1)</f>
        <v/>
      </c>
      <c r="W1431" s="8" t="str">
        <f aca="false">IF(T1431=0,"",IF(T1430=T1431,MAX(W1430,F1431),F1431))</f>
        <v/>
      </c>
      <c r="X1431" s="9" t="str">
        <f aca="false">IF(T1431=0,"",F1431/W1431-1)</f>
        <v/>
      </c>
    </row>
    <row r="1432" customFormat="false" ht="15" hidden="false" customHeight="false" outlineLevel="0" collapsed="false">
      <c r="A1432" s="5" t="n">
        <v>45260</v>
      </c>
      <c r="B1432" s="6" t="n">
        <v>37712.7114789597</v>
      </c>
      <c r="C1432" s="7" t="n">
        <v>18356.61173</v>
      </c>
      <c r="D1432" s="0" t="n">
        <f aca="false">INT((ROW()-3)/30)</f>
        <v>47</v>
      </c>
      <c r="E1432" s="0" t="n">
        <f aca="false">2+30*D1432</f>
        <v>1412</v>
      </c>
      <c r="F1432" s="8" t="n">
        <f aca="false">INDEX($F:$F,$E1432)*(2*B1432/INDEX($B:$B,$E1432)-C1432/INDEX($C:$C,$E1432))</f>
        <v>5336.11575348368</v>
      </c>
      <c r="G1432" s="9" t="n">
        <f aca="false">B1432/B1431-1</f>
        <v>-0.0035443275386855</v>
      </c>
      <c r="H1432" s="9" t="n">
        <f aca="false">F1432/F1431-1</f>
        <v>-0.00126339764978667</v>
      </c>
      <c r="I1432" s="9" t="n">
        <f aca="false">LN(B1432/B1431)</f>
        <v>-0.00355062354868633</v>
      </c>
      <c r="J1432" s="9" t="n">
        <f aca="false">LN(F1432/F1431)</f>
        <v>-0.00126419640943567</v>
      </c>
      <c r="K1432" s="9" t="n">
        <f aca="false">F1432/F1425-1</f>
        <v>0.00620333219376268</v>
      </c>
      <c r="L1432" s="9" t="n">
        <f aca="false">F1432/F1402-1</f>
        <v>0.00561644990034416</v>
      </c>
      <c r="M1432" s="9" t="n">
        <f aca="false">B1432/B1425-1</f>
        <v>0.0107470862164929</v>
      </c>
      <c r="N1432" s="9" t="n">
        <f aca="false">B1432/B1402-1</f>
        <v>0.0888164663175057</v>
      </c>
      <c r="O1432" s="8" t="n">
        <f aca="false">MAX(O1431,F1432)</f>
        <v>5645.35730015574</v>
      </c>
      <c r="P1432" s="9" t="n">
        <f aca="false">F1432/O1432-1</f>
        <v>-0.0547780291361778</v>
      </c>
      <c r="Q1432" s="8" t="n">
        <f aca="false">MAX(Q1431,B1432)</f>
        <v>67541.7555081824</v>
      </c>
      <c r="R1432" s="9" t="n">
        <f aca="false">B1432/Q1432-1</f>
        <v>-0.441638565725598</v>
      </c>
      <c r="S1432" s="9" t="n">
        <f aca="false">B1432/INDEX($B:$B,$E1432)-1</f>
        <v>0.00923843336198482</v>
      </c>
      <c r="T1432" s="0" t="n">
        <f aca="false">IF(AND($A1432&gt;=CrashTest!$B$3,$A1432&lt;=CrashTest!$C$3),1,IF(AND($A1432&gt;=CrashTest!$B$4,$A1432&lt;=CrashTest!$C$4),2,IF(AND($A1432&gt;=CrashTest!$B$5,$A1432&lt;=CrashTest!$C$5),3,IF(AND($A1432&gt;=CrashTest!$B$6,$A1432&lt;=CrashTest!$C$6),4,IF(AND($A1432&gt;=CrashTest!$B$7,$A1432&lt;=CrashTest!$C$7),5,0)))))</f>
        <v>0</v>
      </c>
      <c r="U1432" s="8" t="str">
        <f aca="false">IF(T1432=0,"",IF(T1431=T1432,MAX(U1431,B1432),B1432))</f>
        <v/>
      </c>
      <c r="V1432" s="9" t="str">
        <f aca="false">IF(T1432=0,"",B1432/U1432-1)</f>
        <v/>
      </c>
      <c r="W1432" s="8" t="str">
        <f aca="false">IF(T1432=0,"",IF(T1431=T1432,MAX(W1431,F1432),F1432))</f>
        <v/>
      </c>
      <c r="X1432" s="9" t="str">
        <f aca="false">IF(T1432=0,"",F1432/W1432-1)</f>
        <v/>
      </c>
    </row>
    <row r="1433" customFormat="false" ht="15" hidden="false" customHeight="false" outlineLevel="0" collapsed="false">
      <c r="A1433" s="5" t="n">
        <v>45261</v>
      </c>
      <c r="B1433" s="6" t="n">
        <v>38703.5536820573</v>
      </c>
      <c r="C1433" s="7" t="n">
        <v>19014.52374</v>
      </c>
      <c r="D1433" s="0" t="n">
        <f aca="false">INT((ROW()-3)/30)</f>
        <v>47</v>
      </c>
      <c r="E1433" s="0" t="n">
        <f aca="false">2+30*D1433</f>
        <v>1412</v>
      </c>
      <c r="F1433" s="8" t="n">
        <f aca="false">INDEX($F:$F,$E1433)*(2*B1433/INDEX($B:$B,$E1433)-C1433/INDEX($C:$C,$E1433))</f>
        <v>5424.80173155035</v>
      </c>
      <c r="G1433" s="9" t="n">
        <f aca="false">B1433/B1432-1</f>
        <v>0.0262734278242072</v>
      </c>
      <c r="H1433" s="9" t="n">
        <f aca="false">F1433/F1432-1</f>
        <v>0.0166199501966904</v>
      </c>
      <c r="I1433" s="9" t="n">
        <f aca="false">LN(B1433/B1432)</f>
        <v>0.0259342100980691</v>
      </c>
      <c r="J1433" s="9" t="n">
        <f aca="false">LN(F1433/F1432)</f>
        <v>0.016483350269242</v>
      </c>
      <c r="K1433" s="9" t="n">
        <f aca="false">F1433/F1426-1</f>
        <v>0.0195089082474011</v>
      </c>
      <c r="L1433" s="9" t="n">
        <f aca="false">F1433/F1403-1</f>
        <v>0.0214370762822564</v>
      </c>
      <c r="M1433" s="9" t="n">
        <f aca="false">B1433/B1426-1</f>
        <v>0.0261081988946816</v>
      </c>
      <c r="N1433" s="9" t="n">
        <f aca="false">B1433/B1403-1</f>
        <v>0.0923339389810496</v>
      </c>
      <c r="O1433" s="8" t="n">
        <f aca="false">MAX(O1432,F1433)</f>
        <v>5645.35730015574</v>
      </c>
      <c r="P1433" s="9" t="n">
        <f aca="false">F1433/O1433-1</f>
        <v>-0.0390684870556035</v>
      </c>
      <c r="Q1433" s="8" t="n">
        <f aca="false">MAX(Q1432,B1433)</f>
        <v>67541.7555081824</v>
      </c>
      <c r="R1433" s="9" t="n">
        <f aca="false">B1433/Q1433-1</f>
        <v>-0.426968496882369</v>
      </c>
      <c r="S1433" s="9" t="n">
        <f aca="false">B1433/INDEX($B:$B,$E1433)-1</f>
        <v>0.0357545864983369</v>
      </c>
      <c r="T1433" s="0" t="n">
        <f aca="false">IF(AND($A1433&gt;=CrashTest!$B$3,$A1433&lt;=CrashTest!$C$3),1,IF(AND($A1433&gt;=CrashTest!$B$4,$A1433&lt;=CrashTest!$C$4),2,IF(AND($A1433&gt;=CrashTest!$B$5,$A1433&lt;=CrashTest!$C$5),3,IF(AND($A1433&gt;=CrashTest!$B$6,$A1433&lt;=CrashTest!$C$6),4,IF(AND($A1433&gt;=CrashTest!$B$7,$A1433&lt;=CrashTest!$C$7),5,0)))))</f>
        <v>0</v>
      </c>
      <c r="U1433" s="8" t="str">
        <f aca="false">IF(T1433=0,"",IF(T1432=T1433,MAX(U1432,B1433),B1433))</f>
        <v/>
      </c>
      <c r="V1433" s="9" t="str">
        <f aca="false">IF(T1433=0,"",B1433/U1433-1)</f>
        <v/>
      </c>
      <c r="W1433" s="8" t="str">
        <f aca="false">IF(T1433=0,"",IF(T1432=T1433,MAX(W1432,F1433),F1433))</f>
        <v/>
      </c>
      <c r="X1433" s="9" t="str">
        <f aca="false">IF(T1433=0,"",F1433/W1433-1)</f>
        <v/>
      </c>
    </row>
    <row r="1434" customFormat="false" ht="15" hidden="false" customHeight="false" outlineLevel="0" collapsed="false">
      <c r="A1434" s="5" t="n">
        <v>45262</v>
      </c>
      <c r="B1434" s="6" t="n">
        <v>39462.2799272355</v>
      </c>
      <c r="C1434" s="7" t="n">
        <v>19568.21161</v>
      </c>
      <c r="D1434" s="0" t="n">
        <f aca="false">INT((ROW()-3)/30)</f>
        <v>47</v>
      </c>
      <c r="E1434" s="0" t="n">
        <f aca="false">2+30*D1434</f>
        <v>1412</v>
      </c>
      <c r="F1434" s="8" t="n">
        <f aca="false">INDEX($F:$F,$E1434)*(2*B1434/INDEX($B:$B,$E1434)-C1434/INDEX($C:$C,$E1434))</f>
        <v>5478.07589341726</v>
      </c>
      <c r="G1434" s="9" t="n">
        <f aca="false">B1434/B1433-1</f>
        <v>0.0196035292110639</v>
      </c>
      <c r="H1434" s="9" t="n">
        <f aca="false">F1434/F1433-1</f>
        <v>0.00982048091399723</v>
      </c>
      <c r="I1434" s="9" t="n">
        <f aca="false">LN(B1434/B1433)</f>
        <v>0.0194138548820791</v>
      </c>
      <c r="J1434" s="9" t="n">
        <f aca="false">LN(F1434/F1433)</f>
        <v>0.00977257338593591</v>
      </c>
      <c r="K1434" s="9" t="n">
        <f aca="false">F1434/F1427-1</f>
        <v>0.0267893180782817</v>
      </c>
      <c r="L1434" s="9" t="n">
        <f aca="false">F1434/F1404-1</f>
        <v>0.035667955989924</v>
      </c>
      <c r="M1434" s="9" t="n">
        <f aca="false">B1434/B1427-1</f>
        <v>0.0439721769688306</v>
      </c>
      <c r="N1434" s="9" t="n">
        <f aca="false">B1434/B1404-1</f>
        <v>0.131278085098106</v>
      </c>
      <c r="O1434" s="8" t="n">
        <f aca="false">MAX(O1433,F1434)</f>
        <v>5645.35730015574</v>
      </c>
      <c r="P1434" s="9" t="n">
        <f aca="false">F1434/O1434-1</f>
        <v>-0.0296316774730745</v>
      </c>
      <c r="Q1434" s="8" t="n">
        <f aca="false">MAX(Q1433,B1434)</f>
        <v>67541.7555081824</v>
      </c>
      <c r="R1434" s="9" t="n">
        <f aca="false">B1434/Q1434-1</f>
        <v>-0.415735057072142</v>
      </c>
      <c r="S1434" s="9" t="n">
        <f aca="false">B1434/INDEX($B:$B,$E1434)-1</f>
        <v>0.0560590317902505</v>
      </c>
      <c r="T1434" s="0" t="n">
        <f aca="false">IF(AND($A1434&gt;=CrashTest!$B$3,$A1434&lt;=CrashTest!$C$3),1,IF(AND($A1434&gt;=CrashTest!$B$4,$A1434&lt;=CrashTest!$C$4),2,IF(AND($A1434&gt;=CrashTest!$B$5,$A1434&lt;=CrashTest!$C$5),3,IF(AND($A1434&gt;=CrashTest!$B$6,$A1434&lt;=CrashTest!$C$6),4,IF(AND($A1434&gt;=CrashTest!$B$7,$A1434&lt;=CrashTest!$C$7),5,0)))))</f>
        <v>0</v>
      </c>
      <c r="U1434" s="8" t="str">
        <f aca="false">IF(T1434=0,"",IF(T1433=T1434,MAX(U1433,B1434),B1434))</f>
        <v/>
      </c>
      <c r="V1434" s="9" t="str">
        <f aca="false">IF(T1434=0,"",B1434/U1434-1)</f>
        <v/>
      </c>
      <c r="W1434" s="8" t="str">
        <f aca="false">IF(T1434=0,"",IF(T1433=T1434,MAX(W1433,F1434),F1434))</f>
        <v/>
      </c>
      <c r="X1434" s="9" t="str">
        <f aca="false">IF(T1434=0,"",F1434/W1434-1)</f>
        <v/>
      </c>
    </row>
    <row r="1435" customFormat="false" ht="15" hidden="false" customHeight="false" outlineLevel="0" collapsed="false">
      <c r="A1435" s="5" t="n">
        <v>45263</v>
      </c>
      <c r="B1435" s="6" t="n">
        <v>39978.2226104617</v>
      </c>
      <c r="C1435" s="7" t="n">
        <v>19920.05371</v>
      </c>
      <c r="D1435" s="0" t="n">
        <f aca="false">INT((ROW()-3)/30)</f>
        <v>47</v>
      </c>
      <c r="E1435" s="0" t="n">
        <f aca="false">2+30*D1435</f>
        <v>1412</v>
      </c>
      <c r="F1435" s="8" t="n">
        <f aca="false">INDEX($F:$F,$E1435)*(2*B1435/INDEX($B:$B,$E1435)-C1435/INDEX($C:$C,$E1435))</f>
        <v>5521.53961721603</v>
      </c>
      <c r="G1435" s="9" t="n">
        <f aca="false">B1435/B1434-1</f>
        <v>0.0130743252588941</v>
      </c>
      <c r="H1435" s="9" t="n">
        <f aca="false">F1435/F1434-1</f>
        <v>0.00793412224372436</v>
      </c>
      <c r="I1435" s="9" t="n">
        <f aca="false">LN(B1435/B1434)</f>
        <v>0.0129895940052948</v>
      </c>
      <c r="J1435" s="9" t="n">
        <f aca="false">LN(F1435/F1434)</f>
        <v>0.00790281259651112</v>
      </c>
      <c r="K1435" s="9" t="n">
        <f aca="false">F1435/F1428-1</f>
        <v>0.0382123180880325</v>
      </c>
      <c r="L1435" s="9" t="n">
        <f aca="false">F1435/F1405-1</f>
        <v>0.0407246239990471</v>
      </c>
      <c r="M1435" s="9" t="n">
        <f aca="false">B1435/B1428-1</f>
        <v>0.0665778270120319</v>
      </c>
      <c r="N1435" s="9" t="n">
        <f aca="false">B1435/B1405-1</f>
        <v>0.151837243294405</v>
      </c>
      <c r="O1435" s="8" t="n">
        <f aca="false">MAX(O1434,F1435)</f>
        <v>5645.35730015574</v>
      </c>
      <c r="P1435" s="9" t="n">
        <f aca="false">F1435/O1435-1</f>
        <v>-0.021932656580708</v>
      </c>
      <c r="Q1435" s="8" t="n">
        <f aca="false">MAX(Q1434,B1435)</f>
        <v>67541.7555081824</v>
      </c>
      <c r="R1435" s="9" t="n">
        <f aca="false">B1435/Q1435-1</f>
        <v>-0.408096187170934</v>
      </c>
      <c r="S1435" s="9" t="n">
        <f aca="false">B1435/INDEX($B:$B,$E1435)-1</f>
        <v>0.069866291064469</v>
      </c>
      <c r="T1435" s="0" t="n">
        <f aca="false">IF(AND($A1435&gt;=CrashTest!$B$3,$A1435&lt;=CrashTest!$C$3),1,IF(AND($A1435&gt;=CrashTest!$B$4,$A1435&lt;=CrashTest!$C$4),2,IF(AND($A1435&gt;=CrashTest!$B$5,$A1435&lt;=CrashTest!$C$5),3,IF(AND($A1435&gt;=CrashTest!$B$6,$A1435&lt;=CrashTest!$C$6),4,IF(AND($A1435&gt;=CrashTest!$B$7,$A1435&lt;=CrashTest!$C$7),5,0)))))</f>
        <v>0</v>
      </c>
      <c r="U1435" s="8" t="str">
        <f aca="false">IF(T1435=0,"",IF(T1434=T1435,MAX(U1434,B1435),B1435))</f>
        <v/>
      </c>
      <c r="V1435" s="9" t="str">
        <f aca="false">IF(T1435=0,"",B1435/U1435-1)</f>
        <v/>
      </c>
      <c r="W1435" s="8" t="str">
        <f aca="false">IF(T1435=0,"",IF(T1434=T1435,MAX(W1434,F1435),F1435))</f>
        <v/>
      </c>
      <c r="X1435" s="9" t="str">
        <f aca="false">IF(T1435=0,"",F1435/W1435-1)</f>
        <v/>
      </c>
    </row>
    <row r="1436" customFormat="false" ht="15" hidden="false" customHeight="false" outlineLevel="0" collapsed="false">
      <c r="A1436" s="5" t="n">
        <v>45264</v>
      </c>
      <c r="B1436" s="6" t="n">
        <v>41910.2994815897</v>
      </c>
      <c r="C1436" s="7" t="n">
        <v>21654.75477</v>
      </c>
      <c r="D1436" s="0" t="n">
        <f aca="false">INT((ROW()-3)/30)</f>
        <v>47</v>
      </c>
      <c r="E1436" s="0" t="n">
        <f aca="false">2+30*D1436</f>
        <v>1412</v>
      </c>
      <c r="F1436" s="8" t="n">
        <f aca="false">INDEX($F:$F,$E1436)*(2*B1436/INDEX($B:$B,$E1436)-C1436/INDEX($C:$C,$E1436))</f>
        <v>5561.94741982298</v>
      </c>
      <c r="G1436" s="9" t="n">
        <f aca="false">B1436/B1435-1</f>
        <v>0.0483282333472825</v>
      </c>
      <c r="H1436" s="9" t="n">
        <f aca="false">F1436/F1435-1</f>
        <v>0.00731821292759616</v>
      </c>
      <c r="I1436" s="9" t="n">
        <f aca="false">LN(B1436/B1435)</f>
        <v>0.0471967366209019</v>
      </c>
      <c r="J1436" s="9" t="n">
        <f aca="false">LN(F1436/F1435)</f>
        <v>0.00729156473979804</v>
      </c>
      <c r="K1436" s="9" t="n">
        <f aca="false">F1436/F1429-1</f>
        <v>0.0510191107359046</v>
      </c>
      <c r="L1436" s="9" t="n">
        <f aca="false">F1436/F1406-1</f>
        <v>0.046295209183324</v>
      </c>
      <c r="M1436" s="9" t="n">
        <f aca="false">B1436/B1429-1</f>
        <v>0.125735943186711</v>
      </c>
      <c r="N1436" s="9" t="n">
        <f aca="false">B1436/B1406-1</f>
        <v>0.194329268097164</v>
      </c>
      <c r="O1436" s="8" t="n">
        <f aca="false">MAX(O1435,F1436)</f>
        <v>5645.35730015574</v>
      </c>
      <c r="P1436" s="9" t="n">
        <f aca="false">F1436/O1436-1</f>
        <v>-0.0147749515040373</v>
      </c>
      <c r="Q1436" s="8" t="n">
        <f aca="false">MAX(Q1435,B1436)</f>
        <v>67541.7555081824</v>
      </c>
      <c r="R1436" s="9" t="n">
        <f aca="false">B1436/Q1436-1</f>
        <v>-0.379490521585385</v>
      </c>
      <c r="S1436" s="9" t="n">
        <f aca="false">B1436/INDEX($B:$B,$E1436)-1</f>
        <v>0.121571038829424</v>
      </c>
      <c r="T1436" s="0" t="n">
        <f aca="false">IF(AND($A1436&gt;=CrashTest!$B$3,$A1436&lt;=CrashTest!$C$3),1,IF(AND($A1436&gt;=CrashTest!$B$4,$A1436&lt;=CrashTest!$C$4),2,IF(AND($A1436&gt;=CrashTest!$B$5,$A1436&lt;=CrashTest!$C$5),3,IF(AND($A1436&gt;=CrashTest!$B$6,$A1436&lt;=CrashTest!$C$6),4,IF(AND($A1436&gt;=CrashTest!$B$7,$A1436&lt;=CrashTest!$C$7),5,0)))))</f>
        <v>0</v>
      </c>
      <c r="U1436" s="8" t="str">
        <f aca="false">IF(T1436=0,"",IF(T1435=T1436,MAX(U1435,B1436),B1436))</f>
        <v/>
      </c>
      <c r="V1436" s="9" t="str">
        <f aca="false">IF(T1436=0,"",B1436/U1436-1)</f>
        <v/>
      </c>
      <c r="W1436" s="8" t="str">
        <f aca="false">IF(T1436=0,"",IF(T1435=T1436,MAX(W1435,F1436),F1436))</f>
        <v/>
      </c>
      <c r="X1436" s="9" t="str">
        <f aca="false">IF(T1436=0,"",F1436/W1436-1)</f>
        <v/>
      </c>
    </row>
    <row r="1437" customFormat="false" ht="15" hidden="false" customHeight="false" outlineLevel="0" collapsed="false">
      <c r="A1437" s="5" t="n">
        <v>45265</v>
      </c>
      <c r="B1437" s="6" t="n">
        <v>44067.0054763296</v>
      </c>
      <c r="C1437" s="7" t="n">
        <v>23629.72581</v>
      </c>
      <c r="D1437" s="0" t="n">
        <f aca="false">INT((ROW()-3)/30)</f>
        <v>47</v>
      </c>
      <c r="E1437" s="0" t="n">
        <f aca="false">2+30*D1437</f>
        <v>1412</v>
      </c>
      <c r="F1437" s="8" t="n">
        <f aca="false">INDEX($F:$F,$E1437)*(2*B1437/INDEX($B:$B,$E1437)-C1437/INDEX($C:$C,$E1437))</f>
        <v>5595.73464642908</v>
      </c>
      <c r="G1437" s="9" t="n">
        <f aca="false">B1437/B1436-1</f>
        <v>0.0514600473252953</v>
      </c>
      <c r="H1437" s="9" t="n">
        <f aca="false">F1437/F1436-1</f>
        <v>0.00607471161731699</v>
      </c>
      <c r="I1437" s="9" t="n">
        <f aca="false">LN(B1437/B1436)</f>
        <v>0.0501797195522079</v>
      </c>
      <c r="J1437" s="9" t="n">
        <f aca="false">LN(F1437/F1436)</f>
        <v>0.00605633494115289</v>
      </c>
      <c r="K1437" s="9" t="n">
        <f aca="false">F1437/F1430-1</f>
        <v>0.0480641970650715</v>
      </c>
      <c r="L1437" s="9" t="n">
        <f aca="false">F1437/F1407-1</f>
        <v>0.0481485234019397</v>
      </c>
      <c r="M1437" s="9" t="n">
        <f aca="false">B1437/B1430-1</f>
        <v>0.164916545983568</v>
      </c>
      <c r="N1437" s="9" t="n">
        <f aca="false">B1437/B1407-1</f>
        <v>0.255289922255275</v>
      </c>
      <c r="O1437" s="8" t="n">
        <f aca="false">MAX(O1436,F1437)</f>
        <v>5645.35730015574</v>
      </c>
      <c r="P1437" s="9" t="n">
        <f aca="false">F1437/O1437-1</f>
        <v>-0.00878999345626719</v>
      </c>
      <c r="Q1437" s="8" t="n">
        <f aca="false">MAX(Q1436,B1437)</f>
        <v>67541.7555081824</v>
      </c>
      <c r="R1437" s="9" t="n">
        <f aca="false">B1437/Q1437-1</f>
        <v>-0.347559074460375</v>
      </c>
      <c r="S1437" s="9" t="n">
        <f aca="false">B1437/INDEX($B:$B,$E1437)-1</f>
        <v>0.179287137566267</v>
      </c>
      <c r="T1437" s="0" t="n">
        <f aca="false">IF(AND($A1437&gt;=CrashTest!$B$3,$A1437&lt;=CrashTest!$C$3),1,IF(AND($A1437&gt;=CrashTest!$B$4,$A1437&lt;=CrashTest!$C$4),2,IF(AND($A1437&gt;=CrashTest!$B$5,$A1437&lt;=CrashTest!$C$5),3,IF(AND($A1437&gt;=CrashTest!$B$6,$A1437&lt;=CrashTest!$C$6),4,IF(AND($A1437&gt;=CrashTest!$B$7,$A1437&lt;=CrashTest!$C$7),5,0)))))</f>
        <v>0</v>
      </c>
      <c r="U1437" s="8" t="str">
        <f aca="false">IF(T1437=0,"",IF(T1436=T1437,MAX(U1436,B1437),B1437))</f>
        <v/>
      </c>
      <c r="V1437" s="9" t="str">
        <f aca="false">IF(T1437=0,"",B1437/U1437-1)</f>
        <v/>
      </c>
      <c r="W1437" s="8" t="str">
        <f aca="false">IF(T1437=0,"",IF(T1436=T1437,MAX(W1436,F1437),F1437))</f>
        <v/>
      </c>
      <c r="X1437" s="9" t="str">
        <f aca="false">IF(T1437=0,"",F1437/W1437-1)</f>
        <v/>
      </c>
    </row>
    <row r="1438" customFormat="false" ht="15" hidden="false" customHeight="false" outlineLevel="0" collapsed="false">
      <c r="A1438" s="5" t="n">
        <v>45266</v>
      </c>
      <c r="B1438" s="6" t="n">
        <v>43745.8343907072</v>
      </c>
      <c r="C1438" s="7" t="n">
        <v>23310.44775</v>
      </c>
      <c r="D1438" s="0" t="n">
        <f aca="false">INT((ROW()-3)/30)</f>
        <v>47</v>
      </c>
      <c r="E1438" s="0" t="n">
        <f aca="false">2+30*D1438</f>
        <v>1412</v>
      </c>
      <c r="F1438" s="8" t="n">
        <f aca="false">INDEX($F:$F,$E1438)*(2*B1438/INDEX($B:$B,$E1438)-C1438/INDEX($C:$C,$E1438))</f>
        <v>5598.08599335868</v>
      </c>
      <c r="G1438" s="9" t="n">
        <f aca="false">B1438/B1437-1</f>
        <v>-0.00728824394012695</v>
      </c>
      <c r="H1438" s="9" t="n">
        <f aca="false">F1438/F1437-1</f>
        <v>0.000420203436755084</v>
      </c>
      <c r="I1438" s="9" t="n">
        <f aca="false">LN(B1438/B1437)</f>
        <v>-0.00731493294638536</v>
      </c>
      <c r="J1438" s="9" t="n">
        <f aca="false">LN(F1438/F1437)</f>
        <v>0.000420115176015066</v>
      </c>
      <c r="K1438" s="9" t="n">
        <f aca="false">F1438/F1431-1</f>
        <v>0.0477683849008113</v>
      </c>
      <c r="L1438" s="9" t="n">
        <f aca="false">F1438/F1408-1</f>
        <v>0.0564984466566323</v>
      </c>
      <c r="M1438" s="9" t="n">
        <f aca="false">B1438/B1431-1</f>
        <v>0.155864511346345</v>
      </c>
      <c r="N1438" s="9" t="n">
        <f aca="false">B1438/B1408-1</f>
        <v>0.249248678997323</v>
      </c>
      <c r="O1438" s="8" t="n">
        <f aca="false">MAX(O1437,F1438)</f>
        <v>5645.35730015574</v>
      </c>
      <c r="P1438" s="9" t="n">
        <f aca="false">F1438/O1438-1</f>
        <v>-0.00837348360497159</v>
      </c>
      <c r="Q1438" s="8" t="n">
        <f aca="false">MAX(Q1437,B1438)</f>
        <v>67541.7555081824</v>
      </c>
      <c r="R1438" s="9" t="n">
        <f aca="false">B1438/Q1438-1</f>
        <v>-0.35231422308223</v>
      </c>
      <c r="S1438" s="9" t="n">
        <f aca="false">B1438/INDEX($B:$B,$E1438)-1</f>
        <v>0.17069220523223</v>
      </c>
      <c r="T1438" s="0" t="n">
        <f aca="false">IF(AND($A1438&gt;=CrashTest!$B$3,$A1438&lt;=CrashTest!$C$3),1,IF(AND($A1438&gt;=CrashTest!$B$4,$A1438&lt;=CrashTest!$C$4),2,IF(AND($A1438&gt;=CrashTest!$B$5,$A1438&lt;=CrashTest!$C$5),3,IF(AND($A1438&gt;=CrashTest!$B$6,$A1438&lt;=CrashTest!$C$6),4,IF(AND($A1438&gt;=CrashTest!$B$7,$A1438&lt;=CrashTest!$C$7),5,0)))))</f>
        <v>0</v>
      </c>
      <c r="U1438" s="8" t="str">
        <f aca="false">IF(T1438=0,"",IF(T1437=T1438,MAX(U1437,B1438),B1438))</f>
        <v/>
      </c>
      <c r="V1438" s="9" t="str">
        <f aca="false">IF(T1438=0,"",B1438/U1438-1)</f>
        <v/>
      </c>
      <c r="W1438" s="8" t="str">
        <f aca="false">IF(T1438=0,"",IF(T1437=T1438,MAX(W1437,F1438),F1438))</f>
        <v/>
      </c>
      <c r="X1438" s="9" t="str">
        <f aca="false">IF(T1438=0,"",F1438/W1438-1)</f>
        <v/>
      </c>
    </row>
    <row r="1439" customFormat="false" ht="15" hidden="false" customHeight="false" outlineLevel="0" collapsed="false">
      <c r="A1439" s="5" t="n">
        <v>45267</v>
      </c>
      <c r="B1439" s="6" t="n">
        <v>43282.6182261835</v>
      </c>
      <c r="C1439" s="7" t="n">
        <v>22850.07989</v>
      </c>
      <c r="D1439" s="0" t="n">
        <f aca="false">INT((ROW()-3)/30)</f>
        <v>47</v>
      </c>
      <c r="E1439" s="0" t="n">
        <f aca="false">2+30*D1439</f>
        <v>1412</v>
      </c>
      <c r="F1439" s="8" t="n">
        <f aca="false">INDEX($F:$F,$E1439)*(2*B1439/INDEX($B:$B,$E1439)-C1439/INDEX($C:$C,$E1439))</f>
        <v>5601.44265136105</v>
      </c>
      <c r="G1439" s="9" t="n">
        <f aca="false">B1439/B1438-1</f>
        <v>-0.0105888062480779</v>
      </c>
      <c r="H1439" s="9" t="n">
        <f aca="false">F1439/F1438-1</f>
        <v>0.000599608152920039</v>
      </c>
      <c r="I1439" s="9" t="n">
        <f aca="false">LN(B1439/B1438)</f>
        <v>-0.0106452665756308</v>
      </c>
      <c r="J1439" s="9" t="n">
        <f aca="false">LN(F1439/F1438)</f>
        <v>0.000599428459778242</v>
      </c>
      <c r="K1439" s="9" t="n">
        <f aca="false">F1439/F1432-1</f>
        <v>0.0497228527518638</v>
      </c>
      <c r="L1439" s="9" t="n">
        <f aca="false">F1439/F1409-1</f>
        <v>0.0538416130077</v>
      </c>
      <c r="M1439" s="9" t="n">
        <f aca="false">B1439/B1432-1</f>
        <v>0.14769308619804</v>
      </c>
      <c r="N1439" s="9" t="n">
        <f aca="false">B1439/B1409-1</f>
        <v>0.222034994911199</v>
      </c>
      <c r="O1439" s="8" t="n">
        <f aca="false">MAX(O1438,F1439)</f>
        <v>5645.35730015574</v>
      </c>
      <c r="P1439" s="9" t="n">
        <f aca="false">F1439/O1439-1</f>
        <v>-0.00777889626108941</v>
      </c>
      <c r="Q1439" s="8" t="n">
        <f aca="false">MAX(Q1438,B1439)</f>
        <v>67541.7555081824</v>
      </c>
      <c r="R1439" s="9" t="n">
        <f aca="false">B1439/Q1439-1</f>
        <v>-0.359172442283648</v>
      </c>
      <c r="S1439" s="9" t="n">
        <f aca="false">B1439/INDEX($B:$B,$E1439)-1</f>
        <v>0.158295972294891</v>
      </c>
      <c r="T1439" s="0" t="n">
        <f aca="false">IF(AND($A1439&gt;=CrashTest!$B$3,$A1439&lt;=CrashTest!$C$3),1,IF(AND($A1439&gt;=CrashTest!$B$4,$A1439&lt;=CrashTest!$C$4),2,IF(AND($A1439&gt;=CrashTest!$B$5,$A1439&lt;=CrashTest!$C$5),3,IF(AND($A1439&gt;=CrashTest!$B$6,$A1439&lt;=CrashTest!$C$6),4,IF(AND($A1439&gt;=CrashTest!$B$7,$A1439&lt;=CrashTest!$C$7),5,0)))))</f>
        <v>0</v>
      </c>
      <c r="U1439" s="8" t="str">
        <f aca="false">IF(T1439=0,"",IF(T1438=T1439,MAX(U1438,B1439),B1439))</f>
        <v/>
      </c>
      <c r="V1439" s="9" t="str">
        <f aca="false">IF(T1439=0,"",B1439/U1439-1)</f>
        <v/>
      </c>
      <c r="W1439" s="8" t="str">
        <f aca="false">IF(T1439=0,"",IF(T1438=T1439,MAX(W1438,F1439),F1439))</f>
        <v/>
      </c>
      <c r="X1439" s="9" t="str">
        <f aca="false">IF(T1439=0,"",F1439/W1439-1)</f>
        <v/>
      </c>
    </row>
    <row r="1440" customFormat="false" ht="15" hidden="false" customHeight="false" outlineLevel="0" collapsed="false">
      <c r="A1440" s="5" t="n">
        <v>45268</v>
      </c>
      <c r="B1440" s="6" t="n">
        <v>44205.0522089421</v>
      </c>
      <c r="C1440" s="7" t="n">
        <v>23723.57095</v>
      </c>
      <c r="D1440" s="0" t="n">
        <f aca="false">INT((ROW()-3)/30)</f>
        <v>47</v>
      </c>
      <c r="E1440" s="0" t="n">
        <f aca="false">2+30*D1440</f>
        <v>1412</v>
      </c>
      <c r="F1440" s="8" t="n">
        <f aca="false">INDEX($F:$F,$E1440)*(2*B1440/INDEX($B:$B,$E1440)-C1440/INDEX($C:$C,$E1440))</f>
        <v>5607.45027121471</v>
      </c>
      <c r="G1440" s="9" t="n">
        <f aca="false">B1440/B1439-1</f>
        <v>0.0213118803936077</v>
      </c>
      <c r="H1440" s="9" t="n">
        <f aca="false">F1440/F1439-1</f>
        <v>0.00107251296274602</v>
      </c>
      <c r="I1440" s="9" t="n">
        <f aca="false">LN(B1440/B1439)</f>
        <v>0.0210879581530845</v>
      </c>
      <c r="J1440" s="9" t="n">
        <f aca="false">LN(F1440/F1439)</f>
        <v>0.00107193823161941</v>
      </c>
      <c r="K1440" s="9" t="n">
        <f aca="false">F1440/F1433-1</f>
        <v>0.0336691640916729</v>
      </c>
      <c r="L1440" s="9" t="n">
        <f aca="false">F1440/F1410-1</f>
        <v>0.0435946418382867</v>
      </c>
      <c r="M1440" s="9" t="n">
        <f aca="false">B1440/B1433-1</f>
        <v>0.142144532051982</v>
      </c>
      <c r="N1440" s="9" t="n">
        <f aca="false">B1440/B1410-1</f>
        <v>0.234850615986441</v>
      </c>
      <c r="O1440" s="8" t="n">
        <f aca="false">MAX(O1439,F1440)</f>
        <v>5645.35730015574</v>
      </c>
      <c r="P1440" s="9" t="n">
        <f aca="false">F1440/O1440-1</f>
        <v>-0.00671472626541925</v>
      </c>
      <c r="Q1440" s="8" t="n">
        <f aca="false">MAX(Q1439,B1440)</f>
        <v>67541.7555081824</v>
      </c>
      <c r="R1440" s="9" t="n">
        <f aca="false">B1440/Q1440-1</f>
        <v>-0.345515202020669</v>
      </c>
      <c r="S1440" s="9" t="n">
        <f aca="false">B1440/INDEX($B:$B,$E1440)-1</f>
        <v>0.182981437516837</v>
      </c>
      <c r="T1440" s="0" t="n">
        <f aca="false">IF(AND($A1440&gt;=CrashTest!$B$3,$A1440&lt;=CrashTest!$C$3),1,IF(AND($A1440&gt;=CrashTest!$B$4,$A1440&lt;=CrashTest!$C$4),2,IF(AND($A1440&gt;=CrashTest!$B$5,$A1440&lt;=CrashTest!$C$5),3,IF(AND($A1440&gt;=CrashTest!$B$6,$A1440&lt;=CrashTest!$C$6),4,IF(AND($A1440&gt;=CrashTest!$B$7,$A1440&lt;=CrashTest!$C$7),5,0)))))</f>
        <v>0</v>
      </c>
      <c r="U1440" s="8" t="str">
        <f aca="false">IF(T1440=0,"",IF(T1439=T1440,MAX(U1439,B1440),B1440))</f>
        <v/>
      </c>
      <c r="V1440" s="9" t="str">
        <f aca="false">IF(T1440=0,"",B1440/U1440-1)</f>
        <v/>
      </c>
      <c r="W1440" s="8" t="str">
        <f aca="false">IF(T1440=0,"",IF(T1439=T1440,MAX(W1439,F1440),F1440))</f>
        <v/>
      </c>
      <c r="X1440" s="9" t="str">
        <f aca="false">IF(T1440=0,"",F1440/W1440-1)</f>
        <v/>
      </c>
    </row>
    <row r="1441" customFormat="false" ht="15" hidden="false" customHeight="false" outlineLevel="0" collapsed="false">
      <c r="A1441" s="5" t="n">
        <v>45269</v>
      </c>
      <c r="B1441" s="6" t="n">
        <v>43740.0063927528</v>
      </c>
      <c r="C1441" s="7" t="n">
        <v>23267.88883</v>
      </c>
      <c r="D1441" s="0" t="n">
        <f aca="false">INT((ROW()-3)/30)</f>
        <v>47</v>
      </c>
      <c r="E1441" s="0" t="n">
        <f aca="false">2+30*D1441</f>
        <v>1412</v>
      </c>
      <c r="F1441" s="8" t="n">
        <f aca="false">INDEX($F:$F,$E1441)*(2*B1441/INDEX($B:$B,$E1441)-C1441/INDEX($C:$C,$E1441))</f>
        <v>5608.91243173483</v>
      </c>
      <c r="G1441" s="9" t="n">
        <f aca="false">B1441/B1440-1</f>
        <v>-0.0105201960624588</v>
      </c>
      <c r="H1441" s="9" t="n">
        <f aca="false">F1441/F1440-1</f>
        <v>0.000260753185387097</v>
      </c>
      <c r="I1441" s="9" t="n">
        <f aca="false">LN(B1441/B1440)</f>
        <v>-0.0105759245191692</v>
      </c>
      <c r="J1441" s="9" t="n">
        <f aca="false">LN(F1441/F1440)</f>
        <v>0.000260719195183826</v>
      </c>
      <c r="K1441" s="9" t="n">
        <f aca="false">F1441/F1434-1</f>
        <v>0.0238836666127222</v>
      </c>
      <c r="L1441" s="9" t="n">
        <f aca="false">F1441/F1411-1</f>
        <v>0.0575722830425653</v>
      </c>
      <c r="M1441" s="9" t="n">
        <f aca="false">B1441/B1434-1</f>
        <v>0.10840038825443</v>
      </c>
      <c r="N1441" s="9" t="n">
        <f aca="false">B1441/B1411-1</f>
        <v>0.192627595891064</v>
      </c>
      <c r="O1441" s="8" t="n">
        <f aca="false">MAX(O1440,F1441)</f>
        <v>5645.35730015574</v>
      </c>
      <c r="P1441" s="9" t="n">
        <f aca="false">F1441/O1441-1</f>
        <v>-0.00645572396629479</v>
      </c>
      <c r="Q1441" s="8" t="n">
        <f aca="false">MAX(Q1440,B1441)</f>
        <v>67541.7555081824</v>
      </c>
      <c r="R1441" s="9" t="n">
        <f aca="false">B1441/Q1441-1</f>
        <v>-0.352400510415311</v>
      </c>
      <c r="S1441" s="9" t="n">
        <f aca="false">B1441/INDEX($B:$B,$E1441)-1</f>
        <v>0.170536240855911</v>
      </c>
      <c r="T1441" s="0" t="n">
        <f aca="false">IF(AND($A1441&gt;=CrashTest!$B$3,$A1441&lt;=CrashTest!$C$3),1,IF(AND($A1441&gt;=CrashTest!$B$4,$A1441&lt;=CrashTest!$C$4),2,IF(AND($A1441&gt;=CrashTest!$B$5,$A1441&lt;=CrashTest!$C$5),3,IF(AND($A1441&gt;=CrashTest!$B$6,$A1441&lt;=CrashTest!$C$6),4,IF(AND($A1441&gt;=CrashTest!$B$7,$A1441&lt;=CrashTest!$C$7),5,0)))))</f>
        <v>0</v>
      </c>
      <c r="U1441" s="8" t="str">
        <f aca="false">IF(T1441=0,"",IF(T1440=T1441,MAX(U1440,B1441),B1441))</f>
        <v/>
      </c>
      <c r="V1441" s="9" t="str">
        <f aca="false">IF(T1441=0,"",B1441/U1441-1)</f>
        <v/>
      </c>
      <c r="W1441" s="8" t="str">
        <f aca="false">IF(T1441=0,"",IF(T1440=T1441,MAX(W1440,F1441),F1441))</f>
        <v/>
      </c>
      <c r="X1441" s="9" t="str">
        <f aca="false">IF(T1441=0,"",F1441/W1441-1)</f>
        <v/>
      </c>
    </row>
    <row r="1442" customFormat="false" ht="15" hidden="false" customHeight="false" outlineLevel="0" collapsed="false">
      <c r="A1442" s="5" t="n">
        <v>45270</v>
      </c>
      <c r="B1442" s="6" t="n">
        <v>43732.7120900059</v>
      </c>
      <c r="C1442" s="7" t="n">
        <v>23322.96193</v>
      </c>
      <c r="D1442" s="0" t="n">
        <f aca="false">INT((ROW()-3)/30)</f>
        <v>47</v>
      </c>
      <c r="E1442" s="0" t="n">
        <f aca="false">2+30*D1442</f>
        <v>1412</v>
      </c>
      <c r="F1442" s="8" t="n">
        <f aca="false">INDEX($F:$F,$E1442)*(2*B1442/INDEX($B:$B,$E1442)-C1442/INDEX($C:$C,$E1442))</f>
        <v>5590.68521053238</v>
      </c>
      <c r="G1442" s="9" t="n">
        <f aca="false">B1442/B1441-1</f>
        <v>-0.000166765013278725</v>
      </c>
      <c r="H1442" s="9" t="n">
        <f aca="false">F1442/F1441-1</f>
        <v>-0.00324968903050149</v>
      </c>
      <c r="I1442" s="9" t="n">
        <f aca="false">LN(B1442/B1441)</f>
        <v>-0.000166778920109688</v>
      </c>
      <c r="J1442" s="9" t="n">
        <f aca="false">LN(F1442/F1441)</f>
        <v>-0.00325498073727661</v>
      </c>
      <c r="K1442" s="9" t="n">
        <f aca="false">F1442/F1435-1</f>
        <v>0.0125228827663846</v>
      </c>
      <c r="L1442" s="9" t="n">
        <f aca="false">F1442/F1412-1</f>
        <v>0.0526382259631173</v>
      </c>
      <c r="M1442" s="9" t="n">
        <f aca="false">B1442/B1435-1</f>
        <v>0.0939133666878353</v>
      </c>
      <c r="N1442" s="9" t="n">
        <f aca="false">B1442/B1412-1</f>
        <v>0.170341036364161</v>
      </c>
      <c r="O1442" s="8" t="n">
        <f aca="false">MAX(O1441,F1442)</f>
        <v>5645.35730015574</v>
      </c>
      <c r="P1442" s="9" t="n">
        <f aca="false">F1442/O1442-1</f>
        <v>-0.00968443390143903</v>
      </c>
      <c r="Q1442" s="8" t="n">
        <f aca="false">MAX(Q1441,B1442)</f>
        <v>67541.7555081824</v>
      </c>
      <c r="R1442" s="9" t="n">
        <f aca="false">B1442/Q1442-1</f>
        <v>-0.352508507352791</v>
      </c>
      <c r="S1442" s="9" t="n">
        <f aca="false">B1442/INDEX($B:$B,$E1442)-1</f>
        <v>0.170341036364161</v>
      </c>
      <c r="T1442" s="0" t="n">
        <f aca="false">IF(AND($A1442&gt;=CrashTest!$B$3,$A1442&lt;=CrashTest!$C$3),1,IF(AND($A1442&gt;=CrashTest!$B$4,$A1442&lt;=CrashTest!$C$4),2,IF(AND($A1442&gt;=CrashTest!$B$5,$A1442&lt;=CrashTest!$C$5),3,IF(AND($A1442&gt;=CrashTest!$B$6,$A1442&lt;=CrashTest!$C$6),4,IF(AND($A1442&gt;=CrashTest!$B$7,$A1442&lt;=CrashTest!$C$7),5,0)))))</f>
        <v>0</v>
      </c>
      <c r="U1442" s="8" t="str">
        <f aca="false">IF(T1442=0,"",IF(T1441=T1442,MAX(U1441,B1442),B1442))</f>
        <v/>
      </c>
      <c r="V1442" s="9" t="str">
        <f aca="false">IF(T1442=0,"",B1442/U1442-1)</f>
        <v/>
      </c>
      <c r="W1442" s="8" t="str">
        <f aca="false">IF(T1442=0,"",IF(T1441=T1442,MAX(W1441,F1442),F1442))</f>
        <v/>
      </c>
      <c r="X1442" s="9" t="str">
        <f aca="false">IF(T1442=0,"",F1442/W1442-1)</f>
        <v/>
      </c>
    </row>
    <row r="1443" customFormat="false" ht="15" hidden="false" customHeight="false" outlineLevel="0" collapsed="false">
      <c r="A1443" s="5" t="n">
        <v>45271</v>
      </c>
      <c r="B1443" s="6" t="n">
        <v>41209.8947904734</v>
      </c>
      <c r="C1443" s="7" t="n">
        <v>21046.22316</v>
      </c>
      <c r="D1443" s="0" t="n">
        <f aca="false">INT((ROW()-3)/30)</f>
        <v>48</v>
      </c>
      <c r="E1443" s="0" t="n">
        <f aca="false">2+30*D1443</f>
        <v>1442</v>
      </c>
      <c r="F1443" s="8" t="n">
        <f aca="false">INDEX($F:$F,$E1443)*(2*B1443/INDEX($B:$B,$E1443)-C1443/INDEX($C:$C,$E1443))</f>
        <v>5491.41436229855</v>
      </c>
      <c r="G1443" s="9" t="n">
        <f aca="false">B1443/B1442-1</f>
        <v>-0.0576871906398193</v>
      </c>
      <c r="H1443" s="9" t="n">
        <f aca="false">F1443/F1442-1</f>
        <v>-0.017756472506591</v>
      </c>
      <c r="I1443" s="9" t="n">
        <f aca="false">LN(B1443/B1442)</f>
        <v>-0.0594179901441288</v>
      </c>
      <c r="J1443" s="9" t="n">
        <f aca="false">LN(F1443/F1442)</f>
        <v>-0.0179160100349563</v>
      </c>
      <c r="K1443" s="9" t="n">
        <f aca="false">F1443/F1436-1</f>
        <v>-0.0126813599986654</v>
      </c>
      <c r="L1443" s="9" t="n">
        <f aca="false">F1443/F1413-1</f>
        <v>0.0468677378458726</v>
      </c>
      <c r="M1443" s="9" t="n">
        <f aca="false">B1443/B1436-1</f>
        <v>-0.0167119944209411</v>
      </c>
      <c r="N1443" s="9" t="n">
        <f aca="false">B1443/B1413-1</f>
        <v>0.114385381694217</v>
      </c>
      <c r="O1443" s="8" t="n">
        <f aca="false">MAX(O1442,F1443)</f>
        <v>5645.35730015574</v>
      </c>
      <c r="P1443" s="9" t="n">
        <f aca="false">F1443/O1443-1</f>
        <v>-0.0272689450237172</v>
      </c>
      <c r="Q1443" s="8" t="n">
        <f aca="false">MAX(Q1442,B1443)</f>
        <v>67541.7555081824</v>
      </c>
      <c r="R1443" s="9" t="n">
        <f aca="false">B1443/Q1443-1</f>
        <v>-0.389860472526791</v>
      </c>
      <c r="S1443" s="9" t="n">
        <f aca="false">B1443/INDEX($B:$B,$E1443)-1</f>
        <v>-0.0576871906398193</v>
      </c>
      <c r="T1443" s="0" t="n">
        <f aca="false">IF(AND($A1443&gt;=CrashTest!$B$3,$A1443&lt;=CrashTest!$C$3),1,IF(AND($A1443&gt;=CrashTest!$B$4,$A1443&lt;=CrashTest!$C$4),2,IF(AND($A1443&gt;=CrashTest!$B$5,$A1443&lt;=CrashTest!$C$5),3,IF(AND($A1443&gt;=CrashTest!$B$6,$A1443&lt;=CrashTest!$C$6),4,IF(AND($A1443&gt;=CrashTest!$B$7,$A1443&lt;=CrashTest!$C$7),5,0)))))</f>
        <v>0</v>
      </c>
      <c r="U1443" s="8" t="str">
        <f aca="false">IF(T1443=0,"",IF(T1442=T1443,MAX(U1442,B1443),B1443))</f>
        <v/>
      </c>
      <c r="V1443" s="9" t="str">
        <f aca="false">IF(T1443=0,"",B1443/U1443-1)</f>
        <v/>
      </c>
      <c r="W1443" s="8" t="str">
        <f aca="false">IF(T1443=0,"",IF(T1442=T1443,MAX(W1442,F1443),F1443))</f>
        <v/>
      </c>
      <c r="X1443" s="9" t="str">
        <f aca="false">IF(T1443=0,"",F1443/W1443-1)</f>
        <v/>
      </c>
    </row>
    <row r="1444" customFormat="false" ht="15" hidden="false" customHeight="false" outlineLevel="0" collapsed="false">
      <c r="A1444" s="5" t="n">
        <v>45272</v>
      </c>
      <c r="B1444" s="6" t="n">
        <v>41467.2735698422</v>
      </c>
      <c r="C1444" s="7" t="n">
        <v>21240.98287</v>
      </c>
      <c r="D1444" s="0" t="n">
        <f aca="false">INT((ROW()-3)/30)</f>
        <v>48</v>
      </c>
      <c r="E1444" s="0" t="n">
        <f aca="false">2+30*D1444</f>
        <v>1442</v>
      </c>
      <c r="F1444" s="8" t="n">
        <f aca="false">INDEX($F:$F,$E1444)*(2*B1444/INDEX($B:$B,$E1444)-C1444/INDEX($C:$C,$E1444))</f>
        <v>5510.53440379413</v>
      </c>
      <c r="G1444" s="9" t="n">
        <f aca="false">B1444/B1443-1</f>
        <v>0.00624555778842439</v>
      </c>
      <c r="H1444" s="9" t="n">
        <f aca="false">F1444/F1443-1</f>
        <v>0.00348180636792628</v>
      </c>
      <c r="I1444" s="9" t="n">
        <f aca="false">LN(B1444/B1443)</f>
        <v>0.00622613512069225</v>
      </c>
      <c r="J1444" s="9" t="n">
        <f aca="false">LN(F1444/F1443)</f>
        <v>0.00347575891344602</v>
      </c>
      <c r="K1444" s="9" t="n">
        <f aca="false">F1444/F1437-1</f>
        <v>-0.015225926177419</v>
      </c>
      <c r="L1444" s="9" t="n">
        <f aca="false">F1444/F1414-1</f>
        <v>0.0438616608910651</v>
      </c>
      <c r="M1444" s="9" t="n">
        <f aca="false">B1444/B1437-1</f>
        <v>-0.0589949754558167</v>
      </c>
      <c r="N1444" s="9" t="n">
        <f aca="false">B1444/B1414-1</f>
        <v>0.119123738728001</v>
      </c>
      <c r="O1444" s="8" t="n">
        <f aca="false">MAX(O1443,F1444)</f>
        <v>5645.35730015574</v>
      </c>
      <c r="P1444" s="9" t="n">
        <f aca="false">F1444/O1444-1</f>
        <v>-0.0238820838422211</v>
      </c>
      <c r="Q1444" s="8" t="n">
        <f aca="false">MAX(Q1443,B1444)</f>
        <v>67541.7555081824</v>
      </c>
      <c r="R1444" s="9" t="n">
        <f aca="false">B1444/Q1444-1</f>
        <v>-0.386049810848955</v>
      </c>
      <c r="S1444" s="9" t="n">
        <f aca="false">B1444/INDEX($B:$B,$E1444)-1</f>
        <v>-0.0518019215341876</v>
      </c>
      <c r="T1444" s="0" t="n">
        <f aca="false">IF(AND($A1444&gt;=CrashTest!$B$3,$A1444&lt;=CrashTest!$C$3),1,IF(AND($A1444&gt;=CrashTest!$B$4,$A1444&lt;=CrashTest!$C$4),2,IF(AND($A1444&gt;=CrashTest!$B$5,$A1444&lt;=CrashTest!$C$5),3,IF(AND($A1444&gt;=CrashTest!$B$6,$A1444&lt;=CrashTest!$C$6),4,IF(AND($A1444&gt;=CrashTest!$B$7,$A1444&lt;=CrashTest!$C$7),5,0)))))</f>
        <v>0</v>
      </c>
      <c r="U1444" s="8" t="str">
        <f aca="false">IF(T1444=0,"",IF(T1443=T1444,MAX(U1443,B1444),B1444))</f>
        <v/>
      </c>
      <c r="V1444" s="9" t="str">
        <f aca="false">IF(T1444=0,"",B1444/U1444-1)</f>
        <v/>
      </c>
      <c r="W1444" s="8" t="str">
        <f aca="false">IF(T1444=0,"",IF(T1443=T1444,MAX(W1443,F1444),F1444))</f>
        <v/>
      </c>
      <c r="X1444" s="9" t="str">
        <f aca="false">IF(T1444=0,"",F1444/W1444-1)</f>
        <v/>
      </c>
    </row>
    <row r="1445" customFormat="false" ht="15" hidden="false" customHeight="false" outlineLevel="0" collapsed="false">
      <c r="A1445" s="5" t="n">
        <v>45273</v>
      </c>
      <c r="B1445" s="6" t="n">
        <v>42939.0607583285</v>
      </c>
      <c r="C1445" s="7" t="n">
        <v>22514.37826</v>
      </c>
      <c r="D1445" s="0" t="n">
        <f aca="false">INT((ROW()-3)/30)</f>
        <v>48</v>
      </c>
      <c r="E1445" s="0" t="n">
        <f aca="false">2+30*D1445</f>
        <v>1442</v>
      </c>
      <c r="F1445" s="8" t="n">
        <f aca="false">INDEX($F:$F,$E1445)*(2*B1445/INDEX($B:$B,$E1445)-C1445/INDEX($C:$C,$E1445))</f>
        <v>5581.59168057971</v>
      </c>
      <c r="G1445" s="9" t="n">
        <f aca="false">B1445/B1444-1</f>
        <v>0.0354927407032781</v>
      </c>
      <c r="H1445" s="9" t="n">
        <f aca="false">F1445/F1444-1</f>
        <v>0.0128948068515202</v>
      </c>
      <c r="I1445" s="9" t="n">
        <f aca="false">LN(B1445/B1444)</f>
        <v>0.0348773914023503</v>
      </c>
      <c r="J1445" s="9" t="n">
        <f aca="false">LN(F1445/F1444)</f>
        <v>0.0128123766874211</v>
      </c>
      <c r="K1445" s="9" t="n">
        <f aca="false">F1445/F1438-1</f>
        <v>-0.00294642004401846</v>
      </c>
      <c r="L1445" s="9" t="n">
        <f aca="false">F1445/F1415-1</f>
        <v>0.0581987221773093</v>
      </c>
      <c r="M1445" s="9" t="n">
        <f aca="false">B1445/B1438-1</f>
        <v>-0.0184422961320879</v>
      </c>
      <c r="N1445" s="9" t="n">
        <f aca="false">B1445/B1415-1</f>
        <v>0.175019723359267</v>
      </c>
      <c r="O1445" s="8" t="n">
        <f aca="false">MAX(O1444,F1445)</f>
        <v>5645.35730015574</v>
      </c>
      <c r="P1445" s="9" t="n">
        <f aca="false">F1445/O1445-1</f>
        <v>-0.0112952318490581</v>
      </c>
      <c r="Q1445" s="8" t="n">
        <f aca="false">MAX(Q1444,B1445)</f>
        <v>67541.7555081824</v>
      </c>
      <c r="R1445" s="9" t="n">
        <f aca="false">B1445/Q1445-1</f>
        <v>-0.364259035980689</v>
      </c>
      <c r="S1445" s="9" t="n">
        <f aca="false">B1445/INDEX($B:$B,$E1445)-1</f>
        <v>-0.018147772999854</v>
      </c>
      <c r="T1445" s="0" t="n">
        <f aca="false">IF(AND($A1445&gt;=CrashTest!$B$3,$A1445&lt;=CrashTest!$C$3),1,IF(AND($A1445&gt;=CrashTest!$B$4,$A1445&lt;=CrashTest!$C$4),2,IF(AND($A1445&gt;=CrashTest!$B$5,$A1445&lt;=CrashTest!$C$5),3,IF(AND($A1445&gt;=CrashTest!$B$6,$A1445&lt;=CrashTest!$C$6),4,IF(AND($A1445&gt;=CrashTest!$B$7,$A1445&lt;=CrashTest!$C$7),5,0)))))</f>
        <v>0</v>
      </c>
      <c r="U1445" s="8" t="str">
        <f aca="false">IF(T1445=0,"",IF(T1444=T1445,MAX(U1444,B1445),B1445))</f>
        <v/>
      </c>
      <c r="V1445" s="9" t="str">
        <f aca="false">IF(T1445=0,"",B1445/U1445-1)</f>
        <v/>
      </c>
      <c r="W1445" s="8" t="str">
        <f aca="false">IF(T1445=0,"",IF(T1444=T1445,MAX(W1444,F1445),F1445))</f>
        <v/>
      </c>
      <c r="X1445" s="9" t="str">
        <f aca="false">IF(T1445=0,"",F1445/W1445-1)</f>
        <v/>
      </c>
    </row>
    <row r="1446" customFormat="false" ht="15" hidden="false" customHeight="false" outlineLevel="0" collapsed="false">
      <c r="A1446" s="5" t="n">
        <v>45274</v>
      </c>
      <c r="B1446" s="6" t="n">
        <v>43033.1371560491</v>
      </c>
      <c r="C1446" s="7" t="n">
        <v>22644.15984</v>
      </c>
      <c r="D1446" s="0" t="n">
        <f aca="false">INT((ROW()-3)/30)</f>
        <v>48</v>
      </c>
      <c r="E1446" s="0" t="n">
        <f aca="false">2+30*D1446</f>
        <v>1442</v>
      </c>
      <c r="F1446" s="8" t="n">
        <f aca="false">INDEX($F:$F,$E1446)*(2*B1446/INDEX($B:$B,$E1446)-C1446/INDEX($C:$C,$E1446))</f>
        <v>5574.53508590599</v>
      </c>
      <c r="G1446" s="9" t="n">
        <f aca="false">B1446/B1445-1</f>
        <v>0.00219092816794686</v>
      </c>
      <c r="H1446" s="9" t="n">
        <f aca="false">F1446/F1445-1</f>
        <v>-0.00126426207389374</v>
      </c>
      <c r="I1446" s="9" t="n">
        <f aca="false">LN(B1446/B1445)</f>
        <v>0.00218853158468446</v>
      </c>
      <c r="J1446" s="9" t="n">
        <f aca="false">LN(F1446/F1445)</f>
        <v>-0.0012650619274102</v>
      </c>
      <c r="K1446" s="9" t="n">
        <f aca="false">F1446/F1439-1</f>
        <v>-0.00480368489508976</v>
      </c>
      <c r="L1446" s="9" t="n">
        <f aca="false">F1446/F1416-1</f>
        <v>0.0669904732460631</v>
      </c>
      <c r="M1446" s="9" t="n">
        <f aca="false">B1446/B1439-1</f>
        <v>-0.00576400135570987</v>
      </c>
      <c r="N1446" s="9" t="n">
        <f aca="false">B1446/B1416-1</f>
        <v>0.20911240937427</v>
      </c>
      <c r="O1446" s="8" t="n">
        <f aca="false">MAX(O1445,F1446)</f>
        <v>5645.35730015574</v>
      </c>
      <c r="P1446" s="9" t="n">
        <f aca="false">F1446/O1446-1</f>
        <v>-0.0125452137897093</v>
      </c>
      <c r="Q1446" s="8" t="n">
        <f aca="false">MAX(Q1445,B1446)</f>
        <v>67541.7555081824</v>
      </c>
      <c r="R1446" s="9" t="n">
        <f aca="false">B1446/Q1446-1</f>
        <v>-0.362866173195101</v>
      </c>
      <c r="S1446" s="9" t="n">
        <f aca="false">B1446/INDEX($B:$B,$E1446)-1</f>
        <v>-0.0159966052989582</v>
      </c>
      <c r="T1446" s="0" t="n">
        <f aca="false">IF(AND($A1446&gt;=CrashTest!$B$3,$A1446&lt;=CrashTest!$C$3),1,IF(AND($A1446&gt;=CrashTest!$B$4,$A1446&lt;=CrashTest!$C$4),2,IF(AND($A1446&gt;=CrashTest!$B$5,$A1446&lt;=CrashTest!$C$5),3,IF(AND($A1446&gt;=CrashTest!$B$6,$A1446&lt;=CrashTest!$C$6),4,IF(AND($A1446&gt;=CrashTest!$B$7,$A1446&lt;=CrashTest!$C$7),5,0)))))</f>
        <v>0</v>
      </c>
      <c r="U1446" s="8" t="str">
        <f aca="false">IF(T1446=0,"",IF(T1445=T1446,MAX(U1445,B1446),B1446))</f>
        <v/>
      </c>
      <c r="V1446" s="9" t="str">
        <f aca="false">IF(T1446=0,"",B1446/U1446-1)</f>
        <v/>
      </c>
      <c r="W1446" s="8" t="str">
        <f aca="false">IF(T1446=0,"",IF(T1445=T1446,MAX(W1445,F1446),F1446))</f>
        <v/>
      </c>
      <c r="X1446" s="9" t="str">
        <f aca="false">IF(T1446=0,"",F1446/W1446-1)</f>
        <v/>
      </c>
    </row>
    <row r="1447" customFormat="false" ht="15" hidden="false" customHeight="false" outlineLevel="0" collapsed="false">
      <c r="A1447" s="5" t="n">
        <v>45275</v>
      </c>
      <c r="B1447" s="6" t="n">
        <v>41978.0970195792</v>
      </c>
      <c r="C1447" s="7" t="n">
        <v>21678.68574</v>
      </c>
      <c r="D1447" s="0" t="n">
        <f aca="false">INT((ROW()-3)/30)</f>
        <v>48</v>
      </c>
      <c r="E1447" s="0" t="n">
        <f aca="false">2+30*D1447</f>
        <v>1442</v>
      </c>
      <c r="F1447" s="8" t="n">
        <f aca="false">INDEX($F:$F,$E1447)*(2*B1447/INDEX($B:$B,$E1447)-C1447/INDEX($C:$C,$E1447))</f>
        <v>5536.21870590851</v>
      </c>
      <c r="G1447" s="9" t="n">
        <f aca="false">B1447/B1446-1</f>
        <v>-0.0245169236127046</v>
      </c>
      <c r="H1447" s="9" t="n">
        <f aca="false">F1447/F1446-1</f>
        <v>-0.00687346646976117</v>
      </c>
      <c r="I1447" s="9" t="n">
        <f aca="false">LN(B1447/B1446)</f>
        <v>-0.0248224677242067</v>
      </c>
      <c r="J1447" s="9" t="n">
        <f aca="false">LN(F1447/F1446)</f>
        <v>-0.00689719754610456</v>
      </c>
      <c r="K1447" s="9" t="n">
        <f aca="false">F1447/F1440-1</f>
        <v>-0.0127030222045588</v>
      </c>
      <c r="L1447" s="9" t="n">
        <f aca="false">F1447/F1417-1</f>
        <v>0.0422042744207887</v>
      </c>
      <c r="M1447" s="9" t="n">
        <f aca="false">B1447/B1440-1</f>
        <v>-0.0503778432120574</v>
      </c>
      <c r="N1447" s="9" t="n">
        <f aca="false">B1447/B1417-1</f>
        <v>0.109341517196616</v>
      </c>
      <c r="O1447" s="8" t="n">
        <f aca="false">MAX(O1446,F1447)</f>
        <v>5645.35730015574</v>
      </c>
      <c r="P1447" s="9" t="n">
        <f aca="false">F1447/O1447-1</f>
        <v>-0.0193324511531309</v>
      </c>
      <c r="Q1447" s="8" t="n">
        <f aca="false">MAX(Q1446,B1447)</f>
        <v>67541.7555081824</v>
      </c>
      <c r="R1447" s="9" t="n">
        <f aca="false">B1447/Q1447-1</f>
        <v>-0.378486734557947</v>
      </c>
      <c r="S1447" s="9" t="n">
        <f aca="false">B1447/INDEX($B:$B,$E1447)-1</f>
        <v>-0.0401213413614857</v>
      </c>
      <c r="T1447" s="0" t="n">
        <f aca="false">IF(AND($A1447&gt;=CrashTest!$B$3,$A1447&lt;=CrashTest!$C$3),1,IF(AND($A1447&gt;=CrashTest!$B$4,$A1447&lt;=CrashTest!$C$4),2,IF(AND($A1447&gt;=CrashTest!$B$5,$A1447&lt;=CrashTest!$C$5),3,IF(AND($A1447&gt;=CrashTest!$B$6,$A1447&lt;=CrashTest!$C$6),4,IF(AND($A1447&gt;=CrashTest!$B$7,$A1447&lt;=CrashTest!$C$7),5,0)))))</f>
        <v>0</v>
      </c>
      <c r="U1447" s="8" t="str">
        <f aca="false">IF(T1447=0,"",IF(T1446=T1447,MAX(U1446,B1447),B1447))</f>
        <v/>
      </c>
      <c r="V1447" s="9" t="str">
        <f aca="false">IF(T1447=0,"",B1447/U1447-1)</f>
        <v/>
      </c>
      <c r="W1447" s="8" t="str">
        <f aca="false">IF(T1447=0,"",IF(T1446=T1447,MAX(W1446,F1447),F1447))</f>
        <v/>
      </c>
      <c r="X1447" s="9" t="str">
        <f aca="false">IF(T1447=0,"",F1447/W1447-1)</f>
        <v/>
      </c>
    </row>
    <row r="1448" customFormat="false" ht="15" hidden="false" customHeight="false" outlineLevel="0" collapsed="false">
      <c r="A1448" s="5" t="n">
        <v>45276</v>
      </c>
      <c r="B1448" s="6" t="n">
        <v>42203.2140450029</v>
      </c>
      <c r="C1448" s="7" t="n">
        <v>21973.37202</v>
      </c>
      <c r="D1448" s="0" t="n">
        <f aca="false">INT((ROW()-3)/30)</f>
        <v>48</v>
      </c>
      <c r="E1448" s="0" t="n">
        <f aca="false">2+30*D1448</f>
        <v>1442</v>
      </c>
      <c r="F1448" s="8" t="n">
        <f aca="false">INDEX($F:$F,$E1448)*(2*B1448/INDEX($B:$B,$E1448)-C1448/INDEX($C:$C,$E1448))</f>
        <v>5523.13708415051</v>
      </c>
      <c r="G1448" s="9" t="n">
        <f aca="false">B1448/B1447-1</f>
        <v>0.00536272583577802</v>
      </c>
      <c r="H1448" s="9" t="n">
        <f aca="false">F1448/F1447-1</f>
        <v>-0.00236291636095298</v>
      </c>
      <c r="I1448" s="9" t="n">
        <f aca="false">LN(B1448/B1447)</f>
        <v>0.0053483976242694</v>
      </c>
      <c r="J1448" s="9" t="n">
        <f aca="false">LN(F1448/F1447)</f>
        <v>-0.0023657124533074</v>
      </c>
      <c r="K1448" s="9" t="n">
        <f aca="false">F1448/F1441-1</f>
        <v>-0.0152926879548008</v>
      </c>
      <c r="L1448" s="9" t="n">
        <f aca="false">F1448/F1418-1</f>
        <v>0.0532366176675196</v>
      </c>
      <c r="M1448" s="9" t="n">
        <f aca="false">B1448/B1441-1</f>
        <v>-0.0351347078907729</v>
      </c>
      <c r="N1448" s="9" t="n">
        <f aca="false">B1448/B1418-1</f>
        <v>0.167111228036765</v>
      </c>
      <c r="O1448" s="8" t="n">
        <f aca="false">MAX(O1447,F1448)</f>
        <v>5645.35730015574</v>
      </c>
      <c r="P1448" s="9" t="n">
        <f aca="false">F1448/O1448-1</f>
        <v>-0.0216496865489567</v>
      </c>
      <c r="Q1448" s="8" t="n">
        <f aca="false">MAX(Q1447,B1448)</f>
        <v>67541.7555081824</v>
      </c>
      <c r="R1448" s="9" t="n">
        <f aca="false">B1448/Q1448-1</f>
        <v>-0.375153729312082</v>
      </c>
      <c r="S1448" s="9" t="n">
        <f aca="false">B1448/INDEX($B:$B,$E1448)-1</f>
        <v>-0.034973775279593</v>
      </c>
      <c r="T1448" s="0" t="n">
        <f aca="false">IF(AND($A1448&gt;=CrashTest!$B$3,$A1448&lt;=CrashTest!$C$3),1,IF(AND($A1448&gt;=CrashTest!$B$4,$A1448&lt;=CrashTest!$C$4),2,IF(AND($A1448&gt;=CrashTest!$B$5,$A1448&lt;=CrashTest!$C$5),3,IF(AND($A1448&gt;=CrashTest!$B$6,$A1448&lt;=CrashTest!$C$6),4,IF(AND($A1448&gt;=CrashTest!$B$7,$A1448&lt;=CrashTest!$C$7),5,0)))))</f>
        <v>0</v>
      </c>
      <c r="U1448" s="8" t="str">
        <f aca="false">IF(T1448=0,"",IF(T1447=T1448,MAX(U1447,B1448),B1448))</f>
        <v/>
      </c>
      <c r="V1448" s="9" t="str">
        <f aca="false">IF(T1448=0,"",B1448/U1448-1)</f>
        <v/>
      </c>
      <c r="W1448" s="8" t="str">
        <f aca="false">IF(T1448=0,"",IF(T1447=T1448,MAX(W1447,F1448),F1448))</f>
        <v/>
      </c>
      <c r="X1448" s="9" t="str">
        <f aca="false">IF(T1448=0,"",F1448/W1448-1)</f>
        <v/>
      </c>
    </row>
    <row r="1449" customFormat="false" ht="15" hidden="false" customHeight="false" outlineLevel="0" collapsed="false">
      <c r="A1449" s="5" t="n">
        <v>45277</v>
      </c>
      <c r="B1449" s="6" t="n">
        <v>41428.6657855056</v>
      </c>
      <c r="C1449" s="7" t="n">
        <v>21195.65974</v>
      </c>
      <c r="D1449" s="0" t="n">
        <f aca="false">INT((ROW()-3)/30)</f>
        <v>48</v>
      </c>
      <c r="E1449" s="0" t="n">
        <f aca="false">2+30*D1449</f>
        <v>1442</v>
      </c>
      <c r="F1449" s="8" t="n">
        <f aca="false">INDEX($F:$F,$E1449)*(2*B1449/INDEX($B:$B,$E1449)-C1449/INDEX($C:$C,$E1449))</f>
        <v>5511.52763738221</v>
      </c>
      <c r="G1449" s="9" t="n">
        <f aca="false">B1449/B1448-1</f>
        <v>-0.0183528263670006</v>
      </c>
      <c r="H1449" s="9" t="n">
        <f aca="false">F1449/F1448-1</f>
        <v>-0.00210196607315893</v>
      </c>
      <c r="I1449" s="9" t="n">
        <f aca="false">LN(B1449/B1448)</f>
        <v>-0.0185233288418506</v>
      </c>
      <c r="J1449" s="9" t="n">
        <f aca="false">LN(F1449/F1448)</f>
        <v>-0.00210417830441227</v>
      </c>
      <c r="K1449" s="9" t="n">
        <f aca="false">F1449/F1442-1</f>
        <v>-0.0141588320875296</v>
      </c>
      <c r="L1449" s="9" t="n">
        <f aca="false">F1449/F1419-1</f>
        <v>0.0500772972834103</v>
      </c>
      <c r="M1449" s="9" t="n">
        <f aca="false">B1449/B1442-1</f>
        <v>-0.0526847340214888</v>
      </c>
      <c r="N1449" s="9" t="n">
        <f aca="false">B1449/B1419-1</f>
        <v>0.132868252419451</v>
      </c>
      <c r="O1449" s="8" t="n">
        <f aca="false">MAX(O1448,F1449)</f>
        <v>5645.35730015574</v>
      </c>
      <c r="P1449" s="9" t="n">
        <f aca="false">F1449/O1449-1</f>
        <v>-0.0237061457154953</v>
      </c>
      <c r="Q1449" s="8" t="n">
        <f aca="false">MAX(Q1448,B1449)</f>
        <v>67541.7555081824</v>
      </c>
      <c r="R1449" s="9" t="n">
        <f aca="false">B1449/Q1449-1</f>
        <v>-0.386621424424085</v>
      </c>
      <c r="S1449" s="9" t="n">
        <f aca="false">B1449/INDEX($B:$B,$E1449)-1</f>
        <v>-0.0526847340214888</v>
      </c>
      <c r="T1449" s="0" t="n">
        <f aca="false">IF(AND($A1449&gt;=CrashTest!$B$3,$A1449&lt;=CrashTest!$C$3),1,IF(AND($A1449&gt;=CrashTest!$B$4,$A1449&lt;=CrashTest!$C$4),2,IF(AND($A1449&gt;=CrashTest!$B$5,$A1449&lt;=CrashTest!$C$5),3,IF(AND($A1449&gt;=CrashTest!$B$6,$A1449&lt;=CrashTest!$C$6),4,IF(AND($A1449&gt;=CrashTest!$B$7,$A1449&lt;=CrashTest!$C$7),5,0)))))</f>
        <v>0</v>
      </c>
      <c r="U1449" s="8" t="str">
        <f aca="false">IF(T1449=0,"",IF(T1448=T1449,MAX(U1448,B1449),B1449))</f>
        <v/>
      </c>
      <c r="V1449" s="9" t="str">
        <f aca="false">IF(T1449=0,"",B1449/U1449-1)</f>
        <v/>
      </c>
      <c r="W1449" s="8" t="str">
        <f aca="false">IF(T1449=0,"",IF(T1448=T1449,MAX(W1448,F1449),F1449))</f>
        <v/>
      </c>
      <c r="X1449" s="9" t="str">
        <f aca="false">IF(T1449=0,"",F1449/W1449-1)</f>
        <v/>
      </c>
    </row>
    <row r="1450" customFormat="false" ht="15" hidden="false" customHeight="false" outlineLevel="0" collapsed="false">
      <c r="A1450" s="5" t="n">
        <v>45278</v>
      </c>
      <c r="B1450" s="6" t="n">
        <v>42635.7331911163</v>
      </c>
      <c r="C1450" s="7" t="n">
        <v>22319.9329</v>
      </c>
      <c r="D1450" s="0" t="n">
        <f aca="false">INT((ROW()-3)/30)</f>
        <v>48</v>
      </c>
      <c r="E1450" s="0" t="n">
        <f aca="false">2+30*D1450</f>
        <v>1442</v>
      </c>
      <c r="F1450" s="8" t="n">
        <f aca="false">INDEX($F:$F,$E1450)*(2*B1450/INDEX($B:$B,$E1450)-C1450/INDEX($C:$C,$E1450))</f>
        <v>5550.64832102278</v>
      </c>
      <c r="G1450" s="9" t="n">
        <f aca="false">B1450/B1449-1</f>
        <v>0.0291360434308994</v>
      </c>
      <c r="H1450" s="9" t="n">
        <f aca="false">F1450/F1449-1</f>
        <v>0.00709797468404627</v>
      </c>
      <c r="I1450" s="9" t="n">
        <f aca="false">LN(B1450/B1449)</f>
        <v>0.0287196574725</v>
      </c>
      <c r="J1450" s="9" t="n">
        <f aca="false">LN(F1450/F1449)</f>
        <v>0.00707290263235288</v>
      </c>
      <c r="K1450" s="9" t="n">
        <f aca="false">F1450/F1443-1</f>
        <v>0.010786648906135</v>
      </c>
      <c r="L1450" s="9" t="n">
        <f aca="false">F1450/F1420-1</f>
        <v>0.0558377028912547</v>
      </c>
      <c r="M1450" s="9" t="n">
        <f aca="false">B1450/B1443-1</f>
        <v>0.0345994186078948</v>
      </c>
      <c r="N1450" s="9" t="n">
        <f aca="false">B1450/B1420-1</f>
        <v>0.165629708371723</v>
      </c>
      <c r="O1450" s="8" t="n">
        <f aca="false">MAX(O1449,F1450)</f>
        <v>5645.35730015574</v>
      </c>
      <c r="P1450" s="9" t="n">
        <f aca="false">F1450/O1450-1</f>
        <v>-0.0167764366535939</v>
      </c>
      <c r="Q1450" s="8" t="n">
        <f aca="false">MAX(Q1449,B1450)</f>
        <v>67541.7555081824</v>
      </c>
      <c r="R1450" s="9" t="n">
        <f aca="false">B1450/Q1450-1</f>
        <v>-0.368749999606523</v>
      </c>
      <c r="S1450" s="9" t="n">
        <f aca="false">B1450/INDEX($B:$B,$E1450)-1</f>
        <v>-0.025083715289185</v>
      </c>
      <c r="T1450" s="0" t="n">
        <f aca="false">IF(AND($A1450&gt;=CrashTest!$B$3,$A1450&lt;=CrashTest!$C$3),1,IF(AND($A1450&gt;=CrashTest!$B$4,$A1450&lt;=CrashTest!$C$4),2,IF(AND($A1450&gt;=CrashTest!$B$5,$A1450&lt;=CrashTest!$C$5),3,IF(AND($A1450&gt;=CrashTest!$B$6,$A1450&lt;=CrashTest!$C$6),4,IF(AND($A1450&gt;=CrashTest!$B$7,$A1450&lt;=CrashTest!$C$7),5,0)))))</f>
        <v>0</v>
      </c>
      <c r="U1450" s="8" t="str">
        <f aca="false">IF(T1450=0,"",IF(T1449=T1450,MAX(U1449,B1450),B1450))</f>
        <v/>
      </c>
      <c r="V1450" s="9" t="str">
        <f aca="false">IF(T1450=0,"",B1450/U1450-1)</f>
        <v/>
      </c>
      <c r="W1450" s="8" t="str">
        <f aca="false">IF(T1450=0,"",IF(T1449=T1450,MAX(W1449,F1450),F1450))</f>
        <v/>
      </c>
      <c r="X1450" s="9" t="str">
        <f aca="false">IF(T1450=0,"",F1450/W1450-1)</f>
        <v/>
      </c>
    </row>
    <row r="1451" customFormat="false" ht="15" hidden="false" customHeight="false" outlineLevel="0" collapsed="false">
      <c r="A1451" s="5" t="n">
        <v>45279</v>
      </c>
      <c r="B1451" s="6" t="n">
        <v>42271.863025716</v>
      </c>
      <c r="C1451" s="7" t="n">
        <v>21988.0923</v>
      </c>
      <c r="D1451" s="0" t="n">
        <f aca="false">INT((ROW()-3)/30)</f>
        <v>48</v>
      </c>
      <c r="E1451" s="0" t="n">
        <f aca="false">2+30*D1451</f>
        <v>1442</v>
      </c>
      <c r="F1451" s="8" t="n">
        <f aca="false">INDEX($F:$F,$E1451)*(2*B1451/INDEX($B:$B,$E1451)-C1451/INDEX($C:$C,$E1451))</f>
        <v>5537.16036763463</v>
      </c>
      <c r="G1451" s="9" t="n">
        <f aca="false">B1451/B1450-1</f>
        <v>-0.00853439446600435</v>
      </c>
      <c r="H1451" s="9" t="n">
        <f aca="false">F1451/F1450-1</f>
        <v>-0.00242997801483147</v>
      </c>
      <c r="I1451" s="9" t="n">
        <f aca="false">LN(B1451/B1450)</f>
        <v>-0.00857102094924408</v>
      </c>
      <c r="J1451" s="9" t="n">
        <f aca="false">LN(F1451/F1450)</f>
        <v>-0.00243293520298056</v>
      </c>
      <c r="K1451" s="9" t="n">
        <f aca="false">F1451/F1444-1</f>
        <v>0.00483182970823459</v>
      </c>
      <c r="L1451" s="9" t="n">
        <f aca="false">F1451/F1421-1</f>
        <v>0.0409403786675393</v>
      </c>
      <c r="M1451" s="9" t="n">
        <f aca="false">B1451/B1444-1</f>
        <v>0.0194029987170161</v>
      </c>
      <c r="N1451" s="9" t="n">
        <f aca="false">B1451/B1421-1</f>
        <v>0.128973894415558</v>
      </c>
      <c r="O1451" s="8" t="n">
        <f aca="false">MAX(O1450,F1451)</f>
        <v>5645.35730015574</v>
      </c>
      <c r="P1451" s="9" t="n">
        <f aca="false">F1451/O1451-1</f>
        <v>-0.0191656482961898</v>
      </c>
      <c r="Q1451" s="8" t="n">
        <f aca="false">MAX(Q1450,B1451)</f>
        <v>67541.7555081824</v>
      </c>
      <c r="R1451" s="9" t="n">
        <f aca="false">B1451/Q1451-1</f>
        <v>-0.374137336116546</v>
      </c>
      <c r="S1451" s="9" t="n">
        <f aca="false">B1451/INDEX($B:$B,$E1451)-1</f>
        <v>-0.0334040354342384</v>
      </c>
      <c r="T1451" s="0" t="n">
        <f aca="false">IF(AND($A1451&gt;=CrashTest!$B$3,$A1451&lt;=CrashTest!$C$3),1,IF(AND($A1451&gt;=CrashTest!$B$4,$A1451&lt;=CrashTest!$C$4),2,IF(AND($A1451&gt;=CrashTest!$B$5,$A1451&lt;=CrashTest!$C$5),3,IF(AND($A1451&gt;=CrashTest!$B$6,$A1451&lt;=CrashTest!$C$6),4,IF(AND($A1451&gt;=CrashTest!$B$7,$A1451&lt;=CrashTest!$C$7),5,0)))))</f>
        <v>0</v>
      </c>
      <c r="U1451" s="8" t="str">
        <f aca="false">IF(T1451=0,"",IF(T1450=T1451,MAX(U1450,B1451),B1451))</f>
        <v/>
      </c>
      <c r="V1451" s="9" t="str">
        <f aca="false">IF(T1451=0,"",B1451/U1451-1)</f>
        <v/>
      </c>
      <c r="W1451" s="8" t="str">
        <f aca="false">IF(T1451=0,"",IF(T1450=T1451,MAX(W1450,F1451),F1451))</f>
        <v/>
      </c>
      <c r="X1451" s="9" t="str">
        <f aca="false">IF(T1451=0,"",F1451/W1451-1)</f>
        <v/>
      </c>
    </row>
    <row r="1452" customFormat="false" ht="15" hidden="false" customHeight="false" outlineLevel="0" collapsed="false">
      <c r="A1452" s="5" t="n">
        <v>45280</v>
      </c>
      <c r="B1452" s="6" t="n">
        <v>43605.1555549386</v>
      </c>
      <c r="C1452" s="7" t="n">
        <v>23222.60939</v>
      </c>
      <c r="D1452" s="0" t="n">
        <f aca="false">INT((ROW()-3)/30)</f>
        <v>48</v>
      </c>
      <c r="E1452" s="0" t="n">
        <f aca="false">2+30*D1452</f>
        <v>1442</v>
      </c>
      <c r="F1452" s="8" t="n">
        <f aca="false">INDEX($F:$F,$E1452)*(2*B1452/INDEX($B:$B,$E1452)-C1452/INDEX($C:$C,$E1452))</f>
        <v>5582.12740704841</v>
      </c>
      <c r="G1452" s="9" t="n">
        <f aca="false">B1452/B1451-1</f>
        <v>0.0315408982190233</v>
      </c>
      <c r="H1452" s="9" t="n">
        <f aca="false">F1452/F1451-1</f>
        <v>0.00812095666880497</v>
      </c>
      <c r="I1452" s="9" t="n">
        <f aca="false">LN(B1452/B1451)</f>
        <v>0.0310537020102674</v>
      </c>
      <c r="J1452" s="9" t="n">
        <f aca="false">LN(F1452/F1451)</f>
        <v>0.00808815914539236</v>
      </c>
      <c r="K1452" s="9" t="n">
        <f aca="false">F1452/F1445-1</f>
        <v>9.5980949406993E-005</v>
      </c>
      <c r="L1452" s="9" t="n">
        <f aca="false">F1452/F1422-1</f>
        <v>0.0488774485292622</v>
      </c>
      <c r="M1452" s="9" t="n">
        <f aca="false">B1452/B1445-1</f>
        <v>0.0155125609374422</v>
      </c>
      <c r="N1452" s="9" t="n">
        <f aca="false">B1452/B1422-1</f>
        <v>0.162306669383202</v>
      </c>
      <c r="O1452" s="8" t="n">
        <f aca="false">MAX(O1451,F1452)</f>
        <v>5645.35730015574</v>
      </c>
      <c r="P1452" s="9" t="n">
        <f aca="false">F1452/O1452-1</f>
        <v>-0.0112003350267279</v>
      </c>
      <c r="Q1452" s="8" t="n">
        <f aca="false">MAX(Q1451,B1452)</f>
        <v>67541.7555081824</v>
      </c>
      <c r="R1452" s="9" t="n">
        <f aca="false">B1452/Q1452-1</f>
        <v>-0.354397065535911</v>
      </c>
      <c r="S1452" s="9" t="n">
        <f aca="false">B1452/INDEX($B:$B,$E1452)-1</f>
        <v>-0.00291673049695107</v>
      </c>
      <c r="T1452" s="0" t="n">
        <f aca="false">IF(AND($A1452&gt;=CrashTest!$B$3,$A1452&lt;=CrashTest!$C$3),1,IF(AND($A1452&gt;=CrashTest!$B$4,$A1452&lt;=CrashTest!$C$4),2,IF(AND($A1452&gt;=CrashTest!$B$5,$A1452&lt;=CrashTest!$C$5),3,IF(AND($A1452&gt;=CrashTest!$B$6,$A1452&lt;=CrashTest!$C$6),4,IF(AND($A1452&gt;=CrashTest!$B$7,$A1452&lt;=CrashTest!$C$7),5,0)))))</f>
        <v>0</v>
      </c>
      <c r="U1452" s="8" t="str">
        <f aca="false">IF(T1452=0,"",IF(T1451=T1452,MAX(U1451,B1452),B1452))</f>
        <v/>
      </c>
      <c r="V1452" s="9" t="str">
        <f aca="false">IF(T1452=0,"",B1452/U1452-1)</f>
        <v/>
      </c>
      <c r="W1452" s="8" t="str">
        <f aca="false">IF(T1452=0,"",IF(T1451=T1452,MAX(W1451,F1452),F1452))</f>
        <v/>
      </c>
      <c r="X1452" s="9" t="str">
        <f aca="false">IF(T1452=0,"",F1452/W1452-1)</f>
        <v/>
      </c>
    </row>
    <row r="1453" customFormat="false" ht="15" hidden="false" customHeight="false" outlineLevel="0" collapsed="false">
      <c r="A1453" s="5" t="n">
        <v>45281</v>
      </c>
      <c r="B1453" s="6" t="n">
        <v>43870.2382340736</v>
      </c>
      <c r="C1453" s="7" t="n">
        <v>23395.78144</v>
      </c>
      <c r="D1453" s="0" t="n">
        <f aca="false">INT((ROW()-3)/30)</f>
        <v>48</v>
      </c>
      <c r="E1453" s="0" t="n">
        <f aca="false">2+30*D1453</f>
        <v>1442</v>
      </c>
      <c r="F1453" s="8" t="n">
        <f aca="false">INDEX($F:$F,$E1453)*(2*B1453/INDEX($B:$B,$E1453)-C1453/INDEX($C:$C,$E1453))</f>
        <v>5608.39186534491</v>
      </c>
      <c r="G1453" s="9" t="n">
        <f aca="false">B1453/B1452-1</f>
        <v>0.00607915912147172</v>
      </c>
      <c r="H1453" s="9" t="n">
        <f aca="false">F1453/F1452-1</f>
        <v>0.00470509832207244</v>
      </c>
      <c r="I1453" s="9" t="n">
        <f aca="false">LN(B1453/B1452)</f>
        <v>0.00606075558136278</v>
      </c>
      <c r="J1453" s="9" t="n">
        <f aca="false">LN(F1453/F1452)</f>
        <v>0.00469406394531024</v>
      </c>
      <c r="K1453" s="9" t="n">
        <f aca="false">F1453/F1446-1</f>
        <v>0.0060734714047308</v>
      </c>
      <c r="L1453" s="9" t="n">
        <f aca="false">F1453/F1423-1</f>
        <v>0.0578576536710354</v>
      </c>
      <c r="M1453" s="9" t="n">
        <f aca="false">B1453/B1446-1</f>
        <v>0.0194524762391586</v>
      </c>
      <c r="N1453" s="9" t="n">
        <f aca="false">B1453/B1423-1</f>
        <v>0.217432994417474</v>
      </c>
      <c r="O1453" s="8" t="n">
        <f aca="false">MAX(O1452,F1453)</f>
        <v>5645.35730015574</v>
      </c>
      <c r="P1453" s="9" t="n">
        <f aca="false">F1453/O1453-1</f>
        <v>-0.00654793538219645</v>
      </c>
      <c r="Q1453" s="8" t="n">
        <f aca="false">MAX(Q1452,B1453)</f>
        <v>67541.7555081824</v>
      </c>
      <c r="R1453" s="9" t="n">
        <f aca="false">B1453/Q1453-1</f>
        <v>-0.350472342568015</v>
      </c>
      <c r="S1453" s="9" t="n">
        <f aca="false">B1453/INDEX($B:$B,$E1453)-1</f>
        <v>0.00314469735571521</v>
      </c>
      <c r="T1453" s="0" t="n">
        <f aca="false">IF(AND($A1453&gt;=CrashTest!$B$3,$A1453&lt;=CrashTest!$C$3),1,IF(AND($A1453&gt;=CrashTest!$B$4,$A1453&lt;=CrashTest!$C$4),2,IF(AND($A1453&gt;=CrashTest!$B$5,$A1453&lt;=CrashTest!$C$5),3,IF(AND($A1453&gt;=CrashTest!$B$6,$A1453&lt;=CrashTest!$C$6),4,IF(AND($A1453&gt;=CrashTest!$B$7,$A1453&lt;=CrashTest!$C$7),5,0)))))</f>
        <v>0</v>
      </c>
      <c r="U1453" s="8" t="str">
        <f aca="false">IF(T1453=0,"",IF(T1452=T1453,MAX(U1452,B1453),B1453))</f>
        <v/>
      </c>
      <c r="V1453" s="9" t="str">
        <f aca="false">IF(T1453=0,"",B1453/U1453-1)</f>
        <v/>
      </c>
      <c r="W1453" s="8" t="str">
        <f aca="false">IF(T1453=0,"",IF(T1452=T1453,MAX(W1452,F1453),F1453))</f>
        <v/>
      </c>
      <c r="X1453" s="9" t="str">
        <f aca="false">IF(T1453=0,"",F1453/W1453-1)</f>
        <v/>
      </c>
    </row>
    <row r="1454" customFormat="false" ht="15" hidden="false" customHeight="false" outlineLevel="0" collapsed="false">
      <c r="A1454" s="5" t="n">
        <v>45282</v>
      </c>
      <c r="B1454" s="6" t="n">
        <v>44009.5016551724</v>
      </c>
      <c r="C1454" s="7" t="n">
        <v>23501.08396</v>
      </c>
      <c r="D1454" s="0" t="n">
        <f aca="false">INT((ROW()-3)/30)</f>
        <v>48</v>
      </c>
      <c r="E1454" s="0" t="n">
        <f aca="false">2+30*D1454</f>
        <v>1442</v>
      </c>
      <c r="F1454" s="8" t="n">
        <f aca="false">INDEX($F:$F,$E1454)*(2*B1454/INDEX($B:$B,$E1454)-C1454/INDEX($C:$C,$E1454))</f>
        <v>5618.75628284464</v>
      </c>
      <c r="G1454" s="9" t="n">
        <f aca="false">B1454/B1453-1</f>
        <v>0.00317443959058861</v>
      </c>
      <c r="H1454" s="9" t="n">
        <f aca="false">F1454/F1453-1</f>
        <v>0.00184801949446034</v>
      </c>
      <c r="I1454" s="9" t="n">
        <f aca="false">LN(B1454/B1453)</f>
        <v>0.00316941169492212</v>
      </c>
      <c r="J1454" s="9" t="n">
        <f aca="false">LN(F1454/F1453)</f>
        <v>0.00184631400729348</v>
      </c>
      <c r="K1454" s="9" t="n">
        <f aca="false">F1454/F1447-1</f>
        <v>0.0149086554055466</v>
      </c>
      <c r="L1454" s="9" t="n">
        <f aca="false">F1454/F1424-1</f>
        <v>0.0600352712517522</v>
      </c>
      <c r="M1454" s="9" t="n">
        <f aca="false">B1454/B1447-1</f>
        <v>0.0483920134503886</v>
      </c>
      <c r="N1454" s="9" t="n">
        <f aca="false">B1454/B1424-1</f>
        <v>0.17662916895262</v>
      </c>
      <c r="O1454" s="8" t="n">
        <f aca="false">MAX(O1453,F1454)</f>
        <v>5645.35730015574</v>
      </c>
      <c r="P1454" s="9" t="n">
        <f aca="false">F1454/O1454-1</f>
        <v>-0.00471201659997089</v>
      </c>
      <c r="Q1454" s="8" t="n">
        <f aca="false">MAX(Q1453,B1454)</f>
        <v>67541.7555081824</v>
      </c>
      <c r="R1454" s="9" t="n">
        <f aca="false">B1454/Q1454-1</f>
        <v>-0.34841045625708</v>
      </c>
      <c r="S1454" s="9" t="n">
        <f aca="false">B1454/INDEX($B:$B,$E1454)-1</f>
        <v>0.00632911959809035</v>
      </c>
      <c r="T1454" s="0" t="n">
        <f aca="false">IF(AND($A1454&gt;=CrashTest!$B$3,$A1454&lt;=CrashTest!$C$3),1,IF(AND($A1454&gt;=CrashTest!$B$4,$A1454&lt;=CrashTest!$C$4),2,IF(AND($A1454&gt;=CrashTest!$B$5,$A1454&lt;=CrashTest!$C$5),3,IF(AND($A1454&gt;=CrashTest!$B$6,$A1454&lt;=CrashTest!$C$6),4,IF(AND($A1454&gt;=CrashTest!$B$7,$A1454&lt;=CrashTest!$C$7),5,0)))))</f>
        <v>0</v>
      </c>
      <c r="U1454" s="8" t="str">
        <f aca="false">IF(T1454=0,"",IF(T1453=T1454,MAX(U1453,B1454),B1454))</f>
        <v/>
      </c>
      <c r="V1454" s="9" t="str">
        <f aca="false">IF(T1454=0,"",B1454/U1454-1)</f>
        <v/>
      </c>
      <c r="W1454" s="8" t="str">
        <f aca="false">IF(T1454=0,"",IF(T1453=T1454,MAX(W1453,F1454),F1454))</f>
        <v/>
      </c>
      <c r="X1454" s="9" t="str">
        <f aca="false">IF(T1454=0,"",F1454/W1454-1)</f>
        <v/>
      </c>
    </row>
    <row r="1455" customFormat="false" ht="15" hidden="false" customHeight="false" outlineLevel="0" collapsed="false">
      <c r="A1455" s="5" t="n">
        <v>45283</v>
      </c>
      <c r="B1455" s="6" t="n">
        <v>43768.8067518995</v>
      </c>
      <c r="C1455" s="7" t="n">
        <v>23269.17704</v>
      </c>
      <c r="D1455" s="0" t="n">
        <f aca="false">INT((ROW()-3)/30)</f>
        <v>48</v>
      </c>
      <c r="E1455" s="0" t="n">
        <f aca="false">2+30*D1455</f>
        <v>1442</v>
      </c>
      <c r="F1455" s="8" t="n">
        <f aca="false">INDEX($F:$F,$E1455)*(2*B1455/INDEX($B:$B,$E1455)-C1455/INDEX($C:$C,$E1455))</f>
        <v>5612.80635387136</v>
      </c>
      <c r="G1455" s="9" t="n">
        <f aca="false">B1455/B1454-1</f>
        <v>-0.00546915766415201</v>
      </c>
      <c r="H1455" s="9" t="n">
        <f aca="false">F1455/F1454-1</f>
        <v>-0.00105894056865419</v>
      </c>
      <c r="I1455" s="9" t="n">
        <f aca="false">LN(B1455/B1454)</f>
        <v>-0.00548416826216483</v>
      </c>
      <c r="J1455" s="9" t="n">
        <f aca="false">LN(F1455/F1454)</f>
        <v>-0.00105950164234893</v>
      </c>
      <c r="K1455" s="9" t="n">
        <f aca="false">F1455/F1448-1</f>
        <v>0.0162352062522892</v>
      </c>
      <c r="L1455" s="9" t="n">
        <f aca="false">F1455/F1425-1</f>
        <v>0.0583774260400249</v>
      </c>
      <c r="M1455" s="9" t="n">
        <f aca="false">B1455/B1448-1</f>
        <v>0.0370965278906756</v>
      </c>
      <c r="N1455" s="9" t="n">
        <f aca="false">B1455/B1425-1</f>
        <v>0.173057893658393</v>
      </c>
      <c r="O1455" s="8" t="n">
        <f aca="false">MAX(O1454,F1455)</f>
        <v>5645.35730015574</v>
      </c>
      <c r="P1455" s="9" t="n">
        <f aca="false">F1455/O1455-1</f>
        <v>-0.00576596742308722</v>
      </c>
      <c r="Q1455" s="8" t="n">
        <f aca="false">MAX(Q1454,B1455)</f>
        <v>67541.7555081824</v>
      </c>
      <c r="R1455" s="9" t="n">
        <f aca="false">B1455/Q1455-1</f>
        <v>-0.351974102204123</v>
      </c>
      <c r="S1455" s="9" t="n">
        <f aca="false">B1455/INDEX($B:$B,$E1455)-1</f>
        <v>0.000825346980981134</v>
      </c>
      <c r="T1455" s="0" t="n">
        <f aca="false">IF(AND($A1455&gt;=CrashTest!$B$3,$A1455&lt;=CrashTest!$C$3),1,IF(AND($A1455&gt;=CrashTest!$B$4,$A1455&lt;=CrashTest!$C$4),2,IF(AND($A1455&gt;=CrashTest!$B$5,$A1455&lt;=CrashTest!$C$5),3,IF(AND($A1455&gt;=CrashTest!$B$6,$A1455&lt;=CrashTest!$C$6),4,IF(AND($A1455&gt;=CrashTest!$B$7,$A1455&lt;=CrashTest!$C$7),5,0)))))</f>
        <v>0</v>
      </c>
      <c r="U1455" s="8" t="str">
        <f aca="false">IF(T1455=0,"",IF(T1454=T1455,MAX(U1454,B1455),B1455))</f>
        <v/>
      </c>
      <c r="V1455" s="9" t="str">
        <f aca="false">IF(T1455=0,"",B1455/U1455-1)</f>
        <v/>
      </c>
      <c r="W1455" s="8" t="str">
        <f aca="false">IF(T1455=0,"",IF(T1454=T1455,MAX(W1454,F1455),F1455))</f>
        <v/>
      </c>
      <c r="X1455" s="9" t="str">
        <f aca="false">IF(T1455=0,"",F1455/W1455-1)</f>
        <v/>
      </c>
    </row>
    <row r="1456" customFormat="false" ht="15" hidden="false" customHeight="false" outlineLevel="0" collapsed="false">
      <c r="A1456" s="5" t="n">
        <v>45284</v>
      </c>
      <c r="B1456" s="6" t="n">
        <v>43097.8093258329</v>
      </c>
      <c r="C1456" s="7" t="n">
        <v>22688.24959</v>
      </c>
      <c r="D1456" s="0" t="n">
        <f aca="false">INT((ROW()-3)/30)</f>
        <v>48</v>
      </c>
      <c r="E1456" s="0" t="n">
        <f aca="false">2+30*D1456</f>
        <v>1442</v>
      </c>
      <c r="F1456" s="8" t="n">
        <f aca="false">INDEX($F:$F,$E1456)*(2*B1456/INDEX($B:$B,$E1456)-C1456/INDEX($C:$C,$E1456))</f>
        <v>5580.5015198259</v>
      </c>
      <c r="G1456" s="9" t="n">
        <f aca="false">B1456/B1455-1</f>
        <v>-0.0153304939261905</v>
      </c>
      <c r="H1456" s="9" t="n">
        <f aca="false">F1456/F1455-1</f>
        <v>-0.00575555827312169</v>
      </c>
      <c r="I1456" s="9" t="n">
        <f aca="false">LN(B1456/B1455)</f>
        <v>-0.0154492209403885</v>
      </c>
      <c r="J1456" s="9" t="n">
        <f aca="false">LN(F1456/F1455)</f>
        <v>-0.00577218532798882</v>
      </c>
      <c r="K1456" s="9" t="n">
        <f aca="false">F1456/F1449-1</f>
        <v>0.0125144763814424</v>
      </c>
      <c r="L1456" s="9" t="n">
        <f aca="false">F1456/F1426-1</f>
        <v>0.0487703133667721</v>
      </c>
      <c r="M1456" s="9" t="n">
        <f aca="false">B1456/B1449-1</f>
        <v>0.0402895799002845</v>
      </c>
      <c r="N1456" s="9" t="n">
        <f aca="false">B1456/B1426-1</f>
        <v>0.1426086572546</v>
      </c>
      <c r="O1456" s="8" t="n">
        <f aca="false">MAX(O1455,F1456)</f>
        <v>5645.35730015574</v>
      </c>
      <c r="P1456" s="9" t="n">
        <f aca="false">F1456/O1456-1</f>
        <v>-0.0114883393347044</v>
      </c>
      <c r="Q1456" s="8" t="n">
        <f aca="false">MAX(Q1455,B1456)</f>
        <v>67541.7555081824</v>
      </c>
      <c r="R1456" s="9" t="n">
        <f aca="false">B1456/Q1456-1</f>
        <v>-0.361908659294297</v>
      </c>
      <c r="S1456" s="9" t="n">
        <f aca="false">B1456/INDEX($B:$B,$E1456)-1</f>
        <v>-0.0145177999220883</v>
      </c>
      <c r="T1456" s="0" t="n">
        <f aca="false">IF(AND($A1456&gt;=CrashTest!$B$3,$A1456&lt;=CrashTest!$C$3),1,IF(AND($A1456&gt;=CrashTest!$B$4,$A1456&lt;=CrashTest!$C$4),2,IF(AND($A1456&gt;=CrashTest!$B$5,$A1456&lt;=CrashTest!$C$5),3,IF(AND($A1456&gt;=CrashTest!$B$6,$A1456&lt;=CrashTest!$C$6),4,IF(AND($A1456&gt;=CrashTest!$B$7,$A1456&lt;=CrashTest!$C$7),5,0)))))</f>
        <v>0</v>
      </c>
      <c r="U1456" s="8" t="str">
        <f aca="false">IF(T1456=0,"",IF(T1455=T1456,MAX(U1455,B1456),B1456))</f>
        <v/>
      </c>
      <c r="V1456" s="9" t="str">
        <f aca="false">IF(T1456=0,"",B1456/U1456-1)</f>
        <v/>
      </c>
      <c r="W1456" s="8" t="str">
        <f aca="false">IF(T1456=0,"",IF(T1455=T1456,MAX(W1455,F1456),F1456))</f>
        <v/>
      </c>
      <c r="X1456" s="9" t="str">
        <f aca="false">IF(T1456=0,"",F1456/W1456-1)</f>
        <v/>
      </c>
    </row>
    <row r="1457" customFormat="false" ht="15" hidden="false" customHeight="false" outlineLevel="0" collapsed="false">
      <c r="A1457" s="5" t="n">
        <v>45285</v>
      </c>
      <c r="B1457" s="6" t="n">
        <v>43623.7504029807</v>
      </c>
      <c r="C1457" s="7" t="n">
        <v>23154.94197</v>
      </c>
      <c r="D1457" s="0" t="n">
        <f aca="false">INT((ROW()-3)/30)</f>
        <v>48</v>
      </c>
      <c r="E1457" s="0" t="n">
        <f aca="false">2+30*D1457</f>
        <v>1442</v>
      </c>
      <c r="F1457" s="8" t="n">
        <f aca="false">INDEX($F:$F,$E1457)*(2*B1457/INDEX($B:$B,$E1457)-C1457/INDEX($C:$C,$E1457))</f>
        <v>5603.10202614228</v>
      </c>
      <c r="G1457" s="9" t="n">
        <f aca="false">B1457/B1456-1</f>
        <v>0.0122034294869031</v>
      </c>
      <c r="H1457" s="9" t="n">
        <f aca="false">F1457/F1456-1</f>
        <v>0.00404990595129973</v>
      </c>
      <c r="I1457" s="9" t="n">
        <f aca="false">LN(B1457/B1456)</f>
        <v>0.0121295679435562</v>
      </c>
      <c r="J1457" s="9" t="n">
        <f aca="false">LN(F1457/F1456)</f>
        <v>0.00404172715698785</v>
      </c>
      <c r="K1457" s="9" t="n">
        <f aca="false">F1457/F1450-1</f>
        <v>0.0094500141399414</v>
      </c>
      <c r="L1457" s="9" t="n">
        <f aca="false">F1457/F1427-1</f>
        <v>0.0502237319236525</v>
      </c>
      <c r="M1457" s="9" t="n">
        <f aca="false">B1457/B1450-1</f>
        <v>0.023173454234634</v>
      </c>
      <c r="N1457" s="9" t="n">
        <f aca="false">B1457/B1427-1</f>
        <v>0.154063621253499</v>
      </c>
      <c r="O1457" s="8" t="n">
        <f aca="false">MAX(O1456,F1457)</f>
        <v>5645.35730015574</v>
      </c>
      <c r="P1457" s="9" t="n">
        <f aca="false">F1457/O1457-1</f>
        <v>-0.00748496007724686</v>
      </c>
      <c r="Q1457" s="8" t="n">
        <f aca="false">MAX(Q1456,B1457)</f>
        <v>67541.7555081824</v>
      </c>
      <c r="R1457" s="9" t="n">
        <f aca="false">B1457/Q1457-1</f>
        <v>-0.354121756611791</v>
      </c>
      <c r="S1457" s="9" t="n">
        <f aca="false">B1457/INDEX($B:$B,$E1457)-1</f>
        <v>-0.00249153738283936</v>
      </c>
      <c r="T1457" s="0" t="n">
        <f aca="false">IF(AND($A1457&gt;=CrashTest!$B$3,$A1457&lt;=CrashTest!$C$3),1,IF(AND($A1457&gt;=CrashTest!$B$4,$A1457&lt;=CrashTest!$C$4),2,IF(AND($A1457&gt;=CrashTest!$B$5,$A1457&lt;=CrashTest!$C$5),3,IF(AND($A1457&gt;=CrashTest!$B$6,$A1457&lt;=CrashTest!$C$6),4,IF(AND($A1457&gt;=CrashTest!$B$7,$A1457&lt;=CrashTest!$C$7),5,0)))))</f>
        <v>0</v>
      </c>
      <c r="U1457" s="8" t="str">
        <f aca="false">IF(T1457=0,"",IF(T1456=T1457,MAX(U1456,B1457),B1457))</f>
        <v/>
      </c>
      <c r="V1457" s="9" t="str">
        <f aca="false">IF(T1457=0,"",B1457/U1457-1)</f>
        <v/>
      </c>
      <c r="W1457" s="8" t="str">
        <f aca="false">IF(T1457=0,"",IF(T1456=T1457,MAX(W1456,F1457),F1457))</f>
        <v/>
      </c>
      <c r="X1457" s="9" t="str">
        <f aca="false">IF(T1457=0,"",F1457/W1457-1)</f>
        <v/>
      </c>
    </row>
    <row r="1458" customFormat="false" ht="15" hidden="false" customHeight="false" outlineLevel="0" collapsed="false">
      <c r="A1458" s="5" t="n">
        <v>45286</v>
      </c>
      <c r="B1458" s="6" t="n">
        <v>42491.1229079486</v>
      </c>
      <c r="C1458" s="7" t="n">
        <v>22304.91281</v>
      </c>
      <c r="D1458" s="0" t="n">
        <f aca="false">INT((ROW()-3)/30)</f>
        <v>48</v>
      </c>
      <c r="E1458" s="0" t="n">
        <f aca="false">2+30*D1458</f>
        <v>1442</v>
      </c>
      <c r="F1458" s="8" t="n">
        <f aca="false">INDEX($F:$F,$E1458)*(2*B1458/INDEX($B:$B,$E1458)-C1458/INDEX($C:$C,$E1458))</f>
        <v>5517.27548211208</v>
      </c>
      <c r="G1458" s="9" t="n">
        <f aca="false">B1458/B1457-1</f>
        <v>-0.025963551610517</v>
      </c>
      <c r="H1458" s="9" t="n">
        <f aca="false">F1458/F1457-1</f>
        <v>-0.0153176836027193</v>
      </c>
      <c r="I1458" s="9" t="n">
        <f aca="false">LN(B1458/B1457)</f>
        <v>-0.0263065546953246</v>
      </c>
      <c r="J1458" s="9" t="n">
        <f aca="false">LN(F1458/F1457)</f>
        <v>-0.0154362112553488</v>
      </c>
      <c r="K1458" s="9" t="n">
        <f aca="false">F1458/F1451-1</f>
        <v>-0.00359117023931244</v>
      </c>
      <c r="L1458" s="9" t="n">
        <f aca="false">F1458/F1428-1</f>
        <v>0.0374105349083715</v>
      </c>
      <c r="M1458" s="9" t="n">
        <f aca="false">B1458/B1451-1</f>
        <v>0.00518689895685975</v>
      </c>
      <c r="N1458" s="9" t="n">
        <f aca="false">B1458/B1428-1</f>
        <v>0.133619420254101</v>
      </c>
      <c r="O1458" s="8" t="n">
        <f aca="false">MAX(O1457,F1458)</f>
        <v>5645.35730015574</v>
      </c>
      <c r="P1458" s="9" t="n">
        <f aca="false">F1458/O1458-1</f>
        <v>-0.0226879914297239</v>
      </c>
      <c r="Q1458" s="8" t="n">
        <f aca="false">MAX(Q1457,B1458)</f>
        <v>67541.7555081824</v>
      </c>
      <c r="R1458" s="9" t="n">
        <f aca="false">B1458/Q1458-1</f>
        <v>-0.370891049718111</v>
      </c>
      <c r="S1458" s="9" t="n">
        <f aca="false">B1458/INDEX($B:$B,$E1458)-1</f>
        <v>-0.0283903998339274</v>
      </c>
      <c r="T1458" s="0" t="n">
        <f aca="false">IF(AND($A1458&gt;=CrashTest!$B$3,$A1458&lt;=CrashTest!$C$3),1,IF(AND($A1458&gt;=CrashTest!$B$4,$A1458&lt;=CrashTest!$C$4),2,IF(AND($A1458&gt;=CrashTest!$B$5,$A1458&lt;=CrashTest!$C$5),3,IF(AND($A1458&gt;=CrashTest!$B$6,$A1458&lt;=CrashTest!$C$6),4,IF(AND($A1458&gt;=CrashTest!$B$7,$A1458&lt;=CrashTest!$C$7),5,0)))))</f>
        <v>0</v>
      </c>
      <c r="U1458" s="8" t="str">
        <f aca="false">IF(T1458=0,"",IF(T1457=T1458,MAX(U1457,B1458),B1458))</f>
        <v/>
      </c>
      <c r="V1458" s="9" t="str">
        <f aca="false">IF(T1458=0,"",B1458/U1458-1)</f>
        <v/>
      </c>
      <c r="W1458" s="8" t="str">
        <f aca="false">IF(T1458=0,"",IF(T1457=T1458,MAX(W1457,F1458),F1458))</f>
        <v/>
      </c>
      <c r="X1458" s="9" t="str">
        <f aca="false">IF(T1458=0,"",F1458/W1458-1)</f>
        <v/>
      </c>
    </row>
    <row r="1459" customFormat="false" ht="15" hidden="false" customHeight="false" outlineLevel="0" collapsed="false">
      <c r="A1459" s="5" t="n">
        <v>45287</v>
      </c>
      <c r="B1459" s="6" t="n">
        <v>43436.9594269433</v>
      </c>
      <c r="C1459" s="7" t="n">
        <v>23067.82194</v>
      </c>
      <c r="D1459" s="0" t="n">
        <f aca="false">INT((ROW()-3)/30)</f>
        <v>48</v>
      </c>
      <c r="E1459" s="0" t="n">
        <f aca="false">2+30*D1459</f>
        <v>1442</v>
      </c>
      <c r="F1459" s="8" t="n">
        <f aca="false">INDEX($F:$F,$E1459)*(2*B1459/INDEX($B:$B,$E1459)-C1459/INDEX($C:$C,$E1459))</f>
        <v>5576.22751462502</v>
      </c>
      <c r="G1459" s="9" t="n">
        <f aca="false">B1459/B1458-1</f>
        <v>0.0222596263469839</v>
      </c>
      <c r="H1459" s="9" t="n">
        <f aca="false">F1459/F1458-1</f>
        <v>0.0106849898476296</v>
      </c>
      <c r="I1459" s="9" t="n">
        <f aca="false">LN(B1459/B1458)</f>
        <v>0.0220154970409559</v>
      </c>
      <c r="J1459" s="9" t="n">
        <f aca="false">LN(F1459/F1458)</f>
        <v>0.01062830874414</v>
      </c>
      <c r="K1459" s="9" t="n">
        <f aca="false">F1459/F1452-1</f>
        <v>-0.00105692543239722</v>
      </c>
      <c r="L1459" s="9" t="n">
        <f aca="false">F1459/F1429-1</f>
        <v>0.0537175635272018</v>
      </c>
      <c r="M1459" s="9" t="n">
        <f aca="false">B1459/B1452-1</f>
        <v>-0.00385725325032704</v>
      </c>
      <c r="N1459" s="9" t="n">
        <f aca="false">B1459/B1429-1</f>
        <v>0.166742950885689</v>
      </c>
      <c r="O1459" s="8" t="n">
        <f aca="false">MAX(O1458,F1459)</f>
        <v>5645.35730015574</v>
      </c>
      <c r="P1459" s="9" t="n">
        <f aca="false">F1459/O1459-1</f>
        <v>-0.012245422540184</v>
      </c>
      <c r="Q1459" s="8" t="n">
        <f aca="false">MAX(Q1458,B1459)</f>
        <v>67541.7555081824</v>
      </c>
      <c r="R1459" s="9" t="n">
        <f aca="false">B1459/Q1459-1</f>
        <v>-0.356887319553293</v>
      </c>
      <c r="S1459" s="9" t="n">
        <f aca="false">B1459/INDEX($B:$B,$E1459)-1</f>
        <v>-0.00676273317908838</v>
      </c>
      <c r="T1459" s="0" t="n">
        <f aca="false">IF(AND($A1459&gt;=CrashTest!$B$3,$A1459&lt;=CrashTest!$C$3),1,IF(AND($A1459&gt;=CrashTest!$B$4,$A1459&lt;=CrashTest!$C$4),2,IF(AND($A1459&gt;=CrashTest!$B$5,$A1459&lt;=CrashTest!$C$5),3,IF(AND($A1459&gt;=CrashTest!$B$6,$A1459&lt;=CrashTest!$C$6),4,IF(AND($A1459&gt;=CrashTest!$B$7,$A1459&lt;=CrashTest!$C$7),5,0)))))</f>
        <v>0</v>
      </c>
      <c r="U1459" s="8" t="str">
        <f aca="false">IF(T1459=0,"",IF(T1458=T1459,MAX(U1458,B1459),B1459))</f>
        <v/>
      </c>
      <c r="V1459" s="9" t="str">
        <f aca="false">IF(T1459=0,"",B1459/U1459-1)</f>
        <v/>
      </c>
      <c r="W1459" s="8" t="str">
        <f aca="false">IF(T1459=0,"",IF(T1458=T1459,MAX(W1458,F1459),F1459))</f>
        <v/>
      </c>
      <c r="X1459" s="9" t="str">
        <f aca="false">IF(T1459=0,"",F1459/W1459-1)</f>
        <v/>
      </c>
    </row>
    <row r="1460" customFormat="false" ht="15" hidden="false" customHeight="false" outlineLevel="0" collapsed="false">
      <c r="A1460" s="5" t="n">
        <v>45288</v>
      </c>
      <c r="B1460" s="6" t="n">
        <v>42670.6797180012</v>
      </c>
      <c r="C1460" s="7" t="n">
        <v>22392.20483</v>
      </c>
      <c r="D1460" s="0" t="n">
        <f aca="false">INT((ROW()-3)/30)</f>
        <v>48</v>
      </c>
      <c r="E1460" s="0" t="n">
        <f aca="false">2+30*D1460</f>
        <v>1442</v>
      </c>
      <c r="F1460" s="8" t="n">
        <f aca="false">INDEX($F:$F,$E1460)*(2*B1460/INDEX($B:$B,$E1460)-C1460/INDEX($C:$C,$E1460))</f>
        <v>5542.25916944409</v>
      </c>
      <c r="G1460" s="9" t="n">
        <f aca="false">B1460/B1459-1</f>
        <v>-0.0176411912585849</v>
      </c>
      <c r="H1460" s="9" t="n">
        <f aca="false">F1460/F1459-1</f>
        <v>-0.00609163544562097</v>
      </c>
      <c r="I1460" s="9" t="n">
        <f aca="false">LN(B1460/B1459)</f>
        <v>-0.017798651681042</v>
      </c>
      <c r="J1460" s="9" t="n">
        <f aca="false">LN(F1460/F1459)</f>
        <v>-0.00611026515227454</v>
      </c>
      <c r="K1460" s="9" t="n">
        <f aca="false">F1460/F1453-1</f>
        <v>-0.0117917395019185</v>
      </c>
      <c r="L1460" s="9" t="n">
        <f aca="false">F1460/F1430-1</f>
        <v>0.038048401751275</v>
      </c>
      <c r="M1460" s="9" t="n">
        <f aca="false">B1460/B1453-1</f>
        <v>-0.0273433326181647</v>
      </c>
      <c r="N1460" s="9" t="n">
        <f aca="false">B1460/B1430-1</f>
        <v>0.12800450801145</v>
      </c>
      <c r="O1460" s="8" t="n">
        <f aca="false">MAX(O1459,F1460)</f>
        <v>5645.35730015574</v>
      </c>
      <c r="P1460" s="9" t="n">
        <f aca="false">F1460/O1460-1</f>
        <v>-0.0182624633358126</v>
      </c>
      <c r="Q1460" s="8" t="n">
        <f aca="false">MAX(Q1459,B1460)</f>
        <v>67541.7555081824</v>
      </c>
      <c r="R1460" s="9" t="n">
        <f aca="false">B1460/Q1460-1</f>
        <v>-0.368232593349875</v>
      </c>
      <c r="S1460" s="9" t="n">
        <f aca="false">B1460/INDEX($B:$B,$E1460)-1</f>
        <v>-0.0242846217682302</v>
      </c>
      <c r="T1460" s="0" t="n">
        <f aca="false">IF(AND($A1460&gt;=CrashTest!$B$3,$A1460&lt;=CrashTest!$C$3),1,IF(AND($A1460&gt;=CrashTest!$B$4,$A1460&lt;=CrashTest!$C$4),2,IF(AND($A1460&gt;=CrashTest!$B$5,$A1460&lt;=CrashTest!$C$5),3,IF(AND($A1460&gt;=CrashTest!$B$6,$A1460&lt;=CrashTest!$C$6),4,IF(AND($A1460&gt;=CrashTest!$B$7,$A1460&lt;=CrashTest!$C$7),5,0)))))</f>
        <v>0</v>
      </c>
      <c r="U1460" s="8" t="str">
        <f aca="false">IF(T1460=0,"",IF(T1459=T1460,MAX(U1459,B1460),B1460))</f>
        <v/>
      </c>
      <c r="V1460" s="9" t="str">
        <f aca="false">IF(T1460=0,"",B1460/U1460-1)</f>
        <v/>
      </c>
      <c r="W1460" s="8" t="str">
        <f aca="false">IF(T1460=0,"",IF(T1459=T1460,MAX(W1459,F1460),F1460))</f>
        <v/>
      </c>
      <c r="X1460" s="9" t="str">
        <f aca="false">IF(T1460=0,"",F1460/W1460-1)</f>
        <v/>
      </c>
    </row>
    <row r="1461" customFormat="false" ht="15" hidden="false" customHeight="false" outlineLevel="0" collapsed="false">
      <c r="A1461" s="5" t="n">
        <v>45289</v>
      </c>
      <c r="B1461" s="6" t="n">
        <v>41998.6033442431</v>
      </c>
      <c r="C1461" s="7" t="n">
        <v>21966.37019</v>
      </c>
      <c r="D1461" s="0" t="n">
        <f aca="false">INT((ROW()-3)/30)</f>
        <v>48</v>
      </c>
      <c r="E1461" s="0" t="n">
        <f aca="false">2+30*D1461</f>
        <v>1442</v>
      </c>
      <c r="F1461" s="8" t="n">
        <f aca="false">INDEX($F:$F,$E1461)*(2*B1461/INDEX($B:$B,$E1461)-C1461/INDEX($C:$C,$E1461))</f>
        <v>5472.50158997928</v>
      </c>
      <c r="G1461" s="9" t="n">
        <f aca="false">B1461/B1460-1</f>
        <v>-0.015750308600652</v>
      </c>
      <c r="H1461" s="9" t="n">
        <f aca="false">F1461/F1460-1</f>
        <v>-0.0125864881688315</v>
      </c>
      <c r="I1461" s="9" t="n">
        <f aca="false">LN(B1461/B1460)</f>
        <v>-0.0158756626972288</v>
      </c>
      <c r="J1461" s="9" t="n">
        <f aca="false">LN(F1461/F1460)</f>
        <v>-0.0126663689982498</v>
      </c>
      <c r="K1461" s="9" t="n">
        <f aca="false">F1461/F1454-1</f>
        <v>-0.0260297271323033</v>
      </c>
      <c r="L1461" s="9" t="n">
        <f aca="false">F1461/F1431-1</f>
        <v>0.0242633212676926</v>
      </c>
      <c r="M1461" s="9" t="n">
        <f aca="false">B1461/B1454-1</f>
        <v>-0.0456923672229985</v>
      </c>
      <c r="N1461" s="9" t="n">
        <f aca="false">B1461/B1431-1</f>
        <v>0.109698690351983</v>
      </c>
      <c r="O1461" s="8" t="n">
        <f aca="false">MAX(O1460,F1461)</f>
        <v>5645.35730015574</v>
      </c>
      <c r="P1461" s="9" t="n">
        <f aca="false">F1461/O1461-1</f>
        <v>-0.0306190912259341</v>
      </c>
      <c r="Q1461" s="8" t="n">
        <f aca="false">MAX(Q1460,B1461)</f>
        <v>67541.7555081824</v>
      </c>
      <c r="R1461" s="9" t="n">
        <f aca="false">B1461/Q1461-1</f>
        <v>-0.378183124968448</v>
      </c>
      <c r="S1461" s="9" t="n">
        <f aca="false">B1461/INDEX($B:$B,$E1461)-1</f>
        <v>-0.0396524400817825</v>
      </c>
      <c r="T1461" s="0" t="n">
        <f aca="false">IF(AND($A1461&gt;=CrashTest!$B$3,$A1461&lt;=CrashTest!$C$3),1,IF(AND($A1461&gt;=CrashTest!$B$4,$A1461&lt;=CrashTest!$C$4),2,IF(AND($A1461&gt;=CrashTest!$B$5,$A1461&lt;=CrashTest!$C$5),3,IF(AND($A1461&gt;=CrashTest!$B$6,$A1461&lt;=CrashTest!$C$6),4,IF(AND($A1461&gt;=CrashTest!$B$7,$A1461&lt;=CrashTest!$C$7),5,0)))))</f>
        <v>0</v>
      </c>
      <c r="U1461" s="8" t="str">
        <f aca="false">IF(T1461=0,"",IF(T1460=T1461,MAX(U1460,B1461),B1461))</f>
        <v/>
      </c>
      <c r="V1461" s="9" t="str">
        <f aca="false">IF(T1461=0,"",B1461/U1461-1)</f>
        <v/>
      </c>
      <c r="W1461" s="8" t="str">
        <f aca="false">IF(T1461=0,"",IF(T1460=T1461,MAX(W1460,F1461),F1461))</f>
        <v/>
      </c>
      <c r="X1461" s="9" t="str">
        <f aca="false">IF(T1461=0,"",F1461/W1461-1)</f>
        <v/>
      </c>
    </row>
    <row r="1462" customFormat="false" ht="15" hidden="false" customHeight="false" outlineLevel="0" collapsed="false">
      <c r="A1462" s="5" t="n">
        <v>45290</v>
      </c>
      <c r="B1462" s="6" t="n">
        <v>42204.4917744009</v>
      </c>
      <c r="C1462" s="7" t="n">
        <v>22078.76769</v>
      </c>
      <c r="D1462" s="0" t="n">
        <f aca="false">INT((ROW()-3)/30)</f>
        <v>48</v>
      </c>
      <c r="E1462" s="0" t="n">
        <f aca="false">2+30*D1462</f>
        <v>1442</v>
      </c>
      <c r="F1462" s="8" t="n">
        <f aca="false">INDEX($F:$F,$E1462)*(2*B1462/INDEX($B:$B,$E1462)-C1462/INDEX($C:$C,$E1462))</f>
        <v>5498.19965197657</v>
      </c>
      <c r="G1462" s="9" t="n">
        <f aca="false">B1462/B1461-1</f>
        <v>0.00490226849855535</v>
      </c>
      <c r="H1462" s="9" t="n">
        <f aca="false">F1462/F1461-1</f>
        <v>0.0046958528151626</v>
      </c>
      <c r="I1462" s="9" t="n">
        <f aca="false">LN(B1462/B1461)</f>
        <v>0.00489029150734145</v>
      </c>
      <c r="J1462" s="9" t="n">
        <f aca="false">LN(F1462/F1461)</f>
        <v>0.0046848616933608</v>
      </c>
      <c r="K1462" s="9" t="n">
        <f aca="false">F1462/F1455-1</f>
        <v>-0.0204187877986816</v>
      </c>
      <c r="L1462" s="9" t="n">
        <f aca="false">F1462/F1432-1</f>
        <v>0.030374884275528</v>
      </c>
      <c r="M1462" s="9" t="n">
        <f aca="false">B1462/B1455-1</f>
        <v>-0.0357404072349017</v>
      </c>
      <c r="N1462" s="9" t="n">
        <f aca="false">B1462/B1432-1</f>
        <v>0.119105206687331</v>
      </c>
      <c r="O1462" s="8" t="n">
        <f aca="false">MAX(O1461,F1462)</f>
        <v>5645.35730015574</v>
      </c>
      <c r="P1462" s="9" t="n">
        <f aca="false">F1462/O1462-1</f>
        <v>-0.0260670211565026</v>
      </c>
      <c r="Q1462" s="8" t="n">
        <f aca="false">MAX(Q1461,B1462)</f>
        <v>67541.7555081824</v>
      </c>
      <c r="R1462" s="9" t="n">
        <f aca="false">B1462/Q1462-1</f>
        <v>-0.375134811690111</v>
      </c>
      <c r="S1462" s="9" t="n">
        <f aca="false">B1462/INDEX($B:$B,$E1462)-1</f>
        <v>-0.034944558491131</v>
      </c>
      <c r="T1462" s="0" t="n">
        <f aca="false">IF(AND($A1462&gt;=CrashTest!$B$3,$A1462&lt;=CrashTest!$C$3),1,IF(AND($A1462&gt;=CrashTest!$B$4,$A1462&lt;=CrashTest!$C$4),2,IF(AND($A1462&gt;=CrashTest!$B$5,$A1462&lt;=CrashTest!$C$5),3,IF(AND($A1462&gt;=CrashTest!$B$6,$A1462&lt;=CrashTest!$C$6),4,IF(AND($A1462&gt;=CrashTest!$B$7,$A1462&lt;=CrashTest!$C$7),5,0)))))</f>
        <v>0</v>
      </c>
      <c r="U1462" s="8" t="str">
        <f aca="false">IF(T1462=0,"",IF(T1461=T1462,MAX(U1461,B1462),B1462))</f>
        <v/>
      </c>
      <c r="V1462" s="9" t="str">
        <f aca="false">IF(T1462=0,"",B1462/U1462-1)</f>
        <v/>
      </c>
      <c r="W1462" s="8" t="str">
        <f aca="false">IF(T1462=0,"",IF(T1461=T1462,MAX(W1461,F1462),F1462))</f>
        <v/>
      </c>
      <c r="X1462" s="9" t="str">
        <f aca="false">IF(T1462=0,"",F1462/W1462-1)</f>
        <v/>
      </c>
    </row>
    <row r="1463" customFormat="false" ht="15" hidden="false" customHeight="false" outlineLevel="0" collapsed="false">
      <c r="A1463" s="5" t="n">
        <v>45291</v>
      </c>
      <c r="B1463" s="6" t="n">
        <v>42217.1587913501</v>
      </c>
      <c r="C1463" s="7" t="n">
        <v>22217.06902</v>
      </c>
      <c r="D1463" s="0" t="n">
        <f aca="false">INT((ROW()-3)/30)</f>
        <v>48</v>
      </c>
      <c r="E1463" s="0" t="n">
        <f aca="false">2+30*D1463</f>
        <v>1442</v>
      </c>
      <c r="F1463" s="8" t="n">
        <f aca="false">INDEX($F:$F,$E1463)*(2*B1463/INDEX($B:$B,$E1463)-C1463/INDEX($C:$C,$E1463))</f>
        <v>5468.28645001464</v>
      </c>
      <c r="G1463" s="9" t="n">
        <f aca="false">B1463/B1462-1</f>
        <v>0.00030013433207321</v>
      </c>
      <c r="H1463" s="9" t="n">
        <f aca="false">F1463/F1462-1</f>
        <v>-0.00544054487930001</v>
      </c>
      <c r="I1463" s="9" t="n">
        <f aca="false">LN(B1463/B1462)</f>
        <v>0.000300089300774632</v>
      </c>
      <c r="J1463" s="9" t="n">
        <f aca="false">LN(F1463/F1462)</f>
        <v>-0.00545539854277043</v>
      </c>
      <c r="K1463" s="9" t="n">
        <f aca="false">F1463/F1456-1</f>
        <v>-0.0201084202580357</v>
      </c>
      <c r="L1463" s="9" t="n">
        <f aca="false">F1463/F1433-1</f>
        <v>0.00801590926565665</v>
      </c>
      <c r="M1463" s="9" t="n">
        <f aca="false">B1463/B1456-1</f>
        <v>-0.0204337656196122</v>
      </c>
      <c r="N1463" s="9" t="n">
        <f aca="false">B1463/B1433-1</f>
        <v>0.0907824934670451</v>
      </c>
      <c r="O1463" s="8" t="n">
        <f aca="false">MAX(O1462,F1463)</f>
        <v>5645.35730015574</v>
      </c>
      <c r="P1463" s="9" t="n">
        <f aca="false">F1463/O1463-1</f>
        <v>-0.031365747237331</v>
      </c>
      <c r="Q1463" s="8" t="n">
        <f aca="false">MAX(Q1462,B1463)</f>
        <v>67541.7555081824</v>
      </c>
      <c r="R1463" s="9" t="n">
        <f aca="false">B1463/Q1463-1</f>
        <v>-0.374947268194181</v>
      </c>
      <c r="S1463" s="9" t="n">
        <f aca="false">B1463/INDEX($B:$B,$E1463)-1</f>
        <v>-0.0346549122207801</v>
      </c>
      <c r="T1463" s="0" t="n">
        <f aca="false">IF(AND($A1463&gt;=CrashTest!$B$3,$A1463&lt;=CrashTest!$C$3),1,IF(AND($A1463&gt;=CrashTest!$B$4,$A1463&lt;=CrashTest!$C$4),2,IF(AND($A1463&gt;=CrashTest!$B$5,$A1463&lt;=CrashTest!$C$5),3,IF(AND($A1463&gt;=CrashTest!$B$6,$A1463&lt;=CrashTest!$C$6),4,IF(AND($A1463&gt;=CrashTest!$B$7,$A1463&lt;=CrashTest!$C$7),5,0)))))</f>
        <v>0</v>
      </c>
      <c r="U1463" s="8" t="str">
        <f aca="false">IF(T1463=0,"",IF(T1462=T1463,MAX(U1462,B1463),B1463))</f>
        <v/>
      </c>
      <c r="V1463" s="9" t="str">
        <f aca="false">IF(T1463=0,"",B1463/U1463-1)</f>
        <v/>
      </c>
      <c r="W1463" s="8" t="str">
        <f aca="false">IF(T1463=0,"",IF(T1462=T1463,MAX(W1462,F1463),F1463))</f>
        <v/>
      </c>
      <c r="X1463" s="9" t="str">
        <f aca="false">IF(T1463=0,"",F1463/W1463-1)</f>
        <v/>
      </c>
    </row>
    <row r="1464" customFormat="false" ht="15" hidden="false" customHeight="false" outlineLevel="0" collapsed="false">
      <c r="A1464" s="5" t="n">
        <v>45292</v>
      </c>
      <c r="B1464" s="6" t="n">
        <v>44049.4735534775</v>
      </c>
      <c r="C1464" s="7" t="n">
        <v>23615.08343</v>
      </c>
      <c r="D1464" s="0" t="n">
        <f aca="false">INT((ROW()-3)/30)</f>
        <v>48</v>
      </c>
      <c r="E1464" s="0" t="n">
        <f aca="false">2+30*D1464</f>
        <v>1442</v>
      </c>
      <c r="F1464" s="8" t="n">
        <f aca="false">INDEX($F:$F,$E1464)*(2*B1464/INDEX($B:$B,$E1464)-C1464/INDEX($C:$C,$E1464))</f>
        <v>5601.64959646827</v>
      </c>
      <c r="G1464" s="9" t="n">
        <f aca="false">B1464/B1463-1</f>
        <v>0.0434021335065027</v>
      </c>
      <c r="H1464" s="9" t="n">
        <f aca="false">F1464/F1463-1</f>
        <v>0.0243884711733202</v>
      </c>
      <c r="I1464" s="9" t="n">
        <f aca="false">LN(B1464/B1463)</f>
        <v>0.0424866563678205</v>
      </c>
      <c r="J1464" s="9" t="n">
        <f aca="false">LN(F1464/F1463)</f>
        <v>0.0240958210562805</v>
      </c>
      <c r="K1464" s="9" t="n">
        <f aca="false">F1464/F1457-1</f>
        <v>-0.000259218851848653</v>
      </c>
      <c r="L1464" s="9" t="n">
        <f aca="false">F1464/F1434-1</f>
        <v>0.0225578662025305</v>
      </c>
      <c r="M1464" s="9" t="n">
        <f aca="false">B1464/B1457-1</f>
        <v>0.00975897639620893</v>
      </c>
      <c r="N1464" s="9" t="n">
        <f aca="false">B1464/B1434-1</f>
        <v>0.116242488642327</v>
      </c>
      <c r="O1464" s="8" t="n">
        <f aca="false">MAX(O1463,F1464)</f>
        <v>5645.35730015574</v>
      </c>
      <c r="P1464" s="9" t="n">
        <f aca="false">F1464/O1464-1</f>
        <v>-0.00774223868633817</v>
      </c>
      <c r="Q1464" s="8" t="n">
        <f aca="false">MAX(Q1463,B1464)</f>
        <v>67541.7555081824</v>
      </c>
      <c r="R1464" s="9" t="n">
        <f aca="false">B1464/Q1464-1</f>
        <v>-0.347818646079741</v>
      </c>
      <c r="S1464" s="9" t="n">
        <f aca="false">B1464/INDEX($B:$B,$E1464)-1</f>
        <v>0.00724312415886019</v>
      </c>
      <c r="T1464" s="0" t="n">
        <f aca="false">IF(AND($A1464&gt;=CrashTest!$B$3,$A1464&lt;=CrashTest!$C$3),1,IF(AND($A1464&gt;=CrashTest!$B$4,$A1464&lt;=CrashTest!$C$4),2,IF(AND($A1464&gt;=CrashTest!$B$5,$A1464&lt;=CrashTest!$C$5),3,IF(AND($A1464&gt;=CrashTest!$B$6,$A1464&lt;=CrashTest!$C$6),4,IF(AND($A1464&gt;=CrashTest!$B$7,$A1464&lt;=CrashTest!$C$7),5,0)))))</f>
        <v>0</v>
      </c>
      <c r="U1464" s="8" t="str">
        <f aca="false">IF(T1464=0,"",IF(T1463=T1464,MAX(U1463,B1464),B1464))</f>
        <v/>
      </c>
      <c r="V1464" s="9" t="str">
        <f aca="false">IF(T1464=0,"",B1464/U1464-1)</f>
        <v/>
      </c>
      <c r="W1464" s="8" t="str">
        <f aca="false">IF(T1464=0,"",IF(T1463=T1464,MAX(W1463,F1464),F1464))</f>
        <v/>
      </c>
      <c r="X1464" s="9" t="str">
        <f aca="false">IF(T1464=0,"",F1464/W1464-1)</f>
        <v/>
      </c>
    </row>
    <row r="1465" customFormat="false" ht="15" hidden="false" customHeight="false" outlineLevel="0" collapsed="false">
      <c r="A1465" s="5" t="n">
        <v>45293</v>
      </c>
      <c r="B1465" s="6" t="n">
        <v>44941.160493571</v>
      </c>
      <c r="C1465" s="7" t="n">
        <v>24203.17829</v>
      </c>
      <c r="D1465" s="0" t="n">
        <f aca="false">INT((ROW()-3)/30)</f>
        <v>48</v>
      </c>
      <c r="E1465" s="0" t="n">
        <f aca="false">2+30*D1465</f>
        <v>1442</v>
      </c>
      <c r="F1465" s="8" t="n">
        <f aca="false">INDEX($F:$F,$E1465)*(2*B1465/INDEX($B:$B,$E1465)-C1465/INDEX($C:$C,$E1465))</f>
        <v>5688.66118792895</v>
      </c>
      <c r="G1465" s="9" t="n">
        <f aca="false">B1465/B1464-1</f>
        <v>0.0202428512343276</v>
      </c>
      <c r="H1465" s="9" t="n">
        <f aca="false">F1465/F1464-1</f>
        <v>0.0155332085597659</v>
      </c>
      <c r="I1465" s="9" t="n">
        <f aca="false">LN(B1465/B1464)</f>
        <v>0.0200406884028049</v>
      </c>
      <c r="J1465" s="9" t="n">
        <f aca="false">LN(F1465/F1464)</f>
        <v>0.015413803187283</v>
      </c>
      <c r="K1465" s="9" t="n">
        <f aca="false">F1465/F1458-1</f>
        <v>0.0310634671718908</v>
      </c>
      <c r="L1465" s="9" t="n">
        <f aca="false">F1465/F1435-1</f>
        <v>0.0302672048556585</v>
      </c>
      <c r="M1465" s="9" t="n">
        <f aca="false">B1465/B1458-1</f>
        <v>0.0576599867913608</v>
      </c>
      <c r="N1465" s="9" t="n">
        <f aca="false">B1465/B1435-1</f>
        <v>0.124141033768984</v>
      </c>
      <c r="O1465" s="8" t="n">
        <f aca="false">MAX(O1464,F1465)</f>
        <v>5688.66118792895</v>
      </c>
      <c r="P1465" s="9" t="n">
        <f aca="false">F1465/O1465-1</f>
        <v>0</v>
      </c>
      <c r="Q1465" s="8" t="n">
        <f aca="false">MAX(Q1464,B1465)</f>
        <v>67541.7555081824</v>
      </c>
      <c r="R1465" s="9" t="n">
        <f aca="false">B1465/Q1465-1</f>
        <v>-0.334616635954531</v>
      </c>
      <c r="S1465" s="9" t="n">
        <f aca="false">B1465/INDEX($B:$B,$E1465)-1</f>
        <v>0.0276325968780076</v>
      </c>
      <c r="T1465" s="0" t="n">
        <f aca="false">IF(AND($A1465&gt;=CrashTest!$B$3,$A1465&lt;=CrashTest!$C$3),1,IF(AND($A1465&gt;=CrashTest!$B$4,$A1465&lt;=CrashTest!$C$4),2,IF(AND($A1465&gt;=CrashTest!$B$5,$A1465&lt;=CrashTest!$C$5),3,IF(AND($A1465&gt;=CrashTest!$B$6,$A1465&lt;=CrashTest!$C$6),4,IF(AND($A1465&gt;=CrashTest!$B$7,$A1465&lt;=CrashTest!$C$7),5,0)))))</f>
        <v>0</v>
      </c>
      <c r="U1465" s="8" t="str">
        <f aca="false">IF(T1465=0,"",IF(T1464=T1465,MAX(U1464,B1465),B1465))</f>
        <v/>
      </c>
      <c r="V1465" s="9" t="str">
        <f aca="false">IF(T1465=0,"",B1465/U1465-1)</f>
        <v/>
      </c>
      <c r="W1465" s="8" t="str">
        <f aca="false">IF(T1465=0,"",IF(T1464=T1465,MAX(W1464,F1465),F1465))</f>
        <v/>
      </c>
      <c r="X1465" s="9" t="str">
        <f aca="false">IF(T1465=0,"",F1465/W1465-1)</f>
        <v/>
      </c>
    </row>
    <row r="1466" customFormat="false" ht="15" hidden="false" customHeight="false" outlineLevel="0" collapsed="false">
      <c r="A1466" s="5" t="n">
        <v>45294</v>
      </c>
      <c r="B1466" s="6" t="n">
        <v>42773.6515423729</v>
      </c>
      <c r="C1466" s="7" t="n">
        <v>22589.82232</v>
      </c>
      <c r="D1466" s="0" t="n">
        <f aca="false">INT((ROW()-3)/30)</f>
        <v>48</v>
      </c>
      <c r="E1466" s="0" t="n">
        <f aca="false">2+30*D1466</f>
        <v>1442</v>
      </c>
      <c r="F1466" s="8" t="n">
        <f aca="false">INDEX($F:$F,$E1466)*(2*B1466/INDEX($B:$B,$E1466)-C1466/INDEX($C:$C,$E1466))</f>
        <v>5521.21614918785</v>
      </c>
      <c r="G1466" s="9" t="n">
        <f aca="false">B1466/B1465-1</f>
        <v>-0.0482299283639587</v>
      </c>
      <c r="H1466" s="9" t="n">
        <f aca="false">F1466/F1465-1</f>
        <v>-0.0294348763635993</v>
      </c>
      <c r="I1466" s="9" t="n">
        <f aca="false">LN(B1466/B1465)</f>
        <v>-0.0494317947524728</v>
      </c>
      <c r="J1466" s="9" t="n">
        <f aca="false">LN(F1466/F1465)</f>
        <v>-0.0298767754441727</v>
      </c>
      <c r="K1466" s="9" t="n">
        <f aca="false">F1466/F1459-1</f>
        <v>-0.00986533732579797</v>
      </c>
      <c r="L1466" s="9" t="n">
        <f aca="false">F1466/F1436-1</f>
        <v>-0.00732320310867363</v>
      </c>
      <c r="M1466" s="9" t="n">
        <f aca="false">B1466/B1459-1</f>
        <v>-0.0152705873827568</v>
      </c>
      <c r="N1466" s="9" t="n">
        <f aca="false">B1466/B1436-1</f>
        <v>0.0205999974102418</v>
      </c>
      <c r="O1466" s="8" t="n">
        <f aca="false">MAX(O1465,F1466)</f>
        <v>5688.66118792895</v>
      </c>
      <c r="P1466" s="9" t="n">
        <f aca="false">F1466/O1466-1</f>
        <v>-0.0294348763635993</v>
      </c>
      <c r="Q1466" s="8" t="n">
        <f aca="false">MAX(Q1465,B1466)</f>
        <v>67541.7555081824</v>
      </c>
      <c r="R1466" s="9" t="n">
        <f aca="false">B1466/Q1466-1</f>
        <v>-0.366708027937014</v>
      </c>
      <c r="S1466" s="9" t="n">
        <f aca="false">B1466/INDEX($B:$B,$E1466)-1</f>
        <v>-0.0219300496538877</v>
      </c>
      <c r="T1466" s="0" t="n">
        <f aca="false">IF(AND($A1466&gt;=CrashTest!$B$3,$A1466&lt;=CrashTest!$C$3),1,IF(AND($A1466&gt;=CrashTest!$B$4,$A1466&lt;=CrashTest!$C$4),2,IF(AND($A1466&gt;=CrashTest!$B$5,$A1466&lt;=CrashTest!$C$5),3,IF(AND($A1466&gt;=CrashTest!$B$6,$A1466&lt;=CrashTest!$C$6),4,IF(AND($A1466&gt;=CrashTest!$B$7,$A1466&lt;=CrashTest!$C$7),5,0)))))</f>
        <v>0</v>
      </c>
      <c r="U1466" s="8" t="str">
        <f aca="false">IF(T1466=0,"",IF(T1465=T1466,MAX(U1465,B1466),B1466))</f>
        <v/>
      </c>
      <c r="V1466" s="9" t="str">
        <f aca="false">IF(T1466=0,"",B1466/U1466-1)</f>
        <v/>
      </c>
      <c r="W1466" s="8" t="str">
        <f aca="false">IF(T1466=0,"",IF(T1465=T1466,MAX(W1465,F1466),F1466))</f>
        <v/>
      </c>
      <c r="X1466" s="9" t="str">
        <f aca="false">IF(T1466=0,"",F1466/W1466-1)</f>
        <v/>
      </c>
    </row>
    <row r="1467" customFormat="false" ht="15" hidden="false" customHeight="false" outlineLevel="0" collapsed="false">
      <c r="A1467" s="5" t="n">
        <v>45295</v>
      </c>
      <c r="B1467" s="6" t="n">
        <v>44250.7452670953</v>
      </c>
      <c r="C1467" s="7" t="n">
        <v>23612.26361</v>
      </c>
      <c r="D1467" s="0" t="n">
        <f aca="false">INT((ROW()-3)/30)</f>
        <v>48</v>
      </c>
      <c r="E1467" s="0" t="n">
        <f aca="false">2+30*D1467</f>
        <v>1442</v>
      </c>
      <c r="F1467" s="8" t="n">
        <f aca="false">INDEX($F:$F,$E1467)*(2*B1467/INDEX($B:$B,$E1467)-C1467/INDEX($C:$C,$E1467))</f>
        <v>5653.78571601018</v>
      </c>
      <c r="G1467" s="9" t="n">
        <f aca="false">B1467/B1466-1</f>
        <v>0.034532794640157</v>
      </c>
      <c r="H1467" s="9" t="n">
        <f aca="false">F1467/F1466-1</f>
        <v>0.0240109358590916</v>
      </c>
      <c r="I1467" s="9" t="n">
        <f aca="false">LN(B1467/B1466)</f>
        <v>0.0339499186581318</v>
      </c>
      <c r="J1467" s="9" t="n">
        <f aca="false">LN(F1467/F1466)</f>
        <v>0.0237272061101842</v>
      </c>
      <c r="K1467" s="9" t="n">
        <f aca="false">F1467/F1460-1</f>
        <v>0.0201229396093512</v>
      </c>
      <c r="L1467" s="9" t="n">
        <f aca="false">F1467/F1437-1</f>
        <v>0.01037416411769</v>
      </c>
      <c r="M1467" s="9" t="n">
        <f aca="false">B1467/B1460-1</f>
        <v>0.0370293034827736</v>
      </c>
      <c r="N1467" s="9" t="n">
        <f aca="false">B1467/B1437-1</f>
        <v>0.00416955472194247</v>
      </c>
      <c r="O1467" s="8" t="n">
        <f aca="false">MAX(O1466,F1467)</f>
        <v>5688.66118792895</v>
      </c>
      <c r="P1467" s="9" t="n">
        <f aca="false">F1467/O1467-1</f>
        <v>-0.00613069943289424</v>
      </c>
      <c r="Q1467" s="8" t="n">
        <f aca="false">MAX(Q1466,B1467)</f>
        <v>67541.7555081824</v>
      </c>
      <c r="R1467" s="9" t="n">
        <f aca="false">B1467/Q1467-1</f>
        <v>-0.344838686318502</v>
      </c>
      <c r="S1467" s="9" t="n">
        <f aca="false">B1467/INDEX($B:$B,$E1467)-1</f>
        <v>0.0118454390851233</v>
      </c>
      <c r="T1467" s="0" t="n">
        <f aca="false">IF(AND($A1467&gt;=CrashTest!$B$3,$A1467&lt;=CrashTest!$C$3),1,IF(AND($A1467&gt;=CrashTest!$B$4,$A1467&lt;=CrashTest!$C$4),2,IF(AND($A1467&gt;=CrashTest!$B$5,$A1467&lt;=CrashTest!$C$5),3,IF(AND($A1467&gt;=CrashTest!$B$6,$A1467&lt;=CrashTest!$C$6),4,IF(AND($A1467&gt;=CrashTest!$B$7,$A1467&lt;=CrashTest!$C$7),5,0)))))</f>
        <v>0</v>
      </c>
      <c r="U1467" s="8" t="str">
        <f aca="false">IF(T1467=0,"",IF(T1466=T1467,MAX(U1466,B1467),B1467))</f>
        <v/>
      </c>
      <c r="V1467" s="9" t="str">
        <f aca="false">IF(T1467=0,"",B1467/U1467-1)</f>
        <v/>
      </c>
      <c r="W1467" s="8" t="str">
        <f aca="false">IF(T1467=0,"",IF(T1466=T1467,MAX(W1466,F1467),F1467))</f>
        <v/>
      </c>
      <c r="X1467" s="9" t="str">
        <f aca="false">IF(T1467=0,"",F1467/W1467-1)</f>
        <v/>
      </c>
    </row>
    <row r="1468" customFormat="false" ht="15" hidden="false" customHeight="false" outlineLevel="0" collapsed="false">
      <c r="A1468" s="5" t="n">
        <v>45296</v>
      </c>
      <c r="B1468" s="6" t="n">
        <v>44146.3222022209</v>
      </c>
      <c r="C1468" s="7" t="n">
        <v>23595.97163</v>
      </c>
      <c r="D1468" s="0" t="n">
        <f aca="false">INT((ROW()-3)/30)</f>
        <v>48</v>
      </c>
      <c r="E1468" s="0" t="n">
        <f aca="false">2+30*D1468</f>
        <v>1442</v>
      </c>
      <c r="F1468" s="8" t="n">
        <f aca="false">INDEX($F:$F,$E1468)*(2*B1468/INDEX($B:$B,$E1468)-C1468/INDEX($C:$C,$E1468))</f>
        <v>5630.99263401471</v>
      </c>
      <c r="G1468" s="9" t="n">
        <f aca="false">B1468/B1467-1</f>
        <v>-0.00235980352972831</v>
      </c>
      <c r="H1468" s="9" t="n">
        <f aca="false">F1468/F1467-1</f>
        <v>-0.00403147256376057</v>
      </c>
      <c r="I1468" s="9" t="n">
        <f aca="false">LN(B1468/B1467)</f>
        <v>-0.00236259225416946</v>
      </c>
      <c r="J1468" s="9" t="n">
        <f aca="false">LN(F1468/F1467)</f>
        <v>-0.00403962085639543</v>
      </c>
      <c r="K1468" s="9" t="n">
        <f aca="false">F1468/F1461-1</f>
        <v>0.0289613518478713</v>
      </c>
      <c r="L1468" s="9" t="n">
        <f aca="false">F1468/F1438-1</f>
        <v>0.00587819492145414</v>
      </c>
      <c r="M1468" s="9" t="n">
        <f aca="false">B1468/B1461-1</f>
        <v>0.051137863808802</v>
      </c>
      <c r="N1468" s="9" t="n">
        <f aca="false">B1468/B1438-1</f>
        <v>0.0091548787922715</v>
      </c>
      <c r="O1468" s="8" t="n">
        <f aca="false">MAX(O1467,F1468)</f>
        <v>5688.66118792895</v>
      </c>
      <c r="P1468" s="9" t="n">
        <f aca="false">F1468/O1468-1</f>
        <v>-0.0101374562500944</v>
      </c>
      <c r="Q1468" s="8" t="n">
        <f aca="false">MAX(Q1467,B1468)</f>
        <v>67541.7555081824</v>
      </c>
      <c r="R1468" s="9" t="n">
        <f aca="false">B1468/Q1468-1</f>
        <v>-0.346384738299069</v>
      </c>
      <c r="S1468" s="9" t="n">
        <f aca="false">B1468/INDEX($B:$B,$E1468)-1</f>
        <v>0.00945768264643077</v>
      </c>
      <c r="T1468" s="0" t="n">
        <f aca="false">IF(AND($A1468&gt;=CrashTest!$B$3,$A1468&lt;=CrashTest!$C$3),1,IF(AND($A1468&gt;=CrashTest!$B$4,$A1468&lt;=CrashTest!$C$4),2,IF(AND($A1468&gt;=CrashTest!$B$5,$A1468&lt;=CrashTest!$C$5),3,IF(AND($A1468&gt;=CrashTest!$B$6,$A1468&lt;=CrashTest!$C$6),4,IF(AND($A1468&gt;=CrashTest!$B$7,$A1468&lt;=CrashTest!$C$7),5,0)))))</f>
        <v>0</v>
      </c>
      <c r="U1468" s="8" t="str">
        <f aca="false">IF(T1468=0,"",IF(T1467=T1468,MAX(U1467,B1468),B1468))</f>
        <v/>
      </c>
      <c r="V1468" s="9" t="str">
        <f aca="false">IF(T1468=0,"",B1468/U1468-1)</f>
        <v/>
      </c>
      <c r="W1468" s="8" t="str">
        <f aca="false">IF(T1468=0,"",IF(T1467=T1468,MAX(W1467,F1468),F1468))</f>
        <v/>
      </c>
      <c r="X1468" s="9" t="str">
        <f aca="false">IF(T1468=0,"",F1468/W1468-1)</f>
        <v/>
      </c>
    </row>
    <row r="1469" customFormat="false" ht="15" hidden="false" customHeight="false" outlineLevel="0" collapsed="false">
      <c r="A1469" s="5" t="n">
        <v>45297</v>
      </c>
      <c r="B1469" s="6" t="n">
        <v>43917.9798147282</v>
      </c>
      <c r="C1469" s="7" t="n">
        <v>23445.6573</v>
      </c>
      <c r="D1469" s="0" t="n">
        <f aca="false">INT((ROW()-3)/30)</f>
        <v>48</v>
      </c>
      <c r="E1469" s="0" t="n">
        <f aca="false">2+30*D1469</f>
        <v>1442</v>
      </c>
      <c r="F1469" s="8" t="n">
        <f aca="false">INDEX($F:$F,$E1469)*(2*B1469/INDEX($B:$B,$E1469)-C1469/INDEX($C:$C,$E1469))</f>
        <v>5608.642594257</v>
      </c>
      <c r="G1469" s="9" t="n">
        <f aca="false">B1469/B1468-1</f>
        <v>-0.0051723988794975</v>
      </c>
      <c r="H1469" s="9" t="n">
        <f aca="false">F1469/F1468-1</f>
        <v>-0.00396911187961713</v>
      </c>
      <c r="I1469" s="9" t="n">
        <f aca="false">LN(B1469/B1468)</f>
        <v>-0.00518582204121921</v>
      </c>
      <c r="J1469" s="9" t="n">
        <f aca="false">LN(F1469/F1468)</f>
        <v>-0.00397700970934708</v>
      </c>
      <c r="K1469" s="9" t="n">
        <f aca="false">F1469/F1462-1</f>
        <v>0.0200871101944673</v>
      </c>
      <c r="L1469" s="9" t="n">
        <f aca="false">F1469/F1439-1</f>
        <v>0.00128537295551978</v>
      </c>
      <c r="M1469" s="9" t="n">
        <f aca="false">B1469/B1462-1</f>
        <v>0.0405996605642487</v>
      </c>
      <c r="N1469" s="9" t="n">
        <f aca="false">B1469/B1439-1</f>
        <v>0.0146793704859642</v>
      </c>
      <c r="O1469" s="8" t="n">
        <f aca="false">MAX(O1468,F1469)</f>
        <v>5688.66118792895</v>
      </c>
      <c r="P1469" s="9" t="n">
        <f aca="false">F1469/O1469-1</f>
        <v>-0.0140663314316802</v>
      </c>
      <c r="Q1469" s="8" t="n">
        <f aca="false">MAX(Q1468,B1469)</f>
        <v>67541.7555081824</v>
      </c>
      <c r="R1469" s="9" t="n">
        <f aca="false">B1469/Q1469-1</f>
        <v>-0.349765497146314</v>
      </c>
      <c r="S1469" s="9" t="n">
        <f aca="false">B1469/INDEX($B:$B,$E1469)-1</f>
        <v>0.00423636485981027</v>
      </c>
      <c r="T1469" s="0" t="n">
        <f aca="false">IF(AND($A1469&gt;=CrashTest!$B$3,$A1469&lt;=CrashTest!$C$3),1,IF(AND($A1469&gt;=CrashTest!$B$4,$A1469&lt;=CrashTest!$C$4),2,IF(AND($A1469&gt;=CrashTest!$B$5,$A1469&lt;=CrashTest!$C$5),3,IF(AND($A1469&gt;=CrashTest!$B$6,$A1469&lt;=CrashTest!$C$6),4,IF(AND($A1469&gt;=CrashTest!$B$7,$A1469&lt;=CrashTest!$C$7),5,0)))))</f>
        <v>0</v>
      </c>
      <c r="U1469" s="8" t="str">
        <f aca="false">IF(T1469=0,"",IF(T1468=T1469,MAX(U1468,B1469),B1469))</f>
        <v/>
      </c>
      <c r="V1469" s="9" t="str">
        <f aca="false">IF(T1469=0,"",B1469/U1469-1)</f>
        <v/>
      </c>
      <c r="W1469" s="8" t="str">
        <f aca="false">IF(T1469=0,"",IF(T1468=T1469,MAX(W1468,F1469),F1469))</f>
        <v/>
      </c>
      <c r="X1469" s="9" t="str">
        <f aca="false">IF(T1469=0,"",F1469/W1469-1)</f>
        <v/>
      </c>
    </row>
    <row r="1470" customFormat="false" ht="15" hidden="false" customHeight="false" outlineLevel="0" collapsed="false">
      <c r="A1470" s="5" t="n">
        <v>45298</v>
      </c>
      <c r="B1470" s="6" t="n">
        <v>43844.195949737</v>
      </c>
      <c r="C1470" s="7" t="n">
        <v>23412.86821</v>
      </c>
      <c r="D1470" s="0" t="n">
        <f aca="false">INT((ROW()-3)/30)</f>
        <v>48</v>
      </c>
      <c r="E1470" s="0" t="n">
        <f aca="false">2+30*D1470</f>
        <v>1442</v>
      </c>
      <c r="F1470" s="8" t="n">
        <f aca="false">INDEX($F:$F,$E1470)*(2*B1470/INDEX($B:$B,$E1470)-C1470/INDEX($C:$C,$E1470))</f>
        <v>5597.63767456532</v>
      </c>
      <c r="G1470" s="9" t="n">
        <f aca="false">B1470/B1469-1</f>
        <v>-0.00168003777274062</v>
      </c>
      <c r="H1470" s="9" t="n">
        <f aca="false">F1470/F1469-1</f>
        <v>-0.0019621360260943</v>
      </c>
      <c r="I1470" s="9" t="n">
        <f aca="false">LN(B1470/B1469)</f>
        <v>-0.00168145061884449</v>
      </c>
      <c r="J1470" s="9" t="n">
        <f aca="false">LN(F1470/F1469)</f>
        <v>-0.00196406353675819</v>
      </c>
      <c r="K1470" s="9" t="n">
        <f aca="false">F1470/F1463-1</f>
        <v>0.0236548004083328</v>
      </c>
      <c r="L1470" s="9" t="n">
        <f aca="false">F1470/F1440-1</f>
        <v>-0.00174992129662921</v>
      </c>
      <c r="M1470" s="9" t="n">
        <f aca="false">B1470/B1463-1</f>
        <v>0.0385397124052853</v>
      </c>
      <c r="N1470" s="9" t="n">
        <f aca="false">B1470/B1440-1</f>
        <v>-0.00816323567495092</v>
      </c>
      <c r="O1470" s="8" t="n">
        <f aca="false">MAX(O1469,F1470)</f>
        <v>5688.66118792895</v>
      </c>
      <c r="P1470" s="9" t="n">
        <f aca="false">F1470/O1470-1</f>
        <v>-0.0160008674021175</v>
      </c>
      <c r="Q1470" s="8" t="n">
        <f aca="false">MAX(Q1469,B1470)</f>
        <v>67541.7555081824</v>
      </c>
      <c r="R1470" s="9" t="n">
        <f aca="false">B1470/Q1470-1</f>
        <v>-0.350857915672247</v>
      </c>
      <c r="S1470" s="9" t="n">
        <f aca="false">B1470/INDEX($B:$B,$E1470)-1</f>
        <v>0.00254920983408602</v>
      </c>
      <c r="T1470" s="0" t="n">
        <f aca="false">IF(AND($A1470&gt;=CrashTest!$B$3,$A1470&lt;=CrashTest!$C$3),1,IF(AND($A1470&gt;=CrashTest!$B$4,$A1470&lt;=CrashTest!$C$4),2,IF(AND($A1470&gt;=CrashTest!$B$5,$A1470&lt;=CrashTest!$C$5),3,IF(AND($A1470&gt;=CrashTest!$B$6,$A1470&lt;=CrashTest!$C$6),4,IF(AND($A1470&gt;=CrashTest!$B$7,$A1470&lt;=CrashTest!$C$7),5,0)))))</f>
        <v>0</v>
      </c>
      <c r="U1470" s="8" t="str">
        <f aca="false">IF(T1470=0,"",IF(T1469=T1470,MAX(U1469,B1470),B1470))</f>
        <v/>
      </c>
      <c r="V1470" s="9" t="str">
        <f aca="false">IF(T1470=0,"",B1470/U1470-1)</f>
        <v/>
      </c>
      <c r="W1470" s="8" t="str">
        <f aca="false">IF(T1470=0,"",IF(T1469=T1470,MAX(W1469,F1470),F1470))</f>
        <v/>
      </c>
      <c r="X1470" s="9" t="str">
        <f aca="false">IF(T1470=0,"",F1470/W1470-1)</f>
        <v/>
      </c>
    </row>
    <row r="1471" customFormat="false" ht="15" hidden="false" customHeight="false" outlineLevel="0" collapsed="false">
      <c r="A1471" s="5" t="n">
        <v>45299</v>
      </c>
      <c r="B1471" s="6" t="n">
        <v>46981.3242995324</v>
      </c>
      <c r="C1471" s="7" t="n">
        <v>25575.36983</v>
      </c>
      <c r="D1471" s="0" t="n">
        <f aca="false">INT((ROW()-3)/30)</f>
        <v>48</v>
      </c>
      <c r="E1471" s="0" t="n">
        <f aca="false">2+30*D1471</f>
        <v>1442</v>
      </c>
      <c r="F1471" s="8" t="n">
        <f aca="false">INDEX($F:$F,$E1471)*(2*B1471/INDEX($B:$B,$E1471)-C1471/INDEX($C:$C,$E1471))</f>
        <v>5881.35611419196</v>
      </c>
      <c r="G1471" s="9" t="n">
        <f aca="false">B1471/B1470-1</f>
        <v>0.0715517363664693</v>
      </c>
      <c r="H1471" s="9" t="n">
        <f aca="false">F1471/F1470-1</f>
        <v>0.0506853883944303</v>
      </c>
      <c r="I1471" s="9" t="n">
        <f aca="false">LN(B1471/B1470)</f>
        <v>0.0691078188222914</v>
      </c>
      <c r="J1471" s="9" t="n">
        <f aca="false">LN(F1471/F1470)</f>
        <v>0.0494427020720965</v>
      </c>
      <c r="K1471" s="9" t="n">
        <f aca="false">F1471/F1464-1</f>
        <v>0.0499328836812705</v>
      </c>
      <c r="L1471" s="9" t="n">
        <f aca="false">F1471/F1441-1</f>
        <v>0.0485733528153629</v>
      </c>
      <c r="M1471" s="9" t="n">
        <f aca="false">B1471/B1464-1</f>
        <v>0.0665581336061949</v>
      </c>
      <c r="N1471" s="9" t="n">
        <f aca="false">B1471/B1441-1</f>
        <v>0.0741041937139875</v>
      </c>
      <c r="O1471" s="8" t="n">
        <f aca="false">MAX(O1470,F1471)</f>
        <v>5881.35611419196</v>
      </c>
      <c r="P1471" s="9" t="n">
        <f aca="false">F1471/O1471-1</f>
        <v>0</v>
      </c>
      <c r="Q1471" s="8" t="n">
        <f aca="false">MAX(Q1470,B1471)</f>
        <v>67541.7555081824</v>
      </c>
      <c r="R1471" s="9" t="n">
        <f aca="false">B1471/Q1471-1</f>
        <v>-0.304410672390047</v>
      </c>
      <c r="S1471" s="9" t="n">
        <f aca="false">B1471/INDEX($B:$B,$E1471)-1</f>
        <v>0.0742833465905468</v>
      </c>
      <c r="T1471" s="0" t="n">
        <f aca="false">IF(AND($A1471&gt;=CrashTest!$B$3,$A1471&lt;=CrashTest!$C$3),1,IF(AND($A1471&gt;=CrashTest!$B$4,$A1471&lt;=CrashTest!$C$4),2,IF(AND($A1471&gt;=CrashTest!$B$5,$A1471&lt;=CrashTest!$C$5),3,IF(AND($A1471&gt;=CrashTest!$B$6,$A1471&lt;=CrashTest!$C$6),4,IF(AND($A1471&gt;=CrashTest!$B$7,$A1471&lt;=CrashTest!$C$7),5,0)))))</f>
        <v>0</v>
      </c>
      <c r="U1471" s="8" t="str">
        <f aca="false">IF(T1471=0,"",IF(T1470=T1471,MAX(U1470,B1471),B1471))</f>
        <v/>
      </c>
      <c r="V1471" s="9" t="str">
        <f aca="false">IF(T1471=0,"",B1471/U1471-1)</f>
        <v/>
      </c>
      <c r="W1471" s="8" t="str">
        <f aca="false">IF(T1471=0,"",IF(T1470=T1471,MAX(W1470,F1471),F1471))</f>
        <v/>
      </c>
      <c r="X1471" s="9" t="str">
        <f aca="false">IF(T1471=0,"",F1471/W1471-1)</f>
        <v/>
      </c>
    </row>
    <row r="1472" customFormat="false" ht="15" hidden="false" customHeight="false" outlineLevel="0" collapsed="false">
      <c r="A1472" s="5" t="n">
        <v>45300</v>
      </c>
      <c r="B1472" s="6" t="n">
        <v>46084.005795149</v>
      </c>
      <c r="C1472" s="7" t="n">
        <v>24751.48836</v>
      </c>
      <c r="D1472" s="0" t="n">
        <f aca="false">INT((ROW()-3)/30)</f>
        <v>48</v>
      </c>
      <c r="E1472" s="0" t="n">
        <f aca="false">2+30*D1472</f>
        <v>1442</v>
      </c>
      <c r="F1472" s="8" t="n">
        <f aca="false">INDEX($F:$F,$E1472)*(2*B1472/INDEX($B:$B,$E1472)-C1472/INDEX($C:$C,$E1472))</f>
        <v>5849.42445288876</v>
      </c>
      <c r="G1472" s="9" t="n">
        <f aca="false">B1472/B1471-1</f>
        <v>-0.0190994723491081</v>
      </c>
      <c r="H1472" s="9" t="n">
        <f aca="false">F1472/F1471-1</f>
        <v>-0.00542930247432993</v>
      </c>
      <c r="I1472" s="9" t="n">
        <f aca="false">LN(B1472/B1471)</f>
        <v>-0.0192842234867474</v>
      </c>
      <c r="J1472" s="9" t="n">
        <f aca="false">LN(F1472/F1471)</f>
        <v>-0.00544409470228997</v>
      </c>
      <c r="K1472" s="9" t="n">
        <f aca="false">F1472/F1465-1</f>
        <v>0.0282602988029852</v>
      </c>
      <c r="L1472" s="9" t="n">
        <f aca="false">F1472/F1442-1</f>
        <v>0.0462804169100672</v>
      </c>
      <c r="M1472" s="9" t="n">
        <f aca="false">B1472/B1465-1</f>
        <v>0.0254298128714654</v>
      </c>
      <c r="N1472" s="9" t="n">
        <f aca="false">B1472/B1442-1</f>
        <v>0.0537651015172331</v>
      </c>
      <c r="O1472" s="8" t="n">
        <f aca="false">MAX(O1471,F1472)</f>
        <v>5881.35611419196</v>
      </c>
      <c r="P1472" s="9" t="n">
        <f aca="false">F1472/O1472-1</f>
        <v>-0.00542930247432993</v>
      </c>
      <c r="Q1472" s="8" t="n">
        <f aca="false">MAX(Q1471,B1472)</f>
        <v>67541.7555081824</v>
      </c>
      <c r="R1472" s="9" t="n">
        <f aca="false">B1472/Q1472-1</f>
        <v>-0.317696061519069</v>
      </c>
      <c r="S1472" s="9" t="n">
        <f aca="false">B1472/INDEX($B:$B,$E1472)-1</f>
        <v>0.0537651015172331</v>
      </c>
      <c r="T1472" s="0" t="n">
        <f aca="false">IF(AND($A1472&gt;=CrashTest!$B$3,$A1472&lt;=CrashTest!$C$3),1,IF(AND($A1472&gt;=CrashTest!$B$4,$A1472&lt;=CrashTest!$C$4),2,IF(AND($A1472&gt;=CrashTest!$B$5,$A1472&lt;=CrashTest!$C$5),3,IF(AND($A1472&gt;=CrashTest!$B$6,$A1472&lt;=CrashTest!$C$6),4,IF(AND($A1472&gt;=CrashTest!$B$7,$A1472&lt;=CrashTest!$C$7),5,0)))))</f>
        <v>0</v>
      </c>
      <c r="U1472" s="8" t="str">
        <f aca="false">IF(T1472=0,"",IF(T1471=T1472,MAX(U1471,B1472),B1472))</f>
        <v/>
      </c>
      <c r="V1472" s="9" t="str">
        <f aca="false">IF(T1472=0,"",B1472/U1472-1)</f>
        <v/>
      </c>
      <c r="W1472" s="8" t="str">
        <f aca="false">IF(T1472=0,"",IF(T1471=T1472,MAX(W1471,F1472),F1472))</f>
        <v/>
      </c>
      <c r="X1472" s="9" t="str">
        <f aca="false">IF(T1472=0,"",F1472/W1472-1)</f>
        <v/>
      </c>
    </row>
    <row r="1473" customFormat="false" ht="15" hidden="false" customHeight="false" outlineLevel="0" collapsed="false">
      <c r="A1473" s="5" t="n">
        <v>45301</v>
      </c>
      <c r="B1473" s="6" t="n">
        <v>46818.1592764465</v>
      </c>
      <c r="C1473" s="7" t="n">
        <v>25279.89162</v>
      </c>
      <c r="D1473" s="0" t="n">
        <f aca="false">INT((ROW()-3)/30)</f>
        <v>49</v>
      </c>
      <c r="E1473" s="0" t="n">
        <f aca="false">2+30*D1473</f>
        <v>1472</v>
      </c>
      <c r="F1473" s="8" t="n">
        <f aca="false">INDEX($F:$F,$E1473)*(2*B1473/INDEX($B:$B,$E1473)-C1473/INDEX($C:$C,$E1473))</f>
        <v>5910.92055051297</v>
      </c>
      <c r="G1473" s="9" t="n">
        <f aca="false">B1473/B1472-1</f>
        <v>0.0159307653193372</v>
      </c>
      <c r="H1473" s="9" t="n">
        <f aca="false">F1473/F1472-1</f>
        <v>0.0105131877707791</v>
      </c>
      <c r="I1473" s="9" t="n">
        <f aca="false">LN(B1473/B1472)</f>
        <v>0.015805202463626</v>
      </c>
      <c r="J1473" s="9" t="n">
        <f aca="false">LN(F1473/F1472)</f>
        <v>0.0104583085144083</v>
      </c>
      <c r="K1473" s="9" t="n">
        <f aca="false">F1473/F1466-1</f>
        <v>0.0705830727859553</v>
      </c>
      <c r="L1473" s="9" t="n">
        <f aca="false">F1473/F1443-1</f>
        <v>0.0763931039505132</v>
      </c>
      <c r="M1473" s="9" t="n">
        <f aca="false">B1473/B1466-1</f>
        <v>0.0945560546792923</v>
      </c>
      <c r="N1473" s="9" t="n">
        <f aca="false">B1473/B1443-1</f>
        <v>0.136090240329116</v>
      </c>
      <c r="O1473" s="8" t="n">
        <f aca="false">MAX(O1472,F1473)</f>
        <v>5910.92055051297</v>
      </c>
      <c r="P1473" s="9" t="n">
        <f aca="false">F1473/O1473-1</f>
        <v>0</v>
      </c>
      <c r="Q1473" s="8" t="n">
        <f aca="false">MAX(Q1472,B1473)</f>
        <v>67541.7555081824</v>
      </c>
      <c r="R1473" s="9" t="n">
        <f aca="false">B1473/Q1473-1</f>
        <v>-0.306826437598669</v>
      </c>
      <c r="S1473" s="9" t="n">
        <f aca="false">B1473/INDEX($B:$B,$E1473)-1</f>
        <v>0.0159307653193372</v>
      </c>
      <c r="T1473" s="0" t="n">
        <f aca="false">IF(AND($A1473&gt;=CrashTest!$B$3,$A1473&lt;=CrashTest!$C$3),1,IF(AND($A1473&gt;=CrashTest!$B$4,$A1473&lt;=CrashTest!$C$4),2,IF(AND($A1473&gt;=CrashTest!$B$5,$A1473&lt;=CrashTest!$C$5),3,IF(AND($A1473&gt;=CrashTest!$B$6,$A1473&lt;=CrashTest!$C$6),4,IF(AND($A1473&gt;=CrashTest!$B$7,$A1473&lt;=CrashTest!$C$7),5,0)))))</f>
        <v>0</v>
      </c>
      <c r="U1473" s="8" t="str">
        <f aca="false">IF(T1473=0,"",IF(T1472=T1473,MAX(U1472,B1473),B1473))</f>
        <v/>
      </c>
      <c r="V1473" s="9" t="str">
        <f aca="false">IF(T1473=0,"",B1473/U1473-1)</f>
        <v/>
      </c>
      <c r="W1473" s="8" t="str">
        <f aca="false">IF(T1473=0,"",IF(T1472=T1473,MAX(W1472,F1473),F1473))</f>
        <v/>
      </c>
      <c r="X1473" s="9" t="str">
        <f aca="false">IF(T1473=0,"",F1473/W1473-1)</f>
        <v/>
      </c>
    </row>
    <row r="1474" customFormat="false" ht="15" hidden="false" customHeight="false" outlineLevel="0" collapsed="false">
      <c r="A1474" s="5" t="n">
        <v>45302</v>
      </c>
      <c r="B1474" s="6" t="n">
        <v>46380.8708082992</v>
      </c>
      <c r="C1474" s="7" t="n">
        <v>24970.74712</v>
      </c>
      <c r="D1474" s="0" t="n">
        <f aca="false">INT((ROW()-3)/30)</f>
        <v>49</v>
      </c>
      <c r="E1474" s="0" t="n">
        <f aca="false">2+30*D1474</f>
        <v>1472</v>
      </c>
      <c r="F1474" s="8" t="n">
        <f aca="false">INDEX($F:$F,$E1474)*(2*B1474/INDEX($B:$B,$E1474)-C1474/INDEX($C:$C,$E1474))</f>
        <v>5872.96978498184</v>
      </c>
      <c r="G1474" s="9" t="n">
        <f aca="false">B1474/B1473-1</f>
        <v>-0.00934014653513504</v>
      </c>
      <c r="H1474" s="9" t="n">
        <f aca="false">F1474/F1473-1</f>
        <v>-0.00642044926958785</v>
      </c>
      <c r="I1474" s="9" t="n">
        <f aca="false">LN(B1474/B1473)</f>
        <v>-0.00938403922702866</v>
      </c>
      <c r="J1474" s="9" t="n">
        <f aca="false">LN(F1474/F1473)</f>
        <v>-0.00644114900262465</v>
      </c>
      <c r="K1474" s="9" t="n">
        <f aca="false">F1474/F1467-1</f>
        <v>0.0387676647084407</v>
      </c>
      <c r="L1474" s="9" t="n">
        <f aca="false">F1474/F1444-1</f>
        <v>0.0657713670997433</v>
      </c>
      <c r="M1474" s="9" t="n">
        <f aca="false">B1474/B1467-1</f>
        <v>0.0481376195665535</v>
      </c>
      <c r="N1474" s="9" t="n">
        <f aca="false">B1474/B1444-1</f>
        <v>0.11849337599158</v>
      </c>
      <c r="O1474" s="8" t="n">
        <f aca="false">MAX(O1473,F1474)</f>
        <v>5910.92055051297</v>
      </c>
      <c r="P1474" s="9" t="n">
        <f aca="false">F1474/O1474-1</f>
        <v>-0.00642044926958785</v>
      </c>
      <c r="Q1474" s="8" t="n">
        <f aca="false">MAX(Q1473,B1474)</f>
        <v>67541.7555081824</v>
      </c>
      <c r="R1474" s="9" t="n">
        <f aca="false">B1474/Q1474-1</f>
        <v>-0.313300780245779</v>
      </c>
      <c r="S1474" s="9" t="n">
        <f aca="false">B1474/INDEX($B:$B,$E1474)-1</f>
        <v>0.00644182310170294</v>
      </c>
      <c r="T1474" s="0" t="n">
        <f aca="false">IF(AND($A1474&gt;=CrashTest!$B$3,$A1474&lt;=CrashTest!$C$3),1,IF(AND($A1474&gt;=CrashTest!$B$4,$A1474&lt;=CrashTest!$C$4),2,IF(AND($A1474&gt;=CrashTest!$B$5,$A1474&lt;=CrashTest!$C$5),3,IF(AND($A1474&gt;=CrashTest!$B$6,$A1474&lt;=CrashTest!$C$6),4,IF(AND($A1474&gt;=CrashTest!$B$7,$A1474&lt;=CrashTest!$C$7),5,0)))))</f>
        <v>0</v>
      </c>
      <c r="U1474" s="8" t="str">
        <f aca="false">IF(T1474=0,"",IF(T1473=T1474,MAX(U1473,B1474),B1474))</f>
        <v/>
      </c>
      <c r="V1474" s="9" t="str">
        <f aca="false">IF(T1474=0,"",B1474/U1474-1)</f>
        <v/>
      </c>
      <c r="W1474" s="8" t="str">
        <f aca="false">IF(T1474=0,"",IF(T1473=T1474,MAX(W1473,F1474),F1474))</f>
        <v/>
      </c>
      <c r="X1474" s="9" t="str">
        <f aca="false">IF(T1474=0,"",F1474/W1474-1)</f>
        <v/>
      </c>
    </row>
    <row r="1475" customFormat="false" ht="15" hidden="false" customHeight="false" outlineLevel="0" collapsed="false">
      <c r="A1475" s="5" t="n">
        <v>45303</v>
      </c>
      <c r="B1475" s="6" t="n">
        <v>42817.4305356517</v>
      </c>
      <c r="C1475" s="7" t="n">
        <v>21523.99774</v>
      </c>
      <c r="D1475" s="0" t="n">
        <f aca="false">INT((ROW()-3)/30)</f>
        <v>49</v>
      </c>
      <c r="E1475" s="0" t="n">
        <f aca="false">2+30*D1475</f>
        <v>1472</v>
      </c>
      <c r="F1475" s="8" t="n">
        <f aca="false">INDEX($F:$F,$E1475)*(2*B1475/INDEX($B:$B,$E1475)-C1475/INDEX($C:$C,$E1475))</f>
        <v>5782.91476423503</v>
      </c>
      <c r="G1475" s="9" t="n">
        <f aca="false">B1475/B1474-1</f>
        <v>-0.076829956198448</v>
      </c>
      <c r="H1475" s="9" t="n">
        <f aca="false">F1475/F1474-1</f>
        <v>-0.0153338130526557</v>
      </c>
      <c r="I1475" s="9" t="n">
        <f aca="false">LN(B1475/B1474)</f>
        <v>-0.079941831976646</v>
      </c>
      <c r="J1475" s="9" t="n">
        <f aca="false">LN(F1475/F1474)</f>
        <v>-0.0154525917486026</v>
      </c>
      <c r="K1475" s="9" t="n">
        <f aca="false">F1475/F1468-1</f>
        <v>0.0269796357577561</v>
      </c>
      <c r="L1475" s="9" t="n">
        <f aca="false">F1475/F1445-1</f>
        <v>0.0360691170505705</v>
      </c>
      <c r="M1475" s="9" t="n">
        <f aca="false">B1475/B1468-1</f>
        <v>-0.030101979061403</v>
      </c>
      <c r="N1475" s="9" t="n">
        <f aca="false">B1475/B1445-1</f>
        <v>-0.00283262420110597</v>
      </c>
      <c r="O1475" s="8" t="n">
        <f aca="false">MAX(O1474,F1475)</f>
        <v>5910.92055051297</v>
      </c>
      <c r="P1475" s="9" t="n">
        <f aca="false">F1475/O1475-1</f>
        <v>-0.0216558123534296</v>
      </c>
      <c r="Q1475" s="8" t="n">
        <f aca="false">MAX(Q1474,B1475)</f>
        <v>67541.7555081824</v>
      </c>
      <c r="R1475" s="9" t="n">
        <f aca="false">B1475/Q1475-1</f>
        <v>-0.366059851221004</v>
      </c>
      <c r="S1475" s="9" t="n">
        <f aca="false">B1475/INDEX($B:$B,$E1475)-1</f>
        <v>-0.0708830580834871</v>
      </c>
      <c r="T1475" s="0" t="n">
        <f aca="false">IF(AND($A1475&gt;=CrashTest!$B$3,$A1475&lt;=CrashTest!$C$3),1,IF(AND($A1475&gt;=CrashTest!$B$4,$A1475&lt;=CrashTest!$C$4),2,IF(AND($A1475&gt;=CrashTest!$B$5,$A1475&lt;=CrashTest!$C$5),3,IF(AND($A1475&gt;=CrashTest!$B$6,$A1475&lt;=CrashTest!$C$6),4,IF(AND($A1475&gt;=CrashTest!$B$7,$A1475&lt;=CrashTest!$C$7),5,0)))))</f>
        <v>0</v>
      </c>
      <c r="U1475" s="8" t="str">
        <f aca="false">IF(T1475=0,"",IF(T1474=T1475,MAX(U1474,B1475),B1475))</f>
        <v/>
      </c>
      <c r="V1475" s="9" t="str">
        <f aca="false">IF(T1475=0,"",B1475/U1475-1)</f>
        <v/>
      </c>
      <c r="W1475" s="8" t="str">
        <f aca="false">IF(T1475=0,"",IF(T1474=T1475,MAX(W1474,F1475),F1475))</f>
        <v/>
      </c>
      <c r="X1475" s="9" t="str">
        <f aca="false">IF(T1475=0,"",F1475/W1475-1)</f>
        <v/>
      </c>
    </row>
    <row r="1476" customFormat="false" ht="15" hidden="false" customHeight="false" outlineLevel="0" collapsed="false">
      <c r="A1476" s="5" t="n">
        <v>45304</v>
      </c>
      <c r="B1476" s="6" t="n">
        <v>42846.9544699006</v>
      </c>
      <c r="C1476" s="7" t="n">
        <v>21634.49835</v>
      </c>
      <c r="D1476" s="0" t="n">
        <f aca="false">INT((ROW()-3)/30)</f>
        <v>49</v>
      </c>
      <c r="E1476" s="0" t="n">
        <f aca="false">2+30*D1476</f>
        <v>1472</v>
      </c>
      <c r="F1476" s="8" t="n">
        <f aca="false">INDEX($F:$F,$E1476)*(2*B1476/INDEX($B:$B,$E1476)-C1476/INDEX($C:$C,$E1476))</f>
        <v>5764.29550062883</v>
      </c>
      <c r="G1476" s="9" t="n">
        <f aca="false">B1476/B1475-1</f>
        <v>0.000689530732684185</v>
      </c>
      <c r="H1476" s="9" t="n">
        <f aca="false">F1476/F1475-1</f>
        <v>-0.00321970223758916</v>
      </c>
      <c r="I1476" s="9" t="n">
        <f aca="false">LN(B1476/B1475)</f>
        <v>0.000689293115591778</v>
      </c>
      <c r="J1476" s="9" t="n">
        <f aca="false">LN(F1476/F1475)</f>
        <v>-0.00322489663143621</v>
      </c>
      <c r="K1476" s="9" t="n">
        <f aca="false">F1476/F1469-1</f>
        <v>0.0277523311132741</v>
      </c>
      <c r="L1476" s="9" t="n">
        <f aca="false">F1476/F1446-1</f>
        <v>0.0340405812858924</v>
      </c>
      <c r="M1476" s="9" t="n">
        <f aca="false">B1476/B1469-1</f>
        <v>-0.02438694469431</v>
      </c>
      <c r="N1476" s="9" t="n">
        <f aca="false">B1476/B1446-1</f>
        <v>-0.00432649577634459</v>
      </c>
      <c r="O1476" s="8" t="n">
        <f aca="false">MAX(O1475,F1476)</f>
        <v>5910.92055051297</v>
      </c>
      <c r="P1476" s="9" t="n">
        <f aca="false">F1476/O1476-1</f>
        <v>-0.0248057893235276</v>
      </c>
      <c r="Q1476" s="8" t="n">
        <f aca="false">MAX(Q1475,B1476)</f>
        <v>67541.7555081824</v>
      </c>
      <c r="R1476" s="9" t="n">
        <f aca="false">B1476/Q1476-1</f>
        <v>-0.365622730005739</v>
      </c>
      <c r="S1476" s="9" t="n">
        <f aca="false">B1476/INDEX($B:$B,$E1476)-1</f>
        <v>-0.0702424033977781</v>
      </c>
      <c r="T1476" s="0" t="n">
        <f aca="false">IF(AND($A1476&gt;=CrashTest!$B$3,$A1476&lt;=CrashTest!$C$3),1,IF(AND($A1476&gt;=CrashTest!$B$4,$A1476&lt;=CrashTest!$C$4),2,IF(AND($A1476&gt;=CrashTest!$B$5,$A1476&lt;=CrashTest!$C$5),3,IF(AND($A1476&gt;=CrashTest!$B$6,$A1476&lt;=CrashTest!$C$6),4,IF(AND($A1476&gt;=CrashTest!$B$7,$A1476&lt;=CrashTest!$C$7),5,0)))))</f>
        <v>0</v>
      </c>
      <c r="U1476" s="8" t="str">
        <f aca="false">IF(T1476=0,"",IF(T1475=T1476,MAX(U1475,B1476),B1476))</f>
        <v/>
      </c>
      <c r="V1476" s="9" t="str">
        <f aca="false">IF(T1476=0,"",B1476/U1476-1)</f>
        <v/>
      </c>
      <c r="W1476" s="8" t="str">
        <f aca="false">IF(T1476=0,"",IF(T1475=T1476,MAX(W1475,F1476),F1476))</f>
        <v/>
      </c>
      <c r="X1476" s="9" t="str">
        <f aca="false">IF(T1476=0,"",F1476/W1476-1)</f>
        <v/>
      </c>
    </row>
    <row r="1477" customFormat="false" ht="15" hidden="false" customHeight="false" outlineLevel="0" collapsed="false">
      <c r="A1477" s="5" t="n">
        <v>45305</v>
      </c>
      <c r="B1477" s="6" t="n">
        <v>41888.1513068381</v>
      </c>
      <c r="C1477" s="7" t="n">
        <v>20566.06741</v>
      </c>
      <c r="D1477" s="0" t="n">
        <f aca="false">INT((ROW()-3)/30)</f>
        <v>49</v>
      </c>
      <c r="E1477" s="0" t="n">
        <f aca="false">2+30*D1477</f>
        <v>1472</v>
      </c>
      <c r="F1477" s="8" t="n">
        <f aca="false">INDEX($F:$F,$E1477)*(2*B1477/INDEX($B:$B,$E1477)-C1477/INDEX($C:$C,$E1477))</f>
        <v>5773.39268767059</v>
      </c>
      <c r="G1477" s="9" t="n">
        <f aca="false">B1477/B1476-1</f>
        <v>-0.0223773935609832</v>
      </c>
      <c r="H1477" s="9" t="n">
        <f aca="false">F1477/F1476-1</f>
        <v>0.0015781958160821</v>
      </c>
      <c r="I1477" s="9" t="n">
        <f aca="false">LN(B1477/B1476)</f>
        <v>-0.0226315664060088</v>
      </c>
      <c r="J1477" s="9" t="n">
        <f aca="false">LN(F1477/F1476)</f>
        <v>0.00157695177378805</v>
      </c>
      <c r="K1477" s="9" t="n">
        <f aca="false">F1477/F1470-1</f>
        <v>0.0313980688503412</v>
      </c>
      <c r="L1477" s="9" t="n">
        <f aca="false">F1477/F1447-1</f>
        <v>0.0428404285237058</v>
      </c>
      <c r="M1477" s="9" t="n">
        <f aca="false">B1477/B1470-1</f>
        <v>-0.0446135366501259</v>
      </c>
      <c r="N1477" s="9" t="n">
        <f aca="false">B1477/B1447-1</f>
        <v>-0.00214268199673628</v>
      </c>
      <c r="O1477" s="8" t="n">
        <f aca="false">MAX(O1476,F1477)</f>
        <v>5910.92055051297</v>
      </c>
      <c r="P1477" s="9" t="n">
        <f aca="false">F1477/O1477-1</f>
        <v>-0.0232667419003705</v>
      </c>
      <c r="Q1477" s="8" t="n">
        <f aca="false">MAX(Q1476,B1477)</f>
        <v>67541.7555081824</v>
      </c>
      <c r="R1477" s="9" t="n">
        <f aca="false">B1477/Q1477-1</f>
        <v>-0.379818439842543</v>
      </c>
      <c r="S1477" s="9" t="n">
        <f aca="false">B1477/INDEX($B:$B,$E1477)-1</f>
        <v>-0.09104795505326</v>
      </c>
      <c r="T1477" s="0" t="n">
        <f aca="false">IF(AND($A1477&gt;=CrashTest!$B$3,$A1477&lt;=CrashTest!$C$3),1,IF(AND($A1477&gt;=CrashTest!$B$4,$A1477&lt;=CrashTest!$C$4),2,IF(AND($A1477&gt;=CrashTest!$B$5,$A1477&lt;=CrashTest!$C$5),3,IF(AND($A1477&gt;=CrashTest!$B$6,$A1477&lt;=CrashTest!$C$6),4,IF(AND($A1477&gt;=CrashTest!$B$7,$A1477&lt;=CrashTest!$C$7),5,0)))))</f>
        <v>0</v>
      </c>
      <c r="U1477" s="8" t="str">
        <f aca="false">IF(T1477=0,"",IF(T1476=T1477,MAX(U1476,B1477),B1477))</f>
        <v/>
      </c>
      <c r="V1477" s="9" t="str">
        <f aca="false">IF(T1477=0,"",B1477/U1477-1)</f>
        <v/>
      </c>
      <c r="W1477" s="8" t="str">
        <f aca="false">IF(T1477=0,"",IF(T1476=T1477,MAX(W1476,F1477),F1477))</f>
        <v/>
      </c>
      <c r="X1477" s="9" t="str">
        <f aca="false">IF(T1477=0,"",F1477/W1477-1)</f>
        <v/>
      </c>
    </row>
    <row r="1478" customFormat="false" ht="15" hidden="false" customHeight="false" outlineLevel="0" collapsed="false">
      <c r="A1478" s="5" t="n">
        <v>45306</v>
      </c>
      <c r="B1478" s="6" t="n">
        <v>42528.9192489772</v>
      </c>
      <c r="C1478" s="7" t="n">
        <v>21357.01758</v>
      </c>
      <c r="D1478" s="0" t="n">
        <f aca="false">INT((ROW()-3)/30)</f>
        <v>49</v>
      </c>
      <c r="E1478" s="0" t="n">
        <f aca="false">2+30*D1478</f>
        <v>1472</v>
      </c>
      <c r="F1478" s="8" t="n">
        <f aca="false">INDEX($F:$F,$E1478)*(2*B1478/INDEX($B:$B,$E1478)-C1478/INDEX($C:$C,$E1478))</f>
        <v>5749.13530114762</v>
      </c>
      <c r="G1478" s="9" t="n">
        <f aca="false">B1478/B1477-1</f>
        <v>0.0152971167776148</v>
      </c>
      <c r="H1478" s="9" t="n">
        <f aca="false">F1478/F1477-1</f>
        <v>-0.00420158264563775</v>
      </c>
      <c r="I1478" s="9" t="n">
        <f aca="false">LN(B1478/B1477)</f>
        <v>0.0151812955471624</v>
      </c>
      <c r="J1478" s="9" t="n">
        <f aca="false">LN(F1478/F1477)</f>
        <v>-0.00421043409610272</v>
      </c>
      <c r="K1478" s="9" t="n">
        <f aca="false">F1478/F1471-1</f>
        <v>-0.0224813479199614</v>
      </c>
      <c r="L1478" s="9" t="n">
        <f aca="false">F1478/F1448-1</f>
        <v>0.0409184515165575</v>
      </c>
      <c r="M1478" s="9" t="n">
        <f aca="false">B1478/B1471-1</f>
        <v>-0.09476967958946</v>
      </c>
      <c r="N1478" s="9" t="n">
        <f aca="false">B1478/B1448-1</f>
        <v>0.00771754501036326</v>
      </c>
      <c r="O1478" s="8" t="n">
        <f aca="false">MAX(O1477,F1478)</f>
        <v>5910.92055051297</v>
      </c>
      <c r="P1478" s="9" t="n">
        <f aca="false">F1478/O1478-1</f>
        <v>-0.0273705674070192</v>
      </c>
      <c r="Q1478" s="8" t="n">
        <f aca="false">MAX(Q1477,B1478)</f>
        <v>67541.7555081824</v>
      </c>
      <c r="R1478" s="9" t="n">
        <f aca="false">B1478/Q1478-1</f>
        <v>-0.370331450093491</v>
      </c>
      <c r="S1478" s="9" t="n">
        <f aca="false">B1478/INDEX($B:$B,$E1478)-1</f>
        <v>-0.0771436094764579</v>
      </c>
      <c r="T1478" s="0" t="n">
        <f aca="false">IF(AND($A1478&gt;=CrashTest!$B$3,$A1478&lt;=CrashTest!$C$3),1,IF(AND($A1478&gt;=CrashTest!$B$4,$A1478&lt;=CrashTest!$C$4),2,IF(AND($A1478&gt;=CrashTest!$B$5,$A1478&lt;=CrashTest!$C$5),3,IF(AND($A1478&gt;=CrashTest!$B$6,$A1478&lt;=CrashTest!$C$6),4,IF(AND($A1478&gt;=CrashTest!$B$7,$A1478&lt;=CrashTest!$C$7),5,0)))))</f>
        <v>0</v>
      </c>
      <c r="U1478" s="8" t="str">
        <f aca="false">IF(T1478=0,"",IF(T1477=T1478,MAX(U1477,B1478),B1478))</f>
        <v/>
      </c>
      <c r="V1478" s="9" t="str">
        <f aca="false">IF(T1478=0,"",B1478/U1478-1)</f>
        <v/>
      </c>
      <c r="W1478" s="8" t="str">
        <f aca="false">IF(T1478=0,"",IF(T1477=T1478,MAX(W1477,F1478),F1478))</f>
        <v/>
      </c>
      <c r="X1478" s="9" t="str">
        <f aca="false">IF(T1478=0,"",F1478/W1478-1)</f>
        <v/>
      </c>
    </row>
    <row r="1479" customFormat="false" ht="15" hidden="false" customHeight="false" outlineLevel="0" collapsed="false">
      <c r="A1479" s="5" t="n">
        <v>45307</v>
      </c>
      <c r="B1479" s="6" t="n">
        <v>43171.4472241379</v>
      </c>
      <c r="C1479" s="7" t="n">
        <v>21980.42701</v>
      </c>
      <c r="D1479" s="0" t="n">
        <f aca="false">INT((ROW()-3)/30)</f>
        <v>49</v>
      </c>
      <c r="E1479" s="0" t="n">
        <f aca="false">2+30*D1479</f>
        <v>1472</v>
      </c>
      <c r="F1479" s="8" t="n">
        <f aca="false">INDEX($F:$F,$E1479)*(2*B1479/INDEX($B:$B,$E1479)-C1479/INDEX($C:$C,$E1479))</f>
        <v>5764.91897665219</v>
      </c>
      <c r="G1479" s="9" t="n">
        <f aca="false">B1479/B1478-1</f>
        <v>0.015108024998217</v>
      </c>
      <c r="H1479" s="9" t="n">
        <f aca="false">F1479/F1478-1</f>
        <v>0.00274539990412559</v>
      </c>
      <c r="I1479" s="9" t="n">
        <f aca="false">LN(B1479/B1478)</f>
        <v>0.0149950354003041</v>
      </c>
      <c r="J1479" s="9" t="n">
        <f aca="false">LN(F1479/F1478)</f>
        <v>0.0027416381771991</v>
      </c>
      <c r="K1479" s="9" t="n">
        <f aca="false">F1479/F1472-1</f>
        <v>-0.014446801889173</v>
      </c>
      <c r="L1479" s="9" t="n">
        <f aca="false">F1479/F1449-1</f>
        <v>0.0459747924606855</v>
      </c>
      <c r="M1479" s="9" t="n">
        <f aca="false">B1479/B1472-1</f>
        <v>-0.0632010720586641</v>
      </c>
      <c r="N1479" s="9" t="n">
        <f aca="false">B1479/B1449-1</f>
        <v>0.0420670423627796</v>
      </c>
      <c r="O1479" s="8" t="n">
        <f aca="false">MAX(O1478,F1479)</f>
        <v>5910.92055051297</v>
      </c>
      <c r="P1479" s="9" t="n">
        <f aca="false">F1479/O1479-1</f>
        <v>-0.0247003106560287</v>
      </c>
      <c r="Q1479" s="8" t="n">
        <f aca="false">MAX(Q1478,B1479)</f>
        <v>67541.7555081824</v>
      </c>
      <c r="R1479" s="9" t="n">
        <f aca="false">B1479/Q1479-1</f>
        <v>-0.360818401900912</v>
      </c>
      <c r="S1479" s="9" t="n">
        <f aca="false">B1479/INDEX($B:$B,$E1479)-1</f>
        <v>-0.0632010720586641</v>
      </c>
      <c r="T1479" s="0" t="n">
        <f aca="false">IF(AND($A1479&gt;=CrashTest!$B$3,$A1479&lt;=CrashTest!$C$3),1,IF(AND($A1479&gt;=CrashTest!$B$4,$A1479&lt;=CrashTest!$C$4),2,IF(AND($A1479&gt;=CrashTest!$B$5,$A1479&lt;=CrashTest!$C$5),3,IF(AND($A1479&gt;=CrashTest!$B$6,$A1479&lt;=CrashTest!$C$6),4,IF(AND($A1479&gt;=CrashTest!$B$7,$A1479&lt;=CrashTest!$C$7),5,0)))))</f>
        <v>0</v>
      </c>
      <c r="U1479" s="8" t="str">
        <f aca="false">IF(T1479=0,"",IF(T1478=T1479,MAX(U1478,B1479),B1479))</f>
        <v/>
      </c>
      <c r="V1479" s="9" t="str">
        <f aca="false">IF(T1479=0,"",B1479/U1479-1)</f>
        <v/>
      </c>
      <c r="W1479" s="8" t="str">
        <f aca="false">IF(T1479=0,"",IF(T1478=T1479,MAX(W1478,F1479),F1479))</f>
        <v/>
      </c>
      <c r="X1479" s="9" t="str">
        <f aca="false">IF(T1479=0,"",F1479/W1479-1)</f>
        <v/>
      </c>
    </row>
    <row r="1480" customFormat="false" ht="15" hidden="false" customHeight="false" outlineLevel="0" collapsed="false">
      <c r="A1480" s="5" t="n">
        <v>45308</v>
      </c>
      <c r="B1480" s="6" t="n">
        <v>42689.304327294</v>
      </c>
      <c r="C1480" s="7" t="n">
        <v>21666.87517</v>
      </c>
      <c r="D1480" s="0" t="n">
        <f aca="false">INT((ROW()-3)/30)</f>
        <v>49</v>
      </c>
      <c r="E1480" s="0" t="n">
        <f aca="false">2+30*D1480</f>
        <v>1472</v>
      </c>
      <c r="F1480" s="8" t="n">
        <f aca="false">INDEX($F:$F,$E1480)*(2*B1480/INDEX($B:$B,$E1480)-C1480/INDEX($C:$C,$E1480))</f>
        <v>5716.62307145884</v>
      </c>
      <c r="G1480" s="9" t="n">
        <f aca="false">B1480/B1479-1</f>
        <v>-0.011168096689942</v>
      </c>
      <c r="H1480" s="9" t="n">
        <f aca="false">F1480/F1479-1</f>
        <v>-0.00837755142595309</v>
      </c>
      <c r="I1480" s="9" t="n">
        <f aca="false">LN(B1480/B1479)</f>
        <v>-0.0112309281247927</v>
      </c>
      <c r="J1480" s="9" t="n">
        <f aca="false">LN(F1480/F1479)</f>
        <v>-0.00841284033789565</v>
      </c>
      <c r="K1480" s="9" t="n">
        <f aca="false">F1480/F1473-1</f>
        <v>-0.0328709339592239</v>
      </c>
      <c r="L1480" s="9" t="n">
        <f aca="false">F1480/F1450-1</f>
        <v>0.0299018674642819</v>
      </c>
      <c r="M1480" s="9" t="n">
        <f aca="false">B1480/B1473-1</f>
        <v>-0.0881891772970593</v>
      </c>
      <c r="N1480" s="9" t="n">
        <f aca="false">B1480/B1450-1</f>
        <v>0.00125648445958615</v>
      </c>
      <c r="O1480" s="8" t="n">
        <f aca="false">MAX(O1479,F1480)</f>
        <v>5910.92055051297</v>
      </c>
      <c r="P1480" s="9" t="n">
        <f aca="false">F1480/O1480-1</f>
        <v>-0.0328709339592239</v>
      </c>
      <c r="Q1480" s="8" t="n">
        <f aca="false">MAX(Q1479,B1480)</f>
        <v>67541.7555081824</v>
      </c>
      <c r="R1480" s="9" t="n">
        <f aca="false">B1480/Q1480-1</f>
        <v>-0.367956843790914</v>
      </c>
      <c r="S1480" s="9" t="n">
        <f aca="false">B1480/INDEX($B:$B,$E1480)-1</f>
        <v>-0.0736633330649469</v>
      </c>
      <c r="T1480" s="0" t="n">
        <f aca="false">IF(AND($A1480&gt;=CrashTest!$B$3,$A1480&lt;=CrashTest!$C$3),1,IF(AND($A1480&gt;=CrashTest!$B$4,$A1480&lt;=CrashTest!$C$4),2,IF(AND($A1480&gt;=CrashTest!$B$5,$A1480&lt;=CrashTest!$C$5),3,IF(AND($A1480&gt;=CrashTest!$B$6,$A1480&lt;=CrashTest!$C$6),4,IF(AND($A1480&gt;=CrashTest!$B$7,$A1480&lt;=CrashTest!$C$7),5,0)))))</f>
        <v>0</v>
      </c>
      <c r="U1480" s="8" t="str">
        <f aca="false">IF(T1480=0,"",IF(T1479=T1480,MAX(U1479,B1480),B1480))</f>
        <v/>
      </c>
      <c r="V1480" s="9" t="str">
        <f aca="false">IF(T1480=0,"",B1480/U1480-1)</f>
        <v/>
      </c>
      <c r="W1480" s="8" t="str">
        <f aca="false">IF(T1480=0,"",IF(T1479=T1480,MAX(W1479,F1480),F1480))</f>
        <v/>
      </c>
      <c r="X1480" s="9" t="str">
        <f aca="false">IF(T1480=0,"",F1480/W1480-1)</f>
        <v/>
      </c>
    </row>
    <row r="1481" customFormat="false" ht="15" hidden="false" customHeight="false" outlineLevel="0" collapsed="false">
      <c r="A1481" s="5" t="n">
        <v>45309</v>
      </c>
      <c r="B1481" s="6" t="n">
        <v>41261.9076177674</v>
      </c>
      <c r="C1481" s="7" t="n">
        <v>20312.41802</v>
      </c>
      <c r="D1481" s="0" t="n">
        <f aca="false">INT((ROW()-3)/30)</f>
        <v>49</v>
      </c>
      <c r="E1481" s="0" t="n">
        <f aca="false">2+30*D1481</f>
        <v>1472</v>
      </c>
      <c r="F1481" s="8" t="n">
        <f aca="false">INDEX($F:$F,$E1481)*(2*B1481/INDEX($B:$B,$E1481)-C1481/INDEX($C:$C,$E1481))</f>
        <v>5674.35895385086</v>
      </c>
      <c r="G1481" s="9" t="n">
        <f aca="false">B1481/B1480-1</f>
        <v>-0.0334368697738177</v>
      </c>
      <c r="H1481" s="9" t="n">
        <f aca="false">F1481/F1480-1</f>
        <v>-0.00739319648674919</v>
      </c>
      <c r="I1481" s="9" t="n">
        <f aca="false">LN(B1481/B1480)</f>
        <v>-0.0340086640745795</v>
      </c>
      <c r="J1481" s="9" t="n">
        <f aca="false">LN(F1481/F1480)</f>
        <v>-0.00742066161770003</v>
      </c>
      <c r="K1481" s="9" t="n">
        <f aca="false">F1481/F1474-1</f>
        <v>-0.0338177852777071</v>
      </c>
      <c r="L1481" s="9" t="n">
        <f aca="false">F1481/F1451-1</f>
        <v>0.0247777880911979</v>
      </c>
      <c r="M1481" s="9" t="n">
        <f aca="false">B1481/B1474-1</f>
        <v>-0.110367983638975</v>
      </c>
      <c r="N1481" s="9" t="n">
        <f aca="false">B1481/B1451-1</f>
        <v>-0.0238919067118994</v>
      </c>
      <c r="O1481" s="8" t="n">
        <f aca="false">MAX(O1480,F1481)</f>
        <v>5910.92055051297</v>
      </c>
      <c r="P1481" s="9" t="n">
        <f aca="false">F1481/O1481-1</f>
        <v>-0.0400211091725096</v>
      </c>
      <c r="Q1481" s="8" t="n">
        <f aca="false">MAX(Q1480,B1481)</f>
        <v>67541.7555081824</v>
      </c>
      <c r="R1481" s="9" t="n">
        <f aca="false">B1481/Q1481-1</f>
        <v>-0.38909038849651</v>
      </c>
      <c r="S1481" s="9" t="n">
        <f aca="false">B1481/INDEX($B:$B,$E1481)-1</f>
        <v>-0.104637131563966</v>
      </c>
      <c r="T1481" s="0" t="n">
        <f aca="false">IF(AND($A1481&gt;=CrashTest!$B$3,$A1481&lt;=CrashTest!$C$3),1,IF(AND($A1481&gt;=CrashTest!$B$4,$A1481&lt;=CrashTest!$C$4),2,IF(AND($A1481&gt;=CrashTest!$B$5,$A1481&lt;=CrashTest!$C$5),3,IF(AND($A1481&gt;=CrashTest!$B$6,$A1481&lt;=CrashTest!$C$6),4,IF(AND($A1481&gt;=CrashTest!$B$7,$A1481&lt;=CrashTest!$C$7),5,0)))))</f>
        <v>0</v>
      </c>
      <c r="U1481" s="8" t="str">
        <f aca="false">IF(T1481=0,"",IF(T1480=T1481,MAX(U1480,B1481),B1481))</f>
        <v/>
      </c>
      <c r="V1481" s="9" t="str">
        <f aca="false">IF(T1481=0,"",B1481/U1481-1)</f>
        <v/>
      </c>
      <c r="W1481" s="8" t="str">
        <f aca="false">IF(T1481=0,"",IF(T1480=T1481,MAX(W1480,F1481),F1481))</f>
        <v/>
      </c>
      <c r="X1481" s="9" t="str">
        <f aca="false">IF(T1481=0,"",F1481/W1481-1)</f>
        <v/>
      </c>
    </row>
    <row r="1482" customFormat="false" ht="15" hidden="false" customHeight="false" outlineLevel="0" collapsed="false">
      <c r="A1482" s="5" t="n">
        <v>45310</v>
      </c>
      <c r="B1482" s="6" t="n">
        <v>41606.8535330216</v>
      </c>
      <c r="C1482" s="7" t="n">
        <v>20622.75801</v>
      </c>
      <c r="D1482" s="0" t="n">
        <f aca="false">INT((ROW()-3)/30)</f>
        <v>49</v>
      </c>
      <c r="E1482" s="0" t="n">
        <f aca="false">2+30*D1482</f>
        <v>1472</v>
      </c>
      <c r="F1482" s="8" t="n">
        <f aca="false">INDEX($F:$F,$E1482)*(2*B1482/INDEX($B:$B,$E1482)-C1482/INDEX($C:$C,$E1482))</f>
        <v>5688.5851870814</v>
      </c>
      <c r="G1482" s="9" t="n">
        <f aca="false">B1482/B1481-1</f>
        <v>0.00835991196649522</v>
      </c>
      <c r="H1482" s="9" t="n">
        <f aca="false">F1482/F1481-1</f>
        <v>0.0025071084410131</v>
      </c>
      <c r="I1482" s="9" t="n">
        <f aca="false">LN(B1482/B1481)</f>
        <v>0.00832516144233999</v>
      </c>
      <c r="J1482" s="9" t="n">
        <f aca="false">LN(F1482/F1481)</f>
        <v>0.00250397088767573</v>
      </c>
      <c r="K1482" s="9" t="n">
        <f aca="false">F1482/F1475-1</f>
        <v>-0.0163117702749179</v>
      </c>
      <c r="L1482" s="9" t="n">
        <f aca="false">F1482/F1452-1</f>
        <v>0.0190711842045312</v>
      </c>
      <c r="M1482" s="9" t="n">
        <f aca="false">B1482/B1475-1</f>
        <v>-0.0282729950743337</v>
      </c>
      <c r="N1482" s="9" t="n">
        <f aca="false">B1482/B1452-1</f>
        <v>-0.0458271962680955</v>
      </c>
      <c r="O1482" s="8" t="n">
        <f aca="false">MAX(O1481,F1482)</f>
        <v>5910.92055051297</v>
      </c>
      <c r="P1482" s="9" t="n">
        <f aca="false">F1482/O1482-1</f>
        <v>-0.0376143379921217</v>
      </c>
      <c r="Q1482" s="8" t="n">
        <f aca="false">MAX(Q1481,B1482)</f>
        <v>67541.7555081824</v>
      </c>
      <c r="R1482" s="9" t="n">
        <f aca="false">B1482/Q1482-1</f>
        <v>-0.383983237924855</v>
      </c>
      <c r="S1482" s="9" t="n">
        <f aca="false">B1482/INDEX($B:$B,$E1482)-1</f>
        <v>-0.0971519768057726</v>
      </c>
      <c r="T1482" s="0" t="n">
        <f aca="false">IF(AND($A1482&gt;=CrashTest!$B$3,$A1482&lt;=CrashTest!$C$3),1,IF(AND($A1482&gt;=CrashTest!$B$4,$A1482&lt;=CrashTest!$C$4),2,IF(AND($A1482&gt;=CrashTest!$B$5,$A1482&lt;=CrashTest!$C$5),3,IF(AND($A1482&gt;=CrashTest!$B$6,$A1482&lt;=CrashTest!$C$6),4,IF(AND($A1482&gt;=CrashTest!$B$7,$A1482&lt;=CrashTest!$C$7),5,0)))))</f>
        <v>0</v>
      </c>
      <c r="U1482" s="8" t="str">
        <f aca="false">IF(T1482=0,"",IF(T1481=T1482,MAX(U1481,B1482),B1482))</f>
        <v/>
      </c>
      <c r="V1482" s="9" t="str">
        <f aca="false">IF(T1482=0,"",B1482/U1482-1)</f>
        <v/>
      </c>
      <c r="W1482" s="8" t="str">
        <f aca="false">IF(T1482=0,"",IF(T1481=T1482,MAX(W1481,F1482),F1482))</f>
        <v/>
      </c>
      <c r="X1482" s="9" t="str">
        <f aca="false">IF(T1482=0,"",F1482/W1482-1)</f>
        <v/>
      </c>
    </row>
    <row r="1483" customFormat="false" ht="15" hidden="false" customHeight="false" outlineLevel="0" collapsed="false">
      <c r="A1483" s="5" t="n">
        <v>45311</v>
      </c>
      <c r="B1483" s="6" t="n">
        <v>41668.6904102864</v>
      </c>
      <c r="C1483" s="7" t="n">
        <v>20742.12071</v>
      </c>
      <c r="D1483" s="0" t="n">
        <f aca="false">INT((ROW()-3)/30)</f>
        <v>49</v>
      </c>
      <c r="E1483" s="0" t="n">
        <f aca="false">2+30*D1483</f>
        <v>1472</v>
      </c>
      <c r="F1483" s="8" t="n">
        <f aca="false">INDEX($F:$F,$E1483)*(2*B1483/INDEX($B:$B,$E1483)-C1483/INDEX($C:$C,$E1483))</f>
        <v>5676.07451759182</v>
      </c>
      <c r="G1483" s="9" t="n">
        <f aca="false">B1483/B1482-1</f>
        <v>0.00148621854367637</v>
      </c>
      <c r="H1483" s="9" t="n">
        <f aca="false">F1483/F1482-1</f>
        <v>-0.00219925852881375</v>
      </c>
      <c r="I1483" s="9" t="n">
        <f aca="false">LN(B1483/B1482)</f>
        <v>0.00148511521395402</v>
      </c>
      <c r="J1483" s="9" t="n">
        <f aca="false">LN(F1483/F1482)</f>
        <v>-0.00220168044945667</v>
      </c>
      <c r="K1483" s="9" t="n">
        <f aca="false">F1483/F1476-1</f>
        <v>-0.0153047294378621</v>
      </c>
      <c r="L1483" s="9" t="n">
        <f aca="false">F1483/F1453-1</f>
        <v>0.0120681032766512</v>
      </c>
      <c r="M1483" s="9" t="n">
        <f aca="false">B1483/B1476-1</f>
        <v>-0.0274993654552954</v>
      </c>
      <c r="N1483" s="9" t="n">
        <f aca="false">B1483/B1453-1</f>
        <v>-0.0501831745713494</v>
      </c>
      <c r="O1483" s="8" t="n">
        <f aca="false">MAX(O1482,F1483)</f>
        <v>5910.92055051297</v>
      </c>
      <c r="P1483" s="9" t="n">
        <f aca="false">F1483/O1483-1</f>
        <v>-0.0397308728673005</v>
      </c>
      <c r="Q1483" s="8" t="n">
        <f aca="false">MAX(Q1482,B1483)</f>
        <v>67541.7555081824</v>
      </c>
      <c r="R1483" s="9" t="n">
        <f aca="false">B1483/Q1483-1</f>
        <v>-0.383067702389844</v>
      </c>
      <c r="S1483" s="9" t="n">
        <f aca="false">B1483/INDEX($B:$B,$E1483)-1</f>
        <v>-0.0958101473315798</v>
      </c>
      <c r="T1483" s="0" t="n">
        <f aca="false">IF(AND($A1483&gt;=CrashTest!$B$3,$A1483&lt;=CrashTest!$C$3),1,IF(AND($A1483&gt;=CrashTest!$B$4,$A1483&lt;=CrashTest!$C$4),2,IF(AND($A1483&gt;=CrashTest!$B$5,$A1483&lt;=CrashTest!$C$5),3,IF(AND($A1483&gt;=CrashTest!$B$6,$A1483&lt;=CrashTest!$C$6),4,IF(AND($A1483&gt;=CrashTest!$B$7,$A1483&lt;=CrashTest!$C$7),5,0)))))</f>
        <v>0</v>
      </c>
      <c r="U1483" s="8" t="str">
        <f aca="false">IF(T1483=0,"",IF(T1482=T1483,MAX(U1482,B1483),B1483))</f>
        <v/>
      </c>
      <c r="V1483" s="9" t="str">
        <f aca="false">IF(T1483=0,"",B1483/U1483-1)</f>
        <v/>
      </c>
      <c r="W1483" s="8" t="str">
        <f aca="false">IF(T1483=0,"",IF(T1482=T1483,MAX(W1482,F1483),F1483))</f>
        <v/>
      </c>
      <c r="X1483" s="9" t="str">
        <f aca="false">IF(T1483=0,"",F1483/W1483-1)</f>
        <v/>
      </c>
    </row>
    <row r="1484" customFormat="false" ht="15" hidden="false" customHeight="false" outlineLevel="0" collapsed="false">
      <c r="A1484" s="5" t="n">
        <v>45312</v>
      </c>
      <c r="B1484" s="6" t="n">
        <v>41537.1123562244</v>
      </c>
      <c r="C1484" s="7" t="n">
        <v>20698.70698</v>
      </c>
      <c r="D1484" s="0" t="n">
        <f aca="false">INT((ROW()-3)/30)</f>
        <v>49</v>
      </c>
      <c r="E1484" s="0" t="n">
        <f aca="false">2+30*D1484</f>
        <v>1472</v>
      </c>
      <c r="F1484" s="8" t="n">
        <f aca="false">INDEX($F:$F,$E1484)*(2*B1484/INDEX($B:$B,$E1484)-C1484/INDEX($C:$C,$E1484))</f>
        <v>5652.93201842211</v>
      </c>
      <c r="G1484" s="9" t="n">
        <f aca="false">B1484/B1483-1</f>
        <v>-0.00315771992751457</v>
      </c>
      <c r="H1484" s="9" t="n">
        <f aca="false">F1484/F1483-1</f>
        <v>-0.00407720143525125</v>
      </c>
      <c r="I1484" s="9" t="n">
        <f aca="false">LN(B1484/B1483)</f>
        <v>-0.00316271604541789</v>
      </c>
      <c r="J1484" s="9" t="n">
        <f aca="false">LN(F1484/F1483)</f>
        <v>-0.00408553588288487</v>
      </c>
      <c r="K1484" s="9" t="n">
        <f aca="false">F1484/F1477-1</f>
        <v>-0.020864797488266</v>
      </c>
      <c r="L1484" s="9" t="n">
        <f aca="false">F1484/F1454-1</f>
        <v>0.0060824377953197</v>
      </c>
      <c r="M1484" s="9" t="n">
        <f aca="false">B1484/B1477-1</f>
        <v>-0.00838038776269401</v>
      </c>
      <c r="N1484" s="9" t="n">
        <f aca="false">B1484/B1454-1</f>
        <v>-0.0561785343156099</v>
      </c>
      <c r="O1484" s="8" t="n">
        <f aca="false">MAX(O1483,F1484)</f>
        <v>5910.92055051297</v>
      </c>
      <c r="P1484" s="9" t="n">
        <f aca="false">F1484/O1484-1</f>
        <v>-0.0436460835306735</v>
      </c>
      <c r="Q1484" s="8" t="n">
        <f aca="false">MAX(Q1483,B1484)</f>
        <v>67541.7555081824</v>
      </c>
      <c r="R1484" s="9" t="n">
        <f aca="false">B1484/Q1484-1</f>
        <v>-0.385015801799935</v>
      </c>
      <c r="S1484" s="9" t="n">
        <f aca="false">B1484/INDEX($B:$B,$E1484)-1</f>
        <v>-0.0986653256476073</v>
      </c>
      <c r="T1484" s="0" t="n">
        <f aca="false">IF(AND($A1484&gt;=CrashTest!$B$3,$A1484&lt;=CrashTest!$C$3),1,IF(AND($A1484&gt;=CrashTest!$B$4,$A1484&lt;=CrashTest!$C$4),2,IF(AND($A1484&gt;=CrashTest!$B$5,$A1484&lt;=CrashTest!$C$5),3,IF(AND($A1484&gt;=CrashTest!$B$6,$A1484&lt;=CrashTest!$C$6),4,IF(AND($A1484&gt;=CrashTest!$B$7,$A1484&lt;=CrashTest!$C$7),5,0)))))</f>
        <v>0</v>
      </c>
      <c r="U1484" s="8" t="str">
        <f aca="false">IF(T1484=0,"",IF(T1483=T1484,MAX(U1483,B1484),B1484))</f>
        <v/>
      </c>
      <c r="V1484" s="9" t="str">
        <f aca="false">IF(T1484=0,"",B1484/U1484-1)</f>
        <v/>
      </c>
      <c r="W1484" s="8" t="str">
        <f aca="false">IF(T1484=0,"",IF(T1483=T1484,MAX(W1483,F1484),F1484))</f>
        <v/>
      </c>
      <c r="X1484" s="9" t="str">
        <f aca="false">IF(T1484=0,"",F1484/W1484-1)</f>
        <v/>
      </c>
    </row>
    <row r="1485" customFormat="false" ht="15" hidden="false" customHeight="false" outlineLevel="0" collapsed="false">
      <c r="A1485" s="5" t="n">
        <v>45313</v>
      </c>
      <c r="B1485" s="6" t="n">
        <v>39577.0998603156</v>
      </c>
      <c r="C1485" s="7" t="n">
        <v>18716.3634</v>
      </c>
      <c r="D1485" s="0" t="n">
        <f aca="false">INT((ROW()-3)/30)</f>
        <v>49</v>
      </c>
      <c r="E1485" s="0" t="n">
        <f aca="false">2+30*D1485</f>
        <v>1472</v>
      </c>
      <c r="F1485" s="8" t="n">
        <f aca="false">INDEX($F:$F,$E1485)*(2*B1485/INDEX($B:$B,$E1485)-C1485/INDEX($C:$C,$E1485))</f>
        <v>5623.84447803492</v>
      </c>
      <c r="G1485" s="9" t="n">
        <f aca="false">B1485/B1484-1</f>
        <v>-0.0471870186617606</v>
      </c>
      <c r="H1485" s="9" t="n">
        <f aca="false">F1485/F1484-1</f>
        <v>-0.00514556698937796</v>
      </c>
      <c r="I1485" s="9" t="n">
        <f aca="false">LN(B1485/B1484)</f>
        <v>-0.0483366366234473</v>
      </c>
      <c r="J1485" s="9" t="n">
        <f aca="false">LN(F1485/F1484)</f>
        <v>-0.00515885100799793</v>
      </c>
      <c r="K1485" s="9" t="n">
        <f aca="false">F1485/F1478-1</f>
        <v>-0.0217929856491104</v>
      </c>
      <c r="L1485" s="9" t="n">
        <f aca="false">F1485/F1455-1</f>
        <v>0.0019665962920572</v>
      </c>
      <c r="M1485" s="9" t="n">
        <f aca="false">B1485/B1478-1</f>
        <v>-0.0694073454202012</v>
      </c>
      <c r="N1485" s="9" t="n">
        <f aca="false">B1485/B1455-1</f>
        <v>-0.0957692750306014</v>
      </c>
      <c r="O1485" s="8" t="n">
        <f aca="false">MAX(O1484,F1485)</f>
        <v>5910.92055051297</v>
      </c>
      <c r="P1485" s="9" t="n">
        <f aca="false">F1485/O1485-1</f>
        <v>-0.0485670666734204</v>
      </c>
      <c r="Q1485" s="8" t="n">
        <f aca="false">MAX(Q1484,B1485)</f>
        <v>67541.7555081824</v>
      </c>
      <c r="R1485" s="9" t="n">
        <f aca="false">B1485/Q1485-1</f>
        <v>-0.414035072637089</v>
      </c>
      <c r="S1485" s="9" t="n">
        <f aca="false">B1485/INDEX($B:$B,$E1485)-1</f>
        <v>-0.141196621746766</v>
      </c>
      <c r="T1485" s="0" t="n">
        <f aca="false">IF(AND($A1485&gt;=CrashTest!$B$3,$A1485&lt;=CrashTest!$C$3),1,IF(AND($A1485&gt;=CrashTest!$B$4,$A1485&lt;=CrashTest!$C$4),2,IF(AND($A1485&gt;=CrashTest!$B$5,$A1485&lt;=CrashTest!$C$5),3,IF(AND($A1485&gt;=CrashTest!$B$6,$A1485&lt;=CrashTest!$C$6),4,IF(AND($A1485&gt;=CrashTest!$B$7,$A1485&lt;=CrashTest!$C$7),5,0)))))</f>
        <v>0</v>
      </c>
      <c r="U1485" s="8" t="str">
        <f aca="false">IF(T1485=0,"",IF(T1484=T1485,MAX(U1484,B1485),B1485))</f>
        <v/>
      </c>
      <c r="V1485" s="9" t="str">
        <f aca="false">IF(T1485=0,"",B1485/U1485-1)</f>
        <v/>
      </c>
      <c r="W1485" s="8" t="str">
        <f aca="false">IF(T1485=0,"",IF(T1484=T1485,MAX(W1484,F1485),F1485))</f>
        <v/>
      </c>
      <c r="X1485" s="9" t="str">
        <f aca="false">IF(T1485=0,"",F1485/W1485-1)</f>
        <v/>
      </c>
    </row>
    <row r="1486" customFormat="false" ht="15" hidden="false" customHeight="false" outlineLevel="0" collapsed="false">
      <c r="A1486" s="5" t="n">
        <v>45314</v>
      </c>
      <c r="B1486" s="6" t="n">
        <v>39737.3143617767</v>
      </c>
      <c r="C1486" s="7" t="n">
        <v>19057.74095</v>
      </c>
      <c r="D1486" s="0" t="n">
        <f aca="false">INT((ROW()-3)/30)</f>
        <v>49</v>
      </c>
      <c r="E1486" s="0" t="n">
        <f aca="false">2+30*D1486</f>
        <v>1472</v>
      </c>
      <c r="F1486" s="8" t="n">
        <f aca="false">INDEX($F:$F,$E1486)*(2*B1486/INDEX($B:$B,$E1486)-C1486/INDEX($C:$C,$E1486))</f>
        <v>5583.83995440755</v>
      </c>
      <c r="G1486" s="9" t="n">
        <f aca="false">B1486/B1485-1</f>
        <v>0.00404816174066736</v>
      </c>
      <c r="H1486" s="9" t="n">
        <f aca="false">F1486/F1485-1</f>
        <v>-0.00711337658493438</v>
      </c>
      <c r="I1486" s="9" t="n">
        <f aca="false">LN(B1486/B1485)</f>
        <v>0.00403998998024292</v>
      </c>
      <c r="J1486" s="9" t="n">
        <f aca="false">LN(F1486/F1485)</f>
        <v>-0.00713879727116297</v>
      </c>
      <c r="K1486" s="9" t="n">
        <f aca="false">F1486/F1479-1</f>
        <v>-0.031410506024111</v>
      </c>
      <c r="L1486" s="9" t="n">
        <f aca="false">F1486/F1456-1</f>
        <v>0.00059823199936182</v>
      </c>
      <c r="M1486" s="9" t="n">
        <f aca="false">B1486/B1479-1</f>
        <v>-0.0795463919597561</v>
      </c>
      <c r="N1486" s="9" t="n">
        <f aca="false">B1486/B1456-1</f>
        <v>-0.0779736839673175</v>
      </c>
      <c r="O1486" s="8" t="n">
        <f aca="false">MAX(O1485,F1486)</f>
        <v>5910.92055051297</v>
      </c>
      <c r="P1486" s="9" t="n">
        <f aca="false">F1486/O1486-1</f>
        <v>-0.0553349674234811</v>
      </c>
      <c r="Q1486" s="8" t="n">
        <f aca="false">MAX(Q1485,B1486)</f>
        <v>67541.7555081824</v>
      </c>
      <c r="R1486" s="9" t="n">
        <f aca="false">B1486/Q1486-1</f>
        <v>-0.411662991836765</v>
      </c>
      <c r="S1486" s="9" t="n">
        <f aca="false">B1486/INDEX($B:$B,$E1486)-1</f>
        <v>-0.137720046768165</v>
      </c>
      <c r="T1486" s="0" t="n">
        <f aca="false">IF(AND($A1486&gt;=CrashTest!$B$3,$A1486&lt;=CrashTest!$C$3),1,IF(AND($A1486&gt;=CrashTest!$B$4,$A1486&lt;=CrashTest!$C$4),2,IF(AND($A1486&gt;=CrashTest!$B$5,$A1486&lt;=CrashTest!$C$5),3,IF(AND($A1486&gt;=CrashTest!$B$6,$A1486&lt;=CrashTest!$C$6),4,IF(AND($A1486&gt;=CrashTest!$B$7,$A1486&lt;=CrashTest!$C$7),5,0)))))</f>
        <v>0</v>
      </c>
      <c r="U1486" s="8" t="str">
        <f aca="false">IF(T1486=0,"",IF(T1485=T1486,MAX(U1485,B1486),B1486))</f>
        <v/>
      </c>
      <c r="V1486" s="9" t="str">
        <f aca="false">IF(T1486=0,"",B1486/U1486-1)</f>
        <v/>
      </c>
      <c r="W1486" s="8" t="str">
        <f aca="false">IF(T1486=0,"",IF(T1485=T1486,MAX(W1485,F1486),F1486))</f>
        <v/>
      </c>
      <c r="X1486" s="9" t="str">
        <f aca="false">IF(T1486=0,"",F1486/W1486-1)</f>
        <v/>
      </c>
    </row>
    <row r="1487" customFormat="false" ht="15" hidden="false" customHeight="false" outlineLevel="0" collapsed="false">
      <c r="A1487" s="5" t="n">
        <v>45315</v>
      </c>
      <c r="B1487" s="6" t="n">
        <v>40101.8568980129</v>
      </c>
      <c r="C1487" s="7" t="n">
        <v>19292.71718</v>
      </c>
      <c r="D1487" s="0" t="n">
        <f aca="false">INT((ROW()-3)/30)</f>
        <v>49</v>
      </c>
      <c r="E1487" s="0" t="n">
        <f aca="false">2+30*D1487</f>
        <v>1472</v>
      </c>
      <c r="F1487" s="8" t="n">
        <f aca="false">INDEX($F:$F,$E1487)*(2*B1487/INDEX($B:$B,$E1487)-C1487/INDEX($C:$C,$E1487))</f>
        <v>5620.8513989684</v>
      </c>
      <c r="G1487" s="9" t="n">
        <f aca="false">B1487/B1486-1</f>
        <v>0.00917380910338661</v>
      </c>
      <c r="H1487" s="9" t="n">
        <f aca="false">F1487/F1486-1</f>
        <v>0.00662831400309605</v>
      </c>
      <c r="I1487" s="9" t="n">
        <f aca="false">LN(B1487/B1486)</f>
        <v>0.00913198531104968</v>
      </c>
      <c r="J1487" s="9" t="n">
        <f aca="false">LN(F1487/F1486)</f>
        <v>0.00660644332047458</v>
      </c>
      <c r="K1487" s="9" t="n">
        <f aca="false">F1487/F1480-1</f>
        <v>-0.0167531900027829</v>
      </c>
      <c r="L1487" s="9" t="n">
        <f aca="false">F1487/F1457-1</f>
        <v>0.00316777612531416</v>
      </c>
      <c r="M1487" s="9" t="n">
        <f aca="false">B1487/B1480-1</f>
        <v>-0.0606111406605139</v>
      </c>
      <c r="N1487" s="9" t="n">
        <f aca="false">B1487/B1457-1</f>
        <v>-0.0807333957404809</v>
      </c>
      <c r="O1487" s="8" t="n">
        <f aca="false">MAX(O1486,F1487)</f>
        <v>5910.92055051297</v>
      </c>
      <c r="P1487" s="9" t="n">
        <f aca="false">F1487/O1487-1</f>
        <v>-0.049073430959819</v>
      </c>
      <c r="Q1487" s="8" t="n">
        <f aca="false">MAX(Q1486,B1487)</f>
        <v>67541.7555081824</v>
      </c>
      <c r="R1487" s="9" t="n">
        <f aca="false">B1487/Q1487-1</f>
        <v>-0.406265700435418</v>
      </c>
      <c r="S1487" s="9" t="n">
        <f aca="false">B1487/INDEX($B:$B,$E1487)-1</f>
        <v>-0.129809655083539</v>
      </c>
      <c r="T1487" s="0" t="n">
        <f aca="false">IF(AND($A1487&gt;=CrashTest!$B$3,$A1487&lt;=CrashTest!$C$3),1,IF(AND($A1487&gt;=CrashTest!$B$4,$A1487&lt;=CrashTest!$C$4),2,IF(AND($A1487&gt;=CrashTest!$B$5,$A1487&lt;=CrashTest!$C$5),3,IF(AND($A1487&gt;=CrashTest!$B$6,$A1487&lt;=CrashTest!$C$6),4,IF(AND($A1487&gt;=CrashTest!$B$7,$A1487&lt;=CrashTest!$C$7),5,0)))))</f>
        <v>0</v>
      </c>
      <c r="U1487" s="8" t="str">
        <f aca="false">IF(T1487=0,"",IF(T1486=T1487,MAX(U1486,B1487),B1487))</f>
        <v/>
      </c>
      <c r="V1487" s="9" t="str">
        <f aca="false">IF(T1487=0,"",B1487/U1487-1)</f>
        <v/>
      </c>
      <c r="W1487" s="8" t="str">
        <f aca="false">IF(T1487=0,"",IF(T1486=T1487,MAX(W1486,F1487),F1487))</f>
        <v/>
      </c>
      <c r="X1487" s="9" t="str">
        <f aca="false">IF(T1487=0,"",F1487/W1487-1)</f>
        <v/>
      </c>
    </row>
    <row r="1488" customFormat="false" ht="15" hidden="false" customHeight="false" outlineLevel="0" collapsed="false">
      <c r="A1488" s="5" t="n">
        <v>45316</v>
      </c>
      <c r="B1488" s="6" t="n">
        <v>39917.6611461134</v>
      </c>
      <c r="C1488" s="7" t="n">
        <v>19215.13611</v>
      </c>
      <c r="D1488" s="0" t="n">
        <f aca="false">INT((ROW()-3)/30)</f>
        <v>49</v>
      </c>
      <c r="E1488" s="0" t="n">
        <f aca="false">2+30*D1488</f>
        <v>1472</v>
      </c>
      <c r="F1488" s="8" t="n">
        <f aca="false">INDEX($F:$F,$E1488)*(2*B1488/INDEX($B:$B,$E1488)-C1488/INDEX($C:$C,$E1488))</f>
        <v>5592.42604966013</v>
      </c>
      <c r="G1488" s="9" t="n">
        <f aca="false">B1488/B1487-1</f>
        <v>-0.00459319757606103</v>
      </c>
      <c r="H1488" s="9" t="n">
        <f aca="false">F1488/F1487-1</f>
        <v>-0.00505712520944546</v>
      </c>
      <c r="I1488" s="9" t="n">
        <f aca="false">LN(B1488/B1487)</f>
        <v>-0.00460377872134039</v>
      </c>
      <c r="J1488" s="9" t="n">
        <f aca="false">LN(F1488/F1487)</f>
        <v>-0.00506995574249124</v>
      </c>
      <c r="K1488" s="9" t="n">
        <f aca="false">F1488/F1481-1</f>
        <v>-0.0144391471983156</v>
      </c>
      <c r="L1488" s="9" t="n">
        <f aca="false">F1488/F1458-1</f>
        <v>0.0136209561751444</v>
      </c>
      <c r="M1488" s="9" t="n">
        <f aca="false">B1488/B1481-1</f>
        <v>-0.0325783888642891</v>
      </c>
      <c r="N1488" s="9" t="n">
        <f aca="false">B1488/B1458-1</f>
        <v>-0.0605646917689199</v>
      </c>
      <c r="O1488" s="8" t="n">
        <f aca="false">MAX(O1487,F1488)</f>
        <v>5910.92055051297</v>
      </c>
      <c r="P1488" s="9" t="n">
        <f aca="false">F1488/O1488-1</f>
        <v>-0.0538823856844435</v>
      </c>
      <c r="Q1488" s="8" t="n">
        <f aca="false">MAX(Q1487,B1488)</f>
        <v>67541.7555081824</v>
      </c>
      <c r="R1488" s="9" t="n">
        <f aca="false">B1488/Q1488-1</f>
        <v>-0.408992839381003</v>
      </c>
      <c r="S1488" s="9" t="n">
        <f aca="false">B1488/INDEX($B:$B,$E1488)-1</f>
        <v>-0.133806611266521</v>
      </c>
      <c r="T1488" s="0" t="n">
        <f aca="false">IF(AND($A1488&gt;=CrashTest!$B$3,$A1488&lt;=CrashTest!$C$3),1,IF(AND($A1488&gt;=CrashTest!$B$4,$A1488&lt;=CrashTest!$C$4),2,IF(AND($A1488&gt;=CrashTest!$B$5,$A1488&lt;=CrashTest!$C$5),3,IF(AND($A1488&gt;=CrashTest!$B$6,$A1488&lt;=CrashTest!$C$6),4,IF(AND($A1488&gt;=CrashTest!$B$7,$A1488&lt;=CrashTest!$C$7),5,0)))))</f>
        <v>0</v>
      </c>
      <c r="U1488" s="8" t="str">
        <f aca="false">IF(T1488=0,"",IF(T1487=T1488,MAX(U1487,B1488),B1488))</f>
        <v/>
      </c>
      <c r="V1488" s="9" t="str">
        <f aca="false">IF(T1488=0,"",B1488/U1488-1)</f>
        <v/>
      </c>
      <c r="W1488" s="8" t="str">
        <f aca="false">IF(T1488=0,"",IF(T1487=T1488,MAX(W1487,F1488),F1488))</f>
        <v/>
      </c>
      <c r="X1488" s="9" t="str">
        <f aca="false">IF(T1488=0,"",F1488/W1488-1)</f>
        <v/>
      </c>
    </row>
    <row r="1489" customFormat="false" ht="15" hidden="false" customHeight="false" outlineLevel="0" collapsed="false">
      <c r="A1489" s="5" t="n">
        <v>45317</v>
      </c>
      <c r="B1489" s="6" t="n">
        <v>41860.7310458796</v>
      </c>
      <c r="C1489" s="7" t="n">
        <v>20992.14658</v>
      </c>
      <c r="D1489" s="0" t="n">
        <f aca="false">INT((ROW()-3)/30)</f>
        <v>49</v>
      </c>
      <c r="E1489" s="0" t="n">
        <f aca="false">2+30*D1489</f>
        <v>1472</v>
      </c>
      <c r="F1489" s="8" t="n">
        <f aca="false">INDEX($F:$F,$E1489)*(2*B1489/INDEX($B:$B,$E1489)-C1489/INDEX($C:$C,$E1489))</f>
        <v>5665.73814364022</v>
      </c>
      <c r="G1489" s="9" t="n">
        <f aca="false">B1489/B1488-1</f>
        <v>0.0486769475960489</v>
      </c>
      <c r="H1489" s="9" t="n">
        <f aca="false">F1489/F1488-1</f>
        <v>0.0131091753970614</v>
      </c>
      <c r="I1489" s="9" t="n">
        <f aca="false">LN(B1489/B1488)</f>
        <v>0.0475293197305191</v>
      </c>
      <c r="J1489" s="9" t="n">
        <f aca="false">LN(F1489/F1488)</f>
        <v>0.0130239937900718</v>
      </c>
      <c r="K1489" s="9" t="n">
        <f aca="false">F1489/F1482-1</f>
        <v>-0.00401629626520594</v>
      </c>
      <c r="L1489" s="9" t="n">
        <f aca="false">F1489/F1459-1</f>
        <v>0.0160521838071401</v>
      </c>
      <c r="M1489" s="9" t="n">
        <f aca="false">B1489/B1482-1</f>
        <v>0.00610181956336864</v>
      </c>
      <c r="N1489" s="9" t="n">
        <f aca="false">B1489/B1459-1</f>
        <v>-0.0362877236772239</v>
      </c>
      <c r="O1489" s="8" t="n">
        <f aca="false">MAX(O1488,F1489)</f>
        <v>5910.92055051297</v>
      </c>
      <c r="P1489" s="9" t="n">
        <f aca="false">F1489/O1489-1</f>
        <v>-0.0414795639321317</v>
      </c>
      <c r="Q1489" s="8" t="n">
        <f aca="false">MAX(Q1488,B1489)</f>
        <v>67541.7555081824</v>
      </c>
      <c r="R1489" s="9" t="n">
        <f aca="false">B1489/Q1489-1</f>
        <v>-0.380224414794662</v>
      </c>
      <c r="S1489" s="9" t="n">
        <f aca="false">B1489/INDEX($B:$B,$E1489)-1</f>
        <v>-0.0916429610750974</v>
      </c>
      <c r="T1489" s="0" t="n">
        <f aca="false">IF(AND($A1489&gt;=CrashTest!$B$3,$A1489&lt;=CrashTest!$C$3),1,IF(AND($A1489&gt;=CrashTest!$B$4,$A1489&lt;=CrashTest!$C$4),2,IF(AND($A1489&gt;=CrashTest!$B$5,$A1489&lt;=CrashTest!$C$5),3,IF(AND($A1489&gt;=CrashTest!$B$6,$A1489&lt;=CrashTest!$C$6),4,IF(AND($A1489&gt;=CrashTest!$B$7,$A1489&lt;=CrashTest!$C$7),5,0)))))</f>
        <v>0</v>
      </c>
      <c r="U1489" s="8" t="str">
        <f aca="false">IF(T1489=0,"",IF(T1488=T1489,MAX(U1488,B1489),B1489))</f>
        <v/>
      </c>
      <c r="V1489" s="9" t="str">
        <f aca="false">IF(T1489=0,"",B1489/U1489-1)</f>
        <v/>
      </c>
      <c r="W1489" s="8" t="str">
        <f aca="false">IF(T1489=0,"",IF(T1488=T1489,MAX(W1488,F1489),F1489))</f>
        <v/>
      </c>
      <c r="X1489" s="9" t="str">
        <f aca="false">IF(T1489=0,"",F1489/W1489-1)</f>
        <v/>
      </c>
    </row>
    <row r="1490" customFormat="false" ht="15" hidden="false" customHeight="false" outlineLevel="0" collapsed="false">
      <c r="A1490" s="5" t="n">
        <v>45318</v>
      </c>
      <c r="B1490" s="6" t="n">
        <v>42125.3014155465</v>
      </c>
      <c r="C1490" s="7" t="n">
        <v>21351.89251</v>
      </c>
      <c r="D1490" s="0" t="n">
        <f aca="false">INT((ROW()-3)/30)</f>
        <v>49</v>
      </c>
      <c r="E1490" s="0" t="n">
        <f aca="false">2+30*D1490</f>
        <v>1472</v>
      </c>
      <c r="F1490" s="8" t="n">
        <f aca="false">INDEX($F:$F,$E1490)*(2*B1490/INDEX($B:$B,$E1490)-C1490/INDEX($C:$C,$E1490))</f>
        <v>5647.8843884712</v>
      </c>
      <c r="G1490" s="9" t="n">
        <f aca="false">B1490/B1489-1</f>
        <v>0.00632025201320374</v>
      </c>
      <c r="H1490" s="9" t="n">
        <f aca="false">F1490/F1489-1</f>
        <v>-0.00315117901963957</v>
      </c>
      <c r="I1490" s="9" t="n">
        <f aca="false">LN(B1490/B1489)</f>
        <v>0.00630036297893158</v>
      </c>
      <c r="J1490" s="9" t="n">
        <f aca="false">LN(F1490/F1489)</f>
        <v>-0.00315615443928786</v>
      </c>
      <c r="K1490" s="9" t="n">
        <f aca="false">F1490/F1483-1</f>
        <v>-0.00496648326819005</v>
      </c>
      <c r="L1490" s="9" t="n">
        <f aca="false">F1490/F1460-1</f>
        <v>0.0190581522440267</v>
      </c>
      <c r="M1490" s="9" t="n">
        <f aca="false">B1490/B1483-1</f>
        <v>0.0109581318914544</v>
      </c>
      <c r="N1490" s="9" t="n">
        <f aca="false">B1490/B1460-1</f>
        <v>-0.0127811018258663</v>
      </c>
      <c r="O1490" s="8" t="n">
        <f aca="false">MAX(O1489,F1490)</f>
        <v>5910.92055051297</v>
      </c>
      <c r="P1490" s="9" t="n">
        <f aca="false">F1490/O1490-1</f>
        <v>-0.0445000334201645</v>
      </c>
      <c r="Q1490" s="8" t="n">
        <f aca="false">MAX(Q1489,B1490)</f>
        <v>67541.7555081824</v>
      </c>
      <c r="R1490" s="9" t="n">
        <f aca="false">B1490/Q1490-1</f>
        <v>-0.376307276904534</v>
      </c>
      <c r="S1490" s="9" t="n">
        <f aca="false">B1490/INDEX($B:$B,$E1490)-1</f>
        <v>-0.0859019156711245</v>
      </c>
      <c r="T1490" s="0" t="n">
        <f aca="false">IF(AND($A1490&gt;=CrashTest!$B$3,$A1490&lt;=CrashTest!$C$3),1,IF(AND($A1490&gt;=CrashTest!$B$4,$A1490&lt;=CrashTest!$C$4),2,IF(AND($A1490&gt;=CrashTest!$B$5,$A1490&lt;=CrashTest!$C$5),3,IF(AND($A1490&gt;=CrashTest!$B$6,$A1490&lt;=CrashTest!$C$6),4,IF(AND($A1490&gt;=CrashTest!$B$7,$A1490&lt;=CrashTest!$C$7),5,0)))))</f>
        <v>0</v>
      </c>
      <c r="U1490" s="8" t="str">
        <f aca="false">IF(T1490=0,"",IF(T1489=T1490,MAX(U1489,B1490),B1490))</f>
        <v/>
      </c>
      <c r="V1490" s="9" t="str">
        <f aca="false">IF(T1490=0,"",B1490/U1490-1)</f>
        <v/>
      </c>
      <c r="W1490" s="8" t="str">
        <f aca="false">IF(T1490=0,"",IF(T1489=T1490,MAX(W1489,F1490),F1490))</f>
        <v/>
      </c>
      <c r="X1490" s="9" t="str">
        <f aca="false">IF(T1490=0,"",F1490/W1490-1)</f>
        <v/>
      </c>
    </row>
    <row r="1491" customFormat="false" ht="15" hidden="false" customHeight="false" outlineLevel="0" collapsed="false">
      <c r="A1491" s="5" t="n">
        <v>45319</v>
      </c>
      <c r="B1491" s="6" t="n">
        <v>41983.0202744009</v>
      </c>
      <c r="C1491" s="7" t="n">
        <v>21298.05968</v>
      </c>
      <c r="D1491" s="0" t="n">
        <f aca="false">INT((ROW()-3)/30)</f>
        <v>49</v>
      </c>
      <c r="E1491" s="0" t="n">
        <f aca="false">2+30*D1491</f>
        <v>1472</v>
      </c>
      <c r="F1491" s="8" t="n">
        <f aca="false">INDEX($F:$F,$E1491)*(2*B1491/INDEX($B:$B,$E1491)-C1491/INDEX($C:$C,$E1491))</f>
        <v>5624.48711816333</v>
      </c>
      <c r="G1491" s="9" t="n">
        <f aca="false">B1491/B1490-1</f>
        <v>-0.00337756968768155</v>
      </c>
      <c r="H1491" s="9" t="n">
        <f aca="false">F1491/F1490-1</f>
        <v>-0.00414266098570104</v>
      </c>
      <c r="I1491" s="9" t="n">
        <f aca="false">LN(B1491/B1490)</f>
        <v>-0.00338328655254853</v>
      </c>
      <c r="J1491" s="9" t="n">
        <f aca="false">LN(F1491/F1490)</f>
        <v>-0.00415126557788316</v>
      </c>
      <c r="K1491" s="9" t="n">
        <f aca="false">F1491/F1484-1</f>
        <v>-0.00503188436833713</v>
      </c>
      <c r="L1491" s="9" t="n">
        <f aca="false">F1491/F1461-1</f>
        <v>0.0277725873049275</v>
      </c>
      <c r="M1491" s="9" t="n">
        <f aca="false">B1491/B1484-1</f>
        <v>0.0107351689340456</v>
      </c>
      <c r="N1491" s="9" t="n">
        <f aca="false">B1491/B1461-1</f>
        <v>-0.000371037810816488</v>
      </c>
      <c r="O1491" s="8" t="n">
        <f aca="false">MAX(O1490,F1491)</f>
        <v>5910.92055051297</v>
      </c>
      <c r="P1491" s="9" t="n">
        <f aca="false">F1491/O1491-1</f>
        <v>-0.0484583458535535</v>
      </c>
      <c r="Q1491" s="8" t="n">
        <f aca="false">MAX(Q1490,B1491)</f>
        <v>67541.7555081824</v>
      </c>
      <c r="R1491" s="9" t="n">
        <f aca="false">B1491/Q1491-1</f>
        <v>-0.378413842540488</v>
      </c>
      <c r="S1491" s="9" t="n">
        <f aca="false">B1491/INDEX($B:$B,$E1491)-1</f>
        <v>-0.0889893456523215</v>
      </c>
      <c r="T1491" s="0" t="n">
        <f aca="false">IF(AND($A1491&gt;=CrashTest!$B$3,$A1491&lt;=CrashTest!$C$3),1,IF(AND($A1491&gt;=CrashTest!$B$4,$A1491&lt;=CrashTest!$C$4),2,IF(AND($A1491&gt;=CrashTest!$B$5,$A1491&lt;=CrashTest!$C$5),3,IF(AND($A1491&gt;=CrashTest!$B$6,$A1491&lt;=CrashTest!$C$6),4,IF(AND($A1491&gt;=CrashTest!$B$7,$A1491&lt;=CrashTest!$C$7),5,0)))))</f>
        <v>0</v>
      </c>
      <c r="U1491" s="8" t="str">
        <f aca="false">IF(T1491=0,"",IF(T1490=T1491,MAX(U1490,B1491),B1491))</f>
        <v/>
      </c>
      <c r="V1491" s="9" t="str">
        <f aca="false">IF(T1491=0,"",B1491/U1491-1)</f>
        <v/>
      </c>
      <c r="W1491" s="8" t="str">
        <f aca="false">IF(T1491=0,"",IF(T1490=T1491,MAX(W1490,F1491),F1491))</f>
        <v/>
      </c>
      <c r="X1491" s="9" t="str">
        <f aca="false">IF(T1491=0,"",F1491/W1491-1)</f>
        <v/>
      </c>
    </row>
    <row r="1492" customFormat="false" ht="15" hidden="false" customHeight="false" outlineLevel="0" collapsed="false">
      <c r="A1492" s="5" t="n">
        <v>45320</v>
      </c>
      <c r="B1492" s="6" t="n">
        <v>43218.3470821157</v>
      </c>
      <c r="C1492" s="7" t="n">
        <v>22435.65495</v>
      </c>
      <c r="D1492" s="0" t="n">
        <f aca="false">INT((ROW()-3)/30)</f>
        <v>49</v>
      </c>
      <c r="E1492" s="0" t="n">
        <f aca="false">2+30*D1492</f>
        <v>1472</v>
      </c>
      <c r="F1492" s="8" t="n">
        <f aca="false">INDEX($F:$F,$E1492)*(2*B1492/INDEX($B:$B,$E1492)-C1492/INDEX($C:$C,$E1492))</f>
        <v>5669.24266147608</v>
      </c>
      <c r="G1492" s="9" t="n">
        <f aca="false">B1492/B1491-1</f>
        <v>0.0294244387288172</v>
      </c>
      <c r="H1492" s="9" t="n">
        <f aca="false">F1492/F1491-1</f>
        <v>0.00795726656893203</v>
      </c>
      <c r="I1492" s="9" t="n">
        <f aca="false">LN(B1492/B1491)</f>
        <v>0.0289998487054552</v>
      </c>
      <c r="J1492" s="9" t="n">
        <f aca="false">LN(F1492/F1491)</f>
        <v>0.00792577447366098</v>
      </c>
      <c r="K1492" s="9" t="n">
        <f aca="false">F1492/F1485-1</f>
        <v>0.00807244645873162</v>
      </c>
      <c r="L1492" s="9" t="n">
        <f aca="false">F1492/F1462-1</f>
        <v>0.0311089120668855</v>
      </c>
      <c r="M1492" s="9" t="n">
        <f aca="false">B1492/B1485-1</f>
        <v>0.0920038920146149</v>
      </c>
      <c r="N1492" s="9" t="n">
        <f aca="false">B1492/B1462-1</f>
        <v>0.0240224503385622</v>
      </c>
      <c r="O1492" s="8" t="n">
        <f aca="false">MAX(O1491,F1492)</f>
        <v>5910.92055051297</v>
      </c>
      <c r="P1492" s="9" t="n">
        <f aca="false">F1492/O1492-1</f>
        <v>-0.0408866752600676</v>
      </c>
      <c r="Q1492" s="8" t="n">
        <f aca="false">MAX(Q1491,B1492)</f>
        <v>67541.7555081824</v>
      </c>
      <c r="R1492" s="9" t="n">
        <f aca="false">B1492/Q1492-1</f>
        <v>-0.36012401873564</v>
      </c>
      <c r="S1492" s="9" t="n">
        <f aca="false">B1492/INDEX($B:$B,$E1492)-1</f>
        <v>-0.0621833684721685</v>
      </c>
      <c r="T1492" s="0" t="n">
        <f aca="false">IF(AND($A1492&gt;=CrashTest!$B$3,$A1492&lt;=CrashTest!$C$3),1,IF(AND($A1492&gt;=CrashTest!$B$4,$A1492&lt;=CrashTest!$C$4),2,IF(AND($A1492&gt;=CrashTest!$B$5,$A1492&lt;=CrashTest!$C$5),3,IF(AND($A1492&gt;=CrashTest!$B$6,$A1492&lt;=CrashTest!$C$6),4,IF(AND($A1492&gt;=CrashTest!$B$7,$A1492&lt;=CrashTest!$C$7),5,0)))))</f>
        <v>0</v>
      </c>
      <c r="U1492" s="8" t="str">
        <f aca="false">IF(T1492=0,"",IF(T1491=T1492,MAX(U1491,B1492),B1492))</f>
        <v/>
      </c>
      <c r="V1492" s="9" t="str">
        <f aca="false">IF(T1492=0,"",B1492/U1492-1)</f>
        <v/>
      </c>
      <c r="W1492" s="8" t="str">
        <f aca="false">IF(T1492=0,"",IF(T1491=T1492,MAX(W1491,F1492),F1492))</f>
        <v/>
      </c>
      <c r="X1492" s="9" t="str">
        <f aca="false">IF(T1492=0,"",F1492/W1492-1)</f>
        <v/>
      </c>
    </row>
    <row r="1493" customFormat="false" ht="15" hidden="false" customHeight="false" outlineLevel="0" collapsed="false">
      <c r="A1493" s="5" t="n">
        <v>45321</v>
      </c>
      <c r="B1493" s="6" t="n">
        <v>42950.0541277031</v>
      </c>
      <c r="C1493" s="7" t="n">
        <v>22161.30249</v>
      </c>
      <c r="D1493" s="0" t="n">
        <f aca="false">INT((ROW()-3)/30)</f>
        <v>49</v>
      </c>
      <c r="E1493" s="0" t="n">
        <f aca="false">2+30*D1493</f>
        <v>1472</v>
      </c>
      <c r="F1493" s="8" t="n">
        <f aca="false">INDEX($F:$F,$E1493)*(2*B1493/INDEX($B:$B,$E1493)-C1493/INDEX($C:$C,$E1493))</f>
        <v>5665.97069252247</v>
      </c>
      <c r="G1493" s="9" t="n">
        <f aca="false">B1493/B1492-1</f>
        <v>-0.0062078485765048</v>
      </c>
      <c r="H1493" s="9" t="n">
        <f aca="false">F1493/F1492-1</f>
        <v>-0.00057714392362318</v>
      </c>
      <c r="I1493" s="9" t="n">
        <f aca="false">LN(B1493/B1492)</f>
        <v>-0.00622719738636321</v>
      </c>
      <c r="J1493" s="9" t="n">
        <f aca="false">LN(F1493/F1492)</f>
        <v>-0.000577310535286491</v>
      </c>
      <c r="K1493" s="9" t="n">
        <f aca="false">F1493/F1486-1</f>
        <v>0.0147086483111127</v>
      </c>
      <c r="L1493" s="9" t="n">
        <f aca="false">F1493/F1463-1</f>
        <v>0.036151040058866</v>
      </c>
      <c r="M1493" s="9" t="n">
        <f aca="false">B1493/B1486-1</f>
        <v>0.0808494438420513</v>
      </c>
      <c r="N1493" s="9" t="n">
        <f aca="false">B1493/B1463-1</f>
        <v>0.0173601293250261</v>
      </c>
      <c r="O1493" s="8" t="n">
        <f aca="false">MAX(O1492,F1493)</f>
        <v>5910.92055051297</v>
      </c>
      <c r="P1493" s="9" t="n">
        <f aca="false">F1493/O1493-1</f>
        <v>-0.0414402216875074</v>
      </c>
      <c r="Q1493" s="8" t="n">
        <f aca="false">MAX(Q1492,B1493)</f>
        <v>67541.7555081824</v>
      </c>
      <c r="R1493" s="9" t="n">
        <f aca="false">B1493/Q1493-1</f>
        <v>-0.364096271935072</v>
      </c>
      <c r="S1493" s="9" t="n">
        <f aca="false">B1493/INDEX($B:$B,$E1493)-1</f>
        <v>-0.0680051921132211</v>
      </c>
      <c r="T1493" s="0" t="n">
        <f aca="false">IF(AND($A1493&gt;=CrashTest!$B$3,$A1493&lt;=CrashTest!$C$3),1,IF(AND($A1493&gt;=CrashTest!$B$4,$A1493&lt;=CrashTest!$C$4),2,IF(AND($A1493&gt;=CrashTest!$B$5,$A1493&lt;=CrashTest!$C$5),3,IF(AND($A1493&gt;=CrashTest!$B$6,$A1493&lt;=CrashTest!$C$6),4,IF(AND($A1493&gt;=CrashTest!$B$7,$A1493&lt;=CrashTest!$C$7),5,0)))))</f>
        <v>0</v>
      </c>
      <c r="U1493" s="8" t="str">
        <f aca="false">IF(T1493=0,"",IF(T1492=T1493,MAX(U1492,B1493),B1493))</f>
        <v/>
      </c>
      <c r="V1493" s="9" t="str">
        <f aca="false">IF(T1493=0,"",B1493/U1493-1)</f>
        <v/>
      </c>
      <c r="W1493" s="8" t="str">
        <f aca="false">IF(T1493=0,"",IF(T1492=T1493,MAX(W1492,F1493),F1493))</f>
        <v/>
      </c>
      <c r="X1493" s="9" t="str">
        <f aca="false">IF(T1493=0,"",F1493/W1493-1)</f>
        <v/>
      </c>
    </row>
    <row r="1494" customFormat="false" ht="15" hidden="false" customHeight="false" outlineLevel="0" collapsed="false">
      <c r="A1494" s="5" t="n">
        <v>45322</v>
      </c>
      <c r="B1494" s="6" t="n">
        <v>42589.4708059614</v>
      </c>
      <c r="C1494" s="7" t="n">
        <v>21810.75371</v>
      </c>
      <c r="D1494" s="0" t="n">
        <f aca="false">INT((ROW()-3)/30)</f>
        <v>49</v>
      </c>
      <c r="E1494" s="0" t="n">
        <f aca="false">2+30*D1494</f>
        <v>1472</v>
      </c>
      <c r="F1494" s="8" t="n">
        <f aca="false">INDEX($F:$F,$E1494)*(2*B1494/INDEX($B:$B,$E1494)-C1494/INDEX($C:$C,$E1494))</f>
        <v>5657.27714912232</v>
      </c>
      <c r="G1494" s="9" t="n">
        <f aca="false">B1494/B1493-1</f>
        <v>-0.0083954101820124</v>
      </c>
      <c r="H1494" s="9" t="n">
        <f aca="false">F1494/F1493-1</f>
        <v>-0.00153434316411605</v>
      </c>
      <c r="I1494" s="9" t="n">
        <f aca="false">LN(B1494/B1493)</f>
        <v>-0.0084308501327543</v>
      </c>
      <c r="J1494" s="9" t="n">
        <f aca="false">LN(F1494/F1493)</f>
        <v>-0.00153552147403076</v>
      </c>
      <c r="K1494" s="9" t="n">
        <f aca="false">F1494/F1487-1</f>
        <v>0.00648046845013628</v>
      </c>
      <c r="L1494" s="9" t="n">
        <f aca="false">F1494/F1464-1</f>
        <v>0.00993056629052846</v>
      </c>
      <c r="M1494" s="9" t="n">
        <f aca="false">B1494/B1487-1</f>
        <v>0.0620323870357176</v>
      </c>
      <c r="N1494" s="9" t="n">
        <f aca="false">B1494/B1464-1</f>
        <v>-0.0331446128577135</v>
      </c>
      <c r="O1494" s="8" t="n">
        <f aca="false">MAX(O1493,F1494)</f>
        <v>5910.92055051297</v>
      </c>
      <c r="P1494" s="9" t="n">
        <f aca="false">F1494/O1494-1</f>
        <v>-0.0429109813307577</v>
      </c>
      <c r="Q1494" s="8" t="n">
        <f aca="false">MAX(Q1493,B1494)</f>
        <v>67541.7555081824</v>
      </c>
      <c r="R1494" s="9" t="n">
        <f aca="false">B1494/Q1494-1</f>
        <v>-0.369434944568448</v>
      </c>
      <c r="S1494" s="9" t="n">
        <f aca="false">B1494/INDEX($B:$B,$E1494)-1</f>
        <v>-0.0758296708129365</v>
      </c>
      <c r="T1494" s="0" t="n">
        <f aca="false">IF(AND($A1494&gt;=CrashTest!$B$3,$A1494&lt;=CrashTest!$C$3),1,IF(AND($A1494&gt;=CrashTest!$B$4,$A1494&lt;=CrashTest!$C$4),2,IF(AND($A1494&gt;=CrashTest!$B$5,$A1494&lt;=CrashTest!$C$5),3,IF(AND($A1494&gt;=CrashTest!$B$6,$A1494&lt;=CrashTest!$C$6),4,IF(AND($A1494&gt;=CrashTest!$B$7,$A1494&lt;=CrashTest!$C$7),5,0)))))</f>
        <v>0</v>
      </c>
      <c r="U1494" s="8" t="str">
        <f aca="false">IF(T1494=0,"",IF(T1493=T1494,MAX(U1493,B1494),B1494))</f>
        <v/>
      </c>
      <c r="V1494" s="9" t="str">
        <f aca="false">IF(T1494=0,"",B1494/U1494-1)</f>
        <v/>
      </c>
      <c r="W1494" s="8" t="str">
        <f aca="false">IF(T1494=0,"",IF(T1493=T1494,MAX(W1493,F1494),F1494))</f>
        <v/>
      </c>
      <c r="X1494" s="9" t="str">
        <f aca="false">IF(T1494=0,"",F1494/W1494-1)</f>
        <v/>
      </c>
    </row>
    <row r="1495" customFormat="false" ht="15" hidden="false" customHeight="false" outlineLevel="0" collapsed="false">
      <c r="A1495" s="5" t="n">
        <v>45323</v>
      </c>
      <c r="B1495" s="6" t="n">
        <v>43020.3596548802</v>
      </c>
      <c r="C1495" s="7" t="n">
        <v>22332.17658</v>
      </c>
      <c r="D1495" s="0" t="n">
        <f aca="false">INT((ROW()-3)/30)</f>
        <v>49</v>
      </c>
      <c r="E1495" s="0" t="n">
        <f aca="false">2+30*D1495</f>
        <v>1472</v>
      </c>
      <c r="F1495" s="8" t="n">
        <f aca="false">INDEX($F:$F,$E1495)*(2*B1495/INDEX($B:$B,$E1495)-C1495/INDEX($C:$C,$E1495))</f>
        <v>5643.43637821149</v>
      </c>
      <c r="G1495" s="9" t="n">
        <f aca="false">B1495/B1494-1</f>
        <v>0.0101172623365513</v>
      </c>
      <c r="H1495" s="9" t="n">
        <f aca="false">F1495/F1494-1</f>
        <v>-0.00244654284136892</v>
      </c>
      <c r="I1495" s="9" t="n">
        <f aca="false">LN(B1495/B1494)</f>
        <v>0.0100664254372492</v>
      </c>
      <c r="J1495" s="9" t="n">
        <f aca="false">LN(F1495/F1494)</f>
        <v>-0.00244954051759992</v>
      </c>
      <c r="K1495" s="9" t="n">
        <f aca="false">F1495/F1488-1</f>
        <v>0.00912132375080121</v>
      </c>
      <c r="L1495" s="9" t="n">
        <f aca="false">F1495/F1465-1</f>
        <v>-0.00794999178601463</v>
      </c>
      <c r="M1495" s="9" t="n">
        <f aca="false">B1495/B1488-1</f>
        <v>0.0777274624735596</v>
      </c>
      <c r="N1495" s="9" t="n">
        <f aca="false">B1495/B1465-1</f>
        <v>-0.0427403479926953</v>
      </c>
      <c r="O1495" s="8" t="n">
        <f aca="false">MAX(O1494,F1495)</f>
        <v>5910.92055051297</v>
      </c>
      <c r="P1495" s="9" t="n">
        <f aca="false">F1495/O1495-1</f>
        <v>-0.0452525406179357</v>
      </c>
      <c r="Q1495" s="8" t="n">
        <f aca="false">MAX(Q1494,B1495)</f>
        <v>67541.7555081824</v>
      </c>
      <c r="R1495" s="9" t="n">
        <f aca="false">B1495/Q1495-1</f>
        <v>-0.363055352482385</v>
      </c>
      <c r="S1495" s="9" t="n">
        <f aca="false">B1495/INDEX($B:$B,$E1495)-1</f>
        <v>-0.066479597148894</v>
      </c>
      <c r="T1495" s="0" t="n">
        <f aca="false">IF(AND($A1495&gt;=CrashTest!$B$3,$A1495&lt;=CrashTest!$C$3),1,IF(AND($A1495&gt;=CrashTest!$B$4,$A1495&lt;=CrashTest!$C$4),2,IF(AND($A1495&gt;=CrashTest!$B$5,$A1495&lt;=CrashTest!$C$5),3,IF(AND($A1495&gt;=CrashTest!$B$6,$A1495&lt;=CrashTest!$C$6),4,IF(AND($A1495&gt;=CrashTest!$B$7,$A1495&lt;=CrashTest!$C$7),5,0)))))</f>
        <v>0</v>
      </c>
      <c r="U1495" s="8" t="str">
        <f aca="false">IF(T1495=0,"",IF(T1494=T1495,MAX(U1494,B1495),B1495))</f>
        <v/>
      </c>
      <c r="V1495" s="9" t="str">
        <f aca="false">IF(T1495=0,"",B1495/U1495-1)</f>
        <v/>
      </c>
      <c r="W1495" s="8" t="str">
        <f aca="false">IF(T1495=0,"",IF(T1494=T1495,MAX(W1494,F1495),F1495))</f>
        <v/>
      </c>
      <c r="X1495" s="9" t="str">
        <f aca="false">IF(T1495=0,"",F1495/W1495-1)</f>
        <v/>
      </c>
    </row>
    <row r="1496" customFormat="false" ht="15" hidden="false" customHeight="false" outlineLevel="0" collapsed="false">
      <c r="A1496" s="5" t="n">
        <v>45324</v>
      </c>
      <c r="B1496" s="6" t="n">
        <v>43155.3852030976</v>
      </c>
      <c r="C1496" s="7" t="n">
        <v>22484.13957</v>
      </c>
      <c r="D1496" s="0" t="n">
        <f aca="false">INT((ROW()-3)/30)</f>
        <v>49</v>
      </c>
      <c r="E1496" s="0" t="n">
        <f aca="false">2+30*D1496</f>
        <v>1472</v>
      </c>
      <c r="F1496" s="8" t="n">
        <f aca="false">INDEX($F:$F,$E1496)*(2*B1496/INDEX($B:$B,$E1496)-C1496/INDEX($C:$C,$E1496))</f>
        <v>5641.80102459143</v>
      </c>
      <c r="G1496" s="9" t="n">
        <f aca="false">B1496/B1495-1</f>
        <v>0.00313864294256505</v>
      </c>
      <c r="H1496" s="9" t="n">
        <f aca="false">F1496/F1495-1</f>
        <v>-0.000289779756599828</v>
      </c>
      <c r="I1496" s="9" t="n">
        <f aca="false">LN(B1496/B1495)</f>
        <v>0.00313372768494482</v>
      </c>
      <c r="J1496" s="9" t="n">
        <f aca="false">LN(F1496/F1495)</f>
        <v>-0.000289821750866417</v>
      </c>
      <c r="K1496" s="9" t="n">
        <f aca="false">F1496/F1489-1</f>
        <v>-0.00422488975697888</v>
      </c>
      <c r="L1496" s="9" t="n">
        <f aca="false">F1496/F1466-1</f>
        <v>0.0218402743426938</v>
      </c>
      <c r="M1496" s="9" t="n">
        <f aca="false">B1496/B1489-1</f>
        <v>0.0309276528352802</v>
      </c>
      <c r="N1496" s="9" t="n">
        <f aca="false">B1496/B1466-1</f>
        <v>0.00892450485193064</v>
      </c>
      <c r="O1496" s="8" t="n">
        <f aca="false">MAX(O1495,F1496)</f>
        <v>5910.92055051297</v>
      </c>
      <c r="P1496" s="9" t="n">
        <f aca="false">F1496/O1496-1</f>
        <v>-0.0455292071043297</v>
      </c>
      <c r="Q1496" s="8" t="n">
        <f aca="false">MAX(Q1495,B1496)</f>
        <v>67541.7555081824</v>
      </c>
      <c r="R1496" s="9" t="n">
        <f aca="false">B1496/Q1496-1</f>
        <v>-0.361056210659649</v>
      </c>
      <c r="S1496" s="9" t="n">
        <f aca="false">B1496/INDEX($B:$B,$E1496)-1</f>
        <v>-0.0635496099247449</v>
      </c>
      <c r="T1496" s="0" t="n">
        <f aca="false">IF(AND($A1496&gt;=CrashTest!$B$3,$A1496&lt;=CrashTest!$C$3),1,IF(AND($A1496&gt;=CrashTest!$B$4,$A1496&lt;=CrashTest!$C$4),2,IF(AND($A1496&gt;=CrashTest!$B$5,$A1496&lt;=CrashTest!$C$5),3,IF(AND($A1496&gt;=CrashTest!$B$6,$A1496&lt;=CrashTest!$C$6),4,IF(AND($A1496&gt;=CrashTest!$B$7,$A1496&lt;=CrashTest!$C$7),5,0)))))</f>
        <v>0</v>
      </c>
      <c r="U1496" s="8" t="str">
        <f aca="false">IF(T1496=0,"",IF(T1495=T1496,MAX(U1495,B1496),B1496))</f>
        <v/>
      </c>
      <c r="V1496" s="9" t="str">
        <f aca="false">IF(T1496=0,"",B1496/U1496-1)</f>
        <v/>
      </c>
      <c r="W1496" s="8" t="str">
        <f aca="false">IF(T1496=0,"",IF(T1495=T1496,MAX(W1495,F1496),F1496))</f>
        <v/>
      </c>
      <c r="X1496" s="9" t="str">
        <f aca="false">IF(T1496=0,"",F1496/W1496-1)</f>
        <v/>
      </c>
    </row>
    <row r="1497" customFormat="false" ht="15" hidden="false" customHeight="false" outlineLevel="0" collapsed="false">
      <c r="A1497" s="5" t="n">
        <v>45325</v>
      </c>
      <c r="B1497" s="6" t="n">
        <v>42982.3789979544</v>
      </c>
      <c r="C1497" s="7" t="n">
        <v>22408.48948</v>
      </c>
      <c r="D1497" s="0" t="n">
        <f aca="false">INT((ROW()-3)/30)</f>
        <v>49</v>
      </c>
      <c r="E1497" s="0" t="n">
        <f aca="false">2+30*D1497</f>
        <v>1472</v>
      </c>
      <c r="F1497" s="8" t="n">
        <f aca="false">INDEX($F:$F,$E1497)*(2*B1497/INDEX($B:$B,$E1497)-C1497/INDEX($C:$C,$E1497))</f>
        <v>5615.75990357779</v>
      </c>
      <c r="G1497" s="9" t="n">
        <f aca="false">B1497/B1496-1</f>
        <v>-0.0040089134723047</v>
      </c>
      <c r="H1497" s="9" t="n">
        <f aca="false">F1497/F1496-1</f>
        <v>-0.00461574608890392</v>
      </c>
      <c r="I1497" s="9" t="n">
        <f aca="false">LN(B1497/B1496)</f>
        <v>-0.004016970706966</v>
      </c>
      <c r="J1497" s="9" t="n">
        <f aca="false">LN(F1497/F1496)</f>
        <v>-0.00462643153844252</v>
      </c>
      <c r="K1497" s="9" t="n">
        <f aca="false">F1497/F1490-1</f>
        <v>-0.00568787933389459</v>
      </c>
      <c r="L1497" s="9" t="n">
        <f aca="false">F1497/F1467-1</f>
        <v>-0.00672572579549802</v>
      </c>
      <c r="M1497" s="9" t="n">
        <f aca="false">B1497/B1490-1</f>
        <v>0.0203459097883534</v>
      </c>
      <c r="N1497" s="9" t="n">
        <f aca="false">B1497/B1467-1</f>
        <v>-0.0286631617498214</v>
      </c>
      <c r="O1497" s="8" t="n">
        <f aca="false">MAX(O1496,F1497)</f>
        <v>5910.92055051297</v>
      </c>
      <c r="P1497" s="9" t="n">
        <f aca="false">F1497/O1497-1</f>
        <v>-0.0499348019336109</v>
      </c>
      <c r="Q1497" s="8" t="n">
        <f aca="false">MAX(Q1496,B1497)</f>
        <v>67541.7555081824</v>
      </c>
      <c r="R1497" s="9" t="n">
        <f aca="false">B1497/Q1497-1</f>
        <v>-0.363617681024781</v>
      </c>
      <c r="S1497" s="9" t="n">
        <f aca="false">B1497/INDEX($B:$B,$E1497)-1</f>
        <v>-0.0673037585096626</v>
      </c>
      <c r="T1497" s="0" t="n">
        <f aca="false">IF(AND($A1497&gt;=CrashTest!$B$3,$A1497&lt;=CrashTest!$C$3),1,IF(AND($A1497&gt;=CrashTest!$B$4,$A1497&lt;=CrashTest!$C$4),2,IF(AND($A1497&gt;=CrashTest!$B$5,$A1497&lt;=CrashTest!$C$5),3,IF(AND($A1497&gt;=CrashTest!$B$6,$A1497&lt;=CrashTest!$C$6),4,IF(AND($A1497&gt;=CrashTest!$B$7,$A1497&lt;=CrashTest!$C$7),5,0)))))</f>
        <v>0</v>
      </c>
      <c r="U1497" s="8" t="str">
        <f aca="false">IF(T1497=0,"",IF(T1496=T1497,MAX(U1496,B1497),B1497))</f>
        <v/>
      </c>
      <c r="V1497" s="9" t="str">
        <f aca="false">IF(T1497=0,"",B1497/U1497-1)</f>
        <v/>
      </c>
      <c r="W1497" s="8" t="str">
        <f aca="false">IF(T1497=0,"",IF(T1496=T1497,MAX(W1496,F1497),F1497))</f>
        <v/>
      </c>
      <c r="X1497" s="9" t="str">
        <f aca="false">IF(T1497=0,"",F1497/W1497-1)</f>
        <v/>
      </c>
    </row>
    <row r="1498" customFormat="false" ht="15" hidden="false" customHeight="false" outlineLevel="0" collapsed="false">
      <c r="A1498" s="5" t="n">
        <v>45326</v>
      </c>
      <c r="B1498" s="6" t="n">
        <v>42576.2913050847</v>
      </c>
      <c r="C1498" s="7" t="n">
        <v>22062.78027</v>
      </c>
      <c r="D1498" s="0" t="n">
        <f aca="false">INT((ROW()-3)/30)</f>
        <v>49</v>
      </c>
      <c r="E1498" s="0" t="n">
        <f aca="false">2+30*D1498</f>
        <v>1472</v>
      </c>
      <c r="F1498" s="8" t="n">
        <f aca="false">INDEX($F:$F,$E1498)*(2*B1498/INDEX($B:$B,$E1498)-C1498/INDEX($C:$C,$E1498))</f>
        <v>5594.37093982163</v>
      </c>
      <c r="G1498" s="9" t="n">
        <f aca="false">B1498/B1497-1</f>
        <v>-0.00944777144347986</v>
      </c>
      <c r="H1498" s="9" t="n">
        <f aca="false">F1498/F1497-1</f>
        <v>-0.00380873899942569</v>
      </c>
      <c r="I1498" s="9" t="n">
        <f aca="false">LN(B1498/B1497)</f>
        <v>-0.00949268474703869</v>
      </c>
      <c r="J1498" s="9" t="n">
        <f aca="false">LN(F1498/F1497)</f>
        <v>-0.0038160107157272</v>
      </c>
      <c r="K1498" s="9" t="n">
        <f aca="false">F1498/F1491-1</f>
        <v>-0.00535447547643131</v>
      </c>
      <c r="L1498" s="9" t="n">
        <f aca="false">F1498/F1468-1</f>
        <v>-0.0065035947608707</v>
      </c>
      <c r="M1498" s="9" t="n">
        <f aca="false">B1498/B1491-1</f>
        <v>0.0141312136860612</v>
      </c>
      <c r="N1498" s="9" t="n">
        <f aca="false">B1498/B1468-1</f>
        <v>-0.0355642513082827</v>
      </c>
      <c r="O1498" s="8" t="n">
        <f aca="false">MAX(O1497,F1498)</f>
        <v>5910.92055051297</v>
      </c>
      <c r="P1498" s="9" t="n">
        <f aca="false">F1498/O1498-1</f>
        <v>-0.0535533523054835</v>
      </c>
      <c r="Q1498" s="8" t="n">
        <f aca="false">MAX(Q1497,B1498)</f>
        <v>67541.7555081824</v>
      </c>
      <c r="R1498" s="9" t="n">
        <f aca="false">B1498/Q1498-1</f>
        <v>-0.36963007572513</v>
      </c>
      <c r="S1498" s="9" t="n">
        <f aca="false">B1498/INDEX($B:$B,$E1498)-1</f>
        <v>-0.0761156594254561</v>
      </c>
      <c r="T1498" s="0" t="n">
        <f aca="false">IF(AND($A1498&gt;=CrashTest!$B$3,$A1498&lt;=CrashTest!$C$3),1,IF(AND($A1498&gt;=CrashTest!$B$4,$A1498&lt;=CrashTest!$C$4),2,IF(AND($A1498&gt;=CrashTest!$B$5,$A1498&lt;=CrashTest!$C$5),3,IF(AND($A1498&gt;=CrashTest!$B$6,$A1498&lt;=CrashTest!$C$6),4,IF(AND($A1498&gt;=CrashTest!$B$7,$A1498&lt;=CrashTest!$C$7),5,0)))))</f>
        <v>0</v>
      </c>
      <c r="U1498" s="8" t="str">
        <f aca="false">IF(T1498=0,"",IF(T1497=T1498,MAX(U1497,B1498),B1498))</f>
        <v/>
      </c>
      <c r="V1498" s="9" t="str">
        <f aca="false">IF(T1498=0,"",B1498/U1498-1)</f>
        <v/>
      </c>
      <c r="W1498" s="8" t="str">
        <f aca="false">IF(T1498=0,"",IF(T1497=T1498,MAX(W1497,F1498),F1498))</f>
        <v/>
      </c>
      <c r="X1498" s="9" t="str">
        <f aca="false">IF(T1498=0,"",F1498/W1498-1)</f>
        <v/>
      </c>
    </row>
    <row r="1499" customFormat="false" ht="15" hidden="false" customHeight="false" outlineLevel="0" collapsed="false">
      <c r="A1499" s="5" t="n">
        <v>45327</v>
      </c>
      <c r="B1499" s="6" t="n">
        <v>42619.2742738165</v>
      </c>
      <c r="C1499" s="7" t="n">
        <v>22170.87455</v>
      </c>
      <c r="D1499" s="0" t="n">
        <f aca="false">INT((ROW()-3)/30)</f>
        <v>49</v>
      </c>
      <c r="E1499" s="0" t="n">
        <f aca="false">2+30*D1499</f>
        <v>1472</v>
      </c>
      <c r="F1499" s="8" t="n">
        <f aca="false">INDEX($F:$F,$E1499)*(2*B1499/INDEX($B:$B,$E1499)-C1499/INDEX($C:$C,$E1499))</f>
        <v>5579.73705471342</v>
      </c>
      <c r="G1499" s="9" t="n">
        <f aca="false">B1499/B1498-1</f>
        <v>0.0010095517344102</v>
      </c>
      <c r="H1499" s="9" t="n">
        <f aca="false">F1499/F1498-1</f>
        <v>-0.00261582316682574</v>
      </c>
      <c r="I1499" s="9" t="n">
        <f aca="false">LN(B1499/B1498)</f>
        <v>0.00100904247977509</v>
      </c>
      <c r="J1499" s="9" t="n">
        <f aca="false">LN(F1499/F1498)</f>
        <v>-0.00261925041025896</v>
      </c>
      <c r="K1499" s="9" t="n">
        <f aca="false">F1499/F1492-1</f>
        <v>-0.0157879300829499</v>
      </c>
      <c r="L1499" s="9" t="n">
        <f aca="false">F1499/F1469-1</f>
        <v>-0.00515374960301007</v>
      </c>
      <c r="M1499" s="9" t="n">
        <f aca="false">B1499/B1492-1</f>
        <v>-0.0138615391088639</v>
      </c>
      <c r="N1499" s="9" t="n">
        <f aca="false">B1499/B1469-1</f>
        <v>-0.0295711584729169</v>
      </c>
      <c r="O1499" s="8" t="n">
        <f aca="false">MAX(O1498,F1499)</f>
        <v>5910.92055051297</v>
      </c>
      <c r="P1499" s="9" t="n">
        <f aca="false">F1499/O1499-1</f>
        <v>-0.0560290893726874</v>
      </c>
      <c r="Q1499" s="8" t="n">
        <f aca="false">MAX(Q1498,B1499)</f>
        <v>67541.7555081824</v>
      </c>
      <c r="R1499" s="9" t="n">
        <f aca="false">B1499/Q1499-1</f>
        <v>-0.368993684674759</v>
      </c>
      <c r="S1499" s="9" t="n">
        <f aca="false">B1499/INDEX($B:$B,$E1499)-1</f>
        <v>-0.0751829503870345</v>
      </c>
      <c r="T1499" s="0" t="n">
        <f aca="false">IF(AND($A1499&gt;=CrashTest!$B$3,$A1499&lt;=CrashTest!$C$3),1,IF(AND($A1499&gt;=CrashTest!$B$4,$A1499&lt;=CrashTest!$C$4),2,IF(AND($A1499&gt;=CrashTest!$B$5,$A1499&lt;=CrashTest!$C$5),3,IF(AND($A1499&gt;=CrashTest!$B$6,$A1499&lt;=CrashTest!$C$6),4,IF(AND($A1499&gt;=CrashTest!$B$7,$A1499&lt;=CrashTest!$C$7),5,0)))))</f>
        <v>0</v>
      </c>
      <c r="U1499" s="8" t="str">
        <f aca="false">IF(T1499=0,"",IF(T1498=T1499,MAX(U1498,B1499),B1499))</f>
        <v/>
      </c>
      <c r="V1499" s="9" t="str">
        <f aca="false">IF(T1499=0,"",B1499/U1499-1)</f>
        <v/>
      </c>
      <c r="W1499" s="8" t="str">
        <f aca="false">IF(T1499=0,"",IF(T1498=T1499,MAX(W1498,F1499),F1499))</f>
        <v/>
      </c>
      <c r="X1499" s="9" t="str">
        <f aca="false">IF(T1499=0,"",F1499/W1499-1)</f>
        <v/>
      </c>
    </row>
    <row r="1500" customFormat="false" ht="15" hidden="false" customHeight="false" outlineLevel="0" collapsed="false">
      <c r="A1500" s="5" t="n">
        <v>45328</v>
      </c>
      <c r="B1500" s="6" t="n">
        <v>43102.7062632963</v>
      </c>
      <c r="C1500" s="7" t="n">
        <v>22649.19907</v>
      </c>
      <c r="D1500" s="0" t="n">
        <f aca="false">INT((ROW()-3)/30)</f>
        <v>49</v>
      </c>
      <c r="E1500" s="0" t="n">
        <f aca="false">2+30*D1500</f>
        <v>1472</v>
      </c>
      <c r="F1500" s="8" t="n">
        <f aca="false">INDEX($F:$F,$E1500)*(2*B1500/INDEX($B:$B,$E1500)-C1500/INDEX($C:$C,$E1500))</f>
        <v>5589.42011150235</v>
      </c>
      <c r="G1500" s="9" t="n">
        <f aca="false">B1500/B1499-1</f>
        <v>0.011343036635816</v>
      </c>
      <c r="H1500" s="9" t="n">
        <f aca="false">F1500/F1499-1</f>
        <v>0.00173539661349165</v>
      </c>
      <c r="I1500" s="9" t="n">
        <f aca="false">LN(B1500/B1499)</f>
        <v>0.011279186776293</v>
      </c>
      <c r="J1500" s="9" t="n">
        <f aca="false">LN(F1500/F1499)</f>
        <v>0.00173389255263192</v>
      </c>
      <c r="K1500" s="9" t="n">
        <f aca="false">F1500/F1493-1</f>
        <v>-0.0135105854185139</v>
      </c>
      <c r="L1500" s="9" t="n">
        <f aca="false">F1500/F1470-1</f>
        <v>-0.00146804125967526</v>
      </c>
      <c r="M1500" s="9" t="n">
        <f aca="false">B1500/B1493-1</f>
        <v>0.00355417795608171</v>
      </c>
      <c r="N1500" s="9" t="n">
        <f aca="false">B1500/B1470-1</f>
        <v>-0.0169119234685189</v>
      </c>
      <c r="O1500" s="8" t="n">
        <f aca="false">MAX(O1499,F1500)</f>
        <v>5910.92055051297</v>
      </c>
      <c r="P1500" s="9" t="n">
        <f aca="false">F1500/O1500-1</f>
        <v>-0.05439092545115</v>
      </c>
      <c r="Q1500" s="8" t="n">
        <f aca="false">MAX(Q1499,B1500)</f>
        <v>67541.7555081824</v>
      </c>
      <c r="R1500" s="9" t="n">
        <f aca="false">B1500/Q1500-1</f>
        <v>-0.361836156922593</v>
      </c>
      <c r="S1500" s="9" t="n">
        <f aca="false">B1500/INDEX($B:$B,$E1500)-1</f>
        <v>-0.0646927167118473</v>
      </c>
      <c r="T1500" s="0" t="n">
        <f aca="false">IF(AND($A1500&gt;=CrashTest!$B$3,$A1500&lt;=CrashTest!$C$3),1,IF(AND($A1500&gt;=CrashTest!$B$4,$A1500&lt;=CrashTest!$C$4),2,IF(AND($A1500&gt;=CrashTest!$B$5,$A1500&lt;=CrashTest!$C$5),3,IF(AND($A1500&gt;=CrashTest!$B$6,$A1500&lt;=CrashTest!$C$6),4,IF(AND($A1500&gt;=CrashTest!$B$7,$A1500&lt;=CrashTest!$C$7),5,0)))))</f>
        <v>0</v>
      </c>
      <c r="U1500" s="8" t="str">
        <f aca="false">IF(T1500=0,"",IF(T1499=T1500,MAX(U1499,B1500),B1500))</f>
        <v/>
      </c>
      <c r="V1500" s="9" t="str">
        <f aca="false">IF(T1500=0,"",B1500/U1500-1)</f>
        <v/>
      </c>
      <c r="W1500" s="8" t="str">
        <f aca="false">IF(T1500=0,"",IF(T1499=T1500,MAX(W1499,F1500),F1500))</f>
        <v/>
      </c>
      <c r="X1500" s="9" t="str">
        <f aca="false">IF(T1500=0,"",F1500/W1500-1)</f>
        <v/>
      </c>
    </row>
    <row r="1501" customFormat="false" ht="15" hidden="false" customHeight="false" outlineLevel="0" collapsed="false">
      <c r="A1501" s="5" t="n">
        <v>45329</v>
      </c>
      <c r="B1501" s="6" t="n">
        <v>44253.0314731151</v>
      </c>
      <c r="C1501" s="7" t="n">
        <v>23713.41001</v>
      </c>
      <c r="D1501" s="0" t="n">
        <f aca="false">INT((ROW()-3)/30)</f>
        <v>49</v>
      </c>
      <c r="E1501" s="0" t="n">
        <f aca="false">2+30*D1501</f>
        <v>1472</v>
      </c>
      <c r="F1501" s="8" t="n">
        <f aca="false">INDEX($F:$F,$E1501)*(2*B1501/INDEX($B:$B,$E1501)-C1501/INDEX($C:$C,$E1501))</f>
        <v>5629.93985472804</v>
      </c>
      <c r="G1501" s="9" t="n">
        <f aca="false">B1501/B1500-1</f>
        <v>0.0266880042935576</v>
      </c>
      <c r="H1501" s="9" t="n">
        <f aca="false">F1501/F1500-1</f>
        <v>0.00724936440943313</v>
      </c>
      <c r="I1501" s="9" t="n">
        <f aca="false">LN(B1501/B1500)</f>
        <v>0.0263380915042173</v>
      </c>
      <c r="J1501" s="9" t="n">
        <f aca="false">LN(F1501/F1500)</f>
        <v>0.00722321407341749</v>
      </c>
      <c r="K1501" s="9" t="n">
        <f aca="false">F1501/F1494-1</f>
        <v>-0.00483223530926258</v>
      </c>
      <c r="L1501" s="9" t="n">
        <f aca="false">F1501/F1471-1</f>
        <v>-0.0427480082114464</v>
      </c>
      <c r="M1501" s="9" t="n">
        <f aca="false">B1501/B1494-1</f>
        <v>0.0390603742115727</v>
      </c>
      <c r="N1501" s="9" t="n">
        <f aca="false">B1501/B1471-1</f>
        <v>-0.0580718587033201</v>
      </c>
      <c r="O1501" s="8" t="n">
        <f aca="false">MAX(O1500,F1501)</f>
        <v>5910.92055051297</v>
      </c>
      <c r="P1501" s="9" t="n">
        <f aca="false">F1501/O1501-1</f>
        <v>-0.0475358606808787</v>
      </c>
      <c r="Q1501" s="8" t="n">
        <f aca="false">MAX(Q1500,B1501)</f>
        <v>67541.7555081824</v>
      </c>
      <c r="R1501" s="9" t="n">
        <f aca="false">B1501/Q1501-1</f>
        <v>-0.34480483753855</v>
      </c>
      <c r="S1501" s="9" t="n">
        <f aca="false">B1501/INDEX($B:$B,$E1501)-1</f>
        <v>-0.0397312319196574</v>
      </c>
      <c r="T1501" s="0" t="n">
        <f aca="false">IF(AND($A1501&gt;=CrashTest!$B$3,$A1501&lt;=CrashTest!$C$3),1,IF(AND($A1501&gt;=CrashTest!$B$4,$A1501&lt;=CrashTest!$C$4),2,IF(AND($A1501&gt;=CrashTest!$B$5,$A1501&lt;=CrashTest!$C$5),3,IF(AND($A1501&gt;=CrashTest!$B$6,$A1501&lt;=CrashTest!$C$6),4,IF(AND($A1501&gt;=CrashTest!$B$7,$A1501&lt;=CrashTest!$C$7),5,0)))))</f>
        <v>0</v>
      </c>
      <c r="U1501" s="8" t="str">
        <f aca="false">IF(T1501=0,"",IF(T1500=T1501,MAX(U1500,B1501),B1501))</f>
        <v/>
      </c>
      <c r="V1501" s="9" t="str">
        <f aca="false">IF(T1501=0,"",B1501/U1501-1)</f>
        <v/>
      </c>
      <c r="W1501" s="8" t="str">
        <f aca="false">IF(T1501=0,"",IF(T1500=T1501,MAX(W1500,F1501),F1501))</f>
        <v/>
      </c>
      <c r="X1501" s="9" t="str">
        <f aca="false">IF(T1501=0,"",F1501/W1501-1)</f>
        <v/>
      </c>
    </row>
    <row r="1502" customFormat="false" ht="15" hidden="false" customHeight="false" outlineLevel="0" collapsed="false">
      <c r="A1502" s="5" t="n">
        <v>45330</v>
      </c>
      <c r="B1502" s="6" t="n">
        <v>45332.09157218</v>
      </c>
      <c r="C1502" s="7" t="n">
        <v>24302.4625</v>
      </c>
      <c r="D1502" s="0" t="n">
        <f aca="false">INT((ROW()-3)/30)</f>
        <v>49</v>
      </c>
      <c r="E1502" s="0" t="n">
        <f aca="false">2+30*D1502</f>
        <v>1472</v>
      </c>
      <c r="F1502" s="8" t="n">
        <f aca="false">INDEX($F:$F,$E1502)*(2*B1502/INDEX($B:$B,$E1502)-C1502/INDEX($C:$C,$E1502))</f>
        <v>5764.66067061968</v>
      </c>
      <c r="G1502" s="9" t="n">
        <f aca="false">B1502/B1501-1</f>
        <v>0.0243838684750999</v>
      </c>
      <c r="H1502" s="9" t="n">
        <f aca="false">F1502/F1501-1</f>
        <v>0.0239293525984117</v>
      </c>
      <c r="I1502" s="9" t="n">
        <f aca="false">LN(B1502/B1501)</f>
        <v>0.0240913279282435</v>
      </c>
      <c r="J1502" s="9" t="n">
        <f aca="false">LN(F1502/F1501)</f>
        <v>0.0236475326341723</v>
      </c>
      <c r="K1502" s="9" t="n">
        <f aca="false">F1502/F1495-1</f>
        <v>0.021480581029711</v>
      </c>
      <c r="L1502" s="9" t="n">
        <f aca="false">F1502/F1472-1</f>
        <v>-0.014490961111092</v>
      </c>
      <c r="M1502" s="9" t="n">
        <f aca="false">B1502/B1495-1</f>
        <v>0.0537357645506702</v>
      </c>
      <c r="N1502" s="9" t="n">
        <f aca="false">B1502/B1472-1</f>
        <v>-0.0163161645780401</v>
      </c>
      <c r="O1502" s="8" t="n">
        <f aca="false">MAX(O1501,F1502)</f>
        <v>5910.92055051297</v>
      </c>
      <c r="P1502" s="9" t="n">
        <f aca="false">F1502/O1502-1</f>
        <v>-0.0247440104537686</v>
      </c>
      <c r="Q1502" s="8" t="n">
        <f aca="false">MAX(Q1501,B1502)</f>
        <v>67541.7555081824</v>
      </c>
      <c r="R1502" s="9" t="n">
        <f aca="false">B1502/Q1502-1</f>
        <v>-0.328828644871568</v>
      </c>
      <c r="S1502" s="9" t="n">
        <f aca="false">B1502/INDEX($B:$B,$E1502)-1</f>
        <v>-0.0163161645780401</v>
      </c>
      <c r="T1502" s="0" t="n">
        <f aca="false">IF(AND($A1502&gt;=CrashTest!$B$3,$A1502&lt;=CrashTest!$C$3),1,IF(AND($A1502&gt;=CrashTest!$B$4,$A1502&lt;=CrashTest!$C$4),2,IF(AND($A1502&gt;=CrashTest!$B$5,$A1502&lt;=CrashTest!$C$5),3,IF(AND($A1502&gt;=CrashTest!$B$6,$A1502&lt;=CrashTest!$C$6),4,IF(AND($A1502&gt;=CrashTest!$B$7,$A1502&lt;=CrashTest!$C$7),5,0)))))</f>
        <v>0</v>
      </c>
      <c r="U1502" s="8" t="str">
        <f aca="false">IF(T1502=0,"",IF(T1501=T1502,MAX(U1501,B1502),B1502))</f>
        <v/>
      </c>
      <c r="V1502" s="9" t="str">
        <f aca="false">IF(T1502=0,"",B1502/U1502-1)</f>
        <v/>
      </c>
      <c r="W1502" s="8" t="str">
        <f aca="false">IF(T1502=0,"",IF(T1501=T1502,MAX(W1501,F1502),F1502))</f>
        <v/>
      </c>
      <c r="X1502" s="9" t="str">
        <f aca="false">IF(T1502=0,"",F1502/W1502-1)</f>
        <v/>
      </c>
    </row>
    <row r="1503" customFormat="false" ht="15" hidden="false" customHeight="false" outlineLevel="0" collapsed="false">
      <c r="A1503" s="5" t="n">
        <v>45331</v>
      </c>
      <c r="B1503" s="6" t="n">
        <v>47176.9665137347</v>
      </c>
      <c r="C1503" s="7" t="n">
        <v>25959.95489</v>
      </c>
      <c r="D1503" s="0" t="n">
        <f aca="false">INT((ROW()-3)/30)</f>
        <v>50</v>
      </c>
      <c r="E1503" s="0" t="n">
        <f aca="false">2+30*D1503</f>
        <v>1502</v>
      </c>
      <c r="F1503" s="8" t="n">
        <f aca="false">INDEX($F:$F,$E1503)*(2*B1503/INDEX($B:$B,$E1503)-C1503/INDEX($C:$C,$E1503))</f>
        <v>5840.70299649188</v>
      </c>
      <c r="G1503" s="9" t="n">
        <f aca="false">B1503/B1502-1</f>
        <v>0.0406968855301371</v>
      </c>
      <c r="H1503" s="9" t="n">
        <f aca="false">F1503/F1502-1</f>
        <v>0.0131911191685163</v>
      </c>
      <c r="I1503" s="9" t="n">
        <f aca="false">LN(B1503/B1502)</f>
        <v>0.0398905709889341</v>
      </c>
      <c r="J1503" s="9" t="n">
        <f aca="false">LN(F1503/F1502)</f>
        <v>0.0131048739752245</v>
      </c>
      <c r="K1503" s="9" t="n">
        <f aca="false">F1503/F1496-1</f>
        <v>0.0352550490585342</v>
      </c>
      <c r="L1503" s="9" t="n">
        <f aca="false">F1503/F1473-1</f>
        <v>-0.0118792924758548</v>
      </c>
      <c r="M1503" s="9" t="n">
        <f aca="false">B1503/B1496-1</f>
        <v>0.0931884002821608</v>
      </c>
      <c r="N1503" s="9" t="n">
        <f aca="false">B1503/B1473-1</f>
        <v>0.00766384759318606</v>
      </c>
      <c r="O1503" s="8" t="n">
        <f aca="false">MAX(O1502,F1503)</f>
        <v>5910.92055051297</v>
      </c>
      <c r="P1503" s="9" t="n">
        <f aca="false">F1503/O1503-1</f>
        <v>-0.0118792924758548</v>
      </c>
      <c r="Q1503" s="8" t="n">
        <f aca="false">MAX(Q1502,B1503)</f>
        <v>67541.7555081824</v>
      </c>
      <c r="R1503" s="9" t="n">
        <f aca="false">B1503/Q1503-1</f>
        <v>-0.3015140610608</v>
      </c>
      <c r="S1503" s="9" t="n">
        <f aca="false">B1503/INDEX($B:$B,$E1503)-1</f>
        <v>0.0406968855301371</v>
      </c>
      <c r="T1503" s="0" t="n">
        <f aca="false">IF(AND($A1503&gt;=CrashTest!$B$3,$A1503&lt;=CrashTest!$C$3),1,IF(AND($A1503&gt;=CrashTest!$B$4,$A1503&lt;=CrashTest!$C$4),2,IF(AND($A1503&gt;=CrashTest!$B$5,$A1503&lt;=CrashTest!$C$5),3,IF(AND($A1503&gt;=CrashTest!$B$6,$A1503&lt;=CrashTest!$C$6),4,IF(AND($A1503&gt;=CrashTest!$B$7,$A1503&lt;=CrashTest!$C$7),5,0)))))</f>
        <v>0</v>
      </c>
      <c r="U1503" s="8" t="str">
        <f aca="false">IF(T1503=0,"",IF(T1502=T1503,MAX(U1502,B1503),B1503))</f>
        <v/>
      </c>
      <c r="V1503" s="9" t="str">
        <f aca="false">IF(T1503=0,"",B1503/U1503-1)</f>
        <v/>
      </c>
      <c r="W1503" s="8" t="str">
        <f aca="false">IF(T1503=0,"",IF(T1502=T1503,MAX(W1502,F1503),F1503))</f>
        <v/>
      </c>
      <c r="X1503" s="9" t="str">
        <f aca="false">IF(T1503=0,"",F1503/W1503-1)</f>
        <v/>
      </c>
    </row>
    <row r="1504" customFormat="false" ht="15" hidden="false" customHeight="false" outlineLevel="0" collapsed="false">
      <c r="A1504" s="5" t="n">
        <v>45332</v>
      </c>
      <c r="B1504" s="6" t="n">
        <v>47792.8972156634</v>
      </c>
      <c r="C1504" s="7" t="n">
        <v>26477.74687</v>
      </c>
      <c r="D1504" s="0" t="n">
        <f aca="false">INT((ROW()-3)/30)</f>
        <v>50</v>
      </c>
      <c r="E1504" s="0" t="n">
        <f aca="false">2+30*D1504</f>
        <v>1502</v>
      </c>
      <c r="F1504" s="8" t="n">
        <f aca="false">INDEX($F:$F,$E1504)*(2*B1504/INDEX($B:$B,$E1504)-C1504/INDEX($C:$C,$E1504))</f>
        <v>5874.53005324388</v>
      </c>
      <c r="G1504" s="9" t="n">
        <f aca="false">B1504/B1503-1</f>
        <v>0.0130557504529119</v>
      </c>
      <c r="H1504" s="9" t="n">
        <f aca="false">F1504/F1503-1</f>
        <v>0.00579160706721615</v>
      </c>
      <c r="I1504" s="9" t="n">
        <f aca="false">LN(B1504/B1503)</f>
        <v>0.012971258750115</v>
      </c>
      <c r="J1504" s="9" t="n">
        <f aca="false">LN(F1504/F1503)</f>
        <v>0.00577490018642767</v>
      </c>
      <c r="K1504" s="9" t="n">
        <f aca="false">F1504/F1497-1</f>
        <v>0.0460792758431894</v>
      </c>
      <c r="L1504" s="9" t="n">
        <f aca="false">F1504/F1474-1</f>
        <v>0.000265669383491707</v>
      </c>
      <c r="M1504" s="9" t="n">
        <f aca="false">B1504/B1497-1</f>
        <v>0.111918379807175</v>
      </c>
      <c r="N1504" s="9" t="n">
        <f aca="false">B1504/B1474-1</f>
        <v>0.030444154729228</v>
      </c>
      <c r="O1504" s="8" t="n">
        <f aca="false">MAX(O1503,F1504)</f>
        <v>5910.92055051297</v>
      </c>
      <c r="P1504" s="9" t="n">
        <f aca="false">F1504/O1504-1</f>
        <v>-0.00615648560289539</v>
      </c>
      <c r="Q1504" s="8" t="n">
        <f aca="false">MAX(Q1503,B1504)</f>
        <v>67541.7555081824</v>
      </c>
      <c r="R1504" s="9" t="n">
        <f aca="false">B1504/Q1504-1</f>
        <v>-0.292394802947142</v>
      </c>
      <c r="S1504" s="9" t="n">
        <f aca="false">B1504/INDEX($B:$B,$E1504)-1</f>
        <v>0.054283964364741</v>
      </c>
      <c r="T1504" s="0" t="n">
        <f aca="false">IF(AND($A1504&gt;=CrashTest!$B$3,$A1504&lt;=CrashTest!$C$3),1,IF(AND($A1504&gt;=CrashTest!$B$4,$A1504&lt;=CrashTest!$C$4),2,IF(AND($A1504&gt;=CrashTest!$B$5,$A1504&lt;=CrashTest!$C$5),3,IF(AND($A1504&gt;=CrashTest!$B$6,$A1504&lt;=CrashTest!$C$6),4,IF(AND($A1504&gt;=CrashTest!$B$7,$A1504&lt;=CrashTest!$C$7),5,0)))))</f>
        <v>0</v>
      </c>
      <c r="U1504" s="8" t="str">
        <f aca="false">IF(T1504=0,"",IF(T1503=T1504,MAX(U1503,B1504),B1504))</f>
        <v/>
      </c>
      <c r="V1504" s="9" t="str">
        <f aca="false">IF(T1504=0,"",B1504/U1504-1)</f>
        <v/>
      </c>
      <c r="W1504" s="8" t="str">
        <f aca="false">IF(T1504=0,"",IF(T1503=T1504,MAX(W1503,F1504),F1504))</f>
        <v/>
      </c>
      <c r="X1504" s="9" t="str">
        <f aca="false">IF(T1504=0,"",F1504/W1504-1)</f>
        <v/>
      </c>
    </row>
    <row r="1505" customFormat="false" ht="15" hidden="false" customHeight="false" outlineLevel="0" collapsed="false">
      <c r="A1505" s="5" t="n">
        <v>45333</v>
      </c>
      <c r="B1505" s="6" t="n">
        <v>48200.7986057861</v>
      </c>
      <c r="C1505" s="7" t="n">
        <v>26964.44362</v>
      </c>
      <c r="D1505" s="0" t="n">
        <f aca="false">INT((ROW()-3)/30)</f>
        <v>50</v>
      </c>
      <c r="E1505" s="0" t="n">
        <f aca="false">2+30*D1505</f>
        <v>1502</v>
      </c>
      <c r="F1505" s="8" t="n">
        <f aca="false">INDEX($F:$F,$E1505)*(2*B1505/INDEX($B:$B,$E1505)-C1505/INDEX($C:$C,$E1505))</f>
        <v>5862.82490468064</v>
      </c>
      <c r="G1505" s="9" t="n">
        <f aca="false">B1505/B1504-1</f>
        <v>0.0085347700994578</v>
      </c>
      <c r="H1505" s="9" t="n">
        <f aca="false">F1505/F1504-1</f>
        <v>-0.00199252509684211</v>
      </c>
      <c r="I1505" s="9" t="n">
        <f aca="false">LN(B1505/B1504)</f>
        <v>0.00849855486238865</v>
      </c>
      <c r="J1505" s="9" t="n">
        <f aca="false">LN(F1505/F1504)</f>
        <v>-0.00199451281579838</v>
      </c>
      <c r="K1505" s="9" t="n">
        <f aca="false">F1505/F1498-1</f>
        <v>0.0479864434709025</v>
      </c>
      <c r="L1505" s="9" t="n">
        <f aca="false">F1505/F1475-1</f>
        <v>0.0138183154522382</v>
      </c>
      <c r="M1505" s="9" t="n">
        <f aca="false">B1505/B1498-1</f>
        <v>0.132104209368506</v>
      </c>
      <c r="N1505" s="9" t="n">
        <f aca="false">B1505/B1475-1</f>
        <v>0.125728424213872</v>
      </c>
      <c r="O1505" s="8" t="n">
        <f aca="false">MAX(O1504,F1505)</f>
        <v>5910.92055051297</v>
      </c>
      <c r="P1505" s="9" t="n">
        <f aca="false">F1505/O1505-1</f>
        <v>-0.00813674374766538</v>
      </c>
      <c r="Q1505" s="8" t="n">
        <f aca="false">MAX(Q1504,B1505)</f>
        <v>67541.7555081824</v>
      </c>
      <c r="R1505" s="9" t="n">
        <f aca="false">B1505/Q1505-1</f>
        <v>-0.286355555269114</v>
      </c>
      <c r="S1505" s="9" t="n">
        <f aca="false">B1505/INDEX($B:$B,$E1505)-1</f>
        <v>0.0632820356201391</v>
      </c>
      <c r="T1505" s="0" t="n">
        <f aca="false">IF(AND($A1505&gt;=CrashTest!$B$3,$A1505&lt;=CrashTest!$C$3),1,IF(AND($A1505&gt;=CrashTest!$B$4,$A1505&lt;=CrashTest!$C$4),2,IF(AND($A1505&gt;=CrashTest!$B$5,$A1505&lt;=CrashTest!$C$5),3,IF(AND($A1505&gt;=CrashTest!$B$6,$A1505&lt;=CrashTest!$C$6),4,IF(AND($A1505&gt;=CrashTest!$B$7,$A1505&lt;=CrashTest!$C$7),5,0)))))</f>
        <v>0</v>
      </c>
      <c r="U1505" s="8" t="str">
        <f aca="false">IF(T1505=0,"",IF(T1504=T1505,MAX(U1504,B1505),B1505))</f>
        <v/>
      </c>
      <c r="V1505" s="9" t="str">
        <f aca="false">IF(T1505=0,"",B1505/U1505-1)</f>
        <v/>
      </c>
      <c r="W1505" s="8" t="str">
        <f aca="false">IF(T1505=0,"",IF(T1504=T1505,MAX(W1504,F1505),F1505))</f>
        <v/>
      </c>
      <c r="X1505" s="9" t="str">
        <f aca="false">IF(T1505=0,"",F1505/W1505-1)</f>
        <v/>
      </c>
    </row>
    <row r="1506" customFormat="false" ht="15" hidden="false" customHeight="false" outlineLevel="0" collapsed="false">
      <c r="A1506" s="5" t="n">
        <v>45334</v>
      </c>
      <c r="B1506" s="6" t="n">
        <v>49989.80371654</v>
      </c>
      <c r="C1506" s="7" t="n">
        <v>28597.84955</v>
      </c>
      <c r="D1506" s="0" t="n">
        <f aca="false">INT((ROW()-3)/30)</f>
        <v>50</v>
      </c>
      <c r="E1506" s="0" t="n">
        <f aca="false">2+30*D1506</f>
        <v>1502</v>
      </c>
      <c r="F1506" s="8" t="n">
        <f aca="false">INDEX($F:$F,$E1506)*(2*B1506/INDEX($B:$B,$E1506)-C1506/INDEX($C:$C,$E1506))</f>
        <v>5930.3712673963</v>
      </c>
      <c r="G1506" s="9" t="n">
        <f aca="false">B1506/B1505-1</f>
        <v>0.0371156736506675</v>
      </c>
      <c r="H1506" s="9" t="n">
        <f aca="false">F1506/F1505-1</f>
        <v>0.0115211291167396</v>
      </c>
      <c r="I1506" s="9" t="n">
        <f aca="false">LN(B1506/B1505)</f>
        <v>0.0364434694592087</v>
      </c>
      <c r="J1506" s="9" t="n">
        <f aca="false">LN(F1506/F1505)</f>
        <v>0.0114552663019466</v>
      </c>
      <c r="K1506" s="9" t="n">
        <f aca="false">F1506/F1499-1</f>
        <v>0.0628406337511334</v>
      </c>
      <c r="L1506" s="9" t="n">
        <f aca="false">F1506/F1476-1</f>
        <v>0.0288111126067958</v>
      </c>
      <c r="M1506" s="9" t="n">
        <f aca="false">B1506/B1499-1</f>
        <v>0.172938877264075</v>
      </c>
      <c r="N1506" s="9" t="n">
        <f aca="false">B1506/B1476-1</f>
        <v>0.16670611330514</v>
      </c>
      <c r="O1506" s="8" t="n">
        <f aca="false">MAX(O1505,F1506)</f>
        <v>5930.3712673963</v>
      </c>
      <c r="P1506" s="9" t="n">
        <f aca="false">F1506/O1506-1</f>
        <v>0</v>
      </c>
      <c r="Q1506" s="8" t="n">
        <f aca="false">MAX(Q1505,B1506)</f>
        <v>67541.7555081824</v>
      </c>
      <c r="R1506" s="9" t="n">
        <f aca="false">B1506/Q1506-1</f>
        <v>-0.259868160955871</v>
      </c>
      <c r="S1506" s="9" t="n">
        <f aca="false">B1506/INDEX($B:$B,$E1506)-1</f>
        <v>0.102746464652834</v>
      </c>
      <c r="T1506" s="0" t="n">
        <f aca="false">IF(AND($A1506&gt;=CrashTest!$B$3,$A1506&lt;=CrashTest!$C$3),1,IF(AND($A1506&gt;=CrashTest!$B$4,$A1506&lt;=CrashTest!$C$4),2,IF(AND($A1506&gt;=CrashTest!$B$5,$A1506&lt;=CrashTest!$C$5),3,IF(AND($A1506&gt;=CrashTest!$B$6,$A1506&lt;=CrashTest!$C$6),4,IF(AND($A1506&gt;=CrashTest!$B$7,$A1506&lt;=CrashTest!$C$7),5,0)))))</f>
        <v>0</v>
      </c>
      <c r="U1506" s="8" t="str">
        <f aca="false">IF(T1506=0,"",IF(T1505=T1506,MAX(U1505,B1506),B1506))</f>
        <v/>
      </c>
      <c r="V1506" s="9" t="str">
        <f aca="false">IF(T1506=0,"",B1506/U1506-1)</f>
        <v/>
      </c>
      <c r="W1506" s="8" t="str">
        <f aca="false">IF(T1506=0,"",IF(T1505=T1506,MAX(W1505,F1506),F1506))</f>
        <v/>
      </c>
      <c r="X1506" s="9" t="str">
        <f aca="false">IF(T1506=0,"",F1506/W1506-1)</f>
        <v/>
      </c>
    </row>
    <row r="1507" customFormat="false" ht="15" hidden="false" customHeight="false" outlineLevel="0" collapsed="false">
      <c r="A1507" s="5" t="n">
        <v>45335</v>
      </c>
      <c r="B1507" s="6" t="n">
        <v>49628.0941528346</v>
      </c>
      <c r="C1507" s="7" t="n">
        <v>28359.44553</v>
      </c>
      <c r="D1507" s="0" t="n">
        <f aca="false">INT((ROW()-3)/30)</f>
        <v>50</v>
      </c>
      <c r="E1507" s="0" t="n">
        <f aca="false">2+30*D1507</f>
        <v>1502</v>
      </c>
      <c r="F1507" s="8" t="n">
        <f aca="false">INDEX($F:$F,$E1507)*(2*B1507/INDEX($B:$B,$E1507)-C1507/INDEX($C:$C,$E1507))</f>
        <v>5894.9281673825</v>
      </c>
      <c r="G1507" s="9" t="n">
        <f aca="false">B1507/B1506-1</f>
        <v>-0.00723566681230481</v>
      </c>
      <c r="H1507" s="9" t="n">
        <f aca="false">F1507/F1506-1</f>
        <v>-0.00597653981777702</v>
      </c>
      <c r="I1507" s="9" t="n">
        <f aca="false">LN(B1507/B1506)</f>
        <v>-0.00726197121280502</v>
      </c>
      <c r="J1507" s="9" t="n">
        <f aca="false">LN(F1507/F1506)</f>
        <v>-0.00599447081110008</v>
      </c>
      <c r="K1507" s="9" t="n">
        <f aca="false">F1507/F1500-1</f>
        <v>0.0546582739865011</v>
      </c>
      <c r="L1507" s="9" t="n">
        <f aca="false">F1507/F1477-1</f>
        <v>0.0210509636684615</v>
      </c>
      <c r="M1507" s="9" t="n">
        <f aca="false">B1507/B1500-1</f>
        <v>0.151391605197072</v>
      </c>
      <c r="N1507" s="9" t="n">
        <f aca="false">B1507/B1477-1</f>
        <v>0.184776424944134</v>
      </c>
      <c r="O1507" s="8" t="n">
        <f aca="false">MAX(O1506,F1507)</f>
        <v>5930.3712673963</v>
      </c>
      <c r="P1507" s="9" t="n">
        <f aca="false">F1507/O1507-1</f>
        <v>-0.00597653981777702</v>
      </c>
      <c r="Q1507" s="8" t="n">
        <f aca="false">MAX(Q1506,B1507)</f>
        <v>67541.7555081824</v>
      </c>
      <c r="R1507" s="9" t="n">
        <f aca="false">B1507/Q1507-1</f>
        <v>-0.265223508340372</v>
      </c>
      <c r="S1507" s="9" t="n">
        <f aca="false">B1507/INDEX($B:$B,$E1507)-1</f>
        <v>0.0947673586561586</v>
      </c>
      <c r="T1507" s="0" t="n">
        <f aca="false">IF(AND($A1507&gt;=CrashTest!$B$3,$A1507&lt;=CrashTest!$C$3),1,IF(AND($A1507&gt;=CrashTest!$B$4,$A1507&lt;=CrashTest!$C$4),2,IF(AND($A1507&gt;=CrashTest!$B$5,$A1507&lt;=CrashTest!$C$5),3,IF(AND($A1507&gt;=CrashTest!$B$6,$A1507&lt;=CrashTest!$C$6),4,IF(AND($A1507&gt;=CrashTest!$B$7,$A1507&lt;=CrashTest!$C$7),5,0)))))</f>
        <v>0</v>
      </c>
      <c r="U1507" s="8" t="str">
        <f aca="false">IF(T1507=0,"",IF(T1506=T1507,MAX(U1506,B1507),B1507))</f>
        <v/>
      </c>
      <c r="V1507" s="9" t="str">
        <f aca="false">IF(T1507=0,"",B1507/U1507-1)</f>
        <v/>
      </c>
      <c r="W1507" s="8" t="str">
        <f aca="false">IF(T1507=0,"",IF(T1506=T1507,MAX(W1506,F1507),F1507))</f>
        <v/>
      </c>
      <c r="X1507" s="9" t="str">
        <f aca="false">IF(T1507=0,"",F1507/W1507-1)</f>
        <v/>
      </c>
    </row>
    <row r="1508" customFormat="false" ht="15" hidden="false" customHeight="false" outlineLevel="0" collapsed="false">
      <c r="A1508" s="5" t="n">
        <v>45336</v>
      </c>
      <c r="B1508" s="6" t="n">
        <v>51844.2929193454</v>
      </c>
      <c r="C1508" s="7" t="n">
        <v>30390.95625</v>
      </c>
      <c r="D1508" s="0" t="n">
        <f aca="false">INT((ROW()-3)/30)</f>
        <v>50</v>
      </c>
      <c r="E1508" s="0" t="n">
        <f aca="false">2+30*D1508</f>
        <v>1502</v>
      </c>
      <c r="F1508" s="8" t="n">
        <f aca="false">INDEX($F:$F,$E1508)*(2*B1508/INDEX($B:$B,$E1508)-C1508/INDEX($C:$C,$E1508))</f>
        <v>5976.69042575785</v>
      </c>
      <c r="G1508" s="9" t="n">
        <f aca="false">B1508/B1507-1</f>
        <v>0.0446561328687294</v>
      </c>
      <c r="H1508" s="9" t="n">
        <f aca="false">F1508/F1507-1</f>
        <v>0.0138699329412957</v>
      </c>
      <c r="I1508" s="9" t="n">
        <f aca="false">LN(B1508/B1507)</f>
        <v>0.0436877718090705</v>
      </c>
      <c r="J1508" s="9" t="n">
        <f aca="false">LN(F1508/F1507)</f>
        <v>0.01377462568048</v>
      </c>
      <c r="K1508" s="9" t="n">
        <f aca="false">F1508/F1501-1</f>
        <v>0.0615904574430948</v>
      </c>
      <c r="L1508" s="9" t="n">
        <f aca="false">F1508/F1478-1</f>
        <v>0.0395807565295621</v>
      </c>
      <c r="M1508" s="9" t="n">
        <f aca="false">B1508/B1501-1</f>
        <v>0.17154217899947</v>
      </c>
      <c r="N1508" s="9" t="n">
        <f aca="false">B1508/B1478-1</f>
        <v>0.219036218998023</v>
      </c>
      <c r="O1508" s="8" t="n">
        <f aca="false">MAX(O1507,F1508)</f>
        <v>5976.69042575785</v>
      </c>
      <c r="P1508" s="9" t="n">
        <f aca="false">F1508/O1508-1</f>
        <v>0</v>
      </c>
      <c r="Q1508" s="8" t="n">
        <f aca="false">MAX(Q1507,B1508)</f>
        <v>67541.7555081824</v>
      </c>
      <c r="R1508" s="9" t="n">
        <f aca="false">B1508/Q1508-1</f>
        <v>-0.232411231700001</v>
      </c>
      <c r="S1508" s="9" t="n">
        <f aca="false">B1508/INDEX($B:$B,$E1508)-1</f>
        <v>0.143655435284656</v>
      </c>
      <c r="T1508" s="0" t="n">
        <f aca="false">IF(AND($A1508&gt;=CrashTest!$B$3,$A1508&lt;=CrashTest!$C$3),1,IF(AND($A1508&gt;=CrashTest!$B$4,$A1508&lt;=CrashTest!$C$4),2,IF(AND($A1508&gt;=CrashTest!$B$5,$A1508&lt;=CrashTest!$C$5),3,IF(AND($A1508&gt;=CrashTest!$B$6,$A1508&lt;=CrashTest!$C$6),4,IF(AND($A1508&gt;=CrashTest!$B$7,$A1508&lt;=CrashTest!$C$7),5,0)))))</f>
        <v>0</v>
      </c>
      <c r="U1508" s="8" t="str">
        <f aca="false">IF(T1508=0,"",IF(T1507=T1508,MAX(U1507,B1508),B1508))</f>
        <v/>
      </c>
      <c r="V1508" s="9" t="str">
        <f aca="false">IF(T1508=0,"",B1508/U1508-1)</f>
        <v/>
      </c>
      <c r="W1508" s="8" t="str">
        <f aca="false">IF(T1508=0,"",IF(T1507=T1508,MAX(W1507,F1508),F1508))</f>
        <v/>
      </c>
      <c r="X1508" s="9" t="str">
        <f aca="false">IF(T1508=0,"",F1508/W1508-1)</f>
        <v/>
      </c>
    </row>
    <row r="1509" customFormat="false" ht="15" hidden="false" customHeight="false" outlineLevel="0" collapsed="false">
      <c r="A1509" s="5" t="n">
        <v>45337</v>
      </c>
      <c r="B1509" s="6" t="n">
        <v>51939.1472919345</v>
      </c>
      <c r="C1509" s="7" t="n">
        <v>30492.58651</v>
      </c>
      <c r="D1509" s="0" t="n">
        <f aca="false">INT((ROW()-3)/30)</f>
        <v>50</v>
      </c>
      <c r="E1509" s="0" t="n">
        <f aca="false">2+30*D1509</f>
        <v>1502</v>
      </c>
      <c r="F1509" s="8" t="n">
        <f aca="false">INDEX($F:$F,$E1509)*(2*B1509/INDEX($B:$B,$E1509)-C1509/INDEX($C:$C,$E1509))</f>
        <v>5976.70757515483</v>
      </c>
      <c r="G1509" s="9" t="n">
        <f aca="false">B1509/B1508-1</f>
        <v>0.00182960104667007</v>
      </c>
      <c r="H1509" s="9" t="n">
        <f aca="false">F1509/F1508-1</f>
        <v>2.86938016702543E-006</v>
      </c>
      <c r="I1509" s="9" t="n">
        <f aca="false">LN(B1509/B1508)</f>
        <v>0.00182792936537107</v>
      </c>
      <c r="J1509" s="9" t="n">
        <f aca="false">LN(F1509/F1508)</f>
        <v>2.86937605036203E-006</v>
      </c>
      <c r="K1509" s="9" t="n">
        <f aca="false">F1509/F1502-1</f>
        <v>0.0367839351960244</v>
      </c>
      <c r="L1509" s="9" t="n">
        <f aca="false">F1509/F1479-1</f>
        <v>0.0367374805023921</v>
      </c>
      <c r="M1509" s="9" t="n">
        <f aca="false">B1509/B1502-1</f>
        <v>0.145747868466083</v>
      </c>
      <c r="N1509" s="9" t="n">
        <f aca="false">B1509/B1479-1</f>
        <v>0.203090251347757</v>
      </c>
      <c r="O1509" s="8" t="n">
        <f aca="false">MAX(O1508,F1509)</f>
        <v>5976.70757515483</v>
      </c>
      <c r="P1509" s="9" t="n">
        <f aca="false">F1509/O1509-1</f>
        <v>0</v>
      </c>
      <c r="Q1509" s="8" t="n">
        <f aca="false">MAX(Q1508,B1509)</f>
        <v>67541.7555081824</v>
      </c>
      <c r="R1509" s="9" t="n">
        <f aca="false">B1509/Q1509-1</f>
        <v>-0.231006850486107</v>
      </c>
      <c r="S1509" s="9" t="n">
        <f aca="false">B1509/INDEX($B:$B,$E1509)-1</f>
        <v>0.145747868466083</v>
      </c>
      <c r="T1509" s="0" t="n">
        <f aca="false">IF(AND($A1509&gt;=CrashTest!$B$3,$A1509&lt;=CrashTest!$C$3),1,IF(AND($A1509&gt;=CrashTest!$B$4,$A1509&lt;=CrashTest!$C$4),2,IF(AND($A1509&gt;=CrashTest!$B$5,$A1509&lt;=CrashTest!$C$5),3,IF(AND($A1509&gt;=CrashTest!$B$6,$A1509&lt;=CrashTest!$C$6),4,IF(AND($A1509&gt;=CrashTest!$B$7,$A1509&lt;=CrashTest!$C$7),5,0)))))</f>
        <v>0</v>
      </c>
      <c r="U1509" s="8" t="str">
        <f aca="false">IF(T1509=0,"",IF(T1508=T1509,MAX(U1508,B1509),B1509))</f>
        <v/>
      </c>
      <c r="V1509" s="9" t="str">
        <f aca="false">IF(T1509=0,"",B1509/U1509-1)</f>
        <v/>
      </c>
      <c r="W1509" s="8" t="str">
        <f aca="false">IF(T1509=0,"",IF(T1508=T1509,MAX(W1508,F1509),F1509))</f>
        <v/>
      </c>
      <c r="X1509" s="9" t="str">
        <f aca="false">IF(T1509=0,"",F1509/W1509-1)</f>
        <v/>
      </c>
    </row>
    <row r="1510" customFormat="false" ht="15" hidden="false" customHeight="false" outlineLevel="0" collapsed="false">
      <c r="A1510" s="5" t="n">
        <v>45338</v>
      </c>
      <c r="B1510" s="6" t="n">
        <v>52157.3123977206</v>
      </c>
      <c r="C1510" s="7" t="n">
        <v>30640.4879</v>
      </c>
      <c r="D1510" s="0" t="n">
        <f aca="false">INT((ROW()-3)/30)</f>
        <v>50</v>
      </c>
      <c r="E1510" s="0" t="n">
        <f aca="false">2+30*D1510</f>
        <v>1502</v>
      </c>
      <c r="F1510" s="8" t="n">
        <f aca="false">INDEX($F:$F,$E1510)*(2*B1510/INDEX($B:$B,$E1510)-C1510/INDEX($C:$C,$E1510))</f>
        <v>5997.1106378916</v>
      </c>
      <c r="G1510" s="9" t="n">
        <f aca="false">B1510/B1509-1</f>
        <v>0.00420039829610319</v>
      </c>
      <c r="H1510" s="9" t="n">
        <f aca="false">F1510/F1509-1</f>
        <v>0.0034137629255262</v>
      </c>
      <c r="I1510" s="9" t="n">
        <f aca="false">LN(B1510/B1509)</f>
        <v>0.00419160124864553</v>
      </c>
      <c r="J1510" s="9" t="n">
        <f aca="false">LN(F1510/F1509)</f>
        <v>0.00340794926408782</v>
      </c>
      <c r="K1510" s="9" t="n">
        <f aca="false">F1510/F1503-1</f>
        <v>0.0267789068359852</v>
      </c>
      <c r="L1510" s="9" t="n">
        <f aca="false">F1510/F1480-1</f>
        <v>0.0490652545963965</v>
      </c>
      <c r="M1510" s="9" t="n">
        <f aca="false">B1510/B1503-1</f>
        <v>0.105567319224223</v>
      </c>
      <c r="N1510" s="9" t="n">
        <f aca="false">B1510/B1480-1</f>
        <v>0.221788764647849</v>
      </c>
      <c r="O1510" s="8" t="n">
        <f aca="false">MAX(O1509,F1510)</f>
        <v>5997.1106378916</v>
      </c>
      <c r="P1510" s="9" t="n">
        <f aca="false">F1510/O1510-1</f>
        <v>0</v>
      </c>
      <c r="Q1510" s="8" t="n">
        <f aca="false">MAX(Q1509,B1510)</f>
        <v>67541.7555081824</v>
      </c>
      <c r="R1510" s="9" t="n">
        <f aca="false">B1510/Q1510-1</f>
        <v>-0.227776772971174</v>
      </c>
      <c r="S1510" s="9" t="n">
        <f aca="false">B1510/INDEX($B:$B,$E1510)-1</f>
        <v>0.150560465860552</v>
      </c>
      <c r="T1510" s="0" t="n">
        <f aca="false">IF(AND($A1510&gt;=CrashTest!$B$3,$A1510&lt;=CrashTest!$C$3),1,IF(AND($A1510&gt;=CrashTest!$B$4,$A1510&lt;=CrashTest!$C$4),2,IF(AND($A1510&gt;=CrashTest!$B$5,$A1510&lt;=CrashTest!$C$5),3,IF(AND($A1510&gt;=CrashTest!$B$6,$A1510&lt;=CrashTest!$C$6),4,IF(AND($A1510&gt;=CrashTest!$B$7,$A1510&lt;=CrashTest!$C$7),5,0)))))</f>
        <v>0</v>
      </c>
      <c r="U1510" s="8" t="str">
        <f aca="false">IF(T1510=0,"",IF(T1509=T1510,MAX(U1509,B1510),B1510))</f>
        <v/>
      </c>
      <c r="V1510" s="9" t="str">
        <f aca="false">IF(T1510=0,"",B1510/U1510-1)</f>
        <v/>
      </c>
      <c r="W1510" s="8" t="str">
        <f aca="false">IF(T1510=0,"",IF(T1509=T1510,MAX(W1509,F1510),F1510))</f>
        <v/>
      </c>
      <c r="X1510" s="9" t="str">
        <f aca="false">IF(T1510=0,"",F1510/W1510-1)</f>
        <v/>
      </c>
    </row>
    <row r="1511" customFormat="false" ht="15" hidden="false" customHeight="false" outlineLevel="0" collapsed="false">
      <c r="A1511" s="5" t="n">
        <v>45339</v>
      </c>
      <c r="B1511" s="6" t="n">
        <v>51674.8158521333</v>
      </c>
      <c r="C1511" s="7" t="n">
        <v>30103.23735</v>
      </c>
      <c r="D1511" s="0" t="n">
        <f aca="false">INT((ROW()-3)/30)</f>
        <v>50</v>
      </c>
      <c r="E1511" s="0" t="n">
        <f aca="false">2+30*D1511</f>
        <v>1502</v>
      </c>
      <c r="F1511" s="8" t="n">
        <f aca="false">INDEX($F:$F,$E1511)*(2*B1511/INDEX($B:$B,$E1511)-C1511/INDEX($C:$C,$E1511))</f>
        <v>6001.83558714011</v>
      </c>
      <c r="G1511" s="9" t="n">
        <f aca="false">B1511/B1510-1</f>
        <v>-0.00925079386583538</v>
      </c>
      <c r="H1511" s="9" t="n">
        <f aca="false">F1511/F1510-1</f>
        <v>0.000787870948829594</v>
      </c>
      <c r="I1511" s="9" t="n">
        <f aca="false">LN(B1511/B1510)</f>
        <v>-0.00929384818956736</v>
      </c>
      <c r="J1511" s="9" t="n">
        <f aca="false">LN(F1511/F1510)</f>
        <v>0.000787560741438491</v>
      </c>
      <c r="K1511" s="9" t="n">
        <f aca="false">F1511/F1504-1</f>
        <v>0.0216707605106108</v>
      </c>
      <c r="L1511" s="9" t="n">
        <f aca="false">F1511/F1481-1</f>
        <v>0.0577116527087194</v>
      </c>
      <c r="M1511" s="9" t="n">
        <f aca="false">B1511/B1504-1</f>
        <v>0.0812237563032203</v>
      </c>
      <c r="N1511" s="9" t="n">
        <f aca="false">B1511/B1481-1</f>
        <v>0.252361290002067</v>
      </c>
      <c r="O1511" s="8" t="n">
        <f aca="false">MAX(O1510,F1511)</f>
        <v>6001.83558714011</v>
      </c>
      <c r="P1511" s="9" t="n">
        <f aca="false">F1511/O1511-1</f>
        <v>0</v>
      </c>
      <c r="Q1511" s="8" t="n">
        <f aca="false">MAX(Q1510,B1511)</f>
        <v>67541.7555081824</v>
      </c>
      <c r="R1511" s="9" t="n">
        <f aca="false">B1511/Q1511-1</f>
        <v>-0.234920450862828</v>
      </c>
      <c r="S1511" s="9" t="n">
        <f aca="false">B1511/INDEX($B:$B,$E1511)-1</f>
        <v>0.139916868160696</v>
      </c>
      <c r="T1511" s="0" t="n">
        <f aca="false">IF(AND($A1511&gt;=CrashTest!$B$3,$A1511&lt;=CrashTest!$C$3),1,IF(AND($A1511&gt;=CrashTest!$B$4,$A1511&lt;=CrashTest!$C$4),2,IF(AND($A1511&gt;=CrashTest!$B$5,$A1511&lt;=CrashTest!$C$5),3,IF(AND($A1511&gt;=CrashTest!$B$6,$A1511&lt;=CrashTest!$C$6),4,IF(AND($A1511&gt;=CrashTest!$B$7,$A1511&lt;=CrashTest!$C$7),5,0)))))</f>
        <v>0</v>
      </c>
      <c r="U1511" s="8" t="str">
        <f aca="false">IF(T1511=0,"",IF(T1510=T1511,MAX(U1510,B1511),B1511))</f>
        <v/>
      </c>
      <c r="V1511" s="9" t="str">
        <f aca="false">IF(T1511=0,"",B1511/U1511-1)</f>
        <v/>
      </c>
      <c r="W1511" s="8" t="str">
        <f aca="false">IF(T1511=0,"",IF(T1510=T1511,MAX(W1510,F1511),F1511))</f>
        <v/>
      </c>
      <c r="X1511" s="9" t="str">
        <f aca="false">IF(T1511=0,"",F1511/W1511-1)</f>
        <v/>
      </c>
    </row>
    <row r="1512" customFormat="false" ht="15" hidden="false" customHeight="false" outlineLevel="0" collapsed="false">
      <c r="A1512" s="5" t="n">
        <v>45340</v>
      </c>
      <c r="B1512" s="6" t="n">
        <v>52148.0645365283</v>
      </c>
      <c r="C1512" s="7" t="n">
        <v>30538.32763</v>
      </c>
      <c r="D1512" s="0" t="n">
        <f aca="false">INT((ROW()-3)/30)</f>
        <v>50</v>
      </c>
      <c r="E1512" s="0" t="n">
        <f aca="false">2+30*D1512</f>
        <v>1502</v>
      </c>
      <c r="F1512" s="8" t="n">
        <f aca="false">INDEX($F:$F,$E1512)*(2*B1512/INDEX($B:$B,$E1512)-C1512/INDEX($C:$C,$E1512))</f>
        <v>6018.99153326516</v>
      </c>
      <c r="G1512" s="9" t="n">
        <f aca="false">B1512/B1511-1</f>
        <v>0.00915820746704132</v>
      </c>
      <c r="H1512" s="9" t="n">
        <f aca="false">F1512/F1511-1</f>
        <v>0.00285844986520667</v>
      </c>
      <c r="I1512" s="9" t="n">
        <f aca="false">LN(B1512/B1511)</f>
        <v>0.00911652538055508</v>
      </c>
      <c r="J1512" s="9" t="n">
        <f aca="false">LN(F1512/F1511)</f>
        <v>0.00285437226595129</v>
      </c>
      <c r="K1512" s="9" t="n">
        <f aca="false">F1512/F1505-1</f>
        <v>0.0266367546572732</v>
      </c>
      <c r="L1512" s="9" t="n">
        <f aca="false">F1512/F1482-1</f>
        <v>0.0580823412707454</v>
      </c>
      <c r="M1512" s="9" t="n">
        <f aca="false">B1512/B1505-1</f>
        <v>0.0818921272036428</v>
      </c>
      <c r="N1512" s="9" t="n">
        <f aca="false">B1512/B1482-1</f>
        <v>0.253352755817995</v>
      </c>
      <c r="O1512" s="8" t="n">
        <f aca="false">MAX(O1511,F1512)</f>
        <v>6018.99153326516</v>
      </c>
      <c r="P1512" s="9" t="n">
        <f aca="false">F1512/O1512-1</f>
        <v>0</v>
      </c>
      <c r="Q1512" s="8" t="n">
        <f aca="false">MAX(Q1511,B1512)</f>
        <v>67541.7555081824</v>
      </c>
      <c r="R1512" s="9" t="n">
        <f aca="false">B1512/Q1512-1</f>
        <v>-0.227913693623039</v>
      </c>
      <c r="S1512" s="9" t="n">
        <f aca="false">B1512/INDEX($B:$B,$E1512)-1</f>
        <v>0.150356463334492</v>
      </c>
      <c r="T1512" s="0" t="n">
        <f aca="false">IF(AND($A1512&gt;=CrashTest!$B$3,$A1512&lt;=CrashTest!$C$3),1,IF(AND($A1512&gt;=CrashTest!$B$4,$A1512&lt;=CrashTest!$C$4),2,IF(AND($A1512&gt;=CrashTest!$B$5,$A1512&lt;=CrashTest!$C$5),3,IF(AND($A1512&gt;=CrashTest!$B$6,$A1512&lt;=CrashTest!$C$6),4,IF(AND($A1512&gt;=CrashTest!$B$7,$A1512&lt;=CrashTest!$C$7),5,0)))))</f>
        <v>0</v>
      </c>
      <c r="U1512" s="8" t="str">
        <f aca="false">IF(T1512=0,"",IF(T1511=T1512,MAX(U1511,B1512),B1512))</f>
        <v/>
      </c>
      <c r="V1512" s="9" t="str">
        <f aca="false">IF(T1512=0,"",B1512/U1512-1)</f>
        <v/>
      </c>
      <c r="W1512" s="8" t="str">
        <f aca="false">IF(T1512=0,"",IF(T1511=T1512,MAX(W1511,F1512),F1512))</f>
        <v/>
      </c>
      <c r="X1512" s="9" t="str">
        <f aca="false">IF(T1512=0,"",F1512/W1512-1)</f>
        <v/>
      </c>
    </row>
    <row r="1513" customFormat="false" ht="15" hidden="false" customHeight="false" outlineLevel="0" collapsed="false">
      <c r="A1513" s="5" t="n">
        <v>45341</v>
      </c>
      <c r="B1513" s="6" t="n">
        <v>51804.8051537113</v>
      </c>
      <c r="C1513" s="7" t="n">
        <v>30129.34574</v>
      </c>
      <c r="D1513" s="0" t="n">
        <f aca="false">INT((ROW()-3)/30)</f>
        <v>50</v>
      </c>
      <c r="E1513" s="0" t="n">
        <f aca="false">2+30*D1513</f>
        <v>1502</v>
      </c>
      <c r="F1513" s="8" t="n">
        <f aca="false">INDEX($F:$F,$E1513)*(2*B1513/INDEX($B:$B,$E1513)-C1513/INDEX($C:$C,$E1513))</f>
        <v>6028.70276095958</v>
      </c>
      <c r="G1513" s="9" t="n">
        <f aca="false">B1513/B1512-1</f>
        <v>-0.00658239928687199</v>
      </c>
      <c r="H1513" s="9" t="n">
        <f aca="false">F1513/F1512-1</f>
        <v>0.00161343102756395</v>
      </c>
      <c r="I1513" s="9" t="n">
        <f aca="false">LN(B1513/B1512)</f>
        <v>-0.00660415881622715</v>
      </c>
      <c r="J1513" s="9" t="n">
        <f aca="false">LN(F1513/F1512)</f>
        <v>0.00161213084603787</v>
      </c>
      <c r="K1513" s="9" t="n">
        <f aca="false">F1513/F1506-1</f>
        <v>0.0165810012779275</v>
      </c>
      <c r="L1513" s="9" t="n">
        <f aca="false">F1513/F1483-1</f>
        <v>0.062125372433864</v>
      </c>
      <c r="M1513" s="9" t="n">
        <f aca="false">B1513/B1506-1</f>
        <v>0.0363074327609487</v>
      </c>
      <c r="N1513" s="9" t="n">
        <f aca="false">B1513/B1483-1</f>
        <v>0.24325493898706</v>
      </c>
      <c r="O1513" s="8" t="n">
        <f aca="false">MAX(O1512,F1513)</f>
        <v>6028.70276095958</v>
      </c>
      <c r="P1513" s="9" t="n">
        <f aca="false">F1513/O1513-1</f>
        <v>0</v>
      </c>
      <c r="Q1513" s="8" t="n">
        <f aca="false">MAX(Q1512,B1513)</f>
        <v>67541.7555081824</v>
      </c>
      <c r="R1513" s="9" t="n">
        <f aca="false">B1513/Q1513-1</f>
        <v>-0.232995873975538</v>
      </c>
      <c r="S1513" s="9" t="n">
        <f aca="false">B1513/INDEX($B:$B,$E1513)-1</f>
        <v>0.14278435777059</v>
      </c>
      <c r="T1513" s="0" t="n">
        <f aca="false">IF(AND($A1513&gt;=CrashTest!$B$3,$A1513&lt;=CrashTest!$C$3),1,IF(AND($A1513&gt;=CrashTest!$B$4,$A1513&lt;=CrashTest!$C$4),2,IF(AND($A1513&gt;=CrashTest!$B$5,$A1513&lt;=CrashTest!$C$5),3,IF(AND($A1513&gt;=CrashTest!$B$6,$A1513&lt;=CrashTest!$C$6),4,IF(AND($A1513&gt;=CrashTest!$B$7,$A1513&lt;=CrashTest!$C$7),5,0)))))</f>
        <v>0</v>
      </c>
      <c r="U1513" s="8" t="str">
        <f aca="false">IF(T1513=0,"",IF(T1512=T1513,MAX(U1512,B1513),B1513))</f>
        <v/>
      </c>
      <c r="V1513" s="9" t="str">
        <f aca="false">IF(T1513=0,"",B1513/U1513-1)</f>
        <v/>
      </c>
      <c r="W1513" s="8" t="str">
        <f aca="false">IF(T1513=0,"",IF(T1512=T1513,MAX(W1512,F1513),F1513))</f>
        <v/>
      </c>
      <c r="X1513" s="9" t="str">
        <f aca="false">IF(T1513=0,"",F1513/W1513-1)</f>
        <v/>
      </c>
    </row>
    <row r="1514" customFormat="false" ht="15" hidden="false" customHeight="false" outlineLevel="0" collapsed="false">
      <c r="A1514" s="5" t="n">
        <v>45342</v>
      </c>
      <c r="B1514" s="6" t="n">
        <v>52308.0531712449</v>
      </c>
      <c r="C1514" s="7" t="n">
        <v>30640.1543</v>
      </c>
      <c r="D1514" s="0" t="n">
        <f aca="false">INT((ROW()-3)/30)</f>
        <v>50</v>
      </c>
      <c r="E1514" s="0" t="n">
        <f aca="false">2+30*D1514</f>
        <v>1502</v>
      </c>
      <c r="F1514" s="8" t="n">
        <f aca="false">INDEX($F:$F,$E1514)*(2*B1514/INDEX($B:$B,$E1514)-C1514/INDEX($C:$C,$E1514))</f>
        <v>6035.52770522967</v>
      </c>
      <c r="G1514" s="9" t="n">
        <f aca="false">B1514/B1513-1</f>
        <v>0.00971431155933122</v>
      </c>
      <c r="H1514" s="9" t="n">
        <f aca="false">F1514/F1513-1</f>
        <v>0.00113207509819246</v>
      </c>
      <c r="I1514" s="9" t="n">
        <f aca="false">LN(B1514/B1513)</f>
        <v>0.00966743099853115</v>
      </c>
      <c r="J1514" s="9" t="n">
        <f aca="false">LN(F1514/F1513)</f>
        <v>0.00113143478438847</v>
      </c>
      <c r="K1514" s="9" t="n">
        <f aca="false">F1514/F1507-1</f>
        <v>0.0238509331844148</v>
      </c>
      <c r="L1514" s="9" t="n">
        <f aca="false">F1514/F1484-1</f>
        <v>0.0676809283325426</v>
      </c>
      <c r="M1514" s="9" t="n">
        <f aca="false">B1514/B1507-1</f>
        <v>0.0540008449681162</v>
      </c>
      <c r="N1514" s="9" t="n">
        <f aca="false">B1514/B1484-1</f>
        <v>0.259308849460896</v>
      </c>
      <c r="O1514" s="8" t="n">
        <f aca="false">MAX(O1513,F1514)</f>
        <v>6035.52770522967</v>
      </c>
      <c r="P1514" s="9" t="n">
        <f aca="false">F1514/O1514-1</f>
        <v>0</v>
      </c>
      <c r="Q1514" s="8" t="n">
        <f aca="false">MAX(Q1513,B1514)</f>
        <v>67541.7555081824</v>
      </c>
      <c r="R1514" s="9" t="n">
        <f aca="false">B1514/Q1514-1</f>
        <v>-0.225544956928044</v>
      </c>
      <c r="S1514" s="9" t="n">
        <f aca="false">B1514/INDEX($B:$B,$E1514)-1</f>
        <v>0.153885721067104</v>
      </c>
      <c r="T1514" s="0" t="n">
        <f aca="false">IF(AND($A1514&gt;=CrashTest!$B$3,$A1514&lt;=CrashTest!$C$3),1,IF(AND($A1514&gt;=CrashTest!$B$4,$A1514&lt;=CrashTest!$C$4),2,IF(AND($A1514&gt;=CrashTest!$B$5,$A1514&lt;=CrashTest!$C$5),3,IF(AND($A1514&gt;=CrashTest!$B$6,$A1514&lt;=CrashTest!$C$6),4,IF(AND($A1514&gt;=CrashTest!$B$7,$A1514&lt;=CrashTest!$C$7),5,0)))))</f>
        <v>0</v>
      </c>
      <c r="U1514" s="8" t="str">
        <f aca="false">IF(T1514=0,"",IF(T1513=T1514,MAX(U1513,B1514),B1514))</f>
        <v/>
      </c>
      <c r="V1514" s="9" t="str">
        <f aca="false">IF(T1514=0,"",B1514/U1514-1)</f>
        <v/>
      </c>
      <c r="W1514" s="8" t="str">
        <f aca="false">IF(T1514=0,"",IF(T1513=T1514,MAX(W1513,F1514),F1514))</f>
        <v/>
      </c>
      <c r="X1514" s="9" t="str">
        <f aca="false">IF(T1514=0,"",F1514/W1514-1)</f>
        <v/>
      </c>
    </row>
    <row r="1515" customFormat="false" ht="15" hidden="false" customHeight="false" outlineLevel="0" collapsed="false">
      <c r="A1515" s="5" t="n">
        <v>45343</v>
      </c>
      <c r="B1515" s="6" t="n">
        <v>51744.321808007</v>
      </c>
      <c r="C1515" s="7" t="n">
        <v>30217.38058</v>
      </c>
      <c r="D1515" s="0" t="n">
        <f aca="false">INT((ROW()-3)/30)</f>
        <v>50</v>
      </c>
      <c r="E1515" s="0" t="n">
        <f aca="false">2+30*D1515</f>
        <v>1502</v>
      </c>
      <c r="F1515" s="8" t="n">
        <f aca="false">INDEX($F:$F,$E1515)*(2*B1515/INDEX($B:$B,$E1515)-C1515/INDEX($C:$C,$E1515))</f>
        <v>5992.43773134533</v>
      </c>
      <c r="G1515" s="9" t="n">
        <f aca="false">B1515/B1514-1</f>
        <v>-0.0107771428883497</v>
      </c>
      <c r="H1515" s="9" t="n">
        <f aca="false">F1515/F1514-1</f>
        <v>-0.00713938796884317</v>
      </c>
      <c r="I1515" s="9" t="n">
        <f aca="false">LN(B1515/B1514)</f>
        <v>-0.0108356369382134</v>
      </c>
      <c r="J1515" s="9" t="n">
        <f aca="false">LN(F1515/F1514)</f>
        <v>-0.0071649953526166</v>
      </c>
      <c r="K1515" s="9" t="n">
        <f aca="false">F1515/F1508-1</f>
        <v>0.00263478689135566</v>
      </c>
      <c r="L1515" s="9" t="n">
        <f aca="false">F1515/F1485-1</f>
        <v>0.0655411533427059</v>
      </c>
      <c r="M1515" s="9" t="n">
        <f aca="false">B1515/B1508-1</f>
        <v>-0.00192829539586781</v>
      </c>
      <c r="N1515" s="9" t="n">
        <f aca="false">B1515/B1485-1</f>
        <v>0.307430862560286</v>
      </c>
      <c r="O1515" s="8" t="n">
        <f aca="false">MAX(O1514,F1515)</f>
        <v>6035.52770522967</v>
      </c>
      <c r="P1515" s="9" t="n">
        <f aca="false">F1515/O1515-1</f>
        <v>-0.00713938796884317</v>
      </c>
      <c r="Q1515" s="8" t="n">
        <f aca="false">MAX(Q1514,B1515)</f>
        <v>67541.7555081824</v>
      </c>
      <c r="R1515" s="9" t="n">
        <f aca="false">B1515/Q1515-1</f>
        <v>-0.233891369587834</v>
      </c>
      <c r="S1515" s="9" t="n">
        <f aca="false">B1515/INDEX($B:$B,$E1515)-1</f>
        <v>0.141450129774337</v>
      </c>
      <c r="T1515" s="0" t="n">
        <f aca="false">IF(AND($A1515&gt;=CrashTest!$B$3,$A1515&lt;=CrashTest!$C$3),1,IF(AND($A1515&gt;=CrashTest!$B$4,$A1515&lt;=CrashTest!$C$4),2,IF(AND($A1515&gt;=CrashTest!$B$5,$A1515&lt;=CrashTest!$C$5),3,IF(AND($A1515&gt;=CrashTest!$B$6,$A1515&lt;=CrashTest!$C$6),4,IF(AND($A1515&gt;=CrashTest!$B$7,$A1515&lt;=CrashTest!$C$7),5,0)))))</f>
        <v>0</v>
      </c>
      <c r="U1515" s="8" t="str">
        <f aca="false">IF(T1515=0,"",IF(T1514=T1515,MAX(U1514,B1515),B1515))</f>
        <v/>
      </c>
      <c r="V1515" s="9" t="str">
        <f aca="false">IF(T1515=0,"",B1515/U1515-1)</f>
        <v/>
      </c>
      <c r="W1515" s="8" t="str">
        <f aca="false">IF(T1515=0,"",IF(T1514=T1515,MAX(W1514,F1515),F1515))</f>
        <v/>
      </c>
      <c r="X1515" s="9" t="str">
        <f aca="false">IF(T1515=0,"",F1515/W1515-1)</f>
        <v/>
      </c>
    </row>
    <row r="1516" customFormat="false" ht="15" hidden="false" customHeight="false" outlineLevel="0" collapsed="false">
      <c r="A1516" s="5" t="n">
        <v>45344</v>
      </c>
      <c r="B1516" s="6" t="n">
        <v>51292.3252574518</v>
      </c>
      <c r="C1516" s="7" t="n">
        <v>29611.89023</v>
      </c>
      <c r="D1516" s="0" t="n">
        <f aca="false">INT((ROW()-3)/30)</f>
        <v>50</v>
      </c>
      <c r="E1516" s="0" t="n">
        <f aca="false">2+30*D1516</f>
        <v>1502</v>
      </c>
      <c r="F1516" s="8" t="n">
        <f aca="false">INDEX($F:$F,$E1516)*(2*B1516/INDEX($B:$B,$E1516)-C1516/INDEX($C:$C,$E1516))</f>
        <v>6021.10655925829</v>
      </c>
      <c r="G1516" s="9" t="n">
        <f aca="false">B1516/B1515-1</f>
        <v>-0.00873519131688105</v>
      </c>
      <c r="H1516" s="9" t="n">
        <f aca="false">F1516/F1515-1</f>
        <v>0.00478416784591595</v>
      </c>
      <c r="I1516" s="9" t="n">
        <f aca="false">LN(B1516/B1515)</f>
        <v>-0.00877356674177681</v>
      </c>
      <c r="J1516" s="9" t="n">
        <f aca="false">LN(F1516/F1515)</f>
        <v>0.00477276008488714</v>
      </c>
      <c r="K1516" s="9" t="n">
        <f aca="false">F1516/F1509-1</f>
        <v>0.00742866930415476</v>
      </c>
      <c r="L1516" s="9" t="n">
        <f aca="false">F1516/F1486-1</f>
        <v>0.0783093012015121</v>
      </c>
      <c r="M1516" s="9" t="n">
        <f aca="false">B1516/B1509-1</f>
        <v>-0.0124534588688395</v>
      </c>
      <c r="N1516" s="9" t="n">
        <f aca="false">B1516/B1486-1</f>
        <v>0.290784897803508</v>
      </c>
      <c r="O1516" s="8" t="n">
        <f aca="false">MAX(O1515,F1516)</f>
        <v>6035.52770522967</v>
      </c>
      <c r="P1516" s="9" t="n">
        <f aca="false">F1516/O1516-1</f>
        <v>-0.00238937615328727</v>
      </c>
      <c r="Q1516" s="8" t="n">
        <f aca="false">MAX(Q1515,B1516)</f>
        <v>67541.7555081824</v>
      </c>
      <c r="R1516" s="9" t="n">
        <f aca="false">B1516/Q1516-1</f>
        <v>-0.240583475043998</v>
      </c>
      <c r="S1516" s="9" t="n">
        <f aca="false">B1516/INDEX($B:$B,$E1516)-1</f>
        <v>0.13147934451208</v>
      </c>
      <c r="T1516" s="0" t="n">
        <f aca="false">IF(AND($A1516&gt;=CrashTest!$B$3,$A1516&lt;=CrashTest!$C$3),1,IF(AND($A1516&gt;=CrashTest!$B$4,$A1516&lt;=CrashTest!$C$4),2,IF(AND($A1516&gt;=CrashTest!$B$5,$A1516&lt;=CrashTest!$C$5),3,IF(AND($A1516&gt;=CrashTest!$B$6,$A1516&lt;=CrashTest!$C$6),4,IF(AND($A1516&gt;=CrashTest!$B$7,$A1516&lt;=CrashTest!$C$7),5,0)))))</f>
        <v>0</v>
      </c>
      <c r="U1516" s="8" t="str">
        <f aca="false">IF(T1516=0,"",IF(T1515=T1516,MAX(U1515,B1516),B1516))</f>
        <v/>
      </c>
      <c r="V1516" s="9" t="str">
        <f aca="false">IF(T1516=0,"",B1516/U1516-1)</f>
        <v/>
      </c>
      <c r="W1516" s="8" t="str">
        <f aca="false">IF(T1516=0,"",IF(T1515=T1516,MAX(W1515,F1516),F1516))</f>
        <v/>
      </c>
      <c r="X1516" s="9" t="str">
        <f aca="false">IF(T1516=0,"",F1516/W1516-1)</f>
        <v/>
      </c>
    </row>
    <row r="1517" customFormat="false" ht="15" hidden="false" customHeight="false" outlineLevel="0" collapsed="false">
      <c r="A1517" s="5" t="n">
        <v>45345</v>
      </c>
      <c r="B1517" s="6" t="n">
        <v>50789.1431759205</v>
      </c>
      <c r="C1517" s="7" t="n">
        <v>29036.93019</v>
      </c>
      <c r="D1517" s="0" t="n">
        <f aca="false">INT((ROW()-3)/30)</f>
        <v>50</v>
      </c>
      <c r="E1517" s="0" t="n">
        <f aca="false">2+30*D1517</f>
        <v>1502</v>
      </c>
      <c r="F1517" s="8" t="n">
        <f aca="false">INDEX($F:$F,$E1517)*(2*B1517/INDEX($B:$B,$E1517)-C1517/INDEX($C:$C,$E1517))</f>
        <v>6029.51542326249</v>
      </c>
      <c r="G1517" s="9" t="n">
        <f aca="false">B1517/B1516-1</f>
        <v>-0.00981008521266436</v>
      </c>
      <c r="H1517" s="9" t="n">
        <f aca="false">F1517/F1516-1</f>
        <v>0.00139656455527581</v>
      </c>
      <c r="I1517" s="9" t="n">
        <f aca="false">LN(B1517/B1516)</f>
        <v>-0.00985852113260046</v>
      </c>
      <c r="J1517" s="9" t="n">
        <f aca="false">LN(F1517/F1516)</f>
        <v>0.00139559026599705</v>
      </c>
      <c r="K1517" s="9" t="n">
        <f aca="false">F1517/F1510-1</f>
        <v>0.00540339962483638</v>
      </c>
      <c r="L1517" s="9" t="n">
        <f aca="false">F1517/F1487-1</f>
        <v>0.0727050041509891</v>
      </c>
      <c r="M1517" s="9" t="n">
        <f aca="false">B1517/B1510-1</f>
        <v>-0.0262315897599794</v>
      </c>
      <c r="N1517" s="9" t="n">
        <f aca="false">B1517/B1487-1</f>
        <v>0.266503526385013</v>
      </c>
      <c r="O1517" s="8" t="n">
        <f aca="false">MAX(O1516,F1517)</f>
        <v>6035.52770522967</v>
      </c>
      <c r="P1517" s="9" t="n">
        <f aca="false">F1517/O1517-1</f>
        <v>-0.000996148516056339</v>
      </c>
      <c r="Q1517" s="8" t="n">
        <f aca="false">MAX(Q1516,B1517)</f>
        <v>67541.7555081824</v>
      </c>
      <c r="R1517" s="9" t="n">
        <f aca="false">B1517/Q1517-1</f>
        <v>-0.248033415865722</v>
      </c>
      <c r="S1517" s="9" t="n">
        <f aca="false">B1517/INDEX($B:$B,$E1517)-1</f>
        <v>0.120379435726047</v>
      </c>
      <c r="T1517" s="0" t="n">
        <f aca="false">IF(AND($A1517&gt;=CrashTest!$B$3,$A1517&lt;=CrashTest!$C$3),1,IF(AND($A1517&gt;=CrashTest!$B$4,$A1517&lt;=CrashTest!$C$4),2,IF(AND($A1517&gt;=CrashTest!$B$5,$A1517&lt;=CrashTest!$C$5),3,IF(AND($A1517&gt;=CrashTest!$B$6,$A1517&lt;=CrashTest!$C$6),4,IF(AND($A1517&gt;=CrashTest!$B$7,$A1517&lt;=CrashTest!$C$7),5,0)))))</f>
        <v>0</v>
      </c>
      <c r="U1517" s="8" t="str">
        <f aca="false">IF(T1517=0,"",IF(T1516=T1517,MAX(U1516,B1517),B1517))</f>
        <v/>
      </c>
      <c r="V1517" s="9" t="str">
        <f aca="false">IF(T1517=0,"",B1517/U1517-1)</f>
        <v/>
      </c>
      <c r="W1517" s="8" t="str">
        <f aca="false">IF(T1517=0,"",IF(T1516=T1517,MAX(W1516,F1517),F1517))</f>
        <v/>
      </c>
      <c r="X1517" s="9" t="str">
        <f aca="false">IF(T1517=0,"",F1517/W1517-1)</f>
        <v/>
      </c>
    </row>
    <row r="1518" customFormat="false" ht="15" hidden="false" customHeight="false" outlineLevel="0" collapsed="false">
      <c r="A1518" s="5" t="n">
        <v>45346</v>
      </c>
      <c r="B1518" s="6" t="n">
        <v>51578.2349164231</v>
      </c>
      <c r="C1518" s="7" t="n">
        <v>29796.39313</v>
      </c>
      <c r="D1518" s="0" t="n">
        <f aca="false">INT((ROW()-3)/30)</f>
        <v>50</v>
      </c>
      <c r="E1518" s="0" t="n">
        <f aca="false">2+30*D1518</f>
        <v>1502</v>
      </c>
      <c r="F1518" s="8" t="n">
        <f aca="false">INDEX($F:$F,$E1518)*(2*B1518/INDEX($B:$B,$E1518)-C1518/INDEX($C:$C,$E1518))</f>
        <v>6050.05705615607</v>
      </c>
      <c r="G1518" s="9" t="n">
        <f aca="false">B1518/B1517-1</f>
        <v>0.0155366224188778</v>
      </c>
      <c r="H1518" s="9" t="n">
        <f aca="false">F1518/F1517-1</f>
        <v>0.00340684639669964</v>
      </c>
      <c r="I1518" s="9" t="n">
        <f aca="false">LN(B1518/B1517)</f>
        <v>0.0154171648236578</v>
      </c>
      <c r="J1518" s="9" t="n">
        <f aca="false">LN(F1518/F1517)</f>
        <v>0.00340105624256466</v>
      </c>
      <c r="K1518" s="9" t="n">
        <f aca="false">F1518/F1511-1</f>
        <v>0.00803445351273591</v>
      </c>
      <c r="L1518" s="9" t="n">
        <f aca="false">F1518/F1488-1</f>
        <v>0.0818304976109177</v>
      </c>
      <c r="M1518" s="9" t="n">
        <f aca="false">B1518/B1511-1</f>
        <v>-0.00186901364073688</v>
      </c>
      <c r="N1518" s="9" t="n">
        <f aca="false">B1518/B1488-1</f>
        <v>0.292115655965606</v>
      </c>
      <c r="O1518" s="8" t="n">
        <f aca="false">MAX(O1517,F1518)</f>
        <v>6050.05705615607</v>
      </c>
      <c r="P1518" s="9" t="n">
        <f aca="false">F1518/O1518-1</f>
        <v>0</v>
      </c>
      <c r="Q1518" s="8" t="n">
        <f aca="false">MAX(Q1517,B1518)</f>
        <v>67541.7555081824</v>
      </c>
      <c r="R1518" s="9" t="n">
        <f aca="false">B1518/Q1518-1</f>
        <v>-0.236350394976414</v>
      </c>
      <c r="S1518" s="9" t="n">
        <f aca="false">B1518/INDEX($B:$B,$E1518)-1</f>
        <v>0.137786347984798</v>
      </c>
      <c r="T1518" s="0" t="n">
        <f aca="false">IF(AND($A1518&gt;=CrashTest!$B$3,$A1518&lt;=CrashTest!$C$3),1,IF(AND($A1518&gt;=CrashTest!$B$4,$A1518&lt;=CrashTest!$C$4),2,IF(AND($A1518&gt;=CrashTest!$B$5,$A1518&lt;=CrashTest!$C$5),3,IF(AND($A1518&gt;=CrashTest!$B$6,$A1518&lt;=CrashTest!$C$6),4,IF(AND($A1518&gt;=CrashTest!$B$7,$A1518&lt;=CrashTest!$C$7),5,0)))))</f>
        <v>0</v>
      </c>
      <c r="U1518" s="8" t="str">
        <f aca="false">IF(T1518=0,"",IF(T1517=T1518,MAX(U1517,B1518),B1518))</f>
        <v/>
      </c>
      <c r="V1518" s="9" t="str">
        <f aca="false">IF(T1518=0,"",B1518/U1518-1)</f>
        <v/>
      </c>
      <c r="W1518" s="8" t="str">
        <f aca="false">IF(T1518=0,"",IF(T1517=T1518,MAX(W1517,F1518),F1518))</f>
        <v/>
      </c>
      <c r="X1518" s="9" t="str">
        <f aca="false">IF(T1518=0,"",F1518/W1518-1)</f>
        <v/>
      </c>
    </row>
    <row r="1519" customFormat="false" ht="15" hidden="false" customHeight="false" outlineLevel="0" collapsed="false">
      <c r="A1519" s="5" t="n">
        <v>45347</v>
      </c>
      <c r="B1519" s="6" t="n">
        <v>51746.4789669784</v>
      </c>
      <c r="C1519" s="7" t="n">
        <v>29916.79804</v>
      </c>
      <c r="D1519" s="0" t="n">
        <f aca="false">INT((ROW()-3)/30)</f>
        <v>50</v>
      </c>
      <c r="E1519" s="0" t="n">
        <f aca="false">2+30*D1519</f>
        <v>1502</v>
      </c>
      <c r="F1519" s="8" t="n">
        <f aca="false">INDEX($F:$F,$E1519)*(2*B1519/INDEX($B:$B,$E1519)-C1519/INDEX($C:$C,$E1519))</f>
        <v>6064.28598230381</v>
      </c>
      <c r="G1519" s="9" t="n">
        <f aca="false">B1519/B1518-1</f>
        <v>0.00326191950592958</v>
      </c>
      <c r="H1519" s="9" t="n">
        <f aca="false">F1519/F1518-1</f>
        <v>0.00235186643955032</v>
      </c>
      <c r="I1519" s="9" t="n">
        <f aca="false">LN(B1519/B1518)</f>
        <v>0.00325661098733904</v>
      </c>
      <c r="J1519" s="9" t="n">
        <f aca="false">LN(F1519/F1518)</f>
        <v>0.00234910513031512</v>
      </c>
      <c r="K1519" s="9" t="n">
        <f aca="false">F1519/F1512-1</f>
        <v>0.00752525548313487</v>
      </c>
      <c r="L1519" s="9" t="n">
        <f aca="false">F1519/F1489-1</f>
        <v>0.0703434978037179</v>
      </c>
      <c r="M1519" s="9" t="n">
        <f aca="false">B1519/B1512-1</f>
        <v>-0.00770087199053371</v>
      </c>
      <c r="N1519" s="9" t="n">
        <f aca="false">B1519/B1489-1</f>
        <v>0.236158033414753</v>
      </c>
      <c r="O1519" s="8" t="n">
        <f aca="false">MAX(O1518,F1519)</f>
        <v>6064.28598230381</v>
      </c>
      <c r="P1519" s="9" t="n">
        <f aca="false">F1519/O1519-1</f>
        <v>0</v>
      </c>
      <c r="Q1519" s="8" t="n">
        <f aca="false">MAX(Q1518,B1519)</f>
        <v>67541.7555081824</v>
      </c>
      <c r="R1519" s="9" t="n">
        <f aca="false">B1519/Q1519-1</f>
        <v>-0.233859431434092</v>
      </c>
      <c r="S1519" s="9" t="n">
        <f aca="false">B1519/INDEX($B:$B,$E1519)-1</f>
        <v>0.14149771546687</v>
      </c>
      <c r="T1519" s="0" t="n">
        <f aca="false">IF(AND($A1519&gt;=CrashTest!$B$3,$A1519&lt;=CrashTest!$C$3),1,IF(AND($A1519&gt;=CrashTest!$B$4,$A1519&lt;=CrashTest!$C$4),2,IF(AND($A1519&gt;=CrashTest!$B$5,$A1519&lt;=CrashTest!$C$5),3,IF(AND($A1519&gt;=CrashTest!$B$6,$A1519&lt;=CrashTest!$C$6),4,IF(AND($A1519&gt;=CrashTest!$B$7,$A1519&lt;=CrashTest!$C$7),5,0)))))</f>
        <v>0</v>
      </c>
      <c r="U1519" s="8" t="str">
        <f aca="false">IF(T1519=0,"",IF(T1518=T1519,MAX(U1518,B1519),B1519))</f>
        <v/>
      </c>
      <c r="V1519" s="9" t="str">
        <f aca="false">IF(T1519=0,"",B1519/U1519-1)</f>
        <v/>
      </c>
      <c r="W1519" s="8" t="str">
        <f aca="false">IF(T1519=0,"",IF(T1518=T1519,MAX(W1518,F1519),F1519))</f>
        <v/>
      </c>
      <c r="X1519" s="9" t="str">
        <f aca="false">IF(T1519=0,"",F1519/W1519-1)</f>
        <v/>
      </c>
    </row>
    <row r="1520" customFormat="false" ht="15" hidden="false" customHeight="false" outlineLevel="0" collapsed="false">
      <c r="A1520" s="5" t="n">
        <v>45348</v>
      </c>
      <c r="B1520" s="6" t="n">
        <v>54551.8259184687</v>
      </c>
      <c r="C1520" s="7" t="n">
        <v>32884.89805</v>
      </c>
      <c r="D1520" s="0" t="n">
        <f aca="false">INT((ROW()-3)/30)</f>
        <v>50</v>
      </c>
      <c r="E1520" s="0" t="n">
        <f aca="false">2+30*D1520</f>
        <v>1502</v>
      </c>
      <c r="F1520" s="8" t="n">
        <f aca="false">INDEX($F:$F,$E1520)*(2*B1520/INDEX($B:$B,$E1520)-C1520/INDEX($C:$C,$E1520))</f>
        <v>6073.72296302328</v>
      </c>
      <c r="G1520" s="9" t="n">
        <f aca="false">B1520/B1519-1</f>
        <v>0.0542132915609679</v>
      </c>
      <c r="H1520" s="9" t="n">
        <f aca="false">F1520/F1519-1</f>
        <v>0.00155615694032396</v>
      </c>
      <c r="I1520" s="9" t="n">
        <f aca="false">LN(B1520/B1519)</f>
        <v>0.0527947935561932</v>
      </c>
      <c r="J1520" s="9" t="n">
        <f aca="false">LN(F1520/F1519)</f>
        <v>0.00155494738279081</v>
      </c>
      <c r="K1520" s="9" t="n">
        <f aca="false">F1520/F1513-1</f>
        <v>0.00746764334696382</v>
      </c>
      <c r="L1520" s="9" t="n">
        <f aca="false">F1520/F1490-1</f>
        <v>0.0753978915399409</v>
      </c>
      <c r="M1520" s="9" t="n">
        <f aca="false">B1520/B1513-1</f>
        <v>0.0530263699787432</v>
      </c>
      <c r="N1520" s="9" t="n">
        <f aca="false">B1520/B1490-1</f>
        <v>0.294989568865996</v>
      </c>
      <c r="O1520" s="8" t="n">
        <f aca="false">MAX(O1519,F1520)</f>
        <v>6073.72296302328</v>
      </c>
      <c r="P1520" s="9" t="n">
        <f aca="false">F1520/O1520-1</f>
        <v>0</v>
      </c>
      <c r="Q1520" s="8" t="n">
        <f aca="false">MAX(Q1519,B1520)</f>
        <v>67541.7555081824</v>
      </c>
      <c r="R1520" s="9" t="n">
        <f aca="false">B1520/Q1520-1</f>
        <v>-0.192324429413743</v>
      </c>
      <c r="S1520" s="9" t="n">
        <f aca="false">B1520/INDEX($B:$B,$E1520)-1</f>
        <v>0.203382063931654</v>
      </c>
      <c r="T1520" s="0" t="n">
        <f aca="false">IF(AND($A1520&gt;=CrashTest!$B$3,$A1520&lt;=CrashTest!$C$3),1,IF(AND($A1520&gt;=CrashTest!$B$4,$A1520&lt;=CrashTest!$C$4),2,IF(AND($A1520&gt;=CrashTest!$B$5,$A1520&lt;=CrashTest!$C$5),3,IF(AND($A1520&gt;=CrashTest!$B$6,$A1520&lt;=CrashTest!$C$6),4,IF(AND($A1520&gt;=CrashTest!$B$7,$A1520&lt;=CrashTest!$C$7),5,0)))))</f>
        <v>0</v>
      </c>
      <c r="U1520" s="8" t="str">
        <f aca="false">IF(T1520=0,"",IF(T1519=T1520,MAX(U1519,B1520),B1520))</f>
        <v/>
      </c>
      <c r="V1520" s="9" t="str">
        <f aca="false">IF(T1520=0,"",B1520/U1520-1)</f>
        <v/>
      </c>
      <c r="W1520" s="8" t="str">
        <f aca="false">IF(T1520=0,"",IF(T1519=T1520,MAX(W1519,F1520),F1520))</f>
        <v/>
      </c>
      <c r="X1520" s="9" t="str">
        <f aca="false">IF(T1520=0,"",F1520/W1520-1)</f>
        <v/>
      </c>
    </row>
    <row r="1521" customFormat="false" ht="15" hidden="false" customHeight="false" outlineLevel="0" collapsed="false">
      <c r="A1521" s="5" t="n">
        <v>45349</v>
      </c>
      <c r="B1521" s="6" t="n">
        <v>57049.888220339</v>
      </c>
      <c r="C1521" s="7" t="n">
        <v>35574.17164</v>
      </c>
      <c r="D1521" s="0" t="n">
        <f aca="false">INT((ROW()-3)/30)</f>
        <v>50</v>
      </c>
      <c r="E1521" s="0" t="n">
        <f aca="false">2+30*D1521</f>
        <v>1502</v>
      </c>
      <c r="F1521" s="8" t="n">
        <f aca="false">INDEX($F:$F,$E1521)*(2*B1521/INDEX($B:$B,$E1521)-C1521/INDEX($C:$C,$E1521))</f>
        <v>6071.14713188858</v>
      </c>
      <c r="G1521" s="9" t="n">
        <f aca="false">B1521/B1520-1</f>
        <v>0.0457924599188271</v>
      </c>
      <c r="H1521" s="9" t="n">
        <f aca="false">F1521/F1520-1</f>
        <v>-0.000424094274695142</v>
      </c>
      <c r="I1521" s="9" t="n">
        <f aca="false">LN(B1521/B1520)</f>
        <v>0.0447749328767368</v>
      </c>
      <c r="J1521" s="9" t="n">
        <f aca="false">LN(F1521/F1520)</f>
        <v>-0.000424184228105439</v>
      </c>
      <c r="K1521" s="9" t="n">
        <f aca="false">F1521/F1514-1</f>
        <v>0.00590162590556065</v>
      </c>
      <c r="L1521" s="9" t="n">
        <f aca="false">F1521/F1491-1</f>
        <v>0.0794134655020955</v>
      </c>
      <c r="M1521" s="9" t="n">
        <f aca="false">B1521/B1514-1</f>
        <v>0.0906521034833852</v>
      </c>
      <c r="N1521" s="9" t="n">
        <f aca="false">B1521/B1491-1</f>
        <v>0.358880038821912</v>
      </c>
      <c r="O1521" s="8" t="n">
        <f aca="false">MAX(O1520,F1521)</f>
        <v>6073.72296302328</v>
      </c>
      <c r="P1521" s="9" t="n">
        <f aca="false">F1521/O1521-1</f>
        <v>-0.000424094274695142</v>
      </c>
      <c r="Q1521" s="8" t="n">
        <f aca="false">MAX(Q1520,B1521)</f>
        <v>67541.7555081824</v>
      </c>
      <c r="R1521" s="9" t="n">
        <f aca="false">B1521/Q1521-1</f>
        <v>-0.155338978220256</v>
      </c>
      <c r="S1521" s="9" t="n">
        <f aca="false">B1521/INDEX($B:$B,$E1521)-1</f>
        <v>0.258487888861279</v>
      </c>
      <c r="T1521" s="0" t="n">
        <f aca="false">IF(AND($A1521&gt;=CrashTest!$B$3,$A1521&lt;=CrashTest!$C$3),1,IF(AND($A1521&gt;=CrashTest!$B$4,$A1521&lt;=CrashTest!$C$4),2,IF(AND($A1521&gt;=CrashTest!$B$5,$A1521&lt;=CrashTest!$C$5),3,IF(AND($A1521&gt;=CrashTest!$B$6,$A1521&lt;=CrashTest!$C$6),4,IF(AND($A1521&gt;=CrashTest!$B$7,$A1521&lt;=CrashTest!$C$7),5,0)))))</f>
        <v>0</v>
      </c>
      <c r="U1521" s="8" t="str">
        <f aca="false">IF(T1521=0,"",IF(T1520=T1521,MAX(U1520,B1521),B1521))</f>
        <v/>
      </c>
      <c r="V1521" s="9" t="str">
        <f aca="false">IF(T1521=0,"",B1521/U1521-1)</f>
        <v/>
      </c>
      <c r="W1521" s="8" t="str">
        <f aca="false">IF(T1521=0,"",IF(T1520=T1521,MAX(W1520,F1521),F1521))</f>
        <v/>
      </c>
      <c r="X1521" s="9" t="str">
        <f aca="false">IF(T1521=0,"",F1521/W1521-1)</f>
        <v/>
      </c>
    </row>
    <row r="1522" customFormat="false" ht="15" hidden="false" customHeight="false" outlineLevel="0" collapsed="false">
      <c r="A1522" s="5" t="n">
        <v>45350</v>
      </c>
      <c r="B1522" s="6" t="n">
        <v>62460.740619813</v>
      </c>
      <c r="C1522" s="7" t="n">
        <v>41405.00104</v>
      </c>
      <c r="D1522" s="0" t="n">
        <f aca="false">INT((ROW()-3)/30)</f>
        <v>50</v>
      </c>
      <c r="E1522" s="0" t="n">
        <f aca="false">2+30*D1522</f>
        <v>1502</v>
      </c>
      <c r="F1522" s="8" t="n">
        <f aca="false">INDEX($F:$F,$E1522)*(2*B1522/INDEX($B:$B,$E1522)-C1522/INDEX($C:$C,$E1522))</f>
        <v>6064.18977395848</v>
      </c>
      <c r="G1522" s="9" t="n">
        <f aca="false">B1522/B1521-1</f>
        <v>0.0948442243843863</v>
      </c>
      <c r="H1522" s="9" t="n">
        <f aca="false">F1522/F1521-1</f>
        <v>-0.00114597089791479</v>
      </c>
      <c r="I1522" s="9" t="n">
        <f aca="false">LN(B1522/B1521)</f>
        <v>0.0906120923122547</v>
      </c>
      <c r="J1522" s="9" t="n">
        <f aca="false">LN(F1522/F1521)</f>
        <v>-0.00114662802464427</v>
      </c>
      <c r="K1522" s="9" t="n">
        <f aca="false">F1522/F1515-1</f>
        <v>0.0119737652404501</v>
      </c>
      <c r="L1522" s="9" t="n">
        <f aca="false">F1522/F1492-1</f>
        <v>0.0696648804903264</v>
      </c>
      <c r="M1522" s="9" t="n">
        <f aca="false">B1522/B1515-1</f>
        <v>0.207103280850184</v>
      </c>
      <c r="N1522" s="9" t="n">
        <f aca="false">B1522/B1492-1</f>
        <v>0.445236683881879</v>
      </c>
      <c r="O1522" s="8" t="n">
        <f aca="false">MAX(O1521,F1522)</f>
        <v>6073.72296302328</v>
      </c>
      <c r="P1522" s="9" t="n">
        <f aca="false">F1522/O1522-1</f>
        <v>-0.00156957917291312</v>
      </c>
      <c r="Q1522" s="8" t="n">
        <f aca="false">MAX(Q1521,B1522)</f>
        <v>67541.7555081824</v>
      </c>
      <c r="R1522" s="9" t="n">
        <f aca="false">B1522/Q1522-1</f>
        <v>-0.0752277587418327</v>
      </c>
      <c r="S1522" s="9" t="n">
        <f aca="false">B1522/INDEX($B:$B,$E1522)-1</f>
        <v>0.377848196577471</v>
      </c>
      <c r="T1522" s="0" t="n">
        <f aca="false">IF(AND($A1522&gt;=CrashTest!$B$3,$A1522&lt;=CrashTest!$C$3),1,IF(AND($A1522&gt;=CrashTest!$B$4,$A1522&lt;=CrashTest!$C$4),2,IF(AND($A1522&gt;=CrashTest!$B$5,$A1522&lt;=CrashTest!$C$5),3,IF(AND($A1522&gt;=CrashTest!$B$6,$A1522&lt;=CrashTest!$C$6),4,IF(AND($A1522&gt;=CrashTest!$B$7,$A1522&lt;=CrashTest!$C$7),5,0)))))</f>
        <v>0</v>
      </c>
      <c r="U1522" s="8" t="str">
        <f aca="false">IF(T1522=0,"",IF(T1521=T1522,MAX(U1521,B1522),B1522))</f>
        <v/>
      </c>
      <c r="V1522" s="9" t="str">
        <f aca="false">IF(T1522=0,"",B1522/U1522-1)</f>
        <v/>
      </c>
      <c r="W1522" s="8" t="str">
        <f aca="false">IF(T1522=0,"",IF(T1521=T1522,MAX(W1521,F1522),F1522))</f>
        <v/>
      </c>
      <c r="X1522" s="9" t="str">
        <f aca="false">IF(T1522=0,"",F1522/W1522-1)</f>
        <v/>
      </c>
    </row>
    <row r="1523" customFormat="false" ht="15" hidden="false" customHeight="false" outlineLevel="0" collapsed="false">
      <c r="A1523" s="5" t="n">
        <v>45351</v>
      </c>
      <c r="B1523" s="6" t="n">
        <v>61394.7818515488</v>
      </c>
      <c r="C1523" s="7" t="n">
        <v>39968.82388</v>
      </c>
      <c r="D1523" s="0" t="n">
        <f aca="false">INT((ROW()-3)/30)</f>
        <v>50</v>
      </c>
      <c r="E1523" s="0" t="n">
        <f aca="false">2+30*D1523</f>
        <v>1502</v>
      </c>
      <c r="F1523" s="8" t="n">
        <f aca="false">INDEX($F:$F,$E1523)*(2*B1523/INDEX($B:$B,$E1523)-C1523/INDEX($C:$C,$E1523))</f>
        <v>6133.75234462798</v>
      </c>
      <c r="G1523" s="9" t="n">
        <f aca="false">B1523/B1522-1</f>
        <v>-0.0170660603394457</v>
      </c>
      <c r="H1523" s="9" t="n">
        <f aca="false">F1523/F1522-1</f>
        <v>0.0114710411880945</v>
      </c>
      <c r="I1523" s="9" t="n">
        <f aca="false">LN(B1523/B1522)</f>
        <v>-0.0172133638800006</v>
      </c>
      <c r="J1523" s="9" t="n">
        <f aca="false">LN(F1523/F1522)</f>
        <v>0.0114057476439996</v>
      </c>
      <c r="K1523" s="9" t="n">
        <f aca="false">F1523/F1516-1</f>
        <v>0.0187084856016175</v>
      </c>
      <c r="L1523" s="9" t="n">
        <f aca="false">F1523/F1493-1</f>
        <v>0.0825598432273662</v>
      </c>
      <c r="M1523" s="9" t="n">
        <f aca="false">B1523/B1516-1</f>
        <v>0.196958444433737</v>
      </c>
      <c r="N1523" s="9" t="n">
        <f aca="false">B1523/B1493-1</f>
        <v>0.429445971569771</v>
      </c>
      <c r="O1523" s="8" t="n">
        <f aca="false">MAX(O1522,F1523)</f>
        <v>6133.75234462798</v>
      </c>
      <c r="P1523" s="9" t="n">
        <f aca="false">F1523/O1523-1</f>
        <v>0</v>
      </c>
      <c r="Q1523" s="8" t="n">
        <f aca="false">MAX(Q1522,B1523)</f>
        <v>67541.7555081824</v>
      </c>
      <c r="R1523" s="9" t="n">
        <f aca="false">B1523/Q1523-1</f>
        <v>-0.0910099776113891</v>
      </c>
      <c r="S1523" s="9" t="n">
        <f aca="false">B1523/INDEX($B:$B,$E1523)-1</f>
        <v>0.354333756116084</v>
      </c>
      <c r="T1523" s="0" t="n">
        <f aca="false">IF(AND($A1523&gt;=CrashTest!$B$3,$A1523&lt;=CrashTest!$C$3),1,IF(AND($A1523&gt;=CrashTest!$B$4,$A1523&lt;=CrashTest!$C$4),2,IF(AND($A1523&gt;=CrashTest!$B$5,$A1523&lt;=CrashTest!$C$5),3,IF(AND($A1523&gt;=CrashTest!$B$6,$A1523&lt;=CrashTest!$C$6),4,IF(AND($A1523&gt;=CrashTest!$B$7,$A1523&lt;=CrashTest!$C$7),5,0)))))</f>
        <v>0</v>
      </c>
      <c r="U1523" s="8" t="str">
        <f aca="false">IF(T1523=0,"",IF(T1522=T1523,MAX(U1522,B1523),B1523))</f>
        <v/>
      </c>
      <c r="V1523" s="9" t="str">
        <f aca="false">IF(T1523=0,"",B1523/U1523-1)</f>
        <v/>
      </c>
      <c r="W1523" s="8" t="str">
        <f aca="false">IF(T1523=0,"",IF(T1522=T1523,MAX(W1522,F1523),F1523))</f>
        <v/>
      </c>
      <c r="X1523" s="9" t="str">
        <f aca="false">IF(T1523=0,"",F1523/W1523-1)</f>
        <v/>
      </c>
    </row>
    <row r="1524" customFormat="false" ht="15" hidden="false" customHeight="false" outlineLevel="0" collapsed="false">
      <c r="A1524" s="5" t="n">
        <v>45352</v>
      </c>
      <c r="B1524" s="6" t="n">
        <v>62524.401817066</v>
      </c>
      <c r="C1524" s="7" t="n">
        <v>41310.48406</v>
      </c>
      <c r="D1524" s="0" t="n">
        <f aca="false">INT((ROW()-3)/30)</f>
        <v>50</v>
      </c>
      <c r="E1524" s="0" t="n">
        <f aca="false">2+30*D1524</f>
        <v>1502</v>
      </c>
      <c r="F1524" s="8" t="n">
        <f aca="false">INDEX($F:$F,$E1524)*(2*B1524/INDEX($B:$B,$E1524)-C1524/INDEX($C:$C,$E1524))</f>
        <v>6102.80062199187</v>
      </c>
      <c r="G1524" s="9" t="n">
        <f aca="false">B1524/B1523-1</f>
        <v>0.0183992829919746</v>
      </c>
      <c r="H1524" s="9" t="n">
        <f aca="false">F1524/F1523-1</f>
        <v>-0.0050461317798739</v>
      </c>
      <c r="I1524" s="9" t="n">
        <f aca="false">LN(B1524/B1523)</f>
        <v>0.0182320642073698</v>
      </c>
      <c r="J1524" s="9" t="n">
        <f aca="false">LN(F1524/F1523)</f>
        <v>-0.00505890649623232</v>
      </c>
      <c r="K1524" s="9" t="n">
        <f aca="false">F1524/F1517-1</f>
        <v>0.01215440936541</v>
      </c>
      <c r="L1524" s="9" t="n">
        <f aca="false">F1524/F1494-1</f>
        <v>0.0787522797851041</v>
      </c>
      <c r="M1524" s="9" t="n">
        <f aca="false">B1524/B1517-1</f>
        <v>0.231058409481286</v>
      </c>
      <c r="N1524" s="9" t="n">
        <f aca="false">B1524/B1494-1</f>
        <v>0.468071817607892</v>
      </c>
      <c r="O1524" s="8" t="n">
        <f aca="false">MAX(O1523,F1524)</f>
        <v>6133.75234462798</v>
      </c>
      <c r="P1524" s="9" t="n">
        <f aca="false">F1524/O1524-1</f>
        <v>-0.0050461317798739</v>
      </c>
      <c r="Q1524" s="8" t="n">
        <f aca="false">MAX(Q1523,B1524)</f>
        <v>67541.7555081824</v>
      </c>
      <c r="R1524" s="9" t="n">
        <f aca="false">B1524/Q1524-1</f>
        <v>-0.0742852129525796</v>
      </c>
      <c r="S1524" s="9" t="n">
        <f aca="false">B1524/INDEX($B:$B,$E1524)-1</f>
        <v>0.379252526160448</v>
      </c>
      <c r="T1524" s="0" t="n">
        <f aca="false">IF(AND($A1524&gt;=CrashTest!$B$3,$A1524&lt;=CrashTest!$C$3),1,IF(AND($A1524&gt;=CrashTest!$B$4,$A1524&lt;=CrashTest!$C$4),2,IF(AND($A1524&gt;=CrashTest!$B$5,$A1524&lt;=CrashTest!$C$5),3,IF(AND($A1524&gt;=CrashTest!$B$6,$A1524&lt;=CrashTest!$C$6),4,IF(AND($A1524&gt;=CrashTest!$B$7,$A1524&lt;=CrashTest!$C$7),5,0)))))</f>
        <v>0</v>
      </c>
      <c r="U1524" s="8" t="str">
        <f aca="false">IF(T1524=0,"",IF(T1523=T1524,MAX(U1523,B1524),B1524))</f>
        <v/>
      </c>
      <c r="V1524" s="9" t="str">
        <f aca="false">IF(T1524=0,"",B1524/U1524-1)</f>
        <v/>
      </c>
      <c r="W1524" s="8" t="str">
        <f aca="false">IF(T1524=0,"",IF(T1523=T1524,MAX(W1523,F1524),F1524))</f>
        <v/>
      </c>
      <c r="X1524" s="9" t="str">
        <f aca="false">IF(T1524=0,"",F1524/W1524-1)</f>
        <v/>
      </c>
    </row>
    <row r="1525" customFormat="false" ht="15" hidden="false" customHeight="false" outlineLevel="0" collapsed="false">
      <c r="A1525" s="5" t="n">
        <v>45353</v>
      </c>
      <c r="B1525" s="6" t="n">
        <v>62049.6145637054</v>
      </c>
      <c r="C1525" s="7" t="n">
        <v>40889.40085</v>
      </c>
      <c r="D1525" s="0" t="n">
        <f aca="false">INT((ROW()-3)/30)</f>
        <v>50</v>
      </c>
      <c r="E1525" s="0" t="n">
        <f aca="false">2+30*D1525</f>
        <v>1502</v>
      </c>
      <c r="F1525" s="8" t="n">
        <f aca="false">INDEX($F:$F,$E1525)*(2*B1525/INDEX($B:$B,$E1525)-C1525/INDEX($C:$C,$E1525))</f>
        <v>6081.93082707746</v>
      </c>
      <c r="G1525" s="9" t="n">
        <f aca="false">B1525/B1524-1</f>
        <v>-0.00759363127934809</v>
      </c>
      <c r="H1525" s="9" t="n">
        <f aca="false">F1525/F1524-1</f>
        <v>-0.00341970780418588</v>
      </c>
      <c r="I1525" s="9" t="n">
        <f aca="false">LN(B1525/B1524)</f>
        <v>-0.00762260969147984</v>
      </c>
      <c r="J1525" s="9" t="n">
        <f aca="false">LN(F1525/F1524)</f>
        <v>-0.0034255683696811</v>
      </c>
      <c r="K1525" s="9" t="n">
        <f aca="false">F1525/F1518-1</f>
        <v>0.00526834220331041</v>
      </c>
      <c r="L1525" s="9" t="n">
        <f aca="false">F1525/F1495-1</f>
        <v>0.0776999011734998</v>
      </c>
      <c r="M1525" s="9" t="n">
        <f aca="false">B1525/B1518-1</f>
        <v>0.203019348456767</v>
      </c>
      <c r="N1525" s="9" t="n">
        <f aca="false">B1525/B1495-1</f>
        <v>0.442331376619873</v>
      </c>
      <c r="O1525" s="8" t="n">
        <f aca="false">MAX(O1524,F1525)</f>
        <v>6133.75234462798</v>
      </c>
      <c r="P1525" s="9" t="n">
        <f aca="false">F1525/O1525-1</f>
        <v>-0.00844858328783116</v>
      </c>
      <c r="Q1525" s="8" t="n">
        <f aca="false">MAX(Q1524,B1525)</f>
        <v>67541.7555081824</v>
      </c>
      <c r="R1525" s="9" t="n">
        <f aca="false">B1525/Q1525-1</f>
        <v>-0.081314749715258</v>
      </c>
      <c r="S1525" s="9" t="n">
        <f aca="false">B1525/INDEX($B:$B,$E1525)-1</f>
        <v>0.368778991035676</v>
      </c>
      <c r="T1525" s="0" t="n">
        <f aca="false">IF(AND($A1525&gt;=CrashTest!$B$3,$A1525&lt;=CrashTest!$C$3),1,IF(AND($A1525&gt;=CrashTest!$B$4,$A1525&lt;=CrashTest!$C$4),2,IF(AND($A1525&gt;=CrashTest!$B$5,$A1525&lt;=CrashTest!$C$5),3,IF(AND($A1525&gt;=CrashTest!$B$6,$A1525&lt;=CrashTest!$C$6),4,IF(AND($A1525&gt;=CrashTest!$B$7,$A1525&lt;=CrashTest!$C$7),5,0)))))</f>
        <v>0</v>
      </c>
      <c r="U1525" s="8" t="str">
        <f aca="false">IF(T1525=0,"",IF(T1524=T1525,MAX(U1524,B1525),B1525))</f>
        <v/>
      </c>
      <c r="V1525" s="9" t="str">
        <f aca="false">IF(T1525=0,"",B1525/U1525-1)</f>
        <v/>
      </c>
      <c r="W1525" s="8" t="str">
        <f aca="false">IF(T1525=0,"",IF(T1524=T1525,MAX(W1524,F1525),F1525))</f>
        <v/>
      </c>
      <c r="X1525" s="9" t="str">
        <f aca="false">IF(T1525=0,"",F1525/W1525-1)</f>
        <v/>
      </c>
    </row>
    <row r="1526" customFormat="false" ht="15" hidden="false" customHeight="false" outlineLevel="0" collapsed="false">
      <c r="A1526" s="5" t="n">
        <v>45354</v>
      </c>
      <c r="B1526" s="6" t="n">
        <v>62991.4422913501</v>
      </c>
      <c r="C1526" s="7" t="n">
        <v>42078.51282</v>
      </c>
      <c r="D1526" s="0" t="n">
        <f aca="false">INT((ROW()-3)/30)</f>
        <v>50</v>
      </c>
      <c r="E1526" s="0" t="n">
        <f aca="false">2+30*D1526</f>
        <v>1502</v>
      </c>
      <c r="F1526" s="8" t="n">
        <f aca="false">INDEX($F:$F,$E1526)*(2*B1526/INDEX($B:$B,$E1526)-C1526/INDEX($C:$C,$E1526))</f>
        <v>6039.40302822281</v>
      </c>
      <c r="G1526" s="9" t="n">
        <f aca="false">B1526/B1525-1</f>
        <v>0.0151786233366162</v>
      </c>
      <c r="H1526" s="9" t="n">
        <f aca="false">F1526/F1525-1</f>
        <v>-0.00699248315441292</v>
      </c>
      <c r="I1526" s="9" t="n">
        <f aca="false">LN(B1526/B1525)</f>
        <v>0.0150645805933296</v>
      </c>
      <c r="J1526" s="9" t="n">
        <f aca="false">LN(F1526/F1525)</f>
        <v>-0.00701704513118744</v>
      </c>
      <c r="K1526" s="9" t="n">
        <f aca="false">F1526/F1519-1</f>
        <v>-0.00410319601575693</v>
      </c>
      <c r="L1526" s="9" t="n">
        <f aca="false">F1526/F1496-1</f>
        <v>0.0704743045524512</v>
      </c>
      <c r="M1526" s="9" t="n">
        <f aca="false">B1526/B1519-1</f>
        <v>0.217308762815487</v>
      </c>
      <c r="N1526" s="9" t="n">
        <f aca="false">B1526/B1496-1</f>
        <v>0.459642684103042</v>
      </c>
      <c r="O1526" s="8" t="n">
        <f aca="false">MAX(O1525,F1526)</f>
        <v>6133.75234462798</v>
      </c>
      <c r="P1526" s="9" t="n">
        <f aca="false">F1526/O1526-1</f>
        <v>-0.0153819898659253</v>
      </c>
      <c r="Q1526" s="8" t="n">
        <f aca="false">MAX(Q1525,B1526)</f>
        <v>67541.7555081824</v>
      </c>
      <c r="R1526" s="9" t="n">
        <f aca="false">B1526/Q1526-1</f>
        <v>-0.0673703723362809</v>
      </c>
      <c r="S1526" s="9" t="n">
        <f aca="false">B1526/INDEX($B:$B,$E1526)-1</f>
        <v>0.38955517177168</v>
      </c>
      <c r="T1526" s="0" t="n">
        <f aca="false">IF(AND($A1526&gt;=CrashTest!$B$3,$A1526&lt;=CrashTest!$C$3),1,IF(AND($A1526&gt;=CrashTest!$B$4,$A1526&lt;=CrashTest!$C$4),2,IF(AND($A1526&gt;=CrashTest!$B$5,$A1526&lt;=CrashTest!$C$5),3,IF(AND($A1526&gt;=CrashTest!$B$6,$A1526&lt;=CrashTest!$C$6),4,IF(AND($A1526&gt;=CrashTest!$B$7,$A1526&lt;=CrashTest!$C$7),5,0)))))</f>
        <v>0</v>
      </c>
      <c r="U1526" s="8" t="str">
        <f aca="false">IF(T1526=0,"",IF(T1525=T1526,MAX(U1525,B1526),B1526))</f>
        <v/>
      </c>
      <c r="V1526" s="9" t="str">
        <f aca="false">IF(T1526=0,"",B1526/U1526-1)</f>
        <v/>
      </c>
      <c r="W1526" s="8" t="str">
        <f aca="false">IF(T1526=0,"",IF(T1525=T1526,MAX(W1525,F1526),F1526))</f>
        <v/>
      </c>
      <c r="X1526" s="9" t="str">
        <f aca="false">IF(T1526=0,"",F1526/W1526-1)</f>
        <v/>
      </c>
    </row>
    <row r="1527" customFormat="false" ht="15" hidden="false" customHeight="false" outlineLevel="0" collapsed="false">
      <c r="A1527" s="5" t="n">
        <v>45355</v>
      </c>
      <c r="B1527" s="6" t="n">
        <v>68091.8388243717</v>
      </c>
      <c r="C1527" s="7" t="n">
        <v>47662.06962</v>
      </c>
      <c r="D1527" s="0" t="n">
        <f aca="false">INT((ROW()-3)/30)</f>
        <v>50</v>
      </c>
      <c r="E1527" s="0" t="n">
        <f aca="false">2+30*D1527</f>
        <v>1502</v>
      </c>
      <c r="F1527" s="8" t="n">
        <f aca="false">INDEX($F:$F,$E1527)*(2*B1527/INDEX($B:$B,$E1527)-C1527/INDEX($C:$C,$E1527))</f>
        <v>6012.14160467719</v>
      </c>
      <c r="G1527" s="9" t="n">
        <f aca="false">B1527/B1526-1</f>
        <v>0.0809696737761787</v>
      </c>
      <c r="H1527" s="9" t="n">
        <f aca="false">F1527/F1526-1</f>
        <v>-0.00451392685969576</v>
      </c>
      <c r="I1527" s="9" t="n">
        <f aca="false">LN(B1527/B1526)</f>
        <v>0.07785848440248</v>
      </c>
      <c r="J1527" s="9" t="n">
        <f aca="false">LN(F1527/F1526)</f>
        <v>-0.00452414538960255</v>
      </c>
      <c r="K1527" s="9" t="n">
        <f aca="false">F1527/F1520-1</f>
        <v>-0.0101389804442842</v>
      </c>
      <c r="L1527" s="9" t="n">
        <f aca="false">F1527/F1497-1</f>
        <v>0.0705838048465821</v>
      </c>
      <c r="M1527" s="9" t="n">
        <f aca="false">B1527/B1520-1</f>
        <v>0.248204577535855</v>
      </c>
      <c r="N1527" s="9" t="n">
        <f aca="false">B1527/B1497-1</f>
        <v>0.584180317883575</v>
      </c>
      <c r="O1527" s="8" t="n">
        <f aca="false">MAX(O1526,F1527)</f>
        <v>6133.75234462798</v>
      </c>
      <c r="P1527" s="9" t="n">
        <f aca="false">F1527/O1527-1</f>
        <v>-0.0198264835484098</v>
      </c>
      <c r="Q1527" s="8" t="n">
        <f aca="false">MAX(Q1526,B1527)</f>
        <v>68091.8388243717</v>
      </c>
      <c r="R1527" s="9" t="n">
        <f aca="false">B1527/Q1527-1</f>
        <v>0</v>
      </c>
      <c r="S1527" s="9" t="n">
        <f aca="false">B1527/INDEX($B:$B,$E1527)-1</f>
        <v>0.502067000724035</v>
      </c>
      <c r="T1527" s="0" t="n">
        <f aca="false">IF(AND($A1527&gt;=CrashTest!$B$3,$A1527&lt;=CrashTest!$C$3),1,IF(AND($A1527&gt;=CrashTest!$B$4,$A1527&lt;=CrashTest!$C$4),2,IF(AND($A1527&gt;=CrashTest!$B$5,$A1527&lt;=CrashTest!$C$5),3,IF(AND($A1527&gt;=CrashTest!$B$6,$A1527&lt;=CrashTest!$C$6),4,IF(AND($A1527&gt;=CrashTest!$B$7,$A1527&lt;=CrashTest!$C$7),5,0)))))</f>
        <v>0</v>
      </c>
      <c r="U1527" s="8" t="str">
        <f aca="false">IF(T1527=0,"",IF(T1526=T1527,MAX(U1526,B1527),B1527))</f>
        <v/>
      </c>
      <c r="V1527" s="9" t="str">
        <f aca="false">IF(T1527=0,"",B1527/U1527-1)</f>
        <v/>
      </c>
      <c r="W1527" s="8" t="str">
        <f aca="false">IF(T1527=0,"",IF(T1526=T1527,MAX(W1526,F1527),F1527))</f>
        <v/>
      </c>
      <c r="X1527" s="9" t="str">
        <f aca="false">IF(T1527=0,"",F1527/W1527-1)</f>
        <v/>
      </c>
    </row>
    <row r="1528" customFormat="false" ht="15" hidden="false" customHeight="false" outlineLevel="0" collapsed="false">
      <c r="A1528" s="5" t="n">
        <v>45356</v>
      </c>
      <c r="B1528" s="6" t="n">
        <v>63950.524329924</v>
      </c>
      <c r="C1528" s="7" t="n">
        <v>42772.61428</v>
      </c>
      <c r="D1528" s="0" t="n">
        <f aca="false">INT((ROW()-3)/30)</f>
        <v>50</v>
      </c>
      <c r="E1528" s="0" t="n">
        <f aca="false">2+30*D1528</f>
        <v>1502</v>
      </c>
      <c r="F1528" s="8" t="n">
        <f aca="false">INDEX($F:$F,$E1528)*(2*B1528/INDEX($B:$B,$E1528)-C1528/INDEX($C:$C,$E1528))</f>
        <v>6118.6823895268</v>
      </c>
      <c r="G1528" s="9" t="n">
        <f aca="false">B1528/B1527-1</f>
        <v>-0.0608195426346075</v>
      </c>
      <c r="H1528" s="9" t="n">
        <f aca="false">F1528/F1527-1</f>
        <v>0.0177209373722544</v>
      </c>
      <c r="I1528" s="9" t="n">
        <f aca="false">LN(B1528/B1527)</f>
        <v>-0.0627476378703253</v>
      </c>
      <c r="J1528" s="9" t="n">
        <f aca="false">LN(F1528/F1527)</f>
        <v>0.0175657522302745</v>
      </c>
      <c r="K1528" s="9" t="n">
        <f aca="false">F1528/F1521-1</f>
        <v>0.00782969949592238</v>
      </c>
      <c r="L1528" s="9" t="n">
        <f aca="false">F1528/F1498-1</f>
        <v>0.0937212521917417</v>
      </c>
      <c r="M1528" s="9" t="n">
        <f aca="false">B1528/B1521-1</f>
        <v>0.120957925157246</v>
      </c>
      <c r="N1528" s="9" t="n">
        <f aca="false">B1528/B1498-1</f>
        <v>0.502021955639116</v>
      </c>
      <c r="O1528" s="8" t="n">
        <f aca="false">MAX(O1527,F1528)</f>
        <v>6133.75234462798</v>
      </c>
      <c r="P1528" s="9" t="n">
        <f aca="false">F1528/O1528-1</f>
        <v>-0.00245689004942873</v>
      </c>
      <c r="Q1528" s="8" t="n">
        <f aca="false">MAX(Q1527,B1528)</f>
        <v>68091.8388243717</v>
      </c>
      <c r="R1528" s="9" t="n">
        <f aca="false">B1528/Q1528-1</f>
        <v>-0.0608195426346075</v>
      </c>
      <c r="S1528" s="9" t="n">
        <f aca="false">B1528/INDEX($B:$B,$E1528)-1</f>
        <v>0.410711972733462</v>
      </c>
      <c r="T1528" s="0" t="n">
        <f aca="false">IF(AND($A1528&gt;=CrashTest!$B$3,$A1528&lt;=CrashTest!$C$3),1,IF(AND($A1528&gt;=CrashTest!$B$4,$A1528&lt;=CrashTest!$C$4),2,IF(AND($A1528&gt;=CrashTest!$B$5,$A1528&lt;=CrashTest!$C$5),3,IF(AND($A1528&gt;=CrashTest!$B$6,$A1528&lt;=CrashTest!$C$6),4,IF(AND($A1528&gt;=CrashTest!$B$7,$A1528&lt;=CrashTest!$C$7),5,0)))))</f>
        <v>0</v>
      </c>
      <c r="U1528" s="8" t="str">
        <f aca="false">IF(T1528=0,"",IF(T1527=T1528,MAX(U1527,B1528),B1528))</f>
        <v/>
      </c>
      <c r="V1528" s="9" t="str">
        <f aca="false">IF(T1528=0,"",B1528/U1528-1)</f>
        <v/>
      </c>
      <c r="W1528" s="8" t="str">
        <f aca="false">IF(T1528=0,"",IF(T1527=T1528,MAX(W1527,F1528),F1528))</f>
        <v/>
      </c>
      <c r="X1528" s="9" t="str">
        <f aca="false">IF(T1528=0,"",F1528/W1528-1)</f>
        <v/>
      </c>
    </row>
    <row r="1529" customFormat="false" ht="15" hidden="false" customHeight="false" outlineLevel="0" collapsed="false">
      <c r="A1529" s="5" t="n">
        <v>45357</v>
      </c>
      <c r="B1529" s="6" t="n">
        <v>66103.7215400351</v>
      </c>
      <c r="C1529" s="7" t="n">
        <v>45262.44391</v>
      </c>
      <c r="D1529" s="0" t="n">
        <f aca="false">INT((ROW()-3)/30)</f>
        <v>50</v>
      </c>
      <c r="E1529" s="0" t="n">
        <f aca="false">2+30*D1529</f>
        <v>1502</v>
      </c>
      <c r="F1529" s="8" t="n">
        <f aca="false">INDEX($F:$F,$E1529)*(2*B1529/INDEX($B:$B,$E1529)-C1529/INDEX($C:$C,$E1529))</f>
        <v>6075.70600372477</v>
      </c>
      <c r="G1529" s="9" t="n">
        <f aca="false">B1529/B1528-1</f>
        <v>0.0336697350439636</v>
      </c>
      <c r="H1529" s="9" t="n">
        <f aca="false">F1529/F1528-1</f>
        <v>-0.00702379745606463</v>
      </c>
      <c r="I1529" s="9" t="n">
        <f aca="false">LN(B1529/B1528)</f>
        <v>0.0331153198856193</v>
      </c>
      <c r="J1529" s="9" t="n">
        <f aca="false">LN(F1529/F1528)</f>
        <v>-0.00704858043668725</v>
      </c>
      <c r="K1529" s="9" t="n">
        <f aca="false">F1529/F1522-1</f>
        <v>0.00189905497610754</v>
      </c>
      <c r="L1529" s="9" t="n">
        <f aca="false">F1529/F1499-1</f>
        <v>0.0888875128250684</v>
      </c>
      <c r="M1529" s="9" t="n">
        <f aca="false">B1529/B1522-1</f>
        <v>0.0583243311570103</v>
      </c>
      <c r="N1529" s="9" t="n">
        <f aca="false">B1529/B1499-1</f>
        <v>0.551028793107499</v>
      </c>
      <c r="O1529" s="8" t="n">
        <f aca="false">MAX(O1528,F1529)</f>
        <v>6133.75234462798</v>
      </c>
      <c r="P1529" s="9" t="n">
        <f aca="false">F1529/O1529-1</f>
        <v>-0.00946343080741441</v>
      </c>
      <c r="Q1529" s="8" t="n">
        <f aca="false">MAX(Q1528,B1529)</f>
        <v>68091.8388243717</v>
      </c>
      <c r="R1529" s="9" t="n">
        <f aca="false">B1529/Q1529-1</f>
        <v>-0.0291975854766462</v>
      </c>
      <c r="S1529" s="9" t="n">
        <f aca="false">B1529/INDEX($B:$B,$E1529)-1</f>
        <v>0.458210271078745</v>
      </c>
      <c r="T1529" s="0" t="n">
        <f aca="false">IF(AND($A1529&gt;=CrashTest!$B$3,$A1529&lt;=CrashTest!$C$3),1,IF(AND($A1529&gt;=CrashTest!$B$4,$A1529&lt;=CrashTest!$C$4),2,IF(AND($A1529&gt;=CrashTest!$B$5,$A1529&lt;=CrashTest!$C$5),3,IF(AND($A1529&gt;=CrashTest!$B$6,$A1529&lt;=CrashTest!$C$6),4,IF(AND($A1529&gt;=CrashTest!$B$7,$A1529&lt;=CrashTest!$C$7),5,0)))))</f>
        <v>0</v>
      </c>
      <c r="U1529" s="8" t="str">
        <f aca="false">IF(T1529=0,"",IF(T1528=T1529,MAX(U1528,B1529),B1529))</f>
        <v/>
      </c>
      <c r="V1529" s="9" t="str">
        <f aca="false">IF(T1529=0,"",B1529/U1529-1)</f>
        <v/>
      </c>
      <c r="W1529" s="8" t="str">
        <f aca="false">IF(T1529=0,"",IF(T1528=T1529,MAX(W1528,F1529),F1529))</f>
        <v/>
      </c>
      <c r="X1529" s="9" t="str">
        <f aca="false">IF(T1529=0,"",F1529/W1529-1)</f>
        <v/>
      </c>
    </row>
    <row r="1530" customFormat="false" ht="15" hidden="false" customHeight="false" outlineLevel="0" collapsed="false">
      <c r="A1530" s="5" t="n">
        <v>45358</v>
      </c>
      <c r="B1530" s="6" t="n">
        <v>67070.3791484512</v>
      </c>
      <c r="C1530" s="7" t="n">
        <v>46137.79883</v>
      </c>
      <c r="D1530" s="0" t="n">
        <f aca="false">INT((ROW()-3)/30)</f>
        <v>50</v>
      </c>
      <c r="E1530" s="0" t="n">
        <f aca="false">2+30*D1530</f>
        <v>1502</v>
      </c>
      <c r="F1530" s="8" t="n">
        <f aca="false">INDEX($F:$F,$E1530)*(2*B1530/INDEX($B:$B,$E1530)-C1530/INDEX($C:$C,$E1530))</f>
        <v>6113.91787137432</v>
      </c>
      <c r="G1530" s="9" t="n">
        <f aca="false">B1530/B1529-1</f>
        <v>0.014623346248829</v>
      </c>
      <c r="H1530" s="9" t="n">
        <f aca="false">F1530/F1529-1</f>
        <v>0.00628928845900667</v>
      </c>
      <c r="I1530" s="9" t="n">
        <f aca="false">LN(B1530/B1529)</f>
        <v>0.014517456184191</v>
      </c>
      <c r="J1530" s="9" t="n">
        <f aca="false">LN(F1530/F1529)</f>
        <v>0.00626959341973308</v>
      </c>
      <c r="K1530" s="9" t="n">
        <f aca="false">F1530/F1523-1</f>
        <v>-0.00323366059456742</v>
      </c>
      <c r="L1530" s="9" t="n">
        <f aca="false">F1530/F1500-1</f>
        <v>0.0938375984286126</v>
      </c>
      <c r="M1530" s="9" t="n">
        <f aca="false">B1530/B1523-1</f>
        <v>0.0924442945432378</v>
      </c>
      <c r="N1530" s="9" t="n">
        <f aca="false">B1530/B1500-1</f>
        <v>0.556059583329791</v>
      </c>
      <c r="O1530" s="8" t="n">
        <f aca="false">MAX(O1529,F1530)</f>
        <v>6133.75234462798</v>
      </c>
      <c r="P1530" s="9" t="n">
        <f aca="false">F1530/O1530-1</f>
        <v>-0.00323366059456742</v>
      </c>
      <c r="Q1530" s="8" t="n">
        <f aca="false">MAX(Q1529,B1530)</f>
        <v>68091.8388243717</v>
      </c>
      <c r="R1530" s="9" t="n">
        <f aca="false">B1530/Q1530-1</f>
        <v>-0.015001205629872</v>
      </c>
      <c r="S1530" s="9" t="n">
        <f aca="false">B1530/INDEX($B:$B,$E1530)-1</f>
        <v>0.479534184776329</v>
      </c>
      <c r="T1530" s="0" t="n">
        <f aca="false">IF(AND($A1530&gt;=CrashTest!$B$3,$A1530&lt;=CrashTest!$C$3),1,IF(AND($A1530&gt;=CrashTest!$B$4,$A1530&lt;=CrashTest!$C$4),2,IF(AND($A1530&gt;=CrashTest!$B$5,$A1530&lt;=CrashTest!$C$5),3,IF(AND($A1530&gt;=CrashTest!$B$6,$A1530&lt;=CrashTest!$C$6),4,IF(AND($A1530&gt;=CrashTest!$B$7,$A1530&lt;=CrashTest!$C$7),5,0)))))</f>
        <v>0</v>
      </c>
      <c r="U1530" s="8" t="str">
        <f aca="false">IF(T1530=0,"",IF(T1529=T1530,MAX(U1529,B1530),B1530))</f>
        <v/>
      </c>
      <c r="V1530" s="9" t="str">
        <f aca="false">IF(T1530=0,"",B1530/U1530-1)</f>
        <v/>
      </c>
      <c r="W1530" s="8" t="str">
        <f aca="false">IF(T1530=0,"",IF(T1529=T1530,MAX(W1529,F1530),F1530))</f>
        <v/>
      </c>
      <c r="X1530" s="9" t="str">
        <f aca="false">IF(T1530=0,"",F1530/W1530-1)</f>
        <v/>
      </c>
    </row>
    <row r="1531" customFormat="false" ht="15" hidden="false" customHeight="false" outlineLevel="0" collapsed="false">
      <c r="A1531" s="5" t="n">
        <v>45359</v>
      </c>
      <c r="B1531" s="6" t="n">
        <v>68343.7149552893</v>
      </c>
      <c r="C1531" s="7" t="n">
        <v>47587.14291</v>
      </c>
      <c r="D1531" s="0" t="n">
        <f aca="false">INT((ROW()-3)/30)</f>
        <v>50</v>
      </c>
      <c r="E1531" s="0" t="n">
        <f aca="false">2+30*D1531</f>
        <v>1502</v>
      </c>
      <c r="F1531" s="8" t="n">
        <f aca="false">INDEX($F:$F,$E1531)*(2*B1531/INDEX($B:$B,$E1531)-C1531/INDEX($C:$C,$E1531))</f>
        <v>6093.97429434227</v>
      </c>
      <c r="G1531" s="9" t="n">
        <f aca="false">B1531/B1530-1</f>
        <v>0.0189850694599434</v>
      </c>
      <c r="H1531" s="9" t="n">
        <f aca="false">F1531/F1530-1</f>
        <v>-0.00326199622756196</v>
      </c>
      <c r="I1531" s="9" t="n">
        <f aca="false">LN(B1531/B1530)</f>
        <v>0.0188071019840226</v>
      </c>
      <c r="J1531" s="9" t="n">
        <f aca="false">LN(F1531/F1530)</f>
        <v>-0.0032673281355228</v>
      </c>
      <c r="K1531" s="9" t="n">
        <f aca="false">F1531/F1524-1</f>
        <v>-0.00144627494757021</v>
      </c>
      <c r="L1531" s="9" t="n">
        <f aca="false">F1531/F1501-1</f>
        <v>0.0824226282319036</v>
      </c>
      <c r="M1531" s="9" t="n">
        <f aca="false">B1531/B1524-1</f>
        <v>0.0930726719345425</v>
      </c>
      <c r="N1531" s="9" t="n">
        <f aca="false">B1531/B1501-1</f>
        <v>0.544384930935408</v>
      </c>
      <c r="O1531" s="8" t="n">
        <f aca="false">MAX(O1530,F1531)</f>
        <v>6133.75234462798</v>
      </c>
      <c r="P1531" s="9" t="n">
        <f aca="false">F1531/O1531-1</f>
        <v>-0.00648510863346874</v>
      </c>
      <c r="Q1531" s="8" t="n">
        <f aca="false">MAX(Q1530,B1531)</f>
        <v>68343.7149552893</v>
      </c>
      <c r="R1531" s="9" t="n">
        <f aca="false">B1531/Q1531-1</f>
        <v>0</v>
      </c>
      <c r="S1531" s="9" t="n">
        <f aca="false">B1531/INDEX($B:$B,$E1531)-1</f>
        <v>0.507623244042668</v>
      </c>
      <c r="T1531" s="0" t="n">
        <f aca="false">IF(AND($A1531&gt;=CrashTest!$B$3,$A1531&lt;=CrashTest!$C$3),1,IF(AND($A1531&gt;=CrashTest!$B$4,$A1531&lt;=CrashTest!$C$4),2,IF(AND($A1531&gt;=CrashTest!$B$5,$A1531&lt;=CrashTest!$C$5),3,IF(AND($A1531&gt;=CrashTest!$B$6,$A1531&lt;=CrashTest!$C$6),4,IF(AND($A1531&gt;=CrashTest!$B$7,$A1531&lt;=CrashTest!$C$7),5,0)))))</f>
        <v>0</v>
      </c>
      <c r="U1531" s="8" t="str">
        <f aca="false">IF(T1531=0,"",IF(T1530=T1531,MAX(U1530,B1531),B1531))</f>
        <v/>
      </c>
      <c r="V1531" s="9" t="str">
        <f aca="false">IF(T1531=0,"",B1531/U1531-1)</f>
        <v/>
      </c>
      <c r="W1531" s="8" t="str">
        <f aca="false">IF(T1531=0,"",IF(T1530=T1531,MAX(W1530,F1531),F1531))</f>
        <v/>
      </c>
      <c r="X1531" s="9" t="str">
        <f aca="false">IF(T1531=0,"",F1531/W1531-1)</f>
        <v/>
      </c>
    </row>
    <row r="1532" customFormat="false" ht="15" hidden="false" customHeight="false" outlineLevel="0" collapsed="false">
      <c r="A1532" s="5" t="n">
        <v>45360</v>
      </c>
      <c r="B1532" s="6" t="n">
        <v>68502.5053392753</v>
      </c>
      <c r="C1532" s="7" t="n">
        <v>47821.34241</v>
      </c>
      <c r="D1532" s="0" t="n">
        <f aca="false">INT((ROW()-3)/30)</f>
        <v>50</v>
      </c>
      <c r="E1532" s="0" t="n">
        <f aca="false">2+30*D1532</f>
        <v>1502</v>
      </c>
      <c r="F1532" s="8" t="n">
        <f aca="false">INDEX($F:$F,$E1532)*(2*B1532/INDEX($B:$B,$E1532)-C1532/INDEX($C:$C,$E1532))</f>
        <v>6078.80624472507</v>
      </c>
      <c r="G1532" s="9" t="n">
        <f aca="false">B1532/B1531-1</f>
        <v>0.00232340873026704</v>
      </c>
      <c r="H1532" s="9" t="n">
        <f aca="false">F1532/F1531-1</f>
        <v>-0.00248902422041375</v>
      </c>
      <c r="I1532" s="9" t="n">
        <f aca="false">LN(B1532/B1531)</f>
        <v>0.00232071378969485</v>
      </c>
      <c r="J1532" s="9" t="n">
        <f aca="false">LN(F1532/F1531)</f>
        <v>-0.00249212699084849</v>
      </c>
      <c r="K1532" s="9" t="n">
        <f aca="false">F1532/F1525-1</f>
        <v>-0.000513748419905147</v>
      </c>
      <c r="L1532" s="9" t="n">
        <f aca="false">F1532/F1502-1</f>
        <v>0.054495067802772</v>
      </c>
      <c r="M1532" s="9" t="n">
        <f aca="false">B1532/B1525-1</f>
        <v>0.103995662518497</v>
      </c>
      <c r="N1532" s="9" t="n">
        <f aca="false">B1532/B1502-1</f>
        <v>0.51112606904983</v>
      </c>
      <c r="O1532" s="8" t="n">
        <f aca="false">MAX(O1531,F1532)</f>
        <v>6133.75234462798</v>
      </c>
      <c r="P1532" s="9" t="n">
        <f aca="false">F1532/O1532-1</f>
        <v>-0.00895799126142172</v>
      </c>
      <c r="Q1532" s="8" t="n">
        <f aca="false">MAX(Q1531,B1532)</f>
        <v>68502.5053392753</v>
      </c>
      <c r="R1532" s="9" t="n">
        <f aca="false">B1532/Q1532-1</f>
        <v>0</v>
      </c>
      <c r="S1532" s="9" t="n">
        <f aca="false">B1532/INDEX($B:$B,$E1532)-1</f>
        <v>0.51112606904983</v>
      </c>
      <c r="T1532" s="0" t="n">
        <f aca="false">IF(AND($A1532&gt;=CrashTest!$B$3,$A1532&lt;=CrashTest!$C$3),1,IF(AND($A1532&gt;=CrashTest!$B$4,$A1532&lt;=CrashTest!$C$4),2,IF(AND($A1532&gt;=CrashTest!$B$5,$A1532&lt;=CrashTest!$C$5),3,IF(AND($A1532&gt;=CrashTest!$B$6,$A1532&lt;=CrashTest!$C$6),4,IF(AND($A1532&gt;=CrashTest!$B$7,$A1532&lt;=CrashTest!$C$7),5,0)))))</f>
        <v>0</v>
      </c>
      <c r="U1532" s="8" t="str">
        <f aca="false">IF(T1532=0,"",IF(T1531=T1532,MAX(U1531,B1532),B1532))</f>
        <v/>
      </c>
      <c r="V1532" s="9" t="str">
        <f aca="false">IF(T1532=0,"",B1532/U1532-1)</f>
        <v/>
      </c>
      <c r="W1532" s="8" t="str">
        <f aca="false">IF(T1532=0,"",IF(T1531=T1532,MAX(W1531,F1532),F1532))</f>
        <v/>
      </c>
      <c r="X1532" s="9" t="str">
        <f aca="false">IF(T1532=0,"",F1532/W1532-1)</f>
        <v/>
      </c>
    </row>
    <row r="1533" customFormat="false" ht="15" hidden="false" customHeight="false" outlineLevel="0" collapsed="false">
      <c r="A1533" s="5" t="n">
        <v>45361</v>
      </c>
      <c r="B1533" s="6" t="n">
        <v>68882.2513395675</v>
      </c>
      <c r="C1533" s="7" t="n">
        <v>48489.31641</v>
      </c>
      <c r="D1533" s="0" t="n">
        <f aca="false">INT((ROW()-3)/30)</f>
        <v>51</v>
      </c>
      <c r="E1533" s="0" t="n">
        <f aca="false">2+30*D1533</f>
        <v>1532</v>
      </c>
      <c r="F1533" s="8" t="n">
        <f aca="false">INDEX($F:$F,$E1533)*(2*B1533/INDEX($B:$B,$E1533)-C1533/INDEX($C:$C,$E1533))</f>
        <v>6061.2929253631</v>
      </c>
      <c r="G1533" s="9" t="n">
        <f aca="false">B1533/B1532-1</f>
        <v>0.00554353447967215</v>
      </c>
      <c r="H1533" s="9" t="n">
        <f aca="false">F1533/F1532-1</f>
        <v>-0.00288104582658266</v>
      </c>
      <c r="I1533" s="9" t="n">
        <f aca="false">LN(B1533/B1532)</f>
        <v>0.00552822564305832</v>
      </c>
      <c r="J1533" s="9" t="n">
        <f aca="false">LN(F1533/F1532)</f>
        <v>-0.00288520402767581</v>
      </c>
      <c r="K1533" s="9" t="n">
        <f aca="false">F1533/F1526-1</f>
        <v>0.00362451338948522</v>
      </c>
      <c r="L1533" s="9" t="n">
        <f aca="false">F1533/F1503-1</f>
        <v>0.0377677017653033</v>
      </c>
      <c r="M1533" s="9" t="n">
        <f aca="false">B1533/B1526-1</f>
        <v>0.0935176086454894</v>
      </c>
      <c r="N1533" s="9" t="n">
        <f aca="false">B1533/B1503-1</f>
        <v>0.460082248389449</v>
      </c>
      <c r="O1533" s="8" t="n">
        <f aca="false">MAX(O1532,F1533)</f>
        <v>6133.75234462798</v>
      </c>
      <c r="P1533" s="9" t="n">
        <f aca="false">F1533/O1533-1</f>
        <v>-0.0118132287046661</v>
      </c>
      <c r="Q1533" s="8" t="n">
        <f aca="false">MAX(Q1532,B1533)</f>
        <v>68882.2513395675</v>
      </c>
      <c r="R1533" s="9" t="n">
        <f aca="false">B1533/Q1533-1</f>
        <v>0</v>
      </c>
      <c r="S1533" s="9" t="n">
        <f aca="false">B1533/INDEX($B:$B,$E1533)-1</f>
        <v>0.00554353447967215</v>
      </c>
      <c r="T1533" s="0" t="n">
        <f aca="false">IF(AND($A1533&gt;=CrashTest!$B$3,$A1533&lt;=CrashTest!$C$3),1,IF(AND($A1533&gt;=CrashTest!$B$4,$A1533&lt;=CrashTest!$C$4),2,IF(AND($A1533&gt;=CrashTest!$B$5,$A1533&lt;=CrashTest!$C$5),3,IF(AND($A1533&gt;=CrashTest!$B$6,$A1533&lt;=CrashTest!$C$6),4,IF(AND($A1533&gt;=CrashTest!$B$7,$A1533&lt;=CrashTest!$C$7),5,0)))))</f>
        <v>0</v>
      </c>
      <c r="U1533" s="8" t="str">
        <f aca="false">IF(T1533=0,"",IF(T1532=T1533,MAX(U1532,B1533),B1533))</f>
        <v/>
      </c>
      <c r="V1533" s="9" t="str">
        <f aca="false">IF(T1533=0,"",B1533/U1533-1)</f>
        <v/>
      </c>
      <c r="W1533" s="8" t="str">
        <f aca="false">IF(T1533=0,"",IF(T1532=T1533,MAX(W1532,F1533),F1533))</f>
        <v/>
      </c>
      <c r="X1533" s="9" t="str">
        <f aca="false">IF(T1533=0,"",F1533/W1533-1)</f>
        <v/>
      </c>
    </row>
    <row r="1534" customFormat="false" ht="15" hidden="false" customHeight="false" outlineLevel="0" collapsed="false">
      <c r="A1534" s="5" t="n">
        <v>45362</v>
      </c>
      <c r="B1534" s="6" t="n">
        <v>72198.0875341905</v>
      </c>
      <c r="C1534" s="7" t="n">
        <v>52273.26572</v>
      </c>
      <c r="D1534" s="0" t="n">
        <f aca="false">INT((ROW()-3)/30)</f>
        <v>51</v>
      </c>
      <c r="E1534" s="0" t="n">
        <f aca="false">2+30*D1534</f>
        <v>1532</v>
      </c>
      <c r="F1534" s="8" t="n">
        <f aca="false">INDEX($F:$F,$E1534)*(2*B1534/INDEX($B:$B,$E1534)-C1534/INDEX($C:$C,$E1534))</f>
        <v>6168.78083964422</v>
      </c>
      <c r="G1534" s="9" t="n">
        <f aca="false">B1534/B1533-1</f>
        <v>0.0481377441959177</v>
      </c>
      <c r="H1534" s="9" t="n">
        <f aca="false">F1534/F1533-1</f>
        <v>0.017733496071662</v>
      </c>
      <c r="I1534" s="9" t="n">
        <f aca="false">LN(B1534/B1533)</f>
        <v>0.0470150125634361</v>
      </c>
      <c r="J1534" s="9" t="n">
        <f aca="false">LN(F1534/F1533)</f>
        <v>0.0175780921767762</v>
      </c>
      <c r="K1534" s="9" t="n">
        <f aca="false">F1534/F1527-1</f>
        <v>0.0260538166375148</v>
      </c>
      <c r="L1534" s="9" t="n">
        <f aca="false">F1534/F1504-1</f>
        <v>0.0500892469241625</v>
      </c>
      <c r="M1534" s="9" t="n">
        <f aca="false">B1534/B1527-1</f>
        <v>0.0603045648452818</v>
      </c>
      <c r="N1534" s="9" t="n">
        <f aca="false">B1534/B1504-1</f>
        <v>0.510644713761539</v>
      </c>
      <c r="O1534" s="8" t="n">
        <f aca="false">MAX(O1533,F1534)</f>
        <v>6168.78083964422</v>
      </c>
      <c r="P1534" s="9" t="n">
        <f aca="false">F1534/O1534-1</f>
        <v>0</v>
      </c>
      <c r="Q1534" s="8" t="n">
        <f aca="false">MAX(Q1533,B1534)</f>
        <v>72198.0875341905</v>
      </c>
      <c r="R1534" s="9" t="n">
        <f aca="false">B1534/Q1534-1</f>
        <v>0</v>
      </c>
      <c r="S1534" s="9" t="n">
        <f aca="false">B1534/INDEX($B:$B,$E1534)-1</f>
        <v>0.0539481319203135</v>
      </c>
      <c r="T1534" s="0" t="n">
        <f aca="false">IF(AND($A1534&gt;=CrashTest!$B$3,$A1534&lt;=CrashTest!$C$3),1,IF(AND($A1534&gt;=CrashTest!$B$4,$A1534&lt;=CrashTest!$C$4),2,IF(AND($A1534&gt;=CrashTest!$B$5,$A1534&lt;=CrashTest!$C$5),3,IF(AND($A1534&gt;=CrashTest!$B$6,$A1534&lt;=CrashTest!$C$6),4,IF(AND($A1534&gt;=CrashTest!$B$7,$A1534&lt;=CrashTest!$C$7),5,0)))))</f>
        <v>0</v>
      </c>
      <c r="U1534" s="8" t="str">
        <f aca="false">IF(T1534=0,"",IF(T1533=T1534,MAX(U1533,B1534),B1534))</f>
        <v/>
      </c>
      <c r="V1534" s="9" t="str">
        <f aca="false">IF(T1534=0,"",B1534/U1534-1)</f>
        <v/>
      </c>
      <c r="W1534" s="8" t="str">
        <f aca="false">IF(T1534=0,"",IF(T1533=T1534,MAX(W1533,F1534),F1534))</f>
        <v/>
      </c>
      <c r="X1534" s="9" t="str">
        <f aca="false">IF(T1534=0,"",F1534/W1534-1)</f>
        <v/>
      </c>
    </row>
    <row r="1535" customFormat="false" ht="15" hidden="false" customHeight="false" outlineLevel="0" collapsed="false">
      <c r="A1535" s="5" t="n">
        <v>45363</v>
      </c>
      <c r="B1535" s="6" t="n">
        <v>71432.7283018702</v>
      </c>
      <c r="C1535" s="7" t="n">
        <v>51457.99489</v>
      </c>
      <c r="D1535" s="0" t="n">
        <f aca="false">INT((ROW()-3)/30)</f>
        <v>51</v>
      </c>
      <c r="E1535" s="0" t="n">
        <f aca="false">2+30*D1535</f>
        <v>1532</v>
      </c>
      <c r="F1535" s="8" t="n">
        <f aca="false">INDEX($F:$F,$E1535)*(2*B1535/INDEX($B:$B,$E1535)-C1535/INDEX($C:$C,$E1535))</f>
        <v>6136.58034202534</v>
      </c>
      <c r="G1535" s="9" t="n">
        <f aca="false">B1535/B1534-1</f>
        <v>-0.0106008241832979</v>
      </c>
      <c r="H1535" s="9" t="n">
        <f aca="false">F1535/F1534-1</f>
        <v>-0.00521991272763978</v>
      </c>
      <c r="I1535" s="9" t="n">
        <f aca="false">LN(B1535/B1534)</f>
        <v>-0.010657413202114</v>
      </c>
      <c r="J1535" s="9" t="n">
        <f aca="false">LN(F1535/F1534)</f>
        <v>-0.00523358406830475</v>
      </c>
      <c r="K1535" s="9" t="n">
        <f aca="false">F1535/F1528-1</f>
        <v>0.00292513181092402</v>
      </c>
      <c r="L1535" s="9" t="n">
        <f aca="false">F1535/F1505-1</f>
        <v>0.0466934356381943</v>
      </c>
      <c r="M1535" s="9" t="n">
        <f aca="false">B1535/B1528-1</f>
        <v>0.116999884681869</v>
      </c>
      <c r="N1535" s="9" t="n">
        <f aca="false">B1535/B1505-1</f>
        <v>0.481982256893464</v>
      </c>
      <c r="O1535" s="8" t="n">
        <f aca="false">MAX(O1534,F1535)</f>
        <v>6168.78083964422</v>
      </c>
      <c r="P1535" s="9" t="n">
        <f aca="false">F1535/O1535-1</f>
        <v>-0.00521991272763978</v>
      </c>
      <c r="Q1535" s="8" t="n">
        <f aca="false">MAX(Q1534,B1535)</f>
        <v>72198.0875341905</v>
      </c>
      <c r="R1535" s="9" t="n">
        <f aca="false">B1535/Q1535-1</f>
        <v>-0.0106008241832979</v>
      </c>
      <c r="S1535" s="9" t="n">
        <f aca="false">B1535/INDEX($B:$B,$E1535)-1</f>
        <v>0.0427754130755109</v>
      </c>
      <c r="T1535" s="0" t="n">
        <f aca="false">IF(AND($A1535&gt;=CrashTest!$B$3,$A1535&lt;=CrashTest!$C$3),1,IF(AND($A1535&gt;=CrashTest!$B$4,$A1535&lt;=CrashTest!$C$4),2,IF(AND($A1535&gt;=CrashTest!$B$5,$A1535&lt;=CrashTest!$C$5),3,IF(AND($A1535&gt;=CrashTest!$B$6,$A1535&lt;=CrashTest!$C$6),4,IF(AND($A1535&gt;=CrashTest!$B$7,$A1535&lt;=CrashTest!$C$7),5,0)))))</f>
        <v>0</v>
      </c>
      <c r="U1535" s="8" t="str">
        <f aca="false">IF(T1535=0,"",IF(T1534=T1535,MAX(U1534,B1535),B1535))</f>
        <v/>
      </c>
      <c r="V1535" s="9" t="str">
        <f aca="false">IF(T1535=0,"",B1535/U1535-1)</f>
        <v/>
      </c>
      <c r="W1535" s="8" t="str">
        <f aca="false">IF(T1535=0,"",IF(T1534=T1535,MAX(W1534,F1535),F1535))</f>
        <v/>
      </c>
      <c r="X1535" s="9" t="str">
        <f aca="false">IF(T1535=0,"",F1535/W1535-1)</f>
        <v/>
      </c>
    </row>
    <row r="1536" customFormat="false" ht="15" hidden="false" customHeight="false" outlineLevel="0" collapsed="false">
      <c r="A1536" s="5" t="n">
        <v>45364</v>
      </c>
      <c r="B1536" s="6" t="n">
        <v>73081.5759053185</v>
      </c>
      <c r="C1536" s="7" t="n">
        <v>53423.5844</v>
      </c>
      <c r="D1536" s="0" t="n">
        <f aca="false">INT((ROW()-3)/30)</f>
        <v>51</v>
      </c>
      <c r="E1536" s="0" t="n">
        <f aca="false">2+30*D1536</f>
        <v>1532</v>
      </c>
      <c r="F1536" s="8" t="n">
        <f aca="false">INDEX($F:$F,$E1536)*(2*B1536/INDEX($B:$B,$E1536)-C1536/INDEX($C:$C,$E1536))</f>
        <v>6179.35694940293</v>
      </c>
      <c r="G1536" s="9" t="n">
        <f aca="false">B1536/B1535-1</f>
        <v>0.0230825231325391</v>
      </c>
      <c r="H1536" s="9" t="n">
        <f aca="false">F1536/F1535-1</f>
        <v>0.00697075651151202</v>
      </c>
      <c r="I1536" s="9" t="n">
        <f aca="false">LN(B1536/B1535)</f>
        <v>0.0228201514897626</v>
      </c>
      <c r="J1536" s="9" t="n">
        <f aca="false">LN(F1536/F1535)</f>
        <v>0.00694657310771156</v>
      </c>
      <c r="K1536" s="9" t="n">
        <f aca="false">F1536/F1529-1</f>
        <v>0.0170599014525419</v>
      </c>
      <c r="L1536" s="9" t="n">
        <f aca="false">F1536/F1506-1</f>
        <v>0.0419848388541031</v>
      </c>
      <c r="M1536" s="9" t="n">
        <f aca="false">B1536/B1529-1</f>
        <v>0.105559175833351</v>
      </c>
      <c r="N1536" s="9" t="n">
        <f aca="false">B1536/B1506-1</f>
        <v>0.46192964308716</v>
      </c>
      <c r="O1536" s="8" t="n">
        <f aca="false">MAX(O1535,F1536)</f>
        <v>6179.35694940293</v>
      </c>
      <c r="P1536" s="9" t="n">
        <f aca="false">F1536/O1536-1</f>
        <v>0</v>
      </c>
      <c r="Q1536" s="8" t="n">
        <f aca="false">MAX(Q1535,B1536)</f>
        <v>73081.5759053185</v>
      </c>
      <c r="R1536" s="9" t="n">
        <f aca="false">B1536/Q1536-1</f>
        <v>0</v>
      </c>
      <c r="S1536" s="9" t="n">
        <f aca="false">B1536/INDEX($B:$B,$E1536)-1</f>
        <v>0.0668453006698695</v>
      </c>
      <c r="T1536" s="0" t="n">
        <f aca="false">IF(AND($A1536&gt;=CrashTest!$B$3,$A1536&lt;=CrashTest!$C$3),1,IF(AND($A1536&gt;=CrashTest!$B$4,$A1536&lt;=CrashTest!$C$4),2,IF(AND($A1536&gt;=CrashTest!$B$5,$A1536&lt;=CrashTest!$C$5),3,IF(AND($A1536&gt;=CrashTest!$B$6,$A1536&lt;=CrashTest!$C$6),4,IF(AND($A1536&gt;=CrashTest!$B$7,$A1536&lt;=CrashTest!$C$7),5,0)))))</f>
        <v>0</v>
      </c>
      <c r="U1536" s="8" t="str">
        <f aca="false">IF(T1536=0,"",IF(T1535=T1536,MAX(U1535,B1536),B1536))</f>
        <v/>
      </c>
      <c r="V1536" s="9" t="str">
        <f aca="false">IF(T1536=0,"",B1536/U1536-1)</f>
        <v/>
      </c>
      <c r="W1536" s="8" t="str">
        <f aca="false">IF(T1536=0,"",IF(T1535=T1536,MAX(W1535,F1536),F1536))</f>
        <v/>
      </c>
      <c r="X1536" s="9" t="str">
        <f aca="false">IF(T1536=0,"",F1536/W1536-1)</f>
        <v/>
      </c>
    </row>
    <row r="1537" customFormat="false" ht="15" hidden="false" customHeight="false" outlineLevel="0" collapsed="false">
      <c r="A1537" s="5" t="n">
        <v>45365</v>
      </c>
      <c r="B1537" s="6" t="n">
        <v>71505.2729076563</v>
      </c>
      <c r="C1537" s="7" t="n">
        <v>51312.75392</v>
      </c>
      <c r="D1537" s="0" t="n">
        <f aca="false">INT((ROW()-3)/30)</f>
        <v>51</v>
      </c>
      <c r="E1537" s="0" t="n">
        <f aca="false">2+30*D1537</f>
        <v>1532</v>
      </c>
      <c r="F1537" s="8" t="n">
        <f aca="false">INDEX($F:$F,$E1537)*(2*B1537/INDEX($B:$B,$E1537)-C1537/INDEX($C:$C,$E1537))</f>
        <v>6167.91762866042</v>
      </c>
      <c r="G1537" s="9" t="n">
        <f aca="false">B1537/B1536-1</f>
        <v>-0.0215690887632801</v>
      </c>
      <c r="H1537" s="9" t="n">
        <f aca="false">F1537/F1536-1</f>
        <v>-0.00185121539930089</v>
      </c>
      <c r="I1537" s="9" t="n">
        <f aca="false">LN(B1537/B1536)</f>
        <v>-0.0218051014484727</v>
      </c>
      <c r="J1537" s="9" t="n">
        <f aca="false">LN(F1537/F1536)</f>
        <v>-0.00185293101617273</v>
      </c>
      <c r="K1537" s="9" t="n">
        <f aca="false">F1537/F1530-1</f>
        <v>0.00883226736475073</v>
      </c>
      <c r="L1537" s="9" t="n">
        <f aca="false">F1537/F1507-1</f>
        <v>0.0463092091246182</v>
      </c>
      <c r="M1537" s="9" t="n">
        <f aca="false">B1537/B1530-1</f>
        <v>0.0661229862647572</v>
      </c>
      <c r="N1537" s="9" t="n">
        <f aca="false">B1537/B1507-1</f>
        <v>0.440822464135914</v>
      </c>
      <c r="O1537" s="8" t="n">
        <f aca="false">MAX(O1536,F1537)</f>
        <v>6179.35694940293</v>
      </c>
      <c r="P1537" s="9" t="n">
        <f aca="false">F1537/O1537-1</f>
        <v>-0.00185121539930089</v>
      </c>
      <c r="Q1537" s="8" t="n">
        <f aca="false">MAX(Q1536,B1537)</f>
        <v>73081.5759053185</v>
      </c>
      <c r="R1537" s="9" t="n">
        <f aca="false">B1537/Q1537-1</f>
        <v>-0.0215690887632801</v>
      </c>
      <c r="S1537" s="9" t="n">
        <f aca="false">B1537/INDEX($B:$B,$E1537)-1</f>
        <v>0.0438344196830329</v>
      </c>
      <c r="T1537" s="0" t="n">
        <f aca="false">IF(AND($A1537&gt;=CrashTest!$B$3,$A1537&lt;=CrashTest!$C$3),1,IF(AND($A1537&gt;=CrashTest!$B$4,$A1537&lt;=CrashTest!$C$4),2,IF(AND($A1537&gt;=CrashTest!$B$5,$A1537&lt;=CrashTest!$C$5),3,IF(AND($A1537&gt;=CrashTest!$B$6,$A1537&lt;=CrashTest!$C$6),4,IF(AND($A1537&gt;=CrashTest!$B$7,$A1537&lt;=CrashTest!$C$7),5,0)))))</f>
        <v>0</v>
      </c>
      <c r="U1537" s="8" t="str">
        <f aca="false">IF(T1537=0,"",IF(T1536=T1537,MAX(U1536,B1537),B1537))</f>
        <v/>
      </c>
      <c r="V1537" s="9" t="str">
        <f aca="false">IF(T1537=0,"",B1537/U1537-1)</f>
        <v/>
      </c>
      <c r="W1537" s="8" t="str">
        <f aca="false">IF(T1537=0,"",IF(T1536=T1537,MAX(W1536,F1537),F1537))</f>
        <v/>
      </c>
      <c r="X1537" s="9" t="str">
        <f aca="false">IF(T1537=0,"",F1537/W1537-1)</f>
        <v/>
      </c>
    </row>
    <row r="1538" customFormat="false" ht="15" hidden="false" customHeight="false" outlineLevel="0" collapsed="false">
      <c r="A1538" s="5" t="n">
        <v>45366</v>
      </c>
      <c r="B1538" s="6" t="n">
        <v>69424.9141753361</v>
      </c>
      <c r="C1538" s="7" t="n">
        <v>49111.72977</v>
      </c>
      <c r="D1538" s="0" t="n">
        <f aca="false">INT((ROW()-3)/30)</f>
        <v>51</v>
      </c>
      <c r="E1538" s="0" t="n">
        <f aca="false">2+30*D1538</f>
        <v>1532</v>
      </c>
      <c r="F1538" s="8" t="n">
        <f aca="false">INDEX($F:$F,$E1538)*(2*B1538/INDEX($B:$B,$E1538)-C1538/INDEX($C:$C,$E1538))</f>
        <v>6078.48501862659</v>
      </c>
      <c r="G1538" s="9" t="n">
        <f aca="false">B1538/B1537-1</f>
        <v>-0.0290937807482649</v>
      </c>
      <c r="H1538" s="9" t="n">
        <f aca="false">F1538/F1537-1</f>
        <v>-0.0144996440319286</v>
      </c>
      <c r="I1538" s="9" t="n">
        <f aca="false">LN(B1538/B1537)</f>
        <v>-0.0295253969702195</v>
      </c>
      <c r="J1538" s="9" t="n">
        <f aca="false">LN(F1538/F1537)</f>
        <v>-0.0146057911838755</v>
      </c>
      <c r="K1538" s="9" t="n">
        <f aca="false">F1538/F1531-1</f>
        <v>-0.00254173630664323</v>
      </c>
      <c r="L1538" s="9" t="n">
        <f aca="false">F1538/F1508-1</f>
        <v>0.0170319333305318</v>
      </c>
      <c r="M1538" s="9" t="n">
        <f aca="false">B1538/B1531-1</f>
        <v>0.0158200241346864</v>
      </c>
      <c r="N1538" s="9" t="n">
        <f aca="false">B1538/B1508-1</f>
        <v>0.339104272930118</v>
      </c>
      <c r="O1538" s="8" t="n">
        <f aca="false">MAX(O1537,F1538)</f>
        <v>6179.35694940293</v>
      </c>
      <c r="P1538" s="9" t="n">
        <f aca="false">F1538/O1538-1</f>
        <v>-0.0163240174669131</v>
      </c>
      <c r="Q1538" s="8" t="n">
        <f aca="false">MAX(Q1537,B1538)</f>
        <v>73081.5759053185</v>
      </c>
      <c r="R1538" s="9" t="n">
        <f aca="false">B1538/Q1538-1</f>
        <v>-0.0500353431721262</v>
      </c>
      <c r="S1538" s="9" t="n">
        <f aca="false">B1538/INDEX($B:$B,$E1538)-1</f>
        <v>0.0134653299392824</v>
      </c>
      <c r="T1538" s="0" t="n">
        <f aca="false">IF(AND($A1538&gt;=CrashTest!$B$3,$A1538&lt;=CrashTest!$C$3),1,IF(AND($A1538&gt;=CrashTest!$B$4,$A1538&lt;=CrashTest!$C$4),2,IF(AND($A1538&gt;=CrashTest!$B$5,$A1538&lt;=CrashTest!$C$5),3,IF(AND($A1538&gt;=CrashTest!$B$6,$A1538&lt;=CrashTest!$C$6),4,IF(AND($A1538&gt;=CrashTest!$B$7,$A1538&lt;=CrashTest!$C$7),5,0)))))</f>
        <v>0</v>
      </c>
      <c r="U1538" s="8" t="str">
        <f aca="false">IF(T1538=0,"",IF(T1537=T1538,MAX(U1537,B1538),B1538))</f>
        <v/>
      </c>
      <c r="V1538" s="9" t="str">
        <f aca="false">IF(T1538=0,"",B1538/U1538-1)</f>
        <v/>
      </c>
      <c r="W1538" s="8" t="str">
        <f aca="false">IF(T1538=0,"",IF(T1537=T1538,MAX(W1537,F1538),F1538))</f>
        <v/>
      </c>
      <c r="X1538" s="9" t="str">
        <f aca="false">IF(T1538=0,"",F1538/W1538-1)</f>
        <v/>
      </c>
    </row>
    <row r="1539" customFormat="false" ht="15" hidden="false" customHeight="false" outlineLevel="0" collapsed="false">
      <c r="A1539" s="5" t="n">
        <v>45367</v>
      </c>
      <c r="B1539" s="6" t="n">
        <v>65433.6819006429</v>
      </c>
      <c r="C1539" s="7" t="n">
        <v>43837.14992</v>
      </c>
      <c r="D1539" s="0" t="n">
        <f aca="false">INT((ROW()-3)/30)</f>
        <v>51</v>
      </c>
      <c r="E1539" s="0" t="n">
        <f aca="false">2+30*D1539</f>
        <v>1532</v>
      </c>
      <c r="F1539" s="8" t="n">
        <f aca="false">INDEX($F:$F,$E1539)*(2*B1539/INDEX($B:$B,$E1539)-C1539/INDEX($C:$C,$E1539))</f>
        <v>6040.6112857079</v>
      </c>
      <c r="G1539" s="9" t="n">
        <f aca="false">B1539/B1538-1</f>
        <v>-0.0574899129815724</v>
      </c>
      <c r="H1539" s="9" t="n">
        <f aca="false">F1539/F1538-1</f>
        <v>-0.00623078494108864</v>
      </c>
      <c r="I1539" s="9" t="n">
        <f aca="false">LN(B1539/B1538)</f>
        <v>-0.0592086573104218</v>
      </c>
      <c r="J1539" s="9" t="n">
        <f aca="false">LN(F1539/F1538)</f>
        <v>-0.00625027729219319</v>
      </c>
      <c r="K1539" s="9" t="n">
        <f aca="false">F1539/F1532-1</f>
        <v>-0.00628329929915417</v>
      </c>
      <c r="L1539" s="9" t="n">
        <f aca="false">F1539/F1509-1</f>
        <v>0.0106921260157884</v>
      </c>
      <c r="M1539" s="9" t="n">
        <f aca="false">B1539/B1532-1</f>
        <v>-0.0447987036887675</v>
      </c>
      <c r="N1539" s="9" t="n">
        <f aca="false">B1539/B1509-1</f>
        <v>0.259814327194469</v>
      </c>
      <c r="O1539" s="8" t="n">
        <f aca="false">MAX(O1538,F1539)</f>
        <v>6179.35694940293</v>
      </c>
      <c r="P1539" s="9" t="n">
        <f aca="false">F1539/O1539-1</f>
        <v>-0.022453090965791</v>
      </c>
      <c r="Q1539" s="8" t="n">
        <f aca="false">MAX(Q1538,B1539)</f>
        <v>73081.5759053185</v>
      </c>
      <c r="R1539" s="9" t="n">
        <f aca="false">B1539/Q1539-1</f>
        <v>-0.10464872862873</v>
      </c>
      <c r="S1539" s="9" t="n">
        <f aca="false">B1539/INDEX($B:$B,$E1539)-1</f>
        <v>-0.0447987036887675</v>
      </c>
      <c r="T1539" s="0" t="n">
        <f aca="false">IF(AND($A1539&gt;=CrashTest!$B$3,$A1539&lt;=CrashTest!$C$3),1,IF(AND($A1539&gt;=CrashTest!$B$4,$A1539&lt;=CrashTest!$C$4),2,IF(AND($A1539&gt;=CrashTest!$B$5,$A1539&lt;=CrashTest!$C$5),3,IF(AND($A1539&gt;=CrashTest!$B$6,$A1539&lt;=CrashTest!$C$6),4,IF(AND($A1539&gt;=CrashTest!$B$7,$A1539&lt;=CrashTest!$C$7),5,0)))))</f>
        <v>0</v>
      </c>
      <c r="U1539" s="8" t="str">
        <f aca="false">IF(T1539=0,"",IF(T1538=T1539,MAX(U1538,B1539),B1539))</f>
        <v/>
      </c>
      <c r="V1539" s="9" t="str">
        <f aca="false">IF(T1539=0,"",B1539/U1539-1)</f>
        <v/>
      </c>
      <c r="W1539" s="8" t="str">
        <f aca="false">IF(T1539=0,"",IF(T1538=T1539,MAX(W1538,F1539),F1539))</f>
        <v/>
      </c>
      <c r="X1539" s="9" t="str">
        <f aca="false">IF(T1539=0,"",F1539/W1539-1)</f>
        <v/>
      </c>
    </row>
    <row r="1540" customFormat="false" ht="15" hidden="false" customHeight="false" outlineLevel="0" collapsed="false">
      <c r="A1540" s="5" t="n">
        <v>45368</v>
      </c>
      <c r="B1540" s="6" t="n">
        <v>68285.0891691993</v>
      </c>
      <c r="C1540" s="7" t="n">
        <v>47652.76476</v>
      </c>
      <c r="D1540" s="0" t="n">
        <f aca="false">INT((ROW()-3)/30)</f>
        <v>51</v>
      </c>
      <c r="E1540" s="0" t="n">
        <f aca="false">2+30*D1540</f>
        <v>1532</v>
      </c>
      <c r="F1540" s="8" t="n">
        <f aca="false">INDEX($F:$F,$E1540)*(2*B1540/INDEX($B:$B,$E1540)-C1540/INDEX($C:$C,$E1540))</f>
        <v>6061.64863116836</v>
      </c>
      <c r="G1540" s="9" t="n">
        <f aca="false">B1540/B1539-1</f>
        <v>0.0435770567348799</v>
      </c>
      <c r="H1540" s="9" t="n">
        <f aca="false">F1540/F1539-1</f>
        <v>0.00348265174920925</v>
      </c>
      <c r="I1540" s="9" t="n">
        <f aca="false">LN(B1540/B1539)</f>
        <v>0.0426542893079137</v>
      </c>
      <c r="J1540" s="9" t="n">
        <f aca="false">LN(F1540/F1539)</f>
        <v>0.00347660136113318</v>
      </c>
      <c r="K1540" s="9" t="n">
        <f aca="false">F1540/F1533-1</f>
        <v>5.8684806960807E-005</v>
      </c>
      <c r="L1540" s="9" t="n">
        <f aca="false">F1540/F1510-1</f>
        <v>0.010761514531513</v>
      </c>
      <c r="M1540" s="9" t="n">
        <f aca="false">B1540/B1533-1</f>
        <v>-0.00866931842027618</v>
      </c>
      <c r="N1540" s="9" t="n">
        <f aca="false">B1540/B1510-1</f>
        <v>0.309214106902171</v>
      </c>
      <c r="O1540" s="8" t="n">
        <f aca="false">MAX(O1539,F1540)</f>
        <v>6179.35694940293</v>
      </c>
      <c r="P1540" s="9" t="n">
        <f aca="false">F1540/O1540-1</f>
        <v>-0.0190486355131088</v>
      </c>
      <c r="Q1540" s="8" t="n">
        <f aca="false">MAX(Q1539,B1540)</f>
        <v>73081.5759053185</v>
      </c>
      <c r="R1540" s="9" t="n">
        <f aca="false">B1540/Q1540-1</f>
        <v>-0.0656319554785372</v>
      </c>
      <c r="S1540" s="9" t="n">
        <f aca="false">B1540/INDEX($B:$B,$E1540)-1</f>
        <v>-0.00317384260618203</v>
      </c>
      <c r="T1540" s="0" t="n">
        <f aca="false">IF(AND($A1540&gt;=CrashTest!$B$3,$A1540&lt;=CrashTest!$C$3),1,IF(AND($A1540&gt;=CrashTest!$B$4,$A1540&lt;=CrashTest!$C$4),2,IF(AND($A1540&gt;=CrashTest!$B$5,$A1540&lt;=CrashTest!$C$5),3,IF(AND($A1540&gt;=CrashTest!$B$6,$A1540&lt;=CrashTest!$C$6),4,IF(AND($A1540&gt;=CrashTest!$B$7,$A1540&lt;=CrashTest!$C$7),5,0)))))</f>
        <v>0</v>
      </c>
      <c r="U1540" s="8" t="str">
        <f aca="false">IF(T1540=0,"",IF(T1539=T1540,MAX(U1539,B1540),B1540))</f>
        <v/>
      </c>
      <c r="V1540" s="9" t="str">
        <f aca="false">IF(T1540=0,"",B1540/U1540-1)</f>
        <v/>
      </c>
      <c r="W1540" s="8" t="str">
        <f aca="false">IF(T1540=0,"",IF(T1539=T1540,MAX(W1539,F1540),F1540))</f>
        <v/>
      </c>
      <c r="X1540" s="9" t="str">
        <f aca="false">IF(T1540=0,"",F1540/W1540-1)</f>
        <v/>
      </c>
    </row>
    <row r="1541" customFormat="false" ht="15" hidden="false" customHeight="false" outlineLevel="0" collapsed="false">
      <c r="A1541" s="5" t="n">
        <v>45369</v>
      </c>
      <c r="B1541" s="6" t="n">
        <v>67770.8865245471</v>
      </c>
      <c r="C1541" s="7" t="n">
        <v>46755.33422</v>
      </c>
      <c r="D1541" s="0" t="n">
        <f aca="false">INT((ROW()-3)/30)</f>
        <v>51</v>
      </c>
      <c r="E1541" s="0" t="n">
        <f aca="false">2+30*D1541</f>
        <v>1532</v>
      </c>
      <c r="F1541" s="8" t="n">
        <f aca="false">INDEX($F:$F,$E1541)*(2*B1541/INDEX($B:$B,$E1541)-C1541/INDEX($C:$C,$E1541))</f>
        <v>6084.46635206241</v>
      </c>
      <c r="G1541" s="9" t="n">
        <f aca="false">B1541/B1540-1</f>
        <v>-0.00753023318719104</v>
      </c>
      <c r="H1541" s="9" t="n">
        <f aca="false">F1541/F1540-1</f>
        <v>0.00376427640109656</v>
      </c>
      <c r="I1541" s="9" t="n">
        <f aca="false">LN(B1541/B1540)</f>
        <v>-0.0075587285343198</v>
      </c>
      <c r="J1541" s="9" t="n">
        <f aca="false">LN(F1541/F1540)</f>
        <v>0.00375720924229184</v>
      </c>
      <c r="K1541" s="9" t="n">
        <f aca="false">F1541/F1534-1</f>
        <v>-0.0136679337090336</v>
      </c>
      <c r="L1541" s="9" t="n">
        <f aca="false">F1541/F1511-1</f>
        <v>0.0137675822209036</v>
      </c>
      <c r="M1541" s="9" t="n">
        <f aca="false">B1541/B1534-1</f>
        <v>-0.0613201978175231</v>
      </c>
      <c r="N1541" s="9" t="n">
        <f aca="false">B1541/B1511-1</f>
        <v>0.311487721958651</v>
      </c>
      <c r="O1541" s="8" t="n">
        <f aca="false">MAX(O1540,F1541)</f>
        <v>6179.35694940293</v>
      </c>
      <c r="P1541" s="9" t="n">
        <f aca="false">F1541/O1541-1</f>
        <v>-0.0153560634411473</v>
      </c>
      <c r="Q1541" s="8" t="n">
        <f aca="false">MAX(Q1540,B1541)</f>
        <v>73081.5759053185</v>
      </c>
      <c r="R1541" s="9" t="n">
        <f aca="false">B1541/Q1541-1</f>
        <v>-0.0726679647364436</v>
      </c>
      <c r="S1541" s="9" t="n">
        <f aca="false">B1541/INDEX($B:$B,$E1541)-1</f>
        <v>-0.0106801760184491</v>
      </c>
      <c r="T1541" s="0" t="n">
        <f aca="false">IF(AND($A1541&gt;=CrashTest!$B$3,$A1541&lt;=CrashTest!$C$3),1,IF(AND($A1541&gt;=CrashTest!$B$4,$A1541&lt;=CrashTest!$C$4),2,IF(AND($A1541&gt;=CrashTest!$B$5,$A1541&lt;=CrashTest!$C$5),3,IF(AND($A1541&gt;=CrashTest!$B$6,$A1541&lt;=CrashTest!$C$6),4,IF(AND($A1541&gt;=CrashTest!$B$7,$A1541&lt;=CrashTest!$C$7),5,0)))))</f>
        <v>0</v>
      </c>
      <c r="U1541" s="8" t="str">
        <f aca="false">IF(T1541=0,"",IF(T1540=T1541,MAX(U1540,B1541),B1541))</f>
        <v/>
      </c>
      <c r="V1541" s="9" t="str">
        <f aca="false">IF(T1541=0,"",B1541/U1541-1)</f>
        <v/>
      </c>
      <c r="W1541" s="8" t="str">
        <f aca="false">IF(T1541=0,"",IF(T1540=T1541,MAX(W1540,F1541),F1541))</f>
        <v/>
      </c>
      <c r="X1541" s="9" t="str">
        <f aca="false">IF(T1541=0,"",F1541/W1541-1)</f>
        <v/>
      </c>
    </row>
    <row r="1542" customFormat="false" ht="15" hidden="false" customHeight="false" outlineLevel="0" collapsed="false">
      <c r="A1542" s="5" t="n">
        <v>45370</v>
      </c>
      <c r="B1542" s="6" t="n">
        <v>61969.3075394506</v>
      </c>
      <c r="C1542" s="7" t="n">
        <v>39694.18257</v>
      </c>
      <c r="D1542" s="0" t="n">
        <f aca="false">INT((ROW()-3)/30)</f>
        <v>51</v>
      </c>
      <c r="E1542" s="0" t="n">
        <f aca="false">2+30*D1542</f>
        <v>1532</v>
      </c>
      <c r="F1542" s="8" t="n">
        <f aca="false">INDEX($F:$F,$E1542)*(2*B1542/INDEX($B:$B,$E1542)-C1542/INDEX($C:$C,$E1542))</f>
        <v>5952.39782806858</v>
      </c>
      <c r="G1542" s="9" t="n">
        <f aca="false">B1542/B1541-1</f>
        <v>-0.0856057708938944</v>
      </c>
      <c r="H1542" s="9" t="n">
        <f aca="false">F1542/F1541-1</f>
        <v>-0.0217058516477879</v>
      </c>
      <c r="I1542" s="9" t="n">
        <f aca="false">LN(B1542/B1541)</f>
        <v>-0.0894934776477576</v>
      </c>
      <c r="J1542" s="9" t="n">
        <f aca="false">LN(F1542/F1541)</f>
        <v>-0.0219448889817905</v>
      </c>
      <c r="K1542" s="9" t="n">
        <f aca="false">F1542/F1535-1</f>
        <v>-0.0300138682607015</v>
      </c>
      <c r="L1542" s="9" t="n">
        <f aca="false">F1542/F1512-1</f>
        <v>-0.011063930698114</v>
      </c>
      <c r="M1542" s="9" t="n">
        <f aca="false">B1542/B1535-1</f>
        <v>-0.132480180827306</v>
      </c>
      <c r="N1542" s="9" t="n">
        <f aca="false">B1542/B1512-1</f>
        <v>0.188333797049031</v>
      </c>
      <c r="O1542" s="8" t="n">
        <f aca="false">MAX(O1541,F1542)</f>
        <v>6179.35694940293</v>
      </c>
      <c r="P1542" s="9" t="n">
        <f aca="false">F1542/O1542-1</f>
        <v>-0.0367285986539876</v>
      </c>
      <c r="Q1542" s="8" t="n">
        <f aca="false">MAX(Q1541,B1542)</f>
        <v>73081.5759053185</v>
      </c>
      <c r="R1542" s="9" t="n">
        <f aca="false">B1542/Q1542-1</f>
        <v>-0.152052938489784</v>
      </c>
      <c r="S1542" s="9" t="n">
        <f aca="false">B1542/INDEX($B:$B,$E1542)-1</f>
        <v>-0.0953716622110017</v>
      </c>
      <c r="T1542" s="0" t="n">
        <f aca="false">IF(AND($A1542&gt;=CrashTest!$B$3,$A1542&lt;=CrashTest!$C$3),1,IF(AND($A1542&gt;=CrashTest!$B$4,$A1542&lt;=CrashTest!$C$4),2,IF(AND($A1542&gt;=CrashTest!$B$5,$A1542&lt;=CrashTest!$C$5),3,IF(AND($A1542&gt;=CrashTest!$B$6,$A1542&lt;=CrashTest!$C$6),4,IF(AND($A1542&gt;=CrashTest!$B$7,$A1542&lt;=CrashTest!$C$7),5,0)))))</f>
        <v>0</v>
      </c>
      <c r="U1542" s="8" t="str">
        <f aca="false">IF(T1542=0,"",IF(T1541=T1542,MAX(U1541,B1542),B1542))</f>
        <v/>
      </c>
      <c r="V1542" s="9" t="str">
        <f aca="false">IF(T1542=0,"",B1542/U1542-1)</f>
        <v/>
      </c>
      <c r="W1542" s="8" t="str">
        <f aca="false">IF(T1542=0,"",IF(T1541=T1542,MAX(W1541,F1542),F1542))</f>
        <v/>
      </c>
      <c r="X1542" s="9" t="str">
        <f aca="false">IF(T1542=0,"",F1542/W1542-1)</f>
        <v/>
      </c>
    </row>
    <row r="1543" customFormat="false" ht="15" hidden="false" customHeight="false" outlineLevel="0" collapsed="false">
      <c r="A1543" s="5" t="n">
        <v>45371</v>
      </c>
      <c r="B1543" s="6" t="n">
        <v>67848.1076396844</v>
      </c>
      <c r="C1543" s="7" t="n">
        <v>47052.94786</v>
      </c>
      <c r="D1543" s="0" t="n">
        <f aca="false">INT((ROW()-3)/30)</f>
        <v>51</v>
      </c>
      <c r="E1543" s="0" t="n">
        <f aca="false">2+30*D1543</f>
        <v>1532</v>
      </c>
      <c r="F1543" s="8" t="n">
        <f aca="false">INDEX($F:$F,$E1543)*(2*B1543/INDEX($B:$B,$E1543)-C1543/INDEX($C:$C,$E1543))</f>
        <v>6060.34018156806</v>
      </c>
      <c r="G1543" s="9" t="n">
        <f aca="false">B1543/B1542-1</f>
        <v>0.094866319048204</v>
      </c>
      <c r="H1543" s="9" t="n">
        <f aca="false">F1543/F1542-1</f>
        <v>0.0181342639751787</v>
      </c>
      <c r="I1543" s="9" t="n">
        <f aca="false">LN(B1543/B1542)</f>
        <v>0.0906322727547197</v>
      </c>
      <c r="J1543" s="9" t="n">
        <f aca="false">LN(F1543/F1542)</f>
        <v>0.0179717993875866</v>
      </c>
      <c r="K1543" s="9" t="n">
        <f aca="false">F1543/F1536-1</f>
        <v>-0.0192603807822386</v>
      </c>
      <c r="L1543" s="9" t="n">
        <f aca="false">F1543/F1513-1</f>
        <v>0.00524779904780792</v>
      </c>
      <c r="M1543" s="9" t="n">
        <f aca="false">B1543/B1536-1</f>
        <v>-0.0716113220165692</v>
      </c>
      <c r="N1543" s="9" t="n">
        <f aca="false">B1543/B1513-1</f>
        <v>0.309687536481811</v>
      </c>
      <c r="O1543" s="8" t="n">
        <f aca="false">MAX(O1542,F1543)</f>
        <v>6179.35694940293</v>
      </c>
      <c r="P1543" s="9" t="n">
        <f aca="false">F1543/O1543-1</f>
        <v>-0.0192603807822386</v>
      </c>
      <c r="Q1543" s="8" t="n">
        <f aca="false">MAX(Q1542,B1543)</f>
        <v>73081.5759053185</v>
      </c>
      <c r="R1543" s="9" t="n">
        <f aca="false">B1543/Q1543-1</f>
        <v>-0.0716113220165692</v>
      </c>
      <c r="S1543" s="9" t="n">
        <f aca="false">B1543/INDEX($B:$B,$E1543)-1</f>
        <v>-0.00955290169826406</v>
      </c>
      <c r="T1543" s="0" t="n">
        <f aca="false">IF(AND($A1543&gt;=CrashTest!$B$3,$A1543&lt;=CrashTest!$C$3),1,IF(AND($A1543&gt;=CrashTest!$B$4,$A1543&lt;=CrashTest!$C$4),2,IF(AND($A1543&gt;=CrashTest!$B$5,$A1543&lt;=CrashTest!$C$5),3,IF(AND($A1543&gt;=CrashTest!$B$6,$A1543&lt;=CrashTest!$C$6),4,IF(AND($A1543&gt;=CrashTest!$B$7,$A1543&lt;=CrashTest!$C$7),5,0)))))</f>
        <v>0</v>
      </c>
      <c r="U1543" s="8" t="str">
        <f aca="false">IF(T1543=0,"",IF(T1542=T1543,MAX(U1542,B1543),B1543))</f>
        <v/>
      </c>
      <c r="V1543" s="9" t="str">
        <f aca="false">IF(T1543=0,"",B1543/U1543-1)</f>
        <v/>
      </c>
      <c r="W1543" s="8" t="str">
        <f aca="false">IF(T1543=0,"",IF(T1542=T1543,MAX(W1542,F1543),F1543))</f>
        <v/>
      </c>
      <c r="X1543" s="9" t="str">
        <f aca="false">IF(T1543=0,"",F1543/W1543-1)</f>
        <v/>
      </c>
    </row>
    <row r="1544" customFormat="false" ht="15" hidden="false" customHeight="false" outlineLevel="0" collapsed="false">
      <c r="A1544" s="5" t="n">
        <v>45372</v>
      </c>
      <c r="B1544" s="6" t="n">
        <v>65454.7357232612</v>
      </c>
      <c r="C1544" s="7" t="n">
        <v>44160.10773</v>
      </c>
      <c r="D1544" s="0" t="n">
        <f aca="false">INT((ROW()-3)/30)</f>
        <v>51</v>
      </c>
      <c r="E1544" s="0" t="n">
        <f aca="false">2+30*D1544</f>
        <v>1532</v>
      </c>
      <c r="F1544" s="8" t="n">
        <f aca="false">INDEX($F:$F,$E1544)*(2*B1544/INDEX($B:$B,$E1544)-C1544/INDEX($C:$C,$E1544))</f>
        <v>6003.29509588132</v>
      </c>
      <c r="G1544" s="9" t="n">
        <f aca="false">B1544/B1543-1</f>
        <v>-0.0352754409766812</v>
      </c>
      <c r="H1544" s="9" t="n">
        <f aca="false">F1544/F1543-1</f>
        <v>-0.00941285208052178</v>
      </c>
      <c r="I1544" s="9" t="n">
        <f aca="false">LN(B1544/B1543)</f>
        <v>-0.0359126494502687</v>
      </c>
      <c r="J1544" s="9" t="n">
        <f aca="false">LN(F1544/F1543)</f>
        <v>-0.00945743294862782</v>
      </c>
      <c r="K1544" s="9" t="n">
        <f aca="false">F1544/F1537-1</f>
        <v>-0.0266901315306406</v>
      </c>
      <c r="L1544" s="9" t="n">
        <f aca="false">F1544/F1514-1</f>
        <v>-0.00534047906373125</v>
      </c>
      <c r="M1544" s="9" t="n">
        <f aca="false">B1544/B1537-1</f>
        <v>-0.0846166574625751</v>
      </c>
      <c r="N1544" s="9" t="n">
        <f aca="false">B1544/B1514-1</f>
        <v>0.251331903119716</v>
      </c>
      <c r="O1544" s="8" t="n">
        <f aca="false">MAX(O1543,F1544)</f>
        <v>6179.35694940293</v>
      </c>
      <c r="P1544" s="9" t="n">
        <f aca="false">F1544/O1544-1</f>
        <v>-0.0284919377474426</v>
      </c>
      <c r="Q1544" s="8" t="n">
        <f aca="false">MAX(Q1543,B1544)</f>
        <v>73081.5759053185</v>
      </c>
      <c r="R1544" s="9" t="n">
        <f aca="false">B1544/Q1544-1</f>
        <v>-0.104360642030193</v>
      </c>
      <c r="S1544" s="9" t="n">
        <f aca="false">B1544/INDEX($B:$B,$E1544)-1</f>
        <v>-0.0444913598549321</v>
      </c>
      <c r="T1544" s="0" t="n">
        <f aca="false">IF(AND($A1544&gt;=CrashTest!$B$3,$A1544&lt;=CrashTest!$C$3),1,IF(AND($A1544&gt;=CrashTest!$B$4,$A1544&lt;=CrashTest!$C$4),2,IF(AND($A1544&gt;=CrashTest!$B$5,$A1544&lt;=CrashTest!$C$5),3,IF(AND($A1544&gt;=CrashTest!$B$6,$A1544&lt;=CrashTest!$C$6),4,IF(AND($A1544&gt;=CrashTest!$B$7,$A1544&lt;=CrashTest!$C$7),5,0)))))</f>
        <v>0</v>
      </c>
      <c r="U1544" s="8" t="str">
        <f aca="false">IF(T1544=0,"",IF(T1543=T1544,MAX(U1543,B1544),B1544))</f>
        <v/>
      </c>
      <c r="V1544" s="9" t="str">
        <f aca="false">IF(T1544=0,"",B1544/U1544-1)</f>
        <v/>
      </c>
      <c r="W1544" s="8" t="str">
        <f aca="false">IF(T1544=0,"",IF(T1543=T1544,MAX(W1543,F1544),F1544))</f>
        <v/>
      </c>
      <c r="X1544" s="9" t="str">
        <f aca="false">IF(T1544=0,"",F1544/W1544-1)</f>
        <v/>
      </c>
    </row>
    <row r="1545" customFormat="false" ht="15" hidden="false" customHeight="false" outlineLevel="0" collapsed="false">
      <c r="A1545" s="5" t="n">
        <v>45373</v>
      </c>
      <c r="B1545" s="6" t="n">
        <v>63486.4849997078</v>
      </c>
      <c r="C1545" s="7" t="n">
        <v>42122.94986</v>
      </c>
      <c r="D1545" s="0" t="n">
        <f aca="false">INT((ROW()-3)/30)</f>
        <v>51</v>
      </c>
      <c r="E1545" s="0" t="n">
        <f aca="false">2+30*D1545</f>
        <v>1532</v>
      </c>
      <c r="F1545" s="8" t="n">
        <f aca="false">INDEX($F:$F,$E1545)*(2*B1545/INDEX($B:$B,$E1545)-C1545/INDEX($C:$C,$E1545))</f>
        <v>5912.92921851694</v>
      </c>
      <c r="G1545" s="9" t="n">
        <f aca="false">B1545/B1544-1</f>
        <v>-0.0300704097542315</v>
      </c>
      <c r="H1545" s="9" t="n">
        <f aca="false">F1545/F1544-1</f>
        <v>-0.0150527128720321</v>
      </c>
      <c r="I1545" s="9" t="n">
        <f aca="false">LN(B1545/B1544)</f>
        <v>-0.0305317974947959</v>
      </c>
      <c r="J1545" s="9" t="n">
        <f aca="false">LN(F1545/F1544)</f>
        <v>-0.0151671548481833</v>
      </c>
      <c r="K1545" s="9" t="n">
        <f aca="false">F1545/F1538-1</f>
        <v>-0.0272363589944419</v>
      </c>
      <c r="L1545" s="9" t="n">
        <f aca="false">F1545/F1515-1</f>
        <v>-0.0132681416800542</v>
      </c>
      <c r="M1545" s="9" t="n">
        <f aca="false">B1545/B1538-1</f>
        <v>-0.0855374363248114</v>
      </c>
      <c r="N1545" s="9" t="n">
        <f aca="false">B1545/B1515-1</f>
        <v>0.226926603372426</v>
      </c>
      <c r="O1545" s="8" t="n">
        <f aca="false">MAX(O1544,F1545)</f>
        <v>6179.35694940293</v>
      </c>
      <c r="P1545" s="9" t="n">
        <f aca="false">F1545/O1545-1</f>
        <v>-0.0431157696613947</v>
      </c>
      <c r="Q1545" s="8" t="n">
        <f aca="false">MAX(Q1544,B1545)</f>
        <v>73081.5759053185</v>
      </c>
      <c r="R1545" s="9" t="n">
        <f aca="false">B1545/Q1545-1</f>
        <v>-0.131292884516362</v>
      </c>
      <c r="S1545" s="9" t="n">
        <f aca="false">B1545/INDEX($B:$B,$E1545)-1</f>
        <v>-0.0732238961878029</v>
      </c>
      <c r="T1545" s="0" t="n">
        <f aca="false">IF(AND($A1545&gt;=CrashTest!$B$3,$A1545&lt;=CrashTest!$C$3),1,IF(AND($A1545&gt;=CrashTest!$B$4,$A1545&lt;=CrashTest!$C$4),2,IF(AND($A1545&gt;=CrashTest!$B$5,$A1545&lt;=CrashTest!$C$5),3,IF(AND($A1545&gt;=CrashTest!$B$6,$A1545&lt;=CrashTest!$C$6),4,IF(AND($A1545&gt;=CrashTest!$B$7,$A1545&lt;=CrashTest!$C$7),5,0)))))</f>
        <v>0</v>
      </c>
      <c r="U1545" s="8" t="str">
        <f aca="false">IF(T1545=0,"",IF(T1544=T1545,MAX(U1544,B1545),B1545))</f>
        <v/>
      </c>
      <c r="V1545" s="9" t="str">
        <f aca="false">IF(T1545=0,"",B1545/U1545-1)</f>
        <v/>
      </c>
      <c r="W1545" s="8" t="str">
        <f aca="false">IF(T1545=0,"",IF(T1544=T1545,MAX(W1544,F1545),F1545))</f>
        <v/>
      </c>
      <c r="X1545" s="9" t="str">
        <f aca="false">IF(T1545=0,"",F1545/W1545-1)</f>
        <v/>
      </c>
    </row>
    <row r="1546" customFormat="false" ht="15" hidden="false" customHeight="false" outlineLevel="0" collapsed="false">
      <c r="A1546" s="5" t="n">
        <v>45374</v>
      </c>
      <c r="B1546" s="6" t="n">
        <v>64361.2429047341</v>
      </c>
      <c r="C1546" s="7" t="n">
        <v>42411.28933</v>
      </c>
      <c r="D1546" s="0" t="n">
        <f aca="false">INT((ROW()-3)/30)</f>
        <v>51</v>
      </c>
      <c r="E1546" s="0" t="n">
        <f aca="false">2+30*D1546</f>
        <v>1532</v>
      </c>
      <c r="F1546" s="8" t="n">
        <f aca="false">INDEX($F:$F,$E1546)*(2*B1546/INDEX($B:$B,$E1546)-C1546/INDEX($C:$C,$E1546))</f>
        <v>6031.52629285472</v>
      </c>
      <c r="G1546" s="9" t="n">
        <f aca="false">B1546/B1545-1</f>
        <v>0.0137786476134303</v>
      </c>
      <c r="H1546" s="9" t="n">
        <f aca="false">F1546/F1545-1</f>
        <v>0.0200572457330266</v>
      </c>
      <c r="I1546" s="9" t="n">
        <f aca="false">LN(B1546/B1545)</f>
        <v>0.0136845850996787</v>
      </c>
      <c r="J1546" s="9" t="n">
        <f aca="false">LN(F1546/F1545)</f>
        <v>0.0198587489890012</v>
      </c>
      <c r="K1546" s="9" t="n">
        <f aca="false">F1546/F1539-1</f>
        <v>-0.00150398567685817</v>
      </c>
      <c r="L1546" s="9" t="n">
        <f aca="false">F1546/F1516-1</f>
        <v>0.00173053466067907</v>
      </c>
      <c r="M1546" s="9" t="n">
        <f aca="false">B1546/B1539-1</f>
        <v>-0.0163897088587684</v>
      </c>
      <c r="N1546" s="9" t="n">
        <f aca="false">B1546/B1516-1</f>
        <v>0.254792848280623</v>
      </c>
      <c r="O1546" s="8" t="n">
        <f aca="false">MAX(O1545,F1546)</f>
        <v>6179.35694940293</v>
      </c>
      <c r="P1546" s="9" t="n">
        <f aca="false">F1546/O1546-1</f>
        <v>-0.0239233075154354</v>
      </c>
      <c r="Q1546" s="8" t="n">
        <f aca="false">MAX(Q1545,B1546)</f>
        <v>73081.5759053185</v>
      </c>
      <c r="R1546" s="9" t="n">
        <f aca="false">B1546/Q1546-1</f>
        <v>-0.119323275292833</v>
      </c>
      <c r="S1546" s="9" t="n">
        <f aca="false">B1546/INDEX($B:$B,$E1546)-1</f>
        <v>-0.0604541748368267</v>
      </c>
      <c r="T1546" s="0" t="n">
        <f aca="false">IF(AND($A1546&gt;=CrashTest!$B$3,$A1546&lt;=CrashTest!$C$3),1,IF(AND($A1546&gt;=CrashTest!$B$4,$A1546&lt;=CrashTest!$C$4),2,IF(AND($A1546&gt;=CrashTest!$B$5,$A1546&lt;=CrashTest!$C$5),3,IF(AND($A1546&gt;=CrashTest!$B$6,$A1546&lt;=CrashTest!$C$6),4,IF(AND($A1546&gt;=CrashTest!$B$7,$A1546&lt;=CrashTest!$C$7),5,0)))))</f>
        <v>0</v>
      </c>
      <c r="U1546" s="8" t="str">
        <f aca="false">IF(T1546=0,"",IF(T1545=T1546,MAX(U1545,B1546),B1546))</f>
        <v/>
      </c>
      <c r="V1546" s="9" t="str">
        <f aca="false">IF(T1546=0,"",B1546/U1546-1)</f>
        <v/>
      </c>
      <c r="W1546" s="8" t="str">
        <f aca="false">IF(T1546=0,"",IF(T1545=T1546,MAX(W1545,F1546),F1546))</f>
        <v/>
      </c>
      <c r="X1546" s="9" t="str">
        <f aca="false">IF(T1546=0,"",F1546/W1546-1)</f>
        <v/>
      </c>
    </row>
    <row r="1547" customFormat="false" ht="15" hidden="false" customHeight="false" outlineLevel="0" collapsed="false">
      <c r="A1547" s="5" t="n">
        <v>45375</v>
      </c>
      <c r="B1547" s="6" t="n">
        <v>67289.5658310929</v>
      </c>
      <c r="C1547" s="7" t="n">
        <v>46272.70613</v>
      </c>
      <c r="D1547" s="0" t="n">
        <f aca="false">INT((ROW()-3)/30)</f>
        <v>51</v>
      </c>
      <c r="E1547" s="0" t="n">
        <f aca="false">2+30*D1547</f>
        <v>1532</v>
      </c>
      <c r="F1547" s="8" t="n">
        <f aca="false">INDEX($F:$F,$E1547)*(2*B1547/INDEX($B:$B,$E1547)-C1547/INDEX($C:$C,$E1547))</f>
        <v>6060.3922784418</v>
      </c>
      <c r="G1547" s="9" t="n">
        <f aca="false">B1547/B1546-1</f>
        <v>0.0454982345616481</v>
      </c>
      <c r="H1547" s="9" t="n">
        <f aca="false">F1547/F1546-1</f>
        <v>0.00478585090829609</v>
      </c>
      <c r="I1547" s="9" t="n">
        <f aca="false">LN(B1547/B1546)</f>
        <v>0.0444935512783806</v>
      </c>
      <c r="J1547" s="9" t="n">
        <f aca="false">LN(F1547/F1546)</f>
        <v>0.00477443513215041</v>
      </c>
      <c r="K1547" s="9" t="n">
        <f aca="false">F1547/F1540-1</f>
        <v>-0.000207262545721676</v>
      </c>
      <c r="L1547" s="9" t="n">
        <f aca="false">F1547/F1517-1</f>
        <v>0.00512095135542445</v>
      </c>
      <c r="M1547" s="9" t="n">
        <f aca="false">B1547/B1540-1</f>
        <v>-0.0145789271159866</v>
      </c>
      <c r="N1547" s="9" t="n">
        <f aca="false">B1547/B1517-1</f>
        <v>0.324880902164842</v>
      </c>
      <c r="O1547" s="8" t="n">
        <f aca="false">MAX(O1546,F1547)</f>
        <v>6179.35694940293</v>
      </c>
      <c r="P1547" s="9" t="n">
        <f aca="false">F1547/O1547-1</f>
        <v>-0.0192519499901416</v>
      </c>
      <c r="Q1547" s="8" t="n">
        <f aca="false">MAX(Q1546,B1547)</f>
        <v>73081.5759053185</v>
      </c>
      <c r="R1547" s="9" t="n">
        <f aca="false">B1547/Q1547-1</f>
        <v>-0.0792540390991225</v>
      </c>
      <c r="S1547" s="9" t="n">
        <f aca="false">B1547/INDEX($B:$B,$E1547)-1</f>
        <v>-0.0177064985021355</v>
      </c>
      <c r="T1547" s="0" t="n">
        <f aca="false">IF(AND($A1547&gt;=CrashTest!$B$3,$A1547&lt;=CrashTest!$C$3),1,IF(AND($A1547&gt;=CrashTest!$B$4,$A1547&lt;=CrashTest!$C$4),2,IF(AND($A1547&gt;=CrashTest!$B$5,$A1547&lt;=CrashTest!$C$5),3,IF(AND($A1547&gt;=CrashTest!$B$6,$A1547&lt;=CrashTest!$C$6),4,IF(AND($A1547&gt;=CrashTest!$B$7,$A1547&lt;=CrashTest!$C$7),5,0)))))</f>
        <v>0</v>
      </c>
      <c r="U1547" s="8" t="str">
        <f aca="false">IF(T1547=0,"",IF(T1546=T1547,MAX(U1546,B1547),B1547))</f>
        <v/>
      </c>
      <c r="V1547" s="9" t="str">
        <f aca="false">IF(T1547=0,"",B1547/U1547-1)</f>
        <v/>
      </c>
      <c r="W1547" s="8" t="str">
        <f aca="false">IF(T1547=0,"",IF(T1546=T1547,MAX(W1546,F1547),F1547))</f>
        <v/>
      </c>
      <c r="X1547" s="9" t="str">
        <f aca="false">IF(T1547=0,"",F1547/W1547-1)</f>
        <v/>
      </c>
    </row>
    <row r="1548" customFormat="false" ht="15" hidden="false" customHeight="false" outlineLevel="0" collapsed="false">
      <c r="A1548" s="5" t="n">
        <v>45376</v>
      </c>
      <c r="B1548" s="6" t="n">
        <v>70042.0204237288</v>
      </c>
      <c r="C1548" s="7" t="n">
        <v>49454.84142</v>
      </c>
      <c r="D1548" s="0" t="n">
        <f aca="false">INT((ROW()-3)/30)</f>
        <v>51</v>
      </c>
      <c r="E1548" s="0" t="n">
        <f aca="false">2+30*D1548</f>
        <v>1532</v>
      </c>
      <c r="F1548" s="8" t="n">
        <f aca="false">INDEX($F:$F,$E1548)*(2*B1548/INDEX($B:$B,$E1548)-C1548/INDEX($C:$C,$E1548))</f>
        <v>6144.39251348663</v>
      </c>
      <c r="G1548" s="9" t="n">
        <f aca="false">B1548/B1547-1</f>
        <v>0.0409046270196627</v>
      </c>
      <c r="H1548" s="9" t="n">
        <f aca="false">F1548/F1547-1</f>
        <v>0.0138605276994432</v>
      </c>
      <c r="I1548" s="9" t="n">
        <f aca="false">LN(B1548/B1547)</f>
        <v>0.0400901687399569</v>
      </c>
      <c r="J1548" s="9" t="n">
        <f aca="false">LN(F1548/F1547)</f>
        <v>0.0137653490610919</v>
      </c>
      <c r="K1548" s="9" t="n">
        <f aca="false">F1548/F1541-1</f>
        <v>0.00984904146998988</v>
      </c>
      <c r="L1548" s="9" t="n">
        <f aca="false">F1548/F1518-1</f>
        <v>0.0155924905261131</v>
      </c>
      <c r="M1548" s="9" t="n">
        <f aca="false">B1548/B1541-1</f>
        <v>0.0335119402393989</v>
      </c>
      <c r="N1548" s="9" t="n">
        <f aca="false">B1548/B1518-1</f>
        <v>0.357976296343298</v>
      </c>
      <c r="O1548" s="8" t="n">
        <f aca="false">MAX(O1547,F1548)</f>
        <v>6179.35694940293</v>
      </c>
      <c r="P1548" s="9" t="n">
        <f aca="false">F1548/O1548-1</f>
        <v>-0.00565826447680484</v>
      </c>
      <c r="Q1548" s="8" t="n">
        <f aca="false">MAX(Q1547,B1548)</f>
        <v>73081.5759053185</v>
      </c>
      <c r="R1548" s="9" t="n">
        <f aca="false">B1548/Q1548-1</f>
        <v>-0.0415912689886111</v>
      </c>
      <c r="S1548" s="9" t="n">
        <f aca="false">B1548/INDEX($B:$B,$E1548)-1</f>
        <v>0.0224738508004732</v>
      </c>
      <c r="T1548" s="0" t="n">
        <f aca="false">IF(AND($A1548&gt;=CrashTest!$B$3,$A1548&lt;=CrashTest!$C$3),1,IF(AND($A1548&gt;=CrashTest!$B$4,$A1548&lt;=CrashTest!$C$4),2,IF(AND($A1548&gt;=CrashTest!$B$5,$A1548&lt;=CrashTest!$C$5),3,IF(AND($A1548&gt;=CrashTest!$B$6,$A1548&lt;=CrashTest!$C$6),4,IF(AND($A1548&gt;=CrashTest!$B$7,$A1548&lt;=CrashTest!$C$7),5,0)))))</f>
        <v>0</v>
      </c>
      <c r="U1548" s="8" t="str">
        <f aca="false">IF(T1548=0,"",IF(T1547=T1548,MAX(U1547,B1548),B1548))</f>
        <v/>
      </c>
      <c r="V1548" s="9" t="str">
        <f aca="false">IF(T1548=0,"",B1548/U1548-1)</f>
        <v/>
      </c>
      <c r="W1548" s="8" t="str">
        <f aca="false">IF(T1548=0,"",IF(T1547=T1548,MAX(W1547,F1548),F1548))</f>
        <v/>
      </c>
      <c r="X1548" s="9" t="str">
        <f aca="false">IF(T1548=0,"",F1548/W1548-1)</f>
        <v/>
      </c>
    </row>
    <row r="1549" customFormat="false" ht="15" hidden="false" customHeight="false" outlineLevel="0" collapsed="false">
      <c r="A1549" s="5" t="n">
        <v>45377</v>
      </c>
      <c r="B1549" s="6" t="n">
        <v>70071.0472144945</v>
      </c>
      <c r="C1549" s="7" t="n">
        <v>49528.49198</v>
      </c>
      <c r="D1549" s="0" t="n">
        <f aca="false">INT((ROW()-3)/30)</f>
        <v>51</v>
      </c>
      <c r="E1549" s="0" t="n">
        <f aca="false">2+30*D1549</f>
        <v>1532</v>
      </c>
      <c r="F1549" s="8" t="n">
        <f aca="false">INDEX($F:$F,$E1549)*(2*B1549/INDEX($B:$B,$E1549)-C1549/INDEX($C:$C,$E1549))</f>
        <v>6140.1820131707</v>
      </c>
      <c r="G1549" s="9" t="n">
        <f aca="false">B1549/B1548-1</f>
        <v>0.000414419666795673</v>
      </c>
      <c r="H1549" s="9" t="n">
        <f aca="false">F1549/F1548-1</f>
        <v>-0.000685259007572214</v>
      </c>
      <c r="I1549" s="9" t="n">
        <f aca="false">LN(B1549/B1548)</f>
        <v>0.000414333818682839</v>
      </c>
      <c r="J1549" s="9" t="n">
        <f aca="false">LN(F1549/F1548)</f>
        <v>-0.000685493904842387</v>
      </c>
      <c r="K1549" s="9" t="n">
        <f aca="false">F1549/F1542-1</f>
        <v>0.0315476536559134</v>
      </c>
      <c r="L1549" s="9" t="n">
        <f aca="false">F1549/F1519-1</f>
        <v>0.0125152459973632</v>
      </c>
      <c r="M1549" s="9" t="n">
        <f aca="false">B1549/B1542-1</f>
        <v>0.130737941034539</v>
      </c>
      <c r="N1549" s="9" t="n">
        <f aca="false">B1549/B1519-1</f>
        <v>0.354122031360042</v>
      </c>
      <c r="O1549" s="8" t="n">
        <f aca="false">MAX(O1548,F1549)</f>
        <v>6179.35694940293</v>
      </c>
      <c r="P1549" s="9" t="n">
        <f aca="false">F1549/O1549-1</f>
        <v>-0.00633964610767712</v>
      </c>
      <c r="Q1549" s="8" t="n">
        <f aca="false">MAX(Q1548,B1549)</f>
        <v>73081.5759053185</v>
      </c>
      <c r="R1549" s="9" t="n">
        <f aca="false">B1549/Q1549-1</f>
        <v>-0.0411940855616514</v>
      </c>
      <c r="S1549" s="9" t="n">
        <f aca="false">B1549/INDEX($B:$B,$E1549)-1</f>
        <v>0.0228975840730292</v>
      </c>
      <c r="T1549" s="0" t="n">
        <f aca="false">IF(AND($A1549&gt;=CrashTest!$B$3,$A1549&lt;=CrashTest!$C$3),1,IF(AND($A1549&gt;=CrashTest!$B$4,$A1549&lt;=CrashTest!$C$4),2,IF(AND($A1549&gt;=CrashTest!$B$5,$A1549&lt;=CrashTest!$C$5),3,IF(AND($A1549&gt;=CrashTest!$B$6,$A1549&lt;=CrashTest!$C$6),4,IF(AND($A1549&gt;=CrashTest!$B$7,$A1549&lt;=CrashTest!$C$7),5,0)))))</f>
        <v>0</v>
      </c>
      <c r="U1549" s="8" t="str">
        <f aca="false">IF(T1549=0,"",IF(T1548=T1549,MAX(U1548,B1549),B1549))</f>
        <v/>
      </c>
      <c r="V1549" s="9" t="str">
        <f aca="false">IF(T1549=0,"",B1549/U1549-1)</f>
        <v/>
      </c>
      <c r="W1549" s="8" t="str">
        <f aca="false">IF(T1549=0,"",IF(T1548=T1549,MAX(W1548,F1549),F1549))</f>
        <v/>
      </c>
      <c r="X1549" s="9" t="str">
        <f aca="false">IF(T1549=0,"",F1549/W1549-1)</f>
        <v/>
      </c>
    </row>
    <row r="1550" customFormat="false" ht="15" hidden="false" customHeight="false" outlineLevel="0" collapsed="false">
      <c r="A1550" s="5" t="n">
        <v>45378</v>
      </c>
      <c r="B1550" s="6" t="n">
        <v>69267.8879815897</v>
      </c>
      <c r="C1550" s="7" t="n">
        <v>48859.98519</v>
      </c>
      <c r="D1550" s="0" t="n">
        <f aca="false">INT((ROW()-3)/30)</f>
        <v>51</v>
      </c>
      <c r="E1550" s="0" t="n">
        <f aca="false">2+30*D1550</f>
        <v>1532</v>
      </c>
      <c r="F1550" s="8" t="n">
        <f aca="false">INDEX($F:$F,$E1550)*(2*B1550/INDEX($B:$B,$E1550)-C1550/INDEX($C:$C,$E1550))</f>
        <v>6082.61698891555</v>
      </c>
      <c r="G1550" s="9" t="n">
        <f aca="false">B1550/B1549-1</f>
        <v>-0.0114620697824916</v>
      </c>
      <c r="H1550" s="9" t="n">
        <f aca="false">F1550/F1549-1</f>
        <v>-0.00937513320153693</v>
      </c>
      <c r="I1550" s="9" t="n">
        <f aca="false">LN(B1550/B1549)</f>
        <v>-0.011528265617993</v>
      </c>
      <c r="J1550" s="9" t="n">
        <f aca="false">LN(F1550/F1549)</f>
        <v>-0.00941935637861996</v>
      </c>
      <c r="K1550" s="9" t="n">
        <f aca="false">F1550/F1543-1</f>
        <v>0.00367583447134523</v>
      </c>
      <c r="L1550" s="9" t="n">
        <f aca="false">F1550/F1520-1</f>
        <v>0.0014643450065821</v>
      </c>
      <c r="M1550" s="9" t="n">
        <f aca="false">B1550/B1543-1</f>
        <v>0.0209258650137334</v>
      </c>
      <c r="N1550" s="9" t="n">
        <f aca="false">B1550/B1520-1</f>
        <v>0.269762960549022</v>
      </c>
      <c r="O1550" s="8" t="n">
        <f aca="false">MAX(O1549,F1550)</f>
        <v>6179.35694940293</v>
      </c>
      <c r="P1550" s="9" t="n">
        <f aca="false">F1550/O1550-1</f>
        <v>-0.0156553442825039</v>
      </c>
      <c r="Q1550" s="8" t="n">
        <f aca="false">MAX(Q1549,B1550)</f>
        <v>73081.5759053185</v>
      </c>
      <c r="R1550" s="9" t="n">
        <f aca="false">B1550/Q1550-1</f>
        <v>-0.0521839858608094</v>
      </c>
      <c r="S1550" s="9" t="n">
        <f aca="false">B1550/INDEX($B:$B,$E1550)-1</f>
        <v>0.0111730605840421</v>
      </c>
      <c r="T1550" s="0" t="n">
        <f aca="false">IF(AND($A1550&gt;=CrashTest!$B$3,$A1550&lt;=CrashTest!$C$3),1,IF(AND($A1550&gt;=CrashTest!$B$4,$A1550&lt;=CrashTest!$C$4),2,IF(AND($A1550&gt;=CrashTest!$B$5,$A1550&lt;=CrashTest!$C$5),3,IF(AND($A1550&gt;=CrashTest!$B$6,$A1550&lt;=CrashTest!$C$6),4,IF(AND($A1550&gt;=CrashTest!$B$7,$A1550&lt;=CrashTest!$C$7),5,0)))))</f>
        <v>0</v>
      </c>
      <c r="U1550" s="8" t="str">
        <f aca="false">IF(T1550=0,"",IF(T1549=T1550,MAX(U1549,B1550),B1550))</f>
        <v/>
      </c>
      <c r="V1550" s="9" t="str">
        <f aca="false">IF(T1550=0,"",B1550/U1550-1)</f>
        <v/>
      </c>
      <c r="W1550" s="8" t="str">
        <f aca="false">IF(T1550=0,"",IF(T1549=T1550,MAX(W1549,F1550),F1550))</f>
        <v/>
      </c>
      <c r="X1550" s="9" t="str">
        <f aca="false">IF(T1550=0,"",F1550/W1550-1)</f>
        <v/>
      </c>
    </row>
    <row r="1551" customFormat="false" ht="15" hidden="false" customHeight="false" outlineLevel="0" collapsed="false">
      <c r="A1551" s="5" t="n">
        <v>45379</v>
      </c>
      <c r="B1551" s="6" t="n">
        <v>70826.8968714202</v>
      </c>
      <c r="C1551" s="7" t="n">
        <v>50349.93158</v>
      </c>
      <c r="D1551" s="0" t="n">
        <f aca="false">INT((ROW()-3)/30)</f>
        <v>51</v>
      </c>
      <c r="E1551" s="0" t="n">
        <f aca="false">2+30*D1551</f>
        <v>1532</v>
      </c>
      <c r="F1551" s="8" t="n">
        <f aca="false">INDEX($F:$F,$E1551)*(2*B1551/INDEX($B:$B,$E1551)-C1551/INDEX($C:$C,$E1551))</f>
        <v>6169.91063807871</v>
      </c>
      <c r="G1551" s="9" t="n">
        <f aca="false">B1551/B1550-1</f>
        <v>0.0225069499772372</v>
      </c>
      <c r="H1551" s="9" t="n">
        <f aca="false">F1551/F1550-1</f>
        <v>0.0143513309028398</v>
      </c>
      <c r="I1551" s="9" t="n">
        <f aca="false">LN(B1551/B1550)</f>
        <v>0.0222574059554728</v>
      </c>
      <c r="J1551" s="9" t="n">
        <f aca="false">LN(F1551/F1550)</f>
        <v>0.0142493253389103</v>
      </c>
      <c r="K1551" s="9" t="n">
        <f aca="false">F1551/F1544-1</f>
        <v>0.0277540150094739</v>
      </c>
      <c r="L1551" s="9" t="n">
        <f aca="false">F1551/F1521-1</f>
        <v>0.0162676845157279</v>
      </c>
      <c r="M1551" s="9" t="n">
        <f aca="false">B1551/B1544-1</f>
        <v>0.0820744456271612</v>
      </c>
      <c r="N1551" s="9" t="n">
        <f aca="false">B1551/B1521-1</f>
        <v>0.241490545921342</v>
      </c>
      <c r="O1551" s="8" t="n">
        <f aca="false">MAX(O1550,F1551)</f>
        <v>6179.35694940293</v>
      </c>
      <c r="P1551" s="9" t="n">
        <f aca="false">F1551/O1551-1</f>
        <v>-0.00152868840586029</v>
      </c>
      <c r="Q1551" s="8" t="n">
        <f aca="false">MAX(Q1550,B1551)</f>
        <v>73081.5759053185</v>
      </c>
      <c r="R1551" s="9" t="n">
        <f aca="false">B1551/Q1551-1</f>
        <v>-0.0308515382429543</v>
      </c>
      <c r="S1551" s="9" t="n">
        <f aca="false">B1551/INDEX($B:$B,$E1551)-1</f>
        <v>0.033931482076937</v>
      </c>
      <c r="T1551" s="0" t="n">
        <f aca="false">IF(AND($A1551&gt;=CrashTest!$B$3,$A1551&lt;=CrashTest!$C$3),1,IF(AND($A1551&gt;=CrashTest!$B$4,$A1551&lt;=CrashTest!$C$4),2,IF(AND($A1551&gt;=CrashTest!$B$5,$A1551&lt;=CrashTest!$C$5),3,IF(AND($A1551&gt;=CrashTest!$B$6,$A1551&lt;=CrashTest!$C$6),4,IF(AND($A1551&gt;=CrashTest!$B$7,$A1551&lt;=CrashTest!$C$7),5,0)))))</f>
        <v>0</v>
      </c>
      <c r="U1551" s="8" t="str">
        <f aca="false">IF(T1551=0,"",IF(T1550=T1551,MAX(U1550,B1551),B1551))</f>
        <v/>
      </c>
      <c r="V1551" s="9" t="str">
        <f aca="false">IF(T1551=0,"",B1551/U1551-1)</f>
        <v/>
      </c>
      <c r="W1551" s="8" t="str">
        <f aca="false">IF(T1551=0,"",IF(T1550=T1551,MAX(W1550,F1551),F1551))</f>
        <v/>
      </c>
      <c r="X1551" s="9" t="str">
        <f aca="false">IF(T1551=0,"",F1551/W1551-1)</f>
        <v/>
      </c>
    </row>
    <row r="1552" customFormat="false" ht="15" hidden="false" customHeight="false" outlineLevel="0" collapsed="false">
      <c r="A1552" s="5" t="n">
        <v>45380</v>
      </c>
      <c r="B1552" s="6" t="n">
        <v>69917.0430070134</v>
      </c>
      <c r="C1552" s="7" t="n">
        <v>49306.68572</v>
      </c>
      <c r="D1552" s="0" t="n">
        <f aca="false">INT((ROW()-3)/30)</f>
        <v>51</v>
      </c>
      <c r="E1552" s="0" t="n">
        <f aca="false">2+30*D1552</f>
        <v>1532</v>
      </c>
      <c r="F1552" s="8" t="n">
        <f aca="false">INDEX($F:$F,$E1552)*(2*B1552/INDEX($B:$B,$E1552)-C1552/INDEX($C:$C,$E1552))</f>
        <v>6141.04470898957</v>
      </c>
      <c r="G1552" s="9" t="n">
        <f aca="false">B1552/B1551-1</f>
        <v>-0.0128461630340598</v>
      </c>
      <c r="H1552" s="9" t="n">
        <f aca="false">F1552/F1551-1</f>
        <v>-0.00467850035152717</v>
      </c>
      <c r="I1552" s="9" t="n">
        <f aca="false">LN(B1552/B1551)</f>
        <v>-0.012929388506684</v>
      </c>
      <c r="J1552" s="9" t="n">
        <f aca="false">LN(F1552/F1551)</f>
        <v>-0.0046894787894306</v>
      </c>
      <c r="K1552" s="9" t="n">
        <f aca="false">F1552/F1545-1</f>
        <v>0.038579100483439</v>
      </c>
      <c r="L1552" s="9" t="n">
        <f aca="false">F1552/F1522-1</f>
        <v>0.0126735702370546</v>
      </c>
      <c r="M1552" s="9" t="n">
        <f aca="false">B1552/B1545-1</f>
        <v>0.101290188098069</v>
      </c>
      <c r="N1552" s="9" t="n">
        <f aca="false">B1552/B1522-1</f>
        <v>0.11937582412904</v>
      </c>
      <c r="O1552" s="8" t="n">
        <f aca="false">MAX(O1551,F1552)</f>
        <v>6179.35694940293</v>
      </c>
      <c r="P1552" s="9" t="n">
        <f aca="false">F1552/O1552-1</f>
        <v>-0.00620003678814329</v>
      </c>
      <c r="Q1552" s="8" t="n">
        <f aca="false">MAX(Q1551,B1552)</f>
        <v>73081.5759053185</v>
      </c>
      <c r="R1552" s="9" t="n">
        <f aca="false">B1552/Q1552-1</f>
        <v>-0.0433013773868936</v>
      </c>
      <c r="S1552" s="9" t="n">
        <f aca="false">B1552/INDEX($B:$B,$E1552)-1</f>
        <v>0.0206494296921296</v>
      </c>
      <c r="T1552" s="0" t="n">
        <f aca="false">IF(AND($A1552&gt;=CrashTest!$B$3,$A1552&lt;=CrashTest!$C$3),1,IF(AND($A1552&gt;=CrashTest!$B$4,$A1552&lt;=CrashTest!$C$4),2,IF(AND($A1552&gt;=CrashTest!$B$5,$A1552&lt;=CrashTest!$C$5),3,IF(AND($A1552&gt;=CrashTest!$B$6,$A1552&lt;=CrashTest!$C$6),4,IF(AND($A1552&gt;=CrashTest!$B$7,$A1552&lt;=CrashTest!$C$7),5,0)))))</f>
        <v>0</v>
      </c>
      <c r="U1552" s="8" t="str">
        <f aca="false">IF(T1552=0,"",IF(T1551=T1552,MAX(U1551,B1552),B1552))</f>
        <v/>
      </c>
      <c r="V1552" s="9" t="str">
        <f aca="false">IF(T1552=0,"",B1552/U1552-1)</f>
        <v/>
      </c>
      <c r="W1552" s="8" t="str">
        <f aca="false">IF(T1552=0,"",IF(T1551=T1552,MAX(W1551,F1552),F1552))</f>
        <v/>
      </c>
      <c r="X1552" s="9" t="str">
        <f aca="false">IF(T1552=0,"",F1552/W1552-1)</f>
        <v/>
      </c>
    </row>
    <row r="1553" customFormat="false" ht="15" hidden="false" customHeight="false" outlineLevel="0" collapsed="false">
      <c r="A1553" s="5" t="n">
        <v>45381</v>
      </c>
      <c r="B1553" s="6" t="n">
        <v>69663.0119073641</v>
      </c>
      <c r="C1553" s="7" t="n">
        <v>48952.9648</v>
      </c>
      <c r="D1553" s="0" t="n">
        <f aca="false">INT((ROW()-3)/30)</f>
        <v>51</v>
      </c>
      <c r="E1553" s="0" t="n">
        <f aca="false">2+30*D1553</f>
        <v>1532</v>
      </c>
      <c r="F1553" s="8" t="n">
        <f aca="false">INDEX($F:$F,$E1553)*(2*B1553/INDEX($B:$B,$E1553)-C1553/INDEX($C:$C,$E1553))</f>
        <v>6140.92326358961</v>
      </c>
      <c r="G1553" s="9" t="n">
        <f aca="false">B1553/B1552-1</f>
        <v>-0.00363332155829055</v>
      </c>
      <c r="H1553" s="9" t="n">
        <f aca="false">F1553/F1552-1</f>
        <v>-1.97760162493621E-005</v>
      </c>
      <c r="I1553" s="9" t="n">
        <f aca="false">LN(B1553/B1552)</f>
        <v>-0.00363993810261421</v>
      </c>
      <c r="J1553" s="9" t="n">
        <f aca="false">LN(F1553/F1552)</f>
        <v>-1.97762117973496E-005</v>
      </c>
      <c r="K1553" s="9" t="n">
        <f aca="false">F1553/F1546-1</f>
        <v>0.0181375269580581</v>
      </c>
      <c r="L1553" s="9" t="n">
        <f aca="false">F1553/F1523-1</f>
        <v>0.00116909170092572</v>
      </c>
      <c r="M1553" s="9" t="n">
        <f aca="false">B1553/B1546-1</f>
        <v>0.0823751805178397</v>
      </c>
      <c r="N1553" s="9" t="n">
        <f aca="false">B1553/B1523-1</f>
        <v>0.134673172645318</v>
      </c>
      <c r="O1553" s="8" t="n">
        <f aca="false">MAX(O1552,F1553)</f>
        <v>6179.35694940293</v>
      </c>
      <c r="P1553" s="9" t="n">
        <f aca="false">F1553/O1553-1</f>
        <v>-0.00621969019236435</v>
      </c>
      <c r="Q1553" s="8" t="n">
        <f aca="false">MAX(Q1552,B1553)</f>
        <v>73081.5759053185</v>
      </c>
      <c r="R1553" s="9" t="n">
        <f aca="false">B1553/Q1553-1</f>
        <v>-0.0467773711172206</v>
      </c>
      <c r="S1553" s="9" t="n">
        <f aca="false">B1553/INDEX($B:$B,$E1553)-1</f>
        <v>0.0169410821157723</v>
      </c>
      <c r="T1553" s="0" t="n">
        <f aca="false">IF(AND($A1553&gt;=CrashTest!$B$3,$A1553&lt;=CrashTest!$C$3),1,IF(AND($A1553&gt;=CrashTest!$B$4,$A1553&lt;=CrashTest!$C$4),2,IF(AND($A1553&gt;=CrashTest!$B$5,$A1553&lt;=CrashTest!$C$5),3,IF(AND($A1553&gt;=CrashTest!$B$6,$A1553&lt;=CrashTest!$C$6),4,IF(AND($A1553&gt;=CrashTest!$B$7,$A1553&lt;=CrashTest!$C$7),5,0)))))</f>
        <v>0</v>
      </c>
      <c r="U1553" s="8" t="str">
        <f aca="false">IF(T1553=0,"",IF(T1552=T1553,MAX(U1552,B1553),B1553))</f>
        <v/>
      </c>
      <c r="V1553" s="9" t="str">
        <f aca="false">IF(T1553=0,"",B1553/U1553-1)</f>
        <v/>
      </c>
      <c r="W1553" s="8" t="str">
        <f aca="false">IF(T1553=0,"",IF(T1552=T1553,MAX(W1552,F1553),F1553))</f>
        <v/>
      </c>
      <c r="X1553" s="9" t="str">
        <f aca="false">IF(T1553=0,"",F1553/W1553-1)</f>
        <v/>
      </c>
    </row>
    <row r="1554" customFormat="false" ht="15" hidden="false" customHeight="false" outlineLevel="0" collapsed="false">
      <c r="A1554" s="5" t="n">
        <v>45382</v>
      </c>
      <c r="B1554" s="6" t="n">
        <v>71227.4517939801</v>
      </c>
      <c r="C1554" s="7" t="n">
        <v>50603.34999</v>
      </c>
      <c r="D1554" s="0" t="n">
        <f aca="false">INT((ROW()-3)/30)</f>
        <v>51</v>
      </c>
      <c r="E1554" s="0" t="n">
        <f aca="false">2+30*D1554</f>
        <v>1532</v>
      </c>
      <c r="F1554" s="8" t="n">
        <f aca="false">INDEX($F:$F,$E1554)*(2*B1554/INDEX($B:$B,$E1554)-C1554/INDEX($C:$C,$E1554))</f>
        <v>6208.78662357901</v>
      </c>
      <c r="G1554" s="9" t="n">
        <f aca="false">B1554/B1553-1</f>
        <v>0.0224572530498157</v>
      </c>
      <c r="H1554" s="9" t="n">
        <f aca="false">F1554/F1553-1</f>
        <v>0.0110510027688775</v>
      </c>
      <c r="I1554" s="9" t="n">
        <f aca="false">LN(B1554/B1553)</f>
        <v>0.022208801752663</v>
      </c>
      <c r="J1554" s="9" t="n">
        <f aca="false">LN(F1554/F1553)</f>
        <v>0.0109903866084935</v>
      </c>
      <c r="K1554" s="9" t="n">
        <f aca="false">F1554/F1547-1</f>
        <v>0.0244859306657566</v>
      </c>
      <c r="L1554" s="9" t="n">
        <f aca="false">F1554/F1524-1</f>
        <v>0.01736678095057</v>
      </c>
      <c r="M1554" s="9" t="n">
        <f aca="false">B1554/B1547-1</f>
        <v>0.0585214945920725</v>
      </c>
      <c r="N1554" s="9" t="n">
        <f aca="false">B1554/B1524-1</f>
        <v>0.139194454068949</v>
      </c>
      <c r="O1554" s="8" t="n">
        <f aca="false">MAX(O1553,F1554)</f>
        <v>6208.78662357901</v>
      </c>
      <c r="P1554" s="9" t="n">
        <f aca="false">F1554/O1554-1</f>
        <v>0</v>
      </c>
      <c r="Q1554" s="8" t="n">
        <f aca="false">MAX(Q1553,B1554)</f>
        <v>73081.5759053185</v>
      </c>
      <c r="R1554" s="9" t="n">
        <f aca="false">B1554/Q1554-1</f>
        <v>-0.0253706093275894</v>
      </c>
      <c r="S1554" s="9" t="n">
        <f aca="false">B1554/INDEX($B:$B,$E1554)-1</f>
        <v>0.0397787853335996</v>
      </c>
      <c r="T1554" s="0" t="n">
        <f aca="false">IF(AND($A1554&gt;=CrashTest!$B$3,$A1554&lt;=CrashTest!$C$3),1,IF(AND($A1554&gt;=CrashTest!$B$4,$A1554&lt;=CrashTest!$C$4),2,IF(AND($A1554&gt;=CrashTest!$B$5,$A1554&lt;=CrashTest!$C$5),3,IF(AND($A1554&gt;=CrashTest!$B$6,$A1554&lt;=CrashTest!$C$6),4,IF(AND($A1554&gt;=CrashTest!$B$7,$A1554&lt;=CrashTest!$C$7),5,0)))))</f>
        <v>0</v>
      </c>
      <c r="U1554" s="8" t="str">
        <f aca="false">IF(T1554=0,"",IF(T1553=T1554,MAX(U1553,B1554),B1554))</f>
        <v/>
      </c>
      <c r="V1554" s="9" t="str">
        <f aca="false">IF(T1554=0,"",B1554/U1554-1)</f>
        <v/>
      </c>
      <c r="W1554" s="8" t="str">
        <f aca="false">IF(T1554=0,"",IF(T1553=T1554,MAX(W1553,F1554),F1554))</f>
        <v/>
      </c>
      <c r="X1554" s="9" t="str">
        <f aca="false">IF(T1554=0,"",F1554/W1554-1)</f>
        <v/>
      </c>
    </row>
    <row r="1555" customFormat="false" ht="15" hidden="false" customHeight="false" outlineLevel="0" collapsed="false">
      <c r="A1555" s="5" t="n">
        <v>45383</v>
      </c>
      <c r="B1555" s="6" t="n">
        <v>69791.6277305669</v>
      </c>
      <c r="C1555" s="7" t="n">
        <v>48953.48778</v>
      </c>
      <c r="D1555" s="0" t="n">
        <f aca="false">INT((ROW()-3)/30)</f>
        <v>51</v>
      </c>
      <c r="E1555" s="0" t="n">
        <f aca="false">2+30*D1555</f>
        <v>1532</v>
      </c>
      <c r="F1555" s="8" t="n">
        <f aca="false">INDEX($F:$F,$E1555)*(2*B1555/INDEX($B:$B,$E1555)-C1555/INDEX($C:$C,$E1555))</f>
        <v>6163.68312299507</v>
      </c>
      <c r="G1555" s="9" t="n">
        <f aca="false">B1555/B1554-1</f>
        <v>-0.0201582960958115</v>
      </c>
      <c r="H1555" s="9" t="n">
        <f aca="false">F1555/F1554-1</f>
        <v>-0.00726446298100236</v>
      </c>
      <c r="I1555" s="9" t="n">
        <f aca="false">LN(B1555/B1554)</f>
        <v>-0.0203642469927294</v>
      </c>
      <c r="J1555" s="9" t="n">
        <f aca="false">LN(F1555/F1554)</f>
        <v>-0.00729097768027618</v>
      </c>
      <c r="K1555" s="9" t="n">
        <f aca="false">F1555/F1548-1</f>
        <v>0.00313954706931607</v>
      </c>
      <c r="L1555" s="9" t="n">
        <f aca="false">F1555/F1525-1</f>
        <v>0.0134418325762022</v>
      </c>
      <c r="M1555" s="9" t="n">
        <f aca="false">B1555/B1548-1</f>
        <v>-0.00357489249520659</v>
      </c>
      <c r="N1555" s="9" t="n">
        <f aca="false">B1555/B1525-1</f>
        <v>0.124771333735086</v>
      </c>
      <c r="O1555" s="8" t="n">
        <f aca="false">MAX(O1554,F1555)</f>
        <v>6208.78662357901</v>
      </c>
      <c r="P1555" s="9" t="n">
        <f aca="false">F1555/O1555-1</f>
        <v>-0.00726446298100236</v>
      </c>
      <c r="Q1555" s="8" t="n">
        <f aca="false">MAX(Q1554,B1555)</f>
        <v>73081.5759053185</v>
      </c>
      <c r="R1555" s="9" t="n">
        <f aca="false">B1555/Q1555-1</f>
        <v>-0.0450174771684442</v>
      </c>
      <c r="S1555" s="9" t="n">
        <f aca="false">B1555/INDEX($B:$B,$E1555)-1</f>
        <v>0.0188186167047018</v>
      </c>
      <c r="T1555" s="0" t="n">
        <f aca="false">IF(AND($A1555&gt;=CrashTest!$B$3,$A1555&lt;=CrashTest!$C$3),1,IF(AND($A1555&gt;=CrashTest!$B$4,$A1555&lt;=CrashTest!$C$4),2,IF(AND($A1555&gt;=CrashTest!$B$5,$A1555&lt;=CrashTest!$C$5),3,IF(AND($A1555&gt;=CrashTest!$B$6,$A1555&lt;=CrashTest!$C$6),4,IF(AND($A1555&gt;=CrashTest!$B$7,$A1555&lt;=CrashTest!$C$7),5,0)))))</f>
        <v>0</v>
      </c>
      <c r="U1555" s="8" t="str">
        <f aca="false">IF(T1555=0,"",IF(T1554=T1555,MAX(U1554,B1555),B1555))</f>
        <v/>
      </c>
      <c r="V1555" s="9" t="str">
        <f aca="false">IF(T1555=0,"",B1555/U1555-1)</f>
        <v/>
      </c>
      <c r="W1555" s="8" t="str">
        <f aca="false">IF(T1555=0,"",IF(T1554=T1555,MAX(W1554,F1555),F1555))</f>
        <v/>
      </c>
      <c r="X1555" s="9" t="str">
        <f aca="false">IF(T1555=0,"",F1555/W1555-1)</f>
        <v/>
      </c>
    </row>
    <row r="1556" customFormat="false" ht="15" hidden="false" customHeight="false" outlineLevel="0" collapsed="false">
      <c r="A1556" s="5" t="n">
        <v>45384</v>
      </c>
      <c r="B1556" s="6" t="n">
        <v>65533.7548351841</v>
      </c>
      <c r="C1556" s="7" t="n">
        <v>44725.5429</v>
      </c>
      <c r="D1556" s="0" t="n">
        <f aca="false">INT((ROW()-3)/30)</f>
        <v>51</v>
      </c>
      <c r="E1556" s="0" t="n">
        <f aca="false">2+30*D1556</f>
        <v>1532</v>
      </c>
      <c r="F1556" s="8" t="n">
        <f aca="false">INDEX($F:$F,$E1556)*(2*B1556/INDEX($B:$B,$E1556)-C1556/INDEX($C:$C,$E1556))</f>
        <v>5945.44391519972</v>
      </c>
      <c r="G1556" s="9" t="n">
        <f aca="false">B1556/B1555-1</f>
        <v>-0.0610083620892248</v>
      </c>
      <c r="H1556" s="9" t="n">
        <f aca="false">F1556/F1555-1</f>
        <v>-0.0354072724766069</v>
      </c>
      <c r="I1556" s="9" t="n">
        <f aca="false">LN(B1556/B1555)</f>
        <v>-0.0629487051268651</v>
      </c>
      <c r="J1556" s="9" t="n">
        <f aca="false">LN(F1556/F1555)</f>
        <v>-0.0360493107460028</v>
      </c>
      <c r="K1556" s="9" t="n">
        <f aca="false">F1556/F1549-1</f>
        <v>-0.0317153624360428</v>
      </c>
      <c r="L1556" s="9" t="n">
        <f aca="false">F1556/F1526-1</f>
        <v>-0.0155576822053448</v>
      </c>
      <c r="M1556" s="9" t="n">
        <f aca="false">B1556/B1549-1</f>
        <v>-0.064752741106056</v>
      </c>
      <c r="N1556" s="9" t="n">
        <f aca="false">B1556/B1526-1</f>
        <v>0.0403596496818603</v>
      </c>
      <c r="O1556" s="8" t="n">
        <f aca="false">MAX(O1555,F1556)</f>
        <v>6208.78662357901</v>
      </c>
      <c r="P1556" s="9" t="n">
        <f aca="false">F1556/O1556-1</f>
        <v>-0.0424145206374447</v>
      </c>
      <c r="Q1556" s="8" t="n">
        <f aca="false">MAX(Q1555,B1556)</f>
        <v>73081.5759053185</v>
      </c>
      <c r="R1556" s="9" t="n">
        <f aca="false">B1556/Q1556-1</f>
        <v>-0.103279396710233</v>
      </c>
      <c r="S1556" s="9" t="n">
        <f aca="false">B1556/INDEX($B:$B,$E1556)-1</f>
        <v>-0.0433378383664618</v>
      </c>
      <c r="T1556" s="0" t="n">
        <f aca="false">IF(AND($A1556&gt;=CrashTest!$B$3,$A1556&lt;=CrashTest!$C$3),1,IF(AND($A1556&gt;=CrashTest!$B$4,$A1556&lt;=CrashTest!$C$4),2,IF(AND($A1556&gt;=CrashTest!$B$5,$A1556&lt;=CrashTest!$C$5),3,IF(AND($A1556&gt;=CrashTest!$B$6,$A1556&lt;=CrashTest!$C$6),4,IF(AND($A1556&gt;=CrashTest!$B$7,$A1556&lt;=CrashTest!$C$7),5,0)))))</f>
        <v>0</v>
      </c>
      <c r="U1556" s="8" t="str">
        <f aca="false">IF(T1556=0,"",IF(T1555=T1556,MAX(U1555,B1556),B1556))</f>
        <v/>
      </c>
      <c r="V1556" s="9" t="str">
        <f aca="false">IF(T1556=0,"",B1556/U1556-1)</f>
        <v/>
      </c>
      <c r="W1556" s="8" t="str">
        <f aca="false">IF(T1556=0,"",IF(T1555=T1556,MAX(W1555,F1556),F1556))</f>
        <v/>
      </c>
      <c r="X1556" s="9" t="str">
        <f aca="false">IF(T1556=0,"",F1556/W1556-1)</f>
        <v/>
      </c>
    </row>
    <row r="1557" customFormat="false" ht="15" hidden="false" customHeight="false" outlineLevel="0" collapsed="false">
      <c r="A1557" s="5" t="n">
        <v>45385</v>
      </c>
      <c r="B1557" s="6" t="n">
        <v>66130.2162393337</v>
      </c>
      <c r="C1557" s="7" t="n">
        <v>45369.24603</v>
      </c>
      <c r="D1557" s="0" t="n">
        <f aca="false">INT((ROW()-3)/30)</f>
        <v>51</v>
      </c>
      <c r="E1557" s="0" t="n">
        <f aca="false">2+30*D1557</f>
        <v>1532</v>
      </c>
      <c r="F1557" s="8" t="n">
        <f aca="false">INDEX($F:$F,$E1557)*(2*B1557/INDEX($B:$B,$E1557)-C1557/INDEX($C:$C,$E1557))</f>
        <v>5969.47776429243</v>
      </c>
      <c r="G1557" s="9" t="n">
        <f aca="false">B1557/B1556-1</f>
        <v>0.00910159055664805</v>
      </c>
      <c r="H1557" s="9" t="n">
        <f aca="false">F1557/F1556-1</f>
        <v>0.00404239774783877</v>
      </c>
      <c r="I1557" s="9" t="n">
        <f aca="false">LN(B1557/B1556)</f>
        <v>0.00906042070021258</v>
      </c>
      <c r="J1557" s="9" t="n">
        <f aca="false">LN(F1557/F1556)</f>
        <v>0.00403424921043414</v>
      </c>
      <c r="K1557" s="9" t="n">
        <f aca="false">F1557/F1550-1</f>
        <v>-0.0186004190020995</v>
      </c>
      <c r="L1557" s="9" t="n">
        <f aca="false">F1557/F1527-1</f>
        <v>-0.00709628002633345</v>
      </c>
      <c r="M1557" s="9" t="n">
        <f aca="false">B1557/B1550-1</f>
        <v>-0.0452976383961632</v>
      </c>
      <c r="N1557" s="9" t="n">
        <f aca="false">B1557/B1527-1</f>
        <v>-0.0288084830562086</v>
      </c>
      <c r="O1557" s="8" t="n">
        <f aca="false">MAX(O1556,F1557)</f>
        <v>6208.78662357901</v>
      </c>
      <c r="P1557" s="9" t="n">
        <f aca="false">F1557/O1557-1</f>
        <v>-0.0385435792523063</v>
      </c>
      <c r="Q1557" s="8" t="n">
        <f aca="false">MAX(Q1556,B1557)</f>
        <v>73081.5759053185</v>
      </c>
      <c r="R1557" s="9" t="n">
        <f aca="false">B1557/Q1557-1</f>
        <v>-0.0951178129353791</v>
      </c>
      <c r="S1557" s="9" t="n">
        <f aca="false">B1557/INDEX($B:$B,$E1557)-1</f>
        <v>-0.0346306910702354</v>
      </c>
      <c r="T1557" s="0" t="n">
        <f aca="false">IF(AND($A1557&gt;=CrashTest!$B$3,$A1557&lt;=CrashTest!$C$3),1,IF(AND($A1557&gt;=CrashTest!$B$4,$A1557&lt;=CrashTest!$C$4),2,IF(AND($A1557&gt;=CrashTest!$B$5,$A1557&lt;=CrashTest!$C$5),3,IF(AND($A1557&gt;=CrashTest!$B$6,$A1557&lt;=CrashTest!$C$6),4,IF(AND($A1557&gt;=CrashTest!$B$7,$A1557&lt;=CrashTest!$C$7),5,0)))))</f>
        <v>0</v>
      </c>
      <c r="U1557" s="8" t="str">
        <f aca="false">IF(T1557=0,"",IF(T1556=T1557,MAX(U1556,B1557),B1557))</f>
        <v/>
      </c>
      <c r="V1557" s="9" t="str">
        <f aca="false">IF(T1557=0,"",B1557/U1557-1)</f>
        <v/>
      </c>
      <c r="W1557" s="8" t="str">
        <f aca="false">IF(T1557=0,"",IF(T1556=T1557,MAX(W1556,F1557),F1557))</f>
        <v/>
      </c>
      <c r="X1557" s="9" t="str">
        <f aca="false">IF(T1557=0,"",F1557/W1557-1)</f>
        <v/>
      </c>
    </row>
    <row r="1558" customFormat="false" ht="15" hidden="false" customHeight="false" outlineLevel="0" collapsed="false">
      <c r="A1558" s="5" t="n">
        <v>45386</v>
      </c>
      <c r="B1558" s="6" t="n">
        <v>68438.135024547</v>
      </c>
      <c r="C1558" s="7" t="n">
        <v>47821.58771</v>
      </c>
      <c r="D1558" s="0" t="n">
        <f aca="false">INT((ROW()-3)/30)</f>
        <v>51</v>
      </c>
      <c r="E1558" s="0" t="n">
        <f aca="false">2+30*D1558</f>
        <v>1532</v>
      </c>
      <c r="F1558" s="8" t="n">
        <f aca="false">INDEX($F:$F,$E1558)*(2*B1558/INDEX($B:$B,$E1558)-C1558/INDEX($C:$C,$E1558))</f>
        <v>6067.35081933696</v>
      </c>
      <c r="G1558" s="9" t="n">
        <f aca="false">B1558/B1557-1</f>
        <v>0.0348996104422317</v>
      </c>
      <c r="H1558" s="9" t="n">
        <f aca="false">F1558/F1557-1</f>
        <v>0.0163955808044014</v>
      </c>
      <c r="I1558" s="9" t="n">
        <f aca="false">LN(B1558/B1557)</f>
        <v>0.0343044272712331</v>
      </c>
      <c r="J1558" s="9" t="n">
        <f aca="false">LN(F1558/F1557)</f>
        <v>0.0162626245642205</v>
      </c>
      <c r="K1558" s="9" t="n">
        <f aca="false">F1558/F1551-1</f>
        <v>-0.016622577660814</v>
      </c>
      <c r="L1558" s="9" t="n">
        <f aca="false">F1558/F1528-1</f>
        <v>-0.00838931765402595</v>
      </c>
      <c r="M1558" s="9" t="n">
        <f aca="false">B1558/B1551-1</f>
        <v>-0.0337267613348894</v>
      </c>
      <c r="N1558" s="9" t="n">
        <f aca="false">B1558/B1528-1</f>
        <v>0.0701731649840927</v>
      </c>
      <c r="O1558" s="8" t="n">
        <f aca="false">MAX(O1557,F1558)</f>
        <v>6208.78662357901</v>
      </c>
      <c r="P1558" s="9" t="n">
        <f aca="false">F1558/O1558-1</f>
        <v>-0.0227799428160269</v>
      </c>
      <c r="Q1558" s="8" t="n">
        <f aca="false">MAX(Q1557,B1558)</f>
        <v>73081.5759053185</v>
      </c>
      <c r="R1558" s="9" t="n">
        <f aca="false">B1558/Q1558-1</f>
        <v>-0.0635377771107093</v>
      </c>
      <c r="S1558" s="9" t="n">
        <f aca="false">B1558/INDEX($B:$B,$E1558)-1</f>
        <v>-0.000939678255700294</v>
      </c>
      <c r="T1558" s="0" t="n">
        <f aca="false">IF(AND($A1558&gt;=CrashTest!$B$3,$A1558&lt;=CrashTest!$C$3),1,IF(AND($A1558&gt;=CrashTest!$B$4,$A1558&lt;=CrashTest!$C$4),2,IF(AND($A1558&gt;=CrashTest!$B$5,$A1558&lt;=CrashTest!$C$5),3,IF(AND($A1558&gt;=CrashTest!$B$6,$A1558&lt;=CrashTest!$C$6),4,IF(AND($A1558&gt;=CrashTest!$B$7,$A1558&lt;=CrashTest!$C$7),5,0)))))</f>
        <v>0</v>
      </c>
      <c r="U1558" s="8" t="str">
        <f aca="false">IF(T1558=0,"",IF(T1557=T1558,MAX(U1557,B1558),B1558))</f>
        <v/>
      </c>
      <c r="V1558" s="9" t="str">
        <f aca="false">IF(T1558=0,"",B1558/U1558-1)</f>
        <v/>
      </c>
      <c r="W1558" s="8" t="str">
        <f aca="false">IF(T1558=0,"",IF(T1557=T1558,MAX(W1557,F1558),F1558))</f>
        <v/>
      </c>
      <c r="X1558" s="9" t="str">
        <f aca="false">IF(T1558=0,"",F1558/W1558-1)</f>
        <v/>
      </c>
    </row>
    <row r="1559" customFormat="false" ht="15" hidden="false" customHeight="false" outlineLevel="0" collapsed="false">
      <c r="A1559" s="5" t="n">
        <v>45387</v>
      </c>
      <c r="B1559" s="6" t="n">
        <v>67904.9094766219</v>
      </c>
      <c r="C1559" s="7" t="n">
        <v>47253.8119</v>
      </c>
      <c r="D1559" s="0" t="n">
        <f aca="false">INT((ROW()-3)/30)</f>
        <v>51</v>
      </c>
      <c r="E1559" s="0" t="n">
        <f aca="false">2+30*D1559</f>
        <v>1532</v>
      </c>
      <c r="F1559" s="8" t="n">
        <f aca="false">INDEX($F:$F,$E1559)*(2*B1559/INDEX($B:$B,$E1559)-C1559/INDEX($C:$C,$E1559))</f>
        <v>6044.88837874609</v>
      </c>
      <c r="G1559" s="9" t="n">
        <f aca="false">B1559/B1558-1</f>
        <v>-0.00779135123617603</v>
      </c>
      <c r="H1559" s="9" t="n">
        <f aca="false">F1559/F1558-1</f>
        <v>-0.00370218259331323</v>
      </c>
      <c r="I1559" s="9" t="n">
        <f aca="false">LN(B1559/B1558)</f>
        <v>-0.00782186239867007</v>
      </c>
      <c r="J1559" s="9" t="n">
        <f aca="false">LN(F1559/F1558)</f>
        <v>-0.00370905263262522</v>
      </c>
      <c r="K1559" s="9" t="n">
        <f aca="false">F1559/F1552-1</f>
        <v>-0.0156579759308247</v>
      </c>
      <c r="L1559" s="9" t="n">
        <f aca="false">F1559/F1529-1</f>
        <v>-0.00507227060687099</v>
      </c>
      <c r="M1559" s="9" t="n">
        <f aca="false">B1559/B1552-1</f>
        <v>-0.0287788705564916</v>
      </c>
      <c r="N1559" s="9" t="n">
        <f aca="false">B1559/B1529-1</f>
        <v>0.0272479051802845</v>
      </c>
      <c r="O1559" s="8" t="n">
        <f aca="false">MAX(O1558,F1559)</f>
        <v>6208.78662357901</v>
      </c>
      <c r="P1559" s="9" t="n">
        <f aca="false">F1559/O1559-1</f>
        <v>-0.02639778990157</v>
      </c>
      <c r="Q1559" s="8" t="n">
        <f aca="false">MAX(Q1558,B1559)</f>
        <v>73081.5759053185</v>
      </c>
      <c r="R1559" s="9" t="n">
        <f aca="false">B1559/Q1559-1</f>
        <v>-0.0708340832086499</v>
      </c>
      <c r="S1559" s="9" t="n">
        <f aca="false">B1559/INDEX($B:$B,$E1559)-1</f>
        <v>-0.00872370812853718</v>
      </c>
      <c r="T1559" s="0" t="n">
        <f aca="false">IF(AND($A1559&gt;=CrashTest!$B$3,$A1559&lt;=CrashTest!$C$3),1,IF(AND($A1559&gt;=CrashTest!$B$4,$A1559&lt;=CrashTest!$C$4),2,IF(AND($A1559&gt;=CrashTest!$B$5,$A1559&lt;=CrashTest!$C$5),3,IF(AND($A1559&gt;=CrashTest!$B$6,$A1559&lt;=CrashTest!$C$6),4,IF(AND($A1559&gt;=CrashTest!$B$7,$A1559&lt;=CrashTest!$C$7),5,0)))))</f>
        <v>0</v>
      </c>
      <c r="U1559" s="8" t="str">
        <f aca="false">IF(T1559=0,"",IF(T1558=T1559,MAX(U1558,B1559),B1559))</f>
        <v/>
      </c>
      <c r="V1559" s="9" t="str">
        <f aca="false">IF(T1559=0,"",B1559/U1559-1)</f>
        <v/>
      </c>
      <c r="W1559" s="8" t="str">
        <f aca="false">IF(T1559=0,"",IF(T1558=T1559,MAX(W1558,F1559),F1559))</f>
        <v/>
      </c>
      <c r="X1559" s="9" t="str">
        <f aca="false">IF(T1559=0,"",F1559/W1559-1)</f>
        <v/>
      </c>
    </row>
    <row r="1560" customFormat="false" ht="15" hidden="false" customHeight="false" outlineLevel="0" collapsed="false">
      <c r="A1560" s="5" t="n">
        <v>45388</v>
      </c>
      <c r="B1560" s="6" t="n">
        <v>69136.0710783168</v>
      </c>
      <c r="C1560" s="7" t="n">
        <v>48146.98572</v>
      </c>
      <c r="D1560" s="0" t="n">
        <f aca="false">INT((ROW()-3)/30)</f>
        <v>51</v>
      </c>
      <c r="E1560" s="0" t="n">
        <f aca="false">2+30*D1560</f>
        <v>1532</v>
      </c>
      <c r="F1560" s="8" t="n">
        <f aca="false">INDEX($F:$F,$E1560)*(2*B1560/INDEX($B:$B,$E1560)-C1560/INDEX($C:$C,$E1560))</f>
        <v>6149.85540569812</v>
      </c>
      <c r="G1560" s="9" t="n">
        <f aca="false">B1560/B1559-1</f>
        <v>0.0181306714224949</v>
      </c>
      <c r="H1560" s="9" t="n">
        <f aca="false">F1560/F1559-1</f>
        <v>0.0173645930867956</v>
      </c>
      <c r="I1560" s="9" t="n">
        <f aca="false">LN(B1560/B1559)</f>
        <v>0.0179682708166023</v>
      </c>
      <c r="J1560" s="9" t="n">
        <f aca="false">LN(F1560/F1559)</f>
        <v>0.0172155514315687</v>
      </c>
      <c r="K1560" s="9" t="n">
        <f aca="false">F1560/F1553-1</f>
        <v>0.00145452755637931</v>
      </c>
      <c r="L1560" s="9" t="n">
        <f aca="false">F1560/F1530-1</f>
        <v>0.00587798774531478</v>
      </c>
      <c r="M1560" s="9" t="n">
        <f aca="false">B1560/B1553-1</f>
        <v>-0.00756414077743295</v>
      </c>
      <c r="N1560" s="9" t="n">
        <f aca="false">B1560/B1530-1</f>
        <v>0.0307988706205682</v>
      </c>
      <c r="O1560" s="8" t="n">
        <f aca="false">MAX(O1559,F1560)</f>
        <v>6208.78662357901</v>
      </c>
      <c r="P1560" s="9" t="n">
        <f aca="false">F1560/O1560-1</f>
        <v>-0.00949158369480585</v>
      </c>
      <c r="Q1560" s="8" t="n">
        <f aca="false">MAX(Q1559,B1560)</f>
        <v>73081.5759053185</v>
      </c>
      <c r="R1560" s="9" t="n">
        <f aca="false">B1560/Q1560-1</f>
        <v>-0.0539876812743246</v>
      </c>
      <c r="S1560" s="9" t="n">
        <f aca="false">B1560/INDEX($B:$B,$E1560)-1</f>
        <v>0.00924879660829348</v>
      </c>
      <c r="T1560" s="0" t="n">
        <f aca="false">IF(AND($A1560&gt;=CrashTest!$B$3,$A1560&lt;=CrashTest!$C$3),1,IF(AND($A1560&gt;=CrashTest!$B$4,$A1560&lt;=CrashTest!$C$4),2,IF(AND($A1560&gt;=CrashTest!$B$5,$A1560&lt;=CrashTest!$C$5),3,IF(AND($A1560&gt;=CrashTest!$B$6,$A1560&lt;=CrashTest!$C$6),4,IF(AND($A1560&gt;=CrashTest!$B$7,$A1560&lt;=CrashTest!$C$7),5,0)))))</f>
        <v>0</v>
      </c>
      <c r="U1560" s="8" t="str">
        <f aca="false">IF(T1560=0,"",IF(T1559=T1560,MAX(U1559,B1560),B1560))</f>
        <v/>
      </c>
      <c r="V1560" s="9" t="str">
        <f aca="false">IF(T1560=0,"",B1560/U1560-1)</f>
        <v/>
      </c>
      <c r="W1560" s="8" t="str">
        <f aca="false">IF(T1560=0,"",IF(T1559=T1560,MAX(W1559,F1560),F1560))</f>
        <v/>
      </c>
      <c r="X1560" s="9" t="str">
        <f aca="false">IF(T1560=0,"",F1560/W1560-1)</f>
        <v/>
      </c>
    </row>
    <row r="1561" customFormat="false" ht="15" hidden="false" customHeight="false" outlineLevel="0" collapsed="false">
      <c r="A1561" s="5" t="n">
        <v>45389</v>
      </c>
      <c r="B1561" s="6" t="n">
        <v>69392.6830108124</v>
      </c>
      <c r="C1561" s="7" t="n">
        <v>48442.23063</v>
      </c>
      <c r="D1561" s="0" t="n">
        <f aca="false">INT((ROW()-3)/30)</f>
        <v>51</v>
      </c>
      <c r="E1561" s="0" t="n">
        <f aca="false">2+30*D1561</f>
        <v>1532</v>
      </c>
      <c r="F1561" s="8" t="n">
        <f aca="false">INDEX($F:$F,$E1561)*(2*B1561/INDEX($B:$B,$E1561)-C1561/INDEX($C:$C,$E1561))</f>
        <v>6157.86806281058</v>
      </c>
      <c r="G1561" s="9" t="n">
        <f aca="false">B1561/B1560-1</f>
        <v>0.00371169388849002</v>
      </c>
      <c r="H1561" s="9" t="n">
        <f aca="false">F1561/F1560-1</f>
        <v>0.0013029017080699</v>
      </c>
      <c r="I1561" s="9" t="n">
        <f aca="false">LN(B1561/B1560)</f>
        <v>0.00370482255034955</v>
      </c>
      <c r="J1561" s="9" t="n">
        <f aca="false">LN(F1561/F1560)</f>
        <v>0.00130205366816796</v>
      </c>
      <c r="K1561" s="9" t="n">
        <f aca="false">F1561/F1554-1</f>
        <v>-0.00820104858734427</v>
      </c>
      <c r="L1561" s="9" t="n">
        <f aca="false">F1561/F1531-1</f>
        <v>0.0104847453209036</v>
      </c>
      <c r="M1561" s="9" t="n">
        <f aca="false">B1561/B1554-1</f>
        <v>-0.0257592927580034</v>
      </c>
      <c r="N1561" s="9" t="n">
        <f aca="false">B1561/B1531-1</f>
        <v>0.0153484202052718</v>
      </c>
      <c r="O1561" s="8" t="n">
        <f aca="false">MAX(O1560,F1561)</f>
        <v>6208.78662357901</v>
      </c>
      <c r="P1561" s="9" t="n">
        <f aca="false">F1561/O1561-1</f>
        <v>-0.00820104858734427</v>
      </c>
      <c r="Q1561" s="8" t="n">
        <f aca="false">MAX(Q1560,B1561)</f>
        <v>73081.5759053185</v>
      </c>
      <c r="R1561" s="9" t="n">
        <f aca="false">B1561/Q1561-1</f>
        <v>-0.0504763731324743</v>
      </c>
      <c r="S1561" s="9" t="n">
        <f aca="false">B1561/INDEX($B:$B,$E1561)-1</f>
        <v>0.0129948191986304</v>
      </c>
      <c r="T1561" s="0" t="n">
        <f aca="false">IF(AND($A1561&gt;=CrashTest!$B$3,$A1561&lt;=CrashTest!$C$3),1,IF(AND($A1561&gt;=CrashTest!$B$4,$A1561&lt;=CrashTest!$C$4),2,IF(AND($A1561&gt;=CrashTest!$B$5,$A1561&lt;=CrashTest!$C$5),3,IF(AND($A1561&gt;=CrashTest!$B$6,$A1561&lt;=CrashTest!$C$6),4,IF(AND($A1561&gt;=CrashTest!$B$7,$A1561&lt;=CrashTest!$C$7),5,0)))))</f>
        <v>0</v>
      </c>
      <c r="U1561" s="8" t="str">
        <f aca="false">IF(T1561=0,"",IF(T1560=T1561,MAX(U1560,B1561),B1561))</f>
        <v/>
      </c>
      <c r="V1561" s="9" t="str">
        <f aca="false">IF(T1561=0,"",B1561/U1561-1)</f>
        <v/>
      </c>
      <c r="W1561" s="8" t="str">
        <f aca="false">IF(T1561=0,"",IF(T1560=T1561,MAX(W1560,F1561),F1561))</f>
        <v/>
      </c>
      <c r="X1561" s="9" t="str">
        <f aca="false">IF(T1561=0,"",F1561/W1561-1)</f>
        <v/>
      </c>
    </row>
    <row r="1562" customFormat="false" ht="15" hidden="false" customHeight="false" outlineLevel="0" collapsed="false">
      <c r="A1562" s="5" t="n">
        <v>45390</v>
      </c>
      <c r="B1562" s="6" t="n">
        <v>71712.7972840444</v>
      </c>
      <c r="C1562" s="7" t="n">
        <v>50219.13587</v>
      </c>
      <c r="D1562" s="0" t="n">
        <f aca="false">INT((ROW()-3)/30)</f>
        <v>51</v>
      </c>
      <c r="E1562" s="0" t="n">
        <f aca="false">2+30*D1562</f>
        <v>1532</v>
      </c>
      <c r="F1562" s="8" t="n">
        <f aca="false">INDEX($F:$F,$E1562)*(2*B1562/INDEX($B:$B,$E1562)-C1562/INDEX($C:$C,$E1562))</f>
        <v>6343.76358616982</v>
      </c>
      <c r="G1562" s="9" t="n">
        <f aca="false">B1562/B1561-1</f>
        <v>0.0334345664782914</v>
      </c>
      <c r="H1562" s="9" t="n">
        <f aca="false">F1562/F1561-1</f>
        <v>0.030188292679072</v>
      </c>
      <c r="I1562" s="9" t="n">
        <f aca="false">LN(B1562/B1561)</f>
        <v>0.0328877855841197</v>
      </c>
      <c r="J1562" s="9" t="n">
        <f aca="false">LN(F1562/F1561)</f>
        <v>0.0297415939604037</v>
      </c>
      <c r="K1562" s="9" t="n">
        <f aca="false">F1562/F1555-1</f>
        <v>0.02921637267544</v>
      </c>
      <c r="L1562" s="9" t="n">
        <f aca="false">F1562/F1532-1</f>
        <v>0.0435870680488728</v>
      </c>
      <c r="M1562" s="9" t="n">
        <f aca="false">B1562/B1555-1</f>
        <v>0.0275272208995359</v>
      </c>
      <c r="N1562" s="9" t="n">
        <f aca="false">B1562/B1532-1</f>
        <v>0.0468638618232917</v>
      </c>
      <c r="O1562" s="8" t="n">
        <f aca="false">MAX(O1561,F1562)</f>
        <v>6343.76358616982</v>
      </c>
      <c r="P1562" s="9" t="n">
        <f aca="false">F1562/O1562-1</f>
        <v>0</v>
      </c>
      <c r="Q1562" s="8" t="n">
        <f aca="false">MAX(Q1561,B1562)</f>
        <v>73081.5759053185</v>
      </c>
      <c r="R1562" s="9" t="n">
        <f aca="false">B1562/Q1562-1</f>
        <v>-0.0187294623072638</v>
      </c>
      <c r="S1562" s="9" t="n">
        <f aca="false">B1562/INDEX($B:$B,$E1562)-1</f>
        <v>0.0468638618232917</v>
      </c>
      <c r="T1562" s="0" t="n">
        <f aca="false">IF(AND($A1562&gt;=CrashTest!$B$3,$A1562&lt;=CrashTest!$C$3),1,IF(AND($A1562&gt;=CrashTest!$B$4,$A1562&lt;=CrashTest!$C$4),2,IF(AND($A1562&gt;=CrashTest!$B$5,$A1562&lt;=CrashTest!$C$5),3,IF(AND($A1562&gt;=CrashTest!$B$6,$A1562&lt;=CrashTest!$C$6),4,IF(AND($A1562&gt;=CrashTest!$B$7,$A1562&lt;=CrashTest!$C$7),5,0)))))</f>
        <v>0</v>
      </c>
      <c r="U1562" s="8" t="str">
        <f aca="false">IF(T1562=0,"",IF(T1561=T1562,MAX(U1561,B1562),B1562))</f>
        <v/>
      </c>
      <c r="V1562" s="9" t="str">
        <f aca="false">IF(T1562=0,"",B1562/U1562-1)</f>
        <v/>
      </c>
      <c r="W1562" s="8" t="str">
        <f aca="false">IF(T1562=0,"",IF(T1561=T1562,MAX(W1561,F1562),F1562))</f>
        <v/>
      </c>
      <c r="X1562" s="9" t="str">
        <f aca="false">IF(T1562=0,"",F1562/W1562-1)</f>
        <v/>
      </c>
    </row>
    <row r="1563" customFormat="false" ht="15" hidden="false" customHeight="false" outlineLevel="0" collapsed="false">
      <c r="A1563" s="5" t="n">
        <v>45391</v>
      </c>
      <c r="B1563" s="6" t="n">
        <v>69074.5418638223</v>
      </c>
      <c r="C1563" s="7" t="n">
        <v>47282.33362</v>
      </c>
      <c r="D1563" s="0" t="n">
        <f aca="false">INT((ROW()-3)/30)</f>
        <v>52</v>
      </c>
      <c r="E1563" s="0" t="n">
        <f aca="false">2+30*D1563</f>
        <v>1562</v>
      </c>
      <c r="F1563" s="8" t="n">
        <f aca="false">INDEX($F:$F,$E1563)*(2*B1563/INDEX($B:$B,$E1563)-C1563/INDEX($C:$C,$E1563))</f>
        <v>6247.98146788942</v>
      </c>
      <c r="G1563" s="9" t="n">
        <f aca="false">B1563/B1562-1</f>
        <v>-0.0367891857540061</v>
      </c>
      <c r="H1563" s="9" t="n">
        <f aca="false">F1563/F1562-1</f>
        <v>-0.0150986267031162</v>
      </c>
      <c r="I1563" s="9" t="n">
        <f aca="false">LN(B1563/B1562)</f>
        <v>-0.0374829770757467</v>
      </c>
      <c r="J1563" s="9" t="n">
        <f aca="false">LN(F1563/F1562)</f>
        <v>-0.0152137714558597</v>
      </c>
      <c r="K1563" s="9" t="n">
        <f aca="false">F1563/F1556-1</f>
        <v>0.050885612076206</v>
      </c>
      <c r="L1563" s="9" t="n">
        <f aca="false">F1563/F1533-1</f>
        <v>0.0308001188566762</v>
      </c>
      <c r="M1563" s="9" t="n">
        <f aca="false">B1563/B1556-1</f>
        <v>0.0540299733708713</v>
      </c>
      <c r="N1563" s="9" t="n">
        <f aca="false">B1563/B1533-1</f>
        <v>0.00279158303503868</v>
      </c>
      <c r="O1563" s="8" t="n">
        <f aca="false">MAX(O1562,F1563)</f>
        <v>6343.76358616982</v>
      </c>
      <c r="P1563" s="9" t="n">
        <f aca="false">F1563/O1563-1</f>
        <v>-0.0150986267031162</v>
      </c>
      <c r="Q1563" s="8" t="n">
        <f aca="false">MAX(Q1562,B1563)</f>
        <v>73081.5759053185</v>
      </c>
      <c r="R1563" s="9" t="n">
        <f aca="false">B1563/Q1563-1</f>
        <v>-0.0548296063933753</v>
      </c>
      <c r="S1563" s="9" t="n">
        <f aca="false">B1563/INDEX($B:$B,$E1563)-1</f>
        <v>-0.0367891857540061</v>
      </c>
      <c r="T1563" s="0" t="n">
        <f aca="false">IF(AND($A1563&gt;=CrashTest!$B$3,$A1563&lt;=CrashTest!$C$3),1,IF(AND($A1563&gt;=CrashTest!$B$4,$A1563&lt;=CrashTest!$C$4),2,IF(AND($A1563&gt;=CrashTest!$B$5,$A1563&lt;=CrashTest!$C$5),3,IF(AND($A1563&gt;=CrashTest!$B$6,$A1563&lt;=CrashTest!$C$6),4,IF(AND($A1563&gt;=CrashTest!$B$7,$A1563&lt;=CrashTest!$C$7),5,0)))))</f>
        <v>0</v>
      </c>
      <c r="U1563" s="8" t="str">
        <f aca="false">IF(T1563=0,"",IF(T1562=T1563,MAX(U1562,B1563),B1563))</f>
        <v/>
      </c>
      <c r="V1563" s="9" t="str">
        <f aca="false">IF(T1563=0,"",B1563/U1563-1)</f>
        <v/>
      </c>
      <c r="W1563" s="8" t="str">
        <f aca="false">IF(T1563=0,"",IF(T1562=T1563,MAX(W1562,F1563),F1563))</f>
        <v/>
      </c>
      <c r="X1563" s="9" t="str">
        <f aca="false">IF(T1563=0,"",F1563/W1563-1)</f>
        <v/>
      </c>
    </row>
    <row r="1564" customFormat="false" ht="15" hidden="false" customHeight="false" outlineLevel="0" collapsed="false">
      <c r="A1564" s="5" t="n">
        <v>45392</v>
      </c>
      <c r="B1564" s="6" t="n">
        <v>70579.4456767972</v>
      </c>
      <c r="C1564" s="7" t="n">
        <v>49049.00235</v>
      </c>
      <c r="D1564" s="0" t="n">
        <f aca="false">INT((ROW()-3)/30)</f>
        <v>52</v>
      </c>
      <c r="E1564" s="0" t="n">
        <f aca="false">2+30*D1564</f>
        <v>1562</v>
      </c>
      <c r="F1564" s="8" t="n">
        <f aca="false">INDEX($F:$F,$E1564)*(2*B1564/INDEX($B:$B,$E1564)-C1564/INDEX($C:$C,$E1564))</f>
        <v>6291.06263888693</v>
      </c>
      <c r="G1564" s="9" t="n">
        <f aca="false">B1564/B1563-1</f>
        <v>0.0217866636877846</v>
      </c>
      <c r="H1564" s="9" t="n">
        <f aca="false">F1564/F1563-1</f>
        <v>0.00689521427342976</v>
      </c>
      <c r="I1564" s="9" t="n">
        <f aca="false">LN(B1564/B1563)</f>
        <v>0.0215527260460467</v>
      </c>
      <c r="J1564" s="9" t="n">
        <f aca="false">LN(F1564/F1563)</f>
        <v>0.00687155099679298</v>
      </c>
      <c r="K1564" s="9" t="n">
        <f aca="false">F1564/F1557-1</f>
        <v>0.0538715256664704</v>
      </c>
      <c r="L1564" s="9" t="n">
        <f aca="false">F1564/F1534-1</f>
        <v>0.0198226849715353</v>
      </c>
      <c r="M1564" s="9" t="n">
        <f aca="false">B1564/B1557-1</f>
        <v>0.0672798259325385</v>
      </c>
      <c r="N1564" s="9" t="n">
        <f aca="false">B1564/B1534-1</f>
        <v>-0.0224194561473221</v>
      </c>
      <c r="O1564" s="8" t="n">
        <f aca="false">MAX(O1563,F1564)</f>
        <v>6343.76358616982</v>
      </c>
      <c r="P1564" s="9" t="n">
        <f aca="false">F1564/O1564-1</f>
        <v>-0.00830752069603891</v>
      </c>
      <c r="Q1564" s="8" t="n">
        <f aca="false">MAX(Q1563,B1564)</f>
        <v>73081.5759053185</v>
      </c>
      <c r="R1564" s="9" t="n">
        <f aca="false">B1564/Q1564-1</f>
        <v>-0.0342374969002168</v>
      </c>
      <c r="S1564" s="9" t="n">
        <f aca="false">B1564/INDEX($B:$B,$E1564)-1</f>
        <v>-0.0158040356835915</v>
      </c>
      <c r="T1564" s="0" t="n">
        <f aca="false">IF(AND($A1564&gt;=CrashTest!$B$3,$A1564&lt;=CrashTest!$C$3),1,IF(AND($A1564&gt;=CrashTest!$B$4,$A1564&lt;=CrashTest!$C$4),2,IF(AND($A1564&gt;=CrashTest!$B$5,$A1564&lt;=CrashTest!$C$5),3,IF(AND($A1564&gt;=CrashTest!$B$6,$A1564&lt;=CrashTest!$C$6),4,IF(AND($A1564&gt;=CrashTest!$B$7,$A1564&lt;=CrashTest!$C$7),5,0)))))</f>
        <v>0</v>
      </c>
      <c r="U1564" s="8" t="str">
        <f aca="false">IF(T1564=0,"",IF(T1563=T1564,MAX(U1563,B1564),B1564))</f>
        <v/>
      </c>
      <c r="V1564" s="9" t="str">
        <f aca="false">IF(T1564=0,"",B1564/U1564-1)</f>
        <v/>
      </c>
      <c r="W1564" s="8" t="str">
        <f aca="false">IF(T1564=0,"",IF(T1563=T1564,MAX(W1563,F1564),F1564))</f>
        <v/>
      </c>
      <c r="X1564" s="9" t="str">
        <f aca="false">IF(T1564=0,"",F1564/W1564-1)</f>
        <v/>
      </c>
    </row>
    <row r="1565" customFormat="false" ht="15" hidden="false" customHeight="false" outlineLevel="0" collapsed="false">
      <c r="A1565" s="5" t="n">
        <v>45393</v>
      </c>
      <c r="B1565" s="6" t="n">
        <v>70046.5536057861</v>
      </c>
      <c r="C1565" s="7" t="n">
        <v>48333.14783</v>
      </c>
      <c r="D1565" s="0" t="n">
        <f aca="false">INT((ROW()-3)/30)</f>
        <v>52</v>
      </c>
      <c r="E1565" s="0" t="n">
        <f aca="false">2+30*D1565</f>
        <v>1562</v>
      </c>
      <c r="F1565" s="8" t="n">
        <f aca="false">INDEX($F:$F,$E1565)*(2*B1565/INDEX($B:$B,$E1565)-C1565/INDEX($C:$C,$E1565))</f>
        <v>6287.21055418681</v>
      </c>
      <c r="G1565" s="9" t="n">
        <f aca="false">B1565/B1564-1</f>
        <v>-0.00755024449258723</v>
      </c>
      <c r="H1565" s="9" t="n">
        <f aca="false">F1565/F1564-1</f>
        <v>-0.000612310657393422</v>
      </c>
      <c r="I1565" s="9" t="n">
        <f aca="false">LN(B1565/B1564)</f>
        <v>-0.00757889187612973</v>
      </c>
      <c r="J1565" s="9" t="n">
        <f aca="false">LN(F1565/F1564)</f>
        <v>-0.00061249819612255</v>
      </c>
      <c r="K1565" s="9" t="n">
        <f aca="false">F1565/F1558-1</f>
        <v>0.0362365291535716</v>
      </c>
      <c r="L1565" s="9" t="n">
        <f aca="false">F1565/F1535-1</f>
        <v>0.0245462788338162</v>
      </c>
      <c r="M1565" s="9" t="n">
        <f aca="false">B1565/B1558-1</f>
        <v>0.0235017885958202</v>
      </c>
      <c r="N1565" s="9" t="n">
        <f aca="false">B1565/B1535-1</f>
        <v>-0.0194053164289933</v>
      </c>
      <c r="O1565" s="8" t="n">
        <f aca="false">MAX(O1564,F1565)</f>
        <v>6343.76358616982</v>
      </c>
      <c r="P1565" s="9" t="n">
        <f aca="false">F1565/O1565-1</f>
        <v>-0.00891474456997365</v>
      </c>
      <c r="Q1565" s="8" t="n">
        <f aca="false">MAX(Q1564,B1565)</f>
        <v>73081.5759053185</v>
      </c>
      <c r="R1565" s="9" t="n">
        <f aca="false">B1565/Q1565-1</f>
        <v>-0.0415292399203933</v>
      </c>
      <c r="S1565" s="9" t="n">
        <f aca="false">B1565/INDEX($B:$B,$E1565)-1</f>
        <v>-0.023234955842798</v>
      </c>
      <c r="T1565" s="0" t="n">
        <f aca="false">IF(AND($A1565&gt;=CrashTest!$B$3,$A1565&lt;=CrashTest!$C$3),1,IF(AND($A1565&gt;=CrashTest!$B$4,$A1565&lt;=CrashTest!$C$4),2,IF(AND($A1565&gt;=CrashTest!$B$5,$A1565&lt;=CrashTest!$C$5),3,IF(AND($A1565&gt;=CrashTest!$B$6,$A1565&lt;=CrashTest!$C$6),4,IF(AND($A1565&gt;=CrashTest!$B$7,$A1565&lt;=CrashTest!$C$7),5,0)))))</f>
        <v>0</v>
      </c>
      <c r="U1565" s="8" t="str">
        <f aca="false">IF(T1565=0,"",IF(T1564=T1565,MAX(U1564,B1565),B1565))</f>
        <v/>
      </c>
      <c r="V1565" s="9" t="str">
        <f aca="false">IF(T1565=0,"",B1565/U1565-1)</f>
        <v/>
      </c>
      <c r="W1565" s="8" t="str">
        <f aca="false">IF(T1565=0,"",IF(T1564=T1565,MAX(W1564,F1565),F1565))</f>
        <v/>
      </c>
      <c r="X1565" s="9" t="str">
        <f aca="false">IF(T1565=0,"",F1565/W1565-1)</f>
        <v/>
      </c>
    </row>
    <row r="1566" customFormat="false" ht="15" hidden="false" customHeight="false" outlineLevel="0" collapsed="false">
      <c r="A1566" s="5" t="n">
        <v>45394</v>
      </c>
      <c r="B1566" s="6" t="n">
        <v>67098.113691993</v>
      </c>
      <c r="C1566" s="7" t="n">
        <v>44895.62982</v>
      </c>
      <c r="D1566" s="0" t="n">
        <f aca="false">INT((ROW()-3)/30)</f>
        <v>52</v>
      </c>
      <c r="E1566" s="0" t="n">
        <f aca="false">2+30*D1566</f>
        <v>1562</v>
      </c>
      <c r="F1566" s="8" t="n">
        <f aca="false">INDEX($F:$F,$E1566)*(2*B1566/INDEX($B:$B,$E1566)-C1566/INDEX($C:$C,$E1566))</f>
        <v>6199.80140257407</v>
      </c>
      <c r="G1566" s="9" t="n">
        <f aca="false">B1566/B1565-1</f>
        <v>-0.0420925764654544</v>
      </c>
      <c r="H1566" s="9" t="n">
        <f aca="false">F1566/F1565-1</f>
        <v>-0.0139026919584451</v>
      </c>
      <c r="I1566" s="9" t="n">
        <f aca="false">LN(B1566/B1565)</f>
        <v>-0.0430041408221455</v>
      </c>
      <c r="J1566" s="9" t="n">
        <f aca="false">LN(F1566/F1565)</f>
        <v>-0.0140002395516921</v>
      </c>
      <c r="K1566" s="9" t="n">
        <f aca="false">F1566/F1559-1</f>
        <v>0.0256271107292332</v>
      </c>
      <c r="L1566" s="9" t="n">
        <f aca="false">F1566/F1536-1</f>
        <v>0.00330850820539053</v>
      </c>
      <c r="M1566" s="9" t="n">
        <f aca="false">B1566/B1559-1</f>
        <v>-0.011881258525301</v>
      </c>
      <c r="N1566" s="9" t="n">
        <f aca="false">B1566/B1536-1</f>
        <v>-0.0818737436789463</v>
      </c>
      <c r="O1566" s="8" t="n">
        <f aca="false">MAX(O1565,F1566)</f>
        <v>6343.76358616982</v>
      </c>
      <c r="P1566" s="9" t="n">
        <f aca="false">F1566/O1566-1</f>
        <v>-0.0226934975807741</v>
      </c>
      <c r="Q1566" s="8" t="n">
        <f aca="false">MAX(Q1565,B1566)</f>
        <v>73081.5759053185</v>
      </c>
      <c r="R1566" s="9" t="n">
        <f aca="false">B1566/Q1566-1</f>
        <v>-0.0818737436789463</v>
      </c>
      <c r="S1566" s="9" t="n">
        <f aca="false">B1566/INDEX($B:$B,$E1566)-1</f>
        <v>-0.0643495131527679</v>
      </c>
      <c r="T1566" s="0" t="n">
        <f aca="false">IF(AND($A1566&gt;=CrashTest!$B$3,$A1566&lt;=CrashTest!$C$3),1,IF(AND($A1566&gt;=CrashTest!$B$4,$A1566&lt;=CrashTest!$C$4),2,IF(AND($A1566&gt;=CrashTest!$B$5,$A1566&lt;=CrashTest!$C$5),3,IF(AND($A1566&gt;=CrashTest!$B$6,$A1566&lt;=CrashTest!$C$6),4,IF(AND($A1566&gt;=CrashTest!$B$7,$A1566&lt;=CrashTest!$C$7),5,0)))))</f>
        <v>0</v>
      </c>
      <c r="U1566" s="8" t="str">
        <f aca="false">IF(T1566=0,"",IF(T1565=T1566,MAX(U1565,B1566),B1566))</f>
        <v/>
      </c>
      <c r="V1566" s="9" t="str">
        <f aca="false">IF(T1566=0,"",B1566/U1566-1)</f>
        <v/>
      </c>
      <c r="W1566" s="8" t="str">
        <f aca="false">IF(T1566=0,"",IF(T1565=T1566,MAX(W1565,F1566),F1566))</f>
        <v/>
      </c>
      <c r="X1566" s="9" t="str">
        <f aca="false">IF(T1566=0,"",F1566/W1566-1)</f>
        <v/>
      </c>
    </row>
    <row r="1567" customFormat="false" ht="15" hidden="false" customHeight="false" outlineLevel="0" collapsed="false">
      <c r="A1567" s="5" t="n">
        <v>45395</v>
      </c>
      <c r="B1567" s="6" t="n">
        <v>64551.6482875512</v>
      </c>
      <c r="C1567" s="7" t="n">
        <v>40644.22081</v>
      </c>
      <c r="D1567" s="0" t="n">
        <f aca="false">INT((ROW()-3)/30)</f>
        <v>52</v>
      </c>
      <c r="E1567" s="0" t="n">
        <f aca="false">2+30*D1567</f>
        <v>1562</v>
      </c>
      <c r="F1567" s="8" t="n">
        <f aca="false">INDEX($F:$F,$E1567)*(2*B1567/INDEX($B:$B,$E1567)-C1567/INDEX($C:$C,$E1567))</f>
        <v>6286.32218215191</v>
      </c>
      <c r="G1567" s="9" t="n">
        <f aca="false">B1567/B1566-1</f>
        <v>-0.0379513709749142</v>
      </c>
      <c r="H1567" s="9" t="n">
        <f aca="false">F1567/F1566-1</f>
        <v>0.0139554114655867</v>
      </c>
      <c r="I1567" s="9" t="n">
        <f aca="false">LN(B1567/B1566)</f>
        <v>-0.0386902796719082</v>
      </c>
      <c r="J1567" s="9" t="n">
        <f aca="false">LN(F1567/F1566)</f>
        <v>0.0138589312885319</v>
      </c>
      <c r="K1567" s="9" t="n">
        <f aca="false">F1567/F1560-1</f>
        <v>0.0221902414693125</v>
      </c>
      <c r="L1567" s="9" t="n">
        <f aca="false">F1567/F1537-1</f>
        <v>0.0191968441571433</v>
      </c>
      <c r="M1567" s="9" t="n">
        <f aca="false">B1567/B1560-1</f>
        <v>-0.0663101434498991</v>
      </c>
      <c r="N1567" s="9" t="n">
        <f aca="false">B1567/B1537-1</f>
        <v>-0.0972463195698194</v>
      </c>
      <c r="O1567" s="8" t="n">
        <f aca="false">MAX(O1566,F1567)</f>
        <v>6343.76358616982</v>
      </c>
      <c r="P1567" s="9" t="n">
        <f aca="false">F1567/O1567-1</f>
        <v>-0.00905478321152042</v>
      </c>
      <c r="Q1567" s="8" t="n">
        <f aca="false">MAX(Q1566,B1567)</f>
        <v>73081.5759053185</v>
      </c>
      <c r="R1567" s="9" t="n">
        <f aca="false">B1567/Q1567-1</f>
        <v>-0.116717893834396</v>
      </c>
      <c r="S1567" s="9" t="n">
        <f aca="false">B1567/INDEX($B:$B,$E1567)-1</f>
        <v>-0.0998587318819664</v>
      </c>
      <c r="T1567" s="0" t="n">
        <f aca="false">IF(AND($A1567&gt;=CrashTest!$B$3,$A1567&lt;=CrashTest!$C$3),1,IF(AND($A1567&gt;=CrashTest!$B$4,$A1567&lt;=CrashTest!$C$4),2,IF(AND($A1567&gt;=CrashTest!$B$5,$A1567&lt;=CrashTest!$C$5),3,IF(AND($A1567&gt;=CrashTest!$B$6,$A1567&lt;=CrashTest!$C$6),4,IF(AND($A1567&gt;=CrashTest!$B$7,$A1567&lt;=CrashTest!$C$7),5,0)))))</f>
        <v>0</v>
      </c>
      <c r="U1567" s="8" t="str">
        <f aca="false">IF(T1567=0,"",IF(T1566=T1567,MAX(U1566,B1567),B1567))</f>
        <v/>
      </c>
      <c r="V1567" s="9" t="str">
        <f aca="false">IF(T1567=0,"",B1567/U1567-1)</f>
        <v/>
      </c>
      <c r="W1567" s="8" t="str">
        <f aca="false">IF(T1567=0,"",IF(T1566=T1567,MAX(W1566,F1567),F1567))</f>
        <v/>
      </c>
      <c r="X1567" s="9" t="str">
        <f aca="false">IF(T1567=0,"",F1567/W1567-1)</f>
        <v/>
      </c>
    </row>
    <row r="1568" customFormat="false" ht="15" hidden="false" customHeight="false" outlineLevel="0" collapsed="false">
      <c r="A1568" s="5" t="n">
        <v>45396</v>
      </c>
      <c r="B1568" s="6" t="n">
        <v>65648.8099602572</v>
      </c>
      <c r="C1568" s="7" t="n">
        <v>42952.4772</v>
      </c>
      <c r="D1568" s="0" t="n">
        <f aca="false">INT((ROW()-3)/30)</f>
        <v>52</v>
      </c>
      <c r="E1568" s="0" t="n">
        <f aca="false">2+30*D1568</f>
        <v>1562</v>
      </c>
      <c r="F1568" s="8" t="n">
        <f aca="false">INDEX($F:$F,$E1568)*(2*B1568/INDEX($B:$B,$E1568)-C1568/INDEX($C:$C,$E1568))</f>
        <v>6188.8508091263</v>
      </c>
      <c r="G1568" s="9" t="n">
        <f aca="false">B1568/B1567-1</f>
        <v>0.0169966484483648</v>
      </c>
      <c r="H1568" s="9" t="n">
        <f aca="false">F1568/F1567-1</f>
        <v>-0.0155053098141156</v>
      </c>
      <c r="I1568" s="9" t="n">
        <f aca="false">LN(B1568/B1567)</f>
        <v>0.0168538215333277</v>
      </c>
      <c r="J1568" s="9" t="n">
        <f aca="false">LN(F1568/F1567)</f>
        <v>-0.0156267743295029</v>
      </c>
      <c r="K1568" s="9" t="n">
        <f aca="false">F1568/F1561-1</f>
        <v>0.00503140794828538</v>
      </c>
      <c r="L1568" s="9" t="n">
        <f aca="false">F1568/F1538-1</f>
        <v>0.0181567923851933</v>
      </c>
      <c r="M1568" s="9" t="n">
        <f aca="false">B1568/B1561-1</f>
        <v>-0.0539519858307229</v>
      </c>
      <c r="N1568" s="9" t="n">
        <f aca="false">B1568/B1538-1</f>
        <v>-0.0543911974531529</v>
      </c>
      <c r="O1568" s="8" t="n">
        <f aca="false">MAX(O1567,F1568)</f>
        <v>6343.76358616982</v>
      </c>
      <c r="P1568" s="9" t="n">
        <f aca="false">F1568/O1568-1</f>
        <v>-0.0244196958066418</v>
      </c>
      <c r="Q1568" s="8" t="n">
        <f aca="false">MAX(Q1567,B1568)</f>
        <v>73081.5759053185</v>
      </c>
      <c r="R1568" s="9" t="n">
        <f aca="false">B1568/Q1568-1</f>
        <v>-0.101705058395168</v>
      </c>
      <c r="S1568" s="9" t="n">
        <f aca="false">B1568/INDEX($B:$B,$E1568)-1</f>
        <v>-0.0845593471938988</v>
      </c>
      <c r="T1568" s="0" t="n">
        <f aca="false">IF(AND($A1568&gt;=CrashTest!$B$3,$A1568&lt;=CrashTest!$C$3),1,IF(AND($A1568&gt;=CrashTest!$B$4,$A1568&lt;=CrashTest!$C$4),2,IF(AND($A1568&gt;=CrashTest!$B$5,$A1568&lt;=CrashTest!$C$5),3,IF(AND($A1568&gt;=CrashTest!$B$6,$A1568&lt;=CrashTest!$C$6),4,IF(AND($A1568&gt;=CrashTest!$B$7,$A1568&lt;=CrashTest!$C$7),5,0)))))</f>
        <v>0</v>
      </c>
      <c r="U1568" s="8" t="str">
        <f aca="false">IF(T1568=0,"",IF(T1567=T1568,MAX(U1567,B1568),B1568))</f>
        <v/>
      </c>
      <c r="V1568" s="9" t="str">
        <f aca="false">IF(T1568=0,"",B1568/U1568-1)</f>
        <v/>
      </c>
      <c r="W1568" s="8" t="str">
        <f aca="false">IF(T1568=0,"",IF(T1567=T1568,MAX(W1567,F1568),F1568))</f>
        <v/>
      </c>
      <c r="X1568" s="9" t="str">
        <f aca="false">IF(T1568=0,"",F1568/W1568-1)</f>
        <v/>
      </c>
    </row>
    <row r="1569" customFormat="false" ht="15" hidden="false" customHeight="false" outlineLevel="0" collapsed="false">
      <c r="A1569" s="5" t="n">
        <v>45397</v>
      </c>
      <c r="B1569" s="6" t="n">
        <v>63393.325166277</v>
      </c>
      <c r="C1569" s="7" t="n">
        <v>40111.4964</v>
      </c>
      <c r="D1569" s="0" t="n">
        <f aca="false">INT((ROW()-3)/30)</f>
        <v>52</v>
      </c>
      <c r="E1569" s="0" t="n">
        <f aca="false">2+30*D1569</f>
        <v>1562</v>
      </c>
      <c r="F1569" s="8" t="n">
        <f aca="false">INDEX($F:$F,$E1569)*(2*B1569/INDEX($B:$B,$E1569)-C1569/INDEX($C:$C,$E1569))</f>
        <v>6148.68467618816</v>
      </c>
      <c r="G1569" s="9" t="n">
        <f aca="false">B1569/B1568-1</f>
        <v>-0.0343568268083708</v>
      </c>
      <c r="H1569" s="9" t="n">
        <f aca="false">F1569/F1568-1</f>
        <v>-0.00649007936641621</v>
      </c>
      <c r="I1569" s="9" t="n">
        <f aca="false">LN(B1569/B1568)</f>
        <v>-0.0349608989393973</v>
      </c>
      <c r="J1569" s="9" t="n">
        <f aca="false">LN(F1569/F1568)</f>
        <v>-0.00651123150052955</v>
      </c>
      <c r="K1569" s="9" t="n">
        <f aca="false">F1569/F1562-1</f>
        <v>-0.0307512894091692</v>
      </c>
      <c r="L1569" s="9" t="n">
        <f aca="false">F1569/F1539-1</f>
        <v>0.0178911347492208</v>
      </c>
      <c r="M1569" s="9" t="n">
        <f aca="false">B1569/B1562-1</f>
        <v>-0.1160109831557</v>
      </c>
      <c r="N1569" s="9" t="n">
        <f aca="false">B1569/B1539-1</f>
        <v>-0.0311820560161059</v>
      </c>
      <c r="O1569" s="8" t="n">
        <f aca="false">MAX(O1568,F1569)</f>
        <v>6343.76358616982</v>
      </c>
      <c r="P1569" s="9" t="n">
        <f aca="false">F1569/O1569-1</f>
        <v>-0.0307512894091692</v>
      </c>
      <c r="Q1569" s="8" t="n">
        <f aca="false">MAX(Q1568,B1569)</f>
        <v>73081.5759053185</v>
      </c>
      <c r="R1569" s="9" t="n">
        <f aca="false">B1569/Q1569-1</f>
        <v>-0.13256762212672</v>
      </c>
      <c r="S1569" s="9" t="n">
        <f aca="false">B1569/INDEX($B:$B,$E1569)-1</f>
        <v>-0.1160109831557</v>
      </c>
      <c r="T1569" s="0" t="n">
        <f aca="false">IF(AND($A1569&gt;=CrashTest!$B$3,$A1569&lt;=CrashTest!$C$3),1,IF(AND($A1569&gt;=CrashTest!$B$4,$A1569&lt;=CrashTest!$C$4),2,IF(AND($A1569&gt;=CrashTest!$B$5,$A1569&lt;=CrashTest!$C$5),3,IF(AND($A1569&gt;=CrashTest!$B$6,$A1569&lt;=CrashTest!$C$6),4,IF(AND($A1569&gt;=CrashTest!$B$7,$A1569&lt;=CrashTest!$C$7),5,0)))))</f>
        <v>0</v>
      </c>
      <c r="U1569" s="8" t="str">
        <f aca="false">IF(T1569=0,"",IF(T1568=T1569,MAX(U1568,B1569),B1569))</f>
        <v/>
      </c>
      <c r="V1569" s="9" t="str">
        <f aca="false">IF(T1569=0,"",B1569/U1569-1)</f>
        <v/>
      </c>
      <c r="W1569" s="8" t="str">
        <f aca="false">IF(T1569=0,"",IF(T1568=T1569,MAX(W1568,F1569),F1569))</f>
        <v/>
      </c>
      <c r="X1569" s="9" t="str">
        <f aca="false">IF(T1569=0,"",F1569/W1569-1)</f>
        <v/>
      </c>
    </row>
    <row r="1570" customFormat="false" ht="15" hidden="false" customHeight="false" outlineLevel="0" collapsed="false">
      <c r="A1570" s="5" t="n">
        <v>45398</v>
      </c>
      <c r="B1570" s="6" t="n">
        <v>63784.8203340152</v>
      </c>
      <c r="C1570" s="7" t="n">
        <v>40580.72679</v>
      </c>
      <c r="D1570" s="0" t="n">
        <f aca="false">INT((ROW()-3)/30)</f>
        <v>52</v>
      </c>
      <c r="E1570" s="0" t="n">
        <f aca="false">2+30*D1570</f>
        <v>1562</v>
      </c>
      <c r="F1570" s="8" t="n">
        <f aca="false">INDEX($F:$F,$E1570)*(2*B1570/INDEX($B:$B,$E1570)-C1570/INDEX($C:$C,$E1570))</f>
        <v>6158.67458989541</v>
      </c>
      <c r="G1570" s="9" t="n">
        <f aca="false">B1570/B1569-1</f>
        <v>0.00617565282640298</v>
      </c>
      <c r="H1570" s="9" t="n">
        <f aca="false">F1570/F1569-1</f>
        <v>0.00162472369837707</v>
      </c>
      <c r="I1570" s="9" t="n">
        <f aca="false">LN(B1570/B1569)</f>
        <v>0.00615666163106611</v>
      </c>
      <c r="J1570" s="9" t="n">
        <f aca="false">LN(F1570/F1569)</f>
        <v>0.00162340526269832</v>
      </c>
      <c r="K1570" s="9" t="n">
        <f aca="false">F1570/F1563-1</f>
        <v>-0.014293716851272</v>
      </c>
      <c r="L1570" s="9" t="n">
        <f aca="false">F1570/F1540-1</f>
        <v>0.0160065296804162</v>
      </c>
      <c r="M1570" s="9" t="n">
        <f aca="false">B1570/B1563-1</f>
        <v>-0.0765799003087936</v>
      </c>
      <c r="N1570" s="9" t="n">
        <f aca="false">B1570/B1540-1</f>
        <v>-0.0659041218212833</v>
      </c>
      <c r="O1570" s="8" t="n">
        <f aca="false">MAX(O1569,F1570)</f>
        <v>6343.76358616982</v>
      </c>
      <c r="P1570" s="9" t="n">
        <f aca="false">F1570/O1570-1</f>
        <v>-0.0291765280594508</v>
      </c>
      <c r="Q1570" s="8" t="n">
        <f aca="false">MAX(Q1569,B1570)</f>
        <v>73081.5759053185</v>
      </c>
      <c r="R1570" s="9" t="n">
        <f aca="false">B1570/Q1570-1</f>
        <v>-0.127210660910594</v>
      </c>
      <c r="S1570" s="9" t="n">
        <f aca="false">B1570/INDEX($B:$B,$E1570)-1</f>
        <v>-0.110551773885316</v>
      </c>
      <c r="T1570" s="0" t="n">
        <f aca="false">IF(AND($A1570&gt;=CrashTest!$B$3,$A1570&lt;=CrashTest!$C$3),1,IF(AND($A1570&gt;=CrashTest!$B$4,$A1570&lt;=CrashTest!$C$4),2,IF(AND($A1570&gt;=CrashTest!$B$5,$A1570&lt;=CrashTest!$C$5),3,IF(AND($A1570&gt;=CrashTest!$B$6,$A1570&lt;=CrashTest!$C$6),4,IF(AND($A1570&gt;=CrashTest!$B$7,$A1570&lt;=CrashTest!$C$7),5,0)))))</f>
        <v>0</v>
      </c>
      <c r="U1570" s="8" t="str">
        <f aca="false">IF(T1570=0,"",IF(T1569=T1570,MAX(U1569,B1570),B1570))</f>
        <v/>
      </c>
      <c r="V1570" s="9" t="str">
        <f aca="false">IF(T1570=0,"",B1570/U1570-1)</f>
        <v/>
      </c>
      <c r="W1570" s="8" t="str">
        <f aca="false">IF(T1570=0,"",IF(T1569=T1570,MAX(W1569,F1570),F1570))</f>
        <v/>
      </c>
      <c r="X1570" s="9" t="str">
        <f aca="false">IF(T1570=0,"",F1570/W1570-1)</f>
        <v/>
      </c>
    </row>
    <row r="1571" customFormat="false" ht="15" hidden="false" customHeight="false" outlineLevel="0" collapsed="false">
      <c r="A1571" s="5" t="n">
        <v>45399</v>
      </c>
      <c r="B1571" s="6" t="n">
        <v>61324.2184286967</v>
      </c>
      <c r="C1571" s="7" t="n">
        <v>37375.08866</v>
      </c>
      <c r="D1571" s="0" t="n">
        <f aca="false">INT((ROW()-3)/30)</f>
        <v>52</v>
      </c>
      <c r="E1571" s="0" t="n">
        <f aca="false">2+30*D1571</f>
        <v>1562</v>
      </c>
      <c r="F1571" s="8" t="n">
        <f aca="false">INDEX($F:$F,$E1571)*(2*B1571/INDEX($B:$B,$E1571)-C1571/INDEX($C:$C,$E1571))</f>
        <v>6128.28296607913</v>
      </c>
      <c r="G1571" s="9" t="n">
        <f aca="false">B1571/B1570-1</f>
        <v>-0.038576606352943</v>
      </c>
      <c r="H1571" s="9" t="n">
        <f aca="false">F1571/F1570-1</f>
        <v>-0.0049347669490688</v>
      </c>
      <c r="I1571" s="9" t="n">
        <f aca="false">LN(B1571/B1570)</f>
        <v>-0.0393403909214405</v>
      </c>
      <c r="J1571" s="9" t="n">
        <f aca="false">LN(F1571/F1570)</f>
        <v>-0.00494698311735599</v>
      </c>
      <c r="K1571" s="9" t="n">
        <f aca="false">F1571/F1564-1</f>
        <v>-0.0258747499669798</v>
      </c>
      <c r="L1571" s="9" t="n">
        <f aca="false">F1571/F1541-1</f>
        <v>0.00720138981487928</v>
      </c>
      <c r="M1571" s="9" t="n">
        <f aca="false">B1571/B1564-1</f>
        <v>-0.131132047855444</v>
      </c>
      <c r="N1571" s="9" t="n">
        <f aca="false">B1571/B1541-1</f>
        <v>-0.0951244468893787</v>
      </c>
      <c r="O1571" s="8" t="n">
        <f aca="false">MAX(O1570,F1571)</f>
        <v>6343.76358616982</v>
      </c>
      <c r="P1571" s="9" t="n">
        <f aca="false">F1571/O1571-1</f>
        <v>-0.0339673156421633</v>
      </c>
      <c r="Q1571" s="8" t="n">
        <f aca="false">MAX(Q1570,B1571)</f>
        <v>73081.5759053185</v>
      </c>
      <c r="R1571" s="9" t="n">
        <f aca="false">B1571/Q1571-1</f>
        <v>-0.160879911673691</v>
      </c>
      <c r="S1571" s="9" t="n">
        <f aca="false">B1571/INDEX($B:$B,$E1571)-1</f>
        <v>-0.144863667975466</v>
      </c>
      <c r="T1571" s="0" t="n">
        <f aca="false">IF(AND($A1571&gt;=CrashTest!$B$3,$A1571&lt;=CrashTest!$C$3),1,IF(AND($A1571&gt;=CrashTest!$B$4,$A1571&lt;=CrashTest!$C$4),2,IF(AND($A1571&gt;=CrashTest!$B$5,$A1571&lt;=CrashTest!$C$5),3,IF(AND($A1571&gt;=CrashTest!$B$6,$A1571&lt;=CrashTest!$C$6),4,IF(AND($A1571&gt;=CrashTest!$B$7,$A1571&lt;=CrashTest!$C$7),5,0)))))</f>
        <v>0</v>
      </c>
      <c r="U1571" s="8" t="str">
        <f aca="false">IF(T1571=0,"",IF(T1570=T1571,MAX(U1570,B1571),B1571))</f>
        <v/>
      </c>
      <c r="V1571" s="9" t="str">
        <f aca="false">IF(T1571=0,"",B1571/U1571-1)</f>
        <v/>
      </c>
      <c r="W1571" s="8" t="str">
        <f aca="false">IF(T1571=0,"",IF(T1570=T1571,MAX(W1570,F1571),F1571))</f>
        <v/>
      </c>
      <c r="X1571" s="9" t="str">
        <f aca="false">IF(T1571=0,"",F1571/W1571-1)</f>
        <v/>
      </c>
    </row>
    <row r="1572" customFormat="false" ht="15" hidden="false" customHeight="false" outlineLevel="0" collapsed="false">
      <c r="A1572" s="5" t="n">
        <v>45400</v>
      </c>
      <c r="B1572" s="6" t="n">
        <v>63510.14500263</v>
      </c>
      <c r="C1572" s="7" t="n">
        <v>40277.37488</v>
      </c>
      <c r="D1572" s="0" t="n">
        <f aca="false">INT((ROW()-3)/30)</f>
        <v>52</v>
      </c>
      <c r="E1572" s="0" t="n">
        <f aca="false">2+30*D1572</f>
        <v>1562</v>
      </c>
      <c r="F1572" s="8" t="n">
        <f aca="false">INDEX($F:$F,$E1572)*(2*B1572/INDEX($B:$B,$E1572)-C1572/INDEX($C:$C,$E1572))</f>
        <v>6148.39856145106</v>
      </c>
      <c r="G1572" s="9" t="n">
        <f aca="false">B1572/B1571-1</f>
        <v>0.0356454045390719</v>
      </c>
      <c r="H1572" s="9" t="n">
        <f aca="false">F1572/F1571-1</f>
        <v>0.00328241947757224</v>
      </c>
      <c r="I1572" s="9" t="n">
        <f aca="false">LN(B1572/B1571)</f>
        <v>0.0350248116373752</v>
      </c>
      <c r="J1572" s="9" t="n">
        <f aca="false">LN(F1572/F1571)</f>
        <v>0.00327704409837985</v>
      </c>
      <c r="K1572" s="9" t="n">
        <f aca="false">F1572/F1565-1</f>
        <v>-0.0220784704980679</v>
      </c>
      <c r="L1572" s="9" t="n">
        <f aca="false">F1572/F1542-1</f>
        <v>0.0329280298534871</v>
      </c>
      <c r="M1572" s="9" t="n">
        <f aca="false">B1572/B1565-1</f>
        <v>-0.0933152063403755</v>
      </c>
      <c r="N1572" s="9" t="n">
        <f aca="false">B1572/B1542-1</f>
        <v>0.0248645260752427</v>
      </c>
      <c r="O1572" s="8" t="n">
        <f aca="false">MAX(O1571,F1572)</f>
        <v>6343.76358616982</v>
      </c>
      <c r="P1572" s="9" t="n">
        <f aca="false">F1572/O1572-1</f>
        <v>-0.0307963911430557</v>
      </c>
      <c r="Q1572" s="8" t="n">
        <f aca="false">MAX(Q1571,B1572)</f>
        <v>73081.5759053185</v>
      </c>
      <c r="R1572" s="9" t="n">
        <f aca="false">B1572/Q1572-1</f>
        <v>-0.130969136668438</v>
      </c>
      <c r="S1572" s="9" t="n">
        <f aca="false">B1572/INDEX($B:$B,$E1572)-1</f>
        <v>-0.114381987484393</v>
      </c>
      <c r="T1572" s="0" t="n">
        <f aca="false">IF(AND($A1572&gt;=CrashTest!$B$3,$A1572&lt;=CrashTest!$C$3),1,IF(AND($A1572&gt;=CrashTest!$B$4,$A1572&lt;=CrashTest!$C$4),2,IF(AND($A1572&gt;=CrashTest!$B$5,$A1572&lt;=CrashTest!$C$5),3,IF(AND($A1572&gt;=CrashTest!$B$6,$A1572&lt;=CrashTest!$C$6),4,IF(AND($A1572&gt;=CrashTest!$B$7,$A1572&lt;=CrashTest!$C$7),5,0)))))</f>
        <v>0</v>
      </c>
      <c r="U1572" s="8" t="str">
        <f aca="false">IF(T1572=0,"",IF(T1571=T1572,MAX(U1571,B1572),B1572))</f>
        <v/>
      </c>
      <c r="V1572" s="9" t="str">
        <f aca="false">IF(T1572=0,"",B1572/U1572-1)</f>
        <v/>
      </c>
      <c r="W1572" s="8" t="str">
        <f aca="false">IF(T1572=0,"",IF(T1571=T1572,MAX(W1571,F1572),F1572))</f>
        <v/>
      </c>
      <c r="X1572" s="9" t="str">
        <f aca="false">IF(T1572=0,"",F1572/W1572-1)</f>
        <v/>
      </c>
    </row>
    <row r="1573" customFormat="false" ht="15" hidden="false" customHeight="false" outlineLevel="0" collapsed="false">
      <c r="A1573" s="5" t="n">
        <v>45401</v>
      </c>
      <c r="B1573" s="6" t="n">
        <v>63762.6310300994</v>
      </c>
      <c r="C1573" s="7" t="n">
        <v>40608.73228</v>
      </c>
      <c r="D1573" s="0" t="n">
        <f aca="false">INT((ROW()-3)/30)</f>
        <v>52</v>
      </c>
      <c r="E1573" s="0" t="n">
        <f aca="false">2+30*D1573</f>
        <v>1562</v>
      </c>
      <c r="F1573" s="8" t="n">
        <f aca="false">INDEX($F:$F,$E1573)*(2*B1573/INDEX($B:$B,$E1573)-C1573/INDEX($C:$C,$E1573))</f>
        <v>6151.21112817366</v>
      </c>
      <c r="G1573" s="9" t="n">
        <f aca="false">B1573/B1572-1</f>
        <v>0.00397552276819635</v>
      </c>
      <c r="H1573" s="9" t="n">
        <f aca="false">F1573/F1572-1</f>
        <v>0.000457447039987624</v>
      </c>
      <c r="I1573" s="9" t="n">
        <f aca="false">LN(B1573/B1572)</f>
        <v>0.00396764125939558</v>
      </c>
      <c r="J1573" s="9" t="n">
        <f aca="false">LN(F1573/F1572)</f>
        <v>0.000457342442987604</v>
      </c>
      <c r="K1573" s="9" t="n">
        <f aca="false">F1573/F1566-1</f>
        <v>-0.00783739207843603</v>
      </c>
      <c r="L1573" s="9" t="n">
        <f aca="false">F1573/F1543-1</f>
        <v>0.0149943639932908</v>
      </c>
      <c r="M1573" s="9" t="n">
        <f aca="false">B1573/B1566-1</f>
        <v>-0.0497105280366716</v>
      </c>
      <c r="N1573" s="9" t="n">
        <f aca="false">B1573/B1543-1</f>
        <v>-0.0602150413874683</v>
      </c>
      <c r="O1573" s="8" t="n">
        <f aca="false">MAX(O1572,F1573)</f>
        <v>6343.76358616982</v>
      </c>
      <c r="P1573" s="9" t="n">
        <f aca="false">F1573/O1573-1</f>
        <v>-0.0303530318210385</v>
      </c>
      <c r="Q1573" s="8" t="n">
        <f aca="false">MAX(Q1572,B1573)</f>
        <v>73081.5759053185</v>
      </c>
      <c r="R1573" s="9" t="n">
        <f aca="false">B1573/Q1573-1</f>
        <v>-0.127514284684998</v>
      </c>
      <c r="S1573" s="9" t="n">
        <f aca="false">B1573/INDEX($B:$B,$E1573)-1</f>
        <v>-0.110861192911713</v>
      </c>
      <c r="T1573" s="0" t="n">
        <f aca="false">IF(AND($A1573&gt;=CrashTest!$B$3,$A1573&lt;=CrashTest!$C$3),1,IF(AND($A1573&gt;=CrashTest!$B$4,$A1573&lt;=CrashTest!$C$4),2,IF(AND($A1573&gt;=CrashTest!$B$5,$A1573&lt;=CrashTest!$C$5),3,IF(AND($A1573&gt;=CrashTest!$B$6,$A1573&lt;=CrashTest!$C$6),4,IF(AND($A1573&gt;=CrashTest!$B$7,$A1573&lt;=CrashTest!$C$7),5,0)))))</f>
        <v>0</v>
      </c>
      <c r="U1573" s="8" t="str">
        <f aca="false">IF(T1573=0,"",IF(T1572=T1573,MAX(U1572,B1573),B1573))</f>
        <v/>
      </c>
      <c r="V1573" s="9" t="str">
        <f aca="false">IF(T1573=0,"",B1573/U1573-1)</f>
        <v/>
      </c>
      <c r="W1573" s="8" t="str">
        <f aca="false">IF(T1573=0,"",IF(T1572=T1573,MAX(W1572,F1573),F1573))</f>
        <v/>
      </c>
      <c r="X1573" s="9" t="str">
        <f aca="false">IF(T1573=0,"",F1573/W1573-1)</f>
        <v/>
      </c>
    </row>
    <row r="1574" customFormat="false" ht="15" hidden="false" customHeight="false" outlineLevel="0" collapsed="false">
      <c r="A1574" s="5" t="n">
        <v>45402</v>
      </c>
      <c r="B1574" s="6" t="n">
        <v>64907.9928366452</v>
      </c>
      <c r="C1574" s="7" t="n">
        <v>42128.27528</v>
      </c>
      <c r="D1574" s="0" t="n">
        <f aca="false">INT((ROW()-3)/30)</f>
        <v>52</v>
      </c>
      <c r="E1574" s="0" t="n">
        <f aca="false">2+30*D1574</f>
        <v>1562</v>
      </c>
      <c r="F1574" s="8" t="n">
        <f aca="false">INDEX($F:$F,$E1574)*(2*B1574/INDEX($B:$B,$E1574)-C1574/INDEX($C:$C,$E1574))</f>
        <v>6161.89895807782</v>
      </c>
      <c r="G1574" s="9" t="n">
        <f aca="false">B1574/B1573-1</f>
        <v>0.0179629006526585</v>
      </c>
      <c r="H1574" s="9" t="n">
        <f aca="false">F1574/F1573-1</f>
        <v>0.00173751634945729</v>
      </c>
      <c r="I1574" s="9" t="n">
        <f aca="false">LN(B1574/B1573)</f>
        <v>0.0178034740975152</v>
      </c>
      <c r="J1574" s="9" t="n">
        <f aca="false">LN(F1574/F1573)</f>
        <v>0.00173600861414883</v>
      </c>
      <c r="K1574" s="9" t="n">
        <f aca="false">F1574/F1567-1</f>
        <v>-0.0197926896631785</v>
      </c>
      <c r="L1574" s="9" t="n">
        <f aca="false">F1574/F1544-1</f>
        <v>0.0264194679194296</v>
      </c>
      <c r="M1574" s="9" t="n">
        <f aca="false">B1574/B1567-1</f>
        <v>0.00552030131758419</v>
      </c>
      <c r="N1574" s="9" t="n">
        <f aca="false">B1574/B1544-1</f>
        <v>-0.00835299204212803</v>
      </c>
      <c r="O1574" s="8" t="n">
        <f aca="false">MAX(O1573,F1574)</f>
        <v>6343.76358616982</v>
      </c>
      <c r="P1574" s="9" t="n">
        <f aca="false">F1574/O1574-1</f>
        <v>-0.0286682543606259</v>
      </c>
      <c r="Q1574" s="8" t="n">
        <f aca="false">MAX(Q1573,B1574)</f>
        <v>73081.5759053185</v>
      </c>
      <c r="R1574" s="9" t="n">
        <f aca="false">B1574/Q1574-1</f>
        <v>-0.111841910459931</v>
      </c>
      <c r="S1574" s="9" t="n">
        <f aca="false">B1574/INDEX($B:$B,$E1574)-1</f>
        <v>-0.0948896808535625</v>
      </c>
      <c r="T1574" s="0" t="n">
        <f aca="false">IF(AND($A1574&gt;=CrashTest!$B$3,$A1574&lt;=CrashTest!$C$3),1,IF(AND($A1574&gt;=CrashTest!$B$4,$A1574&lt;=CrashTest!$C$4),2,IF(AND($A1574&gt;=CrashTest!$B$5,$A1574&lt;=CrashTest!$C$5),3,IF(AND($A1574&gt;=CrashTest!$B$6,$A1574&lt;=CrashTest!$C$6),4,IF(AND($A1574&gt;=CrashTest!$B$7,$A1574&lt;=CrashTest!$C$7),5,0)))))</f>
        <v>0</v>
      </c>
      <c r="U1574" s="8" t="str">
        <f aca="false">IF(T1574=0,"",IF(T1573=T1574,MAX(U1573,B1574),B1574))</f>
        <v/>
      </c>
      <c r="V1574" s="9" t="str">
        <f aca="false">IF(T1574=0,"",B1574/U1574-1)</f>
        <v/>
      </c>
      <c r="W1574" s="8" t="str">
        <f aca="false">IF(T1574=0,"",IF(T1573=T1574,MAX(W1573,F1574),F1574))</f>
        <v/>
      </c>
      <c r="X1574" s="9" t="str">
        <f aca="false">IF(T1574=0,"",F1574/W1574-1)</f>
        <v/>
      </c>
    </row>
    <row r="1575" customFormat="false" ht="15" hidden="false" customHeight="false" outlineLevel="0" collapsed="false">
      <c r="A1575" s="5" t="n">
        <v>45403</v>
      </c>
      <c r="B1575" s="6" t="n">
        <v>64968.192619813</v>
      </c>
      <c r="C1575" s="7" t="n">
        <v>42190.62782</v>
      </c>
      <c r="D1575" s="0" t="n">
        <f aca="false">INT((ROW()-3)/30)</f>
        <v>52</v>
      </c>
      <c r="E1575" s="0" t="n">
        <f aca="false">2+30*D1575</f>
        <v>1562</v>
      </c>
      <c r="F1575" s="8" t="n">
        <f aca="false">INDEX($F:$F,$E1575)*(2*B1575/INDEX($B:$B,$E1575)-C1575/INDEX($C:$C,$E1575))</f>
        <v>6164.67311179588</v>
      </c>
      <c r="G1575" s="9" t="n">
        <f aca="false">B1575/B1574-1</f>
        <v>0.000927463329813749</v>
      </c>
      <c r="H1575" s="9" t="n">
        <f aca="false">F1575/F1574-1</f>
        <v>0.000450210841970167</v>
      </c>
      <c r="I1575" s="9" t="n">
        <f aca="false">LN(B1575/B1574)</f>
        <v>0.000927033501445844</v>
      </c>
      <c r="J1575" s="9" t="n">
        <f aca="false">LN(F1575/F1574)</f>
        <v>0.000450109527476501</v>
      </c>
      <c r="K1575" s="9" t="n">
        <f aca="false">F1575/F1568-1</f>
        <v>-0.0039066537675736</v>
      </c>
      <c r="L1575" s="9" t="n">
        <f aca="false">F1575/F1545-1</f>
        <v>0.0425751575869664</v>
      </c>
      <c r="M1575" s="9" t="n">
        <f aca="false">B1575/B1568-1</f>
        <v>-0.0103675503159347</v>
      </c>
      <c r="N1575" s="9" t="n">
        <f aca="false">B1575/B1545-1</f>
        <v>0.0233389456056989</v>
      </c>
      <c r="O1575" s="8" t="n">
        <f aca="false">MAX(O1574,F1575)</f>
        <v>6343.76358616982</v>
      </c>
      <c r="P1575" s="9" t="n">
        <f aca="false">F1575/O1575-1</f>
        <v>-0.0282309502775894</v>
      </c>
      <c r="Q1575" s="8" t="n">
        <f aca="false">MAX(Q1574,B1575)</f>
        <v>73081.5759053185</v>
      </c>
      <c r="R1575" s="9" t="n">
        <f aca="false">B1575/Q1575-1</f>
        <v>-0.111018176400805</v>
      </c>
      <c r="S1575" s="9" t="n">
        <f aca="false">B1575/INDEX($B:$B,$E1575)-1</f>
        <v>-0.0940502242231182</v>
      </c>
      <c r="T1575" s="0" t="n">
        <f aca="false">IF(AND($A1575&gt;=CrashTest!$B$3,$A1575&lt;=CrashTest!$C$3),1,IF(AND($A1575&gt;=CrashTest!$B$4,$A1575&lt;=CrashTest!$C$4),2,IF(AND($A1575&gt;=CrashTest!$B$5,$A1575&lt;=CrashTest!$C$5),3,IF(AND($A1575&gt;=CrashTest!$B$6,$A1575&lt;=CrashTest!$C$6),4,IF(AND($A1575&gt;=CrashTest!$B$7,$A1575&lt;=CrashTest!$C$7),5,0)))))</f>
        <v>0</v>
      </c>
      <c r="U1575" s="8" t="str">
        <f aca="false">IF(T1575=0,"",IF(T1574=T1575,MAX(U1574,B1575),B1575))</f>
        <v/>
      </c>
      <c r="V1575" s="9" t="str">
        <f aca="false">IF(T1575=0,"",B1575/U1575-1)</f>
        <v/>
      </c>
      <c r="W1575" s="8" t="str">
        <f aca="false">IF(T1575=0,"",IF(T1574=T1575,MAX(W1574,F1575),F1575))</f>
        <v/>
      </c>
      <c r="X1575" s="9" t="str">
        <f aca="false">IF(T1575=0,"",F1575/W1575-1)</f>
        <v/>
      </c>
    </row>
    <row r="1576" customFormat="false" ht="15" hidden="false" customHeight="false" outlineLevel="0" collapsed="false">
      <c r="A1576" s="5" t="n">
        <v>45404</v>
      </c>
      <c r="B1576" s="6" t="n">
        <v>66944.5960911748</v>
      </c>
      <c r="C1576" s="7" t="n">
        <v>44571.32259</v>
      </c>
      <c r="D1576" s="0" t="n">
        <f aca="false">INT((ROW()-3)/30)</f>
        <v>52</v>
      </c>
      <c r="E1576" s="0" t="n">
        <f aca="false">2+30*D1576</f>
        <v>1562</v>
      </c>
      <c r="F1576" s="8" t="n">
        <f aca="false">INDEX($F:$F,$E1576)*(2*B1576/INDEX($B:$B,$E1576)-C1576/INDEX($C:$C,$E1576))</f>
        <v>6213.60787759284</v>
      </c>
      <c r="G1576" s="9" t="n">
        <f aca="false">B1576/B1575-1</f>
        <v>0.0304210936408142</v>
      </c>
      <c r="H1576" s="9" t="n">
        <f aca="false">F1576/F1575-1</f>
        <v>0.00793793359510553</v>
      </c>
      <c r="I1576" s="9" t="n">
        <f aca="false">LN(B1576/B1575)</f>
        <v>0.0299675474713197</v>
      </c>
      <c r="J1576" s="9" t="n">
        <f aca="false">LN(F1576/F1575)</f>
        <v>0.00790659393905231</v>
      </c>
      <c r="K1576" s="9" t="n">
        <f aca="false">F1576/F1569-1</f>
        <v>0.0105588763814981</v>
      </c>
      <c r="L1576" s="9" t="n">
        <f aca="false">F1576/F1546-1</f>
        <v>0.0301883098733771</v>
      </c>
      <c r="M1576" s="9" t="n">
        <f aca="false">B1576/B1569-1</f>
        <v>0.0560196348051316</v>
      </c>
      <c r="N1576" s="9" t="n">
        <f aca="false">B1576/B1546-1</f>
        <v>0.0401383358967216</v>
      </c>
      <c r="O1576" s="8" t="n">
        <f aca="false">MAX(O1575,F1576)</f>
        <v>6343.76358616982</v>
      </c>
      <c r="P1576" s="9" t="n">
        <f aca="false">F1576/O1576-1</f>
        <v>-0.0205171120911141</v>
      </c>
      <c r="Q1576" s="8" t="n">
        <f aca="false">MAX(Q1575,B1576)</f>
        <v>73081.5759053185</v>
      </c>
      <c r="R1576" s="9" t="n">
        <f aca="false">B1576/Q1576-1</f>
        <v>-0.0839743771001125</v>
      </c>
      <c r="S1576" s="9" t="n">
        <f aca="false">B1576/INDEX($B:$B,$E1576)-1</f>
        <v>-0.0664902412603349</v>
      </c>
      <c r="T1576" s="0" t="n">
        <f aca="false">IF(AND($A1576&gt;=CrashTest!$B$3,$A1576&lt;=CrashTest!$C$3),1,IF(AND($A1576&gt;=CrashTest!$B$4,$A1576&lt;=CrashTest!$C$4),2,IF(AND($A1576&gt;=CrashTest!$B$5,$A1576&lt;=CrashTest!$C$5),3,IF(AND($A1576&gt;=CrashTest!$B$6,$A1576&lt;=CrashTest!$C$6),4,IF(AND($A1576&gt;=CrashTest!$B$7,$A1576&lt;=CrashTest!$C$7),5,0)))))</f>
        <v>0</v>
      </c>
      <c r="U1576" s="8" t="str">
        <f aca="false">IF(T1576=0,"",IF(T1575=T1576,MAX(U1575,B1576),B1576))</f>
        <v/>
      </c>
      <c r="V1576" s="9" t="str">
        <f aca="false">IF(T1576=0,"",B1576/U1576-1)</f>
        <v/>
      </c>
      <c r="W1576" s="8" t="str">
        <f aca="false">IF(T1576=0,"",IF(T1575=T1576,MAX(W1575,F1576),F1576))</f>
        <v/>
      </c>
      <c r="X1576" s="9" t="str">
        <f aca="false">IF(T1576=0,"",F1576/W1576-1)</f>
        <v/>
      </c>
    </row>
    <row r="1577" customFormat="false" ht="15" hidden="false" customHeight="false" outlineLevel="0" collapsed="false">
      <c r="A1577" s="5" t="n">
        <v>45405</v>
      </c>
      <c r="B1577" s="6" t="n">
        <v>66385.3002919345</v>
      </c>
      <c r="C1577" s="7" t="n">
        <v>44145.19788</v>
      </c>
      <c r="D1577" s="0" t="n">
        <f aca="false">INT((ROW()-3)/30)</f>
        <v>52</v>
      </c>
      <c r="E1577" s="0" t="n">
        <f aca="false">2+30*D1577</f>
        <v>1562</v>
      </c>
      <c r="F1577" s="8" t="n">
        <f aca="false">INDEX($F:$F,$E1577)*(2*B1577/INDEX($B:$B,$E1577)-C1577/INDEX($C:$C,$E1577))</f>
        <v>6168.48526415361</v>
      </c>
      <c r="G1577" s="9" t="n">
        <f aca="false">B1577/B1576-1</f>
        <v>-0.00835460712136593</v>
      </c>
      <c r="H1577" s="9" t="n">
        <f aca="false">F1577/F1576-1</f>
        <v>-0.00726190231635804</v>
      </c>
      <c r="I1577" s="9" t="n">
        <f aca="false">LN(B1577/B1576)</f>
        <v>-0.00838970245998665</v>
      </c>
      <c r="J1577" s="9" t="n">
        <f aca="false">LN(F1577/F1576)</f>
        <v>-0.00728839828098367</v>
      </c>
      <c r="K1577" s="9" t="n">
        <f aca="false">F1577/F1570-1</f>
        <v>0.00159298467795277</v>
      </c>
      <c r="L1577" s="9" t="n">
        <f aca="false">F1577/F1547-1</f>
        <v>0.0178359717895373</v>
      </c>
      <c r="M1577" s="9" t="n">
        <f aca="false">B1577/B1570-1</f>
        <v>0.0407695740820722</v>
      </c>
      <c r="N1577" s="9" t="n">
        <f aca="false">B1577/B1547-1</f>
        <v>-0.0134384213657767</v>
      </c>
      <c r="O1577" s="8" t="n">
        <f aca="false">MAX(O1576,F1577)</f>
        <v>6343.76358616982</v>
      </c>
      <c r="P1577" s="9" t="n">
        <f aca="false">F1577/O1577-1</f>
        <v>-0.0276300211436527</v>
      </c>
      <c r="Q1577" s="8" t="n">
        <f aca="false">MAX(Q1576,B1577)</f>
        <v>73081.5759053185</v>
      </c>
      <c r="R1577" s="9" t="n">
        <f aca="false">B1577/Q1577-1</f>
        <v>-0.0916274112925455</v>
      </c>
      <c r="S1577" s="9" t="n">
        <f aca="false">B1577/INDEX($B:$B,$E1577)-1</f>
        <v>-0.074289348538566</v>
      </c>
      <c r="T1577" s="0" t="n">
        <f aca="false">IF(AND($A1577&gt;=CrashTest!$B$3,$A1577&lt;=CrashTest!$C$3),1,IF(AND($A1577&gt;=CrashTest!$B$4,$A1577&lt;=CrashTest!$C$4),2,IF(AND($A1577&gt;=CrashTest!$B$5,$A1577&lt;=CrashTest!$C$5),3,IF(AND($A1577&gt;=CrashTest!$B$6,$A1577&lt;=CrashTest!$C$6),4,IF(AND($A1577&gt;=CrashTest!$B$7,$A1577&lt;=CrashTest!$C$7),5,0)))))</f>
        <v>0</v>
      </c>
      <c r="U1577" s="8" t="str">
        <f aca="false">IF(T1577=0,"",IF(T1576=T1577,MAX(U1576,B1577),B1577))</f>
        <v/>
      </c>
      <c r="V1577" s="9" t="str">
        <f aca="false">IF(T1577=0,"",B1577/U1577-1)</f>
        <v/>
      </c>
      <c r="W1577" s="8" t="str">
        <f aca="false">IF(T1577=0,"",IF(T1576=T1577,MAX(W1576,F1577),F1577))</f>
        <v/>
      </c>
      <c r="X1577" s="9" t="str">
        <f aca="false">IF(T1577=0,"",F1577/W1577-1)</f>
        <v/>
      </c>
    </row>
    <row r="1578" customFormat="false" ht="15" hidden="false" customHeight="false" outlineLevel="0" collapsed="false">
      <c r="A1578" s="5" t="n">
        <v>45406</v>
      </c>
      <c r="B1578" s="6" t="n">
        <v>64189.9679064874</v>
      </c>
      <c r="C1578" s="7" t="n">
        <v>41600.64854</v>
      </c>
      <c r="D1578" s="0" t="n">
        <f aca="false">INT((ROW()-3)/30)</f>
        <v>52</v>
      </c>
      <c r="E1578" s="0" t="n">
        <f aca="false">2+30*D1578</f>
        <v>1562</v>
      </c>
      <c r="F1578" s="8" t="n">
        <f aca="false">INDEX($F:$F,$E1578)*(2*B1578/INDEX($B:$B,$E1578)-C1578/INDEX($C:$C,$E1578))</f>
        <v>6101.5156703599</v>
      </c>
      <c r="G1578" s="9" t="n">
        <f aca="false">B1578/B1577-1</f>
        <v>-0.0330695556967123</v>
      </c>
      <c r="H1578" s="9" t="n">
        <f aca="false">F1578/F1577-1</f>
        <v>-0.0108567323947231</v>
      </c>
      <c r="I1578" s="9" t="n">
        <f aca="false">LN(B1578/B1577)</f>
        <v>-0.0336287154816668</v>
      </c>
      <c r="J1578" s="9" t="n">
        <f aca="false">LN(F1578/F1577)</f>
        <v>-0.0109160967736523</v>
      </c>
      <c r="K1578" s="9" t="n">
        <f aca="false">F1578/F1571-1</f>
        <v>-0.0043678295971944</v>
      </c>
      <c r="L1578" s="9" t="n">
        <f aca="false">F1578/F1548-1</f>
        <v>-0.00697820704530416</v>
      </c>
      <c r="M1578" s="9" t="n">
        <f aca="false">B1578/B1571-1</f>
        <v>0.0467311211005939</v>
      </c>
      <c r="N1578" s="9" t="n">
        <f aca="false">B1578/B1548-1</f>
        <v>-0.0835505955116458</v>
      </c>
      <c r="O1578" s="8" t="n">
        <f aca="false">MAX(O1577,F1578)</f>
        <v>6343.76358616982</v>
      </c>
      <c r="P1578" s="9" t="n">
        <f aca="false">F1578/O1578-1</f>
        <v>-0.0381867817927585</v>
      </c>
      <c r="Q1578" s="8" t="n">
        <f aca="false">MAX(Q1577,B1578)</f>
        <v>73081.5759053185</v>
      </c>
      <c r="R1578" s="9" t="n">
        <f aca="false">B1578/Q1578-1</f>
        <v>-0.121666889208173</v>
      </c>
      <c r="S1578" s="9" t="n">
        <f aca="false">B1578/INDEX($B:$B,$E1578)-1</f>
        <v>-0.10490218848611</v>
      </c>
      <c r="T1578" s="0" t="n">
        <f aca="false">IF(AND($A1578&gt;=CrashTest!$B$3,$A1578&lt;=CrashTest!$C$3),1,IF(AND($A1578&gt;=CrashTest!$B$4,$A1578&lt;=CrashTest!$C$4),2,IF(AND($A1578&gt;=CrashTest!$B$5,$A1578&lt;=CrashTest!$C$5),3,IF(AND($A1578&gt;=CrashTest!$B$6,$A1578&lt;=CrashTest!$C$6),4,IF(AND($A1578&gt;=CrashTest!$B$7,$A1578&lt;=CrashTest!$C$7),5,0)))))</f>
        <v>0</v>
      </c>
      <c r="U1578" s="8" t="str">
        <f aca="false">IF(T1578=0,"",IF(T1577=T1578,MAX(U1577,B1578),B1578))</f>
        <v/>
      </c>
      <c r="V1578" s="9" t="str">
        <f aca="false">IF(T1578=0,"",B1578/U1578-1)</f>
        <v/>
      </c>
      <c r="W1578" s="8" t="str">
        <f aca="false">IF(T1578=0,"",IF(T1577=T1578,MAX(W1577,F1578),F1578))</f>
        <v/>
      </c>
      <c r="X1578" s="9" t="str">
        <f aca="false">IF(T1578=0,"",F1578/W1578-1)</f>
        <v/>
      </c>
    </row>
    <row r="1579" customFormat="false" ht="15" hidden="false" customHeight="false" outlineLevel="0" collapsed="false">
      <c r="A1579" s="5" t="n">
        <v>45407</v>
      </c>
      <c r="B1579" s="6" t="n">
        <v>64515.3874725307</v>
      </c>
      <c r="C1579" s="7" t="n">
        <v>41989.71874</v>
      </c>
      <c r="D1579" s="0" t="n">
        <f aca="false">INT((ROW()-3)/30)</f>
        <v>52</v>
      </c>
      <c r="E1579" s="0" t="n">
        <f aca="false">2+30*D1579</f>
        <v>1562</v>
      </c>
      <c r="F1579" s="8" t="n">
        <f aca="false">INDEX($F:$F,$E1579)*(2*B1579/INDEX($B:$B,$E1579)-C1579/INDEX($C:$C,$E1579))</f>
        <v>6109.94136396415</v>
      </c>
      <c r="G1579" s="9" t="n">
        <f aca="false">B1579/B1578-1</f>
        <v>0.00506963278930717</v>
      </c>
      <c r="H1579" s="9" t="n">
        <f aca="false">F1579/F1578-1</f>
        <v>0.00138091812910934</v>
      </c>
      <c r="I1579" s="9" t="n">
        <f aca="false">LN(B1579/B1578)</f>
        <v>0.00505682546836984</v>
      </c>
      <c r="J1579" s="9" t="n">
        <f aca="false">LN(F1579/F1578)</f>
        <v>0.00137996553853524</v>
      </c>
      <c r="K1579" s="9" t="n">
        <f aca="false">F1579/F1572-1</f>
        <v>-0.00625483157972673</v>
      </c>
      <c r="L1579" s="9" t="n">
        <f aca="false">F1579/F1549-1</f>
        <v>-0.00492504117006454</v>
      </c>
      <c r="M1579" s="9" t="n">
        <f aca="false">B1579/B1572-1</f>
        <v>0.015828061325621</v>
      </c>
      <c r="N1579" s="9" t="n">
        <f aca="false">B1579/B1549-1</f>
        <v>-0.0792860955104233</v>
      </c>
      <c r="O1579" s="8" t="n">
        <f aca="false">MAX(O1578,F1579)</f>
        <v>6343.76358616982</v>
      </c>
      <c r="P1579" s="9" t="n">
        <f aca="false">F1579/O1579-1</f>
        <v>-0.0368585964829191</v>
      </c>
      <c r="Q1579" s="8" t="n">
        <f aca="false">MAX(Q1578,B1579)</f>
        <v>73081.5759053185</v>
      </c>
      <c r="R1579" s="9" t="n">
        <f aca="false">B1579/Q1579-1</f>
        <v>-0.117214062869769</v>
      </c>
      <c r="S1579" s="9" t="n">
        <f aca="false">B1579/INDEX($B:$B,$E1579)-1</f>
        <v>-0.100364371271222</v>
      </c>
      <c r="T1579" s="0" t="n">
        <f aca="false">IF(AND($A1579&gt;=CrashTest!$B$3,$A1579&lt;=CrashTest!$C$3),1,IF(AND($A1579&gt;=CrashTest!$B$4,$A1579&lt;=CrashTest!$C$4),2,IF(AND($A1579&gt;=CrashTest!$B$5,$A1579&lt;=CrashTest!$C$5),3,IF(AND($A1579&gt;=CrashTest!$B$6,$A1579&lt;=CrashTest!$C$6),4,IF(AND($A1579&gt;=CrashTest!$B$7,$A1579&lt;=CrashTest!$C$7),5,0)))))</f>
        <v>0</v>
      </c>
      <c r="U1579" s="8" t="str">
        <f aca="false">IF(T1579=0,"",IF(T1578=T1579,MAX(U1578,B1579),B1579))</f>
        <v/>
      </c>
      <c r="V1579" s="9" t="str">
        <f aca="false">IF(T1579=0,"",B1579/U1579-1)</f>
        <v/>
      </c>
      <c r="W1579" s="8" t="str">
        <f aca="false">IF(T1579=0,"",IF(T1578=T1579,MAX(W1578,F1579),F1579))</f>
        <v/>
      </c>
      <c r="X1579" s="9" t="str">
        <f aca="false">IF(T1579=0,"",F1579/W1579-1)</f>
        <v/>
      </c>
    </row>
    <row r="1580" customFormat="false" ht="15" hidden="false" customHeight="false" outlineLevel="0" collapsed="false">
      <c r="A1580" s="5" t="n">
        <v>45408</v>
      </c>
      <c r="B1580" s="6" t="n">
        <v>63777.4715002922</v>
      </c>
      <c r="C1580" s="7" t="n">
        <v>41157.40332</v>
      </c>
      <c r="D1580" s="0" t="n">
        <f aca="false">INT((ROW()-3)/30)</f>
        <v>52</v>
      </c>
      <c r="E1580" s="0" t="n">
        <f aca="false">2+30*D1580</f>
        <v>1562</v>
      </c>
      <c r="F1580" s="8" t="n">
        <f aca="false">INDEX($F:$F,$E1580)*(2*B1580/INDEX($B:$B,$E1580)-C1580/INDEX($C:$C,$E1580))</f>
        <v>6084.52769924835</v>
      </c>
      <c r="G1580" s="9" t="n">
        <f aca="false">B1580/B1579-1</f>
        <v>-0.0114378290381142</v>
      </c>
      <c r="H1580" s="9" t="n">
        <f aca="false">F1580/F1579-1</f>
        <v>-0.00415939584390912</v>
      </c>
      <c r="I1580" s="9" t="n">
        <f aca="false">LN(B1580/B1579)</f>
        <v>-0.0115037441035141</v>
      </c>
      <c r="J1580" s="9" t="n">
        <f aca="false">LN(F1580/F1579)</f>
        <v>-0.0041680701925245</v>
      </c>
      <c r="K1580" s="9" t="n">
        <f aca="false">F1580/F1573-1</f>
        <v>-0.010840699097433</v>
      </c>
      <c r="L1580" s="9" t="n">
        <f aca="false">F1580/F1550-1</f>
        <v>0.000314126359802325</v>
      </c>
      <c r="M1580" s="9" t="n">
        <f aca="false">B1580/B1573-1</f>
        <v>0.000232745574532345</v>
      </c>
      <c r="N1580" s="9" t="n">
        <f aca="false">B1580/B1550-1</f>
        <v>-0.0792635179342665</v>
      </c>
      <c r="O1580" s="8" t="n">
        <f aca="false">MAX(O1579,F1580)</f>
        <v>6343.76358616982</v>
      </c>
      <c r="P1580" s="9" t="n">
        <f aca="false">F1580/O1580-1</f>
        <v>-0.040864682833805</v>
      </c>
      <c r="Q1580" s="8" t="n">
        <f aca="false">MAX(Q1579,B1580)</f>
        <v>73081.5759053185</v>
      </c>
      <c r="R1580" s="9" t="n">
        <f aca="false">B1580/Q1580-1</f>
        <v>-0.127311217495916</v>
      </c>
      <c r="S1580" s="9" t="n">
        <f aca="false">B1580/INDEX($B:$B,$E1580)-1</f>
        <v>-0.110654249789218</v>
      </c>
      <c r="T1580" s="0" t="n">
        <f aca="false">IF(AND($A1580&gt;=CrashTest!$B$3,$A1580&lt;=CrashTest!$C$3),1,IF(AND($A1580&gt;=CrashTest!$B$4,$A1580&lt;=CrashTest!$C$4),2,IF(AND($A1580&gt;=CrashTest!$B$5,$A1580&lt;=CrashTest!$C$5),3,IF(AND($A1580&gt;=CrashTest!$B$6,$A1580&lt;=CrashTest!$C$6),4,IF(AND($A1580&gt;=CrashTest!$B$7,$A1580&lt;=CrashTest!$C$7),5,0)))))</f>
        <v>0</v>
      </c>
      <c r="U1580" s="8" t="str">
        <f aca="false">IF(T1580=0,"",IF(T1579=T1580,MAX(U1579,B1580),B1580))</f>
        <v/>
      </c>
      <c r="V1580" s="9" t="str">
        <f aca="false">IF(T1580=0,"",B1580/U1580-1)</f>
        <v/>
      </c>
      <c r="W1580" s="8" t="str">
        <f aca="false">IF(T1580=0,"",IF(T1579=T1580,MAX(W1579,F1580),F1580))</f>
        <v/>
      </c>
      <c r="X1580" s="9" t="str">
        <f aca="false">IF(T1580=0,"",F1580/W1580-1)</f>
        <v/>
      </c>
    </row>
    <row r="1581" customFormat="false" ht="15" hidden="false" customHeight="false" outlineLevel="0" collapsed="false">
      <c r="A1581" s="5" t="n">
        <v>45409</v>
      </c>
      <c r="B1581" s="6" t="n">
        <v>63429.3099649328</v>
      </c>
      <c r="C1581" s="7" t="n">
        <v>40844.60008</v>
      </c>
      <c r="D1581" s="0" t="n">
        <f aca="false">INT((ROW()-3)/30)</f>
        <v>52</v>
      </c>
      <c r="E1581" s="0" t="n">
        <f aca="false">2+30*D1581</f>
        <v>1562</v>
      </c>
      <c r="F1581" s="8" t="n">
        <f aca="false">INDEX($F:$F,$E1581)*(2*B1581/INDEX($B:$B,$E1581)-C1581/INDEX($C:$C,$E1581))</f>
        <v>6062.44429757264</v>
      </c>
      <c r="G1581" s="9" t="n">
        <f aca="false">B1581/B1580-1</f>
        <v>-0.0054590049929748</v>
      </c>
      <c r="H1581" s="9" t="n">
        <f aca="false">F1581/F1580-1</f>
        <v>-0.00362943563860041</v>
      </c>
      <c r="I1581" s="9" t="n">
        <f aca="false">LN(B1581/B1580)</f>
        <v>-0.00547395981118112</v>
      </c>
      <c r="J1581" s="9" t="n">
        <f aca="false">LN(F1581/F1580)</f>
        <v>-0.00363603802024843</v>
      </c>
      <c r="K1581" s="9" t="n">
        <f aca="false">F1581/F1574-1</f>
        <v>-0.0161402614976026</v>
      </c>
      <c r="L1581" s="9" t="n">
        <f aca="false">F1581/F1551-1</f>
        <v>-0.01741781150651</v>
      </c>
      <c r="M1581" s="9" t="n">
        <f aca="false">B1581/B1574-1</f>
        <v>-0.022781213947469</v>
      </c>
      <c r="N1581" s="9" t="n">
        <f aca="false">B1581/B1551-1</f>
        <v>-0.104446011801379</v>
      </c>
      <c r="O1581" s="8" t="n">
        <f aca="false">MAX(O1580,F1581)</f>
        <v>6343.76358616982</v>
      </c>
      <c r="P1581" s="9" t="n">
        <f aca="false">F1581/O1581-1</f>
        <v>-0.0443458027361683</v>
      </c>
      <c r="Q1581" s="8" t="n">
        <f aca="false">MAX(Q1580,B1581)</f>
        <v>73081.5759053185</v>
      </c>
      <c r="R1581" s="9" t="n">
        <f aca="false">B1581/Q1581-1</f>
        <v>-0.132075229916919</v>
      </c>
      <c r="S1581" s="9" t="n">
        <f aca="false">B1581/INDEX($B:$B,$E1581)-1</f>
        <v>-0.1155091926801</v>
      </c>
      <c r="T1581" s="0" t="n">
        <f aca="false">IF(AND($A1581&gt;=CrashTest!$B$3,$A1581&lt;=CrashTest!$C$3),1,IF(AND($A1581&gt;=CrashTest!$B$4,$A1581&lt;=CrashTest!$C$4),2,IF(AND($A1581&gt;=CrashTest!$B$5,$A1581&lt;=CrashTest!$C$5),3,IF(AND($A1581&gt;=CrashTest!$B$6,$A1581&lt;=CrashTest!$C$6),4,IF(AND($A1581&gt;=CrashTest!$B$7,$A1581&lt;=CrashTest!$C$7),5,0)))))</f>
        <v>0</v>
      </c>
      <c r="U1581" s="8" t="str">
        <f aca="false">IF(T1581=0,"",IF(T1580=T1581,MAX(U1580,B1581),B1581))</f>
        <v/>
      </c>
      <c r="V1581" s="9" t="str">
        <f aca="false">IF(T1581=0,"",B1581/U1581-1)</f>
        <v/>
      </c>
      <c r="W1581" s="8" t="str">
        <f aca="false">IF(T1581=0,"",IF(T1580=T1581,MAX(W1580,F1581),F1581))</f>
        <v/>
      </c>
      <c r="X1581" s="9" t="str">
        <f aca="false">IF(T1581=0,"",F1581/W1581-1)</f>
        <v/>
      </c>
    </row>
    <row r="1582" customFormat="false" ht="15" hidden="false" customHeight="false" outlineLevel="0" collapsed="false">
      <c r="A1582" s="5" t="n">
        <v>45410</v>
      </c>
      <c r="B1582" s="6" t="n">
        <v>62978.5770049678</v>
      </c>
      <c r="C1582" s="7" t="n">
        <v>40528.81386</v>
      </c>
      <c r="D1582" s="0" t="n">
        <f aca="false">INT((ROW()-3)/30)</f>
        <v>52</v>
      </c>
      <c r="E1582" s="0" t="n">
        <f aca="false">2+30*D1582</f>
        <v>1562</v>
      </c>
      <c r="F1582" s="8" t="n">
        <f aca="false">INDEX($F:$F,$E1582)*(2*B1582/INDEX($B:$B,$E1582)-C1582/INDEX($C:$C,$E1582))</f>
        <v>6022.59063266998</v>
      </c>
      <c r="G1582" s="9" t="n">
        <f aca="false">B1582/B1581-1</f>
        <v>-0.00710606752957244</v>
      </c>
      <c r="H1582" s="9" t="n">
        <f aca="false">F1582/F1581-1</f>
        <v>-0.00657386079714117</v>
      </c>
      <c r="I1582" s="9" t="n">
        <f aca="false">LN(B1582/B1581)</f>
        <v>-0.00713143587834409</v>
      </c>
      <c r="J1582" s="9" t="n">
        <f aca="false">LN(F1582/F1581)</f>
        <v>-0.00659556378727814</v>
      </c>
      <c r="K1582" s="9" t="n">
        <f aca="false">F1582/F1575-1</f>
        <v>-0.0230478529111344</v>
      </c>
      <c r="L1582" s="9" t="n">
        <f aca="false">F1582/F1552-1</f>
        <v>-0.0192889128695299</v>
      </c>
      <c r="M1582" s="9" t="n">
        <f aca="false">B1582/B1575-1</f>
        <v>-0.0306244569013674</v>
      </c>
      <c r="N1582" s="9" t="n">
        <f aca="false">B1582/B1552-1</f>
        <v>-0.0992385504825998</v>
      </c>
      <c r="O1582" s="8" t="n">
        <f aca="false">MAX(O1581,F1582)</f>
        <v>6343.76358616982</v>
      </c>
      <c r="P1582" s="9" t="n">
        <f aca="false">F1582/O1582-1</f>
        <v>-0.0506281403991843</v>
      </c>
      <c r="Q1582" s="8" t="n">
        <f aca="false">MAX(Q1581,B1582)</f>
        <v>73081.5759053185</v>
      </c>
      <c r="R1582" s="9" t="n">
        <f aca="false">B1582/Q1582-1</f>
        <v>-0.138242761943718</v>
      </c>
      <c r="S1582" s="9" t="n">
        <f aca="false">B1582/INDEX($B:$B,$E1582)-1</f>
        <v>-0.121794444086201</v>
      </c>
      <c r="T1582" s="0" t="n">
        <f aca="false">IF(AND($A1582&gt;=CrashTest!$B$3,$A1582&lt;=CrashTest!$C$3),1,IF(AND($A1582&gt;=CrashTest!$B$4,$A1582&lt;=CrashTest!$C$4),2,IF(AND($A1582&gt;=CrashTest!$B$5,$A1582&lt;=CrashTest!$C$5),3,IF(AND($A1582&gt;=CrashTest!$B$6,$A1582&lt;=CrashTest!$C$6),4,IF(AND($A1582&gt;=CrashTest!$B$7,$A1582&lt;=CrashTest!$C$7),5,0)))))</f>
        <v>0</v>
      </c>
      <c r="U1582" s="8" t="str">
        <f aca="false">IF(T1582=0,"",IF(T1581=T1582,MAX(U1581,B1582),B1582))</f>
        <v/>
      </c>
      <c r="V1582" s="9" t="str">
        <f aca="false">IF(T1582=0,"",B1582/U1582-1)</f>
        <v/>
      </c>
      <c r="W1582" s="8" t="str">
        <f aca="false">IF(T1582=0,"",IF(T1581=T1582,MAX(W1581,F1582),F1582))</f>
        <v/>
      </c>
      <c r="X1582" s="9" t="str">
        <f aca="false">IF(T1582=0,"",F1582/W1582-1)</f>
        <v/>
      </c>
    </row>
    <row r="1583" customFormat="false" ht="15" hidden="false" customHeight="false" outlineLevel="0" collapsed="false">
      <c r="A1583" s="5" t="n">
        <v>45411</v>
      </c>
      <c r="B1583" s="6" t="n">
        <v>63908.3888766803</v>
      </c>
      <c r="C1583" s="7" t="n">
        <v>41462.01618</v>
      </c>
      <c r="D1583" s="0" t="n">
        <f aca="false">INT((ROW()-3)/30)</f>
        <v>52</v>
      </c>
      <c r="E1583" s="0" t="n">
        <f aca="false">2+30*D1583</f>
        <v>1562</v>
      </c>
      <c r="F1583" s="8" t="n">
        <f aca="false">INDEX($F:$F,$E1583)*(2*B1583/INDEX($B:$B,$E1583)-C1583/INDEX($C:$C,$E1583))</f>
        <v>6069.21058641019</v>
      </c>
      <c r="G1583" s="9" t="n">
        <f aca="false">B1583/B1582-1</f>
        <v>0.0147639390397651</v>
      </c>
      <c r="H1583" s="9" t="n">
        <f aca="false">F1583/F1582-1</f>
        <v>0.00774084718415313</v>
      </c>
      <c r="I1583" s="9" t="n">
        <f aca="false">LN(B1583/B1582)</f>
        <v>0.0146560130699863</v>
      </c>
      <c r="J1583" s="9" t="n">
        <f aca="false">LN(F1583/F1582)</f>
        <v>0.0077110405468553</v>
      </c>
      <c r="K1583" s="9" t="n">
        <f aca="false">F1583/F1576-1</f>
        <v>-0.0232388805388528</v>
      </c>
      <c r="L1583" s="9" t="n">
        <f aca="false">F1583/F1553-1</f>
        <v>-0.0116778331370169</v>
      </c>
      <c r="M1583" s="9" t="n">
        <f aca="false">B1583/B1576-1</f>
        <v>-0.0453540299258711</v>
      </c>
      <c r="N1583" s="9" t="n">
        <f aca="false">B1583/B1553-1</f>
        <v>-0.0826065780551684</v>
      </c>
      <c r="O1583" s="8" t="n">
        <f aca="false">MAX(O1582,F1583)</f>
        <v>6343.76358616982</v>
      </c>
      <c r="P1583" s="9" t="n">
        <f aca="false">F1583/O1583-1</f>
        <v>-0.0432791979130792</v>
      </c>
      <c r="Q1583" s="8" t="n">
        <f aca="false">MAX(Q1582,B1583)</f>
        <v>73081.5759053185</v>
      </c>
      <c r="R1583" s="9" t="n">
        <f aca="false">B1583/Q1583-1</f>
        <v>-0.125519830613979</v>
      </c>
      <c r="S1583" s="9" t="n">
        <f aca="false">B1583/INDEX($B:$B,$E1583)-1</f>
        <v>-0.108828670794306</v>
      </c>
      <c r="T1583" s="0" t="n">
        <f aca="false">IF(AND($A1583&gt;=CrashTest!$B$3,$A1583&lt;=CrashTest!$C$3),1,IF(AND($A1583&gt;=CrashTest!$B$4,$A1583&lt;=CrashTest!$C$4),2,IF(AND($A1583&gt;=CrashTest!$B$5,$A1583&lt;=CrashTest!$C$5),3,IF(AND($A1583&gt;=CrashTest!$B$6,$A1583&lt;=CrashTest!$C$6),4,IF(AND($A1583&gt;=CrashTest!$B$7,$A1583&lt;=CrashTest!$C$7),5,0)))))</f>
        <v>0</v>
      </c>
      <c r="U1583" s="8" t="str">
        <f aca="false">IF(T1583=0,"",IF(T1582=T1583,MAX(U1582,B1583),B1583))</f>
        <v/>
      </c>
      <c r="V1583" s="9" t="str">
        <f aca="false">IF(T1583=0,"",B1583/U1583-1)</f>
        <v/>
      </c>
      <c r="W1583" s="8" t="str">
        <f aca="false">IF(T1583=0,"",IF(T1582=T1583,MAX(W1582,F1583),F1583))</f>
        <v/>
      </c>
      <c r="X1583" s="9" t="str">
        <f aca="false">IF(T1583=0,"",F1583/W1583-1)</f>
        <v/>
      </c>
    </row>
    <row r="1584" customFormat="false" ht="15" hidden="false" customHeight="false" outlineLevel="0" collapsed="false">
      <c r="A1584" s="5" t="n">
        <v>45412</v>
      </c>
      <c r="B1584" s="6" t="n">
        <v>60636.3261633548</v>
      </c>
      <c r="C1584" s="7" t="n">
        <v>37177.97629</v>
      </c>
      <c r="D1584" s="0" t="n">
        <f aca="false">INT((ROW()-3)/30)</f>
        <v>52</v>
      </c>
      <c r="E1584" s="0" t="n">
        <f aca="false">2+30*D1584</f>
        <v>1562</v>
      </c>
      <c r="F1584" s="8" t="n">
        <f aca="false">INDEX($F:$F,$E1584)*(2*B1584/INDEX($B:$B,$E1584)-C1584/INDEX($C:$C,$E1584))</f>
        <v>6031.47967389646</v>
      </c>
      <c r="G1584" s="9" t="n">
        <f aca="false">B1584/B1583-1</f>
        <v>-0.0511992677462011</v>
      </c>
      <c r="H1584" s="9" t="n">
        <f aca="false">F1584/F1583-1</f>
        <v>-0.00621677431958245</v>
      </c>
      <c r="I1584" s="9" t="n">
        <f aca="false">LN(B1584/B1583)</f>
        <v>-0.0525564789706361</v>
      </c>
      <c r="J1584" s="9" t="n">
        <f aca="false">LN(F1584/F1583)</f>
        <v>-0.00623617892555969</v>
      </c>
      <c r="K1584" s="9" t="n">
        <f aca="false">F1584/F1577-1</f>
        <v>-0.0222105726754872</v>
      </c>
      <c r="L1584" s="9" t="n">
        <f aca="false">F1584/F1554-1</f>
        <v>-0.0285574236049915</v>
      </c>
      <c r="M1584" s="9" t="n">
        <f aca="false">B1584/B1577-1</f>
        <v>-0.0866001073023416</v>
      </c>
      <c r="N1584" s="9" t="n">
        <f aca="false">B1584/B1554-1</f>
        <v>-0.148694434012034</v>
      </c>
      <c r="O1584" s="8" t="n">
        <f aca="false">MAX(O1583,F1584)</f>
        <v>6343.76358616982</v>
      </c>
      <c r="P1584" s="9" t="n">
        <f aca="false">F1584/O1584-1</f>
        <v>-0.0492269152265035</v>
      </c>
      <c r="Q1584" s="8" t="n">
        <f aca="false">MAX(Q1583,B1584)</f>
        <v>73081.5759053185</v>
      </c>
      <c r="R1584" s="9" t="n">
        <f aca="false">B1584/Q1584-1</f>
        <v>-0.170292574945117</v>
      </c>
      <c r="S1584" s="9" t="n">
        <f aca="false">B1584/INDEX($B:$B,$E1584)-1</f>
        <v>-0.154455990286047</v>
      </c>
      <c r="T1584" s="0" t="n">
        <f aca="false">IF(AND($A1584&gt;=CrashTest!$B$3,$A1584&lt;=CrashTest!$C$3),1,IF(AND($A1584&gt;=CrashTest!$B$4,$A1584&lt;=CrashTest!$C$4),2,IF(AND($A1584&gt;=CrashTest!$B$5,$A1584&lt;=CrashTest!$C$5),3,IF(AND($A1584&gt;=CrashTest!$B$6,$A1584&lt;=CrashTest!$C$6),4,IF(AND($A1584&gt;=CrashTest!$B$7,$A1584&lt;=CrashTest!$C$7),5,0)))))</f>
        <v>0</v>
      </c>
      <c r="U1584" s="8" t="str">
        <f aca="false">IF(T1584=0,"",IF(T1583=T1584,MAX(U1583,B1584),B1584))</f>
        <v/>
      </c>
      <c r="V1584" s="9" t="str">
        <f aca="false">IF(T1584=0,"",B1584/U1584-1)</f>
        <v/>
      </c>
      <c r="W1584" s="8" t="str">
        <f aca="false">IF(T1584=0,"",IF(T1583=T1584,MAX(W1583,F1584),F1584))</f>
        <v/>
      </c>
      <c r="X1584" s="9" t="str">
        <f aca="false">IF(T1584=0,"",F1584/W1584-1)</f>
        <v/>
      </c>
    </row>
    <row r="1585" customFormat="false" ht="15" hidden="false" customHeight="false" outlineLevel="0" collapsed="false">
      <c r="A1585" s="5" t="n">
        <v>45413</v>
      </c>
      <c r="B1585" s="6" t="n">
        <v>58141.7772799532</v>
      </c>
      <c r="C1585" s="7" t="n">
        <v>33877.81235</v>
      </c>
      <c r="D1585" s="0" t="n">
        <f aca="false">INT((ROW()-3)/30)</f>
        <v>52</v>
      </c>
      <c r="E1585" s="0" t="n">
        <f aca="false">2+30*D1585</f>
        <v>1562</v>
      </c>
      <c r="F1585" s="8" t="n">
        <f aca="false">INDEX($F:$F,$E1585)*(2*B1585/INDEX($B:$B,$E1585)-C1585/INDEX($C:$C,$E1585))</f>
        <v>6007.02275912813</v>
      </c>
      <c r="G1585" s="9" t="n">
        <f aca="false">B1585/B1584-1</f>
        <v>-0.0411395122567496</v>
      </c>
      <c r="H1585" s="9" t="n">
        <f aca="false">F1585/F1584-1</f>
        <v>-0.00405487808807148</v>
      </c>
      <c r="I1585" s="9" t="n">
        <f aca="false">LN(B1585/B1584)</f>
        <v>-0.0420096914872626</v>
      </c>
      <c r="J1585" s="9" t="n">
        <f aca="false">LN(F1585/F1584)</f>
        <v>-0.00406312139751541</v>
      </c>
      <c r="K1585" s="9" t="n">
        <f aca="false">F1585/F1578-1</f>
        <v>-0.0154867931735074</v>
      </c>
      <c r="L1585" s="9" t="n">
        <f aca="false">F1585/F1555-1</f>
        <v>-0.0254166803745136</v>
      </c>
      <c r="M1585" s="9" t="n">
        <f aca="false">B1585/B1578-1</f>
        <v>-0.0942233003659585</v>
      </c>
      <c r="N1585" s="9" t="n">
        <f aca="false">B1585/B1555-1</f>
        <v>-0.166923323462069</v>
      </c>
      <c r="O1585" s="8" t="n">
        <f aca="false">MAX(O1584,F1585)</f>
        <v>6343.76358616982</v>
      </c>
      <c r="P1585" s="9" t="n">
        <f aca="false">F1585/O1585-1</f>
        <v>-0.0530821841746797</v>
      </c>
      <c r="Q1585" s="8" t="n">
        <f aca="false">MAX(Q1584,B1585)</f>
        <v>73081.5759053185</v>
      </c>
      <c r="R1585" s="9" t="n">
        <f aca="false">B1585/Q1585-1</f>
        <v>-0.204426333727678</v>
      </c>
      <c r="S1585" s="9" t="n">
        <f aca="false">B1585/INDEX($B:$B,$E1585)-1</f>
        <v>-0.189241258437295</v>
      </c>
      <c r="T1585" s="0" t="n">
        <f aca="false">IF(AND($A1585&gt;=CrashTest!$B$3,$A1585&lt;=CrashTest!$C$3),1,IF(AND($A1585&gt;=CrashTest!$B$4,$A1585&lt;=CrashTest!$C$4),2,IF(AND($A1585&gt;=CrashTest!$B$5,$A1585&lt;=CrashTest!$C$5),3,IF(AND($A1585&gt;=CrashTest!$B$6,$A1585&lt;=CrashTest!$C$6),4,IF(AND($A1585&gt;=CrashTest!$B$7,$A1585&lt;=CrashTest!$C$7),5,0)))))</f>
        <v>0</v>
      </c>
      <c r="U1585" s="8" t="str">
        <f aca="false">IF(T1585=0,"",IF(T1584=T1585,MAX(U1584,B1585),B1585))</f>
        <v/>
      </c>
      <c r="V1585" s="9" t="str">
        <f aca="false">IF(T1585=0,"",B1585/U1585-1)</f>
        <v/>
      </c>
      <c r="W1585" s="8" t="str">
        <f aca="false">IF(T1585=0,"",IF(T1584=T1585,MAX(W1584,F1585),F1585))</f>
        <v/>
      </c>
      <c r="X1585" s="9" t="str">
        <f aca="false">IF(T1585=0,"",F1585/W1585-1)</f>
        <v/>
      </c>
    </row>
    <row r="1586" customFormat="false" ht="15" hidden="false" customHeight="false" outlineLevel="0" collapsed="false">
      <c r="A1586" s="5" t="n">
        <v>45414</v>
      </c>
      <c r="B1586" s="6" t="n">
        <v>59170.1088936295</v>
      </c>
      <c r="C1586" s="7" t="n">
        <v>35061.64016</v>
      </c>
      <c r="D1586" s="0" t="n">
        <f aca="false">INT((ROW()-3)/30)</f>
        <v>52</v>
      </c>
      <c r="E1586" s="0" t="n">
        <f aca="false">2+30*D1586</f>
        <v>1562</v>
      </c>
      <c r="F1586" s="8" t="n">
        <f aca="false">INDEX($F:$F,$E1586)*(2*B1586/INDEX($B:$B,$E1586)-C1586/INDEX($C:$C,$E1586))</f>
        <v>6039.41353888811</v>
      </c>
      <c r="G1586" s="9" t="n">
        <f aca="false">B1586/B1585-1</f>
        <v>0.0176866215961178</v>
      </c>
      <c r="H1586" s="9" t="n">
        <f aca="false">F1586/F1585-1</f>
        <v>0.00539215199588905</v>
      </c>
      <c r="I1586" s="9" t="n">
        <f aca="false">LN(B1586/B1585)</f>
        <v>0.0175320334047855</v>
      </c>
      <c r="J1586" s="9" t="n">
        <f aca="false">LN(F1586/F1585)</f>
        <v>0.00537766639336458</v>
      </c>
      <c r="K1586" s="9" t="n">
        <f aca="false">F1586/F1579-1</f>
        <v>-0.0115431263370228</v>
      </c>
      <c r="L1586" s="9" t="n">
        <f aca="false">F1586/F1556-1</f>
        <v>0.0158053166472816</v>
      </c>
      <c r="M1586" s="9" t="n">
        <f aca="false">B1586/B1579-1</f>
        <v>-0.0828527702972739</v>
      </c>
      <c r="N1586" s="9" t="n">
        <f aca="false">B1586/B1556-1</f>
        <v>-0.0971048577570296</v>
      </c>
      <c r="O1586" s="8" t="n">
        <f aca="false">MAX(O1585,F1586)</f>
        <v>6343.76358616982</v>
      </c>
      <c r="P1586" s="9" t="n">
        <f aca="false">F1586/O1586-1</f>
        <v>-0.0479762593841342</v>
      </c>
      <c r="Q1586" s="8" t="n">
        <f aca="false">MAX(Q1585,B1586)</f>
        <v>73081.5759053185</v>
      </c>
      <c r="R1586" s="9" t="n">
        <f aca="false">B1586/Q1586-1</f>
        <v>-0.190355323340484</v>
      </c>
      <c r="S1586" s="9" t="n">
        <f aca="false">B1586/INDEX($B:$B,$E1586)-1</f>
        <v>-0.174901675369531</v>
      </c>
      <c r="T1586" s="0" t="n">
        <f aca="false">IF(AND($A1586&gt;=CrashTest!$B$3,$A1586&lt;=CrashTest!$C$3),1,IF(AND($A1586&gt;=CrashTest!$B$4,$A1586&lt;=CrashTest!$C$4),2,IF(AND($A1586&gt;=CrashTest!$B$5,$A1586&lt;=CrashTest!$C$5),3,IF(AND($A1586&gt;=CrashTest!$B$6,$A1586&lt;=CrashTest!$C$6),4,IF(AND($A1586&gt;=CrashTest!$B$7,$A1586&lt;=CrashTest!$C$7),5,0)))))</f>
        <v>0</v>
      </c>
      <c r="U1586" s="8" t="str">
        <f aca="false">IF(T1586=0,"",IF(T1585=T1586,MAX(U1585,B1586),B1586))</f>
        <v/>
      </c>
      <c r="V1586" s="9" t="str">
        <f aca="false">IF(T1586=0,"",B1586/U1586-1)</f>
        <v/>
      </c>
      <c r="W1586" s="8" t="str">
        <f aca="false">IF(T1586=0,"",IF(T1585=T1586,MAX(W1585,F1586),F1586))</f>
        <v/>
      </c>
      <c r="X1586" s="9" t="str">
        <f aca="false">IF(T1586=0,"",F1586/W1586-1)</f>
        <v/>
      </c>
    </row>
    <row r="1587" customFormat="false" ht="15" hidden="false" customHeight="false" outlineLevel="0" collapsed="false">
      <c r="A1587" s="5" t="n">
        <v>45415</v>
      </c>
      <c r="B1587" s="6" t="n">
        <v>62983.6554783752</v>
      </c>
      <c r="C1587" s="7" t="n">
        <v>40240.8742</v>
      </c>
      <c r="D1587" s="0" t="n">
        <f aca="false">INT((ROW()-3)/30)</f>
        <v>52</v>
      </c>
      <c r="E1587" s="0" t="n">
        <f aca="false">2+30*D1587</f>
        <v>1562</v>
      </c>
      <c r="F1587" s="8" t="n">
        <f aca="false">INDEX($F:$F,$E1587)*(2*B1587/INDEX($B:$B,$E1587)-C1587/INDEX($C:$C,$E1587))</f>
        <v>6059.86213318024</v>
      </c>
      <c r="G1587" s="9" t="n">
        <f aca="false">B1587/B1586-1</f>
        <v>0.0644505588387769</v>
      </c>
      <c r="H1587" s="9" t="n">
        <f aca="false">F1587/F1586-1</f>
        <v>0.003385857610257</v>
      </c>
      <c r="I1587" s="9" t="n">
        <f aca="false">LN(B1587/B1586)</f>
        <v>0.0624587588418465</v>
      </c>
      <c r="J1587" s="9" t="n">
        <f aca="false">LN(F1587/F1586)</f>
        <v>0.00338013850013767</v>
      </c>
      <c r="K1587" s="9" t="n">
        <f aca="false">F1587/F1580-1</f>
        <v>-0.0040538176974938</v>
      </c>
      <c r="L1587" s="9" t="n">
        <f aca="false">F1587/F1557-1</f>
        <v>0.0151410847743607</v>
      </c>
      <c r="M1587" s="9" t="n">
        <f aca="false">B1587/B1580-1</f>
        <v>-0.0124466524502052</v>
      </c>
      <c r="N1587" s="9" t="n">
        <f aca="false">B1587/B1557-1</f>
        <v>-0.0475812864360022</v>
      </c>
      <c r="O1587" s="8" t="n">
        <f aca="false">MAX(O1586,F1587)</f>
        <v>6343.76358616982</v>
      </c>
      <c r="P1587" s="9" t="n">
        <f aca="false">F1587/O1587-1</f>
        <v>-0.0447528425568247</v>
      </c>
      <c r="Q1587" s="8" t="n">
        <f aca="false">MAX(Q1586,B1587)</f>
        <v>73081.5759053185</v>
      </c>
      <c r="R1587" s="9" t="n">
        <f aca="false">B1587/Q1587-1</f>
        <v>-0.138173271468937</v>
      </c>
      <c r="S1587" s="9" t="n">
        <f aca="false">B1587/INDEX($B:$B,$E1587)-1</f>
        <v>-0.121723627250159</v>
      </c>
      <c r="T1587" s="0" t="n">
        <f aca="false">IF(AND($A1587&gt;=CrashTest!$B$3,$A1587&lt;=CrashTest!$C$3),1,IF(AND($A1587&gt;=CrashTest!$B$4,$A1587&lt;=CrashTest!$C$4),2,IF(AND($A1587&gt;=CrashTest!$B$5,$A1587&lt;=CrashTest!$C$5),3,IF(AND($A1587&gt;=CrashTest!$B$6,$A1587&lt;=CrashTest!$C$6),4,IF(AND($A1587&gt;=CrashTest!$B$7,$A1587&lt;=CrashTest!$C$7),5,0)))))</f>
        <v>0</v>
      </c>
      <c r="U1587" s="8" t="str">
        <f aca="false">IF(T1587=0,"",IF(T1586=T1587,MAX(U1586,B1587),B1587))</f>
        <v/>
      </c>
      <c r="V1587" s="9" t="str">
        <f aca="false">IF(T1587=0,"",B1587/U1587-1)</f>
        <v/>
      </c>
      <c r="W1587" s="8" t="str">
        <f aca="false">IF(T1587=0,"",IF(T1586=T1587,MAX(W1586,F1587),F1587))</f>
        <v/>
      </c>
      <c r="X1587" s="9" t="str">
        <f aca="false">IF(T1587=0,"",F1587/W1587-1)</f>
        <v/>
      </c>
    </row>
    <row r="1588" customFormat="false" ht="15" hidden="false" customHeight="false" outlineLevel="0" collapsed="false">
      <c r="A1588" s="5" t="n">
        <v>45416</v>
      </c>
      <c r="B1588" s="6" t="n">
        <v>63881.1305429573</v>
      </c>
      <c r="C1588" s="7" t="n">
        <v>41630.50596</v>
      </c>
      <c r="D1588" s="0" t="n">
        <f aca="false">INT((ROW()-3)/30)</f>
        <v>52</v>
      </c>
      <c r="E1588" s="0" t="n">
        <f aca="false">2+30*D1588</f>
        <v>1562</v>
      </c>
      <c r="F1588" s="8" t="n">
        <f aca="false">INDEX($F:$F,$E1588)*(2*B1588/INDEX($B:$B,$E1588)-C1588/INDEX($C:$C,$E1588))</f>
        <v>6043.10409907028</v>
      </c>
      <c r="G1588" s="9" t="n">
        <f aca="false">B1588/B1587-1</f>
        <v>0.0142493327477671</v>
      </c>
      <c r="H1588" s="9" t="n">
        <f aca="false">F1588/F1587-1</f>
        <v>-0.00276541507738382</v>
      </c>
      <c r="I1588" s="9" t="n">
        <f aca="false">LN(B1588/B1587)</f>
        <v>0.0141487652267243</v>
      </c>
      <c r="J1588" s="9" t="n">
        <f aca="false">LN(F1588/F1587)</f>
        <v>-0.00276924590183537</v>
      </c>
      <c r="K1588" s="9" t="n">
        <f aca="false">F1588/F1581-1</f>
        <v>-0.00319016514677228</v>
      </c>
      <c r="L1588" s="9" t="n">
        <f aca="false">F1588/F1558-1</f>
        <v>-0.00399626146380216</v>
      </c>
      <c r="M1588" s="9" t="n">
        <f aca="false">B1588/B1581-1</f>
        <v>0.00712321446148922</v>
      </c>
      <c r="N1588" s="9" t="n">
        <f aca="false">B1588/B1558-1</f>
        <v>-0.0665857490119393</v>
      </c>
      <c r="O1588" s="8" t="n">
        <f aca="false">MAX(O1587,F1588)</f>
        <v>6343.76358616982</v>
      </c>
      <c r="P1588" s="9" t="n">
        <f aca="false">F1588/O1588-1</f>
        <v>-0.047394497448646</v>
      </c>
      <c r="Q1588" s="8" t="n">
        <f aca="false">MAX(Q1587,B1588)</f>
        <v>73081.5759053185</v>
      </c>
      <c r="R1588" s="9" t="n">
        <f aca="false">B1588/Q1588-1</f>
        <v>-0.125892815643178</v>
      </c>
      <c r="S1588" s="9" t="n">
        <f aca="false">B1588/INDEX($B:$B,$E1588)-1</f>
        <v>-0.109208774970344</v>
      </c>
      <c r="T1588" s="0" t="n">
        <f aca="false">IF(AND($A1588&gt;=CrashTest!$B$3,$A1588&lt;=CrashTest!$C$3),1,IF(AND($A1588&gt;=CrashTest!$B$4,$A1588&lt;=CrashTest!$C$4),2,IF(AND($A1588&gt;=CrashTest!$B$5,$A1588&lt;=CrashTest!$C$5),3,IF(AND($A1588&gt;=CrashTest!$B$6,$A1588&lt;=CrashTest!$C$6),4,IF(AND($A1588&gt;=CrashTest!$B$7,$A1588&lt;=CrashTest!$C$7),5,0)))))</f>
        <v>0</v>
      </c>
      <c r="U1588" s="8" t="str">
        <f aca="false">IF(T1588=0,"",IF(T1587=T1588,MAX(U1587,B1588),B1588))</f>
        <v/>
      </c>
      <c r="V1588" s="9" t="str">
        <f aca="false">IF(T1588=0,"",B1588/U1588-1)</f>
        <v/>
      </c>
      <c r="W1588" s="8" t="str">
        <f aca="false">IF(T1588=0,"",IF(T1587=T1588,MAX(W1587,F1588),F1588))</f>
        <v/>
      </c>
      <c r="X1588" s="9" t="str">
        <f aca="false">IF(T1588=0,"",F1588/W1588-1)</f>
        <v/>
      </c>
    </row>
    <row r="1589" customFormat="false" ht="15" hidden="false" customHeight="false" outlineLevel="0" collapsed="false">
      <c r="A1589" s="5" t="n">
        <v>45417</v>
      </c>
      <c r="B1589" s="6" t="n">
        <v>64067.5959918177</v>
      </c>
      <c r="C1589" s="7" t="n">
        <v>41938.06989</v>
      </c>
      <c r="D1589" s="0" t="n">
        <f aca="false">INT((ROW()-3)/30)</f>
        <v>52</v>
      </c>
      <c r="E1589" s="0" t="n">
        <f aca="false">2+30*D1589</f>
        <v>1562</v>
      </c>
      <c r="F1589" s="8" t="n">
        <f aca="false">INDEX($F:$F,$E1589)*(2*B1589/INDEX($B:$B,$E1589)-C1589/INDEX($C:$C,$E1589))</f>
        <v>6037.24184395674</v>
      </c>
      <c r="G1589" s="9" t="n">
        <f aca="false">B1589/B1588-1</f>
        <v>0.00291894409625426</v>
      </c>
      <c r="H1589" s="9" t="n">
        <f aca="false">F1589/F1588-1</f>
        <v>-0.000970073494918511</v>
      </c>
      <c r="I1589" s="9" t="n">
        <f aca="false">LN(B1589/B1588)</f>
        <v>0.00291469225085894</v>
      </c>
      <c r="J1589" s="9" t="n">
        <f aca="false">LN(F1589/F1588)</f>
        <v>-0.000970544320726335</v>
      </c>
      <c r="K1589" s="9" t="n">
        <f aca="false">F1589/F1582-1</f>
        <v>0.00243270914135896</v>
      </c>
      <c r="L1589" s="9" t="n">
        <f aca="false">F1589/F1559-1</f>
        <v>-0.00126495880655753</v>
      </c>
      <c r="M1589" s="9" t="n">
        <f aca="false">B1589/B1582-1</f>
        <v>0.0172918957308927</v>
      </c>
      <c r="N1589" s="9" t="n">
        <f aca="false">B1589/B1559-1</f>
        <v>-0.0565101038257816</v>
      </c>
      <c r="O1589" s="8" t="n">
        <f aca="false">MAX(O1588,F1589)</f>
        <v>6343.76358616982</v>
      </c>
      <c r="P1589" s="9" t="n">
        <f aca="false">F1589/O1589-1</f>
        <v>-0.0483185947977846</v>
      </c>
      <c r="Q1589" s="8" t="n">
        <f aca="false">MAX(Q1588,B1589)</f>
        <v>73081.5759053185</v>
      </c>
      <c r="R1589" s="9" t="n">
        <f aca="false">B1589/Q1589-1</f>
        <v>-0.123341345637907</v>
      </c>
      <c r="S1589" s="9" t="n">
        <f aca="false">B1589/INDEX($B:$B,$E1589)-1</f>
        <v>-0.106608605183049</v>
      </c>
      <c r="T1589" s="0" t="n">
        <f aca="false">IF(AND($A1589&gt;=CrashTest!$B$3,$A1589&lt;=CrashTest!$C$3),1,IF(AND($A1589&gt;=CrashTest!$B$4,$A1589&lt;=CrashTest!$C$4),2,IF(AND($A1589&gt;=CrashTest!$B$5,$A1589&lt;=CrashTest!$C$5),3,IF(AND($A1589&gt;=CrashTest!$B$6,$A1589&lt;=CrashTest!$C$6),4,IF(AND($A1589&gt;=CrashTest!$B$7,$A1589&lt;=CrashTest!$C$7),5,0)))))</f>
        <v>0</v>
      </c>
      <c r="U1589" s="8" t="str">
        <f aca="false">IF(T1589=0,"",IF(T1588=T1589,MAX(U1588,B1589),B1589))</f>
        <v/>
      </c>
      <c r="V1589" s="9" t="str">
        <f aca="false">IF(T1589=0,"",B1589/U1589-1)</f>
        <v/>
      </c>
      <c r="W1589" s="8" t="str">
        <f aca="false">IF(T1589=0,"",IF(T1588=T1589,MAX(W1588,F1589),F1589))</f>
        <v/>
      </c>
      <c r="X1589" s="9" t="str">
        <f aca="false">IF(T1589=0,"",F1589/W1589-1)</f>
        <v/>
      </c>
    </row>
    <row r="1590" customFormat="false" ht="15" hidden="false" customHeight="false" outlineLevel="0" collapsed="false">
      <c r="A1590" s="5" t="n">
        <v>45418</v>
      </c>
      <c r="B1590" s="6" t="n">
        <v>63228.1031341321</v>
      </c>
      <c r="C1590" s="7" t="n">
        <v>40841.1777</v>
      </c>
      <c r="D1590" s="0" t="n">
        <f aca="false">INT((ROW()-3)/30)</f>
        <v>52</v>
      </c>
      <c r="E1590" s="0" t="n">
        <f aca="false">2+30*D1590</f>
        <v>1562</v>
      </c>
      <c r="F1590" s="8" t="n">
        <f aca="false">INDEX($F:$F,$E1590)*(2*B1590/INDEX($B:$B,$E1590)-C1590/INDEX($C:$C,$E1590))</f>
        <v>6027.27882773758</v>
      </c>
      <c r="G1590" s="9" t="n">
        <f aca="false">B1590/B1589-1</f>
        <v>-0.0131032364284874</v>
      </c>
      <c r="H1590" s="9" t="n">
        <f aca="false">F1590/F1589-1</f>
        <v>-0.00165025958486853</v>
      </c>
      <c r="I1590" s="9" t="n">
        <f aca="false">LN(B1590/B1589)</f>
        <v>-0.0131898411980292</v>
      </c>
      <c r="J1590" s="9" t="n">
        <f aca="false">LN(F1590/F1589)</f>
        <v>-0.00165162276315571</v>
      </c>
      <c r="K1590" s="9" t="n">
        <f aca="false">F1590/F1583-1</f>
        <v>-0.00690893124824199</v>
      </c>
      <c r="L1590" s="9" t="n">
        <f aca="false">F1590/F1560-1</f>
        <v>-0.0199316195055519</v>
      </c>
      <c r="M1590" s="9" t="n">
        <f aca="false">B1590/B1583-1</f>
        <v>-0.0106447018068457</v>
      </c>
      <c r="N1590" s="9" t="n">
        <f aca="false">B1590/B1560-1</f>
        <v>-0.0854542043254412</v>
      </c>
      <c r="O1590" s="8" t="n">
        <f aca="false">MAX(O1589,F1590)</f>
        <v>6343.76358616982</v>
      </c>
      <c r="P1590" s="9" t="n">
        <f aca="false">F1590/O1590-1</f>
        <v>-0.0498891161584606</v>
      </c>
      <c r="Q1590" s="8" t="n">
        <f aca="false">MAX(Q1589,B1590)</f>
        <v>73081.5759053185</v>
      </c>
      <c r="R1590" s="9" t="n">
        <f aca="false">B1590/Q1590-1</f>
        <v>-0.134828411253093</v>
      </c>
      <c r="S1590" s="9" t="n">
        <f aca="false">B1590/INDEX($B:$B,$E1590)-1</f>
        <v>-0.118314923852511</v>
      </c>
      <c r="T1590" s="0" t="n">
        <f aca="false">IF(AND($A1590&gt;=CrashTest!$B$3,$A1590&lt;=CrashTest!$C$3),1,IF(AND($A1590&gt;=CrashTest!$B$4,$A1590&lt;=CrashTest!$C$4),2,IF(AND($A1590&gt;=CrashTest!$B$5,$A1590&lt;=CrashTest!$C$5),3,IF(AND($A1590&gt;=CrashTest!$B$6,$A1590&lt;=CrashTest!$C$6),4,IF(AND($A1590&gt;=CrashTest!$B$7,$A1590&lt;=CrashTest!$C$7),5,0)))))</f>
        <v>0</v>
      </c>
      <c r="U1590" s="8" t="str">
        <f aca="false">IF(T1590=0,"",IF(T1589=T1590,MAX(U1589,B1590),B1590))</f>
        <v/>
      </c>
      <c r="V1590" s="9" t="str">
        <f aca="false">IF(T1590=0,"",B1590/U1590-1)</f>
        <v/>
      </c>
      <c r="W1590" s="8" t="str">
        <f aca="false">IF(T1590=0,"",IF(T1589=T1590,MAX(W1589,F1590),F1590))</f>
        <v/>
      </c>
      <c r="X1590" s="9" t="str">
        <f aca="false">IF(T1590=0,"",F1590/W1590-1)</f>
        <v/>
      </c>
    </row>
    <row r="1591" customFormat="false" ht="15" hidden="false" customHeight="false" outlineLevel="0" collapsed="false">
      <c r="A1591" s="5" t="n">
        <v>45419</v>
      </c>
      <c r="B1591" s="6" t="n">
        <v>62396.999720339</v>
      </c>
      <c r="C1591" s="7" t="n">
        <v>39678.48679</v>
      </c>
      <c r="D1591" s="0" t="n">
        <f aca="false">INT((ROW()-3)/30)</f>
        <v>52</v>
      </c>
      <c r="E1591" s="0" t="n">
        <f aca="false">2+30*D1591</f>
        <v>1562</v>
      </c>
      <c r="F1591" s="8" t="n">
        <f aca="false">INDEX($F:$F,$E1591)*(2*B1591/INDEX($B:$B,$E1591)-C1591/INDEX($C:$C,$E1591))</f>
        <v>6027.11188572148</v>
      </c>
      <c r="G1591" s="9" t="n">
        <f aca="false">B1591/B1590-1</f>
        <v>-0.0131445254973093</v>
      </c>
      <c r="H1591" s="9" t="n">
        <f aca="false">F1591/F1590-1</f>
        <v>-2.76977423586677E-005</v>
      </c>
      <c r="I1591" s="9" t="n">
        <f aca="false">LN(B1591/B1590)</f>
        <v>-0.0132316793457272</v>
      </c>
      <c r="J1591" s="9" t="n">
        <f aca="false">LN(F1591/F1590)</f>
        <v>-2.76981259482167E-005</v>
      </c>
      <c r="K1591" s="9" t="n">
        <f aca="false">F1591/F1584-1</f>
        <v>-0.000724165281344669</v>
      </c>
      <c r="L1591" s="9" t="n">
        <f aca="false">F1591/F1561-1</f>
        <v>-0.0212340010788437</v>
      </c>
      <c r="M1591" s="9" t="n">
        <f aca="false">B1591/B1584-1</f>
        <v>0.0290366133370437</v>
      </c>
      <c r="N1591" s="9" t="n">
        <f aca="false">B1591/B1561-1</f>
        <v>-0.100812981815149</v>
      </c>
      <c r="O1591" s="8" t="n">
        <f aca="false">MAX(O1590,F1591)</f>
        <v>6343.76358616982</v>
      </c>
      <c r="P1591" s="9" t="n">
        <f aca="false">F1591/O1591-1</f>
        <v>-0.0499154320849334</v>
      </c>
      <c r="Q1591" s="8" t="n">
        <f aca="false">MAX(Q1590,B1591)</f>
        <v>73081.5759053185</v>
      </c>
      <c r="R1591" s="9" t="n">
        <f aca="false">B1591/Q1591-1</f>
        <v>-0.146200681260924</v>
      </c>
      <c r="S1591" s="9" t="n">
        <f aca="false">B1591/INDEX($B:$B,$E1591)-1</f>
        <v>-0.129904255816529</v>
      </c>
      <c r="T1591" s="0" t="n">
        <f aca="false">IF(AND($A1591&gt;=CrashTest!$B$3,$A1591&lt;=CrashTest!$C$3),1,IF(AND($A1591&gt;=CrashTest!$B$4,$A1591&lt;=CrashTest!$C$4),2,IF(AND($A1591&gt;=CrashTest!$B$5,$A1591&lt;=CrashTest!$C$5),3,IF(AND($A1591&gt;=CrashTest!$B$6,$A1591&lt;=CrashTest!$C$6),4,IF(AND($A1591&gt;=CrashTest!$B$7,$A1591&lt;=CrashTest!$C$7),5,0)))))</f>
        <v>0</v>
      </c>
      <c r="U1591" s="8" t="str">
        <f aca="false">IF(T1591=0,"",IF(T1590=T1591,MAX(U1590,B1591),B1591))</f>
        <v/>
      </c>
      <c r="V1591" s="9" t="str">
        <f aca="false">IF(T1591=0,"",B1591/U1591-1)</f>
        <v/>
      </c>
      <c r="W1591" s="8" t="str">
        <f aca="false">IF(T1591=0,"",IF(T1590=T1591,MAX(W1590,F1591),F1591))</f>
        <v/>
      </c>
      <c r="X1591" s="9" t="str">
        <f aca="false">IF(T1591=0,"",F1591/W1591-1)</f>
        <v/>
      </c>
    </row>
    <row r="1592" customFormat="false" ht="15" hidden="false" customHeight="false" outlineLevel="0" collapsed="false">
      <c r="A1592" s="5" t="n">
        <v>45420</v>
      </c>
      <c r="B1592" s="6" t="n">
        <v>61079.27442782</v>
      </c>
      <c r="C1592" s="7" t="n">
        <v>38161.71482</v>
      </c>
      <c r="D1592" s="0" t="n">
        <f aca="false">INT((ROW()-3)/30)</f>
        <v>52</v>
      </c>
      <c r="E1592" s="0" t="n">
        <f aca="false">2+30*D1592</f>
        <v>1562</v>
      </c>
      <c r="F1592" s="8" t="n">
        <f aca="false">INDEX($F:$F,$E1592)*(2*B1592/INDEX($B:$B,$E1592)-C1592/INDEX($C:$C,$E1592))</f>
        <v>5985.57922869209</v>
      </c>
      <c r="G1592" s="9" t="n">
        <f aca="false">B1592/B1591-1</f>
        <v>-0.0211184079110374</v>
      </c>
      <c r="H1592" s="9" t="n">
        <f aca="false">F1592/F1591-1</f>
        <v>-0.00689097163233099</v>
      </c>
      <c r="I1592" s="9" t="n">
        <f aca="false">LN(B1592/B1591)</f>
        <v>-0.0213445915815591</v>
      </c>
      <c r="J1592" s="9" t="n">
        <f aca="false">LN(F1592/F1591)</f>
        <v>-0.00691482401791493</v>
      </c>
      <c r="K1592" s="9" t="n">
        <f aca="false">F1592/F1585-1</f>
        <v>-0.00356974349788286</v>
      </c>
      <c r="L1592" s="9" t="n">
        <f aca="false">F1592/F1562-1</f>
        <v>-0.0564624378907516</v>
      </c>
      <c r="M1592" s="9" t="n">
        <f aca="false">B1592/B1585-1</f>
        <v>0.0505230023107603</v>
      </c>
      <c r="N1592" s="9" t="n">
        <f aca="false">B1592/B1562-1</f>
        <v>-0.148279292663853</v>
      </c>
      <c r="O1592" s="8" t="n">
        <f aca="false">MAX(O1591,F1592)</f>
        <v>6343.76358616982</v>
      </c>
      <c r="P1592" s="9" t="n">
        <f aca="false">F1592/O1592-1</f>
        <v>-0.0564624378907516</v>
      </c>
      <c r="Q1592" s="8" t="n">
        <f aca="false">MAX(Q1591,B1592)</f>
        <v>73081.5759053185</v>
      </c>
      <c r="R1592" s="9" t="n">
        <f aca="false">B1592/Q1592-1</f>
        <v>-0.164231563548222</v>
      </c>
      <c r="S1592" s="9" t="n">
        <f aca="false">B1592/INDEX($B:$B,$E1592)-1</f>
        <v>-0.148279292663853</v>
      </c>
      <c r="T1592" s="0" t="n">
        <f aca="false">IF(AND($A1592&gt;=CrashTest!$B$3,$A1592&lt;=CrashTest!$C$3),1,IF(AND($A1592&gt;=CrashTest!$B$4,$A1592&lt;=CrashTest!$C$4),2,IF(AND($A1592&gt;=CrashTest!$B$5,$A1592&lt;=CrashTest!$C$5),3,IF(AND($A1592&gt;=CrashTest!$B$6,$A1592&lt;=CrashTest!$C$6),4,IF(AND($A1592&gt;=CrashTest!$B$7,$A1592&lt;=CrashTest!$C$7),5,0)))))</f>
        <v>0</v>
      </c>
      <c r="U1592" s="8" t="str">
        <f aca="false">IF(T1592=0,"",IF(T1591=T1592,MAX(U1591,B1592),B1592))</f>
        <v/>
      </c>
      <c r="V1592" s="9" t="str">
        <f aca="false">IF(T1592=0,"",B1592/U1592-1)</f>
        <v/>
      </c>
      <c r="W1592" s="8" t="str">
        <f aca="false">IF(T1592=0,"",IF(T1591=T1592,MAX(W1591,F1592),F1592))</f>
        <v/>
      </c>
      <c r="X1592" s="9" t="str">
        <f aca="false">IF(T1592=0,"",F1592/W1592-1)</f>
        <v/>
      </c>
    </row>
    <row r="1593" customFormat="false" ht="15" hidden="false" customHeight="false" outlineLevel="0" collapsed="false">
      <c r="A1593" s="5" t="n">
        <v>45421</v>
      </c>
      <c r="B1593" s="6" t="n">
        <v>62998.4903381064</v>
      </c>
      <c r="C1593" s="7" t="n">
        <v>40204.36996</v>
      </c>
      <c r="D1593" s="0" t="n">
        <f aca="false">INT((ROW()-3)/30)</f>
        <v>53</v>
      </c>
      <c r="E1593" s="0" t="n">
        <f aca="false">2+30*D1593</f>
        <v>1592</v>
      </c>
      <c r="F1593" s="8" t="n">
        <f aca="false">INDEX($F:$F,$E1593)*(2*B1593/INDEX($B:$B,$E1593)-C1593/INDEX($C:$C,$E1593))</f>
        <v>6041.34775857168</v>
      </c>
      <c r="G1593" s="9" t="n">
        <f aca="false">B1593/B1592-1</f>
        <v>0.0314217208417305</v>
      </c>
      <c r="H1593" s="9" t="n">
        <f aca="false">F1593/F1592-1</f>
        <v>0.00931714839096243</v>
      </c>
      <c r="I1593" s="9" t="n">
        <f aca="false">LN(B1593/B1592)</f>
        <v>0.0309381619841668</v>
      </c>
      <c r="J1593" s="9" t="n">
        <f aca="false">LN(F1593/F1592)</f>
        <v>0.00927401149876636</v>
      </c>
      <c r="K1593" s="9" t="n">
        <f aca="false">F1593/F1586-1</f>
        <v>0.000320266143577719</v>
      </c>
      <c r="L1593" s="9" t="n">
        <f aca="false">F1593/F1563-1</f>
        <v>-0.0330720746179709</v>
      </c>
      <c r="M1593" s="9" t="n">
        <f aca="false">B1593/B1586-1</f>
        <v>0.0647012742761588</v>
      </c>
      <c r="N1593" s="9" t="n">
        <f aca="false">B1593/B1563-1</f>
        <v>-0.0879636891069737</v>
      </c>
      <c r="O1593" s="8" t="n">
        <f aca="false">MAX(O1592,F1593)</f>
        <v>6343.76358616982</v>
      </c>
      <c r="P1593" s="9" t="n">
        <f aca="false">F1593/O1593-1</f>
        <v>-0.0476713584121328</v>
      </c>
      <c r="Q1593" s="8" t="n">
        <f aca="false">MAX(Q1592,B1593)</f>
        <v>73081.5759053185</v>
      </c>
      <c r="R1593" s="9" t="n">
        <f aca="false">B1593/Q1593-1</f>
        <v>-0.137970281049704</v>
      </c>
      <c r="S1593" s="9" t="n">
        <f aca="false">B1593/INDEX($B:$B,$E1593)-1</f>
        <v>0.0314217208417305</v>
      </c>
      <c r="T1593" s="0" t="n">
        <f aca="false">IF(AND($A1593&gt;=CrashTest!$B$3,$A1593&lt;=CrashTest!$C$3),1,IF(AND($A1593&gt;=CrashTest!$B$4,$A1593&lt;=CrashTest!$C$4),2,IF(AND($A1593&gt;=CrashTest!$B$5,$A1593&lt;=CrashTest!$C$5),3,IF(AND($A1593&gt;=CrashTest!$B$6,$A1593&lt;=CrashTest!$C$6),4,IF(AND($A1593&gt;=CrashTest!$B$7,$A1593&lt;=CrashTest!$C$7),5,0)))))</f>
        <v>0</v>
      </c>
      <c r="U1593" s="8" t="str">
        <f aca="false">IF(T1593=0,"",IF(T1592=T1593,MAX(U1592,B1593),B1593))</f>
        <v/>
      </c>
      <c r="V1593" s="9" t="str">
        <f aca="false">IF(T1593=0,"",B1593/U1593-1)</f>
        <v/>
      </c>
      <c r="W1593" s="8" t="str">
        <f aca="false">IF(T1593=0,"",IF(T1592=T1593,MAX(W1592,F1593),F1593))</f>
        <v/>
      </c>
      <c r="X1593" s="9" t="str">
        <f aca="false">IF(T1593=0,"",F1593/W1593-1)</f>
        <v/>
      </c>
    </row>
    <row r="1594" customFormat="false" ht="15" hidden="false" customHeight="false" outlineLevel="0" collapsed="false">
      <c r="A1594" s="5" t="n">
        <v>45422</v>
      </c>
      <c r="B1594" s="6" t="n">
        <v>60896.6418880772</v>
      </c>
      <c r="C1594" s="7" t="n">
        <v>37748.59199</v>
      </c>
      <c r="D1594" s="0" t="n">
        <f aca="false">INT((ROW()-3)/30)</f>
        <v>53</v>
      </c>
      <c r="E1594" s="0" t="n">
        <f aca="false">2+30*D1594</f>
        <v>1592</v>
      </c>
      <c r="F1594" s="8" t="n">
        <f aca="false">INDEX($F:$F,$E1594)*(2*B1594/INDEX($B:$B,$E1594)-C1594/INDEX($C:$C,$E1594))</f>
        <v>6014.58177282586</v>
      </c>
      <c r="G1594" s="9" t="n">
        <f aca="false">B1594/B1593-1</f>
        <v>-0.0333634732951345</v>
      </c>
      <c r="H1594" s="9" t="n">
        <f aca="false">F1594/F1593-1</f>
        <v>-0.0044304659846538</v>
      </c>
      <c r="I1594" s="9" t="n">
        <f aca="false">LN(B1594/B1593)</f>
        <v>-0.0339327314325937</v>
      </c>
      <c r="J1594" s="9" t="n">
        <f aca="false">LN(F1594/F1593)</f>
        <v>-0.00444030958432329</v>
      </c>
      <c r="K1594" s="9" t="n">
        <f aca="false">F1594/F1587-1</f>
        <v>-0.00747217665340128</v>
      </c>
      <c r="L1594" s="9" t="n">
        <f aca="false">F1594/F1564-1</f>
        <v>-0.0439481979327403</v>
      </c>
      <c r="M1594" s="9" t="n">
        <f aca="false">B1594/B1587-1</f>
        <v>-0.0331357964927036</v>
      </c>
      <c r="N1594" s="9" t="n">
        <f aca="false">B1594/B1564-1</f>
        <v>-0.137190136531537</v>
      </c>
      <c r="O1594" s="8" t="n">
        <f aca="false">MAX(O1593,F1594)</f>
        <v>6343.76358616982</v>
      </c>
      <c r="P1594" s="9" t="n">
        <f aca="false">F1594/O1594-1</f>
        <v>-0.0518906180648995</v>
      </c>
      <c r="Q1594" s="8" t="n">
        <f aca="false">MAX(Q1593,B1594)</f>
        <v>73081.5759053185</v>
      </c>
      <c r="R1594" s="9" t="n">
        <f aca="false">B1594/Q1594-1</f>
        <v>-0.166730586557515</v>
      </c>
      <c r="S1594" s="9" t="n">
        <f aca="false">B1594/INDEX($B:$B,$E1594)-1</f>
        <v>-0.00299009019759422</v>
      </c>
      <c r="T1594" s="0" t="n">
        <f aca="false">IF(AND($A1594&gt;=CrashTest!$B$3,$A1594&lt;=CrashTest!$C$3),1,IF(AND($A1594&gt;=CrashTest!$B$4,$A1594&lt;=CrashTest!$C$4),2,IF(AND($A1594&gt;=CrashTest!$B$5,$A1594&lt;=CrashTest!$C$5),3,IF(AND($A1594&gt;=CrashTest!$B$6,$A1594&lt;=CrashTest!$C$6),4,IF(AND($A1594&gt;=CrashTest!$B$7,$A1594&lt;=CrashTest!$C$7),5,0)))))</f>
        <v>0</v>
      </c>
      <c r="U1594" s="8" t="str">
        <f aca="false">IF(T1594=0,"",IF(T1593=T1594,MAX(U1593,B1594),B1594))</f>
        <v/>
      </c>
      <c r="V1594" s="9" t="str">
        <f aca="false">IF(T1594=0,"",B1594/U1594-1)</f>
        <v/>
      </c>
      <c r="W1594" s="8" t="str">
        <f aca="false">IF(T1594=0,"",IF(T1593=T1594,MAX(W1593,F1594),F1594))</f>
        <v/>
      </c>
      <c r="X1594" s="9" t="str">
        <f aca="false">IF(T1594=0,"",F1594/W1594-1)</f>
        <v/>
      </c>
    </row>
    <row r="1595" customFormat="false" ht="15" hidden="false" customHeight="false" outlineLevel="0" collapsed="false">
      <c r="A1595" s="5" t="n">
        <v>45423</v>
      </c>
      <c r="B1595" s="6" t="n">
        <v>60843.5729240211</v>
      </c>
      <c r="C1595" s="7" t="n">
        <v>37776.13831</v>
      </c>
      <c r="D1595" s="0" t="n">
        <f aca="false">INT((ROW()-3)/30)</f>
        <v>53</v>
      </c>
      <c r="E1595" s="0" t="n">
        <f aca="false">2+30*D1595</f>
        <v>1592</v>
      </c>
      <c r="F1595" s="8" t="n">
        <f aca="false">INDEX($F:$F,$E1595)*(2*B1595/INDEX($B:$B,$E1595)-C1595/INDEX($C:$C,$E1595))</f>
        <v>5999.86000705202</v>
      </c>
      <c r="G1595" s="9" t="n">
        <f aca="false">B1595/B1594-1</f>
        <v>-0.000871459614368186</v>
      </c>
      <c r="H1595" s="9" t="n">
        <f aca="false">F1595/F1594-1</f>
        <v>-0.00244767904567422</v>
      </c>
      <c r="I1595" s="9" t="n">
        <f aca="false">LN(B1595/B1594)</f>
        <v>-0.000871839556049849</v>
      </c>
      <c r="J1595" s="9" t="n">
        <f aca="false">LN(F1595/F1594)</f>
        <v>-0.0024506795091439</v>
      </c>
      <c r="K1595" s="9" t="n">
        <f aca="false">F1595/F1588-1</f>
        <v>-0.00715594027660538</v>
      </c>
      <c r="L1595" s="9" t="n">
        <f aca="false">F1595/F1565-1</f>
        <v>-0.0457039802720519</v>
      </c>
      <c r="M1595" s="9" t="n">
        <f aca="false">B1595/B1588-1</f>
        <v>-0.0475501543745155</v>
      </c>
      <c r="N1595" s="9" t="n">
        <f aca="false">B1595/B1565-1</f>
        <v>-0.131383775618117</v>
      </c>
      <c r="O1595" s="8" t="n">
        <f aca="false">MAX(O1594,F1595)</f>
        <v>6343.76358616982</v>
      </c>
      <c r="P1595" s="9" t="n">
        <f aca="false">F1595/O1595-1</f>
        <v>-0.0542112855320691</v>
      </c>
      <c r="Q1595" s="8" t="n">
        <f aca="false">MAX(Q1594,B1595)</f>
        <v>73081.5759053185</v>
      </c>
      <c r="R1595" s="9" t="n">
        <f aca="false">B1595/Q1595-1</f>
        <v>-0.167456747199218</v>
      </c>
      <c r="S1595" s="9" t="n">
        <f aca="false">B1595/INDEX($B:$B,$E1595)-1</f>
        <v>-0.00385894406911191</v>
      </c>
      <c r="T1595" s="0" t="n">
        <f aca="false">IF(AND($A1595&gt;=CrashTest!$B$3,$A1595&lt;=CrashTest!$C$3),1,IF(AND($A1595&gt;=CrashTest!$B$4,$A1595&lt;=CrashTest!$C$4),2,IF(AND($A1595&gt;=CrashTest!$B$5,$A1595&lt;=CrashTest!$C$5),3,IF(AND($A1595&gt;=CrashTest!$B$6,$A1595&lt;=CrashTest!$C$6),4,IF(AND($A1595&gt;=CrashTest!$B$7,$A1595&lt;=CrashTest!$C$7),5,0)))))</f>
        <v>0</v>
      </c>
      <c r="U1595" s="8" t="str">
        <f aca="false">IF(T1595=0,"",IF(T1594=T1595,MAX(U1594,B1595),B1595))</f>
        <v/>
      </c>
      <c r="V1595" s="9" t="str">
        <f aca="false">IF(T1595=0,"",B1595/U1595-1)</f>
        <v/>
      </c>
      <c r="W1595" s="8" t="str">
        <f aca="false">IF(T1595=0,"",IF(T1594=T1595,MAX(W1594,F1595),F1595))</f>
        <v/>
      </c>
      <c r="X1595" s="9" t="str">
        <f aca="false">IF(T1595=0,"",F1595/W1595-1)</f>
        <v/>
      </c>
    </row>
    <row r="1596" customFormat="false" ht="15" hidden="false" customHeight="false" outlineLevel="0" collapsed="false">
      <c r="A1596" s="5" t="n">
        <v>45424</v>
      </c>
      <c r="B1596" s="6" t="n">
        <v>61431.2746879018</v>
      </c>
      <c r="C1596" s="7" t="n">
        <v>38435.28204</v>
      </c>
      <c r="D1596" s="0" t="n">
        <f aca="false">INT((ROW()-3)/30)</f>
        <v>53</v>
      </c>
      <c r="E1596" s="0" t="n">
        <f aca="false">2+30*D1596</f>
        <v>1592</v>
      </c>
      <c r="F1596" s="8" t="n">
        <f aca="false">INDEX($F:$F,$E1596)*(2*B1596/INDEX($B:$B,$E1596)-C1596/INDEX($C:$C,$E1596))</f>
        <v>6011.66068977141</v>
      </c>
      <c r="G1596" s="9" t="n">
        <f aca="false">B1596/B1595-1</f>
        <v>0.00965922505265415</v>
      </c>
      <c r="H1596" s="9" t="n">
        <f aca="false">F1596/F1595-1</f>
        <v>0.00196682634353351</v>
      </c>
      <c r="I1596" s="9" t="n">
        <f aca="false">LN(B1596/B1595)</f>
        <v>0.00961287298269901</v>
      </c>
      <c r="J1596" s="9" t="n">
        <f aca="false">LN(F1596/F1595)</f>
        <v>0.00196489467302629</v>
      </c>
      <c r="K1596" s="9" t="n">
        <f aca="false">F1596/F1589-1</f>
        <v>-0.00423722535000626</v>
      </c>
      <c r="L1596" s="9" t="n">
        <f aca="false">F1596/F1566-1</f>
        <v>-0.0303462483047523</v>
      </c>
      <c r="M1596" s="9" t="n">
        <f aca="false">B1596/B1589-1</f>
        <v>-0.0411490592569229</v>
      </c>
      <c r="N1596" s="9" t="n">
        <f aca="false">B1596/B1566-1</f>
        <v>-0.0844560106429256</v>
      </c>
      <c r="O1596" s="8" t="n">
        <f aca="false">MAX(O1595,F1596)</f>
        <v>6343.76358616982</v>
      </c>
      <c r="P1596" s="9" t="n">
        <f aca="false">F1596/O1596-1</f>
        <v>-0.052351083373037</v>
      </c>
      <c r="Q1596" s="8" t="n">
        <f aca="false">MAX(Q1595,B1596)</f>
        <v>73081.5759053185</v>
      </c>
      <c r="R1596" s="9" t="n">
        <f aca="false">B1596/Q1596-1</f>
        <v>-0.159415024554347</v>
      </c>
      <c r="S1596" s="9" t="n">
        <f aca="false">B1596/INDEX($B:$B,$E1596)-1</f>
        <v>0.00576300657431306</v>
      </c>
      <c r="T1596" s="0" t="n">
        <f aca="false">IF(AND($A1596&gt;=CrashTest!$B$3,$A1596&lt;=CrashTest!$C$3),1,IF(AND($A1596&gt;=CrashTest!$B$4,$A1596&lt;=CrashTest!$C$4),2,IF(AND($A1596&gt;=CrashTest!$B$5,$A1596&lt;=CrashTest!$C$5),3,IF(AND($A1596&gt;=CrashTest!$B$6,$A1596&lt;=CrashTest!$C$6),4,IF(AND($A1596&gt;=CrashTest!$B$7,$A1596&lt;=CrashTest!$C$7),5,0)))))</f>
        <v>0</v>
      </c>
      <c r="U1596" s="8" t="str">
        <f aca="false">IF(T1596=0,"",IF(T1595=T1596,MAX(U1595,B1596),B1596))</f>
        <v/>
      </c>
      <c r="V1596" s="9" t="str">
        <f aca="false">IF(T1596=0,"",B1596/U1596-1)</f>
        <v/>
      </c>
      <c r="W1596" s="8" t="str">
        <f aca="false">IF(T1596=0,"",IF(T1595=T1596,MAX(W1595,F1596),F1596))</f>
        <v/>
      </c>
      <c r="X1596" s="9" t="str">
        <f aca="false">IF(T1596=0,"",F1596/W1596-1)</f>
        <v/>
      </c>
    </row>
    <row r="1597" customFormat="false" ht="15" hidden="false" customHeight="false" outlineLevel="0" collapsed="false">
      <c r="A1597" s="5" t="n">
        <v>45425</v>
      </c>
      <c r="B1597" s="6" t="n">
        <v>62886.9394491526</v>
      </c>
      <c r="C1597" s="7" t="n">
        <v>39964.53937</v>
      </c>
      <c r="D1597" s="0" t="n">
        <f aca="false">INT((ROW()-3)/30)</f>
        <v>53</v>
      </c>
      <c r="E1597" s="0" t="n">
        <f aca="false">2+30*D1597</f>
        <v>1592</v>
      </c>
      <c r="F1597" s="8" t="n">
        <f aca="false">INDEX($F:$F,$E1597)*(2*B1597/INDEX($B:$B,$E1597)-C1597/INDEX($C:$C,$E1597))</f>
        <v>6057.1013663151</v>
      </c>
      <c r="G1597" s="9" t="n">
        <f aca="false">B1597/B1596-1</f>
        <v>0.0236958254349471</v>
      </c>
      <c r="H1597" s="9" t="n">
        <f aca="false">F1597/F1596-1</f>
        <v>0.00755875603907708</v>
      </c>
      <c r="I1597" s="9" t="n">
        <f aca="false">LN(B1597/B1596)</f>
        <v>0.0234194370168862</v>
      </c>
      <c r="J1597" s="9" t="n">
        <f aca="false">LN(F1597/F1596)</f>
        <v>0.0075303317874427</v>
      </c>
      <c r="K1597" s="9" t="n">
        <f aca="false">F1597/F1590-1</f>
        <v>0.00494792748599493</v>
      </c>
      <c r="L1597" s="9" t="n">
        <f aca="false">F1597/F1567-1</f>
        <v>-0.0364634215674814</v>
      </c>
      <c r="M1597" s="9" t="n">
        <f aca="false">B1597/B1590-1</f>
        <v>-0.00539576024059663</v>
      </c>
      <c r="N1597" s="9" t="n">
        <f aca="false">B1597/B1567-1</f>
        <v>-0.0257887890171759</v>
      </c>
      <c r="O1597" s="8" t="n">
        <f aca="false">MAX(O1596,F1597)</f>
        <v>6343.76358616982</v>
      </c>
      <c r="P1597" s="9" t="n">
        <f aca="false">F1597/O1597-1</f>
        <v>-0.0451880364015581</v>
      </c>
      <c r="Q1597" s="8" t="n">
        <f aca="false">MAX(Q1596,B1597)</f>
        <v>73081.5759053185</v>
      </c>
      <c r="R1597" s="9" t="n">
        <f aca="false">B1597/Q1597-1</f>
        <v>-0.139496669712947</v>
      </c>
      <c r="S1597" s="9" t="n">
        <f aca="false">B1597/INDEX($B:$B,$E1597)-1</f>
        <v>0.0295953912070255</v>
      </c>
      <c r="T1597" s="0" t="n">
        <f aca="false">IF(AND($A1597&gt;=CrashTest!$B$3,$A1597&lt;=CrashTest!$C$3),1,IF(AND($A1597&gt;=CrashTest!$B$4,$A1597&lt;=CrashTest!$C$4),2,IF(AND($A1597&gt;=CrashTest!$B$5,$A1597&lt;=CrashTest!$C$5),3,IF(AND($A1597&gt;=CrashTest!$B$6,$A1597&lt;=CrashTest!$C$6),4,IF(AND($A1597&gt;=CrashTest!$B$7,$A1597&lt;=CrashTest!$C$7),5,0)))))</f>
        <v>0</v>
      </c>
      <c r="U1597" s="8" t="str">
        <f aca="false">IF(T1597=0,"",IF(T1596=T1597,MAX(U1596,B1597),B1597))</f>
        <v/>
      </c>
      <c r="V1597" s="9" t="str">
        <f aca="false">IF(T1597=0,"",B1597/U1597-1)</f>
        <v/>
      </c>
      <c r="W1597" s="8" t="str">
        <f aca="false">IF(T1597=0,"",IF(T1596=T1597,MAX(W1596,F1597),F1597))</f>
        <v/>
      </c>
      <c r="X1597" s="9" t="str">
        <f aca="false">IF(T1597=0,"",F1597/W1597-1)</f>
        <v/>
      </c>
    </row>
    <row r="1598" customFormat="false" ht="15" hidden="false" customHeight="false" outlineLevel="0" collapsed="false">
      <c r="A1598" s="5" t="n">
        <v>45426</v>
      </c>
      <c r="B1598" s="6" t="n">
        <v>61555.5670046756</v>
      </c>
      <c r="C1598" s="7" t="n">
        <v>38512.70968</v>
      </c>
      <c r="D1598" s="0" t="n">
        <f aca="false">INT((ROW()-3)/30)</f>
        <v>53</v>
      </c>
      <c r="E1598" s="0" t="n">
        <f aca="false">2+30*D1598</f>
        <v>1592</v>
      </c>
      <c r="F1598" s="8" t="n">
        <f aca="false">INDEX($F:$F,$E1598)*(2*B1598/INDEX($B:$B,$E1598)-C1598/INDEX($C:$C,$E1598))</f>
        <v>6023.87686057501</v>
      </c>
      <c r="G1598" s="9" t="n">
        <f aca="false">B1598/B1597-1</f>
        <v>-0.0211708894746498</v>
      </c>
      <c r="H1598" s="9" t="n">
        <f aca="false">F1598/F1597-1</f>
        <v>-0.00548521540762936</v>
      </c>
      <c r="I1598" s="9" t="n">
        <f aca="false">LN(B1598/B1597)</f>
        <v>-0.0213982068205778</v>
      </c>
      <c r="J1598" s="9" t="n">
        <f aca="false">LN(F1598/F1597)</f>
        <v>-0.00550031444127737</v>
      </c>
      <c r="K1598" s="9" t="n">
        <f aca="false">F1598/F1591-1</f>
        <v>-0.000536745493996071</v>
      </c>
      <c r="L1598" s="9" t="n">
        <f aca="false">F1598/F1568-1</f>
        <v>-0.026656636852194</v>
      </c>
      <c r="M1598" s="9" t="n">
        <f aca="false">B1598/B1591-1</f>
        <v>-0.0134851470332655</v>
      </c>
      <c r="N1598" s="9" t="n">
        <f aca="false">B1598/B1568-1</f>
        <v>-0.0623506040407982</v>
      </c>
      <c r="O1598" s="8" t="n">
        <f aca="false">MAX(O1597,F1598)</f>
        <v>6343.76358616982</v>
      </c>
      <c r="P1598" s="9" t="n">
        <f aca="false">F1598/O1598-1</f>
        <v>-0.050425385695677</v>
      </c>
      <c r="Q1598" s="8" t="n">
        <f aca="false">MAX(Q1597,B1598)</f>
        <v>73081.5759053185</v>
      </c>
      <c r="R1598" s="9" t="n">
        <f aca="false">B1598/Q1598-1</f>
        <v>-0.157714290611023</v>
      </c>
      <c r="S1598" s="9" t="n">
        <f aca="false">B1598/INDEX($B:$B,$E1598)-1</f>
        <v>0.00779794097617281</v>
      </c>
      <c r="T1598" s="0" t="n">
        <f aca="false">IF(AND($A1598&gt;=CrashTest!$B$3,$A1598&lt;=CrashTest!$C$3),1,IF(AND($A1598&gt;=CrashTest!$B$4,$A1598&lt;=CrashTest!$C$4),2,IF(AND($A1598&gt;=CrashTest!$B$5,$A1598&lt;=CrashTest!$C$5),3,IF(AND($A1598&gt;=CrashTest!$B$6,$A1598&lt;=CrashTest!$C$6),4,IF(AND($A1598&gt;=CrashTest!$B$7,$A1598&lt;=CrashTest!$C$7),5,0)))))</f>
        <v>0</v>
      </c>
      <c r="U1598" s="8" t="str">
        <f aca="false">IF(T1598=0,"",IF(T1597=T1598,MAX(U1597,B1598),B1598))</f>
        <v/>
      </c>
      <c r="V1598" s="9" t="str">
        <f aca="false">IF(T1598=0,"",B1598/U1598-1)</f>
        <v/>
      </c>
      <c r="W1598" s="8" t="str">
        <f aca="false">IF(T1598=0,"",IF(T1597=T1598,MAX(W1597,F1598),F1598))</f>
        <v/>
      </c>
      <c r="X1598" s="9" t="str">
        <f aca="false">IF(T1598=0,"",F1598/W1598-1)</f>
        <v/>
      </c>
    </row>
    <row r="1599" customFormat="false" ht="15" hidden="false" customHeight="false" outlineLevel="0" collapsed="false">
      <c r="A1599" s="5" t="n">
        <v>45427</v>
      </c>
      <c r="B1599" s="6" t="n">
        <v>66281.5322542373</v>
      </c>
      <c r="C1599" s="7" t="n">
        <v>43439.8805</v>
      </c>
      <c r="D1599" s="0" t="n">
        <f aca="false">INT((ROW()-3)/30)</f>
        <v>53</v>
      </c>
      <c r="E1599" s="0" t="n">
        <f aca="false">2+30*D1599</f>
        <v>1592</v>
      </c>
      <c r="F1599" s="8" t="n">
        <f aca="false">INDEX($F:$F,$E1599)*(2*B1599/INDEX($B:$B,$E1599)-C1599/INDEX($C:$C,$E1599))</f>
        <v>6177.32102619708</v>
      </c>
      <c r="G1599" s="9" t="n">
        <f aca="false">B1599/B1598-1</f>
        <v>0.0767755944673978</v>
      </c>
      <c r="H1599" s="9" t="n">
        <f aca="false">F1599/F1598-1</f>
        <v>0.0254726597461381</v>
      </c>
      <c r="I1599" s="9" t="n">
        <f aca="false">LN(B1599/B1598)</f>
        <v>0.0739710147809299</v>
      </c>
      <c r="J1599" s="9" t="n">
        <f aca="false">LN(F1599/F1598)</f>
        <v>0.0251536377615809</v>
      </c>
      <c r="K1599" s="9" t="n">
        <f aca="false">F1599/F1592-1</f>
        <v>0.0320339586494589</v>
      </c>
      <c r="L1599" s="9" t="n">
        <f aca="false">F1599/F1569-1</f>
        <v>0.00465731315183771</v>
      </c>
      <c r="M1599" s="9" t="n">
        <f aca="false">B1599/B1592-1</f>
        <v>0.0851722269976378</v>
      </c>
      <c r="N1599" s="9" t="n">
        <f aca="false">B1599/B1569-1</f>
        <v>0.0455601134722734</v>
      </c>
      <c r="O1599" s="8" t="n">
        <f aca="false">MAX(O1598,F1599)</f>
        <v>6343.76358616982</v>
      </c>
      <c r="P1599" s="9" t="n">
        <f aca="false">F1599/O1599-1</f>
        <v>-0.0262371946419326</v>
      </c>
      <c r="Q1599" s="8" t="n">
        <f aca="false">MAX(Q1598,B1599)</f>
        <v>73081.5759053185</v>
      </c>
      <c r="R1599" s="9" t="n">
        <f aca="false">B1599/Q1599-1</f>
        <v>-0.09304730456129</v>
      </c>
      <c r="S1599" s="9" t="n">
        <f aca="false">B1599/INDEX($B:$B,$E1599)-1</f>
        <v>0.0851722269976378</v>
      </c>
      <c r="T1599" s="0" t="n">
        <f aca="false">IF(AND($A1599&gt;=CrashTest!$B$3,$A1599&lt;=CrashTest!$C$3),1,IF(AND($A1599&gt;=CrashTest!$B$4,$A1599&lt;=CrashTest!$C$4),2,IF(AND($A1599&gt;=CrashTest!$B$5,$A1599&lt;=CrashTest!$C$5),3,IF(AND($A1599&gt;=CrashTest!$B$6,$A1599&lt;=CrashTest!$C$6),4,IF(AND($A1599&gt;=CrashTest!$B$7,$A1599&lt;=CrashTest!$C$7),5,0)))))</f>
        <v>0</v>
      </c>
      <c r="U1599" s="8" t="str">
        <f aca="false">IF(T1599=0,"",IF(T1598=T1599,MAX(U1598,B1599),B1599))</f>
        <v/>
      </c>
      <c r="V1599" s="9" t="str">
        <f aca="false">IF(T1599=0,"",B1599/U1599-1)</f>
        <v/>
      </c>
      <c r="W1599" s="8" t="str">
        <f aca="false">IF(T1599=0,"",IF(T1598=T1599,MAX(W1598,F1599),F1599))</f>
        <v/>
      </c>
      <c r="X1599" s="9" t="str">
        <f aca="false">IF(T1599=0,"",F1599/W1599-1)</f>
        <v/>
      </c>
    </row>
    <row r="1600" customFormat="false" ht="15" hidden="false" customHeight="false" outlineLevel="0" collapsed="false">
      <c r="A1600" s="5" t="n">
        <v>45428</v>
      </c>
      <c r="B1600" s="6" t="n">
        <v>65269.2603246639</v>
      </c>
      <c r="C1600" s="7" t="n">
        <v>42330.72232</v>
      </c>
      <c r="D1600" s="0" t="n">
        <f aca="false">INT((ROW()-3)/30)</f>
        <v>53</v>
      </c>
      <c r="E1600" s="0" t="n">
        <f aca="false">2+30*D1600</f>
        <v>1592</v>
      </c>
      <c r="F1600" s="8" t="n">
        <f aca="false">INDEX($F:$F,$E1600)*(2*B1600/INDEX($B:$B,$E1600)-C1600/INDEX($C:$C,$E1600))</f>
        <v>6152.89098317933</v>
      </c>
      <c r="G1600" s="9" t="n">
        <f aca="false">B1600/B1599-1</f>
        <v>-0.0152723073101361</v>
      </c>
      <c r="H1600" s="9" t="n">
        <f aca="false">F1600/F1599-1</f>
        <v>-0.00395479576245772</v>
      </c>
      <c r="I1600" s="9" t="n">
        <f aca="false">LN(B1600/B1599)</f>
        <v>-0.0153901301524988</v>
      </c>
      <c r="J1600" s="9" t="n">
        <f aca="false">LN(F1600/F1599)</f>
        <v>-0.00396263664677726</v>
      </c>
      <c r="K1600" s="9" t="n">
        <f aca="false">F1600/F1593-1</f>
        <v>0.0184633014130646</v>
      </c>
      <c r="L1600" s="9" t="n">
        <f aca="false">F1600/F1570-1</f>
        <v>-0.00093909925450042</v>
      </c>
      <c r="M1600" s="9" t="n">
        <f aca="false">B1600/B1593-1</f>
        <v>0.0360448317788333</v>
      </c>
      <c r="N1600" s="9" t="n">
        <f aca="false">B1600/B1570-1</f>
        <v>0.0232726216500303</v>
      </c>
      <c r="O1600" s="8" t="n">
        <f aca="false">MAX(O1599,F1600)</f>
        <v>6343.76358616982</v>
      </c>
      <c r="P1600" s="9" t="n">
        <f aca="false">F1600/O1600-1</f>
        <v>-0.0300882276582017</v>
      </c>
      <c r="Q1600" s="8" t="n">
        <f aca="false">MAX(Q1599,B1600)</f>
        <v>73081.5759053185</v>
      </c>
      <c r="R1600" s="9" t="n">
        <f aca="false">B1600/Q1600-1</f>
        <v>-0.106898564841786</v>
      </c>
      <c r="S1600" s="9" t="n">
        <f aca="false">B1600/INDEX($B:$B,$E1600)-1</f>
        <v>0.0685991432625053</v>
      </c>
      <c r="T1600" s="0" t="n">
        <f aca="false">IF(AND($A1600&gt;=CrashTest!$B$3,$A1600&lt;=CrashTest!$C$3),1,IF(AND($A1600&gt;=CrashTest!$B$4,$A1600&lt;=CrashTest!$C$4),2,IF(AND($A1600&gt;=CrashTest!$B$5,$A1600&lt;=CrashTest!$C$5),3,IF(AND($A1600&gt;=CrashTest!$B$6,$A1600&lt;=CrashTest!$C$6),4,IF(AND($A1600&gt;=CrashTest!$B$7,$A1600&lt;=CrashTest!$C$7),5,0)))))</f>
        <v>0</v>
      </c>
      <c r="U1600" s="8" t="str">
        <f aca="false">IF(T1600=0,"",IF(T1599=T1600,MAX(U1599,B1600),B1600))</f>
        <v/>
      </c>
      <c r="V1600" s="9" t="str">
        <f aca="false">IF(T1600=0,"",B1600/U1600-1)</f>
        <v/>
      </c>
      <c r="W1600" s="8" t="str">
        <f aca="false">IF(T1600=0,"",IF(T1599=T1600,MAX(W1599,F1600),F1600))</f>
        <v/>
      </c>
      <c r="X1600" s="9" t="str">
        <f aca="false">IF(T1600=0,"",F1600/W1600-1)</f>
        <v/>
      </c>
    </row>
    <row r="1601" customFormat="false" ht="15" hidden="false" customHeight="false" outlineLevel="0" collapsed="false">
      <c r="A1601" s="5" t="n">
        <v>45429</v>
      </c>
      <c r="B1601" s="6" t="n">
        <v>66956.4409476914</v>
      </c>
      <c r="C1601" s="7" t="n">
        <v>44222.43148</v>
      </c>
      <c r="D1601" s="0" t="n">
        <f aca="false">INT((ROW()-3)/30)</f>
        <v>53</v>
      </c>
      <c r="E1601" s="0" t="n">
        <f aca="false">2+30*D1601</f>
        <v>1592</v>
      </c>
      <c r="F1601" s="8" t="n">
        <f aca="false">INDEX($F:$F,$E1601)*(2*B1601/INDEX($B:$B,$E1601)-C1601/INDEX($C:$C,$E1601))</f>
        <v>6186.85757562353</v>
      </c>
      <c r="G1601" s="9" t="n">
        <f aca="false">B1601/B1600-1</f>
        <v>0.0258495440983257</v>
      </c>
      <c r="H1601" s="9" t="n">
        <f aca="false">F1601/F1600-1</f>
        <v>0.00552042812672293</v>
      </c>
      <c r="I1601" s="9" t="n">
        <f aca="false">LN(B1601/B1600)</f>
        <v>0.0255210928163958</v>
      </c>
      <c r="J1601" s="9" t="n">
        <f aca="false">LN(F1601/F1600)</f>
        <v>0.00550524641079135</v>
      </c>
      <c r="K1601" s="9" t="n">
        <f aca="false">F1601/F1594-1</f>
        <v>0.0286430227910477</v>
      </c>
      <c r="L1601" s="9" t="n">
        <f aca="false">F1601/F1571-1</f>
        <v>0.00955807848113821</v>
      </c>
      <c r="M1601" s="9" t="n">
        <f aca="false">B1601/B1594-1</f>
        <v>0.0995095767472956</v>
      </c>
      <c r="N1601" s="9" t="n">
        <f aca="false">B1601/B1571-1</f>
        <v>0.0918433640624941</v>
      </c>
      <c r="O1601" s="8" t="n">
        <f aca="false">MAX(O1600,F1601)</f>
        <v>6343.76358616982</v>
      </c>
      <c r="P1601" s="9" t="n">
        <f aca="false">F1601/O1601-1</f>
        <v>-0.0247338994297263</v>
      </c>
      <c r="Q1601" s="8" t="n">
        <f aca="false">MAX(Q1600,B1601)</f>
        <v>73081.5759053185</v>
      </c>
      <c r="R1601" s="9" t="n">
        <f aca="false">B1601/Q1601-1</f>
        <v>-0.0838122999093859</v>
      </c>
      <c r="S1601" s="9" t="n">
        <f aca="false">B1601/INDEX($B:$B,$E1601)-1</f>
        <v>0.0962219439397025</v>
      </c>
      <c r="T1601" s="0" t="n">
        <f aca="false">IF(AND($A1601&gt;=CrashTest!$B$3,$A1601&lt;=CrashTest!$C$3),1,IF(AND($A1601&gt;=CrashTest!$B$4,$A1601&lt;=CrashTest!$C$4),2,IF(AND($A1601&gt;=CrashTest!$B$5,$A1601&lt;=CrashTest!$C$5),3,IF(AND($A1601&gt;=CrashTest!$B$6,$A1601&lt;=CrashTest!$C$6),4,IF(AND($A1601&gt;=CrashTest!$B$7,$A1601&lt;=CrashTest!$C$7),5,0)))))</f>
        <v>0</v>
      </c>
      <c r="U1601" s="8" t="str">
        <f aca="false">IF(T1601=0,"",IF(T1600=T1601,MAX(U1600,B1601),B1601))</f>
        <v/>
      </c>
      <c r="V1601" s="9" t="str">
        <f aca="false">IF(T1601=0,"",B1601/U1601-1)</f>
        <v/>
      </c>
      <c r="W1601" s="8" t="str">
        <f aca="false">IF(T1601=0,"",IF(T1600=T1601,MAX(W1600,F1601),F1601))</f>
        <v/>
      </c>
      <c r="X1601" s="9" t="str">
        <f aca="false">IF(T1601=0,"",F1601/W1601-1)</f>
        <v/>
      </c>
    </row>
    <row r="1602" customFormat="false" ht="15" hidden="false" customHeight="false" outlineLevel="0" collapsed="false">
      <c r="A1602" s="5" t="n">
        <v>45430</v>
      </c>
      <c r="B1602" s="6" t="n">
        <v>66977.6006914085</v>
      </c>
      <c r="C1602" s="7" t="n">
        <v>43960.66831</v>
      </c>
      <c r="D1602" s="0" t="n">
        <f aca="false">INT((ROW()-3)/30)</f>
        <v>53</v>
      </c>
      <c r="E1602" s="0" t="n">
        <f aca="false">2+30*D1602</f>
        <v>1592</v>
      </c>
      <c r="F1602" s="8" t="n">
        <f aca="false">INDEX($F:$F,$E1602)*(2*B1602/INDEX($B:$B,$E1602)-C1602/INDEX($C:$C,$E1602))</f>
        <v>6232.06171907161</v>
      </c>
      <c r="G1602" s="9" t="n">
        <f aca="false">B1602/B1601-1</f>
        <v>0.000316022527744986</v>
      </c>
      <c r="H1602" s="9" t="n">
        <f aca="false">F1602/F1601-1</f>
        <v>0.00730647875687018</v>
      </c>
      <c r="I1602" s="9" t="n">
        <f aca="false">LN(B1602/B1601)</f>
        <v>0.000315972603143887</v>
      </c>
      <c r="J1602" s="9" t="n">
        <f aca="false">LN(F1602/F1601)</f>
        <v>0.00727991575051032</v>
      </c>
      <c r="K1602" s="9" t="n">
        <f aca="false">F1602/F1595-1</f>
        <v>0.0387011883188382</v>
      </c>
      <c r="L1602" s="9" t="n">
        <f aca="false">F1602/F1572-1</f>
        <v>0.0136073087624959</v>
      </c>
      <c r="M1602" s="9" t="n">
        <f aca="false">B1602/B1595-1</f>
        <v>0.100816363546686</v>
      </c>
      <c r="N1602" s="9" t="n">
        <f aca="false">B1602/B1572-1</f>
        <v>0.0545968787921192</v>
      </c>
      <c r="O1602" s="8" t="n">
        <f aca="false">MAX(O1601,F1602)</f>
        <v>6343.76358616982</v>
      </c>
      <c r="P1602" s="9" t="n">
        <f aca="false">F1602/O1602-1</f>
        <v>-0.0176081383836139</v>
      </c>
      <c r="Q1602" s="8" t="n">
        <f aca="false">MAX(Q1601,B1602)</f>
        <v>73081.5759053185</v>
      </c>
      <c r="R1602" s="9" t="n">
        <f aca="false">B1602/Q1602-1</f>
        <v>-0.0835227639565144</v>
      </c>
      <c r="S1602" s="9" t="n">
        <f aca="false">B1602/INDEX($B:$B,$E1602)-1</f>
        <v>0.096568374769396</v>
      </c>
      <c r="T1602" s="0" t="n">
        <f aca="false">IF(AND($A1602&gt;=CrashTest!$B$3,$A1602&lt;=CrashTest!$C$3),1,IF(AND($A1602&gt;=CrashTest!$B$4,$A1602&lt;=CrashTest!$C$4),2,IF(AND($A1602&gt;=CrashTest!$B$5,$A1602&lt;=CrashTest!$C$5),3,IF(AND($A1602&gt;=CrashTest!$B$6,$A1602&lt;=CrashTest!$C$6),4,IF(AND($A1602&gt;=CrashTest!$B$7,$A1602&lt;=CrashTest!$C$7),5,0)))))</f>
        <v>0</v>
      </c>
      <c r="U1602" s="8" t="str">
        <f aca="false">IF(T1602=0,"",IF(T1601=T1602,MAX(U1601,B1602),B1602))</f>
        <v/>
      </c>
      <c r="V1602" s="9" t="str">
        <f aca="false">IF(T1602=0,"",B1602/U1602-1)</f>
        <v/>
      </c>
      <c r="W1602" s="8" t="str">
        <f aca="false">IF(T1602=0,"",IF(T1601=T1602,MAX(W1601,F1602),F1602))</f>
        <v/>
      </c>
      <c r="X1602" s="9" t="str">
        <f aca="false">IF(T1602=0,"",F1602/W1602-1)</f>
        <v/>
      </c>
    </row>
    <row r="1603" customFormat="false" ht="15" hidden="false" customHeight="false" outlineLevel="0" collapsed="false">
      <c r="A1603" s="5" t="n">
        <v>45431</v>
      </c>
      <c r="B1603" s="6" t="n">
        <v>66259.4704260666</v>
      </c>
      <c r="C1603" s="7" t="n">
        <v>43188.53481</v>
      </c>
      <c r="D1603" s="0" t="n">
        <f aca="false">INT((ROW()-3)/30)</f>
        <v>53</v>
      </c>
      <c r="E1603" s="0" t="n">
        <f aca="false">2+30*D1603</f>
        <v>1592</v>
      </c>
      <c r="F1603" s="8" t="n">
        <f aca="false">INDEX($F:$F,$E1603)*(2*B1603/INDEX($B:$B,$E1603)-C1603/INDEX($C:$C,$E1603))</f>
        <v>6212.42005164879</v>
      </c>
      <c r="G1603" s="9" t="n">
        <f aca="false">B1603/B1602-1</f>
        <v>-0.0107219467094768</v>
      </c>
      <c r="H1603" s="9" t="n">
        <f aca="false">F1603/F1602-1</f>
        <v>-0.00315171259660585</v>
      </c>
      <c r="I1603" s="9" t="n">
        <f aca="false">LN(B1603/B1602)</f>
        <v>-0.0107798409781539</v>
      </c>
      <c r="J1603" s="9" t="n">
        <f aca="false">LN(F1603/F1602)</f>
        <v>-0.00315668970310907</v>
      </c>
      <c r="K1603" s="9" t="n">
        <f aca="false">F1603/F1596-1</f>
        <v>0.0333949922055588</v>
      </c>
      <c r="L1603" s="9" t="n">
        <f aca="false">F1603/F1573-1</f>
        <v>0.00995071087623356</v>
      </c>
      <c r="M1603" s="9" t="n">
        <f aca="false">B1603/B1596-1</f>
        <v>0.0785950765745003</v>
      </c>
      <c r="N1603" s="9" t="n">
        <f aca="false">B1603/B1573-1</f>
        <v>0.039158349579216</v>
      </c>
      <c r="O1603" s="8" t="n">
        <f aca="false">MAX(O1602,F1603)</f>
        <v>6343.76358616982</v>
      </c>
      <c r="P1603" s="9" t="n">
        <f aca="false">F1603/O1603-1</f>
        <v>-0.0207043551886733</v>
      </c>
      <c r="Q1603" s="8" t="n">
        <f aca="false">MAX(Q1602,B1603)</f>
        <v>73081.5759053185</v>
      </c>
      <c r="R1603" s="9" t="n">
        <f aca="false">B1603/Q1603-1</f>
        <v>-0.0933491840418211</v>
      </c>
      <c r="S1603" s="9" t="n">
        <f aca="false">B1603/INDEX($B:$B,$E1603)-1</f>
        <v>0.084811027091821</v>
      </c>
      <c r="T1603" s="0" t="n">
        <f aca="false">IF(AND($A1603&gt;=CrashTest!$B$3,$A1603&lt;=CrashTest!$C$3),1,IF(AND($A1603&gt;=CrashTest!$B$4,$A1603&lt;=CrashTest!$C$4),2,IF(AND($A1603&gt;=CrashTest!$B$5,$A1603&lt;=CrashTest!$C$5),3,IF(AND($A1603&gt;=CrashTest!$B$6,$A1603&lt;=CrashTest!$C$6),4,IF(AND($A1603&gt;=CrashTest!$B$7,$A1603&lt;=CrashTest!$C$7),5,0)))))</f>
        <v>0</v>
      </c>
      <c r="U1603" s="8" t="str">
        <f aca="false">IF(T1603=0,"",IF(T1602=T1603,MAX(U1602,B1603),B1603))</f>
        <v/>
      </c>
      <c r="V1603" s="9" t="str">
        <f aca="false">IF(T1603=0,"",B1603/U1603-1)</f>
        <v/>
      </c>
      <c r="W1603" s="8" t="str">
        <f aca="false">IF(T1603=0,"",IF(T1602=T1603,MAX(W1602,F1603),F1603))</f>
        <v/>
      </c>
      <c r="X1603" s="9" t="str">
        <f aca="false">IF(T1603=0,"",F1603/W1603-1)</f>
        <v/>
      </c>
    </row>
    <row r="1604" customFormat="false" ht="15" hidden="false" customHeight="false" outlineLevel="0" collapsed="false">
      <c r="A1604" s="5" t="n">
        <v>45432</v>
      </c>
      <c r="B1604" s="6" t="n">
        <v>71202.2025902981</v>
      </c>
      <c r="C1604" s="7" t="n">
        <v>49356.69678</v>
      </c>
      <c r="D1604" s="0" t="n">
        <f aca="false">INT((ROW()-3)/30)</f>
        <v>53</v>
      </c>
      <c r="E1604" s="0" t="n">
        <f aca="false">2+30*D1604</f>
        <v>1592</v>
      </c>
      <c r="F1604" s="8" t="n">
        <f aca="false">INDEX($F:$F,$E1604)*(2*B1604/INDEX($B:$B,$E1604)-C1604/INDEX($C:$C,$E1604))</f>
        <v>6213.70251267523</v>
      </c>
      <c r="G1604" s="9" t="n">
        <f aca="false">B1604/B1603-1</f>
        <v>0.0745966143775125</v>
      </c>
      <c r="H1604" s="9" t="n">
        <f aca="false">F1604/F1603-1</f>
        <v>0.000206435014982631</v>
      </c>
      <c r="I1604" s="9" t="n">
        <f aca="false">LN(B1604/B1603)</f>
        <v>0.0719453487190415</v>
      </c>
      <c r="J1604" s="9" t="n">
        <f aca="false">LN(F1604/F1603)</f>
        <v>0.00020641371020691</v>
      </c>
      <c r="K1604" s="9" t="n">
        <f aca="false">F1604/F1597-1</f>
        <v>0.0258541399407681</v>
      </c>
      <c r="L1604" s="9" t="n">
        <f aca="false">F1604/F1574-1</f>
        <v>0.0084070762844124</v>
      </c>
      <c r="M1604" s="9" t="n">
        <f aca="false">B1604/B1597-1</f>
        <v>0.132225597460802</v>
      </c>
      <c r="N1604" s="9" t="n">
        <f aca="false">B1604/B1574-1</f>
        <v>0.0969712585242564</v>
      </c>
      <c r="O1604" s="8" t="n">
        <f aca="false">MAX(O1603,F1604)</f>
        <v>6343.76358616982</v>
      </c>
      <c r="P1604" s="9" t="n">
        <f aca="false">F1604/O1604-1</f>
        <v>-0.0205021942775643</v>
      </c>
      <c r="Q1604" s="8" t="n">
        <f aca="false">MAX(Q1603,B1604)</f>
        <v>73081.5759053185</v>
      </c>
      <c r="R1604" s="9" t="n">
        <f aca="false">B1604/Q1604-1</f>
        <v>-0.0257161027487317</v>
      </c>
      <c r="S1604" s="9" t="n">
        <f aca="false">B1604/INDEX($B:$B,$E1604)-1</f>
        <v>0.165734256952263</v>
      </c>
      <c r="T1604" s="0" t="n">
        <f aca="false">IF(AND($A1604&gt;=CrashTest!$B$3,$A1604&lt;=CrashTest!$C$3),1,IF(AND($A1604&gt;=CrashTest!$B$4,$A1604&lt;=CrashTest!$C$4),2,IF(AND($A1604&gt;=CrashTest!$B$5,$A1604&lt;=CrashTest!$C$5),3,IF(AND($A1604&gt;=CrashTest!$B$6,$A1604&lt;=CrashTest!$C$6),4,IF(AND($A1604&gt;=CrashTest!$B$7,$A1604&lt;=CrashTest!$C$7),5,0)))))</f>
        <v>0</v>
      </c>
      <c r="U1604" s="8" t="str">
        <f aca="false">IF(T1604=0,"",IF(T1603=T1604,MAX(U1603,B1604),B1604))</f>
        <v/>
      </c>
      <c r="V1604" s="9" t="str">
        <f aca="false">IF(T1604=0,"",B1604/U1604-1)</f>
        <v/>
      </c>
      <c r="W1604" s="8" t="str">
        <f aca="false">IF(T1604=0,"",IF(T1603=T1604,MAX(W1603,F1604),F1604))</f>
        <v/>
      </c>
      <c r="X1604" s="9" t="str">
        <f aca="false">IF(T1604=0,"",F1604/W1604-1)</f>
        <v/>
      </c>
    </row>
    <row r="1605" customFormat="false" ht="15" hidden="false" customHeight="false" outlineLevel="0" collapsed="false">
      <c r="A1605" s="5" t="n">
        <v>45433</v>
      </c>
      <c r="B1605" s="6" t="n">
        <v>70217.2546914085</v>
      </c>
      <c r="C1605" s="7" t="n">
        <v>47629.3436</v>
      </c>
      <c r="D1605" s="0" t="n">
        <f aca="false">INT((ROW()-3)/30)</f>
        <v>53</v>
      </c>
      <c r="E1605" s="0" t="n">
        <f aca="false">2+30*D1605</f>
        <v>1592</v>
      </c>
      <c r="F1605" s="8" t="n">
        <f aca="false">INDEX($F:$F,$E1605)*(2*B1605/INDEX($B:$B,$E1605)-C1605/INDEX($C:$C,$E1605))</f>
        <v>6291.59030678098</v>
      </c>
      <c r="G1605" s="9" t="n">
        <f aca="false">B1605/B1604-1</f>
        <v>-0.0138331099749407</v>
      </c>
      <c r="H1605" s="9" t="n">
        <f aca="false">F1605/F1604-1</f>
        <v>0.0125348443938014</v>
      </c>
      <c r="I1605" s="9" t="n">
        <f aca="false">LN(B1605/B1604)</f>
        <v>-0.0139296790419982</v>
      </c>
      <c r="J1605" s="9" t="n">
        <f aca="false">LN(F1605/F1604)</f>
        <v>0.0124569336225017</v>
      </c>
      <c r="K1605" s="9" t="n">
        <f aca="false">F1605/F1598-1</f>
        <v>0.0444420515894168</v>
      </c>
      <c r="L1605" s="9" t="n">
        <f aca="false">F1605/F1575-1</f>
        <v>0.0205878223684328</v>
      </c>
      <c r="M1605" s="9" t="n">
        <f aca="false">B1605/B1598-1</f>
        <v>0.140713311698924</v>
      </c>
      <c r="N1605" s="9" t="n">
        <f aca="false">B1605/B1575-1</f>
        <v>0.080794337350778</v>
      </c>
      <c r="O1605" s="8" t="n">
        <f aca="false">MAX(O1604,F1605)</f>
        <v>6343.76358616982</v>
      </c>
      <c r="P1605" s="9" t="n">
        <f aca="false">F1605/O1605-1</f>
        <v>-0.00822434169876363</v>
      </c>
      <c r="Q1605" s="8" t="n">
        <f aca="false">MAX(Q1604,B1605)</f>
        <v>73081.5759053185</v>
      </c>
      <c r="R1605" s="9" t="n">
        <f aca="false">B1605/Q1605-1</f>
        <v>-0.0391934790462223</v>
      </c>
      <c r="S1605" s="9" t="n">
        <f aca="false">B1605/INDEX($B:$B,$E1605)-1</f>
        <v>0.149608526774286</v>
      </c>
      <c r="T1605" s="0" t="n">
        <f aca="false">IF(AND($A1605&gt;=CrashTest!$B$3,$A1605&lt;=CrashTest!$C$3),1,IF(AND($A1605&gt;=CrashTest!$B$4,$A1605&lt;=CrashTest!$C$4),2,IF(AND($A1605&gt;=CrashTest!$B$5,$A1605&lt;=CrashTest!$C$5),3,IF(AND($A1605&gt;=CrashTest!$B$6,$A1605&lt;=CrashTest!$C$6),4,IF(AND($A1605&gt;=CrashTest!$B$7,$A1605&lt;=CrashTest!$C$7),5,0)))))</f>
        <v>0</v>
      </c>
      <c r="U1605" s="8" t="str">
        <f aca="false">IF(T1605=0,"",IF(T1604=T1605,MAX(U1604,B1605),B1605))</f>
        <v/>
      </c>
      <c r="V1605" s="9" t="str">
        <f aca="false">IF(T1605=0,"",B1605/U1605-1)</f>
        <v/>
      </c>
      <c r="W1605" s="8" t="str">
        <f aca="false">IF(T1605=0,"",IF(T1604=T1605,MAX(W1604,F1605),F1605))</f>
        <v/>
      </c>
      <c r="X1605" s="9" t="str">
        <f aca="false">IF(T1605=0,"",F1605/W1605-1)</f>
        <v/>
      </c>
    </row>
    <row r="1606" customFormat="false" ht="15" hidden="false" customHeight="false" outlineLevel="0" collapsed="false">
      <c r="A1606" s="5" t="n">
        <v>45434</v>
      </c>
      <c r="B1606" s="6" t="n">
        <v>69074.9141350088</v>
      </c>
      <c r="C1606" s="7" t="n">
        <v>46366.7639</v>
      </c>
      <c r="D1606" s="0" t="n">
        <f aca="false">INT((ROW()-3)/30)</f>
        <v>53</v>
      </c>
      <c r="E1606" s="0" t="n">
        <f aca="false">2+30*D1606</f>
        <v>1592</v>
      </c>
      <c r="F1606" s="8" t="n">
        <f aca="false">INDEX($F:$F,$E1606)*(2*B1606/INDEX($B:$B,$E1606)-C1606/INDEX($C:$C,$E1606))</f>
        <v>6265.73144139967</v>
      </c>
      <c r="G1606" s="9" t="n">
        <f aca="false">B1606/B1605-1</f>
        <v>-0.0162686587708401</v>
      </c>
      <c r="H1606" s="9" t="n">
        <f aca="false">F1606/F1605-1</f>
        <v>-0.00411006822129623</v>
      </c>
      <c r="I1606" s="9" t="n">
        <f aca="false">LN(B1606/B1605)</f>
        <v>-0.0164024464147351</v>
      </c>
      <c r="J1606" s="9" t="n">
        <f aca="false">LN(F1606/F1605)</f>
        <v>-0.00411853776659338</v>
      </c>
      <c r="K1606" s="9" t="n">
        <f aca="false">F1606/F1599-1</f>
        <v>0.0143120965913308</v>
      </c>
      <c r="L1606" s="9" t="n">
        <f aca="false">F1606/F1576-1</f>
        <v>0.00838861492930509</v>
      </c>
      <c r="M1606" s="9" t="n">
        <f aca="false">B1606/B1599-1</f>
        <v>0.0421441959135296</v>
      </c>
      <c r="N1606" s="9" t="n">
        <f aca="false">B1606/B1576-1</f>
        <v>0.0318221061627235</v>
      </c>
      <c r="O1606" s="8" t="n">
        <f aca="false">MAX(O1605,F1606)</f>
        <v>6343.76358616982</v>
      </c>
      <c r="P1606" s="9" t="n">
        <f aca="false">F1606/O1606-1</f>
        <v>-0.0123006073146027</v>
      </c>
      <c r="Q1606" s="8" t="n">
        <f aca="false">MAX(Q1605,B1606)</f>
        <v>73081.5759053185</v>
      </c>
      <c r="R1606" s="9" t="n">
        <f aca="false">B1606/Q1606-1</f>
        <v>-0.0548245124804173</v>
      </c>
      <c r="S1606" s="9" t="n">
        <f aca="false">B1606/INDEX($B:$B,$E1606)-1</f>
        <v>0.130905937932148</v>
      </c>
      <c r="T1606" s="0" t="n">
        <f aca="false">IF(AND($A1606&gt;=CrashTest!$B$3,$A1606&lt;=CrashTest!$C$3),1,IF(AND($A1606&gt;=CrashTest!$B$4,$A1606&lt;=CrashTest!$C$4),2,IF(AND($A1606&gt;=CrashTest!$B$5,$A1606&lt;=CrashTest!$C$5),3,IF(AND($A1606&gt;=CrashTest!$B$6,$A1606&lt;=CrashTest!$C$6),4,IF(AND($A1606&gt;=CrashTest!$B$7,$A1606&lt;=CrashTest!$C$7),5,0)))))</f>
        <v>0</v>
      </c>
      <c r="U1606" s="8" t="str">
        <f aca="false">IF(T1606=0,"",IF(T1605=T1606,MAX(U1605,B1606),B1606))</f>
        <v/>
      </c>
      <c r="V1606" s="9" t="str">
        <f aca="false">IF(T1606=0,"",B1606/U1606-1)</f>
        <v/>
      </c>
      <c r="W1606" s="8" t="str">
        <f aca="false">IF(T1606=0,"",IF(T1605=T1606,MAX(W1605,F1606),F1606))</f>
        <v/>
      </c>
      <c r="X1606" s="9" t="str">
        <f aca="false">IF(T1606=0,"",F1606/W1606-1)</f>
        <v/>
      </c>
    </row>
    <row r="1607" customFormat="false" ht="15" hidden="false" customHeight="false" outlineLevel="0" collapsed="false">
      <c r="A1607" s="5" t="n">
        <v>45435</v>
      </c>
      <c r="B1607" s="6" t="n">
        <v>67758.7306586791</v>
      </c>
      <c r="C1607" s="7" t="n">
        <v>45072.11798</v>
      </c>
      <c r="D1607" s="0" t="n">
        <f aca="false">INT((ROW()-3)/30)</f>
        <v>53</v>
      </c>
      <c r="E1607" s="0" t="n">
        <f aca="false">2+30*D1607</f>
        <v>1592</v>
      </c>
      <c r="F1607" s="8" t="n">
        <f aca="false">INDEX($F:$F,$E1607)*(2*B1607/INDEX($B:$B,$E1607)-C1607/INDEX($C:$C,$E1607))</f>
        <v>6210.82995791817</v>
      </c>
      <c r="G1607" s="9" t="n">
        <f aca="false">B1607/B1606-1</f>
        <v>-0.019054435214457</v>
      </c>
      <c r="H1607" s="9" t="n">
        <f aca="false">F1607/F1606-1</f>
        <v>-0.00876218267491347</v>
      </c>
      <c r="I1607" s="9" t="n">
        <f aca="false">LN(B1607/B1606)</f>
        <v>-0.0192383104716208</v>
      </c>
      <c r="J1607" s="9" t="n">
        <f aca="false">LN(F1607/F1606)</f>
        <v>-0.0088007963228931</v>
      </c>
      <c r="K1607" s="9" t="n">
        <f aca="false">F1607/F1600-1</f>
        <v>0.00941654498628974</v>
      </c>
      <c r="L1607" s="9" t="n">
        <f aca="false">F1607/F1577-1</f>
        <v>0.00686468264918072</v>
      </c>
      <c r="M1607" s="9" t="n">
        <f aca="false">B1607/B1600-1</f>
        <v>0.0381415435326218</v>
      </c>
      <c r="N1607" s="9" t="n">
        <f aca="false">B1607/B1577-1</f>
        <v>0.0206887723743785</v>
      </c>
      <c r="O1607" s="8" t="n">
        <f aca="false">MAX(O1606,F1607)</f>
        <v>6343.76358616982</v>
      </c>
      <c r="P1607" s="9" t="n">
        <f aca="false">F1607/O1607-1</f>
        <v>-0.0209550098212132</v>
      </c>
      <c r="Q1607" s="8" t="n">
        <f aca="false">MAX(Q1606,B1607)</f>
        <v>73081.5759053185</v>
      </c>
      <c r="R1607" s="9" t="n">
        <f aca="false">B1607/Q1607-1</f>
        <v>-0.072834297573652</v>
      </c>
      <c r="S1607" s="9" t="n">
        <f aca="false">B1607/INDEX($B:$B,$E1607)-1</f>
        <v>0.109357164004175</v>
      </c>
      <c r="T1607" s="0" t="n">
        <f aca="false">IF(AND($A1607&gt;=CrashTest!$B$3,$A1607&lt;=CrashTest!$C$3),1,IF(AND($A1607&gt;=CrashTest!$B$4,$A1607&lt;=CrashTest!$C$4),2,IF(AND($A1607&gt;=CrashTest!$B$5,$A1607&lt;=CrashTest!$C$5),3,IF(AND($A1607&gt;=CrashTest!$B$6,$A1607&lt;=CrashTest!$C$6),4,IF(AND($A1607&gt;=CrashTest!$B$7,$A1607&lt;=CrashTest!$C$7),5,0)))))</f>
        <v>0</v>
      </c>
      <c r="U1607" s="8" t="str">
        <f aca="false">IF(T1607=0,"",IF(T1606=T1607,MAX(U1606,B1607),B1607))</f>
        <v/>
      </c>
      <c r="V1607" s="9" t="str">
        <f aca="false">IF(T1607=0,"",B1607/U1607-1)</f>
        <v/>
      </c>
      <c r="W1607" s="8" t="str">
        <f aca="false">IF(T1607=0,"",IF(T1606=T1607,MAX(W1606,F1607),F1607))</f>
        <v/>
      </c>
      <c r="X1607" s="9" t="str">
        <f aca="false">IF(T1607=0,"",F1607/W1607-1)</f>
        <v/>
      </c>
    </row>
    <row r="1608" customFormat="false" ht="15" hidden="false" customHeight="false" outlineLevel="0" collapsed="false">
      <c r="A1608" s="5" t="n">
        <v>45436</v>
      </c>
      <c r="B1608" s="6" t="n">
        <v>68608.998279661</v>
      </c>
      <c r="C1608" s="7" t="n">
        <v>45675.23745</v>
      </c>
      <c r="D1608" s="0" t="n">
        <f aca="false">INT((ROW()-3)/30)</f>
        <v>53</v>
      </c>
      <c r="E1608" s="0" t="n">
        <f aca="false">2+30*D1608</f>
        <v>1592</v>
      </c>
      <c r="F1608" s="8" t="n">
        <f aca="false">INDEX($F:$F,$E1608)*(2*B1608/INDEX($B:$B,$E1608)-C1608/INDEX($C:$C,$E1608))</f>
        <v>6282.87919728134</v>
      </c>
      <c r="G1608" s="9" t="n">
        <f aca="false">B1608/B1607-1</f>
        <v>0.012548458519168</v>
      </c>
      <c r="H1608" s="9" t="n">
        <f aca="false">F1608/F1607-1</f>
        <v>0.0116005815408475</v>
      </c>
      <c r="I1608" s="9" t="n">
        <f aca="false">LN(B1608/B1607)</f>
        <v>0.0124703791191361</v>
      </c>
      <c r="J1608" s="9" t="n">
        <f aca="false">LN(F1608/F1607)</f>
        <v>0.0115338106858363</v>
      </c>
      <c r="K1608" s="9" t="n">
        <f aca="false">F1608/F1601-1</f>
        <v>0.0155202573332442</v>
      </c>
      <c r="L1608" s="9" t="n">
        <f aca="false">F1608/F1578-1</f>
        <v>0.0297243401016687</v>
      </c>
      <c r="M1608" s="9" t="n">
        <f aca="false">B1608/B1601-1</f>
        <v>0.0246810808427023</v>
      </c>
      <c r="N1608" s="9" t="n">
        <f aca="false">B1608/B1578-1</f>
        <v>0.0688430064275976</v>
      </c>
      <c r="O1608" s="8" t="n">
        <f aca="false">MAX(O1607,F1608)</f>
        <v>6343.76358616982</v>
      </c>
      <c r="P1608" s="9" t="n">
        <f aca="false">F1608/O1608-1</f>
        <v>-0.00959751858048596</v>
      </c>
      <c r="Q1608" s="8" t="n">
        <f aca="false">MAX(Q1607,B1608)</f>
        <v>73081.5759053185</v>
      </c>
      <c r="R1608" s="9" t="n">
        <f aca="false">B1608/Q1608-1</f>
        <v>-0.0611997972163599</v>
      </c>
      <c r="S1608" s="9" t="n">
        <f aca="false">B1608/INDEX($B:$B,$E1608)-1</f>
        <v>0.123277886359623</v>
      </c>
      <c r="T1608" s="0" t="n">
        <f aca="false">IF(AND($A1608&gt;=CrashTest!$B$3,$A1608&lt;=CrashTest!$C$3),1,IF(AND($A1608&gt;=CrashTest!$B$4,$A1608&lt;=CrashTest!$C$4),2,IF(AND($A1608&gt;=CrashTest!$B$5,$A1608&lt;=CrashTest!$C$5),3,IF(AND($A1608&gt;=CrashTest!$B$6,$A1608&lt;=CrashTest!$C$6),4,IF(AND($A1608&gt;=CrashTest!$B$7,$A1608&lt;=CrashTest!$C$7),5,0)))))</f>
        <v>0</v>
      </c>
      <c r="U1608" s="8" t="str">
        <f aca="false">IF(T1608=0,"",IF(T1607=T1608,MAX(U1607,B1608),B1608))</f>
        <v/>
      </c>
      <c r="V1608" s="9" t="str">
        <f aca="false">IF(T1608=0,"",B1608/U1608-1)</f>
        <v/>
      </c>
      <c r="W1608" s="8" t="str">
        <f aca="false">IF(T1608=0,"",IF(T1607=T1608,MAX(W1607,F1608),F1608))</f>
        <v/>
      </c>
      <c r="X1608" s="9" t="str">
        <f aca="false">IF(T1608=0,"",F1608/W1608-1)</f>
        <v/>
      </c>
    </row>
    <row r="1609" customFormat="false" ht="15" hidden="false" customHeight="false" outlineLevel="0" collapsed="false">
      <c r="A1609" s="5" t="n">
        <v>45437</v>
      </c>
      <c r="B1609" s="6" t="n">
        <v>69282.7925976037</v>
      </c>
      <c r="C1609" s="7" t="n">
        <v>46390.47412</v>
      </c>
      <c r="D1609" s="0" t="n">
        <f aca="false">INT((ROW()-3)/30)</f>
        <v>53</v>
      </c>
      <c r="E1609" s="0" t="n">
        <f aca="false">2+30*D1609</f>
        <v>1592</v>
      </c>
      <c r="F1609" s="8" t="n">
        <f aca="false">INDEX($F:$F,$E1609)*(2*B1609/INDEX($B:$B,$E1609)-C1609/INDEX($C:$C,$E1609))</f>
        <v>6302.75543431168</v>
      </c>
      <c r="G1609" s="9" t="n">
        <f aca="false">B1609/B1608-1</f>
        <v>0.00982078641049688</v>
      </c>
      <c r="H1609" s="9" t="n">
        <f aca="false">F1609/F1608-1</f>
        <v>0.00316355549839886</v>
      </c>
      <c r="I1609" s="9" t="n">
        <f aca="false">LN(B1609/B1608)</f>
        <v>0.00977287591144338</v>
      </c>
      <c r="J1609" s="9" t="n">
        <f aca="false">LN(F1609/F1608)</f>
        <v>0.00315856198543499</v>
      </c>
      <c r="K1609" s="9" t="n">
        <f aca="false">F1609/F1602-1</f>
        <v>0.0113435518495795</v>
      </c>
      <c r="L1609" s="9" t="n">
        <f aca="false">F1609/F1579-1</f>
        <v>0.031557433838028</v>
      </c>
      <c r="M1609" s="9" t="n">
        <f aca="false">B1609/B1602-1</f>
        <v>0.0344173556890475</v>
      </c>
      <c r="N1609" s="9" t="n">
        <f aca="false">B1609/B1579-1</f>
        <v>0.0738956288079777</v>
      </c>
      <c r="O1609" s="8" t="n">
        <f aca="false">MAX(O1608,F1609)</f>
        <v>6343.76358616982</v>
      </c>
      <c r="P1609" s="9" t="n">
        <f aca="false">F1609/O1609-1</f>
        <v>-0.00646432536476338</v>
      </c>
      <c r="Q1609" s="8" t="n">
        <f aca="false">MAX(Q1608,B1609)</f>
        <v>73081.5759053185</v>
      </c>
      <c r="R1609" s="9" t="n">
        <f aca="false">B1609/Q1609-1</f>
        <v>-0.0519800409426906</v>
      </c>
      <c r="S1609" s="9" t="n">
        <f aca="false">B1609/INDEX($B:$B,$E1609)-1</f>
        <v>0.134309358561195</v>
      </c>
      <c r="T1609" s="0" t="n">
        <f aca="false">IF(AND($A1609&gt;=CrashTest!$B$3,$A1609&lt;=CrashTest!$C$3),1,IF(AND($A1609&gt;=CrashTest!$B$4,$A1609&lt;=CrashTest!$C$4),2,IF(AND($A1609&gt;=CrashTest!$B$5,$A1609&lt;=CrashTest!$C$5),3,IF(AND($A1609&gt;=CrashTest!$B$6,$A1609&lt;=CrashTest!$C$6),4,IF(AND($A1609&gt;=CrashTest!$B$7,$A1609&lt;=CrashTest!$C$7),5,0)))))</f>
        <v>0</v>
      </c>
      <c r="U1609" s="8" t="str">
        <f aca="false">IF(T1609=0,"",IF(T1608=T1609,MAX(U1608,B1609),B1609))</f>
        <v/>
      </c>
      <c r="V1609" s="9" t="str">
        <f aca="false">IF(T1609=0,"",B1609/U1609-1)</f>
        <v/>
      </c>
      <c r="W1609" s="8" t="str">
        <f aca="false">IF(T1609=0,"",IF(T1608=T1609,MAX(W1608,F1609),F1609))</f>
        <v/>
      </c>
      <c r="X1609" s="9" t="str">
        <f aca="false">IF(T1609=0,"",F1609/W1609-1)</f>
        <v/>
      </c>
    </row>
    <row r="1610" customFormat="false" ht="15" hidden="false" customHeight="false" outlineLevel="0" collapsed="false">
      <c r="A1610" s="5" t="n">
        <v>45438</v>
      </c>
      <c r="B1610" s="6" t="n">
        <v>68445.0069532437</v>
      </c>
      <c r="C1610" s="7" t="n">
        <v>45378.33462</v>
      </c>
      <c r="D1610" s="0" t="n">
        <f aca="false">INT((ROW()-3)/30)</f>
        <v>53</v>
      </c>
      <c r="E1610" s="0" t="n">
        <f aca="false">2+30*D1610</f>
        <v>1592</v>
      </c>
      <c r="F1610" s="8" t="n">
        <f aca="false">INDEX($F:$F,$E1610)*(2*B1610/INDEX($B:$B,$E1610)-C1610/INDEX($C:$C,$E1610))</f>
        <v>6297.30645757668</v>
      </c>
      <c r="G1610" s="9" t="n">
        <f aca="false">B1610/B1609-1</f>
        <v>-0.0120922614829612</v>
      </c>
      <c r="H1610" s="9" t="n">
        <f aca="false">F1610/F1609-1</f>
        <v>-0.000864538818264982</v>
      </c>
      <c r="I1610" s="9" t="n">
        <f aca="false">LN(B1610/B1609)</f>
        <v>-0.0121659676624204</v>
      </c>
      <c r="J1610" s="9" t="n">
        <f aca="false">LN(F1610/F1609)</f>
        <v>-0.000864912747482208</v>
      </c>
      <c r="K1610" s="9" t="n">
        <f aca="false">F1610/F1603-1</f>
        <v>0.0136639836363559</v>
      </c>
      <c r="L1610" s="9" t="n">
        <f aca="false">F1610/F1580-1</f>
        <v>0.0349704642407369</v>
      </c>
      <c r="M1610" s="9" t="n">
        <f aca="false">B1610/B1603-1</f>
        <v>0.0329845154681059</v>
      </c>
      <c r="N1610" s="9" t="n">
        <f aca="false">B1610/B1580-1</f>
        <v>0.0731847052439216</v>
      </c>
      <c r="O1610" s="8" t="n">
        <f aca="false">MAX(O1609,F1610)</f>
        <v>6343.76358616982</v>
      </c>
      <c r="P1610" s="9" t="n">
        <f aca="false">F1610/O1610-1</f>
        <v>-0.00732327552281675</v>
      </c>
      <c r="Q1610" s="8" t="n">
        <f aca="false">MAX(Q1609,B1610)</f>
        <v>73081.5759053185</v>
      </c>
      <c r="R1610" s="9" t="n">
        <f aca="false">B1610/Q1610-1</f>
        <v>-0.0634437461786778</v>
      </c>
      <c r="S1610" s="9" t="n">
        <f aca="false">B1610/INDEX($B:$B,$E1610)-1</f>
        <v>0.120592993194903</v>
      </c>
      <c r="T1610" s="0" t="n">
        <f aca="false">IF(AND($A1610&gt;=CrashTest!$B$3,$A1610&lt;=CrashTest!$C$3),1,IF(AND($A1610&gt;=CrashTest!$B$4,$A1610&lt;=CrashTest!$C$4),2,IF(AND($A1610&gt;=CrashTest!$B$5,$A1610&lt;=CrashTest!$C$5),3,IF(AND($A1610&gt;=CrashTest!$B$6,$A1610&lt;=CrashTest!$C$6),4,IF(AND($A1610&gt;=CrashTest!$B$7,$A1610&lt;=CrashTest!$C$7),5,0)))))</f>
        <v>0</v>
      </c>
      <c r="U1610" s="8" t="str">
        <f aca="false">IF(T1610=0,"",IF(T1609=T1610,MAX(U1609,B1610),B1610))</f>
        <v/>
      </c>
      <c r="V1610" s="9" t="str">
        <f aca="false">IF(T1610=0,"",B1610/U1610-1)</f>
        <v/>
      </c>
      <c r="W1610" s="8" t="str">
        <f aca="false">IF(T1610=0,"",IF(T1609=T1610,MAX(W1609,F1610),F1610))</f>
        <v/>
      </c>
      <c r="X1610" s="9" t="str">
        <f aca="false">IF(T1610=0,"",F1610/W1610-1)</f>
        <v/>
      </c>
    </row>
    <row r="1611" customFormat="false" ht="15" hidden="false" customHeight="false" outlineLevel="0" collapsed="false">
      <c r="A1611" s="5" t="n">
        <v>45439</v>
      </c>
      <c r="B1611" s="6" t="n">
        <v>69347.815260374</v>
      </c>
      <c r="C1611" s="7" t="n">
        <v>46410.26236</v>
      </c>
      <c r="D1611" s="0" t="n">
        <f aca="false">INT((ROW()-3)/30)</f>
        <v>53</v>
      </c>
      <c r="E1611" s="0" t="n">
        <f aca="false">2+30*D1611</f>
        <v>1592</v>
      </c>
      <c r="F1611" s="8" t="n">
        <f aca="false">INDEX($F:$F,$E1611)*(2*B1611/INDEX($B:$B,$E1611)-C1611/INDEX($C:$C,$E1611))</f>
        <v>6312.39573140967</v>
      </c>
      <c r="G1611" s="9" t="n">
        <f aca="false">B1611/B1610-1</f>
        <v>0.0131902727067736</v>
      </c>
      <c r="H1611" s="9" t="n">
        <f aca="false">F1611/F1610-1</f>
        <v>0.00239614729482174</v>
      </c>
      <c r="I1611" s="9" t="n">
        <f aca="false">LN(B1611/B1610)</f>
        <v>0.013104038533539</v>
      </c>
      <c r="J1611" s="9" t="n">
        <f aca="false">LN(F1611/F1610)</f>
        <v>0.00239328111151102</v>
      </c>
      <c r="K1611" s="9" t="n">
        <f aca="false">F1611/F1604-1</f>
        <v>0.0158831579936634</v>
      </c>
      <c r="L1611" s="9" t="n">
        <f aca="false">F1611/F1581-1</f>
        <v>0.0412294813062621</v>
      </c>
      <c r="M1611" s="9" t="n">
        <f aca="false">B1611/B1604-1</f>
        <v>-0.0260439601931187</v>
      </c>
      <c r="N1611" s="9" t="n">
        <f aca="false">B1611/B1581-1</f>
        <v>0.0933086817232172</v>
      </c>
      <c r="O1611" s="8" t="n">
        <f aca="false">MAX(O1610,F1611)</f>
        <v>6343.76358616982</v>
      </c>
      <c r="P1611" s="9" t="n">
        <f aca="false">F1611/O1611-1</f>
        <v>-0.00494467587482816</v>
      </c>
      <c r="Q1611" s="8" t="n">
        <f aca="false">MAX(Q1610,B1611)</f>
        <v>73081.5759053185</v>
      </c>
      <c r="R1611" s="9" t="n">
        <f aca="false">B1611/Q1611-1</f>
        <v>-0.0510903137855403</v>
      </c>
      <c r="S1611" s="9" t="n">
        <f aca="false">B1611/INDEX($B:$B,$E1611)-1</f>
        <v>0.135373920368443</v>
      </c>
      <c r="T1611" s="0" t="n">
        <f aca="false">IF(AND($A1611&gt;=CrashTest!$B$3,$A1611&lt;=CrashTest!$C$3),1,IF(AND($A1611&gt;=CrashTest!$B$4,$A1611&lt;=CrashTest!$C$4),2,IF(AND($A1611&gt;=CrashTest!$B$5,$A1611&lt;=CrashTest!$C$5),3,IF(AND($A1611&gt;=CrashTest!$B$6,$A1611&lt;=CrashTest!$C$6),4,IF(AND($A1611&gt;=CrashTest!$B$7,$A1611&lt;=CrashTest!$C$7),5,0)))))</f>
        <v>0</v>
      </c>
      <c r="U1611" s="8" t="str">
        <f aca="false">IF(T1611=0,"",IF(T1610=T1611,MAX(U1610,B1611),B1611))</f>
        <v/>
      </c>
      <c r="V1611" s="9" t="str">
        <f aca="false">IF(T1611=0,"",B1611/U1611-1)</f>
        <v/>
      </c>
      <c r="W1611" s="8" t="str">
        <f aca="false">IF(T1611=0,"",IF(T1610=T1611,MAX(W1610,F1611),F1611))</f>
        <v/>
      </c>
      <c r="X1611" s="9" t="str">
        <f aca="false">IF(T1611=0,"",F1611/W1611-1)</f>
        <v/>
      </c>
    </row>
    <row r="1612" customFormat="false" ht="15" hidden="false" customHeight="false" outlineLevel="0" collapsed="false">
      <c r="A1612" s="5" t="n">
        <v>45440</v>
      </c>
      <c r="B1612" s="6" t="n">
        <v>68342.8204488603</v>
      </c>
      <c r="C1612" s="7" t="n">
        <v>45188.21048</v>
      </c>
      <c r="D1612" s="0" t="n">
        <f aca="false">INT((ROW()-3)/30)</f>
        <v>53</v>
      </c>
      <c r="E1612" s="0" t="n">
        <f aca="false">2+30*D1612</f>
        <v>1592</v>
      </c>
      <c r="F1612" s="8" t="n">
        <f aca="false">INDEX($F:$F,$E1612)*(2*B1612/INDEX($B:$B,$E1612)-C1612/INDEX($C:$C,$E1612))</f>
        <v>6307.09908153551</v>
      </c>
      <c r="G1612" s="9" t="n">
        <f aca="false">B1612/B1611-1</f>
        <v>-0.0144920904536119</v>
      </c>
      <c r="H1612" s="9" t="n">
        <f aca="false">F1612/F1611-1</f>
        <v>-0.000839087107261882</v>
      </c>
      <c r="I1612" s="9" t="n">
        <f aca="false">LN(B1612/B1611)</f>
        <v>-0.0145981264993088</v>
      </c>
      <c r="J1612" s="9" t="n">
        <f aca="false">LN(F1612/F1611)</f>
        <v>-0.000839439337897242</v>
      </c>
      <c r="K1612" s="9" t="n">
        <f aca="false">F1612/F1605-1</f>
        <v>0.00246500073881339</v>
      </c>
      <c r="L1612" s="9" t="n">
        <f aca="false">F1612/F1582-1</f>
        <v>0.0472402104373813</v>
      </c>
      <c r="M1612" s="9" t="n">
        <f aca="false">B1612/B1605-1</f>
        <v>-0.0266947810874405</v>
      </c>
      <c r="N1612" s="9" t="n">
        <f aca="false">B1612/B1582-1</f>
        <v>0.0851756851138341</v>
      </c>
      <c r="O1612" s="8" t="n">
        <f aca="false">MAX(O1611,F1612)</f>
        <v>6343.76358616982</v>
      </c>
      <c r="P1612" s="9" t="n">
        <f aca="false">F1612/O1612-1</f>
        <v>-0.00577961396831395</v>
      </c>
      <c r="Q1612" s="8" t="n">
        <f aca="false">MAX(Q1611,B1612)</f>
        <v>73081.5759053185</v>
      </c>
      <c r="R1612" s="9" t="n">
        <f aca="false">B1612/Q1612-1</f>
        <v>-0.0648419987904687</v>
      </c>
      <c r="S1612" s="9" t="n">
        <f aca="false">B1612/INDEX($B:$B,$E1612)-1</f>
        <v>0.118919978815792</v>
      </c>
      <c r="T1612" s="0" t="n">
        <f aca="false">IF(AND($A1612&gt;=CrashTest!$B$3,$A1612&lt;=CrashTest!$C$3),1,IF(AND($A1612&gt;=CrashTest!$B$4,$A1612&lt;=CrashTest!$C$4),2,IF(AND($A1612&gt;=CrashTest!$B$5,$A1612&lt;=CrashTest!$C$5),3,IF(AND($A1612&gt;=CrashTest!$B$6,$A1612&lt;=CrashTest!$C$6),4,IF(AND($A1612&gt;=CrashTest!$B$7,$A1612&lt;=CrashTest!$C$7),5,0)))))</f>
        <v>0</v>
      </c>
      <c r="U1612" s="8" t="str">
        <f aca="false">IF(T1612=0,"",IF(T1611=T1612,MAX(U1611,B1612),B1612))</f>
        <v/>
      </c>
      <c r="V1612" s="9" t="str">
        <f aca="false">IF(T1612=0,"",B1612/U1612-1)</f>
        <v/>
      </c>
      <c r="W1612" s="8" t="str">
        <f aca="false">IF(T1612=0,"",IF(T1611=T1612,MAX(W1611,F1612),F1612))</f>
        <v/>
      </c>
      <c r="X1612" s="9" t="str">
        <f aca="false">IF(T1612=0,"",F1612/W1612-1)</f>
        <v/>
      </c>
    </row>
    <row r="1613" customFormat="false" ht="15" hidden="false" customHeight="false" outlineLevel="0" collapsed="false">
      <c r="A1613" s="5" t="n">
        <v>45441</v>
      </c>
      <c r="B1613" s="6" t="n">
        <v>67584.2632402104</v>
      </c>
      <c r="C1613" s="7" t="n">
        <v>44244.9038</v>
      </c>
      <c r="D1613" s="0" t="n">
        <f aca="false">INT((ROW()-3)/30)</f>
        <v>53</v>
      </c>
      <c r="E1613" s="0" t="n">
        <f aca="false">2+30*D1613</f>
        <v>1592</v>
      </c>
      <c r="F1613" s="8" t="n">
        <f aca="false">INDEX($F:$F,$E1613)*(2*B1613/INDEX($B:$B,$E1613)-C1613/INDEX($C:$C,$E1613))</f>
        <v>6306.38211298949</v>
      </c>
      <c r="G1613" s="9" t="n">
        <f aca="false">B1613/B1612-1</f>
        <v>-0.0110992962196739</v>
      </c>
      <c r="H1613" s="9" t="n">
        <f aca="false">F1613/F1612-1</f>
        <v>-0.000113676436147236</v>
      </c>
      <c r="I1613" s="9" t="n">
        <f aca="false">LN(B1613/B1612)</f>
        <v>-0.0111613530264713</v>
      </c>
      <c r="J1613" s="9" t="n">
        <f aca="false">LN(F1613/F1612)</f>
        <v>-0.000113682897803001</v>
      </c>
      <c r="K1613" s="9" t="n">
        <f aca="false">F1613/F1606-1</f>
        <v>0.00648777751967367</v>
      </c>
      <c r="L1613" s="9" t="n">
        <f aca="false">F1613/F1583-1</f>
        <v>0.0390778212755318</v>
      </c>
      <c r="M1613" s="9" t="n">
        <f aca="false">B1613/B1606-1</f>
        <v>-0.0215802062654016</v>
      </c>
      <c r="N1613" s="9" t="n">
        <f aca="false">B1613/B1583-1</f>
        <v>0.0575178693774177</v>
      </c>
      <c r="O1613" s="8" t="n">
        <f aca="false">MAX(O1612,F1613)</f>
        <v>6343.76358616982</v>
      </c>
      <c r="P1613" s="9" t="n">
        <f aca="false">F1613/O1613-1</f>
        <v>-0.00589263339854296</v>
      </c>
      <c r="Q1613" s="8" t="n">
        <f aca="false">MAX(Q1612,B1613)</f>
        <v>73081.5759053185</v>
      </c>
      <c r="R1613" s="9" t="n">
        <f aca="false">B1613/Q1613-1</f>
        <v>-0.0752215944580915</v>
      </c>
      <c r="S1613" s="9" t="n">
        <f aca="false">B1613/INDEX($B:$B,$E1613)-1</f>
        <v>0.106500754524804</v>
      </c>
      <c r="T1613" s="0" t="n">
        <f aca="false">IF(AND($A1613&gt;=CrashTest!$B$3,$A1613&lt;=CrashTest!$C$3),1,IF(AND($A1613&gt;=CrashTest!$B$4,$A1613&lt;=CrashTest!$C$4),2,IF(AND($A1613&gt;=CrashTest!$B$5,$A1613&lt;=CrashTest!$C$5),3,IF(AND($A1613&gt;=CrashTest!$B$6,$A1613&lt;=CrashTest!$C$6),4,IF(AND($A1613&gt;=CrashTest!$B$7,$A1613&lt;=CrashTest!$C$7),5,0)))))</f>
        <v>0</v>
      </c>
      <c r="U1613" s="8" t="str">
        <f aca="false">IF(T1613=0,"",IF(T1612=T1613,MAX(U1612,B1613),B1613))</f>
        <v/>
      </c>
      <c r="V1613" s="9" t="str">
        <f aca="false">IF(T1613=0,"",B1613/U1613-1)</f>
        <v/>
      </c>
      <c r="W1613" s="8" t="str">
        <f aca="false">IF(T1613=0,"",IF(T1612=T1613,MAX(W1612,F1613),F1613))</f>
        <v/>
      </c>
      <c r="X1613" s="9" t="str">
        <f aca="false">IF(T1613=0,"",F1613/W1613-1)</f>
        <v/>
      </c>
    </row>
    <row r="1614" customFormat="false" ht="15" hidden="false" customHeight="false" outlineLevel="0" collapsed="false">
      <c r="A1614" s="5" t="n">
        <v>45442</v>
      </c>
      <c r="B1614" s="6" t="n">
        <v>68375.4760260082</v>
      </c>
      <c r="C1614" s="7" t="n">
        <v>45087.92195</v>
      </c>
      <c r="D1614" s="0" t="n">
        <f aca="false">INT((ROW()-3)/30)</f>
        <v>53</v>
      </c>
      <c r="E1614" s="0" t="n">
        <f aca="false">2+30*D1614</f>
        <v>1592</v>
      </c>
      <c r="F1614" s="8" t="n">
        <f aca="false">INDEX($F:$F,$E1614)*(2*B1614/INDEX($B:$B,$E1614)-C1614/INDEX($C:$C,$E1614))</f>
        <v>6329.22940245494</v>
      </c>
      <c r="G1614" s="9" t="n">
        <f aca="false">B1614/B1613-1</f>
        <v>0.0117070564635089</v>
      </c>
      <c r="H1614" s="9" t="n">
        <f aca="false">F1614/F1613-1</f>
        <v>0.00362288377965303</v>
      </c>
      <c r="I1614" s="9" t="n">
        <f aca="false">LN(B1614/B1613)</f>
        <v>0.0116390590630576</v>
      </c>
      <c r="J1614" s="9" t="n">
        <f aca="false">LN(F1614/F1613)</f>
        <v>0.00361633694373174</v>
      </c>
      <c r="K1614" s="9" t="n">
        <f aca="false">F1614/F1607-1</f>
        <v>0.0190633853026061</v>
      </c>
      <c r="L1614" s="9" t="n">
        <f aca="false">F1614/F1584-1</f>
        <v>0.0493659507545232</v>
      </c>
      <c r="M1614" s="9" t="n">
        <f aca="false">B1614/B1607-1</f>
        <v>0.00910207970742305</v>
      </c>
      <c r="N1614" s="9" t="n">
        <f aca="false">B1614/B1584-1</f>
        <v>0.127632235531619</v>
      </c>
      <c r="O1614" s="8" t="n">
        <f aca="false">MAX(O1613,F1614)</f>
        <v>6343.76358616982</v>
      </c>
      <c r="P1614" s="9" t="n">
        <f aca="false">F1614/O1614-1</f>
        <v>-0.00229109794484883</v>
      </c>
      <c r="Q1614" s="8" t="n">
        <f aca="false">MAX(Q1613,B1614)</f>
        <v>73081.5759053185</v>
      </c>
      <c r="R1614" s="9" t="n">
        <f aca="false">B1614/Q1614-1</f>
        <v>-0.0643951614481786</v>
      </c>
      <c r="S1614" s="9" t="n">
        <f aca="false">B1614/INDEX($B:$B,$E1614)-1</f>
        <v>0.119454621334941</v>
      </c>
      <c r="T1614" s="0" t="n">
        <f aca="false">IF(AND($A1614&gt;=CrashTest!$B$3,$A1614&lt;=CrashTest!$C$3),1,IF(AND($A1614&gt;=CrashTest!$B$4,$A1614&lt;=CrashTest!$C$4),2,IF(AND($A1614&gt;=CrashTest!$B$5,$A1614&lt;=CrashTest!$C$5),3,IF(AND($A1614&gt;=CrashTest!$B$6,$A1614&lt;=CrashTest!$C$6),4,IF(AND($A1614&gt;=CrashTest!$B$7,$A1614&lt;=CrashTest!$C$7),5,0)))))</f>
        <v>0</v>
      </c>
      <c r="U1614" s="8" t="str">
        <f aca="false">IF(T1614=0,"",IF(T1613=T1614,MAX(U1613,B1614),B1614))</f>
        <v/>
      </c>
      <c r="V1614" s="9" t="str">
        <f aca="false">IF(T1614=0,"",B1614/U1614-1)</f>
        <v/>
      </c>
      <c r="W1614" s="8" t="str">
        <f aca="false">IF(T1614=0,"",IF(T1613=T1614,MAX(W1613,F1614),F1614))</f>
        <v/>
      </c>
      <c r="X1614" s="9" t="str">
        <f aca="false">IF(T1614=0,"",F1614/W1614-1)</f>
        <v/>
      </c>
    </row>
    <row r="1615" customFormat="false" ht="15" hidden="false" customHeight="false" outlineLevel="0" collapsed="false">
      <c r="A1615" s="5" t="n">
        <v>45443</v>
      </c>
      <c r="B1615" s="6" t="n">
        <v>67377.7626122151</v>
      </c>
      <c r="C1615" s="7" t="n">
        <v>44026.84772</v>
      </c>
      <c r="D1615" s="0" t="n">
        <f aca="false">INT((ROW()-3)/30)</f>
        <v>53</v>
      </c>
      <c r="E1615" s="0" t="n">
        <f aca="false">2+30*D1615</f>
        <v>1592</v>
      </c>
      <c r="F1615" s="8" t="n">
        <f aca="false">INDEX($F:$F,$E1615)*(2*B1615/INDEX($B:$B,$E1615)-C1615/INDEX($C:$C,$E1615))</f>
        <v>6300.1108785914</v>
      </c>
      <c r="G1615" s="9" t="n">
        <f aca="false">B1615/B1614-1</f>
        <v>-0.0145916850862375</v>
      </c>
      <c r="H1615" s="9" t="n">
        <f aca="false">F1615/F1614-1</f>
        <v>-0.00460064282900596</v>
      </c>
      <c r="I1615" s="9" t="n">
        <f aca="false">LN(B1615/B1614)</f>
        <v>-0.014699190797704</v>
      </c>
      <c r="J1615" s="9" t="n">
        <f aca="false">LN(F1615/F1614)</f>
        <v>-0.00461125835757629</v>
      </c>
      <c r="K1615" s="9" t="n">
        <f aca="false">F1615/F1608-1</f>
        <v>0.0027426408767357</v>
      </c>
      <c r="L1615" s="9" t="n">
        <f aca="false">F1615/F1585-1</f>
        <v>0.0487909121066512</v>
      </c>
      <c r="M1615" s="9" t="n">
        <f aca="false">B1615/B1608-1</f>
        <v>-0.0179456878590064</v>
      </c>
      <c r="N1615" s="9" t="n">
        <f aca="false">B1615/B1585-1</f>
        <v>0.158852820886271</v>
      </c>
      <c r="O1615" s="8" t="n">
        <f aca="false">MAX(O1614,F1615)</f>
        <v>6343.76358616982</v>
      </c>
      <c r="P1615" s="9" t="n">
        <f aca="false">F1615/O1615-1</f>
        <v>-0.0068812002505243</v>
      </c>
      <c r="Q1615" s="8" t="n">
        <f aca="false">MAX(Q1614,B1615)</f>
        <v>73081.5759053185</v>
      </c>
      <c r="R1615" s="9" t="n">
        <f aca="false">B1615/Q1615-1</f>
        <v>-0.0780472126174869</v>
      </c>
      <c r="S1615" s="9" t="n">
        <f aca="false">B1615/INDEX($B:$B,$E1615)-1</f>
        <v>0.103119892032088</v>
      </c>
      <c r="T1615" s="0" t="n">
        <f aca="false">IF(AND($A1615&gt;=CrashTest!$B$3,$A1615&lt;=CrashTest!$C$3),1,IF(AND($A1615&gt;=CrashTest!$B$4,$A1615&lt;=CrashTest!$C$4),2,IF(AND($A1615&gt;=CrashTest!$B$5,$A1615&lt;=CrashTest!$C$5),3,IF(AND($A1615&gt;=CrashTest!$B$6,$A1615&lt;=CrashTest!$C$6),4,IF(AND($A1615&gt;=CrashTest!$B$7,$A1615&lt;=CrashTest!$C$7),5,0)))))</f>
        <v>0</v>
      </c>
      <c r="U1615" s="8" t="str">
        <f aca="false">IF(T1615=0,"",IF(T1614=T1615,MAX(U1614,B1615),B1615))</f>
        <v/>
      </c>
      <c r="V1615" s="9" t="str">
        <f aca="false">IF(T1615=0,"",B1615/U1615-1)</f>
        <v/>
      </c>
      <c r="W1615" s="8" t="str">
        <f aca="false">IF(T1615=0,"",IF(T1614=T1615,MAX(W1614,F1615),F1615))</f>
        <v/>
      </c>
      <c r="X1615" s="9" t="str">
        <f aca="false">IF(T1615=0,"",F1615/W1615-1)</f>
        <v/>
      </c>
    </row>
    <row r="1616" customFormat="false" ht="15" hidden="false" customHeight="false" outlineLevel="0" collapsed="false">
      <c r="A1616" s="5" t="n">
        <v>45444</v>
      </c>
      <c r="B1616" s="6" t="n">
        <v>67714.3526399766</v>
      </c>
      <c r="C1616" s="7" t="n">
        <v>44221.11705</v>
      </c>
      <c r="D1616" s="0" t="n">
        <f aca="false">INT((ROW()-3)/30)</f>
        <v>53</v>
      </c>
      <c r="E1616" s="0" t="n">
        <f aca="false">2+30*D1616</f>
        <v>1592</v>
      </c>
      <c r="F1616" s="8" t="n">
        <f aca="false">INDEX($F:$F,$E1616)*(2*B1616/INDEX($B:$B,$E1616)-C1616/INDEX($C:$C,$E1616))</f>
        <v>6335.60972572249</v>
      </c>
      <c r="G1616" s="9" t="n">
        <f aca="false">B1616/B1615-1</f>
        <v>0.00499556552061109</v>
      </c>
      <c r="H1616" s="9" t="n">
        <f aca="false">F1616/F1615-1</f>
        <v>0.00563463847147827</v>
      </c>
      <c r="I1616" s="9" t="n">
        <f aca="false">LN(B1616/B1615)</f>
        <v>0.00498312908400193</v>
      </c>
      <c r="J1616" s="9" t="n">
        <f aca="false">LN(F1616/F1615)</f>
        <v>0.00561882327691664</v>
      </c>
      <c r="K1616" s="9" t="n">
        <f aca="false">F1616/F1609-1</f>
        <v>0.00521268701494515</v>
      </c>
      <c r="L1616" s="9" t="n">
        <f aca="false">F1616/F1586-1</f>
        <v>0.0490438657540433</v>
      </c>
      <c r="M1616" s="9" t="n">
        <f aca="false">B1616/B1609-1</f>
        <v>-0.0226382323636496</v>
      </c>
      <c r="N1616" s="9" t="n">
        <f aca="false">B1616/B1586-1</f>
        <v>0.144401352407634</v>
      </c>
      <c r="O1616" s="8" t="n">
        <f aca="false">MAX(O1615,F1616)</f>
        <v>6343.76358616982</v>
      </c>
      <c r="P1616" s="9" t="n">
        <f aca="false">F1616/O1616-1</f>
        <v>-0.00128533485470761</v>
      </c>
      <c r="Q1616" s="8" t="n">
        <f aca="false">MAX(Q1615,B1616)</f>
        <v>73081.5759053185</v>
      </c>
      <c r="R1616" s="9" t="n">
        <f aca="false">B1616/Q1616-1</f>
        <v>-0.0734415370612076</v>
      </c>
      <c r="S1616" s="9" t="n">
        <f aca="false">B1616/INDEX($B:$B,$E1616)-1</f>
        <v>0.108630599729824</v>
      </c>
      <c r="T1616" s="0" t="n">
        <f aca="false">IF(AND($A1616&gt;=CrashTest!$B$3,$A1616&lt;=CrashTest!$C$3),1,IF(AND($A1616&gt;=CrashTest!$B$4,$A1616&lt;=CrashTest!$C$4),2,IF(AND($A1616&gt;=CrashTest!$B$5,$A1616&lt;=CrashTest!$C$5),3,IF(AND($A1616&gt;=CrashTest!$B$6,$A1616&lt;=CrashTest!$C$6),4,IF(AND($A1616&gt;=CrashTest!$B$7,$A1616&lt;=CrashTest!$C$7),5,0)))))</f>
        <v>0</v>
      </c>
      <c r="U1616" s="8" t="str">
        <f aca="false">IF(T1616=0,"",IF(T1615=T1616,MAX(U1615,B1616),B1616))</f>
        <v/>
      </c>
      <c r="V1616" s="9" t="str">
        <f aca="false">IF(T1616=0,"",B1616/U1616-1)</f>
        <v/>
      </c>
      <c r="W1616" s="8" t="str">
        <f aca="false">IF(T1616=0,"",IF(T1615=T1616,MAX(W1615,F1616),F1616))</f>
        <v/>
      </c>
      <c r="X1616" s="9" t="str">
        <f aca="false">IF(T1616=0,"",F1616/W1616-1)</f>
        <v/>
      </c>
    </row>
    <row r="1617" customFormat="false" ht="15" hidden="false" customHeight="false" outlineLevel="0" collapsed="false">
      <c r="A1617" s="5" t="n">
        <v>45445</v>
      </c>
      <c r="B1617" s="6" t="n">
        <v>67805.4855742256</v>
      </c>
      <c r="C1617" s="7" t="n">
        <v>44204.14855</v>
      </c>
      <c r="D1617" s="0" t="n">
        <f aca="false">INT((ROW()-3)/30)</f>
        <v>53</v>
      </c>
      <c r="E1617" s="0" t="n">
        <f aca="false">2+30*D1617</f>
        <v>1592</v>
      </c>
      <c r="F1617" s="8" t="n">
        <f aca="false">INDEX($F:$F,$E1617)*(2*B1617/INDEX($B:$B,$E1617)-C1617/INDEX($C:$C,$E1617))</f>
        <v>6356.13268595831</v>
      </c>
      <c r="G1617" s="9" t="n">
        <f aca="false">B1617/B1616-1</f>
        <v>0.00134584369038482</v>
      </c>
      <c r="H1617" s="9" t="n">
        <f aca="false">F1617/F1616-1</f>
        <v>0.00323930310172083</v>
      </c>
      <c r="I1617" s="9" t="n">
        <f aca="false">LN(B1617/B1616)</f>
        <v>0.00134493885451945</v>
      </c>
      <c r="J1617" s="9" t="n">
        <f aca="false">LN(F1617/F1616)</f>
        <v>0.00323406786206717</v>
      </c>
      <c r="K1617" s="9" t="n">
        <f aca="false">F1617/F1610-1</f>
        <v>0.00934149048929522</v>
      </c>
      <c r="L1617" s="9" t="n">
        <f aca="false">F1617/F1587-1</f>
        <v>0.0488906424381947</v>
      </c>
      <c r="M1617" s="9" t="n">
        <f aca="false">B1617/B1610-1</f>
        <v>-0.0093435797216731</v>
      </c>
      <c r="N1617" s="9" t="n">
        <f aca="false">B1617/B1587-1</f>
        <v>0.0765568473158236</v>
      </c>
      <c r="O1617" s="8" t="n">
        <f aca="false">MAX(O1616,F1617)</f>
        <v>6356.13268595831</v>
      </c>
      <c r="P1617" s="9" t="n">
        <f aca="false">F1617/O1617-1</f>
        <v>0</v>
      </c>
      <c r="Q1617" s="8" t="n">
        <f aca="false">MAX(Q1616,B1617)</f>
        <v>73081.5759053185</v>
      </c>
      <c r="R1617" s="9" t="n">
        <f aca="false">B1617/Q1617-1</f>
        <v>-0.0721945342000887</v>
      </c>
      <c r="S1617" s="9" t="n">
        <f aca="false">B1617/INDEX($B:$B,$E1617)-1</f>
        <v>0.110122643227438</v>
      </c>
      <c r="T1617" s="0" t="n">
        <f aca="false">IF(AND($A1617&gt;=CrashTest!$B$3,$A1617&lt;=CrashTest!$C$3),1,IF(AND($A1617&gt;=CrashTest!$B$4,$A1617&lt;=CrashTest!$C$4),2,IF(AND($A1617&gt;=CrashTest!$B$5,$A1617&lt;=CrashTest!$C$5),3,IF(AND($A1617&gt;=CrashTest!$B$6,$A1617&lt;=CrashTest!$C$6),4,IF(AND($A1617&gt;=CrashTest!$B$7,$A1617&lt;=CrashTest!$C$7),5,0)))))</f>
        <v>0</v>
      </c>
      <c r="U1617" s="8" t="str">
        <f aca="false">IF(T1617=0,"",IF(T1616=T1617,MAX(U1616,B1617),B1617))</f>
        <v/>
      </c>
      <c r="V1617" s="9" t="str">
        <f aca="false">IF(T1617=0,"",B1617/U1617-1)</f>
        <v/>
      </c>
      <c r="W1617" s="8" t="str">
        <f aca="false">IF(T1617=0,"",IF(T1616=T1617,MAX(W1616,F1617),F1617))</f>
        <v/>
      </c>
      <c r="X1617" s="9" t="str">
        <f aca="false">IF(T1617=0,"",F1617/W1617-1)</f>
        <v/>
      </c>
    </row>
    <row r="1618" customFormat="false" ht="15" hidden="false" customHeight="false" outlineLevel="0" collapsed="false">
      <c r="A1618" s="5" t="n">
        <v>45446</v>
      </c>
      <c r="B1618" s="6" t="n">
        <v>68833.3028351841</v>
      </c>
      <c r="C1618" s="7" t="n">
        <v>45474.18903</v>
      </c>
      <c r="D1618" s="0" t="n">
        <f aca="false">INT((ROW()-3)/30)</f>
        <v>53</v>
      </c>
      <c r="E1618" s="0" t="n">
        <f aca="false">2+30*D1618</f>
        <v>1592</v>
      </c>
      <c r="F1618" s="8" t="n">
        <f aca="false">INDEX($F:$F,$E1618)*(2*B1618/INDEX($B:$B,$E1618)-C1618/INDEX($C:$C,$E1618))</f>
        <v>6358.37549009535</v>
      </c>
      <c r="G1618" s="9" t="n">
        <f aca="false">B1618/B1617-1</f>
        <v>0.0151583201897929</v>
      </c>
      <c r="H1618" s="9" t="n">
        <f aca="false">F1618/F1617-1</f>
        <v>0.000352856720878814</v>
      </c>
      <c r="I1618" s="9" t="n">
        <f aca="false">LN(B1618/B1617)</f>
        <v>0.0150445808126146</v>
      </c>
      <c r="J1618" s="9" t="n">
        <f aca="false">LN(F1618/F1617)</f>
        <v>0.000352794481586684</v>
      </c>
      <c r="K1618" s="9" t="n">
        <f aca="false">F1618/F1611-1</f>
        <v>0.00728404248436032</v>
      </c>
      <c r="L1618" s="9" t="n">
        <f aca="false">F1618/F1588-1</f>
        <v>0.0521704385455777</v>
      </c>
      <c r="M1618" s="9" t="n">
        <f aca="false">B1618/B1611-1</f>
        <v>-0.00741930258737211</v>
      </c>
      <c r="N1618" s="9" t="n">
        <f aca="false">B1618/B1588-1</f>
        <v>0.077521675808425</v>
      </c>
      <c r="O1618" s="8" t="n">
        <f aca="false">MAX(O1617,F1618)</f>
        <v>6358.37549009535</v>
      </c>
      <c r="P1618" s="9" t="n">
        <f aca="false">F1618/O1618-1</f>
        <v>0</v>
      </c>
      <c r="Q1618" s="8" t="n">
        <f aca="false">MAX(Q1617,B1618)</f>
        <v>73081.5759053185</v>
      </c>
      <c r="R1618" s="9" t="n">
        <f aca="false">B1618/Q1618-1</f>
        <v>-0.0581305618756537</v>
      </c>
      <c r="S1618" s="9" t="n">
        <f aca="false">B1618/INDEX($B:$B,$E1618)-1</f>
        <v>0.126950237703419</v>
      </c>
      <c r="T1618" s="0" t="n">
        <f aca="false">IF(AND($A1618&gt;=CrashTest!$B$3,$A1618&lt;=CrashTest!$C$3),1,IF(AND($A1618&gt;=CrashTest!$B$4,$A1618&lt;=CrashTest!$C$4),2,IF(AND($A1618&gt;=CrashTest!$B$5,$A1618&lt;=CrashTest!$C$5),3,IF(AND($A1618&gt;=CrashTest!$B$6,$A1618&lt;=CrashTest!$C$6),4,IF(AND($A1618&gt;=CrashTest!$B$7,$A1618&lt;=CrashTest!$C$7),5,0)))))</f>
        <v>0</v>
      </c>
      <c r="U1618" s="8" t="str">
        <f aca="false">IF(T1618=0,"",IF(T1617=T1618,MAX(U1617,B1618),B1618))</f>
        <v/>
      </c>
      <c r="V1618" s="9" t="str">
        <f aca="false">IF(T1618=0,"",B1618/U1618-1)</f>
        <v/>
      </c>
      <c r="W1618" s="8" t="str">
        <f aca="false">IF(T1618=0,"",IF(T1617=T1618,MAX(W1617,F1618),F1618))</f>
        <v/>
      </c>
      <c r="X1618" s="9" t="str">
        <f aca="false">IF(T1618=0,"",F1618/W1618-1)</f>
        <v/>
      </c>
    </row>
    <row r="1619" customFormat="false" ht="15" hidden="false" customHeight="false" outlineLevel="0" collapsed="false">
      <c r="A1619" s="5" t="n">
        <v>45447</v>
      </c>
      <c r="B1619" s="6" t="n">
        <v>70554.0894330801</v>
      </c>
      <c r="C1619" s="7" t="n">
        <v>47641.71599</v>
      </c>
      <c r="D1619" s="0" t="n">
        <f aca="false">INT((ROW()-3)/30)</f>
        <v>53</v>
      </c>
      <c r="E1619" s="0" t="n">
        <f aca="false">2+30*D1619</f>
        <v>1592</v>
      </c>
      <c r="F1619" s="8" t="n">
        <f aca="false">INDEX($F:$F,$E1619)*(2*B1619/INDEX($B:$B,$E1619)-C1619/INDEX($C:$C,$E1619))</f>
        <v>6355.66724267599</v>
      </c>
      <c r="G1619" s="9" t="n">
        <f aca="false">B1619/B1618-1</f>
        <v>0.0249993321113222</v>
      </c>
      <c r="H1619" s="9" t="n">
        <f aca="false">F1619/F1618-1</f>
        <v>-0.000425933860557004</v>
      </c>
      <c r="I1619" s="9" t="n">
        <f aca="false">LN(B1619/B1618)</f>
        <v>0.0246919609914492</v>
      </c>
      <c r="J1619" s="9" t="n">
        <f aca="false">LN(F1619/F1618)</f>
        <v>-0.000426024596149611</v>
      </c>
      <c r="K1619" s="9" t="n">
        <f aca="false">F1619/F1612-1</f>
        <v>0.00770055464685226</v>
      </c>
      <c r="L1619" s="9" t="n">
        <f aca="false">F1619/F1589-1</f>
        <v>0.0527435221164763</v>
      </c>
      <c r="M1619" s="9" t="n">
        <f aca="false">B1619/B1612-1</f>
        <v>0.0323555418066841</v>
      </c>
      <c r="N1619" s="9" t="n">
        <f aca="false">B1619/B1589-1</f>
        <v>0.101244526828989</v>
      </c>
      <c r="O1619" s="8" t="n">
        <f aca="false">MAX(O1618,F1619)</f>
        <v>6358.37549009535</v>
      </c>
      <c r="P1619" s="9" t="n">
        <f aca="false">F1619/O1619-1</f>
        <v>-0.000425933860557004</v>
      </c>
      <c r="Q1619" s="8" t="n">
        <f aca="false">MAX(Q1618,B1619)</f>
        <v>73081.5759053185</v>
      </c>
      <c r="R1619" s="9" t="n">
        <f aca="false">B1619/Q1619-1</f>
        <v>-0.0345844549864787</v>
      </c>
      <c r="S1619" s="9" t="n">
        <f aca="false">B1619/INDEX($B:$B,$E1619)-1</f>
        <v>0.1551232409687</v>
      </c>
      <c r="T1619" s="0" t="n">
        <f aca="false">IF(AND($A1619&gt;=CrashTest!$B$3,$A1619&lt;=CrashTest!$C$3),1,IF(AND($A1619&gt;=CrashTest!$B$4,$A1619&lt;=CrashTest!$C$4),2,IF(AND($A1619&gt;=CrashTest!$B$5,$A1619&lt;=CrashTest!$C$5),3,IF(AND($A1619&gt;=CrashTest!$B$6,$A1619&lt;=CrashTest!$C$6),4,IF(AND($A1619&gt;=CrashTest!$B$7,$A1619&lt;=CrashTest!$C$7),5,0)))))</f>
        <v>0</v>
      </c>
      <c r="U1619" s="8" t="str">
        <f aca="false">IF(T1619=0,"",IF(T1618=T1619,MAX(U1618,B1619),B1619))</f>
        <v/>
      </c>
      <c r="V1619" s="9" t="str">
        <f aca="false">IF(T1619=0,"",B1619/U1619-1)</f>
        <v/>
      </c>
      <c r="W1619" s="8" t="str">
        <f aca="false">IF(T1619=0,"",IF(T1618=T1619,MAX(W1618,F1619),F1619))</f>
        <v/>
      </c>
      <c r="X1619" s="9" t="str">
        <f aca="false">IF(T1619=0,"",F1619/W1619-1)</f>
        <v/>
      </c>
    </row>
    <row r="1620" customFormat="false" ht="15" hidden="false" customHeight="false" outlineLevel="0" collapsed="false">
      <c r="A1620" s="5" t="n">
        <v>45448</v>
      </c>
      <c r="B1620" s="6" t="n">
        <v>71087.4433158971</v>
      </c>
      <c r="C1620" s="7" t="n">
        <v>48342.36133</v>
      </c>
      <c r="D1620" s="0" t="n">
        <f aca="false">INT((ROW()-3)/30)</f>
        <v>53</v>
      </c>
      <c r="E1620" s="0" t="n">
        <f aca="false">2+30*D1620</f>
        <v>1592</v>
      </c>
      <c r="F1620" s="8" t="n">
        <f aca="false">INDEX($F:$F,$E1620)*(2*B1620/INDEX($B:$B,$E1620)-C1620/INDEX($C:$C,$E1620))</f>
        <v>6350.30664394862</v>
      </c>
      <c r="G1620" s="9" t="n">
        <f aca="false">B1620/B1619-1</f>
        <v>0.00755950345476264</v>
      </c>
      <c r="H1620" s="9" t="n">
        <f aca="false">F1620/F1619-1</f>
        <v>-0.000843436026885636</v>
      </c>
      <c r="I1620" s="9" t="n">
        <f aca="false">LN(B1620/B1619)</f>
        <v>0.00753107359570337</v>
      </c>
      <c r="J1620" s="9" t="n">
        <f aca="false">LN(F1620/F1619)</f>
        <v>-0.000843791919180354</v>
      </c>
      <c r="K1620" s="9" t="n">
        <f aca="false">F1620/F1613-1</f>
        <v>0.00696509189772221</v>
      </c>
      <c r="L1620" s="9" t="n">
        <f aca="false">F1620/F1590-1</f>
        <v>0.0535943044022555</v>
      </c>
      <c r="M1620" s="9" t="n">
        <f aca="false">B1620/B1613-1</f>
        <v>0.0518342570849009</v>
      </c>
      <c r="N1620" s="9" t="n">
        <f aca="false">B1620/B1590-1</f>
        <v>0.12430137537247</v>
      </c>
      <c r="O1620" s="8" t="n">
        <f aca="false">MAX(O1619,F1620)</f>
        <v>6358.37549009535</v>
      </c>
      <c r="P1620" s="9" t="n">
        <f aca="false">F1620/O1620-1</f>
        <v>-0.0012690106394796</v>
      </c>
      <c r="Q1620" s="8" t="n">
        <f aca="false">MAX(Q1619,B1620)</f>
        <v>73081.5759053185</v>
      </c>
      <c r="R1620" s="9" t="n">
        <f aca="false">B1620/Q1620-1</f>
        <v>-0.0272863928386674</v>
      </c>
      <c r="S1620" s="9" t="n">
        <f aca="false">B1620/INDEX($B:$B,$E1620)-1</f>
        <v>0.16385539909948</v>
      </c>
      <c r="T1620" s="0" t="n">
        <f aca="false">IF(AND($A1620&gt;=CrashTest!$B$3,$A1620&lt;=CrashTest!$C$3),1,IF(AND($A1620&gt;=CrashTest!$B$4,$A1620&lt;=CrashTest!$C$4),2,IF(AND($A1620&gt;=CrashTest!$B$5,$A1620&lt;=CrashTest!$C$5),3,IF(AND($A1620&gt;=CrashTest!$B$6,$A1620&lt;=CrashTest!$C$6),4,IF(AND($A1620&gt;=CrashTest!$B$7,$A1620&lt;=CrashTest!$C$7),5,0)))))</f>
        <v>0</v>
      </c>
      <c r="U1620" s="8" t="str">
        <f aca="false">IF(T1620=0,"",IF(T1619=T1620,MAX(U1619,B1620),B1620))</f>
        <v/>
      </c>
      <c r="V1620" s="9" t="str">
        <f aca="false">IF(T1620=0,"",B1620/U1620-1)</f>
        <v/>
      </c>
      <c r="W1620" s="8" t="str">
        <f aca="false">IF(T1620=0,"",IF(T1619=T1620,MAX(W1619,F1620),F1620))</f>
        <v/>
      </c>
      <c r="X1620" s="9" t="str">
        <f aca="false">IF(T1620=0,"",F1620/W1620-1)</f>
        <v/>
      </c>
    </row>
    <row r="1621" customFormat="false" ht="15" hidden="false" customHeight="false" outlineLevel="0" collapsed="false">
      <c r="A1621" s="5" t="n">
        <v>45449</v>
      </c>
      <c r="B1621" s="6" t="n">
        <v>70788.5013755114</v>
      </c>
      <c r="C1621" s="7" t="n">
        <v>47909.16545</v>
      </c>
      <c r="D1621" s="0" t="n">
        <f aca="false">INT((ROW()-3)/30)</f>
        <v>53</v>
      </c>
      <c r="E1621" s="0" t="n">
        <f aca="false">2+30*D1621</f>
        <v>1592</v>
      </c>
      <c r="F1621" s="8" t="n">
        <f aca="false">INDEX($F:$F,$E1621)*(2*B1621/INDEX($B:$B,$E1621)-C1621/INDEX($C:$C,$E1621))</f>
        <v>6359.66168068426</v>
      </c>
      <c r="G1621" s="9" t="n">
        <f aca="false">B1621/B1620-1</f>
        <v>-0.00420527067005705</v>
      </c>
      <c r="H1621" s="9" t="n">
        <f aca="false">F1621/F1620-1</f>
        <v>0.00147316299198841</v>
      </c>
      <c r="I1621" s="9" t="n">
        <f aca="false">LN(B1621/B1620)</f>
        <v>-0.0042141376883002</v>
      </c>
      <c r="J1621" s="9" t="n">
        <f aca="false">LN(F1621/F1620)</f>
        <v>0.00147207895190249</v>
      </c>
      <c r="K1621" s="9" t="n">
        <f aca="false">F1621/F1614-1</f>
        <v>0.00480821223157402</v>
      </c>
      <c r="L1621" s="9" t="n">
        <f aca="false">F1621/F1591-1</f>
        <v>0.0551756465232711</v>
      </c>
      <c r="M1621" s="9" t="n">
        <f aca="false">B1621/B1614-1</f>
        <v>0.0352908014649194</v>
      </c>
      <c r="N1621" s="9" t="n">
        <f aca="false">B1621/B1591-1</f>
        <v>0.1344856594513</v>
      </c>
      <c r="O1621" s="8" t="n">
        <f aca="false">MAX(O1620,F1621)</f>
        <v>6359.66168068426</v>
      </c>
      <c r="P1621" s="9" t="n">
        <f aca="false">F1621/O1621-1</f>
        <v>0</v>
      </c>
      <c r="Q1621" s="8" t="n">
        <f aca="false">MAX(Q1620,B1621)</f>
        <v>73081.5759053185</v>
      </c>
      <c r="R1621" s="9" t="n">
        <f aca="false">B1621/Q1621-1</f>
        <v>-0.0313769168412283</v>
      </c>
      <c r="S1621" s="9" t="n">
        <f aca="false">B1621/INDEX($B:$B,$E1621)-1</f>
        <v>0.158961072125459</v>
      </c>
      <c r="T1621" s="0" t="n">
        <f aca="false">IF(AND($A1621&gt;=CrashTest!$B$3,$A1621&lt;=CrashTest!$C$3),1,IF(AND($A1621&gt;=CrashTest!$B$4,$A1621&lt;=CrashTest!$C$4),2,IF(AND($A1621&gt;=CrashTest!$B$5,$A1621&lt;=CrashTest!$C$5),3,IF(AND($A1621&gt;=CrashTest!$B$6,$A1621&lt;=CrashTest!$C$6),4,IF(AND($A1621&gt;=CrashTest!$B$7,$A1621&lt;=CrashTest!$C$7),5,0)))))</f>
        <v>0</v>
      </c>
      <c r="U1621" s="8" t="str">
        <f aca="false">IF(T1621=0,"",IF(T1620=T1621,MAX(U1620,B1621),B1621))</f>
        <v/>
      </c>
      <c r="V1621" s="9" t="str">
        <f aca="false">IF(T1621=0,"",B1621/U1621-1)</f>
        <v/>
      </c>
      <c r="W1621" s="8" t="str">
        <f aca="false">IF(T1621=0,"",IF(T1620=T1621,MAX(W1620,F1621),F1621))</f>
        <v/>
      </c>
      <c r="X1621" s="9" t="str">
        <f aca="false">IF(T1621=0,"",F1621/W1621-1)</f>
        <v/>
      </c>
    </row>
    <row r="1622" customFormat="false" ht="15" hidden="false" customHeight="false" outlineLevel="0" collapsed="false">
      <c r="A1622" s="5" t="n">
        <v>45450</v>
      </c>
      <c r="B1622" s="6" t="n">
        <v>69338.1573240795</v>
      </c>
      <c r="C1622" s="7" t="n">
        <v>46294.97472</v>
      </c>
      <c r="D1622" s="0" t="n">
        <f aca="false">INT((ROW()-3)/30)</f>
        <v>53</v>
      </c>
      <c r="E1622" s="0" t="n">
        <f aca="false">2+30*D1622</f>
        <v>1592</v>
      </c>
      <c r="F1622" s="8" t="n">
        <f aca="false">INDEX($F:$F,$E1622)*(2*B1622/INDEX($B:$B,$E1622)-C1622/INDEX($C:$C,$E1622))</f>
        <v>6328.58544318468</v>
      </c>
      <c r="G1622" s="9" t="n">
        <f aca="false">B1622/B1621-1</f>
        <v>-0.0204884129943403</v>
      </c>
      <c r="H1622" s="9" t="n">
        <f aca="false">F1622/F1621-1</f>
        <v>-0.00488646079931598</v>
      </c>
      <c r="I1622" s="9" t="n">
        <f aca="false">LN(B1622/B1621)</f>
        <v>-0.0207012121568822</v>
      </c>
      <c r="J1622" s="9" t="n">
        <f aca="false">LN(F1622/F1621)</f>
        <v>-0.00489843858413533</v>
      </c>
      <c r="K1622" s="9" t="n">
        <f aca="false">F1622/F1615-1</f>
        <v>0.00451969261208474</v>
      </c>
      <c r="L1622" s="9" t="n">
        <f aca="false">F1622/F1592-1</f>
        <v>0.0573054338414531</v>
      </c>
      <c r="M1622" s="9" t="n">
        <f aca="false">B1622/B1615-1</f>
        <v>0.0290955745020389</v>
      </c>
      <c r="N1622" s="9" t="n">
        <f aca="false">B1622/B1592-1</f>
        <v>0.135215799035389</v>
      </c>
      <c r="O1622" s="8" t="n">
        <f aca="false">MAX(O1621,F1622)</f>
        <v>6359.66168068426</v>
      </c>
      <c r="P1622" s="9" t="n">
        <f aca="false">F1622/O1622-1</f>
        <v>-0.00488646079931598</v>
      </c>
      <c r="Q1622" s="8" t="n">
        <f aca="false">MAX(Q1621,B1622)</f>
        <v>73081.5759053185</v>
      </c>
      <c r="R1622" s="9" t="n">
        <f aca="false">B1622/Q1622-1</f>
        <v>-0.0512224666048365</v>
      </c>
      <c r="S1622" s="9" t="n">
        <f aca="false">B1622/INDEX($B:$B,$E1622)-1</f>
        <v>0.135215799035389</v>
      </c>
      <c r="T1622" s="0" t="n">
        <f aca="false">IF(AND($A1622&gt;=CrashTest!$B$3,$A1622&lt;=CrashTest!$C$3),1,IF(AND($A1622&gt;=CrashTest!$B$4,$A1622&lt;=CrashTest!$C$4),2,IF(AND($A1622&gt;=CrashTest!$B$5,$A1622&lt;=CrashTest!$C$5),3,IF(AND($A1622&gt;=CrashTest!$B$6,$A1622&lt;=CrashTest!$C$6),4,IF(AND($A1622&gt;=CrashTest!$B$7,$A1622&lt;=CrashTest!$C$7),5,0)))))</f>
        <v>0</v>
      </c>
      <c r="U1622" s="8" t="str">
        <f aca="false">IF(T1622=0,"",IF(T1621=T1622,MAX(U1621,B1622),B1622))</f>
        <v/>
      </c>
      <c r="V1622" s="9" t="str">
        <f aca="false">IF(T1622=0,"",B1622/U1622-1)</f>
        <v/>
      </c>
      <c r="W1622" s="8" t="str">
        <f aca="false">IF(T1622=0,"",IF(T1621=T1622,MAX(W1621,F1622),F1622))</f>
        <v/>
      </c>
      <c r="X1622" s="9" t="str">
        <f aca="false">IF(T1622=0,"",F1622/W1622-1)</f>
        <v/>
      </c>
    </row>
    <row r="1623" customFormat="false" ht="15" hidden="false" customHeight="false" outlineLevel="0" collapsed="false">
      <c r="A1623" s="5" t="n">
        <v>45451</v>
      </c>
      <c r="B1623" s="6" t="n">
        <v>69310.1092618352</v>
      </c>
      <c r="C1623" s="7" t="n">
        <v>46266.08173</v>
      </c>
      <c r="D1623" s="0" t="n">
        <f aca="false">INT((ROW()-3)/30)</f>
        <v>54</v>
      </c>
      <c r="E1623" s="0" t="n">
        <f aca="false">2+30*D1623</f>
        <v>1622</v>
      </c>
      <c r="F1623" s="8" t="n">
        <f aca="false">INDEX($F:$F,$E1623)*(2*B1623/INDEX($B:$B,$E1623)-C1623/INDEX($C:$C,$E1623))</f>
        <v>6327.41518629135</v>
      </c>
      <c r="G1623" s="9" t="n">
        <f aca="false">B1623/B1622-1</f>
        <v>-0.000404511214701087</v>
      </c>
      <c r="H1623" s="9" t="n">
        <f aca="false">F1623/F1622-1</f>
        <v>-0.000184916029630888</v>
      </c>
      <c r="I1623" s="9" t="n">
        <f aca="false">LN(B1623/B1622)</f>
        <v>-0.000404593051432491</v>
      </c>
      <c r="J1623" s="9" t="n">
        <f aca="false">LN(F1623/F1622)</f>
        <v>-0.000184933128707857</v>
      </c>
      <c r="K1623" s="9" t="n">
        <f aca="false">F1623/F1616-1</f>
        <v>-0.00129340975626535</v>
      </c>
      <c r="L1623" s="9" t="n">
        <f aca="false">F1623/F1593-1</f>
        <v>0.0473515909283302</v>
      </c>
      <c r="M1623" s="9" t="n">
        <f aca="false">B1623/B1616-1</f>
        <v>0.0235660027696478</v>
      </c>
      <c r="N1623" s="9" t="n">
        <f aca="false">B1623/B1593-1</f>
        <v>0.100186828126436</v>
      </c>
      <c r="O1623" s="8" t="n">
        <f aca="false">MAX(O1622,F1623)</f>
        <v>6359.66168068426</v>
      </c>
      <c r="P1623" s="9" t="n">
        <f aca="false">F1623/O1623-1</f>
        <v>-0.00507047324401688</v>
      </c>
      <c r="Q1623" s="8" t="n">
        <f aca="false">MAX(Q1622,B1623)</f>
        <v>73081.5759053185</v>
      </c>
      <c r="R1623" s="9" t="n">
        <f aca="false">B1623/Q1623-1</f>
        <v>-0.0516062577573514</v>
      </c>
      <c r="S1623" s="9" t="n">
        <f aca="false">B1623/INDEX($B:$B,$E1623)-1</f>
        <v>-0.000404511214701087</v>
      </c>
      <c r="T1623" s="0" t="n">
        <f aca="false">IF(AND($A1623&gt;=CrashTest!$B$3,$A1623&lt;=CrashTest!$C$3),1,IF(AND($A1623&gt;=CrashTest!$B$4,$A1623&lt;=CrashTest!$C$4),2,IF(AND($A1623&gt;=CrashTest!$B$5,$A1623&lt;=CrashTest!$C$5),3,IF(AND($A1623&gt;=CrashTest!$B$6,$A1623&lt;=CrashTest!$C$6),4,IF(AND($A1623&gt;=CrashTest!$B$7,$A1623&lt;=CrashTest!$C$7),5,0)))))</f>
        <v>0</v>
      </c>
      <c r="U1623" s="8" t="str">
        <f aca="false">IF(T1623=0,"",IF(T1622=T1623,MAX(U1622,B1623),B1623))</f>
        <v/>
      </c>
      <c r="V1623" s="9" t="str">
        <f aca="false">IF(T1623=0,"",B1623/U1623-1)</f>
        <v/>
      </c>
      <c r="W1623" s="8" t="str">
        <f aca="false">IF(T1623=0,"",IF(T1622=T1623,MAX(W1622,F1623),F1623))</f>
        <v/>
      </c>
      <c r="X1623" s="9" t="str">
        <f aca="false">IF(T1623=0,"",F1623/W1623-1)</f>
        <v/>
      </c>
    </row>
    <row r="1624" customFormat="false" ht="15" hidden="false" customHeight="false" outlineLevel="0" collapsed="false">
      <c r="A1624" s="5" t="n">
        <v>45452</v>
      </c>
      <c r="B1624" s="6" t="n">
        <v>69644.0190894214</v>
      </c>
      <c r="C1624" s="7" t="n">
        <v>46604.18136</v>
      </c>
      <c r="D1624" s="0" t="n">
        <f aca="false">INT((ROW()-3)/30)</f>
        <v>54</v>
      </c>
      <c r="E1624" s="0" t="n">
        <f aca="false">2+30*D1624</f>
        <v>1622</v>
      </c>
      <c r="F1624" s="8" t="n">
        <f aca="false">INDEX($F:$F,$E1624)*(2*B1624/INDEX($B:$B,$E1624)-C1624/INDEX($C:$C,$E1624))</f>
        <v>6342.14929547894</v>
      </c>
      <c r="G1624" s="9" t="n">
        <f aca="false">B1624/B1623-1</f>
        <v>0.00481762085130733</v>
      </c>
      <c r="H1624" s="9" t="n">
        <f aca="false">F1624/F1623-1</f>
        <v>0.00232861425302189</v>
      </c>
      <c r="I1624" s="9" t="n">
        <f aca="false">LN(B1624/B1623)</f>
        <v>0.00480605325329753</v>
      </c>
      <c r="J1624" s="9" t="n">
        <f aca="false">LN(F1624/F1623)</f>
        <v>0.0023259072324422</v>
      </c>
      <c r="K1624" s="9" t="n">
        <f aca="false">F1624/F1617-1</f>
        <v>-0.00219998404222599</v>
      </c>
      <c r="L1624" s="9" t="n">
        <f aca="false">F1624/F1594-1</f>
        <v>0.0544622278032758</v>
      </c>
      <c r="M1624" s="9" t="n">
        <f aca="false">B1624/B1617-1</f>
        <v>0.0271148196879025</v>
      </c>
      <c r="N1624" s="9" t="n">
        <f aca="false">B1624/B1594-1</f>
        <v>0.143643014296603</v>
      </c>
      <c r="O1624" s="8" t="n">
        <f aca="false">MAX(O1623,F1624)</f>
        <v>6359.66168068426</v>
      </c>
      <c r="P1624" s="9" t="n">
        <f aca="false">F1624/O1624-1</f>
        <v>-0.00275366616726058</v>
      </c>
      <c r="Q1624" s="8" t="n">
        <f aca="false">MAX(Q1623,B1624)</f>
        <v>73081.5759053185</v>
      </c>
      <c r="R1624" s="9" t="n">
        <f aca="false">B1624/Q1624-1</f>
        <v>-0.0470372562894738</v>
      </c>
      <c r="S1624" s="9" t="n">
        <f aca="false">B1624/INDEX($B:$B,$E1624)-1</f>
        <v>0.00441116085494375</v>
      </c>
      <c r="T1624" s="0" t="n">
        <f aca="false">IF(AND($A1624&gt;=CrashTest!$B$3,$A1624&lt;=CrashTest!$C$3),1,IF(AND($A1624&gt;=CrashTest!$B$4,$A1624&lt;=CrashTest!$C$4),2,IF(AND($A1624&gt;=CrashTest!$B$5,$A1624&lt;=CrashTest!$C$5),3,IF(AND($A1624&gt;=CrashTest!$B$6,$A1624&lt;=CrashTest!$C$6),4,IF(AND($A1624&gt;=CrashTest!$B$7,$A1624&lt;=CrashTest!$C$7),5,0)))))</f>
        <v>0</v>
      </c>
      <c r="U1624" s="8" t="str">
        <f aca="false">IF(T1624=0,"",IF(T1623=T1624,MAX(U1623,B1624),B1624))</f>
        <v/>
      </c>
      <c r="V1624" s="9" t="str">
        <f aca="false">IF(T1624=0,"",B1624/U1624-1)</f>
        <v/>
      </c>
      <c r="W1624" s="8" t="str">
        <f aca="false">IF(T1624=0,"",IF(T1623=T1624,MAX(W1623,F1624),F1624))</f>
        <v/>
      </c>
      <c r="X1624" s="9" t="str">
        <f aca="false">IF(T1624=0,"",F1624/W1624-1)</f>
        <v/>
      </c>
    </row>
    <row r="1625" customFormat="false" ht="15" hidden="false" customHeight="false" outlineLevel="0" collapsed="false">
      <c r="A1625" s="5" t="n">
        <v>45453</v>
      </c>
      <c r="B1625" s="6" t="n">
        <v>69465.9362478083</v>
      </c>
      <c r="C1625" s="7" t="n">
        <v>46459.64695</v>
      </c>
      <c r="D1625" s="0" t="n">
        <f aca="false">INT((ROW()-3)/30)</f>
        <v>54</v>
      </c>
      <c r="E1625" s="0" t="n">
        <f aca="false">2+30*D1625</f>
        <v>1622</v>
      </c>
      <c r="F1625" s="8" t="n">
        <f aca="false">INDEX($F:$F,$E1625)*(2*B1625/INDEX($B:$B,$E1625)-C1625/INDEX($C:$C,$E1625))</f>
        <v>6329.39963056081</v>
      </c>
      <c r="G1625" s="9" t="n">
        <f aca="false">B1625/B1624-1</f>
        <v>-0.00255704429384585</v>
      </c>
      <c r="H1625" s="9" t="n">
        <f aca="false">F1625/F1624-1</f>
        <v>-0.0020103066522279</v>
      </c>
      <c r="I1625" s="9" t="n">
        <f aca="false">LN(B1625/B1624)</f>
        <v>-0.00256031911537319</v>
      </c>
      <c r="J1625" s="9" t="n">
        <f aca="false">LN(F1625/F1624)</f>
        <v>-0.00201233003084166</v>
      </c>
      <c r="K1625" s="9" t="n">
        <f aca="false">F1625/F1618-1</f>
        <v>-0.00455711676350012</v>
      </c>
      <c r="L1625" s="9" t="n">
        <f aca="false">F1625/F1595-1</f>
        <v>0.0549245520931254</v>
      </c>
      <c r="M1625" s="9" t="n">
        <f aca="false">B1625/B1618-1</f>
        <v>0.00919080425559393</v>
      </c>
      <c r="N1625" s="9" t="n">
        <f aca="false">B1625/B1595-1</f>
        <v>0.141713625768731</v>
      </c>
      <c r="O1625" s="8" t="n">
        <f aca="false">MAX(O1624,F1625)</f>
        <v>6359.66168068426</v>
      </c>
      <c r="P1625" s="9" t="n">
        <f aca="false">F1625/O1625-1</f>
        <v>-0.00475843710607449</v>
      </c>
      <c r="Q1625" s="8" t="n">
        <f aca="false">MAX(Q1624,B1625)</f>
        <v>73081.5759053185</v>
      </c>
      <c r="R1625" s="9" t="n">
        <f aca="false">B1625/Q1625-1</f>
        <v>-0.0494740242355265</v>
      </c>
      <c r="S1625" s="9" t="n">
        <f aca="false">B1625/INDEX($B:$B,$E1625)-1</f>
        <v>0.0018428370274044</v>
      </c>
      <c r="T1625" s="0" t="n">
        <f aca="false">IF(AND($A1625&gt;=CrashTest!$B$3,$A1625&lt;=CrashTest!$C$3),1,IF(AND($A1625&gt;=CrashTest!$B$4,$A1625&lt;=CrashTest!$C$4),2,IF(AND($A1625&gt;=CrashTest!$B$5,$A1625&lt;=CrashTest!$C$5),3,IF(AND($A1625&gt;=CrashTest!$B$6,$A1625&lt;=CrashTest!$C$6),4,IF(AND($A1625&gt;=CrashTest!$B$7,$A1625&lt;=CrashTest!$C$7),5,0)))))</f>
        <v>0</v>
      </c>
      <c r="U1625" s="8" t="str">
        <f aca="false">IF(T1625=0,"",IF(T1624=T1625,MAX(U1624,B1625),B1625))</f>
        <v/>
      </c>
      <c r="V1625" s="9" t="str">
        <f aca="false">IF(T1625=0,"",B1625/U1625-1)</f>
        <v/>
      </c>
      <c r="W1625" s="8" t="str">
        <f aca="false">IF(T1625=0,"",IF(T1624=T1625,MAX(W1624,F1625),F1625))</f>
        <v/>
      </c>
      <c r="X1625" s="9" t="str">
        <f aca="false">IF(T1625=0,"",F1625/W1625-1)</f>
        <v/>
      </c>
    </row>
    <row r="1626" customFormat="false" ht="15" hidden="false" customHeight="false" outlineLevel="0" collapsed="false">
      <c r="A1626" s="5" t="n">
        <v>45454</v>
      </c>
      <c r="B1626" s="6" t="n">
        <v>67368.263506429</v>
      </c>
      <c r="C1626" s="7" t="n">
        <v>44232.63462</v>
      </c>
      <c r="D1626" s="0" t="n">
        <f aca="false">INT((ROW()-3)/30)</f>
        <v>54</v>
      </c>
      <c r="E1626" s="0" t="n">
        <f aca="false">2+30*D1626</f>
        <v>1622</v>
      </c>
      <c r="F1626" s="8" t="n">
        <f aca="false">INDEX($F:$F,$E1626)*(2*B1626/INDEX($B:$B,$E1626)-C1626/INDEX($C:$C,$E1626))</f>
        <v>6250.9204796749</v>
      </c>
      <c r="G1626" s="9" t="n">
        <f aca="false">B1626/B1625-1</f>
        <v>-0.0301971420049132</v>
      </c>
      <c r="H1626" s="9" t="n">
        <f aca="false">F1626/F1625-1</f>
        <v>-0.0123991461223242</v>
      </c>
      <c r="I1626" s="9" t="n">
        <f aca="false">LN(B1626/B1625)</f>
        <v>-0.0306624673209124</v>
      </c>
      <c r="J1626" s="9" t="n">
        <f aca="false">LN(F1626/F1625)</f>
        <v>-0.0124766569127867</v>
      </c>
      <c r="K1626" s="9" t="n">
        <f aca="false">F1626/F1619-1</f>
        <v>-0.0164808444183084</v>
      </c>
      <c r="L1626" s="9" t="n">
        <f aca="false">F1626/F1596-1</f>
        <v>0.0397992838003296</v>
      </c>
      <c r="M1626" s="9" t="n">
        <f aca="false">B1626/B1619-1</f>
        <v>-0.0451543766243745</v>
      </c>
      <c r="N1626" s="9" t="n">
        <f aca="false">B1626/B1596-1</f>
        <v>0.0966444021988757</v>
      </c>
      <c r="O1626" s="8" t="n">
        <f aca="false">MAX(O1625,F1626)</f>
        <v>6359.66168068426</v>
      </c>
      <c r="P1626" s="9" t="n">
        <f aca="false">F1626/O1626-1</f>
        <v>-0.0170985826714065</v>
      </c>
      <c r="Q1626" s="8" t="n">
        <f aca="false">MAX(Q1625,B1626)</f>
        <v>73081.5759053185</v>
      </c>
      <c r="R1626" s="9" t="n">
        <f aca="false">B1626/Q1626-1</f>
        <v>-0.0781771921050449</v>
      </c>
      <c r="S1626" s="9" t="n">
        <f aca="false">B1626/INDEX($B:$B,$E1626)-1</f>
        <v>-0.0284099533889172</v>
      </c>
      <c r="T1626" s="0" t="n">
        <f aca="false">IF(AND($A1626&gt;=CrashTest!$B$3,$A1626&lt;=CrashTest!$C$3),1,IF(AND($A1626&gt;=CrashTest!$B$4,$A1626&lt;=CrashTest!$C$4),2,IF(AND($A1626&gt;=CrashTest!$B$5,$A1626&lt;=CrashTest!$C$5),3,IF(AND($A1626&gt;=CrashTest!$B$6,$A1626&lt;=CrashTest!$C$6),4,IF(AND($A1626&gt;=CrashTest!$B$7,$A1626&lt;=CrashTest!$C$7),5,0)))))</f>
        <v>0</v>
      </c>
      <c r="U1626" s="8" t="str">
        <f aca="false">IF(T1626=0,"",IF(T1625=T1626,MAX(U1625,B1626),B1626))</f>
        <v/>
      </c>
      <c r="V1626" s="9" t="str">
        <f aca="false">IF(T1626=0,"",B1626/U1626-1)</f>
        <v/>
      </c>
      <c r="W1626" s="8" t="str">
        <f aca="false">IF(T1626=0,"",IF(T1625=T1626,MAX(W1625,F1626),F1626))</f>
        <v/>
      </c>
      <c r="X1626" s="9" t="str">
        <f aca="false">IF(T1626=0,"",F1626/W1626-1)</f>
        <v/>
      </c>
    </row>
    <row r="1627" customFormat="false" ht="15" hidden="false" customHeight="false" outlineLevel="0" collapsed="false">
      <c r="A1627" s="5" t="n">
        <v>45455</v>
      </c>
      <c r="B1627" s="6" t="n">
        <v>68213.8346838106</v>
      </c>
      <c r="C1627" s="7" t="n">
        <v>45115.19846</v>
      </c>
      <c r="D1627" s="0" t="n">
        <f aca="false">INT((ROW()-3)/30)</f>
        <v>54</v>
      </c>
      <c r="E1627" s="0" t="n">
        <f aca="false">2+30*D1627</f>
        <v>1622</v>
      </c>
      <c r="F1627" s="8" t="n">
        <f aca="false">INDEX($F:$F,$E1627)*(2*B1627/INDEX($B:$B,$E1627)-C1627/INDEX($C:$C,$E1627))</f>
        <v>6284.62561546951</v>
      </c>
      <c r="G1627" s="9" t="n">
        <f aca="false">B1627/B1626-1</f>
        <v>0.0125514765168455</v>
      </c>
      <c r="H1627" s="9" t="n">
        <f aca="false">F1627/F1626-1</f>
        <v>0.00539202760684643</v>
      </c>
      <c r="I1627" s="9" t="n">
        <f aca="false">LN(B1627/B1626)</f>
        <v>0.012473359710489</v>
      </c>
      <c r="J1627" s="9" t="n">
        <f aca="false">LN(F1627/F1626)</f>
        <v>0.00537754267144168</v>
      </c>
      <c r="K1627" s="9" t="n">
        <f aca="false">F1627/F1620-1</f>
        <v>-0.0103429695858378</v>
      </c>
      <c r="L1627" s="9" t="n">
        <f aca="false">F1627/F1597-1</f>
        <v>0.0375632229666367</v>
      </c>
      <c r="M1627" s="9" t="n">
        <f aca="false">B1627/B1620-1</f>
        <v>-0.0404235755014681</v>
      </c>
      <c r="N1627" s="9" t="n">
        <f aca="false">B1627/B1597-1</f>
        <v>0.0847059068435834</v>
      </c>
      <c r="O1627" s="8" t="n">
        <f aca="false">MAX(O1626,F1627)</f>
        <v>6359.66168068426</v>
      </c>
      <c r="P1627" s="9" t="n">
        <f aca="false">F1627/O1627-1</f>
        <v>-0.0117987510943623</v>
      </c>
      <c r="Q1627" s="8" t="n">
        <f aca="false">MAX(Q1626,B1627)</f>
        <v>73081.5759053185</v>
      </c>
      <c r="R1627" s="9" t="n">
        <f aca="false">B1627/Q1627-1</f>
        <v>-0.0666069547790589</v>
      </c>
      <c r="S1627" s="9" t="n">
        <f aca="false">B1627/INDEX($B:$B,$E1627)-1</f>
        <v>-0.0162150637348774</v>
      </c>
      <c r="T1627" s="0" t="n">
        <f aca="false">IF(AND($A1627&gt;=CrashTest!$B$3,$A1627&lt;=CrashTest!$C$3),1,IF(AND($A1627&gt;=CrashTest!$B$4,$A1627&lt;=CrashTest!$C$4),2,IF(AND($A1627&gt;=CrashTest!$B$5,$A1627&lt;=CrashTest!$C$5),3,IF(AND($A1627&gt;=CrashTest!$B$6,$A1627&lt;=CrashTest!$C$6),4,IF(AND($A1627&gt;=CrashTest!$B$7,$A1627&lt;=CrashTest!$C$7),5,0)))))</f>
        <v>0</v>
      </c>
      <c r="U1627" s="8" t="str">
        <f aca="false">IF(T1627=0,"",IF(T1626=T1627,MAX(U1626,B1627),B1627))</f>
        <v/>
      </c>
      <c r="V1627" s="9" t="str">
        <f aca="false">IF(T1627=0,"",B1627/U1627-1)</f>
        <v/>
      </c>
      <c r="W1627" s="8" t="str">
        <f aca="false">IF(T1627=0,"",IF(T1626=T1627,MAX(W1626,F1627),F1627))</f>
        <v/>
      </c>
      <c r="X1627" s="9" t="str">
        <f aca="false">IF(T1627=0,"",F1627/W1627-1)</f>
        <v/>
      </c>
    </row>
    <row r="1628" customFormat="false" ht="15" hidden="false" customHeight="false" outlineLevel="0" collapsed="false">
      <c r="A1628" s="5" t="n">
        <v>45456</v>
      </c>
      <c r="B1628" s="6" t="n">
        <v>66783.4902767388</v>
      </c>
      <c r="C1628" s="7" t="n">
        <v>43491.74185</v>
      </c>
      <c r="D1628" s="0" t="n">
        <f aca="false">INT((ROW()-3)/30)</f>
        <v>54</v>
      </c>
      <c r="E1628" s="0" t="n">
        <f aca="false">2+30*D1628</f>
        <v>1622</v>
      </c>
      <c r="F1628" s="8" t="n">
        <f aca="false">INDEX($F:$F,$E1628)*(2*B1628/INDEX($B:$B,$E1628)-C1628/INDEX($C:$C,$E1628))</f>
        <v>6245.45546577782</v>
      </c>
      <c r="G1628" s="9" t="n">
        <f aca="false">B1628/B1627-1</f>
        <v>-0.0209685383280653</v>
      </c>
      <c r="H1628" s="9" t="n">
        <f aca="false">F1628/F1627-1</f>
        <v>-0.00623269421097628</v>
      </c>
      <c r="I1628" s="9" t="n">
        <f aca="false">LN(B1628/B1627)</f>
        <v>-0.0211915004287351</v>
      </c>
      <c r="J1628" s="9" t="n">
        <f aca="false">LN(F1628/F1627)</f>
        <v>-0.00625219853476419</v>
      </c>
      <c r="K1628" s="9" t="n">
        <f aca="false">F1628/F1621-1</f>
        <v>-0.0179579072976961</v>
      </c>
      <c r="L1628" s="9" t="n">
        <f aca="false">F1628/F1598-1</f>
        <v>0.0367833888924578</v>
      </c>
      <c r="M1628" s="9" t="n">
        <f aca="false">B1628/B1621-1</f>
        <v>-0.056577142063331</v>
      </c>
      <c r="N1628" s="9" t="n">
        <f aca="false">B1628/B1598-1</f>
        <v>0.0849301456627976</v>
      </c>
      <c r="O1628" s="8" t="n">
        <f aca="false">MAX(O1627,F1628)</f>
        <v>6359.66168068426</v>
      </c>
      <c r="P1628" s="9" t="n">
        <f aca="false">F1628/O1628-1</f>
        <v>-0.0179579072976961</v>
      </c>
      <c r="Q1628" s="8" t="n">
        <f aca="false">MAX(Q1627,B1628)</f>
        <v>73081.5759053185</v>
      </c>
      <c r="R1628" s="9" t="n">
        <f aca="false">B1628/Q1628-1</f>
        <v>-0.0861788426229239</v>
      </c>
      <c r="S1628" s="9" t="n">
        <f aca="false">B1628/INDEX($B:$B,$E1628)-1</f>
        <v>-0.036843595877526</v>
      </c>
      <c r="T1628" s="0" t="n">
        <f aca="false">IF(AND($A1628&gt;=CrashTest!$B$3,$A1628&lt;=CrashTest!$C$3),1,IF(AND($A1628&gt;=CrashTest!$B$4,$A1628&lt;=CrashTest!$C$4),2,IF(AND($A1628&gt;=CrashTest!$B$5,$A1628&lt;=CrashTest!$C$5),3,IF(AND($A1628&gt;=CrashTest!$B$6,$A1628&lt;=CrashTest!$C$6),4,IF(AND($A1628&gt;=CrashTest!$B$7,$A1628&lt;=CrashTest!$C$7),5,0)))))</f>
        <v>0</v>
      </c>
      <c r="U1628" s="8" t="str">
        <f aca="false">IF(T1628=0,"",IF(T1627=T1628,MAX(U1627,B1628),B1628))</f>
        <v/>
      </c>
      <c r="V1628" s="9" t="str">
        <f aca="false">IF(T1628=0,"",B1628/U1628-1)</f>
        <v/>
      </c>
      <c r="W1628" s="8" t="str">
        <f aca="false">IF(T1628=0,"",IF(T1627=T1628,MAX(W1627,F1628),F1628))</f>
        <v/>
      </c>
      <c r="X1628" s="9" t="str">
        <f aca="false">IF(T1628=0,"",F1628/W1628-1)</f>
        <v/>
      </c>
    </row>
    <row r="1629" customFormat="false" ht="15" hidden="false" customHeight="false" outlineLevel="0" collapsed="false">
      <c r="A1629" s="5" t="n">
        <v>45457</v>
      </c>
      <c r="B1629" s="6" t="n">
        <v>65982.1865195792</v>
      </c>
      <c r="C1629" s="7" t="n">
        <v>42695.02337</v>
      </c>
      <c r="D1629" s="0" t="n">
        <f aca="false">INT((ROW()-3)/30)</f>
        <v>54</v>
      </c>
      <c r="E1629" s="0" t="n">
        <f aca="false">2+30*D1629</f>
        <v>1622</v>
      </c>
      <c r="F1629" s="8" t="n">
        <f aca="false">INDEX($F:$F,$E1629)*(2*B1629/INDEX($B:$B,$E1629)-C1629/INDEX($C:$C,$E1629))</f>
        <v>6208.09584569765</v>
      </c>
      <c r="G1629" s="9" t="n">
        <f aca="false">B1629/B1628-1</f>
        <v>-0.0119985306823458</v>
      </c>
      <c r="H1629" s="9" t="n">
        <f aca="false">F1629/F1628-1</f>
        <v>-0.00598188879656314</v>
      </c>
      <c r="I1629" s="9" t="n">
        <f aca="false">LN(B1629/B1628)</f>
        <v>-0.0120710940717575</v>
      </c>
      <c r="J1629" s="9" t="n">
        <f aca="false">LN(F1629/F1628)</f>
        <v>-0.00599985196495836</v>
      </c>
      <c r="K1629" s="9" t="n">
        <f aca="false">F1629/F1622-1</f>
        <v>-0.0190389461545137</v>
      </c>
      <c r="L1629" s="9" t="n">
        <f aca="false">F1629/F1599-1</f>
        <v>0.0049819038657799</v>
      </c>
      <c r="M1629" s="9" t="n">
        <f aca="false">B1629/B1622-1</f>
        <v>-0.0484000575442872</v>
      </c>
      <c r="N1629" s="9" t="n">
        <f aca="false">B1629/B1599-1</f>
        <v>-0.00451627662302512</v>
      </c>
      <c r="O1629" s="8" t="n">
        <f aca="false">MAX(O1628,F1629)</f>
        <v>6359.66168068426</v>
      </c>
      <c r="P1629" s="9" t="n">
        <f aca="false">F1629/O1629-1</f>
        <v>-0.0238323738897853</v>
      </c>
      <c r="Q1629" s="8" t="n">
        <f aca="false">MAX(Q1628,B1629)</f>
        <v>73081.5759053185</v>
      </c>
      <c r="R1629" s="9" t="n">
        <f aca="false">B1629/Q1629-1</f>
        <v>-0.0971433538178894</v>
      </c>
      <c r="S1629" s="9" t="n">
        <f aca="false">B1629/INDEX($B:$B,$E1629)-1</f>
        <v>-0.0484000575442872</v>
      </c>
      <c r="T1629" s="0" t="n">
        <f aca="false">IF(AND($A1629&gt;=CrashTest!$B$3,$A1629&lt;=CrashTest!$C$3),1,IF(AND($A1629&gt;=CrashTest!$B$4,$A1629&lt;=CrashTest!$C$4),2,IF(AND($A1629&gt;=CrashTest!$B$5,$A1629&lt;=CrashTest!$C$5),3,IF(AND($A1629&gt;=CrashTest!$B$6,$A1629&lt;=CrashTest!$C$6),4,IF(AND($A1629&gt;=CrashTest!$B$7,$A1629&lt;=CrashTest!$C$7),5,0)))))</f>
        <v>0</v>
      </c>
      <c r="U1629" s="8" t="str">
        <f aca="false">IF(T1629=0,"",IF(T1628=T1629,MAX(U1628,B1629),B1629))</f>
        <v/>
      </c>
      <c r="V1629" s="9" t="str">
        <f aca="false">IF(T1629=0,"",B1629/U1629-1)</f>
        <v/>
      </c>
      <c r="W1629" s="8" t="str">
        <f aca="false">IF(T1629=0,"",IF(T1628=T1629,MAX(W1628,F1629),F1629))</f>
        <v/>
      </c>
      <c r="X1629" s="9" t="str">
        <f aca="false">IF(T1629=0,"",F1629/W1629-1)</f>
        <v/>
      </c>
    </row>
    <row r="1630" customFormat="false" ht="15" hidden="false" customHeight="false" outlineLevel="0" collapsed="false">
      <c r="A1630" s="5" t="n">
        <v>45458</v>
      </c>
      <c r="B1630" s="6" t="n">
        <v>66204.904308007</v>
      </c>
      <c r="C1630" s="7" t="n">
        <v>42991.25879</v>
      </c>
      <c r="D1630" s="0" t="n">
        <f aca="false">INT((ROW()-3)/30)</f>
        <v>54</v>
      </c>
      <c r="E1630" s="0" t="n">
        <f aca="false">2+30*D1630</f>
        <v>1622</v>
      </c>
      <c r="F1630" s="8" t="n">
        <f aca="false">INDEX($F:$F,$E1630)*(2*B1630/INDEX($B:$B,$E1630)-C1630/INDEX($C:$C,$E1630))</f>
        <v>6208.25555948893</v>
      </c>
      <c r="G1630" s="9" t="n">
        <f aca="false">B1630/B1629-1</f>
        <v>0.00337542297665006</v>
      </c>
      <c r="H1630" s="9" t="n">
        <f aca="false">F1630/F1629-1</f>
        <v>2.57266954719615E-005</v>
      </c>
      <c r="I1630" s="9" t="n">
        <f aca="false">LN(B1630/B1629)</f>
        <v>0.00336973902342064</v>
      </c>
      <c r="J1630" s="9" t="n">
        <f aca="false">LN(F1630/F1629)</f>
        <v>2.57263645462073E-005</v>
      </c>
      <c r="K1630" s="9" t="n">
        <f aca="false">F1630/F1623-1</f>
        <v>-0.0188322756282188</v>
      </c>
      <c r="L1630" s="9" t="n">
        <f aca="false">F1630/F1600-1</f>
        <v>0.0089981402987569</v>
      </c>
      <c r="M1630" s="9" t="n">
        <f aca="false">B1630/B1623-1</f>
        <v>-0.0448016167756649</v>
      </c>
      <c r="N1630" s="9" t="n">
        <f aca="false">B1630/B1600-1</f>
        <v>0.0143351399830334</v>
      </c>
      <c r="O1630" s="8" t="n">
        <f aca="false">MAX(O1629,F1630)</f>
        <v>6359.66168068426</v>
      </c>
      <c r="P1630" s="9" t="n">
        <f aca="false">F1630/O1630-1</f>
        <v>-0.0238072603225388</v>
      </c>
      <c r="Q1630" s="8" t="n">
        <f aca="false">MAX(Q1629,B1630)</f>
        <v>73081.5759053185</v>
      </c>
      <c r="R1630" s="9" t="n">
        <f aca="false">B1630/Q1630-1</f>
        <v>-0.0940958307497452</v>
      </c>
      <c r="S1630" s="9" t="n">
        <f aca="false">B1630/INDEX($B:$B,$E1630)-1</f>
        <v>-0.0451880052339435</v>
      </c>
      <c r="T1630" s="0" t="n">
        <f aca="false">IF(AND($A1630&gt;=CrashTest!$B$3,$A1630&lt;=CrashTest!$C$3),1,IF(AND($A1630&gt;=CrashTest!$B$4,$A1630&lt;=CrashTest!$C$4),2,IF(AND($A1630&gt;=CrashTest!$B$5,$A1630&lt;=CrashTest!$C$5),3,IF(AND($A1630&gt;=CrashTest!$B$6,$A1630&lt;=CrashTest!$C$6),4,IF(AND($A1630&gt;=CrashTest!$B$7,$A1630&lt;=CrashTest!$C$7),5,0)))))</f>
        <v>0</v>
      </c>
      <c r="U1630" s="8" t="str">
        <f aca="false">IF(T1630=0,"",IF(T1629=T1630,MAX(U1629,B1630),B1630))</f>
        <v/>
      </c>
      <c r="V1630" s="9" t="str">
        <f aca="false">IF(T1630=0,"",B1630/U1630-1)</f>
        <v/>
      </c>
      <c r="W1630" s="8" t="str">
        <f aca="false">IF(T1630=0,"",IF(T1629=T1630,MAX(W1629,F1630),F1630))</f>
        <v/>
      </c>
      <c r="X1630" s="9" t="str">
        <f aca="false">IF(T1630=0,"",F1630/W1630-1)</f>
        <v/>
      </c>
    </row>
    <row r="1631" customFormat="false" ht="15" hidden="false" customHeight="false" outlineLevel="0" collapsed="false">
      <c r="A1631" s="5" t="n">
        <v>45459</v>
      </c>
      <c r="B1631" s="6" t="n">
        <v>66622.5999336645</v>
      </c>
      <c r="C1631" s="7" t="n">
        <v>43513.54679</v>
      </c>
      <c r="D1631" s="0" t="n">
        <f aca="false">INT((ROW()-3)/30)</f>
        <v>54</v>
      </c>
      <c r="E1631" s="0" t="n">
        <f aca="false">2+30*D1631</f>
        <v>1622</v>
      </c>
      <c r="F1631" s="8" t="n">
        <f aca="false">INDEX($F:$F,$E1631)*(2*B1631/INDEX($B:$B,$E1631)-C1631/INDEX($C:$C,$E1631))</f>
        <v>6213.10535173238</v>
      </c>
      <c r="G1631" s="9" t="n">
        <f aca="false">B1631/B1630-1</f>
        <v>0.00630913419516843</v>
      </c>
      <c r="H1631" s="9" t="n">
        <f aca="false">F1631/F1630-1</f>
        <v>0.000781184375702848</v>
      </c>
      <c r="I1631" s="9" t="n">
        <f aca="false">LN(B1631/B1630)</f>
        <v>0.00628931492596007</v>
      </c>
      <c r="J1631" s="9" t="n">
        <f aca="false">LN(F1631/F1630)</f>
        <v>0.000780879410001053</v>
      </c>
      <c r="K1631" s="9" t="n">
        <f aca="false">F1631/F1624-1</f>
        <v>-0.0203470365856175</v>
      </c>
      <c r="L1631" s="9" t="n">
        <f aca="false">F1631/F1601-1</f>
        <v>0.00424250530871451</v>
      </c>
      <c r="M1631" s="9" t="n">
        <f aca="false">B1631/B1624-1</f>
        <v>-0.043383756354978</v>
      </c>
      <c r="N1631" s="9" t="n">
        <f aca="false">B1631/B1601-1</f>
        <v>-0.00498594323864532</v>
      </c>
      <c r="O1631" s="8" t="n">
        <f aca="false">MAX(O1630,F1631)</f>
        <v>6359.66168068426</v>
      </c>
      <c r="P1631" s="9" t="n">
        <f aca="false">F1631/O1631-1</f>
        <v>-0.0230446738066283</v>
      </c>
      <c r="Q1631" s="8" t="n">
        <f aca="false">MAX(Q1630,B1631)</f>
        <v>73081.5759053185</v>
      </c>
      <c r="R1631" s="9" t="n">
        <f aca="false">B1631/Q1631-1</f>
        <v>-0.0883803597779826</v>
      </c>
      <c r="S1631" s="9" t="n">
        <f aca="false">B1631/INDEX($B:$B,$E1631)-1</f>
        <v>-0.0391639682278079</v>
      </c>
      <c r="T1631" s="0" t="n">
        <f aca="false">IF(AND($A1631&gt;=CrashTest!$B$3,$A1631&lt;=CrashTest!$C$3),1,IF(AND($A1631&gt;=CrashTest!$B$4,$A1631&lt;=CrashTest!$C$4),2,IF(AND($A1631&gt;=CrashTest!$B$5,$A1631&lt;=CrashTest!$C$5),3,IF(AND($A1631&gt;=CrashTest!$B$6,$A1631&lt;=CrashTest!$C$6),4,IF(AND($A1631&gt;=CrashTest!$B$7,$A1631&lt;=CrashTest!$C$7),5,0)))))</f>
        <v>0</v>
      </c>
      <c r="U1631" s="8" t="str">
        <f aca="false">IF(T1631=0,"",IF(T1630=T1631,MAX(U1630,B1631),B1631))</f>
        <v/>
      </c>
      <c r="V1631" s="9" t="str">
        <f aca="false">IF(T1631=0,"",B1631/U1631-1)</f>
        <v/>
      </c>
      <c r="W1631" s="8" t="str">
        <f aca="false">IF(T1631=0,"",IF(T1630=T1631,MAX(W1630,F1631),F1631))</f>
        <v/>
      </c>
      <c r="X1631" s="9" t="str">
        <f aca="false">IF(T1631=0,"",F1631/W1631-1)</f>
        <v/>
      </c>
    </row>
    <row r="1632" customFormat="false" ht="15" hidden="false" customHeight="false" outlineLevel="0" collapsed="false">
      <c r="A1632" s="5" t="n">
        <v>45460</v>
      </c>
      <c r="B1632" s="6" t="n">
        <v>66483.8785260082</v>
      </c>
      <c r="C1632" s="7" t="n">
        <v>43331.3117</v>
      </c>
      <c r="D1632" s="0" t="n">
        <f aca="false">INT((ROW()-3)/30)</f>
        <v>54</v>
      </c>
      <c r="E1632" s="0" t="n">
        <f aca="false">2+30*D1632</f>
        <v>1622</v>
      </c>
      <c r="F1632" s="8" t="n">
        <f aca="false">INDEX($F:$F,$E1632)*(2*B1632/INDEX($B:$B,$E1632)-C1632/INDEX($C:$C,$E1632))</f>
        <v>6212.69456099216</v>
      </c>
      <c r="G1632" s="9" t="n">
        <f aca="false">B1632/B1631-1</f>
        <v>-0.00208219744943061</v>
      </c>
      <c r="H1632" s="9" t="n">
        <f aca="false">F1632/F1631-1</f>
        <v>-6.61168154989511E-005</v>
      </c>
      <c r="I1632" s="9" t="n">
        <f aca="false">LN(B1632/B1631)</f>
        <v>-0.00208436823640133</v>
      </c>
      <c r="J1632" s="9" t="n">
        <f aca="false">LN(F1632/F1631)</f>
        <v>-6.61190013119435E-005</v>
      </c>
      <c r="K1632" s="9" t="n">
        <f aca="false">F1632/F1625-1</f>
        <v>-0.018438568644829</v>
      </c>
      <c r="L1632" s="9" t="n">
        <f aca="false">F1632/F1602-1</f>
        <v>-0.00310766467863755</v>
      </c>
      <c r="M1632" s="9" t="n">
        <f aca="false">B1632/B1625-1</f>
        <v>-0.0429283456450096</v>
      </c>
      <c r="N1632" s="9" t="n">
        <f aca="false">B1632/B1602-1</f>
        <v>-0.00737145195264721</v>
      </c>
      <c r="O1632" s="8" t="n">
        <f aca="false">MAX(O1631,F1632)</f>
        <v>6359.66168068426</v>
      </c>
      <c r="P1632" s="9" t="n">
        <f aca="false">F1632/O1632-1</f>
        <v>-0.0231092669816809</v>
      </c>
      <c r="Q1632" s="8" t="n">
        <f aca="false">MAX(Q1631,B1632)</f>
        <v>73081.5759053185</v>
      </c>
      <c r="R1632" s="9" t="n">
        <f aca="false">B1632/Q1632-1</f>
        <v>-0.0902785318677037</v>
      </c>
      <c r="S1632" s="9" t="n">
        <f aca="false">B1632/INDEX($B:$B,$E1632)-1</f>
        <v>-0.041164618562485</v>
      </c>
      <c r="T1632" s="0" t="n">
        <f aca="false">IF(AND($A1632&gt;=CrashTest!$B$3,$A1632&lt;=CrashTest!$C$3),1,IF(AND($A1632&gt;=CrashTest!$B$4,$A1632&lt;=CrashTest!$C$4),2,IF(AND($A1632&gt;=CrashTest!$B$5,$A1632&lt;=CrashTest!$C$5),3,IF(AND($A1632&gt;=CrashTest!$B$6,$A1632&lt;=CrashTest!$C$6),4,IF(AND($A1632&gt;=CrashTest!$B$7,$A1632&lt;=CrashTest!$C$7),5,0)))))</f>
        <v>0</v>
      </c>
      <c r="U1632" s="8" t="str">
        <f aca="false">IF(T1632=0,"",IF(T1631=T1632,MAX(U1631,B1632),B1632))</f>
        <v/>
      </c>
      <c r="V1632" s="9" t="str">
        <f aca="false">IF(T1632=0,"",B1632/U1632-1)</f>
        <v/>
      </c>
      <c r="W1632" s="8" t="str">
        <f aca="false">IF(T1632=0,"",IF(T1631=T1632,MAX(W1631,F1632),F1632))</f>
        <v/>
      </c>
      <c r="X1632" s="9" t="str">
        <f aca="false">IF(T1632=0,"",F1632/W1632-1)</f>
        <v/>
      </c>
    </row>
    <row r="1633" customFormat="false" ht="15" hidden="false" customHeight="false" outlineLevel="0" collapsed="false">
      <c r="A1633" s="5" t="n">
        <v>45461</v>
      </c>
      <c r="B1633" s="6" t="n">
        <v>65112.1230020456</v>
      </c>
      <c r="C1633" s="7" t="n">
        <v>41931.60257</v>
      </c>
      <c r="D1633" s="0" t="n">
        <f aca="false">INT((ROW()-3)/30)</f>
        <v>54</v>
      </c>
      <c r="E1633" s="0" t="n">
        <f aca="false">2+30*D1633</f>
        <v>1622</v>
      </c>
      <c r="F1633" s="8" t="n">
        <f aca="false">INDEX($F:$F,$E1633)*(2*B1633/INDEX($B:$B,$E1633)-C1633/INDEX($C:$C,$E1633))</f>
        <v>6153.63279910583</v>
      </c>
      <c r="G1633" s="9" t="n">
        <f aca="false">B1633/B1632-1</f>
        <v>-0.0206329046134992</v>
      </c>
      <c r="H1633" s="9" t="n">
        <f aca="false">F1633/F1632-1</f>
        <v>-0.00950662571715</v>
      </c>
      <c r="I1633" s="9" t="n">
        <f aca="false">LN(B1633/B1632)</f>
        <v>-0.0208487369839373</v>
      </c>
      <c r="J1633" s="9" t="n">
        <f aca="false">LN(F1633/F1632)</f>
        <v>-0.00955210213107377</v>
      </c>
      <c r="K1633" s="9" t="n">
        <f aca="false">F1633/F1626-1</f>
        <v>-0.0155637367145212</v>
      </c>
      <c r="L1633" s="9" t="n">
        <f aca="false">F1633/F1603-1</f>
        <v>-0.00946285860489249</v>
      </c>
      <c r="M1633" s="9" t="n">
        <f aca="false">B1633/B1626-1</f>
        <v>-0.0334896639300802</v>
      </c>
      <c r="N1633" s="9" t="n">
        <f aca="false">B1633/B1603-1</f>
        <v>-0.0173159763675026</v>
      </c>
      <c r="O1633" s="8" t="n">
        <f aca="false">MAX(O1632,F1633)</f>
        <v>6359.66168068426</v>
      </c>
      <c r="P1633" s="9" t="n">
        <f aca="false">F1633/O1633-1</f>
        <v>-0.0323962015470384</v>
      </c>
      <c r="Q1633" s="8" t="n">
        <f aca="false">MAX(Q1632,B1633)</f>
        <v>73081.5759053185</v>
      </c>
      <c r="R1633" s="9" t="n">
        <f aca="false">B1633/Q1633-1</f>
        <v>-0.10904872814453</v>
      </c>
      <c r="S1633" s="9" t="n">
        <f aca="false">B1633/INDEX($B:$B,$E1633)-1</f>
        <v>-0.0609481775277333</v>
      </c>
      <c r="T1633" s="0" t="n">
        <f aca="false">IF(AND($A1633&gt;=CrashTest!$B$3,$A1633&lt;=CrashTest!$C$3),1,IF(AND($A1633&gt;=CrashTest!$B$4,$A1633&lt;=CrashTest!$C$4),2,IF(AND($A1633&gt;=CrashTest!$B$5,$A1633&lt;=CrashTest!$C$5),3,IF(AND($A1633&gt;=CrashTest!$B$6,$A1633&lt;=CrashTest!$C$6),4,IF(AND($A1633&gt;=CrashTest!$B$7,$A1633&lt;=CrashTest!$C$7),5,0)))))</f>
        <v>0</v>
      </c>
      <c r="U1633" s="8" t="str">
        <f aca="false">IF(T1633=0,"",IF(T1632=T1633,MAX(U1632,B1633),B1633))</f>
        <v/>
      </c>
      <c r="V1633" s="9" t="str">
        <f aca="false">IF(T1633=0,"",B1633/U1633-1)</f>
        <v/>
      </c>
      <c r="W1633" s="8" t="str">
        <f aca="false">IF(T1633=0,"",IF(T1632=T1633,MAX(W1632,F1633),F1633))</f>
        <v/>
      </c>
      <c r="X1633" s="9" t="str">
        <f aca="false">IF(T1633=0,"",F1633/W1633-1)</f>
        <v/>
      </c>
    </row>
    <row r="1634" customFormat="false" ht="15" hidden="false" customHeight="false" outlineLevel="0" collapsed="false">
      <c r="A1634" s="5" t="n">
        <v>45462</v>
      </c>
      <c r="B1634" s="6" t="n">
        <v>64878.7141525424</v>
      </c>
      <c r="C1634" s="7" t="n">
        <v>41801.94067</v>
      </c>
      <c r="D1634" s="0" t="n">
        <f aca="false">INT((ROW()-3)/30)</f>
        <v>54</v>
      </c>
      <c r="E1634" s="0" t="n">
        <f aca="false">2+30*D1634</f>
        <v>1622</v>
      </c>
      <c r="F1634" s="8" t="n">
        <f aca="false">INDEX($F:$F,$E1634)*(2*B1634/INDEX($B:$B,$E1634)-C1634/INDEX($C:$C,$E1634))</f>
        <v>6128.75068600847</v>
      </c>
      <c r="G1634" s="9" t="n">
        <f aca="false">B1634/B1633-1</f>
        <v>-0.00358472184198122</v>
      </c>
      <c r="H1634" s="9" t="n">
        <f aca="false">F1634/F1633-1</f>
        <v>-0.00404348356648399</v>
      </c>
      <c r="I1634" s="9" t="n">
        <f aca="false">LN(B1634/B1633)</f>
        <v>-0.00359116235355846</v>
      </c>
      <c r="J1634" s="9" t="n">
        <f aca="false">LN(F1634/F1633)</f>
        <v>-0.00405168054986685</v>
      </c>
      <c r="K1634" s="9" t="n">
        <f aca="false">F1634/F1627-1</f>
        <v>-0.0248025799782495</v>
      </c>
      <c r="L1634" s="9" t="n">
        <f aca="false">F1634/F1604-1</f>
        <v>-0.0136716919571642</v>
      </c>
      <c r="M1634" s="9" t="n">
        <f aca="false">B1634/B1627-1</f>
        <v>-0.0488921425796889</v>
      </c>
      <c r="N1634" s="9" t="n">
        <f aca="false">B1634/B1604-1</f>
        <v>-0.0888102924868974</v>
      </c>
      <c r="O1634" s="8" t="n">
        <f aca="false">MAX(O1633,F1634)</f>
        <v>6359.66168068426</v>
      </c>
      <c r="P1634" s="9" t="n">
        <f aca="false">F1634/O1634-1</f>
        <v>-0.0363086916049504</v>
      </c>
      <c r="Q1634" s="8" t="n">
        <f aca="false">MAX(Q1633,B1634)</f>
        <v>73081.5759053185</v>
      </c>
      <c r="R1634" s="9" t="n">
        <f aca="false">B1634/Q1634-1</f>
        <v>-0.112242540628891</v>
      </c>
      <c r="S1634" s="9" t="n">
        <f aca="false">B1634/INDEX($B:$B,$E1634)-1</f>
        <v>-0.0643144171065019</v>
      </c>
      <c r="T1634" s="0" t="n">
        <f aca="false">IF(AND($A1634&gt;=CrashTest!$B$3,$A1634&lt;=CrashTest!$C$3),1,IF(AND($A1634&gt;=CrashTest!$B$4,$A1634&lt;=CrashTest!$C$4),2,IF(AND($A1634&gt;=CrashTest!$B$5,$A1634&lt;=CrashTest!$C$5),3,IF(AND($A1634&gt;=CrashTest!$B$6,$A1634&lt;=CrashTest!$C$6),4,IF(AND($A1634&gt;=CrashTest!$B$7,$A1634&lt;=CrashTest!$C$7),5,0)))))</f>
        <v>0</v>
      </c>
      <c r="U1634" s="8" t="str">
        <f aca="false">IF(T1634=0,"",IF(T1633=T1634,MAX(U1633,B1634),B1634))</f>
        <v/>
      </c>
      <c r="V1634" s="9" t="str">
        <f aca="false">IF(T1634=0,"",B1634/U1634-1)</f>
        <v/>
      </c>
      <c r="W1634" s="8" t="str">
        <f aca="false">IF(T1634=0,"",IF(T1633=T1634,MAX(W1633,F1634),F1634))</f>
        <v/>
      </c>
      <c r="X1634" s="9" t="str">
        <f aca="false">IF(T1634=0,"",F1634/W1634-1)</f>
        <v/>
      </c>
    </row>
    <row r="1635" customFormat="false" ht="15" hidden="false" customHeight="false" outlineLevel="0" collapsed="false">
      <c r="A1635" s="5" t="n">
        <v>45463</v>
      </c>
      <c r="B1635" s="6" t="n">
        <v>64897.7011542957</v>
      </c>
      <c r="C1635" s="7" t="n">
        <v>41725.57753</v>
      </c>
      <c r="D1635" s="0" t="n">
        <f aca="false">INT((ROW()-3)/30)</f>
        <v>54</v>
      </c>
      <c r="E1635" s="0" t="n">
        <f aca="false">2+30*D1635</f>
        <v>1622</v>
      </c>
      <c r="F1635" s="8" t="n">
        <f aca="false">INDEX($F:$F,$E1635)*(2*B1635/INDEX($B:$B,$E1635)-C1635/INDEX($C:$C,$E1635))</f>
        <v>6142.65556776184</v>
      </c>
      <c r="G1635" s="9" t="n">
        <f aca="false">B1635/B1634-1</f>
        <v>0.000292653792562048</v>
      </c>
      <c r="H1635" s="9" t="n">
        <f aca="false">F1635/F1634-1</f>
        <v>0.00226879546350522</v>
      </c>
      <c r="I1635" s="9" t="n">
        <f aca="false">LN(B1635/B1634)</f>
        <v>0.000292610977793963</v>
      </c>
      <c r="J1635" s="9" t="n">
        <f aca="false">LN(F1635/F1634)</f>
        <v>0.0022662256332897</v>
      </c>
      <c r="K1635" s="9" t="n">
        <f aca="false">F1635/F1628-1</f>
        <v>-0.0164599521330785</v>
      </c>
      <c r="L1635" s="9" t="n">
        <f aca="false">F1635/F1605-1</f>
        <v>-0.0236720338987455</v>
      </c>
      <c r="M1635" s="9" t="n">
        <f aca="false">B1635/B1628-1</f>
        <v>-0.0282373549904135</v>
      </c>
      <c r="N1635" s="9" t="n">
        <f aca="false">B1635/B1605-1</f>
        <v>-0.0757584949809164</v>
      </c>
      <c r="O1635" s="8" t="n">
        <f aca="false">MAX(O1634,F1635)</f>
        <v>6359.66168068426</v>
      </c>
      <c r="P1635" s="9" t="n">
        <f aca="false">F1635/O1635-1</f>
        <v>-0.0341222731362442</v>
      </c>
      <c r="Q1635" s="8" t="n">
        <f aca="false">MAX(Q1634,B1635)</f>
        <v>73081.5759053185</v>
      </c>
      <c r="R1635" s="9" t="n">
        <f aca="false">B1635/Q1635-1</f>
        <v>-0.111982735041531</v>
      </c>
      <c r="S1635" s="9" t="n">
        <f aca="false">B1635/INDEX($B:$B,$E1635)-1</f>
        <v>-0.0640405851720224</v>
      </c>
      <c r="T1635" s="0" t="n">
        <f aca="false">IF(AND($A1635&gt;=CrashTest!$B$3,$A1635&lt;=CrashTest!$C$3),1,IF(AND($A1635&gt;=CrashTest!$B$4,$A1635&lt;=CrashTest!$C$4),2,IF(AND($A1635&gt;=CrashTest!$B$5,$A1635&lt;=CrashTest!$C$5),3,IF(AND($A1635&gt;=CrashTest!$B$6,$A1635&lt;=CrashTest!$C$6),4,IF(AND($A1635&gt;=CrashTest!$B$7,$A1635&lt;=CrashTest!$C$7),5,0)))))</f>
        <v>0</v>
      </c>
      <c r="U1635" s="8" t="str">
        <f aca="false">IF(T1635=0,"",IF(T1634=T1635,MAX(U1634,B1635),B1635))</f>
        <v/>
      </c>
      <c r="V1635" s="9" t="str">
        <f aca="false">IF(T1635=0,"",B1635/U1635-1)</f>
        <v/>
      </c>
      <c r="W1635" s="8" t="str">
        <f aca="false">IF(T1635=0,"",IF(T1634=T1635,MAX(W1634,F1635),F1635))</f>
        <v/>
      </c>
      <c r="X1635" s="9" t="str">
        <f aca="false">IF(T1635=0,"",F1635/W1635-1)</f>
        <v/>
      </c>
    </row>
    <row r="1636" customFormat="false" ht="15" hidden="false" customHeight="false" outlineLevel="0" collapsed="false">
      <c r="A1636" s="5" t="n">
        <v>45464</v>
      </c>
      <c r="B1636" s="6" t="n">
        <v>64086.0489228521</v>
      </c>
      <c r="C1636" s="7" t="n">
        <v>40925.31854</v>
      </c>
      <c r="D1636" s="0" t="n">
        <f aca="false">INT((ROW()-3)/30)</f>
        <v>54</v>
      </c>
      <c r="E1636" s="0" t="n">
        <f aca="false">2+30*D1636</f>
        <v>1622</v>
      </c>
      <c r="F1636" s="8" t="n">
        <f aca="false">INDEX($F:$F,$E1636)*(2*B1636/INDEX($B:$B,$E1636)-C1636/INDEX($C:$C,$E1636))</f>
        <v>6103.89090226609</v>
      </c>
      <c r="G1636" s="9" t="n">
        <f aca="false">B1636/B1635-1</f>
        <v>-0.0125066407131106</v>
      </c>
      <c r="H1636" s="9" t="n">
        <f aca="false">F1636/F1635-1</f>
        <v>-0.00631073402506877</v>
      </c>
      <c r="I1636" s="9" t="n">
        <f aca="false">LN(B1636/B1635)</f>
        <v>-0.0125855070022417</v>
      </c>
      <c r="J1636" s="9" t="n">
        <f aca="false">LN(F1636/F1635)</f>
        <v>-0.00633073088132342</v>
      </c>
      <c r="K1636" s="9" t="n">
        <f aca="false">F1636/F1629-1</f>
        <v>-0.0167853309648521</v>
      </c>
      <c r="L1636" s="9" t="n">
        <f aca="false">F1636/F1606-1</f>
        <v>-0.0258294726876168</v>
      </c>
      <c r="M1636" s="9" t="n">
        <f aca="false">B1636/B1629-1</f>
        <v>-0.0287371137081742</v>
      </c>
      <c r="N1636" s="9" t="n">
        <f aca="false">B1636/B1606-1</f>
        <v>-0.0722239799300486</v>
      </c>
      <c r="O1636" s="8" t="n">
        <f aca="false">MAX(O1635,F1636)</f>
        <v>6359.66168068426</v>
      </c>
      <c r="P1636" s="9" t="n">
        <f aca="false">F1636/O1636-1</f>
        <v>-0.0402176705712194</v>
      </c>
      <c r="Q1636" s="8" t="n">
        <f aca="false">MAX(Q1635,B1636)</f>
        <v>73081.5759053185</v>
      </c>
      <c r="R1636" s="9" t="n">
        <f aca="false">B1636/Q1636-1</f>
        <v>-0.123088847921406</v>
      </c>
      <c r="S1636" s="9" t="n">
        <f aca="false">B1636/INDEX($B:$B,$E1636)-1</f>
        <v>-0.0757462932953291</v>
      </c>
      <c r="T1636" s="0" t="n">
        <f aca="false">IF(AND($A1636&gt;=CrashTest!$B$3,$A1636&lt;=CrashTest!$C$3),1,IF(AND($A1636&gt;=CrashTest!$B$4,$A1636&lt;=CrashTest!$C$4),2,IF(AND($A1636&gt;=CrashTest!$B$5,$A1636&lt;=CrashTest!$C$5),3,IF(AND($A1636&gt;=CrashTest!$B$6,$A1636&lt;=CrashTest!$C$6),4,IF(AND($A1636&gt;=CrashTest!$B$7,$A1636&lt;=CrashTest!$C$7),5,0)))))</f>
        <v>0</v>
      </c>
      <c r="U1636" s="8" t="str">
        <f aca="false">IF(T1636=0,"",IF(T1635=T1636,MAX(U1635,B1636),B1636))</f>
        <v/>
      </c>
      <c r="V1636" s="9" t="str">
        <f aca="false">IF(T1636=0,"",B1636/U1636-1)</f>
        <v/>
      </c>
      <c r="W1636" s="8" t="str">
        <f aca="false">IF(T1636=0,"",IF(T1635=T1636,MAX(W1635,F1636),F1636))</f>
        <v/>
      </c>
      <c r="X1636" s="9" t="str">
        <f aca="false">IF(T1636=0,"",F1636/W1636-1)</f>
        <v/>
      </c>
    </row>
    <row r="1637" customFormat="false" ht="15" hidden="false" customHeight="false" outlineLevel="0" collapsed="false">
      <c r="A1637" s="5" t="n">
        <v>45465</v>
      </c>
      <c r="B1637" s="6" t="n">
        <v>64258.135506429</v>
      </c>
      <c r="C1637" s="7" t="n">
        <v>41177.80036</v>
      </c>
      <c r="D1637" s="0" t="n">
        <f aca="false">INT((ROW()-3)/30)</f>
        <v>54</v>
      </c>
      <c r="E1637" s="0" t="n">
        <f aca="false">2+30*D1637</f>
        <v>1622</v>
      </c>
      <c r="F1637" s="8" t="n">
        <f aca="false">INDEX($F:$F,$E1637)*(2*B1637/INDEX($B:$B,$E1637)-C1637/INDEX($C:$C,$E1637))</f>
        <v>6100.78943791608</v>
      </c>
      <c r="G1637" s="9" t="n">
        <f aca="false">B1637/B1636-1</f>
        <v>0.00268524252109947</v>
      </c>
      <c r="H1637" s="9" t="n">
        <f aca="false">F1637/F1636-1</f>
        <v>-0.00050811267758033</v>
      </c>
      <c r="I1637" s="9" t="n">
        <f aca="false">LN(B1637/B1636)</f>
        <v>0.00268164369843577</v>
      </c>
      <c r="J1637" s="9" t="n">
        <f aca="false">LN(F1637/F1636)</f>
        <v>-0.000508241810571482</v>
      </c>
      <c r="K1637" s="9" t="n">
        <f aca="false">F1637/F1630-1</f>
        <v>-0.0173101961642985</v>
      </c>
      <c r="L1637" s="9" t="n">
        <f aca="false">F1637/F1607-1</f>
        <v>-0.0177175225771236</v>
      </c>
      <c r="M1637" s="9" t="n">
        <f aca="false">B1637/B1630-1</f>
        <v>-0.0294052052778596</v>
      </c>
      <c r="N1637" s="9" t="n">
        <f aca="false">B1637/B1607-1</f>
        <v>-0.0516626435917703</v>
      </c>
      <c r="O1637" s="8" t="n">
        <f aca="false">MAX(O1636,F1637)</f>
        <v>6359.66168068426</v>
      </c>
      <c r="P1637" s="9" t="n">
        <f aca="false">F1637/O1637-1</f>
        <v>-0.0407053481405196</v>
      </c>
      <c r="Q1637" s="8" t="n">
        <f aca="false">MAX(Q1636,B1637)</f>
        <v>73081.5759053185</v>
      </c>
      <c r="R1637" s="9" t="n">
        <f aca="false">B1637/Q1637-1</f>
        <v>-0.120734128808618</v>
      </c>
      <c r="S1637" s="9" t="n">
        <f aca="false">B1637/INDEX($B:$B,$E1637)-1</f>
        <v>-0.073264447941802</v>
      </c>
      <c r="T1637" s="0" t="n">
        <f aca="false">IF(AND($A1637&gt;=CrashTest!$B$3,$A1637&lt;=CrashTest!$C$3),1,IF(AND($A1637&gt;=CrashTest!$B$4,$A1637&lt;=CrashTest!$C$4),2,IF(AND($A1637&gt;=CrashTest!$B$5,$A1637&lt;=CrashTest!$C$5),3,IF(AND($A1637&gt;=CrashTest!$B$6,$A1637&lt;=CrashTest!$C$6),4,IF(AND($A1637&gt;=CrashTest!$B$7,$A1637&lt;=CrashTest!$C$7),5,0)))))</f>
        <v>0</v>
      </c>
      <c r="U1637" s="8" t="str">
        <f aca="false">IF(T1637=0,"",IF(T1636=T1637,MAX(U1636,B1637),B1637))</f>
        <v/>
      </c>
      <c r="V1637" s="9" t="str">
        <f aca="false">IF(T1637=0,"",B1637/U1637-1)</f>
        <v/>
      </c>
      <c r="W1637" s="8" t="str">
        <f aca="false">IF(T1637=0,"",IF(T1636=T1637,MAX(W1636,F1637),F1637))</f>
        <v/>
      </c>
      <c r="X1637" s="9" t="str">
        <f aca="false">IF(T1637=0,"",F1637/W1637-1)</f>
        <v/>
      </c>
    </row>
    <row r="1638" customFormat="false" ht="15" hidden="false" customHeight="false" outlineLevel="0" collapsed="false">
      <c r="A1638" s="5" t="n">
        <v>45466</v>
      </c>
      <c r="B1638" s="6" t="n">
        <v>63345.0218760959</v>
      </c>
      <c r="C1638" s="7" t="n">
        <v>39983.69536</v>
      </c>
      <c r="D1638" s="0" t="n">
        <f aca="false">INT((ROW()-3)/30)</f>
        <v>54</v>
      </c>
      <c r="E1638" s="0" t="n">
        <f aca="false">2+30*D1638</f>
        <v>1622</v>
      </c>
      <c r="F1638" s="8" t="n">
        <f aca="false">INDEX($F:$F,$E1638)*(2*B1638/INDEX($B:$B,$E1638)-C1638/INDEX($C:$C,$E1638))</f>
        <v>6097.343020352</v>
      </c>
      <c r="G1638" s="9" t="n">
        <f aca="false">B1638/B1637-1</f>
        <v>-0.0142100859780119</v>
      </c>
      <c r="H1638" s="9" t="n">
        <f aca="false">F1638/F1637-1</f>
        <v>-0.00056491337705733</v>
      </c>
      <c r="I1638" s="9" t="n">
        <f aca="false">LN(B1638/B1637)</f>
        <v>-0.0143120160251307</v>
      </c>
      <c r="J1638" s="9" t="n">
        <f aca="false">LN(F1638/F1637)</f>
        <v>-0.000565073000737652</v>
      </c>
      <c r="K1638" s="9" t="n">
        <f aca="false">F1638/F1631-1</f>
        <v>-0.0186319601595205</v>
      </c>
      <c r="L1638" s="9" t="n">
        <f aca="false">F1638/F1608-1</f>
        <v>-0.0295304383712536</v>
      </c>
      <c r="M1638" s="9" t="n">
        <f aca="false">B1638/B1631-1</f>
        <v>-0.0491961895938023</v>
      </c>
      <c r="N1638" s="9" t="n">
        <f aca="false">B1638/B1608-1</f>
        <v>-0.0767242859618545</v>
      </c>
      <c r="O1638" s="8" t="n">
        <f aca="false">MAX(O1637,F1638)</f>
        <v>6359.66168068426</v>
      </c>
      <c r="P1638" s="9" t="n">
        <f aca="false">F1638/O1638-1</f>
        <v>-0.0412472665218946</v>
      </c>
      <c r="Q1638" s="8" t="n">
        <f aca="false">MAX(Q1637,B1638)</f>
        <v>73081.5759053185</v>
      </c>
      <c r="R1638" s="9" t="n">
        <f aca="false">B1638/Q1638-1</f>
        <v>-0.133228572435779</v>
      </c>
      <c r="S1638" s="9" t="n">
        <f aca="false">B1638/INDEX($B:$B,$E1638)-1</f>
        <v>-0.0864334398154293</v>
      </c>
      <c r="T1638" s="0" t="n">
        <f aca="false">IF(AND($A1638&gt;=CrashTest!$B$3,$A1638&lt;=CrashTest!$C$3),1,IF(AND($A1638&gt;=CrashTest!$B$4,$A1638&lt;=CrashTest!$C$4),2,IF(AND($A1638&gt;=CrashTest!$B$5,$A1638&lt;=CrashTest!$C$5),3,IF(AND($A1638&gt;=CrashTest!$B$6,$A1638&lt;=CrashTest!$C$6),4,IF(AND($A1638&gt;=CrashTest!$B$7,$A1638&lt;=CrashTest!$C$7),5,0)))))</f>
        <v>0</v>
      </c>
      <c r="U1638" s="8" t="str">
        <f aca="false">IF(T1638=0,"",IF(T1637=T1638,MAX(U1637,B1638),B1638))</f>
        <v/>
      </c>
      <c r="V1638" s="9" t="str">
        <f aca="false">IF(T1638=0,"",B1638/U1638-1)</f>
        <v/>
      </c>
      <c r="W1638" s="8" t="str">
        <f aca="false">IF(T1638=0,"",IF(T1637=T1638,MAX(W1637,F1638),F1638))</f>
        <v/>
      </c>
      <c r="X1638" s="9" t="str">
        <f aca="false">IF(T1638=0,"",F1638/W1638-1)</f>
        <v/>
      </c>
    </row>
    <row r="1639" customFormat="false" ht="15" hidden="false" customHeight="false" outlineLevel="0" collapsed="false">
      <c r="A1639" s="5" t="n">
        <v>45467</v>
      </c>
      <c r="B1639" s="6" t="n">
        <v>60258.9554374635</v>
      </c>
      <c r="C1639" s="7" t="n">
        <v>36301.3464</v>
      </c>
      <c r="D1639" s="0" t="n">
        <f aca="false">INT((ROW()-3)/30)</f>
        <v>54</v>
      </c>
      <c r="E1639" s="0" t="n">
        <f aca="false">2+30*D1639</f>
        <v>1622</v>
      </c>
      <c r="F1639" s="8" t="n">
        <f aca="false">INDEX($F:$F,$E1639)*(2*B1639/INDEX($B:$B,$E1639)-C1639/INDEX($C:$C,$E1639))</f>
        <v>6037.38634502392</v>
      </c>
      <c r="G1639" s="9" t="n">
        <f aca="false">B1639/B1638-1</f>
        <v>-0.048718373555365</v>
      </c>
      <c r="H1639" s="9" t="n">
        <f aca="false">F1639/F1638-1</f>
        <v>-0.00983324623986948</v>
      </c>
      <c r="I1639" s="9" t="n">
        <f aca="false">LN(B1639/B1638)</f>
        <v>-0.0499451231109453</v>
      </c>
      <c r="J1639" s="9" t="n">
        <f aca="false">LN(F1639/F1638)</f>
        <v>-0.00988191189606648</v>
      </c>
      <c r="K1639" s="9" t="n">
        <f aca="false">F1639/F1632-1</f>
        <v>-0.0282177425989923</v>
      </c>
      <c r="L1639" s="9" t="n">
        <f aca="false">F1639/F1609-1</f>
        <v>-0.0421036627636074</v>
      </c>
      <c r="M1639" s="9" t="n">
        <f aca="false">B1639/B1632-1</f>
        <v>-0.093630564680572</v>
      </c>
      <c r="N1639" s="9" t="n">
        <f aca="false">B1639/B1609-1</f>
        <v>-0.13024644102542</v>
      </c>
      <c r="O1639" s="8" t="n">
        <f aca="false">MAX(O1638,F1639)</f>
        <v>6359.66168068426</v>
      </c>
      <c r="P1639" s="9" t="n">
        <f aca="false">F1639/O1639-1</f>
        <v>-0.0506749182333327</v>
      </c>
      <c r="Q1639" s="8" t="n">
        <f aca="false">MAX(Q1638,B1639)</f>
        <v>73081.5759053185</v>
      </c>
      <c r="R1639" s="9" t="n">
        <f aca="false">B1639/Q1639-1</f>
        <v>-0.17545626663097</v>
      </c>
      <c r="S1639" s="9" t="n">
        <f aca="false">B1639/INDEX($B:$B,$E1639)-1</f>
        <v>-0.130940916762191</v>
      </c>
      <c r="T1639" s="0" t="n">
        <f aca="false">IF(AND($A1639&gt;=CrashTest!$B$3,$A1639&lt;=CrashTest!$C$3),1,IF(AND($A1639&gt;=CrashTest!$B$4,$A1639&lt;=CrashTest!$C$4),2,IF(AND($A1639&gt;=CrashTest!$B$5,$A1639&lt;=CrashTest!$C$5),3,IF(AND($A1639&gt;=CrashTest!$B$6,$A1639&lt;=CrashTest!$C$6),4,IF(AND($A1639&gt;=CrashTest!$B$7,$A1639&lt;=CrashTest!$C$7),5,0)))))</f>
        <v>0</v>
      </c>
      <c r="U1639" s="8" t="str">
        <f aca="false">IF(T1639=0,"",IF(T1638=T1639,MAX(U1638,B1639),B1639))</f>
        <v/>
      </c>
      <c r="V1639" s="9" t="str">
        <f aca="false">IF(T1639=0,"",B1639/U1639-1)</f>
        <v/>
      </c>
      <c r="W1639" s="8" t="str">
        <f aca="false">IF(T1639=0,"",IF(T1638=T1639,MAX(W1638,F1639),F1639))</f>
        <v/>
      </c>
      <c r="X1639" s="9" t="str">
        <f aca="false">IF(T1639=0,"",F1639/W1639-1)</f>
        <v/>
      </c>
    </row>
    <row r="1640" customFormat="false" ht="15" hidden="false" customHeight="false" outlineLevel="0" collapsed="false">
      <c r="A1640" s="5" t="n">
        <v>45468</v>
      </c>
      <c r="B1640" s="6" t="n">
        <v>61739.6658477498</v>
      </c>
      <c r="C1640" s="7" t="n">
        <v>38209.6781</v>
      </c>
      <c r="D1640" s="0" t="n">
        <f aca="false">INT((ROW()-3)/30)</f>
        <v>54</v>
      </c>
      <c r="E1640" s="0" t="n">
        <f aca="false">2+30*D1640</f>
        <v>1622</v>
      </c>
      <c r="F1640" s="8" t="n">
        <f aca="false">INDEX($F:$F,$E1640)*(2*B1640/INDEX($B:$B,$E1640)-C1640/INDEX($C:$C,$E1640))</f>
        <v>6046.80762956774</v>
      </c>
      <c r="G1640" s="9" t="n">
        <f aca="false">B1640/B1639-1</f>
        <v>0.024572453995207</v>
      </c>
      <c r="H1640" s="9" t="n">
        <f aca="false">F1640/F1639-1</f>
        <v>0.00156049058407137</v>
      </c>
      <c r="I1640" s="9" t="n">
        <f aca="false">LN(B1640/B1639)</f>
        <v>0.024275407518981</v>
      </c>
      <c r="J1640" s="9" t="n">
        <f aca="false">LN(F1640/F1639)</f>
        <v>0.00155927428382553</v>
      </c>
      <c r="K1640" s="9" t="n">
        <f aca="false">F1640/F1633-1</f>
        <v>-0.0173596919129821</v>
      </c>
      <c r="L1640" s="9" t="n">
        <f aca="false">F1640/F1610-1</f>
        <v>-0.0397787259833223</v>
      </c>
      <c r="M1640" s="9" t="n">
        <f aca="false">B1640/B1633-1</f>
        <v>-0.0517946121061027</v>
      </c>
      <c r="N1640" s="9" t="n">
        <f aca="false">B1640/B1610-1</f>
        <v>-0.0979668408840176</v>
      </c>
      <c r="O1640" s="8" t="n">
        <f aca="false">MAX(O1639,F1640)</f>
        <v>6359.66168068426</v>
      </c>
      <c r="P1640" s="9" t="n">
        <f aca="false">F1640/O1640-1</f>
        <v>-0.0491935053820132</v>
      </c>
      <c r="Q1640" s="8" t="n">
        <f aca="false">MAX(Q1639,B1640)</f>
        <v>73081.5759053185</v>
      </c>
      <c r="R1640" s="9" t="n">
        <f aca="false">B1640/Q1640-1</f>
        <v>-0.155195203675723</v>
      </c>
      <c r="S1640" s="9" t="n">
        <f aca="false">B1640/INDEX($B:$B,$E1640)-1</f>
        <v>-0.109586002420213</v>
      </c>
      <c r="T1640" s="0" t="n">
        <f aca="false">IF(AND($A1640&gt;=CrashTest!$B$3,$A1640&lt;=CrashTest!$C$3),1,IF(AND($A1640&gt;=CrashTest!$B$4,$A1640&lt;=CrashTest!$C$4),2,IF(AND($A1640&gt;=CrashTest!$B$5,$A1640&lt;=CrashTest!$C$5),3,IF(AND($A1640&gt;=CrashTest!$B$6,$A1640&lt;=CrashTest!$C$6),4,IF(AND($A1640&gt;=CrashTest!$B$7,$A1640&lt;=CrashTest!$C$7),5,0)))))</f>
        <v>0</v>
      </c>
      <c r="U1640" s="8" t="str">
        <f aca="false">IF(T1640=0,"",IF(T1639=T1640,MAX(U1639,B1640),B1640))</f>
        <v/>
      </c>
      <c r="V1640" s="9" t="str">
        <f aca="false">IF(T1640=0,"",B1640/U1640-1)</f>
        <v/>
      </c>
      <c r="W1640" s="8" t="str">
        <f aca="false">IF(T1640=0,"",IF(T1639=T1640,MAX(W1639,F1640),F1640))</f>
        <v/>
      </c>
      <c r="X1640" s="9" t="str">
        <f aca="false">IF(T1640=0,"",F1640/W1640-1)</f>
        <v/>
      </c>
    </row>
    <row r="1641" customFormat="false" ht="15" hidden="false" customHeight="false" outlineLevel="0" collapsed="false">
      <c r="A1641" s="5" t="n">
        <v>45469</v>
      </c>
      <c r="B1641" s="6" t="n">
        <v>60794.4760584454</v>
      </c>
      <c r="C1641" s="7" t="n">
        <v>37091.56517</v>
      </c>
      <c r="D1641" s="0" t="n">
        <f aca="false">INT((ROW()-3)/30)</f>
        <v>54</v>
      </c>
      <c r="E1641" s="0" t="n">
        <f aca="false">2+30*D1641</f>
        <v>1622</v>
      </c>
      <c r="F1641" s="8" t="n">
        <f aca="false">INDEX($F:$F,$E1641)*(2*B1641/INDEX($B:$B,$E1641)-C1641/INDEX($C:$C,$E1641))</f>
        <v>6027.11772659302</v>
      </c>
      <c r="G1641" s="9" t="n">
        <f aca="false">B1641/B1640-1</f>
        <v>-0.0153092793154281</v>
      </c>
      <c r="H1641" s="9" t="n">
        <f aca="false">F1641/F1640-1</f>
        <v>-0.00325624762369381</v>
      </c>
      <c r="I1641" s="9" t="n">
        <f aca="false">LN(B1641/B1640)</f>
        <v>-0.0154276762676822</v>
      </c>
      <c r="J1641" s="9" t="n">
        <f aca="false">LN(F1641/F1640)</f>
        <v>-0.00326156073499312</v>
      </c>
      <c r="K1641" s="9" t="n">
        <f aca="false">F1641/F1634-1</f>
        <v>-0.0165829815279439</v>
      </c>
      <c r="L1641" s="9" t="n">
        <f aca="false">F1641/F1611-1</f>
        <v>-0.0451933017122393</v>
      </c>
      <c r="M1641" s="9" t="n">
        <f aca="false">B1641/B1634-1</f>
        <v>-0.062951896433924</v>
      </c>
      <c r="N1641" s="9" t="n">
        <f aca="false">B1641/B1611-1</f>
        <v>-0.123339706807116</v>
      </c>
      <c r="O1641" s="8" t="n">
        <f aca="false">MAX(O1640,F1641)</f>
        <v>6359.66168068426</v>
      </c>
      <c r="P1641" s="9" t="n">
        <f aca="false">F1641/O1641-1</f>
        <v>-0.0522895667707056</v>
      </c>
      <c r="Q1641" s="8" t="n">
        <f aca="false">MAX(Q1640,B1641)</f>
        <v>73081.5759053185</v>
      </c>
      <c r="R1641" s="9" t="n">
        <f aca="false">B1641/Q1641-1</f>
        <v>-0.168128556269665</v>
      </c>
      <c r="S1641" s="9" t="n">
        <f aca="false">B1641/INDEX($B:$B,$E1641)-1</f>
        <v>-0.123217599015529</v>
      </c>
      <c r="T1641" s="0" t="n">
        <f aca="false">IF(AND($A1641&gt;=CrashTest!$B$3,$A1641&lt;=CrashTest!$C$3),1,IF(AND($A1641&gt;=CrashTest!$B$4,$A1641&lt;=CrashTest!$C$4),2,IF(AND($A1641&gt;=CrashTest!$B$5,$A1641&lt;=CrashTest!$C$5),3,IF(AND($A1641&gt;=CrashTest!$B$6,$A1641&lt;=CrashTest!$C$6),4,IF(AND($A1641&gt;=CrashTest!$B$7,$A1641&lt;=CrashTest!$C$7),5,0)))))</f>
        <v>0</v>
      </c>
      <c r="U1641" s="8" t="str">
        <f aca="false">IF(T1641=0,"",IF(T1640=T1641,MAX(U1640,B1641),B1641))</f>
        <v/>
      </c>
      <c r="V1641" s="9" t="str">
        <f aca="false">IF(T1641=0,"",B1641/U1641-1)</f>
        <v/>
      </c>
      <c r="W1641" s="8" t="str">
        <f aca="false">IF(T1641=0,"",IF(T1640=T1641,MAX(W1640,F1641),F1641))</f>
        <v/>
      </c>
      <c r="X1641" s="9" t="str">
        <f aca="false">IF(T1641=0,"",F1641/W1641-1)</f>
        <v/>
      </c>
    </row>
    <row r="1642" customFormat="false" ht="15" hidden="false" customHeight="false" outlineLevel="0" collapsed="false">
      <c r="A1642" s="5" t="n">
        <v>45470</v>
      </c>
      <c r="B1642" s="6" t="n">
        <v>61569.9234275278</v>
      </c>
      <c r="C1642" s="7" t="n">
        <v>38120.76681</v>
      </c>
      <c r="D1642" s="0" t="n">
        <f aca="false">INT((ROW()-3)/30)</f>
        <v>54</v>
      </c>
      <c r="E1642" s="0" t="n">
        <f aca="false">2+30*D1642</f>
        <v>1622</v>
      </c>
      <c r="F1642" s="8" t="n">
        <f aca="false">INDEX($F:$F,$E1642)*(2*B1642/INDEX($B:$B,$E1642)-C1642/INDEX($C:$C,$E1642))</f>
        <v>6027.97669178475</v>
      </c>
      <c r="G1642" s="9" t="n">
        <f aca="false">B1642/B1641-1</f>
        <v>0.0127552274377185</v>
      </c>
      <c r="H1642" s="9" t="n">
        <f aca="false">F1642/F1641-1</f>
        <v>0.000142516743607102</v>
      </c>
      <c r="I1642" s="9" t="n">
        <f aca="false">LN(B1642/B1641)</f>
        <v>0.0126745647143163</v>
      </c>
      <c r="J1642" s="9" t="n">
        <f aca="false">LN(F1642/F1641)</f>
        <v>0.000142506589060781</v>
      </c>
      <c r="K1642" s="9" t="n">
        <f aca="false">F1642/F1635-1</f>
        <v>-0.0186692668524272</v>
      </c>
      <c r="L1642" s="9" t="n">
        <f aca="false">F1642/F1612-1</f>
        <v>-0.0442552726923078</v>
      </c>
      <c r="M1642" s="9" t="n">
        <f aca="false">B1642/B1635-1</f>
        <v>-0.0512772820543525</v>
      </c>
      <c r="N1642" s="9" t="n">
        <f aca="false">B1642/B1612-1</f>
        <v>-0.099101807283481</v>
      </c>
      <c r="O1642" s="8" t="n">
        <f aca="false">MAX(O1641,F1642)</f>
        <v>6359.66168068426</v>
      </c>
      <c r="P1642" s="9" t="n">
        <f aca="false">F1642/O1642-1</f>
        <v>-0.0521545021658795</v>
      </c>
      <c r="Q1642" s="8" t="n">
        <f aca="false">MAX(Q1641,B1642)</f>
        <v>73081.5759053185</v>
      </c>
      <c r="R1642" s="9" t="n">
        <f aca="false">B1642/Q1642-1</f>
        <v>-0.157517846805941</v>
      </c>
      <c r="S1642" s="9" t="n">
        <f aca="false">B1642/INDEX($B:$B,$E1642)-1</f>
        <v>-0.112034040077583</v>
      </c>
      <c r="T1642" s="0" t="n">
        <f aca="false">IF(AND($A1642&gt;=CrashTest!$B$3,$A1642&lt;=CrashTest!$C$3),1,IF(AND($A1642&gt;=CrashTest!$B$4,$A1642&lt;=CrashTest!$C$4),2,IF(AND($A1642&gt;=CrashTest!$B$5,$A1642&lt;=CrashTest!$C$5),3,IF(AND($A1642&gt;=CrashTest!$B$6,$A1642&lt;=CrashTest!$C$6),4,IF(AND($A1642&gt;=CrashTest!$B$7,$A1642&lt;=CrashTest!$C$7),5,0)))))</f>
        <v>0</v>
      </c>
      <c r="U1642" s="8" t="str">
        <f aca="false">IF(T1642=0,"",IF(T1641=T1642,MAX(U1641,B1642),B1642))</f>
        <v/>
      </c>
      <c r="V1642" s="9" t="str">
        <f aca="false">IF(T1642=0,"",B1642/U1642-1)</f>
        <v/>
      </c>
      <c r="W1642" s="8" t="str">
        <f aca="false">IF(T1642=0,"",IF(T1641=T1642,MAX(W1641,F1642),F1642))</f>
        <v/>
      </c>
      <c r="X1642" s="9" t="str">
        <f aca="false">IF(T1642=0,"",F1642/W1642-1)</f>
        <v/>
      </c>
    </row>
    <row r="1643" customFormat="false" ht="15" hidden="false" customHeight="false" outlineLevel="0" collapsed="false">
      <c r="A1643" s="5" t="n">
        <v>45471</v>
      </c>
      <c r="B1643" s="6" t="n">
        <v>60303.3147364115</v>
      </c>
      <c r="C1643" s="7" t="n">
        <v>36496.44124</v>
      </c>
      <c r="D1643" s="0" t="n">
        <f aca="false">INT((ROW()-3)/30)</f>
        <v>54</v>
      </c>
      <c r="E1643" s="0" t="n">
        <f aca="false">2+30*D1643</f>
        <v>1622</v>
      </c>
      <c r="F1643" s="8" t="n">
        <f aca="false">INDEX($F:$F,$E1643)*(2*B1643/INDEX($B:$B,$E1643)-C1643/INDEX($C:$C,$E1643))</f>
        <v>6018.81408135579</v>
      </c>
      <c r="G1643" s="9" t="n">
        <f aca="false">B1643/B1642-1</f>
        <v>-0.0205718737429841</v>
      </c>
      <c r="H1643" s="9" t="n">
        <f aca="false">F1643/F1642-1</f>
        <v>-0.00152001424316284</v>
      </c>
      <c r="I1643" s="9" t="n">
        <f aca="false">LN(B1643/B1642)</f>
        <v>-0.0207864222816545</v>
      </c>
      <c r="J1643" s="9" t="n">
        <f aca="false">LN(F1643/F1642)</f>
        <v>-0.00152117063678428</v>
      </c>
      <c r="K1643" s="9" t="n">
        <f aca="false">F1643/F1636-1</f>
        <v>-0.0139381293461064</v>
      </c>
      <c r="L1643" s="9" t="n">
        <f aca="false">F1643/F1613-1</f>
        <v>-0.0455995254460386</v>
      </c>
      <c r="M1643" s="9" t="n">
        <f aca="false">B1643/B1636-1</f>
        <v>-0.0590258605425078</v>
      </c>
      <c r="N1643" s="9" t="n">
        <f aca="false">B1643/B1613-1</f>
        <v>-0.107731417858632</v>
      </c>
      <c r="O1643" s="8" t="n">
        <f aca="false">MAX(O1642,F1643)</f>
        <v>6359.66168068426</v>
      </c>
      <c r="P1643" s="9" t="n">
        <f aca="false">F1643/O1643-1</f>
        <v>-0.053595240822905</v>
      </c>
      <c r="Q1643" s="8" t="n">
        <f aca="false">MAX(Q1642,B1643)</f>
        <v>73081.5759053185</v>
      </c>
      <c r="R1643" s="9" t="n">
        <f aca="false">B1643/Q1643-1</f>
        <v>-0.174849283292167</v>
      </c>
      <c r="S1643" s="9" t="n">
        <f aca="false">B1643/INDEX($B:$B,$E1643)-1</f>
        <v>-0.130301163693175</v>
      </c>
      <c r="T1643" s="0" t="n">
        <f aca="false">IF(AND($A1643&gt;=CrashTest!$B$3,$A1643&lt;=CrashTest!$C$3),1,IF(AND($A1643&gt;=CrashTest!$B$4,$A1643&lt;=CrashTest!$C$4),2,IF(AND($A1643&gt;=CrashTest!$B$5,$A1643&lt;=CrashTest!$C$5),3,IF(AND($A1643&gt;=CrashTest!$B$6,$A1643&lt;=CrashTest!$C$6),4,IF(AND($A1643&gt;=CrashTest!$B$7,$A1643&lt;=CrashTest!$C$7),5,0)))))</f>
        <v>0</v>
      </c>
      <c r="U1643" s="8" t="str">
        <f aca="false">IF(T1643=0,"",IF(T1642=T1643,MAX(U1642,B1643),B1643))</f>
        <v/>
      </c>
      <c r="V1643" s="9" t="str">
        <f aca="false">IF(T1643=0,"",B1643/U1643-1)</f>
        <v/>
      </c>
      <c r="W1643" s="8" t="str">
        <f aca="false">IF(T1643=0,"",IF(T1642=T1643,MAX(W1642,F1643),F1643))</f>
        <v/>
      </c>
      <c r="X1643" s="9" t="str">
        <f aca="false">IF(T1643=0,"",F1643/W1643-1)</f>
        <v/>
      </c>
    </row>
    <row r="1644" customFormat="false" ht="15" hidden="false" customHeight="false" outlineLevel="0" collapsed="false">
      <c r="A1644" s="5" t="n">
        <v>45472</v>
      </c>
      <c r="B1644" s="6" t="n">
        <v>60889.3298430742</v>
      </c>
      <c r="C1644" s="7" t="n">
        <v>37285.7125</v>
      </c>
      <c r="D1644" s="0" t="n">
        <f aca="false">INT((ROW()-3)/30)</f>
        <v>54</v>
      </c>
      <c r="E1644" s="0" t="n">
        <f aca="false">2+30*D1644</f>
        <v>1622</v>
      </c>
      <c r="F1644" s="8" t="n">
        <f aca="false">INDEX($F:$F,$E1644)*(2*B1644/INDEX($B:$B,$E1644)-C1644/INDEX($C:$C,$E1644))</f>
        <v>6017.89238597441</v>
      </c>
      <c r="G1644" s="9" t="n">
        <f aca="false">B1644/B1643-1</f>
        <v>0.00971779261594818</v>
      </c>
      <c r="H1644" s="9" t="n">
        <f aca="false">F1644/F1643-1</f>
        <v>-0.000153135712270602</v>
      </c>
      <c r="I1644" s="9" t="n">
        <f aca="false">LN(B1644/B1643)</f>
        <v>0.00967087855847611</v>
      </c>
      <c r="J1644" s="9" t="n">
        <f aca="false">LN(F1644/F1643)</f>
        <v>-0.000153147438740965</v>
      </c>
      <c r="K1644" s="9" t="n">
        <f aca="false">F1644/F1637-1</f>
        <v>-0.0135879221509385</v>
      </c>
      <c r="L1644" s="9" t="n">
        <f aca="false">F1644/F1614-1</f>
        <v>-0.0491903510970491</v>
      </c>
      <c r="M1644" s="9" t="n">
        <f aca="false">B1644/B1637-1</f>
        <v>-0.0524261346334543</v>
      </c>
      <c r="N1644" s="9" t="n">
        <f aca="false">B1644/B1614-1</f>
        <v>-0.109485836414308</v>
      </c>
      <c r="O1644" s="8" t="n">
        <f aca="false">MAX(O1643,F1644)</f>
        <v>6359.66168068426</v>
      </c>
      <c r="P1644" s="9" t="n">
        <f aca="false">F1644/O1644-1</f>
        <v>-0.053740169189798</v>
      </c>
      <c r="Q1644" s="8" t="n">
        <f aca="false">MAX(Q1643,B1644)</f>
        <v>73081.5759053185</v>
      </c>
      <c r="R1644" s="9" t="n">
        <f aca="false">B1644/Q1644-1</f>
        <v>-0.166830639750299</v>
      </c>
      <c r="S1644" s="9" t="n">
        <f aca="false">B1644/INDEX($B:$B,$E1644)-1</f>
        <v>-0.121849610763614</v>
      </c>
      <c r="T1644" s="0" t="n">
        <f aca="false">IF(AND($A1644&gt;=CrashTest!$B$3,$A1644&lt;=CrashTest!$C$3),1,IF(AND($A1644&gt;=CrashTest!$B$4,$A1644&lt;=CrashTest!$C$4),2,IF(AND($A1644&gt;=CrashTest!$B$5,$A1644&lt;=CrashTest!$C$5),3,IF(AND($A1644&gt;=CrashTest!$B$6,$A1644&lt;=CrashTest!$C$6),4,IF(AND($A1644&gt;=CrashTest!$B$7,$A1644&lt;=CrashTest!$C$7),5,0)))))</f>
        <v>0</v>
      </c>
      <c r="U1644" s="8" t="str">
        <f aca="false">IF(T1644=0,"",IF(T1643=T1644,MAX(U1643,B1644),B1644))</f>
        <v/>
      </c>
      <c r="V1644" s="9" t="str">
        <f aca="false">IF(T1644=0,"",B1644/U1644-1)</f>
        <v/>
      </c>
      <c r="W1644" s="8" t="str">
        <f aca="false">IF(T1644=0,"",IF(T1643=T1644,MAX(W1643,F1644),F1644))</f>
        <v/>
      </c>
      <c r="X1644" s="9" t="str">
        <f aca="false">IF(T1644=0,"",F1644/W1644-1)</f>
        <v/>
      </c>
    </row>
    <row r="1645" customFormat="false" ht="15" hidden="false" customHeight="false" outlineLevel="0" collapsed="false">
      <c r="A1645" s="5" t="n">
        <v>45473</v>
      </c>
      <c r="B1645" s="6" t="n">
        <v>62763.2796861485</v>
      </c>
      <c r="C1645" s="7" t="n">
        <v>39466.92408</v>
      </c>
      <c r="D1645" s="0" t="n">
        <f aca="false">INT((ROW()-3)/30)</f>
        <v>54</v>
      </c>
      <c r="E1645" s="0" t="n">
        <f aca="false">2+30*D1645</f>
        <v>1622</v>
      </c>
      <c r="F1645" s="8" t="n">
        <f aca="false">INDEX($F:$F,$E1645)*(2*B1645/INDEX($B:$B,$E1645)-C1645/INDEX($C:$C,$E1645))</f>
        <v>6061.79359071105</v>
      </c>
      <c r="G1645" s="9" t="n">
        <f aca="false">B1645/B1644-1</f>
        <v>0.0307763256370845</v>
      </c>
      <c r="H1645" s="9" t="n">
        <f aca="false">F1645/F1644-1</f>
        <v>0.00729511295997098</v>
      </c>
      <c r="I1645" s="9" t="n">
        <f aca="false">LN(B1645/B1644)</f>
        <v>0.0303122325523943</v>
      </c>
      <c r="J1645" s="9" t="n">
        <f aca="false">LN(F1645/F1644)</f>
        <v>0.00726863233154942</v>
      </c>
      <c r="K1645" s="9" t="n">
        <f aca="false">F1645/F1638-1</f>
        <v>-0.00583031486375152</v>
      </c>
      <c r="L1645" s="9" t="n">
        <f aca="false">F1645/F1615-1</f>
        <v>-0.037827475178284</v>
      </c>
      <c r="M1645" s="9" t="n">
        <f aca="false">B1645/B1638-1</f>
        <v>-0.0091837080913052</v>
      </c>
      <c r="N1645" s="9" t="n">
        <f aca="false">B1645/B1615-1</f>
        <v>-0.0684867343046803</v>
      </c>
      <c r="O1645" s="8" t="n">
        <f aca="false">MAX(O1644,F1645)</f>
        <v>6359.66168068426</v>
      </c>
      <c r="P1645" s="9" t="n">
        <f aca="false">F1645/O1645-1</f>
        <v>-0.0468370968345544</v>
      </c>
      <c r="Q1645" s="8" t="n">
        <f aca="false">MAX(Q1644,B1645)</f>
        <v>73081.5759053185</v>
      </c>
      <c r="R1645" s="9" t="n">
        <f aca="false">B1645/Q1645-1</f>
        <v>-0.141188748208413</v>
      </c>
      <c r="S1645" s="9" t="n">
        <f aca="false">B1645/INDEX($B:$B,$E1645)-1</f>
        <v>-0.0948233684261423</v>
      </c>
      <c r="T1645" s="0" t="n">
        <f aca="false">IF(AND($A1645&gt;=CrashTest!$B$3,$A1645&lt;=CrashTest!$C$3),1,IF(AND($A1645&gt;=CrashTest!$B$4,$A1645&lt;=CrashTest!$C$4),2,IF(AND($A1645&gt;=CrashTest!$B$5,$A1645&lt;=CrashTest!$C$5),3,IF(AND($A1645&gt;=CrashTest!$B$6,$A1645&lt;=CrashTest!$C$6),4,IF(AND($A1645&gt;=CrashTest!$B$7,$A1645&lt;=CrashTest!$C$7),5,0)))))</f>
        <v>0</v>
      </c>
      <c r="U1645" s="8" t="str">
        <f aca="false">IF(T1645=0,"",IF(T1644=T1645,MAX(U1644,B1645),B1645))</f>
        <v/>
      </c>
      <c r="V1645" s="9" t="str">
        <f aca="false">IF(T1645=0,"",B1645/U1645-1)</f>
        <v/>
      </c>
      <c r="W1645" s="8" t="str">
        <f aca="false">IF(T1645=0,"",IF(T1644=T1645,MAX(W1644,F1645),F1645))</f>
        <v/>
      </c>
      <c r="X1645" s="9" t="str">
        <f aca="false">IF(T1645=0,"",F1645/W1645-1)</f>
        <v/>
      </c>
    </row>
    <row r="1646" customFormat="false" ht="15" hidden="false" customHeight="false" outlineLevel="0" collapsed="false">
      <c r="A1646" s="5" t="n">
        <v>45474</v>
      </c>
      <c r="B1646" s="6" t="n">
        <v>62835.3997647575</v>
      </c>
      <c r="C1646" s="7" t="n">
        <v>39764.45785</v>
      </c>
      <c r="D1646" s="0" t="n">
        <f aca="false">INT((ROW()-3)/30)</f>
        <v>54</v>
      </c>
      <c r="E1646" s="0" t="n">
        <f aca="false">2+30*D1646</f>
        <v>1622</v>
      </c>
      <c r="F1646" s="8" t="n">
        <f aca="false">INDEX($F:$F,$E1646)*(2*B1646/INDEX($B:$B,$E1646)-C1646/INDEX($C:$C,$E1646))</f>
        <v>6034.28531348525</v>
      </c>
      <c r="G1646" s="9" t="n">
        <f aca="false">B1646/B1645-1</f>
        <v>0.00114908078369469</v>
      </c>
      <c r="H1646" s="9" t="n">
        <f aca="false">F1646/F1645-1</f>
        <v>-0.00453797655993216</v>
      </c>
      <c r="I1646" s="9" t="n">
        <f aca="false">LN(B1646/B1645)</f>
        <v>0.00114842109567915</v>
      </c>
      <c r="J1646" s="9" t="n">
        <f aca="false">LN(F1646/F1645)</f>
        <v>-0.00454830443250163</v>
      </c>
      <c r="K1646" s="9" t="n">
        <f aca="false">F1646/F1639-1</f>
        <v>-0.000513638081357626</v>
      </c>
      <c r="L1646" s="9" t="n">
        <f aca="false">F1646/F1616-1</f>
        <v>-0.0475604441059342</v>
      </c>
      <c r="M1646" s="9" t="n">
        <f aca="false">B1646/B1639-1</f>
        <v>0.0427562062533233</v>
      </c>
      <c r="N1646" s="9" t="n">
        <f aca="false">B1646/B1616-1</f>
        <v>-0.0720519754675866</v>
      </c>
      <c r="O1646" s="8" t="n">
        <f aca="false">MAX(O1645,F1646)</f>
        <v>6359.66168068426</v>
      </c>
      <c r="P1646" s="9" t="n">
        <f aca="false">F1646/O1646-1</f>
        <v>-0.0511625277469161</v>
      </c>
      <c r="Q1646" s="8" t="n">
        <f aca="false">MAX(Q1645,B1646)</f>
        <v>73081.5759053185</v>
      </c>
      <c r="R1646" s="9" t="n">
        <f aca="false">B1646/Q1646-1</f>
        <v>-0.140201904702158</v>
      </c>
      <c r="S1646" s="9" t="n">
        <f aca="false">B1646/INDEX($B:$B,$E1646)-1</f>
        <v>-0.0937832473529513</v>
      </c>
      <c r="T1646" s="0" t="n">
        <f aca="false">IF(AND($A1646&gt;=CrashTest!$B$3,$A1646&lt;=CrashTest!$C$3),1,IF(AND($A1646&gt;=CrashTest!$B$4,$A1646&lt;=CrashTest!$C$4),2,IF(AND($A1646&gt;=CrashTest!$B$5,$A1646&lt;=CrashTest!$C$5),3,IF(AND($A1646&gt;=CrashTest!$B$6,$A1646&lt;=CrashTest!$C$6),4,IF(AND($A1646&gt;=CrashTest!$B$7,$A1646&lt;=CrashTest!$C$7),5,0)))))</f>
        <v>0</v>
      </c>
      <c r="U1646" s="8" t="str">
        <f aca="false">IF(T1646=0,"",IF(T1645=T1646,MAX(U1645,B1646),B1646))</f>
        <v/>
      </c>
      <c r="V1646" s="9" t="str">
        <f aca="false">IF(T1646=0,"",B1646/U1646-1)</f>
        <v/>
      </c>
      <c r="W1646" s="8" t="str">
        <f aca="false">IF(T1646=0,"",IF(T1645=T1646,MAX(W1645,F1646),F1646))</f>
        <v/>
      </c>
      <c r="X1646" s="9" t="str">
        <f aca="false">IF(T1646=0,"",F1646/W1646-1)</f>
        <v/>
      </c>
    </row>
    <row r="1647" customFormat="false" ht="15" hidden="false" customHeight="false" outlineLevel="0" collapsed="false">
      <c r="A1647" s="5" t="n">
        <v>45475</v>
      </c>
      <c r="B1647" s="6" t="n">
        <v>62028.6170385739</v>
      </c>
      <c r="C1647" s="7" t="n">
        <v>38816.78825</v>
      </c>
      <c r="D1647" s="0" t="n">
        <f aca="false">INT((ROW()-3)/30)</f>
        <v>54</v>
      </c>
      <c r="E1647" s="0" t="n">
        <f aca="false">2+30*D1647</f>
        <v>1622</v>
      </c>
      <c r="F1647" s="8" t="n">
        <f aca="false">INDEX($F:$F,$E1647)*(2*B1647/INDEX($B:$B,$E1647)-C1647/INDEX($C:$C,$E1647))</f>
        <v>6016.56076945227</v>
      </c>
      <c r="G1647" s="9" t="n">
        <f aca="false">B1647/B1646-1</f>
        <v>-0.012839621124462</v>
      </c>
      <c r="H1647" s="9" t="n">
        <f aca="false">F1647/F1646-1</f>
        <v>-0.0029373062611695</v>
      </c>
      <c r="I1647" s="9" t="n">
        <f aca="false">LN(B1647/B1646)</f>
        <v>-0.0129227614869874</v>
      </c>
      <c r="J1647" s="9" t="n">
        <f aca="false">LN(F1647/F1646)</f>
        <v>-0.00294162861132461</v>
      </c>
      <c r="K1647" s="9" t="n">
        <f aca="false">F1647/F1640-1</f>
        <v>-0.0050021204523798</v>
      </c>
      <c r="L1647" s="9" t="n">
        <f aca="false">F1647/F1617-1</f>
        <v>-0.0534242963895661</v>
      </c>
      <c r="M1647" s="9" t="n">
        <f aca="false">B1647/B1640-1</f>
        <v>0.00468015475718087</v>
      </c>
      <c r="N1647" s="9" t="n">
        <f aca="false">B1647/B1617-1</f>
        <v>-0.085197657486397</v>
      </c>
      <c r="O1647" s="8" t="n">
        <f aca="false">MAX(O1646,F1647)</f>
        <v>6359.66168068426</v>
      </c>
      <c r="P1647" s="9" t="n">
        <f aca="false">F1647/O1647-1</f>
        <v>-0.0539495539949973</v>
      </c>
      <c r="Q1647" s="8" t="n">
        <f aca="false">MAX(Q1646,B1647)</f>
        <v>73081.5759053185</v>
      </c>
      <c r="R1647" s="9" t="n">
        <f aca="false">B1647/Q1647-1</f>
        <v>-0.151241386489317</v>
      </c>
      <c r="S1647" s="9" t="n">
        <f aca="false">B1647/INDEX($B:$B,$E1647)-1</f>
        <v>-0.10541872711358</v>
      </c>
      <c r="T1647" s="0" t="n">
        <f aca="false">IF(AND($A1647&gt;=CrashTest!$B$3,$A1647&lt;=CrashTest!$C$3),1,IF(AND($A1647&gt;=CrashTest!$B$4,$A1647&lt;=CrashTest!$C$4),2,IF(AND($A1647&gt;=CrashTest!$B$5,$A1647&lt;=CrashTest!$C$5),3,IF(AND($A1647&gt;=CrashTest!$B$6,$A1647&lt;=CrashTest!$C$6),4,IF(AND($A1647&gt;=CrashTest!$B$7,$A1647&lt;=CrashTest!$C$7),5,0)))))</f>
        <v>0</v>
      </c>
      <c r="U1647" s="8" t="str">
        <f aca="false">IF(T1647=0,"",IF(T1646=T1647,MAX(U1646,B1647),B1647))</f>
        <v/>
      </c>
      <c r="V1647" s="9" t="str">
        <f aca="false">IF(T1647=0,"",B1647/U1647-1)</f>
        <v/>
      </c>
      <c r="W1647" s="8" t="str">
        <f aca="false">IF(T1647=0,"",IF(T1646=T1647,MAX(W1646,F1647),F1647))</f>
        <v/>
      </c>
      <c r="X1647" s="9" t="str">
        <f aca="false">IF(T1647=0,"",F1647/W1647-1)</f>
        <v/>
      </c>
    </row>
    <row r="1648" customFormat="false" ht="15" hidden="false" customHeight="false" outlineLevel="0" collapsed="false">
      <c r="A1648" s="5" t="n">
        <v>45476</v>
      </c>
      <c r="B1648" s="6" t="n">
        <v>60216.3920859147</v>
      </c>
      <c r="C1648" s="7" t="n">
        <v>36341.16016</v>
      </c>
      <c r="D1648" s="0" t="n">
        <f aca="false">INT((ROW()-3)/30)</f>
        <v>54</v>
      </c>
      <c r="E1648" s="0" t="n">
        <f aca="false">2+30*D1648</f>
        <v>1622</v>
      </c>
      <c r="F1648" s="8" t="n">
        <f aca="false">INDEX($F:$F,$E1648)*(2*B1648/INDEX($B:$B,$E1648)-C1648/INDEX($C:$C,$E1648))</f>
        <v>6024.17412344407</v>
      </c>
      <c r="G1648" s="9" t="n">
        <f aca="false">B1648/B1647-1</f>
        <v>-0.0292159496564663</v>
      </c>
      <c r="H1648" s="9" t="n">
        <f aca="false">F1648/F1647-1</f>
        <v>0.0012653996666101</v>
      </c>
      <c r="I1648" s="9" t="n">
        <f aca="false">LN(B1648/B1647)</f>
        <v>-0.0296512346594491</v>
      </c>
      <c r="J1648" s="9" t="n">
        <f aca="false">LN(F1648/F1647)</f>
        <v>0.00126459972321293</v>
      </c>
      <c r="K1648" s="9" t="n">
        <f aca="false">F1648/F1641-1</f>
        <v>-0.000488393172736745</v>
      </c>
      <c r="L1648" s="9" t="n">
        <f aca="false">F1648/F1618-1</f>
        <v>-0.0525608100955781</v>
      </c>
      <c r="M1648" s="9" t="n">
        <f aca="false">B1648/B1641-1</f>
        <v>-0.00950882399208364</v>
      </c>
      <c r="N1648" s="9" t="n">
        <f aca="false">B1648/B1618-1</f>
        <v>-0.125185199523288</v>
      </c>
      <c r="O1648" s="8" t="n">
        <f aca="false">MAX(O1647,F1648)</f>
        <v>6359.66168068426</v>
      </c>
      <c r="P1648" s="9" t="n">
        <f aca="false">F1648/O1648-1</f>
        <v>-0.0527524220760262</v>
      </c>
      <c r="Q1648" s="8" t="n">
        <f aca="false">MAX(Q1647,B1648)</f>
        <v>73081.5759053185</v>
      </c>
      <c r="R1648" s="9" t="n">
        <f aca="false">B1648/Q1648-1</f>
        <v>-0.176038675412137</v>
      </c>
      <c r="S1648" s="9" t="n">
        <f aca="false">B1648/INDEX($B:$B,$E1648)-1</f>
        <v>-0.131554768545847</v>
      </c>
      <c r="T1648" s="0" t="n">
        <f aca="false">IF(AND($A1648&gt;=CrashTest!$B$3,$A1648&lt;=CrashTest!$C$3),1,IF(AND($A1648&gt;=CrashTest!$B$4,$A1648&lt;=CrashTest!$C$4),2,IF(AND($A1648&gt;=CrashTest!$B$5,$A1648&lt;=CrashTest!$C$5),3,IF(AND($A1648&gt;=CrashTest!$B$6,$A1648&lt;=CrashTest!$C$6),4,IF(AND($A1648&gt;=CrashTest!$B$7,$A1648&lt;=CrashTest!$C$7),5,0)))))</f>
        <v>0</v>
      </c>
      <c r="U1648" s="8" t="str">
        <f aca="false">IF(T1648=0,"",IF(T1647=T1648,MAX(U1647,B1648),B1648))</f>
        <v/>
      </c>
      <c r="V1648" s="9" t="str">
        <f aca="false">IF(T1648=0,"",B1648/U1648-1)</f>
        <v/>
      </c>
      <c r="W1648" s="8" t="str">
        <f aca="false">IF(T1648=0,"",IF(T1647=T1648,MAX(W1647,F1648),F1648))</f>
        <v/>
      </c>
      <c r="X1648" s="9" t="str">
        <f aca="false">IF(T1648=0,"",F1648/W1648-1)</f>
        <v/>
      </c>
    </row>
    <row r="1649" customFormat="false" ht="15" hidden="false" customHeight="false" outlineLevel="0" collapsed="false">
      <c r="A1649" s="5" t="n">
        <v>45477</v>
      </c>
      <c r="B1649" s="6" t="n">
        <v>57418.2420213326</v>
      </c>
      <c r="C1649" s="7" t="n">
        <v>32197.85339</v>
      </c>
      <c r="D1649" s="0" t="n">
        <f aca="false">INT((ROW()-3)/30)</f>
        <v>54</v>
      </c>
      <c r="E1649" s="0" t="n">
        <f aca="false">2+30*D1649</f>
        <v>1622</v>
      </c>
      <c r="F1649" s="8" t="n">
        <f aca="false">INDEX($F:$F,$E1649)*(2*B1649/INDEX($B:$B,$E1649)-C1649/INDEX($C:$C,$E1649))</f>
        <v>6079.78801953968</v>
      </c>
      <c r="G1649" s="9" t="n">
        <f aca="false">B1649/B1648-1</f>
        <v>-0.0464682450683827</v>
      </c>
      <c r="H1649" s="9" t="n">
        <f aca="false">F1649/F1648-1</f>
        <v>0.00923178762034338</v>
      </c>
      <c r="I1649" s="9" t="n">
        <f aca="false">LN(B1649/B1648)</f>
        <v>-0.0475825509496831</v>
      </c>
      <c r="J1649" s="9" t="n">
        <f aca="false">LN(F1649/F1648)</f>
        <v>0.00918943512893249</v>
      </c>
      <c r="K1649" s="9" t="n">
        <f aca="false">F1649/F1642-1</f>
        <v>0.00859514401001871</v>
      </c>
      <c r="L1649" s="9" t="n">
        <f aca="false">F1649/F1619-1</f>
        <v>-0.0434068072796323</v>
      </c>
      <c r="M1649" s="9" t="n">
        <f aca="false">B1649/B1642-1</f>
        <v>-0.0674303487007261</v>
      </c>
      <c r="N1649" s="9" t="n">
        <f aca="false">B1649/B1619-1</f>
        <v>-0.186181233678974</v>
      </c>
      <c r="O1649" s="8" t="n">
        <f aca="false">MAX(O1648,F1649)</f>
        <v>6359.66168068426</v>
      </c>
      <c r="P1649" s="9" t="n">
        <f aca="false">F1649/O1649-1</f>
        <v>-0.0440076336127474</v>
      </c>
      <c r="Q1649" s="8" t="n">
        <f aca="false">MAX(Q1648,B1649)</f>
        <v>73081.5759053185</v>
      </c>
      <c r="R1649" s="9" t="n">
        <f aca="false">B1649/Q1649-1</f>
        <v>-0.214326712169955</v>
      </c>
      <c r="S1649" s="9" t="n">
        <f aca="false">B1649/INDEX($B:$B,$E1649)-1</f>
        <v>-0.171909894389527</v>
      </c>
      <c r="T1649" s="0" t="n">
        <f aca="false">IF(AND($A1649&gt;=CrashTest!$B$3,$A1649&lt;=CrashTest!$C$3),1,IF(AND($A1649&gt;=CrashTest!$B$4,$A1649&lt;=CrashTest!$C$4),2,IF(AND($A1649&gt;=CrashTest!$B$5,$A1649&lt;=CrashTest!$C$5),3,IF(AND($A1649&gt;=CrashTest!$B$6,$A1649&lt;=CrashTest!$C$6),4,IF(AND($A1649&gt;=CrashTest!$B$7,$A1649&lt;=CrashTest!$C$7),5,0)))))</f>
        <v>0</v>
      </c>
      <c r="U1649" s="8" t="str">
        <f aca="false">IF(T1649=0,"",IF(T1648=T1649,MAX(U1648,B1649),B1649))</f>
        <v/>
      </c>
      <c r="V1649" s="9" t="str">
        <f aca="false">IF(T1649=0,"",B1649/U1649-1)</f>
        <v/>
      </c>
      <c r="W1649" s="8" t="str">
        <f aca="false">IF(T1649=0,"",IF(T1648=T1649,MAX(W1648,F1649),F1649))</f>
        <v/>
      </c>
      <c r="X1649" s="9" t="str">
        <f aca="false">IF(T1649=0,"",F1649/W1649-1)</f>
        <v/>
      </c>
    </row>
    <row r="1650" customFormat="false" ht="15" hidden="false" customHeight="false" outlineLevel="0" collapsed="false">
      <c r="A1650" s="5" t="n">
        <v>45478</v>
      </c>
      <c r="B1650" s="6" t="n">
        <v>56720.9881256575</v>
      </c>
      <c r="C1650" s="7" t="n">
        <v>31667.45522</v>
      </c>
      <c r="D1650" s="0" t="n">
        <f aca="false">INT((ROW()-3)/30)</f>
        <v>54</v>
      </c>
      <c r="E1650" s="0" t="n">
        <f aca="false">2+30*D1650</f>
        <v>1622</v>
      </c>
      <c r="F1650" s="8" t="n">
        <f aca="false">INDEX($F:$F,$E1650)*(2*B1650/INDEX($B:$B,$E1650)-C1650/INDEX($C:$C,$E1650))</f>
        <v>6025.015591422</v>
      </c>
      <c r="G1650" s="9" t="n">
        <f aca="false">B1650/B1649-1</f>
        <v>-0.0121434211694611</v>
      </c>
      <c r="H1650" s="9" t="n">
        <f aca="false">F1650/F1649-1</f>
        <v>-0.00900893714413198</v>
      </c>
      <c r="I1650" s="9" t="n">
        <f aca="false">LN(B1650/B1649)</f>
        <v>-0.0122177548984406</v>
      </c>
      <c r="J1650" s="9" t="n">
        <f aca="false">LN(F1650/F1649)</f>
        <v>-0.00904976300172644</v>
      </c>
      <c r="K1650" s="9" t="n">
        <f aca="false">F1650/F1643-1</f>
        <v>0.00103035414990171</v>
      </c>
      <c r="L1650" s="9" t="n">
        <f aca="false">F1650/F1620-1</f>
        <v>-0.0512244637566593</v>
      </c>
      <c r="M1650" s="9" t="n">
        <f aca="false">B1650/B1643-1</f>
        <v>-0.0594051359599801</v>
      </c>
      <c r="N1650" s="9" t="n">
        <f aca="false">B1650/B1620-1</f>
        <v>-0.202095539241694</v>
      </c>
      <c r="O1650" s="8" t="n">
        <f aca="false">MAX(O1649,F1650)</f>
        <v>6359.66168068426</v>
      </c>
      <c r="P1650" s="9" t="n">
        <f aca="false">F1650/O1650-1</f>
        <v>-0.0526201087518001</v>
      </c>
      <c r="Q1650" s="8" t="n">
        <f aca="false">MAX(Q1649,B1650)</f>
        <v>73081.5759053185</v>
      </c>
      <c r="R1650" s="9" t="n">
        <f aca="false">B1650/Q1650-1</f>
        <v>-0.22386747380567</v>
      </c>
      <c r="S1650" s="9" t="n">
        <f aca="false">B1650/INDEX($B:$B,$E1650)-1</f>
        <v>-0.181965741308218</v>
      </c>
      <c r="T1650" s="0" t="n">
        <f aca="false">IF(AND($A1650&gt;=CrashTest!$B$3,$A1650&lt;=CrashTest!$C$3),1,IF(AND($A1650&gt;=CrashTest!$B$4,$A1650&lt;=CrashTest!$C$4),2,IF(AND($A1650&gt;=CrashTest!$B$5,$A1650&lt;=CrashTest!$C$5),3,IF(AND($A1650&gt;=CrashTest!$B$6,$A1650&lt;=CrashTest!$C$6),4,IF(AND($A1650&gt;=CrashTest!$B$7,$A1650&lt;=CrashTest!$C$7),5,0)))))</f>
        <v>0</v>
      </c>
      <c r="U1650" s="8" t="str">
        <f aca="false">IF(T1650=0,"",IF(T1649=T1650,MAX(U1649,B1650),B1650))</f>
        <v/>
      </c>
      <c r="V1650" s="9" t="str">
        <f aca="false">IF(T1650=0,"",B1650/U1650-1)</f>
        <v/>
      </c>
      <c r="W1650" s="8" t="str">
        <f aca="false">IF(T1650=0,"",IF(T1649=T1650,MAX(W1649,F1650),F1650))</f>
        <v/>
      </c>
      <c r="X1650" s="9" t="str">
        <f aca="false">IF(T1650=0,"",F1650/W1650-1)</f>
        <v/>
      </c>
    </row>
    <row r="1651" customFormat="false" ht="15" hidden="false" customHeight="false" outlineLevel="0" collapsed="false">
      <c r="A1651" s="5" t="n">
        <v>45479</v>
      </c>
      <c r="B1651" s="6" t="n">
        <v>58259.221773232</v>
      </c>
      <c r="C1651" s="7" t="n">
        <v>33811.55203</v>
      </c>
      <c r="D1651" s="0" t="n">
        <f aca="false">INT((ROW()-3)/30)</f>
        <v>54</v>
      </c>
      <c r="E1651" s="0" t="n">
        <f aca="false">2+30*D1651</f>
        <v>1622</v>
      </c>
      <c r="F1651" s="8" t="n">
        <f aca="false">INDEX($F:$F,$E1651)*(2*B1651/INDEX($B:$B,$E1651)-C1651/INDEX($C:$C,$E1651))</f>
        <v>6012.70791174151</v>
      </c>
      <c r="G1651" s="9" t="n">
        <f aca="false">B1651/B1650-1</f>
        <v>0.0271193027203043</v>
      </c>
      <c r="H1651" s="9" t="n">
        <f aca="false">F1651/F1650-1</f>
        <v>-0.00204276312546159</v>
      </c>
      <c r="I1651" s="9" t="n">
        <f aca="false">LN(B1651/B1650)</f>
        <v>0.0267580904316862</v>
      </c>
      <c r="J1651" s="9" t="n">
        <f aca="false">LN(F1651/F1650)</f>
        <v>-0.00204485241181793</v>
      </c>
      <c r="K1651" s="9" t="n">
        <f aca="false">F1651/F1644-1</f>
        <v>-0.000861509960694229</v>
      </c>
      <c r="L1651" s="9" t="n">
        <f aca="false">F1651/F1621-1</f>
        <v>-0.0545553814594458</v>
      </c>
      <c r="M1651" s="9" t="n">
        <f aca="false">B1651/B1644-1</f>
        <v>-0.0431948927114257</v>
      </c>
      <c r="N1651" s="9" t="n">
        <f aca="false">B1651/B1621-1</f>
        <v>-0.176995971927918</v>
      </c>
      <c r="O1651" s="8" t="n">
        <f aca="false">MAX(O1650,F1651)</f>
        <v>6359.66168068426</v>
      </c>
      <c r="P1651" s="9" t="n">
        <f aca="false">F1651/O1651-1</f>
        <v>-0.0545553814594458</v>
      </c>
      <c r="Q1651" s="8" t="n">
        <f aca="false">MAX(Q1650,B1651)</f>
        <v>73081.5759053185</v>
      </c>
      <c r="R1651" s="9" t="n">
        <f aca="false">B1651/Q1651-1</f>
        <v>-0.202819300876732</v>
      </c>
      <c r="S1651" s="9" t="n">
        <f aca="false">B1651/INDEX($B:$B,$E1651)-1</f>
        <v>-0.159781222611176</v>
      </c>
      <c r="T1651" s="0" t="n">
        <f aca="false">IF(AND($A1651&gt;=CrashTest!$B$3,$A1651&lt;=CrashTest!$C$3),1,IF(AND($A1651&gt;=CrashTest!$B$4,$A1651&lt;=CrashTest!$C$4),2,IF(AND($A1651&gt;=CrashTest!$B$5,$A1651&lt;=CrashTest!$C$5),3,IF(AND($A1651&gt;=CrashTest!$B$6,$A1651&lt;=CrashTest!$C$6),4,IF(AND($A1651&gt;=CrashTest!$B$7,$A1651&lt;=CrashTest!$C$7),5,0)))))</f>
        <v>0</v>
      </c>
      <c r="U1651" s="8" t="str">
        <f aca="false">IF(T1651=0,"",IF(T1650=T1651,MAX(U1650,B1651),B1651))</f>
        <v/>
      </c>
      <c r="V1651" s="9" t="str">
        <f aca="false">IF(T1651=0,"",B1651/U1651-1)</f>
        <v/>
      </c>
      <c r="W1651" s="8" t="str">
        <f aca="false">IF(T1651=0,"",IF(T1650=T1651,MAX(W1650,F1651),F1651))</f>
        <v/>
      </c>
      <c r="X1651" s="9" t="str">
        <f aca="false">IF(T1651=0,"",F1651/W1651-1)</f>
        <v/>
      </c>
    </row>
    <row r="1652" customFormat="false" ht="15" hidden="false" customHeight="false" outlineLevel="0" collapsed="false">
      <c r="A1652" s="5" t="n">
        <v>45480</v>
      </c>
      <c r="B1652" s="6" t="n">
        <v>56112.5725587376</v>
      </c>
      <c r="C1652" s="7" t="n">
        <v>31326.385</v>
      </c>
      <c r="D1652" s="0" t="n">
        <f aca="false">INT((ROW()-3)/30)</f>
        <v>54</v>
      </c>
      <c r="E1652" s="0" t="n">
        <f aca="false">2+30*D1652</f>
        <v>1622</v>
      </c>
      <c r="F1652" s="8" t="n">
        <f aca="false">INDEX($F:$F,$E1652)*(2*B1652/INDEX($B:$B,$E1652)-C1652/INDEX($C:$C,$E1652))</f>
        <v>5960.57856117989</v>
      </c>
      <c r="G1652" s="9" t="n">
        <f aca="false">B1652/B1651-1</f>
        <v>-0.0368465137218964</v>
      </c>
      <c r="H1652" s="9" t="n">
        <f aca="false">F1652/F1651-1</f>
        <v>-0.00866986245246115</v>
      </c>
      <c r="I1652" s="9" t="n">
        <f aca="false">LN(B1652/B1651)</f>
        <v>-0.0375424964178478</v>
      </c>
      <c r="J1652" s="9" t="n">
        <f aca="false">LN(F1652/F1651)</f>
        <v>-0.00870766436008482</v>
      </c>
      <c r="K1652" s="9" t="n">
        <f aca="false">F1652/F1645-1</f>
        <v>-0.0166972081804732</v>
      </c>
      <c r="L1652" s="9" t="n">
        <f aca="false">F1652/F1622-1</f>
        <v>-0.0581499428756404</v>
      </c>
      <c r="M1652" s="9" t="n">
        <f aca="false">B1652/B1645-1</f>
        <v>-0.105964939382839</v>
      </c>
      <c r="N1652" s="9" t="n">
        <f aca="false">B1652/B1622-1</f>
        <v>-0.190740355321628</v>
      </c>
      <c r="O1652" s="8" t="n">
        <f aca="false">MAX(O1651,F1652)</f>
        <v>6359.66168068426</v>
      </c>
      <c r="P1652" s="9" t="n">
        <f aca="false">F1652/O1652-1</f>
        <v>-0.062752256258612</v>
      </c>
      <c r="Q1652" s="8" t="n">
        <f aca="false">MAX(Q1651,B1652)</f>
        <v>73081.5759053185</v>
      </c>
      <c r="R1652" s="9" t="n">
        <f aca="false">B1652/Q1652-1</f>
        <v>-0.232192630445808</v>
      </c>
      <c r="S1652" s="9" t="n">
        <f aca="false">B1652/INDEX($B:$B,$E1652)-1</f>
        <v>-0.190740355321628</v>
      </c>
      <c r="T1652" s="0" t="n">
        <f aca="false">IF(AND($A1652&gt;=CrashTest!$B$3,$A1652&lt;=CrashTest!$C$3),1,IF(AND($A1652&gt;=CrashTest!$B$4,$A1652&lt;=CrashTest!$C$4),2,IF(AND($A1652&gt;=CrashTest!$B$5,$A1652&lt;=CrashTest!$C$5),3,IF(AND($A1652&gt;=CrashTest!$B$6,$A1652&lt;=CrashTest!$C$6),4,IF(AND($A1652&gt;=CrashTest!$B$7,$A1652&lt;=CrashTest!$C$7),5,0)))))</f>
        <v>0</v>
      </c>
      <c r="U1652" s="8" t="str">
        <f aca="false">IF(T1652=0,"",IF(T1651=T1652,MAX(U1651,B1652),B1652))</f>
        <v/>
      </c>
      <c r="V1652" s="9" t="str">
        <f aca="false">IF(T1652=0,"",B1652/U1652-1)</f>
        <v/>
      </c>
      <c r="W1652" s="8" t="str">
        <f aca="false">IF(T1652=0,"",IF(T1651=T1652,MAX(W1651,F1652),F1652))</f>
        <v/>
      </c>
      <c r="X1652" s="9" t="str">
        <f aca="false">IF(T1652=0,"",F1652/W1652-1)</f>
        <v/>
      </c>
    </row>
    <row r="1653" customFormat="false" ht="15" hidden="false" customHeight="false" outlineLevel="0" collapsed="false">
      <c r="A1653" s="5" t="n">
        <v>45481</v>
      </c>
      <c r="B1653" s="6" t="n">
        <v>56691.9149061952</v>
      </c>
      <c r="C1653" s="7" t="n">
        <v>32166.35276</v>
      </c>
      <c r="D1653" s="0" t="n">
        <f aca="false">INT((ROW()-3)/30)</f>
        <v>55</v>
      </c>
      <c r="E1653" s="0" t="n">
        <f aca="false">2+30*D1653</f>
        <v>1652</v>
      </c>
      <c r="F1653" s="8" t="n">
        <f aca="false">INDEX($F:$F,$E1653)*(2*B1653/INDEX($B:$B,$E1653)-C1653/INDEX($C:$C,$E1653))</f>
        <v>5923.83672462334</v>
      </c>
      <c r="G1653" s="9" t="n">
        <f aca="false">B1653/B1652-1</f>
        <v>0.0103246442114404</v>
      </c>
      <c r="H1653" s="9" t="n">
        <f aca="false">F1653/F1652-1</f>
        <v>-0.00616413929946891</v>
      </c>
      <c r="I1653" s="9" t="n">
        <f aca="false">LN(B1653/B1652)</f>
        <v>0.0102717091179581</v>
      </c>
      <c r="J1653" s="9" t="n">
        <f aca="false">LN(F1653/F1652)</f>
        <v>-0.00618321604098437</v>
      </c>
      <c r="K1653" s="9" t="n">
        <f aca="false">F1653/F1646-1</f>
        <v>-0.0183035078926547</v>
      </c>
      <c r="L1653" s="9" t="n">
        <f aca="false">F1653/F1623-1</f>
        <v>-0.0637825162069936</v>
      </c>
      <c r="M1653" s="9" t="n">
        <f aca="false">B1653/B1646-1</f>
        <v>-0.0977710793845861</v>
      </c>
      <c r="N1653" s="9" t="n">
        <f aca="false">B1653/B1623-1</f>
        <v>-0.182054169154052</v>
      </c>
      <c r="O1653" s="8" t="n">
        <f aca="false">MAX(O1652,F1653)</f>
        <v>6359.66168068426</v>
      </c>
      <c r="P1653" s="9" t="n">
        <f aca="false">F1653/O1653-1</f>
        <v>-0.0685295819091469</v>
      </c>
      <c r="Q1653" s="8" t="n">
        <f aca="false">MAX(Q1652,B1653)</f>
        <v>73081.5759053185</v>
      </c>
      <c r="R1653" s="9" t="n">
        <f aca="false">B1653/Q1653-1</f>
        <v>-0.224265292532239</v>
      </c>
      <c r="S1653" s="9" t="n">
        <f aca="false">B1653/INDEX($B:$B,$E1653)-1</f>
        <v>0.0103246442114404</v>
      </c>
      <c r="T1653" s="0" t="n">
        <f aca="false">IF(AND($A1653&gt;=CrashTest!$B$3,$A1653&lt;=CrashTest!$C$3),1,IF(AND($A1653&gt;=CrashTest!$B$4,$A1653&lt;=CrashTest!$C$4),2,IF(AND($A1653&gt;=CrashTest!$B$5,$A1653&lt;=CrashTest!$C$5),3,IF(AND($A1653&gt;=CrashTest!$B$6,$A1653&lt;=CrashTest!$C$6),4,IF(AND($A1653&gt;=CrashTest!$B$7,$A1653&lt;=CrashTest!$C$7),5,0)))))</f>
        <v>0</v>
      </c>
      <c r="U1653" s="8" t="str">
        <f aca="false">IF(T1653=0,"",IF(T1652=T1653,MAX(U1652,B1653),B1653))</f>
        <v/>
      </c>
      <c r="V1653" s="9" t="str">
        <f aca="false">IF(T1653=0,"",B1653/U1653-1)</f>
        <v/>
      </c>
      <c r="W1653" s="8" t="str">
        <f aca="false">IF(T1653=0,"",IF(T1652=T1653,MAX(W1652,F1653),F1653))</f>
        <v/>
      </c>
      <c r="X1653" s="9" t="str">
        <f aca="false">IF(T1653=0,"",F1653/W1653-1)</f>
        <v/>
      </c>
    </row>
    <row r="1654" customFormat="false" ht="15" hidden="false" customHeight="false" outlineLevel="0" collapsed="false">
      <c r="A1654" s="5" t="n">
        <v>45482</v>
      </c>
      <c r="B1654" s="6" t="n">
        <v>57981.4320967271</v>
      </c>
      <c r="C1654" s="7" t="n">
        <v>33452.84168</v>
      </c>
      <c r="D1654" s="0" t="n">
        <f aca="false">INT((ROW()-3)/30)</f>
        <v>55</v>
      </c>
      <c r="E1654" s="0" t="n">
        <f aca="false">2+30*D1654</f>
        <v>1652</v>
      </c>
      <c r="F1654" s="8" t="n">
        <f aca="false">INDEX($F:$F,$E1654)*(2*B1654/INDEX($B:$B,$E1654)-C1654/INDEX($C:$C,$E1654))</f>
        <v>5953.01094305751</v>
      </c>
      <c r="G1654" s="9" t="n">
        <f aca="false">B1654/B1653-1</f>
        <v>0.0227460510491768</v>
      </c>
      <c r="H1654" s="9" t="n">
        <f aca="false">F1654/F1653-1</f>
        <v>0.00492488564259386</v>
      </c>
      <c r="I1654" s="9" t="n">
        <f aca="false">LN(B1654/B1653)</f>
        <v>0.0224912167093588</v>
      </c>
      <c r="J1654" s="9" t="n">
        <f aca="false">LN(F1654/F1653)</f>
        <v>0.00491279806368174</v>
      </c>
      <c r="K1654" s="9" t="n">
        <f aca="false">F1654/F1647-1</f>
        <v>-0.0105624839222794</v>
      </c>
      <c r="L1654" s="9" t="n">
        <f aca="false">F1654/F1624-1</f>
        <v>-0.0613574884935024</v>
      </c>
      <c r="M1654" s="9" t="n">
        <f aca="false">B1654/B1647-1</f>
        <v>-0.0652470607127993</v>
      </c>
      <c r="N1654" s="9" t="n">
        <f aca="false">B1654/B1624-1</f>
        <v>-0.167459993624432</v>
      </c>
      <c r="O1654" s="8" t="n">
        <f aca="false">MAX(O1653,F1654)</f>
        <v>6359.66168068426</v>
      </c>
      <c r="P1654" s="9" t="n">
        <f aca="false">F1654/O1654-1</f>
        <v>-0.0639421966205904</v>
      </c>
      <c r="Q1654" s="8" t="n">
        <f aca="false">MAX(Q1653,B1654)</f>
        <v>73081.5759053185</v>
      </c>
      <c r="R1654" s="9" t="n">
        <f aca="false">B1654/Q1654-1</f>
        <v>-0.206620391275559</v>
      </c>
      <c r="S1654" s="9" t="n">
        <f aca="false">B1654/INDEX($B:$B,$E1654)-1</f>
        <v>0.0333055401449152</v>
      </c>
      <c r="T1654" s="0" t="n">
        <f aca="false">IF(AND($A1654&gt;=CrashTest!$B$3,$A1654&lt;=CrashTest!$C$3),1,IF(AND($A1654&gt;=CrashTest!$B$4,$A1654&lt;=CrashTest!$C$4),2,IF(AND($A1654&gt;=CrashTest!$B$5,$A1654&lt;=CrashTest!$C$5),3,IF(AND($A1654&gt;=CrashTest!$B$6,$A1654&lt;=CrashTest!$C$6),4,IF(AND($A1654&gt;=CrashTest!$B$7,$A1654&lt;=CrashTest!$C$7),5,0)))))</f>
        <v>0</v>
      </c>
      <c r="U1654" s="8" t="str">
        <f aca="false">IF(T1654=0,"",IF(T1653=T1654,MAX(U1653,B1654),B1654))</f>
        <v/>
      </c>
      <c r="V1654" s="9" t="str">
        <f aca="false">IF(T1654=0,"",B1654/U1654-1)</f>
        <v/>
      </c>
      <c r="W1654" s="8" t="str">
        <f aca="false">IF(T1654=0,"",IF(T1653=T1654,MAX(W1653,F1654),F1654))</f>
        <v/>
      </c>
      <c r="X1654" s="9" t="str">
        <f aca="false">IF(T1654=0,"",F1654/W1654-1)</f>
        <v/>
      </c>
    </row>
    <row r="1655" customFormat="false" ht="15" hidden="false" customHeight="false" outlineLevel="0" collapsed="false">
      <c r="A1655" s="5" t="n">
        <v>45483</v>
      </c>
      <c r="B1655" s="6" t="n">
        <v>57722.0113527177</v>
      </c>
      <c r="C1655" s="7" t="n">
        <v>33128.20372</v>
      </c>
      <c r="D1655" s="0" t="n">
        <f aca="false">INT((ROW()-3)/30)</f>
        <v>55</v>
      </c>
      <c r="E1655" s="0" t="n">
        <f aca="false">2+30*D1655</f>
        <v>1652</v>
      </c>
      <c r="F1655" s="8" t="n">
        <f aca="false">INDEX($F:$F,$E1655)*(2*B1655/INDEX($B:$B,$E1655)-C1655/INDEX($C:$C,$E1655))</f>
        <v>5959.6667925362</v>
      </c>
      <c r="G1655" s="9" t="n">
        <f aca="false">B1655/B1654-1</f>
        <v>-0.00447420380332486</v>
      </c>
      <c r="H1655" s="9" t="n">
        <f aca="false">F1655/F1654-1</f>
        <v>0.00111806437823803</v>
      </c>
      <c r="I1655" s="9" t="n">
        <f aca="false">LN(B1655/B1654)</f>
        <v>-0.00448424300932252</v>
      </c>
      <c r="J1655" s="9" t="n">
        <f aca="false">LN(F1655/F1654)</f>
        <v>0.00111743980975625</v>
      </c>
      <c r="K1655" s="9" t="n">
        <f aca="false">F1655/F1648-1</f>
        <v>-0.0107080787483926</v>
      </c>
      <c r="L1655" s="9" t="n">
        <f aca="false">F1655/F1625-1</f>
        <v>-0.0584151514528158</v>
      </c>
      <c r="M1655" s="9" t="n">
        <f aca="false">B1655/B1648-1</f>
        <v>-0.0414236165069155</v>
      </c>
      <c r="N1655" s="9" t="n">
        <f aca="false">B1655/B1625-1</f>
        <v>-0.169060197406626</v>
      </c>
      <c r="O1655" s="8" t="n">
        <f aca="false">MAX(O1654,F1655)</f>
        <v>6359.66168068426</v>
      </c>
      <c r="P1655" s="9" t="n">
        <f aca="false">F1655/O1655-1</f>
        <v>-0.0628956237346603</v>
      </c>
      <c r="Q1655" s="8" t="n">
        <f aca="false">MAX(Q1654,B1655)</f>
        <v>73081.5759053185</v>
      </c>
      <c r="R1655" s="9" t="n">
        <f aca="false">B1655/Q1655-1</f>
        <v>-0.210170133338395</v>
      </c>
      <c r="S1655" s="9" t="n">
        <f aca="false">B1655/INDEX($B:$B,$E1655)-1</f>
        <v>0.0286823205672022</v>
      </c>
      <c r="T1655" s="0" t="n">
        <f aca="false">IF(AND($A1655&gt;=CrashTest!$B$3,$A1655&lt;=CrashTest!$C$3),1,IF(AND($A1655&gt;=CrashTest!$B$4,$A1655&lt;=CrashTest!$C$4),2,IF(AND($A1655&gt;=CrashTest!$B$5,$A1655&lt;=CrashTest!$C$5),3,IF(AND($A1655&gt;=CrashTest!$B$6,$A1655&lt;=CrashTest!$C$6),4,IF(AND($A1655&gt;=CrashTest!$B$7,$A1655&lt;=CrashTest!$C$7),5,0)))))</f>
        <v>0</v>
      </c>
      <c r="U1655" s="8" t="str">
        <f aca="false">IF(T1655=0,"",IF(T1654=T1655,MAX(U1654,B1655),B1655))</f>
        <v/>
      </c>
      <c r="V1655" s="9" t="str">
        <f aca="false">IF(T1655=0,"",B1655/U1655-1)</f>
        <v/>
      </c>
      <c r="W1655" s="8" t="str">
        <f aca="false">IF(T1655=0,"",IF(T1654=T1655,MAX(W1654,F1655),F1655))</f>
        <v/>
      </c>
      <c r="X1655" s="9" t="str">
        <f aca="false">IF(T1655=0,"",F1655/W1655-1)</f>
        <v/>
      </c>
    </row>
    <row r="1656" customFormat="false" ht="15" hidden="false" customHeight="false" outlineLevel="0" collapsed="false">
      <c r="A1656" s="5" t="n">
        <v>45484</v>
      </c>
      <c r="B1656" s="6" t="n">
        <v>57307.712738457</v>
      </c>
      <c r="C1656" s="7" t="n">
        <v>32752.83791</v>
      </c>
      <c r="D1656" s="0" t="n">
        <f aca="false">INT((ROW()-3)/30)</f>
        <v>55</v>
      </c>
      <c r="E1656" s="0" t="n">
        <f aca="false">2+30*D1656</f>
        <v>1652</v>
      </c>
      <c r="F1656" s="8" t="n">
        <f aca="false">INDEX($F:$F,$E1656)*(2*B1656/INDEX($B:$B,$E1656)-C1656/INDEX($C:$C,$E1656))</f>
        <v>5943.07088684098</v>
      </c>
      <c r="G1656" s="9" t="n">
        <f aca="false">B1656/B1655-1</f>
        <v>-0.00717748055813716</v>
      </c>
      <c r="H1656" s="9" t="n">
        <f aca="false">F1656/F1655-1</f>
        <v>-0.00278470362067995</v>
      </c>
      <c r="I1656" s="9" t="n">
        <f aca="false">LN(B1656/B1655)</f>
        <v>-0.00720336259127105</v>
      </c>
      <c r="J1656" s="9" t="n">
        <f aca="false">LN(F1656/F1655)</f>
        <v>-0.00278858812093806</v>
      </c>
      <c r="K1656" s="9" t="n">
        <f aca="false">F1656/F1649-1</f>
        <v>-0.0224871545289576</v>
      </c>
      <c r="L1656" s="9" t="n">
        <f aca="false">F1656/F1626-1</f>
        <v>-0.0492486816677487</v>
      </c>
      <c r="M1656" s="9" t="n">
        <f aca="false">B1656/B1649-1</f>
        <v>-0.00192498549214615</v>
      </c>
      <c r="N1656" s="9" t="n">
        <f aca="false">B1656/B1626-1</f>
        <v>-0.149336649697256</v>
      </c>
      <c r="O1656" s="8" t="n">
        <f aca="false">MAX(O1655,F1656)</f>
        <v>6359.66168068426</v>
      </c>
      <c r="P1656" s="9" t="n">
        <f aca="false">F1656/O1656-1</f>
        <v>-0.0655051816842014</v>
      </c>
      <c r="Q1656" s="8" t="n">
        <f aca="false">MAX(Q1655,B1656)</f>
        <v>73081.5759053185</v>
      </c>
      <c r="R1656" s="9" t="n">
        <f aca="false">B1656/Q1656-1</f>
        <v>-0.215839121850594</v>
      </c>
      <c r="S1656" s="9" t="n">
        <f aca="false">B1656/INDEX($B:$B,$E1656)-1</f>
        <v>0.0212989732108315</v>
      </c>
      <c r="T1656" s="0" t="n">
        <f aca="false">IF(AND($A1656&gt;=CrashTest!$B$3,$A1656&lt;=CrashTest!$C$3),1,IF(AND($A1656&gt;=CrashTest!$B$4,$A1656&lt;=CrashTest!$C$4),2,IF(AND($A1656&gt;=CrashTest!$B$5,$A1656&lt;=CrashTest!$C$5),3,IF(AND($A1656&gt;=CrashTest!$B$6,$A1656&lt;=CrashTest!$C$6),4,IF(AND($A1656&gt;=CrashTest!$B$7,$A1656&lt;=CrashTest!$C$7),5,0)))))</f>
        <v>0</v>
      </c>
      <c r="U1656" s="8" t="str">
        <f aca="false">IF(T1656=0,"",IF(T1655=T1656,MAX(U1655,B1656),B1656))</f>
        <v/>
      </c>
      <c r="V1656" s="9" t="str">
        <f aca="false">IF(T1656=0,"",B1656/U1656-1)</f>
        <v/>
      </c>
      <c r="W1656" s="8" t="str">
        <f aca="false">IF(T1656=0,"",IF(T1655=T1656,MAX(W1655,F1656),F1656))</f>
        <v/>
      </c>
      <c r="X1656" s="9" t="str">
        <f aca="false">IF(T1656=0,"",F1656/W1656-1)</f>
        <v/>
      </c>
    </row>
    <row r="1657" customFormat="false" ht="15" hidden="false" customHeight="false" outlineLevel="0" collapsed="false">
      <c r="A1657" s="5" t="n">
        <v>45485</v>
      </c>
      <c r="B1657" s="6" t="n">
        <v>57859.1202819988</v>
      </c>
      <c r="C1657" s="7" t="n">
        <v>33281.20122</v>
      </c>
      <c r="D1657" s="0" t="n">
        <f aca="false">INT((ROW()-3)/30)</f>
        <v>55</v>
      </c>
      <c r="E1657" s="0" t="n">
        <f aca="false">2+30*D1657</f>
        <v>1652</v>
      </c>
      <c r="F1657" s="8" t="n">
        <f aca="false">INDEX($F:$F,$E1657)*(2*B1657/INDEX($B:$B,$E1657)-C1657/INDEX($C:$C,$E1657))</f>
        <v>5959.684326631</v>
      </c>
      <c r="G1657" s="9" t="n">
        <f aca="false">B1657/B1656-1</f>
        <v>0.00962187316842211</v>
      </c>
      <c r="H1657" s="9" t="n">
        <f aca="false">F1657/F1656-1</f>
        <v>0.00279543019195705</v>
      </c>
      <c r="I1657" s="9" t="n">
        <f aca="false">LN(B1657/B1656)</f>
        <v>0.00957587775279347</v>
      </c>
      <c r="J1657" s="9" t="n">
        <f aca="false">LN(F1657/F1656)</f>
        <v>0.00279153024331021</v>
      </c>
      <c r="K1657" s="9" t="n">
        <f aca="false">F1657/F1650-1</f>
        <v>-0.0108433353905359</v>
      </c>
      <c r="L1657" s="9" t="n">
        <f aca="false">F1657/F1627-1</f>
        <v>-0.0517041600757686</v>
      </c>
      <c r="M1657" s="9" t="n">
        <f aca="false">B1657/B1650-1</f>
        <v>0.0200654500908892</v>
      </c>
      <c r="N1657" s="9" t="n">
        <f aca="false">B1657/B1627-1</f>
        <v>-0.151797864022873</v>
      </c>
      <c r="O1657" s="8" t="n">
        <f aca="false">MAX(O1656,F1657)</f>
        <v>6359.66168068426</v>
      </c>
      <c r="P1657" s="9" t="n">
        <f aca="false">F1657/O1657-1</f>
        <v>-0.0628928666548538</v>
      </c>
      <c r="Q1657" s="8" t="n">
        <f aca="false">MAX(Q1656,B1657)</f>
        <v>73081.5759053185</v>
      </c>
      <c r="R1657" s="9" t="n">
        <f aca="false">B1657/Q1657-1</f>
        <v>-0.208294025337402</v>
      </c>
      <c r="S1657" s="9" t="n">
        <f aca="false">B1657/INDEX($B:$B,$E1657)-1</f>
        <v>0.0311257823981062</v>
      </c>
      <c r="T1657" s="0" t="n">
        <f aca="false">IF(AND($A1657&gt;=CrashTest!$B$3,$A1657&lt;=CrashTest!$C$3),1,IF(AND($A1657&gt;=CrashTest!$B$4,$A1657&lt;=CrashTest!$C$4),2,IF(AND($A1657&gt;=CrashTest!$B$5,$A1657&lt;=CrashTest!$C$5),3,IF(AND($A1657&gt;=CrashTest!$B$6,$A1657&lt;=CrashTest!$C$6),4,IF(AND($A1657&gt;=CrashTest!$B$7,$A1657&lt;=CrashTest!$C$7),5,0)))))</f>
        <v>0</v>
      </c>
      <c r="U1657" s="8" t="str">
        <f aca="false">IF(T1657=0,"",IF(T1656=T1657,MAX(U1656,B1657),B1657))</f>
        <v/>
      </c>
      <c r="V1657" s="9" t="str">
        <f aca="false">IF(T1657=0,"",B1657/U1657-1)</f>
        <v/>
      </c>
      <c r="W1657" s="8" t="str">
        <f aca="false">IF(T1657=0,"",IF(T1656=T1657,MAX(W1656,F1657),F1657))</f>
        <v/>
      </c>
      <c r="X1657" s="9" t="str">
        <f aca="false">IF(T1657=0,"",F1657/W1657-1)</f>
        <v/>
      </c>
    </row>
    <row r="1658" customFormat="false" ht="15" hidden="false" customHeight="false" outlineLevel="0" collapsed="false">
      <c r="A1658" s="5" t="n">
        <v>45486</v>
      </c>
      <c r="B1658" s="6" t="n">
        <v>59329.0372016365</v>
      </c>
      <c r="C1658" s="7" t="n">
        <v>34539.63084</v>
      </c>
      <c r="D1658" s="0" t="n">
        <f aca="false">INT((ROW()-3)/30)</f>
        <v>55</v>
      </c>
      <c r="E1658" s="0" t="n">
        <f aca="false">2+30*D1658</f>
        <v>1652</v>
      </c>
      <c r="F1658" s="8" t="n">
        <f aca="false">INDEX($F:$F,$E1658)*(2*B1658/INDEX($B:$B,$E1658)-C1658/INDEX($C:$C,$E1658))</f>
        <v>6032.52353870059</v>
      </c>
      <c r="G1658" s="9" t="n">
        <f aca="false">B1658/B1657-1</f>
        <v>0.0254051031621894</v>
      </c>
      <c r="H1658" s="9" t="n">
        <f aca="false">F1658/F1657-1</f>
        <v>0.0122219916488044</v>
      </c>
      <c r="I1658" s="9" t="n">
        <f aca="false">LN(B1658/B1657)</f>
        <v>0.0250877571077507</v>
      </c>
      <c r="J1658" s="9" t="n">
        <f aca="false">LN(F1658/F1657)</f>
        <v>0.0121479061462956</v>
      </c>
      <c r="K1658" s="9" t="n">
        <f aca="false">F1658/F1651-1</f>
        <v>0.0032956244091602</v>
      </c>
      <c r="L1658" s="9" t="n">
        <f aca="false">F1658/F1628-1</f>
        <v>-0.0340938988747889</v>
      </c>
      <c r="M1658" s="9" t="n">
        <f aca="false">B1658/B1651-1</f>
        <v>0.0183630229831879</v>
      </c>
      <c r="N1658" s="9" t="n">
        <f aca="false">B1658/B1628-1</f>
        <v>-0.11162119625992</v>
      </c>
      <c r="O1658" s="8" t="n">
        <f aca="false">MAX(O1657,F1658)</f>
        <v>6359.66168068426</v>
      </c>
      <c r="P1658" s="9" t="n">
        <f aca="false">F1658/O1658-1</f>
        <v>-0.0514395510970744</v>
      </c>
      <c r="Q1658" s="8" t="n">
        <f aca="false">MAX(Q1657,B1658)</f>
        <v>73081.5759053185</v>
      </c>
      <c r="R1658" s="9" t="n">
        <f aca="false">B1658/Q1658-1</f>
        <v>-0.188180653376977</v>
      </c>
      <c r="S1658" s="9" t="n">
        <f aca="false">B1658/INDEX($B:$B,$E1658)-1</f>
        <v>0.0573216392731231</v>
      </c>
      <c r="T1658" s="0" t="n">
        <f aca="false">IF(AND($A1658&gt;=CrashTest!$B$3,$A1658&lt;=CrashTest!$C$3),1,IF(AND($A1658&gt;=CrashTest!$B$4,$A1658&lt;=CrashTest!$C$4),2,IF(AND($A1658&gt;=CrashTest!$B$5,$A1658&lt;=CrashTest!$C$5),3,IF(AND($A1658&gt;=CrashTest!$B$6,$A1658&lt;=CrashTest!$C$6),4,IF(AND($A1658&gt;=CrashTest!$B$7,$A1658&lt;=CrashTest!$C$7),5,0)))))</f>
        <v>0</v>
      </c>
      <c r="U1658" s="8" t="str">
        <f aca="false">IF(T1658=0,"",IF(T1657=T1658,MAX(U1657,B1658),B1658))</f>
        <v/>
      </c>
      <c r="V1658" s="9" t="str">
        <f aca="false">IF(T1658=0,"",B1658/U1658-1)</f>
        <v/>
      </c>
      <c r="W1658" s="8" t="str">
        <f aca="false">IF(T1658=0,"",IF(T1657=T1658,MAX(W1657,F1658),F1658))</f>
        <v/>
      </c>
      <c r="X1658" s="9" t="str">
        <f aca="false">IF(T1658=0,"",F1658/W1658-1)</f>
        <v/>
      </c>
    </row>
    <row r="1659" customFormat="false" ht="15" hidden="false" customHeight="false" outlineLevel="0" collapsed="false">
      <c r="A1659" s="5" t="n">
        <v>45487</v>
      </c>
      <c r="B1659" s="6" t="n">
        <v>61015.0339412624</v>
      </c>
      <c r="C1659" s="7" t="n">
        <v>36105.41198</v>
      </c>
      <c r="D1659" s="0" t="n">
        <f aca="false">INT((ROW()-3)/30)</f>
        <v>55</v>
      </c>
      <c r="E1659" s="0" t="n">
        <f aca="false">2+30*D1659</f>
        <v>1652</v>
      </c>
      <c r="F1659" s="8" t="n">
        <f aca="false">INDEX($F:$F,$E1659)*(2*B1659/INDEX($B:$B,$E1659)-C1659/INDEX($C:$C,$E1659))</f>
        <v>6092.78824039332</v>
      </c>
      <c r="G1659" s="9" t="n">
        <f aca="false">B1659/B1658-1</f>
        <v>0.0284177330216207</v>
      </c>
      <c r="H1659" s="9" t="n">
        <f aca="false">F1659/F1658-1</f>
        <v>0.00998996544416375</v>
      </c>
      <c r="I1659" s="9" t="n">
        <f aca="false">LN(B1659/B1658)</f>
        <v>0.0280214395725052</v>
      </c>
      <c r="J1659" s="9" t="n">
        <f aca="false">LN(F1659/F1658)</f>
        <v>0.00994039560001535</v>
      </c>
      <c r="K1659" s="9" t="n">
        <f aca="false">F1659/F1652-1</f>
        <v>0.0221806789150452</v>
      </c>
      <c r="L1659" s="9" t="n">
        <f aca="false">F1659/F1629-1</f>
        <v>-0.0185737475983467</v>
      </c>
      <c r="M1659" s="9" t="n">
        <f aca="false">B1659/B1652-1</f>
        <v>0.0873683233359688</v>
      </c>
      <c r="N1659" s="9" t="n">
        <f aca="false">B1659/B1629-1</f>
        <v>-0.0752802057695204</v>
      </c>
      <c r="O1659" s="8" t="n">
        <f aca="false">MAX(O1658,F1659)</f>
        <v>6359.66168068426</v>
      </c>
      <c r="P1659" s="9" t="n">
        <f aca="false">F1659/O1659-1</f>
        <v>-0.0419634649908338</v>
      </c>
      <c r="Q1659" s="8" t="n">
        <f aca="false">MAX(Q1658,B1659)</f>
        <v>73081.5759053185</v>
      </c>
      <c r="R1659" s="9" t="n">
        <f aca="false">B1659/Q1659-1</f>
        <v>-0.165110587922858</v>
      </c>
      <c r="S1659" s="9" t="n">
        <f aca="false">B1659/INDEX($B:$B,$E1659)-1</f>
        <v>0.0873683233359688</v>
      </c>
      <c r="T1659" s="0" t="n">
        <f aca="false">IF(AND($A1659&gt;=CrashTest!$B$3,$A1659&lt;=CrashTest!$C$3),1,IF(AND($A1659&gt;=CrashTest!$B$4,$A1659&lt;=CrashTest!$C$4),2,IF(AND($A1659&gt;=CrashTest!$B$5,$A1659&lt;=CrashTest!$C$5),3,IF(AND($A1659&gt;=CrashTest!$B$6,$A1659&lt;=CrashTest!$C$6),4,IF(AND($A1659&gt;=CrashTest!$B$7,$A1659&lt;=CrashTest!$C$7),5,0)))))</f>
        <v>0</v>
      </c>
      <c r="U1659" s="8" t="str">
        <f aca="false">IF(T1659=0,"",IF(T1658=T1659,MAX(U1658,B1659),B1659))</f>
        <v/>
      </c>
      <c r="V1659" s="9" t="str">
        <f aca="false">IF(T1659=0,"",B1659/U1659-1)</f>
        <v/>
      </c>
      <c r="W1659" s="8" t="str">
        <f aca="false">IF(T1659=0,"",IF(T1658=T1659,MAX(W1658,F1659),F1659))</f>
        <v/>
      </c>
      <c r="X1659" s="9" t="str">
        <f aca="false">IF(T1659=0,"",F1659/W1659-1)</f>
        <v/>
      </c>
    </row>
    <row r="1660" customFormat="false" ht="15" hidden="false" customHeight="false" outlineLevel="0" collapsed="false">
      <c r="A1660" s="5" t="n">
        <v>45488</v>
      </c>
      <c r="B1660" s="6" t="n">
        <v>64734.7611697837</v>
      </c>
      <c r="C1660" s="7" t="n">
        <v>40071.03583</v>
      </c>
      <c r="D1660" s="0" t="n">
        <f aca="false">INT((ROW()-3)/30)</f>
        <v>55</v>
      </c>
      <c r="E1660" s="0" t="n">
        <f aca="false">2+30*D1660</f>
        <v>1652</v>
      </c>
      <c r="F1660" s="8" t="n">
        <f aca="false">INDEX($F:$F,$E1660)*(2*B1660/INDEX($B:$B,$E1660)-C1660/INDEX($C:$C,$E1660))</f>
        <v>6128.49418196619</v>
      </c>
      <c r="G1660" s="9" t="n">
        <f aca="false">B1660/B1659-1</f>
        <v>0.0609641097979587</v>
      </c>
      <c r="H1660" s="9" t="n">
        <f aca="false">F1660/F1659-1</f>
        <v>0.00586036149035274</v>
      </c>
      <c r="I1660" s="9" t="n">
        <f aca="false">LN(B1660/B1659)</f>
        <v>0.0591780322905834</v>
      </c>
      <c r="J1660" s="9" t="n">
        <f aca="false">LN(F1660/F1659)</f>
        <v>0.00584325636755443</v>
      </c>
      <c r="K1660" s="9" t="n">
        <f aca="false">F1660/F1653-1</f>
        <v>0.0345481259623781</v>
      </c>
      <c r="L1660" s="9" t="n">
        <f aca="false">F1660/F1630-1</f>
        <v>-0.0128476311515286</v>
      </c>
      <c r="M1660" s="9" t="n">
        <f aca="false">B1660/B1653-1</f>
        <v>0.141869370207313</v>
      </c>
      <c r="N1660" s="9" t="n">
        <f aca="false">B1660/B1630-1</f>
        <v>-0.0222059551870011</v>
      </c>
      <c r="O1660" s="8" t="n">
        <f aca="false">MAX(O1659,F1660)</f>
        <v>6359.66168068426</v>
      </c>
      <c r="P1660" s="9" t="n">
        <f aca="false">F1660/O1660-1</f>
        <v>-0.0363490245747151</v>
      </c>
      <c r="Q1660" s="8" t="n">
        <f aca="false">MAX(Q1659,B1660)</f>
        <v>73081.5759053185</v>
      </c>
      <c r="R1660" s="9" t="n">
        <f aca="false">B1660/Q1660-1</f>
        <v>-0.114212298135834</v>
      </c>
      <c r="S1660" s="9" t="n">
        <f aca="false">B1660/INDEX($B:$B,$E1660)-1</f>
        <v>0.153658765190645</v>
      </c>
      <c r="T1660" s="0" t="n">
        <f aca="false">IF(AND($A1660&gt;=CrashTest!$B$3,$A1660&lt;=CrashTest!$C$3),1,IF(AND($A1660&gt;=CrashTest!$B$4,$A1660&lt;=CrashTest!$C$4),2,IF(AND($A1660&gt;=CrashTest!$B$5,$A1660&lt;=CrashTest!$C$5),3,IF(AND($A1660&gt;=CrashTest!$B$6,$A1660&lt;=CrashTest!$C$6),4,IF(AND($A1660&gt;=CrashTest!$B$7,$A1660&lt;=CrashTest!$C$7),5,0)))))</f>
        <v>0</v>
      </c>
      <c r="U1660" s="8" t="str">
        <f aca="false">IF(T1660=0,"",IF(T1659=T1660,MAX(U1659,B1660),B1660))</f>
        <v/>
      </c>
      <c r="V1660" s="9" t="str">
        <f aca="false">IF(T1660=0,"",B1660/U1660-1)</f>
        <v/>
      </c>
      <c r="W1660" s="8" t="str">
        <f aca="false">IF(T1660=0,"",IF(T1659=T1660,MAX(W1659,F1660),F1660))</f>
        <v/>
      </c>
      <c r="X1660" s="9" t="str">
        <f aca="false">IF(T1660=0,"",F1660/W1660-1)</f>
        <v/>
      </c>
    </row>
    <row r="1661" customFormat="false" ht="15" hidden="false" customHeight="false" outlineLevel="0" collapsed="false">
      <c r="A1661" s="5" t="n">
        <v>45489</v>
      </c>
      <c r="B1661" s="6" t="n">
        <v>65118.8266583869</v>
      </c>
      <c r="C1661" s="7" t="n">
        <v>40379.12025</v>
      </c>
      <c r="D1661" s="0" t="n">
        <f aca="false">INT((ROW()-3)/30)</f>
        <v>55</v>
      </c>
      <c r="E1661" s="0" t="n">
        <f aca="false">2+30*D1661</f>
        <v>1652</v>
      </c>
      <c r="F1661" s="8" t="n">
        <f aca="false">INDEX($F:$F,$E1661)*(2*B1661/INDEX($B:$B,$E1661)-C1661/INDEX($C:$C,$E1661))</f>
        <v>6151.46889848255</v>
      </c>
      <c r="G1661" s="9" t="n">
        <f aca="false">B1661/B1660-1</f>
        <v>0.0059329096402454</v>
      </c>
      <c r="H1661" s="9" t="n">
        <f aca="false">F1661/F1660-1</f>
        <v>0.00374883549436333</v>
      </c>
      <c r="I1661" s="9" t="n">
        <f aca="false">LN(B1661/B1660)</f>
        <v>0.00591537923521203</v>
      </c>
      <c r="J1661" s="9" t="n">
        <f aca="false">LN(F1661/F1660)</f>
        <v>0.00374182612310619</v>
      </c>
      <c r="K1661" s="9" t="n">
        <f aca="false">F1661/F1654-1</f>
        <v>0.033337408132347</v>
      </c>
      <c r="L1661" s="9" t="n">
        <f aca="false">F1661/F1631-1</f>
        <v>-0.00992039403172895</v>
      </c>
      <c r="M1661" s="9" t="n">
        <f aca="false">B1661/B1654-1</f>
        <v>0.123097935038115</v>
      </c>
      <c r="N1661" s="9" t="n">
        <f aca="false">B1661/B1631-1</f>
        <v>-0.0225715189256334</v>
      </c>
      <c r="O1661" s="8" t="n">
        <f aca="false">MAX(O1660,F1661)</f>
        <v>6359.66168068426</v>
      </c>
      <c r="P1661" s="9" t="n">
        <f aca="false">F1661/O1661-1</f>
        <v>-0.0327364555938628</v>
      </c>
      <c r="Q1661" s="8" t="n">
        <f aca="false">MAX(Q1660,B1661)</f>
        <v>73081.5759053185</v>
      </c>
      <c r="R1661" s="9" t="n">
        <f aca="false">B1661/Q1661-1</f>
        <v>-0.108956999740233</v>
      </c>
      <c r="S1661" s="9" t="n">
        <f aca="false">B1661/INDEX($B:$B,$E1661)-1</f>
        <v>0.160503318400199</v>
      </c>
      <c r="T1661" s="0" t="n">
        <f aca="false">IF(AND($A1661&gt;=CrashTest!$B$3,$A1661&lt;=CrashTest!$C$3),1,IF(AND($A1661&gt;=CrashTest!$B$4,$A1661&lt;=CrashTest!$C$4),2,IF(AND($A1661&gt;=CrashTest!$B$5,$A1661&lt;=CrashTest!$C$5),3,IF(AND($A1661&gt;=CrashTest!$B$6,$A1661&lt;=CrashTest!$C$6),4,IF(AND($A1661&gt;=CrashTest!$B$7,$A1661&lt;=CrashTest!$C$7),5,0)))))</f>
        <v>0</v>
      </c>
      <c r="U1661" s="8" t="str">
        <f aca="false">IF(T1661=0,"",IF(T1660=T1661,MAX(U1660,B1661),B1661))</f>
        <v/>
      </c>
      <c r="V1661" s="9" t="str">
        <f aca="false">IF(T1661=0,"",B1661/U1661-1)</f>
        <v/>
      </c>
      <c r="W1661" s="8" t="str">
        <f aca="false">IF(T1661=0,"",IF(T1660=T1661,MAX(W1660,F1661),F1661))</f>
        <v/>
      </c>
      <c r="X1661" s="9" t="str">
        <f aca="false">IF(T1661=0,"",F1661/W1661-1)</f>
        <v/>
      </c>
    </row>
    <row r="1662" customFormat="false" ht="15" hidden="false" customHeight="false" outlineLevel="0" collapsed="false">
      <c r="A1662" s="5" t="n">
        <v>45490</v>
      </c>
      <c r="B1662" s="6" t="n">
        <v>64201.3707805377</v>
      </c>
      <c r="C1662" s="7" t="n">
        <v>39257.47912</v>
      </c>
      <c r="D1662" s="0" t="n">
        <f aca="false">INT((ROW()-3)/30)</f>
        <v>55</v>
      </c>
      <c r="E1662" s="0" t="n">
        <f aca="false">2+30*D1662</f>
        <v>1652</v>
      </c>
      <c r="F1662" s="8" t="n">
        <f aca="false">INDEX($F:$F,$E1662)*(2*B1662/INDEX($B:$B,$E1662)-C1662/INDEX($C:$C,$E1662))</f>
        <v>6169.97322475146</v>
      </c>
      <c r="G1662" s="9" t="n">
        <f aca="false">B1662/B1661-1</f>
        <v>-0.0140889497696598</v>
      </c>
      <c r="H1662" s="9" t="n">
        <f aca="false">F1662/F1661-1</f>
        <v>0.00300811506557008</v>
      </c>
      <c r="I1662" s="9" t="n">
        <f aca="false">LN(B1662/B1661)</f>
        <v>-0.01418914119705</v>
      </c>
      <c r="J1662" s="9" t="n">
        <f aca="false">LN(F1662/F1661)</f>
        <v>0.0030035997402587</v>
      </c>
      <c r="K1662" s="9" t="n">
        <f aca="false">F1662/F1655-1</f>
        <v>0.0352882870026625</v>
      </c>
      <c r="L1662" s="9" t="n">
        <f aca="false">F1662/F1632-1</f>
        <v>-0.00687645848694019</v>
      </c>
      <c r="M1662" s="9" t="n">
        <f aca="false">B1662/B1655-1</f>
        <v>0.112251102759172</v>
      </c>
      <c r="N1662" s="9" t="n">
        <f aca="false">B1662/B1632-1</f>
        <v>-0.0343317477270462</v>
      </c>
      <c r="O1662" s="8" t="n">
        <f aca="false">MAX(O1661,F1662)</f>
        <v>6359.66168068426</v>
      </c>
      <c r="P1662" s="9" t="n">
        <f aca="false">F1662/O1662-1</f>
        <v>-0.029826815553558</v>
      </c>
      <c r="Q1662" s="8" t="n">
        <f aca="false">MAX(Q1661,B1662)</f>
        <v>73081.5759053185</v>
      </c>
      <c r="R1662" s="9" t="n">
        <f aca="false">B1662/Q1662-1</f>
        <v>-0.1215108598135</v>
      </c>
      <c r="S1662" s="9" t="n">
        <f aca="false">B1662/INDEX($B:$B,$E1662)-1</f>
        <v>0.144153045439734</v>
      </c>
      <c r="T1662" s="0" t="n">
        <f aca="false">IF(AND($A1662&gt;=CrashTest!$B$3,$A1662&lt;=CrashTest!$C$3),1,IF(AND($A1662&gt;=CrashTest!$B$4,$A1662&lt;=CrashTest!$C$4),2,IF(AND($A1662&gt;=CrashTest!$B$5,$A1662&lt;=CrashTest!$C$5),3,IF(AND($A1662&gt;=CrashTest!$B$6,$A1662&lt;=CrashTest!$C$6),4,IF(AND($A1662&gt;=CrashTest!$B$7,$A1662&lt;=CrashTest!$C$7),5,0)))))</f>
        <v>0</v>
      </c>
      <c r="U1662" s="8" t="str">
        <f aca="false">IF(T1662=0,"",IF(T1661=T1662,MAX(U1661,B1662),B1662))</f>
        <v/>
      </c>
      <c r="V1662" s="9" t="str">
        <f aca="false">IF(T1662=0,"",B1662/U1662-1)</f>
        <v/>
      </c>
      <c r="W1662" s="8" t="str">
        <f aca="false">IF(T1662=0,"",IF(T1661=T1662,MAX(W1661,F1662),F1662))</f>
        <v/>
      </c>
      <c r="X1662" s="9" t="str">
        <f aca="false">IF(T1662=0,"",F1662/W1662-1)</f>
        <v/>
      </c>
    </row>
    <row r="1663" customFormat="false" ht="15" hidden="false" customHeight="false" outlineLevel="0" collapsed="false">
      <c r="A1663" s="5" t="n">
        <v>45491</v>
      </c>
      <c r="B1663" s="6" t="n">
        <v>63984.3022022209</v>
      </c>
      <c r="C1663" s="7" t="n">
        <v>39084.87072</v>
      </c>
      <c r="D1663" s="0" t="n">
        <f aca="false">INT((ROW()-3)/30)</f>
        <v>55</v>
      </c>
      <c r="E1663" s="0" t="n">
        <f aca="false">2+30*D1663</f>
        <v>1652</v>
      </c>
      <c r="F1663" s="8" t="n">
        <f aca="false">INDEX($F:$F,$E1663)*(2*B1663/INDEX($B:$B,$E1663)-C1663/INDEX($C:$C,$E1663))</f>
        <v>6156.69963778418</v>
      </c>
      <c r="G1663" s="9" t="n">
        <f aca="false">B1663/B1662-1</f>
        <v>-0.00338105831196056</v>
      </c>
      <c r="H1663" s="9" t="n">
        <f aca="false">F1663/F1662-1</f>
        <v>-0.00215132002745644</v>
      </c>
      <c r="I1663" s="9" t="n">
        <f aca="false">LN(B1663/B1662)</f>
        <v>-0.00338678700595876</v>
      </c>
      <c r="J1663" s="9" t="n">
        <f aca="false">LN(F1663/F1662)</f>
        <v>-0.00215363744064819</v>
      </c>
      <c r="K1663" s="9" t="n">
        <f aca="false">F1663/F1656-1</f>
        <v>0.0359458527436061</v>
      </c>
      <c r="L1663" s="9" t="n">
        <f aca="false">F1663/F1633-1</f>
        <v>0.000498378564088409</v>
      </c>
      <c r="M1663" s="9" t="n">
        <f aca="false">B1663/B1656-1</f>
        <v>0.116504204141505</v>
      </c>
      <c r="N1663" s="9" t="n">
        <f aca="false">B1663/B1633-1</f>
        <v>-0.0173212106720783</v>
      </c>
      <c r="O1663" s="8" t="n">
        <f aca="false">MAX(O1662,F1663)</f>
        <v>6359.66168068426</v>
      </c>
      <c r="P1663" s="9" t="n">
        <f aca="false">F1663/O1663-1</f>
        <v>-0.0319139685553588</v>
      </c>
      <c r="Q1663" s="8" t="n">
        <f aca="false">MAX(Q1662,B1663)</f>
        <v>73081.5759053185</v>
      </c>
      <c r="R1663" s="9" t="n">
        <f aca="false">B1663/Q1663-1</f>
        <v>-0.124481082822895</v>
      </c>
      <c r="S1663" s="9" t="n">
        <f aca="false">B1663/INDEX($B:$B,$E1663)-1</f>
        <v>0.140284597275296</v>
      </c>
      <c r="T1663" s="0" t="n">
        <f aca="false">IF(AND($A1663&gt;=CrashTest!$B$3,$A1663&lt;=CrashTest!$C$3),1,IF(AND($A1663&gt;=CrashTest!$B$4,$A1663&lt;=CrashTest!$C$4),2,IF(AND($A1663&gt;=CrashTest!$B$5,$A1663&lt;=CrashTest!$C$5),3,IF(AND($A1663&gt;=CrashTest!$B$6,$A1663&lt;=CrashTest!$C$6),4,IF(AND($A1663&gt;=CrashTest!$B$7,$A1663&lt;=CrashTest!$C$7),5,0)))))</f>
        <v>0</v>
      </c>
      <c r="U1663" s="8" t="str">
        <f aca="false">IF(T1663=0,"",IF(T1662=T1663,MAX(U1662,B1663),B1663))</f>
        <v/>
      </c>
      <c r="V1663" s="9" t="str">
        <f aca="false">IF(T1663=0,"",B1663/U1663-1)</f>
        <v/>
      </c>
      <c r="W1663" s="8" t="str">
        <f aca="false">IF(T1663=0,"",IF(T1662=T1663,MAX(W1662,F1663),F1663))</f>
        <v/>
      </c>
      <c r="X1663" s="9" t="str">
        <f aca="false">IF(T1663=0,"",F1663/W1663-1)</f>
        <v/>
      </c>
    </row>
    <row r="1664" customFormat="false" ht="15" hidden="false" customHeight="false" outlineLevel="0" collapsed="false">
      <c r="A1664" s="5" t="n">
        <v>45492</v>
      </c>
      <c r="B1664" s="6" t="n">
        <v>66755.7833828171</v>
      </c>
      <c r="C1664" s="7" t="n">
        <v>41905.73056</v>
      </c>
      <c r="D1664" s="0" t="n">
        <f aca="false">INT((ROW()-3)/30)</f>
        <v>55</v>
      </c>
      <c r="E1664" s="0" t="n">
        <f aca="false">2+30*D1664</f>
        <v>1652</v>
      </c>
      <c r="F1664" s="8" t="n">
        <f aca="false">INDEX($F:$F,$E1664)*(2*B1664/INDEX($B:$B,$E1664)-C1664/INDEX($C:$C,$E1664))</f>
        <v>6208.76818101993</v>
      </c>
      <c r="G1664" s="9" t="n">
        <f aca="false">B1664/B1663-1</f>
        <v>0.0433150176716315</v>
      </c>
      <c r="H1664" s="9" t="n">
        <f aca="false">F1664/F1663-1</f>
        <v>0.00845721673933886</v>
      </c>
      <c r="I1664" s="9" t="n">
        <f aca="false">LN(B1664/B1663)</f>
        <v>0.0424031607825442</v>
      </c>
      <c r="J1664" s="9" t="n">
        <f aca="false">LN(F1664/F1663)</f>
        <v>0.0084216548442793</v>
      </c>
      <c r="K1664" s="9" t="n">
        <f aca="false">F1664/F1657-1</f>
        <v>0.0417948066940213</v>
      </c>
      <c r="L1664" s="9" t="n">
        <f aca="false">F1664/F1634-1</f>
        <v>0.0130560858339581</v>
      </c>
      <c r="M1664" s="9" t="n">
        <f aca="false">B1664/B1657-1</f>
        <v>0.153764230383334</v>
      </c>
      <c r="N1664" s="9" t="n">
        <f aca="false">B1664/B1634-1</f>
        <v>0.0289319733720577</v>
      </c>
      <c r="O1664" s="8" t="n">
        <f aca="false">MAX(O1663,F1664)</f>
        <v>6359.66168068426</v>
      </c>
      <c r="P1664" s="9" t="n">
        <f aca="false">F1664/O1664-1</f>
        <v>-0.0237266551651051</v>
      </c>
      <c r="Q1664" s="8" t="n">
        <f aca="false">MAX(Q1663,B1664)</f>
        <v>73081.5759053185</v>
      </c>
      <c r="R1664" s="9" t="n">
        <f aca="false">B1664/Q1664-1</f>
        <v>-0.0865579654535206</v>
      </c>
      <c r="S1664" s="9" t="n">
        <f aca="false">B1664/INDEX($B:$B,$E1664)-1</f>
        <v>0.189676044756964</v>
      </c>
      <c r="T1664" s="0" t="n">
        <f aca="false">IF(AND($A1664&gt;=CrashTest!$B$3,$A1664&lt;=CrashTest!$C$3),1,IF(AND($A1664&gt;=CrashTest!$B$4,$A1664&lt;=CrashTest!$C$4),2,IF(AND($A1664&gt;=CrashTest!$B$5,$A1664&lt;=CrashTest!$C$5),3,IF(AND($A1664&gt;=CrashTest!$B$6,$A1664&lt;=CrashTest!$C$6),4,IF(AND($A1664&gt;=CrashTest!$B$7,$A1664&lt;=CrashTest!$C$7),5,0)))))</f>
        <v>0</v>
      </c>
      <c r="U1664" s="8" t="str">
        <f aca="false">IF(T1664=0,"",IF(T1663=T1664,MAX(U1663,B1664),B1664))</f>
        <v/>
      </c>
      <c r="V1664" s="9" t="str">
        <f aca="false">IF(T1664=0,"",B1664/U1664-1)</f>
        <v/>
      </c>
      <c r="W1664" s="8" t="str">
        <f aca="false">IF(T1664=0,"",IF(T1663=T1664,MAX(W1663,F1664),F1664))</f>
        <v/>
      </c>
      <c r="X1664" s="9" t="str">
        <f aca="false">IF(T1664=0,"",F1664/W1664-1)</f>
        <v/>
      </c>
    </row>
    <row r="1665" customFormat="false" ht="15" hidden="false" customHeight="false" outlineLevel="0" collapsed="false">
      <c r="A1665" s="5" t="n">
        <v>45493</v>
      </c>
      <c r="B1665" s="6" t="n">
        <v>67185.4978112215</v>
      </c>
      <c r="C1665" s="7" t="n">
        <v>42323.33449</v>
      </c>
      <c r="D1665" s="0" t="n">
        <f aca="false">INT((ROW()-3)/30)</f>
        <v>55</v>
      </c>
      <c r="E1665" s="0" t="n">
        <f aca="false">2+30*D1665</f>
        <v>1652</v>
      </c>
      <c r="F1665" s="8" t="n">
        <f aca="false">INDEX($F:$F,$E1665)*(2*B1665/INDEX($B:$B,$E1665)-C1665/INDEX($C:$C,$E1665))</f>
        <v>6220.60239596616</v>
      </c>
      <c r="G1665" s="9" t="n">
        <f aca="false">B1665/B1664-1</f>
        <v>0.00643711161234029</v>
      </c>
      <c r="H1665" s="9" t="n">
        <f aca="false">F1665/F1664-1</f>
        <v>0.00190604876864331</v>
      </c>
      <c r="I1665" s="9" t="n">
        <f aca="false">LN(B1665/B1664)</f>
        <v>0.00641648189259672</v>
      </c>
      <c r="J1665" s="9" t="n">
        <f aca="false">LN(F1665/F1664)</f>
        <v>0.00190423456263338</v>
      </c>
      <c r="K1665" s="9" t="n">
        <f aca="false">F1665/F1658-1</f>
        <v>0.0311774759035708</v>
      </c>
      <c r="L1665" s="9" t="n">
        <f aca="false">F1665/F1635-1</f>
        <v>0.0126894349429902</v>
      </c>
      <c r="M1665" s="9" t="n">
        <f aca="false">B1665/B1658-1</f>
        <v>0.132421845695623</v>
      </c>
      <c r="N1665" s="9" t="n">
        <f aca="false">B1665/B1635-1</f>
        <v>0.0352523527988538</v>
      </c>
      <c r="O1665" s="8" t="n">
        <f aca="false">MAX(O1664,F1665)</f>
        <v>6359.66168068426</v>
      </c>
      <c r="P1665" s="9" t="n">
        <f aca="false">F1665/O1665-1</f>
        <v>-0.0218658305583233</v>
      </c>
      <c r="Q1665" s="8" t="n">
        <f aca="false">MAX(Q1664,B1665)</f>
        <v>73081.5759053185</v>
      </c>
      <c r="R1665" s="9" t="n">
        <f aca="false">B1665/Q1665-1</f>
        <v>-0.0806780371257417</v>
      </c>
      <c r="S1665" s="9" t="n">
        <f aca="false">B1665/INDEX($B:$B,$E1665)-1</f>
        <v>0.197334122239592</v>
      </c>
      <c r="T1665" s="0" t="n">
        <f aca="false">IF(AND($A1665&gt;=CrashTest!$B$3,$A1665&lt;=CrashTest!$C$3),1,IF(AND($A1665&gt;=CrashTest!$B$4,$A1665&lt;=CrashTest!$C$4),2,IF(AND($A1665&gt;=CrashTest!$B$5,$A1665&lt;=CrashTest!$C$5),3,IF(AND($A1665&gt;=CrashTest!$B$6,$A1665&lt;=CrashTest!$C$6),4,IF(AND($A1665&gt;=CrashTest!$B$7,$A1665&lt;=CrashTest!$C$7),5,0)))))</f>
        <v>5</v>
      </c>
      <c r="U1665" s="8" t="n">
        <f aca="false">IF(T1665=0,"",IF(T1664=T1665,MAX(U1664,B1665),B1665))</f>
        <v>67185.4978112215</v>
      </c>
      <c r="V1665" s="9" t="n">
        <f aca="false">IF(T1665=0,"",B1665/U1665-1)</f>
        <v>0</v>
      </c>
      <c r="W1665" s="8" t="n">
        <f aca="false">IF(T1665=0,"",IF(T1664=T1665,MAX(W1664,F1665),F1665))</f>
        <v>6220.60239596616</v>
      </c>
      <c r="X1665" s="9" t="n">
        <f aca="false">IF(T1665=0,"",F1665/W1665-1)</f>
        <v>0</v>
      </c>
    </row>
    <row r="1666" customFormat="false" ht="15" hidden="false" customHeight="false" outlineLevel="0" collapsed="false">
      <c r="A1666" s="5" t="n">
        <v>45494</v>
      </c>
      <c r="B1666" s="6" t="n">
        <v>68056.6201215663</v>
      </c>
      <c r="C1666" s="7" t="n">
        <v>43403.17585</v>
      </c>
      <c r="D1666" s="0" t="n">
        <f aca="false">INT((ROW()-3)/30)</f>
        <v>55</v>
      </c>
      <c r="E1666" s="0" t="n">
        <f aca="false">2+30*D1666</f>
        <v>1652</v>
      </c>
      <c r="F1666" s="8" t="n">
        <f aca="false">INDEX($F:$F,$E1666)*(2*B1666/INDEX($B:$B,$E1666)-C1666/INDEX($C:$C,$E1666))</f>
        <v>6200.20785475286</v>
      </c>
      <c r="G1666" s="9" t="n">
        <f aca="false">B1666/B1665-1</f>
        <v>0.0129659277481651</v>
      </c>
      <c r="H1666" s="9" t="n">
        <f aca="false">F1666/F1665-1</f>
        <v>-0.00327854762530988</v>
      </c>
      <c r="I1666" s="9" t="n">
        <f aca="false">LN(B1666/B1665)</f>
        <v>0.0128825897040016</v>
      </c>
      <c r="J1666" s="9" t="n">
        <f aca="false">LN(F1666/F1665)</f>
        <v>-0.00328393383843516</v>
      </c>
      <c r="K1666" s="9" t="n">
        <f aca="false">F1666/F1659-1</f>
        <v>0.0176306167424936</v>
      </c>
      <c r="L1666" s="9" t="n">
        <f aca="false">F1666/F1636-1</f>
        <v>0.0157795992800287</v>
      </c>
      <c r="M1666" s="9" t="n">
        <f aca="false">B1666/B1659-1</f>
        <v>0.115407395939215</v>
      </c>
      <c r="N1666" s="9" t="n">
        <f aca="false">B1666/B1636-1</f>
        <v>0.0619568730706748</v>
      </c>
      <c r="O1666" s="8" t="n">
        <f aca="false">MAX(O1665,F1666)</f>
        <v>6359.66168068426</v>
      </c>
      <c r="P1666" s="9" t="n">
        <f aca="false">F1666/O1666-1</f>
        <v>-0.0250726900167807</v>
      </c>
      <c r="Q1666" s="8" t="n">
        <f aca="false">MAX(Q1665,B1666)</f>
        <v>73081.5759053185</v>
      </c>
      <c r="R1666" s="9" t="n">
        <f aca="false">B1666/Q1666-1</f>
        <v>-0.0687581749778129</v>
      </c>
      <c r="S1666" s="9" t="n">
        <f aca="false">B1666/INDEX($B:$B,$E1666)-1</f>
        <v>0.212858669958963</v>
      </c>
      <c r="T1666" s="0" t="n">
        <f aca="false">IF(AND($A1666&gt;=CrashTest!$B$3,$A1666&lt;=CrashTest!$C$3),1,IF(AND($A1666&gt;=CrashTest!$B$4,$A1666&lt;=CrashTest!$C$4),2,IF(AND($A1666&gt;=CrashTest!$B$5,$A1666&lt;=CrashTest!$C$5),3,IF(AND($A1666&gt;=CrashTest!$B$6,$A1666&lt;=CrashTest!$C$6),4,IF(AND($A1666&gt;=CrashTest!$B$7,$A1666&lt;=CrashTest!$C$7),5,0)))))</f>
        <v>5</v>
      </c>
      <c r="U1666" s="8" t="n">
        <f aca="false">IF(T1666=0,"",IF(T1665=T1666,MAX(U1665,B1666),B1666))</f>
        <v>68056.6201215663</v>
      </c>
      <c r="V1666" s="9" t="n">
        <f aca="false">IF(T1666=0,"",B1666/U1666-1)</f>
        <v>0</v>
      </c>
      <c r="W1666" s="8" t="n">
        <f aca="false">IF(T1666=0,"",IF(T1665=T1666,MAX(W1665,F1666),F1666))</f>
        <v>6220.60239596616</v>
      </c>
      <c r="X1666" s="9" t="n">
        <f aca="false">IF(T1666=0,"",F1666/W1666-1)</f>
        <v>-0.00327854762530988</v>
      </c>
    </row>
    <row r="1667" customFormat="false" ht="15" hidden="false" customHeight="false" outlineLevel="0" collapsed="false">
      <c r="A1667" s="5" t="n">
        <v>45495</v>
      </c>
      <c r="B1667" s="6" t="n">
        <v>67535.1976738749</v>
      </c>
      <c r="C1667" s="7" t="n">
        <v>42723.61361</v>
      </c>
      <c r="D1667" s="0" t="n">
        <f aca="false">INT((ROW()-3)/30)</f>
        <v>55</v>
      </c>
      <c r="E1667" s="0" t="n">
        <f aca="false">2+30*D1667</f>
        <v>1652</v>
      </c>
      <c r="F1667" s="8" t="n">
        <f aca="false">INDEX($F:$F,$E1667)*(2*B1667/INDEX($B:$B,$E1667)-C1667/INDEX($C:$C,$E1667))</f>
        <v>6218.73390876977</v>
      </c>
      <c r="G1667" s="9" t="n">
        <f aca="false">B1667/B1666-1</f>
        <v>-0.00766159775140174</v>
      </c>
      <c r="H1667" s="9" t="n">
        <f aca="false">F1667/F1666-1</f>
        <v>0.00298797305685627</v>
      </c>
      <c r="I1667" s="9" t="n">
        <f aca="false">LN(B1667/B1666)</f>
        <v>-0.00769109857032649</v>
      </c>
      <c r="J1667" s="9" t="n">
        <f aca="false">LN(F1667/F1666)</f>
        <v>0.00298351793767319</v>
      </c>
      <c r="K1667" s="9" t="n">
        <f aca="false">F1667/F1660-1</f>
        <v>0.0147246165410619</v>
      </c>
      <c r="L1667" s="9" t="n">
        <f aca="false">F1667/F1637-1</f>
        <v>0.0193326572001766</v>
      </c>
      <c r="M1667" s="9" t="n">
        <f aca="false">B1667/B1660-1</f>
        <v>0.043260165844226</v>
      </c>
      <c r="N1667" s="9" t="n">
        <f aca="false">B1667/B1637-1</f>
        <v>0.0509984010836735</v>
      </c>
      <c r="O1667" s="8" t="n">
        <f aca="false">MAX(O1666,F1667)</f>
        <v>6359.66168068426</v>
      </c>
      <c r="P1667" s="9" t="n">
        <f aca="false">F1667/O1667-1</f>
        <v>-0.0221596334821574</v>
      </c>
      <c r="Q1667" s="8" t="n">
        <f aca="false">MAX(Q1666,B1667)</f>
        <v>73081.5759053185</v>
      </c>
      <c r="R1667" s="9" t="n">
        <f aca="false">B1667/Q1667-1</f>
        <v>-0.0758929752504141</v>
      </c>
      <c r="S1667" s="9" t="n">
        <f aca="false">B1667/INDEX($B:$B,$E1667)-1</f>
        <v>0.203566234700437</v>
      </c>
      <c r="T1667" s="0" t="n">
        <f aca="false">IF(AND($A1667&gt;=CrashTest!$B$3,$A1667&lt;=CrashTest!$C$3),1,IF(AND($A1667&gt;=CrashTest!$B$4,$A1667&lt;=CrashTest!$C$4),2,IF(AND($A1667&gt;=CrashTest!$B$5,$A1667&lt;=CrashTest!$C$5),3,IF(AND($A1667&gt;=CrashTest!$B$6,$A1667&lt;=CrashTest!$C$6),4,IF(AND($A1667&gt;=CrashTest!$B$7,$A1667&lt;=CrashTest!$C$7),5,0)))))</f>
        <v>5</v>
      </c>
      <c r="U1667" s="8" t="n">
        <f aca="false">IF(T1667=0,"",IF(T1666=T1667,MAX(U1666,B1667),B1667))</f>
        <v>68056.6201215663</v>
      </c>
      <c r="V1667" s="9" t="n">
        <f aca="false">IF(T1667=0,"",B1667/U1667-1)</f>
        <v>-0.00766159775140174</v>
      </c>
      <c r="W1667" s="8" t="n">
        <f aca="false">IF(T1667=0,"",IF(T1666=T1667,MAX(W1666,F1667),F1667))</f>
        <v>6220.60239596616</v>
      </c>
      <c r="X1667" s="9" t="n">
        <f aca="false">IF(T1667=0,"",F1667/W1667-1)</f>
        <v>-0.000300370780423664</v>
      </c>
    </row>
    <row r="1668" customFormat="false" ht="15" hidden="false" customHeight="false" outlineLevel="0" collapsed="false">
      <c r="A1668" s="5" t="n">
        <v>45496</v>
      </c>
      <c r="B1668" s="6" t="n">
        <v>65916.4081616014</v>
      </c>
      <c r="C1668" s="7" t="n">
        <v>40975.83476</v>
      </c>
      <c r="D1668" s="0" t="n">
        <f aca="false">INT((ROW()-3)/30)</f>
        <v>55</v>
      </c>
      <c r="E1668" s="0" t="n">
        <f aca="false">2+30*D1668</f>
        <v>1652</v>
      </c>
      <c r="F1668" s="8" t="n">
        <f aca="false">INDEX($F:$F,$E1668)*(2*B1668/INDEX($B:$B,$E1668)-C1668/INDEX($C:$C,$E1668))</f>
        <v>6207.37675932426</v>
      </c>
      <c r="G1668" s="9" t="n">
        <f aca="false">B1668/B1667-1</f>
        <v>-0.0239695679886891</v>
      </c>
      <c r="H1668" s="9" t="n">
        <f aca="false">F1668/F1667-1</f>
        <v>-0.00182628001328333</v>
      </c>
      <c r="I1668" s="9" t="n">
        <f aca="false">LN(B1668/B1667)</f>
        <v>-0.0242615127156834</v>
      </c>
      <c r="J1668" s="9" t="n">
        <f aca="false">LN(F1668/F1667)</f>
        <v>-0.00182794969580836</v>
      </c>
      <c r="K1668" s="9" t="n">
        <f aca="false">F1668/F1661-1</f>
        <v>0.00908853832545664</v>
      </c>
      <c r="L1668" s="9" t="n">
        <f aca="false">F1668/F1638-1</f>
        <v>0.0180461782459982</v>
      </c>
      <c r="M1668" s="9" t="n">
        <f aca="false">B1668/B1661-1</f>
        <v>0.0122480938945446</v>
      </c>
      <c r="N1668" s="9" t="n">
        <f aca="false">B1668/B1638-1</f>
        <v>0.0405933443441724</v>
      </c>
      <c r="O1668" s="8" t="n">
        <f aca="false">MAX(O1667,F1668)</f>
        <v>6359.66168068426</v>
      </c>
      <c r="P1668" s="9" t="n">
        <f aca="false">F1668/O1668-1</f>
        <v>-0.0239454437997106</v>
      </c>
      <c r="Q1668" s="8" t="n">
        <f aca="false">MAX(Q1667,B1668)</f>
        <v>73081.5759053185</v>
      </c>
      <c r="R1668" s="9" t="n">
        <f aca="false">B1668/Q1668-1</f>
        <v>-0.0980434214089745</v>
      </c>
      <c r="S1668" s="9" t="n">
        <f aca="false">B1668/INDEX($B:$B,$E1668)-1</f>
        <v>0.174717272008895</v>
      </c>
      <c r="T1668" s="0" t="n">
        <f aca="false">IF(AND($A1668&gt;=CrashTest!$B$3,$A1668&lt;=CrashTest!$C$3),1,IF(AND($A1668&gt;=CrashTest!$B$4,$A1668&lt;=CrashTest!$C$4),2,IF(AND($A1668&gt;=CrashTest!$B$5,$A1668&lt;=CrashTest!$C$5),3,IF(AND($A1668&gt;=CrashTest!$B$6,$A1668&lt;=CrashTest!$C$6),4,IF(AND($A1668&gt;=CrashTest!$B$7,$A1668&lt;=CrashTest!$C$7),5,0)))))</f>
        <v>5</v>
      </c>
      <c r="U1668" s="8" t="n">
        <f aca="false">IF(T1668=0,"",IF(T1667=T1668,MAX(U1667,B1668),B1668))</f>
        <v>68056.6201215663</v>
      </c>
      <c r="V1668" s="9" t="n">
        <f aca="false">IF(T1668=0,"",B1668/U1668-1)</f>
        <v>-0.0314475205518867</v>
      </c>
      <c r="W1668" s="8" t="n">
        <f aca="false">IF(T1668=0,"",IF(T1667=T1668,MAX(W1667,F1668),F1668))</f>
        <v>6220.60239596616</v>
      </c>
      <c r="X1668" s="9" t="n">
        <f aca="false">IF(T1668=0,"",F1668/W1668-1)</f>
        <v>-0.00212610223255416</v>
      </c>
    </row>
    <row r="1669" customFormat="false" ht="15" hidden="false" customHeight="false" outlineLevel="0" collapsed="false">
      <c r="A1669" s="5" t="n">
        <v>45497</v>
      </c>
      <c r="B1669" s="6" t="n">
        <v>65353.3857784921</v>
      </c>
      <c r="C1669" s="7" t="n">
        <v>40347.38797</v>
      </c>
      <c r="D1669" s="0" t="n">
        <f aca="false">INT((ROW()-3)/30)</f>
        <v>55</v>
      </c>
      <c r="E1669" s="0" t="n">
        <f aca="false">2+30*D1669</f>
        <v>1652</v>
      </c>
      <c r="F1669" s="8" t="n">
        <f aca="false">INDEX($F:$F,$E1669)*(2*B1669/INDEX($B:$B,$E1669)-C1669/INDEX($C:$C,$E1669))</f>
        <v>6207.33896487194</v>
      </c>
      <c r="G1669" s="9" t="n">
        <f aca="false">B1669/B1668-1</f>
        <v>-0.00854146029512093</v>
      </c>
      <c r="H1669" s="9" t="n">
        <f aca="false">F1669/F1668-1</f>
        <v>-6.08863514850455E-006</v>
      </c>
      <c r="I1669" s="9" t="n">
        <f aca="false">LN(B1669/B1668)</f>
        <v>-0.00857814762540421</v>
      </c>
      <c r="J1669" s="9" t="n">
        <f aca="false">LN(F1669/F1668)</f>
        <v>-6.08865368431878E-006</v>
      </c>
      <c r="K1669" s="9" t="n">
        <f aca="false">F1669/F1662-1</f>
        <v>0.00605606195673403</v>
      </c>
      <c r="L1669" s="9" t="n">
        <f aca="false">F1669/F1639-1</f>
        <v>0.0281500321721329</v>
      </c>
      <c r="M1669" s="9" t="n">
        <f aca="false">B1669/B1662-1</f>
        <v>0.0179437757161351</v>
      </c>
      <c r="N1669" s="9" t="n">
        <f aca="false">B1669/B1639-1</f>
        <v>0.0845422942373368</v>
      </c>
      <c r="O1669" s="8" t="n">
        <f aca="false">MAX(O1668,F1669)</f>
        <v>6359.66168068426</v>
      </c>
      <c r="P1669" s="9" t="n">
        <f aca="false">F1669/O1669-1</f>
        <v>-0.0239513866397885</v>
      </c>
      <c r="Q1669" s="8" t="n">
        <f aca="false">MAX(Q1668,B1669)</f>
        <v>73081.5759053185</v>
      </c>
      <c r="R1669" s="9" t="n">
        <f aca="false">B1669/Q1669-1</f>
        <v>-0.105747447712933</v>
      </c>
      <c r="S1669" s="9" t="n">
        <f aca="false">B1669/INDEX($B:$B,$E1669)-1</f>
        <v>0.164683471072038</v>
      </c>
      <c r="T1669" s="0" t="n">
        <f aca="false">IF(AND($A1669&gt;=CrashTest!$B$3,$A1669&lt;=CrashTest!$C$3),1,IF(AND($A1669&gt;=CrashTest!$B$4,$A1669&lt;=CrashTest!$C$4),2,IF(AND($A1669&gt;=CrashTest!$B$5,$A1669&lt;=CrashTest!$C$5),3,IF(AND($A1669&gt;=CrashTest!$B$6,$A1669&lt;=CrashTest!$C$6),4,IF(AND($A1669&gt;=CrashTest!$B$7,$A1669&lt;=CrashTest!$C$7),5,0)))))</f>
        <v>5</v>
      </c>
      <c r="U1669" s="8" t="n">
        <f aca="false">IF(T1669=0,"",IF(T1668=T1669,MAX(U1668,B1669),B1669))</f>
        <v>68056.6201215663</v>
      </c>
      <c r="V1669" s="9" t="n">
        <f aca="false">IF(T1669=0,"",B1669/U1669-1)</f>
        <v>-0.0397203730988337</v>
      </c>
      <c r="W1669" s="8" t="n">
        <f aca="false">IF(T1669=0,"",IF(T1668=T1669,MAX(W1668,F1669),F1669))</f>
        <v>6220.60239596616</v>
      </c>
      <c r="X1669" s="9" t="n">
        <f aca="false">IF(T1669=0,"",F1669/W1669-1)</f>
        <v>-0.00213217792264186</v>
      </c>
    </row>
    <row r="1670" customFormat="false" ht="15" hidden="false" customHeight="false" outlineLevel="0" collapsed="false">
      <c r="A1670" s="5" t="n">
        <v>45498</v>
      </c>
      <c r="B1670" s="6" t="n">
        <v>65722.0611917007</v>
      </c>
      <c r="C1670" s="7" t="n">
        <v>40792.40553</v>
      </c>
      <c r="D1670" s="0" t="n">
        <f aca="false">INT((ROW()-3)/30)</f>
        <v>55</v>
      </c>
      <c r="E1670" s="0" t="n">
        <f aca="false">2+30*D1670</f>
        <v>1652</v>
      </c>
      <c r="F1670" s="8" t="n">
        <f aca="false">INDEX($F:$F,$E1670)*(2*B1670/INDEX($B:$B,$E1670)-C1670/INDEX($C:$C,$E1670))</f>
        <v>6200.98931108387</v>
      </c>
      <c r="G1670" s="9" t="n">
        <f aca="false">B1670/B1669-1</f>
        <v>0.00564125957388328</v>
      </c>
      <c r="H1670" s="9" t="n">
        <f aca="false">F1670/F1669-1</f>
        <v>-0.00102292686511984</v>
      </c>
      <c r="I1670" s="9" t="n">
        <f aca="false">LN(B1670/B1669)</f>
        <v>0.00562540725916539</v>
      </c>
      <c r="J1670" s="9" t="n">
        <f aca="false">LN(F1670/F1669)</f>
        <v>-0.00102345041186934</v>
      </c>
      <c r="K1670" s="9" t="n">
        <f aca="false">F1670/F1663-1</f>
        <v>0.00719373623944231</v>
      </c>
      <c r="L1670" s="9" t="n">
        <f aca="false">F1670/F1640-1</f>
        <v>0.0254980298632648</v>
      </c>
      <c r="M1670" s="9" t="n">
        <f aca="false">B1670/B1663-1</f>
        <v>0.0271591457540268</v>
      </c>
      <c r="N1670" s="9" t="n">
        <f aca="false">B1670/B1640-1</f>
        <v>0.0645030271749689</v>
      </c>
      <c r="O1670" s="8" t="n">
        <f aca="false">MAX(O1669,F1670)</f>
        <v>6359.66168068426</v>
      </c>
      <c r="P1670" s="9" t="n">
        <f aca="false">F1670/O1670-1</f>
        <v>-0.0249498129880575</v>
      </c>
      <c r="Q1670" s="8" t="n">
        <f aca="false">MAX(Q1669,B1670)</f>
        <v>73081.5759053185</v>
      </c>
      <c r="R1670" s="9" t="n">
        <f aca="false">B1670/Q1670-1</f>
        <v>-0.100702736940874</v>
      </c>
      <c r="S1670" s="9" t="n">
        <f aca="false">B1670/INDEX($B:$B,$E1670)-1</f>
        <v>0.171253752853767</v>
      </c>
      <c r="T1670" s="0" t="n">
        <f aca="false">IF(AND($A1670&gt;=CrashTest!$B$3,$A1670&lt;=CrashTest!$C$3),1,IF(AND($A1670&gt;=CrashTest!$B$4,$A1670&lt;=CrashTest!$C$4),2,IF(AND($A1670&gt;=CrashTest!$B$5,$A1670&lt;=CrashTest!$C$5),3,IF(AND($A1670&gt;=CrashTest!$B$6,$A1670&lt;=CrashTest!$C$6),4,IF(AND($A1670&gt;=CrashTest!$B$7,$A1670&lt;=CrashTest!$C$7),5,0)))))</f>
        <v>5</v>
      </c>
      <c r="U1670" s="8" t="n">
        <f aca="false">IF(T1670=0,"",IF(T1669=T1670,MAX(U1669,B1670),B1670))</f>
        <v>68056.6201215663</v>
      </c>
      <c r="V1670" s="9" t="n">
        <f aca="false">IF(T1670=0,"",B1670/U1670-1)</f>
        <v>-0.0343031864599724</v>
      </c>
      <c r="W1670" s="8" t="n">
        <f aca="false">IF(T1670=0,"",IF(T1669=T1670,MAX(W1669,F1670),F1670))</f>
        <v>6220.60239596616</v>
      </c>
      <c r="X1670" s="9" t="n">
        <f aca="false">IF(T1670=0,"",F1670/W1670-1)</f>
        <v>-0.00315292372568343</v>
      </c>
    </row>
    <row r="1671" customFormat="false" ht="15" hidden="false" customHeight="false" outlineLevel="0" collapsed="false">
      <c r="A1671" s="5" t="n">
        <v>45499</v>
      </c>
      <c r="B1671" s="6" t="n">
        <v>67912.2433091759</v>
      </c>
      <c r="C1671" s="7" t="n">
        <v>43080.70251</v>
      </c>
      <c r="D1671" s="0" t="n">
        <f aca="false">INT((ROW()-3)/30)</f>
        <v>55</v>
      </c>
      <c r="E1671" s="0" t="n">
        <f aca="false">2+30*D1671</f>
        <v>1652</v>
      </c>
      <c r="F1671" s="8" t="n">
        <f aca="false">INDEX($F:$F,$E1671)*(2*B1671/INDEX($B:$B,$E1671)-C1671/INDEX($C:$C,$E1671))</f>
        <v>6230.89300207143</v>
      </c>
      <c r="G1671" s="9" t="n">
        <f aca="false">B1671/B1670-1</f>
        <v>0.0333249152227102</v>
      </c>
      <c r="H1671" s="9" t="n">
        <f aca="false">F1671/F1670-1</f>
        <v>0.00482240647215981</v>
      </c>
      <c r="I1671" s="9" t="n">
        <f aca="false">LN(B1671/B1670)</f>
        <v>0.0327816762311399</v>
      </c>
      <c r="J1671" s="9" t="n">
        <f aca="false">LN(F1671/F1670)</f>
        <v>0.0048108159180409</v>
      </c>
      <c r="K1671" s="9" t="n">
        <f aca="false">F1671/F1664-1</f>
        <v>0.00356347997001061</v>
      </c>
      <c r="L1671" s="9" t="n">
        <f aca="false">F1671/F1641-1</f>
        <v>0.0338097387046732</v>
      </c>
      <c r="M1671" s="9" t="n">
        <f aca="false">B1671/B1664-1</f>
        <v>0.0173237413712453</v>
      </c>
      <c r="N1671" s="9" t="n">
        <f aca="false">B1671/B1641-1</f>
        <v>0.117079177455</v>
      </c>
      <c r="O1671" s="8" t="n">
        <f aca="false">MAX(O1670,F1671)</f>
        <v>6359.66168068426</v>
      </c>
      <c r="P1671" s="9" t="n">
        <f aca="false">F1671/O1671-1</f>
        <v>-0.0202477246555307</v>
      </c>
      <c r="Q1671" s="8" t="n">
        <f aca="false">MAX(Q1670,B1671)</f>
        <v>73081.5759053185</v>
      </c>
      <c r="R1671" s="9" t="n">
        <f aca="false">B1671/Q1671-1</f>
        <v>-0.0707337318894132</v>
      </c>
      <c r="S1671" s="9" t="n">
        <f aca="false">B1671/INDEX($B:$B,$E1671)-1</f>
        <v>0.2102856848719</v>
      </c>
      <c r="T1671" s="0" t="n">
        <f aca="false">IF(AND($A1671&gt;=CrashTest!$B$3,$A1671&lt;=CrashTest!$C$3),1,IF(AND($A1671&gt;=CrashTest!$B$4,$A1671&lt;=CrashTest!$C$4),2,IF(AND($A1671&gt;=CrashTest!$B$5,$A1671&lt;=CrashTest!$C$5),3,IF(AND($A1671&gt;=CrashTest!$B$6,$A1671&lt;=CrashTest!$C$6),4,IF(AND($A1671&gt;=CrashTest!$B$7,$A1671&lt;=CrashTest!$C$7),5,0)))))</f>
        <v>5</v>
      </c>
      <c r="U1671" s="8" t="n">
        <f aca="false">IF(T1671=0,"",IF(T1670=T1671,MAX(U1670,B1671),B1671))</f>
        <v>68056.6201215663</v>
      </c>
      <c r="V1671" s="9" t="n">
        <f aca="false">IF(T1671=0,"",B1671/U1671-1)</f>
        <v>-0.00212142201790966</v>
      </c>
      <c r="W1671" s="8" t="n">
        <f aca="false">IF(T1671=0,"",IF(T1670=T1671,MAX(W1670,F1671),F1671))</f>
        <v>6230.89300207143</v>
      </c>
      <c r="X1671" s="9" t="n">
        <f aca="false">IF(T1671=0,"",F1671/W1671-1)</f>
        <v>0</v>
      </c>
    </row>
    <row r="1672" customFormat="false" ht="15" hidden="false" customHeight="false" outlineLevel="0" collapsed="false">
      <c r="A1672" s="5" t="n">
        <v>45500</v>
      </c>
      <c r="B1672" s="6" t="n">
        <v>68077.3730812391</v>
      </c>
      <c r="C1672" s="7" t="n">
        <v>43071.83384</v>
      </c>
      <c r="D1672" s="0" t="n">
        <f aca="false">INT((ROW()-3)/30)</f>
        <v>55</v>
      </c>
      <c r="E1672" s="0" t="n">
        <f aca="false">2+30*D1672</f>
        <v>1652</v>
      </c>
      <c r="F1672" s="8" t="n">
        <f aca="false">INDEX($F:$F,$E1672)*(2*B1672/INDEX($B:$B,$E1672)-C1672/INDEX($C:$C,$E1672))</f>
        <v>6267.66241525886</v>
      </c>
      <c r="G1672" s="9" t="n">
        <f aca="false">B1672/B1671-1</f>
        <v>0.00243151696979638</v>
      </c>
      <c r="H1672" s="9" t="n">
        <f aca="false">F1672/F1671-1</f>
        <v>0.00590114662139207</v>
      </c>
      <c r="I1672" s="9" t="n">
        <f aca="false">LN(B1672/B1671)</f>
        <v>0.00242856561561954</v>
      </c>
      <c r="J1672" s="9" t="n">
        <f aca="false">LN(F1672/F1671)</f>
        <v>0.00588380305351145</v>
      </c>
      <c r="K1672" s="9" t="n">
        <f aca="false">F1672/F1665-1</f>
        <v>0.00756518682551155</v>
      </c>
      <c r="L1672" s="9" t="n">
        <f aca="false">F1672/F1642-1</f>
        <v>0.0397622180259538</v>
      </c>
      <c r="M1672" s="9" t="n">
        <f aca="false">B1672/B1665-1</f>
        <v>0.0132748182133531</v>
      </c>
      <c r="N1672" s="9" t="n">
        <f aca="false">B1672/B1642-1</f>
        <v>0.105692021224795</v>
      </c>
      <c r="O1672" s="8" t="n">
        <f aca="false">MAX(O1671,F1672)</f>
        <v>6359.66168068426</v>
      </c>
      <c r="P1672" s="9" t="n">
        <f aca="false">F1672/O1672-1</f>
        <v>-0.0144660628260804</v>
      </c>
      <c r="Q1672" s="8" t="n">
        <f aca="false">MAX(Q1671,B1672)</f>
        <v>73081.5759053185</v>
      </c>
      <c r="R1672" s="9" t="n">
        <f aca="false">B1672/Q1672-1</f>
        <v>-0.068474205189043</v>
      </c>
      <c r="S1672" s="9" t="n">
        <f aca="false">B1672/INDEX($B:$B,$E1672)-1</f>
        <v>0.213228515052967</v>
      </c>
      <c r="T1672" s="0" t="n">
        <f aca="false">IF(AND($A1672&gt;=CrashTest!$B$3,$A1672&lt;=CrashTest!$C$3),1,IF(AND($A1672&gt;=CrashTest!$B$4,$A1672&lt;=CrashTest!$C$4),2,IF(AND($A1672&gt;=CrashTest!$B$5,$A1672&lt;=CrashTest!$C$5),3,IF(AND($A1672&gt;=CrashTest!$B$6,$A1672&lt;=CrashTest!$C$6),4,IF(AND($A1672&gt;=CrashTest!$B$7,$A1672&lt;=CrashTest!$C$7),5,0)))))</f>
        <v>5</v>
      </c>
      <c r="U1672" s="8" t="n">
        <f aca="false">IF(T1672=0,"",IF(T1671=T1672,MAX(U1671,B1672),B1672))</f>
        <v>68077.3730812391</v>
      </c>
      <c r="V1672" s="9" t="n">
        <f aca="false">IF(T1672=0,"",B1672/U1672-1)</f>
        <v>0</v>
      </c>
      <c r="W1672" s="8" t="n">
        <f aca="false">IF(T1672=0,"",IF(T1671=T1672,MAX(W1671,F1672),F1672))</f>
        <v>6267.66241525886</v>
      </c>
      <c r="X1672" s="9" t="n">
        <f aca="false">IF(T1672=0,"",F1672/W1672-1)</f>
        <v>0</v>
      </c>
    </row>
    <row r="1673" customFormat="false" ht="15" hidden="false" customHeight="false" outlineLevel="0" collapsed="false">
      <c r="A1673" s="5" t="n">
        <v>45501</v>
      </c>
      <c r="B1673" s="6" t="n">
        <v>68170.6691309176</v>
      </c>
      <c r="C1673" s="7" t="n">
        <v>43412.21653</v>
      </c>
      <c r="D1673" s="0" t="n">
        <f aca="false">INT((ROW()-3)/30)</f>
        <v>55</v>
      </c>
      <c r="E1673" s="0" t="n">
        <f aca="false">2+30*D1673</f>
        <v>1652</v>
      </c>
      <c r="F1673" s="8" t="n">
        <f aca="false">INDEX($F:$F,$E1673)*(2*B1673/INDEX($B:$B,$E1673)-C1673/INDEX($C:$C,$E1673))</f>
        <v>6222.71744914308</v>
      </c>
      <c r="G1673" s="9" t="n">
        <f aca="false">B1673/B1672-1</f>
        <v>0.00137044138831799</v>
      </c>
      <c r="H1673" s="9" t="n">
        <f aca="false">F1673/F1672-1</f>
        <v>-0.00717092962862242</v>
      </c>
      <c r="I1673" s="9" t="n">
        <f aca="false">LN(B1673/B1672)</f>
        <v>0.0013695031905841</v>
      </c>
      <c r="J1673" s="9" t="n">
        <f aca="false">LN(F1673/F1672)</f>
        <v>-0.00719676432443676</v>
      </c>
      <c r="K1673" s="9" t="n">
        <f aca="false">F1673/F1666-1</f>
        <v>0.00363045802939688</v>
      </c>
      <c r="L1673" s="9" t="n">
        <f aca="false">F1673/F1643-1</f>
        <v>0.0338776651066393</v>
      </c>
      <c r="M1673" s="9" t="n">
        <f aca="false">B1673/B1666-1</f>
        <v>0.0016757959644127</v>
      </c>
      <c r="N1673" s="9" t="n">
        <f aca="false">B1673/B1643-1</f>
        <v>0.130463050478977</v>
      </c>
      <c r="O1673" s="8" t="n">
        <f aca="false">MAX(O1672,F1673)</f>
        <v>6359.66168068426</v>
      </c>
      <c r="P1673" s="9" t="n">
        <f aca="false">F1673/O1673-1</f>
        <v>-0.0215332573361738</v>
      </c>
      <c r="Q1673" s="8" t="n">
        <f aca="false">MAX(Q1672,B1673)</f>
        <v>73081.5759053185</v>
      </c>
      <c r="R1673" s="9" t="n">
        <f aca="false">B1673/Q1673-1</f>
        <v>-0.0671976036855483</v>
      </c>
      <c r="S1673" s="9" t="n">
        <f aca="false">B1673/INDEX($B:$B,$E1673)-1</f>
        <v>0.214891173623484</v>
      </c>
      <c r="T1673" s="0" t="n">
        <f aca="false">IF(AND($A1673&gt;=CrashTest!$B$3,$A1673&lt;=CrashTest!$C$3),1,IF(AND($A1673&gt;=CrashTest!$B$4,$A1673&lt;=CrashTest!$C$4),2,IF(AND($A1673&gt;=CrashTest!$B$5,$A1673&lt;=CrashTest!$C$5),3,IF(AND($A1673&gt;=CrashTest!$B$6,$A1673&lt;=CrashTest!$C$6),4,IF(AND($A1673&gt;=CrashTest!$B$7,$A1673&lt;=CrashTest!$C$7),5,0)))))</f>
        <v>5</v>
      </c>
      <c r="U1673" s="8" t="n">
        <f aca="false">IF(T1673=0,"",IF(T1672=T1673,MAX(U1672,B1673),B1673))</f>
        <v>68170.6691309176</v>
      </c>
      <c r="V1673" s="9" t="n">
        <f aca="false">IF(T1673=0,"",B1673/U1673-1)</f>
        <v>0</v>
      </c>
      <c r="W1673" s="8" t="n">
        <f aca="false">IF(T1673=0,"",IF(T1672=T1673,MAX(W1672,F1673),F1673))</f>
        <v>6267.66241525886</v>
      </c>
      <c r="X1673" s="9" t="n">
        <f aca="false">IF(T1673=0,"",F1673/W1673-1)</f>
        <v>-0.00717092962862242</v>
      </c>
    </row>
    <row r="1674" customFormat="false" ht="15" hidden="false" customHeight="false" outlineLevel="0" collapsed="false">
      <c r="A1674" s="5" t="n">
        <v>45502</v>
      </c>
      <c r="B1674" s="6" t="n">
        <v>66867.167277031</v>
      </c>
      <c r="C1674" s="7" t="n">
        <v>41782.03941</v>
      </c>
      <c r="D1674" s="0" t="n">
        <f aca="false">INT((ROW()-3)/30)</f>
        <v>55</v>
      </c>
      <c r="E1674" s="0" t="n">
        <f aca="false">2+30*D1674</f>
        <v>1652</v>
      </c>
      <c r="F1674" s="8" t="n">
        <f aca="false">INDEX($F:$F,$E1674)*(2*B1674/INDEX($B:$B,$E1674)-C1674/INDEX($C:$C,$E1674))</f>
        <v>6255.9669096247</v>
      </c>
      <c r="G1674" s="9" t="n">
        <f aca="false">B1674/B1673-1</f>
        <v>-0.0191211538701975</v>
      </c>
      <c r="H1674" s="9" t="n">
        <f aca="false">F1674/F1673-1</f>
        <v>0.00534323802315595</v>
      </c>
      <c r="I1674" s="9" t="n">
        <f aca="false">LN(B1674/B1673)</f>
        <v>-0.019306327420941</v>
      </c>
      <c r="J1674" s="9" t="n">
        <f aca="false">LN(F1674/F1673)</f>
        <v>0.00532901357411691</v>
      </c>
      <c r="K1674" s="9" t="n">
        <f aca="false">F1674/F1667-1</f>
        <v>0.005987231710046</v>
      </c>
      <c r="L1674" s="9" t="n">
        <f aca="false">F1674/F1644-1</f>
        <v>0.0395611134896918</v>
      </c>
      <c r="M1674" s="9" t="n">
        <f aca="false">B1674/B1667-1</f>
        <v>-0.00989158868046569</v>
      </c>
      <c r="N1674" s="9" t="n">
        <f aca="false">B1674/B1644-1</f>
        <v>0.0981754512549746</v>
      </c>
      <c r="O1674" s="8" t="n">
        <f aca="false">MAX(O1673,F1674)</f>
        <v>6359.66168068426</v>
      </c>
      <c r="P1674" s="9" t="n">
        <f aca="false">F1674/O1674-1</f>
        <v>-0.0163050766323789</v>
      </c>
      <c r="Q1674" s="8" t="n">
        <f aca="false">MAX(Q1673,B1674)</f>
        <v>73081.5759053185</v>
      </c>
      <c r="R1674" s="9" t="n">
        <f aca="false">B1674/Q1674-1</f>
        <v>-0.0850338618359658</v>
      </c>
      <c r="S1674" s="9" t="n">
        <f aca="false">B1674/INDEX($B:$B,$E1674)-1</f>
        <v>0.191661052557084</v>
      </c>
      <c r="T1674" s="0" t="n">
        <f aca="false">IF(AND($A1674&gt;=CrashTest!$B$3,$A1674&lt;=CrashTest!$C$3),1,IF(AND($A1674&gt;=CrashTest!$B$4,$A1674&lt;=CrashTest!$C$4),2,IF(AND($A1674&gt;=CrashTest!$B$5,$A1674&lt;=CrashTest!$C$5),3,IF(AND($A1674&gt;=CrashTest!$B$6,$A1674&lt;=CrashTest!$C$6),4,IF(AND($A1674&gt;=CrashTest!$B$7,$A1674&lt;=CrashTest!$C$7),5,0)))))</f>
        <v>5</v>
      </c>
      <c r="U1674" s="8" t="n">
        <f aca="false">IF(T1674=0,"",IF(T1673=T1674,MAX(U1673,B1674),B1674))</f>
        <v>68170.6691309176</v>
      </c>
      <c r="V1674" s="9" t="n">
        <f aca="false">IF(T1674=0,"",B1674/U1674-1)</f>
        <v>-0.0191211538701975</v>
      </c>
      <c r="W1674" s="8" t="n">
        <f aca="false">IF(T1674=0,"",IF(T1673=T1674,MAX(W1673,F1674),F1674))</f>
        <v>6267.66241525886</v>
      </c>
      <c r="X1674" s="9" t="n">
        <f aca="false">IF(T1674=0,"",F1674/W1674-1)</f>
        <v>-0.00186600758931954</v>
      </c>
    </row>
    <row r="1675" customFormat="false" ht="15" hidden="false" customHeight="false" outlineLevel="0" collapsed="false">
      <c r="A1675" s="5" t="n">
        <v>45503</v>
      </c>
      <c r="B1675" s="6" t="n">
        <v>66186.9146861484</v>
      </c>
      <c r="C1675" s="7" t="n">
        <v>41090.23677</v>
      </c>
      <c r="D1675" s="0" t="n">
        <f aca="false">INT((ROW()-3)/30)</f>
        <v>55</v>
      </c>
      <c r="E1675" s="0" t="n">
        <f aca="false">2+30*D1675</f>
        <v>1652</v>
      </c>
      <c r="F1675" s="8" t="n">
        <f aca="false">INDEX($F:$F,$E1675)*(2*B1675/INDEX($B:$B,$E1675)-C1675/INDEX($C:$C,$E1675))</f>
        <v>6243.07840626391</v>
      </c>
      <c r="G1675" s="9" t="n">
        <f aca="false">B1675/B1674-1</f>
        <v>-0.0101731928924744</v>
      </c>
      <c r="H1675" s="9" t="n">
        <f aca="false">F1675/F1674-1</f>
        <v>-0.002060193659426</v>
      </c>
      <c r="I1675" s="9" t="n">
        <f aca="false">LN(B1675/B1674)</f>
        <v>-0.010225293473324</v>
      </c>
      <c r="J1675" s="9" t="n">
        <f aca="false">LN(F1675/F1674)</f>
        <v>-0.00206231877765489</v>
      </c>
      <c r="K1675" s="9" t="n">
        <f aca="false">F1675/F1668-1</f>
        <v>0.00575148703291162</v>
      </c>
      <c r="L1675" s="9" t="n">
        <f aca="false">F1675/F1645-1</f>
        <v>0.0299061346844047</v>
      </c>
      <c r="M1675" s="9" t="n">
        <f aca="false">B1675/B1668-1</f>
        <v>0.00410378132078781</v>
      </c>
      <c r="N1675" s="9" t="n">
        <f aca="false">B1675/B1645-1</f>
        <v>0.0545483763295991</v>
      </c>
      <c r="O1675" s="8" t="n">
        <f aca="false">MAX(O1674,F1675)</f>
        <v>6359.66168068426</v>
      </c>
      <c r="P1675" s="9" t="n">
        <f aca="false">F1675/O1675-1</f>
        <v>-0.0183316786763104</v>
      </c>
      <c r="Q1675" s="8" t="n">
        <f aca="false">MAX(Q1674,B1675)</f>
        <v>73081.5759053185</v>
      </c>
      <c r="R1675" s="9" t="n">
        <f aca="false">B1675/Q1675-1</f>
        <v>-0.094341988849591</v>
      </c>
      <c r="S1675" s="9" t="n">
        <f aca="false">B1675/INDEX($B:$B,$E1675)-1</f>
        <v>0.179538054806972</v>
      </c>
      <c r="T1675" s="0" t="n">
        <f aca="false">IF(AND($A1675&gt;=CrashTest!$B$3,$A1675&lt;=CrashTest!$C$3),1,IF(AND($A1675&gt;=CrashTest!$B$4,$A1675&lt;=CrashTest!$C$4),2,IF(AND($A1675&gt;=CrashTest!$B$5,$A1675&lt;=CrashTest!$C$5),3,IF(AND($A1675&gt;=CrashTest!$B$6,$A1675&lt;=CrashTest!$C$6),4,IF(AND($A1675&gt;=CrashTest!$B$7,$A1675&lt;=CrashTest!$C$7),5,0)))))</f>
        <v>5</v>
      </c>
      <c r="U1675" s="8" t="n">
        <f aca="false">IF(T1675=0,"",IF(T1674=T1675,MAX(U1674,B1675),B1675))</f>
        <v>68170.6691309176</v>
      </c>
      <c r="V1675" s="9" t="n">
        <f aca="false">IF(T1675=0,"",B1675/U1675-1)</f>
        <v>-0.0290998235760238</v>
      </c>
      <c r="W1675" s="8" t="n">
        <f aca="false">IF(T1675=0,"",IF(T1674=T1675,MAX(W1674,F1675),F1675))</f>
        <v>6267.66241525886</v>
      </c>
      <c r="X1675" s="9" t="n">
        <f aca="false">IF(T1675=0,"",F1675/W1675-1)</f>
        <v>-0.00392235691174159</v>
      </c>
    </row>
    <row r="1676" customFormat="false" ht="15" hidden="false" customHeight="false" outlineLevel="0" collapsed="false">
      <c r="A1676" s="5" t="n">
        <v>45504</v>
      </c>
      <c r="B1676" s="6" t="n">
        <v>64690.6340385739</v>
      </c>
      <c r="C1676" s="7" t="n">
        <v>39387.74123</v>
      </c>
      <c r="D1676" s="0" t="n">
        <f aca="false">INT((ROW()-3)/30)</f>
        <v>55</v>
      </c>
      <c r="E1676" s="0" t="n">
        <f aca="false">2+30*D1676</f>
        <v>1652</v>
      </c>
      <c r="F1676" s="8" t="n">
        <f aca="false">INDEX($F:$F,$E1676)*(2*B1676/INDEX($B:$B,$E1676)-C1676/INDEX($C:$C,$E1676))</f>
        <v>6249.13214433645</v>
      </c>
      <c r="G1676" s="9" t="n">
        <f aca="false">B1676/B1675-1</f>
        <v>-0.0226068952551983</v>
      </c>
      <c r="H1676" s="9" t="n">
        <f aca="false">F1676/F1675-1</f>
        <v>0.000969671959664131</v>
      </c>
      <c r="I1676" s="9" t="n">
        <f aca="false">LN(B1676/B1675)</f>
        <v>-0.022866348862187</v>
      </c>
      <c r="J1676" s="9" t="n">
        <f aca="false">LN(F1676/F1675)</f>
        <v>0.000969202131504384</v>
      </c>
      <c r="K1676" s="9" t="n">
        <f aca="false">F1676/F1669-1</f>
        <v>0.00673286567738907</v>
      </c>
      <c r="L1676" s="9" t="n">
        <f aca="false">F1676/F1646-1</f>
        <v>0.0356043540684203</v>
      </c>
      <c r="M1676" s="9" t="n">
        <f aca="false">B1676/B1669-1</f>
        <v>-0.0101410467418553</v>
      </c>
      <c r="N1676" s="9" t="n">
        <f aca="false">B1676/B1646-1</f>
        <v>0.0295253039013359</v>
      </c>
      <c r="O1676" s="8" t="n">
        <f aca="false">MAX(O1675,F1676)</f>
        <v>6359.66168068426</v>
      </c>
      <c r="P1676" s="9" t="n">
        <f aca="false">F1676/O1676-1</f>
        <v>-0.0173797824314323</v>
      </c>
      <c r="Q1676" s="8" t="n">
        <f aca="false">MAX(Q1675,B1676)</f>
        <v>73081.5759053185</v>
      </c>
      <c r="R1676" s="9" t="n">
        <f aca="false">B1676/Q1676-1</f>
        <v>-0.114816104644699</v>
      </c>
      <c r="S1676" s="9" t="n">
        <f aca="false">B1676/INDEX($B:$B,$E1676)-1</f>
        <v>0.15287236155243</v>
      </c>
      <c r="T1676" s="0" t="n">
        <f aca="false">IF(AND($A1676&gt;=CrashTest!$B$3,$A1676&lt;=CrashTest!$C$3),1,IF(AND($A1676&gt;=CrashTest!$B$4,$A1676&lt;=CrashTest!$C$4),2,IF(AND($A1676&gt;=CrashTest!$B$5,$A1676&lt;=CrashTest!$C$5),3,IF(AND($A1676&gt;=CrashTest!$B$6,$A1676&lt;=CrashTest!$C$6),4,IF(AND($A1676&gt;=CrashTest!$B$7,$A1676&lt;=CrashTest!$C$7),5,0)))))</f>
        <v>5</v>
      </c>
      <c r="U1676" s="8" t="n">
        <f aca="false">IF(T1676=0,"",IF(T1675=T1676,MAX(U1675,B1676),B1676))</f>
        <v>68170.6691309176</v>
      </c>
      <c r="V1676" s="9" t="n">
        <f aca="false">IF(T1676=0,"",B1676/U1676-1)</f>
        <v>-0.0510488621676941</v>
      </c>
      <c r="W1676" s="8" t="n">
        <f aca="false">IF(T1676=0,"",IF(T1675=T1676,MAX(W1675,F1676),F1676))</f>
        <v>6267.66241525886</v>
      </c>
      <c r="X1676" s="9" t="n">
        <f aca="false">IF(T1676=0,"",F1676/W1676-1)</f>
        <v>-0.00295648835159057</v>
      </c>
    </row>
    <row r="1677" customFormat="false" ht="15" hidden="false" customHeight="false" outlineLevel="0" collapsed="false">
      <c r="A1677" s="5" t="n">
        <v>45505</v>
      </c>
      <c r="B1677" s="6" t="n">
        <v>65178.0554891876</v>
      </c>
      <c r="C1677" s="7" t="n">
        <v>40126.595</v>
      </c>
      <c r="D1677" s="0" t="n">
        <f aca="false">INT((ROW()-3)/30)</f>
        <v>55</v>
      </c>
      <c r="E1677" s="0" t="n">
        <f aca="false">2+30*D1677</f>
        <v>1652</v>
      </c>
      <c r="F1677" s="8" t="n">
        <f aca="false">INDEX($F:$F,$E1677)*(2*B1677/INDEX($B:$B,$E1677)-C1677/INDEX($C:$C,$E1677))</f>
        <v>6212.10095112098</v>
      </c>
      <c r="G1677" s="9" t="n">
        <f aca="false">B1677/B1676-1</f>
        <v>0.00753465254835906</v>
      </c>
      <c r="H1677" s="9" t="n">
        <f aca="false">F1677/F1676-1</f>
        <v>-0.00592581375464019</v>
      </c>
      <c r="I1677" s="9" t="n">
        <f aca="false">LN(B1677/B1676)</f>
        <v>0.00750640883616267</v>
      </c>
      <c r="J1677" s="9" t="n">
        <f aca="false">LN(F1677/F1676)</f>
        <v>-0.00594344106088737</v>
      </c>
      <c r="K1677" s="9" t="n">
        <f aca="false">F1677/F1670-1</f>
        <v>0.00179191407687873</v>
      </c>
      <c r="L1677" s="9" t="n">
        <f aca="false">F1677/F1647-1</f>
        <v>0.032500325212623</v>
      </c>
      <c r="M1677" s="9" t="n">
        <f aca="false">B1677/B1670-1</f>
        <v>-0.0082773682481796</v>
      </c>
      <c r="N1677" s="9" t="n">
        <f aca="false">B1677/B1647-1</f>
        <v>0.0507739588753873</v>
      </c>
      <c r="O1677" s="8" t="n">
        <f aca="false">MAX(O1676,F1677)</f>
        <v>6359.66168068426</v>
      </c>
      <c r="P1677" s="9" t="n">
        <f aca="false">F1677/O1677-1</f>
        <v>-0.0232026068322877</v>
      </c>
      <c r="Q1677" s="8" t="n">
        <f aca="false">MAX(Q1676,B1677)</f>
        <v>73081.5759053185</v>
      </c>
      <c r="R1677" s="9" t="n">
        <f aca="false">B1677/Q1677-1</f>
        <v>-0.108146551551794</v>
      </c>
      <c r="S1677" s="9" t="n">
        <f aca="false">B1677/INDEX($B:$B,$E1677)-1</f>
        <v>0.161558854229334</v>
      </c>
      <c r="T1677" s="0" t="n">
        <f aca="false">IF(AND($A1677&gt;=CrashTest!$B$3,$A1677&lt;=CrashTest!$C$3),1,IF(AND($A1677&gt;=CrashTest!$B$4,$A1677&lt;=CrashTest!$C$4),2,IF(AND($A1677&gt;=CrashTest!$B$5,$A1677&lt;=CrashTest!$C$5),3,IF(AND($A1677&gt;=CrashTest!$B$6,$A1677&lt;=CrashTest!$C$6),4,IF(AND($A1677&gt;=CrashTest!$B$7,$A1677&lt;=CrashTest!$C$7),5,0)))))</f>
        <v>5</v>
      </c>
      <c r="U1677" s="8" t="n">
        <f aca="false">IF(T1677=0,"",IF(T1676=T1677,MAX(U1676,B1677),B1677))</f>
        <v>68170.6691309176</v>
      </c>
      <c r="V1677" s="9" t="n">
        <f aca="false">IF(T1677=0,"",B1677/U1677-1)</f>
        <v>-0.0438988450587577</v>
      </c>
      <c r="W1677" s="8" t="n">
        <f aca="false">IF(T1677=0,"",IF(T1676=T1677,MAX(W1676,F1677),F1677))</f>
        <v>6267.66241525886</v>
      </c>
      <c r="X1677" s="9" t="n">
        <f aca="false">IF(T1677=0,"",F1677/W1677-1)</f>
        <v>-0.00886478250689149</v>
      </c>
    </row>
    <row r="1678" customFormat="false" ht="15" hidden="false" customHeight="false" outlineLevel="0" collapsed="false">
      <c r="A1678" s="5" t="n">
        <v>45506</v>
      </c>
      <c r="B1678" s="6" t="n">
        <v>61506.7698877849</v>
      </c>
      <c r="C1678" s="7" t="n">
        <v>36038.94424</v>
      </c>
      <c r="D1678" s="0" t="n">
        <f aca="false">INT((ROW()-3)/30)</f>
        <v>55</v>
      </c>
      <c r="E1678" s="0" t="n">
        <f aca="false">2+30*D1678</f>
        <v>1652</v>
      </c>
      <c r="F1678" s="8" t="n">
        <f aca="false">INDEX($F:$F,$E1678)*(2*B1678/INDEX($B:$B,$E1678)-C1678/INDEX($C:$C,$E1678))</f>
        <v>6209.9049467814</v>
      </c>
      <c r="G1678" s="9" t="n">
        <f aca="false">B1678/B1677-1</f>
        <v>-0.0563270194829874</v>
      </c>
      <c r="H1678" s="9" t="n">
        <f aca="false">F1678/F1677-1</f>
        <v>-0.000353504290553919</v>
      </c>
      <c r="I1678" s="9" t="n">
        <f aca="false">LN(B1678/B1677)</f>
        <v>-0.0579755917973823</v>
      </c>
      <c r="J1678" s="9" t="n">
        <f aca="false">LN(F1678/F1677)</f>
        <v>-0.000353566787924799</v>
      </c>
      <c r="K1678" s="9" t="n">
        <f aca="false">F1678/F1671-1</f>
        <v>-0.00336838640674086</v>
      </c>
      <c r="L1678" s="9" t="n">
        <f aca="false">F1678/F1648-1</f>
        <v>0.03083091881666</v>
      </c>
      <c r="M1678" s="9" t="n">
        <f aca="false">B1678/B1671-1</f>
        <v>-0.0943198620641873</v>
      </c>
      <c r="N1678" s="9" t="n">
        <f aca="false">B1678/B1648-1</f>
        <v>0.0214290122202794</v>
      </c>
      <c r="O1678" s="8" t="n">
        <f aca="false">MAX(O1677,F1678)</f>
        <v>6359.66168068426</v>
      </c>
      <c r="P1678" s="9" t="n">
        <f aca="false">F1678/O1678-1</f>
        <v>-0.0235479089017744</v>
      </c>
      <c r="Q1678" s="8" t="n">
        <f aca="false">MAX(Q1677,B1678)</f>
        <v>73081.5759053185</v>
      </c>
      <c r="R1678" s="9" t="n">
        <f aca="false">B1678/Q1678-1</f>
        <v>-0.158381998118506</v>
      </c>
      <c r="S1678" s="9" t="n">
        <f aca="false">B1678/INDEX($B:$B,$E1678)-1</f>
        <v>0.0961317060165217</v>
      </c>
      <c r="T1678" s="0" t="n">
        <f aca="false">IF(AND($A1678&gt;=CrashTest!$B$3,$A1678&lt;=CrashTest!$C$3),1,IF(AND($A1678&gt;=CrashTest!$B$4,$A1678&lt;=CrashTest!$C$4),2,IF(AND($A1678&gt;=CrashTest!$B$5,$A1678&lt;=CrashTest!$C$5),3,IF(AND($A1678&gt;=CrashTest!$B$6,$A1678&lt;=CrashTest!$C$6),4,IF(AND($A1678&gt;=CrashTest!$B$7,$A1678&lt;=CrashTest!$C$7),5,0)))))</f>
        <v>5</v>
      </c>
      <c r="U1678" s="8" t="n">
        <f aca="false">IF(T1678=0,"",IF(T1677=T1678,MAX(U1677,B1678),B1678))</f>
        <v>68170.6691309176</v>
      </c>
      <c r="V1678" s="9" t="n">
        <f aca="false">IF(T1678=0,"",B1678/U1678-1)</f>
        <v>-0.0977531734408398</v>
      </c>
      <c r="W1678" s="8" t="n">
        <f aca="false">IF(T1678=0,"",IF(T1677=T1678,MAX(W1677,F1678),F1678))</f>
        <v>6267.66241525886</v>
      </c>
      <c r="X1678" s="9" t="n">
        <f aca="false">IF(T1678=0,"",F1678/W1678-1)</f>
        <v>-0.00921515305879439</v>
      </c>
    </row>
    <row r="1679" customFormat="false" ht="15" hidden="false" customHeight="false" outlineLevel="0" collapsed="false">
      <c r="A1679" s="5" t="n">
        <v>45507</v>
      </c>
      <c r="B1679" s="6" t="n">
        <v>60688.2444272355</v>
      </c>
      <c r="C1679" s="7" t="n">
        <v>35168.91301</v>
      </c>
      <c r="D1679" s="0" t="n">
        <f aca="false">INT((ROW()-3)/30)</f>
        <v>55</v>
      </c>
      <c r="E1679" s="0" t="n">
        <f aca="false">2+30*D1679</f>
        <v>1652</v>
      </c>
      <c r="F1679" s="8" t="n">
        <f aca="false">INDEX($F:$F,$E1679)*(2*B1679/INDEX($B:$B,$E1679)-C1679/INDEX($C:$C,$E1679))</f>
        <v>6201.55243524495</v>
      </c>
      <c r="G1679" s="9" t="n">
        <f aca="false">B1679/B1678-1</f>
        <v>-0.0133078921563066</v>
      </c>
      <c r="H1679" s="9" t="n">
        <f aca="false">F1679/F1678-1</f>
        <v>-0.00134503049692936</v>
      </c>
      <c r="I1679" s="9" t="n">
        <f aca="false">LN(B1679/B1678)</f>
        <v>-0.0133972356878512</v>
      </c>
      <c r="J1679" s="9" t="n">
        <f aca="false">LN(F1679/F1678)</f>
        <v>-0.00134593586236867</v>
      </c>
      <c r="K1679" s="9" t="n">
        <f aca="false">F1679/F1672-1</f>
        <v>-0.0105477888938259</v>
      </c>
      <c r="L1679" s="9" t="n">
        <f aca="false">F1679/F1649-1</f>
        <v>0.0200277403281059</v>
      </c>
      <c r="M1679" s="9" t="n">
        <f aca="false">B1679/B1672-1</f>
        <v>-0.108540155407963</v>
      </c>
      <c r="N1679" s="9" t="n">
        <f aca="false">B1679/B1649-1</f>
        <v>0.0569505838351512</v>
      </c>
      <c r="O1679" s="8" t="n">
        <f aca="false">MAX(O1678,F1679)</f>
        <v>6359.66168068426</v>
      </c>
      <c r="P1679" s="9" t="n">
        <f aca="false">F1679/O1679-1</f>
        <v>-0.024861266743092</v>
      </c>
      <c r="Q1679" s="8" t="n">
        <f aca="false">MAX(Q1678,B1679)</f>
        <v>73081.5759053185</v>
      </c>
      <c r="R1679" s="9" t="n">
        <f aca="false">B1679/Q1679-1</f>
        <v>-0.169582159724351</v>
      </c>
      <c r="S1679" s="9" t="n">
        <f aca="false">B1679/INDEX($B:$B,$E1679)-1</f>
        <v>0.0815445034837454</v>
      </c>
      <c r="T1679" s="0" t="n">
        <f aca="false">IF(AND($A1679&gt;=CrashTest!$B$3,$A1679&lt;=CrashTest!$C$3),1,IF(AND($A1679&gt;=CrashTest!$B$4,$A1679&lt;=CrashTest!$C$4),2,IF(AND($A1679&gt;=CrashTest!$B$5,$A1679&lt;=CrashTest!$C$5),3,IF(AND($A1679&gt;=CrashTest!$B$6,$A1679&lt;=CrashTest!$C$6),4,IF(AND($A1679&gt;=CrashTest!$B$7,$A1679&lt;=CrashTest!$C$7),5,0)))))</f>
        <v>5</v>
      </c>
      <c r="U1679" s="8" t="n">
        <f aca="false">IF(T1679=0,"",IF(T1678=T1679,MAX(U1678,B1679),B1679))</f>
        <v>68170.6691309176</v>
      </c>
      <c r="V1679" s="9" t="n">
        <f aca="false">IF(T1679=0,"",B1679/U1679-1)</f>
        <v>-0.109760176907059</v>
      </c>
      <c r="W1679" s="8" t="n">
        <f aca="false">IF(T1679=0,"",IF(T1678=T1679,MAX(W1678,F1679),F1679))</f>
        <v>6267.66241525886</v>
      </c>
      <c r="X1679" s="9" t="n">
        <f aca="false">IF(T1679=0,"",F1679/W1679-1)</f>
        <v>-0.0105477888938259</v>
      </c>
    </row>
    <row r="1680" customFormat="false" ht="15" hidden="false" customHeight="false" outlineLevel="0" collapsed="false">
      <c r="A1680" s="5" t="n">
        <v>45508</v>
      </c>
      <c r="B1680" s="6" t="n">
        <v>58306.2644786675</v>
      </c>
      <c r="C1680" s="7" t="n">
        <v>32954.18961</v>
      </c>
      <c r="D1680" s="0" t="n">
        <f aca="false">INT((ROW()-3)/30)</f>
        <v>55</v>
      </c>
      <c r="E1680" s="0" t="n">
        <f aca="false">2+30*D1680</f>
        <v>1652</v>
      </c>
      <c r="F1680" s="8" t="n">
        <f aca="false">INDEX($F:$F,$E1680)*(2*B1680/INDEX($B:$B,$E1680)-C1680/INDEX($C:$C,$E1680))</f>
        <v>6116.902057576</v>
      </c>
      <c r="G1680" s="9" t="n">
        <f aca="false">B1680/B1679-1</f>
        <v>-0.0392494456059602</v>
      </c>
      <c r="H1680" s="9" t="n">
        <f aca="false">F1680/F1679-1</f>
        <v>-0.0136498688921604</v>
      </c>
      <c r="I1680" s="9" t="n">
        <f aca="false">LN(B1680/B1679)</f>
        <v>-0.0400404724943736</v>
      </c>
      <c r="J1680" s="9" t="n">
        <f aca="false">LN(F1680/F1679)</f>
        <v>-0.01374388487004</v>
      </c>
      <c r="K1680" s="9" t="n">
        <f aca="false">F1680/F1673-1</f>
        <v>-0.017004691669177</v>
      </c>
      <c r="L1680" s="9" t="n">
        <f aca="false">F1680/F1650-1</f>
        <v>0.0152508262857975</v>
      </c>
      <c r="M1680" s="9" t="n">
        <f aca="false">B1680/B1673-1</f>
        <v>-0.144701596419805</v>
      </c>
      <c r="N1680" s="9" t="n">
        <f aca="false">B1680/B1650-1</f>
        <v>0.0279486730643344</v>
      </c>
      <c r="O1680" s="8" t="n">
        <f aca="false">MAX(O1679,F1680)</f>
        <v>6359.66168068426</v>
      </c>
      <c r="P1680" s="9" t="n">
        <f aca="false">F1680/O1680-1</f>
        <v>-0.0381717826037161</v>
      </c>
      <c r="Q1680" s="8" t="n">
        <f aca="false">MAX(Q1679,B1680)</f>
        <v>73081.5759053185</v>
      </c>
      <c r="R1680" s="9" t="n">
        <f aca="false">B1680/Q1680-1</f>
        <v>-0.202175599576469</v>
      </c>
      <c r="S1680" s="9" t="n">
        <f aca="false">B1680/INDEX($B:$B,$E1680)-1</f>
        <v>0.039094481323835</v>
      </c>
      <c r="T1680" s="0" t="n">
        <f aca="false">IF(AND($A1680&gt;=CrashTest!$B$3,$A1680&lt;=CrashTest!$C$3),1,IF(AND($A1680&gt;=CrashTest!$B$4,$A1680&lt;=CrashTest!$C$4),2,IF(AND($A1680&gt;=CrashTest!$B$5,$A1680&lt;=CrashTest!$C$5),3,IF(AND($A1680&gt;=CrashTest!$B$6,$A1680&lt;=CrashTest!$C$6),4,IF(AND($A1680&gt;=CrashTest!$B$7,$A1680&lt;=CrashTest!$C$7),5,0)))))</f>
        <v>5</v>
      </c>
      <c r="U1680" s="8" t="n">
        <f aca="false">IF(T1680=0,"",IF(T1679=T1680,MAX(U1679,B1680),B1680))</f>
        <v>68170.6691309176</v>
      </c>
      <c r="V1680" s="9" t="n">
        <f aca="false">IF(T1680=0,"",B1680/U1680-1)</f>
        <v>-0.144701596419805</v>
      </c>
      <c r="W1680" s="8" t="n">
        <f aca="false">IF(T1680=0,"",IF(T1679=T1680,MAX(W1679,F1680),F1680))</f>
        <v>6267.66241525886</v>
      </c>
      <c r="X1680" s="9" t="n">
        <f aca="false">IF(T1680=0,"",F1680/W1680-1)</f>
        <v>-0.0240536818504834</v>
      </c>
    </row>
    <row r="1681" customFormat="false" ht="15" hidden="false" customHeight="false" outlineLevel="0" collapsed="false">
      <c r="A1681" s="5" t="n">
        <v>45509</v>
      </c>
      <c r="B1681" s="6" t="n">
        <v>54343.6276773816</v>
      </c>
      <c r="C1681" s="7" t="n">
        <v>29916.45976</v>
      </c>
      <c r="D1681" s="0" t="n">
        <f aca="false">INT((ROW()-3)/30)</f>
        <v>55</v>
      </c>
      <c r="E1681" s="0" t="n">
        <f aca="false">2+30*D1681</f>
        <v>1652</v>
      </c>
      <c r="F1681" s="8" t="n">
        <f aca="false">INDEX($F:$F,$E1681)*(2*B1681/INDEX($B:$B,$E1681)-C1681/INDEX($C:$C,$E1681))</f>
        <v>5853.03623017555</v>
      </c>
      <c r="G1681" s="9" t="n">
        <f aca="false">B1681/B1680-1</f>
        <v>-0.0679624537211728</v>
      </c>
      <c r="H1681" s="9" t="n">
        <f aca="false">F1681/F1680-1</f>
        <v>-0.0431371672975603</v>
      </c>
      <c r="I1681" s="9" t="n">
        <f aca="false">LN(B1681/B1680)</f>
        <v>-0.0703821794010971</v>
      </c>
      <c r="J1681" s="9" t="n">
        <f aca="false">LN(F1681/F1680)</f>
        <v>-0.0440952283114493</v>
      </c>
      <c r="K1681" s="9" t="n">
        <f aca="false">F1681/F1674-1</f>
        <v>-0.0644074185925196</v>
      </c>
      <c r="L1681" s="9" t="n">
        <f aca="false">F1681/F1651-1</f>
        <v>-0.02655570234073</v>
      </c>
      <c r="M1681" s="9" t="n">
        <f aca="false">B1681/B1674-1</f>
        <v>-0.187289818151924</v>
      </c>
      <c r="N1681" s="9" t="n">
        <f aca="false">B1681/B1651-1</f>
        <v>-0.0672098592578433</v>
      </c>
      <c r="O1681" s="8" t="n">
        <f aca="false">MAX(O1680,F1681)</f>
        <v>6359.66168068426</v>
      </c>
      <c r="P1681" s="9" t="n">
        <f aca="false">F1681/O1681-1</f>
        <v>-0.0796623273290539</v>
      </c>
      <c r="Q1681" s="8" t="n">
        <f aca="false">MAX(Q1680,B1681)</f>
        <v>73081.5759053185</v>
      </c>
      <c r="R1681" s="9" t="n">
        <f aca="false">B1681/Q1681-1</f>
        <v>-0.256397703467876</v>
      </c>
      <c r="S1681" s="9" t="n">
        <f aca="false">B1681/INDEX($B:$B,$E1681)-1</f>
        <v>-0.0315249292750622</v>
      </c>
      <c r="T1681" s="0" t="n">
        <f aca="false">IF(AND($A1681&gt;=CrashTest!$B$3,$A1681&lt;=CrashTest!$C$3),1,IF(AND($A1681&gt;=CrashTest!$B$4,$A1681&lt;=CrashTest!$C$4),2,IF(AND($A1681&gt;=CrashTest!$B$5,$A1681&lt;=CrashTest!$C$5),3,IF(AND($A1681&gt;=CrashTest!$B$6,$A1681&lt;=CrashTest!$C$6),4,IF(AND($A1681&gt;=CrashTest!$B$7,$A1681&lt;=CrashTest!$C$7),5,0)))))</f>
        <v>5</v>
      </c>
      <c r="U1681" s="8" t="n">
        <f aca="false">IF(T1681=0,"",IF(T1680=T1681,MAX(U1680,B1681),B1681))</f>
        <v>68170.6691309176</v>
      </c>
      <c r="V1681" s="9" t="n">
        <f aca="false">IF(T1681=0,"",B1681/U1681-1)</f>
        <v>-0.202829774590917</v>
      </c>
      <c r="W1681" s="8" t="n">
        <f aca="false">IF(T1681=0,"",IF(T1680=T1681,MAX(W1680,F1681),F1681))</f>
        <v>6267.66241525886</v>
      </c>
      <c r="X1681" s="9" t="n">
        <f aca="false">IF(T1681=0,"",F1681/W1681-1)</f>
        <v>-0.0661532414499371</v>
      </c>
    </row>
    <row r="1682" customFormat="false" ht="15" hidden="false" customHeight="false" outlineLevel="0" collapsed="false">
      <c r="A1682" s="5" t="n">
        <v>45510</v>
      </c>
      <c r="B1682" s="6" t="n">
        <v>56047.4712866744</v>
      </c>
      <c r="C1682" s="7" t="n">
        <v>31529.37136</v>
      </c>
      <c r="D1682" s="0" t="n">
        <f aca="false">INT((ROW()-3)/30)</f>
        <v>55</v>
      </c>
      <c r="E1682" s="0" t="n">
        <f aca="false">2+30*D1682</f>
        <v>1652</v>
      </c>
      <c r="F1682" s="8" t="n">
        <f aca="false">INDEX($F:$F,$E1682)*(2*B1682/INDEX($B:$B,$E1682)-C1682/INDEX($C:$C,$E1682))</f>
        <v>5908.12483835787</v>
      </c>
      <c r="G1682" s="9" t="n">
        <f aca="false">B1682/B1681-1</f>
        <v>0.031353144464479</v>
      </c>
      <c r="H1682" s="9" t="n">
        <f aca="false">F1682/F1681-1</f>
        <v>0.00941197115751824</v>
      </c>
      <c r="I1682" s="9" t="n">
        <f aca="false">LN(B1682/B1681)</f>
        <v>0.0308716725398459</v>
      </c>
      <c r="J1682" s="9" t="n">
        <f aca="false">LN(F1682/F1681)</f>
        <v>0.00936795453025814</v>
      </c>
      <c r="K1682" s="9" t="n">
        <f aca="false">F1682/F1675-1</f>
        <v>-0.0536519880272477</v>
      </c>
      <c r="L1682" s="9" t="n">
        <f aca="false">F1682/F1652-1</f>
        <v>-0.00880010594334502</v>
      </c>
      <c r="M1682" s="9" t="n">
        <f aca="false">B1682/B1675-1</f>
        <v>-0.153194078430068</v>
      </c>
      <c r="N1682" s="9" t="n">
        <f aca="false">B1682/B1652-1</f>
        <v>-0.00116019047237681</v>
      </c>
      <c r="O1682" s="8" t="n">
        <f aca="false">MAX(O1681,F1682)</f>
        <v>6359.66168068426</v>
      </c>
      <c r="P1682" s="9" t="n">
        <f aca="false">F1682/O1682-1</f>
        <v>-0.0710001356986973</v>
      </c>
      <c r="Q1682" s="8" t="n">
        <f aca="false">MAX(Q1681,B1682)</f>
        <v>73081.5759053185</v>
      </c>
      <c r="R1682" s="9" t="n">
        <f aca="false">B1682/Q1682-1</f>
        <v>-0.233083433240586</v>
      </c>
      <c r="S1682" s="9" t="n">
        <f aca="false">B1682/INDEX($B:$B,$E1682)-1</f>
        <v>-0.00116019047237681</v>
      </c>
      <c r="T1682" s="0" t="n">
        <f aca="false">IF(AND($A1682&gt;=CrashTest!$B$3,$A1682&lt;=CrashTest!$C$3),1,IF(AND($A1682&gt;=CrashTest!$B$4,$A1682&lt;=CrashTest!$C$4),2,IF(AND($A1682&gt;=CrashTest!$B$5,$A1682&lt;=CrashTest!$C$5),3,IF(AND($A1682&gt;=CrashTest!$B$6,$A1682&lt;=CrashTest!$C$6),4,IF(AND($A1682&gt;=CrashTest!$B$7,$A1682&lt;=CrashTest!$C$7),5,0)))))</f>
        <v>5</v>
      </c>
      <c r="U1682" s="8" t="n">
        <f aca="false">IF(T1682=0,"",IF(T1681=T1682,MAX(U1681,B1682),B1682))</f>
        <v>68170.6691309176</v>
      </c>
      <c r="V1682" s="9" t="n">
        <f aca="false">IF(T1682=0,"",B1682/U1682-1)</f>
        <v>-0.177835981350885</v>
      </c>
      <c r="W1682" s="8" t="n">
        <f aca="false">IF(T1682=0,"",IF(T1681=T1682,MAX(W1681,F1682),F1682))</f>
        <v>6267.66241525886</v>
      </c>
      <c r="X1682" s="9" t="n">
        <f aca="false">IF(T1682=0,"",F1682/W1682-1)</f>
        <v>-0.0573639026929219</v>
      </c>
    </row>
    <row r="1683" customFormat="false" ht="15" hidden="false" customHeight="false" outlineLevel="0" collapsed="false">
      <c r="A1683" s="5" t="n">
        <v>45511</v>
      </c>
      <c r="B1683" s="6" t="n">
        <v>55129.7410376973</v>
      </c>
      <c r="C1683" s="7" t="n">
        <v>30590.88545</v>
      </c>
      <c r="D1683" s="0" t="n">
        <f aca="false">INT((ROW()-3)/30)</f>
        <v>56</v>
      </c>
      <c r="E1683" s="0" t="n">
        <f aca="false">2+30*D1683</f>
        <v>1682</v>
      </c>
      <c r="F1683" s="8" t="n">
        <f aca="false">INDEX($F:$F,$E1683)*(2*B1683/INDEX($B:$B,$E1683)-C1683/INDEX($C:$C,$E1683))</f>
        <v>5890.50166972209</v>
      </c>
      <c r="G1683" s="9" t="n">
        <f aca="false">B1683/B1682-1</f>
        <v>-0.0163741597597339</v>
      </c>
      <c r="H1683" s="9" t="n">
        <f aca="false">F1683/F1682-1</f>
        <v>-0.00298287005063969</v>
      </c>
      <c r="I1683" s="9" t="n">
        <f aca="false">LN(B1683/B1682)</f>
        <v>-0.0165096978991007</v>
      </c>
      <c r="J1683" s="9" t="n">
        <f aca="false">LN(F1683/F1682)</f>
        <v>-0.00298732767405706</v>
      </c>
      <c r="K1683" s="9" t="n">
        <f aca="false">F1683/F1676-1</f>
        <v>-0.057388844775731</v>
      </c>
      <c r="L1683" s="9" t="n">
        <f aca="false">F1683/F1653-1</f>
        <v>-0.00562727442548994</v>
      </c>
      <c r="M1683" s="9" t="n">
        <f aca="false">B1683/B1676-1</f>
        <v>-0.147794083996388</v>
      </c>
      <c r="N1683" s="9" t="n">
        <f aca="false">B1683/B1653-1</f>
        <v>-0.0275554966009305</v>
      </c>
      <c r="O1683" s="8" t="n">
        <f aca="false">MAX(O1682,F1683)</f>
        <v>6359.66168068426</v>
      </c>
      <c r="P1683" s="9" t="n">
        <f aca="false">F1683/O1683-1</f>
        <v>-0.0737712215709701</v>
      </c>
      <c r="Q1683" s="8" t="n">
        <f aca="false">MAX(Q1682,B1683)</f>
        <v>73081.5759053185</v>
      </c>
      <c r="R1683" s="9" t="n">
        <f aca="false">B1683/Q1683-1</f>
        <v>-0.245641047627091</v>
      </c>
      <c r="S1683" s="9" t="n">
        <f aca="false">B1683/INDEX($B:$B,$E1683)-1</f>
        <v>-0.0163741597597339</v>
      </c>
      <c r="T1683" s="0" t="n">
        <f aca="false">IF(AND($A1683&gt;=CrashTest!$B$3,$A1683&lt;=CrashTest!$C$3),1,IF(AND($A1683&gt;=CrashTest!$B$4,$A1683&lt;=CrashTest!$C$4),2,IF(AND($A1683&gt;=CrashTest!$B$5,$A1683&lt;=CrashTest!$C$5),3,IF(AND($A1683&gt;=CrashTest!$B$6,$A1683&lt;=CrashTest!$C$6),4,IF(AND($A1683&gt;=CrashTest!$B$7,$A1683&lt;=CrashTest!$C$7),5,0)))))</f>
        <v>5</v>
      </c>
      <c r="U1683" s="8" t="n">
        <f aca="false">IF(T1683=0,"",IF(T1682=T1683,MAX(U1682,B1683),B1683))</f>
        <v>68170.6691309176</v>
      </c>
      <c r="V1683" s="9" t="n">
        <f aca="false">IF(T1683=0,"",B1683/U1683-1)</f>
        <v>-0.19129822634095</v>
      </c>
      <c r="W1683" s="8" t="n">
        <f aca="false">IF(T1683=0,"",IF(T1682=T1683,MAX(W1682,F1683),F1683))</f>
        <v>6267.66241525886</v>
      </c>
      <c r="X1683" s="9" t="n">
        <f aca="false">IF(T1683=0,"",F1683/W1683-1)</f>
        <v>-0.0601756636762311</v>
      </c>
    </row>
    <row r="1684" customFormat="false" ht="15" hidden="false" customHeight="false" outlineLevel="0" collapsed="false">
      <c r="A1684" s="5" t="n">
        <v>45512</v>
      </c>
      <c r="B1684" s="6" t="n">
        <v>61908.7896724138</v>
      </c>
      <c r="C1684" s="7" t="n">
        <v>37400.59851</v>
      </c>
      <c r="D1684" s="0" t="n">
        <f aca="false">INT((ROW()-3)/30)</f>
        <v>56</v>
      </c>
      <c r="E1684" s="0" t="n">
        <f aca="false">2+30*D1684</f>
        <v>1682</v>
      </c>
      <c r="F1684" s="8" t="n">
        <f aca="false">INDEX($F:$F,$E1684)*(2*B1684/INDEX($B:$B,$E1684)-C1684/INDEX($C:$C,$E1684))</f>
        <v>6043.662926339</v>
      </c>
      <c r="G1684" s="9" t="n">
        <f aca="false">B1684/B1683-1</f>
        <v>0.122965363288774</v>
      </c>
      <c r="H1684" s="9" t="n">
        <f aca="false">F1684/F1683-1</f>
        <v>0.0260013943131829</v>
      </c>
      <c r="I1684" s="9" t="n">
        <f aca="false">LN(B1684/B1683)</f>
        <v>0.115972832260859</v>
      </c>
      <c r="J1684" s="9" t="n">
        <f aca="false">LN(F1684/F1683)</f>
        <v>0.0256691057273648</v>
      </c>
      <c r="K1684" s="9" t="n">
        <f aca="false">F1684/F1677-1</f>
        <v>-0.0271145021800688</v>
      </c>
      <c r="L1684" s="9" t="n">
        <f aca="false">F1684/F1654-1</f>
        <v>0.0152279214919313</v>
      </c>
      <c r="M1684" s="9" t="n">
        <f aca="false">B1684/B1677-1</f>
        <v>-0.0501589958803871</v>
      </c>
      <c r="N1684" s="9" t="n">
        <f aca="false">B1684/B1654-1</f>
        <v>0.0677347459982518</v>
      </c>
      <c r="O1684" s="8" t="n">
        <f aca="false">MAX(O1683,F1684)</f>
        <v>6359.66168068426</v>
      </c>
      <c r="P1684" s="9" t="n">
        <f aca="false">F1684/O1684-1</f>
        <v>-0.0496879818788192</v>
      </c>
      <c r="Q1684" s="8" t="n">
        <f aca="false">MAX(Q1683,B1684)</f>
        <v>73081.5759053185</v>
      </c>
      <c r="R1684" s="9" t="n">
        <f aca="false">B1684/Q1684-1</f>
        <v>-0.152881024998417</v>
      </c>
      <c r="S1684" s="9" t="n">
        <f aca="false">B1684/INDEX($B:$B,$E1684)-1</f>
        <v>0.104577749025636</v>
      </c>
      <c r="T1684" s="0" t="n">
        <f aca="false">IF(AND($A1684&gt;=CrashTest!$B$3,$A1684&lt;=CrashTest!$C$3),1,IF(AND($A1684&gt;=CrashTest!$B$4,$A1684&lt;=CrashTest!$C$4),2,IF(AND($A1684&gt;=CrashTest!$B$5,$A1684&lt;=CrashTest!$C$5),3,IF(AND($A1684&gt;=CrashTest!$B$6,$A1684&lt;=CrashTest!$C$6),4,IF(AND($A1684&gt;=CrashTest!$B$7,$A1684&lt;=CrashTest!$C$7),5,0)))))</f>
        <v>5</v>
      </c>
      <c r="U1684" s="8" t="n">
        <f aca="false">IF(T1684=0,"",IF(T1683=T1684,MAX(U1683,B1684),B1684))</f>
        <v>68170.6691309176</v>
      </c>
      <c r="V1684" s="9" t="n">
        <f aca="false">IF(T1684=0,"",B1684/U1684-1)</f>
        <v>-0.0918559189506889</v>
      </c>
      <c r="W1684" s="8" t="n">
        <f aca="false">IF(T1684=0,"",IF(T1683=T1684,MAX(W1683,F1684),F1684))</f>
        <v>6267.66241525886</v>
      </c>
      <c r="X1684" s="9" t="n">
        <f aca="false">IF(T1684=0,"",F1684/W1684-1)</f>
        <v>-0.0357389205223513</v>
      </c>
    </row>
    <row r="1685" customFormat="false" ht="15" hidden="false" customHeight="false" outlineLevel="0" collapsed="false">
      <c r="A1685" s="5" t="n">
        <v>45513</v>
      </c>
      <c r="B1685" s="6" t="n">
        <v>60720.9407594974</v>
      </c>
      <c r="C1685" s="7" t="n">
        <v>36422.27092</v>
      </c>
      <c r="D1685" s="0" t="n">
        <f aca="false">INT((ROW()-3)/30)</f>
        <v>56</v>
      </c>
      <c r="E1685" s="0" t="n">
        <f aca="false">2+30*D1685</f>
        <v>1682</v>
      </c>
      <c r="F1685" s="8" t="n">
        <f aca="false">INDEX($F:$F,$E1685)*(2*B1685/INDEX($B:$B,$E1685)-C1685/INDEX($C:$C,$E1685))</f>
        <v>5976.55751526665</v>
      </c>
      <c r="G1685" s="9" t="n">
        <f aca="false">B1685/B1684-1</f>
        <v>-0.0191870802062488</v>
      </c>
      <c r="H1685" s="9" t="n">
        <f aca="false">F1685/F1684-1</f>
        <v>-0.0111034337768726</v>
      </c>
      <c r="I1685" s="9" t="n">
        <f aca="false">LN(B1685/B1684)</f>
        <v>-0.0193735411771705</v>
      </c>
      <c r="J1685" s="9" t="n">
        <f aca="false">LN(F1685/F1684)</f>
        <v>-0.0111655370318408</v>
      </c>
      <c r="K1685" s="9" t="n">
        <f aca="false">F1685/F1678-1</f>
        <v>-0.0375766510944248</v>
      </c>
      <c r="L1685" s="9" t="n">
        <f aca="false">F1685/F1655-1</f>
        <v>0.00283417233184968</v>
      </c>
      <c r="M1685" s="9" t="n">
        <f aca="false">B1685/B1678-1</f>
        <v>-0.0127763029943077</v>
      </c>
      <c r="N1685" s="9" t="n">
        <f aca="false">B1685/B1655-1</f>
        <v>0.0519546934782706</v>
      </c>
      <c r="O1685" s="8" t="n">
        <f aca="false">MAX(O1684,F1685)</f>
        <v>6359.66168068426</v>
      </c>
      <c r="P1685" s="9" t="n">
        <f aca="false">F1685/O1685-1</f>
        <v>-0.0602397084393939</v>
      </c>
      <c r="Q1685" s="8" t="n">
        <f aca="false">MAX(Q1684,B1685)</f>
        <v>73081.5759053185</v>
      </c>
      <c r="R1685" s="9" t="n">
        <f aca="false">B1685/Q1685-1</f>
        <v>-0.169134764716008</v>
      </c>
      <c r="S1685" s="9" t="n">
        <f aca="false">B1685/INDEX($B:$B,$E1685)-1</f>
        <v>0.0833841271610436</v>
      </c>
      <c r="T1685" s="0" t="n">
        <f aca="false">IF(AND($A1685&gt;=CrashTest!$B$3,$A1685&lt;=CrashTest!$C$3),1,IF(AND($A1685&gt;=CrashTest!$B$4,$A1685&lt;=CrashTest!$C$4),2,IF(AND($A1685&gt;=CrashTest!$B$5,$A1685&lt;=CrashTest!$C$5),3,IF(AND($A1685&gt;=CrashTest!$B$6,$A1685&lt;=CrashTest!$C$6),4,IF(AND($A1685&gt;=CrashTest!$B$7,$A1685&lt;=CrashTest!$C$7),5,0)))))</f>
        <v>5</v>
      </c>
      <c r="U1685" s="8" t="n">
        <f aca="false">IF(T1685=0,"",IF(T1684=T1685,MAX(U1684,B1685),B1685))</f>
        <v>68170.6691309176</v>
      </c>
      <c r="V1685" s="9" t="n">
        <f aca="false">IF(T1685=0,"",B1685/U1685-1)</f>
        <v>-0.109280552272612</v>
      </c>
      <c r="W1685" s="8" t="n">
        <f aca="false">IF(T1685=0,"",IF(T1684=T1685,MAX(W1684,F1685),F1685))</f>
        <v>6267.66241525886</v>
      </c>
      <c r="X1685" s="9" t="n">
        <f aca="false">IF(T1685=0,"",F1685/W1685-1)</f>
        <v>-0.0464455295619471</v>
      </c>
    </row>
    <row r="1686" customFormat="false" ht="15" hidden="false" customHeight="false" outlineLevel="0" collapsed="false">
      <c r="A1686" s="5" t="n">
        <v>45514</v>
      </c>
      <c r="B1686" s="6" t="n">
        <v>60871.5550727645</v>
      </c>
      <c r="C1686" s="7" t="n">
        <v>36426.82122</v>
      </c>
      <c r="D1686" s="0" t="n">
        <f aca="false">INT((ROW()-3)/30)</f>
        <v>56</v>
      </c>
      <c r="E1686" s="0" t="n">
        <f aca="false">2+30*D1686</f>
        <v>1682</v>
      </c>
      <c r="F1686" s="8" t="n">
        <f aca="false">INDEX($F:$F,$E1686)*(2*B1686/INDEX($B:$B,$E1686)-C1686/INDEX($C:$C,$E1686))</f>
        <v>6007.45823245753</v>
      </c>
      <c r="G1686" s="9" t="n">
        <f aca="false">B1686/B1685-1</f>
        <v>0.00248043444951973</v>
      </c>
      <c r="H1686" s="9" t="n">
        <f aca="false">F1686/F1685-1</f>
        <v>0.0051703203912854</v>
      </c>
      <c r="I1686" s="9" t="n">
        <f aca="false">LN(B1686/B1685)</f>
        <v>0.00247736324954898</v>
      </c>
      <c r="J1686" s="9" t="n">
        <f aca="false">LN(F1686/F1685)</f>
        <v>0.00515700017826268</v>
      </c>
      <c r="K1686" s="9" t="n">
        <f aca="false">F1686/F1679-1</f>
        <v>-0.0312976798655019</v>
      </c>
      <c r="L1686" s="9" t="n">
        <f aca="false">F1686/F1656-1</f>
        <v>0.0108340194560204</v>
      </c>
      <c r="M1686" s="9" t="n">
        <f aca="false">B1686/B1679-1</f>
        <v>0.00302052971311095</v>
      </c>
      <c r="N1686" s="9" t="n">
        <f aca="false">B1686/B1656-1</f>
        <v>0.0621878306428367</v>
      </c>
      <c r="O1686" s="8" t="n">
        <f aca="false">MAX(O1685,F1686)</f>
        <v>6359.66168068426</v>
      </c>
      <c r="P1686" s="9" t="n">
        <f aca="false">F1686/O1686-1</f>
        <v>-0.0553808466410177</v>
      </c>
      <c r="Q1686" s="8" t="n">
        <f aca="false">MAX(Q1685,B1686)</f>
        <v>73081.5759053185</v>
      </c>
      <c r="R1686" s="9" t="n">
        <f aca="false">B1686/Q1686-1</f>
        <v>-0.167073857963501</v>
      </c>
      <c r="S1686" s="9" t="n">
        <f aca="false">B1686/INDEX($B:$B,$E1686)-1</f>
        <v>0.0860713904721167</v>
      </c>
      <c r="T1686" s="0" t="n">
        <f aca="false">IF(AND($A1686&gt;=CrashTest!$B$3,$A1686&lt;=CrashTest!$C$3),1,IF(AND($A1686&gt;=CrashTest!$B$4,$A1686&lt;=CrashTest!$C$4),2,IF(AND($A1686&gt;=CrashTest!$B$5,$A1686&lt;=CrashTest!$C$5),3,IF(AND($A1686&gt;=CrashTest!$B$6,$A1686&lt;=CrashTest!$C$6),4,IF(AND($A1686&gt;=CrashTest!$B$7,$A1686&lt;=CrashTest!$C$7),5,0)))))</f>
        <v>5</v>
      </c>
      <c r="U1686" s="8" t="n">
        <f aca="false">IF(T1686=0,"",IF(T1685=T1686,MAX(U1685,B1686),B1686))</f>
        <v>68170.6691309176</v>
      </c>
      <c r="V1686" s="9" t="n">
        <f aca="false">IF(T1686=0,"",B1686/U1686-1)</f>
        <v>-0.107071181069612</v>
      </c>
      <c r="W1686" s="8" t="n">
        <f aca="false">IF(T1686=0,"",IF(T1685=T1686,MAX(W1685,F1686),F1686))</f>
        <v>6267.66241525886</v>
      </c>
      <c r="X1686" s="9" t="n">
        <f aca="false">IF(T1686=0,"",F1686/W1686-1)</f>
        <v>-0.0415153474392399</v>
      </c>
    </row>
    <row r="1687" customFormat="false" ht="15" hidden="false" customHeight="false" outlineLevel="0" collapsed="false">
      <c r="A1687" s="5" t="n">
        <v>45515</v>
      </c>
      <c r="B1687" s="6" t="n">
        <v>58836.1043722969</v>
      </c>
      <c r="C1687" s="7" t="n">
        <v>34159.72448</v>
      </c>
      <c r="D1687" s="0" t="n">
        <f aca="false">INT((ROW()-3)/30)</f>
        <v>56</v>
      </c>
      <c r="E1687" s="0" t="n">
        <f aca="false">2+30*D1687</f>
        <v>1682</v>
      </c>
      <c r="F1687" s="8" t="n">
        <f aca="false">INDEX($F:$F,$E1687)*(2*B1687/INDEX($B:$B,$E1687)-C1687/INDEX($C:$C,$E1687))</f>
        <v>6003.15229127935</v>
      </c>
      <c r="G1687" s="9" t="n">
        <f aca="false">B1687/B1686-1</f>
        <v>-0.0334384541028149</v>
      </c>
      <c r="H1687" s="9" t="n">
        <f aca="false">F1687/F1686-1</f>
        <v>-0.00071676589525238</v>
      </c>
      <c r="I1687" s="9" t="n">
        <f aca="false">LN(B1687/B1686)</f>
        <v>-0.034010303212517</v>
      </c>
      <c r="J1687" s="9" t="n">
        <f aca="false">LN(F1687/F1686)</f>
        <v>-0.000717022894739662</v>
      </c>
      <c r="K1687" s="9" t="n">
        <f aca="false">F1687/F1680-1</f>
        <v>-0.0185959763988315</v>
      </c>
      <c r="L1687" s="9" t="n">
        <f aca="false">F1687/F1657-1</f>
        <v>0.00729366897070549</v>
      </c>
      <c r="M1687" s="9" t="n">
        <f aca="false">B1687/B1680-1</f>
        <v>0.00908718640041251</v>
      </c>
      <c r="N1687" s="9" t="n">
        <f aca="false">B1687/B1657-1</f>
        <v>0.0168855676604895</v>
      </c>
      <c r="O1687" s="8" t="n">
        <f aca="false">MAX(O1686,F1687)</f>
        <v>6359.66168068426</v>
      </c>
      <c r="P1687" s="9" t="n">
        <f aca="false">F1687/O1687-1</f>
        <v>-0.0560579174341476</v>
      </c>
      <c r="Q1687" s="8" t="n">
        <f aca="false">MAX(Q1686,B1687)</f>
        <v>73081.5759053185</v>
      </c>
      <c r="R1687" s="9" t="n">
        <f aca="false">B1687/Q1687-1</f>
        <v>-0.194925620535023</v>
      </c>
      <c r="S1687" s="9" t="n">
        <f aca="false">B1687/INDEX($B:$B,$E1687)-1</f>
        <v>0.0497548421294345</v>
      </c>
      <c r="T1687" s="0" t="n">
        <f aca="false">IF(AND($A1687&gt;=CrashTest!$B$3,$A1687&lt;=CrashTest!$C$3),1,IF(AND($A1687&gt;=CrashTest!$B$4,$A1687&lt;=CrashTest!$C$4),2,IF(AND($A1687&gt;=CrashTest!$B$5,$A1687&lt;=CrashTest!$C$5),3,IF(AND($A1687&gt;=CrashTest!$B$6,$A1687&lt;=CrashTest!$C$6),4,IF(AND($A1687&gt;=CrashTest!$B$7,$A1687&lt;=CrashTest!$C$7),5,0)))))</f>
        <v>5</v>
      </c>
      <c r="U1687" s="8" t="n">
        <f aca="false">IF(T1687=0,"",IF(T1686=T1687,MAX(U1686,B1687),B1687))</f>
        <v>68170.6691309176</v>
      </c>
      <c r="V1687" s="9" t="n">
        <f aca="false">IF(T1687=0,"",B1687/U1687-1)</f>
        <v>-0.136929340398497</v>
      </c>
      <c r="W1687" s="8" t="n">
        <f aca="false">IF(T1687=0,"",IF(T1686=T1687,MAX(W1686,F1687),F1687))</f>
        <v>6267.66241525886</v>
      </c>
      <c r="X1687" s="9" t="n">
        <f aca="false">IF(T1687=0,"",F1687/W1687-1)</f>
        <v>-0.0422023565493183</v>
      </c>
    </row>
    <row r="1688" customFormat="false" ht="15" hidden="false" customHeight="false" outlineLevel="0" collapsed="false">
      <c r="A1688" s="5" t="n">
        <v>45516</v>
      </c>
      <c r="B1688" s="6" t="n">
        <v>59394.1629538282</v>
      </c>
      <c r="C1688" s="7" t="n">
        <v>34824.63008</v>
      </c>
      <c r="D1688" s="0" t="n">
        <f aca="false">INT((ROW()-3)/30)</f>
        <v>56</v>
      </c>
      <c r="E1688" s="0" t="n">
        <f aca="false">2+30*D1688</f>
        <v>1682</v>
      </c>
      <c r="F1688" s="8" t="n">
        <f aca="false">INDEX($F:$F,$E1688)*(2*B1688/INDEX($B:$B,$E1688)-C1688/INDEX($C:$C,$E1688))</f>
        <v>5996.21220477083</v>
      </c>
      <c r="G1688" s="9" t="n">
        <f aca="false">B1688/B1687-1</f>
        <v>0.0094849682433098</v>
      </c>
      <c r="H1688" s="9" t="n">
        <f aca="false">F1688/F1687-1</f>
        <v>-0.00115607370457715</v>
      </c>
      <c r="I1688" s="9" t="n">
        <f aca="false">LN(B1688/B1687)</f>
        <v>0.00944026836104242</v>
      </c>
      <c r="J1688" s="9" t="n">
        <f aca="false">LN(F1688/F1687)</f>
        <v>-0.00115674247326264</v>
      </c>
      <c r="K1688" s="9" t="n">
        <f aca="false">F1688/F1681-1</f>
        <v>0.0244618295470529</v>
      </c>
      <c r="L1688" s="9" t="n">
        <f aca="false">F1688/F1658-1</f>
        <v>-0.0060192610433788</v>
      </c>
      <c r="M1688" s="9" t="n">
        <f aca="false">B1688/B1681-1</f>
        <v>0.0929370285404905</v>
      </c>
      <c r="N1688" s="9" t="n">
        <f aca="false">B1688/B1658-1</f>
        <v>0.00109770451811575</v>
      </c>
      <c r="O1688" s="8" t="n">
        <f aca="false">MAX(O1687,F1688)</f>
        <v>6359.66168068426</v>
      </c>
      <c r="P1688" s="9" t="n">
        <f aca="false">F1688/O1688-1</f>
        <v>-0.0571491840544457</v>
      </c>
      <c r="Q1688" s="8" t="n">
        <f aca="false">MAX(Q1687,B1688)</f>
        <v>73081.5759053185</v>
      </c>
      <c r="R1688" s="9" t="n">
        <f aca="false">B1688/Q1688-1</f>
        <v>-0.187289515612295</v>
      </c>
      <c r="S1688" s="9" t="n">
        <f aca="false">B1688/INDEX($B:$B,$E1688)-1</f>
        <v>0.059711733470293</v>
      </c>
      <c r="T1688" s="0" t="n">
        <f aca="false">IF(AND($A1688&gt;=CrashTest!$B$3,$A1688&lt;=CrashTest!$C$3),1,IF(AND($A1688&gt;=CrashTest!$B$4,$A1688&lt;=CrashTest!$C$4),2,IF(AND($A1688&gt;=CrashTest!$B$5,$A1688&lt;=CrashTest!$C$5),3,IF(AND($A1688&gt;=CrashTest!$B$6,$A1688&lt;=CrashTest!$C$6),4,IF(AND($A1688&gt;=CrashTest!$B$7,$A1688&lt;=CrashTest!$C$7),5,0)))))</f>
        <v>5</v>
      </c>
      <c r="U1688" s="8" t="n">
        <f aca="false">IF(T1688=0,"",IF(T1687=T1688,MAX(U1687,B1688),B1688))</f>
        <v>68170.6691309176</v>
      </c>
      <c r="V1688" s="9" t="n">
        <f aca="false">IF(T1688=0,"",B1688/U1688-1)</f>
        <v>-0.128743142600444</v>
      </c>
      <c r="W1688" s="8" t="n">
        <f aca="false">IF(T1688=0,"",IF(T1687=T1688,MAX(W1687,F1688),F1688))</f>
        <v>6267.66241525886</v>
      </c>
      <c r="X1688" s="9" t="n">
        <f aca="false">IF(T1688=0,"",F1688/W1688-1)</f>
        <v>-0.0433096412192175</v>
      </c>
    </row>
    <row r="1689" customFormat="false" ht="15" hidden="false" customHeight="false" outlineLevel="0" collapsed="false">
      <c r="A1689" s="5" t="n">
        <v>45517</v>
      </c>
      <c r="B1689" s="6" t="n">
        <v>60536.2457846289</v>
      </c>
      <c r="C1689" s="7" t="n">
        <v>36057.76901</v>
      </c>
      <c r="D1689" s="0" t="n">
        <f aca="false">INT((ROW()-3)/30)</f>
        <v>56</v>
      </c>
      <c r="E1689" s="0" t="n">
        <f aca="false">2+30*D1689</f>
        <v>1682</v>
      </c>
      <c r="F1689" s="8" t="n">
        <f aca="false">INDEX($F:$F,$E1689)*(2*B1689/INDEX($B:$B,$E1689)-C1689/INDEX($C:$C,$E1689))</f>
        <v>6005.92117654874</v>
      </c>
      <c r="G1689" s="9" t="n">
        <f aca="false">B1689/B1688-1</f>
        <v>0.0192288732427888</v>
      </c>
      <c r="H1689" s="9" t="n">
        <f aca="false">F1689/F1688-1</f>
        <v>0.00161918415265405</v>
      </c>
      <c r="I1689" s="9" t="n">
        <f aca="false">LN(B1689/B1688)</f>
        <v>0.0190463347543419</v>
      </c>
      <c r="J1689" s="9" t="n">
        <f aca="false">LN(F1689/F1688)</f>
        <v>0.00161787468731374</v>
      </c>
      <c r="K1689" s="9" t="n">
        <f aca="false">F1689/F1682-1</f>
        <v>0.0165528557480608</v>
      </c>
      <c r="L1689" s="9" t="n">
        <f aca="false">F1689/F1659-1</f>
        <v>-0.0142573581121155</v>
      </c>
      <c r="M1689" s="9" t="n">
        <f aca="false">B1689/B1682-1</f>
        <v>0.0800887960670891</v>
      </c>
      <c r="N1689" s="9" t="n">
        <f aca="false">B1689/B1659-1</f>
        <v>-0.00784705220510762</v>
      </c>
      <c r="O1689" s="8" t="n">
        <f aca="false">MAX(O1688,F1689)</f>
        <v>6359.66168068426</v>
      </c>
      <c r="P1689" s="9" t="n">
        <f aca="false">F1689/O1689-1</f>
        <v>-0.0556225349549498</v>
      </c>
      <c r="Q1689" s="8" t="n">
        <f aca="false">MAX(Q1688,B1689)</f>
        <v>73081.5759053185</v>
      </c>
      <c r="R1689" s="9" t="n">
        <f aca="false">B1689/Q1689-1</f>
        <v>-0.171662008724919</v>
      </c>
      <c r="S1689" s="9" t="n">
        <f aca="false">B1689/INDEX($B:$B,$E1689)-1</f>
        <v>0.0800887960670891</v>
      </c>
      <c r="T1689" s="0" t="n">
        <f aca="false">IF(AND($A1689&gt;=CrashTest!$B$3,$A1689&lt;=CrashTest!$C$3),1,IF(AND($A1689&gt;=CrashTest!$B$4,$A1689&lt;=CrashTest!$C$4),2,IF(AND($A1689&gt;=CrashTest!$B$5,$A1689&lt;=CrashTest!$C$5),3,IF(AND($A1689&gt;=CrashTest!$B$6,$A1689&lt;=CrashTest!$C$6),4,IF(AND($A1689&gt;=CrashTest!$B$7,$A1689&lt;=CrashTest!$C$7),5,0)))))</f>
        <v>5</v>
      </c>
      <c r="U1689" s="8" t="n">
        <f aca="false">IF(T1689=0,"",IF(T1688=T1689,MAX(U1688,B1689),B1689))</f>
        <v>68170.6691309176</v>
      </c>
      <c r="V1689" s="9" t="n">
        <f aca="false">IF(T1689=0,"",B1689/U1689-1)</f>
        <v>-0.111989854927597</v>
      </c>
      <c r="W1689" s="8" t="n">
        <f aca="false">IF(T1689=0,"",IF(T1688=T1689,MAX(W1688,F1689),F1689))</f>
        <v>6267.66241525886</v>
      </c>
      <c r="X1689" s="9" t="n">
        <f aca="false">IF(T1689=0,"",F1689/W1689-1)</f>
        <v>-0.0417605833512829</v>
      </c>
    </row>
    <row r="1690" customFormat="false" ht="15" hidden="false" customHeight="false" outlineLevel="0" collapsed="false">
      <c r="A1690" s="5" t="n">
        <v>45518</v>
      </c>
      <c r="B1690" s="6" t="n">
        <v>58840.6466797195</v>
      </c>
      <c r="C1690" s="7" t="n">
        <v>34096.46192</v>
      </c>
      <c r="D1690" s="0" t="n">
        <f aca="false">INT((ROW()-3)/30)</f>
        <v>56</v>
      </c>
      <c r="E1690" s="0" t="n">
        <f aca="false">2+30*D1690</f>
        <v>1682</v>
      </c>
      <c r="F1690" s="8" t="n">
        <f aca="false">INDEX($F:$F,$E1690)*(2*B1690/INDEX($B:$B,$E1690)-C1690/INDEX($C:$C,$E1690))</f>
        <v>6015.96436854477</v>
      </c>
      <c r="G1690" s="9" t="n">
        <f aca="false">B1690/B1689-1</f>
        <v>-0.0280096507956881</v>
      </c>
      <c r="H1690" s="9" t="n">
        <f aca="false">F1690/F1689-1</f>
        <v>0.001672215085879</v>
      </c>
      <c r="I1690" s="9" t="n">
        <f aca="false">LN(B1690/B1689)</f>
        <v>-0.0284094033731371</v>
      </c>
      <c r="J1690" s="9" t="n">
        <f aca="false">LN(F1690/F1689)</f>
        <v>0.00167081849095358</v>
      </c>
      <c r="K1690" s="9" t="n">
        <f aca="false">F1690/F1683-1</f>
        <v>0.0212991534265359</v>
      </c>
      <c r="L1690" s="9" t="n">
        <f aca="false">F1690/F1660-1</f>
        <v>-0.0183617394551104</v>
      </c>
      <c r="M1690" s="9" t="n">
        <f aca="false">B1690/B1683-1</f>
        <v>0.0673122269789861</v>
      </c>
      <c r="N1690" s="9" t="n">
        <f aca="false">B1690/B1660-1</f>
        <v>-0.0910502237678046</v>
      </c>
      <c r="O1690" s="8" t="n">
        <f aca="false">MAX(O1689,F1690)</f>
        <v>6359.66168068426</v>
      </c>
      <c r="P1690" s="9" t="n">
        <f aca="false">F1690/O1690-1</f>
        <v>-0.0540433327111373</v>
      </c>
      <c r="Q1690" s="8" t="n">
        <f aca="false">MAX(Q1689,B1690)</f>
        <v>73081.5759053185</v>
      </c>
      <c r="R1690" s="9" t="n">
        <f aca="false">B1690/Q1690-1</f>
        <v>-0.194863466601336</v>
      </c>
      <c r="S1690" s="9" t="n">
        <f aca="false">B1690/INDEX($B:$B,$E1690)-1</f>
        <v>0.0498358860609149</v>
      </c>
      <c r="T1690" s="0" t="n">
        <f aca="false">IF(AND($A1690&gt;=CrashTest!$B$3,$A1690&lt;=CrashTest!$C$3),1,IF(AND($A1690&gt;=CrashTest!$B$4,$A1690&lt;=CrashTest!$C$4),2,IF(AND($A1690&gt;=CrashTest!$B$5,$A1690&lt;=CrashTest!$C$5),3,IF(AND($A1690&gt;=CrashTest!$B$6,$A1690&lt;=CrashTest!$C$6),4,IF(AND($A1690&gt;=CrashTest!$B$7,$A1690&lt;=CrashTest!$C$7),5,0)))))</f>
        <v>5</v>
      </c>
      <c r="U1690" s="8" t="n">
        <f aca="false">IF(T1690=0,"",IF(T1689=T1690,MAX(U1689,B1690),B1690))</f>
        <v>68170.6691309176</v>
      </c>
      <c r="V1690" s="9" t="n">
        <f aca="false">IF(T1690=0,"",B1690/U1690-1)</f>
        <v>-0.136862708994104</v>
      </c>
      <c r="W1690" s="8" t="n">
        <f aca="false">IF(T1690=0,"",IF(T1689=T1690,MAX(W1689,F1690),F1690))</f>
        <v>6267.66241525886</v>
      </c>
      <c r="X1690" s="9" t="n">
        <f aca="false">IF(T1690=0,"",F1690/W1690-1)</f>
        <v>-0.0401582009428788</v>
      </c>
    </row>
    <row r="1691" customFormat="false" ht="15" hidden="false" customHeight="false" outlineLevel="0" collapsed="false">
      <c r="A1691" s="5" t="n">
        <v>45519</v>
      </c>
      <c r="B1691" s="6" t="n">
        <v>57644.1876879018</v>
      </c>
      <c r="C1691" s="7" t="n">
        <v>32956.0498</v>
      </c>
      <c r="D1691" s="0" t="n">
        <f aca="false">INT((ROW()-3)/30)</f>
        <v>56</v>
      </c>
      <c r="E1691" s="0" t="n">
        <f aca="false">2+30*D1691</f>
        <v>1682</v>
      </c>
      <c r="F1691" s="8" t="n">
        <f aca="false">INDEX($F:$F,$E1691)*(2*B1691/INDEX($B:$B,$E1691)-C1691/INDEX($C:$C,$E1691))</f>
        <v>5977.41590788784</v>
      </c>
      <c r="G1691" s="9" t="n">
        <f aca="false">B1691/B1690-1</f>
        <v>-0.0203338858311712</v>
      </c>
      <c r="H1691" s="9" t="n">
        <f aca="false">F1691/F1690-1</f>
        <v>-0.00640769431057164</v>
      </c>
      <c r="I1691" s="9" t="n">
        <f aca="false">LN(B1691/B1690)</f>
        <v>-0.0205434651966173</v>
      </c>
      <c r="J1691" s="9" t="n">
        <f aca="false">LN(F1691/F1690)</f>
        <v>-0.00642831170425493</v>
      </c>
      <c r="K1691" s="9" t="n">
        <f aca="false">F1691/F1684-1</f>
        <v>-0.0109614019277023</v>
      </c>
      <c r="L1691" s="9" t="n">
        <f aca="false">F1691/F1661-1</f>
        <v>-0.0282945412660121</v>
      </c>
      <c r="M1691" s="9" t="n">
        <f aca="false">B1691/B1684-1</f>
        <v>-0.0688852424199835</v>
      </c>
      <c r="N1691" s="9" t="n">
        <f aca="false">B1691/B1661-1</f>
        <v>-0.114784607678775</v>
      </c>
      <c r="O1691" s="8" t="n">
        <f aca="false">MAX(O1690,F1691)</f>
        <v>6359.66168068426</v>
      </c>
      <c r="P1691" s="9" t="n">
        <f aca="false">F1691/O1691-1</f>
        <v>-0.0601047338661714</v>
      </c>
      <c r="Q1691" s="8" t="n">
        <f aca="false">MAX(Q1690,B1691)</f>
        <v>73081.5759053185</v>
      </c>
      <c r="R1691" s="9" t="n">
        <f aca="false">B1691/Q1691-1</f>
        <v>-0.211235020949969</v>
      </c>
      <c r="S1691" s="9" t="n">
        <f aca="false">B1691/INDEX($B:$B,$E1691)-1</f>
        <v>0.0284886430122857</v>
      </c>
      <c r="T1691" s="0" t="n">
        <f aca="false">IF(AND($A1691&gt;=CrashTest!$B$3,$A1691&lt;=CrashTest!$C$3),1,IF(AND($A1691&gt;=CrashTest!$B$4,$A1691&lt;=CrashTest!$C$4),2,IF(AND($A1691&gt;=CrashTest!$B$5,$A1691&lt;=CrashTest!$C$5),3,IF(AND($A1691&gt;=CrashTest!$B$6,$A1691&lt;=CrashTest!$C$6),4,IF(AND($A1691&gt;=CrashTest!$B$7,$A1691&lt;=CrashTest!$C$7),5,0)))))</f>
        <v>5</v>
      </c>
      <c r="U1691" s="8" t="n">
        <f aca="false">IF(T1691=0,"",IF(T1690=T1691,MAX(U1690,B1691),B1691))</f>
        <v>68170.6691309176</v>
      </c>
      <c r="V1691" s="9" t="n">
        <f aca="false">IF(T1691=0,"",B1691/U1691-1)</f>
        <v>-0.154413644126044</v>
      </c>
      <c r="W1691" s="8" t="n">
        <f aca="false">IF(T1691=0,"",IF(T1690=T1691,MAX(W1690,F1691),F1691))</f>
        <v>6267.66241525886</v>
      </c>
      <c r="X1691" s="9" t="n">
        <f aca="false">IF(T1691=0,"",F1691/W1691-1)</f>
        <v>-0.046308573777746</v>
      </c>
    </row>
    <row r="1692" customFormat="false" ht="15" hidden="false" customHeight="false" outlineLevel="0" collapsed="false">
      <c r="A1692" s="5" t="n">
        <v>45520</v>
      </c>
      <c r="B1692" s="6" t="n">
        <v>58927.2765087668</v>
      </c>
      <c r="C1692" s="7" t="n">
        <v>34240.16485</v>
      </c>
      <c r="D1692" s="0" t="n">
        <f aca="false">INT((ROW()-3)/30)</f>
        <v>56</v>
      </c>
      <c r="E1692" s="0" t="n">
        <f aca="false">2+30*D1692</f>
        <v>1682</v>
      </c>
      <c r="F1692" s="8" t="n">
        <f aca="false">INDEX($F:$F,$E1692)*(2*B1692/INDEX($B:$B,$E1692)-C1692/INDEX($C:$C,$E1692))</f>
        <v>6007.30042215924</v>
      </c>
      <c r="G1692" s="9" t="n">
        <f aca="false">B1692/B1691-1</f>
        <v>0.0222587718264315</v>
      </c>
      <c r="H1692" s="9" t="n">
        <f aca="false">F1692/F1691-1</f>
        <v>0.00499957083996061</v>
      </c>
      <c r="I1692" s="9" t="n">
        <f aca="false">LN(B1692/B1691)</f>
        <v>0.0220146611271748</v>
      </c>
      <c r="J1692" s="9" t="n">
        <f aca="false">LN(F1692/F1691)</f>
        <v>0.00498711448603308</v>
      </c>
      <c r="K1692" s="9" t="n">
        <f aca="false">F1692/F1685-1</f>
        <v>0.00514391550889481</v>
      </c>
      <c r="L1692" s="9" t="n">
        <f aca="false">F1692/F1662-1</f>
        <v>-0.0263652363902723</v>
      </c>
      <c r="M1692" s="9" t="n">
        <f aca="false">B1692/B1685-1</f>
        <v>-0.0295394674110028</v>
      </c>
      <c r="N1692" s="9" t="n">
        <f aca="false">B1692/B1662-1</f>
        <v>-0.0821492470900592</v>
      </c>
      <c r="O1692" s="8" t="n">
        <f aca="false">MAX(O1691,F1692)</f>
        <v>6359.66168068426</v>
      </c>
      <c r="P1692" s="9" t="n">
        <f aca="false">F1692/O1692-1</f>
        <v>-0.0554056609009918</v>
      </c>
      <c r="Q1692" s="8" t="n">
        <f aca="false">MAX(Q1691,B1692)</f>
        <v>73081.5759053185</v>
      </c>
      <c r="R1692" s="9" t="n">
        <f aca="false">B1692/Q1692-1</f>
        <v>-0.193678081256614</v>
      </c>
      <c r="S1692" s="9" t="n">
        <f aca="false">B1692/INDEX($B:$B,$E1692)-1</f>
        <v>0.0513815370431723</v>
      </c>
      <c r="T1692" s="0" t="n">
        <f aca="false">IF(AND($A1692&gt;=CrashTest!$B$3,$A1692&lt;=CrashTest!$C$3),1,IF(AND($A1692&gt;=CrashTest!$B$4,$A1692&lt;=CrashTest!$C$4),2,IF(AND($A1692&gt;=CrashTest!$B$5,$A1692&lt;=CrashTest!$C$5),3,IF(AND($A1692&gt;=CrashTest!$B$6,$A1692&lt;=CrashTest!$C$6),4,IF(AND($A1692&gt;=CrashTest!$B$7,$A1692&lt;=CrashTest!$C$7),5,0)))))</f>
        <v>0</v>
      </c>
      <c r="U1692" s="8" t="str">
        <f aca="false">IF(T1692=0,"",IF(T1691=T1692,MAX(U1691,B1692),B1692))</f>
        <v/>
      </c>
      <c r="V1692" s="9" t="str">
        <f aca="false">IF(T1692=0,"",B1692/U1692-1)</f>
        <v/>
      </c>
      <c r="W1692" s="8" t="str">
        <f aca="false">IF(T1692=0,"",IF(T1691=T1692,MAX(W1691,F1692),F1692))</f>
        <v/>
      </c>
      <c r="X1692" s="9" t="str">
        <f aca="false">IF(T1692=0,"",F1692/W1692-1)</f>
        <v/>
      </c>
    </row>
    <row r="1693" customFormat="false" ht="15" hidden="false" customHeight="false" outlineLevel="0" collapsed="false">
      <c r="A1693" s="5" t="n">
        <v>45521</v>
      </c>
      <c r="B1693" s="6" t="n">
        <v>59414.6743351841</v>
      </c>
      <c r="C1693" s="7" t="n">
        <v>34767.35435</v>
      </c>
      <c r="D1693" s="0" t="n">
        <f aca="false">INT((ROW()-3)/30)</f>
        <v>56</v>
      </c>
      <c r="E1693" s="0" t="n">
        <f aca="false">2+30*D1693</f>
        <v>1682</v>
      </c>
      <c r="F1693" s="8" t="n">
        <f aca="false">INDEX($F:$F,$E1693)*(2*B1693/INDEX($B:$B,$E1693)-C1693/INDEX($C:$C,$E1693))</f>
        <v>6011.26913296294</v>
      </c>
      <c r="G1693" s="9" t="n">
        <f aca="false">B1693/B1692-1</f>
        <v>0.00827117517207476</v>
      </c>
      <c r="H1693" s="9" t="n">
        <f aca="false">F1693/F1692-1</f>
        <v>0.000660647965775807</v>
      </c>
      <c r="I1693" s="9" t="n">
        <f aca="false">LN(B1693/B1692)</f>
        <v>0.00823715645715092</v>
      </c>
      <c r="J1693" s="9" t="n">
        <f aca="false">LN(F1693/F1692)</f>
        <v>0.000660429833975398</v>
      </c>
      <c r="K1693" s="9" t="n">
        <f aca="false">F1693/F1686-1</f>
        <v>0.000634361548253803</v>
      </c>
      <c r="L1693" s="9" t="n">
        <f aca="false">F1693/F1663-1</f>
        <v>-0.0236215039513578</v>
      </c>
      <c r="M1693" s="9" t="n">
        <f aca="false">B1693/B1686-1</f>
        <v>-0.0239336868565109</v>
      </c>
      <c r="N1693" s="9" t="n">
        <f aca="false">B1693/B1663-1</f>
        <v>-0.0714179526814968</v>
      </c>
      <c r="O1693" s="8" t="n">
        <f aca="false">MAX(O1692,F1693)</f>
        <v>6359.66168068426</v>
      </c>
      <c r="P1693" s="9" t="n">
        <f aca="false">F1693/O1693-1</f>
        <v>-0.0547816165723827</v>
      </c>
      <c r="Q1693" s="8" t="n">
        <f aca="false">MAX(Q1692,B1693)</f>
        <v>73081.5759053185</v>
      </c>
      <c r="R1693" s="9" t="n">
        <f aca="false">B1693/Q1693-1</f>
        <v>-0.187008851421604</v>
      </c>
      <c r="S1693" s="9" t="n">
        <f aca="false">B1693/INDEX($B:$B,$E1693)-1</f>
        <v>0.0600776979087416</v>
      </c>
      <c r="T1693" s="0" t="n">
        <f aca="false">IF(AND($A1693&gt;=CrashTest!$B$3,$A1693&lt;=CrashTest!$C$3),1,IF(AND($A1693&gt;=CrashTest!$B$4,$A1693&lt;=CrashTest!$C$4),2,IF(AND($A1693&gt;=CrashTest!$B$5,$A1693&lt;=CrashTest!$C$5),3,IF(AND($A1693&gt;=CrashTest!$B$6,$A1693&lt;=CrashTest!$C$6),4,IF(AND($A1693&gt;=CrashTest!$B$7,$A1693&lt;=CrashTest!$C$7),5,0)))))</f>
        <v>0</v>
      </c>
      <c r="U1693" s="8" t="str">
        <f aca="false">IF(T1693=0,"",IF(T1692=T1693,MAX(U1692,B1693),B1693))</f>
        <v/>
      </c>
      <c r="V1693" s="9" t="str">
        <f aca="false">IF(T1693=0,"",B1693/U1693-1)</f>
        <v/>
      </c>
      <c r="W1693" s="8" t="str">
        <f aca="false">IF(T1693=0,"",IF(T1692=T1693,MAX(W1692,F1693),F1693))</f>
        <v/>
      </c>
      <c r="X1693" s="9" t="str">
        <f aca="false">IF(T1693=0,"",F1693/W1693-1)</f>
        <v/>
      </c>
    </row>
    <row r="1694" customFormat="false" ht="15" hidden="false" customHeight="false" outlineLevel="0" collapsed="false">
      <c r="A1694" s="5" t="n">
        <v>45522</v>
      </c>
      <c r="B1694" s="6" t="n">
        <v>58793.2061458212</v>
      </c>
      <c r="C1694" s="7" t="n">
        <v>33738.35816</v>
      </c>
      <c r="D1694" s="0" t="n">
        <f aca="false">INT((ROW()-3)/30)</f>
        <v>56</v>
      </c>
      <c r="E1694" s="0" t="n">
        <f aca="false">2+30*D1694</f>
        <v>1682</v>
      </c>
      <c r="F1694" s="8" t="n">
        <f aca="false">INDEX($F:$F,$E1694)*(2*B1694/INDEX($B:$B,$E1694)-C1694/INDEX($C:$C,$E1694))</f>
        <v>6073.06588304197</v>
      </c>
      <c r="G1694" s="9" t="n">
        <f aca="false">B1694/B1693-1</f>
        <v>-0.0104598434026068</v>
      </c>
      <c r="H1694" s="9" t="n">
        <f aca="false">F1694/F1693-1</f>
        <v>0.0102801502831025</v>
      </c>
      <c r="I1694" s="9" t="n">
        <f aca="false">LN(B1694/B1693)</f>
        <v>-0.0105149320470625</v>
      </c>
      <c r="J1694" s="9" t="n">
        <f aca="false">LN(F1694/F1693)</f>
        <v>0.0102276689093371</v>
      </c>
      <c r="K1694" s="9" t="n">
        <f aca="false">F1694/F1687-1</f>
        <v>0.0116461466193665</v>
      </c>
      <c r="L1694" s="9" t="n">
        <f aca="false">F1694/F1664-1</f>
        <v>-0.0218565573752287</v>
      </c>
      <c r="M1694" s="9" t="n">
        <f aca="false">B1694/B1687-1</f>
        <v>-0.000729113984234142</v>
      </c>
      <c r="N1694" s="9" t="n">
        <f aca="false">B1694/B1664-1</f>
        <v>-0.119279211979789</v>
      </c>
      <c r="O1694" s="8" t="n">
        <f aca="false">MAX(O1693,F1694)</f>
        <v>6359.66168068426</v>
      </c>
      <c r="P1694" s="9" t="n">
        <f aca="false">F1694/O1694-1</f>
        <v>-0.0450646295403955</v>
      </c>
      <c r="Q1694" s="8" t="n">
        <f aca="false">MAX(Q1693,B1694)</f>
        <v>73081.5759053185</v>
      </c>
      <c r="R1694" s="9" t="n">
        <f aca="false">B1694/Q1694-1</f>
        <v>-0.19551261152344</v>
      </c>
      <c r="S1694" s="9" t="n">
        <f aca="false">B1694/INDEX($B:$B,$E1694)-1</f>
        <v>0.0489894511940203</v>
      </c>
      <c r="T1694" s="0" t="n">
        <f aca="false">IF(AND($A1694&gt;=CrashTest!$B$3,$A1694&lt;=CrashTest!$C$3),1,IF(AND($A1694&gt;=CrashTest!$B$4,$A1694&lt;=CrashTest!$C$4),2,IF(AND($A1694&gt;=CrashTest!$B$5,$A1694&lt;=CrashTest!$C$5),3,IF(AND($A1694&gt;=CrashTest!$B$6,$A1694&lt;=CrashTest!$C$6),4,IF(AND($A1694&gt;=CrashTest!$B$7,$A1694&lt;=CrashTest!$C$7),5,0)))))</f>
        <v>0</v>
      </c>
      <c r="U1694" s="8" t="str">
        <f aca="false">IF(T1694=0,"",IF(T1693=T1694,MAX(U1693,B1694),B1694))</f>
        <v/>
      </c>
      <c r="V1694" s="9" t="str">
        <f aca="false">IF(T1694=0,"",B1694/U1694-1)</f>
        <v/>
      </c>
      <c r="W1694" s="8" t="str">
        <f aca="false">IF(T1694=0,"",IF(T1693=T1694,MAX(W1693,F1694),F1694))</f>
        <v/>
      </c>
      <c r="X1694" s="9" t="str">
        <f aca="false">IF(T1694=0,"",F1694/W1694-1)</f>
        <v/>
      </c>
    </row>
    <row r="1695" customFormat="false" ht="15" hidden="false" customHeight="false" outlineLevel="0" collapsed="false">
      <c r="A1695" s="5" t="n">
        <v>45523</v>
      </c>
      <c r="B1695" s="6" t="n">
        <v>59411.5190169492</v>
      </c>
      <c r="C1695" s="7" t="n">
        <v>34651.87445</v>
      </c>
      <c r="D1695" s="0" t="n">
        <f aca="false">INT((ROW()-3)/30)</f>
        <v>56</v>
      </c>
      <c r="E1695" s="0" t="n">
        <f aca="false">2+30*D1695</f>
        <v>1682</v>
      </c>
      <c r="F1695" s="8" t="n">
        <f aca="false">INDEX($F:$F,$E1695)*(2*B1695/INDEX($B:$B,$E1695)-C1695/INDEX($C:$C,$E1695))</f>
        <v>6032.24308822706</v>
      </c>
      <c r="G1695" s="9" t="n">
        <f aca="false">B1695/B1694-1</f>
        <v>0.0105167401416149</v>
      </c>
      <c r="H1695" s="9" t="n">
        <f aca="false">F1695/F1694-1</f>
        <v>-0.00672194170145712</v>
      </c>
      <c r="I1695" s="9" t="n">
        <f aca="false">LN(B1695/B1694)</f>
        <v>0.0104618239208718</v>
      </c>
      <c r="J1695" s="9" t="n">
        <f aca="false">LN(F1695/F1694)</f>
        <v>-0.00674463570727147</v>
      </c>
      <c r="K1695" s="9" t="n">
        <f aca="false">F1695/F1688-1</f>
        <v>0.0060089406821795</v>
      </c>
      <c r="L1695" s="9" t="n">
        <f aca="false">F1695/F1665-1</f>
        <v>-0.0302799143474019</v>
      </c>
      <c r="M1695" s="9" t="n">
        <f aca="false">B1695/B1688-1</f>
        <v>0.000292218330183225</v>
      </c>
      <c r="N1695" s="9" t="n">
        <f aca="false">B1695/B1665-1</f>
        <v>-0.115709179027232</v>
      </c>
      <c r="O1695" s="8" t="n">
        <f aca="false">MAX(O1694,F1695)</f>
        <v>6359.66168068426</v>
      </c>
      <c r="P1695" s="9" t="n">
        <f aca="false">F1695/O1695-1</f>
        <v>-0.0514836494292843</v>
      </c>
      <c r="Q1695" s="8" t="n">
        <f aca="false">MAX(Q1694,B1695)</f>
        <v>73081.5759053185</v>
      </c>
      <c r="R1695" s="9" t="n">
        <f aca="false">B1695/Q1695-1</f>
        <v>-0.187052026711625</v>
      </c>
      <c r="S1695" s="9" t="n">
        <f aca="false">B1695/INDEX($B:$B,$E1695)-1</f>
        <v>0.0600214006635231</v>
      </c>
      <c r="T1695" s="0" t="n">
        <f aca="false">IF(AND($A1695&gt;=CrashTest!$B$3,$A1695&lt;=CrashTest!$C$3),1,IF(AND($A1695&gt;=CrashTest!$B$4,$A1695&lt;=CrashTest!$C$4),2,IF(AND($A1695&gt;=CrashTest!$B$5,$A1695&lt;=CrashTest!$C$5),3,IF(AND($A1695&gt;=CrashTest!$B$6,$A1695&lt;=CrashTest!$C$6),4,IF(AND($A1695&gt;=CrashTest!$B$7,$A1695&lt;=CrashTest!$C$7),5,0)))))</f>
        <v>0</v>
      </c>
      <c r="U1695" s="8" t="str">
        <f aca="false">IF(T1695=0,"",IF(T1694=T1695,MAX(U1694,B1695),B1695))</f>
        <v/>
      </c>
      <c r="V1695" s="9" t="str">
        <f aca="false">IF(T1695=0,"",B1695/U1695-1)</f>
        <v/>
      </c>
      <c r="W1695" s="8" t="str">
        <f aca="false">IF(T1695=0,"",IF(T1694=T1695,MAX(W1694,F1695),F1695))</f>
        <v/>
      </c>
      <c r="X1695" s="9" t="str">
        <f aca="false">IF(T1695=0,"",F1695/W1695-1)</f>
        <v/>
      </c>
    </row>
    <row r="1696" customFormat="false" ht="15" hidden="false" customHeight="false" outlineLevel="0" collapsed="false">
      <c r="A1696" s="5" t="n">
        <v>45524</v>
      </c>
      <c r="B1696" s="6" t="n">
        <v>59123.3002662186</v>
      </c>
      <c r="C1696" s="7" t="n">
        <v>34213.10457</v>
      </c>
      <c r="D1696" s="0" t="n">
        <f aca="false">INT((ROW()-3)/30)</f>
        <v>56</v>
      </c>
      <c r="E1696" s="0" t="n">
        <f aca="false">2+30*D1696</f>
        <v>1682</v>
      </c>
      <c r="F1696" s="8" t="n">
        <f aca="false">INDEX($F:$F,$E1696)*(2*B1696/INDEX($B:$B,$E1696)-C1696/INDEX($C:$C,$E1696))</f>
        <v>6053.69796118093</v>
      </c>
      <c r="G1696" s="9" t="n">
        <f aca="false">B1696/B1695-1</f>
        <v>-0.00485122675702632</v>
      </c>
      <c r="H1696" s="9" t="n">
        <f aca="false">F1696/F1695-1</f>
        <v>0.00355669899904121</v>
      </c>
      <c r="I1696" s="9" t="n">
        <f aca="false">LN(B1696/B1695)</f>
        <v>-0.0048630321534623</v>
      </c>
      <c r="J1696" s="9" t="n">
        <f aca="false">LN(F1696/F1695)</f>
        <v>0.00355038890280539</v>
      </c>
      <c r="K1696" s="9" t="n">
        <f aca="false">F1696/F1689-1</f>
        <v>0.00795494699776245</v>
      </c>
      <c r="L1696" s="9" t="n">
        <f aca="false">F1696/F1666-1</f>
        <v>-0.02362983580617</v>
      </c>
      <c r="M1696" s="9" t="n">
        <f aca="false">B1696/B1689-1</f>
        <v>-0.0233404880018027</v>
      </c>
      <c r="N1696" s="9" t="n">
        <f aca="false">B1696/B1666-1</f>
        <v>-0.131263054782776</v>
      </c>
      <c r="O1696" s="8" t="n">
        <f aca="false">MAX(O1695,F1696)</f>
        <v>6359.66168068426</v>
      </c>
      <c r="P1696" s="9" t="n">
        <f aca="false">F1696/O1696-1</f>
        <v>-0.0481100622746351</v>
      </c>
      <c r="Q1696" s="8" t="n">
        <f aca="false">MAX(Q1695,B1696)</f>
        <v>73081.5759053185</v>
      </c>
      <c r="R1696" s="9" t="n">
        <f aca="false">B1696/Q1696-1</f>
        <v>-0.190995821671712</v>
      </c>
      <c r="S1696" s="9" t="n">
        <f aca="false">B1696/INDEX($B:$B,$E1696)-1</f>
        <v>0.0548789964816039</v>
      </c>
      <c r="T1696" s="0" t="n">
        <f aca="false">IF(AND($A1696&gt;=CrashTest!$B$3,$A1696&lt;=CrashTest!$C$3),1,IF(AND($A1696&gt;=CrashTest!$B$4,$A1696&lt;=CrashTest!$C$4),2,IF(AND($A1696&gt;=CrashTest!$B$5,$A1696&lt;=CrashTest!$C$5),3,IF(AND($A1696&gt;=CrashTest!$B$6,$A1696&lt;=CrashTest!$C$6),4,IF(AND($A1696&gt;=CrashTest!$B$7,$A1696&lt;=CrashTest!$C$7),5,0)))))</f>
        <v>0</v>
      </c>
      <c r="U1696" s="8" t="str">
        <f aca="false">IF(T1696=0,"",IF(T1695=T1696,MAX(U1695,B1696),B1696))</f>
        <v/>
      </c>
      <c r="V1696" s="9" t="str">
        <f aca="false">IF(T1696=0,"",B1696/U1696-1)</f>
        <v/>
      </c>
      <c r="W1696" s="8" t="str">
        <f aca="false">IF(T1696=0,"",IF(T1695=T1696,MAX(W1695,F1696),F1696))</f>
        <v/>
      </c>
      <c r="X1696" s="9" t="str">
        <f aca="false">IF(T1696=0,"",F1696/W1696-1)</f>
        <v/>
      </c>
    </row>
    <row r="1697" customFormat="false" ht="15" hidden="false" customHeight="false" outlineLevel="0" collapsed="false">
      <c r="A1697" s="5" t="n">
        <v>45525</v>
      </c>
      <c r="B1697" s="6" t="n">
        <v>61133.0256493279</v>
      </c>
      <c r="C1697" s="7" t="n">
        <v>36228.78565</v>
      </c>
      <c r="D1697" s="0" t="n">
        <f aca="false">INT((ROW()-3)/30)</f>
        <v>56</v>
      </c>
      <c r="E1697" s="0" t="n">
        <f aca="false">2+30*D1697</f>
        <v>1682</v>
      </c>
      <c r="F1697" s="8" t="n">
        <f aca="false">INDEX($F:$F,$E1697)*(2*B1697/INDEX($B:$B,$E1697)-C1697/INDEX($C:$C,$E1697))</f>
        <v>6099.69181556358</v>
      </c>
      <c r="G1697" s="9" t="n">
        <f aca="false">B1697/B1696-1</f>
        <v>0.0339921041968221</v>
      </c>
      <c r="H1697" s="9" t="n">
        <f aca="false">F1697/F1696-1</f>
        <v>0.00759764604669488</v>
      </c>
      <c r="I1697" s="9" t="n">
        <f aca="false">LN(B1697/B1696)</f>
        <v>0.0334271398837955</v>
      </c>
      <c r="J1697" s="9" t="n">
        <f aca="false">LN(F1697/F1696)</f>
        <v>0.00756892929539036</v>
      </c>
      <c r="K1697" s="9" t="n">
        <f aca="false">F1697/F1690-1</f>
        <v>0.0139175437036478</v>
      </c>
      <c r="L1697" s="9" t="n">
        <f aca="false">F1697/F1667-1</f>
        <v>-0.0191424966806055</v>
      </c>
      <c r="M1697" s="9" t="n">
        <f aca="false">B1697/B1690-1</f>
        <v>0.0389591056346854</v>
      </c>
      <c r="N1697" s="9" t="n">
        <f aca="false">B1697/B1667-1</f>
        <v>-0.0947975610505039</v>
      </c>
      <c r="O1697" s="8" t="n">
        <f aca="false">MAX(O1696,F1697)</f>
        <v>6359.66168068426</v>
      </c>
      <c r="P1697" s="9" t="n">
        <f aca="false">F1697/O1697-1</f>
        <v>-0.0408779394523874</v>
      </c>
      <c r="Q1697" s="8" t="n">
        <f aca="false">MAX(Q1696,B1697)</f>
        <v>73081.5759053185</v>
      </c>
      <c r="R1697" s="9" t="n">
        <f aca="false">B1697/Q1697-1</f>
        <v>-0.163496067346313</v>
      </c>
      <c r="S1697" s="9" t="n">
        <f aca="false">B1697/INDEX($B:$B,$E1697)-1</f>
        <v>0.0907365532450457</v>
      </c>
      <c r="T1697" s="0" t="n">
        <f aca="false">IF(AND($A1697&gt;=CrashTest!$B$3,$A1697&lt;=CrashTest!$C$3),1,IF(AND($A1697&gt;=CrashTest!$B$4,$A1697&lt;=CrashTest!$C$4),2,IF(AND($A1697&gt;=CrashTest!$B$5,$A1697&lt;=CrashTest!$C$5),3,IF(AND($A1697&gt;=CrashTest!$B$6,$A1697&lt;=CrashTest!$C$6),4,IF(AND($A1697&gt;=CrashTest!$B$7,$A1697&lt;=CrashTest!$C$7),5,0)))))</f>
        <v>0</v>
      </c>
      <c r="U1697" s="8" t="str">
        <f aca="false">IF(T1697=0,"",IF(T1696=T1697,MAX(U1696,B1697),B1697))</f>
        <v/>
      </c>
      <c r="V1697" s="9" t="str">
        <f aca="false">IF(T1697=0,"",B1697/U1697-1)</f>
        <v/>
      </c>
      <c r="W1697" s="8" t="str">
        <f aca="false">IF(T1697=0,"",IF(T1696=T1697,MAX(W1696,F1697),F1697))</f>
        <v/>
      </c>
      <c r="X1697" s="9" t="str">
        <f aca="false">IF(T1697=0,"",F1697/W1697-1)</f>
        <v/>
      </c>
    </row>
    <row r="1698" customFormat="false" ht="15" hidden="false" customHeight="false" outlineLevel="0" collapsed="false">
      <c r="A1698" s="5" t="n">
        <v>45526</v>
      </c>
      <c r="B1698" s="6" t="n">
        <v>60394.4737749854</v>
      </c>
      <c r="C1698" s="7" t="n">
        <v>35400.22426</v>
      </c>
      <c r="D1698" s="0" t="n">
        <f aca="false">INT((ROW()-3)/30)</f>
        <v>56</v>
      </c>
      <c r="E1698" s="0" t="n">
        <f aca="false">2+30*D1698</f>
        <v>1682</v>
      </c>
      <c r="F1698" s="8" t="n">
        <f aca="false">INDEX($F:$F,$E1698)*(2*B1698/INDEX($B:$B,$E1698)-C1698/INDEX($C:$C,$E1698))</f>
        <v>6099.24587674962</v>
      </c>
      <c r="G1698" s="9" t="n">
        <f aca="false">B1698/B1697-1</f>
        <v>-0.0120810620200444</v>
      </c>
      <c r="H1698" s="9" t="n">
        <f aca="false">F1698/F1697-1</f>
        <v>-7.31084171864405E-005</v>
      </c>
      <c r="I1698" s="9" t="n">
        <f aca="false">LN(B1698/B1697)</f>
        <v>-0.0121546311792663</v>
      </c>
      <c r="J1698" s="9" t="n">
        <f aca="false">LN(F1698/F1697)</f>
        <v>-7.31110897370303E-005</v>
      </c>
      <c r="K1698" s="9" t="n">
        <f aca="false">F1698/F1691-1</f>
        <v>0.0203817118867382</v>
      </c>
      <c r="L1698" s="9" t="n">
        <f aca="false">F1698/F1668-1</f>
        <v>-0.017419738927916</v>
      </c>
      <c r="M1698" s="9" t="n">
        <f aca="false">B1698/B1691-1</f>
        <v>0.0477114206548326</v>
      </c>
      <c r="N1698" s="9" t="n">
        <f aca="false">B1698/B1668-1</f>
        <v>-0.0837717730777799</v>
      </c>
      <c r="O1698" s="8" t="n">
        <f aca="false">MAX(O1697,F1698)</f>
        <v>6359.66168068426</v>
      </c>
      <c r="P1698" s="9" t="n">
        <f aca="false">F1698/O1698-1</f>
        <v>-0.0409480593481226</v>
      </c>
      <c r="Q1698" s="8" t="n">
        <f aca="false">MAX(Q1697,B1698)</f>
        <v>73081.5759053185</v>
      </c>
      <c r="R1698" s="9" t="n">
        <f aca="false">B1698/Q1698-1</f>
        <v>-0.173601923236713</v>
      </c>
      <c r="S1698" s="9" t="n">
        <f aca="false">B1698/INDEX($B:$B,$E1698)-1</f>
        <v>0.0775592972977628</v>
      </c>
      <c r="T1698" s="0" t="n">
        <f aca="false">IF(AND($A1698&gt;=CrashTest!$B$3,$A1698&lt;=CrashTest!$C$3),1,IF(AND($A1698&gt;=CrashTest!$B$4,$A1698&lt;=CrashTest!$C$4),2,IF(AND($A1698&gt;=CrashTest!$B$5,$A1698&lt;=CrashTest!$C$5),3,IF(AND($A1698&gt;=CrashTest!$B$6,$A1698&lt;=CrashTest!$C$6),4,IF(AND($A1698&gt;=CrashTest!$B$7,$A1698&lt;=CrashTest!$C$7),5,0)))))</f>
        <v>0</v>
      </c>
      <c r="U1698" s="8" t="str">
        <f aca="false">IF(T1698=0,"",IF(T1697=T1698,MAX(U1697,B1698),B1698))</f>
        <v/>
      </c>
      <c r="V1698" s="9" t="str">
        <f aca="false">IF(T1698=0,"",B1698/U1698-1)</f>
        <v/>
      </c>
      <c r="W1698" s="8" t="str">
        <f aca="false">IF(T1698=0,"",IF(T1697=T1698,MAX(W1697,F1698),F1698))</f>
        <v/>
      </c>
      <c r="X1698" s="9" t="str">
        <f aca="false">IF(T1698=0,"",F1698/W1698-1)</f>
        <v/>
      </c>
    </row>
    <row r="1699" customFormat="false" ht="15" hidden="false" customHeight="false" outlineLevel="0" collapsed="false">
      <c r="A1699" s="5" t="n">
        <v>45527</v>
      </c>
      <c r="B1699" s="6" t="n">
        <v>64106.8029152543</v>
      </c>
      <c r="C1699" s="7" t="n">
        <v>39052.47197</v>
      </c>
      <c r="D1699" s="0" t="n">
        <f aca="false">INT((ROW()-3)/30)</f>
        <v>56</v>
      </c>
      <c r="E1699" s="0" t="n">
        <f aca="false">2+30*D1699</f>
        <v>1682</v>
      </c>
      <c r="F1699" s="8" t="n">
        <f aca="false">INDEX($F:$F,$E1699)*(2*B1699/INDEX($B:$B,$E1699)-C1699/INDEX($C:$C,$E1699))</f>
        <v>6197.52472517479</v>
      </c>
      <c r="G1699" s="9" t="n">
        <f aca="false">B1699/B1698-1</f>
        <v>0.0614680269274321</v>
      </c>
      <c r="H1699" s="9" t="n">
        <f aca="false">F1699/F1698-1</f>
        <v>0.0161132786595497</v>
      </c>
      <c r="I1699" s="9" t="n">
        <f aca="false">LN(B1699/B1698)</f>
        <v>0.0596528810550951</v>
      </c>
      <c r="J1699" s="9" t="n">
        <f aca="false">LN(F1699/F1698)</f>
        <v>0.0159848376848645</v>
      </c>
      <c r="K1699" s="9" t="n">
        <f aca="false">F1699/F1692-1</f>
        <v>0.0316655218896453</v>
      </c>
      <c r="L1699" s="9" t="n">
        <f aca="false">F1699/F1669-1</f>
        <v>-0.00158107036730049</v>
      </c>
      <c r="M1699" s="9" t="n">
        <f aca="false">B1699/B1692-1</f>
        <v>0.0878969250465347</v>
      </c>
      <c r="N1699" s="9" t="n">
        <f aca="false">B1699/B1669-1</f>
        <v>-0.019074495504532</v>
      </c>
      <c r="O1699" s="8" t="n">
        <f aca="false">MAX(O1698,F1699)</f>
        <v>6359.66168068426</v>
      </c>
      <c r="P1699" s="9" t="n">
        <f aca="false">F1699/O1699-1</f>
        <v>-0.0254945881794171</v>
      </c>
      <c r="Q1699" s="8" t="n">
        <f aca="false">MAX(Q1698,B1699)</f>
        <v>73081.5759053185</v>
      </c>
      <c r="R1699" s="9" t="n">
        <f aca="false">B1699/Q1699-1</f>
        <v>-0.122804864001449</v>
      </c>
      <c r="S1699" s="9" t="n">
        <f aca="false">B1699/INDEX($B:$B,$E1699)-1</f>
        <v>0.143794741199967</v>
      </c>
      <c r="T1699" s="0" t="n">
        <f aca="false">IF(AND($A1699&gt;=CrashTest!$B$3,$A1699&lt;=CrashTest!$C$3),1,IF(AND($A1699&gt;=CrashTest!$B$4,$A1699&lt;=CrashTest!$C$4),2,IF(AND($A1699&gt;=CrashTest!$B$5,$A1699&lt;=CrashTest!$C$5),3,IF(AND($A1699&gt;=CrashTest!$B$6,$A1699&lt;=CrashTest!$C$6),4,IF(AND($A1699&gt;=CrashTest!$B$7,$A1699&lt;=CrashTest!$C$7),5,0)))))</f>
        <v>0</v>
      </c>
      <c r="U1699" s="8" t="str">
        <f aca="false">IF(T1699=0,"",IF(T1698=T1699,MAX(U1698,B1699),B1699))</f>
        <v/>
      </c>
      <c r="V1699" s="9" t="str">
        <f aca="false">IF(T1699=0,"",B1699/U1699-1)</f>
        <v/>
      </c>
      <c r="W1699" s="8" t="str">
        <f aca="false">IF(T1699=0,"",IF(T1698=T1699,MAX(W1698,F1699),F1699))</f>
        <v/>
      </c>
      <c r="X1699" s="9" t="str">
        <f aca="false">IF(T1699=0,"",F1699/W1699-1)</f>
        <v/>
      </c>
    </row>
    <row r="1700" customFormat="false" ht="15" hidden="false" customHeight="false" outlineLevel="0" collapsed="false">
      <c r="A1700" s="5" t="n">
        <v>45528</v>
      </c>
      <c r="B1700" s="6" t="n">
        <v>64023.226703682</v>
      </c>
      <c r="C1700" s="7" t="n">
        <v>39029.18804</v>
      </c>
      <c r="D1700" s="0" t="n">
        <f aca="false">INT((ROW()-3)/30)</f>
        <v>56</v>
      </c>
      <c r="E1700" s="0" t="n">
        <f aca="false">2+30*D1700</f>
        <v>1682</v>
      </c>
      <c r="F1700" s="8" t="n">
        <f aca="false">INDEX($F:$F,$E1700)*(2*B1700/INDEX($B:$B,$E1700)-C1700/INDEX($C:$C,$E1700))</f>
        <v>6184.26776290937</v>
      </c>
      <c r="G1700" s="9" t="n">
        <f aca="false">B1700/B1699-1</f>
        <v>-0.0013037026925643</v>
      </c>
      <c r="H1700" s="9" t="n">
        <f aca="false">F1700/F1699-1</f>
        <v>-0.00213907371947664</v>
      </c>
      <c r="I1700" s="9" t="n">
        <f aca="false">LN(B1700/B1699)</f>
        <v>-0.00130455325225127</v>
      </c>
      <c r="J1700" s="9" t="n">
        <f aca="false">LN(F1700/F1699)</f>
        <v>-0.00214136480544957</v>
      </c>
      <c r="K1700" s="9" t="n">
        <f aca="false">F1700/F1693-1</f>
        <v>0.0287790524962166</v>
      </c>
      <c r="L1700" s="9" t="n">
        <f aca="false">F1700/F1670-1</f>
        <v>-0.00269659361363772</v>
      </c>
      <c r="M1700" s="9" t="n">
        <f aca="false">B1700/B1693-1</f>
        <v>0.0775658946222451</v>
      </c>
      <c r="N1700" s="9" t="n">
        <f aca="false">B1700/B1670-1</f>
        <v>-0.0258487706747887</v>
      </c>
      <c r="O1700" s="8" t="n">
        <f aca="false">MAX(O1699,F1700)</f>
        <v>6359.66168068426</v>
      </c>
      <c r="P1700" s="9" t="n">
        <f aca="false">F1700/O1700-1</f>
        <v>-0.0275791270953302</v>
      </c>
      <c r="Q1700" s="8" t="n">
        <f aca="false">MAX(Q1699,B1700)</f>
        <v>73081.5759053185</v>
      </c>
      <c r="R1700" s="9" t="n">
        <f aca="false">B1700/Q1700-1</f>
        <v>-0.123948465662154</v>
      </c>
      <c r="S1700" s="9" t="n">
        <f aca="false">B1700/INDEX($B:$B,$E1700)-1</f>
        <v>0.142303572916123</v>
      </c>
      <c r="T1700" s="0" t="n">
        <f aca="false">IF(AND($A1700&gt;=CrashTest!$B$3,$A1700&lt;=CrashTest!$C$3),1,IF(AND($A1700&gt;=CrashTest!$B$4,$A1700&lt;=CrashTest!$C$4),2,IF(AND($A1700&gt;=CrashTest!$B$5,$A1700&lt;=CrashTest!$C$5),3,IF(AND($A1700&gt;=CrashTest!$B$6,$A1700&lt;=CrashTest!$C$6),4,IF(AND($A1700&gt;=CrashTest!$B$7,$A1700&lt;=CrashTest!$C$7),5,0)))))</f>
        <v>0</v>
      </c>
      <c r="U1700" s="8" t="str">
        <f aca="false">IF(T1700=0,"",IF(T1699=T1700,MAX(U1699,B1700),B1700))</f>
        <v/>
      </c>
      <c r="V1700" s="9" t="str">
        <f aca="false">IF(T1700=0,"",B1700/U1700-1)</f>
        <v/>
      </c>
      <c r="W1700" s="8" t="str">
        <f aca="false">IF(T1700=0,"",IF(T1699=T1700,MAX(W1699,F1700),F1700))</f>
        <v/>
      </c>
      <c r="X1700" s="9" t="str">
        <f aca="false">IF(T1700=0,"",F1700/W1700-1)</f>
        <v/>
      </c>
    </row>
    <row r="1701" customFormat="false" ht="15" hidden="false" customHeight="false" outlineLevel="0" collapsed="false">
      <c r="A1701" s="5" t="n">
        <v>45529</v>
      </c>
      <c r="B1701" s="6" t="n">
        <v>64498.0183413209</v>
      </c>
      <c r="C1701" s="7" t="n">
        <v>39003.37665</v>
      </c>
      <c r="D1701" s="0" t="n">
        <f aca="false">INT((ROW()-3)/30)</f>
        <v>56</v>
      </c>
      <c r="E1701" s="0" t="n">
        <f aca="false">2+30*D1701</f>
        <v>1682</v>
      </c>
      <c r="F1701" s="8" t="n">
        <f aca="false">INDEX($F:$F,$E1701)*(2*B1701/INDEX($B:$B,$E1701)-C1701/INDEX($C:$C,$E1701))</f>
        <v>6289.20272389724</v>
      </c>
      <c r="G1701" s="9" t="n">
        <f aca="false">B1701/B1700-1</f>
        <v>0.00741592796995971</v>
      </c>
      <c r="H1701" s="9" t="n">
        <f aca="false">F1701/F1700-1</f>
        <v>0.0169680494135831</v>
      </c>
      <c r="I1701" s="9" t="n">
        <f aca="false">LN(B1701/B1700)</f>
        <v>0.0073885651732117</v>
      </c>
      <c r="J1701" s="9" t="n">
        <f aca="false">LN(F1701/F1700)</f>
        <v>0.0168257000670961</v>
      </c>
      <c r="K1701" s="9" t="n">
        <f aca="false">F1701/F1694-1</f>
        <v>0.0355894115126914</v>
      </c>
      <c r="L1701" s="9" t="n">
        <f aca="false">F1701/F1671-1</f>
        <v>0.00935816452094773</v>
      </c>
      <c r="M1701" s="9" t="n">
        <f aca="false">B1701/B1694-1</f>
        <v>0.0970318267956063</v>
      </c>
      <c r="N1701" s="9" t="n">
        <f aca="false">B1701/B1671-1</f>
        <v>-0.0502740713822611</v>
      </c>
      <c r="O1701" s="8" t="n">
        <f aca="false">MAX(O1700,F1701)</f>
        <v>6359.66168068426</v>
      </c>
      <c r="P1701" s="9" t="n">
        <f aca="false">F1701/O1701-1</f>
        <v>-0.0110790416730843</v>
      </c>
      <c r="Q1701" s="8" t="n">
        <f aca="false">MAX(Q1700,B1701)</f>
        <v>73081.5759053185</v>
      </c>
      <c r="R1701" s="9" t="n">
        <f aca="false">B1701/Q1701-1</f>
        <v>-0.117451730585532</v>
      </c>
      <c r="S1701" s="9" t="n">
        <f aca="false">B1701/INDEX($B:$B,$E1701)-1</f>
        <v>0.150774813932697</v>
      </c>
      <c r="T1701" s="0" t="n">
        <f aca="false">IF(AND($A1701&gt;=CrashTest!$B$3,$A1701&lt;=CrashTest!$C$3),1,IF(AND($A1701&gt;=CrashTest!$B$4,$A1701&lt;=CrashTest!$C$4),2,IF(AND($A1701&gt;=CrashTest!$B$5,$A1701&lt;=CrashTest!$C$5),3,IF(AND($A1701&gt;=CrashTest!$B$6,$A1701&lt;=CrashTest!$C$6),4,IF(AND($A1701&gt;=CrashTest!$B$7,$A1701&lt;=CrashTest!$C$7),5,0)))))</f>
        <v>0</v>
      </c>
      <c r="U1701" s="8" t="str">
        <f aca="false">IF(T1701=0,"",IF(T1700=T1701,MAX(U1700,B1701),B1701))</f>
        <v/>
      </c>
      <c r="V1701" s="9" t="str">
        <f aca="false">IF(T1701=0,"",B1701/U1701-1)</f>
        <v/>
      </c>
      <c r="W1701" s="8" t="str">
        <f aca="false">IF(T1701=0,"",IF(T1700=T1701,MAX(W1700,F1701),F1701))</f>
        <v/>
      </c>
      <c r="X1701" s="9" t="str">
        <f aca="false">IF(T1701=0,"",F1701/W1701-1)</f>
        <v/>
      </c>
    </row>
    <row r="1702" customFormat="false" ht="15" hidden="false" customHeight="false" outlineLevel="0" collapsed="false">
      <c r="A1702" s="5" t="n">
        <v>45530</v>
      </c>
      <c r="B1702" s="6" t="n">
        <v>62983.4427729398</v>
      </c>
      <c r="C1702" s="7" t="n">
        <v>37472.89772</v>
      </c>
      <c r="D1702" s="0" t="n">
        <f aca="false">INT((ROW()-3)/30)</f>
        <v>56</v>
      </c>
      <c r="E1702" s="0" t="n">
        <f aca="false">2+30*D1702</f>
        <v>1682</v>
      </c>
      <c r="F1702" s="8" t="n">
        <f aca="false">INDEX($F:$F,$E1702)*(2*B1702/INDEX($B:$B,$E1702)-C1702/INDEX($C:$C,$E1702))</f>
        <v>6256.67969003813</v>
      </c>
      <c r="G1702" s="9" t="n">
        <f aca="false">B1702/B1701-1</f>
        <v>-0.0234825132202672</v>
      </c>
      <c r="H1702" s="9" t="n">
        <f aca="false">F1702/F1701-1</f>
        <v>-0.00517124908941613</v>
      </c>
      <c r="I1702" s="9" t="n">
        <f aca="false">LN(B1702/B1701)</f>
        <v>-0.0237626212172094</v>
      </c>
      <c r="J1702" s="9" t="n">
        <f aca="false">LN(F1702/F1701)</f>
        <v>-0.00518466627371173</v>
      </c>
      <c r="K1702" s="9" t="n">
        <f aca="false">F1702/F1695-1</f>
        <v>0.0372061600516567</v>
      </c>
      <c r="L1702" s="9" t="n">
        <f aca="false">F1702/F1672-1</f>
        <v>-0.00175228410419692</v>
      </c>
      <c r="M1702" s="9" t="n">
        <f aca="false">B1702/B1695-1</f>
        <v>0.0601217375871435</v>
      </c>
      <c r="N1702" s="9" t="n">
        <f aca="false">B1702/B1672-1</f>
        <v>-0.0748256003095262</v>
      </c>
      <c r="O1702" s="8" t="n">
        <f aca="false">MAX(O1701,F1702)</f>
        <v>6359.66168068426</v>
      </c>
      <c r="P1702" s="9" t="n">
        <f aca="false">F1702/O1702-1</f>
        <v>-0.0161929982783369</v>
      </c>
      <c r="Q1702" s="8" t="n">
        <f aca="false">MAX(Q1701,B1702)</f>
        <v>73081.5759053185</v>
      </c>
      <c r="R1702" s="9" t="n">
        <f aca="false">B1702/Q1702-1</f>
        <v>-0.138176181989581</v>
      </c>
      <c r="S1702" s="9" t="n">
        <f aca="false">B1702/INDEX($B:$B,$E1702)-1</f>
        <v>0.123751729150972</v>
      </c>
      <c r="T1702" s="0" t="n">
        <f aca="false">IF(AND($A1702&gt;=CrashTest!$B$3,$A1702&lt;=CrashTest!$C$3),1,IF(AND($A1702&gt;=CrashTest!$B$4,$A1702&lt;=CrashTest!$C$4),2,IF(AND($A1702&gt;=CrashTest!$B$5,$A1702&lt;=CrashTest!$C$5),3,IF(AND($A1702&gt;=CrashTest!$B$6,$A1702&lt;=CrashTest!$C$6),4,IF(AND($A1702&gt;=CrashTest!$B$7,$A1702&lt;=CrashTest!$C$7),5,0)))))</f>
        <v>0</v>
      </c>
      <c r="U1702" s="8" t="str">
        <f aca="false">IF(T1702=0,"",IF(T1701=T1702,MAX(U1701,B1702),B1702))</f>
        <v/>
      </c>
      <c r="V1702" s="9" t="str">
        <f aca="false">IF(T1702=0,"",B1702/U1702-1)</f>
        <v/>
      </c>
      <c r="W1702" s="8" t="str">
        <f aca="false">IF(T1702=0,"",IF(T1701=T1702,MAX(W1701,F1702),F1702))</f>
        <v/>
      </c>
      <c r="X1702" s="9" t="str">
        <f aca="false">IF(T1702=0,"",F1702/W1702-1)</f>
        <v/>
      </c>
    </row>
    <row r="1703" customFormat="false" ht="15" hidden="false" customHeight="false" outlineLevel="0" collapsed="false">
      <c r="A1703" s="5" t="n">
        <v>45531</v>
      </c>
      <c r="B1703" s="6" t="n">
        <v>59548.0076215663</v>
      </c>
      <c r="C1703" s="7" t="n">
        <v>34385.923</v>
      </c>
      <c r="D1703" s="0" t="n">
        <f aca="false">INT((ROW()-3)/30)</f>
        <v>56</v>
      </c>
      <c r="E1703" s="0" t="n">
        <f aca="false">2+30*D1703</f>
        <v>1682</v>
      </c>
      <c r="F1703" s="8" t="n">
        <f aca="false">INDEX($F:$F,$E1703)*(2*B1703/INDEX($B:$B,$E1703)-C1703/INDEX($C:$C,$E1703))</f>
        <v>6110.85365781804</v>
      </c>
      <c r="G1703" s="9" t="n">
        <f aca="false">B1703/B1702-1</f>
        <v>-0.054545051844157</v>
      </c>
      <c r="H1703" s="9" t="n">
        <f aca="false">F1703/F1702-1</f>
        <v>-0.0233072555164163</v>
      </c>
      <c r="I1703" s="9" t="n">
        <f aca="false">LN(B1703/B1702)</f>
        <v>-0.0560890407170696</v>
      </c>
      <c r="J1703" s="9" t="n">
        <f aca="false">LN(F1703/F1702)</f>
        <v>-0.0235831651591609</v>
      </c>
      <c r="K1703" s="9" t="n">
        <f aca="false">F1703/F1696-1</f>
        <v>0.00944145165543797</v>
      </c>
      <c r="L1703" s="9" t="n">
        <f aca="false">F1703/F1673-1</f>
        <v>-0.0179766785555149</v>
      </c>
      <c r="M1703" s="9" t="n">
        <f aca="false">B1703/B1696-1</f>
        <v>0.00718341759399999</v>
      </c>
      <c r="N1703" s="9" t="n">
        <f aca="false">B1703/B1673-1</f>
        <v>-0.126486385116625</v>
      </c>
      <c r="O1703" s="8" t="n">
        <f aca="false">MAX(O1702,F1703)</f>
        <v>6359.66168068426</v>
      </c>
      <c r="P1703" s="9" t="n">
        <f aca="false">F1703/O1703-1</f>
        <v>-0.0391228394463031</v>
      </c>
      <c r="Q1703" s="8" t="n">
        <f aca="false">MAX(Q1702,B1703)</f>
        <v>73081.5759053185</v>
      </c>
      <c r="R1703" s="9" t="n">
        <f aca="false">B1703/Q1703-1</f>
        <v>-0.185184406823489</v>
      </c>
      <c r="S1703" s="9" t="n">
        <f aca="false">B1703/INDEX($B:$B,$E1703)-1</f>
        <v>0.0624566328244709</v>
      </c>
      <c r="T1703" s="0" t="n">
        <f aca="false">IF(AND($A1703&gt;=CrashTest!$B$3,$A1703&lt;=CrashTest!$C$3),1,IF(AND($A1703&gt;=CrashTest!$B$4,$A1703&lt;=CrashTest!$C$4),2,IF(AND($A1703&gt;=CrashTest!$B$5,$A1703&lt;=CrashTest!$C$5),3,IF(AND($A1703&gt;=CrashTest!$B$6,$A1703&lt;=CrashTest!$C$6),4,IF(AND($A1703&gt;=CrashTest!$B$7,$A1703&lt;=CrashTest!$C$7),5,0)))))</f>
        <v>0</v>
      </c>
      <c r="U1703" s="8" t="str">
        <f aca="false">IF(T1703=0,"",IF(T1702=T1703,MAX(U1702,B1703),B1703))</f>
        <v/>
      </c>
      <c r="V1703" s="9" t="str">
        <f aca="false">IF(T1703=0,"",B1703/U1703-1)</f>
        <v/>
      </c>
      <c r="W1703" s="8" t="str">
        <f aca="false">IF(T1703=0,"",IF(T1702=T1703,MAX(W1702,F1703),F1703))</f>
        <v/>
      </c>
      <c r="X1703" s="9" t="str">
        <f aca="false">IF(T1703=0,"",F1703/W1703-1)</f>
        <v/>
      </c>
    </row>
    <row r="1704" customFormat="false" ht="15" hidden="false" customHeight="false" outlineLevel="0" collapsed="false">
      <c r="A1704" s="5" t="n">
        <v>45532</v>
      </c>
      <c r="B1704" s="6" t="n">
        <v>59100.7747548217</v>
      </c>
      <c r="C1704" s="7" t="n">
        <v>33957.95179</v>
      </c>
      <c r="D1704" s="0" t="n">
        <f aca="false">INT((ROW()-3)/30)</f>
        <v>56</v>
      </c>
      <c r="E1704" s="0" t="n">
        <f aca="false">2+30*D1704</f>
        <v>1682</v>
      </c>
      <c r="F1704" s="8" t="n">
        <f aca="false">INDEX($F:$F,$E1704)*(2*B1704/INDEX($B:$B,$E1704)-C1704/INDEX($C:$C,$E1704))</f>
        <v>6096.7607553199</v>
      </c>
      <c r="G1704" s="9" t="n">
        <f aca="false">B1704/B1703-1</f>
        <v>-0.00751045894913582</v>
      </c>
      <c r="H1704" s="9" t="n">
        <f aca="false">F1704/F1703-1</f>
        <v>-0.00230620847549112</v>
      </c>
      <c r="I1704" s="9" t="n">
        <f aca="false">LN(B1704/B1703)</f>
        <v>-0.00753880446033246</v>
      </c>
      <c r="J1704" s="9" t="n">
        <f aca="false">LN(F1704/F1703)</f>
        <v>-0.00230887186994051</v>
      </c>
      <c r="K1704" s="9" t="n">
        <f aca="false">F1704/F1697-1</f>
        <v>-0.000480525956443323</v>
      </c>
      <c r="L1704" s="9" t="n">
        <f aca="false">F1704/F1674-1</f>
        <v>-0.0254486886846965</v>
      </c>
      <c r="M1704" s="9" t="n">
        <f aca="false">B1704/B1697-1</f>
        <v>-0.0332430936129945</v>
      </c>
      <c r="N1704" s="9" t="n">
        <f aca="false">B1704/B1674-1</f>
        <v>-0.116146575942616</v>
      </c>
      <c r="O1704" s="8" t="n">
        <f aca="false">MAX(O1703,F1704)</f>
        <v>6359.66168068426</v>
      </c>
      <c r="P1704" s="9" t="n">
        <f aca="false">F1704/O1704-1</f>
        <v>-0.0413388224978779</v>
      </c>
      <c r="Q1704" s="8" t="n">
        <f aca="false">MAX(Q1703,B1704)</f>
        <v>73081.5759053185</v>
      </c>
      <c r="R1704" s="9" t="n">
        <f aca="false">B1704/Q1704-1</f>
        <v>-0.191304045887157</v>
      </c>
      <c r="S1704" s="9" t="n">
        <f aca="false">B1704/INDEX($B:$B,$E1704)-1</f>
        <v>0.0544770958984058</v>
      </c>
      <c r="T1704" s="0" t="n">
        <f aca="false">IF(AND($A1704&gt;=CrashTest!$B$3,$A1704&lt;=CrashTest!$C$3),1,IF(AND($A1704&gt;=CrashTest!$B$4,$A1704&lt;=CrashTest!$C$4),2,IF(AND($A1704&gt;=CrashTest!$B$5,$A1704&lt;=CrashTest!$C$5),3,IF(AND($A1704&gt;=CrashTest!$B$6,$A1704&lt;=CrashTest!$C$6),4,IF(AND($A1704&gt;=CrashTest!$B$7,$A1704&lt;=CrashTest!$C$7),5,0)))))</f>
        <v>0</v>
      </c>
      <c r="U1704" s="8" t="str">
        <f aca="false">IF(T1704=0,"",IF(T1703=T1704,MAX(U1703,B1704),B1704))</f>
        <v/>
      </c>
      <c r="V1704" s="9" t="str">
        <f aca="false">IF(T1704=0,"",B1704/U1704-1)</f>
        <v/>
      </c>
      <c r="W1704" s="8" t="str">
        <f aca="false">IF(T1704=0,"",IF(T1703=T1704,MAX(W1703,F1704),F1704))</f>
        <v/>
      </c>
      <c r="X1704" s="9" t="str">
        <f aca="false">IF(T1704=0,"",F1704/W1704-1)</f>
        <v/>
      </c>
    </row>
    <row r="1705" customFormat="false" ht="15" hidden="false" customHeight="false" outlineLevel="0" collapsed="false">
      <c r="A1705" s="5" t="n">
        <v>45533</v>
      </c>
      <c r="B1705" s="6" t="n">
        <v>59339.7909947399</v>
      </c>
      <c r="C1705" s="7" t="n">
        <v>34207.36858</v>
      </c>
      <c r="D1705" s="0" t="n">
        <f aca="false">INT((ROW()-3)/30)</f>
        <v>56</v>
      </c>
      <c r="E1705" s="0" t="n">
        <f aca="false">2+30*D1705</f>
        <v>1682</v>
      </c>
      <c r="F1705" s="8" t="n">
        <f aca="false">INDEX($F:$F,$E1705)*(2*B1705/INDEX($B:$B,$E1705)-C1705/INDEX($C:$C,$E1705))</f>
        <v>6100.41461680488</v>
      </c>
      <c r="G1705" s="9" t="n">
        <f aca="false">B1705/B1704-1</f>
        <v>0.0040442150024218</v>
      </c>
      <c r="H1705" s="9" t="n">
        <f aca="false">F1705/F1704-1</f>
        <v>0.000599311934914582</v>
      </c>
      <c r="I1705" s="9" t="n">
        <f aca="false">LN(B1705/B1704)</f>
        <v>0.00403605914688957</v>
      </c>
      <c r="J1705" s="9" t="n">
        <f aca="false">LN(F1705/F1704)</f>
        <v>0.00059913241923726</v>
      </c>
      <c r="K1705" s="9" t="n">
        <f aca="false">F1705/F1698-1</f>
        <v>0.00019162041978249</v>
      </c>
      <c r="L1705" s="9" t="n">
        <f aca="false">F1705/F1675-1</f>
        <v>-0.0228515133360959</v>
      </c>
      <c r="M1705" s="9" t="n">
        <f aca="false">B1705/B1698-1</f>
        <v>-0.0174632332119489</v>
      </c>
      <c r="N1705" s="9" t="n">
        <f aca="false">B1705/B1675-1</f>
        <v>-0.103451320006029</v>
      </c>
      <c r="O1705" s="8" t="n">
        <f aca="false">MAX(O1704,F1705)</f>
        <v>6359.66168068426</v>
      </c>
      <c r="P1705" s="9" t="n">
        <f aca="false">F1705/O1705-1</f>
        <v>-0.0407642854126616</v>
      </c>
      <c r="Q1705" s="8" t="n">
        <f aca="false">MAX(Q1704,B1705)</f>
        <v>73081.5759053185</v>
      </c>
      <c r="R1705" s="9" t="n">
        <f aca="false">B1705/Q1705-1</f>
        <v>-0.188033505577136</v>
      </c>
      <c r="S1705" s="9" t="n">
        <f aca="false">B1705/INDEX($B:$B,$E1705)-1</f>
        <v>0.0587416279893482</v>
      </c>
      <c r="T1705" s="0" t="n">
        <f aca="false">IF(AND($A1705&gt;=CrashTest!$B$3,$A1705&lt;=CrashTest!$C$3),1,IF(AND($A1705&gt;=CrashTest!$B$4,$A1705&lt;=CrashTest!$C$4),2,IF(AND($A1705&gt;=CrashTest!$B$5,$A1705&lt;=CrashTest!$C$5),3,IF(AND($A1705&gt;=CrashTest!$B$6,$A1705&lt;=CrashTest!$C$6),4,IF(AND($A1705&gt;=CrashTest!$B$7,$A1705&lt;=CrashTest!$C$7),5,0)))))</f>
        <v>0</v>
      </c>
      <c r="U1705" s="8" t="str">
        <f aca="false">IF(T1705=0,"",IF(T1704=T1705,MAX(U1704,B1705),B1705))</f>
        <v/>
      </c>
      <c r="V1705" s="9" t="str">
        <f aca="false">IF(T1705=0,"",B1705/U1705-1)</f>
        <v/>
      </c>
      <c r="W1705" s="8" t="str">
        <f aca="false">IF(T1705=0,"",IF(T1704=T1705,MAX(W1704,F1705),F1705))</f>
        <v/>
      </c>
      <c r="X1705" s="9" t="str">
        <f aca="false">IF(T1705=0,"",F1705/W1705-1)</f>
        <v/>
      </c>
    </row>
    <row r="1706" customFormat="false" ht="15" hidden="false" customHeight="false" outlineLevel="0" collapsed="false">
      <c r="A1706" s="5" t="n">
        <v>45534</v>
      </c>
      <c r="B1706" s="6" t="n">
        <v>59142.9399640561</v>
      </c>
      <c r="C1706" s="7" t="n">
        <v>33950.58488</v>
      </c>
      <c r="D1706" s="0" t="n">
        <f aca="false">INT((ROW()-3)/30)</f>
        <v>56</v>
      </c>
      <c r="E1706" s="0" t="n">
        <f aca="false">2+30*D1706</f>
        <v>1682</v>
      </c>
      <c r="F1706" s="8" t="n">
        <f aca="false">INDEX($F:$F,$E1706)*(2*B1706/INDEX($B:$B,$E1706)-C1706/INDEX($C:$C,$E1706))</f>
        <v>6107.03071374155</v>
      </c>
      <c r="G1706" s="9" t="n">
        <f aca="false">B1706/B1705-1</f>
        <v>-0.00331735294957891</v>
      </c>
      <c r="H1706" s="9" t="n">
        <f aca="false">F1706/F1705-1</f>
        <v>0.00108453233956296</v>
      </c>
      <c r="I1706" s="9" t="n">
        <f aca="false">LN(B1706/B1705)</f>
        <v>-0.00332286756420117</v>
      </c>
      <c r="J1706" s="9" t="n">
        <f aca="false">LN(F1706/F1705)</f>
        <v>0.00108394465923235</v>
      </c>
      <c r="K1706" s="9" t="n">
        <f aca="false">F1706/F1699-1</f>
        <v>-0.0146016378225415</v>
      </c>
      <c r="L1706" s="9" t="n">
        <f aca="false">F1706/F1676-1</f>
        <v>-0.0227393864160304</v>
      </c>
      <c r="M1706" s="9" t="n">
        <f aca="false">B1706/B1699-1</f>
        <v>-0.0774311418674264</v>
      </c>
      <c r="N1706" s="9" t="n">
        <f aca="false">B1706/B1676-1</f>
        <v>-0.0857572994447667</v>
      </c>
      <c r="O1706" s="8" t="n">
        <f aca="false">MAX(O1705,F1706)</f>
        <v>6359.66168068426</v>
      </c>
      <c r="P1706" s="9" t="n">
        <f aca="false">F1706/O1706-1</f>
        <v>-0.0397239632589278</v>
      </c>
      <c r="Q1706" s="8" t="n">
        <f aca="false">MAX(Q1705,B1706)</f>
        <v>73081.5759053185</v>
      </c>
      <c r="R1706" s="9" t="n">
        <f aca="false">B1706/Q1706-1</f>
        <v>-0.190727085022369</v>
      </c>
      <c r="S1706" s="9" t="n">
        <f aca="false">B1706/INDEX($B:$B,$E1706)-1</f>
        <v>0.0552294083268956</v>
      </c>
      <c r="T1706" s="0" t="n">
        <f aca="false">IF(AND($A1706&gt;=CrashTest!$B$3,$A1706&lt;=CrashTest!$C$3),1,IF(AND($A1706&gt;=CrashTest!$B$4,$A1706&lt;=CrashTest!$C$4),2,IF(AND($A1706&gt;=CrashTest!$B$5,$A1706&lt;=CrashTest!$C$5),3,IF(AND($A1706&gt;=CrashTest!$B$6,$A1706&lt;=CrashTest!$C$6),4,IF(AND($A1706&gt;=CrashTest!$B$7,$A1706&lt;=CrashTest!$C$7),5,0)))))</f>
        <v>0</v>
      </c>
      <c r="U1706" s="8" t="str">
        <f aca="false">IF(T1706=0,"",IF(T1705=T1706,MAX(U1705,B1706),B1706))</f>
        <v/>
      </c>
      <c r="V1706" s="9" t="str">
        <f aca="false">IF(T1706=0,"",B1706/U1706-1)</f>
        <v/>
      </c>
      <c r="W1706" s="8" t="str">
        <f aca="false">IF(T1706=0,"",IF(T1705=T1706,MAX(W1705,F1706),F1706))</f>
        <v/>
      </c>
      <c r="X1706" s="9" t="str">
        <f aca="false">IF(T1706=0,"",F1706/W1706-1)</f>
        <v/>
      </c>
    </row>
    <row r="1707" customFormat="false" ht="15" hidden="false" customHeight="false" outlineLevel="0" collapsed="false">
      <c r="A1707" s="5" t="n">
        <v>45535</v>
      </c>
      <c r="B1707" s="6" t="n">
        <v>58959.926273232</v>
      </c>
      <c r="C1707" s="7" t="n">
        <v>33689.4057</v>
      </c>
      <c r="D1707" s="0" t="n">
        <f aca="false">INT((ROW()-3)/30)</f>
        <v>56</v>
      </c>
      <c r="E1707" s="0" t="n">
        <f aca="false">2+30*D1707</f>
        <v>1682</v>
      </c>
      <c r="F1707" s="8" t="n">
        <f aca="false">INDEX($F:$F,$E1707)*(2*B1707/INDEX($B:$B,$E1707)-C1707/INDEX($C:$C,$E1707))</f>
        <v>6117.38772423609</v>
      </c>
      <c r="G1707" s="9" t="n">
        <f aca="false">B1707/B1706-1</f>
        <v>-0.00309443005260357</v>
      </c>
      <c r="H1707" s="9" t="n">
        <f aca="false">F1707/F1706-1</f>
        <v>0.00169591590087137</v>
      </c>
      <c r="I1707" s="9" t="n">
        <f aca="false">LN(B1707/B1706)</f>
        <v>-0.00309922770116048</v>
      </c>
      <c r="J1707" s="9" t="n">
        <f aca="false">LN(F1707/F1706)</f>
        <v>0.00169447945932668</v>
      </c>
      <c r="K1707" s="9" t="n">
        <f aca="false">F1707/F1700-1</f>
        <v>-0.0108145444597976</v>
      </c>
      <c r="L1707" s="9" t="n">
        <f aca="false">F1707/F1677-1</f>
        <v>-0.0152465691768572</v>
      </c>
      <c r="M1707" s="9" t="n">
        <f aca="false">B1707/B1700-1</f>
        <v>-0.0790853677819835</v>
      </c>
      <c r="N1707" s="9" t="n">
        <f aca="false">B1707/B1677-1</f>
        <v>-0.0954021897291356</v>
      </c>
      <c r="O1707" s="8" t="n">
        <f aca="false">MAX(O1706,F1707)</f>
        <v>6359.66168068426</v>
      </c>
      <c r="P1707" s="9" t="n">
        <f aca="false">F1707/O1707-1</f>
        <v>-0.038095415858993</v>
      </c>
      <c r="Q1707" s="8" t="n">
        <f aca="false">MAX(Q1706,B1707)</f>
        <v>73081.5759053185</v>
      </c>
      <c r="R1707" s="9" t="n">
        <f aca="false">B1707/Q1707-1</f>
        <v>-0.193231323451234</v>
      </c>
      <c r="S1707" s="9" t="n">
        <f aca="false">B1707/INDEX($B:$B,$E1707)-1</f>
        <v>0.0519640747333778</v>
      </c>
      <c r="T1707" s="0" t="n">
        <f aca="false">IF(AND($A1707&gt;=CrashTest!$B$3,$A1707&lt;=CrashTest!$C$3),1,IF(AND($A1707&gt;=CrashTest!$B$4,$A1707&lt;=CrashTest!$C$4),2,IF(AND($A1707&gt;=CrashTest!$B$5,$A1707&lt;=CrashTest!$C$5),3,IF(AND($A1707&gt;=CrashTest!$B$6,$A1707&lt;=CrashTest!$C$6),4,IF(AND($A1707&gt;=CrashTest!$B$7,$A1707&lt;=CrashTest!$C$7),5,0)))))</f>
        <v>0</v>
      </c>
      <c r="U1707" s="8" t="str">
        <f aca="false">IF(T1707=0,"",IF(T1706=T1707,MAX(U1706,B1707),B1707))</f>
        <v/>
      </c>
      <c r="V1707" s="9" t="str">
        <f aca="false">IF(T1707=0,"",B1707/U1707-1)</f>
        <v/>
      </c>
      <c r="W1707" s="8" t="str">
        <f aca="false">IF(T1707=0,"",IF(T1706=T1707,MAX(W1706,F1707),F1707))</f>
        <v/>
      </c>
      <c r="X1707" s="9" t="str">
        <f aca="false">IF(T1707=0,"",F1707/W1707-1)</f>
        <v/>
      </c>
    </row>
    <row r="1708" customFormat="false" ht="15" hidden="false" customHeight="false" outlineLevel="0" collapsed="false">
      <c r="A1708" s="5" t="n">
        <v>45536</v>
      </c>
      <c r="B1708" s="6" t="n">
        <v>57349.0807180012</v>
      </c>
      <c r="C1708" s="7" t="n">
        <v>32402.0942</v>
      </c>
      <c r="D1708" s="0" t="n">
        <f aca="false">INT((ROW()-3)/30)</f>
        <v>56</v>
      </c>
      <c r="E1708" s="0" t="n">
        <f aca="false">2+30*D1708</f>
        <v>1682</v>
      </c>
      <c r="F1708" s="8" t="n">
        <f aca="false">INDEX($F:$F,$E1708)*(2*B1708/INDEX($B:$B,$E1708)-C1708/INDEX($C:$C,$E1708))</f>
        <v>6019.00261963989</v>
      </c>
      <c r="G1708" s="9" t="n">
        <f aca="false">B1708/B1707-1</f>
        <v>-0.0273210239064042</v>
      </c>
      <c r="H1708" s="9" t="n">
        <f aca="false">F1708/F1707-1</f>
        <v>-0.0160828623313208</v>
      </c>
      <c r="I1708" s="9" t="n">
        <f aca="false">LN(B1708/B1707)</f>
        <v>-0.0277011833080506</v>
      </c>
      <c r="J1708" s="9" t="n">
        <f aca="false">LN(F1708/F1707)</f>
        <v>-0.01621359516202</v>
      </c>
      <c r="K1708" s="9" t="n">
        <f aca="false">F1708/F1701-1</f>
        <v>-0.0429625369254939</v>
      </c>
      <c r="L1708" s="9" t="n">
        <f aca="false">F1708/F1678-1</f>
        <v>-0.0307415860270867</v>
      </c>
      <c r="M1708" s="9" t="n">
        <f aca="false">B1708/B1701-1</f>
        <v>-0.110839647591773</v>
      </c>
      <c r="N1708" s="9" t="n">
        <f aca="false">B1708/B1678-1</f>
        <v>-0.0675972608766342</v>
      </c>
      <c r="O1708" s="8" t="n">
        <f aca="false">MAX(O1707,F1708)</f>
        <v>6359.66168068426</v>
      </c>
      <c r="P1708" s="9" t="n">
        <f aca="false">F1708/O1708-1</f>
        <v>-0.0535655948615992</v>
      </c>
      <c r="Q1708" s="8" t="n">
        <f aca="false">MAX(Q1707,B1708)</f>
        <v>73081.5759053185</v>
      </c>
      <c r="R1708" s="9" t="n">
        <f aca="false">B1708/Q1708-1</f>
        <v>-0.215273069750161</v>
      </c>
      <c r="S1708" s="9" t="n">
        <f aca="false">B1708/INDEX($B:$B,$E1708)-1</f>
        <v>0.0232233390989089</v>
      </c>
      <c r="T1708" s="0" t="n">
        <f aca="false">IF(AND($A1708&gt;=CrashTest!$B$3,$A1708&lt;=CrashTest!$C$3),1,IF(AND($A1708&gt;=CrashTest!$B$4,$A1708&lt;=CrashTest!$C$4),2,IF(AND($A1708&gt;=CrashTest!$B$5,$A1708&lt;=CrashTest!$C$5),3,IF(AND($A1708&gt;=CrashTest!$B$6,$A1708&lt;=CrashTest!$C$6),4,IF(AND($A1708&gt;=CrashTest!$B$7,$A1708&lt;=CrashTest!$C$7),5,0)))))</f>
        <v>0</v>
      </c>
      <c r="U1708" s="8" t="str">
        <f aca="false">IF(T1708=0,"",IF(T1707=T1708,MAX(U1707,B1708),B1708))</f>
        <v/>
      </c>
      <c r="V1708" s="9" t="str">
        <f aca="false">IF(T1708=0,"",B1708/U1708-1)</f>
        <v/>
      </c>
      <c r="W1708" s="8" t="str">
        <f aca="false">IF(T1708=0,"",IF(T1707=T1708,MAX(W1707,F1708),F1708))</f>
        <v/>
      </c>
      <c r="X1708" s="9" t="str">
        <f aca="false">IF(T1708=0,"",F1708/W1708-1)</f>
        <v/>
      </c>
    </row>
    <row r="1709" customFormat="false" ht="15" hidden="false" customHeight="false" outlineLevel="0" collapsed="false">
      <c r="A1709" s="5" t="n">
        <v>45537</v>
      </c>
      <c r="B1709" s="6" t="n">
        <v>59159.0238877849</v>
      </c>
      <c r="C1709" s="7" t="n">
        <v>33685.88348</v>
      </c>
      <c r="D1709" s="0" t="n">
        <f aca="false">INT((ROW()-3)/30)</f>
        <v>56</v>
      </c>
      <c r="E1709" s="0" t="n">
        <f aca="false">2+30*D1709</f>
        <v>1682</v>
      </c>
      <c r="F1709" s="8" t="n">
        <f aca="false">INDEX($F:$F,$E1709)*(2*B1709/INDEX($B:$B,$E1709)-C1709/INDEX($C:$C,$E1709))</f>
        <v>6160.02263687467</v>
      </c>
      <c r="G1709" s="9" t="n">
        <f aca="false">B1709/B1708-1</f>
        <v>0.0315601078016161</v>
      </c>
      <c r="H1709" s="9" t="n">
        <f aca="false">F1709/F1708-1</f>
        <v>0.0234291337197019</v>
      </c>
      <c r="I1709" s="9" t="n">
        <f aca="false">LN(B1709/B1708)</f>
        <v>0.0310723240578912</v>
      </c>
      <c r="J1709" s="9" t="n">
        <f aca="false">LN(F1709/F1708)</f>
        <v>0.0231588845620287</v>
      </c>
      <c r="K1709" s="9" t="n">
        <f aca="false">F1709/F1702-1</f>
        <v>-0.0154486177896183</v>
      </c>
      <c r="L1709" s="9" t="n">
        <f aca="false">F1709/F1679-1</f>
        <v>-0.00669667777607674</v>
      </c>
      <c r="M1709" s="9" t="n">
        <f aca="false">B1709/B1702-1</f>
        <v>-0.0607210199503103</v>
      </c>
      <c r="N1709" s="9" t="n">
        <f aca="false">B1709/B1679-1</f>
        <v>-0.025197969621351</v>
      </c>
      <c r="O1709" s="8" t="n">
        <f aca="false">MAX(O1708,F1709)</f>
        <v>6359.66168068426</v>
      </c>
      <c r="P1709" s="9" t="n">
        <f aca="false">F1709/O1709-1</f>
        <v>-0.0313914566266852</v>
      </c>
      <c r="Q1709" s="8" t="n">
        <f aca="false">MAX(Q1708,B1709)</f>
        <v>73081.5759053185</v>
      </c>
      <c r="R1709" s="9" t="n">
        <f aca="false">B1709/Q1709-1</f>
        <v>-0.190507003236645</v>
      </c>
      <c r="S1709" s="9" t="n">
        <f aca="false">B1709/INDEX($B:$B,$E1709)-1</f>
        <v>0.055516377986</v>
      </c>
      <c r="T1709" s="0" t="n">
        <f aca="false">IF(AND($A1709&gt;=CrashTest!$B$3,$A1709&lt;=CrashTest!$C$3),1,IF(AND($A1709&gt;=CrashTest!$B$4,$A1709&lt;=CrashTest!$C$4),2,IF(AND($A1709&gt;=CrashTest!$B$5,$A1709&lt;=CrashTest!$C$5),3,IF(AND($A1709&gt;=CrashTest!$B$6,$A1709&lt;=CrashTest!$C$6),4,IF(AND($A1709&gt;=CrashTest!$B$7,$A1709&lt;=CrashTest!$C$7),5,0)))))</f>
        <v>0</v>
      </c>
      <c r="U1709" s="8" t="str">
        <f aca="false">IF(T1709=0,"",IF(T1708=T1709,MAX(U1708,B1709),B1709))</f>
        <v/>
      </c>
      <c r="V1709" s="9" t="str">
        <f aca="false">IF(T1709=0,"",B1709/U1709-1)</f>
        <v/>
      </c>
      <c r="W1709" s="8" t="str">
        <f aca="false">IF(T1709=0,"",IF(T1708=T1709,MAX(W1708,F1709),F1709))</f>
        <v/>
      </c>
      <c r="X1709" s="9" t="str">
        <f aca="false">IF(T1709=0,"",F1709/W1709-1)</f>
        <v/>
      </c>
    </row>
    <row r="1710" customFormat="false" ht="15" hidden="false" customHeight="false" outlineLevel="0" collapsed="false">
      <c r="A1710" s="5" t="n">
        <v>45538</v>
      </c>
      <c r="B1710" s="6" t="n">
        <v>57637.7754444769</v>
      </c>
      <c r="C1710" s="7" t="n">
        <v>32410.04312</v>
      </c>
      <c r="D1710" s="0" t="n">
        <f aca="false">INT((ROW()-3)/30)</f>
        <v>56</v>
      </c>
      <c r="E1710" s="0" t="n">
        <f aca="false">2+30*D1710</f>
        <v>1682</v>
      </c>
      <c r="F1710" s="8" t="n">
        <f aca="false">INDEX($F:$F,$E1710)*(2*B1710/INDEX($B:$B,$E1710)-C1710/INDEX($C:$C,$E1710))</f>
        <v>6078.37739257412</v>
      </c>
      <c r="G1710" s="9" t="n">
        <f aca="false">B1710/B1709-1</f>
        <v>-0.0257145629412946</v>
      </c>
      <c r="H1710" s="9" t="n">
        <f aca="false">F1710/F1709-1</f>
        <v>-0.013254049394528</v>
      </c>
      <c r="I1710" s="9" t="n">
        <f aca="false">LN(B1710/B1709)</f>
        <v>-0.0260509617438338</v>
      </c>
      <c r="J1710" s="9" t="n">
        <f aca="false">LN(F1710/F1709)</f>
        <v>-0.0133426682170746</v>
      </c>
      <c r="K1710" s="9" t="n">
        <f aca="false">F1710/F1703-1</f>
        <v>-0.00531452184301173</v>
      </c>
      <c r="L1710" s="9" t="n">
        <f aca="false">F1710/F1680-1</f>
        <v>-0.0062980679826582</v>
      </c>
      <c r="M1710" s="9" t="n">
        <f aca="false">B1710/B1703-1</f>
        <v>-0.0320788596191013</v>
      </c>
      <c r="N1710" s="9" t="n">
        <f aca="false">B1710/B1680-1</f>
        <v>-0.011465132266108</v>
      </c>
      <c r="O1710" s="8" t="n">
        <f aca="false">MAX(O1709,F1710)</f>
        <v>6359.66168068426</v>
      </c>
      <c r="P1710" s="9" t="n">
        <f aca="false">F1710/O1710-1</f>
        <v>-0.0442294421045169</v>
      </c>
      <c r="Q1710" s="8" t="n">
        <f aca="false">MAX(Q1709,B1710)</f>
        <v>73081.5759053185</v>
      </c>
      <c r="R1710" s="9" t="n">
        <f aca="false">B1710/Q1710-1</f>
        <v>-0.211322761852453</v>
      </c>
      <c r="S1710" s="9" t="n">
        <f aca="false">B1710/INDEX($B:$B,$E1710)-1</f>
        <v>0.0283742356487118</v>
      </c>
      <c r="T1710" s="0" t="n">
        <f aca="false">IF(AND($A1710&gt;=CrashTest!$B$3,$A1710&lt;=CrashTest!$C$3),1,IF(AND($A1710&gt;=CrashTest!$B$4,$A1710&lt;=CrashTest!$C$4),2,IF(AND($A1710&gt;=CrashTest!$B$5,$A1710&lt;=CrashTest!$C$5),3,IF(AND($A1710&gt;=CrashTest!$B$6,$A1710&lt;=CrashTest!$C$6),4,IF(AND($A1710&gt;=CrashTest!$B$7,$A1710&lt;=CrashTest!$C$7),5,0)))))</f>
        <v>0</v>
      </c>
      <c r="U1710" s="8" t="str">
        <f aca="false">IF(T1710=0,"",IF(T1709=T1710,MAX(U1709,B1710),B1710))</f>
        <v/>
      </c>
      <c r="V1710" s="9" t="str">
        <f aca="false">IF(T1710=0,"",B1710/U1710-1)</f>
        <v/>
      </c>
      <c r="W1710" s="8" t="str">
        <f aca="false">IF(T1710=0,"",IF(T1709=T1710,MAX(W1709,F1710),F1710))</f>
        <v/>
      </c>
      <c r="X1710" s="9" t="str">
        <f aca="false">IF(T1710=0,"",F1710/W1710-1)</f>
        <v/>
      </c>
    </row>
    <row r="1711" customFormat="false" ht="15" hidden="false" customHeight="false" outlineLevel="0" collapsed="false">
      <c r="A1711" s="5" t="n">
        <v>45539</v>
      </c>
      <c r="B1711" s="6" t="n">
        <v>58033.3989704851</v>
      </c>
      <c r="C1711" s="7" t="n">
        <v>32649.83549</v>
      </c>
      <c r="D1711" s="0" t="n">
        <f aca="false">INT((ROW()-3)/30)</f>
        <v>56</v>
      </c>
      <c r="E1711" s="0" t="n">
        <f aca="false">2+30*D1711</f>
        <v>1682</v>
      </c>
      <c r="F1711" s="8" t="n">
        <f aca="false">INDEX($F:$F,$E1711)*(2*B1711/INDEX($B:$B,$E1711)-C1711/INDEX($C:$C,$E1711))</f>
        <v>6116.85157121106</v>
      </c>
      <c r="G1711" s="9" t="n">
        <f aca="false">B1711/B1710-1</f>
        <v>0.00686396244402787</v>
      </c>
      <c r="H1711" s="9" t="n">
        <f aca="false">F1711/F1710-1</f>
        <v>0.00632967914824545</v>
      </c>
      <c r="I1711" s="9" t="n">
        <f aca="false">LN(B1711/B1710)</f>
        <v>0.00684051269810689</v>
      </c>
      <c r="J1711" s="9" t="n">
        <f aca="false">LN(F1711/F1710)</f>
        <v>0.00630973086243265</v>
      </c>
      <c r="K1711" s="9" t="n">
        <f aca="false">F1711/F1704-1</f>
        <v>0.00329532627201012</v>
      </c>
      <c r="L1711" s="9" t="n">
        <f aca="false">F1711/F1681-1</f>
        <v>0.0450732458609096</v>
      </c>
      <c r="M1711" s="9" t="n">
        <f aca="false">B1711/B1704-1</f>
        <v>-0.0180602672090948</v>
      </c>
      <c r="N1711" s="9" t="n">
        <f aca="false">B1711/B1681-1</f>
        <v>0.0678970368891885</v>
      </c>
      <c r="O1711" s="8" t="n">
        <f aca="false">MAX(O1710,F1711)</f>
        <v>6359.66168068426</v>
      </c>
      <c r="P1711" s="9" t="n">
        <f aca="false">F1711/O1711-1</f>
        <v>-0.0381797211336991</v>
      </c>
      <c r="Q1711" s="8" t="n">
        <f aca="false">MAX(Q1710,B1711)</f>
        <v>73081.5759053185</v>
      </c>
      <c r="R1711" s="9" t="n">
        <f aca="false">B1711/Q1711-1</f>
        <v>-0.205909310909349</v>
      </c>
      <c r="S1711" s="9" t="n">
        <f aca="false">B1711/INDEX($B:$B,$E1711)-1</f>
        <v>0.0354329577806103</v>
      </c>
      <c r="T1711" s="0" t="n">
        <f aca="false">IF(AND($A1711&gt;=CrashTest!$B$3,$A1711&lt;=CrashTest!$C$3),1,IF(AND($A1711&gt;=CrashTest!$B$4,$A1711&lt;=CrashTest!$C$4),2,IF(AND($A1711&gt;=CrashTest!$B$5,$A1711&lt;=CrashTest!$C$5),3,IF(AND($A1711&gt;=CrashTest!$B$6,$A1711&lt;=CrashTest!$C$6),4,IF(AND($A1711&gt;=CrashTest!$B$7,$A1711&lt;=CrashTest!$C$7),5,0)))))</f>
        <v>0</v>
      </c>
      <c r="U1711" s="8" t="str">
        <f aca="false">IF(T1711=0,"",IF(T1710=T1711,MAX(U1710,B1711),B1711))</f>
        <v/>
      </c>
      <c r="V1711" s="9" t="str">
        <f aca="false">IF(T1711=0,"",B1711/U1711-1)</f>
        <v/>
      </c>
      <c r="W1711" s="8" t="str">
        <f aca="false">IF(T1711=0,"",IF(T1710=T1711,MAX(W1710,F1711),F1711))</f>
        <v/>
      </c>
      <c r="X1711" s="9" t="str">
        <f aca="false">IF(T1711=0,"",F1711/W1711-1)</f>
        <v/>
      </c>
    </row>
    <row r="1712" customFormat="false" ht="15" hidden="false" customHeight="false" outlineLevel="0" collapsed="false">
      <c r="A1712" s="5" t="n">
        <v>45540</v>
      </c>
      <c r="B1712" s="6" t="n">
        <v>56112.9529400935</v>
      </c>
      <c r="C1712" s="7" t="n">
        <v>31540.69944</v>
      </c>
      <c r="D1712" s="0" t="n">
        <f aca="false">INT((ROW()-3)/30)</f>
        <v>56</v>
      </c>
      <c r="E1712" s="0" t="n">
        <f aca="false">2+30*D1712</f>
        <v>1682</v>
      </c>
      <c r="F1712" s="8" t="n">
        <f aca="false">INDEX($F:$F,$E1712)*(2*B1712/INDEX($B:$B,$E1712)-C1712/INDEX($C:$C,$E1712))</f>
        <v>5919.80734650897</v>
      </c>
      <c r="G1712" s="9" t="n">
        <f aca="false">B1712/B1711-1</f>
        <v>-0.0330920825672869</v>
      </c>
      <c r="H1712" s="9" t="n">
        <f aca="false">F1712/F1711-1</f>
        <v>-0.0322133408679532</v>
      </c>
      <c r="I1712" s="9" t="n">
        <f aca="false">LN(B1712/B1711)</f>
        <v>-0.0336520130550538</v>
      </c>
      <c r="J1712" s="9" t="n">
        <f aca="false">LN(F1712/F1711)</f>
        <v>-0.0327436094543967</v>
      </c>
      <c r="K1712" s="9" t="n">
        <f aca="false">F1712/F1705-1</f>
        <v>-0.0296057369278463</v>
      </c>
      <c r="L1712" s="9" t="n">
        <f aca="false">F1712/F1682-1</f>
        <v>0.00197736311786212</v>
      </c>
      <c r="M1712" s="9" t="n">
        <f aca="false">B1712/B1705-1</f>
        <v>-0.054378992587494</v>
      </c>
      <c r="N1712" s="9" t="n">
        <f aca="false">B1712/B1682-1</f>
        <v>0.0011683248488441</v>
      </c>
      <c r="O1712" s="8" t="n">
        <f aca="false">MAX(O1711,F1712)</f>
        <v>6359.66168068426</v>
      </c>
      <c r="P1712" s="9" t="n">
        <f aca="false">F1712/O1712-1</f>
        <v>-0.069163165630529</v>
      </c>
      <c r="Q1712" s="8" t="n">
        <f aca="false">MAX(Q1711,B1712)</f>
        <v>73081.5759053185</v>
      </c>
      <c r="R1712" s="9" t="n">
        <f aca="false">B1712/Q1712-1</f>
        <v>-0.23218742555865</v>
      </c>
      <c r="S1712" s="9" t="n">
        <f aca="false">B1712/INDEX($B:$B,$E1712)-1</f>
        <v>0.0011683248488441</v>
      </c>
      <c r="T1712" s="0" t="n">
        <f aca="false">IF(AND($A1712&gt;=CrashTest!$B$3,$A1712&lt;=CrashTest!$C$3),1,IF(AND($A1712&gt;=CrashTest!$B$4,$A1712&lt;=CrashTest!$C$4),2,IF(AND($A1712&gt;=CrashTest!$B$5,$A1712&lt;=CrashTest!$C$5),3,IF(AND($A1712&gt;=CrashTest!$B$6,$A1712&lt;=CrashTest!$C$6),4,IF(AND($A1712&gt;=CrashTest!$B$7,$A1712&lt;=CrashTest!$C$7),5,0)))))</f>
        <v>0</v>
      </c>
      <c r="U1712" s="8" t="str">
        <f aca="false">IF(T1712=0,"",IF(T1711=T1712,MAX(U1711,B1712),B1712))</f>
        <v/>
      </c>
      <c r="V1712" s="9" t="str">
        <f aca="false">IF(T1712=0,"",B1712/U1712-1)</f>
        <v/>
      </c>
      <c r="W1712" s="8" t="str">
        <f aca="false">IF(T1712=0,"",IF(T1711=T1712,MAX(W1711,F1712),F1712))</f>
        <v/>
      </c>
      <c r="X1712" s="9" t="str">
        <f aca="false">IF(T1712=0,"",F1712/W1712-1)</f>
        <v/>
      </c>
    </row>
    <row r="1713" customFormat="false" ht="15" hidden="false" customHeight="false" outlineLevel="0" collapsed="false">
      <c r="A1713" s="5" t="n">
        <v>45541</v>
      </c>
      <c r="B1713" s="6" t="n">
        <v>53838.9534623028</v>
      </c>
      <c r="C1713" s="7" t="n">
        <v>29390.64352</v>
      </c>
      <c r="D1713" s="0" t="n">
        <f aca="false">INT((ROW()-3)/30)</f>
        <v>57</v>
      </c>
      <c r="E1713" s="0" t="n">
        <f aca="false">2+30*D1713</f>
        <v>1712</v>
      </c>
      <c r="F1713" s="8" t="n">
        <f aca="false">INDEX($F:$F,$E1713)*(2*B1713/INDEX($B:$B,$E1713)-C1713/INDEX($C:$C,$E1713))</f>
        <v>5843.54176685823</v>
      </c>
      <c r="G1713" s="9" t="n">
        <f aca="false">B1713/B1712-1</f>
        <v>-0.0405253931337107</v>
      </c>
      <c r="H1713" s="9" t="n">
        <f aca="false">F1713/F1712-1</f>
        <v>-0.0128831185183261</v>
      </c>
      <c r="I1713" s="9" t="n">
        <f aca="false">LN(B1713/B1712)</f>
        <v>-0.0413694288493703</v>
      </c>
      <c r="J1713" s="9" t="n">
        <f aca="false">LN(F1713/F1712)</f>
        <v>-0.0129668256057863</v>
      </c>
      <c r="K1713" s="9" t="n">
        <f aca="false">F1713/F1706-1</f>
        <v>-0.0431451812237381</v>
      </c>
      <c r="L1713" s="9" t="n">
        <f aca="false">F1713/F1683-1</f>
        <v>-0.00797213981030509</v>
      </c>
      <c r="M1713" s="9" t="n">
        <f aca="false">B1713/B1706-1</f>
        <v>-0.0896808056037928</v>
      </c>
      <c r="N1713" s="9" t="n">
        <f aca="false">B1713/B1683-1</f>
        <v>-0.0234136339314902</v>
      </c>
      <c r="O1713" s="8" t="n">
        <f aca="false">MAX(O1712,F1713)</f>
        <v>6359.66168068426</v>
      </c>
      <c r="P1713" s="9" t="n">
        <f aca="false">F1713/O1713-1</f>
        <v>-0.0811552468889344</v>
      </c>
      <c r="Q1713" s="8" t="n">
        <f aca="false">MAX(Q1712,B1713)</f>
        <v>73081.5759053185</v>
      </c>
      <c r="R1713" s="9" t="n">
        <f aca="false">B1713/Q1713-1</f>
        <v>-0.263303331990893</v>
      </c>
      <c r="S1713" s="9" t="n">
        <f aca="false">B1713/INDEX($B:$B,$E1713)-1</f>
        <v>-0.0405253931337107</v>
      </c>
      <c r="T1713" s="0" t="n">
        <f aca="false">IF(AND($A1713&gt;=CrashTest!$B$3,$A1713&lt;=CrashTest!$C$3),1,IF(AND($A1713&gt;=CrashTest!$B$4,$A1713&lt;=CrashTest!$C$4),2,IF(AND($A1713&gt;=CrashTest!$B$5,$A1713&lt;=CrashTest!$C$5),3,IF(AND($A1713&gt;=CrashTest!$B$6,$A1713&lt;=CrashTest!$C$6),4,IF(AND($A1713&gt;=CrashTest!$B$7,$A1713&lt;=CrashTest!$C$7),5,0)))))</f>
        <v>0</v>
      </c>
      <c r="U1713" s="8" t="str">
        <f aca="false">IF(T1713=0,"",IF(T1712=T1713,MAX(U1712,B1713),B1713))</f>
        <v/>
      </c>
      <c r="V1713" s="9" t="str">
        <f aca="false">IF(T1713=0,"",B1713/U1713-1)</f>
        <v/>
      </c>
      <c r="W1713" s="8" t="str">
        <f aca="false">IF(T1713=0,"",IF(T1712=T1713,MAX(W1712,F1713),F1713))</f>
        <v/>
      </c>
      <c r="X1713" s="9" t="str">
        <f aca="false">IF(T1713=0,"",F1713/W1713-1)</f>
        <v/>
      </c>
    </row>
    <row r="1714" customFormat="false" ht="15" hidden="false" customHeight="false" outlineLevel="0" collapsed="false">
      <c r="A1714" s="5" t="n">
        <v>45542</v>
      </c>
      <c r="B1714" s="6" t="n">
        <v>54066.4399248977</v>
      </c>
      <c r="C1714" s="7" t="n">
        <v>29620.77869</v>
      </c>
      <c r="D1714" s="0" t="n">
        <f aca="false">INT((ROW()-3)/30)</f>
        <v>57</v>
      </c>
      <c r="E1714" s="0" t="n">
        <f aca="false">2+30*D1714</f>
        <v>1712</v>
      </c>
      <c r="F1714" s="8" t="n">
        <f aca="false">INDEX($F:$F,$E1714)*(2*B1714/INDEX($B:$B,$E1714)-C1714/INDEX($C:$C,$E1714))</f>
        <v>5848.34694053199</v>
      </c>
      <c r="G1714" s="9" t="n">
        <f aca="false">B1714/B1713-1</f>
        <v>0.00422531360595957</v>
      </c>
      <c r="H1714" s="9" t="n">
        <f aca="false">F1714/F1713-1</f>
        <v>0.000822305010466762</v>
      </c>
      <c r="I1714" s="9" t="n">
        <f aca="false">LN(B1714/B1713)</f>
        <v>0.00421641203423745</v>
      </c>
      <c r="J1714" s="9" t="n">
        <f aca="false">LN(F1714/F1713)</f>
        <v>0.000821967102930994</v>
      </c>
      <c r="K1714" s="9" t="n">
        <f aca="false">F1714/F1707-1</f>
        <v>-0.0439796847661301</v>
      </c>
      <c r="L1714" s="9" t="n">
        <f aca="false">F1714/F1684-1</f>
        <v>-0.0323174849735244</v>
      </c>
      <c r="M1714" s="9" t="n">
        <f aca="false">B1714/B1707-1</f>
        <v>-0.0829968193253314</v>
      </c>
      <c r="N1714" s="9" t="n">
        <f aca="false">B1714/B1684-1</f>
        <v>-0.126675869274999</v>
      </c>
      <c r="O1714" s="8" t="n">
        <f aca="false">MAX(O1713,F1714)</f>
        <v>6359.66168068426</v>
      </c>
      <c r="P1714" s="9" t="n">
        <f aca="false">F1714/O1714-1</f>
        <v>-0.08039967624461</v>
      </c>
      <c r="Q1714" s="8" t="n">
        <f aca="false">MAX(Q1713,B1714)</f>
        <v>73081.5759053185</v>
      </c>
      <c r="R1714" s="9" t="n">
        <f aca="false">B1714/Q1714-1</f>
        <v>-0.260190557536089</v>
      </c>
      <c r="S1714" s="9" t="n">
        <f aca="false">B1714/INDEX($B:$B,$E1714)-1</f>
        <v>-0.0364713120227458</v>
      </c>
      <c r="T1714" s="0" t="n">
        <f aca="false">IF(AND($A1714&gt;=CrashTest!$B$3,$A1714&lt;=CrashTest!$C$3),1,IF(AND($A1714&gt;=CrashTest!$B$4,$A1714&lt;=CrashTest!$C$4),2,IF(AND($A1714&gt;=CrashTest!$B$5,$A1714&lt;=CrashTest!$C$5),3,IF(AND($A1714&gt;=CrashTest!$B$6,$A1714&lt;=CrashTest!$C$6),4,IF(AND($A1714&gt;=CrashTest!$B$7,$A1714&lt;=CrashTest!$C$7),5,0)))))</f>
        <v>0</v>
      </c>
      <c r="U1714" s="8" t="str">
        <f aca="false">IF(T1714=0,"",IF(T1713=T1714,MAX(U1713,B1714),B1714))</f>
        <v/>
      </c>
      <c r="V1714" s="9" t="str">
        <f aca="false">IF(T1714=0,"",B1714/U1714-1)</f>
        <v/>
      </c>
      <c r="W1714" s="8" t="str">
        <f aca="false">IF(T1714=0,"",IF(T1713=T1714,MAX(W1713,F1714),F1714))</f>
        <v/>
      </c>
      <c r="X1714" s="9" t="str">
        <f aca="false">IF(T1714=0,"",F1714/W1714-1)</f>
        <v/>
      </c>
    </row>
    <row r="1715" customFormat="false" ht="15" hidden="false" customHeight="false" outlineLevel="0" collapsed="false">
      <c r="A1715" s="5" t="n">
        <v>45543</v>
      </c>
      <c r="B1715" s="6" t="n">
        <v>54859.2584082408</v>
      </c>
      <c r="C1715" s="7" t="n">
        <v>30314.80956</v>
      </c>
      <c r="D1715" s="0" t="n">
        <f aca="false">INT((ROW()-3)/30)</f>
        <v>57</v>
      </c>
      <c r="E1715" s="0" t="n">
        <f aca="false">2+30*D1715</f>
        <v>1712</v>
      </c>
      <c r="F1715" s="8" t="n">
        <f aca="false">INDEX($F:$F,$E1715)*(2*B1715/INDEX($B:$B,$E1715)-C1715/INDEX($C:$C,$E1715))</f>
        <v>5885.36736505543</v>
      </c>
      <c r="G1715" s="9" t="n">
        <f aca="false">B1715/B1714-1</f>
        <v>0.0146637819032358</v>
      </c>
      <c r="H1715" s="9" t="n">
        <f aca="false">F1715/F1714-1</f>
        <v>0.00633006641019662</v>
      </c>
      <c r="I1715" s="9" t="n">
        <f aca="false">LN(B1715/B1714)</f>
        <v>0.0145573082621461</v>
      </c>
      <c r="J1715" s="9" t="n">
        <f aca="false">LN(F1715/F1714)</f>
        <v>0.00631011568848388</v>
      </c>
      <c r="K1715" s="9" t="n">
        <f aca="false">F1715/F1708-1</f>
        <v>-0.0222022256890883</v>
      </c>
      <c r="L1715" s="9" t="n">
        <f aca="false">F1715/F1685-1</f>
        <v>-0.0152579724997685</v>
      </c>
      <c r="M1715" s="9" t="n">
        <f aca="false">B1715/B1708-1</f>
        <v>-0.0434152087285137</v>
      </c>
      <c r="N1715" s="9" t="n">
        <f aca="false">B1715/B1685-1</f>
        <v>-0.0965347749547141</v>
      </c>
      <c r="O1715" s="8" t="n">
        <f aca="false">MAX(O1714,F1715)</f>
        <v>6359.66168068426</v>
      </c>
      <c r="P1715" s="9" t="n">
        <f aca="false">F1715/O1715-1</f>
        <v>-0.0745785451244</v>
      </c>
      <c r="Q1715" s="8" t="n">
        <f aca="false">MAX(Q1714,B1715)</f>
        <v>73081.5759053185</v>
      </c>
      <c r="R1715" s="9" t="n">
        <f aca="false">B1715/Q1715-1</f>
        <v>-0.249342153221843</v>
      </c>
      <c r="S1715" s="9" t="n">
        <f aca="false">B1715/INDEX($B:$B,$E1715)-1</f>
        <v>-0.0223423374847364</v>
      </c>
      <c r="T1715" s="0" t="n">
        <f aca="false">IF(AND($A1715&gt;=CrashTest!$B$3,$A1715&lt;=CrashTest!$C$3),1,IF(AND($A1715&gt;=CrashTest!$B$4,$A1715&lt;=CrashTest!$C$4),2,IF(AND($A1715&gt;=CrashTest!$B$5,$A1715&lt;=CrashTest!$C$5),3,IF(AND($A1715&gt;=CrashTest!$B$6,$A1715&lt;=CrashTest!$C$6),4,IF(AND($A1715&gt;=CrashTest!$B$7,$A1715&lt;=CrashTest!$C$7),5,0)))))</f>
        <v>0</v>
      </c>
      <c r="U1715" s="8" t="str">
        <f aca="false">IF(T1715=0,"",IF(T1714=T1715,MAX(U1714,B1715),B1715))</f>
        <v/>
      </c>
      <c r="V1715" s="9" t="str">
        <f aca="false">IF(T1715=0,"",B1715/U1715-1)</f>
        <v/>
      </c>
      <c r="W1715" s="8" t="str">
        <f aca="false">IF(T1715=0,"",IF(T1714=T1715,MAX(W1714,F1715),F1715))</f>
        <v/>
      </c>
      <c r="X1715" s="9" t="str">
        <f aca="false">IF(T1715=0,"",F1715/W1715-1)</f>
        <v/>
      </c>
    </row>
    <row r="1716" customFormat="false" ht="15" hidden="false" customHeight="false" outlineLevel="0" collapsed="false">
      <c r="A1716" s="5" t="n">
        <v>45544</v>
      </c>
      <c r="B1716" s="6" t="n">
        <v>57135.7814371712</v>
      </c>
      <c r="C1716" s="7" t="n">
        <v>32409.08932</v>
      </c>
      <c r="D1716" s="0" t="n">
        <f aca="false">INT((ROW()-3)/30)</f>
        <v>57</v>
      </c>
      <c r="E1716" s="0" t="n">
        <f aca="false">2+30*D1716</f>
        <v>1712</v>
      </c>
      <c r="F1716" s="8" t="n">
        <f aca="false">INDEX($F:$F,$E1716)*(2*B1716/INDEX($B:$B,$E1716)-C1716/INDEX($C:$C,$E1716))</f>
        <v>5972.63391399279</v>
      </c>
      <c r="G1716" s="9" t="n">
        <f aca="false">B1716/B1715-1</f>
        <v>0.0414975173741763</v>
      </c>
      <c r="H1716" s="9" t="n">
        <f aca="false">F1716/F1715-1</f>
        <v>0.014827714826352</v>
      </c>
      <c r="I1716" s="9" t="n">
        <f aca="false">LN(B1716/B1715)</f>
        <v>0.0406595980138655</v>
      </c>
      <c r="J1716" s="9" t="n">
        <f aca="false">LN(F1716/F1715)</f>
        <v>0.0147188589991035</v>
      </c>
      <c r="K1716" s="9" t="n">
        <f aca="false">F1716/F1709-1</f>
        <v>-0.0304201354326434</v>
      </c>
      <c r="L1716" s="9" t="n">
        <f aca="false">F1716/F1686-1</f>
        <v>-0.00579684737158637</v>
      </c>
      <c r="M1716" s="9" t="n">
        <f aca="false">B1716/B1709-1</f>
        <v>-0.0342000648024798</v>
      </c>
      <c r="N1716" s="9" t="n">
        <f aca="false">B1716/B1686-1</f>
        <v>-0.0613714177521445</v>
      </c>
      <c r="O1716" s="8" t="n">
        <f aca="false">MAX(O1715,F1716)</f>
        <v>6359.66168068426</v>
      </c>
      <c r="P1716" s="9" t="n">
        <f aca="false">F1716/O1716-1</f>
        <v>-0.0608566596973168</v>
      </c>
      <c r="Q1716" s="8" t="n">
        <f aca="false">MAX(Q1715,B1716)</f>
        <v>73081.5759053185</v>
      </c>
      <c r="R1716" s="9" t="n">
        <f aca="false">B1716/Q1716-1</f>
        <v>-0.218191716183105</v>
      </c>
      <c r="S1716" s="9" t="n">
        <f aca="false">B1716/INDEX($B:$B,$E1716)-1</f>
        <v>0.0182280283514873</v>
      </c>
      <c r="T1716" s="0" t="n">
        <f aca="false">IF(AND($A1716&gt;=CrashTest!$B$3,$A1716&lt;=CrashTest!$C$3),1,IF(AND($A1716&gt;=CrashTest!$B$4,$A1716&lt;=CrashTest!$C$4),2,IF(AND($A1716&gt;=CrashTest!$B$5,$A1716&lt;=CrashTest!$C$5),3,IF(AND($A1716&gt;=CrashTest!$B$6,$A1716&lt;=CrashTest!$C$6),4,IF(AND($A1716&gt;=CrashTest!$B$7,$A1716&lt;=CrashTest!$C$7),5,0)))))</f>
        <v>0</v>
      </c>
      <c r="U1716" s="8" t="str">
        <f aca="false">IF(T1716=0,"",IF(T1715=T1716,MAX(U1715,B1716),B1716))</f>
        <v/>
      </c>
      <c r="V1716" s="9" t="str">
        <f aca="false">IF(T1716=0,"",B1716/U1716-1)</f>
        <v/>
      </c>
      <c r="W1716" s="8" t="str">
        <f aca="false">IF(T1716=0,"",IF(T1715=T1716,MAX(W1715,F1716),F1716))</f>
        <v/>
      </c>
      <c r="X1716" s="9" t="str">
        <f aca="false">IF(T1716=0,"",F1716/W1716-1)</f>
        <v/>
      </c>
    </row>
    <row r="1717" customFormat="false" ht="15" hidden="false" customHeight="false" outlineLevel="0" collapsed="false">
      <c r="A1717" s="5" t="n">
        <v>45545</v>
      </c>
      <c r="B1717" s="6" t="n">
        <v>57664.4998214494</v>
      </c>
      <c r="C1717" s="7" t="n">
        <v>32950.29501</v>
      </c>
      <c r="D1717" s="0" t="n">
        <f aca="false">INT((ROW()-3)/30)</f>
        <v>57</v>
      </c>
      <c r="E1717" s="0" t="n">
        <f aca="false">2+30*D1717</f>
        <v>1712</v>
      </c>
      <c r="F1717" s="8" t="n">
        <f aca="false">INDEX($F:$F,$E1717)*(2*B1717/INDEX($B:$B,$E1717)-C1717/INDEX($C:$C,$E1717))</f>
        <v>5982.61368109146</v>
      </c>
      <c r="G1717" s="9" t="n">
        <f aca="false">B1717/B1716-1</f>
        <v>0.00925371756505333</v>
      </c>
      <c r="H1717" s="9" t="n">
        <f aca="false">F1717/F1716-1</f>
        <v>0.00167091558638655</v>
      </c>
      <c r="I1717" s="9" t="n">
        <f aca="false">LN(B1717/B1716)</f>
        <v>0.00921116423687454</v>
      </c>
      <c r="J1717" s="9" t="n">
        <f aca="false">LN(F1717/F1716)</f>
        <v>0.00166952116003452</v>
      </c>
      <c r="K1717" s="9" t="n">
        <f aca="false">F1717/F1710-1</f>
        <v>-0.0157548150267292</v>
      </c>
      <c r="L1717" s="9" t="n">
        <f aca="false">F1717/F1687-1</f>
        <v>-0.00342130420674514</v>
      </c>
      <c r="M1717" s="9" t="n">
        <f aca="false">B1717/B1710-1</f>
        <v>0.000463660798259546</v>
      </c>
      <c r="N1717" s="9" t="n">
        <f aca="false">B1717/B1687-1</f>
        <v>-0.0199130204718169</v>
      </c>
      <c r="O1717" s="8" t="n">
        <f aca="false">MAX(O1716,F1717)</f>
        <v>6359.66168068426</v>
      </c>
      <c r="P1717" s="9" t="n">
        <f aca="false">F1717/O1717-1</f>
        <v>-0.0592874304521539</v>
      </c>
      <c r="Q1717" s="8" t="n">
        <f aca="false">MAX(Q1716,B1717)</f>
        <v>73081.5759053185</v>
      </c>
      <c r="R1717" s="9" t="n">
        <f aca="false">B1717/Q1717-1</f>
        <v>-0.210957083134644</v>
      </c>
      <c r="S1717" s="9" t="n">
        <f aca="false">B1717/INDEX($B:$B,$E1717)-1</f>
        <v>0.0276504229426731</v>
      </c>
      <c r="T1717" s="0" t="n">
        <f aca="false">IF(AND($A1717&gt;=CrashTest!$B$3,$A1717&lt;=CrashTest!$C$3),1,IF(AND($A1717&gt;=CrashTest!$B$4,$A1717&lt;=CrashTest!$C$4),2,IF(AND($A1717&gt;=CrashTest!$B$5,$A1717&lt;=CrashTest!$C$5),3,IF(AND($A1717&gt;=CrashTest!$B$6,$A1717&lt;=CrashTest!$C$6),4,IF(AND($A1717&gt;=CrashTest!$B$7,$A1717&lt;=CrashTest!$C$7),5,0)))))</f>
        <v>0</v>
      </c>
      <c r="U1717" s="8" t="str">
        <f aca="false">IF(T1717=0,"",IF(T1716=T1717,MAX(U1716,B1717),B1717))</f>
        <v/>
      </c>
      <c r="V1717" s="9" t="str">
        <f aca="false">IF(T1717=0,"",B1717/U1717-1)</f>
        <v/>
      </c>
      <c r="W1717" s="8" t="str">
        <f aca="false">IF(T1717=0,"",IF(T1716=T1717,MAX(W1716,F1717),F1717))</f>
        <v/>
      </c>
      <c r="X1717" s="9" t="str">
        <f aca="false">IF(T1717=0,"",F1717/W1717-1)</f>
        <v/>
      </c>
    </row>
    <row r="1718" customFormat="false" ht="15" hidden="false" customHeight="false" outlineLevel="0" collapsed="false">
      <c r="A1718" s="5" t="n">
        <v>45546</v>
      </c>
      <c r="B1718" s="6" t="n">
        <v>57409.1950663355</v>
      </c>
      <c r="C1718" s="7" t="n">
        <v>32676.04611</v>
      </c>
      <c r="D1718" s="0" t="n">
        <f aca="false">INT((ROW()-3)/30)</f>
        <v>57</v>
      </c>
      <c r="E1718" s="0" t="n">
        <f aca="false">2+30*D1718</f>
        <v>1712</v>
      </c>
      <c r="F1718" s="8" t="n">
        <f aca="false">INDEX($F:$F,$E1718)*(2*B1718/INDEX($B:$B,$E1718)-C1718/INDEX($C:$C,$E1718))</f>
        <v>5980.21856888891</v>
      </c>
      <c r="G1718" s="9" t="n">
        <f aca="false">B1718/B1717-1</f>
        <v>-0.00442741645040556</v>
      </c>
      <c r="H1718" s="9" t="n">
        <f aca="false">F1718/F1717-1</f>
        <v>-0.000400345456054496</v>
      </c>
      <c r="I1718" s="9" t="n">
        <f aca="false">LN(B1718/B1717)</f>
        <v>-0.00443724648378281</v>
      </c>
      <c r="J1718" s="9" t="n">
        <f aca="false">LN(F1718/F1717)</f>
        <v>-0.000400425615691666</v>
      </c>
      <c r="K1718" s="9" t="n">
        <f aca="false">F1718/F1711-1</f>
        <v>-0.022337145299588</v>
      </c>
      <c r="L1718" s="9" t="n">
        <f aca="false">F1718/F1688-1</f>
        <v>-0.00266728983827413</v>
      </c>
      <c r="M1718" s="9" t="n">
        <f aca="false">B1718/B1711-1</f>
        <v>-0.010755942530043</v>
      </c>
      <c r="N1718" s="9" t="n">
        <f aca="false">B1718/B1688-1</f>
        <v>-0.0334202519031335</v>
      </c>
      <c r="O1718" s="8" t="n">
        <f aca="false">MAX(O1717,F1718)</f>
        <v>6359.66168068426</v>
      </c>
      <c r="P1718" s="9" t="n">
        <f aca="false">F1718/O1718-1</f>
        <v>-0.0596640404548258</v>
      </c>
      <c r="Q1718" s="8" t="n">
        <f aca="false">MAX(Q1717,B1718)</f>
        <v>73081.5759053185</v>
      </c>
      <c r="R1718" s="9" t="n">
        <f aca="false">B1718/Q1718-1</f>
        <v>-0.21445050472485</v>
      </c>
      <c r="S1718" s="9" t="n">
        <f aca="false">B1718/INDEX($B:$B,$E1718)-1</f>
        <v>0.0231005865548706</v>
      </c>
      <c r="T1718" s="0" t="n">
        <f aca="false">IF(AND($A1718&gt;=CrashTest!$B$3,$A1718&lt;=CrashTest!$C$3),1,IF(AND($A1718&gt;=CrashTest!$B$4,$A1718&lt;=CrashTest!$C$4),2,IF(AND($A1718&gt;=CrashTest!$B$5,$A1718&lt;=CrashTest!$C$5),3,IF(AND($A1718&gt;=CrashTest!$B$6,$A1718&lt;=CrashTest!$C$6),4,IF(AND($A1718&gt;=CrashTest!$B$7,$A1718&lt;=CrashTest!$C$7),5,0)))))</f>
        <v>0</v>
      </c>
      <c r="U1718" s="8" t="str">
        <f aca="false">IF(T1718=0,"",IF(T1717=T1718,MAX(U1717,B1718),B1718))</f>
        <v/>
      </c>
      <c r="V1718" s="9" t="str">
        <f aca="false">IF(T1718=0,"",B1718/U1718-1)</f>
        <v/>
      </c>
      <c r="W1718" s="8" t="str">
        <f aca="false">IF(T1718=0,"",IF(T1717=T1718,MAX(W1717,F1718),F1718))</f>
        <v/>
      </c>
      <c r="X1718" s="9" t="str">
        <f aca="false">IF(T1718=0,"",F1718/W1718-1)</f>
        <v/>
      </c>
    </row>
    <row r="1719" customFormat="false" ht="15" hidden="false" customHeight="false" outlineLevel="0" collapsed="false">
      <c r="A1719" s="5" t="n">
        <v>45547</v>
      </c>
      <c r="B1719" s="6" t="n">
        <v>58124.6418065459</v>
      </c>
      <c r="C1719" s="7" t="n">
        <v>33404.36039</v>
      </c>
      <c r="D1719" s="0" t="n">
        <f aca="false">INT((ROW()-3)/30)</f>
        <v>57</v>
      </c>
      <c r="E1719" s="0" t="n">
        <f aca="false">2+30*D1719</f>
        <v>1712</v>
      </c>
      <c r="F1719" s="8" t="n">
        <f aca="false">INDEX($F:$F,$E1719)*(2*B1719/INDEX($B:$B,$E1719)-C1719/INDEX($C:$C,$E1719))</f>
        <v>5994.4792758164</v>
      </c>
      <c r="G1719" s="9" t="n">
        <f aca="false">B1719/B1718-1</f>
        <v>0.012462232563681</v>
      </c>
      <c r="H1719" s="9" t="n">
        <f aca="false">F1719/F1718-1</f>
        <v>0.00238464644113168</v>
      </c>
      <c r="I1719" s="9" t="n">
        <f aca="false">LN(B1719/B1718)</f>
        <v>0.012385218131178</v>
      </c>
      <c r="J1719" s="9" t="n">
        <f aca="false">LN(F1719/F1718)</f>
        <v>0.00238180768386634</v>
      </c>
      <c r="K1719" s="9" t="n">
        <f aca="false">F1719/F1712-1</f>
        <v>0.0126139120644642</v>
      </c>
      <c r="L1719" s="9" t="n">
        <f aca="false">F1719/F1689-1</f>
        <v>-0.00190510337981509</v>
      </c>
      <c r="M1719" s="9" t="n">
        <f aca="false">B1719/B1712-1</f>
        <v>0.0358507040005556</v>
      </c>
      <c r="N1719" s="9" t="n">
        <f aca="false">B1719/B1689-1</f>
        <v>-0.0398373560637179</v>
      </c>
      <c r="O1719" s="8" t="n">
        <f aca="false">MAX(O1718,F1719)</f>
        <v>6359.66168068426</v>
      </c>
      <c r="P1719" s="9" t="n">
        <f aca="false">F1719/O1719-1</f>
        <v>-0.0574216716554283</v>
      </c>
      <c r="Q1719" s="8" t="n">
        <f aca="false">MAX(Q1718,B1719)</f>
        <v>73081.5759053185</v>
      </c>
      <c r="R1719" s="9" t="n">
        <f aca="false">B1719/Q1719-1</f>
        <v>-0.204660804224449</v>
      </c>
      <c r="S1719" s="9" t="n">
        <f aca="false">B1719/INDEX($B:$B,$E1719)-1</f>
        <v>0.0358507040005556</v>
      </c>
      <c r="T1719" s="0" t="n">
        <f aca="false">IF(AND($A1719&gt;=CrashTest!$B$3,$A1719&lt;=CrashTest!$C$3),1,IF(AND($A1719&gt;=CrashTest!$B$4,$A1719&lt;=CrashTest!$C$4),2,IF(AND($A1719&gt;=CrashTest!$B$5,$A1719&lt;=CrashTest!$C$5),3,IF(AND($A1719&gt;=CrashTest!$B$6,$A1719&lt;=CrashTest!$C$6),4,IF(AND($A1719&gt;=CrashTest!$B$7,$A1719&lt;=CrashTest!$C$7),5,0)))))</f>
        <v>0</v>
      </c>
      <c r="U1719" s="8" t="str">
        <f aca="false">IF(T1719=0,"",IF(T1718=T1719,MAX(U1718,B1719),B1719))</f>
        <v/>
      </c>
      <c r="V1719" s="9" t="str">
        <f aca="false">IF(T1719=0,"",B1719/U1719-1)</f>
        <v/>
      </c>
      <c r="W1719" s="8" t="str">
        <f aca="false">IF(T1719=0,"",IF(T1718=T1719,MAX(W1718,F1719),F1719))</f>
        <v/>
      </c>
      <c r="X1719" s="9" t="str">
        <f aca="false">IF(T1719=0,"",F1719/W1719-1)</f>
        <v/>
      </c>
    </row>
    <row r="1720" customFormat="false" ht="15" hidden="false" customHeight="false" outlineLevel="0" collapsed="false">
      <c r="A1720" s="5" t="n">
        <v>45548</v>
      </c>
      <c r="B1720" s="6" t="n">
        <v>60536.8814503215</v>
      </c>
      <c r="C1720" s="7" t="n">
        <v>35723.42133</v>
      </c>
      <c r="D1720" s="0" t="n">
        <f aca="false">INT((ROW()-3)/30)</f>
        <v>57</v>
      </c>
      <c r="E1720" s="0" t="n">
        <f aca="false">2+30*D1720</f>
        <v>1712</v>
      </c>
      <c r="F1720" s="8" t="n">
        <f aca="false">INDEX($F:$F,$E1720)*(2*B1720/INDEX($B:$B,$E1720)-C1720/INDEX($C:$C,$E1720))</f>
        <v>6068.19279678673</v>
      </c>
      <c r="G1720" s="9" t="n">
        <f aca="false">B1720/B1719-1</f>
        <v>0.0415011528467422</v>
      </c>
      <c r="H1720" s="9" t="n">
        <f aca="false">F1720/F1719-1</f>
        <v>0.0122969014619363</v>
      </c>
      <c r="I1720" s="9" t="n">
        <f aca="false">LN(B1720/B1719)</f>
        <v>0.0406630886282551</v>
      </c>
      <c r="J1720" s="9" t="n">
        <f aca="false">LN(F1720/F1719)</f>
        <v>0.012221908728757</v>
      </c>
      <c r="K1720" s="9" t="n">
        <f aca="false">F1720/F1713-1</f>
        <v>0.03844432689822</v>
      </c>
      <c r="L1720" s="9" t="n">
        <f aca="false">F1720/F1690-1</f>
        <v>0.00868163856073445</v>
      </c>
      <c r="M1720" s="9" t="n">
        <f aca="false">B1720/B1713-1</f>
        <v>0.124406727049561</v>
      </c>
      <c r="N1720" s="9" t="n">
        <f aca="false">B1720/B1690-1</f>
        <v>0.0288276024537073</v>
      </c>
      <c r="O1720" s="8" t="n">
        <f aca="false">MAX(O1719,F1720)</f>
        <v>6359.66168068426</v>
      </c>
      <c r="P1720" s="9" t="n">
        <f aca="false">F1720/O1720-1</f>
        <v>-0.0458308788316184</v>
      </c>
      <c r="Q1720" s="8" t="n">
        <f aca="false">MAX(Q1719,B1720)</f>
        <v>73081.5759053185</v>
      </c>
      <c r="R1720" s="9" t="n">
        <f aca="false">B1720/Q1720-1</f>
        <v>-0.171653310695563</v>
      </c>
      <c r="S1720" s="9" t="n">
        <f aca="false">B1720/INDEX($B:$B,$E1720)-1</f>
        <v>0.0788397023936882</v>
      </c>
      <c r="T1720" s="0" t="n">
        <f aca="false">IF(AND($A1720&gt;=CrashTest!$B$3,$A1720&lt;=CrashTest!$C$3),1,IF(AND($A1720&gt;=CrashTest!$B$4,$A1720&lt;=CrashTest!$C$4),2,IF(AND($A1720&gt;=CrashTest!$B$5,$A1720&lt;=CrashTest!$C$5),3,IF(AND($A1720&gt;=CrashTest!$B$6,$A1720&lt;=CrashTest!$C$6),4,IF(AND($A1720&gt;=CrashTest!$B$7,$A1720&lt;=CrashTest!$C$7),5,0)))))</f>
        <v>0</v>
      </c>
      <c r="U1720" s="8" t="str">
        <f aca="false">IF(T1720=0,"",IF(T1719=T1720,MAX(U1719,B1720),B1720))</f>
        <v/>
      </c>
      <c r="V1720" s="9" t="str">
        <f aca="false">IF(T1720=0,"",B1720/U1720-1)</f>
        <v/>
      </c>
      <c r="W1720" s="8" t="str">
        <f aca="false">IF(T1720=0,"",IF(T1719=T1720,MAX(W1719,F1720),F1720))</f>
        <v/>
      </c>
      <c r="X1720" s="9" t="str">
        <f aca="false">IF(T1720=0,"",F1720/W1720-1)</f>
        <v/>
      </c>
    </row>
    <row r="1721" customFormat="false" ht="15" hidden="false" customHeight="false" outlineLevel="0" collapsed="false">
      <c r="A1721" s="5" t="n">
        <v>45549</v>
      </c>
      <c r="B1721" s="6" t="n">
        <v>60007.1702507306</v>
      </c>
      <c r="C1721" s="7" t="n">
        <v>35120.05903</v>
      </c>
      <c r="D1721" s="0" t="n">
        <f aca="false">INT((ROW()-3)/30)</f>
        <v>57</v>
      </c>
      <c r="E1721" s="0" t="n">
        <f aca="false">2+30*D1721</f>
        <v>1712</v>
      </c>
      <c r="F1721" s="8" t="n">
        <f aca="false">INDEX($F:$F,$E1721)*(2*B1721/INDEX($B:$B,$E1721)-C1721/INDEX($C:$C,$E1721))</f>
        <v>6069.66959253973</v>
      </c>
      <c r="G1721" s="9" t="n">
        <f aca="false">B1721/B1720-1</f>
        <v>-0.00875022278816262</v>
      </c>
      <c r="H1721" s="9" t="n">
        <f aca="false">F1721/F1720-1</f>
        <v>0.00024336665008029</v>
      </c>
      <c r="I1721" s="9" t="n">
        <f aca="false">LN(B1721/B1720)</f>
        <v>-0.0087887307878714</v>
      </c>
      <c r="J1721" s="9" t="n">
        <f aca="false">LN(F1721/F1720)</f>
        <v>0.00024333704122088</v>
      </c>
      <c r="K1721" s="9" t="n">
        <f aca="false">F1721/F1714-1</f>
        <v>0.0378436256019385</v>
      </c>
      <c r="L1721" s="9" t="n">
        <f aca="false">F1721/F1691-1</f>
        <v>0.0154337068180492</v>
      </c>
      <c r="M1721" s="9" t="n">
        <f aca="false">B1721/B1714-1</f>
        <v>0.109878333659198</v>
      </c>
      <c r="N1721" s="9" t="n">
        <f aca="false">B1721/B1691-1</f>
        <v>0.0409925554961847</v>
      </c>
      <c r="O1721" s="8" t="n">
        <f aca="false">MAX(O1720,F1721)</f>
        <v>6359.66168068426</v>
      </c>
      <c r="P1721" s="9" t="n">
        <f aca="false">F1721/O1721-1</f>
        <v>-0.0455986658889895</v>
      </c>
      <c r="Q1721" s="8" t="n">
        <f aca="false">MAX(Q1720,B1721)</f>
        <v>73081.5759053185</v>
      </c>
      <c r="R1721" s="9" t="n">
        <f aca="false">B1721/Q1721-1</f>
        <v>-0.178901528772814</v>
      </c>
      <c r="S1721" s="9" t="n">
        <f aca="false">B1721/INDEX($B:$B,$E1721)-1</f>
        <v>0.0693996146450284</v>
      </c>
      <c r="T1721" s="0" t="n">
        <f aca="false">IF(AND($A1721&gt;=CrashTest!$B$3,$A1721&lt;=CrashTest!$C$3),1,IF(AND($A1721&gt;=CrashTest!$B$4,$A1721&lt;=CrashTest!$C$4),2,IF(AND($A1721&gt;=CrashTest!$B$5,$A1721&lt;=CrashTest!$C$5),3,IF(AND($A1721&gt;=CrashTest!$B$6,$A1721&lt;=CrashTest!$C$6),4,IF(AND($A1721&gt;=CrashTest!$B$7,$A1721&lt;=CrashTest!$C$7),5,0)))))</f>
        <v>0</v>
      </c>
      <c r="U1721" s="8" t="str">
        <f aca="false">IF(T1721=0,"",IF(T1720=T1721,MAX(U1720,B1721),B1721))</f>
        <v/>
      </c>
      <c r="V1721" s="9" t="str">
        <f aca="false">IF(T1721=0,"",B1721/U1721-1)</f>
        <v/>
      </c>
      <c r="W1721" s="8" t="str">
        <f aca="false">IF(T1721=0,"",IF(T1720=T1721,MAX(W1720,F1721),F1721))</f>
        <v/>
      </c>
      <c r="X1721" s="9" t="str">
        <f aca="false">IF(T1721=0,"",F1721/W1721-1)</f>
        <v/>
      </c>
    </row>
    <row r="1722" customFormat="false" ht="15" hidden="false" customHeight="false" outlineLevel="0" collapsed="false">
      <c r="A1722" s="5" t="n">
        <v>45550</v>
      </c>
      <c r="B1722" s="6" t="n">
        <v>59129.9197536528</v>
      </c>
      <c r="C1722" s="7" t="n">
        <v>34231.47326</v>
      </c>
      <c r="D1722" s="0" t="n">
        <f aca="false">INT((ROW()-3)/30)</f>
        <v>57</v>
      </c>
      <c r="E1722" s="0" t="n">
        <f aca="false">2+30*D1722</f>
        <v>1712</v>
      </c>
      <c r="F1722" s="8" t="n">
        <f aca="false">INDEX($F:$F,$E1722)*(2*B1722/INDEX($B:$B,$E1722)-C1722/INDEX($C:$C,$E1722))</f>
        <v>6051.34994049658</v>
      </c>
      <c r="G1722" s="9" t="n">
        <f aca="false">B1722/B1721-1</f>
        <v>-0.0146190945750707</v>
      </c>
      <c r="H1722" s="9" t="n">
        <f aca="false">F1722/F1721-1</f>
        <v>-0.00301822887783942</v>
      </c>
      <c r="I1722" s="9" t="n">
        <f aca="false">LN(B1722/B1721)</f>
        <v>-0.014727006546392</v>
      </c>
      <c r="J1722" s="9" t="n">
        <f aca="false">LN(F1722/F1721)</f>
        <v>-0.00302279291647464</v>
      </c>
      <c r="K1722" s="9" t="n">
        <f aca="false">F1722/F1715-1</f>
        <v>0.0282025853520507</v>
      </c>
      <c r="L1722" s="9" t="n">
        <f aca="false">F1722/F1692-1</f>
        <v>0.00733266446519942</v>
      </c>
      <c r="M1722" s="9" t="n">
        <f aca="false">B1722/B1715-1</f>
        <v>0.0778475952706368</v>
      </c>
      <c r="N1722" s="9" t="n">
        <f aca="false">B1722/B1692-1</f>
        <v>0.00343887002576571</v>
      </c>
      <c r="O1722" s="8" t="n">
        <f aca="false">MAX(O1721,F1722)</f>
        <v>6359.66168068426</v>
      </c>
      <c r="P1722" s="9" t="n">
        <f aca="false">F1722/O1722-1</f>
        <v>-0.0484792675566519</v>
      </c>
      <c r="Q1722" s="8" t="n">
        <f aca="false">MAX(Q1721,B1722)</f>
        <v>73081.5759053185</v>
      </c>
      <c r="R1722" s="9" t="n">
        <f aca="false">B1722/Q1722-1</f>
        <v>-0.19090524497913</v>
      </c>
      <c r="S1722" s="9" t="n">
        <f aca="false">B1722/INDEX($B:$B,$E1722)-1</f>
        <v>0.0537659605399885</v>
      </c>
      <c r="T1722" s="0" t="n">
        <f aca="false">IF(AND($A1722&gt;=CrashTest!$B$3,$A1722&lt;=CrashTest!$C$3),1,IF(AND($A1722&gt;=CrashTest!$B$4,$A1722&lt;=CrashTest!$C$4),2,IF(AND($A1722&gt;=CrashTest!$B$5,$A1722&lt;=CrashTest!$C$5),3,IF(AND($A1722&gt;=CrashTest!$B$6,$A1722&lt;=CrashTest!$C$6),4,IF(AND($A1722&gt;=CrashTest!$B$7,$A1722&lt;=CrashTest!$C$7),5,0)))))</f>
        <v>0</v>
      </c>
      <c r="U1722" s="8" t="str">
        <f aca="false">IF(T1722=0,"",IF(T1721=T1722,MAX(U1721,B1722),B1722))</f>
        <v/>
      </c>
      <c r="V1722" s="9" t="str">
        <f aca="false">IF(T1722=0,"",B1722/U1722-1)</f>
        <v/>
      </c>
      <c r="W1722" s="8" t="str">
        <f aca="false">IF(T1722=0,"",IF(T1721=T1722,MAX(W1721,F1722),F1722))</f>
        <v/>
      </c>
      <c r="X1722" s="9" t="str">
        <f aca="false">IF(T1722=0,"",F1722/W1722-1)</f>
        <v/>
      </c>
    </row>
    <row r="1723" customFormat="false" ht="15" hidden="false" customHeight="false" outlineLevel="0" collapsed="false">
      <c r="A1723" s="5" t="n">
        <v>45551</v>
      </c>
      <c r="B1723" s="6" t="n">
        <v>58227.46421654</v>
      </c>
      <c r="C1723" s="7" t="n">
        <v>33378.61838</v>
      </c>
      <c r="D1723" s="0" t="n">
        <f aca="false">INT((ROW()-3)/30)</f>
        <v>57</v>
      </c>
      <c r="E1723" s="0" t="n">
        <f aca="false">2+30*D1723</f>
        <v>1712</v>
      </c>
      <c r="F1723" s="8" t="n">
        <f aca="false">INDEX($F:$F,$E1723)*(2*B1723/INDEX($B:$B,$E1723)-C1723/INDEX($C:$C,$E1723))</f>
        <v>6021.00586772365</v>
      </c>
      <c r="G1723" s="9" t="n">
        <f aca="false">B1723/B1722-1</f>
        <v>-0.0152622486360985</v>
      </c>
      <c r="H1723" s="9" t="n">
        <f aca="false">F1723/F1722-1</f>
        <v>-0.00501443034551008</v>
      </c>
      <c r="I1723" s="9" t="n">
        <f aca="false">LN(B1723/B1722)</f>
        <v>-0.0153799155289642</v>
      </c>
      <c r="J1723" s="9" t="n">
        <f aca="false">LN(F1723/F1722)</f>
        <v>-0.0050270447885209</v>
      </c>
      <c r="K1723" s="9" t="n">
        <f aca="false">F1723/F1716-1</f>
        <v>0.00809893163174391</v>
      </c>
      <c r="L1723" s="9" t="n">
        <f aca="false">F1723/F1693-1</f>
        <v>0.00161974693618738</v>
      </c>
      <c r="M1723" s="9" t="n">
        <f aca="false">B1723/B1716-1</f>
        <v>0.0191068145373885</v>
      </c>
      <c r="N1723" s="9" t="n">
        <f aca="false">B1723/B1693-1</f>
        <v>-0.0199817659850583</v>
      </c>
      <c r="O1723" s="8" t="n">
        <f aca="false">MAX(O1722,F1723)</f>
        <v>6359.66168068426</v>
      </c>
      <c r="P1723" s="9" t="n">
        <f aca="false">F1723/O1723-1</f>
        <v>-0.0532506019917979</v>
      </c>
      <c r="Q1723" s="8" t="n">
        <f aca="false">MAX(Q1722,B1723)</f>
        <v>73081.5759053185</v>
      </c>
      <c r="R1723" s="9" t="n">
        <f aca="false">B1723/Q1723-1</f>
        <v>-0.203253850300422</v>
      </c>
      <c r="S1723" s="9" t="n">
        <f aca="false">B1723/INDEX($B:$B,$E1723)-1</f>
        <v>0.0376831224459702</v>
      </c>
      <c r="T1723" s="0" t="n">
        <f aca="false">IF(AND($A1723&gt;=CrashTest!$B$3,$A1723&lt;=CrashTest!$C$3),1,IF(AND($A1723&gt;=CrashTest!$B$4,$A1723&lt;=CrashTest!$C$4),2,IF(AND($A1723&gt;=CrashTest!$B$5,$A1723&lt;=CrashTest!$C$5),3,IF(AND($A1723&gt;=CrashTest!$B$6,$A1723&lt;=CrashTest!$C$6),4,IF(AND($A1723&gt;=CrashTest!$B$7,$A1723&lt;=CrashTest!$C$7),5,0)))))</f>
        <v>0</v>
      </c>
      <c r="U1723" s="8" t="str">
        <f aca="false">IF(T1723=0,"",IF(T1722=T1723,MAX(U1722,B1723),B1723))</f>
        <v/>
      </c>
      <c r="V1723" s="9" t="str">
        <f aca="false">IF(T1723=0,"",B1723/U1723-1)</f>
        <v/>
      </c>
      <c r="W1723" s="8" t="str">
        <f aca="false">IF(T1723=0,"",IF(T1722=T1723,MAX(W1722,F1723),F1723))</f>
        <v/>
      </c>
      <c r="X1723" s="9" t="str">
        <f aca="false">IF(T1723=0,"",F1723/W1723-1)</f>
        <v/>
      </c>
    </row>
    <row r="1724" customFormat="false" ht="15" hidden="false" customHeight="false" outlineLevel="0" collapsed="false">
      <c r="A1724" s="5" t="n">
        <v>45552</v>
      </c>
      <c r="B1724" s="6" t="n">
        <v>60238.2177255991</v>
      </c>
      <c r="C1724" s="7" t="n">
        <v>35393.88349</v>
      </c>
      <c r="D1724" s="0" t="n">
        <f aca="false">INT((ROW()-3)/30)</f>
        <v>57</v>
      </c>
      <c r="E1724" s="0" t="n">
        <f aca="false">2+30*D1724</f>
        <v>1712</v>
      </c>
      <c r="F1724" s="8" t="n">
        <f aca="false">INDEX($F:$F,$E1724)*(2*B1724/INDEX($B:$B,$E1724)-C1724/INDEX($C:$C,$E1724))</f>
        <v>6067.02617526196</v>
      </c>
      <c r="G1724" s="9" t="n">
        <f aca="false">B1724/B1723-1</f>
        <v>0.0345327335839558</v>
      </c>
      <c r="H1724" s="9" t="n">
        <f aca="false">F1724/F1723-1</f>
        <v>0.00764329225869198</v>
      </c>
      <c r="I1724" s="9" t="n">
        <f aca="false">LN(B1724/B1723)</f>
        <v>0.0339498596399901</v>
      </c>
      <c r="J1724" s="9" t="n">
        <f aca="false">LN(F1724/F1723)</f>
        <v>0.00761423029254386</v>
      </c>
      <c r="K1724" s="9" t="n">
        <f aca="false">F1724/F1717-1</f>
        <v>0.0141096347967937</v>
      </c>
      <c r="L1724" s="9" t="n">
        <f aca="false">F1724/F1694-1</f>
        <v>-0.000994507205474893</v>
      </c>
      <c r="M1724" s="9" t="n">
        <f aca="false">B1724/B1717-1</f>
        <v>0.0446326234012067</v>
      </c>
      <c r="N1724" s="9" t="n">
        <f aca="false">B1724/B1694-1</f>
        <v>0.0245778666363921</v>
      </c>
      <c r="O1724" s="8" t="n">
        <f aca="false">MAX(O1723,F1724)</f>
        <v>6359.66168068426</v>
      </c>
      <c r="P1724" s="9" t="n">
        <f aca="false">F1724/O1724-1</f>
        <v>-0.0460143196470804</v>
      </c>
      <c r="Q1724" s="8" t="n">
        <f aca="false">MAX(Q1723,B1724)</f>
        <v>73081.5759053185</v>
      </c>
      <c r="R1724" s="9" t="n">
        <f aca="false">B1724/Q1724-1</f>
        <v>-0.175740027778804</v>
      </c>
      <c r="S1724" s="9" t="n">
        <f aca="false">B1724/INDEX($B:$B,$E1724)-1</f>
        <v>0.0735171572579643</v>
      </c>
      <c r="T1724" s="0" t="n">
        <f aca="false">IF(AND($A1724&gt;=CrashTest!$B$3,$A1724&lt;=CrashTest!$C$3),1,IF(AND($A1724&gt;=CrashTest!$B$4,$A1724&lt;=CrashTest!$C$4),2,IF(AND($A1724&gt;=CrashTest!$B$5,$A1724&lt;=CrashTest!$C$5),3,IF(AND($A1724&gt;=CrashTest!$B$6,$A1724&lt;=CrashTest!$C$6),4,IF(AND($A1724&gt;=CrashTest!$B$7,$A1724&lt;=CrashTest!$C$7),5,0)))))</f>
        <v>0</v>
      </c>
      <c r="U1724" s="8" t="str">
        <f aca="false">IF(T1724=0,"",IF(T1723=T1724,MAX(U1723,B1724),B1724))</f>
        <v/>
      </c>
      <c r="V1724" s="9" t="str">
        <f aca="false">IF(T1724=0,"",B1724/U1724-1)</f>
        <v/>
      </c>
      <c r="W1724" s="8" t="str">
        <f aca="false">IF(T1724=0,"",IF(T1723=T1724,MAX(W1723,F1724),F1724))</f>
        <v/>
      </c>
      <c r="X1724" s="9" t="str">
        <f aca="false">IF(T1724=0,"",F1724/W1724-1)</f>
        <v/>
      </c>
    </row>
    <row r="1725" customFormat="false" ht="15" hidden="false" customHeight="false" outlineLevel="0" collapsed="false">
      <c r="A1725" s="5" t="n">
        <v>45553</v>
      </c>
      <c r="B1725" s="6" t="n">
        <v>61306.2337317358</v>
      </c>
      <c r="C1725" s="7" t="n">
        <v>36881.34054</v>
      </c>
      <c r="D1725" s="0" t="n">
        <f aca="false">INT((ROW()-3)/30)</f>
        <v>57</v>
      </c>
      <c r="E1725" s="0" t="n">
        <f aca="false">2+30*D1725</f>
        <v>1712</v>
      </c>
      <c r="F1725" s="8" t="n">
        <f aca="false">INDEX($F:$F,$E1725)*(2*B1725/INDEX($B:$B,$E1725)-C1725/INDEX($C:$C,$E1725))</f>
        <v>6013.19572001081</v>
      </c>
      <c r="G1725" s="9" t="n">
        <f aca="false">B1725/B1724-1</f>
        <v>0.0177298739315594</v>
      </c>
      <c r="H1725" s="9" t="n">
        <f aca="false">F1725/F1724-1</f>
        <v>-0.00887262617567786</v>
      </c>
      <c r="I1725" s="9" t="n">
        <f aca="false">LN(B1725/B1724)</f>
        <v>0.0175745331443161</v>
      </c>
      <c r="J1725" s="9" t="n">
        <f aca="false">LN(F1725/F1724)</f>
        <v>-0.00891222231177926</v>
      </c>
      <c r="K1725" s="9" t="n">
        <f aca="false">F1725/F1718-1</f>
        <v>0.00551437221600271</v>
      </c>
      <c r="L1725" s="9" t="n">
        <f aca="false">F1725/F1695-1</f>
        <v>-0.00315759294472384</v>
      </c>
      <c r="M1725" s="9" t="n">
        <f aca="false">B1725/B1718-1</f>
        <v>0.0678817855031295</v>
      </c>
      <c r="N1725" s="9" t="n">
        <f aca="false">B1725/B1695-1</f>
        <v>0.0318913696558756</v>
      </c>
      <c r="O1725" s="8" t="n">
        <f aca="false">MAX(O1724,F1725)</f>
        <v>6359.66168068426</v>
      </c>
      <c r="P1725" s="9" t="n">
        <f aca="false">F1725/O1725-1</f>
        <v>-0.0544786779658015</v>
      </c>
      <c r="Q1725" s="8" t="n">
        <f aca="false">MAX(Q1724,B1725)</f>
        <v>73081.5759053185</v>
      </c>
      <c r="R1725" s="9" t="n">
        <f aca="false">B1725/Q1725-1</f>
        <v>-0.161126002384491</v>
      </c>
      <c r="S1725" s="9" t="n">
        <f aca="false">B1725/INDEX($B:$B,$E1725)-1</f>
        <v>0.0925504811195141</v>
      </c>
      <c r="T1725" s="0" t="n">
        <f aca="false">IF(AND($A1725&gt;=CrashTest!$B$3,$A1725&lt;=CrashTest!$C$3),1,IF(AND($A1725&gt;=CrashTest!$B$4,$A1725&lt;=CrashTest!$C$4),2,IF(AND($A1725&gt;=CrashTest!$B$5,$A1725&lt;=CrashTest!$C$5),3,IF(AND($A1725&gt;=CrashTest!$B$6,$A1725&lt;=CrashTest!$C$6),4,IF(AND($A1725&gt;=CrashTest!$B$7,$A1725&lt;=CrashTest!$C$7),5,0)))))</f>
        <v>0</v>
      </c>
      <c r="U1725" s="8" t="str">
        <f aca="false">IF(T1725=0,"",IF(T1724=T1725,MAX(U1724,B1725),B1725))</f>
        <v/>
      </c>
      <c r="V1725" s="9" t="str">
        <f aca="false">IF(T1725=0,"",B1725/U1725-1)</f>
        <v/>
      </c>
      <c r="W1725" s="8" t="str">
        <f aca="false">IF(T1725=0,"",IF(T1724=T1725,MAX(W1724,F1725),F1725))</f>
        <v/>
      </c>
      <c r="X1725" s="9" t="str">
        <f aca="false">IF(T1725=0,"",F1725/W1725-1)</f>
        <v/>
      </c>
    </row>
    <row r="1726" customFormat="false" ht="15" hidden="false" customHeight="false" outlineLevel="0" collapsed="false">
      <c r="A1726" s="5" t="n">
        <v>45554</v>
      </c>
      <c r="B1726" s="6" t="n">
        <v>62994.6096528346</v>
      </c>
      <c r="C1726" s="7" t="n">
        <v>37896.95984</v>
      </c>
      <c r="D1726" s="0" t="n">
        <f aca="false">INT((ROW()-3)/30)</f>
        <v>57</v>
      </c>
      <c r="E1726" s="0" t="n">
        <f aca="false">2+30*D1726</f>
        <v>1712</v>
      </c>
      <c r="F1726" s="8" t="n">
        <f aca="false">INDEX($F:$F,$E1726)*(2*B1726/INDEX($B:$B,$E1726)-C1726/INDEX($C:$C,$E1726))</f>
        <v>6178.81702454507</v>
      </c>
      <c r="G1726" s="9" t="n">
        <f aca="false">B1726/B1725-1</f>
        <v>0.0275400366051974</v>
      </c>
      <c r="H1726" s="9" t="n">
        <f aca="false">F1726/F1725-1</f>
        <v>0.0275429758560997</v>
      </c>
      <c r="I1726" s="9" t="n">
        <f aca="false">LN(B1726/B1725)</f>
        <v>0.0271676316950197</v>
      </c>
      <c r="J1726" s="9" t="n">
        <f aca="false">LN(F1726/F1725)</f>
        <v>0.0271704921642897</v>
      </c>
      <c r="K1726" s="9" t="n">
        <f aca="false">F1726/F1719-1</f>
        <v>0.0307512529857847</v>
      </c>
      <c r="L1726" s="9" t="n">
        <f aca="false">F1726/F1696-1</f>
        <v>0.0206682038262338</v>
      </c>
      <c r="M1726" s="9" t="n">
        <f aca="false">B1726/B1719-1</f>
        <v>0.0837849093762546</v>
      </c>
      <c r="N1726" s="9" t="n">
        <f aca="false">B1726/B1696-1</f>
        <v>0.0654785739156034</v>
      </c>
      <c r="O1726" s="8" t="n">
        <f aca="false">MAX(O1725,F1726)</f>
        <v>6359.66168068426</v>
      </c>
      <c r="P1726" s="9" t="n">
        <f aca="false">F1726/O1726-1</f>
        <v>-0.0284362070215862</v>
      </c>
      <c r="Q1726" s="8" t="n">
        <f aca="false">MAX(Q1725,B1726)</f>
        <v>73081.5759053185</v>
      </c>
      <c r="R1726" s="9" t="n">
        <f aca="false">B1726/Q1726-1</f>
        <v>-0.138023381783011</v>
      </c>
      <c r="S1726" s="9" t="n">
        <f aca="false">B1726/INDEX($B:$B,$E1726)-1</f>
        <v>0.122639361362572</v>
      </c>
      <c r="T1726" s="0" t="n">
        <f aca="false">IF(AND($A1726&gt;=CrashTest!$B$3,$A1726&lt;=CrashTest!$C$3),1,IF(AND($A1726&gt;=CrashTest!$B$4,$A1726&lt;=CrashTest!$C$4),2,IF(AND($A1726&gt;=CrashTest!$B$5,$A1726&lt;=CrashTest!$C$5),3,IF(AND($A1726&gt;=CrashTest!$B$6,$A1726&lt;=CrashTest!$C$6),4,IF(AND($A1726&gt;=CrashTest!$B$7,$A1726&lt;=CrashTest!$C$7),5,0)))))</f>
        <v>0</v>
      </c>
      <c r="U1726" s="8" t="str">
        <f aca="false">IF(T1726=0,"",IF(T1725=T1726,MAX(U1725,B1726),B1726))</f>
        <v/>
      </c>
      <c r="V1726" s="9" t="str">
        <f aca="false">IF(T1726=0,"",B1726/U1726-1)</f>
        <v/>
      </c>
      <c r="W1726" s="8" t="str">
        <f aca="false">IF(T1726=0,"",IF(T1725=T1726,MAX(W1725,F1726),F1726))</f>
        <v/>
      </c>
      <c r="X1726" s="9" t="str">
        <f aca="false">IF(T1726=0,"",F1726/W1726-1)</f>
        <v/>
      </c>
    </row>
    <row r="1727" customFormat="false" ht="15" hidden="false" customHeight="false" outlineLevel="0" collapsed="false">
      <c r="A1727" s="5" t="n">
        <v>45555</v>
      </c>
      <c r="B1727" s="6" t="n">
        <v>63153.9518270018</v>
      </c>
      <c r="C1727" s="7" t="n">
        <v>38091.0549</v>
      </c>
      <c r="D1727" s="0" t="n">
        <f aca="false">INT((ROW()-3)/30)</f>
        <v>57</v>
      </c>
      <c r="E1727" s="0" t="n">
        <f aca="false">2+30*D1727</f>
        <v>1712</v>
      </c>
      <c r="F1727" s="8" t="n">
        <f aca="false">INDEX($F:$F,$E1727)*(2*B1727/INDEX($B:$B,$E1727)-C1727/INDEX($C:$C,$E1727))</f>
        <v>6176.00831078437</v>
      </c>
      <c r="G1727" s="9" t="n">
        <f aca="false">B1727/B1726-1</f>
        <v>0.00252945728285869</v>
      </c>
      <c r="H1727" s="9" t="n">
        <f aca="false">F1727/F1726-1</f>
        <v>-0.000454571441352969</v>
      </c>
      <c r="I1727" s="9" t="n">
        <f aca="false">LN(B1727/B1726)</f>
        <v>0.00252626359019156</v>
      </c>
      <c r="J1727" s="9" t="n">
        <f aca="false">LN(F1727/F1726)</f>
        <v>-0.000454674790271447</v>
      </c>
      <c r="K1727" s="9" t="n">
        <f aca="false">F1727/F1720-1</f>
        <v>0.0177673184765534</v>
      </c>
      <c r="L1727" s="9" t="n">
        <f aca="false">F1727/F1697-1</f>
        <v>0.0125115329640204</v>
      </c>
      <c r="M1727" s="9" t="n">
        <f aca="false">B1727/B1720-1</f>
        <v>0.0432310075111475</v>
      </c>
      <c r="N1727" s="9" t="n">
        <f aca="false">B1727/B1697-1</f>
        <v>0.0330578464947304</v>
      </c>
      <c r="O1727" s="8" t="n">
        <f aca="false">MAX(O1726,F1727)</f>
        <v>6359.66168068426</v>
      </c>
      <c r="P1727" s="9" t="n">
        <f aca="false">F1727/O1727-1</f>
        <v>-0.0288778521753268</v>
      </c>
      <c r="Q1727" s="8" t="n">
        <f aca="false">MAX(Q1726,B1727)</f>
        <v>73081.5759053185</v>
      </c>
      <c r="R1727" s="9" t="n">
        <f aca="false">B1727/Q1727-1</f>
        <v>-0.135843048748409</v>
      </c>
      <c r="S1727" s="9" t="n">
        <f aca="false">B1727/INDEX($B:$B,$E1727)-1</f>
        <v>0.125479029671194</v>
      </c>
      <c r="T1727" s="0" t="n">
        <f aca="false">IF(AND($A1727&gt;=CrashTest!$B$3,$A1727&lt;=CrashTest!$C$3),1,IF(AND($A1727&gt;=CrashTest!$B$4,$A1727&lt;=CrashTest!$C$4),2,IF(AND($A1727&gt;=CrashTest!$B$5,$A1727&lt;=CrashTest!$C$5),3,IF(AND($A1727&gt;=CrashTest!$B$6,$A1727&lt;=CrashTest!$C$6),4,IF(AND($A1727&gt;=CrashTest!$B$7,$A1727&lt;=CrashTest!$C$7),5,0)))))</f>
        <v>0</v>
      </c>
      <c r="U1727" s="8" t="str">
        <f aca="false">IF(T1727=0,"",IF(T1726=T1727,MAX(U1726,B1727),B1727))</f>
        <v/>
      </c>
      <c r="V1727" s="9" t="str">
        <f aca="false">IF(T1727=0,"",B1727/U1727-1)</f>
        <v/>
      </c>
      <c r="W1727" s="8" t="str">
        <f aca="false">IF(T1727=0,"",IF(T1726=T1727,MAX(W1726,F1727),F1727))</f>
        <v/>
      </c>
      <c r="X1727" s="9" t="str">
        <f aca="false">IF(T1727=0,"",F1727/W1727-1)</f>
        <v/>
      </c>
    </row>
    <row r="1728" customFormat="false" ht="15" hidden="false" customHeight="false" outlineLevel="0" collapsed="false">
      <c r="A1728" s="5" t="n">
        <v>45556</v>
      </c>
      <c r="B1728" s="6" t="n">
        <v>63367.7296078317</v>
      </c>
      <c r="C1728" s="7" t="n">
        <v>38149.41725</v>
      </c>
      <c r="D1728" s="0" t="n">
        <f aca="false">INT((ROW()-3)/30)</f>
        <v>57</v>
      </c>
      <c r="E1728" s="0" t="n">
        <f aca="false">2+30*D1728</f>
        <v>1712</v>
      </c>
      <c r="F1728" s="8" t="n">
        <f aca="false">INDEX($F:$F,$E1728)*(2*B1728/INDEX($B:$B,$E1728)-C1728/INDEX($C:$C,$E1728))</f>
        <v>6210.16068420772</v>
      </c>
      <c r="G1728" s="9" t="n">
        <f aca="false">B1728/B1727-1</f>
        <v>0.00338502618831371</v>
      </c>
      <c r="H1728" s="9" t="n">
        <f aca="false">F1728/F1727-1</f>
        <v>0.00552984576845716</v>
      </c>
      <c r="I1728" s="9" t="n">
        <f aca="false">LN(B1728/B1727)</f>
        <v>0.0033793098834281</v>
      </c>
      <c r="J1728" s="9" t="n">
        <f aca="false">LN(F1728/F1727)</f>
        <v>0.00551461230467928</v>
      </c>
      <c r="K1728" s="9" t="n">
        <f aca="false">F1728/F1721-1</f>
        <v>0.02314641506033</v>
      </c>
      <c r="L1728" s="9" t="n">
        <f aca="false">F1728/F1698-1</f>
        <v>0.0181850034741027</v>
      </c>
      <c r="M1728" s="9" t="n">
        <f aca="false">B1728/B1721-1</f>
        <v>0.056002630070032</v>
      </c>
      <c r="N1728" s="9" t="n">
        <f aca="false">B1728/B1698-1</f>
        <v>0.0492305942415179</v>
      </c>
      <c r="O1728" s="8" t="n">
        <f aca="false">MAX(O1727,F1728)</f>
        <v>6359.66168068426</v>
      </c>
      <c r="P1728" s="9" t="n">
        <f aca="false">F1728/O1728-1</f>
        <v>-0.0235076964755233</v>
      </c>
      <c r="Q1728" s="8" t="n">
        <f aca="false">MAX(Q1727,B1728)</f>
        <v>73081.5759053185</v>
      </c>
      <c r="R1728" s="9" t="n">
        <f aca="false">B1728/Q1728-1</f>
        <v>-0.132917854837609</v>
      </c>
      <c r="S1728" s="9" t="n">
        <f aca="false">B1728/INDEX($B:$B,$E1728)-1</f>
        <v>0.129288805661029</v>
      </c>
      <c r="T1728" s="0" t="n">
        <f aca="false">IF(AND($A1728&gt;=CrashTest!$B$3,$A1728&lt;=CrashTest!$C$3),1,IF(AND($A1728&gt;=CrashTest!$B$4,$A1728&lt;=CrashTest!$C$4),2,IF(AND($A1728&gt;=CrashTest!$B$5,$A1728&lt;=CrashTest!$C$5),3,IF(AND($A1728&gt;=CrashTest!$B$6,$A1728&lt;=CrashTest!$C$6),4,IF(AND($A1728&gt;=CrashTest!$B$7,$A1728&lt;=CrashTest!$C$7),5,0)))))</f>
        <v>0</v>
      </c>
      <c r="U1728" s="8" t="str">
        <f aca="false">IF(T1728=0,"",IF(T1727=T1728,MAX(U1727,B1728),B1728))</f>
        <v/>
      </c>
      <c r="V1728" s="9" t="str">
        <f aca="false">IF(T1728=0,"",B1728/U1728-1)</f>
        <v/>
      </c>
      <c r="W1728" s="8" t="str">
        <f aca="false">IF(T1728=0,"",IF(T1727=T1728,MAX(W1727,F1728),F1728))</f>
        <v/>
      </c>
      <c r="X1728" s="9" t="str">
        <f aca="false">IF(T1728=0,"",F1728/W1728-1)</f>
        <v/>
      </c>
    </row>
    <row r="1729" customFormat="false" ht="15" hidden="false" customHeight="false" outlineLevel="0" collapsed="false">
      <c r="A1729" s="5" t="n">
        <v>45557</v>
      </c>
      <c r="B1729" s="6" t="n">
        <v>63571.9521729983</v>
      </c>
      <c r="C1729" s="7" t="n">
        <v>38427.65892</v>
      </c>
      <c r="D1729" s="0" t="n">
        <f aca="false">INT((ROW()-3)/30)</f>
        <v>57</v>
      </c>
      <c r="E1729" s="0" t="n">
        <f aca="false">2+30*D1729</f>
        <v>1712</v>
      </c>
      <c r="F1729" s="8" t="n">
        <f aca="false">INDEX($F:$F,$E1729)*(2*B1729/INDEX($B:$B,$E1729)-C1729/INDEX($C:$C,$E1729))</f>
        <v>6201.02825855126</v>
      </c>
      <c r="G1729" s="9" t="n">
        <f aca="false">B1729/B1728-1</f>
        <v>0.00322281650976741</v>
      </c>
      <c r="H1729" s="9" t="n">
        <f aca="false">F1729/F1728-1</f>
        <v>-0.00147056189378103</v>
      </c>
      <c r="I1729" s="9" t="n">
        <f aca="false">LN(B1729/B1728)</f>
        <v>0.00321763436771645</v>
      </c>
      <c r="J1729" s="9" t="n">
        <f aca="false">LN(F1729/F1728)</f>
        <v>-0.00147164423114895</v>
      </c>
      <c r="K1729" s="9" t="n">
        <f aca="false">F1729/F1722-1</f>
        <v>0.0247346987905976</v>
      </c>
      <c r="L1729" s="9" t="n">
        <f aca="false">F1729/F1699-1</f>
        <v>0.000565311722313444</v>
      </c>
      <c r="M1729" s="9" t="n">
        <f aca="false">B1729/B1722-1</f>
        <v>0.0751232614191244</v>
      </c>
      <c r="N1729" s="9" t="n">
        <f aca="false">B1729/B1699-1</f>
        <v>-0.00834311988640335</v>
      </c>
      <c r="O1729" s="8" t="n">
        <f aca="false">MAX(O1728,F1729)</f>
        <v>6359.66168068426</v>
      </c>
      <c r="P1729" s="9" t="n">
        <f aca="false">F1729/O1729-1</f>
        <v>-0.0249436888466569</v>
      </c>
      <c r="Q1729" s="8" t="n">
        <f aca="false">MAX(Q1728,B1729)</f>
        <v>73081.5759053185</v>
      </c>
      <c r="R1729" s="9" t="n">
        <f aca="false">B1729/Q1729-1</f>
        <v>-0.130123408184855</v>
      </c>
      <c r="S1729" s="9" t="n">
        <f aca="false">B1729/INDEX($B:$B,$E1729)-1</f>
        <v>0.132928296268209</v>
      </c>
      <c r="T1729" s="0" t="n">
        <f aca="false">IF(AND($A1729&gt;=CrashTest!$B$3,$A1729&lt;=CrashTest!$C$3),1,IF(AND($A1729&gt;=CrashTest!$B$4,$A1729&lt;=CrashTest!$C$4),2,IF(AND($A1729&gt;=CrashTest!$B$5,$A1729&lt;=CrashTest!$C$5),3,IF(AND($A1729&gt;=CrashTest!$B$6,$A1729&lt;=CrashTest!$C$6),4,IF(AND($A1729&gt;=CrashTest!$B$7,$A1729&lt;=CrashTest!$C$7),5,0)))))</f>
        <v>0</v>
      </c>
      <c r="U1729" s="8" t="str">
        <f aca="false">IF(T1729=0,"",IF(T1728=T1729,MAX(U1728,B1729),B1729))</f>
        <v/>
      </c>
      <c r="V1729" s="9" t="str">
        <f aca="false">IF(T1729=0,"",B1729/U1729-1)</f>
        <v/>
      </c>
      <c r="W1729" s="8" t="str">
        <f aca="false">IF(T1729=0,"",IF(T1728=T1729,MAX(W1728,F1729),F1729))</f>
        <v/>
      </c>
      <c r="X1729" s="9" t="str">
        <f aca="false">IF(T1729=0,"",F1729/W1729-1)</f>
        <v/>
      </c>
    </row>
    <row r="1730" customFormat="false" ht="15" hidden="false" customHeight="false" outlineLevel="0" collapsed="false">
      <c r="A1730" s="5" t="n">
        <v>45558</v>
      </c>
      <c r="B1730" s="6" t="n">
        <v>63336.0126347165</v>
      </c>
      <c r="C1730" s="7" t="n">
        <v>38033.58661</v>
      </c>
      <c r="D1730" s="0" t="n">
        <f aca="false">INT((ROW()-3)/30)</f>
        <v>57</v>
      </c>
      <c r="E1730" s="0" t="n">
        <f aca="false">2+30*D1730</f>
        <v>1712</v>
      </c>
      <c r="F1730" s="8" t="n">
        <f aca="false">INDEX($F:$F,$E1730)*(2*B1730/INDEX($B:$B,$E1730)-C1730/INDEX($C:$C,$E1730))</f>
        <v>6225.20853480533</v>
      </c>
      <c r="G1730" s="9" t="n">
        <f aca="false">B1730/B1729-1</f>
        <v>-0.00371137789885301</v>
      </c>
      <c r="H1730" s="9" t="n">
        <f aca="false">F1730/F1729-1</f>
        <v>0.00389939784917481</v>
      </c>
      <c r="I1730" s="9" t="n">
        <f aca="false">LN(B1730/B1729)</f>
        <v>-0.00371828214995759</v>
      </c>
      <c r="J1730" s="9" t="n">
        <f aca="false">LN(F1730/F1729)</f>
        <v>0.00389181490360385</v>
      </c>
      <c r="K1730" s="9" t="n">
        <f aca="false">F1730/F1723-1</f>
        <v>0.0339150420324834</v>
      </c>
      <c r="L1730" s="9" t="n">
        <f aca="false">F1730/F1700-1</f>
        <v>0.00662014865228011</v>
      </c>
      <c r="M1730" s="9" t="n">
        <f aca="false">B1730/B1723-1</f>
        <v>0.0877343447274039</v>
      </c>
      <c r="N1730" s="9" t="n">
        <f aca="false">B1730/B1700-1</f>
        <v>-0.0107338243376287</v>
      </c>
      <c r="O1730" s="8" t="n">
        <f aca="false">MAX(O1729,F1730)</f>
        <v>6359.66168068426</v>
      </c>
      <c r="P1730" s="9" t="n">
        <f aca="false">F1730/O1730-1</f>
        <v>-0.0211415563641213</v>
      </c>
      <c r="Q1730" s="8" t="n">
        <f aca="false">MAX(Q1729,B1730)</f>
        <v>73081.5759053185</v>
      </c>
      <c r="R1730" s="9" t="n">
        <f aca="false">B1730/Q1730-1</f>
        <v>-0.133351848942447</v>
      </c>
      <c r="S1730" s="9" t="n">
        <f aca="false">B1730/INDEX($B:$B,$E1730)-1</f>
        <v>0.128723571228454</v>
      </c>
      <c r="T1730" s="0" t="n">
        <f aca="false">IF(AND($A1730&gt;=CrashTest!$B$3,$A1730&lt;=CrashTest!$C$3),1,IF(AND($A1730&gt;=CrashTest!$B$4,$A1730&lt;=CrashTest!$C$4),2,IF(AND($A1730&gt;=CrashTest!$B$5,$A1730&lt;=CrashTest!$C$5),3,IF(AND($A1730&gt;=CrashTest!$B$6,$A1730&lt;=CrashTest!$C$6),4,IF(AND($A1730&gt;=CrashTest!$B$7,$A1730&lt;=CrashTest!$C$7),5,0)))))</f>
        <v>0</v>
      </c>
      <c r="U1730" s="8" t="str">
        <f aca="false">IF(T1730=0,"",IF(T1729=T1730,MAX(U1729,B1730),B1730))</f>
        <v/>
      </c>
      <c r="V1730" s="9" t="str">
        <f aca="false">IF(T1730=0,"",B1730/U1730-1)</f>
        <v/>
      </c>
      <c r="W1730" s="8" t="str">
        <f aca="false">IF(T1730=0,"",IF(T1729=T1730,MAX(W1729,F1730),F1730))</f>
        <v/>
      </c>
      <c r="X1730" s="9" t="str">
        <f aca="false">IF(T1730=0,"",F1730/W1730-1)</f>
        <v/>
      </c>
    </row>
    <row r="1731" customFormat="false" ht="15" hidden="false" customHeight="false" outlineLevel="0" collapsed="false">
      <c r="A1731" s="5" t="n">
        <v>45559</v>
      </c>
      <c r="B1731" s="6" t="n">
        <v>64342.7891113384</v>
      </c>
      <c r="C1731" s="7" t="n">
        <v>39019.93057</v>
      </c>
      <c r="D1731" s="0" t="n">
        <f aca="false">INT((ROW()-3)/30)</f>
        <v>57</v>
      </c>
      <c r="E1731" s="0" t="n">
        <f aca="false">2+30*D1731</f>
        <v>1712</v>
      </c>
      <c r="F1731" s="8" t="n">
        <f aca="false">INDEX($F:$F,$E1731)*(2*B1731/INDEX($B:$B,$E1731)-C1731/INDEX($C:$C,$E1731))</f>
        <v>6252.50963597838</v>
      </c>
      <c r="G1731" s="9" t="n">
        <f aca="false">B1731/B1730-1</f>
        <v>0.0158957982155963</v>
      </c>
      <c r="H1731" s="9" t="n">
        <f aca="false">F1731/F1730-1</f>
        <v>0.00438557214917545</v>
      </c>
      <c r="I1731" s="9" t="n">
        <f aca="false">LN(B1731/B1730)</f>
        <v>0.0157707830851495</v>
      </c>
      <c r="J1731" s="9" t="n">
        <f aca="false">LN(F1731/F1730)</f>
        <v>0.0043759835517399</v>
      </c>
      <c r="K1731" s="9" t="n">
        <f aca="false">F1731/F1724-1</f>
        <v>0.0305723851122841</v>
      </c>
      <c r="L1731" s="9" t="n">
        <f aca="false">F1731/F1701-1</f>
        <v>-0.00583429880220521</v>
      </c>
      <c r="M1731" s="9" t="n">
        <f aca="false">B1731/B1724-1</f>
        <v>0.0681389911706336</v>
      </c>
      <c r="N1731" s="9" t="n">
        <f aca="false">B1731/B1701-1</f>
        <v>-0.00240672867127534</v>
      </c>
      <c r="O1731" s="8" t="n">
        <f aca="false">MAX(O1730,F1731)</f>
        <v>6359.66168068426</v>
      </c>
      <c r="P1731" s="9" t="n">
        <f aca="false">F1731/O1731-1</f>
        <v>-0.0168487020357266</v>
      </c>
      <c r="Q1731" s="8" t="n">
        <f aca="false">MAX(Q1730,B1731)</f>
        <v>73081.5759053185</v>
      </c>
      <c r="R1731" s="9" t="n">
        <f aca="false">B1731/Q1731-1</f>
        <v>-0.119575784809317</v>
      </c>
      <c r="S1731" s="9" t="n">
        <f aca="false">B1731/INDEX($B:$B,$E1731)-1</f>
        <v>0.146665533357888</v>
      </c>
      <c r="T1731" s="0" t="n">
        <f aca="false">IF(AND($A1731&gt;=CrashTest!$B$3,$A1731&lt;=CrashTest!$C$3),1,IF(AND($A1731&gt;=CrashTest!$B$4,$A1731&lt;=CrashTest!$C$4),2,IF(AND($A1731&gt;=CrashTest!$B$5,$A1731&lt;=CrashTest!$C$5),3,IF(AND($A1731&gt;=CrashTest!$B$6,$A1731&lt;=CrashTest!$C$6),4,IF(AND($A1731&gt;=CrashTest!$B$7,$A1731&lt;=CrashTest!$C$7),5,0)))))</f>
        <v>0</v>
      </c>
      <c r="U1731" s="8" t="str">
        <f aca="false">IF(T1731=0,"",IF(T1730=T1731,MAX(U1730,B1731),B1731))</f>
        <v/>
      </c>
      <c r="V1731" s="9" t="str">
        <f aca="false">IF(T1731=0,"",B1731/U1731-1)</f>
        <v/>
      </c>
      <c r="W1731" s="8" t="str">
        <f aca="false">IF(T1731=0,"",IF(T1730=T1731,MAX(W1730,F1731),F1731))</f>
        <v/>
      </c>
      <c r="X1731" s="9" t="str">
        <f aca="false">IF(T1731=0,"",F1731/W1731-1)</f>
        <v/>
      </c>
    </row>
    <row r="1732" customFormat="false" ht="15" hidden="false" customHeight="false" outlineLevel="0" collapsed="false">
      <c r="A1732" s="5" t="n">
        <v>45560</v>
      </c>
      <c r="B1732" s="6" t="n">
        <v>63059.6269167154</v>
      </c>
      <c r="C1732" s="7" t="n">
        <v>37755.3017</v>
      </c>
      <c r="D1732" s="0" t="n">
        <f aca="false">INT((ROW()-3)/30)</f>
        <v>57</v>
      </c>
      <c r="E1732" s="0" t="n">
        <f aca="false">2+30*D1732</f>
        <v>1712</v>
      </c>
      <c r="F1732" s="8" t="n">
        <f aca="false">INDEX($F:$F,$E1732)*(2*B1732/INDEX($B:$B,$E1732)-C1732/INDEX($C:$C,$E1732))</f>
        <v>6219.12293167873</v>
      </c>
      <c r="G1732" s="9" t="n">
        <f aca="false">B1732/B1731-1</f>
        <v>-0.0199425951586063</v>
      </c>
      <c r="H1732" s="9" t="n">
        <f aca="false">F1732/F1731-1</f>
        <v>-0.00533972856395715</v>
      </c>
      <c r="I1732" s="9" t="n">
        <f aca="false">LN(B1732/B1731)</f>
        <v>-0.0201441326642789</v>
      </c>
      <c r="J1732" s="9" t="n">
        <f aca="false">LN(F1732/F1731)</f>
        <v>-0.00535403586866937</v>
      </c>
      <c r="K1732" s="9" t="n">
        <f aca="false">F1732/F1725-1</f>
        <v>0.0342458854253869</v>
      </c>
      <c r="L1732" s="9" t="n">
        <f aca="false">F1732/F1702-1</f>
        <v>-0.00600266598579446</v>
      </c>
      <c r="M1732" s="9" t="n">
        <f aca="false">B1732/B1725-1</f>
        <v>0.0286005692773774</v>
      </c>
      <c r="N1732" s="9" t="n">
        <f aca="false">B1732/B1702-1</f>
        <v>0.00120959001955878</v>
      </c>
      <c r="O1732" s="8" t="n">
        <f aca="false">MAX(O1731,F1732)</f>
        <v>6359.66168068426</v>
      </c>
      <c r="P1732" s="9" t="n">
        <f aca="false">F1732/O1732-1</f>
        <v>-0.022098463104158</v>
      </c>
      <c r="Q1732" s="8" t="n">
        <f aca="false">MAX(Q1731,B1732)</f>
        <v>73081.5759053185</v>
      </c>
      <c r="R1732" s="9" t="n">
        <f aca="false">B1732/Q1732-1</f>
        <v>-0.137133728500698</v>
      </c>
      <c r="S1732" s="9" t="n">
        <f aca="false">B1732/INDEX($B:$B,$E1732)-1</f>
        <v>0.123798046843805</v>
      </c>
      <c r="T1732" s="0" t="n">
        <f aca="false">IF(AND($A1732&gt;=CrashTest!$B$3,$A1732&lt;=CrashTest!$C$3),1,IF(AND($A1732&gt;=CrashTest!$B$4,$A1732&lt;=CrashTest!$C$4),2,IF(AND($A1732&gt;=CrashTest!$B$5,$A1732&lt;=CrashTest!$C$5),3,IF(AND($A1732&gt;=CrashTest!$B$6,$A1732&lt;=CrashTest!$C$6),4,IF(AND($A1732&gt;=CrashTest!$B$7,$A1732&lt;=CrashTest!$C$7),5,0)))))</f>
        <v>0</v>
      </c>
      <c r="U1732" s="8" t="str">
        <f aca="false">IF(T1732=0,"",IF(T1731=T1732,MAX(U1731,B1732),B1732))</f>
        <v/>
      </c>
      <c r="V1732" s="9" t="str">
        <f aca="false">IF(T1732=0,"",B1732/U1732-1)</f>
        <v/>
      </c>
      <c r="W1732" s="8" t="str">
        <f aca="false">IF(T1732=0,"",IF(T1731=T1732,MAX(W1731,F1732),F1732))</f>
        <v/>
      </c>
      <c r="X1732" s="9" t="str">
        <f aca="false">IF(T1732=0,"",F1732/W1732-1)</f>
        <v/>
      </c>
    </row>
    <row r="1733" customFormat="false" ht="15" hidden="false" customHeight="false" outlineLevel="0" collapsed="false">
      <c r="A1733" s="5" t="n">
        <v>45561</v>
      </c>
      <c r="B1733" s="6" t="n">
        <v>65057.7861461134</v>
      </c>
      <c r="C1733" s="7" t="n">
        <v>39917.37449</v>
      </c>
      <c r="D1733" s="0" t="n">
        <f aca="false">INT((ROW()-3)/30)</f>
        <v>57</v>
      </c>
      <c r="E1733" s="0" t="n">
        <f aca="false">2+30*D1733</f>
        <v>1712</v>
      </c>
      <c r="F1733" s="8" t="n">
        <f aca="false">INDEX($F:$F,$E1733)*(2*B1733/INDEX($B:$B,$E1733)-C1733/INDEX($C:$C,$E1733))</f>
        <v>6234.93187143657</v>
      </c>
      <c r="G1733" s="9" t="n">
        <f aca="false">B1733/B1732-1</f>
        <v>0.0316868228864884</v>
      </c>
      <c r="H1733" s="9" t="n">
        <f aca="false">F1733/F1732-1</f>
        <v>0.00254198862629185</v>
      </c>
      <c r="I1733" s="9" t="n">
        <f aca="false">LN(B1733/B1732)</f>
        <v>0.0311951548089243</v>
      </c>
      <c r="J1733" s="9" t="n">
        <f aca="false">LN(F1733/F1732)</f>
        <v>0.00253876323798105</v>
      </c>
      <c r="K1733" s="9" t="n">
        <f aca="false">F1733/F1726-1</f>
        <v>0.009081810752541</v>
      </c>
      <c r="L1733" s="9" t="n">
        <f aca="false">F1733/F1703-1</f>
        <v>0.0203045630882985</v>
      </c>
      <c r="M1733" s="9" t="n">
        <f aca="false">B1733/B1726-1</f>
        <v>0.0327516354914974</v>
      </c>
      <c r="N1733" s="9" t="n">
        <f aca="false">B1733/B1703-1</f>
        <v>0.0925266645285987</v>
      </c>
      <c r="O1733" s="8" t="n">
        <f aca="false">MAX(O1732,F1733)</f>
        <v>6359.66168068426</v>
      </c>
      <c r="P1733" s="9" t="n">
        <f aca="false">F1733/O1733-1</f>
        <v>-0.0196126485197354</v>
      </c>
      <c r="Q1733" s="8" t="n">
        <f aca="false">MAX(Q1732,B1733)</f>
        <v>73081.5759053185</v>
      </c>
      <c r="R1733" s="9" t="n">
        <f aca="false">B1733/Q1733-1</f>
        <v>-0.109792237780975</v>
      </c>
      <c r="S1733" s="9" t="n">
        <f aca="false">B1733/INDEX($B:$B,$E1733)-1</f>
        <v>0.159407636514326</v>
      </c>
      <c r="T1733" s="0" t="n">
        <f aca="false">IF(AND($A1733&gt;=CrashTest!$B$3,$A1733&lt;=CrashTest!$C$3),1,IF(AND($A1733&gt;=CrashTest!$B$4,$A1733&lt;=CrashTest!$C$4),2,IF(AND($A1733&gt;=CrashTest!$B$5,$A1733&lt;=CrashTest!$C$5),3,IF(AND($A1733&gt;=CrashTest!$B$6,$A1733&lt;=CrashTest!$C$6),4,IF(AND($A1733&gt;=CrashTest!$B$7,$A1733&lt;=CrashTest!$C$7),5,0)))))</f>
        <v>0</v>
      </c>
      <c r="U1733" s="8" t="str">
        <f aca="false">IF(T1733=0,"",IF(T1732=T1733,MAX(U1732,B1733),B1733))</f>
        <v/>
      </c>
      <c r="V1733" s="9" t="str">
        <f aca="false">IF(T1733=0,"",B1733/U1733-1)</f>
        <v/>
      </c>
      <c r="W1733" s="8" t="str">
        <f aca="false">IF(T1733=0,"",IF(T1732=T1733,MAX(W1732,F1733),F1733))</f>
        <v/>
      </c>
      <c r="X1733" s="9" t="str">
        <f aca="false">IF(T1733=0,"",F1733/W1733-1)</f>
        <v/>
      </c>
    </row>
    <row r="1734" customFormat="false" ht="15" hidden="false" customHeight="false" outlineLevel="0" collapsed="false">
      <c r="A1734" s="5" t="n">
        <v>45562</v>
      </c>
      <c r="B1734" s="6" t="n">
        <v>65767.7132542373</v>
      </c>
      <c r="C1734" s="7" t="n">
        <v>40565.03516</v>
      </c>
      <c r="D1734" s="0" t="n">
        <f aca="false">INT((ROW()-3)/30)</f>
        <v>57</v>
      </c>
      <c r="E1734" s="0" t="n">
        <f aca="false">2+30*D1734</f>
        <v>1712</v>
      </c>
      <c r="F1734" s="8" t="n">
        <f aca="false">INDEX($F:$F,$E1734)*(2*B1734/INDEX($B:$B,$E1734)-C1734/INDEX($C:$C,$E1734))</f>
        <v>6263.16566340644</v>
      </c>
      <c r="G1734" s="9" t="n">
        <f aca="false">B1734/B1733-1</f>
        <v>0.0109122543230948</v>
      </c>
      <c r="H1734" s="9" t="n">
        <f aca="false">F1734/F1733-1</f>
        <v>0.00452832405422332</v>
      </c>
      <c r="I1734" s="9" t="n">
        <f aca="false">LN(B1734/B1733)</f>
        <v>0.0108531452956123</v>
      </c>
      <c r="J1734" s="9" t="n">
        <f aca="false">LN(F1734/F1733)</f>
        <v>0.00451810204229136</v>
      </c>
      <c r="K1734" s="9" t="n">
        <f aca="false">F1734/F1727-1</f>
        <v>0.0141122466545063</v>
      </c>
      <c r="L1734" s="9" t="n">
        <f aca="false">F1734/F1704-1</f>
        <v>0.0272939868833366</v>
      </c>
      <c r="M1734" s="9" t="n">
        <f aca="false">B1734/B1727-1</f>
        <v>0.0413871397057686</v>
      </c>
      <c r="N1734" s="9" t="n">
        <f aca="false">B1734/B1704-1</f>
        <v>0.112806279225158</v>
      </c>
      <c r="O1734" s="8" t="n">
        <f aca="false">MAX(O1733,F1734)</f>
        <v>6359.66168068426</v>
      </c>
      <c r="P1734" s="9" t="n">
        <f aca="false">F1734/O1734-1</f>
        <v>-0.015173136893571</v>
      </c>
      <c r="Q1734" s="8" t="n">
        <f aca="false">MAX(Q1733,B1734)</f>
        <v>73081.5759053185</v>
      </c>
      <c r="R1734" s="9" t="n">
        <f aca="false">B1734/Q1734-1</f>
        <v>-0.100078064279248</v>
      </c>
      <c r="S1734" s="9" t="n">
        <f aca="false">B1734/INDEX($B:$B,$E1734)-1</f>
        <v>0.172059387508108</v>
      </c>
      <c r="T1734" s="0" t="n">
        <f aca="false">IF(AND($A1734&gt;=CrashTest!$B$3,$A1734&lt;=CrashTest!$C$3),1,IF(AND($A1734&gt;=CrashTest!$B$4,$A1734&lt;=CrashTest!$C$4),2,IF(AND($A1734&gt;=CrashTest!$B$5,$A1734&lt;=CrashTest!$C$5),3,IF(AND($A1734&gt;=CrashTest!$B$6,$A1734&lt;=CrashTest!$C$6),4,IF(AND($A1734&gt;=CrashTest!$B$7,$A1734&lt;=CrashTest!$C$7),5,0)))))</f>
        <v>0</v>
      </c>
      <c r="U1734" s="8" t="str">
        <f aca="false">IF(T1734=0,"",IF(T1733=T1734,MAX(U1733,B1734),B1734))</f>
        <v/>
      </c>
      <c r="V1734" s="9" t="str">
        <f aca="false">IF(T1734=0,"",B1734/U1734-1)</f>
        <v/>
      </c>
      <c r="W1734" s="8" t="str">
        <f aca="false">IF(T1734=0,"",IF(T1733=T1734,MAX(W1733,F1734),F1734))</f>
        <v/>
      </c>
      <c r="X1734" s="9" t="str">
        <f aca="false">IF(T1734=0,"",F1734/W1734-1)</f>
        <v/>
      </c>
    </row>
    <row r="1735" customFormat="false" ht="15" hidden="false" customHeight="false" outlineLevel="0" collapsed="false">
      <c r="A1735" s="5" t="n">
        <v>45563</v>
      </c>
      <c r="B1735" s="6" t="n">
        <v>65770.5276478667</v>
      </c>
      <c r="C1735" s="7" t="n">
        <v>40638.13167</v>
      </c>
      <c r="D1735" s="0" t="n">
        <f aca="false">INT((ROW()-3)/30)</f>
        <v>57</v>
      </c>
      <c r="E1735" s="0" t="n">
        <f aca="false">2+30*D1735</f>
        <v>1712</v>
      </c>
      <c r="F1735" s="8" t="n">
        <f aca="false">INDEX($F:$F,$E1735)*(2*B1735/INDEX($B:$B,$E1735)-C1735/INDEX($C:$C,$E1735))</f>
        <v>6250.0401597359</v>
      </c>
      <c r="G1735" s="9" t="n">
        <f aca="false">B1735/B1734-1</f>
        <v>4.27929372961433E-005</v>
      </c>
      <c r="H1735" s="9" t="n">
        <f aca="false">F1735/F1734-1</f>
        <v>-0.00209566605386591</v>
      </c>
      <c r="I1735" s="9" t="n">
        <f aca="false">LN(B1735/B1734)</f>
        <v>4.27920217045226E-005</v>
      </c>
      <c r="J1735" s="9" t="n">
        <f aca="false">LN(F1735/F1734)</f>
        <v>-0.0020978650347274</v>
      </c>
      <c r="K1735" s="9" t="n">
        <f aca="false">F1735/F1728-1</f>
        <v>0.00642164954436608</v>
      </c>
      <c r="L1735" s="9" t="n">
        <f aca="false">F1735/F1705-1</f>
        <v>0.0245271104227647</v>
      </c>
      <c r="M1735" s="9" t="n">
        <f aca="false">B1735/B1728-1</f>
        <v>0.0379183230156004</v>
      </c>
      <c r="N1735" s="9" t="n">
        <f aca="false">B1735/B1705-1</f>
        <v>0.108371407201229</v>
      </c>
      <c r="O1735" s="8" t="n">
        <f aca="false">MAX(O1734,F1735)</f>
        <v>6359.66168068426</v>
      </c>
      <c r="P1735" s="9" t="n">
        <f aca="false">F1735/O1735-1</f>
        <v>-0.0172370051195184</v>
      </c>
      <c r="Q1735" s="8" t="n">
        <f aca="false">MAX(Q1734,B1735)</f>
        <v>73081.5759053185</v>
      </c>
      <c r="R1735" s="9" t="n">
        <f aca="false">B1735/Q1735-1</f>
        <v>-0.100039553976281</v>
      </c>
      <c r="S1735" s="9" t="n">
        <f aca="false">B1735/INDEX($B:$B,$E1735)-1</f>
        <v>0.172109543371985</v>
      </c>
      <c r="T1735" s="0" t="n">
        <f aca="false">IF(AND($A1735&gt;=CrashTest!$B$3,$A1735&lt;=CrashTest!$C$3),1,IF(AND($A1735&gt;=CrashTest!$B$4,$A1735&lt;=CrashTest!$C$4),2,IF(AND($A1735&gt;=CrashTest!$B$5,$A1735&lt;=CrashTest!$C$5),3,IF(AND($A1735&gt;=CrashTest!$B$6,$A1735&lt;=CrashTest!$C$6),4,IF(AND($A1735&gt;=CrashTest!$B$7,$A1735&lt;=CrashTest!$C$7),5,0)))))</f>
        <v>0</v>
      </c>
      <c r="U1735" s="8" t="str">
        <f aca="false">IF(T1735=0,"",IF(T1734=T1735,MAX(U1734,B1735),B1735))</f>
        <v/>
      </c>
      <c r="V1735" s="9" t="str">
        <f aca="false">IF(T1735=0,"",B1735/U1735-1)</f>
        <v/>
      </c>
      <c r="W1735" s="8" t="str">
        <f aca="false">IF(T1735=0,"",IF(T1734=T1735,MAX(W1734,F1735),F1735))</f>
        <v/>
      </c>
      <c r="X1735" s="9" t="str">
        <f aca="false">IF(T1735=0,"",F1735/W1735-1)</f>
        <v/>
      </c>
    </row>
    <row r="1736" customFormat="false" ht="15" hidden="false" customHeight="false" outlineLevel="0" collapsed="false">
      <c r="A1736" s="5" t="n">
        <v>45564</v>
      </c>
      <c r="B1736" s="6" t="n">
        <v>65617.7610689655</v>
      </c>
      <c r="C1736" s="7" t="n">
        <v>40328.63511</v>
      </c>
      <c r="D1736" s="0" t="n">
        <f aca="false">INT((ROW()-3)/30)</f>
        <v>57</v>
      </c>
      <c r="E1736" s="0" t="n">
        <f aca="false">2+30*D1736</f>
        <v>1712</v>
      </c>
      <c r="F1736" s="8" t="n">
        <f aca="false">INDEX($F:$F,$E1736)*(2*B1736/INDEX($B:$B,$E1736)-C1736/INDEX($C:$C,$E1736))</f>
        <v>6275.89576261634</v>
      </c>
      <c r="G1736" s="9" t="n">
        <f aca="false">B1736/B1735-1</f>
        <v>-0.0023227208958867</v>
      </c>
      <c r="H1736" s="9" t="n">
        <f aca="false">F1736/F1735-1</f>
        <v>0.00413686987917394</v>
      </c>
      <c r="I1736" s="9" t="n">
        <f aca="false">LN(B1736/B1735)</f>
        <v>-0.0023254225964084</v>
      </c>
      <c r="J1736" s="9" t="n">
        <f aca="false">LN(F1736/F1735)</f>
        <v>0.00412833655903674</v>
      </c>
      <c r="K1736" s="9" t="n">
        <f aca="false">F1736/F1729-1</f>
        <v>0.0120734015301143</v>
      </c>
      <c r="L1736" s="9" t="n">
        <f aca="false">F1736/F1706-1</f>
        <v>0.0276509251042125</v>
      </c>
      <c r="M1736" s="9" t="n">
        <f aca="false">B1736/B1729-1</f>
        <v>0.0321809984755532</v>
      </c>
      <c r="N1736" s="9" t="n">
        <f aca="false">B1736/B1706-1</f>
        <v>0.109477498224546</v>
      </c>
      <c r="O1736" s="8" t="n">
        <f aca="false">MAX(O1735,F1736)</f>
        <v>6359.66168068426</v>
      </c>
      <c r="P1736" s="9" t="n">
        <f aca="false">F1736/O1736-1</f>
        <v>-0.0131714424876305</v>
      </c>
      <c r="Q1736" s="8" t="n">
        <f aca="false">MAX(Q1735,B1736)</f>
        <v>73081.5759053185</v>
      </c>
      <c r="R1736" s="9" t="n">
        <f aca="false">B1736/Q1736-1</f>
        <v>-0.102129910909732</v>
      </c>
      <c r="S1736" s="9" t="n">
        <f aca="false">B1736/INDEX($B:$B,$E1736)-1</f>
        <v>0.169387060043327</v>
      </c>
      <c r="T1736" s="0" t="n">
        <f aca="false">IF(AND($A1736&gt;=CrashTest!$B$3,$A1736&lt;=CrashTest!$C$3),1,IF(AND($A1736&gt;=CrashTest!$B$4,$A1736&lt;=CrashTest!$C$4),2,IF(AND($A1736&gt;=CrashTest!$B$5,$A1736&lt;=CrashTest!$C$5),3,IF(AND($A1736&gt;=CrashTest!$B$6,$A1736&lt;=CrashTest!$C$6),4,IF(AND($A1736&gt;=CrashTest!$B$7,$A1736&lt;=CrashTest!$C$7),5,0)))))</f>
        <v>0</v>
      </c>
      <c r="U1736" s="8" t="str">
        <f aca="false">IF(T1736=0,"",IF(T1735=T1736,MAX(U1735,B1736),B1736))</f>
        <v/>
      </c>
      <c r="V1736" s="9" t="str">
        <f aca="false">IF(T1736=0,"",B1736/U1736-1)</f>
        <v/>
      </c>
      <c r="W1736" s="8" t="str">
        <f aca="false">IF(T1736=0,"",IF(T1735=T1736,MAX(W1735,F1736),F1736))</f>
        <v/>
      </c>
      <c r="X1736" s="9" t="str">
        <f aca="false">IF(T1736=0,"",F1736/W1736-1)</f>
        <v/>
      </c>
    </row>
    <row r="1737" customFormat="false" ht="15" hidden="false" customHeight="false" outlineLevel="0" collapsed="false">
      <c r="A1737" s="5" t="n">
        <v>45565</v>
      </c>
      <c r="B1737" s="6" t="n">
        <v>63260.0425482174</v>
      </c>
      <c r="C1737" s="7" t="n">
        <v>37775.20247</v>
      </c>
      <c r="D1737" s="0" t="n">
        <f aca="false">INT((ROW()-3)/30)</f>
        <v>57</v>
      </c>
      <c r="E1737" s="0" t="n">
        <f aca="false">2+30*D1737</f>
        <v>1712</v>
      </c>
      <c r="F1737" s="8" t="n">
        <f aca="false">INDEX($F:$F,$E1737)*(2*B1737/INDEX($B:$B,$E1737)-C1737/INDEX($C:$C,$E1737))</f>
        <v>6257.67471641602</v>
      </c>
      <c r="G1737" s="9" t="n">
        <f aca="false">B1737/B1736-1</f>
        <v>-0.035931102834644</v>
      </c>
      <c r="H1737" s="9" t="n">
        <f aca="false">F1737/F1736-1</f>
        <v>-0.00290333792808684</v>
      </c>
      <c r="I1737" s="9" t="n">
        <f aca="false">LN(B1737/B1736)</f>
        <v>-0.0365925168369129</v>
      </c>
      <c r="J1737" s="9" t="n">
        <f aca="false">LN(F1737/F1736)</f>
        <v>-0.00290756078922507</v>
      </c>
      <c r="K1737" s="9" t="n">
        <f aca="false">F1737/F1730-1</f>
        <v>0.00521527615166084</v>
      </c>
      <c r="L1737" s="9" t="n">
        <f aca="false">F1737/F1707-1</f>
        <v>0.0229324997047566</v>
      </c>
      <c r="M1737" s="9" t="n">
        <f aca="false">B1737/B1730-1</f>
        <v>-0.00119947693798228</v>
      </c>
      <c r="N1737" s="9" t="n">
        <f aca="false">B1737/B1707-1</f>
        <v>0.0729328638414135</v>
      </c>
      <c r="O1737" s="8" t="n">
        <f aca="false">MAX(O1736,F1737)</f>
        <v>6359.66168068426</v>
      </c>
      <c r="P1737" s="9" t="n">
        <f aca="false">F1737/O1737-1</f>
        <v>-0.0160365392671753</v>
      </c>
      <c r="Q1737" s="8" t="n">
        <f aca="false">MAX(Q1736,B1737)</f>
        <v>73081.5759053185</v>
      </c>
      <c r="R1737" s="9" t="n">
        <f aca="false">B1737/Q1737-1</f>
        <v>-0.134391373412985</v>
      </c>
      <c r="S1737" s="9" t="n">
        <f aca="false">B1737/INDEX($B:$B,$E1737)-1</f>
        <v>0.127369693335408</v>
      </c>
      <c r="T1737" s="0" t="n">
        <f aca="false">IF(AND($A1737&gt;=CrashTest!$B$3,$A1737&lt;=CrashTest!$C$3),1,IF(AND($A1737&gt;=CrashTest!$B$4,$A1737&lt;=CrashTest!$C$4),2,IF(AND($A1737&gt;=CrashTest!$B$5,$A1737&lt;=CrashTest!$C$5),3,IF(AND($A1737&gt;=CrashTest!$B$6,$A1737&lt;=CrashTest!$C$6),4,IF(AND($A1737&gt;=CrashTest!$B$7,$A1737&lt;=CrashTest!$C$7),5,0)))))</f>
        <v>0</v>
      </c>
      <c r="U1737" s="8" t="str">
        <f aca="false">IF(T1737=0,"",IF(T1736=T1737,MAX(U1736,B1737),B1737))</f>
        <v/>
      </c>
      <c r="V1737" s="9" t="str">
        <f aca="false">IF(T1737=0,"",B1737/U1737-1)</f>
        <v/>
      </c>
      <c r="W1737" s="8" t="str">
        <f aca="false">IF(T1737=0,"",IF(T1736=T1737,MAX(W1736,F1737),F1737))</f>
        <v/>
      </c>
      <c r="X1737" s="9" t="str">
        <f aca="false">IF(T1737=0,"",F1737/W1737-1)</f>
        <v/>
      </c>
    </row>
    <row r="1738" customFormat="false" ht="15" hidden="false" customHeight="false" outlineLevel="0" collapsed="false">
      <c r="A1738" s="5" t="n">
        <v>45566</v>
      </c>
      <c r="B1738" s="6" t="n">
        <v>60858.2487086499</v>
      </c>
      <c r="C1738" s="7" t="n">
        <v>35183.13461</v>
      </c>
      <c r="D1738" s="0" t="n">
        <f aca="false">INT((ROW()-3)/30)</f>
        <v>57</v>
      </c>
      <c r="E1738" s="0" t="n">
        <f aca="false">2+30*D1738</f>
        <v>1712</v>
      </c>
      <c r="F1738" s="8" t="n">
        <f aca="false">INDEX($F:$F,$E1738)*(2*B1738/INDEX($B:$B,$E1738)-C1738/INDEX($C:$C,$E1738))</f>
        <v>6237.40531242009</v>
      </c>
      <c r="G1738" s="9" t="n">
        <f aca="false">B1738/B1737-1</f>
        <v>-0.0379669969038802</v>
      </c>
      <c r="H1738" s="9" t="n">
        <f aca="false">F1738/F1737-1</f>
        <v>-0.00323912713819341</v>
      </c>
      <c r="I1738" s="9" t="n">
        <f aca="false">LN(B1738/B1737)</f>
        <v>-0.0387065221521704</v>
      </c>
      <c r="J1738" s="9" t="n">
        <f aca="false">LN(F1738/F1737)</f>
        <v>-0.00324438446634135</v>
      </c>
      <c r="K1738" s="9" t="n">
        <f aca="false">F1738/F1731-1</f>
        <v>-0.00241572175617</v>
      </c>
      <c r="L1738" s="9" t="n">
        <f aca="false">F1738/F1708-1</f>
        <v>0.0362855287797272</v>
      </c>
      <c r="M1738" s="9" t="n">
        <f aca="false">B1738/B1731-1</f>
        <v>-0.0541558805705309</v>
      </c>
      <c r="N1738" s="9" t="n">
        <f aca="false">B1738/B1708-1</f>
        <v>0.0611896118772</v>
      </c>
      <c r="O1738" s="8" t="n">
        <f aca="false">MAX(O1737,F1738)</f>
        <v>6359.66168068426</v>
      </c>
      <c r="P1738" s="9" t="n">
        <f aca="false">F1738/O1738-1</f>
        <v>-0.0192237220158257</v>
      </c>
      <c r="Q1738" s="8" t="n">
        <f aca="false">MAX(Q1737,B1738)</f>
        <v>73081.5759053185</v>
      </c>
      <c r="R1738" s="9" t="n">
        <f aca="false">B1738/Q1738-1</f>
        <v>-0.167255933458587</v>
      </c>
      <c r="S1738" s="9" t="n">
        <f aca="false">B1738/INDEX($B:$B,$E1738)-1</f>
        <v>0.0845668516790143</v>
      </c>
      <c r="T1738" s="0" t="n">
        <f aca="false">IF(AND($A1738&gt;=CrashTest!$B$3,$A1738&lt;=CrashTest!$C$3),1,IF(AND($A1738&gt;=CrashTest!$B$4,$A1738&lt;=CrashTest!$C$4),2,IF(AND($A1738&gt;=CrashTest!$B$5,$A1738&lt;=CrashTest!$C$5),3,IF(AND($A1738&gt;=CrashTest!$B$6,$A1738&lt;=CrashTest!$C$6),4,IF(AND($A1738&gt;=CrashTest!$B$7,$A1738&lt;=CrashTest!$C$7),5,0)))))</f>
        <v>0</v>
      </c>
      <c r="U1738" s="8" t="str">
        <f aca="false">IF(T1738=0,"",IF(T1737=T1738,MAX(U1737,B1738),B1738))</f>
        <v/>
      </c>
      <c r="V1738" s="9" t="str">
        <f aca="false">IF(T1738=0,"",B1738/U1738-1)</f>
        <v/>
      </c>
      <c r="W1738" s="8" t="str">
        <f aca="false">IF(T1738=0,"",IF(T1737=T1738,MAX(W1737,F1738),F1738))</f>
        <v/>
      </c>
      <c r="X1738" s="9" t="str">
        <f aca="false">IF(T1738=0,"",F1738/W1738-1)</f>
        <v/>
      </c>
    </row>
    <row r="1739" customFormat="false" ht="15" hidden="false" customHeight="false" outlineLevel="0" collapsed="false">
      <c r="A1739" s="5" t="n">
        <v>45567</v>
      </c>
      <c r="B1739" s="6" t="n">
        <v>60686.0993135593</v>
      </c>
      <c r="C1739" s="7" t="n">
        <v>35011.72362</v>
      </c>
      <c r="D1739" s="0" t="n">
        <f aca="false">INT((ROW()-3)/30)</f>
        <v>57</v>
      </c>
      <c r="E1739" s="0" t="n">
        <f aca="false">2+30*D1739</f>
        <v>1712</v>
      </c>
      <c r="F1739" s="8" t="n">
        <f aca="false">INDEX($F:$F,$E1739)*(2*B1739/INDEX($B:$B,$E1739)-C1739/INDEX($C:$C,$E1739))</f>
        <v>6233.25422715947</v>
      </c>
      <c r="G1739" s="9" t="n">
        <f aca="false">B1739/B1738-1</f>
        <v>-0.00282869452774992</v>
      </c>
      <c r="H1739" s="9" t="n">
        <f aca="false">F1739/F1738-1</f>
        <v>-0.000665514753762753</v>
      </c>
      <c r="I1739" s="9" t="n">
        <f aca="false">LN(B1739/B1738)</f>
        <v>-0.0028327028447697</v>
      </c>
      <c r="J1739" s="9" t="n">
        <f aca="false">LN(F1739/F1738)</f>
        <v>-0.000665736307009914</v>
      </c>
      <c r="K1739" s="9" t="n">
        <f aca="false">F1739/F1732-1</f>
        <v>0.00227223285919642</v>
      </c>
      <c r="L1739" s="9" t="n">
        <f aca="false">F1739/F1709-1</f>
        <v>0.0118882014891359</v>
      </c>
      <c r="M1739" s="9" t="n">
        <f aca="false">B1739/B1732-1</f>
        <v>-0.0376394171549871</v>
      </c>
      <c r="N1739" s="9" t="n">
        <f aca="false">B1739/B1709-1</f>
        <v>0.0258130598752107</v>
      </c>
      <c r="O1739" s="8" t="n">
        <f aca="false">MAX(O1738,F1739)</f>
        <v>6359.66168068426</v>
      </c>
      <c r="P1739" s="9" t="n">
        <f aca="false">F1739/O1739-1</f>
        <v>-0.0198764430989646</v>
      </c>
      <c r="Q1739" s="8" t="n">
        <f aca="false">MAX(Q1738,B1739)</f>
        <v>73081.5759053185</v>
      </c>
      <c r="R1739" s="9" t="n">
        <f aca="false">B1739/Q1739-1</f>
        <v>-0.169611512042629</v>
      </c>
      <c r="S1739" s="9" t="n">
        <f aca="false">B1739/INDEX($B:$B,$E1739)-1</f>
        <v>0.081498943360691</v>
      </c>
      <c r="T1739" s="0" t="n">
        <f aca="false">IF(AND($A1739&gt;=CrashTest!$B$3,$A1739&lt;=CrashTest!$C$3),1,IF(AND($A1739&gt;=CrashTest!$B$4,$A1739&lt;=CrashTest!$C$4),2,IF(AND($A1739&gt;=CrashTest!$B$5,$A1739&lt;=CrashTest!$C$5),3,IF(AND($A1739&gt;=CrashTest!$B$6,$A1739&lt;=CrashTest!$C$6),4,IF(AND($A1739&gt;=CrashTest!$B$7,$A1739&lt;=CrashTest!$C$7),5,0)))))</f>
        <v>0</v>
      </c>
      <c r="U1739" s="8" t="str">
        <f aca="false">IF(T1739=0,"",IF(T1738=T1739,MAX(U1738,B1739),B1739))</f>
        <v/>
      </c>
      <c r="V1739" s="9" t="str">
        <f aca="false">IF(T1739=0,"",B1739/U1739-1)</f>
        <v/>
      </c>
      <c r="W1739" s="8" t="str">
        <f aca="false">IF(T1739=0,"",IF(T1738=T1739,MAX(W1738,F1739),F1739))</f>
        <v/>
      </c>
      <c r="X1739" s="9" t="str">
        <f aca="false">IF(T1739=0,"",F1739/W1739-1)</f>
        <v/>
      </c>
    </row>
    <row r="1740" customFormat="false" ht="15" hidden="false" customHeight="false" outlineLevel="0" collapsed="false">
      <c r="A1740" s="5" t="n">
        <v>45568</v>
      </c>
      <c r="B1740" s="6" t="n">
        <v>60765.2367498539</v>
      </c>
      <c r="C1740" s="7" t="n">
        <v>35008.40738</v>
      </c>
      <c r="D1740" s="0" t="n">
        <f aca="false">INT((ROW()-3)/30)</f>
        <v>57</v>
      </c>
      <c r="E1740" s="0" t="n">
        <f aca="false">2+30*D1740</f>
        <v>1712</v>
      </c>
      <c r="F1740" s="8" t="n">
        <f aca="false">INDEX($F:$F,$E1740)*(2*B1740/INDEX($B:$B,$E1740)-C1740/INDEX($C:$C,$E1740))</f>
        <v>6250.57433632524</v>
      </c>
      <c r="G1740" s="9" t="n">
        <f aca="false">B1740/B1739-1</f>
        <v>0.00130404552590702</v>
      </c>
      <c r="H1740" s="9" t="n">
        <f aca="false">F1740/F1739-1</f>
        <v>0.00277866240242575</v>
      </c>
      <c r="I1740" s="9" t="n">
        <f aca="false">LN(B1740/B1739)</f>
        <v>0.00130319599700957</v>
      </c>
      <c r="J1740" s="9" t="n">
        <f aca="false">LN(F1740/F1739)</f>
        <v>0.0027748090565003</v>
      </c>
      <c r="K1740" s="9" t="n">
        <f aca="false">F1740/F1733-1</f>
        <v>0.00250884295309373</v>
      </c>
      <c r="L1740" s="9" t="n">
        <f aca="false">F1740/F1710-1</f>
        <v>0.028329426198757</v>
      </c>
      <c r="M1740" s="9" t="n">
        <f aca="false">B1740/B1733-1</f>
        <v>-0.0659805635964749</v>
      </c>
      <c r="N1740" s="9" t="n">
        <f aca="false">B1740/B1710-1</f>
        <v>0.0542606178198137</v>
      </c>
      <c r="O1740" s="8" t="n">
        <f aca="false">MAX(O1739,F1740)</f>
        <v>6359.66168068426</v>
      </c>
      <c r="P1740" s="9" t="n">
        <f aca="false">F1740/O1740-1</f>
        <v>-0.017153010621672</v>
      </c>
      <c r="Q1740" s="8" t="n">
        <f aca="false">MAX(Q1739,B1740)</f>
        <v>73081.5759053185</v>
      </c>
      <c r="R1740" s="9" t="n">
        <f aca="false">B1740/Q1740-1</f>
        <v>-0.168528647650143</v>
      </c>
      <c r="S1740" s="9" t="n">
        <f aca="false">B1740/INDEX($B:$B,$E1740)-1</f>
        <v>0.0829092672190539</v>
      </c>
      <c r="T1740" s="0" t="n">
        <f aca="false">IF(AND($A1740&gt;=CrashTest!$B$3,$A1740&lt;=CrashTest!$C$3),1,IF(AND($A1740&gt;=CrashTest!$B$4,$A1740&lt;=CrashTest!$C$4),2,IF(AND($A1740&gt;=CrashTest!$B$5,$A1740&lt;=CrashTest!$C$5),3,IF(AND($A1740&gt;=CrashTest!$B$6,$A1740&lt;=CrashTest!$C$6),4,IF(AND($A1740&gt;=CrashTest!$B$7,$A1740&lt;=CrashTest!$C$7),5,0)))))</f>
        <v>0</v>
      </c>
      <c r="U1740" s="8" t="str">
        <f aca="false">IF(T1740=0,"",IF(T1739=T1740,MAX(U1739,B1740),B1740))</f>
        <v/>
      </c>
      <c r="V1740" s="9" t="str">
        <f aca="false">IF(T1740=0,"",B1740/U1740-1)</f>
        <v/>
      </c>
      <c r="W1740" s="8" t="str">
        <f aca="false">IF(T1740=0,"",IF(T1739=T1740,MAX(W1739,F1740),F1740))</f>
        <v/>
      </c>
      <c r="X1740" s="9" t="str">
        <f aca="false">IF(T1740=0,"",F1740/W1740-1)</f>
        <v/>
      </c>
    </row>
    <row r="1741" customFormat="false" ht="15" hidden="false" customHeight="false" outlineLevel="0" collapsed="false">
      <c r="A1741" s="5" t="n">
        <v>45569</v>
      </c>
      <c r="B1741" s="6" t="n">
        <v>62052.5100496785</v>
      </c>
      <c r="C1741" s="7" t="n">
        <v>36383.04487</v>
      </c>
      <c r="D1741" s="0" t="n">
        <f aca="false">INT((ROW()-3)/30)</f>
        <v>57</v>
      </c>
      <c r="E1741" s="0" t="n">
        <f aca="false">2+30*D1741</f>
        <v>1712</v>
      </c>
      <c r="F1741" s="8" t="n">
        <f aca="false">INDEX($F:$F,$E1741)*(2*B1741/INDEX($B:$B,$E1741)-C1741/INDEX($C:$C,$E1741))</f>
        <v>6264.18118198546</v>
      </c>
      <c r="G1741" s="9" t="n">
        <f aca="false">B1741/B1740-1</f>
        <v>0.0211843706809503</v>
      </c>
      <c r="H1741" s="9" t="n">
        <f aca="false">F1741/F1740-1</f>
        <v>0.00217689526243015</v>
      </c>
      <c r="I1741" s="9" t="n">
        <f aca="false">LN(B1741/B1740)</f>
        <v>0.0209631014119708</v>
      </c>
      <c r="J1741" s="9" t="n">
        <f aca="false">LN(F1741/F1740)</f>
        <v>0.0021745292590106</v>
      </c>
      <c r="K1741" s="9" t="n">
        <f aca="false">F1741/F1734-1</f>
        <v>0.000162141420743556</v>
      </c>
      <c r="L1741" s="9" t="n">
        <f aca="false">F1741/F1711-1</f>
        <v>0.0240858567613116</v>
      </c>
      <c r="M1741" s="9" t="n">
        <f aca="false">B1741/B1734-1</f>
        <v>-0.056489773183948</v>
      </c>
      <c r="N1741" s="9" t="n">
        <f aca="false">B1741/B1711-1</f>
        <v>0.0692551384287772</v>
      </c>
      <c r="O1741" s="8" t="n">
        <f aca="false">MAX(O1740,F1741)</f>
        <v>6359.66168068426</v>
      </c>
      <c r="P1741" s="9" t="n">
        <f aca="false">F1741/O1741-1</f>
        <v>-0.0150134556668005</v>
      </c>
      <c r="Q1741" s="8" t="n">
        <f aca="false">MAX(Q1740,B1741)</f>
        <v>73081.5759053185</v>
      </c>
      <c r="R1741" s="9" t="n">
        <f aca="false">B1741/Q1741-1</f>
        <v>-0.150914450311373</v>
      </c>
      <c r="S1741" s="9" t="n">
        <f aca="false">B1741/INDEX($B:$B,$E1741)-1</f>
        <v>0.105850018549658</v>
      </c>
      <c r="T1741" s="0" t="n">
        <f aca="false">IF(AND($A1741&gt;=CrashTest!$B$3,$A1741&lt;=CrashTest!$C$3),1,IF(AND($A1741&gt;=CrashTest!$B$4,$A1741&lt;=CrashTest!$C$4),2,IF(AND($A1741&gt;=CrashTest!$B$5,$A1741&lt;=CrashTest!$C$5),3,IF(AND($A1741&gt;=CrashTest!$B$6,$A1741&lt;=CrashTest!$C$6),4,IF(AND($A1741&gt;=CrashTest!$B$7,$A1741&lt;=CrashTest!$C$7),5,0)))))</f>
        <v>0</v>
      </c>
      <c r="U1741" s="8" t="str">
        <f aca="false">IF(T1741=0,"",IF(T1740=T1741,MAX(U1740,B1741),B1741))</f>
        <v/>
      </c>
      <c r="V1741" s="9" t="str">
        <f aca="false">IF(T1741=0,"",B1741/U1741-1)</f>
        <v/>
      </c>
      <c r="W1741" s="8" t="str">
        <f aca="false">IF(T1741=0,"",IF(T1740=T1741,MAX(W1740,F1741),F1741))</f>
        <v/>
      </c>
      <c r="X1741" s="9" t="str">
        <f aca="false">IF(T1741=0,"",F1741/W1741-1)</f>
        <v/>
      </c>
    </row>
    <row r="1742" customFormat="false" ht="15" hidden="false" customHeight="false" outlineLevel="0" collapsed="false">
      <c r="A1742" s="5" t="n">
        <v>45570</v>
      </c>
      <c r="B1742" s="6" t="n">
        <v>62030.4538977206</v>
      </c>
      <c r="C1742" s="7" t="n">
        <v>36318.70954</v>
      </c>
      <c r="D1742" s="0" t="n">
        <f aca="false">INT((ROW()-3)/30)</f>
        <v>57</v>
      </c>
      <c r="E1742" s="0" t="n">
        <f aca="false">2+30*D1742</f>
        <v>1712</v>
      </c>
      <c r="F1742" s="8" t="n">
        <f aca="false">INDEX($F:$F,$E1742)*(2*B1742/INDEX($B:$B,$E1742)-C1742/INDEX($C:$C,$E1742))</f>
        <v>6271.60238213918</v>
      </c>
      <c r="G1742" s="9" t="n">
        <f aca="false">B1742/B1741-1</f>
        <v>-0.000355443348548534</v>
      </c>
      <c r="H1742" s="9" t="n">
        <f aca="false">F1742/F1741-1</f>
        <v>0.00118470394423942</v>
      </c>
      <c r="I1742" s="9" t="n">
        <f aca="false">LN(B1742/B1741)</f>
        <v>-0.000355506533508441</v>
      </c>
      <c r="J1742" s="9" t="n">
        <f aca="false">LN(F1742/F1741)</f>
        <v>0.00118400273628292</v>
      </c>
      <c r="K1742" s="9" t="n">
        <f aca="false">F1742/F1735-1</f>
        <v>0.00344993341677924</v>
      </c>
      <c r="L1742" s="9" t="n">
        <f aca="false">F1742/F1712-1</f>
        <v>0.0594267710143777</v>
      </c>
      <c r="M1742" s="9" t="n">
        <f aca="false">B1742/B1735-1</f>
        <v>-0.056865497114001</v>
      </c>
      <c r="N1742" s="9" t="n">
        <f aca="false">B1742/B1712-1</f>
        <v>0.105456951516073</v>
      </c>
      <c r="O1742" s="8" t="n">
        <f aca="false">MAX(O1741,F1742)</f>
        <v>6359.66168068426</v>
      </c>
      <c r="P1742" s="9" t="n">
        <f aca="false">F1742/O1742-1</f>
        <v>-0.0138465382227062</v>
      </c>
      <c r="Q1742" s="8" t="n">
        <f aca="false">MAX(Q1741,B1742)</f>
        <v>73081.5759053185</v>
      </c>
      <c r="R1742" s="9" t="n">
        <f aca="false">B1742/Q1742-1</f>
        <v>-0.151216252122358</v>
      </c>
      <c r="S1742" s="9" t="n">
        <f aca="false">B1742/INDEX($B:$B,$E1742)-1</f>
        <v>0.105456951516073</v>
      </c>
      <c r="T1742" s="0" t="n">
        <f aca="false">IF(AND($A1742&gt;=CrashTest!$B$3,$A1742&lt;=CrashTest!$C$3),1,IF(AND($A1742&gt;=CrashTest!$B$4,$A1742&lt;=CrashTest!$C$4),2,IF(AND($A1742&gt;=CrashTest!$B$5,$A1742&lt;=CrashTest!$C$5),3,IF(AND($A1742&gt;=CrashTest!$B$6,$A1742&lt;=CrashTest!$C$6),4,IF(AND($A1742&gt;=CrashTest!$B$7,$A1742&lt;=CrashTest!$C$7),5,0)))))</f>
        <v>0</v>
      </c>
      <c r="U1742" s="8" t="str">
        <f aca="false">IF(T1742=0,"",IF(T1741=T1742,MAX(U1741,B1742),B1742))</f>
        <v/>
      </c>
      <c r="V1742" s="9" t="str">
        <f aca="false">IF(T1742=0,"",B1742/U1742-1)</f>
        <v/>
      </c>
      <c r="W1742" s="8" t="str">
        <f aca="false">IF(T1742=0,"",IF(T1741=T1742,MAX(W1741,F1742),F1742))</f>
        <v/>
      </c>
      <c r="X1742" s="9" t="str">
        <f aca="false">IF(T1742=0,"",F1742/W1742-1)</f>
        <v/>
      </c>
    </row>
    <row r="1743" customFormat="false" ht="15" hidden="false" customHeight="false" outlineLevel="0" collapsed="false">
      <c r="A1743" s="5" t="n">
        <v>45571</v>
      </c>
      <c r="B1743" s="6" t="n">
        <v>62789.8814555815</v>
      </c>
      <c r="C1743" s="7" t="n">
        <v>37042.15169</v>
      </c>
      <c r="D1743" s="0" t="n">
        <f aca="false">INT((ROW()-3)/30)</f>
        <v>58</v>
      </c>
      <c r="E1743" s="0" t="n">
        <f aca="false">2+30*D1743</f>
        <v>1742</v>
      </c>
      <c r="F1743" s="8" t="n">
        <f aca="false">INDEX($F:$F,$E1743)*(2*B1743/INDEX($B:$B,$E1743)-C1743/INDEX($C:$C,$E1743))</f>
        <v>6300.24081950856</v>
      </c>
      <c r="G1743" s="9" t="n">
        <f aca="false">B1743/B1742-1</f>
        <v>0.0122428180053797</v>
      </c>
      <c r="H1743" s="9" t="n">
        <f aca="false">F1743/F1742-1</f>
        <v>0.0045663668747451</v>
      </c>
      <c r="I1743" s="9" t="n">
        <f aca="false">LN(B1743/B1742)</f>
        <v>0.0121684808250717</v>
      </c>
      <c r="J1743" s="9" t="n">
        <f aca="false">LN(F1743/F1742)</f>
        <v>0.00455597265207206</v>
      </c>
      <c r="K1743" s="9" t="n">
        <f aca="false">F1743/F1736-1</f>
        <v>0.00387913659070538</v>
      </c>
      <c r="L1743" s="9" t="n">
        <f aca="false">F1743/F1713-1</f>
        <v>0.0781544944609625</v>
      </c>
      <c r="M1743" s="9" t="n">
        <f aca="false">B1743/B1736-1</f>
        <v>-0.0430962527113938</v>
      </c>
      <c r="N1743" s="9" t="n">
        <f aca="false">B1743/B1713-1</f>
        <v>0.16625375156198</v>
      </c>
      <c r="O1743" s="8" t="n">
        <f aca="false">MAX(O1742,F1743)</f>
        <v>6359.66168068426</v>
      </c>
      <c r="P1743" s="9" t="n">
        <f aca="false">F1743/O1743-1</f>
        <v>-0.00934339972143128</v>
      </c>
      <c r="Q1743" s="8" t="n">
        <f aca="false">MAX(Q1742,B1743)</f>
        <v>73081.5759053185</v>
      </c>
      <c r="R1743" s="9" t="n">
        <f aca="false">B1743/Q1743-1</f>
        <v>-0.140824747171168</v>
      </c>
      <c r="S1743" s="9" t="n">
        <f aca="false">B1743/INDEX($B:$B,$E1743)-1</f>
        <v>0.0122428180053797</v>
      </c>
      <c r="T1743" s="0" t="n">
        <f aca="false">IF(AND($A1743&gt;=CrashTest!$B$3,$A1743&lt;=CrashTest!$C$3),1,IF(AND($A1743&gt;=CrashTest!$B$4,$A1743&lt;=CrashTest!$C$4),2,IF(AND($A1743&gt;=CrashTest!$B$5,$A1743&lt;=CrashTest!$C$5),3,IF(AND($A1743&gt;=CrashTest!$B$6,$A1743&lt;=CrashTest!$C$6),4,IF(AND($A1743&gt;=CrashTest!$B$7,$A1743&lt;=CrashTest!$C$7),5,0)))))</f>
        <v>0</v>
      </c>
      <c r="U1743" s="8" t="str">
        <f aca="false">IF(T1743=0,"",IF(T1742=T1743,MAX(U1742,B1743),B1743))</f>
        <v/>
      </c>
      <c r="V1743" s="9" t="str">
        <f aca="false">IF(T1743=0,"",B1743/U1743-1)</f>
        <v/>
      </c>
      <c r="W1743" s="8" t="str">
        <f aca="false">IF(T1743=0,"",IF(T1742=T1743,MAX(W1742,F1743),F1743))</f>
        <v/>
      </c>
      <c r="X1743" s="9" t="str">
        <f aca="false">IF(T1743=0,"",F1743/W1743-1)</f>
        <v/>
      </c>
    </row>
    <row r="1744" customFormat="false" ht="15" hidden="false" customHeight="false" outlineLevel="0" collapsed="false">
      <c r="A1744" s="5" t="n">
        <v>45572</v>
      </c>
      <c r="B1744" s="6" t="n">
        <v>62416.508829924</v>
      </c>
      <c r="C1744" s="7" t="n">
        <v>36477.24147</v>
      </c>
      <c r="D1744" s="0" t="n">
        <f aca="false">INT((ROW()-3)/30)</f>
        <v>58</v>
      </c>
      <c r="E1744" s="0" t="n">
        <f aca="false">2+30*D1744</f>
        <v>1742</v>
      </c>
      <c r="F1744" s="8" t="n">
        <f aca="false">INDEX($F:$F,$E1744)*(2*B1744/INDEX($B:$B,$E1744)-C1744/INDEX($C:$C,$E1744))</f>
        <v>6322.29103990653</v>
      </c>
      <c r="G1744" s="9" t="n">
        <f aca="false">B1744/B1743-1</f>
        <v>-0.00594638207625264</v>
      </c>
      <c r="H1744" s="9" t="n">
        <f aca="false">F1744/F1743-1</f>
        <v>0.00349990119896648</v>
      </c>
      <c r="I1744" s="9" t="n">
        <f aca="false">LN(B1744/B1743)</f>
        <v>-0.00596413220717088</v>
      </c>
      <c r="J1744" s="9" t="n">
        <f aca="false">LN(F1744/F1743)</f>
        <v>0.00349379079781494</v>
      </c>
      <c r="K1744" s="9" t="n">
        <f aca="false">F1744/F1737-1</f>
        <v>0.0103259319825311</v>
      </c>
      <c r="L1744" s="9" t="n">
        <f aca="false">F1744/F1714-1</f>
        <v>0.0810389848950082</v>
      </c>
      <c r="M1744" s="9" t="n">
        <f aca="false">B1744/B1737-1</f>
        <v>-0.0133343843019146</v>
      </c>
      <c r="N1744" s="9" t="n">
        <f aca="false">B1744/B1714-1</f>
        <v>0.154440886372862</v>
      </c>
      <c r="O1744" s="8" t="n">
        <f aca="false">MAX(O1743,F1744)</f>
        <v>6359.66168068426</v>
      </c>
      <c r="P1744" s="9" t="n">
        <f aca="false">F1744/O1744-1</f>
        <v>-0.00587619949835228</v>
      </c>
      <c r="Q1744" s="8" t="n">
        <f aca="false">MAX(Q1743,B1744)</f>
        <v>73081.5759053185</v>
      </c>
      <c r="R1744" s="9" t="n">
        <f aca="false">B1744/Q1744-1</f>
        <v>-0.145933731494949</v>
      </c>
      <c r="S1744" s="9" t="n">
        <f aca="false">B1744/INDEX($B:$B,$E1744)-1</f>
        <v>0.00622363545557714</v>
      </c>
      <c r="T1744" s="0" t="n">
        <f aca="false">IF(AND($A1744&gt;=CrashTest!$B$3,$A1744&lt;=CrashTest!$C$3),1,IF(AND($A1744&gt;=CrashTest!$B$4,$A1744&lt;=CrashTest!$C$4),2,IF(AND($A1744&gt;=CrashTest!$B$5,$A1744&lt;=CrashTest!$C$5),3,IF(AND($A1744&gt;=CrashTest!$B$6,$A1744&lt;=CrashTest!$C$6),4,IF(AND($A1744&gt;=CrashTest!$B$7,$A1744&lt;=CrashTest!$C$7),5,0)))))</f>
        <v>0</v>
      </c>
      <c r="U1744" s="8" t="str">
        <f aca="false">IF(T1744=0,"",IF(T1743=T1744,MAX(U1743,B1744),B1744))</f>
        <v/>
      </c>
      <c r="V1744" s="9" t="str">
        <f aca="false">IF(T1744=0,"",B1744/U1744-1)</f>
        <v/>
      </c>
      <c r="W1744" s="8" t="str">
        <f aca="false">IF(T1744=0,"",IF(T1743=T1744,MAX(W1743,F1744),F1744))</f>
        <v/>
      </c>
      <c r="X1744" s="9" t="str">
        <f aca="false">IF(T1744=0,"",F1744/W1744-1)</f>
        <v/>
      </c>
    </row>
    <row r="1745" customFormat="false" ht="15" hidden="false" customHeight="false" outlineLevel="0" collapsed="false">
      <c r="A1745" s="5" t="n">
        <v>45573</v>
      </c>
      <c r="B1745" s="6" t="n">
        <v>62126.3273769725</v>
      </c>
      <c r="C1745" s="7" t="n">
        <v>36386.01973</v>
      </c>
      <c r="D1745" s="0" t="n">
        <f aca="false">INT((ROW()-3)/30)</f>
        <v>58</v>
      </c>
      <c r="E1745" s="0" t="n">
        <f aca="false">2+30*D1745</f>
        <v>1742</v>
      </c>
      <c r="F1745" s="8" t="n">
        <f aca="false">INDEX($F:$F,$E1745)*(2*B1745/INDEX($B:$B,$E1745)-C1745/INDEX($C:$C,$E1745))</f>
        <v>6279.36571362266</v>
      </c>
      <c r="G1745" s="9" t="n">
        <f aca="false">B1745/B1744-1</f>
        <v>-0.00464911380644828</v>
      </c>
      <c r="H1745" s="9" t="n">
        <f aca="false">F1745/F1744-1</f>
        <v>-0.00678952076279371</v>
      </c>
      <c r="I1745" s="9" t="n">
        <f aca="false">LN(B1745/B1744)</f>
        <v>-0.004659954548988</v>
      </c>
      <c r="J1745" s="9" t="n">
        <f aca="false">LN(F1745/F1744)</f>
        <v>-0.00681267441988996</v>
      </c>
      <c r="K1745" s="9" t="n">
        <f aca="false">F1745/F1738-1</f>
        <v>0.0067272205509914</v>
      </c>
      <c r="L1745" s="9" t="n">
        <f aca="false">F1745/F1715-1</f>
        <v>0.0669454129416984</v>
      </c>
      <c r="M1745" s="9" t="n">
        <f aca="false">B1745/B1738-1</f>
        <v>0.0208365947957743</v>
      </c>
      <c r="N1745" s="9" t="n">
        <f aca="false">B1745/B1715-1</f>
        <v>0.13246750283522</v>
      </c>
      <c r="O1745" s="8" t="n">
        <f aca="false">MAX(O1744,F1745)</f>
        <v>6359.66168068426</v>
      </c>
      <c r="P1745" s="9" t="n">
        <f aca="false">F1745/O1745-1</f>
        <v>-0.0126258236826456</v>
      </c>
      <c r="Q1745" s="8" t="n">
        <f aca="false">MAX(Q1744,B1745)</f>
        <v>73081.5759053185</v>
      </c>
      <c r="R1745" s="9" t="n">
        <f aca="false">B1745/Q1745-1</f>
        <v>-0.149904382775478</v>
      </c>
      <c r="S1745" s="9" t="n">
        <f aca="false">B1745/INDEX($B:$B,$E1745)-1</f>
        <v>0.00154558725960596</v>
      </c>
      <c r="T1745" s="0" t="n">
        <f aca="false">IF(AND($A1745&gt;=CrashTest!$B$3,$A1745&lt;=CrashTest!$C$3),1,IF(AND($A1745&gt;=CrashTest!$B$4,$A1745&lt;=CrashTest!$C$4),2,IF(AND($A1745&gt;=CrashTest!$B$5,$A1745&lt;=CrashTest!$C$5),3,IF(AND($A1745&gt;=CrashTest!$B$6,$A1745&lt;=CrashTest!$C$6),4,IF(AND($A1745&gt;=CrashTest!$B$7,$A1745&lt;=CrashTest!$C$7),5,0)))))</f>
        <v>0</v>
      </c>
      <c r="U1745" s="8" t="str">
        <f aca="false">IF(T1745=0,"",IF(T1744=T1745,MAX(U1744,B1745),B1745))</f>
        <v/>
      </c>
      <c r="V1745" s="9" t="str">
        <f aca="false">IF(T1745=0,"",B1745/U1745-1)</f>
        <v/>
      </c>
      <c r="W1745" s="8" t="str">
        <f aca="false">IF(T1745=0,"",IF(T1744=T1745,MAX(W1744,F1745),F1745))</f>
        <v/>
      </c>
      <c r="X1745" s="9" t="str">
        <f aca="false">IF(T1745=0,"",F1745/W1745-1)</f>
        <v/>
      </c>
    </row>
    <row r="1746" customFormat="false" ht="15" hidden="false" customHeight="false" outlineLevel="0" collapsed="false">
      <c r="A1746" s="5" t="n">
        <v>45574</v>
      </c>
      <c r="B1746" s="6" t="n">
        <v>60615.2581917008</v>
      </c>
      <c r="C1746" s="7" t="n">
        <v>34896.76944</v>
      </c>
      <c r="D1746" s="0" t="n">
        <f aca="false">INT((ROW()-3)/30)</f>
        <v>58</v>
      </c>
      <c r="E1746" s="0" t="n">
        <f aca="false">2+30*D1746</f>
        <v>1742</v>
      </c>
      <c r="F1746" s="8" t="n">
        <f aca="false">INDEX($F:$F,$E1746)*(2*B1746/INDEX($B:$B,$E1746)-C1746/INDEX($C:$C,$E1746))</f>
        <v>6230.97909659027</v>
      </c>
      <c r="G1746" s="9" t="n">
        <f aca="false">B1746/B1745-1</f>
        <v>-0.0243225255551125</v>
      </c>
      <c r="H1746" s="9" t="n">
        <f aca="false">F1746/F1745-1</f>
        <v>-0.00770565360246844</v>
      </c>
      <c r="I1746" s="9" t="n">
        <f aca="false">LN(B1746/B1745)</f>
        <v>-0.024623203693215</v>
      </c>
      <c r="J1746" s="9" t="n">
        <f aca="false">LN(F1746/F1745)</f>
        <v>-0.00773549555118251</v>
      </c>
      <c r="K1746" s="9" t="n">
        <f aca="false">F1746/F1739-1</f>
        <v>-0.000364998841101527</v>
      </c>
      <c r="L1746" s="9" t="n">
        <f aca="false">F1746/F1716-1</f>
        <v>0.0432548162699578</v>
      </c>
      <c r="M1746" s="9" t="n">
        <f aca="false">B1746/B1739-1</f>
        <v>-0.00116733688043569</v>
      </c>
      <c r="N1746" s="9" t="n">
        <f aca="false">B1746/B1716-1</f>
        <v>0.0608983839374941</v>
      </c>
      <c r="O1746" s="8" t="n">
        <f aca="false">MAX(O1745,F1746)</f>
        <v>6359.66168068426</v>
      </c>
      <c r="P1746" s="9" t="n">
        <f aca="false">F1746/O1746-1</f>
        <v>-0.0202341870613698</v>
      </c>
      <c r="Q1746" s="8" t="n">
        <f aca="false">MAX(Q1745,B1746)</f>
        <v>73081.5759053185</v>
      </c>
      <c r="R1746" s="9" t="n">
        <f aca="false">B1746/Q1746-1</f>
        <v>-0.17058085514971</v>
      </c>
      <c r="S1746" s="9" t="n">
        <f aca="false">B1746/INDEX($B:$B,$E1746)-1</f>
        <v>-0.022814530881126</v>
      </c>
      <c r="T1746" s="0" t="n">
        <f aca="false">IF(AND($A1746&gt;=CrashTest!$B$3,$A1746&lt;=CrashTest!$C$3),1,IF(AND($A1746&gt;=CrashTest!$B$4,$A1746&lt;=CrashTest!$C$4),2,IF(AND($A1746&gt;=CrashTest!$B$5,$A1746&lt;=CrashTest!$C$5),3,IF(AND($A1746&gt;=CrashTest!$B$6,$A1746&lt;=CrashTest!$C$6),4,IF(AND($A1746&gt;=CrashTest!$B$7,$A1746&lt;=CrashTest!$C$7),5,0)))))</f>
        <v>0</v>
      </c>
      <c r="U1746" s="8" t="str">
        <f aca="false">IF(T1746=0,"",IF(T1745=T1746,MAX(U1745,B1746),B1746))</f>
        <v/>
      </c>
      <c r="V1746" s="9" t="str">
        <f aca="false">IF(T1746=0,"",B1746/U1746-1)</f>
        <v/>
      </c>
      <c r="W1746" s="8" t="str">
        <f aca="false">IF(T1746=0,"",IF(T1745=T1746,MAX(W1745,F1746),F1746))</f>
        <v/>
      </c>
      <c r="X1746" s="9" t="str">
        <f aca="false">IF(T1746=0,"",F1746/W1746-1)</f>
        <v/>
      </c>
    </row>
    <row r="1747" customFormat="false" ht="15" hidden="false" customHeight="false" outlineLevel="0" collapsed="false">
      <c r="A1747" s="5" t="n">
        <v>45575</v>
      </c>
      <c r="B1747" s="6" t="n">
        <v>60221.1172869667</v>
      </c>
      <c r="C1747" s="7" t="n">
        <v>34620.11962</v>
      </c>
      <c r="D1747" s="0" t="n">
        <f aca="false">INT((ROW()-3)/30)</f>
        <v>58</v>
      </c>
      <c r="E1747" s="0" t="n">
        <f aca="false">2+30*D1747</f>
        <v>1742</v>
      </c>
      <c r="F1747" s="8" t="n">
        <f aca="false">INDEX($F:$F,$E1747)*(2*B1747/INDEX($B:$B,$E1747)-C1747/INDEX($C:$C,$E1747))</f>
        <v>6199.05225304365</v>
      </c>
      <c r="G1747" s="9" t="n">
        <f aca="false">B1747/B1746-1</f>
        <v>-0.00650233813221746</v>
      </c>
      <c r="H1747" s="9" t="n">
        <f aca="false">F1747/F1746-1</f>
        <v>-0.00512388872626679</v>
      </c>
      <c r="I1747" s="9" t="n">
        <f aca="false">LN(B1747/B1746)</f>
        <v>-0.0065235704225441</v>
      </c>
      <c r="J1747" s="9" t="n">
        <f aca="false">LN(F1747/F1746)</f>
        <v>-0.00513706085839773</v>
      </c>
      <c r="K1747" s="9" t="n">
        <f aca="false">F1747/F1740-1</f>
        <v>-0.00824277586495947</v>
      </c>
      <c r="L1747" s="9" t="n">
        <f aca="false">F1747/F1717-1</f>
        <v>0.0361779288267023</v>
      </c>
      <c r="M1747" s="9" t="n">
        <f aca="false">B1747/B1740-1</f>
        <v>-0.00895445310494103</v>
      </c>
      <c r="N1747" s="9" t="n">
        <f aca="false">B1747/B1717-1</f>
        <v>0.0443360728599664</v>
      </c>
      <c r="O1747" s="8" t="n">
        <f aca="false">MAX(O1746,F1747)</f>
        <v>6359.66168068426</v>
      </c>
      <c r="P1747" s="9" t="n">
        <f aca="false">F1747/O1747-1</f>
        <v>-0.0252543980646677</v>
      </c>
      <c r="Q1747" s="8" t="n">
        <f aca="false">MAX(Q1746,B1747)</f>
        <v>73081.5759053185</v>
      </c>
      <c r="R1747" s="9" t="n">
        <f aca="false">B1747/Q1747-1</f>
        <v>-0.175974018882862</v>
      </c>
      <c r="S1747" s="9" t="n">
        <f aca="false">B1747/INDEX($B:$B,$E1747)-1</f>
        <v>-0.0291685212192263</v>
      </c>
      <c r="T1747" s="0" t="n">
        <f aca="false">IF(AND($A1747&gt;=CrashTest!$B$3,$A1747&lt;=CrashTest!$C$3),1,IF(AND($A1747&gt;=CrashTest!$B$4,$A1747&lt;=CrashTest!$C$4),2,IF(AND($A1747&gt;=CrashTest!$B$5,$A1747&lt;=CrashTest!$C$5),3,IF(AND($A1747&gt;=CrashTest!$B$6,$A1747&lt;=CrashTest!$C$6),4,IF(AND($A1747&gt;=CrashTest!$B$7,$A1747&lt;=CrashTest!$C$7),5,0)))))</f>
        <v>0</v>
      </c>
      <c r="U1747" s="8" t="str">
        <f aca="false">IF(T1747=0,"",IF(T1746=T1747,MAX(U1746,B1747),B1747))</f>
        <v/>
      </c>
      <c r="V1747" s="9" t="str">
        <f aca="false">IF(T1747=0,"",B1747/U1747-1)</f>
        <v/>
      </c>
      <c r="W1747" s="8" t="str">
        <f aca="false">IF(T1747=0,"",IF(T1746=T1747,MAX(W1746,F1747),F1747))</f>
        <v/>
      </c>
      <c r="X1747" s="9" t="str">
        <f aca="false">IF(T1747=0,"",F1747/W1747-1)</f>
        <v/>
      </c>
    </row>
    <row r="1748" customFormat="false" ht="15" hidden="false" customHeight="false" outlineLevel="0" collapsed="false">
      <c r="A1748" s="5" t="n">
        <v>45576</v>
      </c>
      <c r="B1748" s="6" t="n">
        <v>62462.539962595</v>
      </c>
      <c r="C1748" s="7" t="n">
        <v>36742.75672</v>
      </c>
      <c r="D1748" s="0" t="n">
        <f aca="false">INT((ROW()-3)/30)</f>
        <v>58</v>
      </c>
      <c r="E1748" s="0" t="n">
        <f aca="false">2+30*D1748</f>
        <v>1742</v>
      </c>
      <c r="F1748" s="8" t="n">
        <f aca="false">INDEX($F:$F,$E1748)*(2*B1748/INDEX($B:$B,$E1748)-C1748/INDEX($C:$C,$E1748))</f>
        <v>6285.74920111895</v>
      </c>
      <c r="G1748" s="9" t="n">
        <f aca="false">B1748/B1747-1</f>
        <v>0.0372198786174531</v>
      </c>
      <c r="H1748" s="9" t="n">
        <f aca="false">F1748/F1747-1</f>
        <v>0.0139855165816249</v>
      </c>
      <c r="I1748" s="9" t="n">
        <f aca="false">LN(B1748/B1747)</f>
        <v>0.0365439401537975</v>
      </c>
      <c r="J1748" s="9" t="n">
        <f aca="false">LN(F1748/F1747)</f>
        <v>0.013888621616908</v>
      </c>
      <c r="K1748" s="9" t="n">
        <f aca="false">F1748/F1741-1</f>
        <v>0.00344307077124717</v>
      </c>
      <c r="L1748" s="9" t="n">
        <f aca="false">F1748/F1718-1</f>
        <v>0.0510902116219483</v>
      </c>
      <c r="M1748" s="9" t="n">
        <f aca="false">B1748/B1741-1</f>
        <v>0.00660778931566552</v>
      </c>
      <c r="N1748" s="9" t="n">
        <f aca="false">B1748/B1718-1</f>
        <v>0.088023266837663</v>
      </c>
      <c r="O1748" s="8" t="n">
        <f aca="false">MAX(O1747,F1748)</f>
        <v>6359.66168068426</v>
      </c>
      <c r="P1748" s="9" t="n">
        <f aca="false">F1748/O1748-1</f>
        <v>-0.0116220772859351</v>
      </c>
      <c r="Q1748" s="8" t="n">
        <f aca="false">MAX(Q1747,B1748)</f>
        <v>73081.5759053185</v>
      </c>
      <c r="R1748" s="9" t="n">
        <f aca="false">B1748/Q1748-1</f>
        <v>-0.145303871888054</v>
      </c>
      <c r="S1748" s="9" t="n">
        <f aca="false">B1748/INDEX($B:$B,$E1748)-1</f>
        <v>0.00696570857899648</v>
      </c>
      <c r="T1748" s="0" t="n">
        <f aca="false">IF(AND($A1748&gt;=CrashTest!$B$3,$A1748&lt;=CrashTest!$C$3),1,IF(AND($A1748&gt;=CrashTest!$B$4,$A1748&lt;=CrashTest!$C$4),2,IF(AND($A1748&gt;=CrashTest!$B$5,$A1748&lt;=CrashTest!$C$5),3,IF(AND($A1748&gt;=CrashTest!$B$6,$A1748&lt;=CrashTest!$C$6),4,IF(AND($A1748&gt;=CrashTest!$B$7,$A1748&lt;=CrashTest!$C$7),5,0)))))</f>
        <v>0</v>
      </c>
      <c r="U1748" s="8" t="str">
        <f aca="false">IF(T1748=0,"",IF(T1747=T1748,MAX(U1747,B1748),B1748))</f>
        <v/>
      </c>
      <c r="V1748" s="9" t="str">
        <f aca="false">IF(T1748=0,"",B1748/U1748-1)</f>
        <v/>
      </c>
      <c r="W1748" s="8" t="str">
        <f aca="false">IF(T1748=0,"",IF(T1747=T1748,MAX(W1747,F1748),F1748))</f>
        <v/>
      </c>
      <c r="X1748" s="9" t="str">
        <f aca="false">IF(T1748=0,"",F1748/W1748-1)</f>
        <v/>
      </c>
    </row>
    <row r="1749" customFormat="false" ht="15" hidden="false" customHeight="false" outlineLevel="0" collapsed="false">
      <c r="A1749" s="5" t="n">
        <v>45577</v>
      </c>
      <c r="B1749" s="6" t="n">
        <v>63202.8806992987</v>
      </c>
      <c r="C1749" s="7" t="n">
        <v>37363.47491</v>
      </c>
      <c r="D1749" s="0" t="n">
        <f aca="false">INT((ROW()-3)/30)</f>
        <v>58</v>
      </c>
      <c r="E1749" s="0" t="n">
        <f aca="false">2+30*D1749</f>
        <v>1742</v>
      </c>
      <c r="F1749" s="8" t="n">
        <f aca="false">INDEX($F:$F,$E1749)*(2*B1749/INDEX($B:$B,$E1749)-C1749/INDEX($C:$C,$E1749))</f>
        <v>6328.2667054062</v>
      </c>
      <c r="G1749" s="9" t="n">
        <f aca="false">B1749/B1748-1</f>
        <v>0.0118525557421623</v>
      </c>
      <c r="H1749" s="9" t="n">
        <f aca="false">F1749/F1748-1</f>
        <v>0.00676411083657014</v>
      </c>
      <c r="I1749" s="9" t="n">
        <f aca="false">LN(B1749/B1748)</f>
        <v>0.0117828643436398</v>
      </c>
      <c r="J1749" s="9" t="n">
        <f aca="false">LN(F1749/F1748)</f>
        <v>0.00674133687823774</v>
      </c>
      <c r="K1749" s="9" t="n">
        <f aca="false">F1749/F1742-1</f>
        <v>0.00903506310100055</v>
      </c>
      <c r="L1749" s="9" t="n">
        <f aca="false">F1749/F1719-1</f>
        <v>0.0556824728607206</v>
      </c>
      <c r="M1749" s="9" t="n">
        <f aca="false">B1749/B1742-1</f>
        <v>0.0189008257703751</v>
      </c>
      <c r="N1749" s="9" t="n">
        <f aca="false">B1749/B1719-1</f>
        <v>0.0873680892461155</v>
      </c>
      <c r="O1749" s="8" t="n">
        <f aca="false">MAX(O1748,F1749)</f>
        <v>6359.66168068426</v>
      </c>
      <c r="P1749" s="9" t="n">
        <f aca="false">F1749/O1749-1</f>
        <v>-0.00493657946827819</v>
      </c>
      <c r="Q1749" s="8" t="n">
        <f aca="false">MAX(Q1748,B1749)</f>
        <v>73081.5759053185</v>
      </c>
      <c r="R1749" s="9" t="n">
        <f aca="false">B1749/Q1749-1</f>
        <v>-0.135173538386997</v>
      </c>
      <c r="S1749" s="9" t="n">
        <f aca="false">B1749/INDEX($B:$B,$E1749)-1</f>
        <v>0.0189008257703751</v>
      </c>
      <c r="T1749" s="0" t="n">
        <f aca="false">IF(AND($A1749&gt;=CrashTest!$B$3,$A1749&lt;=CrashTest!$C$3),1,IF(AND($A1749&gt;=CrashTest!$B$4,$A1749&lt;=CrashTest!$C$4),2,IF(AND($A1749&gt;=CrashTest!$B$5,$A1749&lt;=CrashTest!$C$5),3,IF(AND($A1749&gt;=CrashTest!$B$6,$A1749&lt;=CrashTest!$C$6),4,IF(AND($A1749&gt;=CrashTest!$B$7,$A1749&lt;=CrashTest!$C$7),5,0)))))</f>
        <v>0</v>
      </c>
      <c r="U1749" s="8" t="str">
        <f aca="false">IF(T1749=0,"",IF(T1748=T1749,MAX(U1748,B1749),B1749))</f>
        <v/>
      </c>
      <c r="V1749" s="9" t="str">
        <f aca="false">IF(T1749=0,"",B1749/U1749-1)</f>
        <v/>
      </c>
      <c r="W1749" s="8" t="str">
        <f aca="false">IF(T1749=0,"",IF(T1748=T1749,MAX(W1748,F1749),F1749))</f>
        <v/>
      </c>
      <c r="X1749" s="9" t="str">
        <f aca="false">IF(T1749=0,"",F1749/W1749-1)</f>
        <v/>
      </c>
    </row>
    <row r="1750" customFormat="false" ht="15" hidden="false" customHeight="false" outlineLevel="0" collapsed="false">
      <c r="A1750" s="5" t="n">
        <v>45578</v>
      </c>
      <c r="B1750" s="6" t="n">
        <v>62759.431113384</v>
      </c>
      <c r="C1750" s="7" t="n">
        <v>37030.56351</v>
      </c>
      <c r="D1750" s="0" t="n">
        <f aca="false">INT((ROW()-3)/30)</f>
        <v>58</v>
      </c>
      <c r="E1750" s="0" t="n">
        <f aca="false">2+30*D1750</f>
        <v>1742</v>
      </c>
      <c r="F1750" s="8" t="n">
        <f aca="false">INDEX($F:$F,$E1750)*(2*B1750/INDEX($B:$B,$E1750)-C1750/INDEX($C:$C,$E1750))</f>
        <v>6296.08451759382</v>
      </c>
      <c r="G1750" s="9" t="n">
        <f aca="false">B1750/B1749-1</f>
        <v>-0.00701628756487394</v>
      </c>
      <c r="H1750" s="9" t="n">
        <f aca="false">F1750/F1749-1</f>
        <v>-0.0050854664176665</v>
      </c>
      <c r="I1750" s="9" t="n">
        <f aca="false">LN(B1750/B1749)</f>
        <v>-0.00704101745302974</v>
      </c>
      <c r="J1750" s="9" t="n">
        <f aca="false">LN(F1750/F1749)</f>
        <v>-0.00509844140996038</v>
      </c>
      <c r="K1750" s="9" t="n">
        <f aca="false">F1750/F1743-1</f>
        <v>-0.000659705245213749</v>
      </c>
      <c r="L1750" s="9" t="n">
        <f aca="false">F1750/F1720-1</f>
        <v>0.0375551220006984</v>
      </c>
      <c r="M1750" s="9" t="n">
        <f aca="false">B1750/B1743-1</f>
        <v>-0.000484956198221753</v>
      </c>
      <c r="N1750" s="9" t="n">
        <f aca="false">B1750/B1720-1</f>
        <v>0.0367139768322291</v>
      </c>
      <c r="O1750" s="8" t="n">
        <f aca="false">MAX(O1749,F1750)</f>
        <v>6359.66168068426</v>
      </c>
      <c r="P1750" s="9" t="n">
        <f aca="false">F1750/O1750-1</f>
        <v>-0.00999694107684068</v>
      </c>
      <c r="Q1750" s="8" t="n">
        <f aca="false">MAX(Q1749,B1750)</f>
        <v>73081.5759053185</v>
      </c>
      <c r="R1750" s="9" t="n">
        <f aca="false">B1750/Q1750-1</f>
        <v>-0.141241409535386</v>
      </c>
      <c r="S1750" s="9" t="n">
        <f aca="false">B1750/INDEX($B:$B,$E1750)-1</f>
        <v>0.0117519245766826</v>
      </c>
      <c r="T1750" s="0" t="n">
        <f aca="false">IF(AND($A1750&gt;=CrashTest!$B$3,$A1750&lt;=CrashTest!$C$3),1,IF(AND($A1750&gt;=CrashTest!$B$4,$A1750&lt;=CrashTest!$C$4),2,IF(AND($A1750&gt;=CrashTest!$B$5,$A1750&lt;=CrashTest!$C$5),3,IF(AND($A1750&gt;=CrashTest!$B$6,$A1750&lt;=CrashTest!$C$6),4,IF(AND($A1750&gt;=CrashTest!$B$7,$A1750&lt;=CrashTest!$C$7),5,0)))))</f>
        <v>0</v>
      </c>
      <c r="U1750" s="8" t="str">
        <f aca="false">IF(T1750=0,"",IF(T1749=T1750,MAX(U1749,B1750),B1750))</f>
        <v/>
      </c>
      <c r="V1750" s="9" t="str">
        <f aca="false">IF(T1750=0,"",B1750/U1750-1)</f>
        <v/>
      </c>
      <c r="W1750" s="8" t="str">
        <f aca="false">IF(T1750=0,"",IF(T1749=T1750,MAX(W1749,F1750),F1750))</f>
        <v/>
      </c>
      <c r="X1750" s="9" t="str">
        <f aca="false">IF(T1750=0,"",F1750/W1750-1)</f>
        <v/>
      </c>
    </row>
    <row r="1751" customFormat="false" ht="15" hidden="false" customHeight="false" outlineLevel="0" collapsed="false">
      <c r="A1751" s="5" t="n">
        <v>45579</v>
      </c>
      <c r="B1751" s="6" t="n">
        <v>66089.7587410871</v>
      </c>
      <c r="C1751" s="7" t="n">
        <v>40178.32919</v>
      </c>
      <c r="D1751" s="0" t="n">
        <f aca="false">INT((ROW()-3)/30)</f>
        <v>58</v>
      </c>
      <c r="E1751" s="0" t="n">
        <f aca="false">2+30*D1751</f>
        <v>1742</v>
      </c>
      <c r="F1751" s="8" t="n">
        <f aca="false">INDEX($F:$F,$E1751)*(2*B1751/INDEX($B:$B,$E1751)-C1751/INDEX($C:$C,$E1751))</f>
        <v>6425.94772809309</v>
      </c>
      <c r="G1751" s="9" t="n">
        <f aca="false">B1751/B1750-1</f>
        <v>0.0530649747555294</v>
      </c>
      <c r="H1751" s="9" t="n">
        <f aca="false">F1751/F1750-1</f>
        <v>0.0206260271977576</v>
      </c>
      <c r="I1751" s="9" t="n">
        <f aca="false">LN(B1751/B1750)</f>
        <v>0.0517049356694045</v>
      </c>
      <c r="J1751" s="9" t="n">
        <f aca="false">LN(F1751/F1750)</f>
        <v>0.02041619118202</v>
      </c>
      <c r="K1751" s="9" t="n">
        <f aca="false">F1751/F1744-1</f>
        <v>0.0163954312657026</v>
      </c>
      <c r="L1751" s="9" t="n">
        <f aca="false">F1751/F1721-1</f>
        <v>0.0586981103536943</v>
      </c>
      <c r="M1751" s="9" t="n">
        <f aca="false">B1751/B1744-1</f>
        <v>0.0588506146854861</v>
      </c>
      <c r="N1751" s="9" t="n">
        <f aca="false">B1751/B1721-1</f>
        <v>0.101364361374505</v>
      </c>
      <c r="O1751" s="8" t="n">
        <f aca="false">MAX(O1750,F1751)</f>
        <v>6425.94772809309</v>
      </c>
      <c r="P1751" s="9" t="n">
        <f aca="false">F1751/O1751-1</f>
        <v>0</v>
      </c>
      <c r="Q1751" s="8" t="n">
        <f aca="false">MAX(Q1750,B1751)</f>
        <v>73081.5759053185</v>
      </c>
      <c r="R1751" s="9" t="n">
        <f aca="false">B1751/Q1751-1</f>
        <v>-0.0956714066112875</v>
      </c>
      <c r="S1751" s="9" t="n">
        <f aca="false">B1751/INDEX($B:$B,$E1751)-1</f>
        <v>0.0654405149132025</v>
      </c>
      <c r="T1751" s="0" t="n">
        <f aca="false">IF(AND($A1751&gt;=CrashTest!$B$3,$A1751&lt;=CrashTest!$C$3),1,IF(AND($A1751&gt;=CrashTest!$B$4,$A1751&lt;=CrashTest!$C$4),2,IF(AND($A1751&gt;=CrashTest!$B$5,$A1751&lt;=CrashTest!$C$5),3,IF(AND($A1751&gt;=CrashTest!$B$6,$A1751&lt;=CrashTest!$C$6),4,IF(AND($A1751&gt;=CrashTest!$B$7,$A1751&lt;=CrashTest!$C$7),5,0)))))</f>
        <v>0</v>
      </c>
      <c r="U1751" s="8" t="str">
        <f aca="false">IF(T1751=0,"",IF(T1750=T1751,MAX(U1750,B1751),B1751))</f>
        <v/>
      </c>
      <c r="V1751" s="9" t="str">
        <f aca="false">IF(T1751=0,"",B1751/U1751-1)</f>
        <v/>
      </c>
      <c r="W1751" s="8" t="str">
        <f aca="false">IF(T1751=0,"",IF(T1750=T1751,MAX(W1750,F1751),F1751))</f>
        <v/>
      </c>
      <c r="X1751" s="9" t="str">
        <f aca="false">IF(T1751=0,"",F1751/W1751-1)</f>
        <v/>
      </c>
    </row>
    <row r="1752" customFormat="false" ht="15" hidden="false" customHeight="false" outlineLevel="0" collapsed="false">
      <c r="A1752" s="5" t="n">
        <v>45580</v>
      </c>
      <c r="B1752" s="6" t="n">
        <v>66933.974833723</v>
      </c>
      <c r="C1752" s="7" t="n">
        <v>41338.18867</v>
      </c>
      <c r="D1752" s="0" t="n">
        <f aca="false">INT((ROW()-3)/30)</f>
        <v>58</v>
      </c>
      <c r="E1752" s="0" t="n">
        <f aca="false">2+30*D1752</f>
        <v>1742</v>
      </c>
      <c r="F1752" s="8" t="n">
        <f aca="false">INDEX($F:$F,$E1752)*(2*B1752/INDEX($B:$B,$E1752)-C1752/INDEX($C:$C,$E1752))</f>
        <v>6396.36969415021</v>
      </c>
      <c r="G1752" s="9" t="n">
        <f aca="false">B1752/B1751-1</f>
        <v>0.0127737808204624</v>
      </c>
      <c r="H1752" s="9" t="n">
        <f aca="false">F1752/F1751-1</f>
        <v>-0.00460290609174596</v>
      </c>
      <c r="I1752" s="9" t="n">
        <f aca="false">LN(B1752/B1751)</f>
        <v>0.0126928842571802</v>
      </c>
      <c r="J1752" s="9" t="n">
        <f aca="false">LN(F1752/F1751)</f>
        <v>-0.00461353208349013</v>
      </c>
      <c r="K1752" s="9" t="n">
        <f aca="false">F1752/F1745-1</f>
        <v>0.0186330890512894</v>
      </c>
      <c r="L1752" s="9" t="n">
        <f aca="false">F1752/F1722-1</f>
        <v>0.0570153365854287</v>
      </c>
      <c r="M1752" s="9" t="n">
        <f aca="false">B1752/B1745-1</f>
        <v>0.0773850259581332</v>
      </c>
      <c r="N1752" s="9" t="n">
        <f aca="false">B1752/B1722-1</f>
        <v>0.131981492831099</v>
      </c>
      <c r="O1752" s="8" t="n">
        <f aca="false">MAX(O1751,F1752)</f>
        <v>6425.94772809309</v>
      </c>
      <c r="P1752" s="9" t="n">
        <f aca="false">F1752/O1752-1</f>
        <v>-0.00460290609174596</v>
      </c>
      <c r="Q1752" s="8" t="n">
        <f aca="false">MAX(Q1751,B1752)</f>
        <v>73081.5759053185</v>
      </c>
      <c r="R1752" s="9" t="n">
        <f aca="false">B1752/Q1752-1</f>
        <v>-0.0841197113696629</v>
      </c>
      <c r="S1752" s="9" t="n">
        <f aca="false">B1752/INDEX($B:$B,$E1752)-1</f>
        <v>0.0790502185279445</v>
      </c>
      <c r="T1752" s="0" t="n">
        <f aca="false">IF(AND($A1752&gt;=CrashTest!$B$3,$A1752&lt;=CrashTest!$C$3),1,IF(AND($A1752&gt;=CrashTest!$B$4,$A1752&lt;=CrashTest!$C$4),2,IF(AND($A1752&gt;=CrashTest!$B$5,$A1752&lt;=CrashTest!$C$5),3,IF(AND($A1752&gt;=CrashTest!$B$6,$A1752&lt;=CrashTest!$C$6),4,IF(AND($A1752&gt;=CrashTest!$B$7,$A1752&lt;=CrashTest!$C$7),5,0)))))</f>
        <v>0</v>
      </c>
      <c r="U1752" s="8" t="str">
        <f aca="false">IF(T1752=0,"",IF(T1751=T1752,MAX(U1751,B1752),B1752))</f>
        <v/>
      </c>
      <c r="V1752" s="9" t="str">
        <f aca="false">IF(T1752=0,"",B1752/U1752-1)</f>
        <v/>
      </c>
      <c r="W1752" s="8" t="str">
        <f aca="false">IF(T1752=0,"",IF(T1751=T1752,MAX(W1751,F1752),F1752))</f>
        <v/>
      </c>
      <c r="X1752" s="9" t="str">
        <f aca="false">IF(T1752=0,"",F1752/W1752-1)</f>
        <v/>
      </c>
    </row>
    <row r="1753" customFormat="false" ht="15" hidden="false" customHeight="false" outlineLevel="0" collapsed="false">
      <c r="A1753" s="5" t="n">
        <v>45581</v>
      </c>
      <c r="B1753" s="6" t="n">
        <v>67662.9534038574</v>
      </c>
      <c r="C1753" s="7" t="n">
        <v>41791.51277</v>
      </c>
      <c r="D1753" s="0" t="n">
        <f aca="false">INT((ROW()-3)/30)</f>
        <v>58</v>
      </c>
      <c r="E1753" s="0" t="n">
        <f aca="false">2+30*D1753</f>
        <v>1742</v>
      </c>
      <c r="F1753" s="8" t="n">
        <f aca="false">INDEX($F:$F,$E1753)*(2*B1753/INDEX($B:$B,$E1753)-C1753/INDEX($C:$C,$E1753))</f>
        <v>6465.4956651471</v>
      </c>
      <c r="G1753" s="9" t="n">
        <f aca="false">B1753/B1752-1</f>
        <v>0.010891009714354</v>
      </c>
      <c r="H1753" s="9" t="n">
        <f aca="false">F1753/F1752-1</f>
        <v>0.0108070631158343</v>
      </c>
      <c r="I1753" s="9" t="n">
        <f aca="false">LN(B1753/B1752)</f>
        <v>0.0108321297901776</v>
      </c>
      <c r="J1753" s="9" t="n">
        <f aca="false">LN(F1753/F1752)</f>
        <v>0.0107490841567113</v>
      </c>
      <c r="K1753" s="9" t="n">
        <f aca="false">F1753/F1746-1</f>
        <v>0.037637193917913</v>
      </c>
      <c r="L1753" s="9" t="n">
        <f aca="false">F1753/F1723-1</f>
        <v>0.0738231795797089</v>
      </c>
      <c r="M1753" s="9" t="n">
        <f aca="false">B1753/B1746-1</f>
        <v>0.116269325948719</v>
      </c>
      <c r="N1753" s="9" t="n">
        <f aca="false">B1753/B1723-1</f>
        <v>0.162045339158651</v>
      </c>
      <c r="O1753" s="8" t="n">
        <f aca="false">MAX(O1752,F1753)</f>
        <v>6465.4956651471</v>
      </c>
      <c r="P1753" s="9" t="n">
        <f aca="false">F1753/O1753-1</f>
        <v>0</v>
      </c>
      <c r="Q1753" s="8" t="n">
        <f aca="false">MAX(Q1752,B1753)</f>
        <v>73081.5759053185</v>
      </c>
      <c r="R1753" s="9" t="n">
        <f aca="false">B1753/Q1753-1</f>
        <v>-0.0741448502490045</v>
      </c>
      <c r="S1753" s="9" t="n">
        <f aca="false">B1753/INDEX($B:$B,$E1753)-1</f>
        <v>0.0908021649402082</v>
      </c>
      <c r="T1753" s="0" t="n">
        <f aca="false">IF(AND($A1753&gt;=CrashTest!$B$3,$A1753&lt;=CrashTest!$C$3),1,IF(AND($A1753&gt;=CrashTest!$B$4,$A1753&lt;=CrashTest!$C$4),2,IF(AND($A1753&gt;=CrashTest!$B$5,$A1753&lt;=CrashTest!$C$5),3,IF(AND($A1753&gt;=CrashTest!$B$6,$A1753&lt;=CrashTest!$C$6),4,IF(AND($A1753&gt;=CrashTest!$B$7,$A1753&lt;=CrashTest!$C$7),5,0)))))</f>
        <v>0</v>
      </c>
      <c r="U1753" s="8" t="str">
        <f aca="false">IF(T1753=0,"",IF(T1752=T1753,MAX(U1752,B1753),B1753))</f>
        <v/>
      </c>
      <c r="V1753" s="9" t="str">
        <f aca="false">IF(T1753=0,"",B1753/U1753-1)</f>
        <v/>
      </c>
      <c r="W1753" s="8" t="str">
        <f aca="false">IF(T1753=0,"",IF(T1752=T1753,MAX(W1752,F1753),F1753))</f>
        <v/>
      </c>
      <c r="X1753" s="9" t="str">
        <f aca="false">IF(T1753=0,"",F1753/W1753-1)</f>
        <v/>
      </c>
    </row>
    <row r="1754" customFormat="false" ht="15" hidden="false" customHeight="false" outlineLevel="0" collapsed="false">
      <c r="A1754" s="5" t="n">
        <v>45582</v>
      </c>
      <c r="B1754" s="6" t="n">
        <v>67337.9075482174</v>
      </c>
      <c r="C1754" s="7" t="n">
        <v>41513.42155</v>
      </c>
      <c r="D1754" s="0" t="n">
        <f aca="false">INT((ROW()-3)/30)</f>
        <v>58</v>
      </c>
      <c r="E1754" s="0" t="n">
        <f aca="false">2+30*D1754</f>
        <v>1742</v>
      </c>
      <c r="F1754" s="8" t="n">
        <f aca="false">INDEX($F:$F,$E1754)*(2*B1754/INDEX($B:$B,$E1754)-C1754/INDEX($C:$C,$E1754))</f>
        <v>6447.78946562753</v>
      </c>
      <c r="G1754" s="9" t="n">
        <f aca="false">B1754/B1753-1</f>
        <v>-0.00480389695229411</v>
      </c>
      <c r="H1754" s="9" t="n">
        <f aca="false">F1754/F1753-1</f>
        <v>-0.00273856799796712</v>
      </c>
      <c r="I1754" s="9" t="n">
        <f aca="false">LN(B1754/B1753)</f>
        <v>-0.00481547275277257</v>
      </c>
      <c r="J1754" s="9" t="n">
        <f aca="false">LN(F1754/F1753)</f>
        <v>-0.00274232473559538</v>
      </c>
      <c r="K1754" s="9" t="n">
        <f aca="false">F1754/F1747-1</f>
        <v>0.0401250388657006</v>
      </c>
      <c r="L1754" s="9" t="n">
        <f aca="false">F1754/F1724-1</f>
        <v>0.0627594606263793</v>
      </c>
      <c r="M1754" s="9" t="n">
        <f aca="false">B1754/B1747-1</f>
        <v>0.118177652323148</v>
      </c>
      <c r="N1754" s="9" t="n">
        <f aca="false">B1754/B1724-1</f>
        <v>0.117860223802757</v>
      </c>
      <c r="O1754" s="8" t="n">
        <f aca="false">MAX(O1753,F1754)</f>
        <v>6465.4956651471</v>
      </c>
      <c r="P1754" s="9" t="n">
        <f aca="false">F1754/O1754-1</f>
        <v>-0.00273856799796712</v>
      </c>
      <c r="Q1754" s="8" t="n">
        <f aca="false">MAX(Q1753,B1754)</f>
        <v>73081.5759053185</v>
      </c>
      <c r="R1754" s="9" t="n">
        <f aca="false">B1754/Q1754-1</f>
        <v>-0.0785925629811591</v>
      </c>
      <c r="S1754" s="9" t="n">
        <f aca="false">B1754/INDEX($B:$B,$E1754)-1</f>
        <v>0.085562063744496</v>
      </c>
      <c r="T1754" s="0" t="n">
        <f aca="false">IF(AND($A1754&gt;=CrashTest!$B$3,$A1754&lt;=CrashTest!$C$3),1,IF(AND($A1754&gt;=CrashTest!$B$4,$A1754&lt;=CrashTest!$C$4),2,IF(AND($A1754&gt;=CrashTest!$B$5,$A1754&lt;=CrashTest!$C$5),3,IF(AND($A1754&gt;=CrashTest!$B$6,$A1754&lt;=CrashTest!$C$6),4,IF(AND($A1754&gt;=CrashTest!$B$7,$A1754&lt;=CrashTest!$C$7),5,0)))))</f>
        <v>0</v>
      </c>
      <c r="U1754" s="8" t="str">
        <f aca="false">IF(T1754=0,"",IF(T1753=T1754,MAX(U1753,B1754),B1754))</f>
        <v/>
      </c>
      <c r="V1754" s="9" t="str">
        <f aca="false">IF(T1754=0,"",B1754/U1754-1)</f>
        <v/>
      </c>
      <c r="W1754" s="8" t="str">
        <f aca="false">IF(T1754=0,"",IF(T1753=T1754,MAX(W1753,F1754),F1754))</f>
        <v/>
      </c>
      <c r="X1754" s="9" t="str">
        <f aca="false">IF(T1754=0,"",F1754/W1754-1)</f>
        <v/>
      </c>
    </row>
    <row r="1755" customFormat="false" ht="15" hidden="false" customHeight="false" outlineLevel="0" collapsed="false">
      <c r="A1755" s="5" t="n">
        <v>45583</v>
      </c>
      <c r="B1755" s="6" t="n">
        <v>68390.5375625365</v>
      </c>
      <c r="C1755" s="7" t="n">
        <v>42495.3005</v>
      </c>
      <c r="D1755" s="0" t="n">
        <f aca="false">INT((ROW()-3)/30)</f>
        <v>58</v>
      </c>
      <c r="E1755" s="0" t="n">
        <f aca="false">2+30*D1755</f>
        <v>1742</v>
      </c>
      <c r="F1755" s="8" t="n">
        <f aca="false">INDEX($F:$F,$E1755)*(2*B1755/INDEX($B:$B,$E1755)-C1755/INDEX($C:$C,$E1755))</f>
        <v>6491.08900773271</v>
      </c>
      <c r="G1755" s="9" t="n">
        <f aca="false">B1755/B1754-1</f>
        <v>0.0156320570781825</v>
      </c>
      <c r="H1755" s="9" t="n">
        <f aca="false">F1755/F1754-1</f>
        <v>0.00671540879800747</v>
      </c>
      <c r="I1755" s="9" t="n">
        <f aca="false">LN(B1755/B1754)</f>
        <v>0.0155111350195734</v>
      </c>
      <c r="J1755" s="9" t="n">
        <f aca="false">LN(F1755/F1754)</f>
        <v>0.00669296088225939</v>
      </c>
      <c r="K1755" s="9" t="n">
        <f aca="false">F1755/F1748-1</f>
        <v>0.0326675150477218</v>
      </c>
      <c r="L1755" s="9" t="n">
        <f aca="false">F1755/F1725-1</f>
        <v>0.0794740949694273</v>
      </c>
      <c r="M1755" s="9" t="n">
        <f aca="false">B1755/B1748-1</f>
        <v>0.0949048438230564</v>
      </c>
      <c r="N1755" s="9" t="n">
        <f aca="false">B1755/B1725-1</f>
        <v>0.115556011184772</v>
      </c>
      <c r="O1755" s="8" t="n">
        <f aca="false">MAX(O1754,F1755)</f>
        <v>6491.08900773271</v>
      </c>
      <c r="P1755" s="9" t="n">
        <f aca="false">F1755/O1755-1</f>
        <v>0</v>
      </c>
      <c r="Q1755" s="8" t="n">
        <f aca="false">MAX(Q1754,B1755)</f>
        <v>73081.5759053185</v>
      </c>
      <c r="R1755" s="9" t="n">
        <f aca="false">B1755/Q1755-1</f>
        <v>-0.064189069333419</v>
      </c>
      <c r="S1755" s="9" t="n">
        <f aca="false">B1755/INDEX($B:$B,$E1755)-1</f>
        <v>0.102531631886859</v>
      </c>
      <c r="T1755" s="0" t="n">
        <f aca="false">IF(AND($A1755&gt;=CrashTest!$B$3,$A1755&lt;=CrashTest!$C$3),1,IF(AND($A1755&gt;=CrashTest!$B$4,$A1755&lt;=CrashTest!$C$4),2,IF(AND($A1755&gt;=CrashTest!$B$5,$A1755&lt;=CrashTest!$C$5),3,IF(AND($A1755&gt;=CrashTest!$B$6,$A1755&lt;=CrashTest!$C$6),4,IF(AND($A1755&gt;=CrashTest!$B$7,$A1755&lt;=CrashTest!$C$7),5,0)))))</f>
        <v>0</v>
      </c>
      <c r="U1755" s="8" t="str">
        <f aca="false">IF(T1755=0,"",IF(T1754=T1755,MAX(U1754,B1755),B1755))</f>
        <v/>
      </c>
      <c r="V1755" s="9" t="str">
        <f aca="false">IF(T1755=0,"",B1755/U1755-1)</f>
        <v/>
      </c>
      <c r="W1755" s="8" t="str">
        <f aca="false">IF(T1755=0,"",IF(T1754=T1755,MAX(W1754,F1755),F1755))</f>
        <v/>
      </c>
      <c r="X1755" s="9" t="str">
        <f aca="false">IF(T1755=0,"",F1755/W1755-1)</f>
        <v/>
      </c>
    </row>
    <row r="1756" customFormat="false" ht="15" hidden="false" customHeight="false" outlineLevel="0" collapsed="false">
      <c r="A1756" s="5" t="n">
        <v>45584</v>
      </c>
      <c r="B1756" s="6" t="n">
        <v>68357.8982963179</v>
      </c>
      <c r="C1756" s="7" t="n">
        <v>42312.69053</v>
      </c>
      <c r="D1756" s="0" t="n">
        <f aca="false">INT((ROW()-3)/30)</f>
        <v>58</v>
      </c>
      <c r="E1756" s="0" t="n">
        <f aca="false">2+30*D1756</f>
        <v>1742</v>
      </c>
      <c r="F1756" s="8" t="n">
        <f aca="false">INDEX($F:$F,$E1756)*(2*B1756/INDEX($B:$B,$E1756)-C1756/INDEX($C:$C,$E1756))</f>
        <v>6516.02253783685</v>
      </c>
      <c r="G1756" s="9" t="n">
        <f aca="false">B1756/B1755-1</f>
        <v>-0.000477248277055198</v>
      </c>
      <c r="H1756" s="9" t="n">
        <f aca="false">F1756/F1755-1</f>
        <v>0.00384119368482549</v>
      </c>
      <c r="I1756" s="9" t="n">
        <f aca="false">LN(B1756/B1755)</f>
        <v>-0.000477362196260779</v>
      </c>
      <c r="J1756" s="9" t="n">
        <f aca="false">LN(F1756/F1755)</f>
        <v>0.00383383513807931</v>
      </c>
      <c r="K1756" s="9" t="n">
        <f aca="false">F1756/F1749-1</f>
        <v>0.0296693930851957</v>
      </c>
      <c r="L1756" s="9" t="n">
        <f aca="false">F1756/F1726-1</f>
        <v>0.0545744455536137</v>
      </c>
      <c r="M1756" s="9" t="n">
        <f aca="false">B1756/B1749-1</f>
        <v>0.0815630164318824</v>
      </c>
      <c r="N1756" s="9" t="n">
        <f aca="false">B1756/B1726-1</f>
        <v>0.0851388503403794</v>
      </c>
      <c r="O1756" s="8" t="n">
        <f aca="false">MAX(O1755,F1756)</f>
        <v>6516.02253783685</v>
      </c>
      <c r="P1756" s="9" t="n">
        <f aca="false">F1756/O1756-1</f>
        <v>0</v>
      </c>
      <c r="Q1756" s="8" t="n">
        <f aca="false">MAX(Q1755,B1756)</f>
        <v>73081.5759053185</v>
      </c>
      <c r="R1756" s="9" t="n">
        <f aca="false">B1756/Q1756-1</f>
        <v>-0.064635683487729</v>
      </c>
      <c r="S1756" s="9" t="n">
        <f aca="false">B1756/INDEX($B:$B,$E1756)-1</f>
        <v>0.102005450565143</v>
      </c>
      <c r="T1756" s="0" t="n">
        <f aca="false">IF(AND($A1756&gt;=CrashTest!$B$3,$A1756&lt;=CrashTest!$C$3),1,IF(AND($A1756&gt;=CrashTest!$B$4,$A1756&lt;=CrashTest!$C$4),2,IF(AND($A1756&gt;=CrashTest!$B$5,$A1756&lt;=CrashTest!$C$5),3,IF(AND($A1756&gt;=CrashTest!$B$6,$A1756&lt;=CrashTest!$C$6),4,IF(AND($A1756&gt;=CrashTest!$B$7,$A1756&lt;=CrashTest!$C$7),5,0)))))</f>
        <v>0</v>
      </c>
      <c r="U1756" s="8" t="str">
        <f aca="false">IF(T1756=0,"",IF(T1755=T1756,MAX(U1755,B1756),B1756))</f>
        <v/>
      </c>
      <c r="V1756" s="9" t="str">
        <f aca="false">IF(T1756=0,"",B1756/U1756-1)</f>
        <v/>
      </c>
      <c r="W1756" s="8" t="str">
        <f aca="false">IF(T1756=0,"",IF(T1755=T1756,MAX(W1755,F1756),F1756))</f>
        <v/>
      </c>
      <c r="X1756" s="9" t="str">
        <f aca="false">IF(T1756=0,"",F1756/W1756-1)</f>
        <v/>
      </c>
    </row>
    <row r="1757" customFormat="false" ht="15" hidden="false" customHeight="false" outlineLevel="0" collapsed="false">
      <c r="A1757" s="5" t="n">
        <v>45585</v>
      </c>
      <c r="B1757" s="6" t="n">
        <v>69012.3532089421</v>
      </c>
      <c r="C1757" s="7" t="n">
        <v>42892.94672</v>
      </c>
      <c r="D1757" s="0" t="n">
        <f aca="false">INT((ROW()-3)/30)</f>
        <v>58</v>
      </c>
      <c r="E1757" s="0" t="n">
        <f aca="false">2+30*D1757</f>
        <v>1742</v>
      </c>
      <c r="F1757" s="8" t="n">
        <f aca="false">INDEX($F:$F,$E1757)*(2*B1757/INDEX($B:$B,$E1757)-C1757/INDEX($C:$C,$E1757))</f>
        <v>6548.16010846872</v>
      </c>
      <c r="G1757" s="9" t="n">
        <f aca="false">B1757/B1756-1</f>
        <v>0.00957394725313643</v>
      </c>
      <c r="H1757" s="9" t="n">
        <f aca="false">F1757/F1756-1</f>
        <v>0.00493208401985368</v>
      </c>
      <c r="I1757" s="9" t="n">
        <f aca="false">LN(B1757/B1756)</f>
        <v>0.00952840745317223</v>
      </c>
      <c r="J1757" s="9" t="n">
        <f aca="false">LN(F1757/F1756)</f>
        <v>0.00491996113783926</v>
      </c>
      <c r="K1757" s="9" t="n">
        <f aca="false">F1757/F1750-1</f>
        <v>0.0400368816794792</v>
      </c>
      <c r="L1757" s="9" t="n">
        <f aca="false">F1757/F1727-1</f>
        <v>0.0602576581761576</v>
      </c>
      <c r="M1757" s="9" t="n">
        <f aca="false">B1757/B1750-1</f>
        <v>0.0996331863534787</v>
      </c>
      <c r="N1757" s="9" t="n">
        <f aca="false">B1757/B1727-1</f>
        <v>0.0927638130704516</v>
      </c>
      <c r="O1757" s="8" t="n">
        <f aca="false">MAX(O1756,F1757)</f>
        <v>6548.16010846872</v>
      </c>
      <c r="P1757" s="9" t="n">
        <f aca="false">F1757/O1757-1</f>
        <v>0</v>
      </c>
      <c r="Q1757" s="8" t="n">
        <f aca="false">MAX(Q1756,B1757)</f>
        <v>73081.5759053185</v>
      </c>
      <c r="R1757" s="9" t="n">
        <f aca="false">B1757/Q1757-1</f>
        <v>-0.0556805548589745</v>
      </c>
      <c r="S1757" s="9" t="n">
        <f aca="false">B1757/INDEX($B:$B,$E1757)-1</f>
        <v>0.112555992621522</v>
      </c>
      <c r="T1757" s="0" t="n">
        <f aca="false">IF(AND($A1757&gt;=CrashTest!$B$3,$A1757&lt;=CrashTest!$C$3),1,IF(AND($A1757&gt;=CrashTest!$B$4,$A1757&lt;=CrashTest!$C$4),2,IF(AND($A1757&gt;=CrashTest!$B$5,$A1757&lt;=CrashTest!$C$5),3,IF(AND($A1757&gt;=CrashTest!$B$6,$A1757&lt;=CrashTest!$C$6),4,IF(AND($A1757&gt;=CrashTest!$B$7,$A1757&lt;=CrashTest!$C$7),5,0)))))</f>
        <v>0</v>
      </c>
      <c r="U1757" s="8" t="str">
        <f aca="false">IF(T1757=0,"",IF(T1756=T1757,MAX(U1756,B1757),B1757))</f>
        <v/>
      </c>
      <c r="V1757" s="9" t="str">
        <f aca="false">IF(T1757=0,"",B1757/U1757-1)</f>
        <v/>
      </c>
      <c r="W1757" s="8" t="str">
        <f aca="false">IF(T1757=0,"",IF(T1756=T1757,MAX(W1756,F1757),F1757))</f>
        <v/>
      </c>
      <c r="X1757" s="9" t="str">
        <f aca="false">IF(T1757=0,"",F1757/W1757-1)</f>
        <v/>
      </c>
    </row>
    <row r="1758" customFormat="false" ht="15" hidden="false" customHeight="false" outlineLevel="0" collapsed="false">
      <c r="A1758" s="5" t="n">
        <v>45586</v>
      </c>
      <c r="B1758" s="6" t="n">
        <v>67440.4625058445</v>
      </c>
      <c r="C1758" s="7" t="n">
        <v>41173.9309</v>
      </c>
      <c r="D1758" s="0" t="n">
        <f aca="false">INT((ROW()-3)/30)</f>
        <v>58</v>
      </c>
      <c r="E1758" s="0" t="n">
        <f aca="false">2+30*D1758</f>
        <v>1742</v>
      </c>
      <c r="F1758" s="8" t="n">
        <f aca="false">INDEX($F:$F,$E1758)*(2*B1758/INDEX($B:$B,$E1758)-C1758/INDEX($C:$C,$E1758))</f>
        <v>6527.15121218415</v>
      </c>
      <c r="G1758" s="9" t="n">
        <f aca="false">B1758/B1757-1</f>
        <v>-0.0227769468799093</v>
      </c>
      <c r="H1758" s="9" t="n">
        <f aca="false">F1758/F1757-1</f>
        <v>-0.00320836631001109</v>
      </c>
      <c r="I1758" s="9" t="n">
        <f aca="false">LN(B1758/B1757)</f>
        <v>-0.0230403488820433</v>
      </c>
      <c r="J1758" s="9" t="n">
        <f aca="false">LN(F1758/F1757)</f>
        <v>-0.00321352415232036</v>
      </c>
      <c r="K1758" s="9" t="n">
        <f aca="false">F1758/F1751-1</f>
        <v>0.0157491919283161</v>
      </c>
      <c r="L1758" s="9" t="n">
        <f aca="false">F1758/F1728-1</f>
        <v>0.0510438528237336</v>
      </c>
      <c r="M1758" s="9" t="n">
        <f aca="false">B1758/B1751-1</f>
        <v>0.0204374140636359</v>
      </c>
      <c r="N1758" s="9" t="n">
        <f aca="false">B1758/B1728-1</f>
        <v>0.0642714031766327</v>
      </c>
      <c r="O1758" s="8" t="n">
        <f aca="false">MAX(O1757,F1758)</f>
        <v>6548.16010846872</v>
      </c>
      <c r="P1758" s="9" t="n">
        <f aca="false">F1758/O1758-1</f>
        <v>-0.00320836631001109</v>
      </c>
      <c r="Q1758" s="8" t="n">
        <f aca="false">MAX(Q1757,B1758)</f>
        <v>73081.5759053185</v>
      </c>
      <c r="R1758" s="9" t="n">
        <f aca="false">B1758/Q1758-1</f>
        <v>-0.0771892686986171</v>
      </c>
      <c r="S1758" s="9" t="n">
        <f aca="false">B1758/INDEX($B:$B,$E1758)-1</f>
        <v>0.0872153638766569</v>
      </c>
      <c r="T1758" s="0" t="n">
        <f aca="false">IF(AND($A1758&gt;=CrashTest!$B$3,$A1758&lt;=CrashTest!$C$3),1,IF(AND($A1758&gt;=CrashTest!$B$4,$A1758&lt;=CrashTest!$C$4),2,IF(AND($A1758&gt;=CrashTest!$B$5,$A1758&lt;=CrashTest!$C$5),3,IF(AND($A1758&gt;=CrashTest!$B$6,$A1758&lt;=CrashTest!$C$6),4,IF(AND($A1758&gt;=CrashTest!$B$7,$A1758&lt;=CrashTest!$C$7),5,0)))))</f>
        <v>0</v>
      </c>
      <c r="U1758" s="8" t="str">
        <f aca="false">IF(T1758=0,"",IF(T1757=T1758,MAX(U1757,B1758),B1758))</f>
        <v/>
      </c>
      <c r="V1758" s="9" t="str">
        <f aca="false">IF(T1758=0,"",B1758/U1758-1)</f>
        <v/>
      </c>
      <c r="W1758" s="8" t="str">
        <f aca="false">IF(T1758=0,"",IF(T1757=T1758,MAX(W1757,F1758),F1758))</f>
        <v/>
      </c>
      <c r="X1758" s="9" t="str">
        <f aca="false">IF(T1758=0,"",F1758/W1758-1)</f>
        <v/>
      </c>
    </row>
    <row r="1759" customFormat="false" ht="15" hidden="false" customHeight="false" outlineLevel="0" collapsed="false">
      <c r="A1759" s="5" t="n">
        <v>45587</v>
      </c>
      <c r="B1759" s="6" t="n">
        <v>67425.7553211572</v>
      </c>
      <c r="C1759" s="7" t="n">
        <v>41146.8964</v>
      </c>
      <c r="D1759" s="0" t="n">
        <f aca="false">INT((ROW()-3)/30)</f>
        <v>58</v>
      </c>
      <c r="E1759" s="0" t="n">
        <f aca="false">2+30*D1759</f>
        <v>1742</v>
      </c>
      <c r="F1759" s="8" t="n">
        <f aca="false">INDEX($F:$F,$E1759)*(2*B1759/INDEX($B:$B,$E1759)-C1759/INDEX($C:$C,$E1759))</f>
        <v>6528.84564872307</v>
      </c>
      <c r="G1759" s="9" t="n">
        <f aca="false">B1759/B1758-1</f>
        <v>-0.000218076569181713</v>
      </c>
      <c r="H1759" s="9" t="n">
        <f aca="false">F1759/F1758-1</f>
        <v>0.000259598174430664</v>
      </c>
      <c r="I1759" s="9" t="n">
        <f aca="false">LN(B1759/B1758)</f>
        <v>-0.000218100351334343</v>
      </c>
      <c r="J1759" s="9" t="n">
        <f aca="false">LN(F1759/F1758)</f>
        <v>0.00025956448465499</v>
      </c>
      <c r="K1759" s="9" t="n">
        <f aca="false">F1759/F1752-1</f>
        <v>0.0207111159778675</v>
      </c>
      <c r="L1759" s="9" t="n">
        <f aca="false">F1759/F1729-1</f>
        <v>0.0528650050448878</v>
      </c>
      <c r="M1759" s="9" t="n">
        <f aca="false">B1759/B1752-1</f>
        <v>0.00734724762209149</v>
      </c>
      <c r="N1759" s="9" t="n">
        <f aca="false">B1759/B1729-1</f>
        <v>0.0606211232537195</v>
      </c>
      <c r="O1759" s="8" t="n">
        <f aca="false">MAX(O1758,F1759)</f>
        <v>6548.16010846872</v>
      </c>
      <c r="P1759" s="9" t="n">
        <f aca="false">F1759/O1759-1</f>
        <v>-0.00294960102161745</v>
      </c>
      <c r="Q1759" s="8" t="n">
        <f aca="false">MAX(Q1758,B1759)</f>
        <v>73081.5759053185</v>
      </c>
      <c r="R1759" s="9" t="n">
        <f aca="false">B1759/Q1759-1</f>
        <v>-0.0773905120969033</v>
      </c>
      <c r="S1759" s="9" t="n">
        <f aca="false">B1759/INDEX($B:$B,$E1759)-1</f>
        <v>0.0869782676801409</v>
      </c>
      <c r="T1759" s="0" t="n">
        <f aca="false">IF(AND($A1759&gt;=CrashTest!$B$3,$A1759&lt;=CrashTest!$C$3),1,IF(AND($A1759&gt;=CrashTest!$B$4,$A1759&lt;=CrashTest!$C$4),2,IF(AND($A1759&gt;=CrashTest!$B$5,$A1759&lt;=CrashTest!$C$5),3,IF(AND($A1759&gt;=CrashTest!$B$6,$A1759&lt;=CrashTest!$C$6),4,IF(AND($A1759&gt;=CrashTest!$B$7,$A1759&lt;=CrashTest!$C$7),5,0)))))</f>
        <v>0</v>
      </c>
      <c r="U1759" s="8" t="str">
        <f aca="false">IF(T1759=0,"",IF(T1758=T1759,MAX(U1758,B1759),B1759))</f>
        <v/>
      </c>
      <c r="V1759" s="9" t="str">
        <f aca="false">IF(T1759=0,"",B1759/U1759-1)</f>
        <v/>
      </c>
      <c r="W1759" s="8" t="str">
        <f aca="false">IF(T1759=0,"",IF(T1758=T1759,MAX(W1758,F1759),F1759))</f>
        <v/>
      </c>
      <c r="X1759" s="9" t="str">
        <f aca="false">IF(T1759=0,"",F1759/W1759-1)</f>
        <v/>
      </c>
    </row>
    <row r="1760" customFormat="false" ht="15" hidden="false" customHeight="false" outlineLevel="0" collapsed="false">
      <c r="A1760" s="5" t="n">
        <v>45588</v>
      </c>
      <c r="B1760" s="6" t="n">
        <v>66647.2866642315</v>
      </c>
      <c r="C1760" s="7" t="n">
        <v>40332.28362</v>
      </c>
      <c r="D1760" s="0" t="n">
        <f aca="false">INT((ROW()-3)/30)</f>
        <v>58</v>
      </c>
      <c r="E1760" s="0" t="n">
        <f aca="false">2+30*D1760</f>
        <v>1742</v>
      </c>
      <c r="F1760" s="8" t="n">
        <f aca="false">INDEX($F:$F,$E1760)*(2*B1760/INDEX($B:$B,$E1760)-C1760/INDEX($C:$C,$E1760))</f>
        <v>6512.10046685877</v>
      </c>
      <c r="G1760" s="9" t="n">
        <f aca="false">B1760/B1759-1</f>
        <v>-0.0115455682063589</v>
      </c>
      <c r="H1760" s="9" t="n">
        <f aca="false">F1760/F1759-1</f>
        <v>-0.00256479977705881</v>
      </c>
      <c r="I1760" s="9" t="n">
        <f aca="false">LN(B1760/B1759)</f>
        <v>-0.0116127357712636</v>
      </c>
      <c r="J1760" s="9" t="n">
        <f aca="false">LN(F1760/F1759)</f>
        <v>-0.0025680945107676</v>
      </c>
      <c r="K1760" s="9" t="n">
        <f aca="false">F1760/F1753-1</f>
        <v>0.00720823338617338</v>
      </c>
      <c r="L1760" s="9" t="n">
        <f aca="false">F1760/F1730-1</f>
        <v>0.0460855135132292</v>
      </c>
      <c r="M1760" s="9" t="n">
        <f aca="false">B1760/B1753-1</f>
        <v>-0.0150106770179499</v>
      </c>
      <c r="N1760" s="9" t="n">
        <f aca="false">B1760/B1730-1</f>
        <v>0.0522810624125081</v>
      </c>
      <c r="O1760" s="8" t="n">
        <f aca="false">MAX(O1759,F1760)</f>
        <v>6548.16010846872</v>
      </c>
      <c r="P1760" s="9" t="n">
        <f aca="false">F1760/O1760-1</f>
        <v>-0.00550683566263366</v>
      </c>
      <c r="Q1760" s="8" t="n">
        <f aca="false">MAX(Q1759,B1760)</f>
        <v>73081.5759053185</v>
      </c>
      <c r="R1760" s="9" t="n">
        <f aca="false">B1760/Q1760-1</f>
        <v>-0.0880425628673224</v>
      </c>
      <c r="S1760" s="9" t="n">
        <f aca="false">B1760/INDEX($B:$B,$E1760)-1</f>
        <v>0.0744284859518101</v>
      </c>
      <c r="T1760" s="0" t="n">
        <f aca="false">IF(AND($A1760&gt;=CrashTest!$B$3,$A1760&lt;=CrashTest!$C$3),1,IF(AND($A1760&gt;=CrashTest!$B$4,$A1760&lt;=CrashTest!$C$4),2,IF(AND($A1760&gt;=CrashTest!$B$5,$A1760&lt;=CrashTest!$C$5),3,IF(AND($A1760&gt;=CrashTest!$B$6,$A1760&lt;=CrashTest!$C$6),4,IF(AND($A1760&gt;=CrashTest!$B$7,$A1760&lt;=CrashTest!$C$7),5,0)))))</f>
        <v>0</v>
      </c>
      <c r="U1760" s="8" t="str">
        <f aca="false">IF(T1760=0,"",IF(T1759=T1760,MAX(U1759,B1760),B1760))</f>
        <v/>
      </c>
      <c r="V1760" s="9" t="str">
        <f aca="false">IF(T1760=0,"",B1760/U1760-1)</f>
        <v/>
      </c>
      <c r="W1760" s="8" t="str">
        <f aca="false">IF(T1760=0,"",IF(T1759=T1760,MAX(W1759,F1760),F1760))</f>
        <v/>
      </c>
      <c r="X1760" s="9" t="str">
        <f aca="false">IF(T1760=0,"",F1760/W1760-1)</f>
        <v/>
      </c>
    </row>
    <row r="1761" customFormat="false" ht="15" hidden="false" customHeight="false" outlineLevel="0" collapsed="false">
      <c r="A1761" s="5" t="n">
        <v>45589</v>
      </c>
      <c r="B1761" s="6" t="n">
        <v>68130.9948369374</v>
      </c>
      <c r="C1761" s="7" t="n">
        <v>41817.86459</v>
      </c>
      <c r="D1761" s="0" t="n">
        <f aca="false">INT((ROW()-3)/30)</f>
        <v>58</v>
      </c>
      <c r="E1761" s="0" t="n">
        <f aca="false">2+30*D1761</f>
        <v>1742</v>
      </c>
      <c r="F1761" s="8" t="n">
        <f aca="false">INDEX($F:$F,$E1761)*(2*B1761/INDEX($B:$B,$E1761)-C1761/INDEX($C:$C,$E1761))</f>
        <v>6555.58802880106</v>
      </c>
      <c r="G1761" s="9" t="n">
        <f aca="false">B1761/B1760-1</f>
        <v>0.0222620941821805</v>
      </c>
      <c r="H1761" s="9" t="n">
        <f aca="false">F1761/F1760-1</f>
        <v>0.0066779623815092</v>
      </c>
      <c r="I1761" s="9" t="n">
        <f aca="false">LN(B1761/B1760)</f>
        <v>0.0220179111363131</v>
      </c>
      <c r="J1761" s="9" t="n">
        <f aca="false">LN(F1761/F1760)</f>
        <v>0.00665576356449862</v>
      </c>
      <c r="K1761" s="9" t="n">
        <f aca="false">F1761/F1754-1</f>
        <v>0.0167186853336625</v>
      </c>
      <c r="L1761" s="9" t="n">
        <f aca="false">F1761/F1731-1</f>
        <v>0.0484730788863879</v>
      </c>
      <c r="M1761" s="9" t="n">
        <f aca="false">B1761/B1754-1</f>
        <v>0.0117777239833614</v>
      </c>
      <c r="N1761" s="9" t="n">
        <f aca="false">B1761/B1731-1</f>
        <v>0.0588753732612355</v>
      </c>
      <c r="O1761" s="8" t="n">
        <f aca="false">MAX(O1760,F1761)</f>
        <v>6555.58802880106</v>
      </c>
      <c r="P1761" s="9" t="n">
        <f aca="false">F1761/O1761-1</f>
        <v>0</v>
      </c>
      <c r="Q1761" s="8" t="n">
        <f aca="false">MAX(Q1760,B1761)</f>
        <v>73081.5759053185</v>
      </c>
      <c r="R1761" s="9" t="n">
        <f aca="false">B1761/Q1761-1</f>
        <v>-0.0677404805117349</v>
      </c>
      <c r="S1761" s="9" t="n">
        <f aca="false">B1761/INDEX($B:$B,$E1761)-1</f>
        <v>0.0983475140980867</v>
      </c>
      <c r="T1761" s="0" t="n">
        <f aca="false">IF(AND($A1761&gt;=CrashTest!$B$3,$A1761&lt;=CrashTest!$C$3),1,IF(AND($A1761&gt;=CrashTest!$B$4,$A1761&lt;=CrashTest!$C$4),2,IF(AND($A1761&gt;=CrashTest!$B$5,$A1761&lt;=CrashTest!$C$5),3,IF(AND($A1761&gt;=CrashTest!$B$6,$A1761&lt;=CrashTest!$C$6),4,IF(AND($A1761&gt;=CrashTest!$B$7,$A1761&lt;=CrashTest!$C$7),5,0)))))</f>
        <v>0</v>
      </c>
      <c r="U1761" s="8" t="str">
        <f aca="false">IF(T1761=0,"",IF(T1760=T1761,MAX(U1760,B1761),B1761))</f>
        <v/>
      </c>
      <c r="V1761" s="9" t="str">
        <f aca="false">IF(T1761=0,"",B1761/U1761-1)</f>
        <v/>
      </c>
      <c r="W1761" s="8" t="str">
        <f aca="false">IF(T1761=0,"",IF(T1760=T1761,MAX(W1760,F1761),F1761))</f>
        <v/>
      </c>
      <c r="X1761" s="9" t="str">
        <f aca="false">IF(T1761=0,"",F1761/W1761-1)</f>
        <v/>
      </c>
    </row>
    <row r="1762" customFormat="false" ht="15" hidden="false" customHeight="false" outlineLevel="0" collapsed="false">
      <c r="A1762" s="5" t="n">
        <v>45590</v>
      </c>
      <c r="B1762" s="6" t="n">
        <v>66261.5376861485</v>
      </c>
      <c r="C1762" s="7" t="n">
        <v>40276.5913</v>
      </c>
      <c r="D1762" s="0" t="n">
        <f aca="false">INT((ROW()-3)/30)</f>
        <v>58</v>
      </c>
      <c r="E1762" s="0" t="n">
        <f aca="false">2+30*D1762</f>
        <v>1742</v>
      </c>
      <c r="F1762" s="8" t="n">
        <f aca="false">INDEX($F:$F,$E1762)*(2*B1762/INDEX($B:$B,$E1762)-C1762/INDEX($C:$C,$E1762))</f>
        <v>6443.71508425068</v>
      </c>
      <c r="G1762" s="9" t="n">
        <f aca="false">B1762/B1761-1</f>
        <v>-0.0274391582753665</v>
      </c>
      <c r="H1762" s="9" t="n">
        <f aca="false">F1762/F1761-1</f>
        <v>-0.0170652798892924</v>
      </c>
      <c r="I1762" s="9" t="n">
        <f aca="false">LN(B1762/B1761)</f>
        <v>-0.0278226432617544</v>
      </c>
      <c r="J1762" s="9" t="n">
        <f aca="false">LN(F1762/F1761)</f>
        <v>-0.0172125698797001</v>
      </c>
      <c r="K1762" s="9" t="n">
        <f aca="false">F1762/F1755-1</f>
        <v>-0.00729830132133347</v>
      </c>
      <c r="L1762" s="9" t="n">
        <f aca="false">F1762/F1732-1</f>
        <v>0.0361131553499172</v>
      </c>
      <c r="M1762" s="9" t="n">
        <f aca="false">B1762/B1755-1</f>
        <v>-0.0311300357076626</v>
      </c>
      <c r="N1762" s="9" t="n">
        <f aca="false">B1762/B1732-1</f>
        <v>0.0507759231379841</v>
      </c>
      <c r="O1762" s="8" t="n">
        <f aca="false">MAX(O1761,F1762)</f>
        <v>6555.58802880106</v>
      </c>
      <c r="P1762" s="9" t="n">
        <f aca="false">F1762/O1762-1</f>
        <v>-0.0170652798892924</v>
      </c>
      <c r="Q1762" s="8" t="n">
        <f aca="false">MAX(Q1761,B1762)</f>
        <v>73081.5759053185</v>
      </c>
      <c r="R1762" s="9" t="n">
        <f aca="false">B1762/Q1762-1</f>
        <v>-0.0933208970206905</v>
      </c>
      <c r="S1762" s="9" t="n">
        <f aca="false">B1762/INDEX($B:$B,$E1762)-1</f>
        <v>0.068209782817394</v>
      </c>
      <c r="T1762" s="0" t="n">
        <f aca="false">IF(AND($A1762&gt;=CrashTest!$B$3,$A1762&lt;=CrashTest!$C$3),1,IF(AND($A1762&gt;=CrashTest!$B$4,$A1762&lt;=CrashTest!$C$4),2,IF(AND($A1762&gt;=CrashTest!$B$5,$A1762&lt;=CrashTest!$C$5),3,IF(AND($A1762&gt;=CrashTest!$B$6,$A1762&lt;=CrashTest!$C$6),4,IF(AND($A1762&gt;=CrashTest!$B$7,$A1762&lt;=CrashTest!$C$7),5,0)))))</f>
        <v>0</v>
      </c>
      <c r="U1762" s="8" t="str">
        <f aca="false">IF(T1762=0,"",IF(T1761=T1762,MAX(U1761,B1762),B1762))</f>
        <v/>
      </c>
      <c r="V1762" s="9" t="str">
        <f aca="false">IF(T1762=0,"",B1762/U1762-1)</f>
        <v/>
      </c>
      <c r="W1762" s="8" t="str">
        <f aca="false">IF(T1762=0,"",IF(T1761=T1762,MAX(W1761,F1762),F1762))</f>
        <v/>
      </c>
      <c r="X1762" s="9" t="str">
        <f aca="false">IF(T1762=0,"",F1762/W1762-1)</f>
        <v/>
      </c>
    </row>
    <row r="1763" customFormat="false" ht="15" hidden="false" customHeight="false" outlineLevel="0" collapsed="false">
      <c r="A1763" s="5" t="n">
        <v>45591</v>
      </c>
      <c r="B1763" s="6" t="n">
        <v>67023.3399611338</v>
      </c>
      <c r="C1763" s="7" t="n">
        <v>40535.28378</v>
      </c>
      <c r="D1763" s="0" t="n">
        <f aca="false">INT((ROW()-3)/30)</f>
        <v>58</v>
      </c>
      <c r="E1763" s="0" t="n">
        <f aca="false">2+30*D1763</f>
        <v>1742</v>
      </c>
      <c r="F1763" s="8" t="n">
        <f aca="false">INDEX($F:$F,$E1763)*(2*B1763/INDEX($B:$B,$E1763)-C1763/INDEX($C:$C,$E1763))</f>
        <v>6553.08780841394</v>
      </c>
      <c r="G1763" s="9" t="n">
        <f aca="false">B1763/B1762-1</f>
        <v>0.0114969000356377</v>
      </c>
      <c r="H1763" s="9" t="n">
        <f aca="false">F1763/F1762-1</f>
        <v>0.0169735506199809</v>
      </c>
      <c r="I1763" s="9" t="n">
        <f aca="false">LN(B1763/B1762)</f>
        <v>0.0114313129008855</v>
      </c>
      <c r="J1763" s="9" t="n">
        <f aca="false">LN(F1763/F1762)</f>
        <v>0.0168311094715723</v>
      </c>
      <c r="K1763" s="9" t="n">
        <f aca="false">F1763/F1756-1</f>
        <v>0.00568832755900739</v>
      </c>
      <c r="L1763" s="9" t="n">
        <f aca="false">F1763/F1733-1</f>
        <v>0.0510279732862686</v>
      </c>
      <c r="M1763" s="9" t="n">
        <f aca="false">B1763/B1756-1</f>
        <v>-0.0195231036711963</v>
      </c>
      <c r="N1763" s="9" t="n">
        <f aca="false">B1763/B1733-1</f>
        <v>0.0302124300787912</v>
      </c>
      <c r="O1763" s="8" t="n">
        <f aca="false">MAX(O1762,F1763)</f>
        <v>6555.58802880106</v>
      </c>
      <c r="P1763" s="9" t="n">
        <f aca="false">F1763/O1763-1</f>
        <v>-0.000381387661356758</v>
      </c>
      <c r="Q1763" s="8" t="n">
        <f aca="false">MAX(Q1762,B1763)</f>
        <v>73081.5759053185</v>
      </c>
      <c r="R1763" s="9" t="n">
        <f aca="false">B1763/Q1763-1</f>
        <v>-0.0828968980093356</v>
      </c>
      <c r="S1763" s="9" t="n">
        <f aca="false">B1763/INDEX($B:$B,$E1763)-1</f>
        <v>0.080490883907536</v>
      </c>
      <c r="T1763" s="0" t="n">
        <f aca="false">IF(AND($A1763&gt;=CrashTest!$B$3,$A1763&lt;=CrashTest!$C$3),1,IF(AND($A1763&gt;=CrashTest!$B$4,$A1763&lt;=CrashTest!$C$4),2,IF(AND($A1763&gt;=CrashTest!$B$5,$A1763&lt;=CrashTest!$C$5),3,IF(AND($A1763&gt;=CrashTest!$B$6,$A1763&lt;=CrashTest!$C$6),4,IF(AND($A1763&gt;=CrashTest!$B$7,$A1763&lt;=CrashTest!$C$7),5,0)))))</f>
        <v>0</v>
      </c>
      <c r="U1763" s="8" t="str">
        <f aca="false">IF(T1763=0,"",IF(T1762=T1763,MAX(U1762,B1763),B1763))</f>
        <v/>
      </c>
      <c r="V1763" s="9" t="str">
        <f aca="false">IF(T1763=0,"",B1763/U1763-1)</f>
        <v/>
      </c>
      <c r="W1763" s="8" t="str">
        <f aca="false">IF(T1763=0,"",IF(T1762=T1763,MAX(W1762,F1763),F1763))</f>
        <v/>
      </c>
      <c r="X1763" s="9" t="str">
        <f aca="false">IF(T1763=0,"",F1763/W1763-1)</f>
        <v/>
      </c>
    </row>
    <row r="1764" customFormat="false" ht="15" hidden="false" customHeight="false" outlineLevel="0" collapsed="false">
      <c r="A1764" s="5" t="n">
        <v>45592</v>
      </c>
      <c r="B1764" s="6" t="n">
        <v>68000.1475008767</v>
      </c>
      <c r="C1764" s="7" t="n">
        <v>41401.89391</v>
      </c>
      <c r="D1764" s="0" t="n">
        <f aca="false">INT((ROW()-3)/30)</f>
        <v>58</v>
      </c>
      <c r="E1764" s="0" t="n">
        <f aca="false">2+30*D1764</f>
        <v>1742</v>
      </c>
      <c r="F1764" s="8" t="n">
        <f aca="false">INDEX($F:$F,$E1764)*(2*B1764/INDEX($B:$B,$E1764)-C1764/INDEX($C:$C,$E1764))</f>
        <v>6600.96015324424</v>
      </c>
      <c r="G1764" s="9" t="n">
        <f aca="false">B1764/B1763-1</f>
        <v>0.0145741399982355</v>
      </c>
      <c r="H1764" s="9" t="n">
        <f aca="false">F1764/F1763-1</f>
        <v>0.00730531105791621</v>
      </c>
      <c r="I1764" s="9" t="n">
        <f aca="false">LN(B1764/B1763)</f>
        <v>0.0144689579468961</v>
      </c>
      <c r="J1764" s="9" t="n">
        <f aca="false">LN(F1764/F1763)</f>
        <v>0.00727875652076703</v>
      </c>
      <c r="K1764" s="9" t="n">
        <f aca="false">F1764/F1757-1</f>
        <v>0.00806334052633084</v>
      </c>
      <c r="L1764" s="9" t="n">
        <f aca="false">F1764/F1734-1</f>
        <v>0.0539335071098983</v>
      </c>
      <c r="M1764" s="9" t="n">
        <f aca="false">B1764/B1757-1</f>
        <v>-0.0146670220764802</v>
      </c>
      <c r="N1764" s="9" t="n">
        <f aca="false">B1764/B1734-1</f>
        <v>0.0339442278920283</v>
      </c>
      <c r="O1764" s="8" t="n">
        <f aca="false">MAX(O1763,F1764)</f>
        <v>6600.96015324424</v>
      </c>
      <c r="P1764" s="9" t="n">
        <f aca="false">F1764/O1764-1</f>
        <v>0</v>
      </c>
      <c r="Q1764" s="8" t="n">
        <f aca="false">MAX(Q1763,B1764)</f>
        <v>73081.5759053185</v>
      </c>
      <c r="R1764" s="9" t="n">
        <f aca="false">B1764/Q1764-1</f>
        <v>-0.0695309090081075</v>
      </c>
      <c r="S1764" s="9" t="n">
        <f aca="false">B1764/INDEX($B:$B,$E1764)-1</f>
        <v>0.0962381093164217</v>
      </c>
      <c r="T1764" s="0" t="n">
        <f aca="false">IF(AND($A1764&gt;=CrashTest!$B$3,$A1764&lt;=CrashTest!$C$3),1,IF(AND($A1764&gt;=CrashTest!$B$4,$A1764&lt;=CrashTest!$C$4),2,IF(AND($A1764&gt;=CrashTest!$B$5,$A1764&lt;=CrashTest!$C$5),3,IF(AND($A1764&gt;=CrashTest!$B$6,$A1764&lt;=CrashTest!$C$6),4,IF(AND($A1764&gt;=CrashTest!$B$7,$A1764&lt;=CrashTest!$C$7),5,0)))))</f>
        <v>0</v>
      </c>
      <c r="U1764" s="8" t="str">
        <f aca="false">IF(T1764=0,"",IF(T1763=T1764,MAX(U1763,B1764),B1764))</f>
        <v/>
      </c>
      <c r="V1764" s="9" t="str">
        <f aca="false">IF(T1764=0,"",B1764/U1764-1)</f>
        <v/>
      </c>
      <c r="W1764" s="8" t="str">
        <f aca="false">IF(T1764=0,"",IF(T1763=T1764,MAX(W1763,F1764),F1764))</f>
        <v/>
      </c>
      <c r="X1764" s="9" t="str">
        <f aca="false">IF(T1764=0,"",F1764/W1764-1)</f>
        <v/>
      </c>
    </row>
    <row r="1765" customFormat="false" ht="15" hidden="false" customHeight="false" outlineLevel="0" collapsed="false">
      <c r="A1765" s="5" t="n">
        <v>45593</v>
      </c>
      <c r="B1765" s="6" t="n">
        <v>69862.5205470485</v>
      </c>
      <c r="C1765" s="7" t="n">
        <v>43522.99067</v>
      </c>
      <c r="D1765" s="0" t="n">
        <f aca="false">INT((ROW()-3)/30)</f>
        <v>58</v>
      </c>
      <c r="E1765" s="0" t="n">
        <f aca="false">2+30*D1765</f>
        <v>1742</v>
      </c>
      <c r="F1765" s="8" t="n">
        <f aca="false">INDEX($F:$F,$E1765)*(2*B1765/INDEX($B:$B,$E1765)-C1765/INDEX($C:$C,$E1765))</f>
        <v>6611.27530233097</v>
      </c>
      <c r="G1765" s="9" t="n">
        <f aca="false">B1765/B1764-1</f>
        <v>0.0273877795066222</v>
      </c>
      <c r="H1765" s="9" t="n">
        <f aca="false">F1765/F1764-1</f>
        <v>0.0015626740424517</v>
      </c>
      <c r="I1765" s="9" t="n">
        <f aca="false">LN(B1765/B1764)</f>
        <v>0.0270194443984538</v>
      </c>
      <c r="J1765" s="9" t="n">
        <f aca="false">LN(F1765/F1764)</f>
        <v>0.00156145433787201</v>
      </c>
      <c r="K1765" s="9" t="n">
        <f aca="false">F1765/F1758-1</f>
        <v>0.01288833174108</v>
      </c>
      <c r="L1765" s="9" t="n">
        <f aca="false">F1765/F1735-1</f>
        <v>0.0577972514356353</v>
      </c>
      <c r="M1765" s="9" t="n">
        <f aca="false">B1765/B1758-1</f>
        <v>0.0359140188428291</v>
      </c>
      <c r="N1765" s="9" t="n">
        <f aca="false">B1765/B1735-1</f>
        <v>0.0622162090760501</v>
      </c>
      <c r="O1765" s="8" t="n">
        <f aca="false">MAX(O1764,F1765)</f>
        <v>6611.27530233097</v>
      </c>
      <c r="P1765" s="9" t="n">
        <f aca="false">F1765/O1765-1</f>
        <v>0</v>
      </c>
      <c r="Q1765" s="8" t="n">
        <f aca="false">MAX(Q1764,B1765)</f>
        <v>73081.5759053185</v>
      </c>
      <c r="R1765" s="9" t="n">
        <f aca="false">B1765/Q1765-1</f>
        <v>-0.0440474267062945</v>
      </c>
      <c r="S1765" s="9" t="n">
        <f aca="false">B1765/INDEX($B:$B,$E1765)-1</f>
        <v>0.126261636941136</v>
      </c>
      <c r="T1765" s="0" t="n">
        <f aca="false">IF(AND($A1765&gt;=CrashTest!$B$3,$A1765&lt;=CrashTest!$C$3),1,IF(AND($A1765&gt;=CrashTest!$B$4,$A1765&lt;=CrashTest!$C$4),2,IF(AND($A1765&gt;=CrashTest!$B$5,$A1765&lt;=CrashTest!$C$5),3,IF(AND($A1765&gt;=CrashTest!$B$6,$A1765&lt;=CrashTest!$C$6),4,IF(AND($A1765&gt;=CrashTest!$B$7,$A1765&lt;=CrashTest!$C$7),5,0)))))</f>
        <v>0</v>
      </c>
      <c r="U1765" s="8" t="str">
        <f aca="false">IF(T1765=0,"",IF(T1764=T1765,MAX(U1764,B1765),B1765))</f>
        <v/>
      </c>
      <c r="V1765" s="9" t="str">
        <f aca="false">IF(T1765=0,"",B1765/U1765-1)</f>
        <v/>
      </c>
      <c r="W1765" s="8" t="str">
        <f aca="false">IF(T1765=0,"",IF(T1764=T1765,MAX(W1764,F1765),F1765))</f>
        <v/>
      </c>
      <c r="X1765" s="9" t="str">
        <f aca="false">IF(T1765=0,"",F1765/W1765-1)</f>
        <v/>
      </c>
    </row>
    <row r="1766" customFormat="false" ht="15" hidden="false" customHeight="false" outlineLevel="0" collapsed="false">
      <c r="A1766" s="5" t="n">
        <v>45594</v>
      </c>
      <c r="B1766" s="6" t="n">
        <v>72678.7866201052</v>
      </c>
      <c r="C1766" s="7" t="n">
        <v>46751.89135</v>
      </c>
      <c r="D1766" s="0" t="n">
        <f aca="false">INT((ROW()-3)/30)</f>
        <v>58</v>
      </c>
      <c r="E1766" s="0" t="n">
        <f aca="false">2+30*D1766</f>
        <v>1742</v>
      </c>
      <c r="F1766" s="8" t="n">
        <f aca="false">INDEX($F:$F,$E1766)*(2*B1766/INDEX($B:$B,$E1766)-C1766/INDEX($C:$C,$E1766))</f>
        <v>6623.17931721015</v>
      </c>
      <c r="G1766" s="9" t="n">
        <f aca="false">B1766/B1765-1</f>
        <v>0.0403115440296791</v>
      </c>
      <c r="H1766" s="9" t="n">
        <f aca="false">F1766/F1765-1</f>
        <v>0.00180056257451211</v>
      </c>
      <c r="I1766" s="9" t="n">
        <f aca="false">LN(B1766/B1765)</f>
        <v>0.0395202298606728</v>
      </c>
      <c r="J1766" s="9" t="n">
        <f aca="false">LN(F1766/F1765)</f>
        <v>0.00179894350491915</v>
      </c>
      <c r="K1766" s="9" t="n">
        <f aca="false">F1766/F1759-1</f>
        <v>0.0144487515194249</v>
      </c>
      <c r="L1766" s="9" t="n">
        <f aca="false">F1766/F1736-1</f>
        <v>0.0553360934804674</v>
      </c>
      <c r="M1766" s="9" t="n">
        <f aca="false">B1766/B1759-1</f>
        <v>0.0779083789855548</v>
      </c>
      <c r="N1766" s="9" t="n">
        <f aca="false">B1766/B1736-1</f>
        <v>0.107608449848181</v>
      </c>
      <c r="O1766" s="8" t="n">
        <f aca="false">MAX(O1765,F1766)</f>
        <v>6623.17931721015</v>
      </c>
      <c r="P1766" s="9" t="n">
        <f aca="false">F1766/O1766-1</f>
        <v>0</v>
      </c>
      <c r="Q1766" s="8" t="n">
        <f aca="false">MAX(Q1765,B1766)</f>
        <v>73081.5759053185</v>
      </c>
      <c r="R1766" s="9" t="n">
        <f aca="false">B1766/Q1766-1</f>
        <v>-0.00551150245768028</v>
      </c>
      <c r="S1766" s="9" t="n">
        <f aca="false">B1766/INDEX($B:$B,$E1766)-1</f>
        <v>0.171662982507627</v>
      </c>
      <c r="T1766" s="0" t="n">
        <f aca="false">IF(AND($A1766&gt;=CrashTest!$B$3,$A1766&lt;=CrashTest!$C$3),1,IF(AND($A1766&gt;=CrashTest!$B$4,$A1766&lt;=CrashTest!$C$4),2,IF(AND($A1766&gt;=CrashTest!$B$5,$A1766&lt;=CrashTest!$C$5),3,IF(AND($A1766&gt;=CrashTest!$B$6,$A1766&lt;=CrashTest!$C$6),4,IF(AND($A1766&gt;=CrashTest!$B$7,$A1766&lt;=CrashTest!$C$7),5,0)))))</f>
        <v>0</v>
      </c>
      <c r="U1766" s="8" t="str">
        <f aca="false">IF(T1766=0,"",IF(T1765=T1766,MAX(U1765,B1766),B1766))</f>
        <v/>
      </c>
      <c r="V1766" s="9" t="str">
        <f aca="false">IF(T1766=0,"",B1766/U1766-1)</f>
        <v/>
      </c>
      <c r="W1766" s="8" t="str">
        <f aca="false">IF(T1766=0,"",IF(T1765=T1766,MAX(W1765,F1766),F1766))</f>
        <v/>
      </c>
      <c r="X1766" s="9" t="str">
        <f aca="false">IF(T1766=0,"",F1766/W1766-1)</f>
        <v/>
      </c>
    </row>
    <row r="1767" customFormat="false" ht="15" hidden="false" customHeight="false" outlineLevel="0" collapsed="false">
      <c r="A1767" s="5" t="n">
        <v>45595</v>
      </c>
      <c r="B1767" s="6" t="n">
        <v>72450.2843819404</v>
      </c>
      <c r="C1767" s="7" t="n">
        <v>46284.88354</v>
      </c>
      <c r="D1767" s="0" t="n">
        <f aca="false">INT((ROW()-3)/30)</f>
        <v>58</v>
      </c>
      <c r="E1767" s="0" t="n">
        <f aca="false">2+30*D1767</f>
        <v>1742</v>
      </c>
      <c r="F1767" s="8" t="n">
        <f aca="false">INDEX($F:$F,$E1767)*(2*B1767/INDEX($B:$B,$E1767)-C1767/INDEX($C:$C,$E1767))</f>
        <v>6657.61781662914</v>
      </c>
      <c r="G1767" s="9" t="n">
        <f aca="false">B1767/B1766-1</f>
        <v>-0.0031440018303992</v>
      </c>
      <c r="H1767" s="9" t="n">
        <f aca="false">F1767/F1766-1</f>
        <v>0.00519969304311396</v>
      </c>
      <c r="I1767" s="9" t="n">
        <f aca="false">LN(B1767/B1766)</f>
        <v>-0.00314895458786406</v>
      </c>
      <c r="J1767" s="9" t="n">
        <f aca="false">LN(F1767/F1766)</f>
        <v>0.00518622131828603</v>
      </c>
      <c r="K1767" s="9" t="n">
        <f aca="false">F1767/F1760-1</f>
        <v>0.022345685621856</v>
      </c>
      <c r="L1767" s="9" t="n">
        <f aca="false">F1767/F1737-1</f>
        <v>0.0639124144890331</v>
      </c>
      <c r="M1767" s="9" t="n">
        <f aca="false">B1767/B1760-1</f>
        <v>0.0870702770983662</v>
      </c>
      <c r="N1767" s="9" t="n">
        <f aca="false">B1767/B1737-1</f>
        <v>0.145277199690754</v>
      </c>
      <c r="O1767" s="8" t="n">
        <f aca="false">MAX(O1766,F1767)</f>
        <v>6657.61781662914</v>
      </c>
      <c r="P1767" s="9" t="n">
        <f aca="false">F1767/O1767-1</f>
        <v>0</v>
      </c>
      <c r="Q1767" s="8" t="n">
        <f aca="false">MAX(Q1766,B1767)</f>
        <v>73081.5759053185</v>
      </c>
      <c r="R1767" s="9" t="n">
        <f aca="false">B1767/Q1767-1</f>
        <v>-0.00863817611426421</v>
      </c>
      <c r="S1767" s="9" t="n">
        <f aca="false">B1767/INDEX($B:$B,$E1767)-1</f>
        <v>0.167979271946012</v>
      </c>
      <c r="T1767" s="0" t="n">
        <f aca="false">IF(AND($A1767&gt;=CrashTest!$B$3,$A1767&lt;=CrashTest!$C$3),1,IF(AND($A1767&gt;=CrashTest!$B$4,$A1767&lt;=CrashTest!$C$4),2,IF(AND($A1767&gt;=CrashTest!$B$5,$A1767&lt;=CrashTest!$C$5),3,IF(AND($A1767&gt;=CrashTest!$B$6,$A1767&lt;=CrashTest!$C$6),4,IF(AND($A1767&gt;=CrashTest!$B$7,$A1767&lt;=CrashTest!$C$7),5,0)))))</f>
        <v>0</v>
      </c>
      <c r="U1767" s="8" t="str">
        <f aca="false">IF(T1767=0,"",IF(T1766=T1767,MAX(U1766,B1767),B1767))</f>
        <v/>
      </c>
      <c r="V1767" s="9" t="str">
        <f aca="false">IF(T1767=0,"",B1767/U1767-1)</f>
        <v/>
      </c>
      <c r="W1767" s="8" t="str">
        <f aca="false">IF(T1767=0,"",IF(T1766=T1767,MAX(W1766,F1767),F1767))</f>
        <v/>
      </c>
      <c r="X1767" s="9" t="str">
        <f aca="false">IF(T1767=0,"",F1767/W1767-1)</f>
        <v/>
      </c>
    </row>
    <row r="1768" customFormat="false" ht="15" hidden="false" customHeight="false" outlineLevel="0" collapsed="false">
      <c r="A1768" s="5" t="n">
        <v>45596</v>
      </c>
      <c r="B1768" s="6" t="n">
        <v>70367.0819576271</v>
      </c>
      <c r="C1768" s="7" t="n">
        <v>43813.44187</v>
      </c>
      <c r="D1768" s="0" t="n">
        <f aca="false">INT((ROW()-3)/30)</f>
        <v>58</v>
      </c>
      <c r="E1768" s="0" t="n">
        <f aca="false">2+30*D1768</f>
        <v>1742</v>
      </c>
      <c r="F1768" s="8" t="n">
        <f aca="false">INDEX($F:$F,$E1768)*(2*B1768/INDEX($B:$B,$E1768)-C1768/INDEX($C:$C,$E1768))</f>
        <v>6663.14706826622</v>
      </c>
      <c r="G1768" s="9" t="n">
        <f aca="false">B1768/B1767-1</f>
        <v>-0.0287535437864005</v>
      </c>
      <c r="H1768" s="9" t="n">
        <f aca="false">F1768/F1767-1</f>
        <v>0.000830515026451595</v>
      </c>
      <c r="I1768" s="9" t="n">
        <f aca="false">LN(B1768/B1767)</f>
        <v>-0.029175025993063</v>
      </c>
      <c r="J1768" s="9" t="n">
        <f aca="false">LN(F1768/F1767)</f>
        <v>0.000830170339678841</v>
      </c>
      <c r="K1768" s="9" t="n">
        <f aca="false">F1768/F1761-1</f>
        <v>0.0164072298308884</v>
      </c>
      <c r="L1768" s="9" t="n">
        <f aca="false">F1768/F1738-1</f>
        <v>0.0682562274730467</v>
      </c>
      <c r="M1768" s="9" t="n">
        <f aca="false">B1768/B1761-1</f>
        <v>0.0328204090669964</v>
      </c>
      <c r="N1768" s="9" t="n">
        <f aca="false">B1768/B1738-1</f>
        <v>0.156245594487928</v>
      </c>
      <c r="O1768" s="8" t="n">
        <f aca="false">MAX(O1767,F1768)</f>
        <v>6663.14706826622</v>
      </c>
      <c r="P1768" s="9" t="n">
        <f aca="false">F1768/O1768-1</f>
        <v>0</v>
      </c>
      <c r="Q1768" s="8" t="n">
        <f aca="false">MAX(Q1767,B1768)</f>
        <v>73081.5759053185</v>
      </c>
      <c r="R1768" s="9" t="n">
        <f aca="false">B1768/Q1768-1</f>
        <v>-0.0371433417255286</v>
      </c>
      <c r="S1768" s="9" t="n">
        <f aca="false">B1768/INDEX($B:$B,$E1768)-1</f>
        <v>0.134395728808504</v>
      </c>
      <c r="T1768" s="0" t="n">
        <f aca="false">IF(AND($A1768&gt;=CrashTest!$B$3,$A1768&lt;=CrashTest!$C$3),1,IF(AND($A1768&gt;=CrashTest!$B$4,$A1768&lt;=CrashTest!$C$4),2,IF(AND($A1768&gt;=CrashTest!$B$5,$A1768&lt;=CrashTest!$C$5),3,IF(AND($A1768&gt;=CrashTest!$B$6,$A1768&lt;=CrashTest!$C$6),4,IF(AND($A1768&gt;=CrashTest!$B$7,$A1768&lt;=CrashTest!$C$7),5,0)))))</f>
        <v>0</v>
      </c>
      <c r="U1768" s="8" t="str">
        <f aca="false">IF(T1768=0,"",IF(T1767=T1768,MAX(U1767,B1768),B1768))</f>
        <v/>
      </c>
      <c r="V1768" s="9" t="str">
        <f aca="false">IF(T1768=0,"",B1768/U1768-1)</f>
        <v/>
      </c>
      <c r="W1768" s="8" t="str">
        <f aca="false">IF(T1768=0,"",IF(T1767=T1768,MAX(W1767,F1768),F1768))</f>
        <v/>
      </c>
      <c r="X1768" s="9" t="str">
        <f aca="false">IF(T1768=0,"",F1768/W1768-1)</f>
        <v/>
      </c>
    </row>
    <row r="1769" customFormat="false" ht="15" hidden="false" customHeight="false" outlineLevel="0" collapsed="false">
      <c r="A1769" s="5" t="n">
        <v>45597</v>
      </c>
      <c r="B1769" s="6" t="n">
        <v>69483.5830303916</v>
      </c>
      <c r="C1769" s="7" t="n">
        <v>43008.68357</v>
      </c>
      <c r="D1769" s="0" t="n">
        <f aca="false">INT((ROW()-3)/30)</f>
        <v>58</v>
      </c>
      <c r="E1769" s="0" t="n">
        <f aca="false">2+30*D1769</f>
        <v>1742</v>
      </c>
      <c r="F1769" s="8" t="n">
        <f aca="false">INDEX($F:$F,$E1769)*(2*B1769/INDEX($B:$B,$E1769)-C1769/INDEX($C:$C,$E1769))</f>
        <v>6623.46197488482</v>
      </c>
      <c r="G1769" s="9" t="n">
        <f aca="false">B1769/B1768-1</f>
        <v>-0.012555571478259</v>
      </c>
      <c r="H1769" s="9" t="n">
        <f aca="false">F1769/F1768-1</f>
        <v>-0.00595590836804427</v>
      </c>
      <c r="I1769" s="9" t="n">
        <f aca="false">LN(B1769/B1768)</f>
        <v>-0.0126350587050452</v>
      </c>
      <c r="J1769" s="9" t="n">
        <f aca="false">LN(F1769/F1768)</f>
        <v>-0.00597371553071269</v>
      </c>
      <c r="K1769" s="9" t="n">
        <f aca="false">F1769/F1762-1</f>
        <v>0.0278949159427415</v>
      </c>
      <c r="L1769" s="9" t="n">
        <f aca="false">F1769/F1739-1</f>
        <v>0.062600967890118</v>
      </c>
      <c r="M1769" s="9" t="n">
        <f aca="false">B1769/B1762-1</f>
        <v>0.0486261782741069</v>
      </c>
      <c r="N1769" s="9" t="n">
        <f aca="false">B1769/B1739-1</f>
        <v>0.144967032258517</v>
      </c>
      <c r="O1769" s="8" t="n">
        <f aca="false">MAX(O1768,F1769)</f>
        <v>6663.14706826622</v>
      </c>
      <c r="P1769" s="9" t="n">
        <f aca="false">F1769/O1769-1</f>
        <v>-0.00595590836804427</v>
      </c>
      <c r="Q1769" s="8" t="n">
        <f aca="false">MAX(Q1768,B1769)</f>
        <v>73081.5759053185</v>
      </c>
      <c r="R1769" s="9" t="n">
        <f aca="false">B1769/Q1769-1</f>
        <v>-0.0492325573218114</v>
      </c>
      <c r="S1769" s="9" t="n">
        <f aca="false">B1769/INDEX($B:$B,$E1769)-1</f>
        <v>0.120152742150818</v>
      </c>
      <c r="T1769" s="0" t="n">
        <f aca="false">IF(AND($A1769&gt;=CrashTest!$B$3,$A1769&lt;=CrashTest!$C$3),1,IF(AND($A1769&gt;=CrashTest!$B$4,$A1769&lt;=CrashTest!$C$4),2,IF(AND($A1769&gt;=CrashTest!$B$5,$A1769&lt;=CrashTest!$C$5),3,IF(AND($A1769&gt;=CrashTest!$B$6,$A1769&lt;=CrashTest!$C$6),4,IF(AND($A1769&gt;=CrashTest!$B$7,$A1769&lt;=CrashTest!$C$7),5,0)))))</f>
        <v>0</v>
      </c>
      <c r="U1769" s="8" t="str">
        <f aca="false">IF(T1769=0,"",IF(T1768=T1769,MAX(U1768,B1769),B1769))</f>
        <v/>
      </c>
      <c r="V1769" s="9" t="str">
        <f aca="false">IF(T1769=0,"",B1769/U1769-1)</f>
        <v/>
      </c>
      <c r="W1769" s="8" t="str">
        <f aca="false">IF(T1769=0,"",IF(T1768=T1769,MAX(W1768,F1769),F1769))</f>
        <v/>
      </c>
      <c r="X1769" s="9" t="str">
        <f aca="false">IF(T1769=0,"",F1769/W1769-1)</f>
        <v/>
      </c>
    </row>
    <row r="1770" customFormat="false" ht="15" hidden="false" customHeight="false" outlineLevel="0" collapsed="false">
      <c r="A1770" s="5" t="n">
        <v>45598</v>
      </c>
      <c r="B1770" s="6" t="n">
        <v>69241.6794865576</v>
      </c>
      <c r="C1770" s="7" t="n">
        <v>42779.06009</v>
      </c>
      <c r="D1770" s="0" t="n">
        <f aca="false">INT((ROW()-3)/30)</f>
        <v>58</v>
      </c>
      <c r="E1770" s="0" t="n">
        <f aca="false">2+30*D1770</f>
        <v>1742</v>
      </c>
      <c r="F1770" s="8" t="n">
        <f aca="false">INDEX($F:$F,$E1770)*(2*B1770/INDEX($B:$B,$E1770)-C1770/INDEX($C:$C,$E1770))</f>
        <v>6614.1984917267</v>
      </c>
      <c r="G1770" s="9" t="n">
        <f aca="false">B1770/B1769-1</f>
        <v>-0.00348144890179603</v>
      </c>
      <c r="H1770" s="9" t="n">
        <f aca="false">F1770/F1769-1</f>
        <v>-0.0013985862972038</v>
      </c>
      <c r="I1770" s="9" t="n">
        <f aca="false">LN(B1770/B1769)</f>
        <v>-0.00348752324747116</v>
      </c>
      <c r="J1770" s="9" t="n">
        <f aca="false">LN(F1770/F1769)</f>
        <v>-0.00139956523187536</v>
      </c>
      <c r="K1770" s="9" t="n">
        <f aca="false">F1770/F1763-1</f>
        <v>0.00932547908701875</v>
      </c>
      <c r="L1770" s="9" t="n">
        <f aca="false">F1770/F1740-1</f>
        <v>0.0581745189859202</v>
      </c>
      <c r="M1770" s="9" t="n">
        <f aca="false">B1770/B1763-1</f>
        <v>0.0330980152094806</v>
      </c>
      <c r="N1770" s="9" t="n">
        <f aca="false">B1770/B1740-1</f>
        <v>0.139494934769987</v>
      </c>
      <c r="O1770" s="8" t="n">
        <f aca="false">MAX(O1769,F1770)</f>
        <v>6663.14706826622</v>
      </c>
      <c r="P1770" s="9" t="n">
        <f aca="false">F1770/O1770-1</f>
        <v>-0.00734616481341721</v>
      </c>
      <c r="Q1770" s="8" t="n">
        <f aca="false">MAX(Q1769,B1770)</f>
        <v>73081.5759053185</v>
      </c>
      <c r="R1770" s="9" t="n">
        <f aca="false">B1770/Q1770-1</f>
        <v>-0.0525426055909868</v>
      </c>
      <c r="S1770" s="9" t="n">
        <f aca="false">B1770/INDEX($B:$B,$E1770)-1</f>
        <v>0.116252987616813</v>
      </c>
      <c r="T1770" s="0" t="n">
        <f aca="false">IF(AND($A1770&gt;=CrashTest!$B$3,$A1770&lt;=CrashTest!$C$3),1,IF(AND($A1770&gt;=CrashTest!$B$4,$A1770&lt;=CrashTest!$C$4),2,IF(AND($A1770&gt;=CrashTest!$B$5,$A1770&lt;=CrashTest!$C$5),3,IF(AND($A1770&gt;=CrashTest!$B$6,$A1770&lt;=CrashTest!$C$6),4,IF(AND($A1770&gt;=CrashTest!$B$7,$A1770&lt;=CrashTest!$C$7),5,0)))))</f>
        <v>0</v>
      </c>
      <c r="U1770" s="8" t="str">
        <f aca="false">IF(T1770=0,"",IF(T1769=T1770,MAX(U1769,B1770),B1770))</f>
        <v/>
      </c>
      <c r="V1770" s="9" t="str">
        <f aca="false">IF(T1770=0,"",B1770/U1770-1)</f>
        <v/>
      </c>
      <c r="W1770" s="8" t="str">
        <f aca="false">IF(T1770=0,"",IF(T1769=T1770,MAX(W1769,F1770),F1770))</f>
        <v/>
      </c>
      <c r="X1770" s="9" t="str">
        <f aca="false">IF(T1770=0,"",F1770/W1770-1)</f>
        <v/>
      </c>
    </row>
    <row r="1771" customFormat="false" ht="15" hidden="false" customHeight="false" outlineLevel="0" collapsed="false">
      <c r="A1771" s="5" t="n">
        <v>45599</v>
      </c>
      <c r="B1771" s="6" t="n">
        <v>68742.7546227352</v>
      </c>
      <c r="C1771" s="7" t="n">
        <v>42080.45004</v>
      </c>
      <c r="D1771" s="0" t="n">
        <f aca="false">INT((ROW()-3)/30)</f>
        <v>58</v>
      </c>
      <c r="E1771" s="0" t="n">
        <f aca="false">2+30*D1771</f>
        <v>1742</v>
      </c>
      <c r="F1771" s="8" t="n">
        <f aca="false">INDEX($F:$F,$E1771)*(2*B1771/INDEX($B:$B,$E1771)-C1771/INDEX($C:$C,$E1771))</f>
        <v>6633.94834923545</v>
      </c>
      <c r="G1771" s="9" t="n">
        <f aca="false">B1771/B1770-1</f>
        <v>-0.00720555693510083</v>
      </c>
      <c r="H1771" s="9" t="n">
        <f aca="false">F1771/F1770-1</f>
        <v>0.00298597895624897</v>
      </c>
      <c r="I1771" s="9" t="n">
        <f aca="false">LN(B1771/B1770)</f>
        <v>-0.00723164234259841</v>
      </c>
      <c r="J1771" s="9" t="n">
        <f aca="false">LN(F1771/F1770)</f>
        <v>0.00298152977565812</v>
      </c>
      <c r="K1771" s="9" t="n">
        <f aca="false">F1771/F1764-1</f>
        <v>0.00499748449094883</v>
      </c>
      <c r="L1771" s="9" t="n">
        <f aca="false">F1771/F1741-1</f>
        <v>0.0590288110301427</v>
      </c>
      <c r="M1771" s="9" t="n">
        <f aca="false">B1771/B1764-1</f>
        <v>0.01092066928015</v>
      </c>
      <c r="N1771" s="9" t="n">
        <f aca="false">B1771/B1741-1</f>
        <v>0.107815857371451</v>
      </c>
      <c r="O1771" s="8" t="n">
        <f aca="false">MAX(O1770,F1771)</f>
        <v>6663.14706826622</v>
      </c>
      <c r="P1771" s="9" t="n">
        <f aca="false">F1771/O1771-1</f>
        <v>-0.00438212135071014</v>
      </c>
      <c r="Q1771" s="8" t="n">
        <f aca="false">MAX(Q1770,B1771)</f>
        <v>73081.5759053185</v>
      </c>
      <c r="R1771" s="9" t="n">
        <f aca="false">B1771/Q1771-1</f>
        <v>-0.0593695637899832</v>
      </c>
      <c r="S1771" s="9" t="n">
        <f aca="false">B1771/INDEX($B:$B,$E1771)-1</f>
        <v>0.108209763160563</v>
      </c>
      <c r="T1771" s="0" t="n">
        <f aca="false">IF(AND($A1771&gt;=CrashTest!$B$3,$A1771&lt;=CrashTest!$C$3),1,IF(AND($A1771&gt;=CrashTest!$B$4,$A1771&lt;=CrashTest!$C$4),2,IF(AND($A1771&gt;=CrashTest!$B$5,$A1771&lt;=CrashTest!$C$5),3,IF(AND($A1771&gt;=CrashTest!$B$6,$A1771&lt;=CrashTest!$C$6),4,IF(AND($A1771&gt;=CrashTest!$B$7,$A1771&lt;=CrashTest!$C$7),5,0)))))</f>
        <v>0</v>
      </c>
      <c r="U1771" s="8" t="str">
        <f aca="false">IF(T1771=0,"",IF(T1770=T1771,MAX(U1770,B1771),B1771))</f>
        <v/>
      </c>
      <c r="V1771" s="9" t="str">
        <f aca="false">IF(T1771=0,"",B1771/U1771-1)</f>
        <v/>
      </c>
      <c r="W1771" s="8" t="str">
        <f aca="false">IF(T1771=0,"",IF(T1770=T1771,MAX(W1770,F1771),F1771))</f>
        <v/>
      </c>
      <c r="X1771" s="9" t="str">
        <f aca="false">IF(T1771=0,"",F1771/W1771-1)</f>
        <v/>
      </c>
    </row>
    <row r="1772" customFormat="false" ht="15" hidden="false" customHeight="false" outlineLevel="0" collapsed="false">
      <c r="A1772" s="5" t="n">
        <v>45600</v>
      </c>
      <c r="B1772" s="6" t="n">
        <v>67779.0969795441</v>
      </c>
      <c r="C1772" s="7" t="n">
        <v>41065.55188</v>
      </c>
      <c r="D1772" s="0" t="n">
        <f aca="false">INT((ROW()-3)/30)</f>
        <v>58</v>
      </c>
      <c r="E1772" s="0" t="n">
        <f aca="false">2+30*D1772</f>
        <v>1742</v>
      </c>
      <c r="F1772" s="8" t="n">
        <f aca="false">INDEX($F:$F,$E1772)*(2*B1772/INDEX($B:$B,$E1772)-C1772/INDEX($C:$C,$E1772))</f>
        <v>6614.34178540796</v>
      </c>
      <c r="G1772" s="9" t="n">
        <f aca="false">B1772/B1771-1</f>
        <v>-0.014018315798948</v>
      </c>
      <c r="H1772" s="9" t="n">
        <f aca="false">F1772/F1771-1</f>
        <v>-0.00295548937002998</v>
      </c>
      <c r="I1772" s="9" t="n">
        <f aca="false">LN(B1772/B1771)</f>
        <v>-0.0141175004130371</v>
      </c>
      <c r="J1772" s="9" t="n">
        <f aca="false">LN(F1772/F1771)</f>
        <v>-0.0029598654531766</v>
      </c>
      <c r="K1772" s="9" t="n">
        <f aca="false">F1772/F1765-1</f>
        <v>0.000463826256925648</v>
      </c>
      <c r="L1772" s="9" t="n">
        <f aca="false">F1772/F1742-1</f>
        <v>0.0546494153144748</v>
      </c>
      <c r="M1772" s="9" t="n">
        <f aca="false">B1772/B1765-1</f>
        <v>-0.0298217635320117</v>
      </c>
      <c r="N1772" s="9" t="n">
        <f aca="false">B1772/B1742-1</f>
        <v>0.0926745287291013</v>
      </c>
      <c r="O1772" s="8" t="n">
        <f aca="false">MAX(O1771,F1772)</f>
        <v>6663.14706826622</v>
      </c>
      <c r="P1772" s="9" t="n">
        <f aca="false">F1772/O1772-1</f>
        <v>-0.00732465940766991</v>
      </c>
      <c r="Q1772" s="8" t="n">
        <f aca="false">MAX(Q1771,B1772)</f>
        <v>73081.5759053185</v>
      </c>
      <c r="R1772" s="9" t="n">
        <f aca="false">B1772/Q1772-1</f>
        <v>-0.0725556182948774</v>
      </c>
      <c r="S1772" s="9" t="n">
        <f aca="false">B1772/INDEX($B:$B,$E1772)-1</f>
        <v>0.0926745287291013</v>
      </c>
      <c r="T1772" s="0" t="n">
        <f aca="false">IF(AND($A1772&gt;=CrashTest!$B$3,$A1772&lt;=CrashTest!$C$3),1,IF(AND($A1772&gt;=CrashTest!$B$4,$A1772&lt;=CrashTest!$C$4),2,IF(AND($A1772&gt;=CrashTest!$B$5,$A1772&lt;=CrashTest!$C$5),3,IF(AND($A1772&gt;=CrashTest!$B$6,$A1772&lt;=CrashTest!$C$6),4,IF(AND($A1772&gt;=CrashTest!$B$7,$A1772&lt;=CrashTest!$C$7),5,0)))))</f>
        <v>0</v>
      </c>
      <c r="U1772" s="8" t="str">
        <f aca="false">IF(T1772=0,"",IF(T1771=T1772,MAX(U1771,B1772),B1772))</f>
        <v/>
      </c>
      <c r="V1772" s="9" t="str">
        <f aca="false">IF(T1772=0,"",B1772/U1772-1)</f>
        <v/>
      </c>
      <c r="W1772" s="8" t="str">
        <f aca="false">IF(T1772=0,"",IF(T1771=T1772,MAX(W1771,F1772),F1772))</f>
        <v/>
      </c>
      <c r="X1772" s="9" t="str">
        <f aca="false">IF(T1772=0,"",F1772/W1772-1)</f>
        <v/>
      </c>
    </row>
    <row r="1773" customFormat="false" ht="15" hidden="false" customHeight="false" outlineLevel="0" collapsed="false">
      <c r="A1773" s="5" t="n">
        <v>45601</v>
      </c>
      <c r="B1773" s="6" t="n">
        <v>69538.0241729982</v>
      </c>
      <c r="C1773" s="7" t="n">
        <v>42684.71621</v>
      </c>
      <c r="D1773" s="0" t="n">
        <f aca="false">INT((ROW()-3)/30)</f>
        <v>59</v>
      </c>
      <c r="E1773" s="0" t="n">
        <f aca="false">2+30*D1773</f>
        <v>1772</v>
      </c>
      <c r="F1773" s="8" t="n">
        <f aca="false">INDEX($F:$F,$E1773)*(2*B1773/INDEX($B:$B,$E1773)-C1773/INDEX($C:$C,$E1773))</f>
        <v>6696.84237975155</v>
      </c>
      <c r="G1773" s="9" t="n">
        <f aca="false">B1773/B1772-1</f>
        <v>0.0259508797230648</v>
      </c>
      <c r="H1773" s="9" t="n">
        <f aca="false">F1773/F1772-1</f>
        <v>0.0124729862804491</v>
      </c>
      <c r="I1773" s="9" t="n">
        <f aca="false">LN(B1773/B1772)</f>
        <v>0.0256198700889267</v>
      </c>
      <c r="J1773" s="9" t="n">
        <f aca="false">LN(F1773/F1772)</f>
        <v>0.0123958394257935</v>
      </c>
      <c r="K1773" s="9" t="n">
        <f aca="false">F1773/F1766-1</f>
        <v>0.0111220093875453</v>
      </c>
      <c r="L1773" s="9" t="n">
        <f aca="false">F1773/F1743-1</f>
        <v>0.0629502223176814</v>
      </c>
      <c r="M1773" s="9" t="n">
        <f aca="false">B1773/B1766-1</f>
        <v>-0.0432142939249094</v>
      </c>
      <c r="N1773" s="9" t="n">
        <f aca="false">B1773/B1743-1</f>
        <v>0.107471818085696</v>
      </c>
      <c r="O1773" s="8" t="n">
        <f aca="false">MAX(O1772,F1773)</f>
        <v>6696.84237975155</v>
      </c>
      <c r="P1773" s="9" t="n">
        <f aca="false">F1773/O1773-1</f>
        <v>0</v>
      </c>
      <c r="Q1773" s="8" t="n">
        <f aca="false">MAX(Q1772,B1773)</f>
        <v>73081.5759053185</v>
      </c>
      <c r="R1773" s="9" t="n">
        <f aca="false">B1773/Q1773-1</f>
        <v>-0.0484876206954157</v>
      </c>
      <c r="S1773" s="9" t="n">
        <f aca="false">B1773/INDEX($B:$B,$E1773)-1</f>
        <v>0.0259508797230648</v>
      </c>
      <c r="T1773" s="0" t="n">
        <f aca="false">IF(AND($A1773&gt;=CrashTest!$B$3,$A1773&lt;=CrashTest!$C$3),1,IF(AND($A1773&gt;=CrashTest!$B$4,$A1773&lt;=CrashTest!$C$4),2,IF(AND($A1773&gt;=CrashTest!$B$5,$A1773&lt;=CrashTest!$C$5),3,IF(AND($A1773&gt;=CrashTest!$B$6,$A1773&lt;=CrashTest!$C$6),4,IF(AND($A1773&gt;=CrashTest!$B$7,$A1773&lt;=CrashTest!$C$7),5,0)))))</f>
        <v>0</v>
      </c>
      <c r="U1773" s="8" t="str">
        <f aca="false">IF(T1773=0,"",IF(T1772=T1773,MAX(U1772,B1773),B1773))</f>
        <v/>
      </c>
      <c r="V1773" s="9" t="str">
        <f aca="false">IF(T1773=0,"",B1773/U1773-1)</f>
        <v/>
      </c>
      <c r="W1773" s="8" t="str">
        <f aca="false">IF(T1773=0,"",IF(T1772=T1773,MAX(W1772,F1773),F1773))</f>
        <v/>
      </c>
      <c r="X1773" s="9" t="str">
        <f aca="false">IF(T1773=0,"",F1773/W1773-1)</f>
        <v/>
      </c>
    </row>
    <row r="1774" customFormat="false" ht="15" hidden="false" customHeight="false" outlineLevel="0" collapsed="false">
      <c r="A1774" s="5" t="n">
        <v>45602</v>
      </c>
      <c r="B1774" s="6" t="n">
        <v>75696.0366192285</v>
      </c>
      <c r="C1774" s="7" t="n">
        <v>49426.10019</v>
      </c>
      <c r="D1774" s="0" t="n">
        <f aca="false">INT((ROW()-3)/30)</f>
        <v>59</v>
      </c>
      <c r="E1774" s="0" t="n">
        <f aca="false">2+30*D1774</f>
        <v>1772</v>
      </c>
      <c r="F1774" s="8" t="n">
        <f aca="false">INDEX($F:$F,$E1774)*(2*B1774/INDEX($B:$B,$E1774)-C1774/INDEX($C:$C,$E1774))</f>
        <v>6812.90272860488</v>
      </c>
      <c r="G1774" s="9" t="n">
        <f aca="false">B1774/B1773-1</f>
        <v>0.0885560456953778</v>
      </c>
      <c r="H1774" s="9" t="n">
        <f aca="false">F1774/F1773-1</f>
        <v>0.017330607810667</v>
      </c>
      <c r="I1774" s="9" t="n">
        <f aca="false">LN(B1774/B1773)</f>
        <v>0.0848520892924292</v>
      </c>
      <c r="J1774" s="9" t="n">
        <f aca="false">LN(F1774/F1773)</f>
        <v>0.0171821456653224</v>
      </c>
      <c r="K1774" s="9" t="n">
        <f aca="false">F1774/F1767-1</f>
        <v>0.0233243956401157</v>
      </c>
      <c r="L1774" s="9" t="n">
        <f aca="false">F1774/F1744-1</f>
        <v>0.0776003011569049</v>
      </c>
      <c r="M1774" s="9" t="n">
        <f aca="false">B1774/B1767-1</f>
        <v>0.0447997170056267</v>
      </c>
      <c r="N1774" s="9" t="n">
        <f aca="false">B1774/B1744-1</f>
        <v>0.212756657465244</v>
      </c>
      <c r="O1774" s="8" t="n">
        <f aca="false">MAX(O1773,F1774)</f>
        <v>6812.90272860488</v>
      </c>
      <c r="P1774" s="9" t="n">
        <f aca="false">F1774/O1774-1</f>
        <v>0</v>
      </c>
      <c r="Q1774" s="8" t="n">
        <f aca="false">MAX(Q1773,B1774)</f>
        <v>75696.0366192285</v>
      </c>
      <c r="R1774" s="9" t="n">
        <f aca="false">B1774/Q1774-1</f>
        <v>0</v>
      </c>
      <c r="S1774" s="9" t="n">
        <f aca="false">B1774/INDEX($B:$B,$E1774)-1</f>
        <v>0.116805032709033</v>
      </c>
      <c r="T1774" s="0" t="n">
        <f aca="false">IF(AND($A1774&gt;=CrashTest!$B$3,$A1774&lt;=CrashTest!$C$3),1,IF(AND($A1774&gt;=CrashTest!$B$4,$A1774&lt;=CrashTest!$C$4),2,IF(AND($A1774&gt;=CrashTest!$B$5,$A1774&lt;=CrashTest!$C$5),3,IF(AND($A1774&gt;=CrashTest!$B$6,$A1774&lt;=CrashTest!$C$6),4,IF(AND($A1774&gt;=CrashTest!$B$7,$A1774&lt;=CrashTest!$C$7),5,0)))))</f>
        <v>0</v>
      </c>
      <c r="U1774" s="8" t="str">
        <f aca="false">IF(T1774=0,"",IF(T1773=T1774,MAX(U1773,B1774),B1774))</f>
        <v/>
      </c>
      <c r="V1774" s="9" t="str">
        <f aca="false">IF(T1774=0,"",B1774/U1774-1)</f>
        <v/>
      </c>
      <c r="W1774" s="8" t="str">
        <f aca="false">IF(T1774=0,"",IF(T1773=T1774,MAX(W1773,F1774),F1774))</f>
        <v/>
      </c>
      <c r="X1774" s="9" t="str">
        <f aca="false">IF(T1774=0,"",F1774/W1774-1)</f>
        <v/>
      </c>
    </row>
    <row r="1775" customFormat="false" ht="15" hidden="false" customHeight="false" outlineLevel="0" collapsed="false">
      <c r="A1775" s="5" t="n">
        <v>45603</v>
      </c>
      <c r="B1775" s="6" t="n">
        <v>75972.2955546464</v>
      </c>
      <c r="C1775" s="7" t="n">
        <v>49673.9893</v>
      </c>
      <c r="D1775" s="0" t="n">
        <f aca="false">INT((ROW()-3)/30)</f>
        <v>59</v>
      </c>
      <c r="E1775" s="0" t="n">
        <f aca="false">2+30*D1775</f>
        <v>1772</v>
      </c>
      <c r="F1775" s="8" t="n">
        <f aca="false">INDEX($F:$F,$E1775)*(2*B1775/INDEX($B:$B,$E1775)-C1775/INDEX($C:$C,$E1775))</f>
        <v>6826.89417602569</v>
      </c>
      <c r="G1775" s="9" t="n">
        <f aca="false">B1775/B1774-1</f>
        <v>0.00364958256411185</v>
      </c>
      <c r="H1775" s="9" t="n">
        <f aca="false">F1775/F1774-1</f>
        <v>0.00205366904213444</v>
      </c>
      <c r="I1775" s="9" t="n">
        <f aca="false">LN(B1775/B1774)</f>
        <v>0.00364293899692388</v>
      </c>
      <c r="J1775" s="9" t="n">
        <f aca="false">LN(F1775/F1774)</f>
        <v>0.00205156314658258</v>
      </c>
      <c r="K1775" s="9" t="n">
        <f aca="false">F1775/F1768-1</f>
        <v>0.0245750403048022</v>
      </c>
      <c r="L1775" s="9" t="n">
        <f aca="false">F1775/F1745-1</f>
        <v>0.0871948676623822</v>
      </c>
      <c r="M1775" s="9" t="n">
        <f aca="false">B1775/B1768-1</f>
        <v>0.0796567576923908</v>
      </c>
      <c r="N1775" s="9" t="n">
        <f aca="false">B1775/B1745-1</f>
        <v>0.222867965358049</v>
      </c>
      <c r="O1775" s="8" t="n">
        <f aca="false">MAX(O1774,F1775)</f>
        <v>6826.89417602569</v>
      </c>
      <c r="P1775" s="9" t="n">
        <f aca="false">F1775/O1775-1</f>
        <v>0</v>
      </c>
      <c r="Q1775" s="8" t="n">
        <f aca="false">MAX(Q1774,B1775)</f>
        <v>75972.2955546464</v>
      </c>
      <c r="R1775" s="9" t="n">
        <f aca="false">B1775/Q1775-1</f>
        <v>0</v>
      </c>
      <c r="S1775" s="9" t="n">
        <f aca="false">B1775/INDEX($B:$B,$E1775)-1</f>
        <v>0.120880904883921</v>
      </c>
      <c r="T1775" s="0" t="n">
        <f aca="false">IF(AND($A1775&gt;=CrashTest!$B$3,$A1775&lt;=CrashTest!$C$3),1,IF(AND($A1775&gt;=CrashTest!$B$4,$A1775&lt;=CrashTest!$C$4),2,IF(AND($A1775&gt;=CrashTest!$B$5,$A1775&lt;=CrashTest!$C$5),3,IF(AND($A1775&gt;=CrashTest!$B$6,$A1775&lt;=CrashTest!$C$6),4,IF(AND($A1775&gt;=CrashTest!$B$7,$A1775&lt;=CrashTest!$C$7),5,0)))))</f>
        <v>0</v>
      </c>
      <c r="U1775" s="8" t="str">
        <f aca="false">IF(T1775=0,"",IF(T1774=T1775,MAX(U1774,B1775),B1775))</f>
        <v/>
      </c>
      <c r="V1775" s="9" t="str">
        <f aca="false">IF(T1775=0,"",B1775/U1775-1)</f>
        <v/>
      </c>
      <c r="W1775" s="8" t="str">
        <f aca="false">IF(T1775=0,"",IF(T1774=T1775,MAX(W1774,F1775),F1775))</f>
        <v/>
      </c>
      <c r="X1775" s="9" t="str">
        <f aca="false">IF(T1775=0,"",F1775/W1775-1)</f>
        <v/>
      </c>
    </row>
    <row r="1776" customFormat="false" ht="15" hidden="false" customHeight="false" outlineLevel="0" collapsed="false">
      <c r="A1776" s="5" t="n">
        <v>45604</v>
      </c>
      <c r="B1776" s="6" t="n">
        <v>76507.4474012273</v>
      </c>
      <c r="C1776" s="7" t="n">
        <v>50303.27894</v>
      </c>
      <c r="D1776" s="0" t="n">
        <f aca="false">INT((ROW()-3)/30)</f>
        <v>59</v>
      </c>
      <c r="E1776" s="0" t="n">
        <f aca="false">2+30*D1776</f>
        <v>1772</v>
      </c>
      <c r="F1776" s="8" t="n">
        <f aca="false">INDEX($F:$F,$E1776)*(2*B1776/INDEX($B:$B,$E1776)-C1776/INDEX($C:$C,$E1776))</f>
        <v>6829.98328045023</v>
      </c>
      <c r="G1776" s="9" t="n">
        <f aca="false">B1776/B1775-1</f>
        <v>0.00704403944456256</v>
      </c>
      <c r="H1776" s="9" t="n">
        <f aca="false">F1776/F1775-1</f>
        <v>0.000452490450985277</v>
      </c>
      <c r="I1776" s="9" t="n">
        <f aca="false">LN(B1776/B1775)</f>
        <v>0.00701934609153474</v>
      </c>
      <c r="J1776" s="9" t="n">
        <f aca="false">LN(F1776/F1775)</f>
        <v>0.000452388108052796</v>
      </c>
      <c r="K1776" s="9" t="n">
        <f aca="false">F1776/F1769-1</f>
        <v>0.0311802659015028</v>
      </c>
      <c r="L1776" s="9" t="n">
        <f aca="false">F1776/F1746-1</f>
        <v>0.0961332359769507</v>
      </c>
      <c r="M1776" s="9" t="n">
        <f aca="false">B1776/B1769-1</f>
        <v>0.10108667493102</v>
      </c>
      <c r="N1776" s="9" t="n">
        <f aca="false">B1776/B1746-1</f>
        <v>0.262181333275297</v>
      </c>
      <c r="O1776" s="8" t="n">
        <f aca="false">MAX(O1775,F1776)</f>
        <v>6829.98328045023</v>
      </c>
      <c r="P1776" s="9" t="n">
        <f aca="false">F1776/O1776-1</f>
        <v>0</v>
      </c>
      <c r="Q1776" s="8" t="n">
        <f aca="false">MAX(Q1775,B1776)</f>
        <v>76507.4474012273</v>
      </c>
      <c r="R1776" s="9" t="n">
        <f aca="false">B1776/Q1776-1</f>
        <v>0</v>
      </c>
      <c r="S1776" s="9" t="n">
        <f aca="false">B1776/INDEX($B:$B,$E1776)-1</f>
        <v>0.12877643419058</v>
      </c>
      <c r="T1776" s="0" t="n">
        <f aca="false">IF(AND($A1776&gt;=CrashTest!$B$3,$A1776&lt;=CrashTest!$C$3),1,IF(AND($A1776&gt;=CrashTest!$B$4,$A1776&lt;=CrashTest!$C$4),2,IF(AND($A1776&gt;=CrashTest!$B$5,$A1776&lt;=CrashTest!$C$5),3,IF(AND($A1776&gt;=CrashTest!$B$6,$A1776&lt;=CrashTest!$C$6),4,IF(AND($A1776&gt;=CrashTest!$B$7,$A1776&lt;=CrashTest!$C$7),5,0)))))</f>
        <v>0</v>
      </c>
      <c r="U1776" s="8" t="str">
        <f aca="false">IF(T1776=0,"",IF(T1775=T1776,MAX(U1775,B1776),B1776))</f>
        <v/>
      </c>
      <c r="V1776" s="9" t="str">
        <f aca="false">IF(T1776=0,"",B1776/U1776-1)</f>
        <v/>
      </c>
      <c r="W1776" s="8" t="str">
        <f aca="false">IF(T1776=0,"",IF(T1775=T1776,MAX(W1775,F1776),F1776))</f>
        <v/>
      </c>
      <c r="X1776" s="9" t="str">
        <f aca="false">IF(T1776=0,"",F1776/W1776-1)</f>
        <v/>
      </c>
    </row>
    <row r="1777" customFormat="false" ht="15" hidden="false" customHeight="false" outlineLevel="0" collapsed="false">
      <c r="A1777" s="5" t="n">
        <v>45605</v>
      </c>
      <c r="B1777" s="6" t="n">
        <v>76799.2527469316</v>
      </c>
      <c r="C1777" s="7" t="n">
        <v>50341.79398</v>
      </c>
      <c r="D1777" s="0" t="n">
        <f aca="false">INT((ROW()-3)/30)</f>
        <v>59</v>
      </c>
      <c r="E1777" s="0" t="n">
        <f aca="false">2+30*D1777</f>
        <v>1772</v>
      </c>
      <c r="F1777" s="8" t="n">
        <f aca="false">INDEX($F:$F,$E1777)*(2*B1777/INDEX($B:$B,$E1777)-C1777/INDEX($C:$C,$E1777))</f>
        <v>6880.73241481288</v>
      </c>
      <c r="G1777" s="9" t="n">
        <f aca="false">B1777/B1776-1</f>
        <v>0.00381407765670172</v>
      </c>
      <c r="H1777" s="9" t="n">
        <f aca="false">F1777/F1776-1</f>
        <v>0.00743034532865083</v>
      </c>
      <c r="I1777" s="9" t="n">
        <f aca="false">LN(B1777/B1776)</f>
        <v>0.00380682250447383</v>
      </c>
      <c r="J1777" s="9" t="n">
        <f aca="false">LN(F1777/F1776)</f>
        <v>0.00740287629846471</v>
      </c>
      <c r="K1777" s="9" t="n">
        <f aca="false">F1777/F1770-1</f>
        <v>0.0402972368336956</v>
      </c>
      <c r="L1777" s="9" t="n">
        <f aca="false">F1777/F1747-1</f>
        <v>0.109965222737805</v>
      </c>
      <c r="M1777" s="9" t="n">
        <f aca="false">B1777/B1770-1</f>
        <v>0.109147746218969</v>
      </c>
      <c r="N1777" s="9" t="n">
        <f aca="false">B1777/B1747-1</f>
        <v>0.275287743018225</v>
      </c>
      <c r="O1777" s="8" t="n">
        <f aca="false">MAX(O1776,F1777)</f>
        <v>6880.73241481288</v>
      </c>
      <c r="P1777" s="9" t="n">
        <f aca="false">F1777/O1777-1</f>
        <v>0</v>
      </c>
      <c r="Q1777" s="8" t="n">
        <f aca="false">MAX(Q1776,B1777)</f>
        <v>76799.2527469316</v>
      </c>
      <c r="R1777" s="9" t="n">
        <f aca="false">B1777/Q1777-1</f>
        <v>0</v>
      </c>
      <c r="S1777" s="9" t="n">
        <f aca="false">B1777/INDEX($B:$B,$E1777)-1</f>
        <v>0.133081675167638</v>
      </c>
      <c r="T1777" s="0" t="n">
        <f aca="false">IF(AND($A1777&gt;=CrashTest!$B$3,$A1777&lt;=CrashTest!$C$3),1,IF(AND($A1777&gt;=CrashTest!$B$4,$A1777&lt;=CrashTest!$C$4),2,IF(AND($A1777&gt;=CrashTest!$B$5,$A1777&lt;=CrashTest!$C$5),3,IF(AND($A1777&gt;=CrashTest!$B$6,$A1777&lt;=CrashTest!$C$6),4,IF(AND($A1777&gt;=CrashTest!$B$7,$A1777&lt;=CrashTest!$C$7),5,0)))))</f>
        <v>0</v>
      </c>
      <c r="U1777" s="8" t="str">
        <f aca="false">IF(T1777=0,"",IF(T1776=T1777,MAX(U1776,B1777),B1777))</f>
        <v/>
      </c>
      <c r="V1777" s="9" t="str">
        <f aca="false">IF(T1777=0,"",B1777/U1777-1)</f>
        <v/>
      </c>
      <c r="W1777" s="8" t="str">
        <f aca="false">IF(T1777=0,"",IF(T1776=T1777,MAX(W1776,F1777),F1777))</f>
        <v/>
      </c>
      <c r="X1777" s="9" t="str">
        <f aca="false">IF(T1777=0,"",F1777/W1777-1)</f>
        <v/>
      </c>
    </row>
    <row r="1778" customFormat="false" ht="15" hidden="false" customHeight="false" outlineLevel="0" collapsed="false">
      <c r="A1778" s="5" t="n">
        <v>45606</v>
      </c>
      <c r="B1778" s="6" t="n">
        <v>80409.2865666277</v>
      </c>
      <c r="C1778" s="7" t="n">
        <v>54583.29377</v>
      </c>
      <c r="D1778" s="0" t="n">
        <f aca="false">INT((ROW()-3)/30)</f>
        <v>59</v>
      </c>
      <c r="E1778" s="0" t="n">
        <f aca="false">2+30*D1778</f>
        <v>1772</v>
      </c>
      <c r="F1778" s="8" t="n">
        <f aca="false">INDEX($F:$F,$E1778)*(2*B1778/INDEX($B:$B,$E1778)-C1778/INDEX($C:$C,$E1778))</f>
        <v>6902.1459289743</v>
      </c>
      <c r="G1778" s="9" t="n">
        <f aca="false">B1778/B1777-1</f>
        <v>0.0470061060566809</v>
      </c>
      <c r="H1778" s="9" t="n">
        <f aca="false">F1778/F1777-1</f>
        <v>0.00311209808352886</v>
      </c>
      <c r="I1778" s="9" t="n">
        <f aca="false">LN(B1778/B1777)</f>
        <v>0.0459347638261991</v>
      </c>
      <c r="J1778" s="9" t="n">
        <f aca="false">LN(F1778/F1777)</f>
        <v>0.00310726552994602</v>
      </c>
      <c r="K1778" s="9" t="n">
        <f aca="false">F1778/F1771-1</f>
        <v>0.0404280476150762</v>
      </c>
      <c r="L1778" s="9" t="n">
        <f aca="false">F1778/F1748-1</f>
        <v>0.0980625710847045</v>
      </c>
      <c r="M1778" s="9" t="n">
        <f aca="false">B1778/B1771-1</f>
        <v>0.169712895677795</v>
      </c>
      <c r="N1778" s="9" t="n">
        <f aca="false">B1778/B1748-1</f>
        <v>0.287320154044006</v>
      </c>
      <c r="O1778" s="8" t="n">
        <f aca="false">MAX(O1777,F1778)</f>
        <v>6902.1459289743</v>
      </c>
      <c r="P1778" s="9" t="n">
        <f aca="false">F1778/O1778-1</f>
        <v>0</v>
      </c>
      <c r="Q1778" s="8" t="n">
        <f aca="false">MAX(Q1777,B1778)</f>
        <v>80409.2865666277</v>
      </c>
      <c r="R1778" s="9" t="n">
        <f aca="false">B1778/Q1778-1</f>
        <v>0</v>
      </c>
      <c r="S1778" s="9" t="n">
        <f aca="false">B1778/INDEX($B:$B,$E1778)-1</f>
        <v>0.186343432561449</v>
      </c>
      <c r="T1778" s="0" t="n">
        <f aca="false">IF(AND($A1778&gt;=CrashTest!$B$3,$A1778&lt;=CrashTest!$C$3),1,IF(AND($A1778&gt;=CrashTest!$B$4,$A1778&lt;=CrashTest!$C$4),2,IF(AND($A1778&gt;=CrashTest!$B$5,$A1778&lt;=CrashTest!$C$5),3,IF(AND($A1778&gt;=CrashTest!$B$6,$A1778&lt;=CrashTest!$C$6),4,IF(AND($A1778&gt;=CrashTest!$B$7,$A1778&lt;=CrashTest!$C$7),5,0)))))</f>
        <v>0</v>
      </c>
      <c r="U1778" s="8" t="str">
        <f aca="false">IF(T1778=0,"",IF(T1777=T1778,MAX(U1777,B1778),B1778))</f>
        <v/>
      </c>
      <c r="V1778" s="9" t="str">
        <f aca="false">IF(T1778=0,"",B1778/U1778-1)</f>
        <v/>
      </c>
      <c r="W1778" s="8" t="str">
        <f aca="false">IF(T1778=0,"",IF(T1777=T1778,MAX(W1777,F1778),F1778))</f>
        <v/>
      </c>
      <c r="X1778" s="9" t="str">
        <f aca="false">IF(T1778=0,"",F1778/W1778-1)</f>
        <v/>
      </c>
    </row>
    <row r="1779" customFormat="false" ht="15" hidden="false" customHeight="false" outlineLevel="0" collapsed="false">
      <c r="A1779" s="5" t="n">
        <v>45607</v>
      </c>
      <c r="B1779" s="6" t="n">
        <v>88859.998448568</v>
      </c>
      <c r="C1779" s="7" t="n">
        <v>64278.94816</v>
      </c>
      <c r="D1779" s="0" t="n">
        <f aca="false">INT((ROW()-3)/30)</f>
        <v>59</v>
      </c>
      <c r="E1779" s="0" t="n">
        <f aca="false">2+30*D1779</f>
        <v>1772</v>
      </c>
      <c r="F1779" s="8" t="n">
        <f aca="false">INDEX($F:$F,$E1779)*(2*B1779/INDEX($B:$B,$E1779)-C1779/INDEX($C:$C,$E1779))</f>
        <v>6989.84234980363</v>
      </c>
      <c r="G1779" s="9" t="n">
        <f aca="false">B1779/B1778-1</f>
        <v>0.105096217648169</v>
      </c>
      <c r="H1779" s="9" t="n">
        <f aca="false">F1779/F1778-1</f>
        <v>0.0127056746889687</v>
      </c>
      <c r="I1779" s="9" t="n">
        <f aca="false">LN(B1779/B1778)</f>
        <v>0.0999324059736493</v>
      </c>
      <c r="J1779" s="9" t="n">
        <f aca="false">LN(F1779/F1778)</f>
        <v>0.0126256348646138</v>
      </c>
      <c r="K1779" s="9" t="n">
        <f aca="false">F1779/F1772-1</f>
        <v>0.0567706623845894</v>
      </c>
      <c r="L1779" s="9" t="n">
        <f aca="false">F1779/F1749-1</f>
        <v>0.104542945990607</v>
      </c>
      <c r="M1779" s="9" t="n">
        <f aca="false">B1779/B1772-1</f>
        <v>0.311023640155403</v>
      </c>
      <c r="N1779" s="9" t="n">
        <f aca="false">B1779/B1749-1</f>
        <v>0.40594854958176</v>
      </c>
      <c r="O1779" s="8" t="n">
        <f aca="false">MAX(O1778,F1779)</f>
        <v>6989.84234980363</v>
      </c>
      <c r="P1779" s="9" t="n">
        <f aca="false">F1779/O1779-1</f>
        <v>0</v>
      </c>
      <c r="Q1779" s="8" t="n">
        <f aca="false">MAX(Q1778,B1779)</f>
        <v>88859.998448568</v>
      </c>
      <c r="R1779" s="9" t="n">
        <f aca="false">B1779/Q1779-1</f>
        <v>0</v>
      </c>
      <c r="S1779" s="9" t="n">
        <f aca="false">B1779/INDEX($B:$B,$E1779)-1</f>
        <v>0.311023640155403</v>
      </c>
      <c r="T1779" s="0" t="n">
        <f aca="false">IF(AND($A1779&gt;=CrashTest!$B$3,$A1779&lt;=CrashTest!$C$3),1,IF(AND($A1779&gt;=CrashTest!$B$4,$A1779&lt;=CrashTest!$C$4),2,IF(AND($A1779&gt;=CrashTest!$B$5,$A1779&lt;=CrashTest!$C$5),3,IF(AND($A1779&gt;=CrashTest!$B$6,$A1779&lt;=CrashTest!$C$6),4,IF(AND($A1779&gt;=CrashTest!$B$7,$A1779&lt;=CrashTest!$C$7),5,0)))))</f>
        <v>0</v>
      </c>
      <c r="U1779" s="8" t="str">
        <f aca="false">IF(T1779=0,"",IF(T1778=T1779,MAX(U1778,B1779),B1779))</f>
        <v/>
      </c>
      <c r="V1779" s="9" t="str">
        <f aca="false">IF(T1779=0,"",B1779/U1779-1)</f>
        <v/>
      </c>
      <c r="W1779" s="8" t="str">
        <f aca="false">IF(T1779=0,"",IF(T1778=T1779,MAX(W1778,F1779),F1779))</f>
        <v/>
      </c>
      <c r="X1779" s="9" t="str">
        <f aca="false">IF(T1779=0,"",F1779/W1779-1)</f>
        <v/>
      </c>
    </row>
    <row r="1780" customFormat="false" ht="15" hidden="false" customHeight="false" outlineLevel="0" collapsed="false">
      <c r="A1780" s="5" t="n">
        <v>45608</v>
      </c>
      <c r="B1780" s="6" t="n">
        <v>88048.7488877849</v>
      </c>
      <c r="C1780" s="7" t="n">
        <v>63475.27116</v>
      </c>
      <c r="D1780" s="0" t="n">
        <f aca="false">INT((ROW()-3)/30)</f>
        <v>59</v>
      </c>
      <c r="E1780" s="0" t="n">
        <f aca="false">2+30*D1780</f>
        <v>1772</v>
      </c>
      <c r="F1780" s="8" t="n">
        <f aca="false">INDEX($F:$F,$E1780)*(2*B1780/INDEX($B:$B,$E1780)-C1780/INDEX($C:$C,$E1780))</f>
        <v>6960.95449229697</v>
      </c>
      <c r="G1780" s="9" t="n">
        <f aca="false">B1780/B1779-1</f>
        <v>-0.00912952481371754</v>
      </c>
      <c r="H1780" s="9" t="n">
        <f aca="false">F1780/F1779-1</f>
        <v>-0.00413283391255204</v>
      </c>
      <c r="I1780" s="9" t="n">
        <f aca="false">LN(B1780/B1779)</f>
        <v>-0.00917145431811729</v>
      </c>
      <c r="J1780" s="9" t="n">
        <f aca="false">LN(F1780/F1779)</f>
        <v>-0.00414139767383929</v>
      </c>
      <c r="K1780" s="9" t="n">
        <f aca="false">F1780/F1773-1</f>
        <v>0.0394383050352187</v>
      </c>
      <c r="L1780" s="9" t="n">
        <f aca="false">F1780/F1750-1</f>
        <v>0.105600547903263</v>
      </c>
      <c r="M1780" s="9" t="n">
        <f aca="false">B1780/B1773-1</f>
        <v>0.266195724352698</v>
      </c>
      <c r="N1780" s="9" t="n">
        <f aca="false">B1780/B1750-1</f>
        <v>0.402956453329095</v>
      </c>
      <c r="O1780" s="8" t="n">
        <f aca="false">MAX(O1779,F1780)</f>
        <v>6989.84234980363</v>
      </c>
      <c r="P1780" s="9" t="n">
        <f aca="false">F1780/O1780-1</f>
        <v>-0.00413283391255204</v>
      </c>
      <c r="Q1780" s="8" t="n">
        <f aca="false">MAX(Q1779,B1780)</f>
        <v>88859.998448568</v>
      </c>
      <c r="R1780" s="9" t="n">
        <f aca="false">B1780/Q1780-1</f>
        <v>-0.00912952481371754</v>
      </c>
      <c r="S1780" s="9" t="n">
        <f aca="false">B1780/INDEX($B:$B,$E1780)-1</f>
        <v>0.299054617301234</v>
      </c>
      <c r="T1780" s="0" t="n">
        <f aca="false">IF(AND($A1780&gt;=CrashTest!$B$3,$A1780&lt;=CrashTest!$C$3),1,IF(AND($A1780&gt;=CrashTest!$B$4,$A1780&lt;=CrashTest!$C$4),2,IF(AND($A1780&gt;=CrashTest!$B$5,$A1780&lt;=CrashTest!$C$5),3,IF(AND($A1780&gt;=CrashTest!$B$6,$A1780&lt;=CrashTest!$C$6),4,IF(AND($A1780&gt;=CrashTest!$B$7,$A1780&lt;=CrashTest!$C$7),5,0)))))</f>
        <v>0</v>
      </c>
      <c r="U1780" s="8" t="str">
        <f aca="false">IF(T1780=0,"",IF(T1779=T1780,MAX(U1779,B1780),B1780))</f>
        <v/>
      </c>
      <c r="V1780" s="9" t="str">
        <f aca="false">IF(T1780=0,"",B1780/U1780-1)</f>
        <v/>
      </c>
      <c r="W1780" s="8" t="str">
        <f aca="false">IF(T1780=0,"",IF(T1779=T1780,MAX(W1779,F1780),F1780))</f>
        <v/>
      </c>
      <c r="X1780" s="9" t="str">
        <f aca="false">IF(T1780=0,"",F1780/W1780-1)</f>
        <v/>
      </c>
    </row>
    <row r="1781" customFormat="false" ht="15" hidden="false" customHeight="false" outlineLevel="0" collapsed="false">
      <c r="A1781" s="5" t="n">
        <v>45609</v>
      </c>
      <c r="B1781" s="6" t="n">
        <v>90369.3819693162</v>
      </c>
      <c r="C1781" s="7" t="n">
        <v>66481.562</v>
      </c>
      <c r="D1781" s="0" t="n">
        <f aca="false">INT((ROW()-3)/30)</f>
        <v>59</v>
      </c>
      <c r="E1781" s="0" t="n">
        <f aca="false">2+30*D1781</f>
        <v>1772</v>
      </c>
      <c r="F1781" s="8" t="n">
        <f aca="false">INDEX($F:$F,$E1781)*(2*B1781/INDEX($B:$B,$E1781)-C1781/INDEX($C:$C,$E1781))</f>
        <v>6929.66365080273</v>
      </c>
      <c r="G1781" s="9" t="n">
        <f aca="false">B1781/B1780-1</f>
        <v>0.0263562300526139</v>
      </c>
      <c r="H1781" s="9" t="n">
        <f aca="false">F1781/F1780-1</f>
        <v>-0.00449519408995791</v>
      </c>
      <c r="I1781" s="9" t="n">
        <f aca="false">LN(B1781/B1780)</f>
        <v>0.026014889267966</v>
      </c>
      <c r="J1781" s="9" t="n">
        <f aca="false">LN(F1781/F1780)</f>
        <v>-0.00450532785514218</v>
      </c>
      <c r="K1781" s="9" t="n">
        <f aca="false">F1781/F1774-1</f>
        <v>0.0171382047930346</v>
      </c>
      <c r="L1781" s="9" t="n">
        <f aca="false">F1781/F1751-1</f>
        <v>0.0783878027061271</v>
      </c>
      <c r="M1781" s="9" t="n">
        <f aca="false">B1781/B1774-1</f>
        <v>0.193845622643344</v>
      </c>
      <c r="N1781" s="9" t="n">
        <f aca="false">B1781/B1751-1</f>
        <v>0.36737345831972</v>
      </c>
      <c r="O1781" s="8" t="n">
        <f aca="false">MAX(O1780,F1781)</f>
        <v>6989.84234980363</v>
      </c>
      <c r="P1781" s="9" t="n">
        <f aca="false">F1781/O1781-1</f>
        <v>-0.00860945011193148</v>
      </c>
      <c r="Q1781" s="8" t="n">
        <f aca="false">MAX(Q1780,B1781)</f>
        <v>90369.3819693162</v>
      </c>
      <c r="R1781" s="9" t="n">
        <f aca="false">B1781/Q1781-1</f>
        <v>0</v>
      </c>
      <c r="S1781" s="9" t="n">
        <f aca="false">B1781/INDEX($B:$B,$E1781)-1</f>
        <v>0.333292799645736</v>
      </c>
      <c r="T1781" s="0" t="n">
        <f aca="false">IF(AND($A1781&gt;=CrashTest!$B$3,$A1781&lt;=CrashTest!$C$3),1,IF(AND($A1781&gt;=CrashTest!$B$4,$A1781&lt;=CrashTest!$C$4),2,IF(AND($A1781&gt;=CrashTest!$B$5,$A1781&lt;=CrashTest!$C$5),3,IF(AND($A1781&gt;=CrashTest!$B$6,$A1781&lt;=CrashTest!$C$6),4,IF(AND($A1781&gt;=CrashTest!$B$7,$A1781&lt;=CrashTest!$C$7),5,0)))))</f>
        <v>0</v>
      </c>
      <c r="U1781" s="8" t="str">
        <f aca="false">IF(T1781=0,"",IF(T1780=T1781,MAX(U1780,B1781),B1781))</f>
        <v/>
      </c>
      <c r="V1781" s="9" t="str">
        <f aca="false">IF(T1781=0,"",B1781/U1781-1)</f>
        <v/>
      </c>
      <c r="W1781" s="8" t="str">
        <f aca="false">IF(T1781=0,"",IF(T1780=T1781,MAX(W1780,F1781),F1781))</f>
        <v/>
      </c>
      <c r="X1781" s="9" t="str">
        <f aca="false">IF(T1781=0,"",F1781/W1781-1)</f>
        <v/>
      </c>
    </row>
    <row r="1782" customFormat="false" ht="15" hidden="false" customHeight="false" outlineLevel="0" collapsed="false">
      <c r="A1782" s="5" t="n">
        <v>45610</v>
      </c>
      <c r="B1782" s="6" t="n">
        <v>87204.2569827586</v>
      </c>
      <c r="C1782" s="7" t="n">
        <v>62749.4979</v>
      </c>
      <c r="D1782" s="0" t="n">
        <f aca="false">INT((ROW()-3)/30)</f>
        <v>59</v>
      </c>
      <c r="E1782" s="0" t="n">
        <f aca="false">2+30*D1782</f>
        <v>1772</v>
      </c>
      <c r="F1782" s="8" t="n">
        <f aca="false">INDEX($F:$F,$E1782)*(2*B1782/INDEX($B:$B,$E1782)-C1782/INDEX($C:$C,$E1782))</f>
        <v>6913.03081911228</v>
      </c>
      <c r="G1782" s="9" t="n">
        <f aca="false">B1782/B1781-1</f>
        <v>-0.0350243071002995</v>
      </c>
      <c r="H1782" s="9" t="n">
        <f aca="false">F1782/F1781-1</f>
        <v>-0.00240023650910182</v>
      </c>
      <c r="I1782" s="9" t="n">
        <f aca="false">LN(B1782/B1781)</f>
        <v>-0.0356523666653654</v>
      </c>
      <c r="J1782" s="9" t="n">
        <f aca="false">LN(F1782/F1781)</f>
        <v>-0.00240312169442769</v>
      </c>
      <c r="K1782" s="9" t="n">
        <f aca="false">F1782/F1775-1</f>
        <v>0.0126172518374581</v>
      </c>
      <c r="L1782" s="9" t="n">
        <f aca="false">F1782/F1752-1</f>
        <v>0.0807741187058946</v>
      </c>
      <c r="M1782" s="9" t="n">
        <f aca="false">B1782/B1775-1</f>
        <v>0.147842859638657</v>
      </c>
      <c r="N1782" s="9" t="n">
        <f aca="false">B1782/B1752-1</f>
        <v>0.302839958322973</v>
      </c>
      <c r="O1782" s="8" t="n">
        <f aca="false">MAX(O1781,F1782)</f>
        <v>6989.84234980363</v>
      </c>
      <c r="P1782" s="9" t="n">
        <f aca="false">F1782/O1782-1</f>
        <v>-0.0109890219045514</v>
      </c>
      <c r="Q1782" s="8" t="n">
        <f aca="false">MAX(Q1781,B1782)</f>
        <v>90369.3819693162</v>
      </c>
      <c r="R1782" s="9" t="n">
        <f aca="false">B1782/Q1782-1</f>
        <v>-0.0350243071002995</v>
      </c>
      <c r="S1782" s="9" t="n">
        <f aca="false">B1782/INDEX($B:$B,$E1782)-1</f>
        <v>0.286595143176325</v>
      </c>
      <c r="T1782" s="0" t="n">
        <f aca="false">IF(AND($A1782&gt;=CrashTest!$B$3,$A1782&lt;=CrashTest!$C$3),1,IF(AND($A1782&gt;=CrashTest!$B$4,$A1782&lt;=CrashTest!$C$4),2,IF(AND($A1782&gt;=CrashTest!$B$5,$A1782&lt;=CrashTest!$C$5),3,IF(AND($A1782&gt;=CrashTest!$B$6,$A1782&lt;=CrashTest!$C$6),4,IF(AND($A1782&gt;=CrashTest!$B$7,$A1782&lt;=CrashTest!$C$7),5,0)))))</f>
        <v>0</v>
      </c>
      <c r="U1782" s="8" t="str">
        <f aca="false">IF(T1782=0,"",IF(T1781=T1782,MAX(U1781,B1782),B1782))</f>
        <v/>
      </c>
      <c r="V1782" s="9" t="str">
        <f aca="false">IF(T1782=0,"",B1782/U1782-1)</f>
        <v/>
      </c>
      <c r="W1782" s="8" t="str">
        <f aca="false">IF(T1782=0,"",IF(T1781=T1782,MAX(W1781,F1782),F1782))</f>
        <v/>
      </c>
      <c r="X1782" s="9" t="str">
        <f aca="false">IF(T1782=0,"",F1782/W1782-1)</f>
        <v/>
      </c>
    </row>
    <row r="1783" customFormat="false" ht="15" hidden="false" customHeight="false" outlineLevel="0" collapsed="false">
      <c r="A1783" s="5" t="n">
        <v>45611</v>
      </c>
      <c r="B1783" s="6" t="n">
        <v>91139.0844427236</v>
      </c>
      <c r="C1783" s="7" t="n">
        <v>67066.86745</v>
      </c>
      <c r="D1783" s="0" t="n">
        <f aca="false">INT((ROW()-3)/30)</f>
        <v>59</v>
      </c>
      <c r="E1783" s="0" t="n">
        <f aca="false">2+30*D1783</f>
        <v>1772</v>
      </c>
      <c r="F1783" s="8" t="n">
        <f aca="false">INDEX($F:$F,$E1783)*(2*B1783/INDEX($B:$B,$E1783)-C1783/INDEX($C:$C,$E1783))</f>
        <v>6985.61526261394</v>
      </c>
      <c r="G1783" s="9" t="n">
        <f aca="false">B1783/B1782-1</f>
        <v>0.0451219653272543</v>
      </c>
      <c r="H1783" s="9" t="n">
        <f aca="false">F1783/F1782-1</f>
        <v>0.0104996557083157</v>
      </c>
      <c r="I1783" s="9" t="n">
        <f aca="false">LN(B1783/B1782)</f>
        <v>0.0441335918381373</v>
      </c>
      <c r="J1783" s="9" t="n">
        <f aca="false">LN(F1783/F1782)</f>
        <v>0.0104449171472952</v>
      </c>
      <c r="K1783" s="9" t="n">
        <f aca="false">F1783/F1776-1</f>
        <v>0.0227865831837659</v>
      </c>
      <c r="L1783" s="9" t="n">
        <f aca="false">F1783/F1753-1</f>
        <v>0.0804454328645823</v>
      </c>
      <c r="M1783" s="9" t="n">
        <f aca="false">B1783/B1776-1</f>
        <v>0.191244611322134</v>
      </c>
      <c r="N1783" s="9" t="n">
        <f aca="false">B1783/B1753-1</f>
        <v>0.346956936667323</v>
      </c>
      <c r="O1783" s="8" t="n">
        <f aca="false">MAX(O1782,F1783)</f>
        <v>6989.84234980363</v>
      </c>
      <c r="P1783" s="9" t="n">
        <f aca="false">F1783/O1783-1</f>
        <v>-0.000604747142804563</v>
      </c>
      <c r="Q1783" s="8" t="n">
        <f aca="false">MAX(Q1782,B1783)</f>
        <v>91139.0844427236</v>
      </c>
      <c r="R1783" s="9" t="n">
        <f aca="false">B1783/Q1783-1</f>
        <v>0</v>
      </c>
      <c r="S1783" s="9" t="n">
        <f aca="false">B1783/INDEX($B:$B,$E1783)-1</f>
        <v>0.344648844616941</v>
      </c>
      <c r="T1783" s="0" t="n">
        <f aca="false">IF(AND($A1783&gt;=CrashTest!$B$3,$A1783&lt;=CrashTest!$C$3),1,IF(AND($A1783&gt;=CrashTest!$B$4,$A1783&lt;=CrashTest!$C$4),2,IF(AND($A1783&gt;=CrashTest!$B$5,$A1783&lt;=CrashTest!$C$5),3,IF(AND($A1783&gt;=CrashTest!$B$6,$A1783&lt;=CrashTest!$C$6),4,IF(AND($A1783&gt;=CrashTest!$B$7,$A1783&lt;=CrashTest!$C$7),5,0)))))</f>
        <v>0</v>
      </c>
      <c r="U1783" s="8" t="str">
        <f aca="false">IF(T1783=0,"",IF(T1782=T1783,MAX(U1782,B1783),B1783))</f>
        <v/>
      </c>
      <c r="V1783" s="9" t="str">
        <f aca="false">IF(T1783=0,"",B1783/U1783-1)</f>
        <v/>
      </c>
      <c r="W1783" s="8" t="str">
        <f aca="false">IF(T1783=0,"",IF(T1782=T1783,MAX(W1782,F1783),F1783))</f>
        <v/>
      </c>
      <c r="X1783" s="9" t="str">
        <f aca="false">IF(T1783=0,"",F1783/W1783-1)</f>
        <v/>
      </c>
    </row>
    <row r="1784" customFormat="false" ht="15" hidden="false" customHeight="false" outlineLevel="0" collapsed="false">
      <c r="A1784" s="5" t="n">
        <v>45612</v>
      </c>
      <c r="B1784" s="6" t="n">
        <v>90567.6957568673</v>
      </c>
      <c r="C1784" s="7" t="n">
        <v>66452.22583</v>
      </c>
      <c r="D1784" s="0" t="n">
        <f aca="false">INT((ROW()-3)/30)</f>
        <v>59</v>
      </c>
      <c r="E1784" s="0" t="n">
        <f aca="false">2+30*D1784</f>
        <v>1772</v>
      </c>
      <c r="F1784" s="8" t="n">
        <f aca="false">INDEX($F:$F,$E1784)*(2*B1784/INDEX($B:$B,$E1784)-C1784/INDEX($C:$C,$E1784))</f>
        <v>6973.09436177494</v>
      </c>
      <c r="G1784" s="9" t="n">
        <f aca="false">B1784/B1783-1</f>
        <v>-0.0062694143720019</v>
      </c>
      <c r="H1784" s="9" t="n">
        <f aca="false">F1784/F1783-1</f>
        <v>-0.00179238340050114</v>
      </c>
      <c r="I1784" s="9" t="n">
        <f aca="false">LN(B1784/B1783)</f>
        <v>-0.00628914967940528</v>
      </c>
      <c r="J1784" s="9" t="n">
        <f aca="false">LN(F1784/F1783)</f>
        <v>-0.0017939916416388</v>
      </c>
      <c r="K1784" s="9" t="n">
        <f aca="false">F1784/F1777-1</f>
        <v>0.0134232726102268</v>
      </c>
      <c r="L1784" s="9" t="n">
        <f aca="false">F1784/F1754-1</f>
        <v>0.0814705410199501</v>
      </c>
      <c r="M1784" s="9" t="n">
        <f aca="false">B1784/B1777-1</f>
        <v>0.17927834604466</v>
      </c>
      <c r="N1784" s="9" t="n">
        <f aca="false">B1784/B1754-1</f>
        <v>0.344973419199523</v>
      </c>
      <c r="O1784" s="8" t="n">
        <f aca="false">MAX(O1783,F1784)</f>
        <v>6989.84234980363</v>
      </c>
      <c r="P1784" s="9" t="n">
        <f aca="false">F1784/O1784-1</f>
        <v>-0.00239604660456538</v>
      </c>
      <c r="Q1784" s="8" t="n">
        <f aca="false">MAX(Q1783,B1784)</f>
        <v>91139.0844427236</v>
      </c>
      <c r="R1784" s="9" t="n">
        <f aca="false">B1784/Q1784-1</f>
        <v>-0.0062694143720019</v>
      </c>
      <c r="S1784" s="9" t="n">
        <f aca="false">B1784/INDEX($B:$B,$E1784)-1</f>
        <v>0.336218683825204</v>
      </c>
      <c r="T1784" s="0" t="n">
        <f aca="false">IF(AND($A1784&gt;=CrashTest!$B$3,$A1784&lt;=CrashTest!$C$3),1,IF(AND($A1784&gt;=CrashTest!$B$4,$A1784&lt;=CrashTest!$C$4),2,IF(AND($A1784&gt;=CrashTest!$B$5,$A1784&lt;=CrashTest!$C$5),3,IF(AND($A1784&gt;=CrashTest!$B$6,$A1784&lt;=CrashTest!$C$6),4,IF(AND($A1784&gt;=CrashTest!$B$7,$A1784&lt;=CrashTest!$C$7),5,0)))))</f>
        <v>0</v>
      </c>
      <c r="U1784" s="8" t="str">
        <f aca="false">IF(T1784=0,"",IF(T1783=T1784,MAX(U1783,B1784),B1784))</f>
        <v/>
      </c>
      <c r="V1784" s="9" t="str">
        <f aca="false">IF(T1784=0,"",B1784/U1784-1)</f>
        <v/>
      </c>
      <c r="W1784" s="8" t="str">
        <f aca="false">IF(T1784=0,"",IF(T1783=T1784,MAX(W1783,F1784),F1784))</f>
        <v/>
      </c>
      <c r="X1784" s="9" t="str">
        <f aca="false">IF(T1784=0,"",F1784/W1784-1)</f>
        <v/>
      </c>
    </row>
    <row r="1785" customFormat="false" ht="15" hidden="false" customHeight="false" outlineLevel="0" collapsed="false">
      <c r="A1785" s="5" t="n">
        <v>45613</v>
      </c>
      <c r="B1785" s="6" t="n">
        <v>89732.9704292811</v>
      </c>
      <c r="C1785" s="7" t="n">
        <v>65544.79378</v>
      </c>
      <c r="D1785" s="0" t="n">
        <f aca="false">INT((ROW()-3)/30)</f>
        <v>59</v>
      </c>
      <c r="E1785" s="0" t="n">
        <f aca="false">2+30*D1785</f>
        <v>1772</v>
      </c>
      <c r="F1785" s="8" t="n">
        <f aca="false">INDEX($F:$F,$E1785)*(2*B1785/INDEX($B:$B,$E1785)-C1785/INDEX($C:$C,$E1785))</f>
        <v>6956.33626366199</v>
      </c>
      <c r="G1785" s="9" t="n">
        <f aca="false">B1785/B1784-1</f>
        <v>-0.00921659009440912</v>
      </c>
      <c r="H1785" s="9" t="n">
        <f aca="false">F1785/F1784-1</f>
        <v>-0.00240325130329777</v>
      </c>
      <c r="I1785" s="9" t="n">
        <f aca="false">LN(B1785/B1784)</f>
        <v>-0.00925932564761898</v>
      </c>
      <c r="J1785" s="9" t="n">
        <f aca="false">LN(F1785/F1784)</f>
        <v>-0.00240614374681956</v>
      </c>
      <c r="K1785" s="9" t="n">
        <f aca="false">F1785/F1778-1</f>
        <v>0.00785122992839149</v>
      </c>
      <c r="L1785" s="9" t="n">
        <f aca="false">F1785/F1755-1</f>
        <v>0.0716747614113813</v>
      </c>
      <c r="M1785" s="9" t="n">
        <f aca="false">B1785/B1778-1</f>
        <v>0.115952824117246</v>
      </c>
      <c r="N1785" s="9" t="n">
        <f aca="false">B1785/B1755-1</f>
        <v>0.312067043591067</v>
      </c>
      <c r="O1785" s="8" t="n">
        <f aca="false">MAX(O1784,F1785)</f>
        <v>6989.84234980363</v>
      </c>
      <c r="P1785" s="9" t="n">
        <f aca="false">F1785/O1785-1</f>
        <v>-0.00479353960573803</v>
      </c>
      <c r="Q1785" s="8" t="n">
        <f aca="false">MAX(Q1784,B1785)</f>
        <v>91139.0844427236</v>
      </c>
      <c r="R1785" s="9" t="n">
        <f aca="false">B1785/Q1785-1</f>
        <v>-0.0154282218440123</v>
      </c>
      <c r="S1785" s="9" t="n">
        <f aca="false">B1785/INDEX($B:$B,$E1785)-1</f>
        <v>0.323903303939896</v>
      </c>
      <c r="T1785" s="0" t="n">
        <f aca="false">IF(AND($A1785&gt;=CrashTest!$B$3,$A1785&lt;=CrashTest!$C$3),1,IF(AND($A1785&gt;=CrashTest!$B$4,$A1785&lt;=CrashTest!$C$4),2,IF(AND($A1785&gt;=CrashTest!$B$5,$A1785&lt;=CrashTest!$C$5),3,IF(AND($A1785&gt;=CrashTest!$B$6,$A1785&lt;=CrashTest!$C$6),4,IF(AND($A1785&gt;=CrashTest!$B$7,$A1785&lt;=CrashTest!$C$7),5,0)))))</f>
        <v>0</v>
      </c>
      <c r="U1785" s="8" t="str">
        <f aca="false">IF(T1785=0,"",IF(T1784=T1785,MAX(U1784,B1785),B1785))</f>
        <v/>
      </c>
      <c r="V1785" s="9" t="str">
        <f aca="false">IF(T1785=0,"",B1785/U1785-1)</f>
        <v/>
      </c>
      <c r="W1785" s="8" t="str">
        <f aca="false">IF(T1785=0,"",IF(T1784=T1785,MAX(W1784,F1785),F1785))</f>
        <v/>
      </c>
      <c r="X1785" s="9" t="str">
        <f aca="false">IF(T1785=0,"",F1785/W1785-1)</f>
        <v/>
      </c>
    </row>
    <row r="1786" customFormat="false" ht="15" hidden="false" customHeight="false" outlineLevel="0" collapsed="false">
      <c r="A1786" s="5" t="n">
        <v>45614</v>
      </c>
      <c r="B1786" s="6" t="n">
        <v>90587.6965534775</v>
      </c>
      <c r="C1786" s="7" t="n">
        <v>66327.52049</v>
      </c>
      <c r="D1786" s="0" t="n">
        <f aca="false">INT((ROW()-3)/30)</f>
        <v>59</v>
      </c>
      <c r="E1786" s="0" t="n">
        <f aca="false">2+30*D1786</f>
        <v>1772</v>
      </c>
      <c r="F1786" s="8" t="n">
        <f aca="false">INDEX($F:$F,$E1786)*(2*B1786/INDEX($B:$B,$E1786)-C1786/INDEX($C:$C,$E1786))</f>
        <v>6997.08401321064</v>
      </c>
      <c r="G1786" s="9" t="n">
        <f aca="false">B1786/B1785-1</f>
        <v>0.00952521821251873</v>
      </c>
      <c r="H1786" s="9" t="n">
        <f aca="false">F1786/F1785-1</f>
        <v>0.00585764517473164</v>
      </c>
      <c r="I1786" s="9" t="n">
        <f aca="false">LN(B1786/B1785)</f>
        <v>0.00948013935276328</v>
      </c>
      <c r="J1786" s="9" t="n">
        <f aca="false">LN(F1786/F1785)</f>
        <v>0.00584055587413328</v>
      </c>
      <c r="K1786" s="9" t="n">
        <f aca="false">F1786/F1779-1</f>
        <v>0.00103602671485215</v>
      </c>
      <c r="L1786" s="9" t="n">
        <f aca="false">F1786/F1756-1</f>
        <v>0.0738274726001005</v>
      </c>
      <c r="M1786" s="9" t="n">
        <f aca="false">B1786/B1779-1</f>
        <v>0.0194429229695461</v>
      </c>
      <c r="N1786" s="9" t="n">
        <f aca="false">B1786/B1756-1</f>
        <v>0.325197216579097</v>
      </c>
      <c r="O1786" s="8" t="n">
        <f aca="false">MAX(O1785,F1786)</f>
        <v>6997.08401321064</v>
      </c>
      <c r="P1786" s="9" t="n">
        <f aca="false">F1786/O1786-1</f>
        <v>0</v>
      </c>
      <c r="Q1786" s="8" t="n">
        <f aca="false">MAX(Q1785,B1786)</f>
        <v>91139.0844427236</v>
      </c>
      <c r="R1786" s="9" t="n">
        <f aca="false">B1786/Q1786-1</f>
        <v>-0.0060499608111888</v>
      </c>
      <c r="S1786" s="9" t="n">
        <f aca="false">B1786/INDEX($B:$B,$E1786)-1</f>
        <v>0.336513771802198</v>
      </c>
      <c r="T1786" s="0" t="n">
        <f aca="false">IF(AND($A1786&gt;=CrashTest!$B$3,$A1786&lt;=CrashTest!$C$3),1,IF(AND($A1786&gt;=CrashTest!$B$4,$A1786&lt;=CrashTest!$C$4),2,IF(AND($A1786&gt;=CrashTest!$B$5,$A1786&lt;=CrashTest!$C$5),3,IF(AND($A1786&gt;=CrashTest!$B$6,$A1786&lt;=CrashTest!$C$6),4,IF(AND($A1786&gt;=CrashTest!$B$7,$A1786&lt;=CrashTest!$C$7),5,0)))))</f>
        <v>0</v>
      </c>
      <c r="U1786" s="8" t="str">
        <f aca="false">IF(T1786=0,"",IF(T1785=T1786,MAX(U1785,B1786),B1786))</f>
        <v/>
      </c>
      <c r="V1786" s="9" t="str">
        <f aca="false">IF(T1786=0,"",B1786/U1786-1)</f>
        <v/>
      </c>
      <c r="W1786" s="8" t="str">
        <f aca="false">IF(T1786=0,"",IF(T1785=T1786,MAX(W1785,F1786),F1786))</f>
        <v/>
      </c>
      <c r="X1786" s="9" t="str">
        <f aca="false">IF(T1786=0,"",F1786/W1786-1)</f>
        <v/>
      </c>
    </row>
    <row r="1787" customFormat="false" ht="15" hidden="false" customHeight="false" outlineLevel="0" collapsed="false">
      <c r="A1787" s="5" t="n">
        <v>45615</v>
      </c>
      <c r="B1787" s="6" t="n">
        <v>92254.1385800701</v>
      </c>
      <c r="C1787" s="7" t="n">
        <v>68573.40375</v>
      </c>
      <c r="D1787" s="0" t="n">
        <f aca="false">INT((ROW()-3)/30)</f>
        <v>59</v>
      </c>
      <c r="E1787" s="0" t="n">
        <f aca="false">2+30*D1787</f>
        <v>1772</v>
      </c>
      <c r="F1787" s="8" t="n">
        <f aca="false">INDEX($F:$F,$E1787)*(2*B1787/INDEX($B:$B,$E1787)-C1787/INDEX($C:$C,$E1787))</f>
        <v>6960.5896582959</v>
      </c>
      <c r="G1787" s="9" t="n">
        <f aca="false">B1787/B1786-1</f>
        <v>0.0183958980081675</v>
      </c>
      <c r="H1787" s="9" t="n">
        <f aca="false">F1787/F1786-1</f>
        <v>-0.00521565195527596</v>
      </c>
      <c r="I1787" s="9" t="n">
        <f aca="false">LN(B1787/B1786)</f>
        <v>0.0182287403740864</v>
      </c>
      <c r="J1787" s="9" t="n">
        <f aca="false">LN(F1787/F1786)</f>
        <v>-0.00522930094754908</v>
      </c>
      <c r="K1787" s="9" t="n">
        <f aca="false">F1787/F1780-1</f>
        <v>-5.24114906186313E-005</v>
      </c>
      <c r="L1787" s="9" t="n">
        <f aca="false">F1787/F1757-1</f>
        <v>0.0629840356673304</v>
      </c>
      <c r="M1787" s="9" t="n">
        <f aca="false">B1787/B1780-1</f>
        <v>0.0477620607380216</v>
      </c>
      <c r="N1787" s="9" t="n">
        <f aca="false">B1787/B1757-1</f>
        <v>0.336777175250945</v>
      </c>
      <c r="O1787" s="8" t="n">
        <f aca="false">MAX(O1786,F1787)</f>
        <v>6997.08401321064</v>
      </c>
      <c r="P1787" s="9" t="n">
        <f aca="false">F1787/O1787-1</f>
        <v>-0.00521565195527596</v>
      </c>
      <c r="Q1787" s="8" t="n">
        <f aca="false">MAX(Q1786,B1787)</f>
        <v>92254.1385800701</v>
      </c>
      <c r="R1787" s="9" t="n">
        <f aca="false">B1787/Q1787-1</f>
        <v>0</v>
      </c>
      <c r="S1787" s="9" t="n">
        <f aca="false">B1787/INDEX($B:$B,$E1787)-1</f>
        <v>0.361100142834783</v>
      </c>
      <c r="T1787" s="0" t="n">
        <f aca="false">IF(AND($A1787&gt;=CrashTest!$B$3,$A1787&lt;=CrashTest!$C$3),1,IF(AND($A1787&gt;=CrashTest!$B$4,$A1787&lt;=CrashTest!$C$4),2,IF(AND($A1787&gt;=CrashTest!$B$5,$A1787&lt;=CrashTest!$C$5),3,IF(AND($A1787&gt;=CrashTest!$B$6,$A1787&lt;=CrashTest!$C$6),4,IF(AND($A1787&gt;=CrashTest!$B$7,$A1787&lt;=CrashTest!$C$7),5,0)))))</f>
        <v>0</v>
      </c>
      <c r="U1787" s="8" t="str">
        <f aca="false">IF(T1787=0,"",IF(T1786=T1787,MAX(U1786,B1787),B1787))</f>
        <v/>
      </c>
      <c r="V1787" s="9" t="str">
        <f aca="false">IF(T1787=0,"",B1787/U1787-1)</f>
        <v/>
      </c>
      <c r="W1787" s="8" t="str">
        <f aca="false">IF(T1787=0,"",IF(T1786=T1787,MAX(W1786,F1787),F1787))</f>
        <v/>
      </c>
      <c r="X1787" s="9" t="str">
        <f aca="false">IF(T1787=0,"",F1787/W1787-1)</f>
        <v/>
      </c>
    </row>
    <row r="1788" customFormat="false" ht="15" hidden="false" customHeight="false" outlineLevel="0" collapsed="false">
      <c r="A1788" s="5" t="n">
        <v>45616</v>
      </c>
      <c r="B1788" s="6" t="n">
        <v>94160.0406858562</v>
      </c>
      <c r="C1788" s="7" t="n">
        <v>70902.18031</v>
      </c>
      <c r="D1788" s="0" t="n">
        <f aca="false">INT((ROW()-3)/30)</f>
        <v>59</v>
      </c>
      <c r="E1788" s="0" t="n">
        <f aca="false">2+30*D1788</f>
        <v>1772</v>
      </c>
      <c r="F1788" s="8" t="n">
        <f aca="false">INDEX($F:$F,$E1788)*(2*B1788/INDEX($B:$B,$E1788)-C1788/INDEX($C:$C,$E1788))</f>
        <v>6957.48011618906</v>
      </c>
      <c r="G1788" s="9" t="n">
        <f aca="false">B1788/B1787-1</f>
        <v>0.0206592585993519</v>
      </c>
      <c r="H1788" s="9" t="n">
        <f aca="false">F1788/F1787-1</f>
        <v>-0.00044673544333107</v>
      </c>
      <c r="I1788" s="9" t="n">
        <f aca="false">LN(B1788/B1787)</f>
        <v>0.0204487504737843</v>
      </c>
      <c r="J1788" s="9" t="n">
        <f aca="false">LN(F1788/F1787)</f>
        <v>-0.000446835259337906</v>
      </c>
      <c r="K1788" s="9" t="n">
        <f aca="false">F1788/F1781-1</f>
        <v>0.00401411479518243</v>
      </c>
      <c r="L1788" s="9" t="n">
        <f aca="false">F1788/F1758-1</f>
        <v>0.0659290538882595</v>
      </c>
      <c r="M1788" s="9" t="n">
        <f aca="false">B1788/B1781-1</f>
        <v>0.0419462724424418</v>
      </c>
      <c r="N1788" s="9" t="n">
        <f aca="false">B1788/B1758-1</f>
        <v>0.396195061350538</v>
      </c>
      <c r="O1788" s="8" t="n">
        <f aca="false">MAX(O1787,F1788)</f>
        <v>6997.08401321064</v>
      </c>
      <c r="P1788" s="9" t="n">
        <f aca="false">F1788/O1788-1</f>
        <v>-0.00566005738201858</v>
      </c>
      <c r="Q1788" s="8" t="n">
        <f aca="false">MAX(Q1787,B1788)</f>
        <v>94160.0406858562</v>
      </c>
      <c r="R1788" s="9" t="n">
        <f aca="false">B1788/Q1788-1</f>
        <v>0</v>
      </c>
      <c r="S1788" s="9" t="n">
        <f aca="false">B1788/INDEX($B:$B,$E1788)-1</f>
        <v>0.389219462665222</v>
      </c>
      <c r="T1788" s="0" t="n">
        <f aca="false">IF(AND($A1788&gt;=CrashTest!$B$3,$A1788&lt;=CrashTest!$C$3),1,IF(AND($A1788&gt;=CrashTest!$B$4,$A1788&lt;=CrashTest!$C$4),2,IF(AND($A1788&gt;=CrashTest!$B$5,$A1788&lt;=CrashTest!$C$5),3,IF(AND($A1788&gt;=CrashTest!$B$6,$A1788&lt;=CrashTest!$C$6),4,IF(AND($A1788&gt;=CrashTest!$B$7,$A1788&lt;=CrashTest!$C$7),5,0)))))</f>
        <v>0</v>
      </c>
      <c r="U1788" s="8" t="str">
        <f aca="false">IF(T1788=0,"",IF(T1787=T1788,MAX(U1787,B1788),B1788))</f>
        <v/>
      </c>
      <c r="V1788" s="9" t="str">
        <f aca="false">IF(T1788=0,"",B1788/U1788-1)</f>
        <v/>
      </c>
      <c r="W1788" s="8" t="str">
        <f aca="false">IF(T1788=0,"",IF(T1787=T1788,MAX(W1787,F1788),F1788))</f>
        <v/>
      </c>
      <c r="X1788" s="9" t="str">
        <f aca="false">IF(T1788=0,"",F1788/W1788-1)</f>
        <v/>
      </c>
    </row>
    <row r="1789" customFormat="false" ht="15" hidden="false" customHeight="false" outlineLevel="0" collapsed="false">
      <c r="A1789" s="5" t="n">
        <v>45617</v>
      </c>
      <c r="B1789" s="6" t="n">
        <v>98545.5688798948</v>
      </c>
      <c r="C1789" s="7" t="n">
        <v>75824.2067</v>
      </c>
      <c r="D1789" s="0" t="n">
        <f aca="false">INT((ROW()-3)/30)</f>
        <v>59</v>
      </c>
      <c r="E1789" s="0" t="n">
        <f aca="false">2+30*D1789</f>
        <v>1772</v>
      </c>
      <c r="F1789" s="8" t="n">
        <f aca="false">INDEX($F:$F,$E1789)*(2*B1789/INDEX($B:$B,$E1789)-C1789/INDEX($C:$C,$E1789))</f>
        <v>7020.63859804139</v>
      </c>
      <c r="G1789" s="9" t="n">
        <f aca="false">B1789/B1788-1</f>
        <v>0.0465752580616434</v>
      </c>
      <c r="H1789" s="9" t="n">
        <f aca="false">F1789/F1788-1</f>
        <v>0.00907778115030067</v>
      </c>
      <c r="I1789" s="9" t="n">
        <f aca="false">LN(B1789/B1788)</f>
        <v>0.0455231743761743</v>
      </c>
      <c r="J1789" s="9" t="n">
        <f aca="false">LN(F1789/F1788)</f>
        <v>0.00903682576441819</v>
      </c>
      <c r="K1789" s="9" t="n">
        <f aca="false">F1789/F1782-1</f>
        <v>0.0155659336324105</v>
      </c>
      <c r="L1789" s="9" t="n">
        <f aca="false">F1789/F1759-1</f>
        <v>0.0753261718500746</v>
      </c>
      <c r="M1789" s="9" t="n">
        <f aca="false">B1789/B1782-1</f>
        <v>0.130054567168418</v>
      </c>
      <c r="N1789" s="9" t="n">
        <f aca="false">B1789/B1759-1</f>
        <v>0.461541934688163</v>
      </c>
      <c r="O1789" s="8" t="n">
        <f aca="false">MAX(O1788,F1789)</f>
        <v>7020.63859804139</v>
      </c>
      <c r="P1789" s="9" t="n">
        <f aca="false">F1789/O1789-1</f>
        <v>0</v>
      </c>
      <c r="Q1789" s="8" t="n">
        <f aca="false">MAX(Q1788,B1789)</f>
        <v>98545.5688798948</v>
      </c>
      <c r="R1789" s="9" t="n">
        <f aca="false">B1789/Q1789-1</f>
        <v>0</v>
      </c>
      <c r="S1789" s="9" t="n">
        <f aca="false">B1789/INDEX($B:$B,$E1789)-1</f>
        <v>0.453922717643112</v>
      </c>
      <c r="T1789" s="0" t="n">
        <f aca="false">IF(AND($A1789&gt;=CrashTest!$B$3,$A1789&lt;=CrashTest!$C$3),1,IF(AND($A1789&gt;=CrashTest!$B$4,$A1789&lt;=CrashTest!$C$4),2,IF(AND($A1789&gt;=CrashTest!$B$5,$A1789&lt;=CrashTest!$C$5),3,IF(AND($A1789&gt;=CrashTest!$B$6,$A1789&lt;=CrashTest!$C$6),4,IF(AND($A1789&gt;=CrashTest!$B$7,$A1789&lt;=CrashTest!$C$7),5,0)))))</f>
        <v>0</v>
      </c>
      <c r="U1789" s="8" t="str">
        <f aca="false">IF(T1789=0,"",IF(T1788=T1789,MAX(U1788,B1789),B1789))</f>
        <v/>
      </c>
      <c r="V1789" s="9" t="str">
        <f aca="false">IF(T1789=0,"",B1789/U1789-1)</f>
        <v/>
      </c>
      <c r="W1789" s="8" t="str">
        <f aca="false">IF(T1789=0,"",IF(T1788=T1789,MAX(W1788,F1789),F1789))</f>
        <v/>
      </c>
      <c r="X1789" s="9" t="str">
        <f aca="false">IF(T1789=0,"",F1789/W1789-1)</f>
        <v/>
      </c>
    </row>
    <row r="1790" customFormat="false" ht="15" hidden="false" customHeight="false" outlineLevel="0" collapsed="false">
      <c r="A1790" s="5" t="n">
        <v>45618</v>
      </c>
      <c r="B1790" s="6" t="n">
        <v>98938.3495450029</v>
      </c>
      <c r="C1790" s="7" t="n">
        <v>76520.31855</v>
      </c>
      <c r="D1790" s="0" t="n">
        <f aca="false">INT((ROW()-3)/30)</f>
        <v>59</v>
      </c>
      <c r="E1790" s="0" t="n">
        <f aca="false">2+30*D1790</f>
        <v>1772</v>
      </c>
      <c r="F1790" s="8" t="n">
        <f aca="false">INDEX($F:$F,$E1790)*(2*B1790/INDEX($B:$B,$E1790)-C1790/INDEX($C:$C,$E1790))</f>
        <v>6985.17770834966</v>
      </c>
      <c r="G1790" s="9" t="n">
        <f aca="false">B1790/B1789-1</f>
        <v>0.00398577703262149</v>
      </c>
      <c r="H1790" s="9" t="n">
        <f aca="false">F1790/F1789-1</f>
        <v>-0.00505094931130934</v>
      </c>
      <c r="I1790" s="9" t="n">
        <f aca="false">LN(B1790/B1789)</f>
        <v>0.00397785486702461</v>
      </c>
      <c r="J1790" s="9" t="n">
        <f aca="false">LN(F1790/F1789)</f>
        <v>-0.00506374847258169</v>
      </c>
      <c r="K1790" s="9" t="n">
        <f aca="false">F1790/F1783-1</f>
        <v>-6.26364676300506E-005</v>
      </c>
      <c r="L1790" s="9" t="n">
        <f aca="false">F1790/F1760-1</f>
        <v>0.0726458757659632</v>
      </c>
      <c r="M1790" s="9" t="n">
        <f aca="false">B1790/B1783-1</f>
        <v>0.0855754164085416</v>
      </c>
      <c r="N1790" s="9" t="n">
        <f aca="false">B1790/B1760-1</f>
        <v>0.484506789352934</v>
      </c>
      <c r="O1790" s="8" t="n">
        <f aca="false">MAX(O1789,F1790)</f>
        <v>7020.63859804139</v>
      </c>
      <c r="P1790" s="9" t="n">
        <f aca="false">F1790/O1790-1</f>
        <v>-0.00505094931130934</v>
      </c>
      <c r="Q1790" s="8" t="n">
        <f aca="false">MAX(Q1789,B1790)</f>
        <v>98938.3495450029</v>
      </c>
      <c r="R1790" s="9" t="n">
        <f aca="false">B1790/Q1790-1</f>
        <v>0</v>
      </c>
      <c r="S1790" s="9" t="n">
        <f aca="false">B1790/INDEX($B:$B,$E1790)-1</f>
        <v>0.4597177294183</v>
      </c>
      <c r="T1790" s="0" t="n">
        <f aca="false">IF(AND($A1790&gt;=CrashTest!$B$3,$A1790&lt;=CrashTest!$C$3),1,IF(AND($A1790&gt;=CrashTest!$B$4,$A1790&lt;=CrashTest!$C$4),2,IF(AND($A1790&gt;=CrashTest!$B$5,$A1790&lt;=CrashTest!$C$5),3,IF(AND($A1790&gt;=CrashTest!$B$6,$A1790&lt;=CrashTest!$C$6),4,IF(AND($A1790&gt;=CrashTest!$B$7,$A1790&lt;=CrashTest!$C$7),5,0)))))</f>
        <v>0</v>
      </c>
      <c r="U1790" s="8" t="str">
        <f aca="false">IF(T1790=0,"",IF(T1789=T1790,MAX(U1789,B1790),B1790))</f>
        <v/>
      </c>
      <c r="V1790" s="9" t="str">
        <f aca="false">IF(T1790=0,"",B1790/U1790-1)</f>
        <v/>
      </c>
      <c r="W1790" s="8" t="str">
        <f aca="false">IF(T1790=0,"",IF(T1789=T1790,MAX(W1789,F1790),F1790))</f>
        <v/>
      </c>
      <c r="X1790" s="9" t="str">
        <f aca="false">IF(T1790=0,"",F1790/W1790-1)</f>
        <v/>
      </c>
    </row>
    <row r="1791" customFormat="false" ht="15" hidden="false" customHeight="false" outlineLevel="0" collapsed="false">
      <c r="A1791" s="5" t="n">
        <v>45619</v>
      </c>
      <c r="B1791" s="6" t="n">
        <v>97707.0484590883</v>
      </c>
      <c r="C1791" s="7" t="n">
        <v>75011.3032</v>
      </c>
      <c r="D1791" s="0" t="n">
        <f aca="false">INT((ROW()-3)/30)</f>
        <v>59</v>
      </c>
      <c r="E1791" s="0" t="n">
        <f aca="false">2+30*D1791</f>
        <v>1772</v>
      </c>
      <c r="F1791" s="8" t="n">
        <f aca="false">INDEX($F:$F,$E1791)*(2*B1791/INDEX($B:$B,$E1791)-C1791/INDEX($C:$C,$E1791))</f>
        <v>6987.91428422678</v>
      </c>
      <c r="G1791" s="9" t="n">
        <f aca="false">B1791/B1790-1</f>
        <v>-0.0124451346881882</v>
      </c>
      <c r="H1791" s="9" t="n">
        <f aca="false">F1791/F1790-1</f>
        <v>0.000391768970149808</v>
      </c>
      <c r="I1791" s="9" t="n">
        <f aca="false">LN(B1791/B1790)</f>
        <v>-0.0125232239408195</v>
      </c>
      <c r="J1791" s="9" t="n">
        <f aca="false">LN(F1791/F1790)</f>
        <v>0.000391692248724217</v>
      </c>
      <c r="K1791" s="9" t="n">
        <f aca="false">F1791/F1784-1</f>
        <v>0.00212530071772399</v>
      </c>
      <c r="L1791" s="9" t="n">
        <f aca="false">F1791/F1761-1</f>
        <v>0.0659477461863607</v>
      </c>
      <c r="M1791" s="9" t="n">
        <f aca="false">B1791/B1784-1</f>
        <v>0.0788289096079786</v>
      </c>
      <c r="N1791" s="9" t="n">
        <f aca="false">B1791/B1761-1</f>
        <v>0.434105706117125</v>
      </c>
      <c r="O1791" s="8" t="n">
        <f aca="false">MAX(O1790,F1791)</f>
        <v>7020.63859804139</v>
      </c>
      <c r="P1791" s="9" t="n">
        <f aca="false">F1791/O1791-1</f>
        <v>-0.00466115914636944</v>
      </c>
      <c r="Q1791" s="8" t="n">
        <f aca="false">MAX(Q1790,B1791)</f>
        <v>98938.3495450029</v>
      </c>
      <c r="R1791" s="9" t="n">
        <f aca="false">B1791/Q1791-1</f>
        <v>-0.0124451346881882</v>
      </c>
      <c r="S1791" s="9" t="n">
        <f aca="false">B1791/INDEX($B:$B,$E1791)-1</f>
        <v>0.441551345668954</v>
      </c>
      <c r="T1791" s="0" t="n">
        <f aca="false">IF(AND($A1791&gt;=CrashTest!$B$3,$A1791&lt;=CrashTest!$C$3),1,IF(AND($A1791&gt;=CrashTest!$B$4,$A1791&lt;=CrashTest!$C$4),2,IF(AND($A1791&gt;=CrashTest!$B$5,$A1791&lt;=CrashTest!$C$5),3,IF(AND($A1791&gt;=CrashTest!$B$6,$A1791&lt;=CrashTest!$C$6),4,IF(AND($A1791&gt;=CrashTest!$B$7,$A1791&lt;=CrashTest!$C$7),5,0)))))</f>
        <v>0</v>
      </c>
      <c r="U1791" s="8" t="str">
        <f aca="false">IF(T1791=0,"",IF(T1790=T1791,MAX(U1790,B1791),B1791))</f>
        <v/>
      </c>
      <c r="V1791" s="9" t="str">
        <f aca="false">IF(T1791=0,"",B1791/U1791-1)</f>
        <v/>
      </c>
      <c r="W1791" s="8" t="str">
        <f aca="false">IF(T1791=0,"",IF(T1790=T1791,MAX(W1790,F1791),F1791))</f>
        <v/>
      </c>
      <c r="X1791" s="9" t="str">
        <f aca="false">IF(T1791=0,"",F1791/W1791-1)</f>
        <v/>
      </c>
    </row>
    <row r="1792" customFormat="false" ht="15" hidden="false" customHeight="false" outlineLevel="0" collapsed="false">
      <c r="A1792" s="5" t="n">
        <v>45620</v>
      </c>
      <c r="B1792" s="6" t="n">
        <v>97980.2082819988</v>
      </c>
      <c r="C1792" s="7" t="n">
        <v>75295.81621</v>
      </c>
      <c r="D1792" s="0" t="n">
        <f aca="false">INT((ROW()-3)/30)</f>
        <v>59</v>
      </c>
      <c r="E1792" s="0" t="n">
        <f aca="false">2+30*D1792</f>
        <v>1772</v>
      </c>
      <c r="F1792" s="8" t="n">
        <f aca="false">INDEX($F:$F,$E1792)*(2*B1792/INDEX($B:$B,$E1792)-C1792/INDEX($C:$C,$E1792))</f>
        <v>6995.40193272344</v>
      </c>
      <c r="G1792" s="9" t="n">
        <f aca="false">B1792/B1791-1</f>
        <v>0.00279570232873105</v>
      </c>
      <c r="H1792" s="9" t="n">
        <f aca="false">F1792/F1791-1</f>
        <v>0.00107151407302752</v>
      </c>
      <c r="I1792" s="9" t="n">
        <f aca="false">LN(B1792/B1791)</f>
        <v>0.0027918016214287</v>
      </c>
      <c r="J1792" s="9" t="n">
        <f aca="false">LN(F1792/F1791)</f>
        <v>0.00107094041157748</v>
      </c>
      <c r="K1792" s="9" t="n">
        <f aca="false">F1792/F1785-1</f>
        <v>0.00561583965765422</v>
      </c>
      <c r="L1792" s="9" t="n">
        <f aca="false">F1792/F1762-1</f>
        <v>0.0856162696921778</v>
      </c>
      <c r="M1792" s="9" t="n">
        <f aca="false">B1792/B1785-1</f>
        <v>0.091908668723024</v>
      </c>
      <c r="N1792" s="9" t="n">
        <f aca="false">B1792/B1762-1</f>
        <v>0.478689020862866</v>
      </c>
      <c r="O1792" s="8" t="n">
        <f aca="false">MAX(O1791,F1792)</f>
        <v>7020.63859804139</v>
      </c>
      <c r="P1792" s="9" t="n">
        <f aca="false">F1792/O1792-1</f>
        <v>-0.00359463957096384</v>
      </c>
      <c r="Q1792" s="8" t="n">
        <f aca="false">MAX(Q1791,B1792)</f>
        <v>98938.3495450029</v>
      </c>
      <c r="R1792" s="9" t="n">
        <f aca="false">B1792/Q1792-1</f>
        <v>-0.00968422525148638</v>
      </c>
      <c r="S1792" s="9" t="n">
        <f aca="false">B1792/INDEX($B:$B,$E1792)-1</f>
        <v>0.445581494123025</v>
      </c>
      <c r="T1792" s="0" t="n">
        <f aca="false">IF(AND($A1792&gt;=CrashTest!$B$3,$A1792&lt;=CrashTest!$C$3),1,IF(AND($A1792&gt;=CrashTest!$B$4,$A1792&lt;=CrashTest!$C$4),2,IF(AND($A1792&gt;=CrashTest!$B$5,$A1792&lt;=CrashTest!$C$5),3,IF(AND($A1792&gt;=CrashTest!$B$6,$A1792&lt;=CrashTest!$C$6),4,IF(AND($A1792&gt;=CrashTest!$B$7,$A1792&lt;=CrashTest!$C$7),5,0)))))</f>
        <v>0</v>
      </c>
      <c r="U1792" s="8" t="str">
        <f aca="false">IF(T1792=0,"",IF(T1791=T1792,MAX(U1791,B1792),B1792))</f>
        <v/>
      </c>
      <c r="V1792" s="9" t="str">
        <f aca="false">IF(T1792=0,"",B1792/U1792-1)</f>
        <v/>
      </c>
      <c r="W1792" s="8" t="str">
        <f aca="false">IF(T1792=0,"",IF(T1791=T1792,MAX(W1791,F1792),F1792))</f>
        <v/>
      </c>
      <c r="X1792" s="9" t="str">
        <f aca="false">IF(T1792=0,"",F1792/W1792-1)</f>
        <v/>
      </c>
    </row>
    <row r="1793" customFormat="false" ht="15" hidden="false" customHeight="false" outlineLevel="0" collapsed="false">
      <c r="A1793" s="5" t="n">
        <v>45621</v>
      </c>
      <c r="B1793" s="6" t="n">
        <v>93343.0290745178</v>
      </c>
      <c r="C1793" s="7" t="n">
        <v>69226.24254</v>
      </c>
      <c r="D1793" s="0" t="n">
        <f aca="false">INT((ROW()-3)/30)</f>
        <v>59</v>
      </c>
      <c r="E1793" s="0" t="n">
        <f aca="false">2+30*D1793</f>
        <v>1772</v>
      </c>
      <c r="F1793" s="8" t="n">
        <f aca="false">INDEX($F:$F,$E1793)*(2*B1793/INDEX($B:$B,$E1793)-C1793/INDEX($C:$C,$E1793))</f>
        <v>7067.96086070197</v>
      </c>
      <c r="G1793" s="9" t="n">
        <f aca="false">B1793/B1792-1</f>
        <v>-0.047327713308535</v>
      </c>
      <c r="H1793" s="9" t="n">
        <f aca="false">F1793/F1792-1</f>
        <v>0.0103723744076962</v>
      </c>
      <c r="I1793" s="9" t="n">
        <f aca="false">LN(B1793/B1792)</f>
        <v>-0.0484843099215732</v>
      </c>
      <c r="J1793" s="9" t="n">
        <f aca="false">LN(F1793/F1792)</f>
        <v>0.010318950436993</v>
      </c>
      <c r="K1793" s="9" t="n">
        <f aca="false">F1793/F1786-1</f>
        <v>0.0101294835616541</v>
      </c>
      <c r="L1793" s="9" t="n">
        <f aca="false">F1793/F1763-1</f>
        <v>0.0785695335299717</v>
      </c>
      <c r="M1793" s="9" t="n">
        <f aca="false">B1793/B1786-1</f>
        <v>0.0304161892383887</v>
      </c>
      <c r="N1793" s="9" t="n">
        <f aca="false">B1793/B1763-1</f>
        <v>0.392694382712747</v>
      </c>
      <c r="O1793" s="8" t="n">
        <f aca="false">MAX(O1792,F1793)</f>
        <v>7067.96086070197</v>
      </c>
      <c r="P1793" s="9" t="n">
        <f aca="false">F1793/O1793-1</f>
        <v>0</v>
      </c>
      <c r="Q1793" s="8" t="n">
        <f aca="false">MAX(Q1792,B1793)</f>
        <v>98938.3495450029</v>
      </c>
      <c r="R1793" s="9" t="n">
        <f aca="false">B1793/Q1793-1</f>
        <v>-0.0565536063237038</v>
      </c>
      <c r="S1793" s="9" t="n">
        <f aca="false">B1793/INDEX($B:$B,$E1793)-1</f>
        <v>0.377165427605047</v>
      </c>
      <c r="T1793" s="0" t="n">
        <f aca="false">IF(AND($A1793&gt;=CrashTest!$B$3,$A1793&lt;=CrashTest!$C$3),1,IF(AND($A1793&gt;=CrashTest!$B$4,$A1793&lt;=CrashTest!$C$4),2,IF(AND($A1793&gt;=CrashTest!$B$5,$A1793&lt;=CrashTest!$C$5),3,IF(AND($A1793&gt;=CrashTest!$B$6,$A1793&lt;=CrashTest!$C$6),4,IF(AND($A1793&gt;=CrashTest!$B$7,$A1793&lt;=CrashTest!$C$7),5,0)))))</f>
        <v>0</v>
      </c>
      <c r="U1793" s="8" t="str">
        <f aca="false">IF(T1793=0,"",IF(T1792=T1793,MAX(U1792,B1793),B1793))</f>
        <v/>
      </c>
      <c r="V1793" s="9" t="str">
        <f aca="false">IF(T1793=0,"",B1793/U1793-1)</f>
        <v/>
      </c>
      <c r="W1793" s="8" t="str">
        <f aca="false">IF(T1793=0,"",IF(T1792=T1793,MAX(W1792,F1793),F1793))</f>
        <v/>
      </c>
      <c r="X1793" s="9" t="str">
        <f aca="false">IF(T1793=0,"",F1793/W1793-1)</f>
        <v/>
      </c>
    </row>
    <row r="1794" customFormat="false" ht="15" hidden="false" customHeight="false" outlineLevel="0" collapsed="false">
      <c r="A1794" s="5" t="n">
        <v>45622</v>
      </c>
      <c r="B1794" s="6" t="n">
        <v>91875.5699593805</v>
      </c>
      <c r="C1794" s="7" t="n">
        <v>67920.57519</v>
      </c>
      <c r="D1794" s="0" t="n">
        <f aca="false">INT((ROW()-3)/30)</f>
        <v>59</v>
      </c>
      <c r="E1794" s="0" t="n">
        <f aca="false">2+30*D1794</f>
        <v>1772</v>
      </c>
      <c r="F1794" s="8" t="n">
        <f aca="false">INDEX($F:$F,$E1794)*(2*B1794/INDEX($B:$B,$E1794)-C1794/INDEX($C:$C,$E1794))</f>
        <v>6991.85281425156</v>
      </c>
      <c r="G1794" s="9" t="n">
        <f aca="false">B1794/B1793-1</f>
        <v>-0.0157211430750314</v>
      </c>
      <c r="H1794" s="9" t="n">
        <f aca="false">F1794/F1793-1</f>
        <v>-0.0107680345081667</v>
      </c>
      <c r="I1794" s="9" t="n">
        <f aca="false">LN(B1794/B1793)</f>
        <v>-0.0158460308936692</v>
      </c>
      <c r="J1794" s="9" t="n">
        <f aca="false">LN(F1794/F1793)</f>
        <v>-0.0108264293686707</v>
      </c>
      <c r="K1794" s="9" t="n">
        <f aca="false">F1794/F1787-1</f>
        <v>0.00449145223183667</v>
      </c>
      <c r="L1794" s="9" t="n">
        <f aca="false">F1794/F1764-1</f>
        <v>0.0592175459224973</v>
      </c>
      <c r="M1794" s="9" t="n">
        <f aca="false">B1794/B1787-1</f>
        <v>-0.00410354078978281</v>
      </c>
      <c r="N1794" s="9" t="n">
        <f aca="false">B1794/B1764-1</f>
        <v>0.35110839220159</v>
      </c>
      <c r="O1794" s="8" t="n">
        <f aca="false">MAX(O1793,F1794)</f>
        <v>7067.96086070197</v>
      </c>
      <c r="P1794" s="9" t="n">
        <f aca="false">F1794/O1794-1</f>
        <v>-0.0107680345081667</v>
      </c>
      <c r="Q1794" s="8" t="n">
        <f aca="false">MAX(Q1793,B1794)</f>
        <v>98938.3495450029</v>
      </c>
      <c r="R1794" s="9" t="n">
        <f aca="false">B1794/Q1794-1</f>
        <v>-0.0713856620623112</v>
      </c>
      <c r="S1794" s="9" t="n">
        <f aca="false">B1794/INDEX($B:$B,$E1794)-1</f>
        <v>0.355514812879681</v>
      </c>
      <c r="T1794" s="0" t="n">
        <f aca="false">IF(AND($A1794&gt;=CrashTest!$B$3,$A1794&lt;=CrashTest!$C$3),1,IF(AND($A1794&gt;=CrashTest!$B$4,$A1794&lt;=CrashTest!$C$4),2,IF(AND($A1794&gt;=CrashTest!$B$5,$A1794&lt;=CrashTest!$C$5),3,IF(AND($A1794&gt;=CrashTest!$B$6,$A1794&lt;=CrashTest!$C$6),4,IF(AND($A1794&gt;=CrashTest!$B$7,$A1794&lt;=CrashTest!$C$7),5,0)))))</f>
        <v>0</v>
      </c>
      <c r="U1794" s="8" t="str">
        <f aca="false">IF(T1794=0,"",IF(T1793=T1794,MAX(U1793,B1794),B1794))</f>
        <v/>
      </c>
      <c r="V1794" s="9" t="str">
        <f aca="false">IF(T1794=0,"",B1794/U1794-1)</f>
        <v/>
      </c>
      <c r="W1794" s="8" t="str">
        <f aca="false">IF(T1794=0,"",IF(T1793=T1794,MAX(W1793,F1794),F1794))</f>
        <v/>
      </c>
      <c r="X1794" s="9" t="str">
        <f aca="false">IF(T1794=0,"",F1794/W1794-1)</f>
        <v/>
      </c>
    </row>
    <row r="1795" customFormat="false" ht="15" hidden="false" customHeight="false" outlineLevel="0" collapsed="false">
      <c r="A1795" s="5" t="n">
        <v>45623</v>
      </c>
      <c r="B1795" s="6" t="n">
        <v>95989.0802273524</v>
      </c>
      <c r="C1795" s="7" t="n">
        <v>72800.00727</v>
      </c>
      <c r="D1795" s="0" t="n">
        <f aca="false">INT((ROW()-3)/30)</f>
        <v>59</v>
      </c>
      <c r="E1795" s="0" t="n">
        <f aca="false">2+30*D1795</f>
        <v>1772</v>
      </c>
      <c r="F1795" s="8" t="n">
        <f aca="false">INDEX($F:$F,$E1795)*(2*B1795/INDEX($B:$B,$E1795)-C1795/INDEX($C:$C,$E1795))</f>
        <v>7008.78118109481</v>
      </c>
      <c r="G1795" s="9" t="n">
        <f aca="false">B1795/B1794-1</f>
        <v>0.0447726231226706</v>
      </c>
      <c r="H1795" s="9" t="n">
        <f aca="false">F1795/F1794-1</f>
        <v>0.00242115606449089</v>
      </c>
      <c r="I1795" s="9" t="n">
        <f aca="false">LN(B1795/B1794)</f>
        <v>0.043799276213064</v>
      </c>
      <c r="J1795" s="9" t="n">
        <f aca="false">LN(F1795/F1794)</f>
        <v>0.00241822978850871</v>
      </c>
      <c r="K1795" s="9" t="n">
        <f aca="false">F1795/F1788-1</f>
        <v>0.00737351225573479</v>
      </c>
      <c r="L1795" s="9" t="n">
        <f aca="false">F1795/F1765-1</f>
        <v>0.0601254463906058</v>
      </c>
      <c r="M1795" s="9" t="n">
        <f aca="false">B1795/B1788-1</f>
        <v>0.0194247955732982</v>
      </c>
      <c r="N1795" s="9" t="n">
        <f aca="false">B1795/B1765-1</f>
        <v>0.373971043067493</v>
      </c>
      <c r="O1795" s="8" t="n">
        <f aca="false">MAX(O1794,F1795)</f>
        <v>7067.96086070197</v>
      </c>
      <c r="P1795" s="9" t="n">
        <f aca="false">F1795/O1795-1</f>
        <v>-0.00837294953572776</v>
      </c>
      <c r="Q1795" s="8" t="n">
        <f aca="false">MAX(Q1794,B1795)</f>
        <v>98938.3495450029</v>
      </c>
      <c r="R1795" s="9" t="n">
        <f aca="false">B1795/Q1795-1</f>
        <v>-0.0298091622835188</v>
      </c>
      <c r="S1795" s="9" t="n">
        <f aca="false">B1795/INDEX($B:$B,$E1795)-1</f>
        <v>0.416204766733941</v>
      </c>
      <c r="T1795" s="0" t="n">
        <f aca="false">IF(AND($A1795&gt;=CrashTest!$B$3,$A1795&lt;=CrashTest!$C$3),1,IF(AND($A1795&gt;=CrashTest!$B$4,$A1795&lt;=CrashTest!$C$4),2,IF(AND($A1795&gt;=CrashTest!$B$5,$A1795&lt;=CrashTest!$C$5),3,IF(AND($A1795&gt;=CrashTest!$B$6,$A1795&lt;=CrashTest!$C$6),4,IF(AND($A1795&gt;=CrashTest!$B$7,$A1795&lt;=CrashTest!$C$7),5,0)))))</f>
        <v>0</v>
      </c>
      <c r="U1795" s="8" t="str">
        <f aca="false">IF(T1795=0,"",IF(T1794=T1795,MAX(U1794,B1795),B1795))</f>
        <v/>
      </c>
      <c r="V1795" s="9" t="str">
        <f aca="false">IF(T1795=0,"",B1795/U1795-1)</f>
        <v/>
      </c>
      <c r="W1795" s="8" t="str">
        <f aca="false">IF(T1795=0,"",IF(T1794=T1795,MAX(W1794,F1795),F1795))</f>
        <v/>
      </c>
      <c r="X1795" s="9" t="str">
        <f aca="false">IF(T1795=0,"",F1795/W1795-1)</f>
        <v/>
      </c>
    </row>
    <row r="1796" customFormat="false" ht="15" hidden="false" customHeight="false" outlineLevel="0" collapsed="false">
      <c r="A1796" s="5" t="n">
        <v>45624</v>
      </c>
      <c r="B1796" s="6" t="n">
        <v>95737.9402822911</v>
      </c>
      <c r="C1796" s="7" t="n">
        <v>72451.42232</v>
      </c>
      <c r="D1796" s="0" t="n">
        <f aca="false">INT((ROW()-3)/30)</f>
        <v>59</v>
      </c>
      <c r="E1796" s="0" t="n">
        <f aca="false">2+30*D1796</f>
        <v>1772</v>
      </c>
      <c r="F1796" s="8" t="n">
        <f aca="false">INDEX($F:$F,$E1796)*(2*B1796/INDEX($B:$B,$E1796)-C1796/INDEX($C:$C,$E1796))</f>
        <v>7015.91116139532</v>
      </c>
      <c r="G1796" s="9" t="n">
        <f aca="false">B1796/B1795-1</f>
        <v>-0.00261633869671907</v>
      </c>
      <c r="H1796" s="9" t="n">
        <f aca="false">F1796/F1795-1</f>
        <v>0.00101729246730464</v>
      </c>
      <c r="I1796" s="9" t="n">
        <f aca="false">LN(B1796/B1795)</f>
        <v>-0.00261976729235769</v>
      </c>
      <c r="J1796" s="9" t="n">
        <f aca="false">LN(F1796/F1795)</f>
        <v>0.00101677537598165</v>
      </c>
      <c r="K1796" s="9" t="n">
        <f aca="false">F1796/F1789-1</f>
        <v>-0.000673362768934926</v>
      </c>
      <c r="L1796" s="9" t="n">
        <f aca="false">F1796/F1766-1</f>
        <v>0.0592965742547051</v>
      </c>
      <c r="M1796" s="9" t="n">
        <f aca="false">B1796/B1789-1</f>
        <v>-0.0284906630456978</v>
      </c>
      <c r="N1796" s="9" t="n">
        <f aca="false">B1796/B1766-1</f>
        <v>0.317274884936054</v>
      </c>
      <c r="O1796" s="8" t="n">
        <f aca="false">MAX(O1795,F1796)</f>
        <v>7067.96086070197</v>
      </c>
      <c r="P1796" s="9" t="n">
        <f aca="false">F1796/O1796-1</f>
        <v>-0.00736417480691498</v>
      </c>
      <c r="Q1796" s="8" t="n">
        <f aca="false">MAX(Q1795,B1796)</f>
        <v>98938.3495450029</v>
      </c>
      <c r="R1796" s="9" t="n">
        <f aca="false">B1796/Q1796-1</f>
        <v>-0.0323475101154387</v>
      </c>
      <c r="S1796" s="9" t="n">
        <f aca="false">B1796/INDEX($B:$B,$E1796)-1</f>
        <v>0.412499495400257</v>
      </c>
      <c r="T1796" s="0" t="n">
        <f aca="false">IF(AND($A1796&gt;=CrashTest!$B$3,$A1796&lt;=CrashTest!$C$3),1,IF(AND($A1796&gt;=CrashTest!$B$4,$A1796&lt;=CrashTest!$C$4),2,IF(AND($A1796&gt;=CrashTest!$B$5,$A1796&lt;=CrashTest!$C$5),3,IF(AND($A1796&gt;=CrashTest!$B$6,$A1796&lt;=CrashTest!$C$6),4,IF(AND($A1796&gt;=CrashTest!$B$7,$A1796&lt;=CrashTest!$C$7),5,0)))))</f>
        <v>0</v>
      </c>
      <c r="U1796" s="8" t="str">
        <f aca="false">IF(T1796=0,"",IF(T1795=T1796,MAX(U1795,B1796),B1796))</f>
        <v/>
      </c>
      <c r="V1796" s="9" t="str">
        <f aca="false">IF(T1796=0,"",B1796/U1796-1)</f>
        <v/>
      </c>
      <c r="W1796" s="8" t="str">
        <f aca="false">IF(T1796=0,"",IF(T1795=T1796,MAX(W1795,F1796),F1796))</f>
        <v/>
      </c>
      <c r="X1796" s="9" t="str">
        <f aca="false">IF(T1796=0,"",F1796/W1796-1)</f>
        <v/>
      </c>
    </row>
    <row r="1797" customFormat="false" ht="15" hidden="false" customHeight="false" outlineLevel="0" collapsed="false">
      <c r="A1797" s="5" t="n">
        <v>45625</v>
      </c>
      <c r="B1797" s="6" t="n">
        <v>97398.9417399182</v>
      </c>
      <c r="C1797" s="7" t="n">
        <v>74661.98085</v>
      </c>
      <c r="D1797" s="0" t="n">
        <f aca="false">INT((ROW()-3)/30)</f>
        <v>59</v>
      </c>
      <c r="E1797" s="0" t="n">
        <f aca="false">2+30*D1797</f>
        <v>1772</v>
      </c>
      <c r="F1797" s="8" t="n">
        <f aca="false">INDEX($F:$F,$E1797)*(2*B1797/INDEX($B:$B,$E1797)-C1797/INDEX($C:$C,$E1797))</f>
        <v>6984.04463131408</v>
      </c>
      <c r="G1797" s="9" t="n">
        <f aca="false">B1797/B1796-1</f>
        <v>0.0173494588741883</v>
      </c>
      <c r="H1797" s="9" t="n">
        <f aca="false">F1797/F1796-1</f>
        <v>-0.00454203728470659</v>
      </c>
      <c r="I1797" s="9" t="n">
        <f aca="false">LN(B1797/B1796)</f>
        <v>0.0172006754222414</v>
      </c>
      <c r="J1797" s="9" t="n">
        <f aca="false">LN(F1797/F1796)</f>
        <v>-0.00455238367707467</v>
      </c>
      <c r="K1797" s="9" t="n">
        <f aca="false">F1797/F1790-1</f>
        <v>-0.000162211626231312</v>
      </c>
      <c r="L1797" s="9" t="n">
        <f aca="false">F1797/F1767-1</f>
        <v>0.049030572747748</v>
      </c>
      <c r="M1797" s="9" t="n">
        <f aca="false">B1797/B1790-1</f>
        <v>-0.0155592630376807</v>
      </c>
      <c r="N1797" s="9" t="n">
        <f aca="false">B1797/B1767-1</f>
        <v>0.344355547680869</v>
      </c>
      <c r="O1797" s="8" t="n">
        <f aca="false">MAX(O1796,F1797)</f>
        <v>7067.96086070197</v>
      </c>
      <c r="P1797" s="9" t="n">
        <f aca="false">F1797/O1797-1</f>
        <v>-0.0118727637350774</v>
      </c>
      <c r="Q1797" s="8" t="n">
        <f aca="false">MAX(Q1796,B1797)</f>
        <v>98938.3495450029</v>
      </c>
      <c r="R1797" s="9" t="n">
        <f aca="false">B1797/Q1797-1</f>
        <v>-0.0155592630376807</v>
      </c>
      <c r="S1797" s="9" t="n">
        <f aca="false">B1797/INDEX($B:$B,$E1797)-1</f>
        <v>0.437005597305515</v>
      </c>
      <c r="T1797" s="0" t="n">
        <f aca="false">IF(AND($A1797&gt;=CrashTest!$B$3,$A1797&lt;=CrashTest!$C$3),1,IF(AND($A1797&gt;=CrashTest!$B$4,$A1797&lt;=CrashTest!$C$4),2,IF(AND($A1797&gt;=CrashTest!$B$5,$A1797&lt;=CrashTest!$C$5),3,IF(AND($A1797&gt;=CrashTest!$B$6,$A1797&lt;=CrashTest!$C$6),4,IF(AND($A1797&gt;=CrashTest!$B$7,$A1797&lt;=CrashTest!$C$7),5,0)))))</f>
        <v>0</v>
      </c>
      <c r="U1797" s="8" t="str">
        <f aca="false">IF(T1797=0,"",IF(T1796=T1797,MAX(U1796,B1797),B1797))</f>
        <v/>
      </c>
      <c r="V1797" s="9" t="str">
        <f aca="false">IF(T1797=0,"",B1797/U1797-1)</f>
        <v/>
      </c>
      <c r="W1797" s="8" t="str">
        <f aca="false">IF(T1797=0,"",IF(T1796=T1797,MAX(W1796,F1797),F1797))</f>
        <v/>
      </c>
      <c r="X1797" s="9" t="str">
        <f aca="false">IF(T1797=0,"",F1797/W1797-1)</f>
        <v/>
      </c>
    </row>
    <row r="1798" customFormat="false" ht="15" hidden="false" customHeight="false" outlineLevel="0" collapsed="false">
      <c r="A1798" s="5" t="n">
        <v>45626</v>
      </c>
      <c r="B1798" s="6" t="n">
        <v>96463.6248980129</v>
      </c>
      <c r="C1798" s="7" t="n">
        <v>73420.26648</v>
      </c>
      <c r="D1798" s="0" t="n">
        <f aca="false">INT((ROW()-3)/30)</f>
        <v>59</v>
      </c>
      <c r="E1798" s="0" t="n">
        <f aca="false">2+30*D1798</f>
        <v>1772</v>
      </c>
      <c r="F1798" s="8" t="n">
        <f aca="false">INDEX($F:$F,$E1798)*(2*B1798/INDEX($B:$B,$E1798)-C1798/INDEX($C:$C,$E1798))</f>
        <v>7001.49588318616</v>
      </c>
      <c r="G1798" s="9" t="n">
        <f aca="false">B1798/B1797-1</f>
        <v>-0.00960294665626704</v>
      </c>
      <c r="H1798" s="9" t="n">
        <f aca="false">F1798/F1797-1</f>
        <v>0.00249873143619972</v>
      </c>
      <c r="I1798" s="9" t="n">
        <f aca="false">LN(B1798/B1797)</f>
        <v>-0.0096493522745947</v>
      </c>
      <c r="J1798" s="9" t="n">
        <f aca="false">LN(F1798/F1797)</f>
        <v>0.00249561479748705</v>
      </c>
      <c r="K1798" s="9" t="n">
        <f aca="false">F1798/F1791-1</f>
        <v>0.00194358408059503</v>
      </c>
      <c r="L1798" s="9" t="n">
        <f aca="false">F1798/F1768-1</f>
        <v>0.0507791305599956</v>
      </c>
      <c r="M1798" s="9" t="n">
        <f aca="false">B1798/B1791-1</f>
        <v>-0.0127260374833249</v>
      </c>
      <c r="N1798" s="9" t="n">
        <f aca="false">B1798/B1768-1</f>
        <v>0.37086294065882</v>
      </c>
      <c r="O1798" s="8" t="n">
        <f aca="false">MAX(O1797,F1798)</f>
        <v>7067.96086070197</v>
      </c>
      <c r="P1798" s="9" t="n">
        <f aca="false">F1798/O1798-1</f>
        <v>-0.00940369914685724</v>
      </c>
      <c r="Q1798" s="8" t="n">
        <f aca="false">MAX(Q1797,B1798)</f>
        <v>98938.3495450029</v>
      </c>
      <c r="R1798" s="9" t="n">
        <f aca="false">B1798/Q1798-1</f>
        <v>-0.0250127949209861</v>
      </c>
      <c r="S1798" s="9" t="n">
        <f aca="false">B1798/INDEX($B:$B,$E1798)-1</f>
        <v>0.423206109209833</v>
      </c>
      <c r="T1798" s="0" t="n">
        <f aca="false">IF(AND($A1798&gt;=CrashTest!$B$3,$A1798&lt;=CrashTest!$C$3),1,IF(AND($A1798&gt;=CrashTest!$B$4,$A1798&lt;=CrashTest!$C$4),2,IF(AND($A1798&gt;=CrashTest!$B$5,$A1798&lt;=CrashTest!$C$5),3,IF(AND($A1798&gt;=CrashTest!$B$6,$A1798&lt;=CrashTest!$C$6),4,IF(AND($A1798&gt;=CrashTest!$B$7,$A1798&lt;=CrashTest!$C$7),5,0)))))</f>
        <v>0</v>
      </c>
      <c r="U1798" s="8" t="str">
        <f aca="false">IF(T1798=0,"",IF(T1797=T1798,MAX(U1797,B1798),B1798))</f>
        <v/>
      </c>
      <c r="V1798" s="9" t="str">
        <f aca="false">IF(T1798=0,"",B1798/U1798-1)</f>
        <v/>
      </c>
      <c r="W1798" s="8" t="str">
        <f aca="false">IF(T1798=0,"",IF(T1797=T1798,MAX(W1797,F1798),F1798))</f>
        <v/>
      </c>
      <c r="X1798" s="9" t="str">
        <f aca="false">IF(T1798=0,"",F1798/W1798-1)</f>
        <v/>
      </c>
    </row>
    <row r="1799" customFormat="false" ht="15" hidden="false" customHeight="false" outlineLevel="0" collapsed="false">
      <c r="A1799" s="5" t="n">
        <v>45627</v>
      </c>
      <c r="B1799" s="6" t="n">
        <v>97469.6044529515</v>
      </c>
      <c r="C1799" s="7" t="n">
        <v>74382.97181</v>
      </c>
      <c r="D1799" s="0" t="n">
        <f aca="false">INT((ROW()-3)/30)</f>
        <v>59</v>
      </c>
      <c r="E1799" s="0" t="n">
        <f aca="false">2+30*D1799</f>
        <v>1772</v>
      </c>
      <c r="F1799" s="8" t="n">
        <f aca="false">INDEX($F:$F,$E1799)*(2*B1799/INDEX($B:$B,$E1799)-C1799/INDEX($C:$C,$E1799))</f>
        <v>7042.77551763435</v>
      </c>
      <c r="G1799" s="9" t="n">
        <f aca="false">B1799/B1798-1</f>
        <v>0.0104285895953236</v>
      </c>
      <c r="H1799" s="9" t="n">
        <f aca="false">F1799/F1798-1</f>
        <v>0.0058958307105943</v>
      </c>
      <c r="I1799" s="9" t="n">
        <f aca="false">LN(B1799/B1798)</f>
        <v>0.0103745869777936</v>
      </c>
      <c r="J1799" s="9" t="n">
        <f aca="false">LN(F1799/F1798)</f>
        <v>0.00587851831468573</v>
      </c>
      <c r="K1799" s="9" t="n">
        <f aca="false">F1799/F1792-1</f>
        <v>0.00677210335682199</v>
      </c>
      <c r="L1799" s="9" t="n">
        <f aca="false">F1799/F1769-1</f>
        <v>0.0633073073174575</v>
      </c>
      <c r="M1799" s="9" t="n">
        <f aca="false">B1799/B1792-1</f>
        <v>-0.00521129560755484</v>
      </c>
      <c r="N1799" s="9" t="n">
        <f aca="false">B1799/B1769-1</f>
        <v>0.402771708107209</v>
      </c>
      <c r="O1799" s="8" t="n">
        <f aca="false">MAX(O1798,F1799)</f>
        <v>7067.96086070197</v>
      </c>
      <c r="P1799" s="9" t="n">
        <f aca="false">F1799/O1799-1</f>
        <v>-0.00356331105448615</v>
      </c>
      <c r="Q1799" s="8" t="n">
        <f aca="false">MAX(Q1798,B1799)</f>
        <v>98938.3495450029</v>
      </c>
      <c r="R1799" s="9" t="n">
        <f aca="false">B1799/Q1799-1</f>
        <v>-0.0148450534985256</v>
      </c>
      <c r="S1799" s="9" t="n">
        <f aca="false">B1799/INDEX($B:$B,$E1799)-1</f>
        <v>0.438048141632339</v>
      </c>
      <c r="T1799" s="0" t="n">
        <f aca="false">IF(AND($A1799&gt;=CrashTest!$B$3,$A1799&lt;=CrashTest!$C$3),1,IF(AND($A1799&gt;=CrashTest!$B$4,$A1799&lt;=CrashTest!$C$4),2,IF(AND($A1799&gt;=CrashTest!$B$5,$A1799&lt;=CrashTest!$C$5),3,IF(AND($A1799&gt;=CrashTest!$B$6,$A1799&lt;=CrashTest!$C$6),4,IF(AND($A1799&gt;=CrashTest!$B$7,$A1799&lt;=CrashTest!$C$7),5,0)))))</f>
        <v>0</v>
      </c>
      <c r="U1799" s="8" t="str">
        <f aca="false">IF(T1799=0,"",IF(T1798=T1799,MAX(U1798,B1799),B1799))</f>
        <v/>
      </c>
      <c r="V1799" s="9" t="str">
        <f aca="false">IF(T1799=0,"",B1799/U1799-1)</f>
        <v/>
      </c>
      <c r="W1799" s="8" t="str">
        <f aca="false">IF(T1799=0,"",IF(T1798=T1799,MAX(W1798,F1799),F1799))</f>
        <v/>
      </c>
      <c r="X1799" s="9" t="str">
        <f aca="false">IF(T1799=0,"",F1799/W1799-1)</f>
        <v/>
      </c>
    </row>
    <row r="1800" customFormat="false" ht="15" hidden="false" customHeight="false" outlineLevel="0" collapsed="false">
      <c r="A1800" s="5" t="n">
        <v>45628</v>
      </c>
      <c r="B1800" s="6" t="n">
        <v>95726.4417258913</v>
      </c>
      <c r="C1800" s="7" t="n">
        <v>72685.75868</v>
      </c>
      <c r="D1800" s="0" t="n">
        <f aca="false">INT((ROW()-3)/30)</f>
        <v>59</v>
      </c>
      <c r="E1800" s="0" t="n">
        <f aca="false">2+30*D1800</f>
        <v>1772</v>
      </c>
      <c r="F1800" s="8" t="n">
        <f aca="false">INDEX($F:$F,$E1800)*(2*B1800/INDEX($B:$B,$E1800)-C1800/INDEX($C:$C,$E1800))</f>
        <v>6975.92288488795</v>
      </c>
      <c r="G1800" s="9" t="n">
        <f aca="false">B1800/B1799-1</f>
        <v>-0.0178841674473156</v>
      </c>
      <c r="H1800" s="9" t="n">
        <f aca="false">F1800/F1799-1</f>
        <v>-0.00949237024224503</v>
      </c>
      <c r="I1800" s="9" t="n">
        <f aca="false">LN(B1800/B1799)</f>
        <v>-0.0180460218276066</v>
      </c>
      <c r="J1800" s="9" t="n">
        <f aca="false">LN(F1800/F1799)</f>
        <v>-0.0095377099375553</v>
      </c>
      <c r="K1800" s="9" t="n">
        <f aca="false">F1800/F1793-1</f>
        <v>-0.0130218570289137</v>
      </c>
      <c r="L1800" s="9" t="n">
        <f aca="false">F1800/F1770-1</f>
        <v>0.0546890743623292</v>
      </c>
      <c r="M1800" s="9" t="n">
        <f aca="false">B1800/B1793-1</f>
        <v>0.0255339115840216</v>
      </c>
      <c r="N1800" s="9" t="n">
        <f aca="false">B1800/B1770-1</f>
        <v>0.382497398037195</v>
      </c>
      <c r="O1800" s="8" t="n">
        <f aca="false">MAX(O1799,F1800)</f>
        <v>7067.96086070197</v>
      </c>
      <c r="P1800" s="9" t="n">
        <f aca="false">F1800/O1800-1</f>
        <v>-0.0130218570289137</v>
      </c>
      <c r="Q1800" s="8" t="n">
        <f aca="false">MAX(Q1799,B1800)</f>
        <v>98938.3495450029</v>
      </c>
      <c r="R1800" s="9" t="n">
        <f aca="false">B1800/Q1800-1</f>
        <v>-0.0324637295233092</v>
      </c>
      <c r="S1800" s="9" t="n">
        <f aca="false">B1800/INDEX($B:$B,$E1800)-1</f>
        <v>0.412329847870086</v>
      </c>
      <c r="T1800" s="0" t="n">
        <f aca="false">IF(AND($A1800&gt;=CrashTest!$B$3,$A1800&lt;=CrashTest!$C$3),1,IF(AND($A1800&gt;=CrashTest!$B$4,$A1800&lt;=CrashTest!$C$4),2,IF(AND($A1800&gt;=CrashTest!$B$5,$A1800&lt;=CrashTest!$C$5),3,IF(AND($A1800&gt;=CrashTest!$B$6,$A1800&lt;=CrashTest!$C$6),4,IF(AND($A1800&gt;=CrashTest!$B$7,$A1800&lt;=CrashTest!$C$7),5,0)))))</f>
        <v>0</v>
      </c>
      <c r="U1800" s="8" t="str">
        <f aca="false">IF(T1800=0,"",IF(T1799=T1800,MAX(U1799,B1800),B1800))</f>
        <v/>
      </c>
      <c r="V1800" s="9" t="str">
        <f aca="false">IF(T1800=0,"",B1800/U1800-1)</f>
        <v/>
      </c>
      <c r="W1800" s="8" t="str">
        <f aca="false">IF(T1800=0,"",IF(T1799=T1800,MAX(W1799,F1800),F1800))</f>
        <v/>
      </c>
      <c r="X1800" s="9" t="str">
        <f aca="false">IF(T1800=0,"",F1800/W1800-1)</f>
        <v/>
      </c>
    </row>
    <row r="1801" customFormat="false" ht="15" hidden="false" customHeight="false" outlineLevel="0" collapsed="false">
      <c r="A1801" s="5" t="n">
        <v>45629</v>
      </c>
      <c r="B1801" s="6" t="n">
        <v>96010.8774228521</v>
      </c>
      <c r="C1801" s="7" t="n">
        <v>72765.1191</v>
      </c>
      <c r="D1801" s="0" t="n">
        <f aca="false">INT((ROW()-3)/30)</f>
        <v>59</v>
      </c>
      <c r="E1801" s="0" t="n">
        <f aca="false">2+30*D1801</f>
        <v>1772</v>
      </c>
      <c r="F1801" s="8" t="n">
        <f aca="false">INDEX($F:$F,$E1801)*(2*B1801/INDEX($B:$B,$E1801)-C1801/INDEX($C:$C,$E1801))</f>
        <v>7018.65477994774</v>
      </c>
      <c r="G1801" s="9" t="n">
        <f aca="false">B1801/B1800-1</f>
        <v>0.00297133886763779</v>
      </c>
      <c r="H1801" s="9" t="n">
        <f aca="false">F1801/F1800-1</f>
        <v>0.00612562606624567</v>
      </c>
      <c r="I1801" s="9" t="n">
        <f aca="false">LN(B1801/B1800)</f>
        <v>0.00296693316537</v>
      </c>
      <c r="J1801" s="9" t="n">
        <f aca="false">LN(F1801/F1800)</f>
        <v>0.00610694068650145</v>
      </c>
      <c r="K1801" s="9" t="n">
        <f aca="false">F1801/F1794-1</f>
        <v>0.00383331377364682</v>
      </c>
      <c r="L1801" s="9" t="n">
        <f aca="false">F1801/F1771-1</f>
        <v>0.0579905676770343</v>
      </c>
      <c r="M1801" s="9" t="n">
        <f aca="false">B1801/B1794-1</f>
        <v>0.0450098700372676</v>
      </c>
      <c r="N1801" s="9" t="n">
        <f aca="false">B1801/B1771-1</f>
        <v>0.396669044610827</v>
      </c>
      <c r="O1801" s="8" t="n">
        <f aca="false">MAX(O1800,F1801)</f>
        <v>7067.96086070197</v>
      </c>
      <c r="P1801" s="9" t="n">
        <f aca="false">F1801/O1801-1</f>
        <v>-0.0069759979895152</v>
      </c>
      <c r="Q1801" s="8" t="n">
        <f aca="false">MAX(Q1800,B1801)</f>
        <v>98938.3495450029</v>
      </c>
      <c r="R1801" s="9" t="n">
        <f aca="false">B1801/Q1801-1</f>
        <v>-0.0295888513969925</v>
      </c>
      <c r="S1801" s="9" t="n">
        <f aca="false">B1801/INDEX($B:$B,$E1801)-1</f>
        <v>0.416526358440987</v>
      </c>
      <c r="T1801" s="0" t="n">
        <f aca="false">IF(AND($A1801&gt;=CrashTest!$B$3,$A1801&lt;=CrashTest!$C$3),1,IF(AND($A1801&gt;=CrashTest!$B$4,$A1801&lt;=CrashTest!$C$4),2,IF(AND($A1801&gt;=CrashTest!$B$5,$A1801&lt;=CrashTest!$C$5),3,IF(AND($A1801&gt;=CrashTest!$B$6,$A1801&lt;=CrashTest!$C$6),4,IF(AND($A1801&gt;=CrashTest!$B$7,$A1801&lt;=CrashTest!$C$7),5,0)))))</f>
        <v>0</v>
      </c>
      <c r="U1801" s="8" t="str">
        <f aca="false">IF(T1801=0,"",IF(T1800=T1801,MAX(U1800,B1801),B1801))</f>
        <v/>
      </c>
      <c r="V1801" s="9" t="str">
        <f aca="false">IF(T1801=0,"",B1801/U1801-1)</f>
        <v/>
      </c>
      <c r="W1801" s="8" t="str">
        <f aca="false">IF(T1801=0,"",IF(T1800=T1801,MAX(W1800,F1801),F1801))</f>
        <v/>
      </c>
      <c r="X1801" s="9" t="str">
        <f aca="false">IF(T1801=0,"",F1801/W1801-1)</f>
        <v/>
      </c>
    </row>
    <row r="1802" customFormat="false" ht="15" hidden="false" customHeight="false" outlineLevel="0" collapsed="false">
      <c r="A1802" s="5" t="n">
        <v>45630</v>
      </c>
      <c r="B1802" s="6" t="n">
        <v>98920.2528255406</v>
      </c>
      <c r="C1802" s="7" t="n">
        <v>75704.16772</v>
      </c>
      <c r="D1802" s="0" t="n">
        <f aca="false">INT((ROW()-3)/30)</f>
        <v>59</v>
      </c>
      <c r="E1802" s="0" t="n">
        <f aca="false">2+30*D1802</f>
        <v>1772</v>
      </c>
      <c r="F1802" s="8" t="n">
        <f aca="false">INDEX($F:$F,$E1802)*(2*B1802/INDEX($B:$B,$E1802)-C1802/INDEX($C:$C,$E1802))</f>
        <v>7113.10140023632</v>
      </c>
      <c r="G1802" s="9" t="n">
        <f aca="false">B1802/B1801-1</f>
        <v>0.0303025603013187</v>
      </c>
      <c r="H1802" s="9" t="n">
        <f aca="false">F1802/F1801-1</f>
        <v>0.0134565131424351</v>
      </c>
      <c r="I1802" s="9" t="n">
        <f aca="false">LN(B1802/B1801)</f>
        <v>0.0298525069714453</v>
      </c>
      <c r="J1802" s="9" t="n">
        <f aca="false">LN(F1802/F1801)</f>
        <v>0.0133667783844613</v>
      </c>
      <c r="K1802" s="9" t="n">
        <f aca="false">F1802/F1795-1</f>
        <v>0.0148842168768086</v>
      </c>
      <c r="L1802" s="9" t="n">
        <f aca="false">F1802/F1772-1</f>
        <v>0.0754057820127601</v>
      </c>
      <c r="M1802" s="9" t="n">
        <f aca="false">B1802/B1795-1</f>
        <v>0.0305365213547797</v>
      </c>
      <c r="N1802" s="9" t="n">
        <f aca="false">B1802/B1772-1</f>
        <v>0.459450733836053</v>
      </c>
      <c r="O1802" s="8" t="n">
        <f aca="false">MAX(O1801,F1802)</f>
        <v>7113.10140023632</v>
      </c>
      <c r="P1802" s="9" t="n">
        <f aca="false">F1802/O1802-1</f>
        <v>0</v>
      </c>
      <c r="Q1802" s="8" t="n">
        <f aca="false">MAX(Q1801,B1802)</f>
        <v>98938.3495450029</v>
      </c>
      <c r="R1802" s="9" t="n">
        <f aca="false">B1802/Q1802-1</f>
        <v>-0.0001829090493779</v>
      </c>
      <c r="S1802" s="9" t="n">
        <f aca="false">B1802/INDEX($B:$B,$E1802)-1</f>
        <v>0.459450733836053</v>
      </c>
      <c r="T1802" s="0" t="n">
        <f aca="false">IF(AND($A1802&gt;=CrashTest!$B$3,$A1802&lt;=CrashTest!$C$3),1,IF(AND($A1802&gt;=CrashTest!$B$4,$A1802&lt;=CrashTest!$C$4),2,IF(AND($A1802&gt;=CrashTest!$B$5,$A1802&lt;=CrashTest!$C$5),3,IF(AND($A1802&gt;=CrashTest!$B$6,$A1802&lt;=CrashTest!$C$6),4,IF(AND($A1802&gt;=CrashTest!$B$7,$A1802&lt;=CrashTest!$C$7),5,0)))))</f>
        <v>0</v>
      </c>
      <c r="U1802" s="8" t="str">
        <f aca="false">IF(T1802=0,"",IF(T1801=T1802,MAX(U1801,B1802),B1802))</f>
        <v/>
      </c>
      <c r="V1802" s="9" t="str">
        <f aca="false">IF(T1802=0,"",B1802/U1802-1)</f>
        <v/>
      </c>
      <c r="W1802" s="8" t="str">
        <f aca="false">IF(T1802=0,"",IF(T1801=T1802,MAX(W1801,F1802),F1802))</f>
        <v/>
      </c>
      <c r="X1802" s="9" t="str">
        <f aca="false">IF(T1802=0,"",F1802/W1802-1)</f>
        <v/>
      </c>
    </row>
    <row r="1803" customFormat="false" ht="15" hidden="false" customHeight="false" outlineLevel="0" collapsed="false">
      <c r="A1803" s="5" t="n">
        <v>45631</v>
      </c>
      <c r="B1803" s="6" t="n">
        <v>96949.6644117475</v>
      </c>
      <c r="C1803" s="7" t="n">
        <v>73440.62162</v>
      </c>
      <c r="D1803" s="0" t="n">
        <f aca="false">INT((ROW()-3)/30)</f>
        <v>60</v>
      </c>
      <c r="E1803" s="0" t="n">
        <f aca="false">2+30*D1803</f>
        <v>1802</v>
      </c>
      <c r="F1803" s="8" t="n">
        <f aca="false">INDEX($F:$F,$E1803)*(2*B1803/INDEX($B:$B,$E1803)-C1803/INDEX($C:$C,$E1803))</f>
        <v>7042.38242546446</v>
      </c>
      <c r="G1803" s="9" t="n">
        <f aca="false">B1803/B1802-1</f>
        <v>-0.0199209803604983</v>
      </c>
      <c r="H1803" s="9" t="n">
        <f aca="false">F1803/F1802-1</f>
        <v>-0.00994207319601947</v>
      </c>
      <c r="I1803" s="9" t="n">
        <f aca="false">LN(B1803/B1802)</f>
        <v>-0.0201220782829216</v>
      </c>
      <c r="J1803" s="9" t="n">
        <f aca="false">LN(F1803/F1802)</f>
        <v>-0.0099918256420446</v>
      </c>
      <c r="K1803" s="9" t="n">
        <f aca="false">F1803/F1796-1</f>
        <v>0.00377303296181886</v>
      </c>
      <c r="L1803" s="9" t="n">
        <f aca="false">F1803/F1773-1</f>
        <v>0.0515974583421104</v>
      </c>
      <c r="M1803" s="9" t="n">
        <f aca="false">B1803/B1796-1</f>
        <v>0.0126566764010541</v>
      </c>
      <c r="N1803" s="9" t="n">
        <f aca="false">B1803/B1773-1</f>
        <v>0.394196420803588</v>
      </c>
      <c r="O1803" s="8" t="n">
        <f aca="false">MAX(O1802,F1803)</f>
        <v>7113.10140023632</v>
      </c>
      <c r="P1803" s="9" t="n">
        <f aca="false">F1803/O1803-1</f>
        <v>-0.00994207319601947</v>
      </c>
      <c r="Q1803" s="8" t="n">
        <f aca="false">MAX(Q1802,B1803)</f>
        <v>98938.3495450029</v>
      </c>
      <c r="R1803" s="9" t="n">
        <f aca="false">B1803/Q1803-1</f>
        <v>-0.0201002456822957</v>
      </c>
      <c r="S1803" s="9" t="n">
        <f aca="false">B1803/INDEX($B:$B,$E1803)-1</f>
        <v>-0.0199209803604983</v>
      </c>
      <c r="T1803" s="0" t="n">
        <f aca="false">IF(AND($A1803&gt;=CrashTest!$B$3,$A1803&lt;=CrashTest!$C$3),1,IF(AND($A1803&gt;=CrashTest!$B$4,$A1803&lt;=CrashTest!$C$4),2,IF(AND($A1803&gt;=CrashTest!$B$5,$A1803&lt;=CrashTest!$C$5),3,IF(AND($A1803&gt;=CrashTest!$B$6,$A1803&lt;=CrashTest!$C$6),4,IF(AND($A1803&gt;=CrashTest!$B$7,$A1803&lt;=CrashTest!$C$7),5,0)))))</f>
        <v>0</v>
      </c>
      <c r="U1803" s="8" t="str">
        <f aca="false">IF(T1803=0,"",IF(T1802=T1803,MAX(U1802,B1803),B1803))</f>
        <v/>
      </c>
      <c r="V1803" s="9" t="str">
        <f aca="false">IF(T1803=0,"",B1803/U1803-1)</f>
        <v/>
      </c>
      <c r="W1803" s="8" t="str">
        <f aca="false">IF(T1803=0,"",IF(T1802=T1803,MAX(W1802,F1803),F1803))</f>
        <v/>
      </c>
      <c r="X1803" s="9" t="str">
        <f aca="false">IF(T1803=0,"",F1803/W1803-1)</f>
        <v/>
      </c>
    </row>
    <row r="1804" customFormat="false" ht="15" hidden="false" customHeight="false" outlineLevel="0" collapsed="false">
      <c r="A1804" s="5" t="n">
        <v>45632</v>
      </c>
      <c r="B1804" s="6" t="n">
        <v>99953.1056580947</v>
      </c>
      <c r="C1804" s="7" t="n">
        <v>77249.30168</v>
      </c>
      <c r="D1804" s="0" t="n">
        <f aca="false">INT((ROW()-3)/30)</f>
        <v>60</v>
      </c>
      <c r="E1804" s="0" t="n">
        <f aca="false">2+30*D1804</f>
        <v>1802</v>
      </c>
      <c r="F1804" s="8" t="n">
        <f aca="false">INDEX($F:$F,$E1804)*(2*B1804/INDEX($B:$B,$E1804)-C1804/INDEX($C:$C,$E1804))</f>
        <v>7116.46147346294</v>
      </c>
      <c r="G1804" s="9" t="n">
        <f aca="false">B1804/B1803-1</f>
        <v>0.0309793877531286</v>
      </c>
      <c r="H1804" s="9" t="n">
        <f aca="false">F1804/F1803-1</f>
        <v>0.0105190322710422</v>
      </c>
      <c r="I1804" s="9" t="n">
        <f aca="false">LN(B1804/B1803)</f>
        <v>0.0305092123549789</v>
      </c>
      <c r="J1804" s="9" t="n">
        <f aca="false">LN(F1804/F1803)</f>
        <v>0.0104640921928724</v>
      </c>
      <c r="K1804" s="9" t="n">
        <f aca="false">F1804/F1797-1</f>
        <v>0.0189599077811091</v>
      </c>
      <c r="L1804" s="9" t="n">
        <f aca="false">F1804/F1774-1</f>
        <v>0.0445564478094676</v>
      </c>
      <c r="M1804" s="9" t="n">
        <f aca="false">B1804/B1797-1</f>
        <v>0.0262237337752276</v>
      </c>
      <c r="N1804" s="9" t="n">
        <f aca="false">B1804/B1774-1</f>
        <v>0.320453621117388</v>
      </c>
      <c r="O1804" s="8" t="n">
        <f aca="false">MAX(O1803,F1804)</f>
        <v>7116.46147346294</v>
      </c>
      <c r="P1804" s="9" t="n">
        <f aca="false">F1804/O1804-1</f>
        <v>0</v>
      </c>
      <c r="Q1804" s="8" t="n">
        <f aca="false">MAX(Q1803,B1804)</f>
        <v>99953.1056580947</v>
      </c>
      <c r="R1804" s="9" t="n">
        <f aca="false">B1804/Q1804-1</f>
        <v>0</v>
      </c>
      <c r="S1804" s="9" t="n">
        <f aca="false">B1804/INDEX($B:$B,$E1804)-1</f>
        <v>0.01044126761762</v>
      </c>
      <c r="T1804" s="0" t="n">
        <f aca="false">IF(AND($A1804&gt;=CrashTest!$B$3,$A1804&lt;=CrashTest!$C$3),1,IF(AND($A1804&gt;=CrashTest!$B$4,$A1804&lt;=CrashTest!$C$4),2,IF(AND($A1804&gt;=CrashTest!$B$5,$A1804&lt;=CrashTest!$C$5),3,IF(AND($A1804&gt;=CrashTest!$B$6,$A1804&lt;=CrashTest!$C$6),4,IF(AND($A1804&gt;=CrashTest!$B$7,$A1804&lt;=CrashTest!$C$7),5,0)))))</f>
        <v>0</v>
      </c>
      <c r="U1804" s="8" t="str">
        <f aca="false">IF(T1804=0,"",IF(T1803=T1804,MAX(U1803,B1804),B1804))</f>
        <v/>
      </c>
      <c r="V1804" s="9" t="str">
        <f aca="false">IF(T1804=0,"",B1804/U1804-1)</f>
        <v/>
      </c>
      <c r="W1804" s="8" t="str">
        <f aca="false">IF(T1804=0,"",IF(T1803=T1804,MAX(W1803,F1804),F1804))</f>
        <v/>
      </c>
      <c r="X1804" s="9" t="str">
        <f aca="false">IF(T1804=0,"",F1804/W1804-1)</f>
        <v/>
      </c>
    </row>
    <row r="1805" customFormat="false" ht="15" hidden="false" customHeight="false" outlineLevel="0" collapsed="false">
      <c r="A1805" s="5" t="n">
        <v>45633</v>
      </c>
      <c r="B1805" s="6" t="n">
        <v>99977.7002282291</v>
      </c>
      <c r="C1805" s="7" t="n">
        <v>77248.44358</v>
      </c>
      <c r="D1805" s="0" t="n">
        <f aca="false">INT((ROW()-3)/30)</f>
        <v>60</v>
      </c>
      <c r="E1805" s="0" t="n">
        <f aca="false">2+30*D1805</f>
        <v>1802</v>
      </c>
      <c r="F1805" s="8" t="n">
        <f aca="false">INDEX($F:$F,$E1805)*(2*B1805/INDEX($B:$B,$E1805)-C1805/INDEX($C:$C,$E1805))</f>
        <v>7120.0791646162</v>
      </c>
      <c r="G1805" s="9" t="n">
        <f aca="false">B1805/B1804-1</f>
        <v>0.000246061090072969</v>
      </c>
      <c r="H1805" s="9" t="n">
        <f aca="false">F1805/F1804-1</f>
        <v>0.000508355334563948</v>
      </c>
      <c r="I1805" s="9" t="n">
        <f aca="false">LN(B1805/B1804)</f>
        <v>0.000246030822008038</v>
      </c>
      <c r="J1805" s="9" t="n">
        <f aca="false">LN(F1805/F1804)</f>
        <v>0.00050822616576477</v>
      </c>
      <c r="K1805" s="9" t="n">
        <f aca="false">F1805/F1798-1</f>
        <v>0.0169368494116815</v>
      </c>
      <c r="L1805" s="9" t="n">
        <f aca="false">F1805/F1775-1</f>
        <v>0.0429455885840588</v>
      </c>
      <c r="M1805" s="9" t="n">
        <f aca="false">B1805/B1798-1</f>
        <v>0.0364290200988351</v>
      </c>
      <c r="N1805" s="9" t="n">
        <f aca="false">B1805/B1775-1</f>
        <v>0.315975771145625</v>
      </c>
      <c r="O1805" s="8" t="n">
        <f aca="false">MAX(O1804,F1805)</f>
        <v>7120.0791646162</v>
      </c>
      <c r="P1805" s="9" t="n">
        <f aca="false">F1805/O1805-1</f>
        <v>0</v>
      </c>
      <c r="Q1805" s="8" t="n">
        <f aca="false">MAX(Q1804,B1805)</f>
        <v>99977.7002282291</v>
      </c>
      <c r="R1805" s="9" t="n">
        <f aca="false">B1805/Q1805-1</f>
        <v>0</v>
      </c>
      <c r="S1805" s="9" t="n">
        <f aca="false">B1805/INDEX($B:$B,$E1805)-1</f>
        <v>0.0106898978973846</v>
      </c>
      <c r="T1805" s="0" t="n">
        <f aca="false">IF(AND($A1805&gt;=CrashTest!$B$3,$A1805&lt;=CrashTest!$C$3),1,IF(AND($A1805&gt;=CrashTest!$B$4,$A1805&lt;=CrashTest!$C$4),2,IF(AND($A1805&gt;=CrashTest!$B$5,$A1805&lt;=CrashTest!$C$5),3,IF(AND($A1805&gt;=CrashTest!$B$6,$A1805&lt;=CrashTest!$C$6),4,IF(AND($A1805&gt;=CrashTest!$B$7,$A1805&lt;=CrashTest!$C$7),5,0)))))</f>
        <v>0</v>
      </c>
      <c r="U1805" s="8" t="str">
        <f aca="false">IF(T1805=0,"",IF(T1804=T1805,MAX(U1804,B1805),B1805))</f>
        <v/>
      </c>
      <c r="V1805" s="9" t="str">
        <f aca="false">IF(T1805=0,"",B1805/U1805-1)</f>
        <v/>
      </c>
      <c r="W1805" s="8" t="str">
        <f aca="false">IF(T1805=0,"",IF(T1804=T1805,MAX(W1804,F1805),F1805))</f>
        <v/>
      </c>
      <c r="X1805" s="9" t="str">
        <f aca="false">IF(T1805=0,"",F1805/W1805-1)</f>
        <v/>
      </c>
    </row>
    <row r="1806" customFormat="false" ht="15" hidden="false" customHeight="false" outlineLevel="0" collapsed="false">
      <c r="A1806" s="5" t="n">
        <v>45634</v>
      </c>
      <c r="B1806" s="6" t="n">
        <v>100798.98356429</v>
      </c>
      <c r="C1806" s="7" t="n">
        <v>78858.31404</v>
      </c>
      <c r="D1806" s="0" t="n">
        <f aca="false">INT((ROW()-3)/30)</f>
        <v>60</v>
      </c>
      <c r="E1806" s="0" t="n">
        <f aca="false">2+30*D1806</f>
        <v>1802</v>
      </c>
      <c r="F1806" s="8" t="n">
        <f aca="false">INDEX($F:$F,$E1806)*(2*B1806/INDEX($B:$B,$E1806)-C1806/INDEX($C:$C,$E1806))</f>
        <v>7086.92981092575</v>
      </c>
      <c r="G1806" s="9" t="n">
        <f aca="false">B1806/B1805-1</f>
        <v>0.00821466521220304</v>
      </c>
      <c r="H1806" s="9" t="n">
        <f aca="false">F1806/F1805-1</f>
        <v>-0.00465575633697801</v>
      </c>
      <c r="I1806" s="9" t="n">
        <f aca="false">LN(B1806/B1805)</f>
        <v>0.00818110849613401</v>
      </c>
      <c r="J1806" s="9" t="n">
        <f aca="false">LN(F1806/F1805)</f>
        <v>-0.00466662812791039</v>
      </c>
      <c r="K1806" s="9" t="n">
        <f aca="false">F1806/F1799-1</f>
        <v>0.00626944493415116</v>
      </c>
      <c r="L1806" s="9" t="n">
        <f aca="false">F1806/F1776-1</f>
        <v>0.037620374739568</v>
      </c>
      <c r="M1806" s="9" t="n">
        <f aca="false">B1806/B1799-1</f>
        <v>0.0341581268337412</v>
      </c>
      <c r="N1806" s="9" t="n">
        <f aca="false">B1806/B1776-1</f>
        <v>0.317505510746827</v>
      </c>
      <c r="O1806" s="8" t="n">
        <f aca="false">MAX(O1805,F1806)</f>
        <v>7120.0791646162</v>
      </c>
      <c r="P1806" s="9" t="n">
        <f aca="false">F1806/O1806-1</f>
        <v>-0.00465575633697801</v>
      </c>
      <c r="Q1806" s="8" t="n">
        <f aca="false">MAX(Q1805,B1806)</f>
        <v>100798.98356429</v>
      </c>
      <c r="R1806" s="9" t="n">
        <f aca="false">B1806/Q1806-1</f>
        <v>0</v>
      </c>
      <c r="S1806" s="9" t="n">
        <f aca="false">B1806/INDEX($B:$B,$E1806)-1</f>
        <v>0.0189923770419673</v>
      </c>
      <c r="T1806" s="0" t="n">
        <f aca="false">IF(AND($A1806&gt;=CrashTest!$B$3,$A1806&lt;=CrashTest!$C$3),1,IF(AND($A1806&gt;=CrashTest!$B$4,$A1806&lt;=CrashTest!$C$4),2,IF(AND($A1806&gt;=CrashTest!$B$5,$A1806&lt;=CrashTest!$C$5),3,IF(AND($A1806&gt;=CrashTest!$B$6,$A1806&lt;=CrashTest!$C$6),4,IF(AND($A1806&gt;=CrashTest!$B$7,$A1806&lt;=CrashTest!$C$7),5,0)))))</f>
        <v>0</v>
      </c>
      <c r="U1806" s="8" t="str">
        <f aca="false">IF(T1806=0,"",IF(T1805=T1806,MAX(U1805,B1806),B1806))</f>
        <v/>
      </c>
      <c r="V1806" s="9" t="str">
        <f aca="false">IF(T1806=0,"",B1806/U1806-1)</f>
        <v/>
      </c>
      <c r="W1806" s="8" t="str">
        <f aca="false">IF(T1806=0,"",IF(T1805=T1806,MAX(W1805,F1806),F1806))</f>
        <v/>
      </c>
      <c r="X1806" s="9" t="str">
        <f aca="false">IF(T1806=0,"",F1806/W1806-1)</f>
        <v/>
      </c>
    </row>
    <row r="1807" customFormat="false" ht="15" hidden="false" customHeight="false" outlineLevel="0" collapsed="false">
      <c r="A1807" s="5" t="n">
        <v>45635</v>
      </c>
      <c r="B1807" s="6" t="n">
        <v>97390.1988597311</v>
      </c>
      <c r="C1807" s="7" t="n">
        <v>73877.31946</v>
      </c>
      <c r="D1807" s="0" t="n">
        <f aca="false">INT((ROW()-3)/30)</f>
        <v>60</v>
      </c>
      <c r="E1807" s="0" t="n">
        <f aca="false">2+30*D1807</f>
        <v>1802</v>
      </c>
      <c r="F1807" s="8" t="n">
        <f aca="false">INDEX($F:$F,$E1807)*(2*B1807/INDEX($B:$B,$E1807)-C1807/INDEX($C:$C,$E1807))</f>
        <v>7064.70605735068</v>
      </c>
      <c r="G1807" s="9" t="n">
        <f aca="false">B1807/B1806-1</f>
        <v>-0.0338176495835869</v>
      </c>
      <c r="H1807" s="9" t="n">
        <f aca="false">F1807/F1806-1</f>
        <v>-0.00313587888803535</v>
      </c>
      <c r="I1807" s="9" t="n">
        <f aca="false">LN(B1807/B1806)</f>
        <v>-0.0344026940371479</v>
      </c>
      <c r="J1807" s="9" t="n">
        <f aca="false">LN(F1807/F1806)</f>
        <v>-0.00314080605960742</v>
      </c>
      <c r="K1807" s="9" t="n">
        <f aca="false">F1807/F1800-1</f>
        <v>0.0127270862834596</v>
      </c>
      <c r="L1807" s="9" t="n">
        <f aca="false">F1807/F1777-1</f>
        <v>0.0267375086613941</v>
      </c>
      <c r="M1807" s="9" t="n">
        <f aca="false">B1807/B1800-1</f>
        <v>0.0173803298633402</v>
      </c>
      <c r="N1807" s="9" t="n">
        <f aca="false">B1807/B1777-1</f>
        <v>0.26811388622036</v>
      </c>
      <c r="O1807" s="8" t="n">
        <f aca="false">MAX(O1806,F1807)</f>
        <v>7120.0791646162</v>
      </c>
      <c r="P1807" s="9" t="n">
        <f aca="false">F1807/O1807-1</f>
        <v>-0.00777703533700835</v>
      </c>
      <c r="Q1807" s="8" t="n">
        <f aca="false">MAX(Q1806,B1807)</f>
        <v>100798.98356429</v>
      </c>
      <c r="R1807" s="9" t="n">
        <f aca="false">B1807/Q1807-1</f>
        <v>-0.0338176495835869</v>
      </c>
      <c r="S1807" s="9" t="n">
        <f aca="false">B1807/INDEX($B:$B,$E1807)-1</f>
        <v>-0.0154675500931843</v>
      </c>
      <c r="T1807" s="0" t="n">
        <f aca="false">IF(AND($A1807&gt;=CrashTest!$B$3,$A1807&lt;=CrashTest!$C$3),1,IF(AND($A1807&gt;=CrashTest!$B$4,$A1807&lt;=CrashTest!$C$4),2,IF(AND($A1807&gt;=CrashTest!$B$5,$A1807&lt;=CrashTest!$C$5),3,IF(AND($A1807&gt;=CrashTest!$B$6,$A1807&lt;=CrashTest!$C$6),4,IF(AND($A1807&gt;=CrashTest!$B$7,$A1807&lt;=CrashTest!$C$7),5,0)))))</f>
        <v>0</v>
      </c>
      <c r="U1807" s="8" t="str">
        <f aca="false">IF(T1807=0,"",IF(T1806=T1807,MAX(U1806,B1807),B1807))</f>
        <v/>
      </c>
      <c r="V1807" s="9" t="str">
        <f aca="false">IF(T1807=0,"",B1807/U1807-1)</f>
        <v/>
      </c>
      <c r="W1807" s="8" t="str">
        <f aca="false">IF(T1807=0,"",IF(T1806=T1807,MAX(W1806,F1807),F1807))</f>
        <v/>
      </c>
      <c r="X1807" s="9" t="str">
        <f aca="false">IF(T1807=0,"",F1807/W1807-1)</f>
        <v/>
      </c>
    </row>
    <row r="1808" customFormat="false" ht="15" hidden="false" customHeight="false" outlineLevel="0" collapsed="false">
      <c r="A1808" s="5" t="n">
        <v>45636</v>
      </c>
      <c r="B1808" s="6" t="n">
        <v>96835.5017387493</v>
      </c>
      <c r="C1808" s="7" t="n">
        <v>72934.94309</v>
      </c>
      <c r="D1808" s="0" t="n">
        <f aca="false">INT((ROW()-3)/30)</f>
        <v>60</v>
      </c>
      <c r="E1808" s="0" t="n">
        <f aca="false">2+30*D1808</f>
        <v>1802</v>
      </c>
      <c r="F1808" s="8" t="n">
        <f aca="false">INDEX($F:$F,$E1808)*(2*B1808/INDEX($B:$B,$E1808)-C1808/INDEX($C:$C,$E1808))</f>
        <v>7073.47727527746</v>
      </c>
      <c r="G1808" s="9" t="n">
        <f aca="false">B1808/B1807-1</f>
        <v>-0.00569561544669106</v>
      </c>
      <c r="H1808" s="9" t="n">
        <f aca="false">F1808/F1807-1</f>
        <v>0.00124155454672592</v>
      </c>
      <c r="I1808" s="9" t="n">
        <f aca="false">LN(B1808/B1807)</f>
        <v>-0.00571189731729822</v>
      </c>
      <c r="J1808" s="9" t="n">
        <f aca="false">LN(F1808/F1807)</f>
        <v>0.00124078445522084</v>
      </c>
      <c r="K1808" s="9" t="n">
        <f aca="false">F1808/F1801-1</f>
        <v>0.00781096906010448</v>
      </c>
      <c r="L1808" s="9" t="n">
        <f aca="false">F1808/F1778-1</f>
        <v>0.0248229098698045</v>
      </c>
      <c r="M1808" s="9" t="n">
        <f aca="false">B1808/B1801-1</f>
        <v>0.00858886344997534</v>
      </c>
      <c r="N1808" s="9" t="n">
        <f aca="false">B1808/B1778-1</f>
        <v>0.204282563289636</v>
      </c>
      <c r="O1808" s="8" t="n">
        <f aca="false">MAX(O1807,F1808)</f>
        <v>7120.0791646162</v>
      </c>
      <c r="P1808" s="9" t="n">
        <f aca="false">F1808/O1808-1</f>
        <v>-0.00654513640386512</v>
      </c>
      <c r="Q1808" s="8" t="n">
        <f aca="false">MAX(Q1807,B1808)</f>
        <v>100798.98356429</v>
      </c>
      <c r="R1808" s="9" t="n">
        <f aca="false">B1808/Q1808-1</f>
        <v>-0.0393206527029389</v>
      </c>
      <c r="S1808" s="9" t="n">
        <f aca="false">B1808/INDEX($B:$B,$E1808)-1</f>
        <v>-0.0210750683226422</v>
      </c>
      <c r="T1808" s="0" t="n">
        <f aca="false">IF(AND($A1808&gt;=CrashTest!$B$3,$A1808&lt;=CrashTest!$C$3),1,IF(AND($A1808&gt;=CrashTest!$B$4,$A1808&lt;=CrashTest!$C$4),2,IF(AND($A1808&gt;=CrashTest!$B$5,$A1808&lt;=CrashTest!$C$5),3,IF(AND($A1808&gt;=CrashTest!$B$6,$A1808&lt;=CrashTest!$C$6),4,IF(AND($A1808&gt;=CrashTest!$B$7,$A1808&lt;=CrashTest!$C$7),5,0)))))</f>
        <v>0</v>
      </c>
      <c r="U1808" s="8" t="str">
        <f aca="false">IF(T1808=0,"",IF(T1807=T1808,MAX(U1807,B1808),B1808))</f>
        <v/>
      </c>
      <c r="V1808" s="9" t="str">
        <f aca="false">IF(T1808=0,"",B1808/U1808-1)</f>
        <v/>
      </c>
      <c r="W1808" s="8" t="str">
        <f aca="false">IF(T1808=0,"",IF(T1807=T1808,MAX(W1807,F1808),F1808))</f>
        <v/>
      </c>
      <c r="X1808" s="9" t="str">
        <f aca="false">IF(T1808=0,"",F1808/W1808-1)</f>
        <v/>
      </c>
    </row>
    <row r="1809" customFormat="false" ht="15" hidden="false" customHeight="false" outlineLevel="0" collapsed="false">
      <c r="A1809" s="5" t="n">
        <v>45637</v>
      </c>
      <c r="B1809" s="6" t="n">
        <v>101310.201899766</v>
      </c>
      <c r="C1809" s="7" t="n">
        <v>78895.58671</v>
      </c>
      <c r="D1809" s="0" t="n">
        <f aca="false">INT((ROW()-3)/30)</f>
        <v>60</v>
      </c>
      <c r="E1809" s="0" t="n">
        <f aca="false">2+30*D1809</f>
        <v>1802</v>
      </c>
      <c r="F1809" s="8" t="n">
        <f aca="false">INDEX($F:$F,$E1809)*(2*B1809/INDEX($B:$B,$E1809)-C1809/INDEX($C:$C,$E1809))</f>
        <v>7156.94849734998</v>
      </c>
      <c r="G1809" s="9" t="n">
        <f aca="false">B1809/B1808-1</f>
        <v>0.0462092939125665</v>
      </c>
      <c r="H1809" s="9" t="n">
        <f aca="false">F1809/F1808-1</f>
        <v>0.0118005923853395</v>
      </c>
      <c r="I1809" s="9" t="n">
        <f aca="false">LN(B1809/B1808)</f>
        <v>0.0451734354100088</v>
      </c>
      <c r="J1809" s="9" t="n">
        <f aca="false">LN(F1809/F1808)</f>
        <v>0.0117315083522415</v>
      </c>
      <c r="K1809" s="9" t="n">
        <f aca="false">F1809/F1802-1</f>
        <v>0.00616427274777753</v>
      </c>
      <c r="L1809" s="9" t="n">
        <f aca="false">F1809/F1779-1</f>
        <v>0.0239069980671358</v>
      </c>
      <c r="M1809" s="9" t="n">
        <f aca="false">B1809/B1802-1</f>
        <v>0.0241603615635759</v>
      </c>
      <c r="N1809" s="9" t="n">
        <f aca="false">B1809/B1779-1</f>
        <v>0.140110327127725</v>
      </c>
      <c r="O1809" s="8" t="n">
        <f aca="false">MAX(O1808,F1809)</f>
        <v>7156.94849734998</v>
      </c>
      <c r="P1809" s="9" t="n">
        <f aca="false">F1809/O1809-1</f>
        <v>0</v>
      </c>
      <c r="Q1809" s="8" t="n">
        <f aca="false">MAX(Q1808,B1809)</f>
        <v>101310.201899766</v>
      </c>
      <c r="R1809" s="9" t="n">
        <f aca="false">B1809/Q1809-1</f>
        <v>0</v>
      </c>
      <c r="S1809" s="9" t="n">
        <f aca="false">B1809/INDEX($B:$B,$E1809)-1</f>
        <v>0.0241603615635759</v>
      </c>
      <c r="T1809" s="0" t="n">
        <f aca="false">IF(AND($A1809&gt;=CrashTest!$B$3,$A1809&lt;=CrashTest!$C$3),1,IF(AND($A1809&gt;=CrashTest!$B$4,$A1809&lt;=CrashTest!$C$4),2,IF(AND($A1809&gt;=CrashTest!$B$5,$A1809&lt;=CrashTest!$C$5),3,IF(AND($A1809&gt;=CrashTest!$B$6,$A1809&lt;=CrashTest!$C$6),4,IF(AND($A1809&gt;=CrashTest!$B$7,$A1809&lt;=CrashTest!$C$7),5,0)))))</f>
        <v>0</v>
      </c>
      <c r="U1809" s="8" t="str">
        <f aca="false">IF(T1809=0,"",IF(T1808=T1809,MAX(U1808,B1809),B1809))</f>
        <v/>
      </c>
      <c r="V1809" s="9" t="str">
        <f aca="false">IF(T1809=0,"",B1809/U1809-1)</f>
        <v/>
      </c>
      <c r="W1809" s="8" t="str">
        <f aca="false">IF(T1809=0,"",IF(T1808=T1809,MAX(W1808,F1809),F1809))</f>
        <v/>
      </c>
      <c r="X1809" s="9" t="str">
        <f aca="false">IF(T1809=0,"",F1809/W1809-1)</f>
        <v/>
      </c>
    </row>
    <row r="1810" customFormat="false" ht="15" hidden="false" customHeight="false" outlineLevel="0" collapsed="false">
      <c r="A1810" s="5" t="n">
        <v>45638</v>
      </c>
      <c r="B1810" s="6" t="n">
        <v>100090.890479544</v>
      </c>
      <c r="C1810" s="7" t="n">
        <v>77353.55445</v>
      </c>
      <c r="D1810" s="0" t="n">
        <f aca="false">INT((ROW()-3)/30)</f>
        <v>60</v>
      </c>
      <c r="E1810" s="0" t="n">
        <f aca="false">2+30*D1810</f>
        <v>1802</v>
      </c>
      <c r="F1810" s="8" t="n">
        <f aca="false">INDEX($F:$F,$E1810)*(2*B1810/INDEX($B:$B,$E1810)-C1810/INDEX($C:$C,$E1810))</f>
        <v>7126.48147433634</v>
      </c>
      <c r="G1810" s="9" t="n">
        <f aca="false">B1810/B1809-1</f>
        <v>-0.0120354258244235</v>
      </c>
      <c r="H1810" s="9" t="n">
        <f aca="false">F1810/F1809-1</f>
        <v>-0.00425698508588057</v>
      </c>
      <c r="I1810" s="9" t="n">
        <f aca="false">LN(B1810/B1809)</f>
        <v>-0.0121084379747091</v>
      </c>
      <c r="J1810" s="9" t="n">
        <f aca="false">LN(F1810/F1809)</f>
        <v>-0.00426607184419015</v>
      </c>
      <c r="K1810" s="9" t="n">
        <f aca="false">F1810/F1803-1</f>
        <v>0.0119418463512839</v>
      </c>
      <c r="L1810" s="9" t="n">
        <f aca="false">F1810/F1780-1</f>
        <v>0.0237793512689302</v>
      </c>
      <c r="M1810" s="9" t="n">
        <f aca="false">B1810/B1803-1</f>
        <v>0.0324005873239091</v>
      </c>
      <c r="N1810" s="9" t="n">
        <f aca="false">B1810/B1780-1</f>
        <v>0.13676675414328</v>
      </c>
      <c r="O1810" s="8" t="n">
        <f aca="false">MAX(O1809,F1810)</f>
        <v>7156.94849734998</v>
      </c>
      <c r="P1810" s="9" t="n">
        <f aca="false">F1810/O1810-1</f>
        <v>-0.00425698508588057</v>
      </c>
      <c r="Q1810" s="8" t="n">
        <f aca="false">MAX(Q1809,B1810)</f>
        <v>101310.201899766</v>
      </c>
      <c r="R1810" s="9" t="n">
        <f aca="false">B1810/Q1810-1</f>
        <v>-0.0120354258244235</v>
      </c>
      <c r="S1810" s="9" t="n">
        <f aca="false">B1810/INDEX($B:$B,$E1810)-1</f>
        <v>0.0118341554996626</v>
      </c>
      <c r="T1810" s="0" t="n">
        <f aca="false">IF(AND($A1810&gt;=CrashTest!$B$3,$A1810&lt;=CrashTest!$C$3),1,IF(AND($A1810&gt;=CrashTest!$B$4,$A1810&lt;=CrashTest!$C$4),2,IF(AND($A1810&gt;=CrashTest!$B$5,$A1810&lt;=CrashTest!$C$5),3,IF(AND($A1810&gt;=CrashTest!$B$6,$A1810&lt;=CrashTest!$C$6),4,IF(AND($A1810&gt;=CrashTest!$B$7,$A1810&lt;=CrashTest!$C$7),5,0)))))</f>
        <v>0</v>
      </c>
      <c r="U1810" s="8" t="str">
        <f aca="false">IF(T1810=0,"",IF(T1809=T1810,MAX(U1809,B1810),B1810))</f>
        <v/>
      </c>
      <c r="V1810" s="9" t="str">
        <f aca="false">IF(T1810=0,"",B1810/U1810-1)</f>
        <v/>
      </c>
      <c r="W1810" s="8" t="str">
        <f aca="false">IF(T1810=0,"",IF(T1809=T1810,MAX(W1809,F1810),F1810))</f>
        <v/>
      </c>
      <c r="X1810" s="9" t="str">
        <f aca="false">IF(T1810=0,"",F1810/W1810-1)</f>
        <v/>
      </c>
    </row>
    <row r="1811" customFormat="false" ht="15" hidden="false" customHeight="false" outlineLevel="0" collapsed="false">
      <c r="A1811" s="5" t="n">
        <v>45639</v>
      </c>
      <c r="B1811" s="6" t="n">
        <v>101289.823976914</v>
      </c>
      <c r="C1811" s="7" t="n">
        <v>79123.86833</v>
      </c>
      <c r="D1811" s="0" t="n">
        <f aca="false">INT((ROW()-3)/30)</f>
        <v>60</v>
      </c>
      <c r="E1811" s="0" t="n">
        <f aca="false">2+30*D1811</f>
        <v>1802</v>
      </c>
      <c r="F1811" s="8" t="n">
        <f aca="false">INDEX($F:$F,$E1811)*(2*B1811/INDEX($B:$B,$E1811)-C1811/INDEX($C:$C,$E1811))</f>
        <v>7132.5686956687</v>
      </c>
      <c r="G1811" s="9" t="n">
        <f aca="false">B1811/B1810-1</f>
        <v>0.011978447705139</v>
      </c>
      <c r="H1811" s="9" t="n">
        <f aca="false">F1811/F1810-1</f>
        <v>0.000854169249479009</v>
      </c>
      <c r="I1811" s="9" t="n">
        <f aca="false">LN(B1811/B1810)</f>
        <v>0.0119072739044428</v>
      </c>
      <c r="J1811" s="9" t="n">
        <f aca="false">LN(F1811/F1810)</f>
        <v>0.000853804654528056</v>
      </c>
      <c r="K1811" s="9" t="n">
        <f aca="false">F1811/F1804-1</f>
        <v>0.00226337517118869</v>
      </c>
      <c r="L1811" s="9" t="n">
        <f aca="false">F1811/F1781-1</f>
        <v>0.0292806483966159</v>
      </c>
      <c r="M1811" s="9" t="n">
        <f aca="false">B1811/B1804-1</f>
        <v>0.013373454581709</v>
      </c>
      <c r="N1811" s="9" t="n">
        <f aca="false">B1811/B1781-1</f>
        <v>0.120842278320612</v>
      </c>
      <c r="O1811" s="8" t="n">
        <f aca="false">MAX(O1810,F1811)</f>
        <v>7156.94849734998</v>
      </c>
      <c r="P1811" s="9" t="n">
        <f aca="false">F1811/O1811-1</f>
        <v>-0.0034064520221575</v>
      </c>
      <c r="Q1811" s="8" t="n">
        <f aca="false">MAX(Q1810,B1811)</f>
        <v>101310.201899766</v>
      </c>
      <c r="R1811" s="9" t="n">
        <f aca="false">B1811/Q1811-1</f>
        <v>-0.000201143838131523</v>
      </c>
      <c r="S1811" s="9" t="n">
        <f aca="false">B1811/INDEX($B:$B,$E1811)-1</f>
        <v>0.0239543580175887</v>
      </c>
      <c r="T1811" s="0" t="n">
        <f aca="false">IF(AND($A1811&gt;=CrashTest!$B$3,$A1811&lt;=CrashTest!$C$3),1,IF(AND($A1811&gt;=CrashTest!$B$4,$A1811&lt;=CrashTest!$C$4),2,IF(AND($A1811&gt;=CrashTest!$B$5,$A1811&lt;=CrashTest!$C$5),3,IF(AND($A1811&gt;=CrashTest!$B$6,$A1811&lt;=CrashTest!$C$6),4,IF(AND($A1811&gt;=CrashTest!$B$7,$A1811&lt;=CrashTest!$C$7),5,0)))))</f>
        <v>0</v>
      </c>
      <c r="U1811" s="8" t="str">
        <f aca="false">IF(T1811=0,"",IF(T1810=T1811,MAX(U1810,B1811),B1811))</f>
        <v/>
      </c>
      <c r="V1811" s="9" t="str">
        <f aca="false">IF(T1811=0,"",B1811/U1811-1)</f>
        <v/>
      </c>
      <c r="W1811" s="8" t="str">
        <f aca="false">IF(T1811=0,"",IF(T1810=T1811,MAX(W1810,F1811),F1811))</f>
        <v/>
      </c>
      <c r="X1811" s="9" t="str">
        <f aca="false">IF(T1811=0,"",F1811/W1811-1)</f>
        <v/>
      </c>
    </row>
    <row r="1812" customFormat="false" ht="15" hidden="false" customHeight="false" outlineLevel="0" collapsed="false">
      <c r="A1812" s="5" t="n">
        <v>45640</v>
      </c>
      <c r="B1812" s="6" t="n">
        <v>101366.87166803</v>
      </c>
      <c r="C1812" s="7" t="n">
        <v>79017.9211</v>
      </c>
      <c r="D1812" s="0" t="n">
        <f aca="false">INT((ROW()-3)/30)</f>
        <v>60</v>
      </c>
      <c r="E1812" s="0" t="n">
        <f aca="false">2+30*D1812</f>
        <v>1802</v>
      </c>
      <c r="F1812" s="8" t="n">
        <f aca="false">INDEX($F:$F,$E1812)*(2*B1812/INDEX($B:$B,$E1812)-C1812/INDEX($C:$C,$E1812))</f>
        <v>7153.60401364519</v>
      </c>
      <c r="G1812" s="9" t="n">
        <f aca="false">B1812/B1811-1</f>
        <v>0.000760665663053661</v>
      </c>
      <c r="H1812" s="9" t="n">
        <f aca="false">F1812/F1811-1</f>
        <v>0.00294919248226311</v>
      </c>
      <c r="I1812" s="9" t="n">
        <f aca="false">LN(B1812/B1811)</f>
        <v>0.000760376503554697</v>
      </c>
      <c r="J1812" s="9" t="n">
        <f aca="false">LN(F1812/F1811)</f>
        <v>0.00294485214567908</v>
      </c>
      <c r="K1812" s="9" t="n">
        <f aca="false">F1812/F1805-1</f>
        <v>0.00470849385995598</v>
      </c>
      <c r="L1812" s="9" t="n">
        <f aca="false">F1812/F1782-1</f>
        <v>0.0347999597901116</v>
      </c>
      <c r="M1812" s="9" t="n">
        <f aca="false">B1812/B1805-1</f>
        <v>0.0138948129095757</v>
      </c>
      <c r="N1812" s="9" t="n">
        <f aca="false">B1812/B1782-1</f>
        <v>0.162407377521393</v>
      </c>
      <c r="O1812" s="8" t="n">
        <f aca="false">MAX(O1811,F1812)</f>
        <v>7156.94849734998</v>
      </c>
      <c r="P1812" s="9" t="n">
        <f aca="false">F1812/O1812-1</f>
        <v>-0.000467305822589359</v>
      </c>
      <c r="Q1812" s="8" t="n">
        <f aca="false">MAX(Q1811,B1812)</f>
        <v>101366.87166803</v>
      </c>
      <c r="R1812" s="9" t="n">
        <f aca="false">B1812/Q1812-1</f>
        <v>0</v>
      </c>
      <c r="S1812" s="9" t="n">
        <f aca="false">B1812/INDEX($B:$B,$E1812)-1</f>
        <v>0.0247332449382669</v>
      </c>
      <c r="T1812" s="0" t="n">
        <f aca="false">IF(AND($A1812&gt;=CrashTest!$B$3,$A1812&lt;=CrashTest!$C$3),1,IF(AND($A1812&gt;=CrashTest!$B$4,$A1812&lt;=CrashTest!$C$4),2,IF(AND($A1812&gt;=CrashTest!$B$5,$A1812&lt;=CrashTest!$C$5),3,IF(AND($A1812&gt;=CrashTest!$B$6,$A1812&lt;=CrashTest!$C$6),4,IF(AND($A1812&gt;=CrashTest!$B$7,$A1812&lt;=CrashTest!$C$7),5,0)))))</f>
        <v>0</v>
      </c>
      <c r="U1812" s="8" t="str">
        <f aca="false">IF(T1812=0,"",IF(T1811=T1812,MAX(U1811,B1812),B1812))</f>
        <v/>
      </c>
      <c r="V1812" s="9" t="str">
        <f aca="false">IF(T1812=0,"",B1812/U1812-1)</f>
        <v/>
      </c>
      <c r="W1812" s="8" t="str">
        <f aca="false">IF(T1812=0,"",IF(T1811=T1812,MAX(W1811,F1812),F1812))</f>
        <v/>
      </c>
      <c r="X1812" s="9" t="str">
        <f aca="false">IF(T1812=0,"",F1812/W1812-1)</f>
        <v/>
      </c>
    </row>
    <row r="1813" customFormat="false" ht="15" hidden="false" customHeight="false" outlineLevel="0" collapsed="false">
      <c r="A1813" s="5" t="n">
        <v>45641</v>
      </c>
      <c r="B1813" s="6" t="n">
        <v>104551.367141146</v>
      </c>
      <c r="C1813" s="7" t="n">
        <v>82860.77416</v>
      </c>
      <c r="D1813" s="0" t="n">
        <f aca="false">INT((ROW()-3)/30)</f>
        <v>60</v>
      </c>
      <c r="E1813" s="0" t="n">
        <f aca="false">2+30*D1813</f>
        <v>1802</v>
      </c>
      <c r="F1813" s="8" t="n">
        <f aca="false">INDEX($F:$F,$E1813)*(2*B1813/INDEX($B:$B,$E1813)-C1813/INDEX($C:$C,$E1813))</f>
        <v>7250.51048381085</v>
      </c>
      <c r="G1813" s="9" t="n">
        <f aca="false">B1813/B1812-1</f>
        <v>0.0314155445533035</v>
      </c>
      <c r="H1813" s="9" t="n">
        <f aca="false">F1813/F1812-1</f>
        <v>0.0135465242388046</v>
      </c>
      <c r="I1813" s="9" t="n">
        <f aca="false">LN(B1813/B1812)</f>
        <v>0.030932173835193</v>
      </c>
      <c r="J1813" s="9" t="n">
        <f aca="false">LN(F1813/F1812)</f>
        <v>0.013455590384018</v>
      </c>
      <c r="K1813" s="9" t="n">
        <f aca="false">F1813/F1806-1</f>
        <v>0.0230820224341588</v>
      </c>
      <c r="L1813" s="9" t="n">
        <f aca="false">F1813/F1783-1</f>
        <v>0.0379200988371908</v>
      </c>
      <c r="M1813" s="9" t="n">
        <f aca="false">B1813/B1806-1</f>
        <v>0.0372264029275922</v>
      </c>
      <c r="N1813" s="9" t="n">
        <f aca="false">B1813/B1783-1</f>
        <v>0.147162798270717</v>
      </c>
      <c r="O1813" s="8" t="n">
        <f aca="false">MAX(O1812,F1813)</f>
        <v>7250.51048381085</v>
      </c>
      <c r="P1813" s="9" t="n">
        <f aca="false">F1813/O1813-1</f>
        <v>0</v>
      </c>
      <c r="Q1813" s="8" t="n">
        <f aca="false">MAX(Q1812,B1813)</f>
        <v>104551.367141146</v>
      </c>
      <c r="R1813" s="9" t="n">
        <f aca="false">B1813/Q1813-1</f>
        <v>0</v>
      </c>
      <c r="S1813" s="9" t="n">
        <f aca="false">B1813/INDEX($B:$B,$E1813)-1</f>
        <v>0.0569257978498763</v>
      </c>
      <c r="T1813" s="0" t="n">
        <f aca="false">IF(AND($A1813&gt;=CrashTest!$B$3,$A1813&lt;=CrashTest!$C$3),1,IF(AND($A1813&gt;=CrashTest!$B$4,$A1813&lt;=CrashTest!$C$4),2,IF(AND($A1813&gt;=CrashTest!$B$5,$A1813&lt;=CrashTest!$C$5),3,IF(AND($A1813&gt;=CrashTest!$B$6,$A1813&lt;=CrashTest!$C$6),4,IF(AND($A1813&gt;=CrashTest!$B$7,$A1813&lt;=CrashTest!$C$7),5,0)))))</f>
        <v>0</v>
      </c>
      <c r="U1813" s="8" t="str">
        <f aca="false">IF(T1813=0,"",IF(T1812=T1813,MAX(U1812,B1813),B1813))</f>
        <v/>
      </c>
      <c r="V1813" s="9" t="str">
        <f aca="false">IF(T1813=0,"",B1813/U1813-1)</f>
        <v/>
      </c>
      <c r="W1813" s="8" t="str">
        <f aca="false">IF(T1813=0,"",IF(T1812=T1813,MAX(W1812,F1813),F1813))</f>
        <v/>
      </c>
      <c r="X1813" s="9" t="str">
        <f aca="false">IF(T1813=0,"",F1813/W1813-1)</f>
        <v/>
      </c>
    </row>
    <row r="1814" customFormat="false" ht="15" hidden="false" customHeight="false" outlineLevel="0" collapsed="false">
      <c r="A1814" s="5" t="n">
        <v>45642</v>
      </c>
      <c r="B1814" s="6" t="n">
        <v>105855.672229982</v>
      </c>
      <c r="C1814" s="7" t="n">
        <v>84938.15472</v>
      </c>
      <c r="D1814" s="0" t="n">
        <f aca="false">INT((ROW()-3)/30)</f>
        <v>60</v>
      </c>
      <c r="E1814" s="0" t="n">
        <f aca="false">2+30*D1814</f>
        <v>1802</v>
      </c>
      <c r="F1814" s="8" t="n">
        <f aca="false">INDEX($F:$F,$E1814)*(2*B1814/INDEX($B:$B,$E1814)-C1814/INDEX($C:$C,$E1814))</f>
        <v>7242.89997337293</v>
      </c>
      <c r="G1814" s="9" t="n">
        <f aca="false">B1814/B1813-1</f>
        <v>0.0124752561779051</v>
      </c>
      <c r="H1814" s="9" t="n">
        <f aca="false">F1814/F1813-1</f>
        <v>-0.00104965167003168</v>
      </c>
      <c r="I1814" s="9" t="n">
        <f aca="false">LN(B1814/B1813)</f>
        <v>0.0123980813571262</v>
      </c>
      <c r="J1814" s="9" t="n">
        <f aca="false">LN(F1814/F1813)</f>
        <v>-0.0010502029401407</v>
      </c>
      <c r="K1814" s="9" t="n">
        <f aca="false">F1814/F1807-1</f>
        <v>0.0252231182126603</v>
      </c>
      <c r="L1814" s="9" t="n">
        <f aca="false">F1814/F1784-1</f>
        <v>0.0386923792508833</v>
      </c>
      <c r="M1814" s="9" t="n">
        <f aca="false">B1814/B1807-1</f>
        <v>0.0869232578777617</v>
      </c>
      <c r="N1814" s="9" t="n">
        <f aca="false">B1814/B1784-1</f>
        <v>0.168801649918928</v>
      </c>
      <c r="O1814" s="8" t="n">
        <f aca="false">MAX(O1813,F1814)</f>
        <v>7250.51048381085</v>
      </c>
      <c r="P1814" s="9" t="n">
        <f aca="false">F1814/O1814-1</f>
        <v>-0.00104965167003168</v>
      </c>
      <c r="Q1814" s="8" t="n">
        <f aca="false">MAX(Q1813,B1814)</f>
        <v>105855.672229982</v>
      </c>
      <c r="R1814" s="9" t="n">
        <f aca="false">B1814/Q1814-1</f>
        <v>0</v>
      </c>
      <c r="S1814" s="9" t="n">
        <f aca="false">B1814/INDEX($B:$B,$E1814)-1</f>
        <v>0.0701112179390904</v>
      </c>
      <c r="T1814" s="0" t="n">
        <f aca="false">IF(AND($A1814&gt;=CrashTest!$B$3,$A1814&lt;=CrashTest!$C$3),1,IF(AND($A1814&gt;=CrashTest!$B$4,$A1814&lt;=CrashTest!$C$4),2,IF(AND($A1814&gt;=CrashTest!$B$5,$A1814&lt;=CrashTest!$C$5),3,IF(AND($A1814&gt;=CrashTest!$B$6,$A1814&lt;=CrashTest!$C$6),4,IF(AND($A1814&gt;=CrashTest!$B$7,$A1814&lt;=CrashTest!$C$7),5,0)))))</f>
        <v>0</v>
      </c>
      <c r="U1814" s="8" t="str">
        <f aca="false">IF(T1814=0,"",IF(T1813=T1814,MAX(U1813,B1814),B1814))</f>
        <v/>
      </c>
      <c r="V1814" s="9" t="str">
        <f aca="false">IF(T1814=0,"",B1814/U1814-1)</f>
        <v/>
      </c>
      <c r="W1814" s="8" t="str">
        <f aca="false">IF(T1814=0,"",IF(T1813=T1814,MAX(W1813,F1814),F1814))</f>
        <v/>
      </c>
      <c r="X1814" s="9" t="str">
        <f aca="false">IF(T1814=0,"",F1814/W1814-1)</f>
        <v/>
      </c>
    </row>
    <row r="1815" customFormat="false" ht="15" hidden="false" customHeight="false" outlineLevel="0" collapsed="false">
      <c r="A1815" s="5" t="n">
        <v>45643</v>
      </c>
      <c r="B1815" s="6" t="n">
        <v>106115.910582992</v>
      </c>
      <c r="C1815" s="7" t="n">
        <v>84958.96549</v>
      </c>
      <c r="D1815" s="0" t="n">
        <f aca="false">INT((ROW()-3)/30)</f>
        <v>60</v>
      </c>
      <c r="E1815" s="0" t="n">
        <f aca="false">2+30*D1815</f>
        <v>1802</v>
      </c>
      <c r="F1815" s="8" t="n">
        <f aca="false">INDEX($F:$F,$E1815)*(2*B1815/INDEX($B:$B,$E1815)-C1815/INDEX($C:$C,$E1815))</f>
        <v>7278.37075411367</v>
      </c>
      <c r="G1815" s="9" t="n">
        <f aca="false">B1815/B1814-1</f>
        <v>0.0024584261525884</v>
      </c>
      <c r="H1815" s="9" t="n">
        <f aca="false">F1815/F1814-1</f>
        <v>0.00489731749314992</v>
      </c>
      <c r="I1815" s="9" t="n">
        <f aca="false">LN(B1815/B1814)</f>
        <v>0.0024554091666942</v>
      </c>
      <c r="J1815" s="9" t="n">
        <f aca="false">LN(F1815/F1814)</f>
        <v>0.00488536464255359</v>
      </c>
      <c r="K1815" s="9" t="n">
        <f aca="false">F1815/F1808-1</f>
        <v>0.0289664433576857</v>
      </c>
      <c r="L1815" s="9" t="n">
        <f aca="false">F1815/F1785-1</f>
        <v>0.046293692289417</v>
      </c>
      <c r="M1815" s="9" t="n">
        <f aca="false">B1815/B1808-1</f>
        <v>0.0958368436947861</v>
      </c>
      <c r="N1815" s="9" t="n">
        <f aca="false">B1815/B1785-1</f>
        <v>0.182574365646598</v>
      </c>
      <c r="O1815" s="8" t="n">
        <f aca="false">MAX(O1814,F1815)</f>
        <v>7278.37075411367</v>
      </c>
      <c r="P1815" s="9" t="n">
        <f aca="false">F1815/O1815-1</f>
        <v>0</v>
      </c>
      <c r="Q1815" s="8" t="n">
        <f aca="false">MAX(Q1814,B1815)</f>
        <v>106115.910582992</v>
      </c>
      <c r="R1815" s="9" t="n">
        <f aca="false">B1815/Q1815-1</f>
        <v>0</v>
      </c>
      <c r="S1815" s="9" t="n">
        <f aca="false">B1815/INDEX($B:$B,$E1815)-1</f>
        <v>0.0727420073434499</v>
      </c>
      <c r="T1815" s="0" t="n">
        <f aca="false">IF(AND($A1815&gt;=CrashTest!$B$3,$A1815&lt;=CrashTest!$C$3),1,IF(AND($A1815&gt;=CrashTest!$B$4,$A1815&lt;=CrashTest!$C$4),2,IF(AND($A1815&gt;=CrashTest!$B$5,$A1815&lt;=CrashTest!$C$5),3,IF(AND($A1815&gt;=CrashTest!$B$6,$A1815&lt;=CrashTest!$C$6),4,IF(AND($A1815&gt;=CrashTest!$B$7,$A1815&lt;=CrashTest!$C$7),5,0)))))</f>
        <v>0</v>
      </c>
      <c r="U1815" s="8" t="str">
        <f aca="false">IF(T1815=0,"",IF(T1814=T1815,MAX(U1814,B1815),B1815))</f>
        <v/>
      </c>
      <c r="V1815" s="9" t="str">
        <f aca="false">IF(T1815=0,"",B1815/U1815-1)</f>
        <v/>
      </c>
      <c r="W1815" s="8" t="str">
        <f aca="false">IF(T1815=0,"",IF(T1814=T1815,MAX(W1814,F1815),F1815))</f>
        <v/>
      </c>
      <c r="X1815" s="9" t="str">
        <f aca="false">IF(T1815=0,"",F1815/W1815-1)</f>
        <v/>
      </c>
    </row>
    <row r="1816" customFormat="false" ht="15" hidden="false" customHeight="false" outlineLevel="0" collapsed="false">
      <c r="A1816" s="5" t="n">
        <v>45644</v>
      </c>
      <c r="B1816" s="6" t="n">
        <v>100469.770656926</v>
      </c>
      <c r="C1816" s="7" t="n">
        <v>77434.42489</v>
      </c>
      <c r="D1816" s="0" t="n">
        <f aca="false">INT((ROW()-3)/30)</f>
        <v>60</v>
      </c>
      <c r="E1816" s="0" t="n">
        <f aca="false">2+30*D1816</f>
        <v>1802</v>
      </c>
      <c r="F1816" s="8" t="n">
        <f aca="false">INDEX($F:$F,$E1816)*(2*B1816/INDEX($B:$B,$E1816)-C1816/INDEX($C:$C,$E1816))</f>
        <v>7173.37155577799</v>
      </c>
      <c r="G1816" s="9" t="n">
        <f aca="false">B1816/B1815-1</f>
        <v>-0.0532072890393776</v>
      </c>
      <c r="H1816" s="9" t="n">
        <f aca="false">F1816/F1815-1</f>
        <v>-0.0144261953509762</v>
      </c>
      <c r="I1816" s="9" t="n">
        <f aca="false">LN(B1816/B1815)</f>
        <v>-0.0546750999771153</v>
      </c>
      <c r="J1816" s="9" t="n">
        <f aca="false">LN(F1816/F1815)</f>
        <v>-0.014531264631345</v>
      </c>
      <c r="K1816" s="9" t="n">
        <f aca="false">F1816/F1809-1</f>
        <v>0.00229470121715925</v>
      </c>
      <c r="L1816" s="9" t="n">
        <f aca="false">F1816/F1786-1</f>
        <v>0.0251944298845805</v>
      </c>
      <c r="M1816" s="9" t="n">
        <f aca="false">B1816/B1809-1</f>
        <v>-0.00829562301802045</v>
      </c>
      <c r="N1816" s="9" t="n">
        <f aca="false">B1816/B1786-1</f>
        <v>0.109088479776221</v>
      </c>
      <c r="O1816" s="8" t="n">
        <f aca="false">MAX(O1815,F1816)</f>
        <v>7278.37075411367</v>
      </c>
      <c r="P1816" s="9" t="n">
        <f aca="false">F1816/O1816-1</f>
        <v>-0.0144261953509762</v>
      </c>
      <c r="Q1816" s="8" t="n">
        <f aca="false">MAX(Q1815,B1816)</f>
        <v>106115.910582992</v>
      </c>
      <c r="R1816" s="9" t="n">
        <f aca="false">B1816/Q1816-1</f>
        <v>-0.0532072890393776</v>
      </c>
      <c r="S1816" s="9" t="n">
        <f aca="false">B1816/INDEX($B:$B,$E1816)-1</f>
        <v>0.0156643132940448</v>
      </c>
      <c r="T1816" s="0" t="n">
        <f aca="false">IF(AND($A1816&gt;=CrashTest!$B$3,$A1816&lt;=CrashTest!$C$3),1,IF(AND($A1816&gt;=CrashTest!$B$4,$A1816&lt;=CrashTest!$C$4),2,IF(AND($A1816&gt;=CrashTest!$B$5,$A1816&lt;=CrashTest!$C$5),3,IF(AND($A1816&gt;=CrashTest!$B$6,$A1816&lt;=CrashTest!$C$6),4,IF(AND($A1816&gt;=CrashTest!$B$7,$A1816&lt;=CrashTest!$C$7),5,0)))))</f>
        <v>0</v>
      </c>
      <c r="U1816" s="8" t="str">
        <f aca="false">IF(T1816=0,"",IF(T1815=T1816,MAX(U1815,B1816),B1816))</f>
        <v/>
      </c>
      <c r="V1816" s="9" t="str">
        <f aca="false">IF(T1816=0,"",B1816/U1816-1)</f>
        <v/>
      </c>
      <c r="W1816" s="8" t="str">
        <f aca="false">IF(T1816=0,"",IF(T1815=T1816,MAX(W1815,F1816),F1816))</f>
        <v/>
      </c>
      <c r="X1816" s="9" t="str">
        <f aca="false">IF(T1816=0,"",F1816/W1816-1)</f>
        <v/>
      </c>
    </row>
    <row r="1817" customFormat="false" ht="15" hidden="false" customHeight="false" outlineLevel="0" collapsed="false">
      <c r="A1817" s="5" t="n">
        <v>45645</v>
      </c>
      <c r="B1817" s="6" t="n">
        <v>97697.045779661</v>
      </c>
      <c r="C1817" s="7" t="n">
        <v>73913.61939</v>
      </c>
      <c r="D1817" s="0" t="n">
        <f aca="false">INT((ROW()-3)/30)</f>
        <v>60</v>
      </c>
      <c r="E1817" s="0" t="n">
        <f aca="false">2+30*D1817</f>
        <v>1802</v>
      </c>
      <c r="F1817" s="8" t="n">
        <f aca="false">INDEX($F:$F,$E1817)*(2*B1817/INDEX($B:$B,$E1817)-C1817/INDEX($C:$C,$E1817))</f>
        <v>7105.42449410063</v>
      </c>
      <c r="G1817" s="9" t="n">
        <f aca="false">B1817/B1816-1</f>
        <v>-0.02759760333019</v>
      </c>
      <c r="H1817" s="9" t="n">
        <f aca="false">F1817/F1816-1</f>
        <v>-0.00947212355431815</v>
      </c>
      <c r="I1817" s="9" t="n">
        <f aca="false">LN(B1817/B1816)</f>
        <v>-0.027985571847803</v>
      </c>
      <c r="J1817" s="9" t="n">
        <f aca="false">LN(F1817/F1816)</f>
        <v>-0.00951726942766622</v>
      </c>
      <c r="K1817" s="9" t="n">
        <f aca="false">F1817/F1810-1</f>
        <v>-0.00295475127684541</v>
      </c>
      <c r="L1817" s="9" t="n">
        <f aca="false">F1817/F1787-1</f>
        <v>0.020807839984089</v>
      </c>
      <c r="M1817" s="9" t="n">
        <f aca="false">B1817/B1810-1</f>
        <v>-0.0239167089873403</v>
      </c>
      <c r="N1817" s="9" t="n">
        <f aca="false">B1817/B1787-1</f>
        <v>0.0589990572061636</v>
      </c>
      <c r="O1817" s="8" t="n">
        <f aca="false">MAX(O1816,F1817)</f>
        <v>7278.37075411367</v>
      </c>
      <c r="P1817" s="9" t="n">
        <f aca="false">F1817/O1817-1</f>
        <v>-0.0237616722005112</v>
      </c>
      <c r="Q1817" s="8" t="n">
        <f aca="false">MAX(Q1816,B1817)</f>
        <v>106115.910582992</v>
      </c>
      <c r="R1817" s="9" t="n">
        <f aca="false">B1817/Q1817-1</f>
        <v>-0.079336498712384</v>
      </c>
      <c r="S1817" s="9" t="n">
        <f aca="false">B1817/INDEX($B:$B,$E1817)-1</f>
        <v>-0.012365587540874</v>
      </c>
      <c r="T1817" s="0" t="n">
        <f aca="false">IF(AND($A1817&gt;=CrashTest!$B$3,$A1817&lt;=CrashTest!$C$3),1,IF(AND($A1817&gt;=CrashTest!$B$4,$A1817&lt;=CrashTest!$C$4),2,IF(AND($A1817&gt;=CrashTest!$B$5,$A1817&lt;=CrashTest!$C$5),3,IF(AND($A1817&gt;=CrashTest!$B$6,$A1817&lt;=CrashTest!$C$6),4,IF(AND($A1817&gt;=CrashTest!$B$7,$A1817&lt;=CrashTest!$C$7),5,0)))))</f>
        <v>0</v>
      </c>
      <c r="U1817" s="8" t="str">
        <f aca="false">IF(T1817=0,"",IF(T1816=T1817,MAX(U1816,B1817),B1817))</f>
        <v/>
      </c>
      <c r="V1817" s="9" t="str">
        <f aca="false">IF(T1817=0,"",B1817/U1817-1)</f>
        <v/>
      </c>
      <c r="W1817" s="8" t="str">
        <f aca="false">IF(T1817=0,"",IF(T1816=T1817,MAX(W1816,F1817),F1817))</f>
        <v/>
      </c>
      <c r="X1817" s="9" t="str">
        <f aca="false">IF(T1817=0,"",F1817/W1817-1)</f>
        <v/>
      </c>
    </row>
    <row r="1818" customFormat="false" ht="15" hidden="false" customHeight="false" outlineLevel="0" collapsed="false">
      <c r="A1818" s="5" t="n">
        <v>45646</v>
      </c>
      <c r="B1818" s="6" t="n">
        <v>97617.4422051432</v>
      </c>
      <c r="C1818" s="7" t="n">
        <v>74408.14737</v>
      </c>
      <c r="D1818" s="0" t="n">
        <f aca="false">INT((ROW()-3)/30)</f>
        <v>60</v>
      </c>
      <c r="E1818" s="0" t="n">
        <f aca="false">2+30*D1818</f>
        <v>1802</v>
      </c>
      <c r="F1818" s="8" t="n">
        <f aca="false">INDEX($F:$F,$E1818)*(2*B1818/INDEX($B:$B,$E1818)-C1818/INDEX($C:$C,$E1818))</f>
        <v>7047.51087408681</v>
      </c>
      <c r="G1818" s="9" t="n">
        <f aca="false">B1818/B1817-1</f>
        <v>-0.000814800221260792</v>
      </c>
      <c r="H1818" s="9" t="n">
        <f aca="false">F1818/F1817-1</f>
        <v>-0.00815062070702444</v>
      </c>
      <c r="I1818" s="9" t="n">
        <f aca="false">LN(B1818/B1817)</f>
        <v>-0.000815132351386464</v>
      </c>
      <c r="J1818" s="9" t="n">
        <f aca="false">LN(F1818/F1817)</f>
        <v>-0.00818401861556965</v>
      </c>
      <c r="K1818" s="9" t="n">
        <f aca="false">F1818/F1811-1</f>
        <v>-0.0119252719757942</v>
      </c>
      <c r="L1818" s="9" t="n">
        <f aca="false">F1818/F1788-1</f>
        <v>0.0129401387275641</v>
      </c>
      <c r="M1818" s="9" t="n">
        <f aca="false">B1818/B1811-1</f>
        <v>-0.0362561768555133</v>
      </c>
      <c r="N1818" s="9" t="n">
        <f aca="false">B1818/B1788-1</f>
        <v>0.0367183520111449</v>
      </c>
      <c r="O1818" s="8" t="n">
        <f aca="false">MAX(O1817,F1818)</f>
        <v>7278.37075411367</v>
      </c>
      <c r="P1818" s="9" t="n">
        <f aca="false">F1818/O1818-1</f>
        <v>-0.0317186205300647</v>
      </c>
      <c r="Q1818" s="8" t="n">
        <f aca="false">MAX(Q1817,B1818)</f>
        <v>106115.910582992</v>
      </c>
      <c r="R1818" s="9" t="n">
        <f aca="false">B1818/Q1818-1</f>
        <v>-0.0800866555369399</v>
      </c>
      <c r="S1818" s="9" t="n">
        <f aca="false">B1818/INDEX($B:$B,$E1818)-1</f>
        <v>-0.0131703122786705</v>
      </c>
      <c r="T1818" s="0" t="n">
        <f aca="false">IF(AND($A1818&gt;=CrashTest!$B$3,$A1818&lt;=CrashTest!$C$3),1,IF(AND($A1818&gt;=CrashTest!$B$4,$A1818&lt;=CrashTest!$C$4),2,IF(AND($A1818&gt;=CrashTest!$B$5,$A1818&lt;=CrashTest!$C$5),3,IF(AND($A1818&gt;=CrashTest!$B$6,$A1818&lt;=CrashTest!$C$6),4,IF(AND($A1818&gt;=CrashTest!$B$7,$A1818&lt;=CrashTest!$C$7),5,0)))))</f>
        <v>0</v>
      </c>
      <c r="U1818" s="8" t="str">
        <f aca="false">IF(T1818=0,"",IF(T1817=T1818,MAX(U1817,B1818),B1818))</f>
        <v/>
      </c>
      <c r="V1818" s="9" t="str">
        <f aca="false">IF(T1818=0,"",B1818/U1818-1)</f>
        <v/>
      </c>
      <c r="W1818" s="8" t="str">
        <f aca="false">IF(T1818=0,"",IF(T1817=T1818,MAX(W1817,F1818),F1818))</f>
        <v/>
      </c>
      <c r="X1818" s="9" t="str">
        <f aca="false">IF(T1818=0,"",F1818/W1818-1)</f>
        <v/>
      </c>
    </row>
    <row r="1819" customFormat="false" ht="15" hidden="false" customHeight="false" outlineLevel="0" collapsed="false">
      <c r="A1819" s="5" t="n">
        <v>45647</v>
      </c>
      <c r="B1819" s="6" t="n">
        <v>97093.0190832846</v>
      </c>
      <c r="C1819" s="7" t="n">
        <v>73758.3901</v>
      </c>
      <c r="D1819" s="0" t="n">
        <f aca="false">INT((ROW()-3)/30)</f>
        <v>60</v>
      </c>
      <c r="E1819" s="0" t="n">
        <f aca="false">2+30*D1819</f>
        <v>1802</v>
      </c>
      <c r="F1819" s="8" t="n">
        <f aca="false">INDEX($F:$F,$E1819)*(2*B1819/INDEX($B:$B,$E1819)-C1819/INDEX($C:$C,$E1819))</f>
        <v>7033.14169288945</v>
      </c>
      <c r="G1819" s="9" t="n">
        <f aca="false">B1819/B1818-1</f>
        <v>-0.00537222764715073</v>
      </c>
      <c r="H1819" s="9" t="n">
        <f aca="false">F1819/F1818-1</f>
        <v>-0.00203890160002429</v>
      </c>
      <c r="I1819" s="9" t="n">
        <f aca="false">LN(B1819/B1818)</f>
        <v>-0.00538670995354908</v>
      </c>
      <c r="J1819" s="9" t="n">
        <f aca="false">LN(F1819/F1818)</f>
        <v>-0.00204098298953841</v>
      </c>
      <c r="K1819" s="9" t="n">
        <f aca="false">F1819/F1812-1</f>
        <v>-0.0168393890025174</v>
      </c>
      <c r="L1819" s="9" t="n">
        <f aca="false">F1819/F1789-1</f>
        <v>0.00178090563606936</v>
      </c>
      <c r="M1819" s="9" t="n">
        <f aca="false">B1819/B1812-1</f>
        <v>-0.0421622223751956</v>
      </c>
      <c r="N1819" s="9" t="n">
        <f aca="false">B1819/B1789-1</f>
        <v>-0.0147398793585588</v>
      </c>
      <c r="O1819" s="8" t="n">
        <f aca="false">MAX(O1818,F1819)</f>
        <v>7278.37075411367</v>
      </c>
      <c r="P1819" s="9" t="n">
        <f aca="false">F1819/O1819-1</f>
        <v>-0.0336928509839396</v>
      </c>
      <c r="Q1819" s="8" t="n">
        <f aca="false">MAX(Q1818,B1819)</f>
        <v>106115.910582992</v>
      </c>
      <c r="R1819" s="9" t="n">
        <f aca="false">B1819/Q1819-1</f>
        <v>-0.0850286394390473</v>
      </c>
      <c r="S1819" s="9" t="n">
        <f aca="false">B1819/INDEX($B:$B,$E1819)-1</f>
        <v>-0.018471786010076</v>
      </c>
      <c r="T1819" s="0" t="n">
        <f aca="false">IF(AND($A1819&gt;=CrashTest!$B$3,$A1819&lt;=CrashTest!$C$3),1,IF(AND($A1819&gt;=CrashTest!$B$4,$A1819&lt;=CrashTest!$C$4),2,IF(AND($A1819&gt;=CrashTest!$B$5,$A1819&lt;=CrashTest!$C$5),3,IF(AND($A1819&gt;=CrashTest!$B$6,$A1819&lt;=CrashTest!$C$6),4,IF(AND($A1819&gt;=CrashTest!$B$7,$A1819&lt;=CrashTest!$C$7),5,0)))))</f>
        <v>0</v>
      </c>
      <c r="U1819" s="8" t="str">
        <f aca="false">IF(T1819=0,"",IF(T1818=T1819,MAX(U1818,B1819),B1819))</f>
        <v/>
      </c>
      <c r="V1819" s="9" t="str">
        <f aca="false">IF(T1819=0,"",B1819/U1819-1)</f>
        <v/>
      </c>
      <c r="W1819" s="8" t="str">
        <f aca="false">IF(T1819=0,"",IF(T1818=T1819,MAX(W1818,F1819),F1819))</f>
        <v/>
      </c>
      <c r="X1819" s="9" t="str">
        <f aca="false">IF(T1819=0,"",F1819/W1819-1)</f>
        <v/>
      </c>
    </row>
    <row r="1820" customFormat="false" ht="15" hidden="false" customHeight="false" outlineLevel="0" collapsed="false">
      <c r="A1820" s="5" t="n">
        <v>45648</v>
      </c>
      <c r="B1820" s="6" t="n">
        <v>95149.1058252484</v>
      </c>
      <c r="C1820" s="7" t="n">
        <v>71111.25063</v>
      </c>
      <c r="D1820" s="0" t="n">
        <f aca="false">INT((ROW()-3)/30)</f>
        <v>60</v>
      </c>
      <c r="E1820" s="0" t="n">
        <f aca="false">2+30*D1820</f>
        <v>1802</v>
      </c>
      <c r="F1820" s="8" t="n">
        <f aca="false">INDEX($F:$F,$E1820)*(2*B1820/INDEX($B:$B,$E1820)-C1820/INDEX($C:$C,$E1820))</f>
        <v>7002.3011199241</v>
      </c>
      <c r="G1820" s="9" t="n">
        <f aca="false">B1820/B1819-1</f>
        <v>-0.0200211433982574</v>
      </c>
      <c r="H1820" s="9" t="n">
        <f aca="false">F1820/F1819-1</f>
        <v>-0.0043850350685436</v>
      </c>
      <c r="I1820" s="9" t="n">
        <f aca="false">LN(B1820/B1819)</f>
        <v>-0.0202242824464419</v>
      </c>
      <c r="J1820" s="9" t="n">
        <f aca="false">LN(F1820/F1819)</f>
        <v>-0.0043946775335092</v>
      </c>
      <c r="K1820" s="9" t="n">
        <f aca="false">F1820/F1813-1</f>
        <v>-0.0342333639046465</v>
      </c>
      <c r="L1820" s="9" t="n">
        <f aca="false">F1820/F1790-1</f>
        <v>0.00245139240394177</v>
      </c>
      <c r="M1820" s="9" t="n">
        <f aca="false">B1820/B1813-1</f>
        <v>-0.089929587464929</v>
      </c>
      <c r="N1820" s="9" t="n">
        <f aca="false">B1820/B1790-1</f>
        <v>-0.0382990391206286</v>
      </c>
      <c r="O1820" s="8" t="n">
        <f aca="false">MAX(O1819,F1820)</f>
        <v>7278.37075411367</v>
      </c>
      <c r="P1820" s="9" t="n">
        <f aca="false">F1820/O1820-1</f>
        <v>-0.0379301417193594</v>
      </c>
      <c r="Q1820" s="8" t="n">
        <f aca="false">MAX(Q1819,B1820)</f>
        <v>106115.910582992</v>
      </c>
      <c r="R1820" s="9" t="n">
        <f aca="false">B1820/Q1820-1</f>
        <v>-0.103347412254137</v>
      </c>
      <c r="S1820" s="9" t="n">
        <f aca="false">B1820/INDEX($B:$B,$E1820)-1</f>
        <v>-0.0381231031318039</v>
      </c>
      <c r="T1820" s="0" t="n">
        <f aca="false">IF(AND($A1820&gt;=CrashTest!$B$3,$A1820&lt;=CrashTest!$C$3),1,IF(AND($A1820&gt;=CrashTest!$B$4,$A1820&lt;=CrashTest!$C$4),2,IF(AND($A1820&gt;=CrashTest!$B$5,$A1820&lt;=CrashTest!$C$5),3,IF(AND($A1820&gt;=CrashTest!$B$6,$A1820&lt;=CrashTest!$C$6),4,IF(AND($A1820&gt;=CrashTest!$B$7,$A1820&lt;=CrashTest!$C$7),5,0)))))</f>
        <v>0</v>
      </c>
      <c r="U1820" s="8" t="str">
        <f aca="false">IF(T1820=0,"",IF(T1819=T1820,MAX(U1819,B1820),B1820))</f>
        <v/>
      </c>
      <c r="V1820" s="9" t="str">
        <f aca="false">IF(T1820=0,"",B1820/U1820-1)</f>
        <v/>
      </c>
      <c r="W1820" s="8" t="str">
        <f aca="false">IF(T1820=0,"",IF(T1819=T1820,MAX(W1819,F1820),F1820))</f>
        <v/>
      </c>
      <c r="X1820" s="9" t="str">
        <f aca="false">IF(T1820=0,"",F1820/W1820-1)</f>
        <v/>
      </c>
    </row>
    <row r="1821" customFormat="false" ht="15" hidden="false" customHeight="false" outlineLevel="0" collapsed="false">
      <c r="A1821" s="5" t="n">
        <v>45649</v>
      </c>
      <c r="B1821" s="6" t="n">
        <v>94800.7562060199</v>
      </c>
      <c r="C1821" s="7" t="n">
        <v>70696.05452</v>
      </c>
      <c r="D1821" s="0" t="n">
        <f aca="false">INT((ROW()-3)/30)</f>
        <v>60</v>
      </c>
      <c r="E1821" s="0" t="n">
        <f aca="false">2+30*D1821</f>
        <v>1802</v>
      </c>
      <c r="F1821" s="8" t="n">
        <f aca="false">INDEX($F:$F,$E1821)*(2*B1821/INDEX($B:$B,$E1821)-C1821/INDEX($C:$C,$E1821))</f>
        <v>6991.21475185038</v>
      </c>
      <c r="G1821" s="9" t="n">
        <f aca="false">B1821/B1820-1</f>
        <v>-0.00366109188528052</v>
      </c>
      <c r="H1821" s="9" t="n">
        <f aca="false">F1821/F1820-1</f>
        <v>-0.00158324640483765</v>
      </c>
      <c r="I1821" s="9" t="n">
        <f aca="false">LN(B1821/B1820)</f>
        <v>-0.00366781008448561</v>
      </c>
      <c r="J1821" s="9" t="n">
        <f aca="false">LN(F1821/F1820)</f>
        <v>-0.00158450106389136</v>
      </c>
      <c r="K1821" s="9" t="n">
        <f aca="false">F1821/F1814-1</f>
        <v>-0.0347492333799745</v>
      </c>
      <c r="L1821" s="9" t="n">
        <f aca="false">F1821/F1791-1</f>
        <v>0.000472310834014777</v>
      </c>
      <c r="M1821" s="9" t="n">
        <f aca="false">B1821/B1814-1</f>
        <v>-0.104433855938718</v>
      </c>
      <c r="N1821" s="9" t="n">
        <f aca="false">B1821/B1791-1</f>
        <v>-0.0297449600505056</v>
      </c>
      <c r="O1821" s="8" t="n">
        <f aca="false">MAX(O1820,F1821)</f>
        <v>7278.37075411367</v>
      </c>
      <c r="P1821" s="9" t="n">
        <f aca="false">F1821/O1821-1</f>
        <v>-0.0394533353636848</v>
      </c>
      <c r="Q1821" s="8" t="n">
        <f aca="false">MAX(Q1820,B1821)</f>
        <v>106115.910582992</v>
      </c>
      <c r="R1821" s="9" t="n">
        <f aca="false">B1821/Q1821-1</f>
        <v>-0.106630139767049</v>
      </c>
      <c r="S1821" s="9" t="n">
        <f aca="false">B1821/INDEX($B:$B,$E1821)-1</f>
        <v>-0.0416446228335669</v>
      </c>
      <c r="T1821" s="0" t="n">
        <f aca="false">IF(AND($A1821&gt;=CrashTest!$B$3,$A1821&lt;=CrashTest!$C$3),1,IF(AND($A1821&gt;=CrashTest!$B$4,$A1821&lt;=CrashTest!$C$4),2,IF(AND($A1821&gt;=CrashTest!$B$5,$A1821&lt;=CrashTest!$C$5),3,IF(AND($A1821&gt;=CrashTest!$B$6,$A1821&lt;=CrashTest!$C$6),4,IF(AND($A1821&gt;=CrashTest!$B$7,$A1821&lt;=CrashTest!$C$7),5,0)))))</f>
        <v>0</v>
      </c>
      <c r="U1821" s="8" t="str">
        <f aca="false">IF(T1821=0,"",IF(T1820=T1821,MAX(U1820,B1821),B1821))</f>
        <v/>
      </c>
      <c r="V1821" s="9" t="str">
        <f aca="false">IF(T1821=0,"",B1821/U1821-1)</f>
        <v/>
      </c>
      <c r="W1821" s="8" t="str">
        <f aca="false">IF(T1821=0,"",IF(T1820=T1821,MAX(W1820,F1821),F1821))</f>
        <v/>
      </c>
      <c r="X1821" s="9" t="str">
        <f aca="false">IF(T1821=0,"",F1821/W1821-1)</f>
        <v/>
      </c>
    </row>
    <row r="1822" customFormat="false" ht="15" hidden="false" customHeight="false" outlineLevel="0" collapsed="false">
      <c r="A1822" s="5" t="n">
        <v>45650</v>
      </c>
      <c r="B1822" s="6" t="n">
        <v>98637.7330543542</v>
      </c>
      <c r="C1822" s="7" t="n">
        <v>75456.52136</v>
      </c>
      <c r="D1822" s="0" t="n">
        <f aca="false">INT((ROW()-3)/30)</f>
        <v>60</v>
      </c>
      <c r="E1822" s="0" t="n">
        <f aca="false">2+30*D1822</f>
        <v>1802</v>
      </c>
      <c r="F1822" s="8" t="n">
        <f aca="false">INDEX($F:$F,$E1822)*(2*B1822/INDEX($B:$B,$E1822)-C1822/INDEX($C:$C,$E1822))</f>
        <v>7095.73950601746</v>
      </c>
      <c r="G1822" s="9" t="n">
        <f aca="false">B1822/B1821-1</f>
        <v>0.0404741164721918</v>
      </c>
      <c r="H1822" s="9" t="n">
        <f aca="false">F1822/F1821-1</f>
        <v>0.0149508716120346</v>
      </c>
      <c r="I1822" s="9" t="n">
        <f aca="false">LN(B1822/B1821)</f>
        <v>0.0396764904942686</v>
      </c>
      <c r="J1822" s="9" t="n">
        <f aca="false">LN(F1822/F1821)</f>
        <v>0.0148402089696437</v>
      </c>
      <c r="K1822" s="9" t="n">
        <f aca="false">F1822/F1815-1</f>
        <v>-0.0250923255033393</v>
      </c>
      <c r="L1822" s="9" t="n">
        <f aca="false">F1822/F1792-1</f>
        <v>0.0143433607187975</v>
      </c>
      <c r="M1822" s="9" t="n">
        <f aca="false">B1822/B1815-1</f>
        <v>-0.0704717839912348</v>
      </c>
      <c r="N1822" s="9" t="n">
        <f aca="false">B1822/B1792-1</f>
        <v>0.00671079173931699</v>
      </c>
      <c r="O1822" s="8" t="n">
        <f aca="false">MAX(O1821,F1822)</f>
        <v>7278.37075411367</v>
      </c>
      <c r="P1822" s="9" t="n">
        <f aca="false">F1822/O1822-1</f>
        <v>-0.0250923255033393</v>
      </c>
      <c r="Q1822" s="8" t="n">
        <f aca="false">MAX(Q1821,B1822)</f>
        <v>106115.910582992</v>
      </c>
      <c r="R1822" s="9" t="n">
        <f aca="false">B1822/Q1822-1</f>
        <v>-0.0704717839912348</v>
      </c>
      <c r="S1822" s="9" t="n">
        <f aca="false">B1822/INDEX($B:$B,$E1822)-1</f>
        <v>-0.00285603567638126</v>
      </c>
      <c r="T1822" s="0" t="n">
        <f aca="false">IF(AND($A1822&gt;=CrashTest!$B$3,$A1822&lt;=CrashTest!$C$3),1,IF(AND($A1822&gt;=CrashTest!$B$4,$A1822&lt;=CrashTest!$C$4),2,IF(AND($A1822&gt;=CrashTest!$B$5,$A1822&lt;=CrashTest!$C$5),3,IF(AND($A1822&gt;=CrashTest!$B$6,$A1822&lt;=CrashTest!$C$6),4,IF(AND($A1822&gt;=CrashTest!$B$7,$A1822&lt;=CrashTest!$C$7),5,0)))))</f>
        <v>0</v>
      </c>
      <c r="U1822" s="8" t="str">
        <f aca="false">IF(T1822=0,"",IF(T1821=T1822,MAX(U1821,B1822),B1822))</f>
        <v/>
      </c>
      <c r="V1822" s="9" t="str">
        <f aca="false">IF(T1822=0,"",B1822/U1822-1)</f>
        <v/>
      </c>
      <c r="W1822" s="8" t="str">
        <f aca="false">IF(T1822=0,"",IF(T1821=T1822,MAX(W1821,F1822),F1822))</f>
        <v/>
      </c>
      <c r="X1822" s="9" t="str">
        <f aca="false">IF(T1822=0,"",F1822/W1822-1)</f>
        <v/>
      </c>
    </row>
    <row r="1823" customFormat="false" ht="15" hidden="false" customHeight="false" outlineLevel="0" collapsed="false">
      <c r="A1823" s="5" t="n">
        <v>45651</v>
      </c>
      <c r="B1823" s="6" t="n">
        <v>99235.3678869082</v>
      </c>
      <c r="C1823" s="7" t="n">
        <v>76345.00218</v>
      </c>
      <c r="D1823" s="0" t="n">
        <f aca="false">INT((ROW()-3)/30)</f>
        <v>60</v>
      </c>
      <c r="E1823" s="0" t="n">
        <f aca="false">2+30*D1823</f>
        <v>1802</v>
      </c>
      <c r="F1823" s="8" t="n">
        <f aca="false">INDEX($F:$F,$E1823)*(2*B1823/INDEX($B:$B,$E1823)-C1823/INDEX($C:$C,$E1823))</f>
        <v>7098.20735087878</v>
      </c>
      <c r="G1823" s="9" t="n">
        <f aca="false">B1823/B1822-1</f>
        <v>0.00605888653406783</v>
      </c>
      <c r="H1823" s="9" t="n">
        <f aca="false">F1823/F1822-1</f>
        <v>0.000347792482971343</v>
      </c>
      <c r="I1823" s="9" t="n">
        <f aca="false">LN(B1823/B1822)</f>
        <v>0.00604060528655737</v>
      </c>
      <c r="J1823" s="9" t="n">
        <f aca="false">LN(F1823/F1822)</f>
        <v>0.000347732017185028</v>
      </c>
      <c r="K1823" s="9" t="n">
        <f aca="false">F1823/F1816-1</f>
        <v>-0.0104782255198633</v>
      </c>
      <c r="L1823" s="9" t="n">
        <f aca="false">F1823/F1793-1</f>
        <v>0.00427937997576944</v>
      </c>
      <c r="M1823" s="9" t="n">
        <f aca="false">B1823/B1816-1</f>
        <v>-0.0122863102199458</v>
      </c>
      <c r="N1823" s="9" t="n">
        <f aca="false">B1823/B1793-1</f>
        <v>0.06312564388377</v>
      </c>
      <c r="O1823" s="8" t="n">
        <f aca="false">MAX(O1822,F1823)</f>
        <v>7278.37075411367</v>
      </c>
      <c r="P1823" s="9" t="n">
        <f aca="false">F1823/O1823-1</f>
        <v>-0.0247532599425584</v>
      </c>
      <c r="Q1823" s="8" t="n">
        <f aca="false">MAX(Q1822,B1823)</f>
        <v>106115.910582992</v>
      </c>
      <c r="R1823" s="9" t="n">
        <f aca="false">B1823/Q1823-1</f>
        <v>-0.0648398780002232</v>
      </c>
      <c r="S1823" s="9" t="n">
        <f aca="false">B1823/INDEX($B:$B,$E1823)-1</f>
        <v>0.00318554646158598</v>
      </c>
      <c r="T1823" s="0" t="n">
        <f aca="false">IF(AND($A1823&gt;=CrashTest!$B$3,$A1823&lt;=CrashTest!$C$3),1,IF(AND($A1823&gt;=CrashTest!$B$4,$A1823&lt;=CrashTest!$C$4),2,IF(AND($A1823&gt;=CrashTest!$B$5,$A1823&lt;=CrashTest!$C$5),3,IF(AND($A1823&gt;=CrashTest!$B$6,$A1823&lt;=CrashTest!$C$6),4,IF(AND($A1823&gt;=CrashTest!$B$7,$A1823&lt;=CrashTest!$C$7),5,0)))))</f>
        <v>0</v>
      </c>
      <c r="U1823" s="8" t="str">
        <f aca="false">IF(T1823=0,"",IF(T1822=T1823,MAX(U1822,B1823),B1823))</f>
        <v/>
      </c>
      <c r="V1823" s="9" t="str">
        <f aca="false">IF(T1823=0,"",B1823/U1823-1)</f>
        <v/>
      </c>
      <c r="W1823" s="8" t="str">
        <f aca="false">IF(T1823=0,"",IF(T1822=T1823,MAX(W1822,F1823),F1823))</f>
        <v/>
      </c>
      <c r="X1823" s="9" t="str">
        <f aca="false">IF(T1823=0,"",F1823/W1823-1)</f>
        <v/>
      </c>
    </row>
    <row r="1824" customFormat="false" ht="15" hidden="false" customHeight="false" outlineLevel="0" collapsed="false">
      <c r="A1824" s="5" t="n">
        <v>45652</v>
      </c>
      <c r="B1824" s="6" t="n">
        <v>95628.3030902981</v>
      </c>
      <c r="C1824" s="7" t="n">
        <v>72071.95206</v>
      </c>
      <c r="D1824" s="0" t="n">
        <f aca="false">INT((ROW()-3)/30)</f>
        <v>60</v>
      </c>
      <c r="E1824" s="0" t="n">
        <f aca="false">2+30*D1824</f>
        <v>1802</v>
      </c>
      <c r="F1824" s="8" t="n">
        <f aca="false">INDEX($F:$F,$E1824)*(2*B1824/INDEX($B:$B,$E1824)-C1824/INDEX($C:$C,$E1824))</f>
        <v>6980.95009283135</v>
      </c>
      <c r="G1824" s="9" t="n">
        <f aca="false">B1824/B1823-1</f>
        <v>-0.0363485808882256</v>
      </c>
      <c r="H1824" s="9" t="n">
        <f aca="false">F1824/F1823-1</f>
        <v>-0.0165192776501395</v>
      </c>
      <c r="I1824" s="9" t="n">
        <f aca="false">LN(B1824/B1823)</f>
        <v>-0.037025648195838</v>
      </c>
      <c r="J1824" s="9" t="n">
        <f aca="false">LN(F1824/F1823)</f>
        <v>-0.0166572424128842</v>
      </c>
      <c r="K1824" s="9" t="n">
        <f aca="false">F1824/F1817-1</f>
        <v>-0.0175182216590477</v>
      </c>
      <c r="L1824" s="9" t="n">
        <f aca="false">F1824/F1794-1</f>
        <v>-0.00155934652943279</v>
      </c>
      <c r="M1824" s="9" t="n">
        <f aca="false">B1824/B1817-1</f>
        <v>-0.0211750792754635</v>
      </c>
      <c r="N1824" s="9" t="n">
        <f aca="false">B1824/B1794-1</f>
        <v>0.0408458215015888</v>
      </c>
      <c r="O1824" s="8" t="n">
        <f aca="false">MAX(O1823,F1824)</f>
        <v>7278.37075411367</v>
      </c>
      <c r="P1824" s="9" t="n">
        <f aca="false">F1824/O1824-1</f>
        <v>-0.0408636316189607</v>
      </c>
      <c r="Q1824" s="8" t="n">
        <f aca="false">MAX(Q1823,B1824)</f>
        <v>106115.910582992</v>
      </c>
      <c r="R1824" s="9" t="n">
        <f aca="false">B1824/Q1824-1</f>
        <v>-0.098831621338175</v>
      </c>
      <c r="S1824" s="9" t="n">
        <f aca="false">B1824/INDEX($B:$B,$E1824)-1</f>
        <v>-0.0332788245198717</v>
      </c>
      <c r="T1824" s="0" t="n">
        <f aca="false">IF(AND($A1824&gt;=CrashTest!$B$3,$A1824&lt;=CrashTest!$C$3),1,IF(AND($A1824&gt;=CrashTest!$B$4,$A1824&lt;=CrashTest!$C$4),2,IF(AND($A1824&gt;=CrashTest!$B$5,$A1824&lt;=CrashTest!$C$5),3,IF(AND($A1824&gt;=CrashTest!$B$6,$A1824&lt;=CrashTest!$C$6),4,IF(AND($A1824&gt;=CrashTest!$B$7,$A1824&lt;=CrashTest!$C$7),5,0)))))</f>
        <v>0</v>
      </c>
      <c r="U1824" s="8" t="str">
        <f aca="false">IF(T1824=0,"",IF(T1823=T1824,MAX(U1823,B1824),B1824))</f>
        <v/>
      </c>
      <c r="V1824" s="9" t="str">
        <f aca="false">IF(T1824=0,"",B1824/U1824-1)</f>
        <v/>
      </c>
      <c r="W1824" s="8" t="str">
        <f aca="false">IF(T1824=0,"",IF(T1823=T1824,MAX(W1823,F1824),F1824))</f>
        <v/>
      </c>
      <c r="X1824" s="9" t="str">
        <f aca="false">IF(T1824=0,"",F1824/W1824-1)</f>
        <v/>
      </c>
    </row>
    <row r="1825" customFormat="false" ht="15" hidden="false" customHeight="false" outlineLevel="0" collapsed="false">
      <c r="A1825" s="5" t="n">
        <v>45653</v>
      </c>
      <c r="B1825" s="6" t="n">
        <v>94219.9821461134</v>
      </c>
      <c r="C1825" s="7" t="n">
        <v>70406.57147</v>
      </c>
      <c r="D1825" s="0" t="n">
        <f aca="false">INT((ROW()-3)/30)</f>
        <v>60</v>
      </c>
      <c r="E1825" s="0" t="n">
        <f aca="false">2+30*D1825</f>
        <v>1802</v>
      </c>
      <c r="F1825" s="8" t="n">
        <f aca="false">INDEX($F:$F,$E1825)*(2*B1825/INDEX($B:$B,$E1825)-C1825/INDEX($C:$C,$E1825))</f>
        <v>6934.89039839912</v>
      </c>
      <c r="G1825" s="9" t="n">
        <f aca="false">B1825/B1824-1</f>
        <v>-0.0147270305827227</v>
      </c>
      <c r="H1825" s="9" t="n">
        <f aca="false">F1825/F1824-1</f>
        <v>-0.00659791200620719</v>
      </c>
      <c r="I1825" s="9" t="n">
        <f aca="false">LN(B1825/B1824)</f>
        <v>-0.0148365498904951</v>
      </c>
      <c r="J1825" s="9" t="n">
        <f aca="false">LN(F1825/F1824)</f>
        <v>-0.0066197744449867</v>
      </c>
      <c r="K1825" s="9" t="n">
        <f aca="false">F1825/F1818-1</f>
        <v>-0.0159801776399933</v>
      </c>
      <c r="L1825" s="9" t="n">
        <f aca="false">F1825/F1795-1</f>
        <v>-0.0105426008868698</v>
      </c>
      <c r="M1825" s="9" t="n">
        <f aca="false">B1825/B1818-1</f>
        <v>-0.0348038217585136</v>
      </c>
      <c r="N1825" s="9" t="n">
        <f aca="false">B1825/B1795-1</f>
        <v>-0.0184302014046687</v>
      </c>
      <c r="O1825" s="8" t="n">
        <f aca="false">MAX(O1824,F1825)</f>
        <v>7278.37075411367</v>
      </c>
      <c r="P1825" s="9" t="n">
        <f aca="false">F1825/O1825-1</f>
        <v>-0.047191928979492</v>
      </c>
      <c r="Q1825" s="8" t="n">
        <f aca="false">MAX(Q1824,B1825)</f>
        <v>106115.910582992</v>
      </c>
      <c r="R1825" s="9" t="n">
        <f aca="false">B1825/Q1825-1</f>
        <v>-0.11210315561091</v>
      </c>
      <c r="S1825" s="9" t="n">
        <f aca="false">B1825/INDEX($B:$B,$E1825)-1</f>
        <v>-0.0475157568361332</v>
      </c>
      <c r="T1825" s="0" t="n">
        <f aca="false">IF(AND($A1825&gt;=CrashTest!$B$3,$A1825&lt;=CrashTest!$C$3),1,IF(AND($A1825&gt;=CrashTest!$B$4,$A1825&lt;=CrashTest!$C$4),2,IF(AND($A1825&gt;=CrashTest!$B$5,$A1825&lt;=CrashTest!$C$5),3,IF(AND($A1825&gt;=CrashTest!$B$6,$A1825&lt;=CrashTest!$C$6),4,IF(AND($A1825&gt;=CrashTest!$B$7,$A1825&lt;=CrashTest!$C$7),5,0)))))</f>
        <v>0</v>
      </c>
      <c r="U1825" s="8" t="str">
        <f aca="false">IF(T1825=0,"",IF(T1824=T1825,MAX(U1824,B1825),B1825))</f>
        <v/>
      </c>
      <c r="V1825" s="9" t="str">
        <f aca="false">IF(T1825=0,"",B1825/U1825-1)</f>
        <v/>
      </c>
      <c r="W1825" s="8" t="str">
        <f aca="false">IF(T1825=0,"",IF(T1824=T1825,MAX(W1824,F1825),F1825))</f>
        <v/>
      </c>
      <c r="X1825" s="9" t="str">
        <f aca="false">IF(T1825=0,"",F1825/W1825-1)</f>
        <v/>
      </c>
    </row>
    <row r="1826" customFormat="false" ht="15" hidden="false" customHeight="false" outlineLevel="0" collapsed="false">
      <c r="A1826" s="5" t="n">
        <v>45654</v>
      </c>
      <c r="B1826" s="6" t="n">
        <v>95123.5811098773</v>
      </c>
      <c r="C1826" s="7" t="n">
        <v>71732.2644</v>
      </c>
      <c r="D1826" s="0" t="n">
        <f aca="false">INT((ROW()-3)/30)</f>
        <v>60</v>
      </c>
      <c r="E1826" s="0" t="n">
        <f aca="false">2+30*D1826</f>
        <v>1802</v>
      </c>
      <c r="F1826" s="8" t="n">
        <f aca="false">INDEX($F:$F,$E1826)*(2*B1826/INDEX($B:$B,$E1826)-C1826/INDEX($C:$C,$E1826))</f>
        <v>6940.28034282751</v>
      </c>
      <c r="G1826" s="9" t="n">
        <f aca="false">B1826/B1825-1</f>
        <v>0.00959031134566146</v>
      </c>
      <c r="H1826" s="9" t="n">
        <f aca="false">F1826/F1825-1</f>
        <v>0.000777221285231278</v>
      </c>
      <c r="I1826" s="9" t="n">
        <f aca="false">LN(B1826/B1825)</f>
        <v>0.00954461623109182</v>
      </c>
      <c r="J1826" s="9" t="n">
        <f aca="false">LN(F1826/F1825)</f>
        <v>0.000776919405176445</v>
      </c>
      <c r="K1826" s="9" t="n">
        <f aca="false">F1826/F1819-1</f>
        <v>-0.0132033953127702</v>
      </c>
      <c r="L1826" s="9" t="n">
        <f aca="false">F1826/F1796-1</f>
        <v>-0.010779899691999</v>
      </c>
      <c r="M1826" s="9" t="n">
        <f aca="false">B1826/B1819-1</f>
        <v>-0.0202840326936168</v>
      </c>
      <c r="N1826" s="9" t="n">
        <f aca="false">B1826/B1796-1</f>
        <v>-0.00641709201808938</v>
      </c>
      <c r="O1826" s="8" t="n">
        <f aca="false">MAX(O1825,F1826)</f>
        <v>7278.37075411367</v>
      </c>
      <c r="P1826" s="9" t="n">
        <f aca="false">F1826/O1826-1</f>
        <v>-0.0464513862659546</v>
      </c>
      <c r="Q1826" s="8" t="n">
        <f aca="false">MAX(Q1825,B1826)</f>
        <v>106115.910582992</v>
      </c>
      <c r="R1826" s="9" t="n">
        <f aca="false">B1826/Q1826-1</f>
        <v>-0.103587948430389</v>
      </c>
      <c r="S1826" s="9" t="n">
        <f aca="false">B1826/INDEX($B:$B,$E1826)-1</f>
        <v>-0.038381136392355</v>
      </c>
      <c r="T1826" s="0" t="n">
        <f aca="false">IF(AND($A1826&gt;=CrashTest!$B$3,$A1826&lt;=CrashTest!$C$3),1,IF(AND($A1826&gt;=CrashTest!$B$4,$A1826&lt;=CrashTest!$C$4),2,IF(AND($A1826&gt;=CrashTest!$B$5,$A1826&lt;=CrashTest!$C$5),3,IF(AND($A1826&gt;=CrashTest!$B$6,$A1826&lt;=CrashTest!$C$6),4,IF(AND($A1826&gt;=CrashTest!$B$7,$A1826&lt;=CrashTest!$C$7),5,0)))))</f>
        <v>0</v>
      </c>
      <c r="U1826" s="8" t="str">
        <f aca="false">IF(T1826=0,"",IF(T1825=T1826,MAX(U1825,B1826),B1826))</f>
        <v/>
      </c>
      <c r="V1826" s="9" t="str">
        <f aca="false">IF(T1826=0,"",B1826/U1826-1)</f>
        <v/>
      </c>
      <c r="W1826" s="8" t="str">
        <f aca="false">IF(T1826=0,"",IF(T1825=T1826,MAX(W1825,F1826),F1826))</f>
        <v/>
      </c>
      <c r="X1826" s="9" t="str">
        <f aca="false">IF(T1826=0,"",F1826/W1826-1)</f>
        <v/>
      </c>
    </row>
    <row r="1827" customFormat="false" ht="15" hidden="false" customHeight="false" outlineLevel="0" collapsed="false">
      <c r="A1827" s="5" t="n">
        <v>45655</v>
      </c>
      <c r="B1827" s="6" t="n">
        <v>93457.5783202806</v>
      </c>
      <c r="C1827" s="7" t="n">
        <v>70091.16678</v>
      </c>
      <c r="D1827" s="0" t="n">
        <f aca="false">INT((ROW()-3)/30)</f>
        <v>60</v>
      </c>
      <c r="E1827" s="0" t="n">
        <f aca="false">2+30*D1827</f>
        <v>1802</v>
      </c>
      <c r="F1827" s="8" t="n">
        <f aca="false">INDEX($F:$F,$E1827)*(2*B1827/INDEX($B:$B,$E1827)-C1827/INDEX($C:$C,$E1827))</f>
        <v>6854.88056068822</v>
      </c>
      <c r="G1827" s="9" t="n">
        <f aca="false">B1827/B1826-1</f>
        <v>-0.0175140882014555</v>
      </c>
      <c r="H1827" s="9" t="n">
        <f aca="false">F1827/F1826-1</f>
        <v>-0.0123049470512452</v>
      </c>
      <c r="I1827" s="9" t="n">
        <f aca="false">LN(B1827/B1826)</f>
        <v>-0.0176692744778686</v>
      </c>
      <c r="J1827" s="9" t="n">
        <f aca="false">LN(F1827/F1826)</f>
        <v>-0.0123812797383341</v>
      </c>
      <c r="K1827" s="9" t="n">
        <f aca="false">F1827/F1820-1</f>
        <v>-0.0210531590560158</v>
      </c>
      <c r="L1827" s="9" t="n">
        <f aca="false">F1827/F1797-1</f>
        <v>-0.0184941645485389</v>
      </c>
      <c r="M1827" s="9" t="n">
        <f aca="false">B1827/B1820-1</f>
        <v>-0.0177776500398698</v>
      </c>
      <c r="N1827" s="9" t="n">
        <f aca="false">B1827/B1797-1</f>
        <v>-0.0404661831969603</v>
      </c>
      <c r="O1827" s="8" t="n">
        <f aca="false">MAX(O1826,F1827)</f>
        <v>7278.37075411367</v>
      </c>
      <c r="P1827" s="9" t="n">
        <f aca="false">F1827/O1827-1</f>
        <v>-0.0581847514687403</v>
      </c>
      <c r="Q1827" s="8" t="n">
        <f aca="false">MAX(Q1826,B1827)</f>
        <v>106115.910582992</v>
      </c>
      <c r="R1827" s="9" t="n">
        <f aca="false">B1827/Q1827-1</f>
        <v>-0.119287788166426</v>
      </c>
      <c r="S1827" s="9" t="n">
        <f aca="false">B1827/INDEX($B:$B,$E1827)-1</f>
        <v>-0.0552230139857626</v>
      </c>
      <c r="T1827" s="0" t="n">
        <f aca="false">IF(AND($A1827&gt;=CrashTest!$B$3,$A1827&lt;=CrashTest!$C$3),1,IF(AND($A1827&gt;=CrashTest!$B$4,$A1827&lt;=CrashTest!$C$4),2,IF(AND($A1827&gt;=CrashTest!$B$5,$A1827&lt;=CrashTest!$C$5),3,IF(AND($A1827&gt;=CrashTest!$B$6,$A1827&lt;=CrashTest!$C$6),4,IF(AND($A1827&gt;=CrashTest!$B$7,$A1827&lt;=CrashTest!$C$7),5,0)))))</f>
        <v>0</v>
      </c>
      <c r="U1827" s="8" t="str">
        <f aca="false">IF(T1827=0,"",IF(T1826=T1827,MAX(U1826,B1827),B1827))</f>
        <v/>
      </c>
      <c r="V1827" s="9" t="str">
        <f aca="false">IF(T1827=0,"",B1827/U1827-1)</f>
        <v/>
      </c>
      <c r="W1827" s="8" t="str">
        <f aca="false">IF(T1827=0,"",IF(T1826=T1827,MAX(W1826,F1827),F1827))</f>
        <v/>
      </c>
      <c r="X1827" s="9" t="str">
        <f aca="false">IF(T1827=0,"",F1827/W1827-1)</f>
        <v/>
      </c>
    </row>
    <row r="1828" customFormat="false" ht="15" hidden="false" customHeight="false" outlineLevel="0" collapsed="false">
      <c r="A1828" s="5" t="n">
        <v>45656</v>
      </c>
      <c r="B1828" s="6" t="n">
        <v>92523.163085038</v>
      </c>
      <c r="C1828" s="7" t="n">
        <v>68765.2263</v>
      </c>
      <c r="D1828" s="0" t="n">
        <f aca="false">INT((ROW()-3)/30)</f>
        <v>60</v>
      </c>
      <c r="E1828" s="0" t="n">
        <f aca="false">2+30*D1828</f>
        <v>1802</v>
      </c>
      <c r="F1828" s="8" t="n">
        <f aca="false">INDEX($F:$F,$E1828)*(2*B1828/INDEX($B:$B,$E1828)-C1828/INDEX($C:$C,$E1828))</f>
        <v>6845.08203793361</v>
      </c>
      <c r="G1828" s="9" t="n">
        <f aca="false">B1828/B1827-1</f>
        <v>-0.00999828213010556</v>
      </c>
      <c r="H1828" s="9" t="n">
        <f aca="false">F1828/F1827-1</f>
        <v>-0.00142942282769976</v>
      </c>
      <c r="I1828" s="9" t="n">
        <f aca="false">LN(B1828/B1827)</f>
        <v>-0.0100486006328913</v>
      </c>
      <c r="J1828" s="9" t="n">
        <f aca="false">LN(F1828/F1827)</f>
        <v>-0.00143044542711073</v>
      </c>
      <c r="K1828" s="9" t="n">
        <f aca="false">F1828/F1821-1</f>
        <v>-0.0209023351597224</v>
      </c>
      <c r="L1828" s="9" t="n">
        <f aca="false">F1828/F1798-1</f>
        <v>-0.0223400610186993</v>
      </c>
      <c r="M1828" s="9" t="n">
        <f aca="false">B1828/B1821-1</f>
        <v>-0.0240250522478139</v>
      </c>
      <c r="N1828" s="9" t="n">
        <f aca="false">B1828/B1798-1</f>
        <v>-0.0408491990337393</v>
      </c>
      <c r="O1828" s="8" t="n">
        <f aca="false">MAX(O1827,F1828)</f>
        <v>7278.37075411367</v>
      </c>
      <c r="P1828" s="9" t="n">
        <f aca="false">F1828/O1828-1</f>
        <v>-0.0595310036844666</v>
      </c>
      <c r="Q1828" s="8" t="n">
        <f aca="false">MAX(Q1827,B1828)</f>
        <v>106115.910582992</v>
      </c>
      <c r="R1828" s="9" t="n">
        <f aca="false">B1828/Q1828-1</f>
        <v>-0.128093397335768</v>
      </c>
      <c r="S1828" s="9" t="n">
        <f aca="false">B1828/INDEX($B:$B,$E1828)-1</f>
        <v>-0.0646691608419637</v>
      </c>
      <c r="T1828" s="0" t="n">
        <f aca="false">IF(AND($A1828&gt;=CrashTest!$B$3,$A1828&lt;=CrashTest!$C$3),1,IF(AND($A1828&gt;=CrashTest!$B$4,$A1828&lt;=CrashTest!$C$4),2,IF(AND($A1828&gt;=CrashTest!$B$5,$A1828&lt;=CrashTest!$C$5),3,IF(AND($A1828&gt;=CrashTest!$B$6,$A1828&lt;=CrashTest!$C$6),4,IF(AND($A1828&gt;=CrashTest!$B$7,$A1828&lt;=CrashTest!$C$7),5,0)))))</f>
        <v>0</v>
      </c>
      <c r="U1828" s="8" t="str">
        <f aca="false">IF(T1828=0,"",IF(T1827=T1828,MAX(U1827,B1828),B1828))</f>
        <v/>
      </c>
      <c r="V1828" s="9" t="str">
        <f aca="false">IF(T1828=0,"",B1828/U1828-1)</f>
        <v/>
      </c>
      <c r="W1828" s="8" t="str">
        <f aca="false">IF(T1828=0,"",IF(T1827=T1828,MAX(W1827,F1828),F1828))</f>
        <v/>
      </c>
      <c r="X1828" s="9" t="str">
        <f aca="false">IF(T1828=0,"",F1828/W1828-1)</f>
        <v/>
      </c>
    </row>
    <row r="1829" customFormat="false" ht="15" hidden="false" customHeight="false" outlineLevel="0" collapsed="false">
      <c r="A1829" s="5" t="n">
        <v>45657</v>
      </c>
      <c r="B1829" s="6" t="n">
        <v>93389.7326016949</v>
      </c>
      <c r="C1829" s="7" t="n">
        <v>70078.44615</v>
      </c>
      <c r="D1829" s="0" t="n">
        <f aca="false">INT((ROW()-3)/30)</f>
        <v>60</v>
      </c>
      <c r="E1829" s="0" t="n">
        <f aca="false">2+30*D1829</f>
        <v>1802</v>
      </c>
      <c r="F1829" s="8" t="n">
        <f aca="false">INDEX($F:$F,$E1829)*(2*B1829/INDEX($B:$B,$E1829)-C1829/INDEX($C:$C,$E1829))</f>
        <v>6846.31855777618</v>
      </c>
      <c r="G1829" s="9" t="n">
        <f aca="false">B1829/B1828-1</f>
        <v>0.00936597374930237</v>
      </c>
      <c r="H1829" s="9" t="n">
        <f aca="false">F1829/F1828-1</f>
        <v>0.00018064353877989</v>
      </c>
      <c r="I1829" s="9" t="n">
        <f aca="false">LN(B1829/B1828)</f>
        <v>0.00932238497334884</v>
      </c>
      <c r="J1829" s="9" t="n">
        <f aca="false">LN(F1829/F1828)</f>
        <v>0.000180627224700498</v>
      </c>
      <c r="K1829" s="9" t="n">
        <f aca="false">F1829/F1822-1</f>
        <v>-0.0351508039478845</v>
      </c>
      <c r="L1829" s="9" t="n">
        <f aca="false">F1829/F1799-1</f>
        <v>-0.0278948206380087</v>
      </c>
      <c r="M1829" s="9" t="n">
        <f aca="false">B1829/B1822-1</f>
        <v>-0.0532047958742868</v>
      </c>
      <c r="N1829" s="9" t="n">
        <f aca="false">B1829/B1799-1</f>
        <v>-0.0418578886633931</v>
      </c>
      <c r="O1829" s="8" t="n">
        <f aca="false">MAX(O1828,F1829)</f>
        <v>7278.37075411367</v>
      </c>
      <c r="P1829" s="9" t="n">
        <f aca="false">F1829/O1829-1</f>
        <v>-0.0593611140368594</v>
      </c>
      <c r="Q1829" s="8" t="n">
        <f aca="false">MAX(Q1828,B1829)</f>
        <v>106115.910582992</v>
      </c>
      <c r="R1829" s="9" t="n">
        <f aca="false">B1829/Q1829-1</f>
        <v>-0.119927142983371</v>
      </c>
      <c r="S1829" s="9" t="n">
        <f aca="false">B1829/INDEX($B:$B,$E1829)-1</f>
        <v>-0.0559088767554966</v>
      </c>
      <c r="T1829" s="0" t="n">
        <f aca="false">IF(AND($A1829&gt;=CrashTest!$B$3,$A1829&lt;=CrashTest!$C$3),1,IF(AND($A1829&gt;=CrashTest!$B$4,$A1829&lt;=CrashTest!$C$4),2,IF(AND($A1829&gt;=CrashTest!$B$5,$A1829&lt;=CrashTest!$C$5),3,IF(AND($A1829&gt;=CrashTest!$B$6,$A1829&lt;=CrashTest!$C$6),4,IF(AND($A1829&gt;=CrashTest!$B$7,$A1829&lt;=CrashTest!$C$7),5,0)))))</f>
        <v>0</v>
      </c>
      <c r="U1829" s="8" t="str">
        <f aca="false">IF(T1829=0,"",IF(T1828=T1829,MAX(U1828,B1829),B1829))</f>
        <v/>
      </c>
      <c r="V1829" s="9" t="str">
        <f aca="false">IF(T1829=0,"",B1829/U1829-1)</f>
        <v/>
      </c>
      <c r="W1829" s="8" t="str">
        <f aca="false">IF(T1829=0,"",IF(T1828=T1829,MAX(W1828,F1829),F1829))</f>
        <v/>
      </c>
      <c r="X1829" s="9" t="str">
        <f aca="false">IF(T1829=0,"",F1829/W1829-1)</f>
        <v/>
      </c>
    </row>
    <row r="1830" customFormat="false" ht="15" hidden="false" customHeight="false" outlineLevel="0" collapsed="false">
      <c r="A1830" s="5" t="n">
        <v>45658</v>
      </c>
      <c r="B1830" s="6" t="n">
        <v>94455.7965718878</v>
      </c>
      <c r="C1830" s="7" t="n">
        <v>71608.46115</v>
      </c>
      <c r="D1830" s="0" t="n">
        <f aca="false">INT((ROW()-3)/30)</f>
        <v>60</v>
      </c>
      <c r="E1830" s="0" t="n">
        <f aca="false">2+30*D1830</f>
        <v>1802</v>
      </c>
      <c r="F1830" s="8" t="n">
        <f aca="false">INDEX($F:$F,$E1830)*(2*B1830/INDEX($B:$B,$E1830)-C1830/INDEX($C:$C,$E1830))</f>
        <v>6855.87545133684</v>
      </c>
      <c r="G1830" s="9" t="n">
        <f aca="false">B1830/B1829-1</f>
        <v>0.0114152160038796</v>
      </c>
      <c r="H1830" s="9" t="n">
        <f aca="false">F1830/F1829-1</f>
        <v>0.00139591716044274</v>
      </c>
      <c r="I1830" s="9" t="n">
        <f aca="false">LN(B1830/B1829)</f>
        <v>0.0113505540471965</v>
      </c>
      <c r="J1830" s="9" t="n">
        <f aca="false">LN(F1830/F1829)</f>
        <v>0.00139494377382276</v>
      </c>
      <c r="K1830" s="9" t="n">
        <f aca="false">F1830/F1823-1</f>
        <v>-0.0341398732895476</v>
      </c>
      <c r="L1830" s="9" t="n">
        <f aca="false">F1830/F1800-1</f>
        <v>-0.0172088246289489</v>
      </c>
      <c r="M1830" s="9" t="n">
        <f aca="false">B1830/B1823-1</f>
        <v>-0.0481639904884251</v>
      </c>
      <c r="N1830" s="9" t="n">
        <f aca="false">B1830/B1800-1</f>
        <v>-0.0132737113288086</v>
      </c>
      <c r="O1830" s="8" t="n">
        <f aca="false">MAX(O1829,F1830)</f>
        <v>7278.37075411367</v>
      </c>
      <c r="P1830" s="9" t="n">
        <f aca="false">F1830/O1830-1</f>
        <v>-0.0580480600741637</v>
      </c>
      <c r="Q1830" s="8" t="n">
        <f aca="false">MAX(Q1829,B1830)</f>
        <v>106115.910582992</v>
      </c>
      <c r="R1830" s="9" t="n">
        <f aca="false">B1830/Q1830-1</f>
        <v>-0.109880921221375</v>
      </c>
      <c r="S1830" s="9" t="n">
        <f aca="false">B1830/INDEX($B:$B,$E1830)-1</f>
        <v>-0.0451318726563152</v>
      </c>
      <c r="T1830" s="0" t="n">
        <f aca="false">IF(AND($A1830&gt;=CrashTest!$B$3,$A1830&lt;=CrashTest!$C$3),1,IF(AND($A1830&gt;=CrashTest!$B$4,$A1830&lt;=CrashTest!$C$4),2,IF(AND($A1830&gt;=CrashTest!$B$5,$A1830&lt;=CrashTest!$C$5),3,IF(AND($A1830&gt;=CrashTest!$B$6,$A1830&lt;=CrashTest!$C$6),4,IF(AND($A1830&gt;=CrashTest!$B$7,$A1830&lt;=CrashTest!$C$7),5,0)))))</f>
        <v>0</v>
      </c>
      <c r="U1830" s="8" t="str">
        <f aca="false">IF(T1830=0,"",IF(T1829=T1830,MAX(U1829,B1830),B1830))</f>
        <v/>
      </c>
      <c r="V1830" s="9" t="str">
        <f aca="false">IF(T1830=0,"",B1830/U1830-1)</f>
        <v/>
      </c>
      <c r="W1830" s="8" t="str">
        <f aca="false">IF(T1830=0,"",IF(T1829=T1830,MAX(W1829,F1830),F1830))</f>
        <v/>
      </c>
      <c r="X1830" s="9" t="str">
        <f aca="false">IF(T1830=0,"",F1830/W1830-1)</f>
        <v/>
      </c>
    </row>
    <row r="1831" customFormat="false" ht="15" hidden="false" customHeight="false" outlineLevel="0" collapsed="false">
      <c r="A1831" s="5" t="n">
        <v>45659</v>
      </c>
      <c r="B1831" s="6" t="n">
        <v>96851.393682934</v>
      </c>
      <c r="C1831" s="7" t="n">
        <v>74230.62621</v>
      </c>
      <c r="D1831" s="0" t="n">
        <f aca="false">INT((ROW()-3)/30)</f>
        <v>60</v>
      </c>
      <c r="E1831" s="0" t="n">
        <f aca="false">2+30*D1831</f>
        <v>1802</v>
      </c>
      <c r="F1831" s="8" t="n">
        <f aca="false">INDEX($F:$F,$E1831)*(2*B1831/INDEX($B:$B,$E1831)-C1831/INDEX($C:$C,$E1831))</f>
        <v>6954.02145166542</v>
      </c>
      <c r="G1831" s="9" t="n">
        <f aca="false">B1831/B1830-1</f>
        <v>0.025362097383012</v>
      </c>
      <c r="H1831" s="9" t="n">
        <f aca="false">F1831/F1830-1</f>
        <v>0.0143156043345922</v>
      </c>
      <c r="I1831" s="9" t="n">
        <f aca="false">LN(B1831/B1830)</f>
        <v>0.0250458159462456</v>
      </c>
      <c r="J1831" s="9" t="n">
        <f aca="false">LN(F1831/F1830)</f>
        <v>0.0142141036200262</v>
      </c>
      <c r="K1831" s="9" t="n">
        <f aca="false">F1831/F1824-1</f>
        <v>-0.00385744645182029</v>
      </c>
      <c r="L1831" s="9" t="n">
        <f aca="false">F1831/F1801-1</f>
        <v>-0.00920879147197451</v>
      </c>
      <c r="M1831" s="9" t="n">
        <f aca="false">B1831/B1824-1</f>
        <v>0.0127900480622456</v>
      </c>
      <c r="N1831" s="9" t="n">
        <f aca="false">B1831/B1801-1</f>
        <v>0.0087543857804786</v>
      </c>
      <c r="O1831" s="8" t="n">
        <f aca="false">MAX(O1830,F1831)</f>
        <v>7278.37075411367</v>
      </c>
      <c r="P1831" s="9" t="n">
        <f aca="false">F1831/O1831-1</f>
        <v>-0.044563448799984</v>
      </c>
      <c r="Q1831" s="8" t="n">
        <f aca="false">MAX(Q1830,B1831)</f>
        <v>106115.910582992</v>
      </c>
      <c r="R1831" s="9" t="n">
        <f aca="false">B1831/Q1831-1</f>
        <v>-0.0873056344629144</v>
      </c>
      <c r="S1831" s="9" t="n">
        <f aca="false">B1831/INDEX($B:$B,$E1831)-1</f>
        <v>-0.0209144142226904</v>
      </c>
      <c r="T1831" s="0" t="n">
        <f aca="false">IF(AND($A1831&gt;=CrashTest!$B$3,$A1831&lt;=CrashTest!$C$3),1,IF(AND($A1831&gt;=CrashTest!$B$4,$A1831&lt;=CrashTest!$C$4),2,IF(AND($A1831&gt;=CrashTest!$B$5,$A1831&lt;=CrashTest!$C$5),3,IF(AND($A1831&gt;=CrashTest!$B$6,$A1831&lt;=CrashTest!$C$6),4,IF(AND($A1831&gt;=CrashTest!$B$7,$A1831&lt;=CrashTest!$C$7),5,0)))))</f>
        <v>0</v>
      </c>
      <c r="U1831" s="8" t="str">
        <f aca="false">IF(T1831=0,"",IF(T1830=T1831,MAX(U1830,B1831),B1831))</f>
        <v/>
      </c>
      <c r="V1831" s="9" t="str">
        <f aca="false">IF(T1831=0,"",B1831/U1831-1)</f>
        <v/>
      </c>
      <c r="W1831" s="8" t="str">
        <f aca="false">IF(T1831=0,"",IF(T1830=T1831,MAX(W1830,F1831),F1831))</f>
        <v/>
      </c>
      <c r="X1831" s="9" t="str">
        <f aca="false">IF(T1831=0,"",F1831/W1831-1)</f>
        <v/>
      </c>
    </row>
    <row r="1832" customFormat="false" ht="15" hidden="false" customHeight="false" outlineLevel="0" collapsed="false">
      <c r="A1832" s="5" t="n">
        <v>45660</v>
      </c>
      <c r="B1832" s="6" t="n">
        <v>98120.6846759205</v>
      </c>
      <c r="C1832" s="7" t="n">
        <v>75326.87585</v>
      </c>
      <c r="D1832" s="0" t="n">
        <f aca="false">INT((ROW()-3)/30)</f>
        <v>60</v>
      </c>
      <c r="E1832" s="0" t="n">
        <f aca="false">2+30*D1832</f>
        <v>1802</v>
      </c>
      <c r="F1832" s="8" t="n">
        <f aca="false">INDEX($F:$F,$E1832)*(2*B1832/INDEX($B:$B,$E1832)-C1832/INDEX($C:$C,$E1832))</f>
        <v>7033.56164890529</v>
      </c>
      <c r="G1832" s="9" t="n">
        <f aca="false">B1832/B1831-1</f>
        <v>0.0131055521734857</v>
      </c>
      <c r="H1832" s="9" t="n">
        <f aca="false">F1832/F1831-1</f>
        <v>0.0114380143622965</v>
      </c>
      <c r="I1832" s="9" t="n">
        <f aca="false">LN(B1832/B1831)</f>
        <v>0.0130204174429786</v>
      </c>
      <c r="J1832" s="9" t="n">
        <f aca="false">LN(F1832/F1831)</f>
        <v>0.0113730948406417</v>
      </c>
      <c r="K1832" s="9" t="n">
        <f aca="false">F1832/F1825-1</f>
        <v>0.0142282350315071</v>
      </c>
      <c r="L1832" s="9" t="n">
        <f aca="false">F1832/F1802-1</f>
        <v>-0.0111821478221004</v>
      </c>
      <c r="M1832" s="9" t="n">
        <f aca="false">B1832/B1825-1</f>
        <v>0.0413999497872755</v>
      </c>
      <c r="N1832" s="9" t="n">
        <f aca="false">B1832/B1802-1</f>
        <v>-0.00808295699597794</v>
      </c>
      <c r="O1832" s="8" t="n">
        <f aca="false">MAX(O1831,F1832)</f>
        <v>7278.37075411367</v>
      </c>
      <c r="P1832" s="9" t="n">
        <f aca="false">F1832/O1832-1</f>
        <v>-0.0336351518050951</v>
      </c>
      <c r="Q1832" s="8" t="n">
        <f aca="false">MAX(Q1831,B1832)</f>
        <v>106115.910582992</v>
      </c>
      <c r="R1832" s="9" t="n">
        <f aca="false">B1832/Q1832-1</f>
        <v>-0.0753442708369216</v>
      </c>
      <c r="S1832" s="9" t="n">
        <f aca="false">B1832/INDEX($B:$B,$E1832)-1</f>
        <v>-0.00808295699597794</v>
      </c>
      <c r="T1832" s="0" t="n">
        <f aca="false">IF(AND($A1832&gt;=CrashTest!$B$3,$A1832&lt;=CrashTest!$C$3),1,IF(AND($A1832&gt;=CrashTest!$B$4,$A1832&lt;=CrashTest!$C$4),2,IF(AND($A1832&gt;=CrashTest!$B$5,$A1832&lt;=CrashTest!$C$5),3,IF(AND($A1832&gt;=CrashTest!$B$6,$A1832&lt;=CrashTest!$C$6),4,IF(AND($A1832&gt;=CrashTest!$B$7,$A1832&lt;=CrashTest!$C$7),5,0)))))</f>
        <v>0</v>
      </c>
      <c r="U1832" s="8" t="str">
        <f aca="false">IF(T1832=0,"",IF(T1831=T1832,MAX(U1831,B1832),B1832))</f>
        <v/>
      </c>
      <c r="V1832" s="9" t="str">
        <f aca="false">IF(T1832=0,"",B1832/U1832-1)</f>
        <v/>
      </c>
      <c r="W1832" s="8" t="str">
        <f aca="false">IF(T1832=0,"",IF(T1831=T1832,MAX(W1831,F1832),F1832))</f>
        <v/>
      </c>
      <c r="X1832" s="9" t="str">
        <f aca="false">IF(T1832=0,"",F1832/W1832-1)</f>
        <v/>
      </c>
    </row>
    <row r="1833" customFormat="false" ht="15" hidden="false" customHeight="false" outlineLevel="0" collapsed="false">
      <c r="A1833" s="5" t="n">
        <v>45661</v>
      </c>
      <c r="B1833" s="6" t="n">
        <v>98230.0478571011</v>
      </c>
      <c r="C1833" s="7" t="n">
        <v>75408.88507</v>
      </c>
      <c r="D1833" s="0" t="n">
        <f aca="false">INT((ROW()-3)/30)</f>
        <v>61</v>
      </c>
      <c r="E1833" s="0" t="n">
        <f aca="false">2+30*D1833</f>
        <v>1832</v>
      </c>
      <c r="F1833" s="8" t="n">
        <f aca="false">INDEX($F:$F,$E1833)*(2*B1833/INDEX($B:$B,$E1833)-C1833/INDEX($C:$C,$E1833))</f>
        <v>7041.58304063743</v>
      </c>
      <c r="G1833" s="9" t="n">
        <f aca="false">B1833/B1832-1</f>
        <v>0.00111457825168904</v>
      </c>
      <c r="H1833" s="9" t="n">
        <f aca="false">F1833/F1832-1</f>
        <v>0.0011404452157453</v>
      </c>
      <c r="I1833" s="9" t="n">
        <f aca="false">LN(B1833/B1832)</f>
        <v>0.00111395757050515</v>
      </c>
      <c r="J1833" s="9" t="n">
        <f aca="false">LN(F1833/F1832)</f>
        <v>0.00113979540210456</v>
      </c>
      <c r="K1833" s="9" t="n">
        <f aca="false">F1833/F1826-1</f>
        <v>0.014596340897759</v>
      </c>
      <c r="L1833" s="9" t="n">
        <f aca="false">F1833/F1803-1</f>
        <v>-0.000113510567693598</v>
      </c>
      <c r="M1833" s="9" t="n">
        <f aca="false">B1833/B1826-1</f>
        <v>0.0326571677703715</v>
      </c>
      <c r="N1833" s="9" t="n">
        <f aca="false">B1833/B1803-1</f>
        <v>0.0132066825926884</v>
      </c>
      <c r="O1833" s="8" t="n">
        <f aca="false">MAX(O1832,F1833)</f>
        <v>7278.37075411367</v>
      </c>
      <c r="P1833" s="9" t="n">
        <f aca="false">F1833/O1833-1</f>
        <v>-0.0325330656373068</v>
      </c>
      <c r="Q1833" s="8" t="n">
        <f aca="false">MAX(Q1832,B1833)</f>
        <v>106115.910582992</v>
      </c>
      <c r="R1833" s="9" t="n">
        <f aca="false">B1833/Q1833-1</f>
        <v>-0.0743136696708969</v>
      </c>
      <c r="S1833" s="9" t="n">
        <f aca="false">B1833/INDEX($B:$B,$E1833)-1</f>
        <v>0.00111457825168904</v>
      </c>
      <c r="T1833" s="0" t="n">
        <f aca="false">IF(AND($A1833&gt;=CrashTest!$B$3,$A1833&lt;=CrashTest!$C$3),1,IF(AND($A1833&gt;=CrashTest!$B$4,$A1833&lt;=CrashTest!$C$4),2,IF(AND($A1833&gt;=CrashTest!$B$5,$A1833&lt;=CrashTest!$C$5),3,IF(AND($A1833&gt;=CrashTest!$B$6,$A1833&lt;=CrashTest!$C$6),4,IF(AND($A1833&gt;=CrashTest!$B$7,$A1833&lt;=CrashTest!$C$7),5,0)))))</f>
        <v>0</v>
      </c>
      <c r="U1833" s="8" t="str">
        <f aca="false">IF(T1833=0,"",IF(T1832=T1833,MAX(U1832,B1833),B1833))</f>
        <v/>
      </c>
      <c r="V1833" s="9" t="str">
        <f aca="false">IF(T1833=0,"",B1833/U1833-1)</f>
        <v/>
      </c>
      <c r="W1833" s="8" t="str">
        <f aca="false">IF(T1833=0,"",IF(T1832=T1833,MAX(W1832,F1833),F1833))</f>
        <v/>
      </c>
      <c r="X1833" s="9" t="str">
        <f aca="false">IF(T1833=0,"",F1833/W1833-1)</f>
        <v/>
      </c>
    </row>
    <row r="1834" customFormat="false" ht="15" hidden="false" customHeight="false" outlineLevel="0" collapsed="false">
      <c r="A1834" s="5" t="n">
        <v>45662</v>
      </c>
      <c r="B1834" s="6" t="n">
        <v>98414.8120964348</v>
      </c>
      <c r="C1834" s="7" t="n">
        <v>75551.92575</v>
      </c>
      <c r="D1834" s="0" t="n">
        <f aca="false">INT((ROW()-3)/30)</f>
        <v>61</v>
      </c>
      <c r="E1834" s="0" t="n">
        <f aca="false">2+30*D1834</f>
        <v>1832</v>
      </c>
      <c r="F1834" s="8" t="n">
        <f aca="false">INDEX($F:$F,$E1834)*(2*B1834/INDEX($B:$B,$E1834)-C1834/INDEX($C:$C,$E1834))</f>
        <v>7054.71560112558</v>
      </c>
      <c r="G1834" s="9" t="n">
        <f aca="false">B1834/B1833-1</f>
        <v>0.00188093402542666</v>
      </c>
      <c r="H1834" s="9" t="n">
        <f aca="false">F1834/F1833-1</f>
        <v>0.00186500115277455</v>
      </c>
      <c r="I1834" s="9" t="n">
        <f aca="false">LN(B1834/B1833)</f>
        <v>0.00187916728409168</v>
      </c>
      <c r="J1834" s="9" t="n">
        <f aca="false">LN(F1834/F1833)</f>
        <v>0.00186326419740516</v>
      </c>
      <c r="K1834" s="9" t="n">
        <f aca="false">F1834/F1827-1</f>
        <v>0.0291522279153029</v>
      </c>
      <c r="L1834" s="9" t="n">
        <f aca="false">F1834/F1804-1</f>
        <v>-0.00867648515594632</v>
      </c>
      <c r="M1834" s="9" t="n">
        <f aca="false">B1834/B1827-1</f>
        <v>0.0530426089061038</v>
      </c>
      <c r="N1834" s="9" t="n">
        <f aca="false">B1834/B1804-1</f>
        <v>-0.0153901527274387</v>
      </c>
      <c r="O1834" s="8" t="n">
        <f aca="false">MAX(O1833,F1834)</f>
        <v>7278.37075411367</v>
      </c>
      <c r="P1834" s="9" t="n">
        <f aca="false">F1834/O1834-1</f>
        <v>-0.0307287386894493</v>
      </c>
      <c r="Q1834" s="8" t="n">
        <f aca="false">MAX(Q1833,B1834)</f>
        <v>106115.910582992</v>
      </c>
      <c r="R1834" s="9" t="n">
        <f aca="false">B1834/Q1834-1</f>
        <v>-0.0725725147553086</v>
      </c>
      <c r="S1834" s="9" t="n">
        <f aca="false">B1834/INDEX($B:$B,$E1834)-1</f>
        <v>0.00299760872527322</v>
      </c>
      <c r="T1834" s="0" t="n">
        <f aca="false">IF(AND($A1834&gt;=CrashTest!$B$3,$A1834&lt;=CrashTest!$C$3),1,IF(AND($A1834&gt;=CrashTest!$B$4,$A1834&lt;=CrashTest!$C$4),2,IF(AND($A1834&gt;=CrashTest!$B$5,$A1834&lt;=CrashTest!$C$5),3,IF(AND($A1834&gt;=CrashTest!$B$6,$A1834&lt;=CrashTest!$C$6),4,IF(AND($A1834&gt;=CrashTest!$B$7,$A1834&lt;=CrashTest!$C$7),5,0)))))</f>
        <v>0</v>
      </c>
      <c r="U1834" s="8" t="str">
        <f aca="false">IF(T1834=0,"",IF(T1833=T1834,MAX(U1833,B1834),B1834))</f>
        <v/>
      </c>
      <c r="V1834" s="9" t="str">
        <f aca="false">IF(T1834=0,"",B1834/U1834-1)</f>
        <v/>
      </c>
      <c r="W1834" s="8" t="str">
        <f aca="false">IF(T1834=0,"",IF(T1833=T1834,MAX(W1833,F1834),F1834))</f>
        <v/>
      </c>
      <c r="X1834" s="9" t="str">
        <f aca="false">IF(T1834=0,"",F1834/W1834-1)</f>
        <v/>
      </c>
    </row>
    <row r="1835" customFormat="false" ht="15" hidden="false" customHeight="false" outlineLevel="0" collapsed="false">
      <c r="A1835" s="5" t="n">
        <v>45663</v>
      </c>
      <c r="B1835" s="6" t="n">
        <v>102179.560366745</v>
      </c>
      <c r="C1835" s="7" t="n">
        <v>80510.84784</v>
      </c>
      <c r="D1835" s="0" t="n">
        <f aca="false">INT((ROW()-3)/30)</f>
        <v>61</v>
      </c>
      <c r="E1835" s="0" t="n">
        <f aca="false">2+30*D1835</f>
        <v>1832</v>
      </c>
      <c r="F1835" s="8" t="n">
        <f aca="false">INDEX($F:$F,$E1835)*(2*B1835/INDEX($B:$B,$E1835)-C1835/INDEX($C:$C,$E1835))</f>
        <v>7131.41697753328</v>
      </c>
      <c r="G1835" s="9" t="n">
        <f aca="false">B1835/B1834-1</f>
        <v>0.0382538785586584</v>
      </c>
      <c r="H1835" s="9" t="n">
        <f aca="false">F1835/F1834-1</f>
        <v>0.0108723555624926</v>
      </c>
      <c r="I1835" s="9" t="n">
        <f aca="false">LN(B1835/B1834)</f>
        <v>0.0375403391910556</v>
      </c>
      <c r="J1835" s="9" t="n">
        <f aca="false">LN(F1835/F1834)</f>
        <v>0.0108136764417964</v>
      </c>
      <c r="K1835" s="9" t="n">
        <f aca="false">F1835/F1828-1</f>
        <v>0.0418307535268203</v>
      </c>
      <c r="L1835" s="9" t="n">
        <f aca="false">F1835/F1805-1</f>
        <v>0.00159237174966065</v>
      </c>
      <c r="M1835" s="9" t="n">
        <f aca="false">B1835/B1828-1</f>
        <v>0.104367349318049</v>
      </c>
      <c r="N1835" s="9" t="n">
        <f aca="false">B1835/B1805-1</f>
        <v>0.0220235125781998</v>
      </c>
      <c r="O1835" s="8" t="n">
        <f aca="false">MAX(O1834,F1835)</f>
        <v>7278.37075411367</v>
      </c>
      <c r="P1835" s="9" t="n">
        <f aca="false">F1835/O1835-1</f>
        <v>-0.0201904768999754</v>
      </c>
      <c r="Q1835" s="8" t="n">
        <f aca="false">MAX(Q1834,B1835)</f>
        <v>106115.910582992</v>
      </c>
      <c r="R1835" s="9" t="n">
        <f aca="false">B1835/Q1835-1</f>
        <v>-0.0370948163627962</v>
      </c>
      <c r="S1835" s="9" t="n">
        <f aca="false">B1835/INDEX($B:$B,$E1835)-1</f>
        <v>0.0413661574440745</v>
      </c>
      <c r="T1835" s="0" t="n">
        <f aca="false">IF(AND($A1835&gt;=CrashTest!$B$3,$A1835&lt;=CrashTest!$C$3),1,IF(AND($A1835&gt;=CrashTest!$B$4,$A1835&lt;=CrashTest!$C$4),2,IF(AND($A1835&gt;=CrashTest!$B$5,$A1835&lt;=CrashTest!$C$5),3,IF(AND($A1835&gt;=CrashTest!$B$6,$A1835&lt;=CrashTest!$C$6),4,IF(AND($A1835&gt;=CrashTest!$B$7,$A1835&lt;=CrashTest!$C$7),5,0)))))</f>
        <v>0</v>
      </c>
      <c r="U1835" s="8" t="str">
        <f aca="false">IF(T1835=0,"",IF(T1834=T1835,MAX(U1834,B1835),B1835))</f>
        <v/>
      </c>
      <c r="V1835" s="9" t="str">
        <f aca="false">IF(T1835=0,"",B1835/U1835-1)</f>
        <v/>
      </c>
      <c r="W1835" s="8" t="str">
        <f aca="false">IF(T1835=0,"",IF(T1834=T1835,MAX(W1834,F1835),F1835))</f>
        <v/>
      </c>
      <c r="X1835" s="9" t="str">
        <f aca="false">IF(T1835=0,"",F1835/W1835-1)</f>
        <v/>
      </c>
    </row>
    <row r="1836" customFormat="false" ht="15" hidden="false" customHeight="false" outlineLevel="0" collapsed="false">
      <c r="A1836" s="5" t="n">
        <v>45664</v>
      </c>
      <c r="B1836" s="6" t="n">
        <v>96974.9957857978</v>
      </c>
      <c r="C1836" s="7" t="n">
        <v>73815.29355</v>
      </c>
      <c r="D1836" s="0" t="n">
        <f aca="false">INT((ROW()-3)/30)</f>
        <v>61</v>
      </c>
      <c r="E1836" s="0" t="n">
        <f aca="false">2+30*D1836</f>
        <v>1832</v>
      </c>
      <c r="F1836" s="8" t="n">
        <f aca="false">INDEX($F:$F,$E1836)*(2*B1836/INDEX($B:$B,$E1836)-C1836/INDEX($C:$C,$E1836))</f>
        <v>7010.4516455916</v>
      </c>
      <c r="G1836" s="9" t="n">
        <f aca="false">B1836/B1835-1</f>
        <v>-0.0509354763542422</v>
      </c>
      <c r="H1836" s="9" t="n">
        <f aca="false">F1836/F1835-1</f>
        <v>-0.0169623137060646</v>
      </c>
      <c r="I1836" s="9" t="n">
        <f aca="false">LN(B1836/B1835)</f>
        <v>-0.0522784914867116</v>
      </c>
      <c r="J1836" s="9" t="n">
        <f aca="false">LN(F1836/F1835)</f>
        <v>-0.0171078215292284</v>
      </c>
      <c r="K1836" s="9" t="n">
        <f aca="false">F1836/F1829-1</f>
        <v>0.023973919184493</v>
      </c>
      <c r="L1836" s="9" t="n">
        <f aca="false">F1836/F1806-1</f>
        <v>-0.0107914382355305</v>
      </c>
      <c r="M1836" s="9" t="n">
        <f aca="false">B1836/B1829-1</f>
        <v>0.0383903356849085</v>
      </c>
      <c r="N1836" s="9" t="n">
        <f aca="false">B1836/B1806-1</f>
        <v>-0.0379367692339203</v>
      </c>
      <c r="O1836" s="8" t="n">
        <f aca="false">MAX(O1835,F1836)</f>
        <v>7278.37075411367</v>
      </c>
      <c r="P1836" s="9" t="n">
        <f aca="false">F1836/O1836-1</f>
        <v>-0.0368103134029877</v>
      </c>
      <c r="Q1836" s="8" t="n">
        <f aca="false">MAX(Q1835,B1836)</f>
        <v>106115.910582992</v>
      </c>
      <c r="R1836" s="9" t="n">
        <f aca="false">B1836/Q1836-1</f>
        <v>-0.0861408505753263</v>
      </c>
      <c r="S1836" s="9" t="n">
        <f aca="false">B1836/INDEX($B:$B,$E1836)-1</f>
        <v>-0.0116763238445262</v>
      </c>
      <c r="T1836" s="0" t="n">
        <f aca="false">IF(AND($A1836&gt;=CrashTest!$B$3,$A1836&lt;=CrashTest!$C$3),1,IF(AND($A1836&gt;=CrashTest!$B$4,$A1836&lt;=CrashTest!$C$4),2,IF(AND($A1836&gt;=CrashTest!$B$5,$A1836&lt;=CrashTest!$C$5),3,IF(AND($A1836&gt;=CrashTest!$B$6,$A1836&lt;=CrashTest!$C$6),4,IF(AND($A1836&gt;=CrashTest!$B$7,$A1836&lt;=CrashTest!$C$7),5,0)))))</f>
        <v>0</v>
      </c>
      <c r="U1836" s="8" t="str">
        <f aca="false">IF(T1836=0,"",IF(T1835=T1836,MAX(U1835,B1836),B1836))</f>
        <v/>
      </c>
      <c r="V1836" s="9" t="str">
        <f aca="false">IF(T1836=0,"",B1836/U1836-1)</f>
        <v/>
      </c>
      <c r="W1836" s="8" t="str">
        <f aca="false">IF(T1836=0,"",IF(T1835=T1836,MAX(W1835,F1836),F1836))</f>
        <v/>
      </c>
      <c r="X1836" s="9" t="str">
        <f aca="false">IF(T1836=0,"",F1836/W1836-1)</f>
        <v/>
      </c>
    </row>
    <row r="1837" customFormat="false" ht="15" hidden="false" customHeight="false" outlineLevel="0" collapsed="false">
      <c r="A1837" s="5" t="n">
        <v>45665</v>
      </c>
      <c r="B1837" s="6" t="n">
        <v>95039.2809210988</v>
      </c>
      <c r="C1837" s="7" t="n">
        <v>71407.44787</v>
      </c>
      <c r="D1837" s="0" t="n">
        <f aca="false">INT((ROW()-3)/30)</f>
        <v>61</v>
      </c>
      <c r="E1837" s="0" t="n">
        <f aca="false">2+30*D1837</f>
        <v>1832</v>
      </c>
      <c r="F1837" s="8" t="n">
        <f aca="false">INDEX($F:$F,$E1837)*(2*B1837/INDEX($B:$B,$E1837)-C1837/INDEX($C:$C,$E1837))</f>
        <v>6957.76673225715</v>
      </c>
      <c r="G1837" s="9" t="n">
        <f aca="false">B1837/B1836-1</f>
        <v>-0.0199609687942104</v>
      </c>
      <c r="H1837" s="9" t="n">
        <f aca="false">F1837/F1836-1</f>
        <v>-0.00751519531093059</v>
      </c>
      <c r="I1837" s="9" t="n">
        <f aca="false">LN(B1837/B1836)</f>
        <v>-0.0201628803496139</v>
      </c>
      <c r="J1837" s="9" t="n">
        <f aca="false">LN(F1837/F1836)</f>
        <v>-0.00754357667495069</v>
      </c>
      <c r="K1837" s="9" t="n">
        <f aca="false">F1837/F1830-1</f>
        <v>0.0148618920579193</v>
      </c>
      <c r="L1837" s="9" t="n">
        <f aca="false">F1837/F1807-1</f>
        <v>-0.015137123077083</v>
      </c>
      <c r="M1837" s="9" t="n">
        <f aca="false">B1837/B1830-1</f>
        <v>0.00617732707136653</v>
      </c>
      <c r="N1837" s="9" t="n">
        <f aca="false">B1837/B1807-1</f>
        <v>-0.0241391635519532</v>
      </c>
      <c r="O1837" s="8" t="n">
        <f aca="false">MAX(O1836,F1837)</f>
        <v>7278.37075411367</v>
      </c>
      <c r="P1837" s="9" t="n">
        <f aca="false">F1837/O1837-1</f>
        <v>-0.0440488720192382</v>
      </c>
      <c r="Q1837" s="8" t="n">
        <f aca="false">MAX(Q1836,B1837)</f>
        <v>106115.910582992</v>
      </c>
      <c r="R1837" s="9" t="n">
        <f aca="false">B1837/Q1837-1</f>
        <v>-0.104382364539296</v>
      </c>
      <c r="S1837" s="9" t="n">
        <f aca="false">B1837/INDEX($B:$B,$E1837)-1</f>
        <v>-0.031404221902845</v>
      </c>
      <c r="T1837" s="0" t="n">
        <f aca="false">IF(AND($A1837&gt;=CrashTest!$B$3,$A1837&lt;=CrashTest!$C$3),1,IF(AND($A1837&gt;=CrashTest!$B$4,$A1837&lt;=CrashTest!$C$4),2,IF(AND($A1837&gt;=CrashTest!$B$5,$A1837&lt;=CrashTest!$C$5),3,IF(AND($A1837&gt;=CrashTest!$B$6,$A1837&lt;=CrashTest!$C$6),4,IF(AND($A1837&gt;=CrashTest!$B$7,$A1837&lt;=CrashTest!$C$7),5,0)))))</f>
        <v>0</v>
      </c>
      <c r="U1837" s="8" t="str">
        <f aca="false">IF(T1837=0,"",IF(T1836=T1837,MAX(U1836,B1837),B1837))</f>
        <v/>
      </c>
      <c r="V1837" s="9" t="str">
        <f aca="false">IF(T1837=0,"",B1837/U1837-1)</f>
        <v/>
      </c>
      <c r="W1837" s="8" t="str">
        <f aca="false">IF(T1837=0,"",IF(T1836=T1837,MAX(W1836,F1837),F1837))</f>
        <v/>
      </c>
      <c r="X1837" s="9" t="str">
        <f aca="false">IF(T1837=0,"",F1837/W1837-1)</f>
        <v/>
      </c>
    </row>
    <row r="1838" customFormat="false" ht="15" hidden="false" customHeight="false" outlineLevel="0" collapsed="false">
      <c r="A1838" s="5" t="n">
        <v>45666</v>
      </c>
      <c r="B1838" s="6" t="n">
        <v>92346.1691589714</v>
      </c>
      <c r="C1838" s="7" t="n">
        <v>68139.546</v>
      </c>
      <c r="D1838" s="0" t="n">
        <f aca="false">INT((ROW()-3)/30)</f>
        <v>61</v>
      </c>
      <c r="E1838" s="0" t="n">
        <f aca="false">2+30*D1838</f>
        <v>1832</v>
      </c>
      <c r="F1838" s="8" t="n">
        <f aca="false">INDEX($F:$F,$E1838)*(2*B1838/INDEX($B:$B,$E1838)-C1838/INDEX($C:$C,$E1838))</f>
        <v>6876.80398829447</v>
      </c>
      <c r="G1838" s="9" t="n">
        <f aca="false">B1838/B1837-1</f>
        <v>-0.0283368280570558</v>
      </c>
      <c r="H1838" s="9" t="n">
        <f aca="false">F1838/F1837-1</f>
        <v>-0.0116363119199328</v>
      </c>
      <c r="I1838" s="9" t="n">
        <f aca="false">LN(B1838/B1837)</f>
        <v>-0.0287460655003097</v>
      </c>
      <c r="J1838" s="9" t="n">
        <f aca="false">LN(F1838/F1837)</f>
        <v>-0.0117045436242221</v>
      </c>
      <c r="K1838" s="9" t="n">
        <f aca="false">F1838/F1831-1</f>
        <v>-0.0111040013188998</v>
      </c>
      <c r="L1838" s="9" t="n">
        <f aca="false">F1838/F1808-1</f>
        <v>-0.0278043286673708</v>
      </c>
      <c r="M1838" s="9" t="n">
        <f aca="false">B1838/B1831-1</f>
        <v>-0.0465168786183038</v>
      </c>
      <c r="N1838" s="9" t="n">
        <f aca="false">B1838/B1808-1</f>
        <v>-0.0463603998447758</v>
      </c>
      <c r="O1838" s="8" t="n">
        <f aca="false">MAX(O1837,F1838)</f>
        <v>7278.37075411367</v>
      </c>
      <c r="P1838" s="9" t="n">
        <f aca="false">F1838/O1838-1</f>
        <v>-0.055172617524634</v>
      </c>
      <c r="Q1838" s="8" t="n">
        <f aca="false">MAX(Q1837,B1838)</f>
        <v>106115.910582992</v>
      </c>
      <c r="R1838" s="9" t="n">
        <f aca="false">B1838/Q1838-1</f>
        <v>-0.129761327480213</v>
      </c>
      <c r="S1838" s="9" t="n">
        <f aca="false">B1838/INDEX($B:$B,$E1838)-1</f>
        <v>-0.0588511539235742</v>
      </c>
      <c r="T1838" s="0" t="n">
        <f aca="false">IF(AND($A1838&gt;=CrashTest!$B$3,$A1838&lt;=CrashTest!$C$3),1,IF(AND($A1838&gt;=CrashTest!$B$4,$A1838&lt;=CrashTest!$C$4),2,IF(AND($A1838&gt;=CrashTest!$B$5,$A1838&lt;=CrashTest!$C$5),3,IF(AND($A1838&gt;=CrashTest!$B$6,$A1838&lt;=CrashTest!$C$6),4,IF(AND($A1838&gt;=CrashTest!$B$7,$A1838&lt;=CrashTest!$C$7),5,0)))))</f>
        <v>0</v>
      </c>
      <c r="U1838" s="8" t="str">
        <f aca="false">IF(T1838=0,"",IF(T1837=T1838,MAX(U1837,B1838),B1838))</f>
        <v/>
      </c>
      <c r="V1838" s="9" t="str">
        <f aca="false">IF(T1838=0,"",B1838/U1838-1)</f>
        <v/>
      </c>
      <c r="W1838" s="8" t="str">
        <f aca="false">IF(T1838=0,"",IF(T1837=T1838,MAX(W1837,F1838),F1838))</f>
        <v/>
      </c>
      <c r="X1838" s="9" t="str">
        <f aca="false">IF(T1838=0,"",F1838/W1838-1)</f>
        <v/>
      </c>
    </row>
    <row r="1839" customFormat="false" ht="15" hidden="false" customHeight="false" outlineLevel="0" collapsed="false">
      <c r="A1839" s="5" t="n">
        <v>45667</v>
      </c>
      <c r="B1839" s="6" t="n">
        <v>94759.1196358854</v>
      </c>
      <c r="C1839" s="7" t="n">
        <v>70897.23458</v>
      </c>
      <c r="D1839" s="0" t="n">
        <f aca="false">INT((ROW()-3)/30)</f>
        <v>61</v>
      </c>
      <c r="E1839" s="0" t="n">
        <f aca="false">2+30*D1839</f>
        <v>1832</v>
      </c>
      <c r="F1839" s="8" t="n">
        <f aca="false">INDEX($F:$F,$E1839)*(2*B1839/INDEX($B:$B,$E1839)-C1839/INDEX($C:$C,$E1839))</f>
        <v>6965.24185063808</v>
      </c>
      <c r="G1839" s="9" t="n">
        <f aca="false">B1839/B1838-1</f>
        <v>0.0261294052464718</v>
      </c>
      <c r="H1839" s="9" t="n">
        <f aca="false">F1839/F1838-1</f>
        <v>0.0128603145435218</v>
      </c>
      <c r="I1839" s="9" t="n">
        <f aca="false">LN(B1839/B1838)</f>
        <v>0.0257938647665863</v>
      </c>
      <c r="J1839" s="9" t="n">
        <f aca="false">LN(F1839/F1838)</f>
        <v>0.0127783229090177</v>
      </c>
      <c r="K1839" s="9" t="n">
        <f aca="false">F1839/F1832-1</f>
        <v>-0.00971340007773125</v>
      </c>
      <c r="L1839" s="9" t="n">
        <f aca="false">F1839/F1809-1</f>
        <v>-0.0267860872245868</v>
      </c>
      <c r="M1839" s="9" t="n">
        <f aca="false">B1839/B1832-1</f>
        <v>-0.034259494327194</v>
      </c>
      <c r="N1839" s="9" t="n">
        <f aca="false">B1839/B1809-1</f>
        <v>-0.0646635989370754</v>
      </c>
      <c r="O1839" s="8" t="n">
        <f aca="false">MAX(O1838,F1839)</f>
        <v>7278.37075411367</v>
      </c>
      <c r="P1839" s="9" t="n">
        <f aca="false">F1839/O1839-1</f>
        <v>-0.0430218401966683</v>
      </c>
      <c r="Q1839" s="8" t="n">
        <f aca="false">MAX(Q1838,B1839)</f>
        <v>106115.910582992</v>
      </c>
      <c r="R1839" s="9" t="n">
        <f aca="false">B1839/Q1839-1</f>
        <v>-0.107022508544792</v>
      </c>
      <c r="S1839" s="9" t="n">
        <f aca="false">B1839/INDEX($B:$B,$E1839)-1</f>
        <v>-0.034259494327194</v>
      </c>
      <c r="T1839" s="0" t="n">
        <f aca="false">IF(AND($A1839&gt;=CrashTest!$B$3,$A1839&lt;=CrashTest!$C$3),1,IF(AND($A1839&gt;=CrashTest!$B$4,$A1839&lt;=CrashTest!$C$4),2,IF(AND($A1839&gt;=CrashTest!$B$5,$A1839&lt;=CrashTest!$C$5),3,IF(AND($A1839&gt;=CrashTest!$B$6,$A1839&lt;=CrashTest!$C$6),4,IF(AND($A1839&gt;=CrashTest!$B$7,$A1839&lt;=CrashTest!$C$7),5,0)))))</f>
        <v>0</v>
      </c>
      <c r="U1839" s="8" t="str">
        <f aca="false">IF(T1839=0,"",IF(T1838=T1839,MAX(U1838,B1839),B1839))</f>
        <v/>
      </c>
      <c r="V1839" s="9" t="str">
        <f aca="false">IF(T1839=0,"",B1839/U1839-1)</f>
        <v/>
      </c>
      <c r="W1839" s="8" t="str">
        <f aca="false">IF(T1839=0,"",IF(T1838=T1839,MAX(W1838,F1839),F1839))</f>
        <v/>
      </c>
      <c r="X1839" s="9" t="str">
        <f aca="false">IF(T1839=0,"",F1839/W1839-1)</f>
        <v/>
      </c>
    </row>
    <row r="1840" customFormat="false" ht="15" hidden="false" customHeight="false" outlineLevel="0" collapsed="false">
      <c r="A1840" s="5" t="n">
        <v>45668</v>
      </c>
      <c r="B1840" s="6" t="n">
        <v>94606.5080099357</v>
      </c>
      <c r="C1840" s="7" t="n">
        <v>70809.16214</v>
      </c>
      <c r="D1840" s="0" t="n">
        <f aca="false">INT((ROW()-3)/30)</f>
        <v>61</v>
      </c>
      <c r="E1840" s="0" t="n">
        <f aca="false">2+30*D1840</f>
        <v>1832</v>
      </c>
      <c r="F1840" s="8" t="n">
        <f aca="false">INDEX($F:$F,$E1840)*(2*B1840/INDEX($B:$B,$E1840)-C1840/INDEX($C:$C,$E1840))</f>
        <v>6951.58626928772</v>
      </c>
      <c r="G1840" s="9" t="n">
        <f aca="false">B1840/B1839-1</f>
        <v>-0.00161052177918197</v>
      </c>
      <c r="H1840" s="9" t="n">
        <f aca="false">F1840/F1839-1</f>
        <v>-0.00196053226050008</v>
      </c>
      <c r="I1840" s="9" t="n">
        <f aca="false">LN(B1840/B1839)</f>
        <v>-0.00161182006351329</v>
      </c>
      <c r="J1840" s="9" t="n">
        <f aca="false">LN(F1840/F1839)</f>
        <v>-0.00196245661946222</v>
      </c>
      <c r="K1840" s="9" t="n">
        <f aca="false">F1840/F1833-1</f>
        <v>-0.0127807583650341</v>
      </c>
      <c r="L1840" s="9" t="n">
        <f aca="false">F1840/F1810-1</f>
        <v>-0.0245415926047721</v>
      </c>
      <c r="M1840" s="9" t="n">
        <f aca="false">B1840/B1833-1</f>
        <v>-0.0368883037951554</v>
      </c>
      <c r="N1840" s="9" t="n">
        <f aca="false">B1840/B1810-1</f>
        <v>-0.0547940221465926</v>
      </c>
      <c r="O1840" s="8" t="n">
        <f aca="false">MAX(O1839,F1840)</f>
        <v>7278.37075411367</v>
      </c>
      <c r="P1840" s="9" t="n">
        <f aca="false">F1840/O1840-1</f>
        <v>-0.0448980267515567</v>
      </c>
      <c r="Q1840" s="8" t="n">
        <f aca="false">MAX(Q1839,B1840)</f>
        <v>106115.910582992</v>
      </c>
      <c r="R1840" s="9" t="n">
        <f aca="false">B1840/Q1840-1</f>
        <v>-0.108460668243099</v>
      </c>
      <c r="S1840" s="9" t="n">
        <f aca="false">B1840/INDEX($B:$B,$E1840)-1</f>
        <v>-0.0358148404446182</v>
      </c>
      <c r="T1840" s="0" t="n">
        <f aca="false">IF(AND($A1840&gt;=CrashTest!$B$3,$A1840&lt;=CrashTest!$C$3),1,IF(AND($A1840&gt;=CrashTest!$B$4,$A1840&lt;=CrashTest!$C$4),2,IF(AND($A1840&gt;=CrashTest!$B$5,$A1840&lt;=CrashTest!$C$5),3,IF(AND($A1840&gt;=CrashTest!$B$6,$A1840&lt;=CrashTest!$C$6),4,IF(AND($A1840&gt;=CrashTest!$B$7,$A1840&lt;=CrashTest!$C$7),5,0)))))</f>
        <v>0</v>
      </c>
      <c r="U1840" s="8" t="str">
        <f aca="false">IF(T1840=0,"",IF(T1839=T1840,MAX(U1839,B1840),B1840))</f>
        <v/>
      </c>
      <c r="V1840" s="9" t="str">
        <f aca="false">IF(T1840=0,"",B1840/U1840-1)</f>
        <v/>
      </c>
      <c r="W1840" s="8" t="str">
        <f aca="false">IF(T1840=0,"",IF(T1839=T1840,MAX(W1839,F1840),F1840))</f>
        <v/>
      </c>
      <c r="X1840" s="9" t="str">
        <f aca="false">IF(T1840=0,"",F1840/W1840-1)</f>
        <v/>
      </c>
    </row>
    <row r="1841" customFormat="false" ht="15" hidden="false" customHeight="false" outlineLevel="0" collapsed="false">
      <c r="A1841" s="5" t="n">
        <v>45669</v>
      </c>
      <c r="B1841" s="6" t="n">
        <v>94353.7752586207</v>
      </c>
      <c r="C1841" s="7" t="n">
        <v>70779.67449</v>
      </c>
      <c r="D1841" s="0" t="n">
        <f aca="false">INT((ROW()-3)/30)</f>
        <v>61</v>
      </c>
      <c r="E1841" s="0" t="n">
        <f aca="false">2+30*D1841</f>
        <v>1832</v>
      </c>
      <c r="F1841" s="8" t="n">
        <f aca="false">INDEX($F:$F,$E1841)*(2*B1841/INDEX($B:$B,$E1841)-C1841/INDEX($C:$C,$E1841))</f>
        <v>6918.10648205349</v>
      </c>
      <c r="G1841" s="9" t="n">
        <f aca="false">B1841/B1840-1</f>
        <v>-0.00267140978597846</v>
      </c>
      <c r="H1841" s="9" t="n">
        <f aca="false">F1841/F1840-1</f>
        <v>-0.00481613633742029</v>
      </c>
      <c r="I1841" s="9" t="n">
        <f aca="false">LN(B1841/B1840)</f>
        <v>-0.00267498436863673</v>
      </c>
      <c r="J1841" s="9" t="n">
        <f aca="false">LN(F1841/F1840)</f>
        <v>-0.00482777129408733</v>
      </c>
      <c r="K1841" s="9" t="n">
        <f aca="false">F1841/F1834-1</f>
        <v>-0.0193642276735135</v>
      </c>
      <c r="L1841" s="9" t="n">
        <f aca="false">F1841/F1811-1</f>
        <v>-0.0300680193582207</v>
      </c>
      <c r="M1841" s="9" t="n">
        <f aca="false">B1841/B1834-1</f>
        <v>-0.0412644880511966</v>
      </c>
      <c r="N1841" s="9" t="n">
        <f aca="false">B1841/B1811-1</f>
        <v>-0.068477251178501</v>
      </c>
      <c r="O1841" s="8" t="n">
        <f aca="false">MAX(O1840,F1841)</f>
        <v>7278.37075411367</v>
      </c>
      <c r="P1841" s="9" t="n">
        <f aca="false">F1841/O1841-1</f>
        <v>-0.0494979280708604</v>
      </c>
      <c r="Q1841" s="8" t="n">
        <f aca="false">MAX(Q1840,B1841)</f>
        <v>106115.910582992</v>
      </c>
      <c r="R1841" s="9" t="n">
        <f aca="false">B1841/Q1841-1</f>
        <v>-0.11084233513854</v>
      </c>
      <c r="S1841" s="9" t="n">
        <f aca="false">B1841/INDEX($B:$B,$E1841)-1</f>
        <v>-0.0383905741153497</v>
      </c>
      <c r="T1841" s="0" t="n">
        <f aca="false">IF(AND($A1841&gt;=CrashTest!$B$3,$A1841&lt;=CrashTest!$C$3),1,IF(AND($A1841&gt;=CrashTest!$B$4,$A1841&lt;=CrashTest!$C$4),2,IF(AND($A1841&gt;=CrashTest!$B$5,$A1841&lt;=CrashTest!$C$5),3,IF(AND($A1841&gt;=CrashTest!$B$6,$A1841&lt;=CrashTest!$C$6),4,IF(AND($A1841&gt;=CrashTest!$B$7,$A1841&lt;=CrashTest!$C$7),5,0)))))</f>
        <v>0</v>
      </c>
      <c r="U1841" s="8" t="str">
        <f aca="false">IF(T1841=0,"",IF(T1840=T1841,MAX(U1840,B1841),B1841))</f>
        <v/>
      </c>
      <c r="V1841" s="9" t="str">
        <f aca="false">IF(T1841=0,"",B1841/U1841-1)</f>
        <v/>
      </c>
      <c r="W1841" s="8" t="str">
        <f aca="false">IF(T1841=0,"",IF(T1840=T1841,MAX(W1840,F1841),F1841))</f>
        <v/>
      </c>
      <c r="X1841" s="9" t="str">
        <f aca="false">IF(T1841=0,"",F1841/W1841-1)</f>
        <v/>
      </c>
    </row>
    <row r="1842" customFormat="false" ht="15" hidden="false" customHeight="false" outlineLevel="0" collapsed="false">
      <c r="A1842" s="5" t="n">
        <v>45670</v>
      </c>
      <c r="B1842" s="6" t="n">
        <v>94375.7299102864</v>
      </c>
      <c r="C1842" s="7" t="n">
        <v>70742.30068</v>
      </c>
      <c r="D1842" s="0" t="n">
        <f aca="false">INT((ROW()-3)/30)</f>
        <v>61</v>
      </c>
      <c r="E1842" s="0" t="n">
        <f aca="false">2+30*D1842</f>
        <v>1832</v>
      </c>
      <c r="F1842" s="8" t="n">
        <f aca="false">INDEX($F:$F,$E1842)*(2*B1842/INDEX($B:$B,$E1842)-C1842/INDEX($C:$C,$E1842))</f>
        <v>6924.74375932203</v>
      </c>
      <c r="G1842" s="9" t="n">
        <f aca="false">B1842/B1841-1</f>
        <v>0.000232684400868211</v>
      </c>
      <c r="H1842" s="9" t="n">
        <f aca="false">F1842/F1841-1</f>
        <v>0.000959406636159343</v>
      </c>
      <c r="I1842" s="9" t="n">
        <f aca="false">LN(B1842/B1841)</f>
        <v>0.000232657334051609</v>
      </c>
      <c r="J1842" s="9" t="n">
        <f aca="false">LN(F1842/F1841)</f>
        <v>0.000958946699766434</v>
      </c>
      <c r="K1842" s="9" t="n">
        <f aca="false">F1842/F1835-1</f>
        <v>-0.028980666656058</v>
      </c>
      <c r="L1842" s="9" t="n">
        <f aca="false">F1842/F1812-1</f>
        <v>-0.0319923012074218</v>
      </c>
      <c r="M1842" s="9" t="n">
        <f aca="false">B1842/B1835-1</f>
        <v>-0.0763736938038188</v>
      </c>
      <c r="N1842" s="9" t="n">
        <f aca="false">B1842/B1812-1</f>
        <v>-0.0689687039039652</v>
      </c>
      <c r="O1842" s="8" t="n">
        <f aca="false">MAX(O1841,F1842)</f>
        <v>7278.37075411367</v>
      </c>
      <c r="P1842" s="9" t="n">
        <f aca="false">F1842/O1842-1</f>
        <v>-0.0485860100753684</v>
      </c>
      <c r="Q1842" s="8" t="n">
        <f aca="false">MAX(Q1841,B1842)</f>
        <v>106115.910582992</v>
      </c>
      <c r="R1842" s="9" t="n">
        <f aca="false">B1842/Q1842-1</f>
        <v>-0.110635442020014</v>
      </c>
      <c r="S1842" s="9" t="n">
        <f aca="false">B1842/INDEX($B:$B,$E1842)-1</f>
        <v>-0.0381668226022186</v>
      </c>
      <c r="T1842" s="0" t="n">
        <f aca="false">IF(AND($A1842&gt;=CrashTest!$B$3,$A1842&lt;=CrashTest!$C$3),1,IF(AND($A1842&gt;=CrashTest!$B$4,$A1842&lt;=CrashTest!$C$4),2,IF(AND($A1842&gt;=CrashTest!$B$5,$A1842&lt;=CrashTest!$C$5),3,IF(AND($A1842&gt;=CrashTest!$B$6,$A1842&lt;=CrashTest!$C$6),4,IF(AND($A1842&gt;=CrashTest!$B$7,$A1842&lt;=CrashTest!$C$7),5,0)))))</f>
        <v>0</v>
      </c>
      <c r="U1842" s="8" t="str">
        <f aca="false">IF(T1842=0,"",IF(T1841=T1842,MAX(U1841,B1842),B1842))</f>
        <v/>
      </c>
      <c r="V1842" s="9" t="str">
        <f aca="false">IF(T1842=0,"",B1842/U1842-1)</f>
        <v/>
      </c>
      <c r="W1842" s="8" t="str">
        <f aca="false">IF(T1842=0,"",IF(T1841=T1842,MAX(W1841,F1842),F1842))</f>
        <v/>
      </c>
      <c r="X1842" s="9" t="str">
        <f aca="false">IF(T1842=0,"",F1842/W1842-1)</f>
        <v/>
      </c>
    </row>
    <row r="1843" customFormat="false" ht="15" hidden="false" customHeight="false" outlineLevel="0" collapsed="false">
      <c r="A1843" s="5" t="n">
        <v>45671</v>
      </c>
      <c r="B1843" s="6" t="n">
        <v>96569.475726768</v>
      </c>
      <c r="C1843" s="7" t="n">
        <v>73320.81648</v>
      </c>
      <c r="D1843" s="0" t="n">
        <f aca="false">INT((ROW()-3)/30)</f>
        <v>61</v>
      </c>
      <c r="E1843" s="0" t="n">
        <f aca="false">2+30*D1843</f>
        <v>1832</v>
      </c>
      <c r="F1843" s="8" t="n">
        <f aca="false">INDEX($F:$F,$E1843)*(2*B1843/INDEX($B:$B,$E1843)-C1843/INDEX($C:$C,$E1843))</f>
        <v>6998.48528606807</v>
      </c>
      <c r="G1843" s="9" t="n">
        <f aca="false">B1843/B1842-1</f>
        <v>0.023244809005101</v>
      </c>
      <c r="H1843" s="9" t="n">
        <f aca="false">F1843/F1842-1</f>
        <v>0.0106489899567421</v>
      </c>
      <c r="I1843" s="9" t="n">
        <f aca="false">LN(B1843/B1842)</f>
        <v>0.022978763330941</v>
      </c>
      <c r="J1843" s="9" t="n">
        <f aca="false">LN(F1843/F1842)</f>
        <v>0.0105926888107189</v>
      </c>
      <c r="K1843" s="9" t="n">
        <f aca="false">F1843/F1836-1</f>
        <v>-0.00170693132603816</v>
      </c>
      <c r="L1843" s="9" t="n">
        <f aca="false">F1843/F1813-1</f>
        <v>-0.0347596487592851</v>
      </c>
      <c r="M1843" s="9" t="n">
        <f aca="false">B1843/B1836-1</f>
        <v>-0.00418169710391669</v>
      </c>
      <c r="N1843" s="9" t="n">
        <f aca="false">B1843/B1813-1</f>
        <v>-0.0763442089054878</v>
      </c>
      <c r="O1843" s="8" t="n">
        <f aca="false">MAX(O1842,F1843)</f>
        <v>7278.37075411367</v>
      </c>
      <c r="P1843" s="9" t="n">
        <f aca="false">F1843/O1843-1</f>
        <v>-0.038454412051957</v>
      </c>
      <c r="Q1843" s="8" t="n">
        <f aca="false">MAX(Q1842,B1843)</f>
        <v>106115.910582992</v>
      </c>
      <c r="R1843" s="9" t="n">
        <f aca="false">B1843/Q1843-1</f>
        <v>-0.0899623327338632</v>
      </c>
      <c r="S1843" s="9" t="n">
        <f aca="false">B1843/INDEX($B:$B,$E1843)-1</f>
        <v>-0.0158091940988379</v>
      </c>
      <c r="T1843" s="0" t="n">
        <f aca="false">IF(AND($A1843&gt;=CrashTest!$B$3,$A1843&lt;=CrashTest!$C$3),1,IF(AND($A1843&gt;=CrashTest!$B$4,$A1843&lt;=CrashTest!$C$4),2,IF(AND($A1843&gt;=CrashTest!$B$5,$A1843&lt;=CrashTest!$C$5),3,IF(AND($A1843&gt;=CrashTest!$B$6,$A1843&lt;=CrashTest!$C$6),4,IF(AND($A1843&gt;=CrashTest!$B$7,$A1843&lt;=CrashTest!$C$7),5,0)))))</f>
        <v>0</v>
      </c>
      <c r="U1843" s="8" t="str">
        <f aca="false">IF(T1843=0,"",IF(T1842=T1843,MAX(U1842,B1843),B1843))</f>
        <v/>
      </c>
      <c r="V1843" s="9" t="str">
        <f aca="false">IF(T1843=0,"",B1843/U1843-1)</f>
        <v/>
      </c>
      <c r="W1843" s="8" t="str">
        <f aca="false">IF(T1843=0,"",IF(T1842=T1843,MAX(W1842,F1843),F1843))</f>
        <v/>
      </c>
      <c r="X1843" s="9" t="str">
        <f aca="false">IF(T1843=0,"",F1843/W1843-1)</f>
        <v/>
      </c>
    </row>
    <row r="1844" customFormat="false" ht="15" hidden="false" customHeight="false" outlineLevel="0" collapsed="false">
      <c r="A1844" s="5" t="n">
        <v>45672</v>
      </c>
      <c r="B1844" s="6" t="n">
        <v>100172.405985096</v>
      </c>
      <c r="C1844" s="7" t="n">
        <v>78289.40095</v>
      </c>
      <c r="D1844" s="0" t="n">
        <f aca="false">INT((ROW()-3)/30)</f>
        <v>61</v>
      </c>
      <c r="E1844" s="0" t="n">
        <f aca="false">2+30*D1844</f>
        <v>1832</v>
      </c>
      <c r="F1844" s="8" t="n">
        <f aca="false">INDEX($F:$F,$E1844)*(2*B1844/INDEX($B:$B,$E1844)-C1844/INDEX($C:$C,$E1844))</f>
        <v>7051.08532474051</v>
      </c>
      <c r="G1844" s="9" t="n">
        <f aca="false">B1844/B1843-1</f>
        <v>0.037309203878481</v>
      </c>
      <c r="H1844" s="9" t="n">
        <f aca="false">F1844/F1843-1</f>
        <v>0.00751591759107528</v>
      </c>
      <c r="I1844" s="9" t="n">
        <f aca="false">LN(B1844/B1843)</f>
        <v>0.0366300563348978</v>
      </c>
      <c r="J1844" s="9" t="n">
        <f aca="false">LN(F1844/F1843)</f>
        <v>0.00748781381173804</v>
      </c>
      <c r="K1844" s="9" t="n">
        <f aca="false">F1844/F1837-1</f>
        <v>0.0134121473274926</v>
      </c>
      <c r="L1844" s="9" t="n">
        <f aca="false">F1844/F1814-1</f>
        <v>-0.0264831282135045</v>
      </c>
      <c r="M1844" s="9" t="n">
        <f aca="false">B1844/B1837-1</f>
        <v>0.0540105629403773</v>
      </c>
      <c r="N1844" s="9" t="n">
        <f aca="false">B1844/B1814-1</f>
        <v>-0.0536888210632542</v>
      </c>
      <c r="O1844" s="8" t="n">
        <f aca="false">MAX(O1843,F1844)</f>
        <v>7278.37075411367</v>
      </c>
      <c r="P1844" s="9" t="n">
        <f aca="false">F1844/O1844-1</f>
        <v>-0.0312275146528774</v>
      </c>
      <c r="Q1844" s="8" t="n">
        <f aca="false">MAX(Q1843,B1844)</f>
        <v>106115.910582992</v>
      </c>
      <c r="R1844" s="9" t="n">
        <f aca="false">B1844/Q1844-1</f>
        <v>-0.0560095518687337</v>
      </c>
      <c r="S1844" s="9" t="n">
        <f aca="false">B1844/INDEX($B:$B,$E1844)-1</f>
        <v>0.020910181333855</v>
      </c>
      <c r="T1844" s="0" t="n">
        <f aca="false">IF(AND($A1844&gt;=CrashTest!$B$3,$A1844&lt;=CrashTest!$C$3),1,IF(AND($A1844&gt;=CrashTest!$B$4,$A1844&lt;=CrashTest!$C$4),2,IF(AND($A1844&gt;=CrashTest!$B$5,$A1844&lt;=CrashTest!$C$5),3,IF(AND($A1844&gt;=CrashTest!$B$6,$A1844&lt;=CrashTest!$C$6),4,IF(AND($A1844&gt;=CrashTest!$B$7,$A1844&lt;=CrashTest!$C$7),5,0)))))</f>
        <v>0</v>
      </c>
      <c r="U1844" s="8" t="str">
        <f aca="false">IF(T1844=0,"",IF(T1843=T1844,MAX(U1843,B1844),B1844))</f>
        <v/>
      </c>
      <c r="V1844" s="9" t="str">
        <f aca="false">IF(T1844=0,"",B1844/U1844-1)</f>
        <v/>
      </c>
      <c r="W1844" s="8" t="str">
        <f aca="false">IF(T1844=0,"",IF(T1843=T1844,MAX(W1843,F1844),F1844))</f>
        <v/>
      </c>
      <c r="X1844" s="9" t="str">
        <f aca="false">IF(T1844=0,"",F1844/W1844-1)</f>
        <v/>
      </c>
    </row>
    <row r="1845" customFormat="false" ht="15" hidden="false" customHeight="false" outlineLevel="0" collapsed="false">
      <c r="A1845" s="5" t="n">
        <v>45673</v>
      </c>
      <c r="B1845" s="6" t="n">
        <v>99977.7298234951</v>
      </c>
      <c r="C1845" s="7" t="n">
        <v>77607.77756</v>
      </c>
      <c r="D1845" s="0" t="n">
        <f aca="false">INT((ROW()-3)/30)</f>
        <v>61</v>
      </c>
      <c r="E1845" s="0" t="n">
        <f aca="false">2+30*D1845</f>
        <v>1832</v>
      </c>
      <c r="F1845" s="8" t="n">
        <f aca="false">INDEX($F:$F,$E1845)*(2*B1845/INDEX($B:$B,$E1845)-C1845/INDEX($C:$C,$E1845))</f>
        <v>7086.82128638899</v>
      </c>
      <c r="G1845" s="9" t="n">
        <f aca="false">B1845/B1844-1</f>
        <v>-0.00194341105902829</v>
      </c>
      <c r="H1845" s="9" t="n">
        <f aca="false">F1845/F1844-1</f>
        <v>0.00506815050487308</v>
      </c>
      <c r="I1845" s="9" t="n">
        <f aca="false">LN(B1845/B1844)</f>
        <v>-0.00194530193252728</v>
      </c>
      <c r="J1845" s="9" t="n">
        <f aca="false">LN(F1845/F1844)</f>
        <v>0.0050553506595817</v>
      </c>
      <c r="K1845" s="9" t="n">
        <f aca="false">F1845/F1838-1</f>
        <v>0.030539956999212</v>
      </c>
      <c r="L1845" s="9" t="n">
        <f aca="false">F1845/F1815-1</f>
        <v>-0.0263176298921582</v>
      </c>
      <c r="M1845" s="9" t="n">
        <f aca="false">B1845/B1838-1</f>
        <v>0.0826407931593369</v>
      </c>
      <c r="N1845" s="9" t="n">
        <f aca="false">B1845/B1815-1</f>
        <v>-0.057844113345249</v>
      </c>
      <c r="O1845" s="8" t="n">
        <f aca="false">MAX(O1844,F1845)</f>
        <v>7278.37075411367</v>
      </c>
      <c r="P1845" s="9" t="n">
        <f aca="false">F1845/O1845-1</f>
        <v>-0.0263176298921582</v>
      </c>
      <c r="Q1845" s="8" t="n">
        <f aca="false">MAX(Q1844,B1845)</f>
        <v>106115.910582992</v>
      </c>
      <c r="R1845" s="9" t="n">
        <f aca="false">B1845/Q1845-1</f>
        <v>-0.057844113345249</v>
      </c>
      <c r="S1845" s="9" t="n">
        <f aca="false">B1845/INDEX($B:$B,$E1845)-1</f>
        <v>0.0189261331971764</v>
      </c>
      <c r="T1845" s="0" t="n">
        <f aca="false">IF(AND($A1845&gt;=CrashTest!$B$3,$A1845&lt;=CrashTest!$C$3),1,IF(AND($A1845&gt;=CrashTest!$B$4,$A1845&lt;=CrashTest!$C$4),2,IF(AND($A1845&gt;=CrashTest!$B$5,$A1845&lt;=CrashTest!$C$5),3,IF(AND($A1845&gt;=CrashTest!$B$6,$A1845&lt;=CrashTest!$C$6),4,IF(AND($A1845&gt;=CrashTest!$B$7,$A1845&lt;=CrashTest!$C$7),5,0)))))</f>
        <v>0</v>
      </c>
      <c r="U1845" s="8" t="str">
        <f aca="false">IF(T1845=0,"",IF(T1844=T1845,MAX(U1844,B1845),B1845))</f>
        <v/>
      </c>
      <c r="V1845" s="9" t="str">
        <f aca="false">IF(T1845=0,"",B1845/U1845-1)</f>
        <v/>
      </c>
      <c r="W1845" s="8" t="str">
        <f aca="false">IF(T1845=0,"",IF(T1844=T1845,MAX(W1844,F1845),F1845))</f>
        <v/>
      </c>
      <c r="X1845" s="9" t="str">
        <f aca="false">IF(T1845=0,"",F1845/W1845-1)</f>
        <v/>
      </c>
    </row>
    <row r="1846" customFormat="false" ht="15" hidden="false" customHeight="false" outlineLevel="0" collapsed="false">
      <c r="A1846" s="5" t="n">
        <v>45674</v>
      </c>
      <c r="B1846" s="6" t="n">
        <v>104296.588034191</v>
      </c>
      <c r="C1846" s="7" t="n">
        <v>82858.8598</v>
      </c>
      <c r="D1846" s="0" t="n">
        <f aca="false">INT((ROW()-3)/30)</f>
        <v>61</v>
      </c>
      <c r="E1846" s="0" t="n">
        <f aca="false">2+30*D1846</f>
        <v>1832</v>
      </c>
      <c r="F1846" s="8" t="n">
        <f aca="false">INDEX($F:$F,$E1846)*(2*B1846/INDEX($B:$B,$E1846)-C1846/INDEX($C:$C,$E1846))</f>
        <v>7215.68280148407</v>
      </c>
      <c r="G1846" s="9" t="n">
        <f aca="false">B1846/B1845-1</f>
        <v>0.0431982024228854</v>
      </c>
      <c r="H1846" s="9" t="n">
        <f aca="false">F1846/F1845-1</f>
        <v>0.0181832601511434</v>
      </c>
      <c r="I1846" s="9" t="n">
        <f aca="false">LN(B1846/B1845)</f>
        <v>0.0422911890511954</v>
      </c>
      <c r="J1846" s="9" t="n">
        <f aca="false">LN(F1846/F1845)</f>
        <v>0.0180199217215484</v>
      </c>
      <c r="K1846" s="9" t="n">
        <f aca="false">F1846/F1839-1</f>
        <v>0.0359558154930455</v>
      </c>
      <c r="L1846" s="9" t="n">
        <f aca="false">F1846/F1816-1</f>
        <v>0.00589837642969893</v>
      </c>
      <c r="M1846" s="9" t="n">
        <f aca="false">B1846/B1839-1</f>
        <v>0.100649609609646</v>
      </c>
      <c r="N1846" s="9" t="n">
        <f aca="false">B1846/B1816-1</f>
        <v>0.0380892416917364</v>
      </c>
      <c r="O1846" s="8" t="n">
        <f aca="false">MAX(O1845,F1846)</f>
        <v>7278.37075411367</v>
      </c>
      <c r="P1846" s="9" t="n">
        <f aca="false">F1846/O1846-1</f>
        <v>-0.00861291005190568</v>
      </c>
      <c r="Q1846" s="8" t="n">
        <f aca="false">MAX(Q1845,B1846)</f>
        <v>106115.910582992</v>
      </c>
      <c r="R1846" s="9" t="n">
        <f aca="false">B1846/Q1846-1</f>
        <v>-0.0171446726396239</v>
      </c>
      <c r="S1846" s="9" t="n">
        <f aca="false">B1846/INDEX($B:$B,$E1846)-1</f>
        <v>0.0629419105529958</v>
      </c>
      <c r="T1846" s="0" t="n">
        <f aca="false">IF(AND($A1846&gt;=CrashTest!$B$3,$A1846&lt;=CrashTest!$C$3),1,IF(AND($A1846&gt;=CrashTest!$B$4,$A1846&lt;=CrashTest!$C$4),2,IF(AND($A1846&gt;=CrashTest!$B$5,$A1846&lt;=CrashTest!$C$5),3,IF(AND($A1846&gt;=CrashTest!$B$6,$A1846&lt;=CrashTest!$C$6),4,IF(AND($A1846&gt;=CrashTest!$B$7,$A1846&lt;=CrashTest!$C$7),5,0)))))</f>
        <v>0</v>
      </c>
      <c r="U1846" s="8" t="str">
        <f aca="false">IF(T1846=0,"",IF(T1845=T1846,MAX(U1845,B1846),B1846))</f>
        <v/>
      </c>
      <c r="V1846" s="9" t="str">
        <f aca="false">IF(T1846=0,"",B1846/U1846-1)</f>
        <v/>
      </c>
      <c r="W1846" s="8" t="str">
        <f aca="false">IF(T1846=0,"",IF(T1845=T1846,MAX(W1845,F1846),F1846))</f>
        <v/>
      </c>
      <c r="X1846" s="9" t="str">
        <f aca="false">IF(T1846=0,"",F1846/W1846-1)</f>
        <v/>
      </c>
    </row>
    <row r="1847" customFormat="false" ht="15" hidden="false" customHeight="false" outlineLevel="0" collapsed="false">
      <c r="A1847" s="5" t="n">
        <v>45675</v>
      </c>
      <c r="B1847" s="6" t="n">
        <v>104398.156261251</v>
      </c>
      <c r="C1847" s="7" t="n">
        <v>83176.34066</v>
      </c>
      <c r="D1847" s="0" t="n">
        <f aca="false">INT((ROW()-3)/30)</f>
        <v>61</v>
      </c>
      <c r="E1847" s="0" t="n">
        <f aca="false">2+30*D1847</f>
        <v>1832</v>
      </c>
      <c r="F1847" s="8" t="n">
        <f aca="false">INDEX($F:$F,$E1847)*(2*B1847/INDEX($B:$B,$E1847)-C1847/INDEX($C:$C,$E1847))</f>
        <v>7200.59976806409</v>
      </c>
      <c r="G1847" s="9" t="n">
        <f aca="false">B1847/B1846-1</f>
        <v>0.000973840362128664</v>
      </c>
      <c r="H1847" s="9" t="n">
        <f aca="false">F1847/F1846-1</f>
        <v>-0.00209031270289106</v>
      </c>
      <c r="I1847" s="9" t="n">
        <f aca="false">LN(B1847/B1846)</f>
        <v>0.000973366487230589</v>
      </c>
      <c r="J1847" s="9" t="n">
        <f aca="false">LN(F1847/F1846)</f>
        <v>-0.00209250045574571</v>
      </c>
      <c r="K1847" s="9" t="n">
        <f aca="false">F1847/F1840-1</f>
        <v>0.0358211045839301</v>
      </c>
      <c r="L1847" s="9" t="n">
        <f aca="false">F1847/F1817-1</f>
        <v>0.0133947344092504</v>
      </c>
      <c r="M1847" s="9" t="n">
        <f aca="false">B1847/B1840-1</f>
        <v>0.103498675273872</v>
      </c>
      <c r="N1847" s="9" t="n">
        <f aca="false">B1847/B1817-1</f>
        <v>0.0685907176426113</v>
      </c>
      <c r="O1847" s="8" t="n">
        <f aca="false">MAX(O1846,F1847)</f>
        <v>7278.37075411367</v>
      </c>
      <c r="P1847" s="9" t="n">
        <f aca="false">F1847/O1847-1</f>
        <v>-0.0106852190795063</v>
      </c>
      <c r="Q1847" s="8" t="n">
        <f aca="false">MAX(Q1846,B1847)</f>
        <v>106115.910582992</v>
      </c>
      <c r="R1847" s="9" t="n">
        <f aca="false">B1847/Q1847-1</f>
        <v>-0.0161875284517072</v>
      </c>
      <c r="S1847" s="9" t="n">
        <f aca="false">B1847/INDEX($B:$B,$E1847)-1</f>
        <v>0.0639770462880906</v>
      </c>
      <c r="T1847" s="0" t="n">
        <f aca="false">IF(AND($A1847&gt;=CrashTest!$B$3,$A1847&lt;=CrashTest!$C$3),1,IF(AND($A1847&gt;=CrashTest!$B$4,$A1847&lt;=CrashTest!$C$4),2,IF(AND($A1847&gt;=CrashTest!$B$5,$A1847&lt;=CrashTest!$C$5),3,IF(AND($A1847&gt;=CrashTest!$B$6,$A1847&lt;=CrashTest!$C$6),4,IF(AND($A1847&gt;=CrashTest!$B$7,$A1847&lt;=CrashTest!$C$7),5,0)))))</f>
        <v>0</v>
      </c>
      <c r="U1847" s="8" t="str">
        <f aca="false">IF(T1847=0,"",IF(T1846=T1847,MAX(U1846,B1847),B1847))</f>
        <v/>
      </c>
      <c r="V1847" s="9" t="str">
        <f aca="false">IF(T1847=0,"",B1847/U1847-1)</f>
        <v/>
      </c>
      <c r="W1847" s="8" t="str">
        <f aca="false">IF(T1847=0,"",IF(T1846=T1847,MAX(W1846,F1847),F1847))</f>
        <v/>
      </c>
      <c r="X1847" s="9" t="str">
        <f aca="false">IF(T1847=0,"",F1847/W1847-1)</f>
        <v/>
      </c>
    </row>
    <row r="1848" customFormat="false" ht="15" hidden="false" customHeight="false" outlineLevel="0" collapsed="false">
      <c r="A1848" s="5" t="n">
        <v>45676</v>
      </c>
      <c r="B1848" s="6" t="n">
        <v>100954.572281999</v>
      </c>
      <c r="C1848" s="7" t="n">
        <v>79304.86879</v>
      </c>
      <c r="D1848" s="0" t="n">
        <f aca="false">INT((ROW()-3)/30)</f>
        <v>61</v>
      </c>
      <c r="E1848" s="0" t="n">
        <f aca="false">2+30*D1848</f>
        <v>1832</v>
      </c>
      <c r="F1848" s="8" t="n">
        <f aca="false">INDEX($F:$F,$E1848)*(2*B1848/INDEX($B:$B,$E1848)-C1848/INDEX($C:$C,$E1848))</f>
        <v>7068.40284662593</v>
      </c>
      <c r="G1848" s="9" t="n">
        <f aca="false">B1848/B1847-1</f>
        <v>-0.0329851034019663</v>
      </c>
      <c r="H1848" s="9" t="n">
        <f aca="false">F1848/F1847-1</f>
        <v>-0.0183591541949715</v>
      </c>
      <c r="I1848" s="9" t="n">
        <f aca="false">LN(B1848/B1847)</f>
        <v>-0.0335413786857257</v>
      </c>
      <c r="J1848" s="9" t="n">
        <f aca="false">LN(F1848/F1847)</f>
        <v>-0.0185297749953525</v>
      </c>
      <c r="K1848" s="9" t="n">
        <f aca="false">F1848/F1841-1</f>
        <v>0.0217250724547708</v>
      </c>
      <c r="L1848" s="9" t="n">
        <f aca="false">F1848/F1818-1</f>
        <v>0.00296444701006848</v>
      </c>
      <c r="M1848" s="9" t="n">
        <f aca="false">B1848/B1841-1</f>
        <v>0.0699579535136323</v>
      </c>
      <c r="N1848" s="9" t="n">
        <f aca="false">B1848/B1818-1</f>
        <v>0.0341857971431254</v>
      </c>
      <c r="O1848" s="8" t="n">
        <f aca="false">MAX(O1847,F1848)</f>
        <v>7278.37075411367</v>
      </c>
      <c r="P1848" s="9" t="n">
        <f aca="false">F1848/O1848-1</f>
        <v>-0.0288482016897901</v>
      </c>
      <c r="Q1848" s="8" t="n">
        <f aca="false">MAX(Q1847,B1848)</f>
        <v>106115.910582992</v>
      </c>
      <c r="R1848" s="9" t="n">
        <f aca="false">B1848/Q1848-1</f>
        <v>-0.0486386845538717</v>
      </c>
      <c r="S1848" s="9" t="n">
        <f aca="false">B1848/INDEX($B:$B,$E1848)-1</f>
        <v>0.0288816533989593</v>
      </c>
      <c r="T1848" s="0" t="n">
        <f aca="false">IF(AND($A1848&gt;=CrashTest!$B$3,$A1848&lt;=CrashTest!$C$3),1,IF(AND($A1848&gt;=CrashTest!$B$4,$A1848&lt;=CrashTest!$C$4),2,IF(AND($A1848&gt;=CrashTest!$B$5,$A1848&lt;=CrashTest!$C$5),3,IF(AND($A1848&gt;=CrashTest!$B$6,$A1848&lt;=CrashTest!$C$6),4,IF(AND($A1848&gt;=CrashTest!$B$7,$A1848&lt;=CrashTest!$C$7),5,0)))))</f>
        <v>0</v>
      </c>
      <c r="U1848" s="8" t="str">
        <f aca="false">IF(T1848=0,"",IF(T1847=T1848,MAX(U1847,B1848),B1848))</f>
        <v/>
      </c>
      <c r="V1848" s="9" t="str">
        <f aca="false">IF(T1848=0,"",B1848/U1848-1)</f>
        <v/>
      </c>
      <c r="W1848" s="8" t="str">
        <f aca="false">IF(T1848=0,"",IF(T1847=T1848,MAX(W1847,F1848),F1848))</f>
        <v/>
      </c>
      <c r="X1848" s="9" t="str">
        <f aca="false">IF(T1848=0,"",F1848/W1848-1)</f>
        <v/>
      </c>
    </row>
    <row r="1849" customFormat="false" ht="15" hidden="false" customHeight="false" outlineLevel="0" collapsed="false">
      <c r="A1849" s="5" t="n">
        <v>45677</v>
      </c>
      <c r="B1849" s="6" t="n">
        <v>102588.998699006</v>
      </c>
      <c r="C1849" s="7" t="n">
        <v>80713.16545</v>
      </c>
      <c r="D1849" s="0" t="n">
        <f aca="false">INT((ROW()-3)/30)</f>
        <v>61</v>
      </c>
      <c r="E1849" s="0" t="n">
        <f aca="false">2+30*D1849</f>
        <v>1832</v>
      </c>
      <c r="F1849" s="8" t="n">
        <f aca="false">INDEX($F:$F,$E1849)*(2*B1849/INDEX($B:$B,$E1849)-C1849/INDEX($C:$C,$E1849))</f>
        <v>7171.22514076127</v>
      </c>
      <c r="G1849" s="9" t="n">
        <f aca="false">B1849/B1848-1</f>
        <v>0.0161897215753786</v>
      </c>
      <c r="H1849" s="9" t="n">
        <f aca="false">F1849/F1848-1</f>
        <v>0.0145467507110779</v>
      </c>
      <c r="I1849" s="9" t="n">
        <f aca="false">LN(B1849/B1848)</f>
        <v>0.0160600655577319</v>
      </c>
      <c r="J1849" s="9" t="n">
        <f aca="false">LN(F1849/F1848)</f>
        <v>0.0144419617365819</v>
      </c>
      <c r="K1849" s="9" t="n">
        <f aca="false">F1849/F1842-1</f>
        <v>0.0355942963387523</v>
      </c>
      <c r="L1849" s="9" t="n">
        <f aca="false">F1849/F1819-1</f>
        <v>0.0196332526630909</v>
      </c>
      <c r="M1849" s="9" t="n">
        <f aca="false">B1849/B1842-1</f>
        <v>0.0870273405729114</v>
      </c>
      <c r="N1849" s="9" t="n">
        <f aca="false">B1849/B1819-1</f>
        <v>0.0566053014687602</v>
      </c>
      <c r="O1849" s="8" t="n">
        <f aca="false">MAX(O1848,F1849)</f>
        <v>7278.37075411367</v>
      </c>
      <c r="P1849" s="9" t="n">
        <f aca="false">F1849/O1849-1</f>
        <v>-0.0147210985771563</v>
      </c>
      <c r="Q1849" s="8" t="n">
        <f aca="false">MAX(Q1848,B1849)</f>
        <v>106115.910582992</v>
      </c>
      <c r="R1849" s="9" t="n">
        <f aca="false">B1849/Q1849-1</f>
        <v>-0.0332364097392129</v>
      </c>
      <c r="S1849" s="9" t="n">
        <f aca="false">B1849/INDEX($B:$B,$E1849)-1</f>
        <v>0.0455389609015036</v>
      </c>
      <c r="T1849" s="0" t="n">
        <f aca="false">IF(AND($A1849&gt;=CrashTest!$B$3,$A1849&lt;=CrashTest!$C$3),1,IF(AND($A1849&gt;=CrashTest!$B$4,$A1849&lt;=CrashTest!$C$4),2,IF(AND($A1849&gt;=CrashTest!$B$5,$A1849&lt;=CrashTest!$C$5),3,IF(AND($A1849&gt;=CrashTest!$B$6,$A1849&lt;=CrashTest!$C$6),4,IF(AND($A1849&gt;=CrashTest!$B$7,$A1849&lt;=CrashTest!$C$7),5,0)))))</f>
        <v>0</v>
      </c>
      <c r="U1849" s="8" t="str">
        <f aca="false">IF(T1849=0,"",IF(T1848=T1849,MAX(U1848,B1849),B1849))</f>
        <v/>
      </c>
      <c r="V1849" s="9" t="str">
        <f aca="false">IF(T1849=0,"",B1849/U1849-1)</f>
        <v/>
      </c>
      <c r="W1849" s="8" t="str">
        <f aca="false">IF(T1849=0,"",IF(T1848=T1849,MAX(W1848,F1849),F1849))</f>
        <v/>
      </c>
      <c r="X1849" s="9" t="str">
        <f aca="false">IF(T1849=0,"",F1849/W1849-1)</f>
        <v/>
      </c>
    </row>
    <row r="1850" customFormat="false" ht="15" hidden="false" customHeight="false" outlineLevel="0" collapsed="false">
      <c r="A1850" s="5" t="n">
        <v>45678</v>
      </c>
      <c r="B1850" s="6" t="n">
        <v>105987.888705435</v>
      </c>
      <c r="C1850" s="7" t="n">
        <v>85930.45532</v>
      </c>
      <c r="D1850" s="0" t="n">
        <f aca="false">INT((ROW()-3)/30)</f>
        <v>61</v>
      </c>
      <c r="E1850" s="0" t="n">
        <f aca="false">2+30*D1850</f>
        <v>1832</v>
      </c>
      <c r="F1850" s="8" t="n">
        <f aca="false">INDEX($F:$F,$E1850)*(2*B1850/INDEX($B:$B,$E1850)-C1850/INDEX($C:$C,$E1850))</f>
        <v>7171.35025714561</v>
      </c>
      <c r="G1850" s="9" t="n">
        <f aca="false">B1850/B1849-1</f>
        <v>0.0331311353998227</v>
      </c>
      <c r="H1850" s="9" t="n">
        <f aca="false">F1850/F1849-1</f>
        <v>1.74470026932383E-005</v>
      </c>
      <c r="I1850" s="9" t="n">
        <f aca="false">LN(B1850/B1849)</f>
        <v>0.0325941282565318</v>
      </c>
      <c r="J1850" s="9" t="n">
        <f aca="false">LN(F1850/F1849)</f>
        <v>1.74468504960571E-005</v>
      </c>
      <c r="K1850" s="9" t="n">
        <f aca="false">F1850/F1843-1</f>
        <v>0.0247003407182507</v>
      </c>
      <c r="L1850" s="9" t="n">
        <f aca="false">F1850/F1820-1</f>
        <v>0.0241419405315935</v>
      </c>
      <c r="M1850" s="9" t="n">
        <f aca="false">B1850/B1843-1</f>
        <v>0.0975299172723616</v>
      </c>
      <c r="N1850" s="9" t="n">
        <f aca="false">B1850/B1820-1</f>
        <v>0.113913659893906</v>
      </c>
      <c r="O1850" s="8" t="n">
        <f aca="false">MAX(O1849,F1850)</f>
        <v>7278.37075411367</v>
      </c>
      <c r="P1850" s="9" t="n">
        <f aca="false">F1850/O1850-1</f>
        <v>-0.0147039084135097</v>
      </c>
      <c r="Q1850" s="8" t="n">
        <f aca="false">MAX(Q1849,B1850)</f>
        <v>106115.910582992</v>
      </c>
      <c r="R1850" s="9" t="n">
        <f aca="false">B1850/Q1850-1</f>
        <v>-0.00120643433066403</v>
      </c>
      <c r="S1850" s="9" t="n">
        <f aca="false">B1850/INDEX($B:$B,$E1850)-1</f>
        <v>0.0801788537809214</v>
      </c>
      <c r="T1850" s="0" t="n">
        <f aca="false">IF(AND($A1850&gt;=CrashTest!$B$3,$A1850&lt;=CrashTest!$C$3),1,IF(AND($A1850&gt;=CrashTest!$B$4,$A1850&lt;=CrashTest!$C$4),2,IF(AND($A1850&gt;=CrashTest!$B$5,$A1850&lt;=CrashTest!$C$5),3,IF(AND($A1850&gt;=CrashTest!$B$6,$A1850&lt;=CrashTest!$C$6),4,IF(AND($A1850&gt;=CrashTest!$B$7,$A1850&lt;=CrashTest!$C$7),5,0)))))</f>
        <v>0</v>
      </c>
      <c r="U1850" s="8" t="str">
        <f aca="false">IF(T1850=0,"",IF(T1849=T1850,MAX(U1849,B1850),B1850))</f>
        <v/>
      </c>
      <c r="V1850" s="9" t="str">
        <f aca="false">IF(T1850=0,"",B1850/U1850-1)</f>
        <v/>
      </c>
      <c r="W1850" s="8" t="str">
        <f aca="false">IF(T1850=0,"",IF(T1849=T1850,MAX(W1849,F1850),F1850))</f>
        <v/>
      </c>
      <c r="X1850" s="9" t="str">
        <f aca="false">IF(T1850=0,"",F1850/W1850-1)</f>
        <v/>
      </c>
    </row>
    <row r="1851" customFormat="false" ht="15" hidden="false" customHeight="false" outlineLevel="0" collapsed="false">
      <c r="A1851" s="5" t="n">
        <v>45679</v>
      </c>
      <c r="B1851" s="6" t="n">
        <v>103791.128861485</v>
      </c>
      <c r="C1851" s="7" t="n">
        <v>82429.22827</v>
      </c>
      <c r="D1851" s="0" t="n">
        <f aca="false">INT((ROW()-3)/30)</f>
        <v>61</v>
      </c>
      <c r="E1851" s="0" t="n">
        <f aca="false">2+30*D1851</f>
        <v>1832</v>
      </c>
      <c r="F1851" s="8" t="n">
        <f aca="false">INDEX($F:$F,$E1851)*(2*B1851/INDEX($B:$B,$E1851)-C1851/INDEX($C:$C,$E1851))</f>
        <v>7183.33373984306</v>
      </c>
      <c r="G1851" s="9" t="n">
        <f aca="false">B1851/B1850-1</f>
        <v>-0.0207265176312296</v>
      </c>
      <c r="H1851" s="9" t="n">
        <f aca="false">F1851/F1850-1</f>
        <v>0.00167102181147927</v>
      </c>
      <c r="I1851" s="9" t="n">
        <f aca="false">LN(B1851/B1850)</f>
        <v>-0.02094432677092</v>
      </c>
      <c r="J1851" s="9" t="n">
        <f aca="false">LN(F1851/F1850)</f>
        <v>0.00166962720792454</v>
      </c>
      <c r="K1851" s="9" t="n">
        <f aca="false">F1851/F1844-1</f>
        <v>0.0187557530524451</v>
      </c>
      <c r="L1851" s="9" t="n">
        <f aca="false">F1851/F1821-1</f>
        <v>0.0274800581603973</v>
      </c>
      <c r="M1851" s="9" t="n">
        <f aca="false">B1851/B1844-1</f>
        <v>0.0361249471928169</v>
      </c>
      <c r="N1851" s="9" t="n">
        <f aca="false">B1851/B1821-1</f>
        <v>0.094834398113105</v>
      </c>
      <c r="O1851" s="8" t="n">
        <f aca="false">MAX(O1850,F1851)</f>
        <v>7278.37075411367</v>
      </c>
      <c r="P1851" s="9" t="n">
        <f aca="false">F1851/O1851-1</f>
        <v>-0.0130574571537032</v>
      </c>
      <c r="Q1851" s="8" t="n">
        <f aca="false">MAX(Q1850,B1851)</f>
        <v>106115.910582992</v>
      </c>
      <c r="R1851" s="9" t="n">
        <f aca="false">B1851/Q1851-1</f>
        <v>-0.0219079467794682</v>
      </c>
      <c r="S1851" s="9" t="n">
        <f aca="false">B1851/INDEX($B:$B,$E1851)-1</f>
        <v>0.0577905077231495</v>
      </c>
      <c r="T1851" s="0" t="n">
        <f aca="false">IF(AND($A1851&gt;=CrashTest!$B$3,$A1851&lt;=CrashTest!$C$3),1,IF(AND($A1851&gt;=CrashTest!$B$4,$A1851&lt;=CrashTest!$C$4),2,IF(AND($A1851&gt;=CrashTest!$B$5,$A1851&lt;=CrashTest!$C$5),3,IF(AND($A1851&gt;=CrashTest!$B$6,$A1851&lt;=CrashTest!$C$6),4,IF(AND($A1851&gt;=CrashTest!$B$7,$A1851&lt;=CrashTest!$C$7),5,0)))))</f>
        <v>0</v>
      </c>
      <c r="U1851" s="8" t="str">
        <f aca="false">IF(T1851=0,"",IF(T1850=T1851,MAX(U1850,B1851),B1851))</f>
        <v/>
      </c>
      <c r="V1851" s="9" t="str">
        <f aca="false">IF(T1851=0,"",B1851/U1851-1)</f>
        <v/>
      </c>
      <c r="W1851" s="8" t="str">
        <f aca="false">IF(T1851=0,"",IF(T1850=T1851,MAX(W1850,F1851),F1851))</f>
        <v/>
      </c>
      <c r="X1851" s="9" t="str">
        <f aca="false">IF(T1851=0,"",F1851/W1851-1)</f>
        <v/>
      </c>
    </row>
    <row r="1852" customFormat="false" ht="15" hidden="false" customHeight="false" outlineLevel="0" collapsed="false">
      <c r="A1852" s="5" t="n">
        <v>45680</v>
      </c>
      <c r="B1852" s="6" t="n">
        <v>104184.616743717</v>
      </c>
      <c r="C1852" s="7" t="n">
        <v>82732.67726</v>
      </c>
      <c r="D1852" s="0" t="n">
        <f aca="false">INT((ROW()-3)/30)</f>
        <v>61</v>
      </c>
      <c r="E1852" s="0" t="n">
        <f aca="false">2+30*D1852</f>
        <v>1832</v>
      </c>
      <c r="F1852" s="8" t="n">
        <f aca="false">INDEX($F:$F,$E1852)*(2*B1852/INDEX($B:$B,$E1852)-C1852/INDEX($C:$C,$E1852))</f>
        <v>7211.41213048265</v>
      </c>
      <c r="G1852" s="9" t="n">
        <f aca="false">B1852/B1851-1</f>
        <v>0.00379115138787167</v>
      </c>
      <c r="H1852" s="9" t="n">
        <f aca="false">F1852/F1851-1</f>
        <v>0.00390882446180285</v>
      </c>
      <c r="I1852" s="9" t="n">
        <f aca="false">LN(B1852/B1851)</f>
        <v>0.00378398308515039</v>
      </c>
      <c r="J1852" s="9" t="n">
        <f aca="false">LN(F1852/F1851)</f>
        <v>0.00390120485681089</v>
      </c>
      <c r="K1852" s="9" t="n">
        <f aca="false">F1852/F1845-1</f>
        <v>0.0175806386331414</v>
      </c>
      <c r="L1852" s="9" t="n">
        <f aca="false">F1852/F1822-1</f>
        <v>0.0163017010936066</v>
      </c>
      <c r="M1852" s="9" t="n">
        <f aca="false">B1852/B1845-1</f>
        <v>0.0420782401005595</v>
      </c>
      <c r="N1852" s="9" t="n">
        <f aca="false">B1852/B1822-1</f>
        <v>0.0562349064359193</v>
      </c>
      <c r="O1852" s="8" t="n">
        <f aca="false">MAX(O1851,F1852)</f>
        <v>7278.37075411367</v>
      </c>
      <c r="P1852" s="9" t="n">
        <f aca="false">F1852/O1852-1</f>
        <v>-0.00919967199983174</v>
      </c>
      <c r="Q1852" s="8" t="n">
        <f aca="false">MAX(Q1851,B1852)</f>
        <v>106115.910582992</v>
      </c>
      <c r="R1852" s="9" t="n">
        <f aca="false">B1852/Q1852-1</f>
        <v>-0.0181998517344349</v>
      </c>
      <c r="S1852" s="9" t="n">
        <f aca="false">B1852/INDEX($B:$B,$E1852)-1</f>
        <v>0.0618007516745818</v>
      </c>
      <c r="T1852" s="0" t="n">
        <f aca="false">IF(AND($A1852&gt;=CrashTest!$B$3,$A1852&lt;=CrashTest!$C$3),1,IF(AND($A1852&gt;=CrashTest!$B$4,$A1852&lt;=CrashTest!$C$4),2,IF(AND($A1852&gt;=CrashTest!$B$5,$A1852&lt;=CrashTest!$C$5),3,IF(AND($A1852&gt;=CrashTest!$B$6,$A1852&lt;=CrashTest!$C$6),4,IF(AND($A1852&gt;=CrashTest!$B$7,$A1852&lt;=CrashTest!$C$7),5,0)))))</f>
        <v>0</v>
      </c>
      <c r="U1852" s="8" t="str">
        <f aca="false">IF(T1852=0,"",IF(T1851=T1852,MAX(U1851,B1852),B1852))</f>
        <v/>
      </c>
      <c r="V1852" s="9" t="str">
        <f aca="false">IF(T1852=0,"",B1852/U1852-1)</f>
        <v/>
      </c>
      <c r="W1852" s="8" t="str">
        <f aca="false">IF(T1852=0,"",IF(T1851=T1852,MAX(W1851,F1852),F1852))</f>
        <v/>
      </c>
      <c r="X1852" s="9" t="str">
        <f aca="false">IF(T1852=0,"",F1852/W1852-1)</f>
        <v/>
      </c>
    </row>
    <row r="1853" customFormat="false" ht="15" hidden="false" customHeight="false" outlineLevel="0" collapsed="false">
      <c r="A1853" s="5" t="n">
        <v>45681</v>
      </c>
      <c r="B1853" s="6" t="n">
        <v>104716.12488194</v>
      </c>
      <c r="C1853" s="7" t="n">
        <v>83724.20955</v>
      </c>
      <c r="D1853" s="0" t="n">
        <f aca="false">INT((ROW()-3)/30)</f>
        <v>61</v>
      </c>
      <c r="E1853" s="0" t="n">
        <f aca="false">2+30*D1853</f>
        <v>1832</v>
      </c>
      <c r="F1853" s="8" t="n">
        <f aca="false">INDEX($F:$F,$E1853)*(2*B1853/INDEX($B:$B,$E1853)-C1853/INDEX($C:$C,$E1853))</f>
        <v>7195.02886914829</v>
      </c>
      <c r="G1853" s="9" t="n">
        <f aca="false">B1853/B1852-1</f>
        <v>0.0051015990156249</v>
      </c>
      <c r="H1853" s="9" t="n">
        <f aca="false">F1853/F1852-1</f>
        <v>-0.00227185203645697</v>
      </c>
      <c r="I1853" s="9" t="n">
        <f aca="false">LN(B1853/B1852)</f>
        <v>0.0050886299493162</v>
      </c>
      <c r="J1853" s="9" t="n">
        <f aca="false">LN(F1853/F1852)</f>
        <v>-0.00227443660754547</v>
      </c>
      <c r="K1853" s="9" t="n">
        <f aca="false">F1853/F1846-1</f>
        <v>-0.00286236700032483</v>
      </c>
      <c r="L1853" s="9" t="n">
        <f aca="false">F1853/F1823-1</f>
        <v>0.0136402775353586</v>
      </c>
      <c r="M1853" s="9" t="n">
        <f aca="false">B1853/B1846-1</f>
        <v>0.00402253664915175</v>
      </c>
      <c r="N1853" s="9" t="n">
        <f aca="false">B1853/B1823-1</f>
        <v>0.0552298753129816</v>
      </c>
      <c r="O1853" s="8" t="n">
        <f aca="false">MAX(O1852,F1853)</f>
        <v>7278.37075411367</v>
      </c>
      <c r="P1853" s="9" t="n">
        <f aca="false">F1853/O1853-1</f>
        <v>-0.0114506237427211</v>
      </c>
      <c r="Q1853" s="8" t="n">
        <f aca="false">MAX(Q1852,B1853)</f>
        <v>106115.910582992</v>
      </c>
      <c r="R1853" s="9" t="n">
        <f aca="false">B1853/Q1853-1</f>
        <v>-0.0131911010645028</v>
      </c>
      <c r="S1853" s="9" t="n">
        <f aca="false">B1853/INDEX($B:$B,$E1853)-1</f>
        <v>0.0672176333441146</v>
      </c>
      <c r="T1853" s="0" t="n">
        <f aca="false">IF(AND($A1853&gt;=CrashTest!$B$3,$A1853&lt;=CrashTest!$C$3),1,IF(AND($A1853&gt;=CrashTest!$B$4,$A1853&lt;=CrashTest!$C$4),2,IF(AND($A1853&gt;=CrashTest!$B$5,$A1853&lt;=CrashTest!$C$5),3,IF(AND($A1853&gt;=CrashTest!$B$6,$A1853&lt;=CrashTest!$C$6),4,IF(AND($A1853&gt;=CrashTest!$B$7,$A1853&lt;=CrashTest!$C$7),5,0)))))</f>
        <v>0</v>
      </c>
      <c r="U1853" s="8" t="str">
        <f aca="false">IF(T1853=0,"",IF(T1852=T1853,MAX(U1852,B1853),B1853))</f>
        <v/>
      </c>
      <c r="V1853" s="9" t="str">
        <f aca="false">IF(T1853=0,"",B1853/U1853-1)</f>
        <v/>
      </c>
      <c r="W1853" s="8" t="str">
        <f aca="false">IF(T1853=0,"",IF(T1852=T1853,MAX(W1852,F1853),F1853))</f>
        <v/>
      </c>
      <c r="X1853" s="9" t="str">
        <f aca="false">IF(T1853=0,"",F1853/W1853-1)</f>
        <v/>
      </c>
    </row>
    <row r="1854" customFormat="false" ht="15" hidden="false" customHeight="false" outlineLevel="0" collapsed="false">
      <c r="A1854" s="5" t="n">
        <v>45682</v>
      </c>
      <c r="B1854" s="6" t="n">
        <v>104866.085348919</v>
      </c>
      <c r="C1854" s="7" t="n">
        <v>83314.13806</v>
      </c>
      <c r="D1854" s="0" t="n">
        <f aca="false">INT((ROW()-3)/30)</f>
        <v>61</v>
      </c>
      <c r="E1854" s="0" t="n">
        <f aca="false">2+30*D1854</f>
        <v>1832</v>
      </c>
      <c r="F1854" s="8" t="n">
        <f aca="false">INDEX($F:$F,$E1854)*(2*B1854/INDEX($B:$B,$E1854)-C1854/INDEX($C:$C,$E1854))</f>
        <v>7254.81799051946</v>
      </c>
      <c r="G1854" s="9" t="n">
        <f aca="false">B1854/B1853-1</f>
        <v>0.00143206661961637</v>
      </c>
      <c r="H1854" s="9" t="n">
        <f aca="false">F1854/F1853-1</f>
        <v>0.00830978199789434</v>
      </c>
      <c r="I1854" s="9" t="n">
        <f aca="false">LN(B1854/B1853)</f>
        <v>0.00143104219013241</v>
      </c>
      <c r="J1854" s="9" t="n">
        <f aca="false">LN(F1854/F1853)</f>
        <v>0.00827544584562008</v>
      </c>
      <c r="K1854" s="9" t="n">
        <f aca="false">F1854/F1847-1</f>
        <v>0.00752968144345978</v>
      </c>
      <c r="L1854" s="9" t="n">
        <f aca="false">F1854/F1824-1</f>
        <v>0.0392307485437187</v>
      </c>
      <c r="M1854" s="9" t="n">
        <f aca="false">B1854/B1847-1</f>
        <v>0.00448215854020484</v>
      </c>
      <c r="N1854" s="9" t="n">
        <f aca="false">B1854/B1824-1</f>
        <v>0.0966009221129651</v>
      </c>
      <c r="O1854" s="8" t="n">
        <f aca="false">MAX(O1853,F1854)</f>
        <v>7278.37075411367</v>
      </c>
      <c r="P1854" s="9" t="n">
        <f aca="false">F1854/O1854-1</f>
        <v>-0.00323599393186869</v>
      </c>
      <c r="Q1854" s="8" t="n">
        <f aca="false">MAX(Q1853,B1854)</f>
        <v>106115.910582992</v>
      </c>
      <c r="R1854" s="9" t="n">
        <f aca="false">B1854/Q1854-1</f>
        <v>-0.011777924980397</v>
      </c>
      <c r="S1854" s="9" t="n">
        <f aca="false">B1854/INDEX($B:$B,$E1854)-1</f>
        <v>0.0687459600926927</v>
      </c>
      <c r="T1854" s="0" t="n">
        <f aca="false">IF(AND($A1854&gt;=CrashTest!$B$3,$A1854&lt;=CrashTest!$C$3),1,IF(AND($A1854&gt;=CrashTest!$B$4,$A1854&lt;=CrashTest!$C$4),2,IF(AND($A1854&gt;=CrashTest!$B$5,$A1854&lt;=CrashTest!$C$5),3,IF(AND($A1854&gt;=CrashTest!$B$6,$A1854&lt;=CrashTest!$C$6),4,IF(AND($A1854&gt;=CrashTest!$B$7,$A1854&lt;=CrashTest!$C$7),5,0)))))</f>
        <v>0</v>
      </c>
      <c r="U1854" s="8" t="str">
        <f aca="false">IF(T1854=0,"",IF(T1853=T1854,MAX(U1853,B1854),B1854))</f>
        <v/>
      </c>
      <c r="V1854" s="9" t="str">
        <f aca="false">IF(T1854=0,"",B1854/U1854-1)</f>
        <v/>
      </c>
      <c r="W1854" s="8" t="str">
        <f aca="false">IF(T1854=0,"",IF(T1853=T1854,MAX(W1853,F1854),F1854))</f>
        <v/>
      </c>
      <c r="X1854" s="9" t="str">
        <f aca="false">IF(T1854=0,"",F1854/W1854-1)</f>
        <v/>
      </c>
    </row>
    <row r="1855" customFormat="false" ht="15" hidden="false" customHeight="false" outlineLevel="0" collapsed="false">
      <c r="A1855" s="5" t="n">
        <v>45683</v>
      </c>
      <c r="B1855" s="6" t="n">
        <v>102833.369273232</v>
      </c>
      <c r="C1855" s="7" t="n">
        <v>80569.76374</v>
      </c>
      <c r="D1855" s="0" t="n">
        <f aca="false">INT((ROW()-3)/30)</f>
        <v>61</v>
      </c>
      <c r="E1855" s="0" t="n">
        <f aca="false">2+30*D1855</f>
        <v>1832</v>
      </c>
      <c r="F1855" s="8" t="n">
        <f aca="false">INDEX($F:$F,$E1855)*(2*B1855/INDEX($B:$B,$E1855)-C1855/INDEX($C:$C,$E1855))</f>
        <v>7219.64942812042</v>
      </c>
      <c r="G1855" s="9" t="n">
        <f aca="false">B1855/B1854-1</f>
        <v>-0.0193839225420076</v>
      </c>
      <c r="H1855" s="9" t="n">
        <f aca="false">F1855/F1854-1</f>
        <v>-0.00484761470859796</v>
      </c>
      <c r="I1855" s="9" t="n">
        <f aca="false">LN(B1855/B1854)</f>
        <v>-0.0195742543681098</v>
      </c>
      <c r="J1855" s="9" t="n">
        <f aca="false">LN(F1855/F1854)</f>
        <v>-0.00485940250333335</v>
      </c>
      <c r="K1855" s="9" t="n">
        <f aca="false">F1855/F1848-1</f>
        <v>0.0213975610581805</v>
      </c>
      <c r="L1855" s="9" t="n">
        <f aca="false">F1855/F1825-1</f>
        <v>0.0410617923806023</v>
      </c>
      <c r="M1855" s="9" t="n">
        <f aca="false">B1855/B1848-1</f>
        <v>0.018610320946979</v>
      </c>
      <c r="N1855" s="9" t="n">
        <f aca="false">B1855/B1825-1</f>
        <v>0.0914178386678235</v>
      </c>
      <c r="O1855" s="8" t="n">
        <f aca="false">MAX(O1854,F1855)</f>
        <v>7278.37075411367</v>
      </c>
      <c r="P1855" s="9" t="n">
        <f aca="false">F1855/O1855-1</f>
        <v>-0.00806792178868565</v>
      </c>
      <c r="Q1855" s="8" t="n">
        <f aca="false">MAX(Q1854,B1855)</f>
        <v>106115.910582992</v>
      </c>
      <c r="R1855" s="9" t="n">
        <f aca="false">B1855/Q1855-1</f>
        <v>-0.030933545136879</v>
      </c>
      <c r="S1855" s="9" t="n">
        <f aca="false">B1855/INDEX($B:$B,$E1855)-1</f>
        <v>0.0480294711851723</v>
      </c>
      <c r="T1855" s="0" t="n">
        <f aca="false">IF(AND($A1855&gt;=CrashTest!$B$3,$A1855&lt;=CrashTest!$C$3),1,IF(AND($A1855&gt;=CrashTest!$B$4,$A1855&lt;=CrashTest!$C$4),2,IF(AND($A1855&gt;=CrashTest!$B$5,$A1855&lt;=CrashTest!$C$5),3,IF(AND($A1855&gt;=CrashTest!$B$6,$A1855&lt;=CrashTest!$C$6),4,IF(AND($A1855&gt;=CrashTest!$B$7,$A1855&lt;=CrashTest!$C$7),5,0)))))</f>
        <v>0</v>
      </c>
      <c r="U1855" s="8" t="str">
        <f aca="false">IF(T1855=0,"",IF(T1854=T1855,MAX(U1854,B1855),B1855))</f>
        <v/>
      </c>
      <c r="V1855" s="9" t="str">
        <f aca="false">IF(T1855=0,"",B1855/U1855-1)</f>
        <v/>
      </c>
      <c r="W1855" s="8" t="str">
        <f aca="false">IF(T1855=0,"",IF(T1854=T1855,MAX(W1854,F1855),F1855))</f>
        <v/>
      </c>
      <c r="X1855" s="9" t="str">
        <f aca="false">IF(T1855=0,"",F1855/W1855-1)</f>
        <v/>
      </c>
    </row>
    <row r="1856" customFormat="false" ht="15" hidden="false" customHeight="false" outlineLevel="0" collapsed="false">
      <c r="A1856" s="5" t="n">
        <v>45684</v>
      </c>
      <c r="B1856" s="6" t="n">
        <v>101907.44629661</v>
      </c>
      <c r="C1856" s="7" t="n">
        <v>79926.08329</v>
      </c>
      <c r="D1856" s="0" t="n">
        <f aca="false">INT((ROW()-3)/30)</f>
        <v>61</v>
      </c>
      <c r="E1856" s="0" t="n">
        <f aca="false">2+30*D1856</f>
        <v>1832</v>
      </c>
      <c r="F1856" s="8" t="n">
        <f aca="false">INDEX($F:$F,$E1856)*(2*B1856/INDEX($B:$B,$E1856)-C1856/INDEX($C:$C,$E1856))</f>
        <v>7147.00692851252</v>
      </c>
      <c r="G1856" s="9" t="n">
        <f aca="false">B1856/B1855-1</f>
        <v>-0.00900411007794366</v>
      </c>
      <c r="H1856" s="9" t="n">
        <f aca="false">F1856/F1855-1</f>
        <v>-0.010061776590559</v>
      </c>
      <c r="I1856" s="9" t="n">
        <f aca="false">LN(B1856/B1855)</f>
        <v>-0.00904489206533449</v>
      </c>
      <c r="J1856" s="9" t="n">
        <f aca="false">LN(F1856/F1855)</f>
        <v>-0.0101127383970239</v>
      </c>
      <c r="K1856" s="9" t="n">
        <f aca="false">F1856/F1849-1</f>
        <v>-0.0033771373472985</v>
      </c>
      <c r="L1856" s="9" t="n">
        <f aca="false">F1856/F1826-1</f>
        <v>0.0297864892300286</v>
      </c>
      <c r="M1856" s="9" t="n">
        <f aca="false">B1856/B1849-1</f>
        <v>-0.00664352329235285</v>
      </c>
      <c r="N1856" s="9" t="n">
        <f aca="false">B1856/B1826-1</f>
        <v>0.0713163351040858</v>
      </c>
      <c r="O1856" s="8" t="n">
        <f aca="false">MAX(O1855,F1856)</f>
        <v>7278.37075411367</v>
      </c>
      <c r="P1856" s="9" t="n">
        <f aca="false">F1856/O1856-1</f>
        <v>-0.0180485207526567</v>
      </c>
      <c r="Q1856" s="8" t="n">
        <f aca="false">MAX(Q1855,B1856)</f>
        <v>106115.910582992</v>
      </c>
      <c r="R1856" s="9" t="n">
        <f aca="false">B1856/Q1856-1</f>
        <v>-0.0396591261693091</v>
      </c>
      <c r="S1856" s="9" t="n">
        <f aca="false">B1856/INDEX($B:$B,$E1856)-1</f>
        <v>0.0385928984616921</v>
      </c>
      <c r="T1856" s="0" t="n">
        <f aca="false">IF(AND($A1856&gt;=CrashTest!$B$3,$A1856&lt;=CrashTest!$C$3),1,IF(AND($A1856&gt;=CrashTest!$B$4,$A1856&lt;=CrashTest!$C$4),2,IF(AND($A1856&gt;=CrashTest!$B$5,$A1856&lt;=CrashTest!$C$5),3,IF(AND($A1856&gt;=CrashTest!$B$6,$A1856&lt;=CrashTest!$C$6),4,IF(AND($A1856&gt;=CrashTest!$B$7,$A1856&lt;=CrashTest!$C$7),5,0)))))</f>
        <v>0</v>
      </c>
      <c r="U1856" s="8" t="str">
        <f aca="false">IF(T1856=0,"",IF(T1855=T1856,MAX(U1855,B1856),B1856))</f>
        <v/>
      </c>
      <c r="V1856" s="9" t="str">
        <f aca="false">IF(T1856=0,"",B1856/U1856-1)</f>
        <v/>
      </c>
      <c r="W1856" s="8" t="str">
        <f aca="false">IF(T1856=0,"",IF(T1855=T1856,MAX(W1855,F1856),F1856))</f>
        <v/>
      </c>
      <c r="X1856" s="9" t="str">
        <f aca="false">IF(T1856=0,"",F1856/W1856-1)</f>
        <v/>
      </c>
    </row>
    <row r="1857" customFormat="false" ht="15" hidden="false" customHeight="false" outlineLevel="0" collapsed="false">
      <c r="A1857" s="5" t="n">
        <v>45685</v>
      </c>
      <c r="B1857" s="6" t="n">
        <v>101138.144066043</v>
      </c>
      <c r="C1857" s="7" t="n">
        <v>78836.76148</v>
      </c>
      <c r="D1857" s="0" t="n">
        <f aca="false">INT((ROW()-3)/30)</f>
        <v>61</v>
      </c>
      <c r="E1857" s="0" t="n">
        <f aca="false">2+30*D1857</f>
        <v>1832</v>
      </c>
      <c r="F1857" s="8" t="n">
        <f aca="false">INDEX($F:$F,$E1857)*(2*B1857/INDEX($B:$B,$E1857)-C1857/INDEX($C:$C,$E1857))</f>
        <v>7138.42970096288</v>
      </c>
      <c r="G1857" s="9" t="n">
        <f aca="false">B1857/B1856-1</f>
        <v>-0.0075490286384754</v>
      </c>
      <c r="H1857" s="9" t="n">
        <f aca="false">F1857/F1856-1</f>
        <v>-0.00120011462636482</v>
      </c>
      <c r="I1857" s="9" t="n">
        <f aca="false">LN(B1857/B1856)</f>
        <v>-0.00757766677293401</v>
      </c>
      <c r="J1857" s="9" t="n">
        <f aca="false">LN(F1857/F1856)</f>
        <v>-0.00120083534060721</v>
      </c>
      <c r="K1857" s="9" t="n">
        <f aca="false">F1857/F1850-1</f>
        <v>-0.00459056593281459</v>
      </c>
      <c r="L1857" s="9" t="n">
        <f aca="false">F1857/F1827-1</f>
        <v>0.0413645632136579</v>
      </c>
      <c r="M1857" s="9" t="n">
        <f aca="false">B1857/B1850-1</f>
        <v>-0.0457575360602812</v>
      </c>
      <c r="N1857" s="9" t="n">
        <f aca="false">B1857/B1827-1</f>
        <v>0.0821823749748893</v>
      </c>
      <c r="O1857" s="8" t="n">
        <f aca="false">MAX(O1856,F1857)</f>
        <v>7278.37075411367</v>
      </c>
      <c r="P1857" s="9" t="n">
        <f aca="false">F1857/O1857-1</f>
        <v>-0.0192269750852819</v>
      </c>
      <c r="Q1857" s="8" t="n">
        <f aca="false">MAX(Q1856,B1857)</f>
        <v>106115.910582992</v>
      </c>
      <c r="R1857" s="9" t="n">
        <f aca="false">B1857/Q1857-1</f>
        <v>-0.0469087669285555</v>
      </c>
      <c r="S1857" s="9" t="n">
        <f aca="false">B1857/INDEX($B:$B,$E1857)-1</f>
        <v>0.0307525309274876</v>
      </c>
      <c r="T1857" s="0" t="n">
        <f aca="false">IF(AND($A1857&gt;=CrashTest!$B$3,$A1857&lt;=CrashTest!$C$3),1,IF(AND($A1857&gt;=CrashTest!$B$4,$A1857&lt;=CrashTest!$C$4),2,IF(AND($A1857&gt;=CrashTest!$B$5,$A1857&lt;=CrashTest!$C$5),3,IF(AND($A1857&gt;=CrashTest!$B$6,$A1857&lt;=CrashTest!$C$6),4,IF(AND($A1857&gt;=CrashTest!$B$7,$A1857&lt;=CrashTest!$C$7),5,0)))))</f>
        <v>0</v>
      </c>
      <c r="U1857" s="8" t="str">
        <f aca="false">IF(T1857=0,"",IF(T1856=T1857,MAX(U1856,B1857),B1857))</f>
        <v/>
      </c>
      <c r="V1857" s="9" t="str">
        <f aca="false">IF(T1857=0,"",B1857/U1857-1)</f>
        <v/>
      </c>
      <c r="W1857" s="8" t="str">
        <f aca="false">IF(T1857=0,"",IF(T1856=T1857,MAX(W1856,F1857),F1857))</f>
        <v/>
      </c>
      <c r="X1857" s="9" t="str">
        <f aca="false">IF(T1857=0,"",F1857/W1857-1)</f>
        <v/>
      </c>
    </row>
    <row r="1858" customFormat="false" ht="15" hidden="false" customHeight="false" outlineLevel="0" collapsed="false">
      <c r="A1858" s="5" t="n">
        <v>45686</v>
      </c>
      <c r="B1858" s="6" t="n">
        <v>103918.795458796</v>
      </c>
      <c r="C1858" s="7" t="n">
        <v>81382.21737</v>
      </c>
      <c r="D1858" s="0" t="n">
        <f aca="false">INT((ROW()-3)/30)</f>
        <v>61</v>
      </c>
      <c r="E1858" s="0" t="n">
        <f aca="false">2+30*D1858</f>
        <v>1832</v>
      </c>
      <c r="F1858" s="8" t="n">
        <f aca="false">INDEX($F:$F,$E1858)*(2*B1858/INDEX($B:$B,$E1858)-C1858/INDEX($C:$C,$E1858))</f>
        <v>7299.40018435763</v>
      </c>
      <c r="G1858" s="9" t="n">
        <f aca="false">B1858/B1857-1</f>
        <v>0.027493597182654</v>
      </c>
      <c r="H1858" s="9" t="n">
        <f aca="false">F1858/F1857-1</f>
        <v>0.0225498450132584</v>
      </c>
      <c r="I1858" s="9" t="n">
        <f aca="false">LN(B1858/B1857)</f>
        <v>0.0271224359164322</v>
      </c>
      <c r="J1858" s="9" t="n">
        <f aca="false">LN(F1858/F1857)</f>
        <v>0.0222993559258917</v>
      </c>
      <c r="K1858" s="9" t="n">
        <f aca="false">F1858/F1851-1</f>
        <v>0.0161577407813864</v>
      </c>
      <c r="L1858" s="9" t="n">
        <f aca="false">F1858/F1828-1</f>
        <v>0.066371468436216</v>
      </c>
      <c r="M1858" s="9" t="n">
        <f aca="false">B1858/B1851-1</f>
        <v>0.00123003380646702</v>
      </c>
      <c r="N1858" s="9" t="n">
        <f aca="false">B1858/B1828-1</f>
        <v>0.123165183655516</v>
      </c>
      <c r="O1858" s="8" t="n">
        <f aca="false">MAX(O1857,F1858)</f>
        <v>7299.40018435763</v>
      </c>
      <c r="P1858" s="9" t="n">
        <f aca="false">F1858/O1858-1</f>
        <v>0</v>
      </c>
      <c r="Q1858" s="8" t="n">
        <f aca="false">MAX(Q1857,B1858)</f>
        <v>106115.910582992</v>
      </c>
      <c r="R1858" s="9" t="n">
        <f aca="false">B1858/Q1858-1</f>
        <v>-0.0207048604881703</v>
      </c>
      <c r="S1858" s="9" t="n">
        <f aca="false">B1858/INDEX($B:$B,$E1858)-1</f>
        <v>0.0590916258078089</v>
      </c>
      <c r="T1858" s="0" t="n">
        <f aca="false">IF(AND($A1858&gt;=CrashTest!$B$3,$A1858&lt;=CrashTest!$C$3),1,IF(AND($A1858&gt;=CrashTest!$B$4,$A1858&lt;=CrashTest!$C$4),2,IF(AND($A1858&gt;=CrashTest!$B$5,$A1858&lt;=CrashTest!$C$5),3,IF(AND($A1858&gt;=CrashTest!$B$6,$A1858&lt;=CrashTest!$C$6),4,IF(AND($A1858&gt;=CrashTest!$B$7,$A1858&lt;=CrashTest!$C$7),5,0)))))</f>
        <v>0</v>
      </c>
      <c r="U1858" s="8" t="str">
        <f aca="false">IF(T1858=0,"",IF(T1857=T1858,MAX(U1857,B1858),B1858))</f>
        <v/>
      </c>
      <c r="V1858" s="9" t="str">
        <f aca="false">IF(T1858=0,"",B1858/U1858-1)</f>
        <v/>
      </c>
      <c r="W1858" s="8" t="str">
        <f aca="false">IF(T1858=0,"",IF(T1857=T1858,MAX(W1857,F1858),F1858))</f>
        <v/>
      </c>
      <c r="X1858" s="9" t="str">
        <f aca="false">IF(T1858=0,"",F1858/W1858-1)</f>
        <v/>
      </c>
    </row>
    <row r="1859" customFormat="false" ht="15" hidden="false" customHeight="false" outlineLevel="0" collapsed="false">
      <c r="A1859" s="5" t="n">
        <v>45687</v>
      </c>
      <c r="B1859" s="6" t="n">
        <v>104987.446410871</v>
      </c>
      <c r="C1859" s="7" t="n">
        <v>82267.72273</v>
      </c>
      <c r="D1859" s="0" t="n">
        <f aca="false">INT((ROW()-3)/30)</f>
        <v>61</v>
      </c>
      <c r="E1859" s="0" t="n">
        <f aca="false">2+30*D1859</f>
        <v>1832</v>
      </c>
      <c r="F1859" s="8" t="n">
        <f aca="false">INDEX($F:$F,$E1859)*(2*B1859/INDEX($B:$B,$E1859)-C1859/INDEX($C:$C,$E1859))</f>
        <v>7369.92482798441</v>
      </c>
      <c r="G1859" s="9" t="n">
        <f aca="false">B1859/B1858-1</f>
        <v>0.0102835194283859</v>
      </c>
      <c r="H1859" s="9" t="n">
        <f aca="false">F1859/F1858-1</f>
        <v>0.00966170395451238</v>
      </c>
      <c r="I1859" s="9" t="n">
        <f aca="false">LN(B1859/B1858)</f>
        <v>0.0102310037661732</v>
      </c>
      <c r="J1859" s="9" t="n">
        <f aca="false">LN(F1859/F1858)</f>
        <v>0.0096153281663428</v>
      </c>
      <c r="K1859" s="9" t="n">
        <f aca="false">F1859/F1852-1</f>
        <v>0.0219808124447252</v>
      </c>
      <c r="L1859" s="9" t="n">
        <f aca="false">F1859/F1829-1</f>
        <v>0.0764799747177267</v>
      </c>
      <c r="M1859" s="9" t="n">
        <f aca="false">B1859/B1852-1</f>
        <v>0.00770583692915894</v>
      </c>
      <c r="N1859" s="9" t="n">
        <f aca="false">B1859/B1829-1</f>
        <v>0.124186176425197</v>
      </c>
      <c r="O1859" s="8" t="n">
        <f aca="false">MAX(O1858,F1859)</f>
        <v>7369.92482798441</v>
      </c>
      <c r="P1859" s="9" t="n">
        <f aca="false">F1859/O1859-1</f>
        <v>0</v>
      </c>
      <c r="Q1859" s="8" t="n">
        <f aca="false">MAX(Q1858,B1859)</f>
        <v>106115.910582992</v>
      </c>
      <c r="R1859" s="9" t="n">
        <f aca="false">B1859/Q1859-1</f>
        <v>-0.0106342598948764</v>
      </c>
      <c r="S1859" s="9" t="n">
        <f aca="false">B1859/INDEX($B:$B,$E1859)-1</f>
        <v>0.0699828151182445</v>
      </c>
      <c r="T1859" s="0" t="n">
        <f aca="false">IF(AND($A1859&gt;=CrashTest!$B$3,$A1859&lt;=CrashTest!$C$3),1,IF(AND($A1859&gt;=CrashTest!$B$4,$A1859&lt;=CrashTest!$C$4),2,IF(AND($A1859&gt;=CrashTest!$B$5,$A1859&lt;=CrashTest!$C$5),3,IF(AND($A1859&gt;=CrashTest!$B$6,$A1859&lt;=CrashTest!$C$6),4,IF(AND($A1859&gt;=CrashTest!$B$7,$A1859&lt;=CrashTest!$C$7),5,0)))))</f>
        <v>0</v>
      </c>
      <c r="U1859" s="8" t="str">
        <f aca="false">IF(T1859=0,"",IF(T1858=T1859,MAX(U1858,B1859),B1859))</f>
        <v/>
      </c>
      <c r="V1859" s="9" t="str">
        <f aca="false">IF(T1859=0,"",B1859/U1859-1)</f>
        <v/>
      </c>
      <c r="W1859" s="8" t="str">
        <f aca="false">IF(T1859=0,"",IF(T1858=T1859,MAX(W1858,F1859),F1859))</f>
        <v/>
      </c>
      <c r="X1859" s="9" t="str">
        <f aca="false">IF(T1859=0,"",F1859/W1859-1)</f>
        <v/>
      </c>
    </row>
    <row r="1860" customFormat="false" ht="15" hidden="false" customHeight="false" outlineLevel="0" collapsed="false">
      <c r="A1860" s="5" t="n">
        <v>45688</v>
      </c>
      <c r="B1860" s="6" t="n">
        <v>102263.043670953</v>
      </c>
      <c r="C1860" s="7" t="n">
        <v>79368.15605</v>
      </c>
      <c r="D1860" s="0" t="n">
        <f aca="false">INT((ROW()-3)/30)</f>
        <v>61</v>
      </c>
      <c r="E1860" s="0" t="n">
        <f aca="false">2+30*D1860</f>
        <v>1832</v>
      </c>
      <c r="F1860" s="8" t="n">
        <f aca="false">INDEX($F:$F,$E1860)*(2*B1860/INDEX($B:$B,$E1860)-C1860/INDEX($C:$C,$E1860))</f>
        <v>7250.08315576304</v>
      </c>
      <c r="G1860" s="9" t="n">
        <f aca="false">B1860/B1859-1</f>
        <v>-0.025949795266531</v>
      </c>
      <c r="H1860" s="9" t="n">
        <f aca="false">F1860/F1859-1</f>
        <v>-0.0162609083563937</v>
      </c>
      <c r="I1860" s="9" t="n">
        <f aca="false">LN(B1860/B1859)</f>
        <v>-0.0262924317671025</v>
      </c>
      <c r="J1860" s="9" t="n">
        <f aca="false">LN(F1860/F1859)</f>
        <v>-0.0163945678572565</v>
      </c>
      <c r="K1860" s="9" t="n">
        <f aca="false">F1860/F1853-1</f>
        <v>0.00765171170484469</v>
      </c>
      <c r="L1860" s="9" t="n">
        <f aca="false">F1860/F1830-1</f>
        <v>0.0574992511495138</v>
      </c>
      <c r="M1860" s="9" t="n">
        <f aca="false">B1860/B1853-1</f>
        <v>-0.0234260121232779</v>
      </c>
      <c r="N1860" s="9" t="n">
        <f aca="false">B1860/B1830-1</f>
        <v>0.0826550342320529</v>
      </c>
      <c r="O1860" s="8" t="n">
        <f aca="false">MAX(O1859,F1860)</f>
        <v>7369.92482798441</v>
      </c>
      <c r="P1860" s="9" t="n">
        <f aca="false">F1860/O1860-1</f>
        <v>-0.0162609083563937</v>
      </c>
      <c r="Q1860" s="8" t="n">
        <f aca="false">MAX(Q1859,B1860)</f>
        <v>106115.910582992</v>
      </c>
      <c r="R1860" s="9" t="n">
        <f aca="false">B1860/Q1860-1</f>
        <v>-0.0363080982943242</v>
      </c>
      <c r="S1860" s="9" t="n">
        <f aca="false">B1860/INDEX($B:$B,$E1860)-1</f>
        <v>0.0422169801272196</v>
      </c>
      <c r="T1860" s="0" t="n">
        <f aca="false">IF(AND($A1860&gt;=CrashTest!$B$3,$A1860&lt;=CrashTest!$C$3),1,IF(AND($A1860&gt;=CrashTest!$B$4,$A1860&lt;=CrashTest!$C$4),2,IF(AND($A1860&gt;=CrashTest!$B$5,$A1860&lt;=CrashTest!$C$5),3,IF(AND($A1860&gt;=CrashTest!$B$6,$A1860&lt;=CrashTest!$C$6),4,IF(AND($A1860&gt;=CrashTest!$B$7,$A1860&lt;=CrashTest!$C$7),5,0)))))</f>
        <v>0</v>
      </c>
      <c r="U1860" s="8" t="str">
        <f aca="false">IF(T1860=0,"",IF(T1859=T1860,MAX(U1859,B1860),B1860))</f>
        <v/>
      </c>
      <c r="V1860" s="9" t="str">
        <f aca="false">IF(T1860=0,"",B1860/U1860-1)</f>
        <v/>
      </c>
      <c r="W1860" s="8" t="str">
        <f aca="false">IF(T1860=0,"",IF(T1859=T1860,MAX(W1859,F1860),F1860))</f>
        <v/>
      </c>
      <c r="X1860" s="9" t="str">
        <f aca="false">IF(T1860=0,"",F1860/W1860-1)</f>
        <v/>
      </c>
    </row>
    <row r="1861" customFormat="false" ht="15" hidden="false" customHeight="false" outlineLevel="0" collapsed="false">
      <c r="A1861" s="5" t="n">
        <v>45689</v>
      </c>
      <c r="B1861" s="6" t="n">
        <v>100610.290439801</v>
      </c>
      <c r="C1861" s="7" t="n">
        <v>77311.34554</v>
      </c>
      <c r="D1861" s="0" t="n">
        <f aca="false">INT((ROW()-3)/30)</f>
        <v>61</v>
      </c>
      <c r="E1861" s="0" t="n">
        <f aca="false">2+30*D1861</f>
        <v>1832</v>
      </c>
      <c r="F1861" s="8" t="n">
        <f aca="false">INDEX($F:$F,$E1861)*(2*B1861/INDEX($B:$B,$E1861)-C1861/INDEX($C:$C,$E1861))</f>
        <v>7205.1876739771</v>
      </c>
      <c r="G1861" s="9" t="n">
        <f aca="false">B1861/B1860-1</f>
        <v>-0.0161617840797893</v>
      </c>
      <c r="H1861" s="9" t="n">
        <f aca="false">F1861/F1860-1</f>
        <v>-0.00619240922088715</v>
      </c>
      <c r="I1861" s="9" t="n">
        <f aca="false">LN(B1861/B1860)</f>
        <v>-0.0162938101626976</v>
      </c>
      <c r="J1861" s="9" t="n">
        <f aca="false">LN(F1861/F1860)</f>
        <v>-0.00621166170753398</v>
      </c>
      <c r="K1861" s="9" t="n">
        <f aca="false">F1861/F1854-1</f>
        <v>-0.00684101470322529</v>
      </c>
      <c r="L1861" s="9" t="n">
        <f aca="false">F1861/F1831-1</f>
        <v>0.0361181259013119</v>
      </c>
      <c r="M1861" s="9" t="n">
        <f aca="false">B1861/B1854-1</f>
        <v>-0.040583138914338</v>
      </c>
      <c r="N1861" s="9" t="n">
        <f aca="false">B1861/B1831-1</f>
        <v>0.0388109722940349</v>
      </c>
      <c r="O1861" s="8" t="n">
        <f aca="false">MAX(O1860,F1861)</f>
        <v>7369.92482798441</v>
      </c>
      <c r="P1861" s="9" t="n">
        <f aca="false">F1861/O1861-1</f>
        <v>-0.0223526233784347</v>
      </c>
      <c r="Q1861" s="8" t="n">
        <f aca="false">MAX(Q1860,B1861)</f>
        <v>106115.910582992</v>
      </c>
      <c r="R1861" s="9" t="n">
        <f aca="false">B1861/Q1861-1</f>
        <v>-0.0518830787291329</v>
      </c>
      <c r="S1861" s="9" t="n">
        <f aca="false">B1861/INDEX($B:$B,$E1861)-1</f>
        <v>0.0253728943301135</v>
      </c>
      <c r="T1861" s="0" t="n">
        <f aca="false">IF(AND($A1861&gt;=CrashTest!$B$3,$A1861&lt;=CrashTest!$C$3),1,IF(AND($A1861&gt;=CrashTest!$B$4,$A1861&lt;=CrashTest!$C$4),2,IF(AND($A1861&gt;=CrashTest!$B$5,$A1861&lt;=CrashTest!$C$5),3,IF(AND($A1861&gt;=CrashTest!$B$6,$A1861&lt;=CrashTest!$C$6),4,IF(AND($A1861&gt;=CrashTest!$B$7,$A1861&lt;=CrashTest!$C$7),5,0)))))</f>
        <v>0</v>
      </c>
      <c r="U1861" s="8" t="str">
        <f aca="false">IF(T1861=0,"",IF(T1860=T1861,MAX(U1860,B1861),B1861))</f>
        <v/>
      </c>
      <c r="V1861" s="9" t="str">
        <f aca="false">IF(T1861=0,"",B1861/U1861-1)</f>
        <v/>
      </c>
      <c r="W1861" s="8" t="str">
        <f aca="false">IF(T1861=0,"",IF(T1860=T1861,MAX(W1860,F1861),F1861))</f>
        <v/>
      </c>
      <c r="X1861" s="9" t="str">
        <f aca="false">IF(T1861=0,"",F1861/W1861-1)</f>
        <v/>
      </c>
    </row>
    <row r="1862" customFormat="false" ht="15" hidden="false" customHeight="false" outlineLevel="0" collapsed="false">
      <c r="A1862" s="5" t="n">
        <v>45690</v>
      </c>
      <c r="B1862" s="6" t="n">
        <v>97424.7809000584</v>
      </c>
      <c r="C1862" s="7" t="n">
        <v>75192.92679</v>
      </c>
      <c r="D1862" s="0" t="n">
        <f aca="false">INT((ROW()-3)/30)</f>
        <v>61</v>
      </c>
      <c r="E1862" s="0" t="n">
        <f aca="false">2+30*D1862</f>
        <v>1832</v>
      </c>
      <c r="F1862" s="8" t="n">
        <f aca="false">INDEX($F:$F,$E1862)*(2*B1862/INDEX($B:$B,$E1862)-C1862/INDEX($C:$C,$E1862))</f>
        <v>6946.30038160942</v>
      </c>
      <c r="G1862" s="9" t="n">
        <f aca="false">B1862/B1861-1</f>
        <v>-0.0316618660558248</v>
      </c>
      <c r="H1862" s="9" t="n">
        <f aca="false">F1862/F1861-1</f>
        <v>-0.0359306799603156</v>
      </c>
      <c r="I1862" s="9" t="n">
        <f aca="false">LN(B1862/B1861)</f>
        <v>-0.0321739407749661</v>
      </c>
      <c r="J1862" s="9" t="n">
        <f aca="false">LN(F1862/F1861)</f>
        <v>-0.0365920782020427</v>
      </c>
      <c r="K1862" s="9" t="n">
        <f aca="false">F1862/F1855-1</f>
        <v>-0.0378618171467322</v>
      </c>
      <c r="L1862" s="9" t="n">
        <f aca="false">F1862/F1832-1</f>
        <v>-0.0124064125192468</v>
      </c>
      <c r="M1862" s="9" t="n">
        <f aca="false">B1862/B1855-1</f>
        <v>-0.0525956546148244</v>
      </c>
      <c r="N1862" s="9" t="n">
        <f aca="false">B1862/B1832-1</f>
        <v>-0.00709232490744005</v>
      </c>
      <c r="O1862" s="8" t="n">
        <f aca="false">MAX(O1861,F1862)</f>
        <v>7369.92482798441</v>
      </c>
      <c r="P1862" s="9" t="n">
        <f aca="false">F1862/O1862-1</f>
        <v>-0.0574801583818664</v>
      </c>
      <c r="Q1862" s="8" t="n">
        <f aca="false">MAX(Q1861,B1862)</f>
        <v>106115.910582992</v>
      </c>
      <c r="R1862" s="9" t="n">
        <f aca="false">B1862/Q1862-1</f>
        <v>-0.0819022296956721</v>
      </c>
      <c r="S1862" s="9" t="n">
        <f aca="false">B1862/INDEX($B:$B,$E1862)-1</f>
        <v>-0.00709232490744005</v>
      </c>
      <c r="T1862" s="0" t="n">
        <f aca="false">IF(AND($A1862&gt;=CrashTest!$B$3,$A1862&lt;=CrashTest!$C$3),1,IF(AND($A1862&gt;=CrashTest!$B$4,$A1862&lt;=CrashTest!$C$4),2,IF(AND($A1862&gt;=CrashTest!$B$5,$A1862&lt;=CrashTest!$C$5),3,IF(AND($A1862&gt;=CrashTest!$B$6,$A1862&lt;=CrashTest!$C$6),4,IF(AND($A1862&gt;=CrashTest!$B$7,$A1862&lt;=CrashTest!$C$7),5,0)))))</f>
        <v>0</v>
      </c>
      <c r="U1862" s="8" t="str">
        <f aca="false">IF(T1862=0,"",IF(T1861=T1862,MAX(U1861,B1862),B1862))</f>
        <v/>
      </c>
      <c r="V1862" s="9" t="str">
        <f aca="false">IF(T1862=0,"",B1862/U1862-1)</f>
        <v/>
      </c>
      <c r="W1862" s="8" t="str">
        <f aca="false">IF(T1862=0,"",IF(T1861=T1862,MAX(W1861,F1862),F1862))</f>
        <v/>
      </c>
      <c r="X1862" s="9" t="str">
        <f aca="false">IF(T1862=0,"",F1862/W1862-1)</f>
        <v/>
      </c>
    </row>
    <row r="1863" customFormat="false" ht="15" hidden="false" customHeight="false" outlineLevel="0" collapsed="false">
      <c r="A1863" s="5" t="n">
        <v>45691</v>
      </c>
      <c r="B1863" s="6" t="n">
        <v>101582.408702221</v>
      </c>
      <c r="C1863" s="7" t="n">
        <v>80429.03887</v>
      </c>
      <c r="D1863" s="0" t="n">
        <f aca="false">INT((ROW()-3)/30)</f>
        <v>62</v>
      </c>
      <c r="E1863" s="0" t="n">
        <f aca="false">2+30*D1863</f>
        <v>1862</v>
      </c>
      <c r="F1863" s="8" t="n">
        <f aca="false">INDEX($F:$F,$E1863)*(2*B1863/INDEX($B:$B,$E1863)-C1863/INDEX($C:$C,$E1863))</f>
        <v>7055.46023530254</v>
      </c>
      <c r="G1863" s="9" t="n">
        <f aca="false">B1863/B1862-1</f>
        <v>0.0426752594540361</v>
      </c>
      <c r="H1863" s="9" t="n">
        <f aca="false">F1863/F1862-1</f>
        <v>0.0157148190685978</v>
      </c>
      <c r="I1863" s="9" t="n">
        <f aca="false">LN(B1863/B1862)</f>
        <v>0.0417897751453536</v>
      </c>
      <c r="J1863" s="9" t="n">
        <f aca="false">LN(F1863/F1862)</f>
        <v>0.0155926198623966</v>
      </c>
      <c r="K1863" s="9" t="n">
        <f aca="false">F1863/F1856-1</f>
        <v>-0.0128090953493774</v>
      </c>
      <c r="L1863" s="9" t="n">
        <f aca="false">F1863/F1833-1</f>
        <v>0.00197074927399443</v>
      </c>
      <c r="M1863" s="9" t="n">
        <f aca="false">B1863/B1856-1</f>
        <v>-0.00318953723404025</v>
      </c>
      <c r="N1863" s="9" t="n">
        <f aca="false">B1863/B1833-1</f>
        <v>0.0341276515511495</v>
      </c>
      <c r="O1863" s="8" t="n">
        <f aca="false">MAX(O1862,F1863)</f>
        <v>7369.92482798441</v>
      </c>
      <c r="P1863" s="9" t="n">
        <f aca="false">F1863/O1863-1</f>
        <v>-0.0426686296022738</v>
      </c>
      <c r="Q1863" s="8" t="n">
        <f aca="false">MAX(Q1862,B1863)</f>
        <v>106115.910582992</v>
      </c>
      <c r="R1863" s="9" t="n">
        <f aca="false">B1863/Q1863-1</f>
        <v>-0.0427221691437628</v>
      </c>
      <c r="S1863" s="9" t="n">
        <f aca="false">B1863/INDEX($B:$B,$E1863)-1</f>
        <v>0.0426752594540361</v>
      </c>
      <c r="T1863" s="0" t="n">
        <f aca="false">IF(AND($A1863&gt;=CrashTest!$B$3,$A1863&lt;=CrashTest!$C$3),1,IF(AND($A1863&gt;=CrashTest!$B$4,$A1863&lt;=CrashTest!$C$4),2,IF(AND($A1863&gt;=CrashTest!$B$5,$A1863&lt;=CrashTest!$C$5),3,IF(AND($A1863&gt;=CrashTest!$B$6,$A1863&lt;=CrashTest!$C$6),4,IF(AND($A1863&gt;=CrashTest!$B$7,$A1863&lt;=CrashTest!$C$7),5,0)))))</f>
        <v>0</v>
      </c>
      <c r="U1863" s="8" t="str">
        <f aca="false">IF(T1863=0,"",IF(T1862=T1863,MAX(U1862,B1863),B1863))</f>
        <v/>
      </c>
      <c r="V1863" s="9" t="str">
        <f aca="false">IF(T1863=0,"",B1863/U1863-1)</f>
        <v/>
      </c>
      <c r="W1863" s="8" t="str">
        <f aca="false">IF(T1863=0,"",IF(T1862=T1863,MAX(W1862,F1863),F1863))</f>
        <v/>
      </c>
      <c r="X1863" s="9" t="str">
        <f aca="false">IF(T1863=0,"",F1863/W1863-1)</f>
        <v/>
      </c>
    </row>
    <row r="1864" customFormat="false" ht="15" hidden="false" customHeight="false" outlineLevel="0" collapsed="false">
      <c r="A1864" s="5" t="n">
        <v>45692</v>
      </c>
      <c r="B1864" s="6" t="n">
        <v>97848.1497592051</v>
      </c>
      <c r="C1864" s="7" t="n">
        <v>75405.90914</v>
      </c>
      <c r="D1864" s="0" t="n">
        <f aca="false">INT((ROW()-3)/30)</f>
        <v>62</v>
      </c>
      <c r="E1864" s="0" t="n">
        <f aca="false">2+30*D1864</f>
        <v>1862</v>
      </c>
      <c r="F1864" s="8" t="n">
        <f aca="false">INDEX($F:$F,$E1864)*(2*B1864/INDEX($B:$B,$E1864)-C1864/INDEX($C:$C,$E1864))</f>
        <v>6986.99678253984</v>
      </c>
      <c r="G1864" s="9" t="n">
        <f aca="false">B1864/B1863-1</f>
        <v>-0.0367608820338423</v>
      </c>
      <c r="H1864" s="9" t="n">
        <f aca="false">F1864/F1863-1</f>
        <v>-0.00970361258931596</v>
      </c>
      <c r="I1864" s="9" t="n">
        <f aca="false">LN(B1864/B1863)</f>
        <v>-0.037453592745853</v>
      </c>
      <c r="J1864" s="9" t="n">
        <f aca="false">LN(F1864/F1863)</f>
        <v>-0.00975099943620417</v>
      </c>
      <c r="K1864" s="9" t="n">
        <f aca="false">F1864/F1857-1</f>
        <v>-0.0212137577543997</v>
      </c>
      <c r="L1864" s="9" t="n">
        <f aca="false">F1864/F1834-1</f>
        <v>-0.00959908554994526</v>
      </c>
      <c r="M1864" s="9" t="n">
        <f aca="false">B1864/B1857-1</f>
        <v>-0.0325297081256458</v>
      </c>
      <c r="N1864" s="9" t="n">
        <f aca="false">B1864/B1834-1</f>
        <v>-0.00575789685677031</v>
      </c>
      <c r="O1864" s="8" t="n">
        <f aca="false">MAX(O1863,F1864)</f>
        <v>7369.92482798441</v>
      </c>
      <c r="P1864" s="9" t="n">
        <f aca="false">F1864/O1864-1</f>
        <v>-0.0519582023402123</v>
      </c>
      <c r="Q1864" s="8" t="n">
        <f aca="false">MAX(Q1863,B1864)</f>
        <v>106115.910582992</v>
      </c>
      <c r="R1864" s="9" t="n">
        <f aca="false">B1864/Q1864-1</f>
        <v>-0.0779125465574814</v>
      </c>
      <c r="S1864" s="9" t="n">
        <f aca="false">B1864/INDEX($B:$B,$E1864)-1</f>
        <v>0.00434559724164041</v>
      </c>
      <c r="T1864" s="0" t="n">
        <f aca="false">IF(AND($A1864&gt;=CrashTest!$B$3,$A1864&lt;=CrashTest!$C$3),1,IF(AND($A1864&gt;=CrashTest!$B$4,$A1864&lt;=CrashTest!$C$4),2,IF(AND($A1864&gt;=CrashTest!$B$5,$A1864&lt;=CrashTest!$C$5),3,IF(AND($A1864&gt;=CrashTest!$B$6,$A1864&lt;=CrashTest!$C$6),4,IF(AND($A1864&gt;=CrashTest!$B$7,$A1864&lt;=CrashTest!$C$7),5,0)))))</f>
        <v>0</v>
      </c>
      <c r="U1864" s="8" t="str">
        <f aca="false">IF(T1864=0,"",IF(T1863=T1864,MAX(U1863,B1864),B1864))</f>
        <v/>
      </c>
      <c r="V1864" s="9" t="str">
        <f aca="false">IF(T1864=0,"",B1864/U1864-1)</f>
        <v/>
      </c>
      <c r="W1864" s="8" t="str">
        <f aca="false">IF(T1864=0,"",IF(T1863=T1864,MAX(W1863,F1864),F1864))</f>
        <v/>
      </c>
      <c r="X1864" s="9" t="str">
        <f aca="false">IF(T1864=0,"",F1864/W1864-1)</f>
        <v/>
      </c>
    </row>
    <row r="1865" customFormat="false" ht="15" hidden="false" customHeight="false" outlineLevel="0" collapsed="false">
      <c r="A1865" s="5" t="n">
        <v>45693</v>
      </c>
      <c r="B1865" s="6" t="n">
        <v>96559.3327562829</v>
      </c>
      <c r="C1865" s="7" t="n">
        <v>73796.0785</v>
      </c>
      <c r="D1865" s="0" t="n">
        <f aca="false">INT((ROW()-3)/30)</f>
        <v>62</v>
      </c>
      <c r="E1865" s="0" t="n">
        <f aca="false">2+30*D1865</f>
        <v>1862</v>
      </c>
      <c r="F1865" s="8" t="n">
        <f aca="false">INDEX($F:$F,$E1865)*(2*B1865/INDEX($B:$B,$E1865)-C1865/INDEX($C:$C,$E1865))</f>
        <v>6951.92944575947</v>
      </c>
      <c r="G1865" s="9" t="n">
        <f aca="false">B1865/B1864-1</f>
        <v>-0.0131716032044944</v>
      </c>
      <c r="H1865" s="9" t="n">
        <f aca="false">F1865/F1864-1</f>
        <v>-0.00501894274060599</v>
      </c>
      <c r="I1865" s="9" t="n">
        <f aca="false">LN(B1865/B1864)</f>
        <v>-0.0132591180937259</v>
      </c>
      <c r="J1865" s="9" t="n">
        <f aca="false">LN(F1865/F1864)</f>
        <v>-0.00503157993502526</v>
      </c>
      <c r="K1865" s="9" t="n">
        <f aca="false">F1865/F1858-1</f>
        <v>-0.0476026426586085</v>
      </c>
      <c r="L1865" s="9" t="n">
        <f aca="false">F1865/F1835-1</f>
        <v>-0.0251685650045789</v>
      </c>
      <c r="M1865" s="9" t="n">
        <f aca="false">B1865/B1858-1</f>
        <v>-0.070819361117702</v>
      </c>
      <c r="N1865" s="9" t="n">
        <f aca="false">B1865/B1835-1</f>
        <v>-0.0550034428636202</v>
      </c>
      <c r="O1865" s="8" t="n">
        <f aca="false">MAX(O1864,F1865)</f>
        <v>7369.92482798441</v>
      </c>
      <c r="P1865" s="9" t="n">
        <f aca="false">F1865/O1865-1</f>
        <v>-0.0567163698383679</v>
      </c>
      <c r="Q1865" s="8" t="n">
        <f aca="false">MAX(Q1864,B1865)</f>
        <v>106115.910582992</v>
      </c>
      <c r="R1865" s="9" t="n">
        <f aca="false">B1865/Q1865-1</f>
        <v>-0.090057916614069</v>
      </c>
      <c r="S1865" s="9" t="n">
        <f aca="false">B1865/INDEX($B:$B,$E1865)-1</f>
        <v>-0.00888324444540756</v>
      </c>
      <c r="T1865" s="0" t="n">
        <f aca="false">IF(AND($A1865&gt;=CrashTest!$B$3,$A1865&lt;=CrashTest!$C$3),1,IF(AND($A1865&gt;=CrashTest!$B$4,$A1865&lt;=CrashTest!$C$4),2,IF(AND($A1865&gt;=CrashTest!$B$5,$A1865&lt;=CrashTest!$C$5),3,IF(AND($A1865&gt;=CrashTest!$B$6,$A1865&lt;=CrashTest!$C$6),4,IF(AND($A1865&gt;=CrashTest!$B$7,$A1865&lt;=CrashTest!$C$7),5,0)))))</f>
        <v>0</v>
      </c>
      <c r="U1865" s="8" t="str">
        <f aca="false">IF(T1865=0,"",IF(T1864=T1865,MAX(U1864,B1865),B1865))</f>
        <v/>
      </c>
      <c r="V1865" s="9" t="str">
        <f aca="false">IF(T1865=0,"",B1865/U1865-1)</f>
        <v/>
      </c>
      <c r="W1865" s="8" t="str">
        <f aca="false">IF(T1865=0,"",IF(T1864=T1865,MAX(W1864,F1865),F1865))</f>
        <v/>
      </c>
      <c r="X1865" s="9" t="str">
        <f aca="false">IF(T1865=0,"",F1865/W1865-1)</f>
        <v/>
      </c>
    </row>
    <row r="1866" customFormat="false" ht="15" hidden="false" customHeight="false" outlineLevel="0" collapsed="false">
      <c r="A1866" s="5" t="n">
        <v>45694</v>
      </c>
      <c r="B1866" s="6" t="n">
        <v>96541.3006811806</v>
      </c>
      <c r="C1866" s="7" t="n">
        <v>73717.91582</v>
      </c>
      <c r="D1866" s="0" t="n">
        <f aca="false">INT((ROW()-3)/30)</f>
        <v>62</v>
      </c>
      <c r="E1866" s="0" t="n">
        <f aca="false">2+30*D1866</f>
        <v>1862</v>
      </c>
      <c r="F1866" s="8" t="n">
        <f aca="false">INDEX($F:$F,$E1866)*(2*B1866/INDEX($B:$B,$E1866)-C1866/INDEX($C:$C,$E1866))</f>
        <v>6956.57874917524</v>
      </c>
      <c r="G1866" s="9" t="n">
        <f aca="false">B1866/B1865-1</f>
        <v>-0.000186746061593301</v>
      </c>
      <c r="H1866" s="9" t="n">
        <f aca="false">F1866/F1865-1</f>
        <v>0.000668778855141827</v>
      </c>
      <c r="I1866" s="9" t="n">
        <f aca="false">LN(B1866/B1865)</f>
        <v>-0.000186763500810232</v>
      </c>
      <c r="J1866" s="9" t="n">
        <f aca="false">LN(F1866/F1865)</f>
        <v>0.00066855532222046</v>
      </c>
      <c r="K1866" s="9" t="n">
        <f aca="false">F1866/F1859-1</f>
        <v>-0.0560855216921143</v>
      </c>
      <c r="L1866" s="9" t="n">
        <f aca="false">F1866/F1836-1</f>
        <v>-0.00768465416208153</v>
      </c>
      <c r="M1866" s="9" t="n">
        <f aca="false">B1866/B1859-1</f>
        <v>-0.0804491014729151</v>
      </c>
      <c r="N1866" s="9" t="n">
        <f aca="false">B1866/B1836-1</f>
        <v>-0.00447223638529637</v>
      </c>
      <c r="O1866" s="8" t="n">
        <f aca="false">MAX(O1865,F1866)</f>
        <v>7369.92482798441</v>
      </c>
      <c r="P1866" s="9" t="n">
        <f aca="false">F1866/O1866-1</f>
        <v>-0.0560855216921143</v>
      </c>
      <c r="Q1866" s="8" t="n">
        <f aca="false">MAX(Q1865,B1866)</f>
        <v>106115.910582992</v>
      </c>
      <c r="R1866" s="9" t="n">
        <f aca="false">B1866/Q1866-1</f>
        <v>-0.0902278447144193</v>
      </c>
      <c r="S1866" s="9" t="n">
        <f aca="false">B1866/INDEX($B:$B,$E1866)-1</f>
        <v>-0.00906833159608644</v>
      </c>
      <c r="T1866" s="0" t="n">
        <f aca="false">IF(AND($A1866&gt;=CrashTest!$B$3,$A1866&lt;=CrashTest!$C$3),1,IF(AND($A1866&gt;=CrashTest!$B$4,$A1866&lt;=CrashTest!$C$4),2,IF(AND($A1866&gt;=CrashTest!$B$5,$A1866&lt;=CrashTest!$C$5),3,IF(AND($A1866&gt;=CrashTest!$B$6,$A1866&lt;=CrashTest!$C$6),4,IF(AND($A1866&gt;=CrashTest!$B$7,$A1866&lt;=CrashTest!$C$7),5,0)))))</f>
        <v>0</v>
      </c>
      <c r="U1866" s="8" t="str">
        <f aca="false">IF(T1866=0,"",IF(T1865=T1866,MAX(U1865,B1866),B1866))</f>
        <v/>
      </c>
      <c r="V1866" s="9" t="str">
        <f aca="false">IF(T1866=0,"",B1866/U1866-1)</f>
        <v/>
      </c>
      <c r="W1866" s="8" t="str">
        <f aca="false">IF(T1866=0,"",IF(T1865=T1866,MAX(W1865,F1866),F1866))</f>
        <v/>
      </c>
      <c r="X1866" s="9" t="str">
        <f aca="false">IF(T1866=0,"",F1866/W1866-1)</f>
        <v/>
      </c>
    </row>
    <row r="1867" customFormat="false" ht="15" hidden="false" customHeight="false" outlineLevel="0" collapsed="false">
      <c r="A1867" s="5" t="n">
        <v>45695</v>
      </c>
      <c r="B1867" s="6" t="n">
        <v>96384.1109836353</v>
      </c>
      <c r="C1867" s="7" t="n">
        <v>73682.09713</v>
      </c>
      <c r="D1867" s="0" t="n">
        <f aca="false">INT((ROW()-3)/30)</f>
        <v>62</v>
      </c>
      <c r="E1867" s="0" t="n">
        <f aca="false">2+30*D1867</f>
        <v>1862</v>
      </c>
      <c r="F1867" s="8" t="n">
        <f aca="false">INDEX($F:$F,$E1867)*(2*B1867/INDEX($B:$B,$E1867)-C1867/INDEX($C:$C,$E1867))</f>
        <v>6937.47269742982</v>
      </c>
      <c r="G1867" s="9" t="n">
        <f aca="false">B1867/B1866-1</f>
        <v>-0.00162821193039864</v>
      </c>
      <c r="H1867" s="9" t="n">
        <f aca="false">F1867/F1866-1</f>
        <v>-0.00274647243053017</v>
      </c>
      <c r="I1867" s="9" t="n">
        <f aca="false">LN(B1867/B1866)</f>
        <v>-0.00162953890803994</v>
      </c>
      <c r="J1867" s="9" t="n">
        <f aca="false">LN(F1867/F1866)</f>
        <v>-0.00275025090584058</v>
      </c>
      <c r="K1867" s="9" t="n">
        <f aca="false">F1867/F1860-1</f>
        <v>-0.0431181893527298</v>
      </c>
      <c r="L1867" s="9" t="n">
        <f aca="false">F1867/F1837-1</f>
        <v>-0.00291674550301413</v>
      </c>
      <c r="M1867" s="9" t="n">
        <f aca="false">B1867/B1860-1</f>
        <v>-0.057488340619257</v>
      </c>
      <c r="N1867" s="9" t="n">
        <f aca="false">B1867/B1837-1</f>
        <v>0.014150255026161</v>
      </c>
      <c r="O1867" s="8" t="n">
        <f aca="false">MAX(O1866,F1867)</f>
        <v>7369.92482798441</v>
      </c>
      <c r="P1867" s="9" t="n">
        <f aca="false">F1867/O1867-1</f>
        <v>-0.0586779567835651</v>
      </c>
      <c r="Q1867" s="8" t="n">
        <f aca="false">MAX(Q1866,B1867)</f>
        <v>106115.910582992</v>
      </c>
      <c r="R1867" s="9" t="n">
        <f aca="false">B1867/Q1867-1</f>
        <v>-0.0917091465915997</v>
      </c>
      <c r="S1867" s="9" t="n">
        <f aca="false">B1867/INDEX($B:$B,$E1867)-1</f>
        <v>-0.0106817783607915</v>
      </c>
      <c r="T1867" s="0" t="n">
        <f aca="false">IF(AND($A1867&gt;=CrashTest!$B$3,$A1867&lt;=CrashTest!$C$3),1,IF(AND($A1867&gt;=CrashTest!$B$4,$A1867&lt;=CrashTest!$C$4),2,IF(AND($A1867&gt;=CrashTest!$B$5,$A1867&lt;=CrashTest!$C$5),3,IF(AND($A1867&gt;=CrashTest!$B$6,$A1867&lt;=CrashTest!$C$6),4,IF(AND($A1867&gt;=CrashTest!$B$7,$A1867&lt;=CrashTest!$C$7),5,0)))))</f>
        <v>0</v>
      </c>
      <c r="U1867" s="8" t="str">
        <f aca="false">IF(T1867=0,"",IF(T1866=T1867,MAX(U1866,B1867),B1867))</f>
        <v/>
      </c>
      <c r="V1867" s="9" t="str">
        <f aca="false">IF(T1867=0,"",B1867/U1867-1)</f>
        <v/>
      </c>
      <c r="W1867" s="8" t="str">
        <f aca="false">IF(T1867=0,"",IF(T1866=T1867,MAX(W1866,F1867),F1867))</f>
        <v/>
      </c>
      <c r="X1867" s="9" t="str">
        <f aca="false">IF(T1867=0,"",F1867/W1867-1)</f>
        <v/>
      </c>
    </row>
    <row r="1868" customFormat="false" ht="15" hidden="false" customHeight="false" outlineLevel="0" collapsed="false">
      <c r="A1868" s="5" t="n">
        <v>45696</v>
      </c>
      <c r="B1868" s="6" t="n">
        <v>96603.318157218</v>
      </c>
      <c r="C1868" s="7" t="n">
        <v>73614.17201</v>
      </c>
      <c r="D1868" s="0" t="n">
        <f aca="false">INT((ROW()-3)/30)</f>
        <v>62</v>
      </c>
      <c r="E1868" s="0" t="n">
        <f aca="false">2+30*D1868</f>
        <v>1862</v>
      </c>
      <c r="F1868" s="8" t="n">
        <f aca="false">INDEX($F:$F,$E1868)*(2*B1868/INDEX($B:$B,$E1868)-C1868/INDEX($C:$C,$E1868))</f>
        <v>6975.00615368129</v>
      </c>
      <c r="G1868" s="9" t="n">
        <f aca="false">B1868/B1867-1</f>
        <v>0.00227430819608765</v>
      </c>
      <c r="H1868" s="9" t="n">
        <f aca="false">F1868/F1867-1</f>
        <v>0.00541024922020705</v>
      </c>
      <c r="I1868" s="9" t="n">
        <f aca="false">LN(B1868/B1867)</f>
        <v>0.0022717258717953</v>
      </c>
      <c r="J1868" s="9" t="n">
        <f aca="false">LN(F1868/F1867)</f>
        <v>0.00539566639605758</v>
      </c>
      <c r="K1868" s="9" t="n">
        <f aca="false">F1868/F1861-1</f>
        <v>-0.0319466377159263</v>
      </c>
      <c r="L1868" s="9" t="n">
        <f aca="false">F1868/F1838-1</f>
        <v>0.0142802042277166</v>
      </c>
      <c r="M1868" s="9" t="n">
        <f aca="false">B1868/B1861-1</f>
        <v>-0.0398266644998955</v>
      </c>
      <c r="N1868" s="9" t="n">
        <f aca="false">B1868/B1838-1</f>
        <v>0.0460998982092915</v>
      </c>
      <c r="O1868" s="8" t="n">
        <f aca="false">MAX(O1867,F1868)</f>
        <v>7369.92482798441</v>
      </c>
      <c r="P1868" s="9" t="n">
        <f aca="false">F1868/O1868-1</f>
        <v>-0.0535851699332897</v>
      </c>
      <c r="Q1868" s="8" t="n">
        <f aca="false">MAX(Q1867,B1868)</f>
        <v>106115.910582992</v>
      </c>
      <c r="R1868" s="9" t="n">
        <f aca="false">B1868/Q1868-1</f>
        <v>-0.0896434132592615</v>
      </c>
      <c r="S1868" s="9" t="n">
        <f aca="false">B1868/INDEX($B:$B,$E1868)-1</f>
        <v>-0.00843176382077859</v>
      </c>
      <c r="T1868" s="0" t="n">
        <f aca="false">IF(AND($A1868&gt;=CrashTest!$B$3,$A1868&lt;=CrashTest!$C$3),1,IF(AND($A1868&gt;=CrashTest!$B$4,$A1868&lt;=CrashTest!$C$4),2,IF(AND($A1868&gt;=CrashTest!$B$5,$A1868&lt;=CrashTest!$C$5),3,IF(AND($A1868&gt;=CrashTest!$B$6,$A1868&lt;=CrashTest!$C$6),4,IF(AND($A1868&gt;=CrashTest!$B$7,$A1868&lt;=CrashTest!$C$7),5,0)))))</f>
        <v>0</v>
      </c>
      <c r="U1868" s="8" t="str">
        <f aca="false">IF(T1868=0,"",IF(T1867=T1868,MAX(U1867,B1868),B1868))</f>
        <v/>
      </c>
      <c r="V1868" s="9" t="str">
        <f aca="false">IF(T1868=0,"",B1868/U1868-1)</f>
        <v/>
      </c>
      <c r="W1868" s="8" t="str">
        <f aca="false">IF(T1868=0,"",IF(T1867=T1868,MAX(W1867,F1868),F1868))</f>
        <v/>
      </c>
      <c r="X1868" s="9" t="str">
        <f aca="false">IF(T1868=0,"",F1868/W1868-1)</f>
        <v/>
      </c>
    </row>
    <row r="1869" customFormat="false" ht="15" hidden="false" customHeight="false" outlineLevel="0" collapsed="false">
      <c r="A1869" s="5" t="n">
        <v>45697</v>
      </c>
      <c r="B1869" s="6" t="n">
        <v>96309.7532405026</v>
      </c>
      <c r="C1869" s="7" t="n">
        <v>73617.26615</v>
      </c>
      <c r="D1869" s="0" t="n">
        <f aca="false">INT((ROW()-3)/30)</f>
        <v>62</v>
      </c>
      <c r="E1869" s="0" t="n">
        <f aca="false">2+30*D1869</f>
        <v>1862</v>
      </c>
      <c r="F1869" s="8" t="n">
        <f aca="false">INDEX($F:$F,$E1869)*(2*B1869/INDEX($B:$B,$E1869)-C1869/INDEX($C:$C,$E1869))</f>
        <v>6932.85848208881</v>
      </c>
      <c r="G1869" s="9" t="n">
        <f aca="false">B1869/B1868-1</f>
        <v>-0.00303886990959912</v>
      </c>
      <c r="H1869" s="9" t="n">
        <f aca="false">F1869/F1868-1</f>
        <v>-0.0060426715996863</v>
      </c>
      <c r="I1869" s="9" t="n">
        <f aca="false">LN(B1869/B1868)</f>
        <v>-0.00304349665051625</v>
      </c>
      <c r="J1869" s="9" t="n">
        <f aca="false">LN(F1869/F1868)</f>
        <v>-0.00606100242178112</v>
      </c>
      <c r="K1869" s="9" t="n">
        <f aca="false">F1869/F1862-1</f>
        <v>-0.00193511636153798</v>
      </c>
      <c r="L1869" s="9" t="n">
        <f aca="false">F1869/F1839-1</f>
        <v>-0.00464928128034947</v>
      </c>
      <c r="M1869" s="9" t="n">
        <f aca="false">B1869/B1862-1</f>
        <v>-0.0114450106970179</v>
      </c>
      <c r="N1869" s="9" t="n">
        <f aca="false">B1869/B1839-1</f>
        <v>0.0163639511487184</v>
      </c>
      <c r="O1869" s="8" t="n">
        <f aca="false">MAX(O1868,F1869)</f>
        <v>7369.92482798441</v>
      </c>
      <c r="P1869" s="9" t="n">
        <f aca="false">F1869/O1869-1</f>
        <v>-0.0593040439484557</v>
      </c>
      <c r="Q1869" s="8" t="n">
        <f aca="false">MAX(Q1868,B1869)</f>
        <v>106115.910582992</v>
      </c>
      <c r="R1869" s="9" t="n">
        <f aca="false">B1869/Q1869-1</f>
        <v>-0.0924098684977134</v>
      </c>
      <c r="S1869" s="9" t="n">
        <f aca="false">B1869/INDEX($B:$B,$E1869)-1</f>
        <v>-0.0114450106970179</v>
      </c>
      <c r="T1869" s="0" t="n">
        <f aca="false">IF(AND($A1869&gt;=CrashTest!$B$3,$A1869&lt;=CrashTest!$C$3),1,IF(AND($A1869&gt;=CrashTest!$B$4,$A1869&lt;=CrashTest!$C$4),2,IF(AND($A1869&gt;=CrashTest!$B$5,$A1869&lt;=CrashTest!$C$5),3,IF(AND($A1869&gt;=CrashTest!$B$6,$A1869&lt;=CrashTest!$C$6),4,IF(AND($A1869&gt;=CrashTest!$B$7,$A1869&lt;=CrashTest!$C$7),5,0)))))</f>
        <v>0</v>
      </c>
      <c r="U1869" s="8" t="str">
        <f aca="false">IF(T1869=0,"",IF(T1868=T1869,MAX(U1868,B1869),B1869))</f>
        <v/>
      </c>
      <c r="V1869" s="9" t="str">
        <f aca="false">IF(T1869=0,"",B1869/U1869-1)</f>
        <v/>
      </c>
      <c r="W1869" s="8" t="str">
        <f aca="false">IF(T1869=0,"",IF(T1868=T1869,MAX(W1868,F1869),F1869))</f>
        <v/>
      </c>
      <c r="X1869" s="9" t="str">
        <f aca="false">IF(T1869=0,"",F1869/W1869-1)</f>
        <v/>
      </c>
    </row>
    <row r="1870" customFormat="false" ht="15" hidden="false" customHeight="false" outlineLevel="0" collapsed="false">
      <c r="A1870" s="5" t="n">
        <v>45698</v>
      </c>
      <c r="B1870" s="6" t="n">
        <v>97375.2253535944</v>
      </c>
      <c r="C1870" s="7" t="n">
        <v>74864.57662</v>
      </c>
      <c r="D1870" s="0" t="n">
        <f aca="false">INT((ROW()-3)/30)</f>
        <v>62</v>
      </c>
      <c r="E1870" s="0" t="n">
        <f aca="false">2+30*D1870</f>
        <v>1862</v>
      </c>
      <c r="F1870" s="8" t="n">
        <f aca="false">INDEX($F:$F,$E1870)*(2*B1870/INDEX($B:$B,$E1870)-C1870/INDEX($C:$C,$E1870))</f>
        <v>6969.56674046043</v>
      </c>
      <c r="G1870" s="9" t="n">
        <f aca="false">B1870/B1869-1</f>
        <v>0.0110629721003555</v>
      </c>
      <c r="H1870" s="9" t="n">
        <f aca="false">F1870/F1869-1</f>
        <v>0.00529482297474559</v>
      </c>
      <c r="I1870" s="9" t="n">
        <f aca="false">LN(B1870/B1869)</f>
        <v>0.011002225042555</v>
      </c>
      <c r="J1870" s="9" t="n">
        <f aca="false">LN(F1870/F1869)</f>
        <v>0.00528085468430092</v>
      </c>
      <c r="K1870" s="9" t="n">
        <f aca="false">F1870/F1863-1</f>
        <v>-0.0121740456295587</v>
      </c>
      <c r="L1870" s="9" t="n">
        <f aca="false">F1870/F1840-1</f>
        <v>0.00258652780476076</v>
      </c>
      <c r="M1870" s="9" t="n">
        <f aca="false">B1870/B1863-1</f>
        <v>-0.0414164558842028</v>
      </c>
      <c r="N1870" s="9" t="n">
        <f aca="false">B1870/B1840-1</f>
        <v>0.0292656118685612</v>
      </c>
      <c r="O1870" s="8" t="n">
        <f aca="false">MAX(O1869,F1870)</f>
        <v>7369.92482798441</v>
      </c>
      <c r="P1870" s="9" t="n">
        <f aca="false">F1870/O1870-1</f>
        <v>-0.0543232253881037</v>
      </c>
      <c r="Q1870" s="8" t="n">
        <f aca="false">MAX(Q1869,B1870)</f>
        <v>106115.910582992</v>
      </c>
      <c r="R1870" s="9" t="n">
        <f aca="false">B1870/Q1870-1</f>
        <v>-0.0823692241943456</v>
      </c>
      <c r="S1870" s="9" t="n">
        <f aca="false">B1870/INDEX($B:$B,$E1870)-1</f>
        <v>-0.000508654430691813</v>
      </c>
      <c r="T1870" s="0" t="n">
        <f aca="false">IF(AND($A1870&gt;=CrashTest!$B$3,$A1870&lt;=CrashTest!$C$3),1,IF(AND($A1870&gt;=CrashTest!$B$4,$A1870&lt;=CrashTest!$C$4),2,IF(AND($A1870&gt;=CrashTest!$B$5,$A1870&lt;=CrashTest!$C$5),3,IF(AND($A1870&gt;=CrashTest!$B$6,$A1870&lt;=CrashTest!$C$6),4,IF(AND($A1870&gt;=CrashTest!$B$7,$A1870&lt;=CrashTest!$C$7),5,0)))))</f>
        <v>0</v>
      </c>
      <c r="U1870" s="8" t="str">
        <f aca="false">IF(T1870=0,"",IF(T1869=T1870,MAX(U1869,B1870),B1870))</f>
        <v/>
      </c>
      <c r="V1870" s="9" t="str">
        <f aca="false">IF(T1870=0,"",B1870/U1870-1)</f>
        <v/>
      </c>
      <c r="W1870" s="8" t="str">
        <f aca="false">IF(T1870=0,"",IF(T1869=T1870,MAX(W1869,F1870),F1870))</f>
        <v/>
      </c>
      <c r="X1870" s="9" t="str">
        <f aca="false">IF(T1870=0,"",F1870/W1870-1)</f>
        <v/>
      </c>
    </row>
    <row r="1871" customFormat="false" ht="15" hidden="false" customHeight="false" outlineLevel="0" collapsed="false">
      <c r="A1871" s="5" t="n">
        <v>45699</v>
      </c>
      <c r="B1871" s="6" t="n">
        <v>95806.2580385739</v>
      </c>
      <c r="C1871" s="7" t="n">
        <v>72739.6978</v>
      </c>
      <c r="D1871" s="0" t="n">
        <f aca="false">INT((ROW()-3)/30)</f>
        <v>62</v>
      </c>
      <c r="E1871" s="0" t="n">
        <f aca="false">2+30*D1871</f>
        <v>1862</v>
      </c>
      <c r="F1871" s="8" t="n">
        <f aca="false">INDEX($F:$F,$E1871)*(2*B1871/INDEX($B:$B,$E1871)-C1871/INDEX($C:$C,$E1871))</f>
        <v>6942.13046546393</v>
      </c>
      <c r="G1871" s="9" t="n">
        <f aca="false">B1871/B1870-1</f>
        <v>-0.0161125923901402</v>
      </c>
      <c r="H1871" s="9" t="n">
        <f aca="false">F1871/F1870-1</f>
        <v>-0.00393658257653595</v>
      </c>
      <c r="I1871" s="9" t="n">
        <f aca="false">LN(B1871/B1870)</f>
        <v>-0.0162438116374245</v>
      </c>
      <c r="J1871" s="9" t="n">
        <f aca="false">LN(F1871/F1870)</f>
        <v>-0.00394435131261</v>
      </c>
      <c r="K1871" s="9" t="n">
        <f aca="false">F1871/F1864-1</f>
        <v>-0.00642140228088128</v>
      </c>
      <c r="L1871" s="9" t="n">
        <f aca="false">F1871/F1841-1</f>
        <v>0.00347262411654925</v>
      </c>
      <c r="M1871" s="9" t="n">
        <f aca="false">B1871/B1864-1</f>
        <v>-0.0208679645517682</v>
      </c>
      <c r="N1871" s="9" t="n">
        <f aca="false">B1871/B1841-1</f>
        <v>0.0153940080931789</v>
      </c>
      <c r="O1871" s="8" t="n">
        <f aca="false">MAX(O1870,F1871)</f>
        <v>7369.92482798441</v>
      </c>
      <c r="P1871" s="9" t="n">
        <f aca="false">F1871/O1871-1</f>
        <v>-0.0580459601020756</v>
      </c>
      <c r="Q1871" s="8" t="n">
        <f aca="false">MAX(Q1870,B1871)</f>
        <v>106115.910582992</v>
      </c>
      <c r="R1871" s="9" t="n">
        <f aca="false">B1871/Q1871-1</f>
        <v>-0.0971546348495501</v>
      </c>
      <c r="S1871" s="9" t="n">
        <f aca="false">B1871/INDEX($B:$B,$E1871)-1</f>
        <v>-0.0166130510793228</v>
      </c>
      <c r="T1871" s="0" t="n">
        <f aca="false">IF(AND($A1871&gt;=CrashTest!$B$3,$A1871&lt;=CrashTest!$C$3),1,IF(AND($A1871&gt;=CrashTest!$B$4,$A1871&lt;=CrashTest!$C$4),2,IF(AND($A1871&gt;=CrashTest!$B$5,$A1871&lt;=CrashTest!$C$5),3,IF(AND($A1871&gt;=CrashTest!$B$6,$A1871&lt;=CrashTest!$C$6),4,IF(AND($A1871&gt;=CrashTest!$B$7,$A1871&lt;=CrashTest!$C$7),5,0)))))</f>
        <v>0</v>
      </c>
      <c r="U1871" s="8" t="str">
        <f aca="false">IF(T1871=0,"",IF(T1870=T1871,MAX(U1870,B1871),B1871))</f>
        <v/>
      </c>
      <c r="V1871" s="9" t="str">
        <f aca="false">IF(T1871=0,"",B1871/U1871-1)</f>
        <v/>
      </c>
      <c r="W1871" s="8" t="str">
        <f aca="false">IF(T1871=0,"",IF(T1870=T1871,MAX(W1870,F1871),F1871))</f>
        <v/>
      </c>
      <c r="X1871" s="9" t="str">
        <f aca="false">IF(T1871=0,"",F1871/W1871-1)</f>
        <v/>
      </c>
    </row>
    <row r="1872" customFormat="false" ht="15" hidden="false" customHeight="false" outlineLevel="0" collapsed="false">
      <c r="A1872" s="5" t="n">
        <v>45700</v>
      </c>
      <c r="B1872" s="6" t="n">
        <v>97756.4976548802</v>
      </c>
      <c r="C1872" s="7" t="n">
        <v>75388.72803</v>
      </c>
      <c r="D1872" s="0" t="n">
        <f aca="false">INT((ROW()-3)/30)</f>
        <v>62</v>
      </c>
      <c r="E1872" s="0" t="n">
        <f aca="false">2+30*D1872</f>
        <v>1862</v>
      </c>
      <c r="F1872" s="8" t="n">
        <f aca="false">INDEX($F:$F,$E1872)*(2*B1872/INDEX($B:$B,$E1872)-C1872/INDEX($C:$C,$E1872))</f>
        <v>6975.51454107626</v>
      </c>
      <c r="G1872" s="9" t="n">
        <f aca="false">B1872/B1871-1</f>
        <v>0.0203560775280576</v>
      </c>
      <c r="H1872" s="9" t="n">
        <f aca="false">F1872/F1871-1</f>
        <v>0.00480890927913502</v>
      </c>
      <c r="I1872" s="9" t="n">
        <f aca="false">LN(B1872/B1871)</f>
        <v>0.0201516619922254</v>
      </c>
      <c r="J1872" s="9" t="n">
        <f aca="false">LN(F1872/F1871)</f>
        <v>0.00479738341137243</v>
      </c>
      <c r="K1872" s="9" t="n">
        <f aca="false">F1872/F1865-1</f>
        <v>0.00339259704817274</v>
      </c>
      <c r="L1872" s="9" t="n">
        <f aca="false">F1872/F1842-1</f>
        <v>0.00733179212384338</v>
      </c>
      <c r="M1872" s="9" t="n">
        <f aca="false">B1872/B1865-1</f>
        <v>0.0123982308537585</v>
      </c>
      <c r="N1872" s="9" t="n">
        <f aca="false">B1872/B1842-1</f>
        <v>0.035822427522495</v>
      </c>
      <c r="O1872" s="8" t="n">
        <f aca="false">MAX(O1871,F1872)</f>
        <v>7369.92482798441</v>
      </c>
      <c r="P1872" s="9" t="n">
        <f aca="false">F1872/O1872-1</f>
        <v>-0.0535161885790918</v>
      </c>
      <c r="Q1872" s="8" t="n">
        <f aca="false">MAX(Q1871,B1872)</f>
        <v>106115.910582992</v>
      </c>
      <c r="R1872" s="9" t="n">
        <f aca="false">B1872/Q1872-1</f>
        <v>-0.0787762446007002</v>
      </c>
      <c r="S1872" s="9" t="n">
        <f aca="false">B1872/INDEX($B:$B,$E1872)-1</f>
        <v>0.00340484989298662</v>
      </c>
      <c r="T1872" s="0" t="n">
        <f aca="false">IF(AND($A1872&gt;=CrashTest!$B$3,$A1872&lt;=CrashTest!$C$3),1,IF(AND($A1872&gt;=CrashTest!$B$4,$A1872&lt;=CrashTest!$C$4),2,IF(AND($A1872&gt;=CrashTest!$B$5,$A1872&lt;=CrashTest!$C$5),3,IF(AND($A1872&gt;=CrashTest!$B$6,$A1872&lt;=CrashTest!$C$6),4,IF(AND($A1872&gt;=CrashTest!$B$7,$A1872&lt;=CrashTest!$C$7),5,0)))))</f>
        <v>0</v>
      </c>
      <c r="U1872" s="8" t="str">
        <f aca="false">IF(T1872=0,"",IF(T1871=T1872,MAX(U1871,B1872),B1872))</f>
        <v/>
      </c>
      <c r="V1872" s="9" t="str">
        <f aca="false">IF(T1872=0,"",B1872/U1872-1)</f>
        <v/>
      </c>
      <c r="W1872" s="8" t="str">
        <f aca="false">IF(T1872=0,"",IF(T1871=T1872,MAX(W1871,F1872),F1872))</f>
        <v/>
      </c>
      <c r="X1872" s="9" t="str">
        <f aca="false">IF(T1872=0,"",F1872/W1872-1)</f>
        <v/>
      </c>
    </row>
    <row r="1873" customFormat="false" ht="15" hidden="false" customHeight="false" outlineLevel="0" collapsed="false">
      <c r="A1873" s="5" t="n">
        <v>45701</v>
      </c>
      <c r="B1873" s="6" t="n">
        <v>96534.7406332554</v>
      </c>
      <c r="C1873" s="7" t="n">
        <v>73851.30825</v>
      </c>
      <c r="D1873" s="0" t="n">
        <f aca="false">INT((ROW()-3)/30)</f>
        <v>62</v>
      </c>
      <c r="E1873" s="0" t="n">
        <f aca="false">2+30*D1873</f>
        <v>1862</v>
      </c>
      <c r="F1873" s="8" t="n">
        <f aca="false">INDEX($F:$F,$E1873)*(2*B1873/INDEX($B:$B,$E1873)-C1873/INDEX($C:$C,$E1873))</f>
        <v>6943.32054468053</v>
      </c>
      <c r="G1873" s="9" t="n">
        <f aca="false">B1873/B1872-1</f>
        <v>-0.0124979622933924</v>
      </c>
      <c r="H1873" s="9" t="n">
        <f aca="false">F1873/F1872-1</f>
        <v>-0.00461528625682761</v>
      </c>
      <c r="I1873" s="9" t="n">
        <f aca="false">LN(B1873/B1872)</f>
        <v>-0.012576718708627</v>
      </c>
      <c r="J1873" s="9" t="n">
        <f aca="false">LN(F1873/F1872)</f>
        <v>-0.00462596957416261</v>
      </c>
      <c r="K1873" s="9" t="n">
        <f aca="false">F1873/F1866-1</f>
        <v>-0.0019058512772927</v>
      </c>
      <c r="L1873" s="9" t="n">
        <f aca="false">F1873/F1843-1</f>
        <v>-0.0078823829918383</v>
      </c>
      <c r="M1873" s="9" t="n">
        <f aca="false">B1873/B1866-1</f>
        <v>-6.79506892792281E-005</v>
      </c>
      <c r="N1873" s="9" t="n">
        <f aca="false">B1873/B1843-1</f>
        <v>-0.000359690194558837</v>
      </c>
      <c r="O1873" s="8" t="n">
        <f aca="false">MAX(O1872,F1873)</f>
        <v>7369.92482798441</v>
      </c>
      <c r="P1873" s="9" t="n">
        <f aca="false">F1873/O1873-1</f>
        <v>-0.0578844823062525</v>
      </c>
      <c r="Q1873" s="8" t="n">
        <f aca="false">MAX(Q1872,B1873)</f>
        <v>106115.910582992</v>
      </c>
      <c r="R1873" s="9" t="n">
        <f aca="false">B1873/Q1873-1</f>
        <v>-0.0902896643594581</v>
      </c>
      <c r="S1873" s="9" t="n">
        <f aca="false">B1873/INDEX($B:$B,$E1873)-1</f>
        <v>-0.00913566608598315</v>
      </c>
      <c r="T1873" s="0" t="n">
        <f aca="false">IF(AND($A1873&gt;=CrashTest!$B$3,$A1873&lt;=CrashTest!$C$3),1,IF(AND($A1873&gt;=CrashTest!$B$4,$A1873&lt;=CrashTest!$C$4),2,IF(AND($A1873&gt;=CrashTest!$B$5,$A1873&lt;=CrashTest!$C$5),3,IF(AND($A1873&gt;=CrashTest!$B$6,$A1873&lt;=CrashTest!$C$6),4,IF(AND($A1873&gt;=CrashTest!$B$7,$A1873&lt;=CrashTest!$C$7),5,0)))))</f>
        <v>0</v>
      </c>
      <c r="U1873" s="8" t="str">
        <f aca="false">IF(T1873=0,"",IF(T1872=T1873,MAX(U1872,B1873),B1873))</f>
        <v/>
      </c>
      <c r="V1873" s="9" t="str">
        <f aca="false">IF(T1873=0,"",B1873/U1873-1)</f>
        <v/>
      </c>
      <c r="W1873" s="8" t="str">
        <f aca="false">IF(T1873=0,"",IF(T1872=T1873,MAX(W1872,F1873),F1873))</f>
        <v/>
      </c>
      <c r="X1873" s="9" t="str">
        <f aca="false">IF(T1873=0,"",F1873/W1873-1)</f>
        <v/>
      </c>
    </row>
    <row r="1874" customFormat="false" ht="15" hidden="false" customHeight="false" outlineLevel="0" collapsed="false">
      <c r="A1874" s="5" t="n">
        <v>45702</v>
      </c>
      <c r="B1874" s="6" t="n">
        <v>97414.3589821742</v>
      </c>
      <c r="C1874" s="7" t="n">
        <v>74939.75132</v>
      </c>
      <c r="D1874" s="0" t="n">
        <f aca="false">INT((ROW()-3)/30)</f>
        <v>62</v>
      </c>
      <c r="E1874" s="0" t="n">
        <f aca="false">2+30*D1874</f>
        <v>1862</v>
      </c>
      <c r="F1874" s="8" t="n">
        <f aca="false">INDEX($F:$F,$E1874)*(2*B1874/INDEX($B:$B,$E1874)-C1874/INDEX($C:$C,$E1874))</f>
        <v>6968.20250981183</v>
      </c>
      <c r="G1874" s="9" t="n">
        <f aca="false">B1874/B1873-1</f>
        <v>0.00911193569432744</v>
      </c>
      <c r="H1874" s="9" t="n">
        <f aca="false">F1874/F1873-1</f>
        <v>0.0035835829515829</v>
      </c>
      <c r="I1874" s="9" t="n">
        <f aca="false">LN(B1874/B1873)</f>
        <v>0.00907067247738573</v>
      </c>
      <c r="J1874" s="9" t="n">
        <f aca="false">LN(F1874/F1873)</f>
        <v>0.00357717721728949</v>
      </c>
      <c r="K1874" s="9" t="n">
        <f aca="false">F1874/F1867-1</f>
        <v>0.00442953993799433</v>
      </c>
      <c r="L1874" s="9" t="n">
        <f aca="false">F1874/F1844-1</f>
        <v>-0.0117546180639548</v>
      </c>
      <c r="M1874" s="9" t="n">
        <f aca="false">B1874/B1867-1</f>
        <v>0.0106889817006646</v>
      </c>
      <c r="N1874" s="9" t="n">
        <f aca="false">B1874/B1844-1</f>
        <v>-0.0275330014867782</v>
      </c>
      <c r="O1874" s="8" t="n">
        <f aca="false">MAX(O1873,F1874)</f>
        <v>7369.92482798441</v>
      </c>
      <c r="P1874" s="9" t="n">
        <f aca="false">F1874/O1874-1</f>
        <v>-0.0545083331986235</v>
      </c>
      <c r="Q1874" s="8" t="n">
        <f aca="false">MAX(Q1873,B1874)</f>
        <v>106115.910582992</v>
      </c>
      <c r="R1874" s="9" t="n">
        <f aca="false">B1874/Q1874-1</f>
        <v>-0.0820004422806363</v>
      </c>
      <c r="S1874" s="9" t="n">
        <f aca="false">B1874/INDEX($B:$B,$E1874)-1</f>
        <v>-0.000106973993555859</v>
      </c>
      <c r="T1874" s="0" t="n">
        <f aca="false">IF(AND($A1874&gt;=CrashTest!$B$3,$A1874&lt;=CrashTest!$C$3),1,IF(AND($A1874&gt;=CrashTest!$B$4,$A1874&lt;=CrashTest!$C$4),2,IF(AND($A1874&gt;=CrashTest!$B$5,$A1874&lt;=CrashTest!$C$5),3,IF(AND($A1874&gt;=CrashTest!$B$6,$A1874&lt;=CrashTest!$C$6),4,IF(AND($A1874&gt;=CrashTest!$B$7,$A1874&lt;=CrashTest!$C$7),5,0)))))</f>
        <v>0</v>
      </c>
      <c r="U1874" s="8" t="str">
        <f aca="false">IF(T1874=0,"",IF(T1873=T1874,MAX(U1873,B1874),B1874))</f>
        <v/>
      </c>
      <c r="V1874" s="9" t="str">
        <f aca="false">IF(T1874=0,"",B1874/U1874-1)</f>
        <v/>
      </c>
      <c r="W1874" s="8" t="str">
        <f aca="false">IF(T1874=0,"",IF(T1873=T1874,MAX(W1873,F1874),F1874))</f>
        <v/>
      </c>
      <c r="X1874" s="9" t="str">
        <f aca="false">IF(T1874=0,"",F1874/W1874-1)</f>
        <v/>
      </c>
    </row>
    <row r="1875" customFormat="false" ht="15" hidden="false" customHeight="false" outlineLevel="0" collapsed="false">
      <c r="A1875" s="5" t="n">
        <v>45703</v>
      </c>
      <c r="B1875" s="6" t="n">
        <v>97583.2431767972</v>
      </c>
      <c r="C1875" s="7" t="n">
        <v>75044.26693</v>
      </c>
      <c r="D1875" s="0" t="n">
        <f aca="false">INT((ROW()-3)/30)</f>
        <v>62</v>
      </c>
      <c r="E1875" s="0" t="n">
        <f aca="false">2+30*D1875</f>
        <v>1862</v>
      </c>
      <c r="F1875" s="8" t="n">
        <f aca="false">INDEX($F:$F,$E1875)*(2*B1875/INDEX($B:$B,$E1875)-C1875/INDEX($C:$C,$E1875))</f>
        <v>6982.62997488327</v>
      </c>
      <c r="G1875" s="9" t="n">
        <f aca="false">B1875/B1874-1</f>
        <v>0.00173366838716138</v>
      </c>
      <c r="H1875" s="9" t="n">
        <f aca="false">F1875/F1874-1</f>
        <v>0.00207047155290474</v>
      </c>
      <c r="I1875" s="9" t="n">
        <f aca="false">LN(B1875/B1874)</f>
        <v>0.00173216731877585</v>
      </c>
      <c r="J1875" s="9" t="n">
        <f aca="false">LN(F1875/F1874)</f>
        <v>0.00206833108069438</v>
      </c>
      <c r="K1875" s="9" t="n">
        <f aca="false">F1875/F1868-1</f>
        <v>0.00109301999654199</v>
      </c>
      <c r="L1875" s="9" t="n">
        <f aca="false">F1875/F1845-1</f>
        <v>-0.0147021220509447</v>
      </c>
      <c r="M1875" s="9" t="n">
        <f aca="false">B1875/B1868-1</f>
        <v>0.0101438029073122</v>
      </c>
      <c r="N1875" s="9" t="n">
        <f aca="false">B1875/B1845-1</f>
        <v>-0.023950200218841</v>
      </c>
      <c r="O1875" s="8" t="n">
        <f aca="false">MAX(O1874,F1875)</f>
        <v>7369.92482798441</v>
      </c>
      <c r="P1875" s="9" t="n">
        <f aca="false">F1875/O1875-1</f>
        <v>-0.0525507195990028</v>
      </c>
      <c r="Q1875" s="8" t="n">
        <f aca="false">MAX(Q1874,B1875)</f>
        <v>106115.910582992</v>
      </c>
      <c r="R1875" s="9" t="n">
        <f aca="false">B1875/Q1875-1</f>
        <v>-0.08040893546799</v>
      </c>
      <c r="S1875" s="9" t="n">
        <f aca="false">B1875/INDEX($B:$B,$E1875)-1</f>
        <v>0.00162650893617466</v>
      </c>
      <c r="T1875" s="0" t="n">
        <f aca="false">IF(AND($A1875&gt;=CrashTest!$B$3,$A1875&lt;=CrashTest!$C$3),1,IF(AND($A1875&gt;=CrashTest!$B$4,$A1875&lt;=CrashTest!$C$4),2,IF(AND($A1875&gt;=CrashTest!$B$5,$A1875&lt;=CrashTest!$C$5),3,IF(AND($A1875&gt;=CrashTest!$B$6,$A1875&lt;=CrashTest!$C$6),4,IF(AND($A1875&gt;=CrashTest!$B$7,$A1875&lt;=CrashTest!$C$7),5,0)))))</f>
        <v>0</v>
      </c>
      <c r="U1875" s="8" t="str">
        <f aca="false">IF(T1875=0,"",IF(T1874=T1875,MAX(U1874,B1875),B1875))</f>
        <v/>
      </c>
      <c r="V1875" s="9" t="str">
        <f aca="false">IF(T1875=0,"",B1875/U1875-1)</f>
        <v/>
      </c>
      <c r="W1875" s="8" t="str">
        <f aca="false">IF(T1875=0,"",IF(T1874=T1875,MAX(W1874,F1875),F1875))</f>
        <v/>
      </c>
      <c r="X1875" s="9" t="str">
        <f aca="false">IF(T1875=0,"",F1875/W1875-1)</f>
        <v/>
      </c>
    </row>
    <row r="1876" customFormat="false" ht="15" hidden="false" customHeight="false" outlineLevel="0" collapsed="false">
      <c r="A1876" s="5" t="n">
        <v>45704</v>
      </c>
      <c r="B1876" s="6" t="n">
        <v>96182.2661706604</v>
      </c>
      <c r="C1876" s="7" t="n">
        <v>73326.06633</v>
      </c>
      <c r="D1876" s="0" t="n">
        <f aca="false">INT((ROW()-3)/30)</f>
        <v>62</v>
      </c>
      <c r="E1876" s="0" t="n">
        <f aca="false">2+30*D1876</f>
        <v>1862</v>
      </c>
      <c r="F1876" s="8" t="n">
        <f aca="false">INDEX($F:$F,$E1876)*(2*B1876/INDEX($B:$B,$E1876)-C1876/INDEX($C:$C,$E1876))</f>
        <v>6941.58000571879</v>
      </c>
      <c r="G1876" s="9" t="n">
        <f aca="false">B1876/B1875-1</f>
        <v>-0.0143567374943521</v>
      </c>
      <c r="H1876" s="9" t="n">
        <f aca="false">F1876/F1875-1</f>
        <v>-0.00587886932461479</v>
      </c>
      <c r="I1876" s="9" t="n">
        <f aca="false">LN(B1876/B1875)</f>
        <v>-0.01446079257851</v>
      </c>
      <c r="J1876" s="9" t="n">
        <f aca="false">LN(F1876/F1875)</f>
        <v>-0.00589621790365066</v>
      </c>
      <c r="K1876" s="9" t="n">
        <f aca="false">F1876/F1869-1</f>
        <v>0.00125799822000117</v>
      </c>
      <c r="L1876" s="9" t="n">
        <f aca="false">F1876/F1846-1</f>
        <v>-0.037987090523006</v>
      </c>
      <c r="M1876" s="9" t="n">
        <f aca="false">B1876/B1869-1</f>
        <v>-0.00132371920343144</v>
      </c>
      <c r="N1876" s="9" t="n">
        <f aca="false">B1876/B1846-1</f>
        <v>-0.0778004536531005</v>
      </c>
      <c r="O1876" s="8" t="n">
        <f aca="false">MAX(O1875,F1876)</f>
        <v>7369.92482798441</v>
      </c>
      <c r="P1876" s="9" t="n">
        <f aca="false">F1876/O1876-1</f>
        <v>-0.0581206501101806</v>
      </c>
      <c r="Q1876" s="8" t="n">
        <f aca="false">MAX(Q1875,B1876)</f>
        <v>106115.910582992</v>
      </c>
      <c r="R1876" s="9" t="n">
        <f aca="false">B1876/Q1876-1</f>
        <v>-0.0936112629836279</v>
      </c>
      <c r="S1876" s="9" t="n">
        <f aca="false">B1876/INDEX($B:$B,$E1876)-1</f>
        <v>-0.0127535799200063</v>
      </c>
      <c r="T1876" s="0" t="n">
        <f aca="false">IF(AND($A1876&gt;=CrashTest!$B$3,$A1876&lt;=CrashTest!$C$3),1,IF(AND($A1876&gt;=CrashTest!$B$4,$A1876&lt;=CrashTest!$C$4),2,IF(AND($A1876&gt;=CrashTest!$B$5,$A1876&lt;=CrashTest!$C$5),3,IF(AND($A1876&gt;=CrashTest!$B$6,$A1876&lt;=CrashTest!$C$6),4,IF(AND($A1876&gt;=CrashTest!$B$7,$A1876&lt;=CrashTest!$C$7),5,0)))))</f>
        <v>0</v>
      </c>
      <c r="U1876" s="8" t="str">
        <f aca="false">IF(T1876=0,"",IF(T1875=T1876,MAX(U1875,B1876),B1876))</f>
        <v/>
      </c>
      <c r="V1876" s="9" t="str">
        <f aca="false">IF(T1876=0,"",B1876/U1876-1)</f>
        <v/>
      </c>
      <c r="W1876" s="8" t="str">
        <f aca="false">IF(T1876=0,"",IF(T1875=T1876,MAX(W1875,F1876),F1876))</f>
        <v/>
      </c>
      <c r="X1876" s="9" t="str">
        <f aca="false">IF(T1876=0,"",F1876/W1876-1)</f>
        <v/>
      </c>
    </row>
    <row r="1877" customFormat="false" ht="15" hidden="false" customHeight="false" outlineLevel="0" collapsed="false">
      <c r="A1877" s="5" t="n">
        <v>45705</v>
      </c>
      <c r="B1877" s="6" t="n">
        <v>95790.5109985389</v>
      </c>
      <c r="C1877" s="7" t="n">
        <v>72961.11585</v>
      </c>
      <c r="D1877" s="0" t="n">
        <f aca="false">INT((ROW()-3)/30)</f>
        <v>62</v>
      </c>
      <c r="E1877" s="0" t="n">
        <f aca="false">2+30*D1877</f>
        <v>1862</v>
      </c>
      <c r="F1877" s="8" t="n">
        <f aca="false">INDEX($F:$F,$E1877)*(2*B1877/INDEX($B:$B,$E1877)-C1877/INDEX($C:$C,$E1877))</f>
        <v>6919.4304314149</v>
      </c>
      <c r="G1877" s="9" t="n">
        <f aca="false">B1877/B1876-1</f>
        <v>-0.00407304992613078</v>
      </c>
      <c r="H1877" s="9" t="n">
        <f aca="false">F1877/F1876-1</f>
        <v>-0.00319085486094595</v>
      </c>
      <c r="I1877" s="9" t="n">
        <f aca="false">LN(B1877/B1876)</f>
        <v>-0.00408136738661821</v>
      </c>
      <c r="J1877" s="9" t="n">
        <f aca="false">LN(F1877/F1876)</f>
        <v>-0.00319595649358792</v>
      </c>
      <c r="K1877" s="9" t="n">
        <f aca="false">F1877/F1870-1</f>
        <v>-0.00719360484124121</v>
      </c>
      <c r="L1877" s="9" t="n">
        <f aca="false">F1877/F1847-1</f>
        <v>-0.0390480440110317</v>
      </c>
      <c r="M1877" s="9" t="n">
        <f aca="false">B1877/B1870-1</f>
        <v>-0.0162743074462832</v>
      </c>
      <c r="N1877" s="9" t="n">
        <f aca="false">B1877/B1847-1</f>
        <v>-0.0824501655103173</v>
      </c>
      <c r="O1877" s="8" t="n">
        <f aca="false">MAX(O1876,F1877)</f>
        <v>7369.92482798441</v>
      </c>
      <c r="P1877" s="9" t="n">
        <f aca="false">F1877/O1877-1</f>
        <v>-0.0611260504122012</v>
      </c>
      <c r="Q1877" s="8" t="n">
        <f aca="false">MAX(Q1876,B1877)</f>
        <v>106115.910582992</v>
      </c>
      <c r="R1877" s="9" t="n">
        <f aca="false">B1877/Q1877-1</f>
        <v>-0.0973030295619781</v>
      </c>
      <c r="S1877" s="9" t="n">
        <f aca="false">B1877/INDEX($B:$B,$E1877)-1</f>
        <v>-0.016774683878386</v>
      </c>
      <c r="T1877" s="0" t="n">
        <f aca="false">IF(AND($A1877&gt;=CrashTest!$B$3,$A1877&lt;=CrashTest!$C$3),1,IF(AND($A1877&gt;=CrashTest!$B$4,$A1877&lt;=CrashTest!$C$4),2,IF(AND($A1877&gt;=CrashTest!$B$5,$A1877&lt;=CrashTest!$C$5),3,IF(AND($A1877&gt;=CrashTest!$B$6,$A1877&lt;=CrashTest!$C$6),4,IF(AND($A1877&gt;=CrashTest!$B$7,$A1877&lt;=CrashTest!$C$7),5,0)))))</f>
        <v>0</v>
      </c>
      <c r="U1877" s="8" t="str">
        <f aca="false">IF(T1877=0,"",IF(T1876=T1877,MAX(U1876,B1877),B1877))</f>
        <v/>
      </c>
      <c r="V1877" s="9" t="str">
        <f aca="false">IF(T1877=0,"",B1877/U1877-1)</f>
        <v/>
      </c>
      <c r="W1877" s="8" t="str">
        <f aca="false">IF(T1877=0,"",IF(T1876=T1877,MAX(W1876,F1877),F1877))</f>
        <v/>
      </c>
      <c r="X1877" s="9" t="str">
        <f aca="false">IF(T1877=0,"",F1877/W1877-1)</f>
        <v/>
      </c>
    </row>
    <row r="1878" customFormat="false" ht="15" hidden="false" customHeight="false" outlineLevel="0" collapsed="false">
      <c r="A1878" s="5" t="n">
        <v>45706</v>
      </c>
      <c r="B1878" s="6" t="n">
        <v>95444.031886616</v>
      </c>
      <c r="C1878" s="7" t="n">
        <v>72772.74424</v>
      </c>
      <c r="D1878" s="0" t="n">
        <f aca="false">INT((ROW()-3)/30)</f>
        <v>62</v>
      </c>
      <c r="E1878" s="0" t="n">
        <f aca="false">2+30*D1878</f>
        <v>1862</v>
      </c>
      <c r="F1878" s="8" t="n">
        <f aca="false">INDEX($F:$F,$E1878)*(2*B1878/INDEX($B:$B,$E1878)-C1878/INDEX($C:$C,$E1878))</f>
        <v>6887.424839012</v>
      </c>
      <c r="G1878" s="9" t="n">
        <f aca="false">B1878/B1877-1</f>
        <v>-0.00361705046054295</v>
      </c>
      <c r="H1878" s="9" t="n">
        <f aca="false">F1878/F1877-1</f>
        <v>-0.00462546631838268</v>
      </c>
      <c r="I1878" s="9" t="n">
        <f aca="false">LN(B1878/B1877)</f>
        <v>-0.00362360780449798</v>
      </c>
      <c r="J1878" s="9" t="n">
        <f aca="false">LN(F1878/F1877)</f>
        <v>-0.00463619688976426</v>
      </c>
      <c r="K1878" s="9" t="n">
        <f aca="false">F1878/F1871-1</f>
        <v>-0.00788023600594701</v>
      </c>
      <c r="L1878" s="9" t="n">
        <f aca="false">F1878/F1848-1</f>
        <v>-0.025603804924661</v>
      </c>
      <c r="M1878" s="9" t="n">
        <f aca="false">B1878/B1871-1</f>
        <v>-0.00378081932614527</v>
      </c>
      <c r="N1878" s="9" t="n">
        <f aca="false">B1878/B1848-1</f>
        <v>-0.0545843568133821</v>
      </c>
      <c r="O1878" s="8" t="n">
        <f aca="false">MAX(O1877,F1878)</f>
        <v>7369.92482798441</v>
      </c>
      <c r="P1878" s="9" t="n">
        <f aca="false">F1878/O1878-1</f>
        <v>-0.0654687802432266</v>
      </c>
      <c r="Q1878" s="8" t="n">
        <f aca="false">MAX(Q1877,B1878)</f>
        <v>106115.910582992</v>
      </c>
      <c r="R1878" s="9" t="n">
        <f aca="false">B1878/Q1878-1</f>
        <v>-0.100568130054632</v>
      </c>
      <c r="S1878" s="9" t="n">
        <f aca="false">B1878/INDEX($B:$B,$E1878)-1</f>
        <v>-0.0203310594608811</v>
      </c>
      <c r="T1878" s="0" t="n">
        <f aca="false">IF(AND($A1878&gt;=CrashTest!$B$3,$A1878&lt;=CrashTest!$C$3),1,IF(AND($A1878&gt;=CrashTest!$B$4,$A1878&lt;=CrashTest!$C$4),2,IF(AND($A1878&gt;=CrashTest!$B$5,$A1878&lt;=CrashTest!$C$5),3,IF(AND($A1878&gt;=CrashTest!$B$6,$A1878&lt;=CrashTest!$C$6),4,IF(AND($A1878&gt;=CrashTest!$B$7,$A1878&lt;=CrashTest!$C$7),5,0)))))</f>
        <v>0</v>
      </c>
      <c r="U1878" s="8" t="str">
        <f aca="false">IF(T1878=0,"",IF(T1877=T1878,MAX(U1877,B1878),B1878))</f>
        <v/>
      </c>
      <c r="V1878" s="9" t="str">
        <f aca="false">IF(T1878=0,"",B1878/U1878-1)</f>
        <v/>
      </c>
      <c r="W1878" s="8" t="str">
        <f aca="false">IF(T1878=0,"",IF(T1877=T1878,MAX(W1877,F1878),F1878))</f>
        <v/>
      </c>
      <c r="X1878" s="9" t="str">
        <f aca="false">IF(T1878=0,"",F1878/W1878-1)</f>
        <v/>
      </c>
    </row>
    <row r="1879" customFormat="false" ht="15" hidden="false" customHeight="false" outlineLevel="0" collapsed="false">
      <c r="A1879" s="5" t="n">
        <v>45707</v>
      </c>
      <c r="B1879" s="6" t="n">
        <v>96647.9132977791</v>
      </c>
      <c r="C1879" s="7" t="n">
        <v>73982.01071</v>
      </c>
      <c r="D1879" s="0" t="n">
        <f aca="false">INT((ROW()-3)/30)</f>
        <v>62</v>
      </c>
      <c r="E1879" s="0" t="n">
        <f aca="false">2+30*D1879</f>
        <v>1862</v>
      </c>
      <c r="F1879" s="8" t="n">
        <f aca="false">INDEX($F:$F,$E1879)*(2*B1879/INDEX($B:$B,$E1879)-C1879/INDEX($C:$C,$E1879))</f>
        <v>6947.38451101123</v>
      </c>
      <c r="G1879" s="9" t="n">
        <f aca="false">B1879/B1878-1</f>
        <v>0.0126134802497999</v>
      </c>
      <c r="H1879" s="9" t="n">
        <f aca="false">F1879/F1878-1</f>
        <v>0.00870567351379403</v>
      </c>
      <c r="I1879" s="9" t="n">
        <f aca="false">LN(B1879/B1878)</f>
        <v>0.0125345929772079</v>
      </c>
      <c r="J1879" s="9" t="n">
        <f aca="false">LN(F1879/F1878)</f>
        <v>0.00866799764278325</v>
      </c>
      <c r="K1879" s="9" t="n">
        <f aca="false">F1879/F1872-1</f>
        <v>-0.00403268173256399</v>
      </c>
      <c r="L1879" s="9" t="n">
        <f aca="false">F1879/F1849-1</f>
        <v>-0.0312137222519658</v>
      </c>
      <c r="M1879" s="9" t="n">
        <f aca="false">B1879/B1872-1</f>
        <v>-0.0113402626290361</v>
      </c>
      <c r="N1879" s="9" t="n">
        <f aca="false">B1879/B1849-1</f>
        <v>-0.0579115253737677</v>
      </c>
      <c r="O1879" s="8" t="n">
        <f aca="false">MAX(O1878,F1879)</f>
        <v>7369.92482798441</v>
      </c>
      <c r="P1879" s="9" t="n">
        <f aca="false">F1879/O1879-1</f>
        <v>-0.0573330565555764</v>
      </c>
      <c r="Q1879" s="8" t="n">
        <f aca="false">MAX(Q1878,B1879)</f>
        <v>106115.910582992</v>
      </c>
      <c r="R1879" s="9" t="n">
        <f aca="false">B1879/Q1879-1</f>
        <v>-0.0892231639270351</v>
      </c>
      <c r="S1879" s="9" t="n">
        <f aca="false">B1879/INDEX($B:$B,$E1879)-1</f>
        <v>-0.00797402462804853</v>
      </c>
      <c r="T1879" s="0" t="n">
        <f aca="false">IF(AND($A1879&gt;=CrashTest!$B$3,$A1879&lt;=CrashTest!$C$3),1,IF(AND($A1879&gt;=CrashTest!$B$4,$A1879&lt;=CrashTest!$C$4),2,IF(AND($A1879&gt;=CrashTest!$B$5,$A1879&lt;=CrashTest!$C$5),3,IF(AND($A1879&gt;=CrashTest!$B$6,$A1879&lt;=CrashTest!$C$6),4,IF(AND($A1879&gt;=CrashTest!$B$7,$A1879&lt;=CrashTest!$C$7),5,0)))))</f>
        <v>0</v>
      </c>
      <c r="U1879" s="8" t="str">
        <f aca="false">IF(T1879=0,"",IF(T1878=T1879,MAX(U1878,B1879),B1879))</f>
        <v/>
      </c>
      <c r="V1879" s="9" t="str">
        <f aca="false">IF(T1879=0,"",B1879/U1879-1)</f>
        <v/>
      </c>
      <c r="W1879" s="8" t="str">
        <f aca="false">IF(T1879=0,"",IF(T1878=T1879,MAX(W1878,F1879),F1879))</f>
        <v/>
      </c>
      <c r="X1879" s="9" t="str">
        <f aca="false">IF(T1879=0,"",F1879/W1879-1)</f>
        <v/>
      </c>
    </row>
    <row r="1880" customFormat="false" ht="15" hidden="false" customHeight="false" outlineLevel="0" collapsed="false">
      <c r="A1880" s="5" t="n">
        <v>45708</v>
      </c>
      <c r="B1880" s="6" t="n">
        <v>98392.2197247224</v>
      </c>
      <c r="C1880" s="7" t="n">
        <v>75858.95125</v>
      </c>
      <c r="D1880" s="0" t="n">
        <f aca="false">INT((ROW()-3)/30)</f>
        <v>62</v>
      </c>
      <c r="E1880" s="0" t="n">
        <f aca="false">2+30*D1880</f>
        <v>1862</v>
      </c>
      <c r="F1880" s="8" t="n">
        <f aca="false">INDEX($F:$F,$E1880)*(2*B1880/INDEX($B:$B,$E1880)-C1880/INDEX($C:$C,$E1880))</f>
        <v>7022.72829714619</v>
      </c>
      <c r="G1880" s="9" t="n">
        <f aca="false">B1880/B1879-1</f>
        <v>0.0180480505726901</v>
      </c>
      <c r="H1880" s="9" t="n">
        <f aca="false">F1880/F1879-1</f>
        <v>0.0108449137967739</v>
      </c>
      <c r="I1880" s="9" t="n">
        <f aca="false">LN(B1880/B1879)</f>
        <v>0.0178871179698922</v>
      </c>
      <c r="J1880" s="9" t="n">
        <f aca="false">LN(F1880/F1879)</f>
        <v>0.0107865294552852</v>
      </c>
      <c r="K1880" s="9" t="n">
        <f aca="false">F1880/F1873-1</f>
        <v>0.0114365672670107</v>
      </c>
      <c r="L1880" s="9" t="n">
        <f aca="false">F1880/F1850-1</f>
        <v>-0.0207244040062518</v>
      </c>
      <c r="M1880" s="9" t="n">
        <f aca="false">B1880/B1873-1</f>
        <v>0.0192415609062828</v>
      </c>
      <c r="N1880" s="9" t="n">
        <f aca="false">B1880/B1850-1</f>
        <v>-0.0716654428490668</v>
      </c>
      <c r="O1880" s="8" t="n">
        <f aca="false">MAX(O1879,F1880)</f>
        <v>7369.92482798441</v>
      </c>
      <c r="P1880" s="9" t="n">
        <f aca="false">F1880/O1880-1</f>
        <v>-0.0471099148148534</v>
      </c>
      <c r="Q1880" s="8" t="n">
        <f aca="false">MAX(Q1879,B1880)</f>
        <v>106115.910582992</v>
      </c>
      <c r="R1880" s="9" t="n">
        <f aca="false">B1880/Q1880-1</f>
        <v>-0.0727854175291555</v>
      </c>
      <c r="S1880" s="9" t="n">
        <f aca="false">B1880/INDEX($B:$B,$E1880)-1</f>
        <v>0.00993011034488678</v>
      </c>
      <c r="T1880" s="0" t="n">
        <f aca="false">IF(AND($A1880&gt;=CrashTest!$B$3,$A1880&lt;=CrashTest!$C$3),1,IF(AND($A1880&gt;=CrashTest!$B$4,$A1880&lt;=CrashTest!$C$4),2,IF(AND($A1880&gt;=CrashTest!$B$5,$A1880&lt;=CrashTest!$C$5),3,IF(AND($A1880&gt;=CrashTest!$B$6,$A1880&lt;=CrashTest!$C$6),4,IF(AND($A1880&gt;=CrashTest!$B$7,$A1880&lt;=CrashTest!$C$7),5,0)))))</f>
        <v>0</v>
      </c>
      <c r="U1880" s="8" t="str">
        <f aca="false">IF(T1880=0,"",IF(T1879=T1880,MAX(U1879,B1880),B1880))</f>
        <v/>
      </c>
      <c r="V1880" s="9" t="str">
        <f aca="false">IF(T1880=0,"",B1880/U1880-1)</f>
        <v/>
      </c>
      <c r="W1880" s="8" t="str">
        <f aca="false">IF(T1880=0,"",IF(T1879=T1880,MAX(W1879,F1880),F1880))</f>
        <v/>
      </c>
      <c r="X1880" s="9" t="str">
        <f aca="false">IF(T1880=0,"",F1880/W1880-1)</f>
        <v/>
      </c>
    </row>
    <row r="1881" customFormat="false" ht="15" hidden="false" customHeight="false" outlineLevel="0" collapsed="false">
      <c r="A1881" s="5" t="n">
        <v>45709</v>
      </c>
      <c r="B1881" s="6" t="n">
        <v>96048.9937247224</v>
      </c>
      <c r="C1881" s="7" t="n">
        <v>73462.50119</v>
      </c>
      <c r="D1881" s="0" t="n">
        <f aca="false">INT((ROW()-3)/30)</f>
        <v>62</v>
      </c>
      <c r="E1881" s="0" t="n">
        <f aca="false">2+30*D1881</f>
        <v>1862</v>
      </c>
      <c r="F1881" s="8" t="n">
        <f aca="false">INDEX($F:$F,$E1881)*(2*B1881/INDEX($B:$B,$E1881)-C1881/INDEX($C:$C,$E1881))</f>
        <v>6909.97177948005</v>
      </c>
      <c r="G1881" s="9" t="n">
        <f aca="false">B1881/B1880-1</f>
        <v>-0.0238151553705748</v>
      </c>
      <c r="H1881" s="9" t="n">
        <f aca="false">F1881/F1880-1</f>
        <v>-0.0160559419210273</v>
      </c>
      <c r="I1881" s="9" t="n">
        <f aca="false">LN(B1881/B1880)</f>
        <v>-0.0241033205118993</v>
      </c>
      <c r="J1881" s="9" t="n">
        <f aca="false">LN(F1881/F1880)</f>
        <v>-0.0161862350917535</v>
      </c>
      <c r="K1881" s="9" t="n">
        <f aca="false">F1881/F1874-1</f>
        <v>-0.0083566357679441</v>
      </c>
      <c r="L1881" s="9" t="n">
        <f aca="false">F1881/F1851-1</f>
        <v>-0.0380550271313133</v>
      </c>
      <c r="M1881" s="9" t="n">
        <f aca="false">B1881/B1874-1</f>
        <v>-0.0140160575064878</v>
      </c>
      <c r="N1881" s="9" t="n">
        <f aca="false">B1881/B1851-1</f>
        <v>-0.0745934187409688</v>
      </c>
      <c r="O1881" s="8" t="n">
        <f aca="false">MAX(O1880,F1881)</f>
        <v>7369.92482798441</v>
      </c>
      <c r="P1881" s="9" t="n">
        <f aca="false">F1881/O1881-1</f>
        <v>-0.0624094626797089</v>
      </c>
      <c r="Q1881" s="8" t="n">
        <f aca="false">MAX(Q1880,B1881)</f>
        <v>106115.910582992</v>
      </c>
      <c r="R1881" s="9" t="n">
        <f aca="false">B1881/Q1881-1</f>
        <v>-0.0948671768725613</v>
      </c>
      <c r="S1881" s="9" t="n">
        <f aca="false">B1881/INDEX($B:$B,$E1881)-1</f>
        <v>-0.0141215321463984</v>
      </c>
      <c r="T1881" s="0" t="n">
        <f aca="false">IF(AND($A1881&gt;=CrashTest!$B$3,$A1881&lt;=CrashTest!$C$3),1,IF(AND($A1881&gt;=CrashTest!$B$4,$A1881&lt;=CrashTest!$C$4),2,IF(AND($A1881&gt;=CrashTest!$B$5,$A1881&lt;=CrashTest!$C$5),3,IF(AND($A1881&gt;=CrashTest!$B$6,$A1881&lt;=CrashTest!$C$6),4,IF(AND($A1881&gt;=CrashTest!$B$7,$A1881&lt;=CrashTest!$C$7),5,0)))))</f>
        <v>0</v>
      </c>
      <c r="U1881" s="8" t="str">
        <f aca="false">IF(T1881=0,"",IF(T1880=T1881,MAX(U1880,B1881),B1881))</f>
        <v/>
      </c>
      <c r="V1881" s="9" t="str">
        <f aca="false">IF(T1881=0,"",B1881/U1881-1)</f>
        <v/>
      </c>
      <c r="W1881" s="8" t="str">
        <f aca="false">IF(T1881=0,"",IF(T1880=T1881,MAX(W1880,F1881),F1881))</f>
        <v/>
      </c>
      <c r="X1881" s="9" t="str">
        <f aca="false">IF(T1881=0,"",F1881/W1881-1)</f>
        <v/>
      </c>
    </row>
    <row r="1882" customFormat="false" ht="15" hidden="false" customHeight="false" outlineLevel="0" collapsed="false">
      <c r="A1882" s="5" t="n">
        <v>45710</v>
      </c>
      <c r="B1882" s="6" t="n">
        <v>96605.7091057861</v>
      </c>
      <c r="C1882" s="7" t="n">
        <v>74018.40197</v>
      </c>
      <c r="D1882" s="0" t="n">
        <f aca="false">INT((ROW()-3)/30)</f>
        <v>62</v>
      </c>
      <c r="E1882" s="0" t="n">
        <f aca="false">2+30*D1882</f>
        <v>1862</v>
      </c>
      <c r="F1882" s="8" t="n">
        <f aca="false">INDEX($F:$F,$E1882)*(2*B1882/INDEX($B:$B,$E1882)-C1882/INDEX($C:$C,$E1882))</f>
        <v>6938.00445431633</v>
      </c>
      <c r="G1882" s="9" t="n">
        <f aca="false">B1882/B1881-1</f>
        <v>0.00579616047471832</v>
      </c>
      <c r="H1882" s="9" t="n">
        <f aca="false">F1882/F1881-1</f>
        <v>0.00405684360673142</v>
      </c>
      <c r="I1882" s="9" t="n">
        <f aca="false">LN(B1882/B1881)</f>
        <v>0.00577942736398924</v>
      </c>
      <c r="J1882" s="9" t="n">
        <f aca="false">LN(F1882/F1881)</f>
        <v>0.00404863680502648</v>
      </c>
      <c r="K1882" s="9" t="n">
        <f aca="false">F1882/F1875-1</f>
        <v>-0.00639093303346394</v>
      </c>
      <c r="L1882" s="9" t="n">
        <f aca="false">F1882/F1852-1</f>
        <v>-0.037913195254869</v>
      </c>
      <c r="M1882" s="9" t="n">
        <f aca="false">B1882/B1875-1</f>
        <v>-0.0100174378221889</v>
      </c>
      <c r="N1882" s="9" t="n">
        <f aca="false">B1882/B1852-1</f>
        <v>-0.0727449778557443</v>
      </c>
      <c r="O1882" s="8" t="n">
        <f aca="false">MAX(O1881,F1882)</f>
        <v>7369.92482798441</v>
      </c>
      <c r="P1882" s="9" t="n">
        <f aca="false">F1882/O1882-1</f>
        <v>-0.0586058045026492</v>
      </c>
      <c r="Q1882" s="8" t="n">
        <f aca="false">MAX(Q1881,B1882)</f>
        <v>106115.910582992</v>
      </c>
      <c r="R1882" s="9" t="n">
        <f aca="false">B1882/Q1882-1</f>
        <v>-0.0896208817787799</v>
      </c>
      <c r="S1882" s="9" t="n">
        <f aca="false">B1882/INDEX($B:$B,$E1882)-1</f>
        <v>-0.00840722233814961</v>
      </c>
      <c r="T1882" s="0" t="n">
        <f aca="false">IF(AND($A1882&gt;=CrashTest!$B$3,$A1882&lt;=CrashTest!$C$3),1,IF(AND($A1882&gt;=CrashTest!$B$4,$A1882&lt;=CrashTest!$C$4),2,IF(AND($A1882&gt;=CrashTest!$B$5,$A1882&lt;=CrashTest!$C$5),3,IF(AND($A1882&gt;=CrashTest!$B$6,$A1882&lt;=CrashTest!$C$6),4,IF(AND($A1882&gt;=CrashTest!$B$7,$A1882&lt;=CrashTest!$C$7),5,0)))))</f>
        <v>0</v>
      </c>
      <c r="U1882" s="8" t="str">
        <f aca="false">IF(T1882=0,"",IF(T1881=T1882,MAX(U1881,B1882),B1882))</f>
        <v/>
      </c>
      <c r="V1882" s="9" t="str">
        <f aca="false">IF(T1882=0,"",B1882/U1882-1)</f>
        <v/>
      </c>
      <c r="W1882" s="8" t="str">
        <f aca="false">IF(T1882=0,"",IF(T1881=T1882,MAX(W1881,F1882),F1882))</f>
        <v/>
      </c>
      <c r="X1882" s="9" t="str">
        <f aca="false">IF(T1882=0,"",F1882/W1882-1)</f>
        <v/>
      </c>
    </row>
    <row r="1883" customFormat="false" ht="15" hidden="false" customHeight="false" outlineLevel="0" collapsed="false">
      <c r="A1883" s="5" t="n">
        <v>45711</v>
      </c>
      <c r="B1883" s="6" t="n">
        <v>96091.6329774985</v>
      </c>
      <c r="C1883" s="7" t="n">
        <v>73742.78164</v>
      </c>
      <c r="D1883" s="0" t="n">
        <f aca="false">INT((ROW()-3)/30)</f>
        <v>62</v>
      </c>
      <c r="E1883" s="0" t="n">
        <f aca="false">2+30*D1883</f>
        <v>1862</v>
      </c>
      <c r="F1883" s="8" t="n">
        <f aca="false">INDEX($F:$F,$E1883)*(2*B1883/INDEX($B:$B,$E1883)-C1883/INDEX($C:$C,$E1883))</f>
        <v>6890.15983597463</v>
      </c>
      <c r="G1883" s="9" t="n">
        <f aca="false">B1883/B1882-1</f>
        <v>-0.0053213845542468</v>
      </c>
      <c r="H1883" s="9" t="n">
        <f aca="false">F1883/F1882-1</f>
        <v>-0.00689602012462542</v>
      </c>
      <c r="I1883" s="9" t="n">
        <f aca="false">LN(B1883/B1882)</f>
        <v>-0.00533559355114185</v>
      </c>
      <c r="J1883" s="9" t="n">
        <f aca="false">LN(F1883/F1882)</f>
        <v>-0.00691990755354126</v>
      </c>
      <c r="K1883" s="9" t="n">
        <f aca="false">F1883/F1876-1</f>
        <v>-0.0074075599073703</v>
      </c>
      <c r="L1883" s="9" t="n">
        <f aca="false">F1883/F1853-1</f>
        <v>-0.0423721765010441</v>
      </c>
      <c r="M1883" s="9" t="n">
        <f aca="false">B1883/B1876-1</f>
        <v>-0.000942306693014205</v>
      </c>
      <c r="N1883" s="9" t="n">
        <f aca="false">B1883/B1853-1</f>
        <v>-0.0823606862282672</v>
      </c>
      <c r="O1883" s="8" t="n">
        <f aca="false">MAX(O1882,F1883)</f>
        <v>7369.92482798441</v>
      </c>
      <c r="P1883" s="9" t="n">
        <f aca="false">F1883/O1883-1</f>
        <v>-0.0650976778200045</v>
      </c>
      <c r="Q1883" s="8" t="n">
        <f aca="false">MAX(Q1882,B1883)</f>
        <v>106115.910582992</v>
      </c>
      <c r="R1883" s="9" t="n">
        <f aca="false">B1883/Q1883-1</f>
        <v>-0.0944653591569912</v>
      </c>
      <c r="S1883" s="9" t="n">
        <f aca="false">B1883/INDEX($B:$B,$E1883)-1</f>
        <v>-0.0136838688293021</v>
      </c>
      <c r="T1883" s="0" t="n">
        <f aca="false">IF(AND($A1883&gt;=CrashTest!$B$3,$A1883&lt;=CrashTest!$C$3),1,IF(AND($A1883&gt;=CrashTest!$B$4,$A1883&lt;=CrashTest!$C$4),2,IF(AND($A1883&gt;=CrashTest!$B$5,$A1883&lt;=CrashTest!$C$5),3,IF(AND($A1883&gt;=CrashTest!$B$6,$A1883&lt;=CrashTest!$C$6),4,IF(AND($A1883&gt;=CrashTest!$B$7,$A1883&lt;=CrashTest!$C$7),5,0)))))</f>
        <v>0</v>
      </c>
      <c r="U1883" s="8" t="str">
        <f aca="false">IF(T1883=0,"",IF(T1882=T1883,MAX(U1882,B1883),B1883))</f>
        <v/>
      </c>
      <c r="V1883" s="9" t="str">
        <f aca="false">IF(T1883=0,"",B1883/U1883-1)</f>
        <v/>
      </c>
      <c r="W1883" s="8" t="str">
        <f aca="false">IF(T1883=0,"",IF(T1882=T1883,MAX(W1882,F1883),F1883))</f>
        <v/>
      </c>
      <c r="X1883" s="9" t="str">
        <f aca="false">IF(T1883=0,"",F1883/W1883-1)</f>
        <v/>
      </c>
    </row>
    <row r="1884" customFormat="false" ht="15" hidden="false" customHeight="false" outlineLevel="0" collapsed="false">
      <c r="A1884" s="5" t="n">
        <v>45712</v>
      </c>
      <c r="B1884" s="6" t="n">
        <v>91869.6543430742</v>
      </c>
      <c r="C1884" s="7" t="n">
        <v>68166.77186</v>
      </c>
      <c r="D1884" s="0" t="n">
        <f aca="false">INT((ROW()-3)/30)</f>
        <v>62</v>
      </c>
      <c r="E1884" s="0" t="n">
        <f aca="false">2+30*D1884</f>
        <v>1862</v>
      </c>
      <c r="F1884" s="8" t="n">
        <f aca="false">INDEX($F:$F,$E1884)*(2*B1884/INDEX($B:$B,$E1884)-C1884/INDEX($C:$C,$E1884))</f>
        <v>6803.22331706197</v>
      </c>
      <c r="G1884" s="9" t="n">
        <f aca="false">B1884/B1883-1</f>
        <v>-0.043937005789182</v>
      </c>
      <c r="H1884" s="9" t="n">
        <f aca="false">F1884/F1883-1</f>
        <v>-0.0126174894316308</v>
      </c>
      <c r="I1884" s="9" t="n">
        <f aca="false">LN(B1884/B1883)</f>
        <v>-0.0449314745756586</v>
      </c>
      <c r="J1884" s="9" t="n">
        <f aca="false">LN(F1884/F1883)</f>
        <v>-0.012697765924768</v>
      </c>
      <c r="K1884" s="9" t="n">
        <f aca="false">F1884/F1877-1</f>
        <v>-0.0167943179001175</v>
      </c>
      <c r="L1884" s="9" t="n">
        <f aca="false">F1884/F1854-1</f>
        <v>-0.0622475538390672</v>
      </c>
      <c r="M1884" s="9" t="n">
        <f aca="false">B1884/B1877-1</f>
        <v>-0.0409315767772082</v>
      </c>
      <c r="N1884" s="9" t="n">
        <f aca="false">B1884/B1854-1</f>
        <v>-0.123933595524254</v>
      </c>
      <c r="O1884" s="8" t="n">
        <f aca="false">MAX(O1883,F1884)</f>
        <v>7369.92482798441</v>
      </c>
      <c r="P1884" s="9" t="n">
        <f aca="false">F1884/O1884-1</f>
        <v>-0.0768937979897176</v>
      </c>
      <c r="Q1884" s="8" t="n">
        <f aca="false">MAX(Q1883,B1884)</f>
        <v>106115.910582992</v>
      </c>
      <c r="R1884" s="9" t="n">
        <f aca="false">B1884/Q1884-1</f>
        <v>-0.134251839914015</v>
      </c>
      <c r="S1884" s="9" t="n">
        <f aca="false">B1884/INDEX($B:$B,$E1884)-1</f>
        <v>-0.0570196463945126</v>
      </c>
      <c r="T1884" s="0" t="n">
        <f aca="false">IF(AND($A1884&gt;=CrashTest!$B$3,$A1884&lt;=CrashTest!$C$3),1,IF(AND($A1884&gt;=CrashTest!$B$4,$A1884&lt;=CrashTest!$C$4),2,IF(AND($A1884&gt;=CrashTest!$B$5,$A1884&lt;=CrashTest!$C$5),3,IF(AND($A1884&gt;=CrashTest!$B$6,$A1884&lt;=CrashTest!$C$6),4,IF(AND($A1884&gt;=CrashTest!$B$7,$A1884&lt;=CrashTest!$C$7),5,0)))))</f>
        <v>0</v>
      </c>
      <c r="U1884" s="8" t="str">
        <f aca="false">IF(T1884=0,"",IF(T1883=T1884,MAX(U1883,B1884),B1884))</f>
        <v/>
      </c>
      <c r="V1884" s="9" t="str">
        <f aca="false">IF(T1884=0,"",B1884/U1884-1)</f>
        <v/>
      </c>
      <c r="W1884" s="8" t="str">
        <f aca="false">IF(T1884=0,"",IF(T1883=T1884,MAX(W1883,F1884),F1884))</f>
        <v/>
      </c>
      <c r="X1884" s="9" t="str">
        <f aca="false">IF(T1884=0,"",F1884/W1884-1)</f>
        <v/>
      </c>
    </row>
    <row r="1885" customFormat="false" ht="15" hidden="false" customHeight="false" outlineLevel="0" collapsed="false">
      <c r="A1885" s="5" t="n">
        <v>45713</v>
      </c>
      <c r="B1885" s="6" t="n">
        <v>88769.7356265342</v>
      </c>
      <c r="C1885" s="7" t="n">
        <v>64410.42069</v>
      </c>
      <c r="D1885" s="0" t="n">
        <f aca="false">INT((ROW()-3)/30)</f>
        <v>62</v>
      </c>
      <c r="E1885" s="0" t="n">
        <f aca="false">2+30*D1885</f>
        <v>1862</v>
      </c>
      <c r="F1885" s="8" t="n">
        <f aca="false">INDEX($F:$F,$E1885)*(2*B1885/INDEX($B:$B,$E1885)-C1885/INDEX($C:$C,$E1885))</f>
        <v>6708.19102477476</v>
      </c>
      <c r="G1885" s="9" t="n">
        <f aca="false">B1885/B1884-1</f>
        <v>-0.0337425751594079</v>
      </c>
      <c r="H1885" s="9" t="n">
        <f aca="false">F1885/F1884-1</f>
        <v>-0.0139687156893524</v>
      </c>
      <c r="I1885" s="9" t="n">
        <f aca="false">LN(B1885/B1884)</f>
        <v>-0.0343249949283032</v>
      </c>
      <c r="J1885" s="9" t="n">
        <f aca="false">LN(F1885/F1884)</f>
        <v>-0.0140671963730556</v>
      </c>
      <c r="K1885" s="9" t="n">
        <f aca="false">F1885/F1878-1</f>
        <v>-0.0260233423125021</v>
      </c>
      <c r="L1885" s="9" t="n">
        <f aca="false">F1885/F1855-1</f>
        <v>-0.0708425538438944</v>
      </c>
      <c r="M1885" s="9" t="n">
        <f aca="false">B1885/B1878-1</f>
        <v>-0.0699289010339653</v>
      </c>
      <c r="N1885" s="9" t="n">
        <f aca="false">B1885/B1855-1</f>
        <v>-0.136761381505747</v>
      </c>
      <c r="O1885" s="8" t="n">
        <f aca="false">MAX(O1884,F1885)</f>
        <v>7369.92482798441</v>
      </c>
      <c r="P1885" s="9" t="n">
        <f aca="false">F1885/O1885-1</f>
        <v>-0.0897884060766773</v>
      </c>
      <c r="Q1885" s="8" t="n">
        <f aca="false">MAX(Q1884,B1885)</f>
        <v>106115.910582992</v>
      </c>
      <c r="R1885" s="9" t="n">
        <f aca="false">B1885/Q1885-1</f>
        <v>-0.163464412274836</v>
      </c>
      <c r="S1885" s="9" t="n">
        <f aca="false">B1885/INDEX($B:$B,$E1885)-1</f>
        <v>-0.0888382318498908</v>
      </c>
      <c r="T1885" s="0" t="n">
        <f aca="false">IF(AND($A1885&gt;=CrashTest!$B$3,$A1885&lt;=CrashTest!$C$3),1,IF(AND($A1885&gt;=CrashTest!$B$4,$A1885&lt;=CrashTest!$C$4),2,IF(AND($A1885&gt;=CrashTest!$B$5,$A1885&lt;=CrashTest!$C$5),3,IF(AND($A1885&gt;=CrashTest!$B$6,$A1885&lt;=CrashTest!$C$6),4,IF(AND($A1885&gt;=CrashTest!$B$7,$A1885&lt;=CrashTest!$C$7),5,0)))))</f>
        <v>0</v>
      </c>
      <c r="U1885" s="8" t="str">
        <f aca="false">IF(T1885=0,"",IF(T1884=T1885,MAX(U1884,B1885),B1885))</f>
        <v/>
      </c>
      <c r="V1885" s="9" t="str">
        <f aca="false">IF(T1885=0,"",B1885/U1885-1)</f>
        <v/>
      </c>
      <c r="W1885" s="8" t="str">
        <f aca="false">IF(T1885=0,"",IF(T1884=T1885,MAX(W1884,F1885),F1885))</f>
        <v/>
      </c>
      <c r="X1885" s="9" t="str">
        <f aca="false">IF(T1885=0,"",F1885/W1885-1)</f>
        <v/>
      </c>
    </row>
    <row r="1886" customFormat="false" ht="15" hidden="false" customHeight="false" outlineLevel="0" collapsed="false">
      <c r="A1886" s="5" t="n">
        <v>45714</v>
      </c>
      <c r="B1886" s="6" t="n">
        <v>83987.89564173</v>
      </c>
      <c r="C1886" s="7" t="n">
        <v>57931.93958</v>
      </c>
      <c r="D1886" s="0" t="n">
        <f aca="false">INT((ROW()-3)/30)</f>
        <v>62</v>
      </c>
      <c r="E1886" s="0" t="n">
        <f aca="false">2+30*D1886</f>
        <v>1862</v>
      </c>
      <c r="F1886" s="8" t="n">
        <f aca="false">INDEX($F:$F,$E1886)*(2*B1886/INDEX($B:$B,$E1886)-C1886/INDEX($C:$C,$E1886))</f>
        <v>6624.78930649672</v>
      </c>
      <c r="G1886" s="9" t="n">
        <f aca="false">B1886/B1885-1</f>
        <v>-0.053867908370506</v>
      </c>
      <c r="H1886" s="9" t="n">
        <f aca="false">F1886/F1885-1</f>
        <v>-0.0124328180235214</v>
      </c>
      <c r="I1886" s="9" t="n">
        <f aca="false">LN(B1886/B1885)</f>
        <v>-0.0553730879342122</v>
      </c>
      <c r="J1886" s="9" t="n">
        <f aca="false">LN(F1886/F1885)</f>
        <v>-0.0125107521397134</v>
      </c>
      <c r="K1886" s="9" t="n">
        <f aca="false">F1886/F1879-1</f>
        <v>-0.0464340506852932</v>
      </c>
      <c r="L1886" s="9" t="n">
        <f aca="false">F1886/F1856-1</f>
        <v>-0.0730680167571195</v>
      </c>
      <c r="M1886" s="9" t="n">
        <f aca="false">B1886/B1879-1</f>
        <v>-0.130991112214111</v>
      </c>
      <c r="N1886" s="9" t="n">
        <f aca="false">B1886/B1856-1</f>
        <v>-0.175841425784762</v>
      </c>
      <c r="O1886" s="8" t="n">
        <f aca="false">MAX(O1885,F1886)</f>
        <v>7369.92482798441</v>
      </c>
      <c r="P1886" s="9" t="n">
        <f aca="false">F1886/O1886-1</f>
        <v>-0.101104901186825</v>
      </c>
      <c r="Q1886" s="8" t="n">
        <f aca="false">MAX(Q1885,B1886)</f>
        <v>106115.910582992</v>
      </c>
      <c r="R1886" s="9" t="n">
        <f aca="false">B1886/Q1886-1</f>
        <v>-0.208526834663082</v>
      </c>
      <c r="S1886" s="9" t="n">
        <f aca="false">B1886/INDEX($B:$B,$E1886)-1</f>
        <v>-0.137920610487309</v>
      </c>
      <c r="T1886" s="0" t="n">
        <f aca="false">IF(AND($A1886&gt;=CrashTest!$B$3,$A1886&lt;=CrashTest!$C$3),1,IF(AND($A1886&gt;=CrashTest!$B$4,$A1886&lt;=CrashTest!$C$4),2,IF(AND($A1886&gt;=CrashTest!$B$5,$A1886&lt;=CrashTest!$C$5),3,IF(AND($A1886&gt;=CrashTest!$B$6,$A1886&lt;=CrashTest!$C$6),4,IF(AND($A1886&gt;=CrashTest!$B$7,$A1886&lt;=CrashTest!$C$7),5,0)))))</f>
        <v>0</v>
      </c>
      <c r="U1886" s="8" t="str">
        <f aca="false">IF(T1886=0,"",IF(T1885=T1886,MAX(U1885,B1886),B1886))</f>
        <v/>
      </c>
      <c r="V1886" s="9" t="str">
        <f aca="false">IF(T1886=0,"",B1886/U1886-1)</f>
        <v/>
      </c>
      <c r="W1886" s="8" t="str">
        <f aca="false">IF(T1886=0,"",IF(T1885=T1886,MAX(W1885,F1886),F1886))</f>
        <v/>
      </c>
      <c r="X1886" s="9" t="str">
        <f aca="false">IF(T1886=0,"",F1886/W1886-1)</f>
        <v/>
      </c>
    </row>
    <row r="1887" customFormat="false" ht="15" hidden="false" customHeight="false" outlineLevel="0" collapsed="false">
      <c r="A1887" s="5" t="n">
        <v>45715</v>
      </c>
      <c r="B1887" s="6" t="n">
        <v>84625.4191364699</v>
      </c>
      <c r="C1887" s="7" t="n">
        <v>58750.62572</v>
      </c>
      <c r="D1887" s="0" t="n">
        <f aca="false">INT((ROW()-3)/30)</f>
        <v>62</v>
      </c>
      <c r="E1887" s="0" t="n">
        <f aca="false">2+30*D1887</f>
        <v>1862</v>
      </c>
      <c r="F1887" s="8" t="n">
        <f aca="false">INDEX($F:$F,$E1887)*(2*B1887/INDEX($B:$B,$E1887)-C1887/INDEX($C:$C,$E1887))</f>
        <v>6640.06904086711</v>
      </c>
      <c r="G1887" s="9" t="n">
        <f aca="false">B1887/B1886-1</f>
        <v>0.00759065922379354</v>
      </c>
      <c r="H1887" s="9" t="n">
        <f aca="false">F1887/F1886-1</f>
        <v>0.00230644835080396</v>
      </c>
      <c r="I1887" s="9" t="n">
        <f aca="false">LN(B1887/B1886)</f>
        <v>0.0075619951315873</v>
      </c>
      <c r="J1887" s="9" t="n">
        <f aca="false">LN(F1887/F1886)</f>
        <v>0.00230379258161888</v>
      </c>
      <c r="K1887" s="9" t="n">
        <f aca="false">F1887/F1880-1</f>
        <v>-0.0544886887386177</v>
      </c>
      <c r="L1887" s="9" t="n">
        <f aca="false">F1887/F1857-1</f>
        <v>-0.0698137659082848</v>
      </c>
      <c r="M1887" s="9" t="n">
        <f aca="false">B1887/B1880-1</f>
        <v>-0.13991757302324</v>
      </c>
      <c r="N1887" s="9" t="n">
        <f aca="false">B1887/B1857-1</f>
        <v>-0.163269012715819</v>
      </c>
      <c r="O1887" s="8" t="n">
        <f aca="false">MAX(O1886,F1887)</f>
        <v>7369.92482798441</v>
      </c>
      <c r="P1887" s="9" t="n">
        <f aca="false">F1887/O1887-1</f>
        <v>-0.0990316460686217</v>
      </c>
      <c r="Q1887" s="8" t="n">
        <f aca="false">MAX(Q1886,B1887)</f>
        <v>106115.910582992</v>
      </c>
      <c r="R1887" s="9" t="n">
        <f aca="false">B1887/Q1887-1</f>
        <v>-0.202519031580233</v>
      </c>
      <c r="S1887" s="9" t="n">
        <f aca="false">B1887/INDEX($B:$B,$E1887)-1</f>
        <v>-0.131376859617662</v>
      </c>
      <c r="T1887" s="0" t="n">
        <f aca="false">IF(AND($A1887&gt;=CrashTest!$B$3,$A1887&lt;=CrashTest!$C$3),1,IF(AND($A1887&gt;=CrashTest!$B$4,$A1887&lt;=CrashTest!$C$4),2,IF(AND($A1887&gt;=CrashTest!$B$5,$A1887&lt;=CrashTest!$C$5),3,IF(AND($A1887&gt;=CrashTest!$B$6,$A1887&lt;=CrashTest!$C$6),4,IF(AND($A1887&gt;=CrashTest!$B$7,$A1887&lt;=CrashTest!$C$7),5,0)))))</f>
        <v>0</v>
      </c>
      <c r="U1887" s="8" t="str">
        <f aca="false">IF(T1887=0,"",IF(T1886=T1887,MAX(U1886,B1887),B1887))</f>
        <v/>
      </c>
      <c r="V1887" s="9" t="str">
        <f aca="false">IF(T1887=0,"",B1887/U1887-1)</f>
        <v/>
      </c>
      <c r="W1887" s="8" t="str">
        <f aca="false">IF(T1887=0,"",IF(T1886=T1887,MAX(W1886,F1887),F1887))</f>
        <v/>
      </c>
      <c r="X1887" s="9" t="str">
        <f aca="false">IF(T1887=0,"",F1887/W1887-1)</f>
        <v/>
      </c>
    </row>
    <row r="1888" customFormat="false" ht="15" hidden="false" customHeight="false" outlineLevel="0" collapsed="false">
      <c r="A1888" s="5" t="n">
        <v>45716</v>
      </c>
      <c r="B1888" s="6" t="n">
        <v>84243.7779114553</v>
      </c>
      <c r="C1888" s="7" t="n">
        <v>58250.43794</v>
      </c>
      <c r="D1888" s="0" t="n">
        <f aca="false">INT((ROW()-3)/30)</f>
        <v>62</v>
      </c>
      <c r="E1888" s="0" t="n">
        <f aca="false">2+30*D1888</f>
        <v>1862</v>
      </c>
      <c r="F1888" s="8" t="n">
        <f aca="false">INDEX($F:$F,$E1888)*(2*B1888/INDEX($B:$B,$E1888)-C1888/INDEX($C:$C,$E1888))</f>
        <v>6631.85487931675</v>
      </c>
      <c r="G1888" s="9" t="n">
        <f aca="false">B1888/B1887-1</f>
        <v>-0.00450977057377011</v>
      </c>
      <c r="H1888" s="9" t="n">
        <f aca="false">F1888/F1887-1</f>
        <v>-0.00123705966004295</v>
      </c>
      <c r="I1888" s="9" t="n">
        <f aca="false">LN(B1888/B1887)</f>
        <v>-0.00451997026615151</v>
      </c>
      <c r="J1888" s="9" t="n">
        <f aca="false">LN(F1888/F1887)</f>
        <v>-0.00123782544996123</v>
      </c>
      <c r="K1888" s="9" t="n">
        <f aca="false">F1888/F1881-1</f>
        <v>-0.0402486303908221</v>
      </c>
      <c r="L1888" s="9" t="n">
        <f aca="false">F1888/F1858-1</f>
        <v>-0.0914520766338318</v>
      </c>
      <c r="M1888" s="9" t="n">
        <f aca="false">B1888/B1881-1</f>
        <v>-0.122908271658743</v>
      </c>
      <c r="N1888" s="9" t="n">
        <f aca="false">B1888/B1858-1</f>
        <v>-0.189330692878767</v>
      </c>
      <c r="O1888" s="8" t="n">
        <f aca="false">MAX(O1887,F1888)</f>
        <v>7369.92482798441</v>
      </c>
      <c r="P1888" s="9" t="n">
        <f aca="false">F1888/O1888-1</f>
        <v>-0.100146197674246</v>
      </c>
      <c r="Q1888" s="8" t="n">
        <f aca="false">MAX(Q1887,B1888)</f>
        <v>106115.910582992</v>
      </c>
      <c r="R1888" s="9" t="n">
        <f aca="false">B1888/Q1888-1</f>
        <v>-0.206115487784754</v>
      </c>
      <c r="S1888" s="9" t="n">
        <f aca="false">B1888/INDEX($B:$B,$E1888)-1</f>
        <v>-0.135294150695854</v>
      </c>
      <c r="T1888" s="0" t="n">
        <f aca="false">IF(AND($A1888&gt;=CrashTest!$B$3,$A1888&lt;=CrashTest!$C$3),1,IF(AND($A1888&gt;=CrashTest!$B$4,$A1888&lt;=CrashTest!$C$4),2,IF(AND($A1888&gt;=CrashTest!$B$5,$A1888&lt;=CrashTest!$C$5),3,IF(AND($A1888&gt;=CrashTest!$B$6,$A1888&lt;=CrashTest!$C$6),4,IF(AND($A1888&gt;=CrashTest!$B$7,$A1888&lt;=CrashTest!$C$7),5,0)))))</f>
        <v>0</v>
      </c>
      <c r="U1888" s="8" t="str">
        <f aca="false">IF(T1888=0,"",IF(T1887=T1888,MAX(U1887,B1888),B1888))</f>
        <v/>
      </c>
      <c r="V1888" s="9" t="str">
        <f aca="false">IF(T1888=0,"",B1888/U1888-1)</f>
        <v/>
      </c>
      <c r="W1888" s="8" t="str">
        <f aca="false">IF(T1888=0,"",IF(T1887=T1888,MAX(W1887,F1888),F1888))</f>
        <v/>
      </c>
      <c r="X1888" s="9" t="str">
        <f aca="false">IF(T1888=0,"",F1888/W1888-1)</f>
        <v/>
      </c>
    </row>
    <row r="1889" customFormat="false" ht="15" hidden="false" customHeight="false" outlineLevel="0" collapsed="false">
      <c r="A1889" s="5" t="n">
        <v>45717</v>
      </c>
      <c r="B1889" s="6" t="n">
        <v>85844.3685628288</v>
      </c>
      <c r="C1889" s="7" t="n">
        <v>60911.37523</v>
      </c>
      <c r="D1889" s="0" t="n">
        <f aca="false">INT((ROW()-3)/30)</f>
        <v>62</v>
      </c>
      <c r="E1889" s="0" t="n">
        <f aca="false">2+30*D1889</f>
        <v>1862</v>
      </c>
      <c r="F1889" s="8" t="n">
        <f aca="false">INDEX($F:$F,$E1889)*(2*B1889/INDEX($B:$B,$E1889)-C1889/INDEX($C:$C,$E1889))</f>
        <v>6614.27966269868</v>
      </c>
      <c r="G1889" s="9" t="n">
        <f aca="false">B1889/B1888-1</f>
        <v>0.0189995117865653</v>
      </c>
      <c r="H1889" s="9" t="n">
        <f aca="false">F1889/F1888-1</f>
        <v>-0.00265012080901883</v>
      </c>
      <c r="I1889" s="9" t="n">
        <f aca="false">LN(B1889/B1888)</f>
        <v>0.0188212751301348</v>
      </c>
      <c r="J1889" s="9" t="n">
        <f aca="false">LN(F1889/F1888)</f>
        <v>-0.00265363859558411</v>
      </c>
      <c r="K1889" s="9" t="n">
        <f aca="false">F1889/F1882-1</f>
        <v>-0.0466596402105585</v>
      </c>
      <c r="L1889" s="9" t="n">
        <f aca="false">F1889/F1859-1</f>
        <v>-0.102530918960864</v>
      </c>
      <c r="M1889" s="9" t="n">
        <f aca="false">B1889/B1882-1</f>
        <v>-0.111394457352136</v>
      </c>
      <c r="N1889" s="9" t="n">
        <f aca="false">B1889/B1859-1</f>
        <v>-0.182336826949055</v>
      </c>
      <c r="O1889" s="8" t="n">
        <f aca="false">MAX(O1888,F1889)</f>
        <v>7369.92482798441</v>
      </c>
      <c r="P1889" s="9" t="n">
        <f aca="false">F1889/O1889-1</f>
        <v>-0.102530918960864</v>
      </c>
      <c r="Q1889" s="8" t="n">
        <f aca="false">MAX(Q1888,B1889)</f>
        <v>106115.910582992</v>
      </c>
      <c r="R1889" s="9" t="n">
        <f aca="false">B1889/Q1889-1</f>
        <v>-0.191032069637748</v>
      </c>
      <c r="S1889" s="9" t="n">
        <f aca="false">B1889/INDEX($B:$B,$E1889)-1</f>
        <v>-0.118865161720088</v>
      </c>
      <c r="T1889" s="0" t="n">
        <f aca="false">IF(AND($A1889&gt;=CrashTest!$B$3,$A1889&lt;=CrashTest!$C$3),1,IF(AND($A1889&gt;=CrashTest!$B$4,$A1889&lt;=CrashTest!$C$4),2,IF(AND($A1889&gt;=CrashTest!$B$5,$A1889&lt;=CrashTest!$C$5),3,IF(AND($A1889&gt;=CrashTest!$B$6,$A1889&lt;=CrashTest!$C$6),4,IF(AND($A1889&gt;=CrashTest!$B$7,$A1889&lt;=CrashTest!$C$7),5,0)))))</f>
        <v>0</v>
      </c>
      <c r="U1889" s="8" t="str">
        <f aca="false">IF(T1889=0,"",IF(T1888=T1889,MAX(U1888,B1889),B1889))</f>
        <v/>
      </c>
      <c r="V1889" s="9" t="str">
        <f aca="false">IF(T1889=0,"",B1889/U1889-1)</f>
        <v/>
      </c>
      <c r="W1889" s="8" t="str">
        <f aca="false">IF(T1889=0,"",IF(T1888=T1889,MAX(W1888,F1889),F1889))</f>
        <v/>
      </c>
      <c r="X1889" s="9" t="str">
        <f aca="false">IF(T1889=0,"",F1889/W1889-1)</f>
        <v/>
      </c>
    </row>
    <row r="1890" customFormat="false" ht="15" hidden="false" customHeight="false" outlineLevel="0" collapsed="false">
      <c r="A1890" s="5" t="n">
        <v>45718</v>
      </c>
      <c r="B1890" s="6" t="n">
        <v>94328.0094444769</v>
      </c>
      <c r="C1890" s="7" t="n">
        <v>71499.08335</v>
      </c>
      <c r="D1890" s="0" t="n">
        <f aca="false">INT((ROW()-3)/30)</f>
        <v>62</v>
      </c>
      <c r="E1890" s="0" t="n">
        <f aca="false">2+30*D1890</f>
        <v>1862</v>
      </c>
      <c r="F1890" s="8" t="n">
        <f aca="false">INDEX($F:$F,$E1890)*(2*B1890/INDEX($B:$B,$E1890)-C1890/INDEX($C:$C,$E1890))</f>
        <v>6845.9424374999</v>
      </c>
      <c r="G1890" s="9" t="n">
        <f aca="false">B1890/B1889-1</f>
        <v>0.098825828923641</v>
      </c>
      <c r="H1890" s="9" t="n">
        <f aca="false">F1890/F1889-1</f>
        <v>0.0350246416261593</v>
      </c>
      <c r="I1890" s="9" t="n">
        <f aca="false">LN(B1890/B1889)</f>
        <v>0.0942421814458185</v>
      </c>
      <c r="J1890" s="9" t="n">
        <f aca="false">LN(F1890/F1889)</f>
        <v>0.0344252347683719</v>
      </c>
      <c r="K1890" s="9" t="n">
        <f aca="false">F1890/F1883-1</f>
        <v>-0.00641747064325915</v>
      </c>
      <c r="L1890" s="9" t="n">
        <f aca="false">F1890/F1860-1</f>
        <v>-0.0557429079888412</v>
      </c>
      <c r="M1890" s="9" t="n">
        <f aca="false">B1890/B1883-1</f>
        <v>-0.018353559809256</v>
      </c>
      <c r="N1890" s="9" t="n">
        <f aca="false">B1890/B1860-1</f>
        <v>-0.0775943482770598</v>
      </c>
      <c r="O1890" s="8" t="n">
        <f aca="false">MAX(O1889,F1890)</f>
        <v>7369.92482798441</v>
      </c>
      <c r="P1890" s="9" t="n">
        <f aca="false">F1890/O1890-1</f>
        <v>-0.0710973860269094</v>
      </c>
      <c r="Q1890" s="8" t="n">
        <f aca="false">MAX(Q1889,B1890)</f>
        <v>106115.910582992</v>
      </c>
      <c r="R1890" s="9" t="n">
        <f aca="false">B1890/Q1890-1</f>
        <v>-0.111085143347056</v>
      </c>
      <c r="S1890" s="9" t="n">
        <f aca="false">B1890/INDEX($B:$B,$E1890)-1</f>
        <v>-0.0317862809335775</v>
      </c>
      <c r="T1890" s="0" t="n">
        <f aca="false">IF(AND($A1890&gt;=CrashTest!$B$3,$A1890&lt;=CrashTest!$C$3),1,IF(AND($A1890&gt;=CrashTest!$B$4,$A1890&lt;=CrashTest!$C$4),2,IF(AND($A1890&gt;=CrashTest!$B$5,$A1890&lt;=CrashTest!$C$5),3,IF(AND($A1890&gt;=CrashTest!$B$6,$A1890&lt;=CrashTest!$C$6),4,IF(AND($A1890&gt;=CrashTest!$B$7,$A1890&lt;=CrashTest!$C$7),5,0)))))</f>
        <v>0</v>
      </c>
      <c r="U1890" s="8" t="str">
        <f aca="false">IF(T1890=0,"",IF(T1889=T1890,MAX(U1889,B1890),B1890))</f>
        <v/>
      </c>
      <c r="V1890" s="9" t="str">
        <f aca="false">IF(T1890=0,"",B1890/U1890-1)</f>
        <v/>
      </c>
      <c r="W1890" s="8" t="str">
        <f aca="false">IF(T1890=0,"",IF(T1889=T1890,MAX(W1889,F1890),F1890))</f>
        <v/>
      </c>
      <c r="X1890" s="9" t="str">
        <f aca="false">IF(T1890=0,"",F1890/W1890-1)</f>
        <v/>
      </c>
    </row>
    <row r="1891" customFormat="false" ht="15" hidden="false" customHeight="false" outlineLevel="0" collapsed="false">
      <c r="A1891" s="5" t="n">
        <v>45719</v>
      </c>
      <c r="B1891" s="6" t="n">
        <v>86315.9305511397</v>
      </c>
      <c r="C1891" s="7" t="n">
        <v>61099.187</v>
      </c>
      <c r="D1891" s="0" t="n">
        <f aca="false">INT((ROW()-3)/30)</f>
        <v>62</v>
      </c>
      <c r="E1891" s="0" t="n">
        <f aca="false">2+30*D1891</f>
        <v>1862</v>
      </c>
      <c r="F1891" s="8" t="n">
        <f aca="false">INDEX($F:$F,$E1891)*(2*B1891/INDEX($B:$B,$E1891)-C1891/INDEX($C:$C,$E1891))</f>
        <v>6664.173569024</v>
      </c>
      <c r="G1891" s="9" t="n">
        <f aca="false">B1891/B1890-1</f>
        <v>-0.084938492188296</v>
      </c>
      <c r="H1891" s="9" t="n">
        <f aca="false">F1891/F1890-1</f>
        <v>-0.0265513287812975</v>
      </c>
      <c r="I1891" s="9" t="n">
        <f aca="false">LN(B1891/B1890)</f>
        <v>-0.0887639943137542</v>
      </c>
      <c r="J1891" s="9" t="n">
        <f aca="false">LN(F1891/F1890)</f>
        <v>-0.0269101815807982</v>
      </c>
      <c r="K1891" s="9" t="n">
        <f aca="false">F1891/F1884-1</f>
        <v>-0.0204388040135688</v>
      </c>
      <c r="L1891" s="9" t="n">
        <f aca="false">F1891/F1861-1</f>
        <v>-0.075086747137354</v>
      </c>
      <c r="M1891" s="9" t="n">
        <f aca="false">B1891/B1884-1</f>
        <v>-0.060452211686733</v>
      </c>
      <c r="N1891" s="9" t="n">
        <f aca="false">B1891/B1861-1</f>
        <v>-0.142076519471079</v>
      </c>
      <c r="O1891" s="8" t="n">
        <f aca="false">MAX(O1890,F1891)</f>
        <v>7369.92482798441</v>
      </c>
      <c r="P1891" s="9" t="n">
        <f aca="false">F1891/O1891-1</f>
        <v>-0.0957609847363157</v>
      </c>
      <c r="Q1891" s="8" t="n">
        <f aca="false">MAX(Q1890,B1891)</f>
        <v>106115.910582992</v>
      </c>
      <c r="R1891" s="9" t="n">
        <f aca="false">B1891/Q1891-1</f>
        <v>-0.186588230954933</v>
      </c>
      <c r="S1891" s="9" t="n">
        <f aca="false">B1891/INDEX($B:$B,$E1891)-1</f>
        <v>-0.114024894347102</v>
      </c>
      <c r="T1891" s="0" t="n">
        <f aca="false">IF(AND($A1891&gt;=CrashTest!$B$3,$A1891&lt;=CrashTest!$C$3),1,IF(AND($A1891&gt;=CrashTest!$B$4,$A1891&lt;=CrashTest!$C$4),2,IF(AND($A1891&gt;=CrashTest!$B$5,$A1891&lt;=CrashTest!$C$5),3,IF(AND($A1891&gt;=CrashTest!$B$6,$A1891&lt;=CrashTest!$C$6),4,IF(AND($A1891&gt;=CrashTest!$B$7,$A1891&lt;=CrashTest!$C$7),5,0)))))</f>
        <v>0</v>
      </c>
      <c r="U1891" s="8" t="str">
        <f aca="false">IF(T1891=0,"",IF(T1890=T1891,MAX(U1890,B1891),B1891))</f>
        <v/>
      </c>
      <c r="V1891" s="9" t="str">
        <f aca="false">IF(T1891=0,"",B1891/U1891-1)</f>
        <v/>
      </c>
      <c r="W1891" s="8" t="str">
        <f aca="false">IF(T1891=0,"",IF(T1890=T1891,MAX(W1890,F1891),F1891))</f>
        <v/>
      </c>
      <c r="X1891" s="9" t="str">
        <f aca="false">IF(T1891=0,"",F1891/W1891-1)</f>
        <v/>
      </c>
    </row>
    <row r="1892" customFormat="false" ht="15" hidden="false" customHeight="false" outlineLevel="0" collapsed="false">
      <c r="A1892" s="5" t="n">
        <v>45720</v>
      </c>
      <c r="B1892" s="6" t="n">
        <v>87323.690650789</v>
      </c>
      <c r="C1892" s="7" t="n">
        <v>63230.01029</v>
      </c>
      <c r="D1892" s="0" t="n">
        <f aca="false">INT((ROW()-3)/30)</f>
        <v>62</v>
      </c>
      <c r="E1892" s="0" t="n">
        <f aca="false">2+30*D1892</f>
        <v>1862</v>
      </c>
      <c r="F1892" s="8" t="n">
        <f aca="false">INDEX($F:$F,$E1892)*(2*B1892/INDEX($B:$B,$E1892)-C1892/INDEX($C:$C,$E1892))</f>
        <v>6611.03354323694</v>
      </c>
      <c r="G1892" s="9" t="n">
        <f aca="false">B1892/B1891-1</f>
        <v>0.011675250364731</v>
      </c>
      <c r="H1892" s="9" t="n">
        <f aca="false">F1892/F1891-1</f>
        <v>-0.00797398585686004</v>
      </c>
      <c r="I1892" s="9" t="n">
        <f aca="false">LN(B1892/B1891)</f>
        <v>0.0116076205171405</v>
      </c>
      <c r="J1892" s="9" t="n">
        <f aca="false">LN(F1892/F1891)</f>
        <v>-0.00800594810648873</v>
      </c>
      <c r="K1892" s="9" t="n">
        <f aca="false">F1892/F1885-1</f>
        <v>-0.0144834100846255</v>
      </c>
      <c r="L1892" s="9" t="n">
        <f aca="false">F1892/F1862-1</f>
        <v>-0.0482655255249407</v>
      </c>
      <c r="M1892" s="9" t="n">
        <f aca="false">B1892/B1885-1</f>
        <v>-0.0162898420902018</v>
      </c>
      <c r="N1892" s="9" t="n">
        <f aca="false">B1892/B1862-1</f>
        <v>-0.103680913171685</v>
      </c>
      <c r="O1892" s="8" t="n">
        <f aca="false">MAX(O1891,F1892)</f>
        <v>7369.92482798441</v>
      </c>
      <c r="P1892" s="9" t="n">
        <f aca="false">F1892/O1892-1</f>
        <v>-0.102971373855249</v>
      </c>
      <c r="Q1892" s="8" t="n">
        <f aca="false">MAX(Q1891,B1892)</f>
        <v>106115.910582992</v>
      </c>
      <c r="R1892" s="9" t="n">
        <f aca="false">B1892/Q1892-1</f>
        <v>-0.177091444901713</v>
      </c>
      <c r="S1892" s="9" t="n">
        <f aca="false">B1892/INDEX($B:$B,$E1892)-1</f>
        <v>-0.103680913171685</v>
      </c>
      <c r="T1892" s="0" t="n">
        <f aca="false">IF(AND($A1892&gt;=CrashTest!$B$3,$A1892&lt;=CrashTest!$C$3),1,IF(AND($A1892&gt;=CrashTest!$B$4,$A1892&lt;=CrashTest!$C$4),2,IF(AND($A1892&gt;=CrashTest!$B$5,$A1892&lt;=CrashTest!$C$5),3,IF(AND($A1892&gt;=CrashTest!$B$6,$A1892&lt;=CrashTest!$C$6),4,IF(AND($A1892&gt;=CrashTest!$B$7,$A1892&lt;=CrashTest!$C$7),5,0)))))</f>
        <v>0</v>
      </c>
      <c r="U1892" s="8" t="str">
        <f aca="false">IF(T1892=0,"",IF(T1891=T1892,MAX(U1891,B1892),B1892))</f>
        <v/>
      </c>
      <c r="V1892" s="9" t="str">
        <f aca="false">IF(T1892=0,"",B1892/U1892-1)</f>
        <v/>
      </c>
      <c r="W1892" s="8" t="str">
        <f aca="false">IF(T1892=0,"",IF(T1891=T1892,MAX(W1891,F1892),F1892))</f>
        <v/>
      </c>
      <c r="X1892" s="9" t="str">
        <f aca="false">IF(T1892=0,"",F1892/W1892-1)</f>
        <v/>
      </c>
    </row>
    <row r="1893" customFormat="false" ht="15" hidden="false" customHeight="false" outlineLevel="0" collapsed="false">
      <c r="A1893" s="5" t="n">
        <v>45721</v>
      </c>
      <c r="B1893" s="6" t="n">
        <v>90619.4090976038</v>
      </c>
      <c r="C1893" s="7" t="n">
        <v>67608.02709</v>
      </c>
      <c r="D1893" s="0" t="n">
        <f aca="false">INT((ROW()-3)/30)</f>
        <v>63</v>
      </c>
      <c r="E1893" s="0" t="n">
        <f aca="false">2+30*D1893</f>
        <v>1892</v>
      </c>
      <c r="F1893" s="8" t="n">
        <f aca="false">INDEX($F:$F,$E1893)*(2*B1893/INDEX($B:$B,$E1893)-C1893/INDEX($C:$C,$E1893))</f>
        <v>6652.3079637316</v>
      </c>
      <c r="G1893" s="9" t="n">
        <f aca="false">B1893/B1892-1</f>
        <v>0.037741401242356</v>
      </c>
      <c r="H1893" s="9" t="n">
        <f aca="false">F1893/F1892-1</f>
        <v>0.00624326290658228</v>
      </c>
      <c r="I1893" s="9" t="n">
        <f aca="false">LN(B1893/B1892)</f>
        <v>0.0370466219541249</v>
      </c>
      <c r="J1893" s="9" t="n">
        <f aca="false">LN(F1893/F1892)</f>
        <v>0.00622385448010581</v>
      </c>
      <c r="K1893" s="9" t="n">
        <f aca="false">F1893/F1886-1</f>
        <v>0.00415389168798197</v>
      </c>
      <c r="L1893" s="9" t="n">
        <f aca="false">F1893/F1863-1</f>
        <v>-0.0571404639988945</v>
      </c>
      <c r="M1893" s="9" t="n">
        <f aca="false">B1893/B1886-1</f>
        <v>0.0789579665641589</v>
      </c>
      <c r="N1893" s="9" t="n">
        <f aca="false">B1893/B1863-1</f>
        <v>-0.107922225360438</v>
      </c>
      <c r="O1893" s="8" t="n">
        <f aca="false">MAX(O1892,F1893)</f>
        <v>7369.92482798441</v>
      </c>
      <c r="P1893" s="9" t="n">
        <f aca="false">F1893/O1893-1</f>
        <v>-0.0973709883074974</v>
      </c>
      <c r="Q1893" s="8" t="n">
        <f aca="false">MAX(Q1892,B1893)</f>
        <v>106115.910582992</v>
      </c>
      <c r="R1893" s="9" t="n">
        <f aca="false">B1893/Q1893-1</f>
        <v>-0.146033722937981</v>
      </c>
      <c r="S1893" s="9" t="n">
        <f aca="false">B1893/INDEX($B:$B,$E1893)-1</f>
        <v>0.037741401242356</v>
      </c>
      <c r="T1893" s="0" t="n">
        <f aca="false">IF(AND($A1893&gt;=CrashTest!$B$3,$A1893&lt;=CrashTest!$C$3),1,IF(AND($A1893&gt;=CrashTest!$B$4,$A1893&lt;=CrashTest!$C$4),2,IF(AND($A1893&gt;=CrashTest!$B$5,$A1893&lt;=CrashTest!$C$5),3,IF(AND($A1893&gt;=CrashTest!$B$6,$A1893&lt;=CrashTest!$C$6),4,IF(AND($A1893&gt;=CrashTest!$B$7,$A1893&lt;=CrashTest!$C$7),5,0)))))</f>
        <v>0</v>
      </c>
      <c r="U1893" s="8" t="str">
        <f aca="false">IF(T1893=0,"",IF(T1892=T1893,MAX(U1892,B1893),B1893))</f>
        <v/>
      </c>
      <c r="V1893" s="9" t="str">
        <f aca="false">IF(T1893=0,"",B1893/U1893-1)</f>
        <v/>
      </c>
      <c r="W1893" s="8" t="str">
        <f aca="false">IF(T1893=0,"",IF(T1892=T1893,MAX(W1892,F1893),F1893))</f>
        <v/>
      </c>
      <c r="X1893" s="9" t="str">
        <f aca="false">IF(T1893=0,"",F1893/W1893-1)</f>
        <v/>
      </c>
    </row>
    <row r="1894" customFormat="false" ht="15" hidden="false" customHeight="false" outlineLevel="0" collapsed="false">
      <c r="A1894" s="5" t="n">
        <v>45722</v>
      </c>
      <c r="B1894" s="6" t="n">
        <v>90222.0693275862</v>
      </c>
      <c r="C1894" s="7" t="n">
        <v>66681.25253</v>
      </c>
      <c r="D1894" s="0" t="n">
        <f aca="false">INT((ROW()-3)/30)</f>
        <v>63</v>
      </c>
      <c r="E1894" s="0" t="n">
        <f aca="false">2+30*D1894</f>
        <v>1892</v>
      </c>
      <c r="F1894" s="8" t="n">
        <f aca="false">INDEX($F:$F,$E1894)*(2*B1894/INDEX($B:$B,$E1894)-C1894/INDEX($C:$C,$E1894))</f>
        <v>6689.04419242885</v>
      </c>
      <c r="G1894" s="9" t="n">
        <f aca="false">B1894/B1893-1</f>
        <v>-0.00438470934620239</v>
      </c>
      <c r="H1894" s="9" t="n">
        <f aca="false">F1894/F1893-1</f>
        <v>0.00552232832537669</v>
      </c>
      <c r="I1894" s="9" t="n">
        <f aca="false">LN(B1894/B1893)</f>
        <v>-0.00439435037662686</v>
      </c>
      <c r="J1894" s="9" t="n">
        <f aca="false">LN(F1894/F1893)</f>
        <v>0.00550713617534028</v>
      </c>
      <c r="K1894" s="9" t="n">
        <f aca="false">F1894/F1887-1</f>
        <v>0.00737569914714986</v>
      </c>
      <c r="L1894" s="9" t="n">
        <f aca="false">F1894/F1864-1</f>
        <v>-0.0426438710914483</v>
      </c>
      <c r="M1894" s="9" t="n">
        <f aca="false">B1894/B1887-1</f>
        <v>0.0661343866680404</v>
      </c>
      <c r="N1894" s="9" t="n">
        <f aca="false">B1894/B1864-1</f>
        <v>-0.077937911451427</v>
      </c>
      <c r="O1894" s="8" t="n">
        <f aca="false">MAX(O1893,F1894)</f>
        <v>7369.92482798441</v>
      </c>
      <c r="P1894" s="9" t="n">
        <f aca="false">F1894/O1894-1</f>
        <v>-0.0923863745489212</v>
      </c>
      <c r="Q1894" s="8" t="n">
        <f aca="false">MAX(Q1893,B1894)</f>
        <v>106115.910582992</v>
      </c>
      <c r="R1894" s="9" t="n">
        <f aca="false">B1894/Q1894-1</f>
        <v>-0.149778116854356</v>
      </c>
      <c r="S1894" s="9" t="n">
        <f aca="false">B1894/INDEX($B:$B,$E1894)-1</f>
        <v>0.0331912068213875</v>
      </c>
      <c r="T1894" s="0" t="n">
        <f aca="false">IF(AND($A1894&gt;=CrashTest!$B$3,$A1894&lt;=CrashTest!$C$3),1,IF(AND($A1894&gt;=CrashTest!$B$4,$A1894&lt;=CrashTest!$C$4),2,IF(AND($A1894&gt;=CrashTest!$B$5,$A1894&lt;=CrashTest!$C$5),3,IF(AND($A1894&gt;=CrashTest!$B$6,$A1894&lt;=CrashTest!$C$6),4,IF(AND($A1894&gt;=CrashTest!$B$7,$A1894&lt;=CrashTest!$C$7),5,0)))))</f>
        <v>0</v>
      </c>
      <c r="U1894" s="8" t="str">
        <f aca="false">IF(T1894=0,"",IF(T1893=T1894,MAX(U1893,B1894),B1894))</f>
        <v/>
      </c>
      <c r="V1894" s="9" t="str">
        <f aca="false">IF(T1894=0,"",B1894/U1894-1)</f>
        <v/>
      </c>
      <c r="W1894" s="8" t="str">
        <f aca="false">IF(T1894=0,"",IF(T1893=T1894,MAX(W1893,F1894),F1894))</f>
        <v/>
      </c>
      <c r="X1894" s="9" t="str">
        <f aca="false">IF(T1894=0,"",F1894/W1894-1)</f>
        <v/>
      </c>
    </row>
    <row r="1895" customFormat="false" ht="15" hidden="false" customHeight="false" outlineLevel="0" collapsed="false">
      <c r="A1895" s="5" t="n">
        <v>45723</v>
      </c>
      <c r="B1895" s="6" t="n">
        <v>86553.5921937464</v>
      </c>
      <c r="C1895" s="7" t="n">
        <v>62567.77943</v>
      </c>
      <c r="D1895" s="0" t="n">
        <f aca="false">INT((ROW()-3)/30)</f>
        <v>63</v>
      </c>
      <c r="E1895" s="0" t="n">
        <f aca="false">2+30*D1895</f>
        <v>1892</v>
      </c>
      <c r="F1895" s="8" t="n">
        <f aca="false">INDEX($F:$F,$E1895)*(2*B1895/INDEX($B:$B,$E1895)-C1895/INDEX($C:$C,$E1895))</f>
        <v>6563.6692773156</v>
      </c>
      <c r="G1895" s="9" t="n">
        <f aca="false">B1895/B1894-1</f>
        <v>-0.0406605297482146</v>
      </c>
      <c r="H1895" s="9" t="n">
        <f aca="false">F1895/F1894-1</f>
        <v>-0.0187433228883673</v>
      </c>
      <c r="I1895" s="9" t="n">
        <f aca="false">LN(B1895/B1894)</f>
        <v>-0.0415102831576003</v>
      </c>
      <c r="J1895" s="9" t="n">
        <f aca="false">LN(F1895/F1894)</f>
        <v>-0.0189212052089177</v>
      </c>
      <c r="K1895" s="9" t="n">
        <f aca="false">F1895/F1888-1</f>
        <v>-0.010281528055418</v>
      </c>
      <c r="L1895" s="9" t="n">
        <f aca="false">F1895/F1865-1</f>
        <v>-0.0558492676706767</v>
      </c>
      <c r="M1895" s="9" t="n">
        <f aca="false">B1895/B1888-1</f>
        <v>0.0274182181705911</v>
      </c>
      <c r="N1895" s="9" t="n">
        <f aca="false">B1895/B1865-1</f>
        <v>-0.103622718559905</v>
      </c>
      <c r="O1895" s="8" t="n">
        <f aca="false">MAX(O1894,F1895)</f>
        <v>7369.92482798441</v>
      </c>
      <c r="P1895" s="9" t="n">
        <f aca="false">F1895/O1895-1</f>
        <v>-0.109398069788632</v>
      </c>
      <c r="Q1895" s="8" t="n">
        <f aca="false">MAX(Q1894,B1895)</f>
        <v>106115.910582992</v>
      </c>
      <c r="R1895" s="9" t="n">
        <f aca="false">B1895/Q1895-1</f>
        <v>-0.184348589026583</v>
      </c>
      <c r="S1895" s="9" t="n">
        <f aca="false">B1895/INDEX($B:$B,$E1895)-1</f>
        <v>-0.00881889497916721</v>
      </c>
      <c r="T1895" s="0" t="n">
        <f aca="false">IF(AND($A1895&gt;=CrashTest!$B$3,$A1895&lt;=CrashTest!$C$3),1,IF(AND($A1895&gt;=CrashTest!$B$4,$A1895&lt;=CrashTest!$C$4),2,IF(AND($A1895&gt;=CrashTest!$B$5,$A1895&lt;=CrashTest!$C$5),3,IF(AND($A1895&gt;=CrashTest!$B$6,$A1895&lt;=CrashTest!$C$6),4,IF(AND($A1895&gt;=CrashTest!$B$7,$A1895&lt;=CrashTest!$C$7),5,0)))))</f>
        <v>0</v>
      </c>
      <c r="U1895" s="8" t="str">
        <f aca="false">IF(T1895=0,"",IF(T1894=T1895,MAX(U1894,B1895),B1895))</f>
        <v/>
      </c>
      <c r="V1895" s="9" t="str">
        <f aca="false">IF(T1895=0,"",B1895/U1895-1)</f>
        <v/>
      </c>
      <c r="W1895" s="8" t="str">
        <f aca="false">IF(T1895=0,"",IF(T1894=T1895,MAX(W1894,F1895),F1895))</f>
        <v/>
      </c>
      <c r="X1895" s="9" t="str">
        <f aca="false">IF(T1895=0,"",F1895/W1895-1)</f>
        <v/>
      </c>
    </row>
    <row r="1896" customFormat="false" ht="15" hidden="false" customHeight="false" outlineLevel="0" collapsed="false">
      <c r="A1896" s="5" t="n">
        <v>45724</v>
      </c>
      <c r="B1896" s="6" t="n">
        <v>86171.2789362946</v>
      </c>
      <c r="C1896" s="7" t="n">
        <v>61815.45173</v>
      </c>
      <c r="D1896" s="0" t="n">
        <f aca="false">INT((ROW()-3)/30)</f>
        <v>63</v>
      </c>
      <c r="E1896" s="0" t="n">
        <f aca="false">2+30*D1896</f>
        <v>1892</v>
      </c>
      <c r="F1896" s="8" t="n">
        <f aca="false">INDEX($F:$F,$E1896)*(2*B1896/INDEX($B:$B,$E1896)-C1896/INDEX($C:$C,$E1896))</f>
        <v>6584.44139076744</v>
      </c>
      <c r="G1896" s="9" t="n">
        <f aca="false">B1896/B1895-1</f>
        <v>-0.00441706979181178</v>
      </c>
      <c r="H1896" s="9" t="n">
        <f aca="false">F1896/F1895-1</f>
        <v>0.00316471055658329</v>
      </c>
      <c r="I1896" s="9" t="n">
        <f aca="false">LN(B1896/B1895)</f>
        <v>-0.00442685386650868</v>
      </c>
      <c r="J1896" s="9" t="n">
        <f aca="false">LN(F1896/F1895)</f>
        <v>0.00315971340038934</v>
      </c>
      <c r="K1896" s="9" t="n">
        <f aca="false">F1896/F1889-1</f>
        <v>-0.00451118994854693</v>
      </c>
      <c r="L1896" s="9" t="n">
        <f aca="false">F1896/F1866-1</f>
        <v>-0.0534943068749018</v>
      </c>
      <c r="M1896" s="9" t="n">
        <f aca="false">B1896/B1889-1</f>
        <v>0.00380817494424868</v>
      </c>
      <c r="N1896" s="9" t="n">
        <f aca="false">B1896/B1866-1</f>
        <v>-0.107415392911808</v>
      </c>
      <c r="O1896" s="8" t="n">
        <f aca="false">MAX(O1895,F1896)</f>
        <v>7369.92482798441</v>
      </c>
      <c r="P1896" s="9" t="n">
        <f aca="false">F1896/O1896-1</f>
        <v>-0.106579572458379</v>
      </c>
      <c r="Q1896" s="8" t="n">
        <f aca="false">MAX(Q1895,B1896)</f>
        <v>106115.910582992</v>
      </c>
      <c r="R1896" s="9" t="n">
        <f aca="false">B1896/Q1896-1</f>
        <v>-0.187951378234642</v>
      </c>
      <c r="S1896" s="9" t="n">
        <f aca="false">B1896/INDEX($B:$B,$E1896)-1</f>
        <v>-0.0131970110963694</v>
      </c>
      <c r="T1896" s="0" t="n">
        <f aca="false">IF(AND($A1896&gt;=CrashTest!$B$3,$A1896&lt;=CrashTest!$C$3),1,IF(AND($A1896&gt;=CrashTest!$B$4,$A1896&lt;=CrashTest!$C$4),2,IF(AND($A1896&gt;=CrashTest!$B$5,$A1896&lt;=CrashTest!$C$5),3,IF(AND($A1896&gt;=CrashTest!$B$6,$A1896&lt;=CrashTest!$C$6),4,IF(AND($A1896&gt;=CrashTest!$B$7,$A1896&lt;=CrashTest!$C$7),5,0)))))</f>
        <v>0</v>
      </c>
      <c r="U1896" s="8" t="str">
        <f aca="false">IF(T1896=0,"",IF(T1895=T1896,MAX(U1895,B1896),B1896))</f>
        <v/>
      </c>
      <c r="V1896" s="9" t="str">
        <f aca="false">IF(T1896=0,"",B1896/U1896-1)</f>
        <v/>
      </c>
      <c r="W1896" s="8" t="str">
        <f aca="false">IF(T1896=0,"",IF(T1895=T1896,MAX(W1895,F1896),F1896))</f>
        <v/>
      </c>
      <c r="X1896" s="9" t="str">
        <f aca="false">IF(T1896=0,"",F1896/W1896-1)</f>
        <v/>
      </c>
    </row>
    <row r="1897" customFormat="false" ht="15" hidden="false" customHeight="false" outlineLevel="0" collapsed="false">
      <c r="A1897" s="5" t="n">
        <v>45725</v>
      </c>
      <c r="B1897" s="6" t="n">
        <v>80647.7964108709</v>
      </c>
      <c r="C1897" s="7" t="n">
        <v>54666.1524</v>
      </c>
      <c r="D1897" s="0" t="n">
        <f aca="false">INT((ROW()-3)/30)</f>
        <v>63</v>
      </c>
      <c r="E1897" s="0" t="n">
        <f aca="false">2+30*D1897</f>
        <v>1892</v>
      </c>
      <c r="F1897" s="8" t="n">
        <f aca="false">INDEX($F:$F,$E1897)*(2*B1897/INDEX($B:$B,$E1897)-C1897/INDEX($C:$C,$E1897))</f>
        <v>6495.60364947665</v>
      </c>
      <c r="G1897" s="9" t="n">
        <f aca="false">B1897/B1896-1</f>
        <v>-0.0640988806665751</v>
      </c>
      <c r="H1897" s="9" t="n">
        <f aca="false">F1897/F1896-1</f>
        <v>-0.0134920695649823</v>
      </c>
      <c r="I1897" s="9" t="n">
        <f aca="false">LN(B1897/B1896)</f>
        <v>-0.0662454498228203</v>
      </c>
      <c r="J1897" s="9" t="n">
        <f aca="false">LN(F1897/F1896)</f>
        <v>-0.0135839145907882</v>
      </c>
      <c r="K1897" s="9" t="n">
        <f aca="false">F1897/F1890-1</f>
        <v>-0.051174661665894</v>
      </c>
      <c r="L1897" s="9" t="n">
        <f aca="false">F1897/F1867-1</f>
        <v>-0.0636930864054953</v>
      </c>
      <c r="M1897" s="9" t="n">
        <f aca="false">B1897/B1890-1</f>
        <v>-0.145028111100536</v>
      </c>
      <c r="N1897" s="9" t="n">
        <f aca="false">B1897/B1867-1</f>
        <v>-0.163266687965159</v>
      </c>
      <c r="O1897" s="8" t="n">
        <f aca="false">MAX(O1896,F1897)</f>
        <v>7369.92482798441</v>
      </c>
      <c r="P1897" s="9" t="n">
        <f aca="false">F1897/O1897-1</f>
        <v>-0.118633663017547</v>
      </c>
      <c r="Q1897" s="8" t="n">
        <f aca="false">MAX(Q1896,B1897)</f>
        <v>106115.910582992</v>
      </c>
      <c r="R1897" s="9" t="n">
        <f aca="false">B1897/Q1897-1</f>
        <v>-0.240002785936637</v>
      </c>
      <c r="S1897" s="9" t="n">
        <f aca="false">B1897/INDEX($B:$B,$E1897)-1</f>
        <v>-0.0764499781235228</v>
      </c>
      <c r="T1897" s="0" t="n">
        <f aca="false">IF(AND($A1897&gt;=CrashTest!$B$3,$A1897&lt;=CrashTest!$C$3),1,IF(AND($A1897&gt;=CrashTest!$B$4,$A1897&lt;=CrashTest!$C$4),2,IF(AND($A1897&gt;=CrashTest!$B$5,$A1897&lt;=CrashTest!$C$5),3,IF(AND($A1897&gt;=CrashTest!$B$6,$A1897&lt;=CrashTest!$C$6),4,IF(AND($A1897&gt;=CrashTest!$B$7,$A1897&lt;=CrashTest!$C$7),5,0)))))</f>
        <v>0</v>
      </c>
      <c r="U1897" s="8" t="str">
        <f aca="false">IF(T1897=0,"",IF(T1896=T1897,MAX(U1896,B1897),B1897))</f>
        <v/>
      </c>
      <c r="V1897" s="9" t="str">
        <f aca="false">IF(T1897=0,"",B1897/U1897-1)</f>
        <v/>
      </c>
      <c r="W1897" s="8" t="str">
        <f aca="false">IF(T1897=0,"",IF(T1896=T1897,MAX(W1896,F1897),F1897))</f>
        <v/>
      </c>
      <c r="X1897" s="9" t="str">
        <f aca="false">IF(T1897=0,"",F1897/W1897-1)</f>
        <v/>
      </c>
    </row>
    <row r="1898" customFormat="false" ht="15" hidden="false" customHeight="false" outlineLevel="0" collapsed="false">
      <c r="A1898" s="5" t="n">
        <v>45726</v>
      </c>
      <c r="B1898" s="6" t="n">
        <v>79005.9601291642</v>
      </c>
      <c r="C1898" s="7" t="n">
        <v>51879.35584</v>
      </c>
      <c r="D1898" s="0" t="n">
        <f aca="false">INT((ROW()-3)/30)</f>
        <v>63</v>
      </c>
      <c r="E1898" s="0" t="n">
        <f aca="false">2+30*D1898</f>
        <v>1892</v>
      </c>
      <c r="F1898" s="8" t="n">
        <f aca="false">INDEX($F:$F,$E1898)*(2*B1898/INDEX($B:$B,$E1898)-C1898/INDEX($C:$C,$E1898))</f>
        <v>6538.38032795631</v>
      </c>
      <c r="G1898" s="9" t="n">
        <f aca="false">B1898/B1897-1</f>
        <v>-0.0203581046820194</v>
      </c>
      <c r="H1898" s="9" t="n">
        <f aca="false">F1898/F1897-1</f>
        <v>0.00658548162542316</v>
      </c>
      <c r="I1898" s="9" t="n">
        <f aca="false">LN(B1898/B1897)</f>
        <v>-0.0205681870379328</v>
      </c>
      <c r="J1898" s="9" t="n">
        <f aca="false">LN(F1898/F1897)</f>
        <v>0.00656389207452906</v>
      </c>
      <c r="K1898" s="9" t="n">
        <f aca="false">F1898/F1891-1</f>
        <v>-0.0188760451336969</v>
      </c>
      <c r="L1898" s="9" t="n">
        <f aca="false">F1898/F1868-1</f>
        <v>-0.0625986294642243</v>
      </c>
      <c r="M1898" s="9" t="n">
        <f aca="false">B1898/B1891-1</f>
        <v>-0.0846885433001796</v>
      </c>
      <c r="N1898" s="9" t="n">
        <f aca="false">B1898/B1868-1</f>
        <v>-0.182161010239988</v>
      </c>
      <c r="O1898" s="8" t="n">
        <f aca="false">MAX(O1897,F1898)</f>
        <v>7369.92482798441</v>
      </c>
      <c r="P1898" s="9" t="n">
        <f aca="false">F1898/O1898-1</f>
        <v>-0.112829441200083</v>
      </c>
      <c r="Q1898" s="8" t="n">
        <f aca="false">MAX(Q1897,B1898)</f>
        <v>106115.910582992</v>
      </c>
      <c r="R1898" s="9" t="n">
        <f aca="false">B1898/Q1898-1</f>
        <v>-0.255474888778582</v>
      </c>
      <c r="S1898" s="9" t="n">
        <f aca="false">B1898/INDEX($B:$B,$E1898)-1</f>
        <v>-0.0952517061479654</v>
      </c>
      <c r="T1898" s="0" t="n">
        <f aca="false">IF(AND($A1898&gt;=CrashTest!$B$3,$A1898&lt;=CrashTest!$C$3),1,IF(AND($A1898&gt;=CrashTest!$B$4,$A1898&lt;=CrashTest!$C$4),2,IF(AND($A1898&gt;=CrashTest!$B$5,$A1898&lt;=CrashTest!$C$5),3,IF(AND($A1898&gt;=CrashTest!$B$6,$A1898&lt;=CrashTest!$C$6),4,IF(AND($A1898&gt;=CrashTest!$B$7,$A1898&lt;=CrashTest!$C$7),5,0)))))</f>
        <v>0</v>
      </c>
      <c r="U1898" s="8" t="str">
        <f aca="false">IF(T1898=0,"",IF(T1897=T1898,MAX(U1897,B1898),B1898))</f>
        <v/>
      </c>
      <c r="V1898" s="9" t="str">
        <f aca="false">IF(T1898=0,"",B1898/U1898-1)</f>
        <v/>
      </c>
      <c r="W1898" s="8" t="str">
        <f aca="false">IF(T1898=0,"",IF(T1897=T1898,MAX(W1897,F1898),F1898))</f>
        <v/>
      </c>
      <c r="X1898" s="9" t="str">
        <f aca="false">IF(T1898=0,"",F1898/W1898-1)</f>
        <v/>
      </c>
    </row>
    <row r="1899" customFormat="false" ht="15" hidden="false" customHeight="false" outlineLevel="0" collapsed="false">
      <c r="A1899" s="5" t="n">
        <v>45727</v>
      </c>
      <c r="B1899" s="6" t="n">
        <v>82747.1601917008</v>
      </c>
      <c r="C1899" s="7" t="n">
        <v>57562.94658</v>
      </c>
      <c r="D1899" s="0" t="n">
        <f aca="false">INT((ROW()-3)/30)</f>
        <v>63</v>
      </c>
      <c r="E1899" s="0" t="n">
        <f aca="false">2+30*D1899</f>
        <v>1892</v>
      </c>
      <c r="F1899" s="8" t="n">
        <f aca="false">INDEX($F:$F,$E1899)*(2*B1899/INDEX($B:$B,$E1899)-C1899/INDEX($C:$C,$E1899))</f>
        <v>6510.60240211499</v>
      </c>
      <c r="G1899" s="9" t="n">
        <f aca="false">B1899/B1898-1</f>
        <v>0.0473533902558772</v>
      </c>
      <c r="H1899" s="9" t="n">
        <f aca="false">F1899/F1898-1</f>
        <v>-0.00424844142555447</v>
      </c>
      <c r="I1899" s="9" t="n">
        <f aca="false">LN(B1899/B1898)</f>
        <v>0.0462664014490529</v>
      </c>
      <c r="J1899" s="9" t="n">
        <f aca="false">LN(F1899/F1898)</f>
        <v>-0.00425749169494958</v>
      </c>
      <c r="K1899" s="9" t="n">
        <f aca="false">F1899/F1892-1</f>
        <v>-0.0151914432841881</v>
      </c>
      <c r="L1899" s="9" t="n">
        <f aca="false">F1899/F1869-1</f>
        <v>-0.0609064906004819</v>
      </c>
      <c r="M1899" s="9" t="n">
        <f aca="false">B1899/B1892-1</f>
        <v>-0.0524088071058509</v>
      </c>
      <c r="N1899" s="9" t="n">
        <f aca="false">B1899/B1869-1</f>
        <v>-0.140822633144263</v>
      </c>
      <c r="O1899" s="8" t="n">
        <f aca="false">MAX(O1898,F1899)</f>
        <v>7369.92482798441</v>
      </c>
      <c r="P1899" s="9" t="n">
        <f aca="false">F1899/O1899-1</f>
        <v>-0.11659853335362</v>
      </c>
      <c r="Q1899" s="8" t="n">
        <f aca="false">MAX(Q1898,B1899)</f>
        <v>106115.910582992</v>
      </c>
      <c r="R1899" s="9" t="n">
        <f aca="false">B1899/Q1899-1</f>
        <v>-0.220219100631613</v>
      </c>
      <c r="S1899" s="9" t="n">
        <f aca="false">B1899/INDEX($B:$B,$E1899)-1</f>
        <v>-0.0524088071058509</v>
      </c>
      <c r="T1899" s="0" t="n">
        <f aca="false">IF(AND($A1899&gt;=CrashTest!$B$3,$A1899&lt;=CrashTest!$C$3),1,IF(AND($A1899&gt;=CrashTest!$B$4,$A1899&lt;=CrashTest!$C$4),2,IF(AND($A1899&gt;=CrashTest!$B$5,$A1899&lt;=CrashTest!$C$5),3,IF(AND($A1899&gt;=CrashTest!$B$6,$A1899&lt;=CrashTest!$C$6),4,IF(AND($A1899&gt;=CrashTest!$B$7,$A1899&lt;=CrashTest!$C$7),5,0)))))</f>
        <v>0</v>
      </c>
      <c r="U1899" s="8" t="str">
        <f aca="false">IF(T1899=0,"",IF(T1898=T1899,MAX(U1898,B1899),B1899))</f>
        <v/>
      </c>
      <c r="V1899" s="9" t="str">
        <f aca="false">IF(T1899=0,"",B1899/U1899-1)</f>
        <v/>
      </c>
      <c r="W1899" s="8" t="str">
        <f aca="false">IF(T1899=0,"",IF(T1898=T1899,MAX(W1898,F1899),F1899))</f>
        <v/>
      </c>
      <c r="X1899" s="9" t="str">
        <f aca="false">IF(T1899=0,"",F1899/W1899-1)</f>
        <v/>
      </c>
    </row>
    <row r="1900" customFormat="false" ht="15" hidden="false" customHeight="false" outlineLevel="0" collapsed="false">
      <c r="A1900" s="5" t="n">
        <v>45728</v>
      </c>
      <c r="B1900" s="6" t="n">
        <v>83630.1581101695</v>
      </c>
      <c r="C1900" s="7" t="n">
        <v>58549.86439</v>
      </c>
      <c r="D1900" s="0" t="n">
        <f aca="false">INT((ROW()-3)/30)</f>
        <v>63</v>
      </c>
      <c r="E1900" s="0" t="n">
        <f aca="false">2+30*D1900</f>
        <v>1892</v>
      </c>
      <c r="F1900" s="8" t="n">
        <f aca="false">INDEX($F:$F,$E1900)*(2*B1900/INDEX($B:$B,$E1900)-C1900/INDEX($C:$C,$E1900))</f>
        <v>6541.11353012749</v>
      </c>
      <c r="G1900" s="9" t="n">
        <f aca="false">B1900/B1899-1</f>
        <v>0.0106710359174027</v>
      </c>
      <c r="H1900" s="9" t="n">
        <f aca="false">F1900/F1899-1</f>
        <v>0.00468637556527596</v>
      </c>
      <c r="I1900" s="9" t="n">
        <f aca="false">LN(B1900/B1899)</f>
        <v>0.0106145022399426</v>
      </c>
      <c r="J1900" s="9" t="n">
        <f aca="false">LN(F1900/F1899)</f>
        <v>0.00467542869474774</v>
      </c>
      <c r="K1900" s="9" t="n">
        <f aca="false">F1900/F1893-1</f>
        <v>-0.0167151662566353</v>
      </c>
      <c r="L1900" s="9" t="n">
        <f aca="false">F1900/F1870-1</f>
        <v>-0.061474870144458</v>
      </c>
      <c r="M1900" s="9" t="n">
        <f aca="false">B1900/B1893-1</f>
        <v>-0.0771275277231873</v>
      </c>
      <c r="N1900" s="9" t="n">
        <f aca="false">B1900/B1870-1</f>
        <v>-0.141155691229602</v>
      </c>
      <c r="O1900" s="8" t="n">
        <f aca="false">MAX(O1899,F1900)</f>
        <v>7369.92482798441</v>
      </c>
      <c r="P1900" s="9" t="n">
        <f aca="false">F1900/O1900-1</f>
        <v>-0.112458582306</v>
      </c>
      <c r="Q1900" s="8" t="n">
        <f aca="false">MAX(Q1899,B1900)</f>
        <v>106115.910582992</v>
      </c>
      <c r="R1900" s="9" t="n">
        <f aca="false">B1900/Q1900-1</f>
        <v>-0.211898030646749</v>
      </c>
      <c r="S1900" s="9" t="n">
        <f aca="false">B1900/INDEX($B:$B,$E1900)-1</f>
        <v>-0.042297027451463</v>
      </c>
      <c r="T1900" s="0" t="n">
        <f aca="false">IF(AND($A1900&gt;=CrashTest!$B$3,$A1900&lt;=CrashTest!$C$3),1,IF(AND($A1900&gt;=CrashTest!$B$4,$A1900&lt;=CrashTest!$C$4),2,IF(AND($A1900&gt;=CrashTest!$B$5,$A1900&lt;=CrashTest!$C$5),3,IF(AND($A1900&gt;=CrashTest!$B$6,$A1900&lt;=CrashTest!$C$6),4,IF(AND($A1900&gt;=CrashTest!$B$7,$A1900&lt;=CrashTest!$C$7),5,0)))))</f>
        <v>0</v>
      </c>
      <c r="U1900" s="8" t="str">
        <f aca="false">IF(T1900=0,"",IF(T1899=T1900,MAX(U1899,B1900),B1900))</f>
        <v/>
      </c>
      <c r="V1900" s="9" t="str">
        <f aca="false">IF(T1900=0,"",B1900/U1900-1)</f>
        <v/>
      </c>
      <c r="W1900" s="8" t="str">
        <f aca="false">IF(T1900=0,"",IF(T1899=T1900,MAX(W1899,F1900),F1900))</f>
        <v/>
      </c>
      <c r="X1900" s="9" t="str">
        <f aca="false">IF(T1900=0,"",F1900/W1900-1)</f>
        <v/>
      </c>
    </row>
    <row r="1901" customFormat="false" ht="15" hidden="false" customHeight="false" outlineLevel="0" collapsed="false">
      <c r="A1901" s="5" t="n">
        <v>45729</v>
      </c>
      <c r="B1901" s="6" t="n">
        <v>81110.2890490941</v>
      </c>
      <c r="C1901" s="7" t="n">
        <v>55280.79396</v>
      </c>
      <c r="D1901" s="0" t="n">
        <f aca="false">INT((ROW()-3)/30)</f>
        <v>63</v>
      </c>
      <c r="E1901" s="0" t="n">
        <f aca="false">2+30*D1901</f>
        <v>1892</v>
      </c>
      <c r="F1901" s="8" t="n">
        <f aca="false">INDEX($F:$F,$E1901)*(2*B1901/INDEX($B:$B,$E1901)-C1901/INDEX($C:$C,$E1901))</f>
        <v>6501.36766900432</v>
      </c>
      <c r="G1901" s="9" t="n">
        <f aca="false">B1901/B1900-1</f>
        <v>-0.0301311048312962</v>
      </c>
      <c r="H1901" s="9" t="n">
        <f aca="false">F1901/F1900-1</f>
        <v>-0.00607631421471355</v>
      </c>
      <c r="I1901" s="9" t="n">
        <f aca="false">LN(B1901/B1900)</f>
        <v>-0.0305943762394861</v>
      </c>
      <c r="J1901" s="9" t="n">
        <f aca="false">LN(F1901/F1900)</f>
        <v>-0.00609485013680067</v>
      </c>
      <c r="K1901" s="9" t="n">
        <f aca="false">F1901/F1894-1</f>
        <v>-0.0280573005687347</v>
      </c>
      <c r="L1901" s="9" t="n">
        <f aca="false">F1901/F1871-1</f>
        <v>-0.063490998714636</v>
      </c>
      <c r="M1901" s="9" t="n">
        <f aca="false">B1901/B1894-1</f>
        <v>-0.100992809701673</v>
      </c>
      <c r="N1901" s="9" t="n">
        <f aca="false">B1901/B1871-1</f>
        <v>-0.153392578839295</v>
      </c>
      <c r="O1901" s="8" t="n">
        <f aca="false">MAX(O1900,F1901)</f>
        <v>7369.92482798441</v>
      </c>
      <c r="P1901" s="9" t="n">
        <f aca="false">F1901/O1901-1</f>
        <v>-0.117851562838481</v>
      </c>
      <c r="Q1901" s="8" t="n">
        <f aca="false">MAX(Q1900,B1901)</f>
        <v>106115.910582992</v>
      </c>
      <c r="R1901" s="9" t="n">
        <f aca="false">B1901/Q1901-1</f>
        <v>-0.235644413703083</v>
      </c>
      <c r="S1901" s="9" t="n">
        <f aca="false">B1901/INDEX($B:$B,$E1901)-1</f>
        <v>-0.071153676114567</v>
      </c>
      <c r="T1901" s="0" t="n">
        <f aca="false">IF(AND($A1901&gt;=CrashTest!$B$3,$A1901&lt;=CrashTest!$C$3),1,IF(AND($A1901&gt;=CrashTest!$B$4,$A1901&lt;=CrashTest!$C$4),2,IF(AND($A1901&gt;=CrashTest!$B$5,$A1901&lt;=CrashTest!$C$5),3,IF(AND($A1901&gt;=CrashTest!$B$6,$A1901&lt;=CrashTest!$C$6),4,IF(AND($A1901&gt;=CrashTest!$B$7,$A1901&lt;=CrashTest!$C$7),5,0)))))</f>
        <v>0</v>
      </c>
      <c r="U1901" s="8" t="str">
        <f aca="false">IF(T1901=0,"",IF(T1900=T1901,MAX(U1900,B1901),B1901))</f>
        <v/>
      </c>
      <c r="V1901" s="9" t="str">
        <f aca="false">IF(T1901=0,"",B1901/U1901-1)</f>
        <v/>
      </c>
      <c r="W1901" s="8" t="str">
        <f aca="false">IF(T1901=0,"",IF(T1900=T1901,MAX(W1900,F1901),F1901))</f>
        <v/>
      </c>
      <c r="X1901" s="9" t="str">
        <f aca="false">IF(T1901=0,"",F1901/W1901-1)</f>
        <v/>
      </c>
    </row>
    <row r="1902" customFormat="false" ht="15" hidden="false" customHeight="false" outlineLevel="0" collapsed="false">
      <c r="A1902" s="5" t="n">
        <v>45730</v>
      </c>
      <c r="B1902" s="6" t="n">
        <v>84105.8335517241</v>
      </c>
      <c r="C1902" s="7" t="n">
        <v>59031.25579</v>
      </c>
      <c r="D1902" s="0" t="n">
        <f aca="false">INT((ROW()-3)/30)</f>
        <v>63</v>
      </c>
      <c r="E1902" s="0" t="n">
        <f aca="false">2+30*D1902</f>
        <v>1892</v>
      </c>
      <c r="F1902" s="8" t="n">
        <f aca="false">INDEX($F:$F,$E1902)*(2*B1902/INDEX($B:$B,$E1902)-C1902/INDEX($C:$C,$E1902))</f>
        <v>6562.80562858546</v>
      </c>
      <c r="G1902" s="9" t="n">
        <f aca="false">B1902/B1901-1</f>
        <v>0.0369317448840167</v>
      </c>
      <c r="H1902" s="9" t="n">
        <f aca="false">F1902/F1901-1</f>
        <v>0.00945000540025509</v>
      </c>
      <c r="I1902" s="9" t="n">
        <f aca="false">LN(B1902/B1901)</f>
        <v>0.0362661072971971</v>
      </c>
      <c r="J1902" s="9" t="n">
        <f aca="false">LN(F1902/F1901)</f>
        <v>0.00940563342379617</v>
      </c>
      <c r="K1902" s="9" t="n">
        <f aca="false">F1902/F1895-1</f>
        <v>-0.000131580171646051</v>
      </c>
      <c r="L1902" s="9" t="n">
        <f aca="false">F1902/F1872-1</f>
        <v>-0.0591653719679766</v>
      </c>
      <c r="M1902" s="9" t="n">
        <f aca="false">B1902/B1895-1</f>
        <v>-0.0282802663642555</v>
      </c>
      <c r="N1902" s="9" t="n">
        <f aca="false">B1902/B1872-1</f>
        <v>-0.139639455490196</v>
      </c>
      <c r="O1902" s="8" t="n">
        <f aca="false">MAX(O1901,F1902)</f>
        <v>7369.92482798441</v>
      </c>
      <c r="P1902" s="9" t="n">
        <f aca="false">F1902/O1902-1</f>
        <v>-0.109515255343478</v>
      </c>
      <c r="Q1902" s="8" t="n">
        <f aca="false">MAX(Q1901,B1902)</f>
        <v>106115.910582992</v>
      </c>
      <c r="R1902" s="9" t="n">
        <f aca="false">B1902/Q1902-1</f>
        <v>-0.207415428189292</v>
      </c>
      <c r="S1902" s="9" t="n">
        <f aca="false">B1902/INDEX($B:$B,$E1902)-1</f>
        <v>-0.0368497606443735</v>
      </c>
      <c r="T1902" s="0" t="n">
        <f aca="false">IF(AND($A1902&gt;=CrashTest!$B$3,$A1902&lt;=CrashTest!$C$3),1,IF(AND($A1902&gt;=CrashTest!$B$4,$A1902&lt;=CrashTest!$C$4),2,IF(AND($A1902&gt;=CrashTest!$B$5,$A1902&lt;=CrashTest!$C$5),3,IF(AND($A1902&gt;=CrashTest!$B$6,$A1902&lt;=CrashTest!$C$6),4,IF(AND($A1902&gt;=CrashTest!$B$7,$A1902&lt;=CrashTest!$C$7),5,0)))))</f>
        <v>0</v>
      </c>
      <c r="U1902" s="8" t="str">
        <f aca="false">IF(T1902=0,"",IF(T1901=T1902,MAX(U1901,B1902),B1902))</f>
        <v/>
      </c>
      <c r="V1902" s="9" t="str">
        <f aca="false">IF(T1902=0,"",B1902/U1902-1)</f>
        <v/>
      </c>
      <c r="W1902" s="8" t="str">
        <f aca="false">IF(T1902=0,"",IF(T1901=T1902,MAX(W1901,F1902),F1902))</f>
        <v/>
      </c>
      <c r="X1902" s="9" t="str">
        <f aca="false">IF(T1902=0,"",F1902/W1902-1)</f>
        <v/>
      </c>
    </row>
    <row r="1903" customFormat="false" ht="15" hidden="false" customHeight="false" outlineLevel="0" collapsed="false">
      <c r="A1903" s="5" t="n">
        <v>45731</v>
      </c>
      <c r="B1903" s="6" t="n">
        <v>84352.8773018703</v>
      </c>
      <c r="C1903" s="7" t="n">
        <v>59556.92759</v>
      </c>
      <c r="D1903" s="0" t="n">
        <f aca="false">INT((ROW()-3)/30)</f>
        <v>63</v>
      </c>
      <c r="E1903" s="0" t="n">
        <f aca="false">2+30*D1903</f>
        <v>1892</v>
      </c>
      <c r="F1903" s="8" t="n">
        <f aca="false">INDEX($F:$F,$E1903)*(2*B1903/INDEX($B:$B,$E1903)-C1903/INDEX($C:$C,$E1903))</f>
        <v>6545.24983807743</v>
      </c>
      <c r="G1903" s="9" t="n">
        <f aca="false">B1903/B1902-1</f>
        <v>0.00293729625774741</v>
      </c>
      <c r="H1903" s="9" t="n">
        <f aca="false">F1903/F1902-1</f>
        <v>-0.00267504349535475</v>
      </c>
      <c r="I1903" s="9" t="n">
        <f aca="false">LN(B1903/B1902)</f>
        <v>0.00293299083190822</v>
      </c>
      <c r="J1903" s="9" t="n">
        <f aca="false">LN(F1903/F1902)</f>
        <v>-0.00267862781777833</v>
      </c>
      <c r="K1903" s="9" t="n">
        <f aca="false">F1903/F1896-1</f>
        <v>-0.0059521454234458</v>
      </c>
      <c r="L1903" s="9" t="n">
        <f aca="false">F1903/F1873-1</f>
        <v>-0.0573314603641731</v>
      </c>
      <c r="M1903" s="9" t="n">
        <f aca="false">B1903/B1896-1</f>
        <v>-0.0211021776265921</v>
      </c>
      <c r="N1903" s="9" t="n">
        <f aca="false">B1903/B1873-1</f>
        <v>-0.126191495947196</v>
      </c>
      <c r="O1903" s="8" t="n">
        <f aca="false">MAX(O1902,F1903)</f>
        <v>7369.92482798441</v>
      </c>
      <c r="P1903" s="9" t="n">
        <f aca="false">F1903/O1903-1</f>
        <v>-0.111897340767384</v>
      </c>
      <c r="Q1903" s="8" t="n">
        <f aca="false">MAX(Q1902,B1903)</f>
        <v>106115.910582992</v>
      </c>
      <c r="R1903" s="9" t="n">
        <f aca="false">B1903/Q1903-1</f>
        <v>-0.205087372492564</v>
      </c>
      <c r="S1903" s="9" t="n">
        <f aca="false">B1903/INDEX($B:$B,$E1903)-1</f>
        <v>-0.0340207030506657</v>
      </c>
      <c r="T1903" s="0" t="n">
        <f aca="false">IF(AND($A1903&gt;=CrashTest!$B$3,$A1903&lt;=CrashTest!$C$3),1,IF(AND($A1903&gt;=CrashTest!$B$4,$A1903&lt;=CrashTest!$C$4),2,IF(AND($A1903&gt;=CrashTest!$B$5,$A1903&lt;=CrashTest!$C$5),3,IF(AND($A1903&gt;=CrashTest!$B$6,$A1903&lt;=CrashTest!$C$6),4,IF(AND($A1903&gt;=CrashTest!$B$7,$A1903&lt;=CrashTest!$C$7),5,0)))))</f>
        <v>0</v>
      </c>
      <c r="U1903" s="8" t="str">
        <f aca="false">IF(T1903=0,"",IF(T1902=T1903,MAX(U1902,B1903),B1903))</f>
        <v/>
      </c>
      <c r="V1903" s="9" t="str">
        <f aca="false">IF(T1903=0,"",B1903/U1903-1)</f>
        <v/>
      </c>
      <c r="W1903" s="8" t="str">
        <f aca="false">IF(T1903=0,"",IF(T1902=T1903,MAX(W1902,F1903),F1903))</f>
        <v/>
      </c>
      <c r="X1903" s="9" t="str">
        <f aca="false">IF(T1903=0,"",F1903/W1903-1)</f>
        <v/>
      </c>
    </row>
    <row r="1904" customFormat="false" ht="15" hidden="false" customHeight="false" outlineLevel="0" collapsed="false">
      <c r="A1904" s="5" t="n">
        <v>45732</v>
      </c>
      <c r="B1904" s="6" t="n">
        <v>82492.1028287551</v>
      </c>
      <c r="C1904" s="7" t="n">
        <v>57389.15296</v>
      </c>
      <c r="D1904" s="0" t="n">
        <f aca="false">INT((ROW()-3)/30)</f>
        <v>63</v>
      </c>
      <c r="E1904" s="0" t="n">
        <f aca="false">2+30*D1904</f>
        <v>1892</v>
      </c>
      <c r="F1904" s="8" t="n">
        <f aca="false">INDEX($F:$F,$E1904)*(2*B1904/INDEX($B:$B,$E1904)-C1904/INDEX($C:$C,$E1904))</f>
        <v>6490.15408259208</v>
      </c>
      <c r="G1904" s="9" t="n">
        <f aca="false">B1904/B1903-1</f>
        <v>-0.0220594072500471</v>
      </c>
      <c r="H1904" s="9" t="n">
        <f aca="false">F1904/F1903-1</f>
        <v>-0.00841767034847607</v>
      </c>
      <c r="I1904" s="9" t="n">
        <f aca="false">LN(B1904/B1903)</f>
        <v>-0.0223063544017426</v>
      </c>
      <c r="J1904" s="9" t="n">
        <f aca="false">LN(F1904/F1903)</f>
        <v>-0.00845329901666542</v>
      </c>
      <c r="K1904" s="9" t="n">
        <f aca="false">F1904/F1897-1</f>
        <v>-0.000838962347250338</v>
      </c>
      <c r="L1904" s="9" t="n">
        <f aca="false">F1904/F1874-1</f>
        <v>-0.0686042672477748</v>
      </c>
      <c r="M1904" s="9" t="n">
        <f aca="false">B1904/B1897-1</f>
        <v>0.0228686523372337</v>
      </c>
      <c r="N1904" s="9" t="n">
        <f aca="false">B1904/B1874-1</f>
        <v>-0.153183332614751</v>
      </c>
      <c r="O1904" s="8" t="n">
        <f aca="false">MAX(O1903,F1904)</f>
        <v>7369.92482798441</v>
      </c>
      <c r="P1904" s="9" t="n">
        <f aca="false">F1904/O1904-1</f>
        <v>-0.119373096188409</v>
      </c>
      <c r="Q1904" s="8" t="n">
        <f aca="false">MAX(Q1903,B1904)</f>
        <v>106115.910582992</v>
      </c>
      <c r="R1904" s="9" t="n">
        <f aca="false">B1904/Q1904-1</f>
        <v>-0.222622673870955</v>
      </c>
      <c r="S1904" s="9" t="n">
        <f aca="false">B1904/INDEX($B:$B,$E1904)-1</f>
        <v>-0.0553296337571853</v>
      </c>
      <c r="T1904" s="0" t="n">
        <f aca="false">IF(AND($A1904&gt;=CrashTest!$B$3,$A1904&lt;=CrashTest!$C$3),1,IF(AND($A1904&gt;=CrashTest!$B$4,$A1904&lt;=CrashTest!$C$4),2,IF(AND($A1904&gt;=CrashTest!$B$5,$A1904&lt;=CrashTest!$C$5),3,IF(AND($A1904&gt;=CrashTest!$B$6,$A1904&lt;=CrashTest!$C$6),4,IF(AND($A1904&gt;=CrashTest!$B$7,$A1904&lt;=CrashTest!$C$7),5,0)))))</f>
        <v>0</v>
      </c>
      <c r="U1904" s="8" t="str">
        <f aca="false">IF(T1904=0,"",IF(T1903=T1904,MAX(U1903,B1904),B1904))</f>
        <v/>
      </c>
      <c r="V1904" s="9" t="str">
        <f aca="false">IF(T1904=0,"",B1904/U1904-1)</f>
        <v/>
      </c>
      <c r="W1904" s="8" t="str">
        <f aca="false">IF(T1904=0,"",IF(T1903=T1904,MAX(W1903,F1904),F1904))</f>
        <v/>
      </c>
      <c r="X1904" s="9" t="str">
        <f aca="false">IF(T1904=0,"",F1904/W1904-1)</f>
        <v/>
      </c>
    </row>
    <row r="1905" customFormat="false" ht="15" hidden="false" customHeight="false" outlineLevel="0" collapsed="false">
      <c r="A1905" s="5" t="n">
        <v>45733</v>
      </c>
      <c r="B1905" s="6" t="n">
        <v>84013.947518118</v>
      </c>
      <c r="C1905" s="7" t="n">
        <v>59238.31629</v>
      </c>
      <c r="D1905" s="0" t="n">
        <f aca="false">INT((ROW()-3)/30)</f>
        <v>63</v>
      </c>
      <c r="E1905" s="0" t="n">
        <f aca="false">2+30*D1905</f>
        <v>1892</v>
      </c>
      <c r="F1905" s="8" t="n">
        <f aca="false">INDEX($F:$F,$E1905)*(2*B1905/INDEX($B:$B,$E1905)-C1905/INDEX($C:$C,$E1905))</f>
        <v>6527.24348145455</v>
      </c>
      <c r="G1905" s="9" t="n">
        <f aca="false">B1905/B1904-1</f>
        <v>0.0184483682337702</v>
      </c>
      <c r="H1905" s="9" t="n">
        <f aca="false">F1905/F1904-1</f>
        <v>0.00571471776948185</v>
      </c>
      <c r="I1905" s="9" t="n">
        <f aca="false">LN(B1905/B1904)</f>
        <v>0.0182802614711912</v>
      </c>
      <c r="J1905" s="9" t="n">
        <f aca="false">LN(F1905/F1904)</f>
        <v>0.00569845071488251</v>
      </c>
      <c r="K1905" s="9" t="n">
        <f aca="false">F1905/F1898-1</f>
        <v>-0.00170330356191573</v>
      </c>
      <c r="L1905" s="9" t="n">
        <f aca="false">F1905/F1875-1</f>
        <v>-0.0652170450198226</v>
      </c>
      <c r="M1905" s="9" t="n">
        <f aca="false">B1905/B1898-1</f>
        <v>0.0633874631833651</v>
      </c>
      <c r="N1905" s="9" t="n">
        <f aca="false">B1905/B1875-1</f>
        <v>-0.139053542564628</v>
      </c>
      <c r="O1905" s="8" t="n">
        <f aca="false">MAX(O1904,F1905)</f>
        <v>7369.92482798441</v>
      </c>
      <c r="P1905" s="9" t="n">
        <f aca="false">F1905/O1905-1</f>
        <v>-0.114340561972913</v>
      </c>
      <c r="Q1905" s="8" t="n">
        <f aca="false">MAX(Q1904,B1905)</f>
        <v>106115.910582992</v>
      </c>
      <c r="R1905" s="9" t="n">
        <f aca="false">B1905/Q1905-1</f>
        <v>-0.208281330701943</v>
      </c>
      <c r="S1905" s="9" t="n">
        <f aca="false">B1905/INDEX($B:$B,$E1905)-1</f>
        <v>-0.0379020069812073</v>
      </c>
      <c r="T1905" s="0" t="n">
        <f aca="false">IF(AND($A1905&gt;=CrashTest!$B$3,$A1905&lt;=CrashTest!$C$3),1,IF(AND($A1905&gt;=CrashTest!$B$4,$A1905&lt;=CrashTest!$C$4),2,IF(AND($A1905&gt;=CrashTest!$B$5,$A1905&lt;=CrashTest!$C$5),3,IF(AND($A1905&gt;=CrashTest!$B$6,$A1905&lt;=CrashTest!$C$6),4,IF(AND($A1905&gt;=CrashTest!$B$7,$A1905&lt;=CrashTest!$C$7),5,0)))))</f>
        <v>0</v>
      </c>
      <c r="U1905" s="8" t="str">
        <f aca="false">IF(T1905=0,"",IF(T1904=T1905,MAX(U1904,B1905),B1905))</f>
        <v/>
      </c>
      <c r="V1905" s="9" t="str">
        <f aca="false">IF(T1905=0,"",B1905/U1905-1)</f>
        <v/>
      </c>
      <c r="W1905" s="8" t="str">
        <f aca="false">IF(T1905=0,"",IF(T1904=T1905,MAX(W1904,F1905),F1905))</f>
        <v/>
      </c>
      <c r="X1905" s="9" t="str">
        <f aca="false">IF(T1905=0,"",F1905/W1905-1)</f>
        <v/>
      </c>
    </row>
    <row r="1906" customFormat="false" ht="15" hidden="false" customHeight="false" outlineLevel="0" collapsed="false">
      <c r="A1906" s="5" t="n">
        <v>45734</v>
      </c>
      <c r="B1906" s="6" t="n">
        <v>82680.8065514319</v>
      </c>
      <c r="C1906" s="7" t="n">
        <v>57714.50805</v>
      </c>
      <c r="D1906" s="0" t="n">
        <f aca="false">INT((ROW()-3)/30)</f>
        <v>63</v>
      </c>
      <c r="E1906" s="0" t="n">
        <f aca="false">2+30*D1906</f>
        <v>1892</v>
      </c>
      <c r="F1906" s="8" t="n">
        <f aca="false">INDEX($F:$F,$E1906)*(2*B1906/INDEX($B:$B,$E1906)-C1906/INDEX($C:$C,$E1906))</f>
        <v>6484.70894631426</v>
      </c>
      <c r="G1906" s="9" t="n">
        <f aca="false">B1906/B1905-1</f>
        <v>-0.0158680910261787</v>
      </c>
      <c r="H1906" s="9" t="n">
        <f aca="false">F1906/F1905-1</f>
        <v>-0.00651646215759227</v>
      </c>
      <c r="I1906" s="9" t="n">
        <f aca="false">LN(B1906/B1905)</f>
        <v>-0.0159953370791118</v>
      </c>
      <c r="J1906" s="9" t="n">
        <f aca="false">LN(F1906/F1905)</f>
        <v>-0.00653778698924047</v>
      </c>
      <c r="K1906" s="9" t="n">
        <f aca="false">F1906/F1899-1</f>
        <v>-0.00397712134783801</v>
      </c>
      <c r="L1906" s="9" t="n">
        <f aca="false">F1906/F1876-1</f>
        <v>-0.0658165805231872</v>
      </c>
      <c r="M1906" s="9" t="n">
        <f aca="false">B1906/B1899-1</f>
        <v>-0.000801884198988412</v>
      </c>
      <c r="N1906" s="9" t="n">
        <f aca="false">B1906/B1876-1</f>
        <v>-0.14037369004461</v>
      </c>
      <c r="O1906" s="8" t="n">
        <f aca="false">MAX(O1905,F1906)</f>
        <v>7369.92482798441</v>
      </c>
      <c r="P1906" s="9" t="n">
        <f aca="false">F1906/O1906-1</f>
        <v>-0.120111928185331</v>
      </c>
      <c r="Q1906" s="8" t="n">
        <f aca="false">MAX(Q1905,B1906)</f>
        <v>106115.910582992</v>
      </c>
      <c r="R1906" s="9" t="n">
        <f aca="false">B1906/Q1906-1</f>
        <v>-0.22084439461349</v>
      </c>
      <c r="S1906" s="9" t="n">
        <f aca="false">B1906/INDEX($B:$B,$E1906)-1</f>
        <v>-0.0531686655105333</v>
      </c>
      <c r="T1906" s="0" t="n">
        <f aca="false">IF(AND($A1906&gt;=CrashTest!$B$3,$A1906&lt;=CrashTest!$C$3),1,IF(AND($A1906&gt;=CrashTest!$B$4,$A1906&lt;=CrashTest!$C$4),2,IF(AND($A1906&gt;=CrashTest!$B$5,$A1906&lt;=CrashTest!$C$5),3,IF(AND($A1906&gt;=CrashTest!$B$6,$A1906&lt;=CrashTest!$C$6),4,IF(AND($A1906&gt;=CrashTest!$B$7,$A1906&lt;=CrashTest!$C$7),5,0)))))</f>
        <v>0</v>
      </c>
      <c r="U1906" s="8" t="str">
        <f aca="false">IF(T1906=0,"",IF(T1905=T1906,MAX(U1905,B1906),B1906))</f>
        <v/>
      </c>
      <c r="V1906" s="9" t="str">
        <f aca="false">IF(T1906=0,"",B1906/U1906-1)</f>
        <v/>
      </c>
      <c r="W1906" s="8" t="str">
        <f aca="false">IF(T1906=0,"",IF(T1905=T1906,MAX(W1905,F1906),F1906))</f>
        <v/>
      </c>
      <c r="X1906" s="9" t="str">
        <f aca="false">IF(T1906=0,"",F1906/W1906-1)</f>
        <v/>
      </c>
    </row>
    <row r="1907" customFormat="false" ht="15" hidden="false" customHeight="false" outlineLevel="0" collapsed="false">
      <c r="A1907" s="5" t="n">
        <v>45735</v>
      </c>
      <c r="B1907" s="6" t="n">
        <v>86774.23507218</v>
      </c>
      <c r="C1907" s="7" t="n">
        <v>62665.42886</v>
      </c>
      <c r="D1907" s="0" t="n">
        <f aca="false">INT((ROW()-3)/30)</f>
        <v>63</v>
      </c>
      <c r="E1907" s="0" t="n">
        <f aca="false">2+30*D1907</f>
        <v>1892</v>
      </c>
      <c r="F1907" s="8" t="n">
        <f aca="false">INDEX($F:$F,$E1907)*(2*B1907/INDEX($B:$B,$E1907)-C1907/INDEX($C:$C,$E1907))</f>
        <v>6586.86802683769</v>
      </c>
      <c r="G1907" s="9" t="n">
        <f aca="false">B1907/B1906-1</f>
        <v>0.0495088121594673</v>
      </c>
      <c r="H1907" s="9" t="n">
        <f aca="false">F1907/F1906-1</f>
        <v>0.0157538420566279</v>
      </c>
      <c r="I1907" s="9" t="n">
        <f aca="false">LN(B1907/B1906)</f>
        <v>0.0483222567744742</v>
      </c>
      <c r="J1907" s="9" t="n">
        <f aca="false">LN(F1907/F1906)</f>
        <v>0.0156310383610736</v>
      </c>
      <c r="K1907" s="9" t="n">
        <f aca="false">F1907/F1900-1</f>
        <v>0.00699490942932912</v>
      </c>
      <c r="L1907" s="9" t="n">
        <f aca="false">F1907/F1877-1</f>
        <v>-0.0480621068270795</v>
      </c>
      <c r="M1907" s="9" t="n">
        <f aca="false">B1907/B1900-1</f>
        <v>0.0375950139645638</v>
      </c>
      <c r="N1907" s="9" t="n">
        <f aca="false">B1907/B1877-1</f>
        <v>-0.0941249381840799</v>
      </c>
      <c r="O1907" s="8" t="n">
        <f aca="false">MAX(O1906,F1907)</f>
        <v>7369.92482798441</v>
      </c>
      <c r="P1907" s="9" t="n">
        <f aca="false">F1907/O1907-1</f>
        <v>-0.106250310474452</v>
      </c>
      <c r="Q1907" s="8" t="n">
        <f aca="false">MAX(Q1906,B1907)</f>
        <v>106115.910582992</v>
      </c>
      <c r="R1907" s="9" t="n">
        <f aca="false">B1907/Q1907-1</f>
        <v>-0.182269326103413</v>
      </c>
      <c r="S1907" s="9" t="n">
        <f aca="false">B1907/INDEX($B:$B,$E1907)-1</f>
        <v>-0.00629217082459654</v>
      </c>
      <c r="T1907" s="0" t="n">
        <f aca="false">IF(AND($A1907&gt;=CrashTest!$B$3,$A1907&lt;=CrashTest!$C$3),1,IF(AND($A1907&gt;=CrashTest!$B$4,$A1907&lt;=CrashTest!$C$4),2,IF(AND($A1907&gt;=CrashTest!$B$5,$A1907&lt;=CrashTest!$C$5),3,IF(AND($A1907&gt;=CrashTest!$B$6,$A1907&lt;=CrashTest!$C$6),4,IF(AND($A1907&gt;=CrashTest!$B$7,$A1907&lt;=CrashTest!$C$7),5,0)))))</f>
        <v>0</v>
      </c>
      <c r="U1907" s="8" t="str">
        <f aca="false">IF(T1907=0,"",IF(T1906=T1907,MAX(U1906,B1907),B1907))</f>
        <v/>
      </c>
      <c r="V1907" s="9" t="str">
        <f aca="false">IF(T1907=0,"",B1907/U1907-1)</f>
        <v/>
      </c>
      <c r="W1907" s="8" t="str">
        <f aca="false">IF(T1907=0,"",IF(T1906=T1907,MAX(W1906,F1907),F1907))</f>
        <v/>
      </c>
      <c r="X1907" s="9" t="str">
        <f aca="false">IF(T1907=0,"",F1907/W1907-1)</f>
        <v/>
      </c>
    </row>
    <row r="1908" customFormat="false" ht="15" hidden="false" customHeight="false" outlineLevel="0" collapsed="false">
      <c r="A1908" s="5" t="n">
        <v>45736</v>
      </c>
      <c r="B1908" s="6" t="n">
        <v>84124.9712878434</v>
      </c>
      <c r="C1908" s="7" t="n">
        <v>59561.68653</v>
      </c>
      <c r="D1908" s="0" t="n">
        <f aca="false">INT((ROW()-3)/30)</f>
        <v>63</v>
      </c>
      <c r="E1908" s="0" t="n">
        <f aca="false">2+30*D1908</f>
        <v>1892</v>
      </c>
      <c r="F1908" s="8" t="n">
        <f aca="false">INDEX($F:$F,$E1908)*(2*B1908/INDEX($B:$B,$E1908)-C1908/INDEX($C:$C,$E1908))</f>
        <v>6510.24400577753</v>
      </c>
      <c r="G1908" s="9" t="n">
        <f aca="false">B1908/B1907-1</f>
        <v>-0.0305305345778377</v>
      </c>
      <c r="H1908" s="9" t="n">
        <f aca="false">F1908/F1907-1</f>
        <v>-0.0116328459516674</v>
      </c>
      <c r="I1908" s="9" t="n">
        <f aca="false">LN(B1908/B1907)</f>
        <v>-0.0310062999762679</v>
      </c>
      <c r="J1908" s="9" t="n">
        <f aca="false">LN(F1908/F1907)</f>
        <v>-0.0117010368561872</v>
      </c>
      <c r="K1908" s="9" t="n">
        <f aca="false">F1908/F1901-1</f>
        <v>0.00136530299855542</v>
      </c>
      <c r="L1908" s="9" t="n">
        <f aca="false">F1908/F1878-1</f>
        <v>-0.0547636950022352</v>
      </c>
      <c r="M1908" s="9" t="n">
        <f aca="false">B1908/B1901-1</f>
        <v>0.0371676919672246</v>
      </c>
      <c r="N1908" s="9" t="n">
        <f aca="false">B1908/B1878-1</f>
        <v>-0.118593697007889</v>
      </c>
      <c r="O1908" s="8" t="n">
        <f aca="false">MAX(O1907,F1908)</f>
        <v>7369.92482798441</v>
      </c>
      <c r="P1908" s="9" t="n">
        <f aca="false">F1908/O1908-1</f>
        <v>-0.116647162932053</v>
      </c>
      <c r="Q1908" s="8" t="n">
        <f aca="false">MAX(Q1907,B1908)</f>
        <v>106115.910582992</v>
      </c>
      <c r="R1908" s="9" t="n">
        <f aca="false">B1908/Q1908-1</f>
        <v>-0.207235080718171</v>
      </c>
      <c r="S1908" s="9" t="n">
        <f aca="false">B1908/INDEX($B:$B,$E1908)-1</f>
        <v>-0.0366306020635043</v>
      </c>
      <c r="T1908" s="0" t="n">
        <f aca="false">IF(AND($A1908&gt;=CrashTest!$B$3,$A1908&lt;=CrashTest!$C$3),1,IF(AND($A1908&gt;=CrashTest!$B$4,$A1908&lt;=CrashTest!$C$4),2,IF(AND($A1908&gt;=CrashTest!$B$5,$A1908&lt;=CrashTest!$C$5),3,IF(AND($A1908&gt;=CrashTest!$B$6,$A1908&lt;=CrashTest!$C$6),4,IF(AND($A1908&gt;=CrashTest!$B$7,$A1908&lt;=CrashTest!$C$7),5,0)))))</f>
        <v>0</v>
      </c>
      <c r="U1908" s="8" t="str">
        <f aca="false">IF(T1908=0,"",IF(T1907=T1908,MAX(U1907,B1908),B1908))</f>
        <v/>
      </c>
      <c r="V1908" s="9" t="str">
        <f aca="false">IF(T1908=0,"",B1908/U1908-1)</f>
        <v/>
      </c>
      <c r="W1908" s="8" t="str">
        <f aca="false">IF(T1908=0,"",IF(T1907=T1908,MAX(W1907,F1908),F1908))</f>
        <v/>
      </c>
      <c r="X1908" s="9" t="str">
        <f aca="false">IF(T1908=0,"",F1908/W1908-1)</f>
        <v/>
      </c>
    </row>
    <row r="1909" customFormat="false" ht="15" hidden="false" customHeight="false" outlineLevel="0" collapsed="false">
      <c r="A1909" s="5" t="n">
        <v>45737</v>
      </c>
      <c r="B1909" s="6" t="n">
        <v>84069.4081800117</v>
      </c>
      <c r="C1909" s="7" t="n">
        <v>59508.81783</v>
      </c>
      <c r="D1909" s="0" t="n">
        <f aca="false">INT((ROW()-3)/30)</f>
        <v>63</v>
      </c>
      <c r="E1909" s="0" t="n">
        <f aca="false">2+30*D1909</f>
        <v>1892</v>
      </c>
      <c r="F1909" s="8" t="n">
        <f aca="false">INDEX($F:$F,$E1909)*(2*B1909/INDEX($B:$B,$E1909)-C1909/INDEX($C:$C,$E1909))</f>
        <v>6507.35865282121</v>
      </c>
      <c r="G1909" s="9" t="n">
        <f aca="false">B1909/B1908-1</f>
        <v>-0.000660482933677042</v>
      </c>
      <c r="H1909" s="9" t="n">
        <f aca="false">F1909/F1908-1</f>
        <v>-0.000443201968121421</v>
      </c>
      <c r="I1909" s="9" t="n">
        <f aca="false">LN(B1909/B1908)</f>
        <v>-0.000660701148620003</v>
      </c>
      <c r="J1909" s="9" t="n">
        <f aca="false">LN(F1909/F1908)</f>
        <v>-0.000443300211142433</v>
      </c>
      <c r="K1909" s="9" t="n">
        <f aca="false">F1909/F1902-1</f>
        <v>-0.00844866950237466</v>
      </c>
      <c r="L1909" s="9" t="n">
        <f aca="false">F1909/F1879-1</f>
        <v>-0.0633369086585892</v>
      </c>
      <c r="M1909" s="9" t="n">
        <f aca="false">B1909/B1902-1</f>
        <v>-0.000433089717730595</v>
      </c>
      <c r="N1909" s="9" t="n">
        <f aca="false">B1909/B1879-1</f>
        <v>-0.130147715440189</v>
      </c>
      <c r="O1909" s="8" t="n">
        <f aca="false">MAX(O1908,F1909)</f>
        <v>7369.92482798441</v>
      </c>
      <c r="P1909" s="9" t="n">
        <f aca="false">F1909/O1909-1</f>
        <v>-0.117038666647987</v>
      </c>
      <c r="Q1909" s="8" t="n">
        <f aca="false">MAX(Q1908,B1909)</f>
        <v>106115.910582992</v>
      </c>
      <c r="R1909" s="9" t="n">
        <f aca="false">B1909/Q1909-1</f>
        <v>-0.207758688417775</v>
      </c>
      <c r="S1909" s="9" t="n">
        <f aca="false">B1909/INDEX($B:$B,$E1909)-1</f>
        <v>-0.0372668911096681</v>
      </c>
      <c r="T1909" s="0" t="n">
        <f aca="false">IF(AND($A1909&gt;=CrashTest!$B$3,$A1909&lt;=CrashTest!$C$3),1,IF(AND($A1909&gt;=CrashTest!$B$4,$A1909&lt;=CrashTest!$C$4),2,IF(AND($A1909&gt;=CrashTest!$B$5,$A1909&lt;=CrashTest!$C$5),3,IF(AND($A1909&gt;=CrashTest!$B$6,$A1909&lt;=CrashTest!$C$6),4,IF(AND($A1909&gt;=CrashTest!$B$7,$A1909&lt;=CrashTest!$C$7),5,0)))))</f>
        <v>0</v>
      </c>
      <c r="U1909" s="8" t="str">
        <f aca="false">IF(T1909=0,"",IF(T1908=T1909,MAX(U1908,B1909),B1909))</f>
        <v/>
      </c>
      <c r="V1909" s="9" t="str">
        <f aca="false">IF(T1909=0,"",B1909/U1909-1)</f>
        <v/>
      </c>
      <c r="W1909" s="8" t="str">
        <f aca="false">IF(T1909=0,"",IF(T1908=T1909,MAX(W1908,F1909),F1909))</f>
        <v/>
      </c>
      <c r="X1909" s="9" t="str">
        <f aca="false">IF(T1909=0,"",F1909/W1909-1)</f>
        <v/>
      </c>
    </row>
    <row r="1910" customFormat="false" ht="15" hidden="false" customHeight="false" outlineLevel="0" collapsed="false">
      <c r="A1910" s="5" t="n">
        <v>45738</v>
      </c>
      <c r="B1910" s="6" t="n">
        <v>83821.220305377</v>
      </c>
      <c r="C1910" s="7" t="n">
        <v>59385.40027</v>
      </c>
      <c r="D1910" s="0" t="n">
        <f aca="false">INT((ROW()-3)/30)</f>
        <v>63</v>
      </c>
      <c r="E1910" s="0" t="n">
        <f aca="false">2+30*D1910</f>
        <v>1892</v>
      </c>
      <c r="F1910" s="8" t="n">
        <f aca="false">INDEX($F:$F,$E1910)*(2*B1910/INDEX($B:$B,$E1910)-C1910/INDEX($C:$C,$E1910))</f>
        <v>6482.68338823225</v>
      </c>
      <c r="G1910" s="9" t="n">
        <f aca="false">B1910/B1909-1</f>
        <v>-0.00295217820617066</v>
      </c>
      <c r="H1910" s="9" t="n">
        <f aca="false">F1910/F1909-1</f>
        <v>-0.00379190173854416</v>
      </c>
      <c r="I1910" s="9" t="n">
        <f aca="false">LN(B1910/B1909)</f>
        <v>-0.00295654447971365</v>
      </c>
      <c r="J1910" s="9" t="n">
        <f aca="false">LN(F1910/F1909)</f>
        <v>-0.00379910922376109</v>
      </c>
      <c r="K1910" s="9" t="n">
        <f aca="false">F1910/F1903-1</f>
        <v>-0.00955906212795665</v>
      </c>
      <c r="L1910" s="9" t="n">
        <f aca="false">F1910/F1880-1</f>
        <v>-0.076899587462809</v>
      </c>
      <c r="M1910" s="9" t="n">
        <f aca="false">B1910/B1903-1</f>
        <v>-0.0063027725135052</v>
      </c>
      <c r="N1910" s="9" t="n">
        <f aca="false">B1910/B1880-1</f>
        <v>-0.148090971624703</v>
      </c>
      <c r="O1910" s="8" t="n">
        <f aca="false">MAX(O1909,F1910)</f>
        <v>7369.92482798441</v>
      </c>
      <c r="P1910" s="9" t="n">
        <f aca="false">F1910/O1910-1</f>
        <v>-0.120386769262992</v>
      </c>
      <c r="Q1910" s="8" t="n">
        <f aca="false">MAX(Q1909,B1910)</f>
        <v>106115.910582992</v>
      </c>
      <c r="R1910" s="9" t="n">
        <f aca="false">B1910/Q1910-1</f>
        <v>-0.210097525951856</v>
      </c>
      <c r="S1910" s="9" t="n">
        <f aca="false">B1910/INDEX($B:$B,$E1910)-1</f>
        <v>-0.040109050812093</v>
      </c>
      <c r="T1910" s="0" t="n">
        <f aca="false">IF(AND($A1910&gt;=CrashTest!$B$3,$A1910&lt;=CrashTest!$C$3),1,IF(AND($A1910&gt;=CrashTest!$B$4,$A1910&lt;=CrashTest!$C$4),2,IF(AND($A1910&gt;=CrashTest!$B$5,$A1910&lt;=CrashTest!$C$5),3,IF(AND($A1910&gt;=CrashTest!$B$6,$A1910&lt;=CrashTest!$C$6),4,IF(AND($A1910&gt;=CrashTest!$B$7,$A1910&lt;=CrashTest!$C$7),5,0)))))</f>
        <v>0</v>
      </c>
      <c r="U1910" s="8" t="str">
        <f aca="false">IF(T1910=0,"",IF(T1909=T1910,MAX(U1909,B1910),B1910))</f>
        <v/>
      </c>
      <c r="V1910" s="9" t="str">
        <f aca="false">IF(T1910=0,"",B1910/U1910-1)</f>
        <v/>
      </c>
      <c r="W1910" s="8" t="str">
        <f aca="false">IF(T1910=0,"",IF(T1909=T1910,MAX(W1909,F1910),F1910))</f>
        <v/>
      </c>
      <c r="X1910" s="9" t="str">
        <f aca="false">IF(T1910=0,"",F1910/W1910-1)</f>
        <v/>
      </c>
    </row>
    <row r="1911" customFormat="false" ht="15" hidden="false" customHeight="false" outlineLevel="0" collapsed="false">
      <c r="A1911" s="5" t="n">
        <v>45739</v>
      </c>
      <c r="B1911" s="6" t="n">
        <v>85760.8814506137</v>
      </c>
      <c r="C1911" s="7" t="n">
        <v>61883.99197</v>
      </c>
      <c r="D1911" s="0" t="n">
        <f aca="false">INT((ROW()-3)/30)</f>
        <v>63</v>
      </c>
      <c r="E1911" s="0" t="n">
        <f aca="false">2+30*D1911</f>
        <v>1892</v>
      </c>
      <c r="F1911" s="8" t="n">
        <f aca="false">INDEX($F:$F,$E1911)*(2*B1911/INDEX($B:$B,$E1911)-C1911/INDEX($C:$C,$E1911))</f>
        <v>6515.1350419917</v>
      </c>
      <c r="G1911" s="9" t="n">
        <f aca="false">B1911/B1910-1</f>
        <v>0.0231404546267655</v>
      </c>
      <c r="H1911" s="9" t="n">
        <f aca="false">F1911/F1910-1</f>
        <v>0.00500589830105724</v>
      </c>
      <c r="I1911" s="9" t="n">
        <f aca="false">LN(B1911/B1910)</f>
        <v>0.0228767743455036</v>
      </c>
      <c r="J1911" s="9" t="n">
        <f aca="false">LN(F1911/F1910)</f>
        <v>0.00499341045009268</v>
      </c>
      <c r="K1911" s="9" t="n">
        <f aca="false">F1911/F1904-1</f>
        <v>0.00384905490404597</v>
      </c>
      <c r="L1911" s="9" t="n">
        <f aca="false">F1911/F1881-1</f>
        <v>-0.0571401374837552</v>
      </c>
      <c r="M1911" s="9" t="n">
        <f aca="false">B1911/B1904-1</f>
        <v>0.0396253521218175</v>
      </c>
      <c r="N1911" s="9" t="n">
        <f aca="false">B1911/B1881-1</f>
        <v>-0.107113170842732</v>
      </c>
      <c r="O1911" s="8" t="n">
        <f aca="false">MAX(O1910,F1911)</f>
        <v>7369.92482798441</v>
      </c>
      <c r="P1911" s="9" t="n">
        <f aca="false">F1911/O1911-1</f>
        <v>-0.115983514885658</v>
      </c>
      <c r="Q1911" s="8" t="n">
        <f aca="false">MAX(Q1910,B1911)</f>
        <v>106115.910582992</v>
      </c>
      <c r="R1911" s="9" t="n">
        <f aca="false">B1911/Q1911-1</f>
        <v>-0.191818823591575</v>
      </c>
      <c r="S1911" s="9" t="n">
        <f aca="false">B1911/INDEX($B:$B,$E1911)-1</f>
        <v>-0.0178967378557674</v>
      </c>
      <c r="T1911" s="0" t="n">
        <f aca="false">IF(AND($A1911&gt;=CrashTest!$B$3,$A1911&lt;=CrashTest!$C$3),1,IF(AND($A1911&gt;=CrashTest!$B$4,$A1911&lt;=CrashTest!$C$4),2,IF(AND($A1911&gt;=CrashTest!$B$5,$A1911&lt;=CrashTest!$C$5),3,IF(AND($A1911&gt;=CrashTest!$B$6,$A1911&lt;=CrashTest!$C$6),4,IF(AND($A1911&gt;=CrashTest!$B$7,$A1911&lt;=CrashTest!$C$7),5,0)))))</f>
        <v>0</v>
      </c>
      <c r="U1911" s="8" t="str">
        <f aca="false">IF(T1911=0,"",IF(T1910=T1911,MAX(U1910,B1911),B1911))</f>
        <v/>
      </c>
      <c r="V1911" s="9" t="str">
        <f aca="false">IF(T1911=0,"",B1911/U1911-1)</f>
        <v/>
      </c>
      <c r="W1911" s="8" t="str">
        <f aca="false">IF(T1911=0,"",IF(T1910=T1911,MAX(W1910,F1911),F1911))</f>
        <v/>
      </c>
      <c r="X1911" s="9" t="str">
        <f aca="false">IF(T1911=0,"",F1911/W1911-1)</f>
        <v/>
      </c>
    </row>
    <row r="1912" customFormat="false" ht="15" hidden="false" customHeight="false" outlineLevel="0" collapsed="false">
      <c r="A1912" s="5" t="n">
        <v>45740</v>
      </c>
      <c r="B1912" s="6" t="n">
        <v>87322.5718568089</v>
      </c>
      <c r="C1912" s="7" t="n">
        <v>63397.94734</v>
      </c>
      <c r="D1912" s="0" t="n">
        <f aca="false">INT((ROW()-3)/30)</f>
        <v>63</v>
      </c>
      <c r="E1912" s="0" t="n">
        <f aca="false">2+30*D1912</f>
        <v>1892</v>
      </c>
      <c r="F1912" s="8" t="n">
        <f aca="false">INDEX($F:$F,$E1912)*(2*B1912/INDEX($B:$B,$E1912)-C1912/INDEX($C:$C,$E1912))</f>
        <v>6593.30543078398</v>
      </c>
      <c r="G1912" s="9" t="n">
        <f aca="false">B1912/B1911-1</f>
        <v>0.0182098222380622</v>
      </c>
      <c r="H1912" s="9" t="n">
        <f aca="false">F1912/F1911-1</f>
        <v>0.0119982760585089</v>
      </c>
      <c r="I1912" s="9" t="n">
        <f aca="false">LN(B1912/B1911)</f>
        <v>0.0180460091082618</v>
      </c>
      <c r="J1912" s="9" t="n">
        <f aca="false">LN(F1912/F1911)</f>
        <v>0.0119268673643257</v>
      </c>
      <c r="K1912" s="9" t="n">
        <f aca="false">F1912/F1905-1</f>
        <v>0.0101209568046801</v>
      </c>
      <c r="L1912" s="9" t="n">
        <f aca="false">F1912/F1882-1</f>
        <v>-0.0496827330973979</v>
      </c>
      <c r="M1912" s="9" t="n">
        <f aca="false">B1912/B1905-1</f>
        <v>0.0393818459485835</v>
      </c>
      <c r="N1912" s="9" t="n">
        <f aca="false">B1912/B1882-1</f>
        <v>-0.0960930501406691</v>
      </c>
      <c r="O1912" s="8" t="n">
        <f aca="false">MAX(O1911,F1912)</f>
        <v>7369.92482798441</v>
      </c>
      <c r="P1912" s="9" t="n">
        <f aca="false">F1912/O1912-1</f>
        <v>-0.105376841056984</v>
      </c>
      <c r="Q1912" s="8" t="n">
        <f aca="false">MAX(Q1911,B1912)</f>
        <v>106115.910582992</v>
      </c>
      <c r="R1912" s="9" t="n">
        <f aca="false">B1912/Q1912-1</f>
        <v>-0.17710198803303</v>
      </c>
      <c r="S1912" s="9" t="n">
        <f aca="false">B1912/INDEX($B:$B,$E1912)-1</f>
        <v>-1.28120326998715E-005</v>
      </c>
      <c r="T1912" s="0" t="n">
        <f aca="false">IF(AND($A1912&gt;=CrashTest!$B$3,$A1912&lt;=CrashTest!$C$3),1,IF(AND($A1912&gt;=CrashTest!$B$4,$A1912&lt;=CrashTest!$C$4),2,IF(AND($A1912&gt;=CrashTest!$B$5,$A1912&lt;=CrashTest!$C$5),3,IF(AND($A1912&gt;=CrashTest!$B$6,$A1912&lt;=CrashTest!$C$6),4,IF(AND($A1912&gt;=CrashTest!$B$7,$A1912&lt;=CrashTest!$C$7),5,0)))))</f>
        <v>0</v>
      </c>
      <c r="U1912" s="8" t="str">
        <f aca="false">IF(T1912=0,"",IF(T1911=T1912,MAX(U1911,B1912),B1912))</f>
        <v/>
      </c>
      <c r="V1912" s="9" t="str">
        <f aca="false">IF(T1912=0,"",B1912/U1912-1)</f>
        <v/>
      </c>
      <c r="W1912" s="8" t="str">
        <f aca="false">IF(T1912=0,"",IF(T1911=T1912,MAX(W1911,F1912),F1912))</f>
        <v/>
      </c>
      <c r="X1912" s="9" t="str">
        <f aca="false">IF(T1912=0,"",F1912/W1912-1)</f>
        <v/>
      </c>
    </row>
    <row r="1913" customFormat="false" ht="15" hidden="false" customHeight="false" outlineLevel="0" collapsed="false">
      <c r="A1913" s="5" t="n">
        <v>45741</v>
      </c>
      <c r="B1913" s="6" t="n">
        <v>87422.8426084161</v>
      </c>
      <c r="C1913" s="7" t="n">
        <v>63303.61255</v>
      </c>
      <c r="D1913" s="0" t="n">
        <f aca="false">INT((ROW()-3)/30)</f>
        <v>63</v>
      </c>
      <c r="E1913" s="0" t="n">
        <f aca="false">2+30*D1913</f>
        <v>1892</v>
      </c>
      <c r="F1913" s="8" t="n">
        <f aca="false">INDEX($F:$F,$E1913)*(2*B1913/INDEX($B:$B,$E1913)-C1913/INDEX($C:$C,$E1913))</f>
        <v>6618.35107329567</v>
      </c>
      <c r="G1913" s="9" t="n">
        <f aca="false">B1913/B1912-1</f>
        <v>0.00114827987168797</v>
      </c>
      <c r="H1913" s="9" t="n">
        <f aca="false">F1913/F1912-1</f>
        <v>0.00379864739691205</v>
      </c>
      <c r="I1913" s="9" t="n">
        <f aca="false">LN(B1913/B1912)</f>
        <v>0.00114762110260873</v>
      </c>
      <c r="J1913" s="9" t="n">
        <f aca="false">LN(F1913/F1912)</f>
        <v>0.00379145075513451</v>
      </c>
      <c r="K1913" s="9" t="n">
        <f aca="false">F1913/F1906-1</f>
        <v>0.0206088088282472</v>
      </c>
      <c r="L1913" s="9" t="n">
        <f aca="false">F1913/F1883-1</f>
        <v>-0.0394488327048379</v>
      </c>
      <c r="M1913" s="9" t="n">
        <f aca="false">B1913/B1906-1</f>
        <v>0.0573535292502789</v>
      </c>
      <c r="N1913" s="9" t="n">
        <f aca="false">B1913/B1883-1</f>
        <v>-0.0902137896970942</v>
      </c>
      <c r="O1913" s="8" t="n">
        <f aca="false">MAX(O1912,F1913)</f>
        <v>7369.92482798441</v>
      </c>
      <c r="P1913" s="9" t="n">
        <f aca="false">F1913/O1913-1</f>
        <v>-0.101978483123048</v>
      </c>
      <c r="Q1913" s="8" t="n">
        <f aca="false">MAX(Q1912,B1913)</f>
        <v>106115.910582992</v>
      </c>
      <c r="R1913" s="9" t="n">
        <f aca="false">B1913/Q1913-1</f>
        <v>-0.176157070809436</v>
      </c>
      <c r="S1913" s="9" t="n">
        <f aca="false">B1913/INDEX($B:$B,$E1913)-1</f>
        <v>0.00113545312718877</v>
      </c>
      <c r="T1913" s="0" t="n">
        <f aca="false">IF(AND($A1913&gt;=CrashTest!$B$3,$A1913&lt;=CrashTest!$C$3),1,IF(AND($A1913&gt;=CrashTest!$B$4,$A1913&lt;=CrashTest!$C$4),2,IF(AND($A1913&gt;=CrashTest!$B$5,$A1913&lt;=CrashTest!$C$5),3,IF(AND($A1913&gt;=CrashTest!$B$6,$A1913&lt;=CrashTest!$C$6),4,IF(AND($A1913&gt;=CrashTest!$B$7,$A1913&lt;=CrashTest!$C$7),5,0)))))</f>
        <v>0</v>
      </c>
      <c r="U1913" s="8" t="str">
        <f aca="false">IF(T1913=0,"",IF(T1912=T1913,MAX(U1912,B1913),B1913))</f>
        <v/>
      </c>
      <c r="V1913" s="9" t="str">
        <f aca="false">IF(T1913=0,"",B1913/U1913-1)</f>
        <v/>
      </c>
      <c r="W1913" s="8" t="str">
        <f aca="false">IF(T1913=0,"",IF(T1912=T1913,MAX(W1912,F1913),F1913))</f>
        <v/>
      </c>
      <c r="X1913" s="9" t="str">
        <f aca="false">IF(T1913=0,"",F1913/W1913-1)</f>
        <v/>
      </c>
    </row>
    <row r="1914" customFormat="false" ht="15" hidden="false" customHeight="false" outlineLevel="0" collapsed="false">
      <c r="A1914" s="5" t="n">
        <v>45742</v>
      </c>
      <c r="B1914" s="6" t="n">
        <v>86836.6760955582</v>
      </c>
      <c r="C1914" s="7" t="n">
        <v>62822.78587</v>
      </c>
      <c r="D1914" s="0" t="n">
        <f aca="false">INT((ROW()-3)/30)</f>
        <v>63</v>
      </c>
      <c r="E1914" s="0" t="n">
        <f aca="false">2+30*D1914</f>
        <v>1892</v>
      </c>
      <c r="F1914" s="8" t="n">
        <f aca="false">INDEX($F:$F,$E1914)*(2*B1914/INDEX($B:$B,$E1914)-C1914/INDEX($C:$C,$E1914))</f>
        <v>6579.86998747458</v>
      </c>
      <c r="G1914" s="9" t="n">
        <f aca="false">B1914/B1913-1</f>
        <v>-0.00670495828514128</v>
      </c>
      <c r="H1914" s="9" t="n">
        <f aca="false">F1914/F1913-1</f>
        <v>-0.00581430108420145</v>
      </c>
      <c r="I1914" s="9" t="n">
        <f aca="false">LN(B1914/B1913)</f>
        <v>-0.00672753750301597</v>
      </c>
      <c r="J1914" s="9" t="n">
        <f aca="false">LN(F1914/F1913)</f>
        <v>-0.00583126993940782</v>
      </c>
      <c r="K1914" s="9" t="n">
        <f aca="false">F1914/F1907-1</f>
        <v>-0.00106242288969471</v>
      </c>
      <c r="L1914" s="9" t="n">
        <f aca="false">F1914/F1884-1</f>
        <v>-0.0328305156509026</v>
      </c>
      <c r="M1914" s="9" t="n">
        <f aca="false">B1914/B1907-1</f>
        <v>0.000719580222473315</v>
      </c>
      <c r="N1914" s="9" t="n">
        <f aca="false">B1914/B1884-1</f>
        <v>-0.054783903166992</v>
      </c>
      <c r="O1914" s="8" t="n">
        <f aca="false">MAX(O1913,F1914)</f>
        <v>7369.92482798441</v>
      </c>
      <c r="P1914" s="9" t="n">
        <f aca="false">F1914/O1914-1</f>
        <v>-0.107199850602261</v>
      </c>
      <c r="Q1914" s="8" t="n">
        <f aca="false">MAX(Q1913,B1914)</f>
        <v>106115.910582992</v>
      </c>
      <c r="R1914" s="9" t="n">
        <f aca="false">B1914/Q1914-1</f>
        <v>-0.181680903283167</v>
      </c>
      <c r="S1914" s="9" t="n">
        <f aca="false">B1914/INDEX($B:$B,$E1914)-1</f>
        <v>-0.00557711832380503</v>
      </c>
      <c r="T1914" s="0" t="n">
        <f aca="false">IF(AND($A1914&gt;=CrashTest!$B$3,$A1914&lt;=CrashTest!$C$3),1,IF(AND($A1914&gt;=CrashTest!$B$4,$A1914&lt;=CrashTest!$C$4),2,IF(AND($A1914&gt;=CrashTest!$B$5,$A1914&lt;=CrashTest!$C$5),3,IF(AND($A1914&gt;=CrashTest!$B$6,$A1914&lt;=CrashTest!$C$6),4,IF(AND($A1914&gt;=CrashTest!$B$7,$A1914&lt;=CrashTest!$C$7),5,0)))))</f>
        <v>0</v>
      </c>
      <c r="U1914" s="8" t="str">
        <f aca="false">IF(T1914=0,"",IF(T1913=T1914,MAX(U1913,B1914),B1914))</f>
        <v/>
      </c>
      <c r="V1914" s="9" t="str">
        <f aca="false">IF(T1914=0,"",B1914/U1914-1)</f>
        <v/>
      </c>
      <c r="W1914" s="8" t="str">
        <f aca="false">IF(T1914=0,"",IF(T1913=T1914,MAX(W1913,F1914),F1914))</f>
        <v/>
      </c>
      <c r="X1914" s="9" t="str">
        <f aca="false">IF(T1914=0,"",F1914/W1914-1)</f>
        <v/>
      </c>
    </row>
    <row r="1915" customFormat="false" ht="15" hidden="false" customHeight="false" outlineLevel="0" collapsed="false">
      <c r="A1915" s="5" t="n">
        <v>45743</v>
      </c>
      <c r="B1915" s="6" t="n">
        <v>87211.3240169492</v>
      </c>
      <c r="C1915" s="7" t="n">
        <v>63113.28882</v>
      </c>
      <c r="D1915" s="0" t="n">
        <f aca="false">INT((ROW()-3)/30)</f>
        <v>63</v>
      </c>
      <c r="E1915" s="0" t="n">
        <f aca="false">2+30*D1915</f>
        <v>1892</v>
      </c>
      <c r="F1915" s="8" t="n">
        <f aca="false">INDEX($F:$F,$E1915)*(2*B1915/INDEX($B:$B,$E1915)-C1915/INDEX($C:$C,$E1915))</f>
        <v>6606.2234629912</v>
      </c>
      <c r="G1915" s="9" t="n">
        <f aca="false">B1915/B1914-1</f>
        <v>0.00431439730579664</v>
      </c>
      <c r="H1915" s="9" t="n">
        <f aca="false">F1915/F1914-1</f>
        <v>0.00400516660158634</v>
      </c>
      <c r="I1915" s="9" t="n">
        <f aca="false">LN(B1915/B1914)</f>
        <v>0.00430511697684976</v>
      </c>
      <c r="J1915" s="9" t="n">
        <f aca="false">LN(F1915/F1914)</f>
        <v>0.00399716727381303</v>
      </c>
      <c r="K1915" s="9" t="n">
        <f aca="false">F1915/F1908-1</f>
        <v>0.0147428356185255</v>
      </c>
      <c r="L1915" s="9" t="n">
        <f aca="false">F1915/F1885-1</f>
        <v>-0.0152004558914579</v>
      </c>
      <c r="M1915" s="9" t="n">
        <f aca="false">B1915/B1908-1</f>
        <v>0.0366877121246854</v>
      </c>
      <c r="N1915" s="9" t="n">
        <f aca="false">B1915/B1885-1</f>
        <v>-0.0175556635218722</v>
      </c>
      <c r="O1915" s="8" t="n">
        <f aca="false">MAX(O1914,F1915)</f>
        <v>7369.92482798441</v>
      </c>
      <c r="P1915" s="9" t="n">
        <f aca="false">F1915/O1915-1</f>
        <v>-0.103624037262002</v>
      </c>
      <c r="Q1915" s="8" t="n">
        <f aca="false">MAX(Q1914,B1915)</f>
        <v>106115.910582992</v>
      </c>
      <c r="R1915" s="9" t="n">
        <f aca="false">B1915/Q1915-1</f>
        <v>-0.17815034957701</v>
      </c>
      <c r="S1915" s="9" t="n">
        <f aca="false">B1915/INDEX($B:$B,$E1915)-1</f>
        <v>-0.0012867829222788</v>
      </c>
      <c r="T1915" s="0" t="n">
        <f aca="false">IF(AND($A1915&gt;=CrashTest!$B$3,$A1915&lt;=CrashTest!$C$3),1,IF(AND($A1915&gt;=CrashTest!$B$4,$A1915&lt;=CrashTest!$C$4),2,IF(AND($A1915&gt;=CrashTest!$B$5,$A1915&lt;=CrashTest!$C$5),3,IF(AND($A1915&gt;=CrashTest!$B$6,$A1915&lt;=CrashTest!$C$6),4,IF(AND($A1915&gt;=CrashTest!$B$7,$A1915&lt;=CrashTest!$C$7),5,0)))))</f>
        <v>0</v>
      </c>
      <c r="U1915" s="8" t="str">
        <f aca="false">IF(T1915=0,"",IF(T1914=T1915,MAX(U1914,B1915),B1915))</f>
        <v/>
      </c>
      <c r="V1915" s="9" t="str">
        <f aca="false">IF(T1915=0,"",B1915/U1915-1)</f>
        <v/>
      </c>
      <c r="W1915" s="8" t="str">
        <f aca="false">IF(T1915=0,"",IF(T1914=T1915,MAX(W1914,F1915),F1915))</f>
        <v/>
      </c>
      <c r="X1915" s="9" t="str">
        <f aca="false">IF(T1915=0,"",F1915/W1915-1)</f>
        <v/>
      </c>
    </row>
    <row r="1916" customFormat="false" ht="15" hidden="false" customHeight="false" outlineLevel="0" collapsed="false">
      <c r="A1916" s="5" t="n">
        <v>45744</v>
      </c>
      <c r="B1916" s="6" t="n">
        <v>84309.0783550555</v>
      </c>
      <c r="C1916" s="7" t="n">
        <v>60509.42027</v>
      </c>
      <c r="D1916" s="0" t="n">
        <f aca="false">INT((ROW()-3)/30)</f>
        <v>63</v>
      </c>
      <c r="E1916" s="0" t="n">
        <f aca="false">2+30*D1916</f>
        <v>1892</v>
      </c>
      <c r="F1916" s="8" t="n">
        <f aca="false">INDEX($F:$F,$E1916)*(2*B1916/INDEX($B:$B,$E1916)-C1916/INDEX($C:$C,$E1916))</f>
        <v>6439.02987470506</v>
      </c>
      <c r="G1916" s="9" t="n">
        <f aca="false">B1916/B1915-1</f>
        <v>-0.0332783121298521</v>
      </c>
      <c r="H1916" s="9" t="n">
        <f aca="false">F1916/F1915-1</f>
        <v>-0.0253084972409384</v>
      </c>
      <c r="I1916" s="9" t="n">
        <f aca="false">LN(B1916/B1915)</f>
        <v>-0.033844634809117</v>
      </c>
      <c r="J1916" s="9" t="n">
        <f aca="false">LN(F1916/F1915)</f>
        <v>-0.0256342654782846</v>
      </c>
      <c r="K1916" s="9" t="n">
        <f aca="false">F1916/F1909-1</f>
        <v>-0.0105002323925286</v>
      </c>
      <c r="L1916" s="9" t="n">
        <f aca="false">F1916/F1886-1</f>
        <v>-0.0280400512676662</v>
      </c>
      <c r="M1916" s="9" t="n">
        <f aca="false">B1916/B1909-1</f>
        <v>0.00285086073795848</v>
      </c>
      <c r="N1916" s="9" t="n">
        <f aca="false">B1916/B1886-1</f>
        <v>0.00382415478887066</v>
      </c>
      <c r="O1916" s="8" t="n">
        <f aca="false">MAX(O1915,F1916)</f>
        <v>7369.92482798441</v>
      </c>
      <c r="P1916" s="9" t="n">
        <f aca="false">F1916/O1916-1</f>
        <v>-0.1263099658418</v>
      </c>
      <c r="Q1916" s="8" t="n">
        <f aca="false">MAX(Q1915,B1916)</f>
        <v>106115.910582992</v>
      </c>
      <c r="R1916" s="9" t="n">
        <f aca="false">B1916/Q1916-1</f>
        <v>-0.205500118767596</v>
      </c>
      <c r="S1916" s="9" t="n">
        <f aca="false">B1916/INDEX($B:$B,$E1916)-1</f>
        <v>-0.0345222730883998</v>
      </c>
      <c r="T1916" s="0" t="n">
        <f aca="false">IF(AND($A1916&gt;=CrashTest!$B$3,$A1916&lt;=CrashTest!$C$3),1,IF(AND($A1916&gt;=CrashTest!$B$4,$A1916&lt;=CrashTest!$C$4),2,IF(AND($A1916&gt;=CrashTest!$B$5,$A1916&lt;=CrashTest!$C$5),3,IF(AND($A1916&gt;=CrashTest!$B$6,$A1916&lt;=CrashTest!$C$6),4,IF(AND($A1916&gt;=CrashTest!$B$7,$A1916&lt;=CrashTest!$C$7),5,0)))))</f>
        <v>0</v>
      </c>
      <c r="U1916" s="8" t="str">
        <f aca="false">IF(T1916=0,"",IF(T1915=T1916,MAX(U1915,B1916),B1916))</f>
        <v/>
      </c>
      <c r="V1916" s="9" t="str">
        <f aca="false">IF(T1916=0,"",B1916/U1916-1)</f>
        <v/>
      </c>
      <c r="W1916" s="8" t="str">
        <f aca="false">IF(T1916=0,"",IF(T1915=T1916,MAX(W1915,F1916),F1916))</f>
        <v/>
      </c>
      <c r="X1916" s="9" t="str">
        <f aca="false">IF(T1916=0,"",F1916/W1916-1)</f>
        <v/>
      </c>
    </row>
    <row r="1917" customFormat="false" ht="15" hidden="false" customHeight="false" outlineLevel="0" collapsed="false">
      <c r="A1917" s="5" t="n">
        <v>45745</v>
      </c>
      <c r="B1917" s="6" t="n">
        <v>82497.1792472238</v>
      </c>
      <c r="C1917" s="7" t="n">
        <v>58794.79436</v>
      </c>
      <c r="D1917" s="0" t="n">
        <f aca="false">INT((ROW()-3)/30)</f>
        <v>63</v>
      </c>
      <c r="E1917" s="0" t="n">
        <f aca="false">2+30*D1917</f>
        <v>1892</v>
      </c>
      <c r="F1917" s="8" t="n">
        <f aca="false">INDEX($F:$F,$E1917)*(2*B1917/INDEX($B:$B,$E1917)-C1917/INDEX($C:$C,$E1917))</f>
        <v>6343.95544848593</v>
      </c>
      <c r="G1917" s="9" t="n">
        <f aca="false">B1917/B1916-1</f>
        <v>-0.0214911506943671</v>
      </c>
      <c r="H1917" s="9" t="n">
        <f aca="false">F1917/F1916-1</f>
        <v>-0.0147653339197281</v>
      </c>
      <c r="I1917" s="9" t="n">
        <f aca="false">LN(B1917/B1916)</f>
        <v>-0.0217254484407249</v>
      </c>
      <c r="J1917" s="9" t="n">
        <f aca="false">LN(F1917/F1916)</f>
        <v>-0.0148754265092102</v>
      </c>
      <c r="K1917" s="9" t="n">
        <f aca="false">F1917/F1910-1</f>
        <v>-0.0213997709649285</v>
      </c>
      <c r="L1917" s="9" t="n">
        <f aca="false">F1917/F1887-1</f>
        <v>-0.0445949568534162</v>
      </c>
      <c r="M1917" s="9" t="n">
        <f aca="false">B1917/B1910-1</f>
        <v>-0.0157960126723217</v>
      </c>
      <c r="N1917" s="9" t="n">
        <f aca="false">B1917/B1887-1</f>
        <v>-0.0251489435557658</v>
      </c>
      <c r="O1917" s="8" t="n">
        <f aca="false">MAX(O1916,F1917)</f>
        <v>7369.92482798441</v>
      </c>
      <c r="P1917" s="9" t="n">
        <f aca="false">F1917/O1917-1</f>
        <v>-0.139210290938485</v>
      </c>
      <c r="Q1917" s="8" t="n">
        <f aca="false">MAX(Q1916,B1917)</f>
        <v>106115.910582992</v>
      </c>
      <c r="R1917" s="9" t="n">
        <f aca="false">B1917/Q1917-1</f>
        <v>-0.222574835441819</v>
      </c>
      <c r="S1917" s="9" t="n">
        <f aca="false">B1917/INDEX($B:$B,$E1917)-1</f>
        <v>-0.0552715004095121</v>
      </c>
      <c r="T1917" s="0" t="n">
        <f aca="false">IF(AND($A1917&gt;=CrashTest!$B$3,$A1917&lt;=CrashTest!$C$3),1,IF(AND($A1917&gt;=CrashTest!$B$4,$A1917&lt;=CrashTest!$C$4),2,IF(AND($A1917&gt;=CrashTest!$B$5,$A1917&lt;=CrashTest!$C$5),3,IF(AND($A1917&gt;=CrashTest!$B$6,$A1917&lt;=CrashTest!$C$6),4,IF(AND($A1917&gt;=CrashTest!$B$7,$A1917&lt;=CrashTest!$C$7),5,0)))))</f>
        <v>0</v>
      </c>
      <c r="U1917" s="8" t="str">
        <f aca="false">IF(T1917=0,"",IF(T1916=T1917,MAX(U1916,B1917),B1917))</f>
        <v/>
      </c>
      <c r="V1917" s="9" t="str">
        <f aca="false">IF(T1917=0,"",B1917/U1917-1)</f>
        <v/>
      </c>
      <c r="W1917" s="8" t="str">
        <f aca="false">IF(T1917=0,"",IF(T1916=T1917,MAX(W1916,F1917),F1917))</f>
        <v/>
      </c>
      <c r="X1917" s="9" t="str">
        <f aca="false">IF(T1917=0,"",F1917/W1917-1)</f>
        <v/>
      </c>
    </row>
    <row r="1918" customFormat="false" ht="15" hidden="false" customHeight="false" outlineLevel="0" collapsed="false">
      <c r="A1918" s="5" t="n">
        <v>45746</v>
      </c>
      <c r="B1918" s="6" t="n">
        <v>82216.4666765049</v>
      </c>
      <c r="C1918" s="7" t="n">
        <v>58645.52694</v>
      </c>
      <c r="D1918" s="0" t="n">
        <f aca="false">INT((ROW()-3)/30)</f>
        <v>63</v>
      </c>
      <c r="E1918" s="0" t="n">
        <f aca="false">2+30*D1918</f>
        <v>1892</v>
      </c>
      <c r="F1918" s="8" t="n">
        <f aca="false">INDEX($F:$F,$E1918)*(2*B1918/INDEX($B:$B,$E1918)-C1918/INDEX($C:$C,$E1918))</f>
        <v>6317.05821570275</v>
      </c>
      <c r="G1918" s="9" t="n">
        <f aca="false">B1918/B1917-1</f>
        <v>-0.00340269295605455</v>
      </c>
      <c r="H1918" s="9" t="n">
        <f aca="false">F1918/F1917-1</f>
        <v>-0.00423982056645789</v>
      </c>
      <c r="I1918" s="9" t="n">
        <f aca="false">LN(B1918/B1917)</f>
        <v>-0.00340849528182557</v>
      </c>
      <c r="J1918" s="9" t="n">
        <f aca="false">LN(F1918/F1917)</f>
        <v>-0.00424883409185128</v>
      </c>
      <c r="K1918" s="9" t="n">
        <f aca="false">F1918/F1911-1</f>
        <v>-0.0304025664874618</v>
      </c>
      <c r="L1918" s="9" t="n">
        <f aca="false">F1918/F1888-1</f>
        <v>-0.0474673631046692</v>
      </c>
      <c r="M1918" s="9" t="n">
        <f aca="false">B1918/B1911-1</f>
        <v>-0.0413290385331439</v>
      </c>
      <c r="N1918" s="9" t="n">
        <f aca="false">B1918/B1888-1</f>
        <v>-0.0240648186158176</v>
      </c>
      <c r="O1918" s="8" t="n">
        <f aca="false">MAX(O1917,F1918)</f>
        <v>7369.92482798441</v>
      </c>
      <c r="P1918" s="9" t="n">
        <f aca="false">F1918/O1918-1</f>
        <v>-0.142859884850359</v>
      </c>
      <c r="Q1918" s="8" t="n">
        <f aca="false">MAX(Q1917,B1918)</f>
        <v>106115.910582992</v>
      </c>
      <c r="R1918" s="9" t="n">
        <f aca="false">B1918/Q1918-1</f>
        <v>-0.22522017457312</v>
      </c>
      <c r="S1918" s="9" t="n">
        <f aca="false">B1918/INDEX($B:$B,$E1918)-1</f>
        <v>-0.0584861214204526</v>
      </c>
      <c r="T1918" s="0" t="n">
        <f aca="false">IF(AND($A1918&gt;=CrashTest!$B$3,$A1918&lt;=CrashTest!$C$3),1,IF(AND($A1918&gt;=CrashTest!$B$4,$A1918&lt;=CrashTest!$C$4),2,IF(AND($A1918&gt;=CrashTest!$B$5,$A1918&lt;=CrashTest!$C$5),3,IF(AND($A1918&gt;=CrashTest!$B$6,$A1918&lt;=CrashTest!$C$6),4,IF(AND($A1918&gt;=CrashTest!$B$7,$A1918&lt;=CrashTest!$C$7),5,0)))))</f>
        <v>0</v>
      </c>
      <c r="U1918" s="8" t="str">
        <f aca="false">IF(T1918=0,"",IF(T1917=T1918,MAX(U1917,B1918),B1918))</f>
        <v/>
      </c>
      <c r="V1918" s="9" t="str">
        <f aca="false">IF(T1918=0,"",B1918/U1918-1)</f>
        <v/>
      </c>
      <c r="W1918" s="8" t="str">
        <f aca="false">IF(T1918=0,"",IF(T1917=T1918,MAX(W1917,F1918),F1918))</f>
        <v/>
      </c>
      <c r="X1918" s="9" t="str">
        <f aca="false">IF(T1918=0,"",F1918/W1918-1)</f>
        <v/>
      </c>
    </row>
    <row r="1919" customFormat="false" ht="15" hidden="false" customHeight="false" outlineLevel="0" collapsed="false">
      <c r="A1919" s="5" t="n">
        <v>45747</v>
      </c>
      <c r="B1919" s="6" t="n">
        <v>82461.4496279953</v>
      </c>
      <c r="C1919" s="7" t="n">
        <v>58854.86523</v>
      </c>
      <c r="D1919" s="0" t="n">
        <f aca="false">INT((ROW()-3)/30)</f>
        <v>63</v>
      </c>
      <c r="E1919" s="0" t="n">
        <f aca="false">2+30*D1919</f>
        <v>1892</v>
      </c>
      <c r="F1919" s="8" t="n">
        <f aca="false">INDEX($F:$F,$E1919)*(2*B1919/INDEX($B:$B,$E1919)-C1919/INDEX($C:$C,$E1919))</f>
        <v>6332.2647398176</v>
      </c>
      <c r="G1919" s="9" t="n">
        <f aca="false">B1919/B1918-1</f>
        <v>0.00297973096380222</v>
      </c>
      <c r="H1919" s="9" t="n">
        <f aca="false">F1919/F1918-1</f>
        <v>0.00240721607995509</v>
      </c>
      <c r="I1919" s="9" t="n">
        <f aca="false">LN(B1919/B1918)</f>
        <v>0.0029753003646409</v>
      </c>
      <c r="J1919" s="9" t="n">
        <f aca="false">LN(F1919/F1918)</f>
        <v>0.00240432337663854</v>
      </c>
      <c r="K1919" s="9" t="n">
        <f aca="false">F1919/F1912-1</f>
        <v>-0.0395917789198087</v>
      </c>
      <c r="L1919" s="9" t="n">
        <f aca="false">F1919/F1889-1</f>
        <v>-0.0426372843699828</v>
      </c>
      <c r="M1919" s="9" t="n">
        <f aca="false">B1919/B1912-1</f>
        <v>-0.0556685645583692</v>
      </c>
      <c r="N1919" s="9" t="n">
        <f aca="false">B1919/B1889-1</f>
        <v>-0.0394075813180169</v>
      </c>
      <c r="O1919" s="8" t="n">
        <f aca="false">MAX(O1918,F1919)</f>
        <v>7369.92482798441</v>
      </c>
      <c r="P1919" s="9" t="n">
        <f aca="false">F1919/O1919-1</f>
        <v>-0.140796563382397</v>
      </c>
      <c r="Q1919" s="8" t="n">
        <f aca="false">MAX(Q1918,B1919)</f>
        <v>106115.910582992</v>
      </c>
      <c r="R1919" s="9" t="n">
        <f aca="false">B1919/Q1919-1</f>
        <v>-0.222911539137167</v>
      </c>
      <c r="S1919" s="9" t="n">
        <f aca="false">B1919/INDEX($B:$B,$E1919)-1</f>
        <v>-0.0556806633635996</v>
      </c>
      <c r="T1919" s="0" t="n">
        <f aca="false">IF(AND($A1919&gt;=CrashTest!$B$3,$A1919&lt;=CrashTest!$C$3),1,IF(AND($A1919&gt;=CrashTest!$B$4,$A1919&lt;=CrashTest!$C$4),2,IF(AND($A1919&gt;=CrashTest!$B$5,$A1919&lt;=CrashTest!$C$5),3,IF(AND($A1919&gt;=CrashTest!$B$6,$A1919&lt;=CrashTest!$C$6),4,IF(AND($A1919&gt;=CrashTest!$B$7,$A1919&lt;=CrashTest!$C$7),5,0)))))</f>
        <v>0</v>
      </c>
      <c r="U1919" s="8" t="str">
        <f aca="false">IF(T1919=0,"",IF(T1918=T1919,MAX(U1918,B1919),B1919))</f>
        <v/>
      </c>
      <c r="V1919" s="9" t="str">
        <f aca="false">IF(T1919=0,"",B1919/U1919-1)</f>
        <v/>
      </c>
      <c r="W1919" s="8" t="str">
        <f aca="false">IF(T1919=0,"",IF(T1918=T1919,MAX(W1918,F1919),F1919))</f>
        <v/>
      </c>
      <c r="X1919" s="9" t="str">
        <f aca="false">IF(T1919=0,"",F1919/W1919-1)</f>
        <v/>
      </c>
    </row>
    <row r="1920" customFormat="false" ht="15" hidden="false" customHeight="false" outlineLevel="0" collapsed="false">
      <c r="A1920" s="5" t="n">
        <v>45748</v>
      </c>
      <c r="B1920" s="6" t="n">
        <v>85226.7137936879</v>
      </c>
      <c r="C1920" s="7" t="n">
        <v>61588.73615</v>
      </c>
      <c r="D1920" s="0" t="n">
        <f aca="false">INT((ROW()-3)/30)</f>
        <v>63</v>
      </c>
      <c r="E1920" s="0" t="n">
        <f aca="false">2+30*D1920</f>
        <v>1892</v>
      </c>
      <c r="F1920" s="8" t="n">
        <f aca="false">INDEX($F:$F,$E1920)*(2*B1920/INDEX($B:$B,$E1920)-C1920/INDEX($C:$C,$E1920))</f>
        <v>6465.1249140174</v>
      </c>
      <c r="G1920" s="9" t="n">
        <f aca="false">B1920/B1919-1</f>
        <v>0.033534023209238</v>
      </c>
      <c r="H1920" s="9" t="n">
        <f aca="false">F1920/F1919-1</f>
        <v>0.0209814623454334</v>
      </c>
      <c r="I1920" s="9" t="n">
        <f aca="false">LN(B1920/B1919)</f>
        <v>0.0329840199744434</v>
      </c>
      <c r="J1920" s="9" t="n">
        <f aca="false">LN(F1920/F1919)</f>
        <v>0.0207643826469194</v>
      </c>
      <c r="K1920" s="9" t="n">
        <f aca="false">F1920/F1913-1</f>
        <v>-0.0231517121986048</v>
      </c>
      <c r="L1920" s="9" t="n">
        <f aca="false">F1920/F1890-1</f>
        <v>-0.0556267492692456</v>
      </c>
      <c r="M1920" s="9" t="n">
        <f aca="false">B1920/B1913-1</f>
        <v>-0.0251207664862271</v>
      </c>
      <c r="N1920" s="9" t="n">
        <f aca="false">B1920/B1890-1</f>
        <v>-0.0964856112663565</v>
      </c>
      <c r="O1920" s="8" t="n">
        <f aca="false">MAX(O1919,F1920)</f>
        <v>7369.92482798441</v>
      </c>
      <c r="P1920" s="9" t="n">
        <f aca="false">F1920/O1920-1</f>
        <v>-0.122769218829937</v>
      </c>
      <c r="Q1920" s="8" t="n">
        <f aca="false">MAX(Q1919,B1920)</f>
        <v>106115.910582992</v>
      </c>
      <c r="R1920" s="9" t="n">
        <f aca="false">B1920/Q1920-1</f>
        <v>-0.196852636654961</v>
      </c>
      <c r="S1920" s="9" t="n">
        <f aca="false">B1920/INDEX($B:$B,$E1920)-1</f>
        <v>-0.0240138368119024</v>
      </c>
      <c r="T1920" s="0" t="n">
        <f aca="false">IF(AND($A1920&gt;=CrashTest!$B$3,$A1920&lt;=CrashTest!$C$3),1,IF(AND($A1920&gt;=CrashTest!$B$4,$A1920&lt;=CrashTest!$C$4),2,IF(AND($A1920&gt;=CrashTest!$B$5,$A1920&lt;=CrashTest!$C$5),3,IF(AND($A1920&gt;=CrashTest!$B$6,$A1920&lt;=CrashTest!$C$6),4,IF(AND($A1920&gt;=CrashTest!$B$7,$A1920&lt;=CrashTest!$C$7),5,0)))))</f>
        <v>0</v>
      </c>
      <c r="U1920" s="8" t="str">
        <f aca="false">IF(T1920=0,"",IF(T1919=T1920,MAX(U1919,B1920),B1920))</f>
        <v/>
      </c>
      <c r="V1920" s="9" t="str">
        <f aca="false">IF(T1920=0,"",B1920/U1920-1)</f>
        <v/>
      </c>
      <c r="W1920" s="8" t="str">
        <f aca="false">IF(T1920=0,"",IF(T1919=T1920,MAX(W1919,F1920),F1920))</f>
        <v/>
      </c>
      <c r="X1920" s="9" t="str">
        <f aca="false">IF(T1920=0,"",F1920/W1920-1)</f>
        <v/>
      </c>
    </row>
    <row r="1921" customFormat="false" ht="15" hidden="false" customHeight="false" outlineLevel="0" collapsed="false">
      <c r="A1921" s="5" t="n">
        <v>45749</v>
      </c>
      <c r="B1921" s="6" t="n">
        <v>82555.631296318</v>
      </c>
      <c r="C1921" s="7" t="n">
        <v>58674.71326</v>
      </c>
      <c r="D1921" s="0" t="n">
        <f aca="false">INT((ROW()-3)/30)</f>
        <v>63</v>
      </c>
      <c r="E1921" s="0" t="n">
        <f aca="false">2+30*D1921</f>
        <v>1892</v>
      </c>
      <c r="F1921" s="8" t="n">
        <f aca="false">INDEX($F:$F,$E1921)*(2*B1921/INDEX($B:$B,$E1921)-C1921/INDEX($C:$C,$E1921))</f>
        <v>6365.36104938921</v>
      </c>
      <c r="G1921" s="9" t="n">
        <f aca="false">B1921/B1920-1</f>
        <v>-0.031340906840969</v>
      </c>
      <c r="H1921" s="9" t="n">
        <f aca="false">F1921/F1920-1</f>
        <v>-0.0154310807532714</v>
      </c>
      <c r="I1921" s="9" t="n">
        <f aca="false">LN(B1921/B1920)</f>
        <v>-0.0318425420374747</v>
      </c>
      <c r="J1921" s="9" t="n">
        <f aca="false">LN(F1921/F1920)</f>
        <v>-0.0155513790395552</v>
      </c>
      <c r="K1921" s="9" t="n">
        <f aca="false">F1921/F1914-1</f>
        <v>-0.0326007867167145</v>
      </c>
      <c r="L1921" s="9" t="n">
        <f aca="false">F1921/F1891-1</f>
        <v>-0.0448386460136196</v>
      </c>
      <c r="M1921" s="9" t="n">
        <f aca="false">B1921/B1914-1</f>
        <v>-0.0492999616259976</v>
      </c>
      <c r="N1921" s="9" t="n">
        <f aca="false">B1921/B1891-1</f>
        <v>-0.043564371383262</v>
      </c>
      <c r="O1921" s="8" t="n">
        <f aca="false">MAX(O1920,F1921)</f>
        <v>7369.92482798441</v>
      </c>
      <c r="P1921" s="9" t="n">
        <f aca="false">F1921/O1921-1</f>
        <v>-0.136305837853428</v>
      </c>
      <c r="Q1921" s="8" t="n">
        <f aca="false">MAX(Q1920,B1921)</f>
        <v>106115.910582992</v>
      </c>
      <c r="R1921" s="9" t="n">
        <f aca="false">B1921/Q1921-1</f>
        <v>-0.222024003349128</v>
      </c>
      <c r="S1921" s="9" t="n">
        <f aca="false">B1921/INDEX($B:$B,$E1921)-1</f>
        <v>-0.0546021282304554</v>
      </c>
      <c r="T1921" s="0" t="n">
        <f aca="false">IF(AND($A1921&gt;=CrashTest!$B$3,$A1921&lt;=CrashTest!$C$3),1,IF(AND($A1921&gt;=CrashTest!$B$4,$A1921&lt;=CrashTest!$C$4),2,IF(AND($A1921&gt;=CrashTest!$B$5,$A1921&lt;=CrashTest!$C$5),3,IF(AND($A1921&gt;=CrashTest!$B$6,$A1921&lt;=CrashTest!$C$6),4,IF(AND($A1921&gt;=CrashTest!$B$7,$A1921&lt;=CrashTest!$C$7),5,0)))))</f>
        <v>0</v>
      </c>
      <c r="U1921" s="8" t="str">
        <f aca="false">IF(T1921=0,"",IF(T1920=T1921,MAX(U1920,B1921),B1921))</f>
        <v/>
      </c>
      <c r="V1921" s="9" t="str">
        <f aca="false">IF(T1921=0,"",B1921/U1921-1)</f>
        <v/>
      </c>
      <c r="W1921" s="8" t="str">
        <f aca="false">IF(T1921=0,"",IF(T1920=T1921,MAX(W1920,F1921),F1921))</f>
        <v/>
      </c>
      <c r="X1921" s="9" t="str">
        <f aca="false">IF(T1921=0,"",F1921/W1921-1)</f>
        <v/>
      </c>
    </row>
    <row r="1922" customFormat="false" ht="15" hidden="false" customHeight="false" outlineLevel="0" collapsed="false">
      <c r="A1922" s="5" t="n">
        <v>45750</v>
      </c>
      <c r="B1922" s="6" t="n">
        <v>82931.697399474</v>
      </c>
      <c r="C1922" s="7" t="n">
        <v>59746.04668</v>
      </c>
      <c r="D1922" s="0" t="n">
        <f aca="false">INT((ROW()-3)/30)</f>
        <v>63</v>
      </c>
      <c r="E1922" s="0" t="n">
        <f aca="false">2+30*D1922</f>
        <v>1892</v>
      </c>
      <c r="F1922" s="8" t="n">
        <f aca="false">INDEX($F:$F,$E1922)*(2*B1922/INDEX($B:$B,$E1922)-C1922/INDEX($C:$C,$E1922))</f>
        <v>6310.28928357686</v>
      </c>
      <c r="G1922" s="9" t="n">
        <f aca="false">B1922/B1921-1</f>
        <v>0.00455530528021986</v>
      </c>
      <c r="H1922" s="9" t="n">
        <f aca="false">F1922/F1921-1</f>
        <v>-0.00865178980187442</v>
      </c>
      <c r="I1922" s="9" t="n">
        <f aca="false">LN(B1922/B1921)</f>
        <v>0.00454496127861603</v>
      </c>
      <c r="J1922" s="9" t="n">
        <f aca="false">LN(F1922/F1921)</f>
        <v>-0.00868943381794189</v>
      </c>
      <c r="K1922" s="9" t="n">
        <f aca="false">F1922/F1915-1</f>
        <v>-0.0447962714358958</v>
      </c>
      <c r="L1922" s="9" t="n">
        <f aca="false">F1922/F1892-1</f>
        <v>-0.0454912620989109</v>
      </c>
      <c r="M1922" s="9" t="n">
        <f aca="false">B1922/B1915-1</f>
        <v>-0.049071914292271</v>
      </c>
      <c r="N1922" s="9" t="n">
        <f aca="false">B1922/B1892-1</f>
        <v>-0.050295552313275</v>
      </c>
      <c r="O1922" s="8" t="n">
        <f aca="false">MAX(O1921,F1922)</f>
        <v>7369.92482798441</v>
      </c>
      <c r="P1922" s="9" t="n">
        <f aca="false">F1922/O1922-1</f>
        <v>-0.143778338197426</v>
      </c>
      <c r="Q1922" s="8" t="n">
        <f aca="false">MAX(Q1921,B1922)</f>
        <v>106115.910582992</v>
      </c>
      <c r="R1922" s="9" t="n">
        <f aca="false">B1922/Q1922-1</f>
        <v>-0.2184800851837</v>
      </c>
      <c r="S1922" s="9" t="n">
        <f aca="false">B1922/INDEX($B:$B,$E1922)-1</f>
        <v>-0.050295552313275</v>
      </c>
      <c r="T1922" s="0" t="n">
        <f aca="false">IF(AND($A1922&gt;=CrashTest!$B$3,$A1922&lt;=CrashTest!$C$3),1,IF(AND($A1922&gt;=CrashTest!$B$4,$A1922&lt;=CrashTest!$C$4),2,IF(AND($A1922&gt;=CrashTest!$B$5,$A1922&lt;=CrashTest!$C$5),3,IF(AND($A1922&gt;=CrashTest!$B$6,$A1922&lt;=CrashTest!$C$6),4,IF(AND($A1922&gt;=CrashTest!$B$7,$A1922&lt;=CrashTest!$C$7),5,0)))))</f>
        <v>0</v>
      </c>
      <c r="U1922" s="8" t="str">
        <f aca="false">IF(T1922=0,"",IF(T1921=T1922,MAX(U1921,B1922),B1922))</f>
        <v/>
      </c>
      <c r="V1922" s="9" t="str">
        <f aca="false">IF(T1922=0,"",B1922/U1922-1)</f>
        <v/>
      </c>
      <c r="W1922" s="8" t="str">
        <f aca="false">IF(T1922=0,"",IF(T1921=T1922,MAX(W1921,F1922),F1922))</f>
        <v/>
      </c>
      <c r="X1922" s="9" t="str">
        <f aca="false">IF(T1922=0,"",F1922/W1922-1)</f>
        <v/>
      </c>
    </row>
    <row r="1923" customFormat="false" ht="15" hidden="false" customHeight="false" outlineLevel="0" collapsed="false">
      <c r="A1923" s="5" t="n">
        <v>45751</v>
      </c>
      <c r="B1923" s="6" t="n">
        <v>83774.1797375804</v>
      </c>
      <c r="C1923" s="7" t="n">
        <v>60620.24395</v>
      </c>
      <c r="D1923" s="0" t="n">
        <f aca="false">INT((ROW()-3)/30)</f>
        <v>64</v>
      </c>
      <c r="E1923" s="0" t="n">
        <f aca="false">2+30*D1923</f>
        <v>1922</v>
      </c>
      <c r="F1923" s="8" t="n">
        <f aca="false">INDEX($F:$F,$E1923)*(2*B1923/INDEX($B:$B,$E1923)-C1923/INDEX($C:$C,$E1923))</f>
        <v>6346.16715396347</v>
      </c>
      <c r="G1923" s="9" t="n">
        <f aca="false">B1923/B1922-1</f>
        <v>0.0101587494833038</v>
      </c>
      <c r="H1923" s="9" t="n">
        <f aca="false">F1923/F1922-1</f>
        <v>0.00568561420472191</v>
      </c>
      <c r="I1923" s="9" t="n">
        <f aca="false">LN(B1923/B1922)</f>
        <v>0.010107496208288</v>
      </c>
      <c r="J1923" s="9" t="n">
        <f aca="false">LN(F1923/F1922)</f>
        <v>0.00566951210500031</v>
      </c>
      <c r="K1923" s="9" t="n">
        <f aca="false">F1923/F1916-1</f>
        <v>-0.0144218496494934</v>
      </c>
      <c r="L1923" s="9" t="n">
        <f aca="false">F1923/F1893-1</f>
        <v>-0.0460202401087286</v>
      </c>
      <c r="M1923" s="9" t="n">
        <f aca="false">B1923/B1916-1</f>
        <v>-0.00634449608406884</v>
      </c>
      <c r="N1923" s="9" t="n">
        <f aca="false">B1923/B1893-1</f>
        <v>-0.0755382255102831</v>
      </c>
      <c r="O1923" s="8" t="n">
        <f aca="false">MAX(O1922,F1923)</f>
        <v>7369.92482798441</v>
      </c>
      <c r="P1923" s="9" t="n">
        <f aca="false">F1923/O1923-1</f>
        <v>-0.138910192154691</v>
      </c>
      <c r="Q1923" s="8" t="n">
        <f aca="false">MAX(Q1922,B1923)</f>
        <v>106115.910582992</v>
      </c>
      <c r="R1923" s="9" t="n">
        <f aca="false">B1923/Q1923-1</f>
        <v>-0.210540820152869</v>
      </c>
      <c r="S1923" s="9" t="n">
        <f aca="false">B1923/INDEX($B:$B,$E1923)-1</f>
        <v>0.0101587494833038</v>
      </c>
      <c r="T1923" s="0" t="n">
        <f aca="false">IF(AND($A1923&gt;=CrashTest!$B$3,$A1923&lt;=CrashTest!$C$3),1,IF(AND($A1923&gt;=CrashTest!$B$4,$A1923&lt;=CrashTest!$C$4),2,IF(AND($A1923&gt;=CrashTest!$B$5,$A1923&lt;=CrashTest!$C$5),3,IF(AND($A1923&gt;=CrashTest!$B$6,$A1923&lt;=CrashTest!$C$6),4,IF(AND($A1923&gt;=CrashTest!$B$7,$A1923&lt;=CrashTest!$C$7),5,0)))))</f>
        <v>0</v>
      </c>
      <c r="U1923" s="8" t="str">
        <f aca="false">IF(T1923=0,"",IF(T1922=T1923,MAX(U1922,B1923),B1923))</f>
        <v/>
      </c>
      <c r="V1923" s="9" t="str">
        <f aca="false">IF(T1923=0,"",B1923/U1923-1)</f>
        <v/>
      </c>
      <c r="W1923" s="8" t="str">
        <f aca="false">IF(T1923=0,"",IF(T1922=T1923,MAX(W1922,F1923),F1923))</f>
        <v/>
      </c>
      <c r="X1923" s="9" t="str">
        <f aca="false">IF(T1923=0,"",F1923/W1923-1)</f>
        <v/>
      </c>
    </row>
    <row r="1924" customFormat="false" ht="15" hidden="false" customHeight="false" outlineLevel="0" collapsed="false">
      <c r="A1924" s="5" t="n">
        <v>45752</v>
      </c>
      <c r="B1924" s="6" t="n">
        <v>83302.1715756867</v>
      </c>
      <c r="C1924" s="7" t="n">
        <v>60165.72473</v>
      </c>
      <c r="D1924" s="0" t="n">
        <f aca="false">INT((ROW()-3)/30)</f>
        <v>64</v>
      </c>
      <c r="E1924" s="0" t="n">
        <f aca="false">2+30*D1924</f>
        <v>1922</v>
      </c>
      <c r="F1924" s="8" t="n">
        <f aca="false">INDEX($F:$F,$E1924)*(2*B1924/INDEX($B:$B,$E1924)-C1924/INDEX($C:$C,$E1924))</f>
        <v>6322.34241416648</v>
      </c>
      <c r="G1924" s="9" t="n">
        <f aca="false">B1924/B1923-1</f>
        <v>-0.00563429165611939</v>
      </c>
      <c r="H1924" s="9" t="n">
        <f aca="false">F1924/F1923-1</f>
        <v>-0.00375419355005557</v>
      </c>
      <c r="I1924" s="9" t="n">
        <f aca="false">LN(B1924/B1923)</f>
        <v>-0.00565022415108515</v>
      </c>
      <c r="J1924" s="9" t="n">
        <f aca="false">LN(F1924/F1923)</f>
        <v>-0.00376125822163359</v>
      </c>
      <c r="K1924" s="9" t="n">
        <f aca="false">F1924/F1917-1</f>
        <v>-0.00340687044462296</v>
      </c>
      <c r="L1924" s="9" t="n">
        <f aca="false">F1924/F1894-1</f>
        <v>-0.0548212521420362</v>
      </c>
      <c r="M1924" s="9" t="n">
        <f aca="false">B1924/B1917-1</f>
        <v>0.00975781639818907</v>
      </c>
      <c r="N1924" s="9" t="n">
        <f aca="false">B1924/B1894-1</f>
        <v>-0.0766985040741431</v>
      </c>
      <c r="O1924" s="8" t="n">
        <f aca="false">MAX(O1923,F1924)</f>
        <v>7369.92482798441</v>
      </c>
      <c r="P1924" s="9" t="n">
        <f aca="false">F1924/O1924-1</f>
        <v>-0.142142889957322</v>
      </c>
      <c r="Q1924" s="8" t="n">
        <f aca="false">MAX(Q1923,B1924)</f>
        <v>106115.910582992</v>
      </c>
      <c r="R1924" s="9" t="n">
        <f aca="false">B1924/Q1924-1</f>
        <v>-0.214988863422728</v>
      </c>
      <c r="S1924" s="9" t="n">
        <f aca="false">B1924/INDEX($B:$B,$E1924)-1</f>
        <v>0.0044672204697338</v>
      </c>
      <c r="T1924" s="0" t="n">
        <f aca="false">IF(AND($A1924&gt;=CrashTest!$B$3,$A1924&lt;=CrashTest!$C$3),1,IF(AND($A1924&gt;=CrashTest!$B$4,$A1924&lt;=CrashTest!$C$4),2,IF(AND($A1924&gt;=CrashTest!$B$5,$A1924&lt;=CrashTest!$C$5),3,IF(AND($A1924&gt;=CrashTest!$B$6,$A1924&lt;=CrashTest!$C$6),4,IF(AND($A1924&gt;=CrashTest!$B$7,$A1924&lt;=CrashTest!$C$7),5,0)))))</f>
        <v>0</v>
      </c>
      <c r="U1924" s="8" t="str">
        <f aca="false">IF(T1924=0,"",IF(T1923=T1924,MAX(U1923,B1924),B1924))</f>
        <v/>
      </c>
      <c r="V1924" s="9" t="str">
        <f aca="false">IF(T1924=0,"",B1924/U1924-1)</f>
        <v/>
      </c>
      <c r="W1924" s="8" t="str">
        <f aca="false">IF(T1924=0,"",IF(T1923=T1924,MAX(W1923,F1924),F1924))</f>
        <v/>
      </c>
      <c r="X1924" s="9" t="str">
        <f aca="false">IF(T1924=0,"",F1924/W1924-1)</f>
        <v/>
      </c>
    </row>
    <row r="1925" customFormat="false" ht="15" hidden="false" customHeight="false" outlineLevel="0" collapsed="false">
      <c r="A1925" s="5" t="n">
        <v>45753</v>
      </c>
      <c r="B1925" s="6" t="n">
        <v>77949.0884926943</v>
      </c>
      <c r="C1925" s="7" t="n">
        <v>53852.39968</v>
      </c>
      <c r="D1925" s="0" t="n">
        <f aca="false">INT((ROW()-3)/30)</f>
        <v>64</v>
      </c>
      <c r="E1925" s="0" t="n">
        <f aca="false">2+30*D1925</f>
        <v>1922</v>
      </c>
      <c r="F1925" s="8" t="n">
        <f aca="false">INDEX($F:$F,$E1925)*(2*B1925/INDEX($B:$B,$E1925)-C1925/INDEX($C:$C,$E1925))</f>
        <v>6174.51218500384</v>
      </c>
      <c r="G1925" s="9" t="n">
        <f aca="false">B1925/B1924-1</f>
        <v>-0.064261026834441</v>
      </c>
      <c r="H1925" s="9" t="n">
        <f aca="false">F1925/F1924-1</f>
        <v>-0.0233821927821243</v>
      </c>
      <c r="I1925" s="9" t="n">
        <f aca="false">LN(B1925/B1924)</f>
        <v>-0.0664187162204802</v>
      </c>
      <c r="J1925" s="9" t="n">
        <f aca="false">LN(F1925/F1924)</f>
        <v>-0.0236598936298892</v>
      </c>
      <c r="K1925" s="9" t="n">
        <f aca="false">F1925/F1918-1</f>
        <v>-0.0225652551918191</v>
      </c>
      <c r="L1925" s="9" t="n">
        <f aca="false">F1925/F1895-1</f>
        <v>-0.0592895643990934</v>
      </c>
      <c r="M1925" s="9" t="n">
        <f aca="false">B1925/B1918-1</f>
        <v>-0.0519041787650807</v>
      </c>
      <c r="N1925" s="9" t="n">
        <f aca="false">B1925/B1895-1</f>
        <v>-0.0994124389637267</v>
      </c>
      <c r="O1925" s="8" t="n">
        <f aca="false">MAX(O1924,F1925)</f>
        <v>7369.92482798441</v>
      </c>
      <c r="P1925" s="9" t="n">
        <f aca="false">F1925/O1925-1</f>
        <v>-0.162201470283856</v>
      </c>
      <c r="Q1925" s="8" t="n">
        <f aca="false">MAX(Q1924,B1925)</f>
        <v>106115.910582992</v>
      </c>
      <c r="R1925" s="9" t="n">
        <f aca="false">B1925/Q1925-1</f>
        <v>-0.265434485135655</v>
      </c>
      <c r="S1925" s="9" t="n">
        <f aca="false">B1925/INDEX($B:$B,$E1925)-1</f>
        <v>-0.060080874539188</v>
      </c>
      <c r="T1925" s="0" t="n">
        <f aca="false">IF(AND($A1925&gt;=CrashTest!$B$3,$A1925&lt;=CrashTest!$C$3),1,IF(AND($A1925&gt;=CrashTest!$B$4,$A1925&lt;=CrashTest!$C$4),2,IF(AND($A1925&gt;=CrashTest!$B$5,$A1925&lt;=CrashTest!$C$5),3,IF(AND($A1925&gt;=CrashTest!$B$6,$A1925&lt;=CrashTest!$C$6),4,IF(AND($A1925&gt;=CrashTest!$B$7,$A1925&lt;=CrashTest!$C$7),5,0)))))</f>
        <v>0</v>
      </c>
      <c r="U1925" s="8" t="str">
        <f aca="false">IF(T1925=0,"",IF(T1924=T1925,MAX(U1924,B1925),B1925))</f>
        <v/>
      </c>
      <c r="V1925" s="9" t="str">
        <f aca="false">IF(T1925=0,"",B1925/U1925-1)</f>
        <v/>
      </c>
      <c r="W1925" s="8" t="str">
        <f aca="false">IF(T1925=0,"",IF(T1924=T1925,MAX(W1924,F1925),F1925))</f>
        <v/>
      </c>
      <c r="X1925" s="9" t="str">
        <f aca="false">IF(T1925=0,"",F1925/W1925-1)</f>
        <v/>
      </c>
    </row>
    <row r="1926" customFormat="false" ht="15" hidden="false" customHeight="false" outlineLevel="0" collapsed="false">
      <c r="A1926" s="5" t="n">
        <v>45754</v>
      </c>
      <c r="B1926" s="6" t="n">
        <v>79421.8044105786</v>
      </c>
      <c r="C1926" s="7" t="n">
        <v>54714.43199</v>
      </c>
      <c r="D1926" s="0" t="n">
        <f aca="false">INT((ROW()-3)/30)</f>
        <v>64</v>
      </c>
      <c r="E1926" s="0" t="n">
        <f aca="false">2+30*D1926</f>
        <v>1922</v>
      </c>
      <c r="F1926" s="8" t="n">
        <f aca="false">INDEX($F:$F,$E1926)*(2*B1926/INDEX($B:$B,$E1926)-C1926/INDEX($C:$C,$E1926))</f>
        <v>6307.58409637822</v>
      </c>
      <c r="G1926" s="9" t="n">
        <f aca="false">B1926/B1925-1</f>
        <v>0.0188933051862734</v>
      </c>
      <c r="H1926" s="9" t="n">
        <f aca="false">F1926/F1925-1</f>
        <v>0.021551809663211</v>
      </c>
      <c r="I1926" s="9" t="n">
        <f aca="false">LN(B1926/B1925)</f>
        <v>0.0187170433476744</v>
      </c>
      <c r="J1926" s="9" t="n">
        <f aca="false">LN(F1926/F1925)</f>
        <v>0.0213228531897669</v>
      </c>
      <c r="K1926" s="9" t="n">
        <f aca="false">F1926/F1919-1</f>
        <v>-0.00389760132487649</v>
      </c>
      <c r="L1926" s="9" t="n">
        <f aca="false">F1926/F1896-1</f>
        <v>-0.0420471954959487</v>
      </c>
      <c r="M1926" s="9" t="n">
        <f aca="false">B1926/B1919-1</f>
        <v>-0.036861408950841</v>
      </c>
      <c r="N1926" s="9" t="n">
        <f aca="false">B1926/B1896-1</f>
        <v>-0.0783262661182714</v>
      </c>
      <c r="O1926" s="8" t="n">
        <f aca="false">MAX(O1925,F1926)</f>
        <v>7369.92482798441</v>
      </c>
      <c r="P1926" s="9" t="n">
        <f aca="false">F1926/O1926-1</f>
        <v>-0.144145395835296</v>
      </c>
      <c r="Q1926" s="8" t="n">
        <f aca="false">MAX(Q1925,B1926)</f>
        <v>106115.910582992</v>
      </c>
      <c r="R1926" s="9" t="n">
        <f aca="false">B1926/Q1926-1</f>
        <v>-0.251556114684011</v>
      </c>
      <c r="S1926" s="9" t="n">
        <f aca="false">B1926/INDEX($B:$B,$E1926)-1</f>
        <v>-0.0423226956514418</v>
      </c>
      <c r="T1926" s="0" t="n">
        <f aca="false">IF(AND($A1926&gt;=CrashTest!$B$3,$A1926&lt;=CrashTest!$C$3),1,IF(AND($A1926&gt;=CrashTest!$B$4,$A1926&lt;=CrashTest!$C$4),2,IF(AND($A1926&gt;=CrashTest!$B$5,$A1926&lt;=CrashTest!$C$5),3,IF(AND($A1926&gt;=CrashTest!$B$6,$A1926&lt;=CrashTest!$C$6),4,IF(AND($A1926&gt;=CrashTest!$B$7,$A1926&lt;=CrashTest!$C$7),5,0)))))</f>
        <v>0</v>
      </c>
      <c r="U1926" s="8" t="str">
        <f aca="false">IF(T1926=0,"",IF(T1925=T1926,MAX(U1925,B1926),B1926))</f>
        <v/>
      </c>
      <c r="V1926" s="9" t="str">
        <f aca="false">IF(T1926=0,"",B1926/U1926-1)</f>
        <v/>
      </c>
      <c r="W1926" s="8" t="str">
        <f aca="false">IF(T1926=0,"",IF(T1925=T1926,MAX(W1925,F1926),F1926))</f>
        <v/>
      </c>
      <c r="X1926" s="9" t="str">
        <f aca="false">IF(T1926=0,"",F1926/W1926-1)</f>
        <v/>
      </c>
    </row>
    <row r="1927" customFormat="false" ht="15" hidden="false" customHeight="false" outlineLevel="0" collapsed="false">
      <c r="A1927" s="5" t="n">
        <v>45755</v>
      </c>
      <c r="B1927" s="6" t="n">
        <v>76351.4295303916</v>
      </c>
      <c r="C1927" s="7" t="n">
        <v>51081.89436</v>
      </c>
      <c r="D1927" s="0" t="n">
        <f aca="false">INT((ROW()-3)/30)</f>
        <v>64</v>
      </c>
      <c r="E1927" s="0" t="n">
        <f aca="false">2+30*D1927</f>
        <v>1922</v>
      </c>
      <c r="F1927" s="8" t="n">
        <f aca="false">INDEX($F:$F,$E1927)*(2*B1927/INDEX($B:$B,$E1927)-C1927/INDEX($C:$C,$E1927))</f>
        <v>6223.99649462619</v>
      </c>
      <c r="G1927" s="9" t="n">
        <f aca="false">B1927/B1926-1</f>
        <v>-0.0386590924617426</v>
      </c>
      <c r="H1927" s="9" t="n">
        <f aca="false">F1927/F1926-1</f>
        <v>-0.0132519203033734</v>
      </c>
      <c r="I1927" s="9" t="n">
        <f aca="false">LN(B1927/B1926)</f>
        <v>-0.0394261904225018</v>
      </c>
      <c r="J1927" s="9" t="n">
        <f aca="false">LN(F1927/F1926)</f>
        <v>-0.0133405105301276</v>
      </c>
      <c r="K1927" s="9" t="n">
        <f aca="false">F1927/F1920-1</f>
        <v>-0.0372967920338871</v>
      </c>
      <c r="L1927" s="9" t="n">
        <f aca="false">F1927/F1897-1</f>
        <v>-0.0418139975138946</v>
      </c>
      <c r="M1927" s="9" t="n">
        <f aca="false">B1927/B1920-1</f>
        <v>-0.104137351638139</v>
      </c>
      <c r="N1927" s="9" t="n">
        <f aca="false">B1927/B1897-1</f>
        <v>-0.0532732085894931</v>
      </c>
      <c r="O1927" s="8" t="n">
        <f aca="false">MAX(O1926,F1927)</f>
        <v>7369.92482798441</v>
      </c>
      <c r="P1927" s="9" t="n">
        <f aca="false">F1927/O1927-1</f>
        <v>-0.155487112840962</v>
      </c>
      <c r="Q1927" s="8" t="n">
        <f aca="false">MAX(Q1926,B1927)</f>
        <v>106115.910582992</v>
      </c>
      <c r="R1927" s="9" t="n">
        <f aca="false">B1927/Q1927-1</f>
        <v>-0.280490276048868</v>
      </c>
      <c r="S1927" s="9" t="n">
        <f aca="false">B1927/INDEX($B:$B,$E1927)-1</f>
        <v>-0.079345631108765</v>
      </c>
      <c r="T1927" s="0" t="n">
        <f aca="false">IF(AND($A1927&gt;=CrashTest!$B$3,$A1927&lt;=CrashTest!$C$3),1,IF(AND($A1927&gt;=CrashTest!$B$4,$A1927&lt;=CrashTest!$C$4),2,IF(AND($A1927&gt;=CrashTest!$B$5,$A1927&lt;=CrashTest!$C$5),3,IF(AND($A1927&gt;=CrashTest!$B$6,$A1927&lt;=CrashTest!$C$6),4,IF(AND($A1927&gt;=CrashTest!$B$7,$A1927&lt;=CrashTest!$C$7),5,0)))))</f>
        <v>0</v>
      </c>
      <c r="U1927" s="8" t="str">
        <f aca="false">IF(T1927=0,"",IF(T1926=T1927,MAX(U1926,B1927),B1927))</f>
        <v/>
      </c>
      <c r="V1927" s="9" t="str">
        <f aca="false">IF(T1927=0,"",B1927/U1927-1)</f>
        <v/>
      </c>
      <c r="W1927" s="8" t="str">
        <f aca="false">IF(T1927=0,"",IF(T1926=T1927,MAX(W1926,F1927),F1927))</f>
        <v/>
      </c>
      <c r="X1927" s="9" t="str">
        <f aca="false">IF(T1927=0,"",F1927/W1927-1)</f>
        <v/>
      </c>
    </row>
    <row r="1928" customFormat="false" ht="15" hidden="false" customHeight="false" outlineLevel="0" collapsed="false">
      <c r="A1928" s="5" t="n">
        <v>45756</v>
      </c>
      <c r="B1928" s="6" t="n">
        <v>82720.6034891876</v>
      </c>
      <c r="C1928" s="7" t="n">
        <v>59106.97314</v>
      </c>
      <c r="D1928" s="0" t="n">
        <f aca="false">INT((ROW()-3)/30)</f>
        <v>64</v>
      </c>
      <c r="E1928" s="0" t="n">
        <f aca="false">2+30*D1928</f>
        <v>1922</v>
      </c>
      <c r="F1928" s="8" t="n">
        <f aca="false">INDEX($F:$F,$E1928)*(2*B1928/INDEX($B:$B,$E1928)-C1928/INDEX($C:$C,$E1928))</f>
        <v>6345.66293289476</v>
      </c>
      <c r="G1928" s="9" t="n">
        <f aca="false">B1928/B1927-1</f>
        <v>0.0834191841327707</v>
      </c>
      <c r="H1928" s="9" t="n">
        <f aca="false">F1928/F1927-1</f>
        <v>0.0195479606027442</v>
      </c>
      <c r="I1928" s="9" t="n">
        <f aca="false">LN(B1928/B1927)</f>
        <v>0.0801219514254557</v>
      </c>
      <c r="J1928" s="9" t="n">
        <f aca="false">LN(F1928/F1927)</f>
        <v>0.0193593531850634</v>
      </c>
      <c r="K1928" s="9" t="n">
        <f aca="false">F1928/F1921-1</f>
        <v>-0.00309457960697146</v>
      </c>
      <c r="L1928" s="9" t="n">
        <f aca="false">F1928/F1898-1</f>
        <v>-0.029474791216648</v>
      </c>
      <c r="M1928" s="9" t="n">
        <f aca="false">B1928/B1921-1</f>
        <v>0.00199831544231643</v>
      </c>
      <c r="N1928" s="9" t="n">
        <f aca="false">B1928/B1898-1</f>
        <v>0.0470172548241987</v>
      </c>
      <c r="O1928" s="8" t="n">
        <f aca="false">MAX(O1927,F1928)</f>
        <v>7369.92482798441</v>
      </c>
      <c r="P1928" s="9" t="n">
        <f aca="false">F1928/O1928-1</f>
        <v>-0.138978608194267</v>
      </c>
      <c r="Q1928" s="8" t="n">
        <f aca="false">MAX(Q1927,B1928)</f>
        <v>106115.910582992</v>
      </c>
      <c r="R1928" s="9" t="n">
        <f aca="false">B1928/Q1928-1</f>
        <v>-0.220469361901269</v>
      </c>
      <c r="S1928" s="9" t="n">
        <f aca="false">B1928/INDEX($B:$B,$E1928)-1</f>
        <v>-0.00254539478758731</v>
      </c>
      <c r="T1928" s="0" t="n">
        <f aca="false">IF(AND($A1928&gt;=CrashTest!$B$3,$A1928&lt;=CrashTest!$C$3),1,IF(AND($A1928&gt;=CrashTest!$B$4,$A1928&lt;=CrashTest!$C$4),2,IF(AND($A1928&gt;=CrashTest!$B$5,$A1928&lt;=CrashTest!$C$5),3,IF(AND($A1928&gt;=CrashTest!$B$6,$A1928&lt;=CrashTest!$C$6),4,IF(AND($A1928&gt;=CrashTest!$B$7,$A1928&lt;=CrashTest!$C$7),5,0)))))</f>
        <v>0</v>
      </c>
      <c r="U1928" s="8" t="str">
        <f aca="false">IF(T1928=0,"",IF(T1927=T1928,MAX(U1927,B1928),B1928))</f>
        <v/>
      </c>
      <c r="V1928" s="9" t="str">
        <f aca="false">IF(T1928=0,"",B1928/U1928-1)</f>
        <v/>
      </c>
      <c r="W1928" s="8" t="str">
        <f aca="false">IF(T1928=0,"",IF(T1927=T1928,MAX(W1927,F1928),F1928))</f>
        <v/>
      </c>
      <c r="X1928" s="9" t="str">
        <f aca="false">IF(T1928=0,"",F1928/W1928-1)</f>
        <v/>
      </c>
    </row>
    <row r="1929" customFormat="false" ht="15" hidden="false" customHeight="false" outlineLevel="0" collapsed="false">
      <c r="A1929" s="5" t="n">
        <v>45757</v>
      </c>
      <c r="B1929" s="6" t="n">
        <v>79558.9558252484</v>
      </c>
      <c r="C1929" s="7" t="n">
        <v>55201.66006</v>
      </c>
      <c r="D1929" s="0" t="n">
        <f aca="false">INT((ROW()-3)/30)</f>
        <v>64</v>
      </c>
      <c r="E1929" s="0" t="n">
        <f aca="false">2+30*D1929</f>
        <v>1922</v>
      </c>
      <c r="F1929" s="8" t="n">
        <f aca="false">INDEX($F:$F,$E1929)*(2*B1929/INDEX($B:$B,$E1929)-C1929/INDEX($C:$C,$E1929))</f>
        <v>6276.99554324619</v>
      </c>
      <c r="G1929" s="9" t="n">
        <f aca="false">B1929/B1928-1</f>
        <v>-0.0382208002671604</v>
      </c>
      <c r="H1929" s="9" t="n">
        <f aca="false">F1929/F1928-1</f>
        <v>-0.0108211530260481</v>
      </c>
      <c r="I1929" s="9" t="n">
        <f aca="false">LN(B1929/B1928)</f>
        <v>-0.0389703767678958</v>
      </c>
      <c r="J1929" s="9" t="n">
        <f aca="false">LN(F1929/F1928)</f>
        <v>-0.0108801275364724</v>
      </c>
      <c r="K1929" s="9" t="n">
        <f aca="false">F1929/F1922-1</f>
        <v>-0.00527610365143194</v>
      </c>
      <c r="L1929" s="9" t="n">
        <f aca="false">F1929/F1899-1</f>
        <v>-0.0358809898747492</v>
      </c>
      <c r="M1929" s="9" t="n">
        <f aca="false">B1929/B1922-1</f>
        <v>-0.0406689080289703</v>
      </c>
      <c r="N1929" s="9" t="n">
        <f aca="false">B1929/B1899-1</f>
        <v>-0.0385294716950559</v>
      </c>
      <c r="O1929" s="8" t="n">
        <f aca="false">MAX(O1928,F1929)</f>
        <v>7369.92482798441</v>
      </c>
      <c r="P1929" s="9" t="n">
        <f aca="false">F1929/O1929-1</f>
        <v>-0.148295852433698</v>
      </c>
      <c r="Q1929" s="8" t="n">
        <f aca="false">MAX(Q1928,B1929)</f>
        <v>106115.910582992</v>
      </c>
      <c r="R1929" s="9" t="n">
        <f aca="false">B1929/Q1929-1</f>
        <v>-0.250263646722173</v>
      </c>
      <c r="S1929" s="9" t="n">
        <f aca="false">B1929/INDEX($B:$B,$E1929)-1</f>
        <v>-0.0406689080289703</v>
      </c>
      <c r="T1929" s="0" t="n">
        <f aca="false">IF(AND($A1929&gt;=CrashTest!$B$3,$A1929&lt;=CrashTest!$C$3),1,IF(AND($A1929&gt;=CrashTest!$B$4,$A1929&lt;=CrashTest!$C$4),2,IF(AND($A1929&gt;=CrashTest!$B$5,$A1929&lt;=CrashTest!$C$5),3,IF(AND($A1929&gt;=CrashTest!$B$6,$A1929&lt;=CrashTest!$C$6),4,IF(AND($A1929&gt;=CrashTest!$B$7,$A1929&lt;=CrashTest!$C$7),5,0)))))</f>
        <v>0</v>
      </c>
      <c r="U1929" s="8" t="str">
        <f aca="false">IF(T1929=0,"",IF(T1928=T1929,MAX(U1928,B1929),B1929))</f>
        <v/>
      </c>
      <c r="V1929" s="9" t="str">
        <f aca="false">IF(T1929=0,"",B1929/U1929-1)</f>
        <v/>
      </c>
      <c r="W1929" s="8" t="str">
        <f aca="false">IF(T1929=0,"",IF(T1928=T1929,MAX(W1928,F1929),F1929))</f>
        <v/>
      </c>
      <c r="X1929" s="9" t="str">
        <f aca="false">IF(T1929=0,"",F1929/W1929-1)</f>
        <v/>
      </c>
    </row>
    <row r="1930" customFormat="false" ht="15" hidden="false" customHeight="false" outlineLevel="0" collapsed="false">
      <c r="A1930" s="5" t="n">
        <v>45758</v>
      </c>
      <c r="B1930" s="6" t="n">
        <v>83359.8995157802</v>
      </c>
      <c r="C1930" s="7" t="n">
        <v>60092.37027</v>
      </c>
      <c r="D1930" s="0" t="n">
        <f aca="false">INT((ROW()-3)/30)</f>
        <v>64</v>
      </c>
      <c r="E1930" s="0" t="n">
        <f aca="false">2+30*D1930</f>
        <v>1922</v>
      </c>
      <c r="F1930" s="8" t="n">
        <f aca="false">INDEX($F:$F,$E1930)*(2*B1930/INDEX($B:$B,$E1930)-C1930/INDEX($C:$C,$E1930))</f>
        <v>6338.87506477789</v>
      </c>
      <c r="G1930" s="9" t="n">
        <f aca="false">B1930/B1929-1</f>
        <v>0.0477751832098021</v>
      </c>
      <c r="H1930" s="9" t="n">
        <f aca="false">F1930/F1929-1</f>
        <v>0.00985814329568591</v>
      </c>
      <c r="I1930" s="9" t="n">
        <f aca="false">LN(B1930/B1929)</f>
        <v>0.0466690430482037</v>
      </c>
      <c r="J1930" s="9" t="n">
        <f aca="false">LN(F1930/F1929)</f>
        <v>0.00980986880634744</v>
      </c>
      <c r="K1930" s="9" t="n">
        <f aca="false">F1930/F1923-1</f>
        <v>-0.00114905406817467</v>
      </c>
      <c r="L1930" s="9" t="n">
        <f aca="false">F1930/F1900-1</f>
        <v>-0.0309180484971128</v>
      </c>
      <c r="M1930" s="9" t="n">
        <f aca="false">B1930/B1923-1</f>
        <v>-0.00494520176858693</v>
      </c>
      <c r="N1930" s="9" t="n">
        <f aca="false">B1930/B1900-1</f>
        <v>-0.00323159253188643</v>
      </c>
      <c r="O1930" s="8" t="n">
        <f aca="false">MAX(O1929,F1930)</f>
        <v>7369.92482798441</v>
      </c>
      <c r="P1930" s="9" t="n">
        <f aca="false">F1930/O1930-1</f>
        <v>-0.139899630901459</v>
      </c>
      <c r="Q1930" s="8" t="n">
        <f aca="false">MAX(Q1929,B1930)</f>
        <v>106115.910582992</v>
      </c>
      <c r="R1930" s="9" t="n">
        <f aca="false">B1930/Q1930-1</f>
        <v>-0.214444855085276</v>
      </c>
      <c r="S1930" s="9" t="n">
        <f aca="false">B1930/INDEX($B:$B,$E1930)-1</f>
        <v>0.00516331064880538</v>
      </c>
      <c r="T1930" s="0" t="n">
        <f aca="false">IF(AND($A1930&gt;=CrashTest!$B$3,$A1930&lt;=CrashTest!$C$3),1,IF(AND($A1930&gt;=CrashTest!$B$4,$A1930&lt;=CrashTest!$C$4),2,IF(AND($A1930&gt;=CrashTest!$B$5,$A1930&lt;=CrashTest!$C$5),3,IF(AND($A1930&gt;=CrashTest!$B$6,$A1930&lt;=CrashTest!$C$6),4,IF(AND($A1930&gt;=CrashTest!$B$7,$A1930&lt;=CrashTest!$C$7),5,0)))))</f>
        <v>0</v>
      </c>
      <c r="U1930" s="8" t="str">
        <f aca="false">IF(T1930=0,"",IF(T1929=T1930,MAX(U1929,B1930),B1930))</f>
        <v/>
      </c>
      <c r="V1930" s="9" t="str">
        <f aca="false">IF(T1930=0,"",B1930/U1930-1)</f>
        <v/>
      </c>
      <c r="W1930" s="8" t="str">
        <f aca="false">IF(T1930=0,"",IF(T1929=T1930,MAX(W1929,F1930),F1930))</f>
        <v/>
      </c>
      <c r="X1930" s="9" t="str">
        <f aca="false">IF(T1930=0,"",F1930/W1930-1)</f>
        <v/>
      </c>
    </row>
    <row r="1931" customFormat="false" ht="15" hidden="false" customHeight="false" outlineLevel="0" collapsed="false">
      <c r="A1931" s="5" t="n">
        <v>45759</v>
      </c>
      <c r="B1931" s="6" t="n">
        <v>85269.2495119813</v>
      </c>
      <c r="C1931" s="7" t="n">
        <v>62441.99017</v>
      </c>
      <c r="D1931" s="0" t="n">
        <f aca="false">INT((ROW()-3)/30)</f>
        <v>64</v>
      </c>
      <c r="E1931" s="0" t="n">
        <f aca="false">2+30*D1931</f>
        <v>1922</v>
      </c>
      <c r="F1931" s="8" t="n">
        <f aca="false">INDEX($F:$F,$E1931)*(2*B1931/INDEX($B:$B,$E1931)-C1931/INDEX($C:$C,$E1931))</f>
        <v>6381.27731714693</v>
      </c>
      <c r="G1931" s="9" t="n">
        <f aca="false">B1931/B1930-1</f>
        <v>0.0229048980060209</v>
      </c>
      <c r="H1931" s="9" t="n">
        <f aca="false">F1931/F1930-1</f>
        <v>0.00668923932649368</v>
      </c>
      <c r="I1931" s="9" t="n">
        <f aca="false">LN(B1931/B1930)</f>
        <v>0.0226465188221036</v>
      </c>
      <c r="J1931" s="9" t="n">
        <f aca="false">LN(F1931/F1930)</f>
        <v>0.0066669656392866</v>
      </c>
      <c r="K1931" s="9" t="n">
        <f aca="false">F1931/F1924-1</f>
        <v>0.0093216879314213</v>
      </c>
      <c r="L1931" s="9" t="n">
        <f aca="false">F1931/F1901-1</f>
        <v>-0.0184715521366265</v>
      </c>
      <c r="M1931" s="9" t="n">
        <f aca="false">B1931/B1924-1</f>
        <v>0.0236137653927466</v>
      </c>
      <c r="N1931" s="9" t="n">
        <f aca="false">B1931/B1901-1</f>
        <v>0.0512753746983921</v>
      </c>
      <c r="O1931" s="8" t="n">
        <f aca="false">MAX(O1930,F1931)</f>
        <v>7369.92482798441</v>
      </c>
      <c r="P1931" s="9" t="n">
        <f aca="false">F1931/O1931-1</f>
        <v>-0.134146213687754</v>
      </c>
      <c r="Q1931" s="8" t="n">
        <f aca="false">MAX(Q1930,B1931)</f>
        <v>106115.910582992</v>
      </c>
      <c r="R1931" s="9" t="n">
        <f aca="false">B1931/Q1931-1</f>
        <v>-0.196451794612899</v>
      </c>
      <c r="S1931" s="9" t="n">
        <f aca="false">B1931/INDEX($B:$B,$E1931)-1</f>
        <v>0.0281864737586104</v>
      </c>
      <c r="T1931" s="0" t="n">
        <f aca="false">IF(AND($A1931&gt;=CrashTest!$B$3,$A1931&lt;=CrashTest!$C$3),1,IF(AND($A1931&gt;=CrashTest!$B$4,$A1931&lt;=CrashTest!$C$4),2,IF(AND($A1931&gt;=CrashTest!$B$5,$A1931&lt;=CrashTest!$C$5),3,IF(AND($A1931&gt;=CrashTest!$B$6,$A1931&lt;=CrashTest!$C$6),4,IF(AND($A1931&gt;=CrashTest!$B$7,$A1931&lt;=CrashTest!$C$7),5,0)))))</f>
        <v>0</v>
      </c>
      <c r="U1931" s="8" t="str">
        <f aca="false">IF(T1931=0,"",IF(T1930=T1931,MAX(U1930,B1931),B1931))</f>
        <v/>
      </c>
      <c r="V1931" s="9" t="str">
        <f aca="false">IF(T1931=0,"",B1931/U1931-1)</f>
        <v/>
      </c>
      <c r="W1931" s="8" t="str">
        <f aca="false">IF(T1931=0,"",IF(T1930=T1931,MAX(W1930,F1931),F1931))</f>
        <v/>
      </c>
      <c r="X1931" s="9" t="str">
        <f aca="false">IF(T1931=0,"",F1931/W1931-1)</f>
        <v/>
      </c>
    </row>
    <row r="1932" customFormat="false" ht="15" hidden="false" customHeight="false" outlineLevel="0" collapsed="false">
      <c r="A1932" s="5" t="n">
        <v>45760</v>
      </c>
      <c r="B1932" s="6" t="n">
        <v>83568.9544360023</v>
      </c>
      <c r="C1932" s="7" t="n">
        <v>60486.71562</v>
      </c>
      <c r="D1932" s="0" t="n">
        <f aca="false">INT((ROW()-3)/30)</f>
        <v>64</v>
      </c>
      <c r="E1932" s="0" t="n">
        <f aca="false">2+30*D1932</f>
        <v>1922</v>
      </c>
      <c r="F1932" s="8" t="n">
        <f aca="false">INDEX($F:$F,$E1932)*(2*B1932/INDEX($B:$B,$E1932)-C1932/INDEX($C:$C,$E1932))</f>
        <v>6329.03895142853</v>
      </c>
      <c r="G1932" s="9" t="n">
        <f aca="false">B1932/B1931-1</f>
        <v>-0.0199403077394282</v>
      </c>
      <c r="H1932" s="9" t="n">
        <f aca="false">F1932/F1931-1</f>
        <v>-0.00818619268873222</v>
      </c>
      <c r="I1932" s="9" t="n">
        <f aca="false">LN(B1932/B1931)</f>
        <v>-0.0201417987025156</v>
      </c>
      <c r="J1932" s="9" t="n">
        <f aca="false">LN(F1932/F1931)</f>
        <v>-0.00821988355670665</v>
      </c>
      <c r="K1932" s="9" t="n">
        <f aca="false">F1932/F1925-1</f>
        <v>0.0250265546159243</v>
      </c>
      <c r="L1932" s="9" t="n">
        <f aca="false">F1932/F1902-1</f>
        <v>-0.0356199300096159</v>
      </c>
      <c r="M1932" s="9" t="n">
        <f aca="false">B1932/B1925-1</f>
        <v>0.0720966216793506</v>
      </c>
      <c r="N1932" s="9" t="n">
        <f aca="false">B1932/B1902-1</f>
        <v>-0.00638337548122192</v>
      </c>
      <c r="O1932" s="8" t="n">
        <f aca="false">MAX(O1931,F1932)</f>
        <v>7369.92482798441</v>
      </c>
      <c r="P1932" s="9" t="n">
        <f aca="false">F1932/O1932-1</f>
        <v>-0.141234259622774</v>
      </c>
      <c r="Q1932" s="8" t="n">
        <f aca="false">MAX(Q1931,B1932)</f>
        <v>106115.910582992</v>
      </c>
      <c r="R1932" s="9" t="n">
        <f aca="false">B1932/Q1932-1</f>
        <v>-0.212474793111783</v>
      </c>
      <c r="S1932" s="9" t="n">
        <f aca="false">B1932/INDEX($B:$B,$E1932)-1</f>
        <v>0.00768411905834632</v>
      </c>
      <c r="T1932" s="0" t="n">
        <f aca="false">IF(AND($A1932&gt;=CrashTest!$B$3,$A1932&lt;=CrashTest!$C$3),1,IF(AND($A1932&gt;=CrashTest!$B$4,$A1932&lt;=CrashTest!$C$4),2,IF(AND($A1932&gt;=CrashTest!$B$5,$A1932&lt;=CrashTest!$C$5),3,IF(AND($A1932&gt;=CrashTest!$B$6,$A1932&lt;=CrashTest!$C$6),4,IF(AND($A1932&gt;=CrashTest!$B$7,$A1932&lt;=CrashTest!$C$7),5,0)))))</f>
        <v>0</v>
      </c>
      <c r="U1932" s="8" t="str">
        <f aca="false">IF(T1932=0,"",IF(T1931=T1932,MAX(U1931,B1932),B1932))</f>
        <v/>
      </c>
      <c r="V1932" s="9" t="str">
        <f aca="false">IF(T1932=0,"",B1932/U1932-1)</f>
        <v/>
      </c>
      <c r="W1932" s="8" t="str">
        <f aca="false">IF(T1932=0,"",IF(T1931=T1932,MAX(W1931,F1932),F1932))</f>
        <v/>
      </c>
      <c r="X1932" s="9" t="str">
        <f aca="false">IF(T1932=0,"",F1932/W1932-1)</f>
        <v/>
      </c>
    </row>
    <row r="1933" customFormat="false" ht="15" hidden="false" customHeight="false" outlineLevel="0" collapsed="false">
      <c r="A1933" s="5" t="n">
        <v>45761</v>
      </c>
      <c r="B1933" s="6" t="n">
        <v>84589.0324135009</v>
      </c>
      <c r="C1933" s="7" t="n">
        <v>61523.48291</v>
      </c>
      <c r="D1933" s="0" t="n">
        <f aca="false">INT((ROW()-3)/30)</f>
        <v>64</v>
      </c>
      <c r="E1933" s="0" t="n">
        <f aca="false">2+30*D1933</f>
        <v>1922</v>
      </c>
      <c r="F1933" s="8" t="n">
        <f aca="false">INDEX($F:$F,$E1933)*(2*B1933/INDEX($B:$B,$E1933)-C1933/INDEX($C:$C,$E1933))</f>
        <v>6374.77299097075</v>
      </c>
      <c r="G1933" s="9" t="n">
        <f aca="false">B1933/B1932-1</f>
        <v>0.0122064226408358</v>
      </c>
      <c r="H1933" s="9" t="n">
        <f aca="false">F1933/F1932-1</f>
        <v>0.00722606384526991</v>
      </c>
      <c r="I1933" s="9" t="n">
        <f aca="false">LN(B1933/B1932)</f>
        <v>0.0121325250067512</v>
      </c>
      <c r="J1933" s="9" t="n">
        <f aca="false">LN(F1933/F1932)</f>
        <v>0.00720008094025791</v>
      </c>
      <c r="K1933" s="9" t="n">
        <f aca="false">F1933/F1926-1</f>
        <v>0.0106520806644672</v>
      </c>
      <c r="L1933" s="9" t="n">
        <f aca="false">F1933/F1903-1</f>
        <v>-0.026045888441862</v>
      </c>
      <c r="M1933" s="9" t="n">
        <f aca="false">B1933/B1926-1</f>
        <v>0.0650605717317858</v>
      </c>
      <c r="N1933" s="9" t="n">
        <f aca="false">B1933/B1903-1</f>
        <v>0.00279960944053492</v>
      </c>
      <c r="O1933" s="8" t="n">
        <f aca="false">MAX(O1932,F1933)</f>
        <v>7369.92482798441</v>
      </c>
      <c r="P1933" s="9" t="n">
        <f aca="false">F1933/O1933-1</f>
        <v>-0.135028763554678</v>
      </c>
      <c r="Q1933" s="8" t="n">
        <f aca="false">MAX(Q1932,B1933)</f>
        <v>106115.910582992</v>
      </c>
      <c r="R1933" s="9" t="n">
        <f aca="false">B1933/Q1933-1</f>
        <v>-0.202861927596194</v>
      </c>
      <c r="S1933" s="9" t="n">
        <f aca="false">B1933/INDEX($B:$B,$E1933)-1</f>
        <v>0.0199843373040307</v>
      </c>
      <c r="T1933" s="0" t="n">
        <f aca="false">IF(AND($A1933&gt;=CrashTest!$B$3,$A1933&lt;=CrashTest!$C$3),1,IF(AND($A1933&gt;=CrashTest!$B$4,$A1933&lt;=CrashTest!$C$4),2,IF(AND($A1933&gt;=CrashTest!$B$5,$A1933&lt;=CrashTest!$C$5),3,IF(AND($A1933&gt;=CrashTest!$B$6,$A1933&lt;=CrashTest!$C$6),4,IF(AND($A1933&gt;=CrashTest!$B$7,$A1933&lt;=CrashTest!$C$7),5,0)))))</f>
        <v>0</v>
      </c>
      <c r="U1933" s="8" t="str">
        <f aca="false">IF(T1933=0,"",IF(T1932=T1933,MAX(U1932,B1933),B1933))</f>
        <v/>
      </c>
      <c r="V1933" s="9" t="str">
        <f aca="false">IF(T1933=0,"",B1933/U1933-1)</f>
        <v/>
      </c>
      <c r="W1933" s="8" t="str">
        <f aca="false">IF(T1933=0,"",IF(T1932=T1933,MAX(W1932,F1933),F1933))</f>
        <v/>
      </c>
      <c r="X1933" s="9" t="str">
        <f aca="false">IF(T1933=0,"",F1933/W1933-1)</f>
        <v/>
      </c>
    </row>
    <row r="1934" customFormat="false" ht="15" hidden="false" customHeight="false" outlineLevel="0" collapsed="false">
      <c r="A1934" s="5" t="n">
        <v>45762</v>
      </c>
      <c r="B1934" s="6" t="n">
        <v>83671.3439713618</v>
      </c>
      <c r="C1934" s="7" t="n">
        <v>60319.68764</v>
      </c>
      <c r="D1934" s="0" t="n">
        <f aca="false">INT((ROW()-3)/30)</f>
        <v>64</v>
      </c>
      <c r="E1934" s="0" t="n">
        <f aca="false">2+30*D1934</f>
        <v>1922</v>
      </c>
      <c r="F1934" s="8" t="n">
        <f aca="false">INDEX($F:$F,$E1934)*(2*B1934/INDEX($B:$B,$E1934)-C1934/INDEX($C:$C,$E1934))</f>
        <v>6362.26188025123</v>
      </c>
      <c r="G1934" s="9" t="n">
        <f aca="false">B1934/B1933-1</f>
        <v>-0.0108487875550238</v>
      </c>
      <c r="H1934" s="9" t="n">
        <f aca="false">F1934/F1933-1</f>
        <v>-0.00196259705831792</v>
      </c>
      <c r="I1934" s="9" t="n">
        <f aca="false">LN(B1934/B1933)</f>
        <v>-0.0109080647644854</v>
      </c>
      <c r="J1934" s="9" t="n">
        <f aca="false">LN(F1934/F1933)</f>
        <v>-0.00196452547547489</v>
      </c>
      <c r="K1934" s="9" t="n">
        <f aca="false">F1934/F1927-1</f>
        <v>0.0222148880939146</v>
      </c>
      <c r="L1934" s="9" t="n">
        <f aca="false">F1934/F1904-1</f>
        <v>-0.0197055725816871</v>
      </c>
      <c r="M1934" s="9" t="n">
        <f aca="false">B1934/B1927-1</f>
        <v>0.0958713476092352</v>
      </c>
      <c r="N1934" s="9" t="n">
        <f aca="false">B1934/B1904-1</f>
        <v>0.0142952004151802</v>
      </c>
      <c r="O1934" s="8" t="n">
        <f aca="false">MAX(O1933,F1934)</f>
        <v>7369.92482798441</v>
      </c>
      <c r="P1934" s="9" t="n">
        <f aca="false">F1934/O1934-1</f>
        <v>-0.136726353558855</v>
      </c>
      <c r="Q1934" s="8" t="n">
        <f aca="false">MAX(Q1933,B1934)</f>
        <v>106115.910582992</v>
      </c>
      <c r="R1934" s="9" t="n">
        <f aca="false">B1934/Q1934-1</f>
        <v>-0.211509909195724</v>
      </c>
      <c r="S1934" s="9" t="n">
        <f aca="false">B1934/INDEX($B:$B,$E1934)-1</f>
        <v>0.00891874391916758</v>
      </c>
      <c r="T1934" s="0" t="n">
        <f aca="false">IF(AND($A1934&gt;=CrashTest!$B$3,$A1934&lt;=CrashTest!$C$3),1,IF(AND($A1934&gt;=CrashTest!$B$4,$A1934&lt;=CrashTest!$C$4),2,IF(AND($A1934&gt;=CrashTest!$B$5,$A1934&lt;=CrashTest!$C$5),3,IF(AND($A1934&gt;=CrashTest!$B$6,$A1934&lt;=CrashTest!$C$6),4,IF(AND($A1934&gt;=CrashTest!$B$7,$A1934&lt;=CrashTest!$C$7),5,0)))))</f>
        <v>0</v>
      </c>
      <c r="U1934" s="8" t="str">
        <f aca="false">IF(T1934=0,"",IF(T1933=T1934,MAX(U1933,B1934),B1934))</f>
        <v/>
      </c>
      <c r="V1934" s="9" t="str">
        <f aca="false">IF(T1934=0,"",B1934/U1934-1)</f>
        <v/>
      </c>
      <c r="W1934" s="8" t="str">
        <f aca="false">IF(T1934=0,"",IF(T1933=T1934,MAX(W1933,F1934),F1934))</f>
        <v/>
      </c>
      <c r="X1934" s="9" t="str">
        <f aca="false">IF(T1934=0,"",F1934/W1934-1)</f>
        <v/>
      </c>
    </row>
    <row r="1935" customFormat="false" ht="15" hidden="false" customHeight="false" outlineLevel="0" collapsed="false">
      <c r="A1935" s="5" t="n">
        <v>45763</v>
      </c>
      <c r="B1935" s="6" t="n">
        <v>84151.5357562829</v>
      </c>
      <c r="C1935" s="7" t="n">
        <v>60794.14188</v>
      </c>
      <c r="D1935" s="0" t="n">
        <f aca="false">INT((ROW()-3)/30)</f>
        <v>64</v>
      </c>
      <c r="E1935" s="0" t="n">
        <f aca="false">2+30*D1935</f>
        <v>1922</v>
      </c>
      <c r="F1935" s="8" t="n">
        <f aca="false">INDEX($F:$F,$E1935)*(2*B1935/INDEX($B:$B,$E1935)-C1935/INDEX($C:$C,$E1935))</f>
        <v>6385.22649964836</v>
      </c>
      <c r="G1935" s="9" t="n">
        <f aca="false">B1935/B1934-1</f>
        <v>0.00573902320829767</v>
      </c>
      <c r="H1935" s="9" t="n">
        <f aca="false">F1935/F1934-1</f>
        <v>0.0036095055232499</v>
      </c>
      <c r="I1935" s="9" t="n">
        <f aca="false">LN(B1935/B1934)</f>
        <v>0.00572261775220666</v>
      </c>
      <c r="J1935" s="9" t="n">
        <f aca="false">LN(F1935/F1934)</f>
        <v>0.00360300689139238</v>
      </c>
      <c r="K1935" s="9" t="n">
        <f aca="false">F1935/F1928-1</f>
        <v>0.00623474129842361</v>
      </c>
      <c r="L1935" s="9" t="n">
        <f aca="false">F1935/F1905-1</f>
        <v>-0.0217575738073341</v>
      </c>
      <c r="M1935" s="9" t="n">
        <f aca="false">B1935/B1928-1</f>
        <v>0.0172983779945746</v>
      </c>
      <c r="N1935" s="9" t="n">
        <f aca="false">B1935/B1905-1</f>
        <v>0.00163768329223224</v>
      </c>
      <c r="O1935" s="8" t="n">
        <f aca="false">MAX(O1934,F1935)</f>
        <v>7369.92482798441</v>
      </c>
      <c r="P1935" s="9" t="n">
        <f aca="false">F1935/O1935-1</f>
        <v>-0.13361036256395</v>
      </c>
      <c r="Q1935" s="8" t="n">
        <f aca="false">MAX(Q1934,B1935)</f>
        <v>106115.910582992</v>
      </c>
      <c r="R1935" s="9" t="n">
        <f aca="false">B1935/Q1935-1</f>
        <v>-0.206984746265085</v>
      </c>
      <c r="S1935" s="9" t="n">
        <f aca="false">B1935/INDEX($B:$B,$E1935)-1</f>
        <v>0.0147089520058061</v>
      </c>
      <c r="T1935" s="0" t="n">
        <f aca="false">IF(AND($A1935&gt;=CrashTest!$B$3,$A1935&lt;=CrashTest!$C$3),1,IF(AND($A1935&gt;=CrashTest!$B$4,$A1935&lt;=CrashTest!$C$4),2,IF(AND($A1935&gt;=CrashTest!$B$5,$A1935&lt;=CrashTest!$C$5),3,IF(AND($A1935&gt;=CrashTest!$B$6,$A1935&lt;=CrashTest!$C$6),4,IF(AND($A1935&gt;=CrashTest!$B$7,$A1935&lt;=CrashTest!$C$7),5,0)))))</f>
        <v>0</v>
      </c>
      <c r="U1935" s="8" t="str">
        <f aca="false">IF(T1935=0,"",IF(T1934=T1935,MAX(U1934,B1935),B1935))</f>
        <v/>
      </c>
      <c r="V1935" s="9" t="str">
        <f aca="false">IF(T1935=0,"",B1935/U1935-1)</f>
        <v/>
      </c>
      <c r="W1935" s="8" t="str">
        <f aca="false">IF(T1935=0,"",IF(T1934=T1935,MAX(W1934,F1935),F1935))</f>
        <v/>
      </c>
      <c r="X1935" s="9" t="str">
        <f aca="false">IF(T1935=0,"",F1935/W1935-1)</f>
        <v/>
      </c>
    </row>
    <row r="1936" customFormat="false" ht="15" hidden="false" customHeight="false" outlineLevel="0" collapsed="false">
      <c r="A1936" s="5" t="n">
        <v>45764</v>
      </c>
      <c r="B1936" s="6" t="n">
        <v>84940.5838538866</v>
      </c>
      <c r="C1936" s="7" t="n">
        <v>61853.66769</v>
      </c>
      <c r="D1936" s="0" t="n">
        <f aca="false">INT((ROW()-3)/30)</f>
        <v>64</v>
      </c>
      <c r="E1936" s="0" t="n">
        <f aca="false">2+30*D1936</f>
        <v>1922</v>
      </c>
      <c r="F1936" s="8" t="n">
        <f aca="false">INDEX($F:$F,$E1936)*(2*B1936/INDEX($B:$B,$E1936)-C1936/INDEX($C:$C,$E1936))</f>
        <v>6393.39859923808</v>
      </c>
      <c r="G1936" s="9" t="n">
        <f aca="false">B1936/B1935-1</f>
        <v>0.00937651452837307</v>
      </c>
      <c r="H1936" s="9" t="n">
        <f aca="false">F1936/F1935-1</f>
        <v>0.00127984490294453</v>
      </c>
      <c r="I1936" s="9" t="n">
        <f aca="false">LN(B1936/B1935)</f>
        <v>0.00933282788930469</v>
      </c>
      <c r="J1936" s="9" t="n">
        <f aca="false">LN(F1936/F1935)</f>
        <v>0.00127902659958324</v>
      </c>
      <c r="K1936" s="9" t="n">
        <f aca="false">F1936/F1929-1</f>
        <v>0.0185443904157518</v>
      </c>
      <c r="L1936" s="9" t="n">
        <f aca="false">F1936/F1906-1</f>
        <v>-0.0140808705266681</v>
      </c>
      <c r="M1936" s="9" t="n">
        <f aca="false">B1936/B1929-1</f>
        <v>0.0676432712422592</v>
      </c>
      <c r="N1936" s="9" t="n">
        <f aca="false">B1936/B1906-1</f>
        <v>0.0273313408118363</v>
      </c>
      <c r="O1936" s="8" t="n">
        <f aca="false">MAX(O1935,F1936)</f>
        <v>7369.92482798441</v>
      </c>
      <c r="P1936" s="9" t="n">
        <f aca="false">F1936/O1936-1</f>
        <v>-0.132501518202513</v>
      </c>
      <c r="Q1936" s="8" t="n">
        <f aca="false">MAX(Q1935,B1936)</f>
        <v>106115.910582992</v>
      </c>
      <c r="R1936" s="9" t="n">
        <f aca="false">B1936/Q1936-1</f>
        <v>-0.199549027217219</v>
      </c>
      <c r="S1936" s="9" t="n">
        <f aca="false">B1936/INDEX($B:$B,$E1936)-1</f>
        <v>0.0242233852363589</v>
      </c>
      <c r="T1936" s="0" t="n">
        <f aca="false">IF(AND($A1936&gt;=CrashTest!$B$3,$A1936&lt;=CrashTest!$C$3),1,IF(AND($A1936&gt;=CrashTest!$B$4,$A1936&lt;=CrashTest!$C$4),2,IF(AND($A1936&gt;=CrashTest!$B$5,$A1936&lt;=CrashTest!$C$5),3,IF(AND($A1936&gt;=CrashTest!$B$6,$A1936&lt;=CrashTest!$C$6),4,IF(AND($A1936&gt;=CrashTest!$B$7,$A1936&lt;=CrashTest!$C$7),5,0)))))</f>
        <v>0</v>
      </c>
      <c r="U1936" s="8" t="str">
        <f aca="false">IF(T1936=0,"",IF(T1935=T1936,MAX(U1935,B1936),B1936))</f>
        <v/>
      </c>
      <c r="V1936" s="9" t="str">
        <f aca="false">IF(T1936=0,"",B1936/U1936-1)</f>
        <v/>
      </c>
      <c r="W1936" s="8" t="str">
        <f aca="false">IF(T1936=0,"",IF(T1935=T1936,MAX(W1935,F1936),F1936))</f>
        <v/>
      </c>
      <c r="X1936" s="9" t="str">
        <f aca="false">IF(T1936=0,"",F1936/W1936-1)</f>
        <v/>
      </c>
    </row>
    <row r="1937" customFormat="false" ht="15" hidden="false" customHeight="false" outlineLevel="0" collapsed="false">
      <c r="A1937" s="5" t="n">
        <v>45765</v>
      </c>
      <c r="B1937" s="6" t="n">
        <v>84434.7727463472</v>
      </c>
      <c r="C1937" s="7" t="n">
        <v>61217.68177</v>
      </c>
      <c r="D1937" s="0" t="n">
        <f aca="false">INT((ROW()-3)/30)</f>
        <v>64</v>
      </c>
      <c r="E1937" s="0" t="n">
        <f aca="false">2+30*D1937</f>
        <v>1922</v>
      </c>
      <c r="F1937" s="8" t="n">
        <f aca="false">INDEX($F:$F,$E1937)*(2*B1937/INDEX($B:$B,$E1937)-C1937/INDEX($C:$C,$E1937))</f>
        <v>6383.5959588453</v>
      </c>
      <c r="G1937" s="9" t="n">
        <f aca="false">B1937/B1936-1</f>
        <v>-0.00595488145465872</v>
      </c>
      <c r="H1937" s="9" t="n">
        <f aca="false">F1937/F1936-1</f>
        <v>-0.00153324405488253</v>
      </c>
      <c r="I1937" s="9" t="n">
        <f aca="false">LN(B1937/B1936)</f>
        <v>-0.00597268246501293</v>
      </c>
      <c r="J1937" s="9" t="n">
        <f aca="false">LN(F1937/F1936)</f>
        <v>-0.00153442067640088</v>
      </c>
      <c r="K1937" s="9" t="n">
        <f aca="false">F1937/F1930-1</f>
        <v>0.00705502058494667</v>
      </c>
      <c r="L1937" s="9" t="n">
        <f aca="false">F1937/F1907-1</f>
        <v>-0.030860200502602</v>
      </c>
      <c r="M1937" s="9" t="n">
        <f aca="false">B1937/B1930-1</f>
        <v>0.0128943681171727</v>
      </c>
      <c r="N1937" s="9" t="n">
        <f aca="false">B1937/B1907-1</f>
        <v>-0.0269603336046329</v>
      </c>
      <c r="O1937" s="8" t="n">
        <f aca="false">MAX(O1936,F1937)</f>
        <v>7369.92482798441</v>
      </c>
      <c r="P1937" s="9" t="n">
        <f aca="false">F1937/O1937-1</f>
        <v>-0.133831605092349</v>
      </c>
      <c r="Q1937" s="8" t="n">
        <f aca="false">MAX(Q1936,B1937)</f>
        <v>106115.910582992</v>
      </c>
      <c r="R1937" s="9" t="n">
        <f aca="false">B1937/Q1937-1</f>
        <v>-0.204315617870406</v>
      </c>
      <c r="S1937" s="9" t="n">
        <f aca="false">B1937/INDEX($B:$B,$E1937)-1</f>
        <v>0.018124256394187</v>
      </c>
      <c r="T1937" s="0" t="n">
        <f aca="false">IF(AND($A1937&gt;=CrashTest!$B$3,$A1937&lt;=CrashTest!$C$3),1,IF(AND($A1937&gt;=CrashTest!$B$4,$A1937&lt;=CrashTest!$C$4),2,IF(AND($A1937&gt;=CrashTest!$B$5,$A1937&lt;=CrashTest!$C$5),3,IF(AND($A1937&gt;=CrashTest!$B$6,$A1937&lt;=CrashTest!$C$6),4,IF(AND($A1937&gt;=CrashTest!$B$7,$A1937&lt;=CrashTest!$C$7),5,0)))))</f>
        <v>0</v>
      </c>
      <c r="U1937" s="8" t="str">
        <f aca="false">IF(T1937=0,"",IF(T1936=T1937,MAX(U1936,B1937),B1937))</f>
        <v/>
      </c>
      <c r="V1937" s="9" t="str">
        <f aca="false">IF(T1937=0,"",B1937/U1937-1)</f>
        <v/>
      </c>
      <c r="W1937" s="8" t="str">
        <f aca="false">IF(T1937=0,"",IF(T1936=T1937,MAX(W1936,F1937),F1937))</f>
        <v/>
      </c>
      <c r="X1937" s="9" t="str">
        <f aca="false">IF(T1937=0,"",F1937/W1937-1)</f>
        <v/>
      </c>
    </row>
    <row r="1938" customFormat="false" ht="15" hidden="false" customHeight="false" outlineLevel="0" collapsed="false">
      <c r="A1938" s="5" t="n">
        <v>45766</v>
      </c>
      <c r="B1938" s="6" t="n">
        <v>85124.721496201</v>
      </c>
      <c r="C1938" s="7" t="n">
        <v>61849.08258</v>
      </c>
      <c r="D1938" s="0" t="n">
        <f aca="false">INT((ROW()-3)/30)</f>
        <v>64</v>
      </c>
      <c r="E1938" s="0" t="n">
        <f aca="false">2+30*D1938</f>
        <v>1922</v>
      </c>
      <c r="F1938" s="8" t="n">
        <f aca="false">INDEX($F:$F,$E1938)*(2*B1938/INDEX($B:$B,$E1938)-C1938/INDEX($C:$C,$E1938))</f>
        <v>6421.90501115139</v>
      </c>
      <c r="G1938" s="9" t="n">
        <f aca="false">B1938/B1937-1</f>
        <v>0.00817138161698505</v>
      </c>
      <c r="H1938" s="9" t="n">
        <f aca="false">F1938/F1937-1</f>
        <v>0.00600117121338317</v>
      </c>
      <c r="I1938" s="9" t="n">
        <f aca="false">LN(B1938/B1937)</f>
        <v>0.00813817664259068</v>
      </c>
      <c r="J1938" s="9" t="n">
        <f aca="false">LN(F1938/F1937)</f>
        <v>0.00598323590488483</v>
      </c>
      <c r="K1938" s="9" t="n">
        <f aca="false">F1938/F1931-1</f>
        <v>0.00636670246179305</v>
      </c>
      <c r="L1938" s="9" t="n">
        <f aca="false">F1938/F1908-1</f>
        <v>-0.0135692294402076</v>
      </c>
      <c r="M1938" s="9" t="n">
        <f aca="false">B1938/B1931-1</f>
        <v>-0.0016949605702814</v>
      </c>
      <c r="N1938" s="9" t="n">
        <f aca="false">B1938/B1908-1</f>
        <v>0.0118841075729683</v>
      </c>
      <c r="O1938" s="8" t="n">
        <f aca="false">MAX(O1937,F1938)</f>
        <v>7369.92482798441</v>
      </c>
      <c r="P1938" s="9" t="n">
        <f aca="false">F1938/O1938-1</f>
        <v>-0.128633580254887</v>
      </c>
      <c r="Q1938" s="8" t="n">
        <f aca="false">MAX(Q1937,B1938)</f>
        <v>106115.910582992</v>
      </c>
      <c r="R1938" s="9" t="n">
        <f aca="false">B1938/Q1938-1</f>
        <v>-0.197813777137351</v>
      </c>
      <c r="S1938" s="9" t="n">
        <f aca="false">B1938/INDEX($B:$B,$E1938)-1</f>
        <v>0.0264437382266931</v>
      </c>
      <c r="T1938" s="0" t="n">
        <f aca="false">IF(AND($A1938&gt;=CrashTest!$B$3,$A1938&lt;=CrashTest!$C$3),1,IF(AND($A1938&gt;=CrashTest!$B$4,$A1938&lt;=CrashTest!$C$4),2,IF(AND($A1938&gt;=CrashTest!$B$5,$A1938&lt;=CrashTest!$C$5),3,IF(AND($A1938&gt;=CrashTest!$B$6,$A1938&lt;=CrashTest!$C$6),4,IF(AND($A1938&gt;=CrashTest!$B$7,$A1938&lt;=CrashTest!$C$7),5,0)))))</f>
        <v>0</v>
      </c>
      <c r="U1938" s="8" t="str">
        <f aca="false">IF(T1938=0,"",IF(T1937=T1938,MAX(U1937,B1938),B1938))</f>
        <v/>
      </c>
      <c r="V1938" s="9" t="str">
        <f aca="false">IF(T1938=0,"",B1938/U1938-1)</f>
        <v/>
      </c>
      <c r="W1938" s="8" t="str">
        <f aca="false">IF(T1938=0,"",IF(T1937=T1938,MAX(W1937,F1938),F1938))</f>
        <v/>
      </c>
      <c r="X1938" s="9" t="str">
        <f aca="false">IF(T1938=0,"",F1938/W1938-1)</f>
        <v/>
      </c>
    </row>
    <row r="1939" customFormat="false" ht="15" hidden="false" customHeight="false" outlineLevel="0" collapsed="false">
      <c r="A1939" s="5" t="n">
        <v>45767</v>
      </c>
      <c r="B1939" s="6" t="n">
        <v>85101.7461545879</v>
      </c>
      <c r="C1939" s="7" t="n">
        <v>61906.76613</v>
      </c>
      <c r="D1939" s="0" t="n">
        <f aca="false">INT((ROW()-3)/30)</f>
        <v>64</v>
      </c>
      <c r="E1939" s="0" t="n">
        <f aca="false">2+30*D1939</f>
        <v>1922</v>
      </c>
      <c r="F1939" s="8" t="n">
        <f aca="false">INDEX($F:$F,$E1939)*(2*B1939/INDEX($B:$B,$E1939)-C1939/INDEX($C:$C,$E1939))</f>
        <v>6412.31616313422</v>
      </c>
      <c r="G1939" s="9" t="n">
        <f aca="false">B1939/B1938-1</f>
        <v>-0.000269902106101116</v>
      </c>
      <c r="H1939" s="9" t="n">
        <f aca="false">F1939/F1938-1</f>
        <v>-0.00149314697126934</v>
      </c>
      <c r="I1939" s="9" t="n">
        <f aca="false">LN(B1939/B1938)</f>
        <v>-0.000269938536229748</v>
      </c>
      <c r="J1939" s="9" t="n">
        <f aca="false">LN(F1939/F1938)</f>
        <v>-0.00149426282610341</v>
      </c>
      <c r="K1939" s="9" t="n">
        <f aca="false">F1939/F1932-1</f>
        <v>0.0131579553143513</v>
      </c>
      <c r="L1939" s="9" t="n">
        <f aca="false">F1939/F1909-1</f>
        <v>-0.0146053867256564</v>
      </c>
      <c r="M1939" s="9" t="n">
        <f aca="false">B1939/B1932-1</f>
        <v>0.0183416404923364</v>
      </c>
      <c r="N1939" s="9" t="n">
        <f aca="false">B1939/B1909-1</f>
        <v>0.0122795913153777</v>
      </c>
      <c r="O1939" s="8" t="n">
        <f aca="false">MAX(O1938,F1939)</f>
        <v>7369.92482798441</v>
      </c>
      <c r="P1939" s="9" t="n">
        <f aca="false">F1939/O1939-1</f>
        <v>-0.129934658385395</v>
      </c>
      <c r="Q1939" s="8" t="n">
        <f aca="false">MAX(Q1938,B1939)</f>
        <v>106115.910582992</v>
      </c>
      <c r="R1939" s="9" t="n">
        <f aca="false">B1939/Q1939-1</f>
        <v>-0.198030288888386</v>
      </c>
      <c r="S1939" s="9" t="n">
        <f aca="false">B1939/INDEX($B:$B,$E1939)-1</f>
        <v>0.0261666988999514</v>
      </c>
      <c r="T1939" s="0" t="n">
        <f aca="false">IF(AND($A1939&gt;=CrashTest!$B$3,$A1939&lt;=CrashTest!$C$3),1,IF(AND($A1939&gt;=CrashTest!$B$4,$A1939&lt;=CrashTest!$C$4),2,IF(AND($A1939&gt;=CrashTest!$B$5,$A1939&lt;=CrashTest!$C$5),3,IF(AND($A1939&gt;=CrashTest!$B$6,$A1939&lt;=CrashTest!$C$6),4,IF(AND($A1939&gt;=CrashTest!$B$7,$A1939&lt;=CrashTest!$C$7),5,0)))))</f>
        <v>0</v>
      </c>
      <c r="U1939" s="8" t="str">
        <f aca="false">IF(T1939=0,"",IF(T1938=T1939,MAX(U1938,B1939),B1939))</f>
        <v/>
      </c>
      <c r="V1939" s="9" t="str">
        <f aca="false">IF(T1939=0,"",B1939/U1939-1)</f>
        <v/>
      </c>
      <c r="W1939" s="8" t="str">
        <f aca="false">IF(T1939=0,"",IF(T1938=T1939,MAX(W1938,F1939),F1939))</f>
        <v/>
      </c>
      <c r="X1939" s="9" t="str">
        <f aca="false">IF(T1939=0,"",F1939/W1939-1)</f>
        <v/>
      </c>
    </row>
    <row r="1940" customFormat="false" ht="15" hidden="false" customHeight="false" outlineLevel="0" collapsed="false">
      <c r="A1940" s="5" t="n">
        <v>45768</v>
      </c>
      <c r="B1940" s="6" t="n">
        <v>87360.7198933372</v>
      </c>
      <c r="C1940" s="7" t="n">
        <v>64539.02627</v>
      </c>
      <c r="D1940" s="0" t="n">
        <f aca="false">INT((ROW()-3)/30)</f>
        <v>64</v>
      </c>
      <c r="E1940" s="0" t="n">
        <f aca="false">2+30*D1940</f>
        <v>1922</v>
      </c>
      <c r="F1940" s="8" t="n">
        <f aca="false">INDEX($F:$F,$E1940)*(2*B1940/INDEX($B:$B,$E1940)-C1940/INDEX($C:$C,$E1940))</f>
        <v>6478.07225010363</v>
      </c>
      <c r="G1940" s="9" t="n">
        <f aca="false">B1940/B1939-1</f>
        <v>0.0265443876397771</v>
      </c>
      <c r="H1940" s="9" t="n">
        <f aca="false">F1940/F1939-1</f>
        <v>0.0102546545267783</v>
      </c>
      <c r="I1940" s="9" t="n">
        <f aca="false">LN(B1940/B1939)</f>
        <v>0.0261981982757849</v>
      </c>
      <c r="J1940" s="9" t="n">
        <f aca="false">LN(F1940/F1939)</f>
        <v>0.0102024322677659</v>
      </c>
      <c r="K1940" s="9" t="n">
        <f aca="false">F1940/F1933-1</f>
        <v>0.0162043823802343</v>
      </c>
      <c r="L1940" s="9" t="n">
        <f aca="false">F1940/F1910-1</f>
        <v>-0.000711300838320939</v>
      </c>
      <c r="M1940" s="9" t="n">
        <f aca="false">B1940/B1933-1</f>
        <v>0.0327665112220141</v>
      </c>
      <c r="N1940" s="9" t="n">
        <f aca="false">B1940/B1910-1</f>
        <v>0.0422267723503083</v>
      </c>
      <c r="O1940" s="8" t="n">
        <f aca="false">MAX(O1939,F1940)</f>
        <v>7369.92482798441</v>
      </c>
      <c r="P1940" s="9" t="n">
        <f aca="false">F1940/O1940-1</f>
        <v>-0.121012438891414</v>
      </c>
      <c r="Q1940" s="8" t="n">
        <f aca="false">MAX(Q1939,B1940)</f>
        <v>106115.910582992</v>
      </c>
      <c r="R1940" s="9" t="n">
        <f aca="false">B1940/Q1940-1</f>
        <v>-0.17674249400128</v>
      </c>
      <c r="S1940" s="9" t="n">
        <f aca="false">B1940/INDEX($B:$B,$E1940)-1</f>
        <v>0.053405665538582</v>
      </c>
      <c r="T1940" s="0" t="n">
        <f aca="false">IF(AND($A1940&gt;=CrashTest!$B$3,$A1940&lt;=CrashTest!$C$3),1,IF(AND($A1940&gt;=CrashTest!$B$4,$A1940&lt;=CrashTest!$C$4),2,IF(AND($A1940&gt;=CrashTest!$B$5,$A1940&lt;=CrashTest!$C$5),3,IF(AND($A1940&gt;=CrashTest!$B$6,$A1940&lt;=CrashTest!$C$6),4,IF(AND($A1940&gt;=CrashTest!$B$7,$A1940&lt;=CrashTest!$C$7),5,0)))))</f>
        <v>0</v>
      </c>
      <c r="U1940" s="8" t="str">
        <f aca="false">IF(T1940=0,"",IF(T1939=T1940,MAX(U1939,B1940),B1940))</f>
        <v/>
      </c>
      <c r="V1940" s="9" t="str">
        <f aca="false">IF(T1940=0,"",B1940/U1940-1)</f>
        <v/>
      </c>
      <c r="W1940" s="8" t="str">
        <f aca="false">IF(T1940=0,"",IF(T1939=T1940,MAX(W1939,F1940),F1940))</f>
        <v/>
      </c>
      <c r="X1940" s="9" t="str">
        <f aca="false">IF(T1940=0,"",F1940/W1940-1)</f>
        <v/>
      </c>
    </row>
    <row r="1941" customFormat="false" ht="15" hidden="false" customHeight="false" outlineLevel="0" collapsed="false">
      <c r="A1941" s="5" t="n">
        <v>45769</v>
      </c>
      <c r="B1941" s="6" t="n">
        <v>93495.6106890707</v>
      </c>
      <c r="C1941" s="7" t="n">
        <v>72004.25758</v>
      </c>
      <c r="D1941" s="0" t="n">
        <f aca="false">INT((ROW()-3)/30)</f>
        <v>64</v>
      </c>
      <c r="E1941" s="0" t="n">
        <f aca="false">2+30*D1941</f>
        <v>1922</v>
      </c>
      <c r="F1941" s="8" t="n">
        <f aca="false">INDEX($F:$F,$E1941)*(2*B1941/INDEX($B:$B,$E1941)-C1941/INDEX($C:$C,$E1941))</f>
        <v>6623.21564741511</v>
      </c>
      <c r="G1941" s="9" t="n">
        <f aca="false">B1941/B1940-1</f>
        <v>0.0702248196125659</v>
      </c>
      <c r="H1941" s="9" t="n">
        <f aca="false">F1941/F1940-1</f>
        <v>0.0224053378393794</v>
      </c>
      <c r="I1941" s="9" t="n">
        <f aca="false">LN(B1941/B1940)</f>
        <v>0.0678687381908694</v>
      </c>
      <c r="J1941" s="9" t="n">
        <f aca="false">LN(F1941/F1940)</f>
        <v>0.0221580255189162</v>
      </c>
      <c r="K1941" s="9" t="n">
        <f aca="false">F1941/F1934-1</f>
        <v>0.0410158795842557</v>
      </c>
      <c r="L1941" s="9" t="n">
        <f aca="false">F1941/F1911-1</f>
        <v>0.0165891581259348</v>
      </c>
      <c r="M1941" s="9" t="n">
        <f aca="false">B1941/B1934-1</f>
        <v>0.117414950584174</v>
      </c>
      <c r="N1941" s="9" t="n">
        <f aca="false">B1941/B1911-1</f>
        <v>0.0901894792547244</v>
      </c>
      <c r="O1941" s="8" t="n">
        <f aca="false">MAX(O1940,F1941)</f>
        <v>7369.92482798441</v>
      </c>
      <c r="P1941" s="9" t="n">
        <f aca="false">F1941/O1941-1</f>
        <v>-0.101318425628164</v>
      </c>
      <c r="Q1941" s="8" t="n">
        <f aca="false">MAX(Q1940,B1941)</f>
        <v>106115.910582992</v>
      </c>
      <c r="R1941" s="9" t="n">
        <f aca="false">B1941/Q1941-1</f>
        <v>-0.118929384147829</v>
      </c>
      <c r="S1941" s="9" t="n">
        <f aca="false">B1941/INDEX($B:$B,$E1941)-1</f>
        <v>0.127380888379884</v>
      </c>
      <c r="T1941" s="0" t="n">
        <f aca="false">IF(AND($A1941&gt;=CrashTest!$B$3,$A1941&lt;=CrashTest!$C$3),1,IF(AND($A1941&gt;=CrashTest!$B$4,$A1941&lt;=CrashTest!$C$4),2,IF(AND($A1941&gt;=CrashTest!$B$5,$A1941&lt;=CrashTest!$C$5),3,IF(AND($A1941&gt;=CrashTest!$B$6,$A1941&lt;=CrashTest!$C$6),4,IF(AND($A1941&gt;=CrashTest!$B$7,$A1941&lt;=CrashTest!$C$7),5,0)))))</f>
        <v>0</v>
      </c>
      <c r="U1941" s="8" t="str">
        <f aca="false">IF(T1941=0,"",IF(T1940=T1941,MAX(U1940,B1941),B1941))</f>
        <v/>
      </c>
      <c r="V1941" s="9" t="str">
        <f aca="false">IF(T1941=0,"",B1941/U1941-1)</f>
        <v/>
      </c>
      <c r="W1941" s="8" t="str">
        <f aca="false">IF(T1941=0,"",IF(T1940=T1941,MAX(W1940,F1941),F1941))</f>
        <v/>
      </c>
      <c r="X1941" s="9" t="str">
        <f aca="false">IF(T1941=0,"",F1941/W1941-1)</f>
        <v/>
      </c>
    </row>
    <row r="1942" customFormat="false" ht="15" hidden="false" customHeight="false" outlineLevel="0" collapsed="false">
      <c r="A1942" s="5" t="n">
        <v>45770</v>
      </c>
      <c r="B1942" s="6" t="n">
        <v>93695.7404772063</v>
      </c>
      <c r="C1942" s="7" t="n">
        <v>72064.33283</v>
      </c>
      <c r="D1942" s="0" t="n">
        <f aca="false">INT((ROW()-3)/30)</f>
        <v>64</v>
      </c>
      <c r="E1942" s="0" t="n">
        <f aca="false">2+30*D1942</f>
        <v>1922</v>
      </c>
      <c r="F1942" s="8" t="n">
        <f aca="false">INDEX($F:$F,$E1942)*(2*B1942/INDEX($B:$B,$E1942)-C1942/INDEX($C:$C,$E1942))</f>
        <v>6647.32641861104</v>
      </c>
      <c r="G1942" s="9" t="n">
        <f aca="false">B1942/B1941-1</f>
        <v>0.00214052602748538</v>
      </c>
      <c r="H1942" s="9" t="n">
        <f aca="false">F1942/F1941-1</f>
        <v>0.00364034216601983</v>
      </c>
      <c r="I1942" s="9" t="n">
        <f aca="false">LN(B1942/B1941)</f>
        <v>0.00213823836559976</v>
      </c>
      <c r="J1942" s="9" t="n">
        <f aca="false">LN(F1942/F1941)</f>
        <v>0.00363373215741529</v>
      </c>
      <c r="K1942" s="9" t="n">
        <f aca="false">F1942/F1935-1</f>
        <v>0.0410478655654765</v>
      </c>
      <c r="L1942" s="9" t="n">
        <f aca="false">F1942/F1912-1</f>
        <v>0.00819330886369096</v>
      </c>
      <c r="M1942" s="9" t="n">
        <f aca="false">B1942/B1935-1</f>
        <v>0.113416881048553</v>
      </c>
      <c r="N1942" s="9" t="n">
        <f aca="false">B1942/B1912-1</f>
        <v>0.0729842065445356</v>
      </c>
      <c r="O1942" s="8" t="n">
        <f aca="false">MAX(O1941,F1942)</f>
        <v>7369.92482798441</v>
      </c>
      <c r="P1942" s="9" t="n">
        <f aca="false">F1942/O1942-1</f>
        <v>-0.0980469171991527</v>
      </c>
      <c r="Q1942" s="8" t="n">
        <f aca="false">MAX(Q1941,B1942)</f>
        <v>106115.910582992</v>
      </c>
      <c r="R1942" s="9" t="n">
        <f aca="false">B1942/Q1942-1</f>
        <v>-0.117043429562545</v>
      </c>
      <c r="S1942" s="9" t="n">
        <f aca="false">B1942/INDEX($B:$B,$E1942)-1</f>
        <v>0.129794076514351</v>
      </c>
      <c r="T1942" s="0" t="n">
        <f aca="false">IF(AND($A1942&gt;=CrashTest!$B$3,$A1942&lt;=CrashTest!$C$3),1,IF(AND($A1942&gt;=CrashTest!$B$4,$A1942&lt;=CrashTest!$C$4),2,IF(AND($A1942&gt;=CrashTest!$B$5,$A1942&lt;=CrashTest!$C$5),3,IF(AND($A1942&gt;=CrashTest!$B$6,$A1942&lt;=CrashTest!$C$6),4,IF(AND($A1942&gt;=CrashTest!$B$7,$A1942&lt;=CrashTest!$C$7),5,0)))))</f>
        <v>0</v>
      </c>
      <c r="U1942" s="8" t="str">
        <f aca="false">IF(T1942=0,"",IF(T1941=T1942,MAX(U1941,B1942),B1942))</f>
        <v/>
      </c>
      <c r="V1942" s="9" t="str">
        <f aca="false">IF(T1942=0,"",B1942/U1942-1)</f>
        <v/>
      </c>
      <c r="W1942" s="8" t="str">
        <f aca="false">IF(T1942=0,"",IF(T1941=T1942,MAX(W1941,F1942),F1942))</f>
        <v/>
      </c>
      <c r="X1942" s="9" t="str">
        <f aca="false">IF(T1942=0,"",F1942/W1942-1)</f>
        <v/>
      </c>
    </row>
    <row r="1943" customFormat="false" ht="15" hidden="false" customHeight="false" outlineLevel="0" collapsed="false">
      <c r="A1943" s="5" t="n">
        <v>45771</v>
      </c>
      <c r="B1943" s="6" t="n">
        <v>93849.8817790766</v>
      </c>
      <c r="C1943" s="7" t="n">
        <v>72315.47448</v>
      </c>
      <c r="D1943" s="0" t="n">
        <f aca="false">INT((ROW()-3)/30)</f>
        <v>64</v>
      </c>
      <c r="E1943" s="0" t="n">
        <f aca="false">2+30*D1943</f>
        <v>1922</v>
      </c>
      <c r="F1943" s="8" t="n">
        <f aca="false">INDEX($F:$F,$E1943)*(2*B1943/INDEX($B:$B,$E1943)-C1943/INDEX($C:$C,$E1943))</f>
        <v>6644.258492534</v>
      </c>
      <c r="G1943" s="9" t="n">
        <f aca="false">B1943/B1942-1</f>
        <v>0.00164512603332057</v>
      </c>
      <c r="H1943" s="9" t="n">
        <f aca="false">F1943/F1942-1</f>
        <v>-0.000461527820938001</v>
      </c>
      <c r="I1943" s="9" t="n">
        <f aca="false">LN(B1943/B1942)</f>
        <v>0.0016437742958038</v>
      </c>
      <c r="J1943" s="9" t="n">
        <f aca="false">LN(F1943/F1942)</f>
        <v>-0.000461634357683794</v>
      </c>
      <c r="K1943" s="9" t="n">
        <f aca="false">F1943/F1936-1</f>
        <v>0.0392373304123121</v>
      </c>
      <c r="L1943" s="9" t="n">
        <f aca="false">F1943/F1913-1</f>
        <v>0.00391448246722059</v>
      </c>
      <c r="M1943" s="9" t="n">
        <f aca="false">B1943/B1936-1</f>
        <v>0.104888588245586</v>
      </c>
      <c r="N1943" s="9" t="n">
        <f aca="false">B1943/B1913-1</f>
        <v>0.0735167031738886</v>
      </c>
      <c r="O1943" s="8" t="n">
        <f aca="false">MAX(O1942,F1943)</f>
        <v>7369.92482798441</v>
      </c>
      <c r="P1943" s="9" t="n">
        <f aca="false">F1943/O1943-1</f>
        <v>-0.0984631936400461</v>
      </c>
      <c r="Q1943" s="8" t="n">
        <f aca="false">MAX(Q1942,B1943)</f>
        <v>106115.910582992</v>
      </c>
      <c r="R1943" s="9" t="n">
        <f aca="false">B1943/Q1943-1</f>
        <v>-0.115590854722226</v>
      </c>
      <c r="S1943" s="9" t="n">
        <f aca="false">B1943/INDEX($B:$B,$E1943)-1</f>
        <v>0.131652730161916</v>
      </c>
      <c r="T1943" s="0" t="n">
        <f aca="false">IF(AND($A1943&gt;=CrashTest!$B$3,$A1943&lt;=CrashTest!$C$3),1,IF(AND($A1943&gt;=CrashTest!$B$4,$A1943&lt;=CrashTest!$C$4),2,IF(AND($A1943&gt;=CrashTest!$B$5,$A1943&lt;=CrashTest!$C$5),3,IF(AND($A1943&gt;=CrashTest!$B$6,$A1943&lt;=CrashTest!$C$6),4,IF(AND($A1943&gt;=CrashTest!$B$7,$A1943&lt;=CrashTest!$C$7),5,0)))))</f>
        <v>0</v>
      </c>
      <c r="U1943" s="8" t="str">
        <f aca="false">IF(T1943=0,"",IF(T1942=T1943,MAX(U1942,B1943),B1943))</f>
        <v/>
      </c>
      <c r="V1943" s="9" t="str">
        <f aca="false">IF(T1943=0,"",B1943/U1943-1)</f>
        <v/>
      </c>
      <c r="W1943" s="8" t="str">
        <f aca="false">IF(T1943=0,"",IF(T1942=T1943,MAX(W1942,F1943),F1943))</f>
        <v/>
      </c>
      <c r="X1943" s="9" t="str">
        <f aca="false">IF(T1943=0,"",F1943/W1943-1)</f>
        <v/>
      </c>
    </row>
    <row r="1944" customFormat="false" ht="15" hidden="false" customHeight="false" outlineLevel="0" collapsed="false">
      <c r="A1944" s="5" t="n">
        <v>45772</v>
      </c>
      <c r="B1944" s="6" t="n">
        <v>94771.4128007014</v>
      </c>
      <c r="C1944" s="7" t="n">
        <v>73181.36886</v>
      </c>
      <c r="D1944" s="0" t="n">
        <f aca="false">INT((ROW()-3)/30)</f>
        <v>64</v>
      </c>
      <c r="E1944" s="0" t="n">
        <f aca="false">2+30*D1944</f>
        <v>1922</v>
      </c>
      <c r="F1944" s="8" t="n">
        <f aca="false">INDEX($F:$F,$E1944)*(2*B1944/INDEX($B:$B,$E1944)-C1944/INDEX($C:$C,$E1944))</f>
        <v>6693.0429618862</v>
      </c>
      <c r="G1944" s="9" t="n">
        <f aca="false">B1944/B1943-1</f>
        <v>0.00981920279659043</v>
      </c>
      <c r="H1944" s="9" t="n">
        <f aca="false">F1944/F1943-1</f>
        <v>0.00734234970042547</v>
      </c>
      <c r="I1944" s="9" t="n">
        <f aca="false">LN(B1944/B1943)</f>
        <v>0.00977130769739047</v>
      </c>
      <c r="J1944" s="9" t="n">
        <f aca="false">LN(F1944/F1943)</f>
        <v>0.00731552587079768</v>
      </c>
      <c r="K1944" s="9" t="n">
        <f aca="false">F1944/F1937-1</f>
        <v>0.0484753429001283</v>
      </c>
      <c r="L1944" s="9" t="n">
        <f aca="false">F1944/F1914-1</f>
        <v>0.0171998800321369</v>
      </c>
      <c r="M1944" s="9" t="n">
        <f aca="false">B1944/B1937-1</f>
        <v>0.122421600936936</v>
      </c>
      <c r="N1944" s="9" t="n">
        <f aca="false">B1944/B1914-1</f>
        <v>0.0913754079717599</v>
      </c>
      <c r="O1944" s="8" t="n">
        <f aca="false">MAX(O1943,F1944)</f>
        <v>7369.92482798441</v>
      </c>
      <c r="P1944" s="9" t="n">
        <f aca="false">F1944/O1944-1</f>
        <v>-0.0918437951399465</v>
      </c>
      <c r="Q1944" s="8" t="n">
        <f aca="false">MAX(Q1943,B1944)</f>
        <v>106115.910582992</v>
      </c>
      <c r="R1944" s="9" t="n">
        <f aca="false">B1944/Q1944-1</f>
        <v>-0.106906661969585</v>
      </c>
      <c r="S1944" s="9" t="n">
        <f aca="false">B1944/INDEX($B:$B,$E1944)-1</f>
        <v>0.142764657814691</v>
      </c>
      <c r="T1944" s="0" t="n">
        <f aca="false">IF(AND($A1944&gt;=CrashTest!$B$3,$A1944&lt;=CrashTest!$C$3),1,IF(AND($A1944&gt;=CrashTest!$B$4,$A1944&lt;=CrashTest!$C$4),2,IF(AND($A1944&gt;=CrashTest!$B$5,$A1944&lt;=CrashTest!$C$5),3,IF(AND($A1944&gt;=CrashTest!$B$6,$A1944&lt;=CrashTest!$C$6),4,IF(AND($A1944&gt;=CrashTest!$B$7,$A1944&lt;=CrashTest!$C$7),5,0)))))</f>
        <v>0</v>
      </c>
      <c r="U1944" s="8" t="str">
        <f aca="false">IF(T1944=0,"",IF(T1943=T1944,MAX(U1943,B1944),B1944))</f>
        <v/>
      </c>
      <c r="V1944" s="9" t="str">
        <f aca="false">IF(T1944=0,"",B1944/U1944-1)</f>
        <v/>
      </c>
      <c r="W1944" s="8" t="str">
        <f aca="false">IF(T1944=0,"",IF(T1943=T1944,MAX(W1943,F1944),F1944))</f>
        <v/>
      </c>
      <c r="X1944" s="9" t="str">
        <f aca="false">IF(T1944=0,"",F1944/W1944-1)</f>
        <v/>
      </c>
    </row>
    <row r="1945" customFormat="false" ht="15" hidden="false" customHeight="false" outlineLevel="0" collapsed="false">
      <c r="A1945" s="5" t="n">
        <v>45773</v>
      </c>
      <c r="B1945" s="6" t="n">
        <v>94694.5111014027</v>
      </c>
      <c r="C1945" s="7" t="n">
        <v>73010.60262</v>
      </c>
      <c r="D1945" s="0" t="n">
        <f aca="false">INT((ROW()-3)/30)</f>
        <v>64</v>
      </c>
      <c r="E1945" s="0" t="n">
        <f aca="false">2+30*D1945</f>
        <v>1922</v>
      </c>
      <c r="F1945" s="8" t="n">
        <f aca="false">INDEX($F:$F,$E1945)*(2*B1945/INDEX($B:$B,$E1945)-C1945/INDEX($C:$C,$E1945))</f>
        <v>6699.37610908949</v>
      </c>
      <c r="G1945" s="9" t="n">
        <f aca="false">B1945/B1944-1</f>
        <v>-0.000811444052864374</v>
      </c>
      <c r="H1945" s="9" t="n">
        <f aca="false">F1945/F1944-1</f>
        <v>0.000946228380625858</v>
      </c>
      <c r="I1945" s="9" t="n">
        <f aca="false">LN(B1945/B1944)</f>
        <v>-0.000811773451794428</v>
      </c>
      <c r="J1945" s="9" t="n">
        <f aca="false">LN(F1945/F1944)</f>
        <v>0.000945780988752722</v>
      </c>
      <c r="K1945" s="9" t="n">
        <f aca="false">F1945/F1938-1</f>
        <v>0.0432069763498952</v>
      </c>
      <c r="L1945" s="9" t="n">
        <f aca="false">F1945/F1915-1</f>
        <v>0.0141007410088598</v>
      </c>
      <c r="M1945" s="9" t="n">
        <f aca="false">B1945/B1938-1</f>
        <v>0.112420803698357</v>
      </c>
      <c r="N1945" s="9" t="n">
        <f aca="false">B1945/B1915-1</f>
        <v>0.0858052227598238</v>
      </c>
      <c r="O1945" s="8" t="n">
        <f aca="false">MAX(O1944,F1945)</f>
        <v>7369.92482798441</v>
      </c>
      <c r="P1945" s="9" t="n">
        <f aca="false">F1945/O1945-1</f>
        <v>-0.0909844719648665</v>
      </c>
      <c r="Q1945" s="8" t="n">
        <f aca="false">MAX(Q1944,B1945)</f>
        <v>106115.910582992</v>
      </c>
      <c r="R1945" s="9" t="n">
        <f aca="false">B1945/Q1945-1</f>
        <v>-0.107631357247382</v>
      </c>
      <c r="S1945" s="9" t="n">
        <f aca="false">B1945/INDEX($B:$B,$E1945)-1</f>
        <v>0.141837368229284</v>
      </c>
      <c r="T1945" s="0" t="n">
        <f aca="false">IF(AND($A1945&gt;=CrashTest!$B$3,$A1945&lt;=CrashTest!$C$3),1,IF(AND($A1945&gt;=CrashTest!$B$4,$A1945&lt;=CrashTest!$C$4),2,IF(AND($A1945&gt;=CrashTest!$B$5,$A1945&lt;=CrashTest!$C$5),3,IF(AND($A1945&gt;=CrashTest!$B$6,$A1945&lt;=CrashTest!$C$6),4,IF(AND($A1945&gt;=CrashTest!$B$7,$A1945&lt;=CrashTest!$C$7),5,0)))))</f>
        <v>0</v>
      </c>
      <c r="U1945" s="8" t="str">
        <f aca="false">IF(T1945=0,"",IF(T1944=T1945,MAX(U1944,B1945),B1945))</f>
        <v/>
      </c>
      <c r="V1945" s="9" t="str">
        <f aca="false">IF(T1945=0,"",B1945/U1945-1)</f>
        <v/>
      </c>
      <c r="W1945" s="8" t="str">
        <f aca="false">IF(T1945=0,"",IF(T1944=T1945,MAX(W1944,F1945),F1945))</f>
        <v/>
      </c>
      <c r="X1945" s="9" t="str">
        <f aca="false">IF(T1945=0,"",F1945/W1945-1)</f>
        <v/>
      </c>
    </row>
    <row r="1946" customFormat="false" ht="15" hidden="false" customHeight="false" outlineLevel="0" collapsed="false">
      <c r="A1946" s="5" t="n">
        <v>45774</v>
      </c>
      <c r="B1946" s="6" t="n">
        <v>93812.876534775</v>
      </c>
      <c r="C1946" s="7" t="n">
        <v>71712.96133</v>
      </c>
      <c r="D1946" s="0" t="n">
        <f aca="false">INT((ROW()-3)/30)</f>
        <v>64</v>
      </c>
      <c r="E1946" s="0" t="n">
        <f aca="false">2+30*D1946</f>
        <v>1922</v>
      </c>
      <c r="F1946" s="8" t="n">
        <f aca="false">INDEX($F:$F,$E1946)*(2*B1946/INDEX($B:$B,$E1946)-C1946/INDEX($C:$C,$E1946))</f>
        <v>6702.26356957413</v>
      </c>
      <c r="G1946" s="9" t="n">
        <f aca="false">B1946/B1945-1</f>
        <v>-0.0093103027448298</v>
      </c>
      <c r="H1946" s="9" t="n">
        <f aca="false">F1946/F1945-1</f>
        <v>0.000431004385725853</v>
      </c>
      <c r="I1946" s="9" t="n">
        <f aca="false">LN(B1946/B1945)</f>
        <v>-0.00935391451703325</v>
      </c>
      <c r="J1946" s="9" t="n">
        <f aca="false">LN(F1946/F1945)</f>
        <v>0.00043091153001545</v>
      </c>
      <c r="K1946" s="9" t="n">
        <f aca="false">F1946/F1939-1</f>
        <v>0.0452172661271582</v>
      </c>
      <c r="L1946" s="9" t="n">
        <f aca="false">F1946/F1916-1</f>
        <v>0.0408809556705356</v>
      </c>
      <c r="M1946" s="9" t="n">
        <f aca="false">B1946/B1939-1</f>
        <v>0.102361358888727</v>
      </c>
      <c r="N1946" s="9" t="n">
        <f aca="false">B1946/B1916-1</f>
        <v>0.112725679904786</v>
      </c>
      <c r="O1946" s="8" t="n">
        <f aca="false">MAX(O1945,F1946)</f>
        <v>7369.92482798441</v>
      </c>
      <c r="P1946" s="9" t="n">
        <f aca="false">F1946/O1946-1</f>
        <v>-0.0905926822855904</v>
      </c>
      <c r="Q1946" s="8" t="n">
        <f aca="false">MAX(Q1945,B1946)</f>
        <v>106115.910582992</v>
      </c>
      <c r="R1946" s="9" t="n">
        <f aca="false">B1946/Q1946-1</f>
        <v>-0.115939579471402</v>
      </c>
      <c r="S1946" s="9" t="n">
        <f aca="false">B1946/INDEX($B:$B,$E1946)-1</f>
        <v>0.131206516645709</v>
      </c>
      <c r="T1946" s="0" t="n">
        <f aca="false">IF(AND($A1946&gt;=CrashTest!$B$3,$A1946&lt;=CrashTest!$C$3),1,IF(AND($A1946&gt;=CrashTest!$B$4,$A1946&lt;=CrashTest!$C$4),2,IF(AND($A1946&gt;=CrashTest!$B$5,$A1946&lt;=CrashTest!$C$5),3,IF(AND($A1946&gt;=CrashTest!$B$6,$A1946&lt;=CrashTest!$C$6),4,IF(AND($A1946&gt;=CrashTest!$B$7,$A1946&lt;=CrashTest!$C$7),5,0)))))</f>
        <v>0</v>
      </c>
      <c r="U1946" s="8" t="str">
        <f aca="false">IF(T1946=0,"",IF(T1945=T1946,MAX(U1945,B1946),B1946))</f>
        <v/>
      </c>
      <c r="V1946" s="9" t="str">
        <f aca="false">IF(T1946=0,"",B1946/U1946-1)</f>
        <v/>
      </c>
      <c r="W1946" s="8" t="str">
        <f aca="false">IF(T1946=0,"",IF(T1945=T1946,MAX(W1945,F1946),F1946))</f>
        <v/>
      </c>
      <c r="X1946" s="9" t="str">
        <f aca="false">IF(T1946=0,"",F1946/W1946-1)</f>
        <v/>
      </c>
    </row>
    <row r="1947" customFormat="false" ht="15" hidden="false" customHeight="false" outlineLevel="0" collapsed="false">
      <c r="A1947" s="5" t="n">
        <v>45775</v>
      </c>
      <c r="B1947" s="6" t="n">
        <v>95066.0211867329</v>
      </c>
      <c r="C1947" s="7" t="n">
        <v>73446.08735</v>
      </c>
      <c r="D1947" s="0" t="n">
        <f aca="false">INT((ROW()-3)/30)</f>
        <v>64</v>
      </c>
      <c r="E1947" s="0" t="n">
        <f aca="false">2+30*D1947</f>
        <v>1922</v>
      </c>
      <c r="F1947" s="8" t="n">
        <f aca="false">INDEX($F:$F,$E1947)*(2*B1947/INDEX($B:$B,$E1947)-C1947/INDEX($C:$C,$E1947))</f>
        <v>6709.91740652323</v>
      </c>
      <c r="G1947" s="9" t="n">
        <f aca="false">B1947/B1946-1</f>
        <v>0.0133579173589606</v>
      </c>
      <c r="H1947" s="9" t="n">
        <f aca="false">F1947/F1946-1</f>
        <v>0.0011419779108417</v>
      </c>
      <c r="I1947" s="9" t="n">
        <f aca="false">LN(B1947/B1946)</f>
        <v>0.0132694870073441</v>
      </c>
      <c r="J1947" s="9" t="n">
        <f aca="false">LN(F1947/F1946)</f>
        <v>0.00114132635006544</v>
      </c>
      <c r="K1947" s="9" t="n">
        <f aca="false">F1947/F1940-1</f>
        <v>0.0357892205379282</v>
      </c>
      <c r="L1947" s="9" t="n">
        <f aca="false">F1947/F1917-1</f>
        <v>0.057686716278033</v>
      </c>
      <c r="M1947" s="9" t="n">
        <f aca="false">B1947/B1940-1</f>
        <v>0.0882009821210663</v>
      </c>
      <c r="N1947" s="9" t="n">
        <f aca="false">B1947/B1917-1</f>
        <v>0.152354808421308</v>
      </c>
      <c r="O1947" s="8" t="n">
        <f aca="false">MAX(O1946,F1947)</f>
        <v>7369.92482798441</v>
      </c>
      <c r="P1947" s="9" t="n">
        <f aca="false">F1947/O1947-1</f>
        <v>-0.0895541592168028</v>
      </c>
      <c r="Q1947" s="8" t="n">
        <f aca="false">MAX(Q1946,B1947)</f>
        <v>106115.910582992</v>
      </c>
      <c r="R1947" s="9" t="n">
        <f aca="false">B1947/Q1947-1</f>
        <v>-0.104130373433653</v>
      </c>
      <c r="S1947" s="9" t="n">
        <f aca="false">B1947/INDEX($B:$B,$E1947)-1</f>
        <v>0.14631707981098</v>
      </c>
      <c r="T1947" s="0" t="n">
        <f aca="false">IF(AND($A1947&gt;=CrashTest!$B$3,$A1947&lt;=CrashTest!$C$3),1,IF(AND($A1947&gt;=CrashTest!$B$4,$A1947&lt;=CrashTest!$C$4),2,IF(AND($A1947&gt;=CrashTest!$B$5,$A1947&lt;=CrashTest!$C$5),3,IF(AND($A1947&gt;=CrashTest!$B$6,$A1947&lt;=CrashTest!$C$6),4,IF(AND($A1947&gt;=CrashTest!$B$7,$A1947&lt;=CrashTest!$C$7),5,0)))))</f>
        <v>0</v>
      </c>
      <c r="U1947" s="8" t="str">
        <f aca="false">IF(T1947=0,"",IF(T1946=T1947,MAX(U1946,B1947),B1947))</f>
        <v/>
      </c>
      <c r="V1947" s="9" t="str">
        <f aca="false">IF(T1947=0,"",B1947/U1947-1)</f>
        <v/>
      </c>
      <c r="W1947" s="8" t="str">
        <f aca="false">IF(T1947=0,"",IF(T1946=T1947,MAX(W1946,F1947),F1947))</f>
        <v/>
      </c>
      <c r="X1947" s="9" t="str">
        <f aca="false">IF(T1947=0,"",F1947/W1947-1)</f>
        <v/>
      </c>
    </row>
    <row r="1948" customFormat="false" ht="15" hidden="false" customHeight="false" outlineLevel="0" collapsed="false">
      <c r="A1948" s="5" t="n">
        <v>45776</v>
      </c>
      <c r="B1948" s="6" t="n">
        <v>94102.8403024547</v>
      </c>
      <c r="C1948" s="7" t="n">
        <v>72321.81247</v>
      </c>
      <c r="D1948" s="0" t="n">
        <f aca="false">INT((ROW()-3)/30)</f>
        <v>64</v>
      </c>
      <c r="E1948" s="0" t="n">
        <f aca="false">2+30*D1948</f>
        <v>1922</v>
      </c>
      <c r="F1948" s="8" t="n">
        <f aca="false">INDEX($F:$F,$E1948)*(2*B1948/INDEX($B:$B,$E1948)-C1948/INDEX($C:$C,$E1948))</f>
        <v>6682.08441169102</v>
      </c>
      <c r="G1948" s="9" t="n">
        <f aca="false">B1948/B1947-1</f>
        <v>-0.0101317050219898</v>
      </c>
      <c r="H1948" s="9" t="n">
        <f aca="false">F1948/F1947-1</f>
        <v>-0.00414803836559063</v>
      </c>
      <c r="I1948" s="9" t="n">
        <f aca="false">LN(B1948/B1947)</f>
        <v>-0.0101833800792392</v>
      </c>
      <c r="J1948" s="9" t="n">
        <f aca="false">LN(F1948/F1947)</f>
        <v>-0.00415666534168187</v>
      </c>
      <c r="K1948" s="9" t="n">
        <f aca="false">F1948/F1941-1</f>
        <v>0.00888824513797681</v>
      </c>
      <c r="L1948" s="9" t="n">
        <f aca="false">F1948/F1918-1</f>
        <v>0.0577842064334471</v>
      </c>
      <c r="M1948" s="9" t="n">
        <f aca="false">B1948/B1941-1</f>
        <v>0.00649473926004296</v>
      </c>
      <c r="N1948" s="9" t="n">
        <f aca="false">B1948/B1918-1</f>
        <v>0.144574123730211</v>
      </c>
      <c r="O1948" s="8" t="n">
        <f aca="false">MAX(O1947,F1948)</f>
        <v>7369.92482798441</v>
      </c>
      <c r="P1948" s="9" t="n">
        <f aca="false">F1948/O1948-1</f>
        <v>-0.0933307234941638</v>
      </c>
      <c r="Q1948" s="8" t="n">
        <f aca="false">MAX(Q1947,B1948)</f>
        <v>106115.910582992</v>
      </c>
      <c r="R1948" s="9" t="n">
        <f aca="false">B1948/Q1948-1</f>
        <v>-0.113207060228183</v>
      </c>
      <c r="S1948" s="9" t="n">
        <f aca="false">B1948/INDEX($B:$B,$E1948)-1</f>
        <v>0.134702933296667</v>
      </c>
      <c r="T1948" s="0" t="n">
        <f aca="false">IF(AND($A1948&gt;=CrashTest!$B$3,$A1948&lt;=CrashTest!$C$3),1,IF(AND($A1948&gt;=CrashTest!$B$4,$A1948&lt;=CrashTest!$C$4),2,IF(AND($A1948&gt;=CrashTest!$B$5,$A1948&lt;=CrashTest!$C$5),3,IF(AND($A1948&gt;=CrashTest!$B$6,$A1948&lt;=CrashTest!$C$6),4,IF(AND($A1948&gt;=CrashTest!$B$7,$A1948&lt;=CrashTest!$C$7),5,0)))))</f>
        <v>0</v>
      </c>
      <c r="U1948" s="8" t="str">
        <f aca="false">IF(T1948=0,"",IF(T1947=T1948,MAX(U1947,B1948),B1948))</f>
        <v/>
      </c>
      <c r="V1948" s="9" t="str">
        <f aca="false">IF(T1948=0,"",B1948/U1948-1)</f>
        <v/>
      </c>
      <c r="W1948" s="8" t="str">
        <f aca="false">IF(T1948=0,"",IF(T1947=T1948,MAX(W1947,F1948),F1948))</f>
        <v/>
      </c>
      <c r="X1948" s="9" t="str">
        <f aca="false">IF(T1948=0,"",F1948/W1948-1)</f>
        <v/>
      </c>
    </row>
    <row r="1949" customFormat="false" ht="15" hidden="false" customHeight="false" outlineLevel="0" collapsed="false">
      <c r="A1949" s="5" t="n">
        <v>45777</v>
      </c>
      <c r="B1949" s="6" t="n">
        <v>94236.7325143191</v>
      </c>
      <c r="C1949" s="7" t="n">
        <v>72174.06476</v>
      </c>
      <c r="D1949" s="0" t="n">
        <f aca="false">INT((ROW()-3)/30)</f>
        <v>64</v>
      </c>
      <c r="E1949" s="0" t="n">
        <f aca="false">2+30*D1949</f>
        <v>1922</v>
      </c>
      <c r="F1949" s="8" t="n">
        <f aca="false">INDEX($F:$F,$E1949)*(2*B1949/INDEX($B:$B,$E1949)-C1949/INDEX($C:$C,$E1949))</f>
        <v>6718.06507663969</v>
      </c>
      <c r="G1949" s="9" t="n">
        <f aca="false">B1949/B1948-1</f>
        <v>0.00142282859299514</v>
      </c>
      <c r="H1949" s="9" t="n">
        <f aca="false">F1949/F1948-1</f>
        <v>0.00538464687541485</v>
      </c>
      <c r="I1949" s="9" t="n">
        <f aca="false">LN(B1949/B1948)</f>
        <v>0.00142181733151347</v>
      </c>
      <c r="J1949" s="9" t="n">
        <f aca="false">LN(F1949/F1948)</f>
        <v>0.00537020149673513</v>
      </c>
      <c r="K1949" s="9" t="n">
        <f aca="false">F1949/F1942-1</f>
        <v>0.0106416705866286</v>
      </c>
      <c r="L1949" s="9" t="n">
        <f aca="false">F1949/F1919-1</f>
        <v>0.060926122433915</v>
      </c>
      <c r="M1949" s="9" t="n">
        <f aca="false">B1949/B1942-1</f>
        <v>0.00577392349275896</v>
      </c>
      <c r="N1949" s="9" t="n">
        <f aca="false">B1949/B1919-1</f>
        <v>0.142797427639765</v>
      </c>
      <c r="O1949" s="8" t="n">
        <f aca="false">MAX(O1948,F1949)</f>
        <v>7369.92482798441</v>
      </c>
      <c r="P1949" s="9" t="n">
        <f aca="false">F1949/O1949-1</f>
        <v>-0.088448629607392</v>
      </c>
      <c r="Q1949" s="8" t="n">
        <f aca="false">MAX(Q1948,B1949)</f>
        <v>106115.910582992</v>
      </c>
      <c r="R1949" s="9" t="n">
        <f aca="false">B1949/Q1949-1</f>
        <v>-0.11194530587741</v>
      </c>
      <c r="S1949" s="9" t="n">
        <f aca="false">B1949/INDEX($B:$B,$E1949)-1</f>
        <v>0.136317421074717</v>
      </c>
      <c r="T1949" s="0" t="n">
        <f aca="false">IF(AND($A1949&gt;=CrashTest!$B$3,$A1949&lt;=CrashTest!$C$3),1,IF(AND($A1949&gt;=CrashTest!$B$4,$A1949&lt;=CrashTest!$C$4),2,IF(AND($A1949&gt;=CrashTest!$B$5,$A1949&lt;=CrashTest!$C$5),3,IF(AND($A1949&gt;=CrashTest!$B$6,$A1949&lt;=CrashTest!$C$6),4,IF(AND($A1949&gt;=CrashTest!$B$7,$A1949&lt;=CrashTest!$C$7),5,0)))))</f>
        <v>0</v>
      </c>
      <c r="U1949" s="8" t="str">
        <f aca="false">IF(T1949=0,"",IF(T1948=T1949,MAX(U1948,B1949),B1949))</f>
        <v/>
      </c>
      <c r="V1949" s="9" t="str">
        <f aca="false">IF(T1949=0,"",B1949/U1949-1)</f>
        <v/>
      </c>
      <c r="W1949" s="8" t="str">
        <f aca="false">IF(T1949=0,"",IF(T1948=T1949,MAX(W1948,F1949),F1949))</f>
        <v/>
      </c>
      <c r="X1949" s="9" t="str">
        <f aca="false">IF(T1949=0,"",F1949/W1949-1)</f>
        <v/>
      </c>
    </row>
    <row r="1950" customFormat="false" ht="15" hidden="false" customHeight="false" outlineLevel="0" collapsed="false">
      <c r="A1950" s="5" t="n">
        <v>45778</v>
      </c>
      <c r="B1950" s="6" t="n">
        <v>96411.7422635885</v>
      </c>
      <c r="C1950" s="7" t="n">
        <v>75527.71154</v>
      </c>
      <c r="D1950" s="0" t="n">
        <f aca="false">INT((ROW()-3)/30)</f>
        <v>64</v>
      </c>
      <c r="E1950" s="0" t="n">
        <f aca="false">2+30*D1950</f>
        <v>1922</v>
      </c>
      <c r="F1950" s="8" t="n">
        <f aca="false">INDEX($F:$F,$E1950)*(2*B1950/INDEX($B:$B,$E1950)-C1950/INDEX($C:$C,$E1950))</f>
        <v>6694.85169805189</v>
      </c>
      <c r="G1950" s="9" t="n">
        <f aca="false">B1950/B1949-1</f>
        <v>0.0230802755065698</v>
      </c>
      <c r="H1950" s="9" t="n">
        <f aca="false">F1950/F1949-1</f>
        <v>-0.00345536673476454</v>
      </c>
      <c r="I1950" s="9" t="n">
        <f aca="false">LN(B1950/B1949)</f>
        <v>0.0228179545717355</v>
      </c>
      <c r="J1950" s="9" t="n">
        <f aca="false">LN(F1950/F1949)</f>
        <v>-0.00346135030198945</v>
      </c>
      <c r="K1950" s="9" t="n">
        <f aca="false">F1950/F1943-1</f>
        <v>0.00761457513652486</v>
      </c>
      <c r="L1950" s="9" t="n">
        <f aca="false">F1950/F1920-1</f>
        <v>0.0355332320859576</v>
      </c>
      <c r="M1950" s="9" t="n">
        <f aca="false">B1950/B1943-1</f>
        <v>0.0272974289998844</v>
      </c>
      <c r="N1950" s="9" t="n">
        <f aca="false">B1950/B1920-1</f>
        <v>0.131238528062653</v>
      </c>
      <c r="O1950" s="8" t="n">
        <f aca="false">MAX(O1949,F1950)</f>
        <v>7369.92482798441</v>
      </c>
      <c r="P1950" s="9" t="n">
        <f aca="false">F1950/O1950-1</f>
        <v>-0.0915983738896756</v>
      </c>
      <c r="Q1950" s="8" t="n">
        <f aca="false">MAX(Q1949,B1950)</f>
        <v>106115.910582992</v>
      </c>
      <c r="R1950" s="9" t="n">
        <f aca="false">B1950/Q1950-1</f>
        <v>-0.0914487588721579</v>
      </c>
      <c r="S1950" s="9" t="n">
        <f aca="false">B1950/INDEX($B:$B,$E1950)-1</f>
        <v>0.162543940216036</v>
      </c>
      <c r="T1950" s="0" t="n">
        <f aca="false">IF(AND($A1950&gt;=CrashTest!$B$3,$A1950&lt;=CrashTest!$C$3),1,IF(AND($A1950&gt;=CrashTest!$B$4,$A1950&lt;=CrashTest!$C$4),2,IF(AND($A1950&gt;=CrashTest!$B$5,$A1950&lt;=CrashTest!$C$5),3,IF(AND($A1950&gt;=CrashTest!$B$6,$A1950&lt;=CrashTest!$C$6),4,IF(AND($A1950&gt;=CrashTest!$B$7,$A1950&lt;=CrashTest!$C$7),5,0)))))</f>
        <v>0</v>
      </c>
      <c r="U1950" s="8" t="str">
        <f aca="false">IF(T1950=0,"",IF(T1949=T1950,MAX(U1949,B1950),B1950))</f>
        <v/>
      </c>
      <c r="V1950" s="9" t="str">
        <f aca="false">IF(T1950=0,"",B1950/U1950-1)</f>
        <v/>
      </c>
      <c r="W1950" s="8" t="str">
        <f aca="false">IF(T1950=0,"",IF(T1949=T1950,MAX(W1949,F1950),F1950))</f>
        <v/>
      </c>
      <c r="X1950" s="9" t="str">
        <f aca="false">IF(T1950=0,"",F1950/W1950-1)</f>
        <v/>
      </c>
    </row>
    <row r="1951" customFormat="false" ht="15" hidden="false" customHeight="false" outlineLevel="0" collapsed="false">
      <c r="A1951" s="5" t="n">
        <v>45779</v>
      </c>
      <c r="B1951" s="6" t="n">
        <v>96842.1021057861</v>
      </c>
      <c r="C1951" s="7" t="n">
        <v>76100.64927</v>
      </c>
      <c r="D1951" s="0" t="n">
        <f aca="false">INT((ROW()-3)/30)</f>
        <v>64</v>
      </c>
      <c r="E1951" s="0" t="n">
        <f aca="false">2+30*D1951</f>
        <v>1922</v>
      </c>
      <c r="F1951" s="8" t="n">
        <f aca="false">INDEX($F:$F,$E1951)*(2*B1951/INDEX($B:$B,$E1951)-C1951/INDEX($C:$C,$E1951))</f>
        <v>6699.83119177983</v>
      </c>
      <c r="G1951" s="9" t="n">
        <f aca="false">B1951/B1950-1</f>
        <v>0.0044637699941259</v>
      </c>
      <c r="H1951" s="9" t="n">
        <f aca="false">F1951/F1950-1</f>
        <v>0.000743779541731326</v>
      </c>
      <c r="I1951" s="9" t="n">
        <f aca="false">LN(B1951/B1950)</f>
        <v>0.00445383692117826</v>
      </c>
      <c r="J1951" s="9" t="n">
        <f aca="false">LN(F1951/F1950)</f>
        <v>0.000743503074806446</v>
      </c>
      <c r="K1951" s="9" t="n">
        <f aca="false">F1951/F1944-1</f>
        <v>0.00101422177211163</v>
      </c>
      <c r="L1951" s="9" t="n">
        <f aca="false">F1951/F1921-1</f>
        <v>0.0525453528551547</v>
      </c>
      <c r="M1951" s="9" t="n">
        <f aca="false">B1951/B1944-1</f>
        <v>0.0218493029057112</v>
      </c>
      <c r="N1951" s="9" t="n">
        <f aca="false">B1951/B1921-1</f>
        <v>0.173052650499268</v>
      </c>
      <c r="O1951" s="8" t="n">
        <f aca="false">MAX(O1950,F1951)</f>
        <v>7369.92482798441</v>
      </c>
      <c r="P1951" s="9" t="n">
        <f aca="false">F1951/O1951-1</f>
        <v>-0.0909227233444993</v>
      </c>
      <c r="Q1951" s="8" t="n">
        <f aca="false">MAX(Q1950,B1951)</f>
        <v>106115.910582992</v>
      </c>
      <c r="R1951" s="9" t="n">
        <f aca="false">B1951/Q1951-1</f>
        <v>-0.0873931951038856</v>
      </c>
      <c r="S1951" s="9" t="n">
        <f aca="false">B1951/INDEX($B:$B,$E1951)-1</f>
        <v>0.167733268973225</v>
      </c>
      <c r="T1951" s="0" t="n">
        <f aca="false">IF(AND($A1951&gt;=CrashTest!$B$3,$A1951&lt;=CrashTest!$C$3),1,IF(AND($A1951&gt;=CrashTest!$B$4,$A1951&lt;=CrashTest!$C$4),2,IF(AND($A1951&gt;=CrashTest!$B$5,$A1951&lt;=CrashTest!$C$5),3,IF(AND($A1951&gt;=CrashTest!$B$6,$A1951&lt;=CrashTest!$C$6),4,IF(AND($A1951&gt;=CrashTest!$B$7,$A1951&lt;=CrashTest!$C$7),5,0)))))</f>
        <v>0</v>
      </c>
      <c r="U1951" s="8" t="str">
        <f aca="false">IF(T1951=0,"",IF(T1950=T1951,MAX(U1950,B1951),B1951))</f>
        <v/>
      </c>
      <c r="V1951" s="9" t="str">
        <f aca="false">IF(T1951=0,"",B1951/U1951-1)</f>
        <v/>
      </c>
      <c r="W1951" s="8" t="str">
        <f aca="false">IF(T1951=0,"",IF(T1950=T1951,MAX(W1950,F1951),F1951))</f>
        <v/>
      </c>
      <c r="X1951" s="9" t="str">
        <f aca="false">IF(T1951=0,"",F1951/W1951-1)</f>
        <v/>
      </c>
    </row>
    <row r="1952" customFormat="false" ht="15" hidden="false" customHeight="false" outlineLevel="0" collapsed="false">
      <c r="A1952" s="5" t="n">
        <v>45780</v>
      </c>
      <c r="B1952" s="6" t="n">
        <v>95943.61135301</v>
      </c>
      <c r="C1952" s="7" t="n">
        <v>75048.73076</v>
      </c>
      <c r="D1952" s="0" t="n">
        <f aca="false">INT((ROW()-3)/30)</f>
        <v>64</v>
      </c>
      <c r="E1952" s="0" t="n">
        <f aca="false">2+30*D1952</f>
        <v>1922</v>
      </c>
      <c r="F1952" s="8" t="n">
        <f aca="false">INDEX($F:$F,$E1952)*(2*B1952/INDEX($B:$B,$E1952)-C1952/INDEX($C:$C,$E1952))</f>
        <v>6674.20059376566</v>
      </c>
      <c r="G1952" s="9" t="n">
        <f aca="false">B1952/B1951-1</f>
        <v>-0.00927789394528666</v>
      </c>
      <c r="H1952" s="9" t="n">
        <f aca="false">F1952/F1951-1</f>
        <v>-0.00382555877610935</v>
      </c>
      <c r="I1952" s="9" t="n">
        <f aca="false">LN(B1952/B1951)</f>
        <v>-0.00932120168117359</v>
      </c>
      <c r="J1952" s="9" t="n">
        <f aca="false">LN(F1952/F1951)</f>
        <v>-0.00383289494201687</v>
      </c>
      <c r="K1952" s="9" t="n">
        <f aca="false">F1952/F1945-1</f>
        <v>-0.00375788952790224</v>
      </c>
      <c r="L1952" s="9" t="n">
        <f aca="false">F1952/F1922-1</f>
        <v>0.0576695130500464</v>
      </c>
      <c r="M1952" s="9" t="n">
        <f aca="false">B1952/B1945-1</f>
        <v>0.0131908411277366</v>
      </c>
      <c r="N1952" s="9" t="n">
        <f aca="false">B1952/B1922-1</f>
        <v>0.156899163547309</v>
      </c>
      <c r="O1952" s="8" t="n">
        <f aca="false">MAX(O1951,F1952)</f>
        <v>7369.92482798441</v>
      </c>
      <c r="P1952" s="9" t="n">
        <f aca="false">F1952/O1952-1</f>
        <v>-0.0944004518983702</v>
      </c>
      <c r="Q1952" s="8" t="n">
        <f aca="false">MAX(Q1951,B1952)</f>
        <v>106115.910582992</v>
      </c>
      <c r="R1952" s="9" t="n">
        <f aca="false">B1952/Q1952-1</f>
        <v>-0.0958602642534586</v>
      </c>
      <c r="S1952" s="9" t="n">
        <f aca="false">B1952/INDEX($B:$B,$E1952)-1</f>
        <v>0.156899163547309</v>
      </c>
      <c r="T1952" s="0" t="n">
        <f aca="false">IF(AND($A1952&gt;=CrashTest!$B$3,$A1952&lt;=CrashTest!$C$3),1,IF(AND($A1952&gt;=CrashTest!$B$4,$A1952&lt;=CrashTest!$C$4),2,IF(AND($A1952&gt;=CrashTest!$B$5,$A1952&lt;=CrashTest!$C$5),3,IF(AND($A1952&gt;=CrashTest!$B$6,$A1952&lt;=CrashTest!$C$6),4,IF(AND($A1952&gt;=CrashTest!$B$7,$A1952&lt;=CrashTest!$C$7),5,0)))))</f>
        <v>0</v>
      </c>
      <c r="U1952" s="8" t="str">
        <f aca="false">IF(T1952=0,"",IF(T1951=T1952,MAX(U1951,B1952),B1952))</f>
        <v/>
      </c>
      <c r="V1952" s="9" t="str">
        <f aca="false">IF(T1952=0,"",B1952/U1952-1)</f>
        <v/>
      </c>
      <c r="W1952" s="8" t="str">
        <f aca="false">IF(T1952=0,"",IF(T1951=T1952,MAX(W1951,F1952),F1952))</f>
        <v/>
      </c>
      <c r="X1952" s="9" t="str">
        <f aca="false">IF(T1952=0,"",F1952/W1952-1)</f>
        <v/>
      </c>
    </row>
    <row r="1953" customFormat="false" ht="15" hidden="false" customHeight="false" outlineLevel="0" collapsed="false">
      <c r="A1953" s="5" t="n">
        <v>45781</v>
      </c>
      <c r="B1953" s="6" t="n">
        <v>94377.7899196376</v>
      </c>
      <c r="C1953" s="7" t="n">
        <v>73044.51794</v>
      </c>
      <c r="D1953" s="0" t="n">
        <f aca="false">INT((ROW()-3)/30)</f>
        <v>65</v>
      </c>
      <c r="E1953" s="0" t="n">
        <f aca="false">2+30*D1953</f>
        <v>1952</v>
      </c>
      <c r="F1953" s="8" t="n">
        <f aca="false">INDEX($F:$F,$E1953)*(2*B1953/INDEX($B:$B,$E1953)-C1953/INDEX($C:$C,$E1953))</f>
        <v>6634.58943761138</v>
      </c>
      <c r="G1953" s="9" t="n">
        <f aca="false">B1953/B1952-1</f>
        <v>-0.0163202261337777</v>
      </c>
      <c r="H1953" s="9" t="n">
        <f aca="false">F1953/F1952-1</f>
        <v>-0.00593496638253332</v>
      </c>
      <c r="I1953" s="9" t="n">
        <f aca="false">LN(B1953/B1952)</f>
        <v>-0.0164548679574963</v>
      </c>
      <c r="J1953" s="9" t="n">
        <f aca="false">LN(F1953/F1952)</f>
        <v>-0.00595264829124806</v>
      </c>
      <c r="K1953" s="9" t="n">
        <f aca="false">F1953/F1946-1</f>
        <v>-0.0100972054083295</v>
      </c>
      <c r="L1953" s="9" t="n">
        <f aca="false">F1953/F1923-1</f>
        <v>0.045448264543076</v>
      </c>
      <c r="M1953" s="9" t="n">
        <f aca="false">B1953/B1946-1</f>
        <v>0.00602170411705894</v>
      </c>
      <c r="N1953" s="9" t="n">
        <f aca="false">B1953/B1923-1</f>
        <v>0.126573727313984</v>
      </c>
      <c r="O1953" s="8" t="n">
        <f aca="false">MAX(O1952,F1953)</f>
        <v>7369.92482798441</v>
      </c>
      <c r="P1953" s="9" t="n">
        <f aca="false">F1953/O1953-1</f>
        <v>-0.0997751547723907</v>
      </c>
      <c r="Q1953" s="8" t="n">
        <f aca="false">MAX(Q1952,B1953)</f>
        <v>106115.910582992</v>
      </c>
      <c r="R1953" s="9" t="n">
        <f aca="false">B1953/Q1953-1</f>
        <v>-0.110616029197376</v>
      </c>
      <c r="S1953" s="9" t="n">
        <f aca="false">B1953/INDEX($B:$B,$E1953)-1</f>
        <v>-0.0163202261337777</v>
      </c>
      <c r="T1953" s="0" t="n">
        <f aca="false">IF(AND($A1953&gt;=CrashTest!$B$3,$A1953&lt;=CrashTest!$C$3),1,IF(AND($A1953&gt;=CrashTest!$B$4,$A1953&lt;=CrashTest!$C$4),2,IF(AND($A1953&gt;=CrashTest!$B$5,$A1953&lt;=CrashTest!$C$5),3,IF(AND($A1953&gt;=CrashTest!$B$6,$A1953&lt;=CrashTest!$C$6),4,IF(AND($A1953&gt;=CrashTest!$B$7,$A1953&lt;=CrashTest!$C$7),5,0)))))</f>
        <v>0</v>
      </c>
      <c r="U1953" s="8" t="str">
        <f aca="false">IF(T1953=0,"",IF(T1952=T1953,MAX(U1952,B1953),B1953))</f>
        <v/>
      </c>
      <c r="V1953" s="9" t="str">
        <f aca="false">IF(T1953=0,"",B1953/U1953-1)</f>
        <v/>
      </c>
      <c r="W1953" s="8" t="str">
        <f aca="false">IF(T1953=0,"",IF(T1952=T1953,MAX(W1952,F1953),F1953))</f>
        <v/>
      </c>
      <c r="X1953" s="9" t="str">
        <f aca="false">IF(T1953=0,"",F1953/W1953-1)</f>
        <v/>
      </c>
    </row>
    <row r="1954" customFormat="false" ht="15" hidden="false" customHeight="false" outlineLevel="0" collapsed="false">
      <c r="A1954" s="5" t="n">
        <v>45782</v>
      </c>
      <c r="B1954" s="6" t="n">
        <v>94853.7298594389</v>
      </c>
      <c r="C1954" s="7" t="n">
        <v>73638.71314</v>
      </c>
      <c r="D1954" s="0" t="n">
        <f aca="false">INT((ROW()-3)/30)</f>
        <v>65</v>
      </c>
      <c r="E1954" s="0" t="n">
        <f aca="false">2+30*D1954</f>
        <v>1952</v>
      </c>
      <c r="F1954" s="8" t="n">
        <f aca="false">INDEX($F:$F,$E1954)*(2*B1954/INDEX($B:$B,$E1954)-C1954/INDEX($C:$C,$E1954))</f>
        <v>6647.96309810962</v>
      </c>
      <c r="G1954" s="9" t="n">
        <f aca="false">B1954/B1953-1</f>
        <v>0.00504292313060706</v>
      </c>
      <c r="H1954" s="9" t="n">
        <f aca="false">F1954/F1953-1</f>
        <v>0.00201574801636184</v>
      </c>
      <c r="I1954" s="9" t="n">
        <f aca="false">LN(B1954/B1953)</f>
        <v>0.0050302501817044</v>
      </c>
      <c r="J1954" s="9" t="n">
        <f aca="false">LN(F1954/F1953)</f>
        <v>0.00201371912236431</v>
      </c>
      <c r="K1954" s="9" t="n">
        <f aca="false">F1954/F1947-1</f>
        <v>-0.00923324456324537</v>
      </c>
      <c r="L1954" s="9" t="n">
        <f aca="false">F1954/F1924-1</f>
        <v>0.0515031712318392</v>
      </c>
      <c r="M1954" s="9" t="n">
        <f aca="false">B1954/B1947-1</f>
        <v>-0.002233093640019</v>
      </c>
      <c r="N1954" s="9" t="n">
        <f aca="false">B1954/B1924-1</f>
        <v>0.138670554023393</v>
      </c>
      <c r="O1954" s="8" t="n">
        <f aca="false">MAX(O1953,F1954)</f>
        <v>7369.92482798441</v>
      </c>
      <c r="P1954" s="9" t="n">
        <f aca="false">F1954/O1954-1</f>
        <v>-0.0979605283263435</v>
      </c>
      <c r="Q1954" s="8" t="n">
        <f aca="false">MAX(Q1953,B1954)</f>
        <v>106115.910582992</v>
      </c>
      <c r="R1954" s="9" t="n">
        <f aca="false">B1954/Q1954-1</f>
        <v>-0.106130934199025</v>
      </c>
      <c r="S1954" s="9" t="n">
        <f aca="false">B1954/INDEX($B:$B,$E1954)-1</f>
        <v>-0.0113596046490375</v>
      </c>
      <c r="T1954" s="0" t="n">
        <f aca="false">IF(AND($A1954&gt;=CrashTest!$B$3,$A1954&lt;=CrashTest!$C$3),1,IF(AND($A1954&gt;=CrashTest!$B$4,$A1954&lt;=CrashTest!$C$4),2,IF(AND($A1954&gt;=CrashTest!$B$5,$A1954&lt;=CrashTest!$C$5),3,IF(AND($A1954&gt;=CrashTest!$B$6,$A1954&lt;=CrashTest!$C$6),4,IF(AND($A1954&gt;=CrashTest!$B$7,$A1954&lt;=CrashTest!$C$7),5,0)))))</f>
        <v>0</v>
      </c>
      <c r="U1954" s="8" t="str">
        <f aca="false">IF(T1954=0,"",IF(T1953=T1954,MAX(U1953,B1954),B1954))</f>
        <v/>
      </c>
      <c r="V1954" s="9" t="str">
        <f aca="false">IF(T1954=0,"",B1954/U1954-1)</f>
        <v/>
      </c>
      <c r="W1954" s="8" t="str">
        <f aca="false">IF(T1954=0,"",IF(T1953=T1954,MAX(W1953,F1954),F1954))</f>
        <v/>
      </c>
      <c r="X1954" s="9" t="str">
        <f aca="false">IF(T1954=0,"",F1954/W1954-1)</f>
        <v/>
      </c>
    </row>
    <row r="1955" customFormat="false" ht="15" hidden="false" customHeight="false" outlineLevel="0" collapsed="false">
      <c r="A1955" s="5" t="n">
        <v>45783</v>
      </c>
      <c r="B1955" s="6" t="n">
        <v>96677.9245029223</v>
      </c>
      <c r="C1955" s="7" t="n">
        <v>76289.60884</v>
      </c>
      <c r="D1955" s="0" t="n">
        <f aca="false">INT((ROW()-3)/30)</f>
        <v>65</v>
      </c>
      <c r="E1955" s="0" t="n">
        <f aca="false">2+30*D1955</f>
        <v>1952</v>
      </c>
      <c r="F1955" s="8" t="n">
        <f aca="false">INDEX($F:$F,$E1955)*(2*B1955/INDEX($B:$B,$E1955)-C1955/INDEX($C:$C,$E1955))</f>
        <v>6666.01057387928</v>
      </c>
      <c r="G1955" s="9" t="n">
        <f aca="false">B1955/B1954-1</f>
        <v>0.0192316595898403</v>
      </c>
      <c r="H1955" s="9" t="n">
        <f aca="false">F1955/F1954-1</f>
        <v>0.00271473765773411</v>
      </c>
      <c r="I1955" s="9" t="n">
        <f aca="false">LN(B1955/B1954)</f>
        <v>0.0190490685301562</v>
      </c>
      <c r="J1955" s="9" t="n">
        <f aca="false">LN(F1955/F1954)</f>
        <v>0.00271105941293491</v>
      </c>
      <c r="K1955" s="9" t="n">
        <f aca="false">F1955/F1948-1</f>
        <v>-0.00240551253492327</v>
      </c>
      <c r="L1955" s="9" t="n">
        <f aca="false">F1955/F1925-1</f>
        <v>0.0796011691529501</v>
      </c>
      <c r="M1955" s="9" t="n">
        <f aca="false">B1955/B1948-1</f>
        <v>0.0273645746737405</v>
      </c>
      <c r="N1955" s="9" t="n">
        <f aca="false">B1955/B1925-1</f>
        <v>0.240270109277588</v>
      </c>
      <c r="O1955" s="8" t="n">
        <f aca="false">MAX(O1954,F1955)</f>
        <v>7369.92482798441</v>
      </c>
      <c r="P1955" s="9" t="n">
        <f aca="false">F1955/O1955-1</f>
        <v>-0.0955117278038284</v>
      </c>
      <c r="Q1955" s="8" t="n">
        <f aca="false">MAX(Q1954,B1955)</f>
        <v>106115.910582992</v>
      </c>
      <c r="R1955" s="9" t="n">
        <f aca="false">B1955/Q1955-1</f>
        <v>-0.0889403486076518</v>
      </c>
      <c r="S1955" s="9" t="n">
        <f aca="false">B1955/INDEX($B:$B,$E1955)-1</f>
        <v>0.00765359089111728</v>
      </c>
      <c r="T1955" s="0" t="n">
        <f aca="false">IF(AND($A1955&gt;=CrashTest!$B$3,$A1955&lt;=CrashTest!$C$3),1,IF(AND($A1955&gt;=CrashTest!$B$4,$A1955&lt;=CrashTest!$C$4),2,IF(AND($A1955&gt;=CrashTest!$B$5,$A1955&lt;=CrashTest!$C$5),3,IF(AND($A1955&gt;=CrashTest!$B$6,$A1955&lt;=CrashTest!$C$6),4,IF(AND($A1955&gt;=CrashTest!$B$7,$A1955&lt;=CrashTest!$C$7),5,0)))))</f>
        <v>0</v>
      </c>
      <c r="U1955" s="8" t="str">
        <f aca="false">IF(T1955=0,"",IF(T1954=T1955,MAX(U1954,B1955),B1955))</f>
        <v/>
      </c>
      <c r="V1955" s="9" t="str">
        <f aca="false">IF(T1955=0,"",B1955/U1955-1)</f>
        <v/>
      </c>
      <c r="W1955" s="8" t="str">
        <f aca="false">IF(T1955=0,"",IF(T1954=T1955,MAX(W1954,F1955),F1955))</f>
        <v/>
      </c>
      <c r="X1955" s="9" t="str">
        <f aca="false">IF(T1955=0,"",F1955/W1955-1)</f>
        <v/>
      </c>
    </row>
    <row r="1956" customFormat="false" ht="15" hidden="false" customHeight="false" outlineLevel="0" collapsed="false">
      <c r="A1956" s="5" t="n">
        <v>45784</v>
      </c>
      <c r="B1956" s="6" t="n">
        <v>97137.3757086499</v>
      </c>
      <c r="C1956" s="7" t="n">
        <v>76540.54043</v>
      </c>
      <c r="D1956" s="0" t="n">
        <f aca="false">INT((ROW()-3)/30)</f>
        <v>65</v>
      </c>
      <c r="E1956" s="0" t="n">
        <f aca="false">2+30*D1956</f>
        <v>1952</v>
      </c>
      <c r="F1956" s="8" t="n">
        <f aca="false">INDEX($F:$F,$E1956)*(2*B1956/INDEX($B:$B,$E1956)-C1956/INDEX($C:$C,$E1956))</f>
        <v>6707.61716475912</v>
      </c>
      <c r="G1956" s="9" t="n">
        <f aca="false">B1956/B1955-1</f>
        <v>0.00475239004240025</v>
      </c>
      <c r="H1956" s="9" t="n">
        <f aca="false">F1956/F1955-1</f>
        <v>0.00624160289257203</v>
      </c>
      <c r="I1956" s="9" t="n">
        <f aca="false">LN(B1956/B1955)</f>
        <v>0.00474113308771347</v>
      </c>
      <c r="J1956" s="9" t="n">
        <f aca="false">LN(F1956/F1955)</f>
        <v>0.00622220476433556</v>
      </c>
      <c r="K1956" s="9" t="n">
        <f aca="false">F1956/F1949-1</f>
        <v>-0.00155519658731784</v>
      </c>
      <c r="L1956" s="9" t="n">
        <f aca="false">F1956/F1926-1</f>
        <v>0.063420964709864</v>
      </c>
      <c r="M1956" s="9" t="n">
        <f aca="false">B1956/B1949-1</f>
        <v>0.0307803880391337</v>
      </c>
      <c r="N1956" s="9" t="n">
        <f aca="false">B1956/B1926-1</f>
        <v>0.223056771746068</v>
      </c>
      <c r="O1956" s="8" t="n">
        <f aca="false">MAX(O1955,F1956)</f>
        <v>7369.92482798441</v>
      </c>
      <c r="P1956" s="9" t="n">
        <f aca="false">F1956/O1956-1</f>
        <v>-0.0898662711877915</v>
      </c>
      <c r="Q1956" s="8" t="n">
        <f aca="false">MAX(Q1955,B1956)</f>
        <v>106115.910582992</v>
      </c>
      <c r="R1956" s="9" t="n">
        <f aca="false">B1956/Q1956-1</f>
        <v>-0.0846106377923421</v>
      </c>
      <c r="S1956" s="9" t="n">
        <f aca="false">B1956/INDEX($B:$B,$E1956)-1</f>
        <v>0.012442353782657</v>
      </c>
      <c r="T1956" s="0" t="n">
        <f aca="false">IF(AND($A1956&gt;=CrashTest!$B$3,$A1956&lt;=CrashTest!$C$3),1,IF(AND($A1956&gt;=CrashTest!$B$4,$A1956&lt;=CrashTest!$C$4),2,IF(AND($A1956&gt;=CrashTest!$B$5,$A1956&lt;=CrashTest!$C$5),3,IF(AND($A1956&gt;=CrashTest!$B$6,$A1956&lt;=CrashTest!$C$6),4,IF(AND($A1956&gt;=CrashTest!$B$7,$A1956&lt;=CrashTest!$C$7),5,0)))))</f>
        <v>0</v>
      </c>
      <c r="U1956" s="8" t="str">
        <f aca="false">IF(T1956=0,"",IF(T1955=T1956,MAX(U1955,B1956),B1956))</f>
        <v/>
      </c>
      <c r="V1956" s="9" t="str">
        <f aca="false">IF(T1956=0,"",B1956/U1956-1)</f>
        <v/>
      </c>
      <c r="W1956" s="8" t="str">
        <f aca="false">IF(T1956=0,"",IF(T1955=T1956,MAX(W1955,F1956),F1956))</f>
        <v/>
      </c>
      <c r="X1956" s="9" t="str">
        <f aca="false">IF(T1956=0,"",F1956/W1956-1)</f>
        <v/>
      </c>
    </row>
    <row r="1957" customFormat="false" ht="15" hidden="false" customHeight="false" outlineLevel="0" collapsed="false">
      <c r="A1957" s="5" t="n">
        <v>45785</v>
      </c>
      <c r="B1957" s="6" t="n">
        <v>103069.539295733</v>
      </c>
      <c r="C1957" s="7" t="n">
        <v>84633.62061</v>
      </c>
      <c r="D1957" s="0" t="n">
        <f aca="false">INT((ROW()-3)/30)</f>
        <v>65</v>
      </c>
      <c r="E1957" s="0" t="n">
        <f aca="false">2+30*D1957</f>
        <v>1952</v>
      </c>
      <c r="F1957" s="8" t="n">
        <f aca="false">INDEX($F:$F,$E1957)*(2*B1957/INDEX($B:$B,$E1957)-C1957/INDEX($C:$C,$E1957))</f>
        <v>6813.21441598407</v>
      </c>
      <c r="G1957" s="9" t="n">
        <f aca="false">B1957/B1956-1</f>
        <v>0.0610698358258701</v>
      </c>
      <c r="H1957" s="9" t="n">
        <f aca="false">F1957/F1956-1</f>
        <v>0.0157428858313109</v>
      </c>
      <c r="I1957" s="9" t="n">
        <f aca="false">LN(B1957/B1956)</f>
        <v>0.0592776782252932</v>
      </c>
      <c r="J1957" s="9" t="n">
        <f aca="false">LN(F1957/F1956)</f>
        <v>0.0156202520032452</v>
      </c>
      <c r="K1957" s="9" t="n">
        <f aca="false">F1957/F1950-1</f>
        <v>0.0176796624138247</v>
      </c>
      <c r="L1957" s="9" t="n">
        <f aca="false">F1957/F1927-1</f>
        <v>0.0946687424818775</v>
      </c>
      <c r="M1957" s="9" t="n">
        <f aca="false">B1957/B1950-1</f>
        <v>0.0690558730278119</v>
      </c>
      <c r="N1957" s="9" t="n">
        <f aca="false">B1957/B1927-1</f>
        <v>0.349935946578529</v>
      </c>
      <c r="O1957" s="8" t="n">
        <f aca="false">MAX(O1956,F1957)</f>
        <v>7369.92482798441</v>
      </c>
      <c r="P1957" s="9" t="n">
        <f aca="false">F1957/O1957-1</f>
        <v>-0.0755381398038757</v>
      </c>
      <c r="Q1957" s="8" t="n">
        <f aca="false">MAX(Q1956,B1957)</f>
        <v>106115.910582992</v>
      </c>
      <c r="R1957" s="9" t="n">
        <f aca="false">B1957/Q1957-1</f>
        <v>-0.0287079597255726</v>
      </c>
      <c r="S1957" s="9" t="n">
        <f aca="false">B1957/INDEX($B:$B,$E1957)-1</f>
        <v>0.0742720421113214</v>
      </c>
      <c r="T1957" s="0" t="n">
        <f aca="false">IF(AND($A1957&gt;=CrashTest!$B$3,$A1957&lt;=CrashTest!$C$3),1,IF(AND($A1957&gt;=CrashTest!$B$4,$A1957&lt;=CrashTest!$C$4),2,IF(AND($A1957&gt;=CrashTest!$B$5,$A1957&lt;=CrashTest!$C$5),3,IF(AND($A1957&gt;=CrashTest!$B$6,$A1957&lt;=CrashTest!$C$6),4,IF(AND($A1957&gt;=CrashTest!$B$7,$A1957&lt;=CrashTest!$C$7),5,0)))))</f>
        <v>0</v>
      </c>
      <c r="U1957" s="8" t="str">
        <f aca="false">IF(T1957=0,"",IF(T1956=T1957,MAX(U1956,B1957),B1957))</f>
        <v/>
      </c>
      <c r="V1957" s="9" t="str">
        <f aca="false">IF(T1957=0,"",B1957/U1957-1)</f>
        <v/>
      </c>
      <c r="W1957" s="8" t="str">
        <f aca="false">IF(T1957=0,"",IF(T1956=T1957,MAX(W1956,F1957),F1957))</f>
        <v/>
      </c>
      <c r="X1957" s="9" t="str">
        <f aca="false">IF(T1957=0,"",F1957/W1957-1)</f>
        <v/>
      </c>
    </row>
    <row r="1958" customFormat="false" ht="15" hidden="false" customHeight="false" outlineLevel="0" collapsed="false">
      <c r="A1958" s="5" t="n">
        <v>45786</v>
      </c>
      <c r="B1958" s="6" t="n">
        <v>102940.802949445</v>
      </c>
      <c r="C1958" s="7" t="n">
        <v>84167.77651</v>
      </c>
      <c r="D1958" s="0" t="n">
        <f aca="false">INT((ROW()-3)/30)</f>
        <v>65</v>
      </c>
      <c r="E1958" s="0" t="n">
        <f aca="false">2+30*D1958</f>
        <v>1952</v>
      </c>
      <c r="F1958" s="8" t="n">
        <f aca="false">INDEX($F:$F,$E1958)*(2*B1958/INDEX($B:$B,$E1958)-C1958/INDEX($C:$C,$E1958))</f>
        <v>6836.73188323455</v>
      </c>
      <c r="G1958" s="9" t="n">
        <f aca="false">B1958/B1957-1</f>
        <v>-0.00124902417501471</v>
      </c>
      <c r="H1958" s="9" t="n">
        <f aca="false">F1958/F1957-1</f>
        <v>0.00345174330567288</v>
      </c>
      <c r="I1958" s="9" t="n">
        <f aca="false">LN(B1958/B1957)</f>
        <v>-0.00124980485583678</v>
      </c>
      <c r="J1958" s="9" t="n">
        <f aca="false">LN(F1958/F1957)</f>
        <v>0.00344579971299264</v>
      </c>
      <c r="K1958" s="9" t="n">
        <f aca="false">F1958/F1951-1</f>
        <v>0.0204334538492097</v>
      </c>
      <c r="L1958" s="9" t="n">
        <f aca="false">F1958/F1928-1</f>
        <v>0.0773865481877676</v>
      </c>
      <c r="M1958" s="9" t="n">
        <f aca="false">B1958/B1951-1</f>
        <v>0.0629757172866501</v>
      </c>
      <c r="N1958" s="9" t="n">
        <f aca="false">B1958/B1928-1</f>
        <v>0.244439699510901</v>
      </c>
      <c r="O1958" s="8" t="n">
        <f aca="false">MAX(O1957,F1958)</f>
        <v>7369.92482798441</v>
      </c>
      <c r="P1958" s="9" t="n">
        <f aca="false">F1958/O1958-1</f>
        <v>-0.0723471347665939</v>
      </c>
      <c r="Q1958" s="8" t="n">
        <f aca="false">MAX(Q1957,B1958)</f>
        <v>106115.910582992</v>
      </c>
      <c r="R1958" s="9" t="n">
        <f aca="false">B1958/Q1958-1</f>
        <v>-0.0299211269648747</v>
      </c>
      <c r="S1958" s="9" t="n">
        <f aca="false">B1958/INDEX($B:$B,$E1958)-1</f>
        <v>0.0729302503601819</v>
      </c>
      <c r="T1958" s="0" t="n">
        <f aca="false">IF(AND($A1958&gt;=CrashTest!$B$3,$A1958&lt;=CrashTest!$C$3),1,IF(AND($A1958&gt;=CrashTest!$B$4,$A1958&lt;=CrashTest!$C$4),2,IF(AND($A1958&gt;=CrashTest!$B$5,$A1958&lt;=CrashTest!$C$5),3,IF(AND($A1958&gt;=CrashTest!$B$6,$A1958&lt;=CrashTest!$C$6),4,IF(AND($A1958&gt;=CrashTest!$B$7,$A1958&lt;=CrashTest!$C$7),5,0)))))</f>
        <v>0</v>
      </c>
      <c r="U1958" s="8" t="str">
        <f aca="false">IF(T1958=0,"",IF(T1957=T1958,MAX(U1957,B1958),B1958))</f>
        <v/>
      </c>
      <c r="V1958" s="9" t="str">
        <f aca="false">IF(T1958=0,"",B1958/U1958-1)</f>
        <v/>
      </c>
      <c r="W1958" s="8" t="str">
        <f aca="false">IF(T1958=0,"",IF(T1957=T1958,MAX(W1957,F1958),F1958))</f>
        <v/>
      </c>
      <c r="X1958" s="9" t="str">
        <f aca="false">IF(T1958=0,"",F1958/W1958-1)</f>
        <v/>
      </c>
    </row>
    <row r="1959" customFormat="false" ht="15" hidden="false" customHeight="false" outlineLevel="0" collapsed="false">
      <c r="A1959" s="5" t="n">
        <v>45787</v>
      </c>
      <c r="B1959" s="6" t="n">
        <v>104582.821806254</v>
      </c>
      <c r="C1959" s="7" t="n">
        <v>86664.73148</v>
      </c>
      <c r="D1959" s="0" t="n">
        <f aca="false">INT((ROW()-3)/30)</f>
        <v>65</v>
      </c>
      <c r="E1959" s="0" t="n">
        <f aca="false">2+30*D1959</f>
        <v>1952</v>
      </c>
      <c r="F1959" s="8" t="n">
        <f aca="false">INDEX($F:$F,$E1959)*(2*B1959/INDEX($B:$B,$E1959)-C1959/INDEX($C:$C,$E1959))</f>
        <v>6843.12387413674</v>
      </c>
      <c r="G1959" s="9" t="n">
        <f aca="false">B1959/B1958-1</f>
        <v>0.0159510982017053</v>
      </c>
      <c r="H1959" s="9" t="n">
        <f aca="false">F1959/F1958-1</f>
        <v>0.000934948307372174</v>
      </c>
      <c r="I1959" s="9" t="n">
        <f aca="false">LN(B1959/B1958)</f>
        <v>0.0158252163066882</v>
      </c>
      <c r="J1959" s="9" t="n">
        <f aca="false">LN(F1959/F1958)</f>
        <v>0.000934511515434166</v>
      </c>
      <c r="K1959" s="9" t="n">
        <f aca="false">F1959/F1952-1</f>
        <v>0.0253098896261628</v>
      </c>
      <c r="L1959" s="9" t="n">
        <f aca="false">F1959/F1929-1</f>
        <v>0.0901909722557772</v>
      </c>
      <c r="M1959" s="9" t="n">
        <f aca="false">B1959/B1952-1</f>
        <v>0.0900446661472574</v>
      </c>
      <c r="N1959" s="9" t="n">
        <f aca="false">B1959/B1929-1</f>
        <v>0.31453235806627</v>
      </c>
      <c r="O1959" s="8" t="n">
        <f aca="false">MAX(O1958,F1959)</f>
        <v>7369.92482798441</v>
      </c>
      <c r="P1959" s="9" t="n">
        <f aca="false">F1959/O1959-1</f>
        <v>-0.071479827290415</v>
      </c>
      <c r="Q1959" s="8" t="n">
        <f aca="false">MAX(Q1958,B1959)</f>
        <v>106115.910582992</v>
      </c>
      <c r="R1959" s="9" t="n">
        <f aca="false">B1959/Q1959-1</f>
        <v>-0.0144473035976919</v>
      </c>
      <c r="S1959" s="9" t="n">
        <f aca="false">B1959/INDEX($B:$B,$E1959)-1</f>
        <v>0.0900446661472574</v>
      </c>
      <c r="T1959" s="0" t="n">
        <f aca="false">IF(AND($A1959&gt;=CrashTest!$B$3,$A1959&lt;=CrashTest!$C$3),1,IF(AND($A1959&gt;=CrashTest!$B$4,$A1959&lt;=CrashTest!$C$4),2,IF(AND($A1959&gt;=CrashTest!$B$5,$A1959&lt;=CrashTest!$C$5),3,IF(AND($A1959&gt;=CrashTest!$B$6,$A1959&lt;=CrashTest!$C$6),4,IF(AND($A1959&gt;=CrashTest!$B$7,$A1959&lt;=CrashTest!$C$7),5,0)))))</f>
        <v>0</v>
      </c>
      <c r="U1959" s="8" t="str">
        <f aca="false">IF(T1959=0,"",IF(T1958=T1959,MAX(U1958,B1959),B1959))</f>
        <v/>
      </c>
      <c r="V1959" s="9" t="str">
        <f aca="false">IF(T1959=0,"",B1959/U1959-1)</f>
        <v/>
      </c>
      <c r="W1959" s="8" t="str">
        <f aca="false">IF(T1959=0,"",IF(T1958=T1959,MAX(W1958,F1959),F1959))</f>
        <v/>
      </c>
      <c r="X1959" s="9" t="str">
        <f aca="false">IF(T1959=0,"",F1959/W1959-1)</f>
        <v/>
      </c>
    </row>
    <row r="1960" customFormat="false" ht="15" hidden="false" customHeight="false" outlineLevel="0" collapsed="false">
      <c r="A1960" s="5" t="n">
        <v>45788</v>
      </c>
      <c r="B1960" s="6" t="n">
        <v>103976.137798948</v>
      </c>
      <c r="C1960" s="7" t="n">
        <v>85538.74099</v>
      </c>
      <c r="D1960" s="0" t="n">
        <f aca="false">INT((ROW()-3)/30)</f>
        <v>65</v>
      </c>
      <c r="E1960" s="0" t="n">
        <f aca="false">2+30*D1960</f>
        <v>1952</v>
      </c>
      <c r="F1960" s="8" t="n">
        <f aca="false">INDEX($F:$F,$E1960)*(2*B1960/INDEX($B:$B,$E1960)-C1960/INDEX($C:$C,$E1960))</f>
        <v>6858.8534936365</v>
      </c>
      <c r="G1960" s="9" t="n">
        <f aca="false">B1960/B1959-1</f>
        <v>-0.00580099099286036</v>
      </c>
      <c r="H1960" s="9" t="n">
        <f aca="false">F1960/F1959-1</f>
        <v>0.00229860218652633</v>
      </c>
      <c r="I1960" s="9" t="n">
        <f aca="false">LN(B1960/B1959)</f>
        <v>-0.00581788209621203</v>
      </c>
      <c r="J1960" s="9" t="n">
        <f aca="false">LN(F1960/F1959)</f>
        <v>0.00229596444183088</v>
      </c>
      <c r="K1960" s="9" t="n">
        <f aca="false">F1960/F1953-1</f>
        <v>0.0338022507849205</v>
      </c>
      <c r="L1960" s="9" t="n">
        <f aca="false">F1960/F1930-1</f>
        <v>0.0820300800291658</v>
      </c>
      <c r="M1960" s="9" t="n">
        <f aca="false">B1960/B1953-1</f>
        <v>0.10170134188863</v>
      </c>
      <c r="N1960" s="9" t="n">
        <f aca="false">B1960/B1930-1</f>
        <v>0.247316016489021</v>
      </c>
      <c r="O1960" s="8" t="n">
        <f aca="false">MAX(O1959,F1960)</f>
        <v>7369.92482798441</v>
      </c>
      <c r="P1960" s="9" t="n">
        <f aca="false">F1960/O1960-1</f>
        <v>-0.0693455287911909</v>
      </c>
      <c r="Q1960" s="8" t="n">
        <f aca="false">MAX(Q1959,B1960)</f>
        <v>106115.910582992</v>
      </c>
      <c r="R1960" s="9" t="n">
        <f aca="false">B1960/Q1960-1</f>
        <v>-0.0201644859125109</v>
      </c>
      <c r="S1960" s="9" t="n">
        <f aca="false">B1960/INDEX($B:$B,$E1960)-1</f>
        <v>0.0837213268571218</v>
      </c>
      <c r="T1960" s="0" t="n">
        <f aca="false">IF(AND($A1960&gt;=CrashTest!$B$3,$A1960&lt;=CrashTest!$C$3),1,IF(AND($A1960&gt;=CrashTest!$B$4,$A1960&lt;=CrashTest!$C$4),2,IF(AND($A1960&gt;=CrashTest!$B$5,$A1960&lt;=CrashTest!$C$5),3,IF(AND($A1960&gt;=CrashTest!$B$6,$A1960&lt;=CrashTest!$C$6),4,IF(AND($A1960&gt;=CrashTest!$B$7,$A1960&lt;=CrashTest!$C$7),5,0)))))</f>
        <v>0</v>
      </c>
      <c r="U1960" s="8" t="str">
        <f aca="false">IF(T1960=0,"",IF(T1959=T1960,MAX(U1959,B1960),B1960))</f>
        <v/>
      </c>
      <c r="V1960" s="9" t="str">
        <f aca="false">IF(T1960=0,"",B1960/U1960-1)</f>
        <v/>
      </c>
      <c r="W1960" s="8" t="str">
        <f aca="false">IF(T1960=0,"",IF(T1959=T1960,MAX(W1959,F1960),F1960))</f>
        <v/>
      </c>
      <c r="X1960" s="9" t="str">
        <f aca="false">IF(T1960=0,"",F1960/W1960-1)</f>
        <v/>
      </c>
    </row>
    <row r="1961" customFormat="false" ht="15" hidden="false" customHeight="false" outlineLevel="0" collapsed="false">
      <c r="A1961" s="5" t="n">
        <v>45789</v>
      </c>
      <c r="B1961" s="6" t="n">
        <v>102920.074689071</v>
      </c>
      <c r="C1961" s="7" t="n">
        <v>83819.82026</v>
      </c>
      <c r="D1961" s="0" t="n">
        <f aca="false">INT((ROW()-3)/30)</f>
        <v>65</v>
      </c>
      <c r="E1961" s="0" t="n">
        <f aca="false">2+30*D1961</f>
        <v>1952</v>
      </c>
      <c r="F1961" s="8" t="n">
        <f aca="false">INDEX($F:$F,$E1961)*(2*B1961/INDEX($B:$B,$E1961)-C1961/INDEX($C:$C,$E1961))</f>
        <v>6864.79230242697</v>
      </c>
      <c r="G1961" s="9" t="n">
        <f aca="false">B1961/B1960-1</f>
        <v>-0.0101567833950424</v>
      </c>
      <c r="H1961" s="9" t="n">
        <f aca="false">F1961/F1960-1</f>
        <v>0.000865860277665442</v>
      </c>
      <c r="I1961" s="9" t="n">
        <f aca="false">LN(B1961/B1960)</f>
        <v>-0.0102087154605887</v>
      </c>
      <c r="J1961" s="9" t="n">
        <f aca="false">LN(F1961/F1960)</f>
        <v>0.000865485636897332</v>
      </c>
      <c r="K1961" s="9" t="n">
        <f aca="false">F1961/F1954-1</f>
        <v>0.0326158856656418</v>
      </c>
      <c r="L1961" s="9" t="n">
        <f aca="false">F1961/F1931-1</f>
        <v>0.07577087803108</v>
      </c>
      <c r="M1961" s="9" t="n">
        <f aca="false">B1961/B1954-1</f>
        <v>0.0850398275490631</v>
      </c>
      <c r="N1961" s="9" t="n">
        <f aca="false">B1961/B1931-1</f>
        <v>0.207001061673582</v>
      </c>
      <c r="O1961" s="8" t="n">
        <f aca="false">MAX(O1960,F1961)</f>
        <v>7369.92482798441</v>
      </c>
      <c r="P1961" s="9" t="n">
        <f aca="false">F1961/O1961-1</f>
        <v>-0.0685397120523396</v>
      </c>
      <c r="Q1961" s="8" t="n">
        <f aca="false">MAX(Q1960,B1961)</f>
        <v>106115.910582992</v>
      </c>
      <c r="R1961" s="9" t="n">
        <f aca="false">B1961/Q1961-1</f>
        <v>-0.0301164629918675</v>
      </c>
      <c r="S1961" s="9" t="n">
        <f aca="false">B1961/INDEX($B:$B,$E1961)-1</f>
        <v>0.072714204079646</v>
      </c>
      <c r="T1961" s="0" t="n">
        <f aca="false">IF(AND($A1961&gt;=CrashTest!$B$3,$A1961&lt;=CrashTest!$C$3),1,IF(AND($A1961&gt;=CrashTest!$B$4,$A1961&lt;=CrashTest!$C$4),2,IF(AND($A1961&gt;=CrashTest!$B$5,$A1961&lt;=CrashTest!$C$5),3,IF(AND($A1961&gt;=CrashTest!$B$6,$A1961&lt;=CrashTest!$C$6),4,IF(AND($A1961&gt;=CrashTest!$B$7,$A1961&lt;=CrashTest!$C$7),5,0)))))</f>
        <v>0</v>
      </c>
      <c r="U1961" s="8" t="str">
        <f aca="false">IF(T1961=0,"",IF(T1960=T1961,MAX(U1960,B1961),B1961))</f>
        <v/>
      </c>
      <c r="V1961" s="9" t="str">
        <f aca="false">IF(T1961=0,"",B1961/U1961-1)</f>
        <v/>
      </c>
      <c r="W1961" s="8" t="str">
        <f aca="false">IF(T1961=0,"",IF(T1960=T1961,MAX(W1960,F1961),F1961))</f>
        <v/>
      </c>
      <c r="X1961" s="9" t="str">
        <f aca="false">IF(T1961=0,"",F1961/W1961-1)</f>
        <v/>
      </c>
    </row>
    <row r="1962" customFormat="false" ht="15" hidden="false" customHeight="false" outlineLevel="0" collapsed="false">
      <c r="A1962" s="5" t="n">
        <v>45790</v>
      </c>
      <c r="B1962" s="6" t="n">
        <v>104145.711825248</v>
      </c>
      <c r="C1962" s="7" t="n">
        <v>85482.73226</v>
      </c>
      <c r="D1962" s="0" t="n">
        <f aca="false">INT((ROW()-3)/30)</f>
        <v>65</v>
      </c>
      <c r="E1962" s="0" t="n">
        <f aca="false">2+30*D1962</f>
        <v>1952</v>
      </c>
      <c r="F1962" s="8" t="n">
        <f aca="false">INDEX($F:$F,$E1962)*(2*B1962/INDEX($B:$B,$E1962)-C1962/INDEX($C:$C,$E1962))</f>
        <v>6887.42685894176</v>
      </c>
      <c r="G1962" s="9" t="n">
        <f aca="false">B1962/B1961-1</f>
        <v>0.0119086304579523</v>
      </c>
      <c r="H1962" s="9" t="n">
        <f aca="false">F1962/F1961-1</f>
        <v>0.00329719465901213</v>
      </c>
      <c r="I1962" s="9" t="n">
        <f aca="false">LN(B1962/B1961)</f>
        <v>0.011838280680495</v>
      </c>
      <c r="J1962" s="9" t="n">
        <f aca="false">LN(F1962/F1961)</f>
        <v>0.0032917708317086</v>
      </c>
      <c r="K1962" s="9" t="n">
        <f aca="false">F1962/F1955-1</f>
        <v>0.0332157116476972</v>
      </c>
      <c r="L1962" s="9" t="n">
        <f aca="false">F1962/F1932-1</f>
        <v>0.0882263344875125</v>
      </c>
      <c r="M1962" s="9" t="n">
        <f aca="false">B1962/B1955-1</f>
        <v>0.0772439764374542</v>
      </c>
      <c r="N1962" s="9" t="n">
        <f aca="false">B1962/B1932-1</f>
        <v>0.246224899283663</v>
      </c>
      <c r="O1962" s="8" t="n">
        <f aca="false">MAX(O1961,F1962)</f>
        <v>7369.92482798441</v>
      </c>
      <c r="P1962" s="9" t="n">
        <f aca="false">F1962/O1962-1</f>
        <v>-0.0654685061658366</v>
      </c>
      <c r="Q1962" s="8" t="n">
        <f aca="false">MAX(Q1961,B1962)</f>
        <v>106115.910582992</v>
      </c>
      <c r="R1962" s="9" t="n">
        <f aca="false">B1962/Q1962-1</f>
        <v>-0.0185664783623859</v>
      </c>
      <c r="S1962" s="9" t="n">
        <f aca="false">B1962/INDEX($B:$B,$E1962)-1</f>
        <v>0.0854887611230268</v>
      </c>
      <c r="T1962" s="0" t="n">
        <f aca="false">IF(AND($A1962&gt;=CrashTest!$B$3,$A1962&lt;=CrashTest!$C$3),1,IF(AND($A1962&gt;=CrashTest!$B$4,$A1962&lt;=CrashTest!$C$4),2,IF(AND($A1962&gt;=CrashTest!$B$5,$A1962&lt;=CrashTest!$C$5),3,IF(AND($A1962&gt;=CrashTest!$B$6,$A1962&lt;=CrashTest!$C$6),4,IF(AND($A1962&gt;=CrashTest!$B$7,$A1962&lt;=CrashTest!$C$7),5,0)))))</f>
        <v>0</v>
      </c>
      <c r="U1962" s="8" t="str">
        <f aca="false">IF(T1962=0,"",IF(T1961=T1962,MAX(U1961,B1962),B1962))</f>
        <v/>
      </c>
      <c r="V1962" s="9" t="str">
        <f aca="false">IF(T1962=0,"",B1962/U1962-1)</f>
        <v/>
      </c>
      <c r="W1962" s="8" t="str">
        <f aca="false">IF(T1962=0,"",IF(T1961=T1962,MAX(W1961,F1962),F1962))</f>
        <v/>
      </c>
      <c r="X1962" s="9" t="str">
        <f aca="false">IF(T1962=0,"",F1962/W1962-1)</f>
        <v/>
      </c>
    </row>
    <row r="1963" customFormat="false" ht="15" hidden="false" customHeight="false" outlineLevel="0" collapsed="false">
      <c r="A1963" s="5" t="n">
        <v>45791</v>
      </c>
      <c r="B1963" s="6" t="n">
        <v>103572.719642022</v>
      </c>
      <c r="C1963" s="7" t="n">
        <v>84549.37432</v>
      </c>
      <c r="D1963" s="0" t="n">
        <f aca="false">INT((ROW()-3)/30)</f>
        <v>65</v>
      </c>
      <c r="E1963" s="0" t="n">
        <f aca="false">2+30*D1963</f>
        <v>1952</v>
      </c>
      <c r="F1963" s="8" t="n">
        <f aca="false">INDEX($F:$F,$E1963)*(2*B1963/INDEX($B:$B,$E1963)-C1963/INDEX($C:$C,$E1963))</f>
        <v>6890.71282704414</v>
      </c>
      <c r="G1963" s="9" t="n">
        <f aca="false">B1963/B1962-1</f>
        <v>-0.00550183174308183</v>
      </c>
      <c r="H1963" s="9" t="n">
        <f aca="false">F1963/F1962-1</f>
        <v>0.000477096623990647</v>
      </c>
      <c r="I1963" s="9" t="n">
        <f aca="false">LN(B1963/B1962)</f>
        <v>-0.00551702256319186</v>
      </c>
      <c r="J1963" s="9" t="n">
        <f aca="false">LN(F1963/F1962)</f>
        <v>0.000476982849582488</v>
      </c>
      <c r="K1963" s="9" t="n">
        <f aca="false">F1963/F1956-1</f>
        <v>0.027296677462002</v>
      </c>
      <c r="L1963" s="9" t="n">
        <f aca="false">F1963/F1933-1</f>
        <v>0.0809346210138255</v>
      </c>
      <c r="M1963" s="9" t="n">
        <f aca="false">B1963/B1956-1</f>
        <v>0.066249925802752</v>
      </c>
      <c r="N1963" s="9" t="n">
        <f aca="false">B1963/B1933-1</f>
        <v>0.224422560311627</v>
      </c>
      <c r="O1963" s="8" t="n">
        <f aca="false">MAX(O1962,F1963)</f>
        <v>7369.92482798441</v>
      </c>
      <c r="P1963" s="9" t="n">
        <f aca="false">F1963/O1963-1</f>
        <v>-0.0650226443451154</v>
      </c>
      <c r="Q1963" s="8" t="n">
        <f aca="false">MAX(Q1962,B1963)</f>
        <v>106115.910582992</v>
      </c>
      <c r="R1963" s="9" t="n">
        <f aca="false">B1963/Q1963-1</f>
        <v>-0.0239661604654563</v>
      </c>
      <c r="S1963" s="9" t="n">
        <f aca="false">B1963/INDEX($B:$B,$E1963)-1</f>
        <v>0.0795165846003216</v>
      </c>
      <c r="T1963" s="0" t="n">
        <f aca="false">IF(AND($A1963&gt;=CrashTest!$B$3,$A1963&lt;=CrashTest!$C$3),1,IF(AND($A1963&gt;=CrashTest!$B$4,$A1963&lt;=CrashTest!$C$4),2,IF(AND($A1963&gt;=CrashTest!$B$5,$A1963&lt;=CrashTest!$C$5),3,IF(AND($A1963&gt;=CrashTest!$B$6,$A1963&lt;=CrashTest!$C$6),4,IF(AND($A1963&gt;=CrashTest!$B$7,$A1963&lt;=CrashTest!$C$7),5,0)))))</f>
        <v>0</v>
      </c>
      <c r="U1963" s="8" t="str">
        <f aca="false">IF(T1963=0,"",IF(T1962=T1963,MAX(U1962,B1963),B1963))</f>
        <v/>
      </c>
      <c r="V1963" s="9" t="str">
        <f aca="false">IF(T1963=0,"",B1963/U1963-1)</f>
        <v/>
      </c>
      <c r="W1963" s="8" t="str">
        <f aca="false">IF(T1963=0,"",IF(T1962=T1963,MAX(W1962,F1963),F1963))</f>
        <v/>
      </c>
      <c r="X1963" s="9" t="str">
        <f aca="false">IF(T1963=0,"",F1963/W1963-1)</f>
        <v/>
      </c>
    </row>
    <row r="1964" customFormat="false" ht="15" hidden="false" customHeight="false" outlineLevel="0" collapsed="false">
      <c r="A1964" s="5" t="n">
        <v>45792</v>
      </c>
      <c r="B1964" s="6" t="n">
        <v>103716.283947399</v>
      </c>
      <c r="C1964" s="7" t="n">
        <v>84969.9181</v>
      </c>
      <c r="D1964" s="0" t="n">
        <f aca="false">INT((ROW()-3)/30)</f>
        <v>65</v>
      </c>
      <c r="E1964" s="0" t="n">
        <f aca="false">2+30*D1964</f>
        <v>1952</v>
      </c>
      <c r="F1964" s="8" t="n">
        <f aca="false">INDEX($F:$F,$E1964)*(2*B1964/INDEX($B:$B,$E1964)-C1964/INDEX($C:$C,$E1964))</f>
        <v>6873.28696572123</v>
      </c>
      <c r="G1964" s="9" t="n">
        <f aca="false">B1964/B1963-1</f>
        <v>0.00138612084217926</v>
      </c>
      <c r="H1964" s="9" t="n">
        <f aca="false">F1964/F1963-1</f>
        <v>-0.00252889095225617</v>
      </c>
      <c r="I1964" s="9" t="n">
        <f aca="false">LN(B1964/B1963)</f>
        <v>0.00138516106349515</v>
      </c>
      <c r="J1964" s="9" t="n">
        <f aca="false">LN(F1964/F1963)</f>
        <v>-0.00253209399822257</v>
      </c>
      <c r="K1964" s="9" t="n">
        <f aca="false">F1964/F1957-1</f>
        <v>0.00881706432080498</v>
      </c>
      <c r="L1964" s="9" t="n">
        <f aca="false">F1964/F1934-1</f>
        <v>0.0803212906177679</v>
      </c>
      <c r="M1964" s="9" t="n">
        <f aca="false">B1964/B1957-1</f>
        <v>0.00627483790152894</v>
      </c>
      <c r="N1964" s="9" t="n">
        <f aca="false">B1964/B1934-1</f>
        <v>0.239567563094218</v>
      </c>
      <c r="O1964" s="8" t="n">
        <f aca="false">MAX(O1963,F1964)</f>
        <v>7369.92482798441</v>
      </c>
      <c r="P1964" s="9" t="n">
        <f aca="false">F1964/O1964-1</f>
        <v>-0.0673871001203955</v>
      </c>
      <c r="Q1964" s="8" t="n">
        <f aca="false">MAX(Q1963,B1964)</f>
        <v>106115.910582992</v>
      </c>
      <c r="R1964" s="9" t="n">
        <f aca="false">B1964/Q1964-1</f>
        <v>-0.0226132596178051</v>
      </c>
      <c r="S1964" s="9" t="n">
        <f aca="false">B1964/INDEX($B:$B,$E1964)-1</f>
        <v>0.0810129250377145</v>
      </c>
      <c r="T1964" s="0" t="n">
        <f aca="false">IF(AND($A1964&gt;=CrashTest!$B$3,$A1964&lt;=CrashTest!$C$3),1,IF(AND($A1964&gt;=CrashTest!$B$4,$A1964&lt;=CrashTest!$C$4),2,IF(AND($A1964&gt;=CrashTest!$B$5,$A1964&lt;=CrashTest!$C$5),3,IF(AND($A1964&gt;=CrashTest!$B$6,$A1964&lt;=CrashTest!$C$6),4,IF(AND($A1964&gt;=CrashTest!$B$7,$A1964&lt;=CrashTest!$C$7),5,0)))))</f>
        <v>0</v>
      </c>
      <c r="U1964" s="8" t="str">
        <f aca="false">IF(T1964=0,"",IF(T1963=T1964,MAX(U1963,B1964),B1964))</f>
        <v/>
      </c>
      <c r="V1964" s="9" t="str">
        <f aca="false">IF(T1964=0,"",B1964/U1964-1)</f>
        <v/>
      </c>
      <c r="W1964" s="8" t="str">
        <f aca="false">IF(T1964=0,"",IF(T1963=T1964,MAX(W1963,F1964),F1964))</f>
        <v/>
      </c>
      <c r="X1964" s="9" t="str">
        <f aca="false">IF(T1964=0,"",F1964/W1964-1)</f>
        <v/>
      </c>
    </row>
    <row r="1965" customFormat="false" ht="15" hidden="false" customHeight="false" outlineLevel="0" collapsed="false">
      <c r="A1965" s="5" t="n">
        <v>45793</v>
      </c>
      <c r="B1965" s="6" t="n">
        <v>103566.269191116</v>
      </c>
      <c r="C1965" s="7" t="n">
        <v>84414.45711</v>
      </c>
      <c r="D1965" s="0" t="n">
        <f aca="false">INT((ROW()-3)/30)</f>
        <v>65</v>
      </c>
      <c r="E1965" s="0" t="n">
        <f aca="false">2+30*D1965</f>
        <v>1952</v>
      </c>
      <c r="F1965" s="8" t="n">
        <f aca="false">INDEX($F:$F,$E1965)*(2*B1965/INDEX($B:$B,$E1965)-C1965/INDEX($C:$C,$E1965))</f>
        <v>6901.81378926616</v>
      </c>
      <c r="G1965" s="9" t="n">
        <f aca="false">B1965/B1964-1</f>
        <v>-0.00144639540266489</v>
      </c>
      <c r="H1965" s="9" t="n">
        <f aca="false">F1965/F1964-1</f>
        <v>0.00415039029902209</v>
      </c>
      <c r="I1965" s="9" t="n">
        <f aca="false">LN(B1965/B1964)</f>
        <v>-0.00144744244223925</v>
      </c>
      <c r="J1965" s="9" t="n">
        <f aca="false">LN(F1965/F1964)</f>
        <v>0.0041418011864498</v>
      </c>
      <c r="K1965" s="9" t="n">
        <f aca="false">F1965/F1958-1</f>
        <v>0.00951944688531703</v>
      </c>
      <c r="L1965" s="9" t="n">
        <f aca="false">F1965/F1935-1</f>
        <v>0.0809035184024014</v>
      </c>
      <c r="M1965" s="9" t="n">
        <f aca="false">B1965/B1958-1</f>
        <v>0.00607597982287134</v>
      </c>
      <c r="N1965" s="9" t="n">
        <f aca="false">B1965/B1935-1</f>
        <v>0.230711575972439</v>
      </c>
      <c r="O1965" s="8" t="n">
        <f aca="false">MAX(O1964,F1965)</f>
        <v>7369.92482798441</v>
      </c>
      <c r="P1965" s="9" t="n">
        <f aca="false">F1965/O1965-1</f>
        <v>-0.0635163925879922</v>
      </c>
      <c r="Q1965" s="8" t="n">
        <f aca="false">MAX(Q1964,B1965)</f>
        <v>106115.910582992</v>
      </c>
      <c r="R1965" s="9" t="n">
        <f aca="false">B1965/Q1965-1</f>
        <v>-0.0240269473057196</v>
      </c>
      <c r="S1965" s="9" t="n">
        <f aca="false">B1965/INDEX($B:$B,$E1965)-1</f>
        <v>0.0794493529127185</v>
      </c>
      <c r="T1965" s="0" t="n">
        <f aca="false">IF(AND($A1965&gt;=CrashTest!$B$3,$A1965&lt;=CrashTest!$C$3),1,IF(AND($A1965&gt;=CrashTest!$B$4,$A1965&lt;=CrashTest!$C$4),2,IF(AND($A1965&gt;=CrashTest!$B$5,$A1965&lt;=CrashTest!$C$5),3,IF(AND($A1965&gt;=CrashTest!$B$6,$A1965&lt;=CrashTest!$C$6),4,IF(AND($A1965&gt;=CrashTest!$B$7,$A1965&lt;=CrashTest!$C$7),5,0)))))</f>
        <v>0</v>
      </c>
      <c r="U1965" s="8" t="str">
        <f aca="false">IF(T1965=0,"",IF(T1964=T1965,MAX(U1964,B1965),B1965))</f>
        <v/>
      </c>
      <c r="V1965" s="9" t="str">
        <f aca="false">IF(T1965=0,"",B1965/U1965-1)</f>
        <v/>
      </c>
      <c r="W1965" s="8" t="str">
        <f aca="false">IF(T1965=0,"",IF(T1964=T1965,MAX(W1964,F1965),F1965))</f>
        <v/>
      </c>
      <c r="X1965" s="9" t="str">
        <f aca="false">IF(T1965=0,"",F1965/W1965-1)</f>
        <v/>
      </c>
    </row>
    <row r="1966" customFormat="false" ht="15" hidden="false" customHeight="false" outlineLevel="0" collapsed="false">
      <c r="A1966" s="5" t="n">
        <v>45794</v>
      </c>
      <c r="B1966" s="6" t="n">
        <v>103190.041364991</v>
      </c>
      <c r="C1966" s="7" t="n">
        <v>83823.84791</v>
      </c>
      <c r="D1966" s="0" t="n">
        <f aca="false">INT((ROW()-3)/30)</f>
        <v>65</v>
      </c>
      <c r="E1966" s="0" t="n">
        <f aca="false">2+30*D1966</f>
        <v>1952</v>
      </c>
      <c r="F1966" s="8" t="n">
        <f aca="false">INDEX($F:$F,$E1966)*(2*B1966/INDEX($B:$B,$E1966)-C1966/INDEX($C:$C,$E1966))</f>
        <v>6901.99392394482</v>
      </c>
      <c r="G1966" s="9" t="n">
        <f aca="false">B1966/B1965-1</f>
        <v>-0.00363272549125737</v>
      </c>
      <c r="H1966" s="9" t="n">
        <f aca="false">F1966/F1965-1</f>
        <v>2.60996144139103E-005</v>
      </c>
      <c r="I1966" s="9" t="n">
        <f aca="false">LN(B1966/B1965)</f>
        <v>-0.00363933986215939</v>
      </c>
      <c r="J1966" s="9" t="n">
        <f aca="false">LN(F1966/F1965)</f>
        <v>2.60992738249002E-005</v>
      </c>
      <c r="K1966" s="9" t="n">
        <f aca="false">F1966/F1959-1</f>
        <v>0.00860280346970943</v>
      </c>
      <c r="L1966" s="9" t="n">
        <f aca="false">F1966/F1936-1</f>
        <v>0.0795500729091641</v>
      </c>
      <c r="M1966" s="9" t="n">
        <f aca="false">B1966/B1959-1</f>
        <v>-0.0133174876830461</v>
      </c>
      <c r="N1966" s="9" t="n">
        <f aca="false">B1966/B1936-1</f>
        <v>0.214849682955992</v>
      </c>
      <c r="O1966" s="8" t="n">
        <f aca="false">MAX(O1965,F1966)</f>
        <v>7369.92482798441</v>
      </c>
      <c r="P1966" s="9" t="n">
        <f aca="false">F1966/O1966-1</f>
        <v>-0.0634919507269339</v>
      </c>
      <c r="Q1966" s="8" t="n">
        <f aca="false">MAX(Q1965,B1966)</f>
        <v>106115.910582992</v>
      </c>
      <c r="R1966" s="9" t="n">
        <f aca="false">B1966/Q1966-1</f>
        <v>-0.0275723894930224</v>
      </c>
      <c r="S1966" s="9" t="n">
        <f aca="false">B1966/INDEX($B:$B,$E1966)-1</f>
        <v>0.0755280097318711</v>
      </c>
      <c r="T1966" s="0" t="n">
        <f aca="false">IF(AND($A1966&gt;=CrashTest!$B$3,$A1966&lt;=CrashTest!$C$3),1,IF(AND($A1966&gt;=CrashTest!$B$4,$A1966&lt;=CrashTest!$C$4),2,IF(AND($A1966&gt;=CrashTest!$B$5,$A1966&lt;=CrashTest!$C$5),3,IF(AND($A1966&gt;=CrashTest!$B$6,$A1966&lt;=CrashTest!$C$6),4,IF(AND($A1966&gt;=CrashTest!$B$7,$A1966&lt;=CrashTest!$C$7),5,0)))))</f>
        <v>0</v>
      </c>
      <c r="U1966" s="8" t="str">
        <f aca="false">IF(T1966=0,"",IF(T1965=T1966,MAX(U1965,B1966),B1966))</f>
        <v/>
      </c>
      <c r="V1966" s="9" t="str">
        <f aca="false">IF(T1966=0,"",B1966/U1966-1)</f>
        <v/>
      </c>
      <c r="W1966" s="8" t="str">
        <f aca="false">IF(T1966=0,"",IF(T1965=T1966,MAX(W1965,F1966),F1966))</f>
        <v/>
      </c>
      <c r="X1966" s="9" t="str">
        <f aca="false">IF(T1966=0,"",F1966/W1966-1)</f>
        <v/>
      </c>
    </row>
    <row r="1967" customFormat="false" ht="15" hidden="false" customHeight="false" outlineLevel="0" collapsed="false">
      <c r="A1967" s="5" t="n">
        <v>45795</v>
      </c>
      <c r="B1967" s="6" t="n">
        <v>106015.689848919</v>
      </c>
      <c r="C1967" s="7" t="n">
        <v>88623.71936</v>
      </c>
      <c r="D1967" s="0" t="n">
        <f aca="false">INT((ROW()-3)/30)</f>
        <v>65</v>
      </c>
      <c r="E1967" s="0" t="n">
        <f aca="false">2+30*D1967</f>
        <v>1952</v>
      </c>
      <c r="F1967" s="8" t="n">
        <f aca="false">INDEX($F:$F,$E1967)*(2*B1967/INDEX($B:$B,$E1967)-C1967/INDEX($C:$C,$E1967))</f>
        <v>6868.25947295756</v>
      </c>
      <c r="G1967" s="9" t="n">
        <f aca="false">B1967/B1966-1</f>
        <v>0.0273829571783335</v>
      </c>
      <c r="H1967" s="9" t="n">
        <f aca="false">F1967/F1966-1</f>
        <v>-0.0048876384649118</v>
      </c>
      <c r="I1967" s="9" t="n">
        <f aca="false">LN(B1967/B1966)</f>
        <v>0.0270147506112564</v>
      </c>
      <c r="J1967" s="9" t="n">
        <f aca="false">LN(F1967/F1966)</f>
        <v>-0.00489962203330599</v>
      </c>
      <c r="K1967" s="9" t="n">
        <f aca="false">F1967/F1960-1</f>
        <v>0.0013713632066612</v>
      </c>
      <c r="L1967" s="9" t="n">
        <f aca="false">F1967/F1937-1</f>
        <v>0.0759232754135524</v>
      </c>
      <c r="M1967" s="9" t="n">
        <f aca="false">B1967/B1960-1</f>
        <v>0.0196155780849907</v>
      </c>
      <c r="N1967" s="9" t="n">
        <f aca="false">B1967/B1937-1</f>
        <v>0.255592765878622</v>
      </c>
      <c r="O1967" s="8" t="n">
        <f aca="false">MAX(O1966,F1967)</f>
        <v>7369.92482798441</v>
      </c>
      <c r="P1967" s="9" t="n">
        <f aca="false">F1967/O1967-1</f>
        <v>-0.0680692634912604</v>
      </c>
      <c r="Q1967" s="8" t="n">
        <f aca="false">MAX(Q1966,B1967)</f>
        <v>106115.910582992</v>
      </c>
      <c r="R1967" s="9" t="n">
        <f aca="false">B1967/Q1967-1</f>
        <v>-0.000944445875480815</v>
      </c>
      <c r="S1967" s="9" t="n">
        <f aca="false">B1967/INDEX($B:$B,$E1967)-1</f>
        <v>0.104979147166457</v>
      </c>
      <c r="T1967" s="0" t="n">
        <f aca="false">IF(AND($A1967&gt;=CrashTest!$B$3,$A1967&lt;=CrashTest!$C$3),1,IF(AND($A1967&gt;=CrashTest!$B$4,$A1967&lt;=CrashTest!$C$4),2,IF(AND($A1967&gt;=CrashTest!$B$5,$A1967&lt;=CrashTest!$C$5),3,IF(AND($A1967&gt;=CrashTest!$B$6,$A1967&lt;=CrashTest!$C$6),4,IF(AND($A1967&gt;=CrashTest!$B$7,$A1967&lt;=CrashTest!$C$7),5,0)))))</f>
        <v>0</v>
      </c>
      <c r="U1967" s="8" t="str">
        <f aca="false">IF(T1967=0,"",IF(T1966=T1967,MAX(U1966,B1967),B1967))</f>
        <v/>
      </c>
      <c r="V1967" s="9" t="str">
        <f aca="false">IF(T1967=0,"",B1967/U1967-1)</f>
        <v/>
      </c>
      <c r="W1967" s="8" t="str">
        <f aca="false">IF(T1967=0,"",IF(T1966=T1967,MAX(W1966,F1967),F1967))</f>
        <v/>
      </c>
      <c r="X1967" s="9" t="str">
        <f aca="false">IF(T1967=0,"",F1967/W1967-1)</f>
        <v/>
      </c>
    </row>
    <row r="1968" customFormat="false" ht="15" hidden="false" customHeight="false" outlineLevel="0" collapsed="false">
      <c r="A1968" s="5" t="n">
        <v>45796</v>
      </c>
      <c r="B1968" s="6" t="n">
        <v>105615.828960257</v>
      </c>
      <c r="C1968" s="7" t="n">
        <v>87274.27321</v>
      </c>
      <c r="D1968" s="0" t="n">
        <f aca="false">INT((ROW()-3)/30)</f>
        <v>65</v>
      </c>
      <c r="E1968" s="0" t="n">
        <f aca="false">2+30*D1968</f>
        <v>1952</v>
      </c>
      <c r="F1968" s="8" t="n">
        <f aca="false">INDEX($F:$F,$E1968)*(2*B1968/INDEX($B:$B,$E1968)-C1968/INDEX($C:$C,$E1968))</f>
        <v>6932.6361498015</v>
      </c>
      <c r="G1968" s="9" t="n">
        <f aca="false">B1968/B1967-1</f>
        <v>-0.00377171425504885</v>
      </c>
      <c r="H1968" s="9" t="n">
        <f aca="false">F1968/F1967-1</f>
        <v>0.00937307000374954</v>
      </c>
      <c r="I1968" s="9" t="n">
        <f aca="false">LN(B1968/B1967)</f>
        <v>-0.00377884510525969</v>
      </c>
      <c r="J1968" s="9" t="n">
        <f aca="false">LN(F1968/F1967)</f>
        <v>0.00932941535646761</v>
      </c>
      <c r="K1968" s="9" t="n">
        <f aca="false">F1968/F1961-1</f>
        <v>0.00988286963183827</v>
      </c>
      <c r="L1968" s="9" t="n">
        <f aca="false">F1968/F1938-1</f>
        <v>0.0795295380051935</v>
      </c>
      <c r="M1968" s="9" t="n">
        <f aca="false">B1968/B1961-1</f>
        <v>0.026192696413504</v>
      </c>
      <c r="N1968" s="9" t="n">
        <f aca="false">B1968/B1938-1</f>
        <v>0.240718643231866</v>
      </c>
      <c r="O1968" s="8" t="n">
        <f aca="false">MAX(O1967,F1968)</f>
        <v>7369.92482798441</v>
      </c>
      <c r="P1968" s="9" t="n">
        <f aca="false">F1968/O1968-1</f>
        <v>-0.0593342114593183</v>
      </c>
      <c r="Q1968" s="8" t="n">
        <f aca="false">MAX(Q1967,B1968)</f>
        <v>106115.910582992</v>
      </c>
      <c r="R1968" s="9" t="n">
        <f aca="false">B1968/Q1968-1</f>
        <v>-0.00471259795055801</v>
      </c>
      <c r="S1968" s="9" t="n">
        <f aca="false">B1968/INDEX($B:$B,$E1968)-1</f>
        <v>0.100811481565558</v>
      </c>
      <c r="T1968" s="0" t="n">
        <f aca="false">IF(AND($A1968&gt;=CrashTest!$B$3,$A1968&lt;=CrashTest!$C$3),1,IF(AND($A1968&gt;=CrashTest!$B$4,$A1968&lt;=CrashTest!$C$4),2,IF(AND($A1968&gt;=CrashTest!$B$5,$A1968&lt;=CrashTest!$C$5),3,IF(AND($A1968&gt;=CrashTest!$B$6,$A1968&lt;=CrashTest!$C$6),4,IF(AND($A1968&gt;=CrashTest!$B$7,$A1968&lt;=CrashTest!$C$7),5,0)))))</f>
        <v>0</v>
      </c>
      <c r="U1968" s="8" t="str">
        <f aca="false">IF(T1968=0,"",IF(T1967=T1968,MAX(U1967,B1968),B1968))</f>
        <v/>
      </c>
      <c r="V1968" s="9" t="str">
        <f aca="false">IF(T1968=0,"",B1968/U1968-1)</f>
        <v/>
      </c>
      <c r="W1968" s="8" t="str">
        <f aca="false">IF(T1968=0,"",IF(T1967=T1968,MAX(W1967,F1968),F1968))</f>
        <v/>
      </c>
      <c r="X1968" s="9" t="str">
        <f aca="false">IF(T1968=0,"",F1968/W1968-1)</f>
        <v/>
      </c>
    </row>
    <row r="1969" customFormat="false" ht="15" hidden="false" customHeight="false" outlineLevel="0" collapsed="false">
      <c r="A1969" s="5" t="n">
        <v>45797</v>
      </c>
      <c r="B1969" s="6" t="n">
        <v>106893.330247516</v>
      </c>
      <c r="C1969" s="7" t="n">
        <v>89111.58594</v>
      </c>
      <c r="D1969" s="0" t="n">
        <f aca="false">INT((ROW()-3)/30)</f>
        <v>65</v>
      </c>
      <c r="E1969" s="0" t="n">
        <f aca="false">2+30*D1969</f>
        <v>1952</v>
      </c>
      <c r="F1969" s="8" t="n">
        <f aca="false">INDEX($F:$F,$E1969)*(2*B1969/INDEX($B:$B,$E1969)-C1969/INDEX($C:$C,$E1969))</f>
        <v>6946.97671072372</v>
      </c>
      <c r="G1969" s="9" t="n">
        <f aca="false">B1969/B1968-1</f>
        <v>0.0120957369727195</v>
      </c>
      <c r="H1969" s="9" t="n">
        <f aca="false">F1969/F1968-1</f>
        <v>0.00206855813753237</v>
      </c>
      <c r="I1969" s="9" t="n">
        <f aca="false">LN(B1969/B1968)</f>
        <v>0.0120231681425094</v>
      </c>
      <c r="J1969" s="9" t="n">
        <f aca="false">LN(F1969/F1968)</f>
        <v>0.00206642161698551</v>
      </c>
      <c r="K1969" s="9" t="n">
        <f aca="false">F1969/F1962-1</f>
        <v>0.00864616830081522</v>
      </c>
      <c r="L1969" s="9" t="n">
        <f aca="false">F1969/F1939-1</f>
        <v>0.0833802535600767</v>
      </c>
      <c r="M1969" s="9" t="n">
        <f aca="false">B1969/B1962-1</f>
        <v>0.0263824441171268</v>
      </c>
      <c r="N1969" s="9" t="n">
        <f aca="false">B1969/B1939-1</f>
        <v>0.256065064203777</v>
      </c>
      <c r="O1969" s="8" t="n">
        <f aca="false">MAX(O1968,F1969)</f>
        <v>7369.92482798441</v>
      </c>
      <c r="P1969" s="9" t="n">
        <f aca="false">F1969/O1969-1</f>
        <v>-0.0573883895877342</v>
      </c>
      <c r="Q1969" s="8" t="n">
        <f aca="false">MAX(Q1968,B1969)</f>
        <v>106893.330247516</v>
      </c>
      <c r="R1969" s="9" t="n">
        <f aca="false">B1969/Q1969-1</f>
        <v>0</v>
      </c>
      <c r="S1969" s="9" t="n">
        <f aca="false">B1969/INDEX($B:$B,$E1969)-1</f>
        <v>0.114126607703124</v>
      </c>
      <c r="T1969" s="0" t="n">
        <f aca="false">IF(AND($A1969&gt;=CrashTest!$B$3,$A1969&lt;=CrashTest!$C$3),1,IF(AND($A1969&gt;=CrashTest!$B$4,$A1969&lt;=CrashTest!$C$4),2,IF(AND($A1969&gt;=CrashTest!$B$5,$A1969&lt;=CrashTest!$C$5),3,IF(AND($A1969&gt;=CrashTest!$B$6,$A1969&lt;=CrashTest!$C$6),4,IF(AND($A1969&gt;=CrashTest!$B$7,$A1969&lt;=CrashTest!$C$7),5,0)))))</f>
        <v>0</v>
      </c>
      <c r="U1969" s="8" t="str">
        <f aca="false">IF(T1969=0,"",IF(T1968=T1969,MAX(U1968,B1969),B1969))</f>
        <v/>
      </c>
      <c r="V1969" s="9" t="str">
        <f aca="false">IF(T1969=0,"",B1969/U1969-1)</f>
        <v/>
      </c>
      <c r="W1969" s="8" t="str">
        <f aca="false">IF(T1969=0,"",IF(T1968=T1969,MAX(W1968,F1969),F1969))</f>
        <v/>
      </c>
      <c r="X1969" s="9" t="str">
        <f aca="false">IF(T1969=0,"",F1969/W1969-1)</f>
        <v/>
      </c>
    </row>
    <row r="1970" customFormat="false" ht="15" hidden="false" customHeight="false" outlineLevel="0" collapsed="false">
      <c r="A1970" s="5" t="n">
        <v>45798</v>
      </c>
      <c r="B1970" s="6" t="n">
        <v>109704.855619521</v>
      </c>
      <c r="C1970" s="7" t="n">
        <v>93306.76024</v>
      </c>
      <c r="D1970" s="0" t="n">
        <f aca="false">INT((ROW()-3)/30)</f>
        <v>65</v>
      </c>
      <c r="E1970" s="0" t="n">
        <f aca="false">2+30*D1970</f>
        <v>1952</v>
      </c>
      <c r="F1970" s="8" t="n">
        <f aca="false">INDEX($F:$F,$E1970)*(2*B1970/INDEX($B:$B,$E1970)-C1970/INDEX($C:$C,$E1970))</f>
        <v>6965.05400554133</v>
      </c>
      <c r="G1970" s="9" t="n">
        <f aca="false">B1970/B1969-1</f>
        <v>0.0263021590355057</v>
      </c>
      <c r="H1970" s="9" t="n">
        <f aca="false">F1970/F1969-1</f>
        <v>0.00260218157773595</v>
      </c>
      <c r="I1970" s="9" t="n">
        <f aca="false">LN(B1970/B1969)</f>
        <v>0.0259622053753045</v>
      </c>
      <c r="J1970" s="9" t="n">
        <f aca="false">LN(F1970/F1969)</f>
        <v>0.00259880176524173</v>
      </c>
      <c r="K1970" s="9" t="n">
        <f aca="false">F1970/F1963-1</f>
        <v>0.0107886049474331</v>
      </c>
      <c r="L1970" s="9" t="n">
        <f aca="false">F1970/F1940-1</f>
        <v>0.0751738691135944</v>
      </c>
      <c r="M1970" s="9" t="n">
        <f aca="false">B1970/B1963-1</f>
        <v>0.0592060920934923</v>
      </c>
      <c r="N1970" s="9" t="n">
        <f aca="false">B1970/B1940-1</f>
        <v>0.255768676740128</v>
      </c>
      <c r="O1970" s="8" t="n">
        <f aca="false">MAX(O1969,F1970)</f>
        <v>7369.92482798441</v>
      </c>
      <c r="P1970" s="9" t="n">
        <f aca="false">F1970/O1970-1</f>
        <v>-0.0549355430201592</v>
      </c>
      <c r="Q1970" s="8" t="n">
        <f aca="false">MAX(Q1969,B1970)</f>
        <v>109704.855619521</v>
      </c>
      <c r="R1970" s="9" t="n">
        <f aca="false">B1970/Q1970-1</f>
        <v>0</v>
      </c>
      <c r="S1970" s="9" t="n">
        <f aca="false">B1970/INDEX($B:$B,$E1970)-1</f>
        <v>0.14343054292462</v>
      </c>
      <c r="T1970" s="0" t="n">
        <f aca="false">IF(AND($A1970&gt;=CrashTest!$B$3,$A1970&lt;=CrashTest!$C$3),1,IF(AND($A1970&gt;=CrashTest!$B$4,$A1970&lt;=CrashTest!$C$4),2,IF(AND($A1970&gt;=CrashTest!$B$5,$A1970&lt;=CrashTest!$C$5),3,IF(AND($A1970&gt;=CrashTest!$B$6,$A1970&lt;=CrashTest!$C$6),4,IF(AND($A1970&gt;=CrashTest!$B$7,$A1970&lt;=CrashTest!$C$7),5,0)))))</f>
        <v>0</v>
      </c>
      <c r="U1970" s="8" t="str">
        <f aca="false">IF(T1970=0,"",IF(T1969=T1970,MAX(U1969,B1970),B1970))</f>
        <v/>
      </c>
      <c r="V1970" s="9" t="str">
        <f aca="false">IF(T1970=0,"",B1970/U1970-1)</f>
        <v/>
      </c>
      <c r="W1970" s="8" t="str">
        <f aca="false">IF(T1970=0,"",IF(T1969=T1970,MAX(W1969,F1970),F1970))</f>
        <v/>
      </c>
      <c r="X1970" s="9" t="str">
        <f aca="false">IF(T1970=0,"",F1970/W1970-1)</f>
        <v/>
      </c>
    </row>
    <row r="1971" customFormat="false" ht="15" hidden="false" customHeight="false" outlineLevel="0" collapsed="false">
      <c r="A1971" s="5" t="n">
        <v>45799</v>
      </c>
      <c r="B1971" s="6" t="n">
        <v>111477.014787843</v>
      </c>
      <c r="C1971" s="7" t="n">
        <v>96067.50705</v>
      </c>
      <c r="D1971" s="0" t="n">
        <f aca="false">INT((ROW()-3)/30)</f>
        <v>65</v>
      </c>
      <c r="E1971" s="0" t="n">
        <f aca="false">2+30*D1971</f>
        <v>1952</v>
      </c>
      <c r="F1971" s="8" t="n">
        <f aca="false">INDEX($F:$F,$E1971)*(2*B1971/INDEX($B:$B,$E1971)-C1971/INDEX($C:$C,$E1971))</f>
        <v>6966.09268184908</v>
      </c>
      <c r="G1971" s="9" t="n">
        <f aca="false">B1971/B1970-1</f>
        <v>0.0161538808680284</v>
      </c>
      <c r="H1971" s="9" t="n">
        <f aca="false">F1971/F1970-1</f>
        <v>0.000149126813219658</v>
      </c>
      <c r="I1971" s="9" t="n">
        <f aca="false">LN(B1971/B1970)</f>
        <v>0.0160247952350258</v>
      </c>
      <c r="J1971" s="9" t="n">
        <f aca="false">LN(F1971/F1970)</f>
        <v>0.000149115694921791</v>
      </c>
      <c r="K1971" s="9" t="n">
        <f aca="false">F1971/F1964-1</f>
        <v>0.0135023776237906</v>
      </c>
      <c r="L1971" s="9" t="n">
        <f aca="false">F1971/F1941-1</f>
        <v>0.0517689673244723</v>
      </c>
      <c r="M1971" s="9" t="n">
        <f aca="false">B1971/B1964-1</f>
        <v>0.0748265416487535</v>
      </c>
      <c r="N1971" s="9" t="n">
        <f aca="false">B1971/B1941-1</f>
        <v>0.192323510871236</v>
      </c>
      <c r="O1971" s="8" t="n">
        <f aca="false">MAX(O1970,F1971)</f>
        <v>7369.92482798441</v>
      </c>
      <c r="P1971" s="9" t="n">
        <f aca="false">F1971/O1971-1</f>
        <v>-0.0547946085694027</v>
      </c>
      <c r="Q1971" s="8" t="n">
        <f aca="false">MAX(Q1970,B1971)</f>
        <v>111477.014787843</v>
      </c>
      <c r="R1971" s="9" t="n">
        <f aca="false">B1971/Q1971-1</f>
        <v>0</v>
      </c>
      <c r="S1971" s="9" t="n">
        <f aca="false">B1971/INDEX($B:$B,$E1971)-1</f>
        <v>0.16190138369589</v>
      </c>
      <c r="T1971" s="0" t="n">
        <f aca="false">IF(AND($A1971&gt;=CrashTest!$B$3,$A1971&lt;=CrashTest!$C$3),1,IF(AND($A1971&gt;=CrashTest!$B$4,$A1971&lt;=CrashTest!$C$4),2,IF(AND($A1971&gt;=CrashTest!$B$5,$A1971&lt;=CrashTest!$C$5),3,IF(AND($A1971&gt;=CrashTest!$B$6,$A1971&lt;=CrashTest!$C$6),4,IF(AND($A1971&gt;=CrashTest!$B$7,$A1971&lt;=CrashTest!$C$7),5,0)))))</f>
        <v>0</v>
      </c>
      <c r="U1971" s="8" t="str">
        <f aca="false">IF(T1971=0,"",IF(T1970=T1971,MAX(U1970,B1971),B1971))</f>
        <v/>
      </c>
      <c r="V1971" s="9" t="str">
        <f aca="false">IF(T1971=0,"",B1971/U1971-1)</f>
        <v/>
      </c>
      <c r="W1971" s="8" t="str">
        <f aca="false">IF(T1971=0,"",IF(T1970=T1971,MAX(W1970,F1971),F1971))</f>
        <v/>
      </c>
      <c r="X1971" s="9" t="str">
        <f aca="false">IF(T1971=0,"",F1971/W1971-1)</f>
        <v/>
      </c>
    </row>
    <row r="1972" customFormat="false" ht="15" hidden="false" customHeight="false" outlineLevel="0" collapsed="false">
      <c r="A1972" s="5" t="n">
        <v>45800</v>
      </c>
      <c r="B1972" s="6" t="n">
        <v>107291.888969901</v>
      </c>
      <c r="C1972" s="7" t="n">
        <v>89631.16922</v>
      </c>
      <c r="D1972" s="0" t="n">
        <f aca="false">INT((ROW()-3)/30)</f>
        <v>65</v>
      </c>
      <c r="E1972" s="0" t="n">
        <f aca="false">2+30*D1972</f>
        <v>1952</v>
      </c>
      <c r="F1972" s="8" t="n">
        <f aca="false">INDEX($F:$F,$E1972)*(2*B1972/INDEX($B:$B,$E1972)-C1972/INDEX($C:$C,$E1972))</f>
        <v>6956.21986506698</v>
      </c>
      <c r="G1972" s="9" t="n">
        <f aca="false">B1972/B1971-1</f>
        <v>-0.0375424999127121</v>
      </c>
      <c r="H1972" s="9" t="n">
        <f aca="false">F1972/F1971-1</f>
        <v>-0.00141726750317606</v>
      </c>
      <c r="I1972" s="9" t="n">
        <f aca="false">LN(B1972/B1971)</f>
        <v>-0.0382653695485588</v>
      </c>
      <c r="J1972" s="9" t="n">
        <f aca="false">LN(F1972/F1971)</f>
        <v>-0.00141827277670377</v>
      </c>
      <c r="K1972" s="9" t="n">
        <f aca="false">F1972/F1965-1</f>
        <v>0.00788286636846647</v>
      </c>
      <c r="L1972" s="9" t="n">
        <f aca="false">F1972/F1942-1</f>
        <v>0.0464688247580423</v>
      </c>
      <c r="M1972" s="9" t="n">
        <f aca="false">B1972/B1965-1</f>
        <v>0.0359732933114538</v>
      </c>
      <c r="N1972" s="9" t="n">
        <f aca="false">B1972/B1942-1</f>
        <v>0.145109568732234</v>
      </c>
      <c r="O1972" s="8" t="n">
        <f aca="false">MAX(O1971,F1972)</f>
        <v>7369.92482798441</v>
      </c>
      <c r="P1972" s="9" t="n">
        <f aca="false">F1972/O1972-1</f>
        <v>-0.0561342174545041</v>
      </c>
      <c r="Q1972" s="8" t="n">
        <f aca="false">MAX(Q1971,B1972)</f>
        <v>111477.014787843</v>
      </c>
      <c r="R1972" s="9" t="n">
        <f aca="false">B1972/Q1972-1</f>
        <v>-0.0375424999127121</v>
      </c>
      <c r="S1972" s="9" t="n">
        <f aca="false">B1972/INDEX($B:$B,$E1972)-1</f>
        <v>0.118280701099907</v>
      </c>
      <c r="T1972" s="0" t="n">
        <f aca="false">IF(AND($A1972&gt;=CrashTest!$B$3,$A1972&lt;=CrashTest!$C$3),1,IF(AND($A1972&gt;=CrashTest!$B$4,$A1972&lt;=CrashTest!$C$4),2,IF(AND($A1972&gt;=CrashTest!$B$5,$A1972&lt;=CrashTest!$C$5),3,IF(AND($A1972&gt;=CrashTest!$B$6,$A1972&lt;=CrashTest!$C$6),4,IF(AND($A1972&gt;=CrashTest!$B$7,$A1972&lt;=CrashTest!$C$7),5,0)))))</f>
        <v>0</v>
      </c>
      <c r="U1972" s="8" t="str">
        <f aca="false">IF(T1972=0,"",IF(T1971=T1972,MAX(U1971,B1972),B1972))</f>
        <v/>
      </c>
      <c r="V1972" s="9" t="str">
        <f aca="false">IF(T1972=0,"",B1972/U1972-1)</f>
        <v/>
      </c>
      <c r="W1972" s="8" t="str">
        <f aca="false">IF(T1972=0,"",IF(T1971=T1972,MAX(W1971,F1972),F1972))</f>
        <v/>
      </c>
      <c r="X1972" s="9" t="str">
        <f aca="false">IF(T1972=0,"",F1972/W1972-1)</f>
        <v/>
      </c>
    </row>
    <row r="1973" customFormat="false" ht="15" hidden="false" customHeight="false" outlineLevel="0" collapsed="false">
      <c r="A1973" s="5" t="n">
        <v>45801</v>
      </c>
      <c r="B1973" s="6" t="n">
        <v>107917.328289304</v>
      </c>
      <c r="C1973" s="7" t="n">
        <v>90118.37682</v>
      </c>
      <c r="D1973" s="0" t="n">
        <f aca="false">INT((ROW()-3)/30)</f>
        <v>65</v>
      </c>
      <c r="E1973" s="0" t="n">
        <f aca="false">2+30*D1973</f>
        <v>1952</v>
      </c>
      <c r="F1973" s="8" t="n">
        <f aca="false">INDEX($F:$F,$E1973)*(2*B1973/INDEX($B:$B,$E1973)-C1973/INDEX($C:$C,$E1973))</f>
        <v>6999.90758448534</v>
      </c>
      <c r="G1973" s="9" t="n">
        <f aca="false">B1973/B1972-1</f>
        <v>0.005829325267807</v>
      </c>
      <c r="H1973" s="9" t="n">
        <f aca="false">F1973/F1972-1</f>
        <v>0.006280382199785</v>
      </c>
      <c r="I1973" s="9" t="n">
        <f aca="false">LN(B1973/B1972)</f>
        <v>0.00581240049276171</v>
      </c>
      <c r="J1973" s="9" t="n">
        <f aca="false">LN(F1973/F1972)</f>
        <v>0.00626074278529138</v>
      </c>
      <c r="K1973" s="9" t="n">
        <f aca="false">F1973/F1966-1</f>
        <v>0.0141862861108639</v>
      </c>
      <c r="L1973" s="9" t="n">
        <f aca="false">F1973/F1943-1</f>
        <v>0.0535272810880221</v>
      </c>
      <c r="M1973" s="9" t="n">
        <f aca="false">B1973/B1966-1</f>
        <v>0.0458114645733325</v>
      </c>
      <c r="N1973" s="9" t="n">
        <f aca="false">B1973/B1943-1</f>
        <v>0.149893065857475</v>
      </c>
      <c r="O1973" s="8" t="n">
        <f aca="false">MAX(O1972,F1973)</f>
        <v>7369.92482798441</v>
      </c>
      <c r="P1973" s="9" t="n">
        <f aca="false">F1973/O1973-1</f>
        <v>-0.0502063795948191</v>
      </c>
      <c r="Q1973" s="8" t="n">
        <f aca="false">MAX(Q1972,B1973)</f>
        <v>111477.014787843</v>
      </c>
      <c r="R1973" s="9" t="n">
        <f aca="false">B1973/Q1973-1</f>
        <v>-0.0319320220882627</v>
      </c>
      <c r="S1973" s="9" t="n">
        <f aca="false">B1973/INDEX($B:$B,$E1973)-1</f>
        <v>0.12479952304733</v>
      </c>
      <c r="T1973" s="0" t="n">
        <f aca="false">IF(AND($A1973&gt;=CrashTest!$B$3,$A1973&lt;=CrashTest!$C$3),1,IF(AND($A1973&gt;=CrashTest!$B$4,$A1973&lt;=CrashTest!$C$4),2,IF(AND($A1973&gt;=CrashTest!$B$5,$A1973&lt;=CrashTest!$C$5),3,IF(AND($A1973&gt;=CrashTest!$B$6,$A1973&lt;=CrashTest!$C$6),4,IF(AND($A1973&gt;=CrashTest!$B$7,$A1973&lt;=CrashTest!$C$7),5,0)))))</f>
        <v>0</v>
      </c>
      <c r="U1973" s="8" t="str">
        <f aca="false">IF(T1973=0,"",IF(T1972=T1973,MAX(U1972,B1973),B1973))</f>
        <v/>
      </c>
      <c r="V1973" s="9" t="str">
        <f aca="false">IF(T1973=0,"",B1973/U1973-1)</f>
        <v/>
      </c>
      <c r="W1973" s="8" t="str">
        <f aca="false">IF(T1973=0,"",IF(T1972=T1973,MAX(W1972,F1973),F1973))</f>
        <v/>
      </c>
      <c r="X1973" s="9" t="str">
        <f aca="false">IF(T1973=0,"",F1973/W1973-1)</f>
        <v/>
      </c>
    </row>
    <row r="1974" customFormat="false" ht="15" hidden="false" customHeight="false" outlineLevel="0" collapsed="false">
      <c r="A1974" s="5" t="n">
        <v>45802</v>
      </c>
      <c r="B1974" s="6" t="n">
        <v>108914.876558445</v>
      </c>
      <c r="C1974" s="7" t="n">
        <v>91910.65558</v>
      </c>
      <c r="D1974" s="0" t="n">
        <f aca="false">INT((ROW()-3)/30)</f>
        <v>65</v>
      </c>
      <c r="E1974" s="0" t="n">
        <f aca="false">2+30*D1974</f>
        <v>1952</v>
      </c>
      <c r="F1974" s="8" t="n">
        <f aca="false">INDEX($F:$F,$E1974)*(2*B1974/INDEX($B:$B,$E1974)-C1974/INDEX($C:$C,$E1974))</f>
        <v>6979.30390434756</v>
      </c>
      <c r="G1974" s="9" t="n">
        <f aca="false">B1974/B1973-1</f>
        <v>0.00924363385337701</v>
      </c>
      <c r="H1974" s="9" t="n">
        <f aca="false">F1974/F1973-1</f>
        <v>-0.00294342173651629</v>
      </c>
      <c r="I1974" s="9" t="n">
        <f aca="false">LN(B1974/B1973)</f>
        <v>0.00920117293154107</v>
      </c>
      <c r="J1974" s="9" t="n">
        <f aca="false">LN(F1974/F1973)</f>
        <v>-0.00294776212142371</v>
      </c>
      <c r="K1974" s="9" t="n">
        <f aca="false">F1974/F1967-1</f>
        <v>0.016167768825162</v>
      </c>
      <c r="L1974" s="9" t="n">
        <f aca="false">F1974/F1944-1</f>
        <v>0.0427699245457533</v>
      </c>
      <c r="M1974" s="9" t="n">
        <f aca="false">B1974/B1967-1</f>
        <v>0.0273467702154047</v>
      </c>
      <c r="N1974" s="9" t="n">
        <f aca="false">B1974/B1944-1</f>
        <v>0.149237658696578</v>
      </c>
      <c r="O1974" s="8" t="n">
        <f aca="false">MAX(O1973,F1974)</f>
        <v>7369.92482798441</v>
      </c>
      <c r="P1974" s="9" t="n">
        <f aca="false">F1974/O1974-1</f>
        <v>-0.0530020227823242</v>
      </c>
      <c r="Q1974" s="8" t="n">
        <f aca="false">MAX(Q1973,B1974)</f>
        <v>111477.014787843</v>
      </c>
      <c r="R1974" s="9" t="n">
        <f aca="false">B1974/Q1974-1</f>
        <v>-0.0229835561552677</v>
      </c>
      <c r="S1974" s="9" t="n">
        <f aca="false">B1974/INDEX($B:$B,$E1974)-1</f>
        <v>0.135196757996832</v>
      </c>
      <c r="T1974" s="0" t="n">
        <f aca="false">IF(AND($A1974&gt;=CrashTest!$B$3,$A1974&lt;=CrashTest!$C$3),1,IF(AND($A1974&gt;=CrashTest!$B$4,$A1974&lt;=CrashTest!$C$4),2,IF(AND($A1974&gt;=CrashTest!$B$5,$A1974&lt;=CrashTest!$C$5),3,IF(AND($A1974&gt;=CrashTest!$B$6,$A1974&lt;=CrashTest!$C$6),4,IF(AND($A1974&gt;=CrashTest!$B$7,$A1974&lt;=CrashTest!$C$7),5,0)))))</f>
        <v>0</v>
      </c>
      <c r="U1974" s="8" t="str">
        <f aca="false">IF(T1974=0,"",IF(T1973=T1974,MAX(U1973,B1974),B1974))</f>
        <v/>
      </c>
      <c r="V1974" s="9" t="str">
        <f aca="false">IF(T1974=0,"",B1974/U1974-1)</f>
        <v/>
      </c>
      <c r="W1974" s="8" t="str">
        <f aca="false">IF(T1974=0,"",IF(T1973=T1974,MAX(W1973,F1974),F1974))</f>
        <v/>
      </c>
      <c r="X1974" s="9" t="str">
        <f aca="false">IF(T1974=0,"",F1974/W1974-1)</f>
        <v/>
      </c>
    </row>
    <row r="1975" customFormat="false" ht="15" hidden="false" customHeight="false" outlineLevel="0" collapsed="false">
      <c r="A1975" s="5" t="n">
        <v>45803</v>
      </c>
      <c r="B1975" s="6" t="n">
        <v>109371.985172122</v>
      </c>
      <c r="C1975" s="7" t="n">
        <v>92310.92478</v>
      </c>
      <c r="D1975" s="0" t="n">
        <f aca="false">INT((ROW()-3)/30)</f>
        <v>65</v>
      </c>
      <c r="E1975" s="0" t="n">
        <f aca="false">2+30*D1975</f>
        <v>1952</v>
      </c>
      <c r="F1975" s="8" t="n">
        <f aca="false">INDEX($F:$F,$E1975)*(2*B1975/INDEX($B:$B,$E1975)-C1975/INDEX($C:$C,$E1975))</f>
        <v>7007.30374968805</v>
      </c>
      <c r="G1975" s="9" t="n">
        <f aca="false">B1975/B1974-1</f>
        <v>0.00419693459810988</v>
      </c>
      <c r="H1975" s="9" t="n">
        <f aca="false">F1975/F1974-1</f>
        <v>0.00401183924990667</v>
      </c>
      <c r="I1975" s="9" t="n">
        <f aca="false">LN(B1975/B1974)</f>
        <v>0.00418815203275923</v>
      </c>
      <c r="J1975" s="9" t="n">
        <f aca="false">LN(F1975/F1974)</f>
        <v>0.00400381328159175</v>
      </c>
      <c r="K1975" s="9" t="n">
        <f aca="false">F1975/F1968-1</f>
        <v>0.0107704483941056</v>
      </c>
      <c r="L1975" s="9" t="n">
        <f aca="false">F1975/F1945-1</f>
        <v>0.0459636293864405</v>
      </c>
      <c r="M1975" s="9" t="n">
        <f aca="false">B1975/B1968-1</f>
        <v>0.0355643301656841</v>
      </c>
      <c r="N1975" s="9" t="n">
        <f aca="false">B1975/B1945-1</f>
        <v>0.154998150367998</v>
      </c>
      <c r="O1975" s="8" t="n">
        <f aca="false">MAX(O1974,F1975)</f>
        <v>7369.92482798441</v>
      </c>
      <c r="P1975" s="9" t="n">
        <f aca="false">F1975/O1975-1</f>
        <v>-0.0492028191277402</v>
      </c>
      <c r="Q1975" s="8" t="n">
        <f aca="false">MAX(Q1974,B1975)</f>
        <v>111477.014787843</v>
      </c>
      <c r="R1975" s="9" t="n">
        <f aca="false">B1975/Q1975-1</f>
        <v>-0.0188830820391734</v>
      </c>
      <c r="S1975" s="9" t="n">
        <f aca="false">B1975/INDEX($B:$B,$E1975)-1</f>
        <v>0.139961104546131</v>
      </c>
      <c r="T1975" s="0" t="n">
        <f aca="false">IF(AND($A1975&gt;=CrashTest!$B$3,$A1975&lt;=CrashTest!$C$3),1,IF(AND($A1975&gt;=CrashTest!$B$4,$A1975&lt;=CrashTest!$C$4),2,IF(AND($A1975&gt;=CrashTest!$B$5,$A1975&lt;=CrashTest!$C$5),3,IF(AND($A1975&gt;=CrashTest!$B$6,$A1975&lt;=CrashTest!$C$6),4,IF(AND($A1975&gt;=CrashTest!$B$7,$A1975&lt;=CrashTest!$C$7),5,0)))))</f>
        <v>0</v>
      </c>
      <c r="U1975" s="8" t="str">
        <f aca="false">IF(T1975=0,"",IF(T1974=T1975,MAX(U1974,B1975),B1975))</f>
        <v/>
      </c>
      <c r="V1975" s="9" t="str">
        <f aca="false">IF(T1975=0,"",B1975/U1975-1)</f>
        <v/>
      </c>
      <c r="W1975" s="8" t="str">
        <f aca="false">IF(T1975=0,"",IF(T1974=T1975,MAX(W1974,F1975),F1975))</f>
        <v/>
      </c>
      <c r="X1975" s="9" t="str">
        <f aca="false">IF(T1975=0,"",F1975/W1975-1)</f>
        <v/>
      </c>
    </row>
    <row r="1976" customFormat="false" ht="15" hidden="false" customHeight="false" outlineLevel="0" collapsed="false">
      <c r="A1976" s="5" t="n">
        <v>45804</v>
      </c>
      <c r="B1976" s="6" t="n">
        <v>109066.345636762</v>
      </c>
      <c r="C1976" s="7" t="n">
        <v>91498.6767</v>
      </c>
      <c r="D1976" s="0" t="n">
        <f aca="false">INT((ROW()-3)/30)</f>
        <v>65</v>
      </c>
      <c r="E1976" s="0" t="n">
        <f aca="false">2+30*D1976</f>
        <v>1952</v>
      </c>
      <c r="F1976" s="8" t="n">
        <f aca="false">INDEX($F:$F,$E1976)*(2*B1976/INDEX($B:$B,$E1976)-C1976/INDEX($C:$C,$E1976))</f>
        <v>7037.01535253195</v>
      </c>
      <c r="G1976" s="9" t="n">
        <f aca="false">B1976/B1975-1</f>
        <v>-0.00279449563687639</v>
      </c>
      <c r="H1976" s="9" t="n">
        <f aca="false">F1976/F1975-1</f>
        <v>0.00424009061191644</v>
      </c>
      <c r="I1976" s="9" t="n">
        <f aca="false">LN(B1976/B1975)</f>
        <v>-0.00279840752935265</v>
      </c>
      <c r="J1976" s="9" t="n">
        <f aca="false">LN(F1976/F1975)</f>
        <v>0.00423112675715586</v>
      </c>
      <c r="K1976" s="9" t="n">
        <f aca="false">F1976/F1969-1</f>
        <v>0.012960838298081</v>
      </c>
      <c r="L1976" s="9" t="n">
        <f aca="false">F1976/F1946-1</f>
        <v>0.0499460785871611</v>
      </c>
      <c r="M1976" s="9" t="n">
        <f aca="false">B1976/B1969-1</f>
        <v>0.0203288211174102</v>
      </c>
      <c r="N1976" s="9" t="n">
        <f aca="false">B1976/B1946-1</f>
        <v>0.162594620966907</v>
      </c>
      <c r="O1976" s="8" t="n">
        <f aca="false">MAX(O1975,F1976)</f>
        <v>7369.92482798441</v>
      </c>
      <c r="P1976" s="9" t="n">
        <f aca="false">F1976/O1976-1</f>
        <v>-0.0451713529272871</v>
      </c>
      <c r="Q1976" s="8" t="n">
        <f aca="false">MAX(Q1975,B1976)</f>
        <v>111477.014787843</v>
      </c>
      <c r="R1976" s="9" t="n">
        <f aca="false">B1976/Q1976-1</f>
        <v>-0.0216248089856806</v>
      </c>
      <c r="S1976" s="9" t="n">
        <f aca="false">B1976/INDEX($B:$B,$E1976)-1</f>
        <v>0.136775488213268</v>
      </c>
      <c r="T1976" s="0" t="n">
        <f aca="false">IF(AND($A1976&gt;=CrashTest!$B$3,$A1976&lt;=CrashTest!$C$3),1,IF(AND($A1976&gt;=CrashTest!$B$4,$A1976&lt;=CrashTest!$C$4),2,IF(AND($A1976&gt;=CrashTest!$B$5,$A1976&lt;=CrashTest!$C$5),3,IF(AND($A1976&gt;=CrashTest!$B$6,$A1976&lt;=CrashTest!$C$6),4,IF(AND($A1976&gt;=CrashTest!$B$7,$A1976&lt;=CrashTest!$C$7),5,0)))))</f>
        <v>0</v>
      </c>
      <c r="U1976" s="8" t="str">
        <f aca="false">IF(T1976=0,"",IF(T1975=T1976,MAX(U1975,B1976),B1976))</f>
        <v/>
      </c>
      <c r="V1976" s="9" t="str">
        <f aca="false">IF(T1976=0,"",B1976/U1976-1)</f>
        <v/>
      </c>
      <c r="W1976" s="8" t="str">
        <f aca="false">IF(T1976=0,"",IF(T1975=T1976,MAX(W1975,F1976),F1976))</f>
        <v/>
      </c>
      <c r="X1976" s="9" t="str">
        <f aca="false">IF(T1976=0,"",F1976/W1976-1)</f>
        <v/>
      </c>
    </row>
    <row r="1977" customFormat="false" ht="15" hidden="false" customHeight="false" outlineLevel="0" collapsed="false">
      <c r="A1977" s="5" t="n">
        <v>45805</v>
      </c>
      <c r="B1977" s="6" t="n">
        <v>107895.402399474</v>
      </c>
      <c r="C1977" s="7" t="n">
        <v>89673.82923</v>
      </c>
      <c r="D1977" s="0" t="n">
        <f aca="false">INT((ROW()-3)/30)</f>
        <v>65</v>
      </c>
      <c r="E1977" s="0" t="n">
        <f aca="false">2+30*D1977</f>
        <v>1952</v>
      </c>
      <c r="F1977" s="8" t="n">
        <f aca="false">INDEX($F:$F,$E1977)*(2*B1977/INDEX($B:$B,$E1977)-C1977/INDEX($C:$C,$E1977))</f>
        <v>7036.39139881447</v>
      </c>
      <c r="G1977" s="9" t="n">
        <f aca="false">B1977/B1976-1</f>
        <v>-0.0107360637275566</v>
      </c>
      <c r="H1977" s="9" t="n">
        <f aca="false">F1977/F1976-1</f>
        <v>-8.8667380447105E-005</v>
      </c>
      <c r="I1977" s="9" t="n">
        <f aca="false">LN(B1977/B1976)</f>
        <v>-0.0107941111004506</v>
      </c>
      <c r="J1977" s="9" t="n">
        <f aca="false">LN(F1977/F1976)</f>
        <v>-8.86713116316629E-005</v>
      </c>
      <c r="K1977" s="9" t="n">
        <f aca="false">F1977/F1970-1</f>
        <v>0.0102421881031198</v>
      </c>
      <c r="L1977" s="9" t="n">
        <f aca="false">F1977/F1947-1</f>
        <v>0.0486554412687492</v>
      </c>
      <c r="M1977" s="9" t="n">
        <f aca="false">B1977/B1970-1</f>
        <v>-0.0164938298293975</v>
      </c>
      <c r="N1977" s="9" t="n">
        <f aca="false">B1977/B1947-1</f>
        <v>0.134952331575349</v>
      </c>
      <c r="O1977" s="8" t="n">
        <f aca="false">MAX(O1976,F1977)</f>
        <v>7369.92482798441</v>
      </c>
      <c r="P1977" s="9" t="n">
        <f aca="false">F1977/O1977-1</f>
        <v>-0.0452560150821989</v>
      </c>
      <c r="Q1977" s="8" t="n">
        <f aca="false">MAX(Q1976,B1977)</f>
        <v>111477.014787843</v>
      </c>
      <c r="R1977" s="9" t="n">
        <f aca="false">B1977/Q1977-1</f>
        <v>-0.0321287073858708</v>
      </c>
      <c r="S1977" s="9" t="n">
        <f aca="false">B1977/INDEX($B:$B,$E1977)-1</f>
        <v>0.124570994127886</v>
      </c>
      <c r="T1977" s="0" t="n">
        <f aca="false">IF(AND($A1977&gt;=CrashTest!$B$3,$A1977&lt;=CrashTest!$C$3),1,IF(AND($A1977&gt;=CrashTest!$B$4,$A1977&lt;=CrashTest!$C$4),2,IF(AND($A1977&gt;=CrashTest!$B$5,$A1977&lt;=CrashTest!$C$5),3,IF(AND($A1977&gt;=CrashTest!$B$6,$A1977&lt;=CrashTest!$C$6),4,IF(AND($A1977&gt;=CrashTest!$B$7,$A1977&lt;=CrashTest!$C$7),5,0)))))</f>
        <v>0</v>
      </c>
      <c r="U1977" s="8" t="str">
        <f aca="false">IF(T1977=0,"",IF(T1976=T1977,MAX(U1976,B1977),B1977))</f>
        <v/>
      </c>
      <c r="V1977" s="9" t="str">
        <f aca="false">IF(T1977=0,"",B1977/U1977-1)</f>
        <v/>
      </c>
      <c r="W1977" s="8" t="str">
        <f aca="false">IF(T1977=0,"",IF(T1976=T1977,MAX(W1976,F1977),F1977))</f>
        <v/>
      </c>
      <c r="X1977" s="9" t="str">
        <f aca="false">IF(T1977=0,"",F1977/W1977-1)</f>
        <v/>
      </c>
    </row>
    <row r="1978" customFormat="false" ht="15" hidden="false" customHeight="false" outlineLevel="0" collapsed="false">
      <c r="A1978" s="5" t="n">
        <v>45806</v>
      </c>
      <c r="B1978" s="6" t="n">
        <v>105732.957892168</v>
      </c>
      <c r="C1978" s="7" t="n">
        <v>86263.09913</v>
      </c>
      <c r="D1978" s="0" t="n">
        <f aca="false">INT((ROW()-3)/30)</f>
        <v>65</v>
      </c>
      <c r="E1978" s="0" t="n">
        <f aca="false">2+30*D1978</f>
        <v>1952</v>
      </c>
      <c r="F1978" s="8" t="n">
        <f aca="false">INDEX($F:$F,$E1978)*(2*B1978/INDEX($B:$B,$E1978)-C1978/INDEX($C:$C,$E1978))</f>
        <v>7038.85729998877</v>
      </c>
      <c r="G1978" s="9" t="n">
        <f aca="false">B1978/B1977-1</f>
        <v>-0.020042044973332</v>
      </c>
      <c r="H1978" s="9" t="n">
        <f aca="false">F1978/F1977-1</f>
        <v>0.000350449688558907</v>
      </c>
      <c r="I1978" s="9" t="n">
        <f aca="false">LN(B1978/B1977)</f>
        <v>-0.0202456112718931</v>
      </c>
      <c r="J1978" s="9" t="n">
        <f aca="false">LN(F1978/F1977)</f>
        <v>0.000350388295409856</v>
      </c>
      <c r="K1978" s="9" t="n">
        <f aca="false">F1978/F1971-1</f>
        <v>0.0104455426396037</v>
      </c>
      <c r="L1978" s="9" t="n">
        <f aca="false">F1978/F1948-1</f>
        <v>0.0533924545570739</v>
      </c>
      <c r="M1978" s="9" t="n">
        <f aca="false">B1978/B1971-1</f>
        <v>-0.0515268273608401</v>
      </c>
      <c r="N1978" s="9" t="n">
        <f aca="false">B1978/B1948-1</f>
        <v>0.123589442702612</v>
      </c>
      <c r="O1978" s="8" t="n">
        <f aca="false">MAX(O1977,F1978)</f>
        <v>7369.92482798441</v>
      </c>
      <c r="P1978" s="9" t="n">
        <f aca="false">F1978/O1978-1</f>
        <v>-0.044921425350031</v>
      </c>
      <c r="Q1978" s="8" t="n">
        <f aca="false">MAX(Q1977,B1978)</f>
        <v>111477.014787843</v>
      </c>
      <c r="R1978" s="9" t="n">
        <f aca="false">B1978/Q1978-1</f>
        <v>-0.0515268273608401</v>
      </c>
      <c r="S1978" s="9" t="n">
        <f aca="false">B1978/INDEX($B:$B,$E1978)-1</f>
        <v>0.10203229168787</v>
      </c>
      <c r="T1978" s="0" t="n">
        <f aca="false">IF(AND($A1978&gt;=CrashTest!$B$3,$A1978&lt;=CrashTest!$C$3),1,IF(AND($A1978&gt;=CrashTest!$B$4,$A1978&lt;=CrashTest!$C$4),2,IF(AND($A1978&gt;=CrashTest!$B$5,$A1978&lt;=CrashTest!$C$5),3,IF(AND($A1978&gt;=CrashTest!$B$6,$A1978&lt;=CrashTest!$C$6),4,IF(AND($A1978&gt;=CrashTest!$B$7,$A1978&lt;=CrashTest!$C$7),5,0)))))</f>
        <v>0</v>
      </c>
      <c r="U1978" s="8" t="str">
        <f aca="false">IF(T1978=0,"",IF(T1977=T1978,MAX(U1977,B1978),B1978))</f>
        <v/>
      </c>
      <c r="V1978" s="9" t="str">
        <f aca="false">IF(T1978=0,"",B1978/U1978-1)</f>
        <v/>
      </c>
      <c r="W1978" s="8" t="str">
        <f aca="false">IF(T1978=0,"",IF(T1977=T1978,MAX(W1977,F1978),F1978))</f>
        <v/>
      </c>
      <c r="X1978" s="9" t="str">
        <f aca="false">IF(T1978=0,"",F1978/W1978-1)</f>
        <v/>
      </c>
    </row>
    <row r="1979" customFormat="false" ht="15" hidden="false" customHeight="false" outlineLevel="0" collapsed="false">
      <c r="A1979" s="5" t="n">
        <v>45807</v>
      </c>
      <c r="B1979" s="6" t="n">
        <v>103981.302957919</v>
      </c>
      <c r="C1979" s="7" t="n">
        <v>83978.29688</v>
      </c>
      <c r="D1979" s="0" t="n">
        <f aca="false">INT((ROW()-3)/30)</f>
        <v>65</v>
      </c>
      <c r="E1979" s="0" t="n">
        <f aca="false">2+30*D1979</f>
        <v>1952</v>
      </c>
      <c r="F1979" s="8" t="n">
        <f aca="false">INDEX($F:$F,$E1979)*(2*B1979/INDEX($B:$B,$E1979)-C1979/INDEX($C:$C,$E1979))</f>
        <v>6998.34483636986</v>
      </c>
      <c r="G1979" s="9" t="n">
        <f aca="false">B1979/B1978-1</f>
        <v>-0.0165667826680439</v>
      </c>
      <c r="H1979" s="9" t="n">
        <f aca="false">F1979/F1978-1</f>
        <v>-0.00575554552284718</v>
      </c>
      <c r="I1979" s="9" t="n">
        <f aca="false">LN(B1979/B1978)</f>
        <v>-0.0167055465272181</v>
      </c>
      <c r="J1979" s="9" t="n">
        <f aca="false">LN(F1979/F1978)</f>
        <v>-0.00577217250390464</v>
      </c>
      <c r="K1979" s="9" t="n">
        <f aca="false">F1979/F1972-1</f>
        <v>0.00605572740942506</v>
      </c>
      <c r="L1979" s="9" t="n">
        <f aca="false">F1979/F1949-1</f>
        <v>0.0417203103174399</v>
      </c>
      <c r="M1979" s="9" t="n">
        <f aca="false">B1979/B1972-1</f>
        <v>-0.030855883364219</v>
      </c>
      <c r="N1979" s="9" t="n">
        <f aca="false">B1979/B1949-1</f>
        <v>0.103405224094747</v>
      </c>
      <c r="O1979" s="8" t="n">
        <f aca="false">MAX(O1978,F1979)</f>
        <v>7369.92482798441</v>
      </c>
      <c r="P1979" s="9" t="n">
        <f aca="false">F1979/O1979-1</f>
        <v>-0.0504184235643248</v>
      </c>
      <c r="Q1979" s="8" t="n">
        <f aca="false">MAX(Q1978,B1979)</f>
        <v>111477.014787843</v>
      </c>
      <c r="R1979" s="9" t="n">
        <f aca="false">B1979/Q1979-1</f>
        <v>-0.0672399762784232</v>
      </c>
      <c r="S1979" s="9" t="n">
        <f aca="false">B1979/INDEX($B:$B,$E1979)-1</f>
        <v>0.0837751622183112</v>
      </c>
      <c r="T1979" s="0" t="n">
        <f aca="false">IF(AND($A1979&gt;=CrashTest!$B$3,$A1979&lt;=CrashTest!$C$3),1,IF(AND($A1979&gt;=CrashTest!$B$4,$A1979&lt;=CrashTest!$C$4),2,IF(AND($A1979&gt;=CrashTest!$B$5,$A1979&lt;=CrashTest!$C$5),3,IF(AND($A1979&gt;=CrashTest!$B$6,$A1979&lt;=CrashTest!$C$6),4,IF(AND($A1979&gt;=CrashTest!$B$7,$A1979&lt;=CrashTest!$C$7),5,0)))))</f>
        <v>0</v>
      </c>
      <c r="U1979" s="8" t="str">
        <f aca="false">IF(T1979=0,"",IF(T1978=T1979,MAX(U1978,B1979),B1979))</f>
        <v/>
      </c>
      <c r="V1979" s="9" t="str">
        <f aca="false">IF(T1979=0,"",B1979/U1979-1)</f>
        <v/>
      </c>
      <c r="W1979" s="8" t="str">
        <f aca="false">IF(T1979=0,"",IF(T1978=T1979,MAX(W1978,F1979),F1979))</f>
        <v/>
      </c>
      <c r="X1979" s="9" t="str">
        <f aca="false">IF(T1979=0,"",F1979/W1979-1)</f>
        <v/>
      </c>
    </row>
    <row r="1980" customFormat="false" ht="15" hidden="false" customHeight="false" outlineLevel="0" collapsed="false">
      <c r="A1980" s="5" t="n">
        <v>45808</v>
      </c>
      <c r="B1980" s="6" t="n">
        <v>104708.964150205</v>
      </c>
      <c r="C1980" s="7" t="n">
        <v>84664.31727</v>
      </c>
      <c r="D1980" s="0" t="n">
        <f aca="false">INT((ROW()-3)/30)</f>
        <v>65</v>
      </c>
      <c r="E1980" s="0" t="n">
        <f aca="false">2+30*D1980</f>
        <v>1952</v>
      </c>
      <c r="F1980" s="8" t="n">
        <f aca="false">INDEX($F:$F,$E1980)*(2*B1980/INDEX($B:$B,$E1980)-C1980/INDEX($C:$C,$E1980))</f>
        <v>7038.57370495091</v>
      </c>
      <c r="G1980" s="9" t="n">
        <f aca="false">B1980/B1979-1</f>
        <v>0.00699800032877529</v>
      </c>
      <c r="H1980" s="9" t="n">
        <f aca="false">F1980/F1979-1</f>
        <v>0.005748340432153</v>
      </c>
      <c r="I1980" s="9" t="n">
        <f aca="false">LN(B1980/B1979)</f>
        <v>0.00697362796362469</v>
      </c>
      <c r="J1980" s="9" t="n">
        <f aca="false">LN(F1980/F1979)</f>
        <v>0.00573188176651151</v>
      </c>
      <c r="K1980" s="9" t="n">
        <f aca="false">F1980/F1973-1</f>
        <v>0.00552380442154266</v>
      </c>
      <c r="L1980" s="9" t="n">
        <f aca="false">F1980/F1950-1</f>
        <v>0.0513412428536753</v>
      </c>
      <c r="M1980" s="9" t="n">
        <f aca="false">B1980/B1973-1</f>
        <v>-0.0297298329189362</v>
      </c>
      <c r="N1980" s="9" t="n">
        <f aca="false">B1980/B1950-1</f>
        <v>0.0860602836522963</v>
      </c>
      <c r="O1980" s="8" t="n">
        <f aca="false">MAX(O1979,F1980)</f>
        <v>7369.92482798441</v>
      </c>
      <c r="P1980" s="9" t="n">
        <f aca="false">F1980/O1980-1</f>
        <v>-0.0449599053948719</v>
      </c>
      <c r="Q1980" s="8" t="n">
        <f aca="false">MAX(Q1979,B1980)</f>
        <v>111477.014787843</v>
      </c>
      <c r="R1980" s="9" t="n">
        <f aca="false">B1980/Q1980-1</f>
        <v>-0.0607125213257511</v>
      </c>
      <c r="S1980" s="9" t="n">
        <f aca="false">B1980/INDEX($B:$B,$E1980)-1</f>
        <v>0.0913594211598334</v>
      </c>
      <c r="T1980" s="0" t="n">
        <f aca="false">IF(AND($A1980&gt;=CrashTest!$B$3,$A1980&lt;=CrashTest!$C$3),1,IF(AND($A1980&gt;=CrashTest!$B$4,$A1980&lt;=CrashTest!$C$4),2,IF(AND($A1980&gt;=CrashTest!$B$5,$A1980&lt;=CrashTest!$C$5),3,IF(AND($A1980&gt;=CrashTest!$B$6,$A1980&lt;=CrashTest!$C$6),4,IF(AND($A1980&gt;=CrashTest!$B$7,$A1980&lt;=CrashTest!$C$7),5,0)))))</f>
        <v>0</v>
      </c>
      <c r="U1980" s="8" t="str">
        <f aca="false">IF(T1980=0,"",IF(T1979=T1980,MAX(U1979,B1980),B1980))</f>
        <v/>
      </c>
      <c r="V1980" s="9" t="str">
        <f aca="false">IF(T1980=0,"",B1980/U1980-1)</f>
        <v/>
      </c>
      <c r="W1980" s="8" t="str">
        <f aca="false">IF(T1980=0,"",IF(T1979=T1980,MAX(W1979,F1980),F1980))</f>
        <v/>
      </c>
      <c r="X1980" s="9" t="str">
        <f aca="false">IF(T1980=0,"",F1980/W1980-1)</f>
        <v/>
      </c>
    </row>
    <row r="1981" customFormat="false" ht="15" hidden="false" customHeight="false" outlineLevel="0" collapsed="false">
      <c r="A1981" s="5" t="n">
        <v>45809</v>
      </c>
      <c r="B1981" s="6" t="n">
        <v>105750.15972443</v>
      </c>
      <c r="C1981" s="7" t="n">
        <v>86235.47203</v>
      </c>
      <c r="D1981" s="0" t="n">
        <f aca="false">INT((ROW()-3)/30)</f>
        <v>65</v>
      </c>
      <c r="E1981" s="0" t="n">
        <f aca="false">2+30*D1981</f>
        <v>1952</v>
      </c>
      <c r="F1981" s="8" t="n">
        <f aca="false">INDEX($F:$F,$E1981)*(2*B1981/INDEX($B:$B,$E1981)-C1981/INDEX($C:$C,$E1981))</f>
        <v>7043.70747011533</v>
      </c>
      <c r="G1981" s="9" t="n">
        <f aca="false">B1981/B1980-1</f>
        <v>0.00994371000300798</v>
      </c>
      <c r="H1981" s="9" t="n">
        <f aca="false">F1981/F1980-1</f>
        <v>0.000729375776914676</v>
      </c>
      <c r="I1981" s="9" t="n">
        <f aca="false">LN(B1981/B1980)</f>
        <v>0.00989459662975598</v>
      </c>
      <c r="J1981" s="9" t="n">
        <f aca="false">LN(F1981/F1980)</f>
        <v>0.000729109911671958</v>
      </c>
      <c r="K1981" s="9" t="n">
        <f aca="false">F1981/F1974-1</f>
        <v>0.00922779214810388</v>
      </c>
      <c r="L1981" s="9" t="n">
        <f aca="false">F1981/F1951-1</f>
        <v>0.0513261108365557</v>
      </c>
      <c r="M1981" s="9" t="n">
        <f aca="false">B1981/B1974-1</f>
        <v>-0.029056791266864</v>
      </c>
      <c r="N1981" s="9" t="n">
        <f aca="false">B1981/B1951-1</f>
        <v>0.0919853805828494</v>
      </c>
      <c r="O1981" s="8" t="n">
        <f aca="false">MAX(O1980,F1981)</f>
        <v>7369.92482798441</v>
      </c>
      <c r="P1981" s="9" t="n">
        <f aca="false">F1981/O1981-1</f>
        <v>-0.0442633222838846</v>
      </c>
      <c r="Q1981" s="8" t="n">
        <f aca="false">MAX(Q1980,B1981)</f>
        <v>111477.014787843</v>
      </c>
      <c r="R1981" s="9" t="n">
        <f aca="false">B1981/Q1981-1</f>
        <v>-0.0513725190283578</v>
      </c>
      <c r="S1981" s="9" t="n">
        <f aca="false">B1981/INDEX($B:$B,$E1981)-1</f>
        <v>0.102211582752897</v>
      </c>
      <c r="T1981" s="0" t="n">
        <f aca="false">IF(AND($A1981&gt;=CrashTest!$B$3,$A1981&lt;=CrashTest!$C$3),1,IF(AND($A1981&gt;=CrashTest!$B$4,$A1981&lt;=CrashTest!$C$4),2,IF(AND($A1981&gt;=CrashTest!$B$5,$A1981&lt;=CrashTest!$C$5),3,IF(AND($A1981&gt;=CrashTest!$B$6,$A1981&lt;=CrashTest!$C$6),4,IF(AND($A1981&gt;=CrashTest!$B$7,$A1981&lt;=CrashTest!$C$7),5,0)))))</f>
        <v>0</v>
      </c>
      <c r="U1981" s="8" t="str">
        <f aca="false">IF(T1981=0,"",IF(T1980=T1981,MAX(U1980,B1981),B1981))</f>
        <v/>
      </c>
      <c r="V1981" s="9" t="str">
        <f aca="false">IF(T1981=0,"",B1981/U1981-1)</f>
        <v/>
      </c>
      <c r="W1981" s="8" t="str">
        <f aca="false">IF(T1981=0,"",IF(T1980=T1981,MAX(W1980,F1981),F1981))</f>
        <v/>
      </c>
      <c r="X1981" s="9" t="str">
        <f aca="false">IF(T1981=0,"",F1981/W1981-1)</f>
        <v/>
      </c>
    </row>
    <row r="1982" customFormat="false" ht="15" hidden="false" customHeight="false" outlineLevel="0" collapsed="false">
      <c r="A1982" s="5" t="n">
        <v>45810</v>
      </c>
      <c r="B1982" s="6" t="n">
        <v>105899.696926651</v>
      </c>
      <c r="C1982" s="7" t="n">
        <v>86289.12072</v>
      </c>
      <c r="D1982" s="0" t="n">
        <f aca="false">INT((ROW()-3)/30)</f>
        <v>65</v>
      </c>
      <c r="E1982" s="0" t="n">
        <f aca="false">2+30*D1982</f>
        <v>1952</v>
      </c>
      <c r="F1982" s="8" t="n">
        <f aca="false">INDEX($F:$F,$E1982)*(2*B1982/INDEX($B:$B,$E1982)-C1982/INDEX($C:$C,$E1982))</f>
        <v>7059.74115557488</v>
      </c>
      <c r="G1982" s="9" t="n">
        <f aca="false">B1982/B1981-1</f>
        <v>0.00141406124218313</v>
      </c>
      <c r="H1982" s="9" t="n">
        <f aca="false">F1982/F1981-1</f>
        <v>0.00227631336587675</v>
      </c>
      <c r="I1982" s="9" t="n">
        <f aca="false">LN(B1982/B1981)</f>
        <v>0.0014130623990908</v>
      </c>
      <c r="J1982" s="9" t="n">
        <f aca="false">LN(F1982/F1981)</f>
        <v>0.00227372648955723</v>
      </c>
      <c r="K1982" s="9" t="n">
        <f aca="false">F1982/F1975-1</f>
        <v>0.00748325001455297</v>
      </c>
      <c r="L1982" s="9" t="n">
        <f aca="false">F1982/F1952-1</f>
        <v>0.057765803768222</v>
      </c>
      <c r="M1982" s="9" t="n">
        <f aca="false">B1982/B1975-1</f>
        <v>-0.031747510480006</v>
      </c>
      <c r="N1982" s="9" t="n">
        <f aca="false">B1982/B1952-1</f>
        <v>0.103770177432754</v>
      </c>
      <c r="O1982" s="8" t="n">
        <f aca="false">MAX(O1981,F1982)</f>
        <v>7369.92482798441</v>
      </c>
      <c r="P1982" s="9" t="n">
        <f aca="false">F1982/O1982-1</f>
        <v>-0.0420877661101409</v>
      </c>
      <c r="Q1982" s="8" t="n">
        <f aca="false">MAX(Q1981,B1982)</f>
        <v>111477.014787843</v>
      </c>
      <c r="R1982" s="9" t="n">
        <f aca="false">B1982/Q1982-1</f>
        <v>-0.0500311016742461</v>
      </c>
      <c r="S1982" s="9" t="n">
        <f aca="false">B1982/INDEX($B:$B,$E1982)-1</f>
        <v>0.103770177432754</v>
      </c>
      <c r="T1982" s="0" t="n">
        <f aca="false">IF(AND($A1982&gt;=CrashTest!$B$3,$A1982&lt;=CrashTest!$C$3),1,IF(AND($A1982&gt;=CrashTest!$B$4,$A1982&lt;=CrashTest!$C$4),2,IF(AND($A1982&gt;=CrashTest!$B$5,$A1982&lt;=CrashTest!$C$5),3,IF(AND($A1982&gt;=CrashTest!$B$6,$A1982&lt;=CrashTest!$C$6),4,IF(AND($A1982&gt;=CrashTest!$B$7,$A1982&lt;=CrashTest!$C$7),5,0)))))</f>
        <v>0</v>
      </c>
      <c r="U1982" s="8" t="str">
        <f aca="false">IF(T1982=0,"",IF(T1981=T1982,MAX(U1981,B1982),B1982))</f>
        <v/>
      </c>
      <c r="V1982" s="9" t="str">
        <f aca="false">IF(T1982=0,"",B1982/U1982-1)</f>
        <v/>
      </c>
      <c r="W1982" s="8" t="str">
        <f aca="false">IF(T1982=0,"",IF(T1981=T1982,MAX(W1981,F1982),F1982))</f>
        <v/>
      </c>
      <c r="X1982" s="9" t="str">
        <f aca="false">IF(T1982=0,"",F1982/W1982-1)</f>
        <v/>
      </c>
    </row>
    <row r="1983" customFormat="false" ht="15" hidden="false" customHeight="false" outlineLevel="0" collapsed="false">
      <c r="A1983" s="5" t="n">
        <v>45811</v>
      </c>
      <c r="B1983" s="6" t="n">
        <v>105483.98555114</v>
      </c>
      <c r="C1983" s="7" t="n">
        <v>85687.24138</v>
      </c>
      <c r="D1983" s="0" t="n">
        <f aca="false">INT((ROW()-3)/30)</f>
        <v>66</v>
      </c>
      <c r="E1983" s="0" t="n">
        <f aca="false">2+30*D1983</f>
        <v>1982</v>
      </c>
      <c r="F1983" s="8" t="n">
        <f aca="false">INDEX($F:$F,$E1983)*(2*B1983/INDEX($B:$B,$E1983)-C1983/INDEX($C:$C,$E1983))</f>
        <v>7053.55758123204</v>
      </c>
      <c r="G1983" s="9" t="n">
        <f aca="false">B1983/B1982-1</f>
        <v>-0.00392551997385726</v>
      </c>
      <c r="H1983" s="9" t="n">
        <f aca="false">F1983/F1982-1</f>
        <v>-0.000875892501803643</v>
      </c>
      <c r="I1983" s="9" t="n">
        <f aca="false">LN(B1983/B1982)</f>
        <v>-0.00393324505064594</v>
      </c>
      <c r="J1983" s="9" t="n">
        <f aca="false">LN(F1983/F1982)</f>
        <v>-0.000876276319779559</v>
      </c>
      <c r="K1983" s="9" t="n">
        <f aca="false">F1983/F1976-1</f>
        <v>0.00235074500642329</v>
      </c>
      <c r="L1983" s="9" t="n">
        <f aca="false">F1983/F1953-1</f>
        <v>0.063149068613882</v>
      </c>
      <c r="M1983" s="9" t="n">
        <f aca="false">B1983/B1976-1</f>
        <v>-0.0328456964859977</v>
      </c>
      <c r="N1983" s="9" t="n">
        <f aca="false">B1983/B1953-1</f>
        <v>0.117678064308979</v>
      </c>
      <c r="O1983" s="8" t="n">
        <f aca="false">MAX(O1982,F1983)</f>
        <v>7369.92482798441</v>
      </c>
      <c r="P1983" s="9" t="n">
        <f aca="false">F1983/O1983-1</f>
        <v>-0.042926794253191</v>
      </c>
      <c r="Q1983" s="8" t="n">
        <f aca="false">MAX(Q1982,B1983)</f>
        <v>111477.014787843</v>
      </c>
      <c r="R1983" s="9" t="n">
        <f aca="false">B1983/Q1983-1</f>
        <v>-0.053760223559167</v>
      </c>
      <c r="S1983" s="9" t="n">
        <f aca="false">B1983/INDEX($B:$B,$E1983)-1</f>
        <v>-0.00392551997385726</v>
      </c>
      <c r="T1983" s="0" t="n">
        <f aca="false">IF(AND($A1983&gt;=CrashTest!$B$3,$A1983&lt;=CrashTest!$C$3),1,IF(AND($A1983&gt;=CrashTest!$B$4,$A1983&lt;=CrashTest!$C$4),2,IF(AND($A1983&gt;=CrashTest!$B$5,$A1983&lt;=CrashTest!$C$5),3,IF(AND($A1983&gt;=CrashTest!$B$6,$A1983&lt;=CrashTest!$C$6),4,IF(AND($A1983&gt;=CrashTest!$B$7,$A1983&lt;=CrashTest!$C$7),5,0)))))</f>
        <v>0</v>
      </c>
      <c r="U1983" s="8" t="str">
        <f aca="false">IF(T1983=0,"",IF(T1982=T1983,MAX(U1982,B1983),B1983))</f>
        <v/>
      </c>
      <c r="V1983" s="9" t="str">
        <f aca="false">IF(T1983=0,"",B1983/U1983-1)</f>
        <v/>
      </c>
      <c r="W1983" s="8" t="str">
        <f aca="false">IF(T1983=0,"",IF(T1982=T1983,MAX(W1982,F1983),F1983))</f>
        <v/>
      </c>
      <c r="X1983" s="9" t="str">
        <f aca="false">IF(T1983=0,"",F1983/W1983-1)</f>
        <v/>
      </c>
    </row>
    <row r="1984" customFormat="false" ht="15" hidden="false" customHeight="false" outlineLevel="0" collapsed="false">
      <c r="A1984" s="5" t="n">
        <v>45812</v>
      </c>
      <c r="B1984" s="6" t="n">
        <v>104782.844900351</v>
      </c>
      <c r="C1984" s="7" t="n">
        <v>84811.60506</v>
      </c>
      <c r="D1984" s="0" t="n">
        <f aca="false">INT((ROW()-3)/30)</f>
        <v>66</v>
      </c>
      <c r="E1984" s="0" t="n">
        <f aca="false">2+30*D1984</f>
        <v>1982</v>
      </c>
      <c r="F1984" s="8" t="n">
        <f aca="false">INDEX($F:$F,$E1984)*(2*B1984/INDEX($B:$B,$E1984)-C1984/INDEX($C:$C,$E1984))</f>
        <v>7031.71547357437</v>
      </c>
      <c r="G1984" s="9" t="n">
        <f aca="false">B1984/B1983-1</f>
        <v>-0.0066468919156365</v>
      </c>
      <c r="H1984" s="9" t="n">
        <f aca="false">F1984/F1983-1</f>
        <v>-0.00309660868379202</v>
      </c>
      <c r="I1984" s="9" t="n">
        <f aca="false">LN(B1984/B1983)</f>
        <v>-0.00666908088146758</v>
      </c>
      <c r="J1984" s="9" t="n">
        <f aca="false">LN(F1984/F1983)</f>
        <v>-0.00310141309728497</v>
      </c>
      <c r="K1984" s="9" t="n">
        <f aca="false">F1984/F1977-1</f>
        <v>-0.00066453455686033</v>
      </c>
      <c r="L1984" s="9" t="n">
        <f aca="false">F1984/F1954-1</f>
        <v>0.0577248052977113</v>
      </c>
      <c r="M1984" s="9" t="n">
        <f aca="false">B1984/B1977-1</f>
        <v>-0.0288479159436192</v>
      </c>
      <c r="N1984" s="9" t="n">
        <f aca="false">B1984/B1954-1</f>
        <v>0.104678171914017</v>
      </c>
      <c r="O1984" s="8" t="n">
        <f aca="false">MAX(O1983,F1984)</f>
        <v>7369.92482798441</v>
      </c>
      <c r="P1984" s="9" t="n">
        <f aca="false">F1984/O1984-1</f>
        <v>-0.0458904754531313</v>
      </c>
      <c r="Q1984" s="8" t="n">
        <f aca="false">MAX(Q1983,B1984)</f>
        <v>111477.014787843</v>
      </c>
      <c r="R1984" s="9" t="n">
        <f aca="false">B1984/Q1984-1</f>
        <v>-0.0600497770794453</v>
      </c>
      <c r="S1984" s="9" t="n">
        <f aca="false">B1984/INDEX($B:$B,$E1984)-1</f>
        <v>-0.0105463193825149</v>
      </c>
      <c r="T1984" s="0" t="n">
        <f aca="false">IF(AND($A1984&gt;=CrashTest!$B$3,$A1984&lt;=CrashTest!$C$3),1,IF(AND($A1984&gt;=CrashTest!$B$4,$A1984&lt;=CrashTest!$C$4),2,IF(AND($A1984&gt;=CrashTest!$B$5,$A1984&lt;=CrashTest!$C$5),3,IF(AND($A1984&gt;=CrashTest!$B$6,$A1984&lt;=CrashTest!$C$6),4,IF(AND($A1984&gt;=CrashTest!$B$7,$A1984&lt;=CrashTest!$C$7),5,0)))))</f>
        <v>0</v>
      </c>
      <c r="U1984" s="8" t="str">
        <f aca="false">IF(T1984=0,"",IF(T1983=T1984,MAX(U1983,B1984),B1984))</f>
        <v/>
      </c>
      <c r="V1984" s="9" t="str">
        <f aca="false">IF(T1984=0,"",B1984/U1984-1)</f>
        <v/>
      </c>
      <c r="W1984" s="8" t="str">
        <f aca="false">IF(T1984=0,"",IF(T1983=T1984,MAX(W1983,F1984),F1984))</f>
        <v/>
      </c>
      <c r="X1984" s="9" t="str">
        <f aca="false">IF(T1984=0,"",F1984/W1984-1)</f>
        <v/>
      </c>
    </row>
    <row r="1985" customFormat="false" ht="15" hidden="false" customHeight="false" outlineLevel="0" collapsed="false">
      <c r="A1985" s="5" t="n">
        <v>45813</v>
      </c>
      <c r="B1985" s="6" t="n">
        <v>101669.190496785</v>
      </c>
      <c r="C1985" s="7" t="n">
        <v>80512.94603</v>
      </c>
      <c r="D1985" s="0" t="n">
        <f aca="false">INT((ROW()-3)/30)</f>
        <v>66</v>
      </c>
      <c r="E1985" s="0" t="n">
        <f aca="false">2+30*D1985</f>
        <v>1982</v>
      </c>
      <c r="F1985" s="8" t="n">
        <f aca="false">INDEX($F:$F,$E1985)*(2*B1985/INDEX($B:$B,$E1985)-C1985/INDEX($C:$C,$E1985))</f>
        <v>6968.27021234884</v>
      </c>
      <c r="G1985" s="9" t="n">
        <f aca="false">B1985/B1984-1</f>
        <v>-0.0297153069906349</v>
      </c>
      <c r="H1985" s="9" t="n">
        <f aca="false">F1985/F1984-1</f>
        <v>-0.00902272873013132</v>
      </c>
      <c r="I1985" s="9" t="n">
        <f aca="false">LN(B1985/B1984)</f>
        <v>-0.0301657525990066</v>
      </c>
      <c r="J1985" s="9" t="n">
        <f aca="false">LN(F1985/F1984)</f>
        <v>-0.00906368006161292</v>
      </c>
      <c r="K1985" s="9" t="n">
        <f aca="false">F1985/F1978-1</f>
        <v>-0.0100282026800061</v>
      </c>
      <c r="L1985" s="9" t="n">
        <f aca="false">F1985/F1955-1</f>
        <v>0.0453434081928938</v>
      </c>
      <c r="M1985" s="9" t="n">
        <f aca="false">B1985/B1978-1</f>
        <v>-0.0384342543365469</v>
      </c>
      <c r="N1985" s="9" t="n">
        <f aca="false">B1985/B1955-1</f>
        <v>0.0516277735535358</v>
      </c>
      <c r="O1985" s="8" t="n">
        <f aca="false">MAX(O1984,F1985)</f>
        <v>7369.92482798441</v>
      </c>
      <c r="P1985" s="9" t="n">
        <f aca="false">F1985/O1985-1</f>
        <v>-0.0544991468719522</v>
      </c>
      <c r="Q1985" s="8" t="n">
        <f aca="false">MAX(Q1984,B1985)</f>
        <v>111477.014787843</v>
      </c>
      <c r="R1985" s="9" t="n">
        <f aca="false">B1985/Q1985-1</f>
        <v>-0.0879806865094452</v>
      </c>
      <c r="S1985" s="9" t="n">
        <f aca="false">B1985/INDEX($B:$B,$E1985)-1</f>
        <v>-0.0399482392550771</v>
      </c>
      <c r="T1985" s="0" t="n">
        <f aca="false">IF(AND($A1985&gt;=CrashTest!$B$3,$A1985&lt;=CrashTest!$C$3),1,IF(AND($A1985&gt;=CrashTest!$B$4,$A1985&lt;=CrashTest!$C$4),2,IF(AND($A1985&gt;=CrashTest!$B$5,$A1985&lt;=CrashTest!$C$5),3,IF(AND($A1985&gt;=CrashTest!$B$6,$A1985&lt;=CrashTest!$C$6),4,IF(AND($A1985&gt;=CrashTest!$B$7,$A1985&lt;=CrashTest!$C$7),5,0)))))</f>
        <v>0</v>
      </c>
      <c r="U1985" s="8" t="str">
        <f aca="false">IF(T1985=0,"",IF(T1984=T1985,MAX(U1984,B1985),B1985))</f>
        <v/>
      </c>
      <c r="V1985" s="9" t="str">
        <f aca="false">IF(T1985=0,"",B1985/U1985-1)</f>
        <v/>
      </c>
      <c r="W1985" s="8" t="str">
        <f aca="false">IF(T1985=0,"",IF(T1984=T1985,MAX(W1984,F1985),F1985))</f>
        <v/>
      </c>
      <c r="X1985" s="9" t="str">
        <f aca="false">IF(T1985=0,"",F1985/W1985-1)</f>
        <v/>
      </c>
    </row>
    <row r="1986" customFormat="false" ht="15" hidden="false" customHeight="false" outlineLevel="0" collapsed="false">
      <c r="A1986" s="5" t="n">
        <v>45814</v>
      </c>
      <c r="B1986" s="6" t="n">
        <v>104421.051549094</v>
      </c>
      <c r="C1986" s="7" t="n">
        <v>84335.2441</v>
      </c>
      <c r="D1986" s="0" t="n">
        <f aca="false">INT((ROW()-3)/30)</f>
        <v>66</v>
      </c>
      <c r="E1986" s="0" t="n">
        <f aca="false">2+30*D1986</f>
        <v>1982</v>
      </c>
      <c r="F1986" s="8" t="n">
        <f aca="false">INDEX($F:$F,$E1986)*(2*B1986/INDEX($B:$B,$E1986)-C1986/INDEX($C:$C,$E1986))</f>
        <v>7022.45144460581</v>
      </c>
      <c r="G1986" s="9" t="n">
        <f aca="false">B1986/B1985-1</f>
        <v>0.0270668138387118</v>
      </c>
      <c r="H1986" s="9" t="n">
        <f aca="false">F1986/F1985-1</f>
        <v>0.00777542067196957</v>
      </c>
      <c r="I1986" s="9" t="n">
        <f aca="false">LN(B1986/B1985)</f>
        <v>0.0267069861221197</v>
      </c>
      <c r="J1986" s="9" t="n">
        <f aca="false">LN(F1986/F1985)</f>
        <v>0.00774534787383768</v>
      </c>
      <c r="K1986" s="9" t="n">
        <f aca="false">F1986/F1979-1</f>
        <v>0.00344461566264487</v>
      </c>
      <c r="L1986" s="9" t="n">
        <f aca="false">F1986/F1956-1</f>
        <v>0.0469368289980496</v>
      </c>
      <c r="M1986" s="9" t="n">
        <f aca="false">B1986/B1979-1</f>
        <v>0.0042291121448339</v>
      </c>
      <c r="N1986" s="9" t="n">
        <f aca="false">B1986/B1956-1</f>
        <v>0.074983247048906</v>
      </c>
      <c r="O1986" s="8" t="n">
        <f aca="false">MAX(O1985,F1986)</f>
        <v>7369.92482798441</v>
      </c>
      <c r="P1986" s="9" t="n">
        <f aca="false">F1986/O1986-1</f>
        <v>-0.0471474799931755</v>
      </c>
      <c r="Q1986" s="8" t="n">
        <f aca="false">MAX(Q1985,B1986)</f>
        <v>111477.014787843</v>
      </c>
      <c r="R1986" s="9" t="n">
        <f aca="false">B1986/Q1986-1</f>
        <v>-0.0632952295338867</v>
      </c>
      <c r="S1986" s="9" t="n">
        <f aca="false">B1986/INDEX($B:$B,$E1986)-1</f>
        <v>-0.0139626969714668</v>
      </c>
      <c r="T1986" s="0" t="n">
        <f aca="false">IF(AND($A1986&gt;=CrashTest!$B$3,$A1986&lt;=CrashTest!$C$3),1,IF(AND($A1986&gt;=CrashTest!$B$4,$A1986&lt;=CrashTest!$C$4),2,IF(AND($A1986&gt;=CrashTest!$B$5,$A1986&lt;=CrashTest!$C$5),3,IF(AND($A1986&gt;=CrashTest!$B$6,$A1986&lt;=CrashTest!$C$6),4,IF(AND($A1986&gt;=CrashTest!$B$7,$A1986&lt;=CrashTest!$C$7),5,0)))))</f>
        <v>0</v>
      </c>
      <c r="U1986" s="8" t="str">
        <f aca="false">IF(T1986=0,"",IF(T1985=T1986,MAX(U1985,B1986),B1986))</f>
        <v/>
      </c>
      <c r="V1986" s="9" t="str">
        <f aca="false">IF(T1986=0,"",B1986/U1986-1)</f>
        <v/>
      </c>
      <c r="W1986" s="8" t="str">
        <f aca="false">IF(T1986=0,"",IF(T1985=T1986,MAX(W1985,F1986),F1986))</f>
        <v/>
      </c>
      <c r="X1986" s="9" t="str">
        <f aca="false">IF(T1986=0,"",F1986/W1986-1)</f>
        <v/>
      </c>
    </row>
    <row r="1987" customFormat="false" ht="15" hidden="false" customHeight="false" outlineLevel="0" collapsed="false">
      <c r="A1987" s="5" t="n">
        <v>45815</v>
      </c>
      <c r="B1987" s="6" t="n">
        <v>105685.250402104</v>
      </c>
      <c r="C1987" s="7" t="n">
        <v>85911.3362</v>
      </c>
      <c r="D1987" s="0" t="n">
        <f aca="false">INT((ROW()-3)/30)</f>
        <v>66</v>
      </c>
      <c r="E1987" s="0" t="n">
        <f aca="false">2+30*D1987</f>
        <v>1982</v>
      </c>
      <c r="F1987" s="8" t="n">
        <f aca="false">INDEX($F:$F,$E1987)*(2*B1987/INDEX($B:$B,$E1987)-C1987/INDEX($C:$C,$E1987))</f>
        <v>7062.05767837181</v>
      </c>
      <c r="G1987" s="9" t="n">
        <f aca="false">B1987/B1986-1</f>
        <v>0.0121067431734838</v>
      </c>
      <c r="H1987" s="9" t="n">
        <f aca="false">F1987/F1986-1</f>
        <v>0.00563994412470192</v>
      </c>
      <c r="I1987" s="9" t="n">
        <f aca="false">LN(B1987/B1986)</f>
        <v>0.0120340427470733</v>
      </c>
      <c r="J1987" s="9" t="n">
        <f aca="false">LN(F1987/F1986)</f>
        <v>0.00562409918829102</v>
      </c>
      <c r="K1987" s="9" t="n">
        <f aca="false">F1987/F1980-1</f>
        <v>0.00333646764320794</v>
      </c>
      <c r="L1987" s="9" t="n">
        <f aca="false">F1987/F1957-1</f>
        <v>0.0365236211859048</v>
      </c>
      <c r="M1987" s="9" t="n">
        <f aca="false">B1987/B1980-1</f>
        <v>0.00932380775440111</v>
      </c>
      <c r="N1987" s="9" t="n">
        <f aca="false">B1987/B1957-1</f>
        <v>0.0253781197067917</v>
      </c>
      <c r="O1987" s="8" t="n">
        <f aca="false">MAX(O1986,F1987)</f>
        <v>7369.92482798441</v>
      </c>
      <c r="P1987" s="9" t="n">
        <f aca="false">F1987/O1987-1</f>
        <v>-0.0417734450212556</v>
      </c>
      <c r="Q1987" s="8" t="n">
        <f aca="false">MAX(Q1986,B1987)</f>
        <v>111477.014787843</v>
      </c>
      <c r="R1987" s="9" t="n">
        <f aca="false">B1987/Q1987-1</f>
        <v>-0.0519547854484763</v>
      </c>
      <c r="S1987" s="9" t="n">
        <f aca="false">B1987/INDEX($B:$B,$E1987)-1</f>
        <v>-0.00202499658422572</v>
      </c>
      <c r="T1987" s="0" t="n">
        <f aca="false">IF(AND($A1987&gt;=CrashTest!$B$3,$A1987&lt;=CrashTest!$C$3),1,IF(AND($A1987&gt;=CrashTest!$B$4,$A1987&lt;=CrashTest!$C$4),2,IF(AND($A1987&gt;=CrashTest!$B$5,$A1987&lt;=CrashTest!$C$5),3,IF(AND($A1987&gt;=CrashTest!$B$6,$A1987&lt;=CrashTest!$C$6),4,IF(AND($A1987&gt;=CrashTest!$B$7,$A1987&lt;=CrashTest!$C$7),5,0)))))</f>
        <v>0</v>
      </c>
      <c r="U1987" s="8" t="str">
        <f aca="false">IF(T1987=0,"",IF(T1986=T1987,MAX(U1986,B1987),B1987))</f>
        <v/>
      </c>
      <c r="V1987" s="9" t="str">
        <f aca="false">IF(T1987=0,"",B1987/U1987-1)</f>
        <v/>
      </c>
      <c r="W1987" s="8" t="str">
        <f aca="false">IF(T1987=0,"",IF(T1986=T1987,MAX(W1986,F1987),F1987))</f>
        <v/>
      </c>
      <c r="X1987" s="9" t="str">
        <f aca="false">IF(T1987=0,"",F1987/W1987-1)</f>
        <v/>
      </c>
    </row>
    <row r="1988" customFormat="false" ht="15" hidden="false" customHeight="false" outlineLevel="0" collapsed="false">
      <c r="A1988" s="5" t="n">
        <v>45816</v>
      </c>
      <c r="B1988" s="6" t="n">
        <v>105727.739632379</v>
      </c>
      <c r="C1988" s="7" t="n">
        <v>86118.56555</v>
      </c>
      <c r="D1988" s="0" t="n">
        <f aca="false">INT((ROW()-3)/30)</f>
        <v>66</v>
      </c>
      <c r="E1988" s="0" t="n">
        <f aca="false">2+30*D1988</f>
        <v>1982</v>
      </c>
      <c r="F1988" s="8" t="n">
        <f aca="false">INDEX($F:$F,$E1988)*(2*B1988/INDEX($B:$B,$E1988)-C1988/INDEX($C:$C,$E1988))</f>
        <v>7050.76825613013</v>
      </c>
      <c r="G1988" s="9" t="n">
        <f aca="false">B1988/B1987-1</f>
        <v>0.000402035573680903</v>
      </c>
      <c r="H1988" s="9" t="n">
        <f aca="false">F1988/F1987-1</f>
        <v>-0.00159860238415555</v>
      </c>
      <c r="I1988" s="9" t="n">
        <f aca="false">LN(B1988/B1987)</f>
        <v>0.000401954779033807</v>
      </c>
      <c r="J1988" s="9" t="n">
        <f aca="false">LN(F1988/F1987)</f>
        <v>-0.00159988151234019</v>
      </c>
      <c r="K1988" s="9" t="n">
        <f aca="false">F1988/F1981-1</f>
        <v>0.00100242465274891</v>
      </c>
      <c r="L1988" s="9" t="n">
        <f aca="false">F1988/F1958-1</f>
        <v>0.0313068256224067</v>
      </c>
      <c r="M1988" s="9" t="n">
        <f aca="false">B1988/B1981-1</f>
        <v>-0.000212010006504282</v>
      </c>
      <c r="N1988" s="9" t="n">
        <f aca="false">B1988/B1958-1</f>
        <v>0.0270731974405007</v>
      </c>
      <c r="O1988" s="8" t="n">
        <f aca="false">MAX(O1987,F1988)</f>
        <v>7369.92482798441</v>
      </c>
      <c r="P1988" s="9" t="n">
        <f aca="false">F1988/O1988-1</f>
        <v>-0.0433052682766057</v>
      </c>
      <c r="Q1988" s="8" t="n">
        <f aca="false">MAX(Q1987,B1988)</f>
        <v>111477.014787843</v>
      </c>
      <c r="R1988" s="9" t="n">
        <f aca="false">B1988/Q1988-1</f>
        <v>-0.0515736375467688</v>
      </c>
      <c r="S1988" s="9" t="n">
        <f aca="false">B1988/INDEX($B:$B,$E1988)-1</f>
        <v>-0.00162377513120837</v>
      </c>
      <c r="T1988" s="0" t="n">
        <f aca="false">IF(AND($A1988&gt;=CrashTest!$B$3,$A1988&lt;=CrashTest!$C$3),1,IF(AND($A1988&gt;=CrashTest!$B$4,$A1988&lt;=CrashTest!$C$4),2,IF(AND($A1988&gt;=CrashTest!$B$5,$A1988&lt;=CrashTest!$C$5),3,IF(AND($A1988&gt;=CrashTest!$B$6,$A1988&lt;=CrashTest!$C$6),4,IF(AND($A1988&gt;=CrashTest!$B$7,$A1988&lt;=CrashTest!$C$7),5,0)))))</f>
        <v>0</v>
      </c>
      <c r="U1988" s="8" t="str">
        <f aca="false">IF(T1988=0,"",IF(T1987=T1988,MAX(U1987,B1988),B1988))</f>
        <v/>
      </c>
      <c r="V1988" s="9" t="str">
        <f aca="false">IF(T1988=0,"",B1988/U1988-1)</f>
        <v/>
      </c>
      <c r="W1988" s="8" t="str">
        <f aca="false">IF(T1988=0,"",IF(T1987=T1988,MAX(W1987,F1988),F1988))</f>
        <v/>
      </c>
      <c r="X1988" s="9" t="str">
        <f aca="false">IF(T1988=0,"",F1988/W1988-1)</f>
        <v/>
      </c>
    </row>
    <row r="1989" customFormat="false" ht="15" hidden="false" customHeight="false" outlineLevel="0" collapsed="false">
      <c r="A1989" s="5" t="n">
        <v>45817</v>
      </c>
      <c r="B1989" s="6" t="n">
        <v>110198.15871391</v>
      </c>
      <c r="C1989" s="7" t="n">
        <v>91863.22588</v>
      </c>
      <c r="D1989" s="0" t="n">
        <f aca="false">INT((ROW()-3)/30)</f>
        <v>66</v>
      </c>
      <c r="E1989" s="0" t="n">
        <f aca="false">2+30*D1989</f>
        <v>1982</v>
      </c>
      <c r="F1989" s="8" t="n">
        <f aca="false">INDEX($F:$F,$E1989)*(2*B1989/INDEX($B:$B,$E1989)-C1989/INDEX($C:$C,$E1989))</f>
        <v>7176.80481782399</v>
      </c>
      <c r="G1989" s="9" t="n">
        <f aca="false">B1989/B1988-1</f>
        <v>0.0422823669273067</v>
      </c>
      <c r="H1989" s="9" t="n">
        <f aca="false">F1989/F1988-1</f>
        <v>0.0178755785349047</v>
      </c>
      <c r="I1989" s="9" t="n">
        <f aca="false">LN(B1989/B1988)</f>
        <v>0.0414128921560702</v>
      </c>
      <c r="J1989" s="9" t="n">
        <f aca="false">LN(F1989/F1988)</f>
        <v>0.0177176891801949</v>
      </c>
      <c r="K1989" s="9" t="n">
        <f aca="false">F1989/F1982-1</f>
        <v>0.016581863225491</v>
      </c>
      <c r="L1989" s="9" t="n">
        <f aca="false">F1989/F1959-1</f>
        <v>0.0487614939937566</v>
      </c>
      <c r="M1989" s="9" t="n">
        <f aca="false">B1989/B1982-1</f>
        <v>0.0405899347401932</v>
      </c>
      <c r="N1989" s="9" t="n">
        <f aca="false">B1989/B1959-1</f>
        <v>0.053692727071935</v>
      </c>
      <c r="O1989" s="8" t="n">
        <f aca="false">MAX(O1988,F1989)</f>
        <v>7369.92482798441</v>
      </c>
      <c r="P1989" s="9" t="n">
        <f aca="false">F1989/O1989-1</f>
        <v>-0.0262037964657547</v>
      </c>
      <c r="Q1989" s="8" t="n">
        <f aca="false">MAX(Q1988,B1989)</f>
        <v>111477.014787843</v>
      </c>
      <c r="R1989" s="9" t="n">
        <f aca="false">B1989/Q1989-1</f>
        <v>-0.0114719260859905</v>
      </c>
      <c r="S1989" s="9" t="n">
        <f aca="false">B1989/INDEX($B:$B,$E1989)-1</f>
        <v>0.0405899347401932</v>
      </c>
      <c r="T1989" s="0" t="n">
        <f aca="false">IF(AND($A1989&gt;=CrashTest!$B$3,$A1989&lt;=CrashTest!$C$3),1,IF(AND($A1989&gt;=CrashTest!$B$4,$A1989&lt;=CrashTest!$C$4),2,IF(AND($A1989&gt;=CrashTest!$B$5,$A1989&lt;=CrashTest!$C$5),3,IF(AND($A1989&gt;=CrashTest!$B$6,$A1989&lt;=CrashTest!$C$6),4,IF(AND($A1989&gt;=CrashTest!$B$7,$A1989&lt;=CrashTest!$C$7),5,0)))))</f>
        <v>0</v>
      </c>
      <c r="U1989" s="8" t="str">
        <f aca="false">IF(T1989=0,"",IF(T1988=T1989,MAX(U1988,B1989),B1989))</f>
        <v/>
      </c>
      <c r="V1989" s="9" t="str">
        <f aca="false">IF(T1989=0,"",B1989/U1989-1)</f>
        <v/>
      </c>
      <c r="W1989" s="8" t="str">
        <f aca="false">IF(T1989=0,"",IF(T1988=T1989,MAX(W1988,F1989),F1989))</f>
        <v/>
      </c>
      <c r="X1989" s="9" t="str">
        <f aca="false">IF(T1989=0,"",F1989/W1989-1)</f>
        <v/>
      </c>
    </row>
    <row r="1990" customFormat="false" ht="15" hidden="false" customHeight="false" outlineLevel="0" collapsed="false">
      <c r="A1990" s="5" t="n">
        <v>45818</v>
      </c>
      <c r="B1990" s="6" t="n">
        <v>110074.119081824</v>
      </c>
      <c r="C1990" s="7" t="n">
        <v>91758.68578</v>
      </c>
      <c r="D1990" s="0" t="n">
        <f aca="false">INT((ROW()-3)/30)</f>
        <v>66</v>
      </c>
      <c r="E1990" s="0" t="n">
        <f aca="false">2+30*D1990</f>
        <v>1982</v>
      </c>
      <c r="F1990" s="8" t="n">
        <f aca="false">INDEX($F:$F,$E1990)*(2*B1990/INDEX($B:$B,$E1990)-C1990/INDEX($C:$C,$E1990))</f>
        <v>7168.81970358309</v>
      </c>
      <c r="G1990" s="9" t="n">
        <f aca="false">B1990/B1989-1</f>
        <v>-0.00112560530533024</v>
      </c>
      <c r="H1990" s="9" t="n">
        <f aca="false">F1990/F1989-1</f>
        <v>-0.00111262803484291</v>
      </c>
      <c r="I1990" s="9" t="n">
        <f aca="false">LN(B1990/B1989)</f>
        <v>-0.00112623927475948</v>
      </c>
      <c r="J1990" s="9" t="n">
        <f aca="false">LN(F1990/F1989)</f>
        <v>-0.00111324746492101</v>
      </c>
      <c r="K1990" s="9" t="n">
        <f aca="false">F1990/F1983-1</f>
        <v>0.0163409911982197</v>
      </c>
      <c r="L1990" s="9" t="n">
        <f aca="false">F1990/F1960-1</f>
        <v>0.04519213163456</v>
      </c>
      <c r="M1990" s="9" t="n">
        <f aca="false">B1990/B1983-1</f>
        <v>0.0435149800863246</v>
      </c>
      <c r="N1990" s="9" t="n">
        <f aca="false">B1990/B1960-1</f>
        <v>0.0586478918332904</v>
      </c>
      <c r="O1990" s="8" t="n">
        <f aca="false">MAX(O1989,F1990)</f>
        <v>7369.92482798441</v>
      </c>
      <c r="P1990" s="9" t="n">
        <f aca="false">F1990/O1990-1</f>
        <v>-0.0272872694220305</v>
      </c>
      <c r="Q1990" s="8" t="n">
        <f aca="false">MAX(Q1989,B1990)</f>
        <v>111477.014787843</v>
      </c>
      <c r="R1990" s="9" t="n">
        <f aca="false">B1990/Q1990-1</f>
        <v>-0.0125846185304559</v>
      </c>
      <c r="S1990" s="9" t="n">
        <f aca="false">B1990/INDEX($B:$B,$E1990)-1</f>
        <v>0.0394186411889763</v>
      </c>
      <c r="T1990" s="0" t="n">
        <f aca="false">IF(AND($A1990&gt;=CrashTest!$B$3,$A1990&lt;=CrashTest!$C$3),1,IF(AND($A1990&gt;=CrashTest!$B$4,$A1990&lt;=CrashTest!$C$4),2,IF(AND($A1990&gt;=CrashTest!$B$5,$A1990&lt;=CrashTest!$C$5),3,IF(AND($A1990&gt;=CrashTest!$B$6,$A1990&lt;=CrashTest!$C$6),4,IF(AND($A1990&gt;=CrashTest!$B$7,$A1990&lt;=CrashTest!$C$7),5,0)))))</f>
        <v>0</v>
      </c>
      <c r="U1990" s="8" t="str">
        <f aca="false">IF(T1990=0,"",IF(T1989=T1990,MAX(U1989,B1990),B1990))</f>
        <v/>
      </c>
      <c r="V1990" s="9" t="str">
        <f aca="false">IF(T1990=0,"",B1990/U1990-1)</f>
        <v/>
      </c>
      <c r="W1990" s="8" t="str">
        <f aca="false">IF(T1990=0,"",IF(T1989=T1990,MAX(W1989,F1990),F1990))</f>
        <v/>
      </c>
      <c r="X1990" s="9" t="str">
        <f aca="false">IF(T1990=0,"",F1990/W1990-1)</f>
        <v/>
      </c>
    </row>
    <row r="1991" customFormat="false" ht="15" hidden="false" customHeight="false" outlineLevel="0" collapsed="false">
      <c r="A1991" s="5" t="n">
        <v>45819</v>
      </c>
      <c r="B1991" s="6" t="n">
        <v>108645.785558153</v>
      </c>
      <c r="C1991" s="7" t="n">
        <v>89614.0234</v>
      </c>
      <c r="D1991" s="0" t="n">
        <f aca="false">INT((ROW()-3)/30)</f>
        <v>66</v>
      </c>
      <c r="E1991" s="0" t="n">
        <f aca="false">2+30*D1991</f>
        <v>1982</v>
      </c>
      <c r="F1991" s="8" t="n">
        <f aca="false">INDEX($F:$F,$E1991)*(2*B1991/INDEX($B:$B,$E1991)-C1991/INDEX($C:$C,$E1991))</f>
        <v>7153.84714280352</v>
      </c>
      <c r="G1991" s="9" t="n">
        <f aca="false">B1991/B1990-1</f>
        <v>-0.0129761067868209</v>
      </c>
      <c r="H1991" s="9" t="n">
        <f aca="false">F1991/F1990-1</f>
        <v>-0.00208856707221705</v>
      </c>
      <c r="I1991" s="9" t="n">
        <f aca="false">LN(B1991/B1990)</f>
        <v>-0.0130610319255741</v>
      </c>
      <c r="J1991" s="9" t="n">
        <f aca="false">LN(F1991/F1990)</f>
        <v>-0.00209075117004438</v>
      </c>
      <c r="K1991" s="9" t="n">
        <f aca="false">F1991/F1984-1</f>
        <v>0.0173686875824446</v>
      </c>
      <c r="L1991" s="9" t="n">
        <f aca="false">F1991/F1961-1</f>
        <v>0.0421068588301441</v>
      </c>
      <c r="M1991" s="9" t="n">
        <f aca="false">B1991/B1984-1</f>
        <v>0.0368661555379191</v>
      </c>
      <c r="N1991" s="9" t="n">
        <f aca="false">B1991/B1961-1</f>
        <v>0.0556325953549859</v>
      </c>
      <c r="O1991" s="8" t="n">
        <f aca="false">MAX(O1990,F1991)</f>
        <v>7369.92482798441</v>
      </c>
      <c r="P1991" s="9" t="n">
        <f aca="false">F1991/O1991-1</f>
        <v>-0.029318845201842</v>
      </c>
      <c r="Q1991" s="8" t="n">
        <f aca="false">MAX(Q1990,B1991)</f>
        <v>111477.014787843</v>
      </c>
      <c r="R1991" s="9" t="n">
        <f aca="false">B1991/Q1991-1</f>
        <v>-0.0253974259633544</v>
      </c>
      <c r="S1991" s="9" t="n">
        <f aca="false">B1991/INDEX($B:$B,$E1991)-1</f>
        <v>0.0259310339046959</v>
      </c>
      <c r="T1991" s="0" t="n">
        <f aca="false">IF(AND($A1991&gt;=CrashTest!$B$3,$A1991&lt;=CrashTest!$C$3),1,IF(AND($A1991&gt;=CrashTest!$B$4,$A1991&lt;=CrashTest!$C$4),2,IF(AND($A1991&gt;=CrashTest!$B$5,$A1991&lt;=CrashTest!$C$5),3,IF(AND($A1991&gt;=CrashTest!$B$6,$A1991&lt;=CrashTest!$C$6),4,IF(AND($A1991&gt;=CrashTest!$B$7,$A1991&lt;=CrashTest!$C$7),5,0)))))</f>
        <v>0</v>
      </c>
      <c r="U1991" s="8" t="str">
        <f aca="false">IF(T1991=0,"",IF(T1990=T1991,MAX(U1990,B1991),B1991))</f>
        <v/>
      </c>
      <c r="V1991" s="9" t="str">
        <f aca="false">IF(T1991=0,"",B1991/U1991-1)</f>
        <v/>
      </c>
      <c r="W1991" s="8" t="str">
        <f aca="false">IF(T1991=0,"",IF(T1990=T1991,MAX(W1990,F1991),F1991))</f>
        <v/>
      </c>
      <c r="X1991" s="9" t="str">
        <f aca="false">IF(T1991=0,"",F1991/W1991-1)</f>
        <v/>
      </c>
    </row>
    <row r="1992" customFormat="false" ht="15" hidden="false" customHeight="false" outlineLevel="0" collapsed="false">
      <c r="A1992" s="5" t="n">
        <v>45820</v>
      </c>
      <c r="B1992" s="6" t="n">
        <v>105998.985830801</v>
      </c>
      <c r="C1992" s="7" t="n">
        <v>86040.67456</v>
      </c>
      <c r="D1992" s="0" t="n">
        <f aca="false">INT((ROW()-3)/30)</f>
        <v>66</v>
      </c>
      <c r="E1992" s="0" t="n">
        <f aca="false">2+30*D1992</f>
        <v>1982</v>
      </c>
      <c r="F1992" s="8" t="n">
        <f aca="false">INDEX($F:$F,$E1992)*(2*B1992/INDEX($B:$B,$E1992)-C1992/INDEX($C:$C,$E1992))</f>
        <v>7093.30584184856</v>
      </c>
      <c r="G1992" s="9" t="n">
        <f aca="false">B1992/B1991-1</f>
        <v>-0.0243617339941391</v>
      </c>
      <c r="H1992" s="9" t="n">
        <f aca="false">F1992/F1991-1</f>
        <v>-0.00846276132917756</v>
      </c>
      <c r="I1992" s="9" t="n">
        <f aca="false">LN(B1992/B1991)</f>
        <v>-0.0246633903613376</v>
      </c>
      <c r="J1992" s="9" t="n">
        <f aca="false">LN(F1992/F1991)</f>
        <v>-0.00849877381448349</v>
      </c>
      <c r="K1992" s="9" t="n">
        <f aca="false">F1992/F1985-1</f>
        <v>0.017943567871139</v>
      </c>
      <c r="L1992" s="9" t="n">
        <f aca="false">F1992/F1962-1</f>
        <v>0.029892002793396</v>
      </c>
      <c r="M1992" s="9" t="n">
        <f aca="false">B1992/B1985-1</f>
        <v>0.0425870936205883</v>
      </c>
      <c r="N1992" s="9" t="n">
        <f aca="false">B1992/B1962-1</f>
        <v>0.0177950102128326</v>
      </c>
      <c r="O1992" s="8" t="n">
        <f aca="false">MAX(O1991,F1992)</f>
        <v>7369.92482798441</v>
      </c>
      <c r="P1992" s="9" t="n">
        <f aca="false">F1992/O1992-1</f>
        <v>-0.0375334881416293</v>
      </c>
      <c r="Q1992" s="8" t="n">
        <f aca="false">MAX(Q1991,B1992)</f>
        <v>111477.014787843</v>
      </c>
      <c r="R1992" s="9" t="n">
        <f aca="false">B1992/Q1992-1</f>
        <v>-0.0491404346220383</v>
      </c>
      <c r="S1992" s="9" t="n">
        <f aca="false">B1992/INDEX($B:$B,$E1992)-1</f>
        <v>0.000937574960377496</v>
      </c>
      <c r="T1992" s="0" t="n">
        <f aca="false">IF(AND($A1992&gt;=CrashTest!$B$3,$A1992&lt;=CrashTest!$C$3),1,IF(AND($A1992&gt;=CrashTest!$B$4,$A1992&lt;=CrashTest!$C$4),2,IF(AND($A1992&gt;=CrashTest!$B$5,$A1992&lt;=CrashTest!$C$5),3,IF(AND($A1992&gt;=CrashTest!$B$6,$A1992&lt;=CrashTest!$C$6),4,IF(AND($A1992&gt;=CrashTest!$B$7,$A1992&lt;=CrashTest!$C$7),5,0)))))</f>
        <v>0</v>
      </c>
      <c r="U1992" s="8" t="str">
        <f aca="false">IF(T1992=0,"",IF(T1991=T1992,MAX(U1991,B1992),B1992))</f>
        <v/>
      </c>
      <c r="V1992" s="9" t="str">
        <f aca="false">IF(T1992=0,"",B1992/U1992-1)</f>
        <v/>
      </c>
      <c r="W1992" s="8" t="str">
        <f aca="false">IF(T1992=0,"",IF(T1991=T1992,MAX(W1991,F1992),F1992))</f>
        <v/>
      </c>
      <c r="X1992" s="9" t="str">
        <f aca="false">IF(T1992=0,"",F1992/W1992-1)</f>
        <v/>
      </c>
    </row>
    <row r="1993" customFormat="false" ht="15" hidden="false" customHeight="false" outlineLevel="0" collapsed="false">
      <c r="A1993" s="5" t="n">
        <v>45821</v>
      </c>
      <c r="B1993" s="6" t="n">
        <v>106024.822087376</v>
      </c>
      <c r="C1993" s="7" t="n">
        <v>86525.47824</v>
      </c>
      <c r="D1993" s="0" t="n">
        <f aca="false">INT((ROW()-3)/30)</f>
        <v>66</v>
      </c>
      <c r="E1993" s="0" t="n">
        <f aca="false">2+30*D1993</f>
        <v>1982</v>
      </c>
      <c r="F1993" s="8" t="n">
        <f aca="false">INDEX($F:$F,$E1993)*(2*B1993/INDEX($B:$B,$E1993)-C1993/INDEX($C:$C,$E1993))</f>
        <v>7057.08636483214</v>
      </c>
      <c r="G1993" s="9" t="n">
        <f aca="false">B1993/B1992-1</f>
        <v>0.000243740601596265</v>
      </c>
      <c r="H1993" s="9" t="n">
        <f aca="false">F1993/F1992-1</f>
        <v>-0.00510614906842677</v>
      </c>
      <c r="I1993" s="9" t="n">
        <f aca="false">LN(B1993/B1992)</f>
        <v>0.000243710901681784</v>
      </c>
      <c r="J1993" s="9" t="n">
        <f aca="false">LN(F1993/F1992)</f>
        <v>-0.00511922999535582</v>
      </c>
      <c r="K1993" s="9" t="n">
        <f aca="false">F1993/F1986-1</f>
        <v>0.00493202701357709</v>
      </c>
      <c r="L1993" s="9" t="n">
        <f aca="false">F1993/F1963-1</f>
        <v>0.0241446047693386</v>
      </c>
      <c r="M1993" s="9" t="n">
        <f aca="false">B1993/B1986-1</f>
        <v>0.0153586897899411</v>
      </c>
      <c r="N1993" s="9" t="n">
        <f aca="false">B1993/B1963-1</f>
        <v>0.0236751767630434</v>
      </c>
      <c r="O1993" s="8" t="n">
        <f aca="false">MAX(O1992,F1993)</f>
        <v>7369.92482798441</v>
      </c>
      <c r="P1993" s="9" t="n">
        <f aca="false">F1993/O1993-1</f>
        <v>-0.0424479856245469</v>
      </c>
      <c r="Q1993" s="8" t="n">
        <f aca="false">MAX(Q1992,B1993)</f>
        <v>111477.014787843</v>
      </c>
      <c r="R1993" s="9" t="n">
        <f aca="false">B1993/Q1993-1</f>
        <v>-0.0489086715395395</v>
      </c>
      <c r="S1993" s="9" t="n">
        <f aca="false">B1993/INDEX($B:$B,$E1993)-1</f>
        <v>0.00118154408705884</v>
      </c>
      <c r="T1993" s="0" t="n">
        <f aca="false">IF(AND($A1993&gt;=CrashTest!$B$3,$A1993&lt;=CrashTest!$C$3),1,IF(AND($A1993&gt;=CrashTest!$B$4,$A1993&lt;=CrashTest!$C$4),2,IF(AND($A1993&gt;=CrashTest!$B$5,$A1993&lt;=CrashTest!$C$5),3,IF(AND($A1993&gt;=CrashTest!$B$6,$A1993&lt;=CrashTest!$C$6),4,IF(AND($A1993&gt;=CrashTest!$B$7,$A1993&lt;=CrashTest!$C$7),5,0)))))</f>
        <v>0</v>
      </c>
      <c r="U1993" s="8" t="str">
        <f aca="false">IF(T1993=0,"",IF(T1992=T1993,MAX(U1992,B1993),B1993))</f>
        <v/>
      </c>
      <c r="V1993" s="9" t="str">
        <f aca="false">IF(T1993=0,"",B1993/U1993-1)</f>
        <v/>
      </c>
      <c r="W1993" s="8" t="str">
        <f aca="false">IF(T1993=0,"",IF(T1992=T1993,MAX(W1992,F1993),F1993))</f>
        <v/>
      </c>
      <c r="X1993" s="9" t="str">
        <f aca="false">IF(T1993=0,"",F1993/W1993-1)</f>
        <v/>
      </c>
    </row>
    <row r="1994" customFormat="false" ht="15" hidden="false" customHeight="false" outlineLevel="0" collapsed="false">
      <c r="A1994" s="5" t="n">
        <v>45822</v>
      </c>
      <c r="B1994" s="6" t="n">
        <v>105467.108742256</v>
      </c>
      <c r="C1994" s="7" t="n">
        <v>85739.8805</v>
      </c>
      <c r="D1994" s="0" t="n">
        <f aca="false">INT((ROW()-3)/30)</f>
        <v>66</v>
      </c>
      <c r="E1994" s="0" t="n">
        <f aca="false">2+30*D1994</f>
        <v>1982</v>
      </c>
      <c r="F1994" s="8" t="n">
        <f aca="false">INDEX($F:$F,$E1994)*(2*B1994/INDEX($B:$B,$E1994)-C1994/INDEX($C:$C,$E1994))</f>
        <v>7047.00074849309</v>
      </c>
      <c r="G1994" s="9" t="n">
        <f aca="false">B1994/B1993-1</f>
        <v>-0.00526021486421724</v>
      </c>
      <c r="H1994" s="9" t="n">
        <f aca="false">F1994/F1993-1</f>
        <v>-0.0014291473587883</v>
      </c>
      <c r="I1994" s="9" t="n">
        <f aca="false">LN(B1994/B1993)</f>
        <v>-0.00527409850311077</v>
      </c>
      <c r="J1994" s="9" t="n">
        <f aca="false">LN(F1994/F1993)</f>
        <v>-0.00143016956391211</v>
      </c>
      <c r="K1994" s="9" t="n">
        <f aca="false">F1994/F1987-1</f>
        <v>-0.00213208820494826</v>
      </c>
      <c r="L1994" s="9" t="n">
        <f aca="false">F1994/F1964-1</f>
        <v>0.0252737567394192</v>
      </c>
      <c r="M1994" s="9" t="n">
        <f aca="false">B1994/B1987-1</f>
        <v>-0.00206406910158252</v>
      </c>
      <c r="N1994" s="9" t="n">
        <f aca="false">B1994/B1964-1</f>
        <v>0.0168809055648864</v>
      </c>
      <c r="O1994" s="8" t="n">
        <f aca="false">MAX(O1993,F1994)</f>
        <v>7369.92482798441</v>
      </c>
      <c r="P1994" s="9" t="n">
        <f aca="false">F1994/O1994-1</f>
        <v>-0.043816468556794</v>
      </c>
      <c r="Q1994" s="8" t="n">
        <f aca="false">MAX(Q1993,B1994)</f>
        <v>111477.014787843</v>
      </c>
      <c r="R1994" s="9" t="n">
        <f aca="false">B1994/Q1994-1</f>
        <v>-0.0539116162827353</v>
      </c>
      <c r="S1994" s="9" t="n">
        <f aca="false">B1994/INDEX($B:$B,$E1994)-1</f>
        <v>-0.004084885952928</v>
      </c>
      <c r="T1994" s="0" t="n">
        <f aca="false">IF(AND($A1994&gt;=CrashTest!$B$3,$A1994&lt;=CrashTest!$C$3),1,IF(AND($A1994&gt;=CrashTest!$B$4,$A1994&lt;=CrashTest!$C$4),2,IF(AND($A1994&gt;=CrashTest!$B$5,$A1994&lt;=CrashTest!$C$5),3,IF(AND($A1994&gt;=CrashTest!$B$6,$A1994&lt;=CrashTest!$C$6),4,IF(AND($A1994&gt;=CrashTest!$B$7,$A1994&lt;=CrashTest!$C$7),5,0)))))</f>
        <v>0</v>
      </c>
      <c r="U1994" s="8" t="str">
        <f aca="false">IF(T1994=0,"",IF(T1993=T1994,MAX(U1993,B1994),B1994))</f>
        <v/>
      </c>
      <c r="V1994" s="9" t="str">
        <f aca="false">IF(T1994=0,"",B1994/U1994-1)</f>
        <v/>
      </c>
      <c r="W1994" s="8" t="str">
        <f aca="false">IF(T1994=0,"",IF(T1993=T1994,MAX(W1993,F1994),F1994))</f>
        <v/>
      </c>
      <c r="X1994" s="9" t="str">
        <f aca="false">IF(T1994=0,"",F1994/W1994-1)</f>
        <v/>
      </c>
    </row>
    <row r="1995" customFormat="false" ht="15" hidden="false" customHeight="false" outlineLevel="0" collapsed="false">
      <c r="A1995" s="5" t="n">
        <v>45823</v>
      </c>
      <c r="B1995" s="6" t="n">
        <v>105512.797437756</v>
      </c>
      <c r="C1995" s="7" t="n">
        <v>85902.13336</v>
      </c>
      <c r="D1995" s="0" t="n">
        <f aca="false">INT((ROW()-3)/30)</f>
        <v>66</v>
      </c>
      <c r="E1995" s="0" t="n">
        <f aca="false">2+30*D1995</f>
        <v>1982</v>
      </c>
      <c r="F1995" s="8" t="n">
        <f aca="false">INDEX($F:$F,$E1995)*(2*B1995/INDEX($B:$B,$E1995)-C1995/INDEX($C:$C,$E1995))</f>
        <v>7039.81765702723</v>
      </c>
      <c r="G1995" s="9" t="n">
        <f aca="false">B1995/B1994-1</f>
        <v>0.00043320326161278</v>
      </c>
      <c r="H1995" s="9" t="n">
        <f aca="false">F1995/F1994-1</f>
        <v>-0.0010193118636177</v>
      </c>
      <c r="I1995" s="9" t="n">
        <f aca="false">LN(B1995/B1994)</f>
        <v>0.000433109456170082</v>
      </c>
      <c r="J1995" s="9" t="n">
        <f aca="false">LN(F1995/F1994)</f>
        <v>-0.001019831715246</v>
      </c>
      <c r="K1995" s="9" t="n">
        <f aca="false">F1995/F1988-1</f>
        <v>-0.00155310722251767</v>
      </c>
      <c r="L1995" s="9" t="n">
        <f aca="false">F1995/F1965-1</f>
        <v>0.0199953044192092</v>
      </c>
      <c r="M1995" s="9" t="n">
        <f aca="false">B1995/B1988-1</f>
        <v>-0.00203297824554238</v>
      </c>
      <c r="N1995" s="9" t="n">
        <f aca="false">B1995/B1965-1</f>
        <v>0.0187950020971401</v>
      </c>
      <c r="O1995" s="8" t="n">
        <f aca="false">MAX(O1994,F1995)</f>
        <v>7369.92482798441</v>
      </c>
      <c r="P1995" s="9" t="n">
        <f aca="false">F1995/O1995-1</f>
        <v>-0.04479111777419</v>
      </c>
      <c r="Q1995" s="8" t="n">
        <f aca="false">MAX(Q1994,B1995)</f>
        <v>111477.014787843</v>
      </c>
      <c r="R1995" s="9" t="n">
        <f aca="false">B1995/Q1995-1</f>
        <v>-0.0535017677091352</v>
      </c>
      <c r="S1995" s="9" t="n">
        <f aca="false">B1995/INDEX($B:$B,$E1995)-1</f>
        <v>-0.00365345227723335</v>
      </c>
      <c r="T1995" s="0" t="n">
        <f aca="false">IF(AND($A1995&gt;=CrashTest!$B$3,$A1995&lt;=CrashTest!$C$3),1,IF(AND($A1995&gt;=CrashTest!$B$4,$A1995&lt;=CrashTest!$C$4),2,IF(AND($A1995&gt;=CrashTest!$B$5,$A1995&lt;=CrashTest!$C$5),3,IF(AND($A1995&gt;=CrashTest!$B$6,$A1995&lt;=CrashTest!$C$6),4,IF(AND($A1995&gt;=CrashTest!$B$7,$A1995&lt;=CrashTest!$C$7),5,0)))))</f>
        <v>0</v>
      </c>
      <c r="U1995" s="8" t="str">
        <f aca="false">IF(T1995=0,"",IF(T1994=T1995,MAX(U1994,B1995),B1995))</f>
        <v/>
      </c>
      <c r="V1995" s="9" t="str">
        <f aca="false">IF(T1995=0,"",B1995/U1995-1)</f>
        <v/>
      </c>
      <c r="W1995" s="8" t="str">
        <f aca="false">IF(T1995=0,"",IF(T1994=T1995,MAX(W1994,F1995),F1995))</f>
        <v/>
      </c>
      <c r="X1995" s="9" t="str">
        <f aca="false">IF(T1995=0,"",F1995/W1995-1)</f>
        <v/>
      </c>
    </row>
    <row r="1996" customFormat="false" ht="15" hidden="false" customHeight="false" outlineLevel="0" collapsed="false">
      <c r="A1996" s="5" t="n">
        <v>45824</v>
      </c>
      <c r="B1996" s="6" t="n">
        <v>107243.933345997</v>
      </c>
      <c r="C1996" s="7" t="n">
        <v>87392.30266</v>
      </c>
      <c r="D1996" s="0" t="n">
        <f aca="false">INT((ROW()-3)/30)</f>
        <v>66</v>
      </c>
      <c r="E1996" s="0" t="n">
        <f aca="false">2+30*D1996</f>
        <v>1982</v>
      </c>
      <c r="F1996" s="8" t="n">
        <f aca="false">INDEX($F:$F,$E1996)*(2*B1996/INDEX($B:$B,$E1996)-C1996/INDEX($C:$C,$E1996))</f>
        <v>7148.70983102632</v>
      </c>
      <c r="G1996" s="9" t="n">
        <f aca="false">B1996/B1995-1</f>
        <v>0.016406880968749</v>
      </c>
      <c r="H1996" s="9" t="n">
        <f aca="false">F1996/F1995-1</f>
        <v>0.015468038989674</v>
      </c>
      <c r="I1996" s="9" t="n">
        <f aca="false">LN(B1996/B1995)</f>
        <v>0.016273742382661</v>
      </c>
      <c r="J1996" s="9" t="n">
        <f aca="false">LN(F1996/F1995)</f>
        <v>0.015349628366915</v>
      </c>
      <c r="K1996" s="9" t="n">
        <f aca="false">F1996/F1989-1</f>
        <v>-0.00391469289061508</v>
      </c>
      <c r="L1996" s="9" t="n">
        <f aca="false">F1996/F1966-1</f>
        <v>0.0357455989964854</v>
      </c>
      <c r="M1996" s="9" t="n">
        <f aca="false">B1996/B1989-1</f>
        <v>-0.0268083006321602</v>
      </c>
      <c r="N1996" s="9" t="n">
        <f aca="false">B1996/B1966-1</f>
        <v>0.0392856900470373</v>
      </c>
      <c r="O1996" s="8" t="n">
        <f aca="false">MAX(O1995,F1996)</f>
        <v>7369.92482798441</v>
      </c>
      <c r="P1996" s="9" t="n">
        <f aca="false">F1996/O1996-1</f>
        <v>-0.0300159095406382</v>
      </c>
      <c r="Q1996" s="8" t="n">
        <f aca="false">MAX(Q1995,B1996)</f>
        <v>111477.014787843</v>
      </c>
      <c r="R1996" s="9" t="n">
        <f aca="false">B1996/Q1996-1</f>
        <v>-0.0379726838748076</v>
      </c>
      <c r="S1996" s="9" t="n">
        <f aca="false">B1996/INDEX($B:$B,$E1996)-1</f>
        <v>0.012693486934878</v>
      </c>
      <c r="T1996" s="0" t="n">
        <f aca="false">IF(AND($A1996&gt;=CrashTest!$B$3,$A1996&lt;=CrashTest!$C$3),1,IF(AND($A1996&gt;=CrashTest!$B$4,$A1996&lt;=CrashTest!$C$4),2,IF(AND($A1996&gt;=CrashTest!$B$5,$A1996&lt;=CrashTest!$C$5),3,IF(AND($A1996&gt;=CrashTest!$B$6,$A1996&lt;=CrashTest!$C$6),4,IF(AND($A1996&gt;=CrashTest!$B$7,$A1996&lt;=CrashTest!$C$7),5,0)))))</f>
        <v>0</v>
      </c>
      <c r="U1996" s="8" t="str">
        <f aca="false">IF(T1996=0,"",IF(T1995=T1996,MAX(U1995,B1996),B1996))</f>
        <v/>
      </c>
      <c r="V1996" s="9" t="str">
        <f aca="false">IF(T1996=0,"",B1996/U1996-1)</f>
        <v/>
      </c>
      <c r="W1996" s="8" t="str">
        <f aca="false">IF(T1996=0,"",IF(T1995=T1996,MAX(W1995,F1996),F1996))</f>
        <v/>
      </c>
      <c r="X1996" s="9" t="str">
        <f aca="false">IF(T1996=0,"",F1996/W1996-1)</f>
        <v/>
      </c>
    </row>
    <row r="1997" customFormat="false" ht="15" hidden="false" customHeight="false" outlineLevel="0" collapsed="false">
      <c r="A1997" s="5" t="n">
        <v>45825</v>
      </c>
      <c r="B1997" s="6" t="n">
        <v>104628.396527469</v>
      </c>
      <c r="C1997" s="7" t="n">
        <v>84742.64891</v>
      </c>
      <c r="D1997" s="0" t="n">
        <f aca="false">INT((ROW()-3)/30)</f>
        <v>66</v>
      </c>
      <c r="E1997" s="0" t="n">
        <f aca="false">2+30*D1997</f>
        <v>1982</v>
      </c>
      <c r="F1997" s="8" t="n">
        <f aca="false">INDEX($F:$F,$E1997)*(2*B1997/INDEX($B:$B,$E1997)-C1997/INDEX($C:$C,$E1997))</f>
        <v>7016.76469808325</v>
      </c>
      <c r="G1997" s="9" t="n">
        <f aca="false">B1997/B1996-1</f>
        <v>-0.0243886692414534</v>
      </c>
      <c r="H1997" s="9" t="n">
        <f aca="false">F1997/F1996-1</f>
        <v>-0.0184571952228937</v>
      </c>
      <c r="I1997" s="9" t="n">
        <f aca="false">LN(B1997/B1996)</f>
        <v>-0.0246909985641638</v>
      </c>
      <c r="J1997" s="9" t="n">
        <f aca="false">LN(F1997/F1996)</f>
        <v>-0.0186296546250291</v>
      </c>
      <c r="K1997" s="9" t="n">
        <f aca="false">F1997/F1990-1</f>
        <v>-0.0212106053418855</v>
      </c>
      <c r="L1997" s="9" t="n">
        <f aca="false">F1997/F1967-1</f>
        <v>0.0216219590582458</v>
      </c>
      <c r="M1997" s="9" t="n">
        <f aca="false">B1997/B1990-1</f>
        <v>-0.0494732331249175</v>
      </c>
      <c r="N1997" s="9" t="n">
        <f aca="false">B1997/B1967-1</f>
        <v>-0.0130857359267011</v>
      </c>
      <c r="O1997" s="8" t="n">
        <f aca="false">MAX(O1996,F1997)</f>
        <v>7369.92482798441</v>
      </c>
      <c r="P1997" s="9" t="n">
        <f aca="false">F1997/O1997-1</f>
        <v>-0.0479190952613475</v>
      </c>
      <c r="Q1997" s="8" t="n">
        <f aca="false">MAX(Q1996,B1997)</f>
        <v>111477.014787843</v>
      </c>
      <c r="R1997" s="9" t="n">
        <f aca="false">B1997/Q1997-1</f>
        <v>-0.0614352498890279</v>
      </c>
      <c r="S1997" s="9" t="n">
        <f aca="false">B1997/INDEX($B:$B,$E1997)-1</f>
        <v>-0.0120047595609507</v>
      </c>
      <c r="T1997" s="0" t="n">
        <f aca="false">IF(AND($A1997&gt;=CrashTest!$B$3,$A1997&lt;=CrashTest!$C$3),1,IF(AND($A1997&gt;=CrashTest!$B$4,$A1997&lt;=CrashTest!$C$4),2,IF(AND($A1997&gt;=CrashTest!$B$5,$A1997&lt;=CrashTest!$C$5),3,IF(AND($A1997&gt;=CrashTest!$B$6,$A1997&lt;=CrashTest!$C$6),4,IF(AND($A1997&gt;=CrashTest!$B$7,$A1997&lt;=CrashTest!$C$7),5,0)))))</f>
        <v>0</v>
      </c>
      <c r="U1997" s="8" t="str">
        <f aca="false">IF(T1997=0,"",IF(T1996=T1997,MAX(U1996,B1997),B1997))</f>
        <v/>
      </c>
      <c r="V1997" s="9" t="str">
        <f aca="false">IF(T1997=0,"",B1997/U1997-1)</f>
        <v/>
      </c>
      <c r="W1997" s="8" t="str">
        <f aca="false">IF(T1997=0,"",IF(T1996=T1997,MAX(W1996,F1997),F1997))</f>
        <v/>
      </c>
      <c r="X1997" s="9" t="str">
        <f aca="false">IF(T1997=0,"",F1997/W1997-1)</f>
        <v/>
      </c>
    </row>
    <row r="1998" customFormat="false" ht="15" hidden="false" customHeight="false" outlineLevel="0" collapsed="false">
      <c r="A1998" s="5" t="n">
        <v>45826</v>
      </c>
      <c r="B1998" s="6" t="n">
        <v>104813.367028638</v>
      </c>
      <c r="C1998" s="7" t="n">
        <v>85123.50256</v>
      </c>
      <c r="D1998" s="0" t="n">
        <f aca="false">INT((ROW()-3)/30)</f>
        <v>66</v>
      </c>
      <c r="E1998" s="0" t="n">
        <f aca="false">2+30*D1998</f>
        <v>1982</v>
      </c>
      <c r="F1998" s="8" t="n">
        <f aca="false">INDEX($F:$F,$E1998)*(2*B1998/INDEX($B:$B,$E1998)-C1998/INDEX($C:$C,$E1998))</f>
        <v>7010.26707092619</v>
      </c>
      <c r="G1998" s="9" t="n">
        <f aca="false">B1998/B1997-1</f>
        <v>0.00176788049237131</v>
      </c>
      <c r="H1998" s="9" t="n">
        <f aca="false">F1998/F1997-1</f>
        <v>-0.000926014685776022</v>
      </c>
      <c r="I1998" s="9" t="n">
        <f aca="false">LN(B1998/B1997)</f>
        <v>0.00176631963099381</v>
      </c>
      <c r="J1998" s="9" t="n">
        <f aca="false">LN(F1998/F1997)</f>
        <v>-0.000926443702245974</v>
      </c>
      <c r="K1998" s="9" t="n">
        <f aca="false">F1998/F1991-1</f>
        <v>-0.020070329853464</v>
      </c>
      <c r="L1998" s="9" t="n">
        <f aca="false">F1998/F1968-1</f>
        <v>0.0111978934776369</v>
      </c>
      <c r="M1998" s="9" t="n">
        <f aca="false">B1998/B1991-1</f>
        <v>-0.0352744334244212</v>
      </c>
      <c r="N1998" s="9" t="n">
        <f aca="false">B1998/B1968-1</f>
        <v>-0.00759793242659645</v>
      </c>
      <c r="O1998" s="8" t="n">
        <f aca="false">MAX(O1997,F1998)</f>
        <v>7369.92482798441</v>
      </c>
      <c r="P1998" s="9" t="n">
        <f aca="false">F1998/O1998-1</f>
        <v>-0.0488007361611824</v>
      </c>
      <c r="Q1998" s="8" t="n">
        <f aca="false">MAX(Q1997,B1998)</f>
        <v>111477.014787843</v>
      </c>
      <c r="R1998" s="9" t="n">
        <f aca="false">B1998/Q1998-1</f>
        <v>-0.0597759795764795</v>
      </c>
      <c r="S1998" s="9" t="n">
        <f aca="false">B1998/INDEX($B:$B,$E1998)-1</f>
        <v>-0.0102581020488229</v>
      </c>
      <c r="T1998" s="0" t="n">
        <f aca="false">IF(AND($A1998&gt;=CrashTest!$B$3,$A1998&lt;=CrashTest!$C$3),1,IF(AND($A1998&gt;=CrashTest!$B$4,$A1998&lt;=CrashTest!$C$4),2,IF(AND($A1998&gt;=CrashTest!$B$5,$A1998&lt;=CrashTest!$C$5),3,IF(AND($A1998&gt;=CrashTest!$B$6,$A1998&lt;=CrashTest!$C$6),4,IF(AND($A1998&gt;=CrashTest!$B$7,$A1998&lt;=CrashTest!$C$7),5,0)))))</f>
        <v>0</v>
      </c>
      <c r="U1998" s="8" t="str">
        <f aca="false">IF(T1998=0,"",IF(T1997=T1998,MAX(U1997,B1998),B1998))</f>
        <v/>
      </c>
      <c r="V1998" s="9" t="str">
        <f aca="false">IF(T1998=0,"",B1998/U1998-1)</f>
        <v/>
      </c>
      <c r="W1998" s="8" t="str">
        <f aca="false">IF(T1998=0,"",IF(T1997=T1998,MAX(W1997,F1998),F1998))</f>
        <v/>
      </c>
      <c r="X1998" s="9" t="str">
        <f aca="false">IF(T1998=0,"",F1998/W1998-1)</f>
        <v/>
      </c>
    </row>
    <row r="1999" customFormat="false" ht="15" hidden="false" customHeight="false" outlineLevel="0" collapsed="false">
      <c r="A1999" s="5" t="n">
        <v>45827</v>
      </c>
      <c r="B1999" s="6" t="n">
        <v>104709.720767095</v>
      </c>
      <c r="C1999" s="7" t="n">
        <v>84904.74918</v>
      </c>
      <c r="D1999" s="0" t="n">
        <f aca="false">INT((ROW()-3)/30)</f>
        <v>66</v>
      </c>
      <c r="E1999" s="0" t="n">
        <f aca="false">2+30*D1999</f>
        <v>1982</v>
      </c>
      <c r="F1999" s="8" t="n">
        <f aca="false">INDEX($F:$F,$E1999)*(2*B1999/INDEX($B:$B,$E1999)-C1999/INDEX($C:$C,$E1999))</f>
        <v>7014.34533604021</v>
      </c>
      <c r="G1999" s="9" t="n">
        <f aca="false">B1999/B1998-1</f>
        <v>-0.000988864917531696</v>
      </c>
      <c r="H1999" s="9" t="n">
        <f aca="false">F1999/F1998-1</f>
        <v>0.000581756026232894</v>
      </c>
      <c r="I1999" s="9" t="n">
        <f aca="false">LN(B1999/B1998)</f>
        <v>-0.000989354167005278</v>
      </c>
      <c r="J1999" s="9" t="n">
        <f aca="false">LN(F1999/F1998)</f>
        <v>0.000581586871797093</v>
      </c>
      <c r="K1999" s="9" t="n">
        <f aca="false">F1999/F1992-1</f>
        <v>-0.0111316933978096</v>
      </c>
      <c r="L1999" s="9" t="n">
        <f aca="false">F1999/F1969-1</f>
        <v>0.00969754587092386</v>
      </c>
      <c r="M1999" s="9" t="n">
        <f aca="false">B1999/B1992-1</f>
        <v>-0.0121629943305681</v>
      </c>
      <c r="N1999" s="9" t="n">
        <f aca="false">B1999/B1969-1</f>
        <v>-0.0204279301184158</v>
      </c>
      <c r="O1999" s="8" t="n">
        <f aca="false">MAX(O1998,F1999)</f>
        <v>7369.92482798441</v>
      </c>
      <c r="P1999" s="9" t="n">
        <f aca="false">F1999/O1999-1</f>
        <v>-0.0482473702572959</v>
      </c>
      <c r="Q1999" s="8" t="n">
        <f aca="false">MAX(Q1998,B1999)</f>
        <v>111477.014787843</v>
      </c>
      <c r="R1999" s="9" t="n">
        <f aca="false">B1999/Q1999-1</f>
        <v>-0.0607057341248969</v>
      </c>
      <c r="S1999" s="9" t="n">
        <f aca="false">B1999/INDEX($B:$B,$E1999)-1</f>
        <v>-0.0112368230891181</v>
      </c>
      <c r="T1999" s="0" t="n">
        <f aca="false">IF(AND($A1999&gt;=CrashTest!$B$3,$A1999&lt;=CrashTest!$C$3),1,IF(AND($A1999&gt;=CrashTest!$B$4,$A1999&lt;=CrashTest!$C$4),2,IF(AND($A1999&gt;=CrashTest!$B$5,$A1999&lt;=CrashTest!$C$5),3,IF(AND($A1999&gt;=CrashTest!$B$6,$A1999&lt;=CrashTest!$C$6),4,IF(AND($A1999&gt;=CrashTest!$B$7,$A1999&lt;=CrashTest!$C$7),5,0)))))</f>
        <v>0</v>
      </c>
      <c r="U1999" s="8" t="str">
        <f aca="false">IF(T1999=0,"",IF(T1998=T1999,MAX(U1998,B1999),B1999))</f>
        <v/>
      </c>
      <c r="V1999" s="9" t="str">
        <f aca="false">IF(T1999=0,"",B1999/U1999-1)</f>
        <v/>
      </c>
      <c r="W1999" s="8" t="str">
        <f aca="false">IF(T1999=0,"",IF(T1998=T1999,MAX(W1998,F1999),F1999))</f>
        <v/>
      </c>
      <c r="X1999" s="9" t="str">
        <f aca="false">IF(T1999=0,"",F1999/W1999-1)</f>
        <v/>
      </c>
    </row>
    <row r="2000" customFormat="false" ht="15" hidden="false" customHeight="false" outlineLevel="0" collapsed="false">
      <c r="A2000" s="5" t="n">
        <v>45828</v>
      </c>
      <c r="B2000" s="6" t="n">
        <v>103274.958839567</v>
      </c>
      <c r="C2000" s="7" t="n">
        <v>83324.46713</v>
      </c>
      <c r="D2000" s="0" t="n">
        <f aca="false">INT((ROW()-3)/30)</f>
        <v>66</v>
      </c>
      <c r="E2000" s="0" t="n">
        <f aca="false">2+30*D2000</f>
        <v>1982</v>
      </c>
      <c r="F2000" s="8" t="n">
        <f aca="false">INDEX($F:$F,$E2000)*(2*B2000/INDEX($B:$B,$E2000)-C2000/INDEX($C:$C,$E2000))</f>
        <v>6952.34092831655</v>
      </c>
      <c r="G2000" s="9" t="n">
        <f aca="false">B2000/B1999-1</f>
        <v>-0.0137022801418727</v>
      </c>
      <c r="H2000" s="9" t="n">
        <f aca="false">F2000/F1999-1</f>
        <v>-0.00883965712453205</v>
      </c>
      <c r="I2000" s="9" t="n">
        <f aca="false">LN(B2000/B1999)</f>
        <v>-0.0137970228385821</v>
      </c>
      <c r="J2000" s="9" t="n">
        <f aca="false">LN(F2000/F1999)</f>
        <v>-0.00887895867313479</v>
      </c>
      <c r="K2000" s="9" t="n">
        <f aca="false">F2000/F1993-1</f>
        <v>-0.0148425895759994</v>
      </c>
      <c r="L2000" s="9" t="n">
        <f aca="false">F2000/F1970-1</f>
        <v>-0.00182526613787426</v>
      </c>
      <c r="M2000" s="9" t="n">
        <f aca="false">B2000/B1993-1</f>
        <v>-0.0259360326541536</v>
      </c>
      <c r="N2000" s="9" t="n">
        <f aca="false">B2000/B1970-1</f>
        <v>-0.0586108677108532</v>
      </c>
      <c r="O2000" s="8" t="n">
        <f aca="false">MAX(O1999,F2000)</f>
        <v>7369.92482798441</v>
      </c>
      <c r="P2000" s="9" t="n">
        <f aca="false">F2000/O2000-1</f>
        <v>-0.0566605371715931</v>
      </c>
      <c r="Q2000" s="8" t="n">
        <f aca="false">MAX(Q1999,B2000)</f>
        <v>111477.014787843</v>
      </c>
      <c r="R2000" s="9" t="n">
        <f aca="false">B2000/Q2000-1</f>
        <v>-0.0735762072915722</v>
      </c>
      <c r="S2000" s="9" t="n">
        <f aca="false">B2000/INDEX($B:$B,$E2000)-1</f>
        <v>-0.024785133133119</v>
      </c>
      <c r="T2000" s="0" t="n">
        <f aca="false">IF(AND($A2000&gt;=CrashTest!$B$3,$A2000&lt;=CrashTest!$C$3),1,IF(AND($A2000&gt;=CrashTest!$B$4,$A2000&lt;=CrashTest!$C$4),2,IF(AND($A2000&gt;=CrashTest!$B$5,$A2000&lt;=CrashTest!$C$5),3,IF(AND($A2000&gt;=CrashTest!$B$6,$A2000&lt;=CrashTest!$C$6),4,IF(AND($A2000&gt;=CrashTest!$B$7,$A2000&lt;=CrashTest!$C$7),5,0)))))</f>
        <v>0</v>
      </c>
      <c r="U2000" s="8" t="str">
        <f aca="false">IF(T2000=0,"",IF(T1999=T2000,MAX(U1999,B2000),B2000))</f>
        <v/>
      </c>
      <c r="V2000" s="9" t="str">
        <f aca="false">IF(T2000=0,"",B2000/U2000-1)</f>
        <v/>
      </c>
      <c r="W2000" s="8" t="str">
        <f aca="false">IF(T2000=0,"",IF(T1999=T2000,MAX(W1999,F2000),F2000))</f>
        <v/>
      </c>
      <c r="X2000" s="9" t="str">
        <f aca="false">IF(T2000=0,"",F2000/W2000-1)</f>
        <v/>
      </c>
    </row>
    <row r="2001" customFormat="false" ht="15" hidden="false" customHeight="false" outlineLevel="0" collapsed="false">
      <c r="A2001" s="5" t="n">
        <v>45829</v>
      </c>
      <c r="B2001" s="6" t="n">
        <v>101548.196381648</v>
      </c>
      <c r="C2001" s="7" t="n">
        <v>81918.6981</v>
      </c>
      <c r="D2001" s="0" t="n">
        <f aca="false">INT((ROW()-3)/30)</f>
        <v>66</v>
      </c>
      <c r="E2001" s="0" t="n">
        <f aca="false">2+30*D2001</f>
        <v>1982</v>
      </c>
      <c r="F2001" s="8" t="n">
        <f aca="false">INDEX($F:$F,$E2001)*(2*B2001/INDEX($B:$B,$E2001)-C2001/INDEX($C:$C,$E2001))</f>
        <v>6837.12665641117</v>
      </c>
      <c r="G2001" s="9" t="n">
        <f aca="false">B2001/B2000-1</f>
        <v>-0.0167200498293245</v>
      </c>
      <c r="H2001" s="9" t="n">
        <f aca="false">F2001/F2000-1</f>
        <v>-0.0165720112251857</v>
      </c>
      <c r="I2001" s="9" t="n">
        <f aca="false">LN(B2001/B2000)</f>
        <v>-0.0168614077520509</v>
      </c>
      <c r="J2001" s="9" t="n">
        <f aca="false">LN(F2001/F2000)</f>
        <v>-0.0167108631780581</v>
      </c>
      <c r="K2001" s="9" t="n">
        <f aca="false">F2001/F1994-1</f>
        <v>-0.0297820448120149</v>
      </c>
      <c r="L2001" s="9" t="n">
        <f aca="false">F2001/F1971-1</f>
        <v>-0.0185133950017554</v>
      </c>
      <c r="M2001" s="9" t="n">
        <f aca="false">B2001/B1994-1</f>
        <v>-0.0371576732058254</v>
      </c>
      <c r="N2001" s="9" t="n">
        <f aca="false">B2001/B1971-1</f>
        <v>-0.089066059268729</v>
      </c>
      <c r="O2001" s="8" t="n">
        <f aca="false">MAX(O2000,F2001)</f>
        <v>7369.92482798441</v>
      </c>
      <c r="P2001" s="9" t="n">
        <f aca="false">F2001/O2001-1</f>
        <v>-0.0722935693387462</v>
      </c>
      <c r="Q2001" s="8" t="n">
        <f aca="false">MAX(Q2000,B2001)</f>
        <v>111477.014787843</v>
      </c>
      <c r="R2001" s="9" t="n">
        <f aca="false">B2001/Q2001-1</f>
        <v>-0.089066059268729</v>
      </c>
      <c r="S2001" s="9" t="n">
        <f aca="false">B2001/INDEX($B:$B,$E2001)-1</f>
        <v>-0.0410907743014314</v>
      </c>
      <c r="T2001" s="0" t="n">
        <f aca="false">IF(AND($A2001&gt;=CrashTest!$B$3,$A2001&lt;=CrashTest!$C$3),1,IF(AND($A2001&gt;=CrashTest!$B$4,$A2001&lt;=CrashTest!$C$4),2,IF(AND($A2001&gt;=CrashTest!$B$5,$A2001&lt;=CrashTest!$C$5),3,IF(AND($A2001&gt;=CrashTest!$B$6,$A2001&lt;=CrashTest!$C$6),4,IF(AND($A2001&gt;=CrashTest!$B$7,$A2001&lt;=CrashTest!$C$7),5,0)))))</f>
        <v>0</v>
      </c>
      <c r="U2001" s="8" t="str">
        <f aca="false">IF(T2001=0,"",IF(T2000=T2001,MAX(U2000,B2001),B2001))</f>
        <v/>
      </c>
      <c r="V2001" s="9" t="str">
        <f aca="false">IF(T2001=0,"",B2001/U2001-1)</f>
        <v/>
      </c>
      <c r="W2001" s="8" t="str">
        <f aca="false">IF(T2001=0,"",IF(T2000=T2001,MAX(W2000,F2001),F2001))</f>
        <v/>
      </c>
      <c r="X2001" s="9" t="str">
        <f aca="false">IF(T2001=0,"",F2001/W2001-1)</f>
        <v/>
      </c>
    </row>
    <row r="2002" customFormat="false" ht="15" hidden="false" customHeight="false" outlineLevel="0" collapsed="false">
      <c r="A2002" s="5" t="n">
        <v>45830</v>
      </c>
      <c r="B2002" s="6" t="n">
        <v>100899.234151958</v>
      </c>
      <c r="C2002" s="7" t="n">
        <v>80218.95451</v>
      </c>
      <c r="D2002" s="0" t="n">
        <f aca="false">INT((ROW()-3)/30)</f>
        <v>66</v>
      </c>
      <c r="E2002" s="0" t="n">
        <f aca="false">2+30*D2002</f>
        <v>1982</v>
      </c>
      <c r="F2002" s="8" t="n">
        <f aca="false">INDEX($F:$F,$E2002)*(2*B2002/INDEX($B:$B,$E2002)-C2002/INDEX($C:$C,$E2002))</f>
        <v>6889.66574160116</v>
      </c>
      <c r="G2002" s="9" t="n">
        <f aca="false">B2002/B2001-1</f>
        <v>-0.00639068198957482</v>
      </c>
      <c r="H2002" s="9" t="n">
        <f aca="false">F2002/F2001-1</f>
        <v>0.0076843808562066</v>
      </c>
      <c r="I2002" s="9" t="n">
        <f aca="false">LN(B2002/B2001)</f>
        <v>-0.00641118981708018</v>
      </c>
      <c r="J2002" s="9" t="n">
        <f aca="false">LN(F2002/F2001)</f>
        <v>0.00765500638872757</v>
      </c>
      <c r="K2002" s="9" t="n">
        <f aca="false">F2002/F1995-1</f>
        <v>-0.0213289495184854</v>
      </c>
      <c r="L2002" s="9" t="n">
        <f aca="false">F2002/F1972-1</f>
        <v>-0.00956757042715839</v>
      </c>
      <c r="M2002" s="9" t="n">
        <f aca="false">B2002/B1995-1</f>
        <v>-0.0437251537048825</v>
      </c>
      <c r="N2002" s="9" t="n">
        <f aca="false">B2002/B1972-1</f>
        <v>-0.0595819020367547</v>
      </c>
      <c r="O2002" s="8" t="n">
        <f aca="false">MAX(O2001,F2002)</f>
        <v>7369.92482798441</v>
      </c>
      <c r="P2002" s="9" t="n">
        <f aca="false">F2002/O2002-1</f>
        <v>-0.065164719802793</v>
      </c>
      <c r="Q2002" s="8" t="n">
        <f aca="false">MAX(Q2001,B2002)</f>
        <v>111477.014787843</v>
      </c>
      <c r="R2002" s="9" t="n">
        <f aca="false">B2002/Q2002-1</f>
        <v>-0.0948875483974527</v>
      </c>
      <c r="S2002" s="9" t="n">
        <f aca="false">B2002/INDEX($B:$B,$E2002)-1</f>
        <v>-0.0472188582197404</v>
      </c>
      <c r="T2002" s="0" t="n">
        <f aca="false">IF(AND($A2002&gt;=CrashTest!$B$3,$A2002&lt;=CrashTest!$C$3),1,IF(AND($A2002&gt;=CrashTest!$B$4,$A2002&lt;=CrashTest!$C$4),2,IF(AND($A2002&gt;=CrashTest!$B$5,$A2002&lt;=CrashTest!$C$5),3,IF(AND($A2002&gt;=CrashTest!$B$6,$A2002&lt;=CrashTest!$C$6),4,IF(AND($A2002&gt;=CrashTest!$B$7,$A2002&lt;=CrashTest!$C$7),5,0)))))</f>
        <v>0</v>
      </c>
      <c r="U2002" s="8" t="str">
        <f aca="false">IF(T2002=0,"",IF(T2001=T2002,MAX(U2001,B2002),B2002))</f>
        <v/>
      </c>
      <c r="V2002" s="9" t="str">
        <f aca="false">IF(T2002=0,"",B2002/U2002-1)</f>
        <v/>
      </c>
      <c r="W2002" s="8" t="str">
        <f aca="false">IF(T2002=0,"",IF(T2001=T2002,MAX(W2001,F2002),F2002))</f>
        <v/>
      </c>
      <c r="X2002" s="9" t="str">
        <f aca="false">IF(T2002=0,"",F2002/W2002-1)</f>
        <v/>
      </c>
    </row>
    <row r="2003" customFormat="false" ht="15" hidden="false" customHeight="false" outlineLevel="0" collapsed="false">
      <c r="A2003" s="5" t="n">
        <v>45831</v>
      </c>
      <c r="B2003" s="6" t="n">
        <v>105496.947495324</v>
      </c>
      <c r="C2003" s="7" t="n">
        <v>85672.2874</v>
      </c>
      <c r="D2003" s="0" t="n">
        <f aca="false">INT((ROW()-3)/30)</f>
        <v>66</v>
      </c>
      <c r="E2003" s="0" t="n">
        <f aca="false">2+30*D2003</f>
        <v>1982</v>
      </c>
      <c r="F2003" s="8" t="n">
        <f aca="false">INDEX($F:$F,$E2003)*(2*B2003/INDEX($B:$B,$E2003)-C2003/INDEX($C:$C,$E2003))</f>
        <v>7056.50924134783</v>
      </c>
      <c r="G2003" s="9" t="n">
        <f aca="false">B2003/B2002-1</f>
        <v>0.0455673760262807</v>
      </c>
      <c r="H2003" s="9" t="n">
        <f aca="false">F2003/F2002-1</f>
        <v>0.0242164868375598</v>
      </c>
      <c r="I2003" s="9" t="n">
        <f aca="false">LN(B2003/B2002)</f>
        <v>0.0445596816420647</v>
      </c>
      <c r="J2003" s="9" t="n">
        <f aca="false">LN(F2003/F2002)</f>
        <v>0.0239279172000569</v>
      </c>
      <c r="K2003" s="9" t="n">
        <f aca="false">F2003/F1996-1</f>
        <v>-0.0128975146366039</v>
      </c>
      <c r="L2003" s="9" t="n">
        <f aca="false">F2003/F1973-1</f>
        <v>0.00808605773423921</v>
      </c>
      <c r="M2003" s="9" t="n">
        <f aca="false">B2003/B1996-1</f>
        <v>-0.0162898338038083</v>
      </c>
      <c r="N2003" s="9" t="n">
        <f aca="false">B2003/B1973-1</f>
        <v>-0.0224281015138872</v>
      </c>
      <c r="O2003" s="8" t="n">
        <f aca="false">MAX(O2002,F2003)</f>
        <v>7369.92482798441</v>
      </c>
      <c r="P2003" s="9" t="n">
        <f aca="false">F2003/O2003-1</f>
        <v>-0.0425262935446108</v>
      </c>
      <c r="Q2003" s="8" t="n">
        <f aca="false">MAX(Q2002,B2003)</f>
        <v>111477.014787843</v>
      </c>
      <c r="R2003" s="9" t="n">
        <f aca="false">B2003/Q2003-1</f>
        <v>-0.0536439489692108</v>
      </c>
      <c r="S2003" s="9" t="n">
        <f aca="false">B2003/INDEX($B:$B,$E2003)-1</f>
        <v>-0.00380312166149022</v>
      </c>
      <c r="T2003" s="0" t="n">
        <f aca="false">IF(AND($A2003&gt;=CrashTest!$B$3,$A2003&lt;=CrashTest!$C$3),1,IF(AND($A2003&gt;=CrashTest!$B$4,$A2003&lt;=CrashTest!$C$4),2,IF(AND($A2003&gt;=CrashTest!$B$5,$A2003&lt;=CrashTest!$C$5),3,IF(AND($A2003&gt;=CrashTest!$B$6,$A2003&lt;=CrashTest!$C$6),4,IF(AND($A2003&gt;=CrashTest!$B$7,$A2003&lt;=CrashTest!$C$7),5,0)))))</f>
        <v>0</v>
      </c>
      <c r="U2003" s="8" t="str">
        <f aca="false">IF(T2003=0,"",IF(T2002=T2003,MAX(U2002,B2003),B2003))</f>
        <v/>
      </c>
      <c r="V2003" s="9" t="str">
        <f aca="false">IF(T2003=0,"",B2003/U2003-1)</f>
        <v/>
      </c>
      <c r="W2003" s="8" t="str">
        <f aca="false">IF(T2003=0,"",IF(T2002=T2003,MAX(W2002,F2003),F2003))</f>
        <v/>
      </c>
      <c r="X2003" s="9" t="str">
        <f aca="false">IF(T2003=0,"",F2003/W2003-1)</f>
        <v/>
      </c>
    </row>
    <row r="2004" customFormat="false" ht="15" hidden="false" customHeight="false" outlineLevel="0" collapsed="false">
      <c r="A2004" s="5" t="n">
        <v>45832</v>
      </c>
      <c r="B2004" s="6" t="n">
        <v>105964.065136762</v>
      </c>
      <c r="C2004" s="7" t="n">
        <v>86516.51084</v>
      </c>
      <c r="D2004" s="0" t="n">
        <f aca="false">INT((ROW()-3)/30)</f>
        <v>66</v>
      </c>
      <c r="E2004" s="0" t="n">
        <f aca="false">2+30*D2004</f>
        <v>1982</v>
      </c>
      <c r="F2004" s="8" t="n">
        <f aca="false">INDEX($F:$F,$E2004)*(2*B2004/INDEX($B:$B,$E2004)-C2004/INDEX($C:$C,$E2004))</f>
        <v>7049.71937940156</v>
      </c>
      <c r="G2004" s="9" t="n">
        <f aca="false">B2004/B2003-1</f>
        <v>0.0044277834812112</v>
      </c>
      <c r="H2004" s="9" t="n">
        <f aca="false">F2004/F2003-1</f>
        <v>-0.000962212577641952</v>
      </c>
      <c r="I2004" s="9" t="n">
        <f aca="false">LN(B2004/B2003)</f>
        <v>0.00441800968813893</v>
      </c>
      <c r="J2004" s="9" t="n">
        <f aca="false">LN(F2004/F2003)</f>
        <v>-0.000962675801334519</v>
      </c>
      <c r="K2004" s="9" t="n">
        <f aca="false">F2004/F1997-1</f>
        <v>0.00469656354976622</v>
      </c>
      <c r="L2004" s="9" t="n">
        <f aca="false">F2004/F1974-1</f>
        <v>0.0100891831075205</v>
      </c>
      <c r="M2004" s="9" t="n">
        <f aca="false">B2004/B1997-1</f>
        <v>0.0127658327339686</v>
      </c>
      <c r="N2004" s="9" t="n">
        <f aca="false">B2004/B1974-1</f>
        <v>-0.0270928225319115</v>
      </c>
      <c r="O2004" s="8" t="n">
        <f aca="false">MAX(O2003,F2004)</f>
        <v>7369.92482798441</v>
      </c>
      <c r="P2004" s="9" t="n">
        <f aca="false">F2004/O2004-1</f>
        <v>-0.0434475867877235</v>
      </c>
      <c r="Q2004" s="8" t="n">
        <f aca="false">MAX(Q2003,B2004)</f>
        <v>111477.014787843</v>
      </c>
      <c r="R2004" s="9" t="n">
        <f aca="false">B2004/Q2004-1</f>
        <v>-0.0494536892791123</v>
      </c>
      <c r="S2004" s="9" t="n">
        <f aca="false">B2004/INDEX($B:$B,$E2004)-1</f>
        <v>0.000607822420451099</v>
      </c>
      <c r="T2004" s="0" t="n">
        <f aca="false">IF(AND($A2004&gt;=CrashTest!$B$3,$A2004&lt;=CrashTest!$C$3),1,IF(AND($A2004&gt;=CrashTest!$B$4,$A2004&lt;=CrashTest!$C$4),2,IF(AND($A2004&gt;=CrashTest!$B$5,$A2004&lt;=CrashTest!$C$5),3,IF(AND($A2004&gt;=CrashTest!$B$6,$A2004&lt;=CrashTest!$C$6),4,IF(AND($A2004&gt;=CrashTest!$B$7,$A2004&lt;=CrashTest!$C$7),5,0)))))</f>
        <v>0</v>
      </c>
      <c r="U2004" s="8" t="str">
        <f aca="false">IF(T2004=0,"",IF(T2003=T2004,MAX(U2003,B2004),B2004))</f>
        <v/>
      </c>
      <c r="V2004" s="9" t="str">
        <f aca="false">IF(T2004=0,"",B2004/U2004-1)</f>
        <v/>
      </c>
      <c r="W2004" s="8" t="str">
        <f aca="false">IF(T2004=0,"",IF(T2003=T2004,MAX(W2003,F2004),F2004))</f>
        <v/>
      </c>
      <c r="X2004" s="9" t="str">
        <f aca="false">IF(T2004=0,"",F2004/W2004-1)</f>
        <v/>
      </c>
    </row>
    <row r="2005" customFormat="false" ht="15" hidden="false" customHeight="false" outlineLevel="0" collapsed="false">
      <c r="A2005" s="5" t="n">
        <v>45833</v>
      </c>
      <c r="B2005" s="6" t="n">
        <v>107305.065199591</v>
      </c>
      <c r="C2005" s="7" t="n">
        <v>87889.28406</v>
      </c>
      <c r="D2005" s="0" t="n">
        <f aca="false">INT((ROW()-3)/30)</f>
        <v>66</v>
      </c>
      <c r="E2005" s="0" t="n">
        <f aca="false">2+30*D2005</f>
        <v>1982</v>
      </c>
      <c r="F2005" s="8" t="n">
        <f aca="false">INDEX($F:$F,$E2005)*(2*B2005/INDEX($B:$B,$E2005)-C2005/INDEX($C:$C,$E2005))</f>
        <v>7116.19995483653</v>
      </c>
      <c r="G2005" s="9" t="n">
        <f aca="false">B2005/B2004-1</f>
        <v>0.0126552342164132</v>
      </c>
      <c r="H2005" s="9" t="n">
        <f aca="false">F2005/F2004-1</f>
        <v>0.00943024422067329</v>
      </c>
      <c r="I2005" s="9" t="n">
        <f aca="false">LN(B2005/B2004)</f>
        <v>0.0125758259911986</v>
      </c>
      <c r="J2005" s="9" t="n">
        <f aca="false">LN(F2005/F2004)</f>
        <v>0.00938605704764791</v>
      </c>
      <c r="K2005" s="9" t="n">
        <f aca="false">F2005/F1998-1</f>
        <v>0.0151111053029165</v>
      </c>
      <c r="L2005" s="9" t="n">
        <f aca="false">F2005/F1975-1</f>
        <v>0.0155403860084309</v>
      </c>
      <c r="M2005" s="9" t="n">
        <f aca="false">B2005/B1998-1</f>
        <v>0.0237727137443471</v>
      </c>
      <c r="N2005" s="9" t="n">
        <f aca="false">B2005/B1975-1</f>
        <v>-0.0188980749437639</v>
      </c>
      <c r="O2005" s="8" t="n">
        <f aca="false">MAX(O2004,F2005)</f>
        <v>7369.92482798441</v>
      </c>
      <c r="P2005" s="9" t="n">
        <f aca="false">F2005/O2005-1</f>
        <v>-0.0344270639212574</v>
      </c>
      <c r="Q2005" s="8" t="n">
        <f aca="false">MAX(Q2004,B2005)</f>
        <v>111477.014787843</v>
      </c>
      <c r="R2005" s="9" t="n">
        <f aca="false">B2005/Q2005-1</f>
        <v>-0.037424303083392</v>
      </c>
      <c r="S2005" s="9" t="n">
        <f aca="false">B2005/INDEX($B:$B,$E2005)-1</f>
        <v>0.0132707487719572</v>
      </c>
      <c r="T2005" s="0" t="n">
        <f aca="false">IF(AND($A2005&gt;=CrashTest!$B$3,$A2005&lt;=CrashTest!$C$3),1,IF(AND($A2005&gt;=CrashTest!$B$4,$A2005&lt;=CrashTest!$C$4),2,IF(AND($A2005&gt;=CrashTest!$B$5,$A2005&lt;=CrashTest!$C$5),3,IF(AND($A2005&gt;=CrashTest!$B$6,$A2005&lt;=CrashTest!$C$6),4,IF(AND($A2005&gt;=CrashTest!$B$7,$A2005&lt;=CrashTest!$C$7),5,0)))))</f>
        <v>0</v>
      </c>
      <c r="U2005" s="8" t="str">
        <f aca="false">IF(T2005=0,"",IF(T2004=T2005,MAX(U2004,B2005),B2005))</f>
        <v/>
      </c>
      <c r="V2005" s="9" t="str">
        <f aca="false">IF(T2005=0,"",B2005/U2005-1)</f>
        <v/>
      </c>
      <c r="W2005" s="8" t="str">
        <f aca="false">IF(T2005=0,"",IF(T2004=T2005,MAX(W2004,F2005),F2005))</f>
        <v/>
      </c>
      <c r="X2005" s="9" t="str">
        <f aca="false">IF(T2005=0,"",F2005/W2005-1)</f>
        <v/>
      </c>
    </row>
    <row r="2006" customFormat="false" ht="15" hidden="false" customHeight="false" outlineLevel="0" collapsed="false">
      <c r="A2006" s="5" t="n">
        <v>45834</v>
      </c>
      <c r="B2006" s="6" t="n">
        <v>107012.822824079</v>
      </c>
      <c r="C2006" s="7" t="n">
        <v>87428.2599</v>
      </c>
      <c r="D2006" s="0" t="n">
        <f aca="false">INT((ROW()-3)/30)</f>
        <v>66</v>
      </c>
      <c r="E2006" s="0" t="n">
        <f aca="false">2+30*D2006</f>
        <v>1982</v>
      </c>
      <c r="F2006" s="8" t="n">
        <f aca="false">INDEX($F:$F,$E2006)*(2*B2006/INDEX($B:$B,$E2006)-C2006/INDEX($C:$C,$E2006))</f>
        <v>7114.95429612826</v>
      </c>
      <c r="G2006" s="9" t="n">
        <f aca="false">B2006/B2005-1</f>
        <v>-0.002723472326012</v>
      </c>
      <c r="H2006" s="9" t="n">
        <f aca="false">F2006/F2005-1</f>
        <v>-0.00017504549003311</v>
      </c>
      <c r="I2006" s="9" t="n">
        <f aca="false">LN(B2006/B2005)</f>
        <v>-0.00272718772415653</v>
      </c>
      <c r="J2006" s="9" t="n">
        <f aca="false">LN(F2006/F2005)</f>
        <v>-0.000175060812282987</v>
      </c>
      <c r="K2006" s="9" t="n">
        <f aca="false">F2006/F1999-1</f>
        <v>0.0143433143462608</v>
      </c>
      <c r="L2006" s="9" t="n">
        <f aca="false">F2006/F1976-1</f>
        <v>0.0110755682191694</v>
      </c>
      <c r="M2006" s="9" t="n">
        <f aca="false">B2006/B1999-1</f>
        <v>0.0219951122026845</v>
      </c>
      <c r="N2006" s="9" t="n">
        <f aca="false">B2006/B1976-1</f>
        <v>-0.0188281985675225</v>
      </c>
      <c r="O2006" s="8" t="n">
        <f aca="false">MAX(O2005,F2006)</f>
        <v>7369.92482798441</v>
      </c>
      <c r="P2006" s="9" t="n">
        <f aca="false">F2006/O2006-1</f>
        <v>-0.034596083109016</v>
      </c>
      <c r="Q2006" s="8" t="n">
        <f aca="false">MAX(Q2005,B2006)</f>
        <v>111477.014787843</v>
      </c>
      <c r="R2006" s="9" t="n">
        <f aca="false">B2006/Q2006-1</f>
        <v>-0.040045851355636</v>
      </c>
      <c r="S2006" s="9" t="n">
        <f aca="false">B2006/INDEX($B:$B,$E2006)-1</f>
        <v>0.0105111339289194</v>
      </c>
      <c r="T2006" s="0" t="n">
        <f aca="false">IF(AND($A2006&gt;=CrashTest!$B$3,$A2006&lt;=CrashTest!$C$3),1,IF(AND($A2006&gt;=CrashTest!$B$4,$A2006&lt;=CrashTest!$C$4),2,IF(AND($A2006&gt;=CrashTest!$B$5,$A2006&lt;=CrashTest!$C$5),3,IF(AND($A2006&gt;=CrashTest!$B$6,$A2006&lt;=CrashTest!$C$6),4,IF(AND($A2006&gt;=CrashTest!$B$7,$A2006&lt;=CrashTest!$C$7),5,0)))))</f>
        <v>0</v>
      </c>
      <c r="U2006" s="8" t="str">
        <f aca="false">IF(T2006=0,"",IF(T2005=T2006,MAX(U2005,B2006),B2006))</f>
        <v/>
      </c>
      <c r="V2006" s="9" t="str">
        <f aca="false">IF(T2006=0,"",B2006/U2006-1)</f>
        <v/>
      </c>
      <c r="W2006" s="8" t="str">
        <f aca="false">IF(T2006=0,"",IF(T2005=T2006,MAX(W2005,F2006),F2006))</f>
        <v/>
      </c>
      <c r="X2006" s="9" t="str">
        <f aca="false">IF(T2006=0,"",F2006/W2006-1)</f>
        <v/>
      </c>
    </row>
    <row r="2007" customFormat="false" ht="15" hidden="false" customHeight="false" outlineLevel="0" collapsed="false">
      <c r="A2007" s="5" t="n">
        <v>45835</v>
      </c>
      <c r="B2007" s="6" t="n">
        <v>107090.95905114</v>
      </c>
      <c r="C2007" s="7" t="n">
        <v>87437.94214</v>
      </c>
      <c r="D2007" s="0" t="n">
        <f aca="false">INT((ROW()-3)/30)</f>
        <v>66</v>
      </c>
      <c r="E2007" s="0" t="n">
        <f aca="false">2+30*D2007</f>
        <v>1982</v>
      </c>
      <c r="F2007" s="8" t="n">
        <f aca="false">INDEX($F:$F,$E2007)*(2*B2007/INDEX($B:$B,$E2007)-C2007/INDEX($C:$C,$E2007))</f>
        <v>7124.57995548419</v>
      </c>
      <c r="G2007" s="9" t="n">
        <f aca="false">B2007/B2006-1</f>
        <v>0.000730157611013027</v>
      </c>
      <c r="H2007" s="9" t="n">
        <f aca="false">F2007/F2006-1</f>
        <v>0.00135287718730281</v>
      </c>
      <c r="I2007" s="9" t="n">
        <f aca="false">LN(B2007/B2006)</f>
        <v>0.000729891175629894</v>
      </c>
      <c r="J2007" s="9" t="n">
        <f aca="false">LN(F2007/F2006)</f>
        <v>0.00135196287350414</v>
      </c>
      <c r="K2007" s="9" t="n">
        <f aca="false">F2007/F2000-1</f>
        <v>0.0247742492699288</v>
      </c>
      <c r="L2007" s="9" t="n">
        <f aca="false">F2007/F1977-1</f>
        <v>0.0125332079572176</v>
      </c>
      <c r="M2007" s="9" t="n">
        <f aca="false">B2007/B2000-1</f>
        <v>0.0369499078426261</v>
      </c>
      <c r="N2007" s="9" t="n">
        <f aca="false">B2007/B1977-1</f>
        <v>-0.0074557704076732</v>
      </c>
      <c r="O2007" s="8" t="n">
        <f aca="false">MAX(O2006,F2007)</f>
        <v>7369.92482798441</v>
      </c>
      <c r="P2007" s="9" t="n">
        <f aca="false">F2007/O2007-1</f>
        <v>-0.0332900101733215</v>
      </c>
      <c r="Q2007" s="8" t="n">
        <f aca="false">MAX(Q2006,B2007)</f>
        <v>111477.014787843</v>
      </c>
      <c r="R2007" s="9" t="n">
        <f aca="false">B2007/Q2007-1</f>
        <v>-0.0393449335277797</v>
      </c>
      <c r="S2007" s="9" t="n">
        <f aca="false">B2007/INDEX($B:$B,$E2007)-1</f>
        <v>0.0112489663243711</v>
      </c>
      <c r="T2007" s="0" t="n">
        <f aca="false">IF(AND($A2007&gt;=CrashTest!$B$3,$A2007&lt;=CrashTest!$C$3),1,IF(AND($A2007&gt;=CrashTest!$B$4,$A2007&lt;=CrashTest!$C$4),2,IF(AND($A2007&gt;=CrashTest!$B$5,$A2007&lt;=CrashTest!$C$5),3,IF(AND($A2007&gt;=CrashTest!$B$6,$A2007&lt;=CrashTest!$C$6),4,IF(AND($A2007&gt;=CrashTest!$B$7,$A2007&lt;=CrashTest!$C$7),5,0)))))</f>
        <v>0</v>
      </c>
      <c r="U2007" s="8" t="str">
        <f aca="false">IF(T2007=0,"",IF(T2006=T2007,MAX(U2006,B2007),B2007))</f>
        <v/>
      </c>
      <c r="V2007" s="9" t="str">
        <f aca="false">IF(T2007=0,"",B2007/U2007-1)</f>
        <v/>
      </c>
      <c r="W2007" s="8" t="str">
        <f aca="false">IF(T2007=0,"",IF(T2006=T2007,MAX(W2006,F2007),F2007))</f>
        <v/>
      </c>
      <c r="X2007" s="9" t="str">
        <f aca="false">IF(T2007=0,"",F2007/W2007-1)</f>
        <v/>
      </c>
    </row>
    <row r="2008" customFormat="false" ht="15" hidden="false" customHeight="false" outlineLevel="0" collapsed="false">
      <c r="A2008" s="5" t="n">
        <v>45836</v>
      </c>
      <c r="B2008" s="6" t="n">
        <v>107357.617171245</v>
      </c>
      <c r="C2008" s="7" t="n">
        <v>87591.77122</v>
      </c>
      <c r="D2008" s="0" t="n">
        <f aca="false">INT((ROW()-3)/30)</f>
        <v>66</v>
      </c>
      <c r="E2008" s="0" t="n">
        <f aca="false">2+30*D2008</f>
        <v>1982</v>
      </c>
      <c r="F2008" s="8" t="n">
        <f aca="false">INDEX($F:$F,$E2008)*(2*B2008/INDEX($B:$B,$E2008)-C2008/INDEX($C:$C,$E2008))</f>
        <v>7147.54764932196</v>
      </c>
      <c r="G2008" s="9" t="n">
        <f aca="false">B2008/B2007-1</f>
        <v>0.00249001524001358</v>
      </c>
      <c r="H2008" s="9" t="n">
        <f aca="false">F2008/F2007-1</f>
        <v>0.00322372602753807</v>
      </c>
      <c r="I2008" s="9" t="n">
        <f aca="false">LN(B2008/B2007)</f>
        <v>0.00248692028865188</v>
      </c>
      <c r="J2008" s="9" t="n">
        <f aca="false">LN(F2008/F2007)</f>
        <v>0.00321854096328365</v>
      </c>
      <c r="K2008" s="9" t="n">
        <f aca="false">F2008/F2001-1</f>
        <v>0.0454022586549148</v>
      </c>
      <c r="L2008" s="9" t="n">
        <f aca="false">F2008/F1978-1</f>
        <v>0.0154414764642792</v>
      </c>
      <c r="M2008" s="9" t="n">
        <f aca="false">B2008/B2001-1</f>
        <v>0.0572085078474804</v>
      </c>
      <c r="N2008" s="9" t="n">
        <f aca="false">B2008/B1978-1</f>
        <v>0.0153656845648253</v>
      </c>
      <c r="O2008" s="8" t="n">
        <f aca="false">MAX(O2007,F2008)</f>
        <v>7369.92482798441</v>
      </c>
      <c r="P2008" s="9" t="n">
        <f aca="false">F2008/O2008-1</f>
        <v>-0.0301736020180362</v>
      </c>
      <c r="Q2008" s="8" t="n">
        <f aca="false">MAX(Q2007,B2008)</f>
        <v>111477.014787843</v>
      </c>
      <c r="R2008" s="9" t="n">
        <f aca="false">B2008/Q2008-1</f>
        <v>-0.0369528877718677</v>
      </c>
      <c r="S2008" s="9" t="n">
        <f aca="false">B2008/INDEX($B:$B,$E2008)-1</f>
        <v>0.0137669916619667</v>
      </c>
      <c r="T2008" s="0" t="n">
        <f aca="false">IF(AND($A2008&gt;=CrashTest!$B$3,$A2008&lt;=CrashTest!$C$3),1,IF(AND($A2008&gt;=CrashTest!$B$4,$A2008&lt;=CrashTest!$C$4),2,IF(AND($A2008&gt;=CrashTest!$B$5,$A2008&lt;=CrashTest!$C$5),3,IF(AND($A2008&gt;=CrashTest!$B$6,$A2008&lt;=CrashTest!$C$6),4,IF(AND($A2008&gt;=CrashTest!$B$7,$A2008&lt;=CrashTest!$C$7),5,0)))))</f>
        <v>0</v>
      </c>
      <c r="U2008" s="8" t="str">
        <f aca="false">IF(T2008=0,"",IF(T2007=T2008,MAX(U2007,B2008),B2008))</f>
        <v/>
      </c>
      <c r="V2008" s="9" t="str">
        <f aca="false">IF(T2008=0,"",B2008/U2008-1)</f>
        <v/>
      </c>
      <c r="W2008" s="8" t="str">
        <f aca="false">IF(T2008=0,"",IF(T2007=T2008,MAX(W2007,F2008),F2008))</f>
        <v/>
      </c>
      <c r="X2008" s="9" t="str">
        <f aca="false">IF(T2008=0,"",F2008/W2008-1)</f>
        <v/>
      </c>
    </row>
    <row r="2009" customFormat="false" ht="15" hidden="false" customHeight="false" outlineLevel="0" collapsed="false">
      <c r="A2009" s="5" t="n">
        <v>45837</v>
      </c>
      <c r="B2009" s="6" t="n">
        <v>108360.901696376</v>
      </c>
      <c r="C2009" s="7" t="n">
        <v>88468.16355</v>
      </c>
      <c r="D2009" s="0" t="n">
        <f aca="false">INT((ROW()-3)/30)</f>
        <v>66</v>
      </c>
      <c r="E2009" s="0" t="n">
        <f aca="false">2+30*D2009</f>
        <v>1982</v>
      </c>
      <c r="F2009" s="8" t="n">
        <f aca="false">INDEX($F:$F,$E2009)*(2*B2009/INDEX($B:$B,$E2009)-C2009/INDEX($C:$C,$E2009))</f>
        <v>7209.61239223083</v>
      </c>
      <c r="G2009" s="9" t="n">
        <f aca="false">B2009/B2008-1</f>
        <v>0.00934525701637612</v>
      </c>
      <c r="H2009" s="9" t="n">
        <f aca="false">F2009/F2008-1</f>
        <v>0.00868336189612595</v>
      </c>
      <c r="I2009" s="9" t="n">
        <f aca="false">LN(B2009/B2008)</f>
        <v>0.00930186026172962</v>
      </c>
      <c r="J2009" s="9" t="n">
        <f aca="false">LN(F2009/F2008)</f>
        <v>0.00864587834176855</v>
      </c>
      <c r="K2009" s="9" t="n">
        <f aca="false">F2009/F2002-1</f>
        <v>0.0464386318044101</v>
      </c>
      <c r="L2009" s="9" t="n">
        <f aca="false">F2009/F1979-1</f>
        <v>0.0301882174715131</v>
      </c>
      <c r="M2009" s="9" t="n">
        <f aca="false">B2009/B2002-1</f>
        <v>0.0739516767112469</v>
      </c>
      <c r="N2009" s="9" t="n">
        <f aca="false">B2009/B1979-1</f>
        <v>0.0421190984712838</v>
      </c>
      <c r="O2009" s="8" t="n">
        <f aca="false">MAX(O2008,F2009)</f>
        <v>7369.92482798441</v>
      </c>
      <c r="P2009" s="9" t="n">
        <f aca="false">F2009/O2009-1</f>
        <v>-0.0217522484279424</v>
      </c>
      <c r="Q2009" s="8" t="n">
        <f aca="false">MAX(Q2008,B2009)</f>
        <v>111477.014787843</v>
      </c>
      <c r="R2009" s="9" t="n">
        <f aca="false">B2009/Q2009-1</f>
        <v>-0.0279529649892171</v>
      </c>
      <c r="S2009" s="9" t="n">
        <f aca="false">B2009/INDEX($B:$B,$E2009)-1</f>
        <v>0.0232409047537661</v>
      </c>
      <c r="T2009" s="0" t="n">
        <f aca="false">IF(AND($A2009&gt;=CrashTest!$B$3,$A2009&lt;=CrashTest!$C$3),1,IF(AND($A2009&gt;=CrashTest!$B$4,$A2009&lt;=CrashTest!$C$4),2,IF(AND($A2009&gt;=CrashTest!$B$5,$A2009&lt;=CrashTest!$C$5),3,IF(AND($A2009&gt;=CrashTest!$B$6,$A2009&lt;=CrashTest!$C$6),4,IF(AND($A2009&gt;=CrashTest!$B$7,$A2009&lt;=CrashTest!$C$7),5,0)))))</f>
        <v>0</v>
      </c>
      <c r="U2009" s="8" t="str">
        <f aca="false">IF(T2009=0,"",IF(T2008=T2009,MAX(U2008,B2009),B2009))</f>
        <v/>
      </c>
      <c r="V2009" s="9" t="str">
        <f aca="false">IF(T2009=0,"",B2009/U2009-1)</f>
        <v/>
      </c>
      <c r="W2009" s="8" t="str">
        <f aca="false">IF(T2009=0,"",IF(T2008=T2009,MAX(W2008,F2009),F2009))</f>
        <v/>
      </c>
      <c r="X2009" s="9" t="str">
        <f aca="false">IF(T2009=0,"",F2009/W2009-1)</f>
        <v/>
      </c>
    </row>
    <row r="2010" customFormat="false" ht="15" hidden="false" customHeight="false" outlineLevel="0" collapsed="false">
      <c r="A2010" s="5" t="n">
        <v>45838</v>
      </c>
      <c r="B2010" s="6" t="n">
        <v>107153.101135885</v>
      </c>
      <c r="C2010" s="7" t="n">
        <v>87340.23603</v>
      </c>
      <c r="D2010" s="0" t="n">
        <f aca="false">INT((ROW()-3)/30)</f>
        <v>66</v>
      </c>
      <c r="E2010" s="0" t="n">
        <f aca="false">2+30*D2010</f>
        <v>1982</v>
      </c>
      <c r="F2010" s="8" t="n">
        <f aca="false">INDEX($F:$F,$E2010)*(2*B2010/INDEX($B:$B,$E2010)-C2010/INDEX($C:$C,$E2010))</f>
        <v>7140.85910841822</v>
      </c>
      <c r="G2010" s="9" t="n">
        <f aca="false">B2010/B2009-1</f>
        <v>-0.0111460918244776</v>
      </c>
      <c r="H2010" s="9" t="n">
        <f aca="false">F2010/F2009-1</f>
        <v>-0.00953633566857182</v>
      </c>
      <c r="I2010" s="9" t="n">
        <f aca="false">LN(B2010/B2009)</f>
        <v>-0.0112086749788809</v>
      </c>
      <c r="J2010" s="9" t="n">
        <f aca="false">LN(F2010/F2009)</f>
        <v>-0.00958209768458141</v>
      </c>
      <c r="K2010" s="9" t="n">
        <f aca="false">F2010/F2003-1</f>
        <v>0.0119534835405788</v>
      </c>
      <c r="L2010" s="9" t="n">
        <f aca="false">F2010/F1980-1</f>
        <v>0.0145321208180804</v>
      </c>
      <c r="M2010" s="9" t="n">
        <f aca="false">B2010/B2003-1</f>
        <v>0.0156985929913698</v>
      </c>
      <c r="N2010" s="9" t="n">
        <f aca="false">B2010/B1980-1</f>
        <v>0.0233421942955512</v>
      </c>
      <c r="O2010" s="8" t="n">
        <f aca="false">MAX(O2009,F2010)</f>
        <v>7369.92482798441</v>
      </c>
      <c r="P2010" s="9" t="n">
        <f aca="false">F2010/O2010-1</f>
        <v>-0.0310811473539593</v>
      </c>
      <c r="Q2010" s="8" t="n">
        <f aca="false">MAX(Q2009,B2010)</f>
        <v>111477.014787843</v>
      </c>
      <c r="R2010" s="9" t="n">
        <f aca="false">B2010/Q2010-1</f>
        <v>-0.0387874904991584</v>
      </c>
      <c r="S2010" s="9" t="n">
        <f aca="false">B2010/INDEX($B:$B,$E2010)-1</f>
        <v>0.0118357676708192</v>
      </c>
      <c r="T2010" s="0" t="n">
        <f aca="false">IF(AND($A2010&gt;=CrashTest!$B$3,$A2010&lt;=CrashTest!$C$3),1,IF(AND($A2010&gt;=CrashTest!$B$4,$A2010&lt;=CrashTest!$C$4),2,IF(AND($A2010&gt;=CrashTest!$B$5,$A2010&lt;=CrashTest!$C$5),3,IF(AND($A2010&gt;=CrashTest!$B$6,$A2010&lt;=CrashTest!$C$6),4,IF(AND($A2010&gt;=CrashTest!$B$7,$A2010&lt;=CrashTest!$C$7),5,0)))))</f>
        <v>0</v>
      </c>
      <c r="U2010" s="8" t="str">
        <f aca="false">IF(T2010=0,"",IF(T2009=T2010,MAX(U2009,B2010),B2010))</f>
        <v/>
      </c>
      <c r="V2010" s="9" t="str">
        <f aca="false">IF(T2010=0,"",B2010/U2010-1)</f>
        <v/>
      </c>
      <c r="W2010" s="8" t="str">
        <f aca="false">IF(T2010=0,"",IF(T2009=T2010,MAX(W2009,F2010),F2010))</f>
        <v/>
      </c>
      <c r="X2010" s="9" t="str">
        <f aca="false">IF(T2010=0,"",F2010/W2010-1)</f>
        <v/>
      </c>
    </row>
    <row r="2011" customFormat="false" ht="15" hidden="false" customHeight="false" outlineLevel="0" collapsed="false">
      <c r="A2011" s="5" t="n">
        <v>45839</v>
      </c>
      <c r="B2011" s="6" t="n">
        <v>105566.356597896</v>
      </c>
      <c r="C2011" s="7" t="n">
        <v>86131.59412</v>
      </c>
      <c r="D2011" s="0" t="n">
        <f aca="false">INT((ROW()-3)/30)</f>
        <v>66</v>
      </c>
      <c r="E2011" s="0" t="n">
        <f aca="false">2+30*D2011</f>
        <v>1982</v>
      </c>
      <c r="F2011" s="8" t="n">
        <f aca="false">INDEX($F:$F,$E2011)*(2*B2011/INDEX($B:$B,$E2011)-C2011/INDEX($C:$C,$E2011))</f>
        <v>7028.18531357292</v>
      </c>
      <c r="G2011" s="9" t="n">
        <f aca="false">B2011/B2010-1</f>
        <v>-0.0148081998669996</v>
      </c>
      <c r="H2011" s="9" t="n">
        <f aca="false">F2011/F2010-1</f>
        <v>-0.0157787449849652</v>
      </c>
      <c r="I2011" s="9" t="n">
        <f aca="false">LN(B2011/B2010)</f>
        <v>-0.0149189358185026</v>
      </c>
      <c r="J2011" s="9" t="n">
        <f aca="false">LN(F2011/F2010)</f>
        <v>-0.015904554547898</v>
      </c>
      <c r="K2011" s="9" t="n">
        <f aca="false">F2011/F2004-1</f>
        <v>-0.00305459900879912</v>
      </c>
      <c r="L2011" s="9" t="n">
        <f aca="false">F2011/F1981-1</f>
        <v>-0.0022036912532587</v>
      </c>
      <c r="M2011" s="9" t="n">
        <f aca="false">B2011/B2004-1</f>
        <v>-0.00375323972662533</v>
      </c>
      <c r="N2011" s="9" t="n">
        <f aca="false">B2011/B1981-1</f>
        <v>-0.00173808840585188</v>
      </c>
      <c r="O2011" s="8" t="n">
        <f aca="false">MAX(O2010,F2011)</f>
        <v>7369.92482798441</v>
      </c>
      <c r="P2011" s="9" t="n">
        <f aca="false">F2011/O2011-1</f>
        <v>-0.0463694708409862</v>
      </c>
      <c r="Q2011" s="8" t="n">
        <f aca="false">MAX(Q2010,B2011)</f>
        <v>111477.014787843</v>
      </c>
      <c r="R2011" s="9" t="n">
        <f aca="false">B2011/Q2011-1</f>
        <v>-0.0530213174545071</v>
      </c>
      <c r="S2011" s="9" t="n">
        <f aca="false">B2011/INDEX($B:$B,$E2011)-1</f>
        <v>-0.00314769860942932</v>
      </c>
      <c r="T2011" s="0" t="n">
        <f aca="false">IF(AND($A2011&gt;=CrashTest!$B$3,$A2011&lt;=CrashTest!$C$3),1,IF(AND($A2011&gt;=CrashTest!$B$4,$A2011&lt;=CrashTest!$C$4),2,IF(AND($A2011&gt;=CrashTest!$B$5,$A2011&lt;=CrashTest!$C$5),3,IF(AND($A2011&gt;=CrashTest!$B$6,$A2011&lt;=CrashTest!$C$6),4,IF(AND($A2011&gt;=CrashTest!$B$7,$A2011&lt;=CrashTest!$C$7),5,0)))))</f>
        <v>0</v>
      </c>
      <c r="U2011" s="8" t="str">
        <f aca="false">IF(T2011=0,"",IF(T2010=T2011,MAX(U2010,B2011),B2011))</f>
        <v/>
      </c>
      <c r="V2011" s="9" t="str">
        <f aca="false">IF(T2011=0,"",B2011/U2011-1)</f>
        <v/>
      </c>
      <c r="W2011" s="8" t="str">
        <f aca="false">IF(T2011=0,"",IF(T2010=T2011,MAX(W2010,F2011),F2011))</f>
        <v/>
      </c>
      <c r="X2011" s="9" t="str">
        <f aca="false">IF(T2011=0,"",F2011/W2011-1)</f>
        <v/>
      </c>
    </row>
    <row r="2012" customFormat="false" ht="15" hidden="false" customHeight="false" outlineLevel="0" collapsed="false">
      <c r="A2012" s="5" t="n">
        <v>45840</v>
      </c>
      <c r="B2012" s="6" t="n">
        <v>108927.13451841</v>
      </c>
      <c r="C2012" s="7" t="n">
        <v>88969.67029</v>
      </c>
      <c r="D2012" s="0" t="n">
        <f aca="false">INT((ROW()-3)/30)</f>
        <v>66</v>
      </c>
      <c r="E2012" s="0" t="n">
        <f aca="false">2+30*D2012</f>
        <v>1982</v>
      </c>
      <c r="F2012" s="8" t="n">
        <f aca="false">INDEX($F:$F,$E2012)*(2*B2012/INDEX($B:$B,$E2012)-C2012/INDEX($C:$C,$E2012))</f>
        <v>7244.07679487345</v>
      </c>
      <c r="G2012" s="9" t="n">
        <f aca="false">B2012/B2011-1</f>
        <v>0.0318356911124182</v>
      </c>
      <c r="H2012" s="9" t="n">
        <f aca="false">F2012/F2011-1</f>
        <v>0.0307179551574424</v>
      </c>
      <c r="I2012" s="9" t="n">
        <f aca="false">LN(B2012/B2011)</f>
        <v>0.0313394403451161</v>
      </c>
      <c r="J2012" s="9" t="n">
        <f aca="false">LN(F2012/F2011)</f>
        <v>0.0302556032614944</v>
      </c>
      <c r="K2012" s="9" t="n">
        <f aca="false">F2012/F2005-1</f>
        <v>0.0179698210911028</v>
      </c>
      <c r="L2012" s="9" t="n">
        <f aca="false">F2012/F1982-1</f>
        <v>0.0261108212378307</v>
      </c>
      <c r="M2012" s="9" t="n">
        <f aca="false">B2012/B2005-1</f>
        <v>0.0151164282487681</v>
      </c>
      <c r="N2012" s="9" t="n">
        <f aca="false">B2012/B1982-1</f>
        <v>0.0285877833423442</v>
      </c>
      <c r="O2012" s="8" t="n">
        <f aca="false">MAX(O2011,F2012)</f>
        <v>7369.92482798441</v>
      </c>
      <c r="P2012" s="9" t="n">
        <f aca="false">F2012/O2012-1</f>
        <v>-0.0170758910095117</v>
      </c>
      <c r="Q2012" s="8" t="n">
        <f aca="false">MAX(Q2011,B2012)</f>
        <v>111477.014787843</v>
      </c>
      <c r="R2012" s="9" t="n">
        <f aca="false">B2012/Q2012-1</f>
        <v>-0.022873596626944</v>
      </c>
      <c r="S2012" s="9" t="n">
        <f aca="false">B2012/INDEX($B:$B,$E2012)-1</f>
        <v>0.0285877833423442</v>
      </c>
      <c r="T2012" s="0" t="n">
        <f aca="false">IF(AND($A2012&gt;=CrashTest!$B$3,$A2012&lt;=CrashTest!$C$3),1,IF(AND($A2012&gt;=CrashTest!$B$4,$A2012&lt;=CrashTest!$C$4),2,IF(AND($A2012&gt;=CrashTest!$B$5,$A2012&lt;=CrashTest!$C$5),3,IF(AND($A2012&gt;=CrashTest!$B$6,$A2012&lt;=CrashTest!$C$6),4,IF(AND($A2012&gt;=CrashTest!$B$7,$A2012&lt;=CrashTest!$C$7),5,0)))))</f>
        <v>0</v>
      </c>
      <c r="U2012" s="8" t="str">
        <f aca="false">IF(T2012=0,"",IF(T2011=T2012,MAX(U2011,B2012),B2012))</f>
        <v/>
      </c>
      <c r="V2012" s="9" t="str">
        <f aca="false">IF(T2012=0,"",B2012/U2012-1)</f>
        <v/>
      </c>
      <c r="W2012" s="8" t="str">
        <f aca="false">IF(T2012=0,"",IF(T2011=T2012,MAX(W2011,F2012),F2012))</f>
        <v/>
      </c>
      <c r="X2012" s="9" t="str">
        <f aca="false">IF(T2012=0,"",F2012/W2012-1)</f>
        <v/>
      </c>
    </row>
    <row r="2013" customFormat="false" ht="15" hidden="false" customHeight="false" outlineLevel="0" collapsed="false">
      <c r="A2013" s="5" t="n">
        <v>45841</v>
      </c>
      <c r="B2013" s="6" t="n">
        <v>109632.159126826</v>
      </c>
      <c r="C2013" s="7" t="n">
        <v>89912.42958</v>
      </c>
      <c r="D2013" s="0" t="n">
        <f aca="false">INT((ROW()-3)/30)</f>
        <v>67</v>
      </c>
      <c r="E2013" s="0" t="n">
        <f aca="false">2+30*D2013</f>
        <v>2012</v>
      </c>
      <c r="F2013" s="8" t="n">
        <f aca="false">INDEX($F:$F,$E2013)*(2*B2013/INDEX($B:$B,$E2013)-C2013/INDEX($C:$C,$E2013))</f>
        <v>7261.08931211925</v>
      </c>
      <c r="G2013" s="9" t="n">
        <f aca="false">B2013/B2012-1</f>
        <v>0.00647244244083955</v>
      </c>
      <c r="H2013" s="9" t="n">
        <f aca="false">F2013/F2012-1</f>
        <v>0.00234847279060313</v>
      </c>
      <c r="I2013" s="9" t="n">
        <f aca="false">LN(B2013/B2012)</f>
        <v>0.0064515861310676</v>
      </c>
      <c r="J2013" s="9" t="n">
        <f aca="false">LN(F2013/F2012)</f>
        <v>0.00234571943831839</v>
      </c>
      <c r="K2013" s="9" t="n">
        <f aca="false">F2013/F2006-1</f>
        <v>0.0205391362908003</v>
      </c>
      <c r="L2013" s="9" t="n">
        <f aca="false">F2013/F1983-1</f>
        <v>0.0294222778359974</v>
      </c>
      <c r="M2013" s="9" t="n">
        <f aca="false">B2013/B2006-1</f>
        <v>0.0244768452380046</v>
      </c>
      <c r="N2013" s="9" t="n">
        <f aca="false">B2013/B1983-1</f>
        <v>0.0393251502018277</v>
      </c>
      <c r="O2013" s="8" t="n">
        <f aca="false">MAX(O2012,F2013)</f>
        <v>7369.92482798441</v>
      </c>
      <c r="P2013" s="9" t="n">
        <f aca="false">F2013/O2013-1</f>
        <v>-0.0147675204843196</v>
      </c>
      <c r="Q2013" s="8" t="n">
        <f aca="false">MAX(Q2012,B2013)</f>
        <v>111477.014787843</v>
      </c>
      <c r="R2013" s="9" t="n">
        <f aca="false">B2013/Q2013-1</f>
        <v>-0.0165492022236874</v>
      </c>
      <c r="S2013" s="9" t="n">
        <f aca="false">B2013/INDEX($B:$B,$E2013)-1</f>
        <v>0.00647244244083955</v>
      </c>
      <c r="T2013" s="0" t="n">
        <f aca="false">IF(AND($A2013&gt;=CrashTest!$B$3,$A2013&lt;=CrashTest!$C$3),1,IF(AND($A2013&gt;=CrashTest!$B$4,$A2013&lt;=CrashTest!$C$4),2,IF(AND($A2013&gt;=CrashTest!$B$5,$A2013&lt;=CrashTest!$C$5),3,IF(AND($A2013&gt;=CrashTest!$B$6,$A2013&lt;=CrashTest!$C$6),4,IF(AND($A2013&gt;=CrashTest!$B$7,$A2013&lt;=CrashTest!$C$7),5,0)))))</f>
        <v>0</v>
      </c>
      <c r="U2013" s="8" t="str">
        <f aca="false">IF(T2013=0,"",IF(T2012=T2013,MAX(U2012,B2013),B2013))</f>
        <v/>
      </c>
      <c r="V2013" s="9" t="str">
        <f aca="false">IF(T2013=0,"",B2013/U2013-1)</f>
        <v/>
      </c>
      <c r="W2013" s="8" t="str">
        <f aca="false">IF(T2013=0,"",IF(T2012=T2013,MAX(W2012,F2013),F2013))</f>
        <v/>
      </c>
      <c r="X2013" s="9" t="str">
        <f aca="false">IF(T2013=0,"",F2013/W2013-1)</f>
        <v/>
      </c>
    </row>
    <row r="2014" customFormat="false" ht="15" hidden="false" customHeight="false" outlineLevel="0" collapsed="false">
      <c r="A2014" s="5" t="n">
        <v>45842</v>
      </c>
      <c r="B2014" s="6" t="n">
        <v>108081.395758621</v>
      </c>
      <c r="C2014" s="7" t="n">
        <v>87879.00201</v>
      </c>
      <c r="D2014" s="0" t="n">
        <f aca="false">INT((ROW()-3)/30)</f>
        <v>67</v>
      </c>
      <c r="E2014" s="0" t="n">
        <f aca="false">2+30*D2014</f>
        <v>2012</v>
      </c>
      <c r="F2014" s="8" t="n">
        <f aca="false">INDEX($F:$F,$E2014)*(2*B2014/INDEX($B:$B,$E2014)-C2014/INDEX($C:$C,$E2014))</f>
        <v>7220.39123063082</v>
      </c>
      <c r="G2014" s="9" t="n">
        <f aca="false">B2014/B2013-1</f>
        <v>-0.0141451502967394</v>
      </c>
      <c r="H2014" s="9" t="n">
        <f aca="false">F2014/F2013-1</f>
        <v>-0.00560495536399885</v>
      </c>
      <c r="I2014" s="9" t="n">
        <f aca="false">LN(B2014/B2013)</f>
        <v>-0.0142461464704414</v>
      </c>
      <c r="J2014" s="9" t="n">
        <f aca="false">LN(F2014/F2013)</f>
        <v>-0.00562072206836483</v>
      </c>
      <c r="K2014" s="9" t="n">
        <f aca="false">F2014/F2007-1</f>
        <v>0.0134479893194084</v>
      </c>
      <c r="L2014" s="9" t="n">
        <f aca="false">F2014/F1984-1</f>
        <v>0.0268321091439925</v>
      </c>
      <c r="M2014" s="9" t="n">
        <f aca="false">B2014/B2007-1</f>
        <v>0.00924855577218264</v>
      </c>
      <c r="N2014" s="9" t="n">
        <f aca="false">B2014/B1984-1</f>
        <v>0.031479874987236</v>
      </c>
      <c r="O2014" s="8" t="n">
        <f aca="false">MAX(O2013,F2014)</f>
        <v>7369.92482798441</v>
      </c>
      <c r="P2014" s="9" t="n">
        <f aca="false">F2014/O2014-1</f>
        <v>-0.0202897045551669</v>
      </c>
      <c r="Q2014" s="8" t="n">
        <f aca="false">MAX(Q2013,B2014)</f>
        <v>111477.014787843</v>
      </c>
      <c r="R2014" s="9" t="n">
        <f aca="false">B2014/Q2014-1</f>
        <v>-0.0304602615676816</v>
      </c>
      <c r="S2014" s="9" t="n">
        <f aca="false">B2014/INDEX($B:$B,$E2014)-1</f>
        <v>-0.00776426152701248</v>
      </c>
      <c r="T2014" s="0" t="n">
        <f aca="false">IF(AND($A2014&gt;=CrashTest!$B$3,$A2014&lt;=CrashTest!$C$3),1,IF(AND($A2014&gt;=CrashTest!$B$4,$A2014&lt;=CrashTest!$C$4),2,IF(AND($A2014&gt;=CrashTest!$B$5,$A2014&lt;=CrashTest!$C$5),3,IF(AND($A2014&gt;=CrashTest!$B$6,$A2014&lt;=CrashTest!$C$6),4,IF(AND($A2014&gt;=CrashTest!$B$7,$A2014&lt;=CrashTest!$C$7),5,0)))))</f>
        <v>0</v>
      </c>
      <c r="U2014" s="8" t="str">
        <f aca="false">IF(T2014=0,"",IF(T2013=T2014,MAX(U2013,B2014),B2014))</f>
        <v/>
      </c>
      <c r="V2014" s="9" t="str">
        <f aca="false">IF(T2014=0,"",B2014/U2014-1)</f>
        <v/>
      </c>
      <c r="W2014" s="8" t="str">
        <f aca="false">IF(T2014=0,"",IF(T2013=T2014,MAX(W2013,F2014),F2014))</f>
        <v/>
      </c>
      <c r="X2014" s="9" t="str">
        <f aca="false">IF(T2014=0,"",F2014/W2014-1)</f>
        <v/>
      </c>
    </row>
    <row r="2015" customFormat="false" ht="15" hidden="false" customHeight="false" outlineLevel="0" collapsed="false">
      <c r="A2015" s="5" t="n">
        <v>45843</v>
      </c>
      <c r="B2015" s="6" t="n">
        <v>108244.788813852</v>
      </c>
      <c r="C2015" s="7" t="n">
        <v>88169.897</v>
      </c>
      <c r="D2015" s="0" t="n">
        <f aca="false">INT((ROW()-3)/30)</f>
        <v>67</v>
      </c>
      <c r="E2015" s="0" t="n">
        <f aca="false">2+30*D2015</f>
        <v>2012</v>
      </c>
      <c r="F2015" s="8" t="n">
        <f aca="false">INDEX($F:$F,$E2015)*(2*B2015/INDEX($B:$B,$E2015)-C2015/INDEX($C:$C,$E2015))</f>
        <v>7218.43856041979</v>
      </c>
      <c r="G2015" s="9" t="n">
        <f aca="false">B2015/B2014-1</f>
        <v>0.00151175930033243</v>
      </c>
      <c r="H2015" s="9" t="n">
        <f aca="false">F2015/F2014-1</f>
        <v>-0.000270438283557328</v>
      </c>
      <c r="I2015" s="9" t="n">
        <f aca="false">LN(B2015/B2014)</f>
        <v>0.00151061774260354</v>
      </c>
      <c r="J2015" s="9" t="n">
        <f aca="false">LN(F2015/F2014)</f>
        <v>-0.000270474858584275</v>
      </c>
      <c r="K2015" s="9" t="n">
        <f aca="false">F2015/F2008-1</f>
        <v>0.00991821455077013</v>
      </c>
      <c r="L2015" s="9" t="n">
        <f aca="false">F2015/F1985-1</f>
        <v>0.0359010687656194</v>
      </c>
      <c r="M2015" s="9" t="n">
        <f aca="false">B2015/B2008-1</f>
        <v>0.00826370467213233</v>
      </c>
      <c r="N2015" s="9" t="n">
        <f aca="false">B2015/B1985-1</f>
        <v>0.064676410670103</v>
      </c>
      <c r="O2015" s="8" t="n">
        <f aca="false">MAX(O2014,F2015)</f>
        <v>7369.92482798441</v>
      </c>
      <c r="P2015" s="9" t="n">
        <f aca="false">F2015/O2015-1</f>
        <v>-0.0205546557258505</v>
      </c>
      <c r="Q2015" s="8" t="n">
        <f aca="false">MAX(Q2014,B2015)</f>
        <v>111477.014787843</v>
      </c>
      <c r="R2015" s="9" t="n">
        <f aca="false">B2015/Q2015-1</f>
        <v>-0.0289945508510646</v>
      </c>
      <c r="S2015" s="9" t="n">
        <f aca="false">B2015/INDEX($B:$B,$E2015)-1</f>
        <v>-0.00626423992125369</v>
      </c>
      <c r="T2015" s="0" t="n">
        <f aca="false">IF(AND($A2015&gt;=CrashTest!$B$3,$A2015&lt;=CrashTest!$C$3),1,IF(AND($A2015&gt;=CrashTest!$B$4,$A2015&lt;=CrashTest!$C$4),2,IF(AND($A2015&gt;=CrashTest!$B$5,$A2015&lt;=CrashTest!$C$5),3,IF(AND($A2015&gt;=CrashTest!$B$6,$A2015&lt;=CrashTest!$C$6),4,IF(AND($A2015&gt;=CrashTest!$B$7,$A2015&lt;=CrashTest!$C$7),5,0)))))</f>
        <v>0</v>
      </c>
      <c r="U2015" s="8" t="str">
        <f aca="false">IF(T2015=0,"",IF(T2014=T2015,MAX(U2014,B2015),B2015))</f>
        <v/>
      </c>
      <c r="V2015" s="9" t="str">
        <f aca="false">IF(T2015=0,"",B2015/U2015-1)</f>
        <v/>
      </c>
      <c r="W2015" s="8" t="str">
        <f aca="false">IF(T2015=0,"",IF(T2014=T2015,MAX(W2014,F2015),F2015))</f>
        <v/>
      </c>
      <c r="X2015" s="9" t="str">
        <f aca="false">IF(T2015=0,"",F2015/W2015-1)</f>
        <v/>
      </c>
    </row>
    <row r="2016" customFormat="false" ht="15" hidden="false" customHeight="false" outlineLevel="0" collapsed="false">
      <c r="A2016" s="5" t="n">
        <v>45844</v>
      </c>
      <c r="B2016" s="6" t="n">
        <v>109180.005545587</v>
      </c>
      <c r="C2016" s="7" t="n">
        <v>89351.27691</v>
      </c>
      <c r="D2016" s="0" t="n">
        <f aca="false">INT((ROW()-3)/30)</f>
        <v>67</v>
      </c>
      <c r="E2016" s="0" t="n">
        <f aca="false">2+30*D2016</f>
        <v>2012</v>
      </c>
      <c r="F2016" s="8" t="n">
        <f aca="false">INDEX($F:$F,$E2016)*(2*B2016/INDEX($B:$B,$E2016)-C2016/INDEX($C:$C,$E2016))</f>
        <v>7246.63947839803</v>
      </c>
      <c r="G2016" s="9" t="n">
        <f aca="false">B2016/B2015-1</f>
        <v>0.00863983145963077</v>
      </c>
      <c r="H2016" s="9" t="n">
        <f aca="false">F2016/F2015-1</f>
        <v>0.00390678922348542</v>
      </c>
      <c r="I2016" s="9" t="n">
        <f aca="false">LN(B2016/B2015)</f>
        <v>0.00860272171059977</v>
      </c>
      <c r="J2016" s="9" t="n">
        <f aca="false">LN(F2016/F2015)</f>
        <v>0.00389917754085263</v>
      </c>
      <c r="K2016" s="9" t="n">
        <f aca="false">F2016/F2009-1</f>
        <v>0.00513579429139632</v>
      </c>
      <c r="L2016" s="9" t="n">
        <f aca="false">F2016/F1986-1</f>
        <v>0.0319244690491141</v>
      </c>
      <c r="M2016" s="9" t="n">
        <f aca="false">B2016/B2009-1</f>
        <v>0.00755903500605881</v>
      </c>
      <c r="N2016" s="9" t="n">
        <f aca="false">B2016/B1986-1</f>
        <v>0.0455746607211245</v>
      </c>
      <c r="O2016" s="8" t="n">
        <f aca="false">MAX(O2015,F2016)</f>
        <v>7369.92482798441</v>
      </c>
      <c r="P2016" s="9" t="n">
        <f aca="false">F2016/O2016-1</f>
        <v>-0.0167281692098473</v>
      </c>
      <c r="Q2016" s="8" t="n">
        <f aca="false">MAX(Q2015,B2016)</f>
        <v>111477.014787843</v>
      </c>
      <c r="R2016" s="9" t="n">
        <f aca="false">B2016/Q2016-1</f>
        <v>-0.0206052274240348</v>
      </c>
      <c r="S2016" s="9" t="n">
        <f aca="false">B2016/INDEX($B:$B,$E2016)-1</f>
        <v>0.00232146956123458</v>
      </c>
      <c r="T2016" s="0" t="n">
        <f aca="false">IF(AND($A2016&gt;=CrashTest!$B$3,$A2016&lt;=CrashTest!$C$3),1,IF(AND($A2016&gt;=CrashTest!$B$4,$A2016&lt;=CrashTest!$C$4),2,IF(AND($A2016&gt;=CrashTest!$B$5,$A2016&lt;=CrashTest!$C$5),3,IF(AND($A2016&gt;=CrashTest!$B$6,$A2016&lt;=CrashTest!$C$6),4,IF(AND($A2016&gt;=CrashTest!$B$7,$A2016&lt;=CrashTest!$C$7),5,0)))))</f>
        <v>0</v>
      </c>
      <c r="U2016" s="8" t="str">
        <f aca="false">IF(T2016=0,"",IF(T2015=T2016,MAX(U2015,B2016),B2016))</f>
        <v/>
      </c>
      <c r="V2016" s="9" t="str">
        <f aca="false">IF(T2016=0,"",B2016/U2016-1)</f>
        <v/>
      </c>
      <c r="W2016" s="8" t="str">
        <f aca="false">IF(T2016=0,"",IF(T2015=T2016,MAX(W2015,F2016),F2016))</f>
        <v/>
      </c>
      <c r="X2016" s="9" t="str">
        <f aca="false">IF(T2016=0,"",F2016/W2016-1)</f>
        <v/>
      </c>
    </row>
    <row r="2017" customFormat="false" ht="15" hidden="false" customHeight="false" outlineLevel="0" collapsed="false">
      <c r="A2017" s="5" t="n">
        <v>45845</v>
      </c>
      <c r="B2017" s="6" t="n">
        <v>108249.401004091</v>
      </c>
      <c r="C2017" s="7" t="n">
        <v>88216.23005</v>
      </c>
      <c r="D2017" s="0" t="n">
        <f aca="false">INT((ROW()-3)/30)</f>
        <v>67</v>
      </c>
      <c r="E2017" s="0" t="n">
        <f aca="false">2+30*D2017</f>
        <v>2012</v>
      </c>
      <c r="F2017" s="8" t="n">
        <f aca="false">INDEX($F:$F,$E2017)*(2*B2017/INDEX($B:$B,$E2017)-C2017/INDEX($C:$C,$E2017))</f>
        <v>7215.27949398347</v>
      </c>
      <c r="G2017" s="9" t="n">
        <f aca="false">B2017/B2016-1</f>
        <v>-0.00852358027319788</v>
      </c>
      <c r="H2017" s="9" t="n">
        <f aca="false">F2017/F2016-1</f>
        <v>-0.00432752098514622</v>
      </c>
      <c r="I2017" s="9" t="n">
        <f aca="false">LN(B2017/B2016)</f>
        <v>-0.0085601137288929</v>
      </c>
      <c r="J2017" s="9" t="n">
        <f aca="false">LN(F2017/F2016)</f>
        <v>-0.00433691180652867</v>
      </c>
      <c r="K2017" s="9" t="n">
        <f aca="false">F2017/F2010-1</f>
        <v>0.0104217692066657</v>
      </c>
      <c r="L2017" s="9" t="n">
        <f aca="false">F2017/F1987-1</f>
        <v>0.021696483176697</v>
      </c>
      <c r="M2017" s="9" t="n">
        <f aca="false">B2017/B2010-1</f>
        <v>0.010231153896477</v>
      </c>
      <c r="N2017" s="9" t="n">
        <f aca="false">B2017/B1987-1</f>
        <v>0.0242621424676679</v>
      </c>
      <c r="O2017" s="8" t="n">
        <f aca="false">MAX(O2016,F2017)</f>
        <v>7369.92482798441</v>
      </c>
      <c r="P2017" s="9" t="n">
        <f aca="false">F2017/O2017-1</f>
        <v>-0.0209832986916949</v>
      </c>
      <c r="Q2017" s="8" t="n">
        <f aca="false">MAX(Q2016,B2017)</f>
        <v>111477.014787843</v>
      </c>
      <c r="R2017" s="9" t="n">
        <f aca="false">B2017/Q2017-1</f>
        <v>-0.0289531773872364</v>
      </c>
      <c r="S2017" s="9" t="n">
        <f aca="false">B2017/INDEX($B:$B,$E2017)-1</f>
        <v>-0.0062218979441202</v>
      </c>
      <c r="T2017" s="0" t="n">
        <f aca="false">IF(AND($A2017&gt;=CrashTest!$B$3,$A2017&lt;=CrashTest!$C$3),1,IF(AND($A2017&gt;=CrashTest!$B$4,$A2017&lt;=CrashTest!$C$4),2,IF(AND($A2017&gt;=CrashTest!$B$5,$A2017&lt;=CrashTest!$C$5),3,IF(AND($A2017&gt;=CrashTest!$B$6,$A2017&lt;=CrashTest!$C$6),4,IF(AND($A2017&gt;=CrashTest!$B$7,$A2017&lt;=CrashTest!$C$7),5,0)))))</f>
        <v>0</v>
      </c>
      <c r="U2017" s="8" t="str">
        <f aca="false">IF(T2017=0,"",IF(T2016=T2017,MAX(U2016,B2017),B2017))</f>
        <v/>
      </c>
      <c r="V2017" s="9" t="str">
        <f aca="false">IF(T2017=0,"",B2017/U2017-1)</f>
        <v/>
      </c>
      <c r="W2017" s="8" t="str">
        <f aca="false">IF(T2017=0,"",IF(T2016=T2017,MAX(W2016,F2017),F2017))</f>
        <v/>
      </c>
      <c r="X2017" s="9" t="str">
        <f aca="false">IF(T2017=0,"",F2017/W2017-1)</f>
        <v/>
      </c>
    </row>
    <row r="2018" customFormat="false" ht="15" hidden="false" customHeight="false" outlineLevel="0" collapsed="false">
      <c r="A2018" s="5" t="n">
        <v>45846</v>
      </c>
      <c r="B2018" s="6" t="n">
        <v>108956.631703098</v>
      </c>
      <c r="C2018" s="7" t="n">
        <v>89031.77224</v>
      </c>
      <c r="D2018" s="0" t="n">
        <f aca="false">INT((ROW()-3)/30)</f>
        <v>67</v>
      </c>
      <c r="E2018" s="0" t="n">
        <f aca="false">2+30*D2018</f>
        <v>2012</v>
      </c>
      <c r="F2018" s="8" t="n">
        <f aca="false">INDEX($F:$F,$E2018)*(2*B2018/INDEX($B:$B,$E2018)-C2018/INDEX($C:$C,$E2018))</f>
        <v>7242.94369237268</v>
      </c>
      <c r="G2018" s="9" t="n">
        <f aca="false">B2018/B2017-1</f>
        <v>0.00653334514969051</v>
      </c>
      <c r="H2018" s="9" t="n">
        <f aca="false">F2018/F2017-1</f>
        <v>0.00383411320549287</v>
      </c>
      <c r="I2018" s="9" t="n">
        <f aca="false">LN(B2018/B2017)</f>
        <v>0.00651209535488104</v>
      </c>
      <c r="J2018" s="9" t="n">
        <f aca="false">LN(F2018/F2017)</f>
        <v>0.00382678172729286</v>
      </c>
      <c r="K2018" s="9" t="n">
        <f aca="false">F2018/F2011-1</f>
        <v>0.0305567325302318</v>
      </c>
      <c r="L2018" s="9" t="n">
        <f aca="false">F2018/F1988-1</f>
        <v>0.0272559569768114</v>
      </c>
      <c r="M2018" s="9" t="n">
        <f aca="false">B2018/B2011-1</f>
        <v>0.0321151095335763</v>
      </c>
      <c r="N2018" s="9" t="n">
        <f aca="false">B2018/B1988-1</f>
        <v>0.0305396869539254</v>
      </c>
      <c r="O2018" s="8" t="n">
        <f aca="false">MAX(O2017,F2018)</f>
        <v>7369.92482798441</v>
      </c>
      <c r="P2018" s="9" t="n">
        <f aca="false">F2018/O2018-1</f>
        <v>-0.0172296378288107</v>
      </c>
      <c r="Q2018" s="8" t="n">
        <f aca="false">MAX(Q2017,B2018)</f>
        <v>111477.014787843</v>
      </c>
      <c r="R2018" s="9" t="n">
        <f aca="false">B2018/Q2018-1</f>
        <v>-0.0226089933385968</v>
      </c>
      <c r="S2018" s="9" t="n">
        <f aca="false">B2018/INDEX($B:$B,$E2018)-1</f>
        <v>0.000270797398815414</v>
      </c>
      <c r="T2018" s="0" t="n">
        <f aca="false">IF(AND($A2018&gt;=CrashTest!$B$3,$A2018&lt;=CrashTest!$C$3),1,IF(AND($A2018&gt;=CrashTest!$B$4,$A2018&lt;=CrashTest!$C$4),2,IF(AND($A2018&gt;=CrashTest!$B$5,$A2018&lt;=CrashTest!$C$5),3,IF(AND($A2018&gt;=CrashTest!$B$6,$A2018&lt;=CrashTest!$C$6),4,IF(AND($A2018&gt;=CrashTest!$B$7,$A2018&lt;=CrashTest!$C$7),5,0)))))</f>
        <v>0</v>
      </c>
      <c r="U2018" s="8" t="str">
        <f aca="false">IF(T2018=0,"",IF(T2017=T2018,MAX(U2017,B2018),B2018))</f>
        <v/>
      </c>
      <c r="V2018" s="9" t="str">
        <f aca="false">IF(T2018=0,"",B2018/U2018-1)</f>
        <v/>
      </c>
      <c r="W2018" s="8" t="str">
        <f aca="false">IF(T2018=0,"",IF(T2017=T2018,MAX(W2017,F2018),F2018))</f>
        <v/>
      </c>
      <c r="X2018" s="9" t="str">
        <f aca="false">IF(T2018=0,"",F2018/W2018-1)</f>
        <v/>
      </c>
    </row>
    <row r="2019" customFormat="false" ht="15" hidden="false" customHeight="false" outlineLevel="0" collapsed="false">
      <c r="A2019" s="5" t="n">
        <v>45847</v>
      </c>
      <c r="B2019" s="6" t="n">
        <v>111416.806720047</v>
      </c>
      <c r="C2019" s="7" t="n">
        <v>91998.20217</v>
      </c>
      <c r="D2019" s="0" t="n">
        <f aca="false">INT((ROW()-3)/30)</f>
        <v>67</v>
      </c>
      <c r="E2019" s="0" t="n">
        <f aca="false">2+30*D2019</f>
        <v>2012</v>
      </c>
      <c r="F2019" s="8" t="n">
        <f aca="false">INDEX($F:$F,$E2019)*(2*B2019/INDEX($B:$B,$E2019)-C2019/INDEX($C:$C,$E2019))</f>
        <v>7328.63377990505</v>
      </c>
      <c r="G2019" s="9" t="n">
        <f aca="false">B2019/B2018-1</f>
        <v>0.0225793967608403</v>
      </c>
      <c r="H2019" s="9" t="n">
        <f aca="false">F2019/F2018-1</f>
        <v>0.0118308371805529</v>
      </c>
      <c r="I2019" s="9" t="n">
        <f aca="false">LN(B2019/B2018)</f>
        <v>0.0223282555640958</v>
      </c>
      <c r="J2019" s="9" t="n">
        <f aca="false">LN(F2019/F2018)</f>
        <v>0.0117613999567835</v>
      </c>
      <c r="K2019" s="9" t="n">
        <f aca="false">F2019/F2012-1</f>
        <v>0.0116725688346426</v>
      </c>
      <c r="L2019" s="9" t="n">
        <f aca="false">F2019/F1989-1</f>
        <v>0.0211555094411906</v>
      </c>
      <c r="M2019" s="9" t="n">
        <f aca="false">B2019/B2012-1</f>
        <v>0.0228563086015652</v>
      </c>
      <c r="N2019" s="9" t="n">
        <f aca="false">B2019/B1989-1</f>
        <v>0.0110586966275976</v>
      </c>
      <c r="O2019" s="8" t="n">
        <f aca="false">MAX(O2018,F2019)</f>
        <v>7369.92482798441</v>
      </c>
      <c r="P2019" s="9" t="n">
        <f aca="false">F2019/O2019-1</f>
        <v>-0.00560264168809044</v>
      </c>
      <c r="Q2019" s="8" t="n">
        <f aca="false">MAX(Q2018,B2019)</f>
        <v>111477.014787843</v>
      </c>
      <c r="R2019" s="9" t="n">
        <f aca="false">B2019/Q2019-1</f>
        <v>-0.000540094008711911</v>
      </c>
      <c r="S2019" s="9" t="n">
        <f aca="false">B2019/INDEX($B:$B,$E2019)-1</f>
        <v>0.0228563086015652</v>
      </c>
      <c r="T2019" s="0" t="n">
        <f aca="false">IF(AND($A2019&gt;=CrashTest!$B$3,$A2019&lt;=CrashTest!$C$3),1,IF(AND($A2019&gt;=CrashTest!$B$4,$A2019&lt;=CrashTest!$C$4),2,IF(AND($A2019&gt;=CrashTest!$B$5,$A2019&lt;=CrashTest!$C$5),3,IF(AND($A2019&gt;=CrashTest!$B$6,$A2019&lt;=CrashTest!$C$6),4,IF(AND($A2019&gt;=CrashTest!$B$7,$A2019&lt;=CrashTest!$C$7),5,0)))))</f>
        <v>0</v>
      </c>
      <c r="U2019" s="8" t="str">
        <f aca="false">IF(T2019=0,"",IF(T2018=T2019,MAX(U2018,B2019),B2019))</f>
        <v/>
      </c>
      <c r="V2019" s="9" t="str">
        <f aca="false">IF(T2019=0,"",B2019/U2019-1)</f>
        <v/>
      </c>
      <c r="W2019" s="8" t="str">
        <f aca="false">IF(T2019=0,"",IF(T2018=T2019,MAX(W2018,F2019),F2019))</f>
        <v/>
      </c>
      <c r="X2019" s="9" t="str">
        <f aca="false">IF(T2019=0,"",F2019/W2019-1)</f>
        <v/>
      </c>
    </row>
    <row r="2020" customFormat="false" ht="15" hidden="false" customHeight="false" outlineLevel="0" collapsed="false">
      <c r="A2020" s="5" t="n">
        <v>45848</v>
      </c>
      <c r="B2020" s="6" t="n">
        <v>115873.903783752</v>
      </c>
      <c r="C2020" s="7" t="n">
        <v>98636.51697</v>
      </c>
      <c r="D2020" s="0" t="n">
        <f aca="false">INT((ROW()-3)/30)</f>
        <v>67</v>
      </c>
      <c r="E2020" s="0" t="n">
        <f aca="false">2+30*D2020</f>
        <v>2012</v>
      </c>
      <c r="F2020" s="8" t="n">
        <f aca="false">INDEX($F:$F,$E2020)*(2*B2020/INDEX($B:$B,$E2020)-C2020/INDEX($C:$C,$E2020))</f>
        <v>7380.95825818213</v>
      </c>
      <c r="G2020" s="9" t="n">
        <f aca="false">B2020/B2019-1</f>
        <v>0.040003812664495</v>
      </c>
      <c r="H2020" s="9" t="n">
        <f aca="false">F2020/F2019-1</f>
        <v>0.00713973161280723</v>
      </c>
      <c r="I2020" s="9" t="n">
        <f aca="false">LN(B2020/B2019)</f>
        <v>0.0392243791701144</v>
      </c>
      <c r="J2020" s="9" t="n">
        <f aca="false">LN(F2020/F2019)</f>
        <v>0.00711436440087841</v>
      </c>
      <c r="K2020" s="9" t="n">
        <f aca="false">F2020/F2013-1</f>
        <v>0.0165083971440487</v>
      </c>
      <c r="L2020" s="9" t="n">
        <f aca="false">F2020/F1990-1</f>
        <v>0.0295918384574534</v>
      </c>
      <c r="M2020" s="9" t="n">
        <f aca="false">B2020/B2013-1</f>
        <v>0.0569335193855423</v>
      </c>
      <c r="N2020" s="9" t="n">
        <f aca="false">B2020/B1990-1</f>
        <v>0.0526898125581792</v>
      </c>
      <c r="O2020" s="8" t="n">
        <f aca="false">MAX(O2019,F2020)</f>
        <v>7380.95825818213</v>
      </c>
      <c r="P2020" s="9" t="n">
        <f aca="false">F2020/O2020-1</f>
        <v>0</v>
      </c>
      <c r="Q2020" s="8" t="n">
        <f aca="false">MAX(Q2019,B2020)</f>
        <v>115873.903783752</v>
      </c>
      <c r="R2020" s="9" t="n">
        <f aca="false">B2020/Q2020-1</f>
        <v>0</v>
      </c>
      <c r="S2020" s="9" t="n">
        <f aca="false">B2020/INDEX($B:$B,$E2020)-1</f>
        <v>0.0637744607535591</v>
      </c>
      <c r="T2020" s="0" t="n">
        <f aca="false">IF(AND($A2020&gt;=CrashTest!$B$3,$A2020&lt;=CrashTest!$C$3),1,IF(AND($A2020&gt;=CrashTest!$B$4,$A2020&lt;=CrashTest!$C$4),2,IF(AND($A2020&gt;=CrashTest!$B$5,$A2020&lt;=CrashTest!$C$5),3,IF(AND($A2020&gt;=CrashTest!$B$6,$A2020&lt;=CrashTest!$C$6),4,IF(AND($A2020&gt;=CrashTest!$B$7,$A2020&lt;=CrashTest!$C$7),5,0)))))</f>
        <v>0</v>
      </c>
      <c r="U2020" s="8" t="str">
        <f aca="false">IF(T2020=0,"",IF(T2019=T2020,MAX(U2019,B2020),B2020))</f>
        <v/>
      </c>
      <c r="V2020" s="9" t="str">
        <f aca="false">IF(T2020=0,"",B2020/U2020-1)</f>
        <v/>
      </c>
      <c r="W2020" s="8" t="str">
        <f aca="false">IF(T2020=0,"",IF(T2019=T2020,MAX(W2019,F2020),F2020))</f>
        <v/>
      </c>
      <c r="X2020" s="9" t="str">
        <f aca="false">IF(T2020=0,"",F2020/W2020-1)</f>
        <v/>
      </c>
    </row>
    <row r="2021" customFormat="false" ht="15" hidden="false" customHeight="false" outlineLevel="0" collapsed="false">
      <c r="A2021" s="5" t="n">
        <v>45849</v>
      </c>
      <c r="B2021" s="6" t="n">
        <v>117618.605087084</v>
      </c>
      <c r="C2021" s="7" t="n">
        <v>100381.4938</v>
      </c>
      <c r="D2021" s="0" t="n">
        <f aca="false">INT((ROW()-3)/30)</f>
        <v>67</v>
      </c>
      <c r="E2021" s="0" t="n">
        <f aca="false">2+30*D2021</f>
        <v>2012</v>
      </c>
      <c r="F2021" s="8" t="n">
        <f aca="false">INDEX($F:$F,$E2021)*(2*B2021/INDEX($B:$B,$E2021)-C2021/INDEX($C:$C,$E2021))</f>
        <v>7470.93778719683</v>
      </c>
      <c r="G2021" s="9" t="n">
        <f aca="false">B2021/B2020-1</f>
        <v>0.0150568958700832</v>
      </c>
      <c r="H2021" s="9" t="n">
        <f aca="false">F2021/F2020-1</f>
        <v>0.0121907651916278</v>
      </c>
      <c r="I2021" s="9" t="n">
        <f aca="false">LN(B2021/B2020)</f>
        <v>0.0149446659671423</v>
      </c>
      <c r="J2021" s="9" t="n">
        <f aca="false">LN(F2021/F2020)</f>
        <v>0.0121170562545691</v>
      </c>
      <c r="K2021" s="9" t="n">
        <f aca="false">F2021/F2014-1</f>
        <v>0.0346998588529566</v>
      </c>
      <c r="L2021" s="9" t="n">
        <f aca="false">F2021/F1991-1</f>
        <v>0.0443244925511568</v>
      </c>
      <c r="M2021" s="9" t="n">
        <f aca="false">B2021/B2014-1</f>
        <v>0.088240989686722</v>
      </c>
      <c r="N2021" s="9" t="n">
        <f aca="false">B2021/B1991-1</f>
        <v>0.0825878287209609</v>
      </c>
      <c r="O2021" s="8" t="n">
        <f aca="false">MAX(O2020,F2021)</f>
        <v>7470.93778719683</v>
      </c>
      <c r="P2021" s="9" t="n">
        <f aca="false">F2021/O2021-1</f>
        <v>0</v>
      </c>
      <c r="Q2021" s="8" t="n">
        <f aca="false">MAX(Q2020,B2021)</f>
        <v>117618.605087084</v>
      </c>
      <c r="R2021" s="9" t="n">
        <f aca="false">B2021/Q2021-1</f>
        <v>0</v>
      </c>
      <c r="S2021" s="9" t="n">
        <f aca="false">B2021/INDEX($B:$B,$E2021)-1</f>
        <v>0.0797916020383793</v>
      </c>
      <c r="T2021" s="0" t="n">
        <f aca="false">IF(AND($A2021&gt;=CrashTest!$B$3,$A2021&lt;=CrashTest!$C$3),1,IF(AND($A2021&gt;=CrashTest!$B$4,$A2021&lt;=CrashTest!$C$4),2,IF(AND($A2021&gt;=CrashTest!$B$5,$A2021&lt;=CrashTest!$C$5),3,IF(AND($A2021&gt;=CrashTest!$B$6,$A2021&lt;=CrashTest!$C$6),4,IF(AND($A2021&gt;=CrashTest!$B$7,$A2021&lt;=CrashTest!$C$7),5,0)))))</f>
        <v>0</v>
      </c>
      <c r="U2021" s="8" t="str">
        <f aca="false">IF(T2021=0,"",IF(T2020=T2021,MAX(U2020,B2021),B2021))</f>
        <v/>
      </c>
      <c r="V2021" s="9" t="str">
        <f aca="false">IF(T2021=0,"",B2021/U2021-1)</f>
        <v/>
      </c>
      <c r="W2021" s="8" t="str">
        <f aca="false">IF(T2021=0,"",IF(T2020=T2021,MAX(W2020,F2021),F2021))</f>
        <v/>
      </c>
      <c r="X2021" s="9" t="str">
        <f aca="false">IF(T2021=0,"",F2021/W2021-1)</f>
        <v/>
      </c>
    </row>
    <row r="2022" customFormat="false" ht="15" hidden="false" customHeight="false" outlineLevel="0" collapsed="false">
      <c r="A2022" s="5" t="n">
        <v>45850</v>
      </c>
      <c r="B2022" s="6" t="n">
        <v>117382.372540912</v>
      </c>
      <c r="C2022" s="7" t="n">
        <v>100030.7823</v>
      </c>
      <c r="D2022" s="0" t="n">
        <f aca="false">INT((ROW()-3)/30)</f>
        <v>67</v>
      </c>
      <c r="E2022" s="0" t="n">
        <f aca="false">2+30*D2022</f>
        <v>2012</v>
      </c>
      <c r="F2022" s="8" t="n">
        <f aca="false">INDEX($F:$F,$E2022)*(2*B2022/INDEX($B:$B,$E2022)-C2022/INDEX($C:$C,$E2022))</f>
        <v>7468.07261227464</v>
      </c>
      <c r="G2022" s="9" t="n">
        <f aca="false">B2022/B2021-1</f>
        <v>-0.00200846240267094</v>
      </c>
      <c r="H2022" s="9" t="n">
        <f aca="false">F2022/F2021-1</f>
        <v>-0.000383509407226423</v>
      </c>
      <c r="I2022" s="9" t="n">
        <f aca="false">LN(B2022/B2021)</f>
        <v>-0.00201048206801679</v>
      </c>
      <c r="J2022" s="9" t="n">
        <f aca="false">LN(F2022/F2021)</f>
        <v>-0.000383582965766668</v>
      </c>
      <c r="K2022" s="9" t="n">
        <f aca="false">F2022/F2015-1</f>
        <v>0.0345828325288575</v>
      </c>
      <c r="L2022" s="9" t="n">
        <f aca="false">F2022/F1992-1</f>
        <v>0.0528338660113961</v>
      </c>
      <c r="M2022" s="9" t="n">
        <f aca="false">B2022/B2015-1</f>
        <v>0.0844159227172945</v>
      </c>
      <c r="N2022" s="9" t="n">
        <f aca="false">B2022/B1992-1</f>
        <v>0.107391468143681</v>
      </c>
      <c r="O2022" s="8" t="n">
        <f aca="false">MAX(O2021,F2022)</f>
        <v>7470.93778719683</v>
      </c>
      <c r="P2022" s="9" t="n">
        <f aca="false">F2022/O2022-1</f>
        <v>-0.000383509407226423</v>
      </c>
      <c r="Q2022" s="8" t="n">
        <f aca="false">MAX(Q2021,B2022)</f>
        <v>117618.605087084</v>
      </c>
      <c r="R2022" s="9" t="n">
        <f aca="false">B2022/Q2022-1</f>
        <v>-0.00200846240267094</v>
      </c>
      <c r="S2022" s="9" t="n">
        <f aca="false">B2022/INDEX($B:$B,$E2022)-1</f>
        <v>0.0776228812029656</v>
      </c>
      <c r="T2022" s="0" t="n">
        <f aca="false">IF(AND($A2022&gt;=CrashTest!$B$3,$A2022&lt;=CrashTest!$C$3),1,IF(AND($A2022&gt;=CrashTest!$B$4,$A2022&lt;=CrashTest!$C$4),2,IF(AND($A2022&gt;=CrashTest!$B$5,$A2022&lt;=CrashTest!$C$5),3,IF(AND($A2022&gt;=CrashTest!$B$6,$A2022&lt;=CrashTest!$C$6),4,IF(AND($A2022&gt;=CrashTest!$B$7,$A2022&lt;=CrashTest!$C$7),5,0)))))</f>
        <v>0</v>
      </c>
      <c r="U2022" s="8" t="str">
        <f aca="false">IF(T2022=0,"",IF(T2021=T2022,MAX(U2021,B2022),B2022))</f>
        <v/>
      </c>
      <c r="V2022" s="9" t="str">
        <f aca="false">IF(T2022=0,"",B2022/U2022-1)</f>
        <v/>
      </c>
      <c r="W2022" s="8" t="str">
        <f aca="false">IF(T2022=0,"",IF(T2021=T2022,MAX(W2021,F2022),F2022))</f>
        <v/>
      </c>
      <c r="X2022" s="9" t="str">
        <f aca="false">IF(T2022=0,"",F2022/W2022-1)</f>
        <v/>
      </c>
    </row>
    <row r="2023" customFormat="false" ht="15" hidden="false" customHeight="false" outlineLevel="0" collapsed="false">
      <c r="A2023" s="5" t="n">
        <v>45851</v>
      </c>
      <c r="B2023" s="6" t="n">
        <v>118899.737107832</v>
      </c>
      <c r="C2023" s="7" t="n">
        <v>102182.6235</v>
      </c>
      <c r="D2023" s="0" t="n">
        <f aca="false">INT((ROW()-3)/30)</f>
        <v>67</v>
      </c>
      <c r="E2023" s="0" t="n">
        <f aca="false">2+30*D2023</f>
        <v>2012</v>
      </c>
      <c r="F2023" s="8" t="n">
        <f aca="false">INDEX($F:$F,$E2023)*(2*B2023/INDEX($B:$B,$E2023)-C2023/INDEX($C:$C,$E2023))</f>
        <v>7494.6869351835</v>
      </c>
      <c r="G2023" s="9" t="n">
        <f aca="false">B2023/B2022-1</f>
        <v>0.012926681699087</v>
      </c>
      <c r="H2023" s="9" t="n">
        <f aca="false">F2023/F2022-1</f>
        <v>0.00356374720635677</v>
      </c>
      <c r="I2023" s="9" t="n">
        <f aca="false">LN(B2023/B2022)</f>
        <v>0.0128438452523954</v>
      </c>
      <c r="J2023" s="9" t="n">
        <f aca="false">LN(F2023/F2022)</f>
        <v>0.00355741210595089</v>
      </c>
      <c r="K2023" s="9" t="n">
        <f aca="false">F2023/F2016-1</f>
        <v>0.03422930829178</v>
      </c>
      <c r="L2023" s="9" t="n">
        <f aca="false">F2023/F1993-1</f>
        <v>0.0620086743634141</v>
      </c>
      <c r="M2023" s="9" t="n">
        <f aca="false">B2023/B2016-1</f>
        <v>0.0890248311829094</v>
      </c>
      <c r="N2023" s="9" t="n">
        <f aca="false">B2023/B1993-1</f>
        <v>0.121433026408152</v>
      </c>
      <c r="O2023" s="8" t="n">
        <f aca="false">MAX(O2022,F2023)</f>
        <v>7494.6869351835</v>
      </c>
      <c r="P2023" s="9" t="n">
        <f aca="false">F2023/O2023-1</f>
        <v>0</v>
      </c>
      <c r="Q2023" s="8" t="n">
        <f aca="false">MAX(Q2022,B2023)</f>
        <v>118899.737107832</v>
      </c>
      <c r="R2023" s="9" t="n">
        <f aca="false">B2023/Q2023-1</f>
        <v>0</v>
      </c>
      <c r="S2023" s="9" t="n">
        <f aca="false">B2023/INDEX($B:$B,$E2023)-1</f>
        <v>0.0915529691799293</v>
      </c>
      <c r="T2023" s="0" t="n">
        <f aca="false">IF(AND($A2023&gt;=CrashTest!$B$3,$A2023&lt;=CrashTest!$C$3),1,IF(AND($A2023&gt;=CrashTest!$B$4,$A2023&lt;=CrashTest!$C$4),2,IF(AND($A2023&gt;=CrashTest!$B$5,$A2023&lt;=CrashTest!$C$5),3,IF(AND($A2023&gt;=CrashTest!$B$6,$A2023&lt;=CrashTest!$C$6),4,IF(AND($A2023&gt;=CrashTest!$B$7,$A2023&lt;=CrashTest!$C$7),5,0)))))</f>
        <v>0</v>
      </c>
      <c r="U2023" s="8" t="str">
        <f aca="false">IF(T2023=0,"",IF(T2022=T2023,MAX(U2022,B2023),B2023))</f>
        <v/>
      </c>
      <c r="V2023" s="9" t="str">
        <f aca="false">IF(T2023=0,"",B2023/U2023-1)</f>
        <v/>
      </c>
      <c r="W2023" s="8" t="str">
        <f aca="false">IF(T2023=0,"",IF(T2022=T2023,MAX(W2022,F2023),F2023))</f>
        <v/>
      </c>
      <c r="X2023" s="9" t="str">
        <f aca="false">IF(T2023=0,"",F2023/W2023-1)</f>
        <v/>
      </c>
    </row>
    <row r="2024" customFormat="false" ht="15" hidden="false" customHeight="false" outlineLevel="0" collapsed="false">
      <c r="A2024" s="5" t="n">
        <v>45852</v>
      </c>
      <c r="B2024" s="6" t="n">
        <v>119871.096197838</v>
      </c>
      <c r="C2024" s="7" t="n">
        <v>103234.9846</v>
      </c>
      <c r="D2024" s="0" t="n">
        <f aca="false">INT((ROW()-3)/30)</f>
        <v>67</v>
      </c>
      <c r="E2024" s="0" t="n">
        <f aca="false">2+30*D2024</f>
        <v>2012</v>
      </c>
      <c r="F2024" s="8" t="n">
        <f aca="false">INDEX($F:$F,$E2024)*(2*B2024/INDEX($B:$B,$E2024)-C2024/INDEX($C:$C,$E2024))</f>
        <v>7538.20001966734</v>
      </c>
      <c r="G2024" s="9" t="n">
        <f aca="false">B2024/B2023-1</f>
        <v>0.00816956465702745</v>
      </c>
      <c r="H2024" s="9" t="n">
        <f aca="false">F2024/F2023-1</f>
        <v>0.00580585751748575</v>
      </c>
      <c r="I2024" s="9" t="n">
        <f aca="false">LN(B2024/B2023)</f>
        <v>0.00813637440774447</v>
      </c>
      <c r="J2024" s="9" t="n">
        <f aca="false">LN(F2024/F2023)</f>
        <v>0.00578906847856436</v>
      </c>
      <c r="K2024" s="9" t="n">
        <f aca="false">F2024/F2017-1</f>
        <v>0.0447550958979668</v>
      </c>
      <c r="L2024" s="9" t="n">
        <f aca="false">F2024/F1994-1</f>
        <v>0.0697033090679435</v>
      </c>
      <c r="M2024" s="9" t="n">
        <f aca="false">B2024/B2017-1</f>
        <v>0.107360364916086</v>
      </c>
      <c r="N2024" s="9" t="n">
        <f aca="false">B2024/B1994-1</f>
        <v>0.136573265611964</v>
      </c>
      <c r="O2024" s="8" t="n">
        <f aca="false">MAX(O2023,F2024)</f>
        <v>7538.20001966734</v>
      </c>
      <c r="P2024" s="9" t="n">
        <f aca="false">F2024/O2024-1</f>
        <v>0</v>
      </c>
      <c r="Q2024" s="8" t="n">
        <f aca="false">MAX(Q2023,B2024)</f>
        <v>119871.096197838</v>
      </c>
      <c r="R2024" s="9" t="n">
        <f aca="false">B2024/Q2024-1</f>
        <v>0</v>
      </c>
      <c r="S2024" s="9" t="n">
        <f aca="false">B2024/INDEX($B:$B,$E2024)-1</f>
        <v>0.100470481738215</v>
      </c>
      <c r="T2024" s="0" t="n">
        <f aca="false">IF(AND($A2024&gt;=CrashTest!$B$3,$A2024&lt;=CrashTest!$C$3),1,IF(AND($A2024&gt;=CrashTest!$B$4,$A2024&lt;=CrashTest!$C$4),2,IF(AND($A2024&gt;=CrashTest!$B$5,$A2024&lt;=CrashTest!$C$5),3,IF(AND($A2024&gt;=CrashTest!$B$6,$A2024&lt;=CrashTest!$C$6),4,IF(AND($A2024&gt;=CrashTest!$B$7,$A2024&lt;=CrashTest!$C$7),5,0)))))</f>
        <v>0</v>
      </c>
      <c r="U2024" s="8" t="str">
        <f aca="false">IF(T2024=0,"",IF(T2023=T2024,MAX(U2023,B2024),B2024))</f>
        <v/>
      </c>
      <c r="V2024" s="9" t="str">
        <f aca="false">IF(T2024=0,"",B2024/U2024-1)</f>
        <v/>
      </c>
      <c r="W2024" s="8" t="str">
        <f aca="false">IF(T2024=0,"",IF(T2023=T2024,MAX(W2023,F2024),F2024))</f>
        <v/>
      </c>
      <c r="X2024" s="9" t="str">
        <f aca="false">IF(T2024=0,"",F2024/W2024-1)</f>
        <v/>
      </c>
    </row>
    <row r="2025" customFormat="false" ht="15" hidden="false" customHeight="false" outlineLevel="0" collapsed="false">
      <c r="A2025" s="5" t="n">
        <v>45853</v>
      </c>
      <c r="B2025" s="6" t="n">
        <v>117710.89100789</v>
      </c>
      <c r="C2025" s="7" t="n">
        <v>100538.9582</v>
      </c>
      <c r="D2025" s="0" t="n">
        <f aca="false">INT((ROW()-3)/30)</f>
        <v>67</v>
      </c>
      <c r="E2025" s="0" t="n">
        <f aca="false">2+30*D2025</f>
        <v>2012</v>
      </c>
      <c r="F2025" s="8" t="n">
        <f aca="false">INDEX($F:$F,$E2025)*(2*B2025/INDEX($B:$B,$E2025)-C2025/INDEX($C:$C,$E2025))</f>
        <v>7470.39148464468</v>
      </c>
      <c r="G2025" s="9" t="n">
        <f aca="false">B2025/B2024-1</f>
        <v>-0.0180210681178952</v>
      </c>
      <c r="H2025" s="9" t="n">
        <f aca="false">F2025/F2024-1</f>
        <v>-0.00899532180702867</v>
      </c>
      <c r="I2025" s="9" t="n">
        <f aca="false">LN(B2025/B2024)</f>
        <v>-0.0181854251530268</v>
      </c>
      <c r="J2025" s="9" t="n">
        <f aca="false">LN(F2025/F2024)</f>
        <v>-0.00903602398420835</v>
      </c>
      <c r="K2025" s="9" t="n">
        <f aca="false">F2025/F2018-1</f>
        <v>0.031402672992132</v>
      </c>
      <c r="L2025" s="9" t="n">
        <f aca="false">F2025/F1995-1</f>
        <v>0.0611626392322313</v>
      </c>
      <c r="M2025" s="9" t="n">
        <f aca="false">B2025/B2018-1</f>
        <v>0.0803462732644578</v>
      </c>
      <c r="N2025" s="9" t="n">
        <f aca="false">B2025/B1995-1</f>
        <v>0.115607716469937</v>
      </c>
      <c r="O2025" s="8" t="n">
        <f aca="false">MAX(O2024,F2025)</f>
        <v>7538.20001966734</v>
      </c>
      <c r="P2025" s="9" t="n">
        <f aca="false">F2025/O2025-1</f>
        <v>-0.00899532180702867</v>
      </c>
      <c r="Q2025" s="8" t="n">
        <f aca="false">MAX(Q2024,B2025)</f>
        <v>119871.096197838</v>
      </c>
      <c r="R2025" s="9" t="n">
        <f aca="false">B2025/Q2025-1</f>
        <v>-0.0180210681178952</v>
      </c>
      <c r="S2025" s="9" t="n">
        <f aca="false">B2025/INDEX($B:$B,$E2025)-1</f>
        <v>0.0806388282250776</v>
      </c>
      <c r="T2025" s="0" t="n">
        <f aca="false">IF(AND($A2025&gt;=CrashTest!$B$3,$A2025&lt;=CrashTest!$C$3),1,IF(AND($A2025&gt;=CrashTest!$B$4,$A2025&lt;=CrashTest!$C$4),2,IF(AND($A2025&gt;=CrashTest!$B$5,$A2025&lt;=CrashTest!$C$5),3,IF(AND($A2025&gt;=CrashTest!$B$6,$A2025&lt;=CrashTest!$C$6),4,IF(AND($A2025&gt;=CrashTest!$B$7,$A2025&lt;=CrashTest!$C$7),5,0)))))</f>
        <v>0</v>
      </c>
      <c r="U2025" s="8" t="str">
        <f aca="false">IF(T2025=0,"",IF(T2024=T2025,MAX(U2024,B2025),B2025))</f>
        <v/>
      </c>
      <c r="V2025" s="9" t="str">
        <f aca="false">IF(T2025=0,"",B2025/U2025-1)</f>
        <v/>
      </c>
      <c r="W2025" s="8" t="str">
        <f aca="false">IF(T2025=0,"",IF(T2024=T2025,MAX(W2024,F2025),F2025))</f>
        <v/>
      </c>
      <c r="X2025" s="9" t="str">
        <f aca="false">IF(T2025=0,"",F2025/W2025-1)</f>
        <v/>
      </c>
    </row>
    <row r="2026" customFormat="false" ht="15" hidden="false" customHeight="false" outlineLevel="0" collapsed="false">
      <c r="A2026" s="5" t="n">
        <v>45854</v>
      </c>
      <c r="B2026" s="6" t="n">
        <v>118730.187791642</v>
      </c>
      <c r="C2026" s="7" t="n">
        <v>101619.4248</v>
      </c>
      <c r="D2026" s="0" t="n">
        <f aca="false">INT((ROW()-3)/30)</f>
        <v>67</v>
      </c>
      <c r="E2026" s="0" t="n">
        <f aca="false">2+30*D2026</f>
        <v>2012</v>
      </c>
      <c r="F2026" s="8" t="n">
        <f aca="false">INDEX($F:$F,$E2026)*(2*B2026/INDEX($B:$B,$E2026)-C2026/INDEX($C:$C,$E2026))</f>
        <v>7517.99225181471</v>
      </c>
      <c r="G2026" s="9" t="n">
        <f aca="false">B2026/B2025-1</f>
        <v>0.00865932434139571</v>
      </c>
      <c r="H2026" s="9" t="n">
        <f aca="false">F2026/F2025-1</f>
        <v>0.00637192405081821</v>
      </c>
      <c r="I2026" s="9" t="n">
        <f aca="false">LN(B2026/B2025)</f>
        <v>0.00862204743302373</v>
      </c>
      <c r="J2026" s="9" t="n">
        <f aca="false">LN(F2026/F2025)</f>
        <v>0.0063517091691144</v>
      </c>
      <c r="K2026" s="9" t="n">
        <f aca="false">F2026/F2019-1</f>
        <v>0.0258381681492779</v>
      </c>
      <c r="L2026" s="9" t="n">
        <f aca="false">F2026/F1996-1</f>
        <v>0.0516572122127068</v>
      </c>
      <c r="M2026" s="9" t="n">
        <f aca="false">B2026/B2019-1</f>
        <v>0.065639837353902</v>
      </c>
      <c r="N2026" s="9" t="n">
        <f aca="false">B2026/B1996-1</f>
        <v>0.107104001944682</v>
      </c>
      <c r="O2026" s="8" t="n">
        <f aca="false">MAX(O2025,F2026)</f>
        <v>7538.20001966734</v>
      </c>
      <c r="P2026" s="9" t="n">
        <f aca="false">F2026/O2026-1</f>
        <v>-0.0026807152635776</v>
      </c>
      <c r="Q2026" s="8" t="n">
        <f aca="false">MAX(Q2025,B2026)</f>
        <v>119871.096197838</v>
      </c>
      <c r="R2026" s="9" t="n">
        <f aca="false">B2026/Q2026-1</f>
        <v>-0.00951779405031061</v>
      </c>
      <c r="S2026" s="9" t="n">
        <f aca="false">B2026/INDEX($B:$B,$E2026)-1</f>
        <v>0.0899964303345844</v>
      </c>
      <c r="T2026" s="0" t="n">
        <f aca="false">IF(AND($A2026&gt;=CrashTest!$B$3,$A2026&lt;=CrashTest!$C$3),1,IF(AND($A2026&gt;=CrashTest!$B$4,$A2026&lt;=CrashTest!$C$4),2,IF(AND($A2026&gt;=CrashTest!$B$5,$A2026&lt;=CrashTest!$C$5),3,IF(AND($A2026&gt;=CrashTest!$B$6,$A2026&lt;=CrashTest!$C$6),4,IF(AND($A2026&gt;=CrashTest!$B$7,$A2026&lt;=CrashTest!$C$7),5,0)))))</f>
        <v>0</v>
      </c>
      <c r="U2026" s="8" t="str">
        <f aca="false">IF(T2026=0,"",IF(T2025=T2026,MAX(U2025,B2026),B2026))</f>
        <v/>
      </c>
      <c r="V2026" s="9" t="str">
        <f aca="false">IF(T2026=0,"",B2026/U2026-1)</f>
        <v/>
      </c>
      <c r="W2026" s="8" t="str">
        <f aca="false">IF(T2026=0,"",IF(T2025=T2026,MAX(W2025,F2026),F2026))</f>
        <v/>
      </c>
      <c r="X2026" s="9" t="str">
        <f aca="false">IF(T2026=0,"",F2026/W2026-1)</f>
        <v/>
      </c>
    </row>
    <row r="2027" customFormat="false" ht="15" hidden="false" customHeight="false" outlineLevel="0" collapsed="false">
      <c r="A2027" s="5" t="n">
        <v>45855</v>
      </c>
      <c r="B2027" s="6" t="n">
        <v>119501.663770894</v>
      </c>
      <c r="C2027" s="7" t="n">
        <v>102393.519</v>
      </c>
      <c r="D2027" s="0" t="n">
        <f aca="false">INT((ROW()-3)/30)</f>
        <v>67</v>
      </c>
      <c r="E2027" s="0" t="n">
        <f aca="false">2+30*D2027</f>
        <v>2012</v>
      </c>
      <c r="F2027" s="8" t="n">
        <f aca="false">INDEX($F:$F,$E2027)*(2*B2027/INDEX($B:$B,$E2027)-C2027/INDEX($C:$C,$E2027))</f>
        <v>7557.57634347167</v>
      </c>
      <c r="G2027" s="9" t="n">
        <f aca="false">B2027/B2026-1</f>
        <v>0.00649772390325731</v>
      </c>
      <c r="H2027" s="9" t="n">
        <f aca="false">F2027/F2026-1</f>
        <v>0.00526524773251857</v>
      </c>
      <c r="I2027" s="9" t="n">
        <f aca="false">LN(B2027/B2026)</f>
        <v>0.00647670469749425</v>
      </c>
      <c r="J2027" s="9" t="n">
        <f aca="false">LN(F2027/F2026)</f>
        <v>0.00525143478020549</v>
      </c>
      <c r="K2027" s="9" t="n">
        <f aca="false">F2027/F2020-1</f>
        <v>0.0239288828240913</v>
      </c>
      <c r="L2027" s="9" t="n">
        <f aca="false">F2027/F1997-1</f>
        <v>0.0770742170584904</v>
      </c>
      <c r="M2027" s="9" t="n">
        <f aca="false">B2027/B2020-1</f>
        <v>0.0313078257371242</v>
      </c>
      <c r="N2027" s="9" t="n">
        <f aca="false">B2027/B1997-1</f>
        <v>0.142153256066771</v>
      </c>
      <c r="O2027" s="8" t="n">
        <f aca="false">MAX(O2026,F2027)</f>
        <v>7557.57634347167</v>
      </c>
      <c r="P2027" s="9" t="n">
        <f aca="false">F2027/O2027-1</f>
        <v>0</v>
      </c>
      <c r="Q2027" s="8" t="n">
        <f aca="false">MAX(Q2026,B2027)</f>
        <v>119871.096197838</v>
      </c>
      <c r="R2027" s="9" t="n">
        <f aca="false">B2027/Q2027-1</f>
        <v>-0.00308191414496017</v>
      </c>
      <c r="S2027" s="9" t="n">
        <f aca="false">B2027/INDEX($B:$B,$E2027)-1</f>
        <v>0.0970789261944347</v>
      </c>
      <c r="T2027" s="0" t="n">
        <f aca="false">IF(AND($A2027&gt;=CrashTest!$B$3,$A2027&lt;=CrashTest!$C$3),1,IF(AND($A2027&gt;=CrashTest!$B$4,$A2027&lt;=CrashTest!$C$4),2,IF(AND($A2027&gt;=CrashTest!$B$5,$A2027&lt;=CrashTest!$C$5),3,IF(AND($A2027&gt;=CrashTest!$B$6,$A2027&lt;=CrashTest!$C$6),4,IF(AND($A2027&gt;=CrashTest!$B$7,$A2027&lt;=CrashTest!$C$7),5,0)))))</f>
        <v>0</v>
      </c>
      <c r="U2027" s="8" t="str">
        <f aca="false">IF(T2027=0,"",IF(T2026=T2027,MAX(U2026,B2027),B2027))</f>
        <v/>
      </c>
      <c r="V2027" s="9" t="str">
        <f aca="false">IF(T2027=0,"",B2027/U2027-1)</f>
        <v/>
      </c>
      <c r="W2027" s="8" t="str">
        <f aca="false">IF(T2027=0,"",IF(T2026=T2027,MAX(W2026,F2027),F2027))</f>
        <v/>
      </c>
      <c r="X2027" s="9" t="str">
        <f aca="false">IF(T2027=0,"",F2027/W2027-1)</f>
        <v/>
      </c>
    </row>
    <row r="2028" customFormat="false" ht="15" hidden="false" customHeight="false" outlineLevel="0" collapsed="false">
      <c r="A2028" s="5" t="n">
        <v>45856</v>
      </c>
      <c r="B2028" s="6" t="n">
        <v>117958.511213033</v>
      </c>
      <c r="C2028" s="7" t="n">
        <v>100438.0584</v>
      </c>
      <c r="D2028" s="0" t="n">
        <f aca="false">INT((ROW()-3)/30)</f>
        <v>67</v>
      </c>
      <c r="E2028" s="0" t="n">
        <f aca="false">2+30*D2028</f>
        <v>2012</v>
      </c>
      <c r="F2028" s="8" t="n">
        <f aca="false">INDEX($F:$F,$E2028)*(2*B2028/INDEX($B:$B,$E2028)-C2028/INDEX($C:$C,$E2028))</f>
        <v>7511.54234239994</v>
      </c>
      <c r="G2028" s="9" t="n">
        <f aca="false">B2028/B2027-1</f>
        <v>-0.012913230738105</v>
      </c>
      <c r="H2028" s="9" t="n">
        <f aca="false">F2028/F2027-1</f>
        <v>-0.00609110632557497</v>
      </c>
      <c r="I2028" s="9" t="n">
        <f aca="false">LN(B2028/B2027)</f>
        <v>-0.0129973312932516</v>
      </c>
      <c r="J2028" s="9" t="n">
        <f aca="false">LN(F2028/F2027)</f>
        <v>-0.00610973278940888</v>
      </c>
      <c r="K2028" s="9" t="n">
        <f aca="false">F2028/F2021-1</f>
        <v>0.00543500111494621</v>
      </c>
      <c r="L2028" s="9" t="n">
        <f aca="false">F2028/F1998-1</f>
        <v>0.0715058736567531</v>
      </c>
      <c r="M2028" s="9" t="n">
        <f aca="false">B2028/B2021-1</f>
        <v>0.00288990101266151</v>
      </c>
      <c r="N2028" s="9" t="n">
        <f aca="false">B2028/B1998-1</f>
        <v>0.125414768717461</v>
      </c>
      <c r="O2028" s="8" t="n">
        <f aca="false">MAX(O2027,F2028)</f>
        <v>7557.57634347167</v>
      </c>
      <c r="P2028" s="9" t="n">
        <f aca="false">F2028/O2028-1</f>
        <v>-0.00609110632557497</v>
      </c>
      <c r="Q2028" s="8" t="n">
        <f aca="false">MAX(Q2027,B2028)</f>
        <v>119871.096197838</v>
      </c>
      <c r="R2028" s="9" t="n">
        <f aca="false">B2028/Q2028-1</f>
        <v>-0.0159553474145963</v>
      </c>
      <c r="S2028" s="9" t="n">
        <f aca="false">B2028/INDEX($B:$B,$E2028)-1</f>
        <v>0.0829120928825735</v>
      </c>
      <c r="T2028" s="0" t="n">
        <f aca="false">IF(AND($A2028&gt;=CrashTest!$B$3,$A2028&lt;=CrashTest!$C$3),1,IF(AND($A2028&gt;=CrashTest!$B$4,$A2028&lt;=CrashTest!$C$4),2,IF(AND($A2028&gt;=CrashTest!$B$5,$A2028&lt;=CrashTest!$C$5),3,IF(AND($A2028&gt;=CrashTest!$B$6,$A2028&lt;=CrashTest!$C$6),4,IF(AND($A2028&gt;=CrashTest!$B$7,$A2028&lt;=CrashTest!$C$7),5,0)))))</f>
        <v>0</v>
      </c>
      <c r="U2028" s="8" t="str">
        <f aca="false">IF(T2028=0,"",IF(T2027=T2028,MAX(U2027,B2028),B2028))</f>
        <v/>
      </c>
      <c r="V2028" s="9" t="str">
        <f aca="false">IF(T2028=0,"",B2028/U2028-1)</f>
        <v/>
      </c>
      <c r="W2028" s="8" t="str">
        <f aca="false">IF(T2028=0,"",IF(T2027=T2028,MAX(W2027,F2028),F2028))</f>
        <v/>
      </c>
      <c r="X2028" s="9" t="str">
        <f aca="false">IF(T2028=0,"",F2028/W2028-1)</f>
        <v/>
      </c>
    </row>
    <row r="2029" customFormat="false" ht="15" hidden="false" customHeight="false" outlineLevel="0" collapsed="false">
      <c r="A2029" s="5" t="n">
        <v>45857</v>
      </c>
      <c r="B2029" s="6" t="n">
        <v>117908.52473232</v>
      </c>
      <c r="C2029" s="7" t="n">
        <v>100059.6915</v>
      </c>
      <c r="D2029" s="0" t="n">
        <f aca="false">INT((ROW()-3)/30)</f>
        <v>67</v>
      </c>
      <c r="E2029" s="0" t="n">
        <f aca="false">2+30*D2029</f>
        <v>2012</v>
      </c>
      <c r="F2029" s="8" t="n">
        <f aca="false">INDEX($F:$F,$E2029)*(2*B2029/INDEX($B:$B,$E2029)-C2029/INDEX($C:$C,$E2029))</f>
        <v>7535.70109281093</v>
      </c>
      <c r="G2029" s="9" t="n">
        <f aca="false">B2029/B2028-1</f>
        <v>-0.000423763238438291</v>
      </c>
      <c r="H2029" s="9" t="n">
        <f aca="false">F2029/F2028-1</f>
        <v>0.00321621703103814</v>
      </c>
      <c r="I2029" s="9" t="n">
        <f aca="false">LN(B2029/B2028)</f>
        <v>-0.000423853051453282</v>
      </c>
      <c r="J2029" s="9" t="n">
        <f aca="false">LN(F2029/F2028)</f>
        <v>0.00321105606793362</v>
      </c>
      <c r="K2029" s="9" t="n">
        <f aca="false">F2029/F2022-1</f>
        <v>0.00905568063507278</v>
      </c>
      <c r="L2029" s="9" t="n">
        <f aca="false">F2029/F1999-1</f>
        <v>0.074327072847691</v>
      </c>
      <c r="M2029" s="9" t="n">
        <f aca="false">B2029/B2022-1</f>
        <v>0.00448237823123421</v>
      </c>
      <c r="N2029" s="9" t="n">
        <f aca="false">B2029/B1999-1</f>
        <v>0.1260513720076</v>
      </c>
      <c r="O2029" s="8" t="n">
        <f aca="false">MAX(O2028,F2029)</f>
        <v>7557.57634347167</v>
      </c>
      <c r="P2029" s="9" t="n">
        <f aca="false">F2029/O2029-1</f>
        <v>-0.00289447961443901</v>
      </c>
      <c r="Q2029" s="8" t="n">
        <f aca="false">MAX(Q2028,B2029)</f>
        <v>119871.096197838</v>
      </c>
      <c r="R2029" s="9" t="n">
        <f aca="false">B2029/Q2029-1</f>
        <v>-0.0163723493633438</v>
      </c>
      <c r="S2029" s="9" t="n">
        <f aca="false">B2029/INDEX($B:$B,$E2029)-1</f>
        <v>0.0824531945471496</v>
      </c>
      <c r="T2029" s="0" t="n">
        <f aca="false">IF(AND($A2029&gt;=CrashTest!$B$3,$A2029&lt;=CrashTest!$C$3),1,IF(AND($A2029&gt;=CrashTest!$B$4,$A2029&lt;=CrashTest!$C$4),2,IF(AND($A2029&gt;=CrashTest!$B$5,$A2029&lt;=CrashTest!$C$5),3,IF(AND($A2029&gt;=CrashTest!$B$6,$A2029&lt;=CrashTest!$C$6),4,IF(AND($A2029&gt;=CrashTest!$B$7,$A2029&lt;=CrashTest!$C$7),5,0)))))</f>
        <v>0</v>
      </c>
      <c r="U2029" s="8" t="str">
        <f aca="false">IF(T2029=0,"",IF(T2028=T2029,MAX(U2028,B2029),B2029))</f>
        <v/>
      </c>
      <c r="V2029" s="9" t="str">
        <f aca="false">IF(T2029=0,"",B2029/U2029-1)</f>
        <v/>
      </c>
      <c r="W2029" s="8" t="str">
        <f aca="false">IF(T2029=0,"",IF(T2028=T2029,MAX(W2028,F2029),F2029))</f>
        <v/>
      </c>
      <c r="X2029" s="9" t="str">
        <f aca="false">IF(T2029=0,"",F2029/W2029-1)</f>
        <v/>
      </c>
    </row>
    <row r="2030" customFormat="false" ht="15" hidden="false" customHeight="false" outlineLevel="0" collapsed="false">
      <c r="A2030" s="5" t="n">
        <v>45858</v>
      </c>
      <c r="B2030" s="6" t="n">
        <v>117305.680953828</v>
      </c>
      <c r="C2030" s="7" t="n">
        <v>99082.72035</v>
      </c>
      <c r="D2030" s="0" t="n">
        <f aca="false">INT((ROW()-3)/30)</f>
        <v>67</v>
      </c>
      <c r="E2030" s="0" t="n">
        <f aca="false">2+30*D2030</f>
        <v>2012</v>
      </c>
      <c r="F2030" s="8" t="n">
        <f aca="false">INDEX($F:$F,$E2030)*(2*B2030/INDEX($B:$B,$E2030)-C2030/INDEX($C:$C,$E2030))</f>
        <v>7535.06501189423</v>
      </c>
      <c r="G2030" s="9" t="n">
        <f aca="false">B2030/B2029-1</f>
        <v>-0.00511280910231549</v>
      </c>
      <c r="H2030" s="9" t="n">
        <f aca="false">F2030/F2029-1</f>
        <v>-8.44089898026645E-005</v>
      </c>
      <c r="I2030" s="9" t="n">
        <f aca="false">LN(B2030/B2029)</f>
        <v>-0.0051259242333134</v>
      </c>
      <c r="J2030" s="9" t="n">
        <f aca="false">LN(F2030/F2029)</f>
        <v>-8.44125524419249E-005</v>
      </c>
      <c r="K2030" s="9" t="n">
        <f aca="false">F2030/F2023-1</f>
        <v>0.00538756015560526</v>
      </c>
      <c r="L2030" s="9" t="n">
        <f aca="false">F2030/F2000-1</f>
        <v>0.0838169602995549</v>
      </c>
      <c r="M2030" s="9" t="n">
        <f aca="false">B2030/B2023-1</f>
        <v>-0.013406725639421</v>
      </c>
      <c r="N2030" s="9" t="n">
        <f aca="false">B2030/B2000-1</f>
        <v>0.135857929859426</v>
      </c>
      <c r="O2030" s="8" t="n">
        <f aca="false">MAX(O2029,F2030)</f>
        <v>7557.57634347167</v>
      </c>
      <c r="P2030" s="9" t="n">
        <f aca="false">F2030/O2030-1</f>
        <v>-0.00297864428414141</v>
      </c>
      <c r="Q2030" s="8" t="n">
        <f aca="false">MAX(Q2029,B2030)</f>
        <v>119871.096197838</v>
      </c>
      <c r="R2030" s="9" t="n">
        <f aca="false">B2030/Q2030-1</f>
        <v>-0.0214014497688081</v>
      </c>
      <c r="S2030" s="9" t="n">
        <f aca="false">B2030/INDEX($B:$B,$E2030)-1</f>
        <v>0.0769188180012386</v>
      </c>
      <c r="T2030" s="0" t="n">
        <f aca="false">IF(AND($A2030&gt;=CrashTest!$B$3,$A2030&lt;=CrashTest!$C$3),1,IF(AND($A2030&gt;=CrashTest!$B$4,$A2030&lt;=CrashTest!$C$4),2,IF(AND($A2030&gt;=CrashTest!$B$5,$A2030&lt;=CrashTest!$C$5),3,IF(AND($A2030&gt;=CrashTest!$B$6,$A2030&lt;=CrashTest!$C$6),4,IF(AND($A2030&gt;=CrashTest!$B$7,$A2030&lt;=CrashTest!$C$7),5,0)))))</f>
        <v>0</v>
      </c>
      <c r="U2030" s="8" t="str">
        <f aca="false">IF(T2030=0,"",IF(T2029=T2030,MAX(U2029,B2030),B2030))</f>
        <v/>
      </c>
      <c r="V2030" s="9" t="str">
        <f aca="false">IF(T2030=0,"",B2030/U2030-1)</f>
        <v/>
      </c>
      <c r="W2030" s="8" t="str">
        <f aca="false">IF(T2030=0,"",IF(T2029=T2030,MAX(W2029,F2030),F2030))</f>
        <v/>
      </c>
      <c r="X2030" s="9" t="str">
        <f aca="false">IF(T2030=0,"",F2030/W2030-1)</f>
        <v/>
      </c>
    </row>
    <row r="2031" customFormat="false" ht="15" hidden="false" customHeight="false" outlineLevel="0" collapsed="false">
      <c r="A2031" s="5" t="n">
        <v>45859</v>
      </c>
      <c r="B2031" s="6" t="n">
        <v>117432.435634717</v>
      </c>
      <c r="C2031" s="7" t="n">
        <v>99147.73208</v>
      </c>
      <c r="D2031" s="0" t="n">
        <f aca="false">INT((ROW()-3)/30)</f>
        <v>67</v>
      </c>
      <c r="E2031" s="0" t="n">
        <f aca="false">2+30*D2031</f>
        <v>2012</v>
      </c>
      <c r="F2031" s="8" t="n">
        <f aca="false">INDEX($F:$F,$E2031)*(2*B2031/INDEX($B:$B,$E2031)-C2031/INDEX($C:$C,$E2031))</f>
        <v>7546.63099086775</v>
      </c>
      <c r="G2031" s="9" t="n">
        <f aca="false">B2031/B2030-1</f>
        <v>0.00108055023301801</v>
      </c>
      <c r="H2031" s="9" t="n">
        <f aca="false">F2031/F2030-1</f>
        <v>0.00153495410527471</v>
      </c>
      <c r="I2031" s="9" t="n">
        <f aca="false">LN(B2031/B2030)</f>
        <v>0.00107996685882057</v>
      </c>
      <c r="J2031" s="9" t="n">
        <f aca="false">LN(F2031/F2030)</f>
        <v>0.00153377726732964</v>
      </c>
      <c r="K2031" s="9" t="n">
        <f aca="false">F2031/F2024-1</f>
        <v>0.00111843293868752</v>
      </c>
      <c r="L2031" s="9" t="n">
        <f aca="false">F2031/F2001-1</f>
        <v>0.103772296479439</v>
      </c>
      <c r="M2031" s="9" t="n">
        <f aca="false">B2031/B2024-1</f>
        <v>-0.0203440248773247</v>
      </c>
      <c r="N2031" s="9" t="n">
        <f aca="false">B2031/B2001-1</f>
        <v>0.156420693021187</v>
      </c>
      <c r="O2031" s="8" t="n">
        <f aca="false">MAX(O2030,F2031)</f>
        <v>7557.57634347167</v>
      </c>
      <c r="P2031" s="9" t="n">
        <f aca="false">F2031/O2031-1</f>
        <v>-0.00144826226113892</v>
      </c>
      <c r="Q2031" s="8" t="n">
        <f aca="false">MAX(Q2030,B2031)</f>
        <v>119871.096197838</v>
      </c>
      <c r="R2031" s="9" t="n">
        <f aca="false">B2031/Q2031-1</f>
        <v>-0.0203440248773247</v>
      </c>
      <c r="S2031" s="9" t="n">
        <f aca="false">B2031/INDEX($B:$B,$E2031)-1</f>
        <v>0.0780824828809712</v>
      </c>
      <c r="T2031" s="0" t="n">
        <f aca="false">IF(AND($A2031&gt;=CrashTest!$B$3,$A2031&lt;=CrashTest!$C$3),1,IF(AND($A2031&gt;=CrashTest!$B$4,$A2031&lt;=CrashTest!$C$4),2,IF(AND($A2031&gt;=CrashTest!$B$5,$A2031&lt;=CrashTest!$C$5),3,IF(AND($A2031&gt;=CrashTest!$B$6,$A2031&lt;=CrashTest!$C$6),4,IF(AND($A2031&gt;=CrashTest!$B$7,$A2031&lt;=CrashTest!$C$7),5,0)))))</f>
        <v>0</v>
      </c>
      <c r="U2031" s="8" t="str">
        <f aca="false">IF(T2031=0,"",IF(T2030=T2031,MAX(U2030,B2031),B2031))</f>
        <v/>
      </c>
      <c r="V2031" s="9" t="str">
        <f aca="false">IF(T2031=0,"",B2031/U2031-1)</f>
        <v/>
      </c>
      <c r="W2031" s="8" t="str">
        <f aca="false">IF(T2031=0,"",IF(T2030=T2031,MAX(W2030,F2031),F2031))</f>
        <v/>
      </c>
      <c r="X2031" s="9" t="str">
        <f aca="false">IF(T2031=0,"",F2031/W2031-1)</f>
        <v/>
      </c>
    </row>
    <row r="2032" customFormat="false" ht="15" hidden="false" customHeight="false" outlineLevel="0" collapsed="false">
      <c r="A2032" s="5" t="n">
        <v>45860</v>
      </c>
      <c r="B2032" s="6" t="n">
        <v>120068.00578872</v>
      </c>
      <c r="C2032" s="7" t="n">
        <v>102862.5863</v>
      </c>
      <c r="D2032" s="0" t="n">
        <f aca="false">INT((ROW()-3)/30)</f>
        <v>67</v>
      </c>
      <c r="E2032" s="0" t="n">
        <f aca="false">2+30*D2032</f>
        <v>2012</v>
      </c>
      <c r="F2032" s="8" t="n">
        <f aca="false">INDEX($F:$F,$E2032)*(2*B2032/INDEX($B:$B,$E2032)-C2032/INDEX($C:$C,$E2032))</f>
        <v>7594.71188764461</v>
      </c>
      <c r="G2032" s="9" t="n">
        <f aca="false">B2032/B2031-1</f>
        <v>0.0224432895371527</v>
      </c>
      <c r="H2032" s="9" t="n">
        <f aca="false">F2032/F2031-1</f>
        <v>0.00637117368466056</v>
      </c>
      <c r="I2032" s="9" t="n">
        <f aca="false">LN(B2032/B2031)</f>
        <v>0.0221951448413635</v>
      </c>
      <c r="J2032" s="9" t="n">
        <f aca="false">LN(F2032/F2031)</f>
        <v>0.00635096355368191</v>
      </c>
      <c r="K2032" s="9" t="n">
        <f aca="false">F2032/F2025-1</f>
        <v>0.0166417520762423</v>
      </c>
      <c r="L2032" s="9" t="n">
        <f aca="false">F2032/F2002-1</f>
        <v>0.10233386821457</v>
      </c>
      <c r="M2032" s="9" t="n">
        <f aca="false">B2032/B2025-1</f>
        <v>0.0200246108125373</v>
      </c>
      <c r="N2032" s="9" t="n">
        <f aca="false">B2032/B2002-1</f>
        <v>0.189979357106845</v>
      </c>
      <c r="O2032" s="8" t="n">
        <f aca="false">MAX(O2031,F2032)</f>
        <v>7594.71188764461</v>
      </c>
      <c r="P2032" s="9" t="n">
        <f aca="false">F2032/O2032-1</f>
        <v>0</v>
      </c>
      <c r="Q2032" s="8" t="n">
        <f aca="false">MAX(Q2031,B2032)</f>
        <v>120068.00578872</v>
      </c>
      <c r="R2032" s="9" t="n">
        <f aca="false">B2032/Q2032-1</f>
        <v>0</v>
      </c>
      <c r="S2032" s="9" t="n">
        <f aca="false">B2032/INDEX($B:$B,$E2032)-1</f>
        <v>0.102278200189201</v>
      </c>
      <c r="T2032" s="0" t="n">
        <f aca="false">IF(AND($A2032&gt;=CrashTest!$B$3,$A2032&lt;=CrashTest!$C$3),1,IF(AND($A2032&gt;=CrashTest!$B$4,$A2032&lt;=CrashTest!$C$4),2,IF(AND($A2032&gt;=CrashTest!$B$5,$A2032&lt;=CrashTest!$C$5),3,IF(AND($A2032&gt;=CrashTest!$B$6,$A2032&lt;=CrashTest!$C$6),4,IF(AND($A2032&gt;=CrashTest!$B$7,$A2032&lt;=CrashTest!$C$7),5,0)))))</f>
        <v>0</v>
      </c>
      <c r="U2032" s="8" t="str">
        <f aca="false">IF(T2032=0,"",IF(T2031=T2032,MAX(U2031,B2032),B2032))</f>
        <v/>
      </c>
      <c r="V2032" s="9" t="str">
        <f aca="false">IF(T2032=0,"",B2032/U2032-1)</f>
        <v/>
      </c>
      <c r="W2032" s="8" t="str">
        <f aca="false">IF(T2032=0,"",IF(T2031=T2032,MAX(W2031,F2032),F2032))</f>
        <v/>
      </c>
      <c r="X2032" s="9" t="str">
        <f aca="false">IF(T2032=0,"",F2032/W2032-1)</f>
        <v/>
      </c>
    </row>
    <row r="2033" customFormat="false" ht="15" hidden="false" customHeight="false" outlineLevel="0" collapsed="false">
      <c r="A2033" s="5" t="n">
        <v>45861</v>
      </c>
      <c r="B2033" s="6" t="n">
        <v>118650.587165693</v>
      </c>
      <c r="C2033" s="7" t="n">
        <v>101015.7547</v>
      </c>
      <c r="D2033" s="0" t="n">
        <f aca="false">INT((ROW()-3)/30)</f>
        <v>67</v>
      </c>
      <c r="E2033" s="0" t="n">
        <f aca="false">2+30*D2033</f>
        <v>2012</v>
      </c>
      <c r="F2033" s="8" t="n">
        <f aca="false">INDEX($F:$F,$E2033)*(2*B2033/INDEX($B:$B,$E2033)-C2033/INDEX($C:$C,$E2033))</f>
        <v>7556.55669878319</v>
      </c>
      <c r="G2033" s="9" t="n">
        <f aca="false">B2033/B2032-1</f>
        <v>-0.0118051317144484</v>
      </c>
      <c r="H2033" s="9" t="n">
        <f aca="false">F2033/F2032-1</f>
        <v>-0.00502391524864643</v>
      </c>
      <c r="I2033" s="9" t="n">
        <f aca="false">LN(B2033/B2032)</f>
        <v>-0.0118753655757221</v>
      </c>
      <c r="J2033" s="9" t="n">
        <f aca="false">LN(F2033/F2032)</f>
        <v>-0.00503657753817506</v>
      </c>
      <c r="K2033" s="9" t="n">
        <f aca="false">F2033/F2026-1</f>
        <v>0.00512962047269605</v>
      </c>
      <c r="L2033" s="9" t="n">
        <f aca="false">F2033/F2003-1</f>
        <v>0.0708632895292367</v>
      </c>
      <c r="M2033" s="9" t="n">
        <f aca="false">B2033/B2026-1</f>
        <v>-0.000670432915415797</v>
      </c>
      <c r="N2033" s="9" t="n">
        <f aca="false">B2033/B2003-1</f>
        <v>0.12468265653802</v>
      </c>
      <c r="O2033" s="8" t="n">
        <f aca="false">MAX(O2032,F2033)</f>
        <v>7594.71188764461</v>
      </c>
      <c r="P2033" s="9" t="n">
        <f aca="false">F2033/O2033-1</f>
        <v>-0.00502391524864643</v>
      </c>
      <c r="Q2033" s="8" t="n">
        <f aca="false">MAX(Q2032,B2033)</f>
        <v>120068.00578872</v>
      </c>
      <c r="R2033" s="9" t="n">
        <f aca="false">B2033/Q2033-1</f>
        <v>-0.0118051317144484</v>
      </c>
      <c r="S2033" s="9" t="n">
        <f aca="false">B2033/INDEX($B:$B,$E2033)-1</f>
        <v>0.0892656608500024</v>
      </c>
      <c r="T2033" s="0" t="n">
        <f aca="false">IF(AND($A2033&gt;=CrashTest!$B$3,$A2033&lt;=CrashTest!$C$3),1,IF(AND($A2033&gt;=CrashTest!$B$4,$A2033&lt;=CrashTest!$C$4),2,IF(AND($A2033&gt;=CrashTest!$B$5,$A2033&lt;=CrashTest!$C$5),3,IF(AND($A2033&gt;=CrashTest!$B$6,$A2033&lt;=CrashTest!$C$6),4,IF(AND($A2033&gt;=CrashTest!$B$7,$A2033&lt;=CrashTest!$C$7),5,0)))))</f>
        <v>0</v>
      </c>
      <c r="U2033" s="8" t="str">
        <f aca="false">IF(T2033=0,"",IF(T2032=T2033,MAX(U2032,B2033),B2033))</f>
        <v/>
      </c>
      <c r="V2033" s="9" t="str">
        <f aca="false">IF(T2033=0,"",B2033/U2033-1)</f>
        <v/>
      </c>
      <c r="W2033" s="8" t="str">
        <f aca="false">IF(T2033=0,"",IF(T2032=T2033,MAX(W2032,F2033),F2033))</f>
        <v/>
      </c>
      <c r="X2033" s="9" t="str">
        <f aca="false">IF(T2033=0,"",F2033/W2033-1)</f>
        <v/>
      </c>
    </row>
    <row r="2034" customFormat="false" ht="15" hidden="false" customHeight="false" outlineLevel="0" collapsed="false">
      <c r="A2034" s="5" t="n">
        <v>45862</v>
      </c>
      <c r="B2034" s="6" t="n">
        <v>118377.081936879</v>
      </c>
      <c r="C2034" s="7" t="n">
        <v>100295.9307</v>
      </c>
      <c r="D2034" s="0" t="n">
        <f aca="false">INT((ROW()-3)/30)</f>
        <v>67</v>
      </c>
      <c r="E2034" s="0" t="n">
        <f aca="false">2+30*D2034</f>
        <v>2012</v>
      </c>
      <c r="F2034" s="8" t="n">
        <f aca="false">INDEX($F:$F,$E2034)*(2*B2034/INDEX($B:$B,$E2034)-C2034/INDEX($C:$C,$E2034))</f>
        <v>7578.78779746746</v>
      </c>
      <c r="G2034" s="9" t="n">
        <f aca="false">B2034/B2033-1</f>
        <v>-0.00230513169253899</v>
      </c>
      <c r="H2034" s="9" t="n">
        <f aca="false">F2034/F2033-1</f>
        <v>0.0029419614740458</v>
      </c>
      <c r="I2034" s="9" t="n">
        <f aca="false">LN(B2034/B2033)</f>
        <v>-0.00230779259854461</v>
      </c>
      <c r="J2034" s="9" t="n">
        <f aca="false">LN(F2034/F2033)</f>
        <v>0.00293764237439804</v>
      </c>
      <c r="K2034" s="9" t="n">
        <f aca="false">F2034/F2027-1</f>
        <v>0.00280664766477745</v>
      </c>
      <c r="L2034" s="9" t="n">
        <f aca="false">F2034/F2004-1</f>
        <v>0.0750481529253171</v>
      </c>
      <c r="M2034" s="9" t="n">
        <f aca="false">B2034/B2027-1</f>
        <v>-0.00941059562292812</v>
      </c>
      <c r="N2034" s="9" t="n">
        <f aca="false">B2034/B2004-1</f>
        <v>0.117143644726127</v>
      </c>
      <c r="O2034" s="8" t="n">
        <f aca="false">MAX(O2033,F2034)</f>
        <v>7594.71188764461</v>
      </c>
      <c r="P2034" s="9" t="n">
        <f aca="false">F2034/O2034-1</f>
        <v>-0.00209673393971099</v>
      </c>
      <c r="Q2034" s="8" t="n">
        <f aca="false">MAX(Q2033,B2034)</f>
        <v>120068.00578872</v>
      </c>
      <c r="R2034" s="9" t="n">
        <f aca="false">B2034/Q2034-1</f>
        <v>-0.0140830510237379</v>
      </c>
      <c r="S2034" s="9" t="n">
        <f aca="false">B2034/INDEX($B:$B,$E2034)-1</f>
        <v>0.0867547600535827</v>
      </c>
      <c r="T2034" s="0" t="n">
        <f aca="false">IF(AND($A2034&gt;=CrashTest!$B$3,$A2034&lt;=CrashTest!$C$3),1,IF(AND($A2034&gt;=CrashTest!$B$4,$A2034&lt;=CrashTest!$C$4),2,IF(AND($A2034&gt;=CrashTest!$B$5,$A2034&lt;=CrashTest!$C$5),3,IF(AND($A2034&gt;=CrashTest!$B$6,$A2034&lt;=CrashTest!$C$6),4,IF(AND($A2034&gt;=CrashTest!$B$7,$A2034&lt;=CrashTest!$C$7),5,0)))))</f>
        <v>0</v>
      </c>
      <c r="U2034" s="8" t="str">
        <f aca="false">IF(T2034=0,"",IF(T2033=T2034,MAX(U2033,B2034),B2034))</f>
        <v/>
      </c>
      <c r="V2034" s="9" t="str">
        <f aca="false">IF(T2034=0,"",B2034/U2034-1)</f>
        <v/>
      </c>
      <c r="W2034" s="8" t="str">
        <f aca="false">IF(T2034=0,"",IF(T2033=T2034,MAX(W2033,F2034),F2034))</f>
        <v/>
      </c>
      <c r="X2034" s="9" t="str">
        <f aca="false">IF(T2034=0,"",F2034/W2034-1)</f>
        <v/>
      </c>
    </row>
    <row r="2035" customFormat="false" ht="15" hidden="false" customHeight="false" outlineLevel="0" collapsed="false">
      <c r="A2035" s="5" t="n">
        <v>45863</v>
      </c>
      <c r="B2035" s="6" t="n">
        <v>117520.17335038</v>
      </c>
      <c r="C2035" s="7" t="n">
        <v>99235.8365</v>
      </c>
      <c r="D2035" s="0" t="n">
        <f aca="false">INT((ROW()-3)/30)</f>
        <v>67</v>
      </c>
      <c r="E2035" s="0" t="n">
        <f aca="false">2+30*D2035</f>
        <v>2012</v>
      </c>
      <c r="F2035" s="8" t="n">
        <f aca="false">INDEX($F:$F,$E2035)*(2*B2035/INDEX($B:$B,$E2035)-C2035/INDEX($C:$C,$E2035))</f>
        <v>7551.1271609323</v>
      </c>
      <c r="G2035" s="9" t="n">
        <f aca="false">B2035/B2034-1</f>
        <v>-0.0072388047794244</v>
      </c>
      <c r="H2035" s="9" t="n">
        <f aca="false">F2035/F2034-1</f>
        <v>-0.00364974416415298</v>
      </c>
      <c r="I2035" s="9" t="n">
        <f aca="false">LN(B2035/B2034)</f>
        <v>-0.00726513205568989</v>
      </c>
      <c r="J2035" s="9" t="n">
        <f aca="false">LN(F2035/F2034)</f>
        <v>-0.00365642073050813</v>
      </c>
      <c r="K2035" s="9" t="n">
        <f aca="false">F2035/F2028-1</f>
        <v>0.0052698655919059</v>
      </c>
      <c r="L2035" s="9" t="n">
        <f aca="false">F2035/F2005-1</f>
        <v>0.0611179012473042</v>
      </c>
      <c r="M2035" s="9" t="n">
        <f aca="false">B2035/B2028-1</f>
        <v>-0.00371603420681832</v>
      </c>
      <c r="N2035" s="9" t="n">
        <f aca="false">B2035/B2005-1</f>
        <v>0.0951968868551412</v>
      </c>
      <c r="O2035" s="8" t="n">
        <f aca="false">MAX(O2034,F2035)</f>
        <v>7594.71188764461</v>
      </c>
      <c r="P2035" s="9" t="n">
        <f aca="false">F2035/O2035-1</f>
        <v>-0.0057388255614037</v>
      </c>
      <c r="Q2035" s="8" t="n">
        <f aca="false">MAX(Q2034,B2035)</f>
        <v>120068.00578872</v>
      </c>
      <c r="R2035" s="9" t="n">
        <f aca="false">B2035/Q2035-1</f>
        <v>-0.0212199113461027</v>
      </c>
      <c r="S2035" s="9" t="n">
        <f aca="false">B2035/INDEX($B:$B,$E2035)-1</f>
        <v>0.0788879545024446</v>
      </c>
      <c r="T2035" s="0" t="n">
        <f aca="false">IF(AND($A2035&gt;=CrashTest!$B$3,$A2035&lt;=CrashTest!$C$3),1,IF(AND($A2035&gt;=CrashTest!$B$4,$A2035&lt;=CrashTest!$C$4),2,IF(AND($A2035&gt;=CrashTest!$B$5,$A2035&lt;=CrashTest!$C$5),3,IF(AND($A2035&gt;=CrashTest!$B$6,$A2035&lt;=CrashTest!$C$6),4,IF(AND($A2035&gt;=CrashTest!$B$7,$A2035&lt;=CrashTest!$C$7),5,0)))))</f>
        <v>0</v>
      </c>
      <c r="U2035" s="8" t="str">
        <f aca="false">IF(T2035=0,"",IF(T2034=T2035,MAX(U2034,B2035),B2035))</f>
        <v/>
      </c>
      <c r="V2035" s="9" t="str">
        <f aca="false">IF(T2035=0,"",B2035/U2035-1)</f>
        <v/>
      </c>
      <c r="W2035" s="8" t="str">
        <f aca="false">IF(T2035=0,"",IF(T2034=T2035,MAX(W2034,F2035),F2035))</f>
        <v/>
      </c>
      <c r="X2035" s="9" t="str">
        <f aca="false">IF(T2035=0,"",F2035/W2035-1)</f>
        <v/>
      </c>
    </row>
    <row r="2036" customFormat="false" ht="15" hidden="false" customHeight="false" outlineLevel="0" collapsed="false">
      <c r="A2036" s="5" t="n">
        <v>45864</v>
      </c>
      <c r="B2036" s="6" t="n">
        <v>117983.204598773</v>
      </c>
      <c r="C2036" s="7" t="n">
        <v>99454.60642</v>
      </c>
      <c r="D2036" s="0" t="n">
        <f aca="false">INT((ROW()-3)/30)</f>
        <v>67</v>
      </c>
      <c r="E2036" s="0" t="n">
        <f aca="false">2+30*D2036</f>
        <v>2012</v>
      </c>
      <c r="F2036" s="8" t="n">
        <f aca="false">INDEX($F:$F,$E2036)*(2*B2036/INDEX($B:$B,$E2036)-C2036/INDEX($C:$C,$E2036))</f>
        <v>7594.90125198549</v>
      </c>
      <c r="G2036" s="9" t="n">
        <f aca="false">B2036/B2035-1</f>
        <v>0.00394001502203789</v>
      </c>
      <c r="H2036" s="9" t="n">
        <f aca="false">F2036/F2035-1</f>
        <v>0.00579702740005139</v>
      </c>
      <c r="I2036" s="9" t="n">
        <f aca="false">LN(B2036/B2035)</f>
        <v>0.0039322734906883</v>
      </c>
      <c r="J2036" s="9" t="n">
        <f aca="false">LN(F2036/F2035)</f>
        <v>0.00578028929306943</v>
      </c>
      <c r="K2036" s="9" t="n">
        <f aca="false">F2036/F2029-1</f>
        <v>0.00785595904686831</v>
      </c>
      <c r="L2036" s="9" t="n">
        <f aca="false">F2036/F2006-1</f>
        <v>0.0674560841688618</v>
      </c>
      <c r="M2036" s="9" t="n">
        <f aca="false">B2036/B2029-1</f>
        <v>0.000633371222500845</v>
      </c>
      <c r="N2036" s="9" t="n">
        <f aca="false">B2036/B2006-1</f>
        <v>0.102514647172035</v>
      </c>
      <c r="O2036" s="8" t="n">
        <f aca="false">MAX(O2035,F2036)</f>
        <v>7594.90125198549</v>
      </c>
      <c r="P2036" s="9" t="n">
        <f aca="false">F2036/O2036-1</f>
        <v>0</v>
      </c>
      <c r="Q2036" s="8" t="n">
        <f aca="false">MAX(Q2035,B2036)</f>
        <v>120068.00578872</v>
      </c>
      <c r="R2036" s="9" t="n">
        <f aca="false">B2036/Q2036-1</f>
        <v>-0.0173635030935349</v>
      </c>
      <c r="S2036" s="9" t="n">
        <f aca="false">B2036/INDEX($B:$B,$E2036)-1</f>
        <v>0.08313878925028</v>
      </c>
      <c r="T2036" s="0" t="n">
        <f aca="false">IF(AND($A2036&gt;=CrashTest!$B$3,$A2036&lt;=CrashTest!$C$3),1,IF(AND($A2036&gt;=CrashTest!$B$4,$A2036&lt;=CrashTest!$C$4),2,IF(AND($A2036&gt;=CrashTest!$B$5,$A2036&lt;=CrashTest!$C$5),3,IF(AND($A2036&gt;=CrashTest!$B$6,$A2036&lt;=CrashTest!$C$6),4,IF(AND($A2036&gt;=CrashTest!$B$7,$A2036&lt;=CrashTest!$C$7),5,0)))))</f>
        <v>0</v>
      </c>
      <c r="U2036" s="8" t="str">
        <f aca="false">IF(T2036=0,"",IF(T2035=T2036,MAX(U2035,B2036),B2036))</f>
        <v/>
      </c>
      <c r="V2036" s="9" t="str">
        <f aca="false">IF(T2036=0,"",B2036/U2036-1)</f>
        <v/>
      </c>
      <c r="W2036" s="8" t="str">
        <f aca="false">IF(T2036=0,"",IF(T2035=T2036,MAX(W2035,F2036),F2036))</f>
        <v/>
      </c>
      <c r="X2036" s="9" t="str">
        <f aca="false">IF(T2036=0,"",F2036/W2036-1)</f>
        <v/>
      </c>
    </row>
    <row r="2037" customFormat="false" ht="15" hidden="false" customHeight="false" outlineLevel="0" collapsed="false">
      <c r="A2037" s="5" t="n">
        <v>45865</v>
      </c>
      <c r="B2037" s="6" t="n">
        <v>119438.164235535</v>
      </c>
      <c r="C2037" s="7" t="n">
        <v>101517.3118</v>
      </c>
      <c r="D2037" s="0" t="n">
        <f aca="false">INT((ROW()-3)/30)</f>
        <v>67</v>
      </c>
      <c r="E2037" s="0" t="n">
        <f aca="false">2+30*D2037</f>
        <v>2012</v>
      </c>
      <c r="F2037" s="8" t="n">
        <f aca="false">INDEX($F:$F,$E2037)*(2*B2037/INDEX($B:$B,$E2037)-C2037/INDEX($C:$C,$E2037))</f>
        <v>7620.47284026565</v>
      </c>
      <c r="G2037" s="9" t="n">
        <f aca="false">B2037/B2036-1</f>
        <v>0.0123319216638496</v>
      </c>
      <c r="H2037" s="9" t="n">
        <f aca="false">F2037/F2036-1</f>
        <v>0.00336694150874917</v>
      </c>
      <c r="I2037" s="9" t="n">
        <f aca="false">LN(B2037/B2036)</f>
        <v>0.0122565029235217</v>
      </c>
      <c r="J2037" s="9" t="n">
        <f aca="false">LN(F2037/F2036)</f>
        <v>0.00336128605202677</v>
      </c>
      <c r="K2037" s="9" t="n">
        <f aca="false">F2037/F2030-1</f>
        <v>0.0113347168520255</v>
      </c>
      <c r="L2037" s="9" t="n">
        <f aca="false">F2037/F2007-1</f>
        <v>0.0696031047275629</v>
      </c>
      <c r="M2037" s="9" t="n">
        <f aca="false">B2037/B2030-1</f>
        <v>0.0181788577020949</v>
      </c>
      <c r="N2037" s="9" t="n">
        <f aca="false">B2037/B2007-1</f>
        <v>0.115296429257849</v>
      </c>
      <c r="O2037" s="8" t="n">
        <f aca="false">MAX(O2036,F2037)</f>
        <v>7620.47284026565</v>
      </c>
      <c r="P2037" s="9" t="n">
        <f aca="false">F2037/O2037-1</f>
        <v>0</v>
      </c>
      <c r="Q2037" s="8" t="n">
        <f aca="false">MAX(Q2036,B2037)</f>
        <v>120068.00578872</v>
      </c>
      <c r="R2037" s="9" t="n">
        <f aca="false">B2037/Q2037-1</f>
        <v>-0.00524570678964476</v>
      </c>
      <c r="S2037" s="9" t="n">
        <f aca="false">B2037/INDEX($B:$B,$E2037)-1</f>
        <v>0.0964959719503913</v>
      </c>
      <c r="T2037" s="0" t="n">
        <f aca="false">IF(AND($A2037&gt;=CrashTest!$B$3,$A2037&lt;=CrashTest!$C$3),1,IF(AND($A2037&gt;=CrashTest!$B$4,$A2037&lt;=CrashTest!$C$4),2,IF(AND($A2037&gt;=CrashTest!$B$5,$A2037&lt;=CrashTest!$C$5),3,IF(AND($A2037&gt;=CrashTest!$B$6,$A2037&lt;=CrashTest!$C$6),4,IF(AND($A2037&gt;=CrashTest!$B$7,$A2037&lt;=CrashTest!$C$7),5,0)))))</f>
        <v>0</v>
      </c>
      <c r="U2037" s="8" t="str">
        <f aca="false">IF(T2037=0,"",IF(T2036=T2037,MAX(U2036,B2037),B2037))</f>
        <v/>
      </c>
      <c r="V2037" s="9" t="str">
        <f aca="false">IF(T2037=0,"",B2037/U2037-1)</f>
        <v/>
      </c>
      <c r="W2037" s="8" t="str">
        <f aca="false">IF(T2037=0,"",IF(T2036=T2037,MAX(W2036,F2037),F2037))</f>
        <v/>
      </c>
      <c r="X2037" s="9" t="str">
        <f aca="false">IF(T2037=0,"",F2037/W2037-1)</f>
        <v/>
      </c>
    </row>
    <row r="2038" customFormat="false" ht="15" hidden="false" customHeight="false" outlineLevel="0" collapsed="false">
      <c r="A2038" s="5" t="n">
        <v>45866</v>
      </c>
      <c r="B2038" s="6" t="n">
        <v>118022.637320281</v>
      </c>
      <c r="C2038" s="7" t="n">
        <v>99286.79763</v>
      </c>
      <c r="D2038" s="0" t="n">
        <f aca="false">INT((ROW()-3)/30)</f>
        <v>67</v>
      </c>
      <c r="E2038" s="0" t="n">
        <f aca="false">2+30*D2038</f>
        <v>2012</v>
      </c>
      <c r="F2038" s="8" t="n">
        <f aca="false">INDEX($F:$F,$E2038)*(2*B2038/INDEX($B:$B,$E2038)-C2038/INDEX($C:$C,$E2038))</f>
        <v>7613.80941496813</v>
      </c>
      <c r="G2038" s="9" t="n">
        <f aca="false">B2038/B2037-1</f>
        <v>-0.0118515461478673</v>
      </c>
      <c r="H2038" s="9" t="n">
        <f aca="false">F2038/F2037-1</f>
        <v>-0.000874411002728559</v>
      </c>
      <c r="I2038" s="9" t="n">
        <f aca="false">LN(B2038/B2037)</f>
        <v>-0.0119223355863549</v>
      </c>
      <c r="J2038" s="9" t="n">
        <f aca="false">LN(F2038/F2037)</f>
        <v>-0.000874793523032303</v>
      </c>
      <c r="K2038" s="9" t="n">
        <f aca="false">F2038/F2031-1</f>
        <v>0.00890177672416703</v>
      </c>
      <c r="L2038" s="9" t="n">
        <f aca="false">F2038/F2008-1</f>
        <v>0.0652338100453798</v>
      </c>
      <c r="M2038" s="9" t="n">
        <f aca="false">B2038/B2031-1</f>
        <v>0.00502588303115736</v>
      </c>
      <c r="N2038" s="9" t="n">
        <f aca="false">B2038/B2008-1</f>
        <v>0.099341066149264</v>
      </c>
      <c r="O2038" s="8" t="n">
        <f aca="false">MAX(O2037,F2038)</f>
        <v>7620.47284026565</v>
      </c>
      <c r="P2038" s="9" t="n">
        <f aca="false">F2038/O2038-1</f>
        <v>-0.000874411002728559</v>
      </c>
      <c r="Q2038" s="8" t="n">
        <f aca="false">MAX(Q2037,B2038)</f>
        <v>120068.00578872</v>
      </c>
      <c r="R2038" s="9" t="n">
        <f aca="false">B2038/Q2038-1</f>
        <v>-0.0170350832014163</v>
      </c>
      <c r="S2038" s="9" t="n">
        <f aca="false">B2038/INDEX($B:$B,$E2038)-1</f>
        <v>0.0835007993378707</v>
      </c>
      <c r="T2038" s="0" t="n">
        <f aca="false">IF(AND($A2038&gt;=CrashTest!$B$3,$A2038&lt;=CrashTest!$C$3),1,IF(AND($A2038&gt;=CrashTest!$B$4,$A2038&lt;=CrashTest!$C$4),2,IF(AND($A2038&gt;=CrashTest!$B$5,$A2038&lt;=CrashTest!$C$5),3,IF(AND($A2038&gt;=CrashTest!$B$6,$A2038&lt;=CrashTest!$C$6),4,IF(AND($A2038&gt;=CrashTest!$B$7,$A2038&lt;=CrashTest!$C$7),5,0)))))</f>
        <v>0</v>
      </c>
      <c r="U2038" s="8" t="str">
        <f aca="false">IF(T2038=0,"",IF(T2037=T2038,MAX(U2037,B2038),B2038))</f>
        <v/>
      </c>
      <c r="V2038" s="9" t="str">
        <f aca="false">IF(T2038=0,"",B2038/U2038-1)</f>
        <v/>
      </c>
      <c r="W2038" s="8" t="str">
        <f aca="false">IF(T2038=0,"",IF(T2037=T2038,MAX(W2037,F2038),F2038))</f>
        <v/>
      </c>
      <c r="X2038" s="9" t="str">
        <f aca="false">IF(T2038=0,"",F2038/W2038-1)</f>
        <v/>
      </c>
    </row>
    <row r="2039" customFormat="false" ht="15" hidden="false" customHeight="false" outlineLevel="0" collapsed="false">
      <c r="A2039" s="5" t="n">
        <v>45867</v>
      </c>
      <c r="B2039" s="6" t="n">
        <v>117871.370895383</v>
      </c>
      <c r="C2039" s="7" t="n">
        <v>98964.55107</v>
      </c>
      <c r="D2039" s="0" t="n">
        <f aca="false">INT((ROW()-3)/30)</f>
        <v>67</v>
      </c>
      <c r="E2039" s="0" t="n">
        <f aca="false">2+30*D2039</f>
        <v>2012</v>
      </c>
      <c r="F2039" s="8" t="n">
        <f aca="false">INDEX($F:$F,$E2039)*(2*B2039/INDEX($B:$B,$E2039)-C2039/INDEX($C:$C,$E2039))</f>
        <v>7619.92772446182</v>
      </c>
      <c r="G2039" s="9" t="n">
        <f aca="false">B2039/B2038-1</f>
        <v>-0.00128167297674853</v>
      </c>
      <c r="H2039" s="9" t="n">
        <f aca="false">F2039/F2038-1</f>
        <v>0.00080358059418395</v>
      </c>
      <c r="I2039" s="9" t="n">
        <f aca="false">LN(B2039/B2038)</f>
        <v>-0.00128249502202874</v>
      </c>
      <c r="J2039" s="9" t="n">
        <f aca="false">LN(F2039/F2038)</f>
        <v>0.000803257896162616</v>
      </c>
      <c r="K2039" s="9" t="n">
        <f aca="false">F2039/F2032-1</f>
        <v>0.00332018346321084</v>
      </c>
      <c r="L2039" s="9" t="n">
        <f aca="false">F2039/F2009-1</f>
        <v>0.0569122596206624</v>
      </c>
      <c r="M2039" s="9" t="n">
        <f aca="false">B2039/B2032-1</f>
        <v>-0.018294922772369</v>
      </c>
      <c r="N2039" s="9" t="n">
        <f aca="false">B2039/B2009-1</f>
        <v>0.0877666118509706</v>
      </c>
      <c r="O2039" s="8" t="n">
        <f aca="false">MAX(O2038,F2039)</f>
        <v>7620.47284026565</v>
      </c>
      <c r="P2039" s="9" t="n">
        <f aca="false">F2039/O2039-1</f>
        <v>-7.15330682576898E-005</v>
      </c>
      <c r="Q2039" s="8" t="n">
        <f aca="false">MAX(Q2038,B2039)</f>
        <v>120068.00578872</v>
      </c>
      <c r="R2039" s="9" t="n">
        <f aca="false">B2039/Q2039-1</f>
        <v>-0.018294922772369</v>
      </c>
      <c r="S2039" s="9" t="n">
        <f aca="false">B2039/INDEX($B:$B,$E2039)-1</f>
        <v>0.0821121056430738</v>
      </c>
      <c r="T2039" s="0" t="n">
        <f aca="false">IF(AND($A2039&gt;=CrashTest!$B$3,$A2039&lt;=CrashTest!$C$3),1,IF(AND($A2039&gt;=CrashTest!$B$4,$A2039&lt;=CrashTest!$C$4),2,IF(AND($A2039&gt;=CrashTest!$B$5,$A2039&lt;=CrashTest!$C$5),3,IF(AND($A2039&gt;=CrashTest!$B$6,$A2039&lt;=CrashTest!$C$6),4,IF(AND($A2039&gt;=CrashTest!$B$7,$A2039&lt;=CrashTest!$C$7),5,0)))))</f>
        <v>0</v>
      </c>
      <c r="U2039" s="8" t="str">
        <f aca="false">IF(T2039=0,"",IF(T2038=T2039,MAX(U2038,B2039),B2039))</f>
        <v/>
      </c>
      <c r="V2039" s="9" t="str">
        <f aca="false">IF(T2039=0,"",B2039/U2039-1)</f>
        <v/>
      </c>
      <c r="W2039" s="8" t="str">
        <f aca="false">IF(T2039=0,"",IF(T2038=T2039,MAX(W2038,F2039),F2039))</f>
        <v/>
      </c>
      <c r="X2039" s="9" t="str">
        <f aca="false">IF(T2039=0,"",F2039/W2039-1)</f>
        <v/>
      </c>
    </row>
    <row r="2040" customFormat="false" ht="15" hidden="false" customHeight="false" outlineLevel="0" collapsed="false">
      <c r="A2040" s="5" t="n">
        <v>45868</v>
      </c>
      <c r="B2040" s="6" t="n">
        <v>117732.643660725</v>
      </c>
      <c r="C2040" s="7" t="n">
        <v>98758.21398</v>
      </c>
      <c r="D2040" s="0" t="n">
        <f aca="false">INT((ROW()-3)/30)</f>
        <v>67</v>
      </c>
      <c r="E2040" s="0" t="n">
        <f aca="false">2+30*D2040</f>
        <v>2012</v>
      </c>
      <c r="F2040" s="8" t="n">
        <f aca="false">INDEX($F:$F,$E2040)*(2*B2040/INDEX($B:$B,$E2040)-C2040/INDEX($C:$C,$E2040))</f>
        <v>7618.27627787097</v>
      </c>
      <c r="G2040" s="9" t="n">
        <f aca="false">B2040/B2039-1</f>
        <v>-0.0011769374836671</v>
      </c>
      <c r="H2040" s="9" t="n">
        <f aca="false">F2040/F2039-1</f>
        <v>-0.000216727330043187</v>
      </c>
      <c r="I2040" s="9" t="n">
        <f aca="false">LN(B2040/B2039)</f>
        <v>-0.0011776306184916</v>
      </c>
      <c r="J2040" s="9" t="n">
        <f aca="false">LN(F2040/F2039)</f>
        <v>-0.000216750818804813</v>
      </c>
      <c r="K2040" s="9" t="n">
        <f aca="false">F2040/F2033-1</f>
        <v>0.0081676855673849</v>
      </c>
      <c r="L2040" s="9" t="n">
        <f aca="false">F2040/F2010-1</f>
        <v>0.0668571053152316</v>
      </c>
      <c r="M2040" s="9" t="n">
        <f aca="false">B2040/B2033-1</f>
        <v>-0.00773652728482588</v>
      </c>
      <c r="N2040" s="9" t="n">
        <f aca="false">B2040/B2010-1</f>
        <v>0.0987329569810929</v>
      </c>
      <c r="O2040" s="8" t="n">
        <f aca="false">MAX(O2039,F2040)</f>
        <v>7620.47284026565</v>
      </c>
      <c r="P2040" s="9" t="n">
        <f aca="false">F2040/O2040-1</f>
        <v>-0.000288244895130019</v>
      </c>
      <c r="Q2040" s="8" t="n">
        <f aca="false">MAX(Q2039,B2040)</f>
        <v>120068.00578872</v>
      </c>
      <c r="R2040" s="9" t="n">
        <f aca="false">B2040/Q2040-1</f>
        <v>-0.0194503282756645</v>
      </c>
      <c r="S2040" s="9" t="n">
        <f aca="false">B2040/INDEX($B:$B,$E2040)-1</f>
        <v>0.0808385273444126</v>
      </c>
      <c r="T2040" s="0" t="n">
        <f aca="false">IF(AND($A2040&gt;=CrashTest!$B$3,$A2040&lt;=CrashTest!$C$3),1,IF(AND($A2040&gt;=CrashTest!$B$4,$A2040&lt;=CrashTest!$C$4),2,IF(AND($A2040&gt;=CrashTest!$B$5,$A2040&lt;=CrashTest!$C$5),3,IF(AND($A2040&gt;=CrashTest!$B$6,$A2040&lt;=CrashTest!$C$6),4,IF(AND($A2040&gt;=CrashTest!$B$7,$A2040&lt;=CrashTest!$C$7),5,0)))))</f>
        <v>0</v>
      </c>
      <c r="U2040" s="8" t="str">
        <f aca="false">IF(T2040=0,"",IF(T2039=T2040,MAX(U2039,B2040),B2040))</f>
        <v/>
      </c>
      <c r="V2040" s="9" t="str">
        <f aca="false">IF(T2040=0,"",B2040/U2040-1)</f>
        <v/>
      </c>
      <c r="W2040" s="8" t="str">
        <f aca="false">IF(T2040=0,"",IF(T2039=T2040,MAX(W2039,F2040),F2040))</f>
        <v/>
      </c>
      <c r="X2040" s="9" t="str">
        <f aca="false">IF(T2040=0,"",F2040/W2040-1)</f>
        <v/>
      </c>
    </row>
    <row r="2041" customFormat="false" ht="15" hidden="false" customHeight="false" outlineLevel="0" collapsed="false">
      <c r="A2041" s="5" t="n">
        <v>45869</v>
      </c>
      <c r="B2041" s="6" t="n">
        <v>115848.339985096</v>
      </c>
      <c r="C2041" s="7" t="n">
        <v>95559.01591</v>
      </c>
      <c r="D2041" s="0" t="n">
        <f aca="false">INT((ROW()-3)/30)</f>
        <v>67</v>
      </c>
      <c r="E2041" s="0" t="n">
        <f aca="false">2+30*D2041</f>
        <v>2012</v>
      </c>
      <c r="F2041" s="8" t="n">
        <f aca="false">INDEX($F:$F,$E2041)*(2*B2041/INDEX($B:$B,$E2041)-C2041/INDEX($C:$C,$E2041))</f>
        <v>7628.13396133799</v>
      </c>
      <c r="G2041" s="9" t="n">
        <f aca="false">B2041/B2040-1</f>
        <v>-0.0160049381126537</v>
      </c>
      <c r="H2041" s="9" t="n">
        <f aca="false">F2041/F2040-1</f>
        <v>0.00129395195283877</v>
      </c>
      <c r="I2041" s="9" t="n">
        <f aca="false">LN(B2041/B2040)</f>
        <v>-0.0161344003496443</v>
      </c>
      <c r="J2041" s="9" t="n">
        <f aca="false">LN(F2041/F2040)</f>
        <v>0.00129311551847015</v>
      </c>
      <c r="K2041" s="9" t="n">
        <f aca="false">F2041/F2034-1</f>
        <v>0.00651108926509592</v>
      </c>
      <c r="L2041" s="9" t="n">
        <f aca="false">F2041/F2011-1</f>
        <v>0.0853632368808537</v>
      </c>
      <c r="M2041" s="9" t="n">
        <f aca="false">B2041/B2034-1</f>
        <v>-0.0213617527177379</v>
      </c>
      <c r="N2041" s="9" t="n">
        <f aca="false">B2041/B2011-1</f>
        <v>0.0973982973227374</v>
      </c>
      <c r="O2041" s="8" t="n">
        <f aca="false">MAX(O2040,F2041)</f>
        <v>7628.13396133799</v>
      </c>
      <c r="P2041" s="9" t="n">
        <f aca="false">F2041/O2041-1</f>
        <v>0</v>
      </c>
      <c r="Q2041" s="8" t="n">
        <f aca="false">MAX(Q2040,B2041)</f>
        <v>120068.00578872</v>
      </c>
      <c r="R2041" s="9" t="n">
        <f aca="false">B2041/Q2041-1</f>
        <v>-0.0351439650879953</v>
      </c>
      <c r="S2041" s="9" t="n">
        <f aca="false">B2041/INDEX($B:$B,$E2041)-1</f>
        <v>0.0635397736044936</v>
      </c>
      <c r="T2041" s="0" t="n">
        <f aca="false">IF(AND($A2041&gt;=CrashTest!$B$3,$A2041&lt;=CrashTest!$C$3),1,IF(AND($A2041&gt;=CrashTest!$B$4,$A2041&lt;=CrashTest!$C$4),2,IF(AND($A2041&gt;=CrashTest!$B$5,$A2041&lt;=CrashTest!$C$5),3,IF(AND($A2041&gt;=CrashTest!$B$6,$A2041&lt;=CrashTest!$C$6),4,IF(AND($A2041&gt;=CrashTest!$B$7,$A2041&lt;=CrashTest!$C$7),5,0)))))</f>
        <v>0</v>
      </c>
      <c r="U2041" s="8" t="str">
        <f aca="false">IF(T2041=0,"",IF(T2040=T2041,MAX(U2040,B2041),B2041))</f>
        <v/>
      </c>
      <c r="V2041" s="9" t="str">
        <f aca="false">IF(T2041=0,"",B2041/U2041-1)</f>
        <v/>
      </c>
      <c r="W2041" s="8" t="str">
        <f aca="false">IF(T2041=0,"",IF(T2040=T2041,MAX(W2040,F2041),F2041))</f>
        <v/>
      </c>
      <c r="X2041" s="9" t="str">
        <f aca="false">IF(T2041=0,"",F2041/W2041-1)</f>
        <v/>
      </c>
    </row>
    <row r="2042" customFormat="false" ht="15" hidden="false" customHeight="false" outlineLevel="0" collapsed="false">
      <c r="A2042" s="5" t="n">
        <v>45870</v>
      </c>
      <c r="B2042" s="6" t="n">
        <v>113282.144336061</v>
      </c>
      <c r="C2042" s="7" t="n">
        <v>92391.15637</v>
      </c>
      <c r="D2042" s="0" t="n">
        <f aca="false">INT((ROW()-3)/30)</f>
        <v>67</v>
      </c>
      <c r="E2042" s="0" t="n">
        <f aca="false">2+30*D2042</f>
        <v>2012</v>
      </c>
      <c r="F2042" s="8" t="n">
        <f aca="false">INDEX($F:$F,$E2042)*(2*B2042/INDEX($B:$B,$E2042)-C2042/INDEX($C:$C,$E2042))</f>
        <v>7544.74308279597</v>
      </c>
      <c r="G2042" s="9" t="n">
        <f aca="false">B2042/B2041-1</f>
        <v>-0.0221513372514888</v>
      </c>
      <c r="H2042" s="9" t="n">
        <f aca="false">F2042/F2041-1</f>
        <v>-0.0109320154791028</v>
      </c>
      <c r="I2042" s="9" t="n">
        <f aca="false">LN(B2042/B2041)</f>
        <v>-0.0224003624869705</v>
      </c>
      <c r="J2042" s="9" t="n">
        <f aca="false">LN(F2042/F2041)</f>
        <v>-0.0109922090537085</v>
      </c>
      <c r="K2042" s="9" t="n">
        <f aca="false">F2042/F2035-1</f>
        <v>-0.000845447043900327</v>
      </c>
      <c r="L2042" s="9" t="n">
        <f aca="false">F2042/F2012-1</f>
        <v>0.0415051215546605</v>
      </c>
      <c r="M2042" s="9" t="n">
        <f aca="false">B2042/B2035-1</f>
        <v>-0.0360621405967769</v>
      </c>
      <c r="N2042" s="9" t="n">
        <f aca="false">B2042/B2012-1</f>
        <v>0.0399809453990083</v>
      </c>
      <c r="O2042" s="8" t="n">
        <f aca="false">MAX(O2041,F2042)</f>
        <v>7628.13396133799</v>
      </c>
      <c r="P2042" s="9" t="n">
        <f aca="false">F2042/O2042-1</f>
        <v>-0.0109320154791028</v>
      </c>
      <c r="Q2042" s="8" t="n">
        <f aca="false">MAX(Q2041,B2042)</f>
        <v>120068.00578872</v>
      </c>
      <c r="R2042" s="9" t="n">
        <f aca="false">B2042/Q2042-1</f>
        <v>-0.0565168165164655</v>
      </c>
      <c r="S2042" s="9" t="n">
        <f aca="false">B2042/INDEX($B:$B,$E2042)-1</f>
        <v>0.0399809453990083</v>
      </c>
      <c r="T2042" s="0" t="n">
        <f aca="false">IF(AND($A2042&gt;=CrashTest!$B$3,$A2042&lt;=CrashTest!$C$3),1,IF(AND($A2042&gt;=CrashTest!$B$4,$A2042&lt;=CrashTest!$C$4),2,IF(AND($A2042&gt;=CrashTest!$B$5,$A2042&lt;=CrashTest!$C$5),3,IF(AND($A2042&gt;=CrashTest!$B$6,$A2042&lt;=CrashTest!$C$6),4,IF(AND($A2042&gt;=CrashTest!$B$7,$A2042&lt;=CrashTest!$C$7),5,0)))))</f>
        <v>0</v>
      </c>
      <c r="U2042" s="8" t="str">
        <f aca="false">IF(T2042=0,"",IF(T2041=T2042,MAX(U2041,B2042),B2042))</f>
        <v/>
      </c>
      <c r="V2042" s="9" t="str">
        <f aca="false">IF(T2042=0,"",B2042/U2042-1)</f>
        <v/>
      </c>
      <c r="W2042" s="8" t="str">
        <f aca="false">IF(T2042=0,"",IF(T2041=T2042,MAX(W2041,F2042),F2042))</f>
        <v/>
      </c>
      <c r="X2042" s="9" t="str">
        <f aca="false">IF(T2042=0,"",F2042/W2042-1)</f>
        <v/>
      </c>
    </row>
    <row r="2043" customFormat="false" ht="15" hidden="false" customHeight="false" outlineLevel="0" collapsed="false">
      <c r="A2043" s="5" t="n">
        <v>45871</v>
      </c>
      <c r="B2043" s="6" t="n">
        <v>112545.673659264</v>
      </c>
      <c r="C2043" s="7" t="n">
        <v>91453.84637</v>
      </c>
      <c r="D2043" s="0" t="n">
        <f aca="false">INT((ROW()-3)/30)</f>
        <v>68</v>
      </c>
      <c r="E2043" s="0" t="n">
        <f aca="false">2+30*D2043</f>
        <v>2042</v>
      </c>
      <c r="F2043" s="8" t="n">
        <f aca="false">INDEX($F:$F,$E2043)*(2*B2043/INDEX($B:$B,$E2043)-C2043/INDEX($C:$C,$E2043))</f>
        <v>7523.18476768833</v>
      </c>
      <c r="G2043" s="9" t="n">
        <f aca="false">B2043/B2042-1</f>
        <v>-0.00650120706236101</v>
      </c>
      <c r="H2043" s="9" t="n">
        <f aca="false">F2043/F2042-1</f>
        <v>-0.00285739552308939</v>
      </c>
      <c r="I2043" s="9" t="n">
        <f aca="false">LN(B2043/B2042)</f>
        <v>-0.00652243195060198</v>
      </c>
      <c r="J2043" s="9" t="n">
        <f aca="false">LN(F2043/F2042)</f>
        <v>-0.00286148567098203</v>
      </c>
      <c r="K2043" s="9" t="n">
        <f aca="false">F2043/F2036-1</f>
        <v>-0.0094427145156647</v>
      </c>
      <c r="L2043" s="9" t="n">
        <f aca="false">F2043/F2013-1</f>
        <v>0.0360958864851892</v>
      </c>
      <c r="M2043" s="9" t="n">
        <f aca="false">B2043/B2036-1</f>
        <v>-0.0460873304636917</v>
      </c>
      <c r="N2043" s="9" t="n">
        <f aca="false">B2043/B2013-1</f>
        <v>0.026575363977531</v>
      </c>
      <c r="O2043" s="8" t="n">
        <f aca="false">MAX(O2042,F2043)</f>
        <v>7628.13396133799</v>
      </c>
      <c r="P2043" s="9" t="n">
        <f aca="false">F2043/O2043-1</f>
        <v>-0.0137581739101039</v>
      </c>
      <c r="Q2043" s="8" t="n">
        <f aca="false">MAX(Q2042,B2043)</f>
        <v>120068.00578872</v>
      </c>
      <c r="R2043" s="9" t="n">
        <f aca="false">B2043/Q2043-1</f>
        <v>-0.0626505960521475</v>
      </c>
      <c r="S2043" s="9" t="n">
        <f aca="false">B2043/INDEX($B:$B,$E2043)-1</f>
        <v>-0.00650120706236101</v>
      </c>
      <c r="T2043" s="0" t="n">
        <f aca="false">IF(AND($A2043&gt;=CrashTest!$B$3,$A2043&lt;=CrashTest!$C$3),1,IF(AND($A2043&gt;=CrashTest!$B$4,$A2043&lt;=CrashTest!$C$4),2,IF(AND($A2043&gt;=CrashTest!$B$5,$A2043&lt;=CrashTest!$C$5),3,IF(AND($A2043&gt;=CrashTest!$B$6,$A2043&lt;=CrashTest!$C$6),4,IF(AND($A2043&gt;=CrashTest!$B$7,$A2043&lt;=CrashTest!$C$7),5,0)))))</f>
        <v>0</v>
      </c>
      <c r="U2043" s="8" t="str">
        <f aca="false">IF(T2043=0,"",IF(T2042=T2043,MAX(U2042,B2043),B2043))</f>
        <v/>
      </c>
      <c r="V2043" s="9" t="str">
        <f aca="false">IF(T2043=0,"",B2043/U2043-1)</f>
        <v/>
      </c>
      <c r="W2043" s="8" t="str">
        <f aca="false">IF(T2043=0,"",IF(T2042=T2043,MAX(W2042,F2043),F2043))</f>
        <v/>
      </c>
      <c r="X2043" s="9" t="str">
        <f aca="false">IF(T2043=0,"",F2043/W2043-1)</f>
        <v/>
      </c>
    </row>
    <row r="2044" customFormat="false" ht="15" hidden="false" customHeight="false" outlineLevel="0" collapsed="false">
      <c r="A2044" s="5" t="n">
        <v>45872</v>
      </c>
      <c r="B2044" s="6" t="n">
        <v>114263.693947691</v>
      </c>
      <c r="C2044" s="7" t="n">
        <v>93586.44153</v>
      </c>
      <c r="D2044" s="0" t="n">
        <f aca="false">INT((ROW()-3)/30)</f>
        <v>68</v>
      </c>
      <c r="E2044" s="0" t="n">
        <f aca="false">2+30*D2044</f>
        <v>2042</v>
      </c>
      <c r="F2044" s="8" t="n">
        <f aca="false">INDEX($F:$F,$E2044)*(2*B2044/INDEX($B:$B,$E2044)-C2044/INDEX($C:$C,$E2044))</f>
        <v>7577.88009243448</v>
      </c>
      <c r="G2044" s="9" t="n">
        <f aca="false">B2044/B2043-1</f>
        <v>0.015265094006442</v>
      </c>
      <c r="H2044" s="9" t="n">
        <f aca="false">F2044/F2043-1</f>
        <v>0.00727023547009775</v>
      </c>
      <c r="I2044" s="9" t="n">
        <f aca="false">LN(B2044/B2043)</f>
        <v>0.0151497547541689</v>
      </c>
      <c r="J2044" s="9" t="n">
        <f aca="false">LN(F2044/F2043)</f>
        <v>0.00724393470643254</v>
      </c>
      <c r="K2044" s="9" t="n">
        <f aca="false">F2044/F2037-1</f>
        <v>-0.00558925262565391</v>
      </c>
      <c r="L2044" s="9" t="n">
        <f aca="false">F2044/F2014-1</f>
        <v>0.04951100991413</v>
      </c>
      <c r="M2044" s="9" t="n">
        <f aca="false">B2044/B2037-1</f>
        <v>-0.0433234244762822</v>
      </c>
      <c r="N2044" s="9" t="n">
        <f aca="false">B2044/B2014-1</f>
        <v>0.0572003918498329</v>
      </c>
      <c r="O2044" s="8" t="n">
        <f aca="false">MAX(O2043,F2044)</f>
        <v>7628.13396133799</v>
      </c>
      <c r="P2044" s="9" t="n">
        <f aca="false">F2044/O2044-1</f>
        <v>-0.00658796360397129</v>
      </c>
      <c r="Q2044" s="8" t="n">
        <f aca="false">MAX(Q2043,B2044)</f>
        <v>120068.00578872</v>
      </c>
      <c r="R2044" s="9" t="n">
        <f aca="false">B2044/Q2044-1</f>
        <v>-0.0483418692840011</v>
      </c>
      <c r="S2044" s="9" t="n">
        <f aca="false">B2044/INDEX($B:$B,$E2044)-1</f>
        <v>0.00866464540711864</v>
      </c>
      <c r="T2044" s="0" t="n">
        <f aca="false">IF(AND($A2044&gt;=CrashTest!$B$3,$A2044&lt;=CrashTest!$C$3),1,IF(AND($A2044&gt;=CrashTest!$B$4,$A2044&lt;=CrashTest!$C$4),2,IF(AND($A2044&gt;=CrashTest!$B$5,$A2044&lt;=CrashTest!$C$5),3,IF(AND($A2044&gt;=CrashTest!$B$6,$A2044&lt;=CrashTest!$C$6),4,IF(AND($A2044&gt;=CrashTest!$B$7,$A2044&lt;=CrashTest!$C$7),5,0)))))</f>
        <v>0</v>
      </c>
      <c r="U2044" s="8" t="str">
        <f aca="false">IF(T2044=0,"",IF(T2043=T2044,MAX(U2043,B2044),B2044))</f>
        <v/>
      </c>
      <c r="V2044" s="9" t="str">
        <f aca="false">IF(T2044=0,"",B2044/U2044-1)</f>
        <v/>
      </c>
      <c r="W2044" s="8" t="str">
        <f aca="false">IF(T2044=0,"",IF(T2043=T2044,MAX(W2043,F2044),F2044))</f>
        <v/>
      </c>
      <c r="X2044" s="9" t="str">
        <f aca="false">IF(T2044=0,"",F2044/W2044-1)</f>
        <v/>
      </c>
    </row>
    <row r="2045" customFormat="false" ht="15" hidden="false" customHeight="false" outlineLevel="0" collapsed="false">
      <c r="A2045" s="5" t="n">
        <v>45873</v>
      </c>
      <c r="B2045" s="6" t="n">
        <v>115199.933659264</v>
      </c>
      <c r="C2045" s="7" t="n">
        <v>94609.36401</v>
      </c>
      <c r="D2045" s="0" t="n">
        <f aca="false">INT((ROW()-3)/30)</f>
        <v>68</v>
      </c>
      <c r="E2045" s="0" t="n">
        <f aca="false">2+30*D2045</f>
        <v>2042</v>
      </c>
      <c r="F2045" s="8" t="n">
        <f aca="false">INDEX($F:$F,$E2045)*(2*B2045/INDEX($B:$B,$E2045)-C2045/INDEX($C:$C,$E2045))</f>
        <v>7619.0569896109</v>
      </c>
      <c r="G2045" s="9" t="n">
        <f aca="false">B2045/B2044-1</f>
        <v>0.00819367621706335</v>
      </c>
      <c r="H2045" s="9" t="n">
        <f aca="false">F2045/F2044-1</f>
        <v>0.00543382801972947</v>
      </c>
      <c r="I2045" s="9" t="n">
        <f aca="false">LN(B2045/B2044)</f>
        <v>0.00816029029705279</v>
      </c>
      <c r="J2045" s="9" t="n">
        <f aca="false">LN(F2045/F2044)</f>
        <v>0.00541911803986267</v>
      </c>
      <c r="K2045" s="9" t="n">
        <f aca="false">F2045/F2038-1</f>
        <v>0.000689218019096716</v>
      </c>
      <c r="L2045" s="9" t="n">
        <f aca="false">F2045/F2015-1</f>
        <v>0.0554993196711238</v>
      </c>
      <c r="M2045" s="9" t="n">
        <f aca="false">B2045/B2038-1</f>
        <v>-0.023916629259495</v>
      </c>
      <c r="N2045" s="9" t="n">
        <f aca="false">B2045/B2015-1</f>
        <v>0.0642538538956616</v>
      </c>
      <c r="O2045" s="8" t="n">
        <f aca="false">MAX(O2044,F2045)</f>
        <v>7628.13396133799</v>
      </c>
      <c r="P2045" s="9" t="n">
        <f aca="false">F2045/O2045-1</f>
        <v>-0.00118993344546603</v>
      </c>
      <c r="Q2045" s="8" t="n">
        <f aca="false">MAX(Q2044,B2045)</f>
        <v>120068.00578872</v>
      </c>
      <c r="R2045" s="9" t="n">
        <f aca="false">B2045/Q2045-1</f>
        <v>-0.0405442906915785</v>
      </c>
      <c r="S2045" s="9" t="n">
        <f aca="false">B2045/INDEX($B:$B,$E2045)-1</f>
        <v>0.0169293169231837</v>
      </c>
      <c r="T2045" s="0" t="n">
        <f aca="false">IF(AND($A2045&gt;=CrashTest!$B$3,$A2045&lt;=CrashTest!$C$3),1,IF(AND($A2045&gt;=CrashTest!$B$4,$A2045&lt;=CrashTest!$C$4),2,IF(AND($A2045&gt;=CrashTest!$B$5,$A2045&lt;=CrashTest!$C$5),3,IF(AND($A2045&gt;=CrashTest!$B$6,$A2045&lt;=CrashTest!$C$6),4,IF(AND($A2045&gt;=CrashTest!$B$7,$A2045&lt;=CrashTest!$C$7),5,0)))))</f>
        <v>0</v>
      </c>
      <c r="U2045" s="8" t="str">
        <f aca="false">IF(T2045=0,"",IF(T2044=T2045,MAX(U2044,B2045),B2045))</f>
        <v/>
      </c>
      <c r="V2045" s="9" t="str">
        <f aca="false">IF(T2045=0,"",B2045/U2045-1)</f>
        <v/>
      </c>
      <c r="W2045" s="8" t="str">
        <f aca="false">IF(T2045=0,"",IF(T2044=T2045,MAX(W2044,F2045),F2045))</f>
        <v/>
      </c>
      <c r="X2045" s="9" t="str">
        <f aca="false">IF(T2045=0,"",F2045/W2045-1)</f>
        <v/>
      </c>
    </row>
    <row r="2046" customFormat="false" ht="15" hidden="false" customHeight="false" outlineLevel="0" collapsed="false">
      <c r="A2046" s="5" t="n">
        <v>45874</v>
      </c>
      <c r="B2046" s="6" t="n">
        <v>114111.36101841</v>
      </c>
      <c r="C2046" s="7" t="n">
        <v>93445.37906</v>
      </c>
      <c r="D2046" s="0" t="n">
        <f aca="false">INT((ROW()-3)/30)</f>
        <v>68</v>
      </c>
      <c r="E2046" s="0" t="n">
        <f aca="false">2+30*D2046</f>
        <v>2042</v>
      </c>
      <c r="F2046" s="8" t="n">
        <f aca="false">INDEX($F:$F,$E2046)*(2*B2046/INDEX($B:$B,$E2046)-C2046/INDEX($C:$C,$E2046))</f>
        <v>7569.10822209066</v>
      </c>
      <c r="G2046" s="9" t="n">
        <f aca="false">B2046/B2045-1</f>
        <v>-0.00944942072687094</v>
      </c>
      <c r="H2046" s="9" t="n">
        <f aca="false">F2046/F2045-1</f>
        <v>-0.0065557676741812</v>
      </c>
      <c r="I2046" s="9" t="n">
        <f aca="false">LN(B2046/B2045)</f>
        <v>-0.00949434976248823</v>
      </c>
      <c r="J2046" s="9" t="n">
        <f aca="false">LN(F2046/F2045)</f>
        <v>-0.00657735110141826</v>
      </c>
      <c r="K2046" s="9" t="n">
        <f aca="false">F2046/F2039-1</f>
        <v>-0.00666928929102728</v>
      </c>
      <c r="L2046" s="9" t="n">
        <f aca="false">F2046/F2016-1</f>
        <v>0.04449907362632</v>
      </c>
      <c r="M2046" s="9" t="n">
        <f aca="false">B2046/B2039-1</f>
        <v>-0.0318992631409217</v>
      </c>
      <c r="N2046" s="9" t="n">
        <f aca="false">B2046/B2016-1</f>
        <v>0.0451672029890486</v>
      </c>
      <c r="O2046" s="8" t="n">
        <f aca="false">MAX(O2045,F2046)</f>
        <v>7628.13396133799</v>
      </c>
      <c r="P2046" s="9" t="n">
        <f aca="false">F2046/O2046-1</f>
        <v>-0.00773790019243104</v>
      </c>
      <c r="Q2046" s="8" t="n">
        <f aca="false">MAX(Q2045,B2046)</f>
        <v>120068.00578872</v>
      </c>
      <c r="R2046" s="9" t="n">
        <f aca="false">B2046/Q2046-1</f>
        <v>-0.0496105913576321</v>
      </c>
      <c r="S2046" s="9" t="n">
        <f aca="false">B2046/INDEX($B:$B,$E2046)-1</f>
        <v>0.00731992395808701</v>
      </c>
      <c r="T2046" s="0" t="n">
        <f aca="false">IF(AND($A2046&gt;=CrashTest!$B$3,$A2046&lt;=CrashTest!$C$3),1,IF(AND($A2046&gt;=CrashTest!$B$4,$A2046&lt;=CrashTest!$C$4),2,IF(AND($A2046&gt;=CrashTest!$B$5,$A2046&lt;=CrashTest!$C$5),3,IF(AND($A2046&gt;=CrashTest!$B$6,$A2046&lt;=CrashTest!$C$6),4,IF(AND($A2046&gt;=CrashTest!$B$7,$A2046&lt;=CrashTest!$C$7),5,0)))))</f>
        <v>0</v>
      </c>
      <c r="U2046" s="8" t="str">
        <f aca="false">IF(T2046=0,"",IF(T2045=T2046,MAX(U2045,B2046),B2046))</f>
        <v/>
      </c>
      <c r="V2046" s="9" t="str">
        <f aca="false">IF(T2046=0,"",B2046/U2046-1)</f>
        <v/>
      </c>
      <c r="W2046" s="8" t="str">
        <f aca="false">IF(T2046=0,"",IF(T2045=T2046,MAX(W2045,F2046),F2046))</f>
        <v/>
      </c>
      <c r="X2046" s="9" t="str">
        <f aca="false">IF(T2046=0,"",F2046/W2046-1)</f>
        <v/>
      </c>
    </row>
    <row r="2047" customFormat="false" ht="15" hidden="false" customHeight="false" outlineLevel="0" collapsed="false">
      <c r="A2047" s="5" t="n">
        <v>45875</v>
      </c>
      <c r="B2047" s="6" t="n">
        <v>115034.678748977</v>
      </c>
      <c r="C2047" s="7" t="n">
        <v>94555.87626</v>
      </c>
      <c r="D2047" s="0" t="n">
        <f aca="false">INT((ROW()-3)/30)</f>
        <v>68</v>
      </c>
      <c r="E2047" s="0" t="n">
        <f aca="false">2+30*D2047</f>
        <v>2042</v>
      </c>
      <c r="F2047" s="8" t="n">
        <f aca="false">INDEX($F:$F,$E2047)*(2*B2047/INDEX($B:$B,$E2047)-C2047/INDEX($C:$C,$E2047))</f>
        <v>7601.41244800551</v>
      </c>
      <c r="G2047" s="9" t="n">
        <f aca="false">B2047/B2046-1</f>
        <v>0.00809137427094608</v>
      </c>
      <c r="H2047" s="9" t="n">
        <f aca="false">F2047/F2046-1</f>
        <v>0.00426790382261566</v>
      </c>
      <c r="I2047" s="9" t="n">
        <f aca="false">LN(B2047/B2046)</f>
        <v>0.00805881461911698</v>
      </c>
      <c r="J2047" s="9" t="n">
        <f aca="false">LN(F2047/F2046)</f>
        <v>0.00425882215172543</v>
      </c>
      <c r="K2047" s="9" t="n">
        <f aca="false">F2047/F2040-1</f>
        <v>-0.00221360177162944</v>
      </c>
      <c r="L2047" s="9" t="n">
        <f aca="false">F2047/F2017-1</f>
        <v>0.0535160078475159</v>
      </c>
      <c r="M2047" s="9" t="n">
        <f aca="false">B2047/B2040-1</f>
        <v>-0.022916030999209</v>
      </c>
      <c r="N2047" s="9" t="n">
        <f aca="false">B2047/B2017-1</f>
        <v>0.0626818964534461</v>
      </c>
      <c r="O2047" s="8" t="n">
        <f aca="false">MAX(O2046,F2047)</f>
        <v>7628.13396133799</v>
      </c>
      <c r="P2047" s="9" t="n">
        <f aca="false">F2047/O2047-1</f>
        <v>-0.00350302098362565</v>
      </c>
      <c r="Q2047" s="8" t="n">
        <f aca="false">MAX(Q2046,B2047)</f>
        <v>120068.00578872</v>
      </c>
      <c r="R2047" s="9" t="n">
        <f aca="false">B2047/Q2047-1</f>
        <v>-0.0419206349491635</v>
      </c>
      <c r="S2047" s="9" t="n">
        <f aca="false">B2047/INDEX($B:$B,$E2047)-1</f>
        <v>0.015470526473413</v>
      </c>
      <c r="T2047" s="0" t="n">
        <f aca="false">IF(AND($A2047&gt;=CrashTest!$B$3,$A2047&lt;=CrashTest!$C$3),1,IF(AND($A2047&gt;=CrashTest!$B$4,$A2047&lt;=CrashTest!$C$4),2,IF(AND($A2047&gt;=CrashTest!$B$5,$A2047&lt;=CrashTest!$C$5),3,IF(AND($A2047&gt;=CrashTest!$B$6,$A2047&lt;=CrashTest!$C$6),4,IF(AND($A2047&gt;=CrashTest!$B$7,$A2047&lt;=CrashTest!$C$7),5,0)))))</f>
        <v>0</v>
      </c>
      <c r="U2047" s="8" t="str">
        <f aca="false">IF(T2047=0,"",IF(T2046=T2047,MAX(U2046,B2047),B2047))</f>
        <v/>
      </c>
      <c r="V2047" s="9" t="str">
        <f aca="false">IF(T2047=0,"",B2047/U2047-1)</f>
        <v/>
      </c>
      <c r="W2047" s="8" t="str">
        <f aca="false">IF(T2047=0,"",IF(T2046=T2047,MAX(W2046,F2047),F2047))</f>
        <v/>
      </c>
      <c r="X2047" s="9" t="str">
        <f aca="false">IF(T2047=0,"",F2047/W2047-1)</f>
        <v/>
      </c>
    </row>
    <row r="2048" customFormat="false" ht="15" hidden="false" customHeight="false" outlineLevel="0" collapsed="false">
      <c r="A2048" s="5" t="n">
        <v>45876</v>
      </c>
      <c r="B2048" s="6" t="n">
        <v>117444.913924313</v>
      </c>
      <c r="C2048" s="7" t="n">
        <v>97682.85155</v>
      </c>
      <c r="D2048" s="0" t="n">
        <f aca="false">INT((ROW()-3)/30)</f>
        <v>68</v>
      </c>
      <c r="E2048" s="0" t="n">
        <f aca="false">2+30*D2048</f>
        <v>2042</v>
      </c>
      <c r="F2048" s="8" t="n">
        <f aca="false">INDEX($F:$F,$E2048)*(2*B2048/INDEX($B:$B,$E2048)-C2048/INDEX($C:$C,$E2048))</f>
        <v>7667.11070066569</v>
      </c>
      <c r="G2048" s="9" t="n">
        <f aca="false">B2048/B2047-1</f>
        <v>0.0209522485006064</v>
      </c>
      <c r="H2048" s="9" t="n">
        <f aca="false">F2048/F2047-1</f>
        <v>0.00864290065952389</v>
      </c>
      <c r="I2048" s="9" t="n">
        <f aca="false">LN(B2048/B2047)</f>
        <v>0.020735768745622</v>
      </c>
      <c r="J2048" s="9" t="n">
        <f aca="false">LN(F2048/F2047)</f>
        <v>0.00860576461563659</v>
      </c>
      <c r="K2048" s="9" t="n">
        <f aca="false">F2048/F2041-1</f>
        <v>0.00510960341352851</v>
      </c>
      <c r="L2048" s="9" t="n">
        <f aca="false">F2048/F2018-1</f>
        <v>0.0585627924651264</v>
      </c>
      <c r="M2048" s="9" t="n">
        <f aca="false">B2048/B2041-1</f>
        <v>0.0137815866798126</v>
      </c>
      <c r="N2048" s="9" t="n">
        <f aca="false">B2048/B2018-1</f>
        <v>0.0779051452723429</v>
      </c>
      <c r="O2048" s="8" t="n">
        <f aca="false">MAX(O2047,F2048)</f>
        <v>7667.11070066569</v>
      </c>
      <c r="P2048" s="9" t="n">
        <f aca="false">F2048/O2048-1</f>
        <v>0</v>
      </c>
      <c r="Q2048" s="8" t="n">
        <f aca="false">MAX(Q2047,B2048)</f>
        <v>120068.00578872</v>
      </c>
      <c r="R2048" s="9" t="n">
        <f aca="false">B2048/Q2048-1</f>
        <v>-0.0218467180093151</v>
      </c>
      <c r="S2048" s="9" t="n">
        <f aca="false">B2048/INDEX($B:$B,$E2048)-1</f>
        <v>0.0367469172891255</v>
      </c>
      <c r="T2048" s="0" t="n">
        <f aca="false">IF(AND($A2048&gt;=CrashTest!$B$3,$A2048&lt;=CrashTest!$C$3),1,IF(AND($A2048&gt;=CrashTest!$B$4,$A2048&lt;=CrashTest!$C$4),2,IF(AND($A2048&gt;=CrashTest!$B$5,$A2048&lt;=CrashTest!$C$5),3,IF(AND($A2048&gt;=CrashTest!$B$6,$A2048&lt;=CrashTest!$C$6),4,IF(AND($A2048&gt;=CrashTest!$B$7,$A2048&lt;=CrashTest!$C$7),5,0)))))</f>
        <v>0</v>
      </c>
      <c r="U2048" s="8" t="str">
        <f aca="false">IF(T2048=0,"",IF(T2047=T2048,MAX(U2047,B2048),B2048))</f>
        <v/>
      </c>
      <c r="V2048" s="9" t="str">
        <f aca="false">IF(T2048=0,"",B2048/U2048-1)</f>
        <v/>
      </c>
      <c r="W2048" s="8" t="str">
        <f aca="false">IF(T2048=0,"",IF(T2047=T2048,MAX(W2047,F2048),F2048))</f>
        <v/>
      </c>
      <c r="X2048" s="9" t="str">
        <f aca="false">IF(T2048=0,"",F2048/W2048-1)</f>
        <v/>
      </c>
    </row>
    <row r="2049" customFormat="false" ht="15" hidden="false" customHeight="false" outlineLevel="0" collapsed="false">
      <c r="A2049" s="5" t="n">
        <v>45877</v>
      </c>
      <c r="B2049" s="6" t="n">
        <v>116740.687720923</v>
      </c>
      <c r="C2049" s="7" t="n">
        <v>96546.71202</v>
      </c>
      <c r="D2049" s="0" t="n">
        <f aca="false">INT((ROW()-3)/30)</f>
        <v>68</v>
      </c>
      <c r="E2049" s="0" t="n">
        <f aca="false">2+30*D2049</f>
        <v>2042</v>
      </c>
      <c r="F2049" s="8" t="n">
        <f aca="false">INDEX($F:$F,$E2049)*(2*B2049/INDEX($B:$B,$E2049)-C2049/INDEX($C:$C,$E2049))</f>
        <v>7666.08403038062</v>
      </c>
      <c r="G2049" s="9" t="n">
        <f aca="false">B2049/B2048-1</f>
        <v>-0.00599622563343905</v>
      </c>
      <c r="H2049" s="9" t="n">
        <f aca="false">F2049/F2048-1</f>
        <v>-0.000133905759960418</v>
      </c>
      <c r="I2049" s="9" t="n">
        <f aca="false">LN(B2049/B2048)</f>
        <v>-0.00601427518331447</v>
      </c>
      <c r="J2049" s="9" t="n">
        <f aca="false">LN(F2049/F2048)</f>
        <v>-0.000133914726137117</v>
      </c>
      <c r="K2049" s="9" t="n">
        <f aca="false">F2049/F2042-1</f>
        <v>0.0160828468581442</v>
      </c>
      <c r="L2049" s="9" t="n">
        <f aca="false">F2049/F2019-1</f>
        <v>0.0460454513910698</v>
      </c>
      <c r="M2049" s="9" t="n">
        <f aca="false">B2049/B2042-1</f>
        <v>0.0305303488482875</v>
      </c>
      <c r="N2049" s="9" t="n">
        <f aca="false">B2049/B2019-1</f>
        <v>0.0477834642510724</v>
      </c>
      <c r="O2049" s="8" t="n">
        <f aca="false">MAX(O2048,F2049)</f>
        <v>7667.11070066569</v>
      </c>
      <c r="P2049" s="9" t="n">
        <f aca="false">F2049/O2049-1</f>
        <v>-0.000133905759960418</v>
      </c>
      <c r="Q2049" s="8" t="n">
        <f aca="false">MAX(Q2048,B2049)</f>
        <v>120068.00578872</v>
      </c>
      <c r="R2049" s="9" t="n">
        <f aca="false">B2049/Q2049-1</f>
        <v>-0.0277119457922203</v>
      </c>
      <c r="S2049" s="9" t="n">
        <f aca="false">B2049/INDEX($B:$B,$E2049)-1</f>
        <v>0.0305303488482875</v>
      </c>
      <c r="T2049" s="0" t="n">
        <f aca="false">IF(AND($A2049&gt;=CrashTest!$B$3,$A2049&lt;=CrashTest!$C$3),1,IF(AND($A2049&gt;=CrashTest!$B$4,$A2049&lt;=CrashTest!$C$4),2,IF(AND($A2049&gt;=CrashTest!$B$5,$A2049&lt;=CrashTest!$C$5),3,IF(AND($A2049&gt;=CrashTest!$B$6,$A2049&lt;=CrashTest!$C$6),4,IF(AND($A2049&gt;=CrashTest!$B$7,$A2049&lt;=CrashTest!$C$7),5,0)))))</f>
        <v>0</v>
      </c>
      <c r="U2049" s="8" t="str">
        <f aca="false">IF(T2049=0,"",IF(T2048=T2049,MAX(U2048,B2049),B2049))</f>
        <v/>
      </c>
      <c r="V2049" s="9" t="str">
        <f aca="false">IF(T2049=0,"",B2049/U2049-1)</f>
        <v/>
      </c>
      <c r="W2049" s="8" t="str">
        <f aca="false">IF(T2049=0,"",IF(T2048=T2049,MAX(W2048,F2049),F2049))</f>
        <v/>
      </c>
      <c r="X2049" s="9" t="str">
        <f aca="false">IF(T2049=0,"",F2049/W2049-1)</f>
        <v/>
      </c>
    </row>
    <row r="2050" customFormat="false" ht="15" hidden="false" customHeight="false" outlineLevel="0" collapsed="false">
      <c r="A2050" s="5" t="n">
        <v>45878</v>
      </c>
      <c r="B2050" s="6" t="n">
        <v>116511.655739375</v>
      </c>
      <c r="C2050" s="7" t="n">
        <v>96205.47641</v>
      </c>
      <c r="D2050" s="0" t="n">
        <f aca="false">INT((ROW()-3)/30)</f>
        <v>68</v>
      </c>
      <c r="E2050" s="0" t="n">
        <f aca="false">2+30*D2050</f>
        <v>2042</v>
      </c>
      <c r="F2050" s="8" t="n">
        <f aca="false">INDEX($F:$F,$E2050)*(2*B2050/INDEX($B:$B,$E2050)-C2050/INDEX($C:$C,$E2050))</f>
        <v>7663.44195473746</v>
      </c>
      <c r="G2050" s="9" t="n">
        <f aca="false">B2050/B2049-1</f>
        <v>-0.00196188651976692</v>
      </c>
      <c r="H2050" s="9" t="n">
        <f aca="false">F2050/F2049-1</f>
        <v>-0.000344644753786927</v>
      </c>
      <c r="I2050" s="9" t="n">
        <f aca="false">LN(B2050/B2049)</f>
        <v>-0.00196381353993423</v>
      </c>
      <c r="J2050" s="9" t="n">
        <f aca="false">LN(F2050/F2049)</f>
        <v>-0.000344704157439247</v>
      </c>
      <c r="K2050" s="9" t="n">
        <f aca="false">F2050/F2043-1</f>
        <v>0.0186433261152281</v>
      </c>
      <c r="L2050" s="9" t="n">
        <f aca="false">F2050/F2020-1</f>
        <v>0.0382719542197909</v>
      </c>
      <c r="M2050" s="9" t="n">
        <f aca="false">B2050/B2043-1</f>
        <v>0.0352388674851967</v>
      </c>
      <c r="N2050" s="9" t="n">
        <f aca="false">B2050/B2020-1</f>
        <v>0.0055038445654958</v>
      </c>
      <c r="O2050" s="8" t="n">
        <f aca="false">MAX(O2049,F2050)</f>
        <v>7667.11070066569</v>
      </c>
      <c r="P2050" s="9" t="n">
        <f aca="false">F2050/O2050-1</f>
        <v>-0.000478504363829679</v>
      </c>
      <c r="Q2050" s="8" t="n">
        <f aca="false">MAX(Q2049,B2050)</f>
        <v>120068.00578872</v>
      </c>
      <c r="R2050" s="9" t="n">
        <f aca="false">B2050/Q2050-1</f>
        <v>-0.0296194646191009</v>
      </c>
      <c r="S2050" s="9" t="n">
        <f aca="false">B2050/INDEX($B:$B,$E2050)-1</f>
        <v>0.0285085652486714</v>
      </c>
      <c r="T2050" s="0" t="n">
        <f aca="false">IF(AND($A2050&gt;=CrashTest!$B$3,$A2050&lt;=CrashTest!$C$3),1,IF(AND($A2050&gt;=CrashTest!$B$4,$A2050&lt;=CrashTest!$C$4),2,IF(AND($A2050&gt;=CrashTest!$B$5,$A2050&lt;=CrashTest!$C$5),3,IF(AND($A2050&gt;=CrashTest!$B$6,$A2050&lt;=CrashTest!$C$6),4,IF(AND($A2050&gt;=CrashTest!$B$7,$A2050&lt;=CrashTest!$C$7),5,0)))))</f>
        <v>0</v>
      </c>
      <c r="U2050" s="8" t="str">
        <f aca="false">IF(T2050=0,"",IF(T2049=T2050,MAX(U2049,B2050),B2050))</f>
        <v/>
      </c>
      <c r="V2050" s="9" t="str">
        <f aca="false">IF(T2050=0,"",B2050/U2050-1)</f>
        <v/>
      </c>
      <c r="W2050" s="8" t="str">
        <f aca="false">IF(T2050=0,"",IF(T2049=T2050,MAX(W2049,F2050),F2050))</f>
        <v/>
      </c>
      <c r="X2050" s="9" t="str">
        <f aca="false">IF(T2050=0,"",F2050/W2050-1)</f>
        <v/>
      </c>
    </row>
    <row r="2051" customFormat="false" ht="15" hidden="false" customHeight="false" outlineLevel="0" collapsed="false">
      <c r="A2051" s="5" t="n">
        <v>45879</v>
      </c>
      <c r="B2051" s="6" t="n">
        <v>119189.198160275</v>
      </c>
      <c r="C2051" s="7" t="n">
        <v>99705.72386</v>
      </c>
      <c r="D2051" s="0" t="n">
        <f aca="false">INT((ROW()-3)/30)</f>
        <v>68</v>
      </c>
      <c r="E2051" s="0" t="n">
        <f aca="false">2+30*D2051</f>
        <v>2042</v>
      </c>
      <c r="F2051" s="8" t="n">
        <f aca="false">INDEX($F:$F,$E2051)*(2*B2051/INDEX($B:$B,$E2051)-C2051/INDEX($C:$C,$E2051))</f>
        <v>7734.26451825674</v>
      </c>
      <c r="G2051" s="9" t="n">
        <f aca="false">B2051/B2050-1</f>
        <v>0.022980897524016</v>
      </c>
      <c r="H2051" s="9" t="n">
        <f aca="false">F2051/F2050-1</f>
        <v>0.00924161283370784</v>
      </c>
      <c r="I2051" s="9" t="n">
        <f aca="false">LN(B2051/B2050)</f>
        <v>0.022720813798095</v>
      </c>
      <c r="J2051" s="9" t="n">
        <f aca="false">LN(F2051/F2050)</f>
        <v>0.00919917042032878</v>
      </c>
      <c r="K2051" s="9" t="n">
        <f aca="false">F2051/F2044-1</f>
        <v>0.0206369623053801</v>
      </c>
      <c r="L2051" s="9" t="n">
        <f aca="false">F2051/F2021-1</f>
        <v>0.0352468108503297</v>
      </c>
      <c r="M2051" s="9" t="n">
        <f aca="false">B2051/B2044-1</f>
        <v>0.0431064675262367</v>
      </c>
      <c r="N2051" s="9" t="n">
        <f aca="false">B2051/B2021-1</f>
        <v>0.0133532707009079</v>
      </c>
      <c r="O2051" s="8" t="n">
        <f aca="false">MAX(O2050,F2051)</f>
        <v>7734.26451825674</v>
      </c>
      <c r="P2051" s="9" t="n">
        <f aca="false">F2051/O2051-1</f>
        <v>0</v>
      </c>
      <c r="Q2051" s="8" t="n">
        <f aca="false">MAX(Q2050,B2051)</f>
        <v>120068.00578872</v>
      </c>
      <c r="R2051" s="9" t="n">
        <f aca="false">B2051/Q2051-1</f>
        <v>-0.00731924897621272</v>
      </c>
      <c r="S2051" s="9" t="n">
        <f aca="false">B2051/INDEX($B:$B,$E2051)-1</f>
        <v>0.0521446151892238</v>
      </c>
      <c r="T2051" s="0" t="n">
        <f aca="false">IF(AND($A2051&gt;=CrashTest!$B$3,$A2051&lt;=CrashTest!$C$3),1,IF(AND($A2051&gt;=CrashTest!$B$4,$A2051&lt;=CrashTest!$C$4),2,IF(AND($A2051&gt;=CrashTest!$B$5,$A2051&lt;=CrashTest!$C$5),3,IF(AND($A2051&gt;=CrashTest!$B$6,$A2051&lt;=CrashTest!$C$6),4,IF(AND($A2051&gt;=CrashTest!$B$7,$A2051&lt;=CrashTest!$C$7),5,0)))))</f>
        <v>0</v>
      </c>
      <c r="U2051" s="8" t="str">
        <f aca="false">IF(T2051=0,"",IF(T2050=T2051,MAX(U2050,B2051),B2051))</f>
        <v/>
      </c>
      <c r="V2051" s="9" t="str">
        <f aca="false">IF(T2051=0,"",B2051/U2051-1)</f>
        <v/>
      </c>
      <c r="W2051" s="8" t="str">
        <f aca="false">IF(T2051=0,"",IF(T2050=T2051,MAX(W2050,F2051),F2051))</f>
        <v/>
      </c>
      <c r="X2051" s="9" t="str">
        <f aca="false">IF(T2051=0,"",F2051/W2051-1)</f>
        <v/>
      </c>
    </row>
    <row r="2052" customFormat="false" ht="15" hidden="false" customHeight="false" outlineLevel="0" collapsed="false">
      <c r="A2052" s="5" t="n">
        <v>45880</v>
      </c>
      <c r="B2052" s="6" t="n">
        <v>118742.043048644</v>
      </c>
      <c r="C2052" s="7" t="n">
        <v>99070.86857</v>
      </c>
      <c r="D2052" s="0" t="n">
        <f aca="false">INT((ROW()-3)/30)</f>
        <v>68</v>
      </c>
      <c r="E2052" s="0" t="n">
        <f aca="false">2+30*D2052</f>
        <v>2042</v>
      </c>
      <c r="F2052" s="8" t="n">
        <f aca="false">INDEX($F:$F,$E2052)*(2*B2052/INDEX($B:$B,$E2052)-C2052/INDEX($C:$C,$E2052))</f>
        <v>7726.54509659242</v>
      </c>
      <c r="G2052" s="9" t="n">
        <f aca="false">B2052/B2051-1</f>
        <v>-0.00375164124377869</v>
      </c>
      <c r="H2052" s="9" t="n">
        <f aca="false">F2052/F2051-1</f>
        <v>-0.000998080896520981</v>
      </c>
      <c r="I2052" s="9" t="n">
        <f aca="false">LN(B2052/B2051)</f>
        <v>-0.00375869630067899</v>
      </c>
      <c r="J2052" s="9" t="n">
        <f aca="false">LN(F2052/F2051)</f>
        <v>-0.000998579310925176</v>
      </c>
      <c r="K2052" s="9" t="n">
        <f aca="false">F2052/F2045-1</f>
        <v>0.0141077966903378</v>
      </c>
      <c r="L2052" s="9" t="n">
        <f aca="false">F2052/F2022-1</f>
        <v>0.0346103335809775</v>
      </c>
      <c r="M2052" s="9" t="n">
        <f aca="false">B2052/B2045-1</f>
        <v>0.0307474950450646</v>
      </c>
      <c r="N2052" s="9" t="n">
        <f aca="false">B2052/B2022-1</f>
        <v>0.0115832597203478</v>
      </c>
      <c r="O2052" s="8" t="n">
        <f aca="false">MAX(O2051,F2052)</f>
        <v>7734.26451825674</v>
      </c>
      <c r="P2052" s="9" t="n">
        <f aca="false">F2052/O2052-1</f>
        <v>-0.000998080896520981</v>
      </c>
      <c r="Q2052" s="8" t="n">
        <f aca="false">MAX(Q2051,B2052)</f>
        <v>120068.00578872</v>
      </c>
      <c r="R2052" s="9" t="n">
        <f aca="false">B2052/Q2052-1</f>
        <v>-0.0110434310236588</v>
      </c>
      <c r="S2052" s="9" t="n">
        <f aca="false">B2052/INDEX($B:$B,$E2052)-1</f>
        <v>0.0481973460564602</v>
      </c>
      <c r="T2052" s="0" t="n">
        <f aca="false">IF(AND($A2052&gt;=CrashTest!$B$3,$A2052&lt;=CrashTest!$C$3),1,IF(AND($A2052&gt;=CrashTest!$B$4,$A2052&lt;=CrashTest!$C$4),2,IF(AND($A2052&gt;=CrashTest!$B$5,$A2052&lt;=CrashTest!$C$5),3,IF(AND($A2052&gt;=CrashTest!$B$6,$A2052&lt;=CrashTest!$C$6),4,IF(AND($A2052&gt;=CrashTest!$B$7,$A2052&lt;=CrashTest!$C$7),5,0)))))</f>
        <v>0</v>
      </c>
      <c r="U2052" s="8" t="str">
        <f aca="false">IF(T2052=0,"",IF(T2051=T2052,MAX(U2051,B2052),B2052))</f>
        <v/>
      </c>
      <c r="V2052" s="9" t="str">
        <f aca="false">IF(T2052=0,"",B2052/U2052-1)</f>
        <v/>
      </c>
      <c r="W2052" s="8" t="str">
        <f aca="false">IF(T2052=0,"",IF(T2051=T2052,MAX(W2051,F2052),F2052))</f>
        <v/>
      </c>
      <c r="X2052" s="9" t="str">
        <f aca="false">IF(T2052=0,"",F2052/W2052-1)</f>
        <v/>
      </c>
    </row>
    <row r="2053" customFormat="false" ht="15" hidden="false" customHeight="false" outlineLevel="0" collapsed="false">
      <c r="A2053" s="5" t="n">
        <v>45881</v>
      </c>
      <c r="B2053" s="6" t="n">
        <v>120154.32493507</v>
      </c>
      <c r="C2053" s="7" t="n">
        <v>100801.6036</v>
      </c>
      <c r="D2053" s="0" t="n">
        <f aca="false">INT((ROW()-3)/30)</f>
        <v>68</v>
      </c>
      <c r="E2053" s="0" t="n">
        <f aca="false">2+30*D2053</f>
        <v>2042</v>
      </c>
      <c r="F2053" s="8" t="n">
        <f aca="false">INDEX($F:$F,$E2053)*(2*B2053/INDEX($B:$B,$E2053)-C2053/INDEX($C:$C,$E2053))</f>
        <v>7773.33149589831</v>
      </c>
      <c r="G2053" s="9" t="n">
        <f aca="false">B2053/B2052-1</f>
        <v>0.011893697044167</v>
      </c>
      <c r="H2053" s="9" t="n">
        <f aca="false">F2053/F2052-1</f>
        <v>0.00605528068768013</v>
      </c>
      <c r="I2053" s="9" t="n">
        <f aca="false">LN(B2053/B2052)</f>
        <v>0.0118235229014543</v>
      </c>
      <c r="J2053" s="9" t="n">
        <f aca="false">LN(F2053/F2052)</f>
        <v>0.00603702114958697</v>
      </c>
      <c r="K2053" s="9" t="n">
        <f aca="false">F2053/F2046-1</f>
        <v>0.0269811538975779</v>
      </c>
      <c r="L2053" s="9" t="n">
        <f aca="false">F2053/F2023-1</f>
        <v>0.0371789459819496</v>
      </c>
      <c r="M2053" s="9" t="n">
        <f aca="false">B2053/B2046-1</f>
        <v>0.052956724577889</v>
      </c>
      <c r="N2053" s="9" t="n">
        <f aca="false">B2053/B2023-1</f>
        <v>0.0105516450898475</v>
      </c>
      <c r="O2053" s="8" t="n">
        <f aca="false">MAX(O2052,F2053)</f>
        <v>7773.33149589831</v>
      </c>
      <c r="P2053" s="9" t="n">
        <f aca="false">F2053/O2053-1</f>
        <v>0</v>
      </c>
      <c r="Q2053" s="8" t="n">
        <f aca="false">MAX(Q2052,B2053)</f>
        <v>120154.32493507</v>
      </c>
      <c r="R2053" s="9" t="n">
        <f aca="false">B2053/Q2053-1</f>
        <v>0</v>
      </c>
      <c r="S2053" s="9" t="n">
        <f aca="false">B2053/INDEX($B:$B,$E2053)-1</f>
        <v>0.0606642877329555</v>
      </c>
      <c r="T2053" s="0" t="n">
        <f aca="false">IF(AND($A2053&gt;=CrashTest!$B$3,$A2053&lt;=CrashTest!$C$3),1,IF(AND($A2053&gt;=CrashTest!$B$4,$A2053&lt;=CrashTest!$C$4),2,IF(AND($A2053&gt;=CrashTest!$B$5,$A2053&lt;=CrashTest!$C$5),3,IF(AND($A2053&gt;=CrashTest!$B$6,$A2053&lt;=CrashTest!$C$6),4,IF(AND($A2053&gt;=CrashTest!$B$7,$A2053&lt;=CrashTest!$C$7),5,0)))))</f>
        <v>0</v>
      </c>
      <c r="U2053" s="8" t="str">
        <f aca="false">IF(T2053=0,"",IF(T2052=T2053,MAX(U2052,B2053),B2053))</f>
        <v/>
      </c>
      <c r="V2053" s="9" t="str">
        <f aca="false">IF(T2053=0,"",B2053/U2053-1)</f>
        <v/>
      </c>
      <c r="W2053" s="8" t="str">
        <f aca="false">IF(T2053=0,"",IF(T2052=T2053,MAX(W2052,F2053),F2053))</f>
        <v/>
      </c>
      <c r="X2053" s="9" t="str">
        <f aca="false">IF(T2053=0,"",F2053/W2053-1)</f>
        <v/>
      </c>
    </row>
    <row r="2054" customFormat="false" ht="15" hidden="false" customHeight="false" outlineLevel="0" collapsed="false">
      <c r="A2054" s="5" t="n">
        <v>45882</v>
      </c>
      <c r="B2054" s="6" t="n">
        <v>123442.67982225</v>
      </c>
      <c r="C2054" s="7" t="n">
        <v>105286.5831</v>
      </c>
      <c r="D2054" s="0" t="n">
        <f aca="false">INT((ROW()-3)/30)</f>
        <v>68</v>
      </c>
      <c r="E2054" s="0" t="n">
        <f aca="false">2+30*D2054</f>
        <v>2042</v>
      </c>
      <c r="F2054" s="8" t="n">
        <f aca="false">INDEX($F:$F,$E2054)*(2*B2054/INDEX($B:$B,$E2054)-C2054/INDEX($C:$C,$E2054))</f>
        <v>7845.10183676492</v>
      </c>
      <c r="G2054" s="9" t="n">
        <f aca="false">B2054/B2053-1</f>
        <v>0.0273677613265855</v>
      </c>
      <c r="H2054" s="9" t="n">
        <f aca="false">F2054/F2053-1</f>
        <v>0.00923289337454403</v>
      </c>
      <c r="I2054" s="9" t="n">
        <f aca="false">LN(B2054/B2053)</f>
        <v>0.0269999596669229</v>
      </c>
      <c r="J2054" s="9" t="n">
        <f aca="false">LN(F2054/F2053)</f>
        <v>0.00919053076782185</v>
      </c>
      <c r="K2054" s="9" t="n">
        <f aca="false">F2054/F2047-1</f>
        <v>0.0320584352482218</v>
      </c>
      <c r="L2054" s="9" t="n">
        <f aca="false">F2054/F2024-1</f>
        <v>0.0407128779147374</v>
      </c>
      <c r="M2054" s="9" t="n">
        <f aca="false">B2054/B2047-1</f>
        <v>0.0730910118992945</v>
      </c>
      <c r="N2054" s="9" t="n">
        <f aca="false">B2054/B2024-1</f>
        <v>0.0297952028278559</v>
      </c>
      <c r="O2054" s="8" t="n">
        <f aca="false">MAX(O2053,F2054)</f>
        <v>7845.10183676492</v>
      </c>
      <c r="P2054" s="9" t="n">
        <f aca="false">F2054/O2054-1</f>
        <v>0</v>
      </c>
      <c r="Q2054" s="8" t="n">
        <f aca="false">MAX(Q2053,B2054)</f>
        <v>123442.67982225</v>
      </c>
      <c r="R2054" s="9" t="n">
        <f aca="false">B2054/Q2054-1</f>
        <v>0</v>
      </c>
      <c r="S2054" s="9" t="n">
        <f aca="false">B2054/INDEX($B:$B,$E2054)-1</f>
        <v>0.0896922948072638</v>
      </c>
      <c r="T2054" s="0" t="n">
        <f aca="false">IF(AND($A2054&gt;=CrashTest!$B$3,$A2054&lt;=CrashTest!$C$3),1,IF(AND($A2054&gt;=CrashTest!$B$4,$A2054&lt;=CrashTest!$C$4),2,IF(AND($A2054&gt;=CrashTest!$B$5,$A2054&lt;=CrashTest!$C$5),3,IF(AND($A2054&gt;=CrashTest!$B$6,$A2054&lt;=CrashTest!$C$6),4,IF(AND($A2054&gt;=CrashTest!$B$7,$A2054&lt;=CrashTest!$C$7),5,0)))))</f>
        <v>0</v>
      </c>
      <c r="U2054" s="8" t="str">
        <f aca="false">IF(T2054=0,"",IF(T2053=T2054,MAX(U2053,B2054),B2054))</f>
        <v/>
      </c>
      <c r="V2054" s="9" t="str">
        <f aca="false">IF(T2054=0,"",B2054/U2054-1)</f>
        <v/>
      </c>
      <c r="W2054" s="8" t="str">
        <f aca="false">IF(T2054=0,"",IF(T2053=T2054,MAX(W2053,F2054),F2054))</f>
        <v/>
      </c>
      <c r="X2054" s="9" t="str">
        <f aca="false">IF(T2054=0,"",F2054/W2054-1)</f>
        <v/>
      </c>
    </row>
    <row r="2055" customFormat="false" ht="15" hidden="false" customHeight="false" outlineLevel="0" collapsed="false">
      <c r="A2055" s="5" t="n">
        <v>45883</v>
      </c>
      <c r="B2055" s="6" t="n">
        <v>118510.27128083</v>
      </c>
      <c r="C2055" s="7" t="n">
        <v>98687.63592</v>
      </c>
      <c r="D2055" s="0" t="n">
        <f aca="false">INT((ROW()-3)/30)</f>
        <v>68</v>
      </c>
      <c r="E2055" s="0" t="n">
        <f aca="false">2+30*D2055</f>
        <v>2042</v>
      </c>
      <c r="F2055" s="8" t="n">
        <f aca="false">INDEX($F:$F,$E2055)*(2*B2055/INDEX($B:$B,$E2055)-C2055/INDEX($C:$C,$E2055))</f>
        <v>7726.96758927397</v>
      </c>
      <c r="G2055" s="9" t="n">
        <f aca="false">B2055/B2054-1</f>
        <v>-0.0399570760171634</v>
      </c>
      <c r="H2055" s="9" t="n">
        <f aca="false">F2055/F2054-1</f>
        <v>-0.0150583446778644</v>
      </c>
      <c r="I2055" s="9" t="n">
        <f aca="false">LN(B2055/B2054)</f>
        <v>-0.0407772830377069</v>
      </c>
      <c r="J2055" s="9" t="n">
        <f aca="false">LN(F2055/F2054)</f>
        <v>-0.0151728727398988</v>
      </c>
      <c r="K2055" s="9" t="n">
        <f aca="false">F2055/F2048-1</f>
        <v>0.00780696809334969</v>
      </c>
      <c r="L2055" s="9" t="n">
        <f aca="false">F2055/F2025-1</f>
        <v>0.034345737456555</v>
      </c>
      <c r="M2055" s="9" t="n">
        <f aca="false">B2055/B2048-1</f>
        <v>0.00907112382238662</v>
      </c>
      <c r="N2055" s="9" t="n">
        <f aca="false">B2055/B2025-1</f>
        <v>0.00679104767702787</v>
      </c>
      <c r="O2055" s="8" t="n">
        <f aca="false">MAX(O2054,F2055)</f>
        <v>7845.10183676492</v>
      </c>
      <c r="P2055" s="9" t="n">
        <f aca="false">F2055/O2055-1</f>
        <v>-0.0150583446778644</v>
      </c>
      <c r="Q2055" s="8" t="n">
        <f aca="false">MAX(Q2054,B2055)</f>
        <v>123442.67982225</v>
      </c>
      <c r="R2055" s="9" t="n">
        <f aca="false">B2055/Q2055-1</f>
        <v>-0.0399570760171634</v>
      </c>
      <c r="S2055" s="9" t="n">
        <f aca="false">B2055/INDEX($B:$B,$E2055)-1</f>
        <v>0.0461513769483328</v>
      </c>
      <c r="T2055" s="0" t="n">
        <f aca="false">IF(AND($A2055&gt;=CrashTest!$B$3,$A2055&lt;=CrashTest!$C$3),1,IF(AND($A2055&gt;=CrashTest!$B$4,$A2055&lt;=CrashTest!$C$4),2,IF(AND($A2055&gt;=CrashTest!$B$5,$A2055&lt;=CrashTest!$C$5),3,IF(AND($A2055&gt;=CrashTest!$B$6,$A2055&lt;=CrashTest!$C$6),4,IF(AND($A2055&gt;=CrashTest!$B$7,$A2055&lt;=CrashTest!$C$7),5,0)))))</f>
        <v>0</v>
      </c>
      <c r="U2055" s="8" t="str">
        <f aca="false">IF(T2055=0,"",IF(T2054=T2055,MAX(U2054,B2055),B2055))</f>
        <v/>
      </c>
      <c r="V2055" s="9" t="str">
        <f aca="false">IF(T2055=0,"",B2055/U2055-1)</f>
        <v/>
      </c>
      <c r="W2055" s="8" t="str">
        <f aca="false">IF(T2055=0,"",IF(T2054=T2055,MAX(W2054,F2055),F2055))</f>
        <v/>
      </c>
      <c r="X2055" s="9" t="str">
        <f aca="false">IF(T2055=0,"",F2055/W2055-1)</f>
        <v/>
      </c>
    </row>
    <row r="2056" customFormat="false" ht="15" hidden="false" customHeight="false" outlineLevel="0" collapsed="false">
      <c r="A2056" s="5" t="n">
        <v>45884</v>
      </c>
      <c r="B2056" s="6" t="n">
        <v>117311.209947715</v>
      </c>
      <c r="C2056" s="7" t="n">
        <v>97396.07695</v>
      </c>
      <c r="D2056" s="0" t="n">
        <f aca="false">INT((ROW()-3)/30)</f>
        <v>68</v>
      </c>
      <c r="E2056" s="0" t="n">
        <f aca="false">2+30*D2056</f>
        <v>2042</v>
      </c>
      <c r="F2056" s="8" t="n">
        <f aca="false">INDEX($F:$F,$E2056)*(2*B2056/INDEX($B:$B,$E2056)-C2056/INDEX($C:$C,$E2056))</f>
        <v>7672.71923758274</v>
      </c>
      <c r="G2056" s="9" t="n">
        <f aca="false">B2056/B2055-1</f>
        <v>-0.010117784054967</v>
      </c>
      <c r="H2056" s="9" t="n">
        <f aca="false">F2056/F2055-1</f>
        <v>-0.00702065215939685</v>
      </c>
      <c r="I2056" s="9" t="n">
        <f aca="false">LN(B2056/B2055)</f>
        <v>-0.0101693167243405</v>
      </c>
      <c r="J2056" s="9" t="n">
        <f aca="false">LN(F2056/F2055)</f>
        <v>-0.00704541289684259</v>
      </c>
      <c r="K2056" s="9" t="n">
        <f aca="false">F2056/F2049-1</f>
        <v>0.000865527585639514</v>
      </c>
      <c r="L2056" s="9" t="n">
        <f aca="false">F2056/F2026-1</f>
        <v>0.0205808918904753</v>
      </c>
      <c r="M2056" s="9" t="n">
        <f aca="false">B2056/B2049-1</f>
        <v>0.00488708982215247</v>
      </c>
      <c r="N2056" s="9" t="n">
        <f aca="false">B2056/B2026-1</f>
        <v>-0.0119512810542939</v>
      </c>
      <c r="O2056" s="8" t="n">
        <f aca="false">MAX(O2055,F2056)</f>
        <v>7845.10183676492</v>
      </c>
      <c r="P2056" s="9" t="n">
        <f aca="false">F2056/O2056-1</f>
        <v>-0.0219732774371817</v>
      </c>
      <c r="Q2056" s="8" t="n">
        <f aca="false">MAX(Q2055,B2056)</f>
        <v>123442.67982225</v>
      </c>
      <c r="R2056" s="9" t="n">
        <f aca="false">B2056/Q2056-1</f>
        <v>-0.0496705830055207</v>
      </c>
      <c r="S2056" s="9" t="n">
        <f aca="false">B2056/INDEX($B:$B,$E2056)-1</f>
        <v>0.0355666432275632</v>
      </c>
      <c r="T2056" s="0" t="n">
        <f aca="false">IF(AND($A2056&gt;=CrashTest!$B$3,$A2056&lt;=CrashTest!$C$3),1,IF(AND($A2056&gt;=CrashTest!$B$4,$A2056&lt;=CrashTest!$C$4),2,IF(AND($A2056&gt;=CrashTest!$B$5,$A2056&lt;=CrashTest!$C$5),3,IF(AND($A2056&gt;=CrashTest!$B$6,$A2056&lt;=CrashTest!$C$6),4,IF(AND($A2056&gt;=CrashTest!$B$7,$A2056&lt;=CrashTest!$C$7),5,0)))))</f>
        <v>0</v>
      </c>
      <c r="U2056" s="8" t="str">
        <f aca="false">IF(T2056=0,"",IF(T2055=T2056,MAX(U2055,B2056),B2056))</f>
        <v/>
      </c>
      <c r="V2056" s="9" t="str">
        <f aca="false">IF(T2056=0,"",B2056/U2056-1)</f>
        <v/>
      </c>
      <c r="W2056" s="8" t="str">
        <f aca="false">IF(T2056=0,"",IF(T2055=T2056,MAX(W2055,F2056),F2056))</f>
        <v/>
      </c>
      <c r="X2056" s="9" t="str">
        <f aca="false">IF(T2056=0,"",F2056/W2056-1)</f>
        <v/>
      </c>
    </row>
    <row r="2057" customFormat="false" ht="15" hidden="false" customHeight="false" outlineLevel="0" collapsed="false">
      <c r="A2057" s="5" t="n">
        <v>45885</v>
      </c>
      <c r="B2057" s="6" t="n">
        <v>117462.42684623</v>
      </c>
      <c r="C2057" s="7" t="n">
        <v>97251.42234</v>
      </c>
      <c r="D2057" s="0" t="n">
        <f aca="false">INT((ROW()-3)/30)</f>
        <v>68</v>
      </c>
      <c r="E2057" s="0" t="n">
        <f aca="false">2+30*D2057</f>
        <v>2042</v>
      </c>
      <c r="F2057" s="8" t="n">
        <f aca="false">INDEX($F:$F,$E2057)*(2*B2057/INDEX($B:$B,$E2057)-C2057/INDEX($C:$C,$E2057))</f>
        <v>7704.67435765563</v>
      </c>
      <c r="G2057" s="9" t="n">
        <f aca="false">B2057/B2056-1</f>
        <v>0.00128902343247828</v>
      </c>
      <c r="H2057" s="9" t="n">
        <f aca="false">F2057/F2056-1</f>
        <v>0.00416477119563541</v>
      </c>
      <c r="I2057" s="9" t="n">
        <f aca="false">LN(B2057/B2056)</f>
        <v>0.00128819335502316</v>
      </c>
      <c r="J2057" s="9" t="n">
        <f aca="false">LN(F2057/F2056)</f>
        <v>0.00415612254087593</v>
      </c>
      <c r="K2057" s="9" t="n">
        <f aca="false">F2057/F2050-1</f>
        <v>0.00538040258694439</v>
      </c>
      <c r="L2057" s="9" t="n">
        <f aca="false">F2057/F2027-1</f>
        <v>0.019463649124897</v>
      </c>
      <c r="M2057" s="9" t="n">
        <f aca="false">B2057/B2050-1</f>
        <v>0.00816030894781705</v>
      </c>
      <c r="N2057" s="9" t="n">
        <f aca="false">B2057/B2027-1</f>
        <v>-0.0170645065542651</v>
      </c>
      <c r="O2057" s="8" t="n">
        <f aca="false">MAX(O2056,F2057)</f>
        <v>7845.10183676492</v>
      </c>
      <c r="P2057" s="9" t="n">
        <f aca="false">F2057/O2057-1</f>
        <v>-0.0179000199144903</v>
      </c>
      <c r="Q2057" s="8" t="n">
        <f aca="false">MAX(Q2056,B2057)</f>
        <v>123442.67982225</v>
      </c>
      <c r="R2057" s="9" t="n">
        <f aca="false">B2057/Q2057-1</f>
        <v>-0.0484455861184414</v>
      </c>
      <c r="S2057" s="9" t="n">
        <f aca="false">B2057/INDEX($B:$B,$E2057)-1</f>
        <v>0.0369015128965764</v>
      </c>
      <c r="T2057" s="0" t="n">
        <f aca="false">IF(AND($A2057&gt;=CrashTest!$B$3,$A2057&lt;=CrashTest!$C$3),1,IF(AND($A2057&gt;=CrashTest!$B$4,$A2057&lt;=CrashTest!$C$4),2,IF(AND($A2057&gt;=CrashTest!$B$5,$A2057&lt;=CrashTest!$C$5),3,IF(AND($A2057&gt;=CrashTest!$B$6,$A2057&lt;=CrashTest!$C$6),4,IF(AND($A2057&gt;=CrashTest!$B$7,$A2057&lt;=CrashTest!$C$7),5,0)))))</f>
        <v>0</v>
      </c>
      <c r="U2057" s="8" t="str">
        <f aca="false">IF(T2057=0,"",IF(T2056=T2057,MAX(U2056,B2057),B2057))</f>
        <v/>
      </c>
      <c r="V2057" s="9" t="str">
        <f aca="false">IF(T2057=0,"",B2057/U2057-1)</f>
        <v/>
      </c>
      <c r="W2057" s="8" t="str">
        <f aca="false">IF(T2057=0,"",IF(T2056=T2057,MAX(W2056,F2057),F2057))</f>
        <v/>
      </c>
      <c r="X2057" s="9" t="str">
        <f aca="false">IF(T2057=0,"",F2057/W2057-1)</f>
        <v/>
      </c>
    </row>
    <row r="2058" customFormat="false" ht="15" hidden="false" customHeight="false" outlineLevel="0" collapsed="false">
      <c r="A2058" s="5" t="n">
        <v>45886</v>
      </c>
      <c r="B2058" s="6" t="n">
        <v>117601.952231888</v>
      </c>
      <c r="C2058" s="7" t="n">
        <v>97193.50305</v>
      </c>
      <c r="D2058" s="0" t="n">
        <f aca="false">INT((ROW()-3)/30)</f>
        <v>68</v>
      </c>
      <c r="E2058" s="0" t="n">
        <f aca="false">2+30*D2058</f>
        <v>2042</v>
      </c>
      <c r="F2058" s="8" t="n">
        <f aca="false">INDEX($F:$F,$E2058)*(2*B2058/INDEX($B:$B,$E2058)-C2058/INDEX($C:$C,$E2058))</f>
        <v>7727.98925427451</v>
      </c>
      <c r="G2058" s="9" t="n">
        <f aca="false">B2058/B2057-1</f>
        <v>0.00118782992488886</v>
      </c>
      <c r="H2058" s="9" t="n">
        <f aca="false">F2058/F2057-1</f>
        <v>0.00302607164645652</v>
      </c>
      <c r="I2058" s="9" t="n">
        <f aca="false">LN(B2058/B2057)</f>
        <v>0.00118712501307864</v>
      </c>
      <c r="J2058" s="9" t="n">
        <f aca="false">LN(F2058/F2057)</f>
        <v>0.00302150230742915</v>
      </c>
      <c r="K2058" s="9" t="n">
        <f aca="false">F2058/F2051-1</f>
        <v>-0.000811358852210509</v>
      </c>
      <c r="L2058" s="9" t="n">
        <f aca="false">F2058/F2028-1</f>
        <v>0.0288152421977053</v>
      </c>
      <c r="M2058" s="9" t="n">
        <f aca="false">B2058/B2051-1</f>
        <v>-0.0133170283287971</v>
      </c>
      <c r="N2058" s="9" t="n">
        <f aca="false">B2058/B2028-1</f>
        <v>-0.00302274907913214</v>
      </c>
      <c r="O2058" s="8" t="n">
        <f aca="false">MAX(O2057,F2058)</f>
        <v>7845.10183676492</v>
      </c>
      <c r="P2058" s="9" t="n">
        <f aca="false">F2058/O2058-1</f>
        <v>-0.014928115010768</v>
      </c>
      <c r="Q2058" s="8" t="n">
        <f aca="false">MAX(Q2057,B2058)</f>
        <v>123442.67982225</v>
      </c>
      <c r="R2058" s="9" t="n">
        <f aca="false">B2058/Q2058-1</f>
        <v>-0.0473153013104729</v>
      </c>
      <c r="S2058" s="9" t="n">
        <f aca="false">B2058/INDEX($B:$B,$E2058)-1</f>
        <v>0.0381331755427574</v>
      </c>
      <c r="T2058" s="0" t="n">
        <f aca="false">IF(AND($A2058&gt;=CrashTest!$B$3,$A2058&lt;=CrashTest!$C$3),1,IF(AND($A2058&gt;=CrashTest!$B$4,$A2058&lt;=CrashTest!$C$4),2,IF(AND($A2058&gt;=CrashTest!$B$5,$A2058&lt;=CrashTest!$C$5),3,IF(AND($A2058&gt;=CrashTest!$B$6,$A2058&lt;=CrashTest!$C$6),4,IF(AND($A2058&gt;=CrashTest!$B$7,$A2058&lt;=CrashTest!$C$7),5,0)))))</f>
        <v>0</v>
      </c>
      <c r="U2058" s="8" t="str">
        <f aca="false">IF(T2058=0,"",IF(T2057=T2058,MAX(U2057,B2058),B2058))</f>
        <v/>
      </c>
      <c r="V2058" s="9" t="str">
        <f aca="false">IF(T2058=0,"",B2058/U2058-1)</f>
        <v/>
      </c>
      <c r="W2058" s="8" t="str">
        <f aca="false">IF(T2058=0,"",IF(T2057=T2058,MAX(W2057,F2058),F2058))</f>
        <v/>
      </c>
      <c r="X2058" s="9" t="str">
        <f aca="false">IF(T2058=0,"",F2058/W2058-1)</f>
        <v/>
      </c>
    </row>
    <row r="2059" customFormat="false" ht="15" hidden="false" customHeight="false" outlineLevel="0" collapsed="false">
      <c r="A2059" s="5" t="n">
        <v>45887</v>
      </c>
      <c r="B2059" s="6" t="n">
        <v>116312.914397989</v>
      </c>
      <c r="C2059" s="7" t="n">
        <v>95744.62102</v>
      </c>
      <c r="D2059" s="0" t="n">
        <f aca="false">INT((ROW()-3)/30)</f>
        <v>68</v>
      </c>
      <c r="E2059" s="0" t="n">
        <f aca="false">2+30*D2059</f>
        <v>2042</v>
      </c>
      <c r="F2059" s="8" t="n">
        <f aca="false">INDEX($F:$F,$E2059)*(2*B2059/INDEX($B:$B,$E2059)-C2059/INDEX($C:$C,$E2059))</f>
        <v>7674.60293022988</v>
      </c>
      <c r="G2059" s="9" t="n">
        <f aca="false">B2059/B2058-1</f>
        <v>-0.0109610241108691</v>
      </c>
      <c r="H2059" s="9" t="n">
        <f aca="false">F2059/F2058-1</f>
        <v>-0.00690817783100639</v>
      </c>
      <c r="I2059" s="9" t="n">
        <f aca="false">LN(B2059/B2058)</f>
        <v>-0.0110215387435068</v>
      </c>
      <c r="J2059" s="9" t="n">
        <f aca="false">LN(F2059/F2058)</f>
        <v>-0.00693214975682112</v>
      </c>
      <c r="K2059" s="9" t="n">
        <f aca="false">F2059/F2052-1</f>
        <v>-0.00672256043460562</v>
      </c>
      <c r="L2059" s="9" t="n">
        <f aca="false">F2059/F2029-1</f>
        <v>0.0184325035863564</v>
      </c>
      <c r="M2059" s="9" t="n">
        <f aca="false">B2059/B2052-1</f>
        <v>-0.0204571909686603</v>
      </c>
      <c r="N2059" s="9" t="n">
        <f aca="false">B2059/B2029-1</f>
        <v>-0.0135326121495745</v>
      </c>
      <c r="O2059" s="8" t="n">
        <f aca="false">MAX(O2058,F2059)</f>
        <v>7845.10183676492</v>
      </c>
      <c r="P2059" s="9" t="n">
        <f aca="false">F2059/O2059-1</f>
        <v>-0.0217331667685983</v>
      </c>
      <c r="Q2059" s="8" t="n">
        <f aca="false">MAX(Q2058,B2059)</f>
        <v>123442.67982225</v>
      </c>
      <c r="R2059" s="9" t="n">
        <f aca="false">B2059/Q2059-1</f>
        <v>-0.0577577012628648</v>
      </c>
      <c r="S2059" s="9" t="n">
        <f aca="false">B2059/INDEX($B:$B,$E2059)-1</f>
        <v>0.0267541727753402</v>
      </c>
      <c r="T2059" s="0" t="n">
        <f aca="false">IF(AND($A2059&gt;=CrashTest!$B$3,$A2059&lt;=CrashTest!$C$3),1,IF(AND($A2059&gt;=CrashTest!$B$4,$A2059&lt;=CrashTest!$C$4),2,IF(AND($A2059&gt;=CrashTest!$B$5,$A2059&lt;=CrashTest!$C$5),3,IF(AND($A2059&gt;=CrashTest!$B$6,$A2059&lt;=CrashTest!$C$6),4,IF(AND($A2059&gt;=CrashTest!$B$7,$A2059&lt;=CrashTest!$C$7),5,0)))))</f>
        <v>0</v>
      </c>
      <c r="U2059" s="8" t="str">
        <f aca="false">IF(T2059=0,"",IF(T2058=T2059,MAX(U2058,B2059),B2059))</f>
        <v/>
      </c>
      <c r="V2059" s="9" t="str">
        <f aca="false">IF(T2059=0,"",B2059/U2059-1)</f>
        <v/>
      </c>
      <c r="W2059" s="8" t="str">
        <f aca="false">IF(T2059=0,"",IF(T2058=T2059,MAX(W2058,F2059),F2059))</f>
        <v/>
      </c>
      <c r="X2059" s="9" t="str">
        <f aca="false">IF(T2059=0,"",F2059/W2059-1)</f>
        <v/>
      </c>
    </row>
    <row r="2060" customFormat="false" ht="15" hidden="false" customHeight="false" outlineLevel="0" collapsed="false">
      <c r="A2060" s="5" t="n">
        <v>45888</v>
      </c>
      <c r="B2060" s="6" t="n">
        <v>112886.10147543</v>
      </c>
      <c r="C2060" s="7" t="n">
        <v>91928.06532</v>
      </c>
      <c r="D2060" s="0" t="n">
        <f aca="false">INT((ROW()-3)/30)</f>
        <v>68</v>
      </c>
      <c r="E2060" s="0" t="n">
        <f aca="false">2+30*D2060</f>
        <v>2042</v>
      </c>
      <c r="F2060" s="8" t="n">
        <f aca="false">INDEX($F:$F,$E2060)*(2*B2060/INDEX($B:$B,$E2060)-C2060/INDEX($C:$C,$E2060))</f>
        <v>7529.8055314747</v>
      </c>
      <c r="G2060" s="9" t="n">
        <f aca="false">B2060/B2059-1</f>
        <v>-0.0294620158070621</v>
      </c>
      <c r="H2060" s="9" t="n">
        <f aca="false">F2060/F2059-1</f>
        <v>-0.0188670866846845</v>
      </c>
      <c r="I2060" s="9" t="n">
        <f aca="false">LN(B2060/B2059)</f>
        <v>-0.0299047383518154</v>
      </c>
      <c r="J2060" s="9" t="n">
        <f aca="false">LN(F2060/F2059)</f>
        <v>-0.0190473410150645</v>
      </c>
      <c r="K2060" s="9" t="n">
        <f aca="false">F2060/F2053-1</f>
        <v>-0.031328390478666</v>
      </c>
      <c r="L2060" s="9" t="n">
        <f aca="false">F2060/F2030-1</f>
        <v>-0.000698000669036247</v>
      </c>
      <c r="M2060" s="9" t="n">
        <f aca="false">B2060/B2053-1</f>
        <v>-0.060490735257076</v>
      </c>
      <c r="N2060" s="9" t="n">
        <f aca="false">B2060/B2030-1</f>
        <v>-0.0376757497374537</v>
      </c>
      <c r="O2060" s="8" t="n">
        <f aca="false">MAX(O2059,F2060)</f>
        <v>7845.10183676492</v>
      </c>
      <c r="P2060" s="9" t="n">
        <f aca="false">F2060/O2060-1</f>
        <v>-0.0401902119119268</v>
      </c>
      <c r="Q2060" s="8" t="n">
        <f aca="false">MAX(Q2059,B2060)</f>
        <v>123442.67982225</v>
      </c>
      <c r="R2060" s="9" t="n">
        <f aca="false">B2060/Q2060-1</f>
        <v>-0.0855180587623408</v>
      </c>
      <c r="S2060" s="9" t="n">
        <f aca="false">B2060/INDEX($B:$B,$E2060)-1</f>
        <v>-0.0034960748929338</v>
      </c>
      <c r="T2060" s="0" t="n">
        <f aca="false">IF(AND($A2060&gt;=CrashTest!$B$3,$A2060&lt;=CrashTest!$C$3),1,IF(AND($A2060&gt;=CrashTest!$B$4,$A2060&lt;=CrashTest!$C$4),2,IF(AND($A2060&gt;=CrashTest!$B$5,$A2060&lt;=CrashTest!$C$5),3,IF(AND($A2060&gt;=CrashTest!$B$6,$A2060&lt;=CrashTest!$C$6),4,IF(AND($A2060&gt;=CrashTest!$B$7,$A2060&lt;=CrashTest!$C$7),5,0)))))</f>
        <v>0</v>
      </c>
      <c r="U2060" s="8" t="str">
        <f aca="false">IF(T2060=0,"",IF(T2059=T2060,MAX(U2059,B2060),B2060))</f>
        <v/>
      </c>
      <c r="V2060" s="9" t="str">
        <f aca="false">IF(T2060=0,"",B2060/U2060-1)</f>
        <v/>
      </c>
      <c r="W2060" s="8" t="str">
        <f aca="false">IF(T2060=0,"",IF(T2059=T2060,MAX(W2059,F2060),F2060))</f>
        <v/>
      </c>
      <c r="X2060" s="9" t="str">
        <f aca="false">IF(T2060=0,"",F2060/W2060-1)</f>
        <v/>
      </c>
    </row>
    <row r="2061" customFormat="false" ht="15" hidden="false" customHeight="false" outlineLevel="0" collapsed="false">
      <c r="A2061" s="5" t="n">
        <v>45889</v>
      </c>
      <c r="B2061" s="6" t="n">
        <v>114277.320860316</v>
      </c>
      <c r="C2061" s="7" t="n">
        <v>93491.7569</v>
      </c>
      <c r="D2061" s="0" t="n">
        <f aca="false">INT((ROW()-3)/30)</f>
        <v>68</v>
      </c>
      <c r="E2061" s="0" t="n">
        <f aca="false">2+30*D2061</f>
        <v>2042</v>
      </c>
      <c r="F2061" s="8" t="n">
        <f aca="false">INDEX($F:$F,$E2061)*(2*B2061/INDEX($B:$B,$E2061)-C2061/INDEX($C:$C,$E2061))</f>
        <v>7587.42726398622</v>
      </c>
      <c r="G2061" s="9" t="n">
        <f aca="false">B2061/B2060-1</f>
        <v>0.0123240980661274</v>
      </c>
      <c r="H2061" s="9" t="n">
        <f aca="false">F2061/F2060-1</f>
        <v>0.00765248614597813</v>
      </c>
      <c r="I2061" s="9" t="n">
        <f aca="false">LN(B2061/B2060)</f>
        <v>0.0122487746006403</v>
      </c>
      <c r="J2061" s="9" t="n">
        <f aca="false">LN(F2061/F2060)</f>
        <v>0.00762335439966971</v>
      </c>
      <c r="K2061" s="9" t="n">
        <f aca="false">F2061/F2054-1</f>
        <v>-0.0328452808058086</v>
      </c>
      <c r="L2061" s="9" t="n">
        <f aca="false">F2061/F2031-1</f>
        <v>0.00540589213489229</v>
      </c>
      <c r="M2061" s="9" t="n">
        <f aca="false">B2061/B2054-1</f>
        <v>-0.0742478936388253</v>
      </c>
      <c r="N2061" s="9" t="n">
        <f aca="false">B2061/B2031-1</f>
        <v>-0.0268674898663878</v>
      </c>
      <c r="O2061" s="8" t="n">
        <f aca="false">MAX(O2060,F2061)</f>
        <v>7845.10183676492</v>
      </c>
      <c r="P2061" s="9" t="n">
        <f aca="false">F2061/O2061-1</f>
        <v>-0.0328452808058086</v>
      </c>
      <c r="Q2061" s="8" t="n">
        <f aca="false">MAX(Q2060,B2061)</f>
        <v>123442.67982225</v>
      </c>
      <c r="R2061" s="9" t="n">
        <f aca="false">B2061/Q2061-1</f>
        <v>-0.0742478936388253</v>
      </c>
      <c r="S2061" s="9" t="n">
        <f aca="false">B2061/INDEX($B:$B,$E2061)-1</f>
        <v>0.00878493720336659</v>
      </c>
      <c r="T2061" s="0" t="n">
        <f aca="false">IF(AND($A2061&gt;=CrashTest!$B$3,$A2061&lt;=CrashTest!$C$3),1,IF(AND($A2061&gt;=CrashTest!$B$4,$A2061&lt;=CrashTest!$C$4),2,IF(AND($A2061&gt;=CrashTest!$B$5,$A2061&lt;=CrashTest!$C$5),3,IF(AND($A2061&gt;=CrashTest!$B$6,$A2061&lt;=CrashTest!$C$6),4,IF(AND($A2061&gt;=CrashTest!$B$7,$A2061&lt;=CrashTest!$C$7),5,0)))))</f>
        <v>0</v>
      </c>
      <c r="U2061" s="8" t="str">
        <f aca="false">IF(T2061=0,"",IF(T2060=T2061,MAX(U2060,B2061),B2061))</f>
        <v/>
      </c>
      <c r="V2061" s="9" t="str">
        <f aca="false">IF(T2061=0,"",B2061/U2061-1)</f>
        <v/>
      </c>
      <c r="W2061" s="8" t="str">
        <f aca="false">IF(T2061=0,"",IF(T2060=T2061,MAX(W2060,F2061),F2061))</f>
        <v/>
      </c>
      <c r="X2061" s="9" t="str">
        <f aca="false">IF(T2061=0,"",F2061/W2061-1)</f>
        <v/>
      </c>
    </row>
    <row r="2062" customFormat="false" ht="15" hidden="false" customHeight="false" outlineLevel="0" collapsed="false">
      <c r="A2062" s="5" t="n">
        <v>45890</v>
      </c>
      <c r="B2062" s="6" t="n">
        <v>112347.102298302</v>
      </c>
      <c r="C2062" s="7" t="n">
        <v>91543.50731</v>
      </c>
      <c r="D2062" s="0" t="n">
        <f aca="false">INT((ROW()-3)/30)</f>
        <v>68</v>
      </c>
      <c r="E2062" s="0" t="n">
        <f aca="false">2+30*D2062</f>
        <v>2042</v>
      </c>
      <c r="F2062" s="8" t="n">
        <f aca="false">INDEX($F:$F,$E2062)*(2*B2062/INDEX($B:$B,$E2062)-C2062/INDEX($C:$C,$E2062))</f>
        <v>7489.41273736949</v>
      </c>
      <c r="G2062" s="9" t="n">
        <f aca="false">B2062/B2061-1</f>
        <v>-0.0168906529089299</v>
      </c>
      <c r="H2062" s="9" t="n">
        <f aca="false">F2062/F2061-1</f>
        <v>-0.0129180186124417</v>
      </c>
      <c r="I2062" s="9" t="n">
        <f aca="false">LN(B2062/B2061)</f>
        <v>-0.0170349268820329</v>
      </c>
      <c r="J2062" s="9" t="n">
        <f aca="false">LN(F2062/F2061)</f>
        <v>-0.013002181815108</v>
      </c>
      <c r="K2062" s="9" t="n">
        <f aca="false">F2062/F2055-1</f>
        <v>-0.0307436066166802</v>
      </c>
      <c r="L2062" s="9" t="n">
        <f aca="false">F2062/F2032-1</f>
        <v>-0.0138647985378377</v>
      </c>
      <c r="M2062" s="9" t="n">
        <f aca="false">B2062/B2055-1</f>
        <v>-0.052005357138398</v>
      </c>
      <c r="N2062" s="9" t="n">
        <f aca="false">B2062/B2032-1</f>
        <v>-0.0643044201467312</v>
      </c>
      <c r="O2062" s="8" t="n">
        <f aca="false">MAX(O2061,F2062)</f>
        <v>7845.10183676492</v>
      </c>
      <c r="P2062" s="9" t="n">
        <f aca="false">F2062/O2062-1</f>
        <v>-0.04533900346947</v>
      </c>
      <c r="Q2062" s="8" t="n">
        <f aca="false">MAX(Q2061,B2062)</f>
        <v>123442.67982225</v>
      </c>
      <c r="R2062" s="9" t="n">
        <f aca="false">B2062/Q2062-1</f>
        <v>-0.0898844511470827</v>
      </c>
      <c r="S2062" s="9" t="n">
        <f aca="false">B2062/INDEX($B:$B,$E2062)-1</f>
        <v>-0.00825409903069208</v>
      </c>
      <c r="T2062" s="0" t="n">
        <f aca="false">IF(AND($A2062&gt;=CrashTest!$B$3,$A2062&lt;=CrashTest!$C$3),1,IF(AND($A2062&gt;=CrashTest!$B$4,$A2062&lt;=CrashTest!$C$4),2,IF(AND($A2062&gt;=CrashTest!$B$5,$A2062&lt;=CrashTest!$C$5),3,IF(AND($A2062&gt;=CrashTest!$B$6,$A2062&lt;=CrashTest!$C$6),4,IF(AND($A2062&gt;=CrashTest!$B$7,$A2062&lt;=CrashTest!$C$7),5,0)))))</f>
        <v>0</v>
      </c>
      <c r="U2062" s="8" t="str">
        <f aca="false">IF(T2062=0,"",IF(T2061=T2062,MAX(U2061,B2062),B2062))</f>
        <v/>
      </c>
      <c r="V2062" s="9" t="str">
        <f aca="false">IF(T2062=0,"",B2062/U2062-1)</f>
        <v/>
      </c>
      <c r="W2062" s="8" t="str">
        <f aca="false">IF(T2062=0,"",IF(T2061=T2062,MAX(W2061,F2062),F2062))</f>
        <v/>
      </c>
      <c r="X2062" s="9" t="str">
        <f aca="false">IF(T2062=0,"",F2062/W2062-1)</f>
        <v/>
      </c>
    </row>
    <row r="2063" customFormat="false" ht="15" hidden="false" customHeight="false" outlineLevel="0" collapsed="false">
      <c r="A2063" s="5" t="n">
        <v>45891</v>
      </c>
      <c r="B2063" s="6" t="n">
        <v>116800.977035073</v>
      </c>
      <c r="C2063" s="7" t="n">
        <v>96538.05131</v>
      </c>
      <c r="D2063" s="0" t="n">
        <f aca="false">INT((ROW()-3)/30)</f>
        <v>68</v>
      </c>
      <c r="E2063" s="0" t="n">
        <f aca="false">2+30*D2063</f>
        <v>2042</v>
      </c>
      <c r="F2063" s="8" t="n">
        <f aca="false">INDEX($F:$F,$E2063)*(2*B2063/INDEX($B:$B,$E2063)-C2063/INDEX($C:$C,$E2063))</f>
        <v>7674.82197029838</v>
      </c>
      <c r="G2063" s="9" t="n">
        <f aca="false">B2063/B2062-1</f>
        <v>0.0396438772843928</v>
      </c>
      <c r="H2063" s="9" t="n">
        <f aca="false">F2063/F2062-1</f>
        <v>0.0247561777445866</v>
      </c>
      <c r="I2063" s="9" t="n">
        <f aca="false">LN(B2063/B2062)</f>
        <v>0.0388782288241343</v>
      </c>
      <c r="J2063" s="9" t="n">
        <f aca="false">LN(F2063/F2062)</f>
        <v>0.0244547089224029</v>
      </c>
      <c r="K2063" s="9" t="n">
        <f aca="false">F2063/F2056-1</f>
        <v>0.000274053129083462</v>
      </c>
      <c r="L2063" s="9" t="n">
        <f aca="false">F2063/F2033-1</f>
        <v>0.0156506827420793</v>
      </c>
      <c r="M2063" s="9" t="n">
        <f aca="false">B2063/B2056-1</f>
        <v>-0.00434939604552209</v>
      </c>
      <c r="N2063" s="9" t="n">
        <f aca="false">B2063/B2033-1</f>
        <v>-0.015588714517165</v>
      </c>
      <c r="O2063" s="8" t="n">
        <f aca="false">MAX(O2062,F2063)</f>
        <v>7845.10183676492</v>
      </c>
      <c r="P2063" s="9" t="n">
        <f aca="false">F2063/O2063-1</f>
        <v>-0.0217052461535361</v>
      </c>
      <c r="Q2063" s="8" t="n">
        <f aca="false">MAX(Q2062,B2063)</f>
        <v>123442.67982225</v>
      </c>
      <c r="R2063" s="9" t="n">
        <f aca="false">B2063/Q2063-1</f>
        <v>-0.0538039420137398</v>
      </c>
      <c r="S2063" s="9" t="n">
        <f aca="false">B2063/INDEX($B:$B,$E2063)-1</f>
        <v>0.0310625537646347</v>
      </c>
      <c r="T2063" s="0" t="n">
        <f aca="false">IF(AND($A2063&gt;=CrashTest!$B$3,$A2063&lt;=CrashTest!$C$3),1,IF(AND($A2063&gt;=CrashTest!$B$4,$A2063&lt;=CrashTest!$C$4),2,IF(AND($A2063&gt;=CrashTest!$B$5,$A2063&lt;=CrashTest!$C$5),3,IF(AND($A2063&gt;=CrashTest!$B$6,$A2063&lt;=CrashTest!$C$6),4,IF(AND($A2063&gt;=CrashTest!$B$7,$A2063&lt;=CrashTest!$C$7),5,0)))))</f>
        <v>0</v>
      </c>
      <c r="U2063" s="8" t="str">
        <f aca="false">IF(T2063=0,"",IF(T2062=T2063,MAX(U2062,B2063),B2063))</f>
        <v/>
      </c>
      <c r="V2063" s="9" t="str">
        <f aca="false">IF(T2063=0,"",B2063/U2063-1)</f>
        <v/>
      </c>
      <c r="W2063" s="8" t="str">
        <f aca="false">IF(T2063=0,"",IF(T2062=T2063,MAX(W2062,F2063),F2063))</f>
        <v/>
      </c>
      <c r="X2063" s="9" t="str">
        <f aca="false">IF(T2063=0,"",F2063/W2063-1)</f>
        <v/>
      </c>
    </row>
    <row r="2064" customFormat="false" ht="15" hidden="false" customHeight="false" outlineLevel="0" collapsed="false">
      <c r="A2064" s="5" t="n">
        <v>45892</v>
      </c>
      <c r="B2064" s="6" t="n">
        <v>115280.444723834</v>
      </c>
      <c r="C2064" s="7" t="n">
        <v>94661.81187</v>
      </c>
      <c r="D2064" s="0" t="n">
        <f aca="false">INT((ROW()-3)/30)</f>
        <v>68</v>
      </c>
      <c r="E2064" s="0" t="n">
        <f aca="false">2+30*D2064</f>
        <v>2042</v>
      </c>
      <c r="F2064" s="8" t="n">
        <f aca="false">INDEX($F:$F,$E2064)*(2*B2064/INDEX($B:$B,$E2064)-C2064/INDEX($C:$C,$E2064))</f>
        <v>7625.49834147911</v>
      </c>
      <c r="G2064" s="9" t="n">
        <f aca="false">B2064/B2063-1</f>
        <v>-0.0130181471922312</v>
      </c>
      <c r="H2064" s="9" t="n">
        <f aca="false">F2064/F2063-1</f>
        <v>-0.00642668051586848</v>
      </c>
      <c r="I2064" s="9" t="n">
        <f aca="false">LN(B2064/B2063)</f>
        <v>-0.0131036259306841</v>
      </c>
      <c r="J2064" s="9" t="n">
        <f aca="false">LN(F2064/F2063)</f>
        <v>-0.00644742053449726</v>
      </c>
      <c r="K2064" s="9" t="n">
        <f aca="false">F2064/F2057-1</f>
        <v>-0.0102763611414476</v>
      </c>
      <c r="L2064" s="9" t="n">
        <f aca="false">F2064/F2034-1</f>
        <v>0.0061633265450789</v>
      </c>
      <c r="M2064" s="9" t="n">
        <f aca="false">B2064/B2057-1</f>
        <v>-0.0185760006921398</v>
      </c>
      <c r="N2064" s="9" t="n">
        <f aca="false">B2064/B2034-1</f>
        <v>-0.0261590939933473</v>
      </c>
      <c r="O2064" s="8" t="n">
        <f aca="false">MAX(O2063,F2064)</f>
        <v>7845.10183676492</v>
      </c>
      <c r="P2064" s="9" t="n">
        <f aca="false">F2064/O2064-1</f>
        <v>-0.0279924339868575</v>
      </c>
      <c r="Q2064" s="8" t="n">
        <f aca="false">MAX(Q2063,B2064)</f>
        <v>123442.67982225</v>
      </c>
      <c r="R2064" s="9" t="n">
        <f aca="false">B2064/Q2064-1</f>
        <v>-0.0661216615693139</v>
      </c>
      <c r="S2064" s="9" t="n">
        <f aca="false">B2064/INDEX($B:$B,$E2064)-1</f>
        <v>0.017640029675329</v>
      </c>
      <c r="T2064" s="0" t="n">
        <f aca="false">IF(AND($A2064&gt;=CrashTest!$B$3,$A2064&lt;=CrashTest!$C$3),1,IF(AND($A2064&gt;=CrashTest!$B$4,$A2064&lt;=CrashTest!$C$4),2,IF(AND($A2064&gt;=CrashTest!$B$5,$A2064&lt;=CrashTest!$C$5),3,IF(AND($A2064&gt;=CrashTest!$B$6,$A2064&lt;=CrashTest!$C$6),4,IF(AND($A2064&gt;=CrashTest!$B$7,$A2064&lt;=CrashTest!$C$7),5,0)))))</f>
        <v>0</v>
      </c>
      <c r="U2064" s="8" t="str">
        <f aca="false">IF(T2064=0,"",IF(T2063=T2064,MAX(U2063,B2064),B2064))</f>
        <v/>
      </c>
      <c r="V2064" s="9" t="str">
        <f aca="false">IF(T2064=0,"",B2064/U2064-1)</f>
        <v/>
      </c>
      <c r="W2064" s="8" t="str">
        <f aca="false">IF(T2064=0,"",IF(T2063=T2064,MAX(W2063,F2064),F2064))</f>
        <v/>
      </c>
      <c r="X2064" s="9" t="str">
        <f aca="false">IF(T2064=0,"",F2064/W2064-1)</f>
        <v/>
      </c>
    </row>
    <row r="2065" customFormat="false" ht="15" hidden="false" customHeight="false" outlineLevel="0" collapsed="false">
      <c r="A2065" s="5" t="n">
        <v>45893</v>
      </c>
      <c r="B2065" s="6" t="n">
        <v>113516.122474401</v>
      </c>
      <c r="C2065" s="7" t="n">
        <v>92607.41423</v>
      </c>
      <c r="D2065" s="0" t="n">
        <f aca="false">INT((ROW()-3)/30)</f>
        <v>68</v>
      </c>
      <c r="E2065" s="0" t="n">
        <f aca="false">2+30*D2065</f>
        <v>2042</v>
      </c>
      <c r="F2065" s="8" t="n">
        <f aca="false">INDEX($F:$F,$E2065)*(2*B2065/INDEX($B:$B,$E2065)-C2065/INDEX($C:$C,$E2065))</f>
        <v>7558.24979279772</v>
      </c>
      <c r="G2065" s="9" t="n">
        <f aca="false">B2065/B2064-1</f>
        <v>-0.0153046100200223</v>
      </c>
      <c r="H2065" s="9" t="n">
        <f aca="false">F2065/F2064-1</f>
        <v>-0.00881890542360886</v>
      </c>
      <c r="I2065" s="9" t="n">
        <f aca="false">LN(B2065/B2064)</f>
        <v>-0.0154229343885955</v>
      </c>
      <c r="J2065" s="9" t="n">
        <f aca="false">LN(F2065/F2064)</f>
        <v>-0.00885802211747198</v>
      </c>
      <c r="K2065" s="9" t="n">
        <f aca="false">F2065/F2058-1</f>
        <v>-0.0219642465707243</v>
      </c>
      <c r="L2065" s="9" t="n">
        <f aca="false">F2065/F2035-1</f>
        <v>0.000943254127976134</v>
      </c>
      <c r="M2065" s="9" t="n">
        <f aca="false">B2065/B2058-1</f>
        <v>-0.0347428735658278</v>
      </c>
      <c r="N2065" s="9" t="n">
        <f aca="false">B2065/B2035-1</f>
        <v>-0.0340711791161263</v>
      </c>
      <c r="O2065" s="8" t="n">
        <f aca="false">MAX(O2064,F2065)</f>
        <v>7845.10183676492</v>
      </c>
      <c r="P2065" s="9" t="n">
        <f aca="false">F2065/O2065-1</f>
        <v>-0.0365644767825596</v>
      </c>
      <c r="Q2065" s="8" t="n">
        <f aca="false">MAX(Q2064,B2065)</f>
        <v>123442.67982225</v>
      </c>
      <c r="R2065" s="9" t="n">
        <f aca="false">B2065/Q2065-1</f>
        <v>-0.0804143053451419</v>
      </c>
      <c r="S2065" s="9" t="n">
        <f aca="false">B2065/INDEX($B:$B,$E2065)-1</f>
        <v>0.00206544588038415</v>
      </c>
      <c r="T2065" s="0" t="n">
        <f aca="false">IF(AND($A2065&gt;=CrashTest!$B$3,$A2065&lt;=CrashTest!$C$3),1,IF(AND($A2065&gt;=CrashTest!$B$4,$A2065&lt;=CrashTest!$C$4),2,IF(AND($A2065&gt;=CrashTest!$B$5,$A2065&lt;=CrashTest!$C$5),3,IF(AND($A2065&gt;=CrashTest!$B$6,$A2065&lt;=CrashTest!$C$6),4,IF(AND($A2065&gt;=CrashTest!$B$7,$A2065&lt;=CrashTest!$C$7),5,0)))))</f>
        <v>0</v>
      </c>
      <c r="U2065" s="8" t="str">
        <f aca="false">IF(T2065=0,"",IF(T2064=T2065,MAX(U2064,B2065),B2065))</f>
        <v/>
      </c>
      <c r="V2065" s="9" t="str">
        <f aca="false">IF(T2065=0,"",B2065/U2065-1)</f>
        <v/>
      </c>
      <c r="W2065" s="8" t="str">
        <f aca="false">IF(T2065=0,"",IF(T2064=T2065,MAX(W2064,F2065),F2065))</f>
        <v/>
      </c>
      <c r="X2065" s="9" t="str">
        <f aca="false">IF(T2065=0,"",F2065/W2065-1)</f>
        <v/>
      </c>
    </row>
    <row r="2066" customFormat="false" ht="15" hidden="false" customHeight="false" outlineLevel="0" collapsed="false">
      <c r="A2066" s="5" t="n">
        <v>45894</v>
      </c>
      <c r="B2066" s="6" t="n">
        <v>110089.533314144</v>
      </c>
      <c r="C2066" s="7" t="n">
        <v>88983.23561</v>
      </c>
      <c r="D2066" s="0" t="n">
        <f aca="false">INT((ROW()-3)/30)</f>
        <v>68</v>
      </c>
      <c r="E2066" s="0" t="n">
        <f aca="false">2+30*D2066</f>
        <v>2042</v>
      </c>
      <c r="F2066" s="8" t="n">
        <f aca="false">INDEX($F:$F,$E2066)*(2*B2066/INDEX($B:$B,$E2066)-C2066/INDEX($C:$C,$E2066))</f>
        <v>7397.77251824343</v>
      </c>
      <c r="G2066" s="9" t="n">
        <f aca="false">B2066/B2065-1</f>
        <v>-0.0301859250084032</v>
      </c>
      <c r="H2066" s="9" t="n">
        <f aca="false">F2066/F2065-1</f>
        <v>-0.0212320681313292</v>
      </c>
      <c r="I2066" s="9" t="n">
        <f aca="false">LN(B2066/B2065)</f>
        <v>-0.0306509011231552</v>
      </c>
      <c r="J2066" s="9" t="n">
        <f aca="false">LN(F2066/F2065)</f>
        <v>-0.0214607106509109</v>
      </c>
      <c r="K2066" s="9" t="n">
        <f aca="false">F2066/F2059-1</f>
        <v>-0.0360709752026418</v>
      </c>
      <c r="L2066" s="9" t="n">
        <f aca="false">F2066/F2036-1</f>
        <v>-0.0259554044485472</v>
      </c>
      <c r="M2066" s="9" t="n">
        <f aca="false">B2066/B2059-1</f>
        <v>-0.0535055038045938</v>
      </c>
      <c r="N2066" s="9" t="n">
        <f aca="false">B2066/B2036-1</f>
        <v>-0.0669050422174334</v>
      </c>
      <c r="O2066" s="8" t="n">
        <f aca="false">MAX(O2065,F2066)</f>
        <v>7845.10183676492</v>
      </c>
      <c r="P2066" s="9" t="n">
        <f aca="false">F2066/O2066-1</f>
        <v>-0.0570202054516551</v>
      </c>
      <c r="Q2066" s="8" t="n">
        <f aca="false">MAX(Q2065,B2066)</f>
        <v>123442.67982225</v>
      </c>
      <c r="R2066" s="9" t="n">
        <f aca="false">B2066/Q2066-1</f>
        <v>-0.108172850162794</v>
      </c>
      <c r="S2066" s="9" t="n">
        <f aca="false">B2066/INDEX($B:$B,$E2066)-1</f>
        <v>-0.0281828265224734</v>
      </c>
      <c r="T2066" s="0" t="n">
        <f aca="false">IF(AND($A2066&gt;=CrashTest!$B$3,$A2066&lt;=CrashTest!$C$3),1,IF(AND($A2066&gt;=CrashTest!$B$4,$A2066&lt;=CrashTest!$C$4),2,IF(AND($A2066&gt;=CrashTest!$B$5,$A2066&lt;=CrashTest!$C$5),3,IF(AND($A2066&gt;=CrashTest!$B$6,$A2066&lt;=CrashTest!$C$6),4,IF(AND($A2066&gt;=CrashTest!$B$7,$A2066&lt;=CrashTest!$C$7),5,0)))))</f>
        <v>0</v>
      </c>
      <c r="U2066" s="8" t="str">
        <f aca="false">IF(T2066=0,"",IF(T2065=T2066,MAX(U2065,B2066),B2066))</f>
        <v/>
      </c>
      <c r="V2066" s="9" t="str">
        <f aca="false">IF(T2066=0,"",B2066/U2066-1)</f>
        <v/>
      </c>
      <c r="W2066" s="8" t="str">
        <f aca="false">IF(T2066=0,"",IF(T2065=T2066,MAX(W2065,F2066),F2066))</f>
        <v/>
      </c>
      <c r="X2066" s="9" t="str">
        <f aca="false">IF(T2066=0,"",F2066/W2066-1)</f>
        <v/>
      </c>
    </row>
    <row r="2067" customFormat="false" ht="15" hidden="false" customHeight="false" outlineLevel="0" collapsed="false">
      <c r="A2067" s="5" t="n">
        <v>45895</v>
      </c>
      <c r="B2067" s="6" t="n">
        <v>111895.295495307</v>
      </c>
      <c r="C2067" s="7" t="n">
        <v>90899.67845</v>
      </c>
      <c r="D2067" s="0" t="n">
        <f aca="false">INT((ROW()-3)/30)</f>
        <v>68</v>
      </c>
      <c r="E2067" s="0" t="n">
        <f aca="false">2+30*D2067</f>
        <v>2042</v>
      </c>
      <c r="F2067" s="8" t="n">
        <f aca="false">INDEX($F:$F,$E2067)*(2*B2067/INDEX($B:$B,$E2067)-C2067/INDEX($C:$C,$E2067))</f>
        <v>7481.80648752823</v>
      </c>
      <c r="G2067" s="9" t="n">
        <f aca="false">B2067/B2066-1</f>
        <v>0.0164026690531078</v>
      </c>
      <c r="H2067" s="9" t="n">
        <f aca="false">F2067/F2066-1</f>
        <v>0.0113593610884313</v>
      </c>
      <c r="I2067" s="9" t="n">
        <f aca="false">LN(B2067/B2066)</f>
        <v>0.0162695984473464</v>
      </c>
      <c r="J2067" s="9" t="n">
        <f aca="false">LN(F2067/F2066)</f>
        <v>0.0112953280065935</v>
      </c>
      <c r="K2067" s="9" t="n">
        <f aca="false">F2067/F2060-1</f>
        <v>-0.00637453965388968</v>
      </c>
      <c r="L2067" s="9" t="n">
        <f aca="false">F2067/F2037-1</f>
        <v>-0.0181965549440353</v>
      </c>
      <c r="M2067" s="9" t="n">
        <f aca="false">B2067/B2060-1</f>
        <v>-0.00877704134674762</v>
      </c>
      <c r="N2067" s="9" t="n">
        <f aca="false">B2067/B2037-1</f>
        <v>-0.0631529192407319</v>
      </c>
      <c r="O2067" s="8" t="n">
        <f aca="false">MAX(O2066,F2067)</f>
        <v>7845.10183676492</v>
      </c>
      <c r="P2067" s="9" t="n">
        <f aca="false">F2067/O2067-1</f>
        <v>-0.0463085574662857</v>
      </c>
      <c r="Q2067" s="8" t="n">
        <f aca="false">MAX(Q2066,B2067)</f>
        <v>123442.67982225</v>
      </c>
      <c r="R2067" s="9" t="n">
        <f aca="false">B2067/Q2067-1</f>
        <v>-0.0935445045714378</v>
      </c>
      <c r="S2067" s="9" t="n">
        <f aca="false">B2067/INDEX($B:$B,$E2067)-1</f>
        <v>-0.0122424310457948</v>
      </c>
      <c r="T2067" s="0" t="n">
        <f aca="false">IF(AND($A2067&gt;=CrashTest!$B$3,$A2067&lt;=CrashTest!$C$3),1,IF(AND($A2067&gt;=CrashTest!$B$4,$A2067&lt;=CrashTest!$C$4),2,IF(AND($A2067&gt;=CrashTest!$B$5,$A2067&lt;=CrashTest!$C$5),3,IF(AND($A2067&gt;=CrashTest!$B$6,$A2067&lt;=CrashTest!$C$6),4,IF(AND($A2067&gt;=CrashTest!$B$7,$A2067&lt;=CrashTest!$C$7),5,0)))))</f>
        <v>0</v>
      </c>
      <c r="U2067" s="8" t="str">
        <f aca="false">IF(T2067=0,"",IF(T2066=T2067,MAX(U2066,B2067),B2067))</f>
        <v/>
      </c>
      <c r="V2067" s="9" t="str">
        <f aca="false">IF(T2067=0,"",B2067/U2067-1)</f>
        <v/>
      </c>
      <c r="W2067" s="8" t="str">
        <f aca="false">IF(T2067=0,"",IF(T2066=T2067,MAX(W2066,F2067),F2067))</f>
        <v/>
      </c>
      <c r="X2067" s="9" t="str">
        <f aca="false">IF(T2067=0,"",F2067/W2067-1)</f>
        <v/>
      </c>
    </row>
    <row r="2068" customFormat="false" ht="15" hidden="false" customHeight="false" outlineLevel="0" collapsed="false">
      <c r="A2068" s="5" t="n">
        <v>45896</v>
      </c>
      <c r="B2068" s="6" t="n">
        <v>111252.307236061</v>
      </c>
      <c r="C2068" s="7" t="n">
        <v>90470.55504</v>
      </c>
      <c r="D2068" s="0" t="n">
        <f aca="false">INT((ROW()-3)/30)</f>
        <v>68</v>
      </c>
      <c r="E2068" s="0" t="n">
        <f aca="false">2+30*D2068</f>
        <v>2042</v>
      </c>
      <c r="F2068" s="8" t="n">
        <f aca="false">INDEX($F:$F,$E2068)*(2*B2068/INDEX($B:$B,$E2068)-C2068/INDEX($C:$C,$E2068))</f>
        <v>7431.20131788487</v>
      </c>
      <c r="G2068" s="9" t="n">
        <f aca="false">B2068/B2067-1</f>
        <v>-0.00574633863202023</v>
      </c>
      <c r="H2068" s="9" t="n">
        <f aca="false">F2068/F2067-1</f>
        <v>-0.00676376350119734</v>
      </c>
      <c r="I2068" s="9" t="n">
        <f aca="false">LN(B2068/B2067)</f>
        <v>-0.00576291235851787</v>
      </c>
      <c r="J2068" s="9" t="n">
        <f aca="false">LN(F2068/F2067)</f>
        <v>-0.00678674141962998</v>
      </c>
      <c r="K2068" s="9" t="n">
        <f aca="false">F2068/F2061-1</f>
        <v>-0.0205901079069154</v>
      </c>
      <c r="L2068" s="9" t="n">
        <f aca="false">F2068/F2038-1</f>
        <v>-0.0239838019486371</v>
      </c>
      <c r="M2068" s="9" t="n">
        <f aca="false">B2068/B2061-1</f>
        <v>-0.0264708132942018</v>
      </c>
      <c r="N2068" s="9" t="n">
        <f aca="false">B2068/B2038-1</f>
        <v>-0.0573646737434548</v>
      </c>
      <c r="O2068" s="8" t="n">
        <f aca="false">MAX(O2067,F2068)</f>
        <v>7845.10183676492</v>
      </c>
      <c r="P2068" s="9" t="n">
        <f aca="false">F2068/O2068-1</f>
        <v>-0.0527591008366995</v>
      </c>
      <c r="Q2068" s="8" t="n">
        <f aca="false">MAX(Q2067,B2068)</f>
        <v>123442.67982225</v>
      </c>
      <c r="R2068" s="9" t="n">
        <f aca="false">B2068/Q2068-1</f>
        <v>-0.098753304803026</v>
      </c>
      <c r="S2068" s="9" t="n">
        <f aca="false">B2068/INDEX($B:$B,$E2068)-1</f>
        <v>-0.0179184205233468</v>
      </c>
      <c r="T2068" s="0" t="n">
        <f aca="false">IF(AND($A2068&gt;=CrashTest!$B$3,$A2068&lt;=CrashTest!$C$3),1,IF(AND($A2068&gt;=CrashTest!$B$4,$A2068&lt;=CrashTest!$C$4),2,IF(AND($A2068&gt;=CrashTest!$B$5,$A2068&lt;=CrashTest!$C$5),3,IF(AND($A2068&gt;=CrashTest!$B$6,$A2068&lt;=CrashTest!$C$6),4,IF(AND($A2068&gt;=CrashTest!$B$7,$A2068&lt;=CrashTest!$C$7),5,0)))))</f>
        <v>0</v>
      </c>
      <c r="U2068" s="8" t="str">
        <f aca="false">IF(T2068=0,"",IF(T2067=T2068,MAX(U2067,B2068),B2068))</f>
        <v/>
      </c>
      <c r="V2068" s="9" t="str">
        <f aca="false">IF(T2068=0,"",B2068/U2068-1)</f>
        <v/>
      </c>
      <c r="W2068" s="8" t="str">
        <f aca="false">IF(T2068=0,"",IF(T2067=T2068,MAX(W2067,F2068),F2068))</f>
        <v/>
      </c>
      <c r="X2068" s="9" t="str">
        <f aca="false">IF(T2068=0,"",F2068/W2068-1)</f>
        <v/>
      </c>
    </row>
    <row r="2069" customFormat="false" ht="15" hidden="false" customHeight="false" outlineLevel="0" collapsed="false">
      <c r="A2069" s="5" t="n">
        <v>45897</v>
      </c>
      <c r="B2069" s="6" t="n">
        <v>112481.152904109</v>
      </c>
      <c r="C2069" s="7" t="n">
        <v>91783.69129</v>
      </c>
      <c r="D2069" s="0" t="n">
        <f aca="false">INT((ROW()-3)/30)</f>
        <v>68</v>
      </c>
      <c r="E2069" s="0" t="n">
        <f aca="false">2+30*D2069</f>
        <v>2042</v>
      </c>
      <c r="F2069" s="8" t="n">
        <f aca="false">INDEX($F:$F,$E2069)*(2*B2069/INDEX($B:$B,$E2069)-C2069/INDEX($C:$C,$E2069))</f>
        <v>7487.65500339837</v>
      </c>
      <c r="G2069" s="9" t="n">
        <f aca="false">B2069/B2068-1</f>
        <v>0.0110455746813463</v>
      </c>
      <c r="H2069" s="9" t="n">
        <f aca="false">F2069/F2068-1</f>
        <v>0.0075968451261883</v>
      </c>
      <c r="I2069" s="9" t="n">
        <f aca="false">LN(B2069/B2068)</f>
        <v>0.0109850178367031</v>
      </c>
      <c r="J2069" s="9" t="n">
        <f aca="false">LN(F2069/F2068)</f>
        <v>0.00756813441379447</v>
      </c>
      <c r="K2069" s="9" t="n">
        <f aca="false">F2069/F2062-1</f>
        <v>-0.000234695834341991</v>
      </c>
      <c r="L2069" s="9" t="n">
        <f aca="false">F2069/F2039-1</f>
        <v>-0.0173587894592258</v>
      </c>
      <c r="M2069" s="9" t="n">
        <f aca="false">B2069/B2062-1</f>
        <v>0.00119318258383805</v>
      </c>
      <c r="N2069" s="9" t="n">
        <f aca="false">B2069/B2039-1</f>
        <v>-0.0457296623457286</v>
      </c>
      <c r="O2069" s="8" t="n">
        <f aca="false">MAX(O2068,F2069)</f>
        <v>7845.10183676492</v>
      </c>
      <c r="P2069" s="9" t="n">
        <f aca="false">F2069/O2069-1</f>
        <v>-0.0455630584285646</v>
      </c>
      <c r="Q2069" s="8" t="n">
        <f aca="false">MAX(Q2068,B2069)</f>
        <v>123442.67982225</v>
      </c>
      <c r="R2069" s="9" t="n">
        <f aca="false">B2069/Q2069-1</f>
        <v>-0.0887985171249112</v>
      </c>
      <c r="S2069" s="9" t="n">
        <f aca="false">B2069/INDEX($B:$B,$E2069)-1</f>
        <v>-0.00707076509406279</v>
      </c>
      <c r="T2069" s="0" t="n">
        <f aca="false">IF(AND($A2069&gt;=CrashTest!$B$3,$A2069&lt;=CrashTest!$C$3),1,IF(AND($A2069&gt;=CrashTest!$B$4,$A2069&lt;=CrashTest!$C$4),2,IF(AND($A2069&gt;=CrashTest!$B$5,$A2069&lt;=CrashTest!$C$5),3,IF(AND($A2069&gt;=CrashTest!$B$6,$A2069&lt;=CrashTest!$C$6),4,IF(AND($A2069&gt;=CrashTest!$B$7,$A2069&lt;=CrashTest!$C$7),5,0)))))</f>
        <v>0</v>
      </c>
      <c r="U2069" s="8" t="str">
        <f aca="false">IF(T2069=0,"",IF(T2068=T2069,MAX(U2068,B2069),B2069))</f>
        <v/>
      </c>
      <c r="V2069" s="9" t="str">
        <f aca="false">IF(T2069=0,"",B2069/U2069-1)</f>
        <v/>
      </c>
      <c r="W2069" s="8" t="str">
        <f aca="false">IF(T2069=0,"",IF(T2068=T2069,MAX(W2068,F2069),F2069))</f>
        <v/>
      </c>
      <c r="X2069" s="9" t="str">
        <f aca="false">IF(T2069=0,"",F2069/W2069-1)</f>
        <v/>
      </c>
    </row>
    <row r="2070" customFormat="false" ht="15" hidden="false" customHeight="false" outlineLevel="0" collapsed="false">
      <c r="A2070" s="5" t="n">
        <v>45898</v>
      </c>
      <c r="B2070" s="6" t="n">
        <v>108473.330441642</v>
      </c>
      <c r="C2070" s="7" t="n">
        <v>87758.91166</v>
      </c>
      <c r="D2070" s="0" t="n">
        <f aca="false">INT((ROW()-3)/30)</f>
        <v>68</v>
      </c>
      <c r="E2070" s="0" t="n">
        <f aca="false">2+30*D2070</f>
        <v>2042</v>
      </c>
      <c r="F2070" s="8" t="n">
        <f aca="false">INDEX($F:$F,$E2070)*(2*B2070/INDEX($B:$B,$E2070)-C2070/INDEX($C:$C,$E2070))</f>
        <v>7282.46932122766</v>
      </c>
      <c r="G2070" s="9" t="n">
        <f aca="false">B2070/B2069-1</f>
        <v>-0.0356310578171589</v>
      </c>
      <c r="H2070" s="9" t="n">
        <f aca="false">F2070/F2069-1</f>
        <v>-0.0274031966052901</v>
      </c>
      <c r="I2070" s="9" t="n">
        <f aca="false">LN(B2070/B2069)</f>
        <v>-0.0362813374835689</v>
      </c>
      <c r="J2070" s="9" t="n">
        <f aca="false">LN(F2070/F2069)</f>
        <v>-0.0277856676776205</v>
      </c>
      <c r="K2070" s="9" t="n">
        <f aca="false">F2070/F2063-1</f>
        <v>-0.0511220521582306</v>
      </c>
      <c r="L2070" s="9" t="n">
        <f aca="false">F2070/F2040-1</f>
        <v>-0.0440791255652862</v>
      </c>
      <c r="M2070" s="9" t="n">
        <f aca="false">B2070/B2063-1</f>
        <v>-0.0712977477143053</v>
      </c>
      <c r="N2070" s="9" t="n">
        <f aca="false">B2070/B2040-1</f>
        <v>-0.0786469489784495</v>
      </c>
      <c r="O2070" s="8" t="n">
        <f aca="false">MAX(O2069,F2070)</f>
        <v>7845.10183676492</v>
      </c>
      <c r="P2070" s="9" t="n">
        <f aca="false">F2070/O2070-1</f>
        <v>-0.0717176815857984</v>
      </c>
      <c r="Q2070" s="8" t="n">
        <f aca="false">MAX(Q2069,B2070)</f>
        <v>123442.67982225</v>
      </c>
      <c r="R2070" s="9" t="n">
        <f aca="false">B2070/Q2070-1</f>
        <v>-0.121265589844314</v>
      </c>
      <c r="S2070" s="9" t="n">
        <f aca="false">B2070/INDEX($B:$B,$E2070)-1</f>
        <v>-0.0424498840713435</v>
      </c>
      <c r="T2070" s="0" t="n">
        <f aca="false">IF(AND($A2070&gt;=CrashTest!$B$3,$A2070&lt;=CrashTest!$C$3),1,IF(AND($A2070&gt;=CrashTest!$B$4,$A2070&lt;=CrashTest!$C$4),2,IF(AND($A2070&gt;=CrashTest!$B$5,$A2070&lt;=CrashTest!$C$5),3,IF(AND($A2070&gt;=CrashTest!$B$6,$A2070&lt;=CrashTest!$C$6),4,IF(AND($A2070&gt;=CrashTest!$B$7,$A2070&lt;=CrashTest!$C$7),5,0)))))</f>
        <v>0</v>
      </c>
      <c r="U2070" s="8" t="str">
        <f aca="false">IF(T2070=0,"",IF(T2069=T2070,MAX(U2069,B2070),B2070))</f>
        <v/>
      </c>
      <c r="V2070" s="9" t="str">
        <f aca="false">IF(T2070=0,"",B2070/U2070-1)</f>
        <v/>
      </c>
      <c r="W2070" s="8" t="str">
        <f aca="false">IF(T2070=0,"",IF(T2069=T2070,MAX(W2069,F2070),F2070))</f>
        <v/>
      </c>
      <c r="X2070" s="9" t="str">
        <f aca="false">IF(T2070=0,"",F2070/W2070-1)</f>
        <v/>
      </c>
    </row>
    <row r="2071" customFormat="false" ht="15" hidden="false" customHeight="false" outlineLevel="0" collapsed="false">
      <c r="A2071" s="5" t="n">
        <v>45899</v>
      </c>
      <c r="B2071" s="6" t="n">
        <v>108746.150824851</v>
      </c>
      <c r="C2071" s="7" t="n">
        <v>88580.28706</v>
      </c>
      <c r="D2071" s="0" t="n">
        <f aca="false">INT((ROW()-3)/30)</f>
        <v>68</v>
      </c>
      <c r="E2071" s="0" t="n">
        <f aca="false">2+30*D2071</f>
        <v>2042</v>
      </c>
      <c r="F2071" s="8" t="n">
        <f aca="false">INDEX($F:$F,$E2071)*(2*B2071/INDEX($B:$B,$E2071)-C2071/INDEX($C:$C,$E2071))</f>
        <v>7251.73549217835</v>
      </c>
      <c r="G2071" s="9" t="n">
        <f aca="false">B2071/B2070-1</f>
        <v>0.00251509179351483</v>
      </c>
      <c r="H2071" s="9" t="n">
        <f aca="false">F2071/F2070-1</f>
        <v>-0.0042202483379804</v>
      </c>
      <c r="I2071" s="9" t="n">
        <f aca="false">LN(B2071/B2070)</f>
        <v>0.00251193424339403</v>
      </c>
      <c r="J2071" s="9" t="n">
        <f aca="false">LN(F2071/F2070)</f>
        <v>-0.00422917872047508</v>
      </c>
      <c r="K2071" s="9" t="n">
        <f aca="false">F2071/F2064-1</f>
        <v>-0.049014875167917</v>
      </c>
      <c r="L2071" s="9" t="n">
        <f aca="false">F2071/F2041-1</f>
        <v>-0.0493434529424042</v>
      </c>
      <c r="M2071" s="9" t="n">
        <f aca="false">B2071/B2064-1</f>
        <v>-0.0566817200838925</v>
      </c>
      <c r="N2071" s="9" t="n">
        <f aca="false">B2071/B2041-1</f>
        <v>-0.0613059208371798</v>
      </c>
      <c r="O2071" s="8" t="n">
        <f aca="false">MAX(O2070,F2071)</f>
        <v>7845.10183676492</v>
      </c>
      <c r="P2071" s="9" t="n">
        <f aca="false">F2071/O2071-1</f>
        <v>-0.0756352634972625</v>
      </c>
      <c r="Q2071" s="8" t="n">
        <f aca="false">MAX(Q2070,B2071)</f>
        <v>123442.67982225</v>
      </c>
      <c r="R2071" s="9" t="n">
        <f aca="false">B2071/Q2071-1</f>
        <v>-0.119055492140653</v>
      </c>
      <c r="S2071" s="9" t="n">
        <f aca="false">B2071/INDEX($B:$B,$E2071)-1</f>
        <v>-0.0400415576328922</v>
      </c>
      <c r="T2071" s="0" t="n">
        <f aca="false">IF(AND($A2071&gt;=CrashTest!$B$3,$A2071&lt;=CrashTest!$C$3),1,IF(AND($A2071&gt;=CrashTest!$B$4,$A2071&lt;=CrashTest!$C$4),2,IF(AND($A2071&gt;=CrashTest!$B$5,$A2071&lt;=CrashTest!$C$5),3,IF(AND($A2071&gt;=CrashTest!$B$6,$A2071&lt;=CrashTest!$C$6),4,IF(AND($A2071&gt;=CrashTest!$B$7,$A2071&lt;=CrashTest!$C$7),5,0)))))</f>
        <v>0</v>
      </c>
      <c r="U2071" s="8" t="str">
        <f aca="false">IF(T2071=0,"",IF(T2070=T2071,MAX(U2070,B2071),B2071))</f>
        <v/>
      </c>
      <c r="V2071" s="9" t="str">
        <f aca="false">IF(T2071=0,"",B2071/U2071-1)</f>
        <v/>
      </c>
      <c r="W2071" s="8" t="str">
        <f aca="false">IF(T2071=0,"",IF(T2070=T2071,MAX(W2070,F2071),F2071))</f>
        <v/>
      </c>
      <c r="X2071" s="9" t="str">
        <f aca="false">IF(T2071=0,"",F2071/W2071-1)</f>
        <v/>
      </c>
    </row>
    <row r="2072" customFormat="false" ht="15" hidden="false" customHeight="false" outlineLevel="0" collapsed="false">
      <c r="A2072" s="5" t="n">
        <v>45900</v>
      </c>
      <c r="B2072" s="6" t="n">
        <v>108316.44689481</v>
      </c>
      <c r="C2072" s="7" t="n">
        <v>88831.56899</v>
      </c>
      <c r="D2072" s="0" t="n">
        <f aca="false">INT((ROW()-3)/30)</f>
        <v>68</v>
      </c>
      <c r="E2072" s="0" t="n">
        <f aca="false">2+30*D2072</f>
        <v>2042</v>
      </c>
      <c r="F2072" s="8" t="n">
        <f aca="false">INDEX($F:$F,$E2072)*(2*B2072/INDEX($B:$B,$E2072)-C2072/INDEX($C:$C,$E2072))</f>
        <v>7173.97787011572</v>
      </c>
      <c r="G2072" s="9" t="n">
        <f aca="false">B2072/B2071-1</f>
        <v>-0.00395144036622597</v>
      </c>
      <c r="H2072" s="9" t="n">
        <f aca="false">F2072/F2071-1</f>
        <v>-0.0107226224876104</v>
      </c>
      <c r="I2072" s="9" t="n">
        <f aca="false">LN(B2072/B2071)</f>
        <v>-0.00395926793362469</v>
      </c>
      <c r="J2072" s="9" t="n">
        <f aca="false">LN(F2072/F2071)</f>
        <v>-0.0107805240807075</v>
      </c>
      <c r="K2072" s="9" t="n">
        <f aca="false">F2072/F2065-1</f>
        <v>-0.0508413896360205</v>
      </c>
      <c r="L2072" s="9" t="n">
        <f aca="false">F2072/F2042-1</f>
        <v>-0.0491421919356931</v>
      </c>
      <c r="M2072" s="9" t="n">
        <f aca="false">B2072/B2065-1</f>
        <v>-0.045805613037598</v>
      </c>
      <c r="N2072" s="9" t="n">
        <f aca="false">B2072/B2042-1</f>
        <v>-0.0438347761719609</v>
      </c>
      <c r="O2072" s="8" t="n">
        <f aca="false">MAX(O2071,F2072)</f>
        <v>7845.10183676492</v>
      </c>
      <c r="P2072" s="9" t="n">
        <f aca="false">F2072/O2072-1</f>
        <v>-0.0855468776076408</v>
      </c>
      <c r="Q2072" s="8" t="n">
        <f aca="false">MAX(Q2071,B2072)</f>
        <v>123442.67982225</v>
      </c>
      <c r="R2072" s="9" t="n">
        <f aca="false">B2072/Q2072-1</f>
        <v>-0.122536491829413</v>
      </c>
      <c r="S2072" s="9" t="n">
        <f aca="false">B2072/INDEX($B:$B,$E2072)-1</f>
        <v>-0.0438347761719609</v>
      </c>
      <c r="T2072" s="0" t="n">
        <f aca="false">IF(AND($A2072&gt;=CrashTest!$B$3,$A2072&lt;=CrashTest!$C$3),1,IF(AND($A2072&gt;=CrashTest!$B$4,$A2072&lt;=CrashTest!$C$4),2,IF(AND($A2072&gt;=CrashTest!$B$5,$A2072&lt;=CrashTest!$C$5),3,IF(AND($A2072&gt;=CrashTest!$B$6,$A2072&lt;=CrashTest!$C$6),4,IF(AND($A2072&gt;=CrashTest!$B$7,$A2072&lt;=CrashTest!$C$7),5,0)))))</f>
        <v>0</v>
      </c>
      <c r="U2072" s="8" t="str">
        <f aca="false">IF(T2072=0,"",IF(T2071=T2072,MAX(U2071,B2072),B2072))</f>
        <v/>
      </c>
      <c r="V2072" s="9" t="str">
        <f aca="false">IF(T2072=0,"",B2072/U2072-1)</f>
        <v/>
      </c>
      <c r="W2072" s="8" t="str">
        <f aca="false">IF(T2072=0,"",IF(T2071=T2072,MAX(W2071,F2072),F2072))</f>
        <v/>
      </c>
      <c r="X2072" s="9" t="str">
        <f aca="false">IF(T2072=0,"",F2072/W2072-1)</f>
        <v/>
      </c>
    </row>
    <row r="2073" customFormat="false" ht="15" hidden="false" customHeight="false" outlineLevel="0" collapsed="false">
      <c r="A2073" s="5" t="n">
        <v>45901</v>
      </c>
      <c r="B2073" s="6" t="n">
        <v>108992.324614863</v>
      </c>
      <c r="C2073" s="7" t="n">
        <v>90166.97369</v>
      </c>
      <c r="D2073" s="0" t="n">
        <f aca="false">INT((ROW()-3)/30)</f>
        <v>69</v>
      </c>
      <c r="E2073" s="0" t="n">
        <f aca="false">2+30*D2073</f>
        <v>2072</v>
      </c>
      <c r="F2073" s="8" t="n">
        <f aca="false">INDEX($F:$F,$E2073)*(2*B2073/INDEX($B:$B,$E2073)-C2073/INDEX($C:$C,$E2073))</f>
        <v>7155.66048718816</v>
      </c>
      <c r="G2073" s="9" t="n">
        <f aca="false">B2073/B2072-1</f>
        <v>0.00623984389655408</v>
      </c>
      <c r="H2073" s="9" t="n">
        <f aca="false">F2073/F2072-1</f>
        <v>-0.0025533090928338</v>
      </c>
      <c r="I2073" s="9" t="n">
        <f aca="false">LN(B2073/B2072)</f>
        <v>0.00622045667764312</v>
      </c>
      <c r="J2073" s="9" t="n">
        <f aca="false">LN(F2073/F2072)</f>
        <v>-0.00255657434581324</v>
      </c>
      <c r="K2073" s="9" t="n">
        <f aca="false">F2073/F2066-1</f>
        <v>-0.0327276934318004</v>
      </c>
      <c r="L2073" s="9" t="n">
        <f aca="false">F2073/F2043-1</f>
        <v>-0.0488522204158355</v>
      </c>
      <c r="M2073" s="9" t="n">
        <f aca="false">B2073/B2066-1</f>
        <v>-0.00996651240359148</v>
      </c>
      <c r="N2073" s="9" t="n">
        <f aca="false">B2073/B2043-1</f>
        <v>-0.0315725067776385</v>
      </c>
      <c r="O2073" s="8" t="n">
        <f aca="false">MAX(O2072,F2073)</f>
        <v>7845.10183676492</v>
      </c>
      <c r="P2073" s="9" t="n">
        <f aca="false">F2073/O2073-1</f>
        <v>-0.0878817590800154</v>
      </c>
      <c r="Q2073" s="8" t="n">
        <f aca="false">MAX(Q2072,B2073)</f>
        <v>123442.67982225</v>
      </c>
      <c r="R2073" s="9" t="n">
        <f aca="false">B2073/Q2073-1</f>
        <v>-0.117061256513506</v>
      </c>
      <c r="S2073" s="9" t="n">
        <f aca="false">B2073/INDEX($B:$B,$E2073)-1</f>
        <v>0.00623984389655408</v>
      </c>
      <c r="T2073" s="0" t="n">
        <f aca="false">IF(AND($A2073&gt;=CrashTest!$B$3,$A2073&lt;=CrashTest!$C$3),1,IF(AND($A2073&gt;=CrashTest!$B$4,$A2073&lt;=CrashTest!$C$4),2,IF(AND($A2073&gt;=CrashTest!$B$5,$A2073&lt;=CrashTest!$C$5),3,IF(AND($A2073&gt;=CrashTest!$B$6,$A2073&lt;=CrashTest!$C$6),4,IF(AND($A2073&gt;=CrashTest!$B$7,$A2073&lt;=CrashTest!$C$7),5,0)))))</f>
        <v>0</v>
      </c>
      <c r="U2073" s="8" t="str">
        <f aca="false">IF(T2073=0,"",IF(T2072=T2073,MAX(U2072,B2073),B2073))</f>
        <v/>
      </c>
      <c r="V2073" s="9" t="str">
        <f aca="false">IF(T2073=0,"",B2073/U2073-1)</f>
        <v/>
      </c>
      <c r="W2073" s="8" t="str">
        <f aca="false">IF(T2073=0,"",IF(T2072=T2073,MAX(W2072,F2073),F2073))</f>
        <v/>
      </c>
      <c r="X2073" s="9" t="str">
        <f aca="false">IF(T2073=0,"",F2073/W2073-1)</f>
        <v/>
      </c>
    </row>
    <row r="2074" customFormat="false" ht="15" hidden="false" customHeight="false" outlineLevel="0" collapsed="false">
      <c r="A2074" s="5" t="n">
        <v>45902</v>
      </c>
      <c r="B2074" s="6" t="n">
        <v>111140.947159836</v>
      </c>
      <c r="C2074" s="7" t="n">
        <v>92855.72871</v>
      </c>
      <c r="D2074" s="0" t="n">
        <f aca="false">INT((ROW()-3)/30)</f>
        <v>69</v>
      </c>
      <c r="E2074" s="0" t="n">
        <f aca="false">2+30*D2074</f>
        <v>2072</v>
      </c>
      <c r="F2074" s="8" t="n">
        <f aca="false">INDEX($F:$F,$E2074)*(2*B2074/INDEX($B:$B,$E2074)-C2074/INDEX($C:$C,$E2074))</f>
        <v>7223.13210428556</v>
      </c>
      <c r="G2074" s="9" t="n">
        <f aca="false">B2074/B2073-1</f>
        <v>0.0197135215948958</v>
      </c>
      <c r="H2074" s="9" t="n">
        <f aca="false">F2074/F2073-1</f>
        <v>0.00942912498688364</v>
      </c>
      <c r="I2074" s="9" t="n">
        <f aca="false">LN(B2074/B2073)</f>
        <v>0.0195217266658168</v>
      </c>
      <c r="J2074" s="9" t="n">
        <f aca="false">LN(F2074/F2073)</f>
        <v>0.00938494826928849</v>
      </c>
      <c r="K2074" s="9" t="n">
        <f aca="false">F2074/F2067-1</f>
        <v>-0.0345737869154814</v>
      </c>
      <c r="L2074" s="9" t="n">
        <f aca="false">F2074/F2044-1</f>
        <v>-0.0468136185610908</v>
      </c>
      <c r="M2074" s="9" t="n">
        <f aca="false">B2074/B2067-1</f>
        <v>-0.00674155541689103</v>
      </c>
      <c r="N2074" s="9" t="n">
        <f aca="false">B2074/B2044-1</f>
        <v>-0.0273293001474693</v>
      </c>
      <c r="O2074" s="8" t="n">
        <f aca="false">MAX(O2073,F2074)</f>
        <v>7845.10183676492</v>
      </c>
      <c r="P2074" s="9" t="n">
        <f aca="false">F2074/O2074-1</f>
        <v>-0.0792812821835645</v>
      </c>
      <c r="Q2074" s="8" t="n">
        <f aca="false">MAX(Q2073,B2074)</f>
        <v>123442.67982225</v>
      </c>
      <c r="R2074" s="9" t="n">
        <f aca="false">B2074/Q2074-1</f>
        <v>-0.0996554245268148</v>
      </c>
      <c r="S2074" s="9" t="n">
        <f aca="false">B2074/INDEX($B:$B,$E2074)-1</f>
        <v>0.0260763747888533</v>
      </c>
      <c r="T2074" s="0" t="n">
        <f aca="false">IF(AND($A2074&gt;=CrashTest!$B$3,$A2074&lt;=CrashTest!$C$3),1,IF(AND($A2074&gt;=CrashTest!$B$4,$A2074&lt;=CrashTest!$C$4),2,IF(AND($A2074&gt;=CrashTest!$B$5,$A2074&lt;=CrashTest!$C$5),3,IF(AND($A2074&gt;=CrashTest!$B$6,$A2074&lt;=CrashTest!$C$6),4,IF(AND($A2074&gt;=CrashTest!$B$7,$A2074&lt;=CrashTest!$C$7),5,0)))))</f>
        <v>0</v>
      </c>
      <c r="U2074" s="8" t="str">
        <f aca="false">IF(T2074=0,"",IF(T2073=T2074,MAX(U2073,B2074),B2074))</f>
        <v/>
      </c>
      <c r="V2074" s="9" t="str">
        <f aca="false">IF(T2074=0,"",B2074/U2074-1)</f>
        <v/>
      </c>
      <c r="W2074" s="8" t="str">
        <f aca="false">IF(T2074=0,"",IF(T2073=T2074,MAX(W2073,F2074),F2074))</f>
        <v/>
      </c>
      <c r="X2074" s="9" t="str">
        <f aca="false">IF(T2074=0,"",F2074/W2074-1)</f>
        <v/>
      </c>
    </row>
    <row r="2075" customFormat="false" ht="15" hidden="false" customHeight="false" outlineLevel="0" collapsed="false">
      <c r="A2075" s="5" t="n">
        <v>45903</v>
      </c>
      <c r="B2075" s="6" t="n">
        <v>111780.743587376</v>
      </c>
      <c r="C2075" s="7" t="n">
        <v>93476.30363</v>
      </c>
      <c r="D2075" s="0" t="n">
        <f aca="false">INT((ROW()-3)/30)</f>
        <v>69</v>
      </c>
      <c r="E2075" s="0" t="n">
        <f aca="false">2+30*D2075</f>
        <v>2072</v>
      </c>
      <c r="F2075" s="8" t="n">
        <f aca="false">INDEX($F:$F,$E2075)*(2*B2075/INDEX($B:$B,$E2075)-C2075/INDEX($C:$C,$E2075))</f>
        <v>7257.76444679985</v>
      </c>
      <c r="G2075" s="9" t="n">
        <f aca="false">B2075/B2074-1</f>
        <v>0.00575662205415517</v>
      </c>
      <c r="H2075" s="9" t="n">
        <f aca="false">F2075/F2074-1</f>
        <v>0.00479464337828395</v>
      </c>
      <c r="I2075" s="9" t="n">
        <f aca="false">LN(B2075/B2074)</f>
        <v>0.00574011602111855</v>
      </c>
      <c r="J2075" s="9" t="n">
        <f aca="false">LN(F2075/F2074)</f>
        <v>0.00478318568482836</v>
      </c>
      <c r="K2075" s="9" t="n">
        <f aca="false">F2075/F2068-1</f>
        <v>-0.0233390085486721</v>
      </c>
      <c r="L2075" s="9" t="n">
        <f aca="false">F2075/F2045-1</f>
        <v>-0.0474195879232423</v>
      </c>
      <c r="M2075" s="9" t="n">
        <f aca="false">B2075/B2068-1</f>
        <v>0.00474989116579616</v>
      </c>
      <c r="N2075" s="9" t="n">
        <f aca="false">B2075/B2045-1</f>
        <v>-0.0296804864662615</v>
      </c>
      <c r="O2075" s="8" t="n">
        <f aca="false">MAX(O2074,F2075)</f>
        <v>7845.10183676492</v>
      </c>
      <c r="P2075" s="9" t="n">
        <f aca="false">F2075/O2075-1</f>
        <v>-0.0748667642799237</v>
      </c>
      <c r="Q2075" s="8" t="n">
        <f aca="false">MAX(Q2074,B2075)</f>
        <v>123442.67982225</v>
      </c>
      <c r="R2075" s="9" t="n">
        <f aca="false">B2075/Q2075-1</f>
        <v>-0.0944724810873069</v>
      </c>
      <c r="S2075" s="9" t="n">
        <f aca="false">B2075/INDEX($B:$B,$E2075)-1</f>
        <v>0.0319831086772104</v>
      </c>
      <c r="T2075" s="0" t="n">
        <f aca="false">IF(AND($A2075&gt;=CrashTest!$B$3,$A2075&lt;=CrashTest!$C$3),1,IF(AND($A2075&gt;=CrashTest!$B$4,$A2075&lt;=CrashTest!$C$4),2,IF(AND($A2075&gt;=CrashTest!$B$5,$A2075&lt;=CrashTest!$C$5),3,IF(AND($A2075&gt;=CrashTest!$B$6,$A2075&lt;=CrashTest!$C$6),4,IF(AND($A2075&gt;=CrashTest!$B$7,$A2075&lt;=CrashTest!$C$7),5,0)))))</f>
        <v>0</v>
      </c>
      <c r="U2075" s="8" t="str">
        <f aca="false">IF(T2075=0,"",IF(T2074=T2075,MAX(U2074,B2075),B2075))</f>
        <v/>
      </c>
      <c r="V2075" s="9" t="str">
        <f aca="false">IF(T2075=0,"",B2075/U2075-1)</f>
        <v/>
      </c>
      <c r="W2075" s="8" t="str">
        <f aca="false">IF(T2075=0,"",IF(T2074=T2075,MAX(W2074,F2075),F2075))</f>
        <v/>
      </c>
      <c r="X2075" s="9" t="str">
        <f aca="false">IF(T2075=0,"",F2075/W2075-1)</f>
        <v/>
      </c>
    </row>
    <row r="2076" customFormat="false" ht="15" hidden="false" customHeight="false" outlineLevel="0" collapsed="false">
      <c r="A2076" s="5" t="n">
        <v>45904</v>
      </c>
      <c r="B2076" s="6" t="n">
        <v>110900.633412981</v>
      </c>
      <c r="C2076" s="7" t="n">
        <v>92125.98411</v>
      </c>
      <c r="D2076" s="0" t="n">
        <f aca="false">INT((ROW()-3)/30)</f>
        <v>69</v>
      </c>
      <c r="E2076" s="0" t="n">
        <f aca="false">2+30*D2076</f>
        <v>2072</v>
      </c>
      <c r="F2076" s="8" t="n">
        <f aca="false">INDEX($F:$F,$E2076)*(2*B2076/INDEX($B:$B,$E2076)-C2076/INDEX($C:$C,$E2076))</f>
        <v>7250.23303242624</v>
      </c>
      <c r="G2076" s="9" t="n">
        <f aca="false">B2076/B2075-1</f>
        <v>-0.00787354016577135</v>
      </c>
      <c r="H2076" s="9" t="n">
        <f aca="false">F2076/F2075-1</f>
        <v>-0.00103770443761453</v>
      </c>
      <c r="I2076" s="9" t="n">
        <f aca="false">LN(B2076/B2075)</f>
        <v>-0.00790470015050564</v>
      </c>
      <c r="J2076" s="9" t="n">
        <f aca="false">LN(F2076/F2075)</f>
        <v>-0.00103824322563185</v>
      </c>
      <c r="K2076" s="9" t="n">
        <f aca="false">F2076/F2069-1</f>
        <v>-0.0317084548986786</v>
      </c>
      <c r="L2076" s="9" t="n">
        <f aca="false">F2076/F2046-1</f>
        <v>-0.0421285018403846</v>
      </c>
      <c r="M2076" s="9" t="n">
        <f aca="false">B2076/B2069-1</f>
        <v>-0.0140514161734757</v>
      </c>
      <c r="N2076" s="9" t="n">
        <f aca="false">B2076/B2046-1</f>
        <v>-0.0281367917863236</v>
      </c>
      <c r="O2076" s="8" t="n">
        <f aca="false">MAX(O2075,F2076)</f>
        <v>7845.10183676492</v>
      </c>
      <c r="P2076" s="9" t="n">
        <f aca="false">F2076/O2076-1</f>
        <v>-0.0758267791440151</v>
      </c>
      <c r="Q2076" s="8" t="n">
        <f aca="false">MAX(Q2075,B2076)</f>
        <v>123442.67982225</v>
      </c>
      <c r="R2076" s="9" t="n">
        <f aca="false">B2076/Q2076-1</f>
        <v>-0.101602188378677</v>
      </c>
      <c r="S2076" s="9" t="n">
        <f aca="false">B2076/INDEX($B:$B,$E2076)-1</f>
        <v>0.0238577482206428</v>
      </c>
      <c r="T2076" s="0" t="n">
        <f aca="false">IF(AND($A2076&gt;=CrashTest!$B$3,$A2076&lt;=CrashTest!$C$3),1,IF(AND($A2076&gt;=CrashTest!$B$4,$A2076&lt;=CrashTest!$C$4),2,IF(AND($A2076&gt;=CrashTest!$B$5,$A2076&lt;=CrashTest!$C$5),3,IF(AND($A2076&gt;=CrashTest!$B$6,$A2076&lt;=CrashTest!$C$6),4,IF(AND($A2076&gt;=CrashTest!$B$7,$A2076&lt;=CrashTest!$C$7),5,0)))))</f>
        <v>0</v>
      </c>
      <c r="U2076" s="8" t="str">
        <f aca="false">IF(T2076=0,"",IF(T2075=T2076,MAX(U2075,B2076),B2076))</f>
        <v/>
      </c>
      <c r="V2076" s="9" t="str">
        <f aca="false">IF(T2076=0,"",B2076/U2076-1)</f>
        <v/>
      </c>
      <c r="W2076" s="8" t="str">
        <f aca="false">IF(T2076=0,"",IF(T2075=T2076,MAX(W2075,F2076),F2076))</f>
        <v/>
      </c>
      <c r="X2076" s="9" t="str">
        <f aca="false">IF(T2076=0,"",F2076/W2076-1)</f>
        <v/>
      </c>
    </row>
    <row r="2077" customFormat="false" ht="15" hidden="false" customHeight="false" outlineLevel="0" collapsed="false">
      <c r="A2077" s="5" t="n">
        <v>45905</v>
      </c>
      <c r="B2077" s="6" t="n">
        <v>110711.229484804</v>
      </c>
      <c r="C2077" s="7" t="n">
        <v>92086.97733</v>
      </c>
      <c r="D2077" s="0" t="n">
        <f aca="false">INT((ROW()-3)/30)</f>
        <v>69</v>
      </c>
      <c r="E2077" s="0" t="n">
        <f aca="false">2+30*D2077</f>
        <v>2072</v>
      </c>
      <c r="F2077" s="8" t="n">
        <f aca="false">INDEX($F:$F,$E2077)*(2*B2077/INDEX($B:$B,$E2077)-C2077/INDEX($C:$C,$E2077))</f>
        <v>7228.29412138754</v>
      </c>
      <c r="G2077" s="9" t="n">
        <f aca="false">B2077/B2076-1</f>
        <v>-0.0017078705715925</v>
      </c>
      <c r="H2077" s="9" t="n">
        <f aca="false">F2077/F2076-1</f>
        <v>-0.00302595943338435</v>
      </c>
      <c r="I2077" s="9" t="n">
        <f aca="false">LN(B2077/B2076)</f>
        <v>-0.00170933064518511</v>
      </c>
      <c r="J2077" s="9" t="n">
        <f aca="false">LN(F2077/F2076)</f>
        <v>-0.00303054690530393</v>
      </c>
      <c r="K2077" s="9" t="n">
        <f aca="false">F2077/F2070-1</f>
        <v>-0.00743912503444422</v>
      </c>
      <c r="L2077" s="9" t="n">
        <f aca="false">F2077/F2047-1</f>
        <v>-0.0490853942172121</v>
      </c>
      <c r="M2077" s="9" t="n">
        <f aca="false">B2077/B2070-1</f>
        <v>0.020630868749494</v>
      </c>
      <c r="N2077" s="9" t="n">
        <f aca="false">B2077/B2047-1</f>
        <v>-0.0375838774115015</v>
      </c>
      <c r="O2077" s="8" t="n">
        <f aca="false">MAX(O2076,F2077)</f>
        <v>7845.10183676492</v>
      </c>
      <c r="P2077" s="9" t="n">
        <f aca="false">F2077/O2077-1</f>
        <v>-0.0786232898197454</v>
      </c>
      <c r="Q2077" s="8" t="n">
        <f aca="false">MAX(Q2076,B2077)</f>
        <v>123442.67982225</v>
      </c>
      <c r="R2077" s="9" t="n">
        <f aca="false">B2077/Q2077-1</f>
        <v>-0.103136535562729</v>
      </c>
      <c r="S2077" s="9" t="n">
        <f aca="false">B2077/INDEX($B:$B,$E2077)-1</f>
        <v>0.0221091317029598</v>
      </c>
      <c r="T2077" s="0" t="n">
        <f aca="false">IF(AND($A2077&gt;=CrashTest!$B$3,$A2077&lt;=CrashTest!$C$3),1,IF(AND($A2077&gt;=CrashTest!$B$4,$A2077&lt;=CrashTest!$C$4),2,IF(AND($A2077&gt;=CrashTest!$B$5,$A2077&lt;=CrashTest!$C$5),3,IF(AND($A2077&gt;=CrashTest!$B$6,$A2077&lt;=CrashTest!$C$6),4,IF(AND($A2077&gt;=CrashTest!$B$7,$A2077&lt;=CrashTest!$C$7),5,0)))))</f>
        <v>0</v>
      </c>
      <c r="U2077" s="8" t="str">
        <f aca="false">IF(T2077=0,"",IF(T2076=T2077,MAX(U2076,B2077),B2077))</f>
        <v/>
      </c>
      <c r="V2077" s="9" t="str">
        <f aca="false">IF(T2077=0,"",B2077/U2077-1)</f>
        <v/>
      </c>
      <c r="W2077" s="8" t="str">
        <f aca="false">IF(T2077=0,"",IF(T2076=T2077,MAX(W2076,F2077),F2077))</f>
        <v/>
      </c>
      <c r="X2077" s="9" t="str">
        <f aca="false">IF(T2077=0,"",F2077/W2077-1)</f>
        <v/>
      </c>
    </row>
    <row r="2078" customFormat="false" ht="15" hidden="false" customHeight="false" outlineLevel="0" collapsed="false">
      <c r="A2078" s="5" t="n">
        <v>45906</v>
      </c>
      <c r="B2078" s="6" t="n">
        <v>110243.650741672</v>
      </c>
      <c r="C2078" s="7" t="n">
        <v>91386.29254</v>
      </c>
      <c r="D2078" s="0" t="n">
        <f aca="false">INT((ROW()-3)/30)</f>
        <v>69</v>
      </c>
      <c r="E2078" s="0" t="n">
        <f aca="false">2+30*D2078</f>
        <v>2072</v>
      </c>
      <c r="F2078" s="8" t="n">
        <f aca="false">INDEX($F:$F,$E2078)*(2*B2078/INDEX($B:$B,$E2078)-C2078/INDEX($C:$C,$E2078))</f>
        <v>7222.94392375067</v>
      </c>
      <c r="G2078" s="9" t="n">
        <f aca="false">B2078/B2077-1</f>
        <v>-0.00422340845917701</v>
      </c>
      <c r="H2078" s="9" t="n">
        <f aca="false">F2078/F2077-1</f>
        <v>-0.000740174313194508</v>
      </c>
      <c r="I2078" s="9" t="n">
        <f aca="false">LN(B2078/B2077)</f>
        <v>-0.00423235223972538</v>
      </c>
      <c r="J2078" s="9" t="n">
        <f aca="false">LN(F2078/F2077)</f>
        <v>-0.000740448377446689</v>
      </c>
      <c r="K2078" s="9" t="n">
        <f aca="false">F2078/F2071-1</f>
        <v>-0.00397030041411917</v>
      </c>
      <c r="L2078" s="9" t="n">
        <f aca="false">F2078/F2048-1</f>
        <v>-0.0579314417459051</v>
      </c>
      <c r="M2078" s="9" t="n">
        <f aca="false">B2078/B2071-1</f>
        <v>0.0137706015841692</v>
      </c>
      <c r="N2078" s="9" t="n">
        <f aca="false">B2078/B2048-1</f>
        <v>-0.0613160923024886</v>
      </c>
      <c r="O2078" s="8" t="n">
        <f aca="false">MAX(O2077,F2078)</f>
        <v>7845.10183676492</v>
      </c>
      <c r="P2078" s="9" t="n">
        <f aca="false">F2078/O2078-1</f>
        <v>-0.0793052691933965</v>
      </c>
      <c r="Q2078" s="8" t="n">
        <f aca="false">MAX(Q2077,B2078)</f>
        <v>123442.67982225</v>
      </c>
      <c r="R2078" s="9" t="n">
        <f aca="false">B2078/Q2078-1</f>
        <v>-0.10692435630516</v>
      </c>
      <c r="S2078" s="9" t="n">
        <f aca="false">B2078/INDEX($B:$B,$E2078)-1</f>
        <v>0.0177923473499235</v>
      </c>
      <c r="T2078" s="0" t="n">
        <f aca="false">IF(AND($A2078&gt;=CrashTest!$B$3,$A2078&lt;=CrashTest!$C$3),1,IF(AND($A2078&gt;=CrashTest!$B$4,$A2078&lt;=CrashTest!$C$4),2,IF(AND($A2078&gt;=CrashTest!$B$5,$A2078&lt;=CrashTest!$C$5),3,IF(AND($A2078&gt;=CrashTest!$B$6,$A2078&lt;=CrashTest!$C$6),4,IF(AND($A2078&gt;=CrashTest!$B$7,$A2078&lt;=CrashTest!$C$7),5,0)))))</f>
        <v>0</v>
      </c>
      <c r="U2078" s="8" t="str">
        <f aca="false">IF(T2078=0,"",IF(T2077=T2078,MAX(U2077,B2078),B2078))</f>
        <v/>
      </c>
      <c r="V2078" s="9" t="str">
        <f aca="false">IF(T2078=0,"",B2078/U2078-1)</f>
        <v/>
      </c>
      <c r="W2078" s="8" t="str">
        <f aca="false">IF(T2078=0,"",IF(T2077=T2078,MAX(W2077,F2078),F2078))</f>
        <v/>
      </c>
      <c r="X2078" s="9" t="str">
        <f aca="false">IF(T2078=0,"",F2078/W2078-1)</f>
        <v/>
      </c>
    </row>
    <row r="2079" customFormat="false" ht="15" hidden="false" customHeight="false" outlineLevel="0" collapsed="false">
      <c r="A2079" s="5" t="n">
        <v>45907</v>
      </c>
      <c r="B2079" s="6" t="n">
        <v>111307.784421087</v>
      </c>
      <c r="C2079" s="7" t="n">
        <v>92521.92476</v>
      </c>
      <c r="D2079" s="0" t="n">
        <f aca="false">INT((ROW()-3)/30)</f>
        <v>69</v>
      </c>
      <c r="E2079" s="0" t="n">
        <f aca="false">2+30*D2079</f>
        <v>2072</v>
      </c>
      <c r="F2079" s="8" t="n">
        <f aca="false">INDEX($F:$F,$E2079)*(2*B2079/INDEX($B:$B,$E2079)-C2079/INDEX($C:$C,$E2079))</f>
        <v>7272.18970404036</v>
      </c>
      <c r="G2079" s="9" t="n">
        <f aca="false">B2079/B2078-1</f>
        <v>0.00965256205011311</v>
      </c>
      <c r="H2079" s="9" t="n">
        <f aca="false">F2079/F2078-1</f>
        <v>0.00681796519667732</v>
      </c>
      <c r="I2079" s="9" t="n">
        <f aca="false">LN(B2079/B2078)</f>
        <v>0.00960627370210884</v>
      </c>
      <c r="J2079" s="9" t="n">
        <f aca="false">LN(F2079/F2078)</f>
        <v>0.00679482797826393</v>
      </c>
      <c r="K2079" s="9" t="n">
        <f aca="false">F2079/F2072-1</f>
        <v>0.0136900107168931</v>
      </c>
      <c r="L2079" s="9" t="n">
        <f aca="false">F2079/F2049-1</f>
        <v>-0.0513814256117289</v>
      </c>
      <c r="M2079" s="9" t="n">
        <f aca="false">B2079/B2072-1</f>
        <v>0.027616651136849</v>
      </c>
      <c r="N2079" s="9" t="n">
        <f aca="false">B2079/B2049-1</f>
        <v>-0.0465382156461486</v>
      </c>
      <c r="O2079" s="8" t="n">
        <f aca="false">MAX(O2078,F2079)</f>
        <v>7845.10183676492</v>
      </c>
      <c r="P2079" s="9" t="n">
        <f aca="false">F2079/O2079-1</f>
        <v>-0.073028004561993</v>
      </c>
      <c r="Q2079" s="8" t="n">
        <f aca="false">MAX(Q2078,B2079)</f>
        <v>123442.67982225</v>
      </c>
      <c r="R2079" s="9" t="n">
        <f aca="false">B2079/Q2079-1</f>
        <v>-0.0983038882389504</v>
      </c>
      <c r="S2079" s="9" t="n">
        <f aca="false">B2079/INDEX($B:$B,$E2079)-1</f>
        <v>0.027616651136849</v>
      </c>
      <c r="T2079" s="0" t="n">
        <f aca="false">IF(AND($A2079&gt;=CrashTest!$B$3,$A2079&lt;=CrashTest!$C$3),1,IF(AND($A2079&gt;=CrashTest!$B$4,$A2079&lt;=CrashTest!$C$4),2,IF(AND($A2079&gt;=CrashTest!$B$5,$A2079&lt;=CrashTest!$C$5),3,IF(AND($A2079&gt;=CrashTest!$B$6,$A2079&lt;=CrashTest!$C$6),4,IF(AND($A2079&gt;=CrashTest!$B$7,$A2079&lt;=CrashTest!$C$7),5,0)))))</f>
        <v>0</v>
      </c>
      <c r="U2079" s="8" t="str">
        <f aca="false">IF(T2079=0,"",IF(T2078=T2079,MAX(U2078,B2079),B2079))</f>
        <v/>
      </c>
      <c r="V2079" s="9" t="str">
        <f aca="false">IF(T2079=0,"",B2079/U2079-1)</f>
        <v/>
      </c>
      <c r="W2079" s="8" t="str">
        <f aca="false">IF(T2079=0,"",IF(T2078=T2079,MAX(W2078,F2079),F2079))</f>
        <v/>
      </c>
      <c r="X2079" s="9" t="str">
        <f aca="false">IF(T2079=0,"",F2079/W2079-1)</f>
        <v/>
      </c>
    </row>
    <row r="2080" customFormat="false" ht="15" hidden="false" customHeight="false" outlineLevel="0" collapsed="false">
      <c r="A2080" s="5" t="n">
        <v>45908</v>
      </c>
      <c r="B2080" s="6" t="n">
        <v>112112.311575102</v>
      </c>
      <c r="C2080" s="7" t="n">
        <v>93626.81278</v>
      </c>
      <c r="D2080" s="0" t="n">
        <f aca="false">INT((ROW()-3)/30)</f>
        <v>69</v>
      </c>
      <c r="E2080" s="0" t="n">
        <f aca="false">2+30*D2080</f>
        <v>2072</v>
      </c>
      <c r="F2080" s="8" t="n">
        <f aca="false">INDEX($F:$F,$E2080)*(2*B2080/INDEX($B:$B,$E2080)-C2080/INDEX($C:$C,$E2080))</f>
        <v>7289.53002405339</v>
      </c>
      <c r="G2080" s="9" t="n">
        <f aca="false">B2080/B2079-1</f>
        <v>0.00722795048162483</v>
      </c>
      <c r="H2080" s="9" t="n">
        <f aca="false">F2080/F2079-1</f>
        <v>0.00238447025156674</v>
      </c>
      <c r="I2080" s="9" t="n">
        <f aca="false">LN(B2080/B2079)</f>
        <v>0.00720195403970967</v>
      </c>
      <c r="J2080" s="9" t="n">
        <f aca="false">LN(F2080/F2079)</f>
        <v>0.00238163191343625</v>
      </c>
      <c r="K2080" s="9" t="n">
        <f aca="false">F2080/F2073-1</f>
        <v>0.0187082013050945</v>
      </c>
      <c r="L2080" s="9" t="n">
        <f aca="false">F2080/F2050-1</f>
        <v>-0.0487916438713183</v>
      </c>
      <c r="M2080" s="9" t="n">
        <f aca="false">B2080/B2073-1</f>
        <v>0.0286257493017406</v>
      </c>
      <c r="N2080" s="9" t="n">
        <f aca="false">B2080/B2050-1</f>
        <v>-0.0377588331086282</v>
      </c>
      <c r="O2080" s="8" t="n">
        <f aca="false">MAX(O2079,F2080)</f>
        <v>7845.10183676492</v>
      </c>
      <c r="P2080" s="9" t="n">
        <f aca="false">F2080/O2080-1</f>
        <v>-0.0708176674148356</v>
      </c>
      <c r="Q2080" s="8" t="n">
        <f aca="false">MAX(Q2079,B2080)</f>
        <v>123442.67982225</v>
      </c>
      <c r="R2080" s="9" t="n">
        <f aca="false">B2080/Q2080-1</f>
        <v>-0.0917864733936677</v>
      </c>
      <c r="S2080" s="9" t="n">
        <f aca="false">B2080/INDEX($B:$B,$E2080)-1</f>
        <v>0.0350442134053595</v>
      </c>
      <c r="T2080" s="0" t="n">
        <f aca="false">IF(AND($A2080&gt;=CrashTest!$B$3,$A2080&lt;=CrashTest!$C$3),1,IF(AND($A2080&gt;=CrashTest!$B$4,$A2080&lt;=CrashTest!$C$4),2,IF(AND($A2080&gt;=CrashTest!$B$5,$A2080&lt;=CrashTest!$C$5),3,IF(AND($A2080&gt;=CrashTest!$B$6,$A2080&lt;=CrashTest!$C$6),4,IF(AND($A2080&gt;=CrashTest!$B$7,$A2080&lt;=CrashTest!$C$7),5,0)))))</f>
        <v>0</v>
      </c>
      <c r="U2080" s="8" t="str">
        <f aca="false">IF(T2080=0,"",IF(T2079=T2080,MAX(U2079,B2080),B2080))</f>
        <v/>
      </c>
      <c r="V2080" s="9" t="str">
        <f aca="false">IF(T2080=0,"",B2080/U2080-1)</f>
        <v/>
      </c>
      <c r="W2080" s="8" t="str">
        <f aca="false">IF(T2080=0,"",IF(T2079=T2080,MAX(W2079,F2080),F2080))</f>
        <v/>
      </c>
      <c r="X2080" s="9" t="str">
        <f aca="false">IF(T2080=0,"",F2080/W2080-1)</f>
        <v/>
      </c>
    </row>
    <row r="2081" customFormat="false" ht="15" hidden="false" customHeight="false" outlineLevel="0" collapsed="false">
      <c r="A2081" s="5" t="n">
        <v>45909</v>
      </c>
      <c r="B2081" s="6" t="n">
        <v>111486.396779836</v>
      </c>
      <c r="C2081" s="7" t="n">
        <v>92923.51188</v>
      </c>
      <c r="D2081" s="0" t="n">
        <f aca="false">INT((ROW()-3)/30)</f>
        <v>69</v>
      </c>
      <c r="E2081" s="0" t="n">
        <f aca="false">2+30*D2081</f>
        <v>2072</v>
      </c>
      <c r="F2081" s="8" t="n">
        <f aca="false">INDEX($F:$F,$E2081)*(2*B2081/INDEX($B:$B,$E2081)-C2081/INDEX($C:$C,$E2081))</f>
        <v>7263.41738318511</v>
      </c>
      <c r="G2081" s="9" t="n">
        <f aca="false">B2081/B2080-1</f>
        <v>-0.00558292649997416</v>
      </c>
      <c r="H2081" s="9" t="n">
        <f aca="false">F2081/F2080-1</f>
        <v>-0.00358221185482677</v>
      </c>
      <c r="I2081" s="9" t="n">
        <f aca="false">LN(B2081/B2080)</f>
        <v>-0.00559856928296624</v>
      </c>
      <c r="J2081" s="9" t="n">
        <f aca="false">LN(F2081/F2080)</f>
        <v>-0.003588643339601</v>
      </c>
      <c r="K2081" s="9" t="n">
        <f aca="false">F2081/F2074-1</f>
        <v>0.00557725905021789</v>
      </c>
      <c r="L2081" s="9" t="n">
        <f aca="false">F2081/F2051-1</f>
        <v>-0.0608780749559561</v>
      </c>
      <c r="M2081" s="9" t="n">
        <f aca="false">B2081/B2074-1</f>
        <v>0.00310821194913147</v>
      </c>
      <c r="N2081" s="9" t="n">
        <f aca="false">B2081/B2051-1</f>
        <v>-0.0646266733842857</v>
      </c>
      <c r="O2081" s="8" t="n">
        <f aca="false">MAX(O2080,F2081)</f>
        <v>7845.10183676492</v>
      </c>
      <c r="P2081" s="9" t="n">
        <f aca="false">F2081/O2081-1</f>
        <v>-0.0741461953819177</v>
      </c>
      <c r="Q2081" s="8" t="n">
        <f aca="false">MAX(Q2080,B2081)</f>
        <v>123442.67982225</v>
      </c>
      <c r="R2081" s="9" t="n">
        <f aca="false">B2081/Q2081-1</f>
        <v>-0.0968569627589933</v>
      </c>
      <c r="S2081" s="9" t="n">
        <f aca="false">B2081/INDEX($B:$B,$E2081)-1</f>
        <v>0.0292656376376936</v>
      </c>
      <c r="T2081" s="0" t="n">
        <f aca="false">IF(AND($A2081&gt;=CrashTest!$B$3,$A2081&lt;=CrashTest!$C$3),1,IF(AND($A2081&gt;=CrashTest!$B$4,$A2081&lt;=CrashTest!$C$4),2,IF(AND($A2081&gt;=CrashTest!$B$5,$A2081&lt;=CrashTest!$C$5),3,IF(AND($A2081&gt;=CrashTest!$B$6,$A2081&lt;=CrashTest!$C$6),4,IF(AND($A2081&gt;=CrashTest!$B$7,$A2081&lt;=CrashTest!$C$7),5,0)))))</f>
        <v>0</v>
      </c>
      <c r="U2081" s="8" t="str">
        <f aca="false">IF(T2081=0,"",IF(T2080=T2081,MAX(U2080,B2081),B2081))</f>
        <v/>
      </c>
      <c r="V2081" s="9" t="str">
        <f aca="false">IF(T2081=0,"",B2081/U2081-1)</f>
        <v/>
      </c>
      <c r="W2081" s="8" t="str">
        <f aca="false">IF(T2081=0,"",IF(T2080=T2081,MAX(W2080,F2081),F2081))</f>
        <v/>
      </c>
      <c r="X2081" s="9" t="str">
        <f aca="false">IF(T2081=0,"",F2081/W2081-1)</f>
        <v/>
      </c>
    </row>
    <row r="2082" customFormat="false" ht="15" hidden="false" customHeight="false" outlineLevel="0" collapsed="false">
      <c r="A2082" s="5" t="n">
        <v>45910</v>
      </c>
      <c r="B2082" s="6" t="n">
        <v>113930.748423437</v>
      </c>
      <c r="C2082" s="7" t="n">
        <v>95965.4616</v>
      </c>
      <c r="D2082" s="0" t="n">
        <f aca="false">INT((ROW()-3)/30)</f>
        <v>69</v>
      </c>
      <c r="E2082" s="0" t="n">
        <f aca="false">2+30*D2082</f>
        <v>2072</v>
      </c>
      <c r="F2082" s="8" t="n">
        <f aca="false">INDEX($F:$F,$E2082)*(2*B2082/INDEX($B:$B,$E2082)-C2082/INDEX($C:$C,$E2082))</f>
        <v>7341.53849050708</v>
      </c>
      <c r="G2082" s="9" t="n">
        <f aca="false">B2082/B2081-1</f>
        <v>0.0219251111723355</v>
      </c>
      <c r="H2082" s="9" t="n">
        <f aca="false">F2082/F2081-1</f>
        <v>0.0107554203759266</v>
      </c>
      <c r="I2082" s="9" t="n">
        <f aca="false">LN(B2082/B2081)</f>
        <v>0.0216882123572435</v>
      </c>
      <c r="J2082" s="9" t="n">
        <f aca="false">LN(F2082/F2081)</f>
        <v>0.0106979922509793</v>
      </c>
      <c r="K2082" s="9" t="n">
        <f aca="false">F2082/F2075-1</f>
        <v>0.0115426787850863</v>
      </c>
      <c r="L2082" s="9" t="n">
        <f aca="false">F2082/F2052-1</f>
        <v>-0.0498290764206037</v>
      </c>
      <c r="M2082" s="9" t="n">
        <f aca="false">B2082/B2075-1</f>
        <v>0.0192341253695492</v>
      </c>
      <c r="N2082" s="9" t="n">
        <f aca="false">B2082/B2052-1</f>
        <v>-0.0405188802691899</v>
      </c>
      <c r="O2082" s="8" t="n">
        <f aca="false">MAX(O2081,F2082)</f>
        <v>7845.10183676492</v>
      </c>
      <c r="P2082" s="9" t="n">
        <f aca="false">F2082/O2082-1</f>
        <v>-0.0641882485065993</v>
      </c>
      <c r="Q2082" s="8" t="n">
        <f aca="false">MAX(Q2081,B2082)</f>
        <v>123442.67982225</v>
      </c>
      <c r="R2082" s="9" t="n">
        <f aca="false">B2082/Q2082-1</f>
        <v>-0.0770554512629634</v>
      </c>
      <c r="S2082" s="9" t="n">
        <f aca="false">B2082/INDEX($B:$B,$E2082)-1</f>
        <v>0.051832401168765</v>
      </c>
      <c r="T2082" s="0" t="n">
        <f aca="false">IF(AND($A2082&gt;=CrashTest!$B$3,$A2082&lt;=CrashTest!$C$3),1,IF(AND($A2082&gt;=CrashTest!$B$4,$A2082&lt;=CrashTest!$C$4),2,IF(AND($A2082&gt;=CrashTest!$B$5,$A2082&lt;=CrashTest!$C$5),3,IF(AND($A2082&gt;=CrashTest!$B$6,$A2082&lt;=CrashTest!$C$6),4,IF(AND($A2082&gt;=CrashTest!$B$7,$A2082&lt;=CrashTest!$C$7),5,0)))))</f>
        <v>0</v>
      </c>
      <c r="U2082" s="8" t="str">
        <f aca="false">IF(T2082=0,"",IF(T2081=T2082,MAX(U2081,B2082),B2082))</f>
        <v/>
      </c>
      <c r="V2082" s="9" t="str">
        <f aca="false">IF(T2082=0,"",B2082/U2082-1)</f>
        <v/>
      </c>
      <c r="W2082" s="8" t="str">
        <f aca="false">IF(T2082=0,"",IF(T2081=T2082,MAX(W2081,F2082),F2082))</f>
        <v/>
      </c>
      <c r="X2082" s="9" t="str">
        <f aca="false">IF(T2082=0,"",F2082/W2082-1)</f>
        <v/>
      </c>
    </row>
    <row r="2083" customFormat="false" ht="15" hidden="false" customHeight="false" outlineLevel="0" collapsed="false">
      <c r="A2083" s="5" t="n">
        <v>45911</v>
      </c>
      <c r="B2083" s="6" t="n">
        <v>115445.812932648</v>
      </c>
      <c r="C2083" s="7" t="n">
        <v>97926.81617</v>
      </c>
      <c r="D2083" s="0" t="n">
        <f aca="false">INT((ROW()-3)/30)</f>
        <v>69</v>
      </c>
      <c r="E2083" s="0" t="n">
        <f aca="false">2+30*D2083</f>
        <v>2072</v>
      </c>
      <c r="F2083" s="8" t="n">
        <f aca="false">INDEX($F:$F,$E2083)*(2*B2083/INDEX($B:$B,$E2083)-C2083/INDEX($C:$C,$E2083))</f>
        <v>7383.83128123217</v>
      </c>
      <c r="G2083" s="9" t="n">
        <f aca="false">B2083/B2082-1</f>
        <v>0.0132981177616782</v>
      </c>
      <c r="H2083" s="9" t="n">
        <f aca="false">F2083/F2082-1</f>
        <v>0.00576075311459268</v>
      </c>
      <c r="I2083" s="9" t="n">
        <f aca="false">LN(B2083/B2082)</f>
        <v>0.0132104739372785</v>
      </c>
      <c r="J2083" s="9" t="n">
        <f aca="false">LN(F2083/F2082)</f>
        <v>0.00574422342828143</v>
      </c>
      <c r="K2083" s="9" t="n">
        <f aca="false">F2083/F2076-1</f>
        <v>0.0184267523827739</v>
      </c>
      <c r="L2083" s="9" t="n">
        <f aca="false">F2083/F2053-1</f>
        <v>-0.0501072435765367</v>
      </c>
      <c r="M2083" s="9" t="n">
        <f aca="false">B2083/B2076-1</f>
        <v>0.0409842521164083</v>
      </c>
      <c r="N2083" s="9" t="n">
        <f aca="false">B2083/B2053-1</f>
        <v>-0.039187203664674</v>
      </c>
      <c r="O2083" s="8" t="n">
        <f aca="false">MAX(O2082,F2083)</f>
        <v>7845.10183676492</v>
      </c>
      <c r="P2083" s="9" t="n">
        <f aca="false">F2083/O2083-1</f>
        <v>-0.0587972680445112</v>
      </c>
      <c r="Q2083" s="8" t="n">
        <f aca="false">MAX(Q2082,B2083)</f>
        <v>123442.67982225</v>
      </c>
      <c r="R2083" s="9" t="n">
        <f aca="false">B2083/Q2083-1</f>
        <v>-0.0647820259663594</v>
      </c>
      <c r="S2083" s="9" t="n">
        <f aca="false">B2083/INDEX($B:$B,$E2083)-1</f>
        <v>0.0658197923050559</v>
      </c>
      <c r="T2083" s="0" t="n">
        <f aca="false">IF(AND($A2083&gt;=CrashTest!$B$3,$A2083&lt;=CrashTest!$C$3),1,IF(AND($A2083&gt;=CrashTest!$B$4,$A2083&lt;=CrashTest!$C$4),2,IF(AND($A2083&gt;=CrashTest!$B$5,$A2083&lt;=CrashTest!$C$5),3,IF(AND($A2083&gt;=CrashTest!$B$6,$A2083&lt;=CrashTest!$C$6),4,IF(AND($A2083&gt;=CrashTest!$B$7,$A2083&lt;=CrashTest!$C$7),5,0)))))</f>
        <v>0</v>
      </c>
      <c r="U2083" s="8" t="str">
        <f aca="false">IF(T2083=0,"",IF(T2082=T2083,MAX(U2082,B2083),B2083))</f>
        <v/>
      </c>
      <c r="V2083" s="9" t="str">
        <f aca="false">IF(T2083=0,"",B2083/U2083-1)</f>
        <v/>
      </c>
      <c r="W2083" s="8" t="str">
        <f aca="false">IF(T2083=0,"",IF(T2082=T2083,MAX(W2082,F2083),F2083))</f>
        <v/>
      </c>
      <c r="X2083" s="9" t="str">
        <f aca="false">IF(T2083=0,"",F2083/W2083-1)</f>
        <v/>
      </c>
    </row>
    <row r="2084" customFormat="false" ht="15" hidden="false" customHeight="false" outlineLevel="0" collapsed="false">
      <c r="A2084" s="5" t="n">
        <v>45912</v>
      </c>
      <c r="B2084" s="6" t="n">
        <v>116149.174031958</v>
      </c>
      <c r="C2084" s="7" t="n">
        <v>98543.01064</v>
      </c>
      <c r="D2084" s="0" t="n">
        <f aca="false">INT((ROW()-3)/30)</f>
        <v>69</v>
      </c>
      <c r="E2084" s="0" t="n">
        <f aca="false">2+30*D2084</f>
        <v>2072</v>
      </c>
      <c r="F2084" s="8" t="n">
        <f aca="false">INDEX($F:$F,$E2084)*(2*B2084/INDEX($B:$B,$E2084)-C2084/INDEX($C:$C,$E2084))</f>
        <v>7427.23737315476</v>
      </c>
      <c r="G2084" s="9" t="n">
        <f aca="false">B2084/B2083-1</f>
        <v>0.00609256482710507</v>
      </c>
      <c r="H2084" s="9" t="n">
        <f aca="false">F2084/F2083-1</f>
        <v>0.00587853246767889</v>
      </c>
      <c r="I2084" s="9" t="n">
        <f aca="false">LN(B2084/B2083)</f>
        <v>0.00607408019523545</v>
      </c>
      <c r="J2084" s="9" t="n">
        <f aca="false">LN(F2084/F2083)</f>
        <v>0.00586132131363785</v>
      </c>
      <c r="K2084" s="9" t="n">
        <f aca="false">F2084/F2077-1</f>
        <v>0.0275228495722899</v>
      </c>
      <c r="L2084" s="9" t="n">
        <f aca="false">F2084/F2054-1</f>
        <v>-0.0532643772260429</v>
      </c>
      <c r="M2084" s="9" t="n">
        <f aca="false">B2084/B2077-1</f>
        <v>0.0491182743833623</v>
      </c>
      <c r="N2084" s="9" t="n">
        <f aca="false">B2084/B2054-1</f>
        <v>-0.0590841498320857</v>
      </c>
      <c r="O2084" s="8" t="n">
        <f aca="false">MAX(O2083,F2084)</f>
        <v>7845.10183676492</v>
      </c>
      <c r="P2084" s="9" t="n">
        <f aca="false">F2084/O2084-1</f>
        <v>-0.0532643772260429</v>
      </c>
      <c r="Q2084" s="8" t="n">
        <f aca="false">MAX(Q2083,B2084)</f>
        <v>123442.67982225</v>
      </c>
      <c r="R2084" s="9" t="n">
        <f aca="false">B2084/Q2084-1</f>
        <v>-0.0590841498320857</v>
      </c>
      <c r="S2084" s="9" t="n">
        <f aca="false">B2084/INDEX($B:$B,$E2084)-1</f>
        <v>0.0723133684836861</v>
      </c>
      <c r="T2084" s="0" t="n">
        <f aca="false">IF(AND($A2084&gt;=CrashTest!$B$3,$A2084&lt;=CrashTest!$C$3),1,IF(AND($A2084&gt;=CrashTest!$B$4,$A2084&lt;=CrashTest!$C$4),2,IF(AND($A2084&gt;=CrashTest!$B$5,$A2084&lt;=CrashTest!$C$5),3,IF(AND($A2084&gt;=CrashTest!$B$6,$A2084&lt;=CrashTest!$C$6),4,IF(AND($A2084&gt;=CrashTest!$B$7,$A2084&lt;=CrashTest!$C$7),5,0)))))</f>
        <v>0</v>
      </c>
      <c r="U2084" s="8" t="str">
        <f aca="false">IF(T2084=0,"",IF(T2083=T2084,MAX(U2083,B2084),B2084))</f>
        <v/>
      </c>
      <c r="V2084" s="9" t="str">
        <f aca="false">IF(T2084=0,"",B2084/U2084-1)</f>
        <v/>
      </c>
      <c r="W2084" s="8" t="str">
        <f aca="false">IF(T2084=0,"",IF(T2083=T2084,MAX(W2083,F2084),F2084))</f>
        <v/>
      </c>
      <c r="X2084" s="9" t="str">
        <f aca="false">IF(T2084=0,"",F2084/W2084-1)</f>
        <v/>
      </c>
    </row>
    <row r="2085" customFormat="false" ht="15" hidden="false" customHeight="false" outlineLevel="0" collapsed="false">
      <c r="A2085" s="5" t="n">
        <v>45913</v>
      </c>
      <c r="B2085" s="6" t="n">
        <v>115965.627551268</v>
      </c>
      <c r="C2085" s="7" t="n">
        <v>98140.50839</v>
      </c>
      <c r="D2085" s="0" t="n">
        <f aca="false">INT((ROW()-3)/30)</f>
        <v>69</v>
      </c>
      <c r="E2085" s="0" t="n">
        <f aca="false">2+30*D2085</f>
        <v>2072</v>
      </c>
      <c r="F2085" s="8" t="n">
        <f aca="false">INDEX($F:$F,$E2085)*(2*B2085/INDEX($B:$B,$E2085)-C2085/INDEX($C:$C,$E2085))</f>
        <v>7435.4300091402</v>
      </c>
      <c r="G2085" s="9" t="n">
        <f aca="false">B2085/B2084-1</f>
        <v>-0.00158026505327968</v>
      </c>
      <c r="H2085" s="9" t="n">
        <f aca="false">F2085/F2084-1</f>
        <v>0.00110305293527468</v>
      </c>
      <c r="I2085" s="9" t="n">
        <f aca="false">LN(B2085/B2084)</f>
        <v>-0.00158151498909247</v>
      </c>
      <c r="J2085" s="9" t="n">
        <f aca="false">LN(F2085/F2084)</f>
        <v>0.00110244501938688</v>
      </c>
      <c r="K2085" s="9" t="n">
        <f aca="false">F2085/F2078-1</f>
        <v>0.0294182105845817</v>
      </c>
      <c r="L2085" s="9" t="n">
        <f aca="false">F2085/F2055-1</f>
        <v>-0.0377298826176608</v>
      </c>
      <c r="M2085" s="9" t="n">
        <f aca="false">B2085/B2078-1</f>
        <v>0.051903005489214</v>
      </c>
      <c r="N2085" s="9" t="n">
        <f aca="false">B2085/B2055-1</f>
        <v>-0.0214719256150553</v>
      </c>
      <c r="O2085" s="8" t="n">
        <f aca="false">MAX(O2084,F2085)</f>
        <v>7845.10183676492</v>
      </c>
      <c r="P2085" s="9" t="n">
        <f aca="false">F2085/O2085-1</f>
        <v>-0.0522200777184131</v>
      </c>
      <c r="Q2085" s="8" t="n">
        <f aca="false">MAX(Q2084,B2085)</f>
        <v>123442.67982225</v>
      </c>
      <c r="R2085" s="9" t="n">
        <f aca="false">B2085/Q2085-1</f>
        <v>-0.0605710462681829</v>
      </c>
      <c r="S2085" s="9" t="n">
        <f aca="false">B2085/INDEX($B:$B,$E2085)-1</f>
        <v>0.0706188291413066</v>
      </c>
      <c r="T2085" s="0" t="n">
        <f aca="false">IF(AND($A2085&gt;=CrashTest!$B$3,$A2085&lt;=CrashTest!$C$3),1,IF(AND($A2085&gt;=CrashTest!$B$4,$A2085&lt;=CrashTest!$C$4),2,IF(AND($A2085&gt;=CrashTest!$B$5,$A2085&lt;=CrashTest!$C$5),3,IF(AND($A2085&gt;=CrashTest!$B$6,$A2085&lt;=CrashTest!$C$6),4,IF(AND($A2085&gt;=CrashTest!$B$7,$A2085&lt;=CrashTest!$C$7),5,0)))))</f>
        <v>0</v>
      </c>
      <c r="U2085" s="8" t="str">
        <f aca="false">IF(T2085=0,"",IF(T2084=T2085,MAX(U2084,B2085),B2085))</f>
        <v/>
      </c>
      <c r="V2085" s="9" t="str">
        <f aca="false">IF(T2085=0,"",B2085/U2085-1)</f>
        <v/>
      </c>
      <c r="W2085" s="8" t="str">
        <f aca="false">IF(T2085=0,"",IF(T2084=T2085,MAX(W2084,F2085),F2085))</f>
        <v/>
      </c>
      <c r="X2085" s="9" t="str">
        <f aca="false">IF(T2085=0,"",F2085/W2085-1)</f>
        <v/>
      </c>
    </row>
    <row r="2086" customFormat="false" ht="15" hidden="false" customHeight="false" outlineLevel="0" collapsed="false">
      <c r="A2086" s="5" t="n">
        <v>45914</v>
      </c>
      <c r="B2086" s="6" t="n">
        <v>115395.933423437</v>
      </c>
      <c r="C2086" s="7" t="n">
        <v>97247.42947</v>
      </c>
      <c r="D2086" s="0" t="n">
        <f aca="false">INT((ROW()-3)/30)</f>
        <v>69</v>
      </c>
      <c r="E2086" s="0" t="n">
        <f aca="false">2+30*D2086</f>
        <v>2072</v>
      </c>
      <c r="F2086" s="8" t="n">
        <f aca="false">INDEX($F:$F,$E2086)*(2*B2086/INDEX($B:$B,$E2086)-C2086/INDEX($C:$C,$E2086))</f>
        <v>7432.09088979007</v>
      </c>
      <c r="G2086" s="9" t="n">
        <f aca="false">B2086/B2085-1</f>
        <v>-0.00491261195115023</v>
      </c>
      <c r="H2086" s="9" t="n">
        <f aca="false">F2086/F2085-1</f>
        <v>-0.000449082211253504</v>
      </c>
      <c r="I2086" s="9" t="n">
        <f aca="false">LN(B2086/B2085)</f>
        <v>-0.00492471849535203</v>
      </c>
      <c r="J2086" s="9" t="n">
        <f aca="false">LN(F2086/F2085)</f>
        <v>-0.000449183078869435</v>
      </c>
      <c r="K2086" s="9" t="n">
        <f aca="false">F2086/F2079-1</f>
        <v>0.0219880383017064</v>
      </c>
      <c r="L2086" s="9" t="n">
        <f aca="false">F2086/F2056-1</f>
        <v>-0.0313615473656357</v>
      </c>
      <c r="M2086" s="9" t="n">
        <f aca="false">B2086/B2079-1</f>
        <v>0.0367283296816348</v>
      </c>
      <c r="N2086" s="9" t="n">
        <f aca="false">B2086/B2056-1</f>
        <v>-0.0163264578477337</v>
      </c>
      <c r="O2086" s="8" t="n">
        <f aca="false">MAX(O2085,F2086)</f>
        <v>7845.10183676492</v>
      </c>
      <c r="P2086" s="9" t="n">
        <f aca="false">F2086/O2086-1</f>
        <v>-0.052645708821693</v>
      </c>
      <c r="Q2086" s="8" t="n">
        <f aca="false">MAX(Q2085,B2086)</f>
        <v>123442.67982225</v>
      </c>
      <c r="R2086" s="9" t="n">
        <f aca="false">B2086/Q2086-1</f>
        <v>-0.0651860961735424</v>
      </c>
      <c r="S2086" s="9" t="n">
        <f aca="false">B2086/INDEX($B:$B,$E2086)-1</f>
        <v>0.0653592942861405</v>
      </c>
      <c r="T2086" s="0" t="n">
        <f aca="false">IF(AND($A2086&gt;=CrashTest!$B$3,$A2086&lt;=CrashTest!$C$3),1,IF(AND($A2086&gt;=CrashTest!$B$4,$A2086&lt;=CrashTest!$C$4),2,IF(AND($A2086&gt;=CrashTest!$B$5,$A2086&lt;=CrashTest!$C$5),3,IF(AND($A2086&gt;=CrashTest!$B$6,$A2086&lt;=CrashTest!$C$6),4,IF(AND($A2086&gt;=CrashTest!$B$7,$A2086&lt;=CrashTest!$C$7),5,0)))))</f>
        <v>0</v>
      </c>
      <c r="U2086" s="8" t="str">
        <f aca="false">IF(T2086=0,"",IF(T2085=T2086,MAX(U2085,B2086),B2086))</f>
        <v/>
      </c>
      <c r="V2086" s="9" t="str">
        <f aca="false">IF(T2086=0,"",B2086/U2086-1)</f>
        <v/>
      </c>
      <c r="W2086" s="8" t="str">
        <f aca="false">IF(T2086=0,"",IF(T2085=T2086,MAX(W2085,F2086),F2086))</f>
        <v/>
      </c>
      <c r="X2086" s="9" t="str">
        <f aca="false">IF(T2086=0,"",F2086/W2086-1)</f>
        <v/>
      </c>
    </row>
    <row r="2087" customFormat="false" ht="15" hidden="false" customHeight="false" outlineLevel="0" collapsed="false">
      <c r="A2087" s="5" t="n">
        <v>45915</v>
      </c>
      <c r="B2087" s="6" t="n">
        <v>115420.931814144</v>
      </c>
      <c r="C2087" s="7" t="n">
        <v>97178.89887</v>
      </c>
      <c r="D2087" s="0" t="n">
        <f aca="false">INT((ROW()-3)/30)</f>
        <v>69</v>
      </c>
      <c r="E2087" s="0" t="n">
        <f aca="false">2+30*D2087</f>
        <v>2072</v>
      </c>
      <c r="F2087" s="8" t="n">
        <f aca="false">INDEX($F:$F,$E2087)*(2*B2087/INDEX($B:$B,$E2087)-C2087/INDEX($C:$C,$E2087))</f>
        <v>7440.936744764</v>
      </c>
      <c r="G2087" s="9" t="n">
        <f aca="false">B2087/B2086-1</f>
        <v>0.000216631470151274</v>
      </c>
      <c r="H2087" s="9" t="n">
        <f aca="false">F2087/F2086-1</f>
        <v>0.00119022427269866</v>
      </c>
      <c r="I2087" s="9" t="n">
        <f aca="false">LN(B2087/B2086)</f>
        <v>0.000216608008942574</v>
      </c>
      <c r="J2087" s="9" t="n">
        <f aca="false">LN(F2087/F2086)</f>
        <v>0.00118951651732508</v>
      </c>
      <c r="K2087" s="9" t="n">
        <f aca="false">F2087/F2080-1</f>
        <v>0.0207704365317121</v>
      </c>
      <c r="L2087" s="9" t="n">
        <f aca="false">F2087/F2057-1</f>
        <v>-0.0342308578726067</v>
      </c>
      <c r="M2087" s="9" t="n">
        <f aca="false">B2087/B2080-1</f>
        <v>0.0295116583768378</v>
      </c>
      <c r="N2087" s="9" t="n">
        <f aca="false">B2087/B2057-1</f>
        <v>-0.0173799834287309</v>
      </c>
      <c r="O2087" s="8" t="n">
        <f aca="false">MAX(O2086,F2087)</f>
        <v>7845.10183676492</v>
      </c>
      <c r="P2087" s="9" t="n">
        <f aca="false">F2087/O2087-1</f>
        <v>-0.0515181447494874</v>
      </c>
      <c r="Q2087" s="8" t="n">
        <f aca="false">MAX(Q2086,B2087)</f>
        <v>123442.67982225</v>
      </c>
      <c r="R2087" s="9" t="n">
        <f aca="false">B2087/Q2087-1</f>
        <v>-0.0649835860632386</v>
      </c>
      <c r="S2087" s="9" t="n">
        <f aca="false">B2087/INDEX($B:$B,$E2087)-1</f>
        <v>0.0655900846363011</v>
      </c>
      <c r="T2087" s="0" t="n">
        <f aca="false">IF(AND($A2087&gt;=CrashTest!$B$3,$A2087&lt;=CrashTest!$C$3),1,IF(AND($A2087&gt;=CrashTest!$B$4,$A2087&lt;=CrashTest!$C$4),2,IF(AND($A2087&gt;=CrashTest!$B$5,$A2087&lt;=CrashTest!$C$5),3,IF(AND($A2087&gt;=CrashTest!$B$6,$A2087&lt;=CrashTest!$C$6),4,IF(AND($A2087&gt;=CrashTest!$B$7,$A2087&lt;=CrashTest!$C$7),5,0)))))</f>
        <v>0</v>
      </c>
      <c r="U2087" s="8" t="str">
        <f aca="false">IF(T2087=0,"",IF(T2086=T2087,MAX(U2086,B2087),B2087))</f>
        <v/>
      </c>
      <c r="V2087" s="9" t="str">
        <f aca="false">IF(T2087=0,"",B2087/U2087-1)</f>
        <v/>
      </c>
      <c r="W2087" s="8" t="str">
        <f aca="false">IF(T2087=0,"",IF(T2086=T2087,MAX(W2086,F2087),F2087))</f>
        <v/>
      </c>
      <c r="X2087" s="9" t="str">
        <f aca="false">IF(T2087=0,"",F2087/W2087-1)</f>
        <v/>
      </c>
    </row>
    <row r="2088" customFormat="false" ht="15" hidden="false" customHeight="false" outlineLevel="0" collapsed="false">
      <c r="A2088" s="5" t="n">
        <v>45916</v>
      </c>
      <c r="B2088" s="6" t="n">
        <v>116798.867050906</v>
      </c>
      <c r="C2088" s="7" t="n">
        <v>99003.6806</v>
      </c>
      <c r="D2088" s="0" t="n">
        <f aca="false">INT((ROW()-3)/30)</f>
        <v>69</v>
      </c>
      <c r="E2088" s="0" t="n">
        <f aca="false">2+30*D2088</f>
        <v>2072</v>
      </c>
      <c r="F2088" s="8" t="n">
        <f aca="false">INDEX($F:$F,$E2088)*(2*B2088/INDEX($B:$B,$E2088)-C2088/INDEX($C:$C,$E2088))</f>
        <v>7476.0944681941</v>
      </c>
      <c r="G2088" s="9" t="n">
        <f aca="false">B2088/B2087-1</f>
        <v>0.0119383478811348</v>
      </c>
      <c r="H2088" s="9" t="n">
        <f aca="false">F2088/F2087-1</f>
        <v>0.00472490556445626</v>
      </c>
      <c r="I2088" s="9" t="n">
        <f aca="false">LN(B2088/B2087)</f>
        <v>0.0118676479434379</v>
      </c>
      <c r="J2088" s="9" t="n">
        <f aca="false">LN(F2088/F2087)</f>
        <v>0.00471377823478154</v>
      </c>
      <c r="K2088" s="9" t="n">
        <f aca="false">F2088/F2081-1</f>
        <v>0.0292805815484789</v>
      </c>
      <c r="L2088" s="9" t="n">
        <f aca="false">F2088/F2058-1</f>
        <v>-0.032595126337822</v>
      </c>
      <c r="M2088" s="9" t="n">
        <f aca="false">B2088/B2081-1</f>
        <v>0.0476512868342234</v>
      </c>
      <c r="N2088" s="9" t="n">
        <f aca="false">B2088/B2058-1</f>
        <v>-0.00682884225763936</v>
      </c>
      <c r="O2088" s="8" t="n">
        <f aca="false">MAX(O2087,F2088)</f>
        <v>7845.10183676492</v>
      </c>
      <c r="P2088" s="9" t="n">
        <f aca="false">F2088/O2088-1</f>
        <v>-0.0470366575538285</v>
      </c>
      <c r="Q2088" s="8" t="n">
        <f aca="false">MAX(Q2087,B2088)</f>
        <v>123442.67982225</v>
      </c>
      <c r="R2088" s="9" t="n">
        <f aca="false">B2088/Q2088-1</f>
        <v>-0.0538210348390903</v>
      </c>
      <c r="S2088" s="9" t="n">
        <f aca="false">B2088/INDEX($B:$B,$E2088)-1</f>
        <v>0.0783114697653773</v>
      </c>
      <c r="T2088" s="0" t="n">
        <f aca="false">IF(AND($A2088&gt;=CrashTest!$B$3,$A2088&lt;=CrashTest!$C$3),1,IF(AND($A2088&gt;=CrashTest!$B$4,$A2088&lt;=CrashTest!$C$4),2,IF(AND($A2088&gt;=CrashTest!$B$5,$A2088&lt;=CrashTest!$C$5),3,IF(AND($A2088&gt;=CrashTest!$B$6,$A2088&lt;=CrashTest!$C$6),4,IF(AND($A2088&gt;=CrashTest!$B$7,$A2088&lt;=CrashTest!$C$7),5,0)))))</f>
        <v>0</v>
      </c>
      <c r="U2088" s="8" t="str">
        <f aca="false">IF(T2088=0,"",IF(T2087=T2088,MAX(U2087,B2088),B2088))</f>
        <v/>
      </c>
      <c r="V2088" s="9" t="str">
        <f aca="false">IF(T2088=0,"",B2088/U2088-1)</f>
        <v/>
      </c>
      <c r="W2088" s="8" t="str">
        <f aca="false">IF(T2088=0,"",IF(T2087=T2088,MAX(W2087,F2088),F2088))</f>
        <v/>
      </c>
      <c r="X2088" s="9" t="str">
        <f aca="false">IF(T2088=0,"",F2088/W2088-1)</f>
        <v/>
      </c>
    </row>
    <row r="2089" customFormat="false" ht="15" hidden="false" customHeight="false" outlineLevel="0" collapsed="false">
      <c r="A2089" s="5" t="n">
        <v>45917</v>
      </c>
      <c r="B2089" s="6" t="n">
        <v>116575.777628866</v>
      </c>
      <c r="C2089" s="7" t="n">
        <v>98497.46969</v>
      </c>
      <c r="D2089" s="0" t="n">
        <f aca="false">INT((ROW()-3)/30)</f>
        <v>69</v>
      </c>
      <c r="E2089" s="0" t="n">
        <f aca="false">2+30*D2089</f>
        <v>2072</v>
      </c>
      <c r="F2089" s="8" t="n">
        <f aca="false">INDEX($F:$F,$E2089)*(2*B2089/INDEX($B:$B,$E2089)-C2089/INDEX($C:$C,$E2089))</f>
        <v>7487.42455679291</v>
      </c>
      <c r="G2089" s="9" t="n">
        <f aca="false">B2089/B2088-1</f>
        <v>-0.00191003070211948</v>
      </c>
      <c r="H2089" s="9" t="n">
        <f aca="false">F2089/F2088-1</f>
        <v>0.00151550901971698</v>
      </c>
      <c r="I2089" s="9" t="n">
        <f aca="false">LN(B2089/B2088)</f>
        <v>-0.00191185713682914</v>
      </c>
      <c r="J2089" s="9" t="n">
        <f aca="false">LN(F2089/F2088)</f>
        <v>0.0015143617948627</v>
      </c>
      <c r="K2089" s="9" t="n">
        <f aca="false">F2089/F2082-1</f>
        <v>0.0198713207694088</v>
      </c>
      <c r="L2089" s="9" t="n">
        <f aca="false">F2089/F2059-1</f>
        <v>-0.0243893234788323</v>
      </c>
      <c r="M2089" s="9" t="n">
        <f aca="false">B2089/B2082-1</f>
        <v>0.0232161136658071</v>
      </c>
      <c r="N2089" s="9" t="n">
        <f aca="false">B2089/B2059-1</f>
        <v>0.00225996599120148</v>
      </c>
      <c r="O2089" s="8" t="n">
        <f aca="false">MAX(O2088,F2089)</f>
        <v>7845.10183676492</v>
      </c>
      <c r="P2089" s="9" t="n">
        <f aca="false">F2089/O2089-1</f>
        <v>-0.0455924330128917</v>
      </c>
      <c r="Q2089" s="8" t="n">
        <f aca="false">MAX(Q2088,B2089)</f>
        <v>123442.67982225</v>
      </c>
      <c r="R2089" s="9" t="n">
        <f aca="false">B2089/Q2089-1</f>
        <v>-0.0556282657122473</v>
      </c>
      <c r="S2089" s="9" t="n">
        <f aca="false">B2089/INDEX($B:$B,$E2089)-1</f>
        <v>0.0762518617516779</v>
      </c>
      <c r="T2089" s="0" t="n">
        <f aca="false">IF(AND($A2089&gt;=CrashTest!$B$3,$A2089&lt;=CrashTest!$C$3),1,IF(AND($A2089&gt;=CrashTest!$B$4,$A2089&lt;=CrashTest!$C$4),2,IF(AND($A2089&gt;=CrashTest!$B$5,$A2089&lt;=CrashTest!$C$5),3,IF(AND($A2089&gt;=CrashTest!$B$6,$A2089&lt;=CrashTest!$C$6),4,IF(AND($A2089&gt;=CrashTest!$B$7,$A2089&lt;=CrashTest!$C$7),5,0)))))</f>
        <v>0</v>
      </c>
      <c r="U2089" s="8" t="str">
        <f aca="false">IF(T2089=0,"",IF(T2088=T2089,MAX(U2088,B2089),B2089))</f>
        <v/>
      </c>
      <c r="V2089" s="9" t="str">
        <f aca="false">IF(T2089=0,"",B2089/U2089-1)</f>
        <v/>
      </c>
      <c r="W2089" s="8" t="str">
        <f aca="false">IF(T2089=0,"",IF(T2088=T2089,MAX(W2088,F2089),F2089))</f>
        <v/>
      </c>
      <c r="X2089" s="9" t="str">
        <f aca="false">IF(T2089=0,"",F2089/W2089-1)</f>
        <v/>
      </c>
    </row>
    <row r="2090" customFormat="false" ht="15" hidden="false" customHeight="false" outlineLevel="0" collapsed="false">
      <c r="A2090" s="5" t="n">
        <v>45918</v>
      </c>
      <c r="B2090" s="6" t="n">
        <v>117014.426762174</v>
      </c>
      <c r="C2090" s="7" t="n">
        <v>99225.0832</v>
      </c>
      <c r="D2090" s="0" t="n">
        <f aca="false">INT((ROW()-3)/30)</f>
        <v>69</v>
      </c>
      <c r="E2090" s="0" t="n">
        <f aca="false">2+30*D2090</f>
        <v>2072</v>
      </c>
      <c r="F2090" s="8" t="n">
        <f aca="false">INDEX($F:$F,$E2090)*(2*B2090/INDEX($B:$B,$E2090)-C2090/INDEX($C:$C,$E2090))</f>
        <v>7486.76789703272</v>
      </c>
      <c r="G2090" s="9" t="n">
        <f aca="false">B2090/B2089-1</f>
        <v>0.00376278110453177</v>
      </c>
      <c r="H2090" s="9" t="n">
        <f aca="false">F2090/F2089-1</f>
        <v>-8.77016863687352E-005</v>
      </c>
      <c r="I2090" s="9" t="n">
        <f aca="false">LN(B2090/B2089)</f>
        <v>0.00375571955221848</v>
      </c>
      <c r="J2090" s="9" t="n">
        <f aca="false">LN(F2090/F2089)</f>
        <v>-8.7705532386501E-005</v>
      </c>
      <c r="K2090" s="9" t="n">
        <f aca="false">F2090/F2083-1</f>
        <v>0.0139408136345403</v>
      </c>
      <c r="L2090" s="9" t="n">
        <f aca="false">F2090/F2060-1</f>
        <v>-0.00571563691281019</v>
      </c>
      <c r="M2090" s="9" t="n">
        <f aca="false">B2090/B2083-1</f>
        <v>0.0135874466962362</v>
      </c>
      <c r="N2090" s="9" t="n">
        <f aca="false">B2090/B2060-1</f>
        <v>0.0365707136023521</v>
      </c>
      <c r="O2090" s="8" t="n">
        <f aca="false">MAX(O2089,F2090)</f>
        <v>7845.10183676492</v>
      </c>
      <c r="P2090" s="9" t="n">
        <f aca="false">F2090/O2090-1</f>
        <v>-0.0456761361659995</v>
      </c>
      <c r="Q2090" s="8" t="n">
        <f aca="false">MAX(Q2089,B2090)</f>
        <v>123442.67982225</v>
      </c>
      <c r="R2090" s="9" t="n">
        <f aca="false">B2090/Q2090-1</f>
        <v>-0.0520748015948154</v>
      </c>
      <c r="S2090" s="9" t="n">
        <f aca="false">B2090/INDEX($B:$B,$E2090)-1</f>
        <v>0.0803015619207943</v>
      </c>
      <c r="T2090" s="0" t="n">
        <f aca="false">IF(AND($A2090&gt;=CrashTest!$B$3,$A2090&lt;=CrashTest!$C$3),1,IF(AND($A2090&gt;=CrashTest!$B$4,$A2090&lt;=CrashTest!$C$4),2,IF(AND($A2090&gt;=CrashTest!$B$5,$A2090&lt;=CrashTest!$C$5),3,IF(AND($A2090&gt;=CrashTest!$B$6,$A2090&lt;=CrashTest!$C$6),4,IF(AND($A2090&gt;=CrashTest!$B$7,$A2090&lt;=CrashTest!$C$7),5,0)))))</f>
        <v>0</v>
      </c>
      <c r="U2090" s="8" t="str">
        <f aca="false">IF(T2090=0,"",IF(T2089=T2090,MAX(U2089,B2090),B2090))</f>
        <v/>
      </c>
      <c r="V2090" s="9" t="str">
        <f aca="false">IF(T2090=0,"",B2090/U2090-1)</f>
        <v/>
      </c>
      <c r="W2090" s="8" t="str">
        <f aca="false">IF(T2090=0,"",IF(T2089=T2090,MAX(W2089,F2090),F2090))</f>
        <v/>
      </c>
      <c r="X2090" s="9" t="str">
        <f aca="false">IF(T2090=0,"",F2090/W2090-1)</f>
        <v/>
      </c>
    </row>
    <row r="2091" customFormat="false" ht="15" hidden="false" customHeight="false" outlineLevel="0" collapsed="false">
      <c r="A2091" s="5" t="n">
        <v>45919</v>
      </c>
      <c r="B2091" s="6" t="n">
        <v>115612.372541695</v>
      </c>
      <c r="C2091" s="7" t="n">
        <v>97146.56919</v>
      </c>
      <c r="D2091" s="0" t="n">
        <f aca="false">INT((ROW()-3)/30)</f>
        <v>69</v>
      </c>
      <c r="E2091" s="0" t="n">
        <f aca="false">2+30*D2091</f>
        <v>2072</v>
      </c>
      <c r="F2091" s="8" t="n">
        <f aca="false">INDEX($F:$F,$E2091)*(2*B2091/INDEX($B:$B,$E2091)-C2091/INDEX($C:$C,$E2091))</f>
        <v>7468.90654161625</v>
      </c>
      <c r="G2091" s="9" t="n">
        <f aca="false">B2091/B2090-1</f>
        <v>-0.0119818919707106</v>
      </c>
      <c r="H2091" s="9" t="n">
        <f aca="false">F2091/F2090-1</f>
        <v>-0.00238572314009466</v>
      </c>
      <c r="I2091" s="9" t="n">
        <f aca="false">LN(B2091/B2090)</f>
        <v>-0.0120542534373566</v>
      </c>
      <c r="J2091" s="9" t="n">
        <f aca="false">LN(F2091/F2090)</f>
        <v>-0.00238857351191304</v>
      </c>
      <c r="K2091" s="9" t="n">
        <f aca="false">F2091/F2084-1</f>
        <v>0.00561031866466299</v>
      </c>
      <c r="L2091" s="9" t="n">
        <f aca="false">F2091/F2061-1</f>
        <v>-0.0156206732857298</v>
      </c>
      <c r="M2091" s="9" t="n">
        <f aca="false">B2091/B2084-1</f>
        <v>-0.00462165568319317</v>
      </c>
      <c r="N2091" s="9" t="n">
        <f aca="false">B2091/B2061-1</f>
        <v>0.01168256020817</v>
      </c>
      <c r="O2091" s="8" t="n">
        <f aca="false">MAX(O2090,F2091)</f>
        <v>7845.10183676492</v>
      </c>
      <c r="P2091" s="9" t="n">
        <f aca="false">F2091/O2091-1</f>
        <v>-0.0479528886910928</v>
      </c>
      <c r="Q2091" s="8" t="n">
        <f aca="false">MAX(Q2090,B2091)</f>
        <v>123442.67982225</v>
      </c>
      <c r="R2091" s="9" t="n">
        <f aca="false">B2091/Q2091-1</f>
        <v>-0.0634327389184207</v>
      </c>
      <c r="S2091" s="9" t="n">
        <f aca="false">B2091/INDEX($B:$B,$E2091)-1</f>
        <v>0.0673575053100692</v>
      </c>
      <c r="T2091" s="0" t="n">
        <f aca="false">IF(AND($A2091&gt;=CrashTest!$B$3,$A2091&lt;=CrashTest!$C$3),1,IF(AND($A2091&gt;=CrashTest!$B$4,$A2091&lt;=CrashTest!$C$4),2,IF(AND($A2091&gt;=CrashTest!$B$5,$A2091&lt;=CrashTest!$C$5),3,IF(AND($A2091&gt;=CrashTest!$B$6,$A2091&lt;=CrashTest!$C$6),4,IF(AND($A2091&gt;=CrashTest!$B$7,$A2091&lt;=CrashTest!$C$7),5,0)))))</f>
        <v>0</v>
      </c>
      <c r="U2091" s="8" t="str">
        <f aca="false">IF(T2091=0,"",IF(T2090=T2091,MAX(U2090,B2091),B2091))</f>
        <v/>
      </c>
      <c r="V2091" s="9" t="str">
        <f aca="false">IF(T2091=0,"",B2091/U2091-1)</f>
        <v/>
      </c>
      <c r="W2091" s="8" t="str">
        <f aca="false">IF(T2091=0,"",IF(T2090=T2091,MAX(W2090,F2091),F2091))</f>
        <v/>
      </c>
      <c r="X2091" s="9" t="str">
        <f aca="false">IF(T2091=0,"",F2091/W2091-1)</f>
        <v/>
      </c>
    </row>
    <row r="2092" customFormat="false" ht="15" hidden="false" customHeight="false" outlineLevel="0" collapsed="false">
      <c r="A2092" s="5" t="n">
        <v>45920</v>
      </c>
      <c r="B2092" s="6" t="n">
        <v>115753.165960549</v>
      </c>
      <c r="C2092" s="7" t="n">
        <v>97046.9631</v>
      </c>
      <c r="D2092" s="0" t="n">
        <f aca="false">INT((ROW()-3)/30)</f>
        <v>69</v>
      </c>
      <c r="E2092" s="0" t="n">
        <f aca="false">2+30*D2092</f>
        <v>2072</v>
      </c>
      <c r="F2092" s="8" t="n">
        <f aca="false">INDEX($F:$F,$E2092)*(2*B2092/INDEX($B:$B,$E2092)-C2092/INDEX($C:$C,$E2092))</f>
        <v>7495.60062571086</v>
      </c>
      <c r="G2092" s="9" t="n">
        <f aca="false">B2092/B2091-1</f>
        <v>0.0012178058088308</v>
      </c>
      <c r="H2092" s="9" t="n">
        <f aca="false">F2092/F2091-1</f>
        <v>0.00357402839972321</v>
      </c>
      <c r="I2092" s="9" t="n">
        <f aca="false">LN(B2092/B2091)</f>
        <v>0.00121706488481016</v>
      </c>
      <c r="J2092" s="9" t="n">
        <f aca="false">LN(F2092/F2091)</f>
        <v>0.00356765673737727</v>
      </c>
      <c r="K2092" s="9" t="n">
        <f aca="false">F2092/F2085-1</f>
        <v>0.008092419200598</v>
      </c>
      <c r="L2092" s="9" t="n">
        <f aca="false">F2092/F2062-1</f>
        <v>0.000826218097247367</v>
      </c>
      <c r="M2092" s="9" t="n">
        <f aca="false">B2092/B2085-1</f>
        <v>-0.00183210831696723</v>
      </c>
      <c r="N2092" s="9" t="n">
        <f aca="false">B2092/B2062-1</f>
        <v>0.0303173254366924</v>
      </c>
      <c r="O2092" s="8" t="n">
        <f aca="false">MAX(O2091,F2092)</f>
        <v>7845.10183676492</v>
      </c>
      <c r="P2092" s="9" t="n">
        <f aca="false">F2092/O2092-1</f>
        <v>-0.0445502452774003</v>
      </c>
      <c r="Q2092" s="8" t="n">
        <f aca="false">MAX(Q2091,B2092)</f>
        <v>123442.67982225</v>
      </c>
      <c r="R2092" s="9" t="n">
        <f aca="false">B2092/Q2092-1</f>
        <v>-0.0622921818675148</v>
      </c>
      <c r="S2092" s="9" t="n">
        <f aca="false">B2092/INDEX($B:$B,$E2092)-1</f>
        <v>0.0686573394801351</v>
      </c>
      <c r="T2092" s="0" t="n">
        <f aca="false">IF(AND($A2092&gt;=CrashTest!$B$3,$A2092&lt;=CrashTest!$C$3),1,IF(AND($A2092&gt;=CrashTest!$B$4,$A2092&lt;=CrashTest!$C$4),2,IF(AND($A2092&gt;=CrashTest!$B$5,$A2092&lt;=CrashTest!$C$5),3,IF(AND($A2092&gt;=CrashTest!$B$6,$A2092&lt;=CrashTest!$C$6),4,IF(AND($A2092&gt;=CrashTest!$B$7,$A2092&lt;=CrashTest!$C$7),5,0)))))</f>
        <v>0</v>
      </c>
      <c r="U2092" s="8" t="str">
        <f aca="false">IF(T2092=0,"",IF(T2091=T2092,MAX(U2091,B2092),B2092))</f>
        <v/>
      </c>
      <c r="V2092" s="9" t="str">
        <f aca="false">IF(T2092=0,"",B2092/U2092-1)</f>
        <v/>
      </c>
      <c r="W2092" s="8" t="str">
        <f aca="false">IF(T2092=0,"",IF(T2091=T2092,MAX(W2091,F2092),F2092))</f>
        <v/>
      </c>
      <c r="X2092" s="9" t="str">
        <f aca="false">IF(T2092=0,"",F2092/W2092-1)</f>
        <v/>
      </c>
    </row>
    <row r="2093" customFormat="false" ht="15" hidden="false" customHeight="false" outlineLevel="0" collapsed="false">
      <c r="A2093" s="5" t="n">
        <v>45921</v>
      </c>
      <c r="B2093" s="6" t="n">
        <v>115320.858829047</v>
      </c>
      <c r="C2093" s="7" t="n">
        <v>96317.10759</v>
      </c>
      <c r="D2093" s="0" t="n">
        <f aca="false">INT((ROW()-3)/30)</f>
        <v>69</v>
      </c>
      <c r="E2093" s="0" t="n">
        <f aca="false">2+30*D2093</f>
        <v>2072</v>
      </c>
      <c r="F2093" s="8" t="n">
        <f aca="false">INDEX($F:$F,$E2093)*(2*B2093/INDEX($B:$B,$E2093)-C2093/INDEX($C:$C,$E2093))</f>
        <v>7497.2784304755</v>
      </c>
      <c r="G2093" s="9" t="n">
        <f aca="false">B2093/B2092-1</f>
        <v>-0.00373473267806201</v>
      </c>
      <c r="H2093" s="9" t="n">
        <f aca="false">F2093/F2092-1</f>
        <v>0.000223838601923321</v>
      </c>
      <c r="I2093" s="9" t="n">
        <f aca="false">LN(B2093/B2092)</f>
        <v>-0.00374172420523554</v>
      </c>
      <c r="J2093" s="9" t="n">
        <f aca="false">LN(F2093/F2092)</f>
        <v>0.00022381355380122</v>
      </c>
      <c r="K2093" s="9" t="n">
        <f aca="false">F2093/F2086-1</f>
        <v>0.00877109035022428</v>
      </c>
      <c r="L2093" s="9" t="n">
        <f aca="false">F2093/F2063-1</f>
        <v>-0.0231332453716817</v>
      </c>
      <c r="M2093" s="9" t="n">
        <f aca="false">B2093/B2086-1</f>
        <v>-0.000650582669274091</v>
      </c>
      <c r="N2093" s="9" t="n">
        <f aca="false">B2093/B2063-1</f>
        <v>-0.0126721389118307</v>
      </c>
      <c r="O2093" s="8" t="n">
        <f aca="false">MAX(O2092,F2093)</f>
        <v>7845.10183676492</v>
      </c>
      <c r="P2093" s="9" t="n">
        <f aca="false">F2093/O2093-1</f>
        <v>-0.0443363787400953</v>
      </c>
      <c r="Q2093" s="8" t="n">
        <f aca="false">MAX(Q2092,B2093)</f>
        <v>123442.67982225</v>
      </c>
      <c r="R2093" s="9" t="n">
        <f aca="false">B2093/Q2093-1</f>
        <v>-0.0657942698983683</v>
      </c>
      <c r="S2093" s="9" t="n">
        <f aca="false">B2093/INDEX($B:$B,$E2093)-1</f>
        <v>0.0646661899927279</v>
      </c>
      <c r="T2093" s="0" t="n">
        <f aca="false">IF(AND($A2093&gt;=CrashTest!$B$3,$A2093&lt;=CrashTest!$C$3),1,IF(AND($A2093&gt;=CrashTest!$B$4,$A2093&lt;=CrashTest!$C$4),2,IF(AND($A2093&gt;=CrashTest!$B$5,$A2093&lt;=CrashTest!$C$5),3,IF(AND($A2093&gt;=CrashTest!$B$6,$A2093&lt;=CrashTest!$C$6),4,IF(AND($A2093&gt;=CrashTest!$B$7,$A2093&lt;=CrashTest!$C$7),5,0)))))</f>
        <v>0</v>
      </c>
      <c r="U2093" s="8" t="str">
        <f aca="false">IF(T2093=0,"",IF(T2092=T2093,MAX(U2092,B2093),B2093))</f>
        <v/>
      </c>
      <c r="V2093" s="9" t="str">
        <f aca="false">IF(T2093=0,"",B2093/U2093-1)</f>
        <v/>
      </c>
      <c r="W2093" s="8" t="str">
        <f aca="false">IF(T2093=0,"",IF(T2092=T2093,MAX(W2092,F2093),F2093))</f>
        <v/>
      </c>
      <c r="X2093" s="9" t="str">
        <f aca="false">IF(T2093=0,"",F2093/W2093-1)</f>
        <v/>
      </c>
    </row>
    <row r="2094" customFormat="false" ht="15" hidden="false" customHeight="false" outlineLevel="0" collapsed="false">
      <c r="A2094" s="5" t="n">
        <v>45922</v>
      </c>
      <c r="B2094" s="6" t="n">
        <v>112727.70773813</v>
      </c>
      <c r="C2094" s="7" t="n">
        <v>93286.77767</v>
      </c>
      <c r="D2094" s="0" t="n">
        <f aca="false">INT((ROW()-3)/30)</f>
        <v>69</v>
      </c>
      <c r="E2094" s="0" t="n">
        <f aca="false">2+30*D2094</f>
        <v>2072</v>
      </c>
      <c r="F2094" s="8" t="n">
        <f aca="false">INDEX($F:$F,$E2094)*(2*B2094/INDEX($B:$B,$E2094)-C2094/INDEX($C:$C,$E2094))</f>
        <v>7398.50844768672</v>
      </c>
      <c r="G2094" s="9" t="n">
        <f aca="false">B2094/B2093-1</f>
        <v>-0.0224864011354713</v>
      </c>
      <c r="H2094" s="9" t="n">
        <f aca="false">F2094/F2093-1</f>
        <v>-0.0131741116065911</v>
      </c>
      <c r="I2094" s="9" t="n">
        <f aca="false">LN(B2094/B2093)</f>
        <v>-0.0227430753375147</v>
      </c>
      <c r="J2094" s="9" t="n">
        <f aca="false">LN(F2094/F2093)</f>
        <v>-0.0132616599797244</v>
      </c>
      <c r="K2094" s="9" t="n">
        <f aca="false">F2094/F2087-1</f>
        <v>-0.00570201018132988</v>
      </c>
      <c r="L2094" s="9" t="n">
        <f aca="false">F2094/F2064-1</f>
        <v>-0.0297672209247841</v>
      </c>
      <c r="M2094" s="9" t="n">
        <f aca="false">B2094/B2087-1</f>
        <v>-0.0233339311482145</v>
      </c>
      <c r="N2094" s="9" t="n">
        <f aca="false">B2094/B2064-1</f>
        <v>-0.0221437121605433</v>
      </c>
      <c r="O2094" s="8" t="n">
        <f aca="false">MAX(O2093,F2094)</f>
        <v>7845.10183676492</v>
      </c>
      <c r="P2094" s="9" t="n">
        <f aca="false">F2094/O2094-1</f>
        <v>-0.0569263979449324</v>
      </c>
      <c r="Q2094" s="8" t="n">
        <f aca="false">MAX(Q2093,B2094)</f>
        <v>123442.67982225</v>
      </c>
      <c r="R2094" s="9" t="n">
        <f aca="false">B2094/Q2094-1</f>
        <v>-0.0868011946884895</v>
      </c>
      <c r="S2094" s="9" t="n">
        <f aca="false">B2094/INDEX($B:$B,$E2094)-1</f>
        <v>0.0407256789691777</v>
      </c>
      <c r="T2094" s="0" t="n">
        <f aca="false">IF(AND($A2094&gt;=CrashTest!$B$3,$A2094&lt;=CrashTest!$C$3),1,IF(AND($A2094&gt;=CrashTest!$B$4,$A2094&lt;=CrashTest!$C$4),2,IF(AND($A2094&gt;=CrashTest!$B$5,$A2094&lt;=CrashTest!$C$5),3,IF(AND($A2094&gt;=CrashTest!$B$6,$A2094&lt;=CrashTest!$C$6),4,IF(AND($A2094&gt;=CrashTest!$B$7,$A2094&lt;=CrashTest!$C$7),5,0)))))</f>
        <v>0</v>
      </c>
      <c r="U2094" s="8" t="str">
        <f aca="false">IF(T2094=0,"",IF(T2093=T2094,MAX(U2093,B2094),B2094))</f>
        <v/>
      </c>
      <c r="V2094" s="9" t="str">
        <f aca="false">IF(T2094=0,"",B2094/U2094-1)</f>
        <v/>
      </c>
      <c r="W2094" s="8" t="str">
        <f aca="false">IF(T2094=0,"",IF(T2093=T2094,MAX(W2093,F2094),F2094))</f>
        <v/>
      </c>
      <c r="X2094" s="9" t="str">
        <f aca="false">IF(T2094=0,"",F2094/W2094-1)</f>
        <v/>
      </c>
    </row>
    <row r="2095" customFormat="false" ht="15" hidden="false" customHeight="false" outlineLevel="0" collapsed="false">
      <c r="A2095" s="5" t="n">
        <v>45923</v>
      </c>
      <c r="B2095" s="6" t="n">
        <v>112052.393282022</v>
      </c>
      <c r="C2095" s="7" t="n">
        <v>92422.43946</v>
      </c>
      <c r="D2095" s="0" t="n">
        <f aca="false">INT((ROW()-3)/30)</f>
        <v>69</v>
      </c>
      <c r="E2095" s="0" t="n">
        <f aca="false">2+30*D2095</f>
        <v>2072</v>
      </c>
      <c r="F2095" s="8" t="n">
        <f aca="false">INDEX($F:$F,$E2095)*(2*B2095/INDEX($B:$B,$E2095)-C2095/INDEX($C:$C,$E2095))</f>
        <v>7378.8574289659</v>
      </c>
      <c r="G2095" s="9" t="n">
        <f aca="false">B2095/B2094-1</f>
        <v>-0.00599066963799866</v>
      </c>
      <c r="H2095" s="9" t="n">
        <f aca="false">F2095/F2094-1</f>
        <v>-0.00265607843253413</v>
      </c>
      <c r="I2095" s="9" t="n">
        <f aca="false">LN(B2095/B2094)</f>
        <v>-0.00600868568752374</v>
      </c>
      <c r="J2095" s="9" t="n">
        <f aca="false">LN(F2095/F2094)</f>
        <v>-0.002659612067315</v>
      </c>
      <c r="K2095" s="9" t="n">
        <f aca="false">F2095/F2088-1</f>
        <v>-0.0130063952029873</v>
      </c>
      <c r="L2095" s="9" t="n">
        <f aca="false">F2095/F2065-1</f>
        <v>-0.0237346434359392</v>
      </c>
      <c r="M2095" s="9" t="n">
        <f aca="false">B2095/B2088-1</f>
        <v>-0.0406380120692034</v>
      </c>
      <c r="N2095" s="9" t="n">
        <f aca="false">B2095/B2065-1</f>
        <v>-0.0128944608084994</v>
      </c>
      <c r="O2095" s="8" t="n">
        <f aca="false">MAX(O2094,F2095)</f>
        <v>7845.10183676492</v>
      </c>
      <c r="P2095" s="9" t="n">
        <f aca="false">F2095/O2095-1</f>
        <v>-0.0594312753996431</v>
      </c>
      <c r="Q2095" s="8" t="n">
        <f aca="false">MAX(Q2094,B2095)</f>
        <v>123442.67982225</v>
      </c>
      <c r="R2095" s="9" t="n">
        <f aca="false">B2095/Q2095-1</f>
        <v>-0.0922718670449257</v>
      </c>
      <c r="S2095" s="9" t="n">
        <f aca="false">B2095/INDEX($B:$B,$E2095)-1</f>
        <v>0.0344910352426915</v>
      </c>
      <c r="T2095" s="0" t="n">
        <f aca="false">IF(AND($A2095&gt;=CrashTest!$B$3,$A2095&lt;=CrashTest!$C$3),1,IF(AND($A2095&gt;=CrashTest!$B$4,$A2095&lt;=CrashTest!$C$4),2,IF(AND($A2095&gt;=CrashTest!$B$5,$A2095&lt;=CrashTest!$C$5),3,IF(AND($A2095&gt;=CrashTest!$B$6,$A2095&lt;=CrashTest!$C$6),4,IF(AND($A2095&gt;=CrashTest!$B$7,$A2095&lt;=CrashTest!$C$7),5,0)))))</f>
        <v>0</v>
      </c>
      <c r="U2095" s="8" t="str">
        <f aca="false">IF(T2095=0,"",IF(T2094=T2095,MAX(U2094,B2095),B2095))</f>
        <v/>
      </c>
      <c r="V2095" s="9" t="str">
        <f aca="false">IF(T2095=0,"",B2095/U2095-1)</f>
        <v/>
      </c>
      <c r="W2095" s="8" t="str">
        <f aca="false">IF(T2095=0,"",IF(T2094=T2095,MAX(W2094,F2095),F2095))</f>
        <v/>
      </c>
      <c r="X2095" s="9" t="str">
        <f aca="false">IF(T2095=0,"",F2095/W2095-1)</f>
        <v/>
      </c>
    </row>
    <row r="2096" customFormat="false" ht="15" hidden="false" customHeight="false" outlineLevel="0" collapsed="false">
      <c r="A2096" s="5" t="n">
        <v>45924</v>
      </c>
      <c r="B2096" s="6" t="n">
        <v>113324.623592192</v>
      </c>
      <c r="C2096" s="7" t="n">
        <v>93792.10558</v>
      </c>
      <c r="D2096" s="0" t="n">
        <f aca="false">INT((ROW()-3)/30)</f>
        <v>69</v>
      </c>
      <c r="E2096" s="0" t="n">
        <f aca="false">2+30*D2096</f>
        <v>2072</v>
      </c>
      <c r="F2096" s="8" t="n">
        <f aca="false">INDEX($F:$F,$E2096)*(2*B2096/INDEX($B:$B,$E2096)-C2096/INDEX($C:$C,$E2096))</f>
        <v>7436.76795839403</v>
      </c>
      <c r="G2096" s="9" t="n">
        <f aca="false">B2096/B2095-1</f>
        <v>0.0113538878814301</v>
      </c>
      <c r="H2096" s="9" t="n">
        <f aca="false">F2096/F2095-1</f>
        <v>0.00784817026018136</v>
      </c>
      <c r="I2096" s="9" t="n">
        <f aca="false">LN(B2096/B2095)</f>
        <v>0.0112899162587801</v>
      </c>
      <c r="J2096" s="9" t="n">
        <f aca="false">LN(F2096/F2095)</f>
        <v>0.00781753356224763</v>
      </c>
      <c r="K2096" s="9" t="n">
        <f aca="false">F2096/F2089-1</f>
        <v>-0.00676555710373306</v>
      </c>
      <c r="L2096" s="9" t="n">
        <f aca="false">F2096/F2066-1</f>
        <v>0.0052712407761164</v>
      </c>
      <c r="M2096" s="9" t="n">
        <f aca="false">B2096/B2089-1</f>
        <v>-0.0278887613087554</v>
      </c>
      <c r="N2096" s="9" t="n">
        <f aca="false">B2096/B2066-1</f>
        <v>0.0293859932062439</v>
      </c>
      <c r="O2096" s="8" t="n">
        <f aca="false">MAX(O2095,F2096)</f>
        <v>7845.10183676492</v>
      </c>
      <c r="P2096" s="9" t="n">
        <f aca="false">F2096/O2096-1</f>
        <v>-0.0520495319075779</v>
      </c>
      <c r="Q2096" s="8" t="n">
        <f aca="false">MAX(Q2095,B2096)</f>
        <v>123442.67982225</v>
      </c>
      <c r="R2096" s="9" t="n">
        <f aca="false">B2096/Q2096-1</f>
        <v>-0.0819656235965339</v>
      </c>
      <c r="S2096" s="9" t="n">
        <f aca="false">B2096/INDEX($B:$B,$E2096)-1</f>
        <v>0.0462365304711816</v>
      </c>
      <c r="T2096" s="0" t="n">
        <f aca="false">IF(AND($A2096&gt;=CrashTest!$B$3,$A2096&lt;=CrashTest!$C$3),1,IF(AND($A2096&gt;=CrashTest!$B$4,$A2096&lt;=CrashTest!$C$4),2,IF(AND($A2096&gt;=CrashTest!$B$5,$A2096&lt;=CrashTest!$C$5),3,IF(AND($A2096&gt;=CrashTest!$B$6,$A2096&lt;=CrashTest!$C$6),4,IF(AND($A2096&gt;=CrashTest!$B$7,$A2096&lt;=CrashTest!$C$7),5,0)))))</f>
        <v>0</v>
      </c>
      <c r="U2096" s="8" t="str">
        <f aca="false">IF(T2096=0,"",IF(T2095=T2096,MAX(U2095,B2096),B2096))</f>
        <v/>
      </c>
      <c r="V2096" s="9" t="str">
        <f aca="false">IF(T2096=0,"",B2096/U2096-1)</f>
        <v/>
      </c>
      <c r="W2096" s="8" t="str">
        <f aca="false">IF(T2096=0,"",IF(T2095=T2096,MAX(W2095,F2096),F2096))</f>
        <v/>
      </c>
      <c r="X2096" s="9" t="str">
        <f aca="false">IF(T2096=0,"",F2096/W2096-1)</f>
        <v/>
      </c>
    </row>
    <row r="2097" customFormat="false" ht="15" hidden="false" customHeight="false" outlineLevel="0" collapsed="false">
      <c r="A2097" s="5" t="n">
        <v>45925</v>
      </c>
      <c r="B2097" s="6" t="n">
        <v>109166.347974874</v>
      </c>
      <c r="C2097" s="7" t="n">
        <v>89562.39422</v>
      </c>
      <c r="D2097" s="0" t="n">
        <f aca="false">INT((ROW()-3)/30)</f>
        <v>69</v>
      </c>
      <c r="E2097" s="0" t="n">
        <f aca="false">2+30*D2097</f>
        <v>2072</v>
      </c>
      <c r="F2097" s="8" t="n">
        <f aca="false">INDEX($F:$F,$E2097)*(2*B2097/INDEX($B:$B,$E2097)-C2097/INDEX($C:$C,$E2097))</f>
        <v>7227.5376306108</v>
      </c>
      <c r="G2097" s="9" t="n">
        <f aca="false">B2097/B2096-1</f>
        <v>-0.0366934871302277</v>
      </c>
      <c r="H2097" s="9" t="n">
        <f aca="false">F2097/F2096-1</f>
        <v>-0.0281345779448546</v>
      </c>
      <c r="I2097" s="9" t="n">
        <f aca="false">LN(B2097/B2096)</f>
        <v>-0.0373836282430005</v>
      </c>
      <c r="J2097" s="9" t="n">
        <f aca="false">LN(F2097/F2096)</f>
        <v>-0.0285379387832078</v>
      </c>
      <c r="K2097" s="9" t="n">
        <f aca="false">F2097/F2090-1</f>
        <v>-0.0346251239503048</v>
      </c>
      <c r="L2097" s="9" t="n">
        <f aca="false">F2097/F2067-1</f>
        <v>-0.0339849550160497</v>
      </c>
      <c r="M2097" s="9" t="n">
        <f aca="false">B2097/B2090-1</f>
        <v>-0.0670693264451128</v>
      </c>
      <c r="N2097" s="9" t="n">
        <f aca="false">B2097/B2067-1</f>
        <v>-0.0243884026433215</v>
      </c>
      <c r="O2097" s="8" t="n">
        <f aca="false">MAX(O2096,F2097)</f>
        <v>7845.10183676492</v>
      </c>
      <c r="P2097" s="9" t="n">
        <f aca="false">F2097/O2097-1</f>
        <v>-0.0787197182399856</v>
      </c>
      <c r="Q2097" s="8" t="n">
        <f aca="false">MAX(Q2096,B2097)</f>
        <v>123442.67982225</v>
      </c>
      <c r="R2097" s="9" t="n">
        <f aca="false">B2097/Q2097-1</f>
        <v>-0.115651506172201</v>
      </c>
      <c r="S2097" s="9" t="n">
        <f aca="false">B2097/INDEX($B:$B,$E2097)-1</f>
        <v>0.00784646380516318</v>
      </c>
      <c r="T2097" s="0" t="n">
        <f aca="false">IF(AND($A2097&gt;=CrashTest!$B$3,$A2097&lt;=CrashTest!$C$3),1,IF(AND($A2097&gt;=CrashTest!$B$4,$A2097&lt;=CrashTest!$C$4),2,IF(AND($A2097&gt;=CrashTest!$B$5,$A2097&lt;=CrashTest!$C$5),3,IF(AND($A2097&gt;=CrashTest!$B$6,$A2097&lt;=CrashTest!$C$6),4,IF(AND($A2097&gt;=CrashTest!$B$7,$A2097&lt;=CrashTest!$C$7),5,0)))))</f>
        <v>0</v>
      </c>
      <c r="U2097" s="8" t="str">
        <f aca="false">IF(T2097=0,"",IF(T2096=T2097,MAX(U2096,B2097),B2097))</f>
        <v/>
      </c>
      <c r="V2097" s="9" t="str">
        <f aca="false">IF(T2097=0,"",B2097/U2097-1)</f>
        <v/>
      </c>
      <c r="W2097" s="8" t="str">
        <f aca="false">IF(T2097=0,"",IF(T2096=T2097,MAX(W2096,F2097),F2097))</f>
        <v/>
      </c>
      <c r="X2097" s="9" t="str">
        <f aca="false">IF(T2097=0,"",F2097/W2097-1)</f>
        <v/>
      </c>
    </row>
    <row r="2098" customFormat="false" ht="15" hidden="false" customHeight="false" outlineLevel="0" collapsed="false">
      <c r="A2098" s="5" t="n">
        <v>45926</v>
      </c>
      <c r="B2098" s="6" t="n">
        <v>109669.102166861</v>
      </c>
      <c r="C2098" s="7" t="n">
        <v>90116.98475</v>
      </c>
      <c r="D2098" s="0" t="n">
        <f aca="false">INT((ROW()-3)/30)</f>
        <v>69</v>
      </c>
      <c r="E2098" s="0" t="n">
        <f aca="false">2+30*D2098</f>
        <v>2072</v>
      </c>
      <c r="F2098" s="8" t="n">
        <f aca="false">INDEX($F:$F,$E2098)*(2*B2098/INDEX($B:$B,$E2098)-C2098/INDEX($C:$C,$E2098))</f>
        <v>7249.34575919704</v>
      </c>
      <c r="G2098" s="9" t="n">
        <f aca="false">B2098/B2097-1</f>
        <v>0.00460539535592708</v>
      </c>
      <c r="H2098" s="9" t="n">
        <f aca="false">F2098/F2097-1</f>
        <v>0.00301736631489513</v>
      </c>
      <c r="I2098" s="9" t="n">
        <f aca="false">LN(B2098/B2097)</f>
        <v>0.00459482297031818</v>
      </c>
      <c r="J2098" s="9" t="n">
        <f aca="false">LN(F2098/F2097)</f>
        <v>0.00301282320168627</v>
      </c>
      <c r="K2098" s="9" t="n">
        <f aca="false">F2098/F2091-1</f>
        <v>-0.0293966434304449</v>
      </c>
      <c r="L2098" s="9" t="n">
        <f aca="false">F2098/F2068-1</f>
        <v>-0.024471892350723</v>
      </c>
      <c r="M2098" s="9" t="n">
        <f aca="false">B2098/B2091-1</f>
        <v>-0.0514068714634378</v>
      </c>
      <c r="N2098" s="9" t="n">
        <f aca="false">B2098/B2068-1</f>
        <v>-0.0142307616671775</v>
      </c>
      <c r="O2098" s="8" t="n">
        <f aca="false">MAX(O2097,F2098)</f>
        <v>7845.10183676492</v>
      </c>
      <c r="P2098" s="9" t="n">
        <f aca="false">F2098/O2098-1</f>
        <v>-0.0759398781512258</v>
      </c>
      <c r="Q2098" s="8" t="n">
        <f aca="false">MAX(Q2097,B2098)</f>
        <v>123442.67982225</v>
      </c>
      <c r="R2098" s="9" t="n">
        <f aca="false">B2098/Q2098-1</f>
        <v>-0.111578731725705</v>
      </c>
      <c r="S2098" s="9" t="n">
        <f aca="false">B2098/INDEX($B:$B,$E2098)-1</f>
        <v>0.0124879952290591</v>
      </c>
      <c r="T2098" s="0" t="n">
        <f aca="false">IF(AND($A2098&gt;=CrashTest!$B$3,$A2098&lt;=CrashTest!$C$3),1,IF(AND($A2098&gt;=CrashTest!$B$4,$A2098&lt;=CrashTest!$C$4),2,IF(AND($A2098&gt;=CrashTest!$B$5,$A2098&lt;=CrashTest!$C$5),3,IF(AND($A2098&gt;=CrashTest!$B$6,$A2098&lt;=CrashTest!$C$6),4,IF(AND($A2098&gt;=CrashTest!$B$7,$A2098&lt;=CrashTest!$C$7),5,0)))))</f>
        <v>0</v>
      </c>
      <c r="U2098" s="8" t="str">
        <f aca="false">IF(T2098=0,"",IF(T2097=T2098,MAX(U2097,B2098),B2098))</f>
        <v/>
      </c>
      <c r="V2098" s="9" t="str">
        <f aca="false">IF(T2098=0,"",B2098/U2098-1)</f>
        <v/>
      </c>
      <c r="W2098" s="8" t="str">
        <f aca="false">IF(T2098=0,"",IF(T2097=T2098,MAX(W2097,F2098),F2098))</f>
        <v/>
      </c>
      <c r="X2098" s="9" t="str">
        <f aca="false">IF(T2098=0,"",F2098/W2098-1)</f>
        <v/>
      </c>
    </row>
    <row r="2099" customFormat="false" ht="15" hidden="false" customHeight="false" outlineLevel="0" collapsed="false">
      <c r="A2099" s="5" t="n">
        <v>45927</v>
      </c>
      <c r="B2099" s="6" t="n">
        <v>109644.73069287</v>
      </c>
      <c r="C2099" s="7" t="n">
        <v>90037.70774</v>
      </c>
      <c r="D2099" s="0" t="n">
        <f aca="false">INT((ROW()-3)/30)</f>
        <v>69</v>
      </c>
      <c r="E2099" s="0" t="n">
        <f aca="false">2+30*D2099</f>
        <v>2072</v>
      </c>
      <c r="F2099" s="8" t="n">
        <f aca="false">INDEX($F:$F,$E2099)*(2*B2099/INDEX($B:$B,$E2099)-C2099/INDEX($C:$C,$E2099))</f>
        <v>7252.51979103577</v>
      </c>
      <c r="G2099" s="9" t="n">
        <f aca="false">B2099/B2098-1</f>
        <v>-0.000222227350360926</v>
      </c>
      <c r="H2099" s="9" t="n">
        <f aca="false">F2099/F2098-1</f>
        <v>0.000437837005457853</v>
      </c>
      <c r="I2099" s="9" t="n">
        <f aca="false">LN(B2099/B2098)</f>
        <v>-0.000222252046517393</v>
      </c>
      <c r="J2099" s="9" t="n">
        <f aca="false">LN(F2099/F2098)</f>
        <v>0.000437741182804961</v>
      </c>
      <c r="K2099" s="9" t="n">
        <f aca="false">F2099/F2092-1</f>
        <v>-0.032429800734219</v>
      </c>
      <c r="L2099" s="9" t="n">
        <f aca="false">F2099/F2069-1</f>
        <v>-0.0314030510561548</v>
      </c>
      <c r="M2099" s="9" t="n">
        <f aca="false">B2099/B2092-1</f>
        <v>-0.0527712155169983</v>
      </c>
      <c r="N2099" s="9" t="n">
        <f aca="false">B2099/B2069-1</f>
        <v>-0.0252168664527921</v>
      </c>
      <c r="O2099" s="8" t="n">
        <f aca="false">MAX(O2098,F2099)</f>
        <v>7845.10183676492</v>
      </c>
      <c r="P2099" s="9" t="n">
        <f aca="false">F2099/O2099-1</f>
        <v>-0.0755352904346126</v>
      </c>
      <c r="Q2099" s="8" t="n">
        <f aca="false">MAX(Q2098,B2099)</f>
        <v>123442.67982225</v>
      </c>
      <c r="R2099" s="9" t="n">
        <f aca="false">B2099/Q2099-1</f>
        <v>-0.111776163230158</v>
      </c>
      <c r="S2099" s="9" t="n">
        <f aca="false">B2099/INDEX($B:$B,$E2099)-1</f>
        <v>0.012262992704607</v>
      </c>
      <c r="T2099" s="0" t="n">
        <f aca="false">IF(AND($A2099&gt;=CrashTest!$B$3,$A2099&lt;=CrashTest!$C$3),1,IF(AND($A2099&gt;=CrashTest!$B$4,$A2099&lt;=CrashTest!$C$4),2,IF(AND($A2099&gt;=CrashTest!$B$5,$A2099&lt;=CrashTest!$C$5),3,IF(AND($A2099&gt;=CrashTest!$B$6,$A2099&lt;=CrashTest!$C$6),4,IF(AND($A2099&gt;=CrashTest!$B$7,$A2099&lt;=CrashTest!$C$7),5,0)))))</f>
        <v>0</v>
      </c>
      <c r="U2099" s="8" t="str">
        <f aca="false">IF(T2099=0,"",IF(T2098=T2099,MAX(U2098,B2099),B2099))</f>
        <v/>
      </c>
      <c r="V2099" s="9" t="str">
        <f aca="false">IF(T2099=0,"",B2099/U2099-1)</f>
        <v/>
      </c>
      <c r="W2099" s="8" t="str">
        <f aca="false">IF(T2099=0,"",IF(T2098=T2099,MAX(W2098,F2099),F2099))</f>
        <v/>
      </c>
      <c r="X2099" s="9" t="str">
        <f aca="false">IF(T2099=0,"",F2099/W2099-1)</f>
        <v/>
      </c>
    </row>
    <row r="2100" customFormat="false" ht="15" hidden="false" customHeight="false" outlineLevel="0" collapsed="false">
      <c r="A2100" s="5" t="n">
        <v>45928</v>
      </c>
      <c r="B2100" s="6" t="n">
        <v>112170.00778609</v>
      </c>
      <c r="C2100" s="7" t="n">
        <v>92325.83993</v>
      </c>
      <c r="D2100" s="0" t="n">
        <f aca="false">INT((ROW()-3)/30)</f>
        <v>69</v>
      </c>
      <c r="E2100" s="0" t="n">
        <f aca="false">2+30*D2100</f>
        <v>2072</v>
      </c>
      <c r="F2100" s="8" t="n">
        <f aca="false">INDEX($F:$F,$E2100)*(2*B2100/INDEX($B:$B,$E2100)-C2100/INDEX($C:$C,$E2100))</f>
        <v>7402.23834937814</v>
      </c>
      <c r="G2100" s="9" t="n">
        <f aca="false">B2100/B2099-1</f>
        <v>0.0230314496397794</v>
      </c>
      <c r="H2100" s="9" t="n">
        <f aca="false">F2100/F2099-1</f>
        <v>0.0206436607766893</v>
      </c>
      <c r="I2100" s="9" t="n">
        <f aca="false">LN(B2100/B2099)</f>
        <v>0.0227702290578258</v>
      </c>
      <c r="J2100" s="9" t="n">
        <f aca="false">LN(F2100/F2099)</f>
        <v>0.0204334682513226</v>
      </c>
      <c r="K2100" s="9" t="n">
        <f aca="false">F2100/F2093-1</f>
        <v>-0.0126766108500158</v>
      </c>
      <c r="L2100" s="9" t="n">
        <f aca="false">F2100/F2070-1</f>
        <v>0.0164462111500245</v>
      </c>
      <c r="M2100" s="9" t="n">
        <f aca="false">B2100/B2093-1</f>
        <v>-0.0273224729242423</v>
      </c>
      <c r="N2100" s="9" t="n">
        <f aca="false">B2100/B2070-1</f>
        <v>0.0340791356677004</v>
      </c>
      <c r="O2100" s="8" t="n">
        <f aca="false">MAX(O2099,F2100)</f>
        <v>7845.10183676492</v>
      </c>
      <c r="P2100" s="9" t="n">
        <f aca="false">F2100/O2100-1</f>
        <v>-0.056450954570324</v>
      </c>
      <c r="Q2100" s="8" t="n">
        <f aca="false">MAX(Q2099,B2100)</f>
        <v>123442.67982225</v>
      </c>
      <c r="R2100" s="9" t="n">
        <f aca="false">B2100/Q2100-1</f>
        <v>-0.0913190806647422</v>
      </c>
      <c r="S2100" s="9" t="n">
        <f aca="false">B2100/INDEX($B:$B,$E2100)-1</f>
        <v>0.0355768768432954</v>
      </c>
      <c r="T2100" s="0" t="n">
        <f aca="false">IF(AND($A2100&gt;=CrashTest!$B$3,$A2100&lt;=CrashTest!$C$3),1,IF(AND($A2100&gt;=CrashTest!$B$4,$A2100&lt;=CrashTest!$C$4),2,IF(AND($A2100&gt;=CrashTest!$B$5,$A2100&lt;=CrashTest!$C$5),3,IF(AND($A2100&gt;=CrashTest!$B$6,$A2100&lt;=CrashTest!$C$6),4,IF(AND($A2100&gt;=CrashTest!$B$7,$A2100&lt;=CrashTest!$C$7),5,0)))))</f>
        <v>0</v>
      </c>
      <c r="U2100" s="8" t="str">
        <f aca="false">IF(T2100=0,"",IF(T2099=T2100,MAX(U2099,B2100),B2100))</f>
        <v/>
      </c>
      <c r="V2100" s="9" t="str">
        <f aca="false">IF(T2100=0,"",B2100/U2100-1)</f>
        <v/>
      </c>
      <c r="W2100" s="8" t="str">
        <f aca="false">IF(T2100=0,"",IF(T2099=T2100,MAX(W2099,F2100),F2100))</f>
        <v/>
      </c>
      <c r="X2100" s="9" t="str">
        <f aca="false">IF(T2100=0,"",F2100/W2100-1)</f>
        <v/>
      </c>
    </row>
    <row r="2101" customFormat="false" ht="15" hidden="false" customHeight="false" outlineLevel="0" collapsed="false">
      <c r="A2101" s="5" t="n">
        <v>45929</v>
      </c>
      <c r="B2101" s="6" t="n">
        <v>114341.141435418</v>
      </c>
      <c r="C2101" s="7" t="n">
        <v>94353.55366</v>
      </c>
      <c r="D2101" s="0" t="n">
        <f aca="false">INT((ROW()-3)/30)</f>
        <v>69</v>
      </c>
      <c r="E2101" s="0" t="n">
        <f aca="false">2+30*D2101</f>
        <v>2072</v>
      </c>
      <c r="F2101" s="8" t="n">
        <f aca="false">INDEX($F:$F,$E2101)*(2*B2101/INDEX($B:$B,$E2101)-C2101/INDEX($C:$C,$E2101))</f>
        <v>7526.077112764</v>
      </c>
      <c r="G2101" s="9" t="n">
        <f aca="false">B2101/B2100-1</f>
        <v>0.0193557412732679</v>
      </c>
      <c r="H2101" s="9" t="n">
        <f aca="false">F2101/F2100-1</f>
        <v>0.016729907568602</v>
      </c>
      <c r="I2101" s="9" t="n">
        <f aca="false">LN(B2101/B2100)</f>
        <v>0.0191708015336353</v>
      </c>
      <c r="J2101" s="9" t="n">
        <f aca="false">LN(F2101/F2100)</f>
        <v>0.0165915041824497</v>
      </c>
      <c r="K2101" s="9" t="n">
        <f aca="false">F2101/F2094-1</f>
        <v>0.017242484208714</v>
      </c>
      <c r="L2101" s="9" t="n">
        <f aca="false">F2101/F2071-1</f>
        <v>0.0378311675710663</v>
      </c>
      <c r="M2101" s="9" t="n">
        <f aca="false">B2101/B2094-1</f>
        <v>0.014312663050295</v>
      </c>
      <c r="N2101" s="9" t="n">
        <f aca="false">B2101/B2071-1</f>
        <v>0.0514500105808657</v>
      </c>
      <c r="O2101" s="8" t="n">
        <f aca="false">MAX(O2100,F2101)</f>
        <v>7845.10183676492</v>
      </c>
      <c r="P2101" s="9" t="n">
        <f aca="false">F2101/O2101-1</f>
        <v>-0.0406654662538429</v>
      </c>
      <c r="Q2101" s="8" t="n">
        <f aca="false">MAX(Q2100,B2101)</f>
        <v>123442.67982225</v>
      </c>
      <c r="R2101" s="9" t="n">
        <f aca="false">B2101/Q2101-1</f>
        <v>-0.0737308878901337</v>
      </c>
      <c r="S2101" s="9" t="n">
        <f aca="false">B2101/INDEX($B:$B,$E2101)-1</f>
        <v>0.0556212349400531</v>
      </c>
      <c r="T2101" s="0" t="n">
        <f aca="false">IF(AND($A2101&gt;=CrashTest!$B$3,$A2101&lt;=CrashTest!$C$3),1,IF(AND($A2101&gt;=CrashTest!$B$4,$A2101&lt;=CrashTest!$C$4),2,IF(AND($A2101&gt;=CrashTest!$B$5,$A2101&lt;=CrashTest!$C$5),3,IF(AND($A2101&gt;=CrashTest!$B$6,$A2101&lt;=CrashTest!$C$6),4,IF(AND($A2101&gt;=CrashTest!$B$7,$A2101&lt;=CrashTest!$C$7),5,0)))))</f>
        <v>0</v>
      </c>
      <c r="U2101" s="8" t="str">
        <f aca="false">IF(T2101=0,"",IF(T2100=T2101,MAX(U2100,B2101),B2101))</f>
        <v/>
      </c>
      <c r="V2101" s="9" t="str">
        <f aca="false">IF(T2101=0,"",B2101/U2101-1)</f>
        <v/>
      </c>
      <c r="W2101" s="8" t="str">
        <f aca="false">IF(T2101=0,"",IF(T2100=T2101,MAX(W2100,F2101),F2101))</f>
        <v/>
      </c>
      <c r="X2101" s="9" t="str">
        <f aca="false">IF(T2101=0,"",F2101/W2101-1)</f>
        <v/>
      </c>
    </row>
    <row r="2102" customFormat="false" ht="15" hidden="false" customHeight="false" outlineLevel="0" collapsed="false">
      <c r="A2102" s="5" t="n">
        <v>45930</v>
      </c>
      <c r="B2102" s="6" t="n">
        <v>113971.742796902</v>
      </c>
      <c r="C2102" s="7" t="n">
        <v>93539.26988</v>
      </c>
      <c r="D2102" s="0" t="n">
        <f aca="false">INT((ROW()-3)/30)</f>
        <v>69</v>
      </c>
      <c r="E2102" s="0" t="n">
        <f aca="false">2+30*D2102</f>
        <v>2072</v>
      </c>
      <c r="F2102" s="8" t="n">
        <f aca="false">INDEX($F:$F,$E2102)*(2*B2102/INDEX($B:$B,$E2102)-C2102/INDEX($C:$C,$E2102))</f>
        <v>7542.90635551837</v>
      </c>
      <c r="G2102" s="9" t="n">
        <f aca="false">B2102/B2101-1</f>
        <v>-0.00323067125164778</v>
      </c>
      <c r="H2102" s="9" t="n">
        <f aca="false">F2102/F2101-1</f>
        <v>0.00223612414571517</v>
      </c>
      <c r="I2102" s="9" t="n">
        <f aca="false">LN(B2102/B2101)</f>
        <v>-0.00323590113708067</v>
      </c>
      <c r="J2102" s="9" t="n">
        <f aca="false">LN(F2102/F2101)</f>
        <v>0.00223362774093899</v>
      </c>
      <c r="K2102" s="9" t="n">
        <f aca="false">F2102/F2095-1</f>
        <v>0.0222322938384043</v>
      </c>
      <c r="L2102" s="9" t="n">
        <f aca="false">F2102/F2072-1</f>
        <v>0.0514259302275624</v>
      </c>
      <c r="M2102" s="9" t="n">
        <f aca="false">B2102/B2095-1</f>
        <v>0.0171290363254377</v>
      </c>
      <c r="N2102" s="9" t="n">
        <f aca="false">B2102/B2072-1</f>
        <v>0.0522108697637034</v>
      </c>
      <c r="O2102" s="8" t="n">
        <f aca="false">MAX(O2101,F2102)</f>
        <v>7845.10183676492</v>
      </c>
      <c r="P2102" s="9" t="n">
        <f aca="false">F2102/O2102-1</f>
        <v>-0.0385202751391147</v>
      </c>
      <c r="Q2102" s="8" t="n">
        <f aca="false">MAX(Q2101,B2102)</f>
        <v>123442.67982225</v>
      </c>
      <c r="R2102" s="9" t="n">
        <f aca="false">B2102/Q2102-1</f>
        <v>-0.0767233588819164</v>
      </c>
      <c r="S2102" s="9" t="n">
        <f aca="false">B2102/INDEX($B:$B,$E2102)-1</f>
        <v>0.0522108697637034</v>
      </c>
      <c r="T2102" s="0" t="n">
        <f aca="false">IF(AND($A2102&gt;=CrashTest!$B$3,$A2102&lt;=CrashTest!$C$3),1,IF(AND($A2102&gt;=CrashTest!$B$4,$A2102&lt;=CrashTest!$C$4),2,IF(AND($A2102&gt;=CrashTest!$B$5,$A2102&lt;=CrashTest!$C$5),3,IF(AND($A2102&gt;=CrashTest!$B$6,$A2102&lt;=CrashTest!$C$6),4,IF(AND($A2102&gt;=CrashTest!$B$7,$A2102&lt;=CrashTest!$C$7),5,0)))))</f>
        <v>0</v>
      </c>
      <c r="U2102" s="8" t="str">
        <f aca="false">IF(T2102=0,"",IF(T2101=T2102,MAX(U2101,B2102),B2102))</f>
        <v/>
      </c>
      <c r="V2102" s="9" t="str">
        <f aca="false">IF(T2102=0,"",B2102/U2102-1)</f>
        <v/>
      </c>
      <c r="W2102" s="8" t="str">
        <f aca="false">IF(T2102=0,"",IF(T2101=T2102,MAX(W2101,F2102),F2102))</f>
        <v/>
      </c>
      <c r="X2102" s="9" t="str">
        <f aca="false">IF(T2102=0,"",F2102/W2102-1)</f>
        <v/>
      </c>
    </row>
    <row r="2103" customFormat="false" ht="15" hidden="false" customHeight="false" outlineLevel="0" collapsed="false">
      <c r="A2103" s="5" t="n">
        <v>45931</v>
      </c>
      <c r="B2103" s="6" t="n">
        <v>118393.270386324</v>
      </c>
      <c r="C2103" s="7" t="n">
        <v>99517.35254</v>
      </c>
      <c r="D2103" s="0" t="n">
        <f aca="false">INT((ROW()-3)/30)</f>
        <v>70</v>
      </c>
      <c r="E2103" s="0" t="n">
        <f aca="false">2+30*D2103</f>
        <v>2102</v>
      </c>
      <c r="F2103" s="8" t="n">
        <f aca="false">INDEX($F:$F,$E2103)*(2*B2103/INDEX($B:$B,$E2103)-C2103/INDEX($C:$C,$E2103))</f>
        <v>7646.0934714168</v>
      </c>
      <c r="G2103" s="9" t="n">
        <f aca="false">B2103/B2102-1</f>
        <v>0.0387949458428583</v>
      </c>
      <c r="H2103" s="9" t="n">
        <f aca="false">F2103/F2102-1</f>
        <v>0.0136800208082852</v>
      </c>
      <c r="I2103" s="9" t="n">
        <f aca="false">LN(B2103/B2102)</f>
        <v>0.0380613354142374</v>
      </c>
      <c r="J2103" s="9" t="n">
        <f aca="false">LN(F2103/F2102)</f>
        <v>0.013587294035985</v>
      </c>
      <c r="K2103" s="9" t="n">
        <f aca="false">F2103/F2096-1</f>
        <v>0.0281473772200331</v>
      </c>
      <c r="L2103" s="9" t="n">
        <f aca="false">F2103/F2073-1</f>
        <v>0.0685377660254751</v>
      </c>
      <c r="M2103" s="9" t="n">
        <f aca="false">B2103/B2096-1</f>
        <v>0.0447267913491771</v>
      </c>
      <c r="N2103" s="9" t="n">
        <f aca="false">B2103/B2073-1</f>
        <v>0.086253282556183</v>
      </c>
      <c r="O2103" s="8" t="n">
        <f aca="false">MAX(O2102,F2103)</f>
        <v>7845.10183676492</v>
      </c>
      <c r="P2103" s="9" t="n">
        <f aca="false">F2103/O2103-1</f>
        <v>-0.0253672124962735</v>
      </c>
      <c r="Q2103" s="8" t="n">
        <f aca="false">MAX(Q2102,B2103)</f>
        <v>123442.67982225</v>
      </c>
      <c r="R2103" s="9" t="n">
        <f aca="false">B2103/Q2103-1</f>
        <v>-0.0409048915917641</v>
      </c>
      <c r="S2103" s="9" t="n">
        <f aca="false">B2103/INDEX($B:$B,$E2103)-1</f>
        <v>0.0387949458428583</v>
      </c>
      <c r="T2103" s="0" t="n">
        <f aca="false">IF(AND($A2103&gt;=CrashTest!$B$3,$A2103&lt;=CrashTest!$C$3),1,IF(AND($A2103&gt;=CrashTest!$B$4,$A2103&lt;=CrashTest!$C$4),2,IF(AND($A2103&gt;=CrashTest!$B$5,$A2103&lt;=CrashTest!$C$5),3,IF(AND($A2103&gt;=CrashTest!$B$6,$A2103&lt;=CrashTest!$C$6),4,IF(AND($A2103&gt;=CrashTest!$B$7,$A2103&lt;=CrashTest!$C$7),5,0)))))</f>
        <v>0</v>
      </c>
      <c r="U2103" s="8" t="str">
        <f aca="false">IF(T2103=0,"",IF(T2102=T2103,MAX(U2102,B2103),B2103))</f>
        <v/>
      </c>
      <c r="V2103" s="9" t="str">
        <f aca="false">IF(T2103=0,"",B2103/U2103-1)</f>
        <v/>
      </c>
      <c r="W2103" s="8" t="str">
        <f aca="false">IF(T2103=0,"",IF(T2102=T2103,MAX(W2102,F2103),F2103))</f>
        <v/>
      </c>
      <c r="X2103" s="9" t="str">
        <f aca="false">IF(T2103=0,"",F2103/W2103-1)</f>
        <v/>
      </c>
    </row>
    <row r="2104" customFormat="false" ht="15" hidden="false" customHeight="false" outlineLevel="0" collapsed="false">
      <c r="A2104" s="5" t="n">
        <v>45932</v>
      </c>
      <c r="B2104" s="6" t="n">
        <v>120558.594007013</v>
      </c>
      <c r="C2104" s="7" t="n">
        <v>102057.282</v>
      </c>
      <c r="D2104" s="0" t="n">
        <f aca="false">INT((ROW()-3)/30)</f>
        <v>70</v>
      </c>
      <c r="E2104" s="0" t="n">
        <f aca="false">2+30*D2104</f>
        <v>2102</v>
      </c>
      <c r="F2104" s="8" t="n">
        <f aca="false">INDEX($F:$F,$E2104)*(2*B2104/INDEX($B:$B,$E2104)-C2104/INDEX($C:$C,$E2104))</f>
        <v>7727.88826276692</v>
      </c>
      <c r="G2104" s="9" t="n">
        <f aca="false">B2104/B2103-1</f>
        <v>0.0182892457791175</v>
      </c>
      <c r="H2104" s="9" t="n">
        <f aca="false">F2104/F2103-1</f>
        <v>0.0106975923922306</v>
      </c>
      <c r="I2104" s="9" t="n">
        <f aca="false">LN(B2104/B2103)</f>
        <v>0.0181240091843167</v>
      </c>
      <c r="J2104" s="9" t="n">
        <f aca="false">LN(F2104/F2103)</f>
        <v>0.0106407779765475</v>
      </c>
      <c r="K2104" s="9" t="n">
        <f aca="false">F2104/F2097-1</f>
        <v>0.0692283676306278</v>
      </c>
      <c r="L2104" s="9" t="n">
        <f aca="false">F2104/F2074-1</f>
        <v>0.0698805104480746</v>
      </c>
      <c r="M2104" s="9" t="n">
        <f aca="false">B2104/B2097-1</f>
        <v>0.104356756852955</v>
      </c>
      <c r="N2104" s="9" t="n">
        <f aca="false">B2104/B2074-1</f>
        <v>0.0847360679195321</v>
      </c>
      <c r="O2104" s="8" t="n">
        <f aca="false">MAX(O2103,F2104)</f>
        <v>7845.10183676492</v>
      </c>
      <c r="P2104" s="9" t="n">
        <f aca="false">F2104/O2104-1</f>
        <v>-0.0149409882034551</v>
      </c>
      <c r="Q2104" s="8" t="n">
        <f aca="false">MAX(Q2103,B2104)</f>
        <v>123442.67982225</v>
      </c>
      <c r="R2104" s="9" t="n">
        <f aca="false">B2104/Q2104-1</f>
        <v>-0.0233637654285366</v>
      </c>
      <c r="S2104" s="9" t="n">
        <f aca="false">B2104/INDEX($B:$B,$E2104)-1</f>
        <v>0.0577937219214835</v>
      </c>
      <c r="T2104" s="0" t="n">
        <f aca="false">IF(AND($A2104&gt;=CrashTest!$B$3,$A2104&lt;=CrashTest!$C$3),1,IF(AND($A2104&gt;=CrashTest!$B$4,$A2104&lt;=CrashTest!$C$4),2,IF(AND($A2104&gt;=CrashTest!$B$5,$A2104&lt;=CrashTest!$C$5),3,IF(AND($A2104&gt;=CrashTest!$B$6,$A2104&lt;=CrashTest!$C$6),4,IF(AND($A2104&gt;=CrashTest!$B$7,$A2104&lt;=CrashTest!$C$7),5,0)))))</f>
        <v>0</v>
      </c>
      <c r="U2104" s="8" t="str">
        <f aca="false">IF(T2104=0,"",IF(T2103=T2104,MAX(U2103,B2104),B2104))</f>
        <v/>
      </c>
      <c r="V2104" s="9" t="str">
        <f aca="false">IF(T2104=0,"",B2104/U2104-1)</f>
        <v/>
      </c>
      <c r="W2104" s="8" t="str">
        <f aca="false">IF(T2104=0,"",IF(T2103=T2104,MAX(W2103,F2104),F2104))</f>
        <v/>
      </c>
      <c r="X2104" s="9" t="str">
        <f aca="false">IF(T2104=0,"",F2104/W2104-1)</f>
        <v/>
      </c>
    </row>
    <row r="2105" customFormat="false" ht="15" hidden="false" customHeight="false" outlineLevel="0" collapsed="false">
      <c r="A2105" s="5" t="n">
        <v>45933</v>
      </c>
      <c r="B2105" s="6" t="n">
        <v>122348.127640269</v>
      </c>
      <c r="C2105" s="7" t="n">
        <v>104295.1717</v>
      </c>
      <c r="D2105" s="0" t="n">
        <f aca="false">INT((ROW()-3)/30)</f>
        <v>70</v>
      </c>
      <c r="E2105" s="0" t="n">
        <f aca="false">2+30*D2105</f>
        <v>2102</v>
      </c>
      <c r="F2105" s="8" t="n">
        <f aca="false">INDEX($F:$F,$E2105)*(2*B2105/INDEX($B:$B,$E2105)-C2105/INDEX($C:$C,$E2105))</f>
        <v>7784.29796260992</v>
      </c>
      <c r="G2105" s="9" t="n">
        <f aca="false">B2105/B2104-1</f>
        <v>0.0148436836709616</v>
      </c>
      <c r="H2105" s="9" t="n">
        <f aca="false">F2105/F2104-1</f>
        <v>0.00729949734325053</v>
      </c>
      <c r="I2105" s="9" t="n">
        <f aca="false">LN(B2105/B2104)</f>
        <v>0.0147345943980668</v>
      </c>
      <c r="J2105" s="9" t="n">
        <f aca="false">LN(F2105/F2104)</f>
        <v>0.00727298495242622</v>
      </c>
      <c r="K2105" s="9" t="n">
        <f aca="false">F2105/F2098-1</f>
        <v>0.0737931699193961</v>
      </c>
      <c r="L2105" s="9" t="n">
        <f aca="false">F2105/F2075-1</f>
        <v>0.0725476170616468</v>
      </c>
      <c r="M2105" s="9" t="n">
        <f aca="false">B2105/B2098-1</f>
        <v>0.115611646515688</v>
      </c>
      <c r="N2105" s="9" t="n">
        <f aca="false">B2105/B2075-1</f>
        <v>0.0945367127982357</v>
      </c>
      <c r="O2105" s="8" t="n">
        <f aca="false">MAX(O2104,F2105)</f>
        <v>7845.10183676492</v>
      </c>
      <c r="P2105" s="9" t="n">
        <f aca="false">F2105/O2105-1</f>
        <v>-0.00775055256390134</v>
      </c>
      <c r="Q2105" s="8" t="n">
        <f aca="false">MAX(Q2104,B2105)</f>
        <v>123442.67982225</v>
      </c>
      <c r="R2105" s="9" t="n">
        <f aca="false">B2105/Q2105-1</f>
        <v>-0.00886688610095865</v>
      </c>
      <c r="S2105" s="9" t="n">
        <f aca="false">B2105/INDEX($B:$B,$E2105)-1</f>
        <v>0.0734952773188151</v>
      </c>
      <c r="T2105" s="0" t="n">
        <f aca="false">IF(AND($A2105&gt;=CrashTest!$B$3,$A2105&lt;=CrashTest!$C$3),1,IF(AND($A2105&gt;=CrashTest!$B$4,$A2105&lt;=CrashTest!$C$4),2,IF(AND($A2105&gt;=CrashTest!$B$5,$A2105&lt;=CrashTest!$C$5),3,IF(AND($A2105&gt;=CrashTest!$B$6,$A2105&lt;=CrashTest!$C$6),4,IF(AND($A2105&gt;=CrashTest!$B$7,$A2105&lt;=CrashTest!$C$7),5,0)))))</f>
        <v>0</v>
      </c>
      <c r="U2105" s="8" t="str">
        <f aca="false">IF(T2105=0,"",IF(T2104=T2105,MAX(U2104,B2105),B2105))</f>
        <v/>
      </c>
      <c r="V2105" s="9" t="str">
        <f aca="false">IF(T2105=0,"",B2105/U2105-1)</f>
        <v/>
      </c>
      <c r="W2105" s="8" t="str">
        <f aca="false">IF(T2105=0,"",IF(T2104=T2105,MAX(W2104,F2105),F2105))</f>
        <v/>
      </c>
      <c r="X2105" s="9" t="str">
        <f aca="false">IF(T2105=0,"",F2105/W2105-1)</f>
        <v/>
      </c>
    </row>
    <row r="2106" customFormat="false" ht="15" hidden="false" customHeight="false" outlineLevel="0" collapsed="false">
      <c r="A2106" s="5" t="n">
        <v>45934</v>
      </c>
      <c r="B2106" s="6" t="n">
        <v>122379.744317651</v>
      </c>
      <c r="C2106" s="7" t="n">
        <v>104278.3099</v>
      </c>
      <c r="D2106" s="0" t="n">
        <f aca="false">INT((ROW()-3)/30)</f>
        <v>70</v>
      </c>
      <c r="E2106" s="0" t="n">
        <f aca="false">2+30*D2106</f>
        <v>2102</v>
      </c>
      <c r="F2106" s="8" t="n">
        <f aca="false">INDEX($F:$F,$E2106)*(2*B2106/INDEX($B:$B,$E2106)-C2106/INDEX($C:$C,$E2106))</f>
        <v>7789.84260575189</v>
      </c>
      <c r="G2106" s="9" t="n">
        <f aca="false">B2106/B2105-1</f>
        <v>0.000258415702731218</v>
      </c>
      <c r="H2106" s="9" t="n">
        <f aca="false">F2106/F2105-1</f>
        <v>0.00071228557393388</v>
      </c>
      <c r="I2106" s="9" t="n">
        <f aca="false">LN(B2106/B2105)</f>
        <v>0.000258382319144614</v>
      </c>
      <c r="J2106" s="9" t="n">
        <f aca="false">LN(F2106/F2105)</f>
        <v>0.000712032018959685</v>
      </c>
      <c r="K2106" s="9" t="n">
        <f aca="false">F2106/F2099-1</f>
        <v>0.0740877419431871</v>
      </c>
      <c r="L2106" s="9" t="n">
        <f aca="false">F2106/F2076-1</f>
        <v>0.0744265144185399</v>
      </c>
      <c r="M2106" s="9" t="n">
        <f aca="false">B2106/B2099-1</f>
        <v>0.116147976690768</v>
      </c>
      <c r="N2106" s="9" t="n">
        <f aca="false">B2106/B2076-1</f>
        <v>0.103508073411295</v>
      </c>
      <c r="O2106" s="8" t="n">
        <f aca="false">MAX(O2105,F2106)</f>
        <v>7845.10183676492</v>
      </c>
      <c r="P2106" s="9" t="n">
        <f aca="false">F2106/O2106-1</f>
        <v>-0.00704378759674862</v>
      </c>
      <c r="Q2106" s="8" t="n">
        <f aca="false">MAX(Q2105,B2106)</f>
        <v>123442.67982225</v>
      </c>
      <c r="R2106" s="9" t="n">
        <f aca="false">B2106/Q2106-1</f>
        <v>-0.00861076174083031</v>
      </c>
      <c r="S2106" s="9" t="n">
        <f aca="false">B2106/INDEX($B:$B,$E2106)-1</f>
        <v>0.073772685355282</v>
      </c>
      <c r="T2106" s="0" t="n">
        <f aca="false">IF(AND($A2106&gt;=CrashTest!$B$3,$A2106&lt;=CrashTest!$C$3),1,IF(AND($A2106&gt;=CrashTest!$B$4,$A2106&lt;=CrashTest!$C$4),2,IF(AND($A2106&gt;=CrashTest!$B$5,$A2106&lt;=CrashTest!$C$5),3,IF(AND($A2106&gt;=CrashTest!$B$6,$A2106&lt;=CrashTest!$C$6),4,IF(AND($A2106&gt;=CrashTest!$B$7,$A2106&lt;=CrashTest!$C$7),5,0)))))</f>
        <v>0</v>
      </c>
      <c r="U2106" s="8" t="str">
        <f aca="false">IF(T2106=0,"",IF(T2105=T2106,MAX(U2105,B2106),B2106))</f>
        <v/>
      </c>
      <c r="V2106" s="9" t="str">
        <f aca="false">IF(T2106=0,"",B2106/U2106-1)</f>
        <v/>
      </c>
      <c r="W2106" s="8" t="str">
        <f aca="false">IF(T2106=0,"",IF(T2105=T2106,MAX(W2105,F2106),F2106))</f>
        <v/>
      </c>
      <c r="X2106" s="9" t="str">
        <f aca="false">IF(T2106=0,"",F2106/W2106-1)</f>
        <v/>
      </c>
    </row>
    <row r="2107" customFormat="false" ht="15" hidden="false" customHeight="false" outlineLevel="0" collapsed="false">
      <c r="A2107" s="5" t="n">
        <v>45935</v>
      </c>
      <c r="B2107" s="6" t="n">
        <v>123523.768313852</v>
      </c>
      <c r="C2107" s="7" t="n">
        <v>105959.8126</v>
      </c>
      <c r="D2107" s="0" t="n">
        <f aca="false">INT((ROW()-3)/30)</f>
        <v>70</v>
      </c>
      <c r="E2107" s="0" t="n">
        <f aca="false">2+30*D2107</f>
        <v>2102</v>
      </c>
      <c r="F2107" s="8" t="n">
        <f aca="false">INDEX($F:$F,$E2107)*(2*B2107/INDEX($B:$B,$E2107)-C2107/INDEX($C:$C,$E2107))</f>
        <v>7805.67619613537</v>
      </c>
      <c r="G2107" s="9" t="n">
        <f aca="false">B2107/B2106-1</f>
        <v>0.00934814827878339</v>
      </c>
      <c r="H2107" s="9" t="n">
        <f aca="false">F2107/F2106-1</f>
        <v>0.00203259439051995</v>
      </c>
      <c r="I2107" s="9" t="n">
        <f aca="false">LN(B2107/B2106)</f>
        <v>0.00930472475061107</v>
      </c>
      <c r="J2107" s="9" t="n">
        <f aca="false">LN(F2107/F2106)</f>
        <v>0.00203053146546205</v>
      </c>
      <c r="K2107" s="9" t="n">
        <f aca="false">F2107/F2100-1</f>
        <v>0.0545021421515188</v>
      </c>
      <c r="L2107" s="9" t="n">
        <f aca="false">F2107/F2077-1</f>
        <v>0.0798780549119385</v>
      </c>
      <c r="M2107" s="9" t="n">
        <f aca="false">B2107/B2100-1</f>
        <v>0.101219218504592</v>
      </c>
      <c r="N2107" s="9" t="n">
        <f aca="false">B2107/B2077-1</f>
        <v>0.115729351834238</v>
      </c>
      <c r="O2107" s="8" t="n">
        <f aca="false">MAX(O2106,F2107)</f>
        <v>7845.10183676492</v>
      </c>
      <c r="P2107" s="9" t="n">
        <f aca="false">F2107/O2107-1</f>
        <v>-0.00502551036938592</v>
      </c>
      <c r="Q2107" s="8" t="n">
        <f aca="false">MAX(Q2106,B2107)</f>
        <v>123523.768313852</v>
      </c>
      <c r="R2107" s="9" t="n">
        <f aca="false">B2107/Q2107-1</f>
        <v>0</v>
      </c>
      <c r="S2107" s="9" t="n">
        <f aca="false">B2107/INDEX($B:$B,$E2107)-1</f>
        <v>0.0838104716356907</v>
      </c>
      <c r="T2107" s="0" t="n">
        <f aca="false">IF(AND($A2107&gt;=CrashTest!$B$3,$A2107&lt;=CrashTest!$C$3),1,IF(AND($A2107&gt;=CrashTest!$B$4,$A2107&lt;=CrashTest!$C$4),2,IF(AND($A2107&gt;=CrashTest!$B$5,$A2107&lt;=CrashTest!$C$5),3,IF(AND($A2107&gt;=CrashTest!$B$6,$A2107&lt;=CrashTest!$C$6),4,IF(AND($A2107&gt;=CrashTest!$B$7,$A2107&lt;=CrashTest!$C$7),5,0)))))</f>
        <v>0</v>
      </c>
      <c r="U2107" s="8" t="str">
        <f aca="false">IF(T2107=0,"",IF(T2106=T2107,MAX(U2106,B2107),B2107))</f>
        <v/>
      </c>
      <c r="V2107" s="9" t="str">
        <f aca="false">IF(T2107=0,"",B2107/U2107-1)</f>
        <v/>
      </c>
      <c r="W2107" s="8" t="str">
        <f aca="false">IF(T2107=0,"",IF(T2106=T2107,MAX(W2106,F2107),F2107))</f>
        <v/>
      </c>
      <c r="X2107" s="9" t="str">
        <f aca="false">IF(T2107=0,"",F2107/W2107-1)</f>
        <v/>
      </c>
    </row>
    <row r="2108" customFormat="false" ht="15" hidden="false" customHeight="false" outlineLevel="0" collapsed="false">
      <c r="A2108" s="5" t="n">
        <v>45936</v>
      </c>
      <c r="B2108" s="6" t="n">
        <v>124824.453666861</v>
      </c>
      <c r="C2108" s="7" t="n">
        <v>107575.5135</v>
      </c>
      <c r="D2108" s="0" t="n">
        <f aca="false">INT((ROW()-3)/30)</f>
        <v>70</v>
      </c>
      <c r="E2108" s="0" t="n">
        <f aca="false">2+30*D2108</f>
        <v>2102</v>
      </c>
      <c r="F2108" s="8" t="n">
        <f aca="false">INDEX($F:$F,$E2108)*(2*B2108/INDEX($B:$B,$E2108)-C2108/INDEX($C:$C,$E2108))</f>
        <v>7847.55237517597</v>
      </c>
      <c r="G2108" s="9" t="n">
        <f aca="false">B2108/B2107-1</f>
        <v>0.0105298386761015</v>
      </c>
      <c r="H2108" s="9" t="n">
        <f aca="false">F2108/F2107-1</f>
        <v>0.00536483681725519</v>
      </c>
      <c r="I2108" s="9" t="n">
        <f aca="false">LN(B2108/B2107)</f>
        <v>0.0104747860511107</v>
      </c>
      <c r="J2108" s="9" t="n">
        <f aca="false">LN(F2108/F2107)</f>
        <v>0.00535049734331278</v>
      </c>
      <c r="K2108" s="9" t="n">
        <f aca="false">F2108/F2101-1</f>
        <v>0.0427148509901343</v>
      </c>
      <c r="L2108" s="9" t="n">
        <f aca="false">F2108/F2078-1</f>
        <v>0.0864756057943974</v>
      </c>
      <c r="M2108" s="9" t="n">
        <f aca="false">B2108/B2101-1</f>
        <v>0.091684516175345</v>
      </c>
      <c r="N2108" s="9" t="n">
        <f aca="false">B2108/B2078-1</f>
        <v>0.132259797522085</v>
      </c>
      <c r="O2108" s="8" t="n">
        <f aca="false">MAX(O2107,F2108)</f>
        <v>7847.55237517597</v>
      </c>
      <c r="P2108" s="9" t="n">
        <f aca="false">F2108/O2108-1</f>
        <v>0</v>
      </c>
      <c r="Q2108" s="8" t="n">
        <f aca="false">MAX(Q2107,B2108)</f>
        <v>124824.453666861</v>
      </c>
      <c r="R2108" s="9" t="n">
        <f aca="false">B2108/Q2108-1</f>
        <v>0</v>
      </c>
      <c r="S2108" s="9" t="n">
        <f aca="false">B2108/INDEX($B:$B,$E2108)-1</f>
        <v>0.0952228210574839</v>
      </c>
      <c r="T2108" s="0" t="n">
        <f aca="false">IF(AND($A2108&gt;=CrashTest!$B$3,$A2108&lt;=CrashTest!$C$3),1,IF(AND($A2108&gt;=CrashTest!$B$4,$A2108&lt;=CrashTest!$C$4),2,IF(AND($A2108&gt;=CrashTest!$B$5,$A2108&lt;=CrashTest!$C$5),3,IF(AND($A2108&gt;=CrashTest!$B$6,$A2108&lt;=CrashTest!$C$6),4,IF(AND($A2108&gt;=CrashTest!$B$7,$A2108&lt;=CrashTest!$C$7),5,0)))))</f>
        <v>0</v>
      </c>
      <c r="U2108" s="8" t="str">
        <f aca="false">IF(T2108=0,"",IF(T2107=T2108,MAX(U2107,B2108),B2108))</f>
        <v/>
      </c>
      <c r="V2108" s="9" t="str">
        <f aca="false">IF(T2108=0,"",B2108/U2108-1)</f>
        <v/>
      </c>
      <c r="W2108" s="8" t="str">
        <f aca="false">IF(T2108=0,"",IF(T2107=T2108,MAX(W2107,F2108),F2108))</f>
        <v/>
      </c>
      <c r="X2108" s="9" t="str">
        <f aca="false">IF(T2108=0,"",F2108/W2108-1)</f>
        <v/>
      </c>
    </row>
    <row r="2109" customFormat="false" ht="15" hidden="false" customHeight="false" outlineLevel="0" collapsed="false">
      <c r="A2109" s="5" t="n">
        <v>45937</v>
      </c>
      <c r="B2109" s="6" t="n">
        <v>121587.699236704</v>
      </c>
      <c r="C2109" s="7" t="n">
        <v>103040.651</v>
      </c>
      <c r="D2109" s="0" t="n">
        <f aca="false">INT((ROW()-3)/30)</f>
        <v>70</v>
      </c>
      <c r="E2109" s="0" t="n">
        <f aca="false">2+30*D2109</f>
        <v>2102</v>
      </c>
      <c r="F2109" s="8" t="n">
        <f aca="false">INDEX($F:$F,$E2109)*(2*B2109/INDEX($B:$B,$E2109)-C2109/INDEX($C:$C,$E2109))</f>
        <v>7784.80744059019</v>
      </c>
      <c r="G2109" s="9" t="n">
        <f aca="false">B2109/B2108-1</f>
        <v>-0.0259304514065445</v>
      </c>
      <c r="H2109" s="9" t="n">
        <f aca="false">F2109/F2108-1</f>
        <v>-0.00799547828240899</v>
      </c>
      <c r="I2109" s="9" t="n">
        <f aca="false">LN(B2109/B2108)</f>
        <v>-0.0262725727620756</v>
      </c>
      <c r="J2109" s="9" t="n">
        <f aca="false">LN(F2109/F2108)</f>
        <v>-0.00802761352459729</v>
      </c>
      <c r="K2109" s="9" t="n">
        <f aca="false">F2109/F2102-1</f>
        <v>0.0320700103740315</v>
      </c>
      <c r="L2109" s="9" t="n">
        <f aca="false">F2109/F2079-1</f>
        <v>0.0704901491039247</v>
      </c>
      <c r="M2109" s="9" t="n">
        <f aca="false">B2109/B2102-1</f>
        <v>0.0668231989167143</v>
      </c>
      <c r="N2109" s="9" t="n">
        <f aca="false">B2109/B2079-1</f>
        <v>0.092355758126738</v>
      </c>
      <c r="O2109" s="8" t="n">
        <f aca="false">MAX(O2108,F2109)</f>
        <v>7847.55237517597</v>
      </c>
      <c r="P2109" s="9" t="n">
        <f aca="false">F2109/O2109-1</f>
        <v>-0.00799547828240899</v>
      </c>
      <c r="Q2109" s="8" t="n">
        <f aca="false">MAX(Q2108,B2109)</f>
        <v>124824.453666861</v>
      </c>
      <c r="R2109" s="9" t="n">
        <f aca="false">B2109/Q2109-1</f>
        <v>-0.0259304514065445</v>
      </c>
      <c r="S2109" s="9" t="n">
        <f aca="false">B2109/INDEX($B:$B,$E2109)-1</f>
        <v>0.0668231989167143</v>
      </c>
      <c r="T2109" s="0" t="n">
        <f aca="false">IF(AND($A2109&gt;=CrashTest!$B$3,$A2109&lt;=CrashTest!$C$3),1,IF(AND($A2109&gt;=CrashTest!$B$4,$A2109&lt;=CrashTest!$C$4),2,IF(AND($A2109&gt;=CrashTest!$B$5,$A2109&lt;=CrashTest!$C$5),3,IF(AND($A2109&gt;=CrashTest!$B$6,$A2109&lt;=CrashTest!$C$6),4,IF(AND($A2109&gt;=CrashTest!$B$7,$A2109&lt;=CrashTest!$C$7),5,0)))))</f>
        <v>0</v>
      </c>
      <c r="U2109" s="8" t="str">
        <f aca="false">IF(T2109=0,"",IF(T2108=T2109,MAX(U2108,B2109),B2109))</f>
        <v/>
      </c>
      <c r="V2109" s="9" t="str">
        <f aca="false">IF(T2109=0,"",B2109/U2109-1)</f>
        <v/>
      </c>
      <c r="W2109" s="8" t="str">
        <f aca="false">IF(T2109=0,"",IF(T2108=T2109,MAX(W2108,F2109),F2109))</f>
        <v/>
      </c>
      <c r="X2109" s="9" t="str">
        <f aca="false">IF(T2109=0,"",F2109/W2109-1)</f>
        <v/>
      </c>
    </row>
    <row r="2110" customFormat="false" ht="15" hidden="false" customHeight="false" outlineLevel="0" collapsed="false">
      <c r="A2110" s="5" t="n">
        <v>45938</v>
      </c>
      <c r="B2110" s="6" t="n">
        <v>123390.353094682</v>
      </c>
      <c r="C2110" s="7" t="n">
        <v>105647.3534</v>
      </c>
      <c r="D2110" s="0" t="n">
        <f aca="false">INT((ROW()-3)/30)</f>
        <v>70</v>
      </c>
      <c r="E2110" s="0" t="n">
        <f aca="false">2+30*D2110</f>
        <v>2102</v>
      </c>
      <c r="F2110" s="8" t="n">
        <f aca="false">INDEX($F:$F,$E2110)*(2*B2110/INDEX($B:$B,$E2110)-C2110/INDEX($C:$C,$E2110))</f>
        <v>7813.21313202189</v>
      </c>
      <c r="G2110" s="9" t="n">
        <f aca="false">B2110/B2109-1</f>
        <v>0.0148259558269019</v>
      </c>
      <c r="H2110" s="9" t="n">
        <f aca="false">F2110/F2109-1</f>
        <v>0.00364886243474594</v>
      </c>
      <c r="I2110" s="9" t="n">
        <f aca="false">LN(B2110/B2109)</f>
        <v>0.0147171256990085</v>
      </c>
      <c r="J2110" s="9" t="n">
        <f aca="false">LN(F2110/F2109)</f>
        <v>0.00364222148591527</v>
      </c>
      <c r="K2110" s="9" t="n">
        <f aca="false">F2110/F2103-1</f>
        <v>0.0218568686388445</v>
      </c>
      <c r="L2110" s="9" t="n">
        <f aca="false">F2110/F2080-1</f>
        <v>0.0718404487313298</v>
      </c>
      <c r="M2110" s="9" t="n">
        <f aca="false">B2110/B2103-1</f>
        <v>0.0422074894295277</v>
      </c>
      <c r="N2110" s="9" t="n">
        <f aca="false">B2110/B2080-1</f>
        <v>0.100595923508588</v>
      </c>
      <c r="O2110" s="8" t="n">
        <f aca="false">MAX(O2109,F2110)</f>
        <v>7847.55237517597</v>
      </c>
      <c r="P2110" s="9" t="n">
        <f aca="false">F2110/O2110-1</f>
        <v>-0.00437579024801549</v>
      </c>
      <c r="Q2110" s="8" t="n">
        <f aca="false">MAX(Q2109,B2110)</f>
        <v>124824.453666861</v>
      </c>
      <c r="R2110" s="9" t="n">
        <f aca="false">B2110/Q2110-1</f>
        <v>-0.0114889393067676</v>
      </c>
      <c r="S2110" s="9" t="n">
        <f aca="false">B2110/INDEX($B:$B,$E2110)-1</f>
        <v>0.0826398725389677</v>
      </c>
      <c r="T2110" s="0" t="n">
        <f aca="false">IF(AND($A2110&gt;=CrashTest!$B$3,$A2110&lt;=CrashTest!$C$3),1,IF(AND($A2110&gt;=CrashTest!$B$4,$A2110&lt;=CrashTest!$C$4),2,IF(AND($A2110&gt;=CrashTest!$B$5,$A2110&lt;=CrashTest!$C$5),3,IF(AND($A2110&gt;=CrashTest!$B$6,$A2110&lt;=CrashTest!$C$6),4,IF(AND($A2110&gt;=CrashTest!$B$7,$A2110&lt;=CrashTest!$C$7),5,0)))))</f>
        <v>0</v>
      </c>
      <c r="U2110" s="8" t="str">
        <f aca="false">IF(T2110=0,"",IF(T2109=T2110,MAX(U2109,B2110),B2110))</f>
        <v/>
      </c>
      <c r="V2110" s="9" t="str">
        <f aca="false">IF(T2110=0,"",B2110/U2110-1)</f>
        <v/>
      </c>
      <c r="W2110" s="8" t="str">
        <f aca="false">IF(T2110=0,"",IF(T2109=T2110,MAX(W2109,F2110),F2110))</f>
        <v/>
      </c>
      <c r="X2110" s="9" t="str">
        <f aca="false">IF(T2110=0,"",F2110/W2110-1)</f>
        <v/>
      </c>
    </row>
    <row r="2111" customFormat="false" ht="15" hidden="false" customHeight="false" outlineLevel="0" collapsed="false">
      <c r="A2111" s="5" t="n">
        <v>45939</v>
      </c>
      <c r="B2111" s="6" t="n">
        <v>121603.33278609</v>
      </c>
      <c r="C2111" s="7" t="n">
        <v>103511.1397</v>
      </c>
      <c r="D2111" s="0" t="n">
        <f aca="false">INT((ROW()-3)/30)</f>
        <v>70</v>
      </c>
      <c r="E2111" s="0" t="n">
        <f aca="false">2+30*D2111</f>
        <v>2102</v>
      </c>
      <c r="F2111" s="8" t="n">
        <f aca="false">INDEX($F:$F,$E2111)*(2*B2111/INDEX($B:$B,$E2111)-C2111/INDEX($C:$C,$E2111))</f>
        <v>7748.93706359884</v>
      </c>
      <c r="G2111" s="9" t="n">
        <f aca="false">B2111/B2110-1</f>
        <v>-0.0144826581963077</v>
      </c>
      <c r="H2111" s="9" t="n">
        <f aca="false">F2111/F2110-1</f>
        <v>-0.00822658582800151</v>
      </c>
      <c r="I2111" s="9" t="n">
        <f aca="false">LN(B2111/B2110)</f>
        <v>-0.0145885555845802</v>
      </c>
      <c r="J2111" s="9" t="n">
        <f aca="false">LN(F2111/F2110)</f>
        <v>-0.00826061092058296</v>
      </c>
      <c r="K2111" s="9" t="n">
        <f aca="false">F2111/F2104-1</f>
        <v>0.00272374549375143</v>
      </c>
      <c r="L2111" s="9" t="n">
        <f aca="false">F2111/F2081-1</f>
        <v>0.0668445243884392</v>
      </c>
      <c r="M2111" s="9" t="n">
        <f aca="false">B2111/B2104-1</f>
        <v>0.00866581754442342</v>
      </c>
      <c r="N2111" s="9" t="n">
        <f aca="false">B2111/B2081-1</f>
        <v>0.0907459232558479</v>
      </c>
      <c r="O2111" s="8" t="n">
        <f aca="false">MAX(O2110,F2111)</f>
        <v>7847.55237517597</v>
      </c>
      <c r="P2111" s="9" t="n">
        <f aca="false">F2111/O2111-1</f>
        <v>-0.0125663782619764</v>
      </c>
      <c r="Q2111" s="8" t="n">
        <f aca="false">MAX(Q2110,B2111)</f>
        <v>124824.453666861</v>
      </c>
      <c r="R2111" s="9" t="n">
        <f aca="false">B2111/Q2111-1</f>
        <v>-0.0258052071220573</v>
      </c>
      <c r="S2111" s="9" t="n">
        <f aca="false">B2111/INDEX($B:$B,$E2111)-1</f>
        <v>0.0669603693152918</v>
      </c>
      <c r="T2111" s="0" t="n">
        <f aca="false">IF(AND($A2111&gt;=CrashTest!$B$3,$A2111&lt;=CrashTest!$C$3),1,IF(AND($A2111&gt;=CrashTest!$B$4,$A2111&lt;=CrashTest!$C$4),2,IF(AND($A2111&gt;=CrashTest!$B$5,$A2111&lt;=CrashTest!$C$5),3,IF(AND($A2111&gt;=CrashTest!$B$6,$A2111&lt;=CrashTest!$C$6),4,IF(AND($A2111&gt;=CrashTest!$B$7,$A2111&lt;=CrashTest!$C$7),5,0)))))</f>
        <v>0</v>
      </c>
      <c r="U2111" s="8" t="str">
        <f aca="false">IF(T2111=0,"",IF(T2110=T2111,MAX(U2110,B2111),B2111))</f>
        <v/>
      </c>
      <c r="V2111" s="9" t="str">
        <f aca="false">IF(T2111=0,"",B2111/U2111-1)</f>
        <v/>
      </c>
      <c r="W2111" s="8" t="str">
        <f aca="false">IF(T2111=0,"",IF(T2110=T2111,MAX(W2110,F2111),F2111))</f>
        <v/>
      </c>
      <c r="X2111" s="9" t="str">
        <f aca="false">IF(T2111=0,"",F2111/W2111-1)</f>
        <v/>
      </c>
    </row>
    <row r="2112" customFormat="false" ht="15" hidden="false" customHeight="false" outlineLevel="0" collapsed="false">
      <c r="A2112" s="5" t="n">
        <v>45940</v>
      </c>
      <c r="B2112" s="6" t="n">
        <v>113754.852328171</v>
      </c>
      <c r="C2112" s="7" t="n">
        <v>92120.26377</v>
      </c>
      <c r="D2112" s="0" t="n">
        <f aca="false">INT((ROW()-3)/30)</f>
        <v>70</v>
      </c>
      <c r="E2112" s="0" t="n">
        <f aca="false">2+30*D2112</f>
        <v>2102</v>
      </c>
      <c r="F2112" s="8" t="n">
        <f aca="false">INDEX($F:$F,$E2112)*(2*B2112/INDEX($B:$B,$E2112)-C2112/INDEX($C:$C,$E2112))</f>
        <v>7628.62488726043</v>
      </c>
      <c r="G2112" s="9" t="n">
        <f aca="false">B2112/B2111-1</f>
        <v>-0.0645416558748856</v>
      </c>
      <c r="H2112" s="9" t="n">
        <f aca="false">F2112/F2111-1</f>
        <v>-0.0155262812629603</v>
      </c>
      <c r="I2112" s="9" t="n">
        <f aca="false">LN(B2112/B2111)</f>
        <v>-0.0667186621855106</v>
      </c>
      <c r="J2112" s="9" t="n">
        <f aca="false">LN(F2112/F2111)</f>
        <v>-0.0156480762952942</v>
      </c>
      <c r="K2112" s="9" t="n">
        <f aca="false">F2112/F2105-1</f>
        <v>-0.0199983448857214</v>
      </c>
      <c r="L2112" s="9" t="n">
        <f aca="false">F2112/F2082-1</f>
        <v>0.0391043916918181</v>
      </c>
      <c r="M2112" s="9" t="n">
        <f aca="false">B2112/B2105-1</f>
        <v>-0.0702362633400011</v>
      </c>
      <c r="N2112" s="9" t="n">
        <f aca="false">B2112/B2082-1</f>
        <v>-0.0015438860685113</v>
      </c>
      <c r="O2112" s="8" t="n">
        <f aca="false">MAX(O2111,F2112)</f>
        <v>7847.55237517597</v>
      </c>
      <c r="P2112" s="9" t="n">
        <f aca="false">F2112/O2112-1</f>
        <v>-0.0278975504015845</v>
      </c>
      <c r="Q2112" s="8" t="n">
        <f aca="false">MAX(Q2111,B2112)</f>
        <v>124824.453666861</v>
      </c>
      <c r="R2112" s="9" t="n">
        <f aca="false">B2112/Q2112-1</f>
        <v>-0.0886813521990909</v>
      </c>
      <c r="S2112" s="9" t="n">
        <f aca="false">B2112/INDEX($B:$B,$E2112)-1</f>
        <v>-0.00190301967319662</v>
      </c>
      <c r="T2112" s="0" t="n">
        <f aca="false">IF(AND($A2112&gt;=CrashTest!$B$3,$A2112&lt;=CrashTest!$C$3),1,IF(AND($A2112&gt;=CrashTest!$B$4,$A2112&lt;=CrashTest!$C$4),2,IF(AND($A2112&gt;=CrashTest!$B$5,$A2112&lt;=CrashTest!$C$5),3,IF(AND($A2112&gt;=CrashTest!$B$6,$A2112&lt;=CrashTest!$C$6),4,IF(AND($A2112&gt;=CrashTest!$B$7,$A2112&lt;=CrashTest!$C$7),5,0)))))</f>
        <v>0</v>
      </c>
      <c r="U2112" s="8" t="str">
        <f aca="false">IF(T2112=0,"",IF(T2111=T2112,MAX(U2111,B2112),B2112))</f>
        <v/>
      </c>
      <c r="V2112" s="9" t="str">
        <f aca="false">IF(T2112=0,"",B2112/U2112-1)</f>
        <v/>
      </c>
      <c r="W2112" s="8" t="str">
        <f aca="false">IF(T2112=0,"",IF(T2111=T2112,MAX(W2111,F2112),F2112))</f>
        <v/>
      </c>
      <c r="X2112" s="9" t="str">
        <f aca="false">IF(T2112=0,"",F2112/W2112-1)</f>
        <v/>
      </c>
    </row>
    <row r="2113" customFormat="false" ht="15" hidden="false" customHeight="false" outlineLevel="0" collapsed="false">
      <c r="A2113" s="5" t="n">
        <v>45941</v>
      </c>
      <c r="B2113" s="6" t="n">
        <v>110940.113648159</v>
      </c>
      <c r="C2113" s="7" t="n">
        <v>89176.49137</v>
      </c>
      <c r="D2113" s="0" t="n">
        <f aca="false">INT((ROW()-3)/30)</f>
        <v>70</v>
      </c>
      <c r="E2113" s="0" t="n">
        <f aca="false">2+30*D2113</f>
        <v>2102</v>
      </c>
      <c r="F2113" s="8" t="n">
        <f aca="false">INDEX($F:$F,$E2113)*(2*B2113/INDEX($B:$B,$E2113)-C2113/INDEX($C:$C,$E2113))</f>
        <v>7493.43605786765</v>
      </c>
      <c r="G2113" s="9" t="n">
        <f aca="false">B2113/B2112-1</f>
        <v>-0.0247438999075993</v>
      </c>
      <c r="H2113" s="9" t="n">
        <f aca="false">F2113/F2112-1</f>
        <v>-0.0177212579449991</v>
      </c>
      <c r="I2113" s="9" t="n">
        <f aca="false">LN(B2113/B2112)</f>
        <v>-0.0250551757137274</v>
      </c>
      <c r="J2113" s="9" t="n">
        <f aca="false">LN(F2113/F2112)</f>
        <v>-0.0178801595260143</v>
      </c>
      <c r="K2113" s="9" t="n">
        <f aca="false">F2113/F2106-1</f>
        <v>-0.0380503898327012</v>
      </c>
      <c r="L2113" s="9" t="n">
        <f aca="false">F2113/F2083-1</f>
        <v>0.0148438896368155</v>
      </c>
      <c r="M2113" s="9" t="n">
        <f aca="false">B2113/B2106-1</f>
        <v>-0.0934765040838711</v>
      </c>
      <c r="N2113" s="9" t="n">
        <f aca="false">B2113/B2083-1</f>
        <v>-0.0390286938090831</v>
      </c>
      <c r="O2113" s="8" t="n">
        <f aca="false">MAX(O2112,F2113)</f>
        <v>7847.55237517597</v>
      </c>
      <c r="P2113" s="9" t="n">
        <f aca="false">F2113/O2113-1</f>
        <v>-0.0451244286598835</v>
      </c>
      <c r="Q2113" s="8" t="n">
        <f aca="false">MAX(Q2112,B2113)</f>
        <v>124824.453666861</v>
      </c>
      <c r="R2113" s="9" t="n">
        <f aca="false">B2113/Q2113-1</f>
        <v>-0.111230929604205</v>
      </c>
      <c r="S2113" s="9" t="n">
        <f aca="false">B2113/INDEX($B:$B,$E2113)-1</f>
        <v>-0.0265998314524801</v>
      </c>
      <c r="T2113" s="0" t="n">
        <f aca="false">IF(AND($A2113&gt;=CrashTest!$B$3,$A2113&lt;=CrashTest!$C$3),1,IF(AND($A2113&gt;=CrashTest!$B$4,$A2113&lt;=CrashTest!$C$4),2,IF(AND($A2113&gt;=CrashTest!$B$5,$A2113&lt;=CrashTest!$C$5),3,IF(AND($A2113&gt;=CrashTest!$B$6,$A2113&lt;=CrashTest!$C$6),4,IF(AND($A2113&gt;=CrashTest!$B$7,$A2113&lt;=CrashTest!$C$7),5,0)))))</f>
        <v>0</v>
      </c>
      <c r="U2113" s="8" t="str">
        <f aca="false">IF(T2113=0,"",IF(T2112=T2113,MAX(U2112,B2113),B2113))</f>
        <v/>
      </c>
      <c r="V2113" s="9" t="str">
        <f aca="false">IF(T2113=0,"",B2113/U2113-1)</f>
        <v/>
      </c>
      <c r="W2113" s="8" t="str">
        <f aca="false">IF(T2113=0,"",IF(T2112=T2113,MAX(W2112,F2113),F2113))</f>
        <v/>
      </c>
      <c r="X2113" s="9" t="str">
        <f aca="false">IF(T2113=0,"",F2113/W2113-1)</f>
        <v/>
      </c>
    </row>
    <row r="2114" customFormat="false" ht="15" hidden="false" customHeight="false" outlineLevel="0" collapsed="false">
      <c r="A2114" s="5" t="n">
        <v>45942</v>
      </c>
      <c r="B2114" s="6" t="n">
        <v>115152.917045003</v>
      </c>
      <c r="C2114" s="7" t="n">
        <v>94876.97669</v>
      </c>
      <c r="D2114" s="0" t="n">
        <f aca="false">INT((ROW()-3)/30)</f>
        <v>70</v>
      </c>
      <c r="E2114" s="0" t="n">
        <f aca="false">2+30*D2114</f>
        <v>2102</v>
      </c>
      <c r="F2114" s="8" t="n">
        <f aca="false">INDEX($F:$F,$E2114)*(2*B2114/INDEX($B:$B,$E2114)-C2114/INDEX($C:$C,$E2114))</f>
        <v>7591.38065208368</v>
      </c>
      <c r="G2114" s="9" t="n">
        <f aca="false">B2114/B2113-1</f>
        <v>0.0379736711844798</v>
      </c>
      <c r="H2114" s="9" t="n">
        <f aca="false">F2114/F2113-1</f>
        <v>0.0130707186208916</v>
      </c>
      <c r="I2114" s="9" t="n">
        <f aca="false">LN(B2114/B2113)</f>
        <v>0.0372704194744865</v>
      </c>
      <c r="J2114" s="9" t="n">
        <f aca="false">LN(F2114/F2113)</f>
        <v>0.0129860339067585</v>
      </c>
      <c r="K2114" s="9" t="n">
        <f aca="false">F2114/F2107-1</f>
        <v>-0.0274538090829076</v>
      </c>
      <c r="L2114" s="9" t="n">
        <f aca="false">F2114/F2084-1</f>
        <v>0.022100179472142</v>
      </c>
      <c r="M2114" s="9" t="n">
        <f aca="false">B2114/B2107-1</f>
        <v>-0.0677671300278028</v>
      </c>
      <c r="N2114" s="9" t="n">
        <f aca="false">B2114/B2084-1</f>
        <v>-0.00857739192084894</v>
      </c>
      <c r="O2114" s="8" t="n">
        <f aca="false">MAX(O2113,F2114)</f>
        <v>7847.55237517597</v>
      </c>
      <c r="P2114" s="9" t="n">
        <f aca="false">F2114/O2114-1</f>
        <v>-0.0326435187489338</v>
      </c>
      <c r="Q2114" s="8" t="n">
        <f aca="false">MAX(Q2113,B2114)</f>
        <v>124824.453666861</v>
      </c>
      <c r="R2114" s="9" t="n">
        <f aca="false">B2114/Q2114-1</f>
        <v>-0.0774811051660596</v>
      </c>
      <c r="S2114" s="9" t="n">
        <f aca="false">B2114/INDEX($B:$B,$E2114)-1</f>
        <v>0.0103637464788606</v>
      </c>
      <c r="T2114" s="0" t="n">
        <f aca="false">IF(AND($A2114&gt;=CrashTest!$B$3,$A2114&lt;=CrashTest!$C$3),1,IF(AND($A2114&gt;=CrashTest!$B$4,$A2114&lt;=CrashTest!$C$4),2,IF(AND($A2114&gt;=CrashTest!$B$5,$A2114&lt;=CrashTest!$C$5),3,IF(AND($A2114&gt;=CrashTest!$B$6,$A2114&lt;=CrashTest!$C$6),4,IF(AND($A2114&gt;=CrashTest!$B$7,$A2114&lt;=CrashTest!$C$7),5,0)))))</f>
        <v>0</v>
      </c>
      <c r="U2114" s="8" t="str">
        <f aca="false">IF(T2114=0,"",IF(T2113=T2114,MAX(U2113,B2114),B2114))</f>
        <v/>
      </c>
      <c r="V2114" s="9" t="str">
        <f aca="false">IF(T2114=0,"",B2114/U2114-1)</f>
        <v/>
      </c>
      <c r="W2114" s="8" t="str">
        <f aca="false">IF(T2114=0,"",IF(T2113=T2114,MAX(W2113,F2114),F2114))</f>
        <v/>
      </c>
      <c r="X2114" s="9" t="str">
        <f aca="false">IF(T2114=0,"",F2114/W2114-1)</f>
        <v/>
      </c>
    </row>
    <row r="2115" customFormat="false" ht="15" hidden="false" customHeight="false" outlineLevel="0" collapsed="false">
      <c r="A2115" s="5" t="n">
        <v>45943</v>
      </c>
      <c r="B2115" s="6" t="n">
        <v>115332.252929573</v>
      </c>
      <c r="C2115" s="7" t="n">
        <v>95114.02899</v>
      </c>
      <c r="D2115" s="0" t="n">
        <f aca="false">INT((ROW()-3)/30)</f>
        <v>70</v>
      </c>
      <c r="E2115" s="0" t="n">
        <f aca="false">2+30*D2115</f>
        <v>2102</v>
      </c>
      <c r="F2115" s="8" t="n">
        <f aca="false">INDEX($F:$F,$E2115)*(2*B2115/INDEX($B:$B,$E2115)-C2115/INDEX($C:$C,$E2115))</f>
        <v>7596.00271360145</v>
      </c>
      <c r="G2115" s="9" t="n">
        <f aca="false">B2115/B2114-1</f>
        <v>0.00155737161656022</v>
      </c>
      <c r="H2115" s="9" t="n">
        <f aca="false">F2115/F2114-1</f>
        <v>0.000608856508401257</v>
      </c>
      <c r="I2115" s="9" t="n">
        <f aca="false">LN(B2115/B2114)</f>
        <v>0.00155616017100171</v>
      </c>
      <c r="J2115" s="9" t="n">
        <f aca="false">LN(F2115/F2114)</f>
        <v>0.000608671230478643</v>
      </c>
      <c r="K2115" s="9" t="n">
        <f aca="false">F2115/F2108-1</f>
        <v>-0.0320545374593799</v>
      </c>
      <c r="L2115" s="9" t="n">
        <f aca="false">F2115/F2085-1</f>
        <v>0.0215956177738028</v>
      </c>
      <c r="M2115" s="9" t="n">
        <f aca="false">B2115/B2108-1</f>
        <v>-0.0760444004235047</v>
      </c>
      <c r="N2115" s="9" t="n">
        <f aca="false">B2115/B2085-1</f>
        <v>-0.00546174444160175</v>
      </c>
      <c r="O2115" s="8" t="n">
        <f aca="false">MAX(O2114,F2115)</f>
        <v>7847.55237517597</v>
      </c>
      <c r="P2115" s="9" t="n">
        <f aca="false">F2115/O2115-1</f>
        <v>-0.0320545374593799</v>
      </c>
      <c r="Q2115" s="8" t="n">
        <f aca="false">MAX(Q2114,B2115)</f>
        <v>124824.453666861</v>
      </c>
      <c r="R2115" s="9" t="n">
        <f aca="false">B2115/Q2115-1</f>
        <v>-0.0760444004235047</v>
      </c>
      <c r="S2115" s="9" t="n">
        <f aca="false">B2115/INDEX($B:$B,$E2115)-1</f>
        <v>0.0119372583000281</v>
      </c>
      <c r="T2115" s="0" t="n">
        <f aca="false">IF(AND($A2115&gt;=CrashTest!$B$3,$A2115&lt;=CrashTest!$C$3),1,IF(AND($A2115&gt;=CrashTest!$B$4,$A2115&lt;=CrashTest!$C$4),2,IF(AND($A2115&gt;=CrashTest!$B$5,$A2115&lt;=CrashTest!$C$5),3,IF(AND($A2115&gt;=CrashTest!$B$6,$A2115&lt;=CrashTest!$C$6),4,IF(AND($A2115&gt;=CrashTest!$B$7,$A2115&lt;=CrashTest!$C$7),5,0)))))</f>
        <v>0</v>
      </c>
      <c r="U2115" s="8" t="str">
        <f aca="false">IF(T2115=0,"",IF(T2114=T2115,MAX(U2114,B2115),B2115))</f>
        <v/>
      </c>
      <c r="V2115" s="9" t="str">
        <f aca="false">IF(T2115=0,"",B2115/U2115-1)</f>
        <v/>
      </c>
      <c r="W2115" s="8" t="str">
        <f aca="false">IF(T2115=0,"",IF(T2114=T2115,MAX(W2114,F2115),F2115))</f>
        <v/>
      </c>
      <c r="X2115" s="9" t="str">
        <f aca="false">IF(T2115=0,"",F2115/W2115-1)</f>
        <v/>
      </c>
    </row>
    <row r="2116" customFormat="false" ht="15" hidden="false" customHeight="false" outlineLevel="0" collapsed="false">
      <c r="A2116" s="5" t="n">
        <v>45944</v>
      </c>
      <c r="B2116" s="6" t="n">
        <v>113327.079410286</v>
      </c>
      <c r="C2116" s="7" t="n">
        <v>92265.0205</v>
      </c>
      <c r="D2116" s="0" t="n">
        <f aca="false">INT((ROW()-3)/30)</f>
        <v>70</v>
      </c>
      <c r="E2116" s="0" t="n">
        <f aca="false">2+30*D2116</f>
        <v>2102</v>
      </c>
      <c r="F2116" s="8" t="n">
        <f aca="false">INDEX($F:$F,$E2116)*(2*B2116/INDEX($B:$B,$E2116)-C2116/INDEX($C:$C,$E2116))</f>
        <v>7560.3299116319</v>
      </c>
      <c r="G2116" s="9" t="n">
        <f aca="false">B2116/B2115-1</f>
        <v>-0.0173860604328215</v>
      </c>
      <c r="H2116" s="9" t="n">
        <f aca="false">F2116/F2115-1</f>
        <v>-0.00469625977169141</v>
      </c>
      <c r="I2116" s="9" t="n">
        <f aca="false">LN(B2116/B2115)</f>
        <v>-0.0175389729374903</v>
      </c>
      <c r="J2116" s="9" t="n">
        <f aca="false">LN(F2116/F2115)</f>
        <v>-0.0047073218467866</v>
      </c>
      <c r="K2116" s="9" t="n">
        <f aca="false">F2116/F2109-1</f>
        <v>-0.028835334807108</v>
      </c>
      <c r="L2116" s="9" t="n">
        <f aca="false">F2116/F2086-1</f>
        <v>0.0172547703928116</v>
      </c>
      <c r="M2116" s="9" t="n">
        <f aca="false">B2116/B2109-1</f>
        <v>-0.0679396014422184</v>
      </c>
      <c r="N2116" s="9" t="n">
        <f aca="false">B2116/B2086-1</f>
        <v>-0.0179283095320135</v>
      </c>
      <c r="O2116" s="8" t="n">
        <f aca="false">MAX(O2115,F2116)</f>
        <v>7847.55237517597</v>
      </c>
      <c r="P2116" s="9" t="n">
        <f aca="false">F2116/O2116-1</f>
        <v>-0.0366002607963007</v>
      </c>
      <c r="Q2116" s="8" t="n">
        <f aca="false">MAX(Q2115,B2116)</f>
        <v>124824.453666861</v>
      </c>
      <c r="R2116" s="9" t="n">
        <f aca="false">B2116/Q2116-1</f>
        <v>-0.0921083483149855</v>
      </c>
      <c r="S2116" s="9" t="n">
        <f aca="false">B2116/INDEX($B:$B,$E2116)-1</f>
        <v>-0.00565634402699977</v>
      </c>
      <c r="T2116" s="0" t="n">
        <f aca="false">IF(AND($A2116&gt;=CrashTest!$B$3,$A2116&lt;=CrashTest!$C$3),1,IF(AND($A2116&gt;=CrashTest!$B$4,$A2116&lt;=CrashTest!$C$4),2,IF(AND($A2116&gt;=CrashTest!$B$5,$A2116&lt;=CrashTest!$C$5),3,IF(AND($A2116&gt;=CrashTest!$B$6,$A2116&lt;=CrashTest!$C$6),4,IF(AND($A2116&gt;=CrashTest!$B$7,$A2116&lt;=CrashTest!$C$7),5,0)))))</f>
        <v>0</v>
      </c>
      <c r="U2116" s="8" t="str">
        <f aca="false">IF(T2116=0,"",IF(T2115=T2116,MAX(U2115,B2116),B2116))</f>
        <v/>
      </c>
      <c r="V2116" s="9" t="str">
        <f aca="false">IF(T2116=0,"",B2116/U2116-1)</f>
        <v/>
      </c>
      <c r="W2116" s="8" t="str">
        <f aca="false">IF(T2116=0,"",IF(T2115=T2116,MAX(W2115,F2116),F2116))</f>
        <v/>
      </c>
      <c r="X2116" s="9" t="str">
        <f aca="false">IF(T2116=0,"",F2116/W2116-1)</f>
        <v/>
      </c>
    </row>
    <row r="2117" customFormat="false" ht="15" hidden="false" customHeight="false" outlineLevel="0" collapsed="false">
      <c r="A2117" s="5" t="n">
        <v>45945</v>
      </c>
      <c r="B2117" s="6" t="n">
        <v>110862.872485389</v>
      </c>
      <c r="C2117" s="7" t="n">
        <v>89438.49067</v>
      </c>
      <c r="D2117" s="0" t="n">
        <f aca="false">INT((ROW()-3)/30)</f>
        <v>70</v>
      </c>
      <c r="E2117" s="0" t="n">
        <f aca="false">2+30*D2117</f>
        <v>2102</v>
      </c>
      <c r="F2117" s="8" t="n">
        <f aca="false">INDEX($F:$F,$E2117)*(2*B2117/INDEX($B:$B,$E2117)-C2117/INDEX($C:$C,$E2117))</f>
        <v>7462.08472757736</v>
      </c>
      <c r="G2117" s="9" t="n">
        <f aca="false">B2117/B2116-1</f>
        <v>-0.0217442021599767</v>
      </c>
      <c r="H2117" s="9" t="n">
        <f aca="false">F2117/F2116-1</f>
        <v>-0.0129948276335646</v>
      </c>
      <c r="I2117" s="9" t="n">
        <f aca="false">LN(B2117/B2116)</f>
        <v>-0.0219840911624129</v>
      </c>
      <c r="J2117" s="9" t="n">
        <f aca="false">LN(F2117/F2116)</f>
        <v>-0.0130799990695445</v>
      </c>
      <c r="K2117" s="9" t="n">
        <f aca="false">F2117/F2110-1</f>
        <v>-0.0449403335748578</v>
      </c>
      <c r="L2117" s="9" t="n">
        <f aca="false">F2117/F2087-1</f>
        <v>0.00284211296759729</v>
      </c>
      <c r="M2117" s="9" t="n">
        <f aca="false">B2117/B2110-1</f>
        <v>-0.10152722879138</v>
      </c>
      <c r="N2117" s="9" t="n">
        <f aca="false">B2117/B2087-1</f>
        <v>-0.0394907514357499</v>
      </c>
      <c r="O2117" s="8" t="n">
        <f aca="false">MAX(O2116,F2117)</f>
        <v>7847.55237517597</v>
      </c>
      <c r="P2117" s="9" t="n">
        <f aca="false">F2117/O2117-1</f>
        <v>-0.0491194743494738</v>
      </c>
      <c r="Q2117" s="8" t="n">
        <f aca="false">MAX(Q2116,B2117)</f>
        <v>124824.453666861</v>
      </c>
      <c r="R2117" s="9" t="n">
        <f aca="false">B2117/Q2117-1</f>
        <v>-0.11184972792858</v>
      </c>
      <c r="S2117" s="9" t="n">
        <f aca="false">B2117/INDEX($B:$B,$E2117)-1</f>
        <v>-0.027277553498967</v>
      </c>
      <c r="T2117" s="0" t="n">
        <f aca="false">IF(AND($A2117&gt;=CrashTest!$B$3,$A2117&lt;=CrashTest!$C$3),1,IF(AND($A2117&gt;=CrashTest!$B$4,$A2117&lt;=CrashTest!$C$4),2,IF(AND($A2117&gt;=CrashTest!$B$5,$A2117&lt;=CrashTest!$C$5),3,IF(AND($A2117&gt;=CrashTest!$B$6,$A2117&lt;=CrashTest!$C$6),4,IF(AND($A2117&gt;=CrashTest!$B$7,$A2117&lt;=CrashTest!$C$7),5,0)))))</f>
        <v>0</v>
      </c>
      <c r="U2117" s="8" t="str">
        <f aca="false">IF(T2117=0,"",IF(T2116=T2117,MAX(U2116,B2117),B2117))</f>
        <v/>
      </c>
      <c r="V2117" s="9" t="str">
        <f aca="false">IF(T2117=0,"",B2117/U2117-1)</f>
        <v/>
      </c>
      <c r="W2117" s="8" t="str">
        <f aca="false">IF(T2117=0,"",IF(T2116=T2117,MAX(W2116,F2117),F2117))</f>
        <v/>
      </c>
      <c r="X2117" s="9" t="str">
        <f aca="false">IF(T2117=0,"",F2117/W2117-1)</f>
        <v/>
      </c>
    </row>
    <row r="2118" customFormat="false" ht="15" hidden="false" customHeight="false" outlineLevel="0" collapsed="false">
      <c r="A2118" s="5" t="n">
        <v>45946</v>
      </c>
      <c r="B2118" s="6" t="n">
        <v>108135.049605786</v>
      </c>
      <c r="C2118" s="7" t="n">
        <v>85982.29262</v>
      </c>
      <c r="D2118" s="0" t="n">
        <f aca="false">INT((ROW()-3)/30)</f>
        <v>70</v>
      </c>
      <c r="E2118" s="0" t="n">
        <f aca="false">2+30*D2118</f>
        <v>2102</v>
      </c>
      <c r="F2118" s="8" t="n">
        <f aca="false">INDEX($F:$F,$E2118)*(2*B2118/INDEX($B:$B,$E2118)-C2118/INDEX($C:$C,$E2118))</f>
        <v>7379.72191920198</v>
      </c>
      <c r="G2118" s="9" t="n">
        <f aca="false">B2118/B2117-1</f>
        <v>-0.024605377963326</v>
      </c>
      <c r="H2118" s="9" t="n">
        <f aca="false">F2118/F2117-1</f>
        <v>-0.0110375064586168</v>
      </c>
      <c r="I2118" s="9" t="n">
        <f aca="false">LN(B2118/B2117)</f>
        <v>-0.0249131493192174</v>
      </c>
      <c r="J2118" s="9" t="n">
        <f aca="false">LN(F2118/F2117)</f>
        <v>-0.0110988716969629</v>
      </c>
      <c r="K2118" s="9" t="n">
        <f aca="false">F2118/F2111-1</f>
        <v>-0.047647198753397</v>
      </c>
      <c r="L2118" s="9" t="n">
        <f aca="false">F2118/F2088-1</f>
        <v>-0.0128907612660757</v>
      </c>
      <c r="M2118" s="9" t="n">
        <f aca="false">B2118/B2111-1</f>
        <v>-0.110755872160147</v>
      </c>
      <c r="N2118" s="9" t="n">
        <f aca="false">B2118/B2088-1</f>
        <v>-0.0741772387342073</v>
      </c>
      <c r="O2118" s="8" t="n">
        <f aca="false">MAX(O2117,F2118)</f>
        <v>7847.55237517597</v>
      </c>
      <c r="P2118" s="9" t="n">
        <f aca="false">F2118/O2118-1</f>
        <v>-0.0596148242927145</v>
      </c>
      <c r="Q2118" s="8" t="n">
        <f aca="false">MAX(Q2117,B2118)</f>
        <v>124824.453666861</v>
      </c>
      <c r="R2118" s="9" t="n">
        <f aca="false">B2118/Q2118-1</f>
        <v>-0.133703001061128</v>
      </c>
      <c r="S2118" s="9" t="n">
        <f aca="false">B2118/INDEX($B:$B,$E2118)-1</f>
        <v>-0.051211756948536</v>
      </c>
      <c r="T2118" s="0" t="n">
        <f aca="false">IF(AND($A2118&gt;=CrashTest!$B$3,$A2118&lt;=CrashTest!$C$3),1,IF(AND($A2118&gt;=CrashTest!$B$4,$A2118&lt;=CrashTest!$C$4),2,IF(AND($A2118&gt;=CrashTest!$B$5,$A2118&lt;=CrashTest!$C$5),3,IF(AND($A2118&gt;=CrashTest!$B$6,$A2118&lt;=CrashTest!$C$6),4,IF(AND($A2118&gt;=CrashTest!$B$7,$A2118&lt;=CrashTest!$C$7),5,0)))))</f>
        <v>0</v>
      </c>
      <c r="U2118" s="8" t="str">
        <f aca="false">IF(T2118=0,"",IF(T2117=T2118,MAX(U2117,B2118),B2118))</f>
        <v/>
      </c>
      <c r="V2118" s="9" t="str">
        <f aca="false">IF(T2118=0,"",B2118/U2118-1)</f>
        <v/>
      </c>
      <c r="W2118" s="8" t="str">
        <f aca="false">IF(T2118=0,"",IF(T2117=T2118,MAX(W2117,F2118),F2118))</f>
        <v/>
      </c>
      <c r="X2118" s="9" t="str">
        <f aca="false">IF(T2118=0,"",F2118/W2118-1)</f>
        <v/>
      </c>
    </row>
    <row r="2119" customFormat="false" ht="15" hidden="false" customHeight="false" outlineLevel="0" collapsed="false">
      <c r="A2119" s="5" t="n">
        <v>45947</v>
      </c>
      <c r="B2119" s="6" t="n">
        <v>106625.668651373</v>
      </c>
      <c r="C2119" s="7" t="n">
        <v>83645.24553</v>
      </c>
      <c r="D2119" s="0" t="n">
        <f aca="false">INT((ROW()-3)/30)</f>
        <v>70</v>
      </c>
      <c r="E2119" s="0" t="n">
        <f aca="false">2+30*D2119</f>
        <v>2102</v>
      </c>
      <c r="F2119" s="8" t="n">
        <f aca="false">INDEX($F:$F,$E2119)*(2*B2119/INDEX($B:$B,$E2119)-C2119/INDEX($C:$C,$E2119))</f>
        <v>7368.39043405705</v>
      </c>
      <c r="G2119" s="9" t="n">
        <f aca="false">B2119/B2118-1</f>
        <v>-0.0139582952975521</v>
      </c>
      <c r="H2119" s="9" t="n">
        <f aca="false">F2119/F2118-1</f>
        <v>-0.00153548944919613</v>
      </c>
      <c r="I2119" s="9" t="n">
        <f aca="false">LN(B2119/B2118)</f>
        <v>-0.0140566284155221</v>
      </c>
      <c r="J2119" s="9" t="n">
        <f aca="false">LN(F2119/F2118)</f>
        <v>-0.00153666952126726</v>
      </c>
      <c r="K2119" s="9" t="n">
        <f aca="false">F2119/F2112-1</f>
        <v>-0.0341128915170497</v>
      </c>
      <c r="L2119" s="9" t="n">
        <f aca="false">F2119/F2089-1</f>
        <v>-0.0158978727375444</v>
      </c>
      <c r="M2119" s="9" t="n">
        <f aca="false">B2119/B2112-1</f>
        <v>-0.0626714687847428</v>
      </c>
      <c r="N2119" s="9" t="n">
        <f aca="false">B2119/B2089-1</f>
        <v>-0.0853531426500148</v>
      </c>
      <c r="O2119" s="8" t="n">
        <f aca="false">MAX(O2118,F2119)</f>
        <v>7847.55237517597</v>
      </c>
      <c r="P2119" s="9" t="n">
        <f aca="false">F2119/O2119-1</f>
        <v>-0.0610587758081934</v>
      </c>
      <c r="Q2119" s="8" t="n">
        <f aca="false">MAX(Q2118,B2119)</f>
        <v>124824.453666861</v>
      </c>
      <c r="R2119" s="9" t="n">
        <f aca="false">B2119/Q2119-1</f>
        <v>-0.1457950303877</v>
      </c>
      <c r="S2119" s="9" t="n">
        <f aca="false">B2119/INDEX($B:$B,$E2119)-1</f>
        <v>-0.064455223419894</v>
      </c>
      <c r="T2119" s="0" t="n">
        <f aca="false">IF(AND($A2119&gt;=CrashTest!$B$3,$A2119&lt;=CrashTest!$C$3),1,IF(AND($A2119&gt;=CrashTest!$B$4,$A2119&lt;=CrashTest!$C$4),2,IF(AND($A2119&gt;=CrashTest!$B$5,$A2119&lt;=CrashTest!$C$5),3,IF(AND($A2119&gt;=CrashTest!$B$6,$A2119&lt;=CrashTest!$C$6),4,IF(AND($A2119&gt;=CrashTest!$B$7,$A2119&lt;=CrashTest!$C$7),5,0)))))</f>
        <v>0</v>
      </c>
      <c r="U2119" s="8" t="str">
        <f aca="false">IF(T2119=0,"",IF(T2118=T2119,MAX(U2118,B2119),B2119))</f>
        <v/>
      </c>
      <c r="V2119" s="9" t="str">
        <f aca="false">IF(T2119=0,"",B2119/U2119-1)</f>
        <v/>
      </c>
      <c r="W2119" s="8" t="str">
        <f aca="false">IF(T2119=0,"",IF(T2118=T2119,MAX(W2118,F2119),F2119))</f>
        <v/>
      </c>
      <c r="X2119" s="9" t="str">
        <f aca="false">IF(T2119=0,"",F2119/W2119-1)</f>
        <v/>
      </c>
    </row>
    <row r="2120" customFormat="false" ht="15" hidden="false" customHeight="false" outlineLevel="0" collapsed="false">
      <c r="A2120" s="5" t="n">
        <v>45948</v>
      </c>
      <c r="B2120" s="6" t="n">
        <v>107143.913935126</v>
      </c>
      <c r="C2120" s="7" t="n">
        <v>84888.29959</v>
      </c>
      <c r="D2120" s="0" t="n">
        <f aca="false">INT((ROW()-3)/30)</f>
        <v>70</v>
      </c>
      <c r="E2120" s="0" t="n">
        <f aca="false">2+30*D2120</f>
        <v>2102</v>
      </c>
      <c r="F2120" s="8" t="n">
        <f aca="false">INDEX($F:$F,$E2120)*(2*B2120/INDEX($B:$B,$E2120)-C2120/INDEX($C:$C,$E2120))</f>
        <v>7336.74916614193</v>
      </c>
      <c r="G2120" s="9" t="n">
        <f aca="false">B2120/B2119-1</f>
        <v>0.00486041766778955</v>
      </c>
      <c r="H2120" s="9" t="n">
        <f aca="false">F2120/F2119-1</f>
        <v>-0.00429418991817676</v>
      </c>
      <c r="I2120" s="9" t="n">
        <f aca="false">LN(B2120/B2119)</f>
        <v>0.00484864397247585</v>
      </c>
      <c r="J2120" s="9" t="n">
        <f aca="false">LN(F2120/F2119)</f>
        <v>-0.00430343643205556</v>
      </c>
      <c r="K2120" s="9" t="n">
        <f aca="false">F2120/F2113-1</f>
        <v>-0.0209098857340891</v>
      </c>
      <c r="L2120" s="9" t="n">
        <f aca="false">F2120/F2090-1</f>
        <v>-0.0200378498377444</v>
      </c>
      <c r="M2120" s="9" t="n">
        <f aca="false">B2120/B2113-1</f>
        <v>-0.0342184588441333</v>
      </c>
      <c r="N2120" s="9" t="n">
        <f aca="false">B2120/B2090-1</f>
        <v>-0.0843529562992206</v>
      </c>
      <c r="O2120" s="8" t="n">
        <f aca="false">MAX(O2119,F2120)</f>
        <v>7847.55237517597</v>
      </c>
      <c r="P2120" s="9" t="n">
        <f aca="false">F2120/O2120-1</f>
        <v>-0.0650907677468785</v>
      </c>
      <c r="Q2120" s="8" t="n">
        <f aca="false">MAX(Q2119,B2120)</f>
        <v>124824.453666861</v>
      </c>
      <c r="R2120" s="9" t="n">
        <f aca="false">B2120/Q2120-1</f>
        <v>-0.141643237461482</v>
      </c>
      <c r="S2120" s="9" t="n">
        <f aca="false">B2120/INDEX($B:$B,$E2120)-1</f>
        <v>-0.0599080850587959</v>
      </c>
      <c r="T2120" s="0" t="n">
        <f aca="false">IF(AND($A2120&gt;=CrashTest!$B$3,$A2120&lt;=CrashTest!$C$3),1,IF(AND($A2120&gt;=CrashTest!$B$4,$A2120&lt;=CrashTest!$C$4),2,IF(AND($A2120&gt;=CrashTest!$B$5,$A2120&lt;=CrashTest!$C$5),3,IF(AND($A2120&gt;=CrashTest!$B$6,$A2120&lt;=CrashTest!$C$6),4,IF(AND($A2120&gt;=CrashTest!$B$7,$A2120&lt;=CrashTest!$C$7),5,0)))))</f>
        <v>0</v>
      </c>
      <c r="U2120" s="8" t="str">
        <f aca="false">IF(T2120=0,"",IF(T2119=T2120,MAX(U2119,B2120),B2120))</f>
        <v/>
      </c>
      <c r="V2120" s="9" t="str">
        <f aca="false">IF(T2120=0,"",B2120/U2120-1)</f>
        <v/>
      </c>
      <c r="W2120" s="8" t="str">
        <f aca="false">IF(T2120=0,"",IF(T2119=T2120,MAX(W2119,F2120),F2120))</f>
        <v/>
      </c>
      <c r="X2120" s="9" t="str">
        <f aca="false">IF(T2120=0,"",F2120/W2120-1)</f>
        <v/>
      </c>
    </row>
    <row r="2121" customFormat="false" ht="15" hidden="false" customHeight="false" outlineLevel="0" collapsed="false">
      <c r="A2121" s="5" t="n">
        <v>45949</v>
      </c>
      <c r="B2121" s="6" t="n">
        <v>108706.663763881</v>
      </c>
      <c r="C2121" s="7" t="n">
        <v>86909.07229</v>
      </c>
      <c r="D2121" s="0" t="n">
        <f aca="false">INT((ROW()-3)/30)</f>
        <v>70</v>
      </c>
      <c r="E2121" s="0" t="n">
        <f aca="false">2+30*D2121</f>
        <v>2102</v>
      </c>
      <c r="F2121" s="8" t="n">
        <f aca="false">INDEX($F:$F,$E2121)*(2*B2121/INDEX($B:$B,$E2121)-C2121/INDEX($C:$C,$E2121))</f>
        <v>7380.64882308401</v>
      </c>
      <c r="G2121" s="9" t="n">
        <f aca="false">B2121/B2120-1</f>
        <v>0.0145855212056303</v>
      </c>
      <c r="H2121" s="9" t="n">
        <f aca="false">F2121/F2120-1</f>
        <v>0.00598352975520444</v>
      </c>
      <c r="I2121" s="9" t="n">
        <f aca="false">LN(B2121/B2120)</f>
        <v>0.0144801756027686</v>
      </c>
      <c r="J2121" s="9" t="n">
        <f aca="false">LN(F2121/F2120)</f>
        <v>0.00596569953080536</v>
      </c>
      <c r="K2121" s="9" t="n">
        <f aca="false">F2121/F2114-1</f>
        <v>-0.0277593548074584</v>
      </c>
      <c r="L2121" s="9" t="n">
        <f aca="false">F2121/F2091-1</f>
        <v>-0.0118166853528654</v>
      </c>
      <c r="M2121" s="9" t="n">
        <f aca="false">B2121/B2114-1</f>
        <v>-0.0559799390805075</v>
      </c>
      <c r="N2121" s="9" t="n">
        <f aca="false">B2121/B2091-1</f>
        <v>-0.0597315722010937</v>
      </c>
      <c r="O2121" s="8" t="n">
        <f aca="false">MAX(O2120,F2121)</f>
        <v>7847.55237517597</v>
      </c>
      <c r="P2121" s="9" t="n">
        <f aca="false">F2121/O2121-1</f>
        <v>-0.0594967105372766</v>
      </c>
      <c r="Q2121" s="8" t="n">
        <f aca="false">MAX(Q2120,B2121)</f>
        <v>124824.453666861</v>
      </c>
      <c r="R2121" s="9" t="n">
        <f aca="false">B2121/Q2121-1</f>
        <v>-0.129123656699481</v>
      </c>
      <c r="S2121" s="9" t="n">
        <f aca="false">B2121/INDEX($B:$B,$E2121)-1</f>
        <v>-0.0461963544981793</v>
      </c>
      <c r="T2121" s="0" t="n">
        <f aca="false">IF(AND($A2121&gt;=CrashTest!$B$3,$A2121&lt;=CrashTest!$C$3),1,IF(AND($A2121&gt;=CrashTest!$B$4,$A2121&lt;=CrashTest!$C$4),2,IF(AND($A2121&gt;=CrashTest!$B$5,$A2121&lt;=CrashTest!$C$5),3,IF(AND($A2121&gt;=CrashTest!$B$6,$A2121&lt;=CrashTest!$C$6),4,IF(AND($A2121&gt;=CrashTest!$B$7,$A2121&lt;=CrashTest!$C$7),5,0)))))</f>
        <v>0</v>
      </c>
      <c r="U2121" s="8" t="str">
        <f aca="false">IF(T2121=0,"",IF(T2120=T2121,MAX(U2120,B2121),B2121))</f>
        <v/>
      </c>
      <c r="V2121" s="9" t="str">
        <f aca="false">IF(T2121=0,"",B2121/U2121-1)</f>
        <v/>
      </c>
      <c r="W2121" s="8" t="str">
        <f aca="false">IF(T2121=0,"",IF(T2120=T2121,MAX(W2120,F2121),F2121))</f>
        <v/>
      </c>
      <c r="X2121" s="9" t="str">
        <f aca="false">IF(T2121=0,"",F2121/W2121-1)</f>
        <v/>
      </c>
    </row>
    <row r="2122" customFormat="false" ht="15" hidden="false" customHeight="false" outlineLevel="0" collapsed="false">
      <c r="A2122" s="5" t="n">
        <v>45950</v>
      </c>
      <c r="B2122" s="6" t="n">
        <v>110640.249515488</v>
      </c>
      <c r="C2122" s="7" t="n">
        <v>89359.82561</v>
      </c>
      <c r="D2122" s="0" t="n">
        <f aca="false">INT((ROW()-3)/30)</f>
        <v>70</v>
      </c>
      <c r="E2122" s="0" t="n">
        <f aca="false">2+30*D2122</f>
        <v>2102</v>
      </c>
      <c r="F2122" s="8" t="n">
        <f aca="false">INDEX($F:$F,$E2122)*(2*B2122/INDEX($B:$B,$E2122)-C2122/INDEX($C:$C,$E2122))</f>
        <v>7438.96081558374</v>
      </c>
      <c r="G2122" s="9" t="n">
        <f aca="false">B2122/B2121-1</f>
        <v>0.0177871869548576</v>
      </c>
      <c r="H2122" s="9" t="n">
        <f aca="false">F2122/F2121-1</f>
        <v>0.00790065939966489</v>
      </c>
      <c r="I2122" s="9" t="n">
        <f aca="false">LN(B2122/B2121)</f>
        <v>0.0176308461317281</v>
      </c>
      <c r="J2122" s="9" t="n">
        <f aca="false">LN(F2122/F2121)</f>
        <v>0.00786961260971928</v>
      </c>
      <c r="K2122" s="9" t="n">
        <f aca="false">F2122/F2115-1</f>
        <v>-0.0206742814528639</v>
      </c>
      <c r="L2122" s="9" t="n">
        <f aca="false">F2122/F2092-1</f>
        <v>-0.00755640714539219</v>
      </c>
      <c r="M2122" s="9" t="n">
        <f aca="false">B2122/B2115-1</f>
        <v>-0.0406824916266064</v>
      </c>
      <c r="N2122" s="9" t="n">
        <f aca="false">B2122/B2092-1</f>
        <v>-0.0441708561716885</v>
      </c>
      <c r="O2122" s="8" t="n">
        <f aca="false">MAX(O2121,F2122)</f>
        <v>7847.55237517597</v>
      </c>
      <c r="P2122" s="9" t="n">
        <f aca="false">F2122/O2122-1</f>
        <v>-0.0520661143829672</v>
      </c>
      <c r="Q2122" s="8" t="n">
        <f aca="false">MAX(Q2121,B2122)</f>
        <v>124824.453666861</v>
      </c>
      <c r="R2122" s="9" t="n">
        <f aca="false">B2122/Q2122-1</f>
        <v>-0.113633216366632</v>
      </c>
      <c r="S2122" s="9" t="n">
        <f aca="false">B2122/INDEX($B:$B,$E2122)-1</f>
        <v>-0.0292308707374137</v>
      </c>
      <c r="T2122" s="0" t="n">
        <f aca="false">IF(AND($A2122&gt;=CrashTest!$B$3,$A2122&lt;=CrashTest!$C$3),1,IF(AND($A2122&gt;=CrashTest!$B$4,$A2122&lt;=CrashTest!$C$4),2,IF(AND($A2122&gt;=CrashTest!$B$5,$A2122&lt;=CrashTest!$C$5),3,IF(AND($A2122&gt;=CrashTest!$B$6,$A2122&lt;=CrashTest!$C$6),4,IF(AND($A2122&gt;=CrashTest!$B$7,$A2122&lt;=CrashTest!$C$7),5,0)))))</f>
        <v>0</v>
      </c>
      <c r="U2122" s="8" t="str">
        <f aca="false">IF(T2122=0,"",IF(T2121=T2122,MAX(U2121,B2122),B2122))</f>
        <v/>
      </c>
      <c r="V2122" s="9" t="str">
        <f aca="false">IF(T2122=0,"",B2122/U2122-1)</f>
        <v/>
      </c>
      <c r="W2122" s="8" t="str">
        <f aca="false">IF(T2122=0,"",IF(T2121=T2122,MAX(W2121,F2122),F2122))</f>
        <v/>
      </c>
      <c r="X2122" s="9" t="str">
        <f aca="false">IF(T2122=0,"",F2122/W2122-1)</f>
        <v/>
      </c>
    </row>
    <row r="2123" customFormat="false" ht="15" hidden="false" customHeight="false" outlineLevel="0" collapsed="false">
      <c r="A2123" s="5" t="n">
        <v>45951</v>
      </c>
      <c r="B2123" s="6" t="n">
        <v>108700.382071888</v>
      </c>
      <c r="C2123" s="7" t="n">
        <v>86184.63627</v>
      </c>
      <c r="D2123" s="0" t="n">
        <f aca="false">INT((ROW()-3)/30)</f>
        <v>70</v>
      </c>
      <c r="E2123" s="0" t="n">
        <f aca="false">2+30*D2123</f>
        <v>2102</v>
      </c>
      <c r="F2123" s="8" t="n">
        <f aca="false">INDEX($F:$F,$E2123)*(2*B2123/INDEX($B:$B,$E2123)-C2123/INDEX($C:$C,$E2123))</f>
        <v>7438.23509339951</v>
      </c>
      <c r="G2123" s="9" t="n">
        <f aca="false">B2123/B2122-1</f>
        <v>-0.0175331079972705</v>
      </c>
      <c r="H2123" s="9" t="n">
        <f aca="false">F2123/F2122-1</f>
        <v>-9.7556930626741E-005</v>
      </c>
      <c r="I2123" s="9" t="n">
        <f aca="false">LN(B2123/B2122)</f>
        <v>-0.0176886335136468</v>
      </c>
      <c r="J2123" s="9" t="n">
        <f aca="false">LN(F2123/F2122)</f>
        <v>-9.75616896136149E-005</v>
      </c>
      <c r="K2123" s="9" t="n">
        <f aca="false">F2123/F2116-1</f>
        <v>-0.0161494034862871</v>
      </c>
      <c r="L2123" s="9" t="n">
        <f aca="false">F2123/F2093-1</f>
        <v>-0.0078753027013081</v>
      </c>
      <c r="M2123" s="9" t="n">
        <f aca="false">B2123/B2116-1</f>
        <v>-0.0408260528946276</v>
      </c>
      <c r="N2123" s="9" t="n">
        <f aca="false">B2123/B2093-1</f>
        <v>-0.0574091870662642</v>
      </c>
      <c r="O2123" s="8" t="n">
        <f aca="false">MAX(O2122,F2123)</f>
        <v>7847.55237517597</v>
      </c>
      <c r="P2123" s="9" t="n">
        <f aca="false">F2123/O2123-1</f>
        <v>-0.0521585919032851</v>
      </c>
      <c r="Q2123" s="8" t="n">
        <f aca="false">MAX(Q2122,B2123)</f>
        <v>124824.453666861</v>
      </c>
      <c r="R2123" s="9" t="n">
        <f aca="false">B2123/Q2123-1</f>
        <v>-0.129173980909269</v>
      </c>
      <c r="S2123" s="9" t="n">
        <f aca="false">B2123/INDEX($B:$B,$E2123)-1</f>
        <v>-0.0462514707211908</v>
      </c>
      <c r="T2123" s="0" t="n">
        <f aca="false">IF(AND($A2123&gt;=CrashTest!$B$3,$A2123&lt;=CrashTest!$C$3),1,IF(AND($A2123&gt;=CrashTest!$B$4,$A2123&lt;=CrashTest!$C$4),2,IF(AND($A2123&gt;=CrashTest!$B$5,$A2123&lt;=CrashTest!$C$5),3,IF(AND($A2123&gt;=CrashTest!$B$6,$A2123&lt;=CrashTest!$C$6),4,IF(AND($A2123&gt;=CrashTest!$B$7,$A2123&lt;=CrashTest!$C$7),5,0)))))</f>
        <v>0</v>
      </c>
      <c r="U2123" s="8" t="str">
        <f aca="false">IF(T2123=0,"",IF(T2122=T2123,MAX(U2122,B2123),B2123))</f>
        <v/>
      </c>
      <c r="V2123" s="9" t="str">
        <f aca="false">IF(T2123=0,"",B2123/U2123-1)</f>
        <v/>
      </c>
      <c r="W2123" s="8" t="str">
        <f aca="false">IF(T2123=0,"",IF(T2122=T2123,MAX(W2122,F2123),F2123))</f>
        <v/>
      </c>
      <c r="X2123" s="9" t="str">
        <f aca="false">IF(T2123=0,"",F2123/W2123-1)</f>
        <v/>
      </c>
    </row>
    <row r="2124" customFormat="false" ht="15" hidden="false" customHeight="false" outlineLevel="0" collapsed="false">
      <c r="A2124" s="5" t="n">
        <v>45952</v>
      </c>
      <c r="B2124" s="6" t="n">
        <v>107667.630188486</v>
      </c>
      <c r="C2124" s="7" t="n">
        <v>85528.11105</v>
      </c>
      <c r="D2124" s="0" t="n">
        <f aca="false">INT((ROW()-3)/30)</f>
        <v>70</v>
      </c>
      <c r="E2124" s="0" t="n">
        <f aca="false">2+30*D2124</f>
        <v>2102</v>
      </c>
      <c r="F2124" s="8" t="n">
        <f aca="false">INDEX($F:$F,$E2124)*(2*B2124/INDEX($B:$B,$E2124)-C2124/INDEX($C:$C,$E2124))</f>
        <v>7354.47689636641</v>
      </c>
      <c r="G2124" s="9" t="n">
        <f aca="false">B2124/B2123-1</f>
        <v>-0.00950090389488234</v>
      </c>
      <c r="H2124" s="9" t="n">
        <f aca="false">F2124/F2123-1</f>
        <v>-0.011260493380672</v>
      </c>
      <c r="I2124" s="9" t="n">
        <f aca="false">LN(B2124/B2123)</f>
        <v>-0.00954632540819046</v>
      </c>
      <c r="J2124" s="9" t="n">
        <f aca="false">LN(F2124/F2123)</f>
        <v>-0.0113243727309732</v>
      </c>
      <c r="K2124" s="9" t="n">
        <f aca="false">F2124/F2117-1</f>
        <v>-0.0144206123542494</v>
      </c>
      <c r="L2124" s="9" t="n">
        <f aca="false">F2124/F2094-1</f>
        <v>-0.00595140921060722</v>
      </c>
      <c r="M2124" s="9" t="n">
        <f aca="false">B2124/B2117-1</f>
        <v>-0.0288215723196611</v>
      </c>
      <c r="N2124" s="9" t="n">
        <f aca="false">B2124/B2094-1</f>
        <v>-0.0448876114947597</v>
      </c>
      <c r="O2124" s="8" t="n">
        <f aca="false">MAX(O2123,F2124)</f>
        <v>7847.55237517597</v>
      </c>
      <c r="P2124" s="9" t="n">
        <f aca="false">F2124/O2124-1</f>
        <v>-0.062831753805085</v>
      </c>
      <c r="Q2124" s="8" t="n">
        <f aca="false">MAX(Q2123,B2124)</f>
        <v>124824.453666861</v>
      </c>
      <c r="R2124" s="9" t="n">
        <f aca="false">B2124/Q2124-1</f>
        <v>-0.137447615225813</v>
      </c>
      <c r="S2124" s="9" t="n">
        <f aca="false">B2124/INDEX($B:$B,$E2124)-1</f>
        <v>-0.0553129438377542</v>
      </c>
      <c r="T2124" s="0" t="n">
        <f aca="false">IF(AND($A2124&gt;=CrashTest!$B$3,$A2124&lt;=CrashTest!$C$3),1,IF(AND($A2124&gt;=CrashTest!$B$4,$A2124&lt;=CrashTest!$C$4),2,IF(AND($A2124&gt;=CrashTest!$B$5,$A2124&lt;=CrashTest!$C$5),3,IF(AND($A2124&gt;=CrashTest!$B$6,$A2124&lt;=CrashTest!$C$6),4,IF(AND($A2124&gt;=CrashTest!$B$7,$A2124&lt;=CrashTest!$C$7),5,0)))))</f>
        <v>0</v>
      </c>
      <c r="U2124" s="8" t="str">
        <f aca="false">IF(T2124=0,"",IF(T2123=T2124,MAX(U2123,B2124),B2124))</f>
        <v/>
      </c>
      <c r="V2124" s="9" t="str">
        <f aca="false">IF(T2124=0,"",B2124/U2124-1)</f>
        <v/>
      </c>
      <c r="W2124" s="8" t="str">
        <f aca="false">IF(T2124=0,"",IF(T2123=T2124,MAX(W2123,F2124),F2124))</f>
        <v/>
      </c>
      <c r="X2124" s="9" t="str">
        <f aca="false">IF(T2124=0,"",F2124/W2124-1)</f>
        <v/>
      </c>
    </row>
    <row r="2125" customFormat="false" ht="15" hidden="false" customHeight="false" outlineLevel="0" collapsed="false">
      <c r="A2125" s="5" t="n">
        <v>45953</v>
      </c>
      <c r="B2125" s="6" t="n">
        <v>110060.936797195</v>
      </c>
      <c r="C2125" s="7" t="n">
        <v>88843.85694</v>
      </c>
      <c r="D2125" s="0" t="n">
        <f aca="false">INT((ROW()-3)/30)</f>
        <v>70</v>
      </c>
      <c r="E2125" s="0" t="n">
        <f aca="false">2+30*D2125</f>
        <v>2102</v>
      </c>
      <c r="F2125" s="8" t="n">
        <f aca="false">INDEX($F:$F,$E2125)*(2*B2125/INDEX($B:$B,$E2125)-C2125/INDEX($C:$C,$E2125))</f>
        <v>7403.88753739304</v>
      </c>
      <c r="G2125" s="9" t="n">
        <f aca="false">B2125/B2124-1</f>
        <v>0.0222286550239772</v>
      </c>
      <c r="H2125" s="9" t="n">
        <f aca="false">F2125/F2124-1</f>
        <v>0.00671844397948185</v>
      </c>
      <c r="I2125" s="9" t="n">
        <f aca="false">LN(B2125/B2124)</f>
        <v>0.0219851996572132</v>
      </c>
      <c r="J2125" s="9" t="n">
        <f aca="false">LN(F2125/F2124)</f>
        <v>0.00669597581266814</v>
      </c>
      <c r="K2125" s="9" t="n">
        <f aca="false">F2125/F2118-1</f>
        <v>0.00327459739752189</v>
      </c>
      <c r="L2125" s="9" t="n">
        <f aca="false">F2125/F2095-1</f>
        <v>0.00339213877867861</v>
      </c>
      <c r="M2125" s="9" t="n">
        <f aca="false">B2125/B2118-1</f>
        <v>0.0178100181063399</v>
      </c>
      <c r="N2125" s="9" t="n">
        <f aca="false">B2125/B2095-1</f>
        <v>-0.0177725475243956</v>
      </c>
      <c r="O2125" s="8" t="n">
        <f aca="false">MAX(O2124,F2125)</f>
        <v>7847.55237517597</v>
      </c>
      <c r="P2125" s="9" t="n">
        <f aca="false">F2125/O2125-1</f>
        <v>-0.0565354414436752</v>
      </c>
      <c r="Q2125" s="8" t="n">
        <f aca="false">MAX(Q2124,B2125)</f>
        <v>124824.453666861</v>
      </c>
      <c r="R2125" s="9" t="n">
        <f aca="false">B2125/Q2125-1</f>
        <v>-0.118274235824559</v>
      </c>
      <c r="S2125" s="9" t="n">
        <f aca="false">B2125/INDEX($B:$B,$E2125)-1</f>
        <v>-0.0343138211607071</v>
      </c>
      <c r="T2125" s="0" t="n">
        <f aca="false">IF(AND($A2125&gt;=CrashTest!$B$3,$A2125&lt;=CrashTest!$C$3),1,IF(AND($A2125&gt;=CrashTest!$B$4,$A2125&lt;=CrashTest!$C$4),2,IF(AND($A2125&gt;=CrashTest!$B$5,$A2125&lt;=CrashTest!$C$5),3,IF(AND($A2125&gt;=CrashTest!$B$6,$A2125&lt;=CrashTest!$C$6),4,IF(AND($A2125&gt;=CrashTest!$B$7,$A2125&lt;=CrashTest!$C$7),5,0)))))</f>
        <v>0</v>
      </c>
      <c r="U2125" s="8" t="str">
        <f aca="false">IF(T2125=0,"",IF(T2124=T2125,MAX(U2124,B2125),B2125))</f>
        <v/>
      </c>
      <c r="V2125" s="9" t="str">
        <f aca="false">IF(T2125=0,"",B2125/U2125-1)</f>
        <v/>
      </c>
      <c r="W2125" s="8" t="str">
        <f aca="false">IF(T2125=0,"",IF(T2124=T2125,MAX(W2124,F2125),F2125))</f>
        <v/>
      </c>
      <c r="X2125" s="9" t="str">
        <f aca="false">IF(T2125=0,"",F2125/W2125-1)</f>
        <v/>
      </c>
    </row>
    <row r="2126" customFormat="false" ht="15" hidden="false" customHeight="false" outlineLevel="0" collapsed="false">
      <c r="A2126" s="5" t="n">
        <v>45954</v>
      </c>
      <c r="B2126" s="6" t="n">
        <v>111024.94314699</v>
      </c>
      <c r="C2126" s="7" t="n">
        <v>90142.29632</v>
      </c>
      <c r="D2126" s="0" t="n">
        <f aca="false">INT((ROW()-3)/30)</f>
        <v>70</v>
      </c>
      <c r="E2126" s="0" t="n">
        <f aca="false">2+30*D2126</f>
        <v>2102</v>
      </c>
      <c r="F2126" s="8" t="n">
        <f aca="false">INDEX($F:$F,$E2126)*(2*B2126/INDEX($B:$B,$E2126)-C2126/INDEX($C:$C,$E2126))</f>
        <v>7426.78299717746</v>
      </c>
      <c r="G2126" s="9" t="n">
        <f aca="false">B2126/B2125-1</f>
        <v>0.0087588419456337</v>
      </c>
      <c r="H2126" s="9" t="n">
        <f aca="false">F2126/F2125-1</f>
        <v>0.00309235650444339</v>
      </c>
      <c r="I2126" s="9" t="n">
        <f aca="false">LN(B2126/B2125)</f>
        <v>0.00872070581330576</v>
      </c>
      <c r="J2126" s="9" t="n">
        <f aca="false">LN(F2126/F2125)</f>
        <v>0.00308758500432366</v>
      </c>
      <c r="K2126" s="9" t="n">
        <f aca="false">F2126/F2119-1</f>
        <v>0.00792473792519477</v>
      </c>
      <c r="L2126" s="9" t="n">
        <f aca="false">F2126/F2096-1</f>
        <v>-0.00134264794497152</v>
      </c>
      <c r="M2126" s="9" t="n">
        <f aca="false">B2126/B2119-1</f>
        <v>0.0412590565785902</v>
      </c>
      <c r="N2126" s="9" t="n">
        <f aca="false">B2126/B2096-1</f>
        <v>-0.0202928575653389</v>
      </c>
      <c r="O2126" s="8" t="n">
        <f aca="false">MAX(O2125,F2126)</f>
        <v>7847.55237517597</v>
      </c>
      <c r="P2126" s="9" t="n">
        <f aca="false">F2126/O2126-1</f>
        <v>-0.0536179126793118</v>
      </c>
      <c r="Q2126" s="8" t="n">
        <f aca="false">MAX(Q2125,B2126)</f>
        <v>124824.453666861</v>
      </c>
      <c r="R2126" s="9" t="n">
        <f aca="false">B2126/Q2126-1</f>
        <v>-0.110551339216753</v>
      </c>
      <c r="S2126" s="9" t="n">
        <f aca="false">B2126/INDEX($B:$B,$E2126)-1</f>
        <v>-0.0258555285511709</v>
      </c>
      <c r="T2126" s="0" t="n">
        <f aca="false">IF(AND($A2126&gt;=CrashTest!$B$3,$A2126&lt;=CrashTest!$C$3),1,IF(AND($A2126&gt;=CrashTest!$B$4,$A2126&lt;=CrashTest!$C$4),2,IF(AND($A2126&gt;=CrashTest!$B$5,$A2126&lt;=CrashTest!$C$5),3,IF(AND($A2126&gt;=CrashTest!$B$6,$A2126&lt;=CrashTest!$C$6),4,IF(AND($A2126&gt;=CrashTest!$B$7,$A2126&lt;=CrashTest!$C$7),5,0)))))</f>
        <v>0</v>
      </c>
      <c r="U2126" s="8" t="str">
        <f aca="false">IF(T2126=0,"",IF(T2125=T2126,MAX(U2125,B2126),B2126))</f>
        <v/>
      </c>
      <c r="V2126" s="9" t="str">
        <f aca="false">IF(T2126=0,"",B2126/U2126-1)</f>
        <v/>
      </c>
      <c r="W2126" s="8" t="str">
        <f aca="false">IF(T2126=0,"",IF(T2125=T2126,MAX(W2125,F2126),F2126))</f>
        <v/>
      </c>
      <c r="X2126" s="9" t="str">
        <f aca="false">IF(T2126=0,"",F2126/W2126-1)</f>
        <v/>
      </c>
    </row>
    <row r="2127" customFormat="false" ht="15" hidden="false" customHeight="false" outlineLevel="0" collapsed="false">
      <c r="A2127" s="5" t="n">
        <v>45955</v>
      </c>
      <c r="B2127" s="6" t="n">
        <v>111614.535857686</v>
      </c>
      <c r="C2127" s="7" t="n">
        <v>91014.56353</v>
      </c>
      <c r="D2127" s="0" t="n">
        <f aca="false">INT((ROW()-3)/30)</f>
        <v>70</v>
      </c>
      <c r="E2127" s="0" t="n">
        <f aca="false">2+30*D2127</f>
        <v>2102</v>
      </c>
      <c r="F2127" s="8" t="n">
        <f aca="false">INDEX($F:$F,$E2127)*(2*B2127/INDEX($B:$B,$E2127)-C2127/INDEX($C:$C,$E2127))</f>
        <v>7434.48544946173</v>
      </c>
      <c r="G2127" s="9" t="n">
        <f aca="false">B2127/B2126-1</f>
        <v>0.0053104527143546</v>
      </c>
      <c r="H2127" s="9" t="n">
        <f aca="false">F2127/F2126-1</f>
        <v>0.00103711826334485</v>
      </c>
      <c r="I2127" s="9" t="n">
        <f aca="false">LN(B2127/B2126)</f>
        <v>0.00529640198221991</v>
      </c>
      <c r="J2127" s="9" t="n">
        <f aca="false">LN(F2127/F2126)</f>
        <v>0.00103658082775618</v>
      </c>
      <c r="K2127" s="9" t="n">
        <f aca="false">F2127/F2120-1</f>
        <v>0.0133214699189721</v>
      </c>
      <c r="L2127" s="9" t="n">
        <f aca="false">F2127/F2097-1</f>
        <v>0.0286332398982541</v>
      </c>
      <c r="M2127" s="9" t="n">
        <f aca="false">B2127/B2120-1</f>
        <v>0.0417253930565473</v>
      </c>
      <c r="N2127" s="9" t="n">
        <f aca="false">B2127/B2097-1</f>
        <v>0.0224262140140061</v>
      </c>
      <c r="O2127" s="8" t="n">
        <f aca="false">MAX(O2126,F2127)</f>
        <v>7847.55237517597</v>
      </c>
      <c r="P2127" s="9" t="n">
        <f aca="false">F2127/O2127-1</f>
        <v>-0.0526364025324492</v>
      </c>
      <c r="Q2127" s="8" t="n">
        <f aca="false">MAX(Q2126,B2127)</f>
        <v>124824.453666861</v>
      </c>
      <c r="R2127" s="9" t="n">
        <f aca="false">B2127/Q2127-1</f>
        <v>-0.105827964161817</v>
      </c>
      <c r="S2127" s="9" t="n">
        <f aca="false">B2127/INDEX($B:$B,$E2127)-1</f>
        <v>-0.0206823803985919</v>
      </c>
      <c r="T2127" s="0" t="n">
        <f aca="false">IF(AND($A2127&gt;=CrashTest!$B$3,$A2127&lt;=CrashTest!$C$3),1,IF(AND($A2127&gt;=CrashTest!$B$4,$A2127&lt;=CrashTest!$C$4),2,IF(AND($A2127&gt;=CrashTest!$B$5,$A2127&lt;=CrashTest!$C$5),3,IF(AND($A2127&gt;=CrashTest!$B$6,$A2127&lt;=CrashTest!$C$6),4,IF(AND($A2127&gt;=CrashTest!$B$7,$A2127&lt;=CrashTest!$C$7),5,0)))))</f>
        <v>0</v>
      </c>
      <c r="U2127" s="8" t="str">
        <f aca="false">IF(T2127=0,"",IF(T2126=T2127,MAX(U2126,B2127),B2127))</f>
        <v/>
      </c>
      <c r="V2127" s="9" t="str">
        <f aca="false">IF(T2127=0,"",B2127/U2127-1)</f>
        <v/>
      </c>
      <c r="W2127" s="8" t="str">
        <f aca="false">IF(T2127=0,"",IF(T2126=T2127,MAX(W2126,F2127),F2127))</f>
        <v/>
      </c>
      <c r="X2127" s="9" t="str">
        <f aca="false">IF(T2127=0,"",F2127/W2127-1)</f>
        <v/>
      </c>
    </row>
    <row r="2128" customFormat="false" ht="15" hidden="false" customHeight="false" outlineLevel="0" collapsed="false">
      <c r="A2128" s="5" t="n">
        <v>45956</v>
      </c>
      <c r="B2128" s="6" t="n">
        <v>114557.100460549</v>
      </c>
      <c r="C2128" s="7" t="n">
        <v>94005.4147</v>
      </c>
      <c r="D2128" s="0" t="n">
        <f aca="false">INT((ROW()-3)/30)</f>
        <v>70</v>
      </c>
      <c r="E2128" s="0" t="n">
        <f aca="false">2+30*D2128</f>
        <v>2102</v>
      </c>
      <c r="F2128" s="8" t="n">
        <f aca="false">INDEX($F:$F,$E2128)*(2*B2128/INDEX($B:$B,$E2128)-C2128/INDEX($C:$C,$E2128))</f>
        <v>7582.79751167936</v>
      </c>
      <c r="G2128" s="9" t="n">
        <f aca="false">B2128/B2127-1</f>
        <v>0.0263636324807632</v>
      </c>
      <c r="H2128" s="9" t="n">
        <f aca="false">F2128/F2127-1</f>
        <v>0.0199492033747093</v>
      </c>
      <c r="I2128" s="9" t="n">
        <f aca="false">LN(B2128/B2127)</f>
        <v>0.0260221015800642</v>
      </c>
      <c r="J2128" s="9" t="n">
        <f aca="false">LN(F2128/F2127)</f>
        <v>0.0197528254430579</v>
      </c>
      <c r="K2128" s="9" t="n">
        <f aca="false">F2128/F2121-1</f>
        <v>0.0273890132752426</v>
      </c>
      <c r="L2128" s="9" t="n">
        <f aca="false">F2128/F2098-1</f>
        <v>0.0459974959891081</v>
      </c>
      <c r="M2128" s="9" t="n">
        <f aca="false">B2128/B2121-1</f>
        <v>0.0538185654319736</v>
      </c>
      <c r="N2128" s="9" t="n">
        <f aca="false">B2128/B2098-1</f>
        <v>0.0445704231831035</v>
      </c>
      <c r="O2128" s="8" t="n">
        <f aca="false">MAX(O2127,F2128)</f>
        <v>7847.55237517597</v>
      </c>
      <c r="P2128" s="9" t="n">
        <f aca="false">F2128/O2128-1</f>
        <v>-0.0337372534567728</v>
      </c>
      <c r="Q2128" s="8" t="n">
        <f aca="false">MAX(Q2127,B2128)</f>
        <v>124824.453666861</v>
      </c>
      <c r="R2128" s="9" t="n">
        <f aca="false">B2128/Q2128-1</f>
        <v>-0.0822543412344037</v>
      </c>
      <c r="S2128" s="9" t="n">
        <f aca="false">B2128/INDEX($B:$B,$E2128)-1</f>
        <v>0.0051359894065155</v>
      </c>
      <c r="T2128" s="0" t="n">
        <f aca="false">IF(AND($A2128&gt;=CrashTest!$B$3,$A2128&lt;=CrashTest!$C$3),1,IF(AND($A2128&gt;=CrashTest!$B$4,$A2128&lt;=CrashTest!$C$4),2,IF(AND($A2128&gt;=CrashTest!$B$5,$A2128&lt;=CrashTest!$C$5),3,IF(AND($A2128&gt;=CrashTest!$B$6,$A2128&lt;=CrashTest!$C$6),4,IF(AND($A2128&gt;=CrashTest!$B$7,$A2128&lt;=CrashTest!$C$7),5,0)))))</f>
        <v>0</v>
      </c>
      <c r="U2128" s="8" t="str">
        <f aca="false">IF(T2128=0,"",IF(T2127=T2128,MAX(U2127,B2128),B2128))</f>
        <v/>
      </c>
      <c r="V2128" s="9" t="str">
        <f aca="false">IF(T2128=0,"",B2128/U2128-1)</f>
        <v/>
      </c>
      <c r="W2128" s="8" t="str">
        <f aca="false">IF(T2128=0,"",IF(T2127=T2128,MAX(W2127,F2128),F2128))</f>
        <v/>
      </c>
      <c r="X2128" s="9" t="str">
        <f aca="false">IF(T2128=0,"",F2128/W2128-1)</f>
        <v/>
      </c>
    </row>
    <row r="2129" customFormat="false" ht="15" hidden="false" customHeight="false" outlineLevel="0" collapsed="false">
      <c r="A2129" s="5" t="n">
        <v>45957</v>
      </c>
      <c r="B2129" s="6" t="n">
        <v>114087.773805085</v>
      </c>
      <c r="C2129" s="7" t="n">
        <v>93548.96993</v>
      </c>
      <c r="D2129" s="0" t="n">
        <f aca="false">INT((ROW()-3)/30)</f>
        <v>70</v>
      </c>
      <c r="E2129" s="0" t="n">
        <f aca="false">2+30*D2129</f>
        <v>2102</v>
      </c>
      <c r="F2129" s="8" t="n">
        <f aca="false">INDEX($F:$F,$E2129)*(2*B2129/INDEX($B:$B,$E2129)-C2129/INDEX($C:$C,$E2129))</f>
        <v>7557.48254023806</v>
      </c>
      <c r="G2129" s="9" t="n">
        <f aca="false">B2129/B2128-1</f>
        <v>-0.00409687966592365</v>
      </c>
      <c r="H2129" s="9" t="n">
        <f aca="false">F2129/F2128-1</f>
        <v>-0.00333847388148179</v>
      </c>
      <c r="I2129" s="9" t="n">
        <f aca="false">LN(B2129/B2128)</f>
        <v>-0.00410529486933677</v>
      </c>
      <c r="J2129" s="9" t="n">
        <f aca="false">LN(F2129/F2128)</f>
        <v>-0.003344059019433</v>
      </c>
      <c r="K2129" s="9" t="n">
        <f aca="false">F2129/F2122-1</f>
        <v>0.0159325647214099</v>
      </c>
      <c r="L2129" s="9" t="n">
        <f aca="false">F2129/F2099-1</f>
        <v>0.0420492129617103</v>
      </c>
      <c r="M2129" s="9" t="n">
        <f aca="false">B2129/B2122-1</f>
        <v>0.0311597660407879</v>
      </c>
      <c r="N2129" s="9" t="n">
        <f aca="false">B2129/B2099-1</f>
        <v>0.0405221763429797</v>
      </c>
      <c r="O2129" s="8" t="n">
        <f aca="false">MAX(O2128,F2129)</f>
        <v>7847.55237517597</v>
      </c>
      <c r="P2129" s="9" t="n">
        <f aca="false">F2129/O2129-1</f>
        <v>-0.0369630963987563</v>
      </c>
      <c r="Q2129" s="8" t="n">
        <f aca="false">MAX(Q2128,B2129)</f>
        <v>124824.453666861</v>
      </c>
      <c r="R2129" s="9" t="n">
        <f aca="false">B2129/Q2129-1</f>
        <v>-0.0860142347622902</v>
      </c>
      <c r="S2129" s="9" t="n">
        <f aca="false">B2129/INDEX($B:$B,$E2129)-1</f>
        <v>0.00101806821002781</v>
      </c>
      <c r="T2129" s="0" t="n">
        <f aca="false">IF(AND($A2129&gt;=CrashTest!$B$3,$A2129&lt;=CrashTest!$C$3),1,IF(AND($A2129&gt;=CrashTest!$B$4,$A2129&lt;=CrashTest!$C$4),2,IF(AND($A2129&gt;=CrashTest!$B$5,$A2129&lt;=CrashTest!$C$5),3,IF(AND($A2129&gt;=CrashTest!$B$6,$A2129&lt;=CrashTest!$C$6),4,IF(AND($A2129&gt;=CrashTest!$B$7,$A2129&lt;=CrashTest!$C$7),5,0)))))</f>
        <v>0</v>
      </c>
      <c r="U2129" s="8" t="str">
        <f aca="false">IF(T2129=0,"",IF(T2128=T2129,MAX(U2128,B2129),B2129))</f>
        <v/>
      </c>
      <c r="V2129" s="9" t="str">
        <f aca="false">IF(T2129=0,"",B2129/U2129-1)</f>
        <v/>
      </c>
      <c r="W2129" s="8" t="str">
        <f aca="false">IF(T2129=0,"",IF(T2128=T2129,MAX(W2128,F2129),F2129))</f>
        <v/>
      </c>
      <c r="X2129" s="9" t="str">
        <f aca="false">IF(T2129=0,"",F2129/W2129-1)</f>
        <v/>
      </c>
    </row>
    <row r="2130" customFormat="false" ht="15" hidden="false" customHeight="false" outlineLevel="0" collapsed="false">
      <c r="A2130" s="5" t="n">
        <v>45958</v>
      </c>
      <c r="B2130" s="6" t="n">
        <v>112980.685846289</v>
      </c>
      <c r="C2130" s="7" t="n">
        <v>92516.82759</v>
      </c>
      <c r="D2130" s="0" t="n">
        <f aca="false">INT((ROW()-3)/30)</f>
        <v>70</v>
      </c>
      <c r="E2130" s="0" t="n">
        <f aca="false">2+30*D2130</f>
        <v>2102</v>
      </c>
      <c r="F2130" s="8" t="n">
        <f aca="false">INDEX($F:$F,$E2130)*(2*B2130/INDEX($B:$B,$E2130)-C2130/INDEX($C:$C,$E2130))</f>
        <v>7494.17424729827</v>
      </c>
      <c r="G2130" s="9" t="n">
        <f aca="false">B2130/B2129-1</f>
        <v>-0.00970382646511647</v>
      </c>
      <c r="H2130" s="9" t="n">
        <f aca="false">F2130/F2129-1</f>
        <v>-0.00837690230876742</v>
      </c>
      <c r="I2130" s="9" t="n">
        <f aca="false">LN(B2130/B2129)</f>
        <v>-0.00975121540773181</v>
      </c>
      <c r="J2130" s="9" t="n">
        <f aca="false">LN(F2130/F2129)</f>
        <v>-0.00841218573696951</v>
      </c>
      <c r="K2130" s="9" t="n">
        <f aca="false">F2130/F2123-1</f>
        <v>0.0075204874807453</v>
      </c>
      <c r="L2130" s="9" t="n">
        <f aca="false">F2130/F2100-1</f>
        <v>0.0124200131880172</v>
      </c>
      <c r="M2130" s="9" t="n">
        <f aca="false">B2130/B2123-1</f>
        <v>0.0393770812283829</v>
      </c>
      <c r="N2130" s="9" t="n">
        <f aca="false">B2130/B2100-1</f>
        <v>0.00722722656616881</v>
      </c>
      <c r="O2130" s="8" t="n">
        <f aca="false">MAX(O2129,F2130)</f>
        <v>7847.55237517597</v>
      </c>
      <c r="P2130" s="9" t="n">
        <f aca="false">F2130/O2130-1</f>
        <v>-0.0450303624599617</v>
      </c>
      <c r="Q2130" s="8" t="n">
        <f aca="false">MAX(Q2129,B2130)</f>
        <v>124824.453666861</v>
      </c>
      <c r="R2130" s="9" t="n">
        <f aca="false">B2130/Q2130-1</f>
        <v>-0.0948833940197436</v>
      </c>
      <c r="S2130" s="9" t="n">
        <f aca="false">B2130/INDEX($B:$B,$E2130)-1</f>
        <v>-0.00869563741232837</v>
      </c>
      <c r="T2130" s="0" t="n">
        <f aca="false">IF(AND($A2130&gt;=CrashTest!$B$3,$A2130&lt;=CrashTest!$C$3),1,IF(AND($A2130&gt;=CrashTest!$B$4,$A2130&lt;=CrashTest!$C$4),2,IF(AND($A2130&gt;=CrashTest!$B$5,$A2130&lt;=CrashTest!$C$5),3,IF(AND($A2130&gt;=CrashTest!$B$6,$A2130&lt;=CrashTest!$C$6),4,IF(AND($A2130&gt;=CrashTest!$B$7,$A2130&lt;=CrashTest!$C$7),5,0)))))</f>
        <v>0</v>
      </c>
      <c r="U2130" s="8" t="str">
        <f aca="false">IF(T2130=0,"",IF(T2129=T2130,MAX(U2129,B2130),B2130))</f>
        <v/>
      </c>
      <c r="V2130" s="9" t="str">
        <f aca="false">IF(T2130=0,"",B2130/U2130-1)</f>
        <v/>
      </c>
      <c r="W2130" s="8" t="str">
        <f aca="false">IF(T2130=0,"",IF(T2129=T2130,MAX(W2129,F2130),F2130))</f>
        <v/>
      </c>
      <c r="X2130" s="9" t="str">
        <f aca="false">IF(T2130=0,"",F2130/W2130-1)</f>
        <v/>
      </c>
    </row>
    <row r="2131" customFormat="false" ht="15" hidden="false" customHeight="false" outlineLevel="0" collapsed="false">
      <c r="A2131" s="5" t="n">
        <v>45959</v>
      </c>
      <c r="B2131" s="6" t="n">
        <v>110206.347983051</v>
      </c>
      <c r="C2131" s="7" t="n">
        <v>89878.78808</v>
      </c>
      <c r="D2131" s="0" t="n">
        <f aca="false">INT((ROW()-3)/30)</f>
        <v>70</v>
      </c>
      <c r="E2131" s="0" t="n">
        <f aca="false">2+30*D2131</f>
        <v>2102</v>
      </c>
      <c r="F2131" s="8" t="n">
        <f aca="false">INDEX($F:$F,$E2131)*(2*B2131/INDEX($B:$B,$E2131)-C2131/INDEX($C:$C,$E2131))</f>
        <v>7339.67907960544</v>
      </c>
      <c r="G2131" s="9" t="n">
        <f aca="false">B2131/B2130-1</f>
        <v>-0.0245558596361549</v>
      </c>
      <c r="H2131" s="9" t="n">
        <f aca="false">F2131/F2130-1</f>
        <v>-0.0206153690312876</v>
      </c>
      <c r="I2131" s="9" t="n">
        <f aca="false">LN(B2131/B2130)</f>
        <v>-0.0248623831276325</v>
      </c>
      <c r="J2131" s="9" t="n">
        <f aca="false">LN(F2131/F2130)</f>
        <v>-0.0208308321295587</v>
      </c>
      <c r="K2131" s="9" t="n">
        <f aca="false">F2131/F2124-1</f>
        <v>-0.00201208284008325</v>
      </c>
      <c r="L2131" s="9" t="n">
        <f aca="false">F2131/F2101-1</f>
        <v>-0.0247669576547966</v>
      </c>
      <c r="M2131" s="9" t="n">
        <f aca="false">B2131/B2124-1</f>
        <v>0.0235792112273732</v>
      </c>
      <c r="N2131" s="9" t="n">
        <f aca="false">B2131/B2101-1</f>
        <v>-0.036161904634321</v>
      </c>
      <c r="O2131" s="8" t="n">
        <f aca="false">MAX(O2130,F2131)</f>
        <v>7847.55237517597</v>
      </c>
      <c r="P2131" s="9" t="n">
        <f aca="false">F2131/O2131-1</f>
        <v>-0.0647174139515246</v>
      </c>
      <c r="Q2131" s="8" t="n">
        <f aca="false">MAX(Q2130,B2131)</f>
        <v>124824.453666861</v>
      </c>
      <c r="R2131" s="9" t="n">
        <f aca="false">B2131/Q2131-1</f>
        <v>-0.117109310350548</v>
      </c>
      <c r="S2131" s="9" t="n">
        <f aca="false">B2131/INDEX($B:$B,$E2131)-1</f>
        <v>-0.0330379681967393</v>
      </c>
      <c r="T2131" s="0" t="n">
        <f aca="false">IF(AND($A2131&gt;=CrashTest!$B$3,$A2131&lt;=CrashTest!$C$3),1,IF(AND($A2131&gt;=CrashTest!$B$4,$A2131&lt;=CrashTest!$C$4),2,IF(AND($A2131&gt;=CrashTest!$B$5,$A2131&lt;=CrashTest!$C$5),3,IF(AND($A2131&gt;=CrashTest!$B$6,$A2131&lt;=CrashTest!$C$6),4,IF(AND($A2131&gt;=CrashTest!$B$7,$A2131&lt;=CrashTest!$C$7),5,0)))))</f>
        <v>0</v>
      </c>
      <c r="U2131" s="8" t="str">
        <f aca="false">IF(T2131=0,"",IF(T2130=T2131,MAX(U2130,B2131),B2131))</f>
        <v/>
      </c>
      <c r="V2131" s="9" t="str">
        <f aca="false">IF(T2131=0,"",B2131/U2131-1)</f>
        <v/>
      </c>
      <c r="W2131" s="8" t="str">
        <f aca="false">IF(T2131=0,"",IF(T2130=T2131,MAX(W2130,F2131),F2131))</f>
        <v/>
      </c>
      <c r="X2131" s="9" t="str">
        <f aca="false">IF(T2131=0,"",F2131/W2131-1)</f>
        <v/>
      </c>
    </row>
    <row r="2132" customFormat="false" ht="15" hidden="false" customHeight="false" outlineLevel="0" collapsed="false">
      <c r="A2132" s="5" t="n">
        <v>45960</v>
      </c>
      <c r="B2132" s="6" t="n">
        <v>108019.723841905</v>
      </c>
      <c r="C2132" s="7" t="n">
        <v>88058.54148</v>
      </c>
      <c r="D2132" s="0" t="n">
        <f aca="false">INT((ROW()-3)/30)</f>
        <v>70</v>
      </c>
      <c r="E2132" s="0" t="n">
        <f aca="false">2+30*D2132</f>
        <v>2102</v>
      </c>
      <c r="F2132" s="8" t="n">
        <f aca="false">INDEX($F:$F,$E2132)*(2*B2132/INDEX($B:$B,$E2132)-C2132/INDEX($C:$C,$E2132))</f>
        <v>7197.03040191154</v>
      </c>
      <c r="G2132" s="9" t="n">
        <f aca="false">B2132/B2131-1</f>
        <v>-0.0198411813943993</v>
      </c>
      <c r="H2132" s="9" t="n">
        <f aca="false">F2132/F2131-1</f>
        <v>-0.0194352745054311</v>
      </c>
      <c r="I2132" s="9" t="n">
        <f aca="false">LN(B2132/B2131)</f>
        <v>-0.0200406606461571</v>
      </c>
      <c r="J2132" s="9" t="n">
        <f aca="false">LN(F2132/F2131)</f>
        <v>-0.0196266227814228</v>
      </c>
      <c r="K2132" s="9" t="n">
        <f aca="false">F2132/F2125-1</f>
        <v>-0.027938989407494</v>
      </c>
      <c r="L2132" s="9" t="n">
        <f aca="false">F2132/F2102-1</f>
        <v>-0.0458544674035076</v>
      </c>
      <c r="M2132" s="9" t="n">
        <f aca="false">B2132/B2125-1</f>
        <v>-0.0185462073528527</v>
      </c>
      <c r="N2132" s="9" t="n">
        <f aca="false">B2132/B2102-1</f>
        <v>-0.0522236372712447</v>
      </c>
      <c r="O2132" s="8" t="n">
        <f aca="false">MAX(O2131,F2132)</f>
        <v>7847.55237517597</v>
      </c>
      <c r="P2132" s="9" t="n">
        <f aca="false">F2132/O2132-1</f>
        <v>-0.0828948877515262</v>
      </c>
      <c r="Q2132" s="8" t="n">
        <f aca="false">MAX(Q2131,B2132)</f>
        <v>124824.453666861</v>
      </c>
      <c r="R2132" s="9" t="n">
        <f aca="false">B2132/Q2132-1</f>
        <v>-0.134626904675309</v>
      </c>
      <c r="S2132" s="9" t="n">
        <f aca="false">B2132/INDEX($B:$B,$E2132)-1</f>
        <v>-0.0522236372712447</v>
      </c>
      <c r="T2132" s="0" t="n">
        <f aca="false">IF(AND($A2132&gt;=CrashTest!$B$3,$A2132&lt;=CrashTest!$C$3),1,IF(AND($A2132&gt;=CrashTest!$B$4,$A2132&lt;=CrashTest!$C$4),2,IF(AND($A2132&gt;=CrashTest!$B$5,$A2132&lt;=CrashTest!$C$5),3,IF(AND($A2132&gt;=CrashTest!$B$6,$A2132&lt;=CrashTest!$C$6),4,IF(AND($A2132&gt;=CrashTest!$B$7,$A2132&lt;=CrashTest!$C$7),5,0)))))</f>
        <v>0</v>
      </c>
      <c r="U2132" s="8" t="str">
        <f aca="false">IF(T2132=0,"",IF(T2131=T2132,MAX(U2131,B2132),B2132))</f>
        <v/>
      </c>
      <c r="V2132" s="9" t="str">
        <f aca="false">IF(T2132=0,"",B2132/U2132-1)</f>
        <v/>
      </c>
      <c r="W2132" s="8" t="str">
        <f aca="false">IF(T2132=0,"",IF(T2131=T2132,MAX(W2131,F2132),F2132))</f>
        <v/>
      </c>
      <c r="X2132" s="9" t="str">
        <f aca="false">IF(T2132=0,"",F2132/W2132-1)</f>
        <v/>
      </c>
    </row>
    <row r="2133" customFormat="false" ht="15" hidden="false" customHeight="false" outlineLevel="0" collapsed="false">
      <c r="A2133" s="5" t="n">
        <v>45961</v>
      </c>
      <c r="B2133" s="6" t="n">
        <v>109554.239627703</v>
      </c>
      <c r="C2133" s="7" t="n">
        <v>89759.55945</v>
      </c>
      <c r="D2133" s="0" t="n">
        <f aca="false">INT((ROW()-3)/30)</f>
        <v>71</v>
      </c>
      <c r="E2133" s="0" t="n">
        <f aca="false">2+30*D2133</f>
        <v>2132</v>
      </c>
      <c r="F2133" s="8" t="n">
        <f aca="false">INDEX($F:$F,$E2133)*(2*B2133/INDEX($B:$B,$E2133)-C2133/INDEX($C:$C,$E2133))</f>
        <v>7262.48646500533</v>
      </c>
      <c r="G2133" s="9" t="n">
        <f aca="false">B2133/B2132-1</f>
        <v>0.0142058851033899</v>
      </c>
      <c r="H2133" s="9" t="n">
        <f aca="false">F2133/F2132-1</f>
        <v>0.00909487100074036</v>
      </c>
      <c r="I2133" s="9" t="n">
        <f aca="false">LN(B2133/B2132)</f>
        <v>0.0141059270669252</v>
      </c>
      <c r="J2133" s="9" t="n">
        <f aca="false">LN(F2133/F2132)</f>
        <v>0.00905376172916024</v>
      </c>
      <c r="K2133" s="9" t="n">
        <f aca="false">F2133/F2126-1</f>
        <v>-0.0221221667893855</v>
      </c>
      <c r="L2133" s="9" t="n">
        <f aca="false">F2133/F2103-1</f>
        <v>-0.0501703265655202</v>
      </c>
      <c r="M2133" s="9" t="n">
        <f aca="false">B2133/B2126-1</f>
        <v>-0.0132466045701088</v>
      </c>
      <c r="N2133" s="9" t="n">
        <f aca="false">B2133/B2103-1</f>
        <v>-0.0746582194222588</v>
      </c>
      <c r="O2133" s="8" t="n">
        <f aca="false">MAX(O2132,F2133)</f>
        <v>7847.55237517597</v>
      </c>
      <c r="P2133" s="9" t="n">
        <f aca="false">F2133/O2133-1</f>
        <v>-0.0745539350615069</v>
      </c>
      <c r="Q2133" s="8" t="n">
        <f aca="false">MAX(Q2132,B2133)</f>
        <v>124824.453666861</v>
      </c>
      <c r="R2133" s="9" t="n">
        <f aca="false">B2133/Q2133-1</f>
        <v>-0.122333513911561</v>
      </c>
      <c r="S2133" s="9" t="n">
        <f aca="false">B2133/INDEX($B:$B,$E2133)-1</f>
        <v>0.0142058851033899</v>
      </c>
      <c r="T2133" s="0" t="n">
        <f aca="false">IF(AND($A2133&gt;=CrashTest!$B$3,$A2133&lt;=CrashTest!$C$3),1,IF(AND($A2133&gt;=CrashTest!$B$4,$A2133&lt;=CrashTest!$C$4),2,IF(AND($A2133&gt;=CrashTest!$B$5,$A2133&lt;=CrashTest!$C$5),3,IF(AND($A2133&gt;=CrashTest!$B$6,$A2133&lt;=CrashTest!$C$6),4,IF(AND($A2133&gt;=CrashTest!$B$7,$A2133&lt;=CrashTest!$C$7),5,0)))))</f>
        <v>0</v>
      </c>
      <c r="U2133" s="8" t="str">
        <f aca="false">IF(T2133=0,"",IF(T2132=T2133,MAX(U2132,B2133),B2133))</f>
        <v/>
      </c>
      <c r="V2133" s="9" t="str">
        <f aca="false">IF(T2133=0,"",B2133/U2133-1)</f>
        <v/>
      </c>
      <c r="W2133" s="8" t="str">
        <f aca="false">IF(T2133=0,"",IF(T2132=T2133,MAX(W2132,F2133),F2133))</f>
        <v/>
      </c>
      <c r="X2133" s="9" t="str">
        <f aca="false">IF(T2133=0,"",F2133/W2133-1)</f>
        <v/>
      </c>
    </row>
    <row r="2134" customFormat="false" ht="15" hidden="false" customHeight="false" outlineLevel="0" collapsed="false">
      <c r="A2134" s="5" t="n">
        <v>45962</v>
      </c>
      <c r="B2134" s="6" t="n">
        <v>110005.295855348</v>
      </c>
      <c r="C2134" s="7" t="n">
        <v>90375.91719</v>
      </c>
      <c r="D2134" s="0" t="n">
        <f aca="false">INT((ROW()-3)/30)</f>
        <v>71</v>
      </c>
      <c r="E2134" s="0" t="n">
        <f aca="false">2+30*D2134</f>
        <v>2132</v>
      </c>
      <c r="F2134" s="8" t="n">
        <f aca="false">INDEX($F:$F,$E2134)*(2*B2134/INDEX($B:$B,$E2134)-C2134/INDEX($C:$C,$E2134))</f>
        <v>7272.21655501377</v>
      </c>
      <c r="G2134" s="9" t="n">
        <f aca="false">B2134/B2133-1</f>
        <v>0.00411719554786583</v>
      </c>
      <c r="H2134" s="9" t="n">
        <f aca="false">F2134/F2133-1</f>
        <v>0.00133977392664653</v>
      </c>
      <c r="I2134" s="9" t="n">
        <f aca="false">LN(B2134/B2133)</f>
        <v>0.00410874309061315</v>
      </c>
      <c r="J2134" s="9" t="n">
        <f aca="false">LN(F2134/F2133)</f>
        <v>0.00133887723038342</v>
      </c>
      <c r="K2134" s="9" t="n">
        <f aca="false">F2134/F2127-1</f>
        <v>-0.021826513152933</v>
      </c>
      <c r="L2134" s="9" t="n">
        <f aca="false">F2134/F2104-1</f>
        <v>-0.0589645828535826</v>
      </c>
      <c r="M2134" s="9" t="n">
        <f aca="false">B2134/B2127-1</f>
        <v>-0.014417835365009</v>
      </c>
      <c r="N2134" s="9" t="n">
        <f aca="false">B2134/B2104-1</f>
        <v>-0.0875366724254524</v>
      </c>
      <c r="O2134" s="8" t="n">
        <f aca="false">MAX(O2133,F2134)</f>
        <v>7847.55237517597</v>
      </c>
      <c r="P2134" s="9" t="n">
        <f aca="false">F2134/O2134-1</f>
        <v>-0.0733140465531846</v>
      </c>
      <c r="Q2134" s="8" t="n">
        <f aca="false">MAX(Q2133,B2134)</f>
        <v>124824.453666861</v>
      </c>
      <c r="R2134" s="9" t="n">
        <f aca="false">B2134/Q2134-1</f>
        <v>-0.118719989362527</v>
      </c>
      <c r="S2134" s="9" t="n">
        <f aca="false">B2134/INDEX($B:$B,$E2134)-1</f>
        <v>0.0183815690581568</v>
      </c>
      <c r="T2134" s="0" t="n">
        <f aca="false">IF(AND($A2134&gt;=CrashTest!$B$3,$A2134&lt;=CrashTest!$C$3),1,IF(AND($A2134&gt;=CrashTest!$B$4,$A2134&lt;=CrashTest!$C$4),2,IF(AND($A2134&gt;=CrashTest!$B$5,$A2134&lt;=CrashTest!$C$5),3,IF(AND($A2134&gt;=CrashTest!$B$6,$A2134&lt;=CrashTest!$C$6),4,IF(AND($A2134&gt;=CrashTest!$B$7,$A2134&lt;=CrashTest!$C$7),5,0)))))</f>
        <v>0</v>
      </c>
      <c r="U2134" s="8" t="str">
        <f aca="false">IF(T2134=0,"",IF(T2133=T2134,MAX(U2133,B2134),B2134))</f>
        <v/>
      </c>
      <c r="V2134" s="9" t="str">
        <f aca="false">IF(T2134=0,"",B2134/U2134-1)</f>
        <v/>
      </c>
      <c r="W2134" s="8" t="str">
        <f aca="false">IF(T2134=0,"",IF(T2133=T2134,MAX(W2133,F2134),F2134))</f>
        <v/>
      </c>
      <c r="X2134" s="9" t="str">
        <f aca="false">IF(T2134=0,"",F2134/W2134-1)</f>
        <v/>
      </c>
    </row>
    <row r="2135" customFormat="false" ht="15" hidden="false" customHeight="false" outlineLevel="0" collapsed="false">
      <c r="A2135" s="5" t="n">
        <v>45963</v>
      </c>
      <c r="B2135" s="6" t="n">
        <v>110389.168627119</v>
      </c>
      <c r="C2135" s="7" t="n">
        <v>90984.78163</v>
      </c>
      <c r="D2135" s="0" t="n">
        <f aca="false">INT((ROW()-3)/30)</f>
        <v>71</v>
      </c>
      <c r="E2135" s="0" t="n">
        <f aca="false">2+30*D2135</f>
        <v>2132</v>
      </c>
      <c r="F2135" s="8" t="n">
        <f aca="false">INDEX($F:$F,$E2135)*(2*B2135/INDEX($B:$B,$E2135)-C2135/INDEX($C:$C,$E2135))</f>
        <v>7273.60660837101</v>
      </c>
      <c r="G2135" s="9" t="n">
        <f aca="false">B2135/B2134-1</f>
        <v>0.00348958446760395</v>
      </c>
      <c r="H2135" s="9" t="n">
        <f aca="false">F2135/F2134-1</f>
        <v>0.000191145759581124</v>
      </c>
      <c r="I2135" s="9" t="n">
        <f aca="false">LN(B2135/B2134)</f>
        <v>0.00348350999521353</v>
      </c>
      <c r="J2135" s="9" t="n">
        <f aca="false">LN(F2135/F2134)</f>
        <v>0.000191127493558032</v>
      </c>
      <c r="K2135" s="9" t="n">
        <f aca="false">F2135/F2128-1</f>
        <v>-0.0407753079034641</v>
      </c>
      <c r="L2135" s="9" t="n">
        <f aca="false">F2135/F2105-1</f>
        <v>-0.0656053194124754</v>
      </c>
      <c r="M2135" s="9" t="n">
        <f aca="false">B2135/B2128-1</f>
        <v>-0.0363830073969562</v>
      </c>
      <c r="N2135" s="9" t="n">
        <f aca="false">B2135/B2105-1</f>
        <v>-0.0977453373729759</v>
      </c>
      <c r="O2135" s="8" t="n">
        <f aca="false">MAX(O2134,F2135)</f>
        <v>7847.55237517597</v>
      </c>
      <c r="P2135" s="9" t="n">
        <f aca="false">F2135/O2135-1</f>
        <v>-0.0731369144627199</v>
      </c>
      <c r="Q2135" s="8" t="n">
        <f aca="false">MAX(Q2134,B2135)</f>
        <v>124824.453666861</v>
      </c>
      <c r="R2135" s="9" t="n">
        <f aca="false">B2135/Q2135-1</f>
        <v>-0.115644688325797</v>
      </c>
      <c r="S2135" s="9" t="n">
        <f aca="false">B2135/INDEX($B:$B,$E2135)-1</f>
        <v>0.0219352975636362</v>
      </c>
      <c r="T2135" s="0" t="n">
        <f aca="false">IF(AND($A2135&gt;=CrashTest!$B$3,$A2135&lt;=CrashTest!$C$3),1,IF(AND($A2135&gt;=CrashTest!$B$4,$A2135&lt;=CrashTest!$C$4),2,IF(AND($A2135&gt;=CrashTest!$B$5,$A2135&lt;=CrashTest!$C$5),3,IF(AND($A2135&gt;=CrashTest!$B$6,$A2135&lt;=CrashTest!$C$6),4,IF(AND($A2135&gt;=CrashTest!$B$7,$A2135&lt;=CrashTest!$C$7),5,0)))))</f>
        <v>0</v>
      </c>
      <c r="U2135" s="8" t="str">
        <f aca="false">IF(T2135=0,"",IF(T2134=T2135,MAX(U2134,B2135),B2135))</f>
        <v/>
      </c>
      <c r="V2135" s="9" t="str">
        <f aca="false">IF(T2135=0,"",B2135/U2135-1)</f>
        <v/>
      </c>
      <c r="W2135" s="8" t="str">
        <f aca="false">IF(T2135=0,"",IF(T2134=T2135,MAX(W2134,F2135),F2135))</f>
        <v/>
      </c>
      <c r="X2135" s="9" t="str">
        <f aca="false">IF(T2135=0,"",F2135/W2135-1)</f>
        <v/>
      </c>
    </row>
    <row r="2136" customFormat="false" ht="15" hidden="false" customHeight="false" outlineLevel="0" collapsed="false">
      <c r="A2136" s="5" t="n">
        <v>45964</v>
      </c>
      <c r="B2136" s="6" t="n">
        <v>106495.802789889</v>
      </c>
      <c r="C2136" s="7" t="n">
        <v>85695.9629</v>
      </c>
      <c r="D2136" s="0" t="n">
        <f aca="false">INT((ROW()-3)/30)</f>
        <v>71</v>
      </c>
      <c r="E2136" s="0" t="n">
        <f aca="false">2+30*D2136</f>
        <v>2132</v>
      </c>
      <c r="F2136" s="8" t="n">
        <f aca="false">INDEX($F:$F,$E2136)*(2*B2136/INDEX($B:$B,$E2136)-C2136/INDEX($C:$C,$E2136))</f>
        <v>7187.05552180432</v>
      </c>
      <c r="G2136" s="9" t="n">
        <f aca="false">B2136/B2135-1</f>
        <v>-0.0352694551979217</v>
      </c>
      <c r="H2136" s="9" t="n">
        <f aca="false">F2136/F2135-1</f>
        <v>-0.0118993356702967</v>
      </c>
      <c r="I2136" s="9" t="n">
        <f aca="false">LN(B2136/B2135)</f>
        <v>-0.0359064448189739</v>
      </c>
      <c r="J2136" s="9" t="n">
        <f aca="false">LN(F2136/F2135)</f>
        <v>-0.0119706994510104</v>
      </c>
      <c r="K2136" s="9" t="n">
        <f aca="false">F2136/F2129-1</f>
        <v>-0.0490146045937233</v>
      </c>
      <c r="L2136" s="9" t="n">
        <f aca="false">F2136/F2106-1</f>
        <v>-0.0773811634528382</v>
      </c>
      <c r="M2136" s="9" t="n">
        <f aca="false">B2136/B2129-1</f>
        <v>-0.0665450009408249</v>
      </c>
      <c r="N2136" s="9" t="n">
        <f aca="false">B2136/B2106-1</f>
        <v>-0.129792243122631</v>
      </c>
      <c r="O2136" s="8" t="n">
        <f aca="false">MAX(O2135,F2136)</f>
        <v>7847.55237517597</v>
      </c>
      <c r="P2136" s="9" t="n">
        <f aca="false">F2136/O2136-1</f>
        <v>-0.0841659694379349</v>
      </c>
      <c r="Q2136" s="8" t="n">
        <f aca="false">MAX(Q2135,B2136)</f>
        <v>124824.453666861</v>
      </c>
      <c r="R2136" s="9" t="n">
        <f aca="false">B2136/Q2136-1</f>
        <v>-0.146835418369934</v>
      </c>
      <c r="S2136" s="9" t="n">
        <f aca="false">B2136/INDEX($B:$B,$E2136)-1</f>
        <v>-0.0141078036289592</v>
      </c>
      <c r="T2136" s="0" t="n">
        <f aca="false">IF(AND($A2136&gt;=CrashTest!$B$3,$A2136&lt;=CrashTest!$C$3),1,IF(AND($A2136&gt;=CrashTest!$B$4,$A2136&lt;=CrashTest!$C$4),2,IF(AND($A2136&gt;=CrashTest!$B$5,$A2136&lt;=CrashTest!$C$5),3,IF(AND($A2136&gt;=CrashTest!$B$6,$A2136&lt;=CrashTest!$C$6),4,IF(AND($A2136&gt;=CrashTest!$B$7,$A2136&lt;=CrashTest!$C$7),5,0)))))</f>
        <v>0</v>
      </c>
      <c r="U2136" s="8" t="str">
        <f aca="false">IF(T2136=0,"",IF(T2135=T2136,MAX(U2135,B2136),B2136))</f>
        <v/>
      </c>
      <c r="V2136" s="9" t="str">
        <f aca="false">IF(T2136=0,"",B2136/U2136-1)</f>
        <v/>
      </c>
      <c r="W2136" s="8" t="str">
        <f aca="false">IF(T2136=0,"",IF(T2135=T2136,MAX(W2135,F2136),F2136))</f>
        <v/>
      </c>
      <c r="X2136" s="9" t="str">
        <f aca="false">IF(T2136=0,"",F2136/W2136-1)</f>
        <v/>
      </c>
    </row>
    <row r="2137" customFormat="false" ht="15" hidden="false" customHeight="false" outlineLevel="0" collapsed="false">
      <c r="A2137" s="5" t="n">
        <v>45965</v>
      </c>
      <c r="B2137" s="6" t="n">
        <v>101349.73723232</v>
      </c>
      <c r="C2137" s="7" t="n">
        <v>78633.53854</v>
      </c>
      <c r="D2137" s="0" t="n">
        <f aca="false">INT((ROW()-3)/30)</f>
        <v>71</v>
      </c>
      <c r="E2137" s="0" t="n">
        <f aca="false">2+30*D2137</f>
        <v>2132</v>
      </c>
      <c r="F2137" s="8" t="n">
        <f aca="false">INDEX($F:$F,$E2137)*(2*B2137/INDEX($B:$B,$E2137)-C2137/INDEX($C:$C,$E2137))</f>
        <v>7078.53408573333</v>
      </c>
      <c r="G2137" s="9" t="n">
        <f aca="false">B2137/B2136-1</f>
        <v>-0.0483217687716946</v>
      </c>
      <c r="H2137" s="9" t="n">
        <f aca="false">F2137/F2136-1</f>
        <v>-0.0150995683478093</v>
      </c>
      <c r="I2137" s="9" t="n">
        <f aca="false">LN(B2137/B2136)</f>
        <v>-0.0495282937303215</v>
      </c>
      <c r="J2137" s="9" t="n">
        <f aca="false">LN(F2137/F2136)</f>
        <v>-0.0152147275365077</v>
      </c>
      <c r="K2137" s="9" t="n">
        <f aca="false">F2137/F2130-1</f>
        <v>-0.055461769082134</v>
      </c>
      <c r="L2137" s="9" t="n">
        <f aca="false">F2137/F2107-1</f>
        <v>-0.0931555565630625</v>
      </c>
      <c r="M2137" s="9" t="n">
        <f aca="false">B2137/B2130-1</f>
        <v>-0.102946344561875</v>
      </c>
      <c r="N2137" s="9" t="n">
        <f aca="false">B2137/B2107-1</f>
        <v>-0.179512262167972</v>
      </c>
      <c r="O2137" s="8" t="n">
        <f aca="false">MAX(O2136,F2137)</f>
        <v>7847.55237517597</v>
      </c>
      <c r="P2137" s="9" t="n">
        <f aca="false">F2137/O2137-1</f>
        <v>-0.0979946679776564</v>
      </c>
      <c r="Q2137" s="8" t="n">
        <f aca="false">MAX(Q2136,B2137)</f>
        <v>124824.453666861</v>
      </c>
      <c r="R2137" s="9" t="n">
        <f aca="false">B2137/Q2137-1</f>
        <v>-0.188061840007662</v>
      </c>
      <c r="S2137" s="9" t="n">
        <f aca="false">B2137/INDEX($B:$B,$E2137)-1</f>
        <v>-0.0617478583758188</v>
      </c>
      <c r="T2137" s="0" t="n">
        <f aca="false">IF(AND($A2137&gt;=CrashTest!$B$3,$A2137&lt;=CrashTest!$C$3),1,IF(AND($A2137&gt;=CrashTest!$B$4,$A2137&lt;=CrashTest!$C$4),2,IF(AND($A2137&gt;=CrashTest!$B$5,$A2137&lt;=CrashTest!$C$5),3,IF(AND($A2137&gt;=CrashTest!$B$6,$A2137&lt;=CrashTest!$C$6),4,IF(AND($A2137&gt;=CrashTest!$B$7,$A2137&lt;=CrashTest!$C$7),5,0)))))</f>
        <v>0</v>
      </c>
      <c r="U2137" s="8" t="str">
        <f aca="false">IF(T2137=0,"",IF(T2136=T2137,MAX(U2136,B2137),B2137))</f>
        <v/>
      </c>
      <c r="V2137" s="9" t="str">
        <f aca="false">IF(T2137=0,"",B2137/U2137-1)</f>
        <v/>
      </c>
      <c r="W2137" s="8" t="str">
        <f aca="false">IF(T2137=0,"",IF(T2136=T2137,MAX(W2136,F2137),F2137))</f>
        <v/>
      </c>
      <c r="X2137" s="9" t="str">
        <f aca="false">IF(T2137=0,"",F2137/W2137-1)</f>
        <v/>
      </c>
    </row>
    <row r="2138" customFormat="false" ht="15" hidden="false" customHeight="false" outlineLevel="0" collapsed="false">
      <c r="A2138" s="5" t="n">
        <v>45966</v>
      </c>
      <c r="B2138" s="6" t="n">
        <v>103915.88479135</v>
      </c>
      <c r="C2138" s="7" t="n">
        <v>82058.28478</v>
      </c>
      <c r="D2138" s="0" t="n">
        <f aca="false">INT((ROW()-3)/30)</f>
        <v>71</v>
      </c>
      <c r="E2138" s="0" t="n">
        <f aca="false">2+30*D2138</f>
        <v>2132</v>
      </c>
      <c r="F2138" s="8" t="n">
        <f aca="false">INDEX($F:$F,$E2138)*(2*B2138/INDEX($B:$B,$E2138)-C2138/INDEX($C:$C,$E2138))</f>
        <v>7140.5787889591</v>
      </c>
      <c r="G2138" s="9" t="n">
        <f aca="false">B2138/B2137-1</f>
        <v>0.0253197258237359</v>
      </c>
      <c r="H2138" s="9" t="n">
        <f aca="false">F2138/F2137-1</f>
        <v>0.00876519099495643</v>
      </c>
      <c r="I2138" s="9" t="n">
        <f aca="false">LN(B2138/B2137)</f>
        <v>0.0250044915839748</v>
      </c>
      <c r="J2138" s="9" t="n">
        <f aca="false">LN(F2138/F2137)</f>
        <v>0.00872699971535509</v>
      </c>
      <c r="K2138" s="9" t="n">
        <f aca="false">F2138/F2131-1</f>
        <v>-0.027126566228158</v>
      </c>
      <c r="L2138" s="9" t="n">
        <f aca="false">F2138/F2108-1</f>
        <v>-0.0900884189640114</v>
      </c>
      <c r="M2138" s="9" t="n">
        <f aca="false">B2138/B2131-1</f>
        <v>-0.0570789551312274</v>
      </c>
      <c r="N2138" s="9" t="n">
        <f aca="false">B2138/B2108-1</f>
        <v>-0.167503788410827</v>
      </c>
      <c r="O2138" s="8" t="n">
        <f aca="false">MAX(O2137,F2138)</f>
        <v>7847.55237517597</v>
      </c>
      <c r="P2138" s="9" t="n">
        <f aca="false">F2138/O2138-1</f>
        <v>-0.0900884189640114</v>
      </c>
      <c r="Q2138" s="8" t="n">
        <f aca="false">MAX(Q2137,B2138)</f>
        <v>124824.453666861</v>
      </c>
      <c r="R2138" s="9" t="n">
        <f aca="false">B2138/Q2138-1</f>
        <v>-0.167503788410827</v>
      </c>
      <c r="S2138" s="9" t="n">
        <f aca="false">B2138/INDEX($B:$B,$E2138)-1</f>
        <v>-0.0379915713963616</v>
      </c>
      <c r="T2138" s="0" t="n">
        <f aca="false">IF(AND($A2138&gt;=CrashTest!$B$3,$A2138&lt;=CrashTest!$C$3),1,IF(AND($A2138&gt;=CrashTest!$B$4,$A2138&lt;=CrashTest!$C$4),2,IF(AND($A2138&gt;=CrashTest!$B$5,$A2138&lt;=CrashTest!$C$5),3,IF(AND($A2138&gt;=CrashTest!$B$6,$A2138&lt;=CrashTest!$C$6),4,IF(AND($A2138&gt;=CrashTest!$B$7,$A2138&lt;=CrashTest!$C$7),5,0)))))</f>
        <v>0</v>
      </c>
      <c r="U2138" s="8" t="str">
        <f aca="false">IF(T2138=0,"",IF(T2137=T2138,MAX(U2137,B2138),B2138))</f>
        <v/>
      </c>
      <c r="V2138" s="9" t="str">
        <f aca="false">IF(T2138=0,"",B2138/U2138-1)</f>
        <v/>
      </c>
      <c r="W2138" s="8" t="str">
        <f aca="false">IF(T2138=0,"",IF(T2137=T2138,MAX(W2137,F2138),F2138))</f>
        <v/>
      </c>
      <c r="X2138" s="9" t="str">
        <f aca="false">IF(T2138=0,"",F2138/W2138-1)</f>
        <v/>
      </c>
    </row>
    <row r="2139" customFormat="false" ht="15" hidden="false" customHeight="false" outlineLevel="0" collapsed="false">
      <c r="A2139" s="5" t="n">
        <v>45967</v>
      </c>
      <c r="B2139" s="6" t="n">
        <v>101241.573677966</v>
      </c>
      <c r="C2139" s="7" t="n">
        <v>78529.19828</v>
      </c>
      <c r="D2139" s="0" t="n">
        <f aca="false">INT((ROW()-3)/30)</f>
        <v>71</v>
      </c>
      <c r="E2139" s="0" t="n">
        <f aca="false">2+30*D2139</f>
        <v>2132</v>
      </c>
      <c r="F2139" s="8" t="n">
        <f aca="false">INDEX($F:$F,$E2139)*(2*B2139/INDEX($B:$B,$E2139)-C2139/INDEX($C:$C,$E2139))</f>
        <v>7072.64859526795</v>
      </c>
      <c r="G2139" s="9" t="n">
        <f aca="false">B2139/B2138-1</f>
        <v>-0.0257353446853067</v>
      </c>
      <c r="H2139" s="9" t="n">
        <f aca="false">F2139/F2138-1</f>
        <v>-0.00951326155747734</v>
      </c>
      <c r="I2139" s="9" t="n">
        <f aca="false">LN(B2139/B2138)</f>
        <v>-0.0260722922131856</v>
      </c>
      <c r="J2139" s="9" t="n">
        <f aca="false">LN(F2139/F2138)</f>
        <v>-0.00955880168376967</v>
      </c>
      <c r="K2139" s="9" t="n">
        <f aca="false">F2139/F2132-1</f>
        <v>-0.0172823789393118</v>
      </c>
      <c r="L2139" s="9" t="n">
        <f aca="false">F2139/F2109-1</f>
        <v>-0.091480598686233</v>
      </c>
      <c r="M2139" s="9" t="n">
        <f aca="false">B2139/B2132-1</f>
        <v>-0.0627491898966465</v>
      </c>
      <c r="N2139" s="9" t="n">
        <f aca="false">B2139/B2109-1</f>
        <v>-0.167337038914838</v>
      </c>
      <c r="O2139" s="8" t="n">
        <f aca="false">MAX(O2138,F2139)</f>
        <v>7847.55237517597</v>
      </c>
      <c r="P2139" s="9" t="n">
        <f aca="false">F2139/O2139-1</f>
        <v>-0.0987446458285846</v>
      </c>
      <c r="Q2139" s="8" t="n">
        <f aca="false">MAX(Q2138,B2139)</f>
        <v>124824.453666861</v>
      </c>
      <c r="R2139" s="9" t="n">
        <f aca="false">B2139/Q2139-1</f>
        <v>-0.188928365365287</v>
      </c>
      <c r="S2139" s="9" t="n">
        <f aca="false">B2139/INDEX($B:$B,$E2139)-1</f>
        <v>-0.0627491898966465</v>
      </c>
      <c r="T2139" s="0" t="n">
        <f aca="false">IF(AND($A2139&gt;=CrashTest!$B$3,$A2139&lt;=CrashTest!$C$3),1,IF(AND($A2139&gt;=CrashTest!$B$4,$A2139&lt;=CrashTest!$C$4),2,IF(AND($A2139&gt;=CrashTest!$B$5,$A2139&lt;=CrashTest!$C$5),3,IF(AND($A2139&gt;=CrashTest!$B$6,$A2139&lt;=CrashTest!$C$6),4,IF(AND($A2139&gt;=CrashTest!$B$7,$A2139&lt;=CrashTest!$C$7),5,0)))))</f>
        <v>0</v>
      </c>
      <c r="U2139" s="8" t="str">
        <f aca="false">IF(T2139=0,"",IF(T2138=T2139,MAX(U2138,B2139),B2139))</f>
        <v/>
      </c>
      <c r="V2139" s="9" t="str">
        <f aca="false">IF(T2139=0,"",B2139/U2139-1)</f>
        <v/>
      </c>
      <c r="W2139" s="8" t="str">
        <f aca="false">IF(T2139=0,"",IF(T2138=T2139,MAX(W2138,F2139),F2139))</f>
        <v/>
      </c>
      <c r="X2139" s="9" t="str">
        <f aca="false">IF(T2139=0,"",F2139/W2139-1)</f>
        <v/>
      </c>
    </row>
    <row r="2140" customFormat="false" ht="15" hidden="false" customHeight="false" outlineLevel="0" collapsed="false">
      <c r="A2140" s="5" t="n">
        <v>45968</v>
      </c>
      <c r="B2140" s="6" t="n">
        <v>103428.471746932</v>
      </c>
      <c r="C2140" s="7" t="n">
        <v>81292.1232</v>
      </c>
      <c r="D2140" s="0" t="n">
        <f aca="false">INT((ROW()-3)/30)</f>
        <v>71</v>
      </c>
      <c r="E2140" s="0" t="n">
        <f aca="false">2+30*D2140</f>
        <v>2132</v>
      </c>
      <c r="F2140" s="8" t="n">
        <f aca="false">INDEX($F:$F,$E2140)*(2*B2140/INDEX($B:$B,$E2140)-C2140/INDEX($C:$C,$E2140))</f>
        <v>7138.24748523392</v>
      </c>
      <c r="G2140" s="9" t="n">
        <f aca="false">B2140/B2139-1</f>
        <v>0.0216007909549312</v>
      </c>
      <c r="H2140" s="9" t="n">
        <f aca="false">F2140/F2139-1</f>
        <v>0.00927501049746105</v>
      </c>
      <c r="I2140" s="9" t="n">
        <f aca="false">LN(B2140/B2139)</f>
        <v>0.0213707999674229</v>
      </c>
      <c r="J2140" s="9" t="n">
        <f aca="false">LN(F2140/F2139)</f>
        <v>0.00923226171456953</v>
      </c>
      <c r="K2140" s="9" t="n">
        <f aca="false">F2140/F2133-1</f>
        <v>-0.0171069482015649</v>
      </c>
      <c r="L2140" s="9" t="n">
        <f aca="false">F2140/F2110-1</f>
        <v>-0.086387717240385</v>
      </c>
      <c r="M2140" s="9" t="n">
        <f aca="false">B2140/B2133-1</f>
        <v>-0.0559153885927932</v>
      </c>
      <c r="N2140" s="9" t="n">
        <f aca="false">B2140/B2110-1</f>
        <v>-0.161778298279384</v>
      </c>
      <c r="O2140" s="8" t="n">
        <f aca="false">MAX(O2139,F2140)</f>
        <v>7847.55237517597</v>
      </c>
      <c r="P2140" s="9" t="n">
        <f aca="false">F2140/O2140-1</f>
        <v>-0.0903854929577517</v>
      </c>
      <c r="Q2140" s="8" t="n">
        <f aca="false">MAX(Q2139,B2140)</f>
        <v>124824.453666861</v>
      </c>
      <c r="R2140" s="9" t="n">
        <f aca="false">B2140/Q2140-1</f>
        <v>-0.171408576536068</v>
      </c>
      <c r="S2140" s="9" t="n">
        <f aca="false">B2140/INDEX($B:$B,$E2140)-1</f>
        <v>-0.042503831075264</v>
      </c>
      <c r="T2140" s="0" t="n">
        <f aca="false">IF(AND($A2140&gt;=CrashTest!$B$3,$A2140&lt;=CrashTest!$C$3),1,IF(AND($A2140&gt;=CrashTest!$B$4,$A2140&lt;=CrashTest!$C$4),2,IF(AND($A2140&gt;=CrashTest!$B$5,$A2140&lt;=CrashTest!$C$5),3,IF(AND($A2140&gt;=CrashTest!$B$6,$A2140&lt;=CrashTest!$C$6),4,IF(AND($A2140&gt;=CrashTest!$B$7,$A2140&lt;=CrashTest!$C$7),5,0)))))</f>
        <v>0</v>
      </c>
      <c r="U2140" s="8" t="str">
        <f aca="false">IF(T2140=0,"",IF(T2139=T2140,MAX(U2139,B2140),B2140))</f>
        <v/>
      </c>
      <c r="V2140" s="9" t="str">
        <f aca="false">IF(T2140=0,"",B2140/U2140-1)</f>
        <v/>
      </c>
      <c r="W2140" s="8" t="str">
        <f aca="false">IF(T2140=0,"",IF(T2139=T2140,MAX(W2139,F2140),F2140))</f>
        <v/>
      </c>
      <c r="X2140" s="9" t="str">
        <f aca="false">IF(T2140=0,"",F2140/W2140-1)</f>
        <v/>
      </c>
    </row>
    <row r="2141" customFormat="false" ht="15" hidden="false" customHeight="false" outlineLevel="0" collapsed="false">
      <c r="A2141" s="5" t="n">
        <v>45969</v>
      </c>
      <c r="B2141" s="6" t="n">
        <v>102335.021439217</v>
      </c>
      <c r="C2141" s="7" t="n">
        <v>80090.46416</v>
      </c>
      <c r="D2141" s="0" t="n">
        <f aca="false">INT((ROW()-3)/30)</f>
        <v>71</v>
      </c>
      <c r="E2141" s="0" t="n">
        <f aca="false">2+30*D2141</f>
        <v>2132</v>
      </c>
      <c r="F2141" s="8" t="n">
        <f aca="false">INDEX($F:$F,$E2141)*(2*B2141/INDEX($B:$B,$E2141)-C2141/INDEX($C:$C,$E2141))</f>
        <v>7090.75252521449</v>
      </c>
      <c r="G2141" s="9" t="n">
        <f aca="false">B2141/B2140-1</f>
        <v>-0.0105720435509329</v>
      </c>
      <c r="H2141" s="9" t="n">
        <f aca="false">F2141/F2140-1</f>
        <v>-0.00665358830969065</v>
      </c>
      <c r="I2141" s="9" t="n">
        <f aca="false">LN(B2141/B2140)</f>
        <v>-0.0106283246254539</v>
      </c>
      <c r="J2141" s="9" t="n">
        <f aca="false">LN(F2141/F2140)</f>
        <v>-0.00667582210628544</v>
      </c>
      <c r="K2141" s="9" t="n">
        <f aca="false">F2141/F2134-1</f>
        <v>-0.0249530563929882</v>
      </c>
      <c r="L2141" s="9" t="n">
        <f aca="false">F2141/F2111-1</f>
        <v>-0.0849386868137336</v>
      </c>
      <c r="M2141" s="9" t="n">
        <f aca="false">B2141/B2134-1</f>
        <v>-0.0697264105013368</v>
      </c>
      <c r="N2141" s="9" t="n">
        <f aca="false">B2141/B2111-1</f>
        <v>-0.158452164964652</v>
      </c>
      <c r="O2141" s="8" t="n">
        <f aca="false">MAX(O2140,F2141)</f>
        <v>7847.55237517597</v>
      </c>
      <c r="P2141" s="9" t="n">
        <f aca="false">F2141/O2141-1</f>
        <v>-0.096437693408133</v>
      </c>
      <c r="Q2141" s="8" t="n">
        <f aca="false">MAX(Q2140,B2141)</f>
        <v>124824.453666861</v>
      </c>
      <c r="R2141" s="9" t="n">
        <f aca="false">B2141/Q2141-1</f>
        <v>-0.180168481150858</v>
      </c>
      <c r="S2141" s="9" t="n">
        <f aca="false">B2141/INDEX($B:$B,$E2141)-1</f>
        <v>-0.0526265222729877</v>
      </c>
      <c r="T2141" s="0" t="n">
        <f aca="false">IF(AND($A2141&gt;=CrashTest!$B$3,$A2141&lt;=CrashTest!$C$3),1,IF(AND($A2141&gt;=CrashTest!$B$4,$A2141&lt;=CrashTest!$C$4),2,IF(AND($A2141&gt;=CrashTest!$B$5,$A2141&lt;=CrashTest!$C$5),3,IF(AND($A2141&gt;=CrashTest!$B$6,$A2141&lt;=CrashTest!$C$6),4,IF(AND($A2141&gt;=CrashTest!$B$7,$A2141&lt;=CrashTest!$C$7),5,0)))))</f>
        <v>0</v>
      </c>
      <c r="U2141" s="8" t="str">
        <f aca="false">IF(T2141=0,"",IF(T2140=T2141,MAX(U2140,B2141),B2141))</f>
        <v/>
      </c>
      <c r="V2141" s="9" t="str">
        <f aca="false">IF(T2141=0,"",B2141/U2141-1)</f>
        <v/>
      </c>
      <c r="W2141" s="8" t="str">
        <f aca="false">IF(T2141=0,"",IF(T2140=T2141,MAX(W2140,F2141),F2141))</f>
        <v/>
      </c>
      <c r="X2141" s="9" t="str">
        <f aca="false">IF(T2141=0,"",F2141/W2141-1)</f>
        <v/>
      </c>
    </row>
    <row r="2142" customFormat="false" ht="15" hidden="false" customHeight="false" outlineLevel="0" collapsed="false">
      <c r="A2142" s="5" t="n">
        <v>45970</v>
      </c>
      <c r="B2142" s="6" t="n">
        <v>104685.54544097</v>
      </c>
      <c r="C2142" s="7" t="n">
        <v>83358.61583</v>
      </c>
      <c r="D2142" s="0" t="n">
        <f aca="false">INT((ROW()-3)/30)</f>
        <v>71</v>
      </c>
      <c r="E2142" s="0" t="n">
        <f aca="false">2+30*D2142</f>
        <v>2132</v>
      </c>
      <c r="F2142" s="8" t="n">
        <f aca="false">INDEX($F:$F,$E2142)*(2*B2142/INDEX($B:$B,$E2142)-C2142/INDEX($C:$C,$E2142))</f>
        <v>7136.86301042714</v>
      </c>
      <c r="G2142" s="9" t="n">
        <f aca="false">B2142/B2141-1</f>
        <v>0.0229689110208386</v>
      </c>
      <c r="H2142" s="9" t="n">
        <f aca="false">F2142/F2141-1</f>
        <v>0.00650290431779732</v>
      </c>
      <c r="I2142" s="9" t="n">
        <f aca="false">LN(B2142/B2141)</f>
        <v>0.0227090964987484</v>
      </c>
      <c r="J2142" s="9" t="n">
        <f aca="false">LN(F2142/F2141)</f>
        <v>0.00648185165519252</v>
      </c>
      <c r="K2142" s="9" t="n">
        <f aca="false">F2142/F2135-1</f>
        <v>-0.0187999716380735</v>
      </c>
      <c r="L2142" s="9" t="n">
        <f aca="false">F2142/F2112-1</f>
        <v>-0.0644627156402092</v>
      </c>
      <c r="M2142" s="9" t="n">
        <f aca="false">B2142/B2135-1</f>
        <v>-0.0516683226903821</v>
      </c>
      <c r="N2142" s="9" t="n">
        <f aca="false">B2142/B2112-1</f>
        <v>-0.0797267694659475</v>
      </c>
      <c r="O2142" s="8" t="n">
        <f aca="false">MAX(O2141,F2142)</f>
        <v>7847.55237517597</v>
      </c>
      <c r="P2142" s="9" t="n">
        <f aca="false">F2142/O2142-1</f>
        <v>-0.0905619141831979</v>
      </c>
      <c r="Q2142" s="8" t="n">
        <f aca="false">MAX(Q2141,B2142)</f>
        <v>124824.453666861</v>
      </c>
      <c r="R2142" s="9" t="n">
        <f aca="false">B2142/Q2142-1</f>
        <v>-0.161337843942333</v>
      </c>
      <c r="S2142" s="9" t="n">
        <f aca="false">B2142/INDEX($B:$B,$E2142)-1</f>
        <v>-0.0308663851595734</v>
      </c>
      <c r="T2142" s="0" t="n">
        <f aca="false">IF(AND($A2142&gt;=CrashTest!$B$3,$A2142&lt;=CrashTest!$C$3),1,IF(AND($A2142&gt;=CrashTest!$B$4,$A2142&lt;=CrashTest!$C$4),2,IF(AND($A2142&gt;=CrashTest!$B$5,$A2142&lt;=CrashTest!$C$5),3,IF(AND($A2142&gt;=CrashTest!$B$6,$A2142&lt;=CrashTest!$C$6),4,IF(AND($A2142&gt;=CrashTest!$B$7,$A2142&lt;=CrashTest!$C$7),5,0)))))</f>
        <v>0</v>
      </c>
      <c r="U2142" s="8" t="str">
        <f aca="false">IF(T2142=0,"",IF(T2141=T2142,MAX(U2141,B2142),B2142))</f>
        <v/>
      </c>
      <c r="V2142" s="9" t="str">
        <f aca="false">IF(T2142=0,"",B2142/U2142-1)</f>
        <v/>
      </c>
      <c r="W2142" s="8" t="str">
        <f aca="false">IF(T2142=0,"",IF(T2141=T2142,MAX(W2141,F2142),F2142))</f>
        <v/>
      </c>
      <c r="X2142" s="9" t="str">
        <f aca="false">IF(T2142=0,"",F2142/W2142-1)</f>
        <v/>
      </c>
    </row>
    <row r="2143" customFormat="false" ht="15" hidden="false" customHeight="false" outlineLevel="0" collapsed="false">
      <c r="A2143" s="5" t="n">
        <v>45971</v>
      </c>
      <c r="B2143" s="6" t="n">
        <v>106082.478156926</v>
      </c>
      <c r="C2143" s="7" t="n">
        <v>85004.68064</v>
      </c>
      <c r="D2143" s="0" t="n">
        <f aca="false">INT((ROW()-3)/30)</f>
        <v>71</v>
      </c>
      <c r="E2143" s="0" t="n">
        <f aca="false">2+30*D2143</f>
        <v>2132</v>
      </c>
      <c r="F2143" s="8" t="n">
        <f aca="false">INDEX($F:$F,$E2143)*(2*B2143/INDEX($B:$B,$E2143)-C2143/INDEX($C:$C,$E2143))</f>
        <v>7188.47690385659</v>
      </c>
      <c r="G2143" s="9" t="n">
        <f aca="false">B2143/B2142-1</f>
        <v>0.0133440840382657</v>
      </c>
      <c r="H2143" s="9" t="n">
        <f aca="false">F2143/F2142-1</f>
        <v>0.00723201403110063</v>
      </c>
      <c r="I2143" s="9" t="n">
        <f aca="false">LN(B2143/B2142)</f>
        <v>0.0132558359420315</v>
      </c>
      <c r="J2143" s="9" t="n">
        <f aca="false">LN(F2143/F2142)</f>
        <v>0.00720598842068262</v>
      </c>
      <c r="K2143" s="9" t="n">
        <f aca="false">F2143/F2136-1</f>
        <v>0.000197769733092601</v>
      </c>
      <c r="L2143" s="9" t="n">
        <f aca="false">F2143/F2113-1</f>
        <v>-0.0406968380935031</v>
      </c>
      <c r="M2143" s="9" t="n">
        <f aca="false">B2143/B2136-1</f>
        <v>-0.00388113542632729</v>
      </c>
      <c r="N2143" s="9" t="n">
        <f aca="false">B2143/B2113-1</f>
        <v>-0.0437861052372701</v>
      </c>
      <c r="O2143" s="8" t="n">
        <f aca="false">MAX(O2142,F2143)</f>
        <v>7847.55237517597</v>
      </c>
      <c r="P2143" s="9" t="n">
        <f aca="false">F2143/O2143-1</f>
        <v>-0.0839848451861536</v>
      </c>
      <c r="Q2143" s="8" t="n">
        <f aca="false">MAX(Q2142,B2143)</f>
        <v>124824.453666861</v>
      </c>
      <c r="R2143" s="9" t="n">
        <f aca="false">B2143/Q2143-1</f>
        <v>-0.150146665652186</v>
      </c>
      <c r="S2143" s="9" t="n">
        <f aca="false">B2143/INDEX($B:$B,$E2143)-1</f>
        <v>-0.0179341847588345</v>
      </c>
      <c r="T2143" s="0" t="n">
        <f aca="false">IF(AND($A2143&gt;=CrashTest!$B$3,$A2143&lt;=CrashTest!$C$3),1,IF(AND($A2143&gt;=CrashTest!$B$4,$A2143&lt;=CrashTest!$C$4),2,IF(AND($A2143&gt;=CrashTest!$B$5,$A2143&lt;=CrashTest!$C$5),3,IF(AND($A2143&gt;=CrashTest!$B$6,$A2143&lt;=CrashTest!$C$6),4,IF(AND($A2143&gt;=CrashTest!$B$7,$A2143&lt;=CrashTest!$C$7),5,0)))))</f>
        <v>0</v>
      </c>
      <c r="U2143" s="8" t="str">
        <f aca="false">IF(T2143=0,"",IF(T2142=T2143,MAX(U2142,B2143),B2143))</f>
        <v/>
      </c>
      <c r="V2143" s="9" t="str">
        <f aca="false">IF(T2143=0,"",B2143/U2143-1)</f>
        <v/>
      </c>
      <c r="W2143" s="8" t="str">
        <f aca="false">IF(T2143=0,"",IF(T2142=T2143,MAX(W2142,F2143),F2143))</f>
        <v/>
      </c>
      <c r="X2143" s="9" t="str">
        <f aca="false">IF(T2143=0,"",F2143/W2143-1)</f>
        <v/>
      </c>
    </row>
    <row r="2144" customFormat="false" ht="15" hidden="false" customHeight="false" outlineLevel="0" collapsed="false">
      <c r="A2144" s="5" t="n">
        <v>45972</v>
      </c>
      <c r="B2144" s="6" t="n">
        <v>102974.405611631</v>
      </c>
      <c r="C2144" s="7" t="n">
        <v>81197.33667</v>
      </c>
      <c r="D2144" s="0" t="n">
        <f aca="false">INT((ROW()-3)/30)</f>
        <v>71</v>
      </c>
      <c r="E2144" s="0" t="n">
        <f aca="false">2+30*D2144</f>
        <v>2132</v>
      </c>
      <c r="F2144" s="8" t="n">
        <f aca="false">INDEX($F:$F,$E2144)*(2*B2144/INDEX($B:$B,$E2144)-C2144/INDEX($C:$C,$E2144))</f>
        <v>7085.48826358939</v>
      </c>
      <c r="G2144" s="9" t="n">
        <f aca="false">B2144/B2143-1</f>
        <v>-0.0292986419557175</v>
      </c>
      <c r="H2144" s="9" t="n">
        <f aca="false">F2144/F2143-1</f>
        <v>-0.0143269070269866</v>
      </c>
      <c r="I2144" s="9" t="n">
        <f aca="false">LN(B2144/B2143)</f>
        <v>-0.0297364192288967</v>
      </c>
      <c r="J2144" s="9" t="n">
        <f aca="false">LN(F2144/F2143)</f>
        <v>-0.0144305280628376</v>
      </c>
      <c r="K2144" s="9" t="n">
        <f aca="false">F2144/F2137-1</f>
        <v>0.000982431923309601</v>
      </c>
      <c r="L2144" s="9" t="n">
        <f aca="false">F2144/F2114-1</f>
        <v>-0.0666403664471001</v>
      </c>
      <c r="M2144" s="9" t="n">
        <f aca="false">B2144/B2137-1</f>
        <v>0.0160303166409483</v>
      </c>
      <c r="N2144" s="9" t="n">
        <f aca="false">B2144/B2114-1</f>
        <v>-0.105759469632997</v>
      </c>
      <c r="O2144" s="8" t="n">
        <f aca="false">MAX(O2143,F2144)</f>
        <v>7847.55237517597</v>
      </c>
      <c r="P2144" s="9" t="n">
        <f aca="false">F2144/O2144-1</f>
        <v>-0.0971085091444822</v>
      </c>
      <c r="Q2144" s="8" t="n">
        <f aca="false">MAX(Q2143,B2144)</f>
        <v>124824.453666861</v>
      </c>
      <c r="R2144" s="9" t="n">
        <f aca="false">B2144/Q2144-1</f>
        <v>-0.175046214210116</v>
      </c>
      <c r="S2144" s="9" t="n">
        <f aca="false">B2144/INDEX($B:$B,$E2144)-1</f>
        <v>-0.0467073794565353</v>
      </c>
      <c r="T2144" s="0" t="n">
        <f aca="false">IF(AND($A2144&gt;=CrashTest!$B$3,$A2144&lt;=CrashTest!$C$3),1,IF(AND($A2144&gt;=CrashTest!$B$4,$A2144&lt;=CrashTest!$C$4),2,IF(AND($A2144&gt;=CrashTest!$B$5,$A2144&lt;=CrashTest!$C$5),3,IF(AND($A2144&gt;=CrashTest!$B$6,$A2144&lt;=CrashTest!$C$6),4,IF(AND($A2144&gt;=CrashTest!$B$7,$A2144&lt;=CrashTest!$C$7),5,0)))))</f>
        <v>0</v>
      </c>
      <c r="U2144" s="8" t="str">
        <f aca="false">IF(T2144=0,"",IF(T2143=T2144,MAX(U2143,B2144),B2144))</f>
        <v/>
      </c>
      <c r="V2144" s="9" t="str">
        <f aca="false">IF(T2144=0,"",B2144/U2144-1)</f>
        <v/>
      </c>
      <c r="W2144" s="8" t="str">
        <f aca="false">IF(T2144=0,"",IF(T2143=T2144,MAX(W2143,F2144),F2144))</f>
        <v/>
      </c>
      <c r="X2144" s="9" t="str">
        <f aca="false">IF(T2144=0,"",F2144/W2144-1)</f>
        <v/>
      </c>
    </row>
    <row r="2145" customFormat="false" ht="15" hidden="false" customHeight="false" outlineLevel="0" collapsed="false">
      <c r="A2145" s="5" t="n">
        <v>45973</v>
      </c>
      <c r="B2145" s="6" t="n">
        <v>101682.126652835</v>
      </c>
      <c r="C2145" s="7" t="n">
        <v>79368.01614</v>
      </c>
      <c r="D2145" s="0" t="n">
        <f aca="false">INT((ROW()-3)/30)</f>
        <v>71</v>
      </c>
      <c r="E2145" s="0" t="n">
        <f aca="false">2+30*D2145</f>
        <v>2132</v>
      </c>
      <c r="F2145" s="8" t="n">
        <f aca="false">INDEX($F:$F,$E2145)*(2*B2145/INDEX($B:$B,$E2145)-C2145/INDEX($C:$C,$E2145))</f>
        <v>7062.79740450307</v>
      </c>
      <c r="G2145" s="9" t="n">
        <f aca="false">B2145/B2144-1</f>
        <v>-0.0125495160775178</v>
      </c>
      <c r="H2145" s="9" t="n">
        <f aca="false">F2145/F2144-1</f>
        <v>-0.00320244113633261</v>
      </c>
      <c r="I2145" s="9" t="n">
        <f aca="false">LN(B2145/B2144)</f>
        <v>-0.0126289263273646</v>
      </c>
      <c r="J2145" s="9" t="n">
        <f aca="false">LN(F2145/F2144)</f>
        <v>-0.00320757992499346</v>
      </c>
      <c r="K2145" s="9" t="n">
        <f aca="false">F2145/F2138-1</f>
        <v>-0.010892868317102</v>
      </c>
      <c r="L2145" s="9" t="n">
        <f aca="false">F2145/F2115-1</f>
        <v>-0.0701955132458833</v>
      </c>
      <c r="M2145" s="9" t="n">
        <f aca="false">B2145/B2138-1</f>
        <v>-0.0214958294682291</v>
      </c>
      <c r="N2145" s="9" t="n">
        <f aca="false">B2145/B2115-1</f>
        <v>-0.118354804748966</v>
      </c>
      <c r="O2145" s="8" t="n">
        <f aca="false">MAX(O2144,F2145)</f>
        <v>7847.55237517597</v>
      </c>
      <c r="P2145" s="9" t="n">
        <f aca="false">F2145/O2145-1</f>
        <v>-0.0999999659964426</v>
      </c>
      <c r="Q2145" s="8" t="n">
        <f aca="false">MAX(Q2144,B2145)</f>
        <v>124824.453666861</v>
      </c>
      <c r="R2145" s="9" t="n">
        <f aca="false">B2145/Q2145-1</f>
        <v>-0.185398985008095</v>
      </c>
      <c r="S2145" s="9" t="n">
        <f aca="false">B2145/INDEX($B:$B,$E2145)-1</f>
        <v>-0.0586707405246245</v>
      </c>
      <c r="T2145" s="0" t="n">
        <f aca="false">IF(AND($A2145&gt;=CrashTest!$B$3,$A2145&lt;=CrashTest!$C$3),1,IF(AND($A2145&gt;=CrashTest!$B$4,$A2145&lt;=CrashTest!$C$4),2,IF(AND($A2145&gt;=CrashTest!$B$5,$A2145&lt;=CrashTest!$C$5),3,IF(AND($A2145&gt;=CrashTest!$B$6,$A2145&lt;=CrashTest!$C$6),4,IF(AND($A2145&gt;=CrashTest!$B$7,$A2145&lt;=CrashTest!$C$7),5,0)))))</f>
        <v>0</v>
      </c>
      <c r="U2145" s="8" t="str">
        <f aca="false">IF(T2145=0,"",IF(T2144=T2145,MAX(U2144,B2145),B2145))</f>
        <v/>
      </c>
      <c r="V2145" s="9" t="str">
        <f aca="false">IF(T2145=0,"",B2145/U2145-1)</f>
        <v/>
      </c>
      <c r="W2145" s="8" t="str">
        <f aca="false">IF(T2145=0,"",IF(T2144=T2145,MAX(W2144,F2145),F2145))</f>
        <v/>
      </c>
      <c r="X2145" s="9" t="str">
        <f aca="false">IF(T2145=0,"",F2145/W2145-1)</f>
        <v/>
      </c>
    </row>
    <row r="2146" customFormat="false" ht="15" hidden="false" customHeight="false" outlineLevel="0" collapsed="false">
      <c r="A2146" s="5" t="n">
        <v>45974</v>
      </c>
      <c r="B2146" s="6" t="n">
        <v>100035.310145237</v>
      </c>
      <c r="C2146" s="7" t="n">
        <v>76483.314</v>
      </c>
      <c r="D2146" s="0" t="n">
        <f aca="false">INT((ROW()-3)/30)</f>
        <v>71</v>
      </c>
      <c r="E2146" s="0" t="n">
        <f aca="false">2+30*D2146</f>
        <v>2132</v>
      </c>
      <c r="F2146" s="8" t="n">
        <f aca="false">INDEX($F:$F,$E2146)*(2*B2146/INDEX($B:$B,$E2146)-C2146/INDEX($C:$C,$E2146))</f>
        <v>7079.11940575136</v>
      </c>
      <c r="G2146" s="9" t="n">
        <f aca="false">B2146/B2145-1</f>
        <v>-0.0161957323455733</v>
      </c>
      <c r="H2146" s="9" t="n">
        <f aca="false">F2146/F2145-1</f>
        <v>0.00231098250643269</v>
      </c>
      <c r="I2146" s="9" t="n">
        <f aca="false">LN(B2146/B2145)</f>
        <v>-0.0163283167014319</v>
      </c>
      <c r="J2146" s="9" t="n">
        <f aca="false">LN(F2146/F2145)</f>
        <v>0.0023083162932847</v>
      </c>
      <c r="K2146" s="9" t="n">
        <f aca="false">F2146/F2139-1</f>
        <v>0.000914906261246129</v>
      </c>
      <c r="L2146" s="9" t="n">
        <f aca="false">F2146/F2116-1</f>
        <v>-0.0636494057144492</v>
      </c>
      <c r="M2146" s="9" t="n">
        <f aca="false">B2146/B2139-1</f>
        <v>-0.0119147054802401</v>
      </c>
      <c r="N2146" s="9" t="n">
        <f aca="false">B2146/B2116-1</f>
        <v>-0.117286789125906</v>
      </c>
      <c r="O2146" s="8" t="n">
        <f aca="false">MAX(O2145,F2146)</f>
        <v>7847.55237517597</v>
      </c>
      <c r="P2146" s="9" t="n">
        <f aca="false">F2146/O2146-1</f>
        <v>-0.0979200816620715</v>
      </c>
      <c r="Q2146" s="8" t="n">
        <f aca="false">MAX(Q2145,B2146)</f>
        <v>124824.453666861</v>
      </c>
      <c r="R2146" s="9" t="n">
        <f aca="false">B2146/Q2146-1</f>
        <v>-0.198592045015336</v>
      </c>
      <c r="S2146" s="9" t="n">
        <f aca="false">B2146/INDEX($B:$B,$E2146)-1</f>
        <v>-0.0739162572601443</v>
      </c>
      <c r="T2146" s="0" t="n">
        <f aca="false">IF(AND($A2146&gt;=CrashTest!$B$3,$A2146&lt;=CrashTest!$C$3),1,IF(AND($A2146&gt;=CrashTest!$B$4,$A2146&lt;=CrashTest!$C$4),2,IF(AND($A2146&gt;=CrashTest!$B$5,$A2146&lt;=CrashTest!$C$5),3,IF(AND($A2146&gt;=CrashTest!$B$6,$A2146&lt;=CrashTest!$C$6),4,IF(AND($A2146&gt;=CrashTest!$B$7,$A2146&lt;=CrashTest!$C$7),5,0)))))</f>
        <v>0</v>
      </c>
      <c r="U2146" s="8" t="str">
        <f aca="false">IF(T2146=0,"",IF(T2145=T2146,MAX(U2145,B2146),B2146))</f>
        <v/>
      </c>
      <c r="V2146" s="9" t="str">
        <f aca="false">IF(T2146=0,"",B2146/U2146-1)</f>
        <v/>
      </c>
      <c r="W2146" s="8" t="str">
        <f aca="false">IF(T2146=0,"",IF(T2145=T2146,MAX(W2145,F2146),F2146))</f>
        <v/>
      </c>
      <c r="X2146" s="9" t="str">
        <f aca="false">IF(T2146=0,"",F2146/W2146-1)</f>
        <v/>
      </c>
    </row>
    <row r="2147" customFormat="false" ht="15" hidden="false" customHeight="false" outlineLevel="0" collapsed="false">
      <c r="A2147" s="5" t="n">
        <v>45975</v>
      </c>
      <c r="B2147" s="6" t="n">
        <v>94502.5476025716</v>
      </c>
      <c r="C2147" s="7" t="n">
        <v>69096.69454</v>
      </c>
      <c r="D2147" s="0" t="n">
        <f aca="false">INT((ROW()-3)/30)</f>
        <v>71</v>
      </c>
      <c r="E2147" s="0" t="n">
        <f aca="false">2+30*D2147</f>
        <v>2132</v>
      </c>
      <c r="F2147" s="8" t="n">
        <f aca="false">INDEX($F:$F,$E2147)*(2*B2147/INDEX($B:$B,$E2147)-C2147/INDEX($C:$C,$E2147))</f>
        <v>6945.56553465714</v>
      </c>
      <c r="G2147" s="9" t="n">
        <f aca="false">B2147/B2146-1</f>
        <v>-0.0553080960576082</v>
      </c>
      <c r="H2147" s="9" t="n">
        <f aca="false">F2147/F2146-1</f>
        <v>-0.0188658876110659</v>
      </c>
      <c r="I2147" s="9" t="n">
        <f aca="false">LN(B2147/B2146)</f>
        <v>-0.0568964322211269</v>
      </c>
      <c r="J2147" s="9" t="n">
        <f aca="false">LN(F2147/F2146)</f>
        <v>-0.0190461188841282</v>
      </c>
      <c r="K2147" s="9" t="n">
        <f aca="false">F2147/F2140-1</f>
        <v>-0.0269928930000478</v>
      </c>
      <c r="L2147" s="9" t="n">
        <f aca="false">F2147/F2117-1</f>
        <v>-0.0692191541341449</v>
      </c>
      <c r="M2147" s="9" t="n">
        <f aca="false">B2147/B2140-1</f>
        <v>-0.0863004547355227</v>
      </c>
      <c r="N2147" s="9" t="n">
        <f aca="false">B2147/B2117-1</f>
        <v>-0.147572622971442</v>
      </c>
      <c r="O2147" s="8" t="n">
        <f aca="false">MAX(O2146,F2147)</f>
        <v>7847.55237517597</v>
      </c>
      <c r="P2147" s="9" t="n">
        <f aca="false">F2147/O2147-1</f>
        <v>-0.114938620017634</v>
      </c>
      <c r="Q2147" s="8" t="n">
        <f aca="false">MAX(Q2146,B2147)</f>
        <v>124824.453666861</v>
      </c>
      <c r="R2147" s="9" t="n">
        <f aca="false">B2147/Q2147-1</f>
        <v>-0.242916393170959</v>
      </c>
      <c r="S2147" s="9" t="n">
        <f aca="false">B2147/INDEX($B:$B,$E2147)-1</f>
        <v>-0.12513618586099</v>
      </c>
      <c r="T2147" s="0" t="n">
        <f aca="false">IF(AND($A2147&gt;=CrashTest!$B$3,$A2147&lt;=CrashTest!$C$3),1,IF(AND($A2147&gt;=CrashTest!$B$4,$A2147&lt;=CrashTest!$C$4),2,IF(AND($A2147&gt;=CrashTest!$B$5,$A2147&lt;=CrashTest!$C$5),3,IF(AND($A2147&gt;=CrashTest!$B$6,$A2147&lt;=CrashTest!$C$6),4,IF(AND($A2147&gt;=CrashTest!$B$7,$A2147&lt;=CrashTest!$C$7),5,0)))))</f>
        <v>0</v>
      </c>
      <c r="U2147" s="8" t="str">
        <f aca="false">IF(T2147=0,"",IF(T2146=T2147,MAX(U2146,B2147),B2147))</f>
        <v/>
      </c>
      <c r="V2147" s="9" t="str">
        <f aca="false">IF(T2147=0,"",B2147/U2147-1)</f>
        <v/>
      </c>
      <c r="W2147" s="8" t="str">
        <f aca="false">IF(T2147=0,"",IF(T2146=T2147,MAX(W2146,F2147),F2147))</f>
        <v/>
      </c>
      <c r="X2147" s="9" t="str">
        <f aca="false">IF(T2147=0,"",F2147/W2147-1)</f>
        <v/>
      </c>
    </row>
    <row r="2148" customFormat="false" ht="15" hidden="false" customHeight="false" outlineLevel="0" collapsed="false">
      <c r="A2148" s="5" t="n">
        <v>45976</v>
      </c>
      <c r="B2148" s="6" t="n">
        <v>95541.3158389831</v>
      </c>
      <c r="C2148" s="7" t="n">
        <v>70866.82908</v>
      </c>
      <c r="D2148" s="0" t="n">
        <f aca="false">INT((ROW()-3)/30)</f>
        <v>71</v>
      </c>
      <c r="E2148" s="0" t="n">
        <f aca="false">2+30*D2148</f>
        <v>2132</v>
      </c>
      <c r="F2148" s="8" t="n">
        <f aca="false">INDEX($F:$F,$E2148)*(2*B2148/INDEX($B:$B,$E2148)-C2148/INDEX($C:$C,$E2148))</f>
        <v>6939.31234958096</v>
      </c>
      <c r="G2148" s="9" t="n">
        <f aca="false">B2148/B2147-1</f>
        <v>0.0109919601403763</v>
      </c>
      <c r="H2148" s="9" t="n">
        <f aca="false">F2148/F2147-1</f>
        <v>-0.00090031330709861</v>
      </c>
      <c r="I2148" s="9" t="n">
        <f aca="false">LN(B2148/B2147)</f>
        <v>0.0109319876233078</v>
      </c>
      <c r="J2148" s="9" t="n">
        <f aca="false">LN(F2148/F2147)</f>
        <v>-0.000900718832542319</v>
      </c>
      <c r="K2148" s="9" t="n">
        <f aca="false">F2148/F2141-1</f>
        <v>-0.021357419412821</v>
      </c>
      <c r="L2148" s="9" t="n">
        <f aca="false">F2148/F2118-1</f>
        <v>-0.0596783421439066</v>
      </c>
      <c r="M2148" s="9" t="n">
        <f aca="false">B2148/B2141-1</f>
        <v>-0.0663869074798514</v>
      </c>
      <c r="N2148" s="9" t="n">
        <f aca="false">B2148/B2118-1</f>
        <v>-0.116463013728798</v>
      </c>
      <c r="O2148" s="8" t="n">
        <f aca="false">MAX(O2147,F2148)</f>
        <v>7847.55237517597</v>
      </c>
      <c r="P2148" s="9" t="n">
        <f aca="false">F2148/O2148-1</f>
        <v>-0.115735452555632</v>
      </c>
      <c r="Q2148" s="8" t="n">
        <f aca="false">MAX(Q2147,B2148)</f>
        <v>124824.453666861</v>
      </c>
      <c r="R2148" s="9" t="n">
        <f aca="false">B2148/Q2148-1</f>
        <v>-0.234594560341762</v>
      </c>
      <c r="S2148" s="9" t="n">
        <f aca="false">B2148/INDEX($B:$B,$E2148)-1</f>
        <v>-0.115519717687716</v>
      </c>
      <c r="T2148" s="0" t="n">
        <f aca="false">IF(AND($A2148&gt;=CrashTest!$B$3,$A2148&lt;=CrashTest!$C$3),1,IF(AND($A2148&gt;=CrashTest!$B$4,$A2148&lt;=CrashTest!$C$4),2,IF(AND($A2148&gt;=CrashTest!$B$5,$A2148&lt;=CrashTest!$C$5),3,IF(AND($A2148&gt;=CrashTest!$B$6,$A2148&lt;=CrashTest!$C$6),4,IF(AND($A2148&gt;=CrashTest!$B$7,$A2148&lt;=CrashTest!$C$7),5,0)))))</f>
        <v>0</v>
      </c>
      <c r="U2148" s="8" t="str">
        <f aca="false">IF(T2148=0,"",IF(T2147=T2148,MAX(U2147,B2148),B2148))</f>
        <v/>
      </c>
      <c r="V2148" s="9" t="str">
        <f aca="false">IF(T2148=0,"",B2148/U2148-1)</f>
        <v/>
      </c>
      <c r="W2148" s="8" t="str">
        <f aca="false">IF(T2148=0,"",IF(T2147=T2148,MAX(W2147,F2148),F2148))</f>
        <v/>
      </c>
      <c r="X2148" s="9" t="str">
        <f aca="false">IF(T2148=0,"",F2148/W2148-1)</f>
        <v/>
      </c>
    </row>
    <row r="2149" customFormat="false" ht="15" hidden="false" customHeight="false" outlineLevel="0" collapsed="false">
      <c r="A2149" s="5" t="n">
        <v>45977</v>
      </c>
      <c r="B2149" s="6" t="n">
        <v>94182.3130996493</v>
      </c>
      <c r="C2149" s="7" t="n">
        <v>68939.19836</v>
      </c>
      <c r="D2149" s="0" t="n">
        <f aca="false">INT((ROW()-3)/30)</f>
        <v>71</v>
      </c>
      <c r="E2149" s="0" t="n">
        <f aca="false">2+30*D2149</f>
        <v>2132</v>
      </c>
      <c r="F2149" s="8" t="n">
        <f aca="false">INDEX($F:$F,$E2149)*(2*B2149/INDEX($B:$B,$E2149)-C2149/INDEX($C:$C,$E2149))</f>
        <v>6915.76517783127</v>
      </c>
      <c r="G2149" s="9" t="n">
        <f aca="false">B2149/B2148-1</f>
        <v>-0.0142242413912755</v>
      </c>
      <c r="H2149" s="9" t="n">
        <f aca="false">F2149/F2148-1</f>
        <v>-0.00339330045449127</v>
      </c>
      <c r="I2149" s="9" t="n">
        <f aca="false">LN(B2149/B2148)</f>
        <v>-0.0143263755906886</v>
      </c>
      <c r="J2149" s="9" t="n">
        <f aca="false">LN(F2149/F2148)</f>
        <v>-0.00339907075575368</v>
      </c>
      <c r="K2149" s="9" t="n">
        <f aca="false">F2149/F2142-1</f>
        <v>-0.0309796940578564</v>
      </c>
      <c r="L2149" s="9" t="n">
        <f aca="false">F2149/F2119-1</f>
        <v>-0.0614279686013545</v>
      </c>
      <c r="M2149" s="9" t="n">
        <f aca="false">B2149/B2142-1</f>
        <v>-0.100331256785047</v>
      </c>
      <c r="N2149" s="9" t="n">
        <f aca="false">B2149/B2119-1</f>
        <v>-0.116701313193251</v>
      </c>
      <c r="O2149" s="8" t="n">
        <f aca="false">MAX(O2148,F2149)</f>
        <v>7847.55237517597</v>
      </c>
      <c r="P2149" s="9" t="n">
        <f aca="false">F2149/O2149-1</f>
        <v>-0.118736027846365</v>
      </c>
      <c r="Q2149" s="8" t="n">
        <f aca="false">MAX(Q2148,B2149)</f>
        <v>124824.453666861</v>
      </c>
      <c r="R2149" s="9" t="n">
        <f aca="false">B2149/Q2149-1</f>
        <v>-0.245481872077656</v>
      </c>
      <c r="S2149" s="9" t="n">
        <f aca="false">B2149/INDEX($B:$B,$E2149)-1</f>
        <v>-0.128100778729149</v>
      </c>
      <c r="T2149" s="0" t="n">
        <f aca="false">IF(AND($A2149&gt;=CrashTest!$B$3,$A2149&lt;=CrashTest!$C$3),1,IF(AND($A2149&gt;=CrashTest!$B$4,$A2149&lt;=CrashTest!$C$4),2,IF(AND($A2149&gt;=CrashTest!$B$5,$A2149&lt;=CrashTest!$C$5),3,IF(AND($A2149&gt;=CrashTest!$B$6,$A2149&lt;=CrashTest!$C$6),4,IF(AND($A2149&gt;=CrashTest!$B$7,$A2149&lt;=CrashTest!$C$7),5,0)))))</f>
        <v>0</v>
      </c>
      <c r="U2149" s="8" t="str">
        <f aca="false">IF(T2149=0,"",IF(T2148=T2149,MAX(U2148,B2149),B2149))</f>
        <v/>
      </c>
      <c r="V2149" s="9" t="str">
        <f aca="false">IF(T2149=0,"",B2149/U2149-1)</f>
        <v/>
      </c>
      <c r="W2149" s="8" t="str">
        <f aca="false">IF(T2149=0,"",IF(T2148=T2149,MAX(W2148,F2149),F2149))</f>
        <v/>
      </c>
      <c r="X2149" s="9" t="str">
        <f aca="false">IF(T2149=0,"",F2149/W2149-1)</f>
        <v/>
      </c>
    </row>
    <row r="2150" customFormat="false" ht="15" hidden="false" customHeight="false" outlineLevel="0" collapsed="false">
      <c r="A2150" s="5" t="n">
        <v>45978</v>
      </c>
      <c r="B2150" s="6" t="n">
        <v>91911.4713471654</v>
      </c>
      <c r="C2150" s="7" t="n">
        <v>65757.37</v>
      </c>
      <c r="D2150" s="0" t="n">
        <f aca="false">INT((ROW()-3)/30)</f>
        <v>71</v>
      </c>
      <c r="E2150" s="0" t="n">
        <f aca="false">2+30*D2150</f>
        <v>2132</v>
      </c>
      <c r="F2150" s="8" t="n">
        <f aca="false">INDEX($F:$F,$E2150)*(2*B2150/INDEX($B:$B,$E2150)-C2150/INDEX($C:$C,$E2150))</f>
        <v>6873.21746162989</v>
      </c>
      <c r="G2150" s="9" t="n">
        <f aca="false">B2150/B2149-1</f>
        <v>-0.0241111274266671</v>
      </c>
      <c r="H2150" s="9" t="n">
        <f aca="false">F2150/F2149-1</f>
        <v>-0.00615227890295722</v>
      </c>
      <c r="I2150" s="9" t="n">
        <f aca="false">LN(B2150/B2149)</f>
        <v>-0.0244065591199007</v>
      </c>
      <c r="J2150" s="9" t="n">
        <f aca="false">LN(F2150/F2149)</f>
        <v>-0.00617128215309553</v>
      </c>
      <c r="K2150" s="9" t="n">
        <f aca="false">F2150/F2143-1</f>
        <v>-0.0438562224575778</v>
      </c>
      <c r="L2150" s="9" t="n">
        <f aca="false">F2150/F2120-1</f>
        <v>-0.0631794401055947</v>
      </c>
      <c r="M2150" s="9" t="n">
        <f aca="false">B2150/B2143-1</f>
        <v>-0.133584801712472</v>
      </c>
      <c r="N2150" s="9" t="n">
        <f aca="false">B2150/B2120-1</f>
        <v>-0.142168061894618</v>
      </c>
      <c r="O2150" s="8" t="n">
        <f aca="false">MAX(O2149,F2150)</f>
        <v>7847.55237517597</v>
      </c>
      <c r="P2150" s="9" t="n">
        <f aca="false">F2150/O2150-1</f>
        <v>-0.124157809590182</v>
      </c>
      <c r="Q2150" s="8" t="n">
        <f aca="false">MAX(Q2149,B2150)</f>
        <v>124824.453666861</v>
      </c>
      <c r="R2150" s="9" t="n">
        <f aca="false">B2150/Q2150-1</f>
        <v>-0.263674154805722</v>
      </c>
      <c r="S2150" s="9" t="n">
        <f aca="false">B2150/INDEX($B:$B,$E2150)-1</f>
        <v>-0.149123251956423</v>
      </c>
      <c r="T2150" s="0" t="n">
        <f aca="false">IF(AND($A2150&gt;=CrashTest!$B$3,$A2150&lt;=CrashTest!$C$3),1,IF(AND($A2150&gt;=CrashTest!$B$4,$A2150&lt;=CrashTest!$C$4),2,IF(AND($A2150&gt;=CrashTest!$B$5,$A2150&lt;=CrashTest!$C$5),3,IF(AND($A2150&gt;=CrashTest!$B$6,$A2150&lt;=CrashTest!$C$6),4,IF(AND($A2150&gt;=CrashTest!$B$7,$A2150&lt;=CrashTest!$C$7),5,0)))))</f>
        <v>0</v>
      </c>
      <c r="U2150" s="8" t="str">
        <f aca="false">IF(T2150=0,"",IF(T2149=T2150,MAX(U2149,B2150),B2150))</f>
        <v/>
      </c>
      <c r="V2150" s="9" t="str">
        <f aca="false">IF(T2150=0,"",B2150/U2150-1)</f>
        <v/>
      </c>
      <c r="W2150" s="8" t="str">
        <f aca="false">IF(T2150=0,"",IF(T2149=T2150,MAX(W2149,F2150),F2150))</f>
        <v/>
      </c>
      <c r="X2150" s="9" t="str">
        <f aca="false">IF(T2150=0,"",F2150/W2150-1)</f>
        <v/>
      </c>
    </row>
    <row r="2151" customFormat="false" ht="15" hidden="false" customHeight="false" outlineLevel="0" collapsed="false">
      <c r="A2151" s="5" t="n">
        <v>45979</v>
      </c>
      <c r="B2151" s="6" t="n">
        <v>92836.4419111631</v>
      </c>
      <c r="C2151" s="7" t="n">
        <v>67034.86351</v>
      </c>
      <c r="D2151" s="0" t="n">
        <f aca="false">INT((ROW()-3)/30)</f>
        <v>71</v>
      </c>
      <c r="E2151" s="0" t="n">
        <f aca="false">2+30*D2151</f>
        <v>2132</v>
      </c>
      <c r="F2151" s="8" t="n">
        <f aca="false">INDEX($F:$F,$E2151)*(2*B2151/INDEX($B:$B,$E2151)-C2151/INDEX($C:$C,$E2151))</f>
        <v>6892.06386483053</v>
      </c>
      <c r="G2151" s="9" t="n">
        <f aca="false">B2151/B2150-1</f>
        <v>0.0100637118570752</v>
      </c>
      <c r="H2151" s="9" t="n">
        <f aca="false">F2151/F2150-1</f>
        <v>0.00274200595366647</v>
      </c>
      <c r="I2151" s="9" t="n">
        <f aca="false">LN(B2151/B2150)</f>
        <v>0.0100134099102517</v>
      </c>
      <c r="J2151" s="9" t="n">
        <f aca="false">LN(F2151/F2150)</f>
        <v>0.00273825351325237</v>
      </c>
      <c r="K2151" s="9" t="n">
        <f aca="false">F2151/F2144-1</f>
        <v>-0.0272986689926266</v>
      </c>
      <c r="L2151" s="9" t="n">
        <f aca="false">F2151/F2121-1</f>
        <v>-0.0661981039831303</v>
      </c>
      <c r="M2151" s="9" t="n">
        <f aca="false">B2151/B2144-1</f>
        <v>-0.0984512961279265</v>
      </c>
      <c r="N2151" s="9" t="n">
        <f aca="false">B2151/B2121-1</f>
        <v>-0.145991251163675</v>
      </c>
      <c r="O2151" s="8" t="n">
        <f aca="false">MAX(O2150,F2151)</f>
        <v>7847.55237517597</v>
      </c>
      <c r="P2151" s="9" t="n">
        <f aca="false">F2151/O2151-1</f>
        <v>-0.121756245089606</v>
      </c>
      <c r="Q2151" s="8" t="n">
        <f aca="false">MAX(Q2150,B2151)</f>
        <v>124824.453666861</v>
      </c>
      <c r="R2151" s="9" t="n">
        <f aca="false">B2151/Q2151-1</f>
        <v>-0.25626398366677</v>
      </c>
      <c r="S2151" s="9" t="n">
        <f aca="false">B2151/INDEX($B:$B,$E2151)-1</f>
        <v>-0.140560273538227</v>
      </c>
      <c r="T2151" s="0" t="n">
        <f aca="false">IF(AND($A2151&gt;=CrashTest!$B$3,$A2151&lt;=CrashTest!$C$3),1,IF(AND($A2151&gt;=CrashTest!$B$4,$A2151&lt;=CrashTest!$C$4),2,IF(AND($A2151&gt;=CrashTest!$B$5,$A2151&lt;=CrashTest!$C$5),3,IF(AND($A2151&gt;=CrashTest!$B$6,$A2151&lt;=CrashTest!$C$6),4,IF(AND($A2151&gt;=CrashTest!$B$7,$A2151&lt;=CrashTest!$C$7),5,0)))))</f>
        <v>0</v>
      </c>
      <c r="U2151" s="8" t="str">
        <f aca="false">IF(T2151=0,"",IF(T2150=T2151,MAX(U2150,B2151),B2151))</f>
        <v/>
      </c>
      <c r="V2151" s="9" t="str">
        <f aca="false">IF(T2151=0,"",B2151/U2151-1)</f>
        <v/>
      </c>
      <c r="W2151" s="8" t="str">
        <f aca="false">IF(T2151=0,"",IF(T2150=T2151,MAX(W2150,F2151),F2151))</f>
        <v/>
      </c>
      <c r="X2151" s="9" t="str">
        <f aca="false">IF(T2151=0,"",F2151/W2151-1)</f>
        <v/>
      </c>
    </row>
    <row r="2152" customFormat="false" ht="15" hidden="false" customHeight="false" outlineLevel="0" collapsed="false">
      <c r="A2152" s="5" t="n">
        <v>45980</v>
      </c>
      <c r="B2152" s="6" t="n">
        <v>91320.4811332554</v>
      </c>
      <c r="C2152" s="7" t="n">
        <v>64725.6323</v>
      </c>
      <c r="D2152" s="0" t="n">
        <f aca="false">INT((ROW()-3)/30)</f>
        <v>71</v>
      </c>
      <c r="E2152" s="0" t="n">
        <f aca="false">2+30*D2152</f>
        <v>2132</v>
      </c>
      <c r="F2152" s="8" t="n">
        <f aca="false">INDEX($F:$F,$E2152)*(2*B2152/INDEX($B:$B,$E2152)-C2152/INDEX($C:$C,$E2152))</f>
        <v>6878.78963905995</v>
      </c>
      <c r="G2152" s="9" t="n">
        <f aca="false">B2152/B2151-1</f>
        <v>-0.0163293718145549</v>
      </c>
      <c r="H2152" s="9" t="n">
        <f aca="false">F2152/F2151-1</f>
        <v>-0.00192601607166143</v>
      </c>
      <c r="I2152" s="9" t="n">
        <f aca="false">LN(B2152/B2151)</f>
        <v>-0.0164641654174381</v>
      </c>
      <c r="J2152" s="9" t="n">
        <f aca="false">LN(F2152/F2151)</f>
        <v>-0.00192787322560427</v>
      </c>
      <c r="K2152" s="9" t="n">
        <f aca="false">F2152/F2145-1</f>
        <v>-0.0260530997711768</v>
      </c>
      <c r="L2152" s="9" t="n">
        <f aca="false">F2152/F2122-1</f>
        <v>-0.0753023426807542</v>
      </c>
      <c r="M2152" s="9" t="n">
        <f aca="false">B2152/B2145-1</f>
        <v>-0.101902328960492</v>
      </c>
      <c r="N2152" s="9" t="n">
        <f aca="false">B2152/B2122-1</f>
        <v>-0.174617903220908</v>
      </c>
      <c r="O2152" s="8" t="n">
        <f aca="false">MAX(O2151,F2152)</f>
        <v>7847.55237517597</v>
      </c>
      <c r="P2152" s="9" t="n">
        <f aca="false">F2152/O2152-1</f>
        <v>-0.1234477566764</v>
      </c>
      <c r="Q2152" s="8" t="n">
        <f aca="false">MAX(Q2151,B2152)</f>
        <v>124824.453666861</v>
      </c>
      <c r="R2152" s="9" t="n">
        <f aca="false">B2152/Q2152-1</f>
        <v>-0.268408725609351</v>
      </c>
      <c r="S2152" s="9" t="n">
        <f aca="false">B2152/INDEX($B:$B,$E2152)-1</f>
        <v>-0.154594384383821</v>
      </c>
      <c r="T2152" s="0" t="n">
        <f aca="false">IF(AND($A2152&gt;=CrashTest!$B$3,$A2152&lt;=CrashTest!$C$3),1,IF(AND($A2152&gt;=CrashTest!$B$4,$A2152&lt;=CrashTest!$C$4),2,IF(AND($A2152&gt;=CrashTest!$B$5,$A2152&lt;=CrashTest!$C$5),3,IF(AND($A2152&gt;=CrashTest!$B$6,$A2152&lt;=CrashTest!$C$6),4,IF(AND($A2152&gt;=CrashTest!$B$7,$A2152&lt;=CrashTest!$C$7),5,0)))))</f>
        <v>0</v>
      </c>
      <c r="U2152" s="8" t="str">
        <f aca="false">IF(T2152=0,"",IF(T2151=T2152,MAX(U2151,B2152),B2152))</f>
        <v/>
      </c>
      <c r="V2152" s="9" t="str">
        <f aca="false">IF(T2152=0,"",B2152/U2152-1)</f>
        <v/>
      </c>
      <c r="W2152" s="8" t="str">
        <f aca="false">IF(T2152=0,"",IF(T2151=T2152,MAX(W2151,F2152),F2152))</f>
        <v/>
      </c>
      <c r="X2152" s="9" t="str">
        <f aca="false">IF(T2152=0,"",F2152/W2152-1)</f>
        <v/>
      </c>
    </row>
    <row r="2153" customFormat="false" ht="15" hidden="false" customHeight="false" outlineLevel="0" collapsed="false">
      <c r="A2153" s="5" t="n">
        <v>45981</v>
      </c>
      <c r="B2153" s="6" t="n">
        <v>86911.2980590298</v>
      </c>
      <c r="C2153" s="7" t="n">
        <v>56919.65644</v>
      </c>
      <c r="D2153" s="0" t="n">
        <f aca="false">INT((ROW()-3)/30)</f>
        <v>71</v>
      </c>
      <c r="E2153" s="0" t="n">
        <f aca="false">2+30*D2153</f>
        <v>2132</v>
      </c>
      <c r="F2153" s="8" t="n">
        <f aca="false">INDEX($F:$F,$E2153)*(2*B2153/INDEX($B:$B,$E2153)-C2153/INDEX($C:$C,$E2153))</f>
        <v>6929.23125811836</v>
      </c>
      <c r="G2153" s="9" t="n">
        <f aca="false">B2153/B2152-1</f>
        <v>-0.0482825212866728</v>
      </c>
      <c r="H2153" s="9" t="n">
        <f aca="false">F2153/F2152-1</f>
        <v>0.0073329207179107</v>
      </c>
      <c r="I2153" s="9" t="n">
        <f aca="false">LN(B2153/B2152)</f>
        <v>-0.0494870542919615</v>
      </c>
      <c r="J2153" s="9" t="n">
        <f aca="false">LN(F2153/F2152)</f>
        <v>0.00730616557075004</v>
      </c>
      <c r="K2153" s="9" t="n">
        <f aca="false">F2153/F2146-1</f>
        <v>-0.0211732758047879</v>
      </c>
      <c r="L2153" s="9" t="n">
        <f aca="false">F2153/F2123-1</f>
        <v>-0.0684307270326574</v>
      </c>
      <c r="M2153" s="9" t="n">
        <f aca="false">B2153/B2146-1</f>
        <v>-0.131193796142112</v>
      </c>
      <c r="N2153" s="9" t="n">
        <f aca="false">B2153/B2123-1</f>
        <v>-0.200450850287244</v>
      </c>
      <c r="O2153" s="8" t="n">
        <f aca="false">MAX(O2152,F2153)</f>
        <v>7847.55237517597</v>
      </c>
      <c r="P2153" s="9" t="n">
        <f aca="false">F2153/O2153-1</f>
        <v>-0.117020068571001</v>
      </c>
      <c r="Q2153" s="8" t="n">
        <f aca="false">MAX(Q2152,B2153)</f>
        <v>124824.453666861</v>
      </c>
      <c r="R2153" s="9" t="n">
        <f aca="false">B2153/Q2153-1</f>
        <v>-0.303731796888261</v>
      </c>
      <c r="S2153" s="9" t="n">
        <f aca="false">B2153/INDEX($B:$B,$E2153)-1</f>
        <v>-0.195412699015681</v>
      </c>
      <c r="T2153" s="0" t="n">
        <f aca="false">IF(AND($A2153&gt;=CrashTest!$B$3,$A2153&lt;=CrashTest!$C$3),1,IF(AND($A2153&gt;=CrashTest!$B$4,$A2153&lt;=CrashTest!$C$4),2,IF(AND($A2153&gt;=CrashTest!$B$5,$A2153&lt;=CrashTest!$C$5),3,IF(AND($A2153&gt;=CrashTest!$B$6,$A2153&lt;=CrashTest!$C$6),4,IF(AND($A2153&gt;=CrashTest!$B$7,$A2153&lt;=CrashTest!$C$7),5,0)))))</f>
        <v>0</v>
      </c>
      <c r="U2153" s="8" t="str">
        <f aca="false">IF(T2153=0,"",IF(T2152=T2153,MAX(U2152,B2153),B2153))</f>
        <v/>
      </c>
      <c r="V2153" s="9" t="str">
        <f aca="false">IF(T2153=0,"",B2153/U2153-1)</f>
        <v/>
      </c>
      <c r="W2153" s="8" t="str">
        <f aca="false">IF(T2153=0,"",IF(T2152=T2153,MAX(W2152,F2153),F2153))</f>
        <v/>
      </c>
      <c r="X2153" s="9" t="str">
        <f aca="false">IF(T2153=0,"",F2153/W2153-1)</f>
        <v/>
      </c>
    </row>
    <row r="2154" customFormat="false" ht="15" hidden="false" customHeight="false" outlineLevel="0" collapsed="false">
      <c r="A2154" s="5" t="n">
        <v>45982</v>
      </c>
      <c r="B2154" s="6" t="n">
        <v>84948.0463205727</v>
      </c>
      <c r="C2154" s="7" t="n">
        <v>54574.5551</v>
      </c>
      <c r="D2154" s="0" t="n">
        <f aca="false">INT((ROW()-3)/30)</f>
        <v>71</v>
      </c>
      <c r="E2154" s="0" t="n">
        <f aca="false">2+30*D2154</f>
        <v>2132</v>
      </c>
      <c r="F2154" s="8" t="n">
        <f aca="false">INDEX($F:$F,$E2154)*(2*B2154/INDEX($B:$B,$E2154)-C2154/INDEX($C:$C,$E2154))</f>
        <v>6859.28538861535</v>
      </c>
      <c r="G2154" s="9" t="n">
        <f aca="false">B2154/B2153-1</f>
        <v>-0.0225891429802794</v>
      </c>
      <c r="H2154" s="9" t="n">
        <f aca="false">F2154/F2153-1</f>
        <v>-0.0100943188208733</v>
      </c>
      <c r="I2154" s="9" t="n">
        <f aca="false">LN(B2154/B2153)</f>
        <v>-0.0228481861458566</v>
      </c>
      <c r="J2154" s="9" t="n">
        <f aca="false">LN(F2154/F2153)</f>
        <v>-0.0101456119283582</v>
      </c>
      <c r="K2154" s="9" t="n">
        <f aca="false">F2154/F2147-1</f>
        <v>-0.0124223356055406</v>
      </c>
      <c r="L2154" s="9" t="n">
        <f aca="false">F2154/F2124-1</f>
        <v>-0.0673319822373381</v>
      </c>
      <c r="M2154" s="9" t="n">
        <f aca="false">B2154/B2147-1</f>
        <v>-0.101103108057786</v>
      </c>
      <c r="N2154" s="9" t="n">
        <f aca="false">B2154/B2124-1</f>
        <v>-0.211015918416146</v>
      </c>
      <c r="O2154" s="8" t="n">
        <f aca="false">MAX(O2153,F2154)</f>
        <v>7847.55237517597</v>
      </c>
      <c r="P2154" s="9" t="n">
        <f aca="false">F2154/O2154-1</f>
        <v>-0.125933149511278</v>
      </c>
      <c r="Q2154" s="8" t="n">
        <f aca="false">MAX(Q2153,B2154)</f>
        <v>124824.453666861</v>
      </c>
      <c r="R2154" s="9" t="n">
        <f aca="false">B2154/Q2154-1</f>
        <v>-0.319459898880975</v>
      </c>
      <c r="S2154" s="9" t="n">
        <f aca="false">B2154/INDEX($B:$B,$E2154)-1</f>
        <v>-0.213587636597733</v>
      </c>
      <c r="T2154" s="0" t="n">
        <f aca="false">IF(AND($A2154&gt;=CrashTest!$B$3,$A2154&lt;=CrashTest!$C$3),1,IF(AND($A2154&gt;=CrashTest!$B$4,$A2154&lt;=CrashTest!$C$4),2,IF(AND($A2154&gt;=CrashTest!$B$5,$A2154&lt;=CrashTest!$C$5),3,IF(AND($A2154&gt;=CrashTest!$B$6,$A2154&lt;=CrashTest!$C$6),4,IF(AND($A2154&gt;=CrashTest!$B$7,$A2154&lt;=CrashTest!$C$7),5,0)))))</f>
        <v>0</v>
      </c>
      <c r="U2154" s="8" t="str">
        <f aca="false">IF(T2154=0,"",IF(T2153=T2154,MAX(U2153,B2154),B2154))</f>
        <v/>
      </c>
      <c r="V2154" s="9" t="str">
        <f aca="false">IF(T2154=0,"",B2154/U2154-1)</f>
        <v/>
      </c>
      <c r="W2154" s="8" t="str">
        <f aca="false">IF(T2154=0,"",IF(T2153=T2154,MAX(W2153,F2154),F2154))</f>
        <v/>
      </c>
      <c r="X2154" s="9" t="str">
        <f aca="false">IF(T2154=0,"",F2154/W2154-1)</f>
        <v/>
      </c>
    </row>
    <row r="2155" customFormat="false" ht="15" hidden="false" customHeight="false" outlineLevel="0" collapsed="false">
      <c r="A2155" s="5" t="n">
        <v>45983</v>
      </c>
      <c r="B2155" s="6" t="n">
        <v>84775.0015452952</v>
      </c>
      <c r="C2155" s="7" t="n">
        <v>54022.56446</v>
      </c>
      <c r="D2155" s="0" t="n">
        <f aca="false">INT((ROW()-3)/30)</f>
        <v>71</v>
      </c>
      <c r="E2155" s="0" t="n">
        <f aca="false">2+30*D2155</f>
        <v>2132</v>
      </c>
      <c r="F2155" s="8" t="n">
        <f aca="false">INDEX($F:$F,$E2155)*(2*B2155/INDEX($B:$B,$E2155)-C2155/INDEX($C:$C,$E2155))</f>
        <v>6881.34071069923</v>
      </c>
      <c r="G2155" s="9" t="n">
        <f aca="false">B2155/B2154-1</f>
        <v>-0.00203706598059317</v>
      </c>
      <c r="H2155" s="9" t="n">
        <f aca="false">F2155/F2154-1</f>
        <v>0.00321539647854419</v>
      </c>
      <c r="I2155" s="9" t="n">
        <f aca="false">LN(B2155/B2154)</f>
        <v>-0.00203914362150505</v>
      </c>
      <c r="J2155" s="9" t="n">
        <f aca="false">LN(F2155/F2154)</f>
        <v>0.00321023814571945</v>
      </c>
      <c r="K2155" s="9" t="n">
        <f aca="false">F2155/F2148-1</f>
        <v>-0.00835408985232189</v>
      </c>
      <c r="L2155" s="9" t="n">
        <f aca="false">F2155/F2125-1</f>
        <v>-0.0705773587260343</v>
      </c>
      <c r="M2155" s="9" t="n">
        <f aca="false">B2155/B2148-1</f>
        <v>-0.112687523707884</v>
      </c>
      <c r="N2155" s="9" t="n">
        <f aca="false">B2155/B2125-1</f>
        <v>-0.229744866686835</v>
      </c>
      <c r="O2155" s="8" t="n">
        <f aca="false">MAX(O2154,F2155)</f>
        <v>7847.55237517597</v>
      </c>
      <c r="P2155" s="9" t="n">
        <f aca="false">F2155/O2155-1</f>
        <v>-0.123122678038205</v>
      </c>
      <c r="Q2155" s="8" t="n">
        <f aca="false">MAX(Q2154,B2155)</f>
        <v>124824.453666861</v>
      </c>
      <c r="R2155" s="9" t="n">
        <f aca="false">B2155/Q2155-1</f>
        <v>-0.320846203969393</v>
      </c>
      <c r="S2155" s="9" t="n">
        <f aca="false">B2155/INDEX($B:$B,$E2155)-1</f>
        <v>-0.215189610469938</v>
      </c>
      <c r="T2155" s="0" t="n">
        <f aca="false">IF(AND($A2155&gt;=CrashTest!$B$3,$A2155&lt;=CrashTest!$C$3),1,IF(AND($A2155&gt;=CrashTest!$B$4,$A2155&lt;=CrashTest!$C$4),2,IF(AND($A2155&gt;=CrashTest!$B$5,$A2155&lt;=CrashTest!$C$5),3,IF(AND($A2155&gt;=CrashTest!$B$6,$A2155&lt;=CrashTest!$C$6),4,IF(AND($A2155&gt;=CrashTest!$B$7,$A2155&lt;=CrashTest!$C$7),5,0)))))</f>
        <v>0</v>
      </c>
      <c r="U2155" s="8" t="str">
        <f aca="false">IF(T2155=0,"",IF(T2154=T2155,MAX(U2154,B2155),B2155))</f>
        <v/>
      </c>
      <c r="V2155" s="9" t="str">
        <f aca="false">IF(T2155=0,"",B2155/U2155-1)</f>
        <v/>
      </c>
      <c r="W2155" s="8" t="str">
        <f aca="false">IF(T2155=0,"",IF(T2154=T2155,MAX(W2154,F2155),F2155))</f>
        <v/>
      </c>
      <c r="X2155" s="9" t="str">
        <f aca="false">IF(T2155=0,"",F2155/W2155-1)</f>
        <v/>
      </c>
    </row>
    <row r="2156" customFormat="false" ht="15" hidden="false" customHeight="false" outlineLevel="0" collapsed="false">
      <c r="A2156" s="5" t="n">
        <v>45984</v>
      </c>
      <c r="B2156" s="6" t="n">
        <v>86872.4546630625</v>
      </c>
      <c r="C2156" s="7" t="n">
        <v>57465.799</v>
      </c>
      <c r="D2156" s="0" t="n">
        <f aca="false">INT((ROW()-3)/30)</f>
        <v>71</v>
      </c>
      <c r="E2156" s="0" t="n">
        <f aca="false">2+30*D2156</f>
        <v>2132</v>
      </c>
      <c r="F2156" s="8" t="n">
        <f aca="false">INDEX($F:$F,$E2156)*(2*B2156/INDEX($B:$B,$E2156)-C2156/INDEX($C:$C,$E2156))</f>
        <v>6879.41895260157</v>
      </c>
      <c r="G2156" s="9" t="n">
        <f aca="false">B2156/B2155-1</f>
        <v>0.0247414105518669</v>
      </c>
      <c r="H2156" s="9" t="n">
        <f aca="false">F2156/F2155-1</f>
        <v>-0.000279270883169702</v>
      </c>
      <c r="I2156" s="9" t="n">
        <f aca="false">LN(B2156/B2155)</f>
        <v>0.0244402983733939</v>
      </c>
      <c r="J2156" s="9" t="n">
        <f aca="false">LN(F2156/F2155)</f>
        <v>-0.000279309886544636</v>
      </c>
      <c r="K2156" s="9" t="n">
        <f aca="false">F2156/F2149-1</f>
        <v>-0.00525556092422186</v>
      </c>
      <c r="L2156" s="9" t="n">
        <f aca="false">F2156/F2126-1</f>
        <v>-0.0737013650168479</v>
      </c>
      <c r="M2156" s="9" t="n">
        <f aca="false">B2156/B2149-1</f>
        <v>-0.0776139191745336</v>
      </c>
      <c r="N2156" s="9" t="n">
        <f aca="false">B2156/B2126-1</f>
        <v>-0.217541102020211</v>
      </c>
      <c r="O2156" s="8" t="n">
        <f aca="false">MAX(O2155,F2156)</f>
        <v>7847.55237517597</v>
      </c>
      <c r="P2156" s="9" t="n">
        <f aca="false">F2156/O2156-1</f>
        <v>-0.12336756434234</v>
      </c>
      <c r="Q2156" s="8" t="n">
        <f aca="false">MAX(Q2155,B2156)</f>
        <v>124824.453666861</v>
      </c>
      <c r="R2156" s="9" t="n">
        <f aca="false">B2156/Q2156-1</f>
        <v>-0.304042981073941</v>
      </c>
      <c r="S2156" s="9" t="n">
        <f aca="false">B2156/INDEX($B:$B,$E2156)-1</f>
        <v>-0.195772294417204</v>
      </c>
      <c r="T2156" s="0" t="n">
        <f aca="false">IF(AND($A2156&gt;=CrashTest!$B$3,$A2156&lt;=CrashTest!$C$3),1,IF(AND($A2156&gt;=CrashTest!$B$4,$A2156&lt;=CrashTest!$C$4),2,IF(AND($A2156&gt;=CrashTest!$B$5,$A2156&lt;=CrashTest!$C$5),3,IF(AND($A2156&gt;=CrashTest!$B$6,$A2156&lt;=CrashTest!$C$6),4,IF(AND($A2156&gt;=CrashTest!$B$7,$A2156&lt;=CrashTest!$C$7),5,0)))))</f>
        <v>0</v>
      </c>
      <c r="U2156" s="8" t="str">
        <f aca="false">IF(T2156=0,"",IF(T2155=T2156,MAX(U2155,B2156),B2156))</f>
        <v/>
      </c>
      <c r="V2156" s="9" t="str">
        <f aca="false">IF(T2156=0,"",B2156/U2156-1)</f>
        <v/>
      </c>
      <c r="W2156" s="8" t="str">
        <f aca="false">IF(T2156=0,"",IF(T2155=T2156,MAX(W2155,F2156),F2156))</f>
        <v/>
      </c>
      <c r="X2156" s="9" t="str">
        <f aca="false">IF(T2156=0,"",F2156/W2156-1)</f>
        <v/>
      </c>
    </row>
    <row r="2157" customFormat="false" ht="15" hidden="false" customHeight="false" outlineLevel="0" collapsed="false">
      <c r="A2157" s="5" t="n">
        <v>45985</v>
      </c>
      <c r="B2157" s="6" t="n">
        <v>88377.6024421391</v>
      </c>
      <c r="C2157" s="7" t="n">
        <v>59850.18293</v>
      </c>
      <c r="D2157" s="0" t="n">
        <f aca="false">INT((ROW()-3)/30)</f>
        <v>71</v>
      </c>
      <c r="E2157" s="0" t="n">
        <f aca="false">2+30*D2157</f>
        <v>2132</v>
      </c>
      <c r="F2157" s="8" t="n">
        <f aca="false">INDEX($F:$F,$E2157)*(2*B2157/INDEX($B:$B,$E2157)-C2157/INDEX($C:$C,$E2157))</f>
        <v>6885.11006621224</v>
      </c>
      <c r="G2157" s="9" t="n">
        <f aca="false">B2157/B2156-1</f>
        <v>0.0173259496915836</v>
      </c>
      <c r="H2157" s="9" t="n">
        <f aca="false">F2157/F2156-1</f>
        <v>0.000827266612177802</v>
      </c>
      <c r="I2157" s="9" t="n">
        <f aca="false">LN(B2157/B2156)</f>
        <v>0.0171775668885591</v>
      </c>
      <c r="J2157" s="9" t="n">
        <f aca="false">LN(F2157/F2156)</f>
        <v>0.000826924615755807</v>
      </c>
      <c r="K2157" s="9" t="n">
        <f aca="false">F2157/F2150-1</f>
        <v>0.00173028201839043</v>
      </c>
      <c r="L2157" s="9" t="n">
        <f aca="false">F2157/F2127-1</f>
        <v>-0.0738955489231971</v>
      </c>
      <c r="M2157" s="9" t="n">
        <f aca="false">B2157/B2150-1</f>
        <v>-0.0384486164047821</v>
      </c>
      <c r="N2157" s="9" t="n">
        <f aca="false">B2157/B2127-1</f>
        <v>-0.208189132687656</v>
      </c>
      <c r="O2157" s="8" t="n">
        <f aca="false">MAX(O2156,F2157)</f>
        <v>7847.55237517597</v>
      </c>
      <c r="P2157" s="9" t="n">
        <f aca="false">F2157/O2157-1</f>
        <v>-0.122642355597169</v>
      </c>
      <c r="Q2157" s="8" t="n">
        <f aca="false">MAX(Q2156,B2157)</f>
        <v>124824.453666861</v>
      </c>
      <c r="R2157" s="9" t="n">
        <f aca="false">B2157/Q2157-1</f>
        <v>-0.291984864776524</v>
      </c>
      <c r="S2157" s="9" t="n">
        <f aca="false">B2157/INDEX($B:$B,$E2157)-1</f>
        <v>-0.181838285649699</v>
      </c>
      <c r="T2157" s="0" t="n">
        <f aca="false">IF(AND($A2157&gt;=CrashTest!$B$3,$A2157&lt;=CrashTest!$C$3),1,IF(AND($A2157&gt;=CrashTest!$B$4,$A2157&lt;=CrashTest!$C$4),2,IF(AND($A2157&gt;=CrashTest!$B$5,$A2157&lt;=CrashTest!$C$5),3,IF(AND($A2157&gt;=CrashTest!$B$6,$A2157&lt;=CrashTest!$C$6),4,IF(AND($A2157&gt;=CrashTest!$B$7,$A2157&lt;=CrashTest!$C$7),5,0)))))</f>
        <v>0</v>
      </c>
      <c r="U2157" s="8" t="str">
        <f aca="false">IF(T2157=0,"",IF(T2156=T2157,MAX(U2156,B2157),B2157))</f>
        <v/>
      </c>
      <c r="V2157" s="9" t="str">
        <f aca="false">IF(T2157=0,"",B2157/U2157-1)</f>
        <v/>
      </c>
      <c r="W2157" s="8" t="str">
        <f aca="false">IF(T2157=0,"",IF(T2156=T2157,MAX(W2156,F2157),F2157))</f>
        <v/>
      </c>
      <c r="X2157" s="9" t="str">
        <f aca="false">IF(T2157=0,"",F2157/W2157-1)</f>
        <v/>
      </c>
    </row>
    <row r="2158" customFormat="false" ht="15" hidden="false" customHeight="false" outlineLevel="0" collapsed="false">
      <c r="A2158" s="5" t="n">
        <v>45986</v>
      </c>
      <c r="B2158" s="6" t="n">
        <v>87434.550610754</v>
      </c>
      <c r="C2158" s="7" t="n">
        <v>58340.94043</v>
      </c>
      <c r="D2158" s="0" t="n">
        <f aca="false">INT((ROW()-3)/30)</f>
        <v>71</v>
      </c>
      <c r="E2158" s="0" t="n">
        <f aca="false">2+30*D2158</f>
        <v>2132</v>
      </c>
      <c r="F2158" s="8" t="n">
        <f aca="false">INDEX($F:$F,$E2158)*(2*B2158/INDEX($B:$B,$E2158)-C2158/INDEX($C:$C,$E2158))</f>
        <v>6882.7951219543</v>
      </c>
      <c r="G2158" s="9" t="n">
        <f aca="false">B2158/B2157-1</f>
        <v>-0.0106707107380801</v>
      </c>
      <c r="H2158" s="9" t="n">
        <f aca="false">F2158/F2157-1</f>
        <v>-0.000336224727807921</v>
      </c>
      <c r="I2158" s="9" t="n">
        <f aca="false">LN(B2158/B2157)</f>
        <v>-0.0107280510445918</v>
      </c>
      <c r="J2158" s="9" t="n">
        <f aca="false">LN(F2158/F2157)</f>
        <v>-0.000336281264014651</v>
      </c>
      <c r="K2158" s="9" t="n">
        <f aca="false">F2158/F2151-1</f>
        <v>-0.00134484285955716</v>
      </c>
      <c r="L2158" s="9" t="n">
        <f aca="false">F2158/F2128-1</f>
        <v>-0.0923145301779309</v>
      </c>
      <c r="M2158" s="9" t="n">
        <f aca="false">B2158/B2151-1</f>
        <v>-0.0581871858636964</v>
      </c>
      <c r="N2158" s="9" t="n">
        <f aca="false">B2158/B2128-1</f>
        <v>-0.236760093793884</v>
      </c>
      <c r="O2158" s="8" t="n">
        <f aca="false">MAX(O2157,F2158)</f>
        <v>7847.55237517597</v>
      </c>
      <c r="P2158" s="9" t="n">
        <f aca="false">F2158/O2158-1</f>
        <v>-0.122937344932348</v>
      </c>
      <c r="Q2158" s="8" t="n">
        <f aca="false">MAX(Q2157,B2158)</f>
        <v>124824.453666861</v>
      </c>
      <c r="R2158" s="9" t="n">
        <f aca="false">B2158/Q2158-1</f>
        <v>-0.299539889482676</v>
      </c>
      <c r="S2158" s="9" t="n">
        <f aca="false">B2158/INDEX($B:$B,$E2158)-1</f>
        <v>-0.190568652640503</v>
      </c>
      <c r="T2158" s="0" t="n">
        <f aca="false">IF(AND($A2158&gt;=CrashTest!$B$3,$A2158&lt;=CrashTest!$C$3),1,IF(AND($A2158&gt;=CrashTest!$B$4,$A2158&lt;=CrashTest!$C$4),2,IF(AND($A2158&gt;=CrashTest!$B$5,$A2158&lt;=CrashTest!$C$5),3,IF(AND($A2158&gt;=CrashTest!$B$6,$A2158&lt;=CrashTest!$C$6),4,IF(AND($A2158&gt;=CrashTest!$B$7,$A2158&lt;=CrashTest!$C$7),5,0)))))</f>
        <v>0</v>
      </c>
      <c r="U2158" s="8" t="str">
        <f aca="false">IF(T2158=0,"",IF(T2157=T2158,MAX(U2157,B2158),B2158))</f>
        <v/>
      </c>
      <c r="V2158" s="9" t="str">
        <f aca="false">IF(T2158=0,"",B2158/U2158-1)</f>
        <v/>
      </c>
      <c r="W2158" s="8" t="str">
        <f aca="false">IF(T2158=0,"",IF(T2157=T2158,MAX(W2157,F2158),F2158))</f>
        <v/>
      </c>
      <c r="X2158" s="9" t="str">
        <f aca="false">IF(T2158=0,"",F2158/W2158-1)</f>
        <v/>
      </c>
    </row>
    <row r="2159" customFormat="false" ht="15" hidden="false" customHeight="false" outlineLevel="0" collapsed="false">
      <c r="A2159" s="5" t="n">
        <v>45987</v>
      </c>
      <c r="B2159" s="6" t="n">
        <v>90449.2770675044</v>
      </c>
      <c r="C2159" s="7" t="n">
        <v>63449.45253</v>
      </c>
      <c r="D2159" s="0" t="n">
        <f aca="false">INT((ROW()-3)/30)</f>
        <v>71</v>
      </c>
      <c r="E2159" s="0" t="n">
        <f aca="false">2+30*D2159</f>
        <v>2132</v>
      </c>
      <c r="F2159" s="8" t="n">
        <f aca="false">INDEX($F:$F,$E2159)*(2*B2159/INDEX($B:$B,$E2159)-C2159/INDEX($C:$C,$E2159))</f>
        <v>6867.00046502017</v>
      </c>
      <c r="G2159" s="9" t="n">
        <f aca="false">B2159/B2158-1</f>
        <v>0.0344798073037687</v>
      </c>
      <c r="H2159" s="9" t="n">
        <f aca="false">F2159/F2158-1</f>
        <v>-0.00229480271521498</v>
      </c>
      <c r="I2159" s="9" t="n">
        <f aca="false">LN(B2159/B2158)</f>
        <v>0.0338986987319214</v>
      </c>
      <c r="J2159" s="9" t="n">
        <f aca="false">LN(F2159/F2158)</f>
        <v>-0.00229743981014673</v>
      </c>
      <c r="K2159" s="9" t="n">
        <f aca="false">F2159/F2152-1</f>
        <v>-0.00171384424562648</v>
      </c>
      <c r="L2159" s="9" t="n">
        <f aca="false">F2159/F2129-1</f>
        <v>-0.0913640318110661</v>
      </c>
      <c r="M2159" s="9" t="n">
        <f aca="false">B2159/B2152-1</f>
        <v>-0.00954007310232774</v>
      </c>
      <c r="N2159" s="9" t="n">
        <f aca="false">B2159/B2129-1</f>
        <v>-0.207195705106545</v>
      </c>
      <c r="O2159" s="8" t="n">
        <f aca="false">MAX(O2158,F2159)</f>
        <v>7847.55237517597</v>
      </c>
      <c r="P2159" s="9" t="n">
        <f aca="false">F2159/O2159-1</f>
        <v>-0.124950030694611</v>
      </c>
      <c r="Q2159" s="8" t="n">
        <f aca="false">MAX(Q2158,B2159)</f>
        <v>124824.453666861</v>
      </c>
      <c r="R2159" s="9" t="n">
        <f aca="false">B2159/Q2159-1</f>
        <v>-0.275388159848063</v>
      </c>
      <c r="S2159" s="9" t="n">
        <f aca="false">B2159/INDEX($B:$B,$E2159)-1</f>
        <v>-0.162659615757917</v>
      </c>
      <c r="T2159" s="0" t="n">
        <f aca="false">IF(AND($A2159&gt;=CrashTest!$B$3,$A2159&lt;=CrashTest!$C$3),1,IF(AND($A2159&gt;=CrashTest!$B$4,$A2159&lt;=CrashTest!$C$4),2,IF(AND($A2159&gt;=CrashTest!$B$5,$A2159&lt;=CrashTest!$C$5),3,IF(AND($A2159&gt;=CrashTest!$B$6,$A2159&lt;=CrashTest!$C$6),4,IF(AND($A2159&gt;=CrashTest!$B$7,$A2159&lt;=CrashTest!$C$7),5,0)))))</f>
        <v>0</v>
      </c>
      <c r="U2159" s="8" t="str">
        <f aca="false">IF(T2159=0,"",IF(T2158=T2159,MAX(U2158,B2159),B2159))</f>
        <v/>
      </c>
      <c r="V2159" s="9" t="str">
        <f aca="false">IF(T2159=0,"",B2159/U2159-1)</f>
        <v/>
      </c>
      <c r="W2159" s="8" t="str">
        <f aca="false">IF(T2159=0,"",IF(T2158=T2159,MAX(W2158,F2159),F2159))</f>
        <v/>
      </c>
      <c r="X2159" s="9" t="str">
        <f aca="false">IF(T2159=0,"",F2159/W2159-1)</f>
        <v/>
      </c>
    </row>
    <row r="2160" customFormat="false" ht="15" hidden="false" customHeight="false" outlineLevel="0" collapsed="false">
      <c r="A2160" s="5" t="n">
        <v>45988</v>
      </c>
      <c r="B2160" s="6" t="n">
        <v>91336.2000452952</v>
      </c>
      <c r="C2160" s="7" t="n">
        <v>64834.71547</v>
      </c>
      <c r="D2160" s="0" t="n">
        <f aca="false">INT((ROW()-3)/30)</f>
        <v>71</v>
      </c>
      <c r="E2160" s="0" t="n">
        <f aca="false">2+30*D2160</f>
        <v>2132</v>
      </c>
      <c r="F2160" s="8" t="n">
        <f aca="false">INDEX($F:$F,$E2160)*(2*B2160/INDEX($B:$B,$E2160)-C2160/INDEX($C:$C,$E2160))</f>
        <v>6871.96887236375</v>
      </c>
      <c r="G2160" s="9" t="n">
        <f aca="false">B2160/B2159-1</f>
        <v>0.00980574976988335</v>
      </c>
      <c r="H2160" s="9" t="n">
        <f aca="false">F2160/F2159-1</f>
        <v>0.000723519296218056</v>
      </c>
      <c r="I2160" s="9" t="n">
        <f aca="false">LN(B2160/B2159)</f>
        <v>0.00975798539545497</v>
      </c>
      <c r="J2160" s="9" t="n">
        <f aca="false">LN(F2160/F2159)</f>
        <v>0.000723257682312923</v>
      </c>
      <c r="K2160" s="9" t="n">
        <f aca="false">F2160/F2153-1</f>
        <v>-0.00826388723677252</v>
      </c>
      <c r="L2160" s="9" t="n">
        <f aca="false">F2160/F2130-1</f>
        <v>-0.083025207901835</v>
      </c>
      <c r="M2160" s="9" t="n">
        <f aca="false">B2160/B2153-1</f>
        <v>0.050912851206756</v>
      </c>
      <c r="N2160" s="9" t="n">
        <f aca="false">B2160/B2130-1</f>
        <v>-0.19157686677917</v>
      </c>
      <c r="O2160" s="8" t="n">
        <f aca="false">MAX(O2159,F2160)</f>
        <v>7847.55237517597</v>
      </c>
      <c r="P2160" s="9" t="n">
        <f aca="false">F2160/O2160-1</f>
        <v>-0.124316915156663</v>
      </c>
      <c r="Q2160" s="8" t="n">
        <f aca="false">MAX(Q2159,B2160)</f>
        <v>124824.453666861</v>
      </c>
      <c r="R2160" s="9" t="n">
        <f aca="false">B2160/Q2160-1</f>
        <v>-0.268282797463238</v>
      </c>
      <c r="S2160" s="9" t="n">
        <f aca="false">B2160/INDEX($B:$B,$E2160)-1</f>
        <v>-0.154448865477821</v>
      </c>
      <c r="T2160" s="0" t="n">
        <f aca="false">IF(AND($A2160&gt;=CrashTest!$B$3,$A2160&lt;=CrashTest!$C$3),1,IF(AND($A2160&gt;=CrashTest!$B$4,$A2160&lt;=CrashTest!$C$4),2,IF(AND($A2160&gt;=CrashTest!$B$5,$A2160&lt;=CrashTest!$C$5),3,IF(AND($A2160&gt;=CrashTest!$B$6,$A2160&lt;=CrashTest!$C$6),4,IF(AND($A2160&gt;=CrashTest!$B$7,$A2160&lt;=CrashTest!$C$7),5,0)))))</f>
        <v>0</v>
      </c>
      <c r="U2160" s="8" t="str">
        <f aca="false">IF(T2160=0,"",IF(T2159=T2160,MAX(U2159,B2160),B2160))</f>
        <v/>
      </c>
      <c r="V2160" s="9" t="str">
        <f aca="false">IF(T2160=0,"",B2160/U2160-1)</f>
        <v/>
      </c>
      <c r="W2160" s="8" t="str">
        <f aca="false">IF(T2160=0,"",IF(T2159=T2160,MAX(W2159,F2160),F2160))</f>
        <v/>
      </c>
      <c r="X2160" s="9" t="str">
        <f aca="false">IF(T2160=0,"",F2160/W2160-1)</f>
        <v/>
      </c>
    </row>
    <row r="2161" customFormat="false" ht="15" hidden="false" customHeight="false" outlineLevel="0" collapsed="false">
      <c r="A2161" s="5" t="n">
        <v>45989</v>
      </c>
      <c r="B2161" s="6" t="n">
        <v>90990.1266104617</v>
      </c>
      <c r="C2161" s="7" t="n">
        <v>64161.85041</v>
      </c>
      <c r="D2161" s="0" t="n">
        <f aca="false">INT((ROW()-3)/30)</f>
        <v>71</v>
      </c>
      <c r="E2161" s="0" t="n">
        <f aca="false">2+30*D2161</f>
        <v>2132</v>
      </c>
      <c r="F2161" s="8" t="n">
        <f aca="false">INDEX($F:$F,$E2161)*(2*B2161/INDEX($B:$B,$E2161)-C2161/INDEX($C:$C,$E2161))</f>
        <v>6880.84650692671</v>
      </c>
      <c r="G2161" s="9" t="n">
        <f aca="false">B2161/B2160-1</f>
        <v>-0.00378900627201362</v>
      </c>
      <c r="H2161" s="9" t="n">
        <f aca="false">F2161/F2160-1</f>
        <v>0.0012918618707165</v>
      </c>
      <c r="I2161" s="9" t="n">
        <f aca="false">LN(B2161/B2160)</f>
        <v>-0.00379620274033882</v>
      </c>
      <c r="J2161" s="9" t="n">
        <f aca="false">LN(F2161/F2160)</f>
        <v>0.00129102813514022</v>
      </c>
      <c r="K2161" s="9" t="n">
        <f aca="false">F2161/F2154-1</f>
        <v>0.00314334760690094</v>
      </c>
      <c r="L2161" s="9" t="n">
        <f aca="false">F2161/F2131-1</f>
        <v>-0.0625139829279019</v>
      </c>
      <c r="M2161" s="9" t="n">
        <f aca="false">B2161/B2154-1</f>
        <v>0.0711267716162383</v>
      </c>
      <c r="N2161" s="9" t="n">
        <f aca="false">B2161/B2131-1</f>
        <v>-0.174365830319907</v>
      </c>
      <c r="O2161" s="8" t="n">
        <f aca="false">MAX(O2160,F2161)</f>
        <v>7847.55237517597</v>
      </c>
      <c r="P2161" s="9" t="n">
        <f aca="false">F2161/O2161-1</f>
        <v>-0.123185653568523</v>
      </c>
      <c r="Q2161" s="8" t="n">
        <f aca="false">MAX(Q2160,B2161)</f>
        <v>124824.453666861</v>
      </c>
      <c r="R2161" s="9" t="n">
        <f aca="false">B2161/Q2161-1</f>
        <v>-0.27105527853299</v>
      </c>
      <c r="S2161" s="9" t="n">
        <f aca="false">B2161/INDEX($B:$B,$E2161)-1</f>
        <v>-0.157652664029834</v>
      </c>
      <c r="T2161" s="0" t="n">
        <f aca="false">IF(AND($A2161&gt;=CrashTest!$B$3,$A2161&lt;=CrashTest!$C$3),1,IF(AND($A2161&gt;=CrashTest!$B$4,$A2161&lt;=CrashTest!$C$4),2,IF(AND($A2161&gt;=CrashTest!$B$5,$A2161&lt;=CrashTest!$C$5),3,IF(AND($A2161&gt;=CrashTest!$B$6,$A2161&lt;=CrashTest!$C$6),4,IF(AND($A2161&gt;=CrashTest!$B$7,$A2161&lt;=CrashTest!$C$7),5,0)))))</f>
        <v>0</v>
      </c>
      <c r="U2161" s="8" t="str">
        <f aca="false">IF(T2161=0,"",IF(T2160=T2161,MAX(U2160,B2161),B2161))</f>
        <v/>
      </c>
      <c r="V2161" s="9" t="str">
        <f aca="false">IF(T2161=0,"",B2161/U2161-1)</f>
        <v/>
      </c>
      <c r="W2161" s="8" t="str">
        <f aca="false">IF(T2161=0,"",IF(T2160=T2161,MAX(W2160,F2161),F2161))</f>
        <v/>
      </c>
      <c r="X2161" s="9" t="str">
        <f aca="false">IF(T2161=0,"",F2161/W2161-1)</f>
        <v/>
      </c>
    </row>
    <row r="2162" customFormat="false" ht="15" hidden="false" customHeight="false" outlineLevel="0" collapsed="false">
      <c r="A2162" s="5" t="n">
        <v>45990</v>
      </c>
      <c r="B2162" s="6" t="n">
        <v>90842.0738243717</v>
      </c>
      <c r="C2162" s="7" t="n">
        <v>63952.13156</v>
      </c>
      <c r="D2162" s="0" t="n">
        <f aca="false">INT((ROW()-3)/30)</f>
        <v>71</v>
      </c>
      <c r="E2162" s="0" t="n">
        <f aca="false">2+30*D2162</f>
        <v>2132</v>
      </c>
      <c r="F2162" s="8" t="n">
        <f aca="false">INDEX($F:$F,$E2162)*(2*B2162/INDEX($B:$B,$E2162)-C2162/INDEX($C:$C,$E2162))</f>
        <v>6878.25821569202</v>
      </c>
      <c r="G2162" s="9" t="n">
        <f aca="false">B2162/B2161-1</f>
        <v>-0.00162713023495198</v>
      </c>
      <c r="H2162" s="9" t="n">
        <f aca="false">F2162/F2161-1</f>
        <v>-0.000376158839189844</v>
      </c>
      <c r="I2162" s="9" t="n">
        <f aca="false">LN(B2162/B2161)</f>
        <v>-0.00162845544907847</v>
      </c>
      <c r="J2162" s="9" t="n">
        <f aca="false">LN(F2162/F2161)</f>
        <v>-0.000376229604672592</v>
      </c>
      <c r="K2162" s="9" t="n">
        <f aca="false">F2162/F2155-1</f>
        <v>-0.000447949772698353</v>
      </c>
      <c r="L2162" s="9" t="n">
        <f aca="false">F2162/F2132-1</f>
        <v>-0.0442921828056825</v>
      </c>
      <c r="M2162" s="9" t="n">
        <f aca="false">B2162/B2155-1</f>
        <v>0.0715667610555557</v>
      </c>
      <c r="N2162" s="9" t="n">
        <f aca="false">B2162/B2132-1</f>
        <v>-0.159023272848522</v>
      </c>
      <c r="O2162" s="8" t="n">
        <f aca="false">MAX(O2161,F2162)</f>
        <v>7847.55237517597</v>
      </c>
      <c r="P2162" s="9" t="n">
        <f aca="false">F2162/O2162-1</f>
        <v>-0.123515475035262</v>
      </c>
      <c r="Q2162" s="8" t="n">
        <f aca="false">MAX(Q2161,B2162)</f>
        <v>124824.453666861</v>
      </c>
      <c r="R2162" s="9" t="n">
        <f aca="false">B2162/Q2162-1</f>
        <v>-0.272241366528898</v>
      </c>
      <c r="S2162" s="9" t="n">
        <f aca="false">B2162/INDEX($B:$B,$E2162)-1</f>
        <v>-0.159023272848522</v>
      </c>
      <c r="T2162" s="0" t="n">
        <f aca="false">IF(AND($A2162&gt;=CrashTest!$B$3,$A2162&lt;=CrashTest!$C$3),1,IF(AND($A2162&gt;=CrashTest!$B$4,$A2162&lt;=CrashTest!$C$4),2,IF(AND($A2162&gt;=CrashTest!$B$5,$A2162&lt;=CrashTest!$C$5),3,IF(AND($A2162&gt;=CrashTest!$B$6,$A2162&lt;=CrashTest!$C$6),4,IF(AND($A2162&gt;=CrashTest!$B$7,$A2162&lt;=CrashTest!$C$7),5,0)))))</f>
        <v>0</v>
      </c>
      <c r="U2162" s="8" t="str">
        <f aca="false">IF(T2162=0,"",IF(T2161=T2162,MAX(U2161,B2162),B2162))</f>
        <v/>
      </c>
      <c r="V2162" s="9" t="str">
        <f aca="false">IF(T2162=0,"",B2162/U2162-1)</f>
        <v/>
      </c>
      <c r="W2162" s="8" t="str">
        <f aca="false">IF(T2162=0,"",IF(T2161=T2162,MAX(W2161,F2162),F2162))</f>
        <v/>
      </c>
      <c r="X2162" s="9" t="str">
        <f aca="false">IF(T2162=0,"",F2162/W2162-1)</f>
        <v/>
      </c>
    </row>
    <row r="2163" customFormat="false" ht="15" hidden="false" customHeight="false" outlineLevel="0" collapsed="false">
      <c r="A2163" s="5" t="n">
        <v>45991</v>
      </c>
      <c r="B2163" s="6" t="n">
        <v>90607.7021513735</v>
      </c>
      <c r="C2163" s="7" t="n">
        <v>63409.73382</v>
      </c>
      <c r="D2163" s="0" t="n">
        <f aca="false">INT((ROW()-3)/30)</f>
        <v>72</v>
      </c>
      <c r="E2163" s="0" t="n">
        <f aca="false">2+30*D2163</f>
        <v>2162</v>
      </c>
      <c r="F2163" s="8" t="n">
        <f aca="false">INDEX($F:$F,$E2163)*(2*B2163/INDEX($B:$B,$E2163)-C2163/INDEX($C:$C,$E2163))</f>
        <v>6901.10316421933</v>
      </c>
      <c r="G2163" s="9" t="n">
        <f aca="false">B2163/B2162-1</f>
        <v>-0.00257999034072398</v>
      </c>
      <c r="H2163" s="9" t="n">
        <f aca="false">F2163/F2162-1</f>
        <v>0.00332132755283854</v>
      </c>
      <c r="I2163" s="9" t="n">
        <f aca="false">LN(B2163/B2162)</f>
        <v>-0.00258332425134246</v>
      </c>
      <c r="J2163" s="9" t="n">
        <f aca="false">LN(F2163/F2162)</f>
        <v>0.00331582412690193</v>
      </c>
      <c r="K2163" s="9" t="n">
        <f aca="false">F2163/F2156-1</f>
        <v>0.00315204114870293</v>
      </c>
      <c r="L2163" s="9" t="n">
        <f aca="false">F2163/F2133-1</f>
        <v>-0.0497602718472993</v>
      </c>
      <c r="M2163" s="9" t="n">
        <f aca="false">B2163/B2156-1</f>
        <v>0.0429969143015272</v>
      </c>
      <c r="N2163" s="9" t="n">
        <f aca="false">B2163/B2133-1</f>
        <v>-0.17294207454422</v>
      </c>
      <c r="O2163" s="8" t="n">
        <f aca="false">MAX(O2162,F2163)</f>
        <v>7847.55237517597</v>
      </c>
      <c r="P2163" s="9" t="n">
        <f aca="false">F2163/O2163-1</f>
        <v>-0.12060438283286</v>
      </c>
      <c r="Q2163" s="8" t="n">
        <f aca="false">MAX(Q2162,B2163)</f>
        <v>124824.453666861</v>
      </c>
      <c r="R2163" s="9" t="n">
        <f aca="false">B2163/Q2163-1</f>
        <v>-0.274118976773631</v>
      </c>
      <c r="S2163" s="9" t="n">
        <f aca="false">B2163/INDEX($B:$B,$E2163)-1</f>
        <v>-0.00257999034072398</v>
      </c>
      <c r="T2163" s="0" t="n">
        <f aca="false">IF(AND($A2163&gt;=CrashTest!$B$3,$A2163&lt;=CrashTest!$C$3),1,IF(AND($A2163&gt;=CrashTest!$B$4,$A2163&lt;=CrashTest!$C$4),2,IF(AND($A2163&gt;=CrashTest!$B$5,$A2163&lt;=CrashTest!$C$5),3,IF(AND($A2163&gt;=CrashTest!$B$6,$A2163&lt;=CrashTest!$C$6),4,IF(AND($A2163&gt;=CrashTest!$B$7,$A2163&lt;=CrashTest!$C$7),5,0)))))</f>
        <v>0</v>
      </c>
      <c r="U2163" s="8" t="str">
        <f aca="false">IF(T2163=0,"",IF(T2162=T2163,MAX(U2162,B2163),B2163))</f>
        <v/>
      </c>
      <c r="V2163" s="9" t="str">
        <f aca="false">IF(T2163=0,"",B2163/U2163-1)</f>
        <v/>
      </c>
      <c r="W2163" s="8" t="str">
        <f aca="false">IF(T2163=0,"",IF(T2162=T2163,MAX(W2162,F2163),F2163))</f>
        <v/>
      </c>
      <c r="X2163" s="9" t="str">
        <f aca="false">IF(T2163=0,"",F2163/W2163-1)</f>
        <v/>
      </c>
    </row>
    <row r="2164" customFormat="false" ht="15" hidden="false" customHeight="false" outlineLevel="0" collapsed="false">
      <c r="A2164" s="5" t="n">
        <v>45992</v>
      </c>
      <c r="B2164" s="6" t="n">
        <v>86504.6368156049</v>
      </c>
      <c r="C2164" s="7" t="n">
        <v>58456.55401</v>
      </c>
      <c r="D2164" s="0" t="n">
        <f aca="false">INT((ROW()-3)/30)</f>
        <v>72</v>
      </c>
      <c r="E2164" s="0" t="n">
        <f aca="false">2+30*D2164</f>
        <v>2162</v>
      </c>
      <c r="F2164" s="8" t="n">
        <f aca="false">INDEX($F:$F,$E2164)*(2*B2164/INDEX($B:$B,$E2164)-C2164/INDEX($C:$C,$E2164))</f>
        <v>6812.49285614388</v>
      </c>
      <c r="G2164" s="9" t="n">
        <f aca="false">B2164/B2163-1</f>
        <v>-0.0452838471602979</v>
      </c>
      <c r="H2164" s="9" t="n">
        <f aca="false">F2164/F2163-1</f>
        <v>-0.0128400207860786</v>
      </c>
      <c r="I2164" s="9" t="n">
        <f aca="false">LN(B2164/B2163)</f>
        <v>-0.0463412048380465</v>
      </c>
      <c r="J2164" s="9" t="n">
        <f aca="false">LN(F2164/F2163)</f>
        <v>-0.0129231663469332</v>
      </c>
      <c r="K2164" s="9" t="n">
        <f aca="false">F2164/F2157-1</f>
        <v>-0.0105469933479659</v>
      </c>
      <c r="L2164" s="9" t="n">
        <f aca="false">F2164/F2134-1</f>
        <v>-0.0632164478865706</v>
      </c>
      <c r="M2164" s="9" t="n">
        <f aca="false">B2164/B2157-1</f>
        <v>-0.0211927634918636</v>
      </c>
      <c r="N2164" s="9" t="n">
        <f aca="false">B2164/B2134-1</f>
        <v>-0.213632069774581</v>
      </c>
      <c r="O2164" s="8" t="n">
        <f aca="false">MAX(O2163,F2164)</f>
        <v>7847.55237517597</v>
      </c>
      <c r="P2164" s="9" t="n">
        <f aca="false">F2164/O2164-1</f>
        <v>-0.131895840836472</v>
      </c>
      <c r="Q2164" s="8" t="n">
        <f aca="false">MAX(Q2163,B2164)</f>
        <v>124824.453666861</v>
      </c>
      <c r="R2164" s="9" t="n">
        <f aca="false">B2164/Q2164-1</f>
        <v>-0.306989662085975</v>
      </c>
      <c r="S2164" s="9" t="n">
        <f aca="false">B2164/INDEX($B:$B,$E2164)-1</f>
        <v>-0.0477470056127575</v>
      </c>
      <c r="T2164" s="0" t="n">
        <f aca="false">IF(AND($A2164&gt;=CrashTest!$B$3,$A2164&lt;=CrashTest!$C$3),1,IF(AND($A2164&gt;=CrashTest!$B$4,$A2164&lt;=CrashTest!$C$4),2,IF(AND($A2164&gt;=CrashTest!$B$5,$A2164&lt;=CrashTest!$C$5),3,IF(AND($A2164&gt;=CrashTest!$B$6,$A2164&lt;=CrashTest!$C$6),4,IF(AND($A2164&gt;=CrashTest!$B$7,$A2164&lt;=CrashTest!$C$7),5,0)))))</f>
        <v>0</v>
      </c>
      <c r="U2164" s="8" t="str">
        <f aca="false">IF(T2164=0,"",IF(T2163=T2164,MAX(U2163,B2164),B2164))</f>
        <v/>
      </c>
      <c r="V2164" s="9" t="str">
        <f aca="false">IF(T2164=0,"",B2164/U2164-1)</f>
        <v/>
      </c>
      <c r="W2164" s="8" t="str">
        <f aca="false">IF(T2164=0,"",IF(T2163=T2164,MAX(W2163,F2164),F2164))</f>
        <v/>
      </c>
      <c r="X2164" s="9" t="str">
        <f aca="false">IF(T2164=0,"",F2164/W2164-1)</f>
        <v/>
      </c>
    </row>
    <row r="2165" customFormat="false" ht="15" hidden="false" customHeight="false" outlineLevel="0" collapsed="false">
      <c r="A2165" s="5" t="n">
        <v>45993</v>
      </c>
      <c r="B2165" s="6" t="n">
        <v>91528.0245809468</v>
      </c>
      <c r="C2165" s="7" t="n">
        <v>64555.697</v>
      </c>
      <c r="D2165" s="0" t="n">
        <f aca="false">INT((ROW()-3)/30)</f>
        <v>72</v>
      </c>
      <c r="E2165" s="0" t="n">
        <f aca="false">2+30*D2165</f>
        <v>2162</v>
      </c>
      <c r="F2165" s="8" t="n">
        <f aca="false">INDEX($F:$F,$E2165)*(2*B2165/INDEX($B:$B,$E2165)-C2165/INDEX($C:$C,$E2165))</f>
        <v>6917.21860141536</v>
      </c>
      <c r="G2165" s="9" t="n">
        <f aca="false">B2165/B2164-1</f>
        <v>0.0580707341278117</v>
      </c>
      <c r="H2165" s="9" t="n">
        <f aca="false">F2165/F2164-1</f>
        <v>0.0153726025821848</v>
      </c>
      <c r="I2165" s="9" t="n">
        <f aca="false">LN(B2165/B2164)</f>
        <v>0.0564471876548228</v>
      </c>
      <c r="J2165" s="9" t="n">
        <f aca="false">LN(F2165/F2164)</f>
        <v>0.0152556412705315</v>
      </c>
      <c r="K2165" s="9" t="n">
        <f aca="false">F2165/F2158-1</f>
        <v>0.00500138081275381</v>
      </c>
      <c r="L2165" s="9" t="n">
        <f aca="false">F2165/F2135-1</f>
        <v>-0.0489974267436323</v>
      </c>
      <c r="M2165" s="9" t="n">
        <f aca="false">B2165/B2158-1</f>
        <v>0.046817578881561</v>
      </c>
      <c r="N2165" s="9" t="n">
        <f aca="false">B2165/B2135-1</f>
        <v>-0.170860459234753</v>
      </c>
      <c r="O2165" s="8" t="n">
        <f aca="false">MAX(O2164,F2165)</f>
        <v>7847.55237517597</v>
      </c>
      <c r="P2165" s="9" t="n">
        <f aca="false">F2165/O2165-1</f>
        <v>-0.11855082059771</v>
      </c>
      <c r="Q2165" s="8" t="n">
        <f aca="false">MAX(Q2164,B2165)</f>
        <v>124824.453666861</v>
      </c>
      <c r="R2165" s="9" t="n">
        <f aca="false">B2165/Q2165-1</f>
        <v>-0.266746043005145</v>
      </c>
      <c r="S2165" s="9" t="n">
        <f aca="false">B2165/INDEX($B:$B,$E2165)-1</f>
        <v>0.00755102484671655</v>
      </c>
      <c r="T2165" s="0" t="n">
        <f aca="false">IF(AND($A2165&gt;=CrashTest!$B$3,$A2165&lt;=CrashTest!$C$3),1,IF(AND($A2165&gt;=CrashTest!$B$4,$A2165&lt;=CrashTest!$C$4),2,IF(AND($A2165&gt;=CrashTest!$B$5,$A2165&lt;=CrashTest!$C$5),3,IF(AND($A2165&gt;=CrashTest!$B$6,$A2165&lt;=CrashTest!$C$6),4,IF(AND($A2165&gt;=CrashTest!$B$7,$A2165&lt;=CrashTest!$C$7),5,0)))))</f>
        <v>0</v>
      </c>
      <c r="U2165" s="8" t="str">
        <f aca="false">IF(T2165=0,"",IF(T2164=T2165,MAX(U2164,B2165),B2165))</f>
        <v/>
      </c>
      <c r="V2165" s="9" t="str">
        <f aca="false">IF(T2165=0,"",B2165/U2165-1)</f>
        <v/>
      </c>
      <c r="W2165" s="8" t="str">
        <f aca="false">IF(T2165=0,"",IF(T2164=T2165,MAX(W2164,F2165),F2165))</f>
        <v/>
      </c>
      <c r="X2165" s="9" t="str">
        <f aca="false">IF(T2165=0,"",F2165/W2165-1)</f>
        <v/>
      </c>
    </row>
    <row r="2166" customFormat="false" ht="15" hidden="false" customHeight="false" outlineLevel="0" collapsed="false">
      <c r="A2166" s="5" t="n">
        <v>45994</v>
      </c>
      <c r="B2166" s="6" t="n">
        <v>93609.0938658679</v>
      </c>
      <c r="C2166" s="7" t="n">
        <v>67128.2687</v>
      </c>
      <c r="D2166" s="0" t="n">
        <f aca="false">INT((ROW()-3)/30)</f>
        <v>72</v>
      </c>
      <c r="E2166" s="0" t="n">
        <f aca="false">2+30*D2166</f>
        <v>2162</v>
      </c>
      <c r="F2166" s="8" t="n">
        <f aca="false">INDEX($F:$F,$E2166)*(2*B2166/INDEX($B:$B,$E2166)-C2166/INDEX($C:$C,$E2166))</f>
        <v>6955.67343137642</v>
      </c>
      <c r="G2166" s="9" t="n">
        <f aca="false">B2166/B2165-1</f>
        <v>0.0227369627439147</v>
      </c>
      <c r="H2166" s="9" t="n">
        <f aca="false">F2166/F2165-1</f>
        <v>0.00555929083305151</v>
      </c>
      <c r="I2166" s="9" t="n">
        <f aca="false">LN(B2166/B2165)</f>
        <v>0.0224823304901129</v>
      </c>
      <c r="J2166" s="9" t="n">
        <f aca="false">LN(F2166/F2165)</f>
        <v>0.00554389500931982</v>
      </c>
      <c r="K2166" s="9" t="n">
        <f aca="false">F2166/F2159-1</f>
        <v>0.0129129110749215</v>
      </c>
      <c r="L2166" s="9" t="n">
        <f aca="false">F2166/F2136-1</f>
        <v>-0.0321942817508403</v>
      </c>
      <c r="M2166" s="9" t="n">
        <f aca="false">B2166/B2159-1</f>
        <v>0.0349346827394237</v>
      </c>
      <c r="N2166" s="9" t="n">
        <f aca="false">B2166/B2136-1</f>
        <v>-0.121006730654408</v>
      </c>
      <c r="O2166" s="8" t="n">
        <f aca="false">MAX(O2165,F2166)</f>
        <v>7847.55237517597</v>
      </c>
      <c r="P2166" s="9" t="n">
        <f aca="false">F2166/O2166-1</f>
        <v>-0.113650588254858</v>
      </c>
      <c r="Q2166" s="8" t="n">
        <f aca="false">MAX(Q2165,B2166)</f>
        <v>124824.453666861</v>
      </c>
      <c r="R2166" s="9" t="n">
        <f aca="false">B2166/Q2166-1</f>
        <v>-0.250074075103125</v>
      </c>
      <c r="S2166" s="9" t="n">
        <f aca="false">B2166/INDEX($B:$B,$E2166)-1</f>
        <v>0.0304596749612494</v>
      </c>
      <c r="T2166" s="0" t="n">
        <f aca="false">IF(AND($A2166&gt;=CrashTest!$B$3,$A2166&lt;=CrashTest!$C$3),1,IF(AND($A2166&gt;=CrashTest!$B$4,$A2166&lt;=CrashTest!$C$4),2,IF(AND($A2166&gt;=CrashTest!$B$5,$A2166&lt;=CrashTest!$C$5),3,IF(AND($A2166&gt;=CrashTest!$B$6,$A2166&lt;=CrashTest!$C$6),4,IF(AND($A2166&gt;=CrashTest!$B$7,$A2166&lt;=CrashTest!$C$7),5,0)))))</f>
        <v>0</v>
      </c>
      <c r="U2166" s="8" t="str">
        <f aca="false">IF(T2166=0,"",IF(T2165=T2166,MAX(U2165,B2166),B2166))</f>
        <v/>
      </c>
      <c r="V2166" s="9" t="str">
        <f aca="false">IF(T2166=0,"",B2166/U2166-1)</f>
        <v/>
      </c>
      <c r="W2166" s="8" t="str">
        <f aca="false">IF(T2166=0,"",IF(T2165=T2166,MAX(W2165,F2166),F2166))</f>
        <v/>
      </c>
      <c r="X2166" s="9" t="str">
        <f aca="false">IF(T2166=0,"",F2166/W2166-1)</f>
        <v/>
      </c>
    </row>
    <row r="2167" customFormat="false" ht="15" hidden="false" customHeight="false" outlineLevel="0" collapsed="false">
      <c r="A2167" s="5" t="n">
        <v>45995</v>
      </c>
      <c r="B2167" s="6" t="n">
        <v>92205.5929544126</v>
      </c>
      <c r="C2167" s="7" t="n">
        <v>65459.70822</v>
      </c>
      <c r="D2167" s="0" t="n">
        <f aca="false">INT((ROW()-3)/30)</f>
        <v>72</v>
      </c>
      <c r="E2167" s="0" t="n">
        <f aca="false">2+30*D2167</f>
        <v>2162</v>
      </c>
      <c r="F2167" s="8" t="n">
        <f aca="false">INDEX($F:$F,$E2167)*(2*B2167/INDEX($B:$B,$E2167)-C2167/INDEX($C:$C,$E2167))</f>
        <v>6922.59570145827</v>
      </c>
      <c r="G2167" s="9" t="n">
        <f aca="false">B2167/B2166-1</f>
        <v>-0.0149932111667096</v>
      </c>
      <c r="H2167" s="9" t="n">
        <f aca="false">F2167/F2166-1</f>
        <v>-0.00475550358200183</v>
      </c>
      <c r="I2167" s="9" t="n">
        <f aca="false">LN(B2167/B2166)</f>
        <v>-0.0151067456172609</v>
      </c>
      <c r="J2167" s="9" t="n">
        <f aca="false">LN(F2167/F2166)</f>
        <v>-0.00476684696578369</v>
      </c>
      <c r="K2167" s="9" t="n">
        <f aca="false">F2167/F2160-1</f>
        <v>0.00736715052626669</v>
      </c>
      <c r="L2167" s="9" t="n">
        <f aca="false">F2167/F2137-1</f>
        <v>-0.0220297567810477</v>
      </c>
      <c r="M2167" s="9" t="n">
        <f aca="false">B2167/B2160-1</f>
        <v>0.00951860170103691</v>
      </c>
      <c r="N2167" s="9" t="n">
        <f aca="false">B2167/B2137-1</f>
        <v>-0.09022366044173</v>
      </c>
      <c r="O2167" s="8" t="n">
        <f aca="false">MAX(O2166,F2167)</f>
        <v>7847.55237517597</v>
      </c>
      <c r="P2167" s="9" t="n">
        <f aca="false">F2167/O2167-1</f>
        <v>-0.117865626057317</v>
      </c>
      <c r="Q2167" s="8" t="n">
        <f aca="false">MAX(Q2166,B2167)</f>
        <v>124824.453666861</v>
      </c>
      <c r="R2167" s="9" t="n">
        <f aca="false">B2167/Q2167-1</f>
        <v>-0.261317872854494</v>
      </c>
      <c r="S2167" s="9" t="n">
        <f aca="false">B2167/INDEX($B:$B,$E2167)-1</f>
        <v>0.0150097754557765</v>
      </c>
      <c r="T2167" s="0" t="n">
        <f aca="false">IF(AND($A2167&gt;=CrashTest!$B$3,$A2167&lt;=CrashTest!$C$3),1,IF(AND($A2167&gt;=CrashTest!$B$4,$A2167&lt;=CrashTest!$C$4),2,IF(AND($A2167&gt;=CrashTest!$B$5,$A2167&lt;=CrashTest!$C$5),3,IF(AND($A2167&gt;=CrashTest!$B$6,$A2167&lt;=CrashTest!$C$6),4,IF(AND($A2167&gt;=CrashTest!$B$7,$A2167&lt;=CrashTest!$C$7),5,0)))))</f>
        <v>0</v>
      </c>
      <c r="U2167" s="8" t="str">
        <f aca="false">IF(T2167=0,"",IF(T2166=T2167,MAX(U2166,B2167),B2167))</f>
        <v/>
      </c>
      <c r="V2167" s="9" t="str">
        <f aca="false">IF(T2167=0,"",B2167/U2167-1)</f>
        <v/>
      </c>
      <c r="W2167" s="8" t="str">
        <f aca="false">IF(T2167=0,"",IF(T2166=T2167,MAX(W2166,F2167),F2167))</f>
        <v/>
      </c>
      <c r="X2167" s="9" t="str">
        <f aca="false">IF(T2167=0,"",F2167/W2167-1)</f>
        <v/>
      </c>
    </row>
    <row r="2168" customFormat="false" ht="15" hidden="false" customHeight="false" outlineLevel="0" collapsed="false">
      <c r="A2168" s="5" t="n">
        <v>45996</v>
      </c>
      <c r="B2168" s="6" t="n">
        <v>89279.8344634717</v>
      </c>
      <c r="C2168" s="7" t="n">
        <v>62190.12566</v>
      </c>
      <c r="D2168" s="0" t="n">
        <f aca="false">INT((ROW()-3)/30)</f>
        <v>72</v>
      </c>
      <c r="E2168" s="0" t="n">
        <f aca="false">2+30*D2168</f>
        <v>2162</v>
      </c>
      <c r="F2168" s="8" t="n">
        <f aca="false">INDEX($F:$F,$E2168)*(2*B2168/INDEX($B:$B,$E2168)-C2168/INDEX($C:$C,$E2168))</f>
        <v>6831.19255267303</v>
      </c>
      <c r="G2168" s="9" t="n">
        <f aca="false">B2168/B2167-1</f>
        <v>-0.0317308136870549</v>
      </c>
      <c r="H2168" s="9" t="n">
        <f aca="false">F2168/F2167-1</f>
        <v>-0.0132035948258532</v>
      </c>
      <c r="I2168" s="9" t="n">
        <f aca="false">LN(B2168/B2167)</f>
        <v>-0.0322451453300022</v>
      </c>
      <c r="J2168" s="9" t="n">
        <f aca="false">LN(F2168/F2167)</f>
        <v>-0.0132915372458663</v>
      </c>
      <c r="K2168" s="9" t="n">
        <f aca="false">F2168/F2161-1</f>
        <v>-0.00721625663407788</v>
      </c>
      <c r="L2168" s="9" t="n">
        <f aca="false">F2168/F2138-1</f>
        <v>-0.043327893358512</v>
      </c>
      <c r="M2168" s="9" t="n">
        <f aca="false">B2168/B2161-1</f>
        <v>-0.0187964585906329</v>
      </c>
      <c r="N2168" s="9" t="n">
        <f aca="false">B2168/B2138-1</f>
        <v>-0.140845168736865</v>
      </c>
      <c r="O2168" s="8" t="n">
        <f aca="false">MAX(O2167,F2168)</f>
        <v>7847.55237517597</v>
      </c>
      <c r="P2168" s="9" t="n">
        <f aca="false">F2168/O2168-1</f>
        <v>-0.129512970912814</v>
      </c>
      <c r="Q2168" s="8" t="n">
        <f aca="false">MAX(Q2167,B2168)</f>
        <v>124824.453666861</v>
      </c>
      <c r="R2168" s="9" t="n">
        <f aca="false">B2168/Q2168-1</f>
        <v>-0.284756857804905</v>
      </c>
      <c r="S2168" s="9" t="n">
        <f aca="false">B2168/INDEX($B:$B,$E2168)-1</f>
        <v>-0.0171973106197502</v>
      </c>
      <c r="T2168" s="0" t="n">
        <f aca="false">IF(AND($A2168&gt;=CrashTest!$B$3,$A2168&lt;=CrashTest!$C$3),1,IF(AND($A2168&gt;=CrashTest!$B$4,$A2168&lt;=CrashTest!$C$4),2,IF(AND($A2168&gt;=CrashTest!$B$5,$A2168&lt;=CrashTest!$C$5),3,IF(AND($A2168&gt;=CrashTest!$B$6,$A2168&lt;=CrashTest!$C$6),4,IF(AND($A2168&gt;=CrashTest!$B$7,$A2168&lt;=CrashTest!$C$7),5,0)))))</f>
        <v>0</v>
      </c>
      <c r="U2168" s="8" t="str">
        <f aca="false">IF(T2168=0,"",IF(T2167=T2168,MAX(U2167,B2168),B2168))</f>
        <v/>
      </c>
      <c r="V2168" s="9" t="str">
        <f aca="false">IF(T2168=0,"",B2168/U2168-1)</f>
        <v/>
      </c>
      <c r="W2168" s="8" t="str">
        <f aca="false">IF(T2168=0,"",IF(T2167=T2168,MAX(W2167,F2168),F2168))</f>
        <v/>
      </c>
      <c r="X2168" s="9" t="str">
        <f aca="false">IF(T2168=0,"",F2168/W2168-1)</f>
        <v/>
      </c>
    </row>
    <row r="2169" customFormat="false" ht="15" hidden="false" customHeight="false" outlineLevel="0" collapsed="false">
      <c r="A2169" s="5" t="n">
        <v>45997</v>
      </c>
      <c r="B2169" s="6" t="n">
        <v>89169.5570610754</v>
      </c>
      <c r="C2169" s="7" t="n">
        <v>62104.05547</v>
      </c>
      <c r="D2169" s="0" t="n">
        <f aca="false">INT((ROW()-3)/30)</f>
        <v>72</v>
      </c>
      <c r="E2169" s="0" t="n">
        <f aca="false">2+30*D2169</f>
        <v>2162</v>
      </c>
      <c r="F2169" s="8" t="n">
        <f aca="false">INDEX($F:$F,$E2169)*(2*B2169/INDEX($B:$B,$E2169)-C2169/INDEX($C:$C,$E2169))</f>
        <v>6823.75000680505</v>
      </c>
      <c r="G2169" s="9" t="n">
        <f aca="false">B2169/B2168-1</f>
        <v>-0.00123518824893687</v>
      </c>
      <c r="H2169" s="9" t="n">
        <f aca="false">F2169/F2168-1</f>
        <v>-0.00108949437606853</v>
      </c>
      <c r="I2169" s="9" t="n">
        <f aca="false">LN(B2169/B2168)</f>
        <v>-0.00123595172269599</v>
      </c>
      <c r="J2169" s="9" t="n">
        <f aca="false">LN(F2169/F2168)</f>
        <v>-0.0010900883064947</v>
      </c>
      <c r="K2169" s="9" t="n">
        <f aca="false">F2169/F2162-1</f>
        <v>-0.007924711050047</v>
      </c>
      <c r="L2169" s="9" t="n">
        <f aca="false">F2169/F2139-1</f>
        <v>-0.0351917086096201</v>
      </c>
      <c r="M2169" s="9" t="n">
        <f aca="false">B2169/B2162-1</f>
        <v>-0.0184112569526963</v>
      </c>
      <c r="N2169" s="9" t="n">
        <f aca="false">B2169/B2139-1</f>
        <v>-0.119239717226145</v>
      </c>
      <c r="O2169" s="8" t="n">
        <f aca="false">MAX(O2168,F2169)</f>
        <v>7847.55237517597</v>
      </c>
      <c r="P2169" s="9" t="n">
        <f aca="false">F2169/O2169-1</f>
        <v>-0.130461361635445</v>
      </c>
      <c r="Q2169" s="8" t="n">
        <f aca="false">MAX(Q2168,B2169)</f>
        <v>124824.453666861</v>
      </c>
      <c r="R2169" s="9" t="n">
        <f aca="false">B2169/Q2169-1</f>
        <v>-0.285640317729277</v>
      </c>
      <c r="S2169" s="9" t="n">
        <f aca="false">B2169/INDEX($B:$B,$E2169)-1</f>
        <v>-0.0184112569526963</v>
      </c>
      <c r="T2169" s="0" t="n">
        <f aca="false">IF(AND($A2169&gt;=CrashTest!$B$3,$A2169&lt;=CrashTest!$C$3),1,IF(AND($A2169&gt;=CrashTest!$B$4,$A2169&lt;=CrashTest!$C$4),2,IF(AND($A2169&gt;=CrashTest!$B$5,$A2169&lt;=CrashTest!$C$5),3,IF(AND($A2169&gt;=CrashTest!$B$6,$A2169&lt;=CrashTest!$C$6),4,IF(AND($A2169&gt;=CrashTest!$B$7,$A2169&lt;=CrashTest!$C$7),5,0)))))</f>
        <v>0</v>
      </c>
      <c r="U2169" s="8" t="str">
        <f aca="false">IF(T2169=0,"",IF(T2168=T2169,MAX(U2168,B2169),B2169))</f>
        <v/>
      </c>
      <c r="V2169" s="9" t="str">
        <f aca="false">IF(T2169=0,"",B2169/U2169-1)</f>
        <v/>
      </c>
      <c r="W2169" s="8" t="str">
        <f aca="false">IF(T2169=0,"",IF(T2168=T2169,MAX(W2168,F2169),F2169))</f>
        <v/>
      </c>
      <c r="X2169" s="9" t="str">
        <f aca="false">IF(T2169=0,"",F2169/W2169-1)</f>
        <v/>
      </c>
    </row>
    <row r="2170" customFormat="false" ht="15" hidden="false" customHeight="false" outlineLevel="0" collapsed="false">
      <c r="A2170" s="5" t="n">
        <v>45998</v>
      </c>
      <c r="B2170" s="6" t="n">
        <v>90067.847399474</v>
      </c>
      <c r="C2170" s="7" t="n">
        <v>63442.96975</v>
      </c>
      <c r="D2170" s="0" t="n">
        <f aca="false">INT((ROW()-3)/30)</f>
        <v>72</v>
      </c>
      <c r="E2170" s="0" t="n">
        <f aca="false">2+30*D2170</f>
        <v>2162</v>
      </c>
      <c r="F2170" s="8" t="n">
        <f aca="false">INDEX($F:$F,$E2170)*(2*B2170/INDEX($B:$B,$E2170)-C2170/INDEX($C:$C,$E2170))</f>
        <v>6815.77653764736</v>
      </c>
      <c r="G2170" s="9" t="n">
        <f aca="false">B2170/B2169-1</f>
        <v>0.0100739576151909</v>
      </c>
      <c r="H2170" s="9" t="n">
        <f aca="false">F2170/F2169-1</f>
        <v>-0.00116848787686097</v>
      </c>
      <c r="I2170" s="9" t="n">
        <f aca="false">LN(B2170/B2169)</f>
        <v>0.0100235535338973</v>
      </c>
      <c r="J2170" s="9" t="n">
        <f aca="false">LN(F2170/F2169)</f>
        <v>-0.00116917109109037</v>
      </c>
      <c r="K2170" s="9" t="n">
        <f aca="false">F2170/F2163-1</f>
        <v>-0.0123642009895415</v>
      </c>
      <c r="L2170" s="9" t="n">
        <f aca="false">F2170/F2140-1</f>
        <v>-0.0451750864975768</v>
      </c>
      <c r="M2170" s="9" t="n">
        <f aca="false">B2170/B2163-1</f>
        <v>-0.00595815520183463</v>
      </c>
      <c r="N2170" s="9" t="n">
        <f aca="false">B2170/B2140-1</f>
        <v>-0.129177431724493</v>
      </c>
      <c r="O2170" s="8" t="n">
        <f aca="false">MAX(O2169,F2170)</f>
        <v>7847.55237517597</v>
      </c>
      <c r="P2170" s="9" t="n">
        <f aca="false">F2170/O2170-1</f>
        <v>-0.131477406992836</v>
      </c>
      <c r="Q2170" s="8" t="n">
        <f aca="false">MAX(Q2169,B2170)</f>
        <v>124824.453666861</v>
      </c>
      <c r="R2170" s="9" t="n">
        <f aca="false">B2170/Q2170-1</f>
        <v>-0.278443888568081</v>
      </c>
      <c r="S2170" s="9" t="n">
        <f aca="false">B2170/INDEX($B:$B,$E2170)-1</f>
        <v>-0.00852277355968933</v>
      </c>
      <c r="T2170" s="0" t="n">
        <f aca="false">IF(AND($A2170&gt;=CrashTest!$B$3,$A2170&lt;=CrashTest!$C$3),1,IF(AND($A2170&gt;=CrashTest!$B$4,$A2170&lt;=CrashTest!$C$4),2,IF(AND($A2170&gt;=CrashTest!$B$5,$A2170&lt;=CrashTest!$C$5),3,IF(AND($A2170&gt;=CrashTest!$B$6,$A2170&lt;=CrashTest!$C$6),4,IF(AND($A2170&gt;=CrashTest!$B$7,$A2170&lt;=CrashTest!$C$7),5,0)))))</f>
        <v>0</v>
      </c>
      <c r="U2170" s="8" t="str">
        <f aca="false">IF(T2170=0,"",IF(T2169=T2170,MAX(U2169,B2170),B2170))</f>
        <v/>
      </c>
      <c r="V2170" s="9" t="str">
        <f aca="false">IF(T2170=0,"",B2170/U2170-1)</f>
        <v/>
      </c>
      <c r="W2170" s="8" t="str">
        <f aca="false">IF(T2170=0,"",IF(T2169=T2170,MAX(W2169,F2170),F2170))</f>
        <v/>
      </c>
      <c r="X2170" s="9" t="str">
        <f aca="false">IF(T2170=0,"",F2170/W2170-1)</f>
        <v/>
      </c>
    </row>
    <row r="2171" customFormat="false" ht="15" hidden="false" customHeight="false" outlineLevel="0" collapsed="false">
      <c r="A2171" s="5" t="n">
        <v>45999</v>
      </c>
      <c r="B2171" s="6" t="n">
        <v>90673.1444436003</v>
      </c>
      <c r="C2171" s="7" t="n">
        <v>63731.45817</v>
      </c>
      <c r="D2171" s="0" t="n">
        <f aca="false">INT((ROW()-3)/30)</f>
        <v>72</v>
      </c>
      <c r="E2171" s="0" t="n">
        <f aca="false">2+30*D2171</f>
        <v>2162</v>
      </c>
      <c r="F2171" s="8" t="n">
        <f aca="false">INDEX($F:$F,$E2171)*(2*B2171/INDEX($B:$B,$E2171)-C2171/INDEX($C:$C,$E2171))</f>
        <v>6876.41081499469</v>
      </c>
      <c r="G2171" s="9" t="n">
        <f aca="false">B2171/B2170-1</f>
        <v>0.00672045642926977</v>
      </c>
      <c r="H2171" s="9" t="n">
        <f aca="false">F2171/F2170-1</f>
        <v>0.00889616568448393</v>
      </c>
      <c r="I2171" s="9" t="n">
        <f aca="false">LN(B2171/B2170)</f>
        <v>0.00669797483015759</v>
      </c>
      <c r="J2171" s="9" t="n">
        <f aca="false">LN(F2171/F2170)</f>
        <v>0.00885682793382979</v>
      </c>
      <c r="K2171" s="9" t="n">
        <f aca="false">F2171/F2164-1</f>
        <v>0.0093824625141683</v>
      </c>
      <c r="L2171" s="9" t="n">
        <f aca="false">F2171/F2141-1</f>
        <v>-0.0302283445173979</v>
      </c>
      <c r="M2171" s="9" t="n">
        <f aca="false">B2171/B2164-1</f>
        <v>0.0481882565079266</v>
      </c>
      <c r="N2171" s="9" t="n">
        <f aca="false">B2171/B2141-1</f>
        <v>-0.113957830189574</v>
      </c>
      <c r="O2171" s="8" t="n">
        <f aca="false">MAX(O2170,F2171)</f>
        <v>7847.55237517597</v>
      </c>
      <c r="P2171" s="9" t="n">
        <f aca="false">F2171/O2171-1</f>
        <v>-0.123750886104727</v>
      </c>
      <c r="Q2171" s="8" t="n">
        <f aca="false">MAX(Q2170,B2171)</f>
        <v>124824.453666861</v>
      </c>
      <c r="R2171" s="9" t="n">
        <f aca="false">B2171/Q2171-1</f>
        <v>-0.273594702159929</v>
      </c>
      <c r="S2171" s="9" t="n">
        <f aca="false">B2171/INDEX($B:$B,$E2171)-1</f>
        <v>-0.00185959405878389</v>
      </c>
      <c r="T2171" s="0" t="n">
        <f aca="false">IF(AND($A2171&gt;=CrashTest!$B$3,$A2171&lt;=CrashTest!$C$3),1,IF(AND($A2171&gt;=CrashTest!$B$4,$A2171&lt;=CrashTest!$C$4),2,IF(AND($A2171&gt;=CrashTest!$B$5,$A2171&lt;=CrashTest!$C$5),3,IF(AND($A2171&gt;=CrashTest!$B$6,$A2171&lt;=CrashTest!$C$6),4,IF(AND($A2171&gt;=CrashTest!$B$7,$A2171&lt;=CrashTest!$C$7),5,0)))))</f>
        <v>0</v>
      </c>
      <c r="U2171" s="8" t="str">
        <f aca="false">IF(T2171=0,"",IF(T2170=T2171,MAX(U2170,B2171),B2171))</f>
        <v/>
      </c>
      <c r="V2171" s="9" t="str">
        <f aca="false">IF(T2171=0,"",B2171/U2171-1)</f>
        <v/>
      </c>
      <c r="W2171" s="8" t="str">
        <f aca="false">IF(T2171=0,"",IF(T2170=T2171,MAX(W2170,F2171),F2171))</f>
        <v/>
      </c>
      <c r="X2171" s="9" t="str">
        <f aca="false">IF(T2171=0,"",F2171/W2171-1)</f>
        <v/>
      </c>
    </row>
    <row r="2172" customFormat="false" ht="15" hidden="false" customHeight="false" outlineLevel="0" collapsed="false">
      <c r="A2172" s="5" t="n">
        <v>46000</v>
      </c>
      <c r="B2172" s="6" t="n">
        <v>92808.8518477498</v>
      </c>
      <c r="C2172" s="7" t="n">
        <v>66121.75462</v>
      </c>
      <c r="D2172" s="0" t="n">
        <f aca="false">INT((ROW()-3)/30)</f>
        <v>72</v>
      </c>
      <c r="E2172" s="0" t="n">
        <f aca="false">2+30*D2172</f>
        <v>2162</v>
      </c>
      <c r="F2172" s="8" t="n">
        <f aca="false">INDEX($F:$F,$E2172)*(2*B2172/INDEX($B:$B,$E2172)-C2172/INDEX($C:$C,$E2172))</f>
        <v>6942.74396811084</v>
      </c>
      <c r="G2172" s="9" t="n">
        <f aca="false">B2172/B2171-1</f>
        <v>0.0235539135347616</v>
      </c>
      <c r="H2172" s="9" t="n">
        <f aca="false">F2172/F2171-1</f>
        <v>0.00964647908637129</v>
      </c>
      <c r="I2172" s="9" t="n">
        <f aca="false">LN(B2172/B2171)</f>
        <v>0.0232808003887196</v>
      </c>
      <c r="J2172" s="9" t="n">
        <f aca="false">LN(F2172/F2171)</f>
        <v>0.00960024887505953</v>
      </c>
      <c r="K2172" s="9" t="n">
        <f aca="false">F2172/F2165-1</f>
        <v>0.00369011999855817</v>
      </c>
      <c r="L2172" s="9" t="n">
        <f aca="false">F2172/F2142-1</f>
        <v>-0.0271994911535621</v>
      </c>
      <c r="M2172" s="9" t="n">
        <f aca="false">B2172/B2165-1</f>
        <v>0.0139938261823869</v>
      </c>
      <c r="N2172" s="9" t="n">
        <f aca="false">B2172/B2142-1</f>
        <v>-0.113451131607441</v>
      </c>
      <c r="O2172" s="8" t="n">
        <f aca="false">MAX(O2171,F2172)</f>
        <v>7847.55237517597</v>
      </c>
      <c r="P2172" s="9" t="n">
        <f aca="false">F2172/O2172-1</f>
        <v>-0.115298167353085</v>
      </c>
      <c r="Q2172" s="8" t="n">
        <f aca="false">MAX(Q2171,B2172)</f>
        <v>124824.453666861</v>
      </c>
      <c r="R2172" s="9" t="n">
        <f aca="false">B2172/Q2172-1</f>
        <v>-0.256485014583411</v>
      </c>
      <c r="S2172" s="9" t="n">
        <f aca="false">B2172/INDEX($B:$B,$E2172)-1</f>
        <v>0.0216505187583074</v>
      </c>
      <c r="T2172" s="0" t="n">
        <f aca="false">IF(AND($A2172&gt;=CrashTest!$B$3,$A2172&lt;=CrashTest!$C$3),1,IF(AND($A2172&gt;=CrashTest!$B$4,$A2172&lt;=CrashTest!$C$4),2,IF(AND($A2172&gt;=CrashTest!$B$5,$A2172&lt;=CrashTest!$C$5),3,IF(AND($A2172&gt;=CrashTest!$B$6,$A2172&lt;=CrashTest!$C$6),4,IF(AND($A2172&gt;=CrashTest!$B$7,$A2172&lt;=CrashTest!$C$7),5,0)))))</f>
        <v>0</v>
      </c>
      <c r="U2172" s="8" t="str">
        <f aca="false">IF(T2172=0,"",IF(T2171=T2172,MAX(U2171,B2172),B2172))</f>
        <v/>
      </c>
      <c r="V2172" s="9" t="str">
        <f aca="false">IF(T2172=0,"",B2172/U2172-1)</f>
        <v/>
      </c>
      <c r="W2172" s="8" t="str">
        <f aca="false">IF(T2172=0,"",IF(T2171=T2172,MAX(W2171,F2172),F2172))</f>
        <v/>
      </c>
      <c r="X2172" s="9" t="str">
        <f aca="false">IF(T2172=0,"",F2172/W2172-1)</f>
        <v/>
      </c>
    </row>
    <row r="2173" customFormat="false" ht="15" hidden="false" customHeight="false" outlineLevel="0" collapsed="false">
      <c r="A2173" s="5" t="n">
        <v>46001</v>
      </c>
      <c r="B2173" s="6" t="n">
        <v>92102.9300917592</v>
      </c>
      <c r="C2173" s="7" t="n">
        <v>65313.77416</v>
      </c>
      <c r="D2173" s="0" t="n">
        <f aca="false">INT((ROW()-3)/30)</f>
        <v>72</v>
      </c>
      <c r="E2173" s="0" t="n">
        <f aca="false">2+30*D2173</f>
        <v>2162</v>
      </c>
      <c r="F2173" s="8" t="n">
        <f aca="false">INDEX($F:$F,$E2173)*(2*B2173/INDEX($B:$B,$E2173)-C2173/INDEX($C:$C,$E2173))</f>
        <v>6922.74480307617</v>
      </c>
      <c r="G2173" s="9" t="n">
        <f aca="false">B2173/B2172-1</f>
        <v>-0.00760618994779339</v>
      </c>
      <c r="H2173" s="9" t="n">
        <f aca="false">F2173/F2172-1</f>
        <v>-0.00288058512981737</v>
      </c>
      <c r="I2173" s="9" t="n">
        <f aca="false">LN(B2173/B2172)</f>
        <v>-0.00763526453560952</v>
      </c>
      <c r="J2173" s="9" t="n">
        <f aca="false">LN(F2173/F2172)</f>
        <v>-0.00288474199989373</v>
      </c>
      <c r="K2173" s="9" t="n">
        <f aca="false">F2173/F2166-1</f>
        <v>-0.00473406761043615</v>
      </c>
      <c r="L2173" s="9" t="n">
        <f aca="false">F2173/F2143-1</f>
        <v>-0.0369663983531553</v>
      </c>
      <c r="M2173" s="9" t="n">
        <f aca="false">B2173/B2166-1</f>
        <v>-0.0160899300688335</v>
      </c>
      <c r="N2173" s="9" t="n">
        <f aca="false">B2173/B2143-1</f>
        <v>-0.131779991456149</v>
      </c>
      <c r="O2173" s="8" t="n">
        <f aca="false">MAX(O2172,F2173)</f>
        <v>7847.55237517597</v>
      </c>
      <c r="P2173" s="9" t="n">
        <f aca="false">F2173/O2173-1</f>
        <v>-0.117846626296529</v>
      </c>
      <c r="Q2173" s="8" t="n">
        <f aca="false">MAX(Q2172,B2173)</f>
        <v>124824.453666861</v>
      </c>
      <c r="R2173" s="9" t="n">
        <f aca="false">B2173/Q2173-1</f>
        <v>-0.262140330791521</v>
      </c>
      <c r="S2173" s="9" t="n">
        <f aca="false">B2173/INDEX($B:$B,$E2173)-1</f>
        <v>0.01387965085237</v>
      </c>
      <c r="T2173" s="0" t="n">
        <f aca="false">IF(AND($A2173&gt;=CrashTest!$B$3,$A2173&lt;=CrashTest!$C$3),1,IF(AND($A2173&gt;=CrashTest!$B$4,$A2173&lt;=CrashTest!$C$4),2,IF(AND($A2173&gt;=CrashTest!$B$5,$A2173&lt;=CrashTest!$C$5),3,IF(AND($A2173&gt;=CrashTest!$B$6,$A2173&lt;=CrashTest!$C$6),4,IF(AND($A2173&gt;=CrashTest!$B$7,$A2173&lt;=CrashTest!$C$7),5,0)))))</f>
        <v>0</v>
      </c>
      <c r="U2173" s="8" t="str">
        <f aca="false">IF(T2173=0,"",IF(T2172=T2173,MAX(U2172,B2173),B2173))</f>
        <v/>
      </c>
      <c r="V2173" s="9" t="str">
        <f aca="false">IF(T2173=0,"",B2173/U2173-1)</f>
        <v/>
      </c>
      <c r="W2173" s="8" t="str">
        <f aca="false">IF(T2173=0,"",IF(T2172=T2173,MAX(W2172,F2173),F2173))</f>
        <v/>
      </c>
      <c r="X2173" s="9" t="str">
        <f aca="false">IF(T2173=0,"",F2173/W2173-1)</f>
        <v/>
      </c>
    </row>
    <row r="2174" customFormat="false" ht="15" hidden="false" customHeight="false" outlineLevel="0" collapsed="false">
      <c r="A2174" s="5" t="n">
        <v>46002</v>
      </c>
      <c r="B2174" s="6" t="n">
        <v>92623.7198708358</v>
      </c>
      <c r="C2174" s="7" t="n">
        <v>65896.11136</v>
      </c>
      <c r="D2174" s="0" t="n">
        <f aca="false">INT((ROW()-3)/30)</f>
        <v>72</v>
      </c>
      <c r="E2174" s="0" t="n">
        <f aca="false">2+30*D2174</f>
        <v>2162</v>
      </c>
      <c r="F2174" s="8" t="n">
        <f aca="false">INDEX($F:$F,$E2174)*(2*B2174/INDEX($B:$B,$E2174)-C2174/INDEX($C:$C,$E2174))</f>
        <v>6938.97748012249</v>
      </c>
      <c r="G2174" s="9" t="n">
        <f aca="false">B2174/B2173-1</f>
        <v>0.00565443225918827</v>
      </c>
      <c r="H2174" s="9" t="n">
        <f aca="false">F2174/F2173-1</f>
        <v>0.00234483250619078</v>
      </c>
      <c r="I2174" s="9" t="n">
        <f aca="false">LN(B2174/B2173)</f>
        <v>0.00563850596499832</v>
      </c>
      <c r="J2174" s="9" t="n">
        <f aca="false">LN(F2174/F2173)</f>
        <v>0.00234208767638978</v>
      </c>
      <c r="K2174" s="9" t="n">
        <f aca="false">F2174/F2167-1</f>
        <v>0.00236642140761756</v>
      </c>
      <c r="L2174" s="9" t="n">
        <f aca="false">F2174/F2144-1</f>
        <v>-0.0206775846655187</v>
      </c>
      <c r="M2174" s="9" t="n">
        <f aca="false">B2174/B2167-1</f>
        <v>0.00453472401213162</v>
      </c>
      <c r="N2174" s="9" t="n">
        <f aca="false">B2174/B2144-1</f>
        <v>-0.10051707197838</v>
      </c>
      <c r="O2174" s="8" t="n">
        <f aca="false">MAX(O2173,F2174)</f>
        <v>7847.55237517597</v>
      </c>
      <c r="P2174" s="9" t="n">
        <f aca="false">F2174/O2174-1</f>
        <v>-0.115778124390424</v>
      </c>
      <c r="Q2174" s="8" t="n">
        <f aca="false">MAX(Q2173,B2174)</f>
        <v>124824.453666861</v>
      </c>
      <c r="R2174" s="9" t="n">
        <f aca="false">B2174/Q2174-1</f>
        <v>-0.257968153275194</v>
      </c>
      <c r="S2174" s="9" t="n">
        <f aca="false">B2174/INDEX($B:$B,$E2174)-1</f>
        <v>0.0196125646570842</v>
      </c>
      <c r="T2174" s="0" t="n">
        <f aca="false">IF(AND($A2174&gt;=CrashTest!$B$3,$A2174&lt;=CrashTest!$C$3),1,IF(AND($A2174&gt;=CrashTest!$B$4,$A2174&lt;=CrashTest!$C$4),2,IF(AND($A2174&gt;=CrashTest!$B$5,$A2174&lt;=CrashTest!$C$5),3,IF(AND($A2174&gt;=CrashTest!$B$6,$A2174&lt;=CrashTest!$C$6),4,IF(AND($A2174&gt;=CrashTest!$B$7,$A2174&lt;=CrashTest!$C$7),5,0)))))</f>
        <v>0</v>
      </c>
      <c r="U2174" s="8" t="str">
        <f aca="false">IF(T2174=0,"",IF(T2173=T2174,MAX(U2173,B2174),B2174))</f>
        <v/>
      </c>
      <c r="V2174" s="9" t="str">
        <f aca="false">IF(T2174=0,"",B2174/U2174-1)</f>
        <v/>
      </c>
      <c r="W2174" s="8" t="str">
        <f aca="false">IF(T2174=0,"",IF(T2173=T2174,MAX(W2173,F2174),F2174))</f>
        <v/>
      </c>
      <c r="X2174" s="9" t="str">
        <f aca="false">IF(T2174=0,"",F2174/W2174-1)</f>
        <v/>
      </c>
    </row>
    <row r="2175" customFormat="false" ht="15" hidden="false" customHeight="false" outlineLevel="0" collapsed="false">
      <c r="A2175" s="5" t="n">
        <v>46003</v>
      </c>
      <c r="B2175" s="6" t="n">
        <v>90331.6083091759</v>
      </c>
      <c r="C2175" s="7" t="n">
        <v>63301.40891</v>
      </c>
      <c r="D2175" s="0" t="n">
        <f aca="false">INT((ROW()-3)/30)</f>
        <v>72</v>
      </c>
      <c r="E2175" s="0" t="n">
        <f aca="false">2+30*D2175</f>
        <v>2162</v>
      </c>
      <c r="F2175" s="8" t="n">
        <f aca="false">INDEX($F:$F,$E2175)*(2*B2175/INDEX($B:$B,$E2175)-C2175/INDEX($C:$C,$E2175))</f>
        <v>6870.94405208254</v>
      </c>
      <c r="G2175" s="9" t="n">
        <f aca="false">B2175/B2174-1</f>
        <v>-0.0247464857258622</v>
      </c>
      <c r="H2175" s="9" t="n">
        <f aca="false">F2175/F2174-1</f>
        <v>-0.00980453218573418</v>
      </c>
      <c r="I2175" s="9" t="n">
        <f aca="false">LN(B2175/B2174)</f>
        <v>-0.0250578271420966</v>
      </c>
      <c r="J2175" s="9" t="n">
        <f aca="false">LN(F2175/F2174)</f>
        <v>-0.00985291310602243</v>
      </c>
      <c r="K2175" s="9" t="n">
        <f aca="false">F2175/F2168-1</f>
        <v>0.00581911563800963</v>
      </c>
      <c r="L2175" s="9" t="n">
        <f aca="false">F2175/F2145-1</f>
        <v>-0.0271639325656167</v>
      </c>
      <c r="M2175" s="9" t="n">
        <f aca="false">B2175/B2168-1</f>
        <v>0.0117806428744502</v>
      </c>
      <c r="N2175" s="9" t="n">
        <f aca="false">B2175/B2145-1</f>
        <v>-0.111627468044726</v>
      </c>
      <c r="O2175" s="8" t="n">
        <f aca="false">MAX(O2174,F2175)</f>
        <v>7847.55237517597</v>
      </c>
      <c r="P2175" s="9" t="n">
        <f aca="false">F2175/O2175-1</f>
        <v>-0.124447506229168</v>
      </c>
      <c r="Q2175" s="8" t="n">
        <f aca="false">MAX(Q2174,B2175)</f>
        <v>124824.453666861</v>
      </c>
      <c r="R2175" s="9" t="n">
        <f aca="false">B2175/Q2175-1</f>
        <v>-0.276330833778305</v>
      </c>
      <c r="S2175" s="9" t="n">
        <f aca="false">B2175/INDEX($B:$B,$E2175)-1</f>
        <v>-0.00561926312011218</v>
      </c>
      <c r="T2175" s="0" t="n">
        <f aca="false">IF(AND($A2175&gt;=CrashTest!$B$3,$A2175&lt;=CrashTest!$C$3),1,IF(AND($A2175&gt;=CrashTest!$B$4,$A2175&lt;=CrashTest!$C$4),2,IF(AND($A2175&gt;=CrashTest!$B$5,$A2175&lt;=CrashTest!$C$5),3,IF(AND($A2175&gt;=CrashTest!$B$6,$A2175&lt;=CrashTest!$C$6),4,IF(AND($A2175&gt;=CrashTest!$B$7,$A2175&lt;=CrashTest!$C$7),5,0)))))</f>
        <v>0</v>
      </c>
      <c r="U2175" s="8" t="str">
        <f aca="false">IF(T2175=0,"",IF(T2174=T2175,MAX(U2174,B2175),B2175))</f>
        <v/>
      </c>
      <c r="V2175" s="9" t="str">
        <f aca="false">IF(T2175=0,"",B2175/U2175-1)</f>
        <v/>
      </c>
      <c r="W2175" s="8" t="str">
        <f aca="false">IF(T2175=0,"",IF(T2174=T2175,MAX(W2174,F2175),F2175))</f>
        <v/>
      </c>
      <c r="X2175" s="9" t="str">
        <f aca="false">IF(T2175=0,"",F2175/W2175-1)</f>
        <v/>
      </c>
    </row>
    <row r="2176" customFormat="false" ht="15" hidden="false" customHeight="false" outlineLevel="0" collapsed="false">
      <c r="A2176" s="5" t="n">
        <v>46004</v>
      </c>
      <c r="B2176" s="6" t="n">
        <v>90245.267264173</v>
      </c>
      <c r="C2176" s="7" t="n">
        <v>63288.23767</v>
      </c>
      <c r="D2176" s="0" t="n">
        <f aca="false">INT((ROW()-3)/30)</f>
        <v>72</v>
      </c>
      <c r="E2176" s="0" t="n">
        <f aca="false">2+30*D2176</f>
        <v>2162</v>
      </c>
      <c r="F2176" s="8" t="n">
        <f aca="false">INDEX($F:$F,$E2176)*(2*B2176/INDEX($B:$B,$E2176)-C2176/INDEX($C:$C,$E2176))</f>
        <v>6859.28575075373</v>
      </c>
      <c r="G2176" s="9" t="n">
        <f aca="false">B2176/B2175-1</f>
        <v>-0.000955823178830029</v>
      </c>
      <c r="H2176" s="9" t="n">
        <f aca="false">F2176/F2175-1</f>
        <v>-0.00169675393081858</v>
      </c>
      <c r="I2176" s="9" t="n">
        <f aca="false">LN(B2176/B2175)</f>
        <v>-0.000956280269092813</v>
      </c>
      <c r="J2176" s="9" t="n">
        <f aca="false">LN(F2176/F2175)</f>
        <v>-0.00169819504814783</v>
      </c>
      <c r="K2176" s="9" t="n">
        <f aca="false">F2176/F2169-1</f>
        <v>0.0052076561880563</v>
      </c>
      <c r="L2176" s="9" t="n">
        <f aca="false">F2176/F2146-1</f>
        <v>-0.0310538136733537</v>
      </c>
      <c r="M2176" s="9" t="n">
        <f aca="false">B2176/B2169-1</f>
        <v>0.0120636486100387</v>
      </c>
      <c r="N2176" s="9" t="n">
        <f aca="false">B2176/B2146-1</f>
        <v>-0.0978658722290184</v>
      </c>
      <c r="O2176" s="8" t="n">
        <f aca="false">MAX(O2175,F2176)</f>
        <v>7847.55237517597</v>
      </c>
      <c r="P2176" s="9" t="n">
        <f aca="false">F2176/O2176-1</f>
        <v>-0.125933103364612</v>
      </c>
      <c r="Q2176" s="8" t="n">
        <f aca="false">MAX(Q2175,B2176)</f>
        <v>124824.453666861</v>
      </c>
      <c r="R2176" s="9" t="n">
        <f aca="false">B2176/Q2176-1</f>
        <v>-0.277022533541184</v>
      </c>
      <c r="S2176" s="9" t="n">
        <f aca="false">B2176/INDEX($B:$B,$E2176)-1</f>
        <v>-0.00656971527700401</v>
      </c>
      <c r="T2176" s="0" t="n">
        <f aca="false">IF(AND($A2176&gt;=CrashTest!$B$3,$A2176&lt;=CrashTest!$C$3),1,IF(AND($A2176&gt;=CrashTest!$B$4,$A2176&lt;=CrashTest!$C$4),2,IF(AND($A2176&gt;=CrashTest!$B$5,$A2176&lt;=CrashTest!$C$5),3,IF(AND($A2176&gt;=CrashTest!$B$6,$A2176&lt;=CrashTest!$C$6),4,IF(AND($A2176&gt;=CrashTest!$B$7,$A2176&lt;=CrashTest!$C$7),5,0)))))</f>
        <v>0</v>
      </c>
      <c r="U2176" s="8" t="str">
        <f aca="false">IF(T2176=0,"",IF(T2175=T2176,MAX(U2175,B2176),B2176))</f>
        <v/>
      </c>
      <c r="V2176" s="9" t="str">
        <f aca="false">IF(T2176=0,"",B2176/U2176-1)</f>
        <v/>
      </c>
      <c r="W2176" s="8" t="str">
        <f aca="false">IF(T2176=0,"",IF(T2175=T2176,MAX(W2175,F2176),F2176))</f>
        <v/>
      </c>
      <c r="X2176" s="9" t="str">
        <f aca="false">IF(T2176=0,"",F2176/W2176-1)</f>
        <v/>
      </c>
    </row>
    <row r="2177" customFormat="false" ht="15" hidden="false" customHeight="false" outlineLevel="0" collapsed="false">
      <c r="A2177" s="5" t="n">
        <v>46005</v>
      </c>
      <c r="B2177" s="6" t="n">
        <v>88096.3826142607</v>
      </c>
      <c r="C2177" s="7" t="n">
        <v>61039.29548</v>
      </c>
      <c r="D2177" s="0" t="n">
        <f aca="false">INT((ROW()-3)/30)</f>
        <v>72</v>
      </c>
      <c r="E2177" s="0" t="n">
        <f aca="false">2+30*D2177</f>
        <v>2162</v>
      </c>
      <c r="F2177" s="8" t="n">
        <f aca="false">INDEX($F:$F,$E2177)*(2*B2177/INDEX($B:$B,$E2177)-C2177/INDEX($C:$C,$E2177))</f>
        <v>6775.7540166033</v>
      </c>
      <c r="G2177" s="9" t="n">
        <f aca="false">B2177/B2176-1</f>
        <v>-0.0238116049190914</v>
      </c>
      <c r="H2177" s="9" t="n">
        <f aca="false">F2177/F2176-1</f>
        <v>-0.0121779055700153</v>
      </c>
      <c r="I2177" s="9" t="n">
        <f aca="false">LN(B2177/B2176)</f>
        <v>-0.0240996834496705</v>
      </c>
      <c r="J2177" s="9" t="n">
        <f aca="false">LN(F2177/F2176)</f>
        <v>-0.0122526638145761</v>
      </c>
      <c r="K2177" s="9" t="n">
        <f aca="false">F2177/F2170-1</f>
        <v>-0.00587204125942131</v>
      </c>
      <c r="L2177" s="9" t="n">
        <f aca="false">F2177/F2147-1</f>
        <v>-0.0244489116410327</v>
      </c>
      <c r="M2177" s="9" t="n">
        <f aca="false">B2177/B2170-1</f>
        <v>-0.021888663292566</v>
      </c>
      <c r="N2177" s="9" t="n">
        <f aca="false">B2177/B2147-1</f>
        <v>-0.0677882782086668</v>
      </c>
      <c r="O2177" s="8" t="n">
        <f aca="false">MAX(O2176,F2177)</f>
        <v>7847.55237517597</v>
      </c>
      <c r="P2177" s="9" t="n">
        <f aca="false">F2177/O2177-1</f>
        <v>-0.136577407493714</v>
      </c>
      <c r="Q2177" s="8" t="n">
        <f aca="false">MAX(Q2176,B2177)</f>
        <v>124824.453666861</v>
      </c>
      <c r="R2177" s="9" t="n">
        <f aca="false">B2177/Q2177-1</f>
        <v>-0.294237787337907</v>
      </c>
      <c r="S2177" s="9" t="n">
        <f aca="false">B2177/INDEX($B:$B,$E2177)-1</f>
        <v>-0.0302248847314885</v>
      </c>
      <c r="T2177" s="0" t="n">
        <f aca="false">IF(AND($A2177&gt;=CrashTest!$B$3,$A2177&lt;=CrashTest!$C$3),1,IF(AND($A2177&gt;=CrashTest!$B$4,$A2177&lt;=CrashTest!$C$4),2,IF(AND($A2177&gt;=CrashTest!$B$5,$A2177&lt;=CrashTest!$C$5),3,IF(AND($A2177&gt;=CrashTest!$B$6,$A2177&lt;=CrashTest!$C$6),4,IF(AND($A2177&gt;=CrashTest!$B$7,$A2177&lt;=CrashTest!$C$7),5,0)))))</f>
        <v>0</v>
      </c>
      <c r="U2177" s="8" t="str">
        <f aca="false">IF(T2177=0,"",IF(T2176=T2177,MAX(U2176,B2177),B2177))</f>
        <v/>
      </c>
      <c r="V2177" s="9" t="str">
        <f aca="false">IF(T2177=0,"",B2177/U2177-1)</f>
        <v/>
      </c>
      <c r="W2177" s="8" t="str">
        <f aca="false">IF(T2177=0,"",IF(T2176=T2177,MAX(W2176,F2177),F2177))</f>
        <v/>
      </c>
      <c r="X2177" s="9" t="str">
        <f aca="false">IF(T2177=0,"",F2177/W2177-1)</f>
        <v/>
      </c>
    </row>
    <row r="2178" customFormat="false" ht="15" hidden="false" customHeight="false" outlineLevel="0" collapsed="false">
      <c r="A2178" s="5" t="n">
        <v>46006</v>
      </c>
      <c r="B2178" s="6" t="n">
        <v>86352.5802565751</v>
      </c>
      <c r="C2178" s="7" t="n">
        <v>59096.38726</v>
      </c>
      <c r="D2178" s="0" t="n">
        <f aca="false">INT((ROW()-3)/30)</f>
        <v>72</v>
      </c>
      <c r="E2178" s="0" t="n">
        <f aca="false">2+30*D2178</f>
        <v>2162</v>
      </c>
      <c r="F2178" s="8" t="n">
        <f aca="false">INDEX($F:$F,$E2178)*(2*B2178/INDEX($B:$B,$E2178)-C2178/INDEX($C:$C,$E2178))</f>
        <v>6720.65029554896</v>
      </c>
      <c r="G2178" s="9" t="n">
        <f aca="false">B2178/B2177-1</f>
        <v>-0.0197942560856447</v>
      </c>
      <c r="H2178" s="9" t="n">
        <f aca="false">F2178/F2177-1</f>
        <v>-0.00813248546498502</v>
      </c>
      <c r="I2178" s="9" t="n">
        <f aca="false">LN(B2178/B2177)</f>
        <v>-0.0199927865826684</v>
      </c>
      <c r="J2178" s="9" t="n">
        <f aca="false">LN(F2178/F2177)</f>
        <v>-0.00816573451253423</v>
      </c>
      <c r="K2178" s="9" t="n">
        <f aca="false">F2178/F2171-1</f>
        <v>-0.0226514272687256</v>
      </c>
      <c r="L2178" s="9" t="n">
        <f aca="false">F2178/F2148-1</f>
        <v>-0.0315106228133976</v>
      </c>
      <c r="M2178" s="9" t="n">
        <f aca="false">B2178/B2171-1</f>
        <v>-0.0476498770781313</v>
      </c>
      <c r="N2178" s="9" t="n">
        <f aca="false">B2178/B2148-1</f>
        <v>-0.0961755184311454</v>
      </c>
      <c r="O2178" s="8" t="n">
        <f aca="false">MAX(O2177,F2178)</f>
        <v>7847.55237517597</v>
      </c>
      <c r="P2178" s="9" t="n">
        <f aca="false">F2178/O2178-1</f>
        <v>-0.143599179177411</v>
      </c>
      <c r="Q2178" s="8" t="n">
        <f aca="false">MAX(Q2177,B2178)</f>
        <v>124824.453666861</v>
      </c>
      <c r="R2178" s="9" t="n">
        <f aca="false">B2178/Q2178-1</f>
        <v>-0.308207825310912</v>
      </c>
      <c r="S2178" s="9" t="n">
        <f aca="false">B2178/INDEX($B:$B,$E2178)-1</f>
        <v>-0.0494208617085989</v>
      </c>
      <c r="T2178" s="0" t="n">
        <f aca="false">IF(AND($A2178&gt;=CrashTest!$B$3,$A2178&lt;=CrashTest!$C$3),1,IF(AND($A2178&gt;=CrashTest!$B$4,$A2178&lt;=CrashTest!$C$4),2,IF(AND($A2178&gt;=CrashTest!$B$5,$A2178&lt;=CrashTest!$C$5),3,IF(AND($A2178&gt;=CrashTest!$B$6,$A2178&lt;=CrashTest!$C$6),4,IF(AND($A2178&gt;=CrashTest!$B$7,$A2178&lt;=CrashTest!$C$7),5,0)))))</f>
        <v>0</v>
      </c>
      <c r="U2178" s="8" t="str">
        <f aca="false">IF(T2178=0,"",IF(T2177=T2178,MAX(U2177,B2178),B2178))</f>
        <v/>
      </c>
      <c r="V2178" s="9" t="str">
        <f aca="false">IF(T2178=0,"",B2178/U2178-1)</f>
        <v/>
      </c>
      <c r="W2178" s="8" t="str">
        <f aca="false">IF(T2178=0,"",IF(T2177=T2178,MAX(W2177,F2178),F2178))</f>
        <v/>
      </c>
      <c r="X2178" s="9" t="str">
        <f aca="false">IF(T2178=0,"",F2178/W2178-1)</f>
        <v/>
      </c>
    </row>
    <row r="2179" customFormat="false" ht="15" hidden="false" customHeight="false" outlineLevel="0" collapsed="false">
      <c r="A2179" s="5" t="n">
        <v>46007</v>
      </c>
      <c r="B2179" s="6" t="n">
        <v>87752.4290336061</v>
      </c>
      <c r="C2179" s="7" t="n">
        <v>60722.18836</v>
      </c>
      <c r="D2179" s="0" t="n">
        <f aca="false">INT((ROW()-3)/30)</f>
        <v>72</v>
      </c>
      <c r="E2179" s="0" t="n">
        <f aca="false">2+30*D2179</f>
        <v>2162</v>
      </c>
      <c r="F2179" s="8" t="n">
        <f aca="false">INDEX($F:$F,$E2179)*(2*B2179/INDEX($B:$B,$E2179)-C2179/INDEX($C:$C,$E2179))</f>
        <v>6757.773880008</v>
      </c>
      <c r="G2179" s="9" t="n">
        <f aca="false">B2179/B2178-1</f>
        <v>0.0162108505949874</v>
      </c>
      <c r="H2179" s="9" t="n">
        <f aca="false">F2179/F2178-1</f>
        <v>0.00552380838556998</v>
      </c>
      <c r="I2179" s="9" t="n">
        <f aca="false">LN(B2179/B2178)</f>
        <v>0.0160808577380717</v>
      </c>
      <c r="J2179" s="9" t="n">
        <f aca="false">LN(F2179/F2178)</f>
        <v>0.00550860810596014</v>
      </c>
      <c r="K2179" s="9" t="n">
        <f aca="false">F2179/F2172-1</f>
        <v>-0.0266422165288587</v>
      </c>
      <c r="L2179" s="9" t="n">
        <f aca="false">F2179/F2149-1</f>
        <v>-0.0228450928799197</v>
      </c>
      <c r="M2179" s="9" t="n">
        <f aca="false">B2179/B2172-1</f>
        <v>-0.0544821179604572</v>
      </c>
      <c r="N2179" s="9" t="n">
        <f aca="false">B2179/B2149-1</f>
        <v>-0.068270611056665</v>
      </c>
      <c r="O2179" s="8" t="n">
        <f aca="false">MAX(O2178,F2179)</f>
        <v>7847.55237517597</v>
      </c>
      <c r="P2179" s="9" t="n">
        <f aca="false">F2179/O2179-1</f>
        <v>-0.138868585141942</v>
      </c>
      <c r="Q2179" s="8" t="n">
        <f aca="false">MAX(Q2178,B2179)</f>
        <v>124824.453666861</v>
      </c>
      <c r="R2179" s="9" t="n">
        <f aca="false">B2179/Q2179-1</f>
        <v>-0.296993285724246</v>
      </c>
      <c r="S2179" s="9" t="n">
        <f aca="false">B2179/INDEX($B:$B,$E2179)-1</f>
        <v>-0.0340111653190451</v>
      </c>
      <c r="T2179" s="0" t="n">
        <f aca="false">IF(AND($A2179&gt;=CrashTest!$B$3,$A2179&lt;=CrashTest!$C$3),1,IF(AND($A2179&gt;=CrashTest!$B$4,$A2179&lt;=CrashTest!$C$4),2,IF(AND($A2179&gt;=CrashTest!$B$5,$A2179&lt;=CrashTest!$C$5),3,IF(AND($A2179&gt;=CrashTest!$B$6,$A2179&lt;=CrashTest!$C$6),4,IF(AND($A2179&gt;=CrashTest!$B$7,$A2179&lt;=CrashTest!$C$7),5,0)))))</f>
        <v>0</v>
      </c>
      <c r="U2179" s="8" t="str">
        <f aca="false">IF(T2179=0,"",IF(T2178=T2179,MAX(U2178,B2179),B2179))</f>
        <v/>
      </c>
      <c r="V2179" s="9" t="str">
        <f aca="false">IF(T2179=0,"",B2179/U2179-1)</f>
        <v/>
      </c>
      <c r="W2179" s="8" t="str">
        <f aca="false">IF(T2179=0,"",IF(T2178=T2179,MAX(W2178,F2179),F2179))</f>
        <v/>
      </c>
      <c r="X2179" s="9" t="str">
        <f aca="false">IF(T2179=0,"",F2179/W2179-1)</f>
        <v/>
      </c>
    </row>
    <row r="2180" customFormat="false" ht="15" hidden="false" customHeight="false" outlineLevel="0" collapsed="false">
      <c r="A2180" s="5" t="n">
        <v>46008</v>
      </c>
      <c r="B2180" s="6" t="n">
        <v>86059.5522241379</v>
      </c>
      <c r="C2180" s="7" t="n">
        <v>58771.39139</v>
      </c>
      <c r="D2180" s="0" t="n">
        <f aca="false">INT((ROW()-3)/30)</f>
        <v>72</v>
      </c>
      <c r="E2180" s="0" t="n">
        <f aca="false">2+30*D2180</f>
        <v>2162</v>
      </c>
      <c r="F2180" s="8" t="n">
        <f aca="false">INDEX($F:$F,$E2180)*(2*B2180/INDEX($B:$B,$E2180)-C2180/INDEX($C:$C,$E2180))</f>
        <v>6711.23044409778</v>
      </c>
      <c r="G2180" s="9" t="n">
        <f aca="false">B2180/B2179-1</f>
        <v>-0.019291509398787</v>
      </c>
      <c r="H2180" s="9" t="n">
        <f aca="false">F2180/F2179-1</f>
        <v>-0.00688739172642516</v>
      </c>
      <c r="I2180" s="9" t="n">
        <f aca="false">LN(B2180/B2179)</f>
        <v>-0.0194800189266189</v>
      </c>
      <c r="J2180" s="9" t="n">
        <f aca="false">LN(F2180/F2179)</f>
        <v>-0.006911219278303</v>
      </c>
      <c r="K2180" s="9" t="n">
        <f aca="false">F2180/F2173-1</f>
        <v>-0.0305535398162299</v>
      </c>
      <c r="L2180" s="9" t="n">
        <f aca="false">F2180/F2150-1</f>
        <v>-0.0235678586391908</v>
      </c>
      <c r="M2180" s="9" t="n">
        <f aca="false">B2180/B2173-1</f>
        <v>-0.0656154789169083</v>
      </c>
      <c r="N2180" s="9" t="n">
        <f aca="false">B2180/B2150-1</f>
        <v>-0.0636690832738799</v>
      </c>
      <c r="O2180" s="8" t="n">
        <f aca="false">MAX(O2179,F2180)</f>
        <v>7847.55237517597</v>
      </c>
      <c r="P2180" s="9" t="n">
        <f aca="false">F2180/O2180-1</f>
        <v>-0.144799534524</v>
      </c>
      <c r="Q2180" s="8" t="n">
        <f aca="false">MAX(Q2179,B2180)</f>
        <v>124824.453666861</v>
      </c>
      <c r="R2180" s="9" t="n">
        <f aca="false">B2180/Q2180-1</f>
        <v>-0.310555346360107</v>
      </c>
      <c r="S2180" s="9" t="n">
        <f aca="false">B2180/INDEX($B:$B,$E2180)-1</f>
        <v>-0.0526465480024161</v>
      </c>
      <c r="T2180" s="0" t="n">
        <f aca="false">IF(AND($A2180&gt;=CrashTest!$B$3,$A2180&lt;=CrashTest!$C$3),1,IF(AND($A2180&gt;=CrashTest!$B$4,$A2180&lt;=CrashTest!$C$4),2,IF(AND($A2180&gt;=CrashTest!$B$5,$A2180&lt;=CrashTest!$C$5),3,IF(AND($A2180&gt;=CrashTest!$B$6,$A2180&lt;=CrashTest!$C$6),4,IF(AND($A2180&gt;=CrashTest!$B$7,$A2180&lt;=CrashTest!$C$7),5,0)))))</f>
        <v>0</v>
      </c>
      <c r="U2180" s="8" t="str">
        <f aca="false">IF(T2180=0,"",IF(T2179=T2180,MAX(U2179,B2180),B2180))</f>
        <v/>
      </c>
      <c r="V2180" s="9" t="str">
        <f aca="false">IF(T2180=0,"",B2180/U2180-1)</f>
        <v/>
      </c>
      <c r="W2180" s="8" t="str">
        <f aca="false">IF(T2180=0,"",IF(T2179=T2180,MAX(W2179,F2180),F2180))</f>
        <v/>
      </c>
      <c r="X2180" s="9" t="str">
        <f aca="false">IF(T2180=0,"",F2180/W2180-1)</f>
        <v/>
      </c>
    </row>
    <row r="2181" customFormat="false" ht="15" hidden="false" customHeight="false" outlineLevel="0" collapsed="false">
      <c r="A2181" s="5" t="n">
        <v>46009</v>
      </c>
      <c r="B2181" s="6" t="n">
        <v>85434.1928673291</v>
      </c>
      <c r="C2181" s="7" t="n">
        <v>57855.82071</v>
      </c>
      <c r="D2181" s="0" t="n">
        <f aca="false">INT((ROW()-3)/30)</f>
        <v>72</v>
      </c>
      <c r="E2181" s="0" t="n">
        <f aca="false">2+30*D2181</f>
        <v>2162</v>
      </c>
      <c r="F2181" s="8" t="n">
        <f aca="false">INDEX($F:$F,$E2181)*(2*B2181/INDEX($B:$B,$E2181)-C2181/INDEX($C:$C,$E2181))</f>
        <v>6715.00278579142</v>
      </c>
      <c r="G2181" s="9" t="n">
        <f aca="false">B2181/B2180-1</f>
        <v>-0.00726658854998541</v>
      </c>
      <c r="H2181" s="9" t="n">
        <f aca="false">F2181/F2180-1</f>
        <v>0.000562093899928229</v>
      </c>
      <c r="I2181" s="9" t="n">
        <f aca="false">LN(B2181/B2180)</f>
        <v>-0.00729311880566088</v>
      </c>
      <c r="J2181" s="9" t="n">
        <f aca="false">LN(F2181/F2180)</f>
        <v>0.000561935984324888</v>
      </c>
      <c r="K2181" s="9" t="n">
        <f aca="false">F2181/F2174-1</f>
        <v>-0.0322777664249042</v>
      </c>
      <c r="L2181" s="9" t="n">
        <f aca="false">F2181/F2151-1</f>
        <v>-0.0256905743347257</v>
      </c>
      <c r="M2181" s="9" t="n">
        <f aca="false">B2181/B2174-1</f>
        <v>-0.0776207974969321</v>
      </c>
      <c r="N2181" s="9" t="n">
        <f aca="false">B2181/B2151-1</f>
        <v>-0.0797343035929506</v>
      </c>
      <c r="O2181" s="8" t="n">
        <f aca="false">MAX(O2180,F2181)</f>
        <v>7847.55237517597</v>
      </c>
      <c r="P2181" s="9" t="n">
        <f aca="false">F2181/O2181-1</f>
        <v>-0.14431883155914</v>
      </c>
      <c r="Q2181" s="8" t="n">
        <f aca="false">MAX(Q2180,B2181)</f>
        <v>124824.453666861</v>
      </c>
      <c r="R2181" s="9" t="n">
        <f aca="false">B2181/Q2181-1</f>
        <v>-0.315565256986095</v>
      </c>
      <c r="S2181" s="9" t="n">
        <f aca="false">B2181/INDEX($B:$B,$E2181)-1</f>
        <v>-0.0595305757494909</v>
      </c>
      <c r="T2181" s="0" t="n">
        <f aca="false">IF(AND($A2181&gt;=CrashTest!$B$3,$A2181&lt;=CrashTest!$C$3),1,IF(AND($A2181&gt;=CrashTest!$B$4,$A2181&lt;=CrashTest!$C$4),2,IF(AND($A2181&gt;=CrashTest!$B$5,$A2181&lt;=CrashTest!$C$5),3,IF(AND($A2181&gt;=CrashTest!$B$6,$A2181&lt;=CrashTest!$C$6),4,IF(AND($A2181&gt;=CrashTest!$B$7,$A2181&lt;=CrashTest!$C$7),5,0)))))</f>
        <v>0</v>
      </c>
      <c r="U2181" s="8" t="str">
        <f aca="false">IF(T2181=0,"",IF(T2180=T2181,MAX(U2180,B2181),B2181))</f>
        <v/>
      </c>
      <c r="V2181" s="9" t="str">
        <f aca="false">IF(T2181=0,"",B2181/U2181-1)</f>
        <v/>
      </c>
      <c r="W2181" s="8" t="str">
        <f aca="false">IF(T2181=0,"",IF(T2180=T2181,MAX(W2180,F2181),F2181))</f>
        <v/>
      </c>
      <c r="X2181" s="9" t="str">
        <f aca="false">IF(T2181=0,"",F2181/W2181-1)</f>
        <v/>
      </c>
    </row>
    <row r="2182" customFormat="false" ht="15" hidden="false" customHeight="false" outlineLevel="0" collapsed="false">
      <c r="A2182" s="5" t="n">
        <v>46010</v>
      </c>
      <c r="B2182" s="6" t="n">
        <v>88168.0738325541</v>
      </c>
      <c r="C2182" s="7" t="n">
        <v>60936.02738</v>
      </c>
      <c r="D2182" s="0" t="n">
        <f aca="false">INT((ROW()-3)/30)</f>
        <v>72</v>
      </c>
      <c r="E2182" s="0" t="n">
        <f aca="false">2+30*D2182</f>
        <v>2162</v>
      </c>
      <c r="F2182" s="8" t="n">
        <f aca="false">INDEX($F:$F,$E2182)*(2*B2182/INDEX($B:$B,$E2182)-C2182/INDEX($C:$C,$E2182))</f>
        <v>6797.71727303701</v>
      </c>
      <c r="G2182" s="9" t="n">
        <f aca="false">B2182/B2181-1</f>
        <v>0.0319998454186892</v>
      </c>
      <c r="H2182" s="9" t="n">
        <f aca="false">F2182/F2181-1</f>
        <v>0.0123178634297232</v>
      </c>
      <c r="I2182" s="9" t="n">
        <f aca="false">LN(B2182/B2181)</f>
        <v>0.0314985172712679</v>
      </c>
      <c r="J2182" s="9" t="n">
        <f aca="false">LN(F2182/F2181)</f>
        <v>0.0122426158461318</v>
      </c>
      <c r="K2182" s="9" t="n">
        <f aca="false">F2182/F2175-1</f>
        <v>-0.010657455291509</v>
      </c>
      <c r="L2182" s="9" t="n">
        <f aca="false">F2182/F2152-1</f>
        <v>-0.0117858475512292</v>
      </c>
      <c r="M2182" s="9" t="n">
        <f aca="false">B2182/B2175-1</f>
        <v>-0.0239510235356014</v>
      </c>
      <c r="N2182" s="9" t="n">
        <f aca="false">B2182/B2152-1</f>
        <v>-0.0345202660080304</v>
      </c>
      <c r="O2182" s="8" t="n">
        <f aca="false">MAX(O2181,F2182)</f>
        <v>7847.55237517597</v>
      </c>
      <c r="P2182" s="9" t="n">
        <f aca="false">F2182/O2182-1</f>
        <v>-0.1337786677869</v>
      </c>
      <c r="Q2182" s="8" t="n">
        <f aca="false">MAX(Q2181,B2182)</f>
        <v>124824.453666861</v>
      </c>
      <c r="R2182" s="9" t="n">
        <f aca="false">B2182/Q2182-1</f>
        <v>-0.29366345101047</v>
      </c>
      <c r="S2182" s="9" t="n">
        <f aca="false">B2182/INDEX($B:$B,$E2182)-1</f>
        <v>-0.0294356995524711</v>
      </c>
      <c r="T2182" s="0" t="n">
        <f aca="false">IF(AND($A2182&gt;=CrashTest!$B$3,$A2182&lt;=CrashTest!$C$3),1,IF(AND($A2182&gt;=CrashTest!$B$4,$A2182&lt;=CrashTest!$C$4),2,IF(AND($A2182&gt;=CrashTest!$B$5,$A2182&lt;=CrashTest!$C$5),3,IF(AND($A2182&gt;=CrashTest!$B$6,$A2182&lt;=CrashTest!$C$6),4,IF(AND($A2182&gt;=CrashTest!$B$7,$A2182&lt;=CrashTest!$C$7),5,0)))))</f>
        <v>0</v>
      </c>
      <c r="U2182" s="8" t="str">
        <f aca="false">IF(T2182=0,"",IF(T2181=T2182,MAX(U2181,B2182),B2182))</f>
        <v/>
      </c>
      <c r="V2182" s="9" t="str">
        <f aca="false">IF(T2182=0,"",B2182/U2182-1)</f>
        <v/>
      </c>
      <c r="W2182" s="8" t="str">
        <f aca="false">IF(T2182=0,"",IF(T2181=T2182,MAX(W2181,F2182),F2182))</f>
        <v/>
      </c>
      <c r="X2182" s="9" t="str">
        <f aca="false">IF(T2182=0,"",F2182/W2182-1)</f>
        <v/>
      </c>
    </row>
    <row r="2183" customFormat="false" ht="15" hidden="false" customHeight="false" outlineLevel="0" collapsed="false">
      <c r="A2183" s="5" t="n">
        <v>46011</v>
      </c>
      <c r="B2183" s="6" t="n">
        <v>88292.4536373466</v>
      </c>
      <c r="C2183" s="7" t="n">
        <v>61306.88409</v>
      </c>
      <c r="D2183" s="0" t="n">
        <f aca="false">INT((ROW()-3)/30)</f>
        <v>72</v>
      </c>
      <c r="E2183" s="0" t="n">
        <f aca="false">2+30*D2183</f>
        <v>2162</v>
      </c>
      <c r="F2183" s="8" t="n">
        <f aca="false">INDEX($F:$F,$E2183)*(2*B2183/INDEX($B:$B,$E2183)-C2183/INDEX($C:$C,$E2183))</f>
        <v>6776.66568281144</v>
      </c>
      <c r="G2183" s="9" t="n">
        <f aca="false">B2183/B2182-1</f>
        <v>0.00141071251061597</v>
      </c>
      <c r="H2183" s="9" t="n">
        <f aca="false">F2183/F2182-1</f>
        <v>-0.00309686169341983</v>
      </c>
      <c r="I2183" s="9" t="n">
        <f aca="false">LN(B2183/B2182)</f>
        <v>0.00140971839055741</v>
      </c>
      <c r="J2183" s="9" t="n">
        <f aca="false">LN(F2183/F2182)</f>
        <v>-0.00310166689285043</v>
      </c>
      <c r="K2183" s="9" t="n">
        <f aca="false">F2183/F2176-1</f>
        <v>-0.0120449957830101</v>
      </c>
      <c r="L2183" s="9" t="n">
        <f aca="false">F2183/F2153-1</f>
        <v>-0.0220176769433359</v>
      </c>
      <c r="M2183" s="9" t="n">
        <f aca="false">B2183/B2176-1</f>
        <v>-0.0216389588731559</v>
      </c>
      <c r="N2183" s="9" t="n">
        <f aca="false">B2183/B2153-1</f>
        <v>0.0158915539079709</v>
      </c>
      <c r="O2183" s="8" t="n">
        <f aca="false">MAX(O2182,F2183)</f>
        <v>7847.55237517597</v>
      </c>
      <c r="P2183" s="9" t="n">
        <f aca="false">F2183/O2183-1</f>
        <v>-0.136461235448654</v>
      </c>
      <c r="Q2183" s="8" t="n">
        <f aca="false">MAX(Q2182,B2183)</f>
        <v>124824.453666861</v>
      </c>
      <c r="R2183" s="9" t="n">
        <f aca="false">B2183/Q2183-1</f>
        <v>-0.292667013204105</v>
      </c>
      <c r="S2183" s="9" t="n">
        <f aca="false">B2183/INDEX($B:$B,$E2183)-1</f>
        <v>-0.0280665123514725</v>
      </c>
      <c r="T2183" s="0" t="n">
        <f aca="false">IF(AND($A2183&gt;=CrashTest!$B$3,$A2183&lt;=CrashTest!$C$3),1,IF(AND($A2183&gt;=CrashTest!$B$4,$A2183&lt;=CrashTest!$C$4),2,IF(AND($A2183&gt;=CrashTest!$B$5,$A2183&lt;=CrashTest!$C$5),3,IF(AND($A2183&gt;=CrashTest!$B$6,$A2183&lt;=CrashTest!$C$6),4,IF(AND($A2183&gt;=CrashTest!$B$7,$A2183&lt;=CrashTest!$C$7),5,0)))))</f>
        <v>0</v>
      </c>
      <c r="U2183" s="8" t="str">
        <f aca="false">IF(T2183=0,"",IF(T2182=T2183,MAX(U2182,B2183),B2183))</f>
        <v/>
      </c>
      <c r="V2183" s="9" t="str">
        <f aca="false">IF(T2183=0,"",B2183/U2183-1)</f>
        <v/>
      </c>
      <c r="W2183" s="8" t="str">
        <f aca="false">IF(T2183=0,"",IF(T2182=T2183,MAX(W2182,F2183),F2183))</f>
        <v/>
      </c>
      <c r="X2183" s="9" t="str">
        <f aca="false">IF(T2183=0,"",F2183/W2183-1)</f>
        <v/>
      </c>
    </row>
    <row r="2184" customFormat="false" ht="15" hidden="false" customHeight="false" outlineLevel="0" collapsed="false">
      <c r="A2184" s="5" t="n">
        <v>46012</v>
      </c>
      <c r="B2184" s="6" t="n">
        <v>88533.4309830508</v>
      </c>
      <c r="C2184" s="7" t="n">
        <v>61707.79729</v>
      </c>
      <c r="D2184" s="0" t="n">
        <f aca="false">INT((ROW()-3)/30)</f>
        <v>72</v>
      </c>
      <c r="E2184" s="0" t="n">
        <f aca="false">2+30*D2184</f>
        <v>2162</v>
      </c>
      <c r="F2184" s="8" t="n">
        <f aca="false">INDEX($F:$F,$E2184)*(2*B2184/INDEX($B:$B,$E2184)-C2184/INDEX($C:$C,$E2184))</f>
        <v>6770.03817225659</v>
      </c>
      <c r="G2184" s="9" t="n">
        <f aca="false">B2184/B2183-1</f>
        <v>0.00272930851705633</v>
      </c>
      <c r="H2184" s="9" t="n">
        <f aca="false">F2184/F2183-1</f>
        <v>-0.000977989894301867</v>
      </c>
      <c r="I2184" s="9" t="n">
        <f aca="false">LN(B2184/B2183)</f>
        <v>0.0027255907177103</v>
      </c>
      <c r="J2184" s="9" t="n">
        <f aca="false">LN(F2184/F2183)</f>
        <v>-0.000978468438451549</v>
      </c>
      <c r="K2184" s="9" t="n">
        <f aca="false">F2184/F2177-1</f>
        <v>-0.00084357317764272</v>
      </c>
      <c r="L2184" s="9" t="n">
        <f aca="false">F2184/F2154-1</f>
        <v>-0.013011153684739</v>
      </c>
      <c r="M2184" s="9" t="n">
        <f aca="false">B2184/B2177-1</f>
        <v>0.00496102513883878</v>
      </c>
      <c r="N2184" s="9" t="n">
        <f aca="false">B2184/B2154-1</f>
        <v>0.0422067936553567</v>
      </c>
      <c r="O2184" s="8" t="n">
        <f aca="false">MAX(O2183,F2184)</f>
        <v>7847.55237517597</v>
      </c>
      <c r="P2184" s="9" t="n">
        <f aca="false">F2184/O2184-1</f>
        <v>-0.137305767633723</v>
      </c>
      <c r="Q2184" s="8" t="n">
        <f aca="false">MAX(Q2183,B2184)</f>
        <v>124824.453666861</v>
      </c>
      <c r="R2184" s="9" t="n">
        <f aca="false">B2184/Q2184-1</f>
        <v>-0.290736483258848</v>
      </c>
      <c r="S2184" s="9" t="n">
        <f aca="false">B2184/INDEX($B:$B,$E2184)-1</f>
        <v>-0.0254138060056213</v>
      </c>
      <c r="T2184" s="0" t="n">
        <f aca="false">IF(AND($A2184&gt;=CrashTest!$B$3,$A2184&lt;=CrashTest!$C$3),1,IF(AND($A2184&gt;=CrashTest!$B$4,$A2184&lt;=CrashTest!$C$4),2,IF(AND($A2184&gt;=CrashTest!$B$5,$A2184&lt;=CrashTest!$C$5),3,IF(AND($A2184&gt;=CrashTest!$B$6,$A2184&lt;=CrashTest!$C$6),4,IF(AND($A2184&gt;=CrashTest!$B$7,$A2184&lt;=CrashTest!$C$7),5,0)))))</f>
        <v>0</v>
      </c>
      <c r="U2184" s="8" t="str">
        <f aca="false">IF(T2184=0,"",IF(T2183=T2184,MAX(U2183,B2184),B2184))</f>
        <v/>
      </c>
      <c r="V2184" s="9" t="str">
        <f aca="false">IF(T2184=0,"",B2184/U2184-1)</f>
        <v/>
      </c>
      <c r="W2184" s="8" t="str">
        <f aca="false">IF(T2184=0,"",IF(T2183=T2184,MAX(W2183,F2184),F2184))</f>
        <v/>
      </c>
      <c r="X2184" s="9" t="str">
        <f aca="false">IF(T2184=0,"",F2184/W2184-1)</f>
        <v/>
      </c>
    </row>
    <row r="2185" customFormat="false" ht="15" hidden="false" customHeight="false" outlineLevel="0" collapsed="false">
      <c r="A2185" s="5" t="n">
        <v>46013</v>
      </c>
      <c r="B2185" s="6" t="n">
        <v>88474.4622331969</v>
      </c>
      <c r="C2185" s="7" t="n">
        <v>61689.59113</v>
      </c>
      <c r="D2185" s="0" t="n">
        <f aca="false">INT((ROW()-3)/30)</f>
        <v>72</v>
      </c>
      <c r="E2185" s="0" t="n">
        <f aca="false">2+30*D2185</f>
        <v>2162</v>
      </c>
      <c r="F2185" s="8" t="n">
        <f aca="false">INDEX($F:$F,$E2185)*(2*B2185/INDEX($B:$B,$E2185)-C2185/INDEX($C:$C,$E2185))</f>
        <v>6763.06647023763</v>
      </c>
      <c r="G2185" s="9" t="n">
        <f aca="false">B2185/B2184-1</f>
        <v>-0.000666061951955621</v>
      </c>
      <c r="H2185" s="9" t="n">
        <f aca="false">F2185/F2184-1</f>
        <v>-0.00102978769714046</v>
      </c>
      <c r="I2185" s="9" t="n">
        <f aca="false">LN(B2185/B2184)</f>
        <v>-0.000666283869763686</v>
      </c>
      <c r="J2185" s="9" t="n">
        <f aca="false">LN(F2185/F2184)</f>
        <v>-0.00103031829278958</v>
      </c>
      <c r="K2185" s="9" t="n">
        <f aca="false">F2185/F2178-1</f>
        <v>0.00631132000972579</v>
      </c>
      <c r="L2185" s="9" t="n">
        <f aca="false">F2185/F2155-1</f>
        <v>-0.0171876739481464</v>
      </c>
      <c r="M2185" s="9" t="n">
        <f aca="false">B2185/B2178-1</f>
        <v>0.0245723054287106</v>
      </c>
      <c r="N2185" s="9" t="n">
        <f aca="false">B2185/B2155-1</f>
        <v>0.0436385800114092</v>
      </c>
      <c r="O2185" s="8" t="n">
        <f aca="false">MAX(O2184,F2185)</f>
        <v>7847.55237517597</v>
      </c>
      <c r="P2185" s="9" t="n">
        <f aca="false">F2185/O2185-1</f>
        <v>-0.138194159540608</v>
      </c>
      <c r="Q2185" s="8" t="n">
        <f aca="false">MAX(Q2184,B2185)</f>
        <v>124824.453666861</v>
      </c>
      <c r="R2185" s="9" t="n">
        <f aca="false">B2185/Q2185-1</f>
        <v>-0.29120889670126</v>
      </c>
      <c r="S2185" s="9" t="n">
        <f aca="false">B2185/INDEX($B:$B,$E2185)-1</f>
        <v>-0.0260629407883421</v>
      </c>
      <c r="T2185" s="0" t="n">
        <f aca="false">IF(AND($A2185&gt;=CrashTest!$B$3,$A2185&lt;=CrashTest!$C$3),1,IF(AND($A2185&gt;=CrashTest!$B$4,$A2185&lt;=CrashTest!$C$4),2,IF(AND($A2185&gt;=CrashTest!$B$5,$A2185&lt;=CrashTest!$C$5),3,IF(AND($A2185&gt;=CrashTest!$B$6,$A2185&lt;=CrashTest!$C$6),4,IF(AND($A2185&gt;=CrashTest!$B$7,$A2185&lt;=CrashTest!$C$7),5,0)))))</f>
        <v>0</v>
      </c>
      <c r="U2185" s="8" t="str">
        <f aca="false">IF(T2185=0,"",IF(T2184=T2185,MAX(U2184,B2185),B2185))</f>
        <v/>
      </c>
      <c r="V2185" s="9" t="str">
        <f aca="false">IF(T2185=0,"",B2185/U2185-1)</f>
        <v/>
      </c>
      <c r="W2185" s="8" t="str">
        <f aca="false">IF(T2185=0,"",IF(T2184=T2185,MAX(W2184,F2185),F2185))</f>
        <v/>
      </c>
      <c r="X2185" s="9" t="str">
        <f aca="false">IF(T2185=0,"",F2185/W2185-1)</f>
        <v/>
      </c>
    </row>
    <row r="2186" customFormat="false" ht="15" hidden="false" customHeight="false" outlineLevel="0" collapsed="false">
      <c r="A2186" s="5" t="n">
        <v>46014</v>
      </c>
      <c r="B2186" s="6" t="n">
        <v>87365.9937872589</v>
      </c>
      <c r="C2186" s="7" t="n">
        <v>60644.51058</v>
      </c>
      <c r="D2186" s="0" t="n">
        <f aca="false">INT((ROW()-3)/30)</f>
        <v>72</v>
      </c>
      <c r="E2186" s="0" t="n">
        <f aca="false">2+30*D2186</f>
        <v>2162</v>
      </c>
      <c r="F2186" s="8" t="n">
        <f aca="false">INDEX($F:$F,$E2186)*(2*B2186/INDEX($B:$B,$E2186)-C2186/INDEX($C:$C,$E2186))</f>
        <v>6707.60920542321</v>
      </c>
      <c r="G2186" s="9" t="n">
        <f aca="false">B2186/B2185-1</f>
        <v>-0.0125286824916363</v>
      </c>
      <c r="H2186" s="9" t="n">
        <f aca="false">F2186/F2185-1</f>
        <v>-0.00820001770771739</v>
      </c>
      <c r="I2186" s="9" t="n">
        <f aca="false">LN(B2186/B2185)</f>
        <v>-0.0126078281898413</v>
      </c>
      <c r="J2186" s="9" t="n">
        <f aca="false">LN(F2186/F2185)</f>
        <v>-0.0082338227812249</v>
      </c>
      <c r="K2186" s="9" t="n">
        <f aca="false">F2186/F2179-1</f>
        <v>-0.0074232543845828</v>
      </c>
      <c r="L2186" s="9" t="n">
        <f aca="false">F2186/F2156-1</f>
        <v>-0.024974456180399</v>
      </c>
      <c r="M2186" s="9" t="n">
        <f aca="false">B2186/B2179-1</f>
        <v>-0.00440369857111533</v>
      </c>
      <c r="N2186" s="9" t="n">
        <f aca="false">B2186/B2156-1</f>
        <v>0.00568119234239006</v>
      </c>
      <c r="O2186" s="8" t="n">
        <f aca="false">MAX(O2185,F2186)</f>
        <v>7847.55237517597</v>
      </c>
      <c r="P2186" s="9" t="n">
        <f aca="false">F2186/O2186-1</f>
        <v>-0.145260982692989</v>
      </c>
      <c r="Q2186" s="8" t="n">
        <f aca="false">MAX(Q2185,B2186)</f>
        <v>124824.453666861</v>
      </c>
      <c r="R2186" s="9" t="n">
        <f aca="false">B2186/Q2186-1</f>
        <v>-0.300089115387386</v>
      </c>
      <c r="S2186" s="9" t="n">
        <f aca="false">B2186/INDEX($B:$B,$E2186)-1</f>
        <v>-0.038265088970043</v>
      </c>
      <c r="T2186" s="0" t="n">
        <f aca="false">IF(AND($A2186&gt;=CrashTest!$B$3,$A2186&lt;=CrashTest!$C$3),1,IF(AND($A2186&gt;=CrashTest!$B$4,$A2186&lt;=CrashTest!$C$4),2,IF(AND($A2186&gt;=CrashTest!$B$5,$A2186&lt;=CrashTest!$C$5),3,IF(AND($A2186&gt;=CrashTest!$B$6,$A2186&lt;=CrashTest!$C$6),4,IF(AND($A2186&gt;=CrashTest!$B$7,$A2186&lt;=CrashTest!$C$7),5,0)))))</f>
        <v>0</v>
      </c>
      <c r="U2186" s="8" t="str">
        <f aca="false">IF(T2186=0,"",IF(T2185=T2186,MAX(U2185,B2186),B2186))</f>
        <v/>
      </c>
      <c r="V2186" s="9" t="str">
        <f aca="false">IF(T2186=0,"",B2186/U2186-1)</f>
        <v/>
      </c>
      <c r="W2186" s="8" t="str">
        <f aca="false">IF(T2186=0,"",IF(T2185=T2186,MAX(W2185,F2186),F2186))</f>
        <v/>
      </c>
      <c r="X2186" s="9" t="str">
        <f aca="false">IF(T2186=0,"",F2186/W2186-1)</f>
        <v/>
      </c>
    </row>
    <row r="2187" customFormat="false" ht="15" hidden="false" customHeight="false" outlineLevel="0" collapsed="false">
      <c r="A2187" s="5" t="n">
        <v>46015</v>
      </c>
      <c r="B2187" s="6" t="n">
        <v>87625.6707895967</v>
      </c>
      <c r="C2187" s="7" t="n">
        <v>60985.03722</v>
      </c>
      <c r="D2187" s="0" t="n">
        <f aca="false">INT((ROW()-3)/30)</f>
        <v>72</v>
      </c>
      <c r="E2187" s="0" t="n">
        <f aca="false">2+30*D2187</f>
        <v>2162</v>
      </c>
      <c r="F2187" s="8" t="n">
        <f aca="false">INDEX($F:$F,$E2187)*(2*B2187/INDEX($B:$B,$E2187)-C2187/INDEX($C:$C,$E2187))</f>
        <v>6710.30821535532</v>
      </c>
      <c r="G2187" s="9" t="n">
        <f aca="false">B2187/B2186-1</f>
        <v>0.00297228922926363</v>
      </c>
      <c r="H2187" s="9" t="n">
        <f aca="false">F2187/F2186-1</f>
        <v>0.000402380319044271</v>
      </c>
      <c r="I2187" s="9" t="n">
        <f aca="false">LN(B2187/B2186)</f>
        <v>0.00296788071106623</v>
      </c>
      <c r="J2187" s="9" t="n">
        <f aca="false">LN(F2187/F2186)</f>
        <v>0.000402299385793598</v>
      </c>
      <c r="K2187" s="9" t="n">
        <f aca="false">F2187/F2180-1</f>
        <v>-0.000137415746657488</v>
      </c>
      <c r="L2187" s="9" t="n">
        <f aca="false">F2187/F2157-1</f>
        <v>-0.0253883887368394</v>
      </c>
      <c r="M2187" s="9" t="n">
        <f aca="false">B2187/B2180-1</f>
        <v>0.0181980794111027</v>
      </c>
      <c r="N2187" s="9" t="n">
        <f aca="false">B2187/B2157-1</f>
        <v>-0.00850816985032721</v>
      </c>
      <c r="O2187" s="8" t="n">
        <f aca="false">MAX(O2186,F2187)</f>
        <v>7847.55237517597</v>
      </c>
      <c r="P2187" s="9" t="n">
        <f aca="false">F2187/O2187-1</f>
        <v>-0.144917052534505</v>
      </c>
      <c r="Q2187" s="8" t="n">
        <f aca="false">MAX(Q2186,B2187)</f>
        <v>124824.453666861</v>
      </c>
      <c r="R2187" s="9" t="n">
        <f aca="false">B2187/Q2187-1</f>
        <v>-0.298008777803608</v>
      </c>
      <c r="S2187" s="9" t="n">
        <f aca="false">B2187/INDEX($B:$B,$E2187)-1</f>
        <v>-0.0354065346525818</v>
      </c>
      <c r="T2187" s="0" t="n">
        <f aca="false">IF(AND($A2187&gt;=CrashTest!$B$3,$A2187&lt;=CrashTest!$C$3),1,IF(AND($A2187&gt;=CrashTest!$B$4,$A2187&lt;=CrashTest!$C$4),2,IF(AND($A2187&gt;=CrashTest!$B$5,$A2187&lt;=CrashTest!$C$5),3,IF(AND($A2187&gt;=CrashTest!$B$6,$A2187&lt;=CrashTest!$C$6),4,IF(AND($A2187&gt;=CrashTest!$B$7,$A2187&lt;=CrashTest!$C$7),5,0)))))</f>
        <v>0</v>
      </c>
      <c r="U2187" s="8" t="str">
        <f aca="false">IF(T2187=0,"",IF(T2186=T2187,MAX(U2186,B2187),B2187))</f>
        <v/>
      </c>
      <c r="V2187" s="9" t="str">
        <f aca="false">IF(T2187=0,"",B2187/U2187-1)</f>
        <v/>
      </c>
      <c r="W2187" s="8" t="str">
        <f aca="false">IF(T2187=0,"",IF(T2186=T2187,MAX(W2186,F2187),F2187))</f>
        <v/>
      </c>
      <c r="X2187" s="9" t="str">
        <f aca="false">IF(T2187=0,"",F2187/W2187-1)</f>
        <v/>
      </c>
    </row>
    <row r="2188" customFormat="false" ht="15" hidden="false" customHeight="false" outlineLevel="0" collapsed="false">
      <c r="A2188" s="5" t="n">
        <v>46016</v>
      </c>
      <c r="B2188" s="6" t="n">
        <v>87231.3047685564</v>
      </c>
      <c r="C2188" s="7" t="n">
        <v>60707.76324</v>
      </c>
      <c r="D2188" s="0" t="n">
        <f aca="false">INT((ROW()-3)/30)</f>
        <v>72</v>
      </c>
      <c r="E2188" s="0" t="n">
        <f aca="false">2+30*D2188</f>
        <v>2162</v>
      </c>
      <c r="F2188" s="8" t="n">
        <f aca="false">INDEX($F:$F,$E2188)*(2*B2188/INDEX($B:$B,$E2188)-C2188/INDEX($C:$C,$E2188))</f>
        <v>6680.40977296064</v>
      </c>
      <c r="G2188" s="9" t="n">
        <f aca="false">B2188/B2187-1</f>
        <v>-0.00450057634351508</v>
      </c>
      <c r="H2188" s="9" t="n">
        <f aca="false">F2188/F2187-1</f>
        <v>-0.00445559897327164</v>
      </c>
      <c r="I2188" s="9" t="n">
        <f aca="false">LN(B2188/B2187)</f>
        <v>-0.00451073442683828</v>
      </c>
      <c r="J2188" s="9" t="n">
        <f aca="false">LN(F2188/F2187)</f>
        <v>-0.00446555473798009</v>
      </c>
      <c r="K2188" s="9" t="n">
        <f aca="false">F2188/F2181-1</f>
        <v>-0.00515160066708775</v>
      </c>
      <c r="L2188" s="9" t="n">
        <f aca="false">F2188/F2158-1</f>
        <v>-0.0294045290332847</v>
      </c>
      <c r="M2188" s="9" t="n">
        <f aca="false">B2188/B2181-1</f>
        <v>0.0210350427728396</v>
      </c>
      <c r="N2188" s="9" t="n">
        <f aca="false">B2188/B2158-1</f>
        <v>-0.00232454837107154</v>
      </c>
      <c r="O2188" s="8" t="n">
        <f aca="false">MAX(O2187,F2188)</f>
        <v>7847.55237517597</v>
      </c>
      <c r="P2188" s="9" t="n">
        <f aca="false">F2188/O2188-1</f>
        <v>-0.148726959237295</v>
      </c>
      <c r="Q2188" s="8" t="n">
        <f aca="false">MAX(Q2187,B2188)</f>
        <v>124824.453666861</v>
      </c>
      <c r="R2188" s="9" t="n">
        <f aca="false">B2188/Q2188-1</f>
        <v>-0.30116814289158</v>
      </c>
      <c r="S2188" s="9" t="n">
        <f aca="false">B2188/INDEX($B:$B,$E2188)-1</f>
        <v>-0.0397477611838336</v>
      </c>
      <c r="T2188" s="0" t="n">
        <f aca="false">IF(AND($A2188&gt;=CrashTest!$B$3,$A2188&lt;=CrashTest!$C$3),1,IF(AND($A2188&gt;=CrashTest!$B$4,$A2188&lt;=CrashTest!$C$4),2,IF(AND($A2188&gt;=CrashTest!$B$5,$A2188&lt;=CrashTest!$C$5),3,IF(AND($A2188&gt;=CrashTest!$B$6,$A2188&lt;=CrashTest!$C$6),4,IF(AND($A2188&gt;=CrashTest!$B$7,$A2188&lt;=CrashTest!$C$7),5,0)))))</f>
        <v>0</v>
      </c>
      <c r="U2188" s="8" t="str">
        <f aca="false">IF(T2188=0,"",IF(T2187=T2188,MAX(U2187,B2188),B2188))</f>
        <v/>
      </c>
      <c r="V2188" s="9" t="str">
        <f aca="false">IF(T2188=0,"",B2188/U2188-1)</f>
        <v/>
      </c>
      <c r="W2188" s="8" t="str">
        <f aca="false">IF(T2188=0,"",IF(T2187=T2188,MAX(W2187,F2188),F2188))</f>
        <v/>
      </c>
      <c r="X2188" s="9" t="str">
        <f aca="false">IF(T2188=0,"",F2188/W2188-1)</f>
        <v/>
      </c>
    </row>
    <row r="2189" customFormat="false" ht="15" hidden="false" customHeight="false" outlineLevel="0" collapsed="false">
      <c r="A2189" s="5" t="n">
        <v>46017</v>
      </c>
      <c r="B2189" s="6" t="n">
        <v>87334.8077808299</v>
      </c>
      <c r="C2189" s="7" t="n">
        <v>60886.70209</v>
      </c>
      <c r="D2189" s="0" t="n">
        <f aca="false">INT((ROW()-3)/30)</f>
        <v>72</v>
      </c>
      <c r="E2189" s="0" t="n">
        <f aca="false">2+30*D2189</f>
        <v>2162</v>
      </c>
      <c r="F2189" s="8" t="n">
        <f aca="false">INDEX($F:$F,$E2189)*(2*B2189/INDEX($B:$B,$E2189)-C2189/INDEX($C:$C,$E2189))</f>
        <v>6676.83812626639</v>
      </c>
      <c r="G2189" s="9" t="n">
        <f aca="false">B2189/B2188-1</f>
        <v>0.00118653518422218</v>
      </c>
      <c r="H2189" s="9" t="n">
        <f aca="false">F2189/F2188-1</f>
        <v>-0.00053464485198329</v>
      </c>
      <c r="I2189" s="9" t="n">
        <f aca="false">LN(B2189/B2188)</f>
        <v>0.00118583180768284</v>
      </c>
      <c r="J2189" s="9" t="n">
        <f aca="false">LN(F2189/F2188)</f>
        <v>-0.000534787825504476</v>
      </c>
      <c r="K2189" s="9" t="n">
        <f aca="false">F2189/F2182-1</f>
        <v>-0.0177823145499276</v>
      </c>
      <c r="L2189" s="9" t="n">
        <f aca="false">F2189/F2159-1</f>
        <v>-0.0276921983218796</v>
      </c>
      <c r="M2189" s="9" t="n">
        <f aca="false">B2189/B2182-1</f>
        <v>-0.00945088188391996</v>
      </c>
      <c r="N2189" s="9" t="n">
        <f aca="false">B2189/B2159-1</f>
        <v>-0.0344333242636102</v>
      </c>
      <c r="O2189" s="8" t="n">
        <f aca="false">MAX(O2188,F2189)</f>
        <v>7847.55237517597</v>
      </c>
      <c r="P2189" s="9" t="n">
        <f aca="false">F2189/O2189-1</f>
        <v>-0.149182087986171</v>
      </c>
      <c r="Q2189" s="8" t="n">
        <f aca="false">MAX(Q2188,B2189)</f>
        <v>124824.453666861</v>
      </c>
      <c r="R2189" s="9" t="n">
        <f aca="false">B2189/Q2189-1</f>
        <v>-0.300338954305265</v>
      </c>
      <c r="S2189" s="9" t="n">
        <f aca="false">B2189/INDEX($B:$B,$E2189)-1</f>
        <v>-0.0386083881167501</v>
      </c>
      <c r="T2189" s="0" t="n">
        <f aca="false">IF(AND($A2189&gt;=CrashTest!$B$3,$A2189&lt;=CrashTest!$C$3),1,IF(AND($A2189&gt;=CrashTest!$B$4,$A2189&lt;=CrashTest!$C$4),2,IF(AND($A2189&gt;=CrashTest!$B$5,$A2189&lt;=CrashTest!$C$5),3,IF(AND($A2189&gt;=CrashTest!$B$6,$A2189&lt;=CrashTest!$C$6),4,IF(AND($A2189&gt;=CrashTest!$B$7,$A2189&lt;=CrashTest!$C$7),5,0)))))</f>
        <v>0</v>
      </c>
      <c r="U2189" s="8" t="str">
        <f aca="false">IF(T2189=0,"",IF(T2188=T2189,MAX(U2188,B2189),B2189))</f>
        <v/>
      </c>
      <c r="V2189" s="9" t="str">
        <f aca="false">IF(T2189=0,"",B2189/U2189-1)</f>
        <v/>
      </c>
      <c r="W2189" s="8" t="str">
        <f aca="false">IF(T2189=0,"",IF(T2188=T2189,MAX(W2188,F2189),F2189))</f>
        <v/>
      </c>
      <c r="X2189" s="9" t="str">
        <f aca="false">IF(T2189=0,"",F2189/W2189-1)</f>
        <v/>
      </c>
    </row>
    <row r="2190" customFormat="false" ht="15" hidden="false" customHeight="false" outlineLevel="0" collapsed="false">
      <c r="A2190" s="5" t="n">
        <v>46018</v>
      </c>
      <c r="B2190" s="6" t="n">
        <v>87695.4159076564</v>
      </c>
      <c r="C2190" s="7" t="n">
        <v>61574.12668</v>
      </c>
      <c r="D2190" s="0" t="n">
        <f aca="false">INT((ROW()-3)/30)</f>
        <v>72</v>
      </c>
      <c r="E2190" s="0" t="n">
        <f aca="false">2+30*D2190</f>
        <v>2162</v>
      </c>
      <c r="F2190" s="8" t="n">
        <f aca="false">INDEX($F:$F,$E2190)*(2*B2190/INDEX($B:$B,$E2190)-C2190/INDEX($C:$C,$E2190))</f>
        <v>6657.51147655678</v>
      </c>
      <c r="G2190" s="9" t="n">
        <f aca="false">B2190/B2189-1</f>
        <v>0.00412903097847828</v>
      </c>
      <c r="H2190" s="9" t="n">
        <f aca="false">F2190/F2189-1</f>
        <v>-0.00289458113917396</v>
      </c>
      <c r="I2190" s="9" t="n">
        <f aca="false">LN(B2190/B2189)</f>
        <v>0.00412052992278169</v>
      </c>
      <c r="J2190" s="9" t="n">
        <f aca="false">LN(F2190/F2189)</f>
        <v>-0.00289877854092971</v>
      </c>
      <c r="K2190" s="9" t="n">
        <f aca="false">F2190/F2183-1</f>
        <v>-0.0175830138052832</v>
      </c>
      <c r="L2190" s="9" t="n">
        <f aca="false">F2190/F2160-1</f>
        <v>-0.0312075621688899</v>
      </c>
      <c r="M2190" s="9" t="n">
        <f aca="false">B2190/B2183-1</f>
        <v>-0.00676204709569495</v>
      </c>
      <c r="N2190" s="9" t="n">
        <f aca="false">B2190/B2160-1</f>
        <v>-0.0398613489047418</v>
      </c>
      <c r="O2190" s="8" t="n">
        <f aca="false">MAX(O2189,F2190)</f>
        <v>7847.55237517597</v>
      </c>
      <c r="P2190" s="9" t="n">
        <f aca="false">F2190/O2190-1</f>
        <v>-0.151644849467157</v>
      </c>
      <c r="Q2190" s="8" t="n">
        <f aca="false">MAX(Q2189,B2190)</f>
        <v>124824.453666861</v>
      </c>
      <c r="R2190" s="9" t="n">
        <f aca="false">B2190/Q2190-1</f>
        <v>-0.297450032173157</v>
      </c>
      <c r="S2190" s="9" t="n">
        <f aca="false">B2190/INDEX($B:$B,$E2190)-1</f>
        <v>-0.034638772368835</v>
      </c>
      <c r="T2190" s="0" t="n">
        <f aca="false">IF(AND($A2190&gt;=CrashTest!$B$3,$A2190&lt;=CrashTest!$C$3),1,IF(AND($A2190&gt;=CrashTest!$B$4,$A2190&lt;=CrashTest!$C$4),2,IF(AND($A2190&gt;=CrashTest!$B$5,$A2190&lt;=CrashTest!$C$5),3,IF(AND($A2190&gt;=CrashTest!$B$6,$A2190&lt;=CrashTest!$C$6),4,IF(AND($A2190&gt;=CrashTest!$B$7,$A2190&lt;=CrashTest!$C$7),5,0)))))</f>
        <v>0</v>
      </c>
      <c r="U2190" s="8" t="str">
        <f aca="false">IF(T2190=0,"",IF(T2189=T2190,MAX(U2189,B2190),B2190))</f>
        <v/>
      </c>
      <c r="V2190" s="9" t="str">
        <f aca="false">IF(T2190=0,"",B2190/U2190-1)</f>
        <v/>
      </c>
      <c r="W2190" s="8" t="str">
        <f aca="false">IF(T2190=0,"",IF(T2189=T2190,MAX(W2189,F2190),F2190))</f>
        <v/>
      </c>
      <c r="X2190" s="9" t="str">
        <f aca="false">IF(T2190=0,"",F2190/W2190-1)</f>
        <v/>
      </c>
    </row>
    <row r="2191" customFormat="false" ht="15" hidden="false" customHeight="false" outlineLevel="0" collapsed="false">
      <c r="A2191" s="5" t="n">
        <v>46019</v>
      </c>
      <c r="B2191" s="6" t="n">
        <v>87747.6491548802</v>
      </c>
      <c r="C2191" s="7" t="n">
        <v>61808.26156</v>
      </c>
      <c r="D2191" s="0" t="n">
        <f aca="false">INT((ROW()-3)/30)</f>
        <v>72</v>
      </c>
      <c r="E2191" s="0" t="n">
        <f aca="false">2+30*D2191</f>
        <v>2162</v>
      </c>
      <c r="F2191" s="8" t="n">
        <f aca="false">INDEX($F:$F,$E2191)*(2*B2191/INDEX($B:$B,$E2191)-C2191/INDEX($C:$C,$E2191))</f>
        <v>6640.23936812892</v>
      </c>
      <c r="G2191" s="9" t="n">
        <f aca="false">B2191/B2190-1</f>
        <v>0.000595621181371797</v>
      </c>
      <c r="H2191" s="9" t="n">
        <f aca="false">F2191/F2190-1</f>
        <v>-0.00259437906921867</v>
      </c>
      <c r="I2191" s="9" t="n">
        <f aca="false">LN(B2191/B2190)</f>
        <v>0.0005954438694796</v>
      </c>
      <c r="J2191" s="9" t="n">
        <f aca="false">LN(F2191/F2190)</f>
        <v>-0.00259775030269681</v>
      </c>
      <c r="K2191" s="9" t="n">
        <f aca="false">F2191/F2184-1</f>
        <v>-0.0191725365241785</v>
      </c>
      <c r="L2191" s="9" t="n">
        <f aca="false">F2191/F2161-1</f>
        <v>-0.0349676654690052</v>
      </c>
      <c r="M2191" s="9" t="n">
        <f aca="false">B2191/B2184-1</f>
        <v>-0.00887553796848817</v>
      </c>
      <c r="N2191" s="9" t="n">
        <f aca="false">B2191/B2161-1</f>
        <v>-0.0356354867980664</v>
      </c>
      <c r="O2191" s="8" t="n">
        <f aca="false">MAX(O2190,F2191)</f>
        <v>7847.55237517597</v>
      </c>
      <c r="P2191" s="9" t="n">
        <f aca="false">F2191/O2191-1</f>
        <v>-0.153845804312963</v>
      </c>
      <c r="Q2191" s="8" t="n">
        <f aca="false">MAX(Q2190,B2191)</f>
        <v>124824.453666861</v>
      </c>
      <c r="R2191" s="9" t="n">
        <f aca="false">B2191/Q2191-1</f>
        <v>-0.297031578531348</v>
      </c>
      <c r="S2191" s="9" t="n">
        <f aca="false">B2191/INDEX($B:$B,$E2191)-1</f>
        <v>-0.0340637827739828</v>
      </c>
      <c r="T2191" s="0" t="n">
        <f aca="false">IF(AND($A2191&gt;=CrashTest!$B$3,$A2191&lt;=CrashTest!$C$3),1,IF(AND($A2191&gt;=CrashTest!$B$4,$A2191&lt;=CrashTest!$C$4),2,IF(AND($A2191&gt;=CrashTest!$B$5,$A2191&lt;=CrashTest!$C$5),3,IF(AND($A2191&gt;=CrashTest!$B$6,$A2191&lt;=CrashTest!$C$6),4,IF(AND($A2191&gt;=CrashTest!$B$7,$A2191&lt;=CrashTest!$C$7),5,0)))))</f>
        <v>0</v>
      </c>
      <c r="U2191" s="8" t="str">
        <f aca="false">IF(T2191=0,"",IF(T2190=T2191,MAX(U2190,B2191),B2191))</f>
        <v/>
      </c>
      <c r="V2191" s="9" t="str">
        <f aca="false">IF(T2191=0,"",B2191/U2191-1)</f>
        <v/>
      </c>
      <c r="W2191" s="8" t="str">
        <f aca="false">IF(T2191=0,"",IF(T2190=T2191,MAX(W2190,F2191),F2191))</f>
        <v/>
      </c>
      <c r="X2191" s="9" t="str">
        <f aca="false">IF(T2191=0,"",F2191/W2191-1)</f>
        <v/>
      </c>
    </row>
    <row r="2192" customFormat="false" ht="15" hidden="false" customHeight="false" outlineLevel="0" collapsed="false">
      <c r="A2192" s="5" t="n">
        <v>46020</v>
      </c>
      <c r="B2192" s="6" t="n">
        <v>87133.5103991818</v>
      </c>
      <c r="C2192" s="7" t="n">
        <v>61417.34294</v>
      </c>
      <c r="D2192" s="0" t="n">
        <f aca="false">INT((ROW()-3)/30)</f>
        <v>72</v>
      </c>
      <c r="E2192" s="0" t="n">
        <f aca="false">2+30*D2192</f>
        <v>2162</v>
      </c>
      <c r="F2192" s="8" t="n">
        <f aca="false">INDEX($F:$F,$E2192)*(2*B2192/INDEX($B:$B,$E2192)-C2192/INDEX($C:$C,$E2192))</f>
        <v>6589.28285978405</v>
      </c>
      <c r="G2192" s="9" t="n">
        <f aca="false">B2192/B2191-1</f>
        <v>-0.00699891976153577</v>
      </c>
      <c r="H2192" s="9" t="n">
        <f aca="false">F2192/F2191-1</f>
        <v>-0.00767389630401683</v>
      </c>
      <c r="I2192" s="9" t="n">
        <f aca="false">LN(B2192/B2191)</f>
        <v>-0.00702352708411788</v>
      </c>
      <c r="J2192" s="9" t="n">
        <f aca="false">LN(F2192/F2191)</f>
        <v>-0.00770349215380461</v>
      </c>
      <c r="K2192" s="9" t="n">
        <f aca="false">F2192/F2185-1</f>
        <v>-0.0256959784763843</v>
      </c>
      <c r="L2192" s="9" t="n">
        <f aca="false">F2192/F2162-1</f>
        <v>-0.0420128682067653</v>
      </c>
      <c r="M2192" s="9" t="n">
        <f aca="false">B2192/B2185-1</f>
        <v>-0.0151563716824938</v>
      </c>
      <c r="N2192" s="9" t="n">
        <f aca="false">B2192/B2162-1</f>
        <v>-0.0408242928531091</v>
      </c>
      <c r="O2192" s="8" t="n">
        <f aca="false">MAX(O2191,F2192)</f>
        <v>7847.55237517597</v>
      </c>
      <c r="P2192" s="9" t="n">
        <f aca="false">F2192/O2192-1</f>
        <v>-0.160339103867874</v>
      </c>
      <c r="Q2192" s="8" t="n">
        <f aca="false">MAX(Q2191,B2192)</f>
        <v>124824.453666861</v>
      </c>
      <c r="R2192" s="9" t="n">
        <f aca="false">B2192/Q2192-1</f>
        <v>-0.3019515981081</v>
      </c>
      <c r="S2192" s="9" t="n">
        <f aca="false">B2192/INDEX($B:$B,$E2192)-1</f>
        <v>-0.0408242928531091</v>
      </c>
      <c r="T2192" s="0" t="n">
        <f aca="false">IF(AND($A2192&gt;=CrashTest!$B$3,$A2192&lt;=CrashTest!$C$3),1,IF(AND($A2192&gt;=CrashTest!$B$4,$A2192&lt;=CrashTest!$C$4),2,IF(AND($A2192&gt;=CrashTest!$B$5,$A2192&lt;=CrashTest!$C$5),3,IF(AND($A2192&gt;=CrashTest!$B$6,$A2192&lt;=CrashTest!$C$6),4,IF(AND($A2192&gt;=CrashTest!$B$7,$A2192&lt;=CrashTest!$C$7),5,0)))))</f>
        <v>0</v>
      </c>
      <c r="U2192" s="8" t="str">
        <f aca="false">IF(T2192=0,"",IF(T2191=T2192,MAX(U2191,B2192),B2192))</f>
        <v/>
      </c>
      <c r="V2192" s="9" t="str">
        <f aca="false">IF(T2192=0,"",B2192/U2192-1)</f>
        <v/>
      </c>
      <c r="W2192" s="8" t="str">
        <f aca="false">IF(T2192=0,"",IF(T2191=T2192,MAX(W2191,F2192),F2192))</f>
        <v/>
      </c>
      <c r="X2192" s="9" t="str">
        <f aca="false">IF(T2192=0,"",F2192/W2192-1)</f>
        <v/>
      </c>
    </row>
    <row r="2193" customFormat="false" ht="15" hidden="false" customHeight="false" outlineLevel="0" collapsed="false">
      <c r="A2193" s="5" t="n">
        <v>46021</v>
      </c>
      <c r="B2193" s="6" t="n">
        <v>88428.4922735243</v>
      </c>
      <c r="C2193" s="7" t="n">
        <v>62869.57523</v>
      </c>
      <c r="D2193" s="0" t="n">
        <f aca="false">INT((ROW()-3)/30)</f>
        <v>73</v>
      </c>
      <c r="E2193" s="0" t="n">
        <f aca="false">2+30*D2193</f>
        <v>2192</v>
      </c>
      <c r="F2193" s="8" t="n">
        <f aca="false">INDEX($F:$F,$E2193)*(2*B2193/INDEX($B:$B,$E2193)-C2193/INDEX($C:$C,$E2193))</f>
        <v>6629.33759959803</v>
      </c>
      <c r="G2193" s="9" t="n">
        <f aca="false">B2193/B2192-1</f>
        <v>0.0148620418069907</v>
      </c>
      <c r="H2193" s="9" t="n">
        <f aca="false">F2193/F2192-1</f>
        <v>0.00607877073519525</v>
      </c>
      <c r="I2193" s="9" t="n">
        <f aca="false">LN(B2193/B2192)</f>
        <v>0.014752683853892</v>
      </c>
      <c r="J2193" s="9" t="n">
        <f aca="false">LN(F2193/F2192)</f>
        <v>0.00606036954180723</v>
      </c>
      <c r="K2193" s="9" t="n">
        <f aca="false">F2193/F2186-1</f>
        <v>-0.0116690766304485</v>
      </c>
      <c r="L2193" s="9" t="n">
        <f aca="false">F2193/F2163-1</f>
        <v>-0.0393800176804122</v>
      </c>
      <c r="M2193" s="9" t="n">
        <f aca="false">B2193/B2186-1</f>
        <v>0.0121614651216884</v>
      </c>
      <c r="N2193" s="9" t="n">
        <f aca="false">B2193/B2163-1</f>
        <v>-0.0240510445150512</v>
      </c>
      <c r="O2193" s="8" t="n">
        <f aca="false">MAX(O2192,F2193)</f>
        <v>7847.55237517597</v>
      </c>
      <c r="P2193" s="9" t="n">
        <f aca="false">F2193/O2193-1</f>
        <v>-0.155234997784979</v>
      </c>
      <c r="Q2193" s="8" t="n">
        <f aca="false">MAX(Q2192,B2193)</f>
        <v>124824.453666861</v>
      </c>
      <c r="R2193" s="9" t="n">
        <f aca="false">B2193/Q2193-1</f>
        <v>-0.29157717357588</v>
      </c>
      <c r="S2193" s="9" t="n">
        <f aca="false">B2193/INDEX($B:$B,$E2193)-1</f>
        <v>0.0148620418069907</v>
      </c>
      <c r="T2193" s="0" t="n">
        <f aca="false">IF(AND($A2193&gt;=CrashTest!$B$3,$A2193&lt;=CrashTest!$C$3),1,IF(AND($A2193&gt;=CrashTest!$B$4,$A2193&lt;=CrashTest!$C$4),2,IF(AND($A2193&gt;=CrashTest!$B$5,$A2193&lt;=CrashTest!$C$5),3,IF(AND($A2193&gt;=CrashTest!$B$6,$A2193&lt;=CrashTest!$C$6),4,IF(AND($A2193&gt;=CrashTest!$B$7,$A2193&lt;=CrashTest!$C$7),5,0)))))</f>
        <v>0</v>
      </c>
      <c r="U2193" s="8" t="str">
        <f aca="false">IF(T2193=0,"",IF(T2192=T2193,MAX(U2192,B2193),B2193))</f>
        <v/>
      </c>
      <c r="V2193" s="9" t="str">
        <f aca="false">IF(T2193=0,"",B2193/U2193-1)</f>
        <v/>
      </c>
      <c r="W2193" s="8" t="str">
        <f aca="false">IF(T2193=0,"",IF(T2192=T2193,MAX(W2192,F2193),F2193))</f>
        <v/>
      </c>
      <c r="X2193" s="9" t="str">
        <f aca="false">IF(T2193=0,"",F2193/W2193-1)</f>
        <v/>
      </c>
    </row>
    <row r="2194" customFormat="false" ht="15" hidden="false" customHeight="false" outlineLevel="0" collapsed="false">
      <c r="A2194" s="5" t="n">
        <v>46022</v>
      </c>
      <c r="B2194" s="6" t="n">
        <v>87516.9780376972</v>
      </c>
      <c r="C2194" s="7" t="n">
        <v>61839.57797</v>
      </c>
      <c r="D2194" s="0" t="n">
        <f aca="false">INT((ROW()-3)/30)</f>
        <v>73</v>
      </c>
      <c r="E2194" s="0" t="n">
        <f aca="false">2+30*D2194</f>
        <v>2192</v>
      </c>
      <c r="F2194" s="8" t="n">
        <f aca="false">INDEX($F:$F,$E2194)*(2*B2194/INDEX($B:$B,$E2194)-C2194/INDEX($C:$C,$E2194))</f>
        <v>6601.98034542777</v>
      </c>
      <c r="G2194" s="9" t="n">
        <f aca="false">B2194/B2193-1</f>
        <v>-0.0103079246563158</v>
      </c>
      <c r="H2194" s="9" t="n">
        <f aca="false">F2194/F2193-1</f>
        <v>-0.00412669497657192</v>
      </c>
      <c r="I2194" s="9" t="n">
        <f aca="false">LN(B2194/B2193)</f>
        <v>-0.0103614192413011</v>
      </c>
      <c r="J2194" s="9" t="n">
        <f aca="false">LN(F2194/F2193)</f>
        <v>-0.00413523328036616</v>
      </c>
      <c r="K2194" s="9" t="n">
        <f aca="false">F2194/F2187-1</f>
        <v>-0.0161435013789173</v>
      </c>
      <c r="L2194" s="9" t="n">
        <f aca="false">F2194/F2164-1</f>
        <v>-0.0309009514081569</v>
      </c>
      <c r="M2194" s="9" t="n">
        <f aca="false">B2194/B2187-1</f>
        <v>-0.00124042133908997</v>
      </c>
      <c r="N2194" s="9" t="n">
        <f aca="false">B2194/B2164-1</f>
        <v>0.0117027394063307</v>
      </c>
      <c r="O2194" s="8" t="n">
        <f aca="false">MAX(O2193,F2194)</f>
        <v>7847.55237517597</v>
      </c>
      <c r="P2194" s="9" t="n">
        <f aca="false">F2194/O2194-1</f>
        <v>-0.158721085276003</v>
      </c>
      <c r="Q2194" s="8" t="n">
        <f aca="false">MAX(Q2193,B2194)</f>
        <v>124824.453666861</v>
      </c>
      <c r="R2194" s="9" t="n">
        <f aca="false">B2194/Q2194-1</f>
        <v>-0.298879542695474</v>
      </c>
      <c r="S2194" s="9" t="n">
        <f aca="false">B2194/INDEX($B:$B,$E2194)-1</f>
        <v>0.00440092034348938</v>
      </c>
      <c r="T2194" s="0" t="n">
        <f aca="false">IF(AND($A2194&gt;=CrashTest!$B$3,$A2194&lt;=CrashTest!$C$3),1,IF(AND($A2194&gt;=CrashTest!$B$4,$A2194&lt;=CrashTest!$C$4),2,IF(AND($A2194&gt;=CrashTest!$B$5,$A2194&lt;=CrashTest!$C$5),3,IF(AND($A2194&gt;=CrashTest!$B$6,$A2194&lt;=CrashTest!$C$6),4,IF(AND($A2194&gt;=CrashTest!$B$7,$A2194&lt;=CrashTest!$C$7),5,0)))))</f>
        <v>0</v>
      </c>
      <c r="U2194" s="8" t="str">
        <f aca="false">IF(T2194=0,"",IF(T2193=T2194,MAX(U2193,B2194),B2194))</f>
        <v/>
      </c>
      <c r="V2194" s="9" t="str">
        <f aca="false">IF(T2194=0,"",B2194/U2194-1)</f>
        <v/>
      </c>
      <c r="W2194" s="8" t="str">
        <f aca="false">IF(T2194=0,"",IF(T2193=T2194,MAX(W2193,F2194),F2194))</f>
        <v/>
      </c>
      <c r="X2194" s="9" t="str">
        <f aca="false">IF(T2194=0,"",F2194/W2194-1)</f>
        <v/>
      </c>
    </row>
    <row r="2195" customFormat="false" ht="15" hidden="false" customHeight="false" outlineLevel="0" collapsed="false">
      <c r="A2195" s="5" t="n">
        <v>46023</v>
      </c>
      <c r="B2195" s="6" t="n">
        <v>88684.2178474576</v>
      </c>
      <c r="C2195" s="7" t="n">
        <v>63185.82858</v>
      </c>
      <c r="D2195" s="0" t="n">
        <f aca="false">INT((ROW()-3)/30)</f>
        <v>73</v>
      </c>
      <c r="E2195" s="0" t="n">
        <f aca="false">2+30*D2195</f>
        <v>2192</v>
      </c>
      <c r="F2195" s="8" t="n">
        <f aca="false">INDEX($F:$F,$E2195)*(2*B2195/INDEX($B:$B,$E2195)-C2195/INDEX($C:$C,$E2195))</f>
        <v>6634.08510891352</v>
      </c>
      <c r="G2195" s="9" t="n">
        <f aca="false">B2195/B2194-1</f>
        <v>0.0133372956417397</v>
      </c>
      <c r="H2195" s="9" t="n">
        <f aca="false">F2195/F2194-1</f>
        <v>0.00486289897969638</v>
      </c>
      <c r="I2195" s="9" t="n">
        <f aca="false">LN(B2195/B2194)</f>
        <v>0.0132491369151454</v>
      </c>
      <c r="J2195" s="9" t="n">
        <f aca="false">LN(F2195/F2194)</f>
        <v>0.00485111327945585</v>
      </c>
      <c r="K2195" s="9" t="n">
        <f aca="false">F2195/F2188-1</f>
        <v>-0.00693440456820793</v>
      </c>
      <c r="L2195" s="9" t="n">
        <f aca="false">F2195/F2165-1</f>
        <v>-0.0409316965122224</v>
      </c>
      <c r="M2195" s="9" t="n">
        <f aca="false">B2195/B2188-1</f>
        <v>0.016655867784577</v>
      </c>
      <c r="N2195" s="9" t="n">
        <f aca="false">B2195/B2165-1</f>
        <v>-0.0310703388007042</v>
      </c>
      <c r="O2195" s="8" t="n">
        <f aca="false">MAX(O2194,F2195)</f>
        <v>7847.55237517597</v>
      </c>
      <c r="P2195" s="9" t="n">
        <f aca="false">F2195/O2195-1</f>
        <v>-0.154630030899952</v>
      </c>
      <c r="Q2195" s="8" t="n">
        <f aca="false">MAX(Q2194,B2195)</f>
        <v>124824.453666861</v>
      </c>
      <c r="R2195" s="9" t="n">
        <f aca="false">B2195/Q2195-1</f>
        <v>-0.289528491875932</v>
      </c>
      <c r="S2195" s="9" t="n">
        <f aca="false">B2195/INDEX($B:$B,$E2195)-1</f>
        <v>0.0177969123609458</v>
      </c>
      <c r="T2195" s="0" t="n">
        <f aca="false">IF(AND($A2195&gt;=CrashTest!$B$3,$A2195&lt;=CrashTest!$C$3),1,IF(AND($A2195&gt;=CrashTest!$B$4,$A2195&lt;=CrashTest!$C$4),2,IF(AND($A2195&gt;=CrashTest!$B$5,$A2195&lt;=CrashTest!$C$5),3,IF(AND($A2195&gt;=CrashTest!$B$6,$A2195&lt;=CrashTest!$C$6),4,IF(AND($A2195&gt;=CrashTest!$B$7,$A2195&lt;=CrashTest!$C$7),5,0)))))</f>
        <v>0</v>
      </c>
      <c r="U2195" s="8" t="str">
        <f aca="false">IF(T2195=0,"",IF(T2194=T2195,MAX(U2194,B2195),B2195))</f>
        <v/>
      </c>
      <c r="V2195" s="9" t="str">
        <f aca="false">IF(T2195=0,"",B2195/U2195-1)</f>
        <v/>
      </c>
      <c r="W2195" s="8" t="str">
        <f aca="false">IF(T2195=0,"",IF(T2194=T2195,MAX(W2194,F2195),F2195))</f>
        <v/>
      </c>
      <c r="X2195" s="9" t="str">
        <f aca="false">IF(T2195=0,"",F2195/W2195-1)</f>
        <v/>
      </c>
    </row>
    <row r="2196" customFormat="false" ht="15" hidden="false" customHeight="false" outlineLevel="0" collapsed="false">
      <c r="A2196" s="5" t="n">
        <v>46024</v>
      </c>
      <c r="B2196" s="6" t="n">
        <v>89940.1801671537</v>
      </c>
      <c r="C2196" s="7" t="n">
        <v>64523.71428</v>
      </c>
      <c r="D2196" s="0" t="n">
        <f aca="false">INT((ROW()-3)/30)</f>
        <v>73</v>
      </c>
      <c r="E2196" s="0" t="n">
        <f aca="false">2+30*D2196</f>
        <v>2192</v>
      </c>
      <c r="F2196" s="8" t="n">
        <f aca="false">INDEX($F:$F,$E2196)*(2*B2196/INDEX($B:$B,$E2196)-C2196/INDEX($C:$C,$E2196))</f>
        <v>6680.50621356233</v>
      </c>
      <c r="G2196" s="9" t="n">
        <f aca="false">B2196/B2195-1</f>
        <v>0.0141621852250693</v>
      </c>
      <c r="H2196" s="9" t="n">
        <f aca="false">F2196/F2195-1</f>
        <v>0.00699736344751445</v>
      </c>
      <c r="I2196" s="9" t="n">
        <f aca="false">LN(B2196/B2195)</f>
        <v>0.0140628383603274</v>
      </c>
      <c r="J2196" s="9" t="n">
        <f aca="false">LN(F2196/F2195)</f>
        <v>0.00697299550808651</v>
      </c>
      <c r="K2196" s="9" t="n">
        <f aca="false">F2196/F2189-1</f>
        <v>0.000549374902697464</v>
      </c>
      <c r="L2196" s="9" t="n">
        <f aca="false">F2196/F2166-1</f>
        <v>-0.0395601116885146</v>
      </c>
      <c r="M2196" s="9" t="n">
        <f aca="false">B2196/B2189-1</f>
        <v>0.0298320045870151</v>
      </c>
      <c r="N2196" s="9" t="n">
        <f aca="false">B2196/B2166-1</f>
        <v>-0.0391939879684272</v>
      </c>
      <c r="O2196" s="8" t="n">
        <f aca="false">MAX(O2195,F2196)</f>
        <v>7847.55237517597</v>
      </c>
      <c r="P2196" s="9" t="n">
        <f aca="false">F2196/O2196-1</f>
        <v>-0.148714669978545</v>
      </c>
      <c r="Q2196" s="8" t="n">
        <f aca="false">MAX(Q2195,B2196)</f>
        <v>124824.453666861</v>
      </c>
      <c r="R2196" s="9" t="n">
        <f aca="false">B2196/Q2196-1</f>
        <v>-0.279466662780744</v>
      </c>
      <c r="S2196" s="9" t="n">
        <f aca="false">B2196/INDEX($B:$B,$E2196)-1</f>
        <v>0.0322111407553052</v>
      </c>
      <c r="T2196" s="0" t="n">
        <f aca="false">IF(AND($A2196&gt;=CrashTest!$B$3,$A2196&lt;=CrashTest!$C$3),1,IF(AND($A2196&gt;=CrashTest!$B$4,$A2196&lt;=CrashTest!$C$4),2,IF(AND($A2196&gt;=CrashTest!$B$5,$A2196&lt;=CrashTest!$C$5),3,IF(AND($A2196&gt;=CrashTest!$B$6,$A2196&lt;=CrashTest!$C$6),4,IF(AND($A2196&gt;=CrashTest!$B$7,$A2196&lt;=CrashTest!$C$7),5,0)))))</f>
        <v>0</v>
      </c>
      <c r="U2196" s="8" t="str">
        <f aca="false">IF(T2196=0,"",IF(T2195=T2196,MAX(U2195,B2196),B2196))</f>
        <v/>
      </c>
      <c r="V2196" s="9" t="str">
        <f aca="false">IF(T2196=0,"",B2196/U2196-1)</f>
        <v/>
      </c>
      <c r="W2196" s="8" t="str">
        <f aca="false">IF(T2196=0,"",IF(T2195=T2196,MAX(W2195,F2196),F2196))</f>
        <v/>
      </c>
      <c r="X2196" s="9" t="str">
        <f aca="false">IF(T2196=0,"",F2196/W2196-1)</f>
        <v/>
      </c>
    </row>
    <row r="2197" customFormat="false" ht="15" hidden="false" customHeight="false" outlineLevel="0" collapsed="false">
      <c r="A2197" s="5" t="n">
        <v>46025</v>
      </c>
      <c r="B2197" s="6" t="n">
        <v>90598.1301832262</v>
      </c>
      <c r="C2197" s="7" t="n">
        <v>65139.37527</v>
      </c>
      <c r="D2197" s="0" t="n">
        <f aca="false">INT((ROW()-3)/30)</f>
        <v>73</v>
      </c>
      <c r="E2197" s="0" t="n">
        <f aca="false">2+30*D2197</f>
        <v>2192</v>
      </c>
      <c r="F2197" s="8" t="n">
        <f aca="false">INDEX($F:$F,$E2197)*(2*B2197/INDEX($B:$B,$E2197)-C2197/INDEX($C:$C,$E2197))</f>
        <v>6713.96587672437</v>
      </c>
      <c r="G2197" s="9" t="n">
        <f aca="false">B2197/B2196-1</f>
        <v>0.00731541803507296</v>
      </c>
      <c r="H2197" s="9" t="n">
        <f aca="false">F2197/F2196-1</f>
        <v>0.00500855206063688</v>
      </c>
      <c r="I2197" s="9" t="n">
        <f aca="false">LN(B2197/B2196)</f>
        <v>0.00728879014844779</v>
      </c>
      <c r="J2197" s="9" t="n">
        <f aca="false">LN(F2197/F2196)</f>
        <v>0.0049960509879049</v>
      </c>
      <c r="K2197" s="9" t="n">
        <f aca="false">F2197/F2190-1</f>
        <v>0.00847980515938751</v>
      </c>
      <c r="L2197" s="9" t="n">
        <f aca="false">F2197/F2167-1</f>
        <v>-0.0301375139804791</v>
      </c>
      <c r="M2197" s="9" t="n">
        <f aca="false">B2197/B2190-1</f>
        <v>0.0330999544905104</v>
      </c>
      <c r="N2197" s="9" t="n">
        <f aca="false">B2197/B2167-1</f>
        <v>-0.0174334627616477</v>
      </c>
      <c r="O2197" s="8" t="n">
        <f aca="false">MAX(O2196,F2197)</f>
        <v>7847.55237517597</v>
      </c>
      <c r="P2197" s="9" t="n">
        <f aca="false">F2197/O2197-1</f>
        <v>-0.144450963084676</v>
      </c>
      <c r="Q2197" s="8" t="n">
        <f aca="false">MAX(Q2196,B2197)</f>
        <v>124824.453666861</v>
      </c>
      <c r="R2197" s="9" t="n">
        <f aca="false">B2197/Q2197-1</f>
        <v>-0.274195660210779</v>
      </c>
      <c r="S2197" s="9" t="n">
        <f aca="false">B2197/INDEX($B:$B,$E2197)-1</f>
        <v>0.0397621967503896</v>
      </c>
      <c r="T2197" s="0" t="n">
        <f aca="false">IF(AND($A2197&gt;=CrashTest!$B$3,$A2197&lt;=CrashTest!$C$3),1,IF(AND($A2197&gt;=CrashTest!$B$4,$A2197&lt;=CrashTest!$C$4),2,IF(AND($A2197&gt;=CrashTest!$B$5,$A2197&lt;=CrashTest!$C$5),3,IF(AND($A2197&gt;=CrashTest!$B$6,$A2197&lt;=CrashTest!$C$6),4,IF(AND($A2197&gt;=CrashTest!$B$7,$A2197&lt;=CrashTest!$C$7),5,0)))))</f>
        <v>0</v>
      </c>
      <c r="U2197" s="8" t="str">
        <f aca="false">IF(T2197=0,"",IF(T2196=T2197,MAX(U2196,B2197),B2197))</f>
        <v/>
      </c>
      <c r="V2197" s="9" t="str">
        <f aca="false">IF(T2197=0,"",B2197/U2197-1)</f>
        <v/>
      </c>
      <c r="W2197" s="8" t="str">
        <f aca="false">IF(T2197=0,"",IF(T2196=T2197,MAX(W2196,F2197),F2197))</f>
        <v/>
      </c>
      <c r="X2197" s="9" t="str">
        <f aca="false">IF(T2197=0,"",F2197/W2197-1)</f>
        <v/>
      </c>
    </row>
    <row r="2198" customFormat="false" ht="15" hidden="false" customHeight="false" outlineLevel="0" collapsed="false">
      <c r="A2198" s="5" t="n">
        <v>46026</v>
      </c>
      <c r="B2198" s="6" t="n">
        <v>91359.7636823495</v>
      </c>
      <c r="C2198" s="7" t="n">
        <v>66088.58909</v>
      </c>
      <c r="D2198" s="0" t="n">
        <f aca="false">INT((ROW()-3)/30)</f>
        <v>73</v>
      </c>
      <c r="E2198" s="0" t="n">
        <f aca="false">2+30*D2198</f>
        <v>2192</v>
      </c>
      <c r="F2198" s="8" t="n">
        <f aca="false">INDEX($F:$F,$E2198)*(2*B2198/INDEX($B:$B,$E2198)-C2198/INDEX($C:$C,$E2198))</f>
        <v>6727.32133264632</v>
      </c>
      <c r="G2198" s="9" t="n">
        <f aca="false">B2198/B2197-1</f>
        <v>0.00840672426222233</v>
      </c>
      <c r="H2198" s="9" t="n">
        <f aca="false">F2198/F2197-1</f>
        <v>0.00198920521301038</v>
      </c>
      <c r="I2198" s="9" t="n">
        <f aca="false">LN(B2198/B2197)</f>
        <v>0.00837158455832634</v>
      </c>
      <c r="J2198" s="9" t="n">
        <f aca="false">LN(F2198/F2197)</f>
        <v>0.00198722936413268</v>
      </c>
      <c r="K2198" s="9" t="n">
        <f aca="false">F2198/F2191-1</f>
        <v>0.0131142809301981</v>
      </c>
      <c r="L2198" s="9" t="n">
        <f aca="false">F2198/F2168-1</f>
        <v>-0.0152054299781167</v>
      </c>
      <c r="M2198" s="9" t="n">
        <f aca="false">B2198/B2191-1</f>
        <v>0.0411648011343722</v>
      </c>
      <c r="N2198" s="9" t="n">
        <f aca="false">B2198/B2168-1</f>
        <v>0.0232967414352541</v>
      </c>
      <c r="O2198" s="8" t="n">
        <f aca="false">MAX(O2197,F2198)</f>
        <v>7847.55237517597</v>
      </c>
      <c r="P2198" s="9" t="n">
        <f aca="false">F2198/O2198-1</f>
        <v>-0.142749100480458</v>
      </c>
      <c r="Q2198" s="8" t="n">
        <f aca="false">MAX(Q2197,B2198)</f>
        <v>124824.453666861</v>
      </c>
      <c r="R2198" s="9" t="n">
        <f aca="false">B2198/Q2198-1</f>
        <v>-0.268094023257847</v>
      </c>
      <c r="S2198" s="9" t="n">
        <f aca="false">B2198/INDEX($B:$B,$E2198)-1</f>
        <v>0.0485031908367528</v>
      </c>
      <c r="T2198" s="0" t="n">
        <f aca="false">IF(AND($A2198&gt;=CrashTest!$B$3,$A2198&lt;=CrashTest!$C$3),1,IF(AND($A2198&gt;=CrashTest!$B$4,$A2198&lt;=CrashTest!$C$4),2,IF(AND($A2198&gt;=CrashTest!$B$5,$A2198&lt;=CrashTest!$C$5),3,IF(AND($A2198&gt;=CrashTest!$B$6,$A2198&lt;=CrashTest!$C$6),4,IF(AND($A2198&gt;=CrashTest!$B$7,$A2198&lt;=CrashTest!$C$7),5,0)))))</f>
        <v>0</v>
      </c>
      <c r="U2198" s="8" t="str">
        <f aca="false">IF(T2198=0,"",IF(T2197=T2198,MAX(U2197,B2198),B2198))</f>
        <v/>
      </c>
      <c r="V2198" s="9" t="str">
        <f aca="false">IF(T2198=0,"",B2198/U2198-1)</f>
        <v/>
      </c>
      <c r="W2198" s="8" t="str">
        <f aca="false">IF(T2198=0,"",IF(T2197=T2198,MAX(W2197,F2198),F2198))</f>
        <v/>
      </c>
      <c r="X2198" s="9" t="str">
        <f aca="false">IF(T2198=0,"",F2198/W2198-1)</f>
        <v/>
      </c>
    </row>
    <row r="2199" customFormat="false" ht="15" hidden="false" customHeight="false" outlineLevel="0" collapsed="false">
      <c r="A2199" s="5" t="n">
        <v>46027</v>
      </c>
      <c r="B2199" s="6" t="n">
        <v>93948.5821794272</v>
      </c>
      <c r="C2199" s="7" t="n">
        <v>68825.88923</v>
      </c>
      <c r="D2199" s="0" t="n">
        <f aca="false">INT((ROW()-3)/30)</f>
        <v>73</v>
      </c>
      <c r="E2199" s="0" t="n">
        <f aca="false">2+30*D2199</f>
        <v>2192</v>
      </c>
      <c r="F2199" s="8" t="n">
        <f aca="false">INDEX($F:$F,$E2199)*(2*B2199/INDEX($B:$B,$E2199)-C2199/INDEX($C:$C,$E2199))</f>
        <v>6825.19217026314</v>
      </c>
      <c r="G2199" s="9" t="n">
        <f aca="false">B2199/B2198-1</f>
        <v>0.0283365279498622</v>
      </c>
      <c r="H2199" s="9" t="n">
        <f aca="false">F2199/F2198-1</f>
        <v>0.0145482626408622</v>
      </c>
      <c r="I2199" s="9" t="n">
        <f aca="false">LN(B2199/B2198)</f>
        <v>0.0279424752807163</v>
      </c>
      <c r="J2199" s="9" t="n">
        <f aca="false">LN(F2199/F2198)</f>
        <v>0.0144434519869391</v>
      </c>
      <c r="K2199" s="9" t="n">
        <f aca="false">F2199/F2192-1</f>
        <v>0.0358019704873953</v>
      </c>
      <c r="L2199" s="9" t="n">
        <f aca="false">F2199/F2169-1</f>
        <v>0.000211344708796801</v>
      </c>
      <c r="M2199" s="9" t="n">
        <f aca="false">B2199/B2192-1</f>
        <v>0.0782141308094182</v>
      </c>
      <c r="N2199" s="9" t="n">
        <f aca="false">B2199/B2169-1</f>
        <v>0.0535948060735403</v>
      </c>
      <c r="O2199" s="8" t="n">
        <f aca="false">MAX(O2198,F2199)</f>
        <v>7847.55237517597</v>
      </c>
      <c r="P2199" s="9" t="n">
        <f aca="false">F2199/O2199-1</f>
        <v>-0.130277589245132</v>
      </c>
      <c r="Q2199" s="8" t="n">
        <f aca="false">MAX(Q2198,B2199)</f>
        <v>124824.453666861</v>
      </c>
      <c r="R2199" s="9" t="n">
        <f aca="false">B2199/Q2199-1</f>
        <v>-0.247354349091222</v>
      </c>
      <c r="S2199" s="9" t="n">
        <f aca="false">B2199/INDEX($B:$B,$E2199)-1</f>
        <v>0.0782141308094182</v>
      </c>
      <c r="T2199" s="0" t="n">
        <f aca="false">IF(AND($A2199&gt;=CrashTest!$B$3,$A2199&lt;=CrashTest!$C$3),1,IF(AND($A2199&gt;=CrashTest!$B$4,$A2199&lt;=CrashTest!$C$4),2,IF(AND($A2199&gt;=CrashTest!$B$5,$A2199&lt;=CrashTest!$C$5),3,IF(AND($A2199&gt;=CrashTest!$B$6,$A2199&lt;=CrashTest!$C$6),4,IF(AND($A2199&gt;=CrashTest!$B$7,$A2199&lt;=CrashTest!$C$7),5,0)))))</f>
        <v>0</v>
      </c>
      <c r="U2199" s="8" t="str">
        <f aca="false">IF(T2199=0,"",IF(T2198=T2199,MAX(U2198,B2199),B2199))</f>
        <v/>
      </c>
      <c r="V2199" s="9" t="str">
        <f aca="false">IF(T2199=0,"",B2199/U2199-1)</f>
        <v/>
      </c>
      <c r="W2199" s="8" t="str">
        <f aca="false">IF(T2199=0,"",IF(T2198=T2199,MAX(W2198,F2199),F2199))</f>
        <v/>
      </c>
      <c r="X2199" s="9" t="str">
        <f aca="false">IF(T2199=0,"",F2199/W2199-1)</f>
        <v/>
      </c>
    </row>
    <row r="2200" customFormat="false" ht="15" hidden="false" customHeight="false" outlineLevel="0" collapsed="false">
      <c r="A2200" s="5" t="n">
        <v>46028</v>
      </c>
      <c r="B2200" s="6" t="n">
        <v>93574.2871122151</v>
      </c>
      <c r="C2200" s="7" t="n">
        <v>68781.6643</v>
      </c>
      <c r="D2200" s="0" t="n">
        <f aca="false">INT((ROW()-3)/30)</f>
        <v>73</v>
      </c>
      <c r="E2200" s="0" t="n">
        <f aca="false">2+30*D2200</f>
        <v>2192</v>
      </c>
      <c r="F2200" s="8" t="n">
        <f aca="false">INDEX($F:$F,$E2200)*(2*B2200/INDEX($B:$B,$E2200)-C2200/INDEX($C:$C,$E2200))</f>
        <v>6773.32642428007</v>
      </c>
      <c r="G2200" s="9" t="n">
        <f aca="false">B2200/B2199-1</f>
        <v>-0.0039840416803445</v>
      </c>
      <c r="H2200" s="9" t="n">
        <f aca="false">F2200/F2199-1</f>
        <v>-0.0075991627325962</v>
      </c>
      <c r="I2200" s="9" t="n">
        <f aca="false">LN(B2200/B2199)</f>
        <v>-0.00399199911660357</v>
      </c>
      <c r="J2200" s="9" t="n">
        <f aca="false">LN(F2200/F2199)</f>
        <v>-0.00762818348548002</v>
      </c>
      <c r="K2200" s="9" t="n">
        <f aca="false">F2200/F2193-1</f>
        <v>0.0217199414751135</v>
      </c>
      <c r="L2200" s="9" t="n">
        <f aca="false">F2200/F2170-1</f>
        <v>-0.00622821378207217</v>
      </c>
      <c r="M2200" s="9" t="n">
        <f aca="false">B2200/B2193-1</f>
        <v>0.0581915930758379</v>
      </c>
      <c r="N2200" s="9" t="n">
        <f aca="false">B2200/B2170-1</f>
        <v>0.0389310926593942</v>
      </c>
      <c r="O2200" s="8" t="n">
        <f aca="false">MAX(O2199,F2200)</f>
        <v>7847.55237517597</v>
      </c>
      <c r="P2200" s="9" t="n">
        <f aca="false">F2200/O2200-1</f>
        <v>-0.136886751376644</v>
      </c>
      <c r="Q2200" s="8" t="n">
        <f aca="false">MAX(Q2199,B2200)</f>
        <v>124824.453666861</v>
      </c>
      <c r="R2200" s="9" t="n">
        <f aca="false">B2200/Q2200-1</f>
        <v>-0.250352920734973</v>
      </c>
      <c r="S2200" s="9" t="n">
        <f aca="false">B2200/INDEX($B:$B,$E2200)-1</f>
        <v>0.0739184807719371</v>
      </c>
      <c r="T2200" s="0" t="n">
        <f aca="false">IF(AND($A2200&gt;=CrashTest!$B$3,$A2200&lt;=CrashTest!$C$3),1,IF(AND($A2200&gt;=CrashTest!$B$4,$A2200&lt;=CrashTest!$C$4),2,IF(AND($A2200&gt;=CrashTest!$B$5,$A2200&lt;=CrashTest!$C$5),3,IF(AND($A2200&gt;=CrashTest!$B$6,$A2200&lt;=CrashTest!$C$6),4,IF(AND($A2200&gt;=CrashTest!$B$7,$A2200&lt;=CrashTest!$C$7),5,0)))))</f>
        <v>0</v>
      </c>
      <c r="U2200" s="8" t="str">
        <f aca="false">IF(T2200=0,"",IF(T2199=T2200,MAX(U2199,B2200),B2200))</f>
        <v/>
      </c>
      <c r="V2200" s="9" t="str">
        <f aca="false">IF(T2200=0,"",B2200/U2200-1)</f>
        <v/>
      </c>
      <c r="W2200" s="8" t="str">
        <f aca="false">IF(T2200=0,"",IF(T2199=T2200,MAX(W2199,F2200),F2200))</f>
        <v/>
      </c>
      <c r="X2200" s="9" t="str">
        <f aca="false">IF(T2200=0,"",F2200/W2200-1)</f>
        <v/>
      </c>
    </row>
    <row r="2201" customFormat="false" ht="15" hidden="false" customHeight="false" outlineLevel="0" collapsed="false">
      <c r="A2201" s="5" t="n">
        <v>46029</v>
      </c>
      <c r="B2201" s="6" t="n">
        <v>91208.9562606663</v>
      </c>
      <c r="C2201" s="7" t="n">
        <v>65912.40785</v>
      </c>
      <c r="D2201" s="0" t="n">
        <f aca="false">INT((ROW()-3)/30)</f>
        <v>73</v>
      </c>
      <c r="E2201" s="0" t="n">
        <f aca="false">2+30*D2201</f>
        <v>2192</v>
      </c>
      <c r="F2201" s="8" t="n">
        <f aca="false">INDEX($F:$F,$E2201)*(2*B2201/INDEX($B:$B,$E2201)-C2201/INDEX($C:$C,$E2201))</f>
        <v>6723.41432168303</v>
      </c>
      <c r="G2201" s="9" t="n">
        <f aca="false">B2201/B2200-1</f>
        <v>-0.0252775727664618</v>
      </c>
      <c r="H2201" s="9" t="n">
        <f aca="false">F2201/F2200-1</f>
        <v>-0.00736892030156944</v>
      </c>
      <c r="I2201" s="9" t="n">
        <f aca="false">LN(B2201/B2200)</f>
        <v>-0.0256025385330695</v>
      </c>
      <c r="J2201" s="9" t="n">
        <f aca="false">LN(F2201/F2200)</f>
        <v>-0.007396204916177</v>
      </c>
      <c r="K2201" s="9" t="n">
        <f aca="false">F2201/F2194-1</f>
        <v>0.0183935682782461</v>
      </c>
      <c r="L2201" s="9" t="n">
        <f aca="false">F2201/F2171-1</f>
        <v>-0.0222494695892861</v>
      </c>
      <c r="M2201" s="9" t="n">
        <f aca="false">B2201/B2194-1</f>
        <v>0.0421858513142308</v>
      </c>
      <c r="N2201" s="9" t="n">
        <f aca="false">B2201/B2171-1</f>
        <v>0.00590926696492011</v>
      </c>
      <c r="O2201" s="8" t="n">
        <f aca="false">MAX(O2200,F2201)</f>
        <v>7847.55237517597</v>
      </c>
      <c r="P2201" s="9" t="n">
        <f aca="false">F2201/O2201-1</f>
        <v>-0.143246964116979</v>
      </c>
      <c r="Q2201" s="8" t="n">
        <f aca="false">MAX(Q2200,B2201)</f>
        <v>124824.453666861</v>
      </c>
      <c r="R2201" s="9" t="n">
        <f aca="false">B2201/Q2201-1</f>
        <v>-0.26930217933026</v>
      </c>
      <c r="S2201" s="9" t="n">
        <f aca="false">B2201/INDEX($B:$B,$E2201)-1</f>
        <v>0.0467724282289763</v>
      </c>
      <c r="T2201" s="0" t="n">
        <f aca="false">IF(AND($A2201&gt;=CrashTest!$B$3,$A2201&lt;=CrashTest!$C$3),1,IF(AND($A2201&gt;=CrashTest!$B$4,$A2201&lt;=CrashTest!$C$4),2,IF(AND($A2201&gt;=CrashTest!$B$5,$A2201&lt;=CrashTest!$C$5),3,IF(AND($A2201&gt;=CrashTest!$B$6,$A2201&lt;=CrashTest!$C$6),4,IF(AND($A2201&gt;=CrashTest!$B$7,$A2201&lt;=CrashTest!$C$7),5,0)))))</f>
        <v>0</v>
      </c>
      <c r="U2201" s="8" t="str">
        <f aca="false">IF(T2201=0,"",IF(T2200=T2201,MAX(U2200,B2201),B2201))</f>
        <v/>
      </c>
      <c r="V2201" s="9" t="str">
        <f aca="false">IF(T2201=0,"",B2201/U2201-1)</f>
        <v/>
      </c>
      <c r="W2201" s="8" t="str">
        <f aca="false">IF(T2201=0,"",IF(T2200=T2201,MAX(W2200,F2201),F2201))</f>
        <v/>
      </c>
      <c r="X2201" s="9" t="str">
        <f aca="false">IF(T2201=0,"",F2201/W2201-1)</f>
        <v/>
      </c>
    </row>
    <row r="2202" customFormat="false" ht="15" hidden="false" customHeight="false" outlineLevel="0" collapsed="false">
      <c r="A2202" s="5" t="n">
        <v>46030</v>
      </c>
      <c r="B2202" s="6" t="n">
        <v>91096.9161554647</v>
      </c>
      <c r="C2202" s="7" t="n">
        <v>65636.35674</v>
      </c>
      <c r="D2202" s="0" t="n">
        <f aca="false">INT((ROW()-3)/30)</f>
        <v>73</v>
      </c>
      <c r="E2202" s="0" t="n">
        <f aca="false">2+30*D2202</f>
        <v>2192</v>
      </c>
      <c r="F2202" s="8" t="n">
        <f aca="false">INDEX($F:$F,$E2202)*(2*B2202/INDEX($B:$B,$E2202)-C2202/INDEX($C:$C,$E2202))</f>
        <v>6736.0854386525</v>
      </c>
      <c r="G2202" s="9" t="n">
        <f aca="false">B2202/B2201-1</f>
        <v>-0.00122838929196156</v>
      </c>
      <c r="H2202" s="9" t="n">
        <f aca="false">F2202/F2201-1</f>
        <v>0.0018846253351672</v>
      </c>
      <c r="I2202" s="9" t="n">
        <f aca="false">LN(B2202/B2201)</f>
        <v>-0.001229144380513</v>
      </c>
      <c r="J2202" s="9" t="n">
        <f aca="false">LN(F2202/F2201)</f>
        <v>0.00188285165696983</v>
      </c>
      <c r="K2202" s="9" t="n">
        <f aca="false">F2202/F2195-1</f>
        <v>0.0153751916148814</v>
      </c>
      <c r="L2202" s="9" t="n">
        <f aca="false">F2202/F2172-1</f>
        <v>-0.0297661170291679</v>
      </c>
      <c r="M2202" s="9" t="n">
        <f aca="false">B2202/B2195-1</f>
        <v>0.0272054979630885</v>
      </c>
      <c r="N2202" s="9" t="n">
        <f aca="false">B2202/B2172-1</f>
        <v>-0.0184458234123345</v>
      </c>
      <c r="O2202" s="8" t="n">
        <f aca="false">MAX(O2201,F2202)</f>
        <v>7847.55237517597</v>
      </c>
      <c r="P2202" s="9" t="n">
        <f aca="false">F2202/O2202-1</f>
        <v>-0.141632305639572</v>
      </c>
      <c r="Q2202" s="8" t="n">
        <f aca="false">MAX(Q2201,B2202)</f>
        <v>124824.453666861</v>
      </c>
      <c r="R2202" s="9" t="n">
        <f aca="false">B2202/Q2202-1</f>
        <v>-0.27019976070883</v>
      </c>
      <c r="S2202" s="9" t="n">
        <f aca="false">B2202/INDEX($B:$B,$E2202)-1</f>
        <v>0.0454865841870191</v>
      </c>
      <c r="T2202" s="0" t="n">
        <f aca="false">IF(AND($A2202&gt;=CrashTest!$B$3,$A2202&lt;=CrashTest!$C$3),1,IF(AND($A2202&gt;=CrashTest!$B$4,$A2202&lt;=CrashTest!$C$4),2,IF(AND($A2202&gt;=CrashTest!$B$5,$A2202&lt;=CrashTest!$C$5),3,IF(AND($A2202&gt;=CrashTest!$B$6,$A2202&lt;=CrashTest!$C$6),4,IF(AND($A2202&gt;=CrashTest!$B$7,$A2202&lt;=CrashTest!$C$7),5,0)))))</f>
        <v>0</v>
      </c>
      <c r="U2202" s="8" t="str">
        <f aca="false">IF(T2202=0,"",IF(T2201=T2202,MAX(U2201,B2202),B2202))</f>
        <v/>
      </c>
      <c r="V2202" s="9" t="str">
        <f aca="false">IF(T2202=0,"",B2202/U2202-1)</f>
        <v/>
      </c>
      <c r="W2202" s="8" t="str">
        <f aca="false">IF(T2202=0,"",IF(T2201=T2202,MAX(W2201,F2202),F2202))</f>
        <v/>
      </c>
      <c r="X2202" s="9" t="str">
        <f aca="false">IF(T2202=0,"",F2202/W2202-1)</f>
        <v/>
      </c>
    </row>
    <row r="2203" customFormat="false" ht="15" hidden="false" customHeight="false" outlineLevel="0" collapsed="false">
      <c r="A2203" s="5" t="n">
        <v>46031</v>
      </c>
      <c r="B2203" s="6" t="n">
        <v>90539.6032288136</v>
      </c>
      <c r="C2203" s="7" t="n">
        <v>65070.20172</v>
      </c>
      <c r="D2203" s="0" t="n">
        <f aca="false">INT((ROW()-3)/30)</f>
        <v>73</v>
      </c>
      <c r="E2203" s="0" t="n">
        <f aca="false">2+30*D2203</f>
        <v>2192</v>
      </c>
      <c r="F2203" s="8" t="n">
        <f aca="false">INDEX($F:$F,$E2203)*(2*B2203/INDEX($B:$B,$E2203)-C2203/INDEX($C:$C,$E2203))</f>
        <v>6712.53535168246</v>
      </c>
      <c r="G2203" s="9" t="n">
        <f aca="false">B2203/B2202-1</f>
        <v>-0.00611780233811643</v>
      </c>
      <c r="H2203" s="9" t="n">
        <f aca="false">F2203/F2202-1</f>
        <v>-0.00349610870950434</v>
      </c>
      <c r="I2203" s="9" t="n">
        <f aca="false">LN(B2203/B2202)</f>
        <v>-0.00613659276746132</v>
      </c>
      <c r="J2203" s="9" t="n">
        <f aca="false">LN(F2203/F2202)</f>
        <v>-0.00350223437906384</v>
      </c>
      <c r="K2203" s="9" t="n">
        <f aca="false">F2203/F2196-1</f>
        <v>0.00479441783245482</v>
      </c>
      <c r="L2203" s="9" t="n">
        <f aca="false">F2203/F2173-1</f>
        <v>-0.0303650441224264</v>
      </c>
      <c r="M2203" s="9" t="n">
        <f aca="false">B2203/B2196-1</f>
        <v>0.00666468602293091</v>
      </c>
      <c r="N2203" s="9" t="n">
        <f aca="false">B2203/B2173-1</f>
        <v>-0.0169736930343921</v>
      </c>
      <c r="O2203" s="8" t="n">
        <f aca="false">MAX(O2202,F2203)</f>
        <v>7847.55237517597</v>
      </c>
      <c r="P2203" s="9" t="n">
        <f aca="false">F2203/O2203-1</f>
        <v>-0.144633252411783</v>
      </c>
      <c r="Q2203" s="8" t="n">
        <f aca="false">MAX(Q2202,B2203)</f>
        <v>124824.453666861</v>
      </c>
      <c r="R2203" s="9" t="n">
        <f aca="false">B2203/Q2203-1</f>
        <v>-0.274664534319124</v>
      </c>
      <c r="S2203" s="9" t="n">
        <f aca="false">B2203/INDEX($B:$B,$E2203)-1</f>
        <v>0.0390905039178104</v>
      </c>
      <c r="T2203" s="0" t="n">
        <f aca="false">IF(AND($A2203&gt;=CrashTest!$B$3,$A2203&lt;=CrashTest!$C$3),1,IF(AND($A2203&gt;=CrashTest!$B$4,$A2203&lt;=CrashTest!$C$4),2,IF(AND($A2203&gt;=CrashTest!$B$5,$A2203&lt;=CrashTest!$C$5),3,IF(AND($A2203&gt;=CrashTest!$B$6,$A2203&lt;=CrashTest!$C$6),4,IF(AND($A2203&gt;=CrashTest!$B$7,$A2203&lt;=CrashTest!$C$7),5,0)))))</f>
        <v>0</v>
      </c>
      <c r="U2203" s="8" t="str">
        <f aca="false">IF(T2203=0,"",IF(T2202=T2203,MAX(U2202,B2203),B2203))</f>
        <v/>
      </c>
      <c r="V2203" s="9" t="str">
        <f aca="false">IF(T2203=0,"",B2203/U2203-1)</f>
        <v/>
      </c>
      <c r="W2203" s="8" t="str">
        <f aca="false">IF(T2203=0,"",IF(T2202=T2203,MAX(W2202,F2203),F2203))</f>
        <v/>
      </c>
      <c r="X2203" s="9" t="str">
        <f aca="false">IF(T2203=0,"",F2203/W2203-1)</f>
        <v/>
      </c>
    </row>
    <row r="2204" customFormat="false" ht="15" hidden="false" customHeight="false" outlineLevel="0" collapsed="false">
      <c r="A2204" s="5" t="n">
        <v>46032</v>
      </c>
      <c r="B2204" s="6" t="n">
        <v>90406.1424114553</v>
      </c>
      <c r="C2204" s="7" t="n">
        <v>64796.40893</v>
      </c>
      <c r="D2204" s="0" t="n">
        <f aca="false">INT((ROW()-3)/30)</f>
        <v>73</v>
      </c>
      <c r="E2204" s="0" t="n">
        <f aca="false">2+30*D2204</f>
        <v>2192</v>
      </c>
      <c r="F2204" s="8" t="n">
        <f aca="false">INDEX($F:$F,$E2204)*(2*B2204/INDEX($B:$B,$E2204)-C2204/INDEX($C:$C,$E2204))</f>
        <v>6721.72439040604</v>
      </c>
      <c r="G2204" s="9" t="n">
        <f aca="false">B2204/B2203-1</f>
        <v>-0.00147406010849227</v>
      </c>
      <c r="H2204" s="9" t="n">
        <f aca="false">F2204/F2203-1</f>
        <v>0.0013689371067922</v>
      </c>
      <c r="I2204" s="9" t="n">
        <f aca="false">LN(B2204/B2203)</f>
        <v>-0.00147514760391445</v>
      </c>
      <c r="J2204" s="9" t="n">
        <f aca="false">LN(F2204/F2203)</f>
        <v>0.0013680009666383</v>
      </c>
      <c r="K2204" s="9" t="n">
        <f aca="false">F2204/F2197-1</f>
        <v>0.00115557836070668</v>
      </c>
      <c r="L2204" s="9" t="n">
        <f aca="false">F2204/F2174-1</f>
        <v>-0.0313090927789861</v>
      </c>
      <c r="M2204" s="9" t="n">
        <f aca="false">B2204/B2197-1</f>
        <v>-0.00211911406320009</v>
      </c>
      <c r="N2204" s="9" t="n">
        <f aca="false">B2204/B2174-1</f>
        <v>-0.0239417879402051</v>
      </c>
      <c r="O2204" s="8" t="n">
        <f aca="false">MAX(O2203,F2204)</f>
        <v>7847.55237517597</v>
      </c>
      <c r="P2204" s="9" t="n">
        <f aca="false">F2204/O2204-1</f>
        <v>-0.143462309131093</v>
      </c>
      <c r="Q2204" s="8" t="n">
        <f aca="false">MAX(Q2203,B2204)</f>
        <v>124824.453666861</v>
      </c>
      <c r="R2204" s="9" t="n">
        <f aca="false">B2204/Q2204-1</f>
        <v>-0.275733722394358</v>
      </c>
      <c r="S2204" s="9" t="n">
        <f aca="false">B2204/INDEX($B:$B,$E2204)-1</f>
        <v>0.0375588220568721</v>
      </c>
      <c r="T2204" s="0" t="n">
        <f aca="false">IF(AND($A2204&gt;=CrashTest!$B$3,$A2204&lt;=CrashTest!$C$3),1,IF(AND($A2204&gt;=CrashTest!$B$4,$A2204&lt;=CrashTest!$C$4),2,IF(AND($A2204&gt;=CrashTest!$B$5,$A2204&lt;=CrashTest!$C$5),3,IF(AND($A2204&gt;=CrashTest!$B$6,$A2204&lt;=CrashTest!$C$6),4,IF(AND($A2204&gt;=CrashTest!$B$7,$A2204&lt;=CrashTest!$C$7),5,0)))))</f>
        <v>0</v>
      </c>
      <c r="U2204" s="8" t="str">
        <f aca="false">IF(T2204=0,"",IF(T2203=T2204,MAX(U2203,B2204),B2204))</f>
        <v/>
      </c>
      <c r="V2204" s="9" t="str">
        <f aca="false">IF(T2204=0,"",B2204/U2204-1)</f>
        <v/>
      </c>
      <c r="W2204" s="8" t="str">
        <f aca="false">IF(T2204=0,"",IF(T2203=T2204,MAX(W2203,F2204),F2204))</f>
        <v/>
      </c>
      <c r="X2204" s="9" t="str">
        <f aca="false">IF(T2204=0,"",F2204/W2204-1)</f>
        <v/>
      </c>
    </row>
    <row r="2205" customFormat="false" ht="15" hidden="false" customHeight="false" outlineLevel="0" collapsed="false">
      <c r="A2205" s="5" t="n">
        <v>46033</v>
      </c>
      <c r="B2205" s="6" t="n">
        <v>90717.2063153127</v>
      </c>
      <c r="C2205" s="7" t="n">
        <v>65261.61709</v>
      </c>
      <c r="D2205" s="0" t="n">
        <f aca="false">INT((ROW()-3)/30)</f>
        <v>73</v>
      </c>
      <c r="E2205" s="0" t="n">
        <f aca="false">2+30*D2205</f>
        <v>2192</v>
      </c>
      <c r="F2205" s="8" t="n">
        <f aca="false">INDEX($F:$F,$E2205)*(2*B2205/INDEX($B:$B,$E2205)-C2205/INDEX($C:$C,$E2205))</f>
        <v>6718.86066658706</v>
      </c>
      <c r="G2205" s="9" t="n">
        <f aca="false">B2205/B2204-1</f>
        <v>0.00344073859983629</v>
      </c>
      <c r="H2205" s="9" t="n">
        <f aca="false">F2205/F2204-1</f>
        <v>-0.000426040053511656</v>
      </c>
      <c r="I2205" s="9" t="n">
        <f aca="false">LN(B2205/B2204)</f>
        <v>0.0034348328017745</v>
      </c>
      <c r="J2205" s="9" t="n">
        <f aca="false">LN(F2205/F2204)</f>
        <v>-0.000426130834360355</v>
      </c>
      <c r="K2205" s="9" t="n">
        <f aca="false">F2205/F2198-1</f>
        <v>-0.00125765748964735</v>
      </c>
      <c r="L2205" s="9" t="n">
        <f aca="false">F2205/F2175-1</f>
        <v>-0.0221342779598661</v>
      </c>
      <c r="M2205" s="9" t="n">
        <f aca="false">B2205/B2198-1</f>
        <v>-0.00703326432926121</v>
      </c>
      <c r="N2205" s="9" t="n">
        <f aca="false">B2205/B2175-1</f>
        <v>0.00426869412993303</v>
      </c>
      <c r="O2205" s="8" t="n">
        <f aca="false">MAX(O2204,F2205)</f>
        <v>7847.55237517597</v>
      </c>
      <c r="P2205" s="9" t="n">
        <f aca="false">F2205/O2205-1</f>
        <v>-0.143827228494746</v>
      </c>
      <c r="Q2205" s="8" t="n">
        <f aca="false">MAX(Q2204,B2205)</f>
        <v>124824.453666861</v>
      </c>
      <c r="R2205" s="9" t="n">
        <f aca="false">B2205/Q2205-1</f>
        <v>-0.273241711456441</v>
      </c>
      <c r="S2205" s="9" t="n">
        <f aca="false">B2205/INDEX($B:$B,$E2205)-1</f>
        <v>0.041128790745524</v>
      </c>
      <c r="T2205" s="0" t="n">
        <f aca="false">IF(AND($A2205&gt;=CrashTest!$B$3,$A2205&lt;=CrashTest!$C$3),1,IF(AND($A2205&gt;=CrashTest!$B$4,$A2205&lt;=CrashTest!$C$4),2,IF(AND($A2205&gt;=CrashTest!$B$5,$A2205&lt;=CrashTest!$C$5),3,IF(AND($A2205&gt;=CrashTest!$B$6,$A2205&lt;=CrashTest!$C$6),4,IF(AND($A2205&gt;=CrashTest!$B$7,$A2205&lt;=CrashTest!$C$7),5,0)))))</f>
        <v>0</v>
      </c>
      <c r="U2205" s="8" t="str">
        <f aca="false">IF(T2205=0,"",IF(T2204=T2205,MAX(U2204,B2205),B2205))</f>
        <v/>
      </c>
      <c r="V2205" s="9" t="str">
        <f aca="false">IF(T2205=0,"",B2205/U2205-1)</f>
        <v/>
      </c>
      <c r="W2205" s="8" t="str">
        <f aca="false">IF(T2205=0,"",IF(T2204=T2205,MAX(W2204,F2205),F2205))</f>
        <v/>
      </c>
      <c r="X2205" s="9" t="str">
        <f aca="false">IF(T2205=0,"",F2205/W2205-1)</f>
        <v/>
      </c>
    </row>
    <row r="2206" customFormat="false" ht="15" hidden="false" customHeight="false" outlineLevel="0" collapsed="false">
      <c r="A2206" s="5" t="n">
        <v>46034</v>
      </c>
      <c r="B2206" s="6" t="n">
        <v>91141.1498489188</v>
      </c>
      <c r="C2206" s="7" t="n">
        <v>65628.80114</v>
      </c>
      <c r="D2206" s="0" t="n">
        <f aca="false">INT((ROW()-3)/30)</f>
        <v>73</v>
      </c>
      <c r="E2206" s="0" t="n">
        <f aca="false">2+30*D2206</f>
        <v>2192</v>
      </c>
      <c r="F2206" s="8" t="n">
        <f aca="false">INDEX($F:$F,$E2206)*(2*B2206/INDEX($B:$B,$E2206)-C2206/INDEX($C:$C,$E2206))</f>
        <v>6743.58621073697</v>
      </c>
      <c r="G2206" s="9" t="n">
        <f aca="false">B2206/B2205-1</f>
        <v>0.00467324282598125</v>
      </c>
      <c r="H2206" s="9" t="n">
        <f aca="false">F2206/F2205-1</f>
        <v>0.00368002037501336</v>
      </c>
      <c r="I2206" s="9" t="n">
        <f aca="false">LN(B2206/B2205)</f>
        <v>0.00466235712789162</v>
      </c>
      <c r="J2206" s="9" t="n">
        <f aca="false">LN(F2206/F2205)</f>
        <v>0.0036732656666041</v>
      </c>
      <c r="K2206" s="9" t="n">
        <f aca="false">F2206/F2199-1</f>
        <v>-0.0119565804874647</v>
      </c>
      <c r="L2206" s="9" t="n">
        <f aca="false">F2206/F2176-1</f>
        <v>-0.0168675783778287</v>
      </c>
      <c r="M2206" s="9" t="n">
        <f aca="false">B2206/B2199-1</f>
        <v>-0.0298826471393325</v>
      </c>
      <c r="N2206" s="9" t="n">
        <f aca="false">B2206/B2176-1</f>
        <v>0.00992719742436243</v>
      </c>
      <c r="O2206" s="8" t="n">
        <f aca="false">MAX(O2205,F2206)</f>
        <v>7847.55237517597</v>
      </c>
      <c r="P2206" s="9" t="n">
        <f aca="false">F2206/O2206-1</f>
        <v>-0.140676495251075</v>
      </c>
      <c r="Q2206" s="8" t="n">
        <f aca="false">MAX(Q2205,B2206)</f>
        <v>124824.453666861</v>
      </c>
      <c r="R2206" s="9" t="n">
        <f aca="false">B2206/Q2206-1</f>
        <v>-0.269845393498282</v>
      </c>
      <c r="S2206" s="9" t="n">
        <f aca="false">B2206/INDEX($B:$B,$E2206)-1</f>
        <v>0.045994238397798</v>
      </c>
      <c r="T2206" s="0" t="n">
        <f aca="false">IF(AND($A2206&gt;=CrashTest!$B$3,$A2206&lt;=CrashTest!$C$3),1,IF(AND($A2206&gt;=CrashTest!$B$4,$A2206&lt;=CrashTest!$C$4),2,IF(AND($A2206&gt;=CrashTest!$B$5,$A2206&lt;=CrashTest!$C$5),3,IF(AND($A2206&gt;=CrashTest!$B$6,$A2206&lt;=CrashTest!$C$6),4,IF(AND($A2206&gt;=CrashTest!$B$7,$A2206&lt;=CrashTest!$C$7),5,0)))))</f>
        <v>0</v>
      </c>
      <c r="U2206" s="8" t="str">
        <f aca="false">IF(T2206=0,"",IF(T2205=T2206,MAX(U2205,B2206),B2206))</f>
        <v/>
      </c>
      <c r="V2206" s="9" t="str">
        <f aca="false">IF(T2206=0,"",B2206/U2206-1)</f>
        <v/>
      </c>
      <c r="W2206" s="8" t="str">
        <f aca="false">IF(T2206=0,"",IF(T2205=T2206,MAX(W2205,F2206),F2206))</f>
        <v/>
      </c>
      <c r="X2206" s="9" t="str">
        <f aca="false">IF(T2206=0,"",F2206/W2206-1)</f>
        <v/>
      </c>
    </row>
    <row r="2207" customFormat="false" ht="15" hidden="false" customHeight="false" outlineLevel="0" collapsed="false">
      <c r="A2207" s="5" t="n">
        <v>46035</v>
      </c>
      <c r="B2207" s="6" t="n">
        <v>95304.4982942724</v>
      </c>
      <c r="C2207" s="7" t="n">
        <v>70717.66074</v>
      </c>
      <c r="D2207" s="0" t="n">
        <f aca="false">INT((ROW()-3)/30)</f>
        <v>73</v>
      </c>
      <c r="E2207" s="0" t="n">
        <f aca="false">2+30*D2207</f>
        <v>2192</v>
      </c>
      <c r="F2207" s="8" t="n">
        <f aca="false">INDEX($F:$F,$E2207)*(2*B2207/INDEX($B:$B,$E2207)-C2207/INDEX($C:$C,$E2207))</f>
        <v>6827.30610272871</v>
      </c>
      <c r="G2207" s="9" t="n">
        <f aca="false">B2207/B2206-1</f>
        <v>0.0456802273424797</v>
      </c>
      <c r="H2207" s="9" t="n">
        <f aca="false">F2207/F2206-1</f>
        <v>0.0124147433391517</v>
      </c>
      <c r="I2207" s="9" t="n">
        <f aca="false">LN(B2207/B2206)</f>
        <v>0.0446676089062745</v>
      </c>
      <c r="J2207" s="9" t="n">
        <f aca="false">LN(F2207/F2206)</f>
        <v>0.0123383123437123</v>
      </c>
      <c r="K2207" s="9" t="n">
        <f aca="false">F2207/F2200-1</f>
        <v>0.00796944884497974</v>
      </c>
      <c r="L2207" s="9" t="n">
        <f aca="false">F2207/F2177-1</f>
        <v>0.00760831724396827</v>
      </c>
      <c r="M2207" s="9" t="n">
        <f aca="false">B2207/B2200-1</f>
        <v>0.0184902416620329</v>
      </c>
      <c r="N2207" s="9" t="n">
        <f aca="false">B2207/B2177-1</f>
        <v>0.081820790662577</v>
      </c>
      <c r="O2207" s="8" t="n">
        <f aca="false">MAX(O2206,F2207)</f>
        <v>7847.55237517597</v>
      </c>
      <c r="P2207" s="9" t="n">
        <f aca="false">F2207/O2207-1</f>
        <v>-0.130008214494316</v>
      </c>
      <c r="Q2207" s="8" t="n">
        <f aca="false">MAX(Q2206,B2207)</f>
        <v>124824.453666861</v>
      </c>
      <c r="R2207" s="9" t="n">
        <f aca="false">B2207/Q2207-1</f>
        <v>-0.236491765078125</v>
      </c>
      <c r="S2207" s="9" t="n">
        <f aca="false">B2207/INDEX($B:$B,$E2207)-1</f>
        <v>0.0937754930067334</v>
      </c>
      <c r="T2207" s="0" t="n">
        <f aca="false">IF(AND($A2207&gt;=CrashTest!$B$3,$A2207&lt;=CrashTest!$C$3),1,IF(AND($A2207&gt;=CrashTest!$B$4,$A2207&lt;=CrashTest!$C$4),2,IF(AND($A2207&gt;=CrashTest!$B$5,$A2207&lt;=CrashTest!$C$5),3,IF(AND($A2207&gt;=CrashTest!$B$6,$A2207&lt;=CrashTest!$C$6),4,IF(AND($A2207&gt;=CrashTest!$B$7,$A2207&lt;=CrashTest!$C$7),5,0)))))</f>
        <v>0</v>
      </c>
      <c r="U2207" s="8" t="str">
        <f aca="false">IF(T2207=0,"",IF(T2206=T2207,MAX(U2206,B2207),B2207))</f>
        <v/>
      </c>
      <c r="V2207" s="9" t="str">
        <f aca="false">IF(T2207=0,"",B2207/U2207-1)</f>
        <v/>
      </c>
      <c r="W2207" s="8" t="str">
        <f aca="false">IF(T2207=0,"",IF(T2206=T2207,MAX(W2206,F2207),F2207))</f>
        <v/>
      </c>
      <c r="X2207" s="9" t="str">
        <f aca="false">IF(T2207=0,"",F2207/W2207-1)</f>
        <v/>
      </c>
    </row>
    <row r="2208" customFormat="false" ht="15" hidden="false" customHeight="false" outlineLevel="0" collapsed="false">
      <c r="A2208" s="5" t="n">
        <v>46036</v>
      </c>
      <c r="B2208" s="6" t="n">
        <v>97043.9927258913</v>
      </c>
      <c r="C2208" s="7" t="n">
        <v>72519.27077</v>
      </c>
      <c r="D2208" s="0" t="n">
        <f aca="false">INT((ROW()-3)/30)</f>
        <v>73</v>
      </c>
      <c r="E2208" s="0" t="n">
        <f aca="false">2+30*D2208</f>
        <v>2192</v>
      </c>
      <c r="F2208" s="8" t="n">
        <f aca="false">INDEX($F:$F,$E2208)*(2*B2208/INDEX($B:$B,$E2208)-C2208/INDEX($C:$C,$E2208))</f>
        <v>6897.10774804835</v>
      </c>
      <c r="G2208" s="9" t="n">
        <f aca="false">B2208/B2207-1</f>
        <v>0.0182519656758262</v>
      </c>
      <c r="H2208" s="9" t="n">
        <f aca="false">F2208/F2207-1</f>
        <v>0.0102238927432499</v>
      </c>
      <c r="I2208" s="9" t="n">
        <f aca="false">LN(B2208/B2207)</f>
        <v>0.0180873979897229</v>
      </c>
      <c r="J2208" s="9" t="n">
        <f aca="false">LN(F2208/F2207)</f>
        <v>0.0101719822700934</v>
      </c>
      <c r="K2208" s="9" t="n">
        <f aca="false">F2208/F2201-1</f>
        <v>0.0258341101789839</v>
      </c>
      <c r="L2208" s="9" t="n">
        <f aca="false">F2208/F2178-1</f>
        <v>0.0262560086806261</v>
      </c>
      <c r="M2208" s="9" t="n">
        <f aca="false">B2208/B2201-1</f>
        <v>0.0639743804166451</v>
      </c>
      <c r="N2208" s="9" t="n">
        <f aca="false">B2208/B2178-1</f>
        <v>0.123811152342517</v>
      </c>
      <c r="O2208" s="8" t="n">
        <f aca="false">MAX(O2207,F2208)</f>
        <v>7847.55237517597</v>
      </c>
      <c r="P2208" s="9" t="n">
        <f aca="false">F2208/O2208-1</f>
        <v>-0.121113511791798</v>
      </c>
      <c r="Q2208" s="8" t="n">
        <f aca="false">MAX(Q2207,B2208)</f>
        <v>124824.453666861</v>
      </c>
      <c r="R2208" s="9" t="n">
        <f aca="false">B2208/Q2208-1</f>
        <v>-0.22255623898112</v>
      </c>
      <c r="S2208" s="9" t="n">
        <f aca="false">B2208/INDEX($B:$B,$E2208)-1</f>
        <v>0.113739045762152</v>
      </c>
      <c r="T2208" s="0" t="n">
        <f aca="false">IF(AND($A2208&gt;=CrashTest!$B$3,$A2208&lt;=CrashTest!$C$3),1,IF(AND($A2208&gt;=CrashTest!$B$4,$A2208&lt;=CrashTest!$C$4),2,IF(AND($A2208&gt;=CrashTest!$B$5,$A2208&lt;=CrashTest!$C$5),3,IF(AND($A2208&gt;=CrashTest!$B$6,$A2208&lt;=CrashTest!$C$6),4,IF(AND($A2208&gt;=CrashTest!$B$7,$A2208&lt;=CrashTest!$C$7),5,0)))))</f>
        <v>0</v>
      </c>
      <c r="U2208" s="8" t="str">
        <f aca="false">IF(T2208=0,"",IF(T2207=T2208,MAX(U2207,B2208),B2208))</f>
        <v/>
      </c>
      <c r="V2208" s="9" t="str">
        <f aca="false">IF(T2208=0,"",B2208/U2208-1)</f>
        <v/>
      </c>
      <c r="W2208" s="8" t="str">
        <f aca="false">IF(T2208=0,"",IF(T2207=T2208,MAX(W2207,F2208),F2208))</f>
        <v/>
      </c>
      <c r="X2208" s="9" t="str">
        <f aca="false">IF(T2208=0,"",F2208/W2208-1)</f>
        <v/>
      </c>
    </row>
    <row r="2209" customFormat="false" ht="15" hidden="false" customHeight="false" outlineLevel="0" collapsed="false">
      <c r="A2209" s="5" t="n">
        <v>46037</v>
      </c>
      <c r="B2209" s="6" t="n">
        <v>95546.1397381648</v>
      </c>
      <c r="C2209" s="7" t="n">
        <v>70725.52712</v>
      </c>
      <c r="D2209" s="0" t="n">
        <f aca="false">INT((ROW()-3)/30)</f>
        <v>73</v>
      </c>
      <c r="E2209" s="0" t="n">
        <f aca="false">2+30*D2209</f>
        <v>2192</v>
      </c>
      <c r="F2209" s="8" t="n">
        <f aca="false">INDEX($F:$F,$E2209)*(2*B2209/INDEX($B:$B,$E2209)-C2209/INDEX($C:$C,$E2209))</f>
        <v>6863.00936322846</v>
      </c>
      <c r="G2209" s="9" t="n">
        <f aca="false">B2209/B2208-1</f>
        <v>-0.0154347831911379</v>
      </c>
      <c r="H2209" s="9" t="n">
        <f aca="false">F2209/F2208-1</f>
        <v>-0.00494386720716911</v>
      </c>
      <c r="I2209" s="9" t="n">
        <f aca="false">LN(B2209/B2208)</f>
        <v>-0.0155551395125455</v>
      </c>
      <c r="J2209" s="9" t="n">
        <f aca="false">LN(F2209/F2208)</f>
        <v>-0.00495612854763633</v>
      </c>
      <c r="K2209" s="9" t="n">
        <f aca="false">F2209/F2202-1</f>
        <v>0.0188423863877458</v>
      </c>
      <c r="L2209" s="9" t="n">
        <f aca="false">F2209/F2179-1</f>
        <v>0.0155725073210551</v>
      </c>
      <c r="M2209" s="9" t="n">
        <f aca="false">B2209/B2202-1</f>
        <v>0.0488405510358563</v>
      </c>
      <c r="N2209" s="9" t="n">
        <f aca="false">B2209/B2179-1</f>
        <v>0.0888147574988949</v>
      </c>
      <c r="O2209" s="8" t="n">
        <f aca="false">MAX(O2208,F2209)</f>
        <v>7847.55237517597</v>
      </c>
      <c r="P2209" s="9" t="n">
        <f aca="false">F2209/O2209-1</f>
        <v>-0.125458609879674</v>
      </c>
      <c r="Q2209" s="8" t="n">
        <f aca="false">MAX(Q2208,B2209)</f>
        <v>124824.453666861</v>
      </c>
      <c r="R2209" s="9" t="n">
        <f aca="false">B2209/Q2209-1</f>
        <v>-0.23455591487575</v>
      </c>
      <c r="S2209" s="9" t="n">
        <f aca="false">B2209/INDEX($B:$B,$E2209)-1</f>
        <v>0.0965487250593085</v>
      </c>
      <c r="T2209" s="0" t="n">
        <f aca="false">IF(AND($A2209&gt;=CrashTest!$B$3,$A2209&lt;=CrashTest!$C$3),1,IF(AND($A2209&gt;=CrashTest!$B$4,$A2209&lt;=CrashTest!$C$4),2,IF(AND($A2209&gt;=CrashTest!$B$5,$A2209&lt;=CrashTest!$C$5),3,IF(AND($A2209&gt;=CrashTest!$B$6,$A2209&lt;=CrashTest!$C$6),4,IF(AND($A2209&gt;=CrashTest!$B$7,$A2209&lt;=CrashTest!$C$7),5,0)))))</f>
        <v>0</v>
      </c>
      <c r="U2209" s="8" t="str">
        <f aca="false">IF(T2209=0,"",IF(T2208=T2209,MAX(U2208,B2209),B2209))</f>
        <v/>
      </c>
      <c r="V2209" s="9" t="str">
        <f aca="false">IF(T2209=0,"",B2209/U2209-1)</f>
        <v/>
      </c>
      <c r="W2209" s="8" t="str">
        <f aca="false">IF(T2209=0,"",IF(T2208=T2209,MAX(W2208,F2209),F2209))</f>
        <v/>
      </c>
      <c r="X2209" s="9" t="str">
        <f aca="false">IF(T2209=0,"",F2209/W2209-1)</f>
        <v/>
      </c>
    </row>
    <row r="2210" customFormat="false" ht="15" hidden="false" customHeight="false" outlineLevel="0" collapsed="false">
      <c r="A2210" s="5" t="n">
        <v>46038</v>
      </c>
      <c r="B2210" s="6" t="n">
        <v>95489.1299602572</v>
      </c>
      <c r="C2210" s="7" t="n">
        <v>70496.48889</v>
      </c>
      <c r="D2210" s="0" t="n">
        <f aca="false">INT((ROW()-3)/30)</f>
        <v>73</v>
      </c>
      <c r="E2210" s="0" t="n">
        <f aca="false">2+30*D2210</f>
        <v>2192</v>
      </c>
      <c r="F2210" s="8" t="n">
        <f aca="false">INDEX($F:$F,$E2210)*(2*B2210/INDEX($B:$B,$E2210)-C2210/INDEX($C:$C,$E2210))</f>
        <v>6878.95970748842</v>
      </c>
      <c r="G2210" s="9" t="n">
        <f aca="false">B2210/B2209-1</f>
        <v>-0.000596672749561988</v>
      </c>
      <c r="H2210" s="9" t="n">
        <f aca="false">F2210/F2209-1</f>
        <v>0.00232410352598667</v>
      </c>
      <c r="I2210" s="9" t="n">
        <f aca="false">LN(B2210/B2209)</f>
        <v>-0.000596850829587546</v>
      </c>
      <c r="J2210" s="9" t="n">
        <f aca="false">LN(F2210/F2209)</f>
        <v>0.00232140697462175</v>
      </c>
      <c r="K2210" s="9" t="n">
        <f aca="false">F2210/F2203-1</f>
        <v>0.0247930695462546</v>
      </c>
      <c r="L2210" s="9" t="n">
        <f aca="false">F2210/F2180-1</f>
        <v>0.0249923266363392</v>
      </c>
      <c r="M2210" s="9" t="n">
        <f aca="false">B2210/B2203-1</f>
        <v>0.054666980580145</v>
      </c>
      <c r="N2210" s="9" t="n">
        <f aca="false">B2210/B2180-1</f>
        <v>0.109570378794912</v>
      </c>
      <c r="O2210" s="8" t="n">
        <f aca="false">MAX(O2209,F2210)</f>
        <v>7847.55237517597</v>
      </c>
      <c r="P2210" s="9" t="n">
        <f aca="false">F2210/O2210-1</f>
        <v>-0.123426085151274</v>
      </c>
      <c r="Q2210" s="8" t="n">
        <f aca="false">MAX(Q2209,B2210)</f>
        <v>124824.453666861</v>
      </c>
      <c r="R2210" s="9" t="n">
        <f aca="false">B2210/Q2210-1</f>
        <v>-0.235012634502657</v>
      </c>
      <c r="S2210" s="9" t="n">
        <f aca="false">B2210/INDEX($B:$B,$E2210)-1</f>
        <v>0.0958944443164986</v>
      </c>
      <c r="T2210" s="0" t="n">
        <f aca="false">IF(AND($A2210&gt;=CrashTest!$B$3,$A2210&lt;=CrashTest!$C$3),1,IF(AND($A2210&gt;=CrashTest!$B$4,$A2210&lt;=CrashTest!$C$4),2,IF(AND($A2210&gt;=CrashTest!$B$5,$A2210&lt;=CrashTest!$C$5),3,IF(AND($A2210&gt;=CrashTest!$B$6,$A2210&lt;=CrashTest!$C$6),4,IF(AND($A2210&gt;=CrashTest!$B$7,$A2210&lt;=CrashTest!$C$7),5,0)))))</f>
        <v>0</v>
      </c>
      <c r="U2210" s="8" t="str">
        <f aca="false">IF(T2210=0,"",IF(T2209=T2210,MAX(U2209,B2210),B2210))</f>
        <v/>
      </c>
      <c r="V2210" s="9" t="str">
        <f aca="false">IF(T2210=0,"",B2210/U2210-1)</f>
        <v/>
      </c>
      <c r="W2210" s="8" t="str">
        <f aca="false">IF(T2210=0,"",IF(T2209=T2210,MAX(W2209,F2210),F2210))</f>
        <v/>
      </c>
      <c r="X2210" s="9" t="str">
        <f aca="false">IF(T2210=0,"",F2210/W2210-1)</f>
        <v/>
      </c>
    </row>
    <row r="2211" customFormat="false" ht="15" hidden="false" customHeight="false" outlineLevel="0" collapsed="false">
      <c r="A2211" s="5" t="n">
        <v>46039</v>
      </c>
      <c r="B2211" s="6" t="n">
        <v>95106.980462595</v>
      </c>
      <c r="C2211" s="7" t="n">
        <v>69838.50008</v>
      </c>
      <c r="D2211" s="0" t="n">
        <f aca="false">INT((ROW()-3)/30)</f>
        <v>73</v>
      </c>
      <c r="E2211" s="0" t="n">
        <f aca="false">2+30*D2211</f>
        <v>2192</v>
      </c>
      <c r="F2211" s="8" t="n">
        <f aca="false">INDEX($F:$F,$E2211)*(2*B2211/INDEX($B:$B,$E2211)-C2211/INDEX($C:$C,$E2211))</f>
        <v>6891.75490221791</v>
      </c>
      <c r="G2211" s="9" t="n">
        <f aca="false">B2211/B2210-1</f>
        <v>-0.00400202094019753</v>
      </c>
      <c r="H2211" s="9" t="n">
        <f aca="false">F2211/F2210-1</f>
        <v>0.00186004792491601</v>
      </c>
      <c r="I2211" s="9" t="n">
        <f aca="false">LN(B2211/B2210)</f>
        <v>-0.00401005045602058</v>
      </c>
      <c r="J2211" s="9" t="n">
        <f aca="false">LN(F2211/F2210)</f>
        <v>0.00185832017790425</v>
      </c>
      <c r="K2211" s="9" t="n">
        <f aca="false">F2211/F2204-1</f>
        <v>0.025295668482713</v>
      </c>
      <c r="L2211" s="9" t="n">
        <f aca="false">F2211/F2181-1</f>
        <v>0.0263219721666368</v>
      </c>
      <c r="M2211" s="9" t="n">
        <f aca="false">B2211/B2204-1</f>
        <v>0.0519968878856185</v>
      </c>
      <c r="N2211" s="9" t="n">
        <f aca="false">B2211/B2181-1</f>
        <v>0.113219160509736</v>
      </c>
      <c r="O2211" s="8" t="n">
        <f aca="false">MAX(O2210,F2211)</f>
        <v>7847.55237517597</v>
      </c>
      <c r="P2211" s="9" t="n">
        <f aca="false">F2211/O2211-1</f>
        <v>-0.121795615659925</v>
      </c>
      <c r="Q2211" s="8" t="n">
        <f aca="false">MAX(Q2210,B2211)</f>
        <v>124824.453666861</v>
      </c>
      <c r="R2211" s="9" t="n">
        <f aca="false">B2211/Q2211-1</f>
        <v>-0.238074129958364</v>
      </c>
      <c r="S2211" s="9" t="n">
        <f aca="false">B2211/INDEX($B:$B,$E2211)-1</f>
        <v>0.0915086518020978</v>
      </c>
      <c r="T2211" s="0" t="n">
        <f aca="false">IF(AND($A2211&gt;=CrashTest!$B$3,$A2211&lt;=CrashTest!$C$3),1,IF(AND($A2211&gt;=CrashTest!$B$4,$A2211&lt;=CrashTest!$C$4),2,IF(AND($A2211&gt;=CrashTest!$B$5,$A2211&lt;=CrashTest!$C$5),3,IF(AND($A2211&gt;=CrashTest!$B$6,$A2211&lt;=CrashTest!$C$6),4,IF(AND($A2211&gt;=CrashTest!$B$7,$A2211&lt;=CrashTest!$C$7),5,0)))))</f>
        <v>0</v>
      </c>
      <c r="U2211" s="8" t="str">
        <f aca="false">IF(T2211=0,"",IF(T2210=T2211,MAX(U2210,B2211),B2211))</f>
        <v/>
      </c>
      <c r="V2211" s="9" t="str">
        <f aca="false">IF(T2211=0,"",B2211/U2211-1)</f>
        <v/>
      </c>
      <c r="W2211" s="8" t="str">
        <f aca="false">IF(T2211=0,"",IF(T2210=T2211,MAX(W2210,F2211),F2211))</f>
        <v/>
      </c>
      <c r="X2211" s="9" t="str">
        <f aca="false">IF(T2211=0,"",F2211/W2211-1)</f>
        <v/>
      </c>
    </row>
    <row r="2212" customFormat="false" ht="15" hidden="false" customHeight="false" outlineLevel="0" collapsed="false">
      <c r="A2212" s="5" t="n">
        <v>46040</v>
      </c>
      <c r="B2212" s="6" t="n">
        <v>94261.3294313267</v>
      </c>
      <c r="C2212" s="7" t="n">
        <v>68417.03814</v>
      </c>
      <c r="D2212" s="0" t="n">
        <f aca="false">INT((ROW()-3)/30)</f>
        <v>73</v>
      </c>
      <c r="E2212" s="0" t="n">
        <f aca="false">2+30*D2212</f>
        <v>2192</v>
      </c>
      <c r="F2212" s="8" t="n">
        <f aca="false">INDEX($F:$F,$E2212)*(2*B2212/INDEX($B:$B,$E2212)-C2212/INDEX($C:$C,$E2212))</f>
        <v>6916.35824581156</v>
      </c>
      <c r="G2212" s="9" t="n">
        <f aca="false">B2212/B2211-1</f>
        <v>-0.0088915769079736</v>
      </c>
      <c r="H2212" s="9" t="n">
        <f aca="false">F2212/F2211-1</f>
        <v>0.00356996787360009</v>
      </c>
      <c r="I2212" s="9" t="n">
        <f aca="false">LN(B2212/B2211)</f>
        <v>-0.00893134287485839</v>
      </c>
      <c r="J2212" s="9" t="n">
        <f aca="false">LN(F2212/F2211)</f>
        <v>0.00356361066382135</v>
      </c>
      <c r="K2212" s="9" t="n">
        <f aca="false">F2212/F2205-1</f>
        <v>0.029394504369864</v>
      </c>
      <c r="L2212" s="9" t="n">
        <f aca="false">F2212/F2182-1</f>
        <v>0.0174530607863219</v>
      </c>
      <c r="M2212" s="9" t="n">
        <f aca="false">B2212/B2205-1</f>
        <v>0.0390678159079925</v>
      </c>
      <c r="N2212" s="9" t="n">
        <f aca="false">B2212/B2182-1</f>
        <v>0.0691095465048346</v>
      </c>
      <c r="O2212" s="8" t="n">
        <f aca="false">MAX(O2211,F2212)</f>
        <v>7847.55237517597</v>
      </c>
      <c r="P2212" s="9" t="n">
        <f aca="false">F2212/O2212-1</f>
        <v>-0.118660454221376</v>
      </c>
      <c r="Q2212" s="8" t="n">
        <f aca="false">MAX(Q2211,B2212)</f>
        <v>124824.453666861</v>
      </c>
      <c r="R2212" s="9" t="n">
        <f aca="false">B2212/Q2212-1</f>
        <v>-0.244848852430013</v>
      </c>
      <c r="S2212" s="9" t="n">
        <f aca="false">B2212/INDEX($B:$B,$E2212)-1</f>
        <v>0.081803418678881</v>
      </c>
      <c r="T2212" s="0" t="n">
        <f aca="false">IF(AND($A2212&gt;=CrashTest!$B$3,$A2212&lt;=CrashTest!$C$3),1,IF(AND($A2212&gt;=CrashTest!$B$4,$A2212&lt;=CrashTest!$C$4),2,IF(AND($A2212&gt;=CrashTest!$B$5,$A2212&lt;=CrashTest!$C$5),3,IF(AND($A2212&gt;=CrashTest!$B$6,$A2212&lt;=CrashTest!$C$6),4,IF(AND($A2212&gt;=CrashTest!$B$7,$A2212&lt;=CrashTest!$C$7),5,0)))))</f>
        <v>0</v>
      </c>
      <c r="U2212" s="8" t="str">
        <f aca="false">IF(T2212=0,"",IF(T2211=T2212,MAX(U2211,B2212),B2212))</f>
        <v/>
      </c>
      <c r="V2212" s="9" t="str">
        <f aca="false">IF(T2212=0,"",B2212/U2212-1)</f>
        <v/>
      </c>
      <c r="W2212" s="8" t="str">
        <f aca="false">IF(T2212=0,"",IF(T2211=T2212,MAX(W2211,F2212),F2212))</f>
        <v/>
      </c>
      <c r="X2212" s="9" t="str">
        <f aca="false">IF(T2212=0,"",F2212/W2212-1)</f>
        <v/>
      </c>
    </row>
    <row r="2213" customFormat="false" ht="15" hidden="false" customHeight="false" outlineLevel="0" collapsed="false">
      <c r="A2213" s="5" t="n">
        <v>46041</v>
      </c>
      <c r="B2213" s="6" t="n">
        <v>92526.2419643483</v>
      </c>
      <c r="C2213" s="7" t="n">
        <v>66759.47358</v>
      </c>
      <c r="D2213" s="0" t="n">
        <f aca="false">INT((ROW()-3)/30)</f>
        <v>73</v>
      </c>
      <c r="E2213" s="0" t="n">
        <f aca="false">2+30*D2213</f>
        <v>2192</v>
      </c>
      <c r="F2213" s="8" t="n">
        <f aca="false">INDEX($F:$F,$E2213)*(2*B2213/INDEX($B:$B,$E2213)-C2213/INDEX($C:$C,$E2213))</f>
        <v>6831.76892754</v>
      </c>
      <c r="G2213" s="9" t="n">
        <f aca="false">B2213/B2212-1</f>
        <v>-0.0184072034358743</v>
      </c>
      <c r="H2213" s="9" t="n">
        <f aca="false">F2213/F2212-1</f>
        <v>-0.0122303263170006</v>
      </c>
      <c r="I2213" s="9" t="n">
        <f aca="false">LN(B2213/B2212)</f>
        <v>-0.0185787240759667</v>
      </c>
      <c r="J2213" s="9" t="n">
        <f aca="false">LN(F2213/F2212)</f>
        <v>-0.012305732214479</v>
      </c>
      <c r="K2213" s="9" t="n">
        <f aca="false">F2213/F2206-1</f>
        <v>0.0130765313955101</v>
      </c>
      <c r="L2213" s="9" t="n">
        <f aca="false">F2213/F2183-1</f>
        <v>0.00813132111095949</v>
      </c>
      <c r="M2213" s="9" t="n">
        <f aca="false">B2213/B2206-1</f>
        <v>0.0151972201110642</v>
      </c>
      <c r="N2213" s="9" t="n">
        <f aca="false">B2213/B2183-1</f>
        <v>0.0479518707724629</v>
      </c>
      <c r="O2213" s="8" t="n">
        <f aca="false">MAX(O2212,F2213)</f>
        <v>7847.55237517597</v>
      </c>
      <c r="P2213" s="9" t="n">
        <f aca="false">F2213/O2213-1</f>
        <v>-0.129439524462325</v>
      </c>
      <c r="Q2213" s="8" t="n">
        <f aca="false">MAX(Q2212,B2213)</f>
        <v>124824.453666861</v>
      </c>
      <c r="R2213" s="9" t="n">
        <f aca="false">B2213/Q2213-1</f>
        <v>-0.258749073228168</v>
      </c>
      <c r="S2213" s="9" t="n">
        <f aca="false">B2213/INDEX($B:$B,$E2213)-1</f>
        <v>0.0618904430736345</v>
      </c>
      <c r="T2213" s="0" t="n">
        <f aca="false">IF(AND($A2213&gt;=CrashTest!$B$3,$A2213&lt;=CrashTest!$C$3),1,IF(AND($A2213&gt;=CrashTest!$B$4,$A2213&lt;=CrashTest!$C$4),2,IF(AND($A2213&gt;=CrashTest!$B$5,$A2213&lt;=CrashTest!$C$5),3,IF(AND($A2213&gt;=CrashTest!$B$6,$A2213&lt;=CrashTest!$C$6),4,IF(AND($A2213&gt;=CrashTest!$B$7,$A2213&lt;=CrashTest!$C$7),5,0)))))</f>
        <v>0</v>
      </c>
      <c r="U2213" s="8" t="str">
        <f aca="false">IF(T2213=0,"",IF(T2212=T2213,MAX(U2212,B2213),B2213))</f>
        <v/>
      </c>
      <c r="V2213" s="9" t="str">
        <f aca="false">IF(T2213=0,"",B2213/U2213-1)</f>
        <v/>
      </c>
      <c r="W2213" s="8" t="str">
        <f aca="false">IF(T2213=0,"",IF(T2212=T2213,MAX(W2212,F2213),F2213))</f>
        <v/>
      </c>
      <c r="X2213" s="9" t="str">
        <f aca="false">IF(T2213=0,"",F2213/W2213-1)</f>
        <v/>
      </c>
    </row>
    <row r="2214" customFormat="false" ht="15" hidden="false" customHeight="false" outlineLevel="0" collapsed="false">
      <c r="A2214" s="5" t="n">
        <v>46042</v>
      </c>
      <c r="B2214" s="6" t="n">
        <v>88236.5631922852</v>
      </c>
      <c r="C2214" s="7" t="n">
        <v>62508.95974</v>
      </c>
      <c r="D2214" s="0" t="n">
        <f aca="false">INT((ROW()-3)/30)</f>
        <v>73</v>
      </c>
      <c r="E2214" s="0" t="n">
        <f aca="false">2+30*D2214</f>
        <v>2192</v>
      </c>
      <c r="F2214" s="8" t="n">
        <f aca="false">INDEX($F:$F,$E2214)*(2*B2214/INDEX($B:$B,$E2214)-C2214/INDEX($C:$C,$E2214))</f>
        <v>6638.99851443569</v>
      </c>
      <c r="G2214" s="9" t="n">
        <f aca="false">B2214/B2213-1</f>
        <v>-0.0463617529577822</v>
      </c>
      <c r="H2214" s="9" t="n">
        <f aca="false">F2214/F2213-1</f>
        <v>-0.0282167642303039</v>
      </c>
      <c r="I2214" s="9" t="n">
        <f aca="false">LN(B2214/B2213)</f>
        <v>-0.0474708754193413</v>
      </c>
      <c r="J2214" s="9" t="n">
        <f aca="false">LN(F2214/F2213)</f>
        <v>-0.0286225078591747</v>
      </c>
      <c r="K2214" s="9" t="n">
        <f aca="false">F2214/F2207-1</f>
        <v>-0.0275815358883297</v>
      </c>
      <c r="L2214" s="9" t="n">
        <f aca="false">F2214/F2184-1</f>
        <v>-0.0193558225946049</v>
      </c>
      <c r="M2214" s="9" t="n">
        <f aca="false">B2214/B2207-1</f>
        <v>-0.0741616107160387</v>
      </c>
      <c r="N2214" s="9" t="n">
        <f aca="false">B2214/B2184-1</f>
        <v>-0.00335317164905113</v>
      </c>
      <c r="O2214" s="8" t="n">
        <f aca="false">MAX(O2213,F2214)</f>
        <v>7847.55237517597</v>
      </c>
      <c r="P2214" s="9" t="n">
        <f aca="false">F2214/O2214-1</f>
        <v>-0.154003924148793</v>
      </c>
      <c r="Q2214" s="8" t="n">
        <f aca="false">MAX(Q2213,B2214)</f>
        <v>124824.453666861</v>
      </c>
      <c r="R2214" s="9" t="n">
        <f aca="false">B2214/Q2214-1</f>
        <v>-0.293114765574891</v>
      </c>
      <c r="S2214" s="9" t="n">
        <f aca="false">B2214/INDEX($B:$B,$E2214)-1</f>
        <v>0.0126593406836248</v>
      </c>
      <c r="T2214" s="0" t="n">
        <f aca="false">IF(AND($A2214&gt;=CrashTest!$B$3,$A2214&lt;=CrashTest!$C$3),1,IF(AND($A2214&gt;=CrashTest!$B$4,$A2214&lt;=CrashTest!$C$4),2,IF(AND($A2214&gt;=CrashTest!$B$5,$A2214&lt;=CrashTest!$C$5),3,IF(AND($A2214&gt;=CrashTest!$B$6,$A2214&lt;=CrashTest!$C$6),4,IF(AND($A2214&gt;=CrashTest!$B$7,$A2214&lt;=CrashTest!$C$7),5,0)))))</f>
        <v>0</v>
      </c>
      <c r="U2214" s="8" t="str">
        <f aca="false">IF(T2214=0,"",IF(T2213=T2214,MAX(U2213,B2214),B2214))</f>
        <v/>
      </c>
      <c r="V2214" s="9" t="str">
        <f aca="false">IF(T2214=0,"",B2214/U2214-1)</f>
        <v/>
      </c>
      <c r="W2214" s="8" t="str">
        <f aca="false">IF(T2214=0,"",IF(T2213=T2214,MAX(W2213,F2214),F2214))</f>
        <v/>
      </c>
      <c r="X2214" s="9" t="str">
        <f aca="false">IF(T2214=0,"",F2214/W2214-1)</f>
        <v/>
      </c>
    </row>
    <row r="2215" customFormat="false" ht="15" hidden="false" customHeight="false" outlineLevel="0" collapsed="false">
      <c r="A2215" s="5" t="n">
        <v>46043</v>
      </c>
      <c r="B2215" s="6" t="n">
        <v>89599.361874927</v>
      </c>
      <c r="C2215" s="7" t="n">
        <v>63699.57991</v>
      </c>
      <c r="D2215" s="0" t="n">
        <f aca="false">INT((ROW()-3)/30)</f>
        <v>73</v>
      </c>
      <c r="E2215" s="0" t="n">
        <f aca="false">2+30*D2215</f>
        <v>2192</v>
      </c>
      <c r="F2215" s="8" t="n">
        <f aca="false">INDEX($F:$F,$E2215)*(2*B2215/INDEX($B:$B,$E2215)-C2215/INDEX($C:$C,$E2215))</f>
        <v>6717.37783368576</v>
      </c>
      <c r="G2215" s="9" t="n">
        <f aca="false">B2215/B2214-1</f>
        <v>0.015444829596003</v>
      </c>
      <c r="H2215" s="9" t="n">
        <f aca="false">F2215/F2214-1</f>
        <v>0.0118058949824498</v>
      </c>
      <c r="I2215" s="9" t="n">
        <f aca="false">LN(B2215/B2214)</f>
        <v>0.0153267722473532</v>
      </c>
      <c r="J2215" s="9" t="n">
        <f aca="false">LN(F2215/F2214)</f>
        <v>0.0117367490916278</v>
      </c>
      <c r="K2215" s="9" t="n">
        <f aca="false">F2215/F2208-1</f>
        <v>-0.0260587366368821</v>
      </c>
      <c r="L2215" s="9" t="n">
        <f aca="false">F2215/F2185-1</f>
        <v>-0.00675560956748478</v>
      </c>
      <c r="M2215" s="9" t="n">
        <f aca="false">B2215/B2208-1</f>
        <v>-0.0767139793185578</v>
      </c>
      <c r="N2215" s="9" t="n">
        <f aca="false">B2215/B2185-1</f>
        <v>0.0127143993118053</v>
      </c>
      <c r="O2215" s="8" t="n">
        <f aca="false">MAX(O2214,F2215)</f>
        <v>7847.55237517597</v>
      </c>
      <c r="P2215" s="9" t="n">
        <f aca="false">F2215/O2215-1</f>
        <v>-0.144016183321729</v>
      </c>
      <c r="Q2215" s="8" t="n">
        <f aca="false">MAX(Q2214,B2215)</f>
        <v>124824.453666861</v>
      </c>
      <c r="R2215" s="9" t="n">
        <f aca="false">B2215/Q2215-1</f>
        <v>-0.282197043585264</v>
      </c>
      <c r="S2215" s="9" t="n">
        <f aca="false">B2215/INDEX($B:$B,$E2215)-1</f>
        <v>0.0282996916392839</v>
      </c>
      <c r="T2215" s="0" t="n">
        <f aca="false">IF(AND($A2215&gt;=CrashTest!$B$3,$A2215&lt;=CrashTest!$C$3),1,IF(AND($A2215&gt;=CrashTest!$B$4,$A2215&lt;=CrashTest!$C$4),2,IF(AND($A2215&gt;=CrashTest!$B$5,$A2215&lt;=CrashTest!$C$5),3,IF(AND($A2215&gt;=CrashTest!$B$6,$A2215&lt;=CrashTest!$C$6),4,IF(AND($A2215&gt;=CrashTest!$B$7,$A2215&lt;=CrashTest!$C$7),5,0)))))</f>
        <v>0</v>
      </c>
      <c r="U2215" s="8" t="str">
        <f aca="false">IF(T2215=0,"",IF(T2214=T2215,MAX(U2214,B2215),B2215))</f>
        <v/>
      </c>
      <c r="V2215" s="9" t="str">
        <f aca="false">IF(T2215=0,"",B2215/U2215-1)</f>
        <v/>
      </c>
      <c r="W2215" s="8" t="str">
        <f aca="false">IF(T2215=0,"",IF(T2214=T2215,MAX(W2214,F2215),F2215))</f>
        <v/>
      </c>
      <c r="X2215" s="9" t="str">
        <f aca="false">IF(T2215=0,"",F2215/W2215-1)</f>
        <v/>
      </c>
    </row>
    <row r="2216" customFormat="false" ht="15" hidden="false" customHeight="false" outlineLevel="0" collapsed="false">
      <c r="A2216" s="5" t="n">
        <v>46044</v>
      </c>
      <c r="B2216" s="6" t="n">
        <v>89395.700735827</v>
      </c>
      <c r="C2216" s="7" t="n">
        <v>63630.3048</v>
      </c>
      <c r="D2216" s="0" t="n">
        <f aca="false">INT((ROW()-3)/30)</f>
        <v>73</v>
      </c>
      <c r="E2216" s="0" t="n">
        <f aca="false">2+30*D2216</f>
        <v>2192</v>
      </c>
      <c r="F2216" s="8" t="n">
        <f aca="false">INDEX($F:$F,$E2216)*(2*B2216/INDEX($B:$B,$E2216)-C2216/INDEX($C:$C,$E2216))</f>
        <v>6694.0072884425</v>
      </c>
      <c r="G2216" s="9" t="n">
        <f aca="false">B2216/B2215-1</f>
        <v>-0.00227301997289087</v>
      </c>
      <c r="H2216" s="9" t="n">
        <f aca="false">F2216/F2215-1</f>
        <v>-0.0034791172719304</v>
      </c>
      <c r="I2216" s="9" t="n">
        <f aca="false">LN(B2216/B2215)</f>
        <v>-0.00227560720408509</v>
      </c>
      <c r="J2216" s="9" t="n">
        <f aca="false">LN(F2216/F2215)</f>
        <v>-0.00348518347453335</v>
      </c>
      <c r="K2216" s="9" t="n">
        <f aca="false">F2216/F2209-1</f>
        <v>-0.0246250683689087</v>
      </c>
      <c r="L2216" s="9" t="n">
        <f aca="false">F2216/F2186-1</f>
        <v>-0.00202783384722471</v>
      </c>
      <c r="M2216" s="9" t="n">
        <f aca="false">B2216/B2209-1</f>
        <v>-0.0643714023318209</v>
      </c>
      <c r="N2216" s="9" t="n">
        <f aca="false">B2216/B2186-1</f>
        <v>0.0232322309926509</v>
      </c>
      <c r="O2216" s="8" t="n">
        <f aca="false">MAX(O2215,F2216)</f>
        <v>7847.55237517597</v>
      </c>
      <c r="P2216" s="9" t="n">
        <f aca="false">F2216/O2216-1</f>
        <v>-0.146994251402828</v>
      </c>
      <c r="Q2216" s="8" t="n">
        <f aca="false">MAX(Q2215,B2216)</f>
        <v>124824.453666861</v>
      </c>
      <c r="R2216" s="9" t="n">
        <f aca="false">B2216/Q2216-1</f>
        <v>-0.283828624041795</v>
      </c>
      <c r="S2216" s="9" t="n">
        <f aca="false">B2216/INDEX($B:$B,$E2216)-1</f>
        <v>0.0259623459020704</v>
      </c>
      <c r="T2216" s="0" t="n">
        <f aca="false">IF(AND($A2216&gt;=CrashTest!$B$3,$A2216&lt;=CrashTest!$C$3),1,IF(AND($A2216&gt;=CrashTest!$B$4,$A2216&lt;=CrashTest!$C$4),2,IF(AND($A2216&gt;=CrashTest!$B$5,$A2216&lt;=CrashTest!$C$5),3,IF(AND($A2216&gt;=CrashTest!$B$6,$A2216&lt;=CrashTest!$C$6),4,IF(AND($A2216&gt;=CrashTest!$B$7,$A2216&lt;=CrashTest!$C$7),5,0)))))</f>
        <v>0</v>
      </c>
      <c r="U2216" s="8" t="str">
        <f aca="false">IF(T2216=0,"",IF(T2215=T2216,MAX(U2215,B2216),B2216))</f>
        <v/>
      </c>
      <c r="V2216" s="9" t="str">
        <f aca="false">IF(T2216=0,"",B2216/U2216-1)</f>
        <v/>
      </c>
      <c r="W2216" s="8" t="str">
        <f aca="false">IF(T2216=0,"",IF(T2215=T2216,MAX(W2215,F2216),F2216))</f>
        <v/>
      </c>
      <c r="X2216" s="9" t="str">
        <f aca="false">IF(T2216=0,"",F2216/W2216-1)</f>
        <v/>
      </c>
    </row>
    <row r="2217" customFormat="false" ht="15" hidden="false" customHeight="false" outlineLevel="0" collapsed="false">
      <c r="A2217" s="5" t="n">
        <v>46045</v>
      </c>
      <c r="B2217" s="6" t="n">
        <v>89439.7718909994</v>
      </c>
      <c r="C2217" s="7" t="n">
        <v>63561.49616</v>
      </c>
      <c r="D2217" s="0" t="n">
        <f aca="false">INT((ROW()-3)/30)</f>
        <v>73</v>
      </c>
      <c r="E2217" s="0" t="n">
        <f aca="false">2+30*D2217</f>
        <v>2192</v>
      </c>
      <c r="F2217" s="8" t="n">
        <f aca="false">INDEX($F:$F,$E2217)*(2*B2217/INDEX($B:$B,$E2217)-C2217/INDEX($C:$C,$E2217))</f>
        <v>6708.0551326057</v>
      </c>
      <c r="G2217" s="9" t="n">
        <f aca="false">B2217/B2216-1</f>
        <v>0.000492989649498066</v>
      </c>
      <c r="H2217" s="9" t="n">
        <f aca="false">F2217/F2216-1</f>
        <v>0.00209857019239479</v>
      </c>
      <c r="I2217" s="9" t="n">
        <f aca="false">LN(B2217/B2216)</f>
        <v>0.000492868170024585</v>
      </c>
      <c r="J2217" s="9" t="n">
        <f aca="false">LN(F2217/F2216)</f>
        <v>0.00209637126982675</v>
      </c>
      <c r="K2217" s="9" t="n">
        <f aca="false">F2217/F2210-1</f>
        <v>-0.0248445378589257</v>
      </c>
      <c r="L2217" s="9" t="n">
        <f aca="false">F2217/F2187-1</f>
        <v>-0.000335764420546503</v>
      </c>
      <c r="M2217" s="9" t="n">
        <f aca="false">B2217/B2210-1</f>
        <v>-0.0633512743468869</v>
      </c>
      <c r="N2217" s="9" t="n">
        <f aca="false">B2217/B2187-1</f>
        <v>0.0207028498048094</v>
      </c>
      <c r="O2217" s="8" t="n">
        <f aca="false">MAX(O2216,F2217)</f>
        <v>7847.55237517597</v>
      </c>
      <c r="P2217" s="9" t="n">
        <f aca="false">F2217/O2217-1</f>
        <v>-0.14520415896488</v>
      </c>
      <c r="Q2217" s="8" t="n">
        <f aca="false">MAX(Q2216,B2217)</f>
        <v>124824.453666861</v>
      </c>
      <c r="R2217" s="9" t="n">
        <f aca="false">B2217/Q2217-1</f>
        <v>-0.283475558966181</v>
      </c>
      <c r="S2217" s="9" t="n">
        <f aca="false">B2217/INDEX($B:$B,$E2217)-1</f>
        <v>0.0264681347193749</v>
      </c>
      <c r="T2217" s="0" t="n">
        <f aca="false">IF(AND($A2217&gt;=CrashTest!$B$3,$A2217&lt;=CrashTest!$C$3),1,IF(AND($A2217&gt;=CrashTest!$B$4,$A2217&lt;=CrashTest!$C$4),2,IF(AND($A2217&gt;=CrashTest!$B$5,$A2217&lt;=CrashTest!$C$5),3,IF(AND($A2217&gt;=CrashTest!$B$6,$A2217&lt;=CrashTest!$C$6),4,IF(AND($A2217&gt;=CrashTest!$B$7,$A2217&lt;=CrashTest!$C$7),5,0)))))</f>
        <v>0</v>
      </c>
      <c r="U2217" s="8" t="str">
        <f aca="false">IF(T2217=0,"",IF(T2216=T2217,MAX(U2216,B2217),B2217))</f>
        <v/>
      </c>
      <c r="V2217" s="9" t="str">
        <f aca="false">IF(T2217=0,"",B2217/U2217-1)</f>
        <v/>
      </c>
      <c r="W2217" s="8" t="str">
        <f aca="false">IF(T2217=0,"",IF(T2216=T2217,MAX(W2216,F2217),F2217))</f>
        <v/>
      </c>
      <c r="X2217" s="9" t="str">
        <f aca="false">IF(T2217=0,"",F2217/W2217-1)</f>
        <v/>
      </c>
    </row>
    <row r="2218" customFormat="false" ht="15" hidden="false" customHeight="false" outlineLevel="0" collapsed="false">
      <c r="A2218" s="5" t="n">
        <v>46046</v>
      </c>
      <c r="B2218" s="6" t="n">
        <v>89185.0386990064</v>
      </c>
      <c r="C2218" s="7" t="n">
        <v>63051.84834</v>
      </c>
      <c r="D2218" s="0" t="n">
        <f aca="false">INT((ROW()-3)/30)</f>
        <v>73</v>
      </c>
      <c r="E2218" s="0" t="n">
        <f aca="false">2+30*D2218</f>
        <v>2192</v>
      </c>
      <c r="F2218" s="8" t="n">
        <f aca="false">INDEX($F:$F,$E2218)*(2*B2218/INDEX($B:$B,$E2218)-C2218/INDEX($C:$C,$E2218))</f>
        <v>6724.2064304806</v>
      </c>
      <c r="G2218" s="9" t="n">
        <f aca="false">B2218/B2217-1</f>
        <v>-0.0028480975141959</v>
      </c>
      <c r="H2218" s="9" t="n">
        <f aca="false">F2218/F2217-1</f>
        <v>0.00240774673964705</v>
      </c>
      <c r="I2218" s="9" t="n">
        <f aca="false">LN(B2218/B2217)</f>
        <v>-0.00285216106134078</v>
      </c>
      <c r="J2218" s="9" t="n">
        <f aca="false">LN(F2218/F2217)</f>
        <v>0.00240485276184546</v>
      </c>
      <c r="K2218" s="9" t="n">
        <f aca="false">F2218/F2211-1</f>
        <v>-0.0243114379594942</v>
      </c>
      <c r="L2218" s="9" t="n">
        <f aca="false">F2218/F2188-1</f>
        <v>0.00655598369088506</v>
      </c>
      <c r="M2218" s="9" t="n">
        <f aca="false">B2218/B2211-1</f>
        <v>-0.0622661105923521</v>
      </c>
      <c r="N2218" s="9" t="n">
        <f aca="false">B2218/B2188-1</f>
        <v>0.0223971650502499</v>
      </c>
      <c r="O2218" s="8" t="n">
        <f aca="false">MAX(O2217,F2218)</f>
        <v>7847.55237517597</v>
      </c>
      <c r="P2218" s="9" t="n">
        <f aca="false">F2218/O2218-1</f>
        <v>-0.143146027065564</v>
      </c>
      <c r="Q2218" s="8" t="n">
        <f aca="false">MAX(Q2217,B2218)</f>
        <v>124824.453666861</v>
      </c>
      <c r="R2218" s="9" t="n">
        <f aca="false">B2218/Q2218-1</f>
        <v>-0.28551629044555</v>
      </c>
      <c r="S2218" s="9" t="n">
        <f aca="false">B2218/INDEX($B:$B,$E2218)-1</f>
        <v>0.0235446533764794</v>
      </c>
      <c r="T2218" s="0" t="n">
        <f aca="false">IF(AND($A2218&gt;=CrashTest!$B$3,$A2218&lt;=CrashTest!$C$3),1,IF(AND($A2218&gt;=CrashTest!$B$4,$A2218&lt;=CrashTest!$C$4),2,IF(AND($A2218&gt;=CrashTest!$B$5,$A2218&lt;=CrashTest!$C$5),3,IF(AND($A2218&gt;=CrashTest!$B$6,$A2218&lt;=CrashTest!$C$6),4,IF(AND($A2218&gt;=CrashTest!$B$7,$A2218&lt;=CrashTest!$C$7),5,0)))))</f>
        <v>0</v>
      </c>
      <c r="U2218" s="8" t="str">
        <f aca="false">IF(T2218=0,"",IF(T2217=T2218,MAX(U2217,B2218),B2218))</f>
        <v/>
      </c>
      <c r="V2218" s="9" t="str">
        <f aca="false">IF(T2218=0,"",B2218/U2218-1)</f>
        <v/>
      </c>
      <c r="W2218" s="8" t="str">
        <f aca="false">IF(T2218=0,"",IF(T2217=T2218,MAX(W2217,F2218),F2218))</f>
        <v/>
      </c>
      <c r="X2218" s="9" t="str">
        <f aca="false">IF(T2218=0,"",F2218/W2218-1)</f>
        <v/>
      </c>
    </row>
    <row r="2219" customFormat="false" ht="15" hidden="false" customHeight="false" outlineLevel="0" collapsed="false">
      <c r="A2219" s="5" t="n">
        <v>46047</v>
      </c>
      <c r="B2219" s="6" t="n">
        <v>86445.6705926359</v>
      </c>
      <c r="C2219" s="7" t="n">
        <v>60978.29635</v>
      </c>
      <c r="D2219" s="0" t="n">
        <f aca="false">INT((ROW()-3)/30)</f>
        <v>73</v>
      </c>
      <c r="E2219" s="0" t="n">
        <f aca="false">2+30*D2219</f>
        <v>2192</v>
      </c>
      <c r="F2219" s="8" t="n">
        <f aca="false">INDEX($F:$F,$E2219)*(2*B2219/INDEX($B:$B,$E2219)-C2219/INDEX($C:$C,$E2219))</f>
        <v>6532.35406513879</v>
      </c>
      <c r="G2219" s="9" t="n">
        <f aca="false">B2219/B2218-1</f>
        <v>-0.0307155566262149</v>
      </c>
      <c r="H2219" s="9" t="n">
        <f aca="false">F2219/F2218-1</f>
        <v>-0.0285315995761446</v>
      </c>
      <c r="I2219" s="9" t="n">
        <f aca="false">LN(B2219/B2218)</f>
        <v>-0.03119716695335</v>
      </c>
      <c r="J2219" s="9" t="n">
        <f aca="false">LN(F2219/F2218)</f>
        <v>-0.0289465372774255</v>
      </c>
      <c r="K2219" s="9" t="n">
        <f aca="false">F2219/F2212-1</f>
        <v>-0.0555211524656507</v>
      </c>
      <c r="L2219" s="9" t="n">
        <f aca="false">F2219/F2189-1</f>
        <v>-0.0216395932318928</v>
      </c>
      <c r="M2219" s="9" t="n">
        <f aca="false">B2219/B2212-1</f>
        <v>-0.0829147953444135</v>
      </c>
      <c r="N2219" s="9" t="n">
        <f aca="false">B2219/B2189-1</f>
        <v>-0.010180788288048</v>
      </c>
      <c r="O2219" s="8" t="n">
        <f aca="false">MAX(O2218,F2219)</f>
        <v>7847.55237517597</v>
      </c>
      <c r="P2219" s="9" t="n">
        <f aca="false">F2219/O2219-1</f>
        <v>-0.167593441516558</v>
      </c>
      <c r="Q2219" s="8" t="n">
        <f aca="false">MAX(Q2218,B2219)</f>
        <v>124824.453666861</v>
      </c>
      <c r="R2219" s="9" t="n">
        <f aca="false">B2219/Q2219-1</f>
        <v>-0.307462055284878</v>
      </c>
      <c r="S2219" s="9" t="n">
        <f aca="false">B2219/INDEX($B:$B,$E2219)-1</f>
        <v>-0.00789409038376543</v>
      </c>
      <c r="T2219" s="0" t="n">
        <f aca="false">IF(AND($A2219&gt;=CrashTest!$B$3,$A2219&lt;=CrashTest!$C$3),1,IF(AND($A2219&gt;=CrashTest!$B$4,$A2219&lt;=CrashTest!$C$4),2,IF(AND($A2219&gt;=CrashTest!$B$5,$A2219&lt;=CrashTest!$C$5),3,IF(AND($A2219&gt;=CrashTest!$B$6,$A2219&lt;=CrashTest!$C$6),4,IF(AND($A2219&gt;=CrashTest!$B$7,$A2219&lt;=CrashTest!$C$7),5,0)))))</f>
        <v>0</v>
      </c>
      <c r="U2219" s="8" t="str">
        <f aca="false">IF(T2219=0,"",IF(T2218=T2219,MAX(U2218,B2219),B2219))</f>
        <v/>
      </c>
      <c r="V2219" s="9" t="str">
        <f aca="false">IF(T2219=0,"",B2219/U2219-1)</f>
        <v/>
      </c>
      <c r="W2219" s="8" t="str">
        <f aca="false">IF(T2219=0,"",IF(T2218=T2219,MAX(W2218,F2219),F2219))</f>
        <v/>
      </c>
      <c r="X2219" s="9" t="str">
        <f aca="false">IF(T2219=0,"",F2219/W2219-1)</f>
        <v/>
      </c>
    </row>
    <row r="2220" customFormat="false" ht="15" hidden="false" customHeight="false" outlineLevel="0" collapsed="false">
      <c r="A2220" s="5" t="n">
        <v>46048</v>
      </c>
      <c r="B2220" s="6" t="n">
        <v>88337.4545511397</v>
      </c>
      <c r="C2220" s="7" t="n">
        <v>62258.25179</v>
      </c>
      <c r="D2220" s="0" t="n">
        <f aca="false">INT((ROW()-3)/30)</f>
        <v>73</v>
      </c>
      <c r="E2220" s="0" t="n">
        <f aca="false">2+30*D2220</f>
        <v>2192</v>
      </c>
      <c r="F2220" s="8" t="n">
        <f aca="false">INDEX($F:$F,$E2220)*(2*B2220/INDEX($B:$B,$E2220)-C2220/INDEX($C:$C,$E2220))</f>
        <v>6681.15560050772</v>
      </c>
      <c r="G2220" s="9" t="n">
        <f aca="false">B2220/B2219-1</f>
        <v>0.0218840798565678</v>
      </c>
      <c r="H2220" s="9" t="n">
        <f aca="false">F2220/F2219-1</f>
        <v>0.0227791595319415</v>
      </c>
      <c r="I2220" s="9" t="n">
        <f aca="false">LN(B2220/B2219)</f>
        <v>0.021648060550555</v>
      </c>
      <c r="J2220" s="9" t="n">
        <f aca="false">LN(F2220/F2219)</f>
        <v>0.0225235883297098</v>
      </c>
      <c r="K2220" s="9" t="n">
        <f aca="false">F2220/F2213-1</f>
        <v>-0.0220460218473051</v>
      </c>
      <c r="L2220" s="9" t="n">
        <f aca="false">F2220/F2190-1</f>
        <v>0.00355149578550362</v>
      </c>
      <c r="M2220" s="9" t="n">
        <f aca="false">B2220/B2213-1</f>
        <v>-0.0452713449101564</v>
      </c>
      <c r="N2220" s="9" t="n">
        <f aca="false">B2220/B2190-1</f>
        <v>0.00732123380496175</v>
      </c>
      <c r="O2220" s="8" t="n">
        <f aca="false">MAX(O2219,F2220)</f>
        <v>7847.55237517597</v>
      </c>
      <c r="P2220" s="9" t="n">
        <f aca="false">F2220/O2220-1</f>
        <v>-0.148631919725429</v>
      </c>
      <c r="Q2220" s="8" t="n">
        <f aca="false">MAX(Q2219,B2220)</f>
        <v>124824.453666861</v>
      </c>
      <c r="R2220" s="9" t="n">
        <f aca="false">B2220/Q2220-1</f>
        <v>-0.292306499599029</v>
      </c>
      <c r="S2220" s="9" t="n">
        <f aca="false">B2220/INDEX($B:$B,$E2220)-1</f>
        <v>0.0138172345684491</v>
      </c>
      <c r="T2220" s="0" t="n">
        <f aca="false">IF(AND($A2220&gt;=CrashTest!$B$3,$A2220&lt;=CrashTest!$C$3),1,IF(AND($A2220&gt;=CrashTest!$B$4,$A2220&lt;=CrashTest!$C$4),2,IF(AND($A2220&gt;=CrashTest!$B$5,$A2220&lt;=CrashTest!$C$5),3,IF(AND($A2220&gt;=CrashTest!$B$6,$A2220&lt;=CrashTest!$C$6),4,IF(AND($A2220&gt;=CrashTest!$B$7,$A2220&lt;=CrashTest!$C$7),5,0)))))</f>
        <v>0</v>
      </c>
      <c r="U2220" s="8" t="str">
        <f aca="false">IF(T2220=0,"",IF(T2219=T2220,MAX(U2219,B2220),B2220))</f>
        <v/>
      </c>
      <c r="V2220" s="9" t="str">
        <f aca="false">IF(T2220=0,"",B2220/U2220-1)</f>
        <v/>
      </c>
      <c r="W2220" s="8" t="str">
        <f aca="false">IF(T2220=0,"",IF(T2219=T2220,MAX(W2219,F2220),F2220))</f>
        <v/>
      </c>
      <c r="X2220" s="9" t="str">
        <f aca="false">IF(T2220=0,"",F2220/W2220-1)</f>
        <v/>
      </c>
    </row>
    <row r="2221" customFormat="false" ht="15" hidden="false" customHeight="false" outlineLevel="0" collapsed="false">
      <c r="A2221" s="5" t="n">
        <v>46049</v>
      </c>
      <c r="B2221" s="6" t="n">
        <v>89260.3805397429</v>
      </c>
      <c r="C2221" s="7" t="n">
        <v>62876.91915</v>
      </c>
      <c r="D2221" s="0" t="n">
        <f aca="false">INT((ROW()-3)/30)</f>
        <v>73</v>
      </c>
      <c r="E2221" s="0" t="n">
        <f aca="false">2+30*D2221</f>
        <v>2192</v>
      </c>
      <c r="F2221" s="8" t="n">
        <f aca="false">INDEX($F:$F,$E2221)*(2*B2221/INDEX($B:$B,$E2221)-C2221/INDEX($C:$C,$E2221))</f>
        <v>6754.3691863932</v>
      </c>
      <c r="G2221" s="9" t="n">
        <f aca="false">B2221/B2220-1</f>
        <v>0.0104477312969087</v>
      </c>
      <c r="H2221" s="9" t="n">
        <f aca="false">F2221/F2220-1</f>
        <v>0.0109582219399171</v>
      </c>
      <c r="I2221" s="9" t="n">
        <f aca="false">LN(B2221/B2220)</f>
        <v>0.0103935309392699</v>
      </c>
      <c r="J2221" s="9" t="n">
        <f aca="false">LN(F2221/F2220)</f>
        <v>0.0108986156829293</v>
      </c>
      <c r="K2221" s="9" t="n">
        <f aca="false">F2221/F2214-1</f>
        <v>0.0173777222131697</v>
      </c>
      <c r="L2221" s="9" t="n">
        <f aca="false">F2221/F2191-1</f>
        <v>0.0171876060390332</v>
      </c>
      <c r="M2221" s="9" t="n">
        <f aca="false">B2221/B2214-1</f>
        <v>0.0116030963856399</v>
      </c>
      <c r="N2221" s="9" t="n">
        <f aca="false">B2221/B2191-1</f>
        <v>0.0172395659534152</v>
      </c>
      <c r="O2221" s="8" t="n">
        <f aca="false">MAX(O2220,F2221)</f>
        <v>7847.55237517597</v>
      </c>
      <c r="P2221" s="9" t="n">
        <f aca="false">F2221/O2221-1</f>
        <v>-0.13930243934922</v>
      </c>
      <c r="Q2221" s="8" t="n">
        <f aca="false">MAX(Q2220,B2221)</f>
        <v>124824.453666861</v>
      </c>
      <c r="R2221" s="9" t="n">
        <f aca="false">B2221/Q2221-1</f>
        <v>-0.284912708066271</v>
      </c>
      <c r="S2221" s="9" t="n">
        <f aca="false">B2221/INDEX($B:$B,$E2221)-1</f>
        <v>0.0244093246193955</v>
      </c>
      <c r="T2221" s="0" t="n">
        <f aca="false">IF(AND($A2221&gt;=CrashTest!$B$3,$A2221&lt;=CrashTest!$C$3),1,IF(AND($A2221&gt;=CrashTest!$B$4,$A2221&lt;=CrashTest!$C$4),2,IF(AND($A2221&gt;=CrashTest!$B$5,$A2221&lt;=CrashTest!$C$5),3,IF(AND($A2221&gt;=CrashTest!$B$6,$A2221&lt;=CrashTest!$C$6),4,IF(AND($A2221&gt;=CrashTest!$B$7,$A2221&lt;=CrashTest!$C$7),5,0)))))</f>
        <v>0</v>
      </c>
      <c r="U2221" s="8" t="str">
        <f aca="false">IF(T2221=0,"",IF(T2220=T2221,MAX(U2220,B2221),B2221))</f>
        <v/>
      </c>
      <c r="V2221" s="9" t="str">
        <f aca="false">IF(T2221=0,"",B2221/U2221-1)</f>
        <v/>
      </c>
      <c r="W2221" s="8" t="str">
        <f aca="false">IF(T2221=0,"",IF(T2220=T2221,MAX(W2220,F2221),F2221))</f>
        <v/>
      </c>
      <c r="X2221" s="9" t="str">
        <f aca="false">IF(T2221=0,"",F2221/W2221-1)</f>
        <v/>
      </c>
    </row>
    <row r="2222" customFormat="false" ht="15" hidden="false" customHeight="false" outlineLevel="0" collapsed="false">
      <c r="A2222" s="5" t="n">
        <v>46050</v>
      </c>
      <c r="B2222" s="6" t="n">
        <v>89177.7892507306</v>
      </c>
      <c r="C2222" s="7" t="n">
        <v>62918.98388</v>
      </c>
      <c r="D2222" s="0" t="n">
        <f aca="false">INT((ROW()-3)/30)</f>
        <v>73</v>
      </c>
      <c r="E2222" s="0" t="n">
        <f aca="false">2+30*D2222</f>
        <v>2192</v>
      </c>
      <c r="F2222" s="8" t="n">
        <f aca="false">INDEX($F:$F,$E2222)*(2*B2222/INDEX($B:$B,$E2222)-C2222/INDEX($C:$C,$E2222))</f>
        <v>6737.36461301453</v>
      </c>
      <c r="G2222" s="9" t="n">
        <f aca="false">B2222/B2221-1</f>
        <v>-0.000925284975404339</v>
      </c>
      <c r="H2222" s="9" t="n">
        <f aca="false">F2222/F2221-1</f>
        <v>-0.0025175664683722</v>
      </c>
      <c r="I2222" s="9" t="n">
        <f aca="false">LN(B2222/B2221)</f>
        <v>-0.000925713315792194</v>
      </c>
      <c r="J2222" s="9" t="n">
        <f aca="false">LN(F2222/F2221)</f>
        <v>-0.00252074086779383</v>
      </c>
      <c r="K2222" s="9" t="n">
        <f aca="false">F2222/F2215-1</f>
        <v>0.00297538411916376</v>
      </c>
      <c r="L2222" s="9" t="n">
        <f aca="false">F2222/F2192-1</f>
        <v>0.0224731213368088</v>
      </c>
      <c r="M2222" s="9" t="n">
        <f aca="false">B2222/B2215-1</f>
        <v>-0.00470508511862933</v>
      </c>
      <c r="N2222" s="9" t="n">
        <f aca="false">B2222/B2192-1</f>
        <v>0.023461454062661</v>
      </c>
      <c r="O2222" s="8" t="n">
        <f aca="false">MAX(O2221,F2222)</f>
        <v>7847.55237517597</v>
      </c>
      <c r="P2222" s="9" t="n">
        <f aca="false">F2222/O2222-1</f>
        <v>-0.141469302667324</v>
      </c>
      <c r="Q2222" s="8" t="n">
        <f aca="false">MAX(Q2221,B2222)</f>
        <v>124824.453666861</v>
      </c>
      <c r="R2222" s="9" t="n">
        <f aca="false">B2222/Q2222-1</f>
        <v>-0.2855743675936</v>
      </c>
      <c r="S2222" s="9" t="n">
        <f aca="false">B2222/INDEX($B:$B,$E2222)-1</f>
        <v>0.023461454062661</v>
      </c>
      <c r="T2222" s="0" t="n">
        <f aca="false">IF(AND($A2222&gt;=CrashTest!$B$3,$A2222&lt;=CrashTest!$C$3),1,IF(AND($A2222&gt;=CrashTest!$B$4,$A2222&lt;=CrashTest!$C$4),2,IF(AND($A2222&gt;=CrashTest!$B$5,$A2222&lt;=CrashTest!$C$5),3,IF(AND($A2222&gt;=CrashTest!$B$6,$A2222&lt;=CrashTest!$C$6),4,IF(AND($A2222&gt;=CrashTest!$B$7,$A2222&lt;=CrashTest!$C$7),5,0)))))</f>
        <v>0</v>
      </c>
      <c r="U2222" s="8" t="str">
        <f aca="false">IF(T2222=0,"",IF(T2221=T2222,MAX(U2221,B2222),B2222))</f>
        <v/>
      </c>
      <c r="V2222" s="9" t="str">
        <f aca="false">IF(T2222=0,"",B2222/U2222-1)</f>
        <v/>
      </c>
      <c r="W2222" s="8" t="str">
        <f aca="false">IF(T2222=0,"",IF(T2221=T2222,MAX(W2221,F2222),F2222))</f>
        <v/>
      </c>
      <c r="X2222" s="9" t="str">
        <f aca="false">IF(T2222=0,"",F2222/W2222-1)</f>
        <v/>
      </c>
    </row>
    <row r="2223" customFormat="false" ht="15" hidden="false" customHeight="false" outlineLevel="0" collapsed="false">
      <c r="A2223" s="5" t="n">
        <v>46051</v>
      </c>
      <c r="B2223" s="6" t="n">
        <v>84520.3973106371</v>
      </c>
      <c r="C2223" s="7" t="n">
        <v>57422.61984</v>
      </c>
      <c r="D2223" s="0" t="n">
        <f aca="false">INT((ROW()-3)/30)</f>
        <v>74</v>
      </c>
      <c r="E2223" s="0" t="n">
        <f aca="false">2+30*D2223</f>
        <v>2222</v>
      </c>
      <c r="F2223" s="8" t="n">
        <f aca="false">INDEX($F:$F,$E2223)*(2*B2223/INDEX($B:$B,$E2223)-C2223/INDEX($C:$C,$E2223))</f>
        <v>6622.18515026414</v>
      </c>
      <c r="G2223" s="9" t="n">
        <f aca="false">B2223/B2222-1</f>
        <v>-0.0522259183505757</v>
      </c>
      <c r="H2223" s="9" t="n">
        <f aca="false">F2223/F2222-1</f>
        <v>-0.0170956255696628</v>
      </c>
      <c r="I2223" s="9" t="n">
        <f aca="false">LN(B2223/B2222)</f>
        <v>-0.0536391156239616</v>
      </c>
      <c r="J2223" s="9" t="n">
        <f aca="false">LN(F2223/F2222)</f>
        <v>-0.0172434428849803</v>
      </c>
      <c r="K2223" s="9" t="n">
        <f aca="false">F2223/F2216-1</f>
        <v>-0.0107293187897131</v>
      </c>
      <c r="L2223" s="9" t="n">
        <f aca="false">F2223/F2193-1</f>
        <v>-0.00107890859779469</v>
      </c>
      <c r="M2223" s="9" t="n">
        <f aca="false">B2223/B2216-1</f>
        <v>-0.0545362180178766</v>
      </c>
      <c r="N2223" s="9" t="n">
        <f aca="false">B2223/B2193-1</f>
        <v>-0.0441949745201897</v>
      </c>
      <c r="O2223" s="8" t="n">
        <f aca="false">MAX(O2222,F2223)</f>
        <v>7847.55237517597</v>
      </c>
      <c r="P2223" s="9" t="n">
        <f aca="false">F2223/O2223-1</f>
        <v>-0.156146422008985</v>
      </c>
      <c r="Q2223" s="8" t="n">
        <f aca="false">MAX(Q2222,B2223)</f>
        <v>124824.453666861</v>
      </c>
      <c r="R2223" s="9" t="n">
        <f aca="false">B2223/Q2223-1</f>
        <v>-0.322885902339215</v>
      </c>
      <c r="S2223" s="9" t="n">
        <f aca="false">B2223/INDEX($B:$B,$E2223)-1</f>
        <v>-0.0522259183505757</v>
      </c>
      <c r="T2223" s="0" t="n">
        <f aca="false">IF(AND($A2223&gt;=CrashTest!$B$3,$A2223&lt;=CrashTest!$C$3),1,IF(AND($A2223&gt;=CrashTest!$B$4,$A2223&lt;=CrashTest!$C$4),2,IF(AND($A2223&gt;=CrashTest!$B$5,$A2223&lt;=CrashTest!$C$5),3,IF(AND($A2223&gt;=CrashTest!$B$6,$A2223&lt;=CrashTest!$C$6),4,IF(AND($A2223&gt;=CrashTest!$B$7,$A2223&lt;=CrashTest!$C$7),5,0)))))</f>
        <v>0</v>
      </c>
      <c r="U2223" s="8" t="str">
        <f aca="false">IF(T2223=0,"",IF(T2222=T2223,MAX(U2222,B2223),B2223))</f>
        <v/>
      </c>
      <c r="V2223" s="9" t="str">
        <f aca="false">IF(T2223=0,"",B2223/U2223-1)</f>
        <v/>
      </c>
      <c r="W2223" s="8" t="str">
        <f aca="false">IF(T2223=0,"",IF(T2222=T2223,MAX(W2222,F2223),F2223))</f>
        <v/>
      </c>
      <c r="X2223" s="9" t="str">
        <f aca="false">IF(T2223=0,"",F2223/W2223-1)</f>
        <v/>
      </c>
    </row>
    <row r="2224" customFormat="false" ht="15" hidden="false" customHeight="false" outlineLevel="0" collapsed="false">
      <c r="A2224" s="5" t="n">
        <v>46052</v>
      </c>
      <c r="B2224" s="6" t="n">
        <v>84017.0340292227</v>
      </c>
      <c r="C2224" s="7" t="n">
        <v>56929.85954</v>
      </c>
      <c r="D2224" s="0" t="n">
        <f aca="false">INT((ROW()-3)/30)</f>
        <v>74</v>
      </c>
      <c r="E2224" s="0" t="n">
        <f aca="false">2+30*D2224</f>
        <v>2222</v>
      </c>
      <c r="F2224" s="8" t="n">
        <f aca="false">INDEX($F:$F,$E2224)*(2*B2224/INDEX($B:$B,$E2224)-C2224/INDEX($C:$C,$E2224))</f>
        <v>6598.89192598184</v>
      </c>
      <c r="G2224" s="9" t="n">
        <f aca="false">B2224/B2223-1</f>
        <v>-0.00595552431638946</v>
      </c>
      <c r="H2224" s="9" t="n">
        <f aca="false">F2224/F2223-1</f>
        <v>-0.00351745288809535</v>
      </c>
      <c r="I2224" s="9" t="n">
        <f aca="false">LN(B2224/B2223)</f>
        <v>-0.00597332917805102</v>
      </c>
      <c r="J2224" s="9" t="n">
        <f aca="false">LN(F2224/F2223)</f>
        <v>-0.00352365367041531</v>
      </c>
      <c r="K2224" s="9" t="n">
        <f aca="false">F2224/F2217-1</f>
        <v>-0.0162734510176061</v>
      </c>
      <c r="L2224" s="9" t="n">
        <f aca="false">F2224/F2194-1</f>
        <v>-0.000467801975216009</v>
      </c>
      <c r="M2224" s="9" t="n">
        <f aca="false">B2224/B2217-1</f>
        <v>-0.0606300502240257</v>
      </c>
      <c r="N2224" s="9" t="n">
        <f aca="false">B2224/B2194-1</f>
        <v>-0.0399916003380159</v>
      </c>
      <c r="O2224" s="8" t="n">
        <f aca="false">MAX(O2223,F2224)</f>
        <v>7847.55237517597</v>
      </c>
      <c r="P2224" s="9" t="n">
        <f aca="false">F2224/O2224-1</f>
        <v>-0.159114637214019</v>
      </c>
      <c r="Q2224" s="8" t="n">
        <f aca="false">MAX(Q2223,B2224)</f>
        <v>124824.453666861</v>
      </c>
      <c r="R2224" s="9" t="n">
        <f aca="false">B2224/Q2224-1</f>
        <v>-0.326918471812803</v>
      </c>
      <c r="S2224" s="9" t="n">
        <f aca="false">B2224/INDEX($B:$B,$E2224)-1</f>
        <v>-0.0578704099402824</v>
      </c>
      <c r="T2224" s="0" t="n">
        <f aca="false">IF(AND($A2224&gt;=CrashTest!$B$3,$A2224&lt;=CrashTest!$C$3),1,IF(AND($A2224&gt;=CrashTest!$B$4,$A2224&lt;=CrashTest!$C$4),2,IF(AND($A2224&gt;=CrashTest!$B$5,$A2224&lt;=CrashTest!$C$5),3,IF(AND($A2224&gt;=CrashTest!$B$6,$A2224&lt;=CrashTest!$C$6),4,IF(AND($A2224&gt;=CrashTest!$B$7,$A2224&lt;=CrashTest!$C$7),5,0)))))</f>
        <v>0</v>
      </c>
      <c r="U2224" s="8" t="str">
        <f aca="false">IF(T2224=0,"",IF(T2223=T2224,MAX(U2223,B2224),B2224))</f>
        <v/>
      </c>
      <c r="V2224" s="9" t="str">
        <f aca="false">IF(T2224=0,"",B2224/U2224-1)</f>
        <v/>
      </c>
      <c r="W2224" s="8" t="str">
        <f aca="false">IF(T2224=0,"",IF(T2223=T2224,MAX(W2223,F2224),F2224))</f>
        <v/>
      </c>
      <c r="X2224" s="9" t="str">
        <f aca="false">IF(T2224=0,"",F2224/W2224-1)</f>
        <v/>
      </c>
    </row>
    <row r="2225" customFormat="false" ht="15" hidden="false" customHeight="false" outlineLevel="0" collapsed="false">
      <c r="A2225" s="5" t="n">
        <v>46053</v>
      </c>
      <c r="B2225" s="6" t="n">
        <v>78702.38550263</v>
      </c>
      <c r="C2225" s="7" t="n">
        <v>50132.1384</v>
      </c>
      <c r="D2225" s="0" t="n">
        <f aca="false">INT((ROW()-3)/30)</f>
        <v>74</v>
      </c>
      <c r="E2225" s="0" t="n">
        <f aca="false">2+30*D2225</f>
        <v>2222</v>
      </c>
      <c r="F2225" s="8" t="n">
        <f aca="false">INDEX($F:$F,$E2225)*(2*B2225/INDEX($B:$B,$E2225)-C2225/INDEX($C:$C,$E2225))</f>
        <v>6523.75056350341</v>
      </c>
      <c r="G2225" s="9" t="n">
        <f aca="false">B2225/B2224-1</f>
        <v>-0.0632567977196644</v>
      </c>
      <c r="H2225" s="9" t="n">
        <f aca="false">F2225/F2224-1</f>
        <v>-0.0113869666788415</v>
      </c>
      <c r="I2225" s="9" t="n">
        <f aca="false">LN(B2225/B2224)</f>
        <v>-0.0653460980410108</v>
      </c>
      <c r="J2225" s="9" t="n">
        <f aca="false">LN(F2225/F2224)</f>
        <v>-0.011452294581819</v>
      </c>
      <c r="K2225" s="9" t="n">
        <f aca="false">F2225/F2218-1</f>
        <v>-0.0298110816569425</v>
      </c>
      <c r="L2225" s="9" t="n">
        <f aca="false">F2225/F2195-1</f>
        <v>-0.0166314636605841</v>
      </c>
      <c r="M2225" s="9" t="n">
        <f aca="false">B2225/B2218-1</f>
        <v>-0.117538247998688</v>
      </c>
      <c r="N2225" s="9" t="n">
        <f aca="false">B2225/B2195-1</f>
        <v>-0.112554776792382</v>
      </c>
      <c r="O2225" s="8" t="n">
        <f aca="false">MAX(O2224,F2225)</f>
        <v>7847.55237517597</v>
      </c>
      <c r="P2225" s="9" t="n">
        <f aca="false">F2225/O2225-1</f>
        <v>-0.168689770820788</v>
      </c>
      <c r="Q2225" s="8" t="n">
        <f aca="false">MAX(Q2224,B2225)</f>
        <v>124824.453666861</v>
      </c>
      <c r="R2225" s="9" t="n">
        <f aca="false">B2225/Q2225-1</f>
        <v>-0.369495453890184</v>
      </c>
      <c r="S2225" s="9" t="n">
        <f aca="false">B2225/INDEX($B:$B,$E2225)-1</f>
        <v>-0.1174665108444</v>
      </c>
      <c r="T2225" s="0" t="n">
        <f aca="false">IF(AND($A2225&gt;=CrashTest!$B$3,$A2225&lt;=CrashTest!$C$3),1,IF(AND($A2225&gt;=CrashTest!$B$4,$A2225&lt;=CrashTest!$C$4),2,IF(AND($A2225&gt;=CrashTest!$B$5,$A2225&lt;=CrashTest!$C$5),3,IF(AND($A2225&gt;=CrashTest!$B$6,$A2225&lt;=CrashTest!$C$6),4,IF(AND($A2225&gt;=CrashTest!$B$7,$A2225&lt;=CrashTest!$C$7),5,0)))))</f>
        <v>0</v>
      </c>
      <c r="U2225" s="8" t="str">
        <f aca="false">IF(T2225=0,"",IF(T2224=T2225,MAX(U2224,B2225),B2225))</f>
        <v/>
      </c>
      <c r="V2225" s="9" t="str">
        <f aca="false">IF(T2225=0,"",B2225/U2225-1)</f>
        <v/>
      </c>
      <c r="W2225" s="8" t="str">
        <f aca="false">IF(T2225=0,"",IF(T2224=T2225,MAX(W2224,F2225),F2225))</f>
        <v/>
      </c>
      <c r="X2225" s="9" t="str">
        <f aca="false">IF(T2225=0,"",F2225/W2225-1)</f>
        <v/>
      </c>
    </row>
    <row r="2226" customFormat="false" ht="15" hidden="false" customHeight="false" outlineLevel="0" collapsed="false">
      <c r="A2226" s="5" t="n">
        <v>46054</v>
      </c>
      <c r="B2226" s="6" t="n">
        <v>76911.0523772648</v>
      </c>
      <c r="C2226" s="7" t="n">
        <v>47931.33743</v>
      </c>
      <c r="D2226" s="0" t="n">
        <f aca="false">INT((ROW()-3)/30)</f>
        <v>74</v>
      </c>
      <c r="E2226" s="0" t="n">
        <f aca="false">2+30*D2226</f>
        <v>2222</v>
      </c>
      <c r="F2226" s="8" t="n">
        <f aca="false">INDEX($F:$F,$E2226)*(2*B2226/INDEX($B:$B,$E2226)-C2226/INDEX($C:$C,$E2226))</f>
        <v>6488.74258742625</v>
      </c>
      <c r="G2226" s="9" t="n">
        <f aca="false">B2226/B2225-1</f>
        <v>-0.0227608491651798</v>
      </c>
      <c r="H2226" s="9" t="n">
        <f aca="false">F2226/F2225-1</f>
        <v>-0.00536623461249464</v>
      </c>
      <c r="I2226" s="9" t="n">
        <f aca="false">LN(B2226/B2225)</f>
        <v>-0.0230238761002241</v>
      </c>
      <c r="J2226" s="9" t="n">
        <f aca="false">LN(F2226/F2225)</f>
        <v>-0.00538068456720102</v>
      </c>
      <c r="K2226" s="9" t="n">
        <f aca="false">F2226/F2219-1</f>
        <v>-0.00667622686670966</v>
      </c>
      <c r="L2226" s="9" t="n">
        <f aca="false">F2226/F2196-1</f>
        <v>-0.0287049543860576</v>
      </c>
      <c r="M2226" s="9" t="n">
        <f aca="false">B2226/B2219-1</f>
        <v>-0.110296075558275</v>
      </c>
      <c r="N2226" s="9" t="n">
        <f aca="false">B2226/B2196-1</f>
        <v>-0.144864372805061</v>
      </c>
      <c r="O2226" s="8" t="n">
        <f aca="false">MAX(O2225,F2226)</f>
        <v>7847.55237517597</v>
      </c>
      <c r="P2226" s="9" t="n">
        <f aca="false">F2226/O2226-1</f>
        <v>-0.173150776546331</v>
      </c>
      <c r="Q2226" s="8" t="n">
        <f aca="false">MAX(Q2225,B2226)</f>
        <v>124824.453666861</v>
      </c>
      <c r="R2226" s="9" t="n">
        <f aca="false">B2226/Q2226-1</f>
        <v>-0.383846272762149</v>
      </c>
      <c r="S2226" s="9" t="n">
        <f aca="false">B2226/INDEX($B:$B,$E2226)-1</f>
        <v>-0.137553722474291</v>
      </c>
      <c r="T2226" s="0" t="n">
        <f aca="false">IF(AND($A2226&gt;=CrashTest!$B$3,$A2226&lt;=CrashTest!$C$3),1,IF(AND($A2226&gt;=CrashTest!$B$4,$A2226&lt;=CrashTest!$C$4),2,IF(AND($A2226&gt;=CrashTest!$B$5,$A2226&lt;=CrashTest!$C$5),3,IF(AND($A2226&gt;=CrashTest!$B$6,$A2226&lt;=CrashTest!$C$6),4,IF(AND($A2226&gt;=CrashTest!$B$7,$A2226&lt;=CrashTest!$C$7),5,0)))))</f>
        <v>0</v>
      </c>
      <c r="U2226" s="8" t="str">
        <f aca="false">IF(T2226=0,"",IF(T2225=T2226,MAX(U2225,B2226),B2226))</f>
        <v/>
      </c>
      <c r="V2226" s="9" t="str">
        <f aca="false">IF(T2226=0,"",B2226/U2226-1)</f>
        <v/>
      </c>
      <c r="W2226" s="8" t="str">
        <f aca="false">IF(T2226=0,"",IF(T2225=T2226,MAX(W2225,F2226),F2226))</f>
        <v/>
      </c>
      <c r="X2226" s="9" t="str">
        <f aca="false">IF(T2226=0,"",F2226/W2226-1)</f>
        <v/>
      </c>
    </row>
    <row r="2227" customFormat="false" ht="15" hidden="false" customHeight="false" outlineLevel="0" collapsed="false">
      <c r="A2227" s="5" t="n">
        <v>46055</v>
      </c>
      <c r="B2227" s="6" t="n">
        <v>78716.6018088837</v>
      </c>
      <c r="C2227" s="7" t="n">
        <v>50183.01772</v>
      </c>
      <c r="D2227" s="0" t="n">
        <f aca="false">INT((ROW()-3)/30)</f>
        <v>74</v>
      </c>
      <c r="E2227" s="0" t="n">
        <f aca="false">2+30*D2227</f>
        <v>2222</v>
      </c>
      <c r="F2227" s="8" t="n">
        <f aca="false">INDEX($F:$F,$E2227)*(2*B2227/INDEX($B:$B,$E2227)-C2227/INDEX($C:$C,$E2227))</f>
        <v>6520.45048440253</v>
      </c>
      <c r="G2227" s="9" t="n">
        <f aca="false">B2227/B2226-1</f>
        <v>0.0234758123287964</v>
      </c>
      <c r="H2227" s="9" t="n">
        <f aca="false">F2227/F2226-1</f>
        <v>0.00488660114792117</v>
      </c>
      <c r="I2227" s="9" t="n">
        <f aca="false">LN(B2227/B2226)</f>
        <v>0.0232044935280851</v>
      </c>
      <c r="J2227" s="9" t="n">
        <f aca="false">LN(F2227/F2226)</f>
        <v>0.00487470046604241</v>
      </c>
      <c r="K2227" s="9" t="n">
        <f aca="false">F2227/F2220-1</f>
        <v>-0.0240534909998158</v>
      </c>
      <c r="L2227" s="9" t="n">
        <f aca="false">F2227/F2197-1</f>
        <v>-0.0288228143953939</v>
      </c>
      <c r="M2227" s="9" t="n">
        <f aca="false">B2227/B2220-1</f>
        <v>-0.108910232824134</v>
      </c>
      <c r="N2227" s="9" t="n">
        <f aca="false">B2227/B2197-1</f>
        <v>-0.131145403887621</v>
      </c>
      <c r="O2227" s="8" t="n">
        <f aca="false">MAX(O2226,F2227)</f>
        <v>7847.55237517597</v>
      </c>
      <c r="P2227" s="9" t="n">
        <f aca="false">F2227/O2227-1</f>
        <v>-0.169110294181844</v>
      </c>
      <c r="Q2227" s="8" t="n">
        <f aca="false">MAX(Q2226,B2227)</f>
        <v>124824.453666861</v>
      </c>
      <c r="R2227" s="9" t="n">
        <f aca="false">B2227/Q2227-1</f>
        <v>-0.369381563495825</v>
      </c>
      <c r="S2227" s="9" t="n">
        <f aca="false">B2227/INDEX($B:$B,$E2227)-1</f>
        <v>-0.117307095519428</v>
      </c>
      <c r="T2227" s="0" t="n">
        <f aca="false">IF(AND($A2227&gt;=CrashTest!$B$3,$A2227&lt;=CrashTest!$C$3),1,IF(AND($A2227&gt;=CrashTest!$B$4,$A2227&lt;=CrashTest!$C$4),2,IF(AND($A2227&gt;=CrashTest!$B$5,$A2227&lt;=CrashTest!$C$5),3,IF(AND($A2227&gt;=CrashTest!$B$6,$A2227&lt;=CrashTest!$C$6),4,IF(AND($A2227&gt;=CrashTest!$B$7,$A2227&lt;=CrashTest!$C$7),5,0)))))</f>
        <v>0</v>
      </c>
      <c r="U2227" s="8" t="str">
        <f aca="false">IF(T2227=0,"",IF(T2226=T2227,MAX(U2226,B2227),B2227))</f>
        <v/>
      </c>
      <c r="V2227" s="9" t="str">
        <f aca="false">IF(T2227=0,"",B2227/U2227-1)</f>
        <v/>
      </c>
      <c r="W2227" s="8" t="str">
        <f aca="false">IF(T2227=0,"",IF(T2226=T2227,MAX(W2226,F2227),F2227))</f>
        <v/>
      </c>
      <c r="X2227" s="9" t="str">
        <f aca="false">IF(T2227=0,"",F2227/W2227-1)</f>
        <v/>
      </c>
    </row>
    <row r="2228" customFormat="false" ht="15" hidden="false" customHeight="false" outlineLevel="0" collapsed="false">
      <c r="A2228" s="5" t="n">
        <v>46056</v>
      </c>
      <c r="B2228" s="6" t="n">
        <v>75684.7660277616</v>
      </c>
      <c r="C2228" s="7" t="n">
        <v>45950.04972</v>
      </c>
      <c r="D2228" s="0" t="n">
        <f aca="false">INT((ROW()-3)/30)</f>
        <v>74</v>
      </c>
      <c r="E2228" s="0" t="n">
        <f aca="false">2+30*D2228</f>
        <v>2222</v>
      </c>
      <c r="F2228" s="8" t="n">
        <f aca="false">INDEX($F:$F,$E2228)*(2*B2228/INDEX($B:$B,$E2228)-C2228/INDEX($C:$C,$E2228))</f>
        <v>6515.60747987794</v>
      </c>
      <c r="G2228" s="9" t="n">
        <f aca="false">B2228/B2227-1</f>
        <v>-0.0385158367034582</v>
      </c>
      <c r="H2228" s="9" t="n">
        <f aca="false">F2228/F2227-1</f>
        <v>-0.000742740787033402</v>
      </c>
      <c r="I2228" s="9" t="n">
        <f aca="false">LN(B2228/B2227)</f>
        <v>-0.0392771849193779</v>
      </c>
      <c r="J2228" s="9" t="n">
        <f aca="false">LN(F2228/F2227)</f>
        <v>-0.00074301675562898</v>
      </c>
      <c r="K2228" s="9" t="n">
        <f aca="false">F2228/F2221-1</f>
        <v>-0.0353492235805311</v>
      </c>
      <c r="L2228" s="9" t="n">
        <f aca="false">F2228/F2198-1</f>
        <v>-0.0314707507341715</v>
      </c>
      <c r="M2228" s="9" t="n">
        <f aca="false">B2228/B2221-1</f>
        <v>-0.152090036250034</v>
      </c>
      <c r="N2228" s="9" t="n">
        <f aca="false">B2228/B2198-1</f>
        <v>-0.171574411127951</v>
      </c>
      <c r="O2228" s="8" t="n">
        <f aca="false">MAX(O2227,F2228)</f>
        <v>7847.55237517597</v>
      </c>
      <c r="P2228" s="9" t="n">
        <f aca="false">F2228/O2228-1</f>
        <v>-0.169727429855882</v>
      </c>
      <c r="Q2228" s="8" t="n">
        <f aca="false">MAX(Q2227,B2228)</f>
        <v>124824.453666861</v>
      </c>
      <c r="R2228" s="9" t="n">
        <f aca="false">B2228/Q2228-1</f>
        <v>-0.39367036021841</v>
      </c>
      <c r="S2228" s="9" t="n">
        <f aca="false">B2228/INDEX($B:$B,$E2228)-1</f>
        <v>-0.151304751287703</v>
      </c>
      <c r="T2228" s="0" t="n">
        <f aca="false">IF(AND($A2228&gt;=CrashTest!$B$3,$A2228&lt;=CrashTest!$C$3),1,IF(AND($A2228&gt;=CrashTest!$B$4,$A2228&lt;=CrashTest!$C$4),2,IF(AND($A2228&gt;=CrashTest!$B$5,$A2228&lt;=CrashTest!$C$5),3,IF(AND($A2228&gt;=CrashTest!$B$6,$A2228&lt;=CrashTest!$C$6),4,IF(AND($A2228&gt;=CrashTest!$B$7,$A2228&lt;=CrashTest!$C$7),5,0)))))</f>
        <v>0</v>
      </c>
      <c r="U2228" s="8" t="str">
        <f aca="false">IF(T2228=0,"",IF(T2227=T2228,MAX(U2227,B2228),B2228))</f>
        <v/>
      </c>
      <c r="V2228" s="9" t="str">
        <f aca="false">IF(T2228=0,"",B2228/U2228-1)</f>
        <v/>
      </c>
      <c r="W2228" s="8" t="str">
        <f aca="false">IF(T2228=0,"",IF(T2227=T2228,MAX(W2227,F2228),F2228))</f>
        <v/>
      </c>
      <c r="X2228" s="9" t="str">
        <f aca="false">IF(T2228=0,"",F2228/W2228-1)</f>
        <v/>
      </c>
    </row>
    <row r="2229" customFormat="false" ht="15" hidden="false" customHeight="false" outlineLevel="0" collapsed="false">
      <c r="A2229" s="5" t="n">
        <v>46057</v>
      </c>
      <c r="B2229" s="6" t="n">
        <v>73095.1914646406</v>
      </c>
      <c r="C2229" s="7" t="n">
        <v>42564.66152</v>
      </c>
      <c r="D2229" s="0" t="n">
        <f aca="false">INT((ROW()-3)/30)</f>
        <v>74</v>
      </c>
      <c r="E2229" s="0" t="n">
        <f aca="false">2+30*D2229</f>
        <v>2222</v>
      </c>
      <c r="F2229" s="8" t="n">
        <f aca="false">INDEX($F:$F,$E2229)*(2*B2229/INDEX($B:$B,$E2229)-C2229/INDEX($C:$C,$E2229))</f>
        <v>6486.83113060963</v>
      </c>
      <c r="G2229" s="9" t="n">
        <f aca="false">B2229/B2228-1</f>
        <v>-0.0342152681316492</v>
      </c>
      <c r="H2229" s="9" t="n">
        <f aca="false">F2229/F2228-1</f>
        <v>-0.00441652591215469</v>
      </c>
      <c r="I2229" s="9" t="n">
        <f aca="false">LN(B2229/B2228)</f>
        <v>-0.0348143144600033</v>
      </c>
      <c r="J2229" s="9" t="n">
        <f aca="false">LN(F2229/F2228)</f>
        <v>-0.00442630757398796</v>
      </c>
      <c r="K2229" s="9" t="n">
        <f aca="false">F2229/F2222-1</f>
        <v>-0.0371856796826683</v>
      </c>
      <c r="L2229" s="9" t="n">
        <f aca="false">F2229/F2199-1</f>
        <v>-0.0495753132238128</v>
      </c>
      <c r="M2229" s="9" t="n">
        <f aca="false">B2229/B2222-1</f>
        <v>-0.180343086784451</v>
      </c>
      <c r="N2229" s="9" t="n">
        <f aca="false">B2229/B2199-1</f>
        <v>-0.221965997048895</v>
      </c>
      <c r="O2229" s="8" t="n">
        <f aca="false">MAX(O2228,F2229)</f>
        <v>7847.55237517597</v>
      </c>
      <c r="P2229" s="9" t="n">
        <f aca="false">F2229/O2229-1</f>
        <v>-0.173394350176074</v>
      </c>
      <c r="Q2229" s="8" t="n">
        <f aca="false">MAX(Q2228,B2229)</f>
        <v>124824.453666861</v>
      </c>
      <c r="R2229" s="9" t="n">
        <f aca="false">B2229/Q2229-1</f>
        <v>-0.414416091419704</v>
      </c>
      <c r="S2229" s="9" t="n">
        <f aca="false">B2229/INDEX($B:$B,$E2229)-1</f>
        <v>-0.180343086784451</v>
      </c>
      <c r="T2229" s="0" t="n">
        <f aca="false">IF(AND($A2229&gt;=CrashTest!$B$3,$A2229&lt;=CrashTest!$C$3),1,IF(AND($A2229&gt;=CrashTest!$B$4,$A2229&lt;=CrashTest!$C$4),2,IF(AND($A2229&gt;=CrashTest!$B$5,$A2229&lt;=CrashTest!$C$5),3,IF(AND($A2229&gt;=CrashTest!$B$6,$A2229&lt;=CrashTest!$C$6),4,IF(AND($A2229&gt;=CrashTest!$B$7,$A2229&lt;=CrashTest!$C$7),5,0)))))</f>
        <v>0</v>
      </c>
      <c r="U2229" s="8" t="str">
        <f aca="false">IF(T2229=0,"",IF(T2228=T2229,MAX(U2228,B2229),B2229))</f>
        <v/>
      </c>
      <c r="V2229" s="9" t="str">
        <f aca="false">IF(T2229=0,"",B2229/U2229-1)</f>
        <v/>
      </c>
      <c r="W2229" s="8" t="str">
        <f aca="false">IF(T2229=0,"",IF(T2228=T2229,MAX(W2228,F2229),F2229))</f>
        <v/>
      </c>
      <c r="X2229" s="9" t="str">
        <f aca="false">IF(T2229=0,"",F2229/W2229-1)</f>
        <v/>
      </c>
    </row>
    <row r="2230" customFormat="false" ht="15" hidden="false" customHeight="false" outlineLevel="0" collapsed="false">
      <c r="A2230" s="5" t="n">
        <v>46058</v>
      </c>
      <c r="B2230" s="6" t="n">
        <v>63494.6884456458</v>
      </c>
      <c r="C2230" s="7" t="n">
        <v>28653.47967</v>
      </c>
      <c r="D2230" s="0" t="n">
        <f aca="false">INT((ROW()-3)/30)</f>
        <v>74</v>
      </c>
      <c r="E2230" s="0" t="n">
        <f aca="false">2+30*D2230</f>
        <v>2222</v>
      </c>
      <c r="F2230" s="8" t="n">
        <f aca="false">INDEX($F:$F,$E2230)*(2*B2230/INDEX($B:$B,$E2230)-C2230/INDEX($C:$C,$E2230))</f>
        <v>6525.80817580932</v>
      </c>
      <c r="G2230" s="9" t="n">
        <f aca="false">B2230/B2229-1</f>
        <v>-0.131342470368095</v>
      </c>
      <c r="H2230" s="9" t="n">
        <f aca="false">F2230/F2229-1</f>
        <v>0.0060086418799723</v>
      </c>
      <c r="I2230" s="9" t="n">
        <f aca="false">LN(B2230/B2229)</f>
        <v>-0.140806328479826</v>
      </c>
      <c r="J2230" s="9" t="n">
        <f aca="false">LN(F2230/F2229)</f>
        <v>0.00599066197859535</v>
      </c>
      <c r="K2230" s="9" t="n">
        <f aca="false">F2230/F2223-1</f>
        <v>-0.0145536514410166</v>
      </c>
      <c r="L2230" s="9" t="n">
        <f aca="false">F2230/F2200-1</f>
        <v>-0.0365430857700112</v>
      </c>
      <c r="M2230" s="9" t="n">
        <f aca="false">B2230/B2223-1</f>
        <v>-0.248764908045991</v>
      </c>
      <c r="N2230" s="9" t="n">
        <f aca="false">B2230/B2200-1</f>
        <v>-0.321451539678818</v>
      </c>
      <c r="O2230" s="8" t="n">
        <f aca="false">MAX(O2229,F2230)</f>
        <v>7847.55237517597</v>
      </c>
      <c r="P2230" s="9" t="n">
        <f aca="false">F2230/O2230-1</f>
        <v>-0.168427572850321</v>
      </c>
      <c r="Q2230" s="8" t="n">
        <f aca="false">MAX(Q2229,B2230)</f>
        <v>124824.453666861</v>
      </c>
      <c r="R2230" s="9" t="n">
        <f aca="false">B2230/Q2230-1</f>
        <v>-0.491328128580444</v>
      </c>
      <c r="S2230" s="9" t="n">
        <f aca="false">B2230/INDEX($B:$B,$E2230)-1</f>
        <v>-0.287998850620469</v>
      </c>
      <c r="T2230" s="0" t="n">
        <f aca="false">IF(AND($A2230&gt;=CrashTest!$B$3,$A2230&lt;=CrashTest!$C$3),1,IF(AND($A2230&gt;=CrashTest!$B$4,$A2230&lt;=CrashTest!$C$4),2,IF(AND($A2230&gt;=CrashTest!$B$5,$A2230&lt;=CrashTest!$C$5),3,IF(AND($A2230&gt;=CrashTest!$B$6,$A2230&lt;=CrashTest!$C$6),4,IF(AND($A2230&gt;=CrashTest!$B$7,$A2230&lt;=CrashTest!$C$7),5,0)))))</f>
        <v>0</v>
      </c>
      <c r="U2230" s="8" t="str">
        <f aca="false">IF(T2230=0,"",IF(T2229=T2230,MAX(U2229,B2230),B2230))</f>
        <v/>
      </c>
      <c r="V2230" s="9" t="str">
        <f aca="false">IF(T2230=0,"",B2230/U2230-1)</f>
        <v/>
      </c>
      <c r="W2230" s="8" t="str">
        <f aca="false">IF(T2230=0,"",IF(T2229=T2230,MAX(W2229,F2230),F2230))</f>
        <v/>
      </c>
      <c r="X2230" s="9" t="str">
        <f aca="false">IF(T2230=0,"",F2230/W2230-1)</f>
        <v/>
      </c>
    </row>
    <row r="2231" customFormat="false" ht="15" hidden="false" customHeight="false" outlineLevel="0" collapsed="false">
      <c r="A2231" s="5" t="n">
        <v>46059</v>
      </c>
      <c r="B2231" s="6" t="n">
        <v>70647.6982188778</v>
      </c>
      <c r="C2231" s="7" t="n">
        <v>38992.58236</v>
      </c>
      <c r="D2231" s="0" t="n">
        <f aca="false">INT((ROW()-3)/30)</f>
        <v>74</v>
      </c>
      <c r="E2231" s="0" t="n">
        <f aca="false">2+30*D2231</f>
        <v>2222</v>
      </c>
      <c r="F2231" s="8" t="n">
        <f aca="false">INDEX($F:$F,$E2231)*(2*B2231/INDEX($B:$B,$E2231)-C2231/INDEX($C:$C,$E2231))</f>
        <v>6499.51408052159</v>
      </c>
      <c r="G2231" s="9" t="n">
        <f aca="false">B2231/B2230-1</f>
        <v>0.11265524642042</v>
      </c>
      <c r="H2231" s="9" t="n">
        <f aca="false">F2231/F2230-1</f>
        <v>-0.00402924734827359</v>
      </c>
      <c r="I2231" s="9" t="n">
        <f aca="false">LN(B2231/B2230)</f>
        <v>0.106749272666631</v>
      </c>
      <c r="J2231" s="9" t="n">
        <f aca="false">LN(F2231/F2230)</f>
        <v>-0.00403738663619682</v>
      </c>
      <c r="K2231" s="9" t="n">
        <f aca="false">F2231/F2224-1</f>
        <v>-0.0150597776982773</v>
      </c>
      <c r="L2231" s="9" t="n">
        <f aca="false">F2231/F2201-1</f>
        <v>-0.0333015682879095</v>
      </c>
      <c r="M2231" s="9" t="n">
        <f aca="false">B2231/B2224-1</f>
        <v>-0.159126491012463</v>
      </c>
      <c r="N2231" s="9" t="n">
        <f aca="false">B2231/B2201-1</f>
        <v>-0.225430252518474</v>
      </c>
      <c r="O2231" s="8" t="n">
        <f aca="false">MAX(O2230,F2231)</f>
        <v>7847.55237517597</v>
      </c>
      <c r="P2231" s="9" t="n">
        <f aca="false">F2231/O2231-1</f>
        <v>-0.171778183847311</v>
      </c>
      <c r="Q2231" s="8" t="n">
        <f aca="false">MAX(Q2230,B2231)</f>
        <v>124824.453666861</v>
      </c>
      <c r="R2231" s="9" t="n">
        <f aca="false">B2231/Q2231-1</f>
        <v>-0.434023573558538</v>
      </c>
      <c r="S2231" s="9" t="n">
        <f aca="false">B2231/INDEX($B:$B,$E2231)-1</f>
        <v>-0.207788185685496</v>
      </c>
      <c r="T2231" s="0" t="n">
        <f aca="false">IF(AND($A2231&gt;=CrashTest!$B$3,$A2231&lt;=CrashTest!$C$3),1,IF(AND($A2231&gt;=CrashTest!$B$4,$A2231&lt;=CrashTest!$C$4),2,IF(AND($A2231&gt;=CrashTest!$B$5,$A2231&lt;=CrashTest!$C$5),3,IF(AND($A2231&gt;=CrashTest!$B$6,$A2231&lt;=CrashTest!$C$6),4,IF(AND($A2231&gt;=CrashTest!$B$7,$A2231&lt;=CrashTest!$C$7),5,0)))))</f>
        <v>0</v>
      </c>
      <c r="U2231" s="8" t="str">
        <f aca="false">IF(T2231=0,"",IF(T2230=T2231,MAX(U2230,B2231),B2231))</f>
        <v/>
      </c>
      <c r="V2231" s="9" t="str">
        <f aca="false">IF(T2231=0,"",B2231/U2231-1)</f>
        <v/>
      </c>
      <c r="W2231" s="8" t="str">
        <f aca="false">IF(T2231=0,"",IF(T2230=T2231,MAX(W2230,F2231),F2231))</f>
        <v/>
      </c>
      <c r="X2231" s="9" t="str">
        <f aca="false">IF(T2231=0,"",F2231/W2231-1)</f>
        <v/>
      </c>
    </row>
    <row r="2232" customFormat="false" ht="15" hidden="false" customHeight="false" outlineLevel="0" collapsed="false">
      <c r="A2232" s="5" t="n">
        <v>46060</v>
      </c>
      <c r="B2232" s="6" t="n">
        <v>69166.2594424313</v>
      </c>
      <c r="C2232" s="7" t="n">
        <v>37415.29005</v>
      </c>
      <c r="D2232" s="0" t="n">
        <f aca="false">INT((ROW()-3)/30)</f>
        <v>74</v>
      </c>
      <c r="E2232" s="0" t="n">
        <f aca="false">2+30*D2232</f>
        <v>2222</v>
      </c>
      <c r="F2232" s="8" t="n">
        <f aca="false">INDEX($F:$F,$E2232)*(2*B2232/INDEX($B:$B,$E2232)-C2232/INDEX($C:$C,$E2232))</f>
        <v>6444.56571435899</v>
      </c>
      <c r="G2232" s="9" t="n">
        <f aca="false">B2232/B2231-1</f>
        <v>-0.0209693849027717</v>
      </c>
      <c r="H2232" s="9" t="n">
        <f aca="false">F2232/F2231-1</f>
        <v>-0.00845422680555197</v>
      </c>
      <c r="I2232" s="9" t="n">
        <f aca="false">LN(B2232/B2231)</f>
        <v>-0.0211923651354432</v>
      </c>
      <c r="J2232" s="9" t="n">
        <f aca="false">LN(F2232/F2231)</f>
        <v>-0.00849016648581941</v>
      </c>
      <c r="K2232" s="9" t="n">
        <f aca="false">F2232/F2225-1</f>
        <v>-0.0121379332906155</v>
      </c>
      <c r="L2232" s="9" t="n">
        <f aca="false">F2232/F2202-1</f>
        <v>-0.043277319883851</v>
      </c>
      <c r="M2232" s="9" t="n">
        <f aca="false">B2232/B2225-1</f>
        <v>-0.121166925237356</v>
      </c>
      <c r="N2232" s="9" t="n">
        <f aca="false">B2232/B2202-1</f>
        <v>-0.240739836632964</v>
      </c>
      <c r="O2232" s="8" t="n">
        <f aca="false">MAX(O2231,F2232)</f>
        <v>7847.55237517597</v>
      </c>
      <c r="P2232" s="9" t="n">
        <f aca="false">F2232/O2232-1</f>
        <v>-0.178780158926372</v>
      </c>
      <c r="Q2232" s="8" t="n">
        <f aca="false">MAX(Q2231,B2232)</f>
        <v>124824.453666861</v>
      </c>
      <c r="R2232" s="9" t="n">
        <f aca="false">B2232/Q2232-1</f>
        <v>-0.445891751090485</v>
      </c>
      <c r="S2232" s="9" t="n">
        <f aca="false">B2232/INDEX($B:$B,$E2232)-1</f>
        <v>-0.224400380144379</v>
      </c>
      <c r="T2232" s="0" t="n">
        <f aca="false">IF(AND($A2232&gt;=CrashTest!$B$3,$A2232&lt;=CrashTest!$C$3),1,IF(AND($A2232&gt;=CrashTest!$B$4,$A2232&lt;=CrashTest!$C$4),2,IF(AND($A2232&gt;=CrashTest!$B$5,$A2232&lt;=CrashTest!$C$5),3,IF(AND($A2232&gt;=CrashTest!$B$6,$A2232&lt;=CrashTest!$C$6),4,IF(AND($A2232&gt;=CrashTest!$B$7,$A2232&lt;=CrashTest!$C$7),5,0)))))</f>
        <v>0</v>
      </c>
      <c r="U2232" s="8" t="str">
        <f aca="false">IF(T2232=0,"",IF(T2231=T2232,MAX(U2231,B2232),B2232))</f>
        <v/>
      </c>
      <c r="V2232" s="9" t="str">
        <f aca="false">IF(T2232=0,"",B2232/U2232-1)</f>
        <v/>
      </c>
      <c r="W2232" s="8" t="str">
        <f aca="false">IF(T2232=0,"",IF(T2231=T2232,MAX(W2231,F2232),F2232))</f>
        <v/>
      </c>
      <c r="X2232" s="9" t="str">
        <f aca="false">IF(T2232=0,"",F2232/W2232-1)</f>
        <v/>
      </c>
    </row>
    <row r="2233" customFormat="false" ht="15" hidden="false" customHeight="false" outlineLevel="0" collapsed="false">
      <c r="A2233" s="5" t="n">
        <v>46061</v>
      </c>
      <c r="B2233" s="6" t="n">
        <v>70522.5892393337</v>
      </c>
      <c r="C2233" s="7" t="n">
        <v>38865.53469</v>
      </c>
      <c r="D2233" s="0" t="n">
        <f aca="false">INT((ROW()-3)/30)</f>
        <v>74</v>
      </c>
      <c r="E2233" s="0" t="n">
        <f aca="false">2+30*D2233</f>
        <v>2222</v>
      </c>
      <c r="F2233" s="8" t="n">
        <f aca="false">INDEX($F:$F,$E2233)*(2*B2233/INDEX($B:$B,$E2233)-C2233/INDEX($C:$C,$E2233))</f>
        <v>6494.21442657383</v>
      </c>
      <c r="G2233" s="9" t="n">
        <f aca="false">B2233/B2232-1</f>
        <v>0.0196097028787758</v>
      </c>
      <c r="H2233" s="9" t="n">
        <f aca="false">F2233/F2232-1</f>
        <v>0.00770396554483521</v>
      </c>
      <c r="I2233" s="9" t="n">
        <f aca="false">LN(B2233/B2232)</f>
        <v>0.0194199098326991</v>
      </c>
      <c r="J2233" s="9" t="n">
        <f aca="false">LN(F2233/F2232)</f>
        <v>0.00767444153993722</v>
      </c>
      <c r="K2233" s="9" t="n">
        <f aca="false">F2233/F2226-1</f>
        <v>0.000843281895352765</v>
      </c>
      <c r="L2233" s="9" t="n">
        <f aca="false">F2233/F2203-1</f>
        <v>-0.032524361313629</v>
      </c>
      <c r="M2233" s="9" t="n">
        <f aca="false">B2233/B2226-1</f>
        <v>-0.0830630051269401</v>
      </c>
      <c r="N2233" s="9" t="n">
        <f aca="false">B2233/B2203-1</f>
        <v>-0.221085726860239</v>
      </c>
      <c r="O2233" s="8" t="n">
        <f aca="false">MAX(O2232,F2233)</f>
        <v>7847.55237517597</v>
      </c>
      <c r="P2233" s="9" t="n">
        <f aca="false">F2233/O2233-1</f>
        <v>-0.172453509566005</v>
      </c>
      <c r="Q2233" s="8" t="n">
        <f aca="false">MAX(Q2232,B2233)</f>
        <v>124824.453666861</v>
      </c>
      <c r="R2233" s="9" t="n">
        <f aca="false">B2233/Q2233-1</f>
        <v>-0.43502585296669</v>
      </c>
      <c r="S2233" s="9" t="n">
        <f aca="false">B2233/INDEX($B:$B,$E2233)-1</f>
        <v>-0.209191102046119</v>
      </c>
      <c r="T2233" s="0" t="n">
        <f aca="false">IF(AND($A2233&gt;=CrashTest!$B$3,$A2233&lt;=CrashTest!$C$3),1,IF(AND($A2233&gt;=CrashTest!$B$4,$A2233&lt;=CrashTest!$C$4),2,IF(AND($A2233&gt;=CrashTest!$B$5,$A2233&lt;=CrashTest!$C$5),3,IF(AND($A2233&gt;=CrashTest!$B$6,$A2233&lt;=CrashTest!$C$6),4,IF(AND($A2233&gt;=CrashTest!$B$7,$A2233&lt;=CrashTest!$C$7),5,0)))))</f>
        <v>0</v>
      </c>
      <c r="U2233" s="8" t="str">
        <f aca="false">IF(T2233=0,"",IF(T2232=T2233,MAX(U2232,B2233),B2233))</f>
        <v/>
      </c>
      <c r="V2233" s="9" t="str">
        <f aca="false">IF(T2233=0,"",B2233/U2233-1)</f>
        <v/>
      </c>
      <c r="W2233" s="8" t="str">
        <f aca="false">IF(T2233=0,"",IF(T2232=T2233,MAX(W2232,F2233),F2233))</f>
        <v/>
      </c>
      <c r="X2233" s="9" t="str">
        <f aca="false">IF(T2233=0,"",F2233/W2233-1)</f>
        <v/>
      </c>
    </row>
    <row r="2234" customFormat="false" ht="15" hidden="false" customHeight="false" outlineLevel="0" collapsed="false">
      <c r="A2234" s="5" t="n">
        <v>46062</v>
      </c>
      <c r="B2234" s="6" t="n">
        <v>70244.1017773232</v>
      </c>
      <c r="C2234" s="7" t="n">
        <v>38726.95917</v>
      </c>
      <c r="D2234" s="0" t="n">
        <f aca="false">INT((ROW()-3)/30)</f>
        <v>74</v>
      </c>
      <c r="E2234" s="0" t="n">
        <f aca="false">2+30*D2234</f>
        <v>2222</v>
      </c>
      <c r="F2234" s="8" t="n">
        <f aca="false">INDEX($F:$F,$E2234)*(2*B2234/INDEX($B:$B,$E2234)-C2234/INDEX($C:$C,$E2234))</f>
        <v>6466.9737458026</v>
      </c>
      <c r="G2234" s="9" t="n">
        <f aca="false">B2234/B2233-1</f>
        <v>-0.00394891147665311</v>
      </c>
      <c r="H2234" s="9" t="n">
        <f aca="false">F2234/F2233-1</f>
        <v>-0.00419460753555778</v>
      </c>
      <c r="I2234" s="9" t="n">
        <f aca="false">LN(B2234/B2233)</f>
        <v>-0.00395672901487612</v>
      </c>
      <c r="J2234" s="9" t="n">
        <f aca="false">LN(F2234/F2233)</f>
        <v>-0.00420342958039974</v>
      </c>
      <c r="K2234" s="9" t="n">
        <f aca="false">F2234/F2227-1</f>
        <v>-0.00820138711701834</v>
      </c>
      <c r="L2234" s="9" t="n">
        <f aca="false">F2234/F2204-1</f>
        <v>-0.037899596860449</v>
      </c>
      <c r="M2234" s="9" t="n">
        <f aca="false">B2234/B2227-1</f>
        <v>-0.107632949554033</v>
      </c>
      <c r="N2234" s="9" t="n">
        <f aca="false">B2234/B2204-1</f>
        <v>-0.223016269650914</v>
      </c>
      <c r="O2234" s="8" t="n">
        <f aca="false">MAX(O2233,F2234)</f>
        <v>7847.55237517597</v>
      </c>
      <c r="P2234" s="9" t="n">
        <f aca="false">F2234/O2234-1</f>
        <v>-0.175924742310804</v>
      </c>
      <c r="Q2234" s="8" t="n">
        <f aca="false">MAX(Q2233,B2234)</f>
        <v>124824.453666861</v>
      </c>
      <c r="R2234" s="9" t="n">
        <f aca="false">B2234/Q2234-1</f>
        <v>-0.437256885859922</v>
      </c>
      <c r="S2234" s="9" t="n">
        <f aca="false">B2234/INDEX($B:$B,$E2234)-1</f>
        <v>-0.212313936379089</v>
      </c>
      <c r="T2234" s="0" t="n">
        <f aca="false">IF(AND($A2234&gt;=CrashTest!$B$3,$A2234&lt;=CrashTest!$C$3),1,IF(AND($A2234&gt;=CrashTest!$B$4,$A2234&lt;=CrashTest!$C$4),2,IF(AND($A2234&gt;=CrashTest!$B$5,$A2234&lt;=CrashTest!$C$5),3,IF(AND($A2234&gt;=CrashTest!$B$6,$A2234&lt;=CrashTest!$C$6),4,IF(AND($A2234&gt;=CrashTest!$B$7,$A2234&lt;=CrashTest!$C$7),5,0)))))</f>
        <v>0</v>
      </c>
      <c r="U2234" s="8" t="str">
        <f aca="false">IF(T2234=0,"",IF(T2233=T2234,MAX(U2233,B2234),B2234))</f>
        <v/>
      </c>
      <c r="V2234" s="9" t="str">
        <f aca="false">IF(T2234=0,"",B2234/U2234-1)</f>
        <v/>
      </c>
      <c r="W2234" s="8" t="str">
        <f aca="false">IF(T2234=0,"",IF(T2233=T2234,MAX(W2233,F2234),F2234))</f>
        <v/>
      </c>
      <c r="X2234" s="9" t="str">
        <f aca="false">IF(T2234=0,"",F2234/W2234-1)</f>
        <v/>
      </c>
    </row>
    <row r="2235" customFormat="false" ht="15" hidden="false" customHeight="false" outlineLevel="0" collapsed="false">
      <c r="A2235" s="5" t="n">
        <v>46063</v>
      </c>
      <c r="B2235" s="6" t="n">
        <v>68688.793113384</v>
      </c>
      <c r="C2235" s="7" t="n">
        <v>37043.50654</v>
      </c>
      <c r="D2235" s="0" t="n">
        <f aca="false">INT((ROW()-3)/30)</f>
        <v>74</v>
      </c>
      <c r="E2235" s="0" t="n">
        <f aca="false">2+30*D2235</f>
        <v>2222</v>
      </c>
      <c r="F2235" s="8" t="n">
        <f aca="false">INDEX($F:$F,$E2235)*(2*B2235/INDEX($B:$B,$E2235)-C2235/INDEX($C:$C,$E2235))</f>
        <v>6412.23131516848</v>
      </c>
      <c r="G2235" s="9" t="n">
        <f aca="false">B2235/B2234-1</f>
        <v>-0.0221414841187605</v>
      </c>
      <c r="H2235" s="9" t="n">
        <f aca="false">F2235/F2234-1</f>
        <v>-0.00846492235563034</v>
      </c>
      <c r="I2235" s="9" t="n">
        <f aca="false">LN(B2235/B2234)</f>
        <v>-0.0223902862006675</v>
      </c>
      <c r="J2235" s="9" t="n">
        <f aca="false">LN(F2235/F2234)</f>
        <v>-0.00850095328765248</v>
      </c>
      <c r="K2235" s="9" t="n">
        <f aca="false">F2235/F2228-1</f>
        <v>-0.0158659288529445</v>
      </c>
      <c r="L2235" s="9" t="n">
        <f aca="false">F2235/F2205-1</f>
        <v>-0.0456371052525982</v>
      </c>
      <c r="M2235" s="9" t="n">
        <f aca="false">B2235/B2228-1</f>
        <v>-0.0924356813339613</v>
      </c>
      <c r="N2235" s="9" t="n">
        <f aca="false">B2235/B2205-1</f>
        <v>-0.24282508353887</v>
      </c>
      <c r="O2235" s="8" t="n">
        <f aca="false">MAX(O2234,F2235)</f>
        <v>7847.55237517597</v>
      </c>
      <c r="P2235" s="9" t="n">
        <f aca="false">F2235/O2235-1</f>
        <v>-0.182900475382339</v>
      </c>
      <c r="Q2235" s="8" t="n">
        <f aca="false">MAX(Q2234,B2235)</f>
        <v>124824.453666861</v>
      </c>
      <c r="R2235" s="9" t="n">
        <f aca="false">B2235/Q2235-1</f>
        <v>-0.449716853584597</v>
      </c>
      <c r="S2235" s="9" t="n">
        <f aca="false">B2235/INDEX($B:$B,$E2235)-1</f>
        <v>-0.22975447484732</v>
      </c>
      <c r="T2235" s="0" t="n">
        <f aca="false">IF(AND($A2235&gt;=CrashTest!$B$3,$A2235&lt;=CrashTest!$C$3),1,IF(AND($A2235&gt;=CrashTest!$B$4,$A2235&lt;=CrashTest!$C$4),2,IF(AND($A2235&gt;=CrashTest!$B$5,$A2235&lt;=CrashTest!$C$5),3,IF(AND($A2235&gt;=CrashTest!$B$6,$A2235&lt;=CrashTest!$C$6),4,IF(AND($A2235&gt;=CrashTest!$B$7,$A2235&lt;=CrashTest!$C$7),5,0)))))</f>
        <v>0</v>
      </c>
      <c r="U2235" s="8" t="str">
        <f aca="false">IF(T2235=0,"",IF(T2234=T2235,MAX(U2234,B2235),B2235))</f>
        <v/>
      </c>
      <c r="V2235" s="9" t="str">
        <f aca="false">IF(T2235=0,"",B2235/U2235-1)</f>
        <v/>
      </c>
      <c r="W2235" s="8" t="str">
        <f aca="false">IF(T2235=0,"",IF(T2234=T2235,MAX(W2234,F2235),F2235))</f>
        <v/>
      </c>
      <c r="X2235" s="9" t="str">
        <f aca="false">IF(T2235=0,"",F2235/W2235-1)</f>
        <v/>
      </c>
    </row>
    <row r="2236" customFormat="false" ht="15" hidden="false" customHeight="false" outlineLevel="0" collapsed="false">
      <c r="A2236" s="5" t="n">
        <v>46064</v>
      </c>
      <c r="B2236" s="6" t="n">
        <v>66989.7165920514</v>
      </c>
      <c r="C2236" s="7" t="n">
        <v>34698.09287</v>
      </c>
      <c r="D2236" s="0" t="n">
        <f aca="false">INT((ROW()-3)/30)</f>
        <v>74</v>
      </c>
      <c r="E2236" s="0" t="n">
        <f aca="false">2+30*D2236</f>
        <v>2222</v>
      </c>
      <c r="F2236" s="8" t="n">
        <f aca="false">INDEX($F:$F,$E2236)*(2*B2236/INDEX($B:$B,$E2236)-C2236/INDEX($C:$C,$E2236))</f>
        <v>6406.64840353219</v>
      </c>
      <c r="G2236" s="9" t="n">
        <f aca="false">B2236/B2235-1</f>
        <v>-0.0247358622028481</v>
      </c>
      <c r="H2236" s="9" t="n">
        <f aca="false">F2236/F2235-1</f>
        <v>-0.000870665975988949</v>
      </c>
      <c r="I2236" s="9" t="n">
        <f aca="false">LN(B2236/B2235)</f>
        <v>-0.0250469341127482</v>
      </c>
      <c r="J2236" s="9" t="n">
        <f aca="false">LN(F2236/F2235)</f>
        <v>-0.000871045225759048</v>
      </c>
      <c r="K2236" s="9" t="n">
        <f aca="false">F2236/F2229-1</f>
        <v>-0.0123608469933916</v>
      </c>
      <c r="L2236" s="9" t="n">
        <f aca="false">F2236/F2206-1</f>
        <v>-0.0499641877000572</v>
      </c>
      <c r="M2236" s="9" t="n">
        <f aca="false">B2236/B2229-1</f>
        <v>-0.0835277225526209</v>
      </c>
      <c r="N2236" s="9" t="n">
        <f aca="false">B2236/B2206-1</f>
        <v>-0.26498934122405</v>
      </c>
      <c r="O2236" s="8" t="n">
        <f aca="false">MAX(O2235,F2236)</f>
        <v>7847.55237517597</v>
      </c>
      <c r="P2236" s="9" t="n">
        <f aca="false">F2236/O2236-1</f>
        <v>-0.183611896137421</v>
      </c>
      <c r="Q2236" s="8" t="n">
        <f aca="false">MAX(Q2235,B2236)</f>
        <v>124824.453666861</v>
      </c>
      <c r="R2236" s="9" t="n">
        <f aca="false">B2236/Q2236-1</f>
        <v>-0.463328581666878</v>
      </c>
      <c r="S2236" s="9" t="n">
        <f aca="false">B2236/INDEX($B:$B,$E2236)-1</f>
        <v>-0.248807162019857</v>
      </c>
      <c r="T2236" s="0" t="n">
        <f aca="false">IF(AND($A2236&gt;=CrashTest!$B$3,$A2236&lt;=CrashTest!$C$3),1,IF(AND($A2236&gt;=CrashTest!$B$4,$A2236&lt;=CrashTest!$C$4),2,IF(AND($A2236&gt;=CrashTest!$B$5,$A2236&lt;=CrashTest!$C$5),3,IF(AND($A2236&gt;=CrashTest!$B$6,$A2236&lt;=CrashTest!$C$6),4,IF(AND($A2236&gt;=CrashTest!$B$7,$A2236&lt;=CrashTest!$C$7),5,0)))))</f>
        <v>0</v>
      </c>
      <c r="U2236" s="8" t="str">
        <f aca="false">IF(T2236=0,"",IF(T2235=T2236,MAX(U2235,B2236),B2236))</f>
        <v/>
      </c>
      <c r="V2236" s="9" t="str">
        <f aca="false">IF(T2236=0,"",B2236/U2236-1)</f>
        <v/>
      </c>
      <c r="W2236" s="8" t="str">
        <f aca="false">IF(T2236=0,"",IF(T2235=T2236,MAX(W2235,F2236),F2236))</f>
        <v/>
      </c>
      <c r="X2236" s="9" t="str">
        <f aca="false">IF(T2236=0,"",F2236/W2236-1)</f>
        <v/>
      </c>
    </row>
    <row r="2237" customFormat="false" ht="15" hidden="false" customHeight="false" outlineLevel="0" collapsed="false">
      <c r="A2237" s="5" t="n">
        <v>46065</v>
      </c>
      <c r="B2237" s="6" t="n">
        <v>66221.5443115137</v>
      </c>
      <c r="C2237" s="7" t="n">
        <v>33569.60253</v>
      </c>
      <c r="D2237" s="0" t="n">
        <f aca="false">INT((ROW()-3)/30)</f>
        <v>74</v>
      </c>
      <c r="E2237" s="0" t="n">
        <f aca="false">2+30*D2237</f>
        <v>2222</v>
      </c>
      <c r="F2237" s="8" t="n">
        <f aca="false">INDEX($F:$F,$E2237)*(2*B2237/INDEX($B:$B,$E2237)-C2237/INDEX($C:$C,$E2237))</f>
        <v>6411.41661346648</v>
      </c>
      <c r="G2237" s="9" t="n">
        <f aca="false">B2237/B2236-1</f>
        <v>-0.0114670179188194</v>
      </c>
      <c r="H2237" s="9" t="n">
        <f aca="false">F2237/F2236-1</f>
        <v>0.000744259655588886</v>
      </c>
      <c r="I2237" s="9" t="n">
        <f aca="false">LN(B2237/B2236)</f>
        <v>-0.0115332711403514</v>
      </c>
      <c r="J2237" s="9" t="n">
        <f aca="false">LN(F2237/F2236)</f>
        <v>0.000743982831715462</v>
      </c>
      <c r="K2237" s="9" t="n">
        <f aca="false">F2237/F2230-1</f>
        <v>-0.0175291027963208</v>
      </c>
      <c r="L2237" s="9" t="n">
        <f aca="false">F2237/F2207-1</f>
        <v>-0.0609156060976978</v>
      </c>
      <c r="M2237" s="9" t="n">
        <f aca="false">B2237/B2230-1</f>
        <v>0.04294620436168</v>
      </c>
      <c r="N2237" s="9" t="n">
        <f aca="false">B2237/B2207-1</f>
        <v>-0.305158250694097</v>
      </c>
      <c r="O2237" s="8" t="n">
        <f aca="false">MAX(O2236,F2237)</f>
        <v>7847.55237517597</v>
      </c>
      <c r="P2237" s="9" t="n">
        <f aca="false">F2237/O2237-1</f>
        <v>-0.183004291408413</v>
      </c>
      <c r="Q2237" s="8" t="n">
        <f aca="false">MAX(Q2236,B2237)</f>
        <v>124824.453666861</v>
      </c>
      <c r="R2237" s="9" t="n">
        <f aca="false">B2237/Q2237-1</f>
        <v>-0.469482602437422</v>
      </c>
      <c r="S2237" s="9" t="n">
        <f aca="false">B2237/INDEX($B:$B,$E2237)-1</f>
        <v>-0.257421103753464</v>
      </c>
      <c r="T2237" s="0" t="n">
        <f aca="false">IF(AND($A2237&gt;=CrashTest!$B$3,$A2237&lt;=CrashTest!$C$3),1,IF(AND($A2237&gt;=CrashTest!$B$4,$A2237&lt;=CrashTest!$C$4),2,IF(AND($A2237&gt;=CrashTest!$B$5,$A2237&lt;=CrashTest!$C$5),3,IF(AND($A2237&gt;=CrashTest!$B$6,$A2237&lt;=CrashTest!$C$6),4,IF(AND($A2237&gt;=CrashTest!$B$7,$A2237&lt;=CrashTest!$C$7),5,0)))))</f>
        <v>0</v>
      </c>
      <c r="U2237" s="8" t="str">
        <f aca="false">IF(T2237=0,"",IF(T2236=T2237,MAX(U2236,B2237),B2237))</f>
        <v/>
      </c>
      <c r="V2237" s="9" t="str">
        <f aca="false">IF(T2237=0,"",B2237/U2237-1)</f>
        <v/>
      </c>
      <c r="W2237" s="8" t="str">
        <f aca="false">IF(T2237=0,"",IF(T2236=T2237,MAX(W2236,F2237),F2237))</f>
        <v/>
      </c>
      <c r="X2237" s="9" t="str">
        <f aca="false">IF(T2237=0,"",F2237/W2237-1)</f>
        <v/>
      </c>
    </row>
    <row r="2238" customFormat="false" ht="15" hidden="false" customHeight="false" outlineLevel="0" collapsed="false">
      <c r="A2238" s="5" t="n">
        <v>46066</v>
      </c>
      <c r="B2238" s="6" t="n">
        <v>68860.8411633548</v>
      </c>
      <c r="C2238" s="7" t="n">
        <v>37220.64556</v>
      </c>
      <c r="D2238" s="0" t="n">
        <f aca="false">INT((ROW()-3)/30)</f>
        <v>74</v>
      </c>
      <c r="E2238" s="0" t="n">
        <f aca="false">2+30*D2238</f>
        <v>2222</v>
      </c>
      <c r="F2238" s="8" t="n">
        <f aca="false">INDEX($F:$F,$E2238)*(2*B2238/INDEX($B:$B,$E2238)-C2238/INDEX($C:$C,$E2238))</f>
        <v>6419.25966276356</v>
      </c>
      <c r="G2238" s="9" t="n">
        <f aca="false">B2238/B2237-1</f>
        <v>0.039855561800636</v>
      </c>
      <c r="H2238" s="9" t="n">
        <f aca="false">F2238/F2237-1</f>
        <v>0.00122329428423007</v>
      </c>
      <c r="I2238" s="9" t="n">
        <f aca="false">LN(B2238/B2237)</f>
        <v>0.0390818206241567</v>
      </c>
      <c r="J2238" s="9" t="n">
        <f aca="false">LN(F2238/F2237)</f>
        <v>0.00122254666941699</v>
      </c>
      <c r="K2238" s="9" t="n">
        <f aca="false">F2238/F2231-1</f>
        <v>-0.0123477565805347</v>
      </c>
      <c r="L2238" s="9" t="n">
        <f aca="false">F2238/F2208-1</f>
        <v>-0.069282386580086</v>
      </c>
      <c r="M2238" s="9" t="n">
        <f aca="false">B2238/B2231-1</f>
        <v>-0.0252925020994604</v>
      </c>
      <c r="N2238" s="9" t="n">
        <f aca="false">B2238/B2208-1</f>
        <v>-0.290416240829477</v>
      </c>
      <c r="O2238" s="8" t="n">
        <f aca="false">MAX(O2237,F2238)</f>
        <v>7847.55237517597</v>
      </c>
      <c r="P2238" s="9" t="n">
        <f aca="false">F2238/O2238-1</f>
        <v>-0.182004865227853</v>
      </c>
      <c r="Q2238" s="8" t="n">
        <f aca="false">MAX(Q2237,B2238)</f>
        <v>124824.453666861</v>
      </c>
      <c r="R2238" s="9" t="n">
        <f aca="false">B2238/Q2238-1</f>
        <v>-0.448338533512554</v>
      </c>
      <c r="S2238" s="9" t="n">
        <f aca="false">B2238/INDEX($B:$B,$E2238)-1</f>
        <v>-0.227825204662262</v>
      </c>
      <c r="T2238" s="0" t="n">
        <f aca="false">IF(AND($A2238&gt;=CrashTest!$B$3,$A2238&lt;=CrashTest!$C$3),1,IF(AND($A2238&gt;=CrashTest!$B$4,$A2238&lt;=CrashTest!$C$4),2,IF(AND($A2238&gt;=CrashTest!$B$5,$A2238&lt;=CrashTest!$C$5),3,IF(AND($A2238&gt;=CrashTest!$B$6,$A2238&lt;=CrashTest!$C$6),4,IF(AND($A2238&gt;=CrashTest!$B$7,$A2238&lt;=CrashTest!$C$7),5,0)))))</f>
        <v>0</v>
      </c>
      <c r="U2238" s="8" t="str">
        <f aca="false">IF(T2238=0,"",IF(T2237=T2238,MAX(U2237,B2238),B2238))</f>
        <v/>
      </c>
      <c r="V2238" s="9" t="str">
        <f aca="false">IF(T2238=0,"",B2238/U2238-1)</f>
        <v/>
      </c>
      <c r="W2238" s="8" t="str">
        <f aca="false">IF(T2238=0,"",IF(T2237=T2238,MAX(W2237,F2238),F2238))</f>
        <v/>
      </c>
      <c r="X2238" s="9" t="str">
        <f aca="false">IF(T2238=0,"",F2238/W2238-1)</f>
        <v/>
      </c>
    </row>
    <row r="2239" customFormat="false" ht="15" hidden="false" customHeight="false" outlineLevel="0" collapsed="false">
      <c r="A2239" s="5" t="n">
        <v>46067</v>
      </c>
      <c r="B2239" s="6" t="n">
        <v>69798.0791253653</v>
      </c>
      <c r="C2239" s="7" t="n">
        <v>38616.86979</v>
      </c>
      <c r="D2239" s="0" t="n">
        <f aca="false">INT((ROW()-3)/30)</f>
        <v>74</v>
      </c>
      <c r="E2239" s="0" t="n">
        <f aca="false">2+30*D2239</f>
        <v>2222</v>
      </c>
      <c r="F2239" s="8" t="n">
        <f aca="false">INDEX($F:$F,$E2239)*(2*B2239/INDEX($B:$B,$E2239)-C2239/INDEX($C:$C,$E2239))</f>
        <v>6411.36826728657</v>
      </c>
      <c r="G2239" s="9" t="n">
        <f aca="false">B2239/B2238-1</f>
        <v>0.0136106086736167</v>
      </c>
      <c r="H2239" s="9" t="n">
        <f aca="false">F2239/F2238-1</f>
        <v>-0.00122933108980805</v>
      </c>
      <c r="I2239" s="9" t="n">
        <f aca="false">LN(B2239/B2238)</f>
        <v>0.0135188163015288</v>
      </c>
      <c r="J2239" s="9" t="n">
        <f aca="false">LN(F2239/F2238)</f>
        <v>-0.00123008733712133</v>
      </c>
      <c r="K2239" s="9" t="n">
        <f aca="false">F2239/F2232-1</f>
        <v>-0.00515123105944126</v>
      </c>
      <c r="L2239" s="9" t="n">
        <f aca="false">F2239/F2209-1</f>
        <v>-0.0658080256107113</v>
      </c>
      <c r="M2239" s="9" t="n">
        <f aca="false">B2239/B2232-1</f>
        <v>0.00913479618570201</v>
      </c>
      <c r="N2239" s="9" t="n">
        <f aca="false">B2239/B2209-1</f>
        <v>-0.269483002488218</v>
      </c>
      <c r="O2239" s="8" t="n">
        <f aca="false">MAX(O2238,F2239)</f>
        <v>7847.55237517597</v>
      </c>
      <c r="P2239" s="9" t="n">
        <f aca="false">F2239/O2239-1</f>
        <v>-0.18301045207834</v>
      </c>
      <c r="Q2239" s="8" t="n">
        <f aca="false">MAX(Q2238,B2239)</f>
        <v>124824.453666861</v>
      </c>
      <c r="R2239" s="9" t="n">
        <f aca="false">B2239/Q2239-1</f>
        <v>-0.44083008517188</v>
      </c>
      <c r="S2239" s="9" t="n">
        <f aca="false">B2239/INDEX($B:$B,$E2239)-1</f>
        <v>-0.21731543569529</v>
      </c>
      <c r="T2239" s="0" t="n">
        <f aca="false">IF(AND($A2239&gt;=CrashTest!$B$3,$A2239&lt;=CrashTest!$C$3),1,IF(AND($A2239&gt;=CrashTest!$B$4,$A2239&lt;=CrashTest!$C$4),2,IF(AND($A2239&gt;=CrashTest!$B$5,$A2239&lt;=CrashTest!$C$5),3,IF(AND($A2239&gt;=CrashTest!$B$6,$A2239&lt;=CrashTest!$C$6),4,IF(AND($A2239&gt;=CrashTest!$B$7,$A2239&lt;=CrashTest!$C$7),5,0)))))</f>
        <v>0</v>
      </c>
      <c r="U2239" s="8" t="str">
        <f aca="false">IF(T2239=0,"",IF(T2238=T2239,MAX(U2238,B2239),B2239))</f>
        <v/>
      </c>
      <c r="V2239" s="9" t="str">
        <f aca="false">IF(T2239=0,"",B2239/U2239-1)</f>
        <v/>
      </c>
      <c r="W2239" s="8" t="str">
        <f aca="false">IF(T2239=0,"",IF(T2238=T2239,MAX(W2238,F2239),F2239))</f>
        <v/>
      </c>
      <c r="X2239" s="9" t="str">
        <f aca="false">IF(T2239=0,"",F2239/W2239-1)</f>
        <v/>
      </c>
    </row>
    <row r="2240" customFormat="false" ht="15" hidden="false" customHeight="false" outlineLevel="0" collapsed="false">
      <c r="A2240" s="5" t="n">
        <v>46068</v>
      </c>
      <c r="B2240" s="6" t="n">
        <v>68629.9599760374</v>
      </c>
      <c r="C2240" s="7" t="n">
        <v>37269.13279</v>
      </c>
      <c r="D2240" s="0" t="n">
        <f aca="false">INT((ROW()-3)/30)</f>
        <v>74</v>
      </c>
      <c r="E2240" s="0" t="n">
        <f aca="false">2+30*D2240</f>
        <v>2222</v>
      </c>
      <c r="F2240" s="8" t="n">
        <f aca="false">INDEX($F:$F,$E2240)*(2*B2240/INDEX($B:$B,$E2240)-C2240/INDEX($C:$C,$E2240))</f>
        <v>6379.18159282617</v>
      </c>
      <c r="G2240" s="9" t="n">
        <f aca="false">B2240/B2239-1</f>
        <v>-0.0167356919268484</v>
      </c>
      <c r="H2240" s="9" t="n">
        <f aca="false">F2240/F2239-1</f>
        <v>-0.00502025045490406</v>
      </c>
      <c r="I2240" s="9" t="n">
        <f aca="false">LN(B2240/B2239)</f>
        <v>-0.016877315960024</v>
      </c>
      <c r="J2240" s="9" t="n">
        <f aca="false">LN(F2240/F2239)</f>
        <v>-0.00503289424663742</v>
      </c>
      <c r="K2240" s="9" t="n">
        <f aca="false">F2240/F2233-1</f>
        <v>-0.0177131252822453</v>
      </c>
      <c r="L2240" s="9" t="n">
        <f aca="false">F2240/F2210-1</f>
        <v>-0.0726531533711695</v>
      </c>
      <c r="M2240" s="9" t="n">
        <f aca="false">B2240/B2233-1</f>
        <v>-0.0268372061166565</v>
      </c>
      <c r="N2240" s="9" t="n">
        <f aca="false">B2240/B2210-1</f>
        <v>-0.281279869189285</v>
      </c>
      <c r="O2240" s="8" t="n">
        <f aca="false">MAX(O2239,F2240)</f>
        <v>7847.55237517597</v>
      </c>
      <c r="P2240" s="9" t="n">
        <f aca="false">F2240/O2240-1</f>
        <v>-0.187111944227945</v>
      </c>
      <c r="Q2240" s="8" t="n">
        <f aca="false">MAX(Q2239,B2240)</f>
        <v>124824.453666861</v>
      </c>
      <c r="R2240" s="9" t="n">
        <f aca="false">B2240/Q2240-1</f>
        <v>-0.450188180601205</v>
      </c>
      <c r="S2240" s="9" t="n">
        <f aca="false">B2240/INDEX($B:$B,$E2240)-1</f>
        <v>-0.230414203439393</v>
      </c>
      <c r="T2240" s="0" t="n">
        <f aca="false">IF(AND($A2240&gt;=CrashTest!$B$3,$A2240&lt;=CrashTest!$C$3),1,IF(AND($A2240&gt;=CrashTest!$B$4,$A2240&lt;=CrashTest!$C$4),2,IF(AND($A2240&gt;=CrashTest!$B$5,$A2240&lt;=CrashTest!$C$5),3,IF(AND($A2240&gt;=CrashTest!$B$6,$A2240&lt;=CrashTest!$C$6),4,IF(AND($A2240&gt;=CrashTest!$B$7,$A2240&lt;=CrashTest!$C$7),5,0)))))</f>
        <v>0</v>
      </c>
      <c r="U2240" s="8" t="str">
        <f aca="false">IF(T2240=0,"",IF(T2239=T2240,MAX(U2239,B2240),B2240))</f>
        <v/>
      </c>
      <c r="V2240" s="9" t="str">
        <f aca="false">IF(T2240=0,"",B2240/U2240-1)</f>
        <v/>
      </c>
      <c r="W2240" s="8" t="str">
        <f aca="false">IF(T2240=0,"",IF(T2239=T2240,MAX(W2239,F2240),F2240))</f>
        <v/>
      </c>
      <c r="X2240" s="9" t="str">
        <f aca="false">IF(T2240=0,"",F2240/W2240-1)</f>
        <v/>
      </c>
    </row>
    <row r="2241" customFormat="false" ht="15" hidden="false" customHeight="false" outlineLevel="0" collapsed="false">
      <c r="A2241" s="5" t="n">
        <v>46069</v>
      </c>
      <c r="B2241" s="6" t="n">
        <v>68747.4380286383</v>
      </c>
      <c r="C2241" s="7" t="n">
        <v>37366.79034</v>
      </c>
      <c r="D2241" s="0" t="n">
        <f aca="false">INT((ROW()-3)/30)</f>
        <v>74</v>
      </c>
      <c r="E2241" s="0" t="n">
        <f aca="false">2+30*D2241</f>
        <v>2222</v>
      </c>
      <c r="F2241" s="8" t="n">
        <f aca="false">INDEX($F:$F,$E2241)*(2*B2241/INDEX($B:$B,$E2241)-C2241/INDEX($C:$C,$E2241))</f>
        <v>6386.47531064975</v>
      </c>
      <c r="G2241" s="9" t="n">
        <f aca="false">B2241/B2240-1</f>
        <v>0.00171176047081945</v>
      </c>
      <c r="H2241" s="9" t="n">
        <f aca="false">F2241/F2240-1</f>
        <v>0.00114336262692105</v>
      </c>
      <c r="I2241" s="9" t="n">
        <f aca="false">LN(B2241/B2240)</f>
        <v>0.00171029707861134</v>
      </c>
      <c r="J2241" s="9" t="n">
        <f aca="false">LN(F2241/F2240)</f>
        <v>0.00114270948567685</v>
      </c>
      <c r="K2241" s="9" t="n">
        <f aca="false">F2241/F2234-1</f>
        <v>-0.012447620528087</v>
      </c>
      <c r="L2241" s="9" t="n">
        <f aca="false">F2241/F2211-1</f>
        <v>-0.0733165353001098</v>
      </c>
      <c r="M2241" s="9" t="n">
        <f aca="false">B2241/B2234-1</f>
        <v>-0.0213066109583036</v>
      </c>
      <c r="N2241" s="9" t="n">
        <f aca="false">B2241/B2211-1</f>
        <v>-0.277156758691585</v>
      </c>
      <c r="O2241" s="8" t="n">
        <f aca="false">MAX(O2240,F2241)</f>
        <v>7847.55237517597</v>
      </c>
      <c r="P2241" s="9" t="n">
        <f aca="false">F2241/O2241-1</f>
        <v>-0.186182518405105</v>
      </c>
      <c r="Q2241" s="8" t="n">
        <f aca="false">MAX(Q2240,B2241)</f>
        <v>124824.453666861</v>
      </c>
      <c r="R2241" s="9" t="n">
        <f aca="false">B2241/Q2241-1</f>
        <v>-0.449247034462369</v>
      </c>
      <c r="S2241" s="9" t="n">
        <f aca="false">B2241/INDEX($B:$B,$E2241)-1</f>
        <v>-0.229096856893937</v>
      </c>
      <c r="T2241" s="0" t="n">
        <f aca="false">IF(AND($A2241&gt;=CrashTest!$B$3,$A2241&lt;=CrashTest!$C$3),1,IF(AND($A2241&gt;=CrashTest!$B$4,$A2241&lt;=CrashTest!$C$4),2,IF(AND($A2241&gt;=CrashTest!$B$5,$A2241&lt;=CrashTest!$C$5),3,IF(AND($A2241&gt;=CrashTest!$B$6,$A2241&lt;=CrashTest!$C$6),4,IF(AND($A2241&gt;=CrashTest!$B$7,$A2241&lt;=CrashTest!$C$7),5,0)))))</f>
        <v>0</v>
      </c>
      <c r="U2241" s="8" t="str">
        <f aca="false">IF(T2241=0,"",IF(T2240=T2241,MAX(U2240,B2241),B2241))</f>
        <v/>
      </c>
      <c r="V2241" s="9" t="str">
        <f aca="false">IF(T2241=0,"",B2241/U2241-1)</f>
        <v/>
      </c>
      <c r="W2241" s="8" t="str">
        <f aca="false">IF(T2241=0,"",IF(T2240=T2241,MAX(W2240,F2241),F2241))</f>
        <v/>
      </c>
      <c r="X2241" s="9" t="str">
        <f aca="false">IF(T2241=0,"",F2241/W2241-1)</f>
        <v/>
      </c>
    </row>
    <row r="2242" customFormat="false" ht="15" hidden="false" customHeight="false" outlineLevel="0" collapsed="false">
      <c r="A2242" s="5" t="n">
        <v>46070</v>
      </c>
      <c r="B2242" s="6" t="n">
        <v>67471.0508465809</v>
      </c>
      <c r="C2242" s="7" t="n">
        <v>35433.93871</v>
      </c>
      <c r="D2242" s="0" t="n">
        <f aca="false">INT((ROW()-3)/30)</f>
        <v>74</v>
      </c>
      <c r="E2242" s="0" t="n">
        <f aca="false">2+30*D2242</f>
        <v>2222</v>
      </c>
      <c r="F2242" s="8" t="n">
        <f aca="false">INDEX($F:$F,$E2242)*(2*B2242/INDEX($B:$B,$E2242)-C2242/INDEX($C:$C,$E2242))</f>
        <v>6400.58345150679</v>
      </c>
      <c r="G2242" s="9" t="n">
        <f aca="false">B2242/B2241-1</f>
        <v>-0.0185663236137715</v>
      </c>
      <c r="H2242" s="9" t="n">
        <f aca="false">F2242/F2241-1</f>
        <v>0.00220906527791853</v>
      </c>
      <c r="I2242" s="9" t="n">
        <f aca="false">LN(B2242/B2241)</f>
        <v>-0.0187408412765631</v>
      </c>
      <c r="J2242" s="9" t="n">
        <f aca="false">LN(F2242/F2241)</f>
        <v>0.00220662888066478</v>
      </c>
      <c r="K2242" s="9" t="n">
        <f aca="false">F2242/F2235-1</f>
        <v>-0.00181650709233439</v>
      </c>
      <c r="L2242" s="9" t="n">
        <f aca="false">F2242/F2212-1</f>
        <v>-0.0745731750689915</v>
      </c>
      <c r="M2242" s="9" t="n">
        <f aca="false">B2242/B2235-1</f>
        <v>-0.0177283980633201</v>
      </c>
      <c r="N2242" s="9" t="n">
        <f aca="false">B2242/B2212-1</f>
        <v>-0.284212823502173</v>
      </c>
      <c r="O2242" s="8" t="n">
        <f aca="false">MAX(O2241,F2242)</f>
        <v>7847.55237517597</v>
      </c>
      <c r="P2242" s="9" t="n">
        <f aca="false">F2242/O2242-1</f>
        <v>-0.184384742463951</v>
      </c>
      <c r="Q2242" s="8" t="n">
        <f aca="false">MAX(Q2241,B2242)</f>
        <v>124824.453666861</v>
      </c>
      <c r="R2242" s="9" t="n">
        <f aca="false">B2242/Q2242-1</f>
        <v>-0.459472492251785</v>
      </c>
      <c r="S2242" s="9" t="n">
        <f aca="false">B2242/INDEX($B:$B,$E2242)-1</f>
        <v>-0.243409694123718</v>
      </c>
      <c r="T2242" s="0" t="n">
        <f aca="false">IF(AND($A2242&gt;=CrashTest!$B$3,$A2242&lt;=CrashTest!$C$3),1,IF(AND($A2242&gt;=CrashTest!$B$4,$A2242&lt;=CrashTest!$C$4),2,IF(AND($A2242&gt;=CrashTest!$B$5,$A2242&lt;=CrashTest!$C$5),3,IF(AND($A2242&gt;=CrashTest!$B$6,$A2242&lt;=CrashTest!$C$6),4,IF(AND($A2242&gt;=CrashTest!$B$7,$A2242&lt;=CrashTest!$C$7),5,0)))))</f>
        <v>0</v>
      </c>
      <c r="U2242" s="8" t="str">
        <f aca="false">IF(T2242=0,"",IF(T2241=T2242,MAX(U2241,B2242),B2242))</f>
        <v/>
      </c>
      <c r="V2242" s="9" t="str">
        <f aca="false">IF(T2242=0,"",B2242/U2242-1)</f>
        <v/>
      </c>
      <c r="W2242" s="8" t="str">
        <f aca="false">IF(T2242=0,"",IF(T2241=T2242,MAX(W2241,F2242),F2242))</f>
        <v/>
      </c>
      <c r="X2242" s="9" t="str">
        <f aca="false">IF(T2242=0,"",F2242/W2242-1)</f>
        <v/>
      </c>
    </row>
    <row r="2243" customFormat="false" ht="15" hidden="false" customHeight="false" outlineLevel="0" collapsed="false">
      <c r="A2243" s="5" t="n">
        <v>46071</v>
      </c>
      <c r="B2243" s="6" t="n">
        <v>66380.7069611339</v>
      </c>
      <c r="C2243" s="7" t="n">
        <v>33972.10492</v>
      </c>
      <c r="D2243" s="0" t="n">
        <f aca="false">INT((ROW()-3)/30)</f>
        <v>74</v>
      </c>
      <c r="E2243" s="0" t="n">
        <f aca="false">2+30*D2243</f>
        <v>2222</v>
      </c>
      <c r="F2243" s="8" t="n">
        <f aca="false">INDEX($F:$F,$E2243)*(2*B2243/INDEX($B:$B,$E2243)-C2243/INDEX($C:$C,$E2243))</f>
        <v>6392.36607307492</v>
      </c>
      <c r="G2243" s="9" t="n">
        <f aca="false">B2243/B2242-1</f>
        <v>-0.0161601734635241</v>
      </c>
      <c r="H2243" s="9" t="n">
        <f aca="false">F2243/F2242-1</f>
        <v>-0.00128384833884754</v>
      </c>
      <c r="I2243" s="9" t="n">
        <f aca="false">LN(B2243/B2242)</f>
        <v>-0.0162921730897309</v>
      </c>
      <c r="J2243" s="9" t="n">
        <f aca="false">LN(F2243/F2242)</f>
        <v>-0.00128467317818077</v>
      </c>
      <c r="K2243" s="9" t="n">
        <f aca="false">F2243/F2236-1</f>
        <v>-0.00222929830976859</v>
      </c>
      <c r="L2243" s="9" t="n">
        <f aca="false">F2243/F2213-1</f>
        <v>-0.0643175814529938</v>
      </c>
      <c r="M2243" s="9" t="n">
        <f aca="false">B2243/B2236-1</f>
        <v>-0.00909109131818242</v>
      </c>
      <c r="N2243" s="9" t="n">
        <f aca="false">B2243/B2213-1</f>
        <v>-0.282574267020254</v>
      </c>
      <c r="O2243" s="8" t="n">
        <f aca="false">MAX(O2242,F2243)</f>
        <v>7847.55237517597</v>
      </c>
      <c r="P2243" s="9" t="n">
        <f aca="false">F2243/O2243-1</f>
        <v>-0.185431868757477</v>
      </c>
      <c r="Q2243" s="8" t="n">
        <f aca="false">MAX(Q2242,B2243)</f>
        <v>124824.453666861</v>
      </c>
      <c r="R2243" s="9" t="n">
        <f aca="false">B2243/Q2243-1</f>
        <v>-0.468207510538803</v>
      </c>
      <c r="S2243" s="9" t="n">
        <f aca="false">B2243/INDEX($B:$B,$E2243)-1</f>
        <v>-0.255636324707499</v>
      </c>
      <c r="T2243" s="0" t="n">
        <f aca="false">IF(AND($A2243&gt;=CrashTest!$B$3,$A2243&lt;=CrashTest!$C$3),1,IF(AND($A2243&gt;=CrashTest!$B$4,$A2243&lt;=CrashTest!$C$4),2,IF(AND($A2243&gt;=CrashTest!$B$5,$A2243&lt;=CrashTest!$C$5),3,IF(AND($A2243&gt;=CrashTest!$B$6,$A2243&lt;=CrashTest!$C$6),4,IF(AND($A2243&gt;=CrashTest!$B$7,$A2243&lt;=CrashTest!$C$7),5,0)))))</f>
        <v>0</v>
      </c>
      <c r="U2243" s="8" t="str">
        <f aca="false">IF(T2243=0,"",IF(T2242=T2243,MAX(U2242,B2243),B2243))</f>
        <v/>
      </c>
      <c r="V2243" s="9" t="str">
        <f aca="false">IF(T2243=0,"",B2243/U2243-1)</f>
        <v/>
      </c>
      <c r="W2243" s="8" t="str">
        <f aca="false">IF(T2243=0,"",IF(T2242=T2243,MAX(W2242,F2243),F2243))</f>
        <v/>
      </c>
      <c r="X2243" s="9" t="str">
        <f aca="false">IF(T2243=0,"",F2243/W2243-1)</f>
        <v/>
      </c>
    </row>
    <row r="2244" customFormat="false" ht="15" hidden="false" customHeight="false" outlineLevel="0" collapsed="false">
      <c r="A2244" s="5" t="n">
        <v>46072</v>
      </c>
      <c r="B2244" s="6" t="n">
        <v>66932.3522118644</v>
      </c>
      <c r="C2244" s="7" t="n">
        <v>34746.46703</v>
      </c>
      <c r="D2244" s="0" t="n">
        <f aca="false">INT((ROW()-3)/30)</f>
        <v>74</v>
      </c>
      <c r="E2244" s="0" t="n">
        <f aca="false">2+30*D2244</f>
        <v>2222</v>
      </c>
      <c r="F2244" s="8" t="n">
        <f aca="false">INDEX($F:$F,$E2244)*(2*B2244/INDEX($B:$B,$E2244)-C2244/INDEX($C:$C,$E2244))</f>
        <v>6392.8007631124</v>
      </c>
      <c r="G2244" s="9" t="n">
        <f aca="false">B2244/B2243-1</f>
        <v>0.008310325032445</v>
      </c>
      <c r="H2244" s="9" t="n">
        <f aca="false">F2244/F2243-1</f>
        <v>6.80014305367571E-005</v>
      </c>
      <c r="I2244" s="9" t="n">
        <f aca="false">LN(B2244/B2243)</f>
        <v>0.00827598440471583</v>
      </c>
      <c r="J2244" s="9" t="n">
        <f aca="false">LN(F2244/F2243)</f>
        <v>6.79991185442915E-005</v>
      </c>
      <c r="K2244" s="9" t="n">
        <f aca="false">F2244/F2237-1</f>
        <v>-0.00290354713730256</v>
      </c>
      <c r="L2244" s="9" t="n">
        <f aca="false">F2244/F2214-1</f>
        <v>-0.0370835677682355</v>
      </c>
      <c r="M2244" s="9" t="n">
        <f aca="false">B2244/B2237-1</f>
        <v>0.0107337862283456</v>
      </c>
      <c r="N2244" s="9" t="n">
        <f aca="false">B2244/B2214-1</f>
        <v>-0.241444251789302</v>
      </c>
      <c r="O2244" s="8" t="n">
        <f aca="false">MAX(O2243,F2244)</f>
        <v>7847.55237517597</v>
      </c>
      <c r="P2244" s="9" t="n">
        <f aca="false">F2244/O2244-1</f>
        <v>-0.185376476959283</v>
      </c>
      <c r="Q2244" s="8" t="n">
        <f aca="false">MAX(Q2243,B2244)</f>
        <v>124824.453666861</v>
      </c>
      <c r="R2244" s="9" t="n">
        <f aca="false">B2244/Q2244-1</f>
        <v>-0.463788142101567</v>
      </c>
      <c r="S2244" s="9" t="n">
        <f aca="false">B2244/INDEX($B:$B,$E2244)-1</f>
        <v>-0.249450420623473</v>
      </c>
      <c r="T2244" s="0" t="n">
        <f aca="false">IF(AND($A2244&gt;=CrashTest!$B$3,$A2244&lt;=CrashTest!$C$3),1,IF(AND($A2244&gt;=CrashTest!$B$4,$A2244&lt;=CrashTest!$C$4),2,IF(AND($A2244&gt;=CrashTest!$B$5,$A2244&lt;=CrashTest!$C$5),3,IF(AND($A2244&gt;=CrashTest!$B$6,$A2244&lt;=CrashTest!$C$6),4,IF(AND($A2244&gt;=CrashTest!$B$7,$A2244&lt;=CrashTest!$C$7),5,0)))))</f>
        <v>0</v>
      </c>
      <c r="U2244" s="8" t="str">
        <f aca="false">IF(T2244=0,"",IF(T2243=T2244,MAX(U2243,B2244),B2244))</f>
        <v/>
      </c>
      <c r="V2244" s="9" t="str">
        <f aca="false">IF(T2244=0,"",B2244/U2244-1)</f>
        <v/>
      </c>
      <c r="W2244" s="8" t="str">
        <f aca="false">IF(T2244=0,"",IF(T2243=T2244,MAX(W2243,F2244),F2244))</f>
        <v/>
      </c>
      <c r="X2244" s="9" t="str">
        <f aca="false">IF(T2244=0,"",F2244/W2244-1)</f>
        <v/>
      </c>
    </row>
    <row r="2245" customFormat="false" ht="15" hidden="false" customHeight="false" outlineLevel="0" collapsed="false">
      <c r="A2245" s="5" t="n">
        <v>46073</v>
      </c>
      <c r="B2245" s="6" t="n">
        <v>67977.3092612507</v>
      </c>
      <c r="C2245" s="7" t="n">
        <v>36185.73404</v>
      </c>
      <c r="D2245" s="0" t="n">
        <f aca="false">INT((ROW()-3)/30)</f>
        <v>74</v>
      </c>
      <c r="E2245" s="0" t="n">
        <f aca="false">2+30*D2245</f>
        <v>2222</v>
      </c>
      <c r="F2245" s="8" t="n">
        <f aca="false">INDEX($F:$F,$E2245)*(2*B2245/INDEX($B:$B,$E2245)-C2245/INDEX($C:$C,$E2245))</f>
        <v>6396.57665902866</v>
      </c>
      <c r="G2245" s="9" t="n">
        <f aca="false">B2245/B2244-1</f>
        <v>0.0156121369540196</v>
      </c>
      <c r="H2245" s="9" t="n">
        <f aca="false">F2245/F2244-1</f>
        <v>0.000590648145653461</v>
      </c>
      <c r="I2245" s="9" t="n">
        <f aca="false">LN(B2245/B2244)</f>
        <v>0.0154915213027963</v>
      </c>
      <c r="J2245" s="9" t="n">
        <f aca="false">LN(F2245/F2244)</f>
        <v>0.000590473781692601</v>
      </c>
      <c r="K2245" s="9" t="n">
        <f aca="false">F2245/F2238-1</f>
        <v>-0.0035335856355011</v>
      </c>
      <c r="L2245" s="9" t="n">
        <f aca="false">F2245/F2215-1</f>
        <v>-0.0477569049411464</v>
      </c>
      <c r="M2245" s="9" t="n">
        <f aca="false">B2245/B2238-1</f>
        <v>-0.0128306870374723</v>
      </c>
      <c r="N2245" s="9" t="n">
        <f aca="false">B2245/B2215-1</f>
        <v>-0.241319270151263</v>
      </c>
      <c r="O2245" s="8" t="n">
        <f aca="false">MAX(O2244,F2245)</f>
        <v>7847.55237517597</v>
      </c>
      <c r="P2245" s="9" t="n">
        <f aca="false">F2245/O2245-1</f>
        <v>-0.184895321085993</v>
      </c>
      <c r="Q2245" s="8" t="n">
        <f aca="false">MAX(Q2244,B2245)</f>
        <v>124824.453666861</v>
      </c>
      <c r="R2245" s="9" t="n">
        <f aca="false">B2245/Q2245-1</f>
        <v>-0.455416729139687</v>
      </c>
      <c r="S2245" s="9" t="n">
        <f aca="false">B2245/INDEX($B:$B,$E2245)-1</f>
        <v>-0.237732737799465</v>
      </c>
      <c r="T2245" s="0" t="n">
        <f aca="false">IF(AND($A2245&gt;=CrashTest!$B$3,$A2245&lt;=CrashTest!$C$3),1,IF(AND($A2245&gt;=CrashTest!$B$4,$A2245&lt;=CrashTest!$C$4),2,IF(AND($A2245&gt;=CrashTest!$B$5,$A2245&lt;=CrashTest!$C$5),3,IF(AND($A2245&gt;=CrashTest!$B$6,$A2245&lt;=CrashTest!$C$6),4,IF(AND($A2245&gt;=CrashTest!$B$7,$A2245&lt;=CrashTest!$C$7),5,0)))))</f>
        <v>0</v>
      </c>
      <c r="U2245" s="8" t="str">
        <f aca="false">IF(T2245=0,"",IF(T2244=T2245,MAX(U2244,B2245),B2245))</f>
        <v/>
      </c>
      <c r="V2245" s="9" t="str">
        <f aca="false">IF(T2245=0,"",B2245/U2245-1)</f>
        <v/>
      </c>
      <c r="W2245" s="8" t="str">
        <f aca="false">IF(T2245=0,"",IF(T2244=T2245,MAX(W2244,F2245),F2245))</f>
        <v/>
      </c>
      <c r="X2245" s="9" t="str">
        <f aca="false">IF(T2245=0,"",F2245/W2245-1)</f>
        <v/>
      </c>
    </row>
    <row r="2246" customFormat="false" ht="15" hidden="false" customHeight="false" outlineLevel="0" collapsed="false">
      <c r="A2246" s="5" t="n">
        <v>46074</v>
      </c>
      <c r="B2246" s="6" t="n">
        <v>68020.6677612507</v>
      </c>
      <c r="C2246" s="7" t="n">
        <v>36149.64122</v>
      </c>
      <c r="D2246" s="0" t="n">
        <f aca="false">INT((ROW()-3)/30)</f>
        <v>74</v>
      </c>
      <c r="E2246" s="0" t="n">
        <f aca="false">2+30*D2246</f>
        <v>2222</v>
      </c>
      <c r="F2246" s="8" t="n">
        <f aca="false">INDEX($F:$F,$E2246)*(2*B2246/INDEX($B:$B,$E2246)-C2246/INDEX($C:$C,$E2246))</f>
        <v>6406.99293055481</v>
      </c>
      <c r="G2246" s="9" t="n">
        <f aca="false">B2246/B2245-1</f>
        <v>0.000637837838408206</v>
      </c>
      <c r="H2246" s="9" t="n">
        <f aca="false">F2246/F2245-1</f>
        <v>0.0016284134594784</v>
      </c>
      <c r="I2246" s="9" t="n">
        <f aca="false">LN(B2246/B2245)</f>
        <v>0.000637634506311496</v>
      </c>
      <c r="J2246" s="9" t="n">
        <f aca="false">LN(F2246/F2245)</f>
        <v>0.00162708903189641</v>
      </c>
      <c r="K2246" s="9" t="n">
        <f aca="false">F2246/F2239-1</f>
        <v>-0.000682434162155854</v>
      </c>
      <c r="L2246" s="9" t="n">
        <f aca="false">F2246/F2216-1</f>
        <v>-0.0428763139208455</v>
      </c>
      <c r="M2246" s="9" t="n">
        <f aca="false">B2246/B2239-1</f>
        <v>-0.0254650469810518</v>
      </c>
      <c r="N2246" s="9" t="n">
        <f aca="false">B2246/B2216-1</f>
        <v>-0.239105827222515</v>
      </c>
      <c r="O2246" s="8" t="n">
        <f aca="false">MAX(O2245,F2246)</f>
        <v>7847.55237517597</v>
      </c>
      <c r="P2246" s="9" t="n">
        <f aca="false">F2246/O2246-1</f>
        <v>-0.183567993655966</v>
      </c>
      <c r="Q2246" s="8" t="n">
        <f aca="false">MAX(Q2245,B2246)</f>
        <v>124824.453666861</v>
      </c>
      <c r="R2246" s="9" t="n">
        <f aca="false">B2246/Q2246-1</f>
        <v>-0.455069373323369</v>
      </c>
      <c r="S2246" s="9" t="n">
        <f aca="false">B2246/INDEX($B:$B,$E2246)-1</f>
        <v>-0.237246534896654</v>
      </c>
      <c r="T2246" s="0" t="n">
        <f aca="false">IF(AND($A2246&gt;=CrashTest!$B$3,$A2246&lt;=CrashTest!$C$3),1,IF(AND($A2246&gt;=CrashTest!$B$4,$A2246&lt;=CrashTest!$C$4),2,IF(AND($A2246&gt;=CrashTest!$B$5,$A2246&lt;=CrashTest!$C$5),3,IF(AND($A2246&gt;=CrashTest!$B$6,$A2246&lt;=CrashTest!$C$6),4,IF(AND($A2246&gt;=CrashTest!$B$7,$A2246&lt;=CrashTest!$C$7),5,0)))))</f>
        <v>0</v>
      </c>
      <c r="U2246" s="8" t="str">
        <f aca="false">IF(T2246=0,"",IF(T2245=T2246,MAX(U2245,B2246),B2246))</f>
        <v/>
      </c>
      <c r="V2246" s="9" t="str">
        <f aca="false">IF(T2246=0,"",B2246/U2246-1)</f>
        <v/>
      </c>
      <c r="W2246" s="8" t="str">
        <f aca="false">IF(T2246=0,"",IF(T2245=T2246,MAX(W2245,F2246),F2246))</f>
        <v/>
      </c>
      <c r="X2246" s="9" t="str">
        <f aca="false">IF(T2246=0,"",F2246/W2246-1)</f>
        <v/>
      </c>
    </row>
    <row r="2247" customFormat="false" ht="15" hidden="false" customHeight="false" outlineLevel="0" collapsed="false">
      <c r="A2247" s="5" t="n">
        <v>46075</v>
      </c>
      <c r="B2247" s="6" t="n">
        <v>67550.0240768556</v>
      </c>
      <c r="C2247" s="7" t="n">
        <v>35650.25076</v>
      </c>
      <c r="D2247" s="0" t="n">
        <f aca="false">INT((ROW()-3)/30)</f>
        <v>74</v>
      </c>
      <c r="E2247" s="0" t="n">
        <f aca="false">2+30*D2247</f>
        <v>2222</v>
      </c>
      <c r="F2247" s="8" t="n">
        <f aca="false">INDEX($F:$F,$E2247)*(2*B2247/INDEX($B:$B,$E2247)-C2247/INDEX($C:$C,$E2247))</f>
        <v>6389.35358215341</v>
      </c>
      <c r="G2247" s="9" t="n">
        <f aca="false">B2247/B2246-1</f>
        <v>-0.00691912766935843</v>
      </c>
      <c r="H2247" s="9" t="n">
        <f aca="false">F2247/F2246-1</f>
        <v>-0.00275313998198368</v>
      </c>
      <c r="I2247" s="9" t="n">
        <f aca="false">LN(B2247/B2246)</f>
        <v>-0.0069431758255839</v>
      </c>
      <c r="J2247" s="9" t="n">
        <f aca="false">LN(F2247/F2246)</f>
        <v>-0.00275693684232375</v>
      </c>
      <c r="K2247" s="9" t="n">
        <f aca="false">F2247/F2240-1</f>
        <v>0.00159456023930815</v>
      </c>
      <c r="L2247" s="9" t="n">
        <f aca="false">F2247/F2217-1</f>
        <v>-0.0475102759521426</v>
      </c>
      <c r="M2247" s="9" t="n">
        <f aca="false">B2247/B2240-1</f>
        <v>-0.0157356335273817</v>
      </c>
      <c r="N2247" s="9" t="n">
        <f aca="false">B2247/B2217-1</f>
        <v>-0.244742885087195</v>
      </c>
      <c r="O2247" s="8" t="n">
        <f aca="false">MAX(O2246,F2247)</f>
        <v>7847.55237517597</v>
      </c>
      <c r="P2247" s="9" t="n">
        <f aca="false">F2247/O2247-1</f>
        <v>-0.185815745255203</v>
      </c>
      <c r="Q2247" s="8" t="n">
        <f aca="false">MAX(Q2246,B2247)</f>
        <v>124824.453666861</v>
      </c>
      <c r="R2247" s="9" t="n">
        <f aca="false">B2247/Q2247-1</f>
        <v>-0.458839817900288</v>
      </c>
      <c r="S2247" s="9" t="n">
        <f aca="false">B2247/INDEX($B:$B,$E2247)-1</f>
        <v>-0.242524123501949</v>
      </c>
      <c r="T2247" s="0" t="n">
        <f aca="false">IF(AND($A2247&gt;=CrashTest!$B$3,$A2247&lt;=CrashTest!$C$3),1,IF(AND($A2247&gt;=CrashTest!$B$4,$A2247&lt;=CrashTest!$C$4),2,IF(AND($A2247&gt;=CrashTest!$B$5,$A2247&lt;=CrashTest!$C$5),3,IF(AND($A2247&gt;=CrashTest!$B$6,$A2247&lt;=CrashTest!$C$6),4,IF(AND($A2247&gt;=CrashTest!$B$7,$A2247&lt;=CrashTest!$C$7),5,0)))))</f>
        <v>0</v>
      </c>
      <c r="U2247" s="8" t="str">
        <f aca="false">IF(T2247=0,"",IF(T2246=T2247,MAX(U2246,B2247),B2247))</f>
        <v/>
      </c>
      <c r="V2247" s="9" t="str">
        <f aca="false">IF(T2247=0,"",B2247/U2247-1)</f>
        <v/>
      </c>
      <c r="W2247" s="8" t="str">
        <f aca="false">IF(T2247=0,"",IF(T2246=T2247,MAX(W2246,F2247),F2247))</f>
        <v/>
      </c>
      <c r="X2247" s="9" t="str">
        <f aca="false">IF(T2247=0,"",F2247/W2247-1)</f>
        <v/>
      </c>
    </row>
    <row r="2248" customFormat="false" ht="15" hidden="false" customHeight="false" outlineLevel="0" collapsed="false">
      <c r="A2248" s="5" t="n">
        <v>46076</v>
      </c>
      <c r="B2248" s="6" t="n">
        <v>64689.9123308007</v>
      </c>
      <c r="C2248" s="7" t="n">
        <v>31435.55565</v>
      </c>
      <c r="D2248" s="0" t="n">
        <f aca="false">INT((ROW()-3)/30)</f>
        <v>74</v>
      </c>
      <c r="E2248" s="0" t="n">
        <f aca="false">2+30*D2248</f>
        <v>2222</v>
      </c>
      <c r="F2248" s="8" t="n">
        <f aca="false">INDEX($F:$F,$E2248)*(2*B2248/INDEX($B:$B,$E2248)-C2248/INDEX($C:$C,$E2248))</f>
        <v>6408.5013514419</v>
      </c>
      <c r="G2248" s="9" t="n">
        <f aca="false">B2248/B2247-1</f>
        <v>-0.0423406473223575</v>
      </c>
      <c r="H2248" s="9" t="n">
        <f aca="false">F2248/F2247-1</f>
        <v>0.00299682417670066</v>
      </c>
      <c r="I2248" s="9" t="n">
        <f aca="false">LN(B2248/B2247)</f>
        <v>-0.0432631460015739</v>
      </c>
      <c r="J2248" s="9" t="n">
        <f aca="false">LN(F2248/F2247)</f>
        <v>0.00299234265045931</v>
      </c>
      <c r="K2248" s="9" t="n">
        <f aca="false">F2248/F2241-1</f>
        <v>0.00344885711143728</v>
      </c>
      <c r="L2248" s="9" t="n">
        <f aca="false">F2248/F2218-1</f>
        <v>-0.0469505334648294</v>
      </c>
      <c r="M2248" s="9" t="n">
        <f aca="false">B2248/B2241-1</f>
        <v>-0.0590207550155882</v>
      </c>
      <c r="N2248" s="9" t="n">
        <f aca="false">B2248/B2218-1</f>
        <v>-0.274655107241419</v>
      </c>
      <c r="O2248" s="8" t="n">
        <f aca="false">MAX(O2247,F2248)</f>
        <v>7847.55237517597</v>
      </c>
      <c r="P2248" s="9" t="n">
        <f aca="false">F2248/O2248-1</f>
        <v>-0.183375778196294</v>
      </c>
      <c r="Q2248" s="8" t="n">
        <f aca="false">MAX(Q2247,B2248)</f>
        <v>124824.453666861</v>
      </c>
      <c r="R2248" s="9" t="n">
        <f aca="false">B2248/Q2248-1</f>
        <v>-0.481752890315474</v>
      </c>
      <c r="S2248" s="9" t="n">
        <f aca="false">B2248/INDEX($B:$B,$E2248)-1</f>
        <v>-0.274596142443947</v>
      </c>
      <c r="T2248" s="0" t="n">
        <f aca="false">IF(AND($A2248&gt;=CrashTest!$B$3,$A2248&lt;=CrashTest!$C$3),1,IF(AND($A2248&gt;=CrashTest!$B$4,$A2248&lt;=CrashTest!$C$4),2,IF(AND($A2248&gt;=CrashTest!$B$5,$A2248&lt;=CrashTest!$C$5),3,IF(AND($A2248&gt;=CrashTest!$B$6,$A2248&lt;=CrashTest!$C$6),4,IF(AND($A2248&gt;=CrashTest!$B$7,$A2248&lt;=CrashTest!$C$7),5,0)))))</f>
        <v>0</v>
      </c>
      <c r="U2248" s="8" t="str">
        <f aca="false">IF(T2248=0,"",IF(T2247=T2248,MAX(U2247,B2248),B2248))</f>
        <v/>
      </c>
      <c r="V2248" s="9" t="str">
        <f aca="false">IF(T2248=0,"",B2248/U2248-1)</f>
        <v/>
      </c>
      <c r="W2248" s="8" t="str">
        <f aca="false">IF(T2248=0,"",IF(T2247=T2248,MAX(W2247,F2248),F2248))</f>
        <v/>
      </c>
      <c r="X2248" s="9" t="str">
        <f aca="false">IF(T2248=0,"",F2248/W2248-1)</f>
        <v/>
      </c>
    </row>
    <row r="2249" customFormat="false" ht="15" hidden="false" customHeight="false" outlineLevel="0" collapsed="false">
      <c r="A2249" s="5" t="n">
        <v>46077</v>
      </c>
      <c r="B2249" s="6" t="n">
        <v>64123.7510780245</v>
      </c>
      <c r="C2249" s="7" t="n">
        <v>30648.80731</v>
      </c>
      <c r="D2249" s="0" t="n">
        <f aca="false">INT((ROW()-3)/30)</f>
        <v>74</v>
      </c>
      <c r="E2249" s="0" t="n">
        <f aca="false">2+30*D2249</f>
        <v>2222</v>
      </c>
      <c r="F2249" s="8" t="n">
        <f aca="false">INDEX($F:$F,$E2249)*(2*B2249/INDEX($B:$B,$E2249)-C2249/INDEX($C:$C,$E2249))</f>
        <v>6407.19961662128</v>
      </c>
      <c r="G2249" s="9" t="n">
        <f aca="false">B2249/B2248-1</f>
        <v>-0.0087519248732485</v>
      </c>
      <c r="H2249" s="9" t="n">
        <f aca="false">F2249/F2248-1</f>
        <v>-0.000203126245784002</v>
      </c>
      <c r="I2249" s="9" t="n">
        <f aca="false">LN(B2249/B2248)</f>
        <v>-0.00879044789952816</v>
      </c>
      <c r="J2249" s="9" t="n">
        <f aca="false">LN(F2249/F2248)</f>
        <v>-0.000203146878713972</v>
      </c>
      <c r="K2249" s="9" t="n">
        <f aca="false">F2249/F2242-1</f>
        <v>0.00103368156428529</v>
      </c>
      <c r="L2249" s="9" t="n">
        <f aca="false">F2249/F2219-1</f>
        <v>-0.0191591648691278</v>
      </c>
      <c r="M2249" s="9" t="n">
        <f aca="false">B2249/B2242-1</f>
        <v>-0.0496109031437447</v>
      </c>
      <c r="N2249" s="9" t="n">
        <f aca="false">B2249/B2219-1</f>
        <v>-0.258219056681283</v>
      </c>
      <c r="O2249" s="8" t="n">
        <f aca="false">MAX(O2248,F2249)</f>
        <v>7847.55237517597</v>
      </c>
      <c r="P2249" s="9" t="n">
        <f aca="false">F2249/O2249-1</f>
        <v>-0.183541656008686</v>
      </c>
      <c r="Q2249" s="8" t="n">
        <f aca="false">MAX(Q2248,B2249)</f>
        <v>124824.453666861</v>
      </c>
      <c r="R2249" s="9" t="n">
        <f aca="false">B2249/Q2249-1</f>
        <v>-0.486288550085212</v>
      </c>
      <c r="S2249" s="9" t="n">
        <f aca="false">B2249/INDEX($B:$B,$E2249)-1</f>
        <v>-0.280944822508042</v>
      </c>
      <c r="T2249" s="0" t="n">
        <f aca="false">IF(AND($A2249&gt;=CrashTest!$B$3,$A2249&lt;=CrashTest!$C$3),1,IF(AND($A2249&gt;=CrashTest!$B$4,$A2249&lt;=CrashTest!$C$4),2,IF(AND($A2249&gt;=CrashTest!$B$5,$A2249&lt;=CrashTest!$C$5),3,IF(AND($A2249&gt;=CrashTest!$B$6,$A2249&lt;=CrashTest!$C$6),4,IF(AND($A2249&gt;=CrashTest!$B$7,$A2249&lt;=CrashTest!$C$7),5,0)))))</f>
        <v>0</v>
      </c>
      <c r="U2249" s="8" t="str">
        <f aca="false">IF(T2249=0,"",IF(T2248=T2249,MAX(U2248,B2249),B2249))</f>
        <v/>
      </c>
      <c r="V2249" s="9" t="str">
        <f aca="false">IF(T2249=0,"",B2249/U2249-1)</f>
        <v/>
      </c>
      <c r="W2249" s="8" t="str">
        <f aca="false">IF(T2249=0,"",IF(T2248=T2249,MAX(W2248,F2249),F2249))</f>
        <v/>
      </c>
      <c r="X2249" s="9" t="str">
        <f aca="false">IF(T2249=0,"",F2249/W2249-1)</f>
        <v/>
      </c>
    </row>
    <row r="2250" customFormat="false" ht="15" hidden="false" customHeight="false" outlineLevel="0" collapsed="false">
      <c r="A2250" s="5" t="n">
        <v>46078</v>
      </c>
      <c r="B2250" s="6" t="n">
        <v>68038.5221794272</v>
      </c>
      <c r="C2250" s="7" t="n">
        <v>36187.37767</v>
      </c>
      <c r="D2250" s="0" t="n">
        <f aca="false">INT((ROW()-3)/30)</f>
        <v>74</v>
      </c>
      <c r="E2250" s="0" t="n">
        <f aca="false">2+30*D2250</f>
        <v>2222</v>
      </c>
      <c r="F2250" s="8" t="n">
        <f aca="false">INDEX($F:$F,$E2250)*(2*B2250/INDEX($B:$B,$E2250)-C2250/INDEX($C:$C,$E2250))</f>
        <v>6405.64990723045</v>
      </c>
      <c r="G2250" s="9" t="n">
        <f aca="false">B2250/B2249-1</f>
        <v>0.0610502510472177</v>
      </c>
      <c r="H2250" s="9" t="n">
        <f aca="false">F2250/F2249-1</f>
        <v>-0.000241870003052314</v>
      </c>
      <c r="I2250" s="9" t="n">
        <f aca="false">LN(B2250/B2249)</f>
        <v>0.059259220477521</v>
      </c>
      <c r="J2250" s="9" t="n">
        <f aca="false">LN(F2250/F2249)</f>
        <v>-0.000241899258318911</v>
      </c>
      <c r="K2250" s="9" t="n">
        <f aca="false">F2250/F2243-1</f>
        <v>0.00207807782027492</v>
      </c>
      <c r="L2250" s="9" t="n">
        <f aca="false">F2250/F2220-1</f>
        <v>-0.0412362336324464</v>
      </c>
      <c r="M2250" s="9" t="n">
        <f aca="false">B2250/B2243-1</f>
        <v>0.0249743531545086</v>
      </c>
      <c r="N2250" s="9" t="n">
        <f aca="false">B2250/B2220-1</f>
        <v>-0.229788513545647</v>
      </c>
      <c r="O2250" s="8" t="n">
        <f aca="false">MAX(O2249,F2250)</f>
        <v>7847.55237517597</v>
      </c>
      <c r="P2250" s="9" t="n">
        <f aca="false">F2250/O2250-1</f>
        <v>-0.183739132790839</v>
      </c>
      <c r="Q2250" s="8" t="n">
        <f aca="false">MAX(Q2249,B2250)</f>
        <v>124824.453666861</v>
      </c>
      <c r="R2250" s="9" t="n">
        <f aca="false">B2250/Q2250-1</f>
        <v>-0.454926337102083</v>
      </c>
      <c r="S2250" s="9" t="n">
        <f aca="false">B2250/INDEX($B:$B,$E2250)-1</f>
        <v>-0.237046323405356</v>
      </c>
      <c r="T2250" s="0" t="n">
        <f aca="false">IF(AND($A2250&gt;=CrashTest!$B$3,$A2250&lt;=CrashTest!$C$3),1,IF(AND($A2250&gt;=CrashTest!$B$4,$A2250&lt;=CrashTest!$C$4),2,IF(AND($A2250&gt;=CrashTest!$B$5,$A2250&lt;=CrashTest!$C$5),3,IF(AND($A2250&gt;=CrashTest!$B$6,$A2250&lt;=CrashTest!$C$6),4,IF(AND($A2250&gt;=CrashTest!$B$7,$A2250&lt;=CrashTest!$C$7),5,0)))))</f>
        <v>0</v>
      </c>
      <c r="U2250" s="8" t="str">
        <f aca="false">IF(T2250=0,"",IF(T2249=T2250,MAX(U2249,B2250),B2250))</f>
        <v/>
      </c>
      <c r="V2250" s="9" t="str">
        <f aca="false">IF(T2250=0,"",B2250/U2250-1)</f>
        <v/>
      </c>
      <c r="W2250" s="8" t="str">
        <f aca="false">IF(T2250=0,"",IF(T2249=T2250,MAX(W2249,F2250),F2250))</f>
        <v/>
      </c>
      <c r="X2250" s="9" t="str">
        <f aca="false">IF(T2250=0,"",F2250/W2250-1)</f>
        <v/>
      </c>
    </row>
    <row r="2251" customFormat="false" ht="15" hidden="false" customHeight="false" outlineLevel="0" collapsed="false">
      <c r="A2251" s="5" t="n">
        <v>46079</v>
      </c>
      <c r="B2251" s="6" t="n">
        <v>67519.2645292227</v>
      </c>
      <c r="C2251" s="7" t="n">
        <v>35475.10543</v>
      </c>
      <c r="D2251" s="0" t="n">
        <f aca="false">INT((ROW()-3)/30)</f>
        <v>74</v>
      </c>
      <c r="E2251" s="0" t="n">
        <f aca="false">2+30*D2251</f>
        <v>2222</v>
      </c>
      <c r="F2251" s="8" t="n">
        <f aca="false">INDEX($F:$F,$E2251)*(2*B2251/INDEX($B:$B,$E2251)-C2251/INDEX($C:$C,$E2251))</f>
        <v>6403.46038791816</v>
      </c>
      <c r="G2251" s="9" t="n">
        <f aca="false">B2251/B2250-1</f>
        <v>-0.00763181846947147</v>
      </c>
      <c r="H2251" s="9" t="n">
        <f aca="false">F2251/F2250-1</f>
        <v>-0.000341810642791485</v>
      </c>
      <c r="I2251" s="9" t="n">
        <f aca="false">LN(B2251/B2250)</f>
        <v>-0.00766108982024133</v>
      </c>
      <c r="J2251" s="9" t="n">
        <f aca="false">LN(F2251/F2250)</f>
        <v>-0.000341869073364421</v>
      </c>
      <c r="K2251" s="9" t="n">
        <f aca="false">F2251/F2244-1</f>
        <v>0.00166744204938674</v>
      </c>
      <c r="L2251" s="9" t="n">
        <f aca="false">F2251/F2221-1</f>
        <v>-0.0519528602585045</v>
      </c>
      <c r="M2251" s="9" t="n">
        <f aca="false">B2251/B2244-1</f>
        <v>0.00876873885293183</v>
      </c>
      <c r="N2251" s="9" t="n">
        <f aca="false">B2251/B2221-1</f>
        <v>-0.243569609260629</v>
      </c>
      <c r="O2251" s="8" t="n">
        <f aca="false">MAX(O2250,F2251)</f>
        <v>7847.55237517597</v>
      </c>
      <c r="P2251" s="9" t="n">
        <f aca="false">F2251/O2251-1</f>
        <v>-0.184018139442545</v>
      </c>
      <c r="Q2251" s="8" t="n">
        <f aca="false">MAX(Q2250,B2251)</f>
        <v>124824.453666861</v>
      </c>
      <c r="R2251" s="9" t="n">
        <f aca="false">B2251/Q2251-1</f>
        <v>-0.45908624034981</v>
      </c>
      <c r="S2251" s="9" t="n">
        <f aca="false">B2251/INDEX($B:$B,$E2251)-1</f>
        <v>-0.242869047365743</v>
      </c>
      <c r="T2251" s="0" t="n">
        <f aca="false">IF(AND($A2251&gt;=CrashTest!$B$3,$A2251&lt;=CrashTest!$C$3),1,IF(AND($A2251&gt;=CrashTest!$B$4,$A2251&lt;=CrashTest!$C$4),2,IF(AND($A2251&gt;=CrashTest!$B$5,$A2251&lt;=CrashTest!$C$5),3,IF(AND($A2251&gt;=CrashTest!$B$6,$A2251&lt;=CrashTest!$C$6),4,IF(AND($A2251&gt;=CrashTest!$B$7,$A2251&lt;=CrashTest!$C$7),5,0)))))</f>
        <v>0</v>
      </c>
      <c r="U2251" s="8" t="str">
        <f aca="false">IF(T2251=0,"",IF(T2250=T2251,MAX(U2250,B2251),B2251))</f>
        <v/>
      </c>
      <c r="V2251" s="9" t="str">
        <f aca="false">IF(T2251=0,"",B2251/U2251-1)</f>
        <v/>
      </c>
      <c r="W2251" s="8" t="str">
        <f aca="false">IF(T2251=0,"",IF(T2250=T2251,MAX(W2250,F2251),F2251))</f>
        <v/>
      </c>
      <c r="X2251" s="9" t="str">
        <f aca="false">IF(T2251=0,"",F2251/W2251-1)</f>
        <v/>
      </c>
    </row>
    <row r="2252" customFormat="false" ht="15" hidden="false" customHeight="false" outlineLevel="0" collapsed="false">
      <c r="A2252" s="5" t="n">
        <v>46080</v>
      </c>
      <c r="B2252" s="6" t="n">
        <v>65864.1358170661</v>
      </c>
      <c r="C2252" s="7" t="n">
        <v>32857.22114</v>
      </c>
      <c r="D2252" s="0" t="n">
        <f aca="false">INT((ROW()-3)/30)</f>
        <v>74</v>
      </c>
      <c r="E2252" s="0" t="n">
        <f aca="false">2+30*D2252</f>
        <v>2222</v>
      </c>
      <c r="F2252" s="8" t="n">
        <f aca="false">INDEX($F:$F,$E2252)*(2*B2252/INDEX($B:$B,$E2252)-C2252/INDEX($C:$C,$E2252))</f>
        <v>6433.69412633956</v>
      </c>
      <c r="G2252" s="9" t="n">
        <f aca="false">B2252/B2251-1</f>
        <v>-0.0245134292219704</v>
      </c>
      <c r="H2252" s="9" t="n">
        <f aca="false">F2252/F2251-1</f>
        <v>0.00472146879809587</v>
      </c>
      <c r="I2252" s="9" t="n">
        <f aca="false">LN(B2252/B2251)</f>
        <v>-0.0248188855149814</v>
      </c>
      <c r="J2252" s="9" t="n">
        <f aca="false">LN(F2252/F2251)</f>
        <v>0.00471035762460329</v>
      </c>
      <c r="K2252" s="9" t="n">
        <f aca="false">F2252/F2245-1</f>
        <v>0.0058027081186478</v>
      </c>
      <c r="L2252" s="9" t="n">
        <f aca="false">F2252/F2222-1</f>
        <v>-0.0450725920470994</v>
      </c>
      <c r="M2252" s="9" t="n">
        <f aca="false">B2252/B2245-1</f>
        <v>-0.0310864532172529</v>
      </c>
      <c r="N2252" s="9" t="n">
        <f aca="false">B2252/B2222-1</f>
        <v>-0.261428923384906</v>
      </c>
      <c r="O2252" s="8" t="n">
        <f aca="false">MAX(O2251,F2252)</f>
        <v>7847.55237517597</v>
      </c>
      <c r="P2252" s="9" t="n">
        <f aca="false">F2252/O2252-1</f>
        <v>-0.180165506548111</v>
      </c>
      <c r="Q2252" s="8" t="n">
        <f aca="false">MAX(Q2251,B2252)</f>
        <v>124824.453666861</v>
      </c>
      <c r="R2252" s="9" t="n">
        <f aca="false">B2252/Q2252-1</f>
        <v>-0.472345891512185</v>
      </c>
      <c r="S2252" s="9" t="n">
        <f aca="false">B2252/INDEX($B:$B,$E2252)-1</f>
        <v>-0.261428923384906</v>
      </c>
      <c r="T2252" s="0" t="n">
        <f aca="false">IF(AND($A2252&gt;=CrashTest!$B$3,$A2252&lt;=CrashTest!$C$3),1,IF(AND($A2252&gt;=CrashTest!$B$4,$A2252&lt;=CrashTest!$C$4),2,IF(AND($A2252&gt;=CrashTest!$B$5,$A2252&lt;=CrashTest!$C$5),3,IF(AND($A2252&gt;=CrashTest!$B$6,$A2252&lt;=CrashTest!$C$6),4,IF(AND($A2252&gt;=CrashTest!$B$7,$A2252&lt;=CrashTest!$C$7),5,0)))))</f>
        <v>0</v>
      </c>
      <c r="U2252" s="8" t="str">
        <f aca="false">IF(T2252=0,"",IF(T2251=T2252,MAX(U2251,B2252),B2252))</f>
        <v/>
      </c>
      <c r="V2252" s="9" t="str">
        <f aca="false">IF(T2252=0,"",B2252/U2252-1)</f>
        <v/>
      </c>
      <c r="W2252" s="8" t="str">
        <f aca="false">IF(T2252=0,"",IF(T2251=T2252,MAX(W2251,F2252),F2252))</f>
        <v/>
      </c>
      <c r="X2252" s="9" t="str">
        <f aca="false">IF(T2252=0,"",F2252/W2252-1)</f>
        <v/>
      </c>
    </row>
    <row r="2253" customFormat="false" ht="15" hidden="false" customHeight="false" outlineLevel="0" collapsed="false">
      <c r="A2253" s="5" t="n">
        <v>46081</v>
      </c>
      <c r="B2253" s="6" t="n">
        <v>66965.6353091759</v>
      </c>
      <c r="C2253" s="7" t="n">
        <v>33838.56737</v>
      </c>
      <c r="D2253" s="0" t="n">
        <f aca="false">INT((ROW()-3)/30)</f>
        <v>75</v>
      </c>
      <c r="E2253" s="0" t="n">
        <f aca="false">2+30*D2253</f>
        <v>2252</v>
      </c>
      <c r="F2253" s="8" t="n">
        <f aca="false">INDEX($F:$F,$E2253)*(2*B2253/INDEX($B:$B,$E2253)-C2253/INDEX($C:$C,$E2253))</f>
        <v>6456.73085616484</v>
      </c>
      <c r="G2253" s="9" t="n">
        <f aca="false">B2253/B2252-1</f>
        <v>0.016723813019716</v>
      </c>
      <c r="H2253" s="9" t="n">
        <f aca="false">F2253/F2252-1</f>
        <v>0.00358063802426734</v>
      </c>
      <c r="I2253" s="9" t="n">
        <f aca="false">LN(B2253/B2252)</f>
        <v>0.0165855098991038</v>
      </c>
      <c r="J2253" s="9" t="n">
        <f aca="false">LN(F2253/F2252)</f>
        <v>0.00357424280137594</v>
      </c>
      <c r="K2253" s="9" t="n">
        <f aca="false">F2253/F2246-1</f>
        <v>0.00776306859538245</v>
      </c>
      <c r="L2253" s="9" t="n">
        <f aca="false">F2253/F2223-1</f>
        <v>-0.0249848487085412</v>
      </c>
      <c r="M2253" s="9" t="n">
        <f aca="false">B2253/B2246-1</f>
        <v>-0.0155104689030388</v>
      </c>
      <c r="N2253" s="9" t="n">
        <f aca="false">B2253/B2223-1</f>
        <v>-0.207698526746654</v>
      </c>
      <c r="O2253" s="8" t="n">
        <f aca="false">MAX(O2252,F2253)</f>
        <v>7847.55237517597</v>
      </c>
      <c r="P2253" s="9" t="n">
        <f aca="false">F2253/O2253-1</f>
        <v>-0.177229975987251</v>
      </c>
      <c r="Q2253" s="8" t="n">
        <f aca="false">MAX(Q2252,B2253)</f>
        <v>124824.453666861</v>
      </c>
      <c r="R2253" s="9" t="n">
        <f aca="false">B2253/Q2253-1</f>
        <v>-0.46352150286275</v>
      </c>
      <c r="S2253" s="9" t="n">
        <f aca="false">B2253/INDEX($B:$B,$E2253)-1</f>
        <v>0.016723813019716</v>
      </c>
      <c r="T2253" s="0" t="n">
        <f aca="false">IF(AND($A2253&gt;=CrashTest!$B$3,$A2253&lt;=CrashTest!$C$3),1,IF(AND($A2253&gt;=CrashTest!$B$4,$A2253&lt;=CrashTest!$C$4),2,IF(AND($A2253&gt;=CrashTest!$B$5,$A2253&lt;=CrashTest!$C$5),3,IF(AND($A2253&gt;=CrashTest!$B$6,$A2253&lt;=CrashTest!$C$6),4,IF(AND($A2253&gt;=CrashTest!$B$7,$A2253&lt;=CrashTest!$C$7),5,0)))))</f>
        <v>0</v>
      </c>
      <c r="U2253" s="8" t="str">
        <f aca="false">IF(T2253=0,"",IF(T2252=T2253,MAX(U2252,B2253),B2253))</f>
        <v/>
      </c>
      <c r="V2253" s="9" t="str">
        <f aca="false">IF(T2253=0,"",B2253/U2253-1)</f>
        <v/>
      </c>
      <c r="W2253" s="8" t="str">
        <f aca="false">IF(T2253=0,"",IF(T2252=T2253,MAX(W2252,F2253),F2253))</f>
        <v/>
      </c>
      <c r="X2253" s="9" t="str">
        <f aca="false">IF(T2253=0,"",F2253/W2253-1)</f>
        <v/>
      </c>
    </row>
    <row r="2254" customFormat="false" ht="15" hidden="false" customHeight="false" outlineLevel="0" collapsed="false">
      <c r="A2254" s="5" t="n">
        <v>46082</v>
      </c>
      <c r="B2254" s="6" t="n">
        <v>65733.5212597896</v>
      </c>
      <c r="C2254" s="7" t="n">
        <v>32779.89085</v>
      </c>
      <c r="D2254" s="0" t="n">
        <f aca="false">INT((ROW()-3)/30)</f>
        <v>75</v>
      </c>
      <c r="E2254" s="0" t="n">
        <f aca="false">2+30*D2254</f>
        <v>2252</v>
      </c>
      <c r="F2254" s="8" t="n">
        <f aca="false">INDEX($F:$F,$E2254)*(2*B2254/INDEX($B:$B,$E2254)-C2254/INDEX($C:$C,$E2254))</f>
        <v>6423.31878765497</v>
      </c>
      <c r="G2254" s="9" t="n">
        <f aca="false">B2254/B2253-1</f>
        <v>-0.0183991989876255</v>
      </c>
      <c r="H2254" s="9" t="n">
        <f aca="false">F2254/F2253-1</f>
        <v>-0.00517476556700069</v>
      </c>
      <c r="I2254" s="9" t="n">
        <f aca="false">LN(B2254/B2253)</f>
        <v>-0.018570569558492</v>
      </c>
      <c r="J2254" s="9" t="n">
        <f aca="false">LN(F2254/F2253)</f>
        <v>-0.00518820103665088</v>
      </c>
      <c r="K2254" s="9" t="n">
        <f aca="false">F2254/F2247-1</f>
        <v>0.00531590638471213</v>
      </c>
      <c r="L2254" s="9" t="n">
        <f aca="false">F2254/F2224-1</f>
        <v>-0.0266064576138285</v>
      </c>
      <c r="M2254" s="9" t="n">
        <f aca="false">B2254/B2247-1</f>
        <v>-0.0268912238284216</v>
      </c>
      <c r="N2254" s="9" t="n">
        <f aca="false">B2254/B2224-1</f>
        <v>-0.217616736661684</v>
      </c>
      <c r="O2254" s="8" t="n">
        <f aca="false">MAX(O2253,F2254)</f>
        <v>7847.55237517597</v>
      </c>
      <c r="P2254" s="9" t="n">
        <f aca="false">F2254/O2254-1</f>
        <v>-0.181487617977073</v>
      </c>
      <c r="Q2254" s="8" t="n">
        <f aca="false">MAX(Q2253,B2254)</f>
        <v>124824.453666861</v>
      </c>
      <c r="R2254" s="9" t="n">
        <f aca="false">B2254/Q2254-1</f>
        <v>-0.47339227748416</v>
      </c>
      <c r="S2254" s="9" t="n">
        <f aca="false">B2254/INDEX($B:$B,$E2254)-1</f>
        <v>-0.00198309073149106</v>
      </c>
      <c r="T2254" s="0" t="n">
        <f aca="false">IF(AND($A2254&gt;=CrashTest!$B$3,$A2254&lt;=CrashTest!$C$3),1,IF(AND($A2254&gt;=CrashTest!$B$4,$A2254&lt;=CrashTest!$C$4),2,IF(AND($A2254&gt;=CrashTest!$B$5,$A2254&lt;=CrashTest!$C$5),3,IF(AND($A2254&gt;=CrashTest!$B$6,$A2254&lt;=CrashTest!$C$6),4,IF(AND($A2254&gt;=CrashTest!$B$7,$A2254&lt;=CrashTest!$C$7),5,0)))))</f>
        <v>0</v>
      </c>
      <c r="U2254" s="8" t="str">
        <f aca="false">IF(T2254=0,"",IF(T2253=T2254,MAX(U2253,B2254),B2254))</f>
        <v/>
      </c>
      <c r="V2254" s="9" t="str">
        <f aca="false">IF(T2254=0,"",B2254/U2254-1)</f>
        <v/>
      </c>
      <c r="W2254" s="8" t="str">
        <f aca="false">IF(T2254=0,"",IF(T2253=T2254,MAX(W2253,F2254),F2254))</f>
        <v/>
      </c>
      <c r="X2254" s="9" t="str">
        <f aca="false">IF(T2254=0,"",F2254/W2254-1)</f>
        <v/>
      </c>
    </row>
    <row r="2255" customFormat="false" ht="15" hidden="false" customHeight="false" outlineLevel="0" collapsed="false">
      <c r="A2255" s="5" t="n">
        <v>46083</v>
      </c>
      <c r="B2255" s="6" t="n">
        <v>68922.6242974869</v>
      </c>
      <c r="C2255" s="7" t="n">
        <v>35479.91279</v>
      </c>
      <c r="D2255" s="0" t="n">
        <f aca="false">INT((ROW()-3)/30)</f>
        <v>75</v>
      </c>
      <c r="E2255" s="0" t="n">
        <f aca="false">2+30*D2255</f>
        <v>2252</v>
      </c>
      <c r="F2255" s="8" t="n">
        <f aca="false">INDEX($F:$F,$E2255)*(2*B2255/INDEX($B:$B,$E2255)-C2255/INDEX($C:$C,$E2255))</f>
        <v>6517.66536318695</v>
      </c>
      <c r="G2255" s="9" t="n">
        <f aca="false">B2255/B2254-1</f>
        <v>0.0485156275911864</v>
      </c>
      <c r="H2255" s="9" t="n">
        <f aca="false">F2255/F2254-1</f>
        <v>0.0146881353161707</v>
      </c>
      <c r="I2255" s="9" t="n">
        <f aca="false">LN(B2255/B2254)</f>
        <v>0.0473754759613876</v>
      </c>
      <c r="J2255" s="9" t="n">
        <f aca="false">LN(F2255/F2254)</f>
        <v>0.0145813094348648</v>
      </c>
      <c r="K2255" s="9" t="n">
        <f aca="false">F2255/F2248-1</f>
        <v>0.0170342496253797</v>
      </c>
      <c r="L2255" s="9" t="n">
        <f aca="false">F2255/F2225-1</f>
        <v>-0.000932776361883603</v>
      </c>
      <c r="M2255" s="9" t="n">
        <f aca="false">B2255/B2248-1</f>
        <v>0.0654307884209464</v>
      </c>
      <c r="N2255" s="9" t="n">
        <f aca="false">B2255/B2225-1</f>
        <v>-0.12426257657484</v>
      </c>
      <c r="O2255" s="8" t="n">
        <f aca="false">MAX(O2254,F2255)</f>
        <v>7847.55237517597</v>
      </c>
      <c r="P2255" s="9" t="n">
        <f aca="false">F2255/O2255-1</f>
        <v>-0.169465197351959</v>
      </c>
      <c r="Q2255" s="8" t="n">
        <f aca="false">MAX(Q2254,B2255)</f>
        <v>124824.453666861</v>
      </c>
      <c r="R2255" s="9" t="n">
        <f aca="false">B2255/Q2255-1</f>
        <v>-0.447843573331939</v>
      </c>
      <c r="S2255" s="9" t="n">
        <f aca="false">B2255/INDEX($B:$B,$E2255)-1</f>
        <v>0.0464363259682867</v>
      </c>
      <c r="T2255" s="0" t="n">
        <f aca="false">IF(AND($A2255&gt;=CrashTest!$B$3,$A2255&lt;=CrashTest!$C$3),1,IF(AND($A2255&gt;=CrashTest!$B$4,$A2255&lt;=CrashTest!$C$4),2,IF(AND($A2255&gt;=CrashTest!$B$5,$A2255&lt;=CrashTest!$C$5),3,IF(AND($A2255&gt;=CrashTest!$B$6,$A2255&lt;=CrashTest!$C$6),4,IF(AND($A2255&gt;=CrashTest!$B$7,$A2255&lt;=CrashTest!$C$7),5,0)))))</f>
        <v>0</v>
      </c>
      <c r="U2255" s="8" t="str">
        <f aca="false">IF(T2255=0,"",IF(T2254=T2255,MAX(U2254,B2255),B2255))</f>
        <v/>
      </c>
      <c r="V2255" s="9" t="str">
        <f aca="false">IF(T2255=0,"",B2255/U2255-1)</f>
        <v/>
      </c>
      <c r="W2255" s="8" t="str">
        <f aca="false">IF(T2255=0,"",IF(T2254=T2255,MAX(W2254,F2255),F2255))</f>
        <v/>
      </c>
      <c r="X2255" s="9" t="str">
        <f aca="false">IF(T2255=0,"",F2255/W2255-1)</f>
        <v/>
      </c>
    </row>
    <row r="2256" customFormat="false" ht="15" hidden="false" customHeight="false" outlineLevel="0" collapsed="false">
      <c r="A2256" s="5" t="n">
        <v>46084</v>
      </c>
      <c r="B2256" s="6" t="n">
        <v>68431.1740306838</v>
      </c>
      <c r="C2256" s="7" t="n">
        <v>35026.28225</v>
      </c>
      <c r="D2256" s="0" t="n">
        <f aca="false">INT((ROW()-3)/30)</f>
        <v>75</v>
      </c>
      <c r="E2256" s="0" t="n">
        <f aca="false">2+30*D2256</f>
        <v>2252</v>
      </c>
      <c r="F2256" s="8" t="n">
        <f aca="false">INDEX($F:$F,$E2256)*(2*B2256/INDEX($B:$B,$E2256)-C2256/INDEX($C:$C,$E2256))</f>
        <v>6510.47867992277</v>
      </c>
      <c r="G2256" s="9" t="n">
        <f aca="false">B2256/B2255-1</f>
        <v>-0.00713046364401149</v>
      </c>
      <c r="H2256" s="9" t="n">
        <f aca="false">F2256/F2255-1</f>
        <v>-0.0011026468625972</v>
      </c>
      <c r="I2256" s="9" t="n">
        <f aca="false">LN(B2256/B2255)</f>
        <v>-0.00715600689581245</v>
      </c>
      <c r="J2256" s="9" t="n">
        <f aca="false">LN(F2256/F2255)</f>
        <v>-0.00110325522489597</v>
      </c>
      <c r="K2256" s="9" t="n">
        <f aca="false">F2256/F2249-1</f>
        <v>0.0161192204834022</v>
      </c>
      <c r="L2256" s="9" t="n">
        <f aca="false">F2256/F2226-1</f>
        <v>0.00334981580847971</v>
      </c>
      <c r="M2256" s="9" t="n">
        <f aca="false">B2256/B2249-1</f>
        <v>0.0671735960583173</v>
      </c>
      <c r="N2256" s="9" t="n">
        <f aca="false">B2256/B2226-1</f>
        <v>-0.110255653569599</v>
      </c>
      <c r="O2256" s="8" t="n">
        <f aca="false">MAX(O2255,F2256)</f>
        <v>7847.55237517597</v>
      </c>
      <c r="P2256" s="9" t="n">
        <f aca="false">F2256/O2256-1</f>
        <v>-0.170380983946376</v>
      </c>
      <c r="Q2256" s="8" t="n">
        <f aca="false">MAX(Q2255,B2256)</f>
        <v>124824.453666861</v>
      </c>
      <c r="R2256" s="9" t="n">
        <f aca="false">B2256/Q2256-1</f>
        <v>-0.451780704658103</v>
      </c>
      <c r="S2256" s="9" t="n">
        <f aca="false">B2256/INDEX($B:$B,$E2256)-1</f>
        <v>0.0389747497901971</v>
      </c>
      <c r="T2256" s="0" t="n">
        <f aca="false">IF(AND($A2256&gt;=CrashTest!$B$3,$A2256&lt;=CrashTest!$C$3),1,IF(AND($A2256&gt;=CrashTest!$B$4,$A2256&lt;=CrashTest!$C$4),2,IF(AND($A2256&gt;=CrashTest!$B$5,$A2256&lt;=CrashTest!$C$5),3,IF(AND($A2256&gt;=CrashTest!$B$6,$A2256&lt;=CrashTest!$C$6),4,IF(AND($A2256&gt;=CrashTest!$B$7,$A2256&lt;=CrashTest!$C$7),5,0)))))</f>
        <v>0</v>
      </c>
      <c r="U2256" s="8" t="str">
        <f aca="false">IF(T2256=0,"",IF(T2255=T2256,MAX(U2255,B2256),B2256))</f>
        <v/>
      </c>
      <c r="V2256" s="9" t="str">
        <f aca="false">IF(T2256=0,"",B2256/U2256-1)</f>
        <v/>
      </c>
      <c r="W2256" s="8" t="str">
        <f aca="false">IF(T2256=0,"",IF(T2255=T2256,MAX(W2255,F2256),F2256))</f>
        <v/>
      </c>
      <c r="X2256" s="9" t="str">
        <f aca="false">IF(T2256=0,"",F2256/W2256-1)</f>
        <v/>
      </c>
    </row>
    <row r="2257" customFormat="false" ht="15" hidden="false" customHeight="false" outlineLevel="0" collapsed="false">
      <c r="A2257" s="5" t="n">
        <v>46085</v>
      </c>
      <c r="B2257" s="6" t="n">
        <v>72667.4630575687</v>
      </c>
      <c r="C2257" s="7" t="n">
        <v>38906.7896</v>
      </c>
      <c r="D2257" s="0" t="n">
        <f aca="false">INT((ROW()-3)/30)</f>
        <v>75</v>
      </c>
      <c r="E2257" s="0" t="n">
        <f aca="false">2+30*D2257</f>
        <v>2252</v>
      </c>
      <c r="F2257" s="8" t="n">
        <f aca="false">INDEX($F:$F,$E2257)*(2*B2257/INDEX($B:$B,$E2257)-C2257/INDEX($C:$C,$E2257))</f>
        <v>6578.25819059549</v>
      </c>
      <c r="G2257" s="9" t="n">
        <f aca="false">B2257/B2256-1</f>
        <v>0.0619058358546558</v>
      </c>
      <c r="H2257" s="9" t="n">
        <f aca="false">F2257/F2256-1</f>
        <v>0.0104108336736801</v>
      </c>
      <c r="I2257" s="9" t="n">
        <f aca="false">LN(B2257/B2256)</f>
        <v>0.0600652520850881</v>
      </c>
      <c r="J2257" s="9" t="n">
        <f aca="false">LN(F2257/F2256)</f>
        <v>0.0103570141598453</v>
      </c>
      <c r="K2257" s="9" t="n">
        <f aca="false">F2257/F2250-1</f>
        <v>0.0269462561745999</v>
      </c>
      <c r="L2257" s="9" t="n">
        <f aca="false">F2257/F2227-1</f>
        <v>0.0088656000580376</v>
      </c>
      <c r="M2257" s="9" t="n">
        <f aca="false">B2257/B2250-1</f>
        <v>0.0680341184650417</v>
      </c>
      <c r="N2257" s="9" t="n">
        <f aca="false">B2257/B2227-1</f>
        <v>-0.0768470514771676</v>
      </c>
      <c r="O2257" s="8" t="n">
        <f aca="false">MAX(O2256,F2257)</f>
        <v>7847.55237517597</v>
      </c>
      <c r="P2257" s="9" t="n">
        <f aca="false">F2257/O2257-1</f>
        <v>-0.16174395835772</v>
      </c>
      <c r="Q2257" s="8" t="n">
        <f aca="false">MAX(Q2256,B2257)</f>
        <v>124824.453666861</v>
      </c>
      <c r="R2257" s="9" t="n">
        <f aca="false">B2257/Q2257-1</f>
        <v>-0.417842730948313</v>
      </c>
      <c r="S2257" s="9" t="n">
        <f aca="false">B2257/INDEX($B:$B,$E2257)-1</f>
        <v>0.103293350107841</v>
      </c>
      <c r="T2257" s="0" t="n">
        <f aca="false">IF(AND($A2257&gt;=CrashTest!$B$3,$A2257&lt;=CrashTest!$C$3),1,IF(AND($A2257&gt;=CrashTest!$B$4,$A2257&lt;=CrashTest!$C$4),2,IF(AND($A2257&gt;=CrashTest!$B$5,$A2257&lt;=CrashTest!$C$5),3,IF(AND($A2257&gt;=CrashTest!$B$6,$A2257&lt;=CrashTest!$C$6),4,IF(AND($A2257&gt;=CrashTest!$B$7,$A2257&lt;=CrashTest!$C$7),5,0)))))</f>
        <v>0</v>
      </c>
      <c r="U2257" s="8" t="str">
        <f aca="false">IF(T2257=0,"",IF(T2256=T2257,MAX(U2256,B2257),B2257))</f>
        <v/>
      </c>
      <c r="V2257" s="9" t="str">
        <f aca="false">IF(T2257=0,"",B2257/U2257-1)</f>
        <v/>
      </c>
      <c r="W2257" s="8" t="str">
        <f aca="false">IF(T2257=0,"",IF(T2256=T2257,MAX(W2256,F2257),F2257))</f>
        <v/>
      </c>
      <c r="X2257" s="9" t="str">
        <f aca="false">IF(T2257=0,"",F2257/W2257-1)</f>
        <v/>
      </c>
    </row>
    <row r="2258" customFormat="false" ht="15" hidden="false" customHeight="false" outlineLevel="0" collapsed="false">
      <c r="A2258" s="5" t="n">
        <v>46086</v>
      </c>
      <c r="B2258" s="6" t="n">
        <v>70987.427176505</v>
      </c>
      <c r="C2258" s="7" t="n">
        <v>37253.10331</v>
      </c>
      <c r="D2258" s="0" t="n">
        <f aca="false">INT((ROW()-3)/30)</f>
        <v>75</v>
      </c>
      <c r="E2258" s="0" t="n">
        <f aca="false">2+30*D2258</f>
        <v>2252</v>
      </c>
      <c r="F2258" s="8" t="n">
        <f aca="false">INDEX($F:$F,$E2258)*(2*B2258/INDEX($B:$B,$E2258)-C2258/INDEX($C:$C,$E2258))</f>
        <v>6573.84639662686</v>
      </c>
      <c r="G2258" s="9" t="n">
        <f aca="false">B2258/B2257-1</f>
        <v>-0.0231195064527399</v>
      </c>
      <c r="H2258" s="9" t="n">
        <f aca="false">F2258/F2257-1</f>
        <v>-0.000670662938546562</v>
      </c>
      <c r="I2258" s="9" t="n">
        <f aca="false">LN(B2258/B2257)</f>
        <v>-0.0233909542293637</v>
      </c>
      <c r="J2258" s="9" t="n">
        <f aca="false">LN(F2258/F2257)</f>
        <v>-0.000670887933537958</v>
      </c>
      <c r="K2258" s="9" t="n">
        <f aca="false">F2258/F2251-1</f>
        <v>0.0266084270670552</v>
      </c>
      <c r="L2258" s="9" t="n">
        <f aca="false">F2258/F2228-1</f>
        <v>0.00893837096982653</v>
      </c>
      <c r="M2258" s="9" t="n">
        <f aca="false">B2258/B2251-1</f>
        <v>0.051365527623324</v>
      </c>
      <c r="N2258" s="9" t="n">
        <f aca="false">B2258/B2228-1</f>
        <v>-0.062064522331133</v>
      </c>
      <c r="O2258" s="8" t="n">
        <f aca="false">MAX(O2257,F2258)</f>
        <v>7847.55237517597</v>
      </c>
      <c r="P2258" s="9" t="n">
        <f aca="false">F2258/O2258-1</f>
        <v>-0.162306145617862</v>
      </c>
      <c r="Q2258" s="8" t="n">
        <f aca="false">MAX(Q2257,B2258)</f>
        <v>124824.453666861</v>
      </c>
      <c r="R2258" s="9" t="n">
        <f aca="false">B2258/Q2258-1</f>
        <v>-0.431301919686662</v>
      </c>
      <c r="S2258" s="9" t="n">
        <f aca="false">B2258/INDEX($B:$B,$E2258)-1</f>
        <v>0.0777857523807579</v>
      </c>
      <c r="T2258" s="0" t="n">
        <f aca="false">IF(AND($A2258&gt;=CrashTest!$B$3,$A2258&lt;=CrashTest!$C$3),1,IF(AND($A2258&gt;=CrashTest!$B$4,$A2258&lt;=CrashTest!$C$4),2,IF(AND($A2258&gt;=CrashTest!$B$5,$A2258&lt;=CrashTest!$C$5),3,IF(AND($A2258&gt;=CrashTest!$B$6,$A2258&lt;=CrashTest!$C$6),4,IF(AND($A2258&gt;=CrashTest!$B$7,$A2258&lt;=CrashTest!$C$7),5,0)))))</f>
        <v>0</v>
      </c>
      <c r="U2258" s="8" t="str">
        <f aca="false">IF(T2258=0,"",IF(T2257=T2258,MAX(U2257,B2258),B2258))</f>
        <v/>
      </c>
      <c r="V2258" s="9" t="str">
        <f aca="false">IF(T2258=0,"",B2258/U2258-1)</f>
        <v/>
      </c>
      <c r="W2258" s="8" t="str">
        <f aca="false">IF(T2258=0,"",IF(T2257=T2258,MAX(W2257,F2258),F2258))</f>
        <v/>
      </c>
      <c r="X2258" s="9" t="str">
        <f aca="false">IF(T2258=0,"",F2258/W2258-1)</f>
        <v/>
      </c>
    </row>
    <row r="2259" customFormat="false" ht="15" hidden="false" customHeight="false" outlineLevel="0" collapsed="false">
      <c r="A2259" s="5" t="n">
        <v>46087</v>
      </c>
      <c r="B2259" s="6" t="n">
        <v>68226.7053927528</v>
      </c>
      <c r="C2259" s="7" t="n">
        <v>34790.28494</v>
      </c>
      <c r="D2259" s="0" t="n">
        <f aca="false">INT((ROW()-3)/30)</f>
        <v>75</v>
      </c>
      <c r="E2259" s="0" t="n">
        <f aca="false">2+30*D2259</f>
        <v>2252</v>
      </c>
      <c r="F2259" s="8" t="n">
        <f aca="false">INDEX($F:$F,$E2259)*(2*B2259/INDEX($B:$B,$E2259)-C2259/INDEX($C:$C,$E2259))</f>
        <v>6516.743227516</v>
      </c>
      <c r="G2259" s="9" t="n">
        <f aca="false">B2259/B2258-1</f>
        <v>-0.0388902921764988</v>
      </c>
      <c r="H2259" s="9" t="n">
        <f aca="false">F2259/F2258-1</f>
        <v>-0.00868641669817016</v>
      </c>
      <c r="I2259" s="9" t="n">
        <f aca="false">LN(B2259/B2258)</f>
        <v>-0.0396667164615307</v>
      </c>
      <c r="J2259" s="9" t="n">
        <f aca="false">LN(F2259/F2258)</f>
        <v>-0.00872436352346482</v>
      </c>
      <c r="K2259" s="9" t="n">
        <f aca="false">F2259/F2252-1</f>
        <v>0.0129084627813485</v>
      </c>
      <c r="L2259" s="9" t="n">
        <f aca="false">F2259/F2229-1</f>
        <v>0.00461120326768216</v>
      </c>
      <c r="M2259" s="9" t="n">
        <f aca="false">B2259/B2252-1</f>
        <v>0.0358703495670027</v>
      </c>
      <c r="N2259" s="9" t="n">
        <f aca="false">B2259/B2229-1</f>
        <v>-0.06660473793605</v>
      </c>
      <c r="O2259" s="8" t="n">
        <f aca="false">MAX(O2258,F2259)</f>
        <v>7847.55237517597</v>
      </c>
      <c r="P2259" s="9" t="n">
        <f aca="false">F2259/O2259-1</f>
        <v>-0.169582703502522</v>
      </c>
      <c r="Q2259" s="8" t="n">
        <f aca="false">MAX(Q2258,B2259)</f>
        <v>124824.453666861</v>
      </c>
      <c r="R2259" s="9" t="n">
        <f aca="false">B2259/Q2259-1</f>
        <v>-0.453418754190262</v>
      </c>
      <c r="S2259" s="9" t="n">
        <f aca="false">B2259/INDEX($B:$B,$E2259)-1</f>
        <v>0.0358703495670027</v>
      </c>
      <c r="T2259" s="0" t="n">
        <f aca="false">IF(AND($A2259&gt;=CrashTest!$B$3,$A2259&lt;=CrashTest!$C$3),1,IF(AND($A2259&gt;=CrashTest!$B$4,$A2259&lt;=CrashTest!$C$4),2,IF(AND($A2259&gt;=CrashTest!$B$5,$A2259&lt;=CrashTest!$C$5),3,IF(AND($A2259&gt;=CrashTest!$B$6,$A2259&lt;=CrashTest!$C$6),4,IF(AND($A2259&gt;=CrashTest!$B$7,$A2259&lt;=CrashTest!$C$7),5,0)))))</f>
        <v>0</v>
      </c>
      <c r="U2259" s="8" t="str">
        <f aca="false">IF(T2259=0,"",IF(T2258=T2259,MAX(U2258,B2259),B2259))</f>
        <v/>
      </c>
      <c r="V2259" s="9" t="str">
        <f aca="false">IF(T2259=0,"",B2259/U2259-1)</f>
        <v/>
      </c>
      <c r="W2259" s="8" t="str">
        <f aca="false">IF(T2259=0,"",IF(T2258=T2259,MAX(W2258,F2259),F2259))</f>
        <v/>
      </c>
      <c r="X2259" s="9" t="str">
        <f aca="false">IF(T2259=0,"",F2259/W2259-1)</f>
        <v/>
      </c>
    </row>
    <row r="2260" customFormat="false" ht="15" hidden="false" customHeight="false" outlineLevel="0" collapsed="false">
      <c r="A2260" s="5" t="n">
        <v>46088</v>
      </c>
      <c r="B2260" s="6" t="n">
        <v>67315.5529135009</v>
      </c>
      <c r="C2260" s="7" t="n">
        <v>34035.59649</v>
      </c>
      <c r="D2260" s="0" t="n">
        <f aca="false">INT((ROW()-3)/30)</f>
        <v>75</v>
      </c>
      <c r="E2260" s="0" t="n">
        <f aca="false">2+30*D2260</f>
        <v>2252</v>
      </c>
      <c r="F2260" s="8" t="n">
        <f aca="false">INDEX($F:$F,$E2260)*(2*B2260/INDEX($B:$B,$E2260)-C2260/INDEX($C:$C,$E2260))</f>
        <v>6486.51186392865</v>
      </c>
      <c r="G2260" s="9" t="n">
        <f aca="false">B2260/B2259-1</f>
        <v>-0.0133547776344582</v>
      </c>
      <c r="H2260" s="9" t="n">
        <f aca="false">F2260/F2259-1</f>
        <v>-0.00463902942495931</v>
      </c>
      <c r="I2260" s="9" t="n">
        <f aca="false">LN(B2260/B2259)</f>
        <v>-0.0134447546573074</v>
      </c>
      <c r="J2260" s="9" t="n">
        <f aca="false">LN(F2260/F2259)</f>
        <v>-0.00464982311640043</v>
      </c>
      <c r="K2260" s="9" t="n">
        <f aca="false">F2260/F2253-1</f>
        <v>0.00461239726840601</v>
      </c>
      <c r="L2260" s="9" t="n">
        <f aca="false">F2260/F2230-1</f>
        <v>-0.00602167744162918</v>
      </c>
      <c r="M2260" s="9" t="n">
        <f aca="false">B2260/B2253-1</f>
        <v>0.00522533091352684</v>
      </c>
      <c r="N2260" s="9" t="n">
        <f aca="false">B2260/B2230-1</f>
        <v>0.0601761275059398</v>
      </c>
      <c r="O2260" s="8" t="n">
        <f aca="false">MAX(O2259,F2260)</f>
        <v>7847.55237517597</v>
      </c>
      <c r="P2260" s="9" t="n">
        <f aca="false">F2260/O2260-1</f>
        <v>-0.173435033775969</v>
      </c>
      <c r="Q2260" s="8" t="n">
        <f aca="false">MAX(Q2259,B2260)</f>
        <v>124824.453666861</v>
      </c>
      <c r="R2260" s="9" t="n">
        <f aca="false">B2260/Q2260-1</f>
        <v>-0.460718225187216</v>
      </c>
      <c r="S2260" s="9" t="n">
        <f aca="false">B2260/INDEX($B:$B,$E2260)-1</f>
        <v>0.022036531390407</v>
      </c>
      <c r="T2260" s="0" t="n">
        <f aca="false">IF(AND($A2260&gt;=CrashTest!$B$3,$A2260&lt;=CrashTest!$C$3),1,IF(AND($A2260&gt;=CrashTest!$B$4,$A2260&lt;=CrashTest!$C$4),2,IF(AND($A2260&gt;=CrashTest!$B$5,$A2260&lt;=CrashTest!$C$5),3,IF(AND($A2260&gt;=CrashTest!$B$6,$A2260&lt;=CrashTest!$C$6),4,IF(AND($A2260&gt;=CrashTest!$B$7,$A2260&lt;=CrashTest!$C$7),5,0)))))</f>
        <v>0</v>
      </c>
      <c r="U2260" s="8" t="str">
        <f aca="false">IF(T2260=0,"",IF(T2259=T2260,MAX(U2259,B2260),B2260))</f>
        <v/>
      </c>
      <c r="V2260" s="9" t="str">
        <f aca="false">IF(T2260=0,"",B2260/U2260-1)</f>
        <v/>
      </c>
      <c r="W2260" s="8" t="str">
        <f aca="false">IF(T2260=0,"",IF(T2259=T2260,MAX(W2259,F2260),F2260))</f>
        <v/>
      </c>
      <c r="X2260" s="9" t="str">
        <f aca="false">IF(T2260=0,"",F2260/W2260-1)</f>
        <v/>
      </c>
    </row>
    <row r="2261" customFormat="false" ht="15" hidden="false" customHeight="false" outlineLevel="0" collapsed="false">
      <c r="A2261" s="5" t="n">
        <v>46089</v>
      </c>
      <c r="B2261" s="6" t="n">
        <v>66202.6978731736</v>
      </c>
      <c r="C2261" s="7" t="n">
        <v>32938.88956</v>
      </c>
      <c r="D2261" s="0" t="n">
        <f aca="false">INT((ROW()-3)/30)</f>
        <v>75</v>
      </c>
      <c r="E2261" s="0" t="n">
        <f aca="false">2+30*D2261</f>
        <v>2252</v>
      </c>
      <c r="F2261" s="8" t="n">
        <f aca="false">INDEX($F:$F,$E2261)*(2*B2261/INDEX($B:$B,$E2261)-C2261/INDEX($C:$C,$E2261))</f>
        <v>6483.84518837678</v>
      </c>
      <c r="G2261" s="9" t="n">
        <f aca="false">B2261/B2260-1</f>
        <v>-0.0165319156147657</v>
      </c>
      <c r="H2261" s="9" t="n">
        <f aca="false">F2261/F2260-1</f>
        <v>-0.000411110872500342</v>
      </c>
      <c r="I2261" s="9" t="n">
        <f aca="false">LN(B2261/B2260)</f>
        <v>-0.0166700927367799</v>
      </c>
      <c r="J2261" s="9" t="n">
        <f aca="false">LN(F2261/F2260)</f>
        <v>-0.00041119540174314</v>
      </c>
      <c r="K2261" s="9" t="n">
        <f aca="false">F2261/F2254-1</f>
        <v>0.00942291714341526</v>
      </c>
      <c r="L2261" s="9" t="n">
        <f aca="false">F2261/F2231-1</f>
        <v>-0.00241077901373743</v>
      </c>
      <c r="M2261" s="9" t="n">
        <f aca="false">B2261/B2254-1</f>
        <v>0.00713755484860967</v>
      </c>
      <c r="N2261" s="9" t="n">
        <f aca="false">B2261/B2231-1</f>
        <v>-0.0629178367840504</v>
      </c>
      <c r="O2261" s="8" t="n">
        <f aca="false">MAX(O2260,F2261)</f>
        <v>7847.55237517597</v>
      </c>
      <c r="P2261" s="9" t="n">
        <f aca="false">F2261/O2261-1</f>
        <v>-0.173774843620411</v>
      </c>
      <c r="Q2261" s="8" t="n">
        <f aca="false">MAX(Q2260,B2261)</f>
        <v>124824.453666861</v>
      </c>
      <c r="R2261" s="9" t="n">
        <f aca="false">B2261/Q2261-1</f>
        <v>-0.469633585981002</v>
      </c>
      <c r="S2261" s="9" t="n">
        <f aca="false">B2261/INDEX($B:$B,$E2261)-1</f>
        <v>0.00514030969825274</v>
      </c>
      <c r="T2261" s="0" t="n">
        <f aca="false">IF(AND($A2261&gt;=CrashTest!$B$3,$A2261&lt;=CrashTest!$C$3),1,IF(AND($A2261&gt;=CrashTest!$B$4,$A2261&lt;=CrashTest!$C$4),2,IF(AND($A2261&gt;=CrashTest!$B$5,$A2261&lt;=CrashTest!$C$5),3,IF(AND($A2261&gt;=CrashTest!$B$6,$A2261&lt;=CrashTest!$C$6),4,IF(AND($A2261&gt;=CrashTest!$B$7,$A2261&lt;=CrashTest!$C$7),5,0)))))</f>
        <v>0</v>
      </c>
      <c r="U2261" s="8" t="str">
        <f aca="false">IF(T2261=0,"",IF(T2260=T2261,MAX(U2260,B2261),B2261))</f>
        <v/>
      </c>
      <c r="V2261" s="9" t="str">
        <f aca="false">IF(T2261=0,"",B2261/U2261-1)</f>
        <v/>
      </c>
      <c r="W2261" s="8" t="str">
        <f aca="false">IF(T2261=0,"",IF(T2260=T2261,MAX(W2260,F2261),F2261))</f>
        <v/>
      </c>
      <c r="X2261" s="9" t="str">
        <f aca="false">IF(T2261=0,"",F2261/W2261-1)</f>
        <v/>
      </c>
    </row>
    <row r="2262" customFormat="false" ht="15" hidden="false" customHeight="false" outlineLevel="0" collapsed="false">
      <c r="A2262" s="5" t="n">
        <v>46090</v>
      </c>
      <c r="B2262" s="6" t="n">
        <v>68528.5384699007</v>
      </c>
      <c r="C2262" s="7" t="n">
        <v>35001.20683</v>
      </c>
      <c r="D2262" s="0" t="n">
        <f aca="false">INT((ROW()-3)/30)</f>
        <v>75</v>
      </c>
      <c r="E2262" s="0" t="n">
        <f aca="false">2+30*D2262</f>
        <v>2252</v>
      </c>
      <c r="F2262" s="8" t="n">
        <f aca="false">INDEX($F:$F,$E2262)*(2*B2262/INDEX($B:$B,$E2262)-C2262/INDEX($C:$C,$E2262))</f>
        <v>6534.41000727723</v>
      </c>
      <c r="G2262" s="9" t="n">
        <f aca="false">B2262/B2261-1</f>
        <v>0.0351321120052053</v>
      </c>
      <c r="H2262" s="9" t="n">
        <f aca="false">F2262/F2261-1</f>
        <v>0.00779858516534171</v>
      </c>
      <c r="I2262" s="9" t="n">
        <f aca="false">LN(B2262/B2261)</f>
        <v>0.0345290630209465</v>
      </c>
      <c r="J2262" s="9" t="n">
        <f aca="false">LN(F2262/F2261)</f>
        <v>0.00776833337901494</v>
      </c>
      <c r="K2262" s="9" t="n">
        <f aca="false">F2262/F2255-1</f>
        <v>0.00256911687808659</v>
      </c>
      <c r="L2262" s="9" t="n">
        <f aca="false">F2262/F2232-1</f>
        <v>0.0139410934577116</v>
      </c>
      <c r="M2262" s="9" t="n">
        <f aca="false">B2262/B2255-1</f>
        <v>-0.00571780067289995</v>
      </c>
      <c r="N2262" s="9" t="n">
        <f aca="false">B2262/B2232-1</f>
        <v>-0.00922011653762178</v>
      </c>
      <c r="O2262" s="8" t="n">
        <f aca="false">MAX(O2261,F2262)</f>
        <v>7847.55237517597</v>
      </c>
      <c r="P2262" s="9" t="n">
        <f aca="false">F2262/O2262-1</f>
        <v>-0.167331456372637</v>
      </c>
      <c r="Q2262" s="8" t="n">
        <f aca="false">MAX(Q2261,B2262)</f>
        <v>124824.453666861</v>
      </c>
      <c r="R2262" s="9" t="n">
        <f aca="false">B2262/Q2262-1</f>
        <v>-0.451000693719888</v>
      </c>
      <c r="S2262" s="9" t="n">
        <f aca="false">B2262/INDEX($B:$B,$E2262)-1</f>
        <v>0.0404530116395185</v>
      </c>
      <c r="T2262" s="0" t="n">
        <f aca="false">IF(AND($A2262&gt;=CrashTest!$B$3,$A2262&lt;=CrashTest!$C$3),1,IF(AND($A2262&gt;=CrashTest!$B$4,$A2262&lt;=CrashTest!$C$4),2,IF(AND($A2262&gt;=CrashTest!$B$5,$A2262&lt;=CrashTest!$C$5),3,IF(AND($A2262&gt;=CrashTest!$B$6,$A2262&lt;=CrashTest!$C$6),4,IF(AND($A2262&gt;=CrashTest!$B$7,$A2262&lt;=CrashTest!$C$7),5,0)))))</f>
        <v>0</v>
      </c>
      <c r="U2262" s="8" t="str">
        <f aca="false">IF(T2262=0,"",IF(T2261=T2262,MAX(U2261,B2262),B2262))</f>
        <v/>
      </c>
      <c r="V2262" s="9" t="str">
        <f aca="false">IF(T2262=0,"",B2262/U2262-1)</f>
        <v/>
      </c>
      <c r="W2262" s="8" t="str">
        <f aca="false">IF(T2262=0,"",IF(T2261=T2262,MAX(W2261,F2262),F2262))</f>
        <v/>
      </c>
      <c r="X2262" s="9" t="str">
        <f aca="false">IF(T2262=0,"",F2262/W2262-1)</f>
        <v/>
      </c>
    </row>
    <row r="2263" customFormat="false" ht="15" hidden="false" customHeight="false" outlineLevel="0" collapsed="false">
      <c r="A2263" s="5" t="n">
        <v>46091</v>
      </c>
      <c r="B2263" s="6" t="n">
        <v>69891.8238576856</v>
      </c>
      <c r="C2263" s="7" t="n">
        <v>36311.9286</v>
      </c>
      <c r="D2263" s="0" t="n">
        <f aca="false">INT((ROW()-3)/30)</f>
        <v>75</v>
      </c>
      <c r="E2263" s="0" t="n">
        <f aca="false">2+30*D2263</f>
        <v>2252</v>
      </c>
      <c r="F2263" s="8" t="n">
        <f aca="false">INDEX($F:$F,$E2263)*(2*B2263/INDEX($B:$B,$E2263)-C2263/INDEX($C:$C,$E2263))</f>
        <v>6544.09566894903</v>
      </c>
      <c r="G2263" s="9" t="n">
        <f aca="false">B2263/B2262-1</f>
        <v>0.0198936883555991</v>
      </c>
      <c r="H2263" s="9" t="n">
        <f aca="false">F2263/F2262-1</f>
        <v>0.0014822549642608</v>
      </c>
      <c r="I2263" s="9" t="n">
        <f aca="false">LN(B2263/B2262)</f>
        <v>0.019698394761804</v>
      </c>
      <c r="J2263" s="9" t="n">
        <f aca="false">LN(F2263/F2262)</f>
        <v>0.00148115750871004</v>
      </c>
      <c r="K2263" s="9" t="n">
        <f aca="false">F2263/F2256-1</f>
        <v>0.00516352033068346</v>
      </c>
      <c r="L2263" s="9" t="n">
        <f aca="false">F2263/F2233-1</f>
        <v>0.00768087394390404</v>
      </c>
      <c r="M2263" s="9" t="n">
        <f aca="false">B2263/B2256-1</f>
        <v>0.0213448015132234</v>
      </c>
      <c r="N2263" s="9" t="n">
        <f aca="false">B2263/B2233-1</f>
        <v>-0.00894416084905025</v>
      </c>
      <c r="O2263" s="8" t="n">
        <f aca="false">MAX(O2262,F2263)</f>
        <v>7847.55237517597</v>
      </c>
      <c r="P2263" s="9" t="n">
        <f aca="false">F2263/O2263-1</f>
        <v>-0.166097229290262</v>
      </c>
      <c r="Q2263" s="8" t="n">
        <f aca="false">MAX(Q2262,B2263)</f>
        <v>124824.453666861</v>
      </c>
      <c r="R2263" s="9" t="n">
        <f aca="false">B2263/Q2263-1</f>
        <v>-0.440079072613311</v>
      </c>
      <c r="S2263" s="9" t="n">
        <f aca="false">B2263/INDEX($B:$B,$E2263)-1</f>
        <v>0.0611514596017198</v>
      </c>
      <c r="T2263" s="0" t="n">
        <f aca="false">IF(AND($A2263&gt;=CrashTest!$B$3,$A2263&lt;=CrashTest!$C$3),1,IF(AND($A2263&gt;=CrashTest!$B$4,$A2263&lt;=CrashTest!$C$4),2,IF(AND($A2263&gt;=CrashTest!$B$5,$A2263&lt;=CrashTest!$C$5),3,IF(AND($A2263&gt;=CrashTest!$B$6,$A2263&lt;=CrashTest!$C$6),4,IF(AND($A2263&gt;=CrashTest!$B$7,$A2263&lt;=CrashTest!$C$7),5,0)))))</f>
        <v>0</v>
      </c>
      <c r="U2263" s="8" t="str">
        <f aca="false">IF(T2263=0,"",IF(T2262=T2263,MAX(U2262,B2263),B2263))</f>
        <v/>
      </c>
      <c r="V2263" s="9" t="str">
        <f aca="false">IF(T2263=0,"",B2263/U2263-1)</f>
        <v/>
      </c>
      <c r="W2263" s="8" t="str">
        <f aca="false">IF(T2263=0,"",IF(T2262=T2263,MAX(W2262,F2263),F2263))</f>
        <v/>
      </c>
      <c r="X2263" s="9" t="str">
        <f aca="false">IF(T2263=0,"",F2263/W2263-1)</f>
        <v/>
      </c>
    </row>
    <row r="2264" customFormat="false" ht="15" hidden="false" customHeight="false" outlineLevel="0" collapsed="false">
      <c r="A2264" s="5" t="n">
        <v>46092</v>
      </c>
      <c r="B2264" s="6" t="n">
        <v>70298.5753530099</v>
      </c>
      <c r="C2264" s="7" t="n">
        <v>36476.34117</v>
      </c>
      <c r="D2264" s="0" t="n">
        <f aca="false">INT((ROW()-3)/30)</f>
        <v>75</v>
      </c>
      <c r="E2264" s="0" t="n">
        <f aca="false">2+30*D2264</f>
        <v>2252</v>
      </c>
      <c r="F2264" s="8" t="n">
        <f aca="false">INDEX($F:$F,$E2264)*(2*B2264/INDEX($B:$B,$E2264)-C2264/INDEX($C:$C,$E2264))</f>
        <v>6591.36646182134</v>
      </c>
      <c r="G2264" s="9" t="n">
        <f aca="false">B2264/B2263-1</f>
        <v>0.00581972930270847</v>
      </c>
      <c r="H2264" s="9" t="n">
        <f aca="false">F2264/F2263-1</f>
        <v>0.00722342631642747</v>
      </c>
      <c r="I2264" s="9" t="n">
        <f aca="false">LN(B2264/B2263)</f>
        <v>0.00580286009596456</v>
      </c>
      <c r="J2264" s="9" t="n">
        <f aca="false">LN(F2264/F2263)</f>
        <v>0.00719746233020556</v>
      </c>
      <c r="K2264" s="9" t="n">
        <f aca="false">F2264/F2257-1</f>
        <v>0.00199266596811154</v>
      </c>
      <c r="L2264" s="9" t="n">
        <f aca="false">F2264/F2234-1</f>
        <v>0.0192350736075702</v>
      </c>
      <c r="M2264" s="9" t="n">
        <f aca="false">B2264/B2257-1</f>
        <v>-0.0325990148119265</v>
      </c>
      <c r="N2264" s="9" t="n">
        <f aca="false">B2264/B2234-1</f>
        <v>0.00077548967540908</v>
      </c>
      <c r="O2264" s="8" t="n">
        <f aca="false">MAX(O2263,F2264)</f>
        <v>7847.55237517597</v>
      </c>
      <c r="P2264" s="9" t="n">
        <f aca="false">F2264/O2264-1</f>
        <v>-0.160073594070975</v>
      </c>
      <c r="Q2264" s="8" t="n">
        <f aca="false">MAX(Q2263,B2264)</f>
        <v>124824.453666861</v>
      </c>
      <c r="R2264" s="9" t="n">
        <f aca="false">B2264/Q2264-1</f>
        <v>-0.436820484384999</v>
      </c>
      <c r="S2264" s="9" t="n">
        <f aca="false">B2264/INDEX($B:$B,$E2264)-1</f>
        <v>0.0673270738457756</v>
      </c>
      <c r="T2264" s="0" t="n">
        <f aca="false">IF(AND($A2264&gt;=CrashTest!$B$3,$A2264&lt;=CrashTest!$C$3),1,IF(AND($A2264&gt;=CrashTest!$B$4,$A2264&lt;=CrashTest!$C$4),2,IF(AND($A2264&gt;=CrashTest!$B$5,$A2264&lt;=CrashTest!$C$5),3,IF(AND($A2264&gt;=CrashTest!$B$6,$A2264&lt;=CrashTest!$C$6),4,IF(AND($A2264&gt;=CrashTest!$B$7,$A2264&lt;=CrashTest!$C$7),5,0)))))</f>
        <v>0</v>
      </c>
      <c r="U2264" s="8" t="str">
        <f aca="false">IF(T2264=0,"",IF(T2263=T2264,MAX(U2263,B2264),B2264))</f>
        <v/>
      </c>
      <c r="V2264" s="9" t="str">
        <f aca="false">IF(T2264=0,"",B2264/U2264-1)</f>
        <v/>
      </c>
      <c r="W2264" s="8" t="str">
        <f aca="false">IF(T2264=0,"",IF(T2263=T2264,MAX(W2263,F2264),F2264))</f>
        <v/>
      </c>
      <c r="X2264" s="9" t="str">
        <f aca="false">IF(T2264=0,"",F2264/W2264-1)</f>
        <v/>
      </c>
    </row>
    <row r="2265" customFormat="false" ht="15" hidden="false" customHeight="false" outlineLevel="0" collapsed="false">
      <c r="A2265" s="5" t="n">
        <v>46093</v>
      </c>
      <c r="B2265" s="6" t="n">
        <v>70538.1074623027</v>
      </c>
      <c r="C2265" s="7" t="n">
        <v>36710.91644</v>
      </c>
      <c r="D2265" s="0" t="n">
        <f aca="false">INT((ROW()-3)/30)</f>
        <v>75</v>
      </c>
      <c r="E2265" s="0" t="n">
        <f aca="false">2+30*D2265</f>
        <v>2252</v>
      </c>
      <c r="F2265" s="8" t="n">
        <f aca="false">INDEX($F:$F,$E2265)*(2*B2265/INDEX($B:$B,$E2265)-C2265/INDEX($C:$C,$E2265))</f>
        <v>6592.23045111804</v>
      </c>
      <c r="G2265" s="9" t="n">
        <f aca="false">B2265/B2264-1</f>
        <v>0.00340735367807898</v>
      </c>
      <c r="H2265" s="9" t="n">
        <f aca="false">F2265/F2264-1</f>
        <v>0.000131078935105</v>
      </c>
      <c r="I2265" s="9" t="n">
        <f aca="false">LN(B2265/B2264)</f>
        <v>0.0034015618014543</v>
      </c>
      <c r="J2265" s="9" t="n">
        <f aca="false">LN(F2265/F2264)</f>
        <v>0.000131070345012031</v>
      </c>
      <c r="K2265" s="9" t="n">
        <f aca="false">F2265/F2258-1</f>
        <v>0.0027965445771001</v>
      </c>
      <c r="L2265" s="9" t="n">
        <f aca="false">F2265/F2235-1</f>
        <v>0.0280712168826101</v>
      </c>
      <c r="M2265" s="9" t="n">
        <f aca="false">B2265/B2258-1</f>
        <v>-0.0063295675315167</v>
      </c>
      <c r="N2265" s="9" t="n">
        <f aca="false">B2265/B2235-1</f>
        <v>0.0269230869417962</v>
      </c>
      <c r="O2265" s="8" t="n">
        <f aca="false">MAX(O2264,F2265)</f>
        <v>7847.55237517597</v>
      </c>
      <c r="P2265" s="9" t="n">
        <f aca="false">F2265/O2265-1</f>
        <v>-0.15996349741212</v>
      </c>
      <c r="Q2265" s="8" t="n">
        <f aca="false">MAX(Q2264,B2265)</f>
        <v>124824.453666861</v>
      </c>
      <c r="R2265" s="9" t="n">
        <f aca="false">B2265/Q2265-1</f>
        <v>-0.43490153259105</v>
      </c>
      <c r="S2265" s="9" t="n">
        <f aca="false">B2265/INDEX($B:$B,$E2265)-1</f>
        <v>0.0709638346765573</v>
      </c>
      <c r="T2265" s="0" t="n">
        <f aca="false">IF(AND($A2265&gt;=CrashTest!$B$3,$A2265&lt;=CrashTest!$C$3),1,IF(AND($A2265&gt;=CrashTest!$B$4,$A2265&lt;=CrashTest!$C$4),2,IF(AND($A2265&gt;=CrashTest!$B$5,$A2265&lt;=CrashTest!$C$5),3,IF(AND($A2265&gt;=CrashTest!$B$6,$A2265&lt;=CrashTest!$C$6),4,IF(AND($A2265&gt;=CrashTest!$B$7,$A2265&lt;=CrashTest!$C$7),5,0)))))</f>
        <v>0</v>
      </c>
      <c r="U2265" s="8" t="str">
        <f aca="false">IF(T2265=0,"",IF(T2264=T2265,MAX(U2264,B2265),B2265))</f>
        <v/>
      </c>
      <c r="V2265" s="9" t="str">
        <f aca="false">IF(T2265=0,"",B2265/U2265-1)</f>
        <v/>
      </c>
      <c r="W2265" s="8" t="str">
        <f aca="false">IF(T2265=0,"",IF(T2264=T2265,MAX(W2264,F2265),F2265))</f>
        <v/>
      </c>
      <c r="X2265" s="9" t="str">
        <f aca="false">IF(T2265=0,"",F2265/W2265-1)</f>
        <v/>
      </c>
    </row>
    <row r="2266" customFormat="false" ht="15" hidden="false" customHeight="false" outlineLevel="0" collapsed="false">
      <c r="A2266" s="5" t="n">
        <v>46094</v>
      </c>
      <c r="B2266" s="6" t="n">
        <v>70930.0132793688</v>
      </c>
      <c r="C2266" s="7" t="n">
        <v>37049.90005</v>
      </c>
      <c r="D2266" s="0" t="n">
        <f aca="false">INT((ROW()-3)/30)</f>
        <v>75</v>
      </c>
      <c r="E2266" s="0" t="n">
        <f aca="false">2+30*D2266</f>
        <v>2252</v>
      </c>
      <c r="F2266" s="8" t="n">
        <f aca="false">INDEX($F:$F,$E2266)*(2*B2266/INDEX($B:$B,$E2266)-C2266/INDEX($C:$C,$E2266))</f>
        <v>6602.41861472145</v>
      </c>
      <c r="G2266" s="9" t="n">
        <f aca="false">B2266/B2265-1</f>
        <v>0.00555594459740139</v>
      </c>
      <c r="H2266" s="9" t="n">
        <f aca="false">F2266/F2265-1</f>
        <v>0.00154548049843717</v>
      </c>
      <c r="I2266" s="9" t="n">
        <f aca="false">LN(B2266/B2265)</f>
        <v>0.00554056726798389</v>
      </c>
      <c r="J2266" s="9" t="n">
        <f aca="false">LN(F2266/F2265)</f>
        <v>0.00154428747249235</v>
      </c>
      <c r="K2266" s="9" t="n">
        <f aca="false">F2266/F2259-1</f>
        <v>0.0131469637845629</v>
      </c>
      <c r="L2266" s="9" t="n">
        <f aca="false">F2266/F2236-1</f>
        <v>0.0305573521221048</v>
      </c>
      <c r="M2266" s="9" t="n">
        <f aca="false">B2266/B2259-1</f>
        <v>0.0396224304112909</v>
      </c>
      <c r="N2266" s="9" t="n">
        <f aca="false">B2266/B2236-1</f>
        <v>0.0588194261413688</v>
      </c>
      <c r="O2266" s="8" t="n">
        <f aca="false">MAX(O2265,F2266)</f>
        <v>7847.55237517597</v>
      </c>
      <c r="P2266" s="9" t="n">
        <f aca="false">F2266/O2266-1</f>
        <v>-0.158665237379395</v>
      </c>
      <c r="Q2266" s="8" t="n">
        <f aca="false">MAX(Q2265,B2266)</f>
        <v>124824.453666861</v>
      </c>
      <c r="R2266" s="9" t="n">
        <f aca="false">B2266/Q2266-1</f>
        <v>-0.431761876814049</v>
      </c>
      <c r="S2266" s="9" t="n">
        <f aca="false">B2266/INDEX($B:$B,$E2266)-1</f>
        <v>0.0769140504078409</v>
      </c>
      <c r="T2266" s="0" t="n">
        <f aca="false">IF(AND($A2266&gt;=CrashTest!$B$3,$A2266&lt;=CrashTest!$C$3),1,IF(AND($A2266&gt;=CrashTest!$B$4,$A2266&lt;=CrashTest!$C$4),2,IF(AND($A2266&gt;=CrashTest!$B$5,$A2266&lt;=CrashTest!$C$5),3,IF(AND($A2266&gt;=CrashTest!$B$6,$A2266&lt;=CrashTest!$C$6),4,IF(AND($A2266&gt;=CrashTest!$B$7,$A2266&lt;=CrashTest!$C$7),5,0)))))</f>
        <v>0</v>
      </c>
      <c r="U2266" s="8" t="str">
        <f aca="false">IF(T2266=0,"",IF(T2265=T2266,MAX(U2265,B2266),B2266))</f>
        <v/>
      </c>
      <c r="V2266" s="9" t="str">
        <f aca="false">IF(T2266=0,"",B2266/U2266-1)</f>
        <v/>
      </c>
      <c r="W2266" s="8" t="str">
        <f aca="false">IF(T2266=0,"",IF(T2265=T2266,MAX(W2265,F2266),F2266))</f>
        <v/>
      </c>
      <c r="X2266" s="9" t="str">
        <f aca="false">IF(T2266=0,"",F2266/W2266-1)</f>
        <v/>
      </c>
    </row>
    <row r="2267" customFormat="false" ht="15" hidden="false" customHeight="false" outlineLevel="0" collapsed="false">
      <c r="A2267" s="5" t="n">
        <v>46095</v>
      </c>
      <c r="B2267" s="6" t="n">
        <v>71136.2179199299</v>
      </c>
      <c r="C2267" s="7" t="n">
        <v>37196.00653</v>
      </c>
      <c r="D2267" s="0" t="n">
        <f aca="false">INT((ROW()-3)/30)</f>
        <v>75</v>
      </c>
      <c r="E2267" s="0" t="n">
        <f aca="false">2+30*D2267</f>
        <v>2252</v>
      </c>
      <c r="F2267" s="8" t="n">
        <f aca="false">INDEX($F:$F,$E2267)*(2*B2267/INDEX($B:$B,$E2267)-C2267/INDEX($C:$C,$E2267))</f>
        <v>6614.0945261864</v>
      </c>
      <c r="G2267" s="9" t="n">
        <f aca="false">B2267/B2266-1</f>
        <v>0.00290715637890737</v>
      </c>
      <c r="H2267" s="9" t="n">
        <f aca="false">F2267/F2266-1</f>
        <v>0.00176842944173816</v>
      </c>
      <c r="I2267" s="9" t="n">
        <f aca="false">LN(B2267/B2266)</f>
        <v>0.00290293877198634</v>
      </c>
      <c r="J2267" s="9" t="n">
        <f aca="false">LN(F2267/F2266)</f>
        <v>0.00176686761144631</v>
      </c>
      <c r="K2267" s="9" t="n">
        <f aca="false">F2267/F2260-1</f>
        <v>0.0196689168129389</v>
      </c>
      <c r="L2267" s="9" t="n">
        <f aca="false">F2267/F2237-1</f>
        <v>0.0316120328687131</v>
      </c>
      <c r="M2267" s="9" t="n">
        <f aca="false">B2267/B2260-1</f>
        <v>0.0567575373159079</v>
      </c>
      <c r="N2267" s="9" t="n">
        <f aca="false">B2267/B2237-1</f>
        <v>0.0742156296642225</v>
      </c>
      <c r="O2267" s="8" t="n">
        <f aca="false">MAX(O2266,F2267)</f>
        <v>7847.55237517597</v>
      </c>
      <c r="P2267" s="9" t="n">
        <f aca="false">F2267/O2267-1</f>
        <v>-0.157177396214819</v>
      </c>
      <c r="Q2267" s="8" t="n">
        <f aca="false">MAX(Q2266,B2267)</f>
        <v>124824.453666861</v>
      </c>
      <c r="R2267" s="9" t="n">
        <f aca="false">B2267/Q2267-1</f>
        <v>-0.430109919729491</v>
      </c>
      <c r="S2267" s="9" t="n">
        <f aca="false">B2267/INDEX($B:$B,$E2267)-1</f>
        <v>0.080044807959019</v>
      </c>
      <c r="T2267" s="0" t="n">
        <f aca="false">IF(AND($A2267&gt;=CrashTest!$B$3,$A2267&lt;=CrashTest!$C$3),1,IF(AND($A2267&gt;=CrashTest!$B$4,$A2267&lt;=CrashTest!$C$4),2,IF(AND($A2267&gt;=CrashTest!$B$5,$A2267&lt;=CrashTest!$C$5),3,IF(AND($A2267&gt;=CrashTest!$B$6,$A2267&lt;=CrashTest!$C$6),4,IF(AND($A2267&gt;=CrashTest!$B$7,$A2267&lt;=CrashTest!$C$7),5,0)))))</f>
        <v>0</v>
      </c>
      <c r="U2267" s="8" t="str">
        <f aca="false">IF(T2267=0,"",IF(T2266=T2267,MAX(U2266,B2267),B2267))</f>
        <v/>
      </c>
      <c r="V2267" s="9" t="str">
        <f aca="false">IF(T2267=0,"",B2267/U2267-1)</f>
        <v/>
      </c>
      <c r="W2267" s="8" t="str">
        <f aca="false">IF(T2267=0,"",IF(T2266=T2267,MAX(W2266,F2267),F2267))</f>
        <v/>
      </c>
      <c r="X2267" s="9" t="str">
        <f aca="false">IF(T2267=0,"",F2267/W2267-1)</f>
        <v/>
      </c>
    </row>
    <row r="2268" customFormat="false" ht="15" hidden="false" customHeight="false" outlineLevel="0" collapsed="false">
      <c r="A2268" s="5" t="n">
        <v>46096</v>
      </c>
      <c r="B2268" s="6" t="n">
        <v>72712.1461957919</v>
      </c>
      <c r="C2268" s="7" t="n">
        <v>38516.96584</v>
      </c>
      <c r="D2268" s="0" t="n">
        <f aca="false">INT((ROW()-3)/30)</f>
        <v>75</v>
      </c>
      <c r="E2268" s="0" t="n">
        <f aca="false">2+30*D2268</f>
        <v>2252</v>
      </c>
      <c r="F2268" s="8" t="n">
        <f aca="false">INDEX($F:$F,$E2268)*(2*B2268/INDEX($B:$B,$E2268)-C2268/INDEX($C:$C,$E2268))</f>
        <v>6663.31806521602</v>
      </c>
      <c r="G2268" s="9" t="n">
        <f aca="false">B2268/B2267-1</f>
        <v>0.0221536697050135</v>
      </c>
      <c r="H2268" s="9" t="n">
        <f aca="false">F2268/F2267-1</f>
        <v>0.00744221886075858</v>
      </c>
      <c r="I2268" s="9" t="n">
        <f aca="false">LN(B2268/B2267)</f>
        <v>0.0219118422249069</v>
      </c>
      <c r="J2268" s="9" t="n">
        <f aca="false">LN(F2268/F2267)</f>
        <v>0.00741466218737789</v>
      </c>
      <c r="K2268" s="9" t="n">
        <f aca="false">F2268/F2261-1</f>
        <v>0.0276800064814891</v>
      </c>
      <c r="L2268" s="9" t="n">
        <f aca="false">F2268/F2238-1</f>
        <v>0.0380197118163308</v>
      </c>
      <c r="M2268" s="9" t="n">
        <f aca="false">B2268/B2261-1</f>
        <v>0.0983260279677518</v>
      </c>
      <c r="N2268" s="9" t="n">
        <f aca="false">B2268/B2238-1</f>
        <v>0.0559288118961669</v>
      </c>
      <c r="O2268" s="8" t="n">
        <f aca="false">MAX(O2267,F2268)</f>
        <v>7847.55237517597</v>
      </c>
      <c r="P2268" s="9" t="n">
        <f aca="false">F2268/O2268-1</f>
        <v>-0.150904925936655</v>
      </c>
      <c r="Q2268" s="8" t="n">
        <f aca="false">MAX(Q2267,B2268)</f>
        <v>124824.453666861</v>
      </c>
      <c r="R2268" s="9" t="n">
        <f aca="false">B2268/Q2268-1</f>
        <v>-0.417484763123014</v>
      </c>
      <c r="S2268" s="9" t="n">
        <f aca="false">B2268/INDEX($B:$B,$E2268)-1</f>
        <v>0.103971763901158</v>
      </c>
      <c r="T2268" s="0" t="n">
        <f aca="false">IF(AND($A2268&gt;=CrashTest!$B$3,$A2268&lt;=CrashTest!$C$3),1,IF(AND($A2268&gt;=CrashTest!$B$4,$A2268&lt;=CrashTest!$C$4),2,IF(AND($A2268&gt;=CrashTest!$B$5,$A2268&lt;=CrashTest!$C$5),3,IF(AND($A2268&gt;=CrashTest!$B$6,$A2268&lt;=CrashTest!$C$6),4,IF(AND($A2268&gt;=CrashTest!$B$7,$A2268&lt;=CrashTest!$C$7),5,0)))))</f>
        <v>0</v>
      </c>
      <c r="U2268" s="8" t="str">
        <f aca="false">IF(T2268=0,"",IF(T2267=T2268,MAX(U2267,B2268),B2268))</f>
        <v/>
      </c>
      <c r="V2268" s="9" t="str">
        <f aca="false">IF(T2268=0,"",B2268/U2268-1)</f>
        <v/>
      </c>
      <c r="W2268" s="8" t="str">
        <f aca="false">IF(T2268=0,"",IF(T2267=T2268,MAX(W2267,F2268),F2268))</f>
        <v/>
      </c>
      <c r="X2268" s="9" t="str">
        <f aca="false">IF(T2268=0,"",F2268/W2268-1)</f>
        <v/>
      </c>
    </row>
    <row r="2269" customFormat="false" ht="15" hidden="false" customHeight="false" outlineLevel="0" collapsed="false">
      <c r="A2269" s="5" t="n">
        <v>46097</v>
      </c>
      <c r="B2269" s="6" t="n">
        <v>74723.9575534775</v>
      </c>
      <c r="C2269" s="7" t="n">
        <v>40296.32039</v>
      </c>
      <c r="D2269" s="0" t="n">
        <f aca="false">INT((ROW()-3)/30)</f>
        <v>75</v>
      </c>
      <c r="E2269" s="0" t="n">
        <f aca="false">2+30*D2269</f>
        <v>2252</v>
      </c>
      <c r="F2269" s="8" t="n">
        <f aca="false">INDEX($F:$F,$E2269)*(2*B2269/INDEX($B:$B,$E2269)-C2269/INDEX($C:$C,$E2269))</f>
        <v>6707.93957371016</v>
      </c>
      <c r="G2269" s="9" t="n">
        <f aca="false">B2269/B2268-1</f>
        <v>0.0276681608636391</v>
      </c>
      <c r="H2269" s="9" t="n">
        <f aca="false">F2269/F2268-1</f>
        <v>0.00669658990572186</v>
      </c>
      <c r="I2269" s="9" t="n">
        <f aca="false">LN(B2269/B2268)</f>
        <v>0.0272923142053031</v>
      </c>
      <c r="J2269" s="9" t="n">
        <f aca="false">LN(F2269/F2268)</f>
        <v>0.00667426734879652</v>
      </c>
      <c r="K2269" s="9" t="n">
        <f aca="false">F2269/F2262-1</f>
        <v>0.0265562715286733</v>
      </c>
      <c r="L2269" s="9" t="n">
        <f aca="false">F2269/F2239-1</f>
        <v>0.0462571005220245</v>
      </c>
      <c r="M2269" s="9" t="n">
        <f aca="false">B2269/B2262-1</f>
        <v>0.090406409094774</v>
      </c>
      <c r="N2269" s="9" t="n">
        <f aca="false">B2269/B2239-1</f>
        <v>0.0705732663396763</v>
      </c>
      <c r="O2269" s="8" t="n">
        <f aca="false">MAX(O2268,F2269)</f>
        <v>7847.55237517597</v>
      </c>
      <c r="P2269" s="9" t="n">
        <f aca="false">F2269/O2269-1</f>
        <v>-0.145218884434684</v>
      </c>
      <c r="Q2269" s="8" t="n">
        <f aca="false">MAX(Q2268,B2269)</f>
        <v>124824.453666861</v>
      </c>
      <c r="R2269" s="9" t="n">
        <f aca="false">B2269/Q2269-1</f>
        <v>-0.401367637843581</v>
      </c>
      <c r="S2269" s="9" t="n">
        <f aca="false">B2269/INDEX($B:$B,$E2269)-1</f>
        <v>0.134516632253691</v>
      </c>
      <c r="T2269" s="0" t="n">
        <f aca="false">IF(AND($A2269&gt;=CrashTest!$B$3,$A2269&lt;=CrashTest!$C$3),1,IF(AND($A2269&gt;=CrashTest!$B$4,$A2269&lt;=CrashTest!$C$4),2,IF(AND($A2269&gt;=CrashTest!$B$5,$A2269&lt;=CrashTest!$C$5),3,IF(AND($A2269&gt;=CrashTest!$B$6,$A2269&lt;=CrashTest!$C$6),4,IF(AND($A2269&gt;=CrashTest!$B$7,$A2269&lt;=CrashTest!$C$7),5,0)))))</f>
        <v>0</v>
      </c>
      <c r="U2269" s="8" t="str">
        <f aca="false">IF(T2269=0,"",IF(T2268=T2269,MAX(U2268,B2269),B2269))</f>
        <v/>
      </c>
      <c r="V2269" s="9" t="str">
        <f aca="false">IF(T2269=0,"",B2269/U2269-1)</f>
        <v/>
      </c>
      <c r="W2269" s="8" t="str">
        <f aca="false">IF(T2269=0,"",IF(T2268=T2269,MAX(W2268,F2269),F2269))</f>
        <v/>
      </c>
      <c r="X2269" s="9" t="str">
        <f aca="false">IF(T2269=0,"",F2269/W2269-1)</f>
        <v/>
      </c>
    </row>
    <row r="2270" customFormat="false" ht="15" hidden="false" customHeight="false" outlineLevel="0" collapsed="false">
      <c r="A2270" s="5" t="n">
        <v>46098</v>
      </c>
      <c r="B2270" s="6" t="n">
        <v>74086.013609585</v>
      </c>
      <c r="C2270" s="7" t="n">
        <v>39403.0388</v>
      </c>
      <c r="D2270" s="0" t="n">
        <f aca="false">INT((ROW()-3)/30)</f>
        <v>75</v>
      </c>
      <c r="E2270" s="0" t="n">
        <f aca="false">2+30*D2270</f>
        <v>2252</v>
      </c>
      <c r="F2270" s="8" t="n">
        <f aca="false">INDEX($F:$F,$E2270)*(2*B2270/INDEX($B:$B,$E2270)-C2270/INDEX($C:$C,$E2270))</f>
        <v>6758.22052986018</v>
      </c>
      <c r="G2270" s="9" t="n">
        <f aca="false">B2270/B2269-1</f>
        <v>-0.00853734150036078</v>
      </c>
      <c r="H2270" s="9" t="n">
        <f aca="false">F2270/F2269-1</f>
        <v>0.00749573778915336</v>
      </c>
      <c r="I2270" s="9" t="n">
        <f aca="false">LN(B2270/B2269)</f>
        <v>-0.00857399335566936</v>
      </c>
      <c r="J2270" s="9" t="n">
        <f aca="false">LN(F2270/F2269)</f>
        <v>0.00746778434752256</v>
      </c>
      <c r="K2270" s="9" t="n">
        <f aca="false">F2270/F2263-1</f>
        <v>0.0327203133547003</v>
      </c>
      <c r="L2270" s="9" t="n">
        <f aca="false">F2270/F2240-1</f>
        <v>0.0594181136746865</v>
      </c>
      <c r="M2270" s="9" t="n">
        <f aca="false">B2270/B2263-1</f>
        <v>0.0600097339059238</v>
      </c>
      <c r="N2270" s="9" t="n">
        <f aca="false">B2270/B2240-1</f>
        <v>0.0794995893258954</v>
      </c>
      <c r="O2270" s="8" t="n">
        <f aca="false">MAX(O2269,F2270)</f>
        <v>7847.55237517597</v>
      </c>
      <c r="P2270" s="9" t="n">
        <f aca="false">F2270/O2270-1</f>
        <v>-0.138811669325286</v>
      </c>
      <c r="Q2270" s="8" t="n">
        <f aca="false">MAX(Q2269,B2270)</f>
        <v>124824.453666861</v>
      </c>
      <c r="R2270" s="9" t="n">
        <f aca="false">B2270/Q2270-1</f>
        <v>-0.406478366752478</v>
      </c>
      <c r="S2270" s="9" t="n">
        <f aca="false">B2270/INDEX($B:$B,$E2270)-1</f>
        <v>0.124830876326302</v>
      </c>
      <c r="T2270" s="0" t="n">
        <f aca="false">IF(AND($A2270&gt;=CrashTest!$B$3,$A2270&lt;=CrashTest!$C$3),1,IF(AND($A2270&gt;=CrashTest!$B$4,$A2270&lt;=CrashTest!$C$4),2,IF(AND($A2270&gt;=CrashTest!$B$5,$A2270&lt;=CrashTest!$C$5),3,IF(AND($A2270&gt;=CrashTest!$B$6,$A2270&lt;=CrashTest!$C$6),4,IF(AND($A2270&gt;=CrashTest!$B$7,$A2270&lt;=CrashTest!$C$7),5,0)))))</f>
        <v>0</v>
      </c>
      <c r="U2270" s="8" t="str">
        <f aca="false">IF(T2270=0,"",IF(T2269=T2270,MAX(U2269,B2270),B2270))</f>
        <v/>
      </c>
      <c r="V2270" s="9" t="str">
        <f aca="false">IF(T2270=0,"",B2270/U2270-1)</f>
        <v/>
      </c>
      <c r="W2270" s="8" t="str">
        <f aca="false">IF(T2270=0,"",IF(T2269=T2270,MAX(W2269,F2270),F2270))</f>
        <v/>
      </c>
      <c r="X2270" s="9" t="str">
        <f aca="false">IF(T2270=0,"",F2270/W2270-1)</f>
        <v/>
      </c>
    </row>
    <row r="2271" customFormat="false" ht="15" hidden="false" customHeight="false" outlineLevel="0" collapsed="false">
      <c r="A2271" s="5" t="n">
        <v>46099</v>
      </c>
      <c r="B2271" s="6" t="n">
        <v>71253.9579275278</v>
      </c>
      <c r="C2271" s="7" t="n">
        <v>37036.9049</v>
      </c>
      <c r="D2271" s="0" t="n">
        <f aca="false">INT((ROW()-3)/30)</f>
        <v>75</v>
      </c>
      <c r="E2271" s="0" t="n">
        <f aca="false">2+30*D2271</f>
        <v>2252</v>
      </c>
      <c r="F2271" s="8" t="n">
        <f aca="false">INDEX($F:$F,$E2271)*(2*B2271/INDEX($B:$B,$E2271)-C2271/INDEX($C:$C,$E2271))</f>
        <v>6668.24982998743</v>
      </c>
      <c r="G2271" s="9" t="n">
        <f aca="false">B2271/B2270-1</f>
        <v>-0.0382265902034011</v>
      </c>
      <c r="H2271" s="9" t="n">
        <f aca="false">F2271/F2270-1</f>
        <v>-0.0133127795216548</v>
      </c>
      <c r="I2271" s="9" t="n">
        <f aca="false">LN(B2271/B2270)</f>
        <v>-0.0389763968124864</v>
      </c>
      <c r="J2271" s="9" t="n">
        <f aca="false">LN(F2271/F2270)</f>
        <v>-0.0134021889832243</v>
      </c>
      <c r="K2271" s="9" t="n">
        <f aca="false">F2271/F2264-1</f>
        <v>0.0116642533246207</v>
      </c>
      <c r="L2271" s="9" t="n">
        <f aca="false">F2271/F2241-1</f>
        <v>0.0441205055420491</v>
      </c>
      <c r="M2271" s="9" t="n">
        <f aca="false">B2271/B2264-1</f>
        <v>0.0135903547080487</v>
      </c>
      <c r="N2271" s="9" t="n">
        <f aca="false">B2271/B2241-1</f>
        <v>0.0364598299335222</v>
      </c>
      <c r="O2271" s="8" t="n">
        <f aca="false">MAX(O2270,F2271)</f>
        <v>7847.55237517597</v>
      </c>
      <c r="P2271" s="9" t="n">
        <f aca="false">F2271/O2271-1</f>
        <v>-0.150276479698181</v>
      </c>
      <c r="Q2271" s="8" t="n">
        <f aca="false">MAX(Q2270,B2271)</f>
        <v>124824.453666861</v>
      </c>
      <c r="R2271" s="9" t="n">
        <f aca="false">B2271/Q2271-1</f>
        <v>-0.429166675003484</v>
      </c>
      <c r="S2271" s="9" t="n">
        <f aca="false">B2271/INDEX($B:$B,$E2271)-1</f>
        <v>0.0818324273688433</v>
      </c>
      <c r="T2271" s="0" t="n">
        <f aca="false">IF(AND($A2271&gt;=CrashTest!$B$3,$A2271&lt;=CrashTest!$C$3),1,IF(AND($A2271&gt;=CrashTest!$B$4,$A2271&lt;=CrashTest!$C$4),2,IF(AND($A2271&gt;=CrashTest!$B$5,$A2271&lt;=CrashTest!$C$5),3,IF(AND($A2271&gt;=CrashTest!$B$6,$A2271&lt;=CrashTest!$C$6),4,IF(AND($A2271&gt;=CrashTest!$B$7,$A2271&lt;=CrashTest!$C$7),5,0)))))</f>
        <v>0</v>
      </c>
      <c r="U2271" s="8" t="str">
        <f aca="false">IF(T2271=0,"",IF(T2270=T2271,MAX(U2270,B2271),B2271))</f>
        <v/>
      </c>
      <c r="V2271" s="9" t="str">
        <f aca="false">IF(T2271=0,"",B2271/U2271-1)</f>
        <v/>
      </c>
      <c r="W2271" s="8" t="str">
        <f aca="false">IF(T2271=0,"",IF(T2270=T2271,MAX(W2270,F2271),F2271))</f>
        <v/>
      </c>
      <c r="X2271" s="9" t="str">
        <f aca="false">IF(T2271=0,"",F2271/W2271-1)</f>
        <v/>
      </c>
    </row>
    <row r="2272" customFormat="false" ht="15" hidden="false" customHeight="false" outlineLevel="0" collapsed="false">
      <c r="A2272" s="5" t="n">
        <v>46100</v>
      </c>
      <c r="B2272" s="6" t="n">
        <v>69948.9048267095</v>
      </c>
      <c r="C2272" s="7" t="n">
        <v>35828.77833</v>
      </c>
      <c r="D2272" s="0" t="n">
        <f aca="false">INT((ROW()-3)/30)</f>
        <v>75</v>
      </c>
      <c r="E2272" s="0" t="n">
        <f aca="false">2+30*D2272</f>
        <v>2252</v>
      </c>
      <c r="F2272" s="8" t="n">
        <f aca="false">INDEX($F:$F,$E2272)*(2*B2272/INDEX($B:$B,$E2272)-C2272/INDEX($C:$C,$E2272))</f>
        <v>6649.85165731682</v>
      </c>
      <c r="G2272" s="9" t="n">
        <f aca="false">B2272/B2271-1</f>
        <v>-0.0183155173239029</v>
      </c>
      <c r="H2272" s="9" t="n">
        <f aca="false">F2272/F2271-1</f>
        <v>-0.0027590706916637</v>
      </c>
      <c r="I2272" s="9" t="n">
        <f aca="false">LN(B2272/B2271)</f>
        <v>-0.0184853229929841</v>
      </c>
      <c r="J2272" s="9" t="n">
        <f aca="false">LN(F2272/F2271)</f>
        <v>-0.00276288394283926</v>
      </c>
      <c r="K2272" s="9" t="n">
        <f aca="false">F2272/F2265-1</f>
        <v>0.00874077546682384</v>
      </c>
      <c r="L2272" s="9" t="n">
        <f aca="false">F2272/F2242-1</f>
        <v>0.0389446068000801</v>
      </c>
      <c r="M2272" s="9" t="n">
        <f aca="false">B2272/B2265-1</f>
        <v>-0.00835296915086747</v>
      </c>
      <c r="N2272" s="9" t="n">
        <f aca="false">B2272/B2242-1</f>
        <v>0.0367246982081675</v>
      </c>
      <c r="O2272" s="8" t="n">
        <f aca="false">MAX(O2271,F2272)</f>
        <v>7847.55237517597</v>
      </c>
      <c r="P2272" s="9" t="n">
        <f aca="false">F2272/O2272-1</f>
        <v>-0.152620926959063</v>
      </c>
      <c r="Q2272" s="8" t="n">
        <f aca="false">MAX(Q2271,B2272)</f>
        <v>124824.453666861</v>
      </c>
      <c r="R2272" s="9" t="n">
        <f aca="false">B2272/Q2272-1</f>
        <v>-0.439621782656519</v>
      </c>
      <c r="S2272" s="9" t="n">
        <f aca="false">B2272/INDEX($B:$B,$E2272)-1</f>
        <v>0.0620181068038093</v>
      </c>
      <c r="T2272" s="0" t="n">
        <f aca="false">IF(AND($A2272&gt;=CrashTest!$B$3,$A2272&lt;=CrashTest!$C$3),1,IF(AND($A2272&gt;=CrashTest!$B$4,$A2272&lt;=CrashTest!$C$4),2,IF(AND($A2272&gt;=CrashTest!$B$5,$A2272&lt;=CrashTest!$C$5),3,IF(AND($A2272&gt;=CrashTest!$B$6,$A2272&lt;=CrashTest!$C$6),4,IF(AND($A2272&gt;=CrashTest!$B$7,$A2272&lt;=CrashTest!$C$7),5,0)))))</f>
        <v>0</v>
      </c>
      <c r="U2272" s="8" t="str">
        <f aca="false">IF(T2272=0,"",IF(T2271=T2272,MAX(U2271,B2272),B2272))</f>
        <v/>
      </c>
      <c r="V2272" s="9" t="str">
        <f aca="false">IF(T2272=0,"",B2272/U2272-1)</f>
        <v/>
      </c>
      <c r="W2272" s="8" t="str">
        <f aca="false">IF(T2272=0,"",IF(T2271=T2272,MAX(W2271,F2272),F2272))</f>
        <v/>
      </c>
      <c r="X2272" s="9" t="str">
        <f aca="false">IF(T2272=0,"",F2272/W2272-1)</f>
        <v/>
      </c>
    </row>
    <row r="2273" customFormat="false" ht="15" hidden="false" customHeight="false" outlineLevel="0" collapsed="false">
      <c r="A2273" s="5" t="n">
        <v>46101</v>
      </c>
      <c r="B2273" s="6" t="n">
        <v>70510.4196797194</v>
      </c>
      <c r="C2273" s="7" t="n">
        <v>36277.35985</v>
      </c>
      <c r="D2273" s="0" t="n">
        <f aca="false">INT((ROW()-3)/30)</f>
        <v>75</v>
      </c>
      <c r="E2273" s="0" t="n">
        <f aca="false">2+30*D2273</f>
        <v>2252</v>
      </c>
      <c r="F2273" s="8" t="n">
        <f aca="false">INDEX($F:$F,$E2273)*(2*B2273/INDEX($B:$B,$E2273)-C2273/INDEX($C:$C,$E2273))</f>
        <v>6671.71497627408</v>
      </c>
      <c r="G2273" s="9" t="n">
        <f aca="false">B2273/B2272-1</f>
        <v>0.00802750027896781</v>
      </c>
      <c r="H2273" s="9" t="n">
        <f aca="false">F2273/F2272-1</f>
        <v>0.00328779047773242</v>
      </c>
      <c r="I2273" s="9" t="n">
        <f aca="false">LN(B2273/B2272)</f>
        <v>0.00799545129981479</v>
      </c>
      <c r="J2273" s="9" t="n">
        <f aca="false">LN(F2273/F2272)</f>
        <v>0.00328239751201427</v>
      </c>
      <c r="K2273" s="9" t="n">
        <f aca="false">F2273/F2266-1</f>
        <v>0.010495602535429</v>
      </c>
      <c r="L2273" s="9" t="n">
        <f aca="false">F2273/F2243-1</f>
        <v>0.0437003919997323</v>
      </c>
      <c r="M2273" s="9" t="n">
        <f aca="false">B2273/B2266-1</f>
        <v>-0.00591560018460391</v>
      </c>
      <c r="N2273" s="9" t="n">
        <f aca="false">B2273/B2243-1</f>
        <v>0.0622125449944886</v>
      </c>
      <c r="O2273" s="8" t="n">
        <f aca="false">MAX(O2272,F2273)</f>
        <v>7847.55237517597</v>
      </c>
      <c r="P2273" s="9" t="n">
        <f aca="false">F2273/O2273-1</f>
        <v>-0.149834922111689</v>
      </c>
      <c r="Q2273" s="8" t="n">
        <f aca="false">MAX(Q2272,B2273)</f>
        <v>124824.453666861</v>
      </c>
      <c r="R2273" s="9" t="n">
        <f aca="false">B2273/Q2273-1</f>
        <v>-0.435123346360467</v>
      </c>
      <c r="S2273" s="9" t="n">
        <f aca="false">B2273/INDEX($B:$B,$E2273)-1</f>
        <v>0.0705434574524457</v>
      </c>
      <c r="T2273" s="0" t="n">
        <f aca="false">IF(AND($A2273&gt;=CrashTest!$B$3,$A2273&lt;=CrashTest!$C$3),1,IF(AND($A2273&gt;=CrashTest!$B$4,$A2273&lt;=CrashTest!$C$4),2,IF(AND($A2273&gt;=CrashTest!$B$5,$A2273&lt;=CrashTest!$C$5),3,IF(AND($A2273&gt;=CrashTest!$B$6,$A2273&lt;=CrashTest!$C$6),4,IF(AND($A2273&gt;=CrashTest!$B$7,$A2273&lt;=CrashTest!$C$7),5,0)))))</f>
        <v>0</v>
      </c>
      <c r="U2273" s="8" t="str">
        <f aca="false">IF(T2273=0,"",IF(T2272=T2273,MAX(U2272,B2273),B2273))</f>
        <v/>
      </c>
      <c r="V2273" s="9" t="str">
        <f aca="false">IF(T2273=0,"",B2273/U2273-1)</f>
        <v/>
      </c>
      <c r="W2273" s="8" t="str">
        <f aca="false">IF(T2273=0,"",IF(T2272=T2273,MAX(W2272,F2273),F2273))</f>
        <v/>
      </c>
      <c r="X2273" s="9" t="str">
        <f aca="false">IF(T2273=0,"",F2273/W2273-1)</f>
        <v/>
      </c>
    </row>
    <row r="2274" customFormat="false" ht="15" hidden="false" customHeight="false" outlineLevel="0" collapsed="false">
      <c r="A2274" s="5" t="n">
        <v>46102</v>
      </c>
      <c r="B2274" s="6" t="n">
        <v>69707.285009059</v>
      </c>
      <c r="C2274" s="7" t="n">
        <v>34941.16741</v>
      </c>
      <c r="D2274" s="0" t="n">
        <f aca="false">INT((ROW()-3)/30)</f>
        <v>75</v>
      </c>
      <c r="E2274" s="0" t="n">
        <f aca="false">2+30*D2274</f>
        <v>2252</v>
      </c>
      <c r="F2274" s="8" t="n">
        <f aca="false">INDEX($F:$F,$E2274)*(2*B2274/INDEX($B:$B,$E2274)-C2274/INDEX($C:$C,$E2274))</f>
        <v>6776.44916142712</v>
      </c>
      <c r="G2274" s="9" t="n">
        <f aca="false">B2274/B2273-1</f>
        <v>-0.0113902976937097</v>
      </c>
      <c r="H2274" s="9" t="n">
        <f aca="false">F2274/F2273-1</f>
        <v>0.0156982403363291</v>
      </c>
      <c r="I2274" s="9" t="n">
        <f aca="false">LN(B2274/B2273)</f>
        <v>-0.0114556639694031</v>
      </c>
      <c r="J2274" s="9" t="n">
        <f aca="false">LN(F2274/F2273)</f>
        <v>0.0155762974978313</v>
      </c>
      <c r="K2274" s="9" t="n">
        <f aca="false">F2274/F2267-1</f>
        <v>0.0245467666961705</v>
      </c>
      <c r="L2274" s="9" t="n">
        <f aca="false">F2274/F2244-1</f>
        <v>0.0600125692213711</v>
      </c>
      <c r="M2274" s="9" t="n">
        <f aca="false">B2274/B2267-1</f>
        <v>-0.0200872769547475</v>
      </c>
      <c r="N2274" s="9" t="n">
        <f aca="false">B2274/B2244-1</f>
        <v>0.0414587670310906</v>
      </c>
      <c r="O2274" s="8" t="n">
        <f aca="false">MAX(O2273,F2274)</f>
        <v>7847.55237517597</v>
      </c>
      <c r="P2274" s="9" t="n">
        <f aca="false">F2274/O2274-1</f>
        <v>-0.136488826393445</v>
      </c>
      <c r="Q2274" s="8" t="n">
        <f aca="false">MAX(Q2273,B2274)</f>
        <v>124824.453666861</v>
      </c>
      <c r="R2274" s="9" t="n">
        <f aca="false">B2274/Q2274-1</f>
        <v>-0.441557459605648</v>
      </c>
      <c r="S2274" s="9" t="n">
        <f aca="false">B2274/INDEX($B:$B,$E2274)-1</f>
        <v>0.0583496487780091</v>
      </c>
      <c r="T2274" s="0" t="n">
        <f aca="false">IF(AND($A2274&gt;=CrashTest!$B$3,$A2274&lt;=CrashTest!$C$3),1,IF(AND($A2274&gt;=CrashTest!$B$4,$A2274&lt;=CrashTest!$C$4),2,IF(AND($A2274&gt;=CrashTest!$B$5,$A2274&lt;=CrashTest!$C$5),3,IF(AND($A2274&gt;=CrashTest!$B$6,$A2274&lt;=CrashTest!$C$6),4,IF(AND($A2274&gt;=CrashTest!$B$7,$A2274&lt;=CrashTest!$C$7),5,0)))))</f>
        <v>0</v>
      </c>
      <c r="U2274" s="8" t="str">
        <f aca="false">IF(T2274=0,"",IF(T2273=T2274,MAX(U2273,B2274),B2274))</f>
        <v/>
      </c>
      <c r="V2274" s="9" t="str">
        <f aca="false">IF(T2274=0,"",B2274/U2274-1)</f>
        <v/>
      </c>
      <c r="W2274" s="8" t="str">
        <f aca="false">IF(T2274=0,"",IF(T2273=T2274,MAX(W2273,F2274),F2274))</f>
        <v/>
      </c>
      <c r="X2274" s="9" t="str">
        <f aca="false">IF(T2274=0,"",F2274/W2274-1)</f>
        <v/>
      </c>
    </row>
    <row r="2275" customFormat="false" ht="15" hidden="false" customHeight="false" outlineLevel="0" collapsed="false">
      <c r="A2275" s="5" t="n">
        <v>46103</v>
      </c>
      <c r="B2275" s="6" t="n">
        <v>68018.1534815897</v>
      </c>
      <c r="C2275" s="7" t="n">
        <v>34142.78566</v>
      </c>
      <c r="D2275" s="0" t="n">
        <f aca="false">INT((ROW()-3)/30)</f>
        <v>75</v>
      </c>
      <c r="E2275" s="0" t="n">
        <f aca="false">2+30*D2275</f>
        <v>2252</v>
      </c>
      <c r="F2275" s="8" t="n">
        <f aca="false">INDEX($F:$F,$E2275)*(2*B2275/INDEX($B:$B,$E2275)-C2275/INDEX($C:$C,$E2275))</f>
        <v>6602.78527582559</v>
      </c>
      <c r="G2275" s="9" t="n">
        <f aca="false">B2275/B2274-1</f>
        <v>-0.0242317790350001</v>
      </c>
      <c r="H2275" s="9" t="n">
        <f aca="false">F2275/F2274-1</f>
        <v>-0.0256275641511575</v>
      </c>
      <c r="I2275" s="9" t="n">
        <f aca="false">LN(B2275/B2274)</f>
        <v>-0.0245301992910005</v>
      </c>
      <c r="J2275" s="9" t="n">
        <f aca="false">LN(F2275/F2274)</f>
        <v>-0.0259616707590956</v>
      </c>
      <c r="K2275" s="9" t="n">
        <f aca="false">F2275/F2268-1</f>
        <v>-0.0090844814547324</v>
      </c>
      <c r="L2275" s="9" t="n">
        <f aca="false">F2275/F2245-1</f>
        <v>0.0322373400318532</v>
      </c>
      <c r="M2275" s="9" t="n">
        <f aca="false">B2275/B2268-1</f>
        <v>-0.0645558267742873</v>
      </c>
      <c r="N2275" s="9" t="n">
        <f aca="false">B2275/B2245-1</f>
        <v>0.000600850795403396</v>
      </c>
      <c r="O2275" s="8" t="n">
        <f aca="false">MAX(O2274,F2275)</f>
        <v>7847.55237517597</v>
      </c>
      <c r="P2275" s="9" t="n">
        <f aca="false">F2275/O2275-1</f>
        <v>-0.158618514390288</v>
      </c>
      <c r="Q2275" s="8" t="n">
        <f aca="false">MAX(Q2274,B2275)</f>
        <v>124824.453666861</v>
      </c>
      <c r="R2275" s="9" t="n">
        <f aca="false">B2275/Q2275-1</f>
        <v>-0.455089515848228</v>
      </c>
      <c r="S2275" s="9" t="n">
        <f aca="false">B2275/INDEX($B:$B,$E2275)-1</f>
        <v>0.0327039539470504</v>
      </c>
      <c r="T2275" s="0" t="n">
        <f aca="false">IF(AND($A2275&gt;=CrashTest!$B$3,$A2275&lt;=CrashTest!$C$3),1,IF(AND($A2275&gt;=CrashTest!$B$4,$A2275&lt;=CrashTest!$C$4),2,IF(AND($A2275&gt;=CrashTest!$B$5,$A2275&lt;=CrashTest!$C$5),3,IF(AND($A2275&gt;=CrashTest!$B$6,$A2275&lt;=CrashTest!$C$6),4,IF(AND($A2275&gt;=CrashTest!$B$7,$A2275&lt;=CrashTest!$C$7),5,0)))))</f>
        <v>0</v>
      </c>
      <c r="U2275" s="8" t="str">
        <f aca="false">IF(T2275=0,"",IF(T2274=T2275,MAX(U2274,B2275),B2275))</f>
        <v/>
      </c>
      <c r="V2275" s="9" t="str">
        <f aca="false">IF(T2275=0,"",B2275/U2275-1)</f>
        <v/>
      </c>
      <c r="W2275" s="8" t="str">
        <f aca="false">IF(T2275=0,"",IF(T2274=T2275,MAX(W2274,F2275),F2275))</f>
        <v/>
      </c>
      <c r="X2275" s="9" t="str">
        <f aca="false">IF(T2275=0,"",F2275/W2275-1)</f>
        <v/>
      </c>
    </row>
    <row r="2276" customFormat="false" ht="15" hidden="false" customHeight="false" outlineLevel="0" collapsed="false">
      <c r="A2276" s="5" t="n">
        <v>46104</v>
      </c>
      <c r="B2276" s="6" t="n">
        <v>70726.2110461718</v>
      </c>
      <c r="C2276" s="7" t="n">
        <v>36537.9868</v>
      </c>
      <c r="D2276" s="0" t="n">
        <f aca="false">INT((ROW()-3)/30)</f>
        <v>75</v>
      </c>
      <c r="E2276" s="0" t="n">
        <f aca="false">2+30*D2276</f>
        <v>2252</v>
      </c>
      <c r="F2276" s="8" t="n">
        <f aca="false">INDEX($F:$F,$E2276)*(2*B2276/INDEX($B:$B,$E2276)-C2276/INDEX($C:$C,$E2276))</f>
        <v>6662.83979518512</v>
      </c>
      <c r="G2276" s="9" t="n">
        <f aca="false">B2276/B2275-1</f>
        <v>0.0398137471537665</v>
      </c>
      <c r="H2276" s="9" t="n">
        <f aca="false">F2276/F2275-1</f>
        <v>0.00909533126564122</v>
      </c>
      <c r="I2276" s="9" t="n">
        <f aca="false">LN(B2276/B2275)</f>
        <v>0.0390416078396576</v>
      </c>
      <c r="J2276" s="9" t="n">
        <f aca="false">LN(F2276/F2275)</f>
        <v>0.00905421784563563</v>
      </c>
      <c r="K2276" s="9" t="n">
        <f aca="false">F2276/F2269-1</f>
        <v>-0.00672334299220601</v>
      </c>
      <c r="L2276" s="9" t="n">
        <f aca="false">F2276/F2246-1</f>
        <v>0.0399324406009842</v>
      </c>
      <c r="M2276" s="9" t="n">
        <f aca="false">B2276/B2269-1</f>
        <v>-0.0535001977705029</v>
      </c>
      <c r="N2276" s="9" t="n">
        <f aca="false">B2276/B2246-1</f>
        <v>0.0397753120333575</v>
      </c>
      <c r="O2276" s="8" t="n">
        <f aca="false">MAX(O2275,F2276)</f>
        <v>7847.55237517597</v>
      </c>
      <c r="P2276" s="9" t="n">
        <f aca="false">F2276/O2276-1</f>
        <v>-0.15096587105789</v>
      </c>
      <c r="Q2276" s="8" t="n">
        <f aca="false">MAX(Q2275,B2276)</f>
        <v>124824.453666861</v>
      </c>
      <c r="R2276" s="9" t="n">
        <f aca="false">B2276/Q2276-1</f>
        <v>-0.433394587610772</v>
      </c>
      <c r="S2276" s="9" t="n">
        <f aca="false">B2276/INDEX($B:$B,$E2276)-1</f>
        <v>0.0738197680541932</v>
      </c>
      <c r="T2276" s="0" t="n">
        <f aca="false">IF(AND($A2276&gt;=CrashTest!$B$3,$A2276&lt;=CrashTest!$C$3),1,IF(AND($A2276&gt;=CrashTest!$B$4,$A2276&lt;=CrashTest!$C$4),2,IF(AND($A2276&gt;=CrashTest!$B$5,$A2276&lt;=CrashTest!$C$5),3,IF(AND($A2276&gt;=CrashTest!$B$6,$A2276&lt;=CrashTest!$C$6),4,IF(AND($A2276&gt;=CrashTest!$B$7,$A2276&lt;=CrashTest!$C$7),5,0)))))</f>
        <v>0</v>
      </c>
      <c r="U2276" s="8" t="str">
        <f aca="false">IF(T2276=0,"",IF(T2275=T2276,MAX(U2275,B2276),B2276))</f>
        <v/>
      </c>
      <c r="V2276" s="9" t="str">
        <f aca="false">IF(T2276=0,"",B2276/U2276-1)</f>
        <v/>
      </c>
      <c r="W2276" s="8" t="str">
        <f aca="false">IF(T2276=0,"",IF(T2275=T2276,MAX(W2275,F2276),F2276))</f>
        <v/>
      </c>
      <c r="X2276" s="9" t="str">
        <f aca="false">IF(T2276=0,"",F2276/W2276-1)</f>
        <v/>
      </c>
    </row>
    <row r="2277" customFormat="false" ht="15" hidden="false" customHeight="false" outlineLevel="0" collapsed="false">
      <c r="A2277" s="5" t="n">
        <v>46105</v>
      </c>
      <c r="B2277" s="6" t="n">
        <v>70610.0187121566</v>
      </c>
      <c r="C2277" s="7" t="n">
        <v>36194.24405</v>
      </c>
      <c r="D2277" s="0" t="n">
        <f aca="false">INT((ROW()-3)/30)</f>
        <v>75</v>
      </c>
      <c r="E2277" s="0" t="n">
        <f aca="false">2+30*D2277</f>
        <v>2252</v>
      </c>
      <c r="F2277" s="8" t="n">
        <f aca="false">INDEX($F:$F,$E2277)*(2*B2277/INDEX($B:$B,$E2277)-C2277/INDEX($C:$C,$E2277))</f>
        <v>6707.4476079665</v>
      </c>
      <c r="G2277" s="9" t="n">
        <f aca="false">B2277/B2276-1</f>
        <v>-0.0016428468639349</v>
      </c>
      <c r="H2277" s="9" t="n">
        <f aca="false">F2277/F2276-1</f>
        <v>0.00669501506153836</v>
      </c>
      <c r="I2277" s="9" t="n">
        <f aca="false">LN(B2277/B2276)</f>
        <v>-0.00164419781665243</v>
      </c>
      <c r="J2277" s="9" t="n">
        <f aca="false">LN(F2277/F2276)</f>
        <v>0.00667270297932202</v>
      </c>
      <c r="K2277" s="9" t="n">
        <f aca="false">F2277/F2270-1</f>
        <v>-0.00751276488675501</v>
      </c>
      <c r="L2277" s="9" t="n">
        <f aca="false">F2277/F2247-1</f>
        <v>0.0497850090346506</v>
      </c>
      <c r="M2277" s="9" t="n">
        <f aca="false">B2277/B2270-1</f>
        <v>-0.0469183686376492</v>
      </c>
      <c r="N2277" s="9" t="n">
        <f aca="false">B2277/B2247-1</f>
        <v>0.0452996823778993</v>
      </c>
      <c r="O2277" s="8" t="n">
        <f aca="false">MAX(O2276,F2277)</f>
        <v>7847.55237517597</v>
      </c>
      <c r="P2277" s="9" t="n">
        <f aca="false">F2277/O2277-1</f>
        <v>-0.145281574776863</v>
      </c>
      <c r="Q2277" s="8" t="n">
        <f aca="false">MAX(Q2276,B2277)</f>
        <v>124824.453666861</v>
      </c>
      <c r="R2277" s="9" t="n">
        <f aca="false">B2277/Q2277-1</f>
        <v>-0.434325433535605</v>
      </c>
      <c r="S2277" s="9" t="n">
        <f aca="false">B2277/INDEX($B:$B,$E2277)-1</f>
        <v>0.0720556466158142</v>
      </c>
      <c r="T2277" s="0" t="n">
        <f aca="false">IF(AND($A2277&gt;=CrashTest!$B$3,$A2277&lt;=CrashTest!$C$3),1,IF(AND($A2277&gt;=CrashTest!$B$4,$A2277&lt;=CrashTest!$C$4),2,IF(AND($A2277&gt;=CrashTest!$B$5,$A2277&lt;=CrashTest!$C$5),3,IF(AND($A2277&gt;=CrashTest!$B$6,$A2277&lt;=CrashTest!$C$6),4,IF(AND($A2277&gt;=CrashTest!$B$7,$A2277&lt;=CrashTest!$C$7),5,0)))))</f>
        <v>0</v>
      </c>
      <c r="U2277" s="8" t="str">
        <f aca="false">IF(T2277=0,"",IF(T2276=T2277,MAX(U2276,B2277),B2277))</f>
        <v/>
      </c>
      <c r="V2277" s="9" t="str">
        <f aca="false">IF(T2277=0,"",B2277/U2277-1)</f>
        <v/>
      </c>
      <c r="W2277" s="8" t="str">
        <f aca="false">IF(T2277=0,"",IF(T2276=T2277,MAX(W2276,F2277),F2277))</f>
        <v/>
      </c>
      <c r="X2277" s="9" t="str">
        <f aca="false">IF(T2277=0,"",F2277/W2277-1)</f>
        <v/>
      </c>
    </row>
    <row r="2278" customFormat="false" ht="15" hidden="false" customHeight="false" outlineLevel="0" collapsed="false">
      <c r="A2278" s="5" t="n">
        <v>46106</v>
      </c>
      <c r="B2278" s="6" t="n">
        <v>71281.2973921683</v>
      </c>
      <c r="C2278" s="7" t="n">
        <v>36735.79837</v>
      </c>
      <c r="D2278" s="0" t="n">
        <f aca="false">INT((ROW()-3)/30)</f>
        <v>75</v>
      </c>
      <c r="E2278" s="0" t="n">
        <f aca="false">2+30*D2278</f>
        <v>2252</v>
      </c>
      <c r="F2278" s="8" t="n">
        <f aca="false">INDEX($F:$F,$E2278)*(2*B2278/INDEX($B:$B,$E2278)-C2278/INDEX($C:$C,$E2278))</f>
        <v>6732.54989032464</v>
      </c>
      <c r="G2278" s="9" t="n">
        <f aca="false">B2278/B2277-1</f>
        <v>0.00950684750202635</v>
      </c>
      <c r="H2278" s="9" t="n">
        <f aca="false">F2278/F2277-1</f>
        <v>0.00374244926316258</v>
      </c>
      <c r="I2278" s="9" t="n">
        <f aca="false">LN(B2278/B2277)</f>
        <v>0.0094619418106788</v>
      </c>
      <c r="J2278" s="9" t="n">
        <f aca="false">LN(F2278/F2277)</f>
        <v>0.00373546372318021</v>
      </c>
      <c r="K2278" s="9" t="n">
        <f aca="false">F2278/F2271-1</f>
        <v>0.00964271915069004</v>
      </c>
      <c r="L2278" s="9" t="n">
        <f aca="false">F2278/F2248-1</f>
        <v>0.0505654163293301</v>
      </c>
      <c r="M2278" s="9" t="n">
        <f aca="false">B2278/B2271-1</f>
        <v>0.00038369047047615</v>
      </c>
      <c r="N2278" s="9" t="n">
        <f aca="false">B2278/B2248-1</f>
        <v>0.101892007948035</v>
      </c>
      <c r="O2278" s="8" t="n">
        <f aca="false">MAX(O2277,F2278)</f>
        <v>7847.55237517597</v>
      </c>
      <c r="P2278" s="9" t="n">
        <f aca="false">F2278/O2278-1</f>
        <v>-0.142082834436175</v>
      </c>
      <c r="Q2278" s="8" t="n">
        <f aca="false">MAX(Q2277,B2278)</f>
        <v>124824.453666861</v>
      </c>
      <c r="R2278" s="9" t="n">
        <f aca="false">B2278/Q2278-1</f>
        <v>-0.428947651696453</v>
      </c>
      <c r="S2278" s="9" t="n">
        <f aca="false">B2278/INDEX($B:$B,$E2278)-1</f>
        <v>0.082247516161877</v>
      </c>
      <c r="T2278" s="0" t="n">
        <f aca="false">IF(AND($A2278&gt;=CrashTest!$B$3,$A2278&lt;=CrashTest!$C$3),1,IF(AND($A2278&gt;=CrashTest!$B$4,$A2278&lt;=CrashTest!$C$4),2,IF(AND($A2278&gt;=CrashTest!$B$5,$A2278&lt;=CrashTest!$C$5),3,IF(AND($A2278&gt;=CrashTest!$B$6,$A2278&lt;=CrashTest!$C$6),4,IF(AND($A2278&gt;=CrashTest!$B$7,$A2278&lt;=CrashTest!$C$7),5,0)))))</f>
        <v>0</v>
      </c>
      <c r="U2278" s="8" t="str">
        <f aca="false">IF(T2278=0,"",IF(T2277=T2278,MAX(U2277,B2278),B2278))</f>
        <v/>
      </c>
      <c r="V2278" s="9" t="str">
        <f aca="false">IF(T2278=0,"",B2278/U2278-1)</f>
        <v/>
      </c>
      <c r="W2278" s="8" t="str">
        <f aca="false">IF(T2278=0,"",IF(T2277=T2278,MAX(W2277,F2278),F2278))</f>
        <v/>
      </c>
      <c r="X2278" s="9" t="str">
        <f aca="false">IF(T2278=0,"",F2278/W2278-1)</f>
        <v/>
      </c>
    </row>
    <row r="2279" customFormat="false" ht="15" hidden="false" customHeight="false" outlineLevel="0" collapsed="false">
      <c r="A2279" s="5" t="n">
        <v>46107</v>
      </c>
      <c r="B2279" s="6" t="n">
        <v>68722.9718366452</v>
      </c>
      <c r="C2279" s="7" t="n">
        <v>34647.29337</v>
      </c>
      <c r="D2279" s="0" t="n">
        <f aca="false">INT((ROW()-3)/30)</f>
        <v>75</v>
      </c>
      <c r="E2279" s="0" t="n">
        <f aca="false">2+30*D2279</f>
        <v>2252</v>
      </c>
      <c r="F2279" s="8" t="n">
        <f aca="false">INDEX($F:$F,$E2279)*(2*B2279/INDEX($B:$B,$E2279)-C2279/INDEX($C:$C,$E2279))</f>
        <v>6641.69396438435</v>
      </c>
      <c r="G2279" s="9" t="n">
        <f aca="false">B2279/B2278-1</f>
        <v>-0.0358905582406555</v>
      </c>
      <c r="H2279" s="9" t="n">
        <f aca="false">F2279/F2278-1</f>
        <v>-0.0134950245331055</v>
      </c>
      <c r="I2279" s="9" t="n">
        <f aca="false">LN(B2279/B2278)</f>
        <v>-0.0365504620194969</v>
      </c>
      <c r="J2279" s="9" t="n">
        <f aca="false">LN(F2279/F2278)</f>
        <v>-0.0135869099773002</v>
      </c>
      <c r="K2279" s="9" t="n">
        <f aca="false">F2279/F2272-1</f>
        <v>-0.00122674810700418</v>
      </c>
      <c r="L2279" s="9" t="n">
        <f aca="false">F2279/F2249-1</f>
        <v>0.0365985706383727</v>
      </c>
      <c r="M2279" s="9" t="n">
        <f aca="false">B2279/B2272-1</f>
        <v>-0.0175261212895529</v>
      </c>
      <c r="N2279" s="9" t="n">
        <f aca="false">B2279/B2249-1</f>
        <v>0.0717241378007418</v>
      </c>
      <c r="O2279" s="8" t="n">
        <f aca="false">MAX(O2278,F2279)</f>
        <v>7847.55237517597</v>
      </c>
      <c r="P2279" s="9" t="n">
        <f aca="false">F2279/O2279-1</f>
        <v>-0.153660447632831</v>
      </c>
      <c r="Q2279" s="8" t="n">
        <f aca="false">MAX(Q2278,B2279)</f>
        <v>124824.453666861</v>
      </c>
      <c r="R2279" s="9" t="n">
        <f aca="false">B2279/Q2279-1</f>
        <v>-0.449443039261704</v>
      </c>
      <c r="S2279" s="9" t="n">
        <f aca="false">B2279/INDEX($B:$B,$E2279)-1</f>
        <v>0.0434050486522644</v>
      </c>
      <c r="T2279" s="0" t="n">
        <f aca="false">IF(AND($A2279&gt;=CrashTest!$B$3,$A2279&lt;=CrashTest!$C$3),1,IF(AND($A2279&gt;=CrashTest!$B$4,$A2279&lt;=CrashTest!$C$4),2,IF(AND($A2279&gt;=CrashTest!$B$5,$A2279&lt;=CrashTest!$C$5),3,IF(AND($A2279&gt;=CrashTest!$B$6,$A2279&lt;=CrashTest!$C$6),4,IF(AND($A2279&gt;=CrashTest!$B$7,$A2279&lt;=CrashTest!$C$7),5,0)))))</f>
        <v>0</v>
      </c>
      <c r="U2279" s="8" t="str">
        <f aca="false">IF(T2279=0,"",IF(T2278=T2279,MAX(U2278,B2279),B2279))</f>
        <v/>
      </c>
      <c r="V2279" s="9" t="str">
        <f aca="false">IF(T2279=0,"",B2279/U2279-1)</f>
        <v/>
      </c>
      <c r="W2279" s="8" t="str">
        <f aca="false">IF(T2279=0,"",IF(T2278=T2279,MAX(W2278,F2279),F2279))</f>
        <v/>
      </c>
      <c r="X2279" s="9" t="str">
        <f aca="false">IF(T2279=0,"",F2279/W2279-1)</f>
        <v/>
      </c>
    </row>
    <row r="2280" customFormat="false" ht="15" hidden="false" customHeight="false" outlineLevel="0" collapsed="false">
      <c r="A2280" s="5" t="n">
        <v>46108</v>
      </c>
      <c r="B2280" s="6" t="n">
        <v>66214.1715134424</v>
      </c>
      <c r="C2280" s="7" t="n">
        <v>33089.21059</v>
      </c>
      <c r="D2280" s="0" t="n">
        <f aca="false">INT((ROW()-3)/30)</f>
        <v>75</v>
      </c>
      <c r="E2280" s="0" t="n">
        <f aca="false">2+30*D2280</f>
        <v>2252</v>
      </c>
      <c r="F2280" s="8" t="n">
        <f aca="false">INDEX($F:$F,$E2280)*(2*B2280/INDEX($B:$B,$E2280)-C2280/INDEX($C:$C,$E2280))</f>
        <v>6456.65270601499</v>
      </c>
      <c r="G2280" s="9" t="n">
        <f aca="false">B2280/B2279-1</f>
        <v>-0.0365059929184411</v>
      </c>
      <c r="H2280" s="9" t="n">
        <f aca="false">F2280/F2279-1</f>
        <v>-0.0278605517450259</v>
      </c>
      <c r="I2280" s="9" t="n">
        <f aca="false">LN(B2280/B2279)</f>
        <v>-0.0371890110935479</v>
      </c>
      <c r="J2280" s="9" t="n">
        <f aca="false">LN(F2280/F2279)</f>
        <v>-0.0282560195289623</v>
      </c>
      <c r="K2280" s="9" t="n">
        <f aca="false">F2280/F2273-1</f>
        <v>-0.0322349307522715</v>
      </c>
      <c r="L2280" s="9" t="n">
        <f aca="false">F2280/F2250-1</f>
        <v>0.00796215833259484</v>
      </c>
      <c r="M2280" s="9" t="n">
        <f aca="false">B2280/B2273-1</f>
        <v>-0.0609306849369485</v>
      </c>
      <c r="N2280" s="9" t="n">
        <f aca="false">B2280/B2250-1</f>
        <v>-0.0268134963480501</v>
      </c>
      <c r="O2280" s="8" t="n">
        <f aca="false">MAX(O2279,F2280)</f>
        <v>7847.55237517597</v>
      </c>
      <c r="P2280" s="9" t="n">
        <f aca="false">F2280/O2280-1</f>
        <v>-0.177239934525418</v>
      </c>
      <c r="Q2280" s="8" t="n">
        <f aca="false">MAX(Q2279,B2280)</f>
        <v>124824.453666861</v>
      </c>
      <c r="R2280" s="9" t="n">
        <f aca="false">B2280/Q2280-1</f>
        <v>-0.469541667771615</v>
      </c>
      <c r="S2280" s="9" t="n">
        <f aca="false">B2280/INDEX($B:$B,$E2280)-1</f>
        <v>0.00531451133509919</v>
      </c>
      <c r="T2280" s="0" t="n">
        <f aca="false">IF(AND($A2280&gt;=CrashTest!$B$3,$A2280&lt;=CrashTest!$C$3),1,IF(AND($A2280&gt;=CrashTest!$B$4,$A2280&lt;=CrashTest!$C$4),2,IF(AND($A2280&gt;=CrashTest!$B$5,$A2280&lt;=CrashTest!$C$5),3,IF(AND($A2280&gt;=CrashTest!$B$6,$A2280&lt;=CrashTest!$C$6),4,IF(AND($A2280&gt;=CrashTest!$B$7,$A2280&lt;=CrashTest!$C$7),5,0)))))</f>
        <v>0</v>
      </c>
      <c r="U2280" s="8" t="str">
        <f aca="false">IF(T2280=0,"",IF(T2279=T2280,MAX(U2279,B2280),B2280))</f>
        <v/>
      </c>
      <c r="V2280" s="9" t="str">
        <f aca="false">IF(T2280=0,"",B2280/U2280-1)</f>
        <v/>
      </c>
      <c r="W2280" s="8" t="str">
        <f aca="false">IF(T2280=0,"",IF(T2279=T2280,MAX(W2279,F2280),F2280))</f>
        <v/>
      </c>
      <c r="X2280" s="9" t="str">
        <f aca="false">IF(T2280=0,"",F2280/W2280-1)</f>
        <v/>
      </c>
    </row>
    <row r="2281" customFormat="false" ht="15" hidden="false" customHeight="false" outlineLevel="0" collapsed="false">
      <c r="A2281" s="5" t="n">
        <v>46109</v>
      </c>
      <c r="B2281" s="6" t="n">
        <v>66351.0725251315</v>
      </c>
      <c r="C2281" s="7" t="n">
        <v>33080.19073</v>
      </c>
      <c r="D2281" s="0" t="n">
        <f aca="false">INT((ROW()-3)/30)</f>
        <v>75</v>
      </c>
      <c r="E2281" s="0" t="n">
        <f aca="false">2+30*D2281</f>
        <v>2252</v>
      </c>
      <c r="F2281" s="8" t="n">
        <f aca="false">INDEX($F:$F,$E2281)*(2*B2281/INDEX($B:$B,$E2281)-C2281/INDEX($C:$C,$E2281))</f>
        <v>6485.16419970162</v>
      </c>
      <c r="G2281" s="9" t="n">
        <f aca="false">B2281/B2280-1</f>
        <v>0.0020675485105377</v>
      </c>
      <c r="H2281" s="9" t="n">
        <f aca="false">F2281/F2280-1</f>
        <v>0.00441583200844331</v>
      </c>
      <c r="I2281" s="9" t="n">
        <f aca="false">LN(B2281/B2280)</f>
        <v>0.00206541407364419</v>
      </c>
      <c r="J2281" s="9" t="n">
        <f aca="false">LN(F2281/F2280)</f>
        <v>0.00440611082983471</v>
      </c>
      <c r="K2281" s="9" t="n">
        <f aca="false">F2281/F2274-1</f>
        <v>-0.0429848958926088</v>
      </c>
      <c r="L2281" s="9" t="n">
        <f aca="false">F2281/F2251-1</f>
        <v>0.0127593218094402</v>
      </c>
      <c r="M2281" s="9" t="n">
        <f aca="false">B2281/B2274-1</f>
        <v>-0.0481472271297229</v>
      </c>
      <c r="N2281" s="9" t="n">
        <f aca="false">B2281/B2251-1</f>
        <v>-0.0173016103216822</v>
      </c>
      <c r="O2281" s="8" t="n">
        <f aca="false">MAX(O2280,F2281)</f>
        <v>7847.55237517597</v>
      </c>
      <c r="P2281" s="9" t="n">
        <f aca="false">F2281/O2281-1</f>
        <v>-0.173606764293027</v>
      </c>
      <c r="Q2281" s="8" t="n">
        <f aca="false">MAX(Q2280,B2281)</f>
        <v>124824.453666861</v>
      </c>
      <c r="R2281" s="9" t="n">
        <f aca="false">B2281/Q2281-1</f>
        <v>-0.468444919436914</v>
      </c>
      <c r="S2281" s="9" t="n">
        <f aca="false">B2281/INDEX($B:$B,$E2281)-1</f>
        <v>0.00739304785563189</v>
      </c>
      <c r="T2281" s="0" t="n">
        <f aca="false">IF(AND($A2281&gt;=CrashTest!$B$3,$A2281&lt;=CrashTest!$C$3),1,IF(AND($A2281&gt;=CrashTest!$B$4,$A2281&lt;=CrashTest!$C$4),2,IF(AND($A2281&gt;=CrashTest!$B$5,$A2281&lt;=CrashTest!$C$5),3,IF(AND($A2281&gt;=CrashTest!$B$6,$A2281&lt;=CrashTest!$C$6),4,IF(AND($A2281&gt;=CrashTest!$B$7,$A2281&lt;=CrashTest!$C$7),5,0)))))</f>
        <v>0</v>
      </c>
      <c r="U2281" s="8" t="str">
        <f aca="false">IF(T2281=0,"",IF(T2280=T2281,MAX(U2280,B2281),B2281))</f>
        <v/>
      </c>
      <c r="V2281" s="9" t="str">
        <f aca="false">IF(T2281=0,"",B2281/U2281-1)</f>
        <v/>
      </c>
      <c r="W2281" s="8" t="str">
        <f aca="false">IF(T2281=0,"",IF(T2280=T2281,MAX(W2280,F2281),F2281))</f>
        <v/>
      </c>
      <c r="X2281" s="9" t="str">
        <f aca="false">IF(T2281=0,"",F2281/W2281-1)</f>
        <v/>
      </c>
    </row>
    <row r="2282" customFormat="false" ht="15" hidden="false" customHeight="false" outlineLevel="0" collapsed="false">
      <c r="A2282" s="5" t="n">
        <v>46110</v>
      </c>
      <c r="B2282" s="6" t="n">
        <v>65966.7523939217</v>
      </c>
      <c r="C2282" s="7" t="n">
        <v>32900.12062</v>
      </c>
      <c r="D2282" s="0" t="n">
        <f aca="false">INT((ROW()-3)/30)</f>
        <v>75</v>
      </c>
      <c r="E2282" s="0" t="n">
        <f aca="false">2+30*D2282</f>
        <v>2252</v>
      </c>
      <c r="F2282" s="8" t="n">
        <f aca="false">INDEX($F:$F,$E2282)*(2*B2282/INDEX($B:$B,$E2282)-C2282/INDEX($C:$C,$E2282))</f>
        <v>6445.34152182447</v>
      </c>
      <c r="G2282" s="9" t="n">
        <f aca="false">B2282/B2281-1</f>
        <v>-0.00579222183732187</v>
      </c>
      <c r="H2282" s="9" t="n">
        <f aca="false">F2282/F2281-1</f>
        <v>-0.00614058127918771</v>
      </c>
      <c r="I2282" s="9" t="n">
        <f aca="false">LN(B2282/B2281)</f>
        <v>-0.00580906181296302</v>
      </c>
      <c r="J2282" s="9" t="n">
        <f aca="false">LN(F2282/F2281)</f>
        <v>-0.00615951218604624</v>
      </c>
      <c r="K2282" s="9" t="n">
        <f aca="false">F2282/F2275-1</f>
        <v>-0.0238450513569715</v>
      </c>
      <c r="L2282" s="9" t="n">
        <f aca="false">F2282/F2252-1</f>
        <v>0.00181037445302579</v>
      </c>
      <c r="M2282" s="9" t="n">
        <f aca="false">B2282/B2275-1</f>
        <v>-0.0301596115546307</v>
      </c>
      <c r="N2282" s="9" t="n">
        <f aca="false">B2282/B2252-1</f>
        <v>0.00155800384507621</v>
      </c>
      <c r="O2282" s="8" t="n">
        <f aca="false">MAX(O2281,F2282)</f>
        <v>7847.55237517597</v>
      </c>
      <c r="P2282" s="9" t="n">
        <f aca="false">F2282/O2282-1</f>
        <v>-0.178681299125456</v>
      </c>
      <c r="Q2282" s="8" t="n">
        <f aca="false">MAX(Q2281,B2282)</f>
        <v>124824.453666861</v>
      </c>
      <c r="R2282" s="9" t="n">
        <f aca="false">B2282/Q2282-1</f>
        <v>-0.471523804382291</v>
      </c>
      <c r="S2282" s="9" t="n">
        <f aca="false">B2282/INDEX($B:$B,$E2282)-1</f>
        <v>0.00155800384507621</v>
      </c>
      <c r="T2282" s="0" t="n">
        <f aca="false">IF(AND($A2282&gt;=CrashTest!$B$3,$A2282&lt;=CrashTest!$C$3),1,IF(AND($A2282&gt;=CrashTest!$B$4,$A2282&lt;=CrashTest!$C$4),2,IF(AND($A2282&gt;=CrashTest!$B$5,$A2282&lt;=CrashTest!$C$5),3,IF(AND($A2282&gt;=CrashTest!$B$6,$A2282&lt;=CrashTest!$C$6),4,IF(AND($A2282&gt;=CrashTest!$B$7,$A2282&lt;=CrashTest!$C$7),5,0)))))</f>
        <v>0</v>
      </c>
      <c r="U2282" s="8" t="str">
        <f aca="false">IF(T2282=0,"",IF(T2281=T2282,MAX(U2281,B2282),B2282))</f>
        <v/>
      </c>
      <c r="V2282" s="9" t="str">
        <f aca="false">IF(T2282=0,"",B2282/U2282-1)</f>
        <v/>
      </c>
      <c r="W2282" s="8" t="str">
        <f aca="false">IF(T2282=0,"",IF(T2281=T2282,MAX(W2281,F2282),F2282))</f>
        <v/>
      </c>
      <c r="X2282" s="9" t="str">
        <f aca="false">IF(T2282=0,"",F2282/W2282-1)</f>
        <v/>
      </c>
    </row>
    <row r="2283" customFormat="false" ht="15" hidden="false" customHeight="false" outlineLevel="0" collapsed="false">
      <c r="A2283" s="5" t="n">
        <v>46111</v>
      </c>
      <c r="B2283" s="6" t="n">
        <v>66651.2320037989</v>
      </c>
      <c r="C2283" s="7" t="n">
        <v>32802.29168</v>
      </c>
      <c r="D2283" s="0" t="n">
        <f aca="false">INT((ROW()-3)/30)</f>
        <v>76</v>
      </c>
      <c r="E2283" s="0" t="n">
        <f aca="false">2+30*D2283</f>
        <v>2282</v>
      </c>
      <c r="F2283" s="8" t="n">
        <f aca="false">INDEX($F:$F,$E2283)*(2*B2283/INDEX($B:$B,$E2283)-C2283/INDEX($C:$C,$E2283))</f>
        <v>6598.26223461073</v>
      </c>
      <c r="G2283" s="9" t="n">
        <f aca="false">B2283/B2282-1</f>
        <v>0.0103761301722087</v>
      </c>
      <c r="H2283" s="9" t="n">
        <f aca="false">F2283/F2282-1</f>
        <v>0.023725773454899</v>
      </c>
      <c r="I2283" s="9" t="n">
        <f aca="false">LN(B2283/B2282)</f>
        <v>0.0103226676383211</v>
      </c>
      <c r="J2283" s="9" t="n">
        <f aca="false">LN(F2283/F2282)</f>
        <v>0.023448691392214</v>
      </c>
      <c r="K2283" s="9" t="n">
        <f aca="false">F2283/F2276-1</f>
        <v>-0.00969219770540697</v>
      </c>
      <c r="L2283" s="9" t="n">
        <f aca="false">F2283/F2253-1</f>
        <v>0.0219199749221013</v>
      </c>
      <c r="M2283" s="9" t="n">
        <f aca="false">B2283/B2276-1</f>
        <v>-0.0576162497905147</v>
      </c>
      <c r="N2283" s="9" t="n">
        <f aca="false">B2283/B2253-1</f>
        <v>-0.0046949947376056</v>
      </c>
      <c r="O2283" s="8" t="n">
        <f aca="false">MAX(O2282,F2283)</f>
        <v>7847.55237517597</v>
      </c>
      <c r="P2283" s="9" t="n">
        <f aca="false">F2283/O2283-1</f>
        <v>-0.159194877694235</v>
      </c>
      <c r="Q2283" s="8" t="n">
        <f aca="false">MAX(Q2282,B2283)</f>
        <v>124824.453666861</v>
      </c>
      <c r="R2283" s="9" t="n">
        <f aca="false">B2283/Q2283-1</f>
        <v>-0.466040266583648</v>
      </c>
      <c r="S2283" s="9" t="n">
        <f aca="false">B2283/INDEX($B:$B,$E2283)-1</f>
        <v>0.0103761301722087</v>
      </c>
      <c r="T2283" s="0" t="n">
        <f aca="false">IF(AND($A2283&gt;=CrashTest!$B$3,$A2283&lt;=CrashTest!$C$3),1,IF(AND($A2283&gt;=CrashTest!$B$4,$A2283&lt;=CrashTest!$C$4),2,IF(AND($A2283&gt;=CrashTest!$B$5,$A2283&lt;=CrashTest!$C$5),3,IF(AND($A2283&gt;=CrashTest!$B$6,$A2283&lt;=CrashTest!$C$6),4,IF(AND($A2283&gt;=CrashTest!$B$7,$A2283&lt;=CrashTest!$C$7),5,0)))))</f>
        <v>0</v>
      </c>
      <c r="U2283" s="8" t="str">
        <f aca="false">IF(T2283=0,"",IF(T2282=T2283,MAX(U2282,B2283),B2283))</f>
        <v/>
      </c>
      <c r="V2283" s="9" t="str">
        <f aca="false">IF(T2283=0,"",B2283/U2283-1)</f>
        <v/>
      </c>
      <c r="W2283" s="8" t="str">
        <f aca="false">IF(T2283=0,"",IF(T2282=T2283,MAX(W2282,F2283),F2283))</f>
        <v/>
      </c>
      <c r="X2283" s="9" t="str">
        <f aca="false">IF(T2283=0,"",F2283/W2283-1)</f>
        <v/>
      </c>
    </row>
    <row r="2284" customFormat="false" ht="15" hidden="false" customHeight="false" outlineLevel="0" collapsed="false">
      <c r="A2284" s="5" t="n">
        <v>46112</v>
      </c>
      <c r="B2284" s="6" t="n">
        <v>68214.8680388662</v>
      </c>
      <c r="C2284" s="7" t="n">
        <v>33995.91963</v>
      </c>
      <c r="D2284" s="0" t="n">
        <f aca="false">INT((ROW()-3)/30)</f>
        <v>76</v>
      </c>
      <c r="E2284" s="0" t="n">
        <f aca="false">2+30*D2284</f>
        <v>2282</v>
      </c>
      <c r="F2284" s="8" t="n">
        <f aca="false">INDEX($F:$F,$E2284)*(2*B2284/INDEX($B:$B,$E2284)-C2284/INDEX($C:$C,$E2284))</f>
        <v>6669.97593783035</v>
      </c>
      <c r="G2284" s="9" t="n">
        <f aca="false">B2284/B2283-1</f>
        <v>0.0234599719773849</v>
      </c>
      <c r="H2284" s="9" t="n">
        <f aca="false">F2284/F2283-1</f>
        <v>0.0108685742805805</v>
      </c>
      <c r="I2284" s="9" t="n">
        <f aca="false">LN(B2284/B2283)</f>
        <v>0.0231890163924239</v>
      </c>
      <c r="J2284" s="9" t="n">
        <f aca="false">LN(F2284/F2283)</f>
        <v>0.0108099358221589</v>
      </c>
      <c r="K2284" s="9" t="n">
        <f aca="false">F2284/F2277-1</f>
        <v>-0.00558657664230544</v>
      </c>
      <c r="L2284" s="9" t="n">
        <f aca="false">F2284/F2254-1</f>
        <v>0.0384002660197142</v>
      </c>
      <c r="M2284" s="9" t="n">
        <f aca="false">B2284/B2277-1</f>
        <v>-0.0339208332893138</v>
      </c>
      <c r="N2284" s="9" t="n">
        <f aca="false">B2284/B2254-1</f>
        <v>0.0377485753314495</v>
      </c>
      <c r="O2284" s="8" t="n">
        <f aca="false">MAX(O2283,F2284)</f>
        <v>7847.55237517597</v>
      </c>
      <c r="P2284" s="9" t="n">
        <f aca="false">F2284/O2284-1</f>
        <v>-0.150056524766962</v>
      </c>
      <c r="Q2284" s="8" t="n">
        <f aca="false">MAX(Q2283,B2284)</f>
        <v>124824.453666861</v>
      </c>
      <c r="R2284" s="9" t="n">
        <f aca="false">B2284/Q2284-1</f>
        <v>-0.453513586200648</v>
      </c>
      <c r="S2284" s="9" t="n">
        <f aca="false">B2284/INDEX($B:$B,$E2284)-1</f>
        <v>0.0340795258726674</v>
      </c>
      <c r="T2284" s="0" t="n">
        <f aca="false">IF(AND($A2284&gt;=CrashTest!$B$3,$A2284&lt;=CrashTest!$C$3),1,IF(AND($A2284&gt;=CrashTest!$B$4,$A2284&lt;=CrashTest!$C$4),2,IF(AND($A2284&gt;=CrashTest!$B$5,$A2284&lt;=CrashTest!$C$5),3,IF(AND($A2284&gt;=CrashTest!$B$6,$A2284&lt;=CrashTest!$C$6),4,IF(AND($A2284&gt;=CrashTest!$B$7,$A2284&lt;=CrashTest!$C$7),5,0)))))</f>
        <v>0</v>
      </c>
      <c r="U2284" s="8" t="str">
        <f aca="false">IF(T2284=0,"",IF(T2283=T2284,MAX(U2283,B2284),B2284))</f>
        <v/>
      </c>
      <c r="V2284" s="9" t="str">
        <f aca="false">IF(T2284=0,"",B2284/U2284-1)</f>
        <v/>
      </c>
      <c r="W2284" s="8" t="str">
        <f aca="false">IF(T2284=0,"",IF(T2283=T2284,MAX(W2283,F2284),F2284))</f>
        <v/>
      </c>
      <c r="X2284" s="9" t="str">
        <f aca="false">IF(T2284=0,"",F2284/W2284-1)</f>
        <v/>
      </c>
    </row>
    <row r="2285" customFormat="false" ht="15" hidden="false" customHeight="false" outlineLevel="0" collapsed="false">
      <c r="A2285" s="5" t="n">
        <v>46113</v>
      </c>
      <c r="B2285" s="6" t="n">
        <v>68116.8167933957</v>
      </c>
      <c r="C2285" s="7" t="n">
        <v>33924.92001</v>
      </c>
      <c r="D2285" s="0" t="n">
        <f aca="false">INT((ROW()-3)/30)</f>
        <v>76</v>
      </c>
      <c r="E2285" s="0" t="n">
        <f aca="false">2+30*D2285</f>
        <v>2282</v>
      </c>
      <c r="F2285" s="8" t="n">
        <f aca="false">INDEX($F:$F,$E2285)*(2*B2285/INDEX($B:$B,$E2285)-C2285/INDEX($C:$C,$E2285))</f>
        <v>6664.72483984707</v>
      </c>
      <c r="G2285" s="9" t="n">
        <f aca="false">B2285/B2284-1</f>
        <v>-0.0014373881866141</v>
      </c>
      <c r="H2285" s="9" t="n">
        <f aca="false">F2285/F2284-1</f>
        <v>-0.00078727390206812</v>
      </c>
      <c r="I2285" s="9" t="n">
        <f aca="false">LN(B2285/B2284)</f>
        <v>-0.00143842222000397</v>
      </c>
      <c r="J2285" s="9" t="n">
        <f aca="false">LN(F2285/F2284)</f>
        <v>-0.000787583964913497</v>
      </c>
      <c r="K2285" s="9" t="n">
        <f aca="false">F2285/F2278-1</f>
        <v>-0.0100741994611933</v>
      </c>
      <c r="L2285" s="9" t="n">
        <f aca="false">F2285/F2255-1</f>
        <v>0.0225632137376592</v>
      </c>
      <c r="M2285" s="9" t="n">
        <f aca="false">B2285/B2278-1</f>
        <v>-0.0443942620932188</v>
      </c>
      <c r="N2285" s="9" t="n">
        <f aca="false">B2285/B2255-1</f>
        <v>-0.011691480298445</v>
      </c>
      <c r="O2285" s="8" t="n">
        <f aca="false">MAX(O2284,F2285)</f>
        <v>7847.55237517597</v>
      </c>
      <c r="P2285" s="9" t="n">
        <f aca="false">F2285/O2285-1</f>
        <v>-0.150725663083246</v>
      </c>
      <c r="Q2285" s="8" t="n">
        <f aca="false">MAX(Q2284,B2285)</f>
        <v>124824.453666861</v>
      </c>
      <c r="R2285" s="9" t="n">
        <f aca="false">B2285/Q2285-1</f>
        <v>-0.454299099315989</v>
      </c>
      <c r="S2285" s="9" t="n">
        <f aca="false">B2285/INDEX($B:$B,$E2285)-1</f>
        <v>0.0325931521781586</v>
      </c>
      <c r="T2285" s="0" t="n">
        <f aca="false">IF(AND($A2285&gt;=CrashTest!$B$3,$A2285&lt;=CrashTest!$C$3),1,IF(AND($A2285&gt;=CrashTest!$B$4,$A2285&lt;=CrashTest!$C$4),2,IF(AND($A2285&gt;=CrashTest!$B$5,$A2285&lt;=CrashTest!$C$5),3,IF(AND($A2285&gt;=CrashTest!$B$6,$A2285&lt;=CrashTest!$C$6),4,IF(AND($A2285&gt;=CrashTest!$B$7,$A2285&lt;=CrashTest!$C$7),5,0)))))</f>
        <v>0</v>
      </c>
      <c r="U2285" s="8" t="str">
        <f aca="false">IF(T2285=0,"",IF(T2284=T2285,MAX(U2284,B2285),B2285))</f>
        <v/>
      </c>
      <c r="V2285" s="9" t="str">
        <f aca="false">IF(T2285=0,"",B2285/U2285-1)</f>
        <v/>
      </c>
      <c r="W2285" s="8" t="str">
        <f aca="false">IF(T2285=0,"",IF(T2284=T2285,MAX(W2284,F2285),F2285))</f>
        <v/>
      </c>
      <c r="X2285" s="9" t="str">
        <f aca="false">IF(T2285=0,"",F2285/W2285-1)</f>
        <v/>
      </c>
    </row>
    <row r="2286" customFormat="false" ht="15" hidden="false" customHeight="false" outlineLevel="0" collapsed="false">
      <c r="A2286" s="5" t="n">
        <v>46114</v>
      </c>
      <c r="B2286" s="6" t="n">
        <v>66908.3179918177</v>
      </c>
      <c r="C2286" s="7" t="n">
        <v>32940.58161</v>
      </c>
      <c r="D2286" s="0" t="n">
        <f aca="false">INT((ROW()-3)/30)</f>
        <v>76</v>
      </c>
      <c r="E2286" s="0" t="n">
        <f aca="false">2+30*D2286</f>
        <v>2282</v>
      </c>
      <c r="F2286" s="8" t="n">
        <f aca="false">INDEX($F:$F,$E2286)*(2*B2286/INDEX($B:$B,$E2286)-C2286/INDEX($C:$C,$E2286))</f>
        <v>6621.40800390546</v>
      </c>
      <c r="G2286" s="9" t="n">
        <f aca="false">B2286/B2285-1</f>
        <v>-0.0177415630745559</v>
      </c>
      <c r="H2286" s="9" t="n">
        <f aca="false">F2286/F2285-1</f>
        <v>-0.00649941850301572</v>
      </c>
      <c r="I2286" s="9" t="n">
        <f aca="false">LN(B2286/B2285)</f>
        <v>-0.017900831193392</v>
      </c>
      <c r="J2286" s="9" t="n">
        <f aca="false">LN(F2286/F2285)</f>
        <v>-0.00652063168899314</v>
      </c>
      <c r="K2286" s="9" t="n">
        <f aca="false">F2286/F2279-1</f>
        <v>-0.00305433532283639</v>
      </c>
      <c r="L2286" s="9" t="n">
        <f aca="false">F2286/F2256-1</f>
        <v>0.0170385818672256</v>
      </c>
      <c r="M2286" s="9" t="n">
        <f aca="false">B2286/B2279-1</f>
        <v>-0.0264053459320842</v>
      </c>
      <c r="N2286" s="9" t="n">
        <f aca="false">B2286/B2256-1</f>
        <v>-0.0222538347534892</v>
      </c>
      <c r="O2286" s="8" t="n">
        <f aca="false">MAX(O2285,F2286)</f>
        <v>7847.55237517597</v>
      </c>
      <c r="P2286" s="9" t="n">
        <f aca="false">F2286/O2286-1</f>
        <v>-0.156245452422739</v>
      </c>
      <c r="Q2286" s="8" t="n">
        <f aca="false">MAX(Q2285,B2286)</f>
        <v>124824.453666861</v>
      </c>
      <c r="R2286" s="9" t="n">
        <f aca="false">B2286/Q2286-1</f>
        <v>-0.463980686265316</v>
      </c>
      <c r="S2286" s="9" t="n">
        <f aca="false">B2286/INDEX($B:$B,$E2286)-1</f>
        <v>0.0142733356384352</v>
      </c>
      <c r="T2286" s="0" t="n">
        <f aca="false">IF(AND($A2286&gt;=CrashTest!$B$3,$A2286&lt;=CrashTest!$C$3),1,IF(AND($A2286&gt;=CrashTest!$B$4,$A2286&lt;=CrashTest!$C$4),2,IF(AND($A2286&gt;=CrashTest!$B$5,$A2286&lt;=CrashTest!$C$5),3,IF(AND($A2286&gt;=CrashTest!$B$6,$A2286&lt;=CrashTest!$C$6),4,IF(AND($A2286&gt;=CrashTest!$B$7,$A2286&lt;=CrashTest!$C$7),5,0)))))</f>
        <v>0</v>
      </c>
      <c r="U2286" s="8" t="str">
        <f aca="false">IF(T2286=0,"",IF(T2285=T2286,MAX(U2285,B2286),B2286))</f>
        <v/>
      </c>
      <c r="V2286" s="9" t="str">
        <f aca="false">IF(T2286=0,"",B2286/U2286-1)</f>
        <v/>
      </c>
      <c r="W2286" s="8" t="str">
        <f aca="false">IF(T2286=0,"",IF(T2285=T2286,MAX(W2285,F2286),F2286))</f>
        <v/>
      </c>
      <c r="X2286" s="9" t="str">
        <f aca="false">IF(T2286=0,"",F2286/W2286-1)</f>
        <v/>
      </c>
    </row>
    <row r="2287" customFormat="false" ht="15" hidden="false" customHeight="false" outlineLevel="0" collapsed="false">
      <c r="A2287" s="5" t="n">
        <v>46115</v>
      </c>
      <c r="B2287" s="6" t="n">
        <v>66891.7422279369</v>
      </c>
      <c r="C2287" s="7" t="n">
        <v>32990.80339</v>
      </c>
      <c r="D2287" s="0" t="n">
        <f aca="false">INT((ROW()-3)/30)</f>
        <v>76</v>
      </c>
      <c r="E2287" s="0" t="n">
        <f aca="false">2+30*D2287</f>
        <v>2282</v>
      </c>
      <c r="F2287" s="8" t="n">
        <f aca="false">INDEX($F:$F,$E2287)*(2*B2287/INDEX($B:$B,$E2287)-C2287/INDEX($C:$C,$E2287))</f>
        <v>6608.33013969495</v>
      </c>
      <c r="G2287" s="9" t="n">
        <f aca="false">B2287/B2286-1</f>
        <v>-0.000247738463292846</v>
      </c>
      <c r="H2287" s="9" t="n">
        <f aca="false">F2287/F2286-1</f>
        <v>-0.00197508810857161</v>
      </c>
      <c r="I2287" s="9" t="n">
        <f aca="false">LN(B2287/B2286)</f>
        <v>-0.000247769155535147</v>
      </c>
      <c r="J2287" s="9" t="n">
        <f aca="false">LN(F2287/F2286)</f>
        <v>-0.00197704116715549</v>
      </c>
      <c r="K2287" s="9" t="n">
        <f aca="false">F2287/F2280-1</f>
        <v>0.0234916512605132</v>
      </c>
      <c r="L2287" s="9" t="n">
        <f aca="false">F2287/F2257-1</f>
        <v>0.00457141514184589</v>
      </c>
      <c r="M2287" s="9" t="n">
        <f aca="false">B2287/B2280-1</f>
        <v>0.0102330165734528</v>
      </c>
      <c r="N2287" s="9" t="n">
        <f aca="false">B2287/B2257-1</f>
        <v>-0.0794815256596497</v>
      </c>
      <c r="O2287" s="8" t="n">
        <f aca="false">MAX(O2286,F2287)</f>
        <v>7847.55237517597</v>
      </c>
      <c r="P2287" s="9" t="n">
        <f aca="false">F2287/O2287-1</f>
        <v>-0.157911941996212</v>
      </c>
      <c r="Q2287" s="8" t="n">
        <f aca="false">MAX(Q2286,B2287)</f>
        <v>124824.453666861</v>
      </c>
      <c r="R2287" s="9" t="n">
        <f aca="false">B2287/Q2287-1</f>
        <v>-0.464113478866396</v>
      </c>
      <c r="S2287" s="9" t="n">
        <f aca="false">B2287/INDEX($B:$B,$E2287)-1</f>
        <v>0.0140220611209054</v>
      </c>
      <c r="T2287" s="0" t="n">
        <f aca="false">IF(AND($A2287&gt;=CrashTest!$B$3,$A2287&lt;=CrashTest!$C$3),1,IF(AND($A2287&gt;=CrashTest!$B$4,$A2287&lt;=CrashTest!$C$4),2,IF(AND($A2287&gt;=CrashTest!$B$5,$A2287&lt;=CrashTest!$C$5),3,IF(AND($A2287&gt;=CrashTest!$B$6,$A2287&lt;=CrashTest!$C$6),4,IF(AND($A2287&gt;=CrashTest!$B$7,$A2287&lt;=CrashTest!$C$7),5,0)))))</f>
        <v>0</v>
      </c>
      <c r="U2287" s="8" t="str">
        <f aca="false">IF(T2287=0,"",IF(T2286=T2287,MAX(U2286,B2287),B2287))</f>
        <v/>
      </c>
      <c r="V2287" s="9" t="str">
        <f aca="false">IF(T2287=0,"",B2287/U2287-1)</f>
        <v/>
      </c>
      <c r="W2287" s="8" t="str">
        <f aca="false">IF(T2287=0,"",IF(T2286=T2287,MAX(W2286,F2287),F2287))</f>
        <v/>
      </c>
      <c r="X2287" s="9" t="str">
        <f aca="false">IF(T2287=0,"",F2287/W2287-1)</f>
        <v/>
      </c>
    </row>
    <row r="2288" customFormat="false" ht="15" hidden="false" customHeight="false" outlineLevel="0" collapsed="false">
      <c r="A2288" s="5" t="n">
        <v>46116</v>
      </c>
      <c r="B2288" s="6" t="n">
        <v>67295.1309137931</v>
      </c>
      <c r="C2288" s="7" t="n">
        <v>33254.94566</v>
      </c>
      <c r="D2288" s="0" t="n">
        <f aca="false">INT((ROW()-3)/30)</f>
        <v>76</v>
      </c>
      <c r="E2288" s="0" t="n">
        <f aca="false">2+30*D2288</f>
        <v>2282</v>
      </c>
      <c r="F2288" s="8" t="n">
        <f aca="false">INDEX($F:$F,$E2288)*(2*B2288/INDEX($B:$B,$E2288)-C2288/INDEX($C:$C,$E2288))</f>
        <v>6635.40991656712</v>
      </c>
      <c r="G2288" s="9" t="n">
        <f aca="false">B2288/B2287-1</f>
        <v>0.00603047061446871</v>
      </c>
      <c r="H2288" s="9" t="n">
        <f aca="false">F2288/F2287-1</f>
        <v>0.00409782445787799</v>
      </c>
      <c r="I2288" s="9" t="n">
        <f aca="false">LN(B2288/B2287)</f>
        <v>0.00601236010003018</v>
      </c>
      <c r="J2288" s="9" t="n">
        <f aca="false">LN(F2288/F2287)</f>
        <v>0.00408945124208551</v>
      </c>
      <c r="K2288" s="9" t="n">
        <f aca="false">F2288/F2281-1</f>
        <v>0.0231676041251843</v>
      </c>
      <c r="L2288" s="9" t="n">
        <f aca="false">F2288/F2258-1</f>
        <v>0.00936491609719492</v>
      </c>
      <c r="M2288" s="9" t="n">
        <f aca="false">B2288/B2281-1</f>
        <v>0.0142282310252637</v>
      </c>
      <c r="N2288" s="9" t="n">
        <f aca="false">B2288/B2258-1</f>
        <v>-0.0520133833492977</v>
      </c>
      <c r="O2288" s="8" t="n">
        <f aca="false">MAX(O2287,F2288)</f>
        <v>7847.55237517597</v>
      </c>
      <c r="P2288" s="9" t="n">
        <f aca="false">F2288/O2288-1</f>
        <v>-0.154461212956438</v>
      </c>
      <c r="Q2288" s="8" t="n">
        <f aca="false">MAX(Q2287,B2288)</f>
        <v>124824.453666861</v>
      </c>
      <c r="R2288" s="9" t="n">
        <f aca="false">B2288/Q2288-1</f>
        <v>-0.46088183094801</v>
      </c>
      <c r="S2288" s="9" t="n">
        <f aca="false">B2288/INDEX($B:$B,$E2288)-1</f>
        <v>0.020137091362918</v>
      </c>
      <c r="T2288" s="0" t="n">
        <f aca="false">IF(AND($A2288&gt;=CrashTest!$B$3,$A2288&lt;=CrashTest!$C$3),1,IF(AND($A2288&gt;=CrashTest!$B$4,$A2288&lt;=CrashTest!$C$4),2,IF(AND($A2288&gt;=CrashTest!$B$5,$A2288&lt;=CrashTest!$C$5),3,IF(AND($A2288&gt;=CrashTest!$B$6,$A2288&lt;=CrashTest!$C$6),4,IF(AND($A2288&gt;=CrashTest!$B$7,$A2288&lt;=CrashTest!$C$7),5,0)))))</f>
        <v>0</v>
      </c>
      <c r="U2288" s="8" t="str">
        <f aca="false">IF(T2288=0,"",IF(T2287=T2288,MAX(U2287,B2288),B2288))</f>
        <v/>
      </c>
      <c r="V2288" s="9" t="str">
        <f aca="false">IF(T2288=0,"",B2288/U2288-1)</f>
        <v/>
      </c>
      <c r="W2288" s="8" t="str">
        <f aca="false">IF(T2288=0,"",IF(T2287=T2288,MAX(W2287,F2288),F2288))</f>
        <v/>
      </c>
      <c r="X2288" s="9" t="str">
        <f aca="false">IF(T2288=0,"",F2288/W2288-1)</f>
        <v/>
      </c>
    </row>
    <row r="2289" customFormat="false" ht="15" hidden="false" customHeight="false" outlineLevel="0" collapsed="false">
      <c r="A2289" s="5" t="n">
        <v>46117</v>
      </c>
      <c r="B2289" s="6" t="n">
        <v>68921.8060911748</v>
      </c>
      <c r="C2289" s="7" t="n">
        <v>34623.36368</v>
      </c>
      <c r="D2289" s="0" t="n">
        <f aca="false">INT((ROW()-3)/30)</f>
        <v>76</v>
      </c>
      <c r="E2289" s="0" t="n">
        <f aca="false">2+30*D2289</f>
        <v>2282</v>
      </c>
      <c r="F2289" s="8" t="n">
        <f aca="false">INDEX($F:$F,$E2289)*(2*B2289/INDEX($B:$B,$E2289)-C2289/INDEX($C:$C,$E2289))</f>
        <v>6685.1997340281</v>
      </c>
      <c r="G2289" s="9" t="n">
        <f aca="false">B2289/B2288-1</f>
        <v>0.0241722566743428</v>
      </c>
      <c r="H2289" s="9" t="n">
        <f aca="false">F2289/F2288-1</f>
        <v>0.00750365359292537</v>
      </c>
      <c r="I2289" s="9" t="n">
        <f aca="false">LN(B2289/B2288)</f>
        <v>0.0238847318785557</v>
      </c>
      <c r="J2289" s="9" t="n">
        <f aca="false">LN(F2289/F2288)</f>
        <v>0.00747564122708879</v>
      </c>
      <c r="K2289" s="9" t="n">
        <f aca="false">F2289/F2282-1</f>
        <v>0.0372141974775817</v>
      </c>
      <c r="L2289" s="9" t="n">
        <f aca="false">F2289/F2259-1</f>
        <v>0.0258497996055487</v>
      </c>
      <c r="M2289" s="9" t="n">
        <f aca="false">B2289/B2282-1</f>
        <v>0.04479610697836</v>
      </c>
      <c r="N2289" s="9" t="n">
        <f aca="false">B2289/B2259-1</f>
        <v>0.0101881029491397</v>
      </c>
      <c r="O2289" s="8" t="n">
        <f aca="false">MAX(O2288,F2289)</f>
        <v>7847.55237517597</v>
      </c>
      <c r="P2289" s="9" t="n">
        <f aca="false">F2289/O2289-1</f>
        <v>-0.14811658279908</v>
      </c>
      <c r="Q2289" s="8" t="n">
        <f aca="false">MAX(Q2288,B2289)</f>
        <v>124824.453666861</v>
      </c>
      <c r="R2289" s="9" t="n">
        <f aca="false">B2289/Q2289-1</f>
        <v>-0.447850128187883</v>
      </c>
      <c r="S2289" s="9" t="n">
        <f aca="false">B2289/INDEX($B:$B,$E2289)-1</f>
        <v>0.04479610697836</v>
      </c>
      <c r="T2289" s="0" t="n">
        <f aca="false">IF(AND($A2289&gt;=CrashTest!$B$3,$A2289&lt;=CrashTest!$C$3),1,IF(AND($A2289&gt;=CrashTest!$B$4,$A2289&lt;=CrashTest!$C$4),2,IF(AND($A2289&gt;=CrashTest!$B$5,$A2289&lt;=CrashTest!$C$5),3,IF(AND($A2289&gt;=CrashTest!$B$6,$A2289&lt;=CrashTest!$C$6),4,IF(AND($A2289&gt;=CrashTest!$B$7,$A2289&lt;=CrashTest!$C$7),5,0)))))</f>
        <v>0</v>
      </c>
      <c r="U2289" s="8" t="str">
        <f aca="false">IF(T2289=0,"",IF(T2288=T2289,MAX(U2288,B2289),B2289))</f>
        <v/>
      </c>
      <c r="V2289" s="9" t="str">
        <f aca="false">IF(T2289=0,"",B2289/U2289-1)</f>
        <v/>
      </c>
      <c r="W2289" s="8" t="str">
        <f aca="false">IF(T2289=0,"",IF(T2288=T2289,MAX(W2288,F2289),F2289))</f>
        <v/>
      </c>
      <c r="X2289" s="9" t="str">
        <f aca="false">IF(T2289=0,"",F2289/W2289-1)</f>
        <v/>
      </c>
    </row>
    <row r="2290" customFormat="false" ht="15" hidden="false" customHeight="false" outlineLevel="0" collapsed="false">
      <c r="A2290" s="5" t="n">
        <v>46118</v>
      </c>
      <c r="B2290" s="6" t="n">
        <v>68742.9133085915</v>
      </c>
      <c r="C2290" s="7" t="n">
        <v>34500.37788</v>
      </c>
      <c r="D2290" s="0" t="n">
        <f aca="false">INT((ROW()-3)/30)</f>
        <v>76</v>
      </c>
      <c r="E2290" s="0" t="n">
        <f aca="false">2+30*D2290</f>
        <v>2282</v>
      </c>
      <c r="F2290" s="8" t="n">
        <f aca="false">INDEX($F:$F,$E2290)*(2*B2290/INDEX($B:$B,$E2290)-C2290/INDEX($C:$C,$E2290))</f>
        <v>6674.33566542711</v>
      </c>
      <c r="G2290" s="9" t="n">
        <f aca="false">B2290/B2289-1</f>
        <v>-0.00259559046300462</v>
      </c>
      <c r="H2290" s="9" t="n">
        <f aca="false">F2290/F2289-1</f>
        <v>-0.00162509259756261</v>
      </c>
      <c r="I2290" s="9" t="n">
        <f aca="false">LN(B2290/B2289)</f>
        <v>-0.00259896484820987</v>
      </c>
      <c r="J2290" s="9" t="n">
        <f aca="false">LN(F2290/F2289)</f>
        <v>-0.0016264144928669</v>
      </c>
      <c r="K2290" s="9" t="n">
        <f aca="false">F2290/F2283-1</f>
        <v>0.0115293130390206</v>
      </c>
      <c r="L2290" s="9" t="n">
        <f aca="false">F2290/F2260-1</f>
        <v>0.0289560561112889</v>
      </c>
      <c r="M2290" s="9" t="n">
        <f aca="false">B2290/B2283-1</f>
        <v>0.0313824852430842</v>
      </c>
      <c r="N2290" s="9" t="n">
        <f aca="false">B2290/B2260-1</f>
        <v>0.0212040209626552</v>
      </c>
      <c r="O2290" s="8" t="n">
        <f aca="false">MAX(O2289,F2290)</f>
        <v>7847.55237517597</v>
      </c>
      <c r="P2290" s="9" t="n">
        <f aca="false">F2290/O2290-1</f>
        <v>-0.14950097223436</v>
      </c>
      <c r="Q2290" s="8" t="n">
        <f aca="false">MAX(Q2289,B2290)</f>
        <v>124824.453666861</v>
      </c>
      <c r="R2290" s="9" t="n">
        <f aca="false">B2290/Q2290-1</f>
        <v>-0.449283283129308</v>
      </c>
      <c r="S2290" s="9" t="n">
        <f aca="false">B2290/INDEX($B:$B,$E2290)-1</f>
        <v>0.0420842441673026</v>
      </c>
      <c r="T2290" s="0" t="n">
        <f aca="false">IF(AND($A2290&gt;=CrashTest!$B$3,$A2290&lt;=CrashTest!$C$3),1,IF(AND($A2290&gt;=CrashTest!$B$4,$A2290&lt;=CrashTest!$C$4),2,IF(AND($A2290&gt;=CrashTest!$B$5,$A2290&lt;=CrashTest!$C$5),3,IF(AND($A2290&gt;=CrashTest!$B$6,$A2290&lt;=CrashTest!$C$6),4,IF(AND($A2290&gt;=CrashTest!$B$7,$A2290&lt;=CrashTest!$C$7),5,0)))))</f>
        <v>0</v>
      </c>
      <c r="U2290" s="8" t="str">
        <f aca="false">IF(T2290=0,"",IF(T2289=T2290,MAX(U2289,B2290),B2290))</f>
        <v/>
      </c>
      <c r="V2290" s="9" t="str">
        <f aca="false">IF(T2290=0,"",B2290/U2290-1)</f>
        <v/>
      </c>
      <c r="W2290" s="8" t="str">
        <f aca="false">IF(T2290=0,"",IF(T2289=T2290,MAX(W2289,F2290),F2290))</f>
        <v/>
      </c>
      <c r="X2290" s="9" t="str">
        <f aca="false">IF(T2290=0,"",F2290/W2290-1)</f>
        <v/>
      </c>
    </row>
    <row r="2291" customFormat="false" ht="15" hidden="false" customHeight="false" outlineLevel="0" collapsed="false">
      <c r="A2291" s="5" t="n">
        <v>46119</v>
      </c>
      <c r="B2291" s="6" t="n">
        <v>72057.1243614845</v>
      </c>
      <c r="C2291" s="7" t="n">
        <v>37179.92337</v>
      </c>
      <c r="D2291" s="0" t="n">
        <f aca="false">INT((ROW()-3)/30)</f>
        <v>76</v>
      </c>
      <c r="E2291" s="0" t="n">
        <f aca="false">2+30*D2291</f>
        <v>2282</v>
      </c>
      <c r="F2291" s="8" t="n">
        <f aca="false">INDEX($F:$F,$E2291)*(2*B2291/INDEX($B:$B,$E2291)-C2291/INDEX($C:$C,$E2291))</f>
        <v>6797.03178080163</v>
      </c>
      <c r="G2291" s="9" t="n">
        <f aca="false">B2291/B2290-1</f>
        <v>0.0482116758423561</v>
      </c>
      <c r="H2291" s="9" t="n">
        <f aca="false">F2291/F2290-1</f>
        <v>0.0183832701148201</v>
      </c>
      <c r="I2291" s="9" t="n">
        <f aca="false">LN(B2291/B2290)</f>
        <v>0.0470855462690888</v>
      </c>
      <c r="J2291" s="9" t="n">
        <f aca="false">LN(F2291/F2290)</f>
        <v>0.0182163405090983</v>
      </c>
      <c r="K2291" s="9" t="n">
        <f aca="false">F2291/F2284-1</f>
        <v>0.0190489207390772</v>
      </c>
      <c r="L2291" s="9" t="n">
        <f aca="false">F2291/F2261-1</f>
        <v>0.0483026018243431</v>
      </c>
      <c r="M2291" s="9" t="n">
        <f aca="false">B2291/B2284-1</f>
        <v>0.0563257898619569</v>
      </c>
      <c r="N2291" s="9" t="n">
        <f aca="false">B2291/B2261-1</f>
        <v>0.0884318415470982</v>
      </c>
      <c r="O2291" s="8" t="n">
        <f aca="false">MAX(O2290,F2291)</f>
        <v>7847.55237517597</v>
      </c>
      <c r="P2291" s="9" t="n">
        <f aca="false">F2291/O2291-1</f>
        <v>-0.133866018874552</v>
      </c>
      <c r="Q2291" s="8" t="n">
        <f aca="false">MAX(Q2290,B2291)</f>
        <v>124824.453666861</v>
      </c>
      <c r="R2291" s="9" t="n">
        <f aca="false">B2291/Q2291-1</f>
        <v>-0.422732307294572</v>
      </c>
      <c r="S2291" s="9" t="n">
        <f aca="false">B2291/INDEX($B:$B,$E2291)-1</f>
        <v>0.0923248719475232</v>
      </c>
      <c r="T2291" s="0" t="n">
        <f aca="false">IF(AND($A2291&gt;=CrashTest!$B$3,$A2291&lt;=CrashTest!$C$3),1,IF(AND($A2291&gt;=CrashTest!$B$4,$A2291&lt;=CrashTest!$C$4),2,IF(AND($A2291&gt;=CrashTest!$B$5,$A2291&lt;=CrashTest!$C$5),3,IF(AND($A2291&gt;=CrashTest!$B$6,$A2291&lt;=CrashTest!$C$6),4,IF(AND($A2291&gt;=CrashTest!$B$7,$A2291&lt;=CrashTest!$C$7),5,0)))))</f>
        <v>0</v>
      </c>
      <c r="U2291" s="8" t="str">
        <f aca="false">IF(T2291=0,"",IF(T2290=T2291,MAX(U2290,B2291),B2291))</f>
        <v/>
      </c>
      <c r="V2291" s="9" t="str">
        <f aca="false">IF(T2291=0,"",B2291/U2291-1)</f>
        <v/>
      </c>
      <c r="W2291" s="8" t="str">
        <f aca="false">IF(T2291=0,"",IF(T2290=T2291,MAX(W2290,F2291),F2291))</f>
        <v/>
      </c>
      <c r="X2291" s="9" t="str">
        <f aca="false">IF(T2291=0,"",F2291/W2291-1)</f>
        <v/>
      </c>
    </row>
    <row r="2292" customFormat="false" ht="15" hidden="false" customHeight="false" outlineLevel="0" collapsed="false">
      <c r="A2292" s="5" t="n">
        <v>46120</v>
      </c>
      <c r="B2292" s="6" t="n">
        <v>71085.0583702513</v>
      </c>
      <c r="C2292" s="7" t="n">
        <v>36381.59448</v>
      </c>
      <c r="D2292" s="0" t="n">
        <f aca="false">INT((ROW()-3)/30)</f>
        <v>76</v>
      </c>
      <c r="E2292" s="0" t="n">
        <f aca="false">2+30*D2292</f>
        <v>2282</v>
      </c>
      <c r="F2292" s="8" t="n">
        <f aca="false">INDEX($F:$F,$E2292)*(2*B2292/INDEX($B:$B,$E2292)-C2292/INDEX($C:$C,$E2292))</f>
        <v>6763.4762718914</v>
      </c>
      <c r="G2292" s="9" t="n">
        <f aca="false">B2292/B2291-1</f>
        <v>-0.0134902134916833</v>
      </c>
      <c r="H2292" s="9" t="n">
        <f aca="false">F2292/F2291-1</f>
        <v>-0.0049367885854249</v>
      </c>
      <c r="I2292" s="9" t="n">
        <f aca="false">LN(B2292/B2291)</f>
        <v>-0.0135820331344961</v>
      </c>
      <c r="J2292" s="9" t="n">
        <f aca="false">LN(F2292/F2291)</f>
        <v>-0.00494901478155507</v>
      </c>
      <c r="K2292" s="9" t="n">
        <f aca="false">F2292/F2285-1</f>
        <v>0.0148170306227666</v>
      </c>
      <c r="L2292" s="9" t="n">
        <f aca="false">F2292/F2262-1</f>
        <v>0.0350553859275837</v>
      </c>
      <c r="M2292" s="9" t="n">
        <f aca="false">B2292/B2285-1</f>
        <v>0.043575752899002</v>
      </c>
      <c r="N2292" s="9" t="n">
        <f aca="false">B2292/B2262-1</f>
        <v>0.0373059160086053</v>
      </c>
      <c r="O2292" s="8" t="n">
        <f aca="false">MAX(O2291,F2292)</f>
        <v>7847.55237517597</v>
      </c>
      <c r="P2292" s="9" t="n">
        <f aca="false">F2292/O2292-1</f>
        <v>-0.138141939226021</v>
      </c>
      <c r="Q2292" s="8" t="n">
        <f aca="false">MAX(Q2291,B2292)</f>
        <v>124824.453666861</v>
      </c>
      <c r="R2292" s="9" t="n">
        <f aca="false">B2292/Q2292-1</f>
        <v>-0.430519771711019</v>
      </c>
      <c r="S2292" s="9" t="n">
        <f aca="false">B2292/INDEX($B:$B,$E2292)-1</f>
        <v>0.0775891762226755</v>
      </c>
      <c r="T2292" s="0" t="n">
        <f aca="false">IF(AND($A2292&gt;=CrashTest!$B$3,$A2292&lt;=CrashTest!$C$3),1,IF(AND($A2292&gt;=CrashTest!$B$4,$A2292&lt;=CrashTest!$C$4),2,IF(AND($A2292&gt;=CrashTest!$B$5,$A2292&lt;=CrashTest!$C$5),3,IF(AND($A2292&gt;=CrashTest!$B$6,$A2292&lt;=CrashTest!$C$6),4,IF(AND($A2292&gt;=CrashTest!$B$7,$A2292&lt;=CrashTest!$C$7),5,0)))))</f>
        <v>0</v>
      </c>
      <c r="U2292" s="8" t="str">
        <f aca="false">IF(T2292=0,"",IF(T2291=T2292,MAX(U2291,B2292),B2292))</f>
        <v/>
      </c>
      <c r="V2292" s="9" t="str">
        <f aca="false">IF(T2292=0,"",B2292/U2292-1)</f>
        <v/>
      </c>
      <c r="W2292" s="8" t="str">
        <f aca="false">IF(T2292=0,"",IF(T2291=T2292,MAX(W2291,F2292),F2292))</f>
        <v/>
      </c>
      <c r="X2292" s="9" t="str">
        <f aca="false">IF(T2292=0,"",F2292/W2292-1)</f>
        <v/>
      </c>
    </row>
    <row r="2293" customFormat="false" ht="15" hidden="false" customHeight="false" outlineLevel="0" collapsed="false">
      <c r="A2293" s="5" t="n">
        <v>46121</v>
      </c>
      <c r="B2293" s="6" t="n">
        <v>71788.6797825833</v>
      </c>
      <c r="C2293" s="7" t="n">
        <v>37031.30203</v>
      </c>
      <c r="D2293" s="0" t="n">
        <f aca="false">INT((ROW()-3)/30)</f>
        <v>76</v>
      </c>
      <c r="E2293" s="0" t="n">
        <f aca="false">2+30*D2293</f>
        <v>2282</v>
      </c>
      <c r="F2293" s="8" t="n">
        <f aca="false">INDEX($F:$F,$E2293)*(2*B2293/INDEX($B:$B,$E2293)-C2293/INDEX($C:$C,$E2293))</f>
        <v>6773.69039710943</v>
      </c>
      <c r="G2293" s="9" t="n">
        <f aca="false">B2293/B2292-1</f>
        <v>0.00989830251903512</v>
      </c>
      <c r="H2293" s="9" t="n">
        <f aca="false">F2293/F2292-1</f>
        <v>0.0015101886673996</v>
      </c>
      <c r="I2293" s="9" t="n">
        <f aca="false">LN(B2293/B2292)</f>
        <v>0.00984963520831905</v>
      </c>
      <c r="J2293" s="9" t="n">
        <f aca="false">LN(F2293/F2292)</f>
        <v>0.00150904947927581</v>
      </c>
      <c r="K2293" s="9" t="n">
        <f aca="false">F2293/F2286-1</f>
        <v>0.0229984911236636</v>
      </c>
      <c r="L2293" s="9" t="n">
        <f aca="false">F2293/F2263-1</f>
        <v>0.0350842560645628</v>
      </c>
      <c r="M2293" s="9" t="n">
        <f aca="false">B2293/B2286-1</f>
        <v>0.072941032404408</v>
      </c>
      <c r="N2293" s="9" t="n">
        <f aca="false">B2293/B2263-1</f>
        <v>0.0271398830392537</v>
      </c>
      <c r="O2293" s="8" t="n">
        <f aca="false">MAX(O2292,F2293)</f>
        <v>7847.55237517597</v>
      </c>
      <c r="P2293" s="9" t="n">
        <f aca="false">F2293/O2293-1</f>
        <v>-0.136840370949733</v>
      </c>
      <c r="Q2293" s="8" t="n">
        <f aca="false">MAX(Q2292,B2293)</f>
        <v>124824.453666861</v>
      </c>
      <c r="R2293" s="9" t="n">
        <f aca="false">B2293/Q2293-1</f>
        <v>-0.424882884132806</v>
      </c>
      <c r="S2293" s="9" t="n">
        <f aca="false">B2293/INDEX($B:$B,$E2293)-1</f>
        <v>0.0882554798801651</v>
      </c>
      <c r="T2293" s="0" t="n">
        <f aca="false">IF(AND($A2293&gt;=CrashTest!$B$3,$A2293&lt;=CrashTest!$C$3),1,IF(AND($A2293&gt;=CrashTest!$B$4,$A2293&lt;=CrashTest!$C$4),2,IF(AND($A2293&gt;=CrashTest!$B$5,$A2293&lt;=CrashTest!$C$5),3,IF(AND($A2293&gt;=CrashTest!$B$6,$A2293&lt;=CrashTest!$C$6),4,IF(AND($A2293&gt;=CrashTest!$B$7,$A2293&lt;=CrashTest!$C$7),5,0)))))</f>
        <v>0</v>
      </c>
      <c r="U2293" s="8" t="str">
        <f aca="false">IF(T2293=0,"",IF(T2292=T2293,MAX(U2292,B2293),B2293))</f>
        <v/>
      </c>
      <c r="V2293" s="9" t="str">
        <f aca="false">IF(T2293=0,"",B2293/U2293-1)</f>
        <v/>
      </c>
      <c r="W2293" s="8" t="str">
        <f aca="false">IF(T2293=0,"",IF(T2292=T2293,MAX(W2292,F2293),F2293))</f>
        <v/>
      </c>
      <c r="X2293" s="9" t="str">
        <f aca="false">IF(T2293=0,"",F2293/W2293-1)</f>
        <v/>
      </c>
    </row>
    <row r="2294" customFormat="false" ht="15" hidden="false" customHeight="false" outlineLevel="0" collapsed="false">
      <c r="A2294" s="5" t="n">
        <v>46122</v>
      </c>
      <c r="B2294" s="6" t="n">
        <v>72945.0707241379</v>
      </c>
      <c r="C2294" s="7" t="n">
        <v>38023.18445</v>
      </c>
      <c r="D2294" s="0" t="n">
        <f aca="false">INT((ROW()-3)/30)</f>
        <v>76</v>
      </c>
      <c r="E2294" s="0" t="n">
        <f aca="false">2+30*D2294</f>
        <v>2282</v>
      </c>
      <c r="F2294" s="8" t="n">
        <f aca="false">INDEX($F:$F,$E2294)*(2*B2294/INDEX($B:$B,$E2294)-C2294/INDEX($C:$C,$E2294))</f>
        <v>6805.34682017959</v>
      </c>
      <c r="G2294" s="9" t="n">
        <f aca="false">B2294/B2293-1</f>
        <v>0.0161082631002103</v>
      </c>
      <c r="H2294" s="9" t="n">
        <f aca="false">F2294/F2293-1</f>
        <v>0.00467343814291632</v>
      </c>
      <c r="I2294" s="9" t="n">
        <f aca="false">LN(B2294/B2293)</f>
        <v>0.01597990164887</v>
      </c>
      <c r="J2294" s="9" t="n">
        <f aca="false">LN(F2294/F2293)</f>
        <v>0.00466255153629005</v>
      </c>
      <c r="K2294" s="9" t="n">
        <f aca="false">F2294/F2287-1</f>
        <v>0.0298133834599463</v>
      </c>
      <c r="L2294" s="9" t="n">
        <f aca="false">F2294/F2264-1</f>
        <v>0.0324637326110873</v>
      </c>
      <c r="M2294" s="9" t="n">
        <f aca="false">B2294/B2287-1</f>
        <v>0.090494406253824</v>
      </c>
      <c r="N2294" s="9" t="n">
        <f aca="false">B2294/B2264-1</f>
        <v>0.0376465007695876</v>
      </c>
      <c r="O2294" s="8" t="n">
        <f aca="false">MAX(O2293,F2294)</f>
        <v>7847.55237517597</v>
      </c>
      <c r="P2294" s="9" t="n">
        <f aca="false">F2294/O2294-1</f>
        <v>-0.132806447815904</v>
      </c>
      <c r="Q2294" s="8" t="n">
        <f aca="false">MAX(Q2293,B2294)</f>
        <v>124824.453666861</v>
      </c>
      <c r="R2294" s="9" t="n">
        <f aca="false">B2294/Q2294-1</f>
        <v>-0.415618746316983</v>
      </c>
      <c r="S2294" s="9" t="n">
        <f aca="false">B2294/INDEX($B:$B,$E2294)-1</f>
        <v>0.10578538547032</v>
      </c>
      <c r="T2294" s="0" t="n">
        <f aca="false">IF(AND($A2294&gt;=CrashTest!$B$3,$A2294&lt;=CrashTest!$C$3),1,IF(AND($A2294&gt;=CrashTest!$B$4,$A2294&lt;=CrashTest!$C$4),2,IF(AND($A2294&gt;=CrashTest!$B$5,$A2294&lt;=CrashTest!$C$5),3,IF(AND($A2294&gt;=CrashTest!$B$6,$A2294&lt;=CrashTest!$C$6),4,IF(AND($A2294&gt;=CrashTest!$B$7,$A2294&lt;=CrashTest!$C$7),5,0)))))</f>
        <v>0</v>
      </c>
      <c r="U2294" s="8" t="str">
        <f aca="false">IF(T2294=0,"",IF(T2293=T2294,MAX(U2293,B2294),B2294))</f>
        <v/>
      </c>
      <c r="V2294" s="9" t="str">
        <f aca="false">IF(T2294=0,"",B2294/U2294-1)</f>
        <v/>
      </c>
      <c r="W2294" s="8" t="str">
        <f aca="false">IF(T2294=0,"",IF(T2293=T2294,MAX(W2293,F2294),F2294))</f>
        <v/>
      </c>
      <c r="X2294" s="9" t="str">
        <f aca="false">IF(T2294=0,"",F2294/W2294-1)</f>
        <v/>
      </c>
    </row>
    <row r="2295" customFormat="false" ht="15" hidden="false" customHeight="false" outlineLevel="0" collapsed="false">
      <c r="A2295" s="5" t="n">
        <v>46123</v>
      </c>
      <c r="B2295" s="6" t="n">
        <v>73119.1091168907</v>
      </c>
      <c r="C2295" s="7" t="n">
        <v>38029.34447</v>
      </c>
      <c r="D2295" s="0" t="n">
        <f aca="false">INT((ROW()-3)/30)</f>
        <v>76</v>
      </c>
      <c r="E2295" s="0" t="n">
        <f aca="false">2+30*D2295</f>
        <v>2282</v>
      </c>
      <c r="F2295" s="8" t="n">
        <f aca="false">INDEX($F:$F,$E2295)*(2*B2295/INDEX($B:$B,$E2295)-C2295/INDEX($C:$C,$E2295))</f>
        <v>6838.14919214796</v>
      </c>
      <c r="G2295" s="9" t="n">
        <f aca="false">B2295/B2294-1</f>
        <v>0.00238588284342023</v>
      </c>
      <c r="H2295" s="9" t="n">
        <f aca="false">F2295/F2294-1</f>
        <v>0.00482008820933233</v>
      </c>
      <c r="I2295" s="9" t="n">
        <f aca="false">LN(B2295/B2294)</f>
        <v>0.00238304114402598</v>
      </c>
      <c r="J2295" s="9" t="n">
        <f aca="false">LN(F2295/F2294)</f>
        <v>0.00480850877850378</v>
      </c>
      <c r="K2295" s="9" t="n">
        <f aca="false">F2295/F2288-1</f>
        <v>0.0305541448275326</v>
      </c>
      <c r="L2295" s="9" t="n">
        <f aca="false">F2295/F2265-1</f>
        <v>0.0373043301282363</v>
      </c>
      <c r="M2295" s="9" t="n">
        <f aca="false">B2295/B2288-1</f>
        <v>0.086543827525327</v>
      </c>
      <c r="N2295" s="9" t="n">
        <f aca="false">B2295/B2265-1</f>
        <v>0.0365901744098729</v>
      </c>
      <c r="O2295" s="8" t="n">
        <f aca="false">MAX(O2294,F2295)</f>
        <v>7847.55237517597</v>
      </c>
      <c r="P2295" s="9" t="n">
        <f aca="false">F2295/O2295-1</f>
        <v>-0.128626498399812</v>
      </c>
      <c r="Q2295" s="8" t="n">
        <f aca="false">MAX(Q2294,B2295)</f>
        <v>124824.453666861</v>
      </c>
      <c r="R2295" s="9" t="n">
        <f aca="false">B2295/Q2295-1</f>
        <v>-0.414224481109804</v>
      </c>
      <c r="S2295" s="9" t="n">
        <f aca="false">B2295/INDEX($B:$B,$E2295)-1</f>
        <v>0.108423659850019</v>
      </c>
      <c r="T2295" s="0" t="n">
        <f aca="false">IF(AND($A2295&gt;=CrashTest!$B$3,$A2295&lt;=CrashTest!$C$3),1,IF(AND($A2295&gt;=CrashTest!$B$4,$A2295&lt;=CrashTest!$C$4),2,IF(AND($A2295&gt;=CrashTest!$B$5,$A2295&lt;=CrashTest!$C$5),3,IF(AND($A2295&gt;=CrashTest!$B$6,$A2295&lt;=CrashTest!$C$6),4,IF(AND($A2295&gt;=CrashTest!$B$7,$A2295&lt;=CrashTest!$C$7),5,0)))))</f>
        <v>0</v>
      </c>
      <c r="U2295" s="8" t="str">
        <f aca="false">IF(T2295=0,"",IF(T2294=T2295,MAX(U2294,B2295),B2295))</f>
        <v/>
      </c>
      <c r="V2295" s="9" t="str">
        <f aca="false">IF(T2295=0,"",B2295/U2295-1)</f>
        <v/>
      </c>
      <c r="W2295" s="8" t="str">
        <f aca="false">IF(T2295=0,"",IF(T2294=T2295,MAX(W2294,F2295),F2295))</f>
        <v/>
      </c>
      <c r="X2295" s="9" t="str">
        <f aca="false">IF(T2295=0,"",F2295/W2295-1)</f>
        <v/>
      </c>
    </row>
    <row r="2296" customFormat="false" ht="15" hidden="false" customHeight="false" outlineLevel="0" collapsed="false">
      <c r="A2296" s="5" t="n">
        <v>46124</v>
      </c>
      <c r="B2296" s="6" t="n">
        <v>70685.3697019287</v>
      </c>
      <c r="C2296" s="7" t="n">
        <v>36033.52811</v>
      </c>
      <c r="D2296" s="0" t="n">
        <f aca="false">INT((ROW()-3)/30)</f>
        <v>76</v>
      </c>
      <c r="E2296" s="0" t="n">
        <f aca="false">2+30*D2296</f>
        <v>2282</v>
      </c>
      <c r="F2296" s="8" t="n">
        <f aca="false">INDEX($F:$F,$E2296)*(2*B2296/INDEX($B:$B,$E2296)-C2296/INDEX($C:$C,$E2296))</f>
        <v>6753.56078367129</v>
      </c>
      <c r="G2296" s="9" t="n">
        <f aca="false">B2296/B2295-1</f>
        <v>-0.0332845879053495</v>
      </c>
      <c r="H2296" s="9" t="n">
        <f aca="false">F2296/F2295-1</f>
        <v>-0.012370073553498</v>
      </c>
      <c r="I2296" s="9" t="n">
        <f aca="false">LN(B2296/B2295)</f>
        <v>-0.0338511266422339</v>
      </c>
      <c r="J2296" s="9" t="n">
        <f aca="false">LN(F2296/F2295)</f>
        <v>-0.0124472197765108</v>
      </c>
      <c r="K2296" s="9" t="n">
        <f aca="false">F2296/F2289-1</f>
        <v>0.0102257303241413</v>
      </c>
      <c r="L2296" s="9" t="n">
        <f aca="false">F2296/F2266-1</f>
        <v>0.0228919397223386</v>
      </c>
      <c r="M2296" s="9" t="n">
        <f aca="false">B2296/B2289-1</f>
        <v>0.0255878902595925</v>
      </c>
      <c r="N2296" s="9" t="n">
        <f aca="false">B2296/B2266-1</f>
        <v>-0.0034490840496042</v>
      </c>
      <c r="O2296" s="8" t="n">
        <f aca="false">MAX(O2295,F2296)</f>
        <v>7847.55237517597</v>
      </c>
      <c r="P2296" s="9" t="n">
        <f aca="false">F2296/O2296-1</f>
        <v>-0.139405452707176</v>
      </c>
      <c r="Q2296" s="8" t="n">
        <f aca="false">MAX(Q2295,B2296)</f>
        <v>124824.453666861</v>
      </c>
      <c r="R2296" s="9" t="n">
        <f aca="false">B2296/Q2296-1</f>
        <v>-0.433721777861107</v>
      </c>
      <c r="S2296" s="9" t="n">
        <f aca="false">B2296/INDEX($B:$B,$E2296)-1</f>
        <v>0.0715302351073719</v>
      </c>
      <c r="T2296" s="0" t="n">
        <f aca="false">IF(AND($A2296&gt;=CrashTest!$B$3,$A2296&lt;=CrashTest!$C$3),1,IF(AND($A2296&gt;=CrashTest!$B$4,$A2296&lt;=CrashTest!$C$4),2,IF(AND($A2296&gt;=CrashTest!$B$5,$A2296&lt;=CrashTest!$C$5),3,IF(AND($A2296&gt;=CrashTest!$B$6,$A2296&lt;=CrashTest!$C$6),4,IF(AND($A2296&gt;=CrashTest!$B$7,$A2296&lt;=CrashTest!$C$7),5,0)))))</f>
        <v>0</v>
      </c>
      <c r="U2296" s="8" t="str">
        <f aca="false">IF(T2296=0,"",IF(T2295=T2296,MAX(U2295,B2296),B2296))</f>
        <v/>
      </c>
      <c r="V2296" s="9" t="str">
        <f aca="false">IF(T2296=0,"",B2296/U2296-1)</f>
        <v/>
      </c>
      <c r="W2296" s="8" t="str">
        <f aca="false">IF(T2296=0,"",IF(T2295=T2296,MAX(W2295,F2296),F2296))</f>
        <v/>
      </c>
      <c r="X2296" s="9" t="str">
        <f aca="false">IF(T2296=0,"",F2296/W2296-1)</f>
        <v/>
      </c>
    </row>
    <row r="2297" customFormat="false" ht="15" hidden="false" customHeight="false" outlineLevel="0" collapsed="false">
      <c r="A2297" s="5" t="n">
        <v>46125</v>
      </c>
      <c r="B2297" s="6" t="n">
        <v>74632.7455856224</v>
      </c>
      <c r="C2297" s="7" t="n">
        <v>39302.30692</v>
      </c>
      <c r="D2297" s="0" t="n">
        <f aca="false">INT((ROW()-3)/30)</f>
        <v>76</v>
      </c>
      <c r="E2297" s="0" t="n">
        <f aca="false">2+30*D2297</f>
        <v>2282</v>
      </c>
      <c r="F2297" s="8" t="n">
        <f aca="false">INDEX($F:$F,$E2297)*(2*B2297/INDEX($B:$B,$E2297)-C2297/INDEX($C:$C,$E2297))</f>
        <v>6884.5502593311</v>
      </c>
      <c r="G2297" s="9" t="n">
        <f aca="false">B2297/B2296-1</f>
        <v>0.0558443126256434</v>
      </c>
      <c r="H2297" s="9" t="n">
        <f aca="false">F2297/F2296-1</f>
        <v>0.0193956166022091</v>
      </c>
      <c r="I2297" s="9" t="n">
        <f aca="false">LN(B2297/B2296)</f>
        <v>0.0543407431893018</v>
      </c>
      <c r="J2297" s="9" t="n">
        <f aca="false">LN(F2297/F2296)</f>
        <v>0.0192099189363458</v>
      </c>
      <c r="K2297" s="9" t="n">
        <f aca="false">F2297/F2290-1</f>
        <v>0.0314959577164959</v>
      </c>
      <c r="L2297" s="9" t="n">
        <f aca="false">F2297/F2267-1</f>
        <v>0.040890817643128</v>
      </c>
      <c r="M2297" s="9" t="n">
        <f aca="false">B2297/B2290-1</f>
        <v>0.0856791193965123</v>
      </c>
      <c r="N2297" s="9" t="n">
        <f aca="false">B2297/B2267-1</f>
        <v>0.0491525662726144</v>
      </c>
      <c r="O2297" s="8" t="n">
        <f aca="false">MAX(O2296,F2297)</f>
        <v>7847.55237517597</v>
      </c>
      <c r="P2297" s="9" t="n">
        <f aca="false">F2297/O2297-1</f>
        <v>-0.122713690817932</v>
      </c>
      <c r="Q2297" s="8" t="n">
        <f aca="false">MAX(Q2296,B2297)</f>
        <v>124824.453666861</v>
      </c>
      <c r="R2297" s="9" t="n">
        <f aca="false">B2297/Q2297-1</f>
        <v>-0.402098359790889</v>
      </c>
      <c r="S2297" s="9" t="n">
        <f aca="false">B2297/INDEX($B:$B,$E2297)-1</f>
        <v>0.131369104544537</v>
      </c>
      <c r="T2297" s="0" t="n">
        <f aca="false">IF(AND($A2297&gt;=CrashTest!$B$3,$A2297&lt;=CrashTest!$C$3),1,IF(AND($A2297&gt;=CrashTest!$B$4,$A2297&lt;=CrashTest!$C$4),2,IF(AND($A2297&gt;=CrashTest!$B$5,$A2297&lt;=CrashTest!$C$5),3,IF(AND($A2297&gt;=CrashTest!$B$6,$A2297&lt;=CrashTest!$C$6),4,IF(AND($A2297&gt;=CrashTest!$B$7,$A2297&lt;=CrashTest!$C$7),5,0)))))</f>
        <v>0</v>
      </c>
      <c r="U2297" s="8" t="str">
        <f aca="false">IF(T2297=0,"",IF(T2296=T2297,MAX(U2296,B2297),B2297))</f>
        <v/>
      </c>
      <c r="V2297" s="9" t="str">
        <f aca="false">IF(T2297=0,"",B2297/U2297-1)</f>
        <v/>
      </c>
      <c r="W2297" s="8" t="str">
        <f aca="false">IF(T2297=0,"",IF(T2296=T2297,MAX(W2296,F2297),F2297))</f>
        <v/>
      </c>
      <c r="X2297" s="9" t="str">
        <f aca="false">IF(T2297=0,"",F2297/W2297-1)</f>
        <v/>
      </c>
    </row>
    <row r="2298" customFormat="false" ht="15" hidden="false" customHeight="false" outlineLevel="0" collapsed="false">
      <c r="A2298" s="5" t="n">
        <v>46126</v>
      </c>
      <c r="B2298" s="6" t="n">
        <v>74173.5083603156</v>
      </c>
      <c r="C2298" s="7" t="n">
        <v>38973.96454</v>
      </c>
      <c r="D2298" s="0" t="n">
        <f aca="false">INT((ROW()-3)/30)</f>
        <v>76</v>
      </c>
      <c r="E2298" s="0" t="n">
        <f aca="false">2+30*D2298</f>
        <v>2282</v>
      </c>
      <c r="F2298" s="8" t="n">
        <f aca="false">INDEX($F:$F,$E2298)*(2*B2298/INDEX($B:$B,$E2298)-C2298/INDEX($C:$C,$E2298))</f>
        <v>6859.13422502884</v>
      </c>
      <c r="G2298" s="9" t="n">
        <f aca="false">B2298/B2297-1</f>
        <v>-0.00615329399586329</v>
      </c>
      <c r="H2298" s="9" t="n">
        <f aca="false">F2298/F2297-1</f>
        <v>-0.00369174940190364</v>
      </c>
      <c r="I2298" s="9" t="n">
        <f aca="false">LN(B2298/B2297)</f>
        <v>-0.00617230353031753</v>
      </c>
      <c r="J2298" s="9" t="n">
        <f aca="false">LN(F2298/F2297)</f>
        <v>-0.00369858072693627</v>
      </c>
      <c r="K2298" s="9" t="n">
        <f aca="false">F2298/F2291-1</f>
        <v>0.00913670058195359</v>
      </c>
      <c r="L2298" s="9" t="n">
        <f aca="false">F2298/F2268-1</f>
        <v>0.0293871848674034</v>
      </c>
      <c r="M2298" s="9" t="n">
        <f aca="false">B2298/B2291-1</f>
        <v>0.0293709194973415</v>
      </c>
      <c r="N2298" s="9" t="n">
        <f aca="false">B2298/B2268-1</f>
        <v>0.0200979099226242</v>
      </c>
      <c r="O2298" s="8" t="n">
        <f aca="false">MAX(O2297,F2298)</f>
        <v>7847.55237517597</v>
      </c>
      <c r="P2298" s="9" t="n">
        <f aca="false">F2298/O2298-1</f>
        <v>-0.125952412025154</v>
      </c>
      <c r="Q2298" s="8" t="n">
        <f aca="false">MAX(Q2297,B2298)</f>
        <v>124824.453666861</v>
      </c>
      <c r="R2298" s="9" t="n">
        <f aca="false">B2298/Q2298-1</f>
        <v>-0.405777424363704</v>
      </c>
      <c r="S2298" s="9" t="n">
        <f aca="false">B2298/INDEX($B:$B,$E2298)-1</f>
        <v>0.124407457826438</v>
      </c>
      <c r="T2298" s="0" t="n">
        <f aca="false">IF(AND($A2298&gt;=CrashTest!$B$3,$A2298&lt;=CrashTest!$C$3),1,IF(AND($A2298&gt;=CrashTest!$B$4,$A2298&lt;=CrashTest!$C$4),2,IF(AND($A2298&gt;=CrashTest!$B$5,$A2298&lt;=CrashTest!$C$5),3,IF(AND($A2298&gt;=CrashTest!$B$6,$A2298&lt;=CrashTest!$C$6),4,IF(AND($A2298&gt;=CrashTest!$B$7,$A2298&lt;=CrashTest!$C$7),5,0)))))</f>
        <v>0</v>
      </c>
      <c r="U2298" s="8" t="str">
        <f aca="false">IF(T2298=0,"",IF(T2297=T2298,MAX(U2297,B2298),B2298))</f>
        <v/>
      </c>
      <c r="V2298" s="9" t="str">
        <f aca="false">IF(T2298=0,"",B2298/U2298-1)</f>
        <v/>
      </c>
      <c r="W2298" s="8" t="str">
        <f aca="false">IF(T2298=0,"",IF(T2297=T2298,MAX(W2297,F2298),F2298))</f>
        <v/>
      </c>
      <c r="X2298" s="9" t="str">
        <f aca="false">IF(T2298=0,"",F2298/W2298-1)</f>
        <v/>
      </c>
    </row>
    <row r="2299" customFormat="false" ht="15" hidden="false" customHeight="false" outlineLevel="0" collapsed="false">
      <c r="A2299" s="5" t="n">
        <v>46127</v>
      </c>
      <c r="B2299" s="6" t="n">
        <v>74761.964654588</v>
      </c>
      <c r="C2299" s="7" t="n">
        <v>39536.69327</v>
      </c>
      <c r="D2299" s="0" t="n">
        <f aca="false">INT((ROW()-3)/30)</f>
        <v>76</v>
      </c>
      <c r="E2299" s="0" t="n">
        <f aca="false">2+30*D2299</f>
        <v>2282</v>
      </c>
      <c r="F2299" s="8" t="n">
        <f aca="false">INDEX($F:$F,$E2299)*(2*B2299/INDEX($B:$B,$E2299)-C2299/INDEX($C:$C,$E2299))</f>
        <v>6863.88342555082</v>
      </c>
      <c r="G2299" s="9" t="n">
        <f aca="false">B2299/B2298-1</f>
        <v>0.00793351032303646</v>
      </c>
      <c r="H2299" s="9" t="n">
        <f aca="false">F2299/F2298-1</f>
        <v>0.000692390667127008</v>
      </c>
      <c r="I2299" s="9" t="n">
        <f aca="false">LN(B2299/B2298)</f>
        <v>0.00790220549247511</v>
      </c>
      <c r="J2299" s="9" t="n">
        <f aca="false">LN(F2299/F2298)</f>
        <v>0.000692151075296765</v>
      </c>
      <c r="K2299" s="9" t="n">
        <f aca="false">F2299/F2292-1</f>
        <v>0.0148454950713299</v>
      </c>
      <c r="L2299" s="9" t="n">
        <f aca="false">F2299/F2269-1</f>
        <v>0.0232476530426469</v>
      </c>
      <c r="M2299" s="9" t="n">
        <f aca="false">B2299/B2292-1</f>
        <v>0.0517254451024756</v>
      </c>
      <c r="N2299" s="9" t="n">
        <f aca="false">B2299/B2269-1</f>
        <v>0.000508633406940406</v>
      </c>
      <c r="O2299" s="8" t="n">
        <f aca="false">MAX(O2298,F2299)</f>
        <v>7847.55237517597</v>
      </c>
      <c r="P2299" s="9" t="n">
        <f aca="false">F2299/O2299-1</f>
        <v>-0.125347229632615</v>
      </c>
      <c r="Q2299" s="8" t="n">
        <f aca="false">MAX(Q2298,B2299)</f>
        <v>124824.453666861</v>
      </c>
      <c r="R2299" s="9" t="n">
        <f aca="false">B2299/Q2299-1</f>
        <v>-0.401063153425712</v>
      </c>
      <c r="S2299" s="9" t="n">
        <f aca="false">B2299/INDEX($B:$B,$E2299)-1</f>
        <v>0.133327956000403</v>
      </c>
      <c r="T2299" s="0" t="n">
        <f aca="false">IF(AND($A2299&gt;=CrashTest!$B$3,$A2299&lt;=CrashTest!$C$3),1,IF(AND($A2299&gt;=CrashTest!$B$4,$A2299&lt;=CrashTest!$C$4),2,IF(AND($A2299&gt;=CrashTest!$B$5,$A2299&lt;=CrashTest!$C$5),3,IF(AND($A2299&gt;=CrashTest!$B$6,$A2299&lt;=CrashTest!$C$6),4,IF(AND($A2299&gt;=CrashTest!$B$7,$A2299&lt;=CrashTest!$C$7),5,0)))))</f>
        <v>0</v>
      </c>
      <c r="U2299" s="8" t="str">
        <f aca="false">IF(T2299=0,"",IF(T2298=T2299,MAX(U2298,B2299),B2299))</f>
        <v/>
      </c>
      <c r="V2299" s="9" t="str">
        <f aca="false">IF(T2299=0,"",B2299/U2299-1)</f>
        <v/>
      </c>
      <c r="W2299" s="8" t="str">
        <f aca="false">IF(T2299=0,"",IF(T2298=T2299,MAX(W2298,F2299),F2299))</f>
        <v/>
      </c>
      <c r="X2299" s="9" t="str">
        <f aca="false">IF(T2299=0,"",F2299/W2299-1)</f>
        <v/>
      </c>
    </row>
    <row r="2300" customFormat="false" ht="15" hidden="false" customHeight="false" outlineLevel="0" collapsed="false">
      <c r="A2300" s="5" t="n">
        <v>46128</v>
      </c>
      <c r="B2300" s="6" t="n">
        <v>75095.7442159556</v>
      </c>
      <c r="C2300" s="7" t="n">
        <v>39813.92702</v>
      </c>
      <c r="D2300" s="0" t="n">
        <f aca="false">INT((ROW()-3)/30)</f>
        <v>76</v>
      </c>
      <c r="E2300" s="0" t="n">
        <f aca="false">2+30*D2300</f>
        <v>2282</v>
      </c>
      <c r="F2300" s="8" t="n">
        <f aca="false">INDEX($F:$F,$E2300)*(2*B2300/INDEX($B:$B,$E2300)-C2300/INDEX($C:$C,$E2300))</f>
        <v>6874.79605316912</v>
      </c>
      <c r="G2300" s="9" t="n">
        <f aca="false">B2300/B2299-1</f>
        <v>0.00446456380473292</v>
      </c>
      <c r="H2300" s="9" t="n">
        <f aca="false">F2300/F2299-1</f>
        <v>0.00158986202732958</v>
      </c>
      <c r="I2300" s="9" t="n">
        <f aca="false">LN(B2300/B2299)</f>
        <v>0.00445462720383162</v>
      </c>
      <c r="J2300" s="9" t="n">
        <f aca="false">LN(F2300/F2299)</f>
        <v>0.00158859953464559</v>
      </c>
      <c r="K2300" s="9" t="n">
        <f aca="false">F2300/F2293-1</f>
        <v>0.0149262292978181</v>
      </c>
      <c r="L2300" s="9" t="n">
        <f aca="false">F2300/F2270-1</f>
        <v>0.0172494405581867</v>
      </c>
      <c r="M2300" s="9" t="n">
        <f aca="false">B2300/B2293-1</f>
        <v>0.0460666562386709</v>
      </c>
      <c r="N2300" s="9" t="n">
        <f aca="false">B2300/B2270-1</f>
        <v>0.0136291663861363</v>
      </c>
      <c r="O2300" s="8" t="n">
        <f aca="false">MAX(O2299,F2300)</f>
        <v>7847.55237517597</v>
      </c>
      <c r="P2300" s="9" t="n">
        <f aca="false">F2300/O2300-1</f>
        <v>-0.123956652405909</v>
      </c>
      <c r="Q2300" s="8" t="n">
        <f aca="false">MAX(Q2299,B2300)</f>
        <v>124824.453666861</v>
      </c>
      <c r="R2300" s="9" t="n">
        <f aca="false">B2300/Q2300-1</f>
        <v>-0.398389161659176</v>
      </c>
      <c r="S2300" s="9" t="n">
        <f aca="false">B2300/INDEX($B:$B,$E2300)-1</f>
        <v>0.138387770971655</v>
      </c>
      <c r="T2300" s="0" t="n">
        <f aca="false">IF(AND($A2300&gt;=CrashTest!$B$3,$A2300&lt;=CrashTest!$C$3),1,IF(AND($A2300&gt;=CrashTest!$B$4,$A2300&lt;=CrashTest!$C$4),2,IF(AND($A2300&gt;=CrashTest!$B$5,$A2300&lt;=CrashTest!$C$5),3,IF(AND($A2300&gt;=CrashTest!$B$6,$A2300&lt;=CrashTest!$C$6),4,IF(AND($A2300&gt;=CrashTest!$B$7,$A2300&lt;=CrashTest!$C$7),5,0)))))</f>
        <v>0</v>
      </c>
      <c r="U2300" s="8" t="str">
        <f aca="false">IF(T2300=0,"",IF(T2299=T2300,MAX(U2299,B2300),B2300))</f>
        <v/>
      </c>
      <c r="V2300" s="9" t="str">
        <f aca="false">IF(T2300=0,"",B2300/U2300-1)</f>
        <v/>
      </c>
      <c r="W2300" s="8" t="str">
        <f aca="false">IF(T2300=0,"",IF(T2299=T2300,MAX(W2299,F2300),F2300))</f>
        <v/>
      </c>
      <c r="X2300" s="9" t="str">
        <f aca="false">IF(T2300=0,"",F2300/W2300-1)</f>
        <v/>
      </c>
    </row>
    <row r="2301" customFormat="false" ht="15" hidden="false" customHeight="false" outlineLevel="0" collapsed="false">
      <c r="A2301" s="5" t="n">
        <v>46129</v>
      </c>
      <c r="B2301" s="6" t="n">
        <v>77114.481438048</v>
      </c>
      <c r="C2301" s="7" t="n">
        <v>41616.28469</v>
      </c>
      <c r="D2301" s="0" t="n">
        <f aca="false">INT((ROW()-3)/30)</f>
        <v>76</v>
      </c>
      <c r="E2301" s="0" t="n">
        <f aca="false">2+30*D2301</f>
        <v>2282</v>
      </c>
      <c r="F2301" s="8" t="n">
        <f aca="false">INDEX($F:$F,$E2301)*(2*B2301/INDEX($B:$B,$E2301)-C2301/INDEX($C:$C,$E2301))</f>
        <v>6916.18790828531</v>
      </c>
      <c r="G2301" s="9" t="n">
        <f aca="false">B2301/B2300-1</f>
        <v>0.0268821787861513</v>
      </c>
      <c r="H2301" s="9" t="n">
        <f aca="false">F2301/F2300-1</f>
        <v>0.00602081207879768</v>
      </c>
      <c r="I2301" s="9" t="n">
        <f aca="false">LN(B2301/B2300)</f>
        <v>0.0265272006905235</v>
      </c>
      <c r="J2301" s="9" t="n">
        <f aca="false">LN(F2301/F2300)</f>
        <v>0.00600275941464589</v>
      </c>
      <c r="K2301" s="9" t="n">
        <f aca="false">F2301/F2294-1</f>
        <v>0.0162873533171073</v>
      </c>
      <c r="L2301" s="9" t="n">
        <f aca="false">F2301/F2271-1</f>
        <v>0.0371818819959162</v>
      </c>
      <c r="M2301" s="9" t="n">
        <f aca="false">B2301/B2294-1</f>
        <v>0.0571582242983613</v>
      </c>
      <c r="N2301" s="9" t="n">
        <f aca="false">B2301/B2271-1</f>
        <v>0.0822483926644597</v>
      </c>
      <c r="O2301" s="8" t="n">
        <f aca="false">MAX(O2300,F2301)</f>
        <v>7847.55237517597</v>
      </c>
      <c r="P2301" s="9" t="n">
        <f aca="false">F2301/O2301-1</f>
        <v>-0.118682160037164</v>
      </c>
      <c r="Q2301" s="8" t="n">
        <f aca="false">MAX(Q2300,B2301)</f>
        <v>124824.453666861</v>
      </c>
      <c r="R2301" s="9" t="n">
        <f aca="false">B2301/Q2301-1</f>
        <v>-0.382216551543212</v>
      </c>
      <c r="S2301" s="9" t="n">
        <f aca="false">B2301/INDEX($B:$B,$E2301)-1</f>
        <v>0.168990114558883</v>
      </c>
      <c r="T2301" s="0" t="n">
        <f aca="false">IF(AND($A2301&gt;=CrashTest!$B$3,$A2301&lt;=CrashTest!$C$3),1,IF(AND($A2301&gt;=CrashTest!$B$4,$A2301&lt;=CrashTest!$C$4),2,IF(AND($A2301&gt;=CrashTest!$B$5,$A2301&lt;=CrashTest!$C$5),3,IF(AND($A2301&gt;=CrashTest!$B$6,$A2301&lt;=CrashTest!$C$6),4,IF(AND($A2301&gt;=CrashTest!$B$7,$A2301&lt;=CrashTest!$C$7),5,0)))))</f>
        <v>0</v>
      </c>
      <c r="U2301" s="8" t="str">
        <f aca="false">IF(T2301=0,"",IF(T2300=T2301,MAX(U2300,B2301),B2301))</f>
        <v/>
      </c>
      <c r="V2301" s="9" t="str">
        <f aca="false">IF(T2301=0,"",B2301/U2301-1)</f>
        <v/>
      </c>
      <c r="W2301" s="8" t="str">
        <f aca="false">IF(T2301=0,"",IF(T2300=T2301,MAX(W2300,F2301),F2301))</f>
        <v/>
      </c>
      <c r="X2301" s="9" t="str">
        <f aca="false">IF(T2301=0,"",F2301/W2301-1)</f>
        <v/>
      </c>
    </row>
    <row r="2302" customFormat="false" ht="15" hidden="false" customHeight="false" outlineLevel="0" collapsed="false">
      <c r="A2302" s="5" t="n">
        <v>46130</v>
      </c>
      <c r="B2302" s="6" t="n">
        <v>75792.0637510228</v>
      </c>
      <c r="C2302" s="7" t="n">
        <v>40271.28196</v>
      </c>
      <c r="D2302" s="0" t="n">
        <f aca="false">INT((ROW()-3)/30)</f>
        <v>76</v>
      </c>
      <c r="E2302" s="0" t="n">
        <f aca="false">2+30*D2302</f>
        <v>2282</v>
      </c>
      <c r="F2302" s="8" t="n">
        <f aca="false">INDEX($F:$F,$E2302)*(2*B2302/INDEX($B:$B,$E2302)-C2302/INDEX($C:$C,$E2302))</f>
        <v>6921.26639702733</v>
      </c>
      <c r="G2302" s="9" t="n">
        <f aca="false">B2302/B2301-1</f>
        <v>-0.017148759381694</v>
      </c>
      <c r="H2302" s="9" t="n">
        <f aca="false">F2302/F2301-1</f>
        <v>0.000734290162349716</v>
      </c>
      <c r="I2302" s="9" t="n">
        <f aca="false">LN(B2302/B2301)</f>
        <v>-0.0172975023129553</v>
      </c>
      <c r="J2302" s="9" t="n">
        <f aca="false">LN(F2302/F2301)</f>
        <v>0.00073402070322784</v>
      </c>
      <c r="K2302" s="9" t="n">
        <f aca="false">F2302/F2295-1</f>
        <v>0.0121549270926715</v>
      </c>
      <c r="L2302" s="9" t="n">
        <f aca="false">F2302/F2272-1</f>
        <v>0.0408151570436717</v>
      </c>
      <c r="M2302" s="9" t="n">
        <f aca="false">B2302/B2295-1</f>
        <v>0.0365561706975808</v>
      </c>
      <c r="N2302" s="9" t="n">
        <f aca="false">B2302/B2272-1</f>
        <v>0.083534673470429</v>
      </c>
      <c r="O2302" s="8" t="n">
        <f aca="false">MAX(O2301,F2302)</f>
        <v>7847.55237517597</v>
      </c>
      <c r="P2302" s="9" t="n">
        <f aca="false">F2302/O2302-1</f>
        <v>-0.118035017017376</v>
      </c>
      <c r="Q2302" s="8" t="n">
        <f aca="false">MAX(Q2301,B2302)</f>
        <v>124824.453666861</v>
      </c>
      <c r="R2302" s="9" t="n">
        <f aca="false">B2302/Q2302-1</f>
        <v>-0.39281077125079</v>
      </c>
      <c r="S2302" s="9" t="n">
        <f aca="false">B2302/INDEX($B:$B,$E2302)-1</f>
        <v>0.148943384364734</v>
      </c>
      <c r="T2302" s="0" t="n">
        <f aca="false">IF(AND($A2302&gt;=CrashTest!$B$3,$A2302&lt;=CrashTest!$C$3),1,IF(AND($A2302&gt;=CrashTest!$B$4,$A2302&lt;=CrashTest!$C$4),2,IF(AND($A2302&gt;=CrashTest!$B$5,$A2302&lt;=CrashTest!$C$5),3,IF(AND($A2302&gt;=CrashTest!$B$6,$A2302&lt;=CrashTest!$C$6),4,IF(AND($A2302&gt;=CrashTest!$B$7,$A2302&lt;=CrashTest!$C$7),5,0)))))</f>
        <v>0</v>
      </c>
      <c r="U2302" s="8" t="str">
        <f aca="false">IF(T2302=0,"",IF(T2301=T2302,MAX(U2301,B2302),B2302))</f>
        <v/>
      </c>
      <c r="V2302" s="9" t="str">
        <f aca="false">IF(T2302=0,"",B2302/U2302-1)</f>
        <v/>
      </c>
      <c r="W2302" s="8" t="str">
        <f aca="false">IF(T2302=0,"",IF(T2301=T2302,MAX(W2301,F2302),F2302))</f>
        <v/>
      </c>
      <c r="X2302" s="9" t="str">
        <f aca="false">IF(T2302=0,"",F2302/W2302-1)</f>
        <v/>
      </c>
    </row>
    <row r="2303" customFormat="false" ht="15" hidden="false" customHeight="false" outlineLevel="0" collapsed="false">
      <c r="A2303" s="5" t="n">
        <v>46131</v>
      </c>
      <c r="B2303" s="6" t="n">
        <v>73905.2041016949</v>
      </c>
      <c r="C2303" s="7" t="n">
        <v>38495.8547</v>
      </c>
      <c r="D2303" s="0" t="n">
        <f aca="false">INT((ROW()-3)/30)</f>
        <v>76</v>
      </c>
      <c r="E2303" s="0" t="n">
        <f aca="false">2+30*D2303</f>
        <v>2282</v>
      </c>
      <c r="F2303" s="8" t="n">
        <f aca="false">INDEX($F:$F,$E2303)*(2*B2303/INDEX($B:$B,$E2303)-C2303/INDEX($C:$C,$E2303))</f>
        <v>6900.36914073064</v>
      </c>
      <c r="G2303" s="9" t="n">
        <f aca="false">B2303/B2302-1</f>
        <v>-0.0248952140362115</v>
      </c>
      <c r="H2303" s="9" t="n">
        <f aca="false">F2303/F2302-1</f>
        <v>-0.00301928218016001</v>
      </c>
      <c r="I2303" s="9" t="n">
        <f aca="false">LN(B2303/B2302)</f>
        <v>-0.0252103409757029</v>
      </c>
      <c r="J2303" s="9" t="n">
        <f aca="false">LN(F2303/F2302)</f>
        <v>-0.00302384940808511</v>
      </c>
      <c r="K2303" s="9" t="n">
        <f aca="false">F2303/F2296-1</f>
        <v>0.0217379189677687</v>
      </c>
      <c r="L2303" s="9" t="n">
        <f aca="false">F2303/F2273-1</f>
        <v>0.0342721721880657</v>
      </c>
      <c r="M2303" s="9" t="n">
        <f aca="false">B2303/B2296-1</f>
        <v>0.0455516383849137</v>
      </c>
      <c r="N2303" s="9" t="n">
        <f aca="false">B2303/B2273-1</f>
        <v>0.0481458547175817</v>
      </c>
      <c r="O2303" s="8" t="n">
        <f aca="false">MAX(O2302,F2303)</f>
        <v>7847.55237517597</v>
      </c>
      <c r="P2303" s="9" t="n">
        <f aca="false">F2303/O2303-1</f>
        <v>-0.120697918174021</v>
      </c>
      <c r="Q2303" s="8" t="n">
        <f aca="false">MAX(Q2302,B2303)</f>
        <v>124824.453666861</v>
      </c>
      <c r="R2303" s="9" t="n">
        <f aca="false">B2303/Q2303-1</f>
        <v>-0.407926877060984</v>
      </c>
      <c r="S2303" s="9" t="n">
        <f aca="false">B2303/INDEX($B:$B,$E2303)-1</f>
        <v>0.120340192895484</v>
      </c>
      <c r="T2303" s="0" t="n">
        <f aca="false">IF(AND($A2303&gt;=CrashTest!$B$3,$A2303&lt;=CrashTest!$C$3),1,IF(AND($A2303&gt;=CrashTest!$B$4,$A2303&lt;=CrashTest!$C$4),2,IF(AND($A2303&gt;=CrashTest!$B$5,$A2303&lt;=CrashTest!$C$5),3,IF(AND($A2303&gt;=CrashTest!$B$6,$A2303&lt;=CrashTest!$C$6),4,IF(AND($A2303&gt;=CrashTest!$B$7,$A2303&lt;=CrashTest!$C$7),5,0)))))</f>
        <v>0</v>
      </c>
      <c r="U2303" s="8" t="str">
        <f aca="false">IF(T2303=0,"",IF(T2302=T2303,MAX(U2302,B2303),B2303))</f>
        <v/>
      </c>
      <c r="V2303" s="9" t="str">
        <f aca="false">IF(T2303=0,"",B2303/U2303-1)</f>
        <v/>
      </c>
      <c r="W2303" s="8" t="str">
        <f aca="false">IF(T2303=0,"",IF(T2302=T2303,MAX(W2302,F2303),F2303))</f>
        <v/>
      </c>
      <c r="X2303" s="9" t="str">
        <f aca="false">IF(T2303=0,"",F2303/W2303-1)</f>
        <v/>
      </c>
    </row>
    <row r="2304" customFormat="false" ht="15" hidden="false" customHeight="false" outlineLevel="0" collapsed="false">
      <c r="A2304" s="5" t="n">
        <v>46132</v>
      </c>
      <c r="B2304" s="6" t="n">
        <v>75814.1453237873</v>
      </c>
      <c r="C2304" s="7" t="n">
        <v>40335.51276</v>
      </c>
      <c r="D2304" s="0" t="n">
        <f aca="false">INT((ROW()-3)/30)</f>
        <v>76</v>
      </c>
      <c r="E2304" s="0" t="n">
        <f aca="false">2+30*D2304</f>
        <v>2282</v>
      </c>
      <c r="F2304" s="8" t="n">
        <f aca="false">INDEX($F:$F,$E2304)*(2*B2304/INDEX($B:$B,$E2304)-C2304/INDEX($C:$C,$E2304))</f>
        <v>6912.99817772825</v>
      </c>
      <c r="G2304" s="9" t="n">
        <f aca="false">B2304/B2303-1</f>
        <v>0.025829591370395</v>
      </c>
      <c r="H2304" s="9" t="n">
        <f aca="false">F2304/F2303-1</f>
        <v>0.00183019730394718</v>
      </c>
      <c r="I2304" s="9" t="n">
        <f aca="false">LN(B2304/B2303)</f>
        <v>0.0255016426717933</v>
      </c>
      <c r="J2304" s="9" t="n">
        <f aca="false">LN(F2304/F2303)</f>
        <v>0.00182852453355042</v>
      </c>
      <c r="K2304" s="9" t="n">
        <f aca="false">F2304/F2297-1</f>
        <v>0.00413213896704323</v>
      </c>
      <c r="L2304" s="9" t="n">
        <f aca="false">F2304/F2274-1</f>
        <v>0.0201505261897921</v>
      </c>
      <c r="M2304" s="9" t="n">
        <f aca="false">B2304/B2297-1</f>
        <v>0.0158295092709613</v>
      </c>
      <c r="N2304" s="9" t="n">
        <f aca="false">B2304/B2274-1</f>
        <v>0.0876072036650786</v>
      </c>
      <c r="O2304" s="8" t="n">
        <f aca="false">MAX(O2303,F2304)</f>
        <v>7847.55237517597</v>
      </c>
      <c r="P2304" s="9" t="n">
        <f aca="false">F2304/O2304-1</f>
        <v>-0.119088621874508</v>
      </c>
      <c r="Q2304" s="8" t="n">
        <f aca="false">MAX(Q2303,B2304)</f>
        <v>124824.453666861</v>
      </c>
      <c r="R2304" s="9" t="n">
        <f aca="false">B2304/Q2304-1</f>
        <v>-0.392633870234076</v>
      </c>
      <c r="S2304" s="9" t="n">
        <f aca="false">B2304/INDEX($B:$B,$E2304)-1</f>
        <v>0.149278122273804</v>
      </c>
      <c r="T2304" s="0" t="n">
        <f aca="false">IF(AND($A2304&gt;=CrashTest!$B$3,$A2304&lt;=CrashTest!$C$3),1,IF(AND($A2304&gt;=CrashTest!$B$4,$A2304&lt;=CrashTest!$C$4),2,IF(AND($A2304&gt;=CrashTest!$B$5,$A2304&lt;=CrashTest!$C$5),3,IF(AND($A2304&gt;=CrashTest!$B$6,$A2304&lt;=CrashTest!$C$6),4,IF(AND($A2304&gt;=CrashTest!$B$7,$A2304&lt;=CrashTest!$C$7),5,0)))))</f>
        <v>0</v>
      </c>
      <c r="U2304" s="8" t="str">
        <f aca="false">IF(T2304=0,"",IF(T2303=T2304,MAX(U2303,B2304),B2304))</f>
        <v/>
      </c>
      <c r="V2304" s="9" t="str">
        <f aca="false">IF(T2304=0,"",B2304/U2304-1)</f>
        <v/>
      </c>
      <c r="W2304" s="8" t="str">
        <f aca="false">IF(T2304=0,"",IF(T2303=T2304,MAX(W2303,F2304),F2304))</f>
        <v/>
      </c>
      <c r="X2304" s="9" t="str">
        <f aca="false">IF(T2304=0,"",F2304/W2304-1)</f>
        <v/>
      </c>
    </row>
    <row r="2305" customFormat="false" ht="15" hidden="false" customHeight="false" outlineLevel="0" collapsed="false">
      <c r="A2305" s="5" t="n">
        <v>46133</v>
      </c>
      <c r="B2305" s="6" t="n">
        <v>76107.4432977791</v>
      </c>
      <c r="C2305" s="7" t="n">
        <v>40823.24244</v>
      </c>
      <c r="D2305" s="0" t="n">
        <f aca="false">INT((ROW()-3)/30)</f>
        <v>76</v>
      </c>
      <c r="E2305" s="0" t="n">
        <f aca="false">2+30*D2305</f>
        <v>2282</v>
      </c>
      <c r="F2305" s="8" t="n">
        <f aca="false">INDEX($F:$F,$E2305)*(2*B2305/INDEX($B:$B,$E2305)-C2305/INDEX($C:$C,$E2305))</f>
        <v>6874.7627419546</v>
      </c>
      <c r="G2305" s="9" t="n">
        <f aca="false">B2305/B2304-1</f>
        <v>0.0038686444691709</v>
      </c>
      <c r="H2305" s="9" t="n">
        <f aca="false">F2305/F2304-1</f>
        <v>-0.00553094833683421</v>
      </c>
      <c r="I2305" s="9" t="n">
        <f aca="false">LN(B2305/B2304)</f>
        <v>0.00386118050823733</v>
      </c>
      <c r="J2305" s="9" t="n">
        <f aca="false">LN(F2305/F2304)</f>
        <v>-0.00554630066638315</v>
      </c>
      <c r="K2305" s="9" t="n">
        <f aca="false">F2305/F2298-1</f>
        <v>0.0022784970249945</v>
      </c>
      <c r="L2305" s="9" t="n">
        <f aca="false">F2305/F2275-1</f>
        <v>0.0411913237773753</v>
      </c>
      <c r="M2305" s="9" t="n">
        <f aca="false">B2305/B2298-1</f>
        <v>0.0260731220649419</v>
      </c>
      <c r="N2305" s="9" t="n">
        <f aca="false">B2305/B2275-1</f>
        <v>0.11892839487886</v>
      </c>
      <c r="O2305" s="8" t="n">
        <f aca="false">MAX(O2304,F2305)</f>
        <v>7847.55237517597</v>
      </c>
      <c r="P2305" s="9" t="n">
        <f aca="false">F2305/O2305-1</f>
        <v>-0.123960897196249</v>
      </c>
      <c r="Q2305" s="8" t="n">
        <f aca="false">MAX(Q2304,B2305)</f>
        <v>124824.453666861</v>
      </c>
      <c r="R2305" s="9" t="n">
        <f aca="false">B2305/Q2305-1</f>
        <v>-0.390284186615395</v>
      </c>
      <c r="S2305" s="9" t="n">
        <f aca="false">B2305/INDEX($B:$B,$E2305)-1</f>
        <v>0.153724270725078</v>
      </c>
      <c r="T2305" s="0" t="n">
        <f aca="false">IF(AND($A2305&gt;=CrashTest!$B$3,$A2305&lt;=CrashTest!$C$3),1,IF(AND($A2305&gt;=CrashTest!$B$4,$A2305&lt;=CrashTest!$C$4),2,IF(AND($A2305&gt;=CrashTest!$B$5,$A2305&lt;=CrashTest!$C$5),3,IF(AND($A2305&gt;=CrashTest!$B$6,$A2305&lt;=CrashTest!$C$6),4,IF(AND($A2305&gt;=CrashTest!$B$7,$A2305&lt;=CrashTest!$C$7),5,0)))))</f>
        <v>0</v>
      </c>
      <c r="U2305" s="8" t="str">
        <f aca="false">IF(T2305=0,"",IF(T2304=T2305,MAX(U2304,B2305),B2305))</f>
        <v/>
      </c>
      <c r="V2305" s="9" t="str">
        <f aca="false">IF(T2305=0,"",B2305/U2305-1)</f>
        <v/>
      </c>
      <c r="W2305" s="8" t="str">
        <f aca="false">IF(T2305=0,"",IF(T2304=T2305,MAX(W2304,F2305),F2305))</f>
        <v/>
      </c>
      <c r="X2305" s="9" t="str">
        <f aca="false">IF(T2305=0,"",F2305/W2305-1)</f>
        <v/>
      </c>
    </row>
    <row r="2306" customFormat="false" ht="15" hidden="false" customHeight="false" outlineLevel="0" collapsed="false">
      <c r="A2306" s="5" t="n">
        <v>46134</v>
      </c>
      <c r="B2306" s="6" t="n">
        <v>78317.7422720631</v>
      </c>
      <c r="C2306" s="7" t="n">
        <v>42591.20475</v>
      </c>
      <c r="D2306" s="0" t="n">
        <f aca="false">INT((ROW()-3)/30)</f>
        <v>76</v>
      </c>
      <c r="E2306" s="0" t="n">
        <f aca="false">2+30*D2306</f>
        <v>2282</v>
      </c>
      <c r="F2306" s="8" t="n">
        <f aca="false">INDEX($F:$F,$E2306)*(2*B2306/INDEX($B:$B,$E2306)-C2306/INDEX($C:$C,$E2306))</f>
        <v>6960.32629577988</v>
      </c>
      <c r="G2306" s="9" t="n">
        <f aca="false">B2306/B2305-1</f>
        <v>0.02904182401235</v>
      </c>
      <c r="H2306" s="9" t="n">
        <f aca="false">F2306/F2305-1</f>
        <v>0.0124460373451298</v>
      </c>
      <c r="I2306" s="9" t="n">
        <f aca="false">LN(B2306/B2305)</f>
        <v>0.0286281013246028</v>
      </c>
      <c r="J2306" s="9" t="n">
        <f aca="false">LN(F2306/F2305)</f>
        <v>0.0123692221289965</v>
      </c>
      <c r="K2306" s="9" t="n">
        <f aca="false">F2306/F2299-1</f>
        <v>0.014050773337736</v>
      </c>
      <c r="L2306" s="9" t="n">
        <f aca="false">F2306/F2276-1</f>
        <v>0.044648604760051</v>
      </c>
      <c r="M2306" s="9" t="n">
        <f aca="false">B2306/B2299-1</f>
        <v>0.047561318564906</v>
      </c>
      <c r="N2306" s="9" t="n">
        <f aca="false">B2306/B2276-1</f>
        <v>0.107336885626962</v>
      </c>
      <c r="O2306" s="8" t="n">
        <f aca="false">MAX(O2305,F2306)</f>
        <v>7847.55237517597</v>
      </c>
      <c r="P2306" s="9" t="n">
        <f aca="false">F2306/O2306-1</f>
        <v>-0.11305768180696</v>
      </c>
      <c r="Q2306" s="8" t="n">
        <f aca="false">MAX(Q2305,B2306)</f>
        <v>124824.453666861</v>
      </c>
      <c r="R2306" s="9" t="n">
        <f aca="false">B2306/Q2306-1</f>
        <v>-0.372576927265533</v>
      </c>
      <c r="S2306" s="9" t="n">
        <f aca="false">B2306/INDEX($B:$B,$E2306)-1</f>
        <v>0.187230527954252</v>
      </c>
      <c r="T2306" s="0" t="n">
        <f aca="false">IF(AND($A2306&gt;=CrashTest!$B$3,$A2306&lt;=CrashTest!$C$3),1,IF(AND($A2306&gt;=CrashTest!$B$4,$A2306&lt;=CrashTest!$C$4),2,IF(AND($A2306&gt;=CrashTest!$B$5,$A2306&lt;=CrashTest!$C$5),3,IF(AND($A2306&gt;=CrashTest!$B$6,$A2306&lt;=CrashTest!$C$6),4,IF(AND($A2306&gt;=CrashTest!$B$7,$A2306&lt;=CrashTest!$C$7),5,0)))))</f>
        <v>0</v>
      </c>
      <c r="U2306" s="8" t="str">
        <f aca="false">IF(T2306=0,"",IF(T2305=T2306,MAX(U2305,B2306),B2306))</f>
        <v/>
      </c>
      <c r="V2306" s="9" t="str">
        <f aca="false">IF(T2306=0,"",B2306/U2306-1)</f>
        <v/>
      </c>
      <c r="W2306" s="8" t="str">
        <f aca="false">IF(T2306=0,"",IF(T2305=T2306,MAX(W2305,F2306),F2306))</f>
        <v/>
      </c>
      <c r="X2306" s="9" t="str">
        <f aca="false">IF(T2306=0,"",F2306/W2306-1)</f>
        <v/>
      </c>
    </row>
    <row r="2307" customFormat="false" ht="15" hidden="false" customHeight="false" outlineLevel="0" collapsed="false">
      <c r="A2307" s="5" t="n">
        <v>46135</v>
      </c>
      <c r="B2307" s="6" t="n">
        <v>78233.6837492694</v>
      </c>
      <c r="C2307" s="7" t="n">
        <v>42626.1662</v>
      </c>
      <c r="D2307" s="0" t="n">
        <f aca="false">INT((ROW()-3)/30)</f>
        <v>76</v>
      </c>
      <c r="E2307" s="0" t="n">
        <f aca="false">2+30*D2307</f>
        <v>2282</v>
      </c>
      <c r="F2307" s="8" t="n">
        <f aca="false">INDEX($F:$F,$E2307)*(2*B2307/INDEX($B:$B,$E2307)-C2307/INDEX($C:$C,$E2307))</f>
        <v>6937.05109801043</v>
      </c>
      <c r="G2307" s="9" t="n">
        <f aca="false">B2307/B2306-1</f>
        <v>-0.00107330114933202</v>
      </c>
      <c r="H2307" s="9" t="n">
        <f aca="false">F2307/F2306-1</f>
        <v>-0.00334398083945497</v>
      </c>
      <c r="I2307" s="9" t="n">
        <f aca="false">LN(B2307/B2306)</f>
        <v>-0.00107387754948147</v>
      </c>
      <c r="J2307" s="9" t="n">
        <f aca="false">LN(F2307/F2306)</f>
        <v>-0.00334958443908954</v>
      </c>
      <c r="K2307" s="9" t="n">
        <f aca="false">F2307/F2300-1</f>
        <v>0.00905554788241569</v>
      </c>
      <c r="L2307" s="9" t="n">
        <f aca="false">F2307/F2277-1</f>
        <v>0.0342311268702618</v>
      </c>
      <c r="M2307" s="9" t="n">
        <f aca="false">B2307/B2300-1</f>
        <v>0.041785850397726</v>
      </c>
      <c r="N2307" s="9" t="n">
        <f aca="false">B2307/B2277-1</f>
        <v>0.107968602418743</v>
      </c>
      <c r="O2307" s="8" t="n">
        <f aca="false">MAX(O2306,F2307)</f>
        <v>7847.55237517597</v>
      </c>
      <c r="P2307" s="9" t="n">
        <f aca="false">F2307/O2307-1</f>
        <v>-0.116023599924699</v>
      </c>
      <c r="Q2307" s="8" t="n">
        <f aca="false">MAX(Q2306,B2307)</f>
        <v>124824.453666861</v>
      </c>
      <c r="R2307" s="9" t="n">
        <f aca="false">B2307/Q2307-1</f>
        <v>-0.373250341170616</v>
      </c>
      <c r="S2307" s="9" t="n">
        <f aca="false">B2307/INDEX($B:$B,$E2307)-1</f>
        <v>0.185956272064077</v>
      </c>
      <c r="T2307" s="0" t="n">
        <f aca="false">IF(AND($A2307&gt;=CrashTest!$B$3,$A2307&lt;=CrashTest!$C$3),1,IF(AND($A2307&gt;=CrashTest!$B$4,$A2307&lt;=CrashTest!$C$4),2,IF(AND($A2307&gt;=CrashTest!$B$5,$A2307&lt;=CrashTest!$C$5),3,IF(AND($A2307&gt;=CrashTest!$B$6,$A2307&lt;=CrashTest!$C$6),4,IF(AND($A2307&gt;=CrashTest!$B$7,$A2307&lt;=CrashTest!$C$7),5,0)))))</f>
        <v>0</v>
      </c>
      <c r="U2307" s="8" t="str">
        <f aca="false">IF(T2307=0,"",IF(T2306=T2307,MAX(U2306,B2307),B2307))</f>
        <v/>
      </c>
      <c r="V2307" s="9" t="str">
        <f aca="false">IF(T2307=0,"",B2307/U2307-1)</f>
        <v/>
      </c>
      <c r="W2307" s="8" t="str">
        <f aca="false">IF(T2307=0,"",IF(T2306=T2307,MAX(W2306,F2307),F2307))</f>
        <v/>
      </c>
      <c r="X2307" s="9" t="str">
        <f aca="false">IF(T2307=0,"",F2307/W2307-1)</f>
        <v/>
      </c>
    </row>
    <row r="2308" customFormat="false" ht="15" hidden="false" customHeight="false" outlineLevel="0" collapsed="false">
      <c r="A2308" s="5" t="n">
        <v>46136</v>
      </c>
      <c r="B2308" s="6" t="n">
        <v>77444.269277031</v>
      </c>
      <c r="C2308" s="7" t="n">
        <v>41797.24743</v>
      </c>
      <c r="D2308" s="0" t="n">
        <f aca="false">INT((ROW()-3)/30)</f>
        <v>76</v>
      </c>
      <c r="E2308" s="0" t="n">
        <f aca="false">2+30*D2308</f>
        <v>2282</v>
      </c>
      <c r="F2308" s="8" t="n">
        <f aca="false">INDEX($F:$F,$E2308)*(2*B2308/INDEX($B:$B,$E2308)-C2308/INDEX($C:$C,$E2308))</f>
        <v>6945.18060535891</v>
      </c>
      <c r="G2308" s="9" t="n">
        <f aca="false">B2308/B2307-1</f>
        <v>-0.0100904678701874</v>
      </c>
      <c r="H2308" s="9" t="n">
        <f aca="false">F2308/F2307-1</f>
        <v>0.0011718967085026</v>
      </c>
      <c r="I2308" s="9" t="n">
        <f aca="false">LN(B2308/B2307)</f>
        <v>-0.0101417217161202</v>
      </c>
      <c r="J2308" s="9" t="n">
        <f aca="false">LN(F2308/F2307)</f>
        <v>0.00117121057355544</v>
      </c>
      <c r="K2308" s="9" t="n">
        <f aca="false">F2308/F2301-1</f>
        <v>0.00419200540211806</v>
      </c>
      <c r="L2308" s="9" t="n">
        <f aca="false">F2308/F2278-1</f>
        <v>0.0315824937799336</v>
      </c>
      <c r="M2308" s="9" t="n">
        <f aca="false">B2308/B2301-1</f>
        <v>0.00427660061810764</v>
      </c>
      <c r="N2308" s="9" t="n">
        <f aca="false">B2308/B2278-1</f>
        <v>0.0864598725098376</v>
      </c>
      <c r="O2308" s="8" t="n">
        <f aca="false">MAX(O2307,F2308)</f>
        <v>7847.55237517597</v>
      </c>
      <c r="P2308" s="9" t="n">
        <f aca="false">F2308/O2308-1</f>
        <v>-0.114987670891057</v>
      </c>
      <c r="Q2308" s="8" t="n">
        <f aca="false">MAX(Q2307,B2308)</f>
        <v>124824.453666861</v>
      </c>
      <c r="R2308" s="9" t="n">
        <f aca="false">B2308/Q2308-1</f>
        <v>-0.379574538465685</v>
      </c>
      <c r="S2308" s="9" t="n">
        <f aca="false">B2308/INDEX($B:$B,$E2308)-1</f>
        <v>0.173989418405367</v>
      </c>
      <c r="T2308" s="0" t="n">
        <f aca="false">IF(AND($A2308&gt;=CrashTest!$B$3,$A2308&lt;=CrashTest!$C$3),1,IF(AND($A2308&gt;=CrashTest!$B$4,$A2308&lt;=CrashTest!$C$4),2,IF(AND($A2308&gt;=CrashTest!$B$5,$A2308&lt;=CrashTest!$C$5),3,IF(AND($A2308&gt;=CrashTest!$B$6,$A2308&lt;=CrashTest!$C$6),4,IF(AND($A2308&gt;=CrashTest!$B$7,$A2308&lt;=CrashTest!$C$7),5,0)))))</f>
        <v>0</v>
      </c>
      <c r="U2308" s="8" t="str">
        <f aca="false">IF(T2308=0,"",IF(T2307=T2308,MAX(U2307,B2308),B2308))</f>
        <v/>
      </c>
      <c r="V2308" s="9" t="str">
        <f aca="false">IF(T2308=0,"",B2308/U2308-1)</f>
        <v/>
      </c>
      <c r="W2308" s="8" t="str">
        <f aca="false">IF(T2308=0,"",IF(T2307=T2308,MAX(W2307,F2308),F2308))</f>
        <v/>
      </c>
      <c r="X2308" s="9" t="str">
        <f aca="false">IF(T2308=0,"",F2308/W2308-1)</f>
        <v/>
      </c>
    </row>
    <row r="2309" customFormat="false" ht="15" hidden="false" customHeight="false" outlineLevel="0" collapsed="false">
      <c r="A2309" s="5" t="n">
        <v>46137</v>
      </c>
      <c r="B2309" s="6" t="n">
        <v>77624.7114821742</v>
      </c>
      <c r="C2309" s="7" t="n">
        <v>41969.02355</v>
      </c>
      <c r="D2309" s="0" t="n">
        <f aca="false">INT((ROW()-3)/30)</f>
        <v>76</v>
      </c>
      <c r="E2309" s="0" t="n">
        <f aca="false">2+30*D2309</f>
        <v>2282</v>
      </c>
      <c r="F2309" s="8" t="n">
        <f aca="false">INDEX($F:$F,$E2309)*(2*B2309/INDEX($B:$B,$E2309)-C2309/INDEX($C:$C,$E2309))</f>
        <v>6946.78911745106</v>
      </c>
      <c r="G2309" s="9" t="n">
        <f aca="false">B2309/B2308-1</f>
        <v>0.00232996200787605</v>
      </c>
      <c r="H2309" s="9" t="n">
        <f aca="false">F2309/F2308-1</f>
        <v>0.000231601189882635</v>
      </c>
      <c r="I2309" s="9" t="n">
        <f aca="false">LN(B2309/B2308)</f>
        <v>0.00232725185528234</v>
      </c>
      <c r="J2309" s="9" t="n">
        <f aca="false">LN(F2309/F2308)</f>
        <v>0.000231574374467299</v>
      </c>
      <c r="K2309" s="9" t="n">
        <f aca="false">F2309/F2302-1</f>
        <v>0.003687579549704</v>
      </c>
      <c r="L2309" s="9" t="n">
        <f aca="false">F2309/F2279-1</f>
        <v>0.0459363461645119</v>
      </c>
      <c r="M2309" s="9" t="n">
        <f aca="false">B2309/B2302-1</f>
        <v>0.0241799423376523</v>
      </c>
      <c r="N2309" s="9" t="n">
        <f aca="false">B2309/B2279-1</f>
        <v>0.129530772718742</v>
      </c>
      <c r="O2309" s="8" t="n">
        <f aca="false">MAX(O2308,F2309)</f>
        <v>7847.55237517597</v>
      </c>
      <c r="P2309" s="9" t="n">
        <f aca="false">F2309/O2309-1</f>
        <v>-0.114782700982574</v>
      </c>
      <c r="Q2309" s="8" t="n">
        <f aca="false">MAX(Q2308,B2309)</f>
        <v>124824.453666861</v>
      </c>
      <c r="R2309" s="9" t="n">
        <f aca="false">B2309/Q2309-1</f>
        <v>-0.378128970711591</v>
      </c>
      <c r="S2309" s="9" t="n">
        <f aca="false">B2309/INDEX($B:$B,$E2309)-1</f>
        <v>0.1767247691479</v>
      </c>
      <c r="T2309" s="0" t="n">
        <f aca="false">IF(AND($A2309&gt;=CrashTest!$B$3,$A2309&lt;=CrashTest!$C$3),1,IF(AND($A2309&gt;=CrashTest!$B$4,$A2309&lt;=CrashTest!$C$4),2,IF(AND($A2309&gt;=CrashTest!$B$5,$A2309&lt;=CrashTest!$C$5),3,IF(AND($A2309&gt;=CrashTest!$B$6,$A2309&lt;=CrashTest!$C$6),4,IF(AND($A2309&gt;=CrashTest!$B$7,$A2309&lt;=CrashTest!$C$7),5,0)))))</f>
        <v>0</v>
      </c>
      <c r="U2309" s="8" t="str">
        <f aca="false">IF(T2309=0,"",IF(T2308=T2309,MAX(U2308,B2309),B2309))</f>
        <v/>
      </c>
      <c r="V2309" s="9" t="str">
        <f aca="false">IF(T2309=0,"",B2309/U2309-1)</f>
        <v/>
      </c>
      <c r="W2309" s="8" t="str">
        <f aca="false">IF(T2309=0,"",IF(T2308=T2309,MAX(W2308,F2309),F2309))</f>
        <v/>
      </c>
      <c r="X2309" s="9" t="str">
        <f aca="false">IF(T2309=0,"",F2309/W2309-1)</f>
        <v/>
      </c>
    </row>
    <row r="2310" customFormat="false" ht="15" hidden="false" customHeight="false" outlineLevel="0" collapsed="false">
      <c r="A2310" s="5" t="n">
        <v>46138</v>
      </c>
      <c r="B2310" s="6" t="n">
        <v>78538.7733573933</v>
      </c>
      <c r="C2310" s="7" t="n">
        <v>42960.09303</v>
      </c>
      <c r="D2310" s="0" t="n">
        <f aca="false">INT((ROW()-3)/30)</f>
        <v>76</v>
      </c>
      <c r="E2310" s="0" t="n">
        <f aca="false">2+30*D2310</f>
        <v>2282</v>
      </c>
      <c r="F2310" s="8" t="n">
        <f aca="false">INDEX($F:$F,$E2310)*(2*B2310/INDEX($B:$B,$E2310)-C2310/INDEX($C:$C,$E2310))</f>
        <v>6931.2508370841</v>
      </c>
      <c r="G2310" s="9" t="n">
        <f aca="false">B2310/B2309-1</f>
        <v>0.0117753980371187</v>
      </c>
      <c r="H2310" s="9" t="n">
        <f aca="false">F2310/F2309-1</f>
        <v>-0.00223675717000271</v>
      </c>
      <c r="I2310" s="9" t="n">
        <f aca="false">LN(B2310/B2309)</f>
        <v>0.0117066075347369</v>
      </c>
      <c r="J2310" s="9" t="n">
        <f aca="false">LN(F2310/F2309)</f>
        <v>-0.00223926244781741</v>
      </c>
      <c r="K2310" s="9" t="n">
        <f aca="false">F2310/F2303-1</f>
        <v>0.00447536874095267</v>
      </c>
      <c r="L2310" s="9" t="n">
        <f aca="false">F2310/F2280-1</f>
        <v>0.0735052902298703</v>
      </c>
      <c r="M2310" s="9" t="n">
        <f aca="false">B2310/B2303-1</f>
        <v>0.062696116085716</v>
      </c>
      <c r="N2310" s="9" t="n">
        <f aca="false">B2310/B2280-1</f>
        <v>0.186132387708707</v>
      </c>
      <c r="O2310" s="8" t="n">
        <f aca="false">MAX(O2309,F2310)</f>
        <v>7847.55237517597</v>
      </c>
      <c r="P2310" s="9" t="n">
        <f aca="false">F2310/O2310-1</f>
        <v>-0.116762717123162</v>
      </c>
      <c r="Q2310" s="8" t="n">
        <f aca="false">MAX(Q2309,B2310)</f>
        <v>124824.453666861</v>
      </c>
      <c r="R2310" s="9" t="n">
        <f aca="false">B2310/Q2310-1</f>
        <v>-0.370806191813967</v>
      </c>
      <c r="S2310" s="9" t="n">
        <f aca="false">B2310/INDEX($B:$B,$E2310)-1</f>
        <v>0.190581171684753</v>
      </c>
      <c r="T2310" s="0" t="n">
        <f aca="false">IF(AND($A2310&gt;=CrashTest!$B$3,$A2310&lt;=CrashTest!$C$3),1,IF(AND($A2310&gt;=CrashTest!$B$4,$A2310&lt;=CrashTest!$C$4),2,IF(AND($A2310&gt;=CrashTest!$B$5,$A2310&lt;=CrashTest!$C$5),3,IF(AND($A2310&gt;=CrashTest!$B$6,$A2310&lt;=CrashTest!$C$6),4,IF(AND($A2310&gt;=CrashTest!$B$7,$A2310&lt;=CrashTest!$C$7),5,0)))))</f>
        <v>0</v>
      </c>
      <c r="U2310" s="8" t="str">
        <f aca="false">IF(T2310=0,"",IF(T2309=T2310,MAX(U2309,B2310),B2310))</f>
        <v/>
      </c>
      <c r="V2310" s="9" t="str">
        <f aca="false">IF(T2310=0,"",B2310/U2310-1)</f>
        <v/>
      </c>
      <c r="W2310" s="8" t="str">
        <f aca="false">IF(T2310=0,"",IF(T2309=T2310,MAX(W2309,F2310),F2310))</f>
        <v/>
      </c>
      <c r="X2310" s="9" t="str">
        <f aca="false">IF(T2310=0,"",F2310/W2310-1)</f>
        <v/>
      </c>
    </row>
    <row r="2311" customFormat="false" ht="15" hidden="false" customHeight="false" outlineLevel="0" collapsed="false">
      <c r="A2311" s="5" t="n">
        <v>46139</v>
      </c>
      <c r="B2311" s="6" t="n">
        <v>77256.297159848</v>
      </c>
      <c r="C2311" s="7" t="n">
        <v>41657.64442</v>
      </c>
      <c r="D2311" s="0" t="n">
        <f aca="false">INT((ROW()-3)/30)</f>
        <v>76</v>
      </c>
      <c r="E2311" s="0" t="n">
        <f aca="false">2+30*D2311</f>
        <v>2282</v>
      </c>
      <c r="F2311" s="8" t="n">
        <f aca="false">INDEX($F:$F,$E2311)*(2*B2311/INDEX($B:$B,$E2311)-C2311/INDEX($C:$C,$E2311))</f>
        <v>6935.7977439147</v>
      </c>
      <c r="G2311" s="9" t="n">
        <f aca="false">B2311/B2310-1</f>
        <v>-0.016329210945393</v>
      </c>
      <c r="H2311" s="9" t="n">
        <f aca="false">F2311/F2310-1</f>
        <v>0.000656000906253729</v>
      </c>
      <c r="I2311" s="9" t="n">
        <f aca="false">LN(B2311/B2310)</f>
        <v>-0.0164640018777896</v>
      </c>
      <c r="J2311" s="9" t="n">
        <f aca="false">LN(F2311/F2310)</f>
        <v>0.000655785831713481</v>
      </c>
      <c r="K2311" s="9" t="n">
        <f aca="false">F2311/F2304-1</f>
        <v>0.00329807206660471</v>
      </c>
      <c r="L2311" s="9" t="n">
        <f aca="false">F2311/F2281-1</f>
        <v>0.069486836468045</v>
      </c>
      <c r="M2311" s="9" t="n">
        <f aca="false">B2311/B2304-1</f>
        <v>0.0190222000116411</v>
      </c>
      <c r="N2311" s="9" t="n">
        <f aca="false">B2311/B2281-1</f>
        <v>0.16435641836213</v>
      </c>
      <c r="O2311" s="8" t="n">
        <f aca="false">MAX(O2310,F2311)</f>
        <v>7847.55237517597</v>
      </c>
      <c r="P2311" s="9" t="n">
        <f aca="false">F2311/O2311-1</f>
        <v>-0.116183312665158</v>
      </c>
      <c r="Q2311" s="8" t="n">
        <f aca="false">MAX(Q2310,B2311)</f>
        <v>124824.453666861</v>
      </c>
      <c r="R2311" s="9" t="n">
        <f aca="false">B2311/Q2311-1</f>
        <v>-0.381080430233372</v>
      </c>
      <c r="S2311" s="9" t="n">
        <f aca="false">B2311/INDEX($B:$B,$E2311)-1</f>
        <v>0.1711399205847</v>
      </c>
      <c r="T2311" s="0" t="n">
        <f aca="false">IF(AND($A2311&gt;=CrashTest!$B$3,$A2311&lt;=CrashTest!$C$3),1,IF(AND($A2311&gt;=CrashTest!$B$4,$A2311&lt;=CrashTest!$C$4),2,IF(AND($A2311&gt;=CrashTest!$B$5,$A2311&lt;=CrashTest!$C$5),3,IF(AND($A2311&gt;=CrashTest!$B$6,$A2311&lt;=CrashTest!$C$6),4,IF(AND($A2311&gt;=CrashTest!$B$7,$A2311&lt;=CrashTest!$C$7),5,0)))))</f>
        <v>0</v>
      </c>
      <c r="U2311" s="8" t="str">
        <f aca="false">IF(T2311=0,"",IF(T2310=T2311,MAX(U2310,B2311),B2311))</f>
        <v/>
      </c>
      <c r="V2311" s="9" t="str">
        <f aca="false">IF(T2311=0,"",B2311/U2311-1)</f>
        <v/>
      </c>
      <c r="W2311" s="8" t="str">
        <f aca="false">IF(T2311=0,"",IF(T2310=T2311,MAX(W2310,F2311),F2311))</f>
        <v/>
      </c>
      <c r="X2311" s="9" t="str">
        <f aca="false">IF(T2311=0,"",F2311/W2311-1)</f>
        <v/>
      </c>
    </row>
    <row r="2312" customFormat="false" ht="15" hidden="false" customHeight="false" outlineLevel="0" collapsed="false">
      <c r="A2312" s="5" t="n">
        <v>46140</v>
      </c>
      <c r="B2312" s="6" t="n">
        <v>76295.531117183</v>
      </c>
      <c r="C2312" s="7" t="n">
        <v>40617.55096</v>
      </c>
      <c r="D2312" s="0" t="n">
        <f aca="false">INT((ROW()-3)/30)</f>
        <v>76</v>
      </c>
      <c r="E2312" s="0" t="n">
        <f aca="false">2+30*D2312</f>
        <v>2282</v>
      </c>
      <c r="F2312" s="8" t="n">
        <f aca="false">INDEX($F:$F,$E2312)*(2*B2312/INDEX($B:$B,$E2312)-C2312/INDEX($C:$C,$E2312))</f>
        <v>6951.81358545039</v>
      </c>
      <c r="G2312" s="9" t="n">
        <f aca="false">B2312/B2311-1</f>
        <v>-0.0124360871279804</v>
      </c>
      <c r="H2312" s="9" t="n">
        <f aca="false">F2312/F2311-1</f>
        <v>0.00230915636917772</v>
      </c>
      <c r="I2312" s="9" t="n">
        <f aca="false">LN(B2312/B2311)</f>
        <v>-0.0125140624055156</v>
      </c>
      <c r="J2312" s="9" t="n">
        <f aca="false">LN(F2312/F2311)</f>
        <v>0.00230649436481102</v>
      </c>
      <c r="K2312" s="9" t="n">
        <f aca="false">F2312/F2305-1</f>
        <v>0.0112077822010597</v>
      </c>
      <c r="L2312" s="9" t="n">
        <f aca="false">F2312/F2282-1</f>
        <v>0.078579554227028</v>
      </c>
      <c r="M2312" s="9" t="n">
        <f aca="false">B2312/B2305-1</f>
        <v>0.00247134591905795</v>
      </c>
      <c r="N2312" s="9" t="n">
        <f aca="false">B2312/B2282-1</f>
        <v>0.156575522493252</v>
      </c>
      <c r="O2312" s="8" t="n">
        <f aca="false">MAX(O2311,F2312)</f>
        <v>7847.55237517597</v>
      </c>
      <c r="P2312" s="9" t="n">
        <f aca="false">F2312/O2312-1</f>
        <v>-0.114142441732413</v>
      </c>
      <c r="Q2312" s="8" t="n">
        <f aca="false">MAX(Q2311,B2312)</f>
        <v>124824.453666861</v>
      </c>
      <c r="R2312" s="9" t="n">
        <f aca="false">B2312/Q2312-1</f>
        <v>-0.388777367928202</v>
      </c>
      <c r="S2312" s="9" t="n">
        <f aca="false">B2312/INDEX($B:$B,$E2312)-1</f>
        <v>0.156575522493252</v>
      </c>
      <c r="T2312" s="0" t="n">
        <f aca="false">IF(AND($A2312&gt;=CrashTest!$B$3,$A2312&lt;=CrashTest!$C$3),1,IF(AND($A2312&gt;=CrashTest!$B$4,$A2312&lt;=CrashTest!$C$4),2,IF(AND($A2312&gt;=CrashTest!$B$5,$A2312&lt;=CrashTest!$C$5),3,IF(AND($A2312&gt;=CrashTest!$B$6,$A2312&lt;=CrashTest!$C$6),4,IF(AND($A2312&gt;=CrashTest!$B$7,$A2312&lt;=CrashTest!$C$7),5,0)))))</f>
        <v>0</v>
      </c>
      <c r="U2312" s="8" t="str">
        <f aca="false">IF(T2312=0,"",IF(T2311=T2312,MAX(U2311,B2312),B2312))</f>
        <v/>
      </c>
      <c r="V2312" s="9" t="str">
        <f aca="false">IF(T2312=0,"",B2312/U2312-1)</f>
        <v/>
      </c>
      <c r="W2312" s="8" t="str">
        <f aca="false">IF(T2312=0,"",IF(T2311=T2312,MAX(W2311,F2312),F2312))</f>
        <v/>
      </c>
      <c r="X2312" s="9" t="str">
        <f aca="false">IF(T2312=0,"",F2312/W2312-1)</f>
        <v/>
      </c>
    </row>
    <row r="2313" customFormat="false" ht="15" hidden="false" customHeight="false" outlineLevel="0" collapsed="false">
      <c r="A2313" s="5" t="n">
        <v>46141</v>
      </c>
      <c r="B2313" s="6" t="n">
        <v>75795.0098530099</v>
      </c>
      <c r="C2313" s="7" t="n">
        <v>39972.96243</v>
      </c>
      <c r="D2313" s="0" t="n">
        <f aca="false">INT((ROW()-3)/30)</f>
        <v>77</v>
      </c>
      <c r="E2313" s="0" t="n">
        <f aca="false">2+30*D2313</f>
        <v>2312</v>
      </c>
      <c r="F2313" s="8" t="n">
        <f aca="false">INDEX($F:$F,$E2313)*(2*B2313/INDEX($B:$B,$E2313)-C2313/INDEX($C:$C,$E2313))</f>
        <v>6970.92490348765</v>
      </c>
      <c r="G2313" s="9" t="n">
        <f aca="false">B2313/B2312-1</f>
        <v>-0.00656029595500596</v>
      </c>
      <c r="H2313" s="9" t="n">
        <f aca="false">F2313/F2312-1</f>
        <v>0.00274911255924049</v>
      </c>
      <c r="I2313" s="9" t="n">
        <f aca="false">LN(B2313/B2312)</f>
        <v>-0.00658190927488967</v>
      </c>
      <c r="J2313" s="9" t="n">
        <f aca="false">LN(F2313/F2312)</f>
        <v>0.00274534066064329</v>
      </c>
      <c r="K2313" s="9" t="n">
        <f aca="false">F2313/F2306-1</f>
        <v>0.00152271707638185</v>
      </c>
      <c r="L2313" s="9" t="n">
        <f aca="false">F2313/F2283-1</f>
        <v>0.0564789115112982</v>
      </c>
      <c r="M2313" s="9" t="n">
        <f aca="false">B2313/B2306-1</f>
        <v>-0.0322115059227529</v>
      </c>
      <c r="N2313" s="9" t="n">
        <f aca="false">B2313/B2283-1</f>
        <v>0.137188429595568</v>
      </c>
      <c r="O2313" s="8" t="n">
        <f aca="false">MAX(O2312,F2313)</f>
        <v>7847.55237517597</v>
      </c>
      <c r="P2313" s="9" t="n">
        <f aca="false">F2313/O2313-1</f>
        <v>-0.111707119593282</v>
      </c>
      <c r="Q2313" s="8" t="n">
        <f aca="false">MAX(Q2312,B2313)</f>
        <v>124824.453666861</v>
      </c>
      <c r="R2313" s="9" t="n">
        <f aca="false">B2313/Q2313-1</f>
        <v>-0.392787169288991</v>
      </c>
      <c r="S2313" s="9" t="n">
        <f aca="false">B2313/INDEX($B:$B,$E2313)-1</f>
        <v>-0.00656029595500596</v>
      </c>
      <c r="T2313" s="0" t="n">
        <f aca="false">IF(AND($A2313&gt;=CrashTest!$B$3,$A2313&lt;=CrashTest!$C$3),1,IF(AND($A2313&gt;=CrashTest!$B$4,$A2313&lt;=CrashTest!$C$4),2,IF(AND($A2313&gt;=CrashTest!$B$5,$A2313&lt;=CrashTest!$C$5),3,IF(AND($A2313&gt;=CrashTest!$B$6,$A2313&lt;=CrashTest!$C$6),4,IF(AND($A2313&gt;=CrashTest!$B$7,$A2313&lt;=CrashTest!$C$7),5,0)))))</f>
        <v>0</v>
      </c>
      <c r="U2313" s="8" t="str">
        <f aca="false">IF(T2313=0,"",IF(T2312=T2313,MAX(U2312,B2313),B2313))</f>
        <v/>
      </c>
      <c r="V2313" s="9" t="str">
        <f aca="false">IF(T2313=0,"",B2313/U2313-1)</f>
        <v/>
      </c>
      <c r="W2313" s="8" t="str">
        <f aca="false">IF(T2313=0,"",IF(T2312=T2313,MAX(W2312,F2313),F2313))</f>
        <v/>
      </c>
      <c r="X2313" s="9" t="str">
        <f aca="false">IF(T2313=0,"",F2313/W2313-1)</f>
        <v/>
      </c>
    </row>
    <row r="2314" customFormat="false" ht="15" hidden="false" customHeight="false" outlineLevel="0" collapsed="false">
      <c r="A2314" s="5" t="n">
        <v>46142</v>
      </c>
      <c r="B2314" s="6" t="n">
        <v>76299.6161285798</v>
      </c>
      <c r="C2314" s="7" t="n">
        <v>40415.65651</v>
      </c>
      <c r="D2314" s="0" t="n">
        <f aca="false">INT((ROW()-3)/30)</f>
        <v>77</v>
      </c>
      <c r="E2314" s="0" t="n">
        <f aca="false">2+30*D2314</f>
        <v>2312</v>
      </c>
      <c r="F2314" s="8" t="n">
        <f aca="false">INDEX($F:$F,$E2314)*(2*B2314/INDEX($B:$B,$E2314)-C2314/INDEX($C:$C,$E2314))</f>
        <v>6987.11284303307</v>
      </c>
      <c r="G2314" s="9" t="n">
        <f aca="false">B2314/B2313-1</f>
        <v>0.00665751316014718</v>
      </c>
      <c r="H2314" s="9" t="n">
        <f aca="false">F2314/F2313-1</f>
        <v>0.00232220828219232</v>
      </c>
      <c r="I2314" s="9" t="n">
        <f aca="false">LN(B2314/B2313)</f>
        <v>0.00663544979005701</v>
      </c>
      <c r="J2314" s="9" t="n">
        <f aca="false">LN(F2314/F2313)</f>
        <v>0.00231951612356919</v>
      </c>
      <c r="K2314" s="9" t="n">
        <f aca="false">F2314/F2307-1</f>
        <v>0.00721657435059031</v>
      </c>
      <c r="L2314" s="9" t="n">
        <f aca="false">F2314/F2284-1</f>
        <v>0.0475469339258043</v>
      </c>
      <c r="M2314" s="9" t="n">
        <f aca="false">B2314/B2307-1</f>
        <v>-0.0247216739389147</v>
      </c>
      <c r="N2314" s="9" t="n">
        <f aca="false">B2314/B2284-1</f>
        <v>0.118518855524388</v>
      </c>
      <c r="O2314" s="8" t="n">
        <f aca="false">MAX(O2313,F2314)</f>
        <v>7847.55237517597</v>
      </c>
      <c r="P2314" s="9" t="n">
        <f aca="false">F2314/O2314-1</f>
        <v>-0.109644318509389</v>
      </c>
      <c r="Q2314" s="8" t="n">
        <f aca="false">MAX(Q2313,B2314)</f>
        <v>124824.453666861</v>
      </c>
      <c r="R2314" s="9" t="n">
        <f aca="false">B2314/Q2314-1</f>
        <v>-0.388744641877522</v>
      </c>
      <c r="S2314" s="9" t="n">
        <f aca="false">B2314/INDEX($B:$B,$E2314)-1</f>
        <v>5.35419484861688E-005</v>
      </c>
      <c r="T2314" s="0" t="n">
        <f aca="false">IF(AND($A2314&gt;=CrashTest!$B$3,$A2314&lt;=CrashTest!$C$3),1,IF(AND($A2314&gt;=CrashTest!$B$4,$A2314&lt;=CrashTest!$C$4),2,IF(AND($A2314&gt;=CrashTest!$B$5,$A2314&lt;=CrashTest!$C$5),3,IF(AND($A2314&gt;=CrashTest!$B$6,$A2314&lt;=CrashTest!$C$6),4,IF(AND($A2314&gt;=CrashTest!$B$7,$A2314&lt;=CrashTest!$C$7),5,0)))))</f>
        <v>0</v>
      </c>
      <c r="U2314" s="8" t="str">
        <f aca="false">IF(T2314=0,"",IF(T2313=T2314,MAX(U2313,B2314),B2314))</f>
        <v/>
      </c>
      <c r="V2314" s="9" t="str">
        <f aca="false">IF(T2314=0,"",B2314/U2314-1)</f>
        <v/>
      </c>
      <c r="W2314" s="8" t="str">
        <f aca="false">IF(T2314=0,"",IF(T2313=T2314,MAX(W2313,F2314),F2314))</f>
        <v/>
      </c>
      <c r="X2314" s="9" t="str">
        <f aca="false">IF(T2314=0,"",F2314/W2314-1)</f>
        <v/>
      </c>
    </row>
    <row r="2315" customFormat="false" ht="15" hidden="false" customHeight="false" outlineLevel="0" collapsed="false">
      <c r="A2315" s="5" t="n">
        <v>46143</v>
      </c>
      <c r="B2315" s="6" t="n">
        <v>78132.6437852133</v>
      </c>
      <c r="C2315" s="7" t="n">
        <v>42017.30814</v>
      </c>
      <c r="D2315" s="0" t="n">
        <f aca="false">INT((ROW()-3)/30)</f>
        <v>77</v>
      </c>
      <c r="E2315" s="0" t="n">
        <f aca="false">2+30*D2315</f>
        <v>2312</v>
      </c>
      <c r="F2315" s="8" t="n">
        <f aca="false">INDEX($F:$F,$E2315)*(2*B2315/INDEX($B:$B,$E2315)-C2315/INDEX($C:$C,$E2315))</f>
        <v>7047.02510310147</v>
      </c>
      <c r="G2315" s="9" t="n">
        <f aca="false">B2315/B2314-1</f>
        <v>0.0240240744271174</v>
      </c>
      <c r="H2315" s="9" t="n">
        <f aca="false">F2315/F2314-1</f>
        <v>0.00857468047451704</v>
      </c>
      <c r="I2315" s="9" t="n">
        <f aca="false">LN(B2315/B2314)</f>
        <v>0.0237400365236879</v>
      </c>
      <c r="J2315" s="9" t="n">
        <f aca="false">LN(F2315/F2314)</f>
        <v>0.00853812671115778</v>
      </c>
      <c r="K2315" s="9" t="n">
        <f aca="false">F2315/F2308-1</f>
        <v>0.0146640531801265</v>
      </c>
      <c r="L2315" s="9" t="n">
        <f aca="false">F2315/F2285-1</f>
        <v>0.0573617474751103</v>
      </c>
      <c r="M2315" s="9" t="n">
        <f aca="false">B2315/B2308-1</f>
        <v>0.00888864359633734</v>
      </c>
      <c r="N2315" s="9" t="n">
        <f aca="false">B2315/B2285-1</f>
        <v>0.147038976031374</v>
      </c>
      <c r="O2315" s="8" t="n">
        <f aca="false">MAX(O2314,F2315)</f>
        <v>7847.55237517597</v>
      </c>
      <c r="P2315" s="9" t="n">
        <f aca="false">F2315/O2315-1</f>
        <v>-0.102009803031936</v>
      </c>
      <c r="Q2315" s="8" t="n">
        <f aca="false">MAX(Q2314,B2315)</f>
        <v>124824.453666861</v>
      </c>
      <c r="R2315" s="9" t="n">
        <f aca="false">B2315/Q2315-1</f>
        <v>-0.374059797660013</v>
      </c>
      <c r="S2315" s="9" t="n">
        <f aca="false">B2315/INDEX($B:$B,$E2315)-1</f>
        <v>0.024078902671359</v>
      </c>
      <c r="T2315" s="0" t="n">
        <f aca="false">IF(AND($A2315&gt;=CrashTest!$B$3,$A2315&lt;=CrashTest!$C$3),1,IF(AND($A2315&gt;=CrashTest!$B$4,$A2315&lt;=CrashTest!$C$4),2,IF(AND($A2315&gt;=CrashTest!$B$5,$A2315&lt;=CrashTest!$C$5),3,IF(AND($A2315&gt;=CrashTest!$B$6,$A2315&lt;=CrashTest!$C$6),4,IF(AND($A2315&gt;=CrashTest!$B$7,$A2315&lt;=CrashTest!$C$7),5,0)))))</f>
        <v>0</v>
      </c>
      <c r="U2315" s="8" t="str">
        <f aca="false">IF(T2315=0,"",IF(T2314=T2315,MAX(U2314,B2315),B2315))</f>
        <v/>
      </c>
      <c r="V2315" s="9" t="str">
        <f aca="false">IF(T2315=0,"",B2315/U2315-1)</f>
        <v/>
      </c>
      <c r="W2315" s="8" t="str">
        <f aca="false">IF(T2315=0,"",IF(T2314=T2315,MAX(W2314,F2315),F2315))</f>
        <v/>
      </c>
      <c r="X2315" s="9" t="str">
        <f aca="false">IF(T2315=0,"",F2315/W2315-1)</f>
        <v/>
      </c>
    </row>
    <row r="2316" customFormat="false" ht="15" hidden="false" customHeight="false" outlineLevel="0" collapsed="false">
      <c r="A2316" s="5" t="n">
        <v>46144</v>
      </c>
      <c r="B2316" s="6" t="n">
        <v>78712.5387317358</v>
      </c>
      <c r="C2316" s="7" t="n">
        <v>42358.53872</v>
      </c>
      <c r="D2316" s="0" t="n">
        <f aca="false">INT((ROW()-3)/30)</f>
        <v>77</v>
      </c>
      <c r="E2316" s="0" t="n">
        <f aca="false">2+30*D2316</f>
        <v>2312</v>
      </c>
      <c r="F2316" s="8" t="n">
        <f aca="false">INDEX($F:$F,$E2316)*(2*B2316/INDEX($B:$B,$E2316)-C2316/INDEX($C:$C,$E2316))</f>
        <v>7094.29896296413</v>
      </c>
      <c r="G2316" s="9" t="n">
        <f aca="false">B2316/B2315-1</f>
        <v>0.00742192915059459</v>
      </c>
      <c r="H2316" s="9" t="n">
        <f aca="false">F2316/F2315-1</f>
        <v>0.00670834276464394</v>
      </c>
      <c r="I2316" s="9" t="n">
        <f aca="false">LN(B2316/B2315)</f>
        <v>0.00739452215939168</v>
      </c>
      <c r="J2316" s="9" t="n">
        <f aca="false">LN(F2316/F2315)</f>
        <v>0.00668594195903662</v>
      </c>
      <c r="K2316" s="9" t="n">
        <f aca="false">F2316/F2309-1</f>
        <v>0.0212342483727497</v>
      </c>
      <c r="L2316" s="9" t="n">
        <f aca="false">F2316/F2286-1</f>
        <v>0.0714184896595627</v>
      </c>
      <c r="M2316" s="9" t="n">
        <f aca="false">B2316/B2309-1</f>
        <v>0.0140139296982946</v>
      </c>
      <c r="N2316" s="9" t="n">
        <f aca="false">B2316/B2286-1</f>
        <v>0.176423815367196</v>
      </c>
      <c r="O2316" s="8" t="n">
        <f aca="false">MAX(O2315,F2316)</f>
        <v>7847.55237517597</v>
      </c>
      <c r="P2316" s="9" t="n">
        <f aca="false">F2316/O2316-1</f>
        <v>-0.0959857769913839</v>
      </c>
      <c r="Q2316" s="8" t="n">
        <f aca="false">MAX(Q2315,B2316)</f>
        <v>124824.453666861</v>
      </c>
      <c r="R2316" s="9" t="n">
        <f aca="false">B2316/Q2316-1</f>
        <v>-0.369414113825737</v>
      </c>
      <c r="S2316" s="9" t="n">
        <f aca="false">B2316/INDEX($B:$B,$E2316)-1</f>
        <v>0.0316795437316046</v>
      </c>
      <c r="T2316" s="0" t="n">
        <f aca="false">IF(AND($A2316&gt;=CrashTest!$B$3,$A2316&lt;=CrashTest!$C$3),1,IF(AND($A2316&gt;=CrashTest!$B$4,$A2316&lt;=CrashTest!$C$4),2,IF(AND($A2316&gt;=CrashTest!$B$5,$A2316&lt;=CrashTest!$C$5),3,IF(AND($A2316&gt;=CrashTest!$B$6,$A2316&lt;=CrashTest!$C$6),4,IF(AND($A2316&gt;=CrashTest!$B$7,$A2316&lt;=CrashTest!$C$7),5,0)))))</f>
        <v>0</v>
      </c>
      <c r="U2316" s="8" t="str">
        <f aca="false">IF(T2316=0,"",IF(T2315=T2316,MAX(U2315,B2316),B2316))</f>
        <v/>
      </c>
      <c r="V2316" s="9" t="str">
        <f aca="false">IF(T2316=0,"",B2316/U2316-1)</f>
        <v/>
      </c>
      <c r="W2316" s="8" t="str">
        <f aca="false">IF(T2316=0,"",IF(T2315=T2316,MAX(W2315,F2316),F2316))</f>
        <v/>
      </c>
      <c r="X2316" s="9" t="str">
        <f aca="false">IF(T2316=0,"",F2316/W2316-1)</f>
        <v/>
      </c>
    </row>
    <row r="2317" customFormat="false" ht="15" hidden="false" customHeight="false" outlineLevel="0" collapsed="false">
      <c r="A2317" s="5" t="n">
        <v>46145</v>
      </c>
      <c r="B2317" s="6" t="n">
        <v>78649.1732893045</v>
      </c>
      <c r="C2317" s="7" t="n">
        <v>42242.08328</v>
      </c>
      <c r="D2317" s="0" t="n">
        <f aca="false">INT((ROW()-3)/30)</f>
        <v>77</v>
      </c>
      <c r="E2317" s="0" t="n">
        <f aca="false">2+30*D2317</f>
        <v>2312</v>
      </c>
      <c r="F2317" s="8" t="n">
        <f aca="false">INDEX($F:$F,$E2317)*(2*B2317/INDEX($B:$B,$E2317)-C2317/INDEX($C:$C,$E2317))</f>
        <v>7102.68332729273</v>
      </c>
      <c r="G2317" s="9" t="n">
        <f aca="false">B2317/B2316-1</f>
        <v>-0.000805023487391976</v>
      </c>
      <c r="H2317" s="9" t="n">
        <f aca="false">F2317/F2316-1</f>
        <v>0.00118184536236399</v>
      </c>
      <c r="I2317" s="9" t="n">
        <f aca="false">LN(B2317/B2316)</f>
        <v>-0.000805347692806596</v>
      </c>
      <c r="J2317" s="9" t="n">
        <f aca="false">LN(F2317/F2316)</f>
        <v>0.00118114753289728</v>
      </c>
      <c r="K2317" s="9" t="n">
        <f aca="false">F2317/F2310-1</f>
        <v>0.0247332688194484</v>
      </c>
      <c r="L2317" s="9" t="n">
        <f aca="false">F2317/F2287-1</f>
        <v>0.0748075803035779</v>
      </c>
      <c r="M2317" s="9" t="n">
        <f aca="false">B2317/B2310-1</f>
        <v>0.00140567425733562</v>
      </c>
      <c r="N2317" s="9" t="n">
        <f aca="false">B2317/B2287-1</f>
        <v>0.175768049534479</v>
      </c>
      <c r="O2317" s="8" t="n">
        <f aca="false">MAX(O2316,F2317)</f>
        <v>7847.55237517597</v>
      </c>
      <c r="P2317" s="9" t="n">
        <f aca="false">F2317/O2317-1</f>
        <v>-0.0949173719744101</v>
      </c>
      <c r="Q2317" s="8" t="n">
        <f aca="false">MAX(Q2316,B2317)</f>
        <v>124824.453666861</v>
      </c>
      <c r="R2317" s="9" t="n">
        <f aca="false">B2317/Q2317-1</f>
        <v>-0.369921750274925</v>
      </c>
      <c r="S2317" s="9" t="n">
        <f aca="false">B2317/INDEX($B:$B,$E2317)-1</f>
        <v>0.0308490174674387</v>
      </c>
      <c r="T2317" s="0" t="n">
        <f aca="false">IF(AND($A2317&gt;=CrashTest!$B$3,$A2317&lt;=CrashTest!$C$3),1,IF(AND($A2317&gt;=CrashTest!$B$4,$A2317&lt;=CrashTest!$C$4),2,IF(AND($A2317&gt;=CrashTest!$B$5,$A2317&lt;=CrashTest!$C$5),3,IF(AND($A2317&gt;=CrashTest!$B$6,$A2317&lt;=CrashTest!$C$6),4,IF(AND($A2317&gt;=CrashTest!$B$7,$A2317&lt;=CrashTest!$C$7),5,0)))))</f>
        <v>0</v>
      </c>
      <c r="U2317" s="8" t="str">
        <f aca="false">IF(T2317=0,"",IF(T2316=T2317,MAX(U2316,B2317),B2317))</f>
        <v/>
      </c>
      <c r="V2317" s="9" t="str">
        <f aca="false">IF(T2317=0,"",B2317/U2317-1)</f>
        <v/>
      </c>
      <c r="W2317" s="8" t="str">
        <f aca="false">IF(T2317=0,"",IF(T2316=T2317,MAX(W2316,F2317),F2317))</f>
        <v/>
      </c>
      <c r="X2317" s="9" t="str">
        <f aca="false">IF(T2317=0,"",F2317/W2317-1)</f>
        <v/>
      </c>
    </row>
    <row r="2318" customFormat="false" ht="15" hidden="false" customHeight="false" outlineLevel="0" collapsed="false">
      <c r="A2318" s="5" t="n">
        <v>46146</v>
      </c>
      <c r="B2318" s="6" t="n">
        <v>79826.107817066</v>
      </c>
      <c r="C2318" s="7" t="n">
        <v>43427.38647</v>
      </c>
      <c r="D2318" s="0" t="n">
        <f aca="false">INT((ROW()-3)/30)</f>
        <v>77</v>
      </c>
      <c r="E2318" s="0" t="n">
        <f aca="false">2+30*D2318</f>
        <v>2312</v>
      </c>
      <c r="F2318" s="8" t="n">
        <f aca="false">INDEX($F:$F,$E2318)*(2*B2318/INDEX($B:$B,$E2318)-C2318/INDEX($C:$C,$E2318))</f>
        <v>7114.29248374973</v>
      </c>
      <c r="G2318" s="9" t="n">
        <f aca="false">B2318/B2317-1</f>
        <v>0.0149643598087452</v>
      </c>
      <c r="H2318" s="9" t="n">
        <f aca="false">F2318/F2317-1</f>
        <v>0.00163447473610234</v>
      </c>
      <c r="I2318" s="9" t="n">
        <f aca="false">LN(B2318/B2317)</f>
        <v>0.0148534983883367</v>
      </c>
      <c r="J2318" s="9" t="n">
        <f aca="false">LN(F2318/F2317)</f>
        <v>0.00163314043599288</v>
      </c>
      <c r="K2318" s="9" t="n">
        <f aca="false">F2318/F2311-1</f>
        <v>0.0257352861812661</v>
      </c>
      <c r="L2318" s="9" t="n">
        <f aca="false">F2318/F2288-1</f>
        <v>0.0721707585822156</v>
      </c>
      <c r="M2318" s="9" t="n">
        <f aca="false">B2318/B2311-1</f>
        <v>0.0332634458509045</v>
      </c>
      <c r="N2318" s="9" t="n">
        <f aca="false">B2318/B2288-1</f>
        <v>0.186209265560765</v>
      </c>
      <c r="O2318" s="8" t="n">
        <f aca="false">MAX(O2317,F2318)</f>
        <v>7847.55237517597</v>
      </c>
      <c r="P2318" s="9" t="n">
        <f aca="false">F2318/O2318-1</f>
        <v>-0.0934380372848171</v>
      </c>
      <c r="Q2318" s="8" t="n">
        <f aca="false">MAX(Q2317,B2318)</f>
        <v>124824.453666861</v>
      </c>
      <c r="R2318" s="9" t="n">
        <f aca="false">B2318/Q2318-1</f>
        <v>-0.360493032638375</v>
      </c>
      <c r="S2318" s="9" t="n">
        <f aca="false">B2318/INDEX($B:$B,$E2318)-1</f>
        <v>0.0462750130733132</v>
      </c>
      <c r="T2318" s="0" t="n">
        <f aca="false">IF(AND($A2318&gt;=CrashTest!$B$3,$A2318&lt;=CrashTest!$C$3),1,IF(AND($A2318&gt;=CrashTest!$B$4,$A2318&lt;=CrashTest!$C$4),2,IF(AND($A2318&gt;=CrashTest!$B$5,$A2318&lt;=CrashTest!$C$5),3,IF(AND($A2318&gt;=CrashTest!$B$6,$A2318&lt;=CrashTest!$C$6),4,IF(AND($A2318&gt;=CrashTest!$B$7,$A2318&lt;=CrashTest!$C$7),5,0)))))</f>
        <v>0</v>
      </c>
      <c r="U2318" s="8" t="str">
        <f aca="false">IF(T2318=0,"",IF(T2317=T2318,MAX(U2317,B2318),B2318))</f>
        <v/>
      </c>
      <c r="V2318" s="9" t="str">
        <f aca="false">IF(T2318=0,"",B2318/U2318-1)</f>
        <v/>
      </c>
      <c r="W2318" s="8" t="str">
        <f aca="false">IF(T2318=0,"",IF(T2317=T2318,MAX(W2317,F2318),F2318))</f>
        <v/>
      </c>
      <c r="X2318" s="9" t="str">
        <f aca="false">IF(T2318=0,"",F2318/W2318-1)</f>
        <v/>
      </c>
    </row>
    <row r="2319" customFormat="false" ht="15" hidden="false" customHeight="false" outlineLevel="0" collapsed="false">
      <c r="A2319" s="5" t="n">
        <v>46147</v>
      </c>
      <c r="B2319" s="6" t="n">
        <v>80936.7548252484</v>
      </c>
      <c r="C2319" s="7" t="n">
        <v>44272.3147</v>
      </c>
      <c r="D2319" s="0" t="n">
        <f aca="false">INT((ROW()-3)/30)</f>
        <v>77</v>
      </c>
      <c r="E2319" s="0" t="n">
        <f aca="false">2+30*D2319</f>
        <v>2312</v>
      </c>
      <c r="F2319" s="8" t="n">
        <f aca="false">INDEX($F:$F,$E2319)*(2*B2319/INDEX($B:$B,$E2319)-C2319/INDEX($C:$C,$E2319))</f>
        <v>7172.07798916503</v>
      </c>
      <c r="G2319" s="9" t="n">
        <f aca="false">B2319/B2318-1</f>
        <v>0.0139133303445986</v>
      </c>
      <c r="H2319" s="9" t="n">
        <f aca="false">F2319/F2318-1</f>
        <v>0.00812245287177871</v>
      </c>
      <c r="I2319" s="9" t="n">
        <f aca="false">LN(B2319/B2318)</f>
        <v>0.0138174284830234</v>
      </c>
      <c r="J2319" s="9" t="n">
        <f aca="false">LN(F2319/F2318)</f>
        <v>0.00808964329454485</v>
      </c>
      <c r="K2319" s="9" t="n">
        <f aca="false">F2319/F2312-1</f>
        <v>0.031684451978925</v>
      </c>
      <c r="L2319" s="9" t="n">
        <f aca="false">F2319/F2289-1</f>
        <v>0.072829275789426</v>
      </c>
      <c r="M2319" s="9" t="n">
        <f aca="false">B2319/B2312-1</f>
        <v>0.0608321829615015</v>
      </c>
      <c r="N2319" s="9" t="n">
        <f aca="false">B2319/B2289-1</f>
        <v>0.174327247289187</v>
      </c>
      <c r="O2319" s="8" t="n">
        <f aca="false">MAX(O2318,F2319)</f>
        <v>7847.55237517597</v>
      </c>
      <c r="P2319" s="9" t="n">
        <f aca="false">F2319/O2319-1</f>
        <v>-0.086074530467316</v>
      </c>
      <c r="Q2319" s="8" t="n">
        <f aca="false">MAX(Q2318,B2319)</f>
        <v>124824.453666861</v>
      </c>
      <c r="R2319" s="9" t="n">
        <f aca="false">B2319/Q2319-1</f>
        <v>-0.3515953609438</v>
      </c>
      <c r="S2319" s="9" t="n">
        <f aca="false">B2319/INDEX($B:$B,$E2319)-1</f>
        <v>0.0608321829615015</v>
      </c>
      <c r="T2319" s="0" t="n">
        <f aca="false">IF(AND($A2319&gt;=CrashTest!$B$3,$A2319&lt;=CrashTest!$C$3),1,IF(AND($A2319&gt;=CrashTest!$B$4,$A2319&lt;=CrashTest!$C$4),2,IF(AND($A2319&gt;=CrashTest!$B$5,$A2319&lt;=CrashTest!$C$5),3,IF(AND($A2319&gt;=CrashTest!$B$6,$A2319&lt;=CrashTest!$C$6),4,IF(AND($A2319&gt;=CrashTest!$B$7,$A2319&lt;=CrashTest!$C$7),5,0)))))</f>
        <v>0</v>
      </c>
      <c r="U2319" s="8" t="str">
        <f aca="false">IF(T2319=0,"",IF(T2318=T2319,MAX(U2318,B2319),B2319))</f>
        <v/>
      </c>
      <c r="V2319" s="9" t="str">
        <f aca="false">IF(T2319=0,"",B2319/U2319-1)</f>
        <v/>
      </c>
      <c r="W2319" s="8" t="str">
        <f aca="false">IF(T2319=0,"",IF(T2318=T2319,MAX(W2318,F2319),F2319))</f>
        <v/>
      </c>
      <c r="X2319" s="9" t="str">
        <f aca="false">IF(T2319=0,"",F2319/W2319-1)</f>
        <v/>
      </c>
    </row>
    <row r="2320" customFormat="false" ht="15" hidden="false" customHeight="false" outlineLevel="0" collapsed="false">
      <c r="A2320" s="5" t="n">
        <v>46148</v>
      </c>
      <c r="B2320" s="6" t="n">
        <v>81364.6201285798</v>
      </c>
      <c r="C2320" s="7" t="n">
        <v>44703.87668</v>
      </c>
      <c r="D2320" s="0" t="n">
        <f aca="false">INT((ROW()-3)/30)</f>
        <v>77</v>
      </c>
      <c r="E2320" s="0" t="n">
        <f aca="false">2+30*D2320</f>
        <v>2312</v>
      </c>
      <c r="F2320" s="8" t="n">
        <f aca="false">INDEX($F:$F,$E2320)*(2*B2320/INDEX($B:$B,$E2320)-C2320/INDEX($C:$C,$E2320))</f>
        <v>7176.186418828</v>
      </c>
      <c r="G2320" s="9" t="n">
        <f aca="false">B2320/B2319-1</f>
        <v>0.005286415353015</v>
      </c>
      <c r="H2320" s="9" t="n">
        <f aca="false">F2320/F2319-1</f>
        <v>0.000572836724471504</v>
      </c>
      <c r="I2320" s="9" t="n">
        <f aca="false">LN(B2320/B2319)</f>
        <v>0.00527249130999863</v>
      </c>
      <c r="J2320" s="9" t="n">
        <f aca="false">LN(F2320/F2319)</f>
        <v>0.000572672716145392</v>
      </c>
      <c r="K2320" s="9" t="n">
        <f aca="false">F2320/F2313-1</f>
        <v>0.0294453775047343</v>
      </c>
      <c r="L2320" s="9" t="n">
        <f aca="false">F2320/F2290-1</f>
        <v>0.0751911169227626</v>
      </c>
      <c r="M2320" s="9" t="n">
        <f aca="false">B2320/B2313-1</f>
        <v>0.0734825457028254</v>
      </c>
      <c r="N2320" s="9" t="n">
        <f aca="false">B2320/B2290-1</f>
        <v>0.183607388929367</v>
      </c>
      <c r="O2320" s="8" t="n">
        <f aca="false">MAX(O2319,F2320)</f>
        <v>7847.55237517597</v>
      </c>
      <c r="P2320" s="9" t="n">
        <f aca="false">F2320/O2320-1</f>
        <v>-0.0855510003949378</v>
      </c>
      <c r="Q2320" s="8" t="n">
        <f aca="false">MAX(Q2319,B2320)</f>
        <v>124824.453666861</v>
      </c>
      <c r="R2320" s="9" t="n">
        <f aca="false">B2320/Q2320-1</f>
        <v>-0.348167624704927</v>
      </c>
      <c r="S2320" s="9" t="n">
        <f aca="false">B2320/INDEX($B:$B,$E2320)-1</f>
        <v>0.0664401825004815</v>
      </c>
      <c r="T2320" s="0" t="n">
        <f aca="false">IF(AND($A2320&gt;=CrashTest!$B$3,$A2320&lt;=CrashTest!$C$3),1,IF(AND($A2320&gt;=CrashTest!$B$4,$A2320&lt;=CrashTest!$C$4),2,IF(AND($A2320&gt;=CrashTest!$B$5,$A2320&lt;=CrashTest!$C$5),3,IF(AND($A2320&gt;=CrashTest!$B$6,$A2320&lt;=CrashTest!$C$6),4,IF(AND($A2320&gt;=CrashTest!$B$7,$A2320&lt;=CrashTest!$C$7),5,0)))))</f>
        <v>0</v>
      </c>
      <c r="U2320" s="8" t="str">
        <f aca="false">IF(T2320=0,"",IF(T2319=T2320,MAX(U2319,B2320),B2320))</f>
        <v/>
      </c>
      <c r="V2320" s="9" t="str">
        <f aca="false">IF(T2320=0,"",B2320/U2320-1)</f>
        <v/>
      </c>
      <c r="W2320" s="8" t="str">
        <f aca="false">IF(T2320=0,"",IF(T2319=T2320,MAX(W2319,F2320),F2320))</f>
        <v/>
      </c>
      <c r="X2320" s="9" t="str">
        <f aca="false">IF(T2320=0,"",F2320/W2320-1)</f>
        <v/>
      </c>
    </row>
    <row r="2321" customFormat="false" ht="15" hidden="false" customHeight="false" outlineLevel="0" collapsed="false">
      <c r="A2321" s="5" t="n">
        <v>46149</v>
      </c>
      <c r="B2321" s="6" t="n">
        <v>79988.9987343659</v>
      </c>
      <c r="C2321" s="7" t="n">
        <v>43435.5118</v>
      </c>
      <c r="D2321" s="0" t="n">
        <f aca="false">INT((ROW()-3)/30)</f>
        <v>77</v>
      </c>
      <c r="E2321" s="0" t="n">
        <f aca="false">2+30*D2321</f>
        <v>2312</v>
      </c>
      <c r="F2321" s="8" t="n">
        <f aca="false">INDEX($F:$F,$E2321)*(2*B2321/INDEX($B:$B,$E2321)-C2321/INDEX($C:$C,$E2321))</f>
        <v>7142.58604598964</v>
      </c>
      <c r="G2321" s="9" t="n">
        <f aca="false">B2321/B2320-1</f>
        <v>-0.0169068741676667</v>
      </c>
      <c r="H2321" s="9" t="n">
        <f aca="false">F2321/F2320-1</f>
        <v>-0.00468220456901691</v>
      </c>
      <c r="I2321" s="9" t="n">
        <f aca="false">LN(B2321/B2320)</f>
        <v>-0.0170514269718869</v>
      </c>
      <c r="J2321" s="9" t="n">
        <f aca="false">LN(F2321/F2320)</f>
        <v>-0.00469320042548883</v>
      </c>
      <c r="K2321" s="9" t="n">
        <f aca="false">F2321/F2314-1</f>
        <v>0.0222514229338084</v>
      </c>
      <c r="L2321" s="9" t="n">
        <f aca="false">F2321/F2291-1</f>
        <v>0.0508389950690007</v>
      </c>
      <c r="M2321" s="9" t="n">
        <f aca="false">B2321/B2314-1</f>
        <v>0.0483538816180775</v>
      </c>
      <c r="N2321" s="9" t="n">
        <f aca="false">B2321/B2291-1</f>
        <v>0.110077586958509</v>
      </c>
      <c r="O2321" s="8" t="n">
        <f aca="false">MAX(O2320,F2321)</f>
        <v>7847.55237517597</v>
      </c>
      <c r="P2321" s="9" t="n">
        <f aca="false">F2321/O2321-1</f>
        <v>-0.0898326376790216</v>
      </c>
      <c r="Q2321" s="8" t="n">
        <f aca="false">MAX(Q2320,B2321)</f>
        <v>124824.453666861</v>
      </c>
      <c r="R2321" s="9" t="n">
        <f aca="false">B2321/Q2321-1</f>
        <v>-0.359188072652452</v>
      </c>
      <c r="S2321" s="9" t="n">
        <f aca="false">B2321/INDEX($B:$B,$E2321)-1</f>
        <v>0.0484100125276024</v>
      </c>
      <c r="T2321" s="0" t="n">
        <f aca="false">IF(AND($A2321&gt;=CrashTest!$B$3,$A2321&lt;=CrashTest!$C$3),1,IF(AND($A2321&gt;=CrashTest!$B$4,$A2321&lt;=CrashTest!$C$4),2,IF(AND($A2321&gt;=CrashTest!$B$5,$A2321&lt;=CrashTest!$C$5),3,IF(AND($A2321&gt;=CrashTest!$B$6,$A2321&lt;=CrashTest!$C$6),4,IF(AND($A2321&gt;=CrashTest!$B$7,$A2321&lt;=CrashTest!$C$7),5,0)))))</f>
        <v>0</v>
      </c>
      <c r="U2321" s="8" t="str">
        <f aca="false">IF(T2321=0,"",IF(T2320=T2321,MAX(U2320,B2321),B2321))</f>
        <v/>
      </c>
      <c r="V2321" s="9" t="str">
        <f aca="false">IF(T2321=0,"",B2321/U2321-1)</f>
        <v/>
      </c>
      <c r="W2321" s="8" t="str">
        <f aca="false">IF(T2321=0,"",IF(T2320=T2321,MAX(W2320,F2321),F2321))</f>
        <v/>
      </c>
      <c r="X2321" s="9" t="str">
        <f aca="false">IF(T2321=0,"",F2321/W2321-1)</f>
        <v/>
      </c>
    </row>
    <row r="2322" customFormat="false" ht="15" hidden="false" customHeight="false" outlineLevel="0" collapsed="false">
      <c r="A2322" s="5" t="n">
        <v>46150</v>
      </c>
      <c r="B2322" s="6" t="n">
        <v>80179.6922957335</v>
      </c>
      <c r="C2322" s="7" t="n">
        <v>43552.87546</v>
      </c>
      <c r="D2322" s="0" t="n">
        <f aca="false">INT((ROW()-3)/30)</f>
        <v>77</v>
      </c>
      <c r="E2322" s="0" t="n">
        <f aca="false">2+30*D2322</f>
        <v>2312</v>
      </c>
      <c r="F2322" s="8" t="n">
        <f aca="false">INDEX($F:$F,$E2322)*(2*B2322/INDEX($B:$B,$E2322)-C2322/INDEX($C:$C,$E2322))</f>
        <v>7157.24972845104</v>
      </c>
      <c r="G2322" s="9" t="n">
        <f aca="false">B2322/B2321-1</f>
        <v>0.00238399735444705</v>
      </c>
      <c r="H2322" s="9" t="n">
        <f aca="false">F2322/F2321-1</f>
        <v>0.00205299346300936</v>
      </c>
      <c r="I2322" s="9" t="n">
        <f aca="false">LN(B2322/B2321)</f>
        <v>0.00238116014113204</v>
      </c>
      <c r="J2322" s="9" t="n">
        <f aca="false">LN(F2322/F2321)</f>
        <v>0.0020508889518027</v>
      </c>
      <c r="K2322" s="9" t="n">
        <f aca="false">F2322/F2315-1</f>
        <v>0.0156412988086361</v>
      </c>
      <c r="L2322" s="9" t="n">
        <f aca="false">F2322/F2292-1</f>
        <v>0.0582205718967543</v>
      </c>
      <c r="M2322" s="9" t="n">
        <f aca="false">B2322/B2315-1</f>
        <v>0.0261996575483552</v>
      </c>
      <c r="N2322" s="9" t="n">
        <f aca="false">B2322/B2292-1</f>
        <v>0.127940162588208</v>
      </c>
      <c r="O2322" s="8" t="n">
        <f aca="false">MAX(O2321,F2322)</f>
        <v>7847.55237517597</v>
      </c>
      <c r="P2322" s="9" t="n">
        <f aca="false">F2322/O2322-1</f>
        <v>-0.0879640700339323</v>
      </c>
      <c r="Q2322" s="8" t="n">
        <f aca="false">MAX(Q2321,B2322)</f>
        <v>124824.453666861</v>
      </c>
      <c r="R2322" s="9" t="n">
        <f aca="false">B2322/Q2322-1</f>
        <v>-0.357660378712957</v>
      </c>
      <c r="S2322" s="9" t="n">
        <f aca="false">B2322/INDEX($B:$B,$E2322)-1</f>
        <v>0.050909419223844</v>
      </c>
      <c r="T2322" s="0" t="n">
        <f aca="false">IF(AND($A2322&gt;=CrashTest!$B$3,$A2322&lt;=CrashTest!$C$3),1,IF(AND($A2322&gt;=CrashTest!$B$4,$A2322&lt;=CrashTest!$C$4),2,IF(AND($A2322&gt;=CrashTest!$B$5,$A2322&lt;=CrashTest!$C$5),3,IF(AND($A2322&gt;=CrashTest!$B$6,$A2322&lt;=CrashTest!$C$6),4,IF(AND($A2322&gt;=CrashTest!$B$7,$A2322&lt;=CrashTest!$C$7),5,0)))))</f>
        <v>0</v>
      </c>
      <c r="U2322" s="8" t="str">
        <f aca="false">IF(T2322=0,"",IF(T2321=T2322,MAX(U2321,B2322),B2322))</f>
        <v/>
      </c>
      <c r="V2322" s="9" t="str">
        <f aca="false">IF(T2322=0,"",B2322/U2322-1)</f>
        <v/>
      </c>
      <c r="W2322" s="8" t="str">
        <f aca="false">IF(T2322=0,"",IF(T2321=T2322,MAX(W2321,F2322),F2322))</f>
        <v/>
      </c>
      <c r="X2322" s="9" t="str">
        <f aca="false">IF(T2322=0,"",F2322/W2322-1)</f>
        <v/>
      </c>
    </row>
    <row r="2323" customFormat="false" ht="15" hidden="false" customHeight="false" outlineLevel="0" collapsed="false">
      <c r="A2323" s="5" t="n">
        <v>46151</v>
      </c>
      <c r="B2323" s="6" t="n">
        <v>80663.6296519579</v>
      </c>
      <c r="C2323" s="7" t="n">
        <v>43878.7005</v>
      </c>
      <c r="D2323" s="0" t="n">
        <f aca="false">INT((ROW()-3)/30)</f>
        <v>77</v>
      </c>
      <c r="E2323" s="0" t="n">
        <f aca="false">2+30*D2323</f>
        <v>2312</v>
      </c>
      <c r="F2323" s="8" t="n">
        <f aca="false">INDEX($F:$F,$E2323)*(2*B2323/INDEX($B:$B,$E2323)-C2323/INDEX($C:$C,$E2323))</f>
        <v>7189.67357229501</v>
      </c>
      <c r="G2323" s="9" t="n">
        <f aca="false">B2323/B2322-1</f>
        <v>0.00603565993293476</v>
      </c>
      <c r="H2323" s="9" t="n">
        <f aca="false">F2323/F2322-1</f>
        <v>0.00453020993735565</v>
      </c>
      <c r="I2323" s="9" t="n">
        <f aca="false">LN(B2323/B2322)</f>
        <v>0.00601751829874669</v>
      </c>
      <c r="J2323" s="9" t="n">
        <f aca="false">LN(F2323/F2322)</f>
        <v>0.00451997942226852</v>
      </c>
      <c r="K2323" s="9" t="n">
        <f aca="false">F2323/F2316-1</f>
        <v>0.0134438384721005</v>
      </c>
      <c r="L2323" s="9" t="n">
        <f aca="false">F2323/F2293-1</f>
        <v>0.0614116014754804</v>
      </c>
      <c r="M2323" s="9" t="n">
        <f aca="false">B2323/B2316-1</f>
        <v>0.0247875491206264</v>
      </c>
      <c r="N2323" s="9" t="n">
        <f aca="false">B2323/B2293-1</f>
        <v>0.123626035417464</v>
      </c>
      <c r="O2323" s="8" t="n">
        <f aca="false">MAX(O2322,F2323)</f>
        <v>7847.55237517597</v>
      </c>
      <c r="P2323" s="9" t="n">
        <f aca="false">F2323/O2323-1</f>
        <v>-0.0838323558007746</v>
      </c>
      <c r="Q2323" s="8" t="n">
        <f aca="false">MAX(Q2322,B2323)</f>
        <v>124824.453666861</v>
      </c>
      <c r="R2323" s="9" t="n">
        <f aca="false">B2323/Q2323-1</f>
        <v>-0.353783435197419</v>
      </c>
      <c r="S2323" s="9" t="n">
        <f aca="false">B2323/INDEX($B:$B,$E2323)-1</f>
        <v>0.0572523510985972</v>
      </c>
      <c r="T2323" s="0" t="n">
        <f aca="false">IF(AND($A2323&gt;=CrashTest!$B$3,$A2323&lt;=CrashTest!$C$3),1,IF(AND($A2323&gt;=CrashTest!$B$4,$A2323&lt;=CrashTest!$C$4),2,IF(AND($A2323&gt;=CrashTest!$B$5,$A2323&lt;=CrashTest!$C$5),3,IF(AND($A2323&gt;=CrashTest!$B$6,$A2323&lt;=CrashTest!$C$6),4,IF(AND($A2323&gt;=CrashTest!$B$7,$A2323&lt;=CrashTest!$C$7),5,0)))))</f>
        <v>0</v>
      </c>
      <c r="U2323" s="8" t="str">
        <f aca="false">IF(T2323=0,"",IF(T2322=T2323,MAX(U2322,B2323),B2323))</f>
        <v/>
      </c>
      <c r="V2323" s="9" t="str">
        <f aca="false">IF(T2323=0,"",B2323/U2323-1)</f>
        <v/>
      </c>
      <c r="W2323" s="8" t="str">
        <f aca="false">IF(T2323=0,"",IF(T2322=T2323,MAX(W2322,F2323),F2323))</f>
        <v/>
      </c>
      <c r="X2323" s="9" t="str">
        <f aca="false">IF(T2323=0,"",F2323/W2323-1)</f>
        <v/>
      </c>
    </row>
    <row r="2324" customFormat="false" ht="15" hidden="false" customHeight="false" outlineLevel="0" collapsed="false">
      <c r="A2324" s="5" t="n">
        <v>46152</v>
      </c>
      <c r="B2324" s="6" t="n">
        <v>82256.781137931</v>
      </c>
      <c r="C2324" s="7" t="n">
        <v>45361.10849</v>
      </c>
      <c r="D2324" s="0" t="n">
        <f aca="false">INT((ROW()-3)/30)</f>
        <v>77</v>
      </c>
      <c r="E2324" s="0" t="n">
        <f aca="false">2+30*D2324</f>
        <v>2312</v>
      </c>
      <c r="F2324" s="8" t="n">
        <f aca="false">INDEX($F:$F,$E2324)*(2*B2324/INDEX($B:$B,$E2324)-C2324/INDEX($C:$C,$E2324))</f>
        <v>7226.28117855172</v>
      </c>
      <c r="G2324" s="9" t="n">
        <f aca="false">B2324/B2323-1</f>
        <v>0.0197505553971118</v>
      </c>
      <c r="H2324" s="9" t="n">
        <f aca="false">F2324/F2323-1</f>
        <v>0.00509169239585261</v>
      </c>
      <c r="I2324" s="9" t="n">
        <f aca="false">LN(B2324/B2323)</f>
        <v>0.0195580438558451</v>
      </c>
      <c r="J2324" s="9" t="n">
        <f aca="false">LN(F2324/F2323)</f>
        <v>0.00507877356404748</v>
      </c>
      <c r="K2324" s="9" t="n">
        <f aca="false">F2324/F2317-1</f>
        <v>0.0174015714292171</v>
      </c>
      <c r="L2324" s="9" t="n">
        <f aca="false">F2324/F2294-1</f>
        <v>0.0618534763171736</v>
      </c>
      <c r="M2324" s="9" t="n">
        <f aca="false">B2324/B2317-1</f>
        <v>0.0458696219902557</v>
      </c>
      <c r="N2324" s="9" t="n">
        <f aca="false">B2324/B2294-1</f>
        <v>0.127653730695634</v>
      </c>
      <c r="O2324" s="8" t="n">
        <f aca="false">MAX(O2323,F2324)</f>
        <v>7847.55237517597</v>
      </c>
      <c r="P2324" s="9" t="n">
        <f aca="false">F2324/O2324-1</f>
        <v>-0.0791675119734793</v>
      </c>
      <c r="Q2324" s="8" t="n">
        <f aca="false">MAX(Q2323,B2324)</f>
        <v>124824.453666861</v>
      </c>
      <c r="R2324" s="9" t="n">
        <f aca="false">B2324/Q2324-1</f>
        <v>-0.341020299135754</v>
      </c>
      <c r="S2324" s="9" t="n">
        <f aca="false">B2324/INDEX($B:$B,$E2324)-1</f>
        <v>0.0781336722276966</v>
      </c>
      <c r="T2324" s="0" t="n">
        <f aca="false">IF(AND($A2324&gt;=CrashTest!$B$3,$A2324&lt;=CrashTest!$C$3),1,IF(AND($A2324&gt;=CrashTest!$B$4,$A2324&lt;=CrashTest!$C$4),2,IF(AND($A2324&gt;=CrashTest!$B$5,$A2324&lt;=CrashTest!$C$5),3,IF(AND($A2324&gt;=CrashTest!$B$6,$A2324&lt;=CrashTest!$C$6),4,IF(AND($A2324&gt;=CrashTest!$B$7,$A2324&lt;=CrashTest!$C$7),5,0)))))</f>
        <v>0</v>
      </c>
      <c r="U2324" s="8" t="str">
        <f aca="false">IF(T2324=0,"",IF(T2323=T2324,MAX(U2323,B2324),B2324))</f>
        <v/>
      </c>
      <c r="V2324" s="9" t="str">
        <f aca="false">IF(T2324=0,"",B2324/U2324-1)</f>
        <v/>
      </c>
      <c r="W2324" s="8" t="str">
        <f aca="false">IF(T2324=0,"",IF(T2323=T2324,MAX(W2323,F2324),F2324))</f>
        <v/>
      </c>
      <c r="X2324" s="9" t="str">
        <f aca="false">IF(T2324=0,"",F2324/W2324-1)</f>
        <v/>
      </c>
    </row>
    <row r="2325" customFormat="false" ht="15" hidden="false" customHeight="false" outlineLevel="0" collapsed="false">
      <c r="A2325" s="5" t="n">
        <v>46153</v>
      </c>
      <c r="B2325" s="6" t="n">
        <v>81714.7420499708</v>
      </c>
      <c r="C2325" s="7" t="n">
        <v>44808.45386</v>
      </c>
      <c r="D2325" s="0" t="n">
        <f aca="false">INT((ROW()-3)/30)</f>
        <v>77</v>
      </c>
      <c r="E2325" s="0" t="n">
        <f aca="false">2+30*D2325</f>
        <v>2312</v>
      </c>
      <c r="F2325" s="8" t="n">
        <f aca="false">INDEX($F:$F,$E2325)*(2*B2325/INDEX($B:$B,$E2325)-C2325/INDEX($C:$C,$E2325))</f>
        <v>7222.09178636909</v>
      </c>
      <c r="G2325" s="9" t="n">
        <f aca="false">B2325/B2324-1</f>
        <v>-0.00658959760474087</v>
      </c>
      <c r="H2325" s="9" t="n">
        <f aca="false">F2325/F2324-1</f>
        <v>-0.00057974386536086</v>
      </c>
      <c r="I2325" s="9" t="n">
        <f aca="false">LN(B2325/B2324)</f>
        <v>-0.00661140485650608</v>
      </c>
      <c r="J2325" s="9" t="n">
        <f aca="false">LN(F2325/F2324)</f>
        <v>-0.000579911981815034</v>
      </c>
      <c r="K2325" s="9" t="n">
        <f aca="false">F2325/F2318-1</f>
        <v>0.0151524979983031</v>
      </c>
      <c r="L2325" s="9" t="n">
        <f aca="false">F2325/F2295-1</f>
        <v>0.0561471508492384</v>
      </c>
      <c r="M2325" s="9" t="n">
        <f aca="false">B2325/B2318-1</f>
        <v>0.0236593551226736</v>
      </c>
      <c r="N2325" s="9" t="n">
        <f aca="false">B2325/B2295-1</f>
        <v>0.117556587284711</v>
      </c>
      <c r="O2325" s="8" t="n">
        <f aca="false">MAX(O2324,F2325)</f>
        <v>7847.55237517597</v>
      </c>
      <c r="P2325" s="9" t="n">
        <f aca="false">F2325/O2325-1</f>
        <v>-0.0797013589594376</v>
      </c>
      <c r="Q2325" s="8" t="n">
        <f aca="false">MAX(Q2324,B2325)</f>
        <v>124824.453666861</v>
      </c>
      <c r="R2325" s="9" t="n">
        <f aca="false">B2325/Q2325-1</f>
        <v>-0.345362710194142</v>
      </c>
      <c r="S2325" s="9" t="n">
        <f aca="false">B2325/INDEX($B:$B,$E2325)-1</f>
        <v>0.0710292051635946</v>
      </c>
      <c r="T2325" s="0" t="n">
        <f aca="false">IF(AND($A2325&gt;=CrashTest!$B$3,$A2325&lt;=CrashTest!$C$3),1,IF(AND($A2325&gt;=CrashTest!$B$4,$A2325&lt;=CrashTest!$C$4),2,IF(AND($A2325&gt;=CrashTest!$B$5,$A2325&lt;=CrashTest!$C$5),3,IF(AND($A2325&gt;=CrashTest!$B$6,$A2325&lt;=CrashTest!$C$6),4,IF(AND($A2325&gt;=CrashTest!$B$7,$A2325&lt;=CrashTest!$C$7),5,0)))))</f>
        <v>0</v>
      </c>
      <c r="U2325" s="8" t="str">
        <f aca="false">IF(T2325=0,"",IF(T2324=T2325,MAX(U2324,B2325),B2325))</f>
        <v/>
      </c>
      <c r="V2325" s="9" t="str">
        <f aca="false">IF(T2325=0,"",B2325/U2325-1)</f>
        <v/>
      </c>
      <c r="W2325" s="8" t="str">
        <f aca="false">IF(T2325=0,"",IF(T2324=T2325,MAX(W2324,F2325),F2325))</f>
        <v/>
      </c>
      <c r="X2325" s="9" t="str">
        <f aca="false">IF(T2325=0,"",F2325/W2325-1)</f>
        <v/>
      </c>
    </row>
    <row r="2326" customFormat="false" ht="15" hidden="false" customHeight="false" outlineLevel="0" collapsed="false">
      <c r="A2326" s="5" t="n">
        <v>46154</v>
      </c>
      <c r="B2326" s="6" t="n">
        <v>80525.563024547</v>
      </c>
      <c r="C2326" s="7" t="n">
        <v>43676.97365</v>
      </c>
      <c r="D2326" s="0" t="n">
        <f aca="false">INT((ROW()-3)/30)</f>
        <v>77</v>
      </c>
      <c r="E2326" s="0" t="n">
        <f aca="false">2+30*D2326</f>
        <v>2312</v>
      </c>
      <c r="F2326" s="8" t="n">
        <f aca="false">INDEX($F:$F,$E2326)*(2*B2326/INDEX($B:$B,$E2326)-C2326/INDEX($C:$C,$E2326))</f>
        <v>7199.03930646011</v>
      </c>
      <c r="G2326" s="9" t="n">
        <f aca="false">B2326/B2325-1</f>
        <v>-0.0145528089007071</v>
      </c>
      <c r="H2326" s="9" t="n">
        <f aca="false">F2326/F2325-1</f>
        <v>-0.0031919394810912</v>
      </c>
      <c r="I2326" s="9" t="n">
        <f aca="false">LN(B2326/B2325)</f>
        <v>-0.0146597397213396</v>
      </c>
      <c r="J2326" s="9" t="n">
        <f aca="false">LN(F2326/F2325)</f>
        <v>-0.00319704458626908</v>
      </c>
      <c r="K2326" s="9" t="n">
        <f aca="false">F2326/F2319-1</f>
        <v>0.00375920581675349</v>
      </c>
      <c r="L2326" s="9" t="n">
        <f aca="false">F2326/F2296-1</f>
        <v>0.0659620216739427</v>
      </c>
      <c r="M2326" s="9" t="n">
        <f aca="false">B2326/B2319-1</f>
        <v>-0.00508040879065652</v>
      </c>
      <c r="N2326" s="9" t="n">
        <f aca="false">B2326/B2296-1</f>
        <v>0.13921117430825</v>
      </c>
      <c r="O2326" s="8" t="n">
        <f aca="false">MAX(O2325,F2326)</f>
        <v>7847.55237517597</v>
      </c>
      <c r="P2326" s="9" t="n">
        <f aca="false">F2326/O2326-1</f>
        <v>-0.0826388965261696</v>
      </c>
      <c r="Q2326" s="8" t="n">
        <f aca="false">MAX(Q2325,B2326)</f>
        <v>124824.453666861</v>
      </c>
      <c r="R2326" s="9" t="n">
        <f aca="false">B2326/Q2326-1</f>
        <v>-0.354889521571963</v>
      </c>
      <c r="S2326" s="9" t="n">
        <f aca="false">B2326/INDEX($B:$B,$E2326)-1</f>
        <v>0.0554427218137725</v>
      </c>
      <c r="T2326" s="0" t="n">
        <f aca="false">IF(AND($A2326&gt;=CrashTest!$B$3,$A2326&lt;=CrashTest!$C$3),1,IF(AND($A2326&gt;=CrashTest!$B$4,$A2326&lt;=CrashTest!$C$4),2,IF(AND($A2326&gt;=CrashTest!$B$5,$A2326&lt;=CrashTest!$C$5),3,IF(AND($A2326&gt;=CrashTest!$B$6,$A2326&lt;=CrashTest!$C$6),4,IF(AND($A2326&gt;=CrashTest!$B$7,$A2326&lt;=CrashTest!$C$7),5,0)))))</f>
        <v>0</v>
      </c>
      <c r="U2326" s="8" t="str">
        <f aca="false">IF(T2326=0,"",IF(T2325=T2326,MAX(U2325,B2326),B2326))</f>
        <v/>
      </c>
      <c r="V2326" s="9" t="str">
        <f aca="false">IF(T2326=0,"",B2326/U2326-1)</f>
        <v/>
      </c>
      <c r="W2326" s="8" t="str">
        <f aca="false">IF(T2326=0,"",IF(T2325=T2326,MAX(W2325,F2326),F2326))</f>
        <v/>
      </c>
      <c r="X2326" s="9" t="str">
        <f aca="false">IF(T2326=0,"",F2326/W2326-1)</f>
        <v/>
      </c>
    </row>
    <row r="2327" customFormat="false" ht="15" hidden="false" customHeight="false" outlineLevel="0" collapsed="false">
      <c r="A2327" s="5" t="n">
        <v>46155</v>
      </c>
      <c r="B2327" s="6" t="n">
        <v>79291.9110017534</v>
      </c>
      <c r="C2327" s="7" t="n">
        <v>42690.86038</v>
      </c>
      <c r="D2327" s="0" t="n">
        <f aca="false">INT((ROW()-3)/30)</f>
        <v>77</v>
      </c>
      <c r="E2327" s="0" t="n">
        <f aca="false">2+30*D2327</f>
        <v>2312</v>
      </c>
      <c r="F2327" s="8" t="n">
        <f aca="false">INDEX($F:$F,$E2327)*(2*B2327/INDEX($B:$B,$E2327)-C2327/INDEX($C:$C,$E2327))</f>
        <v>7143.00236140431</v>
      </c>
      <c r="G2327" s="9" t="n">
        <f aca="false">B2327/B2326-1</f>
        <v>-0.0153200049333097</v>
      </c>
      <c r="H2327" s="9" t="n">
        <f aca="false">F2327/F2326-1</f>
        <v>-0.00778394764500301</v>
      </c>
      <c r="I2327" s="9" t="n">
        <f aca="false">LN(B2327/B2326)</f>
        <v>-0.0154385686992552</v>
      </c>
      <c r="J2327" s="9" t="n">
        <f aca="false">LN(F2327/F2326)</f>
        <v>-0.00781440069839102</v>
      </c>
      <c r="K2327" s="9" t="n">
        <f aca="false">F2327/F2320-1</f>
        <v>-0.00462419110749812</v>
      </c>
      <c r="L2327" s="9" t="n">
        <f aca="false">F2327/F2297-1</f>
        <v>0.0375408839121931</v>
      </c>
      <c r="M2327" s="9" t="n">
        <f aca="false">B2327/B2320-1</f>
        <v>-0.0254743293037062</v>
      </c>
      <c r="N2327" s="9" t="n">
        <f aca="false">B2327/B2297-1</f>
        <v>0.0624278978291877</v>
      </c>
      <c r="O2327" s="8" t="n">
        <f aca="false">MAX(O2326,F2327)</f>
        <v>7847.55237517597</v>
      </c>
      <c r="P2327" s="9" t="n">
        <f aca="false">F2327/O2327-1</f>
        <v>-0.0897795873271721</v>
      </c>
      <c r="Q2327" s="8" t="n">
        <f aca="false">MAX(Q2326,B2327)</f>
        <v>124824.453666861</v>
      </c>
      <c r="R2327" s="9" t="n">
        <f aca="false">B2327/Q2327-1</f>
        <v>-0.364772617284011</v>
      </c>
      <c r="S2327" s="9" t="n">
        <f aca="false">B2327/INDEX($B:$B,$E2327)-1</f>
        <v>0.0392733341087597</v>
      </c>
      <c r="T2327" s="0" t="n">
        <f aca="false">IF(AND($A2327&gt;=CrashTest!$B$3,$A2327&lt;=CrashTest!$C$3),1,IF(AND($A2327&gt;=CrashTest!$B$4,$A2327&lt;=CrashTest!$C$4),2,IF(AND($A2327&gt;=CrashTest!$B$5,$A2327&lt;=CrashTest!$C$5),3,IF(AND($A2327&gt;=CrashTest!$B$6,$A2327&lt;=CrashTest!$C$6),4,IF(AND($A2327&gt;=CrashTest!$B$7,$A2327&lt;=CrashTest!$C$7),5,0)))))</f>
        <v>0</v>
      </c>
      <c r="U2327" s="8" t="str">
        <f aca="false">IF(T2327=0,"",IF(T2326=T2327,MAX(U2326,B2327),B2327))</f>
        <v/>
      </c>
      <c r="V2327" s="9" t="str">
        <f aca="false">IF(T2327=0,"",B2327/U2327-1)</f>
        <v/>
      </c>
      <c r="W2327" s="8" t="str">
        <f aca="false">IF(T2327=0,"",IF(T2326=T2327,MAX(W2326,F2327),F2327))</f>
        <v/>
      </c>
      <c r="X2327" s="9" t="str">
        <f aca="false">IF(T2327=0,"",F2327/W2327-1)</f>
        <v/>
      </c>
    </row>
    <row r="2328" customFormat="false" ht="15" hidden="false" customHeight="false" outlineLevel="0" collapsed="false">
      <c r="A2328" s="5" t="n">
        <v>46156</v>
      </c>
      <c r="B2328" s="6" t="n">
        <v>81175.8271116306</v>
      </c>
      <c r="C2328" s="7" t="n">
        <v>44168.58868</v>
      </c>
      <c r="D2328" s="0" t="n">
        <f aca="false">INT((ROW()-3)/30)</f>
        <v>77</v>
      </c>
      <c r="E2328" s="0" t="n">
        <f aca="false">2+30*D2328</f>
        <v>2312</v>
      </c>
      <c r="F2328" s="8" t="n">
        <f aca="false">INDEX($F:$F,$E2328)*(2*B2328/INDEX($B:$B,$E2328)-C2328/INDEX($C:$C,$E2328))</f>
        <v>7233.39806267558</v>
      </c>
      <c r="G2328" s="9" t="n">
        <f aca="false">B2328/B2327-1</f>
        <v>0.0237592471423163</v>
      </c>
      <c r="H2328" s="9" t="n">
        <f aca="false">F2328/F2327-1</f>
        <v>0.0126551408914135</v>
      </c>
      <c r="I2328" s="9" t="n">
        <f aca="false">LN(B2328/B2327)</f>
        <v>0.0234813887619954</v>
      </c>
      <c r="J2328" s="9" t="n">
        <f aca="false">LN(F2328/F2327)</f>
        <v>0.0125757338324847</v>
      </c>
      <c r="K2328" s="9" t="n">
        <f aca="false">F2328/F2321-1</f>
        <v>0.0127141648838687</v>
      </c>
      <c r="L2328" s="9" t="n">
        <f aca="false">F2328/F2298-1</f>
        <v>0.054564297091761</v>
      </c>
      <c r="M2328" s="9" t="n">
        <f aca="false">B2328/B2321-1</f>
        <v>0.0148373950923679</v>
      </c>
      <c r="N2328" s="9" t="n">
        <f aca="false">B2328/B2298-1</f>
        <v>0.0944045779431055</v>
      </c>
      <c r="O2328" s="8" t="n">
        <f aca="false">MAX(O2327,F2328)</f>
        <v>7847.55237517597</v>
      </c>
      <c r="P2328" s="9" t="n">
        <f aca="false">F2328/O2328-1</f>
        <v>-0.0782606197625569</v>
      </c>
      <c r="Q2328" s="8" t="n">
        <f aca="false">MAX(Q2327,B2328)</f>
        <v>124824.453666861</v>
      </c>
      <c r="R2328" s="9" t="n">
        <f aca="false">B2328/Q2328-1</f>
        <v>-0.349680092906495</v>
      </c>
      <c r="S2328" s="9" t="n">
        <f aca="false">B2328/INDEX($B:$B,$E2328)-1</f>
        <v>0.0639656861022686</v>
      </c>
      <c r="T2328" s="0" t="n">
        <f aca="false">IF(AND($A2328&gt;=CrashTest!$B$3,$A2328&lt;=CrashTest!$C$3),1,IF(AND($A2328&gt;=CrashTest!$B$4,$A2328&lt;=CrashTest!$C$4),2,IF(AND($A2328&gt;=CrashTest!$B$5,$A2328&lt;=CrashTest!$C$5),3,IF(AND($A2328&gt;=CrashTest!$B$6,$A2328&lt;=CrashTest!$C$6),4,IF(AND($A2328&gt;=CrashTest!$B$7,$A2328&lt;=CrashTest!$C$7),5,0)))))</f>
        <v>0</v>
      </c>
      <c r="U2328" s="8" t="str">
        <f aca="false">IF(T2328=0,"",IF(T2327=T2328,MAX(U2327,B2328),B2328))</f>
        <v/>
      </c>
      <c r="V2328" s="9" t="str">
        <f aca="false">IF(T2328=0,"",B2328/U2328-1)</f>
        <v/>
      </c>
      <c r="W2328" s="8" t="str">
        <f aca="false">IF(T2328=0,"",IF(T2327=T2328,MAX(W2327,F2328),F2328))</f>
        <v/>
      </c>
      <c r="X2328" s="9" t="str">
        <f aca="false">IF(T2328=0,"",F2328/W2328-1)</f>
        <v/>
      </c>
    </row>
    <row r="2329" customFormat="false" ht="15" hidden="false" customHeight="false" outlineLevel="0" collapsed="false">
      <c r="A2329" s="5" t="n">
        <v>46157</v>
      </c>
      <c r="B2329" s="6" t="n">
        <v>79063.4145756868</v>
      </c>
      <c r="C2329" s="7" t="n">
        <v>42446.00278</v>
      </c>
      <c r="D2329" s="0" t="n">
        <f aca="false">INT((ROW()-3)/30)</f>
        <v>77</v>
      </c>
      <c r="E2329" s="0" t="n">
        <f aca="false">2+30*D2329</f>
        <v>2312</v>
      </c>
      <c r="F2329" s="8" t="n">
        <f aca="false">INDEX($F:$F,$E2329)*(2*B2329/INDEX($B:$B,$E2329)-C2329/INDEX($C:$C,$E2329))</f>
        <v>7143.27068164072</v>
      </c>
      <c r="G2329" s="9" t="n">
        <f aca="false">B2329/B2328-1</f>
        <v>-0.0260226795476796</v>
      </c>
      <c r="H2329" s="9" t="n">
        <f aca="false">F2329/F2328-1</f>
        <v>-0.0124598950941065</v>
      </c>
      <c r="I2329" s="9" t="n">
        <f aca="false">LN(B2329/B2328)</f>
        <v>-0.0263672605672506</v>
      </c>
      <c r="J2329" s="9" t="n">
        <f aca="false">LN(F2329/F2328)</f>
        <v>-0.0125381704685978</v>
      </c>
      <c r="K2329" s="9" t="n">
        <f aca="false">F2329/F2322-1</f>
        <v>-0.00195313106859307</v>
      </c>
      <c r="L2329" s="9" t="n">
        <f aca="false">F2329/F2299-1</f>
        <v>0.0407039628688748</v>
      </c>
      <c r="M2329" s="9" t="n">
        <f aca="false">B2329/B2322-1</f>
        <v>-0.013922200099365</v>
      </c>
      <c r="N2329" s="9" t="n">
        <f aca="false">B2329/B2299-1</f>
        <v>0.0575352713237562</v>
      </c>
      <c r="O2329" s="8" t="n">
        <f aca="false">MAX(O2328,F2329)</f>
        <v>7847.55237517597</v>
      </c>
      <c r="P2329" s="9" t="n">
        <f aca="false">F2329/O2329-1</f>
        <v>-0.0897453957444222</v>
      </c>
      <c r="Q2329" s="8" t="n">
        <f aca="false">MAX(Q2328,B2329)</f>
        <v>124824.453666861</v>
      </c>
      <c r="R2329" s="9" t="n">
        <f aca="false">B2329/Q2329-1</f>
        <v>-0.366603159452266</v>
      </c>
      <c r="S2329" s="9" t="n">
        <f aca="false">B2329/INDEX($B:$B,$E2329)-1</f>
        <v>0.0362784480031024</v>
      </c>
      <c r="T2329" s="0" t="n">
        <f aca="false">IF(AND($A2329&gt;=CrashTest!$B$3,$A2329&lt;=CrashTest!$C$3),1,IF(AND($A2329&gt;=CrashTest!$B$4,$A2329&lt;=CrashTest!$C$4),2,IF(AND($A2329&gt;=CrashTest!$B$5,$A2329&lt;=CrashTest!$C$5),3,IF(AND($A2329&gt;=CrashTest!$B$6,$A2329&lt;=CrashTest!$C$6),4,IF(AND($A2329&gt;=CrashTest!$B$7,$A2329&lt;=CrashTest!$C$7),5,0)))))</f>
        <v>0</v>
      </c>
      <c r="U2329" s="8" t="str">
        <f aca="false">IF(T2329=0,"",IF(T2328=T2329,MAX(U2328,B2329),B2329))</f>
        <v/>
      </c>
      <c r="V2329" s="9" t="str">
        <f aca="false">IF(T2329=0,"",B2329/U2329-1)</f>
        <v/>
      </c>
      <c r="W2329" s="8" t="str">
        <f aca="false">IF(T2329=0,"",IF(T2328=T2329,MAX(W2328,F2329),F2329))</f>
        <v/>
      </c>
      <c r="X2329" s="9" t="str">
        <f aca="false">IF(T2329=0,"",F2329/W2329-1)</f>
        <v/>
      </c>
    </row>
    <row r="2330" customFormat="false" ht="15" hidden="false" customHeight="false" outlineLevel="0" collapsed="false">
      <c r="A2330" s="5" t="n">
        <v>46158</v>
      </c>
      <c r="B2330" s="6" t="n">
        <v>78164.4952711864</v>
      </c>
      <c r="C2330" s="7" t="n">
        <v>41676.69929</v>
      </c>
      <c r="D2330" s="0" t="n">
        <f aca="false">INT((ROW()-3)/30)</f>
        <v>77</v>
      </c>
      <c r="E2330" s="0" t="n">
        <f aca="false">2+30*D2330</f>
        <v>2312</v>
      </c>
      <c r="F2330" s="8" t="n">
        <f aca="false">INDEX($F:$F,$E2330)*(2*B2330/INDEX($B:$B,$E2330)-C2330/INDEX($C:$C,$E2330))</f>
        <v>7111.12573029312</v>
      </c>
      <c r="G2330" s="9" t="n">
        <f aca="false">B2330/B2329-1</f>
        <v>-0.01136959881286</v>
      </c>
      <c r="H2330" s="9" t="n">
        <f aca="false">F2330/F2329-1</f>
        <v>-0.00450003265734045</v>
      </c>
      <c r="I2330" s="9" t="n">
        <f aca="false">LN(B2330/B2329)</f>
        <v>-0.011434726824932</v>
      </c>
      <c r="J2330" s="9" t="n">
        <f aca="false">LN(F2330/F2329)</f>
        <v>-0.00451018828284939</v>
      </c>
      <c r="K2330" s="9" t="n">
        <f aca="false">F2330/F2323-1</f>
        <v>-0.0109250915513839</v>
      </c>
      <c r="L2330" s="9" t="n">
        <f aca="false">F2330/F2300-1</f>
        <v>0.0343762455345942</v>
      </c>
      <c r="M2330" s="9" t="n">
        <f aca="false">B2330/B2323-1</f>
        <v>-0.030982171166294</v>
      </c>
      <c r="N2330" s="9" t="n">
        <f aca="false">B2330/B2300-1</f>
        <v>0.0408645135256385</v>
      </c>
      <c r="O2330" s="8" t="n">
        <f aca="false">MAX(O2329,F2330)</f>
        <v>7847.55237517597</v>
      </c>
      <c r="P2330" s="9" t="n">
        <f aca="false">F2330/O2330-1</f>
        <v>-0.0938415711900668</v>
      </c>
      <c r="Q2330" s="8" t="n">
        <f aca="false">MAX(Q2329,B2330)</f>
        <v>124824.453666861</v>
      </c>
      <c r="R2330" s="9" t="n">
        <f aca="false">B2330/Q2330-1</f>
        <v>-0.373804627418627</v>
      </c>
      <c r="S2330" s="9" t="n">
        <f aca="false">B2330/INDEX($B:$B,$E2330)-1</f>
        <v>0.0244963777908938</v>
      </c>
      <c r="T2330" s="0" t="n">
        <f aca="false">IF(AND($A2330&gt;=CrashTest!$B$3,$A2330&lt;=CrashTest!$C$3),1,IF(AND($A2330&gt;=CrashTest!$B$4,$A2330&lt;=CrashTest!$C$4),2,IF(AND($A2330&gt;=CrashTest!$B$5,$A2330&lt;=CrashTest!$C$5),3,IF(AND($A2330&gt;=CrashTest!$B$6,$A2330&lt;=CrashTest!$C$6),4,IF(AND($A2330&gt;=CrashTest!$B$7,$A2330&lt;=CrashTest!$C$7),5,0)))))</f>
        <v>0</v>
      </c>
      <c r="U2330" s="8" t="str">
        <f aca="false">IF(T2330=0,"",IF(T2329=T2330,MAX(U2329,B2330),B2330))</f>
        <v/>
      </c>
      <c r="V2330" s="9" t="str">
        <f aca="false">IF(T2330=0,"",B2330/U2330-1)</f>
        <v/>
      </c>
      <c r="W2330" s="8" t="str">
        <f aca="false">IF(T2330=0,"",IF(T2329=T2330,MAX(W2329,F2330),F2330))</f>
        <v/>
      </c>
      <c r="X2330" s="9" t="str">
        <f aca="false">IF(T2330=0,"",F2330/W2330-1)</f>
        <v/>
      </c>
    </row>
    <row r="2331" customFormat="false" ht="15" hidden="false" customHeight="false" outlineLevel="0" collapsed="false">
      <c r="A2331" s="5" t="n">
        <v>46159</v>
      </c>
      <c r="B2331" s="6" t="n">
        <v>77497.697113384</v>
      </c>
      <c r="C2331" s="7" t="n">
        <v>41125.75749</v>
      </c>
      <c r="D2331" s="0" t="n">
        <f aca="false">INT((ROW()-3)/30)</f>
        <v>77</v>
      </c>
      <c r="E2331" s="0" t="n">
        <f aca="false">2+30*D2331</f>
        <v>2312</v>
      </c>
      <c r="F2331" s="8" t="n">
        <f aca="false">INDEX($F:$F,$E2331)*(2*B2331/INDEX($B:$B,$E2331)-C2331/INDEX($C:$C,$E2331))</f>
        <v>7083.90785855301</v>
      </c>
      <c r="G2331" s="9" t="n">
        <f aca="false">B2331/B2330-1</f>
        <v>-0.00853070381237664</v>
      </c>
      <c r="H2331" s="9" t="n">
        <f aca="false">F2331/F2330-1</f>
        <v>-0.00382750534478127</v>
      </c>
      <c r="I2331" s="9" t="n">
        <f aca="false">LN(B2331/B2330)</f>
        <v>-0.00856729853392474</v>
      </c>
      <c r="J2331" s="9" t="n">
        <f aca="false">LN(F2331/F2330)</f>
        <v>-0.00383484898790804</v>
      </c>
      <c r="K2331" s="9" t="n">
        <f aca="false">F2331/F2324-1</f>
        <v>-0.0197021561271779</v>
      </c>
      <c r="L2331" s="9" t="n">
        <f aca="false">F2331/F2301-1</f>
        <v>0.0242503460709589</v>
      </c>
      <c r="M2331" s="9" t="n">
        <f aca="false">B2331/B2324-1</f>
        <v>-0.0578564339463613</v>
      </c>
      <c r="N2331" s="9" t="n">
        <f aca="false">B2331/B2301-1</f>
        <v>0.00496943853073661</v>
      </c>
      <c r="O2331" s="8" t="n">
        <f aca="false">MAX(O2330,F2331)</f>
        <v>7847.55237517597</v>
      </c>
      <c r="P2331" s="9" t="n">
        <f aca="false">F2331/O2331-1</f>
        <v>-0.0973098974195554</v>
      </c>
      <c r="Q2331" s="8" t="n">
        <f aca="false">MAX(Q2330,B2331)</f>
        <v>124824.453666861</v>
      </c>
      <c r="R2331" s="9" t="n">
        <f aca="false">B2331/Q2331-1</f>
        <v>-0.379146514670799</v>
      </c>
      <c r="S2331" s="9" t="n">
        <f aca="false">B2331/INDEX($B:$B,$E2331)-1</f>
        <v>0.0157567026351069</v>
      </c>
      <c r="T2331" s="0" t="n">
        <f aca="false">IF(AND($A2331&gt;=CrashTest!$B$3,$A2331&lt;=CrashTest!$C$3),1,IF(AND($A2331&gt;=CrashTest!$B$4,$A2331&lt;=CrashTest!$C$4),2,IF(AND($A2331&gt;=CrashTest!$B$5,$A2331&lt;=CrashTest!$C$5),3,IF(AND($A2331&gt;=CrashTest!$B$6,$A2331&lt;=CrashTest!$C$6),4,IF(AND($A2331&gt;=CrashTest!$B$7,$A2331&lt;=CrashTest!$C$7),5,0)))))</f>
        <v>0</v>
      </c>
      <c r="U2331" s="8" t="str">
        <f aca="false">IF(T2331=0,"",IF(T2330=T2331,MAX(U2330,B2331),B2331))</f>
        <v/>
      </c>
      <c r="V2331" s="9" t="str">
        <f aca="false">IF(T2331=0,"",B2331/U2331-1)</f>
        <v/>
      </c>
      <c r="W2331" s="8" t="str">
        <f aca="false">IF(T2331=0,"",IF(T2330=T2331,MAX(W2330,F2331),F2331))</f>
        <v/>
      </c>
      <c r="X2331" s="9" t="str">
        <f aca="false">IF(T2331=0,"",F2331/W2331-1)</f>
        <v/>
      </c>
    </row>
    <row r="2332" customFormat="false" ht="15" hidden="false" customHeight="false" outlineLevel="0" collapsed="false">
      <c r="A2332" s="5" t="n">
        <v>46160</v>
      </c>
      <c r="B2332" s="6" t="n">
        <v>76975.9111998831</v>
      </c>
      <c r="C2332" s="7" t="n">
        <v>40846.00999</v>
      </c>
      <c r="D2332" s="0" t="n">
        <f aca="false">INT((ROW()-3)/30)</f>
        <v>77</v>
      </c>
      <c r="E2332" s="0" t="n">
        <f aca="false">2+30*D2332</f>
        <v>2312</v>
      </c>
      <c r="F2332" s="8" t="n">
        <f aca="false">INDEX($F:$F,$E2332)*(2*B2332/INDEX($B:$B,$E2332)-C2332/INDEX($C:$C,$E2332))</f>
        <v>7036.70042019064</v>
      </c>
      <c r="G2332" s="9" t="n">
        <f aca="false">B2332/B2331-1</f>
        <v>-0.00673292153104221</v>
      </c>
      <c r="H2332" s="9" t="n">
        <f aca="false">F2332/F2331-1</f>
        <v>-0.00666403901701984</v>
      </c>
      <c r="I2332" s="9" t="n">
        <f aca="false">LN(B2332/B2331)</f>
        <v>-0.00675568990320388</v>
      </c>
      <c r="J2332" s="9" t="n">
        <f aca="false">LN(F2332/F2331)</f>
        <v>-0.00668634286941601</v>
      </c>
      <c r="K2332" s="9" t="n">
        <f aca="false">F2332/F2325-1</f>
        <v>-0.0256700373883854</v>
      </c>
      <c r="L2332" s="9" t="n">
        <f aca="false">F2332/F2302-1</f>
        <v>0.0166781650266912</v>
      </c>
      <c r="M2332" s="9" t="n">
        <f aca="false">B2332/B2325-1</f>
        <v>-0.0579923613684024</v>
      </c>
      <c r="N2332" s="9" t="n">
        <f aca="false">B2332/B2302-1</f>
        <v>0.0156196756001954</v>
      </c>
      <c r="O2332" s="8" t="n">
        <f aca="false">MAX(O2331,F2332)</f>
        <v>7847.55237517597</v>
      </c>
      <c r="P2332" s="9" t="n">
        <f aca="false">F2332/O2332-1</f>
        <v>-0.103325459483429</v>
      </c>
      <c r="Q2332" s="8" t="n">
        <f aca="false">MAX(Q2331,B2332)</f>
        <v>124824.453666861</v>
      </c>
      <c r="R2332" s="9" t="n">
        <f aca="false">B2332/Q2332-1</f>
        <v>-0.383326672469795</v>
      </c>
      <c r="S2332" s="9" t="n">
        <f aca="false">B2332/INDEX($B:$B,$E2332)-1</f>
        <v>0.00891769246163454</v>
      </c>
      <c r="T2332" s="0" t="n">
        <f aca="false">IF(AND($A2332&gt;=CrashTest!$B$3,$A2332&lt;=CrashTest!$C$3),1,IF(AND($A2332&gt;=CrashTest!$B$4,$A2332&lt;=CrashTest!$C$4),2,IF(AND($A2332&gt;=CrashTest!$B$5,$A2332&lt;=CrashTest!$C$5),3,IF(AND($A2332&gt;=CrashTest!$B$6,$A2332&lt;=CrashTest!$C$6),4,IF(AND($A2332&gt;=CrashTest!$B$7,$A2332&lt;=CrashTest!$C$7),5,0)))))</f>
        <v>0</v>
      </c>
      <c r="U2332" s="8" t="str">
        <f aca="false">IF(T2332=0,"",IF(T2331=T2332,MAX(U2331,B2332),B2332))</f>
        <v/>
      </c>
      <c r="V2332" s="9" t="str">
        <f aca="false">IF(T2332=0,"",B2332/U2332-1)</f>
        <v/>
      </c>
      <c r="W2332" s="8" t="str">
        <f aca="false">IF(T2332=0,"",IF(T2331=T2332,MAX(W2331,F2332),F2332))</f>
        <v/>
      </c>
      <c r="X2332" s="9" t="str">
        <f aca="false">IF(T2332=0,"",F2332/W2332-1)</f>
        <v/>
      </c>
    </row>
    <row r="2333" customFormat="false" ht="15" hidden="false" customHeight="false" outlineLevel="0" collapsed="false">
      <c r="A2333" s="5" t="n">
        <v>46161</v>
      </c>
      <c r="B2333" s="6" t="n">
        <v>76807.460956166</v>
      </c>
      <c r="C2333" s="7" t="n">
        <v>40716.79396</v>
      </c>
      <c r="D2333" s="0" t="n">
        <f aca="false">INT((ROW()-3)/30)</f>
        <v>77</v>
      </c>
      <c r="E2333" s="0" t="n">
        <f aca="false">2+30*D2333</f>
        <v>2312</v>
      </c>
      <c r="F2333" s="8" t="n">
        <f aca="false">INDEX($F:$F,$E2333)*(2*B2333/INDEX($B:$B,$E2333)-C2333/INDEX($C:$C,$E2333))</f>
        <v>7028.11879085666</v>
      </c>
      <c r="G2333" s="9" t="n">
        <f aca="false">B2333/B2332-1</f>
        <v>-0.00218835010968155</v>
      </c>
      <c r="H2333" s="9" t="n">
        <f aca="false">F2333/F2332-1</f>
        <v>-0.0012195530321798</v>
      </c>
      <c r="I2333" s="9" t="n">
        <f aca="false">LN(B2333/B2332)</f>
        <v>-0.00219074804677213</v>
      </c>
      <c r="J2333" s="9" t="n">
        <f aca="false">LN(F2333/F2332)</f>
        <v>-0.00122029729215015</v>
      </c>
      <c r="K2333" s="9" t="n">
        <f aca="false">F2333/F2326-1</f>
        <v>-0.0237421284045604</v>
      </c>
      <c r="L2333" s="9" t="n">
        <f aca="false">F2333/F2303-1</f>
        <v>0.0185134516024585</v>
      </c>
      <c r="M2333" s="9" t="n">
        <f aca="false">B2333/B2326-1</f>
        <v>-0.0461729409733849</v>
      </c>
      <c r="N2333" s="9" t="n">
        <f aca="false">B2333/B2303-1</f>
        <v>0.0392699930911165</v>
      </c>
      <c r="O2333" s="8" t="n">
        <f aca="false">MAX(O2332,F2333)</f>
        <v>7847.55237517597</v>
      </c>
      <c r="P2333" s="9" t="n">
        <f aca="false">F2333/O2333-1</f>
        <v>-0.104419001638194</v>
      </c>
      <c r="Q2333" s="8" t="n">
        <f aca="false">MAX(Q2332,B2333)</f>
        <v>124824.453666861</v>
      </c>
      <c r="R2333" s="9" t="n">
        <f aca="false">B2333/Q2333-1</f>
        <v>-0.384676169613733</v>
      </c>
      <c r="S2333" s="9" t="n">
        <f aca="false">B2333/INDEX($B:$B,$E2333)-1</f>
        <v>0.00670982731867653</v>
      </c>
      <c r="T2333" s="0" t="n">
        <f aca="false">IF(AND($A2333&gt;=CrashTest!$B$3,$A2333&lt;=CrashTest!$C$3),1,IF(AND($A2333&gt;=CrashTest!$B$4,$A2333&lt;=CrashTest!$C$4),2,IF(AND($A2333&gt;=CrashTest!$B$5,$A2333&lt;=CrashTest!$C$5),3,IF(AND($A2333&gt;=CrashTest!$B$6,$A2333&lt;=CrashTest!$C$6),4,IF(AND($A2333&gt;=CrashTest!$B$7,$A2333&lt;=CrashTest!$C$7),5,0)))))</f>
        <v>0</v>
      </c>
      <c r="U2333" s="8" t="str">
        <f aca="false">IF(T2333=0,"",IF(T2332=T2333,MAX(U2332,B2333),B2333))</f>
        <v/>
      </c>
      <c r="V2333" s="9" t="str">
        <f aca="false">IF(T2333=0,"",B2333/U2333-1)</f>
        <v/>
      </c>
      <c r="W2333" s="8" t="str">
        <f aca="false">IF(T2333=0,"",IF(T2332=T2333,MAX(W2332,F2333),F2333))</f>
        <v/>
      </c>
      <c r="X2333" s="9" t="str">
        <f aca="false">IF(T2333=0,"",F2333/W2333-1)</f>
        <v/>
      </c>
    </row>
    <row r="2334" customFormat="false" ht="15" hidden="false" customHeight="false" outlineLevel="0" collapsed="false">
      <c r="A2334" s="5" t="n">
        <v>46162</v>
      </c>
      <c r="B2334" s="6" t="n">
        <v>77408.1722089421</v>
      </c>
      <c r="C2334" s="7" t="n">
        <v>41194.02041</v>
      </c>
      <c r="D2334" s="0" t="n">
        <f aca="false">INT((ROW()-3)/30)</f>
        <v>77</v>
      </c>
      <c r="E2334" s="0" t="n">
        <f aca="false">2+30*D2334</f>
        <v>2312</v>
      </c>
      <c r="F2334" s="8" t="n">
        <f aca="false">INDEX($F:$F,$E2334)*(2*B2334/INDEX($B:$B,$E2334)-C2334/INDEX($C:$C,$E2334))</f>
        <v>7055.90999196265</v>
      </c>
      <c r="G2334" s="9" t="n">
        <f aca="false">B2334/B2333-1</f>
        <v>0.0078210013102622</v>
      </c>
      <c r="H2334" s="9" t="n">
        <f aca="false">F2334/F2333-1</f>
        <v>0.00395428733249981</v>
      </c>
      <c r="I2334" s="9" t="n">
        <f aca="false">LN(B2334/B2333)</f>
        <v>0.00779057581510935</v>
      </c>
      <c r="J2334" s="9" t="n">
        <f aca="false">LN(F2334/F2333)</f>
        <v>0.00394648968767179</v>
      </c>
      <c r="K2334" s="9" t="n">
        <f aca="false">F2334/F2327-1</f>
        <v>-0.0121926838372958</v>
      </c>
      <c r="L2334" s="9" t="n">
        <f aca="false">F2334/F2304-1</f>
        <v>0.0206729136273782</v>
      </c>
      <c r="M2334" s="9" t="n">
        <f aca="false">B2334/B2327-1</f>
        <v>-0.0237570108856331</v>
      </c>
      <c r="N2334" s="9" t="n">
        <f aca="false">B2334/B2304-1</f>
        <v>0.0210254547927304</v>
      </c>
      <c r="O2334" s="8" t="n">
        <f aca="false">MAX(O2333,F2334)</f>
        <v>7847.55237517597</v>
      </c>
      <c r="P2334" s="9" t="n">
        <f aca="false">F2334/O2334-1</f>
        <v>-0.100877617041145</v>
      </c>
      <c r="Q2334" s="8" t="n">
        <f aca="false">MAX(Q2333,B2334)</f>
        <v>124824.453666861</v>
      </c>
      <c r="R2334" s="9" t="n">
        <f aca="false">B2334/Q2334-1</f>
        <v>-0.379863721130047</v>
      </c>
      <c r="S2334" s="9" t="n">
        <f aca="false">B2334/INDEX($B:$B,$E2334)-1</f>
        <v>0.0145833061971898</v>
      </c>
      <c r="T2334" s="0" t="n">
        <f aca="false">IF(AND($A2334&gt;=CrashTest!$B$3,$A2334&lt;=CrashTest!$C$3),1,IF(AND($A2334&gt;=CrashTest!$B$4,$A2334&lt;=CrashTest!$C$4),2,IF(AND($A2334&gt;=CrashTest!$B$5,$A2334&lt;=CrashTest!$C$5),3,IF(AND($A2334&gt;=CrashTest!$B$6,$A2334&lt;=CrashTest!$C$6),4,IF(AND($A2334&gt;=CrashTest!$B$7,$A2334&lt;=CrashTest!$C$7),5,0)))))</f>
        <v>0</v>
      </c>
      <c r="U2334" s="8" t="str">
        <f aca="false">IF(T2334=0,"",IF(T2333=T2334,MAX(U2333,B2334),B2334))</f>
        <v/>
      </c>
      <c r="V2334" s="9" t="str">
        <f aca="false">IF(T2334=0,"",B2334/U2334-1)</f>
        <v/>
      </c>
      <c r="W2334" s="8" t="str">
        <f aca="false">IF(T2334=0,"",IF(T2333=T2334,MAX(W2333,F2334),F2334))</f>
        <v/>
      </c>
      <c r="X2334" s="9" t="str">
        <f aca="false">IF(T2334=0,"",F2334/W2334-1)</f>
        <v/>
      </c>
    </row>
    <row r="2335" customFormat="false" ht="15" hidden="false" customHeight="false" outlineLevel="0" collapsed="false">
      <c r="A2335" s="5" t="n">
        <v>46163</v>
      </c>
      <c r="B2335" s="6" t="n">
        <v>77595.3861717446</v>
      </c>
      <c r="C2335" s="7" t="n">
        <v>41251.34947</v>
      </c>
      <c r="D2335" s="0" t="n">
        <f aca="false">INT((ROW()-3)/30)</f>
        <v>77</v>
      </c>
      <c r="E2335" s="0" t="n">
        <f aca="false">2+30*D2335</f>
        <v>2312</v>
      </c>
      <c r="F2335" s="8" t="n">
        <f aca="false">INDEX($F:$F,$E2335)*(2*B2335/INDEX($B:$B,$E2335)-C2335/INDEX($C:$C,$E2335))</f>
        <v>7080.21467260511</v>
      </c>
      <c r="G2335" s="9" t="n">
        <f aca="false">B2335/B2334-1</f>
        <v>0.00241852969085965</v>
      </c>
      <c r="H2335" s="9" t="n">
        <f aca="false">F2335/F2334-1</f>
        <v>0.00344458484733345</v>
      </c>
      <c r="I2335" s="9" t="n">
        <f aca="false">LN(B2335/B2334)</f>
        <v>0.00241560975494702</v>
      </c>
      <c r="J2335" s="9" t="n">
        <f aca="false">LN(F2335/F2334)</f>
        <v>0.00343866585337165</v>
      </c>
      <c r="K2335" s="9" t="n">
        <f aca="false">F2335/F2328-1</f>
        <v>-0.0211772376887283</v>
      </c>
      <c r="L2335" s="9" t="n">
        <f aca="false">F2335/F2305-1</f>
        <v>0.029884948522906</v>
      </c>
      <c r="M2335" s="9" t="n">
        <f aca="false">B2335/B2328-1</f>
        <v>-0.0441072307765006</v>
      </c>
      <c r="N2335" s="9" t="n">
        <f aca="false">B2335/B2305-1</f>
        <v>0.019550556548638</v>
      </c>
      <c r="O2335" s="8" t="n">
        <f aca="false">MAX(O2334,F2335)</f>
        <v>7847.55237517597</v>
      </c>
      <c r="P2335" s="9" t="n">
        <f aca="false">F2335/O2335-1</f>
        <v>-0.0977805137049063</v>
      </c>
      <c r="Q2335" s="8" t="n">
        <f aca="false">MAX(Q2334,B2335)</f>
        <v>124824.453666861</v>
      </c>
      <c r="R2335" s="9" t="n">
        <f aca="false">B2335/Q2335-1</f>
        <v>-0.37836390312722</v>
      </c>
      <c r="S2335" s="9" t="n">
        <f aca="false">B2335/INDEX($B:$B,$E2335)-1</f>
        <v>0.0170371060470782</v>
      </c>
      <c r="T2335" s="0" t="n">
        <f aca="false">IF(AND($A2335&gt;=CrashTest!$B$3,$A2335&lt;=CrashTest!$C$3),1,IF(AND($A2335&gt;=CrashTest!$B$4,$A2335&lt;=CrashTest!$C$4),2,IF(AND($A2335&gt;=CrashTest!$B$5,$A2335&lt;=CrashTest!$C$5),3,IF(AND($A2335&gt;=CrashTest!$B$6,$A2335&lt;=CrashTest!$C$6),4,IF(AND($A2335&gt;=CrashTest!$B$7,$A2335&lt;=CrashTest!$C$7),5,0)))))</f>
        <v>0</v>
      </c>
      <c r="U2335" s="8" t="str">
        <f aca="false">IF(T2335=0,"",IF(T2334=T2335,MAX(U2334,B2335),B2335))</f>
        <v/>
      </c>
      <c r="V2335" s="9" t="str">
        <f aca="false">IF(T2335=0,"",B2335/U2335-1)</f>
        <v/>
      </c>
      <c r="W2335" s="8" t="str">
        <f aca="false">IF(T2335=0,"",IF(T2334=T2335,MAX(W2334,F2335),F2335))</f>
        <v/>
      </c>
      <c r="X2335" s="9" t="str">
        <f aca="false">IF(T2335=0,"",F2335/W2335-1)</f>
        <v/>
      </c>
    </row>
    <row r="2336" customFormat="false" ht="15" hidden="false" customHeight="false" outlineLevel="0" collapsed="false">
      <c r="A2336" s="5" t="n">
        <v>46164</v>
      </c>
      <c r="B2336" s="6" t="n">
        <v>75567.5430431093</v>
      </c>
      <c r="C2336" s="7" t="n">
        <v>39957.23846</v>
      </c>
      <c r="D2336" s="0" t="n">
        <f aca="false">INT((ROW()-3)/30)</f>
        <v>77</v>
      </c>
      <c r="E2336" s="0" t="n">
        <f aca="false">2+30*D2336</f>
        <v>2312</v>
      </c>
      <c r="F2336" s="8" t="n">
        <f aca="false">INDEX($F:$F,$E2336)*(2*B2336/INDEX($B:$B,$E2336)-C2336/INDEX($C:$C,$E2336))</f>
        <v>6932.16395837603</v>
      </c>
      <c r="G2336" s="9" t="n">
        <f aca="false">B2336/B2335-1</f>
        <v>-0.0261335528912376</v>
      </c>
      <c r="H2336" s="9" t="n">
        <f aca="false">F2336/F2335-1</f>
        <v>-0.0209104838024072</v>
      </c>
      <c r="I2336" s="9" t="n">
        <f aca="false">LN(B2336/B2335)</f>
        <v>-0.0264811026992781</v>
      </c>
      <c r="J2336" s="9" t="n">
        <f aca="false">LN(F2336/F2335)</f>
        <v>-0.0211322042704984</v>
      </c>
      <c r="K2336" s="9" t="n">
        <f aca="false">F2336/F2329-1</f>
        <v>-0.0295532302600918</v>
      </c>
      <c r="L2336" s="9" t="n">
        <f aca="false">F2336/F2306-1</f>
        <v>-0.00404612315674302</v>
      </c>
      <c r="M2336" s="9" t="n">
        <f aca="false">B2336/B2329-1</f>
        <v>-0.0442160454533738</v>
      </c>
      <c r="N2336" s="9" t="n">
        <f aca="false">B2336/B2306-1</f>
        <v>-0.0351159156171798</v>
      </c>
      <c r="O2336" s="8" t="n">
        <f aca="false">MAX(O2335,F2336)</f>
        <v>7847.55237517597</v>
      </c>
      <c r="P2336" s="9" t="n">
        <f aca="false">F2336/O2336-1</f>
        <v>-0.116646359659296</v>
      </c>
      <c r="Q2336" s="8" t="n">
        <f aca="false">MAX(Q2335,B2336)</f>
        <v>124824.453666861</v>
      </c>
      <c r="R2336" s="9" t="n">
        <f aca="false">B2336/Q2336-1</f>
        <v>-0.394609462943948</v>
      </c>
      <c r="S2336" s="9" t="n">
        <f aca="false">B2336/INDEX($B:$B,$E2336)-1</f>
        <v>-0.00954168695615443</v>
      </c>
      <c r="T2336" s="0" t="n">
        <f aca="false">IF(AND($A2336&gt;=CrashTest!$B$3,$A2336&lt;=CrashTest!$C$3),1,IF(AND($A2336&gt;=CrashTest!$B$4,$A2336&lt;=CrashTest!$C$4),2,IF(AND($A2336&gt;=CrashTest!$B$5,$A2336&lt;=CrashTest!$C$5),3,IF(AND($A2336&gt;=CrashTest!$B$6,$A2336&lt;=CrashTest!$C$6),4,IF(AND($A2336&gt;=CrashTest!$B$7,$A2336&lt;=CrashTest!$C$7),5,0)))))</f>
        <v>0</v>
      </c>
      <c r="U2336" s="8" t="str">
        <f aca="false">IF(T2336=0,"",IF(T2335=T2336,MAX(U2335,B2336),B2336))</f>
        <v/>
      </c>
      <c r="V2336" s="9" t="str">
        <f aca="false">IF(T2336=0,"",B2336/U2336-1)</f>
        <v/>
      </c>
      <c r="W2336" s="8" t="str">
        <f aca="false">IF(T2336=0,"",IF(T2335=T2336,MAX(W2335,F2336),F2336))</f>
        <v/>
      </c>
      <c r="X2336" s="9" t="str">
        <f aca="false">IF(T2336=0,"",F2336/W2336-1)</f>
        <v/>
      </c>
    </row>
    <row r="2337" customFormat="false" ht="15" hidden="false" customHeight="false" outlineLevel="0" collapsed="false">
      <c r="A2337" s="5" t="n">
        <v>46165</v>
      </c>
      <c r="B2337" s="6" t="n">
        <v>76619.8666090415</v>
      </c>
      <c r="C2337" s="7" t="n">
        <v>40709.55415</v>
      </c>
      <c r="D2337" s="0" t="n">
        <f aca="false">INT((ROW()-3)/30)</f>
        <v>77</v>
      </c>
      <c r="E2337" s="0" t="n">
        <f aca="false">2+30*D2337</f>
        <v>2312</v>
      </c>
      <c r="F2337" s="8" t="n">
        <f aca="false">INDEX($F:$F,$E2337)*(2*B2337/INDEX($B:$B,$E2337)-C2337/INDEX($C:$C,$E2337))</f>
        <v>6995.17186852244</v>
      </c>
      <c r="G2337" s="9" t="n">
        <f aca="false">B2337/B2336-1</f>
        <v>0.0139256024948686</v>
      </c>
      <c r="H2337" s="9" t="n">
        <f aca="false">F2337/F2336-1</f>
        <v>0.0090892123332238</v>
      </c>
      <c r="I2337" s="9" t="n">
        <f aca="false">LN(B2337/B2336)</f>
        <v>0.0138295321566154</v>
      </c>
      <c r="J2337" s="9" t="n">
        <f aca="false">LN(F2337/F2336)</f>
        <v>0.00904815404692421</v>
      </c>
      <c r="K2337" s="9" t="n">
        <f aca="false">F2337/F2330-1</f>
        <v>-0.0163059782893059</v>
      </c>
      <c r="L2337" s="9" t="n">
        <f aca="false">F2337/F2307-1</f>
        <v>0.00837831085440199</v>
      </c>
      <c r="M2337" s="9" t="n">
        <f aca="false">B2337/B2330-1</f>
        <v>-0.0197612567801521</v>
      </c>
      <c r="N2337" s="9" t="n">
        <f aca="false">B2337/B2307-1</f>
        <v>-0.0206281624856118</v>
      </c>
      <c r="O2337" s="8" t="n">
        <f aca="false">MAX(O2336,F2337)</f>
        <v>7847.55237517597</v>
      </c>
      <c r="P2337" s="9" t="n">
        <f aca="false">F2337/O2337-1</f>
        <v>-0.108617370856913</v>
      </c>
      <c r="Q2337" s="8" t="n">
        <f aca="false">MAX(Q2336,B2337)</f>
        <v>124824.453666861</v>
      </c>
      <c r="R2337" s="9" t="n">
        <f aca="false">B2337/Q2337-1</f>
        <v>-0.38617903497075</v>
      </c>
      <c r="S2337" s="9" t="n">
        <f aca="false">B2337/INDEX($B:$B,$E2337)-1</f>
        <v>0.00425104179903224</v>
      </c>
      <c r="T2337" s="0" t="n">
        <f aca="false">IF(AND($A2337&gt;=CrashTest!$B$3,$A2337&lt;=CrashTest!$C$3),1,IF(AND($A2337&gt;=CrashTest!$B$4,$A2337&lt;=CrashTest!$C$4),2,IF(AND($A2337&gt;=CrashTest!$B$5,$A2337&lt;=CrashTest!$C$5),3,IF(AND($A2337&gt;=CrashTest!$B$6,$A2337&lt;=CrashTest!$C$6),4,IF(AND($A2337&gt;=CrashTest!$B$7,$A2337&lt;=CrashTest!$C$7),5,0)))))</f>
        <v>0</v>
      </c>
      <c r="U2337" s="8" t="str">
        <f aca="false">IF(T2337=0,"",IF(T2336=T2337,MAX(U2336,B2337),B2337))</f>
        <v/>
      </c>
      <c r="V2337" s="9" t="str">
        <f aca="false">IF(T2337=0,"",B2337/U2337-1)</f>
        <v/>
      </c>
      <c r="W2337" s="8" t="str">
        <f aca="false">IF(T2337=0,"",IF(T2336=T2337,MAX(W2336,F2337),F2337))</f>
        <v/>
      </c>
      <c r="X2337" s="9" t="str">
        <f aca="false">IF(T2337=0,"",F2337/W2337-1)</f>
        <v/>
      </c>
    </row>
    <row r="2338" customFormat="false" ht="15" hidden="false" customHeight="false" outlineLevel="0" collapsed="false">
      <c r="A2338" s="5" t="n">
        <v>46166</v>
      </c>
      <c r="B2338" s="6" t="n">
        <v>76950.9896316365</v>
      </c>
      <c r="C2338" s="7" t="n">
        <v>40891.61103</v>
      </c>
      <c r="D2338" s="0" t="n">
        <f aca="false">INT((ROW()-3)/30)</f>
        <v>77</v>
      </c>
      <c r="E2338" s="0" t="n">
        <f aca="false">2+30*D2338</f>
        <v>2312</v>
      </c>
      <c r="F2338" s="8" t="n">
        <f aca="false">INDEX($F:$F,$E2338)*(2*B2338/INDEX($B:$B,$E2338)-C2338/INDEX($C:$C,$E2338))</f>
        <v>7024.35411482804</v>
      </c>
      <c r="G2338" s="9" t="n">
        <f aca="false">B2338/B2337-1</f>
        <v>0.00432163402586672</v>
      </c>
      <c r="H2338" s="9" t="n">
        <f aca="false">F2338/F2337-1</f>
        <v>0.00417176973691213</v>
      </c>
      <c r="I2338" s="9" t="n">
        <f aca="false">LN(B2338/B2337)</f>
        <v>0.00431232258299963</v>
      </c>
      <c r="J2338" s="9" t="n">
        <f aca="false">LN(F2338/F2337)</f>
        <v>0.00416309203143104</v>
      </c>
      <c r="K2338" s="9" t="n">
        <f aca="false">F2338/F2331-1</f>
        <v>-0.00840690546999012</v>
      </c>
      <c r="L2338" s="9" t="n">
        <f aca="false">F2338/F2308-1</f>
        <v>0.011399776905447</v>
      </c>
      <c r="M2338" s="9" t="n">
        <f aca="false">B2338/B2331-1</f>
        <v>-0.00705449970916716</v>
      </c>
      <c r="N2338" s="9" t="n">
        <f aca="false">B2338/B2308-1</f>
        <v>-0.0063694789814589</v>
      </c>
      <c r="O2338" s="8" t="n">
        <f aca="false">MAX(O2337,F2338)</f>
        <v>7847.55237517597</v>
      </c>
      <c r="P2338" s="9" t="n">
        <f aca="false">F2338/O2338-1</f>
        <v>-0.104898727780645</v>
      </c>
      <c r="Q2338" s="8" t="n">
        <f aca="false">MAX(Q2337,B2338)</f>
        <v>124824.453666861</v>
      </c>
      <c r="R2338" s="9" t="n">
        <f aca="false">B2338/Q2338-1</f>
        <v>-0.383526325402489</v>
      </c>
      <c r="S2338" s="9" t="n">
        <f aca="false">B2338/INDEX($B:$B,$E2338)-1</f>
        <v>0.00859104727178295</v>
      </c>
      <c r="T2338" s="0" t="n">
        <f aca="false">IF(AND($A2338&gt;=CrashTest!$B$3,$A2338&lt;=CrashTest!$C$3),1,IF(AND($A2338&gt;=CrashTest!$B$4,$A2338&lt;=CrashTest!$C$4),2,IF(AND($A2338&gt;=CrashTest!$B$5,$A2338&lt;=CrashTest!$C$5),3,IF(AND($A2338&gt;=CrashTest!$B$6,$A2338&lt;=CrashTest!$C$6),4,IF(AND($A2338&gt;=CrashTest!$B$7,$A2338&lt;=CrashTest!$C$7),5,0)))))</f>
        <v>0</v>
      </c>
      <c r="U2338" s="8" t="str">
        <f aca="false">IF(T2338=0,"",IF(T2337=T2338,MAX(U2337,B2338),B2338))</f>
        <v/>
      </c>
      <c r="V2338" s="9" t="str">
        <f aca="false">IF(T2338=0,"",B2338/U2338-1)</f>
        <v/>
      </c>
      <c r="W2338" s="8" t="str">
        <f aca="false">IF(T2338=0,"",IF(T2337=T2338,MAX(W2337,F2338),F2338))</f>
        <v/>
      </c>
      <c r="X2338" s="9" t="str">
        <f aca="false">IF(T2338=0,"",F2338/W2338-1)</f>
        <v/>
      </c>
    </row>
    <row r="2339" customFormat="false" ht="15" hidden="false" customHeight="false" outlineLevel="0" collapsed="false">
      <c r="A2339" s="5" t="n">
        <v>46167</v>
      </c>
      <c r="B2339" s="6" t="n">
        <v>77244.5722896786</v>
      </c>
      <c r="C2339" s="7" t="n">
        <v>41051.19778</v>
      </c>
      <c r="D2339" s="0" t="n">
        <f aca="false">INT((ROW()-3)/30)</f>
        <v>77</v>
      </c>
      <c r="E2339" s="0" t="n">
        <f aca="false">2+30*D2339</f>
        <v>2312</v>
      </c>
      <c r="F2339" s="8" t="n">
        <f aca="false">INDEX($F:$F,$E2339)*(2*B2339/INDEX($B:$B,$E2339)-C2339/INDEX($C:$C,$E2339))</f>
        <v>7050.54106555277</v>
      </c>
      <c r="G2339" s="9" t="n">
        <f aca="false">B2339/B2338-1</f>
        <v>0.00381519015476561</v>
      </c>
      <c r="H2339" s="9" t="n">
        <f aca="false">F2339/F2338-1</f>
        <v>0.00372802257640403</v>
      </c>
      <c r="I2339" s="9" t="n">
        <f aca="false">LN(B2339/B2338)</f>
        <v>0.00380793077489181</v>
      </c>
      <c r="J2339" s="9" t="n">
        <f aca="false">LN(F2339/F2338)</f>
        <v>0.00372109072296808</v>
      </c>
      <c r="K2339" s="9" t="n">
        <f aca="false">F2339/F2332-1</f>
        <v>0.00196692263925535</v>
      </c>
      <c r="L2339" s="9" t="n">
        <f aca="false">F2339/F2309-1</f>
        <v>0.0149352378987695</v>
      </c>
      <c r="M2339" s="9" t="n">
        <f aca="false">B2339/B2332-1</f>
        <v>0.00349019694093466</v>
      </c>
      <c r="N2339" s="9" t="n">
        <f aca="false">B2339/B2309-1</f>
        <v>-0.00489714145453402</v>
      </c>
      <c r="O2339" s="8" t="n">
        <f aca="false">MAX(O2338,F2339)</f>
        <v>7847.55237517597</v>
      </c>
      <c r="P2339" s="9" t="n">
        <f aca="false">F2339/O2339-1</f>
        <v>-0.101561770029643</v>
      </c>
      <c r="Q2339" s="8" t="n">
        <f aca="false">MAX(Q2338,B2339)</f>
        <v>124824.453666861</v>
      </c>
      <c r="R2339" s="9" t="n">
        <f aca="false">B2339/Q2339-1</f>
        <v>-0.381174361108493</v>
      </c>
      <c r="S2339" s="9" t="n">
        <f aca="false">B2339/INDEX($B:$B,$E2339)-1</f>
        <v>0.012439013905519</v>
      </c>
      <c r="T2339" s="0" t="n">
        <f aca="false">IF(AND($A2339&gt;=CrashTest!$B$3,$A2339&lt;=CrashTest!$C$3),1,IF(AND($A2339&gt;=CrashTest!$B$4,$A2339&lt;=CrashTest!$C$4),2,IF(AND($A2339&gt;=CrashTest!$B$5,$A2339&lt;=CrashTest!$C$5),3,IF(AND($A2339&gt;=CrashTest!$B$6,$A2339&lt;=CrashTest!$C$6),4,IF(AND($A2339&gt;=CrashTest!$B$7,$A2339&lt;=CrashTest!$C$7),5,0)))))</f>
        <v>0</v>
      </c>
      <c r="U2339" s="8" t="str">
        <f aca="false">IF(T2339=0,"",IF(T2338=T2339,MAX(U2338,B2339),B2339))</f>
        <v/>
      </c>
      <c r="V2339" s="9" t="str">
        <f aca="false">IF(T2339=0,"",B2339/U2339-1)</f>
        <v/>
      </c>
      <c r="W2339" s="8" t="str">
        <f aca="false">IF(T2339=0,"",IF(T2338=T2339,MAX(W2338,F2339),F2339))</f>
        <v/>
      </c>
      <c r="X2339" s="9" t="str">
        <f aca="false">IF(T2339=0,"",F2339/W2339-1)</f>
        <v/>
      </c>
    </row>
    <row r="2340" customFormat="false" ht="15" hidden="false" customHeight="false" outlineLevel="0" collapsed="false">
      <c r="A2340" s="5" t="n">
        <v>46168</v>
      </c>
      <c r="B2340" s="6" t="n">
        <v>75816.0412797019</v>
      </c>
      <c r="C2340" s="7" t="n">
        <v>40263.57111</v>
      </c>
      <c r="D2340" s="0" t="n">
        <f aca="false">INT((ROW()-3)/30)</f>
        <v>77</v>
      </c>
      <c r="E2340" s="0" t="n">
        <f aca="false">2+30*D2340</f>
        <v>2312</v>
      </c>
      <c r="F2340" s="8" t="n">
        <f aca="false">INDEX($F:$F,$E2340)*(2*B2340/INDEX($B:$B,$E2340)-C2340/INDEX($C:$C,$E2340))</f>
        <v>6925.01900873044</v>
      </c>
      <c r="G2340" s="9" t="n">
        <f aca="false">B2340/B2339-1</f>
        <v>-0.0184936101998145</v>
      </c>
      <c r="H2340" s="9" t="n">
        <f aca="false">F2340/F2339-1</f>
        <v>-0.0178031807282991</v>
      </c>
      <c r="I2340" s="9" t="n">
        <f aca="false">LN(B2340/B2339)</f>
        <v>-0.0186667550471944</v>
      </c>
      <c r="J2340" s="9" t="n">
        <f aca="false">LN(F2340/F2339)</f>
        <v>-0.0179635637535448</v>
      </c>
      <c r="K2340" s="9" t="n">
        <f aca="false">F2340/F2333-1</f>
        <v>-0.0146696129069908</v>
      </c>
      <c r="L2340" s="9" t="n">
        <f aca="false">F2340/F2310-1</f>
        <v>-0.000899091448302358</v>
      </c>
      <c r="M2340" s="9" t="n">
        <f aca="false">B2340/B2333-1</f>
        <v>-0.0129078563999129</v>
      </c>
      <c r="N2340" s="9" t="n">
        <f aca="false">B2340/B2310-1</f>
        <v>-0.0346673618812648</v>
      </c>
      <c r="O2340" s="8" t="n">
        <f aca="false">MAX(O2339,F2340)</f>
        <v>7847.55237517597</v>
      </c>
      <c r="P2340" s="9" t="n">
        <f aca="false">F2340/O2340-1</f>
        <v>-0.117556828211019</v>
      </c>
      <c r="Q2340" s="8" t="n">
        <f aca="false">MAX(Q2339,B2340)</f>
        <v>124824.453666861</v>
      </c>
      <c r="R2340" s="9" t="n">
        <f aca="false">B2340/Q2340-1</f>
        <v>-0.392618681255803</v>
      </c>
      <c r="S2340" s="9" t="n">
        <f aca="false">B2340/INDEX($B:$B,$E2340)-1</f>
        <v>-0.00628463856873407</v>
      </c>
      <c r="T2340" s="0" t="n">
        <f aca="false">IF(AND($A2340&gt;=CrashTest!$B$3,$A2340&lt;=CrashTest!$C$3),1,IF(AND($A2340&gt;=CrashTest!$B$4,$A2340&lt;=CrashTest!$C$4),2,IF(AND($A2340&gt;=CrashTest!$B$5,$A2340&lt;=CrashTest!$C$5),3,IF(AND($A2340&gt;=CrashTest!$B$6,$A2340&lt;=CrashTest!$C$6),4,IF(AND($A2340&gt;=CrashTest!$B$7,$A2340&lt;=CrashTest!$C$7),5,0)))))</f>
        <v>0</v>
      </c>
      <c r="U2340" s="8" t="str">
        <f aca="false">IF(T2340=0,"",IF(T2339=T2340,MAX(U2339,B2340),B2340))</f>
        <v/>
      </c>
      <c r="V2340" s="9" t="str">
        <f aca="false">IF(T2340=0,"",B2340/U2340-1)</f>
        <v/>
      </c>
      <c r="W2340" s="8" t="str">
        <f aca="false">IF(T2340=0,"",IF(T2339=T2340,MAX(W2339,F2340),F2340))</f>
        <v/>
      </c>
      <c r="X2340" s="9" t="str">
        <f aca="false">IF(T2340=0,"",F2340/W2340-1)</f>
        <v/>
      </c>
    </row>
    <row r="2341" customFormat="false" ht="15" hidden="false" customHeight="false" outlineLevel="0" collapsed="false">
      <c r="A2341" s="5" t="n">
        <v>46169</v>
      </c>
      <c r="B2341" s="6" t="n">
        <v>74268.7756418995</v>
      </c>
      <c r="C2341" s="7" t="n">
        <v>39417.75355</v>
      </c>
      <c r="D2341" s="0" t="n">
        <f aca="false">INT((ROW()-3)/30)</f>
        <v>77</v>
      </c>
      <c r="E2341" s="0" t="n">
        <f aca="false">2+30*D2341</f>
        <v>2312</v>
      </c>
      <c r="F2341" s="8" t="n">
        <f aca="false">INDEX($F:$F,$E2341)*(2*B2341/INDEX($B:$B,$E2341)-C2341/INDEX($C:$C,$E2341))</f>
        <v>6787.81902778984</v>
      </c>
      <c r="G2341" s="9" t="n">
        <f aca="false">B2341/B2340-1</f>
        <v>-0.0204081565284343</v>
      </c>
      <c r="H2341" s="9" t="n">
        <f aca="false">F2341/F2340-1</f>
        <v>-0.0198122172325633</v>
      </c>
      <c r="I2341" s="9" t="n">
        <f aca="false">LN(B2341/B2340)</f>
        <v>-0.0206192803255124</v>
      </c>
      <c r="J2341" s="9" t="n">
        <f aca="false">LN(F2341/F2340)</f>
        <v>-0.020011110604529</v>
      </c>
      <c r="K2341" s="9" t="n">
        <f aca="false">F2341/F2334-1</f>
        <v>-0.0379952358346667</v>
      </c>
      <c r="L2341" s="9" t="n">
        <f aca="false">F2341/F2311-1</f>
        <v>-0.0213355004843806</v>
      </c>
      <c r="M2341" s="9" t="n">
        <f aca="false">B2341/B2334-1</f>
        <v>-0.0405563970502838</v>
      </c>
      <c r="N2341" s="9" t="n">
        <f aca="false">B2341/B2311-1</f>
        <v>-0.0386702654382612</v>
      </c>
      <c r="O2341" s="8" t="n">
        <f aca="false">MAX(O2340,F2341)</f>
        <v>7847.55237517597</v>
      </c>
      <c r="P2341" s="9" t="n">
        <f aca="false">F2341/O2341-1</f>
        <v>-0.135039984025894</v>
      </c>
      <c r="Q2341" s="8" t="n">
        <f aca="false">MAX(Q2340,B2341)</f>
        <v>124824.453666861</v>
      </c>
      <c r="R2341" s="9" t="n">
        <f aca="false">B2341/Q2341-1</f>
        <v>-0.405014214281182</v>
      </c>
      <c r="S2341" s="9" t="n">
        <f aca="false">B2341/INDEX($B:$B,$E2341)-1</f>
        <v>-0.0265645372095331</v>
      </c>
      <c r="T2341" s="0" t="n">
        <f aca="false">IF(AND($A2341&gt;=CrashTest!$B$3,$A2341&lt;=CrashTest!$C$3),1,IF(AND($A2341&gt;=CrashTest!$B$4,$A2341&lt;=CrashTest!$C$4),2,IF(AND($A2341&gt;=CrashTest!$B$5,$A2341&lt;=CrashTest!$C$5),3,IF(AND($A2341&gt;=CrashTest!$B$6,$A2341&lt;=CrashTest!$C$6),4,IF(AND($A2341&gt;=CrashTest!$B$7,$A2341&lt;=CrashTest!$C$7),5,0)))))</f>
        <v>0</v>
      </c>
      <c r="U2341" s="8" t="str">
        <f aca="false">IF(T2341=0,"",IF(T2340=T2341,MAX(U2340,B2341),B2341))</f>
        <v/>
      </c>
      <c r="V2341" s="9" t="str">
        <f aca="false">IF(T2341=0,"",B2341/U2341-1)</f>
        <v/>
      </c>
      <c r="W2341" s="8" t="str">
        <f aca="false">IF(T2341=0,"",IF(T2340=T2341,MAX(W2340,F2341),F2341))</f>
        <v/>
      </c>
      <c r="X2341" s="9" t="str">
        <f aca="false">IF(T2341=0,"",F2341/W2341-1)</f>
        <v/>
      </c>
    </row>
    <row r="2342" customFormat="false" ht="15" hidden="false" customHeight="false" outlineLevel="0" collapsed="false">
      <c r="A2342" s="5" t="n">
        <v>46170</v>
      </c>
      <c r="B2342" s="6" t="n">
        <v>73500.5305338925</v>
      </c>
      <c r="C2342" s="7" t="n">
        <v>39067.23212</v>
      </c>
      <c r="D2342" s="0" t="n">
        <f aca="false">INT((ROW()-3)/30)</f>
        <v>77</v>
      </c>
      <c r="E2342" s="0" t="n">
        <f aca="false">2+30*D2342</f>
        <v>2312</v>
      </c>
      <c r="F2342" s="8" t="n">
        <f aca="false">INDEX($F:$F,$E2342)*(2*B2342/INDEX($B:$B,$E2342)-C2342/INDEX($C:$C,$E2342))</f>
        <v>6707.81155218654</v>
      </c>
      <c r="G2342" s="9" t="n">
        <f aca="false">B2342/B2341-1</f>
        <v>-0.0103441197376302</v>
      </c>
      <c r="H2342" s="9" t="n">
        <f aca="false">F2342/F2341-1</f>
        <v>-0.0117869193736229</v>
      </c>
      <c r="I2342" s="9" t="n">
        <f aca="false">LN(B2342/B2341)</f>
        <v>-0.0103979919734636</v>
      </c>
      <c r="J2342" s="9" t="n">
        <f aca="false">LN(F2342/F2341)</f>
        <v>-0.01185693583723</v>
      </c>
      <c r="K2342" s="9" t="n">
        <f aca="false">F2342/F2335-1</f>
        <v>-0.0525977159787932</v>
      </c>
      <c r="L2342" s="9" t="n">
        <f aca="false">F2342/F2312-1</f>
        <v>-0.0350990472147479</v>
      </c>
      <c r="M2342" s="9" t="n">
        <f aca="false">B2342/B2335-1</f>
        <v>-0.0527718958545913</v>
      </c>
      <c r="N2342" s="9" t="n">
        <f aca="false">B2342/B2312-1</f>
        <v>-0.0366338701934932</v>
      </c>
      <c r="O2342" s="8" t="n">
        <f aca="false">MAX(O2341,F2342)</f>
        <v>7847.55237517597</v>
      </c>
      <c r="P2342" s="9" t="n">
        <f aca="false">F2342/O2342-1</f>
        <v>-0.145235197995588</v>
      </c>
      <c r="Q2342" s="8" t="n">
        <f aca="false">MAX(Q2341,B2342)</f>
        <v>124824.453666861</v>
      </c>
      <c r="R2342" s="9" t="n">
        <f aca="false">B2342/Q2342-1</f>
        <v>-0.411168818490845</v>
      </c>
      <c r="S2342" s="9" t="n">
        <f aca="false">B2342/INDEX($B:$B,$E2342)-1</f>
        <v>-0.0366338701934932</v>
      </c>
      <c r="T2342" s="0" t="n">
        <f aca="false">IF(AND($A2342&gt;=CrashTest!$B$3,$A2342&lt;=CrashTest!$C$3),1,IF(AND($A2342&gt;=CrashTest!$B$4,$A2342&lt;=CrashTest!$C$4),2,IF(AND($A2342&gt;=CrashTest!$B$5,$A2342&lt;=CrashTest!$C$5),3,IF(AND($A2342&gt;=CrashTest!$B$6,$A2342&lt;=CrashTest!$C$6),4,IF(AND($A2342&gt;=CrashTest!$B$7,$A2342&lt;=CrashTest!$C$7),5,0)))))</f>
        <v>0</v>
      </c>
      <c r="U2342" s="8" t="str">
        <f aca="false">IF(T2342=0,"",IF(T2341=T2342,MAX(U2341,B2342),B2342))</f>
        <v/>
      </c>
      <c r="V2342" s="9" t="str">
        <f aca="false">IF(T2342=0,"",B2342/U2342-1)</f>
        <v/>
      </c>
      <c r="W2342" s="8" t="str">
        <f aca="false">IF(T2342=0,"",IF(T2341=T2342,MAX(W2341,F2342),F2342))</f>
        <v/>
      </c>
      <c r="X2342" s="9" t="str">
        <f aca="false">IF(T2342=0,"",F2342/W2342-1)</f>
        <v/>
      </c>
    </row>
  </sheetData>
  <printOptions headings="false" gridLines="false" gridLinesSet="true" horizontalCentered="false" verticalCentered="false"/>
  <pageMargins left="0.75" right="0.75" top="1" bottom="1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X234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1" topLeftCell="B2" activePane="bottomRight" state="frozen"/>
      <selection pane="topLeft" activeCell="A1" activeCellId="0" sqref="A1"/>
      <selection pane="topRight" activeCell="B1" activeCellId="0" sqref="B1"/>
      <selection pane="bottomLeft" activeCell="A2" activeCellId="0" sqref="A2"/>
      <selection pane="bottomRight" activeCell="A1" activeCellId="0" sqref="A1"/>
    </sheetView>
  </sheetViews>
  <sheetFormatPr defaultColWidth="8.6796875" defaultRowHeight="15" customHeight="false" zeroHeight="false" outlineLevelRow="0" outlineLevelCol="0"/>
  <cols>
    <col collapsed="false" customWidth="true" hidden="false" outlineLevel="0" max="24" min="1" style="0" width="13"/>
  </cols>
  <sheetData>
    <row r="1" customFormat="false" ht="15" hidden="false" customHeight="false" outlineLevel="0" collapsed="false">
      <c r="A1" s="4" t="s">
        <v>31</v>
      </c>
      <c r="B1" s="4" t="s">
        <v>32</v>
      </c>
      <c r="C1" s="4" t="s">
        <v>33</v>
      </c>
      <c r="D1" s="4" t="s">
        <v>34</v>
      </c>
      <c r="E1" s="4" t="s">
        <v>35</v>
      </c>
      <c r="F1" s="4" t="s">
        <v>36</v>
      </c>
      <c r="G1" s="4" t="s">
        <v>37</v>
      </c>
      <c r="H1" s="4" t="s">
        <v>38</v>
      </c>
      <c r="I1" s="4" t="s">
        <v>39</v>
      </c>
      <c r="J1" s="4" t="s">
        <v>40</v>
      </c>
      <c r="K1" s="4" t="s">
        <v>41</v>
      </c>
      <c r="L1" s="4" t="s">
        <v>42</v>
      </c>
      <c r="M1" s="4" t="s">
        <v>43</v>
      </c>
      <c r="N1" s="4" t="s">
        <v>44</v>
      </c>
      <c r="O1" s="4" t="s">
        <v>45</v>
      </c>
      <c r="P1" s="4" t="s">
        <v>46</v>
      </c>
      <c r="Q1" s="4" t="s">
        <v>47</v>
      </c>
      <c r="R1" s="4" t="s">
        <v>48</v>
      </c>
      <c r="S1" s="4" t="s">
        <v>49</v>
      </c>
      <c r="T1" s="4" t="s">
        <v>50</v>
      </c>
      <c r="U1" s="4" t="s">
        <v>51</v>
      </c>
      <c r="V1" s="4" t="s">
        <v>52</v>
      </c>
      <c r="W1" s="4" t="s">
        <v>53</v>
      </c>
      <c r="X1" s="4" t="s">
        <v>54</v>
      </c>
    </row>
    <row r="2" customFormat="false" ht="15" hidden="false" customHeight="false" outlineLevel="0" collapsed="false">
      <c r="A2" s="5" t="n">
        <v>43830</v>
      </c>
      <c r="B2" s="6" t="n">
        <v>128.511079777908</v>
      </c>
      <c r="C2" s="7" t="n">
        <v>64.27450582</v>
      </c>
      <c r="D2" s="0" t="n">
        <v>0</v>
      </c>
      <c r="E2" s="0" t="n">
        <v>2</v>
      </c>
      <c r="F2" s="8" t="n">
        <f aca="false">B2-C2</f>
        <v>64.236573957908</v>
      </c>
      <c r="G2" s="9"/>
      <c r="H2" s="9"/>
      <c r="I2" s="9"/>
      <c r="J2" s="9"/>
      <c r="K2" s="9"/>
      <c r="L2" s="9"/>
      <c r="M2" s="9"/>
      <c r="N2" s="9"/>
      <c r="O2" s="8" t="n">
        <f aca="false">F2</f>
        <v>64.236573957908</v>
      </c>
      <c r="P2" s="9" t="n">
        <f aca="false">F2/O2-1</f>
        <v>0</v>
      </c>
      <c r="Q2" s="8" t="n">
        <f aca="false">B2</f>
        <v>128.511079777908</v>
      </c>
      <c r="R2" s="9" t="n">
        <f aca="false">B2/Q2-1</f>
        <v>0</v>
      </c>
      <c r="S2" s="9" t="n">
        <v>0</v>
      </c>
      <c r="T2" s="0" t="n">
        <f aca="false">IF(AND($A2&gt;=CrashTest!$B$3,$A2&lt;=CrashTest!$C$3),1,IF(AND($A2&gt;=CrashTest!$B$4,$A2&lt;=CrashTest!$C$4),2,IF(AND($A2&gt;=CrashTest!$B$5,$A2&lt;=CrashTest!$C$5),3,IF(AND($A2&gt;=CrashTest!$B$6,$A2&lt;=CrashTest!$C$6),4,IF(AND($A2&gt;=CrashTest!$B$7,$A2&lt;=CrashTest!$C$7),5,0)))))</f>
        <v>0</v>
      </c>
      <c r="U2" s="8" t="str">
        <f aca="false">IF(T2=0,"",B2)</f>
        <v/>
      </c>
      <c r="V2" s="9" t="str">
        <f aca="false">IF(T2=0,"",B2/U2-1)</f>
        <v/>
      </c>
      <c r="W2" s="8" t="str">
        <f aca="false">IF(T2=0,"",F2)</f>
        <v/>
      </c>
      <c r="X2" s="9" t="str">
        <f aca="false">IF(T2=0,"",F2/W2-1)</f>
        <v/>
      </c>
    </row>
    <row r="3" customFormat="false" ht="15" hidden="false" customHeight="false" outlineLevel="0" collapsed="false">
      <c r="A3" s="5" t="n">
        <v>43831</v>
      </c>
      <c r="B3" s="6" t="n">
        <v>129.963875336061</v>
      </c>
      <c r="C3" s="7" t="n">
        <v>65.77564294</v>
      </c>
      <c r="D3" s="0" t="n">
        <f aca="false">INT((ROW()-3)/30)</f>
        <v>0</v>
      </c>
      <c r="E3" s="0" t="n">
        <f aca="false">2+30*D3</f>
        <v>2</v>
      </c>
      <c r="F3" s="8" t="n">
        <f aca="false">INDEX($F:$F,$E3)*(2*B3/INDEX($B:$B,$E3)-C3/INDEX($C:$C,$E3))</f>
        <v>64.188689485114</v>
      </c>
      <c r="G3" s="9" t="n">
        <f aca="false">B3/B2-1</f>
        <v>0.0113048272620828</v>
      </c>
      <c r="H3" s="9" t="n">
        <f aca="false">F3/F2-1</f>
        <v>-0.000745439394470249</v>
      </c>
      <c r="I3" s="9" t="n">
        <f aca="false">LN(B3/B2)</f>
        <v>0.0112414052381224</v>
      </c>
      <c r="J3" s="9" t="n">
        <f aca="false">LN(F3/F2)</f>
        <v>-0.000745717372568131</v>
      </c>
      <c r="K3" s="9"/>
      <c r="L3" s="9"/>
      <c r="M3" s="9"/>
      <c r="N3" s="9"/>
      <c r="O3" s="8" t="n">
        <f aca="false">MAX(O2,F3)</f>
        <v>64.236573957908</v>
      </c>
      <c r="P3" s="9" t="n">
        <f aca="false">F3/O3-1</f>
        <v>-0.000745439394470249</v>
      </c>
      <c r="Q3" s="8" t="n">
        <f aca="false">MAX(Q2,B3)</f>
        <v>129.963875336061</v>
      </c>
      <c r="R3" s="9" t="n">
        <f aca="false">B3/Q3-1</f>
        <v>0</v>
      </c>
      <c r="S3" s="9" t="n">
        <f aca="false">B3/INDEX($B:$B,$E3)-1</f>
        <v>0.0113048272620828</v>
      </c>
      <c r="T3" s="0" t="n">
        <f aca="false">IF(AND($A3&gt;=CrashTest!$B$3,$A3&lt;=CrashTest!$C$3),1,IF(AND($A3&gt;=CrashTest!$B$4,$A3&lt;=CrashTest!$C$4),2,IF(AND($A3&gt;=CrashTest!$B$5,$A3&lt;=CrashTest!$C$5),3,IF(AND($A3&gt;=CrashTest!$B$6,$A3&lt;=CrashTest!$C$6),4,IF(AND($A3&gt;=CrashTest!$B$7,$A3&lt;=CrashTest!$C$7),5,0)))))</f>
        <v>0</v>
      </c>
      <c r="U3" s="8" t="str">
        <f aca="false">IF(T3=0,"",IF(T2=T3,MAX(U2,B3),B3))</f>
        <v/>
      </c>
      <c r="V3" s="9" t="str">
        <f aca="false">IF(T3=0,"",B3/U3-1)</f>
        <v/>
      </c>
      <c r="W3" s="8" t="str">
        <f aca="false">IF(T3=0,"",IF(T2=T3,MAX(W2,F3),F3))</f>
        <v/>
      </c>
      <c r="X3" s="9" t="str">
        <f aca="false">IF(T3=0,"",F3/W3-1)</f>
        <v/>
      </c>
    </row>
    <row r="4" customFormat="false" ht="15" hidden="false" customHeight="false" outlineLevel="0" collapsed="false">
      <c r="A4" s="5" t="n">
        <v>43832</v>
      </c>
      <c r="B4" s="6" t="n">
        <v>126.730876972531</v>
      </c>
      <c r="C4" s="7" t="n">
        <v>62.68262608</v>
      </c>
      <c r="D4" s="0" t="n">
        <f aca="false">INT((ROW()-3)/30)</f>
        <v>0</v>
      </c>
      <c r="E4" s="0" t="n">
        <f aca="false">2+30*D4</f>
        <v>2</v>
      </c>
      <c r="F4" s="8" t="n">
        <f aca="false">INDEX($F:$F,$E4)*(2*B4/INDEX($B:$B,$E4)-C4/INDEX($C:$C,$E4))</f>
        <v>64.0478368902282</v>
      </c>
      <c r="G4" s="9" t="n">
        <f aca="false">B4/B3-1</f>
        <v>-0.0248761308107357</v>
      </c>
      <c r="H4" s="9" t="n">
        <f aca="false">F4/F3-1</f>
        <v>-0.00219435224516429</v>
      </c>
      <c r="I4" s="9" t="n">
        <f aca="false">LN(B4/B3)</f>
        <v>-0.025190770731541</v>
      </c>
      <c r="J4" s="9" t="n">
        <f aca="false">LN(F4/F3)</f>
        <v>-0.00219676336392722</v>
      </c>
      <c r="K4" s="9"/>
      <c r="L4" s="9"/>
      <c r="M4" s="9"/>
      <c r="N4" s="9"/>
      <c r="O4" s="8" t="n">
        <f aca="false">MAX(O3,F4)</f>
        <v>64.236573957908</v>
      </c>
      <c r="P4" s="9" t="n">
        <f aca="false">F4/O4-1</f>
        <v>-0.0029381558830256</v>
      </c>
      <c r="Q4" s="8" t="n">
        <f aca="false">MAX(Q3,B4)</f>
        <v>129.963875336061</v>
      </c>
      <c r="R4" s="9" t="n">
        <f aca="false">B4/Q4-1</f>
        <v>-0.0248761308107357</v>
      </c>
      <c r="S4" s="9" t="n">
        <f aca="false">B4/INDEX($B:$B,$E4)-1</f>
        <v>-0.0138525239104172</v>
      </c>
      <c r="T4" s="0" t="n">
        <f aca="false">IF(AND($A4&gt;=CrashTest!$B$3,$A4&lt;=CrashTest!$C$3),1,IF(AND($A4&gt;=CrashTest!$B$4,$A4&lt;=CrashTest!$C$4),2,IF(AND($A4&gt;=CrashTest!$B$5,$A4&lt;=CrashTest!$C$5),3,IF(AND($A4&gt;=CrashTest!$B$6,$A4&lt;=CrashTest!$C$6),4,IF(AND($A4&gt;=CrashTest!$B$7,$A4&lt;=CrashTest!$C$7),5,0)))))</f>
        <v>0</v>
      </c>
      <c r="U4" s="8" t="str">
        <f aca="false">IF(T4=0,"",IF(T3=T4,MAX(U3,B4),B4))</f>
        <v/>
      </c>
      <c r="V4" s="9" t="str">
        <f aca="false">IF(T4=0,"",B4/U4-1)</f>
        <v/>
      </c>
      <c r="W4" s="8" t="str">
        <f aca="false">IF(T4=0,"",IF(T3=T4,MAX(W3,F4),F4))</f>
        <v/>
      </c>
      <c r="X4" s="9" t="str">
        <f aca="false">IF(T4=0,"",F4/W4-1)</f>
        <v/>
      </c>
    </row>
    <row r="5" customFormat="false" ht="15" hidden="false" customHeight="false" outlineLevel="0" collapsed="false">
      <c r="A5" s="5" t="n">
        <v>43833</v>
      </c>
      <c r="B5" s="6" t="n">
        <v>133.800767095266</v>
      </c>
      <c r="C5" s="7" t="n">
        <v>69.24875282</v>
      </c>
      <c r="D5" s="0" t="n">
        <f aca="false">INT((ROW()-3)/30)</f>
        <v>0</v>
      </c>
      <c r="E5" s="0" t="n">
        <f aca="false">2+30*D5</f>
        <v>2</v>
      </c>
      <c r="F5" s="8" t="n">
        <f aca="false">INDEX($F:$F,$E5)*(2*B5/INDEX($B:$B,$E5)-C5/INDEX($C:$C,$E5))</f>
        <v>64.5533885214492</v>
      </c>
      <c r="G5" s="9" t="n">
        <f aca="false">B5/B4-1</f>
        <v>0.0557866424633628</v>
      </c>
      <c r="H5" s="9" t="n">
        <f aca="false">F5/F4-1</f>
        <v>0.00789334434646816</v>
      </c>
      <c r="I5" s="9" t="n">
        <f aca="false">LN(B5/B4)</f>
        <v>0.0542861217487931</v>
      </c>
      <c r="J5" s="9" t="n">
        <f aca="false">LN(F5/F4)</f>
        <v>0.00786235487089957</v>
      </c>
      <c r="K5" s="9"/>
      <c r="L5" s="9"/>
      <c r="M5" s="9"/>
      <c r="N5" s="9"/>
      <c r="O5" s="8" t="n">
        <f aca="false">MAX(O4,F5)</f>
        <v>64.5533885214492</v>
      </c>
      <c r="P5" s="9" t="n">
        <f aca="false">F5/O5-1</f>
        <v>0</v>
      </c>
      <c r="Q5" s="8" t="n">
        <f aca="false">MAX(Q4,B5)</f>
        <v>133.800767095266</v>
      </c>
      <c r="R5" s="9" t="n">
        <f aca="false">B5/Q5-1</f>
        <v>0</v>
      </c>
      <c r="S5" s="9" t="n">
        <f aca="false">B5/INDEX($B:$B,$E5)-1</f>
        <v>0.0411613327543399</v>
      </c>
      <c r="T5" s="0" t="n">
        <f aca="false">IF(AND($A5&gt;=CrashTest!$B$3,$A5&lt;=CrashTest!$C$3),1,IF(AND($A5&gt;=CrashTest!$B$4,$A5&lt;=CrashTest!$C$4),2,IF(AND($A5&gt;=CrashTest!$B$5,$A5&lt;=CrashTest!$C$5),3,IF(AND($A5&gt;=CrashTest!$B$6,$A5&lt;=CrashTest!$C$6),4,IF(AND($A5&gt;=CrashTest!$B$7,$A5&lt;=CrashTest!$C$7),5,0)))))</f>
        <v>0</v>
      </c>
      <c r="U5" s="8" t="str">
        <f aca="false">IF(T5=0,"",IF(T4=T5,MAX(U4,B5),B5))</f>
        <v/>
      </c>
      <c r="V5" s="9" t="str">
        <f aca="false">IF(T5=0,"",B5/U5-1)</f>
        <v/>
      </c>
      <c r="W5" s="8" t="str">
        <f aca="false">IF(T5=0,"",IF(T4=T5,MAX(W4,F5),F5))</f>
        <v/>
      </c>
      <c r="X5" s="9" t="str">
        <f aca="false">IF(T5=0,"",F5/W5-1)</f>
        <v/>
      </c>
    </row>
    <row r="6" customFormat="false" ht="15" hidden="false" customHeight="false" outlineLevel="0" collapsed="false">
      <c r="A6" s="5" t="n">
        <v>43834</v>
      </c>
      <c r="B6" s="6" t="n">
        <v>134.050349210988</v>
      </c>
      <c r="C6" s="7" t="n">
        <v>69.33782002</v>
      </c>
      <c r="D6" s="0" t="n">
        <f aca="false">INT((ROW()-3)/30)</f>
        <v>0</v>
      </c>
      <c r="E6" s="0" t="n">
        <f aca="false">2+30*D6</f>
        <v>2</v>
      </c>
      <c r="F6" s="8" t="n">
        <f aca="false">INDEX($F:$F,$E6)*(2*B6/INDEX($B:$B,$E6)-C6/INDEX($C:$C,$E6))</f>
        <v>64.7138823328529</v>
      </c>
      <c r="G6" s="9" t="n">
        <f aca="false">B6/B5-1</f>
        <v>0.00186532649356419</v>
      </c>
      <c r="H6" s="9" t="n">
        <f aca="false">F6/F5-1</f>
        <v>0.00248621823082829</v>
      </c>
      <c r="I6" s="9" t="n">
        <f aca="false">LN(B6/B5)</f>
        <v>0.00186358893251063</v>
      </c>
      <c r="J6" s="9" t="n">
        <f aca="false">LN(F6/F5)</f>
        <v>0.00248313270342078</v>
      </c>
      <c r="K6" s="9"/>
      <c r="L6" s="9"/>
      <c r="M6" s="9"/>
      <c r="N6" s="9"/>
      <c r="O6" s="8" t="n">
        <f aca="false">MAX(O5,F6)</f>
        <v>64.7138823328529</v>
      </c>
      <c r="P6" s="9" t="n">
        <f aca="false">F6/O6-1</f>
        <v>0</v>
      </c>
      <c r="Q6" s="8" t="n">
        <f aca="false">MAX(Q5,B6)</f>
        <v>134.050349210988</v>
      </c>
      <c r="R6" s="9" t="n">
        <f aca="false">B6/Q6-1</f>
        <v>0</v>
      </c>
      <c r="S6" s="9" t="n">
        <f aca="false">B6/INDEX($B:$B,$E6)-1</f>
        <v>0.0431034385724012</v>
      </c>
      <c r="T6" s="0" t="n">
        <f aca="false">IF(AND($A6&gt;=CrashTest!$B$3,$A6&lt;=CrashTest!$C$3),1,IF(AND($A6&gt;=CrashTest!$B$4,$A6&lt;=CrashTest!$C$4),2,IF(AND($A6&gt;=CrashTest!$B$5,$A6&lt;=CrashTest!$C$5),3,IF(AND($A6&gt;=CrashTest!$B$6,$A6&lt;=CrashTest!$C$6),4,IF(AND($A6&gt;=CrashTest!$B$7,$A6&lt;=CrashTest!$C$7),5,0)))))</f>
        <v>0</v>
      </c>
      <c r="U6" s="8" t="str">
        <f aca="false">IF(T6=0,"",IF(T5=T6,MAX(U5,B6),B6))</f>
        <v/>
      </c>
      <c r="V6" s="9" t="str">
        <f aca="false">IF(T6=0,"",B6/U6-1)</f>
        <v/>
      </c>
      <c r="W6" s="8" t="str">
        <f aca="false">IF(T6=0,"",IF(T5=T6,MAX(W5,F6),F6))</f>
        <v/>
      </c>
      <c r="X6" s="9" t="str">
        <f aca="false">IF(T6=0,"",F6/W6-1)</f>
        <v/>
      </c>
    </row>
    <row r="7" customFormat="false" ht="15" hidden="false" customHeight="false" outlineLevel="0" collapsed="false">
      <c r="A7" s="5" t="n">
        <v>43835</v>
      </c>
      <c r="B7" s="6" t="n">
        <v>134.982177089421</v>
      </c>
      <c r="C7" s="7" t="n">
        <v>70.36200404</v>
      </c>
      <c r="D7" s="0" t="n">
        <f aca="false">INT((ROW()-3)/30)</f>
        <v>0</v>
      </c>
      <c r="E7" s="0" t="n">
        <f aca="false">2+30*D7</f>
        <v>2</v>
      </c>
      <c r="F7" s="8" t="n">
        <f aca="false">INDEX($F:$F,$E7)*(2*B7/INDEX($B:$B,$E7)-C7/INDEX($C:$C,$E7))</f>
        <v>64.6218555754953</v>
      </c>
      <c r="G7" s="9" t="n">
        <f aca="false">B7/B6-1</f>
        <v>0.00695132749685223</v>
      </c>
      <c r="H7" s="9" t="n">
        <f aca="false">F7/F6-1</f>
        <v>-0.00142205588724087</v>
      </c>
      <c r="I7" s="9" t="n">
        <f aca="false">LN(B7/B6)</f>
        <v>0.00692727840429213</v>
      </c>
      <c r="J7" s="9" t="n">
        <f aca="false">LN(F7/F6)</f>
        <v>-0.00142306796831845</v>
      </c>
      <c r="K7" s="9"/>
      <c r="L7" s="9"/>
      <c r="M7" s="9"/>
      <c r="N7" s="9"/>
      <c r="O7" s="8" t="n">
        <f aca="false">MAX(O6,F7)</f>
        <v>64.7138823328529</v>
      </c>
      <c r="P7" s="9" t="n">
        <f aca="false">F7/O7-1</f>
        <v>-0.00142205588724087</v>
      </c>
      <c r="Q7" s="8" t="n">
        <f aca="false">MAX(Q6,B7)</f>
        <v>134.982177089421</v>
      </c>
      <c r="R7" s="9" t="n">
        <f aca="false">B7/Q7-1</f>
        <v>0</v>
      </c>
      <c r="S7" s="9" t="n">
        <f aca="false">B7/INDEX($B:$B,$E7)-1</f>
        <v>0.0503543921870104</v>
      </c>
      <c r="T7" s="0" t="n">
        <f aca="false">IF(AND($A7&gt;=CrashTest!$B$3,$A7&lt;=CrashTest!$C$3),1,IF(AND($A7&gt;=CrashTest!$B$4,$A7&lt;=CrashTest!$C$4),2,IF(AND($A7&gt;=CrashTest!$B$5,$A7&lt;=CrashTest!$C$5),3,IF(AND($A7&gt;=CrashTest!$B$6,$A7&lt;=CrashTest!$C$6),4,IF(AND($A7&gt;=CrashTest!$B$7,$A7&lt;=CrashTest!$C$7),5,0)))))</f>
        <v>0</v>
      </c>
      <c r="U7" s="8" t="str">
        <f aca="false">IF(T7=0,"",IF(T6=T7,MAX(U6,B7),B7))</f>
        <v/>
      </c>
      <c r="V7" s="9" t="str">
        <f aca="false">IF(T7=0,"",B7/U7-1)</f>
        <v/>
      </c>
      <c r="W7" s="8" t="str">
        <f aca="false">IF(T7=0,"",IF(T6=T7,MAX(W6,F7),F7))</f>
        <v/>
      </c>
      <c r="X7" s="9" t="str">
        <f aca="false">IF(T7=0,"",F7/W7-1)</f>
        <v/>
      </c>
    </row>
    <row r="8" customFormat="false" ht="15" hidden="false" customHeight="false" outlineLevel="0" collapsed="false">
      <c r="A8" s="5" t="n">
        <v>43836</v>
      </c>
      <c r="B8" s="6" t="n">
        <v>143.988824079486</v>
      </c>
      <c r="C8" s="7" t="n">
        <v>78.62863654</v>
      </c>
      <c r="D8" s="0" t="n">
        <f aca="false">INT((ROW()-3)/30)</f>
        <v>0</v>
      </c>
      <c r="E8" s="0" t="n">
        <f aca="false">2+30*D8</f>
        <v>2</v>
      </c>
      <c r="F8" s="8" t="n">
        <f aca="false">INDEX($F:$F,$E8)*(2*B8/INDEX($B:$B,$E8)-C8/INDEX($C:$C,$E8))</f>
        <v>65.3640902132937</v>
      </c>
      <c r="G8" s="9" t="n">
        <f aca="false">B8/B7-1</f>
        <v>0.066724712730766</v>
      </c>
      <c r="H8" s="9" t="n">
        <f aca="false">F8/F7-1</f>
        <v>0.0114858143763961</v>
      </c>
      <c r="I8" s="9" t="n">
        <f aca="false">LN(B8/B7)</f>
        <v>0.0645929378420486</v>
      </c>
      <c r="J8" s="9" t="n">
        <f aca="false">LN(F8/F7)</f>
        <v>0.0114203531836691</v>
      </c>
      <c r="K8" s="9"/>
      <c r="L8" s="9"/>
      <c r="M8" s="9"/>
      <c r="N8" s="9"/>
      <c r="O8" s="8" t="n">
        <f aca="false">MAX(O7,F8)</f>
        <v>65.3640902132937</v>
      </c>
      <c r="P8" s="9" t="n">
        <f aca="false">F8/O8-1</f>
        <v>0</v>
      </c>
      <c r="Q8" s="8" t="n">
        <f aca="false">MAX(Q7,B8)</f>
        <v>143.988824079486</v>
      </c>
      <c r="R8" s="9" t="n">
        <f aca="false">B8/Q8-1</f>
        <v>0</v>
      </c>
      <c r="S8" s="9" t="n">
        <f aca="false">B8/INDEX($B:$B,$E8)-1</f>
        <v>0.120438987271187</v>
      </c>
      <c r="T8" s="0" t="n">
        <f aca="false">IF(AND($A8&gt;=CrashTest!$B$3,$A8&lt;=CrashTest!$C$3),1,IF(AND($A8&gt;=CrashTest!$B$4,$A8&lt;=CrashTest!$C$4),2,IF(AND($A8&gt;=CrashTest!$B$5,$A8&lt;=CrashTest!$C$5),3,IF(AND($A8&gt;=CrashTest!$B$6,$A8&lt;=CrashTest!$C$6),4,IF(AND($A8&gt;=CrashTest!$B$7,$A8&lt;=CrashTest!$C$7),5,0)))))</f>
        <v>0</v>
      </c>
      <c r="U8" s="8" t="str">
        <f aca="false">IF(T8=0,"",IF(T7=T8,MAX(U7,B8),B8))</f>
        <v/>
      </c>
      <c r="V8" s="9" t="str">
        <f aca="false">IF(T8=0,"",B8/U8-1)</f>
        <v/>
      </c>
      <c r="W8" s="8" t="str">
        <f aca="false">IF(T8=0,"",IF(T7=T8,MAX(W7,F8),F8))</f>
        <v/>
      </c>
      <c r="X8" s="9" t="str">
        <f aca="false">IF(T8=0,"",F8/W8-1)</f>
        <v/>
      </c>
    </row>
    <row r="9" customFormat="false" ht="15" hidden="false" customHeight="false" outlineLevel="0" collapsed="false">
      <c r="A9" s="5" t="n">
        <v>43837</v>
      </c>
      <c r="B9" s="6" t="n">
        <v>143.248955698422</v>
      </c>
      <c r="C9" s="7" t="n">
        <v>77.50436371</v>
      </c>
      <c r="D9" s="0" t="n">
        <f aca="false">INT((ROW()-3)/30)</f>
        <v>0</v>
      </c>
      <c r="E9" s="0" t="n">
        <f aca="false">2+30*D9</f>
        <v>2</v>
      </c>
      <c r="F9" s="8" t="n">
        <f aca="false">INDEX($F:$F,$E9)*(2*B9/INDEX($B:$B,$E9)-C9/INDEX($C:$C,$E9))</f>
        <v>65.7480495506408</v>
      </c>
      <c r="G9" s="9" t="n">
        <f aca="false">B9/B8-1</f>
        <v>-0.0051383736605527</v>
      </c>
      <c r="H9" s="9" t="n">
        <f aca="false">F9/F8-1</f>
        <v>0.0058741632614201</v>
      </c>
      <c r="I9" s="9" t="n">
        <f aca="false">LN(B9/B8)</f>
        <v>-0.00515162050011567</v>
      </c>
      <c r="J9" s="9" t="n">
        <f aca="false">LN(F9/F8)</f>
        <v>0.00585697763236125</v>
      </c>
      <c r="K9" s="9" t="n">
        <f aca="false">F9/F2-1</f>
        <v>0.0235298288747965</v>
      </c>
      <c r="L9" s="9"/>
      <c r="M9" s="9" t="n">
        <f aca="false">B9/B2-1</f>
        <v>0.114681753090737</v>
      </c>
      <c r="N9" s="9"/>
      <c r="O9" s="8" t="n">
        <f aca="false">MAX(O8,F9)</f>
        <v>65.7480495506408</v>
      </c>
      <c r="P9" s="9" t="n">
        <f aca="false">F9/O9-1</f>
        <v>0</v>
      </c>
      <c r="Q9" s="8" t="n">
        <f aca="false">MAX(Q8,B9)</f>
        <v>143.988824079486</v>
      </c>
      <c r="R9" s="9" t="n">
        <f aca="false">B9/Q9-1</f>
        <v>-0.0051383736605527</v>
      </c>
      <c r="S9" s="9" t="n">
        <f aca="false">B9/INDEX($B:$B,$E9)-1</f>
        <v>0.114681753090737</v>
      </c>
      <c r="T9" s="0" t="n">
        <f aca="false">IF(AND($A9&gt;=CrashTest!$B$3,$A9&lt;=CrashTest!$C$3),1,IF(AND($A9&gt;=CrashTest!$B$4,$A9&lt;=CrashTest!$C$4),2,IF(AND($A9&gt;=CrashTest!$B$5,$A9&lt;=CrashTest!$C$5),3,IF(AND($A9&gt;=CrashTest!$B$6,$A9&lt;=CrashTest!$C$6),4,IF(AND($A9&gt;=CrashTest!$B$7,$A9&lt;=CrashTest!$C$7),5,0)))))</f>
        <v>0</v>
      </c>
      <c r="U9" s="8" t="str">
        <f aca="false">IF(T9=0,"",IF(T8=T9,MAX(U8,B9),B9))</f>
        <v/>
      </c>
      <c r="V9" s="9" t="str">
        <f aca="false">IF(T9=0,"",B9/U9-1)</f>
        <v/>
      </c>
      <c r="W9" s="8" t="str">
        <f aca="false">IF(T9=0,"",IF(T8=T9,MAX(W8,F9),F9))</f>
        <v/>
      </c>
      <c r="X9" s="9" t="str">
        <f aca="false">IF(T9=0,"",F9/W9-1)</f>
        <v/>
      </c>
    </row>
    <row r="10" customFormat="false" ht="15" hidden="false" customHeight="false" outlineLevel="0" collapsed="false">
      <c r="A10" s="5" t="n">
        <v>43838</v>
      </c>
      <c r="B10" s="6" t="n">
        <v>140.872484044418</v>
      </c>
      <c r="C10" s="7" t="n">
        <v>75.26827769</v>
      </c>
      <c r="D10" s="0" t="n">
        <f aca="false">INT((ROW()-3)/30)</f>
        <v>0</v>
      </c>
      <c r="E10" s="0" t="n">
        <f aca="false">2+30*D10</f>
        <v>2</v>
      </c>
      <c r="F10" s="8" t="n">
        <f aca="false">INDEX($F:$F,$E10)*(2*B10/INDEX($B:$B,$E10)-C10/INDEX($C:$C,$E10))</f>
        <v>65.6070457305478</v>
      </c>
      <c r="G10" s="9" t="n">
        <f aca="false">B10/B9-1</f>
        <v>-0.016589800898843</v>
      </c>
      <c r="H10" s="9" t="n">
        <f aca="false">F10/F9-1</f>
        <v>-0.00214460841130226</v>
      </c>
      <c r="I10" s="9" t="n">
        <f aca="false">LN(B10/B9)</f>
        <v>-0.0167289527939375</v>
      </c>
      <c r="J10" s="9" t="n">
        <f aca="false">LN(F10/F9)</f>
        <v>-0.00214691137715025</v>
      </c>
      <c r="K10" s="9" t="n">
        <f aca="false">F10/F3-1</f>
        <v>0.0220966693168383</v>
      </c>
      <c r="L10" s="9"/>
      <c r="M10" s="9" t="n">
        <f aca="false">B10/B3-1</f>
        <v>0.083935698902095</v>
      </c>
      <c r="N10" s="9"/>
      <c r="O10" s="8" t="n">
        <f aca="false">MAX(O9,F10)</f>
        <v>65.7480495506408</v>
      </c>
      <c r="P10" s="9" t="n">
        <f aca="false">F10/O10-1</f>
        <v>-0.00214460841130226</v>
      </c>
      <c r="Q10" s="8" t="n">
        <f aca="false">MAX(Q9,B10)</f>
        <v>143.988824079486</v>
      </c>
      <c r="R10" s="9" t="n">
        <f aca="false">B10/Q10-1</f>
        <v>-0.0216429299634233</v>
      </c>
      <c r="S10" s="9" t="n">
        <f aca="false">B10/INDEX($B:$B,$E10)-1</f>
        <v>0.096189404741388</v>
      </c>
      <c r="T10" s="0" t="n">
        <f aca="false">IF(AND($A10&gt;=CrashTest!$B$3,$A10&lt;=CrashTest!$C$3),1,IF(AND($A10&gt;=CrashTest!$B$4,$A10&lt;=CrashTest!$C$4),2,IF(AND($A10&gt;=CrashTest!$B$5,$A10&lt;=CrashTest!$C$5),3,IF(AND($A10&gt;=CrashTest!$B$6,$A10&lt;=CrashTest!$C$6),4,IF(AND($A10&gt;=CrashTest!$B$7,$A10&lt;=CrashTest!$C$7),5,0)))))</f>
        <v>0</v>
      </c>
      <c r="U10" s="8" t="str">
        <f aca="false">IF(T10=0,"",IF(T9=T10,MAX(U9,B10),B10))</f>
        <v/>
      </c>
      <c r="V10" s="9" t="str">
        <f aca="false">IF(T10=0,"",B10/U10-1)</f>
        <v/>
      </c>
      <c r="W10" s="8" t="str">
        <f aca="false">IF(T10=0,"",IF(T9=T10,MAX(W9,F10),F10))</f>
        <v/>
      </c>
      <c r="X10" s="9" t="str">
        <f aca="false">IF(T10=0,"",F10/W10-1)</f>
        <v/>
      </c>
    </row>
    <row r="11" customFormat="false" ht="15" hidden="false" customHeight="false" outlineLevel="0" collapsed="false">
      <c r="A11" s="5" t="n">
        <v>43839</v>
      </c>
      <c r="B11" s="6" t="n">
        <v>137.473664114553</v>
      </c>
      <c r="C11" s="7" t="n">
        <v>72.4871257</v>
      </c>
      <c r="D11" s="0" t="n">
        <f aca="false">INT((ROW()-3)/30)</f>
        <v>0</v>
      </c>
      <c r="E11" s="0" t="n">
        <f aca="false">2+30*D11</f>
        <v>2</v>
      </c>
      <c r="F11" s="8" t="n">
        <f aca="false">INDEX($F:$F,$E11)*(2*B11/INDEX($B:$B,$E11)-C11/INDEX($C:$C,$E11))</f>
        <v>64.9887396922333</v>
      </c>
      <c r="G11" s="9" t="n">
        <f aca="false">B11/B10-1</f>
        <v>-0.0241269255165071</v>
      </c>
      <c r="H11" s="9" t="n">
        <f aca="false">F11/F10-1</f>
        <v>-0.00942438470486751</v>
      </c>
      <c r="I11" s="9" t="n">
        <f aca="false">LN(B11/B10)</f>
        <v>-0.0244227476616069</v>
      </c>
      <c r="J11" s="9" t="n">
        <f aca="false">LN(F11/F10)</f>
        <v>-0.00946907522715231</v>
      </c>
      <c r="K11" s="9" t="n">
        <f aca="false">F11/F4-1</f>
        <v>0.0146906257523998</v>
      </c>
      <c r="L11" s="9"/>
      <c r="M11" s="9" t="n">
        <f aca="false">B11/B4-1</f>
        <v>0.0847685062918844</v>
      </c>
      <c r="N11" s="9"/>
      <c r="O11" s="8" t="n">
        <f aca="false">MAX(O10,F11)</f>
        <v>65.7480495506408</v>
      </c>
      <c r="P11" s="9" t="n">
        <f aca="false">F11/O11-1</f>
        <v>-0.0115487815014602</v>
      </c>
      <c r="Q11" s="8" t="n">
        <f aca="false">MAX(Q10,B11)</f>
        <v>143.988824079486</v>
      </c>
      <c r="R11" s="9" t="n">
        <f aca="false">B11/Q11-1</f>
        <v>-0.0452476781207438</v>
      </c>
      <c r="S11" s="9" t="n">
        <f aca="false">B11/INDEX($B:$B,$E11)-1</f>
        <v>0.0697417246212084</v>
      </c>
      <c r="T11" s="0" t="n">
        <f aca="false">IF(AND($A11&gt;=CrashTest!$B$3,$A11&lt;=CrashTest!$C$3),1,IF(AND($A11&gt;=CrashTest!$B$4,$A11&lt;=CrashTest!$C$4),2,IF(AND($A11&gt;=CrashTest!$B$5,$A11&lt;=CrashTest!$C$5),3,IF(AND($A11&gt;=CrashTest!$B$6,$A11&lt;=CrashTest!$C$6),4,IF(AND($A11&gt;=CrashTest!$B$7,$A11&lt;=CrashTest!$C$7),5,0)))))</f>
        <v>0</v>
      </c>
      <c r="U11" s="8" t="str">
        <f aca="false">IF(T11=0,"",IF(T10=T11,MAX(U10,B11),B11))</f>
        <v/>
      </c>
      <c r="V11" s="9" t="str">
        <f aca="false">IF(T11=0,"",B11/U11-1)</f>
        <v/>
      </c>
      <c r="W11" s="8" t="str">
        <f aca="false">IF(T11=0,"",IF(T10=T11,MAX(W10,F11),F11))</f>
        <v/>
      </c>
      <c r="X11" s="9" t="str">
        <f aca="false">IF(T11=0,"",F11/W11-1)</f>
        <v/>
      </c>
    </row>
    <row r="12" customFormat="false" ht="15" hidden="false" customHeight="false" outlineLevel="0" collapsed="false">
      <c r="A12" s="5" t="n">
        <v>43840</v>
      </c>
      <c r="B12" s="6" t="n">
        <v>143.789400935126</v>
      </c>
      <c r="C12" s="7" t="n">
        <v>79.01694809</v>
      </c>
      <c r="D12" s="0" t="n">
        <f aca="false">INT((ROW()-3)/30)</f>
        <v>0</v>
      </c>
      <c r="E12" s="0" t="n">
        <f aca="false">2+30*D12</f>
        <v>2</v>
      </c>
      <c r="F12" s="8" t="n">
        <f aca="false">INDEX($F:$F,$E12)*(2*B12/INDEX($B:$B,$E12)-C12/INDEX($C:$C,$E12))</f>
        <v>64.7766435451412</v>
      </c>
      <c r="G12" s="9" t="n">
        <f aca="false">B12/B11-1</f>
        <v>0.0459414307551318</v>
      </c>
      <c r="H12" s="9" t="n">
        <f aca="false">F12/F11-1</f>
        <v>-0.00326358301601859</v>
      </c>
      <c r="I12" s="9" t="n">
        <f aca="false">LN(B12/B11)</f>
        <v>0.0449173705330953</v>
      </c>
      <c r="J12" s="9" t="n">
        <f aca="false">LN(F12/F11)</f>
        <v>-0.00326892011828427</v>
      </c>
      <c r="K12" s="9" t="n">
        <f aca="false">F12/F5-1</f>
        <v>0.00345845553278545</v>
      </c>
      <c r="L12" s="9"/>
      <c r="M12" s="9" t="n">
        <f aca="false">B12/B5-1</f>
        <v>0.0746530386686655</v>
      </c>
      <c r="N12" s="9"/>
      <c r="O12" s="8" t="n">
        <f aca="false">MAX(O11,F12)</f>
        <v>65.7480495506408</v>
      </c>
      <c r="P12" s="9" t="n">
        <f aca="false">F12/O12-1</f>
        <v>-0.014774674110315</v>
      </c>
      <c r="Q12" s="8" t="n">
        <f aca="false">MAX(Q11,B12)</f>
        <v>143.988824079486</v>
      </c>
      <c r="R12" s="9" t="n">
        <f aca="false">B12/Q12-1</f>
        <v>-0.00138499043682661</v>
      </c>
      <c r="S12" s="9" t="n">
        <f aca="false">B12/INDEX($B:$B,$E12)-1</f>
        <v>0.118887189988769</v>
      </c>
      <c r="T12" s="0" t="n">
        <f aca="false">IF(AND($A12&gt;=CrashTest!$B$3,$A12&lt;=CrashTest!$C$3),1,IF(AND($A12&gt;=CrashTest!$B$4,$A12&lt;=CrashTest!$C$4),2,IF(AND($A12&gt;=CrashTest!$B$5,$A12&lt;=CrashTest!$C$5),3,IF(AND($A12&gt;=CrashTest!$B$6,$A12&lt;=CrashTest!$C$6),4,IF(AND($A12&gt;=CrashTest!$B$7,$A12&lt;=CrashTest!$C$7),5,0)))))</f>
        <v>0</v>
      </c>
      <c r="U12" s="8" t="str">
        <f aca="false">IF(T12=0,"",IF(T11=T12,MAX(U11,B12),B12))</f>
        <v/>
      </c>
      <c r="V12" s="9" t="str">
        <f aca="false">IF(T12=0,"",B12/U12-1)</f>
        <v/>
      </c>
      <c r="W12" s="8" t="str">
        <f aca="false">IF(T12=0,"",IF(T11=T12,MAX(W11,F12),F12))</f>
        <v/>
      </c>
      <c r="X12" s="9" t="str">
        <f aca="false">IF(T12=0,"",F12/W12-1)</f>
        <v/>
      </c>
    </row>
    <row r="13" customFormat="false" ht="15" hidden="false" customHeight="false" outlineLevel="0" collapsed="false">
      <c r="A13" s="5" t="n">
        <v>43841</v>
      </c>
      <c r="B13" s="6" t="n">
        <v>142.846074284044</v>
      </c>
      <c r="C13" s="7" t="n">
        <v>76.86916563</v>
      </c>
      <c r="D13" s="0" t="n">
        <f aca="false">INT((ROW()-3)/30)</f>
        <v>0</v>
      </c>
      <c r="E13" s="0" t="n">
        <f aca="false">2+30*D13</f>
        <v>2</v>
      </c>
      <c r="F13" s="8" t="n">
        <f aca="false">INDEX($F:$F,$E13)*(2*B13/INDEX($B:$B,$E13)-C13/INDEX($C:$C,$E13))</f>
        <v>65.9801102676673</v>
      </c>
      <c r="G13" s="9" t="n">
        <f aca="false">B13/B12-1</f>
        <v>-0.00656047417227645</v>
      </c>
      <c r="H13" s="9" t="n">
        <f aca="false">F13/F12-1</f>
        <v>0.0185787138181588</v>
      </c>
      <c r="I13" s="9" t="n">
        <f aca="false">LN(B13/B12)</f>
        <v>-0.00658208866905497</v>
      </c>
      <c r="J13" s="9" t="n">
        <f aca="false">LN(F13/F12)</f>
        <v>0.0184082377614575</v>
      </c>
      <c r="K13" s="9" t="n">
        <f aca="false">F13/F6-1</f>
        <v>0.0195665580423929</v>
      </c>
      <c r="L13" s="9"/>
      <c r="M13" s="9" t="n">
        <f aca="false">B13/B6-1</f>
        <v>0.0656150851141164</v>
      </c>
      <c r="N13" s="9"/>
      <c r="O13" s="8" t="n">
        <f aca="false">MAX(O12,F13)</f>
        <v>65.9801102676673</v>
      </c>
      <c r="P13" s="9" t="n">
        <f aca="false">F13/O13-1</f>
        <v>0</v>
      </c>
      <c r="Q13" s="8" t="n">
        <f aca="false">MAX(Q12,B13)</f>
        <v>143.988824079486</v>
      </c>
      <c r="R13" s="9" t="n">
        <f aca="false">B13/Q13-1</f>
        <v>-0.00793637841511341</v>
      </c>
      <c r="S13" s="9" t="n">
        <f aca="false">B13/INDEX($B:$B,$E13)-1</f>
        <v>0.111546759477157</v>
      </c>
      <c r="T13" s="0" t="n">
        <f aca="false">IF(AND($A13&gt;=CrashTest!$B$3,$A13&lt;=CrashTest!$C$3),1,IF(AND($A13&gt;=CrashTest!$B$4,$A13&lt;=CrashTest!$C$4),2,IF(AND($A13&gt;=CrashTest!$B$5,$A13&lt;=CrashTest!$C$5),3,IF(AND($A13&gt;=CrashTest!$B$6,$A13&lt;=CrashTest!$C$6),4,IF(AND($A13&gt;=CrashTest!$B$7,$A13&lt;=CrashTest!$C$7),5,0)))))</f>
        <v>0</v>
      </c>
      <c r="U13" s="8" t="str">
        <f aca="false">IF(T13=0,"",IF(T12=T13,MAX(U12,B13),B13))</f>
        <v/>
      </c>
      <c r="V13" s="9" t="str">
        <f aca="false">IF(T13=0,"",B13/U13-1)</f>
        <v/>
      </c>
      <c r="W13" s="8" t="str">
        <f aca="false">IF(T13=0,"",IF(T12=T13,MAX(W12,F13),F13))</f>
        <v/>
      </c>
      <c r="X13" s="9" t="str">
        <f aca="false">IF(T13=0,"",F13/W13-1)</f>
        <v/>
      </c>
    </row>
    <row r="14" customFormat="false" ht="15" hidden="false" customHeight="false" outlineLevel="0" collapsed="false">
      <c r="A14" s="5" t="n">
        <v>43842</v>
      </c>
      <c r="B14" s="6" t="n">
        <v>145.447126008182</v>
      </c>
      <c r="C14" s="7" t="n">
        <v>80.28948344</v>
      </c>
      <c r="D14" s="0" t="n">
        <f aca="false">INT((ROW()-3)/30)</f>
        <v>0</v>
      </c>
      <c r="E14" s="0" t="n">
        <f aca="false">2+30*D14</f>
        <v>2</v>
      </c>
      <c r="F14" s="8" t="n">
        <f aca="false">INDEX($F:$F,$E14)*(2*B14/INDEX($B:$B,$E14)-C14/INDEX($C:$C,$E14))</f>
        <v>65.1620949591385</v>
      </c>
      <c r="G14" s="9" t="n">
        <f aca="false">B14/B13-1</f>
        <v>0.0182087728849021</v>
      </c>
      <c r="H14" s="9" t="n">
        <f aca="false">F14/F13-1</f>
        <v>-0.0123979075695736</v>
      </c>
      <c r="I14" s="9" t="n">
        <f aca="false">LN(B14/B13)</f>
        <v>0.0180449785213651</v>
      </c>
      <c r="J14" s="9" t="n">
        <f aca="false">LN(F14/F13)</f>
        <v>-0.0124754028110217</v>
      </c>
      <c r="K14" s="9" t="n">
        <f aca="false">F14/F7-1</f>
        <v>0.00836001038397982</v>
      </c>
      <c r="L14" s="9"/>
      <c r="M14" s="9" t="n">
        <f aca="false">B14/B7-1</f>
        <v>0.0775283755560436</v>
      </c>
      <c r="N14" s="9"/>
      <c r="O14" s="8" t="n">
        <f aca="false">MAX(O13,F14)</f>
        <v>65.9801102676673</v>
      </c>
      <c r="P14" s="9" t="n">
        <f aca="false">F14/O14-1</f>
        <v>-0.0123979075695736</v>
      </c>
      <c r="Q14" s="8" t="n">
        <f aca="false">MAX(Q13,B14)</f>
        <v>145.447126008182</v>
      </c>
      <c r="R14" s="9" t="n">
        <f aca="false">B14/Q14-1</f>
        <v>0</v>
      </c>
      <c r="S14" s="9" t="n">
        <f aca="false">B14/INDEX($B:$B,$E14)-1</f>
        <v>0.131786661971425</v>
      </c>
      <c r="T14" s="0" t="n">
        <f aca="false">IF(AND($A14&gt;=CrashTest!$B$3,$A14&lt;=CrashTest!$C$3),1,IF(AND($A14&gt;=CrashTest!$B$4,$A14&lt;=CrashTest!$C$4),2,IF(AND($A14&gt;=CrashTest!$B$5,$A14&lt;=CrashTest!$C$5),3,IF(AND($A14&gt;=CrashTest!$B$6,$A14&lt;=CrashTest!$C$6),4,IF(AND($A14&gt;=CrashTest!$B$7,$A14&lt;=CrashTest!$C$7),5,0)))))</f>
        <v>0</v>
      </c>
      <c r="U14" s="8" t="str">
        <f aca="false">IF(T14=0,"",IF(T13=T14,MAX(U13,B14),B14))</f>
        <v/>
      </c>
      <c r="V14" s="9" t="str">
        <f aca="false">IF(T14=0,"",B14/U14-1)</f>
        <v/>
      </c>
      <c r="W14" s="8" t="str">
        <f aca="false">IF(T14=0,"",IF(T13=T14,MAX(W13,F14),F14))</f>
        <v/>
      </c>
      <c r="X14" s="9" t="str">
        <f aca="false">IF(T14=0,"",F14/W14-1)</f>
        <v/>
      </c>
    </row>
    <row r="15" customFormat="false" ht="15" hidden="false" customHeight="false" outlineLevel="0" collapsed="false">
      <c r="A15" s="5" t="n">
        <v>43843</v>
      </c>
      <c r="B15" s="6" t="n">
        <v>143.910222209234</v>
      </c>
      <c r="C15" s="7" t="n">
        <v>77.48267453</v>
      </c>
      <c r="D15" s="0" t="n">
        <f aca="false">INT((ROW()-3)/30)</f>
        <v>0</v>
      </c>
      <c r="E15" s="0" t="n">
        <f aca="false">2+30*D15</f>
        <v>2</v>
      </c>
      <c r="F15" s="8" t="n">
        <f aca="false">INDEX($F:$F,$E15)*(2*B15/INDEX($B:$B,$E15)-C15/INDEX($C:$C,$E15))</f>
        <v>66.430797259335</v>
      </c>
      <c r="G15" s="9" t="n">
        <f aca="false">B15/B14-1</f>
        <v>-0.0105667526140155</v>
      </c>
      <c r="H15" s="9" t="n">
        <f aca="false">F15/F14-1</f>
        <v>0.019469943392582</v>
      </c>
      <c r="I15" s="9" t="n">
        <f aca="false">LN(B15/B14)</f>
        <v>-0.010622977169142</v>
      </c>
      <c r="J15" s="9" t="n">
        <f aca="false">LN(F15/F14)</f>
        <v>0.0192828288837835</v>
      </c>
      <c r="K15" s="9" t="n">
        <f aca="false">F15/F8-1</f>
        <v>0.0163194659722243</v>
      </c>
      <c r="L15" s="9"/>
      <c r="M15" s="9" t="n">
        <f aca="false">B15/B8-1</f>
        <v>-0.000545888687920604</v>
      </c>
      <c r="N15" s="9"/>
      <c r="O15" s="8" t="n">
        <f aca="false">MAX(O14,F15)</f>
        <v>66.430797259335</v>
      </c>
      <c r="P15" s="9" t="n">
        <f aca="false">F15/O15-1</f>
        <v>0</v>
      </c>
      <c r="Q15" s="8" t="n">
        <f aca="false">MAX(Q14,B15)</f>
        <v>145.447126008182</v>
      </c>
      <c r="R15" s="9" t="n">
        <f aca="false">B15/Q15-1</f>
        <v>-0.0105667526140155</v>
      </c>
      <c r="S15" s="9" t="n">
        <f aca="false">B15/INDEX($B:$B,$E15)-1</f>
        <v>0.119827352302531</v>
      </c>
      <c r="T15" s="0" t="n">
        <f aca="false">IF(AND($A15&gt;=CrashTest!$B$3,$A15&lt;=CrashTest!$C$3),1,IF(AND($A15&gt;=CrashTest!$B$4,$A15&lt;=CrashTest!$C$4),2,IF(AND($A15&gt;=CrashTest!$B$5,$A15&lt;=CrashTest!$C$5),3,IF(AND($A15&gt;=CrashTest!$B$6,$A15&lt;=CrashTest!$C$6),4,IF(AND($A15&gt;=CrashTest!$B$7,$A15&lt;=CrashTest!$C$7),5,0)))))</f>
        <v>0</v>
      </c>
      <c r="U15" s="8" t="str">
        <f aca="false">IF(T15=0,"",IF(T14=T15,MAX(U14,B15),B15))</f>
        <v/>
      </c>
      <c r="V15" s="9" t="str">
        <f aca="false">IF(T15=0,"",B15/U15-1)</f>
        <v/>
      </c>
      <c r="W15" s="8" t="str">
        <f aca="false">IF(T15=0,"",IF(T14=T15,MAX(W14,F15),F15))</f>
        <v/>
      </c>
      <c r="X15" s="9" t="str">
        <f aca="false">IF(T15=0,"",F15/W15-1)</f>
        <v/>
      </c>
    </row>
    <row r="16" customFormat="false" ht="15" hidden="false" customHeight="false" outlineLevel="0" collapsed="false">
      <c r="A16" s="5" t="n">
        <v>43844</v>
      </c>
      <c r="B16" s="6" t="n">
        <v>166.047976914085</v>
      </c>
      <c r="C16" s="7" t="n">
        <v>98.34798226</v>
      </c>
      <c r="D16" s="0" t="n">
        <f aca="false">INT((ROW()-3)/30)</f>
        <v>0</v>
      </c>
      <c r="E16" s="0" t="n">
        <f aca="false">2+30*D16</f>
        <v>2</v>
      </c>
      <c r="F16" s="8" t="n">
        <f aca="false">INDEX($F:$F,$E16)*(2*B16/INDEX($B:$B,$E16)-C16/INDEX($C:$C,$E16))</f>
        <v>67.7090237094662</v>
      </c>
      <c r="G16" s="9" t="n">
        <f aca="false">B16/B15-1</f>
        <v>0.153830314240391</v>
      </c>
      <c r="H16" s="9" t="n">
        <f aca="false">F16/F15-1</f>
        <v>0.0192414738775641</v>
      </c>
      <c r="I16" s="9" t="n">
        <f aca="false">LN(B16/B15)</f>
        <v>0.143087115888121</v>
      </c>
      <c r="J16" s="9" t="n">
        <f aca="false">LN(F16/F15)</f>
        <v>0.0190586975878689</v>
      </c>
      <c r="K16" s="9" t="n">
        <f aca="false">F16/F9-1</f>
        <v>0.0298255868003359</v>
      </c>
      <c r="L16" s="9"/>
      <c r="M16" s="9" t="n">
        <f aca="false">B16/B9-1</f>
        <v>0.159156631226416</v>
      </c>
      <c r="N16" s="9"/>
      <c r="O16" s="8" t="n">
        <f aca="false">MAX(O15,F16)</f>
        <v>67.7090237094662</v>
      </c>
      <c r="P16" s="9" t="n">
        <f aca="false">F16/O16-1</f>
        <v>0</v>
      </c>
      <c r="Q16" s="8" t="n">
        <f aca="false">MAX(Q15,B16)</f>
        <v>166.047976914085</v>
      </c>
      <c r="R16" s="9" t="n">
        <f aca="false">B16/Q16-1</f>
        <v>0</v>
      </c>
      <c r="S16" s="9" t="n">
        <f aca="false">B16/INDEX($B:$B,$E16)-1</f>
        <v>0.292090745802214</v>
      </c>
      <c r="T16" s="0" t="n">
        <f aca="false">IF(AND($A16&gt;=CrashTest!$B$3,$A16&lt;=CrashTest!$C$3),1,IF(AND($A16&gt;=CrashTest!$B$4,$A16&lt;=CrashTest!$C$4),2,IF(AND($A16&gt;=CrashTest!$B$5,$A16&lt;=CrashTest!$C$5),3,IF(AND($A16&gt;=CrashTest!$B$6,$A16&lt;=CrashTest!$C$6),4,IF(AND($A16&gt;=CrashTest!$B$7,$A16&lt;=CrashTest!$C$7),5,0)))))</f>
        <v>0</v>
      </c>
      <c r="U16" s="8" t="str">
        <f aca="false">IF(T16=0,"",IF(T15=T16,MAX(U15,B16),B16))</f>
        <v/>
      </c>
      <c r="V16" s="9" t="str">
        <f aca="false">IF(T16=0,"",B16/U16-1)</f>
        <v/>
      </c>
      <c r="W16" s="8" t="str">
        <f aca="false">IF(T16=0,"",IF(T15=T16,MAX(W15,F16),F16))</f>
        <v/>
      </c>
      <c r="X16" s="9" t="str">
        <f aca="false">IF(T16=0,"",F16/W16-1)</f>
        <v/>
      </c>
    </row>
    <row r="17" customFormat="false" ht="15" hidden="false" customHeight="false" outlineLevel="0" collapsed="false">
      <c r="A17" s="5" t="n">
        <v>43845</v>
      </c>
      <c r="B17" s="6" t="n">
        <v>165.85377936879</v>
      </c>
      <c r="C17" s="7" t="n">
        <v>98.84579801</v>
      </c>
      <c r="D17" s="0" t="n">
        <f aca="false">INT((ROW()-3)/30)</f>
        <v>0</v>
      </c>
      <c r="E17" s="0" t="n">
        <f aca="false">2+30*D17</f>
        <v>2</v>
      </c>
      <c r="F17" s="8" t="n">
        <f aca="false">INDEX($F:$F,$E17)*(2*B17/INDEX($B:$B,$E17)-C17/INDEX($C:$C,$E17))</f>
        <v>67.0173615223201</v>
      </c>
      <c r="G17" s="9" t="n">
        <f aca="false">B17/B16-1</f>
        <v>-0.00116952671694104</v>
      </c>
      <c r="H17" s="9" t="n">
        <f aca="false">F17/F16-1</f>
        <v>-0.0102152142986727</v>
      </c>
      <c r="I17" s="9" t="n">
        <f aca="false">LN(B17/B16)</f>
        <v>-0.0011702111470034</v>
      </c>
      <c r="J17" s="9" t="n">
        <f aca="false">LN(F17/F16)</f>
        <v>-0.0102677476662144</v>
      </c>
      <c r="K17" s="9" t="n">
        <f aca="false">F17/F10-1</f>
        <v>0.021496407528615</v>
      </c>
      <c r="L17" s="9"/>
      <c r="M17" s="9" t="n">
        <f aca="false">B17/B10-1</f>
        <v>0.177332681352415</v>
      </c>
      <c r="N17" s="9"/>
      <c r="O17" s="8" t="n">
        <f aca="false">MAX(O16,F17)</f>
        <v>67.7090237094662</v>
      </c>
      <c r="P17" s="9" t="n">
        <f aca="false">F17/O17-1</f>
        <v>-0.0102152142986727</v>
      </c>
      <c r="Q17" s="8" t="n">
        <f aca="false">MAX(Q16,B17)</f>
        <v>166.047976914085</v>
      </c>
      <c r="R17" s="9" t="n">
        <f aca="false">B17/Q17-1</f>
        <v>-0.00116952671694104</v>
      </c>
      <c r="S17" s="9" t="n">
        <f aca="false">B17/INDEX($B:$B,$E17)-1</f>
        <v>0.290579611154286</v>
      </c>
      <c r="T17" s="0" t="n">
        <f aca="false">IF(AND($A17&gt;=CrashTest!$B$3,$A17&lt;=CrashTest!$C$3),1,IF(AND($A17&gt;=CrashTest!$B$4,$A17&lt;=CrashTest!$C$4),2,IF(AND($A17&gt;=CrashTest!$B$5,$A17&lt;=CrashTest!$C$5),3,IF(AND($A17&gt;=CrashTest!$B$6,$A17&lt;=CrashTest!$C$6),4,IF(AND($A17&gt;=CrashTest!$B$7,$A17&lt;=CrashTest!$C$7),5,0)))))</f>
        <v>0</v>
      </c>
      <c r="U17" s="8" t="str">
        <f aca="false">IF(T17=0,"",IF(T16=T17,MAX(U16,B17),B17))</f>
        <v/>
      </c>
      <c r="V17" s="9" t="str">
        <f aca="false">IF(T17=0,"",B17/U17-1)</f>
        <v/>
      </c>
      <c r="W17" s="8" t="str">
        <f aca="false">IF(T17=0,"",IF(T16=T17,MAX(W16,F17),F17))</f>
        <v/>
      </c>
      <c r="X17" s="9" t="str">
        <f aca="false">IF(T17=0,"",F17/W17-1)</f>
        <v/>
      </c>
    </row>
    <row r="18" customFormat="false" ht="15" hidden="false" customHeight="false" outlineLevel="0" collapsed="false">
      <c r="A18" s="5" t="n">
        <v>43846</v>
      </c>
      <c r="B18" s="6" t="n">
        <v>164.052933255406</v>
      </c>
      <c r="C18" s="7" t="n">
        <v>96.63717389</v>
      </c>
      <c r="D18" s="0" t="n">
        <f aca="false">INT((ROW()-3)/30)</f>
        <v>0</v>
      </c>
      <c r="E18" s="0" t="n">
        <f aca="false">2+30*D18</f>
        <v>2</v>
      </c>
      <c r="F18" s="8" t="n">
        <f aca="false">INDEX($F:$F,$E18)*(2*B18/INDEX($B:$B,$E18)-C18/INDEX($C:$C,$E18))</f>
        <v>67.424367645583</v>
      </c>
      <c r="G18" s="9" t="n">
        <f aca="false">B18/B17-1</f>
        <v>-0.0108580348318723</v>
      </c>
      <c r="H18" s="9" t="n">
        <f aca="false">F18/F17-1</f>
        <v>0.00607314454072205</v>
      </c>
      <c r="I18" s="9" t="n">
        <f aca="false">LN(B18/B17)</f>
        <v>-0.0109174135070815</v>
      </c>
      <c r="J18" s="9" t="n">
        <f aca="false">LN(F18/F17)</f>
        <v>0.00605477732540399</v>
      </c>
      <c r="K18" s="9" t="n">
        <f aca="false">F18/F11-1</f>
        <v>0.0374776917491262</v>
      </c>
      <c r="L18" s="9"/>
      <c r="M18" s="9" t="n">
        <f aca="false">B18/B11-1</f>
        <v>0.193340806852324</v>
      </c>
      <c r="N18" s="9"/>
      <c r="O18" s="8" t="n">
        <f aca="false">MAX(O17,F18)</f>
        <v>67.7090237094662</v>
      </c>
      <c r="P18" s="9" t="n">
        <f aca="false">F18/O18-1</f>
        <v>-0.00420410823090089</v>
      </c>
      <c r="Q18" s="8" t="n">
        <f aca="false">MAX(Q17,B18)</f>
        <v>166.047976914085</v>
      </c>
      <c r="R18" s="9" t="n">
        <f aca="false">B18/Q18-1</f>
        <v>-0.0120148627869839</v>
      </c>
      <c r="S18" s="9" t="n">
        <f aca="false">B18/INDEX($B:$B,$E18)-1</f>
        <v>0.276566452783069</v>
      </c>
      <c r="T18" s="0" t="n">
        <f aca="false">IF(AND($A18&gt;=CrashTest!$B$3,$A18&lt;=CrashTest!$C$3),1,IF(AND($A18&gt;=CrashTest!$B$4,$A18&lt;=CrashTest!$C$4),2,IF(AND($A18&gt;=CrashTest!$B$5,$A18&lt;=CrashTest!$C$5),3,IF(AND($A18&gt;=CrashTest!$B$6,$A18&lt;=CrashTest!$C$6),4,IF(AND($A18&gt;=CrashTest!$B$7,$A18&lt;=CrashTest!$C$7),5,0)))))</f>
        <v>0</v>
      </c>
      <c r="U18" s="8" t="str">
        <f aca="false">IF(T18=0,"",IF(T17=T18,MAX(U17,B18),B18))</f>
        <v/>
      </c>
      <c r="V18" s="9" t="str">
        <f aca="false">IF(T18=0,"",B18/U18-1)</f>
        <v/>
      </c>
      <c r="W18" s="8" t="str">
        <f aca="false">IF(T18=0,"",IF(T17=T18,MAX(W17,F18),F18))</f>
        <v/>
      </c>
      <c r="X18" s="9" t="str">
        <f aca="false">IF(T18=0,"",F18/W18-1)</f>
        <v/>
      </c>
    </row>
    <row r="19" customFormat="false" ht="15" hidden="false" customHeight="false" outlineLevel="0" collapsed="false">
      <c r="A19" s="5" t="n">
        <v>43847</v>
      </c>
      <c r="B19" s="6" t="n">
        <v>171.034402337814</v>
      </c>
      <c r="C19" s="7" t="n">
        <v>101.8710968</v>
      </c>
      <c r="D19" s="0" t="n">
        <f aca="false">INT((ROW()-3)/30)</f>
        <v>0</v>
      </c>
      <c r="E19" s="0" t="n">
        <f aca="false">2+30*D19</f>
        <v>2</v>
      </c>
      <c r="F19" s="8" t="n">
        <f aca="false">INDEX($F:$F,$E19)*(2*B19/INDEX($B:$B,$E19)-C19/INDEX($C:$C,$E19))</f>
        <v>69.1729419596665</v>
      </c>
      <c r="G19" s="9" t="n">
        <f aca="false">B19/B18-1</f>
        <v>0.0425561978312139</v>
      </c>
      <c r="H19" s="9" t="n">
        <f aca="false">F19/F18-1</f>
        <v>0.0259338630104011</v>
      </c>
      <c r="I19" s="9" t="n">
        <f aca="false">LN(B19/B18)</f>
        <v>0.0416755800304319</v>
      </c>
      <c r="J19" s="9" t="n">
        <f aca="false">LN(F19/F18)</f>
        <v>0.0256032836673703</v>
      </c>
      <c r="K19" s="9" t="n">
        <f aca="false">F19/F12-1</f>
        <v>0.0678685738241678</v>
      </c>
      <c r="L19" s="9"/>
      <c r="M19" s="9" t="n">
        <f aca="false">B19/B12-1</f>
        <v>0.189478509719783</v>
      </c>
      <c r="N19" s="9"/>
      <c r="O19" s="8" t="n">
        <f aca="false">MAX(O18,F19)</f>
        <v>69.1729419596665</v>
      </c>
      <c r="P19" s="9" t="n">
        <f aca="false">F19/O19-1</f>
        <v>0</v>
      </c>
      <c r="Q19" s="8" t="n">
        <f aca="false">MAX(Q18,B19)</f>
        <v>171.034402337814</v>
      </c>
      <c r="R19" s="9" t="n">
        <f aca="false">B19/Q19-1</f>
        <v>0</v>
      </c>
      <c r="S19" s="9" t="n">
        <f aca="false">B19/INDEX($B:$B,$E19)-1</f>
        <v>0.330892267292396</v>
      </c>
      <c r="T19" s="0" t="n">
        <f aca="false">IF(AND($A19&gt;=CrashTest!$B$3,$A19&lt;=CrashTest!$C$3),1,IF(AND($A19&gt;=CrashTest!$B$4,$A19&lt;=CrashTest!$C$4),2,IF(AND($A19&gt;=CrashTest!$B$5,$A19&lt;=CrashTest!$C$5),3,IF(AND($A19&gt;=CrashTest!$B$6,$A19&lt;=CrashTest!$C$6),4,IF(AND($A19&gt;=CrashTest!$B$7,$A19&lt;=CrashTest!$C$7),5,0)))))</f>
        <v>0</v>
      </c>
      <c r="U19" s="8" t="str">
        <f aca="false">IF(T19=0,"",IF(T18=T19,MAX(U18,B19),B19))</f>
        <v/>
      </c>
      <c r="V19" s="9" t="str">
        <f aca="false">IF(T19=0,"",B19/U19-1)</f>
        <v/>
      </c>
      <c r="W19" s="8" t="str">
        <f aca="false">IF(T19=0,"",IF(T18=T19,MAX(W18,F19),F19))</f>
        <v/>
      </c>
      <c r="X19" s="9" t="str">
        <f aca="false">IF(T19=0,"",F19/W19-1)</f>
        <v/>
      </c>
    </row>
    <row r="20" customFormat="false" ht="15" hidden="false" customHeight="false" outlineLevel="0" collapsed="false">
      <c r="A20" s="5" t="n">
        <v>43848</v>
      </c>
      <c r="B20" s="6" t="n">
        <v>175.074978375219</v>
      </c>
      <c r="C20" s="7" t="n">
        <v>106.1265163</v>
      </c>
      <c r="D20" s="0" t="n">
        <f aca="false">INT((ROW()-3)/30)</f>
        <v>0</v>
      </c>
      <c r="E20" s="0" t="n">
        <f aca="false">2+30*D20</f>
        <v>2</v>
      </c>
      <c r="F20" s="8" t="n">
        <f aca="false">INDEX($F:$F,$E20)*(2*B20/INDEX($B:$B,$E20)-C20/INDEX($C:$C,$E20))</f>
        <v>68.9594172171242</v>
      </c>
      <c r="G20" s="9" t="n">
        <f aca="false">B20/B19-1</f>
        <v>0.0236243468107917</v>
      </c>
      <c r="H20" s="9" t="n">
        <f aca="false">F20/F19-1</f>
        <v>-0.00308682465271926</v>
      </c>
      <c r="I20" s="9" t="n">
        <f aca="false">LN(B20/B19)</f>
        <v>0.0233496104942412</v>
      </c>
      <c r="J20" s="9" t="n">
        <f aca="false">LN(F20/F19)</f>
        <v>-0.0030915987229474</v>
      </c>
      <c r="K20" s="9" t="n">
        <f aca="false">F20/F13-1</f>
        <v>0.0451546221637176</v>
      </c>
      <c r="L20" s="9"/>
      <c r="M20" s="9" t="n">
        <f aca="false">B20/B13-1</f>
        <v>0.225619809663716</v>
      </c>
      <c r="N20" s="9"/>
      <c r="O20" s="8" t="n">
        <f aca="false">MAX(O19,F20)</f>
        <v>69.1729419596665</v>
      </c>
      <c r="P20" s="9" t="n">
        <f aca="false">F20/O20-1</f>
        <v>-0.00308682465271926</v>
      </c>
      <c r="Q20" s="8" t="n">
        <f aca="false">MAX(Q19,B20)</f>
        <v>175.074978375219</v>
      </c>
      <c r="R20" s="9" t="n">
        <f aca="false">B20/Q20-1</f>
        <v>0</v>
      </c>
      <c r="S20" s="9" t="n">
        <f aca="false">B20/INDEX($B:$B,$E20)-1</f>
        <v>0.362333727782713</v>
      </c>
      <c r="T20" s="0" t="n">
        <f aca="false">IF(AND($A20&gt;=CrashTest!$B$3,$A20&lt;=CrashTest!$C$3),1,IF(AND($A20&gt;=CrashTest!$B$4,$A20&lt;=CrashTest!$C$4),2,IF(AND($A20&gt;=CrashTest!$B$5,$A20&lt;=CrashTest!$C$5),3,IF(AND($A20&gt;=CrashTest!$B$6,$A20&lt;=CrashTest!$C$6),4,IF(AND($A20&gt;=CrashTest!$B$7,$A20&lt;=CrashTest!$C$7),5,0)))))</f>
        <v>0</v>
      </c>
      <c r="U20" s="8" t="str">
        <f aca="false">IF(T20=0,"",IF(T19=T20,MAX(U19,B20),B20))</f>
        <v/>
      </c>
      <c r="V20" s="9" t="str">
        <f aca="false">IF(T20=0,"",B20/U20-1)</f>
        <v/>
      </c>
      <c r="W20" s="8" t="str">
        <f aca="false">IF(T20=0,"",IF(T19=T20,MAX(W19,F20),F20))</f>
        <v/>
      </c>
      <c r="X20" s="9" t="str">
        <f aca="false">IF(T20=0,"",F20/W20-1)</f>
        <v/>
      </c>
    </row>
    <row r="21" customFormat="false" ht="15" hidden="false" customHeight="false" outlineLevel="0" collapsed="false">
      <c r="A21" s="5" t="n">
        <v>43849</v>
      </c>
      <c r="B21" s="6" t="n">
        <v>166.791822443016</v>
      </c>
      <c r="C21" s="7" t="n">
        <v>98.99644144</v>
      </c>
      <c r="D21" s="0" t="n">
        <f aca="false">INT((ROW()-3)/30)</f>
        <v>0</v>
      </c>
      <c r="E21" s="0" t="n">
        <f aca="false">2+30*D21</f>
        <v>2</v>
      </c>
      <c r="F21" s="8" t="n">
        <f aca="false">INDEX($F:$F,$E21)*(2*B21/INDEX($B:$B,$E21)-C21/INDEX($C:$C,$E21))</f>
        <v>67.804573192706</v>
      </c>
      <c r="G21" s="9" t="n">
        <f aca="false">B21/B20-1</f>
        <v>-0.0473120488665754</v>
      </c>
      <c r="H21" s="9" t="n">
        <f aca="false">F21/F20-1</f>
        <v>-0.0167467196073027</v>
      </c>
      <c r="I21" s="9" t="n">
        <f aca="false">LN(B21/B20)</f>
        <v>-0.0484678674225129</v>
      </c>
      <c r="J21" s="9" t="n">
        <f aca="false">LN(F21/F20)</f>
        <v>-0.0168885314004747</v>
      </c>
      <c r="K21" s="9" t="n">
        <f aca="false">F21/F14-1</f>
        <v>0.040552383026123</v>
      </c>
      <c r="L21" s="9"/>
      <c r="M21" s="9" t="n">
        <f aca="false">B21/B14-1</f>
        <v>0.146752273631266</v>
      </c>
      <c r="N21" s="9"/>
      <c r="O21" s="8" t="n">
        <f aca="false">MAX(O20,F21)</f>
        <v>69.1729419596665</v>
      </c>
      <c r="P21" s="9" t="n">
        <f aca="false">F21/O21-1</f>
        <v>-0.019781850073086</v>
      </c>
      <c r="Q21" s="8" t="n">
        <f aca="false">MAX(Q20,B21)</f>
        <v>175.074978375219</v>
      </c>
      <c r="R21" s="9" t="n">
        <f aca="false">B21/Q21-1</f>
        <v>-0.0473120488665754</v>
      </c>
      <c r="S21" s="9" t="n">
        <f aca="false">B21/INDEX($B:$B,$E21)-1</f>
        <v>0.297878927881273</v>
      </c>
      <c r="T21" s="0" t="n">
        <f aca="false">IF(AND($A21&gt;=CrashTest!$B$3,$A21&lt;=CrashTest!$C$3),1,IF(AND($A21&gt;=CrashTest!$B$4,$A21&lt;=CrashTest!$C$4),2,IF(AND($A21&gt;=CrashTest!$B$5,$A21&lt;=CrashTest!$C$5),3,IF(AND($A21&gt;=CrashTest!$B$6,$A21&lt;=CrashTest!$C$6),4,IF(AND($A21&gt;=CrashTest!$B$7,$A21&lt;=CrashTest!$C$7),5,0)))))</f>
        <v>0</v>
      </c>
      <c r="U21" s="8" t="str">
        <f aca="false">IF(T21=0,"",IF(T20=T21,MAX(U20,B21),B21))</f>
        <v/>
      </c>
      <c r="V21" s="9" t="str">
        <f aca="false">IF(T21=0,"",B21/U21-1)</f>
        <v/>
      </c>
      <c r="W21" s="8" t="str">
        <f aca="false">IF(T21=0,"",IF(T20=T21,MAX(W20,F21),F21))</f>
        <v/>
      </c>
      <c r="X21" s="9" t="str">
        <f aca="false">IF(T21=0,"",F21/W21-1)</f>
        <v/>
      </c>
    </row>
    <row r="22" customFormat="false" ht="15" hidden="false" customHeight="false" outlineLevel="0" collapsed="false">
      <c r="A22" s="5" t="n">
        <v>43850</v>
      </c>
      <c r="B22" s="6" t="n">
        <v>166.927411046172</v>
      </c>
      <c r="C22" s="7" t="n">
        <v>98.72224337</v>
      </c>
      <c r="D22" s="0" t="n">
        <f aca="false">INT((ROW()-3)/30)</f>
        <v>0</v>
      </c>
      <c r="E22" s="0" t="n">
        <f aca="false">2+30*D22</f>
        <v>2</v>
      </c>
      <c r="F22" s="8" t="n">
        <f aca="false">INDEX($F:$F,$E22)*(2*B22/INDEX($B:$B,$E22)-C22/INDEX($C:$C,$E22))</f>
        <v>68.2141580258581</v>
      </c>
      <c r="G22" s="9" t="n">
        <f aca="false">B22/B21-1</f>
        <v>0.000812921168256597</v>
      </c>
      <c r="H22" s="9" t="n">
        <f aca="false">F22/F21-1</f>
        <v>0.00604066678493798</v>
      </c>
      <c r="I22" s="9" t="n">
        <f aca="false">LN(B22/B21)</f>
        <v>0.00081259092680509</v>
      </c>
      <c r="J22" s="9" t="n">
        <f aca="false">LN(F22/F21)</f>
        <v>0.00602249510001088</v>
      </c>
      <c r="K22" s="9" t="n">
        <f aca="false">F22/F15-1</f>
        <v>0.0268453915969309</v>
      </c>
      <c r="L22" s="9"/>
      <c r="M22" s="9" t="n">
        <f aca="false">B22/B15-1</f>
        <v>0.159941305652859</v>
      </c>
      <c r="N22" s="9"/>
      <c r="O22" s="8" t="n">
        <f aca="false">MAX(O21,F22)</f>
        <v>69.1729419596665</v>
      </c>
      <c r="P22" s="9" t="n">
        <f aca="false">F22/O22-1</f>
        <v>-0.013860678852829</v>
      </c>
      <c r="Q22" s="8" t="n">
        <f aca="false">MAX(Q21,B22)</f>
        <v>175.074978375219</v>
      </c>
      <c r="R22" s="9" t="n">
        <f aca="false">B22/Q22-1</f>
        <v>-0.0465375886643561</v>
      </c>
      <c r="S22" s="9" t="n">
        <f aca="false">B22/INDEX($B:$B,$E22)-1</f>
        <v>0.298934001135582</v>
      </c>
      <c r="T22" s="0" t="n">
        <f aca="false">IF(AND($A22&gt;=CrashTest!$B$3,$A22&lt;=CrashTest!$C$3),1,IF(AND($A22&gt;=CrashTest!$B$4,$A22&lt;=CrashTest!$C$4),2,IF(AND($A22&gt;=CrashTest!$B$5,$A22&lt;=CrashTest!$C$5),3,IF(AND($A22&gt;=CrashTest!$B$6,$A22&lt;=CrashTest!$C$6),4,IF(AND($A22&gt;=CrashTest!$B$7,$A22&lt;=CrashTest!$C$7),5,0)))))</f>
        <v>0</v>
      </c>
      <c r="U22" s="8" t="str">
        <f aca="false">IF(T22=0,"",IF(T21=T22,MAX(U21,B22),B22))</f>
        <v/>
      </c>
      <c r="V22" s="9" t="str">
        <f aca="false">IF(T22=0,"",B22/U22-1)</f>
        <v/>
      </c>
      <c r="W22" s="8" t="str">
        <f aca="false">IF(T22=0,"",IF(T21=T22,MAX(W21,F22),F22))</f>
        <v/>
      </c>
      <c r="X22" s="9" t="str">
        <f aca="false">IF(T22=0,"",F22/W22-1)</f>
        <v/>
      </c>
    </row>
    <row r="23" customFormat="false" ht="15" hidden="false" customHeight="false" outlineLevel="0" collapsed="false">
      <c r="A23" s="5" t="n">
        <v>43851</v>
      </c>
      <c r="B23" s="6" t="n">
        <v>169.171668731736</v>
      </c>
      <c r="C23" s="7" t="n">
        <v>101.1529727</v>
      </c>
      <c r="D23" s="0" t="n">
        <f aca="false">INT((ROW()-3)/30)</f>
        <v>0</v>
      </c>
      <c r="E23" s="0" t="n">
        <f aca="false">2+30*D23</f>
        <v>2</v>
      </c>
      <c r="F23" s="8" t="n">
        <f aca="false">INDEX($F:$F,$E23)*(2*B23/INDEX($B:$B,$E23)-C23/INDEX($C:$C,$E23))</f>
        <v>68.0284584618774</v>
      </c>
      <c r="G23" s="9" t="n">
        <f aca="false">B23/B22-1</f>
        <v>0.0134445126267682</v>
      </c>
      <c r="H23" s="9" t="n">
        <f aca="false">F23/F22-1</f>
        <v>-0.00272230236881799</v>
      </c>
      <c r="I23" s="9" t="n">
        <f aca="false">LN(B23/B22)</f>
        <v>0.0133549371396106</v>
      </c>
      <c r="J23" s="9" t="n">
        <f aca="false">LN(F23/F22)</f>
        <v>-0.002726014572603</v>
      </c>
      <c r="K23" s="9" t="n">
        <f aca="false">F23/F16-1</f>
        <v>0.00471775747028724</v>
      </c>
      <c r="L23" s="9"/>
      <c r="M23" s="9" t="n">
        <f aca="false">B23/B16-1</f>
        <v>0.0188119835947607</v>
      </c>
      <c r="N23" s="9"/>
      <c r="O23" s="8" t="n">
        <f aca="false">MAX(O22,F23)</f>
        <v>69.1729419596665</v>
      </c>
      <c r="P23" s="9" t="n">
        <f aca="false">F23/O23-1</f>
        <v>-0.0165452482627726</v>
      </c>
      <c r="Q23" s="8" t="n">
        <f aca="false">MAX(Q22,B23)</f>
        <v>175.074978375219</v>
      </c>
      <c r="R23" s="9" t="n">
        <f aca="false">B23/Q23-1</f>
        <v>-0.0337187512360052</v>
      </c>
      <c r="S23" s="9" t="n">
        <f aca="false">B23/INDEX($B:$B,$E23)-1</f>
        <v>0.316397535715188</v>
      </c>
      <c r="T23" s="0" t="n">
        <f aca="false">IF(AND($A23&gt;=CrashTest!$B$3,$A23&lt;=CrashTest!$C$3),1,IF(AND($A23&gt;=CrashTest!$B$4,$A23&lt;=CrashTest!$C$4),2,IF(AND($A23&gt;=CrashTest!$B$5,$A23&lt;=CrashTest!$C$5),3,IF(AND($A23&gt;=CrashTest!$B$6,$A23&lt;=CrashTest!$C$6),4,IF(AND($A23&gt;=CrashTest!$B$7,$A23&lt;=CrashTest!$C$7),5,0)))))</f>
        <v>0</v>
      </c>
      <c r="U23" s="8" t="str">
        <f aca="false">IF(T23=0,"",IF(T22=T23,MAX(U22,B23),B23))</f>
        <v/>
      </c>
      <c r="V23" s="9" t="str">
        <f aca="false">IF(T23=0,"",B23/U23-1)</f>
        <v/>
      </c>
      <c r="W23" s="8" t="str">
        <f aca="false">IF(T23=0,"",IF(T22=T23,MAX(W22,F23),F23))</f>
        <v/>
      </c>
      <c r="X23" s="9" t="str">
        <f aca="false">IF(T23=0,"",F23/W23-1)</f>
        <v/>
      </c>
    </row>
    <row r="24" customFormat="false" ht="15" hidden="false" customHeight="false" outlineLevel="0" collapsed="false">
      <c r="A24" s="5" t="n">
        <v>43852</v>
      </c>
      <c r="B24" s="6" t="n">
        <v>167.545226271186</v>
      </c>
      <c r="C24" s="7" t="n">
        <v>99.43585433</v>
      </c>
      <c r="D24" s="0" t="n">
        <f aca="false">INT((ROW()-3)/30)</f>
        <v>0</v>
      </c>
      <c r="E24" s="0" t="n">
        <f aca="false">2+30*D24</f>
        <v>2</v>
      </c>
      <c r="F24" s="8" t="n">
        <f aca="false">INDEX($F:$F,$E24)*(2*B24/INDEX($B:$B,$E24)-C24/INDEX($C:$C,$E24))</f>
        <v>68.118601074396</v>
      </c>
      <c r="G24" s="9" t="n">
        <f aca="false">B24/B23-1</f>
        <v>-0.00961415391089571</v>
      </c>
      <c r="H24" s="9" t="n">
        <f aca="false">F24/F23-1</f>
        <v>0.00132507210301003</v>
      </c>
      <c r="I24" s="9" t="n">
        <f aca="false">LN(B24/B23)</f>
        <v>-0.00966066825943281</v>
      </c>
      <c r="J24" s="9" t="n">
        <f aca="false">LN(F24/F23)</f>
        <v>0.00132419496972867</v>
      </c>
      <c r="K24" s="9" t="n">
        <f aca="false">F24/F17-1</f>
        <v>0.0164321532071827</v>
      </c>
      <c r="L24" s="9"/>
      <c r="M24" s="9" t="n">
        <f aca="false">B24/B17-1</f>
        <v>0.0101984224226506</v>
      </c>
      <c r="N24" s="9"/>
      <c r="O24" s="8" t="n">
        <f aca="false">MAX(O23,F24)</f>
        <v>69.1729419596665</v>
      </c>
      <c r="P24" s="9" t="n">
        <f aca="false">F24/O24-1</f>
        <v>-0.015242099806673</v>
      </c>
      <c r="Q24" s="8" t="n">
        <f aca="false">MAX(Q23,B24)</f>
        <v>175.074978375219</v>
      </c>
      <c r="R24" s="9" t="n">
        <f aca="false">B24/Q24-1</f>
        <v>-0.0430087278828348</v>
      </c>
      <c r="S24" s="9" t="n">
        <f aca="false">B24/INDEX($B:$B,$E24)-1</f>
        <v>0.303741487198898</v>
      </c>
      <c r="T24" s="0" t="n">
        <f aca="false">IF(AND($A24&gt;=CrashTest!$B$3,$A24&lt;=CrashTest!$C$3),1,IF(AND($A24&gt;=CrashTest!$B$4,$A24&lt;=CrashTest!$C$4),2,IF(AND($A24&gt;=CrashTest!$B$5,$A24&lt;=CrashTest!$C$5),3,IF(AND($A24&gt;=CrashTest!$B$6,$A24&lt;=CrashTest!$C$6),4,IF(AND($A24&gt;=CrashTest!$B$7,$A24&lt;=CrashTest!$C$7),5,0)))))</f>
        <v>0</v>
      </c>
      <c r="U24" s="8" t="str">
        <f aca="false">IF(T24=0,"",IF(T23=T24,MAX(U23,B24),B24))</f>
        <v/>
      </c>
      <c r="V24" s="9" t="str">
        <f aca="false">IF(T24=0,"",B24/U24-1)</f>
        <v/>
      </c>
      <c r="W24" s="8" t="str">
        <f aca="false">IF(T24=0,"",IF(T23=T24,MAX(W23,F24),F24))</f>
        <v/>
      </c>
      <c r="X24" s="9" t="str">
        <f aca="false">IF(T24=0,"",F24/W24-1)</f>
        <v/>
      </c>
    </row>
    <row r="25" customFormat="false" ht="15" hidden="false" customHeight="false" outlineLevel="0" collapsed="false">
      <c r="A25" s="5" t="n">
        <v>43853</v>
      </c>
      <c r="B25" s="6" t="n">
        <v>162.156525599065</v>
      </c>
      <c r="C25" s="7" t="n">
        <v>94.30340588</v>
      </c>
      <c r="D25" s="0" t="n">
        <f aca="false">INT((ROW()-3)/30)</f>
        <v>0</v>
      </c>
      <c r="E25" s="0" t="n">
        <f aca="false">2+30*D25</f>
        <v>2</v>
      </c>
      <c r="F25" s="8" t="n">
        <f aca="false">INDEX($F:$F,$E25)*(2*B25/INDEX($B:$B,$E25)-C25/INDEX($C:$C,$E25))</f>
        <v>67.8609104680516</v>
      </c>
      <c r="G25" s="9" t="n">
        <f aca="false">B25/B24-1</f>
        <v>-0.032162663133111</v>
      </c>
      <c r="H25" s="9" t="n">
        <f aca="false">F25/F24-1</f>
        <v>-0.00378296973631331</v>
      </c>
      <c r="I25" s="9" t="n">
        <f aca="false">LN(B25/B24)</f>
        <v>-0.032691246252702</v>
      </c>
      <c r="J25" s="9" t="n">
        <f aca="false">LN(F25/F24)</f>
        <v>-0.00379014326353199</v>
      </c>
      <c r="K25" s="9" t="n">
        <f aca="false">F25/F18-1</f>
        <v>0.00647455567938415</v>
      </c>
      <c r="L25" s="9"/>
      <c r="M25" s="9" t="n">
        <f aca="false">B25/B18-1</f>
        <v>-0.0115597302572371</v>
      </c>
      <c r="N25" s="9"/>
      <c r="O25" s="8" t="n">
        <f aca="false">MAX(O24,F25)</f>
        <v>69.1729419596665</v>
      </c>
      <c r="P25" s="9" t="n">
        <f aca="false">F25/O25-1</f>
        <v>-0.0189674091406998</v>
      </c>
      <c r="Q25" s="8" t="n">
        <f aca="false">MAX(Q24,B25)</f>
        <v>175.074978375219</v>
      </c>
      <c r="R25" s="9" t="n">
        <f aca="false">B25/Q25-1</f>
        <v>-0.0737881157892666</v>
      </c>
      <c r="S25" s="9" t="n">
        <f aca="false">B25/INDEX($B:$B,$E25)-1</f>
        <v>0.261809688933459</v>
      </c>
      <c r="T25" s="0" t="n">
        <f aca="false">IF(AND($A25&gt;=CrashTest!$B$3,$A25&lt;=CrashTest!$C$3),1,IF(AND($A25&gt;=CrashTest!$B$4,$A25&lt;=CrashTest!$C$4),2,IF(AND($A25&gt;=CrashTest!$B$5,$A25&lt;=CrashTest!$C$5),3,IF(AND($A25&gt;=CrashTest!$B$6,$A25&lt;=CrashTest!$C$6),4,IF(AND($A25&gt;=CrashTest!$B$7,$A25&lt;=CrashTest!$C$7),5,0)))))</f>
        <v>0</v>
      </c>
      <c r="U25" s="8" t="str">
        <f aca="false">IF(T25=0,"",IF(T24=T25,MAX(U24,B25),B25))</f>
        <v/>
      </c>
      <c r="V25" s="9" t="str">
        <f aca="false">IF(T25=0,"",B25/U25-1)</f>
        <v/>
      </c>
      <c r="W25" s="8" t="str">
        <f aca="false">IF(T25=0,"",IF(T24=T25,MAX(W24,F25),F25))</f>
        <v/>
      </c>
      <c r="X25" s="9" t="str">
        <f aca="false">IF(T25=0,"",F25/W25-1)</f>
        <v/>
      </c>
    </row>
    <row r="26" customFormat="false" ht="15" hidden="false" customHeight="false" outlineLevel="0" collapsed="false">
      <c r="A26" s="5" t="n">
        <v>43854</v>
      </c>
      <c r="B26" s="6" t="n">
        <v>162.247590707189</v>
      </c>
      <c r="C26" s="7" t="n">
        <v>94.06460514</v>
      </c>
      <c r="D26" s="0" t="n">
        <f aca="false">INT((ROW()-3)/30)</f>
        <v>0</v>
      </c>
      <c r="E26" s="0" t="n">
        <f aca="false">2+30*D26</f>
        <v>2</v>
      </c>
      <c r="F26" s="8" t="n">
        <f aca="false">INDEX($F:$F,$E26)*(2*B26/INDEX($B:$B,$E26)-C26/INDEX($C:$C,$E26))</f>
        <v>68.1906085077895</v>
      </c>
      <c r="G26" s="9" t="n">
        <f aca="false">B26/B25-1</f>
        <v>0.000561587686882081</v>
      </c>
      <c r="H26" s="9" t="n">
        <f aca="false">F26/F25-1</f>
        <v>0.00485843820048881</v>
      </c>
      <c r="I26" s="9" t="n">
        <f aca="false">LN(B26/B25)</f>
        <v>0.000561430055530176</v>
      </c>
      <c r="J26" s="9" t="n">
        <f aca="false">LN(F26/F25)</f>
        <v>0.00484667407773663</v>
      </c>
      <c r="K26" s="9" t="n">
        <f aca="false">F26/F19-1</f>
        <v>-0.0142011229253445</v>
      </c>
      <c r="L26" s="9"/>
      <c r="M26" s="9" t="n">
        <f aca="false">B26/B19-1</f>
        <v>-0.0513745276419298</v>
      </c>
      <c r="N26" s="9"/>
      <c r="O26" s="8" t="n">
        <f aca="false">MAX(O25,F26)</f>
        <v>69.1729419596665</v>
      </c>
      <c r="P26" s="9" t="n">
        <f aca="false">F26/O26-1</f>
        <v>-0.0142011229253445</v>
      </c>
      <c r="Q26" s="8" t="n">
        <f aca="false">MAX(Q25,B26)</f>
        <v>175.074978375219</v>
      </c>
      <c r="R26" s="9" t="n">
        <f aca="false">B26/Q26-1</f>
        <v>-0.07326796659965</v>
      </c>
      <c r="S26" s="9" t="n">
        <f aca="false">B26/INDEX($B:$B,$E26)-1</f>
        <v>0.262518305717952</v>
      </c>
      <c r="T26" s="0" t="n">
        <f aca="false">IF(AND($A26&gt;=CrashTest!$B$3,$A26&lt;=CrashTest!$C$3),1,IF(AND($A26&gt;=CrashTest!$B$4,$A26&lt;=CrashTest!$C$4),2,IF(AND($A26&gt;=CrashTest!$B$5,$A26&lt;=CrashTest!$C$5),3,IF(AND($A26&gt;=CrashTest!$B$6,$A26&lt;=CrashTest!$C$6),4,IF(AND($A26&gt;=CrashTest!$B$7,$A26&lt;=CrashTest!$C$7),5,0)))))</f>
        <v>0</v>
      </c>
      <c r="U26" s="8" t="str">
        <f aca="false">IF(T26=0,"",IF(T25=T26,MAX(U25,B26),B26))</f>
        <v/>
      </c>
      <c r="V26" s="9" t="str">
        <f aca="false">IF(T26=0,"",B26/U26-1)</f>
        <v/>
      </c>
      <c r="W26" s="8" t="str">
        <f aca="false">IF(T26=0,"",IF(T25=T26,MAX(W25,F26),F26))</f>
        <v/>
      </c>
      <c r="X26" s="9" t="str">
        <f aca="false">IF(T26=0,"",F26/W26-1)</f>
        <v/>
      </c>
    </row>
    <row r="27" customFormat="false" ht="15" hidden="false" customHeight="false" outlineLevel="0" collapsed="false">
      <c r="A27" s="5" t="n">
        <v>43855</v>
      </c>
      <c r="B27" s="6" t="n">
        <v>160.521455172414</v>
      </c>
      <c r="C27" s="7" t="n">
        <v>91.83752217</v>
      </c>
      <c r="D27" s="0" t="n">
        <f aca="false">INT((ROW()-3)/30)</f>
        <v>0</v>
      </c>
      <c r="E27" s="0" t="n">
        <f aca="false">2+30*D27</f>
        <v>2</v>
      </c>
      <c r="F27" s="8" t="n">
        <f aca="false">INDEX($F:$F,$E27)*(2*B27/INDEX($B:$B,$E27)-C27/INDEX($C:$C,$E27))</f>
        <v>68.6907511142121</v>
      </c>
      <c r="G27" s="9" t="n">
        <f aca="false">B27/B26-1</f>
        <v>-0.0106388977934976</v>
      </c>
      <c r="H27" s="9" t="n">
        <f aca="false">F27/F26-1</f>
        <v>0.00733447929806164</v>
      </c>
      <c r="I27" s="9" t="n">
        <f aca="false">LN(B27/B26)</f>
        <v>-0.0106958954888541</v>
      </c>
      <c r="J27" s="9" t="n">
        <f aca="false">LN(F27/F26)</f>
        <v>0.0073077128039568</v>
      </c>
      <c r="K27" s="9" t="n">
        <f aca="false">F27/F20-1</f>
        <v>-0.00389600309506954</v>
      </c>
      <c r="L27" s="9"/>
      <c r="M27" s="9" t="n">
        <f aca="false">B27/B20-1</f>
        <v>-0.0831273739849565</v>
      </c>
      <c r="N27" s="9"/>
      <c r="O27" s="8" t="n">
        <f aca="false">MAX(O26,F27)</f>
        <v>69.1729419596665</v>
      </c>
      <c r="P27" s="9" t="n">
        <f aca="false">F27/O27-1</f>
        <v>-0.00697080146938789</v>
      </c>
      <c r="Q27" s="8" t="n">
        <f aca="false">MAX(Q26,B27)</f>
        <v>175.074978375219</v>
      </c>
      <c r="R27" s="9" t="n">
        <f aca="false">B27/Q27-1</f>
        <v>-0.0831273739849565</v>
      </c>
      <c r="S27" s="9" t="n">
        <f aca="false">B27/INDEX($B:$B,$E27)-1</f>
        <v>0.249086502500999</v>
      </c>
      <c r="T27" s="0" t="n">
        <f aca="false">IF(AND($A27&gt;=CrashTest!$B$3,$A27&lt;=CrashTest!$C$3),1,IF(AND($A27&gt;=CrashTest!$B$4,$A27&lt;=CrashTest!$C$4),2,IF(AND($A27&gt;=CrashTest!$B$5,$A27&lt;=CrashTest!$C$5),3,IF(AND($A27&gt;=CrashTest!$B$6,$A27&lt;=CrashTest!$C$6),4,IF(AND($A27&gt;=CrashTest!$B$7,$A27&lt;=CrashTest!$C$7),5,0)))))</f>
        <v>0</v>
      </c>
      <c r="U27" s="8" t="str">
        <f aca="false">IF(T27=0,"",IF(T26=T27,MAX(U26,B27),B27))</f>
        <v/>
      </c>
      <c r="V27" s="9" t="str">
        <f aca="false">IF(T27=0,"",B27/U27-1)</f>
        <v/>
      </c>
      <c r="W27" s="8" t="str">
        <f aca="false">IF(T27=0,"",IF(T26=T27,MAX(W26,F27),F27))</f>
        <v/>
      </c>
      <c r="X27" s="9" t="str">
        <f aca="false">IF(T27=0,"",F27/W27-1)</f>
        <v/>
      </c>
    </row>
    <row r="28" customFormat="false" ht="15" hidden="false" customHeight="false" outlineLevel="0" collapsed="false">
      <c r="A28" s="5" t="n">
        <v>43856</v>
      </c>
      <c r="B28" s="6" t="n">
        <v>167.159112974868</v>
      </c>
      <c r="C28" s="7" t="n">
        <v>99.01592003</v>
      </c>
      <c r="D28" s="0" t="n">
        <f aca="false">INT((ROW()-3)/30)</f>
        <v>0</v>
      </c>
      <c r="E28" s="0" t="n">
        <f aca="false">2+30*D28</f>
        <v>2</v>
      </c>
      <c r="F28" s="8" t="n">
        <f aca="false">INDEX($F:$F,$E28)*(2*B28/INDEX($B:$B,$E28)-C28/INDEX($C:$C,$E28))</f>
        <v>68.1522882189343</v>
      </c>
      <c r="G28" s="9" t="n">
        <f aca="false">B28/B27-1</f>
        <v>0.0413505957526026</v>
      </c>
      <c r="H28" s="9" t="n">
        <f aca="false">F28/F27-1</f>
        <v>-0.00783894318439715</v>
      </c>
      <c r="I28" s="9" t="n">
        <f aca="false">LN(B28/B27)</f>
        <v>0.0405185203991403</v>
      </c>
      <c r="J28" s="9" t="n">
        <f aca="false">LN(F28/F27)</f>
        <v>-0.00786982921462825</v>
      </c>
      <c r="K28" s="9" t="n">
        <f aca="false">F28/F21-1</f>
        <v>0.00512819430689393</v>
      </c>
      <c r="L28" s="9"/>
      <c r="M28" s="9" t="n">
        <f aca="false">B28/B21-1</f>
        <v>0.00220208956573686</v>
      </c>
      <c r="N28" s="9"/>
      <c r="O28" s="8" t="n">
        <f aca="false">MAX(O27,F28)</f>
        <v>69.1729419596665</v>
      </c>
      <c r="P28" s="9" t="n">
        <f aca="false">F28/O28-1</f>
        <v>-0.0147551009371169</v>
      </c>
      <c r="Q28" s="8" t="n">
        <f aca="false">MAX(Q27,B28)</f>
        <v>175.074978375219</v>
      </c>
      <c r="R28" s="9" t="n">
        <f aca="false">B28/Q28-1</f>
        <v>-0.0452141446699812</v>
      </c>
      <c r="S28" s="9" t="n">
        <f aca="false">B28/INDEX($B:$B,$E28)-1</f>
        <v>0.30073697352595</v>
      </c>
      <c r="T28" s="0" t="n">
        <f aca="false">IF(AND($A28&gt;=CrashTest!$B$3,$A28&lt;=CrashTest!$C$3),1,IF(AND($A28&gt;=CrashTest!$B$4,$A28&lt;=CrashTest!$C$4),2,IF(AND($A28&gt;=CrashTest!$B$5,$A28&lt;=CrashTest!$C$5),3,IF(AND($A28&gt;=CrashTest!$B$6,$A28&lt;=CrashTest!$C$6),4,IF(AND($A28&gt;=CrashTest!$B$7,$A28&lt;=CrashTest!$C$7),5,0)))))</f>
        <v>0</v>
      </c>
      <c r="U28" s="8" t="str">
        <f aca="false">IF(T28=0,"",IF(T27=T28,MAX(U27,B28),B28))</f>
        <v/>
      </c>
      <c r="V28" s="9" t="str">
        <f aca="false">IF(T28=0,"",B28/U28-1)</f>
        <v/>
      </c>
      <c r="W28" s="8" t="str">
        <f aca="false">IF(T28=0,"",IF(T27=T28,MAX(W27,F28),F28))</f>
        <v/>
      </c>
      <c r="X28" s="9" t="str">
        <f aca="false">IF(T28=0,"",F28/W28-1)</f>
        <v/>
      </c>
    </row>
    <row r="29" customFormat="false" ht="15" hidden="false" customHeight="false" outlineLevel="0" collapsed="false">
      <c r="A29" s="5" t="n">
        <v>43857</v>
      </c>
      <c r="B29" s="6" t="n">
        <v>169.934313676213</v>
      </c>
      <c r="C29" s="7" t="n">
        <v>101.4901451</v>
      </c>
      <c r="D29" s="0" t="n">
        <f aca="false">INT((ROW()-3)/30)</f>
        <v>0</v>
      </c>
      <c r="E29" s="0" t="n">
        <f aca="false">2+30*D29</f>
        <v>2</v>
      </c>
      <c r="F29" s="8" t="n">
        <f aca="false">INDEX($F:$F,$E29)*(2*B29/INDEX($B:$B,$E29)-C29/INDEX($C:$C,$E29))</f>
        <v>68.4539048845856</v>
      </c>
      <c r="G29" s="9" t="n">
        <f aca="false">B29/B28-1</f>
        <v>0.016602150202617</v>
      </c>
      <c r="H29" s="9" t="n">
        <f aca="false">F29/F28-1</f>
        <v>0.00442562786274148</v>
      </c>
      <c r="I29" s="9" t="n">
        <f aca="false">LN(B29/B28)</f>
        <v>0.0164658411205166</v>
      </c>
      <c r="J29" s="9" t="n">
        <f aca="false">LN(F29/F28)</f>
        <v>0.00441586356990298</v>
      </c>
      <c r="K29" s="9" t="n">
        <f aca="false">F29/F22-1</f>
        <v>0.00351462021471471</v>
      </c>
      <c r="L29" s="9"/>
      <c r="M29" s="9" t="n">
        <f aca="false">B29/B22-1</f>
        <v>0.0180132346820456</v>
      </c>
      <c r="N29" s="9"/>
      <c r="O29" s="8" t="n">
        <f aca="false">MAX(O28,F29)</f>
        <v>69.1729419596665</v>
      </c>
      <c r="P29" s="9" t="n">
        <f aca="false">F29/O29-1</f>
        <v>-0.0103947736602001</v>
      </c>
      <c r="Q29" s="8" t="n">
        <f aca="false">MAX(Q28,B29)</f>
        <v>175.074978375219</v>
      </c>
      <c r="R29" s="9" t="n">
        <f aca="false">B29/Q29-1</f>
        <v>-0.029362646488458</v>
      </c>
      <c r="S29" s="9" t="n">
        <f aca="false">B29/INDEX($B:$B,$E29)-1</f>
        <v>0.322332004134526</v>
      </c>
      <c r="T29" s="0" t="n">
        <f aca="false">IF(AND($A29&gt;=CrashTest!$B$3,$A29&lt;=CrashTest!$C$3),1,IF(AND($A29&gt;=CrashTest!$B$4,$A29&lt;=CrashTest!$C$4),2,IF(AND($A29&gt;=CrashTest!$B$5,$A29&lt;=CrashTest!$C$5),3,IF(AND($A29&gt;=CrashTest!$B$6,$A29&lt;=CrashTest!$C$6),4,IF(AND($A29&gt;=CrashTest!$B$7,$A29&lt;=CrashTest!$C$7),5,0)))))</f>
        <v>0</v>
      </c>
      <c r="U29" s="8" t="str">
        <f aca="false">IF(T29=0,"",IF(T28=T29,MAX(U28,B29),B29))</f>
        <v/>
      </c>
      <c r="V29" s="9" t="str">
        <f aca="false">IF(T29=0,"",B29/U29-1)</f>
        <v/>
      </c>
      <c r="W29" s="8" t="str">
        <f aca="false">IF(T29=0,"",IF(T28=T29,MAX(W28,F29),F29))</f>
        <v/>
      </c>
      <c r="X29" s="9" t="str">
        <f aca="false">IF(T29=0,"",F29/W29-1)</f>
        <v/>
      </c>
    </row>
    <row r="30" customFormat="false" ht="15" hidden="false" customHeight="false" outlineLevel="0" collapsed="false">
      <c r="A30" s="5" t="n">
        <v>43858</v>
      </c>
      <c r="B30" s="6" t="n">
        <v>175.276188486265</v>
      </c>
      <c r="C30" s="7" t="n">
        <v>107.5998321</v>
      </c>
      <c r="D30" s="0" t="n">
        <f aca="false">INT((ROW()-3)/30)</f>
        <v>0</v>
      </c>
      <c r="E30" s="0" t="n">
        <f aca="false">2+30*D30</f>
        <v>2</v>
      </c>
      <c r="F30" s="8" t="n">
        <f aca="false">INDEX($F:$F,$E30)*(2*B30/INDEX($B:$B,$E30)-C30/INDEX($C:$C,$E30))</f>
        <v>67.6881216214973</v>
      </c>
      <c r="G30" s="9" t="n">
        <f aca="false">B30/B29-1</f>
        <v>0.0314349391508428</v>
      </c>
      <c r="H30" s="9" t="n">
        <f aca="false">F30/F29-1</f>
        <v>-0.0111868455770258</v>
      </c>
      <c r="I30" s="9" t="n">
        <f aca="false">LN(B30/B29)</f>
        <v>0.0309509775223173</v>
      </c>
      <c r="J30" s="9" t="n">
        <f aca="false">LN(F30/F29)</f>
        <v>-0.0112498889459077</v>
      </c>
      <c r="K30" s="9" t="n">
        <f aca="false">F30/F23-1</f>
        <v>-0.00500285980419268</v>
      </c>
      <c r="L30" s="9"/>
      <c r="M30" s="9" t="n">
        <f aca="false">B30/B23-1</f>
        <v>0.0360847640760065</v>
      </c>
      <c r="N30" s="9"/>
      <c r="O30" s="8" t="n">
        <f aca="false">MAX(O29,F30)</f>
        <v>69.1729419596665</v>
      </c>
      <c r="P30" s="9" t="n">
        <f aca="false">F30/O30-1</f>
        <v>-0.0214653345094811</v>
      </c>
      <c r="Q30" s="8" t="n">
        <f aca="false">MAX(Q29,B30)</f>
        <v>175.276188486265</v>
      </c>
      <c r="R30" s="9" t="n">
        <f aca="false">B30/Q30-1</f>
        <v>0</v>
      </c>
      <c r="S30" s="9" t="n">
        <f aca="false">B30/INDEX($B:$B,$E30)-1</f>
        <v>0.363899430221706</v>
      </c>
      <c r="T30" s="0" t="n">
        <f aca="false">IF(AND($A30&gt;=CrashTest!$B$3,$A30&lt;=CrashTest!$C$3),1,IF(AND($A30&gt;=CrashTest!$B$4,$A30&lt;=CrashTest!$C$4),2,IF(AND($A30&gt;=CrashTest!$B$5,$A30&lt;=CrashTest!$C$5),3,IF(AND($A30&gt;=CrashTest!$B$6,$A30&lt;=CrashTest!$C$6),4,IF(AND($A30&gt;=CrashTest!$B$7,$A30&lt;=CrashTest!$C$7),5,0)))))</f>
        <v>0</v>
      </c>
      <c r="U30" s="8" t="str">
        <f aca="false">IF(T30=0,"",IF(T29=T30,MAX(U29,B30),B30))</f>
        <v/>
      </c>
      <c r="V30" s="9" t="str">
        <f aca="false">IF(T30=0,"",B30/U30-1)</f>
        <v/>
      </c>
      <c r="W30" s="8" t="str">
        <f aca="false">IF(T30=0,"",IF(T29=T30,MAX(W29,F30),F30))</f>
        <v/>
      </c>
      <c r="X30" s="9" t="str">
        <f aca="false">IF(T30=0,"",F30/W30-1)</f>
        <v/>
      </c>
    </row>
    <row r="31" customFormat="false" ht="15" hidden="false" customHeight="false" outlineLevel="0" collapsed="false">
      <c r="A31" s="5" t="n">
        <v>43859</v>
      </c>
      <c r="B31" s="6" t="n">
        <v>174.676776680304</v>
      </c>
      <c r="C31" s="7" t="n">
        <v>105.0898318</v>
      </c>
      <c r="D31" s="0" t="n">
        <f aca="false">INT((ROW()-3)/30)</f>
        <v>0</v>
      </c>
      <c r="E31" s="0" t="n">
        <f aca="false">2+30*D31</f>
        <v>2</v>
      </c>
      <c r="F31" s="8" t="n">
        <f aca="false">INDEX($F:$F,$E31)*(2*B31/INDEX($B:$B,$E31)-C31/INDEX($C:$C,$E31))</f>
        <v>69.597405753478</v>
      </c>
      <c r="G31" s="9" t="n">
        <f aca="false">B31/B30-1</f>
        <v>-0.00341981310261086</v>
      </c>
      <c r="H31" s="9" t="n">
        <f aca="false">F31/F30-1</f>
        <v>0.028207078084648</v>
      </c>
      <c r="I31" s="9" t="n">
        <f aca="false">LN(B31/B30)</f>
        <v>-0.00342567402943713</v>
      </c>
      <c r="J31" s="9" t="n">
        <f aca="false">LN(F31/F30)</f>
        <v>0.0278165845726318</v>
      </c>
      <c r="K31" s="9" t="n">
        <f aca="false">F31/F24-1</f>
        <v>0.0217092637804897</v>
      </c>
      <c r="L31" s="9"/>
      <c r="M31" s="9" t="n">
        <f aca="false">B31/B24-1</f>
        <v>0.0425649274994857</v>
      </c>
      <c r="N31" s="9"/>
      <c r="O31" s="8" t="n">
        <f aca="false">MAX(O30,F31)</f>
        <v>69.597405753478</v>
      </c>
      <c r="P31" s="9" t="n">
        <f aca="false">F31/O31-1</f>
        <v>0</v>
      </c>
      <c r="Q31" s="8" t="n">
        <f aca="false">MAX(Q30,B31)</f>
        <v>175.276188486265</v>
      </c>
      <c r="R31" s="9" t="n">
        <f aca="false">B31/Q31-1</f>
        <v>-0.00341981310261086</v>
      </c>
      <c r="S31" s="9" t="n">
        <f aca="false">B31/INDEX($B:$B,$E31)-1</f>
        <v>0.359235149079591</v>
      </c>
      <c r="T31" s="0" t="n">
        <f aca="false">IF(AND($A31&gt;=CrashTest!$B$3,$A31&lt;=CrashTest!$C$3),1,IF(AND($A31&gt;=CrashTest!$B$4,$A31&lt;=CrashTest!$C$4),2,IF(AND($A31&gt;=CrashTest!$B$5,$A31&lt;=CrashTest!$C$5),3,IF(AND($A31&gt;=CrashTest!$B$6,$A31&lt;=CrashTest!$C$6),4,IF(AND($A31&gt;=CrashTest!$B$7,$A31&lt;=CrashTest!$C$7),5,0)))))</f>
        <v>0</v>
      </c>
      <c r="U31" s="8" t="str">
        <f aca="false">IF(T31=0,"",IF(T30=T31,MAX(U30,B31),B31))</f>
        <v/>
      </c>
      <c r="V31" s="9" t="str">
        <f aca="false">IF(T31=0,"",B31/U31-1)</f>
        <v/>
      </c>
      <c r="W31" s="8" t="str">
        <f aca="false">IF(T31=0,"",IF(T30=T31,MAX(W30,F31),F31))</f>
        <v/>
      </c>
      <c r="X31" s="9" t="str">
        <f aca="false">IF(T31=0,"",F31/W31-1)</f>
        <v/>
      </c>
    </row>
    <row r="32" customFormat="false" ht="15" hidden="false" customHeight="false" outlineLevel="0" collapsed="false">
      <c r="A32" s="5" t="n">
        <v>43860</v>
      </c>
      <c r="B32" s="6" t="n">
        <v>184.256748977206</v>
      </c>
      <c r="C32" s="7" t="n">
        <v>118.0998318</v>
      </c>
      <c r="D32" s="0" t="n">
        <f aca="false">INT((ROW()-3)/30)</f>
        <v>0</v>
      </c>
      <c r="E32" s="0" t="n">
        <f aca="false">2+30*D32</f>
        <v>2</v>
      </c>
      <c r="F32" s="8" t="n">
        <f aca="false">INDEX($F:$F,$E32)*(2*B32/INDEX($B:$B,$E32)-C32/INDEX($C:$C,$E32))</f>
        <v>66.1722282907444</v>
      </c>
      <c r="G32" s="9" t="n">
        <f aca="false">B32/B31-1</f>
        <v>0.0548439951719251</v>
      </c>
      <c r="H32" s="9" t="n">
        <f aca="false">F32/F31-1</f>
        <v>-0.0492141542583644</v>
      </c>
      <c r="I32" s="9" t="n">
        <f aca="false">LN(B32/B31)</f>
        <v>0.0533928841189537</v>
      </c>
      <c r="J32" s="9" t="n">
        <f aca="false">LN(F32/F31)</f>
        <v>-0.0504664302900827</v>
      </c>
      <c r="K32" s="9" t="n">
        <f aca="false">F32/F25-1</f>
        <v>-0.0248844609608092</v>
      </c>
      <c r="L32" s="9" t="n">
        <f aca="false">F32/F2-1</f>
        <v>0.0301332124920723</v>
      </c>
      <c r="M32" s="9" t="n">
        <f aca="false">B32/B25-1</f>
        <v>0.136289448090324</v>
      </c>
      <c r="N32" s="9" t="n">
        <f aca="false">B32/B2-1</f>
        <v>0.433781035033223</v>
      </c>
      <c r="O32" s="8" t="n">
        <f aca="false">MAX(O31,F32)</f>
        <v>69.597405753478</v>
      </c>
      <c r="P32" s="9" t="n">
        <f aca="false">F32/O32-1</f>
        <v>-0.0492141542583644</v>
      </c>
      <c r="Q32" s="8" t="n">
        <f aca="false">MAX(Q31,B32)</f>
        <v>184.256748977206</v>
      </c>
      <c r="R32" s="9" t="n">
        <f aca="false">B32/Q32-1</f>
        <v>0</v>
      </c>
      <c r="S32" s="9" t="n">
        <f aca="false">B32/INDEX($B:$B,$E32)-1</f>
        <v>0.433781035033223</v>
      </c>
      <c r="T32" s="0" t="n">
        <f aca="false">IF(AND($A32&gt;=CrashTest!$B$3,$A32&lt;=CrashTest!$C$3),1,IF(AND($A32&gt;=CrashTest!$B$4,$A32&lt;=CrashTest!$C$4),2,IF(AND($A32&gt;=CrashTest!$B$5,$A32&lt;=CrashTest!$C$5),3,IF(AND($A32&gt;=CrashTest!$B$6,$A32&lt;=CrashTest!$C$6),4,IF(AND($A32&gt;=CrashTest!$B$7,$A32&lt;=CrashTest!$C$7),5,0)))))</f>
        <v>0</v>
      </c>
      <c r="U32" s="8" t="str">
        <f aca="false">IF(T32=0,"",IF(T31=T32,MAX(U31,B32),B32))</f>
        <v/>
      </c>
      <c r="V32" s="9" t="str">
        <f aca="false">IF(T32=0,"",B32/U32-1)</f>
        <v/>
      </c>
      <c r="W32" s="8" t="str">
        <f aca="false">IF(T32=0,"",IF(T31=T32,MAX(W31,F32),F32))</f>
        <v/>
      </c>
      <c r="X32" s="9" t="str">
        <f aca="false">IF(T32=0,"",F32/W32-1)</f>
        <v/>
      </c>
    </row>
    <row r="33" customFormat="false" ht="15" hidden="false" customHeight="false" outlineLevel="0" collapsed="false">
      <c r="A33" s="5" t="n">
        <v>43861</v>
      </c>
      <c r="B33" s="6" t="n">
        <v>180.163670368206</v>
      </c>
      <c r="C33" s="7" t="n">
        <v>112.6873015</v>
      </c>
      <c r="D33" s="0" t="n">
        <f aca="false">INT((ROW()-3)/30)</f>
        <v>1</v>
      </c>
      <c r="E33" s="0" t="n">
        <f aca="false">2+30*D33</f>
        <v>32</v>
      </c>
      <c r="F33" s="8" t="n">
        <f aca="false">INDEX($F:$F,$E33)*(2*B33/INDEX($B:$B,$E33)-C33/INDEX($C:$C,$E33))</f>
        <v>66.2650107480314</v>
      </c>
      <c r="G33" s="9" t="n">
        <f aca="false">B33/B32-1</f>
        <v>-0.0222139955888745</v>
      </c>
      <c r="H33" s="9" t="n">
        <f aca="false">F33/F32-1</f>
        <v>0.00140213590631011</v>
      </c>
      <c r="I33" s="9" t="n">
        <f aca="false">LN(B33/B32)</f>
        <v>-0.0224644422851653</v>
      </c>
      <c r="J33" s="9" t="n">
        <f aca="false">LN(F33/F32)</f>
        <v>0.00140115383165447</v>
      </c>
      <c r="K33" s="9" t="n">
        <f aca="false">F33/F26-1</f>
        <v>-0.0282384598392046</v>
      </c>
      <c r="L33" s="9" t="n">
        <f aca="false">F33/F3-1</f>
        <v>0.0323471514930822</v>
      </c>
      <c r="M33" s="9" t="n">
        <f aca="false">B33/B26-1</f>
        <v>0.110424318678177</v>
      </c>
      <c r="N33" s="9" t="n">
        <f aca="false">B33/B3-1</f>
        <v>0.386259604081044</v>
      </c>
      <c r="O33" s="8" t="n">
        <f aca="false">MAX(O32,F33)</f>
        <v>69.597405753478</v>
      </c>
      <c r="P33" s="9" t="n">
        <f aca="false">F33/O33-1</f>
        <v>-0.0478810232848387</v>
      </c>
      <c r="Q33" s="8" t="n">
        <f aca="false">MAX(Q32,B33)</f>
        <v>184.256748977206</v>
      </c>
      <c r="R33" s="9" t="n">
        <f aca="false">B33/Q33-1</f>
        <v>-0.0222139955888745</v>
      </c>
      <c r="S33" s="9" t="n">
        <f aca="false">B33/INDEX($B:$B,$E33)-1</f>
        <v>-0.0222139955888745</v>
      </c>
      <c r="T33" s="0" t="n">
        <f aca="false">IF(AND($A33&gt;=CrashTest!$B$3,$A33&lt;=CrashTest!$C$3),1,IF(AND($A33&gt;=CrashTest!$B$4,$A33&lt;=CrashTest!$C$4),2,IF(AND($A33&gt;=CrashTest!$B$5,$A33&lt;=CrashTest!$C$5),3,IF(AND($A33&gt;=CrashTest!$B$6,$A33&lt;=CrashTest!$C$6),4,IF(AND($A33&gt;=CrashTest!$B$7,$A33&lt;=CrashTest!$C$7),5,0)))))</f>
        <v>0</v>
      </c>
      <c r="U33" s="8" t="str">
        <f aca="false">IF(T33=0,"",IF(T32=T33,MAX(U32,B33),B33))</f>
        <v/>
      </c>
      <c r="V33" s="9" t="str">
        <f aca="false">IF(T33=0,"",B33/U33-1)</f>
        <v/>
      </c>
      <c r="W33" s="8" t="str">
        <f aca="false">IF(T33=0,"",IF(T32=T33,MAX(W32,F33),F33))</f>
        <v/>
      </c>
      <c r="X33" s="9" t="str">
        <f aca="false">IF(T33=0,"",F33/W33-1)</f>
        <v/>
      </c>
    </row>
    <row r="34" customFormat="false" ht="15" hidden="false" customHeight="false" outlineLevel="0" collapsed="false">
      <c r="A34" s="5" t="n">
        <v>43862</v>
      </c>
      <c r="B34" s="6" t="n">
        <v>183.562507656341</v>
      </c>
      <c r="C34" s="7" t="n">
        <v>117.0763474</v>
      </c>
      <c r="D34" s="0" t="n">
        <f aca="false">INT((ROW()-3)/30)</f>
        <v>1</v>
      </c>
      <c r="E34" s="0" t="n">
        <f aca="false">2+30*D34</f>
        <v>32</v>
      </c>
      <c r="F34" s="8" t="n">
        <f aca="false">INDEX($F:$F,$E34)*(2*B34/INDEX($B:$B,$E34)-C34/INDEX($C:$C,$E34))</f>
        <v>66.2470477950088</v>
      </c>
      <c r="G34" s="9" t="n">
        <f aca="false">B34/B33-1</f>
        <v>0.0188652755640952</v>
      </c>
      <c r="H34" s="9" t="n">
        <f aca="false">F34/F33-1</f>
        <v>-0.000271077493534389</v>
      </c>
      <c r="I34" s="9" t="n">
        <f aca="false">LN(B34/B33)</f>
        <v>0.0186895330994588</v>
      </c>
      <c r="J34" s="9" t="n">
        <f aca="false">LN(F34/F33)</f>
        <v>-0.000271114241679352</v>
      </c>
      <c r="K34" s="9" t="n">
        <f aca="false">F34/F27-1</f>
        <v>-0.0355754345317931</v>
      </c>
      <c r="L34" s="9" t="n">
        <f aca="false">F34/F4-1</f>
        <v>0.0343370051442928</v>
      </c>
      <c r="M34" s="9" t="n">
        <f aca="false">B34/B27-1</f>
        <v>0.143538771556605</v>
      </c>
      <c r="N34" s="9" t="n">
        <f aca="false">B34/B4-1</f>
        <v>0.44844344205184</v>
      </c>
      <c r="O34" s="8" t="n">
        <f aca="false">MAX(O33,F34)</f>
        <v>69.597405753478</v>
      </c>
      <c r="P34" s="9" t="n">
        <f aca="false">F34/O34-1</f>
        <v>-0.0481391213105931</v>
      </c>
      <c r="Q34" s="8" t="n">
        <f aca="false">MAX(Q33,B34)</f>
        <v>184.256748977206</v>
      </c>
      <c r="R34" s="9" t="n">
        <f aca="false">B34/Q34-1</f>
        <v>-0.00376779317294296</v>
      </c>
      <c r="S34" s="9" t="n">
        <f aca="false">B34/INDEX($B:$B,$E34)-1</f>
        <v>-0.00376779317294296</v>
      </c>
      <c r="T34" s="0" t="n">
        <f aca="false">IF(AND($A34&gt;=CrashTest!$B$3,$A34&lt;=CrashTest!$C$3),1,IF(AND($A34&gt;=CrashTest!$B$4,$A34&lt;=CrashTest!$C$4),2,IF(AND($A34&gt;=CrashTest!$B$5,$A34&lt;=CrashTest!$C$5),3,IF(AND($A34&gt;=CrashTest!$B$6,$A34&lt;=CrashTest!$C$6),4,IF(AND($A34&gt;=CrashTest!$B$7,$A34&lt;=CrashTest!$C$7),5,0)))))</f>
        <v>0</v>
      </c>
      <c r="U34" s="8" t="str">
        <f aca="false">IF(T34=0,"",IF(T33=T34,MAX(U33,B34),B34))</f>
        <v/>
      </c>
      <c r="V34" s="9" t="str">
        <f aca="false">IF(T34=0,"",B34/U34-1)</f>
        <v/>
      </c>
      <c r="W34" s="8" t="str">
        <f aca="false">IF(T34=0,"",IF(T33=T34,MAX(W33,F34),F34))</f>
        <v/>
      </c>
      <c r="X34" s="9" t="str">
        <f aca="false">IF(T34=0,"",F34/W34-1)</f>
        <v/>
      </c>
    </row>
    <row r="35" customFormat="false" ht="15" hidden="false" customHeight="false" outlineLevel="0" collapsed="false">
      <c r="A35" s="5" t="n">
        <v>43863</v>
      </c>
      <c r="B35" s="6" t="n">
        <v>188.398108533022</v>
      </c>
      <c r="C35" s="7" t="n">
        <v>122.6751413</v>
      </c>
      <c r="D35" s="0" t="n">
        <f aca="false">INT((ROW()-3)/30)</f>
        <v>1</v>
      </c>
      <c r="E35" s="0" t="n">
        <f aca="false">2+30*D35</f>
        <v>32</v>
      </c>
      <c r="F35" s="8" t="n">
        <f aca="false">INDEX($F:$F,$E35)*(2*B35/INDEX($B:$B,$E35)-C35/INDEX($C:$C,$E35))</f>
        <v>66.5832253012794</v>
      </c>
      <c r="G35" s="9" t="n">
        <f aca="false">B35/B34-1</f>
        <v>0.0263430748382127</v>
      </c>
      <c r="H35" s="9" t="n">
        <f aca="false">F35/F34-1</f>
        <v>0.00507460358551981</v>
      </c>
      <c r="I35" s="9" t="n">
        <f aca="false">LN(B35/B34)</f>
        <v>0.0260020717896632</v>
      </c>
      <c r="J35" s="9" t="n">
        <f aca="false">LN(F35/F34)</f>
        <v>0.00506177117935187</v>
      </c>
      <c r="K35" s="9" t="n">
        <f aca="false">F35/F28-1</f>
        <v>-0.0230228941486795</v>
      </c>
      <c r="L35" s="9" t="n">
        <f aca="false">F35/F5-1</f>
        <v>0.0314443103038009</v>
      </c>
      <c r="M35" s="9" t="n">
        <f aca="false">B35/B28-1</f>
        <v>0.127058556247228</v>
      </c>
      <c r="N35" s="9" t="n">
        <f aca="false">B35/B5-1</f>
        <v>0.408049539797352</v>
      </c>
      <c r="O35" s="8" t="n">
        <f aca="false">MAX(O34,F35)</f>
        <v>69.597405753478</v>
      </c>
      <c r="P35" s="9" t="n">
        <f aca="false">F35/O35-1</f>
        <v>-0.0433088046826797</v>
      </c>
      <c r="Q35" s="8" t="n">
        <f aca="false">MAX(Q34,B35)</f>
        <v>188.398108533022</v>
      </c>
      <c r="R35" s="9" t="n">
        <f aca="false">B35/Q35-1</f>
        <v>0</v>
      </c>
      <c r="S35" s="9" t="n">
        <f aca="false">B35/INDEX($B:$B,$E35)-1</f>
        <v>0.0224760264077399</v>
      </c>
      <c r="T35" s="0" t="n">
        <f aca="false">IF(AND($A35&gt;=CrashTest!$B$3,$A35&lt;=CrashTest!$C$3),1,IF(AND($A35&gt;=CrashTest!$B$4,$A35&lt;=CrashTest!$C$4),2,IF(AND($A35&gt;=CrashTest!$B$5,$A35&lt;=CrashTest!$C$5),3,IF(AND($A35&gt;=CrashTest!$B$6,$A35&lt;=CrashTest!$C$6),4,IF(AND($A35&gt;=CrashTest!$B$7,$A35&lt;=CrashTest!$C$7),5,0)))))</f>
        <v>0</v>
      </c>
      <c r="U35" s="8" t="str">
        <f aca="false">IF(T35=0,"",IF(T34=T35,MAX(U34,B35),B35))</f>
        <v/>
      </c>
      <c r="V35" s="9" t="str">
        <f aca="false">IF(T35=0,"",B35/U35-1)</f>
        <v/>
      </c>
      <c r="W35" s="8" t="str">
        <f aca="false">IF(T35=0,"",IF(T34=T35,MAX(W34,F35),F35))</f>
        <v/>
      </c>
      <c r="X35" s="9" t="str">
        <f aca="false">IF(T35=0,"",F35/W35-1)</f>
        <v/>
      </c>
    </row>
    <row r="36" customFormat="false" ht="15" hidden="false" customHeight="false" outlineLevel="0" collapsed="false">
      <c r="A36" s="5" t="n">
        <v>43864</v>
      </c>
      <c r="B36" s="6" t="n">
        <v>189.341644067797</v>
      </c>
      <c r="C36" s="7" t="n">
        <v>124.0917136</v>
      </c>
      <c r="D36" s="0" t="n">
        <f aca="false">INT((ROW()-3)/30)</f>
        <v>1</v>
      </c>
      <c r="E36" s="0" t="n">
        <f aca="false">2+30*D36</f>
        <v>32</v>
      </c>
      <c r="F36" s="8" t="n">
        <f aca="false">INDEX($F:$F,$E36)*(2*B36/INDEX($B:$B,$E36)-C36/INDEX($C:$C,$E36))</f>
        <v>66.4672140140761</v>
      </c>
      <c r="G36" s="9" t="n">
        <f aca="false">B36/B35-1</f>
        <v>0.00500820067739505</v>
      </c>
      <c r="H36" s="9" t="n">
        <f aca="false">F36/F35-1</f>
        <v>-0.00174235006908097</v>
      </c>
      <c r="I36" s="9" t="n">
        <f aca="false">LN(B36/B35)</f>
        <v>0.00499570135575247</v>
      </c>
      <c r="J36" s="9" t="n">
        <f aca="false">LN(F36/F35)</f>
        <v>-0.00174386972640248</v>
      </c>
      <c r="K36" s="9" t="n">
        <f aca="false">F36/F29-1</f>
        <v>-0.0290223161682163</v>
      </c>
      <c r="L36" s="9" t="n">
        <f aca="false">F36/F6-1</f>
        <v>0.0270935944192776</v>
      </c>
      <c r="M36" s="9" t="n">
        <f aca="false">B36/B29-1</f>
        <v>0.114204894654543</v>
      </c>
      <c r="N36" s="9" t="n">
        <f aca="false">B36/B6-1</f>
        <v>0.412466623043134</v>
      </c>
      <c r="O36" s="8" t="n">
        <f aca="false">MAX(O35,F36)</f>
        <v>69.597405753478</v>
      </c>
      <c r="P36" s="9" t="n">
        <f aca="false">F36/O36-1</f>
        <v>-0.04497569565293</v>
      </c>
      <c r="Q36" s="8" t="n">
        <f aca="false">MAX(Q35,B36)</f>
        <v>189.341644067797</v>
      </c>
      <c r="R36" s="9" t="n">
        <f aca="false">B36/Q36-1</f>
        <v>0</v>
      </c>
      <c r="S36" s="9" t="n">
        <f aca="false">B36/INDEX($B:$B,$E36)-1</f>
        <v>0.0275967915358153</v>
      </c>
      <c r="T36" s="0" t="n">
        <f aca="false">IF(AND($A36&gt;=CrashTest!$B$3,$A36&lt;=CrashTest!$C$3),1,IF(AND($A36&gt;=CrashTest!$B$4,$A36&lt;=CrashTest!$C$4),2,IF(AND($A36&gt;=CrashTest!$B$5,$A36&lt;=CrashTest!$C$5),3,IF(AND($A36&gt;=CrashTest!$B$6,$A36&lt;=CrashTest!$C$6),4,IF(AND($A36&gt;=CrashTest!$B$7,$A36&lt;=CrashTest!$C$7),5,0)))))</f>
        <v>0</v>
      </c>
      <c r="U36" s="8" t="str">
        <f aca="false">IF(T36=0,"",IF(T35=T36,MAX(U35,B36),B36))</f>
        <v/>
      </c>
      <c r="V36" s="9" t="str">
        <f aca="false">IF(T36=0,"",B36/U36-1)</f>
        <v/>
      </c>
      <c r="W36" s="8" t="str">
        <f aca="false">IF(T36=0,"",IF(T35=T36,MAX(W35,F36),F36))</f>
        <v/>
      </c>
      <c r="X36" s="9" t="str">
        <f aca="false">IF(T36=0,"",F36/W36-1)</f>
        <v/>
      </c>
    </row>
    <row r="37" customFormat="false" ht="15" hidden="false" customHeight="false" outlineLevel="0" collapsed="false">
      <c r="A37" s="5" t="n">
        <v>43865</v>
      </c>
      <c r="B37" s="6" t="n">
        <v>188.276665984804</v>
      </c>
      <c r="C37" s="7" t="n">
        <v>122.6397695</v>
      </c>
      <c r="D37" s="0" t="n">
        <f aca="false">INT((ROW()-3)/30)</f>
        <v>1</v>
      </c>
      <c r="E37" s="0" t="n">
        <f aca="false">2+30*D37</f>
        <v>32</v>
      </c>
      <c r="F37" s="8" t="n">
        <f aca="false">INDEX($F:$F,$E37)*(2*B37/INDEX($B:$B,$E37)-C37/INDEX($C:$C,$E37))</f>
        <v>66.5158169289614</v>
      </c>
      <c r="G37" s="9" t="n">
        <f aca="false">B37/B36-1</f>
        <v>-0.00562463734925467</v>
      </c>
      <c r="H37" s="9" t="n">
        <f aca="false">F37/F36-1</f>
        <v>0.000731231413956479</v>
      </c>
      <c r="I37" s="9" t="n">
        <f aca="false">LN(B37/B36)</f>
        <v>-0.00564051518795706</v>
      </c>
      <c r="J37" s="9" t="n">
        <f aca="false">LN(F37/F36)</f>
        <v>0.000730964194524328</v>
      </c>
      <c r="K37" s="9" t="n">
        <f aca="false">F37/F30-1</f>
        <v>-0.0173192085177262</v>
      </c>
      <c r="L37" s="9" t="n">
        <f aca="false">F37/F7-1</f>
        <v>0.0293083715501397</v>
      </c>
      <c r="M37" s="9" t="n">
        <f aca="false">B37/B30-1</f>
        <v>0.0741713840928127</v>
      </c>
      <c r="N37" s="9" t="n">
        <f aca="false">B37/B7-1</f>
        <v>0.394826117377536</v>
      </c>
      <c r="O37" s="8" t="n">
        <f aca="false">MAX(O36,F37)</f>
        <v>69.597405753478</v>
      </c>
      <c r="P37" s="9" t="n">
        <f aca="false">F37/O37-1</f>
        <v>-0.0442773518804994</v>
      </c>
      <c r="Q37" s="8" t="n">
        <f aca="false">MAX(Q36,B37)</f>
        <v>189.341644067797</v>
      </c>
      <c r="R37" s="9" t="n">
        <f aca="false">B37/Q37-1</f>
        <v>-0.00562463734925467</v>
      </c>
      <c r="S37" s="9" t="n">
        <f aca="false">B37/INDEX($B:$B,$E37)-1</f>
        <v>0.0218169322421686</v>
      </c>
      <c r="T37" s="0" t="n">
        <f aca="false">IF(AND($A37&gt;=CrashTest!$B$3,$A37&lt;=CrashTest!$C$3),1,IF(AND($A37&gt;=CrashTest!$B$4,$A37&lt;=CrashTest!$C$4),2,IF(AND($A37&gt;=CrashTest!$B$5,$A37&lt;=CrashTest!$C$5),3,IF(AND($A37&gt;=CrashTest!$B$6,$A37&lt;=CrashTest!$C$6),4,IF(AND($A37&gt;=CrashTest!$B$7,$A37&lt;=CrashTest!$C$7),5,0)))))</f>
        <v>0</v>
      </c>
      <c r="U37" s="8" t="str">
        <f aca="false">IF(T37=0,"",IF(T36=T37,MAX(U36,B37),B37))</f>
        <v/>
      </c>
      <c r="V37" s="9" t="str">
        <f aca="false">IF(T37=0,"",B37/U37-1)</f>
        <v/>
      </c>
      <c r="W37" s="8" t="str">
        <f aca="false">IF(T37=0,"",IF(T36=T37,MAX(W36,F37),F37))</f>
        <v/>
      </c>
      <c r="X37" s="9" t="str">
        <f aca="false">IF(T37=0,"",F37/W37-1)</f>
        <v/>
      </c>
    </row>
    <row r="38" customFormat="false" ht="15" hidden="false" customHeight="false" outlineLevel="0" collapsed="false">
      <c r="A38" s="5" t="n">
        <v>43866</v>
      </c>
      <c r="B38" s="6" t="n">
        <v>205.125087901812</v>
      </c>
      <c r="C38" s="7" t="n">
        <v>140.9746656</v>
      </c>
      <c r="D38" s="0" t="n">
        <f aca="false">INT((ROW()-3)/30)</f>
        <v>1</v>
      </c>
      <c r="E38" s="0" t="n">
        <f aca="false">2+30*D38</f>
        <v>32</v>
      </c>
      <c r="F38" s="8" t="n">
        <f aca="false">INDEX($F:$F,$E38)*(2*B38/INDEX($B:$B,$E38)-C38/INDEX($C:$C,$E38))</f>
        <v>68.3442022645704</v>
      </c>
      <c r="G38" s="9" t="n">
        <f aca="false">B38/B37-1</f>
        <v>0.089487573135419</v>
      </c>
      <c r="H38" s="9" t="n">
        <f aca="false">F38/F37-1</f>
        <v>0.0274879783489956</v>
      </c>
      <c r="I38" s="9" t="n">
        <f aca="false">LN(B38/B37)</f>
        <v>0.085707469312173</v>
      </c>
      <c r="J38" s="9" t="n">
        <f aca="false">LN(F38/F37)</f>
        <v>0.0271169674161543</v>
      </c>
      <c r="K38" s="9" t="n">
        <f aca="false">F38/F31-1</f>
        <v>-0.0180064684213459</v>
      </c>
      <c r="L38" s="9" t="n">
        <f aca="false">F38/F8-1</f>
        <v>0.045592496454125</v>
      </c>
      <c r="M38" s="9" t="n">
        <f aca="false">B38/B31-1</f>
        <v>0.174312302987105</v>
      </c>
      <c r="N38" s="9" t="n">
        <f aca="false">B38/B8-1</f>
        <v>0.424590340348755</v>
      </c>
      <c r="O38" s="8" t="n">
        <f aca="false">MAX(O37,F38)</f>
        <v>69.597405753478</v>
      </c>
      <c r="P38" s="9" t="n">
        <f aca="false">F38/O38-1</f>
        <v>-0.0180064684213459</v>
      </c>
      <c r="Q38" s="8" t="n">
        <f aca="false">MAX(Q37,B38)</f>
        <v>205.125087901812</v>
      </c>
      <c r="R38" s="9" t="n">
        <f aca="false">B38/Q38-1</f>
        <v>0</v>
      </c>
      <c r="S38" s="9" t="n">
        <f aca="false">B38/INDEX($B:$B,$E38)-1</f>
        <v>0.113256849697199</v>
      </c>
      <c r="T38" s="0" t="n">
        <f aca="false">IF(AND($A38&gt;=CrashTest!$B$3,$A38&lt;=CrashTest!$C$3),1,IF(AND($A38&gt;=CrashTest!$B$4,$A38&lt;=CrashTest!$C$4),2,IF(AND($A38&gt;=CrashTest!$B$5,$A38&lt;=CrashTest!$C$5),3,IF(AND($A38&gt;=CrashTest!$B$6,$A38&lt;=CrashTest!$C$6),4,IF(AND($A38&gt;=CrashTest!$B$7,$A38&lt;=CrashTest!$C$7),5,0)))))</f>
        <v>0</v>
      </c>
      <c r="U38" s="8" t="str">
        <f aca="false">IF(T38=0,"",IF(T37=T38,MAX(U37,B38),B38))</f>
        <v/>
      </c>
      <c r="V38" s="9" t="str">
        <f aca="false">IF(T38=0,"",B38/U38-1)</f>
        <v/>
      </c>
      <c r="W38" s="8" t="str">
        <f aca="false">IF(T38=0,"",IF(T37=T38,MAX(W37,F38),F38))</f>
        <v/>
      </c>
      <c r="X38" s="9" t="str">
        <f aca="false">IF(T38=0,"",F38/W38-1)</f>
        <v/>
      </c>
    </row>
    <row r="39" customFormat="false" ht="15" hidden="false" customHeight="false" outlineLevel="0" collapsed="false">
      <c r="A39" s="5" t="n">
        <v>43867</v>
      </c>
      <c r="B39" s="6" t="n">
        <v>212.849642723553</v>
      </c>
      <c r="C39" s="7" t="n">
        <v>151.5173719</v>
      </c>
      <c r="D39" s="0" t="n">
        <f aca="false">INT((ROW()-3)/30)</f>
        <v>1</v>
      </c>
      <c r="E39" s="0" t="n">
        <f aca="false">2+30*D39</f>
        <v>32</v>
      </c>
      <c r="F39" s="8" t="n">
        <f aca="false">INDEX($F:$F,$E39)*(2*B39/INDEX($B:$B,$E39)-C39/INDEX($C:$C,$E39))</f>
        <v>67.9852915498105</v>
      </c>
      <c r="G39" s="9" t="n">
        <f aca="false">B39/B38-1</f>
        <v>0.0376577770215925</v>
      </c>
      <c r="H39" s="9" t="n">
        <f aca="false">F39/F38-1</f>
        <v>-0.00525151663005075</v>
      </c>
      <c r="I39" s="9" t="n">
        <f aca="false">LN(B39/B38)</f>
        <v>0.0369660357982811</v>
      </c>
      <c r="J39" s="9" t="n">
        <f aca="false">LN(F39/F38)</f>
        <v>-0.00526535431064254</v>
      </c>
      <c r="K39" s="9" t="n">
        <f aca="false">F39/F32-1</f>
        <v>0.027399156804875</v>
      </c>
      <c r="L39" s="9" t="n">
        <f aca="false">F39/F9-1</f>
        <v>0.0340275036972237</v>
      </c>
      <c r="M39" s="9" t="n">
        <f aca="false">B39/B32-1</f>
        <v>0.155179627910857</v>
      </c>
      <c r="N39" s="9" t="n">
        <f aca="false">B39/B9-1</f>
        <v>0.485872212371721</v>
      </c>
      <c r="O39" s="8" t="n">
        <f aca="false">MAX(O38,F39)</f>
        <v>69.597405753478</v>
      </c>
      <c r="P39" s="9" t="n">
        <f aca="false">F39/O39-1</f>
        <v>-0.0231634237830335</v>
      </c>
      <c r="Q39" s="8" t="n">
        <f aca="false">MAX(Q38,B39)</f>
        <v>212.849642723553</v>
      </c>
      <c r="R39" s="9" t="n">
        <f aca="false">B39/Q39-1</f>
        <v>0</v>
      </c>
      <c r="S39" s="9" t="n">
        <f aca="false">B39/INDEX($B:$B,$E39)-1</f>
        <v>0.155179627910857</v>
      </c>
      <c r="T39" s="0" t="n">
        <f aca="false">IF(AND($A39&gt;=CrashTest!$B$3,$A39&lt;=CrashTest!$C$3),1,IF(AND($A39&gt;=CrashTest!$B$4,$A39&lt;=CrashTest!$C$4),2,IF(AND($A39&gt;=CrashTest!$B$5,$A39&lt;=CrashTest!$C$5),3,IF(AND($A39&gt;=CrashTest!$B$6,$A39&lt;=CrashTest!$C$6),4,IF(AND($A39&gt;=CrashTest!$B$7,$A39&lt;=CrashTest!$C$7),5,0)))))</f>
        <v>0</v>
      </c>
      <c r="U39" s="8" t="str">
        <f aca="false">IF(T39=0,"",IF(T38=T39,MAX(U38,B39),B39))</f>
        <v/>
      </c>
      <c r="V39" s="9" t="str">
        <f aca="false">IF(T39=0,"",B39/U39-1)</f>
        <v/>
      </c>
      <c r="W39" s="8" t="str">
        <f aca="false">IF(T39=0,"",IF(T38=T39,MAX(W38,F39),F39))</f>
        <v/>
      </c>
      <c r="X39" s="9" t="str">
        <f aca="false">IF(T39=0,"",F39/W39-1)</f>
        <v/>
      </c>
    </row>
    <row r="40" customFormat="false" ht="15" hidden="false" customHeight="false" outlineLevel="0" collapsed="false">
      <c r="A40" s="5" t="n">
        <v>43868</v>
      </c>
      <c r="B40" s="6" t="n">
        <v>222.863079719462</v>
      </c>
      <c r="C40" s="7" t="n">
        <v>163.6568286</v>
      </c>
      <c r="D40" s="0" t="n">
        <f aca="false">INT((ROW()-3)/30)</f>
        <v>1</v>
      </c>
      <c r="E40" s="0" t="n">
        <f aca="false">2+30*D40</f>
        <v>32</v>
      </c>
      <c r="F40" s="8" t="n">
        <f aca="false">INDEX($F:$F,$E40)*(2*B40/INDEX($B:$B,$E40)-C40/INDEX($C:$C,$E40))</f>
        <v>68.375724563889</v>
      </c>
      <c r="G40" s="9" t="n">
        <f aca="false">B40/B39-1</f>
        <v>0.0470446502412709</v>
      </c>
      <c r="H40" s="9" t="n">
        <f aca="false">F40/F39-1</f>
        <v>0.0057429041661532</v>
      </c>
      <c r="I40" s="9" t="n">
        <f aca="false">LN(B40/B39)</f>
        <v>0.0459715768637804</v>
      </c>
      <c r="J40" s="9" t="n">
        <f aca="false">LN(F40/F39)</f>
        <v>0.00572647655680512</v>
      </c>
      <c r="K40" s="9" t="n">
        <f aca="false">F40/F33-1</f>
        <v>0.031852614102539</v>
      </c>
      <c r="L40" s="9" t="n">
        <f aca="false">F40/F10-1</f>
        <v>0.042200937452852</v>
      </c>
      <c r="M40" s="9" t="n">
        <f aca="false">B40/B33-1</f>
        <v>0.237003438395709</v>
      </c>
      <c r="N40" s="9" t="n">
        <f aca="false">B40/B10-1</f>
        <v>0.582019946842081</v>
      </c>
      <c r="O40" s="8" t="n">
        <f aca="false">MAX(O39,F40)</f>
        <v>69.597405753478</v>
      </c>
      <c r="P40" s="9" t="n">
        <f aca="false">F40/O40-1</f>
        <v>-0.0175535449398262</v>
      </c>
      <c r="Q40" s="8" t="n">
        <f aca="false">MAX(Q39,B40)</f>
        <v>222.863079719462</v>
      </c>
      <c r="R40" s="9" t="n">
        <f aca="false">B40/Q40-1</f>
        <v>0</v>
      </c>
      <c r="S40" s="9" t="n">
        <f aca="false">B40/INDEX($B:$B,$E40)-1</f>
        <v>0.209524649471765</v>
      </c>
      <c r="T40" s="0" t="n">
        <f aca="false">IF(AND($A40&gt;=CrashTest!$B$3,$A40&lt;=CrashTest!$C$3),1,IF(AND($A40&gt;=CrashTest!$B$4,$A40&lt;=CrashTest!$C$4),2,IF(AND($A40&gt;=CrashTest!$B$5,$A40&lt;=CrashTest!$C$5),3,IF(AND($A40&gt;=CrashTest!$B$6,$A40&lt;=CrashTest!$C$6),4,IF(AND($A40&gt;=CrashTest!$B$7,$A40&lt;=CrashTest!$C$7),5,0)))))</f>
        <v>0</v>
      </c>
      <c r="U40" s="8" t="str">
        <f aca="false">IF(T40=0,"",IF(T39=T40,MAX(U39,B40),B40))</f>
        <v/>
      </c>
      <c r="V40" s="9" t="str">
        <f aca="false">IF(T40=0,"",B40/U40-1)</f>
        <v/>
      </c>
      <c r="W40" s="8" t="str">
        <f aca="false">IF(T40=0,"",IF(T39=T40,MAX(W39,F40),F40))</f>
        <v/>
      </c>
      <c r="X40" s="9" t="str">
        <f aca="false">IF(T40=0,"",F40/W40-1)</f>
        <v/>
      </c>
    </row>
    <row r="41" customFormat="false" ht="15" hidden="false" customHeight="false" outlineLevel="0" collapsed="false">
      <c r="A41" s="5" t="n">
        <v>43869</v>
      </c>
      <c r="B41" s="6" t="n">
        <v>223.973379602572</v>
      </c>
      <c r="C41" s="7" t="n">
        <v>163.7223663</v>
      </c>
      <c r="D41" s="0" t="n">
        <f aca="false">INT((ROW()-3)/30)</f>
        <v>1</v>
      </c>
      <c r="E41" s="0" t="n">
        <f aca="false">2+30*D41</f>
        <v>32</v>
      </c>
      <c r="F41" s="8" t="n">
        <f aca="false">INDEX($F:$F,$E41)*(2*B41/INDEX($B:$B,$E41)-C41/INDEX($C:$C,$E41))</f>
        <v>69.1364885189616</v>
      </c>
      <c r="G41" s="9" t="n">
        <f aca="false">B41/B40-1</f>
        <v>0.00498198214126644</v>
      </c>
      <c r="H41" s="9" t="n">
        <f aca="false">F41/F40-1</f>
        <v>0.0111262287884306</v>
      </c>
      <c r="I41" s="9" t="n">
        <f aca="false">LN(B41/B40)</f>
        <v>0.00496961313268133</v>
      </c>
      <c r="J41" s="9" t="n">
        <f aca="false">LN(F41/F40)</f>
        <v>0.011064787623809</v>
      </c>
      <c r="K41" s="9" t="n">
        <f aca="false">F41/F34-1</f>
        <v>0.043616143211298</v>
      </c>
      <c r="L41" s="9" t="n">
        <f aca="false">F41/F11-1</f>
        <v>0.063822576747461</v>
      </c>
      <c r="M41" s="9" t="n">
        <f aca="false">B41/B34-1</f>
        <v>0.220147744014735</v>
      </c>
      <c r="N41" s="9" t="n">
        <f aca="false">B41/B11-1</f>
        <v>0.629209354716415</v>
      </c>
      <c r="O41" s="8" t="n">
        <f aca="false">MAX(O40,F41)</f>
        <v>69.597405753478</v>
      </c>
      <c r="P41" s="9" t="n">
        <f aca="false">F41/O41-1</f>
        <v>-0.00662262090844401</v>
      </c>
      <c r="Q41" s="8" t="n">
        <f aca="false">MAX(Q40,B41)</f>
        <v>223.973379602572</v>
      </c>
      <c r="R41" s="9" t="n">
        <f aca="false">B41/Q41-1</f>
        <v>0</v>
      </c>
      <c r="S41" s="9" t="n">
        <f aca="false">B41/INDEX($B:$B,$E41)-1</f>
        <v>0.215550479674854</v>
      </c>
      <c r="T41" s="0" t="n">
        <f aca="false">IF(AND($A41&gt;=CrashTest!$B$3,$A41&lt;=CrashTest!$C$3),1,IF(AND($A41&gt;=CrashTest!$B$4,$A41&lt;=CrashTest!$C$4),2,IF(AND($A41&gt;=CrashTest!$B$5,$A41&lt;=CrashTest!$C$5),3,IF(AND($A41&gt;=CrashTest!$B$6,$A41&lt;=CrashTest!$C$6),4,IF(AND($A41&gt;=CrashTest!$B$7,$A41&lt;=CrashTest!$C$7),5,0)))))</f>
        <v>0</v>
      </c>
      <c r="U41" s="8" t="str">
        <f aca="false">IF(T41=0,"",IF(T40=T41,MAX(U40,B41),B41))</f>
        <v/>
      </c>
      <c r="V41" s="9" t="str">
        <f aca="false">IF(T41=0,"",B41/U41-1)</f>
        <v/>
      </c>
      <c r="W41" s="8" t="str">
        <f aca="false">IF(T41=0,"",IF(T40=T41,MAX(W40,F41),F41))</f>
        <v/>
      </c>
      <c r="X41" s="9" t="str">
        <f aca="false">IF(T41=0,"",F41/W41-1)</f>
        <v/>
      </c>
    </row>
    <row r="42" customFormat="false" ht="15" hidden="false" customHeight="false" outlineLevel="0" collapsed="false">
      <c r="A42" s="5" t="n">
        <v>43870</v>
      </c>
      <c r="B42" s="6" t="n">
        <v>228.467053126826</v>
      </c>
      <c r="C42" s="7" t="n">
        <v>169.9127615</v>
      </c>
      <c r="D42" s="0" t="n">
        <f aca="false">INT((ROW()-3)/30)</f>
        <v>1</v>
      </c>
      <c r="E42" s="0" t="n">
        <f aca="false">2+30*D42</f>
        <v>32</v>
      </c>
      <c r="F42" s="8" t="n">
        <f aca="false">INDEX($F:$F,$E42)*(2*B42/INDEX($B:$B,$E42)-C42/INDEX($C:$C,$E42))</f>
        <v>68.8955942270141</v>
      </c>
      <c r="G42" s="9" t="n">
        <f aca="false">B42/B41-1</f>
        <v>0.0200634268779074</v>
      </c>
      <c r="H42" s="9" t="n">
        <f aca="false">F42/F41-1</f>
        <v>-0.00348432928990006</v>
      </c>
      <c r="I42" s="9" t="n">
        <f aca="false">LN(B42/B41)</f>
        <v>0.0198648085765185</v>
      </c>
      <c r="J42" s="9" t="n">
        <f aca="false">LN(F42/F41)</f>
        <v>-0.00349041370271022</v>
      </c>
      <c r="K42" s="9" t="n">
        <f aca="false">F42/F35-1</f>
        <v>0.03472900141547</v>
      </c>
      <c r="L42" s="9" t="n">
        <f aca="false">F42/F12-1</f>
        <v>0.0635869729650702</v>
      </c>
      <c r="M42" s="9" t="n">
        <f aca="false">B42/B35-1</f>
        <v>0.212682308255663</v>
      </c>
      <c r="N42" s="9" t="n">
        <f aca="false">B42/B12-1</f>
        <v>0.588900514509441</v>
      </c>
      <c r="O42" s="8" t="n">
        <f aca="false">MAX(O41,F42)</f>
        <v>69.597405753478</v>
      </c>
      <c r="P42" s="9" t="n">
        <f aca="false">F42/O42-1</f>
        <v>-0.0100838748063369</v>
      </c>
      <c r="Q42" s="8" t="n">
        <f aca="false">MAX(Q41,B42)</f>
        <v>228.467053126826</v>
      </c>
      <c r="R42" s="9" t="n">
        <f aca="false">B42/Q42-1</f>
        <v>0</v>
      </c>
      <c r="S42" s="9" t="n">
        <f aca="false">B42/INDEX($B:$B,$E42)-1</f>
        <v>0.239938587840216</v>
      </c>
      <c r="T42" s="0" t="n">
        <f aca="false">IF(AND($A42&gt;=CrashTest!$B$3,$A42&lt;=CrashTest!$C$3),1,IF(AND($A42&gt;=CrashTest!$B$4,$A42&lt;=CrashTest!$C$4),2,IF(AND($A42&gt;=CrashTest!$B$5,$A42&lt;=CrashTest!$C$5),3,IF(AND($A42&gt;=CrashTest!$B$6,$A42&lt;=CrashTest!$C$6),4,IF(AND($A42&gt;=CrashTest!$B$7,$A42&lt;=CrashTest!$C$7),5,0)))))</f>
        <v>0</v>
      </c>
      <c r="U42" s="8" t="str">
        <f aca="false">IF(T42=0,"",IF(T41=T42,MAX(U41,B42),B42))</f>
        <v/>
      </c>
      <c r="V42" s="9" t="str">
        <f aca="false">IF(T42=0,"",B42/U42-1)</f>
        <v/>
      </c>
      <c r="W42" s="8" t="str">
        <f aca="false">IF(T42=0,"",IF(T41=T42,MAX(W41,F42),F42))</f>
        <v/>
      </c>
      <c r="X42" s="9" t="str">
        <f aca="false">IF(T42=0,"",F42/W42-1)</f>
        <v/>
      </c>
    </row>
    <row r="43" customFormat="false" ht="15" hidden="false" customHeight="false" outlineLevel="0" collapsed="false">
      <c r="A43" s="5" t="n">
        <v>43871</v>
      </c>
      <c r="B43" s="6" t="n">
        <v>224.139831618936</v>
      </c>
      <c r="C43" s="7" t="n">
        <v>163.0349451</v>
      </c>
      <c r="D43" s="0" t="n">
        <f aca="false">INT((ROW()-3)/30)</f>
        <v>1</v>
      </c>
      <c r="E43" s="0" t="n">
        <f aca="false">2+30*D43</f>
        <v>32</v>
      </c>
      <c r="F43" s="8" t="n">
        <f aca="false">INDEX($F:$F,$E43)*(2*B43/INDEX($B:$B,$E43)-C43/INDEX($C:$C,$E43))</f>
        <v>69.6412118220871</v>
      </c>
      <c r="G43" s="9" t="n">
        <f aca="false">B43/B42-1</f>
        <v>-0.0189402430182696</v>
      </c>
      <c r="H43" s="9" t="n">
        <f aca="false">F43/F42-1</f>
        <v>0.0108224278118008</v>
      </c>
      <c r="I43" s="9" t="n">
        <f aca="false">LN(B43/B42)</f>
        <v>-0.0191219069175127</v>
      </c>
      <c r="J43" s="9" t="n">
        <f aca="false">LN(F43/F42)</f>
        <v>0.0107642844652107</v>
      </c>
      <c r="K43" s="9" t="n">
        <f aca="false">F43/F36-1</f>
        <v>0.0477528335599986</v>
      </c>
      <c r="L43" s="9" t="n">
        <f aca="false">F43/F13-1</f>
        <v>0.0554879575006391</v>
      </c>
      <c r="M43" s="9" t="n">
        <f aca="false">B43/B36-1</f>
        <v>0.183785176908461</v>
      </c>
      <c r="N43" s="9" t="n">
        <f aca="false">B43/B13-1</f>
        <v>0.569100395249522</v>
      </c>
      <c r="O43" s="8" t="n">
        <f aca="false">MAX(O42,F43)</f>
        <v>69.6412118220871</v>
      </c>
      <c r="P43" s="9" t="n">
        <f aca="false">F43/O43-1</f>
        <v>0</v>
      </c>
      <c r="Q43" s="8" t="n">
        <f aca="false">MAX(Q42,B43)</f>
        <v>228.467053126826</v>
      </c>
      <c r="R43" s="9" t="n">
        <f aca="false">B43/Q43-1</f>
        <v>-0.0189402430182696</v>
      </c>
      <c r="S43" s="9" t="n">
        <f aca="false">B43/INDEX($B:$B,$E43)-1</f>
        <v>0.216453849658792</v>
      </c>
      <c r="T43" s="0" t="n">
        <f aca="false">IF(AND($A43&gt;=CrashTest!$B$3,$A43&lt;=CrashTest!$C$3),1,IF(AND($A43&gt;=CrashTest!$B$4,$A43&lt;=CrashTest!$C$4),2,IF(AND($A43&gt;=CrashTest!$B$5,$A43&lt;=CrashTest!$C$5),3,IF(AND($A43&gt;=CrashTest!$B$6,$A43&lt;=CrashTest!$C$6),4,IF(AND($A43&gt;=CrashTest!$B$7,$A43&lt;=CrashTest!$C$7),5,0)))))</f>
        <v>0</v>
      </c>
      <c r="U43" s="8" t="str">
        <f aca="false">IF(T43=0,"",IF(T42=T43,MAX(U42,B43),B43))</f>
        <v/>
      </c>
      <c r="V43" s="9" t="str">
        <f aca="false">IF(T43=0,"",B43/U43-1)</f>
        <v/>
      </c>
      <c r="W43" s="8" t="str">
        <f aca="false">IF(T43=0,"",IF(T42=T43,MAX(W42,F43),F43))</f>
        <v/>
      </c>
      <c r="X43" s="9" t="str">
        <f aca="false">IF(T43=0,"",F43/W43-1)</f>
        <v/>
      </c>
    </row>
    <row r="44" customFormat="false" ht="15" hidden="false" customHeight="false" outlineLevel="0" collapsed="false">
      <c r="A44" s="5" t="n">
        <v>43872</v>
      </c>
      <c r="B44" s="6" t="n">
        <v>237.649539333723</v>
      </c>
      <c r="C44" s="7" t="n">
        <v>181.0600584</v>
      </c>
      <c r="D44" s="0" t="n">
        <f aca="false">INT((ROW()-3)/30)</f>
        <v>1</v>
      </c>
      <c r="E44" s="0" t="n">
        <f aca="false">2+30*D44</f>
        <v>32</v>
      </c>
      <c r="F44" s="8" t="n">
        <f aca="false">INDEX($F:$F,$E44)*(2*B44/INDEX($B:$B,$E44)-C44/INDEX($C:$C,$E44))</f>
        <v>69.2451022412484</v>
      </c>
      <c r="G44" s="9" t="n">
        <f aca="false">B44/B43-1</f>
        <v>0.060273569482086</v>
      </c>
      <c r="H44" s="9" t="n">
        <f aca="false">F44/F43-1</f>
        <v>-0.00568786169101421</v>
      </c>
      <c r="I44" s="9" t="n">
        <f aca="false">LN(B44/B43)</f>
        <v>0.0585269592429838</v>
      </c>
      <c r="J44" s="9" t="n">
        <f aca="false">LN(F44/F43)</f>
        <v>-0.0057040991766434</v>
      </c>
      <c r="K44" s="9" t="n">
        <f aca="false">F44/F37-1</f>
        <v>0.0410321249636296</v>
      </c>
      <c r="L44" s="9" t="n">
        <f aca="false">F44/F14-1</f>
        <v>0.0626592390049816</v>
      </c>
      <c r="M44" s="9" t="n">
        <f aca="false">B44/B37-1</f>
        <v>0.262235753382758</v>
      </c>
      <c r="N44" s="9" t="n">
        <f aca="false">B44/B14-1</f>
        <v>0.633923927244559</v>
      </c>
      <c r="O44" s="8" t="n">
        <f aca="false">MAX(O43,F44)</f>
        <v>69.6412118220871</v>
      </c>
      <c r="P44" s="9" t="n">
        <f aca="false">F44/O44-1</f>
        <v>-0.00568786169101421</v>
      </c>
      <c r="Q44" s="8" t="n">
        <f aca="false">MAX(Q43,B44)</f>
        <v>237.649539333723</v>
      </c>
      <c r="R44" s="9" t="n">
        <f aca="false">B44/Q44-1</f>
        <v>0</v>
      </c>
      <c r="S44" s="9" t="n">
        <f aca="false">B44/INDEX($B:$B,$E44)-1</f>
        <v>0.289773865287953</v>
      </c>
      <c r="T44" s="0" t="n">
        <f aca="false">IF(AND($A44&gt;=CrashTest!$B$3,$A44&lt;=CrashTest!$C$3),1,IF(AND($A44&gt;=CrashTest!$B$4,$A44&lt;=CrashTest!$C$4),2,IF(AND($A44&gt;=CrashTest!$B$5,$A44&lt;=CrashTest!$C$5),3,IF(AND($A44&gt;=CrashTest!$B$6,$A44&lt;=CrashTest!$C$6),4,IF(AND($A44&gt;=CrashTest!$B$7,$A44&lt;=CrashTest!$C$7),5,0)))))</f>
        <v>0</v>
      </c>
      <c r="U44" s="8" t="str">
        <f aca="false">IF(T44=0,"",IF(T43=T44,MAX(U43,B44),B44))</f>
        <v/>
      </c>
      <c r="V44" s="9" t="str">
        <f aca="false">IF(T44=0,"",B44/U44-1)</f>
        <v/>
      </c>
      <c r="W44" s="8" t="str">
        <f aca="false">IF(T44=0,"",IF(T43=T44,MAX(W43,F44),F44))</f>
        <v/>
      </c>
      <c r="X44" s="9" t="str">
        <f aca="false">IF(T44=0,"",F44/W44-1)</f>
        <v/>
      </c>
    </row>
    <row r="45" customFormat="false" ht="15" hidden="false" customHeight="false" outlineLevel="0" collapsed="false">
      <c r="A45" s="5" t="n">
        <v>43873</v>
      </c>
      <c r="B45" s="6" t="n">
        <v>266.649455289304</v>
      </c>
      <c r="C45" s="7" t="n">
        <v>216.5355009</v>
      </c>
      <c r="D45" s="0" t="n">
        <f aca="false">INT((ROW()-3)/30)</f>
        <v>1</v>
      </c>
      <c r="E45" s="0" t="n">
        <f aca="false">2+30*D45</f>
        <v>32</v>
      </c>
      <c r="F45" s="8" t="n">
        <f aca="false">INDEX($F:$F,$E45)*(2*B45/INDEX($B:$B,$E45)-C45/INDEX($C:$C,$E45))</f>
        <v>70.1974554558809</v>
      </c>
      <c r="G45" s="9" t="n">
        <f aca="false">B45/B44-1</f>
        <v>0.12202807561456</v>
      </c>
      <c r="H45" s="9" t="n">
        <f aca="false">F45/F44-1</f>
        <v>0.0137533657082991</v>
      </c>
      <c r="I45" s="9" t="n">
        <f aca="false">LN(B45/B44)</f>
        <v>0.115137829616815</v>
      </c>
      <c r="J45" s="9" t="n">
        <f aca="false">LN(F45/F44)</f>
        <v>0.0136596464994826</v>
      </c>
      <c r="K45" s="9" t="n">
        <f aca="false">F45/F38-1</f>
        <v>0.0271164653314155</v>
      </c>
      <c r="L45" s="9" t="n">
        <f aca="false">F45/F15-1</f>
        <v>0.056700481582985</v>
      </c>
      <c r="M45" s="9" t="n">
        <f aca="false">B45/B38-1</f>
        <v>0.299935848982754</v>
      </c>
      <c r="N45" s="9" t="n">
        <f aca="false">B45/B15-1</f>
        <v>0.852887523873161</v>
      </c>
      <c r="O45" s="8" t="n">
        <f aca="false">MAX(O44,F45)</f>
        <v>70.1974554558809</v>
      </c>
      <c r="P45" s="9" t="n">
        <f aca="false">F45/O45-1</f>
        <v>0</v>
      </c>
      <c r="Q45" s="8" t="n">
        <f aca="false">MAX(Q44,B45)</f>
        <v>266.649455289304</v>
      </c>
      <c r="R45" s="9" t="n">
        <f aca="false">B45/Q45-1</f>
        <v>0</v>
      </c>
      <c r="S45" s="9" t="n">
        <f aca="false">B45/INDEX($B:$B,$E45)-1</f>
        <v>0.447162488046995</v>
      </c>
      <c r="T45" s="0" t="n">
        <f aca="false">IF(AND($A45&gt;=CrashTest!$B$3,$A45&lt;=CrashTest!$C$3),1,IF(AND($A45&gt;=CrashTest!$B$4,$A45&lt;=CrashTest!$C$4),2,IF(AND($A45&gt;=CrashTest!$B$5,$A45&lt;=CrashTest!$C$5),3,IF(AND($A45&gt;=CrashTest!$B$6,$A45&lt;=CrashTest!$C$6),4,IF(AND($A45&gt;=CrashTest!$B$7,$A45&lt;=CrashTest!$C$7),5,0)))))</f>
        <v>0</v>
      </c>
      <c r="U45" s="8" t="str">
        <f aca="false">IF(T45=0,"",IF(T44=T45,MAX(U44,B45),B45))</f>
        <v/>
      </c>
      <c r="V45" s="9" t="str">
        <f aca="false">IF(T45=0,"",B45/U45-1)</f>
        <v/>
      </c>
      <c r="W45" s="8" t="str">
        <f aca="false">IF(T45=0,"",IF(T44=T45,MAX(W44,F45),F45))</f>
        <v/>
      </c>
      <c r="X45" s="9" t="str">
        <f aca="false">IF(T45=0,"",F45/W45-1)</f>
        <v/>
      </c>
    </row>
    <row r="46" customFormat="false" ht="15" hidden="false" customHeight="false" outlineLevel="0" collapsed="false">
      <c r="A46" s="5" t="n">
        <v>43874</v>
      </c>
      <c r="B46" s="6" t="n">
        <v>267.940001870251</v>
      </c>
      <c r="C46" s="7" t="n">
        <v>218.9719776</v>
      </c>
      <c r="D46" s="0" t="n">
        <f aca="false">INT((ROW()-3)/30)</f>
        <v>1</v>
      </c>
      <c r="E46" s="0" t="n">
        <f aca="false">2+30*D46</f>
        <v>32</v>
      </c>
      <c r="F46" s="8" t="n">
        <f aca="false">INDEX($F:$F,$E46)*(2*B46/INDEX($B:$B,$E46)-C46/INDEX($C:$C,$E46))</f>
        <v>69.7592285638164</v>
      </c>
      <c r="G46" s="9" t="n">
        <f aca="false">B46/B45-1</f>
        <v>0.00483986205614717</v>
      </c>
      <c r="H46" s="9" t="n">
        <f aca="false">F46/F45-1</f>
        <v>-0.00624277460227762</v>
      </c>
      <c r="I46" s="9" t="n">
        <f aca="false">LN(B46/B45)</f>
        <v>0.00482818757721086</v>
      </c>
      <c r="J46" s="9" t="n">
        <f aca="false">LN(F46/F45)</f>
        <v>-0.00626234219955248</v>
      </c>
      <c r="K46" s="9" t="n">
        <f aca="false">F46/F39-1</f>
        <v>0.0260929529544816</v>
      </c>
      <c r="L46" s="9" t="n">
        <f aca="false">F46/F16-1</f>
        <v>0.0302796398770635</v>
      </c>
      <c r="M46" s="9" t="n">
        <f aca="false">B46/B39-1</f>
        <v>0.258822887564105</v>
      </c>
      <c r="N46" s="9" t="n">
        <f aca="false">B46/B16-1</f>
        <v>0.613630029403406</v>
      </c>
      <c r="O46" s="8" t="n">
        <f aca="false">MAX(O45,F46)</f>
        <v>70.1974554558809</v>
      </c>
      <c r="P46" s="9" t="n">
        <f aca="false">F46/O46-1</f>
        <v>-0.00624277460227762</v>
      </c>
      <c r="Q46" s="8" t="n">
        <f aca="false">MAX(Q45,B46)</f>
        <v>267.940001870251</v>
      </c>
      <c r="R46" s="9" t="n">
        <f aca="false">B46/Q46-1</f>
        <v>0</v>
      </c>
      <c r="S46" s="9" t="n">
        <f aca="false">B46/INDEX($B:$B,$E46)-1</f>
        <v>0.454166554861973</v>
      </c>
      <c r="T46" s="0" t="n">
        <f aca="false">IF(AND($A46&gt;=CrashTest!$B$3,$A46&lt;=CrashTest!$C$3),1,IF(AND($A46&gt;=CrashTest!$B$4,$A46&lt;=CrashTest!$C$4),2,IF(AND($A46&gt;=CrashTest!$B$5,$A46&lt;=CrashTest!$C$5),3,IF(AND($A46&gt;=CrashTest!$B$6,$A46&lt;=CrashTest!$C$6),4,IF(AND($A46&gt;=CrashTest!$B$7,$A46&lt;=CrashTest!$C$7),5,0)))))</f>
        <v>0</v>
      </c>
      <c r="U46" s="8" t="str">
        <f aca="false">IF(T46=0,"",IF(T45=T46,MAX(U45,B46),B46))</f>
        <v/>
      </c>
      <c r="V46" s="9" t="str">
        <f aca="false">IF(T46=0,"",B46/U46-1)</f>
        <v/>
      </c>
      <c r="W46" s="8" t="str">
        <f aca="false">IF(T46=0,"",IF(T45=T46,MAX(W45,F46),F46))</f>
        <v/>
      </c>
      <c r="X46" s="9" t="str">
        <f aca="false">IF(T46=0,"",F46/W46-1)</f>
        <v/>
      </c>
    </row>
    <row r="47" customFormat="false" ht="15" hidden="false" customHeight="false" outlineLevel="0" collapsed="false">
      <c r="A47" s="5" t="n">
        <v>43875</v>
      </c>
      <c r="B47" s="6" t="n">
        <v>284.830649094097</v>
      </c>
      <c r="C47" s="7" t="n">
        <v>240.9327114</v>
      </c>
      <c r="D47" s="0" t="n">
        <f aca="false">INT((ROW()-3)/30)</f>
        <v>1</v>
      </c>
      <c r="E47" s="0" t="n">
        <f aca="false">2+30*D47</f>
        <v>32</v>
      </c>
      <c r="F47" s="8" t="n">
        <f aca="false">INDEX($F:$F,$E47)*(2*B47/INDEX($B:$B,$E47)-C47/INDEX($C:$C,$E47))</f>
        <v>69.5863584296929</v>
      </c>
      <c r="G47" s="9" t="n">
        <f aca="false">B47/B46-1</f>
        <v>0.0630389158242419</v>
      </c>
      <c r="H47" s="9" t="n">
        <f aca="false">F47/F46-1</f>
        <v>-0.00247809698705848</v>
      </c>
      <c r="I47" s="9" t="n">
        <f aca="false">LN(B47/B46)</f>
        <v>0.061131708119845</v>
      </c>
      <c r="J47" s="9" t="n">
        <f aca="false">LN(F47/F46)</f>
        <v>-0.00248117255147906</v>
      </c>
      <c r="K47" s="9" t="n">
        <f aca="false">F47/F40-1</f>
        <v>0.0177056093156667</v>
      </c>
      <c r="L47" s="9" t="n">
        <f aca="false">F47/F17-1</f>
        <v>0.0383333042217302</v>
      </c>
      <c r="M47" s="9" t="n">
        <f aca="false">B47/B40-1</f>
        <v>0.278052198922492</v>
      </c>
      <c r="N47" s="9" t="n">
        <f aca="false">B47/B17-1</f>
        <v>0.717360015419075</v>
      </c>
      <c r="O47" s="8" t="n">
        <f aca="false">MAX(O46,F47)</f>
        <v>70.1974554558809</v>
      </c>
      <c r="P47" s="9" t="n">
        <f aca="false">F47/O47-1</f>
        <v>-0.00870540138840337</v>
      </c>
      <c r="Q47" s="8" t="n">
        <f aca="false">MAX(Q46,B47)</f>
        <v>284.830649094097</v>
      </c>
      <c r="R47" s="9" t="n">
        <f aca="false">B47/Q47-1</f>
        <v>0</v>
      </c>
      <c r="S47" s="9" t="n">
        <f aca="false">B47/INDEX($B:$B,$E47)-1</f>
        <v>0.545835637908345</v>
      </c>
      <c r="T47" s="0" t="n">
        <f aca="false">IF(AND($A47&gt;=CrashTest!$B$3,$A47&lt;=CrashTest!$C$3),1,IF(AND($A47&gt;=CrashTest!$B$4,$A47&lt;=CrashTest!$C$4),2,IF(AND($A47&gt;=CrashTest!$B$5,$A47&lt;=CrashTest!$C$5),3,IF(AND($A47&gt;=CrashTest!$B$6,$A47&lt;=CrashTest!$C$6),4,IF(AND($A47&gt;=CrashTest!$B$7,$A47&lt;=CrashTest!$C$7),5,0)))))</f>
        <v>1</v>
      </c>
      <c r="U47" s="8" t="n">
        <f aca="false">IF(T47=0,"",IF(T46=T47,MAX(U46,B47),B47))</f>
        <v>284.830649094097</v>
      </c>
      <c r="V47" s="9" t="n">
        <f aca="false">IF(T47=0,"",B47/U47-1)</f>
        <v>0</v>
      </c>
      <c r="W47" s="8" t="n">
        <f aca="false">IF(T47=0,"",IF(T46=T47,MAX(W46,F47),F47))</f>
        <v>69.5863584296929</v>
      </c>
      <c r="X47" s="9" t="n">
        <f aca="false">IF(T47=0,"",F47/W47-1)</f>
        <v>0</v>
      </c>
    </row>
    <row r="48" customFormat="false" ht="15" hidden="false" customHeight="false" outlineLevel="0" collapsed="false">
      <c r="A48" s="5" t="n">
        <v>43876</v>
      </c>
      <c r="B48" s="6" t="n">
        <v>265.033846464056</v>
      </c>
      <c r="C48" s="7" t="n">
        <v>214.4471902</v>
      </c>
      <c r="D48" s="0" t="n">
        <f aca="false">INT((ROW()-3)/30)</f>
        <v>1</v>
      </c>
      <c r="E48" s="0" t="n">
        <f aca="false">2+30*D48</f>
        <v>32</v>
      </c>
      <c r="F48" s="8" t="n">
        <f aca="false">INDEX($F:$F,$E48)*(2*B48/INDEX($B:$B,$E48)-C48/INDEX($C:$C,$E48))</f>
        <v>70.207122739307</v>
      </c>
      <c r="G48" s="9" t="n">
        <f aca="false">B48/B47-1</f>
        <v>-0.0695037654585441</v>
      </c>
      <c r="H48" s="9" t="n">
        <f aca="false">F48/F47-1</f>
        <v>0.00892077590525542</v>
      </c>
      <c r="I48" s="9" t="n">
        <f aca="false">LN(B48/B47)</f>
        <v>-0.0720372496125269</v>
      </c>
      <c r="J48" s="9" t="n">
        <f aca="false">LN(F48/F47)</f>
        <v>0.00888122085101218</v>
      </c>
      <c r="K48" s="9" t="n">
        <f aca="false">F48/F41-1</f>
        <v>0.0154858055895006</v>
      </c>
      <c r="L48" s="9" t="n">
        <f aca="false">F48/F18-1</f>
        <v>0.0412722460869275</v>
      </c>
      <c r="M48" s="9" t="n">
        <f aca="false">B48/B41-1</f>
        <v>0.183327442459204</v>
      </c>
      <c r="N48" s="9" t="n">
        <f aca="false">B48/B18-1</f>
        <v>0.615538602113488</v>
      </c>
      <c r="O48" s="8" t="n">
        <f aca="false">MAX(O47,F48)</f>
        <v>70.207122739307</v>
      </c>
      <c r="P48" s="9" t="n">
        <f aca="false">F48/O48-1</f>
        <v>0</v>
      </c>
      <c r="Q48" s="8" t="n">
        <f aca="false">MAX(Q47,B48)</f>
        <v>284.830649094097</v>
      </c>
      <c r="R48" s="9" t="n">
        <f aca="false">B48/Q48-1</f>
        <v>-0.0695037654585441</v>
      </c>
      <c r="S48" s="9" t="n">
        <f aca="false">B48/INDEX($B:$B,$E48)-1</f>
        <v>0.438394240293704</v>
      </c>
      <c r="T48" s="0" t="n">
        <f aca="false">IF(AND($A48&gt;=CrashTest!$B$3,$A48&lt;=CrashTest!$C$3),1,IF(AND($A48&gt;=CrashTest!$B$4,$A48&lt;=CrashTest!$C$4),2,IF(AND($A48&gt;=CrashTest!$B$5,$A48&lt;=CrashTest!$C$5),3,IF(AND($A48&gt;=CrashTest!$B$6,$A48&lt;=CrashTest!$C$6),4,IF(AND($A48&gt;=CrashTest!$B$7,$A48&lt;=CrashTest!$C$7),5,0)))))</f>
        <v>1</v>
      </c>
      <c r="U48" s="8" t="n">
        <f aca="false">IF(T48=0,"",IF(T47=T48,MAX(U47,B48),B48))</f>
        <v>284.830649094097</v>
      </c>
      <c r="V48" s="9" t="n">
        <f aca="false">IF(T48=0,"",B48/U48-1)</f>
        <v>-0.0695037654585441</v>
      </c>
      <c r="W48" s="8" t="n">
        <f aca="false">IF(T48=0,"",IF(T47=T48,MAX(W47,F48),F48))</f>
        <v>70.207122739307</v>
      </c>
      <c r="X48" s="9" t="n">
        <f aca="false">IF(T48=0,"",F48/W48-1)</f>
        <v>0</v>
      </c>
    </row>
    <row r="49" customFormat="false" ht="15" hidden="false" customHeight="false" outlineLevel="0" collapsed="false">
      <c r="A49" s="5" t="n">
        <v>43877</v>
      </c>
      <c r="B49" s="6" t="n">
        <v>261.128690531853</v>
      </c>
      <c r="C49" s="7" t="n">
        <v>207.025306</v>
      </c>
      <c r="D49" s="0" t="n">
        <f aca="false">INT((ROW()-3)/30)</f>
        <v>1</v>
      </c>
      <c r="E49" s="0" t="n">
        <f aca="false">2+30*D49</f>
        <v>32</v>
      </c>
      <c r="F49" s="8" t="n">
        <f aca="false">INDEX($F:$F,$E49)*(2*B49/INDEX($B:$B,$E49)-C49/INDEX($C:$C,$E49))</f>
        <v>71.5607389223066</v>
      </c>
      <c r="G49" s="9" t="n">
        <f aca="false">B49/B48-1</f>
        <v>-0.0147345555456542</v>
      </c>
      <c r="H49" s="9" t="n">
        <f aca="false">F49/F48-1</f>
        <v>0.0192803255593577</v>
      </c>
      <c r="I49" s="9" t="n">
        <f aca="false">LN(B49/B48)</f>
        <v>-0.0148441873594005</v>
      </c>
      <c r="J49" s="9" t="n">
        <f aca="false">LN(F49/F48)</f>
        <v>0.0190968150922379</v>
      </c>
      <c r="K49" s="9" t="n">
        <f aca="false">F49/F42-1</f>
        <v>0.0386838189755745</v>
      </c>
      <c r="L49" s="9" t="n">
        <f aca="false">F49/F19-1</f>
        <v>0.0345192338939755</v>
      </c>
      <c r="M49" s="9" t="n">
        <f aca="false">B49/B42-1</f>
        <v>0.142959945243816</v>
      </c>
      <c r="N49" s="9" t="n">
        <f aca="false">B49/B19-1</f>
        <v>0.526761206883348</v>
      </c>
      <c r="O49" s="8" t="n">
        <f aca="false">MAX(O48,F49)</f>
        <v>71.5607389223066</v>
      </c>
      <c r="P49" s="9" t="n">
        <f aca="false">F49/O49-1</f>
        <v>0</v>
      </c>
      <c r="Q49" s="8" t="n">
        <f aca="false">MAX(Q48,B49)</f>
        <v>284.830649094097</v>
      </c>
      <c r="R49" s="9" t="n">
        <f aca="false">B49/Q49-1</f>
        <v>-0.0832142139114172</v>
      </c>
      <c r="S49" s="9" t="n">
        <f aca="false">B49/INDEX($B:$B,$E49)-1</f>
        <v>0.417200140463548</v>
      </c>
      <c r="T49" s="0" t="n">
        <f aca="false">IF(AND($A49&gt;=CrashTest!$B$3,$A49&lt;=CrashTest!$C$3),1,IF(AND($A49&gt;=CrashTest!$B$4,$A49&lt;=CrashTest!$C$4),2,IF(AND($A49&gt;=CrashTest!$B$5,$A49&lt;=CrashTest!$C$5),3,IF(AND($A49&gt;=CrashTest!$B$6,$A49&lt;=CrashTest!$C$6),4,IF(AND($A49&gt;=CrashTest!$B$7,$A49&lt;=CrashTest!$C$7),5,0)))))</f>
        <v>1</v>
      </c>
      <c r="U49" s="8" t="n">
        <f aca="false">IF(T49=0,"",IF(T48=T49,MAX(U48,B49),B49))</f>
        <v>284.830649094097</v>
      </c>
      <c r="V49" s="9" t="n">
        <f aca="false">IF(T49=0,"",B49/U49-1)</f>
        <v>-0.0832142139114172</v>
      </c>
      <c r="W49" s="8" t="n">
        <f aca="false">IF(T49=0,"",IF(T48=T49,MAX(W48,F49),F49))</f>
        <v>71.5607389223066</v>
      </c>
      <c r="X49" s="9" t="n">
        <f aca="false">IF(T49=0,"",F49/W49-1)</f>
        <v>0</v>
      </c>
    </row>
    <row r="50" customFormat="false" ht="15" hidden="false" customHeight="false" outlineLevel="0" collapsed="false">
      <c r="A50" s="5" t="n">
        <v>43878</v>
      </c>
      <c r="B50" s="6" t="n">
        <v>266.608233372297</v>
      </c>
      <c r="C50" s="7" t="n">
        <v>218.3455368</v>
      </c>
      <c r="D50" s="0" t="n">
        <f aca="false">INT((ROW()-3)/30)</f>
        <v>1</v>
      </c>
      <c r="E50" s="0" t="n">
        <f aca="false">2+30*D50</f>
        <v>32</v>
      </c>
      <c r="F50" s="8" t="n">
        <f aca="false">INDEX($F:$F,$E50)*(2*B50/INDEX($B:$B,$E50)-C50/INDEX($C:$C,$E50))</f>
        <v>69.1536705620987</v>
      </c>
      <c r="G50" s="9" t="n">
        <f aca="false">B50/B49-1</f>
        <v>0.0209840704569211</v>
      </c>
      <c r="H50" s="9" t="n">
        <f aca="false">F50/F49-1</f>
        <v>-0.0336367175137926</v>
      </c>
      <c r="I50" s="9" t="n">
        <f aca="false">LN(B50/B49)</f>
        <v>0.020766937157704</v>
      </c>
      <c r="J50" s="9" t="n">
        <f aca="false">LN(F50/F49)</f>
        <v>-0.0342154466394746</v>
      </c>
      <c r="K50" s="9" t="n">
        <f aca="false">F50/F43-1</f>
        <v>-0.00700075784485099</v>
      </c>
      <c r="L50" s="9" t="n">
        <f aca="false">F50/F20-1</f>
        <v>0.0028169226599295</v>
      </c>
      <c r="M50" s="9" t="n">
        <f aca="false">B50/B43-1</f>
        <v>0.189472801182265</v>
      </c>
      <c r="N50" s="9" t="n">
        <f aca="false">B50/B20-1</f>
        <v>0.522823168944821</v>
      </c>
      <c r="O50" s="8" t="n">
        <f aca="false">MAX(O49,F50)</f>
        <v>71.5607389223066</v>
      </c>
      <c r="P50" s="9" t="n">
        <f aca="false">F50/O50-1</f>
        <v>-0.0336367175137926</v>
      </c>
      <c r="Q50" s="8" t="n">
        <f aca="false">MAX(Q49,B50)</f>
        <v>284.830649094097</v>
      </c>
      <c r="R50" s="9" t="n">
        <f aca="false">B50/Q50-1</f>
        <v>-0.0639763163822305</v>
      </c>
      <c r="S50" s="9" t="n">
        <f aca="false">B50/INDEX($B:$B,$E50)-1</f>
        <v>0.446938768062593</v>
      </c>
      <c r="T50" s="0" t="n">
        <f aca="false">IF(AND($A50&gt;=CrashTest!$B$3,$A50&lt;=CrashTest!$C$3),1,IF(AND($A50&gt;=CrashTest!$B$4,$A50&lt;=CrashTest!$C$4),2,IF(AND($A50&gt;=CrashTest!$B$5,$A50&lt;=CrashTest!$C$5),3,IF(AND($A50&gt;=CrashTest!$B$6,$A50&lt;=CrashTest!$C$6),4,IF(AND($A50&gt;=CrashTest!$B$7,$A50&lt;=CrashTest!$C$7),5,0)))))</f>
        <v>1</v>
      </c>
      <c r="U50" s="8" t="n">
        <f aca="false">IF(T50=0,"",IF(T49=T50,MAX(U49,B50),B50))</f>
        <v>284.830649094097</v>
      </c>
      <c r="V50" s="9" t="n">
        <f aca="false">IF(T50=0,"",B50/U50-1)</f>
        <v>-0.0639763163822305</v>
      </c>
      <c r="W50" s="8" t="n">
        <f aca="false">IF(T50=0,"",IF(T49=T50,MAX(W49,F50),F50))</f>
        <v>71.5607389223066</v>
      </c>
      <c r="X50" s="9" t="n">
        <f aca="false">IF(T50=0,"",F50/W50-1)</f>
        <v>-0.0336367175137926</v>
      </c>
    </row>
    <row r="51" customFormat="false" ht="15" hidden="false" customHeight="false" outlineLevel="0" collapsed="false">
      <c r="A51" s="5" t="n">
        <v>43879</v>
      </c>
      <c r="B51" s="6" t="n">
        <v>283.564988310929</v>
      </c>
      <c r="C51" s="7" t="n">
        <v>237.0450416</v>
      </c>
      <c r="D51" s="0" t="n">
        <f aca="false">INT((ROW()-3)/30)</f>
        <v>1</v>
      </c>
      <c r="E51" s="0" t="n">
        <f aca="false">2+30*D51</f>
        <v>32</v>
      </c>
      <c r="F51" s="8" t="n">
        <f aca="false">INDEX($F:$F,$E51)*(2*B51/INDEX($B:$B,$E51)-C51/INDEX($C:$C,$E51))</f>
        <v>70.8555742836755</v>
      </c>
      <c r="G51" s="9" t="n">
        <f aca="false">B51/B50-1</f>
        <v>0.0636017677479346</v>
      </c>
      <c r="H51" s="9" t="n">
        <f aca="false">F51/F50-1</f>
        <v>0.0246104611330571</v>
      </c>
      <c r="I51" s="9" t="n">
        <f aca="false">LN(B51/B50)</f>
        <v>0.0616610424274061</v>
      </c>
      <c r="J51" s="9" t="n">
        <f aca="false">LN(F51/F50)</f>
        <v>0.0243125024386915</v>
      </c>
      <c r="K51" s="9" t="n">
        <f aca="false">F51/F44-1</f>
        <v>0.0232575588785495</v>
      </c>
      <c r="L51" s="9" t="n">
        <f aca="false">F51/F21-1</f>
        <v>0.0449969809897368</v>
      </c>
      <c r="M51" s="9" t="n">
        <f aca="false">B51/B44-1</f>
        <v>0.1932065557793</v>
      </c>
      <c r="N51" s="9" t="n">
        <f aca="false">B51/B21-1</f>
        <v>0.700113255899031</v>
      </c>
      <c r="O51" s="8" t="n">
        <f aca="false">MAX(O50,F51)</f>
        <v>71.5607389223066</v>
      </c>
      <c r="P51" s="9" t="n">
        <f aca="false">F51/O51-1</f>
        <v>-0.00985407150975226</v>
      </c>
      <c r="Q51" s="8" t="n">
        <f aca="false">MAX(Q50,B51)</f>
        <v>284.830649094097</v>
      </c>
      <c r="R51" s="9" t="n">
        <f aca="false">B51/Q51-1</f>
        <v>-0.0044435554502068</v>
      </c>
      <c r="S51" s="9" t="n">
        <f aca="false">B51/INDEX($B:$B,$E51)-1</f>
        <v>0.538966631534393</v>
      </c>
      <c r="T51" s="0" t="n">
        <f aca="false">IF(AND($A51&gt;=CrashTest!$B$3,$A51&lt;=CrashTest!$C$3),1,IF(AND($A51&gt;=CrashTest!$B$4,$A51&lt;=CrashTest!$C$4),2,IF(AND($A51&gt;=CrashTest!$B$5,$A51&lt;=CrashTest!$C$5),3,IF(AND($A51&gt;=CrashTest!$B$6,$A51&lt;=CrashTest!$C$6),4,IF(AND($A51&gt;=CrashTest!$B$7,$A51&lt;=CrashTest!$C$7),5,0)))))</f>
        <v>1</v>
      </c>
      <c r="U51" s="8" t="n">
        <f aca="false">IF(T51=0,"",IF(T50=T51,MAX(U50,B51),B51))</f>
        <v>284.830649094097</v>
      </c>
      <c r="V51" s="9" t="n">
        <f aca="false">IF(T51=0,"",B51/U51-1)</f>
        <v>-0.0044435554502068</v>
      </c>
      <c r="W51" s="8" t="n">
        <f aca="false">IF(T51=0,"",IF(T50=T51,MAX(W50,F51),F51))</f>
        <v>71.5607389223066</v>
      </c>
      <c r="X51" s="9" t="n">
        <f aca="false">IF(T51=0,"",F51/W51-1)</f>
        <v>-0.00985407150975226</v>
      </c>
    </row>
    <row r="52" customFormat="false" ht="15" hidden="false" customHeight="false" outlineLevel="0" collapsed="false">
      <c r="A52" s="5" t="n">
        <v>43880</v>
      </c>
      <c r="B52" s="6" t="n">
        <v>261.077341028638</v>
      </c>
      <c r="C52" s="7" t="n">
        <v>206.7784926</v>
      </c>
      <c r="D52" s="0" t="n">
        <f aca="false">INT((ROW()-3)/30)</f>
        <v>1</v>
      </c>
      <c r="E52" s="0" t="n">
        <f aca="false">2+30*D52</f>
        <v>32</v>
      </c>
      <c r="F52" s="8" t="n">
        <f aca="false">INDEX($F:$F,$E52)*(2*B52/INDEX($B:$B,$E52)-C52/INDEX($C:$C,$E52))</f>
        <v>71.6621479845579</v>
      </c>
      <c r="G52" s="9" t="n">
        <f aca="false">B52/B51-1</f>
        <v>-0.0793033280174676</v>
      </c>
      <c r="H52" s="9" t="n">
        <f aca="false">F52/F51-1</f>
        <v>0.0113833485796506</v>
      </c>
      <c r="I52" s="9" t="n">
        <f aca="false">LN(B52/B51)</f>
        <v>-0.0826246433548759</v>
      </c>
      <c r="J52" s="9" t="n">
        <f aca="false">LN(F52/F51)</f>
        <v>0.0113190457944326</v>
      </c>
      <c r="K52" s="9" t="n">
        <f aca="false">F52/F45-1</f>
        <v>0.0208653222423074</v>
      </c>
      <c r="L52" s="9" t="n">
        <f aca="false">F52/F22-1</f>
        <v>0.0505465442730042</v>
      </c>
      <c r="M52" s="9" t="n">
        <f aca="false">B52/B45-1</f>
        <v>-0.020896777211191</v>
      </c>
      <c r="N52" s="9" t="n">
        <f aca="false">B52/B22-1</f>
        <v>0.564017194015093</v>
      </c>
      <c r="O52" s="8" t="n">
        <f aca="false">MAX(O51,F52)</f>
        <v>71.6621479845579</v>
      </c>
      <c r="P52" s="9" t="n">
        <f aca="false">F52/O52-1</f>
        <v>0</v>
      </c>
      <c r="Q52" s="8" t="n">
        <f aca="false">MAX(Q51,B52)</f>
        <v>284.830649094097</v>
      </c>
      <c r="R52" s="9" t="n">
        <f aca="false">B52/Q52-1</f>
        <v>-0.0833944947322429</v>
      </c>
      <c r="S52" s="9" t="n">
        <f aca="false">B52/INDEX($B:$B,$E52)-1</f>
        <v>0.416921455945884</v>
      </c>
      <c r="T52" s="0" t="n">
        <f aca="false">IF(AND($A52&gt;=CrashTest!$B$3,$A52&lt;=CrashTest!$C$3),1,IF(AND($A52&gt;=CrashTest!$B$4,$A52&lt;=CrashTest!$C$4),2,IF(AND($A52&gt;=CrashTest!$B$5,$A52&lt;=CrashTest!$C$5),3,IF(AND($A52&gt;=CrashTest!$B$6,$A52&lt;=CrashTest!$C$6),4,IF(AND($A52&gt;=CrashTest!$B$7,$A52&lt;=CrashTest!$C$7),5,0)))))</f>
        <v>1</v>
      </c>
      <c r="U52" s="8" t="n">
        <f aca="false">IF(T52=0,"",IF(T51=T52,MAX(U51,B52),B52))</f>
        <v>284.830649094097</v>
      </c>
      <c r="V52" s="9" t="n">
        <f aca="false">IF(T52=0,"",B52/U52-1)</f>
        <v>-0.0833944947322429</v>
      </c>
      <c r="W52" s="8" t="n">
        <f aca="false">IF(T52=0,"",IF(T51=T52,MAX(W51,F52),F52))</f>
        <v>71.6621479845579</v>
      </c>
      <c r="X52" s="9" t="n">
        <f aca="false">IF(T52=0,"",F52/W52-1)</f>
        <v>0</v>
      </c>
    </row>
    <row r="53" customFormat="false" ht="15" hidden="false" customHeight="false" outlineLevel="0" collapsed="false">
      <c r="A53" s="5" t="n">
        <v>43881</v>
      </c>
      <c r="B53" s="6" t="n">
        <v>258.631871011105</v>
      </c>
      <c r="C53" s="7" t="n">
        <v>204.6117921</v>
      </c>
      <c r="D53" s="0" t="n">
        <f aca="false">INT((ROW()-3)/30)</f>
        <v>1</v>
      </c>
      <c r="E53" s="0" t="n">
        <f aca="false">2+30*D53</f>
        <v>32</v>
      </c>
      <c r="F53" s="8" t="n">
        <f aca="false">INDEX($F:$F,$E53)*(2*B53/INDEX($B:$B,$E53)-C53/INDEX($C:$C,$E53))</f>
        <v>71.1196806463233</v>
      </c>
      <c r="G53" s="9" t="n">
        <f aca="false">B53/B52-1</f>
        <v>-0.00936684128886067</v>
      </c>
      <c r="H53" s="9" t="n">
        <f aca="false">F53/F52-1</f>
        <v>-0.00756978898192484</v>
      </c>
      <c r="I53" s="9" t="n">
        <f aca="false">LN(B53/B52)</f>
        <v>-0.00941098602748997</v>
      </c>
      <c r="J53" s="9" t="n">
        <f aca="false">LN(F53/F52)</f>
        <v>-0.00759858524768655</v>
      </c>
      <c r="K53" s="9" t="n">
        <f aca="false">F53/F46-1</f>
        <v>0.0195021090472975</v>
      </c>
      <c r="L53" s="9" t="n">
        <f aca="false">F53/F23-1</f>
        <v>0.0454401327670564</v>
      </c>
      <c r="M53" s="9" t="n">
        <f aca="false">B53/B46-1</f>
        <v>-0.0347396088459142</v>
      </c>
      <c r="N53" s="9" t="n">
        <f aca="false">B53/B23-1</f>
        <v>0.528813145546436</v>
      </c>
      <c r="O53" s="8" t="n">
        <f aca="false">MAX(O52,F53)</f>
        <v>71.6621479845579</v>
      </c>
      <c r="P53" s="9" t="n">
        <f aca="false">F53/O53-1</f>
        <v>-0.00756978898192484</v>
      </c>
      <c r="Q53" s="8" t="n">
        <f aca="false">MAX(Q52,B53)</f>
        <v>284.830649094097</v>
      </c>
      <c r="R53" s="9" t="n">
        <f aca="false">B53/Q53-1</f>
        <v>-0.0919801930245819</v>
      </c>
      <c r="S53" s="9" t="n">
        <f aca="false">B53/INDEX($B:$B,$E53)-1</f>
        <v>0.403649377549257</v>
      </c>
      <c r="T53" s="0" t="n">
        <f aca="false">IF(AND($A53&gt;=CrashTest!$B$3,$A53&lt;=CrashTest!$C$3),1,IF(AND($A53&gt;=CrashTest!$B$4,$A53&lt;=CrashTest!$C$4),2,IF(AND($A53&gt;=CrashTest!$B$5,$A53&lt;=CrashTest!$C$5),3,IF(AND($A53&gt;=CrashTest!$B$6,$A53&lt;=CrashTest!$C$6),4,IF(AND($A53&gt;=CrashTest!$B$7,$A53&lt;=CrashTest!$C$7),5,0)))))</f>
        <v>1</v>
      </c>
      <c r="U53" s="8" t="n">
        <f aca="false">IF(T53=0,"",IF(T52=T53,MAX(U52,B53),B53))</f>
        <v>284.830649094097</v>
      </c>
      <c r="V53" s="9" t="n">
        <f aca="false">IF(T53=0,"",B53/U53-1)</f>
        <v>-0.0919801930245819</v>
      </c>
      <c r="W53" s="8" t="n">
        <f aca="false">IF(T53=0,"",IF(T52=T53,MAX(W52,F53),F53))</f>
        <v>71.6621479845579</v>
      </c>
      <c r="X53" s="9" t="n">
        <f aca="false">IF(T53=0,"",F53/W53-1)</f>
        <v>-0.00756978898192484</v>
      </c>
    </row>
    <row r="54" customFormat="false" ht="15" hidden="false" customHeight="false" outlineLevel="0" collapsed="false">
      <c r="A54" s="5" t="n">
        <v>43882</v>
      </c>
      <c r="B54" s="6" t="n">
        <v>265.90940414962</v>
      </c>
      <c r="C54" s="7" t="n">
        <v>214.8616931</v>
      </c>
      <c r="D54" s="0" t="n">
        <f aca="false">INT((ROW()-3)/30)</f>
        <v>1</v>
      </c>
      <c r="E54" s="0" t="n">
        <f aca="false">2+30*D54</f>
        <v>32</v>
      </c>
      <c r="F54" s="8" t="n">
        <f aca="false">INDEX($F:$F,$E54)*(2*B54/INDEX($B:$B,$E54)-C54/INDEX($C:$C,$E54))</f>
        <v>70.6037526647513</v>
      </c>
      <c r="G54" s="9" t="n">
        <f aca="false">B54/B53-1</f>
        <v>0.0281385782427508</v>
      </c>
      <c r="H54" s="9" t="n">
        <f aca="false">F54/F53-1</f>
        <v>-0.00725436302417759</v>
      </c>
      <c r="I54" s="9" t="n">
        <f aca="false">LN(B54/B53)</f>
        <v>0.0277499616858504</v>
      </c>
      <c r="J54" s="9" t="n">
        <f aca="false">LN(F54/F53)</f>
        <v>-0.00728080386754288</v>
      </c>
      <c r="K54" s="9" t="n">
        <f aca="false">F54/F47-1</f>
        <v>0.0146205988934791</v>
      </c>
      <c r="L54" s="9" t="n">
        <f aca="false">F54/F24-1</f>
        <v>0.0364827161914425</v>
      </c>
      <c r="M54" s="9" t="n">
        <f aca="false">B54/B47-1</f>
        <v>-0.0664298066400366</v>
      </c>
      <c r="N54" s="9" t="n">
        <f aca="false">B54/B24-1</f>
        <v>0.587090304317136</v>
      </c>
      <c r="O54" s="8" t="n">
        <f aca="false">MAX(O53,F54)</f>
        <v>71.6621479845579</v>
      </c>
      <c r="P54" s="9" t="n">
        <f aca="false">F54/O54-1</f>
        <v>-0.0147692380088111</v>
      </c>
      <c r="Q54" s="8" t="n">
        <f aca="false">MAX(Q53,B54)</f>
        <v>284.830649094097</v>
      </c>
      <c r="R54" s="9" t="n">
        <f aca="false">B54/Q54-1</f>
        <v>-0.0664298066400366</v>
      </c>
      <c r="S54" s="9" t="n">
        <f aca="false">B54/INDEX($B:$B,$E54)-1</f>
        <v>0.443146075384816</v>
      </c>
      <c r="T54" s="0" t="n">
        <f aca="false">IF(AND($A54&gt;=CrashTest!$B$3,$A54&lt;=CrashTest!$C$3),1,IF(AND($A54&gt;=CrashTest!$B$4,$A54&lt;=CrashTest!$C$4),2,IF(AND($A54&gt;=CrashTest!$B$5,$A54&lt;=CrashTest!$C$5),3,IF(AND($A54&gt;=CrashTest!$B$6,$A54&lt;=CrashTest!$C$6),4,IF(AND($A54&gt;=CrashTest!$B$7,$A54&lt;=CrashTest!$C$7),5,0)))))</f>
        <v>1</v>
      </c>
      <c r="U54" s="8" t="n">
        <f aca="false">IF(T54=0,"",IF(T53=T54,MAX(U53,B54),B54))</f>
        <v>284.830649094097</v>
      </c>
      <c r="V54" s="9" t="n">
        <f aca="false">IF(T54=0,"",B54/U54-1)</f>
        <v>-0.0664298066400366</v>
      </c>
      <c r="W54" s="8" t="n">
        <f aca="false">IF(T54=0,"",IF(T53=T54,MAX(W53,F54),F54))</f>
        <v>71.6621479845579</v>
      </c>
      <c r="X54" s="9" t="n">
        <f aca="false">IF(T54=0,"",F54/W54-1)</f>
        <v>-0.0147692380088111</v>
      </c>
    </row>
    <row r="55" customFormat="false" ht="15" hidden="false" customHeight="false" outlineLevel="0" collapsed="false">
      <c r="A55" s="5" t="n">
        <v>43883</v>
      </c>
      <c r="B55" s="6" t="n">
        <v>261.763375803624</v>
      </c>
      <c r="C55" s="7" t="n">
        <v>210.1842738</v>
      </c>
      <c r="D55" s="0" t="n">
        <f aca="false">INT((ROW()-3)/30)</f>
        <v>1</v>
      </c>
      <c r="E55" s="0" t="n">
        <f aca="false">2+30*D55</f>
        <v>32</v>
      </c>
      <c r="F55" s="8" t="n">
        <f aca="false">INDEX($F:$F,$E55)*(2*B55/INDEX($B:$B,$E55)-C55/INDEX($C:$C,$E55))</f>
        <v>70.2466151364403</v>
      </c>
      <c r="G55" s="9" t="n">
        <f aca="false">B55/B54-1</f>
        <v>-0.0155918831049057</v>
      </c>
      <c r="H55" s="9" t="n">
        <f aca="false">F55/F54-1</f>
        <v>-0.00505833634660735</v>
      </c>
      <c r="I55" s="9" t="n">
        <f aca="false">LN(B55/B54)</f>
        <v>-0.0157147149739416</v>
      </c>
      <c r="J55" s="9" t="n">
        <f aca="false">LN(F55/F54)</f>
        <v>-0.00507117303639799</v>
      </c>
      <c r="K55" s="9" t="n">
        <f aca="false">F55/F48-1</f>
        <v>0.000562512685215566</v>
      </c>
      <c r="L55" s="9" t="n">
        <f aca="false">F55/F25-1</f>
        <v>0.0351558010632924</v>
      </c>
      <c r="M55" s="9" t="n">
        <f aca="false">B55/B48-1</f>
        <v>-0.012339822645541</v>
      </c>
      <c r="N55" s="9" t="n">
        <f aca="false">B55/B25-1</f>
        <v>0.614263593997067</v>
      </c>
      <c r="O55" s="8" t="n">
        <f aca="false">MAX(O54,F55)</f>
        <v>71.6621479845579</v>
      </c>
      <c r="P55" s="9" t="n">
        <f aca="false">F55/O55-1</f>
        <v>-0.0197528665819868</v>
      </c>
      <c r="Q55" s="8" t="n">
        <f aca="false">MAX(Q54,B55)</f>
        <v>284.830649094097</v>
      </c>
      <c r="R55" s="9" t="n">
        <f aca="false">B55/Q55-1</f>
        <v>-0.0809859239651294</v>
      </c>
      <c r="S55" s="9" t="n">
        <f aca="false">B55/INDEX($B:$B,$E55)-1</f>
        <v>0.420644710474112</v>
      </c>
      <c r="T55" s="0" t="n">
        <f aca="false">IF(AND($A55&gt;=CrashTest!$B$3,$A55&lt;=CrashTest!$C$3),1,IF(AND($A55&gt;=CrashTest!$B$4,$A55&lt;=CrashTest!$C$4),2,IF(AND($A55&gt;=CrashTest!$B$5,$A55&lt;=CrashTest!$C$5),3,IF(AND($A55&gt;=CrashTest!$B$6,$A55&lt;=CrashTest!$C$6),4,IF(AND($A55&gt;=CrashTest!$B$7,$A55&lt;=CrashTest!$C$7),5,0)))))</f>
        <v>1</v>
      </c>
      <c r="U55" s="8" t="n">
        <f aca="false">IF(T55=0,"",IF(T54=T55,MAX(U54,B55),B55))</f>
        <v>284.830649094097</v>
      </c>
      <c r="V55" s="9" t="n">
        <f aca="false">IF(T55=0,"",B55/U55-1)</f>
        <v>-0.0809859239651294</v>
      </c>
      <c r="W55" s="8" t="n">
        <f aca="false">IF(T55=0,"",IF(T54=T55,MAX(W54,F55),F55))</f>
        <v>71.6621479845579</v>
      </c>
      <c r="X55" s="9" t="n">
        <f aca="false">IF(T55=0,"",F55/W55-1)</f>
        <v>-0.0197528665819868</v>
      </c>
    </row>
    <row r="56" customFormat="false" ht="15" hidden="false" customHeight="false" outlineLevel="0" collapsed="false">
      <c r="A56" s="5" t="n">
        <v>43884</v>
      </c>
      <c r="B56" s="6" t="n">
        <v>274.979647574518</v>
      </c>
      <c r="C56" s="7" t="n">
        <v>227.4592882</v>
      </c>
      <c r="D56" s="0" t="n">
        <f aca="false">INT((ROW()-3)/30)</f>
        <v>1</v>
      </c>
      <c r="E56" s="0" t="n">
        <f aca="false">2+30*D56</f>
        <v>32</v>
      </c>
      <c r="F56" s="8" t="n">
        <f aca="false">INDEX($F:$F,$E56)*(2*B56/INDEX($B:$B,$E56)-C56/INDEX($C:$C,$E56))</f>
        <v>70.0600280120685</v>
      </c>
      <c r="G56" s="9" t="n">
        <f aca="false">B56/B55-1</f>
        <v>0.0504893846601708</v>
      </c>
      <c r="H56" s="9" t="n">
        <f aca="false">F56/F55-1</f>
        <v>-0.002656172457696</v>
      </c>
      <c r="I56" s="9" t="n">
        <f aca="false">LN(B56/B55)</f>
        <v>0.0492561362163272</v>
      </c>
      <c r="J56" s="9" t="n">
        <f aca="false">LN(F56/F55)</f>
        <v>-0.00265970634288462</v>
      </c>
      <c r="K56" s="9" t="n">
        <f aca="false">F56/F49-1</f>
        <v>-0.0209711488846891</v>
      </c>
      <c r="L56" s="9" t="n">
        <f aca="false">F56/F26-1</f>
        <v>0.0274146183057666</v>
      </c>
      <c r="M56" s="9" t="n">
        <f aca="false">B56/B49-1</f>
        <v>0.0530426473416388</v>
      </c>
      <c r="N56" s="9" t="n">
        <f aca="false">B56/B26-1</f>
        <v>0.694814982311685</v>
      </c>
      <c r="O56" s="8" t="n">
        <f aca="false">MAX(O55,F56)</f>
        <v>71.6621479845579</v>
      </c>
      <c r="P56" s="9" t="n">
        <f aca="false">F56/O56-1</f>
        <v>-0.0223565720195071</v>
      </c>
      <c r="Q56" s="8" t="n">
        <f aca="false">MAX(Q55,B56)</f>
        <v>284.830649094097</v>
      </c>
      <c r="R56" s="9" t="n">
        <f aca="false">B56/Q56-1</f>
        <v>-0.0345854687720933</v>
      </c>
      <c r="S56" s="9" t="n">
        <f aca="false">B56/INDEX($B:$B,$E56)-1</f>
        <v>0.492372187726677</v>
      </c>
      <c r="T56" s="0" t="n">
        <f aca="false">IF(AND($A56&gt;=CrashTest!$B$3,$A56&lt;=CrashTest!$C$3),1,IF(AND($A56&gt;=CrashTest!$B$4,$A56&lt;=CrashTest!$C$4),2,IF(AND($A56&gt;=CrashTest!$B$5,$A56&lt;=CrashTest!$C$5),3,IF(AND($A56&gt;=CrashTest!$B$6,$A56&lt;=CrashTest!$C$6),4,IF(AND($A56&gt;=CrashTest!$B$7,$A56&lt;=CrashTest!$C$7),5,0)))))</f>
        <v>1</v>
      </c>
      <c r="U56" s="8" t="n">
        <f aca="false">IF(T56=0,"",IF(T55=T56,MAX(U55,B56),B56))</f>
        <v>284.830649094097</v>
      </c>
      <c r="V56" s="9" t="n">
        <f aca="false">IF(T56=0,"",B56/U56-1)</f>
        <v>-0.0345854687720933</v>
      </c>
      <c r="W56" s="8" t="n">
        <f aca="false">IF(T56=0,"",IF(T55=T56,MAX(W55,F56),F56))</f>
        <v>71.6621479845579</v>
      </c>
      <c r="X56" s="9" t="n">
        <f aca="false">IF(T56=0,"",F56/W56-1)</f>
        <v>-0.0223565720195071</v>
      </c>
    </row>
    <row r="57" customFormat="false" ht="15" hidden="false" customHeight="false" outlineLevel="0" collapsed="false">
      <c r="A57" s="5" t="n">
        <v>43885</v>
      </c>
      <c r="B57" s="6" t="n">
        <v>264.367167504383</v>
      </c>
      <c r="C57" s="7" t="n">
        <v>214.8393446</v>
      </c>
      <c r="D57" s="0" t="n">
        <f aca="false">INT((ROW()-3)/30)</f>
        <v>1</v>
      </c>
      <c r="E57" s="0" t="n">
        <f aca="false">2+30*D57</f>
        <v>32</v>
      </c>
      <c r="F57" s="8" t="n">
        <f aca="false">INDEX($F:$F,$E57)*(2*B57/INDEX($B:$B,$E57)-C57/INDEX($C:$C,$E57))</f>
        <v>69.5085460973909</v>
      </c>
      <c r="G57" s="9" t="n">
        <f aca="false">B57/B56-1</f>
        <v>-0.0385936928923406</v>
      </c>
      <c r="H57" s="9" t="n">
        <f aca="false">F57/F56-1</f>
        <v>-0.00787156286295798</v>
      </c>
      <c r="I57" s="9" t="n">
        <f aca="false">LN(B57/B56)</f>
        <v>-0.0393581632071414</v>
      </c>
      <c r="J57" s="9" t="n">
        <f aca="false">LN(F57/F56)</f>
        <v>-0.00790270715775417</v>
      </c>
      <c r="K57" s="9" t="n">
        <f aca="false">F57/F50-1</f>
        <v>0.00513169485303844</v>
      </c>
      <c r="L57" s="9" t="n">
        <f aca="false">F57/F27-1</f>
        <v>0.0119054599041879</v>
      </c>
      <c r="M57" s="9" t="n">
        <f aca="false">B57/B50-1</f>
        <v>-0.00840583893290536</v>
      </c>
      <c r="N57" s="9" t="n">
        <f aca="false">B57/B27-1</f>
        <v>0.646927304642421</v>
      </c>
      <c r="O57" s="8" t="n">
        <f aca="false">MAX(O56,F57)</f>
        <v>71.6621479845579</v>
      </c>
      <c r="P57" s="9" t="n">
        <f aca="false">F57/O57-1</f>
        <v>-0.0300521537204134</v>
      </c>
      <c r="Q57" s="8" t="n">
        <f aca="false">MAX(Q56,B57)</f>
        <v>284.830649094097</v>
      </c>
      <c r="R57" s="9" t="n">
        <f aca="false">B57/Q57-1</f>
        <v>-0.0718443807041062</v>
      </c>
      <c r="S57" s="9" t="n">
        <f aca="false">B57/INDEX($B:$B,$E57)-1</f>
        <v>0.434776033832483</v>
      </c>
      <c r="T57" s="0" t="n">
        <f aca="false">IF(AND($A57&gt;=CrashTest!$B$3,$A57&lt;=CrashTest!$C$3),1,IF(AND($A57&gt;=CrashTest!$B$4,$A57&lt;=CrashTest!$C$4),2,IF(AND($A57&gt;=CrashTest!$B$5,$A57&lt;=CrashTest!$C$5),3,IF(AND($A57&gt;=CrashTest!$B$6,$A57&lt;=CrashTest!$C$6),4,IF(AND($A57&gt;=CrashTest!$B$7,$A57&lt;=CrashTest!$C$7),5,0)))))</f>
        <v>1</v>
      </c>
      <c r="U57" s="8" t="n">
        <f aca="false">IF(T57=0,"",IF(T56=T57,MAX(U56,B57),B57))</f>
        <v>284.830649094097</v>
      </c>
      <c r="V57" s="9" t="n">
        <f aca="false">IF(T57=0,"",B57/U57-1)</f>
        <v>-0.0718443807041062</v>
      </c>
      <c r="W57" s="8" t="n">
        <f aca="false">IF(T57=0,"",IF(T56=T57,MAX(W56,F57),F57))</f>
        <v>71.6621479845579</v>
      </c>
      <c r="X57" s="9" t="n">
        <f aca="false">IF(T57=0,"",F57/W57-1)</f>
        <v>-0.0300521537204134</v>
      </c>
    </row>
    <row r="58" customFormat="false" ht="15" hidden="false" customHeight="false" outlineLevel="0" collapsed="false">
      <c r="A58" s="5" t="n">
        <v>43886</v>
      </c>
      <c r="B58" s="6" t="n">
        <v>248.53713220339</v>
      </c>
      <c r="C58" s="7" t="n">
        <v>190.1584334</v>
      </c>
      <c r="D58" s="0" t="n">
        <f aca="false">INT((ROW()-3)/30)</f>
        <v>1</v>
      </c>
      <c r="E58" s="0" t="n">
        <f aca="false">2+30*D58</f>
        <v>32</v>
      </c>
      <c r="F58" s="8" t="n">
        <f aca="false">INDEX($F:$F,$E58)*(2*B58/INDEX($B:$B,$E58)-C58/INDEX($C:$C,$E58))</f>
        <v>71.9673484806481</v>
      </c>
      <c r="G58" s="9" t="n">
        <f aca="false">B58/B57-1</f>
        <v>-0.0598789760862819</v>
      </c>
      <c r="H58" s="9" t="n">
        <f aca="false">F58/F57-1</f>
        <v>0.0353741017660194</v>
      </c>
      <c r="I58" s="9" t="n">
        <f aca="false">LN(B58/B57)</f>
        <v>-0.0617466631611277</v>
      </c>
      <c r="J58" s="9" t="n">
        <f aca="false">LN(F58/F57)</f>
        <v>0.0347628123913241</v>
      </c>
      <c r="K58" s="9" t="n">
        <f aca="false">F58/F51-1</f>
        <v>0.0156907089980185</v>
      </c>
      <c r="L58" s="9" t="n">
        <f aca="false">F58/F28-1</f>
        <v>0.0559784617863195</v>
      </c>
      <c r="M58" s="9" t="n">
        <f aca="false">B58/B51-1</f>
        <v>-0.12352673126603</v>
      </c>
      <c r="N58" s="9" t="n">
        <f aca="false">B58/B28-1</f>
        <v>0.486829690468368</v>
      </c>
      <c r="O58" s="8" t="n">
        <f aca="false">MAX(O57,F58)</f>
        <v>71.9673484806481</v>
      </c>
      <c r="P58" s="9" t="n">
        <f aca="false">F58/O58-1</f>
        <v>0</v>
      </c>
      <c r="Q58" s="8" t="n">
        <f aca="false">MAX(Q57,B58)</f>
        <v>284.830649094097</v>
      </c>
      <c r="R58" s="9" t="n">
        <f aca="false">B58/Q58-1</f>
        <v>-0.127421388836273</v>
      </c>
      <c r="S58" s="9" t="n">
        <f aca="false">B58/INDEX($B:$B,$E58)-1</f>
        <v>0.348863114013457</v>
      </c>
      <c r="T58" s="0" t="n">
        <f aca="false">IF(AND($A58&gt;=CrashTest!$B$3,$A58&lt;=CrashTest!$C$3),1,IF(AND($A58&gt;=CrashTest!$B$4,$A58&lt;=CrashTest!$C$4),2,IF(AND($A58&gt;=CrashTest!$B$5,$A58&lt;=CrashTest!$C$5),3,IF(AND($A58&gt;=CrashTest!$B$6,$A58&lt;=CrashTest!$C$6),4,IF(AND($A58&gt;=CrashTest!$B$7,$A58&lt;=CrashTest!$C$7),5,0)))))</f>
        <v>1</v>
      </c>
      <c r="U58" s="8" t="n">
        <f aca="false">IF(T58=0,"",IF(T57=T58,MAX(U57,B58),B58))</f>
        <v>284.830649094097</v>
      </c>
      <c r="V58" s="9" t="n">
        <f aca="false">IF(T58=0,"",B58/U58-1)</f>
        <v>-0.127421388836273</v>
      </c>
      <c r="W58" s="8" t="n">
        <f aca="false">IF(T58=0,"",IF(T57=T58,MAX(W57,F58),F58))</f>
        <v>71.9673484806481</v>
      </c>
      <c r="X58" s="9" t="n">
        <f aca="false">IF(T58=0,"",F58/W58-1)</f>
        <v>0</v>
      </c>
    </row>
    <row r="59" customFormat="false" ht="15" hidden="false" customHeight="false" outlineLevel="0" collapsed="false">
      <c r="A59" s="5" t="n">
        <v>43887</v>
      </c>
      <c r="B59" s="6" t="n">
        <v>225.706557159556</v>
      </c>
      <c r="C59" s="7" t="n">
        <v>161.5874907</v>
      </c>
      <c r="D59" s="0" t="n">
        <f aca="false">INT((ROW()-3)/30)</f>
        <v>1</v>
      </c>
      <c r="E59" s="0" t="n">
        <f aca="false">2+30*D59</f>
        <v>32</v>
      </c>
      <c r="F59" s="8" t="n">
        <f aca="false">INDEX($F:$F,$E59)*(2*B59/INDEX($B:$B,$E59)-C59/INDEX($C:$C,$E59))</f>
        <v>71.5775494833936</v>
      </c>
      <c r="G59" s="9" t="n">
        <f aca="false">B59/B58-1</f>
        <v>-0.0918598152373893</v>
      </c>
      <c r="H59" s="9" t="n">
        <f aca="false">F59/F58-1</f>
        <v>-0.00541633123192353</v>
      </c>
      <c r="I59" s="9" t="n">
        <f aca="false">LN(B59/B58)</f>
        <v>-0.0963565237924446</v>
      </c>
      <c r="J59" s="9" t="n">
        <f aca="false">LN(F59/F58)</f>
        <v>-0.00543105273568709</v>
      </c>
      <c r="K59" s="9" t="n">
        <f aca="false">F59/F52-1</f>
        <v>-0.00118051863561874</v>
      </c>
      <c r="L59" s="9" t="n">
        <f aca="false">F59/F29-1</f>
        <v>0.0456313573940681</v>
      </c>
      <c r="M59" s="9" t="n">
        <f aca="false">B59/B52-1</f>
        <v>-0.135480098463245</v>
      </c>
      <c r="N59" s="9" t="n">
        <f aca="false">B59/B29-1</f>
        <v>0.328198833283368</v>
      </c>
      <c r="O59" s="8" t="n">
        <f aca="false">MAX(O58,F59)</f>
        <v>71.9673484806481</v>
      </c>
      <c r="P59" s="9" t="n">
        <f aca="false">F59/O59-1</f>
        <v>-0.00541633123192353</v>
      </c>
      <c r="Q59" s="8" t="n">
        <f aca="false">MAX(Q58,B59)</f>
        <v>284.830649094097</v>
      </c>
      <c r="R59" s="9" t="n">
        <f aca="false">B59/Q59-1</f>
        <v>-0.207576298837871</v>
      </c>
      <c r="S59" s="9" t="n">
        <f aca="false">B59/INDEX($B:$B,$E59)-1</f>
        <v>0.224956797579652</v>
      </c>
      <c r="T59" s="0" t="n">
        <f aca="false">IF(AND($A59&gt;=CrashTest!$B$3,$A59&lt;=CrashTest!$C$3),1,IF(AND($A59&gt;=CrashTest!$B$4,$A59&lt;=CrashTest!$C$4),2,IF(AND($A59&gt;=CrashTest!$B$5,$A59&lt;=CrashTest!$C$5),3,IF(AND($A59&gt;=CrashTest!$B$6,$A59&lt;=CrashTest!$C$6),4,IF(AND($A59&gt;=CrashTest!$B$7,$A59&lt;=CrashTest!$C$7),5,0)))))</f>
        <v>1</v>
      </c>
      <c r="U59" s="8" t="n">
        <f aca="false">IF(T59=0,"",IF(T58=T59,MAX(U58,B59),B59))</f>
        <v>284.830649094097</v>
      </c>
      <c r="V59" s="9" t="n">
        <f aca="false">IF(T59=0,"",B59/U59-1)</f>
        <v>-0.207576298837871</v>
      </c>
      <c r="W59" s="8" t="n">
        <f aca="false">IF(T59=0,"",IF(T58=T59,MAX(W58,F59),F59))</f>
        <v>71.9673484806481</v>
      </c>
      <c r="X59" s="9" t="n">
        <f aca="false">IF(T59=0,"",F59/W59-1)</f>
        <v>-0.00541633123192353</v>
      </c>
    </row>
    <row r="60" customFormat="false" ht="15" hidden="false" customHeight="false" outlineLevel="0" collapsed="false">
      <c r="A60" s="5" t="n">
        <v>43888</v>
      </c>
      <c r="B60" s="6" t="n">
        <v>226.398922033898</v>
      </c>
      <c r="C60" s="7" t="n">
        <v>165.9638213</v>
      </c>
      <c r="D60" s="0" t="n">
        <f aca="false">INT((ROW()-3)/30)</f>
        <v>1</v>
      </c>
      <c r="E60" s="0" t="n">
        <f aca="false">2+30*D60</f>
        <v>32</v>
      </c>
      <c r="F60" s="8" t="n">
        <f aca="false">INDEX($F:$F,$E60)*(2*B60/INDEX($B:$B,$E60)-C60/INDEX($C:$C,$E60))</f>
        <v>69.6227571357545</v>
      </c>
      <c r="G60" s="9" t="n">
        <f aca="false">B60/B59-1</f>
        <v>0.00306754435074974</v>
      </c>
      <c r="H60" s="9" t="n">
        <f aca="false">F60/F59-1</f>
        <v>-0.0273101323214855</v>
      </c>
      <c r="I60" s="9" t="n">
        <f aca="false">LN(B60/B59)</f>
        <v>0.00306284903618439</v>
      </c>
      <c r="J60" s="9" t="n">
        <f aca="false">LN(F60/F59)</f>
        <v>-0.027689985858319</v>
      </c>
      <c r="K60" s="9" t="n">
        <f aca="false">F60/F53-1</f>
        <v>-0.0210479503980479</v>
      </c>
      <c r="L60" s="9" t="n">
        <f aca="false">F60/F30-1</f>
        <v>0.0285816103019581</v>
      </c>
      <c r="M60" s="9" t="n">
        <f aca="false">B60/B53-1</f>
        <v>-0.124628681110314</v>
      </c>
      <c r="N60" s="9" t="n">
        <f aca="false">B60/B30-1</f>
        <v>0.291669587233403</v>
      </c>
      <c r="O60" s="8" t="n">
        <f aca="false">MAX(O59,F60)</f>
        <v>71.9673484806481</v>
      </c>
      <c r="P60" s="9" t="n">
        <f aca="false">F60/O60-1</f>
        <v>-0.0325785428307682</v>
      </c>
      <c r="Q60" s="8" t="n">
        <f aca="false">MAX(Q59,B60)</f>
        <v>284.830649094097</v>
      </c>
      <c r="R60" s="9" t="n">
        <f aca="false">B60/Q60-1</f>
        <v>-0.205145503989971</v>
      </c>
      <c r="S60" s="9" t="n">
        <f aca="false">B60/INDEX($B:$B,$E60)-1</f>
        <v>0.22871440688398</v>
      </c>
      <c r="T60" s="0" t="n">
        <f aca="false">IF(AND($A60&gt;=CrashTest!$B$3,$A60&lt;=CrashTest!$C$3),1,IF(AND($A60&gt;=CrashTest!$B$4,$A60&lt;=CrashTest!$C$4),2,IF(AND($A60&gt;=CrashTest!$B$5,$A60&lt;=CrashTest!$C$5),3,IF(AND($A60&gt;=CrashTest!$B$6,$A60&lt;=CrashTest!$C$6),4,IF(AND($A60&gt;=CrashTest!$B$7,$A60&lt;=CrashTest!$C$7),5,0)))))</f>
        <v>1</v>
      </c>
      <c r="U60" s="8" t="n">
        <f aca="false">IF(T60=0,"",IF(T59=T60,MAX(U59,B60),B60))</f>
        <v>284.830649094097</v>
      </c>
      <c r="V60" s="9" t="n">
        <f aca="false">IF(T60=0,"",B60/U60-1)</f>
        <v>-0.205145503989971</v>
      </c>
      <c r="W60" s="8" t="n">
        <f aca="false">IF(T60=0,"",IF(T59=T60,MAX(W59,F60),F60))</f>
        <v>71.9673484806481</v>
      </c>
      <c r="X60" s="9" t="n">
        <f aca="false">IF(T60=0,"",F60/W60-1)</f>
        <v>-0.0325785428307682</v>
      </c>
    </row>
    <row r="61" customFormat="false" ht="15" hidden="false" customHeight="false" outlineLevel="0" collapsed="false">
      <c r="A61" s="5" t="n">
        <v>43889</v>
      </c>
      <c r="B61" s="6" t="n">
        <v>228.673918468732</v>
      </c>
      <c r="C61" s="7" t="n">
        <v>165.5968556</v>
      </c>
      <c r="D61" s="0" t="n">
        <f aca="false">INT((ROW()-3)/30)</f>
        <v>1</v>
      </c>
      <c r="E61" s="0" t="n">
        <f aca="false">2+30*D61</f>
        <v>32</v>
      </c>
      <c r="F61" s="8" t="n">
        <f aca="false">INDEX($F:$F,$E61)*(2*B61/INDEX($B:$B,$E61)-C61/INDEX($C:$C,$E61))</f>
        <v>71.4624122495908</v>
      </c>
      <c r="G61" s="9" t="n">
        <f aca="false">B61/B60-1</f>
        <v>0.0100486186700721</v>
      </c>
      <c r="H61" s="9" t="n">
        <f aca="false">F61/F60-1</f>
        <v>0.0264231867498335</v>
      </c>
      <c r="I61" s="9" t="n">
        <f aca="false">LN(B61/B60)</f>
        <v>0.00999846699170668</v>
      </c>
      <c r="J61" s="9" t="n">
        <f aca="false">LN(F61/F60)</f>
        <v>0.0260801244283493</v>
      </c>
      <c r="K61" s="9" t="n">
        <f aca="false">F61/F54-1</f>
        <v>0.0121616706255929</v>
      </c>
      <c r="L61" s="9" t="n">
        <f aca="false">F61/F31-1</f>
        <v>0.0267970691712112</v>
      </c>
      <c r="M61" s="9" t="n">
        <f aca="false">B61/B54-1</f>
        <v>-0.140030721365298</v>
      </c>
      <c r="N61" s="9" t="n">
        <f aca="false">B61/B31-1</f>
        <v>0.30912604877782</v>
      </c>
      <c r="O61" s="8" t="n">
        <f aca="false">MAX(O60,F61)</f>
        <v>71.9673484806481</v>
      </c>
      <c r="P61" s="9" t="n">
        <f aca="false">F61/O61-1</f>
        <v>-0.00701618500218959</v>
      </c>
      <c r="Q61" s="8" t="n">
        <f aca="false">MAX(Q60,B61)</f>
        <v>284.830649094097</v>
      </c>
      <c r="R61" s="9" t="n">
        <f aca="false">B61/Q61-1</f>
        <v>-0.197158314261374</v>
      </c>
      <c r="S61" s="9" t="n">
        <f aca="false">B61/INDEX($B:$B,$E61)-1</f>
        <v>0.241061289413181</v>
      </c>
      <c r="T61" s="0" t="n">
        <f aca="false">IF(AND($A61&gt;=CrashTest!$B$3,$A61&lt;=CrashTest!$C$3),1,IF(AND($A61&gt;=CrashTest!$B$4,$A61&lt;=CrashTest!$C$4),2,IF(AND($A61&gt;=CrashTest!$B$5,$A61&lt;=CrashTest!$C$5),3,IF(AND($A61&gt;=CrashTest!$B$6,$A61&lt;=CrashTest!$C$6),4,IF(AND($A61&gt;=CrashTest!$B$7,$A61&lt;=CrashTest!$C$7),5,0)))))</f>
        <v>1</v>
      </c>
      <c r="U61" s="8" t="n">
        <f aca="false">IF(T61=0,"",IF(T60=T61,MAX(U60,B61),B61))</f>
        <v>284.830649094097</v>
      </c>
      <c r="V61" s="9" t="n">
        <f aca="false">IF(T61=0,"",B61/U61-1)</f>
        <v>-0.197158314261374</v>
      </c>
      <c r="W61" s="8" t="n">
        <f aca="false">IF(T61=0,"",IF(T60=T61,MAX(W60,F61),F61))</f>
        <v>71.9673484806481</v>
      </c>
      <c r="X61" s="9" t="n">
        <f aca="false">IF(T61=0,"",F61/W61-1)</f>
        <v>-0.00701618500218959</v>
      </c>
    </row>
    <row r="62" customFormat="false" ht="15" hidden="false" customHeight="false" outlineLevel="0" collapsed="false">
      <c r="A62" s="5" t="n">
        <v>43890</v>
      </c>
      <c r="B62" s="6" t="n">
        <v>220.10229421391</v>
      </c>
      <c r="C62" s="7" t="n">
        <v>160.2813497</v>
      </c>
      <c r="D62" s="0" t="n">
        <f aca="false">INT((ROW()-3)/30)</f>
        <v>1</v>
      </c>
      <c r="E62" s="0" t="n">
        <f aca="false">2+30*D62</f>
        <v>32</v>
      </c>
      <c r="F62" s="8" t="n">
        <f aca="false">INDEX($F:$F,$E62)*(2*B62/INDEX($B:$B,$E62)-C62/INDEX($C:$C,$E62))</f>
        <v>68.2840660468222</v>
      </c>
      <c r="G62" s="9" t="n">
        <f aca="false">B62/B61-1</f>
        <v>-0.0374840485186073</v>
      </c>
      <c r="H62" s="9" t="n">
        <f aca="false">F62/F61-1</f>
        <v>-0.0444757754841513</v>
      </c>
      <c r="I62" s="9" t="n">
        <f aca="false">LN(B62/B61)</f>
        <v>-0.0382046399898472</v>
      </c>
      <c r="J62" s="9" t="n">
        <f aca="false">LN(F62/F61)</f>
        <v>-0.0454951629116729</v>
      </c>
      <c r="K62" s="9" t="n">
        <f aca="false">F62/F55-1</f>
        <v>-0.0279379879842792</v>
      </c>
      <c r="L62" s="9" t="n">
        <f aca="false">F62/F32-1</f>
        <v>0.0319142608708729</v>
      </c>
      <c r="M62" s="9" t="n">
        <f aca="false">B62/B55-1</f>
        <v>-0.159155502414395</v>
      </c>
      <c r="N62" s="9" t="n">
        <f aca="false">B62/B32-1</f>
        <v>0.194541287826252</v>
      </c>
      <c r="O62" s="8" t="n">
        <f aca="false">MAX(O61,F62)</f>
        <v>71.9673484806481</v>
      </c>
      <c r="P62" s="9" t="n">
        <f aca="false">F62/O62-1</f>
        <v>-0.0511799102174282</v>
      </c>
      <c r="Q62" s="8" t="n">
        <f aca="false">MAX(Q61,B62)</f>
        <v>284.830649094097</v>
      </c>
      <c r="R62" s="9" t="n">
        <f aca="false">B62/Q62-1</f>
        <v>-0.227252070962361</v>
      </c>
      <c r="S62" s="9" t="n">
        <f aca="false">B62/INDEX($B:$B,$E62)-1</f>
        <v>0.194541287826252</v>
      </c>
      <c r="T62" s="0" t="n">
        <f aca="false">IF(AND($A62&gt;=CrashTest!$B$3,$A62&lt;=CrashTest!$C$3),1,IF(AND($A62&gt;=CrashTest!$B$4,$A62&lt;=CrashTest!$C$4),2,IF(AND($A62&gt;=CrashTest!$B$5,$A62&lt;=CrashTest!$C$5),3,IF(AND($A62&gt;=CrashTest!$B$6,$A62&lt;=CrashTest!$C$6),4,IF(AND($A62&gt;=CrashTest!$B$7,$A62&lt;=CrashTest!$C$7),5,0)))))</f>
        <v>1</v>
      </c>
      <c r="U62" s="8" t="n">
        <f aca="false">IF(T62=0,"",IF(T61=T62,MAX(U61,B62),B62))</f>
        <v>284.830649094097</v>
      </c>
      <c r="V62" s="9" t="n">
        <f aca="false">IF(T62=0,"",B62/U62-1)</f>
        <v>-0.227252070962361</v>
      </c>
      <c r="W62" s="8" t="n">
        <f aca="false">IF(T62=0,"",IF(T61=T62,MAX(W61,F62),F62))</f>
        <v>71.9673484806481</v>
      </c>
      <c r="X62" s="9" t="n">
        <f aca="false">IF(T62=0,"",F62/W62-1)</f>
        <v>-0.0511799102174282</v>
      </c>
    </row>
    <row r="63" customFormat="false" ht="15" hidden="false" customHeight="false" outlineLevel="0" collapsed="false">
      <c r="A63" s="5" t="n">
        <v>43891</v>
      </c>
      <c r="B63" s="6" t="n">
        <v>218.6236685564</v>
      </c>
      <c r="C63" s="7" t="n">
        <v>159.805932</v>
      </c>
      <c r="D63" s="0" t="n">
        <f aca="false">INT((ROW()-3)/30)</f>
        <v>2</v>
      </c>
      <c r="E63" s="0" t="n">
        <f aca="false">2+30*D63</f>
        <v>62</v>
      </c>
      <c r="F63" s="8" t="n">
        <f aca="false">INDEX($F:$F,$E63)*(2*B63/INDEX($B:$B,$E63)-C63/INDEX($C:$C,$E63))</f>
        <v>67.5691551406406</v>
      </c>
      <c r="G63" s="9" t="n">
        <f aca="false">B63/B62-1</f>
        <v>-0.00671790206817646</v>
      </c>
      <c r="H63" s="9" t="n">
        <f aca="false">F63/F62-1</f>
        <v>-0.0104696592861268</v>
      </c>
      <c r="I63" s="9" t="n">
        <f aca="false">LN(B63/B62)</f>
        <v>-0.00674056874431745</v>
      </c>
      <c r="J63" s="9" t="n">
        <f aca="false">LN(F63/F62)</f>
        <v>-0.0105248517376783</v>
      </c>
      <c r="K63" s="9" t="n">
        <f aca="false">F63/F56-1</f>
        <v>-0.0355534095846906</v>
      </c>
      <c r="L63" s="9" t="n">
        <f aca="false">F63/F33-1</f>
        <v>0.0196807391696969</v>
      </c>
      <c r="M63" s="9" t="n">
        <f aca="false">B63/B56-1</f>
        <v>-0.204946000604812</v>
      </c>
      <c r="N63" s="9" t="n">
        <f aca="false">B63/B33-1</f>
        <v>0.213472550318231</v>
      </c>
      <c r="O63" s="8" t="n">
        <f aca="false">MAX(O62,F63)</f>
        <v>71.9673484806481</v>
      </c>
      <c r="P63" s="9" t="n">
        <f aca="false">F63/O63-1</f>
        <v>-0.0611137332812839</v>
      </c>
      <c r="Q63" s="8" t="n">
        <f aca="false">MAX(Q62,B63)</f>
        <v>284.830649094097</v>
      </c>
      <c r="R63" s="9" t="n">
        <f aca="false">B63/Q63-1</f>
        <v>-0.232443315873022</v>
      </c>
      <c r="S63" s="9" t="n">
        <f aca="false">B63/INDEX($B:$B,$E63)-1</f>
        <v>-0.00671790206817646</v>
      </c>
      <c r="T63" s="0" t="n">
        <f aca="false">IF(AND($A63&gt;=CrashTest!$B$3,$A63&lt;=CrashTest!$C$3),1,IF(AND($A63&gt;=CrashTest!$B$4,$A63&lt;=CrashTest!$C$4),2,IF(AND($A63&gt;=CrashTest!$B$5,$A63&lt;=CrashTest!$C$5),3,IF(AND($A63&gt;=CrashTest!$B$6,$A63&lt;=CrashTest!$C$6),4,IF(AND($A63&gt;=CrashTest!$B$7,$A63&lt;=CrashTest!$C$7),5,0)))))</f>
        <v>1</v>
      </c>
      <c r="U63" s="8" t="n">
        <f aca="false">IF(T63=0,"",IF(T62=T63,MAX(U62,B63),B63))</f>
        <v>284.830649094097</v>
      </c>
      <c r="V63" s="9" t="n">
        <f aca="false">IF(T63=0,"",B63/U63-1)</f>
        <v>-0.232443315873022</v>
      </c>
      <c r="W63" s="8" t="n">
        <f aca="false">IF(T63=0,"",IF(T62=T63,MAX(W62,F63),F63))</f>
        <v>71.9673484806481</v>
      </c>
      <c r="X63" s="9" t="n">
        <f aca="false">IF(T63=0,"",F63/W63-1)</f>
        <v>-0.0611137332812839</v>
      </c>
    </row>
    <row r="64" customFormat="false" ht="15" hidden="false" customHeight="false" outlineLevel="0" collapsed="false">
      <c r="A64" s="5" t="n">
        <v>43892</v>
      </c>
      <c r="B64" s="6" t="n">
        <v>231.194931618936</v>
      </c>
      <c r="C64" s="7" t="n">
        <v>179.6203091</v>
      </c>
      <c r="D64" s="0" t="n">
        <f aca="false">INT((ROW()-3)/30)</f>
        <v>2</v>
      </c>
      <c r="E64" s="0" t="n">
        <f aca="false">2+30*D64</f>
        <v>62</v>
      </c>
      <c r="F64" s="8" t="n">
        <f aca="false">INDEX($F:$F,$E64)*(2*B64/INDEX($B:$B,$E64)-C64/INDEX($C:$C,$E64))</f>
        <v>66.9278735621176</v>
      </c>
      <c r="G64" s="9" t="n">
        <f aca="false">B64/B63-1</f>
        <v>0.057501839327579</v>
      </c>
      <c r="H64" s="9" t="n">
        <f aca="false">F64/F63-1</f>
        <v>-0.00949074436683606</v>
      </c>
      <c r="I64" s="9" t="n">
        <f aca="false">LN(B64/B63)</f>
        <v>0.055909371253643</v>
      </c>
      <c r="J64" s="9" t="n">
        <f aca="false">LN(F64/F63)</f>
        <v>-0.00953606848217856</v>
      </c>
      <c r="K64" s="9" t="n">
        <f aca="false">F64/F57-1</f>
        <v>-0.0371274135364219</v>
      </c>
      <c r="L64" s="9" t="n">
        <f aca="false">F64/F34-1</f>
        <v>0.0102770733152604</v>
      </c>
      <c r="M64" s="9" t="n">
        <f aca="false">B64/B57-1</f>
        <v>-0.125477895756087</v>
      </c>
      <c r="N64" s="9" t="n">
        <f aca="false">B64/B34-1</f>
        <v>0.259488849715273</v>
      </c>
      <c r="O64" s="8" t="n">
        <f aca="false">MAX(O63,F64)</f>
        <v>71.9673484806481</v>
      </c>
      <c r="P64" s="9" t="n">
        <f aca="false">F64/O64-1</f>
        <v>-0.0700244628282443</v>
      </c>
      <c r="Q64" s="8" t="n">
        <f aca="false">MAX(Q63,B64)</f>
        <v>284.830649094097</v>
      </c>
      <c r="R64" s="9" t="n">
        <f aca="false">B64/Q64-1</f>
        <v>-0.188307394747543</v>
      </c>
      <c r="S64" s="9" t="n">
        <f aca="false">B64/INDEX($B:$B,$E64)-1</f>
        <v>0.05039764553406</v>
      </c>
      <c r="T64" s="0" t="n">
        <f aca="false">IF(AND($A64&gt;=CrashTest!$B$3,$A64&lt;=CrashTest!$C$3),1,IF(AND($A64&gt;=CrashTest!$B$4,$A64&lt;=CrashTest!$C$4),2,IF(AND($A64&gt;=CrashTest!$B$5,$A64&lt;=CrashTest!$C$5),3,IF(AND($A64&gt;=CrashTest!$B$6,$A64&lt;=CrashTest!$C$6),4,IF(AND($A64&gt;=CrashTest!$B$7,$A64&lt;=CrashTest!$C$7),5,0)))))</f>
        <v>1</v>
      </c>
      <c r="U64" s="8" t="n">
        <f aca="false">IF(T64=0,"",IF(T63=T64,MAX(U63,B64),B64))</f>
        <v>284.830649094097</v>
      </c>
      <c r="V64" s="9" t="n">
        <f aca="false">IF(T64=0,"",B64/U64-1)</f>
        <v>-0.188307394747543</v>
      </c>
      <c r="W64" s="8" t="n">
        <f aca="false">IF(T64=0,"",IF(T63=T64,MAX(W63,F64),F64))</f>
        <v>71.9673484806481</v>
      </c>
      <c r="X64" s="9" t="n">
        <f aca="false">IF(T64=0,"",F64/W64-1)</f>
        <v>-0.0700244628282443</v>
      </c>
    </row>
    <row r="65" customFormat="false" ht="15" hidden="false" customHeight="false" outlineLevel="0" collapsed="false">
      <c r="A65" s="5" t="n">
        <v>43893</v>
      </c>
      <c r="B65" s="6" t="n">
        <v>224.283570017534</v>
      </c>
      <c r="C65" s="7" t="n">
        <v>168.3611865</v>
      </c>
      <c r="D65" s="0" t="n">
        <f aca="false">INT((ROW()-3)/30)</f>
        <v>2</v>
      </c>
      <c r="E65" s="0" t="n">
        <f aca="false">2+30*D65</f>
        <v>62</v>
      </c>
      <c r="F65" s="8" t="n">
        <f aca="false">INDEX($F:$F,$E65)*(2*B65/INDEX($B:$B,$E65)-C65/INDEX($C:$C,$E65))</f>
        <v>67.4362234528317</v>
      </c>
      <c r="G65" s="9" t="n">
        <f aca="false">B65/B64-1</f>
        <v>-0.029894087872106</v>
      </c>
      <c r="H65" s="9" t="n">
        <f aca="false">F65/F64-1</f>
        <v>0.00759548845134339</v>
      </c>
      <c r="I65" s="9" t="n">
        <f aca="false">LN(B65/B64)</f>
        <v>-0.0303500256845428</v>
      </c>
      <c r="J65" s="9" t="n">
        <f aca="false">LN(F65/F64)</f>
        <v>0.00756678796678561</v>
      </c>
      <c r="K65" s="9" t="n">
        <f aca="false">F65/F58-1</f>
        <v>-0.0629608443756244</v>
      </c>
      <c r="L65" s="9" t="n">
        <f aca="false">F65/F35-1</f>
        <v>0.0128110067917639</v>
      </c>
      <c r="M65" s="9" t="n">
        <f aca="false">B65/B58-1</f>
        <v>-0.0975852661163248</v>
      </c>
      <c r="N65" s="9" t="n">
        <f aca="false">B65/B35-1</f>
        <v>0.190476760960804</v>
      </c>
      <c r="O65" s="8" t="n">
        <f aca="false">MAX(O64,F65)</f>
        <v>71.9673484806481</v>
      </c>
      <c r="P65" s="9" t="n">
        <f aca="false">F65/O65-1</f>
        <v>-0.0629608443756244</v>
      </c>
      <c r="Q65" s="8" t="n">
        <f aca="false">MAX(Q64,B65)</f>
        <v>284.830649094097</v>
      </c>
      <c r="R65" s="9" t="n">
        <f aca="false">B65/Q65-1</f>
        <v>-0.212572204814098</v>
      </c>
      <c r="S65" s="9" t="n">
        <f aca="false">B65/INDEX($B:$B,$E65)-1</f>
        <v>0.0189969660178115</v>
      </c>
      <c r="T65" s="0" t="n">
        <f aca="false">IF(AND($A65&gt;=CrashTest!$B$3,$A65&lt;=CrashTest!$C$3),1,IF(AND($A65&gt;=CrashTest!$B$4,$A65&lt;=CrashTest!$C$4),2,IF(AND($A65&gt;=CrashTest!$B$5,$A65&lt;=CrashTest!$C$5),3,IF(AND($A65&gt;=CrashTest!$B$6,$A65&lt;=CrashTest!$C$6),4,IF(AND($A65&gt;=CrashTest!$B$7,$A65&lt;=CrashTest!$C$7),5,0)))))</f>
        <v>1</v>
      </c>
      <c r="U65" s="8" t="n">
        <f aca="false">IF(T65=0,"",IF(T64=T65,MAX(U64,B65),B65))</f>
        <v>284.830649094097</v>
      </c>
      <c r="V65" s="9" t="n">
        <f aca="false">IF(T65=0,"",B65/U65-1)</f>
        <v>-0.212572204814098</v>
      </c>
      <c r="W65" s="8" t="n">
        <f aca="false">IF(T65=0,"",IF(T64=T65,MAX(W64,F65),F65))</f>
        <v>71.9673484806481</v>
      </c>
      <c r="X65" s="9" t="n">
        <f aca="false">IF(T65=0,"",F65/W65-1)</f>
        <v>-0.0629608443756244</v>
      </c>
    </row>
    <row r="66" customFormat="false" ht="15" hidden="false" customHeight="false" outlineLevel="0" collapsed="false">
      <c r="A66" s="5" t="n">
        <v>43894</v>
      </c>
      <c r="B66" s="6" t="n">
        <v>224.156026826417</v>
      </c>
      <c r="C66" s="7" t="n">
        <v>169.3435128</v>
      </c>
      <c r="D66" s="0" t="n">
        <f aca="false">INT((ROW()-3)/30)</f>
        <v>2</v>
      </c>
      <c r="E66" s="0" t="n">
        <f aca="false">2+30*D66</f>
        <v>62</v>
      </c>
      <c r="F66" s="8" t="n">
        <f aca="false">INDEX($F:$F,$E66)*(2*B66/INDEX($B:$B,$E66)-C66/INDEX($C:$C,$E66))</f>
        <v>66.9385891854998</v>
      </c>
      <c r="G66" s="9" t="n">
        <f aca="false">B66/B65-1</f>
        <v>-0.000568669346163175</v>
      </c>
      <c r="H66" s="9" t="n">
        <f aca="false">F66/F65-1</f>
        <v>-0.00737933178716488</v>
      </c>
      <c r="I66" s="9" t="n">
        <f aca="false">LN(B66/B65)</f>
        <v>-0.000568831099901644</v>
      </c>
      <c r="J66" s="9" t="n">
        <f aca="false">LN(F66/F65)</f>
        <v>-0.00740669374773853</v>
      </c>
      <c r="K66" s="9" t="n">
        <f aca="false">F66/F59-1</f>
        <v>-0.0648102698594069</v>
      </c>
      <c r="L66" s="9" t="n">
        <f aca="false">F66/F36-1</f>
        <v>0.00709184488045356</v>
      </c>
      <c r="M66" s="9" t="n">
        <f aca="false">B66/B59-1</f>
        <v>-0.00686967340538058</v>
      </c>
      <c r="N66" s="9" t="n">
        <f aca="false">B66/B36-1</f>
        <v>0.183870711221638</v>
      </c>
      <c r="O66" s="8" t="n">
        <f aca="false">MAX(O65,F66)</f>
        <v>71.9673484806481</v>
      </c>
      <c r="P66" s="9" t="n">
        <f aca="false">F66/O66-1</f>
        <v>-0.0698755672025415</v>
      </c>
      <c r="Q66" s="8" t="n">
        <f aca="false">MAX(Q65,B66)</f>
        <v>284.830649094097</v>
      </c>
      <c r="R66" s="9" t="n">
        <f aca="false">B66/Q66-1</f>
        <v>-0.213019990863538</v>
      </c>
      <c r="S66" s="9" t="n">
        <f aca="false">B66/INDEX($B:$B,$E66)-1</f>
        <v>0.0184174936794039</v>
      </c>
      <c r="T66" s="0" t="n">
        <f aca="false">IF(AND($A66&gt;=CrashTest!$B$3,$A66&lt;=CrashTest!$C$3),1,IF(AND($A66&gt;=CrashTest!$B$4,$A66&lt;=CrashTest!$C$4),2,IF(AND($A66&gt;=CrashTest!$B$5,$A66&lt;=CrashTest!$C$5),3,IF(AND($A66&gt;=CrashTest!$B$6,$A66&lt;=CrashTest!$C$6),4,IF(AND($A66&gt;=CrashTest!$B$7,$A66&lt;=CrashTest!$C$7),5,0)))))</f>
        <v>1</v>
      </c>
      <c r="U66" s="8" t="n">
        <f aca="false">IF(T66=0,"",IF(T65=T66,MAX(U65,B66),B66))</f>
        <v>284.830649094097</v>
      </c>
      <c r="V66" s="9" t="n">
        <f aca="false">IF(T66=0,"",B66/U66-1)</f>
        <v>-0.213019990863538</v>
      </c>
      <c r="W66" s="8" t="n">
        <f aca="false">IF(T66=0,"",IF(T65=T66,MAX(W65,F66),F66))</f>
        <v>71.9673484806481</v>
      </c>
      <c r="X66" s="9" t="n">
        <f aca="false">IF(T66=0,"",F66/W66-1)</f>
        <v>-0.0698755672025415</v>
      </c>
    </row>
    <row r="67" customFormat="false" ht="15" hidden="false" customHeight="false" outlineLevel="0" collapsed="false">
      <c r="A67" s="5" t="n">
        <v>43895</v>
      </c>
      <c r="B67" s="6" t="n">
        <v>227.813605844535</v>
      </c>
      <c r="C67" s="7" t="n">
        <v>174.7672769</v>
      </c>
      <c r="D67" s="0" t="n">
        <f aca="false">INT((ROW()-3)/30)</f>
        <v>2</v>
      </c>
      <c r="E67" s="0" t="n">
        <f aca="false">2+30*D67</f>
        <v>62</v>
      </c>
      <c r="F67" s="8" t="n">
        <f aca="false">INDEX($F:$F,$E67)*(2*B67/INDEX($B:$B,$E67)-C67/INDEX($C:$C,$E67))</f>
        <v>66.8973621984758</v>
      </c>
      <c r="G67" s="9" t="n">
        <f aca="false">B67/B66-1</f>
        <v>0.0163171121022341</v>
      </c>
      <c r="H67" s="9" t="n">
        <f aca="false">F67/F66-1</f>
        <v>-0.000615892679031282</v>
      </c>
      <c r="I67" s="9" t="n">
        <f aca="false">LN(B67/B66)</f>
        <v>0.0161854186683946</v>
      </c>
      <c r="J67" s="9" t="n">
        <f aca="false">LN(F67/F66)</f>
        <v>-0.000616082418837563</v>
      </c>
      <c r="K67" s="9" t="n">
        <f aca="false">F67/F60-1</f>
        <v>-0.0391451739258837</v>
      </c>
      <c r="L67" s="9" t="n">
        <f aca="false">F67/F37-1</f>
        <v>0.00573615851282283</v>
      </c>
      <c r="M67" s="9" t="n">
        <f aca="false">B67/B60-1</f>
        <v>0.00624863315570545</v>
      </c>
      <c r="N67" s="9" t="n">
        <f aca="false">B67/B37-1</f>
        <v>0.209993838869667</v>
      </c>
      <c r="O67" s="8" t="n">
        <f aca="false">MAX(O66,F67)</f>
        <v>71.9673484806481</v>
      </c>
      <c r="P67" s="9" t="n">
        <f aca="false">F67/O67-1</f>
        <v>-0.0704484240312896</v>
      </c>
      <c r="Q67" s="8" t="n">
        <f aca="false">MAX(Q66,B67)</f>
        <v>284.830649094097</v>
      </c>
      <c r="R67" s="9" t="n">
        <f aca="false">B67/Q67-1</f>
        <v>-0.200178749832241</v>
      </c>
      <c r="S67" s="9" t="n">
        <f aca="false">B67/INDEX($B:$B,$E67)-1</f>
        <v>0.035035126090647</v>
      </c>
      <c r="T67" s="0" t="n">
        <f aca="false">IF(AND($A67&gt;=CrashTest!$B$3,$A67&lt;=CrashTest!$C$3),1,IF(AND($A67&gt;=CrashTest!$B$4,$A67&lt;=CrashTest!$C$4),2,IF(AND($A67&gt;=CrashTest!$B$5,$A67&lt;=CrashTest!$C$5),3,IF(AND($A67&gt;=CrashTest!$B$6,$A67&lt;=CrashTest!$C$6),4,IF(AND($A67&gt;=CrashTest!$B$7,$A67&lt;=CrashTest!$C$7),5,0)))))</f>
        <v>1</v>
      </c>
      <c r="U67" s="8" t="n">
        <f aca="false">IF(T67=0,"",IF(T66=T67,MAX(U66,B67),B67))</f>
        <v>284.830649094097</v>
      </c>
      <c r="V67" s="9" t="n">
        <f aca="false">IF(T67=0,"",B67/U67-1)</f>
        <v>-0.200178749832241</v>
      </c>
      <c r="W67" s="8" t="n">
        <f aca="false">IF(T67=0,"",IF(T66=T67,MAX(W66,F67),F67))</f>
        <v>71.9673484806481</v>
      </c>
      <c r="X67" s="9" t="n">
        <f aca="false">IF(T67=0,"",F67/W67-1)</f>
        <v>-0.0704484240312896</v>
      </c>
    </row>
    <row r="68" customFormat="false" ht="15" hidden="false" customHeight="false" outlineLevel="0" collapsed="false">
      <c r="A68" s="5" t="n">
        <v>43896</v>
      </c>
      <c r="B68" s="6" t="n">
        <v>244.330236002338</v>
      </c>
      <c r="C68" s="7" t="n">
        <v>197.5534991</v>
      </c>
      <c r="D68" s="0" t="n">
        <f aca="false">INT((ROW()-3)/30)</f>
        <v>2</v>
      </c>
      <c r="E68" s="0" t="n">
        <f aca="false">2+30*D68</f>
        <v>62</v>
      </c>
      <c r="F68" s="8" t="n">
        <f aca="false">INDEX($F:$F,$E68)*(2*B68/INDEX($B:$B,$E68)-C68/INDEX($C:$C,$E68))</f>
        <v>67.4380010640374</v>
      </c>
      <c r="G68" s="9" t="n">
        <f aca="false">B68/B67-1</f>
        <v>0.0725006309284018</v>
      </c>
      <c r="H68" s="9" t="n">
        <f aca="false">F68/F67-1</f>
        <v>0.00808161708913935</v>
      </c>
      <c r="I68" s="9" t="n">
        <f aca="false">LN(B68/B67)</f>
        <v>0.069992960098092</v>
      </c>
      <c r="J68" s="9" t="n">
        <f aca="false">LN(F68/F67)</f>
        <v>0.00804913570580089</v>
      </c>
      <c r="K68" s="9" t="n">
        <f aca="false">F68/F61-1</f>
        <v>-0.0563150761199851</v>
      </c>
      <c r="L68" s="9" t="n">
        <f aca="false">F68/F38-1</f>
        <v>-0.0132593719804501</v>
      </c>
      <c r="M68" s="9" t="n">
        <f aca="false">B68/B61-1</f>
        <v>0.0684656896529579</v>
      </c>
      <c r="N68" s="9" t="n">
        <f aca="false">B68/B38-1</f>
        <v>0.191128001462661</v>
      </c>
      <c r="O68" s="8" t="n">
        <f aca="false">MAX(O67,F68)</f>
        <v>71.9673484806481</v>
      </c>
      <c r="P68" s="9" t="n">
        <f aca="false">F68/O68-1</f>
        <v>-0.0629361441297044</v>
      </c>
      <c r="Q68" s="8" t="n">
        <f aca="false">MAX(Q67,B68)</f>
        <v>284.830649094097</v>
      </c>
      <c r="R68" s="9" t="n">
        <f aca="false">B68/Q68-1</f>
        <v>-0.142191204565135</v>
      </c>
      <c r="S68" s="9" t="n">
        <f aca="false">B68/INDEX($B:$B,$E68)-1</f>
        <v>0.110075825765277</v>
      </c>
      <c r="T68" s="0" t="n">
        <f aca="false">IF(AND($A68&gt;=CrashTest!$B$3,$A68&lt;=CrashTest!$C$3),1,IF(AND($A68&gt;=CrashTest!$B$4,$A68&lt;=CrashTest!$C$4),2,IF(AND($A68&gt;=CrashTest!$B$5,$A68&lt;=CrashTest!$C$5),3,IF(AND($A68&gt;=CrashTest!$B$6,$A68&lt;=CrashTest!$C$6),4,IF(AND($A68&gt;=CrashTest!$B$7,$A68&lt;=CrashTest!$C$7),5,0)))))</f>
        <v>1</v>
      </c>
      <c r="U68" s="8" t="n">
        <f aca="false">IF(T68=0,"",IF(T67=T68,MAX(U67,B68),B68))</f>
        <v>284.830649094097</v>
      </c>
      <c r="V68" s="9" t="n">
        <f aca="false">IF(T68=0,"",B68/U68-1)</f>
        <v>-0.142191204565135</v>
      </c>
      <c r="W68" s="8" t="n">
        <f aca="false">IF(T68=0,"",IF(T67=T68,MAX(W67,F68),F68))</f>
        <v>71.9673484806481</v>
      </c>
      <c r="X68" s="9" t="n">
        <f aca="false">IF(T68=0,"",F68/W68-1)</f>
        <v>-0.0629361441297044</v>
      </c>
    </row>
    <row r="69" customFormat="false" ht="15" hidden="false" customHeight="false" outlineLevel="0" collapsed="false">
      <c r="A69" s="5" t="n">
        <v>43897</v>
      </c>
      <c r="B69" s="6" t="n">
        <v>238.059852600818</v>
      </c>
      <c r="C69" s="7" t="n">
        <v>186.7322737</v>
      </c>
      <c r="D69" s="0" t="n">
        <f aca="false">INT((ROW()-3)/30)</f>
        <v>2</v>
      </c>
      <c r="E69" s="0" t="n">
        <f aca="false">2+30*D69</f>
        <v>62</v>
      </c>
      <c r="F69" s="8" t="n">
        <f aca="false">INDEX($F:$F,$E69)*(2*B69/INDEX($B:$B,$E69)-C69/INDEX($C:$C,$E69))</f>
        <v>68.1575066603699</v>
      </c>
      <c r="G69" s="9" t="n">
        <f aca="false">B69/B68-1</f>
        <v>-0.0256635588951831</v>
      </c>
      <c r="H69" s="9" t="n">
        <f aca="false">F69/F68-1</f>
        <v>0.0106691418040301</v>
      </c>
      <c r="I69" s="9" t="n">
        <f aca="false">LN(B69/B68)</f>
        <v>-0.0259986129052062</v>
      </c>
      <c r="J69" s="9" t="n">
        <f aca="false">LN(F69/F68)</f>
        <v>0.0106126281235584</v>
      </c>
      <c r="K69" s="9" t="n">
        <f aca="false">F69/F62-1</f>
        <v>-0.0018534248731682</v>
      </c>
      <c r="L69" s="9" t="n">
        <f aca="false">F69/F39-1</f>
        <v>0.00253312307167586</v>
      </c>
      <c r="M69" s="9" t="n">
        <f aca="false">B69/B62-1</f>
        <v>0.0815873294326304</v>
      </c>
      <c r="N69" s="9" t="n">
        <f aca="false">B69/B39-1</f>
        <v>0.118441400956485</v>
      </c>
      <c r="O69" s="8" t="n">
        <f aca="false">MAX(O68,F69)</f>
        <v>71.9673484806481</v>
      </c>
      <c r="P69" s="9" t="n">
        <f aca="false">F69/O69-1</f>
        <v>-0.0529384769719929</v>
      </c>
      <c r="Q69" s="8" t="n">
        <f aca="false">MAX(Q68,B69)</f>
        <v>284.830649094097</v>
      </c>
      <c r="R69" s="9" t="n">
        <f aca="false">B69/Q69-1</f>
        <v>-0.164205631107584</v>
      </c>
      <c r="S69" s="9" t="n">
        <f aca="false">B69/INDEX($B:$B,$E69)-1</f>
        <v>0.0815873294326304</v>
      </c>
      <c r="T69" s="0" t="n">
        <f aca="false">IF(AND($A69&gt;=CrashTest!$B$3,$A69&lt;=CrashTest!$C$3),1,IF(AND($A69&gt;=CrashTest!$B$4,$A69&lt;=CrashTest!$C$4),2,IF(AND($A69&gt;=CrashTest!$B$5,$A69&lt;=CrashTest!$C$5),3,IF(AND($A69&gt;=CrashTest!$B$6,$A69&lt;=CrashTest!$C$6),4,IF(AND($A69&gt;=CrashTest!$B$7,$A69&lt;=CrashTest!$C$7),5,0)))))</f>
        <v>1</v>
      </c>
      <c r="U69" s="8" t="n">
        <f aca="false">IF(T69=0,"",IF(T68=T69,MAX(U68,B69),B69))</f>
        <v>284.830649094097</v>
      </c>
      <c r="V69" s="9" t="n">
        <f aca="false">IF(T69=0,"",B69/U69-1)</f>
        <v>-0.164205631107584</v>
      </c>
      <c r="W69" s="8" t="n">
        <f aca="false">IF(T69=0,"",IF(T68=T69,MAX(W68,F69),F69))</f>
        <v>71.9673484806481</v>
      </c>
      <c r="X69" s="9" t="n">
        <f aca="false">IF(T69=0,"",F69/W69-1)</f>
        <v>-0.0529384769719929</v>
      </c>
    </row>
    <row r="70" customFormat="false" ht="15" hidden="false" customHeight="false" outlineLevel="0" collapsed="false">
      <c r="A70" s="5" t="n">
        <v>43898</v>
      </c>
      <c r="B70" s="6" t="n">
        <v>202.765954997078</v>
      </c>
      <c r="C70" s="7" t="n">
        <v>135.5915665</v>
      </c>
      <c r="D70" s="0" t="n">
        <f aca="false">INT((ROW()-3)/30)</f>
        <v>2</v>
      </c>
      <c r="E70" s="0" t="n">
        <f aca="false">2+30*D70</f>
        <v>62</v>
      </c>
      <c r="F70" s="8" t="n">
        <f aca="false">INDEX($F:$F,$E70)*(2*B70/INDEX($B:$B,$E70)-C70/INDEX($C:$C,$E70))</f>
        <v>68.0457846012109</v>
      </c>
      <c r="G70" s="9" t="n">
        <f aca="false">B70/B69-1</f>
        <v>-0.148256403665516</v>
      </c>
      <c r="H70" s="9" t="n">
        <f aca="false">F70/F69-1</f>
        <v>-0.00163917467984376</v>
      </c>
      <c r="I70" s="9" t="n">
        <f aca="false">LN(B70/B69)</f>
        <v>-0.160469740714719</v>
      </c>
      <c r="J70" s="9" t="n">
        <f aca="false">LN(F70/F69)</f>
        <v>-0.0016405195965625</v>
      </c>
      <c r="K70" s="9" t="n">
        <f aca="false">F70/F63-1</f>
        <v>0.00705395027625144</v>
      </c>
      <c r="L70" s="9" t="n">
        <f aca="false">F70/F40-1</f>
        <v>-0.00482539621748057</v>
      </c>
      <c r="M70" s="9" t="n">
        <f aca="false">B70/B63-1</f>
        <v>-0.0725342944980866</v>
      </c>
      <c r="N70" s="9" t="n">
        <f aca="false">B70/B40-1</f>
        <v>-0.0901770035112235</v>
      </c>
      <c r="O70" s="8" t="n">
        <f aca="false">MAX(O69,F70)</f>
        <v>71.9673484806481</v>
      </c>
      <c r="P70" s="9" t="n">
        <f aca="false">F70/O70-1</f>
        <v>-0.0544908762407947</v>
      </c>
      <c r="Q70" s="8" t="n">
        <f aca="false">MAX(Q69,B70)</f>
        <v>284.830649094097</v>
      </c>
      <c r="R70" s="9" t="n">
        <f aca="false">B70/Q70-1</f>
        <v>-0.288117498443463</v>
      </c>
      <c r="S70" s="9" t="n">
        <f aca="false">B70/INDEX($B:$B,$E70)-1</f>
        <v>-0.0787649182792406</v>
      </c>
      <c r="T70" s="0" t="n">
        <f aca="false">IF(AND($A70&gt;=CrashTest!$B$3,$A70&lt;=CrashTest!$C$3),1,IF(AND($A70&gt;=CrashTest!$B$4,$A70&lt;=CrashTest!$C$4),2,IF(AND($A70&gt;=CrashTest!$B$5,$A70&lt;=CrashTest!$C$5),3,IF(AND($A70&gt;=CrashTest!$B$6,$A70&lt;=CrashTest!$C$6),4,IF(AND($A70&gt;=CrashTest!$B$7,$A70&lt;=CrashTest!$C$7),5,0)))))</f>
        <v>1</v>
      </c>
      <c r="U70" s="8" t="n">
        <f aca="false">IF(T70=0,"",IF(T69=T70,MAX(U69,B70),B70))</f>
        <v>284.830649094097</v>
      </c>
      <c r="V70" s="9" t="n">
        <f aca="false">IF(T70=0,"",B70/U70-1)</f>
        <v>-0.288117498443463</v>
      </c>
      <c r="W70" s="8" t="n">
        <f aca="false">IF(T70=0,"",IF(T69=T70,MAX(W69,F70),F70))</f>
        <v>71.9673484806481</v>
      </c>
      <c r="X70" s="9" t="n">
        <f aca="false">IF(T70=0,"",F70/W70-1)</f>
        <v>-0.0544908762407947</v>
      </c>
    </row>
    <row r="71" customFormat="false" ht="15" hidden="false" customHeight="false" outlineLevel="0" collapsed="false">
      <c r="A71" s="5" t="n">
        <v>43899</v>
      </c>
      <c r="B71" s="6" t="n">
        <v>200.151101052016</v>
      </c>
      <c r="C71" s="7" t="n">
        <v>140.1277906</v>
      </c>
      <c r="D71" s="0" t="n">
        <f aca="false">INT((ROW()-3)/30)</f>
        <v>2</v>
      </c>
      <c r="E71" s="0" t="n">
        <f aca="false">2+30*D71</f>
        <v>62</v>
      </c>
      <c r="F71" s="8" t="n">
        <f aca="false">INDEX($F:$F,$E71)*(2*B71/INDEX($B:$B,$E71)-C71/INDEX($C:$C,$E71))</f>
        <v>64.4907805389632</v>
      </c>
      <c r="G71" s="9" t="n">
        <f aca="false">B71/B70-1</f>
        <v>-0.0128959220254686</v>
      </c>
      <c r="H71" s="9" t="n">
        <f aca="false">F71/F70-1</f>
        <v>-0.0522442952650511</v>
      </c>
      <c r="I71" s="9" t="n">
        <f aca="false">LN(B71/B70)</f>
        <v>-0.0129797962989413</v>
      </c>
      <c r="J71" s="9" t="n">
        <f aca="false">LN(F71/F70)</f>
        <v>-0.0536585053635564</v>
      </c>
      <c r="K71" s="9" t="n">
        <f aca="false">F71/F64-1</f>
        <v>-0.0364137226157723</v>
      </c>
      <c r="L71" s="9" t="n">
        <f aca="false">F71/F41-1</f>
        <v>-0.067196180765302</v>
      </c>
      <c r="M71" s="9" t="n">
        <f aca="false">B71/B64-1</f>
        <v>-0.134275567156842</v>
      </c>
      <c r="N71" s="9" t="n">
        <f aca="false">B71/B41-1</f>
        <v>-0.106362097999447</v>
      </c>
      <c r="O71" s="8" t="n">
        <f aca="false">MAX(O70,F71)</f>
        <v>71.9673484806481</v>
      </c>
      <c r="P71" s="9" t="n">
        <f aca="false">F71/O71-1</f>
        <v>-0.10388833407827</v>
      </c>
      <c r="Q71" s="8" t="n">
        <f aca="false">MAX(Q70,B71)</f>
        <v>284.830649094097</v>
      </c>
      <c r="R71" s="9" t="n">
        <f aca="false">B71/Q71-1</f>
        <v>-0.297297879674831</v>
      </c>
      <c r="S71" s="9" t="n">
        <f aca="false">B71/INDEX($B:$B,$E71)-1</f>
        <v>-0.0906450940602378</v>
      </c>
      <c r="T71" s="0" t="n">
        <f aca="false">IF(AND($A71&gt;=CrashTest!$B$3,$A71&lt;=CrashTest!$C$3),1,IF(AND($A71&gt;=CrashTest!$B$4,$A71&lt;=CrashTest!$C$4),2,IF(AND($A71&gt;=CrashTest!$B$5,$A71&lt;=CrashTest!$C$5),3,IF(AND($A71&gt;=CrashTest!$B$6,$A71&lt;=CrashTest!$C$6),4,IF(AND($A71&gt;=CrashTest!$B$7,$A71&lt;=CrashTest!$C$7),5,0)))))</f>
        <v>1</v>
      </c>
      <c r="U71" s="8" t="n">
        <f aca="false">IF(T71=0,"",IF(T70=T71,MAX(U70,B71),B71))</f>
        <v>284.830649094097</v>
      </c>
      <c r="V71" s="9" t="n">
        <f aca="false">IF(T71=0,"",B71/U71-1)</f>
        <v>-0.297297879674831</v>
      </c>
      <c r="W71" s="8" t="n">
        <f aca="false">IF(T71=0,"",IF(T70=T71,MAX(W70,F71),F71))</f>
        <v>71.9673484806481</v>
      </c>
      <c r="X71" s="9" t="n">
        <f aca="false">IF(T71=0,"",F71/W71-1)</f>
        <v>-0.10388833407827</v>
      </c>
    </row>
    <row r="72" customFormat="false" ht="15" hidden="false" customHeight="false" outlineLevel="0" collapsed="false">
      <c r="A72" s="5" t="n">
        <v>43900</v>
      </c>
      <c r="B72" s="6" t="n">
        <v>200.851090531853</v>
      </c>
      <c r="C72" s="7" t="n">
        <v>137.0636423</v>
      </c>
      <c r="D72" s="0" t="n">
        <f aca="false">INT((ROW()-3)/30)</f>
        <v>2</v>
      </c>
      <c r="E72" s="0" t="n">
        <f aca="false">2+30*D72</f>
        <v>62</v>
      </c>
      <c r="F72" s="8" t="n">
        <f aca="false">INDEX($F:$F,$E72)*(2*B72/INDEX($B:$B,$E72)-C72/INDEX($C:$C,$E72))</f>
        <v>66.2305147040026</v>
      </c>
      <c r="G72" s="9" t="n">
        <f aca="false">B72/B71-1</f>
        <v>0.00349730516673552</v>
      </c>
      <c r="H72" s="9" t="n">
        <f aca="false">F72/F71-1</f>
        <v>0.0269764786609816</v>
      </c>
      <c r="I72" s="9" t="n">
        <f aca="false">LN(B72/B71)</f>
        <v>0.00349120381640537</v>
      </c>
      <c r="J72" s="9" t="n">
        <f aca="false">LN(F72/F71)</f>
        <v>0.0266190277250223</v>
      </c>
      <c r="K72" s="9" t="n">
        <f aca="false">F72/F65-1</f>
        <v>-0.0178792448196985</v>
      </c>
      <c r="L72" s="9" t="n">
        <f aca="false">F72/F42-1</f>
        <v>-0.0386828730184103</v>
      </c>
      <c r="M72" s="9" t="n">
        <f aca="false">B72/B65-1</f>
        <v>-0.104477022029965</v>
      </c>
      <c r="N72" s="9" t="n">
        <f aca="false">B72/B42-1</f>
        <v>-0.120875033038759</v>
      </c>
      <c r="O72" s="8" t="n">
        <f aca="false">MAX(O71,F72)</f>
        <v>71.9673484806481</v>
      </c>
      <c r="P72" s="9" t="n">
        <f aca="false">F72/O72-1</f>
        <v>-0.0797143968446762</v>
      </c>
      <c r="Q72" s="8" t="n">
        <f aca="false">MAX(Q71,B72)</f>
        <v>284.830649094097</v>
      </c>
      <c r="R72" s="9" t="n">
        <f aca="false">B72/Q72-1</f>
        <v>-0.294840315918742</v>
      </c>
      <c r="S72" s="9" t="n">
        <f aca="false">B72/INDEX($B:$B,$E72)-1</f>
        <v>-0.0874648024492984</v>
      </c>
      <c r="T72" s="0" t="n">
        <f aca="false">IF(AND($A72&gt;=CrashTest!$B$3,$A72&lt;=CrashTest!$C$3),1,IF(AND($A72&gt;=CrashTest!$B$4,$A72&lt;=CrashTest!$C$4),2,IF(AND($A72&gt;=CrashTest!$B$5,$A72&lt;=CrashTest!$C$5),3,IF(AND($A72&gt;=CrashTest!$B$6,$A72&lt;=CrashTest!$C$6),4,IF(AND($A72&gt;=CrashTest!$B$7,$A72&lt;=CrashTest!$C$7),5,0)))))</f>
        <v>1</v>
      </c>
      <c r="U72" s="8" t="n">
        <f aca="false">IF(T72=0,"",IF(T71=T72,MAX(U71,B72),B72))</f>
        <v>284.830649094097</v>
      </c>
      <c r="V72" s="9" t="n">
        <f aca="false">IF(T72=0,"",B72/U72-1)</f>
        <v>-0.294840315918742</v>
      </c>
      <c r="W72" s="8" t="n">
        <f aca="false">IF(T72=0,"",IF(T71=T72,MAX(W71,F72),F72))</f>
        <v>71.9673484806481</v>
      </c>
      <c r="X72" s="9" t="n">
        <f aca="false">IF(T72=0,"",F72/W72-1)</f>
        <v>-0.0797143968446762</v>
      </c>
    </row>
    <row r="73" customFormat="false" ht="15" hidden="false" customHeight="false" outlineLevel="0" collapsed="false">
      <c r="A73" s="5" t="n">
        <v>43901</v>
      </c>
      <c r="B73" s="6" t="n">
        <v>194.236009351257</v>
      </c>
      <c r="C73" s="7" t="n">
        <v>129.0724097</v>
      </c>
      <c r="D73" s="0" t="n">
        <f aca="false">INT((ROW()-3)/30)</f>
        <v>2</v>
      </c>
      <c r="E73" s="0" t="n">
        <f aca="false">2+30*D73</f>
        <v>62</v>
      </c>
      <c r="F73" s="8" t="n">
        <f aca="false">INDEX($F:$F,$E73)*(2*B73/INDEX($B:$B,$E73)-C73/INDEX($C:$C,$E73))</f>
        <v>65.5304924083323</v>
      </c>
      <c r="G73" s="9" t="n">
        <f aca="false">B73/B72-1</f>
        <v>-0.0329352514994034</v>
      </c>
      <c r="H73" s="9" t="n">
        <f aca="false">F73/F72-1</f>
        <v>-0.0105694829460239</v>
      </c>
      <c r="I73" s="9" t="n">
        <f aca="false">LN(B73/B72)</f>
        <v>-0.0334898276519301</v>
      </c>
      <c r="J73" s="9" t="n">
        <f aca="false">LN(F73/F72)</f>
        <v>-0.0106257366638151</v>
      </c>
      <c r="K73" s="9" t="n">
        <f aca="false">F73/F66-1</f>
        <v>-0.0210356506508594</v>
      </c>
      <c r="L73" s="9" t="n">
        <f aca="false">F73/F43-1</f>
        <v>-0.0590271091815074</v>
      </c>
      <c r="M73" s="9" t="n">
        <f aca="false">B73/B66-1</f>
        <v>-0.13347853233645</v>
      </c>
      <c r="N73" s="9" t="n">
        <f aca="false">B73/B43-1</f>
        <v>-0.133415921889863</v>
      </c>
      <c r="O73" s="8" t="n">
        <f aca="false">MAX(O72,F73)</f>
        <v>71.9673484806481</v>
      </c>
      <c r="P73" s="9" t="n">
        <f aca="false">F73/O73-1</f>
        <v>-0.0894413398326976</v>
      </c>
      <c r="Q73" s="8" t="n">
        <f aca="false">MAX(Q72,B73)</f>
        <v>284.830649094097</v>
      </c>
      <c r="R73" s="9" t="n">
        <f aca="false">B73/Q73-1</f>
        <v>-0.318064927461198</v>
      </c>
      <c r="S73" s="9" t="n">
        <f aca="false">B73/INDEX($B:$B,$E73)-1</f>
        <v>-0.117519378682688</v>
      </c>
      <c r="T73" s="0" t="n">
        <f aca="false">IF(AND($A73&gt;=CrashTest!$B$3,$A73&lt;=CrashTest!$C$3),1,IF(AND($A73&gt;=CrashTest!$B$4,$A73&lt;=CrashTest!$C$4),2,IF(AND($A73&gt;=CrashTest!$B$5,$A73&lt;=CrashTest!$C$5),3,IF(AND($A73&gt;=CrashTest!$B$6,$A73&lt;=CrashTest!$C$6),4,IF(AND($A73&gt;=CrashTest!$B$7,$A73&lt;=CrashTest!$C$7),5,0)))))</f>
        <v>1</v>
      </c>
      <c r="U73" s="8" t="n">
        <f aca="false">IF(T73=0,"",IF(T72=T73,MAX(U72,B73),B73))</f>
        <v>284.830649094097</v>
      </c>
      <c r="V73" s="9" t="n">
        <f aca="false">IF(T73=0,"",B73/U73-1)</f>
        <v>-0.318064927461198</v>
      </c>
      <c r="W73" s="8" t="n">
        <f aca="false">IF(T73=0,"",IF(T72=T73,MAX(W72,F73),F73))</f>
        <v>71.9673484806481</v>
      </c>
      <c r="X73" s="9" t="n">
        <f aca="false">IF(T73=0,"",F73/W73-1)</f>
        <v>-0.0894413398326976</v>
      </c>
    </row>
    <row r="74" customFormat="false" ht="15" hidden="false" customHeight="false" outlineLevel="0" collapsed="false">
      <c r="A74" s="5" t="n">
        <v>43902</v>
      </c>
      <c r="B74" s="6" t="n">
        <v>110.32820163647</v>
      </c>
      <c r="C74" s="7" t="n">
        <v>14.51841643</v>
      </c>
      <c r="D74" s="0" t="n">
        <f aca="false">INT((ROW()-3)/30)</f>
        <v>2</v>
      </c>
      <c r="E74" s="0" t="n">
        <f aca="false">2+30*D74</f>
        <v>62</v>
      </c>
      <c r="F74" s="8" t="n">
        <f aca="false">INDEX($F:$F,$E74)*(2*B74/INDEX($B:$B,$E74)-C74/INDEX($C:$C,$E74))</f>
        <v>62.2707448170158</v>
      </c>
      <c r="G74" s="9" t="n">
        <f aca="false">B74/B73-1</f>
        <v>-0.431988939615454</v>
      </c>
      <c r="H74" s="9" t="n">
        <f aca="false">F74/F73-1</f>
        <v>-0.0497439813362671</v>
      </c>
      <c r="I74" s="9" t="n">
        <f aca="false">LN(B74/B73)</f>
        <v>-0.56561438794257</v>
      </c>
      <c r="J74" s="9" t="n">
        <f aca="false">LN(F74/F73)</f>
        <v>-0.0510238373641101</v>
      </c>
      <c r="K74" s="9" t="n">
        <f aca="false">F74/F67-1</f>
        <v>-0.0691599373938459</v>
      </c>
      <c r="L74" s="9" t="n">
        <f aca="false">F74/F44-1</f>
        <v>-0.100719866077086</v>
      </c>
      <c r="M74" s="9" t="n">
        <f aca="false">B74/B67-1</f>
        <v>-0.51570846162823</v>
      </c>
      <c r="N74" s="9" t="n">
        <f aca="false">B74/B44-1</f>
        <v>-0.535752512099172</v>
      </c>
      <c r="O74" s="8" t="n">
        <f aca="false">MAX(O73,F74)</f>
        <v>71.9673484806481</v>
      </c>
      <c r="P74" s="9" t="n">
        <f aca="false">F74/O74-1</f>
        <v>-0.134736152829636</v>
      </c>
      <c r="Q74" s="8" t="n">
        <f aca="false">MAX(Q73,B74)</f>
        <v>284.830649094097</v>
      </c>
      <c r="R74" s="9" t="n">
        <f aca="false">B74/Q74-1</f>
        <v>-0.612653336333823</v>
      </c>
      <c r="S74" s="9" t="n">
        <f aca="false">B74/INDEX($B:$B,$E74)-1</f>
        <v>-0.498741246516741</v>
      </c>
      <c r="T74" s="0" t="n">
        <f aca="false">IF(AND($A74&gt;=CrashTest!$B$3,$A74&lt;=CrashTest!$C$3),1,IF(AND($A74&gt;=CrashTest!$B$4,$A74&lt;=CrashTest!$C$4),2,IF(AND($A74&gt;=CrashTest!$B$5,$A74&lt;=CrashTest!$C$5),3,IF(AND($A74&gt;=CrashTest!$B$6,$A74&lt;=CrashTest!$C$6),4,IF(AND($A74&gt;=CrashTest!$B$7,$A74&lt;=CrashTest!$C$7),5,0)))))</f>
        <v>1</v>
      </c>
      <c r="U74" s="8" t="n">
        <f aca="false">IF(T74=0,"",IF(T73=T74,MAX(U73,B74),B74))</f>
        <v>284.830649094097</v>
      </c>
      <c r="V74" s="9" t="n">
        <f aca="false">IF(T74=0,"",B74/U74-1)</f>
        <v>-0.612653336333823</v>
      </c>
      <c r="W74" s="8" t="n">
        <f aca="false">IF(T74=0,"",IF(T73=T74,MAX(W73,F74),F74))</f>
        <v>71.9673484806481</v>
      </c>
      <c r="X74" s="9" t="n">
        <f aca="false">IF(T74=0,"",F74/W74-1)</f>
        <v>-0.134736152829636</v>
      </c>
    </row>
    <row r="75" customFormat="false" ht="15" hidden="false" customHeight="false" outlineLevel="0" collapsed="false">
      <c r="A75" s="5" t="n">
        <v>43903</v>
      </c>
      <c r="B75" s="6" t="n">
        <v>134.759985680888</v>
      </c>
      <c r="C75" s="7" t="n">
        <v>20.0426089</v>
      </c>
      <c r="D75" s="0" t="n">
        <f aca="false">INT((ROW()-3)/30)</f>
        <v>2</v>
      </c>
      <c r="E75" s="0" t="n">
        <f aca="false">2+30*D75</f>
        <v>62</v>
      </c>
      <c r="F75" s="8" t="n">
        <f aca="false">INDEX($F:$F,$E75)*(2*B75/INDEX($B:$B,$E75)-C75/INDEX($C:$C,$E75))</f>
        <v>75.0766227739986</v>
      </c>
      <c r="G75" s="9" t="n">
        <f aca="false">B75/B74-1</f>
        <v>0.221446408824105</v>
      </c>
      <c r="H75" s="9" t="n">
        <f aca="false">F75/F74-1</f>
        <v>0.20564838263318</v>
      </c>
      <c r="I75" s="9" t="n">
        <f aca="false">LN(B75/B74)</f>
        <v>0.200035737502364</v>
      </c>
      <c r="J75" s="9" t="n">
        <f aca="false">LN(F75/F74)</f>
        <v>0.187017499105174</v>
      </c>
      <c r="K75" s="9" t="n">
        <f aca="false">F75/F68-1</f>
        <v>0.113268803781829</v>
      </c>
      <c r="L75" s="9" t="n">
        <f aca="false">F75/F45-1</f>
        <v>0.069506327350914</v>
      </c>
      <c r="M75" s="9" t="n">
        <f aca="false">B75/B68-1</f>
        <v>-0.448451456987917</v>
      </c>
      <c r="N75" s="9" t="n">
        <f aca="false">B75/B45-1</f>
        <v>-0.494617434959022</v>
      </c>
      <c r="O75" s="8" t="n">
        <f aca="false">MAX(O74,F75)</f>
        <v>75.0766227739986</v>
      </c>
      <c r="P75" s="9" t="n">
        <f aca="false">F75/O75-1</f>
        <v>0</v>
      </c>
      <c r="Q75" s="8" t="n">
        <f aca="false">MAX(Q74,B75)</f>
        <v>284.830649094097</v>
      </c>
      <c r="R75" s="9" t="n">
        <f aca="false">B75/Q75-1</f>
        <v>-0.52687680869495</v>
      </c>
      <c r="S75" s="9" t="n">
        <f aca="false">B75/INDEX($B:$B,$E75)-1</f>
        <v>-0.387739295666226</v>
      </c>
      <c r="T75" s="0" t="n">
        <f aca="false">IF(AND($A75&gt;=CrashTest!$B$3,$A75&lt;=CrashTest!$C$3),1,IF(AND($A75&gt;=CrashTest!$B$4,$A75&lt;=CrashTest!$C$4),2,IF(AND($A75&gt;=CrashTest!$B$5,$A75&lt;=CrashTest!$C$5),3,IF(AND($A75&gt;=CrashTest!$B$6,$A75&lt;=CrashTest!$C$6),4,IF(AND($A75&gt;=CrashTest!$B$7,$A75&lt;=CrashTest!$C$7),5,0)))))</f>
        <v>1</v>
      </c>
      <c r="U75" s="8" t="n">
        <f aca="false">IF(T75=0,"",IF(T74=T75,MAX(U74,B75),B75))</f>
        <v>284.830649094097</v>
      </c>
      <c r="V75" s="9" t="n">
        <f aca="false">IF(T75=0,"",B75/U75-1)</f>
        <v>-0.52687680869495</v>
      </c>
      <c r="W75" s="8" t="n">
        <f aca="false">IF(T75=0,"",IF(T74=T75,MAX(W74,F75),F75))</f>
        <v>75.0766227739986</v>
      </c>
      <c r="X75" s="9" t="n">
        <f aca="false">IF(T75=0,"",F75/W75-1)</f>
        <v>0</v>
      </c>
    </row>
    <row r="76" customFormat="false" ht="15" hidden="false" customHeight="false" outlineLevel="0" collapsed="false">
      <c r="A76" s="5" t="n">
        <v>43904</v>
      </c>
      <c r="B76" s="6" t="n">
        <v>122.078151256575</v>
      </c>
      <c r="C76" s="7" t="n">
        <v>16.87254916</v>
      </c>
      <c r="D76" s="0" t="n">
        <f aca="false">INT((ROW()-3)/30)</f>
        <v>2</v>
      </c>
      <c r="E76" s="0" t="n">
        <f aca="false">2+30*D76</f>
        <v>62</v>
      </c>
      <c r="F76" s="8" t="n">
        <f aca="false">INDEX($F:$F,$E76)*(2*B76/INDEX($B:$B,$E76)-C76/INDEX($C:$C,$E76))</f>
        <v>68.5583810141039</v>
      </c>
      <c r="G76" s="9" t="n">
        <f aca="false">B76/B75-1</f>
        <v>-0.0941068252585277</v>
      </c>
      <c r="H76" s="9" t="n">
        <f aca="false">F76/F75-1</f>
        <v>-0.0868211903925985</v>
      </c>
      <c r="I76" s="9" t="n">
        <f aca="false">LN(B76/B75)</f>
        <v>-0.0988338885648034</v>
      </c>
      <c r="J76" s="9" t="n">
        <f aca="false">LN(F76/F75)</f>
        <v>-0.0908235691430308</v>
      </c>
      <c r="K76" s="9" t="n">
        <f aca="false">F76/F69-1</f>
        <v>0.00588158771317127</v>
      </c>
      <c r="L76" s="9" t="n">
        <f aca="false">F76/F46-1</f>
        <v>-0.0172141747326509</v>
      </c>
      <c r="M76" s="9" t="n">
        <f aca="false">B76/B69-1</f>
        <v>-0.487195552198895</v>
      </c>
      <c r="N76" s="9" t="n">
        <f aca="false">B76/B46-1</f>
        <v>-0.544382509500426</v>
      </c>
      <c r="O76" s="8" t="n">
        <f aca="false">MAX(O75,F76)</f>
        <v>75.0766227739986</v>
      </c>
      <c r="P76" s="9" t="n">
        <f aca="false">F76/O76-1</f>
        <v>-0.0868211903925985</v>
      </c>
      <c r="Q76" s="8" t="n">
        <f aca="false">MAX(Q75,B76)</f>
        <v>284.830649094097</v>
      </c>
      <c r="R76" s="9" t="n">
        <f aca="false">B76/Q76-1</f>
        <v>-0.571400930184851</v>
      </c>
      <c r="S76" s="9" t="n">
        <f aca="false">B76/INDEX($B:$B,$E76)-1</f>
        <v>-0.445357206781628</v>
      </c>
      <c r="T76" s="0" t="n">
        <f aca="false">IF(AND($A76&gt;=CrashTest!$B$3,$A76&lt;=CrashTest!$C$3),1,IF(AND($A76&gt;=CrashTest!$B$4,$A76&lt;=CrashTest!$C$4),2,IF(AND($A76&gt;=CrashTest!$B$5,$A76&lt;=CrashTest!$C$5),3,IF(AND($A76&gt;=CrashTest!$B$6,$A76&lt;=CrashTest!$C$6),4,IF(AND($A76&gt;=CrashTest!$B$7,$A76&lt;=CrashTest!$C$7),5,0)))))</f>
        <v>1</v>
      </c>
      <c r="U76" s="8" t="n">
        <f aca="false">IF(T76=0,"",IF(T75=T76,MAX(U75,B76),B76))</f>
        <v>284.830649094097</v>
      </c>
      <c r="V76" s="9" t="n">
        <f aca="false">IF(T76=0,"",B76/U76-1)</f>
        <v>-0.571400930184851</v>
      </c>
      <c r="W76" s="8" t="n">
        <f aca="false">IF(T76=0,"",IF(T75=T76,MAX(W75,F76),F76))</f>
        <v>75.0766227739986</v>
      </c>
      <c r="X76" s="9" t="n">
        <f aca="false">IF(T76=0,"",F76/W76-1)</f>
        <v>-0.0868211903925985</v>
      </c>
    </row>
    <row r="77" customFormat="false" ht="15" hidden="false" customHeight="false" outlineLevel="0" collapsed="false">
      <c r="A77" s="5" t="n">
        <v>43905</v>
      </c>
      <c r="B77" s="6" t="n">
        <v>123.754734073641</v>
      </c>
      <c r="C77" s="7" t="n">
        <v>17.13495393</v>
      </c>
      <c r="D77" s="0" t="n">
        <f aca="false">INT((ROW()-3)/30)</f>
        <v>2</v>
      </c>
      <c r="E77" s="0" t="n">
        <f aca="false">2+30*D77</f>
        <v>62</v>
      </c>
      <c r="F77" s="8" t="n">
        <f aca="false">INDEX($F:$F,$E77)*(2*B77/INDEX($B:$B,$E77)-C77/INDEX($C:$C,$E77))</f>
        <v>69.4868686384168</v>
      </c>
      <c r="G77" s="9" t="n">
        <f aca="false">B77/B76-1</f>
        <v>0.0137336845275637</v>
      </c>
      <c r="H77" s="9" t="n">
        <f aca="false">F77/F76-1</f>
        <v>0.0135430214450631</v>
      </c>
      <c r="I77" s="9" t="n">
        <f aca="false">LN(B77/B76)</f>
        <v>0.0136402321404773</v>
      </c>
      <c r="J77" s="9" t="n">
        <f aca="false">LN(F77/F76)</f>
        <v>0.0134521344007844</v>
      </c>
      <c r="K77" s="9" t="n">
        <f aca="false">F77/F70-1</f>
        <v>0.0211781529987702</v>
      </c>
      <c r="L77" s="9" t="n">
        <f aca="false">F77/F47-1</f>
        <v>-0.00142973125079748</v>
      </c>
      <c r="M77" s="9" t="n">
        <f aca="false">B77/B70-1</f>
        <v>-0.38966709635538</v>
      </c>
      <c r="N77" s="9" t="n">
        <f aca="false">B77/B47-1</f>
        <v>-0.565514685771203</v>
      </c>
      <c r="O77" s="8" t="n">
        <f aca="false">MAX(O76,F77)</f>
        <v>75.0766227739986</v>
      </c>
      <c r="P77" s="9" t="n">
        <f aca="false">F77/O77-1</f>
        <v>-0.0744539901909082</v>
      </c>
      <c r="Q77" s="8" t="n">
        <f aca="false">MAX(Q76,B77)</f>
        <v>284.830649094097</v>
      </c>
      <c r="R77" s="9" t="n">
        <f aca="false">B77/Q77-1</f>
        <v>-0.565514685771203</v>
      </c>
      <c r="S77" s="9" t="n">
        <f aca="false">B77/INDEX($B:$B,$E77)-1</f>
        <v>-0.43773991763408</v>
      </c>
      <c r="T77" s="0" t="n">
        <f aca="false">IF(AND($A77&gt;=CrashTest!$B$3,$A77&lt;=CrashTest!$C$3),1,IF(AND($A77&gt;=CrashTest!$B$4,$A77&lt;=CrashTest!$C$4),2,IF(AND($A77&gt;=CrashTest!$B$5,$A77&lt;=CrashTest!$C$5),3,IF(AND($A77&gt;=CrashTest!$B$6,$A77&lt;=CrashTest!$C$6),4,IF(AND($A77&gt;=CrashTest!$B$7,$A77&lt;=CrashTest!$C$7),5,0)))))</f>
        <v>1</v>
      </c>
      <c r="U77" s="8" t="n">
        <f aca="false">IF(T77=0,"",IF(T76=T77,MAX(U76,B77),B77))</f>
        <v>284.830649094097</v>
      </c>
      <c r="V77" s="9" t="n">
        <f aca="false">IF(T77=0,"",B77/U77-1)</f>
        <v>-0.565514685771203</v>
      </c>
      <c r="W77" s="8" t="n">
        <f aca="false">IF(T77=0,"",IF(T76=T77,MAX(W76,F77),F77))</f>
        <v>75.0766227739986</v>
      </c>
      <c r="X77" s="9" t="n">
        <f aca="false">IF(T77=0,"",F77/W77-1)</f>
        <v>-0.0744539901909082</v>
      </c>
    </row>
    <row r="78" customFormat="false" ht="15" hidden="false" customHeight="false" outlineLevel="0" collapsed="false">
      <c r="A78" s="5" t="n">
        <v>43906</v>
      </c>
      <c r="B78" s="6" t="n">
        <v>110.34905873758</v>
      </c>
      <c r="C78" s="7" t="n">
        <v>14.3792668</v>
      </c>
      <c r="D78" s="0" t="n">
        <f aca="false">INT((ROW()-3)/30)</f>
        <v>2</v>
      </c>
      <c r="E78" s="0" t="n">
        <f aca="false">2+30*D78</f>
        <v>62</v>
      </c>
      <c r="F78" s="8" t="n">
        <f aca="false">INDEX($F:$F,$E78)*(2*B78/INDEX($B:$B,$E78)-C78/INDEX($C:$C,$E78))</f>
        <v>62.3429675403528</v>
      </c>
      <c r="G78" s="9" t="n">
        <f aca="false">B78/B77-1</f>
        <v>-0.108324545613616</v>
      </c>
      <c r="H78" s="9" t="n">
        <f aca="false">F78/F77-1</f>
        <v>-0.102809368705879</v>
      </c>
      <c r="I78" s="9" t="n">
        <f aca="false">LN(B78/B77)</f>
        <v>-0.114653052982105</v>
      </c>
      <c r="J78" s="9" t="n">
        <f aca="false">LN(F78/F77)</f>
        <v>-0.108486918550523</v>
      </c>
      <c r="K78" s="9" t="n">
        <f aca="false">F78/F71-1</f>
        <v>-0.0333041867482564</v>
      </c>
      <c r="L78" s="9" t="n">
        <f aca="false">F78/F48-1</f>
        <v>-0.112013637535829</v>
      </c>
      <c r="M78" s="9" t="n">
        <f aca="false">B78/B71-1</f>
        <v>-0.448671238091755</v>
      </c>
      <c r="N78" s="9" t="n">
        <f aca="false">B78/B48-1</f>
        <v>-0.583641635927638</v>
      </c>
      <c r="O78" s="8" t="n">
        <f aca="false">MAX(O77,F78)</f>
        <v>75.0766227739986</v>
      </c>
      <c r="P78" s="9" t="n">
        <f aca="false">F78/O78-1</f>
        <v>-0.169608791167627</v>
      </c>
      <c r="Q78" s="8" t="n">
        <f aca="false">MAX(Q77,B78)</f>
        <v>284.830649094097</v>
      </c>
      <c r="R78" s="9" t="n">
        <f aca="false">B78/Q78-1</f>
        <v>-0.612580110010826</v>
      </c>
      <c r="S78" s="9" t="n">
        <f aca="false">B78/INDEX($B:$B,$E78)-1</f>
        <v>-0.498646485573042</v>
      </c>
      <c r="T78" s="0" t="n">
        <f aca="false">IF(AND($A78&gt;=CrashTest!$B$3,$A78&lt;=CrashTest!$C$3),1,IF(AND($A78&gt;=CrashTest!$B$4,$A78&lt;=CrashTest!$C$4),2,IF(AND($A78&gt;=CrashTest!$B$5,$A78&lt;=CrashTest!$C$5),3,IF(AND($A78&gt;=CrashTest!$B$6,$A78&lt;=CrashTest!$C$6),4,IF(AND($A78&gt;=CrashTest!$B$7,$A78&lt;=CrashTest!$C$7),5,0)))))</f>
        <v>1</v>
      </c>
      <c r="U78" s="8" t="n">
        <f aca="false">IF(T78=0,"",IF(T77=T78,MAX(U77,B78),B78))</f>
        <v>284.830649094097</v>
      </c>
      <c r="V78" s="9" t="n">
        <f aca="false">IF(T78=0,"",B78/U78-1)</f>
        <v>-0.612580110010826</v>
      </c>
      <c r="W78" s="8" t="n">
        <f aca="false">IF(T78=0,"",IF(T77=T78,MAX(W77,F78),F78))</f>
        <v>75.0766227739986</v>
      </c>
      <c r="X78" s="9" t="n">
        <f aca="false">IF(T78=0,"",F78/W78-1)</f>
        <v>-0.169608791167627</v>
      </c>
    </row>
    <row r="79" customFormat="false" ht="15" hidden="false" customHeight="false" outlineLevel="0" collapsed="false">
      <c r="A79" s="5" t="n">
        <v>43907</v>
      </c>
      <c r="B79" s="6" t="n">
        <v>117.783463763881</v>
      </c>
      <c r="C79" s="7" t="n">
        <v>15.34739132</v>
      </c>
      <c r="D79" s="0" t="n">
        <f aca="false">INT((ROW()-3)/30)</f>
        <v>2</v>
      </c>
      <c r="E79" s="0" t="n">
        <f aca="false">2+30*D79</f>
        <v>62</v>
      </c>
      <c r="F79" s="8" t="n">
        <f aca="false">INDEX($F:$F,$E79)*(2*B79/INDEX($B:$B,$E79)-C79/INDEX($C:$C,$E79))</f>
        <v>66.5433889591619</v>
      </c>
      <c r="G79" s="9" t="n">
        <f aca="false">B79/B78-1</f>
        <v>0.0673717121953952</v>
      </c>
      <c r="H79" s="9" t="n">
        <f aca="false">F79/F78-1</f>
        <v>0.0673760262709717</v>
      </c>
      <c r="I79" s="9" t="n">
        <f aca="false">LN(B79/B78)</f>
        <v>0.0651992829695648</v>
      </c>
      <c r="J79" s="9" t="n">
        <f aca="false">LN(F79/F78)</f>
        <v>0.0652033247357171</v>
      </c>
      <c r="K79" s="9" t="n">
        <f aca="false">F79/F72-1</f>
        <v>0.00472401968424374</v>
      </c>
      <c r="L79" s="9" t="n">
        <f aca="false">F79/F49-1</f>
        <v>-0.070113165944136</v>
      </c>
      <c r="M79" s="9" t="n">
        <f aca="false">B79/B72-1</f>
        <v>-0.413578171510093</v>
      </c>
      <c r="N79" s="9" t="n">
        <f aca="false">B79/B49-1</f>
        <v>-0.548944761588679</v>
      </c>
      <c r="O79" s="8" t="n">
        <f aca="false">MAX(O78,F79)</f>
        <v>75.0766227739986</v>
      </c>
      <c r="P79" s="9" t="n">
        <f aca="false">F79/O79-1</f>
        <v>-0.113660331266153</v>
      </c>
      <c r="Q79" s="8" t="n">
        <f aca="false">MAX(Q78,B79)</f>
        <v>284.830649094097</v>
      </c>
      <c r="R79" s="9" t="n">
        <f aca="false">B79/Q79-1</f>
        <v>-0.586478968683704</v>
      </c>
      <c r="S79" s="9" t="n">
        <f aca="false">B79/INDEX($B:$B,$E79)-1</f>
        <v>-0.464869440890919</v>
      </c>
      <c r="T79" s="0" t="n">
        <f aca="false">IF(AND($A79&gt;=CrashTest!$B$3,$A79&lt;=CrashTest!$C$3),1,IF(AND($A79&gt;=CrashTest!$B$4,$A79&lt;=CrashTest!$C$4),2,IF(AND($A79&gt;=CrashTest!$B$5,$A79&lt;=CrashTest!$C$5),3,IF(AND($A79&gt;=CrashTest!$B$6,$A79&lt;=CrashTest!$C$6),4,IF(AND($A79&gt;=CrashTest!$B$7,$A79&lt;=CrashTest!$C$7),5,0)))))</f>
        <v>1</v>
      </c>
      <c r="U79" s="8" t="n">
        <f aca="false">IF(T79=0,"",IF(T78=T79,MAX(U78,B79),B79))</f>
        <v>284.830649094097</v>
      </c>
      <c r="V79" s="9" t="n">
        <f aca="false">IF(T79=0,"",B79/U79-1)</f>
        <v>-0.586478968683704</v>
      </c>
      <c r="W79" s="8" t="n">
        <f aca="false">IF(T79=0,"",IF(T78=T79,MAX(W78,F79),F79))</f>
        <v>75.0766227739986</v>
      </c>
      <c r="X79" s="9" t="n">
        <f aca="false">IF(T79=0,"",F79/W79-1)</f>
        <v>-0.113660331266153</v>
      </c>
    </row>
    <row r="80" customFormat="false" ht="15" hidden="false" customHeight="false" outlineLevel="0" collapsed="false">
      <c r="A80" s="5" t="n">
        <v>43908</v>
      </c>
      <c r="B80" s="6" t="n">
        <v>117.683343658679</v>
      </c>
      <c r="C80" s="7" t="n">
        <v>15.83461422</v>
      </c>
      <c r="D80" s="0" t="n">
        <f aca="false">INT((ROW()-3)/30)</f>
        <v>2</v>
      </c>
      <c r="E80" s="0" t="n">
        <f aca="false">2+30*D80</f>
        <v>62</v>
      </c>
      <c r="F80" s="8" t="n">
        <f aca="false">INDEX($F:$F,$E80)*(2*B80/INDEX($B:$B,$E80)-C80/INDEX($C:$C,$E80))</f>
        <v>66.273697107394</v>
      </c>
      <c r="G80" s="9" t="n">
        <f aca="false">B80/B79-1</f>
        <v>-0.000850035327562781</v>
      </c>
      <c r="H80" s="9" t="n">
        <f aca="false">F80/F79-1</f>
        <v>-0.00405287220843875</v>
      </c>
      <c r="I80" s="9" t="n">
        <f aca="false">LN(B80/B79)</f>
        <v>-0.000850396812456305</v>
      </c>
      <c r="J80" s="9" t="n">
        <f aca="false">LN(F80/F79)</f>
        <v>-0.00406110735319848</v>
      </c>
      <c r="K80" s="9" t="n">
        <f aca="false">F80/F73-1</f>
        <v>0.0113413568515659</v>
      </c>
      <c r="L80" s="9" t="n">
        <f aca="false">F80/F50-1</f>
        <v>-0.0416459955241065</v>
      </c>
      <c r="M80" s="9" t="n">
        <f aca="false">B80/B73-1</f>
        <v>-0.394121903287973</v>
      </c>
      <c r="N80" s="9" t="n">
        <f aca="false">B80/B50-1</f>
        <v>-0.558590737539813</v>
      </c>
      <c r="O80" s="8" t="n">
        <f aca="false">MAX(O79,F80)</f>
        <v>75.0766227739986</v>
      </c>
      <c r="P80" s="9" t="n">
        <f aca="false">F80/O80-1</f>
        <v>-0.117252552676801</v>
      </c>
      <c r="Q80" s="8" t="n">
        <f aca="false">MAX(Q79,B80)</f>
        <v>284.830649094097</v>
      </c>
      <c r="R80" s="9" t="n">
        <f aca="false">B80/Q80-1</f>
        <v>-0.586830476169013</v>
      </c>
      <c r="S80" s="9" t="n">
        <f aca="false">B80/INDEX($B:$B,$E80)-1</f>
        <v>-0.465324320771021</v>
      </c>
      <c r="T80" s="0" t="n">
        <f aca="false">IF(AND($A80&gt;=CrashTest!$B$3,$A80&lt;=CrashTest!$C$3),1,IF(AND($A80&gt;=CrashTest!$B$4,$A80&lt;=CrashTest!$C$4),2,IF(AND($A80&gt;=CrashTest!$B$5,$A80&lt;=CrashTest!$C$5),3,IF(AND($A80&gt;=CrashTest!$B$6,$A80&lt;=CrashTest!$C$6),4,IF(AND($A80&gt;=CrashTest!$B$7,$A80&lt;=CrashTest!$C$7),5,0)))))</f>
        <v>1</v>
      </c>
      <c r="U80" s="8" t="n">
        <f aca="false">IF(T80=0,"",IF(T79=T80,MAX(U79,B80),B80))</f>
        <v>284.830649094097</v>
      </c>
      <c r="V80" s="9" t="n">
        <f aca="false">IF(T80=0,"",B80/U80-1)</f>
        <v>-0.586830476169013</v>
      </c>
      <c r="W80" s="8" t="n">
        <f aca="false">IF(T80=0,"",IF(T79=T80,MAX(W79,F80),F80))</f>
        <v>75.0766227739986</v>
      </c>
      <c r="X80" s="9" t="n">
        <f aca="false">IF(T80=0,"",F80/W80-1)</f>
        <v>-0.117252552676801</v>
      </c>
    </row>
    <row r="81" customFormat="false" ht="15" hidden="false" customHeight="false" outlineLevel="0" collapsed="false">
      <c r="A81" s="5" t="n">
        <v>43909</v>
      </c>
      <c r="B81" s="6" t="n">
        <v>137.357502980713</v>
      </c>
      <c r="C81" s="7" t="n">
        <v>19.85046686</v>
      </c>
      <c r="D81" s="0" t="n">
        <f aca="false">INT((ROW()-3)/30)</f>
        <v>2</v>
      </c>
      <c r="E81" s="0" t="n">
        <f aca="false">2+30*D81</f>
        <v>62</v>
      </c>
      <c r="F81" s="8" t="n">
        <f aca="false">INDEX($F:$F,$E81)*(2*B81/INDEX($B:$B,$E81)-C81/INDEX($C:$C,$E81))</f>
        <v>76.7701767789026</v>
      </c>
      <c r="G81" s="9" t="n">
        <f aca="false">B81/B80-1</f>
        <v>0.167178792770332</v>
      </c>
      <c r="H81" s="9" t="n">
        <f aca="false">F81/F80-1</f>
        <v>0.158380777437231</v>
      </c>
      <c r="I81" s="9" t="n">
        <f aca="false">LN(B81/B80)</f>
        <v>0.154589548741919</v>
      </c>
      <c r="J81" s="9" t="n">
        <f aca="false">LN(F81/F80)</f>
        <v>0.147023148448468</v>
      </c>
      <c r="K81" s="9" t="n">
        <f aca="false">F81/F74-1</f>
        <v>0.232845006182177</v>
      </c>
      <c r="L81" s="9" t="n">
        <f aca="false">F81/F51-1</f>
        <v>0.0834740605100113</v>
      </c>
      <c r="M81" s="9" t="n">
        <f aca="false">B81/B74-1</f>
        <v>0.24498995672298</v>
      </c>
      <c r="N81" s="9" t="n">
        <f aca="false">B81/B51-1</f>
        <v>-0.515604857289009</v>
      </c>
      <c r="O81" s="8" t="n">
        <f aca="false">MAX(O80,F81)</f>
        <v>76.7701767789026</v>
      </c>
      <c r="P81" s="9" t="n">
        <f aca="false">F81/O81-1</f>
        <v>0</v>
      </c>
      <c r="Q81" s="8" t="n">
        <f aca="false">MAX(Q80,B81)</f>
        <v>284.830649094097</v>
      </c>
      <c r="R81" s="9" t="n">
        <f aca="false">B81/Q81-1</f>
        <v>-0.517757293965456</v>
      </c>
      <c r="S81" s="9" t="n">
        <f aca="false">B81/INDEX($B:$B,$E81)-1</f>
        <v>-0.375937886193863</v>
      </c>
      <c r="T81" s="0" t="n">
        <f aca="false">IF(AND($A81&gt;=CrashTest!$B$3,$A81&lt;=CrashTest!$C$3),1,IF(AND($A81&gt;=CrashTest!$B$4,$A81&lt;=CrashTest!$C$4),2,IF(AND($A81&gt;=CrashTest!$B$5,$A81&lt;=CrashTest!$C$5),3,IF(AND($A81&gt;=CrashTest!$B$6,$A81&lt;=CrashTest!$C$6),4,IF(AND($A81&gt;=CrashTest!$B$7,$A81&lt;=CrashTest!$C$7),5,0)))))</f>
        <v>1</v>
      </c>
      <c r="U81" s="8" t="n">
        <f aca="false">IF(T81=0,"",IF(T80=T81,MAX(U80,B81),B81))</f>
        <v>284.830649094097</v>
      </c>
      <c r="V81" s="9" t="n">
        <f aca="false">IF(T81=0,"",B81/U81-1)</f>
        <v>-0.517757293965456</v>
      </c>
      <c r="W81" s="8" t="n">
        <f aca="false">IF(T81=0,"",IF(T80=T81,MAX(W80,F81),F81))</f>
        <v>76.7701767789026</v>
      </c>
      <c r="X81" s="9" t="n">
        <f aca="false">IF(T81=0,"",F81/W81-1)</f>
        <v>0</v>
      </c>
    </row>
    <row r="82" customFormat="false" ht="15" hidden="false" customHeight="false" outlineLevel="0" collapsed="false">
      <c r="A82" s="5" t="n">
        <v>43910</v>
      </c>
      <c r="B82" s="6" t="n">
        <v>131.532323261251</v>
      </c>
      <c r="C82" s="7" t="n">
        <v>19.14473341</v>
      </c>
      <c r="D82" s="0" t="n">
        <f aca="false">INT((ROW()-3)/30)</f>
        <v>2</v>
      </c>
      <c r="E82" s="0" t="n">
        <f aca="false">2+30*D82</f>
        <v>62</v>
      </c>
      <c r="F82" s="8" t="n">
        <f aca="false">INDEX($F:$F,$E82)*(2*B82/INDEX($B:$B,$E82)-C82/INDEX($C:$C,$E82))</f>
        <v>73.4564551205096</v>
      </c>
      <c r="G82" s="9" t="n">
        <f aca="false">B82/B81-1</f>
        <v>-0.0424088935300457</v>
      </c>
      <c r="H82" s="9" t="n">
        <f aca="false">F82/F81-1</f>
        <v>-0.0431641790787644</v>
      </c>
      <c r="I82" s="9" t="n">
        <f aca="false">LN(B82/B81)</f>
        <v>-0.0433344120935788</v>
      </c>
      <c r="J82" s="9" t="n">
        <f aca="false">LN(F82/F81)</f>
        <v>-0.0441234582327639</v>
      </c>
      <c r="K82" s="9" t="n">
        <f aca="false">F82/F75-1</f>
        <v>-0.0215801882613457</v>
      </c>
      <c r="L82" s="9" t="n">
        <f aca="false">F82/F52-1</f>
        <v>0.0250384224645124</v>
      </c>
      <c r="M82" s="9" t="n">
        <f aca="false">B82/B75-1</f>
        <v>-0.0239511929548591</v>
      </c>
      <c r="N82" s="9" t="n">
        <f aca="false">B82/B52-1</f>
        <v>-0.49619402916003</v>
      </c>
      <c r="O82" s="8" t="n">
        <f aca="false">MAX(O81,F82)</f>
        <v>76.7701767789026</v>
      </c>
      <c r="P82" s="9" t="n">
        <f aca="false">F82/O82-1</f>
        <v>-0.0431641790787644</v>
      </c>
      <c r="Q82" s="8" t="n">
        <f aca="false">MAX(Q81,B82)</f>
        <v>284.830649094097</v>
      </c>
      <c r="R82" s="9" t="n">
        <f aca="false">B82/Q82-1</f>
        <v>-0.538208673541316</v>
      </c>
      <c r="S82" s="9" t="n">
        <f aca="false">B82/INDEX($B:$B,$E82)-1</f>
        <v>-0.402403669934402</v>
      </c>
      <c r="T82" s="0" t="n">
        <f aca="false">IF(AND($A82&gt;=CrashTest!$B$3,$A82&lt;=CrashTest!$C$3),1,IF(AND($A82&gt;=CrashTest!$B$4,$A82&lt;=CrashTest!$C$4),2,IF(AND($A82&gt;=CrashTest!$B$5,$A82&lt;=CrashTest!$C$5),3,IF(AND($A82&gt;=CrashTest!$B$6,$A82&lt;=CrashTest!$C$6),4,IF(AND($A82&gt;=CrashTest!$B$7,$A82&lt;=CrashTest!$C$7),5,0)))))</f>
        <v>1</v>
      </c>
      <c r="U82" s="8" t="n">
        <f aca="false">IF(T82=0,"",IF(T81=T82,MAX(U81,B82),B82))</f>
        <v>284.830649094097</v>
      </c>
      <c r="V82" s="9" t="n">
        <f aca="false">IF(T82=0,"",B82/U82-1)</f>
        <v>-0.538208673541316</v>
      </c>
      <c r="W82" s="8" t="n">
        <f aca="false">IF(T82=0,"",IF(T81=T82,MAX(W81,F82),F82))</f>
        <v>76.7701767789026</v>
      </c>
      <c r="X82" s="9" t="n">
        <f aca="false">IF(T82=0,"",F82/W82-1)</f>
        <v>-0.0431641790787644</v>
      </c>
    </row>
    <row r="83" customFormat="false" ht="15" hidden="false" customHeight="false" outlineLevel="0" collapsed="false">
      <c r="A83" s="5" t="n">
        <v>43911</v>
      </c>
      <c r="B83" s="6" t="n">
        <v>132.511633430742</v>
      </c>
      <c r="C83" s="7" t="n">
        <v>18.89844224</v>
      </c>
      <c r="D83" s="0" t="n">
        <f aca="false">INT((ROW()-3)/30)</f>
        <v>2</v>
      </c>
      <c r="E83" s="0" t="n">
        <f aca="false">2+30*D83</f>
        <v>62</v>
      </c>
      <c r="F83" s="8" t="n">
        <f aca="false">INDEX($F:$F,$E83)*(2*B83/INDEX($B:$B,$E83)-C83/INDEX($C:$C,$E83))</f>
        <v>74.1690198239066</v>
      </c>
      <c r="G83" s="9" t="n">
        <f aca="false">B83/B82-1</f>
        <v>0.00744539551351098</v>
      </c>
      <c r="H83" s="9" t="n">
        <f aca="false">F83/F82-1</f>
        <v>0.00970050490767616</v>
      </c>
      <c r="I83" s="9" t="n">
        <f aca="false">LN(B83/B82)</f>
        <v>0.00741781536845831</v>
      </c>
      <c r="J83" s="9" t="n">
        <f aca="false">LN(F83/F82)</f>
        <v>0.00965375708513535</v>
      </c>
      <c r="K83" s="9" t="n">
        <f aca="false">F83/F76-1</f>
        <v>0.0818373877389034</v>
      </c>
      <c r="L83" s="9" t="n">
        <f aca="false">F83/F53-1</f>
        <v>0.042876165217159</v>
      </c>
      <c r="M83" s="9" t="n">
        <f aca="false">B83/B76-1</f>
        <v>0.0854655977893919</v>
      </c>
      <c r="N83" s="9" t="n">
        <f aca="false">B83/B53-1</f>
        <v>-0.487643835569467</v>
      </c>
      <c r="O83" s="8" t="n">
        <f aca="false">MAX(O82,F83)</f>
        <v>76.7701767789026</v>
      </c>
      <c r="P83" s="9" t="n">
        <f aca="false">F83/O83-1</f>
        <v>-0.0338823885020777</v>
      </c>
      <c r="Q83" s="8" t="n">
        <f aca="false">MAX(Q82,B83)</f>
        <v>284.830649094097</v>
      </c>
      <c r="R83" s="9" t="n">
        <f aca="false">B83/Q83-1</f>
        <v>-0.534770454471122</v>
      </c>
      <c r="S83" s="9" t="n">
        <f aca="false">B83/INDEX($B:$B,$E83)-1</f>
        <v>-0.397954328899642</v>
      </c>
      <c r="T83" s="0" t="n">
        <f aca="false">IF(AND($A83&gt;=CrashTest!$B$3,$A83&lt;=CrashTest!$C$3),1,IF(AND($A83&gt;=CrashTest!$B$4,$A83&lt;=CrashTest!$C$4),2,IF(AND($A83&gt;=CrashTest!$B$5,$A83&lt;=CrashTest!$C$5),3,IF(AND($A83&gt;=CrashTest!$B$6,$A83&lt;=CrashTest!$C$6),4,IF(AND($A83&gt;=CrashTest!$B$7,$A83&lt;=CrashTest!$C$7),5,0)))))</f>
        <v>1</v>
      </c>
      <c r="U83" s="8" t="n">
        <f aca="false">IF(T83=0,"",IF(T82=T83,MAX(U82,B83),B83))</f>
        <v>284.830649094097</v>
      </c>
      <c r="V83" s="9" t="n">
        <f aca="false">IF(T83=0,"",B83/U83-1)</f>
        <v>-0.534770454471122</v>
      </c>
      <c r="W83" s="8" t="n">
        <f aca="false">IF(T83=0,"",IF(T82=T83,MAX(W82,F83),F83))</f>
        <v>76.7701767789026</v>
      </c>
      <c r="X83" s="9" t="n">
        <f aca="false">IF(T83=0,"",F83/W83-1)</f>
        <v>-0.0338823885020777</v>
      </c>
    </row>
    <row r="84" customFormat="false" ht="15" hidden="false" customHeight="false" outlineLevel="0" collapsed="false">
      <c r="A84" s="5" t="n">
        <v>43912</v>
      </c>
      <c r="B84" s="6" t="n">
        <v>122.442055523086</v>
      </c>
      <c r="C84" s="7" t="n">
        <v>16.57436948</v>
      </c>
      <c r="D84" s="0" t="n">
        <f aca="false">INT((ROW()-3)/30)</f>
        <v>2</v>
      </c>
      <c r="E84" s="0" t="n">
        <f aca="false">2+30*D84</f>
        <v>62</v>
      </c>
      <c r="F84" s="8" t="n">
        <f aca="false">INDEX($F:$F,$E84)*(2*B84/INDEX($B:$B,$E84)-C84/INDEX($C:$C,$E84))</f>
        <v>68.911207157966</v>
      </c>
      <c r="G84" s="9" t="n">
        <f aca="false">B84/B83-1</f>
        <v>-0.0759901425026123</v>
      </c>
      <c r="H84" s="9" t="n">
        <f aca="false">F84/F83-1</f>
        <v>-0.0708896069871733</v>
      </c>
      <c r="I84" s="9" t="n">
        <f aca="false">LN(B84/B83)</f>
        <v>-0.0790325391101425</v>
      </c>
      <c r="J84" s="9" t="n">
        <f aca="false">LN(F84/F83)</f>
        <v>-0.0735277172895592</v>
      </c>
      <c r="K84" s="9" t="n">
        <f aca="false">F84/F77-1</f>
        <v>-0.00828446426973506</v>
      </c>
      <c r="L84" s="9" t="n">
        <f aca="false">F84/F54-1</f>
        <v>-0.0239724581612821</v>
      </c>
      <c r="M84" s="9" t="n">
        <f aca="false">B84/B77-1</f>
        <v>-0.0106070976628166</v>
      </c>
      <c r="N84" s="9" t="n">
        <f aca="false">B84/B54-1</f>
        <v>-0.539534692597065</v>
      </c>
      <c r="O84" s="8" t="n">
        <f aca="false">MAX(O83,F84)</f>
        <v>76.7701767789026</v>
      </c>
      <c r="P84" s="9" t="n">
        <f aca="false">F84/O84-1</f>
        <v>-0.102370086284552</v>
      </c>
      <c r="Q84" s="8" t="n">
        <f aca="false">MAX(Q83,B84)</f>
        <v>284.830649094097</v>
      </c>
      <c r="R84" s="9" t="n">
        <f aca="false">B84/Q84-1</f>
        <v>-0.570123313932287</v>
      </c>
      <c r="S84" s="9" t="n">
        <f aca="false">B84/INDEX($B:$B,$E84)-1</f>
        <v>-0.443703865239639</v>
      </c>
      <c r="T84" s="0" t="n">
        <f aca="false">IF(AND($A84&gt;=CrashTest!$B$3,$A84&lt;=CrashTest!$C$3),1,IF(AND($A84&gt;=CrashTest!$B$4,$A84&lt;=CrashTest!$C$4),2,IF(AND($A84&gt;=CrashTest!$B$5,$A84&lt;=CrashTest!$C$5),3,IF(AND($A84&gt;=CrashTest!$B$6,$A84&lt;=CrashTest!$C$6),4,IF(AND($A84&gt;=CrashTest!$B$7,$A84&lt;=CrashTest!$C$7),5,0)))))</f>
        <v>1</v>
      </c>
      <c r="U84" s="8" t="n">
        <f aca="false">IF(T84=0,"",IF(T83=T84,MAX(U83,B84),B84))</f>
        <v>284.830649094097</v>
      </c>
      <c r="V84" s="9" t="n">
        <f aca="false">IF(T84=0,"",B84/U84-1)</f>
        <v>-0.570123313932287</v>
      </c>
      <c r="W84" s="8" t="n">
        <f aca="false">IF(T84=0,"",IF(T83=T84,MAX(W83,F84),F84))</f>
        <v>76.7701767789026</v>
      </c>
      <c r="X84" s="9" t="n">
        <f aca="false">IF(T84=0,"",F84/W84-1)</f>
        <v>-0.102370086284552</v>
      </c>
    </row>
    <row r="85" customFormat="false" ht="15" hidden="false" customHeight="false" outlineLevel="0" collapsed="false">
      <c r="A85" s="5" t="n">
        <v>43913</v>
      </c>
      <c r="B85" s="6" t="n">
        <v>135.589770601987</v>
      </c>
      <c r="C85" s="7" t="n">
        <v>19.70194072</v>
      </c>
      <c r="D85" s="0" t="n">
        <f aca="false">INT((ROW()-3)/30)</f>
        <v>2</v>
      </c>
      <c r="E85" s="0" t="n">
        <f aca="false">2+30*D85</f>
        <v>62</v>
      </c>
      <c r="F85" s="8" t="n">
        <f aca="false">INDEX($F:$F,$E85)*(2*B85/INDEX($B:$B,$E85)-C85/INDEX($C:$C,$E85))</f>
        <v>75.7366177752919</v>
      </c>
      <c r="G85" s="9" t="n">
        <f aca="false">B85/B84-1</f>
        <v>0.107379078395348</v>
      </c>
      <c r="H85" s="9" t="n">
        <f aca="false">F85/F84-1</f>
        <v>0.0990464526572563</v>
      </c>
      <c r="I85" s="9" t="n">
        <f aca="false">LN(B85/B84)</f>
        <v>0.101996032682975</v>
      </c>
      <c r="J85" s="9" t="n">
        <f aca="false">LN(F85/F84)</f>
        <v>0.0944429426421857</v>
      </c>
      <c r="K85" s="9" t="n">
        <f aca="false">F85/F78-1</f>
        <v>0.214838188866608</v>
      </c>
      <c r="L85" s="9" t="n">
        <f aca="false">F85/F55-1</f>
        <v>0.0781532694235634</v>
      </c>
      <c r="M85" s="9" t="n">
        <f aca="false">B85/B78-1</f>
        <v>0.228735180464309</v>
      </c>
      <c r="N85" s="9" t="n">
        <f aca="false">B85/B55-1</f>
        <v>-0.482013974698634</v>
      </c>
      <c r="O85" s="8" t="n">
        <f aca="false">MAX(O84,F85)</f>
        <v>76.7701767789026</v>
      </c>
      <c r="P85" s="9" t="n">
        <f aca="false">F85/O85-1</f>
        <v>-0.0134630275319978</v>
      </c>
      <c r="Q85" s="8" t="n">
        <f aca="false">MAX(Q84,B85)</f>
        <v>284.830649094097</v>
      </c>
      <c r="R85" s="9" t="n">
        <f aca="false">B85/Q85-1</f>
        <v>-0.52396355155869</v>
      </c>
      <c r="S85" s="9" t="n">
        <f aca="false">B85/INDEX($B:$B,$E85)-1</f>
        <v>-0.383969298974177</v>
      </c>
      <c r="T85" s="0" t="n">
        <f aca="false">IF(AND($A85&gt;=CrashTest!$B$3,$A85&lt;=CrashTest!$C$3),1,IF(AND($A85&gt;=CrashTest!$B$4,$A85&lt;=CrashTest!$C$4),2,IF(AND($A85&gt;=CrashTest!$B$5,$A85&lt;=CrashTest!$C$5),3,IF(AND($A85&gt;=CrashTest!$B$6,$A85&lt;=CrashTest!$C$6),4,IF(AND($A85&gt;=CrashTest!$B$7,$A85&lt;=CrashTest!$C$7),5,0)))))</f>
        <v>1</v>
      </c>
      <c r="U85" s="8" t="n">
        <f aca="false">IF(T85=0,"",IF(T84=T85,MAX(U84,B85),B85))</f>
        <v>284.830649094097</v>
      </c>
      <c r="V85" s="9" t="n">
        <f aca="false">IF(T85=0,"",B85/U85-1)</f>
        <v>-0.52396355155869</v>
      </c>
      <c r="W85" s="8" t="n">
        <f aca="false">IF(T85=0,"",IF(T84=T85,MAX(W84,F85),F85))</f>
        <v>76.7701767789026</v>
      </c>
      <c r="X85" s="9" t="n">
        <f aca="false">IF(T85=0,"",F85/W85-1)</f>
        <v>-0.0134630275319978</v>
      </c>
    </row>
    <row r="86" customFormat="false" ht="15" hidden="false" customHeight="false" outlineLevel="0" collapsed="false">
      <c r="A86" s="5" t="n">
        <v>43914</v>
      </c>
      <c r="B86" s="6" t="n">
        <v>139.414792226768</v>
      </c>
      <c r="C86" s="7" t="n">
        <v>20.14246193</v>
      </c>
      <c r="D86" s="0" t="n">
        <f aca="false">INT((ROW()-3)/30)</f>
        <v>2</v>
      </c>
      <c r="E86" s="0" t="n">
        <f aca="false">2+30*D86</f>
        <v>62</v>
      </c>
      <c r="F86" s="8" t="n">
        <f aca="false">INDEX($F:$F,$E86)*(2*B86/INDEX($B:$B,$E86)-C86/INDEX($C:$C,$E86))</f>
        <v>77.9222772581522</v>
      </c>
      <c r="G86" s="9" t="n">
        <f aca="false">B86/B85-1</f>
        <v>0.0282102522026462</v>
      </c>
      <c r="H86" s="9" t="n">
        <f aca="false">F86/F85-1</f>
        <v>0.0288586887962843</v>
      </c>
      <c r="I86" s="9" t="n">
        <f aca="false">LN(B86/B85)</f>
        <v>0.0278196716094423</v>
      </c>
      <c r="J86" s="9" t="n">
        <f aca="false">LN(F86/F85)</f>
        <v>0.0284501187492458</v>
      </c>
      <c r="K86" s="9" t="n">
        <f aca="false">F86/F79-1</f>
        <v>0.170999530937229</v>
      </c>
      <c r="L86" s="9" t="n">
        <f aca="false">F86/F56-1</f>
        <v>0.112221611511906</v>
      </c>
      <c r="M86" s="9" t="n">
        <f aca="false">B86/B79-1</f>
        <v>0.183653356520836</v>
      </c>
      <c r="N86" s="9" t="n">
        <f aca="false">B86/B56-1</f>
        <v>-0.492999596673833</v>
      </c>
      <c r="O86" s="8" t="n">
        <f aca="false">MAX(O85,F86)</f>
        <v>77.9222772581522</v>
      </c>
      <c r="P86" s="9" t="n">
        <f aca="false">F86/O86-1</f>
        <v>0</v>
      </c>
      <c r="Q86" s="8" t="n">
        <f aca="false">MAX(Q85,B86)</f>
        <v>284.830649094097</v>
      </c>
      <c r="R86" s="9" t="n">
        <f aca="false">B86/Q86-1</f>
        <v>-0.510534443290509</v>
      </c>
      <c r="S86" s="9" t="n">
        <f aca="false">B86/INDEX($B:$B,$E86)-1</f>
        <v>-0.366590917533665</v>
      </c>
      <c r="T86" s="0" t="n">
        <f aca="false">IF(AND($A86&gt;=CrashTest!$B$3,$A86&lt;=CrashTest!$C$3),1,IF(AND($A86&gt;=CrashTest!$B$4,$A86&lt;=CrashTest!$C$4),2,IF(AND($A86&gt;=CrashTest!$B$5,$A86&lt;=CrashTest!$C$5),3,IF(AND($A86&gt;=CrashTest!$B$6,$A86&lt;=CrashTest!$C$6),4,IF(AND($A86&gt;=CrashTest!$B$7,$A86&lt;=CrashTest!$C$7),5,0)))))</f>
        <v>1</v>
      </c>
      <c r="U86" s="8" t="n">
        <f aca="false">IF(T86=0,"",IF(T85=T86,MAX(U85,B86),B86))</f>
        <v>284.830649094097</v>
      </c>
      <c r="V86" s="9" t="n">
        <f aca="false">IF(T86=0,"",B86/U86-1)</f>
        <v>-0.510534443290509</v>
      </c>
      <c r="W86" s="8" t="n">
        <f aca="false">IF(T86=0,"",IF(T85=T86,MAX(W85,F86),F86))</f>
        <v>77.9222772581522</v>
      </c>
      <c r="X86" s="9" t="n">
        <f aca="false">IF(T86=0,"",F86/W86-1)</f>
        <v>0</v>
      </c>
    </row>
    <row r="87" customFormat="false" ht="15" hidden="false" customHeight="false" outlineLevel="0" collapsed="false">
      <c r="A87" s="5" t="n">
        <v>43915</v>
      </c>
      <c r="B87" s="6" t="n">
        <v>136.095511981297</v>
      </c>
      <c r="C87" s="7" t="n">
        <v>19.44274212</v>
      </c>
      <c r="D87" s="0" t="n">
        <f aca="false">INT((ROW()-3)/30)</f>
        <v>2</v>
      </c>
      <c r="E87" s="0" t="n">
        <f aca="false">2+30*D87</f>
        <v>62</v>
      </c>
      <c r="F87" s="8" t="n">
        <f aca="false">INDEX($F:$F,$E87)*(2*B87/INDEX($B:$B,$E87)-C87/INDEX($C:$C,$E87))</f>
        <v>76.1608434412969</v>
      </c>
      <c r="G87" s="9" t="n">
        <f aca="false">B87/B86-1</f>
        <v>-0.0238086661569739</v>
      </c>
      <c r="H87" s="9" t="n">
        <f aca="false">F87/F86-1</f>
        <v>-0.0226050094893879</v>
      </c>
      <c r="I87" s="9" t="n">
        <f aca="false">LN(B87/B86)</f>
        <v>-0.0240966730085416</v>
      </c>
      <c r="J87" s="9" t="n">
        <f aca="false">LN(F87/F86)</f>
        <v>-0.0228644194808745</v>
      </c>
      <c r="K87" s="9" t="n">
        <f aca="false">F87/F80-1</f>
        <v>0.149186581787963</v>
      </c>
      <c r="L87" s="9" t="n">
        <f aca="false">F87/F57-1</f>
        <v>0.0957047401708735</v>
      </c>
      <c r="M87" s="9" t="n">
        <f aca="false">B87/B80-1</f>
        <v>0.156455176664758</v>
      </c>
      <c r="N87" s="9" t="n">
        <f aca="false">B87/B57-1</f>
        <v>-0.485202669960745</v>
      </c>
      <c r="O87" s="8" t="n">
        <f aca="false">MAX(O86,F87)</f>
        <v>77.9222772581522</v>
      </c>
      <c r="P87" s="9" t="n">
        <f aca="false">F87/O87-1</f>
        <v>-0.0226050094893879</v>
      </c>
      <c r="Q87" s="8" t="n">
        <f aca="false">MAX(Q86,B87)</f>
        <v>284.830649094097</v>
      </c>
      <c r="R87" s="9" t="n">
        <f aca="false">B87/Q87-1</f>
        <v>-0.522187965325542</v>
      </c>
      <c r="S87" s="9" t="n">
        <f aca="false">B87/INDEX($B:$B,$E87)-1</f>
        <v>-0.381671542918901</v>
      </c>
      <c r="T87" s="0" t="n">
        <f aca="false">IF(AND($A87&gt;=CrashTest!$B$3,$A87&lt;=CrashTest!$C$3),1,IF(AND($A87&gt;=CrashTest!$B$4,$A87&lt;=CrashTest!$C$4),2,IF(AND($A87&gt;=CrashTest!$B$5,$A87&lt;=CrashTest!$C$5),3,IF(AND($A87&gt;=CrashTest!$B$6,$A87&lt;=CrashTest!$C$6),4,IF(AND($A87&gt;=CrashTest!$B$7,$A87&lt;=CrashTest!$C$7),5,0)))))</f>
        <v>1</v>
      </c>
      <c r="U87" s="8" t="n">
        <f aca="false">IF(T87=0,"",IF(T86=T87,MAX(U86,B87),B87))</f>
        <v>284.830649094097</v>
      </c>
      <c r="V87" s="9" t="n">
        <f aca="false">IF(T87=0,"",B87/U87-1)</f>
        <v>-0.522187965325542</v>
      </c>
      <c r="W87" s="8" t="n">
        <f aca="false">IF(T87=0,"",IF(T86=T87,MAX(W86,F87),F87))</f>
        <v>77.9222772581522</v>
      </c>
      <c r="X87" s="9" t="n">
        <f aca="false">IF(T87=0,"",F87/W87-1)</f>
        <v>-0.0226050094893879</v>
      </c>
    </row>
    <row r="88" customFormat="false" ht="15" hidden="false" customHeight="false" outlineLevel="0" collapsed="false">
      <c r="A88" s="5" t="n">
        <v>43916</v>
      </c>
      <c r="B88" s="6" t="n">
        <v>138.608215488019</v>
      </c>
      <c r="C88" s="7" t="n">
        <v>19.97859907</v>
      </c>
      <c r="D88" s="0" t="n">
        <f aca="false">INT((ROW()-3)/30)</f>
        <v>2</v>
      </c>
      <c r="E88" s="0" t="n">
        <f aca="false">2+30*D88</f>
        <v>62</v>
      </c>
      <c r="F88" s="8" t="n">
        <f aca="false">INDEX($F:$F,$E88)*(2*B88/INDEX($B:$B,$E88)-C88/INDEX($C:$C,$E88))</f>
        <v>77.4916258493809</v>
      </c>
      <c r="G88" s="9" t="n">
        <f aca="false">B88/B87-1</f>
        <v>0.0184627947692155</v>
      </c>
      <c r="H88" s="9" t="n">
        <f aca="false">F88/F87-1</f>
        <v>0.0174733149995867</v>
      </c>
      <c r="I88" s="9" t="n">
        <f aca="false">LN(B88/B87)</f>
        <v>0.0182944265812929</v>
      </c>
      <c r="J88" s="9" t="n">
        <f aca="false">LN(F88/F87)</f>
        <v>0.0173224119460721</v>
      </c>
      <c r="K88" s="9" t="n">
        <f aca="false">F88/F81-1</f>
        <v>0.00939751737912609</v>
      </c>
      <c r="L88" s="9" t="n">
        <f aca="false">F88/F58-1</f>
        <v>0.0767608851147028</v>
      </c>
      <c r="M88" s="9" t="n">
        <f aca="false">B88/B81-1</f>
        <v>0.00910552740232618</v>
      </c>
      <c r="N88" s="9" t="n">
        <f aca="false">B88/B58-1</f>
        <v>-0.442303794772247</v>
      </c>
      <c r="O88" s="8" t="n">
        <f aca="false">MAX(O87,F88)</f>
        <v>77.9222772581522</v>
      </c>
      <c r="P88" s="9" t="n">
        <f aca="false">F88/O88-1</f>
        <v>-0.00552667894117787</v>
      </c>
      <c r="Q88" s="8" t="n">
        <f aca="false">MAX(Q87,B88)</f>
        <v>284.830649094097</v>
      </c>
      <c r="R88" s="9" t="n">
        <f aca="false">B88/Q88-1</f>
        <v>-0.513366219791086</v>
      </c>
      <c r="S88" s="9" t="n">
        <f aca="false">B88/INDEX($B:$B,$E88)-1</f>
        <v>-0.370255471515847</v>
      </c>
      <c r="T88" s="0" t="n">
        <f aca="false">IF(AND($A88&gt;=CrashTest!$B$3,$A88&lt;=CrashTest!$C$3),1,IF(AND($A88&gt;=CrashTest!$B$4,$A88&lt;=CrashTest!$C$4),2,IF(AND($A88&gt;=CrashTest!$B$5,$A88&lt;=CrashTest!$C$5),3,IF(AND($A88&gt;=CrashTest!$B$6,$A88&lt;=CrashTest!$C$6),4,IF(AND($A88&gt;=CrashTest!$B$7,$A88&lt;=CrashTest!$C$7),5,0)))))</f>
        <v>1</v>
      </c>
      <c r="U88" s="8" t="n">
        <f aca="false">IF(T88=0,"",IF(T87=T88,MAX(U87,B88),B88))</f>
        <v>284.830649094097</v>
      </c>
      <c r="V88" s="9" t="n">
        <f aca="false">IF(T88=0,"",B88/U88-1)</f>
        <v>-0.513366219791086</v>
      </c>
      <c r="W88" s="8" t="n">
        <f aca="false">IF(T88=0,"",IF(T87=T88,MAX(W87,F88),F88))</f>
        <v>77.9222772581522</v>
      </c>
      <c r="X88" s="9" t="n">
        <f aca="false">IF(T88=0,"",F88/W88-1)</f>
        <v>-0.00552667894117787</v>
      </c>
    </row>
    <row r="89" customFormat="false" ht="15" hidden="false" customHeight="false" outlineLevel="0" collapsed="false">
      <c r="A89" s="5" t="n">
        <v>43917</v>
      </c>
      <c r="B89" s="6" t="n">
        <v>133.681614728229</v>
      </c>
      <c r="C89" s="7" t="n">
        <v>18.35767173</v>
      </c>
      <c r="D89" s="0" t="n">
        <f aca="false">INT((ROW()-3)/30)</f>
        <v>2</v>
      </c>
      <c r="E89" s="0" t="n">
        <f aca="false">2+30*D89</f>
        <v>62</v>
      </c>
      <c r="F89" s="8" t="n">
        <f aca="false">INDEX($F:$F,$E89)*(2*B89/INDEX($B:$B,$E89)-C89/INDEX($C:$C,$E89))</f>
        <v>75.1253472706985</v>
      </c>
      <c r="G89" s="9" t="n">
        <f aca="false">B89/B88-1</f>
        <v>-0.0355433532020031</v>
      </c>
      <c r="H89" s="9" t="n">
        <f aca="false">F89/F88-1</f>
        <v>-0.0305359263371466</v>
      </c>
      <c r="I89" s="9" t="n">
        <f aca="false">LN(B89/B88)</f>
        <v>-0.0361903965340945</v>
      </c>
      <c r="J89" s="9" t="n">
        <f aca="false">LN(F89/F88)</f>
        <v>-0.0310118615483386</v>
      </c>
      <c r="K89" s="9" t="n">
        <f aca="false">F89/F82-1</f>
        <v>0.0227194757417972</v>
      </c>
      <c r="L89" s="9" t="n">
        <f aca="false">F89/F59-1</f>
        <v>0.0495657900125228</v>
      </c>
      <c r="M89" s="9" t="n">
        <f aca="false">B89/B82-1</f>
        <v>0.016340405260759</v>
      </c>
      <c r="N89" s="9" t="n">
        <f aca="false">B89/B59-1</f>
        <v>-0.407719401640037</v>
      </c>
      <c r="O89" s="8" t="n">
        <f aca="false">MAX(O88,F89)</f>
        <v>77.9222772581522</v>
      </c>
      <c r="P89" s="9" t="n">
        <f aca="false">F89/O89-1</f>
        <v>-0.0358938430172877</v>
      </c>
      <c r="Q89" s="8" t="n">
        <f aca="false">MAX(Q88,B89)</f>
        <v>284.830649094097</v>
      </c>
      <c r="R89" s="9" t="n">
        <f aca="false">B89/Q89-1</f>
        <v>-0.530662816121078</v>
      </c>
      <c r="S89" s="9" t="n">
        <f aca="false">B89/INDEX($B:$B,$E89)-1</f>
        <v>-0.392638703718788</v>
      </c>
      <c r="T89" s="0" t="n">
        <f aca="false">IF(AND($A89&gt;=CrashTest!$B$3,$A89&lt;=CrashTest!$C$3),1,IF(AND($A89&gt;=CrashTest!$B$4,$A89&lt;=CrashTest!$C$4),2,IF(AND($A89&gt;=CrashTest!$B$5,$A89&lt;=CrashTest!$C$5),3,IF(AND($A89&gt;=CrashTest!$B$6,$A89&lt;=CrashTest!$C$6),4,IF(AND($A89&gt;=CrashTest!$B$7,$A89&lt;=CrashTest!$C$7),5,0)))))</f>
        <v>1</v>
      </c>
      <c r="U89" s="8" t="n">
        <f aca="false">IF(T89=0,"",IF(T88=T89,MAX(U88,B89),B89))</f>
        <v>284.830649094097</v>
      </c>
      <c r="V89" s="9" t="n">
        <f aca="false">IF(T89=0,"",B89/U89-1)</f>
        <v>-0.530662816121078</v>
      </c>
      <c r="W89" s="8" t="n">
        <f aca="false">IF(T89=0,"",IF(T88=T89,MAX(W88,F89),F89))</f>
        <v>77.9222772581522</v>
      </c>
      <c r="X89" s="9" t="n">
        <f aca="false">IF(T89=0,"",F89/W89-1)</f>
        <v>-0.0358938430172877</v>
      </c>
    </row>
    <row r="90" customFormat="false" ht="15" hidden="false" customHeight="false" outlineLevel="0" collapsed="false">
      <c r="A90" s="5" t="n">
        <v>43918</v>
      </c>
      <c r="B90" s="6" t="n">
        <v>131.027766510812</v>
      </c>
      <c r="C90" s="7" t="n">
        <v>18.21647187</v>
      </c>
      <c r="D90" s="0" t="n">
        <f aca="false">INT((ROW()-3)/30)</f>
        <v>2</v>
      </c>
      <c r="E90" s="0" t="n">
        <f aca="false">2+30*D90</f>
        <v>62</v>
      </c>
      <c r="F90" s="8" t="n">
        <f aca="false">INDEX($F:$F,$E90)*(2*B90/INDEX($B:$B,$E90)-C90/INDEX($C:$C,$E90))</f>
        <v>73.5388537057708</v>
      </c>
      <c r="G90" s="9" t="n">
        <f aca="false">B90/B89-1</f>
        <v>-0.0198520059980738</v>
      </c>
      <c r="H90" s="9" t="n">
        <f aca="false">F90/F89-1</f>
        <v>-0.0211179531618152</v>
      </c>
      <c r="I90" s="9" t="n">
        <f aca="false">LN(B90/B89)</f>
        <v>-0.0200517044313493</v>
      </c>
      <c r="J90" s="9" t="n">
        <f aca="false">LN(F90/F89)</f>
        <v>-0.0213441270216775</v>
      </c>
      <c r="K90" s="9" t="n">
        <f aca="false">F90/F83-1</f>
        <v>-0.00849635224561429</v>
      </c>
      <c r="L90" s="9" t="n">
        <f aca="false">F90/F60-1</f>
        <v>0.0562473640964902</v>
      </c>
      <c r="M90" s="9" t="n">
        <f aca="false">B90/B83-1</f>
        <v>-0.011198012442474</v>
      </c>
      <c r="N90" s="9" t="n">
        <f aca="false">B90/B60-1</f>
        <v>-0.421252692664351</v>
      </c>
      <c r="O90" s="8" t="n">
        <f aca="false">MAX(O89,F90)</f>
        <v>77.9222772581522</v>
      </c>
      <c r="P90" s="9" t="n">
        <f aca="false">F90/O90-1</f>
        <v>-0.0562537916834662</v>
      </c>
      <c r="Q90" s="8" t="n">
        <f aca="false">MAX(Q89,B90)</f>
        <v>284.830649094097</v>
      </c>
      <c r="R90" s="9" t="n">
        <f aca="false">B90/Q90-1</f>
        <v>-0.539980100710561</v>
      </c>
      <c r="S90" s="9" t="n">
        <f aca="false">B90/INDEX($B:$B,$E90)-1</f>
        <v>-0.404696043815561</v>
      </c>
      <c r="T90" s="0" t="n">
        <f aca="false">IF(AND($A90&gt;=CrashTest!$B$3,$A90&lt;=CrashTest!$C$3),1,IF(AND($A90&gt;=CrashTest!$B$4,$A90&lt;=CrashTest!$C$4),2,IF(AND($A90&gt;=CrashTest!$B$5,$A90&lt;=CrashTest!$C$5),3,IF(AND($A90&gt;=CrashTest!$B$6,$A90&lt;=CrashTest!$C$6),4,IF(AND($A90&gt;=CrashTest!$B$7,$A90&lt;=CrashTest!$C$7),5,0)))))</f>
        <v>1</v>
      </c>
      <c r="U90" s="8" t="n">
        <f aca="false">IF(T90=0,"",IF(T89=T90,MAX(U89,B90),B90))</f>
        <v>284.830649094097</v>
      </c>
      <c r="V90" s="9" t="n">
        <f aca="false">IF(T90=0,"",B90/U90-1)</f>
        <v>-0.539980100710561</v>
      </c>
      <c r="W90" s="8" t="n">
        <f aca="false">IF(T90=0,"",IF(T89=T90,MAX(W89,F90),F90))</f>
        <v>77.9222772581522</v>
      </c>
      <c r="X90" s="9" t="n">
        <f aca="false">IF(T90=0,"",F90/W90-1)</f>
        <v>-0.0562537916834662</v>
      </c>
    </row>
    <row r="91" customFormat="false" ht="15" hidden="false" customHeight="false" outlineLevel="0" collapsed="false">
      <c r="A91" s="5" t="n">
        <v>43919</v>
      </c>
      <c r="B91" s="6" t="n">
        <v>125.178745470485</v>
      </c>
      <c r="C91" s="7" t="n">
        <v>16.64387018</v>
      </c>
      <c r="D91" s="0" t="n">
        <f aca="false">INT((ROW()-3)/30)</f>
        <v>2</v>
      </c>
      <c r="E91" s="0" t="n">
        <f aca="false">2+30*D91</f>
        <v>62</v>
      </c>
      <c r="F91" s="8" t="n">
        <f aca="false">INDEX($F:$F,$E91)*(2*B91/INDEX($B:$B,$E91)-C91/INDEX($C:$C,$E91))</f>
        <v>70.5796477318488</v>
      </c>
      <c r="G91" s="9" t="n">
        <f aca="false">B91/B90-1</f>
        <v>-0.0446395538600924</v>
      </c>
      <c r="H91" s="9" t="n">
        <f aca="false">F91/F90-1</f>
        <v>-0.0402400340065366</v>
      </c>
      <c r="I91" s="9" t="n">
        <f aca="false">LN(B91/B90)</f>
        <v>-0.0456665791973936</v>
      </c>
      <c r="J91" s="9" t="n">
        <f aca="false">LN(F91/F90)</f>
        <v>-0.0410720612077988</v>
      </c>
      <c r="K91" s="9" t="n">
        <f aca="false">F91/F84-1</f>
        <v>0.0242114547501426</v>
      </c>
      <c r="L91" s="9" t="n">
        <f aca="false">F91/F61-1</f>
        <v>-0.0123528508197964</v>
      </c>
      <c r="M91" s="9" t="n">
        <f aca="false">B91/B84-1</f>
        <v>0.0223508984368774</v>
      </c>
      <c r="N91" s="9" t="n">
        <f aca="false">B91/B61-1</f>
        <v>-0.452588444240958</v>
      </c>
      <c r="O91" s="8" t="n">
        <f aca="false">MAX(O90,F91)</f>
        <v>77.9222772581522</v>
      </c>
      <c r="P91" s="9" t="n">
        <f aca="false">F91/O91-1</f>
        <v>-0.0942301711996636</v>
      </c>
      <c r="Q91" s="8" t="n">
        <f aca="false">MAX(Q90,B91)</f>
        <v>284.830649094097</v>
      </c>
      <c r="R91" s="9" t="n">
        <f aca="false">B91/Q91-1</f>
        <v>-0.560515183781606</v>
      </c>
      <c r="S91" s="9" t="n">
        <f aca="false">B91/INDEX($B:$B,$E91)-1</f>
        <v>-0.431270146830782</v>
      </c>
      <c r="T91" s="0" t="n">
        <f aca="false">IF(AND($A91&gt;=CrashTest!$B$3,$A91&lt;=CrashTest!$C$3),1,IF(AND($A91&gt;=CrashTest!$B$4,$A91&lt;=CrashTest!$C$4),2,IF(AND($A91&gt;=CrashTest!$B$5,$A91&lt;=CrashTest!$C$5),3,IF(AND($A91&gt;=CrashTest!$B$6,$A91&lt;=CrashTest!$C$6),4,IF(AND($A91&gt;=CrashTest!$B$7,$A91&lt;=CrashTest!$C$7),5,0)))))</f>
        <v>1</v>
      </c>
      <c r="U91" s="8" t="n">
        <f aca="false">IF(T91=0,"",IF(T90=T91,MAX(U90,B91),B91))</f>
        <v>284.830649094097</v>
      </c>
      <c r="V91" s="9" t="n">
        <f aca="false">IF(T91=0,"",B91/U91-1)</f>
        <v>-0.560515183781606</v>
      </c>
      <c r="W91" s="8" t="n">
        <f aca="false">IF(T91=0,"",IF(T90=T91,MAX(W90,F91),F91))</f>
        <v>77.9222772581522</v>
      </c>
      <c r="X91" s="9" t="n">
        <f aca="false">IF(T91=0,"",F91/W91-1)</f>
        <v>-0.0942301711996636</v>
      </c>
    </row>
    <row r="92" customFormat="false" ht="15" hidden="false" customHeight="false" outlineLevel="0" collapsed="false">
      <c r="A92" s="5" t="n">
        <v>43920</v>
      </c>
      <c r="B92" s="6" t="n">
        <v>132.902320514319</v>
      </c>
      <c r="C92" s="7" t="n">
        <v>18.6296845</v>
      </c>
      <c r="D92" s="0" t="n">
        <f aca="false">INT((ROW()-3)/30)</f>
        <v>2</v>
      </c>
      <c r="E92" s="0" t="n">
        <f aca="false">2+30*D92</f>
        <v>62</v>
      </c>
      <c r="F92" s="8" t="n">
        <f aca="false">INDEX($F:$F,$E92)*(2*B92/INDEX($B:$B,$E92)-C92/INDEX($C:$C,$E92))</f>
        <v>74.5259295363468</v>
      </c>
      <c r="G92" s="9" t="n">
        <f aca="false">B92/B91-1</f>
        <v>0.0617003710558441</v>
      </c>
      <c r="H92" s="9" t="n">
        <f aca="false">F92/F91-1</f>
        <v>0.0559124610467163</v>
      </c>
      <c r="I92" s="9" t="n">
        <f aca="false">LN(B92/B91)</f>
        <v>0.0598717465295061</v>
      </c>
      <c r="J92" s="9" t="n">
        <f aca="false">LN(F92/F91)</f>
        <v>0.0544052851118813</v>
      </c>
      <c r="K92" s="9" t="n">
        <f aca="false">F92/F85-1</f>
        <v>-0.0159855070705318</v>
      </c>
      <c r="L92" s="9" t="n">
        <f aca="false">F92/F62-1</f>
        <v>0.0914102491384243</v>
      </c>
      <c r="M92" s="9" t="n">
        <f aca="false">B92/B85-1</f>
        <v>-0.0198204486646474</v>
      </c>
      <c r="N92" s="9" t="n">
        <f aca="false">B92/B62-1</f>
        <v>-0.396179303859706</v>
      </c>
      <c r="O92" s="8" t="n">
        <f aca="false">MAX(O91,F92)</f>
        <v>77.9222772581522</v>
      </c>
      <c r="P92" s="9" t="n">
        <f aca="false">F92/O92-1</f>
        <v>-0.0435863509295739</v>
      </c>
      <c r="Q92" s="8" t="n">
        <f aca="false">MAX(Q91,B92)</f>
        <v>284.830649094097</v>
      </c>
      <c r="R92" s="9" t="n">
        <f aca="false">B92/Q92-1</f>
        <v>-0.533398807547522</v>
      </c>
      <c r="S92" s="9" t="n">
        <f aca="false">B92/INDEX($B:$B,$E92)-1</f>
        <v>-0.396179303859706</v>
      </c>
      <c r="T92" s="0" t="n">
        <f aca="false">IF(AND($A92&gt;=CrashTest!$B$3,$A92&lt;=CrashTest!$C$3),1,IF(AND($A92&gt;=CrashTest!$B$4,$A92&lt;=CrashTest!$C$4),2,IF(AND($A92&gt;=CrashTest!$B$5,$A92&lt;=CrashTest!$C$5),3,IF(AND($A92&gt;=CrashTest!$B$6,$A92&lt;=CrashTest!$C$6),4,IF(AND($A92&gt;=CrashTest!$B$7,$A92&lt;=CrashTest!$C$7),5,0)))))</f>
        <v>1</v>
      </c>
      <c r="U92" s="8" t="n">
        <f aca="false">IF(T92=0,"",IF(T91=T92,MAX(U91,B92),B92))</f>
        <v>284.830649094097</v>
      </c>
      <c r="V92" s="9" t="n">
        <f aca="false">IF(T92=0,"",B92/U92-1)</f>
        <v>-0.533398807547522</v>
      </c>
      <c r="W92" s="8" t="n">
        <f aca="false">IF(T92=0,"",IF(T91=T92,MAX(W91,F92),F92))</f>
        <v>77.9222772581522</v>
      </c>
      <c r="X92" s="9" t="n">
        <f aca="false">IF(T92=0,"",F92/W92-1)</f>
        <v>-0.0435863509295739</v>
      </c>
    </row>
    <row r="93" customFormat="false" ht="15" hidden="false" customHeight="false" outlineLevel="0" collapsed="false">
      <c r="A93" s="5" t="n">
        <v>43921</v>
      </c>
      <c r="B93" s="6" t="n">
        <v>133.508133372297</v>
      </c>
      <c r="C93" s="7" t="n">
        <v>18.82520309</v>
      </c>
      <c r="D93" s="0" t="n">
        <f aca="false">INT((ROW()-3)/30)</f>
        <v>3</v>
      </c>
      <c r="E93" s="0" t="n">
        <f aca="false">2+30*D93</f>
        <v>92</v>
      </c>
      <c r="F93" s="8" t="n">
        <f aca="false">INDEX($F:$F,$E93)*(2*B93/INDEX($B:$B,$E93)-C93/INDEX($C:$C,$E93))</f>
        <v>74.423207512363</v>
      </c>
      <c r="G93" s="9" t="n">
        <f aca="false">B93/B92-1</f>
        <v>0.00455833168024133</v>
      </c>
      <c r="H93" s="9" t="n">
        <f aca="false">F93/F92-1</f>
        <v>-0.00137833938634302</v>
      </c>
      <c r="I93" s="9" t="n">
        <f aca="false">LN(B93/B92)</f>
        <v>0.00454797395043887</v>
      </c>
      <c r="J93" s="9" t="n">
        <f aca="false">LN(F93/F92)</f>
        <v>-0.00137929016984365</v>
      </c>
      <c r="K93" s="9" t="n">
        <f aca="false">F93/F86-1</f>
        <v>-0.0449046135317237</v>
      </c>
      <c r="L93" s="9" t="n">
        <f aca="false">F93/F63-1</f>
        <v>0.101437591715572</v>
      </c>
      <c r="M93" s="9" t="n">
        <f aca="false">B93/B86-1</f>
        <v>-0.0423675189707515</v>
      </c>
      <c r="N93" s="9" t="n">
        <f aca="false">B93/B63-1</f>
        <v>-0.389324430177811</v>
      </c>
      <c r="O93" s="8" t="n">
        <f aca="false">MAX(O92,F93)</f>
        <v>77.9222772581522</v>
      </c>
      <c r="P93" s="9" t="n">
        <f aca="false">F93/O93-1</f>
        <v>-0.0449046135317237</v>
      </c>
      <c r="Q93" s="8" t="n">
        <f aca="false">MAX(Q92,B93)</f>
        <v>284.830649094097</v>
      </c>
      <c r="R93" s="9" t="n">
        <f aca="false">B93/Q93-1</f>
        <v>-0.531271884549927</v>
      </c>
      <c r="S93" s="9" t="n">
        <f aca="false">B93/INDEX($B:$B,$E93)-1</f>
        <v>0.00455833168024133</v>
      </c>
      <c r="T93" s="0" t="n">
        <f aca="false">IF(AND($A93&gt;=CrashTest!$B$3,$A93&lt;=CrashTest!$C$3),1,IF(AND($A93&gt;=CrashTest!$B$4,$A93&lt;=CrashTest!$C$4),2,IF(AND($A93&gt;=CrashTest!$B$5,$A93&lt;=CrashTest!$C$5),3,IF(AND($A93&gt;=CrashTest!$B$6,$A93&lt;=CrashTest!$C$6),4,IF(AND($A93&gt;=CrashTest!$B$7,$A93&lt;=CrashTest!$C$7),5,0)))))</f>
        <v>1</v>
      </c>
      <c r="U93" s="8" t="n">
        <f aca="false">IF(T93=0,"",IF(T92=T93,MAX(U92,B93),B93))</f>
        <v>284.830649094097</v>
      </c>
      <c r="V93" s="9" t="n">
        <f aca="false">IF(T93=0,"",B93/U93-1)</f>
        <v>-0.531271884549927</v>
      </c>
      <c r="W93" s="8" t="n">
        <f aca="false">IF(T93=0,"",IF(T92=T93,MAX(W92,F93),F93))</f>
        <v>77.9222772581522</v>
      </c>
      <c r="X93" s="9" t="n">
        <f aca="false">IF(T93=0,"",F93/W93-1)</f>
        <v>-0.0449046135317237</v>
      </c>
    </row>
    <row r="94" customFormat="false" ht="15" hidden="false" customHeight="false" outlineLevel="0" collapsed="false">
      <c r="A94" s="5" t="n">
        <v>43922</v>
      </c>
      <c r="B94" s="6" t="n">
        <v>135.85480654588</v>
      </c>
      <c r="C94" s="7" t="n">
        <v>19.57241312</v>
      </c>
      <c r="D94" s="0" t="n">
        <f aca="false">INT((ROW()-3)/30)</f>
        <v>3</v>
      </c>
      <c r="E94" s="0" t="n">
        <f aca="false">2+30*D94</f>
        <v>92</v>
      </c>
      <c r="F94" s="8" t="n">
        <f aca="false">INDEX($F:$F,$E94)*(2*B94/INDEX($B:$B,$E94)-C94/INDEX($C:$C,$E94))</f>
        <v>74.0659065796467</v>
      </c>
      <c r="G94" s="9" t="n">
        <f aca="false">B94/B93-1</f>
        <v>0.0175770053427315</v>
      </c>
      <c r="H94" s="9" t="n">
        <f aca="false">F94/F93-1</f>
        <v>-0.00480093434103757</v>
      </c>
      <c r="I94" s="9" t="n">
        <f aca="false">LN(B94/B93)</f>
        <v>0.0174243163974737</v>
      </c>
      <c r="J94" s="9" t="n">
        <f aca="false">LN(F94/F93)</f>
        <v>-0.00481249584516837</v>
      </c>
      <c r="K94" s="9" t="n">
        <f aca="false">F94/F87-1</f>
        <v>-0.0275067445027036</v>
      </c>
      <c r="L94" s="9" t="n">
        <f aca="false">F94/F64-1</f>
        <v>0.10665261926937</v>
      </c>
      <c r="M94" s="9" t="n">
        <f aca="false">B94/B87-1</f>
        <v>-0.00176865079467192</v>
      </c>
      <c r="N94" s="9" t="n">
        <f aca="false">B94/B64-1</f>
        <v>-0.412379823404603</v>
      </c>
      <c r="O94" s="8" t="n">
        <f aca="false">MAX(O93,F94)</f>
        <v>77.9222772581522</v>
      </c>
      <c r="P94" s="9" t="n">
        <f aca="false">F94/O94-1</f>
        <v>-0.0494899637715858</v>
      </c>
      <c r="Q94" s="8" t="n">
        <f aca="false">MAX(Q93,B94)</f>
        <v>284.830649094097</v>
      </c>
      <c r="R94" s="9" t="n">
        <f aca="false">B94/Q94-1</f>
        <v>-0.523033047960373</v>
      </c>
      <c r="S94" s="9" t="n">
        <f aca="false">B94/INDEX($B:$B,$E94)-1</f>
        <v>0.0222154588432704</v>
      </c>
      <c r="T94" s="0" t="n">
        <f aca="false">IF(AND($A94&gt;=CrashTest!$B$3,$A94&lt;=CrashTest!$C$3),1,IF(AND($A94&gt;=CrashTest!$B$4,$A94&lt;=CrashTest!$C$4),2,IF(AND($A94&gt;=CrashTest!$B$5,$A94&lt;=CrashTest!$C$5),3,IF(AND($A94&gt;=CrashTest!$B$6,$A94&lt;=CrashTest!$C$6),4,IF(AND($A94&gt;=CrashTest!$B$7,$A94&lt;=CrashTest!$C$7),5,0)))))</f>
        <v>0</v>
      </c>
      <c r="U94" s="8" t="str">
        <f aca="false">IF(T94=0,"",IF(T93=T94,MAX(U93,B94),B94))</f>
        <v/>
      </c>
      <c r="V94" s="9" t="str">
        <f aca="false">IF(T94=0,"",B94/U94-1)</f>
        <v/>
      </c>
      <c r="W94" s="8" t="str">
        <f aca="false">IF(T94=0,"",IF(T93=T94,MAX(W93,F94),F94))</f>
        <v/>
      </c>
      <c r="X94" s="9" t="str">
        <f aca="false">IF(T94=0,"",F94/W94-1)</f>
        <v/>
      </c>
    </row>
    <row r="95" customFormat="false" ht="15" hidden="false" customHeight="false" outlineLevel="0" collapsed="false">
      <c r="A95" s="5" t="n">
        <v>43923</v>
      </c>
      <c r="B95" s="6" t="n">
        <v>141.151746639392</v>
      </c>
      <c r="C95" s="7" t="n">
        <v>21.01606286</v>
      </c>
      <c r="D95" s="0" t="n">
        <f aca="false">INT((ROW()-3)/30)</f>
        <v>3</v>
      </c>
      <c r="E95" s="0" t="n">
        <f aca="false">2+30*D95</f>
        <v>92</v>
      </c>
      <c r="F95" s="8" t="n">
        <f aca="false">INDEX($F:$F,$E95)*(2*B95/INDEX($B:$B,$E95)-C95/INDEX($C:$C,$E95))</f>
        <v>74.2313446385401</v>
      </c>
      <c r="G95" s="9" t="n">
        <f aca="false">B95/B94-1</f>
        <v>0.0389897143000468</v>
      </c>
      <c r="H95" s="9" t="n">
        <f aca="false">F95/F94-1</f>
        <v>0.00223366008104531</v>
      </c>
      <c r="I95" s="9" t="n">
        <f aca="false">LN(B95/B94)</f>
        <v>0.0382488124531195</v>
      </c>
      <c r="J95" s="9" t="n">
        <f aca="false">LN(F95/F94)</f>
        <v>0.0022311691709079</v>
      </c>
      <c r="K95" s="9" t="n">
        <f aca="false">F95/F88-1</f>
        <v>-0.0420726907598729</v>
      </c>
      <c r="L95" s="9" t="n">
        <f aca="false">F95/F65-1</f>
        <v>0.100763667325785</v>
      </c>
      <c r="M95" s="9" t="n">
        <f aca="false">B95/B88-1</f>
        <v>0.0183505078859691</v>
      </c>
      <c r="N95" s="9" t="n">
        <f aca="false">B95/B65-1</f>
        <v>-0.370654985434925</v>
      </c>
      <c r="O95" s="8" t="n">
        <f aca="false">MAX(O94,F95)</f>
        <v>77.9222772581522</v>
      </c>
      <c r="P95" s="9" t="n">
        <f aca="false">F95/O95-1</f>
        <v>-0.0473668474470295</v>
      </c>
      <c r="Q95" s="8" t="n">
        <f aca="false">MAX(Q94,B95)</f>
        <v>284.830649094097</v>
      </c>
      <c r="R95" s="9" t="n">
        <f aca="false">B95/Q95-1</f>
        <v>-0.504436242769784</v>
      </c>
      <c r="S95" s="9" t="n">
        <f aca="false">B95/INDEX($B:$B,$E95)-1</f>
        <v>0.062071347536661</v>
      </c>
      <c r="T95" s="0" t="n">
        <f aca="false">IF(AND($A95&gt;=CrashTest!$B$3,$A95&lt;=CrashTest!$C$3),1,IF(AND($A95&gt;=CrashTest!$B$4,$A95&lt;=CrashTest!$C$4),2,IF(AND($A95&gt;=CrashTest!$B$5,$A95&lt;=CrashTest!$C$5),3,IF(AND($A95&gt;=CrashTest!$B$6,$A95&lt;=CrashTest!$C$6),4,IF(AND($A95&gt;=CrashTest!$B$7,$A95&lt;=CrashTest!$C$7),5,0)))))</f>
        <v>0</v>
      </c>
      <c r="U95" s="8" t="str">
        <f aca="false">IF(T95=0,"",IF(T94=T95,MAX(U94,B95),B95))</f>
        <v/>
      </c>
      <c r="V95" s="9" t="str">
        <f aca="false">IF(T95=0,"",B95/U95-1)</f>
        <v/>
      </c>
      <c r="W95" s="8" t="str">
        <f aca="false">IF(T95=0,"",IF(T94=T95,MAX(W94,F95),F95))</f>
        <v/>
      </c>
      <c r="X95" s="9" t="str">
        <f aca="false">IF(T95=0,"",F95/W95-1)</f>
        <v/>
      </c>
    </row>
    <row r="96" customFormat="false" ht="15" hidden="false" customHeight="false" outlineLevel="0" collapsed="false">
      <c r="A96" s="5" t="n">
        <v>43924</v>
      </c>
      <c r="B96" s="6" t="n">
        <v>141.727211279953</v>
      </c>
      <c r="C96" s="7" t="n">
        <v>20.95455176</v>
      </c>
      <c r="D96" s="0" t="n">
        <f aca="false">INT((ROW()-3)/30)</f>
        <v>3</v>
      </c>
      <c r="E96" s="0" t="n">
        <f aca="false">2+30*D96</f>
        <v>92</v>
      </c>
      <c r="F96" s="8" t="n">
        <f aca="false">INDEX($F:$F,$E96)*(2*B96/INDEX($B:$B,$E96)-C96/INDEX($C:$C,$E96))</f>
        <v>75.1228046334048</v>
      </c>
      <c r="G96" s="9" t="n">
        <f aca="false">B96/B95-1</f>
        <v>0.00407692185369246</v>
      </c>
      <c r="H96" s="9" t="n">
        <f aca="false">F96/F95-1</f>
        <v>0.0120092125396019</v>
      </c>
      <c r="I96" s="9" t="n">
        <f aca="false">LN(B96/B95)</f>
        <v>0.00406863372685216</v>
      </c>
      <c r="J96" s="9" t="n">
        <f aca="false">LN(F96/F95)</f>
        <v>0.0119376741238409</v>
      </c>
      <c r="K96" s="9" t="n">
        <f aca="false">F96/F89-1</f>
        <v>-3.38452650944232E-005</v>
      </c>
      <c r="L96" s="9" t="n">
        <f aca="false">F96/F66-1</f>
        <v>0.122264534515732</v>
      </c>
      <c r="M96" s="9" t="n">
        <f aca="false">B96/B89-1</f>
        <v>0.0601847648839406</v>
      </c>
      <c r="N96" s="9" t="n">
        <f aca="false">B96/B66-1</f>
        <v>-0.367729642220575</v>
      </c>
      <c r="O96" s="8" t="n">
        <f aca="false">MAX(O95,F96)</f>
        <v>77.9222772581522</v>
      </c>
      <c r="P96" s="9" t="n">
        <f aca="false">F96/O96-1</f>
        <v>-0.03592647344575</v>
      </c>
      <c r="Q96" s="8" t="n">
        <f aca="false">MAX(Q95,B96)</f>
        <v>284.830649094097</v>
      </c>
      <c r="R96" s="9" t="n">
        <f aca="false">B96/Q96-1</f>
        <v>-0.502415868058034</v>
      </c>
      <c r="S96" s="9" t="n">
        <f aca="false">B96/INDEX($B:$B,$E96)-1</f>
        <v>0.0664013294236137</v>
      </c>
      <c r="T96" s="0" t="n">
        <f aca="false">IF(AND($A96&gt;=CrashTest!$B$3,$A96&lt;=CrashTest!$C$3),1,IF(AND($A96&gt;=CrashTest!$B$4,$A96&lt;=CrashTest!$C$4),2,IF(AND($A96&gt;=CrashTest!$B$5,$A96&lt;=CrashTest!$C$5),3,IF(AND($A96&gt;=CrashTest!$B$6,$A96&lt;=CrashTest!$C$6),4,IF(AND($A96&gt;=CrashTest!$B$7,$A96&lt;=CrashTest!$C$7),5,0)))))</f>
        <v>0</v>
      </c>
      <c r="U96" s="8" t="str">
        <f aca="false">IF(T96=0,"",IF(T95=T96,MAX(U95,B96),B96))</f>
        <v/>
      </c>
      <c r="V96" s="9" t="str">
        <f aca="false">IF(T96=0,"",B96/U96-1)</f>
        <v/>
      </c>
      <c r="W96" s="8" t="str">
        <f aca="false">IF(T96=0,"",IF(T95=T96,MAX(W95,F96),F96))</f>
        <v/>
      </c>
      <c r="X96" s="9" t="str">
        <f aca="false">IF(T96=0,"",F96/W96-1)</f>
        <v/>
      </c>
    </row>
    <row r="97" customFormat="false" ht="15" hidden="false" customHeight="false" outlineLevel="0" collapsed="false">
      <c r="A97" s="5" t="n">
        <v>43925</v>
      </c>
      <c r="B97" s="6" t="n">
        <v>144.336282700175</v>
      </c>
      <c r="C97" s="7" t="n">
        <v>21.75491323</v>
      </c>
      <c r="D97" s="0" t="n">
        <f aca="false">INT((ROW()-3)/30)</f>
        <v>3</v>
      </c>
      <c r="E97" s="0" t="n">
        <f aca="false">2+30*D97</f>
        <v>92</v>
      </c>
      <c r="F97" s="8" t="n">
        <f aca="false">INDEX($F:$F,$E97)*(2*B97/INDEX($B:$B,$E97)-C97/INDEX($C:$C,$E97))</f>
        <v>74.8471608208379</v>
      </c>
      <c r="G97" s="9" t="n">
        <f aca="false">B97/B96-1</f>
        <v>0.0184091071619854</v>
      </c>
      <c r="H97" s="9" t="n">
        <f aca="false">F97/F96-1</f>
        <v>-0.00366924283394365</v>
      </c>
      <c r="I97" s="9" t="n">
        <f aca="false">LN(B97/B96)</f>
        <v>0.0182417108388923</v>
      </c>
      <c r="J97" s="9" t="n">
        <f aca="false">LN(F97/F96)</f>
        <v>-0.00367599101763795</v>
      </c>
      <c r="K97" s="9" t="n">
        <f aca="false">F97/F90-1</f>
        <v>0.0177906922550315</v>
      </c>
      <c r="L97" s="9" t="n">
        <f aca="false">F97/F67-1</f>
        <v>0.118835756165932</v>
      </c>
      <c r="M97" s="9" t="n">
        <f aca="false">B97/B90-1</f>
        <v>0.101570198010395</v>
      </c>
      <c r="N97" s="9" t="n">
        <f aca="false">B97/B67-1</f>
        <v>-0.366428171991302</v>
      </c>
      <c r="O97" s="8" t="n">
        <f aca="false">MAX(O96,F97)</f>
        <v>77.9222772581522</v>
      </c>
      <c r="P97" s="9" t="n">
        <f aca="false">F97/O97-1</f>
        <v>-0.0394638933244539</v>
      </c>
      <c r="Q97" s="8" t="n">
        <f aca="false">MAX(Q96,B97)</f>
        <v>284.830649094097</v>
      </c>
      <c r="R97" s="9" t="n">
        <f aca="false">B97/Q97-1</f>
        <v>-0.493255788451011</v>
      </c>
      <c r="S97" s="9" t="n">
        <f aca="false">B97/INDEX($B:$B,$E97)-1</f>
        <v>0.0860328257746568</v>
      </c>
      <c r="T97" s="0" t="n">
        <f aca="false">IF(AND($A97&gt;=CrashTest!$B$3,$A97&lt;=CrashTest!$C$3),1,IF(AND($A97&gt;=CrashTest!$B$4,$A97&lt;=CrashTest!$C$4),2,IF(AND($A97&gt;=CrashTest!$B$5,$A97&lt;=CrashTest!$C$5),3,IF(AND($A97&gt;=CrashTest!$B$6,$A97&lt;=CrashTest!$C$6),4,IF(AND($A97&gt;=CrashTest!$B$7,$A97&lt;=CrashTest!$C$7),5,0)))))</f>
        <v>0</v>
      </c>
      <c r="U97" s="8" t="str">
        <f aca="false">IF(T97=0,"",IF(T96=T97,MAX(U96,B97),B97))</f>
        <v/>
      </c>
      <c r="V97" s="9" t="str">
        <f aca="false">IF(T97=0,"",B97/U97-1)</f>
        <v/>
      </c>
      <c r="W97" s="8" t="str">
        <f aca="false">IF(T97=0,"",IF(T96=T97,MAX(W96,F97),F97))</f>
        <v/>
      </c>
      <c r="X97" s="9" t="str">
        <f aca="false">IF(T97=0,"",F97/W97-1)</f>
        <v/>
      </c>
    </row>
    <row r="98" customFormat="false" ht="15" hidden="false" customHeight="false" outlineLevel="0" collapsed="false">
      <c r="A98" s="5" t="n">
        <v>43926</v>
      </c>
      <c r="B98" s="6" t="n">
        <v>142.972632963179</v>
      </c>
      <c r="C98" s="7" t="n">
        <v>21.32274737</v>
      </c>
      <c r="D98" s="0" t="n">
        <f aca="false">INT((ROW()-3)/30)</f>
        <v>3</v>
      </c>
      <c r="E98" s="0" t="n">
        <f aca="false">2+30*D98</f>
        <v>92</v>
      </c>
      <c r="F98" s="8" t="n">
        <f aca="false">INDEX($F:$F,$E98)*(2*B98/INDEX($B:$B,$E98)-C98/INDEX($C:$C,$E98))</f>
        <v>75.0466383449995</v>
      </c>
      <c r="G98" s="9" t="n">
        <f aca="false">B98/B97-1</f>
        <v>-0.00944772659712079</v>
      </c>
      <c r="H98" s="9" t="n">
        <f aca="false">F98/F97-1</f>
        <v>0.00266513147558256</v>
      </c>
      <c r="I98" s="9" t="n">
        <f aca="false">LN(B98/B97)</f>
        <v>-0.00949263947294131</v>
      </c>
      <c r="J98" s="9" t="n">
        <f aca="false">LN(F98/F97)</f>
        <v>0.00266158631018246</v>
      </c>
      <c r="K98" s="9" t="n">
        <f aca="false">F98/F91-1</f>
        <v>0.0632900667076437</v>
      </c>
      <c r="L98" s="9" t="n">
        <f aca="false">F98/F68-1</f>
        <v>0.112824181632211</v>
      </c>
      <c r="M98" s="9" t="n">
        <f aca="false">B98/B91-1</f>
        <v>0.142147833690261</v>
      </c>
      <c r="N98" s="9" t="n">
        <f aca="false">B98/B68-1</f>
        <v>-0.414838559064745</v>
      </c>
      <c r="O98" s="8" t="n">
        <f aca="false">MAX(O97,F98)</f>
        <v>77.9222772581522</v>
      </c>
      <c r="P98" s="9" t="n">
        <f aca="false">F98/O98-1</f>
        <v>-0.0369039383131193</v>
      </c>
      <c r="Q98" s="8" t="n">
        <f aca="false">MAX(Q97,B98)</f>
        <v>284.830649094097</v>
      </c>
      <c r="R98" s="9" t="n">
        <f aca="false">B98/Q98-1</f>
        <v>-0.498043369216399</v>
      </c>
      <c r="S98" s="9" t="n">
        <f aca="false">B98/INDEX($B:$B,$E98)-1</f>
        <v>0.0757722845612392</v>
      </c>
      <c r="T98" s="0" t="n">
        <f aca="false">IF(AND($A98&gt;=CrashTest!$B$3,$A98&lt;=CrashTest!$C$3),1,IF(AND($A98&gt;=CrashTest!$B$4,$A98&lt;=CrashTest!$C$4),2,IF(AND($A98&gt;=CrashTest!$B$5,$A98&lt;=CrashTest!$C$5),3,IF(AND($A98&gt;=CrashTest!$B$6,$A98&lt;=CrashTest!$C$6),4,IF(AND($A98&gt;=CrashTest!$B$7,$A98&lt;=CrashTest!$C$7),5,0)))))</f>
        <v>0</v>
      </c>
      <c r="U98" s="8" t="str">
        <f aca="false">IF(T98=0,"",IF(T97=T98,MAX(U97,B98),B98))</f>
        <v/>
      </c>
      <c r="V98" s="9" t="str">
        <f aca="false">IF(T98=0,"",B98/U98-1)</f>
        <v/>
      </c>
      <c r="W98" s="8" t="str">
        <f aca="false">IF(T98=0,"",IF(T97=T98,MAX(W97,F98),F98))</f>
        <v/>
      </c>
      <c r="X98" s="9" t="str">
        <f aca="false">IF(T98=0,"",F98/W98-1)</f>
        <v/>
      </c>
    </row>
    <row r="99" customFormat="false" ht="15" hidden="false" customHeight="false" outlineLevel="0" collapsed="false">
      <c r="A99" s="5" t="n">
        <v>43927</v>
      </c>
      <c r="B99" s="6" t="n">
        <v>169.609724313267</v>
      </c>
      <c r="C99" s="7" t="n">
        <v>28.90367936</v>
      </c>
      <c r="D99" s="0" t="n">
        <f aca="false">INT((ROW()-3)/30)</f>
        <v>3</v>
      </c>
      <c r="E99" s="0" t="n">
        <f aca="false">2+30*D99</f>
        <v>92</v>
      </c>
      <c r="F99" s="8" t="n">
        <f aca="false">INDEX($F:$F,$E99)*(2*B99/INDEX($B:$B,$E99)-C99/INDEX($C:$C,$E99))</f>
        <v>74.593864035362</v>
      </c>
      <c r="G99" s="9" t="n">
        <f aca="false">B99/B98-1</f>
        <v>0.186309021510068</v>
      </c>
      <c r="H99" s="9" t="n">
        <f aca="false">F99/F98-1</f>
        <v>-0.00603323905803854</v>
      </c>
      <c r="I99" s="9" t="n">
        <f aca="false">LN(B99/B98)</f>
        <v>0.170846824401911</v>
      </c>
      <c r="J99" s="9" t="n">
        <f aca="false">LN(F99/F98)</f>
        <v>-0.00605151258089796</v>
      </c>
      <c r="K99" s="9" t="n">
        <f aca="false">F99/F92-1</f>
        <v>0.000911555205521664</v>
      </c>
      <c r="L99" s="9" t="n">
        <f aca="false">F99/F69-1</f>
        <v>0.0944335802520557</v>
      </c>
      <c r="M99" s="9" t="n">
        <f aca="false">B99/B92-1</f>
        <v>0.276198366265494</v>
      </c>
      <c r="N99" s="9" t="n">
        <f aca="false">B99/B69-1</f>
        <v>-0.287533271737041</v>
      </c>
      <c r="O99" s="8" t="n">
        <f aca="false">MAX(O98,F99)</f>
        <v>77.9222772581522</v>
      </c>
      <c r="P99" s="9" t="n">
        <f aca="false">F99/O99-1</f>
        <v>-0.0427145270891317</v>
      </c>
      <c r="Q99" s="8" t="n">
        <f aca="false">MAX(Q98,B99)</f>
        <v>284.830649094097</v>
      </c>
      <c r="R99" s="9" t="n">
        <f aca="false">B99/Q99-1</f>
        <v>-0.404524320494616</v>
      </c>
      <c r="S99" s="9" t="n">
        <f aca="false">B99/INDEX($B:$B,$E99)-1</f>
        <v>0.276198366265494</v>
      </c>
      <c r="T99" s="0" t="n">
        <f aca="false">IF(AND($A99&gt;=CrashTest!$B$3,$A99&lt;=CrashTest!$C$3),1,IF(AND($A99&gt;=CrashTest!$B$4,$A99&lt;=CrashTest!$C$4),2,IF(AND($A99&gt;=CrashTest!$B$5,$A99&lt;=CrashTest!$C$5),3,IF(AND($A99&gt;=CrashTest!$B$6,$A99&lt;=CrashTest!$C$6),4,IF(AND($A99&gt;=CrashTest!$B$7,$A99&lt;=CrashTest!$C$7),5,0)))))</f>
        <v>0</v>
      </c>
      <c r="U99" s="8" t="str">
        <f aca="false">IF(T99=0,"",IF(T98=T99,MAX(U98,B99),B99))</f>
        <v/>
      </c>
      <c r="V99" s="9" t="str">
        <f aca="false">IF(T99=0,"",B99/U99-1)</f>
        <v/>
      </c>
      <c r="W99" s="8" t="str">
        <f aca="false">IF(T99=0,"",IF(T98=T99,MAX(W98,F99),F99))</f>
        <v/>
      </c>
      <c r="X99" s="9" t="str">
        <f aca="false">IF(T99=0,"",F99/W99-1)</f>
        <v/>
      </c>
    </row>
    <row r="100" customFormat="false" ht="15" hidden="false" customHeight="false" outlineLevel="0" collapsed="false">
      <c r="A100" s="5" t="n">
        <v>43928</v>
      </c>
      <c r="B100" s="6" t="n">
        <v>164.21725949737</v>
      </c>
      <c r="C100" s="7" t="n">
        <v>27.06774436</v>
      </c>
      <c r="D100" s="0" t="n">
        <f aca="false">INT((ROW()-3)/30)</f>
        <v>3</v>
      </c>
      <c r="E100" s="0" t="n">
        <f aca="false">2+30*D100</f>
        <v>92</v>
      </c>
      <c r="F100" s="8" t="n">
        <f aca="false">INDEX($F:$F,$E100)*(2*B100/INDEX($B:$B,$E100)-C100/INDEX($C:$C,$E100))</f>
        <v>75.8905861020951</v>
      </c>
      <c r="G100" s="9" t="n">
        <f aca="false">B100/B99-1</f>
        <v>-0.0317933705613317</v>
      </c>
      <c r="H100" s="9" t="n">
        <f aca="false">F100/F99-1</f>
        <v>0.0173837631754594</v>
      </c>
      <c r="I100" s="9" t="n">
        <f aca="false">LN(B100/B99)</f>
        <v>-0.0323097543210257</v>
      </c>
      <c r="J100" s="9" t="n">
        <f aca="false">LN(F100/F99)</f>
        <v>0.0172343941435978</v>
      </c>
      <c r="K100" s="9" t="n">
        <f aca="false">F100/F93-1</f>
        <v>0.0197166803041695</v>
      </c>
      <c r="L100" s="9" t="n">
        <f aca="false">F100/F70-1</f>
        <v>0.115287104805381</v>
      </c>
      <c r="M100" s="9" t="n">
        <f aca="false">B100/B93-1</f>
        <v>0.230016893723159</v>
      </c>
      <c r="N100" s="9" t="n">
        <f aca="false">B100/B70-1</f>
        <v>-0.190114240333213</v>
      </c>
      <c r="O100" s="8" t="n">
        <f aca="false">MAX(O99,F100)</f>
        <v>77.9222772581522</v>
      </c>
      <c r="P100" s="9" t="n">
        <f aca="false">F100/O100-1</f>
        <v>-0.0260733031367415</v>
      </c>
      <c r="Q100" s="8" t="n">
        <f aca="false">MAX(Q99,B100)</f>
        <v>284.830649094097</v>
      </c>
      <c r="R100" s="9" t="n">
        <f aca="false">B100/Q100-1</f>
        <v>-0.423456499433391</v>
      </c>
      <c r="S100" s="9" t="n">
        <f aca="false">B100/INDEX($B:$B,$E100)-1</f>
        <v>0.23562371869705</v>
      </c>
      <c r="T100" s="0" t="n">
        <f aca="false">IF(AND($A100&gt;=CrashTest!$B$3,$A100&lt;=CrashTest!$C$3),1,IF(AND($A100&gt;=CrashTest!$B$4,$A100&lt;=CrashTest!$C$4),2,IF(AND($A100&gt;=CrashTest!$B$5,$A100&lt;=CrashTest!$C$5),3,IF(AND($A100&gt;=CrashTest!$B$6,$A100&lt;=CrashTest!$C$6),4,IF(AND($A100&gt;=CrashTest!$B$7,$A100&lt;=CrashTest!$C$7),5,0)))))</f>
        <v>0</v>
      </c>
      <c r="U100" s="8" t="str">
        <f aca="false">IF(T100=0,"",IF(T99=T100,MAX(U99,B100),B100))</f>
        <v/>
      </c>
      <c r="V100" s="9" t="str">
        <f aca="false">IF(T100=0,"",B100/U100-1)</f>
        <v/>
      </c>
      <c r="W100" s="8" t="str">
        <f aca="false">IF(T100=0,"",IF(T99=T100,MAX(W99,F100),F100))</f>
        <v/>
      </c>
      <c r="X100" s="9" t="str">
        <f aca="false">IF(T100=0,"",F100/W100-1)</f>
        <v/>
      </c>
    </row>
    <row r="101" customFormat="false" ht="15" hidden="false" customHeight="false" outlineLevel="0" collapsed="false">
      <c r="A101" s="5" t="n">
        <v>43929</v>
      </c>
      <c r="B101" s="6" t="n">
        <v>173.294784336645</v>
      </c>
      <c r="C101" s="7" t="n">
        <v>29.3534673</v>
      </c>
      <c r="D101" s="0" t="n">
        <f aca="false">INT((ROW()-3)/30)</f>
        <v>3</v>
      </c>
      <c r="E101" s="0" t="n">
        <f aca="false">2+30*D101</f>
        <v>92</v>
      </c>
      <c r="F101" s="8" t="n">
        <f aca="false">INDEX($F:$F,$E101)*(2*B101/INDEX($B:$B,$E101)-C101/INDEX($C:$C,$E101))</f>
        <v>76.9273863277406</v>
      </c>
      <c r="G101" s="9" t="n">
        <f aca="false">B101/B100-1</f>
        <v>0.0552775321367507</v>
      </c>
      <c r="H101" s="9" t="n">
        <f aca="false">F101/F100-1</f>
        <v>0.0136617764982159</v>
      </c>
      <c r="I101" s="9" t="n">
        <f aca="false">LN(B101/B100)</f>
        <v>0.0538037959695889</v>
      </c>
      <c r="J101" s="9" t="n">
        <f aca="false">LN(F101/F100)</f>
        <v>0.0135692957782723</v>
      </c>
      <c r="K101" s="9" t="n">
        <f aca="false">F101/F94-1</f>
        <v>0.0386342364555645</v>
      </c>
      <c r="L101" s="9" t="n">
        <f aca="false">F101/F71-1</f>
        <v>0.192843158120308</v>
      </c>
      <c r="M101" s="9" t="n">
        <f aca="false">B101/B94-1</f>
        <v>0.275588171980658</v>
      </c>
      <c r="N101" s="9" t="n">
        <f aca="false">B101/B71-1</f>
        <v>-0.134180209722611</v>
      </c>
      <c r="O101" s="8" t="n">
        <f aca="false">MAX(O100,F101)</f>
        <v>77.9222772581522</v>
      </c>
      <c r="P101" s="9" t="n">
        <f aca="false">F101/O101-1</f>
        <v>-0.01276773427855</v>
      </c>
      <c r="Q101" s="8" t="n">
        <f aca="false">MAX(Q100,B101)</f>
        <v>284.830649094097</v>
      </c>
      <c r="R101" s="9" t="n">
        <f aca="false">B101/Q101-1</f>
        <v>-0.391586597552586</v>
      </c>
      <c r="S101" s="9" t="n">
        <f aca="false">B101/INDEX($B:$B,$E101)-1</f>
        <v>0.303925948516257</v>
      </c>
      <c r="T101" s="0" t="n">
        <f aca="false">IF(AND($A101&gt;=CrashTest!$B$3,$A101&lt;=CrashTest!$C$3),1,IF(AND($A101&gt;=CrashTest!$B$4,$A101&lt;=CrashTest!$C$4),2,IF(AND($A101&gt;=CrashTest!$B$5,$A101&lt;=CrashTest!$C$5),3,IF(AND($A101&gt;=CrashTest!$B$6,$A101&lt;=CrashTest!$C$6),4,IF(AND($A101&gt;=CrashTest!$B$7,$A101&lt;=CrashTest!$C$7),5,0)))))</f>
        <v>0</v>
      </c>
      <c r="U101" s="8" t="str">
        <f aca="false">IF(T101=0,"",IF(T100=T101,MAX(U100,B101),B101))</f>
        <v/>
      </c>
      <c r="V101" s="9" t="str">
        <f aca="false">IF(T101=0,"",B101/U101-1)</f>
        <v/>
      </c>
      <c r="W101" s="8" t="str">
        <f aca="false">IF(T101=0,"",IF(T100=T101,MAX(W100,F101),F101))</f>
        <v/>
      </c>
      <c r="X101" s="9" t="str">
        <f aca="false">IF(T101=0,"",F101/W101-1)</f>
        <v/>
      </c>
    </row>
    <row r="102" customFormat="false" ht="15" hidden="false" customHeight="false" outlineLevel="0" collapsed="false">
      <c r="A102" s="5" t="n">
        <v>43930</v>
      </c>
      <c r="B102" s="6" t="n">
        <v>170.28360490941</v>
      </c>
      <c r="C102" s="7" t="n">
        <v>28.35454866</v>
      </c>
      <c r="D102" s="0" t="n">
        <f aca="false">INT((ROW()-3)/30)</f>
        <v>3</v>
      </c>
      <c r="E102" s="0" t="n">
        <f aca="false">2+30*D102</f>
        <v>92</v>
      </c>
      <c r="F102" s="8" t="n">
        <f aca="false">INDEX($F:$F,$E102)*(2*B102/INDEX($B:$B,$E102)-C102/INDEX($C:$C,$E102))</f>
        <v>77.5463655699669</v>
      </c>
      <c r="G102" s="9" t="n">
        <f aca="false">B102/B101-1</f>
        <v>-0.0173760534038083</v>
      </c>
      <c r="H102" s="9" t="n">
        <f aca="false">F102/F101-1</f>
        <v>0.00804627937818236</v>
      </c>
      <c r="I102" s="9" t="n">
        <f aca="false">LN(B102/B101)</f>
        <v>-0.0175287888991265</v>
      </c>
      <c r="J102" s="9" t="n">
        <f aca="false">LN(F102/F101)</f>
        <v>0.00801408067677964</v>
      </c>
      <c r="K102" s="9" t="n">
        <f aca="false">F102/F95-1</f>
        <v>0.0446579668948324</v>
      </c>
      <c r="L102" s="9" t="n">
        <f aca="false">F102/F72-1</f>
        <v>0.17085554772656</v>
      </c>
      <c r="M102" s="9" t="n">
        <f aca="false">B102/B95-1</f>
        <v>0.20638680684868</v>
      </c>
      <c r="N102" s="9" t="n">
        <f aca="false">B102/B72-1</f>
        <v>-0.152189791658588</v>
      </c>
      <c r="O102" s="8" t="n">
        <f aca="false">MAX(O101,F102)</f>
        <v>77.9222772581522</v>
      </c>
      <c r="P102" s="9" t="n">
        <f aca="false">F102/O102-1</f>
        <v>-0.00482418765739912</v>
      </c>
      <c r="Q102" s="8" t="n">
        <f aca="false">MAX(Q101,B102)</f>
        <v>284.830649094097</v>
      </c>
      <c r="R102" s="9" t="n">
        <f aca="false">B102/Q102-1</f>
        <v>-0.402158421325105</v>
      </c>
      <c r="S102" s="9" t="n">
        <f aca="false">B102/INDEX($B:$B,$E102)-1</f>
        <v>0.281268861600227</v>
      </c>
      <c r="T102" s="0" t="n">
        <f aca="false">IF(AND($A102&gt;=CrashTest!$B$3,$A102&lt;=CrashTest!$C$3),1,IF(AND($A102&gt;=CrashTest!$B$4,$A102&lt;=CrashTest!$C$4),2,IF(AND($A102&gt;=CrashTest!$B$5,$A102&lt;=CrashTest!$C$5),3,IF(AND($A102&gt;=CrashTest!$B$6,$A102&lt;=CrashTest!$C$6),4,IF(AND($A102&gt;=CrashTest!$B$7,$A102&lt;=CrashTest!$C$7),5,0)))))</f>
        <v>0</v>
      </c>
      <c r="U102" s="8" t="str">
        <f aca="false">IF(T102=0,"",IF(T101=T102,MAX(U101,B102),B102))</f>
        <v/>
      </c>
      <c r="V102" s="9" t="str">
        <f aca="false">IF(T102=0,"",B102/U102-1)</f>
        <v/>
      </c>
      <c r="W102" s="8" t="str">
        <f aca="false">IF(T102=0,"",IF(T101=T102,MAX(W101,F102),F102))</f>
        <v/>
      </c>
      <c r="X102" s="9" t="str">
        <f aca="false">IF(T102=0,"",F102/W102-1)</f>
        <v/>
      </c>
    </row>
    <row r="103" customFormat="false" ht="15" hidden="false" customHeight="false" outlineLevel="0" collapsed="false">
      <c r="A103" s="5" t="n">
        <v>43931</v>
      </c>
      <c r="B103" s="6" t="n">
        <v>157.550598188194</v>
      </c>
      <c r="C103" s="7" t="n">
        <v>25.25808278</v>
      </c>
      <c r="D103" s="0" t="n">
        <f aca="false">INT((ROW()-3)/30)</f>
        <v>3</v>
      </c>
      <c r="E103" s="0" t="n">
        <f aca="false">2+30*D103</f>
        <v>92</v>
      </c>
      <c r="F103" s="8" t="n">
        <f aca="false">INDEX($F:$F,$E103)*(2*B103/INDEX($B:$B,$E103)-C103/INDEX($C:$C,$E103))</f>
        <v>75.6531746997862</v>
      </c>
      <c r="G103" s="9" t="n">
        <f aca="false">B103/B102-1</f>
        <v>-0.0747752945915722</v>
      </c>
      <c r="H103" s="9" t="n">
        <f aca="false">F103/F102-1</f>
        <v>-0.0244136634420679</v>
      </c>
      <c r="I103" s="9" t="n">
        <f aca="false">LN(B103/B102)</f>
        <v>-0.0777186462052872</v>
      </c>
      <c r="J103" s="9" t="n">
        <f aca="false">LN(F103/F102)</f>
        <v>-0.0247166179066164</v>
      </c>
      <c r="K103" s="9" t="n">
        <f aca="false">F103/F96-1</f>
        <v>0.00706004080877443</v>
      </c>
      <c r="L103" s="9" t="n">
        <f aca="false">F103/F73-1</f>
        <v>0.15447285560404</v>
      </c>
      <c r="M103" s="9" t="n">
        <f aca="false">B103/B96-1</f>
        <v>0.111646780920462</v>
      </c>
      <c r="N103" s="9" t="n">
        <f aca="false">B103/B73-1</f>
        <v>-0.188870288704918</v>
      </c>
      <c r="O103" s="8" t="n">
        <f aca="false">MAX(O102,F103)</f>
        <v>77.9222772581522</v>
      </c>
      <c r="P103" s="9" t="n">
        <f aca="false">F103/O103-1</f>
        <v>-0.0291200750056179</v>
      </c>
      <c r="Q103" s="8" t="n">
        <f aca="false">MAX(Q102,B103)</f>
        <v>284.830649094097</v>
      </c>
      <c r="R103" s="9" t="n">
        <f aca="false">B103/Q103-1</f>
        <v>-0.446862201489611</v>
      </c>
      <c r="S103" s="9" t="n">
        <f aca="false">B103/INDEX($B:$B,$E103)-1</f>
        <v>0.185461605023062</v>
      </c>
      <c r="T103" s="0" t="n">
        <f aca="false">IF(AND($A103&gt;=CrashTest!$B$3,$A103&lt;=CrashTest!$C$3),1,IF(AND($A103&gt;=CrashTest!$B$4,$A103&lt;=CrashTest!$C$4),2,IF(AND($A103&gt;=CrashTest!$B$5,$A103&lt;=CrashTest!$C$5),3,IF(AND($A103&gt;=CrashTest!$B$6,$A103&lt;=CrashTest!$C$6),4,IF(AND($A103&gt;=CrashTest!$B$7,$A103&lt;=CrashTest!$C$7),5,0)))))</f>
        <v>0</v>
      </c>
      <c r="U103" s="8" t="str">
        <f aca="false">IF(T103=0,"",IF(T102=T103,MAX(U102,B103),B103))</f>
        <v/>
      </c>
      <c r="V103" s="9" t="str">
        <f aca="false">IF(T103=0,"",B103/U103-1)</f>
        <v/>
      </c>
      <c r="W103" s="8" t="str">
        <f aca="false">IF(T103=0,"",IF(T102=T103,MAX(W102,F103),F103))</f>
        <v/>
      </c>
      <c r="X103" s="9" t="str">
        <f aca="false">IF(T103=0,"",F103/W103-1)</f>
        <v/>
      </c>
    </row>
    <row r="104" customFormat="false" ht="15" hidden="false" customHeight="false" outlineLevel="0" collapsed="false">
      <c r="A104" s="5" t="n">
        <v>43932</v>
      </c>
      <c r="B104" s="6" t="n">
        <v>158.431649327878</v>
      </c>
      <c r="C104" s="7" t="n">
        <v>25.3628703</v>
      </c>
      <c r="D104" s="0" t="n">
        <f aca="false">INT((ROW()-3)/30)</f>
        <v>3</v>
      </c>
      <c r="E104" s="0" t="n">
        <f aca="false">2+30*D104</f>
        <v>92</v>
      </c>
      <c r="F104" s="8" t="n">
        <f aca="false">INDEX($F:$F,$E104)*(2*B104/INDEX($B:$B,$E104)-C104/INDEX($C:$C,$E104))</f>
        <v>76.2220956618241</v>
      </c>
      <c r="G104" s="9" t="n">
        <f aca="false">B104/B103-1</f>
        <v>0.00559217895594144</v>
      </c>
      <c r="H104" s="9" t="n">
        <f aca="false">F104/F103-1</f>
        <v>0.00752012013105219</v>
      </c>
      <c r="I104" s="9" t="n">
        <f aca="false">LN(B104/B103)</f>
        <v>0.00557660077354186</v>
      </c>
      <c r="J104" s="9" t="n">
        <f aca="false">LN(F104/F103)</f>
        <v>0.00749198499269782</v>
      </c>
      <c r="K104" s="9" t="n">
        <f aca="false">F104/F97-1</f>
        <v>0.0183698997518069</v>
      </c>
      <c r="L104" s="9" t="n">
        <f aca="false">F104/F74-1</f>
        <v>0.224043423373282</v>
      </c>
      <c r="M104" s="9" t="n">
        <f aca="false">B104/B97-1</f>
        <v>0.0976564337394144</v>
      </c>
      <c r="N104" s="9" t="n">
        <f aca="false">B104/B74-1</f>
        <v>0.436003188467698</v>
      </c>
      <c r="O104" s="8" t="n">
        <f aca="false">MAX(O103,F104)</f>
        <v>77.9222772581522</v>
      </c>
      <c r="P104" s="9" t="n">
        <f aca="false">F104/O104-1</f>
        <v>-0.0218189413368333</v>
      </c>
      <c r="Q104" s="8" t="n">
        <f aca="false">MAX(Q103,B104)</f>
        <v>284.830649094097</v>
      </c>
      <c r="R104" s="9" t="n">
        <f aca="false">B104/Q104-1</f>
        <v>-0.443768955933045</v>
      </c>
      <c r="S104" s="9" t="n">
        <f aca="false">B104/INDEX($B:$B,$E104)-1</f>
        <v>0.192090918463748</v>
      </c>
      <c r="T104" s="0" t="n">
        <f aca="false">IF(AND($A104&gt;=CrashTest!$B$3,$A104&lt;=CrashTest!$C$3),1,IF(AND($A104&gt;=CrashTest!$B$4,$A104&lt;=CrashTest!$C$4),2,IF(AND($A104&gt;=CrashTest!$B$5,$A104&lt;=CrashTest!$C$5),3,IF(AND($A104&gt;=CrashTest!$B$6,$A104&lt;=CrashTest!$C$6),4,IF(AND($A104&gt;=CrashTest!$B$7,$A104&lt;=CrashTest!$C$7),5,0)))))</f>
        <v>0</v>
      </c>
      <c r="U104" s="8" t="str">
        <f aca="false">IF(T104=0,"",IF(T103=T104,MAX(U103,B104),B104))</f>
        <v/>
      </c>
      <c r="V104" s="9" t="str">
        <f aca="false">IF(T104=0,"",B104/U104-1)</f>
        <v/>
      </c>
      <c r="W104" s="8" t="str">
        <f aca="false">IF(T104=0,"",IF(T103=T104,MAX(W103,F104),F104))</f>
        <v/>
      </c>
      <c r="X104" s="9" t="str">
        <f aca="false">IF(T104=0,"",F104/W104-1)</f>
        <v/>
      </c>
    </row>
    <row r="105" customFormat="false" ht="15" hidden="false" customHeight="false" outlineLevel="0" collapsed="false">
      <c r="A105" s="5" t="n">
        <v>43933</v>
      </c>
      <c r="B105" s="6" t="n">
        <v>160.649303331385</v>
      </c>
      <c r="C105" s="7" t="n">
        <v>25.39786653</v>
      </c>
      <c r="D105" s="0" t="n">
        <f aca="false">INT((ROW()-3)/30)</f>
        <v>3</v>
      </c>
      <c r="E105" s="0" t="n">
        <f aca="false">2+30*D105</f>
        <v>92</v>
      </c>
      <c r="F105" s="8" t="n">
        <f aca="false">INDEX($F:$F,$E105)*(2*B105/INDEX($B:$B,$E105)-C105/INDEX($C:$C,$E105))</f>
        <v>78.5692280117651</v>
      </c>
      <c r="G105" s="9" t="n">
        <f aca="false">B105/B104-1</f>
        <v>0.0139975441328488</v>
      </c>
      <c r="H105" s="9" t="n">
        <f aca="false">F105/F104-1</f>
        <v>0.0307933326886547</v>
      </c>
      <c r="I105" s="9" t="n">
        <f aca="false">LN(B105/B104)</f>
        <v>0.0139004832063433</v>
      </c>
      <c r="J105" s="9" t="n">
        <f aca="false">LN(F105/F104)</f>
        <v>0.0303287316811061</v>
      </c>
      <c r="K105" s="9" t="n">
        <f aca="false">F105/F98-1</f>
        <v>0.0469386736627926</v>
      </c>
      <c r="L105" s="9" t="n">
        <f aca="false">F105/F75-1</f>
        <v>0.0465205427297954</v>
      </c>
      <c r="M105" s="9" t="n">
        <f aca="false">B105/B98-1</f>
        <v>0.123636740835279</v>
      </c>
      <c r="N105" s="9" t="n">
        <f aca="false">B105/B75-1</f>
        <v>0.192114280212251</v>
      </c>
      <c r="O105" s="8" t="n">
        <f aca="false">MAX(O104,F105)</f>
        <v>78.5692280117651</v>
      </c>
      <c r="P105" s="9" t="n">
        <f aca="false">F105/O105-1</f>
        <v>0</v>
      </c>
      <c r="Q105" s="8" t="n">
        <f aca="false">MAX(Q104,B105)</f>
        <v>284.830649094097</v>
      </c>
      <c r="R105" s="9" t="n">
        <f aca="false">B105/Q105-1</f>
        <v>-0.435983087345658</v>
      </c>
      <c r="S105" s="9" t="n">
        <f aca="false">B105/INDEX($B:$B,$E105)-1</f>
        <v>0.208777263705313</v>
      </c>
      <c r="T105" s="0" t="n">
        <f aca="false">IF(AND($A105&gt;=CrashTest!$B$3,$A105&lt;=CrashTest!$C$3),1,IF(AND($A105&gt;=CrashTest!$B$4,$A105&lt;=CrashTest!$C$4),2,IF(AND($A105&gt;=CrashTest!$B$5,$A105&lt;=CrashTest!$C$5),3,IF(AND($A105&gt;=CrashTest!$B$6,$A105&lt;=CrashTest!$C$6),4,IF(AND($A105&gt;=CrashTest!$B$7,$A105&lt;=CrashTest!$C$7),5,0)))))</f>
        <v>0</v>
      </c>
      <c r="U105" s="8" t="str">
        <f aca="false">IF(T105=0,"",IF(T104=T105,MAX(U104,B105),B105))</f>
        <v/>
      </c>
      <c r="V105" s="9" t="str">
        <f aca="false">IF(T105=0,"",B105/U105-1)</f>
        <v/>
      </c>
      <c r="W105" s="8" t="str">
        <f aca="false">IF(T105=0,"",IF(T104=T105,MAX(W104,F105),F105))</f>
        <v/>
      </c>
      <c r="X105" s="9" t="str">
        <f aca="false">IF(T105=0,"",F105/W105-1)</f>
        <v/>
      </c>
    </row>
    <row r="106" customFormat="false" ht="15" hidden="false" customHeight="false" outlineLevel="0" collapsed="false">
      <c r="A106" s="5" t="n">
        <v>43934</v>
      </c>
      <c r="B106" s="6" t="n">
        <v>157.198628579778</v>
      </c>
      <c r="C106" s="7" t="n">
        <v>24.83364021</v>
      </c>
      <c r="D106" s="0" t="n">
        <f aca="false">INT((ROW()-3)/30)</f>
        <v>3</v>
      </c>
      <c r="E106" s="0" t="n">
        <f aca="false">2+30*D106</f>
        <v>92</v>
      </c>
      <c r="F106" s="8" t="n">
        <f aca="false">INDEX($F:$F,$E106)*(2*B106/INDEX($B:$B,$E106)-C106/INDEX($C:$C,$E106))</f>
        <v>76.9563698603191</v>
      </c>
      <c r="G106" s="9" t="n">
        <f aca="false">B106/B105-1</f>
        <v>-0.021479550051263</v>
      </c>
      <c r="H106" s="9" t="n">
        <f aca="false">F106/F105-1</f>
        <v>-0.0205278604901715</v>
      </c>
      <c r="I106" s="9" t="n">
        <f aca="false">LN(B106/B105)</f>
        <v>-0.0217135930810646</v>
      </c>
      <c r="J106" s="9" t="n">
        <f aca="false">LN(F106/F105)</f>
        <v>-0.0207414855857041</v>
      </c>
      <c r="K106" s="9" t="n">
        <f aca="false">F106/F99-1</f>
        <v>0.031671583923272</v>
      </c>
      <c r="L106" s="9" t="n">
        <f aca="false">F106/F76-1</f>
        <v>0.122493978445721</v>
      </c>
      <c r="M106" s="9" t="n">
        <f aca="false">B106/B99-1</f>
        <v>-0.0731744349195798</v>
      </c>
      <c r="N106" s="9" t="n">
        <f aca="false">B106/B76-1</f>
        <v>0.287688476289171</v>
      </c>
      <c r="O106" s="8" t="n">
        <f aca="false">MAX(O105,F106)</f>
        <v>78.5692280117651</v>
      </c>
      <c r="P106" s="9" t="n">
        <f aca="false">F106/O106-1</f>
        <v>-0.0205278604901715</v>
      </c>
      <c r="Q106" s="8" t="n">
        <f aca="false">MAX(Q105,B106)</f>
        <v>284.830649094097</v>
      </c>
      <c r="R106" s="9" t="n">
        <f aca="false">B106/Q106-1</f>
        <v>-0.448097916850775</v>
      </c>
      <c r="S106" s="9" t="n">
        <f aca="false">B106/INDEX($B:$B,$E106)-1</f>
        <v>0.182813271968726</v>
      </c>
      <c r="T106" s="0" t="n">
        <f aca="false">IF(AND($A106&gt;=CrashTest!$B$3,$A106&lt;=CrashTest!$C$3),1,IF(AND($A106&gt;=CrashTest!$B$4,$A106&lt;=CrashTest!$C$4),2,IF(AND($A106&gt;=CrashTest!$B$5,$A106&lt;=CrashTest!$C$5),3,IF(AND($A106&gt;=CrashTest!$B$6,$A106&lt;=CrashTest!$C$6),4,IF(AND($A106&gt;=CrashTest!$B$7,$A106&lt;=CrashTest!$C$7),5,0)))))</f>
        <v>0</v>
      </c>
      <c r="U106" s="8" t="str">
        <f aca="false">IF(T106=0,"",IF(T105=T106,MAX(U105,B106),B106))</f>
        <v/>
      </c>
      <c r="V106" s="9" t="str">
        <f aca="false">IF(T106=0,"",B106/U106-1)</f>
        <v/>
      </c>
      <c r="W106" s="8" t="str">
        <f aca="false">IF(T106=0,"",IF(T105=T106,MAX(W105,F106),F106))</f>
        <v/>
      </c>
      <c r="X106" s="9" t="str">
        <f aca="false">IF(T106=0,"",F106/W106-1)</f>
        <v/>
      </c>
    </row>
    <row r="107" customFormat="false" ht="15" hidden="false" customHeight="false" outlineLevel="0" collapsed="false">
      <c r="A107" s="5" t="n">
        <v>43935</v>
      </c>
      <c r="B107" s="6" t="n">
        <v>159.006158445354</v>
      </c>
      <c r="C107" s="7" t="n">
        <v>25.26735425</v>
      </c>
      <c r="D107" s="0" t="n">
        <f aca="false">INT((ROW()-3)/30)</f>
        <v>3</v>
      </c>
      <c r="E107" s="0" t="n">
        <f aca="false">2+30*D107</f>
        <v>92</v>
      </c>
      <c r="F107" s="8" t="n">
        <f aca="false">INDEX($F:$F,$E107)*(2*B107/INDEX($B:$B,$E107)-C107/INDEX($C:$C,$E107))</f>
        <v>77.2485169506244</v>
      </c>
      <c r="G107" s="9" t="n">
        <f aca="false">B107/B106-1</f>
        <v>0.0114983819000603</v>
      </c>
      <c r="H107" s="9" t="n">
        <f aca="false">F107/F106-1</f>
        <v>0.00379626911762587</v>
      </c>
      <c r="I107" s="9" t="n">
        <f aca="false">LN(B107/B106)</f>
        <v>0.0114327779210324</v>
      </c>
      <c r="J107" s="9" t="n">
        <f aca="false">LN(F107/F106)</f>
        <v>0.00378908147309797</v>
      </c>
      <c r="K107" s="9" t="n">
        <f aca="false">F107/F100-1</f>
        <v>0.0178932713301549</v>
      </c>
      <c r="L107" s="9" t="n">
        <f aca="false">F107/F77-1</f>
        <v>0.11169949753523</v>
      </c>
      <c r="M107" s="9" t="n">
        <f aca="false">B107/B100-1</f>
        <v>-0.0317329680690444</v>
      </c>
      <c r="N107" s="9" t="n">
        <f aca="false">B107/B77-1</f>
        <v>0.284849097980659</v>
      </c>
      <c r="O107" s="8" t="n">
        <f aca="false">MAX(O106,F107)</f>
        <v>78.5692280117651</v>
      </c>
      <c r="P107" s="9" t="n">
        <f aca="false">F107/O107-1</f>
        <v>-0.0168095206553754</v>
      </c>
      <c r="Q107" s="8" t="n">
        <f aca="false">MAX(Q106,B107)</f>
        <v>284.830649094097</v>
      </c>
      <c r="R107" s="9" t="n">
        <f aca="false">B107/Q107-1</f>
        <v>-0.441751935927287</v>
      </c>
      <c r="S107" s="9" t="n">
        <f aca="false">B107/INDEX($B:$B,$E107)-1</f>
        <v>0.196413710686282</v>
      </c>
      <c r="T107" s="0" t="n">
        <f aca="false">IF(AND($A107&gt;=CrashTest!$B$3,$A107&lt;=CrashTest!$C$3),1,IF(AND($A107&gt;=CrashTest!$B$4,$A107&lt;=CrashTest!$C$4),2,IF(AND($A107&gt;=CrashTest!$B$5,$A107&lt;=CrashTest!$C$5),3,IF(AND($A107&gt;=CrashTest!$B$6,$A107&lt;=CrashTest!$C$6),4,IF(AND($A107&gt;=CrashTest!$B$7,$A107&lt;=CrashTest!$C$7),5,0)))))</f>
        <v>0</v>
      </c>
      <c r="U107" s="8" t="str">
        <f aca="false">IF(T107=0,"",IF(T106=T107,MAX(U106,B107),B107))</f>
        <v/>
      </c>
      <c r="V107" s="9" t="str">
        <f aca="false">IF(T107=0,"",B107/U107-1)</f>
        <v/>
      </c>
      <c r="W107" s="8" t="str">
        <f aca="false">IF(T107=0,"",IF(T106=T107,MAX(W106,F107),F107))</f>
        <v/>
      </c>
      <c r="X107" s="9" t="str">
        <f aca="false">IF(T107=0,"",F107/W107-1)</f>
        <v/>
      </c>
    </row>
    <row r="108" customFormat="false" ht="15" hidden="false" customHeight="false" outlineLevel="0" collapsed="false">
      <c r="A108" s="5" t="n">
        <v>43936</v>
      </c>
      <c r="B108" s="6" t="n">
        <v>152.951140736411</v>
      </c>
      <c r="C108" s="7" t="n">
        <v>23.74468336</v>
      </c>
      <c r="D108" s="0" t="n">
        <f aca="false">INT((ROW()-3)/30)</f>
        <v>3</v>
      </c>
      <c r="E108" s="0" t="n">
        <f aca="false">2+30*D108</f>
        <v>92</v>
      </c>
      <c r="F108" s="8" t="n">
        <f aca="false">INDEX($F:$F,$E108)*(2*B108/INDEX($B:$B,$E108)-C108/INDEX($C:$C,$E108))</f>
        <v>76.5489990748403</v>
      </c>
      <c r="G108" s="9" t="n">
        <f aca="false">B108/B107-1</f>
        <v>-0.0380803974395995</v>
      </c>
      <c r="H108" s="9" t="n">
        <f aca="false">F108/F107-1</f>
        <v>-0.00905542142940108</v>
      </c>
      <c r="I108" s="9" t="n">
        <f aca="false">LN(B108/B107)</f>
        <v>-0.0388244050309037</v>
      </c>
      <c r="J108" s="9" t="n">
        <f aca="false">LN(F108/F107)</f>
        <v>-0.00909667096816693</v>
      </c>
      <c r="K108" s="9" t="n">
        <f aca="false">F108/F101-1</f>
        <v>-0.00491875872772041</v>
      </c>
      <c r="L108" s="9" t="n">
        <f aca="false">F108/F78-1</f>
        <v>0.227869029899681</v>
      </c>
      <c r="M108" s="9" t="n">
        <f aca="false">B108/B101-1</f>
        <v>-0.117393282654798</v>
      </c>
      <c r="N108" s="9" t="n">
        <f aca="false">B108/B78-1</f>
        <v>0.386066564465607</v>
      </c>
      <c r="O108" s="8" t="n">
        <f aca="false">MAX(O107,F108)</f>
        <v>78.5692280117651</v>
      </c>
      <c r="P108" s="9" t="n">
        <f aca="false">F108/O108-1</f>
        <v>-0.0257127247912159</v>
      </c>
      <c r="Q108" s="8" t="n">
        <f aca="false">MAX(Q107,B108)</f>
        <v>284.830649094097</v>
      </c>
      <c r="R108" s="9" t="n">
        <f aca="false">B108/Q108-1</f>
        <v>-0.463010244077063</v>
      </c>
      <c r="S108" s="9" t="n">
        <f aca="false">B108/INDEX($B:$B,$E108)-1</f>
        <v>0.150853801081163</v>
      </c>
      <c r="T108" s="0" t="n">
        <f aca="false">IF(AND($A108&gt;=CrashTest!$B$3,$A108&lt;=CrashTest!$C$3),1,IF(AND($A108&gt;=CrashTest!$B$4,$A108&lt;=CrashTest!$C$4),2,IF(AND($A108&gt;=CrashTest!$B$5,$A108&lt;=CrashTest!$C$5),3,IF(AND($A108&gt;=CrashTest!$B$6,$A108&lt;=CrashTest!$C$6),4,IF(AND($A108&gt;=CrashTest!$B$7,$A108&lt;=CrashTest!$C$7),5,0)))))</f>
        <v>0</v>
      </c>
      <c r="U108" s="8" t="str">
        <f aca="false">IF(T108=0,"",IF(T107=T108,MAX(U107,B108),B108))</f>
        <v/>
      </c>
      <c r="V108" s="9" t="str">
        <f aca="false">IF(T108=0,"",B108/U108-1)</f>
        <v/>
      </c>
      <c r="W108" s="8" t="str">
        <f aca="false">IF(T108=0,"",IF(T107=T108,MAX(W107,F108),F108))</f>
        <v/>
      </c>
      <c r="X108" s="9" t="str">
        <f aca="false">IF(T108=0,"",F108/W108-1)</f>
        <v/>
      </c>
    </row>
    <row r="109" customFormat="false" ht="15" hidden="false" customHeight="false" outlineLevel="0" collapsed="false">
      <c r="A109" s="5" t="n">
        <v>43937</v>
      </c>
      <c r="B109" s="6" t="n">
        <v>172.970440327294</v>
      </c>
      <c r="C109" s="7" t="n">
        <v>28.98901461</v>
      </c>
      <c r="D109" s="0" t="n">
        <f aca="false">INT((ROW()-3)/30)</f>
        <v>3</v>
      </c>
      <c r="E109" s="0" t="n">
        <f aca="false">2+30*D109</f>
        <v>92</v>
      </c>
      <c r="F109" s="8" t="n">
        <f aca="false">INDEX($F:$F,$E109)*(2*B109/INDEX($B:$B,$E109)-C109/INDEX($C:$C,$E109))</f>
        <v>78.0215813163082</v>
      </c>
      <c r="G109" s="9" t="n">
        <f aca="false">B109/B108-1</f>
        <v>0.13088689299404</v>
      </c>
      <c r="H109" s="9" t="n">
        <f aca="false">F109/F108-1</f>
        <v>0.0192371194824932</v>
      </c>
      <c r="I109" s="9" t="n">
        <f aca="false">LN(B109/B108)</f>
        <v>0.123002185938548</v>
      </c>
      <c r="J109" s="9" t="n">
        <f aca="false">LN(F109/F108)</f>
        <v>0.0190544253869391</v>
      </c>
      <c r="K109" s="9" t="n">
        <f aca="false">F109/F102-1</f>
        <v>0.00612814982170273</v>
      </c>
      <c r="L109" s="9" t="n">
        <f aca="false">F109/F79-1</f>
        <v>0.172491851357173</v>
      </c>
      <c r="M109" s="9" t="n">
        <f aca="false">B109/B102-1</f>
        <v>0.0157785913641737</v>
      </c>
      <c r="N109" s="9" t="n">
        <f aca="false">B109/B79-1</f>
        <v>0.468546048824355</v>
      </c>
      <c r="O109" s="8" t="n">
        <f aca="false">MAX(O108,F109)</f>
        <v>78.5692280117651</v>
      </c>
      <c r="P109" s="9" t="n">
        <f aca="false">F109/O109-1</f>
        <v>-0.00697024406775182</v>
      </c>
      <c r="Q109" s="8" t="n">
        <f aca="false">MAX(Q108,B109)</f>
        <v>284.830649094097</v>
      </c>
      <c r="R109" s="9" t="n">
        <f aca="false">B109/Q109-1</f>
        <v>-0.392725323354681</v>
      </c>
      <c r="S109" s="9" t="n">
        <f aca="false">B109/INDEX($B:$B,$E109)-1</f>
        <v>0.301485479395057</v>
      </c>
      <c r="T109" s="0" t="n">
        <f aca="false">IF(AND($A109&gt;=CrashTest!$B$3,$A109&lt;=CrashTest!$C$3),1,IF(AND($A109&gt;=CrashTest!$B$4,$A109&lt;=CrashTest!$C$4),2,IF(AND($A109&gt;=CrashTest!$B$5,$A109&lt;=CrashTest!$C$5),3,IF(AND($A109&gt;=CrashTest!$B$6,$A109&lt;=CrashTest!$C$6),4,IF(AND($A109&gt;=CrashTest!$B$7,$A109&lt;=CrashTest!$C$7),5,0)))))</f>
        <v>0</v>
      </c>
      <c r="U109" s="8" t="str">
        <f aca="false">IF(T109=0,"",IF(T108=T109,MAX(U108,B109),B109))</f>
        <v/>
      </c>
      <c r="V109" s="9" t="str">
        <f aca="false">IF(T109=0,"",B109/U109-1)</f>
        <v/>
      </c>
      <c r="W109" s="8" t="str">
        <f aca="false">IF(T109=0,"",IF(T108=T109,MAX(W108,F109),F109))</f>
        <v/>
      </c>
      <c r="X109" s="9" t="str">
        <f aca="false">IF(T109=0,"",F109/W109-1)</f>
        <v/>
      </c>
    </row>
    <row r="110" customFormat="false" ht="15" hidden="false" customHeight="false" outlineLevel="0" collapsed="false">
      <c r="A110" s="5" t="n">
        <v>43938</v>
      </c>
      <c r="B110" s="6" t="n">
        <v>172.23222063121</v>
      </c>
      <c r="C110" s="7" t="n">
        <v>28.48052669</v>
      </c>
      <c r="D110" s="0" t="n">
        <f aca="false">INT((ROW()-3)/30)</f>
        <v>3</v>
      </c>
      <c r="E110" s="0" t="n">
        <f aca="false">2+30*D110</f>
        <v>92</v>
      </c>
      <c r="F110" s="8" t="n">
        <f aca="false">INDEX($F:$F,$E110)*(2*B110/INDEX($B:$B,$E110)-C110/INDEX($C:$C,$E110))</f>
        <v>79.2278053060422</v>
      </c>
      <c r="G110" s="9" t="n">
        <f aca="false">B110/B109-1</f>
        <v>-0.00426789510789905</v>
      </c>
      <c r="H110" s="9" t="n">
        <f aca="false">F110/F109-1</f>
        <v>0.015460132560551</v>
      </c>
      <c r="I110" s="9" t="n">
        <f aca="false">LN(B110/B109)</f>
        <v>-0.00427702856859014</v>
      </c>
      <c r="J110" s="9" t="n">
        <f aca="false">LN(F110/F109)</f>
        <v>0.015341842341556</v>
      </c>
      <c r="K110" s="9" t="n">
        <f aca="false">F110/F103-1</f>
        <v>0.0472502392720613</v>
      </c>
      <c r="L110" s="9" t="n">
        <f aca="false">F110/F80-1</f>
        <v>0.195463792787304</v>
      </c>
      <c r="M110" s="9" t="n">
        <f aca="false">B110/B103-1</f>
        <v>0.0931867134231939</v>
      </c>
      <c r="N110" s="9" t="n">
        <f aca="false">B110/B80-1</f>
        <v>0.463522494149563</v>
      </c>
      <c r="O110" s="8" t="n">
        <f aca="false">MAX(O109,F110)</f>
        <v>79.2278053060422</v>
      </c>
      <c r="P110" s="9" t="n">
        <f aca="false">F110/O110-1</f>
        <v>0</v>
      </c>
      <c r="Q110" s="8" t="n">
        <f aca="false">MAX(Q109,B110)</f>
        <v>284.830649094097</v>
      </c>
      <c r="R110" s="9" t="n">
        <f aca="false">B110/Q110-1</f>
        <v>-0.395317107976287</v>
      </c>
      <c r="S110" s="9" t="n">
        <f aca="false">B110/INDEX($B:$B,$E110)-1</f>
        <v>0.295930875884545</v>
      </c>
      <c r="T110" s="0" t="n">
        <f aca="false">IF(AND($A110&gt;=CrashTest!$B$3,$A110&lt;=CrashTest!$C$3),1,IF(AND($A110&gt;=CrashTest!$B$4,$A110&lt;=CrashTest!$C$4),2,IF(AND($A110&gt;=CrashTest!$B$5,$A110&lt;=CrashTest!$C$5),3,IF(AND($A110&gt;=CrashTest!$B$6,$A110&lt;=CrashTest!$C$6),4,IF(AND($A110&gt;=CrashTest!$B$7,$A110&lt;=CrashTest!$C$7),5,0)))))</f>
        <v>0</v>
      </c>
      <c r="U110" s="8" t="str">
        <f aca="false">IF(T110=0,"",IF(T109=T110,MAX(U109,B110),B110))</f>
        <v/>
      </c>
      <c r="V110" s="9" t="str">
        <f aca="false">IF(T110=0,"",B110/U110-1)</f>
        <v/>
      </c>
      <c r="W110" s="8" t="str">
        <f aca="false">IF(T110=0,"",IF(T109=T110,MAX(W109,F110),F110))</f>
        <v/>
      </c>
      <c r="X110" s="9" t="str">
        <f aca="false">IF(T110=0,"",F110/W110-1)</f>
        <v/>
      </c>
    </row>
    <row r="111" customFormat="false" ht="15" hidden="false" customHeight="false" outlineLevel="0" collapsed="false">
      <c r="A111" s="5" t="n">
        <v>43939</v>
      </c>
      <c r="B111" s="6" t="n">
        <v>188.109414903565</v>
      </c>
      <c r="C111" s="7" t="n">
        <v>33.1093887</v>
      </c>
      <c r="D111" s="0" t="n">
        <f aca="false">INT((ROW()-3)/30)</f>
        <v>3</v>
      </c>
      <c r="E111" s="0" t="n">
        <f aca="false">2+30*D111</f>
        <v>92</v>
      </c>
      <c r="F111" s="8" t="n">
        <f aca="false">INDEX($F:$F,$E111)*(2*B111/INDEX($B:$B,$E111)-C111/INDEX($C:$C,$E111))</f>
        <v>78.5170715570858</v>
      </c>
      <c r="G111" s="9" t="n">
        <f aca="false">B111/B110-1</f>
        <v>0.0921848084764108</v>
      </c>
      <c r="H111" s="9" t="n">
        <f aca="false">F111/F110-1</f>
        <v>-0.00897076154275522</v>
      </c>
      <c r="I111" s="9" t="n">
        <f aca="false">LN(B111/B110)</f>
        <v>0.0881801015350003</v>
      </c>
      <c r="J111" s="9" t="n">
        <f aca="false">LN(F111/F110)</f>
        <v>-0.00901124109419988</v>
      </c>
      <c r="K111" s="9" t="n">
        <f aca="false">F111/F104-1</f>
        <v>0.0301090631966341</v>
      </c>
      <c r="L111" s="9" t="n">
        <f aca="false">F111/F81-1</f>
        <v>0.0227548619982245</v>
      </c>
      <c r="M111" s="9" t="n">
        <f aca="false">B111/B104-1</f>
        <v>0.187322202991576</v>
      </c>
      <c r="N111" s="9" t="n">
        <f aca="false">B111/B81-1</f>
        <v>0.369487729621718</v>
      </c>
      <c r="O111" s="8" t="n">
        <f aca="false">MAX(O110,F111)</f>
        <v>79.2278053060422</v>
      </c>
      <c r="P111" s="9" t="n">
        <f aca="false">F111/O111-1</f>
        <v>-0.00897076154275522</v>
      </c>
      <c r="Q111" s="8" t="n">
        <f aca="false">MAX(Q110,B111)</f>
        <v>284.830649094097</v>
      </c>
      <c r="R111" s="9" t="n">
        <f aca="false">B111/Q111-1</f>
        <v>-0.339574531386119</v>
      </c>
      <c r="S111" s="9" t="n">
        <f aca="false">B111/INDEX($B:$B,$E111)-1</f>
        <v>0.415396015476629</v>
      </c>
      <c r="T111" s="0" t="n">
        <f aca="false">IF(AND($A111&gt;=CrashTest!$B$3,$A111&lt;=CrashTest!$C$3),1,IF(AND($A111&gt;=CrashTest!$B$4,$A111&lt;=CrashTest!$C$4),2,IF(AND($A111&gt;=CrashTest!$B$5,$A111&lt;=CrashTest!$C$5),3,IF(AND($A111&gt;=CrashTest!$B$6,$A111&lt;=CrashTest!$C$6),4,IF(AND($A111&gt;=CrashTest!$B$7,$A111&lt;=CrashTest!$C$7),5,0)))))</f>
        <v>0</v>
      </c>
      <c r="U111" s="8" t="str">
        <f aca="false">IF(T111=0,"",IF(T110=T111,MAX(U110,B111),B111))</f>
        <v/>
      </c>
      <c r="V111" s="9" t="str">
        <f aca="false">IF(T111=0,"",B111/U111-1)</f>
        <v/>
      </c>
      <c r="W111" s="8" t="str">
        <f aca="false">IF(T111=0,"",IF(T110=T111,MAX(W110,F111),F111))</f>
        <v/>
      </c>
      <c r="X111" s="9" t="str">
        <f aca="false">IF(T111=0,"",F111/W111-1)</f>
        <v/>
      </c>
    </row>
    <row r="112" customFormat="false" ht="15" hidden="false" customHeight="false" outlineLevel="0" collapsed="false">
      <c r="A112" s="5" t="n">
        <v>43940</v>
      </c>
      <c r="B112" s="6" t="n">
        <v>181.230814377557</v>
      </c>
      <c r="C112" s="7" t="n">
        <v>31.01874151</v>
      </c>
      <c r="D112" s="0" t="n">
        <f aca="false">INT((ROW()-3)/30)</f>
        <v>3</v>
      </c>
      <c r="E112" s="0" t="n">
        <f aca="false">2+30*D112</f>
        <v>92</v>
      </c>
      <c r="F112" s="8" t="n">
        <f aca="false">INDEX($F:$F,$E112)*(2*B112/INDEX($B:$B,$E112)-C112/INDEX($C:$C,$E112))</f>
        <v>79.166018190278</v>
      </c>
      <c r="G112" s="9" t="n">
        <f aca="false">B112/B111-1</f>
        <v>-0.0365670188785305</v>
      </c>
      <c r="H112" s="9" t="n">
        <f aca="false">F112/F111-1</f>
        <v>0.00826503867659412</v>
      </c>
      <c r="I112" s="9" t="n">
        <f aca="false">LN(B112/B111)</f>
        <v>-0.037252351282858</v>
      </c>
      <c r="J112" s="9" t="n">
        <f aca="false">LN(F112/F111)</f>
        <v>0.00823107028281046</v>
      </c>
      <c r="K112" s="9" t="n">
        <f aca="false">F112/F105-1</f>
        <v>0.00759572409727127</v>
      </c>
      <c r="L112" s="9" t="n">
        <f aca="false">F112/F82-1</f>
        <v>0.0777271794616488</v>
      </c>
      <c r="M112" s="9" t="n">
        <f aca="false">B112/B105-1</f>
        <v>0.128114536567375</v>
      </c>
      <c r="N112" s="9" t="n">
        <f aca="false">B112/B82-1</f>
        <v>0.377842418381026</v>
      </c>
      <c r="O112" s="8" t="n">
        <f aca="false">MAX(O111,F112)</f>
        <v>79.2278053060422</v>
      </c>
      <c r="P112" s="9" t="n">
        <f aca="false">F112/O112-1</f>
        <v>-0.00077986655727047</v>
      </c>
      <c r="Q112" s="8" t="n">
        <f aca="false">MAX(Q111,B112)</f>
        <v>284.830649094097</v>
      </c>
      <c r="R112" s="9" t="n">
        <f aca="false">B112/Q112-1</f>
        <v>-0.363724321964785</v>
      </c>
      <c r="S112" s="9" t="n">
        <f aca="false">B112/INDEX($B:$B,$E112)-1</f>
        <v>0.363639202658099</v>
      </c>
      <c r="T112" s="0" t="n">
        <f aca="false">IF(AND($A112&gt;=CrashTest!$B$3,$A112&lt;=CrashTest!$C$3),1,IF(AND($A112&gt;=CrashTest!$B$4,$A112&lt;=CrashTest!$C$4),2,IF(AND($A112&gt;=CrashTest!$B$5,$A112&lt;=CrashTest!$C$5),3,IF(AND($A112&gt;=CrashTest!$B$6,$A112&lt;=CrashTest!$C$6),4,IF(AND($A112&gt;=CrashTest!$B$7,$A112&lt;=CrashTest!$C$7),5,0)))))</f>
        <v>0</v>
      </c>
      <c r="U112" s="8" t="str">
        <f aca="false">IF(T112=0,"",IF(T111=T112,MAX(U111,B112),B112))</f>
        <v/>
      </c>
      <c r="V112" s="9" t="str">
        <f aca="false">IF(T112=0,"",B112/U112-1)</f>
        <v/>
      </c>
      <c r="W112" s="8" t="str">
        <f aca="false">IF(T112=0,"",IF(T111=T112,MAX(W111,F112),F112))</f>
        <v/>
      </c>
      <c r="X112" s="9" t="str">
        <f aca="false">IF(T112=0,"",F112/W112-1)</f>
        <v/>
      </c>
    </row>
    <row r="113" customFormat="false" ht="15" hidden="false" customHeight="false" outlineLevel="0" collapsed="false">
      <c r="A113" s="5" t="n">
        <v>43941</v>
      </c>
      <c r="B113" s="6" t="n">
        <v>171.013763296318</v>
      </c>
      <c r="C113" s="7" t="n">
        <v>28.40144982</v>
      </c>
      <c r="D113" s="0" t="n">
        <f aca="false">INT((ROW()-3)/30)</f>
        <v>3</v>
      </c>
      <c r="E113" s="0" t="n">
        <f aca="false">2+30*D113</f>
        <v>92</v>
      </c>
      <c r="F113" s="8" t="n">
        <f aca="false">INDEX($F:$F,$E113)*(2*B113/INDEX($B:$B,$E113)-C113/INDEX($C:$C,$E113))</f>
        <v>78.1776259306806</v>
      </c>
      <c r="G113" s="9" t="n">
        <f aca="false">B113/B112-1</f>
        <v>-0.0563759044858337</v>
      </c>
      <c r="H113" s="9" t="n">
        <f aca="false">F113/F112-1</f>
        <v>-0.0124850571266807</v>
      </c>
      <c r="I113" s="9" t="n">
        <f aca="false">LN(B113/B112)</f>
        <v>-0.0580273960453496</v>
      </c>
      <c r="J113" s="9" t="n">
        <f aca="false">LN(F113/F112)</f>
        <v>-0.0125636502977335</v>
      </c>
      <c r="K113" s="9" t="n">
        <f aca="false">F113/F106-1</f>
        <v>0.0158694604823246</v>
      </c>
      <c r="L113" s="9" t="n">
        <f aca="false">F113/F83-1</f>
        <v>0.0540469068661182</v>
      </c>
      <c r="M113" s="9" t="n">
        <f aca="false">B113/B106-1</f>
        <v>0.0878833030628434</v>
      </c>
      <c r="N113" s="9" t="n">
        <f aca="false">B113/B83-1</f>
        <v>0.290556601475291</v>
      </c>
      <c r="O113" s="8" t="n">
        <f aca="false">MAX(O112,F113)</f>
        <v>79.2278053060422</v>
      </c>
      <c r="P113" s="9" t="n">
        <f aca="false">F113/O113-1</f>
        <v>-0.0132551870054324</v>
      </c>
      <c r="Q113" s="8" t="n">
        <f aca="false">MAX(Q112,B113)</f>
        <v>284.830649094097</v>
      </c>
      <c r="R113" s="9" t="n">
        <f aca="false">B113/Q113-1</f>
        <v>-0.399594938816357</v>
      </c>
      <c r="S113" s="9" t="n">
        <f aca="false">B113/INDEX($B:$B,$E113)-1</f>
        <v>0.286762809215907</v>
      </c>
      <c r="T113" s="0" t="n">
        <f aca="false">IF(AND($A113&gt;=CrashTest!$B$3,$A113&lt;=CrashTest!$C$3),1,IF(AND($A113&gt;=CrashTest!$B$4,$A113&lt;=CrashTest!$C$4),2,IF(AND($A113&gt;=CrashTest!$B$5,$A113&lt;=CrashTest!$C$5),3,IF(AND($A113&gt;=CrashTest!$B$6,$A113&lt;=CrashTest!$C$6),4,IF(AND($A113&gt;=CrashTest!$B$7,$A113&lt;=CrashTest!$C$7),5,0)))))</f>
        <v>0</v>
      </c>
      <c r="U113" s="8" t="str">
        <f aca="false">IF(T113=0,"",IF(T112=T113,MAX(U112,B113),B113))</f>
        <v/>
      </c>
      <c r="V113" s="9" t="str">
        <f aca="false">IF(T113=0,"",B113/U113-1)</f>
        <v/>
      </c>
      <c r="W113" s="8" t="str">
        <f aca="false">IF(T113=0,"",IF(T112=T113,MAX(W112,F113),F113))</f>
        <v/>
      </c>
      <c r="X113" s="9" t="str">
        <f aca="false">IF(T113=0,"",F113/W113-1)</f>
        <v/>
      </c>
    </row>
    <row r="114" customFormat="false" ht="15" hidden="false" customHeight="false" outlineLevel="0" collapsed="false">
      <c r="A114" s="5" t="n">
        <v>43942</v>
      </c>
      <c r="B114" s="6" t="n">
        <v>171.489232904734</v>
      </c>
      <c r="C114" s="7" t="n">
        <v>28.43128257</v>
      </c>
      <c r="D114" s="0" t="n">
        <f aca="false">INT((ROW()-3)/30)</f>
        <v>3</v>
      </c>
      <c r="E114" s="0" t="n">
        <f aca="false">2+30*D114</f>
        <v>92</v>
      </c>
      <c r="F114" s="8" t="n">
        <f aca="false">INDEX($F:$F,$E114)*(2*B114/INDEX($B:$B,$E114)-C114/INDEX($C:$C,$E114))</f>
        <v>78.5915294013961</v>
      </c>
      <c r="G114" s="9" t="n">
        <f aca="false">B114/B113-1</f>
        <v>0.00278030024748444</v>
      </c>
      <c r="H114" s="9" t="n">
        <f aca="false">F114/F113-1</f>
        <v>0.00529439805555754</v>
      </c>
      <c r="I114" s="9" t="n">
        <f aca="false">LN(B114/B113)</f>
        <v>0.00277644236181736</v>
      </c>
      <c r="J114" s="9" t="n">
        <f aca="false">LN(F114/F113)</f>
        <v>0.00528043200304548</v>
      </c>
      <c r="K114" s="9" t="n">
        <f aca="false">F114/F107-1</f>
        <v>0.0173856082134249</v>
      </c>
      <c r="L114" s="9" t="n">
        <f aca="false">F114/F84-1</f>
        <v>0.140475296293094</v>
      </c>
      <c r="M114" s="9" t="n">
        <f aca="false">B114/B107-1</f>
        <v>0.0785068615041731</v>
      </c>
      <c r="N114" s="9" t="n">
        <f aca="false">B114/B84-1</f>
        <v>0.400574599733017</v>
      </c>
      <c r="O114" s="8" t="n">
        <f aca="false">MAX(O113,F114)</f>
        <v>79.2278053060422</v>
      </c>
      <c r="P114" s="9" t="n">
        <f aca="false">F114/O114-1</f>
        <v>-0.00803096718618257</v>
      </c>
      <c r="Q114" s="8" t="n">
        <f aca="false">MAX(Q113,B114)</f>
        <v>284.830649094097</v>
      </c>
      <c r="R114" s="9" t="n">
        <f aca="false">B114/Q114-1</f>
        <v>-0.397925632476157</v>
      </c>
      <c r="S114" s="9" t="n">
        <f aca="false">B114/INDEX($B:$B,$E114)-1</f>
        <v>0.290340396172824</v>
      </c>
      <c r="T114" s="0" t="n">
        <f aca="false">IF(AND($A114&gt;=CrashTest!$B$3,$A114&lt;=CrashTest!$C$3),1,IF(AND($A114&gt;=CrashTest!$B$4,$A114&lt;=CrashTest!$C$4),2,IF(AND($A114&gt;=CrashTest!$B$5,$A114&lt;=CrashTest!$C$5),3,IF(AND($A114&gt;=CrashTest!$B$6,$A114&lt;=CrashTest!$C$6),4,IF(AND($A114&gt;=CrashTest!$B$7,$A114&lt;=CrashTest!$C$7),5,0)))))</f>
        <v>0</v>
      </c>
      <c r="U114" s="8" t="str">
        <f aca="false">IF(T114=0,"",IF(T113=T114,MAX(U113,B114),B114))</f>
        <v/>
      </c>
      <c r="V114" s="9" t="str">
        <f aca="false">IF(T114=0,"",B114/U114-1)</f>
        <v/>
      </c>
      <c r="W114" s="8" t="str">
        <f aca="false">IF(T114=0,"",IF(T113=T114,MAX(W113,F114),F114))</f>
        <v/>
      </c>
      <c r="X114" s="9" t="str">
        <f aca="false">IF(T114=0,"",F114/W114-1)</f>
        <v/>
      </c>
    </row>
    <row r="115" customFormat="false" ht="15" hidden="false" customHeight="false" outlineLevel="0" collapsed="false">
      <c r="A115" s="5" t="n">
        <v>43943</v>
      </c>
      <c r="B115" s="6" t="n">
        <v>182.581804178843</v>
      </c>
      <c r="C115" s="7" t="n">
        <v>31.72597224</v>
      </c>
      <c r="D115" s="0" t="n">
        <f aca="false">INT((ROW()-3)/30)</f>
        <v>3</v>
      </c>
      <c r="E115" s="0" t="n">
        <f aca="false">2+30*D115</f>
        <v>92</v>
      </c>
      <c r="F115" s="8" t="n">
        <f aca="false">INDEX($F:$F,$E115)*(2*B115/INDEX($B:$B,$E115)-C115/INDEX($C:$C,$E115))</f>
        <v>77.851976704499</v>
      </c>
      <c r="G115" s="9" t="n">
        <f aca="false">B115/B114-1</f>
        <v>0.0646837768542072</v>
      </c>
      <c r="H115" s="9" t="n">
        <f aca="false">F115/F114-1</f>
        <v>-0.00941008150025879</v>
      </c>
      <c r="I115" s="9" t="n">
        <f aca="false">LN(B115/B114)</f>
        <v>0.0626778319293951</v>
      </c>
      <c r="J115" s="9" t="n">
        <f aca="false">LN(F115/F114)</f>
        <v>-0.00945463604540301</v>
      </c>
      <c r="K115" s="9" t="n">
        <f aca="false">F115/F108-1</f>
        <v>0.0170214848712102</v>
      </c>
      <c r="L115" s="9" t="n">
        <f aca="false">F115/F85-1</f>
        <v>0.0279304646991667</v>
      </c>
      <c r="M115" s="9" t="n">
        <f aca="false">B115/B108-1</f>
        <v>0.193726331819232</v>
      </c>
      <c r="N115" s="9" t="n">
        <f aca="false">B115/B85-1</f>
        <v>0.346575065126391</v>
      </c>
      <c r="O115" s="8" t="n">
        <f aca="false">MAX(O114,F115)</f>
        <v>79.2278053060422</v>
      </c>
      <c r="P115" s="9" t="n">
        <f aca="false">F115/O115-1</f>
        <v>-0.0173654766306934</v>
      </c>
      <c r="Q115" s="8" t="n">
        <f aca="false">MAX(Q114,B115)</f>
        <v>284.830649094097</v>
      </c>
      <c r="R115" s="9" t="n">
        <f aca="false">B115/Q115-1</f>
        <v>-0.358981188437607</v>
      </c>
      <c r="S115" s="9" t="n">
        <f aca="false">B115/INDEX($B:$B,$E115)-1</f>
        <v>0.373804486424836</v>
      </c>
      <c r="T115" s="0" t="n">
        <f aca="false">IF(AND($A115&gt;=CrashTest!$B$3,$A115&lt;=CrashTest!$C$3),1,IF(AND($A115&gt;=CrashTest!$B$4,$A115&lt;=CrashTest!$C$4),2,IF(AND($A115&gt;=CrashTest!$B$5,$A115&lt;=CrashTest!$C$5),3,IF(AND($A115&gt;=CrashTest!$B$6,$A115&lt;=CrashTest!$C$6),4,IF(AND($A115&gt;=CrashTest!$B$7,$A115&lt;=CrashTest!$C$7),5,0)))))</f>
        <v>0</v>
      </c>
      <c r="U115" s="8" t="str">
        <f aca="false">IF(T115=0,"",IF(T114=T115,MAX(U114,B115),B115))</f>
        <v/>
      </c>
      <c r="V115" s="9" t="str">
        <f aca="false">IF(T115=0,"",B115/U115-1)</f>
        <v/>
      </c>
      <c r="W115" s="8" t="str">
        <f aca="false">IF(T115=0,"",IF(T114=T115,MAX(W114,F115),F115))</f>
        <v/>
      </c>
      <c r="X115" s="9" t="str">
        <f aca="false">IF(T115=0,"",F115/W115-1)</f>
        <v/>
      </c>
    </row>
    <row r="116" customFormat="false" ht="15" hidden="false" customHeight="false" outlineLevel="0" collapsed="false">
      <c r="A116" s="5" t="n">
        <v>43944</v>
      </c>
      <c r="B116" s="6" t="n">
        <v>185.6463264173</v>
      </c>
      <c r="C116" s="7" t="n">
        <v>32.43661718</v>
      </c>
      <c r="D116" s="0" t="n">
        <f aca="false">INT((ROW()-3)/30)</f>
        <v>3</v>
      </c>
      <c r="E116" s="0" t="n">
        <f aca="false">2+30*D116</f>
        <v>92</v>
      </c>
      <c r="F116" s="8" t="n">
        <f aca="false">INDEX($F:$F,$E116)*(2*B116/INDEX($B:$B,$E116)-C116/INDEX($C:$C,$E116))</f>
        <v>78.4460282713605</v>
      </c>
      <c r="G116" s="9" t="n">
        <f aca="false">B116/B115-1</f>
        <v>0.0167843792114972</v>
      </c>
      <c r="H116" s="9" t="n">
        <f aca="false">F116/F115-1</f>
        <v>0.00763052644271745</v>
      </c>
      <c r="I116" s="9" t="n">
        <f aca="false">LN(B116/B115)</f>
        <v>0.0166450780798768</v>
      </c>
      <c r="J116" s="9" t="n">
        <f aca="false">LN(F116/F115)</f>
        <v>0.00760156122905855</v>
      </c>
      <c r="K116" s="9" t="n">
        <f aca="false">F116/F109-1</f>
        <v>0.00544012243652769</v>
      </c>
      <c r="L116" s="9" t="n">
        <f aca="false">F116/F86-1</f>
        <v>0.00672145414171022</v>
      </c>
      <c r="M116" s="9" t="n">
        <f aca="false">B116/B109-1</f>
        <v>0.0732835394650135</v>
      </c>
      <c r="N116" s="9" t="n">
        <f aca="false">B116/B86-1</f>
        <v>0.331611398274963</v>
      </c>
      <c r="O116" s="8" t="n">
        <f aca="false">MAX(O115,F116)</f>
        <v>79.2278053060422</v>
      </c>
      <c r="P116" s="9" t="n">
        <f aca="false">F116/O116-1</f>
        <v>-0.00986745791659693</v>
      </c>
      <c r="Q116" s="8" t="n">
        <f aca="false">MAX(Q115,B116)</f>
        <v>284.830649094097</v>
      </c>
      <c r="R116" s="9" t="n">
        <f aca="false">B116/Q116-1</f>
        <v>-0.348222085622641</v>
      </c>
      <c r="S116" s="9" t="n">
        <f aca="false">B116/INDEX($B:$B,$E116)-1</f>
        <v>0.396862941887447</v>
      </c>
      <c r="T116" s="0" t="n">
        <f aca="false">IF(AND($A116&gt;=CrashTest!$B$3,$A116&lt;=CrashTest!$C$3),1,IF(AND($A116&gt;=CrashTest!$B$4,$A116&lt;=CrashTest!$C$4),2,IF(AND($A116&gt;=CrashTest!$B$5,$A116&lt;=CrashTest!$C$5),3,IF(AND($A116&gt;=CrashTest!$B$6,$A116&lt;=CrashTest!$C$6),4,IF(AND($A116&gt;=CrashTest!$B$7,$A116&lt;=CrashTest!$C$7),5,0)))))</f>
        <v>0</v>
      </c>
      <c r="U116" s="8" t="str">
        <f aca="false">IF(T116=0,"",IF(T115=T116,MAX(U115,B116),B116))</f>
        <v/>
      </c>
      <c r="V116" s="9" t="str">
        <f aca="false">IF(T116=0,"",B116/U116-1)</f>
        <v/>
      </c>
      <c r="W116" s="8" t="str">
        <f aca="false">IF(T116=0,"",IF(T115=T116,MAX(W115,F116),F116))</f>
        <v/>
      </c>
      <c r="X116" s="9" t="str">
        <f aca="false">IF(T116=0,"",F116/W116-1)</f>
        <v/>
      </c>
    </row>
    <row r="117" customFormat="false" ht="15" hidden="false" customHeight="false" outlineLevel="0" collapsed="false">
      <c r="A117" s="5" t="n">
        <v>43945</v>
      </c>
      <c r="B117" s="6" t="n">
        <v>187.621841320865</v>
      </c>
      <c r="C117" s="7" t="n">
        <v>33.00276346</v>
      </c>
      <c r="D117" s="0" t="n">
        <f aca="false">INT((ROW()-3)/30)</f>
        <v>3</v>
      </c>
      <c r="E117" s="0" t="n">
        <f aca="false">2+30*D117</f>
        <v>92</v>
      </c>
      <c r="F117" s="8" t="n">
        <f aca="false">INDEX($F:$F,$E117)*(2*B117/INDEX($B:$B,$E117)-C117/INDEX($C:$C,$E117))</f>
        <v>78.3967929094392</v>
      </c>
      <c r="G117" s="9" t="n">
        <f aca="false">B117/B116-1</f>
        <v>0.0106412819563388</v>
      </c>
      <c r="H117" s="9" t="n">
        <f aca="false">F117/F116-1</f>
        <v>-0.000627633584595166</v>
      </c>
      <c r="I117" s="9" t="n">
        <f aca="false">LN(B117/B116)</f>
        <v>0.0105850619987657</v>
      </c>
      <c r="J117" s="9" t="n">
        <f aca="false">LN(F117/F116)</f>
        <v>-0.000627830629005529</v>
      </c>
      <c r="K117" s="9" t="n">
        <f aca="false">F117/F110-1</f>
        <v>-0.0104888983532091</v>
      </c>
      <c r="L117" s="9" t="n">
        <f aca="false">F117/F87-1</f>
        <v>0.0293582550706093</v>
      </c>
      <c r="M117" s="9" t="n">
        <f aca="false">B117/B110-1</f>
        <v>0.089353900409888</v>
      </c>
      <c r="N117" s="9" t="n">
        <f aca="false">B117/B87-1</f>
        <v>0.378604177238769</v>
      </c>
      <c r="O117" s="8" t="n">
        <f aca="false">MAX(O116,F117)</f>
        <v>79.2278053060422</v>
      </c>
      <c r="P117" s="9" t="n">
        <f aca="false">F117/O117-1</f>
        <v>-0.0104888983532091</v>
      </c>
      <c r="Q117" s="8" t="n">
        <f aca="false">MAX(Q116,B117)</f>
        <v>284.830649094097</v>
      </c>
      <c r="R117" s="9" t="n">
        <f aca="false">B117/Q117-1</f>
        <v>-0.341286333062837</v>
      </c>
      <c r="S117" s="9" t="n">
        <f aca="false">B117/INDEX($B:$B,$E117)-1</f>
        <v>0.411727354306432</v>
      </c>
      <c r="T117" s="0" t="n">
        <f aca="false">IF(AND($A117&gt;=CrashTest!$B$3,$A117&lt;=CrashTest!$C$3),1,IF(AND($A117&gt;=CrashTest!$B$4,$A117&lt;=CrashTest!$C$4),2,IF(AND($A117&gt;=CrashTest!$B$5,$A117&lt;=CrashTest!$C$5),3,IF(AND($A117&gt;=CrashTest!$B$6,$A117&lt;=CrashTest!$C$6),4,IF(AND($A117&gt;=CrashTest!$B$7,$A117&lt;=CrashTest!$C$7),5,0)))))</f>
        <v>0</v>
      </c>
      <c r="U117" s="8" t="str">
        <f aca="false">IF(T117=0,"",IF(T116=T117,MAX(U116,B117),B117))</f>
        <v/>
      </c>
      <c r="V117" s="9" t="str">
        <f aca="false">IF(T117=0,"",B117/U117-1)</f>
        <v/>
      </c>
      <c r="W117" s="8" t="str">
        <f aca="false">IF(T117=0,"",IF(T116=T117,MAX(W116,F117),F117))</f>
        <v/>
      </c>
      <c r="X117" s="9" t="str">
        <f aca="false">IF(T117=0,"",F117/W117-1)</f>
        <v/>
      </c>
    </row>
    <row r="118" customFormat="false" ht="15" hidden="false" customHeight="false" outlineLevel="0" collapsed="false">
      <c r="A118" s="5" t="n">
        <v>43946</v>
      </c>
      <c r="B118" s="6" t="n">
        <v>193.785201928697</v>
      </c>
      <c r="C118" s="7" t="n">
        <v>34.88768987</v>
      </c>
      <c r="D118" s="0" t="n">
        <f aca="false">INT((ROW()-3)/30)</f>
        <v>3</v>
      </c>
      <c r="E118" s="0" t="n">
        <f aca="false">2+30*D118</f>
        <v>92</v>
      </c>
      <c r="F118" s="8" t="n">
        <f aca="false">INDEX($F:$F,$E118)*(2*B118/INDEX($B:$B,$E118)-C118/INDEX($C:$C,$E118))</f>
        <v>77.768656980686</v>
      </c>
      <c r="G118" s="9" t="n">
        <f aca="false">B118/B117-1</f>
        <v>0.0328499100341502</v>
      </c>
      <c r="H118" s="9" t="n">
        <f aca="false">F118/F117-1</f>
        <v>-0.00801226562263691</v>
      </c>
      <c r="I118" s="9" t="n">
        <f aca="false">LN(B118/B117)</f>
        <v>0.0323218843576528</v>
      </c>
      <c r="J118" s="9" t="n">
        <f aca="false">LN(F118/F117)</f>
        <v>-0.0080445363126543</v>
      </c>
      <c r="K118" s="9" t="n">
        <f aca="false">F118/F111-1</f>
        <v>-0.00953187073279627</v>
      </c>
      <c r="L118" s="9" t="n">
        <f aca="false">F118/F88-1</f>
        <v>0.00357498153211444</v>
      </c>
      <c r="M118" s="9" t="n">
        <f aca="false">B118/B111-1</f>
        <v>0.0301727961252853</v>
      </c>
      <c r="N118" s="9" t="n">
        <f aca="false">B118/B88-1</f>
        <v>0.398078759230887</v>
      </c>
      <c r="O118" s="8" t="n">
        <f aca="false">MAX(O117,F118)</f>
        <v>79.2278053060422</v>
      </c>
      <c r="P118" s="9" t="n">
        <f aca="false">F118/O118-1</f>
        <v>-0.0184171241361512</v>
      </c>
      <c r="Q118" s="8" t="n">
        <f aca="false">MAX(Q117,B118)</f>
        <v>284.830649094097</v>
      </c>
      <c r="R118" s="9" t="n">
        <f aca="false">B118/Q118-1</f>
        <v>-0.319647648365686</v>
      </c>
      <c r="S118" s="9" t="n">
        <f aca="false">B118/INDEX($B:$B,$E118)-1</f>
        <v>0.458102470888147</v>
      </c>
      <c r="T118" s="0" t="n">
        <f aca="false">IF(AND($A118&gt;=CrashTest!$B$3,$A118&lt;=CrashTest!$C$3),1,IF(AND($A118&gt;=CrashTest!$B$4,$A118&lt;=CrashTest!$C$4),2,IF(AND($A118&gt;=CrashTest!$B$5,$A118&lt;=CrashTest!$C$5),3,IF(AND($A118&gt;=CrashTest!$B$6,$A118&lt;=CrashTest!$C$6),4,IF(AND($A118&gt;=CrashTest!$B$7,$A118&lt;=CrashTest!$C$7),5,0)))))</f>
        <v>0</v>
      </c>
      <c r="U118" s="8" t="str">
        <f aca="false">IF(T118=0,"",IF(T117=T118,MAX(U117,B118),B118))</f>
        <v/>
      </c>
      <c r="V118" s="9" t="str">
        <f aca="false">IF(T118=0,"",B118/U118-1)</f>
        <v/>
      </c>
      <c r="W118" s="8" t="str">
        <f aca="false">IF(T118=0,"",IF(T117=T118,MAX(W117,F118),F118))</f>
        <v/>
      </c>
      <c r="X118" s="9" t="str">
        <f aca="false">IF(T118=0,"",F118/W118-1)</f>
        <v/>
      </c>
    </row>
    <row r="119" customFormat="false" ht="15" hidden="false" customHeight="false" outlineLevel="0" collapsed="false">
      <c r="A119" s="5" t="n">
        <v>43947</v>
      </c>
      <c r="B119" s="6" t="n">
        <v>197.062440268849</v>
      </c>
      <c r="C119" s="7" t="n">
        <v>35.84767473</v>
      </c>
      <c r="D119" s="0" t="n">
        <f aca="false">INT((ROW()-3)/30)</f>
        <v>3</v>
      </c>
      <c r="E119" s="0" t="n">
        <f aca="false">2+30*D119</f>
        <v>92</v>
      </c>
      <c r="F119" s="8" t="n">
        <f aca="false">INDEX($F:$F,$E119)*(2*B119/INDEX($B:$B,$E119)-C119/INDEX($C:$C,$E119))</f>
        <v>77.6038167756139</v>
      </c>
      <c r="G119" s="9" t="n">
        <f aca="false">B119/B118-1</f>
        <v>0.0169117058863857</v>
      </c>
      <c r="H119" s="9" t="n">
        <f aca="false">F119/F118-1</f>
        <v>-0.00211962262782817</v>
      </c>
      <c r="I119" s="9" t="n">
        <f aca="false">LN(B119/B118)</f>
        <v>0.0167702950933606</v>
      </c>
      <c r="J119" s="9" t="n">
        <f aca="false">LN(F119/F118)</f>
        <v>-0.00212187220727216</v>
      </c>
      <c r="K119" s="9" t="n">
        <f aca="false">F119/F112-1</f>
        <v>-0.0197332321414644</v>
      </c>
      <c r="L119" s="9" t="n">
        <f aca="false">F119/F89-1</f>
        <v>0.032991122104032</v>
      </c>
      <c r="M119" s="9" t="n">
        <f aca="false">B119/B112-1</f>
        <v>0.087356148266873</v>
      </c>
      <c r="N119" s="9" t="n">
        <f aca="false">B119/B89-1</f>
        <v>0.474117743636411</v>
      </c>
      <c r="O119" s="8" t="n">
        <f aca="false">MAX(O118,F119)</f>
        <v>79.2278053060422</v>
      </c>
      <c r="P119" s="9" t="n">
        <f aca="false">F119/O119-1</f>
        <v>-0.0204977094109209</v>
      </c>
      <c r="Q119" s="8" t="n">
        <f aca="false">MAX(Q118,B119)</f>
        <v>284.830649094097</v>
      </c>
      <c r="R119" s="9" t="n">
        <f aca="false">B119/Q119-1</f>
        <v>-0.308141729495736</v>
      </c>
      <c r="S119" s="9" t="n">
        <f aca="false">B119/INDEX($B:$B,$E119)-1</f>
        <v>0.48276147102802</v>
      </c>
      <c r="T119" s="0" t="n">
        <f aca="false">IF(AND($A119&gt;=CrashTest!$B$3,$A119&lt;=CrashTest!$C$3),1,IF(AND($A119&gt;=CrashTest!$B$4,$A119&lt;=CrashTest!$C$4),2,IF(AND($A119&gt;=CrashTest!$B$5,$A119&lt;=CrashTest!$C$5),3,IF(AND($A119&gt;=CrashTest!$B$6,$A119&lt;=CrashTest!$C$6),4,IF(AND($A119&gt;=CrashTest!$B$7,$A119&lt;=CrashTest!$C$7),5,0)))))</f>
        <v>0</v>
      </c>
      <c r="U119" s="8" t="str">
        <f aca="false">IF(T119=0,"",IF(T118=T119,MAX(U118,B119),B119))</f>
        <v/>
      </c>
      <c r="V119" s="9" t="str">
        <f aca="false">IF(T119=0,"",B119/U119-1)</f>
        <v/>
      </c>
      <c r="W119" s="8" t="str">
        <f aca="false">IF(T119=0,"",IF(T118=T119,MAX(W118,F119),F119))</f>
        <v/>
      </c>
      <c r="X119" s="9" t="str">
        <f aca="false">IF(T119=0,"",F119/W119-1)</f>
        <v/>
      </c>
    </row>
    <row r="120" customFormat="false" ht="15" hidden="false" customHeight="false" outlineLevel="0" collapsed="false">
      <c r="A120" s="5" t="n">
        <v>43948</v>
      </c>
      <c r="B120" s="6" t="n">
        <v>196.565708679135</v>
      </c>
      <c r="C120" s="7" t="n">
        <v>35.55205551</v>
      </c>
      <c r="D120" s="0" t="n">
        <f aca="false">INT((ROW()-3)/30)</f>
        <v>3</v>
      </c>
      <c r="E120" s="0" t="n">
        <f aca="false">2+30*D120</f>
        <v>92</v>
      </c>
      <c r="F120" s="8" t="n">
        <f aca="false">INDEX($F:$F,$E120)*(2*B120/INDEX($B:$B,$E120)-C120/INDEX($C:$C,$E120))</f>
        <v>78.2293161682472</v>
      </c>
      <c r="G120" s="9" t="n">
        <f aca="false">B120/B119-1</f>
        <v>-0.00252068120660798</v>
      </c>
      <c r="H120" s="9" t="n">
        <f aca="false">F120/F119-1</f>
        <v>0.00806016274227761</v>
      </c>
      <c r="I120" s="9" t="n">
        <f aca="false">LN(B120/B119)</f>
        <v>-0.00252386347225695</v>
      </c>
      <c r="J120" s="9" t="n">
        <f aca="false">LN(F120/F119)</f>
        <v>0.00802785312827864</v>
      </c>
      <c r="K120" s="9" t="n">
        <f aca="false">F120/F113-1</f>
        <v>0.000661189655624561</v>
      </c>
      <c r="L120" s="9" t="n">
        <f aca="false">F120/F90-1</f>
        <v>0.0637820992049052</v>
      </c>
      <c r="M120" s="9" t="n">
        <f aca="false">B120/B113-1</f>
        <v>0.149414555239877</v>
      </c>
      <c r="N120" s="9" t="n">
        <f aca="false">B120/B90-1</f>
        <v>0.500183616904704</v>
      </c>
      <c r="O120" s="8" t="n">
        <f aca="false">MAX(O119,F120)</f>
        <v>79.2278053060422</v>
      </c>
      <c r="P120" s="9" t="n">
        <f aca="false">F120/O120-1</f>
        <v>-0.0126027615423391</v>
      </c>
      <c r="Q120" s="8" t="n">
        <f aca="false">MAX(Q119,B120)</f>
        <v>284.830649094097</v>
      </c>
      <c r="R120" s="9" t="n">
        <f aca="false">B120/Q120-1</f>
        <v>-0.309885683635832</v>
      </c>
      <c r="S120" s="9" t="n">
        <f aca="false">B120/INDEX($B:$B,$E120)-1</f>
        <v>0.479023902054117</v>
      </c>
      <c r="T120" s="0" t="n">
        <f aca="false">IF(AND($A120&gt;=CrashTest!$B$3,$A120&lt;=CrashTest!$C$3),1,IF(AND($A120&gt;=CrashTest!$B$4,$A120&lt;=CrashTest!$C$4),2,IF(AND($A120&gt;=CrashTest!$B$5,$A120&lt;=CrashTest!$C$5),3,IF(AND($A120&gt;=CrashTest!$B$6,$A120&lt;=CrashTest!$C$6),4,IF(AND($A120&gt;=CrashTest!$B$7,$A120&lt;=CrashTest!$C$7),5,0)))))</f>
        <v>0</v>
      </c>
      <c r="U120" s="8" t="str">
        <f aca="false">IF(T120=0,"",IF(T119=T120,MAX(U119,B120),B120))</f>
        <v/>
      </c>
      <c r="V120" s="9" t="str">
        <f aca="false">IF(T120=0,"",B120/U120-1)</f>
        <v/>
      </c>
      <c r="W120" s="8" t="str">
        <f aca="false">IF(T120=0,"",IF(T119=T120,MAX(W119,F120),F120))</f>
        <v/>
      </c>
      <c r="X120" s="9" t="str">
        <f aca="false">IF(T120=0,"",F120/W120-1)</f>
        <v/>
      </c>
    </row>
    <row r="121" customFormat="false" ht="15" hidden="false" customHeight="false" outlineLevel="0" collapsed="false">
      <c r="A121" s="5" t="n">
        <v>43949</v>
      </c>
      <c r="B121" s="6" t="n">
        <v>197.466412565751</v>
      </c>
      <c r="C121" s="7" t="n">
        <v>35.53234771</v>
      </c>
      <c r="D121" s="0" t="n">
        <f aca="false">INT((ROW()-3)/30)</f>
        <v>3</v>
      </c>
      <c r="E121" s="0" t="n">
        <f aca="false">2+30*D121</f>
        <v>92</v>
      </c>
      <c r="F121" s="8" t="n">
        <f aca="false">INDEX($F:$F,$E121)*(2*B121/INDEX($B:$B,$E121)-C121/INDEX($C:$C,$E121))</f>
        <v>79.3183073062962</v>
      </c>
      <c r="G121" s="9" t="n">
        <f aca="false">B121/B120-1</f>
        <v>0.00458220252488828</v>
      </c>
      <c r="H121" s="9" t="n">
        <f aca="false">F121/F120-1</f>
        <v>0.0139204992627935</v>
      </c>
      <c r="I121" s="9" t="n">
        <f aca="false">LN(B121/B120)</f>
        <v>0.00457173619528105</v>
      </c>
      <c r="J121" s="9" t="n">
        <f aca="false">LN(F121/F120)</f>
        <v>0.0138244990014162</v>
      </c>
      <c r="K121" s="9" t="n">
        <f aca="false">F121/F114-1</f>
        <v>0.00924753482259089</v>
      </c>
      <c r="L121" s="9" t="n">
        <f aca="false">F121/F91-1</f>
        <v>0.123812740007543</v>
      </c>
      <c r="M121" s="9" t="n">
        <f aca="false">B121/B114-1</f>
        <v>0.151479945539484</v>
      </c>
      <c r="N121" s="9" t="n">
        <f aca="false">B121/B91-1</f>
        <v>0.577475567625897</v>
      </c>
      <c r="O121" s="8" t="n">
        <f aca="false">MAX(O120,F121)</f>
        <v>79.3183073062962</v>
      </c>
      <c r="P121" s="9" t="n">
        <f aca="false">F121/O121-1</f>
        <v>0</v>
      </c>
      <c r="Q121" s="8" t="n">
        <f aca="false">MAX(Q120,B121)</f>
        <v>284.830649094097</v>
      </c>
      <c r="R121" s="9" t="n">
        <f aca="false">B121/Q121-1</f>
        <v>-0.306723440072926</v>
      </c>
      <c r="S121" s="9" t="n">
        <f aca="false">B121/INDEX($B:$B,$E121)-1</f>
        <v>0.48580108911248</v>
      </c>
      <c r="T121" s="0" t="n">
        <f aca="false">IF(AND($A121&gt;=CrashTest!$B$3,$A121&lt;=CrashTest!$C$3),1,IF(AND($A121&gt;=CrashTest!$B$4,$A121&lt;=CrashTest!$C$4),2,IF(AND($A121&gt;=CrashTest!$B$5,$A121&lt;=CrashTest!$C$5),3,IF(AND($A121&gt;=CrashTest!$B$6,$A121&lt;=CrashTest!$C$6),4,IF(AND($A121&gt;=CrashTest!$B$7,$A121&lt;=CrashTest!$C$7),5,0)))))</f>
        <v>0</v>
      </c>
      <c r="U121" s="8" t="str">
        <f aca="false">IF(T121=0,"",IF(T120=T121,MAX(U120,B121),B121))</f>
        <v/>
      </c>
      <c r="V121" s="9" t="str">
        <f aca="false">IF(T121=0,"",B121/U121-1)</f>
        <v/>
      </c>
      <c r="W121" s="8" t="str">
        <f aca="false">IF(T121=0,"",IF(T120=T121,MAX(W120,F121),F121))</f>
        <v/>
      </c>
      <c r="X121" s="9" t="str">
        <f aca="false">IF(T121=0,"",F121/W121-1)</f>
        <v/>
      </c>
    </row>
    <row r="122" customFormat="false" ht="15" hidden="false" customHeight="false" outlineLevel="0" collapsed="false">
      <c r="A122" s="5" t="n">
        <v>43950</v>
      </c>
      <c r="B122" s="6" t="n">
        <v>215.38395207481</v>
      </c>
      <c r="C122" s="7" t="n">
        <v>40.71549839</v>
      </c>
      <c r="D122" s="0" t="n">
        <f aca="false">INT((ROW()-3)/30)</f>
        <v>3</v>
      </c>
      <c r="E122" s="0" t="n">
        <f aca="false">2+30*D122</f>
        <v>92</v>
      </c>
      <c r="F122" s="8" t="n">
        <f aca="false">INDEX($F:$F,$E122)*(2*B122/INDEX($B:$B,$E122)-C122/INDEX($C:$C,$E122))</f>
        <v>78.6784813614313</v>
      </c>
      <c r="G122" s="9" t="n">
        <f aca="false">B122/B121-1</f>
        <v>0.0907371500613703</v>
      </c>
      <c r="H122" s="9" t="n">
        <f aca="false">F122/F121-1</f>
        <v>-0.00806656075493517</v>
      </c>
      <c r="I122" s="9" t="n">
        <f aca="false">LN(B122/B121)</f>
        <v>0.0868537521237394</v>
      </c>
      <c r="J122" s="9" t="n">
        <f aca="false">LN(F122/F121)</f>
        <v>-0.00809927148362148</v>
      </c>
      <c r="K122" s="9" t="n">
        <f aca="false">F122/F115-1</f>
        <v>0.0106163605847736</v>
      </c>
      <c r="L122" s="9" t="n">
        <f aca="false">F122/F92-1</f>
        <v>0.0557195576213418</v>
      </c>
      <c r="M122" s="9" t="n">
        <f aca="false">B122/B115-1</f>
        <v>0.179657266744043</v>
      </c>
      <c r="N122" s="9" t="n">
        <f aca="false">B122/B92-1</f>
        <v>0.620618445496626</v>
      </c>
      <c r="O122" s="8" t="n">
        <f aca="false">MAX(O121,F122)</f>
        <v>79.3183073062962</v>
      </c>
      <c r="P122" s="9" t="n">
        <f aca="false">F122/O122-1</f>
        <v>-0.00806656075493517</v>
      </c>
      <c r="Q122" s="8" t="n">
        <f aca="false">MAX(Q121,B122)</f>
        <v>284.830649094097</v>
      </c>
      <c r="R122" s="9" t="n">
        <f aca="false">B122/Q122-1</f>
        <v>-0.243817500820793</v>
      </c>
      <c r="S122" s="9" t="n">
        <f aca="false">B122/INDEX($B:$B,$E122)-1</f>
        <v>0.620618445496626</v>
      </c>
      <c r="T122" s="0" t="n">
        <f aca="false">IF(AND($A122&gt;=CrashTest!$B$3,$A122&lt;=CrashTest!$C$3),1,IF(AND($A122&gt;=CrashTest!$B$4,$A122&lt;=CrashTest!$C$4),2,IF(AND($A122&gt;=CrashTest!$B$5,$A122&lt;=CrashTest!$C$5),3,IF(AND($A122&gt;=CrashTest!$B$6,$A122&lt;=CrashTest!$C$6),4,IF(AND($A122&gt;=CrashTest!$B$7,$A122&lt;=CrashTest!$C$7),5,0)))))</f>
        <v>0</v>
      </c>
      <c r="U122" s="8" t="str">
        <f aca="false">IF(T122=0,"",IF(T121=T122,MAX(U121,B122),B122))</f>
        <v/>
      </c>
      <c r="V122" s="9" t="str">
        <f aca="false">IF(T122=0,"",B122/U122-1)</f>
        <v/>
      </c>
      <c r="W122" s="8" t="str">
        <f aca="false">IF(T122=0,"",IF(T121=T122,MAX(W121,F122),F122))</f>
        <v/>
      </c>
      <c r="X122" s="9" t="str">
        <f aca="false">IF(T122=0,"",F122/W122-1)</f>
        <v/>
      </c>
    </row>
    <row r="123" customFormat="false" ht="15" hidden="false" customHeight="false" outlineLevel="0" collapsed="false">
      <c r="A123" s="5" t="n">
        <v>43951</v>
      </c>
      <c r="B123" s="6" t="n">
        <v>206.88486528346</v>
      </c>
      <c r="C123" s="7" t="n">
        <v>37.44551991</v>
      </c>
      <c r="D123" s="0" t="n">
        <f aca="false">INT((ROW()-3)/30)</f>
        <v>4</v>
      </c>
      <c r="E123" s="0" t="n">
        <f aca="false">2+30*D123</f>
        <v>122</v>
      </c>
      <c r="F123" s="8" t="n">
        <f aca="false">INDEX($F:$F,$E123)*(2*B123/INDEX($B:$B,$E123)-C123/INDEX($C:$C,$E123))</f>
        <v>78.7880438305202</v>
      </c>
      <c r="G123" s="9" t="n">
        <f aca="false">B123/B122-1</f>
        <v>-0.0394601673405918</v>
      </c>
      <c r="H123" s="9" t="n">
        <f aca="false">F123/F122-1</f>
        <v>0.00139253411089113</v>
      </c>
      <c r="I123" s="9" t="n">
        <f aca="false">LN(B123/B122)</f>
        <v>-0.0402598268792146</v>
      </c>
      <c r="J123" s="9" t="n">
        <f aca="false">LN(F123/F122)</f>
        <v>0.00139156543443852</v>
      </c>
      <c r="K123" s="9" t="n">
        <f aca="false">F123/F116-1</f>
        <v>0.00435988368941587</v>
      </c>
      <c r="L123" s="9" t="n">
        <f aca="false">F123/F93-1</f>
        <v>0.0586488605376505</v>
      </c>
      <c r="M123" s="9" t="n">
        <f aca="false">B123/B116-1</f>
        <v>0.114403227233377</v>
      </c>
      <c r="N123" s="9" t="n">
        <f aca="false">B123/B93-1</f>
        <v>0.549604957074388</v>
      </c>
      <c r="O123" s="8" t="n">
        <f aca="false">MAX(O122,F123)</f>
        <v>79.3183073062962</v>
      </c>
      <c r="P123" s="9" t="n">
        <f aca="false">F123/O123-1</f>
        <v>-0.00668525960505284</v>
      </c>
      <c r="Q123" s="8" t="n">
        <f aca="false">MAX(Q122,B123)</f>
        <v>284.830649094097</v>
      </c>
      <c r="R123" s="9" t="n">
        <f aca="false">B123/Q123-1</f>
        <v>-0.273656588778431</v>
      </c>
      <c r="S123" s="9" t="n">
        <f aca="false">B123/INDEX($B:$B,$E123)-1</f>
        <v>-0.0394601673405918</v>
      </c>
      <c r="T123" s="0" t="n">
        <f aca="false">IF(AND($A123&gt;=CrashTest!$B$3,$A123&lt;=CrashTest!$C$3),1,IF(AND($A123&gt;=CrashTest!$B$4,$A123&lt;=CrashTest!$C$4),2,IF(AND($A123&gt;=CrashTest!$B$5,$A123&lt;=CrashTest!$C$5),3,IF(AND($A123&gt;=CrashTest!$B$6,$A123&lt;=CrashTest!$C$6),4,IF(AND($A123&gt;=CrashTest!$B$7,$A123&lt;=CrashTest!$C$7),5,0)))))</f>
        <v>0</v>
      </c>
      <c r="U123" s="8" t="str">
        <f aca="false">IF(T123=0,"",IF(T122=T123,MAX(U122,B123),B123))</f>
        <v/>
      </c>
      <c r="V123" s="9" t="str">
        <f aca="false">IF(T123=0,"",B123/U123-1)</f>
        <v/>
      </c>
      <c r="W123" s="8" t="str">
        <f aca="false">IF(T123=0,"",IF(T122=T123,MAX(W122,F123),F123))</f>
        <v/>
      </c>
      <c r="X123" s="9" t="str">
        <f aca="false">IF(T123=0,"",F123/W123-1)</f>
        <v/>
      </c>
    </row>
    <row r="124" customFormat="false" ht="15" hidden="false" customHeight="false" outlineLevel="0" collapsed="false">
      <c r="A124" s="5" t="n">
        <v>43952</v>
      </c>
      <c r="B124" s="6" t="n">
        <v>212.713617767387</v>
      </c>
      <c r="C124" s="7" t="n">
        <v>39.47935833</v>
      </c>
      <c r="D124" s="0" t="n">
        <f aca="false">INT((ROW()-3)/30)</f>
        <v>4</v>
      </c>
      <c r="E124" s="0" t="n">
        <f aca="false">2+30*D124</f>
        <v>122</v>
      </c>
      <c r="F124" s="8" t="n">
        <f aca="false">INDEX($F:$F,$E124)*(2*B124/INDEX($B:$B,$E124)-C124/INDEX($C:$C,$E124))</f>
        <v>79.1162793312685</v>
      </c>
      <c r="G124" s="9" t="n">
        <f aca="false">B124/B123-1</f>
        <v>0.0281738950596548</v>
      </c>
      <c r="H124" s="9" t="n">
        <f aca="false">F124/F123-1</f>
        <v>0.0041660572440958</v>
      </c>
      <c r="I124" s="9" t="n">
        <f aca="false">LN(B124/B123)</f>
        <v>0.0277843113456088</v>
      </c>
      <c r="J124" s="9" t="n">
        <f aca="false">LN(F124/F123)</f>
        <v>0.00415740325463303</v>
      </c>
      <c r="K124" s="9" t="n">
        <f aca="false">F124/F117-1</f>
        <v>0.00917749814919544</v>
      </c>
      <c r="L124" s="9" t="n">
        <f aca="false">F124/F94-1</f>
        <v>0.0681875505863259</v>
      </c>
      <c r="M124" s="9" t="n">
        <f aca="false">B124/B117-1</f>
        <v>0.133735903399492</v>
      </c>
      <c r="N124" s="9" t="n">
        <f aca="false">B124/B94-1</f>
        <v>0.565742303681768</v>
      </c>
      <c r="O124" s="8" t="n">
        <f aca="false">MAX(O123,F124)</f>
        <v>79.3183073062962</v>
      </c>
      <c r="P124" s="9" t="n">
        <f aca="false">F124/O124-1</f>
        <v>-0.00254705353516338</v>
      </c>
      <c r="Q124" s="8" t="n">
        <f aca="false">MAX(Q123,B124)</f>
        <v>284.830649094097</v>
      </c>
      <c r="R124" s="9" t="n">
        <f aca="false">B124/Q124-1</f>
        <v>-0.253192665733403</v>
      </c>
      <c r="S124" s="9" t="n">
        <f aca="false">B124/INDEX($B:$B,$E124)-1</f>
        <v>-0.0123980188946273</v>
      </c>
      <c r="T124" s="0" t="n">
        <f aca="false">IF(AND($A124&gt;=CrashTest!$B$3,$A124&lt;=CrashTest!$C$3),1,IF(AND($A124&gt;=CrashTest!$B$4,$A124&lt;=CrashTest!$C$4),2,IF(AND($A124&gt;=CrashTest!$B$5,$A124&lt;=CrashTest!$C$5),3,IF(AND($A124&gt;=CrashTest!$B$6,$A124&lt;=CrashTest!$C$6),4,IF(AND($A124&gt;=CrashTest!$B$7,$A124&lt;=CrashTest!$C$7),5,0)))))</f>
        <v>0</v>
      </c>
      <c r="U124" s="8" t="str">
        <f aca="false">IF(T124=0,"",IF(T123=T124,MAX(U123,B124),B124))</f>
        <v/>
      </c>
      <c r="V124" s="9" t="str">
        <f aca="false">IF(T124=0,"",B124/U124-1)</f>
        <v/>
      </c>
      <c r="W124" s="8" t="str">
        <f aca="false">IF(T124=0,"",IF(T123=T124,MAX(W123,F124),F124))</f>
        <v/>
      </c>
      <c r="X124" s="9" t="str">
        <f aca="false">IF(T124=0,"",F124/W124-1)</f>
        <v/>
      </c>
    </row>
    <row r="125" customFormat="false" ht="15" hidden="false" customHeight="false" outlineLevel="0" collapsed="false">
      <c r="A125" s="5" t="n">
        <v>43953</v>
      </c>
      <c r="B125" s="6" t="n">
        <v>214.133870601987</v>
      </c>
      <c r="C125" s="7" t="n">
        <v>40.2172847</v>
      </c>
      <c r="D125" s="0" t="n">
        <f aca="false">INT((ROW()-3)/30)</f>
        <v>4</v>
      </c>
      <c r="E125" s="0" t="n">
        <f aca="false">2+30*D125</f>
        <v>122</v>
      </c>
      <c r="F125" s="8" t="n">
        <f aca="false">INDEX($F:$F,$E125)*(2*B125/INDEX($B:$B,$E125)-C125/INDEX($C:$C,$E125))</f>
        <v>78.7279329798551</v>
      </c>
      <c r="G125" s="9" t="n">
        <f aca="false">B125/B124-1</f>
        <v>0.00667683079958303</v>
      </c>
      <c r="H125" s="9" t="n">
        <f aca="false">F125/F124-1</f>
        <v>-0.00490855175061122</v>
      </c>
      <c r="I125" s="9" t="n">
        <f aca="false">LN(B125/B124)</f>
        <v>0.00665463948847388</v>
      </c>
      <c r="J125" s="9" t="n">
        <f aca="false">LN(F125/F124)</f>
        <v>-0.00492063825847587</v>
      </c>
      <c r="K125" s="9" t="n">
        <f aca="false">F125/F118-1</f>
        <v>0.0123349950534368</v>
      </c>
      <c r="L125" s="9" t="n">
        <f aca="false">F125/F95-1</f>
        <v>0.060575331933034</v>
      </c>
      <c r="M125" s="9" t="n">
        <f aca="false">B125/B118-1</f>
        <v>0.105006308380437</v>
      </c>
      <c r="N125" s="9" t="n">
        <f aca="false">B125/B95-1</f>
        <v>0.517047260839403</v>
      </c>
      <c r="O125" s="8" t="n">
        <f aca="false">MAX(O124,F125)</f>
        <v>79.3183073062962</v>
      </c>
      <c r="P125" s="9" t="n">
        <f aca="false">F125/O125-1</f>
        <v>-0.00744310294168571</v>
      </c>
      <c r="Q125" s="8" t="n">
        <f aca="false">MAX(Q124,B125)</f>
        <v>284.830649094097</v>
      </c>
      <c r="R125" s="9" t="n">
        <f aca="false">B125/Q125-1</f>
        <v>-0.248206359522618</v>
      </c>
      <c r="S125" s="9" t="n">
        <f aca="false">B125/INDEX($B:$B,$E125)-1</f>
        <v>-0.00580396756945378</v>
      </c>
      <c r="T125" s="0" t="n">
        <f aca="false">IF(AND($A125&gt;=CrashTest!$B$3,$A125&lt;=CrashTest!$C$3),1,IF(AND($A125&gt;=CrashTest!$B$4,$A125&lt;=CrashTest!$C$4),2,IF(AND($A125&gt;=CrashTest!$B$5,$A125&lt;=CrashTest!$C$5),3,IF(AND($A125&gt;=CrashTest!$B$6,$A125&lt;=CrashTest!$C$6),4,IF(AND($A125&gt;=CrashTest!$B$7,$A125&lt;=CrashTest!$C$7),5,0)))))</f>
        <v>0</v>
      </c>
      <c r="U125" s="8" t="str">
        <f aca="false">IF(T125=0,"",IF(T124=T125,MAX(U124,B125),B125))</f>
        <v/>
      </c>
      <c r="V125" s="9" t="str">
        <f aca="false">IF(T125=0,"",B125/U125-1)</f>
        <v/>
      </c>
      <c r="W125" s="8" t="str">
        <f aca="false">IF(T125=0,"",IF(T124=T125,MAX(W124,F125),F125))</f>
        <v/>
      </c>
      <c r="X125" s="9" t="str">
        <f aca="false">IF(T125=0,"",F125/W125-1)</f>
        <v/>
      </c>
    </row>
    <row r="126" customFormat="false" ht="15" hidden="false" customHeight="false" outlineLevel="0" collapsed="false">
      <c r="A126" s="5" t="n">
        <v>43954</v>
      </c>
      <c r="B126" s="6" t="n">
        <v>210.090575306838</v>
      </c>
      <c r="C126" s="7" t="n">
        <v>38.82779003</v>
      </c>
      <c r="D126" s="0" t="n">
        <f aca="false">INT((ROW()-3)/30)</f>
        <v>4</v>
      </c>
      <c r="E126" s="0" t="n">
        <f aca="false">2+30*D126</f>
        <v>122</v>
      </c>
      <c r="F126" s="8" t="n">
        <f aca="false">INDEX($F:$F,$E126)*(2*B126/INDEX($B:$B,$E126)-C126/INDEX($C:$C,$E126))</f>
        <v>78.4590038159122</v>
      </c>
      <c r="G126" s="9" t="n">
        <f aca="false">B126/B125-1</f>
        <v>-0.018882091300093</v>
      </c>
      <c r="H126" s="9" t="n">
        <f aca="false">F126/F125-1</f>
        <v>-0.00341593070926594</v>
      </c>
      <c r="I126" s="9" t="n">
        <f aca="false">LN(B126/B125)</f>
        <v>-0.019062634284651</v>
      </c>
      <c r="J126" s="9" t="n">
        <f aca="false">LN(F126/F125)</f>
        <v>-0.00342177832105999</v>
      </c>
      <c r="K126" s="9" t="n">
        <f aca="false">F126/F119-1</f>
        <v>0.0110199095332004</v>
      </c>
      <c r="L126" s="9" t="n">
        <f aca="false">F126/F96-1</f>
        <v>0.0444099391494754</v>
      </c>
      <c r="M126" s="9" t="n">
        <f aca="false">B126/B119-1</f>
        <v>0.0661117106852778</v>
      </c>
      <c r="N126" s="9" t="n">
        <f aca="false">B126/B96-1</f>
        <v>0.482358775068587</v>
      </c>
      <c r="O126" s="8" t="n">
        <f aca="false">MAX(O125,F126)</f>
        <v>79.3183073062962</v>
      </c>
      <c r="P126" s="9" t="n">
        <f aca="false">F126/O126-1</f>
        <v>-0.0108336085270409</v>
      </c>
      <c r="Q126" s="8" t="n">
        <f aca="false">MAX(Q125,B126)</f>
        <v>284.830649094097</v>
      </c>
      <c r="R126" s="9" t="n">
        <f aca="false">B126/Q126-1</f>
        <v>-0.262401795680941</v>
      </c>
      <c r="S126" s="9" t="n">
        <f aca="false">B126/INDEX($B:$B,$E126)-1</f>
        <v>-0.0245764678239976</v>
      </c>
      <c r="T126" s="0" t="n">
        <f aca="false">IF(AND($A126&gt;=CrashTest!$B$3,$A126&lt;=CrashTest!$C$3),1,IF(AND($A126&gt;=CrashTest!$B$4,$A126&lt;=CrashTest!$C$4),2,IF(AND($A126&gt;=CrashTest!$B$5,$A126&lt;=CrashTest!$C$5),3,IF(AND($A126&gt;=CrashTest!$B$6,$A126&lt;=CrashTest!$C$6),4,IF(AND($A126&gt;=CrashTest!$B$7,$A126&lt;=CrashTest!$C$7),5,0)))))</f>
        <v>0</v>
      </c>
      <c r="U126" s="8" t="str">
        <f aca="false">IF(T126=0,"",IF(T125=T126,MAX(U125,B126),B126))</f>
        <v/>
      </c>
      <c r="V126" s="9" t="str">
        <f aca="false">IF(T126=0,"",B126/U126-1)</f>
        <v/>
      </c>
      <c r="W126" s="8" t="str">
        <f aca="false">IF(T126=0,"",IF(T125=T126,MAX(W125,F126),F126))</f>
        <v/>
      </c>
      <c r="X126" s="9" t="str">
        <f aca="false">IF(T126=0,"",F126/W126-1)</f>
        <v/>
      </c>
    </row>
    <row r="127" customFormat="false" ht="15" hidden="false" customHeight="false" outlineLevel="0" collapsed="false">
      <c r="A127" s="5" t="n">
        <v>43955</v>
      </c>
      <c r="B127" s="6" t="n">
        <v>206.961926592636</v>
      </c>
      <c r="C127" s="7" t="n">
        <v>37.70602099</v>
      </c>
      <c r="D127" s="0" t="n">
        <f aca="false">INT((ROW()-3)/30)</f>
        <v>4</v>
      </c>
      <c r="E127" s="0" t="n">
        <f aca="false">2+30*D127</f>
        <v>122</v>
      </c>
      <c r="F127" s="8" t="n">
        <f aca="false">INDEX($F:$F,$E127)*(2*B127/INDEX($B:$B,$E127)-C127/INDEX($C:$C,$E127))</f>
        <v>78.3409525678777</v>
      </c>
      <c r="G127" s="9" t="n">
        <f aca="false">B127/B126-1</f>
        <v>-0.0148919041686311</v>
      </c>
      <c r="H127" s="9" t="n">
        <f aca="false">F127/F126-1</f>
        <v>-0.00150462333566548</v>
      </c>
      <c r="I127" s="9" t="n">
        <f aca="false">LN(B127/B126)</f>
        <v>-0.015003901870476</v>
      </c>
      <c r="J127" s="9" t="n">
        <f aca="false">LN(F127/F126)</f>
        <v>-0.00150575641807404</v>
      </c>
      <c r="K127" s="9" t="n">
        <f aca="false">F127/F120-1</f>
        <v>0.00142704046383835</v>
      </c>
      <c r="L127" s="9" t="n">
        <f aca="false">F127/F97-1</f>
        <v>0.0466790150584726</v>
      </c>
      <c r="M127" s="9" t="n">
        <f aca="false">B127/B120-1</f>
        <v>0.0528892754660035</v>
      </c>
      <c r="N127" s="9" t="n">
        <f aca="false">B127/B97-1</f>
        <v>0.43388704988718</v>
      </c>
      <c r="O127" s="8" t="n">
        <f aca="false">MAX(O126,F127)</f>
        <v>79.3183073062962</v>
      </c>
      <c r="P127" s="9" t="n">
        <f aca="false">F127/O127-1</f>
        <v>-0.0123219313625071</v>
      </c>
      <c r="Q127" s="8" t="n">
        <f aca="false">MAX(Q126,B127)</f>
        <v>284.830649094097</v>
      </c>
      <c r="R127" s="9" t="n">
        <f aca="false">B127/Q127-1</f>
        <v>-0.273386037454615</v>
      </c>
      <c r="S127" s="9" t="n">
        <f aca="false">B127/INDEX($B:$B,$E127)-1</f>
        <v>-0.0391023815889903</v>
      </c>
      <c r="T127" s="0" t="n">
        <f aca="false">IF(AND($A127&gt;=CrashTest!$B$3,$A127&lt;=CrashTest!$C$3),1,IF(AND($A127&gt;=CrashTest!$B$4,$A127&lt;=CrashTest!$C$4),2,IF(AND($A127&gt;=CrashTest!$B$5,$A127&lt;=CrashTest!$C$5),3,IF(AND($A127&gt;=CrashTest!$B$6,$A127&lt;=CrashTest!$C$6),4,IF(AND($A127&gt;=CrashTest!$B$7,$A127&lt;=CrashTest!$C$7),5,0)))))</f>
        <v>0</v>
      </c>
      <c r="U127" s="8" t="str">
        <f aca="false">IF(T127=0,"",IF(T126=T127,MAX(U126,B127),B127))</f>
        <v/>
      </c>
      <c r="V127" s="9" t="str">
        <f aca="false">IF(T127=0,"",B127/U127-1)</f>
        <v/>
      </c>
      <c r="W127" s="8" t="str">
        <f aca="false">IF(T127=0,"",IF(T126=T127,MAX(W126,F127),F127))</f>
        <v/>
      </c>
      <c r="X127" s="9" t="str">
        <f aca="false">IF(T127=0,"",F127/W127-1)</f>
        <v/>
      </c>
    </row>
    <row r="128" customFormat="false" ht="15" hidden="false" customHeight="false" outlineLevel="0" collapsed="false">
      <c r="A128" s="5" t="n">
        <v>43956</v>
      </c>
      <c r="B128" s="6" t="n">
        <v>204.885417007598</v>
      </c>
      <c r="C128" s="7" t="n">
        <v>37.17365506</v>
      </c>
      <c r="D128" s="0" t="n">
        <f aca="false">INT((ROW()-3)/30)</f>
        <v>4</v>
      </c>
      <c r="E128" s="0" t="n">
        <f aca="false">2+30*D128</f>
        <v>122</v>
      </c>
      <c r="F128" s="8" t="n">
        <f aca="false">INDEX($F:$F,$E128)*(2*B128/INDEX($B:$B,$E128)-C128/INDEX($C:$C,$E128))</f>
        <v>77.8526212667458</v>
      </c>
      <c r="G128" s="9" t="n">
        <f aca="false">B128/B127-1</f>
        <v>-0.0100332926892646</v>
      </c>
      <c r="H128" s="9" t="n">
        <f aca="false">F128/F127-1</f>
        <v>-0.00623341030617175</v>
      </c>
      <c r="I128" s="9" t="n">
        <f aca="false">LN(B128/B127)</f>
        <v>-0.0100839653980233</v>
      </c>
      <c r="J128" s="9" t="n">
        <f aca="false">LN(F128/F127)</f>
        <v>-0.00625291912141391</v>
      </c>
      <c r="K128" s="9" t="n">
        <f aca="false">F128/F121-1</f>
        <v>-0.0184785340147319</v>
      </c>
      <c r="L128" s="9" t="n">
        <f aca="false">F128/F98-1</f>
        <v>0.0373898549438925</v>
      </c>
      <c r="M128" s="9" t="n">
        <f aca="false">B128/B121-1</f>
        <v>0.0375709688825012</v>
      </c>
      <c r="N128" s="9" t="n">
        <f aca="false">B128/B98-1</f>
        <v>0.433039405942562</v>
      </c>
      <c r="O128" s="8" t="n">
        <f aca="false">MAX(O127,F128)</f>
        <v>79.3183073062962</v>
      </c>
      <c r="P128" s="9" t="n">
        <f aca="false">F128/O128-1</f>
        <v>-0.0184785340147319</v>
      </c>
      <c r="Q128" s="8" t="n">
        <f aca="false">MAX(Q127,B128)</f>
        <v>284.830649094097</v>
      </c>
      <c r="R128" s="9" t="n">
        <f aca="false">B128/Q128-1</f>
        <v>-0.280676368012939</v>
      </c>
      <c r="S128" s="9" t="n">
        <f aca="false">B128/INDEX($B:$B,$E128)-1</f>
        <v>-0.0487433486389252</v>
      </c>
      <c r="T128" s="0" t="n">
        <f aca="false">IF(AND($A128&gt;=CrashTest!$B$3,$A128&lt;=CrashTest!$C$3),1,IF(AND($A128&gt;=CrashTest!$B$4,$A128&lt;=CrashTest!$C$4),2,IF(AND($A128&gt;=CrashTest!$B$5,$A128&lt;=CrashTest!$C$5),3,IF(AND($A128&gt;=CrashTest!$B$6,$A128&lt;=CrashTest!$C$6),4,IF(AND($A128&gt;=CrashTest!$B$7,$A128&lt;=CrashTest!$C$7),5,0)))))</f>
        <v>0</v>
      </c>
      <c r="U128" s="8" t="str">
        <f aca="false">IF(T128=0,"",IF(T127=T128,MAX(U127,B128),B128))</f>
        <v/>
      </c>
      <c r="V128" s="9" t="str">
        <f aca="false">IF(T128=0,"",B128/U128-1)</f>
        <v/>
      </c>
      <c r="W128" s="8" t="str">
        <f aca="false">IF(T128=0,"",IF(T127=T128,MAX(W127,F128),F128))</f>
        <v/>
      </c>
      <c r="X128" s="9" t="str">
        <f aca="false">IF(T128=0,"",F128/W128-1)</f>
        <v/>
      </c>
    </row>
    <row r="129" customFormat="false" ht="15" hidden="false" customHeight="false" outlineLevel="0" collapsed="false">
      <c r="A129" s="5" t="n">
        <v>43957</v>
      </c>
      <c r="B129" s="6" t="n">
        <v>202.736075569842</v>
      </c>
      <c r="C129" s="7" t="n">
        <v>35.03371207</v>
      </c>
      <c r="D129" s="0" t="n">
        <f aca="false">INT((ROW()-3)/30)</f>
        <v>4</v>
      </c>
      <c r="E129" s="0" t="n">
        <f aca="false">2+30*D129</f>
        <v>122</v>
      </c>
      <c r="F129" s="8" t="n">
        <f aca="false">INDEX($F:$F,$E129)*(2*B129/INDEX($B:$B,$E129)-C129/INDEX($C:$C,$E129))</f>
        <v>80.4175559551957</v>
      </c>
      <c r="G129" s="9" t="n">
        <f aca="false">B129/B128-1</f>
        <v>-0.010490455929698</v>
      </c>
      <c r="H129" s="9" t="n">
        <f aca="false">F129/F128-1</f>
        <v>0.0329460286206897</v>
      </c>
      <c r="I129" s="9" t="n">
        <f aca="false">LN(B129/B128)</f>
        <v>-0.0105458686395931</v>
      </c>
      <c r="J129" s="9" t="n">
        <f aca="false">LN(F129/F128)</f>
        <v>0.0324149415515512</v>
      </c>
      <c r="K129" s="9" t="n">
        <f aca="false">F129/F122-1</f>
        <v>0.0221035607661961</v>
      </c>
      <c r="L129" s="9" t="n">
        <f aca="false">F129/F99-1</f>
        <v>0.0780719968746086</v>
      </c>
      <c r="M129" s="9" t="n">
        <f aca="false">B129/B122-1</f>
        <v>-0.0587224646178606</v>
      </c>
      <c r="N129" s="9" t="n">
        <f aca="false">B129/B99-1</f>
        <v>0.195309268915449</v>
      </c>
      <c r="O129" s="8" t="n">
        <f aca="false">MAX(O128,F129)</f>
        <v>80.4175559551957</v>
      </c>
      <c r="P129" s="9" t="n">
        <f aca="false">F129/O129-1</f>
        <v>0</v>
      </c>
      <c r="Q129" s="8" t="n">
        <f aca="false">MAX(Q128,B129)</f>
        <v>284.830649094097</v>
      </c>
      <c r="R129" s="9" t="n">
        <f aca="false">B129/Q129-1</f>
        <v>-0.288222400873489</v>
      </c>
      <c r="S129" s="9" t="n">
        <f aca="false">B129/INDEX($B:$B,$E129)-1</f>
        <v>-0.0587224646178606</v>
      </c>
      <c r="T129" s="0" t="n">
        <f aca="false">IF(AND($A129&gt;=CrashTest!$B$3,$A129&lt;=CrashTest!$C$3),1,IF(AND($A129&gt;=CrashTest!$B$4,$A129&lt;=CrashTest!$C$4),2,IF(AND($A129&gt;=CrashTest!$B$5,$A129&lt;=CrashTest!$C$5),3,IF(AND($A129&gt;=CrashTest!$B$6,$A129&lt;=CrashTest!$C$6),4,IF(AND($A129&gt;=CrashTest!$B$7,$A129&lt;=CrashTest!$C$7),5,0)))))</f>
        <v>0</v>
      </c>
      <c r="U129" s="8" t="str">
        <f aca="false">IF(T129=0,"",IF(T128=T129,MAX(U128,B129),B129))</f>
        <v/>
      </c>
      <c r="V129" s="9" t="str">
        <f aca="false">IF(T129=0,"",B129/U129-1)</f>
        <v/>
      </c>
      <c r="W129" s="8" t="str">
        <f aca="false">IF(T129=0,"",IF(T128=T129,MAX(W128,F129),F129))</f>
        <v/>
      </c>
      <c r="X129" s="9" t="str">
        <f aca="false">IF(T129=0,"",F129/W129-1)</f>
        <v/>
      </c>
    </row>
    <row r="130" customFormat="false" ht="15" hidden="false" customHeight="false" outlineLevel="0" collapsed="false">
      <c r="A130" s="5" t="n">
        <v>43958</v>
      </c>
      <c r="B130" s="6" t="n">
        <v>212.990972822911</v>
      </c>
      <c r="C130" s="7" t="n">
        <v>39.59533869</v>
      </c>
      <c r="D130" s="0" t="n">
        <f aca="false">INT((ROW()-3)/30)</f>
        <v>4</v>
      </c>
      <c r="E130" s="0" t="n">
        <f aca="false">2+30*D130</f>
        <v>122</v>
      </c>
      <c r="F130" s="8" t="n">
        <f aca="false">INDEX($F:$F,$E130)*(2*B130/INDEX($B:$B,$E130)-C130/INDEX($C:$C,$E130))</f>
        <v>79.094791620855</v>
      </c>
      <c r="G130" s="9" t="n">
        <f aca="false">B130/B129-1</f>
        <v>0.0505824985723187</v>
      </c>
      <c r="H130" s="9" t="n">
        <f aca="false">F130/F129-1</f>
        <v>-0.0164487010159538</v>
      </c>
      <c r="I130" s="9" t="n">
        <f aca="false">LN(B130/B129)</f>
        <v>0.0493447708917535</v>
      </c>
      <c r="J130" s="9" t="n">
        <f aca="false">LN(F130/F129)</f>
        <v>-0.0165854828955499</v>
      </c>
      <c r="K130" s="9" t="n">
        <f aca="false">F130/F123-1</f>
        <v>0.00389332918322771</v>
      </c>
      <c r="L130" s="9" t="n">
        <f aca="false">F130/F100-1</f>
        <v>0.0422213832220146</v>
      </c>
      <c r="M130" s="9" t="n">
        <f aca="false">B130/B123-1</f>
        <v>0.02951452021918</v>
      </c>
      <c r="N130" s="9" t="n">
        <f aca="false">B130/B100-1</f>
        <v>0.297007229780997</v>
      </c>
      <c r="O130" s="8" t="n">
        <f aca="false">MAX(O129,F130)</f>
        <v>80.4175559551957</v>
      </c>
      <c r="P130" s="9" t="n">
        <f aca="false">F130/O130-1</f>
        <v>-0.0164487010159538</v>
      </c>
      <c r="Q130" s="8" t="n">
        <f aca="false">MAX(Q129,B130)</f>
        <v>284.830649094097</v>
      </c>
      <c r="R130" s="9" t="n">
        <f aca="false">B130/Q130-1</f>
        <v>-0.252218911481864</v>
      </c>
      <c r="S130" s="9" t="n">
        <f aca="false">B130/INDEX($B:$B,$E130)-1</f>
        <v>-0.0111102950282379</v>
      </c>
      <c r="T130" s="0" t="n">
        <f aca="false">IF(AND($A130&gt;=CrashTest!$B$3,$A130&lt;=CrashTest!$C$3),1,IF(AND($A130&gt;=CrashTest!$B$4,$A130&lt;=CrashTest!$C$4),2,IF(AND($A130&gt;=CrashTest!$B$5,$A130&lt;=CrashTest!$C$5),3,IF(AND($A130&gt;=CrashTest!$B$6,$A130&lt;=CrashTest!$C$6),4,IF(AND($A130&gt;=CrashTest!$B$7,$A130&lt;=CrashTest!$C$7),5,0)))))</f>
        <v>0</v>
      </c>
      <c r="U130" s="8" t="str">
        <f aca="false">IF(T130=0,"",IF(T129=T130,MAX(U129,B130),B130))</f>
        <v/>
      </c>
      <c r="V130" s="9" t="str">
        <f aca="false">IF(T130=0,"",B130/U130-1)</f>
        <v/>
      </c>
      <c r="W130" s="8" t="str">
        <f aca="false">IF(T130=0,"",IF(T129=T130,MAX(W129,F130),F130))</f>
        <v/>
      </c>
      <c r="X130" s="9" t="str">
        <f aca="false">IF(T130=0,"",F130/W130-1)</f>
        <v/>
      </c>
    </row>
    <row r="131" customFormat="false" ht="15" hidden="false" customHeight="false" outlineLevel="0" collapsed="false">
      <c r="A131" s="5" t="n">
        <v>43959</v>
      </c>
      <c r="B131" s="6" t="n">
        <v>212.413128872005</v>
      </c>
      <c r="C131" s="7" t="n">
        <v>39.28567316</v>
      </c>
      <c r="D131" s="0" t="n">
        <f aca="false">INT((ROW()-3)/30)</f>
        <v>4</v>
      </c>
      <c r="E131" s="0" t="n">
        <f aca="false">2+30*D131</f>
        <v>122</v>
      </c>
      <c r="F131" s="8" t="n">
        <f aca="false">INDEX($F:$F,$E131)*(2*B131/INDEX($B:$B,$E131)-C131/INDEX($C:$C,$E131))</f>
        <v>79.2710222253656</v>
      </c>
      <c r="G131" s="9" t="n">
        <f aca="false">B131/B130-1</f>
        <v>-0.00271299737846853</v>
      </c>
      <c r="H131" s="9" t="n">
        <f aca="false">F131/F130-1</f>
        <v>0.00222809366962307</v>
      </c>
      <c r="I131" s="9" t="n">
        <f aca="false">LN(B131/B130)</f>
        <v>-0.00271668422563722</v>
      </c>
      <c r="J131" s="9" t="n">
        <f aca="false">LN(F131/F130)</f>
        <v>0.00222561514982285</v>
      </c>
      <c r="K131" s="9" t="n">
        <f aca="false">F131/F124-1</f>
        <v>0.00195589195302226</v>
      </c>
      <c r="L131" s="9" t="n">
        <f aca="false">F131/F101-1</f>
        <v>0.0304655599195871</v>
      </c>
      <c r="M131" s="9" t="n">
        <f aca="false">B131/B124-1</f>
        <v>-0.00141264531408902</v>
      </c>
      <c r="N131" s="9" t="n">
        <f aca="false">B131/B101-1</f>
        <v>0.225732959506549</v>
      </c>
      <c r="O131" s="8" t="n">
        <f aca="false">MAX(O130,F131)</f>
        <v>80.4175559551957</v>
      </c>
      <c r="P131" s="9" t="n">
        <f aca="false">F131/O131-1</f>
        <v>-0.0142572565929379</v>
      </c>
      <c r="Q131" s="8" t="n">
        <f aca="false">MAX(Q130,B131)</f>
        <v>284.830649094097</v>
      </c>
      <c r="R131" s="9" t="n">
        <f aca="false">B131/Q131-1</f>
        <v>-0.254247639614682</v>
      </c>
      <c r="S131" s="9" t="n">
        <f aca="false">B131/INDEX($B:$B,$E131)-1</f>
        <v>-0.0137931502054208</v>
      </c>
      <c r="T131" s="0" t="n">
        <f aca="false">IF(AND($A131&gt;=CrashTest!$B$3,$A131&lt;=CrashTest!$C$3),1,IF(AND($A131&gt;=CrashTest!$B$4,$A131&lt;=CrashTest!$C$4),2,IF(AND($A131&gt;=CrashTest!$B$5,$A131&lt;=CrashTest!$C$5),3,IF(AND($A131&gt;=CrashTest!$B$6,$A131&lt;=CrashTest!$C$6),4,IF(AND($A131&gt;=CrashTest!$B$7,$A131&lt;=CrashTest!$C$7),5,0)))))</f>
        <v>0</v>
      </c>
      <c r="U131" s="8" t="str">
        <f aca="false">IF(T131=0,"",IF(T130=T131,MAX(U130,B131),B131))</f>
        <v/>
      </c>
      <c r="V131" s="9" t="str">
        <f aca="false">IF(T131=0,"",B131/U131-1)</f>
        <v/>
      </c>
      <c r="W131" s="8" t="str">
        <f aca="false">IF(T131=0,"",IF(T130=T131,MAX(W130,F131),F131))</f>
        <v/>
      </c>
      <c r="X131" s="9" t="str">
        <f aca="false">IF(T131=0,"",F131/W131-1)</f>
        <v/>
      </c>
    </row>
    <row r="132" customFormat="false" ht="15" hidden="false" customHeight="false" outlineLevel="0" collapsed="false">
      <c r="A132" s="5" t="n">
        <v>43960</v>
      </c>
      <c r="B132" s="6" t="n">
        <v>210.774871127995</v>
      </c>
      <c r="C132" s="7" t="n">
        <v>38.74884065</v>
      </c>
      <c r="D132" s="0" t="n">
        <f aca="false">INT((ROW()-3)/30)</f>
        <v>4</v>
      </c>
      <c r="E132" s="0" t="n">
        <f aca="false">2+30*D132</f>
        <v>122</v>
      </c>
      <c r="F132" s="8" t="n">
        <f aca="false">INDEX($F:$F,$E132)*(2*B132/INDEX($B:$B,$E132)-C132/INDEX($C:$C,$E132))</f>
        <v>79.1115037282515</v>
      </c>
      <c r="G132" s="9" t="n">
        <f aca="false">B132/B131-1</f>
        <v>-0.00771260115939987</v>
      </c>
      <c r="H132" s="9" t="n">
        <f aca="false">F132/F131-1</f>
        <v>-0.00201231790174994</v>
      </c>
      <c r="I132" s="9" t="n">
        <f aca="false">LN(B132/B131)</f>
        <v>-0.00774249708382094</v>
      </c>
      <c r="J132" s="9" t="n">
        <f aca="false">LN(F132/F131)</f>
        <v>-0.00201434533376722</v>
      </c>
      <c r="K132" s="9" t="n">
        <f aca="false">F132/F125-1</f>
        <v>0.00487210490455103</v>
      </c>
      <c r="L132" s="9" t="n">
        <f aca="false">F132/F102-1</f>
        <v>0.0201832561304547</v>
      </c>
      <c r="M132" s="9" t="n">
        <f aca="false">B132/B125-1</f>
        <v>-0.0156864463550254</v>
      </c>
      <c r="N132" s="9" t="n">
        <f aca="false">B132/B102-1</f>
        <v>0.237787227021216</v>
      </c>
      <c r="O132" s="8" t="n">
        <f aca="false">MAX(O131,F132)</f>
        <v>80.4175559551957</v>
      </c>
      <c r="P132" s="9" t="n">
        <f aca="false">F132/O132-1</f>
        <v>-0.0162408843620161</v>
      </c>
      <c r="Q132" s="8" t="n">
        <f aca="false">MAX(Q131,B132)</f>
        <v>284.830649094097</v>
      </c>
      <c r="R132" s="9" t="n">
        <f aca="false">B132/Q132-1</f>
        <v>-0.259999330134015</v>
      </c>
      <c r="S132" s="9" t="n">
        <f aca="false">B132/INDEX($B:$B,$E132)-1</f>
        <v>-0.0213993702985547</v>
      </c>
      <c r="T132" s="0" t="n">
        <f aca="false">IF(AND($A132&gt;=CrashTest!$B$3,$A132&lt;=CrashTest!$C$3),1,IF(AND($A132&gt;=CrashTest!$B$4,$A132&lt;=CrashTest!$C$4),2,IF(AND($A132&gt;=CrashTest!$B$5,$A132&lt;=CrashTest!$C$5),3,IF(AND($A132&gt;=CrashTest!$B$6,$A132&lt;=CrashTest!$C$6),4,IF(AND($A132&gt;=CrashTest!$B$7,$A132&lt;=CrashTest!$C$7),5,0)))))</f>
        <v>0</v>
      </c>
      <c r="U132" s="8" t="str">
        <f aca="false">IF(T132=0,"",IF(T131=T132,MAX(U131,B132),B132))</f>
        <v/>
      </c>
      <c r="V132" s="9" t="str">
        <f aca="false">IF(T132=0,"",B132/U132-1)</f>
        <v/>
      </c>
      <c r="W132" s="8" t="str">
        <f aca="false">IF(T132=0,"",IF(T131=T132,MAX(W131,F132),F132))</f>
        <v/>
      </c>
      <c r="X132" s="9" t="str">
        <f aca="false">IF(T132=0,"",F132/W132-1)</f>
        <v/>
      </c>
    </row>
    <row r="133" customFormat="false" ht="15" hidden="false" customHeight="false" outlineLevel="0" collapsed="false">
      <c r="A133" s="5" t="n">
        <v>43961</v>
      </c>
      <c r="B133" s="6" t="n">
        <v>187.542486849795</v>
      </c>
      <c r="C133" s="7" t="n">
        <v>31.03987583</v>
      </c>
      <c r="D133" s="0" t="n">
        <f aca="false">INT((ROW()-3)/30)</f>
        <v>4</v>
      </c>
      <c r="E133" s="0" t="n">
        <f aca="false">2+30*D133</f>
        <v>122</v>
      </c>
      <c r="F133" s="8" t="n">
        <f aca="false">INDEX($F:$F,$E133)*(2*B133/INDEX($B:$B,$E133)-C133/INDEX($C:$C,$E133))</f>
        <v>77.0349747653764</v>
      </c>
      <c r="G133" s="9" t="n">
        <f aca="false">B133/B132-1</f>
        <v>-0.11022369105894</v>
      </c>
      <c r="H133" s="9" t="n">
        <f aca="false">F133/F132-1</f>
        <v>-0.0262481290964701</v>
      </c>
      <c r="I133" s="9" t="n">
        <f aca="false">LN(B133/B132)</f>
        <v>-0.116785186115179</v>
      </c>
      <c r="J133" s="9" t="n">
        <f aca="false">LN(F133/F132)</f>
        <v>-0.0265987604603548</v>
      </c>
      <c r="K133" s="9" t="n">
        <f aca="false">F133/F126-1</f>
        <v>-0.0181499761821725</v>
      </c>
      <c r="L133" s="9" t="n">
        <f aca="false">F133/F103-1</f>
        <v>0.01826493165784</v>
      </c>
      <c r="M133" s="9" t="n">
        <f aca="false">B133/B126-1</f>
        <v>-0.107325559102837</v>
      </c>
      <c r="N133" s="9" t="n">
        <f aca="false">B133/B103-1</f>
        <v>0.190363534042414</v>
      </c>
      <c r="O133" s="8" t="n">
        <f aca="false">MAX(O132,F133)</f>
        <v>80.4175559551957</v>
      </c>
      <c r="P133" s="9" t="n">
        <f aca="false">F133/O133-1</f>
        <v>-0.0420627206291111</v>
      </c>
      <c r="Q133" s="8" t="n">
        <f aca="false">MAX(Q132,B133)</f>
        <v>284.830649094097</v>
      </c>
      <c r="R133" s="9" t="n">
        <f aca="false">B133/Q133-1</f>
        <v>-0.341564935352732</v>
      </c>
      <c r="S133" s="9" t="n">
        <f aca="false">B133/INDEX($B:$B,$E133)-1</f>
        <v>-0.129264343776851</v>
      </c>
      <c r="T133" s="0" t="n">
        <f aca="false">IF(AND($A133&gt;=CrashTest!$B$3,$A133&lt;=CrashTest!$C$3),1,IF(AND($A133&gt;=CrashTest!$B$4,$A133&lt;=CrashTest!$C$4),2,IF(AND($A133&gt;=CrashTest!$B$5,$A133&lt;=CrashTest!$C$5),3,IF(AND($A133&gt;=CrashTest!$B$6,$A133&lt;=CrashTest!$C$6),4,IF(AND($A133&gt;=CrashTest!$B$7,$A133&lt;=CrashTest!$C$7),5,0)))))</f>
        <v>0</v>
      </c>
      <c r="U133" s="8" t="str">
        <f aca="false">IF(T133=0,"",IF(T132=T133,MAX(U132,B133),B133))</f>
        <v/>
      </c>
      <c r="V133" s="9" t="str">
        <f aca="false">IF(T133=0,"",B133/U133-1)</f>
        <v/>
      </c>
      <c r="W133" s="8" t="str">
        <f aca="false">IF(T133=0,"",IF(T132=T133,MAX(W132,F133),F133))</f>
        <v/>
      </c>
      <c r="X133" s="9" t="str">
        <f aca="false">IF(T133=0,"",F133/W133-1)</f>
        <v/>
      </c>
    </row>
    <row r="134" customFormat="false" ht="15" hidden="false" customHeight="false" outlineLevel="0" collapsed="false">
      <c r="A134" s="5" t="n">
        <v>43962</v>
      </c>
      <c r="B134" s="6" t="n">
        <v>185.715372296902</v>
      </c>
      <c r="C134" s="7" t="n">
        <v>30.46402541</v>
      </c>
      <c r="D134" s="0" t="n">
        <f aca="false">INT((ROW()-3)/30)</f>
        <v>4</v>
      </c>
      <c r="E134" s="0" t="n">
        <f aca="false">2+30*D134</f>
        <v>122</v>
      </c>
      <c r="F134" s="8" t="n">
        <f aca="false">INDEX($F:$F,$E134)*(2*B134/INDEX($B:$B,$E134)-C134/INDEX($C:$C,$E134))</f>
        <v>76.8128777896799</v>
      </c>
      <c r="G134" s="9" t="n">
        <f aca="false">B134/B133-1</f>
        <v>-0.00974240335394705</v>
      </c>
      <c r="H134" s="9" t="n">
        <f aca="false">F134/F133-1</f>
        <v>-0.00288306676769845</v>
      </c>
      <c r="I134" s="9" t="n">
        <f aca="false">LN(B134/B133)</f>
        <v>-0.00979017106691791</v>
      </c>
      <c r="J134" s="9" t="n">
        <f aca="false">LN(F134/F133)</f>
        <v>-0.00288723081009263</v>
      </c>
      <c r="K134" s="9" t="n">
        <f aca="false">F134/F127-1</f>
        <v>-0.0195054403617809</v>
      </c>
      <c r="L134" s="9" t="n">
        <f aca="false">F134/F104-1</f>
        <v>0.0077507988034986</v>
      </c>
      <c r="M134" s="9" t="n">
        <f aca="false">B134/B127-1</f>
        <v>-0.102659240979882</v>
      </c>
      <c r="N134" s="9" t="n">
        <f aca="false">B134/B104-1</f>
        <v>0.172211316897672</v>
      </c>
      <c r="O134" s="8" t="n">
        <f aca="false">MAX(O133,F134)</f>
        <v>80.4175559551957</v>
      </c>
      <c r="P134" s="9" t="n">
        <f aca="false">F134/O134-1</f>
        <v>-0.0448245177648048</v>
      </c>
      <c r="Q134" s="8" t="n">
        <f aca="false">MAX(Q133,B134)</f>
        <v>284.830649094097</v>
      </c>
      <c r="R134" s="9" t="n">
        <f aca="false">B134/Q134-1</f>
        <v>-0.347979675334908</v>
      </c>
      <c r="S134" s="9" t="n">
        <f aca="false">B134/INDEX($B:$B,$E134)-1</f>
        <v>-0.13774740175444</v>
      </c>
      <c r="T134" s="0" t="n">
        <f aca="false">IF(AND($A134&gt;=CrashTest!$B$3,$A134&lt;=CrashTest!$C$3),1,IF(AND($A134&gt;=CrashTest!$B$4,$A134&lt;=CrashTest!$C$4),2,IF(AND($A134&gt;=CrashTest!$B$5,$A134&lt;=CrashTest!$C$5),3,IF(AND($A134&gt;=CrashTest!$B$6,$A134&lt;=CrashTest!$C$6),4,IF(AND($A134&gt;=CrashTest!$B$7,$A134&lt;=CrashTest!$C$7),5,0)))))</f>
        <v>0</v>
      </c>
      <c r="U134" s="8" t="str">
        <f aca="false">IF(T134=0,"",IF(T133=T134,MAX(U133,B134),B134))</f>
        <v/>
      </c>
      <c r="V134" s="9" t="str">
        <f aca="false">IF(T134=0,"",B134/U134-1)</f>
        <v/>
      </c>
      <c r="W134" s="8" t="str">
        <f aca="false">IF(T134=0,"",IF(T133=T134,MAX(W133,F134),F134))</f>
        <v/>
      </c>
      <c r="X134" s="9" t="str">
        <f aca="false">IF(T134=0,"",F134/W134-1)</f>
        <v/>
      </c>
    </row>
    <row r="135" customFormat="false" ht="15" hidden="false" customHeight="false" outlineLevel="0" collapsed="false">
      <c r="A135" s="5" t="n">
        <v>43963</v>
      </c>
      <c r="B135" s="6" t="n">
        <v>189.818459438925</v>
      </c>
      <c r="C135" s="7" t="n">
        <v>31.92349573</v>
      </c>
      <c r="D135" s="0" t="n">
        <f aca="false">INT((ROW()-3)/30)</f>
        <v>4</v>
      </c>
      <c r="E135" s="0" t="n">
        <f aca="false">2+30*D135</f>
        <v>122</v>
      </c>
      <c r="F135" s="8" t="n">
        <f aca="false">INDEX($F:$F,$E135)*(2*B135/INDEX($B:$B,$E135)-C135/INDEX($C:$C,$E135))</f>
        <v>76.9902694761463</v>
      </c>
      <c r="G135" s="9" t="n">
        <f aca="false">B135/B134-1</f>
        <v>0.0220934168845401</v>
      </c>
      <c r="H135" s="9" t="n">
        <f aca="false">F135/F134-1</f>
        <v>0.00230940034498017</v>
      </c>
      <c r="I135" s="9" t="n">
        <f aca="false">LN(B135/B134)</f>
        <v>0.0218528935578049</v>
      </c>
      <c r="J135" s="9" t="n">
        <f aca="false">LN(F135/F134)</f>
        <v>0.0023067377785035</v>
      </c>
      <c r="K135" s="9" t="n">
        <f aca="false">F135/F128-1</f>
        <v>-0.011076721330228</v>
      </c>
      <c r="L135" s="9" t="n">
        <f aca="false">F135/F105-1</f>
        <v>-0.0200963987501869</v>
      </c>
      <c r="M135" s="9" t="n">
        <f aca="false">B135/B128-1</f>
        <v>-0.0735384576839563</v>
      </c>
      <c r="N135" s="9" t="n">
        <f aca="false">B135/B105-1</f>
        <v>0.181570386566634</v>
      </c>
      <c r="O135" s="8" t="n">
        <f aca="false">MAX(O134,F135)</f>
        <v>80.4175559551957</v>
      </c>
      <c r="P135" s="9" t="n">
        <f aca="false">F135/O135-1</f>
        <v>-0.0426186351766141</v>
      </c>
      <c r="Q135" s="8" t="n">
        <f aca="false">MAX(Q134,B135)</f>
        <v>284.830649094097</v>
      </c>
      <c r="R135" s="9" t="n">
        <f aca="false">B135/Q135-1</f>
        <v>-0.333574318484889</v>
      </c>
      <c r="S135" s="9" t="n">
        <f aca="false">B135/INDEX($B:$B,$E135)-1</f>
        <v>-0.118697295641624</v>
      </c>
      <c r="T135" s="0" t="n">
        <f aca="false">IF(AND($A135&gt;=CrashTest!$B$3,$A135&lt;=CrashTest!$C$3),1,IF(AND($A135&gt;=CrashTest!$B$4,$A135&lt;=CrashTest!$C$4),2,IF(AND($A135&gt;=CrashTest!$B$5,$A135&lt;=CrashTest!$C$5),3,IF(AND($A135&gt;=CrashTest!$B$6,$A135&lt;=CrashTest!$C$6),4,IF(AND($A135&gt;=CrashTest!$B$7,$A135&lt;=CrashTest!$C$7),5,0)))))</f>
        <v>0</v>
      </c>
      <c r="U135" s="8" t="str">
        <f aca="false">IF(T135=0,"",IF(T134=T135,MAX(U134,B135),B135))</f>
        <v/>
      </c>
      <c r="V135" s="9" t="str">
        <f aca="false">IF(T135=0,"",B135/U135-1)</f>
        <v/>
      </c>
      <c r="W135" s="8" t="str">
        <f aca="false">IF(T135=0,"",IF(T134=T135,MAX(W134,F135),F135))</f>
        <v/>
      </c>
      <c r="X135" s="9" t="str">
        <f aca="false">IF(T135=0,"",F135/W135-1)</f>
        <v/>
      </c>
    </row>
    <row r="136" customFormat="false" ht="15" hidden="false" customHeight="false" outlineLevel="0" collapsed="false">
      <c r="A136" s="5" t="n">
        <v>43964</v>
      </c>
      <c r="B136" s="6" t="n">
        <v>199.938022559907</v>
      </c>
      <c r="C136" s="7" t="n">
        <v>35.35779669</v>
      </c>
      <c r="D136" s="0" t="n">
        <f aca="false">INT((ROW()-3)/30)</f>
        <v>4</v>
      </c>
      <c r="E136" s="0" t="n">
        <f aca="false">2+30*D136</f>
        <v>122</v>
      </c>
      <c r="F136" s="8" t="n">
        <f aca="false">INDEX($F:$F,$E136)*(2*B136/INDEX($B:$B,$E136)-C136/INDEX($C:$C,$E136))</f>
        <v>77.7470716439664</v>
      </c>
      <c r="G136" s="9" t="n">
        <f aca="false">B136/B135-1</f>
        <v>0.0533117967077277</v>
      </c>
      <c r="H136" s="9" t="n">
        <f aca="false">F136/F135-1</f>
        <v>0.00982984178350721</v>
      </c>
      <c r="I136" s="9" t="n">
        <f aca="false">LN(B136/B135)</f>
        <v>0.0519392925581357</v>
      </c>
      <c r="J136" s="9" t="n">
        <f aca="false">LN(F136/F135)</f>
        <v>0.00978184317824089</v>
      </c>
      <c r="K136" s="9" t="n">
        <f aca="false">F136/F129-1</f>
        <v>-0.0332077278339221</v>
      </c>
      <c r="L136" s="9" t="n">
        <f aca="false">F136/F106-1</f>
        <v>0.010274676223456</v>
      </c>
      <c r="M136" s="9" t="n">
        <f aca="false">B136/B129-1</f>
        <v>-0.0138014559178495</v>
      </c>
      <c r="N136" s="9" t="n">
        <f aca="false">B136/B106-1</f>
        <v>0.271881468472474</v>
      </c>
      <c r="O136" s="8" t="n">
        <f aca="false">MAX(O135,F136)</f>
        <v>80.4175559551957</v>
      </c>
      <c r="P136" s="9" t="n">
        <f aca="false">F136/O136-1</f>
        <v>-0.0332077278339221</v>
      </c>
      <c r="Q136" s="8" t="n">
        <f aca="false">MAX(Q135,B136)</f>
        <v>284.830649094097</v>
      </c>
      <c r="R136" s="9" t="n">
        <f aca="false">B136/Q136-1</f>
        <v>-0.298045968031147</v>
      </c>
      <c r="S136" s="9" t="n">
        <f aca="false">B136/INDEX($B:$B,$E136)-1</f>
        <v>-0.0717134650288992</v>
      </c>
      <c r="T136" s="0" t="n">
        <f aca="false">IF(AND($A136&gt;=CrashTest!$B$3,$A136&lt;=CrashTest!$C$3),1,IF(AND($A136&gt;=CrashTest!$B$4,$A136&lt;=CrashTest!$C$4),2,IF(AND($A136&gt;=CrashTest!$B$5,$A136&lt;=CrashTest!$C$5),3,IF(AND($A136&gt;=CrashTest!$B$6,$A136&lt;=CrashTest!$C$6),4,IF(AND($A136&gt;=CrashTest!$B$7,$A136&lt;=CrashTest!$C$7),5,0)))))</f>
        <v>0</v>
      </c>
      <c r="U136" s="8" t="str">
        <f aca="false">IF(T136=0,"",IF(T135=T136,MAX(U135,B136),B136))</f>
        <v/>
      </c>
      <c r="V136" s="9" t="str">
        <f aca="false">IF(T136=0,"",B136/U136-1)</f>
        <v/>
      </c>
      <c r="W136" s="8" t="str">
        <f aca="false">IF(T136=0,"",IF(T135=T136,MAX(W135,F136),F136))</f>
        <v/>
      </c>
      <c r="X136" s="9" t="str">
        <f aca="false">IF(T136=0,"",F136/W136-1)</f>
        <v/>
      </c>
    </row>
    <row r="137" customFormat="false" ht="15" hidden="false" customHeight="false" outlineLevel="0" collapsed="false">
      <c r="A137" s="5" t="n">
        <v>43965</v>
      </c>
      <c r="B137" s="6" t="n">
        <v>203.532877030976</v>
      </c>
      <c r="C137" s="7" t="n">
        <v>36.54691091</v>
      </c>
      <c r="D137" s="0" t="n">
        <f aca="false">INT((ROW()-3)/30)</f>
        <v>4</v>
      </c>
      <c r="E137" s="0" t="n">
        <f aca="false">2+30*D137</f>
        <v>122</v>
      </c>
      <c r="F137" s="8" t="n">
        <f aca="false">INDEX($F:$F,$E137)*(2*B137/INDEX($B:$B,$E137)-C137/INDEX($C:$C,$E137))</f>
        <v>78.0755897111591</v>
      </c>
      <c r="G137" s="9" t="n">
        <f aca="false">B137/B136-1</f>
        <v>0.0179798440788914</v>
      </c>
      <c r="H137" s="9" t="n">
        <f aca="false">F137/F136-1</f>
        <v>0.00422547190840983</v>
      </c>
      <c r="I137" s="9" t="n">
        <f aca="false">LN(B137/B136)</f>
        <v>0.0178201184027415</v>
      </c>
      <c r="J137" s="9" t="n">
        <f aca="false">LN(F137/F136)</f>
        <v>0.00421656967061212</v>
      </c>
      <c r="K137" s="9" t="n">
        <f aca="false">F137/F130-1</f>
        <v>-0.012885828368845</v>
      </c>
      <c r="L137" s="9" t="n">
        <f aca="false">F137/F107-1</f>
        <v>0.0107066490488528</v>
      </c>
      <c r="M137" s="9" t="n">
        <f aca="false">B137/B130-1</f>
        <v>-0.0444060875753586</v>
      </c>
      <c r="N137" s="9" t="n">
        <f aca="false">B137/B107-1</f>
        <v>0.28003140897794</v>
      </c>
      <c r="O137" s="8" t="n">
        <f aca="false">MAX(O136,F137)</f>
        <v>80.4175559551957</v>
      </c>
      <c r="P137" s="9" t="n">
        <f aca="false">F137/O137-1</f>
        <v>-0.0291225742466167</v>
      </c>
      <c r="Q137" s="8" t="n">
        <f aca="false">MAX(Q136,B137)</f>
        <v>284.830649094097</v>
      </c>
      <c r="R137" s="9" t="n">
        <f aca="false">B137/Q137-1</f>
        <v>-0.285424943985798</v>
      </c>
      <c r="S137" s="9" t="n">
        <f aca="false">B137/INDEX($B:$B,$E137)-1</f>
        <v>-0.0550230178695844</v>
      </c>
      <c r="T137" s="0" t="n">
        <f aca="false">IF(AND($A137&gt;=CrashTest!$B$3,$A137&lt;=CrashTest!$C$3),1,IF(AND($A137&gt;=CrashTest!$B$4,$A137&lt;=CrashTest!$C$4),2,IF(AND($A137&gt;=CrashTest!$B$5,$A137&lt;=CrashTest!$C$5),3,IF(AND($A137&gt;=CrashTest!$B$6,$A137&lt;=CrashTest!$C$6),4,IF(AND($A137&gt;=CrashTest!$B$7,$A137&lt;=CrashTest!$C$7),5,0)))))</f>
        <v>0</v>
      </c>
      <c r="U137" s="8" t="str">
        <f aca="false">IF(T137=0,"",IF(T136=T137,MAX(U136,B137),B137))</f>
        <v/>
      </c>
      <c r="V137" s="9" t="str">
        <f aca="false">IF(T137=0,"",B137/U137-1)</f>
        <v/>
      </c>
      <c r="W137" s="8" t="str">
        <f aca="false">IF(T137=0,"",IF(T136=T137,MAX(W136,F137),F137))</f>
        <v/>
      </c>
      <c r="X137" s="9" t="str">
        <f aca="false">IF(T137=0,"",F137/W137-1)</f>
        <v/>
      </c>
    </row>
    <row r="138" customFormat="false" ht="15" hidden="false" customHeight="false" outlineLevel="0" collapsed="false">
      <c r="A138" s="5" t="n">
        <v>43966</v>
      </c>
      <c r="B138" s="6" t="n">
        <v>195.121980303916</v>
      </c>
      <c r="C138" s="7" t="n">
        <v>33.60772903</v>
      </c>
      <c r="D138" s="0" t="n">
        <f aca="false">INT((ROW()-3)/30)</f>
        <v>4</v>
      </c>
      <c r="E138" s="0" t="n">
        <f aca="false">2+30*D138</f>
        <v>122</v>
      </c>
      <c r="F138" s="8" t="n">
        <f aca="false">INDEX($F:$F,$E138)*(2*B138/INDEX($B:$B,$E138)-C138/INDEX($C:$C,$E138))</f>
        <v>77.6103526464014</v>
      </c>
      <c r="G138" s="9" t="n">
        <f aca="false">B138/B137-1</f>
        <v>-0.0413245115469967</v>
      </c>
      <c r="H138" s="9" t="n">
        <f aca="false">F138/F137-1</f>
        <v>-0.00595880308402197</v>
      </c>
      <c r="I138" s="9" t="n">
        <f aca="false">LN(B138/B137)</f>
        <v>-0.0422026467101294</v>
      </c>
      <c r="J138" s="9" t="n">
        <f aca="false">LN(F138/F137)</f>
        <v>-0.00597662759489261</v>
      </c>
      <c r="K138" s="9" t="n">
        <f aca="false">F138/F131-1</f>
        <v>-0.0209492640859723</v>
      </c>
      <c r="L138" s="9" t="n">
        <f aca="false">F138/F108-1</f>
        <v>0.0138650222000092</v>
      </c>
      <c r="M138" s="9" t="n">
        <f aca="false">B138/B131-1</f>
        <v>-0.0814033890462026</v>
      </c>
      <c r="N138" s="9" t="n">
        <f aca="false">B138/B108-1</f>
        <v>0.275714449493256</v>
      </c>
      <c r="O138" s="8" t="n">
        <f aca="false">MAX(O137,F138)</f>
        <v>80.4175559551957</v>
      </c>
      <c r="P138" s="9" t="n">
        <f aca="false">F138/O138-1</f>
        <v>-0.0349078416454033</v>
      </c>
      <c r="Q138" s="8" t="n">
        <f aca="false">MAX(Q137,B138)</f>
        <v>284.830649094097</v>
      </c>
      <c r="R138" s="9" t="n">
        <f aca="false">B138/Q138-1</f>
        <v>-0.314954409139252</v>
      </c>
      <c r="S138" s="9" t="n">
        <f aca="false">B138/INDEX($B:$B,$E138)-1</f>
        <v>-0.0940737300792789</v>
      </c>
      <c r="T138" s="0" t="n">
        <f aca="false">IF(AND($A138&gt;=CrashTest!$B$3,$A138&lt;=CrashTest!$C$3),1,IF(AND($A138&gt;=CrashTest!$B$4,$A138&lt;=CrashTest!$C$4),2,IF(AND($A138&gt;=CrashTest!$B$5,$A138&lt;=CrashTest!$C$5),3,IF(AND($A138&gt;=CrashTest!$B$6,$A138&lt;=CrashTest!$C$6),4,IF(AND($A138&gt;=CrashTest!$B$7,$A138&lt;=CrashTest!$C$7),5,0)))))</f>
        <v>0</v>
      </c>
      <c r="U138" s="8" t="str">
        <f aca="false">IF(T138=0,"",IF(T137=T138,MAX(U137,B138),B138))</f>
        <v/>
      </c>
      <c r="V138" s="9" t="str">
        <f aca="false">IF(T138=0,"",B138/U138-1)</f>
        <v/>
      </c>
      <c r="W138" s="8" t="str">
        <f aca="false">IF(T138=0,"",IF(T137=T138,MAX(W137,F138),F138))</f>
        <v/>
      </c>
      <c r="X138" s="9" t="str">
        <f aca="false">IF(T138=0,"",F138/W138-1)</f>
        <v/>
      </c>
    </row>
    <row r="139" customFormat="false" ht="15" hidden="false" customHeight="false" outlineLevel="0" collapsed="false">
      <c r="A139" s="5" t="n">
        <v>43967</v>
      </c>
      <c r="B139" s="6" t="n">
        <v>200.819766218586</v>
      </c>
      <c r="C139" s="7" t="n">
        <v>35.65859474</v>
      </c>
      <c r="D139" s="0" t="n">
        <f aca="false">INT((ROW()-3)/30)</f>
        <v>4</v>
      </c>
      <c r="E139" s="0" t="n">
        <f aca="false">2+30*D139</f>
        <v>122</v>
      </c>
      <c r="F139" s="8" t="n">
        <f aca="false">INDEX($F:$F,$E139)*(2*B139/INDEX($B:$B,$E139)-C139/INDEX($C:$C,$E139))</f>
        <v>77.8100020504091</v>
      </c>
      <c r="G139" s="9" t="n">
        <f aca="false">B139/B138-1</f>
        <v>0.0292011484600316</v>
      </c>
      <c r="H139" s="9" t="n">
        <f aca="false">F139/F138-1</f>
        <v>0.00257245840535303</v>
      </c>
      <c r="I139" s="9" t="n">
        <f aca="false">LN(B139/B138)</f>
        <v>0.0287829173012691</v>
      </c>
      <c r="J139" s="9" t="n">
        <f aca="false">LN(F139/F138)</f>
        <v>0.00256915529775463</v>
      </c>
      <c r="K139" s="9" t="n">
        <f aca="false">F139/F132-1</f>
        <v>-0.0164514845061353</v>
      </c>
      <c r="L139" s="9" t="n">
        <f aca="false">F139/F109-1</f>
        <v>-0.00271180437937302</v>
      </c>
      <c r="M139" s="9" t="n">
        <f aca="false">B139/B132-1</f>
        <v>-0.0472309856299884</v>
      </c>
      <c r="N139" s="9" t="n">
        <f aca="false">B139/B109-1</f>
        <v>0.161006272739987</v>
      </c>
      <c r="O139" s="8" t="n">
        <f aca="false">MAX(O138,F139)</f>
        <v>80.4175559551957</v>
      </c>
      <c r="P139" s="9" t="n">
        <f aca="false">F139/O139-1</f>
        <v>-0.0324251822107037</v>
      </c>
      <c r="Q139" s="8" t="n">
        <f aca="false">MAX(Q138,B139)</f>
        <v>284.830649094097</v>
      </c>
      <c r="R139" s="9" t="n">
        <f aca="false">B139/Q139-1</f>
        <v>-0.294950291138637</v>
      </c>
      <c r="S139" s="9" t="n">
        <f aca="false">B139/INDEX($B:$B,$E139)-1</f>
        <v>-0.0676196425774812</v>
      </c>
      <c r="T139" s="0" t="n">
        <f aca="false">IF(AND($A139&gt;=CrashTest!$B$3,$A139&lt;=CrashTest!$C$3),1,IF(AND($A139&gt;=CrashTest!$B$4,$A139&lt;=CrashTest!$C$4),2,IF(AND($A139&gt;=CrashTest!$B$5,$A139&lt;=CrashTest!$C$5),3,IF(AND($A139&gt;=CrashTest!$B$6,$A139&lt;=CrashTest!$C$6),4,IF(AND($A139&gt;=CrashTest!$B$7,$A139&lt;=CrashTest!$C$7),5,0)))))</f>
        <v>0</v>
      </c>
      <c r="U139" s="8" t="str">
        <f aca="false">IF(T139=0,"",IF(T138=T139,MAX(U138,B139),B139))</f>
        <v/>
      </c>
      <c r="V139" s="9" t="str">
        <f aca="false">IF(T139=0,"",B139/U139-1)</f>
        <v/>
      </c>
      <c r="W139" s="8" t="str">
        <f aca="false">IF(T139=0,"",IF(T138=T139,MAX(W138,F139),F139))</f>
        <v/>
      </c>
      <c r="X139" s="9" t="str">
        <f aca="false">IF(T139=0,"",F139/W139-1)</f>
        <v/>
      </c>
    </row>
    <row r="140" customFormat="false" ht="15" hidden="false" customHeight="false" outlineLevel="0" collapsed="false">
      <c r="A140" s="5" t="n">
        <v>43968</v>
      </c>
      <c r="B140" s="6" t="n">
        <v>207.07257685564</v>
      </c>
      <c r="C140" s="7" t="n">
        <v>37.82000199</v>
      </c>
      <c r="D140" s="0" t="n">
        <f aca="false">INT((ROW()-3)/30)</f>
        <v>4</v>
      </c>
      <c r="E140" s="0" t="n">
        <f aca="false">2+30*D140</f>
        <v>122</v>
      </c>
      <c r="F140" s="8" t="n">
        <f aca="false">INDEX($F:$F,$E140)*(2*B140/INDEX($B:$B,$E140)-C140/INDEX($C:$C,$E140))</f>
        <v>78.2015358677918</v>
      </c>
      <c r="G140" s="9" t="n">
        <f aca="false">B140/B139-1</f>
        <v>0.0311364302169737</v>
      </c>
      <c r="H140" s="9" t="n">
        <f aca="false">F140/F139-1</f>
        <v>0.00503192143767128</v>
      </c>
      <c r="I140" s="9" t="n">
        <f aca="false">LN(B140/B139)</f>
        <v>0.0306615243277402</v>
      </c>
      <c r="J140" s="9" t="n">
        <f aca="false">LN(F140/F139)</f>
        <v>0.00501930363116614</v>
      </c>
      <c r="K140" s="9" t="n">
        <f aca="false">F140/F133-1</f>
        <v>0.0151432658473414</v>
      </c>
      <c r="L140" s="9" t="n">
        <f aca="false">F140/F110-1</f>
        <v>-0.0129533998106612</v>
      </c>
      <c r="M140" s="9" t="n">
        <f aca="false">B140/B133-1</f>
        <v>0.104136882974613</v>
      </c>
      <c r="N140" s="9" t="n">
        <f aca="false">B140/B110-1</f>
        <v>0.202287098759711</v>
      </c>
      <c r="O140" s="8" t="n">
        <f aca="false">MAX(O139,F140)</f>
        <v>80.4175559551957</v>
      </c>
      <c r="P140" s="9" t="n">
        <f aca="false">F140/O140-1</f>
        <v>-0.0275564217425188</v>
      </c>
      <c r="Q140" s="8" t="n">
        <f aca="false">MAX(Q139,B140)</f>
        <v>284.830649094097</v>
      </c>
      <c r="R140" s="9" t="n">
        <f aca="false">B140/Q140-1</f>
        <v>-0.272997560079178</v>
      </c>
      <c r="S140" s="9" t="n">
        <f aca="false">B140/INDEX($B:$B,$E140)-1</f>
        <v>-0.0385886466429178</v>
      </c>
      <c r="T140" s="0" t="n">
        <f aca="false">IF(AND($A140&gt;=CrashTest!$B$3,$A140&lt;=CrashTest!$C$3),1,IF(AND($A140&gt;=CrashTest!$B$4,$A140&lt;=CrashTest!$C$4),2,IF(AND($A140&gt;=CrashTest!$B$5,$A140&lt;=CrashTest!$C$5),3,IF(AND($A140&gt;=CrashTest!$B$6,$A140&lt;=CrashTest!$C$6),4,IF(AND($A140&gt;=CrashTest!$B$7,$A140&lt;=CrashTest!$C$7),5,0)))))</f>
        <v>0</v>
      </c>
      <c r="U140" s="8" t="str">
        <f aca="false">IF(T140=0,"",IF(T139=T140,MAX(U139,B140),B140))</f>
        <v/>
      </c>
      <c r="V140" s="9" t="str">
        <f aca="false">IF(T140=0,"",B140/U140-1)</f>
        <v/>
      </c>
      <c r="W140" s="8" t="str">
        <f aca="false">IF(T140=0,"",IF(T139=T140,MAX(W139,F140),F140))</f>
        <v/>
      </c>
      <c r="X140" s="9" t="str">
        <f aca="false">IF(T140=0,"",F140/W140-1)</f>
        <v/>
      </c>
    </row>
    <row r="141" customFormat="false" ht="15" hidden="false" customHeight="false" outlineLevel="0" collapsed="false">
      <c r="A141" s="5" t="n">
        <v>43969</v>
      </c>
      <c r="B141" s="6" t="n">
        <v>214.748162478083</v>
      </c>
      <c r="C141" s="7" t="n">
        <v>40.35670693</v>
      </c>
      <c r="D141" s="0" t="n">
        <f aca="false">INT((ROW()-3)/30)</f>
        <v>4</v>
      </c>
      <c r="E141" s="0" t="n">
        <f aca="false">2+30*D141</f>
        <v>122</v>
      </c>
      <c r="F141" s="8" t="n">
        <f aca="false">INDEX($F:$F,$E141)*(2*B141/INDEX($B:$B,$E141)-C141/INDEX($C:$C,$E141))</f>
        <v>78.9073083327479</v>
      </c>
      <c r="G141" s="9" t="n">
        <f aca="false">B141/B140-1</f>
        <v>0.0370671275694512</v>
      </c>
      <c r="H141" s="9" t="n">
        <f aca="false">F141/F140-1</f>
        <v>0.00902504608284538</v>
      </c>
      <c r="I141" s="9" t="n">
        <f aca="false">LN(B141/B140)</f>
        <v>0.0363966596204648</v>
      </c>
      <c r="J141" s="9" t="n">
        <f aca="false">LN(F141/F140)</f>
        <v>0.00898456374213106</v>
      </c>
      <c r="K141" s="9" t="n">
        <f aca="false">F141/F134-1</f>
        <v>0.0272666589683401</v>
      </c>
      <c r="L141" s="9" t="n">
        <f aca="false">F141/F111-1</f>
        <v>0.0049700882613577</v>
      </c>
      <c r="M141" s="9" t="n">
        <f aca="false">B141/B134-1</f>
        <v>0.156329494010687</v>
      </c>
      <c r="N141" s="9" t="n">
        <f aca="false">B141/B111-1</f>
        <v>0.141613047853955</v>
      </c>
      <c r="O141" s="8" t="n">
        <f aca="false">MAX(O140,F141)</f>
        <v>80.4175559551957</v>
      </c>
      <c r="P141" s="9" t="n">
        <f aca="false">F141/O141-1</f>
        <v>-0.0187800736357778</v>
      </c>
      <c r="Q141" s="8" t="n">
        <f aca="false">MAX(Q140,B141)</f>
        <v>284.830649094097</v>
      </c>
      <c r="R141" s="9" t="n">
        <f aca="false">B141/Q141-1</f>
        <v>-0.246049667895331</v>
      </c>
      <c r="S141" s="9" t="n">
        <f aca="false">B141/INDEX($B:$B,$E141)-1</f>
        <v>-0.00295188936131219</v>
      </c>
      <c r="T141" s="0" t="n">
        <f aca="false">IF(AND($A141&gt;=CrashTest!$B$3,$A141&lt;=CrashTest!$C$3),1,IF(AND($A141&gt;=CrashTest!$B$4,$A141&lt;=CrashTest!$C$4),2,IF(AND($A141&gt;=CrashTest!$B$5,$A141&lt;=CrashTest!$C$5),3,IF(AND($A141&gt;=CrashTest!$B$6,$A141&lt;=CrashTest!$C$6),4,IF(AND($A141&gt;=CrashTest!$B$7,$A141&lt;=CrashTest!$C$7),5,0)))))</f>
        <v>0</v>
      </c>
      <c r="U141" s="8" t="str">
        <f aca="false">IF(T141=0,"",IF(T140=T141,MAX(U140,B141),B141))</f>
        <v/>
      </c>
      <c r="V141" s="9" t="str">
        <f aca="false">IF(T141=0,"",B141/U141-1)</f>
        <v/>
      </c>
      <c r="W141" s="8" t="str">
        <f aca="false">IF(T141=0,"",IF(T140=T141,MAX(W140,F141),F141))</f>
        <v/>
      </c>
      <c r="X141" s="9" t="str">
        <f aca="false">IF(T141=0,"",F141/W141-1)</f>
        <v/>
      </c>
    </row>
    <row r="142" customFormat="false" ht="15" hidden="false" customHeight="false" outlineLevel="0" collapsed="false">
      <c r="A142" s="5" t="n">
        <v>43970</v>
      </c>
      <c r="B142" s="6" t="n">
        <v>213.820466744594</v>
      </c>
      <c r="C142" s="7" t="n">
        <v>40.3180124</v>
      </c>
      <c r="D142" s="0" t="n">
        <f aca="false">INT((ROW()-3)/30)</f>
        <v>4</v>
      </c>
      <c r="E142" s="0" t="n">
        <f aca="false">2+30*D142</f>
        <v>122</v>
      </c>
      <c r="F142" s="8" t="n">
        <f aca="false">INDEX($F:$F,$E142)*(2*B142/INDEX($B:$B,$E142)-C142/INDEX($C:$C,$E142))</f>
        <v>78.3043179939967</v>
      </c>
      <c r="G142" s="9" t="n">
        <f aca="false">B142/B141-1</f>
        <v>-0.00431992396481473</v>
      </c>
      <c r="H142" s="9" t="n">
        <f aca="false">F142/F141-1</f>
        <v>-0.00764175526313005</v>
      </c>
      <c r="I142" s="9" t="n">
        <f aca="false">LN(B142/B141)</f>
        <v>-0.00432928179614979</v>
      </c>
      <c r="J142" s="9" t="n">
        <f aca="false">LN(F142/F141)</f>
        <v>-0.00767110308305392</v>
      </c>
      <c r="K142" s="9" t="n">
        <f aca="false">F142/F135-1</f>
        <v>0.017067722022424</v>
      </c>
      <c r="L142" s="9" t="n">
        <f aca="false">F142/F112-1</f>
        <v>-0.0108847232181141</v>
      </c>
      <c r="M142" s="9" t="n">
        <f aca="false">B142/B135-1</f>
        <v>0.126447171558632</v>
      </c>
      <c r="N142" s="9" t="n">
        <f aca="false">B142/B112-1</f>
        <v>0.179824013256064</v>
      </c>
      <c r="O142" s="8" t="n">
        <f aca="false">MAX(O141,F142)</f>
        <v>80.4175559551957</v>
      </c>
      <c r="P142" s="9" t="n">
        <f aca="false">F142/O142-1</f>
        <v>-0.0262783161723597</v>
      </c>
      <c r="Q142" s="8" t="n">
        <f aca="false">MAX(Q141,B142)</f>
        <v>284.830649094097</v>
      </c>
      <c r="R142" s="9" t="n">
        <f aca="false">B142/Q142-1</f>
        <v>-0.24930667600327</v>
      </c>
      <c r="S142" s="9" t="n">
        <f aca="false">B142/INDEX($B:$B,$E142)-1</f>
        <v>-0.00725906138853349</v>
      </c>
      <c r="T142" s="0" t="n">
        <f aca="false">IF(AND($A142&gt;=CrashTest!$B$3,$A142&lt;=CrashTest!$C$3),1,IF(AND($A142&gt;=CrashTest!$B$4,$A142&lt;=CrashTest!$C$4),2,IF(AND($A142&gt;=CrashTest!$B$5,$A142&lt;=CrashTest!$C$5),3,IF(AND($A142&gt;=CrashTest!$B$6,$A142&lt;=CrashTest!$C$6),4,IF(AND($A142&gt;=CrashTest!$B$7,$A142&lt;=CrashTest!$C$7),5,0)))))</f>
        <v>0</v>
      </c>
      <c r="U142" s="8" t="str">
        <f aca="false">IF(T142=0,"",IF(T141=T142,MAX(U141,B142),B142))</f>
        <v/>
      </c>
      <c r="V142" s="9" t="str">
        <f aca="false">IF(T142=0,"",B142/U142-1)</f>
        <v/>
      </c>
      <c r="W142" s="8" t="str">
        <f aca="false">IF(T142=0,"",IF(T141=T142,MAX(W141,F142),F142))</f>
        <v/>
      </c>
      <c r="X142" s="9" t="str">
        <f aca="false">IF(T142=0,"",F142/W142-1)</f>
        <v/>
      </c>
    </row>
    <row r="143" customFormat="false" ht="15" hidden="false" customHeight="false" outlineLevel="0" collapsed="false">
      <c r="A143" s="5" t="n">
        <v>43971</v>
      </c>
      <c r="B143" s="6" t="n">
        <v>209.804793103448</v>
      </c>
      <c r="C143" s="7" t="n">
        <v>38.82148435</v>
      </c>
      <c r="D143" s="0" t="n">
        <f aca="false">INT((ROW()-3)/30)</f>
        <v>4</v>
      </c>
      <c r="E143" s="0" t="n">
        <f aca="false">2+30*D143</f>
        <v>122</v>
      </c>
      <c r="F143" s="8" t="n">
        <f aca="false">INDEX($F:$F,$E143)*(2*B143/INDEX($B:$B,$E143)-C143/INDEX($C:$C,$E143))</f>
        <v>78.2623997982697</v>
      </c>
      <c r="G143" s="9" t="n">
        <f aca="false">B143/B142-1</f>
        <v>-0.0187805858919141</v>
      </c>
      <c r="H143" s="9" t="n">
        <f aca="false">F143/F142-1</f>
        <v>-0.000535324191575648</v>
      </c>
      <c r="I143" s="9" t="n">
        <f aca="false">LN(B143/B142)</f>
        <v>-0.0189591807070325</v>
      </c>
      <c r="J143" s="9" t="n">
        <f aca="false">LN(F143/F142)</f>
        <v>-0.000535467528727537</v>
      </c>
      <c r="K143" s="9" t="n">
        <f aca="false">F143/F136-1</f>
        <v>0.00662826449159581</v>
      </c>
      <c r="L143" s="9" t="n">
        <f aca="false">F143/F113-1</f>
        <v>0.00108437505718384</v>
      </c>
      <c r="M143" s="9" t="n">
        <f aca="false">B143/B136-1</f>
        <v>0.049349145386214</v>
      </c>
      <c r="N143" s="9" t="n">
        <f aca="false">B143/B113-1</f>
        <v>0.226829870645652</v>
      </c>
      <c r="O143" s="8" t="n">
        <f aca="false">MAX(O142,F143)</f>
        <v>80.4175559551957</v>
      </c>
      <c r="P143" s="9" t="n">
        <f aca="false">F143/O143-1</f>
        <v>-0.0267995729455744</v>
      </c>
      <c r="Q143" s="8" t="n">
        <f aca="false">MAX(Q142,B143)</f>
        <v>284.830649094097</v>
      </c>
      <c r="R143" s="9" t="n">
        <f aca="false">B143/Q143-1</f>
        <v>-0.263405136453077</v>
      </c>
      <c r="S143" s="9" t="n">
        <f aca="false">B143/INDEX($B:$B,$E143)-1</f>
        <v>-0.0259033178545456</v>
      </c>
      <c r="T143" s="0" t="n">
        <f aca="false">IF(AND($A143&gt;=CrashTest!$B$3,$A143&lt;=CrashTest!$C$3),1,IF(AND($A143&gt;=CrashTest!$B$4,$A143&lt;=CrashTest!$C$4),2,IF(AND($A143&gt;=CrashTest!$B$5,$A143&lt;=CrashTest!$C$5),3,IF(AND($A143&gt;=CrashTest!$B$6,$A143&lt;=CrashTest!$C$6),4,IF(AND($A143&gt;=CrashTest!$B$7,$A143&lt;=CrashTest!$C$7),5,0)))))</f>
        <v>0</v>
      </c>
      <c r="U143" s="8" t="str">
        <f aca="false">IF(T143=0,"",IF(T142=T143,MAX(U142,B143),B143))</f>
        <v/>
      </c>
      <c r="V143" s="9" t="str">
        <f aca="false">IF(T143=0,"",B143/U143-1)</f>
        <v/>
      </c>
      <c r="W143" s="8" t="str">
        <f aca="false">IF(T143=0,"",IF(T142=T143,MAX(W142,F143),F143))</f>
        <v/>
      </c>
      <c r="X143" s="9" t="str">
        <f aca="false">IF(T143=0,"",F143/W143-1)</f>
        <v/>
      </c>
    </row>
    <row r="144" customFormat="false" ht="15" hidden="false" customHeight="false" outlineLevel="0" collapsed="false">
      <c r="A144" s="5" t="n">
        <v>43972</v>
      </c>
      <c r="B144" s="6" t="n">
        <v>198.91755698422</v>
      </c>
      <c r="C144" s="7" t="n">
        <v>35.12689981</v>
      </c>
      <c r="D144" s="0" t="n">
        <f aca="false">INT((ROW()-3)/30)</f>
        <v>4</v>
      </c>
      <c r="E144" s="0" t="n">
        <f aca="false">2+30*D144</f>
        <v>122</v>
      </c>
      <c r="F144" s="8" t="n">
        <f aca="false">INDEX($F:$F,$E144)*(2*B144/INDEX($B:$B,$E144)-C144/INDEX($C:$C,$E144))</f>
        <v>77.4477158817596</v>
      </c>
      <c r="G144" s="9" t="n">
        <f aca="false">B144/B143-1</f>
        <v>-0.0518922182767285</v>
      </c>
      <c r="H144" s="9" t="n">
        <f aca="false">F144/F143-1</f>
        <v>-0.0104096465047068</v>
      </c>
      <c r="I144" s="9" t="n">
        <f aca="false">LN(B144/B143)</f>
        <v>-0.0532870893888463</v>
      </c>
      <c r="J144" s="9" t="n">
        <f aca="false">LN(F144/F143)</f>
        <v>-0.0104642058340565</v>
      </c>
      <c r="K144" s="9" t="n">
        <f aca="false">F144/F137-1</f>
        <v>-0.00804187111134591</v>
      </c>
      <c r="L144" s="9" t="n">
        <f aca="false">F144/F114-1</f>
        <v>-0.0145539033067362</v>
      </c>
      <c r="M144" s="9" t="n">
        <f aca="false">B144/B137-1</f>
        <v>-0.022676041895942</v>
      </c>
      <c r="N144" s="9" t="n">
        <f aca="false">B144/B114-1</f>
        <v>0.159941960290434</v>
      </c>
      <c r="O144" s="8" t="n">
        <f aca="false">MAX(O143,F144)</f>
        <v>80.4175559551957</v>
      </c>
      <c r="P144" s="9" t="n">
        <f aca="false">F144/O144-1</f>
        <v>-0.0369302453694407</v>
      </c>
      <c r="Q144" s="8" t="n">
        <f aca="false">MAX(Q143,B144)</f>
        <v>284.830649094097</v>
      </c>
      <c r="R144" s="9" t="n">
        <f aca="false">B144/Q144-1</f>
        <v>-0.301628677893771</v>
      </c>
      <c r="S144" s="9" t="n">
        <f aca="false">B144/INDEX($B:$B,$E144)-1</f>
        <v>-0.0764513555070745</v>
      </c>
      <c r="T144" s="0" t="n">
        <f aca="false">IF(AND($A144&gt;=CrashTest!$B$3,$A144&lt;=CrashTest!$C$3),1,IF(AND($A144&gt;=CrashTest!$B$4,$A144&lt;=CrashTest!$C$4),2,IF(AND($A144&gt;=CrashTest!$B$5,$A144&lt;=CrashTest!$C$5),3,IF(AND($A144&gt;=CrashTest!$B$6,$A144&lt;=CrashTest!$C$6),4,IF(AND($A144&gt;=CrashTest!$B$7,$A144&lt;=CrashTest!$C$7),5,0)))))</f>
        <v>0</v>
      </c>
      <c r="U144" s="8" t="str">
        <f aca="false">IF(T144=0,"",IF(T143=T144,MAX(U143,B144),B144))</f>
        <v/>
      </c>
      <c r="V144" s="9" t="str">
        <f aca="false">IF(T144=0,"",B144/U144-1)</f>
        <v/>
      </c>
      <c r="W144" s="8" t="str">
        <f aca="false">IF(T144=0,"",IF(T143=T144,MAX(W143,F144),F144))</f>
        <v/>
      </c>
      <c r="X144" s="9" t="str">
        <f aca="false">IF(T144=0,"",F144/W144-1)</f>
        <v/>
      </c>
    </row>
    <row r="145" customFormat="false" ht="15" hidden="false" customHeight="false" outlineLevel="0" collapsed="false">
      <c r="A145" s="5" t="n">
        <v>43973</v>
      </c>
      <c r="B145" s="6" t="n">
        <v>207.063677673875</v>
      </c>
      <c r="C145" s="7" t="n">
        <v>38.01254762</v>
      </c>
      <c r="D145" s="0" t="n">
        <f aca="false">INT((ROW()-3)/30)</f>
        <v>4</v>
      </c>
      <c r="E145" s="0" t="n">
        <f aca="false">2+30*D145</f>
        <v>122</v>
      </c>
      <c r="F145" s="8" t="n">
        <f aca="false">INDEX($F:$F,$E145)*(2*B145/INDEX($B:$B,$E145)-C145/INDEX($C:$C,$E145))</f>
        <v>77.8229597542628</v>
      </c>
      <c r="G145" s="9" t="n">
        <f aca="false">B145/B144-1</f>
        <v>0.0409522458105658</v>
      </c>
      <c r="H145" s="9" t="n">
        <f aca="false">F145/F144-1</f>
        <v>0.0048451251044781</v>
      </c>
      <c r="I145" s="9" t="n">
        <f aca="false">LN(B145/B144)</f>
        <v>0.0401359151997955</v>
      </c>
      <c r="J145" s="9" t="n">
        <f aca="false">LN(F145/F144)</f>
        <v>0.00483342526208641</v>
      </c>
      <c r="K145" s="9" t="n">
        <f aca="false">F145/F138-1</f>
        <v>0.00273941685112655</v>
      </c>
      <c r="L145" s="9" t="n">
        <f aca="false">F145/F115-1</f>
        <v>-0.00037271950519957</v>
      </c>
      <c r="M145" s="9" t="n">
        <f aca="false">B145/B138-1</f>
        <v>0.0612011898985392</v>
      </c>
      <c r="N145" s="9" t="n">
        <f aca="false">B145/B115-1</f>
        <v>0.134087148525772</v>
      </c>
      <c r="O145" s="8" t="n">
        <f aca="false">MAX(O144,F145)</f>
        <v>80.4175559551957</v>
      </c>
      <c r="P145" s="9" t="n">
        <f aca="false">F145/O145-1</f>
        <v>-0.0322640519239166</v>
      </c>
      <c r="Q145" s="8" t="n">
        <f aca="false">MAX(Q144,B145)</f>
        <v>284.830649094097</v>
      </c>
      <c r="R145" s="9" t="n">
        <f aca="false">B145/Q145-1</f>
        <v>-0.273028803843827</v>
      </c>
      <c r="S145" s="9" t="n">
        <f aca="false">B145/INDEX($B:$B,$E145)-1</f>
        <v>-0.0386299643997855</v>
      </c>
      <c r="T145" s="0" t="n">
        <f aca="false">IF(AND($A145&gt;=CrashTest!$B$3,$A145&lt;=CrashTest!$C$3),1,IF(AND($A145&gt;=CrashTest!$B$4,$A145&lt;=CrashTest!$C$4),2,IF(AND($A145&gt;=CrashTest!$B$5,$A145&lt;=CrashTest!$C$5),3,IF(AND($A145&gt;=CrashTest!$B$6,$A145&lt;=CrashTest!$C$6),4,IF(AND($A145&gt;=CrashTest!$B$7,$A145&lt;=CrashTest!$C$7),5,0)))))</f>
        <v>0</v>
      </c>
      <c r="U145" s="8" t="str">
        <f aca="false">IF(T145=0,"",IF(T144=T145,MAX(U144,B145),B145))</f>
        <v/>
      </c>
      <c r="V145" s="9" t="str">
        <f aca="false">IF(T145=0,"",B145/U145-1)</f>
        <v/>
      </c>
      <c r="W145" s="8" t="str">
        <f aca="false">IF(T145=0,"",IF(T144=T145,MAX(W144,F145),F145))</f>
        <v/>
      </c>
      <c r="X145" s="9" t="str">
        <f aca="false">IF(T145=0,"",F145/W145-1)</f>
        <v/>
      </c>
    </row>
    <row r="146" customFormat="false" ht="15" hidden="false" customHeight="false" outlineLevel="0" collapsed="false">
      <c r="A146" s="5" t="n">
        <v>43974</v>
      </c>
      <c r="B146" s="6" t="n">
        <v>206.906197253068</v>
      </c>
      <c r="C146" s="7" t="n">
        <v>37.91510295</v>
      </c>
      <c r="D146" s="0" t="n">
        <f aca="false">INT((ROW()-3)/30)</f>
        <v>4</v>
      </c>
      <c r="E146" s="0" t="n">
        <f aca="false">2+30*D146</f>
        <v>122</v>
      </c>
      <c r="F146" s="8" t="n">
        <f aca="false">INDEX($F:$F,$E146)*(2*B146/INDEX($B:$B,$E146)-C146/INDEX($C:$C,$E146))</f>
        <v>77.8962081519808</v>
      </c>
      <c r="G146" s="9" t="n">
        <f aca="false">B146/B145-1</f>
        <v>-0.000760541020888406</v>
      </c>
      <c r="H146" s="9" t="n">
        <f aca="false">F146/F145-1</f>
        <v>0.000941218349305384</v>
      </c>
      <c r="I146" s="9" t="n">
        <f aca="false">LN(B146/B145)</f>
        <v>-0.000760830378932376</v>
      </c>
      <c r="J146" s="9" t="n">
        <f aca="false">LN(F146/F145)</f>
        <v>0.000940775681058058</v>
      </c>
      <c r="K146" s="9" t="n">
        <f aca="false">F146/F139-1</f>
        <v>0.00110790514458414</v>
      </c>
      <c r="L146" s="9" t="n">
        <f aca="false">F146/F116-1</f>
        <v>-0.0070088968364046</v>
      </c>
      <c r="M146" s="9" t="n">
        <f aca="false">B146/B139-1</f>
        <v>0.0303079280943745</v>
      </c>
      <c r="N146" s="9" t="n">
        <f aca="false">B146/B116-1</f>
        <v>0.114518133733385</v>
      </c>
      <c r="O146" s="8" t="n">
        <f aca="false">MAX(O145,F146)</f>
        <v>80.4175559551957</v>
      </c>
      <c r="P146" s="9" t="n">
        <f aca="false">F146/O146-1</f>
        <v>-0.031353201092305</v>
      </c>
      <c r="Q146" s="8" t="n">
        <f aca="false">MAX(Q145,B146)</f>
        <v>284.830649094097</v>
      </c>
      <c r="R146" s="9" t="n">
        <f aca="false">B146/Q146-1</f>
        <v>-0.273581695259508</v>
      </c>
      <c r="S146" s="9" t="n">
        <f aca="false">B146/INDEX($B:$B,$E146)-1</f>
        <v>-0.0393611257481124</v>
      </c>
      <c r="T146" s="0" t="n">
        <f aca="false">IF(AND($A146&gt;=CrashTest!$B$3,$A146&lt;=CrashTest!$C$3),1,IF(AND($A146&gt;=CrashTest!$B$4,$A146&lt;=CrashTest!$C$4),2,IF(AND($A146&gt;=CrashTest!$B$5,$A146&lt;=CrashTest!$C$5),3,IF(AND($A146&gt;=CrashTest!$B$6,$A146&lt;=CrashTest!$C$6),4,IF(AND($A146&gt;=CrashTest!$B$7,$A146&lt;=CrashTest!$C$7),5,0)))))</f>
        <v>0</v>
      </c>
      <c r="U146" s="8" t="str">
        <f aca="false">IF(T146=0,"",IF(T145=T146,MAX(U145,B146),B146))</f>
        <v/>
      </c>
      <c r="V146" s="9" t="str">
        <f aca="false">IF(T146=0,"",B146/U146-1)</f>
        <v/>
      </c>
      <c r="W146" s="8" t="str">
        <f aca="false">IF(T146=0,"",IF(T145=T146,MAX(W145,F146),F146))</f>
        <v/>
      </c>
      <c r="X146" s="9" t="str">
        <f aca="false">IF(T146=0,"",F146/W146-1)</f>
        <v/>
      </c>
    </row>
    <row r="147" customFormat="false" ht="15" hidden="false" customHeight="false" outlineLevel="0" collapsed="false">
      <c r="A147" s="5" t="n">
        <v>43975</v>
      </c>
      <c r="B147" s="6" t="n">
        <v>202.376306370544</v>
      </c>
      <c r="C147" s="7" t="n">
        <v>35.61445363</v>
      </c>
      <c r="D147" s="0" t="n">
        <f aca="false">INT((ROW()-3)/30)</f>
        <v>4</v>
      </c>
      <c r="E147" s="0" t="n">
        <f aca="false">2+30*D147</f>
        <v>122</v>
      </c>
      <c r="F147" s="8" t="n">
        <f aca="false">INDEX($F:$F,$E147)*(2*B147/INDEX($B:$B,$E147)-C147/INDEX($C:$C,$E147))</f>
        <v>79.0324899586118</v>
      </c>
      <c r="G147" s="9" t="n">
        <f aca="false">B147/B146-1</f>
        <v>-0.0218934519249003</v>
      </c>
      <c r="H147" s="9" t="n">
        <f aca="false">F147/F146-1</f>
        <v>0.0145871260435937</v>
      </c>
      <c r="I147" s="9" t="n">
        <f aca="false">LN(B147/B146)</f>
        <v>-0.0221366700193151</v>
      </c>
      <c r="J147" s="9" t="n">
        <f aca="false">LN(F147/F146)</f>
        <v>0.014481757368584</v>
      </c>
      <c r="K147" s="9" t="n">
        <f aca="false">F147/F140-1</f>
        <v>0.0106258026981059</v>
      </c>
      <c r="L147" s="9" t="n">
        <f aca="false">F147/F117-1</f>
        <v>0.00810871243045419</v>
      </c>
      <c r="M147" s="9" t="n">
        <f aca="false">B147/B140-1</f>
        <v>-0.0226793453600086</v>
      </c>
      <c r="N147" s="9" t="n">
        <f aca="false">B147/B117-1</f>
        <v>0.0786393787941051</v>
      </c>
      <c r="O147" s="8" t="n">
        <f aca="false">MAX(O146,F147)</f>
        <v>80.4175559551957</v>
      </c>
      <c r="P147" s="9" t="n">
        <f aca="false">F147/O147-1</f>
        <v>-0.0172234281449147</v>
      </c>
      <c r="Q147" s="8" t="n">
        <f aca="false">MAX(Q146,B147)</f>
        <v>284.830649094097</v>
      </c>
      <c r="R147" s="9" t="n">
        <f aca="false">B147/Q147-1</f>
        <v>-0.289485499491711</v>
      </c>
      <c r="S147" s="9" t="n">
        <f aca="false">B147/INDEX($B:$B,$E147)-1</f>
        <v>-0.0603928267587365</v>
      </c>
      <c r="T147" s="0" t="n">
        <f aca="false">IF(AND($A147&gt;=CrashTest!$B$3,$A147&lt;=CrashTest!$C$3),1,IF(AND($A147&gt;=CrashTest!$B$4,$A147&lt;=CrashTest!$C$4),2,IF(AND($A147&gt;=CrashTest!$B$5,$A147&lt;=CrashTest!$C$5),3,IF(AND($A147&gt;=CrashTest!$B$6,$A147&lt;=CrashTest!$C$6),4,IF(AND($A147&gt;=CrashTest!$B$7,$A147&lt;=CrashTest!$C$7),5,0)))))</f>
        <v>0</v>
      </c>
      <c r="U147" s="8" t="str">
        <f aca="false">IF(T147=0,"",IF(T146=T147,MAX(U146,B147),B147))</f>
        <v/>
      </c>
      <c r="V147" s="9" t="str">
        <f aca="false">IF(T147=0,"",B147/U147-1)</f>
        <v/>
      </c>
      <c r="W147" s="8" t="str">
        <f aca="false">IF(T147=0,"",IF(T146=T147,MAX(W146,F147),F147))</f>
        <v/>
      </c>
      <c r="X147" s="9" t="str">
        <f aca="false">IF(T147=0,"",F147/W147-1)</f>
        <v/>
      </c>
    </row>
    <row r="148" customFormat="false" ht="15" hidden="false" customHeight="false" outlineLevel="0" collapsed="false">
      <c r="A148" s="5" t="n">
        <v>43976</v>
      </c>
      <c r="B148" s="6" t="n">
        <v>204.292245002922</v>
      </c>
      <c r="C148" s="7" t="n">
        <v>37.30925995</v>
      </c>
      <c r="D148" s="0" t="n">
        <f aca="false">INT((ROW()-3)/30)</f>
        <v>4</v>
      </c>
      <c r="E148" s="0" t="n">
        <f aca="false">2+30*D148</f>
        <v>122</v>
      </c>
      <c r="F148" s="8" t="n">
        <f aca="false">INDEX($F:$F,$E148)*(2*B148/INDEX($B:$B,$E148)-C148/INDEX($C:$C,$E148))</f>
        <v>77.157214432795</v>
      </c>
      <c r="G148" s="9" t="n">
        <f aca="false">B148/B147-1</f>
        <v>0.00946720822579872</v>
      </c>
      <c r="H148" s="9" t="n">
        <f aca="false">F148/F147-1</f>
        <v>-0.0237279064192305</v>
      </c>
      <c r="I148" s="9" t="n">
        <f aca="false">LN(B148/B147)</f>
        <v>0.00942267505921137</v>
      </c>
      <c r="J148" s="9" t="n">
        <f aca="false">LN(F148/F147)</f>
        <v>-0.0240139470156702</v>
      </c>
      <c r="K148" s="9" t="n">
        <f aca="false">F148/F141-1</f>
        <v>-0.0221791103629182</v>
      </c>
      <c r="L148" s="9" t="n">
        <f aca="false">F148/F118-1</f>
        <v>-0.00786232618164884</v>
      </c>
      <c r="M148" s="9" t="n">
        <f aca="false">B148/B141-1</f>
        <v>-0.048689205786467</v>
      </c>
      <c r="N148" s="9" t="n">
        <f aca="false">B148/B118-1</f>
        <v>0.0542200486396842</v>
      </c>
      <c r="O148" s="8" t="n">
        <f aca="false">MAX(O147,F148)</f>
        <v>80.4175559551957</v>
      </c>
      <c r="P148" s="9" t="n">
        <f aca="false">F148/O148-1</f>
        <v>-0.0405426586729044</v>
      </c>
      <c r="Q148" s="8" t="n">
        <f aca="false">MAX(Q147,B148)</f>
        <v>284.830649094097</v>
      </c>
      <c r="R148" s="9" t="n">
        <f aca="false">B148/Q148-1</f>
        <v>-0.28275891076795</v>
      </c>
      <c r="S148" s="9" t="n">
        <f aca="false">B148/INDEX($B:$B,$E148)-1</f>
        <v>-0.0514973699992073</v>
      </c>
      <c r="T148" s="0" t="n">
        <f aca="false">IF(AND($A148&gt;=CrashTest!$B$3,$A148&lt;=CrashTest!$C$3),1,IF(AND($A148&gt;=CrashTest!$B$4,$A148&lt;=CrashTest!$C$4),2,IF(AND($A148&gt;=CrashTest!$B$5,$A148&lt;=CrashTest!$C$5),3,IF(AND($A148&gt;=CrashTest!$B$6,$A148&lt;=CrashTest!$C$6),4,IF(AND($A148&gt;=CrashTest!$B$7,$A148&lt;=CrashTest!$C$7),5,0)))))</f>
        <v>0</v>
      </c>
      <c r="U148" s="8" t="str">
        <f aca="false">IF(T148=0,"",IF(T147=T148,MAX(U147,B148),B148))</f>
        <v/>
      </c>
      <c r="V148" s="9" t="str">
        <f aca="false">IF(T148=0,"",B148/U148-1)</f>
        <v/>
      </c>
      <c r="W148" s="8" t="str">
        <f aca="false">IF(T148=0,"",IF(T147=T148,MAX(W147,F148),F148))</f>
        <v/>
      </c>
      <c r="X148" s="9" t="str">
        <f aca="false">IF(T148=0,"",F148/W148-1)</f>
        <v/>
      </c>
    </row>
    <row r="149" customFormat="false" ht="15" hidden="false" customHeight="false" outlineLevel="0" collapsed="false">
      <c r="A149" s="5" t="n">
        <v>43977</v>
      </c>
      <c r="B149" s="6" t="n">
        <v>200.86048918761</v>
      </c>
      <c r="C149" s="7" t="n">
        <v>36.4723856</v>
      </c>
      <c r="D149" s="0" t="n">
        <f aca="false">INT((ROW()-3)/30)</f>
        <v>4</v>
      </c>
      <c r="E149" s="0" t="n">
        <f aca="false">2+30*D149</f>
        <v>122</v>
      </c>
      <c r="F149" s="8" t="n">
        <f aca="false">INDEX($F:$F,$E149)*(2*B149/INDEX($B:$B,$E149)-C149/INDEX($C:$C,$E149))</f>
        <v>76.2671872637428</v>
      </c>
      <c r="G149" s="9" t="n">
        <f aca="false">B149/B148-1</f>
        <v>-0.0167982676741494</v>
      </c>
      <c r="H149" s="9" t="n">
        <f aca="false">F149/F148-1</f>
        <v>-0.0115352423696881</v>
      </c>
      <c r="I149" s="9" t="n">
        <f aca="false">LN(B149/B148)</f>
        <v>-0.0169409588056532</v>
      </c>
      <c r="J149" s="9" t="n">
        <f aca="false">LN(F149/F148)</f>
        <v>-0.011602289378992</v>
      </c>
      <c r="K149" s="9" t="n">
        <f aca="false">F149/F142-1</f>
        <v>-0.0260155606030577</v>
      </c>
      <c r="L149" s="9" t="n">
        <f aca="false">F149/F119-1</f>
        <v>-0.0172237599567546</v>
      </c>
      <c r="M149" s="9" t="n">
        <f aca="false">B149/B142-1</f>
        <v>-0.0606114922219515</v>
      </c>
      <c r="N149" s="9" t="n">
        <f aca="false">B149/B119-1</f>
        <v>0.019273327345279</v>
      </c>
      <c r="O149" s="8" t="n">
        <f aca="false">MAX(O148,F149)</f>
        <v>80.4175559551957</v>
      </c>
      <c r="P149" s="9" t="n">
        <f aca="false">F149/O149-1</f>
        <v>-0.0516102316484891</v>
      </c>
      <c r="Q149" s="8" t="n">
        <f aca="false">MAX(Q148,B149)</f>
        <v>284.830649094097</v>
      </c>
      <c r="R149" s="9" t="n">
        <f aca="false">B149/Q149-1</f>
        <v>-0.294807318571768</v>
      </c>
      <c r="S149" s="9" t="n">
        <f aca="false">B149/INDEX($B:$B,$E149)-1</f>
        <v>-0.0674305710675952</v>
      </c>
      <c r="T149" s="0" t="n">
        <f aca="false">IF(AND($A149&gt;=CrashTest!$B$3,$A149&lt;=CrashTest!$C$3),1,IF(AND($A149&gt;=CrashTest!$B$4,$A149&lt;=CrashTest!$C$4),2,IF(AND($A149&gt;=CrashTest!$B$5,$A149&lt;=CrashTest!$C$5),3,IF(AND($A149&gt;=CrashTest!$B$6,$A149&lt;=CrashTest!$C$6),4,IF(AND($A149&gt;=CrashTest!$B$7,$A149&lt;=CrashTest!$C$7),5,0)))))</f>
        <v>0</v>
      </c>
      <c r="U149" s="8" t="str">
        <f aca="false">IF(T149=0,"",IF(T148=T149,MAX(U148,B149),B149))</f>
        <v/>
      </c>
      <c r="V149" s="9" t="str">
        <f aca="false">IF(T149=0,"",B149/U149-1)</f>
        <v/>
      </c>
      <c r="W149" s="8" t="str">
        <f aca="false">IF(T149=0,"",IF(T148=T149,MAX(W148,F149),F149))</f>
        <v/>
      </c>
      <c r="X149" s="9" t="str">
        <f aca="false">IF(T149=0,"",F149/W149-1)</f>
        <v/>
      </c>
    </row>
    <row r="150" customFormat="false" ht="15" hidden="false" customHeight="false" outlineLevel="0" collapsed="false">
      <c r="A150" s="5" t="n">
        <v>43978</v>
      </c>
      <c r="B150" s="6" t="n">
        <v>207.498003798948</v>
      </c>
      <c r="C150" s="7" t="n">
        <v>38.83475718</v>
      </c>
      <c r="D150" s="0" t="n">
        <f aca="false">INT((ROW()-3)/30)</f>
        <v>4</v>
      </c>
      <c r="E150" s="0" t="n">
        <f aca="false">2+30*D150</f>
        <v>122</v>
      </c>
      <c r="F150" s="8" t="n">
        <f aca="false">INDEX($F:$F,$E150)*(2*B150/INDEX($B:$B,$E150)-C150/INDEX($C:$C,$E150))</f>
        <v>76.5514385032104</v>
      </c>
      <c r="G150" s="9" t="n">
        <f aca="false">B150/B149-1</f>
        <v>0.0330453970224993</v>
      </c>
      <c r="H150" s="9" t="n">
        <f aca="false">F150/F149-1</f>
        <v>0.00372704500671572</v>
      </c>
      <c r="I150" s="9" t="n">
        <f aca="false">LN(B150/B149)</f>
        <v>0.0325111359506691</v>
      </c>
      <c r="J150" s="9" t="n">
        <f aca="false">LN(F150/F149)</f>
        <v>0.00372011678367141</v>
      </c>
      <c r="K150" s="9" t="n">
        <f aca="false">F150/F143-1</f>
        <v>-0.0218618557502646</v>
      </c>
      <c r="L150" s="9" t="n">
        <f aca="false">F150/F120-1</f>
        <v>-0.021448195474805</v>
      </c>
      <c r="M150" s="9" t="n">
        <f aca="false">B150/B143-1</f>
        <v>-0.0109949313853979</v>
      </c>
      <c r="N150" s="9" t="n">
        <f aca="false">B150/B120-1</f>
        <v>0.0556164917740478</v>
      </c>
      <c r="O150" s="8" t="n">
        <f aca="false">MAX(O149,F150)</f>
        <v>80.4175559551957</v>
      </c>
      <c r="P150" s="9" t="n">
        <f aca="false">F150/O150-1</f>
        <v>-0.0480755402979342</v>
      </c>
      <c r="Q150" s="8" t="n">
        <f aca="false">MAX(Q149,B150)</f>
        <v>284.830649094097</v>
      </c>
      <c r="R150" s="9" t="n">
        <f aca="false">B150/Q150-1</f>
        <v>-0.271503946436612</v>
      </c>
      <c r="S150" s="9" t="n">
        <f aca="false">B150/INDEX($B:$B,$E150)-1</f>
        <v>-0.0366134440374785</v>
      </c>
      <c r="T150" s="0" t="n">
        <f aca="false">IF(AND($A150&gt;=CrashTest!$B$3,$A150&lt;=CrashTest!$C$3),1,IF(AND($A150&gt;=CrashTest!$B$4,$A150&lt;=CrashTest!$C$4),2,IF(AND($A150&gt;=CrashTest!$B$5,$A150&lt;=CrashTest!$C$5),3,IF(AND($A150&gt;=CrashTest!$B$6,$A150&lt;=CrashTest!$C$6),4,IF(AND($A150&gt;=CrashTest!$B$7,$A150&lt;=CrashTest!$C$7),5,0)))))</f>
        <v>0</v>
      </c>
      <c r="U150" s="8" t="str">
        <f aca="false">IF(T150=0,"",IF(T149=T150,MAX(U149,B150),B150))</f>
        <v/>
      </c>
      <c r="V150" s="9" t="str">
        <f aca="false">IF(T150=0,"",B150/U150-1)</f>
        <v/>
      </c>
      <c r="W150" s="8" t="str">
        <f aca="false">IF(T150=0,"",IF(T149=T150,MAX(W149,F150),F150))</f>
        <v/>
      </c>
      <c r="X150" s="9" t="str">
        <f aca="false">IF(T150=0,"",F150/W150-1)</f>
        <v/>
      </c>
    </row>
    <row r="151" customFormat="false" ht="15" hidden="false" customHeight="false" outlineLevel="0" collapsed="false">
      <c r="A151" s="5" t="n">
        <v>43979</v>
      </c>
      <c r="B151" s="6" t="n">
        <v>219.378571011105</v>
      </c>
      <c r="C151" s="7" t="n">
        <v>41.72175381</v>
      </c>
      <c r="D151" s="0" t="n">
        <f aca="false">INT((ROW()-3)/30)</f>
        <v>4</v>
      </c>
      <c r="E151" s="0" t="n">
        <f aca="false">2+30*D151</f>
        <v>122</v>
      </c>
      <c r="F151" s="8" t="n">
        <f aca="false">INDEX($F:$F,$E151)*(2*B151/INDEX($B:$B,$E151)-C151/INDEX($C:$C,$E151))</f>
        <v>79.6524182906914</v>
      </c>
      <c r="G151" s="9" t="n">
        <f aca="false">B151/B150-1</f>
        <v>0.0572562964204153</v>
      </c>
      <c r="H151" s="9" t="n">
        <f aca="false">F151/F150-1</f>
        <v>0.0405084456688691</v>
      </c>
      <c r="I151" s="9" t="n">
        <f aca="false">LN(B151/B150)</f>
        <v>0.0556771528224981</v>
      </c>
      <c r="J151" s="9" t="n">
        <f aca="false">LN(F151/F150)</f>
        <v>0.0397094837516894</v>
      </c>
      <c r="K151" s="9" t="n">
        <f aca="false">F151/F144-1</f>
        <v>0.0284669778034221</v>
      </c>
      <c r="L151" s="9" t="n">
        <f aca="false">F151/F121-1</f>
        <v>0.00421228081816039</v>
      </c>
      <c r="M151" s="9" t="n">
        <f aca="false">B151/B144-1</f>
        <v>0.102861780212333</v>
      </c>
      <c r="N151" s="9" t="n">
        <f aca="false">B151/B121-1</f>
        <v>0.110966508990778</v>
      </c>
      <c r="O151" s="8" t="n">
        <f aca="false">MAX(O150,F151)</f>
        <v>80.4175559551957</v>
      </c>
      <c r="P151" s="9" t="n">
        <f aca="false">F151/O151-1</f>
        <v>-0.00951456004122531</v>
      </c>
      <c r="Q151" s="8" t="n">
        <f aca="false">MAX(Q150,B151)</f>
        <v>284.830649094097</v>
      </c>
      <c r="R151" s="9" t="n">
        <f aca="false">B151/Q151-1</f>
        <v>-0.229792960452684</v>
      </c>
      <c r="S151" s="9" t="n">
        <f aca="false">B151/INDEX($B:$B,$E151)-1</f>
        <v>0.0185465021781546</v>
      </c>
      <c r="T151" s="0" t="n">
        <f aca="false">IF(AND($A151&gt;=CrashTest!$B$3,$A151&lt;=CrashTest!$C$3),1,IF(AND($A151&gt;=CrashTest!$B$4,$A151&lt;=CrashTest!$C$4),2,IF(AND($A151&gt;=CrashTest!$B$5,$A151&lt;=CrashTest!$C$5),3,IF(AND($A151&gt;=CrashTest!$B$6,$A151&lt;=CrashTest!$C$6),4,IF(AND($A151&gt;=CrashTest!$B$7,$A151&lt;=CrashTest!$C$7),5,0)))))</f>
        <v>0</v>
      </c>
      <c r="U151" s="8" t="str">
        <f aca="false">IF(T151=0,"",IF(T150=T151,MAX(U150,B151),B151))</f>
        <v/>
      </c>
      <c r="V151" s="9" t="str">
        <f aca="false">IF(T151=0,"",B151/U151-1)</f>
        <v/>
      </c>
      <c r="W151" s="8" t="str">
        <f aca="false">IF(T151=0,"",IF(T150=T151,MAX(W150,F151),F151))</f>
        <v/>
      </c>
      <c r="X151" s="9" t="str">
        <f aca="false">IF(T151=0,"",F151/W151-1)</f>
        <v/>
      </c>
    </row>
    <row r="152" customFormat="false" ht="15" hidden="false" customHeight="false" outlineLevel="0" collapsed="false">
      <c r="A152" s="5" t="n">
        <v>43980</v>
      </c>
      <c r="B152" s="6" t="n">
        <v>220.784826300409</v>
      </c>
      <c r="C152" s="7" t="n">
        <v>41.65038084</v>
      </c>
      <c r="D152" s="0" t="n">
        <f aca="false">INT((ROW()-3)/30)</f>
        <v>4</v>
      </c>
      <c r="E152" s="0" t="n">
        <f aca="false">2+30*D152</f>
        <v>122</v>
      </c>
      <c r="F152" s="8" t="n">
        <f aca="false">INDEX($F:$F,$E152)*(2*B152/INDEX($B:$B,$E152)-C152/INDEX($C:$C,$E152))</f>
        <v>80.8177326068272</v>
      </c>
      <c r="G152" s="9" t="n">
        <f aca="false">B152/B151-1</f>
        <v>0.0064101761754698</v>
      </c>
      <c r="H152" s="9" t="n">
        <f aca="false">F152/F151-1</f>
        <v>0.0146299929260527</v>
      </c>
      <c r="I152" s="9" t="n">
        <f aca="false">LN(B152/B151)</f>
        <v>0.00638971837503081</v>
      </c>
      <c r="J152" s="9" t="n">
        <f aca="false">LN(F152/F151)</f>
        <v>0.0145240070441506</v>
      </c>
      <c r="K152" s="9" t="n">
        <f aca="false">F152/F145-1</f>
        <v>0.0384818678449241</v>
      </c>
      <c r="L152" s="9" t="n">
        <f aca="false">F152/F122-1</f>
        <v>0.027189788216281</v>
      </c>
      <c r="M152" s="9" t="n">
        <f aca="false">B152/B145-1</f>
        <v>0.0662653575010137</v>
      </c>
      <c r="N152" s="9" t="n">
        <f aca="false">B152/B122-1</f>
        <v>0.0250755647000251</v>
      </c>
      <c r="O152" s="8" t="n">
        <f aca="false">MAX(O151,F152)</f>
        <v>80.8177326068272</v>
      </c>
      <c r="P152" s="9" t="n">
        <f aca="false">F152/O152-1</f>
        <v>0</v>
      </c>
      <c r="Q152" s="8" t="n">
        <f aca="false">MAX(Q151,B152)</f>
        <v>284.830649094097</v>
      </c>
      <c r="R152" s="9" t="n">
        <f aca="false">B152/Q152-1</f>
        <v>-0.224855797637598</v>
      </c>
      <c r="S152" s="9" t="n">
        <f aca="false">B152/INDEX($B:$B,$E152)-1</f>
        <v>0.0250755647000251</v>
      </c>
      <c r="T152" s="0" t="n">
        <f aca="false">IF(AND($A152&gt;=CrashTest!$B$3,$A152&lt;=CrashTest!$C$3),1,IF(AND($A152&gt;=CrashTest!$B$4,$A152&lt;=CrashTest!$C$4),2,IF(AND($A152&gt;=CrashTest!$B$5,$A152&lt;=CrashTest!$C$5),3,IF(AND($A152&gt;=CrashTest!$B$6,$A152&lt;=CrashTest!$C$6),4,IF(AND($A152&gt;=CrashTest!$B$7,$A152&lt;=CrashTest!$C$7),5,0)))))</f>
        <v>0</v>
      </c>
      <c r="U152" s="8" t="str">
        <f aca="false">IF(T152=0,"",IF(T151=T152,MAX(U151,B152),B152))</f>
        <v/>
      </c>
      <c r="V152" s="9" t="str">
        <f aca="false">IF(T152=0,"",B152/U152-1)</f>
        <v/>
      </c>
      <c r="W152" s="8" t="str">
        <f aca="false">IF(T152=0,"",IF(T151=T152,MAX(W151,F152),F152))</f>
        <v/>
      </c>
      <c r="X152" s="9" t="str">
        <f aca="false">IF(T152=0,"",F152/W152-1)</f>
        <v/>
      </c>
    </row>
    <row r="153" customFormat="false" ht="15" hidden="false" customHeight="false" outlineLevel="0" collapsed="false">
      <c r="A153" s="5" t="n">
        <v>43981</v>
      </c>
      <c r="B153" s="6" t="n">
        <v>243.572401285798</v>
      </c>
      <c r="C153" s="7" t="n">
        <v>49.71439477</v>
      </c>
      <c r="D153" s="0" t="n">
        <f aca="false">INT((ROW()-3)/30)</f>
        <v>5</v>
      </c>
      <c r="E153" s="0" t="n">
        <f aca="false">2+30*D153</f>
        <v>152</v>
      </c>
      <c r="F153" s="8" t="n">
        <f aca="false">INDEX($F:$F,$E153)*(2*B153/INDEX($B:$B,$E153)-C153/INDEX($C:$C,$E153))</f>
        <v>81.8531184774779</v>
      </c>
      <c r="G153" s="9" t="n">
        <f aca="false">B153/B152-1</f>
        <v>0.103211689712695</v>
      </c>
      <c r="H153" s="9" t="n">
        <f aca="false">F153/F152-1</f>
        <v>0.0128113699463421</v>
      </c>
      <c r="I153" s="9" t="n">
        <f aca="false">LN(B153/B152)</f>
        <v>0.0982256436270873</v>
      </c>
      <c r="J153" s="9" t="n">
        <f aca="false">LN(F153/F152)</f>
        <v>0.0127299985950986</v>
      </c>
      <c r="K153" s="9" t="n">
        <f aca="false">F153/F146-1</f>
        <v>0.050797213617598</v>
      </c>
      <c r="L153" s="9" t="n">
        <f aca="false">F153/F123-1</f>
        <v>0.0389027890266052</v>
      </c>
      <c r="M153" s="9" t="n">
        <f aca="false">B153/B146-1</f>
        <v>0.177211724537586</v>
      </c>
      <c r="N153" s="9" t="n">
        <f aca="false">B153/B123-1</f>
        <v>0.177333107243351</v>
      </c>
      <c r="O153" s="8" t="n">
        <f aca="false">MAX(O152,F153)</f>
        <v>81.8531184774779</v>
      </c>
      <c r="P153" s="9" t="n">
        <f aca="false">F153/O153-1</f>
        <v>0</v>
      </c>
      <c r="Q153" s="8" t="n">
        <f aca="false">MAX(Q152,B153)</f>
        <v>284.830649094097</v>
      </c>
      <c r="R153" s="9" t="n">
        <f aca="false">B153/Q153-1</f>
        <v>-0.144851854740776</v>
      </c>
      <c r="S153" s="9" t="n">
        <f aca="false">B153/INDEX($B:$B,$E153)-1</f>
        <v>0.103211689712695</v>
      </c>
      <c r="T153" s="0" t="n">
        <f aca="false">IF(AND($A153&gt;=CrashTest!$B$3,$A153&lt;=CrashTest!$C$3),1,IF(AND($A153&gt;=CrashTest!$B$4,$A153&lt;=CrashTest!$C$4),2,IF(AND($A153&gt;=CrashTest!$B$5,$A153&lt;=CrashTest!$C$5),3,IF(AND($A153&gt;=CrashTest!$B$6,$A153&lt;=CrashTest!$C$6),4,IF(AND($A153&gt;=CrashTest!$B$7,$A153&lt;=CrashTest!$C$7),5,0)))))</f>
        <v>0</v>
      </c>
      <c r="U153" s="8" t="str">
        <f aca="false">IF(T153=0,"",IF(T152=T153,MAX(U152,B153),B153))</f>
        <v/>
      </c>
      <c r="V153" s="9" t="str">
        <f aca="false">IF(T153=0,"",B153/U153-1)</f>
        <v/>
      </c>
      <c r="W153" s="8" t="str">
        <f aca="false">IF(T153=0,"",IF(T152=T153,MAX(W152,F153),F153))</f>
        <v/>
      </c>
      <c r="X153" s="9" t="str">
        <f aca="false">IF(T153=0,"",F153/W153-1)</f>
        <v/>
      </c>
    </row>
    <row r="154" customFormat="false" ht="15" hidden="false" customHeight="false" outlineLevel="0" collapsed="false">
      <c r="A154" s="5" t="n">
        <v>43982</v>
      </c>
      <c r="B154" s="6" t="n">
        <v>231.444047457627</v>
      </c>
      <c r="C154" s="7" t="n">
        <v>45.44190709</v>
      </c>
      <c r="D154" s="0" t="n">
        <f aca="false">INT((ROW()-3)/30)</f>
        <v>5</v>
      </c>
      <c r="E154" s="0" t="n">
        <f aca="false">2+30*D154</f>
        <v>152</v>
      </c>
      <c r="F154" s="8" t="n">
        <f aca="false">INDEX($F:$F,$E154)*(2*B154/INDEX($B:$B,$E154)-C154/INDEX($C:$C,$E154))</f>
        <v>81.2642781399641</v>
      </c>
      <c r="G154" s="9" t="n">
        <f aca="false">B154/B153-1</f>
        <v>-0.0497936291802621</v>
      </c>
      <c r="H154" s="9" t="n">
        <f aca="false">F154/F153-1</f>
        <v>-0.00719386565187274</v>
      </c>
      <c r="I154" s="9" t="n">
        <f aca="false">LN(B154/B153)</f>
        <v>-0.0510760855372715</v>
      </c>
      <c r="J154" s="9" t="n">
        <f aca="false">LN(F154/F153)</f>
        <v>-0.00721986627508391</v>
      </c>
      <c r="K154" s="9" t="n">
        <f aca="false">F154/F147-1</f>
        <v>0.0282388696410938</v>
      </c>
      <c r="L154" s="9" t="n">
        <f aca="false">F154/F124-1</f>
        <v>0.0271498966692008</v>
      </c>
      <c r="M154" s="9" t="n">
        <f aca="false">B154/B147-1</f>
        <v>0.143632135640726</v>
      </c>
      <c r="N154" s="9" t="n">
        <f aca="false">B154/B124-1</f>
        <v>0.0880546806867939</v>
      </c>
      <c r="O154" s="8" t="n">
        <f aca="false">MAX(O153,F154)</f>
        <v>81.8531184774779</v>
      </c>
      <c r="P154" s="9" t="n">
        <f aca="false">F154/O154-1</f>
        <v>-0.00719386565187274</v>
      </c>
      <c r="Q154" s="8" t="n">
        <f aca="false">MAX(Q153,B154)</f>
        <v>284.830649094097</v>
      </c>
      <c r="R154" s="9" t="n">
        <f aca="false">B154/Q154-1</f>
        <v>-0.187432784380002</v>
      </c>
      <c r="S154" s="9" t="n">
        <f aca="false">B154/INDEX($B:$B,$E154)-1</f>
        <v>0.0482787759278105</v>
      </c>
      <c r="T154" s="0" t="n">
        <f aca="false">IF(AND($A154&gt;=CrashTest!$B$3,$A154&lt;=CrashTest!$C$3),1,IF(AND($A154&gt;=CrashTest!$B$4,$A154&lt;=CrashTest!$C$4),2,IF(AND($A154&gt;=CrashTest!$B$5,$A154&lt;=CrashTest!$C$5),3,IF(AND($A154&gt;=CrashTest!$B$6,$A154&lt;=CrashTest!$C$6),4,IF(AND($A154&gt;=CrashTest!$B$7,$A154&lt;=CrashTest!$C$7),5,0)))))</f>
        <v>0</v>
      </c>
      <c r="U154" s="8" t="str">
        <f aca="false">IF(T154=0,"",IF(T153=T154,MAX(U153,B154),B154))</f>
        <v/>
      </c>
      <c r="V154" s="9" t="str">
        <f aca="false">IF(T154=0,"",B154/U154-1)</f>
        <v/>
      </c>
      <c r="W154" s="8" t="str">
        <f aca="false">IF(T154=0,"",IF(T153=T154,MAX(W153,F154),F154))</f>
        <v/>
      </c>
      <c r="X154" s="9" t="str">
        <f aca="false">IF(T154=0,"",F154/W154-1)</f>
        <v/>
      </c>
    </row>
    <row r="155" customFormat="false" ht="15" hidden="false" customHeight="false" outlineLevel="0" collapsed="false">
      <c r="A155" s="5" t="n">
        <v>43983</v>
      </c>
      <c r="B155" s="6" t="n">
        <v>249.07495295149</v>
      </c>
      <c r="C155" s="7" t="n">
        <v>51.31633194</v>
      </c>
      <c r="D155" s="0" t="n">
        <f aca="false">INT((ROW()-3)/30)</f>
        <v>5</v>
      </c>
      <c r="E155" s="0" t="n">
        <f aca="false">2+30*D155</f>
        <v>152</v>
      </c>
      <c r="F155" s="8" t="n">
        <f aca="false">INDEX($F:$F,$E155)*(2*B155/INDEX($B:$B,$E155)-C155/INDEX($C:$C,$E155))</f>
        <v>82.7731357295589</v>
      </c>
      <c r="G155" s="9" t="n">
        <f aca="false">B155/B154-1</f>
        <v>0.0761778308301098</v>
      </c>
      <c r="H155" s="9" t="n">
        <f aca="false">F155/F154-1</f>
        <v>0.0185672921009166</v>
      </c>
      <c r="I155" s="9" t="n">
        <f aca="false">LN(B155/B154)</f>
        <v>0.0734157183721692</v>
      </c>
      <c r="J155" s="9" t="n">
        <f aca="false">LN(F155/F154)</f>
        <v>0.0183970243116516</v>
      </c>
      <c r="K155" s="9" t="n">
        <f aca="false">F155/F148-1</f>
        <v>0.0727854334561986</v>
      </c>
      <c r="L155" s="9" t="n">
        <f aca="false">F155/F125-1</f>
        <v>0.051382052044207</v>
      </c>
      <c r="M155" s="9" t="n">
        <f aca="false">B155/B148-1</f>
        <v>0.219209045100696</v>
      </c>
      <c r="N155" s="9" t="n">
        <f aca="false">B155/B125-1</f>
        <v>0.163174010030615</v>
      </c>
      <c r="O155" s="8" t="n">
        <f aca="false">MAX(O154,F155)</f>
        <v>82.7731357295589</v>
      </c>
      <c r="P155" s="9" t="n">
        <f aca="false">F155/O155-1</f>
        <v>0</v>
      </c>
      <c r="Q155" s="8" t="n">
        <f aca="false">MAX(Q154,B155)</f>
        <v>284.830649094097</v>
      </c>
      <c r="R155" s="9" t="n">
        <f aca="false">B155/Q155-1</f>
        <v>-0.125533176490409</v>
      </c>
      <c r="S155" s="9" t="n">
        <f aca="false">B155/INDEX($B:$B,$E155)-1</f>
        <v>0.128134379183234</v>
      </c>
      <c r="T155" s="0" t="n">
        <f aca="false">IF(AND($A155&gt;=CrashTest!$B$3,$A155&lt;=CrashTest!$C$3),1,IF(AND($A155&gt;=CrashTest!$B$4,$A155&lt;=CrashTest!$C$4),2,IF(AND($A155&gt;=CrashTest!$B$5,$A155&lt;=CrashTest!$C$5),3,IF(AND($A155&gt;=CrashTest!$B$6,$A155&lt;=CrashTest!$C$6),4,IF(AND($A155&gt;=CrashTest!$B$7,$A155&lt;=CrashTest!$C$7),5,0)))))</f>
        <v>0</v>
      </c>
      <c r="U155" s="8" t="str">
        <f aca="false">IF(T155=0,"",IF(T154=T155,MAX(U154,B155),B155))</f>
        <v/>
      </c>
      <c r="V155" s="9" t="str">
        <f aca="false">IF(T155=0,"",B155/U155-1)</f>
        <v/>
      </c>
      <c r="W155" s="8" t="str">
        <f aca="false">IF(T155=0,"",IF(T154=T155,MAX(W154,F155),F155))</f>
        <v/>
      </c>
      <c r="X155" s="9" t="str">
        <f aca="false">IF(T155=0,"",F155/W155-1)</f>
        <v/>
      </c>
    </row>
    <row r="156" customFormat="false" ht="15" hidden="false" customHeight="false" outlineLevel="0" collapsed="false">
      <c r="A156" s="5" t="n">
        <v>43984</v>
      </c>
      <c r="B156" s="6" t="n">
        <v>237.179632554062</v>
      </c>
      <c r="C156" s="7" t="n">
        <v>47.64587075</v>
      </c>
      <c r="D156" s="0" t="n">
        <f aca="false">INT((ROW()-3)/30)</f>
        <v>5</v>
      </c>
      <c r="E156" s="0" t="n">
        <f aca="false">2+30*D156</f>
        <v>152</v>
      </c>
      <c r="F156" s="8" t="n">
        <f aca="false">INDEX($F:$F,$E156)*(2*B156/INDEX($B:$B,$E156)-C156/INDEX($C:$C,$E156))</f>
        <v>81.1867354299862</v>
      </c>
      <c r="G156" s="9" t="n">
        <f aca="false">B156/B155-1</f>
        <v>-0.0477579951595724</v>
      </c>
      <c r="H156" s="9" t="n">
        <f aca="false">F156/F155-1</f>
        <v>-0.0191656421566029</v>
      </c>
      <c r="I156" s="9" t="n">
        <f aca="false">LN(B156/B155)</f>
        <v>-0.0489360697306817</v>
      </c>
      <c r="J156" s="9" t="n">
        <f aca="false">LN(F156/F155)</f>
        <v>-0.019351683986134</v>
      </c>
      <c r="K156" s="9" t="n">
        <f aca="false">F156/F149-1</f>
        <v>0.0645041248109883</v>
      </c>
      <c r="L156" s="9" t="n">
        <f aca="false">F156/F126-1</f>
        <v>0.0347663299482373</v>
      </c>
      <c r="M156" s="9" t="n">
        <f aca="false">B156/B149-1</f>
        <v>0.180817758202952</v>
      </c>
      <c r="N156" s="9" t="n">
        <f aca="false">B156/B126-1</f>
        <v>0.128939897506875</v>
      </c>
      <c r="O156" s="8" t="n">
        <f aca="false">MAX(O155,F156)</f>
        <v>82.7731357295589</v>
      </c>
      <c r="P156" s="9" t="n">
        <f aca="false">F156/O156-1</f>
        <v>-0.0191656421566029</v>
      </c>
      <c r="Q156" s="8" t="n">
        <f aca="false">MAX(Q155,B156)</f>
        <v>284.830649094097</v>
      </c>
      <c r="R156" s="9" t="n">
        <f aca="false">B156/Q156-1</f>
        <v>-0.167295958814787</v>
      </c>
      <c r="S156" s="9" t="n">
        <f aca="false">B156/INDEX($B:$B,$E156)-1</f>
        <v>0.0742569429628535</v>
      </c>
      <c r="T156" s="0" t="n">
        <f aca="false">IF(AND($A156&gt;=CrashTest!$B$3,$A156&lt;=CrashTest!$C$3),1,IF(AND($A156&gt;=CrashTest!$B$4,$A156&lt;=CrashTest!$C$4),2,IF(AND($A156&gt;=CrashTest!$B$5,$A156&lt;=CrashTest!$C$5),3,IF(AND($A156&gt;=CrashTest!$B$6,$A156&lt;=CrashTest!$C$6),4,IF(AND($A156&gt;=CrashTest!$B$7,$A156&lt;=CrashTest!$C$7),5,0)))))</f>
        <v>0</v>
      </c>
      <c r="U156" s="8" t="str">
        <f aca="false">IF(T156=0,"",IF(T155=T156,MAX(U155,B156),B156))</f>
        <v/>
      </c>
      <c r="V156" s="9" t="str">
        <f aca="false">IF(T156=0,"",B156/U156-1)</f>
        <v/>
      </c>
      <c r="W156" s="8" t="str">
        <f aca="false">IF(T156=0,"",IF(T155=T156,MAX(W155,F156),F156))</f>
        <v/>
      </c>
      <c r="X156" s="9" t="str">
        <f aca="false">IF(T156=0,"",F156/W156-1)</f>
        <v/>
      </c>
    </row>
    <row r="157" customFormat="false" ht="15" hidden="false" customHeight="false" outlineLevel="0" collapsed="false">
      <c r="A157" s="5" t="n">
        <v>43985</v>
      </c>
      <c r="B157" s="6" t="n">
        <v>243.934139450614</v>
      </c>
      <c r="C157" s="7" t="n">
        <v>49.96605147</v>
      </c>
      <c r="D157" s="0" t="n">
        <f aca="false">INT((ROW()-3)/30)</f>
        <v>5</v>
      </c>
      <c r="E157" s="0" t="n">
        <f aca="false">2+30*D157</f>
        <v>152</v>
      </c>
      <c r="F157" s="8" t="n">
        <f aca="false">INDEX($F:$F,$E157)*(2*B157/INDEX($B:$B,$E157)-C157/INDEX($C:$C,$E157))</f>
        <v>81.6296345412896</v>
      </c>
      <c r="G157" s="9" t="n">
        <f aca="false">B157/B156-1</f>
        <v>0.0284784440544759</v>
      </c>
      <c r="H157" s="9" t="n">
        <f aca="false">F157/F156-1</f>
        <v>0.0054553137154445</v>
      </c>
      <c r="I157" s="9" t="n">
        <f aca="false">LN(B157/B156)</f>
        <v>0.0280804712665201</v>
      </c>
      <c r="J157" s="9" t="n">
        <f aca="false">LN(F157/F156)</f>
        <v>0.00544048738864468</v>
      </c>
      <c r="K157" s="9" t="n">
        <f aca="false">F157/F150-1</f>
        <v>0.0663370426130698</v>
      </c>
      <c r="L157" s="9" t="n">
        <f aca="false">F157/F127-1</f>
        <v>0.0419790909558118</v>
      </c>
      <c r="M157" s="9" t="n">
        <f aca="false">B157/B150-1</f>
        <v>0.175597523757242</v>
      </c>
      <c r="N157" s="9" t="n">
        <f aca="false">B157/B127-1</f>
        <v>0.178642581593041</v>
      </c>
      <c r="O157" s="8" t="n">
        <f aca="false">MAX(O156,F157)</f>
        <v>82.7731357295589</v>
      </c>
      <c r="P157" s="9" t="n">
        <f aca="false">F157/O157-1</f>
        <v>-0.0138148830316807</v>
      </c>
      <c r="Q157" s="8" t="n">
        <f aca="false">MAX(Q156,B157)</f>
        <v>284.830649094097</v>
      </c>
      <c r="R157" s="9" t="n">
        <f aca="false">B157/Q157-1</f>
        <v>-0.143581843363958</v>
      </c>
      <c r="S157" s="9" t="n">
        <f aca="false">B157/INDEX($B:$B,$E157)-1</f>
        <v>0.104850109213153</v>
      </c>
      <c r="T157" s="0" t="n">
        <f aca="false">IF(AND($A157&gt;=CrashTest!$B$3,$A157&lt;=CrashTest!$C$3),1,IF(AND($A157&gt;=CrashTest!$B$4,$A157&lt;=CrashTest!$C$4),2,IF(AND($A157&gt;=CrashTest!$B$5,$A157&lt;=CrashTest!$C$5),3,IF(AND($A157&gt;=CrashTest!$B$6,$A157&lt;=CrashTest!$C$6),4,IF(AND($A157&gt;=CrashTest!$B$7,$A157&lt;=CrashTest!$C$7),5,0)))))</f>
        <v>0</v>
      </c>
      <c r="U157" s="8" t="str">
        <f aca="false">IF(T157=0,"",IF(T156=T157,MAX(U156,B157),B157))</f>
        <v/>
      </c>
      <c r="V157" s="9" t="str">
        <f aca="false">IF(T157=0,"",B157/U157-1)</f>
        <v/>
      </c>
      <c r="W157" s="8" t="str">
        <f aca="false">IF(T157=0,"",IF(T156=T157,MAX(W156,F157),F157))</f>
        <v/>
      </c>
      <c r="X157" s="9" t="str">
        <f aca="false">IF(T157=0,"",F157/W157-1)</f>
        <v/>
      </c>
    </row>
    <row r="158" customFormat="false" ht="15" hidden="false" customHeight="false" outlineLevel="0" collapsed="false">
      <c r="A158" s="5" t="n">
        <v>43986</v>
      </c>
      <c r="B158" s="6" t="n">
        <v>243.647765984804</v>
      </c>
      <c r="C158" s="7" t="n">
        <v>49.4921301</v>
      </c>
      <c r="D158" s="0" t="n">
        <f aca="false">INT((ROW()-3)/30)</f>
        <v>5</v>
      </c>
      <c r="E158" s="0" t="n">
        <f aca="false">2+30*D158</f>
        <v>152</v>
      </c>
      <c r="F158" s="8" t="n">
        <f aca="false">INDEX($F:$F,$E158)*(2*B158/INDEX($B:$B,$E158)-C158/INDEX($C:$C,$E158))</f>
        <v>82.3395714056454</v>
      </c>
      <c r="G158" s="9" t="n">
        <f aca="false">B158/B157-1</f>
        <v>-0.0011739786257674</v>
      </c>
      <c r="H158" s="9" t="n">
        <f aca="false">F158/F157-1</f>
        <v>0.00869704817797179</v>
      </c>
      <c r="I158" s="9" t="n">
        <f aca="false">LN(B158/B157)</f>
        <v>-0.00117466827848549</v>
      </c>
      <c r="J158" s="9" t="n">
        <f aca="false">LN(F158/F157)</f>
        <v>0.00865944671169789</v>
      </c>
      <c r="K158" s="9" t="n">
        <f aca="false">F158/F151-1</f>
        <v>0.0337359890963667</v>
      </c>
      <c r="L158" s="9" t="n">
        <f aca="false">F158/F128-1</f>
        <v>0.0576338993587129</v>
      </c>
      <c r="M158" s="9" t="n">
        <f aca="false">B158/B151-1</f>
        <v>0.110627008197945</v>
      </c>
      <c r="N158" s="9" t="n">
        <f aca="false">B158/B128-1</f>
        <v>0.189190375495434</v>
      </c>
      <c r="O158" s="8" t="n">
        <f aca="false">MAX(O157,F158)</f>
        <v>82.7731357295589</v>
      </c>
      <c r="P158" s="9" t="n">
        <f aca="false">F158/O158-1</f>
        <v>-0.00523798355700844</v>
      </c>
      <c r="Q158" s="8" t="n">
        <f aca="false">MAX(Q157,B158)</f>
        <v>284.830649094097</v>
      </c>
      <c r="R158" s="9" t="n">
        <f aca="false">B158/Q158-1</f>
        <v>-0.144587259974567</v>
      </c>
      <c r="S158" s="9" t="n">
        <f aca="false">B158/INDEX($B:$B,$E158)-1</f>
        <v>0.10355303880026</v>
      </c>
      <c r="T158" s="0" t="n">
        <f aca="false">IF(AND($A158&gt;=CrashTest!$B$3,$A158&lt;=CrashTest!$C$3),1,IF(AND($A158&gt;=CrashTest!$B$4,$A158&lt;=CrashTest!$C$4),2,IF(AND($A158&gt;=CrashTest!$B$5,$A158&lt;=CrashTest!$C$5),3,IF(AND($A158&gt;=CrashTest!$B$6,$A158&lt;=CrashTest!$C$6),4,IF(AND($A158&gt;=CrashTest!$B$7,$A158&lt;=CrashTest!$C$7),5,0)))))</f>
        <v>0</v>
      </c>
      <c r="U158" s="8" t="str">
        <f aca="false">IF(T158=0,"",IF(T157=T158,MAX(U157,B158),B158))</f>
        <v/>
      </c>
      <c r="V158" s="9" t="str">
        <f aca="false">IF(T158=0,"",B158/U158-1)</f>
        <v/>
      </c>
      <c r="W158" s="8" t="str">
        <f aca="false">IF(T158=0,"",IF(T157=T158,MAX(W157,F158),F158))</f>
        <v/>
      </c>
      <c r="X158" s="9" t="str">
        <f aca="false">IF(T158=0,"",F158/W158-1)</f>
        <v/>
      </c>
    </row>
    <row r="159" customFormat="false" ht="15" hidden="false" customHeight="false" outlineLevel="0" collapsed="false">
      <c r="A159" s="5" t="n">
        <v>43987</v>
      </c>
      <c r="B159" s="6" t="n">
        <v>240.312976037405</v>
      </c>
      <c r="C159" s="7" t="n">
        <v>48.29853547</v>
      </c>
      <c r="D159" s="0" t="n">
        <f aca="false">INT((ROW()-3)/30)</f>
        <v>5</v>
      </c>
      <c r="E159" s="0" t="n">
        <f aca="false">2+30*D159</f>
        <v>152</v>
      </c>
      <c r="F159" s="8" t="n">
        <f aca="false">INDEX($F:$F,$E159)*(2*B159/INDEX($B:$B,$E159)-C159/INDEX($C:$C,$E159))</f>
        <v>82.2142203157104</v>
      </c>
      <c r="G159" s="9" t="n">
        <f aca="false">B159/B158-1</f>
        <v>-0.0136869301219326</v>
      </c>
      <c r="H159" s="9" t="n">
        <f aca="false">F159/F158-1</f>
        <v>-0.00152236752991453</v>
      </c>
      <c r="I159" s="9" t="n">
        <f aca="false">LN(B159/B158)</f>
        <v>-0.0137814596874321</v>
      </c>
      <c r="J159" s="9" t="n">
        <f aca="false">LN(F159/F158)</f>
        <v>-0.00152352750878819</v>
      </c>
      <c r="K159" s="9" t="n">
        <f aca="false">F159/F152-1</f>
        <v>0.0172794715199074</v>
      </c>
      <c r="L159" s="9" t="n">
        <f aca="false">F159/F129-1</f>
        <v>0.0223416931685372</v>
      </c>
      <c r="M159" s="9" t="n">
        <f aca="false">B159/B152-1</f>
        <v>0.0884487854723548</v>
      </c>
      <c r="N159" s="9" t="n">
        <f aca="false">B159/B129-1</f>
        <v>0.185348859900456</v>
      </c>
      <c r="O159" s="8" t="n">
        <f aca="false">MAX(O158,F159)</f>
        <v>82.7731357295589</v>
      </c>
      <c r="P159" s="9" t="n">
        <f aca="false">F159/O159-1</f>
        <v>-0.00675237695083364</v>
      </c>
      <c r="Q159" s="8" t="n">
        <f aca="false">MAX(Q158,B159)</f>
        <v>284.830649094097</v>
      </c>
      <c r="R159" s="9" t="n">
        <f aca="false">B159/Q159-1</f>
        <v>-0.156295234372706</v>
      </c>
      <c r="S159" s="9" t="n">
        <f aca="false">B159/INDEX($B:$B,$E159)-1</f>
        <v>0.0884487854723548</v>
      </c>
      <c r="T159" s="0" t="n">
        <f aca="false">IF(AND($A159&gt;=CrashTest!$B$3,$A159&lt;=CrashTest!$C$3),1,IF(AND($A159&gt;=CrashTest!$B$4,$A159&lt;=CrashTest!$C$4),2,IF(AND($A159&gt;=CrashTest!$B$5,$A159&lt;=CrashTest!$C$5),3,IF(AND($A159&gt;=CrashTest!$B$6,$A159&lt;=CrashTest!$C$6),4,IF(AND($A159&gt;=CrashTest!$B$7,$A159&lt;=CrashTest!$C$7),5,0)))))</f>
        <v>0</v>
      </c>
      <c r="U159" s="8" t="str">
        <f aca="false">IF(T159=0,"",IF(T158=T159,MAX(U158,B159),B159))</f>
        <v/>
      </c>
      <c r="V159" s="9" t="str">
        <f aca="false">IF(T159=0,"",B159/U159-1)</f>
        <v/>
      </c>
      <c r="W159" s="8" t="str">
        <f aca="false">IF(T159=0,"",IF(T158=T159,MAX(W158,F159),F159))</f>
        <v/>
      </c>
      <c r="X159" s="9" t="str">
        <f aca="false">IF(T159=0,"",F159/W159-1)</f>
        <v/>
      </c>
    </row>
    <row r="160" customFormat="false" ht="15" hidden="false" customHeight="false" outlineLevel="0" collapsed="false">
      <c r="A160" s="5" t="n">
        <v>43988</v>
      </c>
      <c r="B160" s="6" t="n">
        <v>242.019700292227</v>
      </c>
      <c r="C160" s="7" t="n">
        <v>48.93632072</v>
      </c>
      <c r="D160" s="0" t="n">
        <f aca="false">INT((ROW()-3)/30)</f>
        <v>5</v>
      </c>
      <c r="E160" s="0" t="n">
        <f aca="false">2+30*D160</f>
        <v>152</v>
      </c>
      <c r="F160" s="8" t="n">
        <f aca="false">INDEX($F:$F,$E160)*(2*B160/INDEX($B:$B,$E160)-C160/INDEX($C:$C,$E160))</f>
        <v>82.2261562970524</v>
      </c>
      <c r="G160" s="9" t="n">
        <f aca="false">B160/B159-1</f>
        <v>0.00710208946251956</v>
      </c>
      <c r="H160" s="9" t="n">
        <f aca="false">F160/F159-1</f>
        <v>0.000145181469777267</v>
      </c>
      <c r="I160" s="9" t="n">
        <f aca="false">LN(B160/B159)</f>
        <v>0.00707698840173253</v>
      </c>
      <c r="J160" s="9" t="n">
        <f aca="false">LN(F160/F159)</f>
        <v>0.000145170931967601</v>
      </c>
      <c r="K160" s="9" t="n">
        <f aca="false">F160/F153-1</f>
        <v>0.0045574050996875</v>
      </c>
      <c r="L160" s="9" t="n">
        <f aca="false">F160/F130-1</f>
        <v>0.0395900237174629</v>
      </c>
      <c r="M160" s="9" t="n">
        <f aca="false">B160/B153-1</f>
        <v>-0.00637470002912666</v>
      </c>
      <c r="N160" s="9" t="n">
        <f aca="false">B160/B130-1</f>
        <v>0.136290881649015</v>
      </c>
      <c r="O160" s="8" t="n">
        <f aca="false">MAX(O159,F160)</f>
        <v>82.7731357295589</v>
      </c>
      <c r="P160" s="9" t="n">
        <f aca="false">F160/O160-1</f>
        <v>-0.00660817580106643</v>
      </c>
      <c r="Q160" s="8" t="n">
        <f aca="false">MAX(Q159,B160)</f>
        <v>284.830649094097</v>
      </c>
      <c r="R160" s="9" t="n">
        <f aca="false">B160/Q160-1</f>
        <v>-0.150303167647267</v>
      </c>
      <c r="S160" s="9" t="n">
        <f aca="false">B160/INDEX($B:$B,$E160)-1</f>
        <v>0.0961790461221503</v>
      </c>
      <c r="T160" s="0" t="n">
        <f aca="false">IF(AND($A160&gt;=CrashTest!$B$3,$A160&lt;=CrashTest!$C$3),1,IF(AND($A160&gt;=CrashTest!$B$4,$A160&lt;=CrashTest!$C$4),2,IF(AND($A160&gt;=CrashTest!$B$5,$A160&lt;=CrashTest!$C$5),3,IF(AND($A160&gt;=CrashTest!$B$6,$A160&lt;=CrashTest!$C$6),4,IF(AND($A160&gt;=CrashTest!$B$7,$A160&lt;=CrashTest!$C$7),5,0)))))</f>
        <v>0</v>
      </c>
      <c r="U160" s="8" t="str">
        <f aca="false">IF(T160=0,"",IF(T159=T160,MAX(U159,B160),B160))</f>
        <v/>
      </c>
      <c r="V160" s="9" t="str">
        <f aca="false">IF(T160=0,"",B160/U160-1)</f>
        <v/>
      </c>
      <c r="W160" s="8" t="str">
        <f aca="false">IF(T160=0,"",IF(T159=T160,MAX(W159,F160),F160))</f>
        <v/>
      </c>
      <c r="X160" s="9" t="str">
        <f aca="false">IF(T160=0,"",F160/W160-1)</f>
        <v/>
      </c>
    </row>
    <row r="161" customFormat="false" ht="15" hidden="false" customHeight="false" outlineLevel="0" collapsed="false">
      <c r="A161" s="5" t="n">
        <v>43989</v>
      </c>
      <c r="B161" s="6" t="n">
        <v>244.384643483343</v>
      </c>
      <c r="C161" s="7" t="n">
        <v>49.87484137</v>
      </c>
      <c r="D161" s="0" t="n">
        <f aca="false">INT((ROW()-3)/30)</f>
        <v>5</v>
      </c>
      <c r="E161" s="0" t="n">
        <f aca="false">2+30*D161</f>
        <v>152</v>
      </c>
      <c r="F161" s="8" t="n">
        <f aca="false">INDEX($F:$F,$E161)*(2*B161/INDEX($B:$B,$E161)-C161/INDEX($C:$C,$E161))</f>
        <v>82.1364289053942</v>
      </c>
      <c r="G161" s="9" t="n">
        <f aca="false">B161/B160-1</f>
        <v>0.00977169704887859</v>
      </c>
      <c r="H161" s="9" t="n">
        <f aca="false">F161/F160-1</f>
        <v>-0.00109122687595942</v>
      </c>
      <c r="I161" s="9" t="n">
        <f aca="false">LN(B161/B160)</f>
        <v>0.009724262775843</v>
      </c>
      <c r="J161" s="9" t="n">
        <f aca="false">LN(F161/F160)</f>
        <v>-0.00109182269749725</v>
      </c>
      <c r="K161" s="9" t="n">
        <f aca="false">F161/F154-1</f>
        <v>0.0107322772735157</v>
      </c>
      <c r="L161" s="9" t="n">
        <f aca="false">F161/F131-1</f>
        <v>0.0361469626553117</v>
      </c>
      <c r="M161" s="9" t="n">
        <f aca="false">B161/B154-1</f>
        <v>0.0559124167066132</v>
      </c>
      <c r="N161" s="9" t="n">
        <f aca="false">B161/B131-1</f>
        <v>0.150515718030797</v>
      </c>
      <c r="O161" s="8" t="n">
        <f aca="false">MAX(O160,F161)</f>
        <v>82.7731357295589</v>
      </c>
      <c r="P161" s="9" t="n">
        <f aca="false">F161/O161-1</f>
        <v>-0.00769219165799073</v>
      </c>
      <c r="Q161" s="8" t="n">
        <f aca="false">MAX(Q160,B161)</f>
        <v>284.830649094097</v>
      </c>
      <c r="R161" s="9" t="n">
        <f aca="false">B161/Q161-1</f>
        <v>-0.142000187618125</v>
      </c>
      <c r="S161" s="9" t="n">
        <f aca="false">B161/INDEX($B:$B,$E161)-1</f>
        <v>0.106890575672185</v>
      </c>
      <c r="T161" s="0" t="n">
        <f aca="false">IF(AND($A161&gt;=CrashTest!$B$3,$A161&lt;=CrashTest!$C$3),1,IF(AND($A161&gt;=CrashTest!$B$4,$A161&lt;=CrashTest!$C$4),2,IF(AND($A161&gt;=CrashTest!$B$5,$A161&lt;=CrashTest!$C$5),3,IF(AND($A161&gt;=CrashTest!$B$6,$A161&lt;=CrashTest!$C$6),4,IF(AND($A161&gt;=CrashTest!$B$7,$A161&lt;=CrashTest!$C$7),5,0)))))</f>
        <v>0</v>
      </c>
      <c r="U161" s="8" t="str">
        <f aca="false">IF(T161=0,"",IF(T160=T161,MAX(U160,B161),B161))</f>
        <v/>
      </c>
      <c r="V161" s="9" t="str">
        <f aca="false">IF(T161=0,"",B161/U161-1)</f>
        <v/>
      </c>
      <c r="W161" s="8" t="str">
        <f aca="false">IF(T161=0,"",IF(T160=T161,MAX(W160,F161),F161))</f>
        <v/>
      </c>
      <c r="X161" s="9" t="str">
        <f aca="false">IF(T161=0,"",F161/W161-1)</f>
        <v/>
      </c>
    </row>
    <row r="162" customFormat="false" ht="15" hidden="false" customHeight="false" outlineLevel="0" collapsed="false">
      <c r="A162" s="5" t="n">
        <v>43990</v>
      </c>
      <c r="B162" s="6" t="n">
        <v>245.968303565167</v>
      </c>
      <c r="C162" s="7" t="n">
        <v>50.45741247</v>
      </c>
      <c r="D162" s="0" t="n">
        <f aca="false">INT((ROW()-3)/30)</f>
        <v>5</v>
      </c>
      <c r="E162" s="0" t="n">
        <f aca="false">2+30*D162</f>
        <v>152</v>
      </c>
      <c r="F162" s="8" t="n">
        <f aca="false">INDEX($F:$F,$E162)*(2*B162/INDEX($B:$B,$E162)-C162/INDEX($C:$C,$E162))</f>
        <v>82.1654068755044</v>
      </c>
      <c r="G162" s="9" t="n">
        <f aca="false">B162/B161-1</f>
        <v>0.00648019474239958</v>
      </c>
      <c r="H162" s="9" t="n">
        <f aca="false">F162/F161-1</f>
        <v>0.000352802897525262</v>
      </c>
      <c r="I162" s="9" t="n">
        <f aca="false">LN(B162/B161)</f>
        <v>0.00645928854931318</v>
      </c>
      <c r="J162" s="9" t="n">
        <f aca="false">LN(F162/F161)</f>
        <v>0.000352740677216917</v>
      </c>
      <c r="K162" s="9" t="n">
        <f aca="false">F162/F155-1</f>
        <v>-0.00734210258797063</v>
      </c>
      <c r="L162" s="9" t="n">
        <f aca="false">F162/F132-1</f>
        <v>0.0386025167432436</v>
      </c>
      <c r="M162" s="9" t="n">
        <f aca="false">B162/B155-1</f>
        <v>-0.0124727490641263</v>
      </c>
      <c r="N162" s="9" t="n">
        <f aca="false">B162/B132-1</f>
        <v>0.166971671000574</v>
      </c>
      <c r="O162" s="8" t="n">
        <f aca="false">MAX(O161,F162)</f>
        <v>82.7731357295589</v>
      </c>
      <c r="P162" s="9" t="n">
        <f aca="false">F162/O162-1</f>
        <v>-0.00734210258797063</v>
      </c>
      <c r="Q162" s="8" t="n">
        <f aca="false">MAX(Q161,B162)</f>
        <v>284.830649094097</v>
      </c>
      <c r="R162" s="9" t="n">
        <f aca="false">B162/Q162-1</f>
        <v>-0.136440181744948</v>
      </c>
      <c r="S162" s="9" t="n">
        <f aca="false">B162/INDEX($B:$B,$E162)-1</f>
        <v>0.114063442161067</v>
      </c>
      <c r="T162" s="0" t="n">
        <f aca="false">IF(AND($A162&gt;=CrashTest!$B$3,$A162&lt;=CrashTest!$C$3),1,IF(AND($A162&gt;=CrashTest!$B$4,$A162&lt;=CrashTest!$C$4),2,IF(AND($A162&gt;=CrashTest!$B$5,$A162&lt;=CrashTest!$C$5),3,IF(AND($A162&gt;=CrashTest!$B$6,$A162&lt;=CrashTest!$C$6),4,IF(AND($A162&gt;=CrashTest!$B$7,$A162&lt;=CrashTest!$C$7),5,0)))))</f>
        <v>0</v>
      </c>
      <c r="U162" s="8" t="str">
        <f aca="false">IF(T162=0,"",IF(T161=T162,MAX(U161,B162),B162))</f>
        <v/>
      </c>
      <c r="V162" s="9" t="str">
        <f aca="false">IF(T162=0,"",B162/U162-1)</f>
        <v/>
      </c>
      <c r="W162" s="8" t="str">
        <f aca="false">IF(T162=0,"",IF(T161=T162,MAX(W161,F162),F162))</f>
        <v/>
      </c>
      <c r="X162" s="9" t="str">
        <f aca="false">IF(T162=0,"",F162/W162-1)</f>
        <v/>
      </c>
    </row>
    <row r="163" customFormat="false" ht="15" hidden="false" customHeight="false" outlineLevel="0" collapsed="false">
      <c r="A163" s="5" t="n">
        <v>43991</v>
      </c>
      <c r="B163" s="6" t="n">
        <v>244.326140970193</v>
      </c>
      <c r="C163" s="7" t="n">
        <v>49.50922986</v>
      </c>
      <c r="D163" s="0" t="n">
        <f aca="false">INT((ROW()-3)/30)</f>
        <v>5</v>
      </c>
      <c r="E163" s="0" t="n">
        <f aca="false">2+30*D163</f>
        <v>152</v>
      </c>
      <c r="F163" s="8" t="n">
        <f aca="false">INDEX($F:$F,$E163)*(2*B163/INDEX($B:$B,$E163)-C163/INDEX($C:$C,$E163))</f>
        <v>82.8030262331036</v>
      </c>
      <c r="G163" s="9" t="n">
        <f aca="false">B163/B162-1</f>
        <v>-0.00667631792865908</v>
      </c>
      <c r="H163" s="9" t="n">
        <f aca="false">F163/F162-1</f>
        <v>0.00776019229802194</v>
      </c>
      <c r="I163" s="9" t="n">
        <f aca="false">LN(B163/B162)</f>
        <v>-0.00669870423356042</v>
      </c>
      <c r="J163" s="9" t="n">
        <f aca="false">LN(F163/F162)</f>
        <v>0.00773023687917212</v>
      </c>
      <c r="K163" s="9" t="n">
        <f aca="false">F163/F156-1</f>
        <v>0.019908311309194</v>
      </c>
      <c r="L163" s="9" t="n">
        <f aca="false">F163/F133-1</f>
        <v>0.0748757494280328</v>
      </c>
      <c r="M163" s="9" t="n">
        <f aca="false">B163/B156-1</f>
        <v>0.0301312062050776</v>
      </c>
      <c r="N163" s="9" t="n">
        <f aca="false">B163/B133-1</f>
        <v>0.302777546966607</v>
      </c>
      <c r="O163" s="8" t="n">
        <f aca="false">MAX(O162,F163)</f>
        <v>82.8030262331036</v>
      </c>
      <c r="P163" s="9" t="n">
        <f aca="false">F163/O163-1</f>
        <v>0</v>
      </c>
      <c r="Q163" s="8" t="n">
        <f aca="false">MAX(Q162,B163)</f>
        <v>284.830649094097</v>
      </c>
      <c r="R163" s="9" t="n">
        <f aca="false">B163/Q163-1</f>
        <v>-0.142205581642033</v>
      </c>
      <c r="S163" s="9" t="n">
        <f aca="false">B163/INDEX($B:$B,$E163)-1</f>
        <v>0.106625600428504</v>
      </c>
      <c r="T163" s="0" t="n">
        <f aca="false">IF(AND($A163&gt;=CrashTest!$B$3,$A163&lt;=CrashTest!$C$3),1,IF(AND($A163&gt;=CrashTest!$B$4,$A163&lt;=CrashTest!$C$4),2,IF(AND($A163&gt;=CrashTest!$B$5,$A163&lt;=CrashTest!$C$5),3,IF(AND($A163&gt;=CrashTest!$B$6,$A163&lt;=CrashTest!$C$6),4,IF(AND($A163&gt;=CrashTest!$B$7,$A163&lt;=CrashTest!$C$7),5,0)))))</f>
        <v>0</v>
      </c>
      <c r="U163" s="8" t="str">
        <f aca="false">IF(T163=0,"",IF(T162=T163,MAX(U162,B163),B163))</f>
        <v/>
      </c>
      <c r="V163" s="9" t="str">
        <f aca="false">IF(T163=0,"",B163/U163-1)</f>
        <v/>
      </c>
      <c r="W163" s="8" t="str">
        <f aca="false">IF(T163=0,"",IF(T162=T163,MAX(W162,F163),F163))</f>
        <v/>
      </c>
      <c r="X163" s="9" t="str">
        <f aca="false">IF(T163=0,"",F163/W163-1)</f>
        <v/>
      </c>
    </row>
    <row r="164" customFormat="false" ht="15" hidden="false" customHeight="false" outlineLevel="0" collapsed="false">
      <c r="A164" s="5" t="n">
        <v>43992</v>
      </c>
      <c r="B164" s="6" t="n">
        <v>247.704879544126</v>
      </c>
      <c r="C164" s="7" t="n">
        <v>50.82683865</v>
      </c>
      <c r="D164" s="0" t="n">
        <f aca="false">INT((ROW()-3)/30)</f>
        <v>5</v>
      </c>
      <c r="E164" s="0" t="n">
        <f aca="false">2+30*D164</f>
        <v>152</v>
      </c>
      <c r="F164" s="8" t="n">
        <f aca="false">INDEX($F:$F,$E164)*(2*B164/INDEX($B:$B,$E164)-C164/INDEX($C:$C,$E164))</f>
        <v>82.7199168004141</v>
      </c>
      <c r="G164" s="9" t="n">
        <f aca="false">B164/B163-1</f>
        <v>0.0138288050575202</v>
      </c>
      <c r="H164" s="9" t="n">
        <f aca="false">F164/F163-1</f>
        <v>-0.0010037004258221</v>
      </c>
      <c r="I164" s="9" t="n">
        <f aca="false">LN(B164/B163)</f>
        <v>0.0137340596111617</v>
      </c>
      <c r="J164" s="9" t="n">
        <f aca="false">LN(F164/F163)</f>
        <v>-0.00100420447039589</v>
      </c>
      <c r="K164" s="9" t="n">
        <f aca="false">F164/F157-1</f>
        <v>0.0133564515540365</v>
      </c>
      <c r="L164" s="9" t="n">
        <f aca="false">F164/F134-1</f>
        <v>0.0769016756136665</v>
      </c>
      <c r="M164" s="9" t="n">
        <f aca="false">B164/B157-1</f>
        <v>0.0154580252768408</v>
      </c>
      <c r="N164" s="9" t="n">
        <f aca="false">B164/B134-1</f>
        <v>0.333787701473208</v>
      </c>
      <c r="O164" s="8" t="n">
        <f aca="false">MAX(O163,F164)</f>
        <v>82.8030262331036</v>
      </c>
      <c r="P164" s="9" t="n">
        <f aca="false">F164/O164-1</f>
        <v>-0.0010037004258221</v>
      </c>
      <c r="Q164" s="8" t="n">
        <f aca="false">MAX(Q163,B164)</f>
        <v>284.830649094097</v>
      </c>
      <c r="R164" s="9" t="n">
        <f aca="false">B164/Q164-1</f>
        <v>-0.130343309851132</v>
      </c>
      <c r="S164" s="9" t="n">
        <f aca="false">B164/INDEX($B:$B,$E164)-1</f>
        <v>0.121928910128491</v>
      </c>
      <c r="T164" s="0" t="n">
        <f aca="false">IF(AND($A164&gt;=CrashTest!$B$3,$A164&lt;=CrashTest!$C$3),1,IF(AND($A164&gt;=CrashTest!$B$4,$A164&lt;=CrashTest!$C$4),2,IF(AND($A164&gt;=CrashTest!$B$5,$A164&lt;=CrashTest!$C$5),3,IF(AND($A164&gt;=CrashTest!$B$6,$A164&lt;=CrashTest!$C$6),4,IF(AND($A164&gt;=CrashTest!$B$7,$A164&lt;=CrashTest!$C$7),5,0)))))</f>
        <v>0</v>
      </c>
      <c r="U164" s="8" t="str">
        <f aca="false">IF(T164=0,"",IF(T163=T164,MAX(U163,B164),B164))</f>
        <v/>
      </c>
      <c r="V164" s="9" t="str">
        <f aca="false">IF(T164=0,"",B164/U164-1)</f>
        <v/>
      </c>
      <c r="W164" s="8" t="str">
        <f aca="false">IF(T164=0,"",IF(T163=T164,MAX(W163,F164),F164))</f>
        <v/>
      </c>
      <c r="X164" s="9" t="str">
        <f aca="false">IF(T164=0,"",F164/W164-1)</f>
        <v/>
      </c>
    </row>
    <row r="165" customFormat="false" ht="15" hidden="false" customHeight="false" outlineLevel="0" collapsed="false">
      <c r="A165" s="5" t="n">
        <v>43993</v>
      </c>
      <c r="B165" s="6" t="n">
        <v>230.904400935126</v>
      </c>
      <c r="C165" s="7" t="n">
        <v>44.87173279</v>
      </c>
      <c r="D165" s="0" t="n">
        <f aca="false">INT((ROW()-3)/30)</f>
        <v>5</v>
      </c>
      <c r="E165" s="0" t="n">
        <f aca="false">2+30*D165</f>
        <v>152</v>
      </c>
      <c r="F165" s="8" t="n">
        <f aca="false">INDEX($F:$F,$E165)*(2*B165/INDEX($B:$B,$E165)-C165/INDEX($C:$C,$E165))</f>
        <v>81.9755627137984</v>
      </c>
      <c r="G165" s="9" t="n">
        <f aca="false">B165/B164-1</f>
        <v>-0.0678245767298547</v>
      </c>
      <c r="H165" s="9" t="n">
        <f aca="false">F165/F164-1</f>
        <v>-0.00899848688692073</v>
      </c>
      <c r="I165" s="9" t="n">
        <f aca="false">LN(B165/B164)</f>
        <v>-0.0702342596152982</v>
      </c>
      <c r="J165" s="9" t="n">
        <f aca="false">LN(F165/F164)</f>
        <v>-0.00903921779854248</v>
      </c>
      <c r="K165" s="9" t="n">
        <f aca="false">F165/F158-1</f>
        <v>-0.00442082325220994</v>
      </c>
      <c r="L165" s="9" t="n">
        <f aca="false">F165/F135-1</f>
        <v>0.0647522507918568</v>
      </c>
      <c r="M165" s="9" t="n">
        <f aca="false">B165/B158-1</f>
        <v>-0.0523024087586865</v>
      </c>
      <c r="N165" s="9" t="n">
        <f aca="false">B165/B135-1</f>
        <v>0.216448608937428</v>
      </c>
      <c r="O165" s="8" t="n">
        <f aca="false">MAX(O164,F165)</f>
        <v>82.8030262331036</v>
      </c>
      <c r="P165" s="9" t="n">
        <f aca="false">F165/O165-1</f>
        <v>-0.0099931555276227</v>
      </c>
      <c r="Q165" s="8" t="n">
        <f aca="false">MAX(Q164,B165)</f>
        <v>284.830649094097</v>
      </c>
      <c r="R165" s="9" t="n">
        <f aca="false">B165/Q165-1</f>
        <v>-0.189327406760766</v>
      </c>
      <c r="S165" s="9" t="n">
        <f aca="false">B165/INDEX($B:$B,$E165)-1</f>
        <v>0.0458345566780385</v>
      </c>
      <c r="T165" s="0" t="n">
        <f aca="false">IF(AND($A165&gt;=CrashTest!$B$3,$A165&lt;=CrashTest!$C$3),1,IF(AND($A165&gt;=CrashTest!$B$4,$A165&lt;=CrashTest!$C$4),2,IF(AND($A165&gt;=CrashTest!$B$5,$A165&lt;=CrashTest!$C$5),3,IF(AND($A165&gt;=CrashTest!$B$6,$A165&lt;=CrashTest!$C$6),4,IF(AND($A165&gt;=CrashTest!$B$7,$A165&lt;=CrashTest!$C$7),5,0)))))</f>
        <v>0</v>
      </c>
      <c r="U165" s="8" t="str">
        <f aca="false">IF(T165=0,"",IF(T164=T165,MAX(U164,B165),B165))</f>
        <v/>
      </c>
      <c r="V165" s="9" t="str">
        <f aca="false">IF(T165=0,"",B165/U165-1)</f>
        <v/>
      </c>
      <c r="W165" s="8" t="str">
        <f aca="false">IF(T165=0,"",IF(T164=T165,MAX(W164,F165),F165))</f>
        <v/>
      </c>
      <c r="X165" s="9" t="str">
        <f aca="false">IF(T165=0,"",F165/W165-1)</f>
        <v/>
      </c>
    </row>
    <row r="166" customFormat="false" ht="15" hidden="false" customHeight="false" outlineLevel="0" collapsed="false">
      <c r="A166" s="5" t="n">
        <v>43994</v>
      </c>
      <c r="B166" s="6" t="n">
        <v>237.162442723554</v>
      </c>
      <c r="C166" s="7" t="n">
        <v>47.22383475</v>
      </c>
      <c r="D166" s="0" t="n">
        <f aca="false">INT((ROW()-3)/30)</f>
        <v>5</v>
      </c>
      <c r="E166" s="0" t="n">
        <f aca="false">2+30*D166</f>
        <v>152</v>
      </c>
      <c r="F166" s="8" t="n">
        <f aca="false">INDEX($F:$F,$E166)*(2*B166/INDEX($B:$B,$E166)-C166/INDEX($C:$C,$E166))</f>
        <v>81.9930627433295</v>
      </c>
      <c r="G166" s="9" t="n">
        <f aca="false">B166/B165-1</f>
        <v>0.0271023062491833</v>
      </c>
      <c r="H166" s="9" t="n">
        <f aca="false">F166/F165-1</f>
        <v>0.000213478614257578</v>
      </c>
      <c r="I166" s="9" t="n">
        <f aca="false">LN(B166/B165)</f>
        <v>0.0267415425859745</v>
      </c>
      <c r="J166" s="9" t="n">
        <f aca="false">LN(F166/F165)</f>
        <v>0.000213455830940649</v>
      </c>
      <c r="K166" s="9" t="n">
        <f aca="false">F166/F159-1</f>
        <v>-0.00269001605235264</v>
      </c>
      <c r="L166" s="9" t="n">
        <f aca="false">F166/F136-1</f>
        <v>0.0546128749235353</v>
      </c>
      <c r="M166" s="9" t="n">
        <f aca="false">B166/B159-1</f>
        <v>-0.0131101256611321</v>
      </c>
      <c r="N166" s="9" t="n">
        <f aca="false">B166/B136-1</f>
        <v>0.186179795553862</v>
      </c>
      <c r="O166" s="8" t="n">
        <f aca="false">MAX(O165,F166)</f>
        <v>82.8030262331036</v>
      </c>
      <c r="P166" s="9" t="n">
        <f aca="false">F166/O166-1</f>
        <v>-0.00978181023835933</v>
      </c>
      <c r="Q166" s="8" t="n">
        <f aca="false">MAX(Q165,B166)</f>
        <v>284.830649094097</v>
      </c>
      <c r="R166" s="9" t="n">
        <f aca="false">B166/Q166-1</f>
        <v>-0.167356309870976</v>
      </c>
      <c r="S166" s="9" t="n">
        <f aca="false">B166/INDEX($B:$B,$E166)-1</f>
        <v>0.0741790851191055</v>
      </c>
      <c r="T166" s="0" t="n">
        <f aca="false">IF(AND($A166&gt;=CrashTest!$B$3,$A166&lt;=CrashTest!$C$3),1,IF(AND($A166&gt;=CrashTest!$B$4,$A166&lt;=CrashTest!$C$4),2,IF(AND($A166&gt;=CrashTest!$B$5,$A166&lt;=CrashTest!$C$5),3,IF(AND($A166&gt;=CrashTest!$B$6,$A166&lt;=CrashTest!$C$6),4,IF(AND($A166&gt;=CrashTest!$B$7,$A166&lt;=CrashTest!$C$7),5,0)))))</f>
        <v>0</v>
      </c>
      <c r="U166" s="8" t="str">
        <f aca="false">IF(T166=0,"",IF(T165=T166,MAX(U165,B166),B166))</f>
        <v/>
      </c>
      <c r="V166" s="9" t="str">
        <f aca="false">IF(T166=0,"",B166/U166-1)</f>
        <v/>
      </c>
      <c r="W166" s="8" t="str">
        <f aca="false">IF(T166=0,"",IF(T165=T166,MAX(W165,F166),F166))</f>
        <v/>
      </c>
      <c r="X166" s="9" t="str">
        <f aca="false">IF(T166=0,"",F166/W166-1)</f>
        <v/>
      </c>
    </row>
    <row r="167" customFormat="false" ht="15" hidden="false" customHeight="false" outlineLevel="0" collapsed="false">
      <c r="A167" s="5" t="n">
        <v>43995</v>
      </c>
      <c r="B167" s="6" t="n">
        <v>238.090407890123</v>
      </c>
      <c r="C167" s="7" t="n">
        <v>47.42551469</v>
      </c>
      <c r="D167" s="0" t="n">
        <f aca="false">INT((ROW()-3)/30)</f>
        <v>5</v>
      </c>
      <c r="E167" s="0" t="n">
        <f aca="false">2+30*D167</f>
        <v>152</v>
      </c>
      <c r="F167" s="8" t="n">
        <f aca="false">INDEX($F:$F,$E167)*(2*B167/INDEX($B:$B,$E167)-C167/INDEX($C:$C,$E167))</f>
        <v>82.2810848638688</v>
      </c>
      <c r="G167" s="9" t="n">
        <f aca="false">B167/B166-1</f>
        <v>0.00391278296813069</v>
      </c>
      <c r="H167" s="9" t="n">
        <f aca="false">F167/F166-1</f>
        <v>0.0035127620667248</v>
      </c>
      <c r="I167" s="9" t="n">
        <f aca="false">LN(B167/B166)</f>
        <v>0.00390514794250456</v>
      </c>
      <c r="J167" s="9" t="n">
        <f aca="false">LN(F167/F166)</f>
        <v>0.00350660672866967</v>
      </c>
      <c r="K167" s="9" t="n">
        <f aca="false">F167/F160-1</f>
        <v>0.000668018174386775</v>
      </c>
      <c r="L167" s="9" t="n">
        <f aca="false">F167/F137-1</f>
        <v>0.0538644045887835</v>
      </c>
      <c r="M167" s="9" t="n">
        <f aca="false">B167/B160-1</f>
        <v>-0.0162354237996309</v>
      </c>
      <c r="N167" s="9" t="n">
        <f aca="false">B167/B137-1</f>
        <v>0.169788445794375</v>
      </c>
      <c r="O167" s="8" t="n">
        <f aca="false">MAX(O166,F167)</f>
        <v>82.8030262331036</v>
      </c>
      <c r="P167" s="9" t="n">
        <f aca="false">F167/O167-1</f>
        <v>-0.00630340934358376</v>
      </c>
      <c r="Q167" s="8" t="n">
        <f aca="false">MAX(Q166,B167)</f>
        <v>284.830649094097</v>
      </c>
      <c r="R167" s="9" t="n">
        <f aca="false">B167/Q167-1</f>
        <v>-0.164098355821718</v>
      </c>
      <c r="S167" s="9" t="n">
        <f aca="false">B167/INDEX($B:$B,$E167)-1</f>
        <v>0.0783821147480819</v>
      </c>
      <c r="T167" s="0" t="n">
        <f aca="false">IF(AND($A167&gt;=CrashTest!$B$3,$A167&lt;=CrashTest!$C$3),1,IF(AND($A167&gt;=CrashTest!$B$4,$A167&lt;=CrashTest!$C$4),2,IF(AND($A167&gt;=CrashTest!$B$5,$A167&lt;=CrashTest!$C$5),3,IF(AND($A167&gt;=CrashTest!$B$6,$A167&lt;=CrashTest!$C$6),4,IF(AND($A167&gt;=CrashTest!$B$7,$A167&lt;=CrashTest!$C$7),5,0)))))</f>
        <v>0</v>
      </c>
      <c r="U167" s="8" t="str">
        <f aca="false">IF(T167=0,"",IF(T166=T167,MAX(U166,B167),B167))</f>
        <v/>
      </c>
      <c r="V167" s="9" t="str">
        <f aca="false">IF(T167=0,"",B167/U167-1)</f>
        <v/>
      </c>
      <c r="W167" s="8" t="str">
        <f aca="false">IF(T167=0,"",IF(T166=T167,MAX(W166,F167),F167))</f>
        <v/>
      </c>
      <c r="X167" s="9" t="str">
        <f aca="false">IF(T167=0,"",F167/W167-1)</f>
        <v/>
      </c>
    </row>
    <row r="168" customFormat="false" ht="15" hidden="false" customHeight="false" outlineLevel="0" collapsed="false">
      <c r="A168" s="5" t="n">
        <v>43996</v>
      </c>
      <c r="B168" s="6" t="n">
        <v>232.137277089421</v>
      </c>
      <c r="C168" s="7" t="n">
        <v>45.11272139</v>
      </c>
      <c r="D168" s="0" t="n">
        <f aca="false">INT((ROW()-3)/30)</f>
        <v>5</v>
      </c>
      <c r="E168" s="0" t="n">
        <f aca="false">2+30*D168</f>
        <v>152</v>
      </c>
      <c r="F168" s="8" t="n">
        <f aca="false">INDEX($F:$F,$E168)*(2*B168/INDEX($B:$B,$E168)-C168/INDEX($C:$C,$E168))</f>
        <v>82.4105347459085</v>
      </c>
      <c r="G168" s="9" t="n">
        <f aca="false">B168/B167-1</f>
        <v>-0.0250036566086667</v>
      </c>
      <c r="H168" s="9" t="n">
        <f aca="false">F168/F167-1</f>
        <v>0.00157326416215642</v>
      </c>
      <c r="I168" s="9" t="n">
        <f aca="false">LN(B168/B167)</f>
        <v>-0.0253215583591858</v>
      </c>
      <c r="J168" s="9" t="n">
        <f aca="false">LN(F168/F167)</f>
        <v>0.00157202787859168</v>
      </c>
      <c r="K168" s="9" t="n">
        <f aca="false">F168/F161-1</f>
        <v>0.00333720182587904</v>
      </c>
      <c r="L168" s="9" t="n">
        <f aca="false">F168/F138-1</f>
        <v>0.0618497653447998</v>
      </c>
      <c r="M168" s="9" t="n">
        <f aca="false">B168/B161-1</f>
        <v>-0.050115122699012</v>
      </c>
      <c r="N168" s="9" t="n">
        <f aca="false">B168/B138-1</f>
        <v>0.18970336774899</v>
      </c>
      <c r="O168" s="8" t="n">
        <f aca="false">MAX(O167,F168)</f>
        <v>82.8030262331036</v>
      </c>
      <c r="P168" s="9" t="n">
        <f aca="false">F168/O168-1</f>
        <v>-0.00474006210944689</v>
      </c>
      <c r="Q168" s="8" t="n">
        <f aca="false">MAX(Q167,B168)</f>
        <v>284.830649094097</v>
      </c>
      <c r="R168" s="9" t="n">
        <f aca="false">B168/Q168-1</f>
        <v>-0.184998953491372</v>
      </c>
      <c r="S168" s="9" t="n">
        <f aca="false">B168/INDEX($B:$B,$E168)-1</f>
        <v>0.051418618657993</v>
      </c>
      <c r="T168" s="0" t="n">
        <f aca="false">IF(AND($A168&gt;=CrashTest!$B$3,$A168&lt;=CrashTest!$C$3),1,IF(AND($A168&gt;=CrashTest!$B$4,$A168&lt;=CrashTest!$C$4),2,IF(AND($A168&gt;=CrashTest!$B$5,$A168&lt;=CrashTest!$C$5),3,IF(AND($A168&gt;=CrashTest!$B$6,$A168&lt;=CrashTest!$C$6),4,IF(AND($A168&gt;=CrashTest!$B$7,$A168&lt;=CrashTest!$C$7),5,0)))))</f>
        <v>0</v>
      </c>
      <c r="U168" s="8" t="str">
        <f aca="false">IF(T168=0,"",IF(T167=T168,MAX(U167,B168),B168))</f>
        <v/>
      </c>
      <c r="V168" s="9" t="str">
        <f aca="false">IF(T168=0,"",B168/U168-1)</f>
        <v/>
      </c>
      <c r="W168" s="8" t="str">
        <f aca="false">IF(T168=0,"",IF(T167=T168,MAX(W167,F168),F168))</f>
        <v/>
      </c>
      <c r="X168" s="9" t="str">
        <f aca="false">IF(T168=0,"",F168/W168-1)</f>
        <v/>
      </c>
    </row>
    <row r="169" customFormat="false" ht="15" hidden="false" customHeight="false" outlineLevel="0" collapsed="false">
      <c r="A169" s="5" t="n">
        <v>43997</v>
      </c>
      <c r="B169" s="6" t="n">
        <v>231.19783974284</v>
      </c>
      <c r="C169" s="7" t="n">
        <v>44.97566863</v>
      </c>
      <c r="D169" s="0" t="n">
        <f aca="false">INT((ROW()-3)/30)</f>
        <v>5</v>
      </c>
      <c r="E169" s="0" t="n">
        <f aca="false">2+30*D169</f>
        <v>152</v>
      </c>
      <c r="F169" s="8" t="n">
        <f aca="false">INDEX($F:$F,$E169)*(2*B169/INDEX($B:$B,$E169)-C169/INDEX($C:$C,$E169))</f>
        <v>81.9887123537722</v>
      </c>
      <c r="G169" s="9" t="n">
        <f aca="false">B169/B168-1</f>
        <v>-0.00404690430748489</v>
      </c>
      <c r="H169" s="9" t="n">
        <f aca="false">F169/F168-1</f>
        <v>-0.00511854938736722</v>
      </c>
      <c r="I169" s="9" t="n">
        <f aca="false">LN(B169/B168)</f>
        <v>-0.00405511518463148</v>
      </c>
      <c r="J169" s="9" t="n">
        <f aca="false">LN(F169/F168)</f>
        <v>-0.00513169403481896</v>
      </c>
      <c r="K169" s="9" t="n">
        <f aca="false">F169/F162-1</f>
        <v>-0.00215047339812902</v>
      </c>
      <c r="L169" s="9" t="n">
        <f aca="false">F169/F139-1</f>
        <v>0.0537040251027883</v>
      </c>
      <c r="M169" s="9" t="n">
        <f aca="false">B169/B162-1</f>
        <v>-0.0600502731784451</v>
      </c>
      <c r="N169" s="9" t="n">
        <f aca="false">B169/B139-1</f>
        <v>0.151270336064371</v>
      </c>
      <c r="O169" s="8" t="n">
        <f aca="false">MAX(O168,F169)</f>
        <v>82.8030262331036</v>
      </c>
      <c r="P169" s="9" t="n">
        <f aca="false">F169/O169-1</f>
        <v>-0.00983434925480775</v>
      </c>
      <c r="Q169" s="8" t="n">
        <f aca="false">MAX(Q168,B169)</f>
        <v>284.830649094097</v>
      </c>
      <c r="R169" s="9" t="n">
        <f aca="false">B169/Q169-1</f>
        <v>-0.188297184737092</v>
      </c>
      <c r="S169" s="9" t="n">
        <f aca="false">B169/INDEX($B:$B,$E169)-1</f>
        <v>0.0471636281211763</v>
      </c>
      <c r="T169" s="0" t="n">
        <f aca="false">IF(AND($A169&gt;=CrashTest!$B$3,$A169&lt;=CrashTest!$C$3),1,IF(AND($A169&gt;=CrashTest!$B$4,$A169&lt;=CrashTest!$C$4),2,IF(AND($A169&gt;=CrashTest!$B$5,$A169&lt;=CrashTest!$C$5),3,IF(AND($A169&gt;=CrashTest!$B$6,$A169&lt;=CrashTest!$C$6),4,IF(AND($A169&gt;=CrashTest!$B$7,$A169&lt;=CrashTest!$C$7),5,0)))))</f>
        <v>0</v>
      </c>
      <c r="U169" s="8" t="str">
        <f aca="false">IF(T169=0,"",IF(T168=T169,MAX(U168,B169),B169))</f>
        <v/>
      </c>
      <c r="V169" s="9" t="str">
        <f aca="false">IF(T169=0,"",B169/U169-1)</f>
        <v/>
      </c>
      <c r="W169" s="8" t="str">
        <f aca="false">IF(T169=0,"",IF(T168=T169,MAX(W168,F169),F169))</f>
        <v/>
      </c>
      <c r="X169" s="9" t="str">
        <f aca="false">IF(T169=0,"",F169/W169-1)</f>
        <v/>
      </c>
    </row>
    <row r="170" customFormat="false" ht="15" hidden="false" customHeight="false" outlineLevel="0" collapsed="false">
      <c r="A170" s="5" t="n">
        <v>43998</v>
      </c>
      <c r="B170" s="6" t="n">
        <v>235.136621215663</v>
      </c>
      <c r="C170" s="7" t="n">
        <v>46.35595431</v>
      </c>
      <c r="D170" s="0" t="n">
        <f aca="false">INT((ROW()-3)/30)</f>
        <v>5</v>
      </c>
      <c r="E170" s="0" t="n">
        <f aca="false">2+30*D170</f>
        <v>152</v>
      </c>
      <c r="F170" s="8" t="n">
        <f aca="false">INDEX($F:$F,$E170)*(2*B170/INDEX($B:$B,$E170)-C170/INDEX($C:$C,$E170))</f>
        <v>82.193990287001</v>
      </c>
      <c r="G170" s="9" t="n">
        <f aca="false">B170/B169-1</f>
        <v>0.017036411227735</v>
      </c>
      <c r="H170" s="9" t="n">
        <f aca="false">F170/F169-1</f>
        <v>0.00250373407918625</v>
      </c>
      <c r="I170" s="9" t="n">
        <f aca="false">LN(B170/B169)</f>
        <v>0.0168929190093359</v>
      </c>
      <c r="J170" s="9" t="n">
        <f aca="false">LN(F170/F169)</f>
        <v>0.00250060495891835</v>
      </c>
      <c r="K170" s="9" t="n">
        <f aca="false">F170/F163-1</f>
        <v>-0.00735523777099734</v>
      </c>
      <c r="L170" s="9" t="n">
        <f aca="false">F170/F140-1</f>
        <v>0.0510534016359843</v>
      </c>
      <c r="M170" s="9" t="n">
        <f aca="false">B170/B163-1</f>
        <v>-0.0376116927891521</v>
      </c>
      <c r="N170" s="9" t="n">
        <f aca="false">B170/B140-1</f>
        <v>0.135527575819891</v>
      </c>
      <c r="O170" s="8" t="n">
        <f aca="false">MAX(O169,F170)</f>
        <v>82.8030262331036</v>
      </c>
      <c r="P170" s="9" t="n">
        <f aca="false">F170/O170-1</f>
        <v>-0.00735523777099734</v>
      </c>
      <c r="Q170" s="8" t="n">
        <f aca="false">MAX(Q169,B170)</f>
        <v>284.830649094097</v>
      </c>
      <c r="R170" s="9" t="n">
        <f aca="false">B170/Q170-1</f>
        <v>-0.174468681781563</v>
      </c>
      <c r="S170" s="9" t="n">
        <f aca="false">B170/INDEX($B:$B,$E170)-1</f>
        <v>0.0650035383125758</v>
      </c>
      <c r="T170" s="0" t="n">
        <f aca="false">IF(AND($A170&gt;=CrashTest!$B$3,$A170&lt;=CrashTest!$C$3),1,IF(AND($A170&gt;=CrashTest!$B$4,$A170&lt;=CrashTest!$C$4),2,IF(AND($A170&gt;=CrashTest!$B$5,$A170&lt;=CrashTest!$C$5),3,IF(AND($A170&gt;=CrashTest!$B$6,$A170&lt;=CrashTest!$C$6),4,IF(AND($A170&gt;=CrashTest!$B$7,$A170&lt;=CrashTest!$C$7),5,0)))))</f>
        <v>0</v>
      </c>
      <c r="U170" s="8" t="str">
        <f aca="false">IF(T170=0,"",IF(T169=T170,MAX(U169,B170),B170))</f>
        <v/>
      </c>
      <c r="V170" s="9" t="str">
        <f aca="false">IF(T170=0,"",B170/U170-1)</f>
        <v/>
      </c>
      <c r="W170" s="8" t="str">
        <f aca="false">IF(T170=0,"",IF(T169=T170,MAX(W169,F170),F170))</f>
        <v/>
      </c>
      <c r="X170" s="9" t="str">
        <f aca="false">IF(T170=0,"",F170/W170-1)</f>
        <v/>
      </c>
    </row>
    <row r="171" customFormat="false" ht="15" hidden="false" customHeight="false" outlineLevel="0" collapsed="false">
      <c r="A171" s="5" t="n">
        <v>43999</v>
      </c>
      <c r="B171" s="6" t="n">
        <v>233.687851022794</v>
      </c>
      <c r="C171" s="7" t="n">
        <v>45.7650271</v>
      </c>
      <c r="D171" s="0" t="n">
        <f aca="false">INT((ROW()-3)/30)</f>
        <v>5</v>
      </c>
      <c r="E171" s="0" t="n">
        <f aca="false">2+30*D171</f>
        <v>152</v>
      </c>
      <c r="F171" s="8" t="n">
        <f aca="false">INDEX($F:$F,$E171)*(2*B171/INDEX($B:$B,$E171)-C171/INDEX($C:$C,$E171))</f>
        <v>82.2799785909556</v>
      </c>
      <c r="G171" s="9" t="n">
        <f aca="false">B171/B170-1</f>
        <v>-0.00616139751170541</v>
      </c>
      <c r="H171" s="9" t="n">
        <f aca="false">F171/F170-1</f>
        <v>0.00104616290867932</v>
      </c>
      <c r="I171" s="9" t="n">
        <f aca="false">LN(B171/B170)</f>
        <v>-0.00618045725143983</v>
      </c>
      <c r="J171" s="9" t="n">
        <f aca="false">LN(F171/F170)</f>
        <v>0.00104561606162441</v>
      </c>
      <c r="K171" s="9" t="n">
        <f aca="false">F171/F164-1</f>
        <v>-0.00531840730110933</v>
      </c>
      <c r="L171" s="9" t="n">
        <f aca="false">F171/F141-1</f>
        <v>0.0427421785062714</v>
      </c>
      <c r="M171" s="9" t="n">
        <f aca="false">B171/B164-1</f>
        <v>-0.0565876156623512</v>
      </c>
      <c r="N171" s="9" t="n">
        <f aca="false">B171/B141-1</f>
        <v>0.0881948805808477</v>
      </c>
      <c r="O171" s="8" t="n">
        <f aca="false">MAX(O170,F171)</f>
        <v>82.8030262331036</v>
      </c>
      <c r="P171" s="9" t="n">
        <f aca="false">F171/O171-1</f>
        <v>-0.00631676963925854</v>
      </c>
      <c r="Q171" s="8" t="n">
        <f aca="false">MAX(Q170,B171)</f>
        <v>284.830649094097</v>
      </c>
      <c r="R171" s="9" t="n">
        <f aca="false">B171/Q171-1</f>
        <v>-0.179555108391469</v>
      </c>
      <c r="S171" s="9" t="n">
        <f aca="false">B171/INDEX($B:$B,$E171)-1</f>
        <v>0.0584416281616591</v>
      </c>
      <c r="T171" s="0" t="n">
        <f aca="false">IF(AND($A171&gt;=CrashTest!$B$3,$A171&lt;=CrashTest!$C$3),1,IF(AND($A171&gt;=CrashTest!$B$4,$A171&lt;=CrashTest!$C$4),2,IF(AND($A171&gt;=CrashTest!$B$5,$A171&lt;=CrashTest!$C$5),3,IF(AND($A171&gt;=CrashTest!$B$6,$A171&lt;=CrashTest!$C$6),4,IF(AND($A171&gt;=CrashTest!$B$7,$A171&lt;=CrashTest!$C$7),5,0)))))</f>
        <v>0</v>
      </c>
      <c r="U171" s="8" t="str">
        <f aca="false">IF(T171=0,"",IF(T170=T171,MAX(U170,B171),B171))</f>
        <v/>
      </c>
      <c r="V171" s="9" t="str">
        <f aca="false">IF(T171=0,"",B171/U171-1)</f>
        <v/>
      </c>
      <c r="W171" s="8" t="str">
        <f aca="false">IF(T171=0,"",IF(T170=T171,MAX(W170,F171),F171))</f>
        <v/>
      </c>
      <c r="X171" s="9" t="str">
        <f aca="false">IF(T171=0,"",F171/W171-1)</f>
        <v/>
      </c>
    </row>
    <row r="172" customFormat="false" ht="15" hidden="false" customHeight="false" outlineLevel="0" collapsed="false">
      <c r="A172" s="5" t="n">
        <v>44000</v>
      </c>
      <c r="B172" s="6" t="n">
        <v>231.331098889538</v>
      </c>
      <c r="C172" s="7" t="n">
        <v>44.89599125</v>
      </c>
      <c r="D172" s="0" t="n">
        <f aca="false">INT((ROW()-3)/30)</f>
        <v>5</v>
      </c>
      <c r="E172" s="0" t="n">
        <f aca="false">2+30*D172</f>
        <v>152</v>
      </c>
      <c r="F172" s="8" t="n">
        <f aca="false">INDEX($F:$F,$E172)*(2*B172/INDEX($B:$B,$E172)-C172/INDEX($C:$C,$E172))</f>
        <v>82.2408754208214</v>
      </c>
      <c r="G172" s="9" t="n">
        <f aca="false">B172/B171-1</f>
        <v>-0.0100850434583616</v>
      </c>
      <c r="H172" s="9" t="n">
        <f aca="false">F172/F171-1</f>
        <v>-0.000475245263839685</v>
      </c>
      <c r="I172" s="9" t="n">
        <f aca="false">LN(B172/B171)</f>
        <v>-0.0101362420265246</v>
      </c>
      <c r="J172" s="9" t="n">
        <f aca="false">LN(F172/F171)</f>
        <v>-0.000475358228662169</v>
      </c>
      <c r="K172" s="9" t="n">
        <f aca="false">F172/F165-1</f>
        <v>0.00323648534075116</v>
      </c>
      <c r="L172" s="9" t="n">
        <f aca="false">F172/F142-1</f>
        <v>0.0502725459804978</v>
      </c>
      <c r="M172" s="9" t="n">
        <f aca="false">B172/B165-1</f>
        <v>0.00184794206036765</v>
      </c>
      <c r="N172" s="9" t="n">
        <f aca="false">B172/B142-1</f>
        <v>0.0818940881176742</v>
      </c>
      <c r="O172" s="8" t="n">
        <f aca="false">MAX(O171,F172)</f>
        <v>82.8030262331036</v>
      </c>
      <c r="P172" s="9" t="n">
        <f aca="false">F172/O172-1</f>
        <v>-0.00678901288824441</v>
      </c>
      <c r="Q172" s="8" t="n">
        <f aca="false">MAX(Q171,B172)</f>
        <v>284.830649094097</v>
      </c>
      <c r="R172" s="9" t="n">
        <f aca="false">B172/Q172-1</f>
        <v>-0.187829330778532</v>
      </c>
      <c r="S172" s="9" t="n">
        <f aca="false">B172/INDEX($B:$B,$E172)-1</f>
        <v>0.0477671983435097</v>
      </c>
      <c r="T172" s="0" t="n">
        <f aca="false">IF(AND($A172&gt;=CrashTest!$B$3,$A172&lt;=CrashTest!$C$3),1,IF(AND($A172&gt;=CrashTest!$B$4,$A172&lt;=CrashTest!$C$4),2,IF(AND($A172&gt;=CrashTest!$B$5,$A172&lt;=CrashTest!$C$5),3,IF(AND($A172&gt;=CrashTest!$B$6,$A172&lt;=CrashTest!$C$6),4,IF(AND($A172&gt;=CrashTest!$B$7,$A172&lt;=CrashTest!$C$7),5,0)))))</f>
        <v>0</v>
      </c>
      <c r="U172" s="8" t="str">
        <f aca="false">IF(T172=0,"",IF(T171=T172,MAX(U171,B172),B172))</f>
        <v/>
      </c>
      <c r="V172" s="9" t="str">
        <f aca="false">IF(T172=0,"",B172/U172-1)</f>
        <v/>
      </c>
      <c r="W172" s="8" t="str">
        <f aca="false">IF(T172=0,"",IF(T171=T172,MAX(W171,F172),F172))</f>
        <v/>
      </c>
      <c r="X172" s="9" t="str">
        <f aca="false">IF(T172=0,"",F172/W172-1)</f>
        <v/>
      </c>
    </row>
    <row r="173" customFormat="false" ht="15" hidden="false" customHeight="false" outlineLevel="0" collapsed="false">
      <c r="A173" s="5" t="n">
        <v>44001</v>
      </c>
      <c r="B173" s="6" t="n">
        <v>228.77822402104</v>
      </c>
      <c r="C173" s="7" t="n">
        <v>44.05187273</v>
      </c>
      <c r="D173" s="0" t="n">
        <f aca="false">INT((ROW()-3)/30)</f>
        <v>5</v>
      </c>
      <c r="E173" s="0" t="n">
        <f aca="false">2+30*D173</f>
        <v>152</v>
      </c>
      <c r="F173" s="8" t="n">
        <f aca="false">INDEX($F:$F,$E173)*(2*B173/INDEX($B:$B,$E173)-C173/INDEX($C:$C,$E173))</f>
        <v>82.0098425903084</v>
      </c>
      <c r="G173" s="9" t="n">
        <f aca="false">B173/B172-1</f>
        <v>-0.0110355887330005</v>
      </c>
      <c r="H173" s="9" t="n">
        <f aca="false">F173/F172-1</f>
        <v>-0.00280922144044371</v>
      </c>
      <c r="I173" s="9" t="n">
        <f aca="false">LN(B173/B172)</f>
        <v>-0.0110969325700805</v>
      </c>
      <c r="J173" s="9" t="n">
        <f aca="false">LN(F173/F172)</f>
        <v>-0.00281317470846712</v>
      </c>
      <c r="K173" s="9" t="n">
        <f aca="false">F173/F166-1</f>
        <v>0.000204649593727346</v>
      </c>
      <c r="L173" s="9" t="n">
        <f aca="false">F173/F143-1</f>
        <v>0.0478830549752904</v>
      </c>
      <c r="M173" s="9" t="n">
        <f aca="false">B173/B166-1</f>
        <v>-0.0353522193743255</v>
      </c>
      <c r="N173" s="9" t="n">
        <f aca="false">B173/B143-1</f>
        <v>0.0904337343152919</v>
      </c>
      <c r="O173" s="8" t="n">
        <f aca="false">MAX(O172,F173)</f>
        <v>82.8030262331036</v>
      </c>
      <c r="P173" s="9" t="n">
        <f aca="false">F173/O173-1</f>
        <v>-0.00957916248812307</v>
      </c>
      <c r="Q173" s="8" t="n">
        <f aca="false">MAX(Q172,B173)</f>
        <v>284.830649094097</v>
      </c>
      <c r="R173" s="9" t="n">
        <f aca="false">B173/Q173-1</f>
        <v>-0.196792112265065</v>
      </c>
      <c r="S173" s="9" t="n">
        <f aca="false">B173/INDEX($B:$B,$E173)-1</f>
        <v>0.0362044704546627</v>
      </c>
      <c r="T173" s="0" t="n">
        <f aca="false">IF(AND($A173&gt;=CrashTest!$B$3,$A173&lt;=CrashTest!$C$3),1,IF(AND($A173&gt;=CrashTest!$B$4,$A173&lt;=CrashTest!$C$4),2,IF(AND($A173&gt;=CrashTest!$B$5,$A173&lt;=CrashTest!$C$5),3,IF(AND($A173&gt;=CrashTest!$B$6,$A173&lt;=CrashTest!$C$6),4,IF(AND($A173&gt;=CrashTest!$B$7,$A173&lt;=CrashTest!$C$7),5,0)))))</f>
        <v>0</v>
      </c>
      <c r="U173" s="8" t="str">
        <f aca="false">IF(T173=0,"",IF(T172=T173,MAX(U172,B173),B173))</f>
        <v/>
      </c>
      <c r="V173" s="9" t="str">
        <f aca="false">IF(T173=0,"",B173/U173-1)</f>
        <v/>
      </c>
      <c r="W173" s="8" t="str">
        <f aca="false">IF(T173=0,"",IF(T172=T173,MAX(W172,F173),F173))</f>
        <v/>
      </c>
      <c r="X173" s="9" t="str">
        <f aca="false">IF(T173=0,"",F173/W173-1)</f>
        <v/>
      </c>
    </row>
    <row r="174" customFormat="false" ht="15" hidden="false" customHeight="false" outlineLevel="0" collapsed="false">
      <c r="A174" s="5" t="n">
        <v>44002</v>
      </c>
      <c r="B174" s="6" t="n">
        <v>228.919830800701</v>
      </c>
      <c r="C174" s="7" t="n">
        <v>44.0703535</v>
      </c>
      <c r="D174" s="0" t="n">
        <f aca="false">INT((ROW()-3)/30)</f>
        <v>5</v>
      </c>
      <c r="E174" s="0" t="n">
        <f aca="false">2+30*D174</f>
        <v>152</v>
      </c>
      <c r="F174" s="8" t="n">
        <f aca="false">INDEX($F:$F,$E174)*(2*B174/INDEX($B:$B,$E174)-C174/INDEX($C:$C,$E174))</f>
        <v>82.0776524138259</v>
      </c>
      <c r="G174" s="9" t="n">
        <f aca="false">B174/B173-1</f>
        <v>0.000618969660538982</v>
      </c>
      <c r="H174" s="9" t="n">
        <f aca="false">F174/F173-1</f>
        <v>0.000826849819189235</v>
      </c>
      <c r="I174" s="9" t="n">
        <f aca="false">LN(B174/B173)</f>
        <v>0.000618778177829232</v>
      </c>
      <c r="J174" s="9" t="n">
        <f aca="false">LN(F174/F173)</f>
        <v>0.000826508167194444</v>
      </c>
      <c r="K174" s="9" t="n">
        <f aca="false">F174/F167-1</f>
        <v>-0.00247240845668839</v>
      </c>
      <c r="L174" s="9" t="n">
        <f aca="false">F174/F144-1</f>
        <v>0.0597814471266636</v>
      </c>
      <c r="M174" s="9" t="n">
        <f aca="false">B174/B167-1</f>
        <v>-0.0385172051687784</v>
      </c>
      <c r="N174" s="9" t="n">
        <f aca="false">B174/B144-1</f>
        <v>0.150827680931458</v>
      </c>
      <c r="O174" s="8" t="n">
        <f aca="false">MAX(O173,F174)</f>
        <v>82.8030262331036</v>
      </c>
      <c r="P174" s="9" t="n">
        <f aca="false">F174/O174-1</f>
        <v>-0.00876023319770503</v>
      </c>
      <c r="Q174" s="8" t="n">
        <f aca="false">MAX(Q173,B174)</f>
        <v>284.830649094097</v>
      </c>
      <c r="R174" s="9" t="n">
        <f aca="false">B174/Q174-1</f>
        <v>-0.196294950951452</v>
      </c>
      <c r="S174" s="9" t="n">
        <f aca="false">B174/INDEX($B:$B,$E174)-1</f>
        <v>0.036845849583989</v>
      </c>
      <c r="T174" s="0" t="n">
        <f aca="false">IF(AND($A174&gt;=CrashTest!$B$3,$A174&lt;=CrashTest!$C$3),1,IF(AND($A174&gt;=CrashTest!$B$4,$A174&lt;=CrashTest!$C$4),2,IF(AND($A174&gt;=CrashTest!$B$5,$A174&lt;=CrashTest!$C$5),3,IF(AND($A174&gt;=CrashTest!$B$6,$A174&lt;=CrashTest!$C$6),4,IF(AND($A174&gt;=CrashTest!$B$7,$A174&lt;=CrashTest!$C$7),5,0)))))</f>
        <v>0</v>
      </c>
      <c r="U174" s="8" t="str">
        <f aca="false">IF(T174=0,"",IF(T173=T174,MAX(U173,B174),B174))</f>
        <v/>
      </c>
      <c r="V174" s="9" t="str">
        <f aca="false">IF(T174=0,"",B174/U174-1)</f>
        <v/>
      </c>
      <c r="W174" s="8" t="str">
        <f aca="false">IF(T174=0,"",IF(T173=T174,MAX(W173,F174),F174))</f>
        <v/>
      </c>
      <c r="X174" s="9" t="str">
        <f aca="false">IF(T174=0,"",F174/W174-1)</f>
        <v/>
      </c>
    </row>
    <row r="175" customFormat="false" ht="15" hidden="false" customHeight="false" outlineLevel="0" collapsed="false">
      <c r="A175" s="5" t="n">
        <v>44003</v>
      </c>
      <c r="B175" s="6" t="n">
        <v>227.579033606078</v>
      </c>
      <c r="C175" s="7" t="n">
        <v>43.69157112</v>
      </c>
      <c r="D175" s="0" t="n">
        <f aca="false">INT((ROW()-3)/30)</f>
        <v>5</v>
      </c>
      <c r="E175" s="0" t="n">
        <f aca="false">2+30*D175</f>
        <v>152</v>
      </c>
      <c r="F175" s="8" t="n">
        <f aca="false">INDEX($F:$F,$E175)*(2*B175/INDEX($B:$B,$E175)-C175/INDEX($C:$C,$E175))</f>
        <v>81.8310447748846</v>
      </c>
      <c r="G175" s="9" t="n">
        <f aca="false">B175/B174-1</f>
        <v>-0.00585706004557673</v>
      </c>
      <c r="H175" s="9" t="n">
        <f aca="false">F175/F174-1</f>
        <v>-0.00300456496608748</v>
      </c>
      <c r="I175" s="9" t="n">
        <f aca="false">LN(B175/B174)</f>
        <v>-0.0058742798931408</v>
      </c>
      <c r="J175" s="9" t="n">
        <f aca="false">LN(F175/F174)</f>
        <v>-0.00300908773297507</v>
      </c>
      <c r="K175" s="9" t="n">
        <f aca="false">F175/F168-1</f>
        <v>-0.00703174627868386</v>
      </c>
      <c r="L175" s="9" t="n">
        <f aca="false">F175/F145-1</f>
        <v>0.0515026032584456</v>
      </c>
      <c r="M175" s="9" t="n">
        <f aca="false">B175/B168-1</f>
        <v>-0.0196359823829031</v>
      </c>
      <c r="N175" s="9" t="n">
        <f aca="false">B175/B145-1</f>
        <v>0.0990775212855761</v>
      </c>
      <c r="O175" s="8" t="n">
        <f aca="false">MAX(O174,F175)</f>
        <v>82.8030262331036</v>
      </c>
      <c r="P175" s="9" t="n">
        <f aca="false">F175/O175-1</f>
        <v>-0.0117384774740319</v>
      </c>
      <c r="Q175" s="8" t="n">
        <f aca="false">MAX(Q174,B175)</f>
        <v>284.830649094097</v>
      </c>
      <c r="R175" s="9" t="n">
        <f aca="false">B175/Q175-1</f>
        <v>-0.201002299682663</v>
      </c>
      <c r="S175" s="9" t="n">
        <f aca="false">B175/INDEX($B:$B,$E175)-1</f>
        <v>0.0307729811849684</v>
      </c>
      <c r="T175" s="0" t="n">
        <f aca="false">IF(AND($A175&gt;=CrashTest!$B$3,$A175&lt;=CrashTest!$C$3),1,IF(AND($A175&gt;=CrashTest!$B$4,$A175&lt;=CrashTest!$C$4),2,IF(AND($A175&gt;=CrashTest!$B$5,$A175&lt;=CrashTest!$C$5),3,IF(AND($A175&gt;=CrashTest!$B$6,$A175&lt;=CrashTest!$C$6),4,IF(AND($A175&gt;=CrashTest!$B$7,$A175&lt;=CrashTest!$C$7),5,0)))))</f>
        <v>0</v>
      </c>
      <c r="U175" s="8" t="str">
        <f aca="false">IF(T175=0,"",IF(T174=T175,MAX(U174,B175),B175))</f>
        <v/>
      </c>
      <c r="V175" s="9" t="str">
        <f aca="false">IF(T175=0,"",B175/U175-1)</f>
        <v/>
      </c>
      <c r="W175" s="8" t="str">
        <f aca="false">IF(T175=0,"",IF(T174=T175,MAX(W174,F175),F175))</f>
        <v/>
      </c>
      <c r="X175" s="9" t="str">
        <f aca="false">IF(T175=0,"",F175/W175-1)</f>
        <v/>
      </c>
    </row>
    <row r="176" customFormat="false" ht="15" hidden="false" customHeight="false" outlineLevel="0" collapsed="false">
      <c r="A176" s="5" t="n">
        <v>44004</v>
      </c>
      <c r="B176" s="6" t="n">
        <v>243.220758153127</v>
      </c>
      <c r="C176" s="7" t="n">
        <v>48.43410919</v>
      </c>
      <c r="D176" s="0" t="n">
        <f aca="false">INT((ROW()-3)/30)</f>
        <v>5</v>
      </c>
      <c r="E176" s="0" t="n">
        <f aca="false">2+30*D176</f>
        <v>152</v>
      </c>
      <c r="F176" s="8" t="n">
        <f aca="false">INDEX($F:$F,$E176)*(2*B176/INDEX($B:$B,$E176)-C176/INDEX($C:$C,$E176))</f>
        <v>84.079927957579</v>
      </c>
      <c r="G176" s="9" t="n">
        <f aca="false">B176/B175-1</f>
        <v>0.068730956007677</v>
      </c>
      <c r="H176" s="9" t="n">
        <f aca="false">F176/F175-1</f>
        <v>0.0274820294532594</v>
      </c>
      <c r="I176" s="9" t="n">
        <f aca="false">LN(B176/B175)</f>
        <v>0.0664719221698884</v>
      </c>
      <c r="J176" s="9" t="n">
        <f aca="false">LN(F176/F175)</f>
        <v>0.0271111776521055</v>
      </c>
      <c r="K176" s="9" t="n">
        <f aca="false">F176/F169-1</f>
        <v>0.0255061403426291</v>
      </c>
      <c r="L176" s="9" t="n">
        <f aca="false">F176/F146-1</f>
        <v>0.0793840926574156</v>
      </c>
      <c r="M176" s="9" t="n">
        <f aca="false">B176/B169-1</f>
        <v>0.0520027281555053</v>
      </c>
      <c r="N176" s="9" t="n">
        <f aca="false">B176/B146-1</f>
        <v>0.175512195295158</v>
      </c>
      <c r="O176" s="8" t="n">
        <f aca="false">MAX(O175,F176)</f>
        <v>84.079927957579</v>
      </c>
      <c r="P176" s="9" t="n">
        <f aca="false">F176/O176-1</f>
        <v>0</v>
      </c>
      <c r="Q176" s="8" t="n">
        <f aca="false">MAX(Q175,B176)</f>
        <v>284.830649094097</v>
      </c>
      <c r="R176" s="9" t="n">
        <f aca="false">B176/Q176-1</f>
        <v>-0.146086423891917</v>
      </c>
      <c r="S176" s="9" t="n">
        <f aca="false">B176/INDEX($B:$B,$E176)-1</f>
        <v>0.101618993608695</v>
      </c>
      <c r="T176" s="0" t="n">
        <f aca="false">IF(AND($A176&gt;=CrashTest!$B$3,$A176&lt;=CrashTest!$C$3),1,IF(AND($A176&gt;=CrashTest!$B$4,$A176&lt;=CrashTest!$C$4),2,IF(AND($A176&gt;=CrashTest!$B$5,$A176&lt;=CrashTest!$C$5),3,IF(AND($A176&gt;=CrashTest!$B$6,$A176&lt;=CrashTest!$C$6),4,IF(AND($A176&gt;=CrashTest!$B$7,$A176&lt;=CrashTest!$C$7),5,0)))))</f>
        <v>0</v>
      </c>
      <c r="U176" s="8" t="str">
        <f aca="false">IF(T176=0,"",IF(T175=T176,MAX(U175,B176),B176))</f>
        <v/>
      </c>
      <c r="V176" s="9" t="str">
        <f aca="false">IF(T176=0,"",B176/U176-1)</f>
        <v/>
      </c>
      <c r="W176" s="8" t="str">
        <f aca="false">IF(T176=0,"",IF(T175=T176,MAX(W175,F176),F176))</f>
        <v/>
      </c>
      <c r="X176" s="9" t="str">
        <f aca="false">IF(T176=0,"",F176/W176-1)</f>
        <v/>
      </c>
    </row>
    <row r="177" customFormat="false" ht="15" hidden="false" customHeight="false" outlineLevel="0" collapsed="false">
      <c r="A177" s="5" t="n">
        <v>44005</v>
      </c>
      <c r="B177" s="6" t="n">
        <v>242.92121899474</v>
      </c>
      <c r="C177" s="7" t="n">
        <v>48.22943847</v>
      </c>
      <c r="D177" s="0" t="n">
        <f aca="false">INT((ROW()-3)/30)</f>
        <v>5</v>
      </c>
      <c r="E177" s="0" t="n">
        <f aca="false">2+30*D177</f>
        <v>152</v>
      </c>
      <c r="F177" s="8" t="n">
        <f aca="false">INDEX($F:$F,$E177)*(2*B177/INDEX($B:$B,$E177)-C177/INDEX($C:$C,$E177))</f>
        <v>84.2577766309087</v>
      </c>
      <c r="G177" s="9" t="n">
        <f aca="false">B177/B176-1</f>
        <v>-0.00123155260538421</v>
      </c>
      <c r="H177" s="9" t="n">
        <f aca="false">F177/F176-1</f>
        <v>0.00211523341717723</v>
      </c>
      <c r="I177" s="9" t="n">
        <f aca="false">LN(B177/B176)</f>
        <v>-0.00123231158951071</v>
      </c>
      <c r="J177" s="9" t="n">
        <f aca="false">LN(F177/F176)</f>
        <v>0.00211299946064434</v>
      </c>
      <c r="K177" s="9" t="n">
        <f aca="false">F177/F170-1</f>
        <v>0.0251087255491735</v>
      </c>
      <c r="L177" s="9" t="n">
        <f aca="false">F177/F147-1</f>
        <v>0.066115678185432</v>
      </c>
      <c r="M177" s="9" t="n">
        <f aca="false">B177/B170-1</f>
        <v>0.0331067008568482</v>
      </c>
      <c r="N177" s="9" t="n">
        <f aca="false">B177/B147-1</f>
        <v>0.200344167513166</v>
      </c>
      <c r="O177" s="8" t="n">
        <f aca="false">MAX(O176,F177)</f>
        <v>84.2577766309087</v>
      </c>
      <c r="P177" s="9" t="n">
        <f aca="false">F177/O177-1</f>
        <v>0</v>
      </c>
      <c r="Q177" s="8" t="n">
        <f aca="false">MAX(Q176,B177)</f>
        <v>284.830649094097</v>
      </c>
      <c r="R177" s="9" t="n">
        <f aca="false">B177/Q177-1</f>
        <v>-0.147138063381345</v>
      </c>
      <c r="S177" s="9" t="n">
        <f aca="false">B177/INDEX($B:$B,$E177)-1</f>
        <v>0.100262291866975</v>
      </c>
      <c r="T177" s="0" t="n">
        <f aca="false">IF(AND($A177&gt;=CrashTest!$B$3,$A177&lt;=CrashTest!$C$3),1,IF(AND($A177&gt;=CrashTest!$B$4,$A177&lt;=CrashTest!$C$4),2,IF(AND($A177&gt;=CrashTest!$B$5,$A177&lt;=CrashTest!$C$5),3,IF(AND($A177&gt;=CrashTest!$B$6,$A177&lt;=CrashTest!$C$6),4,IF(AND($A177&gt;=CrashTest!$B$7,$A177&lt;=CrashTest!$C$7),5,0)))))</f>
        <v>0</v>
      </c>
      <c r="U177" s="8" t="str">
        <f aca="false">IF(T177=0,"",IF(T176=T177,MAX(U176,B177),B177))</f>
        <v/>
      </c>
      <c r="V177" s="9" t="str">
        <f aca="false">IF(T177=0,"",B177/U177-1)</f>
        <v/>
      </c>
      <c r="W177" s="8" t="str">
        <f aca="false">IF(T177=0,"",IF(T176=T177,MAX(W176,F177),F177))</f>
        <v/>
      </c>
      <c r="X177" s="9" t="str">
        <f aca="false">IF(T177=0,"",F177/W177-1)</f>
        <v/>
      </c>
    </row>
    <row r="178" customFormat="false" ht="15" hidden="false" customHeight="false" outlineLevel="0" collapsed="false">
      <c r="A178" s="5" t="n">
        <v>44006</v>
      </c>
      <c r="B178" s="6" t="n">
        <v>234.823753360608</v>
      </c>
      <c r="C178" s="7" t="n">
        <v>45.49131339</v>
      </c>
      <c r="D178" s="0" t="n">
        <f aca="false">INT((ROW()-3)/30)</f>
        <v>5</v>
      </c>
      <c r="E178" s="0" t="n">
        <f aca="false">2+30*D178</f>
        <v>152</v>
      </c>
      <c r="F178" s="8" t="n">
        <f aca="false">INDEX($F:$F,$E178)*(2*B178/INDEX($B:$B,$E178)-C178/INDEX($C:$C,$E178))</f>
        <v>83.6426767053239</v>
      </c>
      <c r="G178" s="9" t="n">
        <f aca="false">B178/B177-1</f>
        <v>-0.0333337106887617</v>
      </c>
      <c r="H178" s="9" t="n">
        <f aca="false">F178/F177-1</f>
        <v>-0.0073002154837204</v>
      </c>
      <c r="I178" s="9" t="n">
        <f aca="false">LN(B178/B177)</f>
        <v>-0.033901942043442</v>
      </c>
      <c r="J178" s="9" t="n">
        <f aca="false">LN(F178/F177)</f>
        <v>-0.00732699245480357</v>
      </c>
      <c r="K178" s="9" t="n">
        <f aca="false">F178/F171-1</f>
        <v>0.0165617217907021</v>
      </c>
      <c r="L178" s="9" t="n">
        <f aca="false">F178/F148-1</f>
        <v>0.0840551634763562</v>
      </c>
      <c r="M178" s="9" t="n">
        <f aca="false">B178/B171-1</f>
        <v>0.00486076761304632</v>
      </c>
      <c r="N178" s="9" t="n">
        <f aca="false">B178/B148-1</f>
        <v>0.149450158312418</v>
      </c>
      <c r="O178" s="8" t="n">
        <f aca="false">MAX(O177,F178)</f>
        <v>84.2577766309087</v>
      </c>
      <c r="P178" s="9" t="n">
        <f aca="false">F178/O178-1</f>
        <v>-0.0073002154837204</v>
      </c>
      <c r="Q178" s="8" t="n">
        <f aca="false">MAX(Q177,B178)</f>
        <v>284.830649094097</v>
      </c>
      <c r="R178" s="9" t="n">
        <f aca="false">B178/Q178-1</f>
        <v>-0.175567116434049</v>
      </c>
      <c r="S178" s="9" t="n">
        <f aca="false">B178/INDEX($B:$B,$E178)-1</f>
        <v>0.0635864669481274</v>
      </c>
      <c r="T178" s="0" t="n">
        <f aca="false">IF(AND($A178&gt;=CrashTest!$B$3,$A178&lt;=CrashTest!$C$3),1,IF(AND($A178&gt;=CrashTest!$B$4,$A178&lt;=CrashTest!$C$4),2,IF(AND($A178&gt;=CrashTest!$B$5,$A178&lt;=CrashTest!$C$5),3,IF(AND($A178&gt;=CrashTest!$B$6,$A178&lt;=CrashTest!$C$6),4,IF(AND($A178&gt;=CrashTest!$B$7,$A178&lt;=CrashTest!$C$7),5,0)))))</f>
        <v>0</v>
      </c>
      <c r="U178" s="8" t="str">
        <f aca="false">IF(T178=0,"",IF(T177=T178,MAX(U177,B178),B178))</f>
        <v/>
      </c>
      <c r="V178" s="9" t="str">
        <f aca="false">IF(T178=0,"",B178/U178-1)</f>
        <v/>
      </c>
      <c r="W178" s="8" t="str">
        <f aca="false">IF(T178=0,"",IF(T177=T178,MAX(W177,F178),F178))</f>
        <v/>
      </c>
      <c r="X178" s="9" t="str">
        <f aca="false">IF(T178=0,"",F178/W178-1)</f>
        <v/>
      </c>
    </row>
    <row r="179" customFormat="false" ht="15" hidden="false" customHeight="false" outlineLevel="0" collapsed="false">
      <c r="A179" s="5" t="n">
        <v>44007</v>
      </c>
      <c r="B179" s="6" t="n">
        <v>232.421420689655</v>
      </c>
      <c r="C179" s="7" t="n">
        <v>44.70107082</v>
      </c>
      <c r="D179" s="0" t="n">
        <f aca="false">INT((ROW()-3)/30)</f>
        <v>5</v>
      </c>
      <c r="E179" s="0" t="n">
        <f aca="false">2+30*D179</f>
        <v>152</v>
      </c>
      <c r="F179" s="8" t="n">
        <f aca="false">INDEX($F:$F,$E179)*(2*B179/INDEX($B:$B,$E179)-C179/INDEX($C:$C,$E179))</f>
        <v>83.4173150320198</v>
      </c>
      <c r="G179" s="9" t="n">
        <f aca="false">B179/B178-1</f>
        <v>-0.0102303648441555</v>
      </c>
      <c r="H179" s="9" t="n">
        <f aca="false">F179/F178-1</f>
        <v>-0.00269433837104516</v>
      </c>
      <c r="I179" s="9" t="n">
        <f aca="false">LN(B179/B178)</f>
        <v>-0.0102830546922032</v>
      </c>
      <c r="J179" s="9" t="n">
        <f aca="false">LN(F179/F178)</f>
        <v>-0.00269797463369061</v>
      </c>
      <c r="K179" s="9" t="n">
        <f aca="false">F179/F172-1</f>
        <v>0.01430480409138</v>
      </c>
      <c r="L179" s="9" t="n">
        <f aca="false">F179/F149-1</f>
        <v>0.0937510353377911</v>
      </c>
      <c r="M179" s="9" t="n">
        <f aca="false">B179/B172-1</f>
        <v>0.00471325215395124</v>
      </c>
      <c r="N179" s="9" t="n">
        <f aca="false">B179/B149-1</f>
        <v>0.157128620116852</v>
      </c>
      <c r="O179" s="8" t="n">
        <f aca="false">MAX(O178,F179)</f>
        <v>84.2577766309087</v>
      </c>
      <c r="P179" s="9" t="n">
        <f aca="false">F179/O179-1</f>
        <v>-0.00997488460407092</v>
      </c>
      <c r="Q179" s="8" t="n">
        <f aca="false">MAX(Q178,B179)</f>
        <v>284.830649094097</v>
      </c>
      <c r="R179" s="9" t="n">
        <f aca="false">B179/Q179-1</f>
        <v>-0.184001365622448</v>
      </c>
      <c r="S179" s="9" t="n">
        <f aca="false">B179/INDEX($B:$B,$E179)-1</f>
        <v>0.0527055893479418</v>
      </c>
      <c r="T179" s="0" t="n">
        <f aca="false">IF(AND($A179&gt;=CrashTest!$B$3,$A179&lt;=CrashTest!$C$3),1,IF(AND($A179&gt;=CrashTest!$B$4,$A179&lt;=CrashTest!$C$4),2,IF(AND($A179&gt;=CrashTest!$B$5,$A179&lt;=CrashTest!$C$5),3,IF(AND($A179&gt;=CrashTest!$B$6,$A179&lt;=CrashTest!$C$6),4,IF(AND($A179&gt;=CrashTest!$B$7,$A179&lt;=CrashTest!$C$7),5,0)))))</f>
        <v>0</v>
      </c>
      <c r="U179" s="8" t="str">
        <f aca="false">IF(T179=0,"",IF(T178=T179,MAX(U178,B179),B179))</f>
        <v/>
      </c>
      <c r="V179" s="9" t="str">
        <f aca="false">IF(T179=0,"",B179/U179-1)</f>
        <v/>
      </c>
      <c r="W179" s="8" t="str">
        <f aca="false">IF(T179=0,"",IF(T178=T179,MAX(W178,F179),F179))</f>
        <v/>
      </c>
      <c r="X179" s="9" t="str">
        <f aca="false">IF(T179=0,"",F179/W179-1)</f>
        <v/>
      </c>
    </row>
    <row r="180" customFormat="false" ht="15" hidden="false" customHeight="false" outlineLevel="0" collapsed="false">
      <c r="A180" s="5" t="n">
        <v>44008</v>
      </c>
      <c r="B180" s="6" t="n">
        <v>229.694167387493</v>
      </c>
      <c r="C180" s="7" t="n">
        <v>43.70441937</v>
      </c>
      <c r="D180" s="0" t="n">
        <f aca="false">INT((ROW()-3)/30)</f>
        <v>5</v>
      </c>
      <c r="E180" s="0" t="n">
        <f aca="false">2+30*D180</f>
        <v>152</v>
      </c>
      <c r="F180" s="8" t="n">
        <f aca="false">INDEX($F:$F,$E180)*(2*B180/INDEX($B:$B,$E180)-C180/INDEX($C:$C,$E180))</f>
        <v>83.3545930808071</v>
      </c>
      <c r="G180" s="9" t="n">
        <f aca="false">B180/B179-1</f>
        <v>-0.0117340875641735</v>
      </c>
      <c r="H180" s="9" t="n">
        <f aca="false">F180/F179-1</f>
        <v>-0.000751905658778918</v>
      </c>
      <c r="I180" s="9" t="n">
        <f aca="false">LN(B180/B179)</f>
        <v>-0.0118034753049933</v>
      </c>
      <c r="J180" s="9" t="n">
        <f aca="false">LN(F180/F179)</f>
        <v>-0.000752188481618385</v>
      </c>
      <c r="K180" s="9" t="n">
        <f aca="false">F180/F173-1</f>
        <v>0.016397428016252</v>
      </c>
      <c r="L180" s="9" t="n">
        <f aca="false">F180/F150-1</f>
        <v>0.0888703688737536</v>
      </c>
      <c r="M180" s="9" t="n">
        <f aca="false">B180/B173-1</f>
        <v>0.0040036300236721</v>
      </c>
      <c r="N180" s="9" t="n">
        <f aca="false">B180/B150-1</f>
        <v>0.106970492159778</v>
      </c>
      <c r="O180" s="8" t="n">
        <f aca="false">MAX(O179,F180)</f>
        <v>84.2577766309087</v>
      </c>
      <c r="P180" s="9" t="n">
        <f aca="false">F180/O180-1</f>
        <v>-0.0107192900906704</v>
      </c>
      <c r="Q180" s="8" t="n">
        <f aca="false">MAX(Q179,B180)</f>
        <v>284.830649094097</v>
      </c>
      <c r="R180" s="9" t="n">
        <f aca="false">B180/Q180-1</f>
        <v>-0.19357636505048</v>
      </c>
      <c r="S180" s="9" t="n">
        <f aca="false">B180/INDEX($B:$B,$E180)-1</f>
        <v>0.0403530497832381</v>
      </c>
      <c r="T180" s="0" t="n">
        <f aca="false">IF(AND($A180&gt;=CrashTest!$B$3,$A180&lt;=CrashTest!$C$3),1,IF(AND($A180&gt;=CrashTest!$B$4,$A180&lt;=CrashTest!$C$4),2,IF(AND($A180&gt;=CrashTest!$B$5,$A180&lt;=CrashTest!$C$5),3,IF(AND($A180&gt;=CrashTest!$B$6,$A180&lt;=CrashTest!$C$6),4,IF(AND($A180&gt;=CrashTest!$B$7,$A180&lt;=CrashTest!$C$7),5,0)))))</f>
        <v>0</v>
      </c>
      <c r="U180" s="8" t="str">
        <f aca="false">IF(T180=0,"",IF(T179=T180,MAX(U179,B180),B180))</f>
        <v/>
      </c>
      <c r="V180" s="9" t="str">
        <f aca="false">IF(T180=0,"",B180/U180-1)</f>
        <v/>
      </c>
      <c r="W180" s="8" t="str">
        <f aca="false">IF(T180=0,"",IF(T179=T180,MAX(W179,F180),F180))</f>
        <v/>
      </c>
      <c r="X180" s="9" t="str">
        <f aca="false">IF(T180=0,"",F180/W180-1)</f>
        <v/>
      </c>
    </row>
    <row r="181" customFormat="false" ht="15" hidden="false" customHeight="false" outlineLevel="0" collapsed="false">
      <c r="A181" s="5" t="n">
        <v>44009</v>
      </c>
      <c r="B181" s="6" t="n">
        <v>220.699442022209</v>
      </c>
      <c r="C181" s="7" t="n">
        <v>41.62810952</v>
      </c>
      <c r="D181" s="0" t="n">
        <f aca="false">INT((ROW()-3)/30)</f>
        <v>5</v>
      </c>
      <c r="E181" s="0" t="n">
        <f aca="false">2+30*D181</f>
        <v>152</v>
      </c>
      <c r="F181" s="8" t="n">
        <f aca="false">INDEX($F:$F,$E181)*(2*B181/INDEX($B:$B,$E181)-C181/INDEX($C:$C,$E181))</f>
        <v>80.7984381175314</v>
      </c>
      <c r="G181" s="9" t="n">
        <f aca="false">B181/B180-1</f>
        <v>-0.0391595723460837</v>
      </c>
      <c r="H181" s="9" t="n">
        <f aca="false">F181/F180-1</f>
        <v>-0.0306660361330979</v>
      </c>
      <c r="I181" s="9" t="n">
        <f aca="false">LN(B181/B180)</f>
        <v>-0.0399469320263118</v>
      </c>
      <c r="J181" s="9" t="n">
        <f aca="false">LN(F181/F180)</f>
        <v>-0.0311460785153749</v>
      </c>
      <c r="K181" s="9" t="n">
        <f aca="false">F181/F174-1</f>
        <v>-0.0155854152582831</v>
      </c>
      <c r="L181" s="9" t="n">
        <f aca="false">F181/F151-1</f>
        <v>0.0143877593603947</v>
      </c>
      <c r="M181" s="9" t="n">
        <f aca="false">B181/B174-1</f>
        <v>-0.0359094655528062</v>
      </c>
      <c r="N181" s="9" t="n">
        <f aca="false">B181/B151-1</f>
        <v>0.00602096642810723</v>
      </c>
      <c r="O181" s="8" t="n">
        <f aca="false">MAX(O180,F181)</f>
        <v>84.2577766309087</v>
      </c>
      <c r="P181" s="9" t="n">
        <f aca="false">F181/O181-1</f>
        <v>-0.0410566080865266</v>
      </c>
      <c r="Q181" s="8" t="n">
        <f aca="false">MAX(Q180,B181)</f>
        <v>284.830649094097</v>
      </c>
      <c r="R181" s="9" t="n">
        <f aca="false">B181/Q181-1</f>
        <v>-0.225155569724877</v>
      </c>
      <c r="S181" s="9" t="n">
        <f aca="false">B181/INDEX($B:$B,$E181)-1</f>
        <v>-0.000386730735217333</v>
      </c>
      <c r="T181" s="0" t="n">
        <f aca="false">IF(AND($A181&gt;=CrashTest!$B$3,$A181&lt;=CrashTest!$C$3),1,IF(AND($A181&gt;=CrashTest!$B$4,$A181&lt;=CrashTest!$C$4),2,IF(AND($A181&gt;=CrashTest!$B$5,$A181&lt;=CrashTest!$C$5),3,IF(AND($A181&gt;=CrashTest!$B$6,$A181&lt;=CrashTest!$C$6),4,IF(AND($A181&gt;=CrashTest!$B$7,$A181&lt;=CrashTest!$C$7),5,0)))))</f>
        <v>0</v>
      </c>
      <c r="U181" s="8" t="str">
        <f aca="false">IF(T181=0,"",IF(T180=T181,MAX(U180,B181),B181))</f>
        <v/>
      </c>
      <c r="V181" s="9" t="str">
        <f aca="false">IF(T181=0,"",B181/U181-1)</f>
        <v/>
      </c>
      <c r="W181" s="8" t="str">
        <f aca="false">IF(T181=0,"",IF(T180=T181,MAX(W180,F181),F181))</f>
        <v/>
      </c>
      <c r="X181" s="9" t="str">
        <f aca="false">IF(T181=0,"",F181/W181-1)</f>
        <v/>
      </c>
    </row>
    <row r="182" customFormat="false" ht="15" hidden="false" customHeight="false" outlineLevel="0" collapsed="false">
      <c r="A182" s="5" t="n">
        <v>44010</v>
      </c>
      <c r="B182" s="6" t="n">
        <v>224.443460666277</v>
      </c>
      <c r="C182" s="7" t="n">
        <v>42.37874831</v>
      </c>
      <c r="D182" s="0" t="n">
        <f aca="false">INT((ROW()-3)/30)</f>
        <v>5</v>
      </c>
      <c r="E182" s="0" t="n">
        <f aca="false">2+30*D182</f>
        <v>152</v>
      </c>
      <c r="F182" s="8" t="n">
        <f aca="false">INDEX($F:$F,$E182)*(2*B182/INDEX($B:$B,$E182)-C182/INDEX($C:$C,$E182))</f>
        <v>82.0828879110547</v>
      </c>
      <c r="G182" s="9" t="n">
        <f aca="false">B182/B181-1</f>
        <v>0.0169643321694091</v>
      </c>
      <c r="H182" s="9" t="n">
        <f aca="false">F182/F181-1</f>
        <v>0.0158969631523682</v>
      </c>
      <c r="I182" s="9" t="n">
        <f aca="false">LN(B182/B181)</f>
        <v>0.0168220448382324</v>
      </c>
      <c r="J182" s="9" t="n">
        <f aca="false">LN(F182/F181)</f>
        <v>0.0157719297934104</v>
      </c>
      <c r="K182" s="9" t="n">
        <f aca="false">F182/F175-1</f>
        <v>0.00307759893403414</v>
      </c>
      <c r="L182" s="9" t="n">
        <f aca="false">F182/F152-1</f>
        <v>0.015654427109238</v>
      </c>
      <c r="M182" s="9" t="n">
        <f aca="false">B182/B175-1</f>
        <v>-0.0137779517300722</v>
      </c>
      <c r="N182" s="9" t="n">
        <f aca="false">B182/B152-1</f>
        <v>0.0165710408055393</v>
      </c>
      <c r="O182" s="8" t="n">
        <f aca="false">MAX(O181,F182)</f>
        <v>84.2577766309087</v>
      </c>
      <c r="P182" s="9" t="n">
        <f aca="false">F182/O182-1</f>
        <v>-0.0258123203200712</v>
      </c>
      <c r="Q182" s="8" t="n">
        <f aca="false">MAX(Q181,B182)</f>
        <v>284.830649094097</v>
      </c>
      <c r="R182" s="9" t="n">
        <f aca="false">B182/Q182-1</f>
        <v>-0.212010851430074</v>
      </c>
      <c r="S182" s="9" t="n">
        <f aca="false">B182/INDEX($B:$B,$E182)-1</f>
        <v>0.0165710408055393</v>
      </c>
      <c r="T182" s="0" t="n">
        <f aca="false">IF(AND($A182&gt;=CrashTest!$B$3,$A182&lt;=CrashTest!$C$3),1,IF(AND($A182&gt;=CrashTest!$B$4,$A182&lt;=CrashTest!$C$4),2,IF(AND($A182&gt;=CrashTest!$B$5,$A182&lt;=CrashTest!$C$5),3,IF(AND($A182&gt;=CrashTest!$B$6,$A182&lt;=CrashTest!$C$6),4,IF(AND($A182&gt;=CrashTest!$B$7,$A182&lt;=CrashTest!$C$7),5,0)))))</f>
        <v>0</v>
      </c>
      <c r="U182" s="8" t="str">
        <f aca="false">IF(T182=0,"",IF(T181=T182,MAX(U181,B182),B182))</f>
        <v/>
      </c>
      <c r="V182" s="9" t="str">
        <f aca="false">IF(T182=0,"",B182/U182-1)</f>
        <v/>
      </c>
      <c r="W182" s="8" t="str">
        <f aca="false">IF(T182=0,"",IF(T181=T182,MAX(W181,F182),F182))</f>
        <v/>
      </c>
      <c r="X182" s="9" t="str">
        <f aca="false">IF(T182=0,"",F182/W182-1)</f>
        <v/>
      </c>
    </row>
    <row r="183" customFormat="false" ht="15" hidden="false" customHeight="false" outlineLevel="0" collapsed="false">
      <c r="A183" s="5" t="n">
        <v>44011</v>
      </c>
      <c r="B183" s="6" t="n">
        <v>228.02034137931</v>
      </c>
      <c r="C183" s="7" t="n">
        <v>43.36252173</v>
      </c>
      <c r="D183" s="0" t="n">
        <f aca="false">INT((ROW()-3)/30)</f>
        <v>6</v>
      </c>
      <c r="E183" s="0" t="n">
        <f aca="false">2+30*D183</f>
        <v>182</v>
      </c>
      <c r="F183" s="8" t="n">
        <f aca="false">INDEX($F:$F,$E183)*(2*B183/INDEX($B:$B,$E183)-C183/INDEX($C:$C,$E183))</f>
        <v>82.7936843224829</v>
      </c>
      <c r="G183" s="9" t="n">
        <f aca="false">B183/B182-1</f>
        <v>0.0159366670894077</v>
      </c>
      <c r="H183" s="9" t="n">
        <f aca="false">F183/F182-1</f>
        <v>0.00865949565758983</v>
      </c>
      <c r="I183" s="9" t="n">
        <f aca="false">LN(B183/B182)</f>
        <v>0.0158110116714279</v>
      </c>
      <c r="J183" s="9" t="n">
        <f aca="false">LN(F183/F182)</f>
        <v>0.00862221727845661</v>
      </c>
      <c r="K183" s="9" t="n">
        <f aca="false">F183/F176-1</f>
        <v>-0.0152978679494711</v>
      </c>
      <c r="L183" s="9" t="n">
        <f aca="false">F183/F153-1</f>
        <v>0.0114908981172641</v>
      </c>
      <c r="M183" s="9" t="n">
        <f aca="false">B183/B176-1</f>
        <v>-0.0624963793766613</v>
      </c>
      <c r="N183" s="9" t="n">
        <f aca="false">B183/B153-1</f>
        <v>-0.0638498443353599</v>
      </c>
      <c r="O183" s="8" t="n">
        <f aca="false">MAX(O182,F183)</f>
        <v>84.2577766309087</v>
      </c>
      <c r="P183" s="9" t="n">
        <f aca="false">F183/O183-1</f>
        <v>-0.0173763463382054</v>
      </c>
      <c r="Q183" s="8" t="n">
        <f aca="false">MAX(Q182,B183)</f>
        <v>284.830649094097</v>
      </c>
      <c r="R183" s="9" t="n">
        <f aca="false">B183/Q183-1</f>
        <v>-0.199452930699249</v>
      </c>
      <c r="S183" s="9" t="n">
        <f aca="false">B183/INDEX($B:$B,$E183)-1</f>
        <v>0.0159366670894077</v>
      </c>
      <c r="T183" s="0" t="n">
        <f aca="false">IF(AND($A183&gt;=CrashTest!$B$3,$A183&lt;=CrashTest!$C$3),1,IF(AND($A183&gt;=CrashTest!$B$4,$A183&lt;=CrashTest!$C$4),2,IF(AND($A183&gt;=CrashTest!$B$5,$A183&lt;=CrashTest!$C$5),3,IF(AND($A183&gt;=CrashTest!$B$6,$A183&lt;=CrashTest!$C$6),4,IF(AND($A183&gt;=CrashTest!$B$7,$A183&lt;=CrashTest!$C$7),5,0)))))</f>
        <v>0</v>
      </c>
      <c r="U183" s="8" t="str">
        <f aca="false">IF(T183=0,"",IF(T182=T183,MAX(U182,B183),B183))</f>
        <v/>
      </c>
      <c r="V183" s="9" t="str">
        <f aca="false">IF(T183=0,"",B183/U183-1)</f>
        <v/>
      </c>
      <c r="W183" s="8" t="str">
        <f aca="false">IF(T183=0,"",IF(T182=T183,MAX(W182,F183),F183))</f>
        <v/>
      </c>
      <c r="X183" s="9" t="str">
        <f aca="false">IF(T183=0,"",F183/W183-1)</f>
        <v/>
      </c>
    </row>
    <row r="184" customFormat="false" ht="15" hidden="false" customHeight="false" outlineLevel="0" collapsed="false">
      <c r="A184" s="5" t="n">
        <v>44012</v>
      </c>
      <c r="B184" s="6" t="n">
        <v>225.722754821742</v>
      </c>
      <c r="C184" s="7" t="n">
        <v>42.57757319</v>
      </c>
      <c r="D184" s="0" t="n">
        <f aca="false">INT((ROW()-3)/30)</f>
        <v>6</v>
      </c>
      <c r="E184" s="0" t="n">
        <f aca="false">2+30*D184</f>
        <v>182</v>
      </c>
      <c r="F184" s="8" t="n">
        <f aca="false">INDEX($F:$F,$E184)*(2*B184/INDEX($B:$B,$E184)-C184/INDEX($C:$C,$E184))</f>
        <v>82.6335067599297</v>
      </c>
      <c r="G184" s="9" t="n">
        <f aca="false">B184/B183-1</f>
        <v>-0.0100762350572311</v>
      </c>
      <c r="H184" s="9" t="n">
        <f aca="false">F184/F183-1</f>
        <v>-0.00193465919368119</v>
      </c>
      <c r="I184" s="9" t="n">
        <f aca="false">LN(B184/B183)</f>
        <v>-0.0101273439268613</v>
      </c>
      <c r="J184" s="9" t="n">
        <f aca="false">LN(F184/F183)</f>
        <v>-0.0019365330640361</v>
      </c>
      <c r="K184" s="9" t="n">
        <f aca="false">F184/F177-1</f>
        <v>-0.0192773882236907</v>
      </c>
      <c r="L184" s="9" t="n">
        <f aca="false">F184/F154-1</f>
        <v>0.0168490836478896</v>
      </c>
      <c r="M184" s="9" t="n">
        <f aca="false">B184/B177-1</f>
        <v>-0.0707985257285013</v>
      </c>
      <c r="N184" s="9" t="n">
        <f aca="false">B184/B154-1</f>
        <v>-0.0247199817784575</v>
      </c>
      <c r="O184" s="8" t="n">
        <f aca="false">MAX(O183,F184)</f>
        <v>84.2577766309087</v>
      </c>
      <c r="P184" s="9" t="n">
        <f aca="false">F184/O184-1</f>
        <v>-0.0192773882236907</v>
      </c>
      <c r="Q184" s="8" t="n">
        <f aca="false">MAX(Q183,B184)</f>
        <v>284.830649094097</v>
      </c>
      <c r="R184" s="9" t="n">
        <f aca="false">B184/Q184-1</f>
        <v>-0.207519431143901</v>
      </c>
      <c r="S184" s="9" t="n">
        <f aca="false">B184/INDEX($B:$B,$E184)-1</f>
        <v>0.00569985042855481</v>
      </c>
      <c r="T184" s="0" t="n">
        <f aca="false">IF(AND($A184&gt;=CrashTest!$B$3,$A184&lt;=CrashTest!$C$3),1,IF(AND($A184&gt;=CrashTest!$B$4,$A184&lt;=CrashTest!$C$4),2,IF(AND($A184&gt;=CrashTest!$B$5,$A184&lt;=CrashTest!$C$5),3,IF(AND($A184&gt;=CrashTest!$B$6,$A184&lt;=CrashTest!$C$6),4,IF(AND($A184&gt;=CrashTest!$B$7,$A184&lt;=CrashTest!$C$7),5,0)))))</f>
        <v>0</v>
      </c>
      <c r="U184" s="8" t="str">
        <f aca="false">IF(T184=0,"",IF(T183=T184,MAX(U183,B184),B184))</f>
        <v/>
      </c>
      <c r="V184" s="9" t="str">
        <f aca="false">IF(T184=0,"",B184/U184-1)</f>
        <v/>
      </c>
      <c r="W184" s="8" t="str">
        <f aca="false">IF(T184=0,"",IF(T183=T184,MAX(W183,F184),F184))</f>
        <v/>
      </c>
      <c r="X184" s="9" t="str">
        <f aca="false">IF(T184=0,"",F184/W184-1)</f>
        <v/>
      </c>
    </row>
    <row r="185" customFormat="false" ht="15" hidden="false" customHeight="false" outlineLevel="0" collapsed="false">
      <c r="A185" s="5" t="n">
        <v>44013</v>
      </c>
      <c r="B185" s="6" t="n">
        <v>231.145918468732</v>
      </c>
      <c r="C185" s="7" t="n">
        <v>44.45589558</v>
      </c>
      <c r="D185" s="0" t="n">
        <f aca="false">INT((ROW()-3)/30)</f>
        <v>6</v>
      </c>
      <c r="E185" s="0" t="n">
        <f aca="false">2+30*D185</f>
        <v>182</v>
      </c>
      <c r="F185" s="8" t="n">
        <f aca="false">INDEX($F:$F,$E185)*(2*B185/INDEX($B:$B,$E185)-C185/INDEX($C:$C,$E185))</f>
        <v>82.9620977672257</v>
      </c>
      <c r="G185" s="9" t="n">
        <f aca="false">B185/B184-1</f>
        <v>0.0240257729056725</v>
      </c>
      <c r="H185" s="9" t="n">
        <f aca="false">F185/F184-1</f>
        <v>0.00397648629690406</v>
      </c>
      <c r="I185" s="9" t="n">
        <f aca="false">LN(B185/B184)</f>
        <v>0.0237416951537816</v>
      </c>
      <c r="J185" s="9" t="n">
        <f aca="false">LN(F185/F184)</f>
        <v>0.00396860097228051</v>
      </c>
      <c r="K185" s="9" t="n">
        <f aca="false">F185/F178-1</f>
        <v>-0.00813674268813702</v>
      </c>
      <c r="L185" s="9" t="n">
        <f aca="false">F185/F155-1</f>
        <v>0.00228289089209044</v>
      </c>
      <c r="M185" s="9" t="n">
        <f aca="false">B185/B178-1</f>
        <v>-0.0156621075987493</v>
      </c>
      <c r="N185" s="9" t="n">
        <f aca="false">B185/B155-1</f>
        <v>-0.0719824866784171</v>
      </c>
      <c r="O185" s="8" t="n">
        <f aca="false">MAX(O184,F185)</f>
        <v>84.2577766309087</v>
      </c>
      <c r="P185" s="9" t="n">
        <f aca="false">F185/O185-1</f>
        <v>-0.0153775581968985</v>
      </c>
      <c r="Q185" s="8" t="n">
        <f aca="false">MAX(Q184,B185)</f>
        <v>284.830649094097</v>
      </c>
      <c r="R185" s="9" t="n">
        <f aca="false">B185/Q185-1</f>
        <v>-0.188479472964406</v>
      </c>
      <c r="S185" s="9" t="n">
        <f aca="false">B185/INDEX($B:$B,$E185)-1</f>
        <v>0.0298625666462202</v>
      </c>
      <c r="T185" s="0" t="n">
        <f aca="false">IF(AND($A185&gt;=CrashTest!$B$3,$A185&lt;=CrashTest!$C$3),1,IF(AND($A185&gt;=CrashTest!$B$4,$A185&lt;=CrashTest!$C$4),2,IF(AND($A185&gt;=CrashTest!$B$5,$A185&lt;=CrashTest!$C$5),3,IF(AND($A185&gt;=CrashTest!$B$6,$A185&lt;=CrashTest!$C$6),4,IF(AND($A185&gt;=CrashTest!$B$7,$A185&lt;=CrashTest!$C$7),5,0)))))</f>
        <v>0</v>
      </c>
      <c r="U185" s="8" t="str">
        <f aca="false">IF(T185=0,"",IF(T184=T185,MAX(U184,B185),B185))</f>
        <v/>
      </c>
      <c r="V185" s="9" t="str">
        <f aca="false">IF(T185=0,"",B185/U185-1)</f>
        <v/>
      </c>
      <c r="W185" s="8" t="str">
        <f aca="false">IF(T185=0,"",IF(T184=T185,MAX(W184,F185),F185))</f>
        <v/>
      </c>
      <c r="X185" s="9" t="str">
        <f aca="false">IF(T185=0,"",F185/W185-1)</f>
        <v/>
      </c>
    </row>
    <row r="186" customFormat="false" ht="15" hidden="false" customHeight="false" outlineLevel="0" collapsed="false">
      <c r="A186" s="5" t="n">
        <v>44014</v>
      </c>
      <c r="B186" s="6" t="n">
        <v>226.701505376973</v>
      </c>
      <c r="C186" s="7" t="n">
        <v>42.88073253</v>
      </c>
      <c r="D186" s="0" t="n">
        <f aca="false">INT((ROW()-3)/30)</f>
        <v>6</v>
      </c>
      <c r="E186" s="0" t="n">
        <f aca="false">2+30*D186</f>
        <v>182</v>
      </c>
      <c r="F186" s="8" t="n">
        <f aca="false">INDEX($F:$F,$E186)*(2*B186/INDEX($B:$B,$E186)-C186/INDEX($C:$C,$E186))</f>
        <v>82.7622133757549</v>
      </c>
      <c r="G186" s="9" t="n">
        <f aca="false">B186/B185-1</f>
        <v>-0.0192277377043982</v>
      </c>
      <c r="H186" s="9" t="n">
        <f aca="false">F186/F185-1</f>
        <v>-0.00240934591639175</v>
      </c>
      <c r="I186" s="9" t="n">
        <f aca="false">LN(B186/B185)</f>
        <v>-0.0194149948938141</v>
      </c>
      <c r="J186" s="9" t="n">
        <f aca="false">LN(F186/F185)</f>
        <v>-0.00241225306074717</v>
      </c>
      <c r="K186" s="9" t="n">
        <f aca="false">F186/F179-1</f>
        <v>-0.00785330546797713</v>
      </c>
      <c r="L186" s="9" t="n">
        <f aca="false">F186/F156-1</f>
        <v>0.0194056077932498</v>
      </c>
      <c r="M186" s="9" t="n">
        <f aca="false">B186/B179-1</f>
        <v>-0.0246101039039756</v>
      </c>
      <c r="N186" s="9" t="n">
        <f aca="false">B186/B156-1</f>
        <v>-0.0441780226415549</v>
      </c>
      <c r="O186" s="8" t="n">
        <f aca="false">MAX(O185,F186)</f>
        <v>84.2577766309087</v>
      </c>
      <c r="P186" s="9" t="n">
        <f aca="false">F186/O186-1</f>
        <v>-0.0177498542562444</v>
      </c>
      <c r="Q186" s="8" t="n">
        <f aca="false">MAX(Q185,B186)</f>
        <v>284.830649094097</v>
      </c>
      <c r="R186" s="9" t="n">
        <f aca="false">B186/Q186-1</f>
        <v>-0.204083176799981</v>
      </c>
      <c r="S186" s="9" t="n">
        <f aca="false">B186/INDEX($B:$B,$E186)-1</f>
        <v>0.0100606393431684</v>
      </c>
      <c r="T186" s="0" t="n">
        <f aca="false">IF(AND($A186&gt;=CrashTest!$B$3,$A186&lt;=CrashTest!$C$3),1,IF(AND($A186&gt;=CrashTest!$B$4,$A186&lt;=CrashTest!$C$4),2,IF(AND($A186&gt;=CrashTest!$B$5,$A186&lt;=CrashTest!$C$5),3,IF(AND($A186&gt;=CrashTest!$B$6,$A186&lt;=CrashTest!$C$6),4,IF(AND($A186&gt;=CrashTest!$B$7,$A186&lt;=CrashTest!$C$7),5,0)))))</f>
        <v>0</v>
      </c>
      <c r="U186" s="8" t="str">
        <f aca="false">IF(T186=0,"",IF(T185=T186,MAX(U185,B186),B186))</f>
        <v/>
      </c>
      <c r="V186" s="9" t="str">
        <f aca="false">IF(T186=0,"",B186/U186-1)</f>
        <v/>
      </c>
      <c r="W186" s="8" t="str">
        <f aca="false">IF(T186=0,"",IF(T185=T186,MAX(W185,F186),F186))</f>
        <v/>
      </c>
      <c r="X186" s="9" t="str">
        <f aca="false">IF(T186=0,"",F186/W186-1)</f>
        <v/>
      </c>
    </row>
    <row r="187" customFormat="false" ht="15" hidden="false" customHeight="false" outlineLevel="0" collapsed="false">
      <c r="A187" s="5" t="n">
        <v>44015</v>
      </c>
      <c r="B187" s="6" t="n">
        <v>225.098854763296</v>
      </c>
      <c r="C187" s="7" t="n">
        <v>42.38615551</v>
      </c>
      <c r="D187" s="0" t="n">
        <f aca="false">INT((ROW()-3)/30)</f>
        <v>6</v>
      </c>
      <c r="E187" s="0" t="n">
        <f aca="false">2+30*D187</f>
        <v>182</v>
      </c>
      <c r="F187" s="8" t="n">
        <f aca="false">INDEX($F:$F,$E187)*(2*B187/INDEX($B:$B,$E187)-C187/INDEX($C:$C,$E187))</f>
        <v>82.5479190974676</v>
      </c>
      <c r="G187" s="9" t="n">
        <f aca="false">B187/B186-1</f>
        <v>-0.00706943084039957</v>
      </c>
      <c r="H187" s="9" t="n">
        <f aca="false">F187/F186-1</f>
        <v>-0.00258927679126231</v>
      </c>
      <c r="I187" s="9" t="n">
        <f aca="false">LN(B187/B186)</f>
        <v>-0.00709453766387756</v>
      </c>
      <c r="J187" s="9" t="n">
        <f aca="false">LN(F187/F186)</f>
        <v>-0.00259263476614994</v>
      </c>
      <c r="K187" s="9" t="n">
        <f aca="false">F187/F180-1</f>
        <v>-0.00967761887527341</v>
      </c>
      <c r="L187" s="9" t="n">
        <f aca="false">F187/F157-1</f>
        <v>0.0112494017808382</v>
      </c>
      <c r="M187" s="9" t="n">
        <f aca="false">B187/B180-1</f>
        <v>-0.0200062225195502</v>
      </c>
      <c r="N187" s="9" t="n">
        <f aca="false">B187/B157-1</f>
        <v>-0.0772146314974141</v>
      </c>
      <c r="O187" s="8" t="n">
        <f aca="false">MAX(O186,F187)</f>
        <v>84.2577766309087</v>
      </c>
      <c r="P187" s="9" t="n">
        <f aca="false">F187/O187-1</f>
        <v>-0.0202931717618328</v>
      </c>
      <c r="Q187" s="8" t="n">
        <f aca="false">MAX(Q186,B187)</f>
        <v>284.830649094097</v>
      </c>
      <c r="R187" s="9" t="n">
        <f aca="false">B187/Q187-1</f>
        <v>-0.209709855736304</v>
      </c>
      <c r="S187" s="9" t="n">
        <f aca="false">B187/INDEX($B:$B,$E187)-1</f>
        <v>0.00292008550872191</v>
      </c>
      <c r="T187" s="0" t="n">
        <f aca="false">IF(AND($A187&gt;=CrashTest!$B$3,$A187&lt;=CrashTest!$C$3),1,IF(AND($A187&gt;=CrashTest!$B$4,$A187&lt;=CrashTest!$C$4),2,IF(AND($A187&gt;=CrashTest!$B$5,$A187&lt;=CrashTest!$C$5),3,IF(AND($A187&gt;=CrashTest!$B$6,$A187&lt;=CrashTest!$C$6),4,IF(AND($A187&gt;=CrashTest!$B$7,$A187&lt;=CrashTest!$C$7),5,0)))))</f>
        <v>0</v>
      </c>
      <c r="U187" s="8" t="str">
        <f aca="false">IF(T187=0,"",IF(T186=T187,MAX(U186,B187),B187))</f>
        <v/>
      </c>
      <c r="V187" s="9" t="str">
        <f aca="false">IF(T187=0,"",B187/U187-1)</f>
        <v/>
      </c>
      <c r="W187" s="8" t="str">
        <f aca="false">IF(T187=0,"",IF(T186=T187,MAX(W186,F187),F187))</f>
        <v/>
      </c>
      <c r="X187" s="9" t="str">
        <f aca="false">IF(T187=0,"",F187/W187-1)</f>
        <v/>
      </c>
    </row>
    <row r="188" customFormat="false" ht="15" hidden="false" customHeight="false" outlineLevel="0" collapsed="false">
      <c r="A188" s="5" t="n">
        <v>44016</v>
      </c>
      <c r="B188" s="6" t="n">
        <v>228.866272063121</v>
      </c>
      <c r="C188" s="7" t="n">
        <v>43.7952929</v>
      </c>
      <c r="D188" s="0" t="n">
        <f aca="false">INT((ROW()-3)/30)</f>
        <v>6</v>
      </c>
      <c r="E188" s="0" t="n">
        <f aca="false">2+30*D188</f>
        <v>182</v>
      </c>
      <c r="F188" s="8" t="n">
        <f aca="false">INDEX($F:$F,$E188)*(2*B188/INDEX($B:$B,$E188)-C188/INDEX($C:$C,$E188))</f>
        <v>82.5741982568522</v>
      </c>
      <c r="G188" s="9" t="n">
        <f aca="false">B188/B187-1</f>
        <v>0.0167367235332523</v>
      </c>
      <c r="H188" s="9" t="n">
        <f aca="false">F188/F187-1</f>
        <v>0.00031835035542982</v>
      </c>
      <c r="I188" s="9" t="n">
        <f aca="false">LN(B188/B187)</f>
        <v>0.0165982079704992</v>
      </c>
      <c r="J188" s="9" t="n">
        <f aca="false">LN(F188/F187)</f>
        <v>0.000318299692707464</v>
      </c>
      <c r="K188" s="9" t="n">
        <f aca="false">F188/F181-1</f>
        <v>0.0219776542801207</v>
      </c>
      <c r="L188" s="9" t="n">
        <f aca="false">F188/F158-1</f>
        <v>0.00284950294495601</v>
      </c>
      <c r="M188" s="9" t="n">
        <f aca="false">B188/B181-1</f>
        <v>0.0370043076053186</v>
      </c>
      <c r="N188" s="9" t="n">
        <f aca="false">B188/B158-1</f>
        <v>-0.0606674715934187</v>
      </c>
      <c r="O188" s="8" t="n">
        <f aca="false">MAX(O187,F188)</f>
        <v>84.2577766309087</v>
      </c>
      <c r="P188" s="9" t="n">
        <f aca="false">F188/O188-1</f>
        <v>-0.019981281744846</v>
      </c>
      <c r="Q188" s="8" t="n">
        <f aca="false">MAX(Q187,B188)</f>
        <v>284.830649094097</v>
      </c>
      <c r="R188" s="9" t="n">
        <f aca="false">B188/Q188-1</f>
        <v>-0.196482988080709</v>
      </c>
      <c r="S188" s="9" t="n">
        <f aca="false">B188/INDEX($B:$B,$E188)-1</f>
        <v>0.0197056817058272</v>
      </c>
      <c r="T188" s="0" t="n">
        <f aca="false">IF(AND($A188&gt;=CrashTest!$B$3,$A188&lt;=CrashTest!$C$3),1,IF(AND($A188&gt;=CrashTest!$B$4,$A188&lt;=CrashTest!$C$4),2,IF(AND($A188&gt;=CrashTest!$B$5,$A188&lt;=CrashTest!$C$5),3,IF(AND($A188&gt;=CrashTest!$B$6,$A188&lt;=CrashTest!$C$6),4,IF(AND($A188&gt;=CrashTest!$B$7,$A188&lt;=CrashTest!$C$7),5,0)))))</f>
        <v>0</v>
      </c>
      <c r="U188" s="8" t="str">
        <f aca="false">IF(T188=0,"",IF(T187=T188,MAX(U187,B188),B188))</f>
        <v/>
      </c>
      <c r="V188" s="9" t="str">
        <f aca="false">IF(T188=0,"",B188/U188-1)</f>
        <v/>
      </c>
      <c r="W188" s="8" t="str">
        <f aca="false">IF(T188=0,"",IF(T187=T188,MAX(W187,F188),F188))</f>
        <v/>
      </c>
      <c r="X188" s="9" t="str">
        <f aca="false">IF(T188=0,"",F188/W188-1)</f>
        <v/>
      </c>
    </row>
    <row r="189" customFormat="false" ht="15" hidden="false" customHeight="false" outlineLevel="0" collapsed="false">
      <c r="A189" s="5" t="n">
        <v>44017</v>
      </c>
      <c r="B189" s="6" t="n">
        <v>227.667268264173</v>
      </c>
      <c r="C189" s="7" t="n">
        <v>43.28701391</v>
      </c>
      <c r="D189" s="0" t="n">
        <f aca="false">INT((ROW()-3)/30)</f>
        <v>6</v>
      </c>
      <c r="E189" s="0" t="n">
        <f aca="false">2+30*D189</f>
        <v>182</v>
      </c>
      <c r="F189" s="8" t="n">
        <f aca="false">INDEX($F:$F,$E189)*(2*B189/INDEX($B:$B,$E189)-C189/INDEX($C:$C,$E189))</f>
        <v>82.6816845191426</v>
      </c>
      <c r="G189" s="9" t="n">
        <f aca="false">B189/B188-1</f>
        <v>-0.00523888377321624</v>
      </c>
      <c r="H189" s="9" t="n">
        <f aca="false">F189/F188-1</f>
        <v>0.00130169307797612</v>
      </c>
      <c r="I189" s="9" t="n">
        <f aca="false">LN(B189/B188)</f>
        <v>-0.00525265484255529</v>
      </c>
      <c r="J189" s="9" t="n">
        <f aca="false">LN(F189/F188)</f>
        <v>0.00130084661002285</v>
      </c>
      <c r="K189" s="9" t="n">
        <f aca="false">F189/F182-1</f>
        <v>0.00729502364410894</v>
      </c>
      <c r="L189" s="9" t="n">
        <f aca="false">F189/F159-1</f>
        <v>0.00568592880449503</v>
      </c>
      <c r="M189" s="9" t="n">
        <f aca="false">B189/B182-1</f>
        <v>0.0143635621564822</v>
      </c>
      <c r="N189" s="9" t="n">
        <f aca="false">B189/B159-1</f>
        <v>-0.0526218266768237</v>
      </c>
      <c r="O189" s="8" t="n">
        <f aca="false">MAX(O188,F189)</f>
        <v>84.2577766309087</v>
      </c>
      <c r="P189" s="9" t="n">
        <f aca="false">F189/O189-1</f>
        <v>-0.0187055981630064</v>
      </c>
      <c r="Q189" s="8" t="n">
        <f aca="false">MAX(Q188,B189)</f>
        <v>284.830649094097</v>
      </c>
      <c r="R189" s="9" t="n">
        <f aca="false">B189/Q189-1</f>
        <v>-0.200692520315956</v>
      </c>
      <c r="S189" s="9" t="n">
        <f aca="false">B189/INDEX($B:$B,$E189)-1</f>
        <v>0.0143635621564822</v>
      </c>
      <c r="T189" s="0" t="n">
        <f aca="false">IF(AND($A189&gt;=CrashTest!$B$3,$A189&lt;=CrashTest!$C$3),1,IF(AND($A189&gt;=CrashTest!$B$4,$A189&lt;=CrashTest!$C$4),2,IF(AND($A189&gt;=CrashTest!$B$5,$A189&lt;=CrashTest!$C$5),3,IF(AND($A189&gt;=CrashTest!$B$6,$A189&lt;=CrashTest!$C$6),4,IF(AND($A189&gt;=CrashTest!$B$7,$A189&lt;=CrashTest!$C$7),5,0)))))</f>
        <v>0</v>
      </c>
      <c r="U189" s="8" t="str">
        <f aca="false">IF(T189=0,"",IF(T188=T189,MAX(U188,B189),B189))</f>
        <v/>
      </c>
      <c r="V189" s="9" t="str">
        <f aca="false">IF(T189=0,"",B189/U189-1)</f>
        <v/>
      </c>
      <c r="W189" s="8" t="str">
        <f aca="false">IF(T189=0,"",IF(T188=T189,MAX(W188,F189),F189))</f>
        <v/>
      </c>
      <c r="X189" s="9" t="str">
        <f aca="false">IF(T189=0,"",F189/W189-1)</f>
        <v/>
      </c>
    </row>
    <row r="190" customFormat="false" ht="15" hidden="false" customHeight="false" outlineLevel="0" collapsed="false">
      <c r="A190" s="5" t="n">
        <v>44018</v>
      </c>
      <c r="B190" s="6" t="n">
        <v>241.179081239042</v>
      </c>
      <c r="C190" s="7" t="n">
        <v>48.03480732</v>
      </c>
      <c r="D190" s="0" t="n">
        <f aca="false">INT((ROW()-3)/30)</f>
        <v>6</v>
      </c>
      <c r="E190" s="0" t="n">
        <f aca="false">2+30*D190</f>
        <v>182</v>
      </c>
      <c r="F190" s="8" t="n">
        <f aca="false">INDEX($F:$F,$E190)*(2*B190/INDEX($B:$B,$E190)-C190/INDEX($C:$C,$E190))</f>
        <v>83.368751873229</v>
      </c>
      <c r="G190" s="9" t="n">
        <f aca="false">B190/B189-1</f>
        <v>0.0593489484803349</v>
      </c>
      <c r="H190" s="9" t="n">
        <f aca="false">F190/F189-1</f>
        <v>0.0083097890189614</v>
      </c>
      <c r="I190" s="9" t="n">
        <f aca="false">LN(B190/B189)</f>
        <v>0.0576545198793109</v>
      </c>
      <c r="J190" s="9" t="n">
        <f aca="false">LN(F190/F189)</f>
        <v>0.00827545280882441</v>
      </c>
      <c r="K190" s="9" t="n">
        <f aca="false">F190/F183-1</f>
        <v>0.00694579007386831</v>
      </c>
      <c r="L190" s="9" t="n">
        <f aca="false">F190/F160-1</f>
        <v>0.0138957678144263</v>
      </c>
      <c r="M190" s="9" t="n">
        <f aca="false">B190/B183-1</f>
        <v>0.0577086227488912</v>
      </c>
      <c r="N190" s="9" t="n">
        <f aca="false">B190/B160-1</f>
        <v>-0.00347334969909463</v>
      </c>
      <c r="O190" s="8" t="n">
        <f aca="false">MAX(O189,F190)</f>
        <v>84.2577766309087</v>
      </c>
      <c r="P190" s="9" t="n">
        <f aca="false">F190/O190-1</f>
        <v>-0.0105512487182532</v>
      </c>
      <c r="Q190" s="8" t="n">
        <f aca="false">MAX(Q189,B190)</f>
        <v>284.830649094097</v>
      </c>
      <c r="R190" s="9" t="n">
        <f aca="false">B190/Q190-1</f>
        <v>-0.153254461884241</v>
      </c>
      <c r="S190" s="9" t="n">
        <f aca="false">B190/INDEX($B:$B,$E190)-1</f>
        <v>0.0745649729472362</v>
      </c>
      <c r="T190" s="0" t="n">
        <f aca="false">IF(AND($A190&gt;=CrashTest!$B$3,$A190&lt;=CrashTest!$C$3),1,IF(AND($A190&gt;=CrashTest!$B$4,$A190&lt;=CrashTest!$C$4),2,IF(AND($A190&gt;=CrashTest!$B$5,$A190&lt;=CrashTest!$C$5),3,IF(AND($A190&gt;=CrashTest!$B$6,$A190&lt;=CrashTest!$C$6),4,IF(AND($A190&gt;=CrashTest!$B$7,$A190&lt;=CrashTest!$C$7),5,0)))))</f>
        <v>0</v>
      </c>
      <c r="U190" s="8" t="str">
        <f aca="false">IF(T190=0,"",IF(T189=T190,MAX(U189,B190),B190))</f>
        <v/>
      </c>
      <c r="V190" s="9" t="str">
        <f aca="false">IF(T190=0,"",B190/U190-1)</f>
        <v/>
      </c>
      <c r="W190" s="8" t="str">
        <f aca="false">IF(T190=0,"",IF(T189=T190,MAX(W189,F190),F190))</f>
        <v/>
      </c>
      <c r="X190" s="9" t="str">
        <f aca="false">IF(T190=0,"",F190/W190-1)</f>
        <v/>
      </c>
    </row>
    <row r="191" customFormat="false" ht="15" hidden="false" customHeight="false" outlineLevel="0" collapsed="false">
      <c r="A191" s="5" t="n">
        <v>44019</v>
      </c>
      <c r="B191" s="6" t="n">
        <v>239.013429573349</v>
      </c>
      <c r="C191" s="7" t="n">
        <v>47.1795894</v>
      </c>
      <c r="D191" s="0" t="n">
        <f aca="false">INT((ROW()-3)/30)</f>
        <v>6</v>
      </c>
      <c r="E191" s="0" t="n">
        <f aca="false">2+30*D191</f>
        <v>182</v>
      </c>
      <c r="F191" s="8" t="n">
        <f aca="false">INDEX($F:$F,$E191)*(2*B191/INDEX($B:$B,$E191)-C191/INDEX($C:$C,$E191))</f>
        <v>83.4411800095325</v>
      </c>
      <c r="G191" s="9" t="n">
        <f aca="false">B191/B190-1</f>
        <v>-0.00897943409754742</v>
      </c>
      <c r="H191" s="9" t="n">
        <f aca="false">F191/F190-1</f>
        <v>0.000868768389548302</v>
      </c>
      <c r="I191" s="9" t="n">
        <f aca="false">LN(B191/B190)</f>
        <v>-0.00901999219094143</v>
      </c>
      <c r="J191" s="9" t="n">
        <f aca="false">LN(F191/F190)</f>
        <v>0.00086839122871876</v>
      </c>
      <c r="K191" s="9" t="n">
        <f aca="false">F191/F184-1</f>
        <v>0.00977416161157674</v>
      </c>
      <c r="L191" s="9" t="n">
        <f aca="false">F191/F161-1</f>
        <v>0.0158851696077649</v>
      </c>
      <c r="M191" s="9" t="n">
        <f aca="false">B191/B184-1</f>
        <v>0.0588805269637212</v>
      </c>
      <c r="N191" s="9" t="n">
        <f aca="false">B191/B161-1</f>
        <v>-0.0219785246463742</v>
      </c>
      <c r="O191" s="8" t="n">
        <f aca="false">MAX(O190,F191)</f>
        <v>84.2577766309087</v>
      </c>
      <c r="P191" s="9" t="n">
        <f aca="false">F191/O191-1</f>
        <v>-0.00969164692006153</v>
      </c>
      <c r="Q191" s="8" t="n">
        <f aca="false">MAX(Q190,B191)</f>
        <v>284.830649094097</v>
      </c>
      <c r="R191" s="9" t="n">
        <f aca="false">B191/Q191-1</f>
        <v>-0.160857757641144</v>
      </c>
      <c r="S191" s="9" t="n">
        <f aca="false">B191/INDEX($B:$B,$E191)-1</f>
        <v>0.0649159875891237</v>
      </c>
      <c r="T191" s="0" t="n">
        <f aca="false">IF(AND($A191&gt;=CrashTest!$B$3,$A191&lt;=CrashTest!$C$3),1,IF(AND($A191&gt;=CrashTest!$B$4,$A191&lt;=CrashTest!$C$4),2,IF(AND($A191&gt;=CrashTest!$B$5,$A191&lt;=CrashTest!$C$5),3,IF(AND($A191&gt;=CrashTest!$B$6,$A191&lt;=CrashTest!$C$6),4,IF(AND($A191&gt;=CrashTest!$B$7,$A191&lt;=CrashTest!$C$7),5,0)))))</f>
        <v>0</v>
      </c>
      <c r="U191" s="8" t="str">
        <f aca="false">IF(T191=0,"",IF(T190=T191,MAX(U190,B191),B191))</f>
        <v/>
      </c>
      <c r="V191" s="9" t="str">
        <f aca="false">IF(T191=0,"",B191/U191-1)</f>
        <v/>
      </c>
      <c r="W191" s="8" t="str">
        <f aca="false">IF(T191=0,"",IF(T190=T191,MAX(W190,F191),F191))</f>
        <v/>
      </c>
      <c r="X191" s="9" t="str">
        <f aca="false">IF(T191=0,"",F191/W191-1)</f>
        <v/>
      </c>
    </row>
    <row r="192" customFormat="false" ht="15" hidden="false" customHeight="false" outlineLevel="0" collapsed="false">
      <c r="A192" s="5" t="n">
        <v>44020</v>
      </c>
      <c r="B192" s="6" t="n">
        <v>246.8441157218</v>
      </c>
      <c r="C192" s="7" t="n">
        <v>49.8097992</v>
      </c>
      <c r="D192" s="0" t="n">
        <f aca="false">INT((ROW()-3)/30)</f>
        <v>6</v>
      </c>
      <c r="E192" s="0" t="n">
        <f aca="false">2+30*D192</f>
        <v>182</v>
      </c>
      <c r="F192" s="8" t="n">
        <f aca="false">INDEX($F:$F,$E192)*(2*B192/INDEX($B:$B,$E192)-C192/INDEX($C:$C,$E192))</f>
        <v>84.0743952684309</v>
      </c>
      <c r="G192" s="9" t="n">
        <f aca="false">B192/B191-1</f>
        <v>0.0327625362408681</v>
      </c>
      <c r="H192" s="9" t="n">
        <f aca="false">F192/F191-1</f>
        <v>0.00758876203363901</v>
      </c>
      <c r="I192" s="9" t="n">
        <f aca="false">LN(B192/B191)</f>
        <v>0.0322372859195559</v>
      </c>
      <c r="J192" s="9" t="n">
        <f aca="false">LN(F192/F191)</f>
        <v>0.00756011223209506</v>
      </c>
      <c r="K192" s="9" t="n">
        <f aca="false">F192/F185-1</f>
        <v>0.0134072972012609</v>
      </c>
      <c r="L192" s="9" t="n">
        <f aca="false">F192/F162-1</f>
        <v>0.0232334806765935</v>
      </c>
      <c r="M192" s="9" t="n">
        <f aca="false">B192/B185-1</f>
        <v>0.0679146634172196</v>
      </c>
      <c r="N192" s="9" t="n">
        <f aca="false">B192/B162-1</f>
        <v>0.00356067080163824</v>
      </c>
      <c r="O192" s="8" t="n">
        <f aca="false">MAX(O191,F192)</f>
        <v>84.2577766309087</v>
      </c>
      <c r="P192" s="9" t="n">
        <f aca="false">F192/O192-1</f>
        <v>-0.00217643248861299</v>
      </c>
      <c r="Q192" s="8" t="n">
        <f aca="false">MAX(Q191,B192)</f>
        <v>284.830649094097</v>
      </c>
      <c r="R192" s="9" t="n">
        <f aca="false">B192/Q192-1</f>
        <v>-0.133365329514619</v>
      </c>
      <c r="S192" s="9" t="n">
        <f aca="false">B192/INDEX($B:$B,$E192)-1</f>
        <v>0.0998053362259921</v>
      </c>
      <c r="T192" s="0" t="n">
        <f aca="false">IF(AND($A192&gt;=CrashTest!$B$3,$A192&lt;=CrashTest!$C$3),1,IF(AND($A192&gt;=CrashTest!$B$4,$A192&lt;=CrashTest!$C$4),2,IF(AND($A192&gt;=CrashTest!$B$5,$A192&lt;=CrashTest!$C$5),3,IF(AND($A192&gt;=CrashTest!$B$6,$A192&lt;=CrashTest!$C$6),4,IF(AND($A192&gt;=CrashTest!$B$7,$A192&lt;=CrashTest!$C$7),5,0)))))</f>
        <v>0</v>
      </c>
      <c r="U192" s="8" t="str">
        <f aca="false">IF(T192=0,"",IF(T191=T192,MAX(U191,B192),B192))</f>
        <v/>
      </c>
      <c r="V192" s="9" t="str">
        <f aca="false">IF(T192=0,"",B192/U192-1)</f>
        <v/>
      </c>
      <c r="W192" s="8" t="str">
        <f aca="false">IF(T192=0,"",IF(T191=T192,MAX(W191,F192),F192))</f>
        <v/>
      </c>
      <c r="X192" s="9" t="str">
        <f aca="false">IF(T192=0,"",F192/W192-1)</f>
        <v/>
      </c>
    </row>
    <row r="193" customFormat="false" ht="15" hidden="false" customHeight="false" outlineLevel="0" collapsed="false">
      <c r="A193" s="5" t="n">
        <v>44021</v>
      </c>
      <c r="B193" s="6" t="n">
        <v>241.651818585622</v>
      </c>
      <c r="C193" s="7" t="n">
        <v>48.03163435</v>
      </c>
      <c r="D193" s="0" t="n">
        <f aca="false">INT((ROW()-3)/30)</f>
        <v>6</v>
      </c>
      <c r="E193" s="0" t="n">
        <f aca="false">2+30*D193</f>
        <v>182</v>
      </c>
      <c r="F193" s="8" t="n">
        <f aca="false">INDEX($F:$F,$E193)*(2*B193/INDEX($B:$B,$E193)-C193/INDEX($C:$C,$E193))</f>
        <v>83.7206741452446</v>
      </c>
      <c r="G193" s="9" t="n">
        <f aca="false">B193/B192-1</f>
        <v>-0.0210347211275226</v>
      </c>
      <c r="H193" s="9" t="n">
        <f aca="false">F193/F192-1</f>
        <v>-0.00420723957700786</v>
      </c>
      <c r="I193" s="9" t="n">
        <f aca="false">LN(B193/B192)</f>
        <v>-0.0212591029922246</v>
      </c>
      <c r="J193" s="9" t="n">
        <f aca="false">LN(F193/F192)</f>
        <v>-0.00421611491195815</v>
      </c>
      <c r="K193" s="9" t="n">
        <f aca="false">F193/F186-1</f>
        <v>0.0115808982190713</v>
      </c>
      <c r="L193" s="9" t="n">
        <f aca="false">F193/F163-1</f>
        <v>0.0110822992091819</v>
      </c>
      <c r="M193" s="9" t="n">
        <f aca="false">B193/B186-1</f>
        <v>0.0659471280695236</v>
      </c>
      <c r="N193" s="9" t="n">
        <f aca="false">B193/B163-1</f>
        <v>-0.0109457071353541</v>
      </c>
      <c r="O193" s="8" t="n">
        <f aca="false">MAX(O192,F193)</f>
        <v>84.2577766309087</v>
      </c>
      <c r="P193" s="9" t="n">
        <f aca="false">F193/O193-1</f>
        <v>-0.00637451529271804</v>
      </c>
      <c r="Q193" s="8" t="n">
        <f aca="false">MAX(Q192,B193)</f>
        <v>284.830649094097</v>
      </c>
      <c r="R193" s="9" t="n">
        <f aca="false">B193/Q193-1</f>
        <v>-0.151594748127721</v>
      </c>
      <c r="S193" s="9" t="n">
        <f aca="false">B193/INDEX($B:$B,$E193)-1</f>
        <v>0.0766712376839172</v>
      </c>
      <c r="T193" s="0" t="n">
        <f aca="false">IF(AND($A193&gt;=CrashTest!$B$3,$A193&lt;=CrashTest!$C$3),1,IF(AND($A193&gt;=CrashTest!$B$4,$A193&lt;=CrashTest!$C$4),2,IF(AND($A193&gt;=CrashTest!$B$5,$A193&lt;=CrashTest!$C$5),3,IF(AND($A193&gt;=CrashTest!$B$6,$A193&lt;=CrashTest!$C$6),4,IF(AND($A193&gt;=CrashTest!$B$7,$A193&lt;=CrashTest!$C$7),5,0)))))</f>
        <v>0</v>
      </c>
      <c r="U193" s="8" t="str">
        <f aca="false">IF(T193=0,"",IF(T192=T193,MAX(U192,B193),B193))</f>
        <v/>
      </c>
      <c r="V193" s="9" t="str">
        <f aca="false">IF(T193=0,"",B193/U193-1)</f>
        <v/>
      </c>
      <c r="W193" s="8" t="str">
        <f aca="false">IF(T193=0,"",IF(T192=T193,MAX(W192,F193),F193))</f>
        <v/>
      </c>
      <c r="X193" s="9" t="str">
        <f aca="false">IF(T193=0,"",F193/W193-1)</f>
        <v/>
      </c>
    </row>
    <row r="194" customFormat="false" ht="15" hidden="false" customHeight="false" outlineLevel="0" collapsed="false">
      <c r="A194" s="5" t="n">
        <v>44022</v>
      </c>
      <c r="B194" s="6" t="n">
        <v>241.033700116891</v>
      </c>
      <c r="C194" s="7" t="n">
        <v>47.72442693</v>
      </c>
      <c r="D194" s="0" t="n">
        <f aca="false">INT((ROW()-3)/30)</f>
        <v>6</v>
      </c>
      <c r="E194" s="0" t="n">
        <f aca="false">2+30*D194</f>
        <v>182</v>
      </c>
      <c r="F194" s="8" t="n">
        <f aca="false">INDEX($F:$F,$E194)*(2*B194/INDEX($B:$B,$E194)-C194/INDEX($C:$C,$E194))</f>
        <v>83.8635870939635</v>
      </c>
      <c r="G194" s="9" t="n">
        <f aca="false">B194/B193-1</f>
        <v>-0.00255788875229179</v>
      </c>
      <c r="H194" s="9" t="n">
        <f aca="false">F194/F193-1</f>
        <v>0.00170702099783648</v>
      </c>
      <c r="I194" s="9" t="n">
        <f aca="false">LN(B194/B193)</f>
        <v>-0.0025611657390308</v>
      </c>
      <c r="J194" s="9" t="n">
        <f aca="false">LN(F194/F193)</f>
        <v>0.00170556569341438</v>
      </c>
      <c r="K194" s="9" t="n">
        <f aca="false">F194/F187-1</f>
        <v>0.0159382333422908</v>
      </c>
      <c r="L194" s="9" t="n">
        <f aca="false">F194/F164-1</f>
        <v>0.0138258153270259</v>
      </c>
      <c r="M194" s="9" t="n">
        <f aca="false">B194/B187-1</f>
        <v>0.0707904328094045</v>
      </c>
      <c r="N194" s="9" t="n">
        <f aca="false">B194/B164-1</f>
        <v>-0.0269319661345089</v>
      </c>
      <c r="O194" s="8" t="n">
        <f aca="false">MAX(O193,F194)</f>
        <v>84.2577766309087</v>
      </c>
      <c r="P194" s="9" t="n">
        <f aca="false">F194/O194-1</f>
        <v>-0.00467837572633723</v>
      </c>
      <c r="Q194" s="8" t="n">
        <f aca="false">MAX(Q193,B194)</f>
        <v>284.830649094097</v>
      </c>
      <c r="R194" s="9" t="n">
        <f aca="false">B194/Q194-1</f>
        <v>-0.153764874378871</v>
      </c>
      <c r="S194" s="9" t="n">
        <f aca="false">B194/INDEX($B:$B,$E194)-1</f>
        <v>0.0739172324351294</v>
      </c>
      <c r="T194" s="0" t="n">
        <f aca="false">IF(AND($A194&gt;=CrashTest!$B$3,$A194&lt;=CrashTest!$C$3),1,IF(AND($A194&gt;=CrashTest!$B$4,$A194&lt;=CrashTest!$C$4),2,IF(AND($A194&gt;=CrashTest!$B$5,$A194&lt;=CrashTest!$C$5),3,IF(AND($A194&gt;=CrashTest!$B$6,$A194&lt;=CrashTest!$C$6),4,IF(AND($A194&gt;=CrashTest!$B$7,$A194&lt;=CrashTest!$C$7),5,0)))))</f>
        <v>0</v>
      </c>
      <c r="U194" s="8" t="str">
        <f aca="false">IF(T194=0,"",IF(T193=T194,MAX(U193,B194),B194))</f>
        <v/>
      </c>
      <c r="V194" s="9" t="str">
        <f aca="false">IF(T194=0,"",B194/U194-1)</f>
        <v/>
      </c>
      <c r="W194" s="8" t="str">
        <f aca="false">IF(T194=0,"",IF(T193=T194,MAX(W193,F194),F194))</f>
        <v/>
      </c>
      <c r="X194" s="9" t="str">
        <f aca="false">IF(T194=0,"",F194/W194-1)</f>
        <v/>
      </c>
    </row>
    <row r="195" customFormat="false" ht="15" hidden="false" customHeight="false" outlineLevel="0" collapsed="false">
      <c r="A195" s="5" t="n">
        <v>44023</v>
      </c>
      <c r="B195" s="6" t="n">
        <v>239.307040619521</v>
      </c>
      <c r="C195" s="7" t="n">
        <v>47.00498167</v>
      </c>
      <c r="D195" s="0" t="n">
        <f aca="false">INT((ROW()-3)/30)</f>
        <v>6</v>
      </c>
      <c r="E195" s="0" t="n">
        <f aca="false">2+30*D195</f>
        <v>182</v>
      </c>
      <c r="F195" s="8" t="n">
        <f aca="false">INDEX($F:$F,$E195)*(2*B195/INDEX($B:$B,$E195)-C195/INDEX($C:$C,$E195))</f>
        <v>83.9941329822148</v>
      </c>
      <c r="G195" s="9" t="n">
        <f aca="false">B195/B194-1</f>
        <v>-0.00716356051677691</v>
      </c>
      <c r="H195" s="9" t="n">
        <f aca="false">F195/F194-1</f>
        <v>0.0015566456524807</v>
      </c>
      <c r="I195" s="9" t="n">
        <f aca="false">LN(B195/B194)</f>
        <v>-0.00718934201508105</v>
      </c>
      <c r="J195" s="9" t="n">
        <f aca="false">LN(F195/F194)</f>
        <v>0.00155543533549733</v>
      </c>
      <c r="K195" s="9" t="n">
        <f aca="false">F195/F188-1</f>
        <v>0.017195864511403</v>
      </c>
      <c r="L195" s="9" t="n">
        <f aca="false">F195/F165-1</f>
        <v>0.0246240489432672</v>
      </c>
      <c r="M195" s="9" t="n">
        <f aca="false">B195/B188-1</f>
        <v>0.0456195159832047</v>
      </c>
      <c r="N195" s="9" t="n">
        <f aca="false">B195/B165-1</f>
        <v>0.0363901235765349</v>
      </c>
      <c r="O195" s="8" t="n">
        <f aca="false">MAX(O194,F195)</f>
        <v>84.2577766309087</v>
      </c>
      <c r="P195" s="9" t="n">
        <f aca="false">F195/O195-1</f>
        <v>-0.00312901264709153</v>
      </c>
      <c r="Q195" s="8" t="n">
        <f aca="false">MAX(Q194,B195)</f>
        <v>284.830649094097</v>
      </c>
      <c r="R195" s="9" t="n">
        <f aca="false">B195/Q195-1</f>
        <v>-0.15982693091268</v>
      </c>
      <c r="S195" s="9" t="n">
        <f aca="false">B195/INDEX($B:$B,$E195)-1</f>
        <v>0.0662241613505707</v>
      </c>
      <c r="T195" s="0" t="n">
        <f aca="false">IF(AND($A195&gt;=CrashTest!$B$3,$A195&lt;=CrashTest!$C$3),1,IF(AND($A195&gt;=CrashTest!$B$4,$A195&lt;=CrashTest!$C$4),2,IF(AND($A195&gt;=CrashTest!$B$5,$A195&lt;=CrashTest!$C$5),3,IF(AND($A195&gt;=CrashTest!$B$6,$A195&lt;=CrashTest!$C$6),4,IF(AND($A195&gt;=CrashTest!$B$7,$A195&lt;=CrashTest!$C$7),5,0)))))</f>
        <v>0</v>
      </c>
      <c r="U195" s="8" t="str">
        <f aca="false">IF(T195=0,"",IF(T194=T195,MAX(U194,B195),B195))</f>
        <v/>
      </c>
      <c r="V195" s="9" t="str">
        <f aca="false">IF(T195=0,"",B195/U195-1)</f>
        <v/>
      </c>
      <c r="W195" s="8" t="str">
        <f aca="false">IF(T195=0,"",IF(T194=T195,MAX(W194,F195),F195))</f>
        <v/>
      </c>
      <c r="X195" s="9" t="str">
        <f aca="false">IF(T195=0,"",F195/W195-1)</f>
        <v/>
      </c>
    </row>
    <row r="196" customFormat="false" ht="15" hidden="false" customHeight="false" outlineLevel="0" collapsed="false">
      <c r="A196" s="5" t="n">
        <v>44024</v>
      </c>
      <c r="B196" s="6" t="n">
        <v>241.309591174752</v>
      </c>
      <c r="C196" s="7" t="n">
        <v>48.18787071</v>
      </c>
      <c r="D196" s="0" t="n">
        <f aca="false">INT((ROW()-3)/30)</f>
        <v>6</v>
      </c>
      <c r="E196" s="0" t="n">
        <f aca="false">2+30*D196</f>
        <v>182</v>
      </c>
      <c r="F196" s="8" t="n">
        <f aca="false">INDEX($F:$F,$E196)*(2*B196/INDEX($B:$B,$E196)-C196/INDEX($C:$C,$E196))</f>
        <v>83.167744753261</v>
      </c>
      <c r="G196" s="9" t="n">
        <f aca="false">B196/B195-1</f>
        <v>0.00836812218331229</v>
      </c>
      <c r="H196" s="9" t="n">
        <f aca="false">F196/F195-1</f>
        <v>-0.00983864229098885</v>
      </c>
      <c r="I196" s="9" t="n">
        <f aca="false">LN(B196/B195)</f>
        <v>0.0083333035583597</v>
      </c>
      <c r="J196" s="9" t="n">
        <f aca="false">LN(F196/F195)</f>
        <v>-0.00988736154967503</v>
      </c>
      <c r="K196" s="9" t="n">
        <f aca="false">F196/F189-1</f>
        <v>0.00587869292873333</v>
      </c>
      <c r="L196" s="9" t="n">
        <f aca="false">F196/F166-1</f>
        <v>0.0143266024054838</v>
      </c>
      <c r="M196" s="9" t="n">
        <f aca="false">B196/B189-1</f>
        <v>0.0599221970492005</v>
      </c>
      <c r="N196" s="9" t="n">
        <f aca="false">B196/B166-1</f>
        <v>0.0174865311875376</v>
      </c>
      <c r="O196" s="8" t="n">
        <f aca="false">MAX(O195,F196)</f>
        <v>84.2577766309087</v>
      </c>
      <c r="P196" s="9" t="n">
        <f aca="false">F196/O196-1</f>
        <v>-0.0129368697019217</v>
      </c>
      <c r="Q196" s="8" t="n">
        <f aca="false">MAX(Q195,B196)</f>
        <v>284.830649094097</v>
      </c>
      <c r="R196" s="9" t="n">
        <f aca="false">B196/Q196-1</f>
        <v>-0.152796260015429</v>
      </c>
      <c r="S196" s="9" t="n">
        <f aca="false">B196/INDEX($B:$B,$E196)-1</f>
        <v>0.0751464554075518</v>
      </c>
      <c r="T196" s="0" t="n">
        <f aca="false">IF(AND($A196&gt;=CrashTest!$B$3,$A196&lt;=CrashTest!$C$3),1,IF(AND($A196&gt;=CrashTest!$B$4,$A196&lt;=CrashTest!$C$4),2,IF(AND($A196&gt;=CrashTest!$B$5,$A196&lt;=CrashTest!$C$5),3,IF(AND($A196&gt;=CrashTest!$B$6,$A196&lt;=CrashTest!$C$6),4,IF(AND($A196&gt;=CrashTest!$B$7,$A196&lt;=CrashTest!$C$7),5,0)))))</f>
        <v>0</v>
      </c>
      <c r="U196" s="8" t="str">
        <f aca="false">IF(T196=0,"",IF(T195=T196,MAX(U195,B196),B196))</f>
        <v/>
      </c>
      <c r="V196" s="9" t="str">
        <f aca="false">IF(T196=0,"",B196/U196-1)</f>
        <v/>
      </c>
      <c r="W196" s="8" t="str">
        <f aca="false">IF(T196=0,"",IF(T195=T196,MAX(W195,F196),F196))</f>
        <v/>
      </c>
      <c r="X196" s="9" t="str">
        <f aca="false">IF(T196=0,"",F196/W196-1)</f>
        <v/>
      </c>
    </row>
    <row r="197" customFormat="false" ht="15" hidden="false" customHeight="false" outlineLevel="0" collapsed="false">
      <c r="A197" s="5" t="n">
        <v>44025</v>
      </c>
      <c r="B197" s="6" t="n">
        <v>239.326373816482</v>
      </c>
      <c r="C197" s="7" t="n">
        <v>47.0373321</v>
      </c>
      <c r="D197" s="0" t="n">
        <f aca="false">INT((ROW()-3)/30)</f>
        <v>6</v>
      </c>
      <c r="E197" s="0" t="n">
        <f aca="false">2+30*D197</f>
        <v>182</v>
      </c>
      <c r="F197" s="8" t="n">
        <f aca="false">INDEX($F:$F,$E197)*(2*B197/INDEX($B:$B,$E197)-C197/INDEX($C:$C,$E197))</f>
        <v>83.9456147980355</v>
      </c>
      <c r="G197" s="9" t="n">
        <f aca="false">B197/B196-1</f>
        <v>-0.00821856001916554</v>
      </c>
      <c r="H197" s="9" t="n">
        <f aca="false">F197/F196-1</f>
        <v>0.00935302558801188</v>
      </c>
      <c r="I197" s="9" t="n">
        <f aca="false">LN(B197/B196)</f>
        <v>-0.00825251857181911</v>
      </c>
      <c r="J197" s="9" t="n">
        <f aca="false">LN(F197/F196)</f>
        <v>0.00930955687662521</v>
      </c>
      <c r="K197" s="9" t="n">
        <f aca="false">F197/F190-1</f>
        <v>0.00691941419110731</v>
      </c>
      <c r="L197" s="9" t="n">
        <f aca="false">F197/F167-1</f>
        <v>0.0202298005297403</v>
      </c>
      <c r="M197" s="9" t="n">
        <f aca="false">B197/B190-1</f>
        <v>-0.00768187445213675</v>
      </c>
      <c r="N197" s="9" t="n">
        <f aca="false">B197/B167-1</f>
        <v>0.00519116220309646</v>
      </c>
      <c r="O197" s="8" t="n">
        <f aca="false">MAX(O196,F197)</f>
        <v>84.2577766309087</v>
      </c>
      <c r="P197" s="9" t="n">
        <f aca="false">F197/O197-1</f>
        <v>-0.0037048429872607</v>
      </c>
      <c r="Q197" s="8" t="n">
        <f aca="false">MAX(Q196,B197)</f>
        <v>284.830649094097</v>
      </c>
      <c r="R197" s="9" t="n">
        <f aca="false">B197/Q197-1</f>
        <v>-0.159759054800954</v>
      </c>
      <c r="S197" s="9" t="n">
        <f aca="false">B197/INDEX($B:$B,$E197)-1</f>
        <v>0.0663102997343918</v>
      </c>
      <c r="T197" s="0" t="n">
        <f aca="false">IF(AND($A197&gt;=CrashTest!$B$3,$A197&lt;=CrashTest!$C$3),1,IF(AND($A197&gt;=CrashTest!$B$4,$A197&lt;=CrashTest!$C$4),2,IF(AND($A197&gt;=CrashTest!$B$5,$A197&lt;=CrashTest!$C$5),3,IF(AND($A197&gt;=CrashTest!$B$6,$A197&lt;=CrashTest!$C$6),4,IF(AND($A197&gt;=CrashTest!$B$7,$A197&lt;=CrashTest!$C$7),5,0)))))</f>
        <v>0</v>
      </c>
      <c r="U197" s="8" t="str">
        <f aca="false">IF(T197=0,"",IF(T196=T197,MAX(U196,B197),B197))</f>
        <v/>
      </c>
      <c r="V197" s="9" t="str">
        <f aca="false">IF(T197=0,"",B197/U197-1)</f>
        <v/>
      </c>
      <c r="W197" s="8" t="str">
        <f aca="false">IF(T197=0,"",IF(T196=T197,MAX(W196,F197),F197))</f>
        <v/>
      </c>
      <c r="X197" s="9" t="str">
        <f aca="false">IF(T197=0,"",F197/W197-1)</f>
        <v/>
      </c>
    </row>
    <row r="198" customFormat="false" ht="15" hidden="false" customHeight="false" outlineLevel="0" collapsed="false">
      <c r="A198" s="5" t="n">
        <v>44026</v>
      </c>
      <c r="B198" s="6" t="n">
        <v>240.638817942724</v>
      </c>
      <c r="C198" s="7" t="n">
        <v>47.30976982</v>
      </c>
      <c r="D198" s="0" t="n">
        <f aca="false">INT((ROW()-3)/30)</f>
        <v>6</v>
      </c>
      <c r="E198" s="0" t="n">
        <f aca="false">2+30*D198</f>
        <v>182</v>
      </c>
      <c r="F198" s="8" t="n">
        <f aca="false">INDEX($F:$F,$E198)*(2*B198/INDEX($B:$B,$E198)-C198/INDEX($C:$C,$E198))</f>
        <v>84.377900867371</v>
      </c>
      <c r="G198" s="9" t="n">
        <f aca="false">B198/B197-1</f>
        <v>0.00548390929638365</v>
      </c>
      <c r="H198" s="9" t="n">
        <f aca="false">F198/F197-1</f>
        <v>0.00514959679996974</v>
      </c>
      <c r="I198" s="9" t="n">
        <f aca="false">LN(B198/B197)</f>
        <v>0.0054689274136975</v>
      </c>
      <c r="J198" s="9" t="n">
        <f aca="false">LN(F198/F197)</f>
        <v>0.00513638297088272</v>
      </c>
      <c r="K198" s="9" t="n">
        <f aca="false">F198/F191-1</f>
        <v>0.0112261218948655</v>
      </c>
      <c r="L198" s="9" t="n">
        <f aca="false">F198/F168-1</f>
        <v>0.0238727503410616</v>
      </c>
      <c r="M198" s="9" t="n">
        <f aca="false">B198/B191-1</f>
        <v>0.00680040603691778</v>
      </c>
      <c r="N198" s="9" t="n">
        <f aca="false">B198/B168-1</f>
        <v>0.0366229024476243</v>
      </c>
      <c r="O198" s="8" t="n">
        <f aca="false">MAX(O197,F198)</f>
        <v>84.377900867371</v>
      </c>
      <c r="P198" s="9" t="n">
        <f aca="false">F198/O198-1</f>
        <v>0</v>
      </c>
      <c r="Q198" s="8" t="n">
        <f aca="false">MAX(Q197,B198)</f>
        <v>284.830649094097</v>
      </c>
      <c r="R198" s="9" t="n">
        <f aca="false">B198/Q198-1</f>
        <v>-0.155151249670374</v>
      </c>
      <c r="S198" s="9" t="n">
        <f aca="false">B198/INDEX($B:$B,$E198)-1</f>
        <v>0.0721578486999348</v>
      </c>
      <c r="T198" s="0" t="n">
        <f aca="false">IF(AND($A198&gt;=CrashTest!$B$3,$A198&lt;=CrashTest!$C$3),1,IF(AND($A198&gt;=CrashTest!$B$4,$A198&lt;=CrashTest!$C$4),2,IF(AND($A198&gt;=CrashTest!$B$5,$A198&lt;=CrashTest!$C$5),3,IF(AND($A198&gt;=CrashTest!$B$6,$A198&lt;=CrashTest!$C$6),4,IF(AND($A198&gt;=CrashTest!$B$7,$A198&lt;=CrashTest!$C$7),5,0)))))</f>
        <v>0</v>
      </c>
      <c r="U198" s="8" t="str">
        <f aca="false">IF(T198=0,"",IF(T197=T198,MAX(U197,B198),B198))</f>
        <v/>
      </c>
      <c r="V198" s="9" t="str">
        <f aca="false">IF(T198=0,"",B198/U198-1)</f>
        <v/>
      </c>
      <c r="W198" s="8" t="str">
        <f aca="false">IF(T198=0,"",IF(T197=T198,MAX(W197,F198),F198))</f>
        <v/>
      </c>
      <c r="X198" s="9" t="str">
        <f aca="false">IF(T198=0,"",F198/W198-1)</f>
        <v/>
      </c>
    </row>
    <row r="199" customFormat="false" ht="15" hidden="false" customHeight="false" outlineLevel="0" collapsed="false">
      <c r="A199" s="5" t="n">
        <v>44027</v>
      </c>
      <c r="B199" s="6" t="n">
        <v>238.38143962595</v>
      </c>
      <c r="C199" s="7" t="n">
        <v>46.57750085</v>
      </c>
      <c r="D199" s="0" t="n">
        <f aca="false">INT((ROW()-3)/30)</f>
        <v>6</v>
      </c>
      <c r="E199" s="0" t="n">
        <f aca="false">2+30*D199</f>
        <v>182</v>
      </c>
      <c r="F199" s="8" t="n">
        <f aca="false">INDEX($F:$F,$E199)*(2*B199/INDEX($B:$B,$E199)-C199/INDEX($C:$C,$E199))</f>
        <v>84.1450985890623</v>
      </c>
      <c r="G199" s="9" t="n">
        <f aca="false">B199/B198-1</f>
        <v>-0.00938077379232838</v>
      </c>
      <c r="H199" s="9" t="n">
        <f aca="false">F199/F198-1</f>
        <v>-0.00275904325558685</v>
      </c>
      <c r="I199" s="9" t="n">
        <f aca="false">LN(B199/B198)</f>
        <v>-0.00942505036737316</v>
      </c>
      <c r="J199" s="9" t="n">
        <f aca="false">LN(F199/F198)</f>
        <v>-0.00276285643085528</v>
      </c>
      <c r="K199" s="9" t="n">
        <f aca="false">F199/F192-1</f>
        <v>0.000840961393841821</v>
      </c>
      <c r="L199" s="9" t="n">
        <f aca="false">F199/F169-1</f>
        <v>0.0263010135588602</v>
      </c>
      <c r="M199" s="9" t="n">
        <f aca="false">B199/B192-1</f>
        <v>-0.0342834832060071</v>
      </c>
      <c r="N199" s="9" t="n">
        <f aca="false">B199/B169-1</f>
        <v>0.0310712240698283</v>
      </c>
      <c r="O199" s="8" t="n">
        <f aca="false">MAX(O198,F199)</f>
        <v>84.377900867371</v>
      </c>
      <c r="P199" s="9" t="n">
        <f aca="false">F199/O199-1</f>
        <v>-0.00275904325558685</v>
      </c>
      <c r="Q199" s="8" t="n">
        <f aca="false">MAX(Q198,B199)</f>
        <v>284.830649094097</v>
      </c>
      <c r="R199" s="9" t="n">
        <f aca="false">B199/Q199-1</f>
        <v>-0.163076584685948</v>
      </c>
      <c r="S199" s="9" t="n">
        <f aca="false">B199/INDEX($B:$B,$E199)-1</f>
        <v>0.0621001784516113</v>
      </c>
      <c r="T199" s="0" t="n">
        <f aca="false">IF(AND($A199&gt;=CrashTest!$B$3,$A199&lt;=CrashTest!$C$3),1,IF(AND($A199&gt;=CrashTest!$B$4,$A199&lt;=CrashTest!$C$4),2,IF(AND($A199&gt;=CrashTest!$B$5,$A199&lt;=CrashTest!$C$5),3,IF(AND($A199&gt;=CrashTest!$B$6,$A199&lt;=CrashTest!$C$6),4,IF(AND($A199&gt;=CrashTest!$B$7,$A199&lt;=CrashTest!$C$7),5,0)))))</f>
        <v>0</v>
      </c>
      <c r="U199" s="8" t="str">
        <f aca="false">IF(T199=0,"",IF(T198=T199,MAX(U198,B199),B199))</f>
        <v/>
      </c>
      <c r="V199" s="9" t="str">
        <f aca="false">IF(T199=0,"",B199/U199-1)</f>
        <v/>
      </c>
      <c r="W199" s="8" t="str">
        <f aca="false">IF(T199=0,"",IF(T198=T199,MAX(W198,F199),F199))</f>
        <v/>
      </c>
      <c r="X199" s="9" t="str">
        <f aca="false">IF(T199=0,"",F199/W199-1)</f>
        <v/>
      </c>
    </row>
    <row r="200" customFormat="false" ht="15" hidden="false" customHeight="false" outlineLevel="0" collapsed="false">
      <c r="A200" s="5" t="n">
        <v>44028</v>
      </c>
      <c r="B200" s="6" t="n">
        <v>233.549674108708</v>
      </c>
      <c r="C200" s="7" t="n">
        <v>45.01296238</v>
      </c>
      <c r="D200" s="0" t="n">
        <f aca="false">INT((ROW()-3)/30)</f>
        <v>6</v>
      </c>
      <c r="E200" s="0" t="n">
        <f aca="false">2+30*D200</f>
        <v>182</v>
      </c>
      <c r="F200" s="8" t="n">
        <f aca="false">INDEX($F:$F,$E200)*(2*B200/INDEX($B:$B,$E200)-C200/INDEX($C:$C,$E200))</f>
        <v>83.6413125013432</v>
      </c>
      <c r="G200" s="9" t="n">
        <f aca="false">B200/B199-1</f>
        <v>-0.0202690508322446</v>
      </c>
      <c r="H200" s="9" t="n">
        <f aca="false">F200/F199-1</f>
        <v>-0.00598711150342057</v>
      </c>
      <c r="I200" s="9" t="n">
        <f aca="false">LN(B200/B199)</f>
        <v>-0.0204772866765374</v>
      </c>
      <c r="J200" s="9" t="n">
        <f aca="false">LN(F200/F199)</f>
        <v>-0.00600510611527918</v>
      </c>
      <c r="K200" s="9" t="n">
        <f aca="false">F200/F193-1</f>
        <v>-0.000947933646158305</v>
      </c>
      <c r="L200" s="9" t="n">
        <f aca="false">F200/F170-1</f>
        <v>0.0176086135894922</v>
      </c>
      <c r="M200" s="9" t="n">
        <f aca="false">B200/B193-1</f>
        <v>-0.0335281750592051</v>
      </c>
      <c r="N200" s="9" t="n">
        <f aca="false">B200/B170-1</f>
        <v>-0.00674904274268495</v>
      </c>
      <c r="O200" s="8" t="n">
        <f aca="false">MAX(O199,F200)</f>
        <v>84.377900867371</v>
      </c>
      <c r="P200" s="9" t="n">
        <f aca="false">F200/O200-1</f>
        <v>-0.00872963605939348</v>
      </c>
      <c r="Q200" s="8" t="n">
        <f aca="false">MAX(Q199,B200)</f>
        <v>284.830649094097</v>
      </c>
      <c r="R200" s="9" t="n">
        <f aca="false">B200/Q200-1</f>
        <v>-0.180040227933644</v>
      </c>
      <c r="S200" s="9" t="n">
        <f aca="false">B200/INDEX($B:$B,$E200)-1</f>
        <v>0.0405724159456395</v>
      </c>
      <c r="T200" s="0" t="n">
        <f aca="false">IF(AND($A200&gt;=CrashTest!$B$3,$A200&lt;=CrashTest!$C$3),1,IF(AND($A200&gt;=CrashTest!$B$4,$A200&lt;=CrashTest!$C$4),2,IF(AND($A200&gt;=CrashTest!$B$5,$A200&lt;=CrashTest!$C$5),3,IF(AND($A200&gt;=CrashTest!$B$6,$A200&lt;=CrashTest!$C$6),4,IF(AND($A200&gt;=CrashTest!$B$7,$A200&lt;=CrashTest!$C$7),5,0)))))</f>
        <v>0</v>
      </c>
      <c r="U200" s="8" t="str">
        <f aca="false">IF(T200=0,"",IF(T199=T200,MAX(U199,B200),B200))</f>
        <v/>
      </c>
      <c r="V200" s="9" t="str">
        <f aca="false">IF(T200=0,"",B200/U200-1)</f>
        <v/>
      </c>
      <c r="W200" s="8" t="str">
        <f aca="false">IF(T200=0,"",IF(T199=T200,MAX(W199,F200),F200))</f>
        <v/>
      </c>
      <c r="X200" s="9" t="str">
        <f aca="false">IF(T200=0,"",F200/W200-1)</f>
        <v/>
      </c>
    </row>
    <row r="201" customFormat="false" ht="15" hidden="false" customHeight="false" outlineLevel="0" collapsed="false">
      <c r="A201" s="5" t="n">
        <v>44029</v>
      </c>
      <c r="B201" s="6" t="n">
        <v>232.845427235535</v>
      </c>
      <c r="C201" s="7" t="n">
        <v>44.70177414</v>
      </c>
      <c r="D201" s="0" t="n">
        <f aca="false">INT((ROW()-3)/30)</f>
        <v>6</v>
      </c>
      <c r="E201" s="0" t="n">
        <f aca="false">2+30*D201</f>
        <v>182</v>
      </c>
      <c r="F201" s="8" t="n">
        <f aca="false">INDEX($F:$F,$E201)*(2*B201/INDEX($B:$B,$E201)-C201/INDEX($C:$C,$E201))</f>
        <v>83.7289385332357</v>
      </c>
      <c r="G201" s="9" t="n">
        <f aca="false">B201/B200-1</f>
        <v>-0.00301540507757336</v>
      </c>
      <c r="H201" s="9" t="n">
        <f aca="false">F201/F200-1</f>
        <v>0.00104764056507367</v>
      </c>
      <c r="I201" s="9" t="n">
        <f aca="false">LN(B201/B200)</f>
        <v>-0.0030199605715423</v>
      </c>
      <c r="J201" s="9" t="n">
        <f aca="false">LN(F201/F200)</f>
        <v>0.00104709217267554</v>
      </c>
      <c r="K201" s="9" t="n">
        <f aca="false">F201/F194-1</f>
        <v>-0.00160556643704035</v>
      </c>
      <c r="L201" s="9" t="n">
        <f aca="false">F201/F171-1</f>
        <v>0.017610115693921</v>
      </c>
      <c r="M201" s="9" t="n">
        <f aca="false">B201/B194-1</f>
        <v>-0.0339714856361788</v>
      </c>
      <c r="N201" s="9" t="n">
        <f aca="false">B201/B171-1</f>
        <v>-0.00360491049736611</v>
      </c>
      <c r="O201" s="8" t="n">
        <f aca="false">MAX(O200,F201)</f>
        <v>84.377900867371</v>
      </c>
      <c r="P201" s="9" t="n">
        <f aca="false">F201/O201-1</f>
        <v>-0.00769114101517399</v>
      </c>
      <c r="Q201" s="8" t="n">
        <f aca="false">MAX(Q200,B201)</f>
        <v>284.830649094097</v>
      </c>
      <c r="R201" s="9" t="n">
        <f aca="false">B201/Q201-1</f>
        <v>-0.182512738793739</v>
      </c>
      <c r="S201" s="9" t="n">
        <f aca="false">B201/INDEX($B:$B,$E201)-1</f>
        <v>0.0374346685990143</v>
      </c>
      <c r="T201" s="0" t="n">
        <f aca="false">IF(AND($A201&gt;=CrashTest!$B$3,$A201&lt;=CrashTest!$C$3),1,IF(AND($A201&gt;=CrashTest!$B$4,$A201&lt;=CrashTest!$C$4),2,IF(AND($A201&gt;=CrashTest!$B$5,$A201&lt;=CrashTest!$C$5),3,IF(AND($A201&gt;=CrashTest!$B$6,$A201&lt;=CrashTest!$C$6),4,IF(AND($A201&gt;=CrashTest!$B$7,$A201&lt;=CrashTest!$C$7),5,0)))))</f>
        <v>0</v>
      </c>
      <c r="U201" s="8" t="str">
        <f aca="false">IF(T201=0,"",IF(T200=T201,MAX(U200,B201),B201))</f>
        <v/>
      </c>
      <c r="V201" s="9" t="str">
        <f aca="false">IF(T201=0,"",B201/U201-1)</f>
        <v/>
      </c>
      <c r="W201" s="8" t="str">
        <f aca="false">IF(T201=0,"",IF(T200=T201,MAX(W200,F201),F201))</f>
        <v/>
      </c>
      <c r="X201" s="9" t="str">
        <f aca="false">IF(T201=0,"",F201/W201-1)</f>
        <v/>
      </c>
    </row>
    <row r="202" customFormat="false" ht="15" hidden="false" customHeight="false" outlineLevel="0" collapsed="false">
      <c r="A202" s="5" t="n">
        <v>44030</v>
      </c>
      <c r="B202" s="6" t="n">
        <v>235.909914962011</v>
      </c>
      <c r="C202" s="7" t="n">
        <v>45.65029642</v>
      </c>
      <c r="D202" s="0" t="n">
        <f aca="false">INT((ROW()-3)/30)</f>
        <v>6</v>
      </c>
      <c r="E202" s="0" t="n">
        <f aca="false">2+30*D202</f>
        <v>182</v>
      </c>
      <c r="F202" s="8" t="n">
        <f aca="false">INDEX($F:$F,$E202)*(2*B202/INDEX($B:$B,$E202)-C202/INDEX($C:$C,$E202))</f>
        <v>84.1332303508932</v>
      </c>
      <c r="G202" s="9" t="n">
        <f aca="false">B202/B201-1</f>
        <v>0.0131610389040455</v>
      </c>
      <c r="H202" s="9" t="n">
        <f aca="false">F202/F201-1</f>
        <v>0.0048285792790399</v>
      </c>
      <c r="I202" s="9" t="n">
        <f aca="false">LN(B202/B201)</f>
        <v>0.0130751848964006</v>
      </c>
      <c r="J202" s="9" t="n">
        <f aca="false">LN(F202/F201)</f>
        <v>0.00481695908113128</v>
      </c>
      <c r="K202" s="9" t="n">
        <f aca="false">F202/F195-1</f>
        <v>0.0016560367223255</v>
      </c>
      <c r="L202" s="9" t="n">
        <f aca="false">F202/F172-1</f>
        <v>0.0230099074260672</v>
      </c>
      <c r="M202" s="9" t="n">
        <f aca="false">B202/B195-1</f>
        <v>-0.0141956778568465</v>
      </c>
      <c r="N202" s="9" t="n">
        <f aca="false">B202/B172-1</f>
        <v>0.0197933442345311</v>
      </c>
      <c r="O202" s="8" t="n">
        <f aca="false">MAX(O201,F202)</f>
        <v>84.377900867371</v>
      </c>
      <c r="P202" s="9" t="n">
        <f aca="false">F202/O202-1</f>
        <v>-0.00289969902027221</v>
      </c>
      <c r="Q202" s="8" t="n">
        <f aca="false">MAX(Q201,B202)</f>
        <v>284.830649094097</v>
      </c>
      <c r="R202" s="9" t="n">
        <f aca="false">B202/Q202-1</f>
        <v>-0.171753757145442</v>
      </c>
      <c r="S202" s="9" t="n">
        <f aca="false">B202/INDEX($B:$B,$E202)-1</f>
        <v>0.0510883866328518</v>
      </c>
      <c r="T202" s="0" t="n">
        <f aca="false">IF(AND($A202&gt;=CrashTest!$B$3,$A202&lt;=CrashTest!$C$3),1,IF(AND($A202&gt;=CrashTest!$B$4,$A202&lt;=CrashTest!$C$4),2,IF(AND($A202&gt;=CrashTest!$B$5,$A202&lt;=CrashTest!$C$5),3,IF(AND($A202&gt;=CrashTest!$B$6,$A202&lt;=CrashTest!$C$6),4,IF(AND($A202&gt;=CrashTest!$B$7,$A202&lt;=CrashTest!$C$7),5,0)))))</f>
        <v>0</v>
      </c>
      <c r="U202" s="8" t="str">
        <f aca="false">IF(T202=0,"",IF(T201=T202,MAX(U201,B202),B202))</f>
        <v/>
      </c>
      <c r="V202" s="9" t="str">
        <f aca="false">IF(T202=0,"",B202/U202-1)</f>
        <v/>
      </c>
      <c r="W202" s="8" t="str">
        <f aca="false">IF(T202=0,"",IF(T201=T202,MAX(W201,F202),F202))</f>
        <v/>
      </c>
      <c r="X202" s="9" t="str">
        <f aca="false">IF(T202=0,"",F202/W202-1)</f>
        <v/>
      </c>
    </row>
    <row r="203" customFormat="false" ht="15" hidden="false" customHeight="false" outlineLevel="0" collapsed="false">
      <c r="A203" s="5" t="n">
        <v>44031</v>
      </c>
      <c r="B203" s="6" t="n">
        <v>239.358145821157</v>
      </c>
      <c r="C203" s="7" t="n">
        <v>46.62604373</v>
      </c>
      <c r="D203" s="0" t="n">
        <f aca="false">INT((ROW()-3)/30)</f>
        <v>6</v>
      </c>
      <c r="E203" s="0" t="n">
        <f aca="false">2+30*D203</f>
        <v>182</v>
      </c>
      <c r="F203" s="8" t="n">
        <f aca="false">INDEX($F:$F,$E203)*(2*B203/INDEX($B:$B,$E203)-C203/INDEX($C:$C,$E203))</f>
        <v>84.7654734477513</v>
      </c>
      <c r="G203" s="9" t="n">
        <f aca="false">B203/B202-1</f>
        <v>0.0146167271507061</v>
      </c>
      <c r="H203" s="9" t="n">
        <f aca="false">F203/F202-1</f>
        <v>0.00751478451761733</v>
      </c>
      <c r="I203" s="9" t="n">
        <f aca="false">LN(B203/B202)</f>
        <v>0.0145109324631097</v>
      </c>
      <c r="J203" s="9" t="n">
        <f aca="false">LN(F203/F202)</f>
        <v>0.00748668919020571</v>
      </c>
      <c r="K203" s="9" t="n">
        <f aca="false">F203/F196-1</f>
        <v>0.019210917636763</v>
      </c>
      <c r="L203" s="9" t="n">
        <f aca="false">F203/F173-1</f>
        <v>0.0336012211510883</v>
      </c>
      <c r="M203" s="9" t="n">
        <f aca="false">B203/B196-1</f>
        <v>-0.00808689511301608</v>
      </c>
      <c r="N203" s="9" t="n">
        <f aca="false">B203/B173-1</f>
        <v>0.0462453183443894</v>
      </c>
      <c r="O203" s="8" t="n">
        <f aca="false">MAX(O202,F203)</f>
        <v>84.7654734477513</v>
      </c>
      <c r="P203" s="9" t="n">
        <f aca="false">F203/O203-1</f>
        <v>0</v>
      </c>
      <c r="Q203" s="8" t="n">
        <f aca="false">MAX(Q202,B203)</f>
        <v>284.830649094097</v>
      </c>
      <c r="R203" s="9" t="n">
        <f aca="false">B203/Q203-1</f>
        <v>-0.159647507800039</v>
      </c>
      <c r="S203" s="9" t="n">
        <f aca="false">B203/INDEX($B:$B,$E203)-1</f>
        <v>0.0664518587915399</v>
      </c>
      <c r="T203" s="0" t="n">
        <f aca="false">IF(AND($A203&gt;=CrashTest!$B$3,$A203&lt;=CrashTest!$C$3),1,IF(AND($A203&gt;=CrashTest!$B$4,$A203&lt;=CrashTest!$C$4),2,IF(AND($A203&gt;=CrashTest!$B$5,$A203&lt;=CrashTest!$C$5),3,IF(AND($A203&gt;=CrashTest!$B$6,$A203&lt;=CrashTest!$C$6),4,IF(AND($A203&gt;=CrashTest!$B$7,$A203&lt;=CrashTest!$C$7),5,0)))))</f>
        <v>0</v>
      </c>
      <c r="U203" s="8" t="str">
        <f aca="false">IF(T203=0,"",IF(T202=T203,MAX(U202,B203),B203))</f>
        <v/>
      </c>
      <c r="V203" s="9" t="str">
        <f aca="false">IF(T203=0,"",B203/U203-1)</f>
        <v/>
      </c>
      <c r="W203" s="8" t="str">
        <f aca="false">IF(T203=0,"",IF(T202=T203,MAX(W202,F203),F203))</f>
        <v/>
      </c>
      <c r="X203" s="9" t="str">
        <f aca="false">IF(T203=0,"",F203/W203-1)</f>
        <v/>
      </c>
    </row>
    <row r="204" customFormat="false" ht="15" hidden="false" customHeight="false" outlineLevel="0" collapsed="false">
      <c r="A204" s="5" t="n">
        <v>44032</v>
      </c>
      <c r="B204" s="6" t="n">
        <v>236.361256282876</v>
      </c>
      <c r="C204" s="7" t="n">
        <v>45.63444063</v>
      </c>
      <c r="D204" s="0" t="n">
        <f aca="false">INT((ROW()-3)/30)</f>
        <v>6</v>
      </c>
      <c r="E204" s="0" t="n">
        <f aca="false">2+30*D204</f>
        <v>182</v>
      </c>
      <c r="F204" s="8" t="n">
        <f aca="false">INDEX($F:$F,$E204)*(2*B204/INDEX($B:$B,$E204)-C204/INDEX($C:$C,$E204))</f>
        <v>84.494068024919</v>
      </c>
      <c r="G204" s="9" t="n">
        <f aca="false">B204/B203-1</f>
        <v>-0.0125205245386559</v>
      </c>
      <c r="H204" s="9" t="n">
        <f aca="false">F204/F203-1</f>
        <v>-0.00320183928424123</v>
      </c>
      <c r="I204" s="9" t="n">
        <f aca="false">LN(B204/B203)</f>
        <v>-0.0125995667658003</v>
      </c>
      <c r="J204" s="9" t="n">
        <f aca="false">LN(F204/F203)</f>
        <v>-0.00320697613949625</v>
      </c>
      <c r="K204" s="9" t="n">
        <f aca="false">F204/F197-1</f>
        <v>0.00653343510799154</v>
      </c>
      <c r="L204" s="9" t="n">
        <f aca="false">F204/F174-1</f>
        <v>0.0294406033801962</v>
      </c>
      <c r="M204" s="9" t="n">
        <f aca="false">B204/B197-1</f>
        <v>-0.012389430743975</v>
      </c>
      <c r="N204" s="9" t="n">
        <f aca="false">B204/B174-1</f>
        <v>0.0325066878485227</v>
      </c>
      <c r="O204" s="8" t="n">
        <f aca="false">MAX(O203,F204)</f>
        <v>84.7654734477513</v>
      </c>
      <c r="P204" s="9" t="n">
        <f aca="false">F204/O204-1</f>
        <v>-0.00320183928424123</v>
      </c>
      <c r="Q204" s="8" t="n">
        <f aca="false">MAX(Q203,B204)</f>
        <v>284.830649094097</v>
      </c>
      <c r="R204" s="9" t="n">
        <f aca="false">B204/Q204-1</f>
        <v>-0.170169161799749</v>
      </c>
      <c r="S204" s="9" t="n">
        <f aca="false">B204/INDEX($B:$B,$E204)-1</f>
        <v>0.0530993221242453</v>
      </c>
      <c r="T204" s="0" t="n">
        <f aca="false">IF(AND($A204&gt;=CrashTest!$B$3,$A204&lt;=CrashTest!$C$3),1,IF(AND($A204&gt;=CrashTest!$B$4,$A204&lt;=CrashTest!$C$4),2,IF(AND($A204&gt;=CrashTest!$B$5,$A204&lt;=CrashTest!$C$5),3,IF(AND($A204&gt;=CrashTest!$B$6,$A204&lt;=CrashTest!$C$6),4,IF(AND($A204&gt;=CrashTest!$B$7,$A204&lt;=CrashTest!$C$7),5,0)))))</f>
        <v>0</v>
      </c>
      <c r="U204" s="8" t="str">
        <f aca="false">IF(T204=0,"",IF(T203=T204,MAX(U203,B204),B204))</f>
        <v/>
      </c>
      <c r="V204" s="9" t="str">
        <f aca="false">IF(T204=0,"",B204/U204-1)</f>
        <v/>
      </c>
      <c r="W204" s="8" t="str">
        <f aca="false">IF(T204=0,"",IF(T203=T204,MAX(W203,F204),F204))</f>
        <v/>
      </c>
      <c r="X204" s="9" t="str">
        <f aca="false">IF(T204=0,"",F204/W204-1)</f>
        <v/>
      </c>
    </row>
    <row r="205" customFormat="false" ht="15" hidden="false" customHeight="false" outlineLevel="0" collapsed="false">
      <c r="A205" s="5" t="n">
        <v>44033</v>
      </c>
      <c r="B205" s="6" t="n">
        <v>245.250595441262</v>
      </c>
      <c r="C205" s="7" t="n">
        <v>48.57540576</v>
      </c>
      <c r="D205" s="0" t="n">
        <f aca="false">INT((ROW()-3)/30)</f>
        <v>6</v>
      </c>
      <c r="E205" s="0" t="n">
        <f aca="false">2+30*D205</f>
        <v>182</v>
      </c>
      <c r="F205" s="8" t="n">
        <f aca="false">INDEX($F:$F,$E205)*(2*B205/INDEX($B:$B,$E205)-C205/INDEX($C:$C,$E205))</f>
        <v>85.2997207603735</v>
      </c>
      <c r="G205" s="9" t="n">
        <f aca="false">B205/B204-1</f>
        <v>0.0376091213009431</v>
      </c>
      <c r="H205" s="9" t="n">
        <f aca="false">F205/F204-1</f>
        <v>0.00953502126583539</v>
      </c>
      <c r="I205" s="9" t="n">
        <f aca="false">LN(B205/B204)</f>
        <v>0.0369191447495224</v>
      </c>
      <c r="J205" s="9" t="n">
        <f aca="false">LN(F205/F204)</f>
        <v>0.00948984986374761</v>
      </c>
      <c r="K205" s="9" t="n">
        <f aca="false">F205/F198-1</f>
        <v>0.0109248972008853</v>
      </c>
      <c r="L205" s="9" t="n">
        <f aca="false">F205/F175-1</f>
        <v>0.0423882646864784</v>
      </c>
      <c r="M205" s="9" t="n">
        <f aca="false">B205/B198-1</f>
        <v>0.0191647280266964</v>
      </c>
      <c r="N205" s="9" t="n">
        <f aca="false">B205/B175-1</f>
        <v>0.0776502191575876</v>
      </c>
      <c r="O205" s="8" t="n">
        <f aca="false">MAX(O204,F205)</f>
        <v>85.2997207603735</v>
      </c>
      <c r="P205" s="9" t="n">
        <f aca="false">F205/O205-1</f>
        <v>0</v>
      </c>
      <c r="Q205" s="8" t="n">
        <f aca="false">MAX(Q204,B205)</f>
        <v>284.830649094097</v>
      </c>
      <c r="R205" s="9" t="n">
        <f aca="false">B205/Q205-1</f>
        <v>-0.138959953146613</v>
      </c>
      <c r="S205" s="9" t="n">
        <f aca="false">B205/INDEX($B:$B,$E205)-1</f>
        <v>0.092705462271957</v>
      </c>
      <c r="T205" s="0" t="n">
        <f aca="false">IF(AND($A205&gt;=CrashTest!$B$3,$A205&lt;=CrashTest!$C$3),1,IF(AND($A205&gt;=CrashTest!$B$4,$A205&lt;=CrashTest!$C$4),2,IF(AND($A205&gt;=CrashTest!$B$5,$A205&lt;=CrashTest!$C$5),3,IF(AND($A205&gt;=CrashTest!$B$6,$A205&lt;=CrashTest!$C$6),4,IF(AND($A205&gt;=CrashTest!$B$7,$A205&lt;=CrashTest!$C$7),5,0)))))</f>
        <v>0</v>
      </c>
      <c r="U205" s="8" t="str">
        <f aca="false">IF(T205=0,"",IF(T204=T205,MAX(U204,B205),B205))</f>
        <v/>
      </c>
      <c r="V205" s="9" t="str">
        <f aca="false">IF(T205=0,"",B205/U205-1)</f>
        <v/>
      </c>
      <c r="W205" s="8" t="str">
        <f aca="false">IF(T205=0,"",IF(T204=T205,MAX(W204,F205),F205))</f>
        <v/>
      </c>
      <c r="X205" s="9" t="str">
        <f aca="false">IF(T205=0,"",F205/W205-1)</f>
        <v/>
      </c>
    </row>
    <row r="206" customFormat="false" ht="15" hidden="false" customHeight="false" outlineLevel="0" collapsed="false">
      <c r="A206" s="5" t="n">
        <v>44034</v>
      </c>
      <c r="B206" s="6" t="n">
        <v>264.199169491525</v>
      </c>
      <c r="C206" s="7" t="n">
        <v>55.1425366</v>
      </c>
      <c r="D206" s="0" t="n">
        <f aca="false">INT((ROW()-3)/30)</f>
        <v>6</v>
      </c>
      <c r="E206" s="0" t="n">
        <f aca="false">2+30*D206</f>
        <v>182</v>
      </c>
      <c r="F206" s="8" t="n">
        <f aca="false">INDEX($F:$F,$E206)*(2*B206/INDEX($B:$B,$E206)-C206/INDEX($C:$C,$E206))</f>
        <v>86.4395720147851</v>
      </c>
      <c r="G206" s="9" t="n">
        <f aca="false">B206/B205-1</f>
        <v>0.0772620919275251</v>
      </c>
      <c r="H206" s="9" t="n">
        <f aca="false">F206/F205-1</f>
        <v>0.0133628954966187</v>
      </c>
      <c r="I206" s="9" t="n">
        <f aca="false">LN(B206/B205)</f>
        <v>0.0744227222616969</v>
      </c>
      <c r="J206" s="9" t="n">
        <f aca="false">LN(F206/F205)</f>
        <v>0.0132743995119442</v>
      </c>
      <c r="K206" s="9" t="n">
        <f aca="false">F206/F199-1</f>
        <v>0.0272680579641167</v>
      </c>
      <c r="L206" s="9" t="n">
        <f aca="false">F206/F176-1</f>
        <v>0.0280642968485494</v>
      </c>
      <c r="M206" s="9" t="n">
        <f aca="false">B206/B199-1</f>
        <v>0.108304278664003</v>
      </c>
      <c r="N206" s="9" t="n">
        <f aca="false">B206/B176-1</f>
        <v>0.086252553020949</v>
      </c>
      <c r="O206" s="8" t="n">
        <f aca="false">MAX(O205,F206)</f>
        <v>86.4395720147851</v>
      </c>
      <c r="P206" s="9" t="n">
        <f aca="false">F206/O206-1</f>
        <v>0</v>
      </c>
      <c r="Q206" s="8" t="n">
        <f aca="false">MAX(Q205,B206)</f>
        <v>284.830649094097</v>
      </c>
      <c r="R206" s="9" t="n">
        <f aca="false">B206/Q206-1</f>
        <v>-0.0724341978933458</v>
      </c>
      <c r="S206" s="9" t="n">
        <f aca="false">B206/INDEX($B:$B,$E206)-1</f>
        <v>0.177130172147722</v>
      </c>
      <c r="T206" s="0" t="n">
        <f aca="false">IF(AND($A206&gt;=CrashTest!$B$3,$A206&lt;=CrashTest!$C$3),1,IF(AND($A206&gt;=CrashTest!$B$4,$A206&lt;=CrashTest!$C$4),2,IF(AND($A206&gt;=CrashTest!$B$5,$A206&lt;=CrashTest!$C$5),3,IF(AND($A206&gt;=CrashTest!$B$6,$A206&lt;=CrashTest!$C$6),4,IF(AND($A206&gt;=CrashTest!$B$7,$A206&lt;=CrashTest!$C$7),5,0)))))</f>
        <v>0</v>
      </c>
      <c r="U206" s="8" t="str">
        <f aca="false">IF(T206=0,"",IF(T205=T206,MAX(U205,B206),B206))</f>
        <v/>
      </c>
      <c r="V206" s="9" t="str">
        <f aca="false">IF(T206=0,"",B206/U206-1)</f>
        <v/>
      </c>
      <c r="W206" s="8" t="str">
        <f aca="false">IF(T206=0,"",IF(T205=T206,MAX(W205,F206),F206))</f>
        <v/>
      </c>
      <c r="X206" s="9" t="str">
        <f aca="false">IF(T206=0,"",F206/W206-1)</f>
        <v/>
      </c>
    </row>
    <row r="207" customFormat="false" ht="15" hidden="false" customHeight="false" outlineLevel="0" collapsed="false">
      <c r="A207" s="5" t="n">
        <v>44035</v>
      </c>
      <c r="B207" s="6" t="n">
        <v>275.223812536528</v>
      </c>
      <c r="C207" s="7" t="n">
        <v>58.9849779</v>
      </c>
      <c r="D207" s="0" t="n">
        <f aca="false">INT((ROW()-3)/30)</f>
        <v>6</v>
      </c>
      <c r="E207" s="0" t="n">
        <f aca="false">2+30*D207</f>
        <v>182</v>
      </c>
      <c r="F207" s="8" t="n">
        <f aca="false">INDEX($F:$F,$E207)*(2*B207/INDEX($B:$B,$E207)-C207/INDEX($C:$C,$E207))</f>
        <v>87.0610021417</v>
      </c>
      <c r="G207" s="9" t="n">
        <f aca="false">B207/B206-1</f>
        <v>0.0417285302835011</v>
      </c>
      <c r="H207" s="9" t="n">
        <f aca="false">F207/F206-1</f>
        <v>0.00718918560596937</v>
      </c>
      <c r="I207" s="9" t="n">
        <f aca="false">LN(B207/B206)</f>
        <v>0.0408813818289551</v>
      </c>
      <c r="J207" s="9" t="n">
        <f aca="false">LN(F207/F206)</f>
        <v>0.00716346660335323</v>
      </c>
      <c r="K207" s="9" t="n">
        <f aca="false">F207/F200-1</f>
        <v>0.0408851743006999</v>
      </c>
      <c r="L207" s="9" t="n">
        <f aca="false">F207/F177-1</f>
        <v>0.0332696354316442</v>
      </c>
      <c r="M207" s="9" t="n">
        <f aca="false">B207/B200-1</f>
        <v>0.178438007189949</v>
      </c>
      <c r="N207" s="9" t="n">
        <f aca="false">B207/B177-1</f>
        <v>0.132975594620606</v>
      </c>
      <c r="O207" s="8" t="n">
        <f aca="false">MAX(O206,F207)</f>
        <v>87.0610021417</v>
      </c>
      <c r="P207" s="9" t="n">
        <f aca="false">F207/O207-1</f>
        <v>0</v>
      </c>
      <c r="Q207" s="8" t="n">
        <f aca="false">MAX(Q206,B207)</f>
        <v>284.830649094097</v>
      </c>
      <c r="R207" s="9" t="n">
        <f aca="false">B207/Q207-1</f>
        <v>-0.0337282402301983</v>
      </c>
      <c r="S207" s="9" t="n">
        <f aca="false">B207/INDEX($B:$B,$E207)-1</f>
        <v>0.226250084183811</v>
      </c>
      <c r="T207" s="0" t="n">
        <f aca="false">IF(AND($A207&gt;=CrashTest!$B$3,$A207&lt;=CrashTest!$C$3),1,IF(AND($A207&gt;=CrashTest!$B$4,$A207&lt;=CrashTest!$C$4),2,IF(AND($A207&gt;=CrashTest!$B$5,$A207&lt;=CrashTest!$C$5),3,IF(AND($A207&gt;=CrashTest!$B$6,$A207&lt;=CrashTest!$C$6),4,IF(AND($A207&gt;=CrashTest!$B$7,$A207&lt;=CrashTest!$C$7),5,0)))))</f>
        <v>0</v>
      </c>
      <c r="U207" s="8" t="str">
        <f aca="false">IF(T207=0,"",IF(T206=T207,MAX(U206,B207),B207))</f>
        <v/>
      </c>
      <c r="V207" s="9" t="str">
        <f aca="false">IF(T207=0,"",B207/U207-1)</f>
        <v/>
      </c>
      <c r="W207" s="8" t="str">
        <f aca="false">IF(T207=0,"",IF(T206=T207,MAX(W206,F207),F207))</f>
        <v/>
      </c>
      <c r="X207" s="9" t="str">
        <f aca="false">IF(T207=0,"",F207/W207-1)</f>
        <v/>
      </c>
    </row>
    <row r="208" customFormat="false" ht="15" hidden="false" customHeight="false" outlineLevel="0" collapsed="false">
      <c r="A208" s="5" t="n">
        <v>44036</v>
      </c>
      <c r="B208" s="6" t="n">
        <v>279.907534424313</v>
      </c>
      <c r="C208" s="7" t="n">
        <v>60.31549386</v>
      </c>
      <c r="D208" s="0" t="n">
        <f aca="false">INT((ROW()-3)/30)</f>
        <v>6</v>
      </c>
      <c r="E208" s="0" t="n">
        <f aca="false">2+30*D208</f>
        <v>182</v>
      </c>
      <c r="F208" s="8" t="n">
        <f aca="false">INDEX($F:$F,$E208)*(2*B208/INDEX($B:$B,$E208)-C208/INDEX($C:$C,$E208))</f>
        <v>87.9097793400271</v>
      </c>
      <c r="G208" s="9" t="n">
        <f aca="false">B208/B207-1</f>
        <v>0.0170178657312341</v>
      </c>
      <c r="H208" s="9" t="n">
        <f aca="false">F208/F207-1</f>
        <v>0.00974922384818977</v>
      </c>
      <c r="I208" s="9" t="n">
        <f aca="false">LN(B208/B207)</f>
        <v>0.0168746840028157</v>
      </c>
      <c r="J208" s="9" t="n">
        <f aca="false">LN(F208/F207)</f>
        <v>0.00970200680368921</v>
      </c>
      <c r="K208" s="9" t="n">
        <f aca="false">F208/F201-1</f>
        <v>0.0499330444172765</v>
      </c>
      <c r="L208" s="9" t="n">
        <f aca="false">F208/F178-1</f>
        <v>0.0510158546185266</v>
      </c>
      <c r="M208" s="9" t="n">
        <f aca="false">B208/B201-1</f>
        <v>0.20211737781379</v>
      </c>
      <c r="N208" s="9" t="n">
        <f aca="false">B208/B178-1</f>
        <v>0.191989866521177</v>
      </c>
      <c r="O208" s="8" t="n">
        <f aca="false">MAX(O207,F208)</f>
        <v>87.9097793400271</v>
      </c>
      <c r="P208" s="9" t="n">
        <f aca="false">F208/O208-1</f>
        <v>0</v>
      </c>
      <c r="Q208" s="8" t="n">
        <f aca="false">MAX(Q207,B208)</f>
        <v>284.830649094097</v>
      </c>
      <c r="R208" s="9" t="n">
        <f aca="false">B208/Q208-1</f>
        <v>-0.0172843571625524</v>
      </c>
      <c r="S208" s="9" t="n">
        <f aca="false">B208/INDEX($B:$B,$E208)-1</f>
        <v>0.247118243469366</v>
      </c>
      <c r="T208" s="0" t="n">
        <f aca="false">IF(AND($A208&gt;=CrashTest!$B$3,$A208&lt;=CrashTest!$C$3),1,IF(AND($A208&gt;=CrashTest!$B$4,$A208&lt;=CrashTest!$C$4),2,IF(AND($A208&gt;=CrashTest!$B$5,$A208&lt;=CrashTest!$C$5),3,IF(AND($A208&gt;=CrashTest!$B$6,$A208&lt;=CrashTest!$C$6),4,IF(AND($A208&gt;=CrashTest!$B$7,$A208&lt;=CrashTest!$C$7),5,0)))))</f>
        <v>0</v>
      </c>
      <c r="U208" s="8" t="str">
        <f aca="false">IF(T208=0,"",IF(T207=T208,MAX(U207,B208),B208))</f>
        <v/>
      </c>
      <c r="V208" s="9" t="str">
        <f aca="false">IF(T208=0,"",B208/U208-1)</f>
        <v/>
      </c>
      <c r="W208" s="8" t="str">
        <f aca="false">IF(T208=0,"",IF(T207=T208,MAX(W207,F208),F208))</f>
        <v/>
      </c>
      <c r="X208" s="9" t="str">
        <f aca="false">IF(T208=0,"",F208/W208-1)</f>
        <v/>
      </c>
    </row>
    <row r="209" customFormat="false" ht="15" hidden="false" customHeight="false" outlineLevel="0" collapsed="false">
      <c r="A209" s="5" t="n">
        <v>44037</v>
      </c>
      <c r="B209" s="6" t="n">
        <v>305.402152542373</v>
      </c>
      <c r="C209" s="7" t="n">
        <v>70.04485517</v>
      </c>
      <c r="D209" s="0" t="n">
        <f aca="false">INT((ROW()-3)/30)</f>
        <v>6</v>
      </c>
      <c r="E209" s="0" t="n">
        <f aca="false">2+30*D209</f>
        <v>182</v>
      </c>
      <c r="F209" s="8" t="n">
        <f aca="false">INDEX($F:$F,$E209)*(2*B209/INDEX($B:$B,$E209)-C209/INDEX($C:$C,$E209))</f>
        <v>87.712749389549</v>
      </c>
      <c r="G209" s="9" t="n">
        <f aca="false">B209/B208-1</f>
        <v>0.0910822860502663</v>
      </c>
      <c r="H209" s="9" t="n">
        <f aca="false">F209/F208-1</f>
        <v>-0.00224127454257428</v>
      </c>
      <c r="I209" s="9" t="n">
        <f aca="false">LN(B209/B208)</f>
        <v>0.0871701266009875</v>
      </c>
      <c r="J209" s="9" t="n">
        <f aca="false">LN(F209/F208)</f>
        <v>-0.00224378995755507</v>
      </c>
      <c r="K209" s="9" t="n">
        <f aca="false">F209/F202-1</f>
        <v>0.0425458409682682</v>
      </c>
      <c r="L209" s="9" t="n">
        <f aca="false">F209/F179-1</f>
        <v>0.0514933183342134</v>
      </c>
      <c r="M209" s="9" t="n">
        <f aca="false">B209/B202-1</f>
        <v>0.294571076385461</v>
      </c>
      <c r="N209" s="9" t="n">
        <f aca="false">B209/B179-1</f>
        <v>0.314001745777842</v>
      </c>
      <c r="O209" s="8" t="n">
        <f aca="false">MAX(O208,F209)</f>
        <v>87.9097793400271</v>
      </c>
      <c r="P209" s="9" t="n">
        <f aca="false">F209/O209-1</f>
        <v>-0.00224127454257428</v>
      </c>
      <c r="Q209" s="8" t="n">
        <f aca="false">MAX(Q208,B209)</f>
        <v>305.402152542373</v>
      </c>
      <c r="R209" s="9" t="n">
        <f aca="false">B209/Q209-1</f>
        <v>0</v>
      </c>
      <c r="S209" s="9" t="n">
        <f aca="false">B209/INDEX($B:$B,$E209)-1</f>
        <v>0.360708624059548</v>
      </c>
      <c r="T209" s="0" t="n">
        <f aca="false">IF(AND($A209&gt;=CrashTest!$B$3,$A209&lt;=CrashTest!$C$3),1,IF(AND($A209&gt;=CrashTest!$B$4,$A209&lt;=CrashTest!$C$4),2,IF(AND($A209&gt;=CrashTest!$B$5,$A209&lt;=CrashTest!$C$5),3,IF(AND($A209&gt;=CrashTest!$B$6,$A209&lt;=CrashTest!$C$6),4,IF(AND($A209&gt;=CrashTest!$B$7,$A209&lt;=CrashTest!$C$7),5,0)))))</f>
        <v>0</v>
      </c>
      <c r="U209" s="8" t="str">
        <f aca="false">IF(T209=0,"",IF(T208=T209,MAX(U208,B209),B209))</f>
        <v/>
      </c>
      <c r="V209" s="9" t="str">
        <f aca="false">IF(T209=0,"",B209/U209-1)</f>
        <v/>
      </c>
      <c r="W209" s="8" t="str">
        <f aca="false">IF(T209=0,"",IF(T208=T209,MAX(W208,F209),F209))</f>
        <v/>
      </c>
      <c r="X209" s="9" t="str">
        <f aca="false">IF(T209=0,"",F209/W209-1)</f>
        <v/>
      </c>
    </row>
    <row r="210" customFormat="false" ht="15" hidden="false" customHeight="false" outlineLevel="0" collapsed="false">
      <c r="A210" s="5" t="n">
        <v>44038</v>
      </c>
      <c r="B210" s="6" t="n">
        <v>311.039973524255</v>
      </c>
      <c r="C210" s="7" t="n">
        <v>72.1816773</v>
      </c>
      <c r="D210" s="0" t="n">
        <f aca="false">INT((ROW()-3)/30)</f>
        <v>6</v>
      </c>
      <c r="E210" s="0" t="n">
        <f aca="false">2+30*D210</f>
        <v>182</v>
      </c>
      <c r="F210" s="8" t="n">
        <f aca="false">INDEX($F:$F,$E210)*(2*B210/INDEX($B:$B,$E210)-C210/INDEX($C:$C,$E210))</f>
        <v>87.69766322151</v>
      </c>
      <c r="G210" s="9" t="n">
        <f aca="false">B210/B209-1</f>
        <v>0.0184603184193333</v>
      </c>
      <c r="H210" s="9" t="n">
        <f aca="false">F210/F209-1</f>
        <v>-0.000171995156279858</v>
      </c>
      <c r="I210" s="9" t="n">
        <f aca="false">LN(B210/B209)</f>
        <v>0.0182919951199714</v>
      </c>
      <c r="J210" s="9" t="n">
        <f aca="false">LN(F210/F209)</f>
        <v>-0.000172009949142975</v>
      </c>
      <c r="K210" s="9" t="n">
        <f aca="false">F210/F203-1</f>
        <v>0.0345917937397722</v>
      </c>
      <c r="L210" s="9" t="n">
        <f aca="false">F210/F180-1</f>
        <v>0.052103549188856</v>
      </c>
      <c r="M210" s="9" t="n">
        <f aca="false">B210/B203-1</f>
        <v>0.299475196288732</v>
      </c>
      <c r="N210" s="9" t="n">
        <f aca="false">B210/B180-1</f>
        <v>0.354148331505223</v>
      </c>
      <c r="O210" s="8" t="n">
        <f aca="false">MAX(O209,F210)</f>
        <v>87.9097793400271</v>
      </c>
      <c r="P210" s="9" t="n">
        <f aca="false">F210/O210-1</f>
        <v>-0.00241288421048891</v>
      </c>
      <c r="Q210" s="8" t="n">
        <f aca="false">MAX(Q209,B210)</f>
        <v>311.039973524255</v>
      </c>
      <c r="R210" s="9" t="n">
        <f aca="false">B210/Q210-1</f>
        <v>0</v>
      </c>
      <c r="S210" s="9" t="n">
        <f aca="false">B210/INDEX($B:$B,$E210)-1</f>
        <v>0.38582773853562</v>
      </c>
      <c r="T210" s="0" t="n">
        <f aca="false">IF(AND($A210&gt;=CrashTest!$B$3,$A210&lt;=CrashTest!$C$3),1,IF(AND($A210&gt;=CrashTest!$B$4,$A210&lt;=CrashTest!$C$4),2,IF(AND($A210&gt;=CrashTest!$B$5,$A210&lt;=CrashTest!$C$5),3,IF(AND($A210&gt;=CrashTest!$B$6,$A210&lt;=CrashTest!$C$6),4,IF(AND($A210&gt;=CrashTest!$B$7,$A210&lt;=CrashTest!$C$7),5,0)))))</f>
        <v>0</v>
      </c>
      <c r="U210" s="8" t="str">
        <f aca="false">IF(T210=0,"",IF(T209=T210,MAX(U209,B210),B210))</f>
        <v/>
      </c>
      <c r="V210" s="9" t="str">
        <f aca="false">IF(T210=0,"",B210/U210-1)</f>
        <v/>
      </c>
      <c r="W210" s="8" t="str">
        <f aca="false">IF(T210=0,"",IF(T209=T210,MAX(W209,F210),F210))</f>
        <v/>
      </c>
      <c r="X210" s="9" t="str">
        <f aca="false">IF(T210=0,"",F210/W210-1)</f>
        <v/>
      </c>
    </row>
    <row r="211" customFormat="false" ht="15" hidden="false" customHeight="false" outlineLevel="0" collapsed="false">
      <c r="A211" s="5" t="n">
        <v>44039</v>
      </c>
      <c r="B211" s="6" t="n">
        <v>323.233886908241</v>
      </c>
      <c r="C211" s="7" t="n">
        <v>76.32788694</v>
      </c>
      <c r="D211" s="0" t="n">
        <f aca="false">INT((ROW()-3)/30)</f>
        <v>6</v>
      </c>
      <c r="E211" s="0" t="n">
        <f aca="false">2+30*D211</f>
        <v>182</v>
      </c>
      <c r="F211" s="8" t="n">
        <f aca="false">INDEX($F:$F,$E211)*(2*B211/INDEX($B:$B,$E211)-C211/INDEX($C:$C,$E211))</f>
        <v>88.5859732147282</v>
      </c>
      <c r="G211" s="9" t="n">
        <f aca="false">B211/B210-1</f>
        <v>0.0392036857701028</v>
      </c>
      <c r="H211" s="9" t="n">
        <f aca="false">F211/F210-1</f>
        <v>0.0101292321891684</v>
      </c>
      <c r="I211" s="9" t="n">
        <f aca="false">LN(B211/B210)</f>
        <v>0.0384547331059373</v>
      </c>
      <c r="J211" s="9" t="n">
        <f aca="false">LN(F211/F210)</f>
        <v>0.0100782753304673</v>
      </c>
      <c r="K211" s="9" t="n">
        <f aca="false">F211/F204-1</f>
        <v>0.0484283131994836</v>
      </c>
      <c r="L211" s="9" t="n">
        <f aca="false">F211/F181-1</f>
        <v>0.0963822479571801</v>
      </c>
      <c r="M211" s="9" t="n">
        <f aca="false">B211/B204-1</f>
        <v>0.367541753634091</v>
      </c>
      <c r="N211" s="9" t="n">
        <f aca="false">B211/B181-1</f>
        <v>0.464588600435673</v>
      </c>
      <c r="O211" s="8" t="n">
        <f aca="false">MAX(O210,F211)</f>
        <v>88.5859732147282</v>
      </c>
      <c r="P211" s="9" t="n">
        <f aca="false">F211/O211-1</f>
        <v>0</v>
      </c>
      <c r="Q211" s="8" t="n">
        <f aca="false">MAX(Q210,B211)</f>
        <v>323.233886908241</v>
      </c>
      <c r="R211" s="9" t="n">
        <f aca="false">B211/Q211-1</f>
        <v>0</v>
      </c>
      <c r="S211" s="9" t="n">
        <f aca="false">B211/INDEX($B:$B,$E211)-1</f>
        <v>0.440157293728663</v>
      </c>
      <c r="T211" s="0" t="n">
        <f aca="false">IF(AND($A211&gt;=CrashTest!$B$3,$A211&lt;=CrashTest!$C$3),1,IF(AND($A211&gt;=CrashTest!$B$4,$A211&lt;=CrashTest!$C$4),2,IF(AND($A211&gt;=CrashTest!$B$5,$A211&lt;=CrashTest!$C$5),3,IF(AND($A211&gt;=CrashTest!$B$6,$A211&lt;=CrashTest!$C$6),4,IF(AND($A211&gt;=CrashTest!$B$7,$A211&lt;=CrashTest!$C$7),5,0)))))</f>
        <v>0</v>
      </c>
      <c r="U211" s="8" t="str">
        <f aca="false">IF(T211=0,"",IF(T210=T211,MAX(U210,B211),B211))</f>
        <v/>
      </c>
      <c r="V211" s="9" t="str">
        <f aca="false">IF(T211=0,"",B211/U211-1)</f>
        <v/>
      </c>
      <c r="W211" s="8" t="str">
        <f aca="false">IF(T211=0,"",IF(T210=T211,MAX(W210,F211),F211))</f>
        <v/>
      </c>
      <c r="X211" s="9" t="str">
        <f aca="false">IF(T211=0,"",F211/W211-1)</f>
        <v/>
      </c>
    </row>
    <row r="212" customFormat="false" ht="15" hidden="false" customHeight="false" outlineLevel="0" collapsed="false">
      <c r="A212" s="5" t="n">
        <v>44040</v>
      </c>
      <c r="B212" s="6" t="n">
        <v>318.015537200468</v>
      </c>
      <c r="C212" s="7" t="n">
        <v>74.75114852</v>
      </c>
      <c r="D212" s="0" t="n">
        <f aca="false">INT((ROW()-3)/30)</f>
        <v>6</v>
      </c>
      <c r="E212" s="0" t="n">
        <f aca="false">2+30*D212</f>
        <v>182</v>
      </c>
      <c r="F212" s="8" t="n">
        <f aca="false">INDEX($F:$F,$E212)*(2*B212/INDEX($B:$B,$E212)-C212/INDEX($C:$C,$E212))</f>
        <v>87.8230559022468</v>
      </c>
      <c r="G212" s="9" t="n">
        <f aca="false">B212/B211-1</f>
        <v>-0.0161441913089218</v>
      </c>
      <c r="H212" s="9" t="n">
        <f aca="false">F212/F211-1</f>
        <v>-0.00861216832412193</v>
      </c>
      <c r="I212" s="9" t="n">
        <f aca="false">LN(B212/B211)</f>
        <v>-0.0162759285503657</v>
      </c>
      <c r="J212" s="9" t="n">
        <f aca="false">LN(F212/F211)</f>
        <v>-0.00864946735047371</v>
      </c>
      <c r="K212" s="9" t="n">
        <f aca="false">F212/F205-1</f>
        <v>0.0295819859593907</v>
      </c>
      <c r="L212" s="9" t="n">
        <f aca="false">F212/F182-1</f>
        <v>0.0699313600833851</v>
      </c>
      <c r="M212" s="9" t="n">
        <f aca="false">B212/B205-1</f>
        <v>0.296696289883762</v>
      </c>
      <c r="N212" s="9" t="n">
        <f aca="false">B212/B182-1</f>
        <v>0.416907118863768</v>
      </c>
      <c r="O212" s="8" t="n">
        <f aca="false">MAX(O211,F212)</f>
        <v>88.5859732147282</v>
      </c>
      <c r="P212" s="9" t="n">
        <f aca="false">F212/O212-1</f>
        <v>-0.00861216832412193</v>
      </c>
      <c r="Q212" s="8" t="n">
        <f aca="false">MAX(Q211,B212)</f>
        <v>323.233886908241</v>
      </c>
      <c r="R212" s="9" t="n">
        <f aca="false">B212/Q212-1</f>
        <v>-0.0161441913089218</v>
      </c>
      <c r="S212" s="9" t="n">
        <f aca="false">B212/INDEX($B:$B,$E212)-1</f>
        <v>0.416907118863768</v>
      </c>
      <c r="T212" s="0" t="n">
        <f aca="false">IF(AND($A212&gt;=CrashTest!$B$3,$A212&lt;=CrashTest!$C$3),1,IF(AND($A212&gt;=CrashTest!$B$4,$A212&lt;=CrashTest!$C$4),2,IF(AND($A212&gt;=CrashTest!$B$5,$A212&lt;=CrashTest!$C$5),3,IF(AND($A212&gt;=CrashTest!$B$6,$A212&lt;=CrashTest!$C$6),4,IF(AND($A212&gt;=CrashTest!$B$7,$A212&lt;=CrashTest!$C$7),5,0)))))</f>
        <v>0</v>
      </c>
      <c r="U212" s="8" t="str">
        <f aca="false">IF(T212=0,"",IF(T211=T212,MAX(U211,B212),B212))</f>
        <v/>
      </c>
      <c r="V212" s="9" t="str">
        <f aca="false">IF(T212=0,"",B212/U212-1)</f>
        <v/>
      </c>
      <c r="W212" s="8" t="str">
        <f aca="false">IF(T212=0,"",IF(T211=T212,MAX(W211,F212),F212))</f>
        <v/>
      </c>
      <c r="X212" s="9" t="str">
        <f aca="false">IF(T212=0,"",F212/W212-1)</f>
        <v/>
      </c>
    </row>
    <row r="213" customFormat="false" ht="15" hidden="false" customHeight="false" outlineLevel="0" collapsed="false">
      <c r="A213" s="5" t="n">
        <v>44041</v>
      </c>
      <c r="B213" s="6" t="n">
        <v>318.025945938048</v>
      </c>
      <c r="C213" s="7" t="n">
        <v>74.99658956</v>
      </c>
      <c r="D213" s="0" t="n">
        <f aca="false">INT((ROW()-3)/30)</f>
        <v>7</v>
      </c>
      <c r="E213" s="0" t="n">
        <f aca="false">2+30*D213</f>
        <v>212</v>
      </c>
      <c r="F213" s="8" t="n">
        <f aca="false">INDEX($F:$F,$E213)*(2*B213/INDEX($B:$B,$E213)-C213/INDEX($C:$C,$E213))</f>
        <v>87.5404429625519</v>
      </c>
      <c r="G213" s="9" t="n">
        <f aca="false">B213/B212-1</f>
        <v>3.27302800096074E-005</v>
      </c>
      <c r="H213" s="9" t="n">
        <f aca="false">F213/F212-1</f>
        <v>-0.00321798116441574</v>
      </c>
      <c r="I213" s="9" t="n">
        <f aca="false">LN(B213/B212)</f>
        <v>3.27297443856801E-005</v>
      </c>
      <c r="J213" s="9" t="n">
        <f aca="false">LN(F213/F212)</f>
        <v>-0.00322317000051116</v>
      </c>
      <c r="K213" s="9" t="n">
        <f aca="false">F213/F206-1</f>
        <v>0.0127357288115506</v>
      </c>
      <c r="L213" s="9" t="n">
        <f aca="false">F213/F183-1</f>
        <v>0.0573323760008109</v>
      </c>
      <c r="M213" s="9" t="n">
        <f aca="false">B213/B206-1</f>
        <v>0.203735600494572</v>
      </c>
      <c r="N213" s="9" t="n">
        <f aca="false">B213/B183-1</f>
        <v>0.394726207382588</v>
      </c>
      <c r="O213" s="8" t="n">
        <f aca="false">MAX(O212,F213)</f>
        <v>88.5859732147282</v>
      </c>
      <c r="P213" s="9" t="n">
        <f aca="false">F213/O213-1</f>
        <v>-0.0118024356930858</v>
      </c>
      <c r="Q213" s="8" t="n">
        <f aca="false">MAX(Q212,B213)</f>
        <v>323.233886908241</v>
      </c>
      <c r="R213" s="9" t="n">
        <f aca="false">B213/Q213-1</f>
        <v>-0.0161119894328141</v>
      </c>
      <c r="S213" s="9" t="n">
        <f aca="false">B213/INDEX($B:$B,$E213)-1</f>
        <v>3.27302800096074E-005</v>
      </c>
      <c r="T213" s="0" t="n">
        <f aca="false">IF(AND($A213&gt;=CrashTest!$B$3,$A213&lt;=CrashTest!$C$3),1,IF(AND($A213&gt;=CrashTest!$B$4,$A213&lt;=CrashTest!$C$4),2,IF(AND($A213&gt;=CrashTest!$B$5,$A213&lt;=CrashTest!$C$5),3,IF(AND($A213&gt;=CrashTest!$B$6,$A213&lt;=CrashTest!$C$6),4,IF(AND($A213&gt;=CrashTest!$B$7,$A213&lt;=CrashTest!$C$7),5,0)))))</f>
        <v>0</v>
      </c>
      <c r="U213" s="8" t="str">
        <f aca="false">IF(T213=0,"",IF(T212=T213,MAX(U212,B213),B213))</f>
        <v/>
      </c>
      <c r="V213" s="9" t="str">
        <f aca="false">IF(T213=0,"",B213/U213-1)</f>
        <v/>
      </c>
      <c r="W213" s="8" t="str">
        <f aca="false">IF(T213=0,"",IF(T212=T213,MAX(W212,F213),F213))</f>
        <v/>
      </c>
      <c r="X213" s="9" t="str">
        <f aca="false">IF(T213=0,"",F213/W213-1)</f>
        <v/>
      </c>
    </row>
    <row r="214" customFormat="false" ht="15" hidden="false" customHeight="false" outlineLevel="0" collapsed="false">
      <c r="A214" s="5" t="n">
        <v>44042</v>
      </c>
      <c r="B214" s="6" t="n">
        <v>335.964082875511</v>
      </c>
      <c r="C214" s="7" t="n">
        <v>82.38942573</v>
      </c>
      <c r="D214" s="0" t="n">
        <f aca="false">INT((ROW()-3)/30)</f>
        <v>7</v>
      </c>
      <c r="E214" s="0" t="n">
        <f aca="false">2+30*D214</f>
        <v>212</v>
      </c>
      <c r="F214" s="8" t="n">
        <f aca="false">INDEX($F:$F,$E214)*(2*B214/INDEX($B:$B,$E214)-C214/INDEX($C:$C,$E214))</f>
        <v>88.7623831556298</v>
      </c>
      <c r="G214" s="9" t="n">
        <f aca="false">B214/B213-1</f>
        <v>0.0564046335419355</v>
      </c>
      <c r="H214" s="9" t="n">
        <f aca="false">F214/F213-1</f>
        <v>0.0139585790490064</v>
      </c>
      <c r="I214" s="9" t="n">
        <f aca="false">LN(B214/B213)</f>
        <v>0.0548712875935983</v>
      </c>
      <c r="J214" s="9" t="n">
        <f aca="false">LN(F214/F213)</f>
        <v>0.0138620552705495</v>
      </c>
      <c r="K214" s="9" t="n">
        <f aca="false">F214/F207-1</f>
        <v>0.0195424009840897</v>
      </c>
      <c r="L214" s="9" t="n">
        <f aca="false">F214/F184-1</f>
        <v>0.0741693852289962</v>
      </c>
      <c r="M214" s="9" t="n">
        <f aca="false">B214/B207-1</f>
        <v>0.220694095395258</v>
      </c>
      <c r="N214" s="9" t="n">
        <f aca="false">B214/B184-1</f>
        <v>0.488392621917223</v>
      </c>
      <c r="O214" s="8" t="n">
        <f aca="false">MAX(O213,F214)</f>
        <v>88.7623831556298</v>
      </c>
      <c r="P214" s="9" t="n">
        <f aca="false">F214/O214-1</f>
        <v>0</v>
      </c>
      <c r="Q214" s="8" t="n">
        <f aca="false">MAX(Q213,B214)</f>
        <v>335.964082875511</v>
      </c>
      <c r="R214" s="9" t="n">
        <f aca="false">B214/Q214-1</f>
        <v>0</v>
      </c>
      <c r="S214" s="9" t="n">
        <f aca="false">B214/INDEX($B:$B,$E214)-1</f>
        <v>0.0564392099613951</v>
      </c>
      <c r="T214" s="0" t="n">
        <f aca="false">IF(AND($A214&gt;=CrashTest!$B$3,$A214&lt;=CrashTest!$C$3),1,IF(AND($A214&gt;=CrashTest!$B$4,$A214&lt;=CrashTest!$C$4),2,IF(AND($A214&gt;=CrashTest!$B$5,$A214&lt;=CrashTest!$C$5),3,IF(AND($A214&gt;=CrashTest!$B$6,$A214&lt;=CrashTest!$C$6),4,IF(AND($A214&gt;=CrashTest!$B$7,$A214&lt;=CrashTest!$C$7),5,0)))))</f>
        <v>0</v>
      </c>
      <c r="U214" s="8" t="str">
        <f aca="false">IF(T214=0,"",IF(T213=T214,MAX(U213,B214),B214))</f>
        <v/>
      </c>
      <c r="V214" s="9" t="str">
        <f aca="false">IF(T214=0,"",B214/U214-1)</f>
        <v/>
      </c>
      <c r="W214" s="8" t="str">
        <f aca="false">IF(T214=0,"",IF(T213=T214,MAX(W213,F214),F214))</f>
        <v/>
      </c>
      <c r="X214" s="9" t="str">
        <f aca="false">IF(T214=0,"",F214/W214-1)</f>
        <v/>
      </c>
    </row>
    <row r="215" customFormat="false" ht="15" hidden="false" customHeight="false" outlineLevel="0" collapsed="false">
      <c r="A215" s="5" t="n">
        <v>44043</v>
      </c>
      <c r="B215" s="6" t="n">
        <v>346.179992285213</v>
      </c>
      <c r="C215" s="7" t="n">
        <v>87.36686697</v>
      </c>
      <c r="D215" s="0" t="n">
        <f aca="false">INT((ROW()-3)/30)</f>
        <v>7</v>
      </c>
      <c r="E215" s="0" t="n">
        <f aca="false">2+30*D215</f>
        <v>212</v>
      </c>
      <c r="F215" s="8" t="n">
        <f aca="false">INDEX($F:$F,$E215)*(2*B215/INDEX($B:$B,$E215)-C215/INDEX($C:$C,$E215))</f>
        <v>88.556968883417</v>
      </c>
      <c r="G215" s="9" t="n">
        <f aca="false">B215/B214-1</f>
        <v>0.0304077427630485</v>
      </c>
      <c r="H215" s="9" t="n">
        <f aca="false">F215/F214-1</f>
        <v>-0.0023142041133869</v>
      </c>
      <c r="I215" s="9" t="n">
        <f aca="false">LN(B215/B214)</f>
        <v>0.0299545906672124</v>
      </c>
      <c r="J215" s="9" t="n">
        <f aca="false">LN(F215/F214)</f>
        <v>-0.00231688602218128</v>
      </c>
      <c r="K215" s="9" t="n">
        <f aca="false">F215/F208-1</f>
        <v>0.00736197438155983</v>
      </c>
      <c r="L215" s="9" t="n">
        <f aca="false">F215/F185-1</f>
        <v>0.0674388819324383</v>
      </c>
      <c r="M215" s="9" t="n">
        <f aca="false">B215/B208-1</f>
        <v>0.23676553758084</v>
      </c>
      <c r="N215" s="9" t="n">
        <f aca="false">B215/B185-1</f>
        <v>0.497668635373469</v>
      </c>
      <c r="O215" s="8" t="n">
        <f aca="false">MAX(O214,F215)</f>
        <v>88.7623831556298</v>
      </c>
      <c r="P215" s="9" t="n">
        <f aca="false">F215/O215-1</f>
        <v>-0.0023142041133869</v>
      </c>
      <c r="Q215" s="8" t="n">
        <f aca="false">MAX(Q214,B215)</f>
        <v>346.179992285213</v>
      </c>
      <c r="R215" s="9" t="n">
        <f aca="false">B215/Q215-1</f>
        <v>0</v>
      </c>
      <c r="S215" s="9" t="n">
        <f aca="false">B215/INDEX($B:$B,$E215)-1</f>
        <v>0.0885631417026991</v>
      </c>
      <c r="T215" s="0" t="n">
        <f aca="false">IF(AND($A215&gt;=CrashTest!$B$3,$A215&lt;=CrashTest!$C$3),1,IF(AND($A215&gt;=CrashTest!$B$4,$A215&lt;=CrashTest!$C$4),2,IF(AND($A215&gt;=CrashTest!$B$5,$A215&lt;=CrashTest!$C$5),3,IF(AND($A215&gt;=CrashTest!$B$6,$A215&lt;=CrashTest!$C$6),4,IF(AND($A215&gt;=CrashTest!$B$7,$A215&lt;=CrashTest!$C$7),5,0)))))</f>
        <v>0</v>
      </c>
      <c r="U215" s="8" t="str">
        <f aca="false">IF(T215=0,"",IF(T214=T215,MAX(U214,B215),B215))</f>
        <v/>
      </c>
      <c r="V215" s="9" t="str">
        <f aca="false">IF(T215=0,"",B215/U215-1)</f>
        <v/>
      </c>
      <c r="W215" s="8" t="str">
        <f aca="false">IF(T215=0,"",IF(T214=T215,MAX(W214,F215),F215))</f>
        <v/>
      </c>
      <c r="X215" s="9" t="str">
        <f aca="false">IF(T215=0,"",F215/W215-1)</f>
        <v/>
      </c>
    </row>
    <row r="216" customFormat="false" ht="15" hidden="false" customHeight="false" outlineLevel="0" collapsed="false">
      <c r="A216" s="5" t="n">
        <v>44044</v>
      </c>
      <c r="B216" s="6" t="n">
        <v>387.185885447107</v>
      </c>
      <c r="C216" s="7" t="n">
        <v>105.2108965</v>
      </c>
      <c r="D216" s="0" t="n">
        <f aca="false">INT((ROW()-3)/30)</f>
        <v>7</v>
      </c>
      <c r="E216" s="0" t="n">
        <f aca="false">2+30*D216</f>
        <v>212</v>
      </c>
      <c r="F216" s="8" t="n">
        <f aca="false">INDEX($F:$F,$E216)*(2*B216/INDEX($B:$B,$E216)-C216/INDEX($C:$C,$E216))</f>
        <v>90.2408576565514</v>
      </c>
      <c r="G216" s="9" t="n">
        <f aca="false">B216/B215-1</f>
        <v>0.118452522028222</v>
      </c>
      <c r="H216" s="9" t="n">
        <f aca="false">F216/F215-1</f>
        <v>0.0190147516831933</v>
      </c>
      <c r="I216" s="9" t="n">
        <f aca="false">LN(B216/B215)</f>
        <v>0.111946053151019</v>
      </c>
      <c r="J216" s="9" t="n">
        <f aca="false">LN(F216/F215)</f>
        <v>0.0188362307630775</v>
      </c>
      <c r="K216" s="9" t="n">
        <f aca="false">F216/F209-1</f>
        <v>0.028822586050457</v>
      </c>
      <c r="L216" s="9" t="n">
        <f aca="false">F216/F186-1</f>
        <v>0.0903630289204833</v>
      </c>
      <c r="M216" s="9" t="n">
        <f aca="false">B216/B209-1</f>
        <v>0.267790296250079</v>
      </c>
      <c r="N216" s="9" t="n">
        <f aca="false">B216/B186-1</f>
        <v>0.70791051785594</v>
      </c>
      <c r="O216" s="8" t="n">
        <f aca="false">MAX(O215,F216)</f>
        <v>90.2408576565514</v>
      </c>
      <c r="P216" s="9" t="n">
        <f aca="false">F216/O216-1</f>
        <v>0</v>
      </c>
      <c r="Q216" s="8" t="n">
        <f aca="false">MAX(Q215,B216)</f>
        <v>387.185885447107</v>
      </c>
      <c r="R216" s="9" t="n">
        <f aca="false">B216/Q216-1</f>
        <v>0</v>
      </c>
      <c r="S216" s="9" t="n">
        <f aca="false">B216/INDEX($B:$B,$E216)-1</f>
        <v>0.217506191224349</v>
      </c>
      <c r="T216" s="0" t="n">
        <f aca="false">IF(AND($A216&gt;=CrashTest!$B$3,$A216&lt;=CrashTest!$C$3),1,IF(AND($A216&gt;=CrashTest!$B$4,$A216&lt;=CrashTest!$C$4),2,IF(AND($A216&gt;=CrashTest!$B$5,$A216&lt;=CrashTest!$C$5),3,IF(AND($A216&gt;=CrashTest!$B$6,$A216&lt;=CrashTest!$C$6),4,IF(AND($A216&gt;=CrashTest!$B$7,$A216&lt;=CrashTest!$C$7),5,0)))))</f>
        <v>0</v>
      </c>
      <c r="U216" s="8" t="str">
        <f aca="false">IF(T216=0,"",IF(T215=T216,MAX(U215,B216),B216))</f>
        <v/>
      </c>
      <c r="V216" s="9" t="str">
        <f aca="false">IF(T216=0,"",B216/U216-1)</f>
        <v/>
      </c>
      <c r="W216" s="8" t="str">
        <f aca="false">IF(T216=0,"",IF(T215=T216,MAX(W215,F216),F216))</f>
        <v/>
      </c>
      <c r="X216" s="9" t="str">
        <f aca="false">IF(T216=0,"",F216/W216-1)</f>
        <v/>
      </c>
    </row>
    <row r="217" customFormat="false" ht="15" hidden="false" customHeight="false" outlineLevel="0" collapsed="false">
      <c r="A217" s="5" t="n">
        <v>44045</v>
      </c>
      <c r="B217" s="6" t="n">
        <v>372.180671654004</v>
      </c>
      <c r="C217" s="7" t="n">
        <v>98.78481154</v>
      </c>
      <c r="D217" s="0" t="n">
        <f aca="false">INT((ROW()-3)/30)</f>
        <v>7</v>
      </c>
      <c r="E217" s="0" t="n">
        <f aca="false">2+30*D217</f>
        <v>212</v>
      </c>
      <c r="F217" s="8" t="n">
        <f aca="false">INDEX($F:$F,$E217)*(2*B217/INDEX($B:$B,$E217)-C217/INDEX($C:$C,$E217))</f>
        <v>89.5030182111747</v>
      </c>
      <c r="G217" s="9" t="n">
        <f aca="false">B217/B216-1</f>
        <v>-0.0387545475108825</v>
      </c>
      <c r="H217" s="9" t="n">
        <f aca="false">F217/F216-1</f>
        <v>-0.0081763345843292</v>
      </c>
      <c r="I217" s="9" t="n">
        <f aca="false">LN(B217/B216)</f>
        <v>-0.0395254890040407</v>
      </c>
      <c r="J217" s="9" t="n">
        <f aca="false">LN(F217/F216)</f>
        <v>-0.00820994413527643</v>
      </c>
      <c r="K217" s="9" t="n">
        <f aca="false">F217/F210-1</f>
        <v>0.0205861242289274</v>
      </c>
      <c r="L217" s="9" t="n">
        <f aca="false">F217/F187-1</f>
        <v>0.0842552930437281</v>
      </c>
      <c r="M217" s="9" t="n">
        <f aca="false">B217/B210-1</f>
        <v>0.196568619258133</v>
      </c>
      <c r="N217" s="9" t="n">
        <f aca="false">B217/B187-1</f>
        <v>0.653409885382903</v>
      </c>
      <c r="O217" s="8" t="n">
        <f aca="false">MAX(O216,F217)</f>
        <v>90.2408576565514</v>
      </c>
      <c r="P217" s="9" t="n">
        <f aca="false">F217/O217-1</f>
        <v>-0.0081763345843292</v>
      </c>
      <c r="Q217" s="8" t="n">
        <f aca="false">MAX(Q216,B217)</f>
        <v>387.185885447107</v>
      </c>
      <c r="R217" s="9" t="n">
        <f aca="false">B217/Q217-1</f>
        <v>-0.0387545475108825</v>
      </c>
      <c r="S217" s="9" t="n">
        <f aca="false">B217/INDEX($B:$B,$E217)-1</f>
        <v>0.170322289691751</v>
      </c>
      <c r="T217" s="0" t="n">
        <f aca="false">IF(AND($A217&gt;=CrashTest!$B$3,$A217&lt;=CrashTest!$C$3),1,IF(AND($A217&gt;=CrashTest!$B$4,$A217&lt;=CrashTest!$C$4),2,IF(AND($A217&gt;=CrashTest!$B$5,$A217&lt;=CrashTest!$C$5),3,IF(AND($A217&gt;=CrashTest!$B$6,$A217&lt;=CrashTest!$C$6),4,IF(AND($A217&gt;=CrashTest!$B$7,$A217&lt;=CrashTest!$C$7),5,0)))))</f>
        <v>0</v>
      </c>
      <c r="U217" s="8" t="str">
        <f aca="false">IF(T217=0,"",IF(T216=T217,MAX(U216,B217),B217))</f>
        <v/>
      </c>
      <c r="V217" s="9" t="str">
        <f aca="false">IF(T217=0,"",B217/U217-1)</f>
        <v/>
      </c>
      <c r="W217" s="8" t="str">
        <f aca="false">IF(T217=0,"",IF(T216=T217,MAX(W216,F217),F217))</f>
        <v/>
      </c>
      <c r="X217" s="9" t="str">
        <f aca="false">IF(T217=0,"",F217/W217-1)</f>
        <v/>
      </c>
    </row>
    <row r="218" customFormat="false" ht="15" hidden="false" customHeight="false" outlineLevel="0" collapsed="false">
      <c r="A218" s="5" t="n">
        <v>44046</v>
      </c>
      <c r="B218" s="6" t="n">
        <v>385.487812390415</v>
      </c>
      <c r="C218" s="7" t="n">
        <v>104.8331185</v>
      </c>
      <c r="D218" s="0" t="n">
        <f aca="false">INT((ROW()-3)/30)</f>
        <v>7</v>
      </c>
      <c r="E218" s="0" t="n">
        <f aca="false">2+30*D218</f>
        <v>212</v>
      </c>
      <c r="F218" s="8" t="n">
        <f aca="false">INDEX($F:$F,$E218)*(2*B218/INDEX($B:$B,$E218)-C218/INDEX($C:$C,$E218))</f>
        <v>89.7468200908222</v>
      </c>
      <c r="G218" s="9" t="n">
        <f aca="false">B218/B217-1</f>
        <v>0.0357545185709749</v>
      </c>
      <c r="H218" s="9" t="n">
        <f aca="false">F218/F217-1</f>
        <v>0.00272395148811988</v>
      </c>
      <c r="I218" s="9" t="n">
        <f aca="false">LN(B218/B217)</f>
        <v>0.0351301645736059</v>
      </c>
      <c r="J218" s="9" t="n">
        <f aca="false">LN(F218/F217)</f>
        <v>0.00272024825569107</v>
      </c>
      <c r="K218" s="9" t="n">
        <f aca="false">F218/F211-1</f>
        <v>0.0131041838111343</v>
      </c>
      <c r="L218" s="9" t="n">
        <f aca="false">F218/F188-1</f>
        <v>0.0868627487203579</v>
      </c>
      <c r="M218" s="9" t="n">
        <f aca="false">B218/B211-1</f>
        <v>0.192597150248193</v>
      </c>
      <c r="N218" s="9" t="n">
        <f aca="false">B218/B188-1</f>
        <v>0.684336485736518</v>
      </c>
      <c r="O218" s="8" t="n">
        <f aca="false">MAX(O217,F218)</f>
        <v>90.2408576565514</v>
      </c>
      <c r="P218" s="9" t="n">
        <f aca="false">F218/O218-1</f>
        <v>-0.00547465503496769</v>
      </c>
      <c r="Q218" s="8" t="n">
        <f aca="false">MAX(Q217,B218)</f>
        <v>387.185885447107</v>
      </c>
      <c r="R218" s="9" t="n">
        <f aca="false">B218/Q218-1</f>
        <v>-0.00438567912859511</v>
      </c>
      <c r="S218" s="9" t="n">
        <f aca="false">B218/INDEX($B:$B,$E218)-1</f>
        <v>0.212166599732561</v>
      </c>
      <c r="T218" s="0" t="n">
        <f aca="false">IF(AND($A218&gt;=CrashTest!$B$3,$A218&lt;=CrashTest!$C$3),1,IF(AND($A218&gt;=CrashTest!$B$4,$A218&lt;=CrashTest!$C$4),2,IF(AND($A218&gt;=CrashTest!$B$5,$A218&lt;=CrashTest!$C$5),3,IF(AND($A218&gt;=CrashTest!$B$6,$A218&lt;=CrashTest!$C$6),4,IF(AND($A218&gt;=CrashTest!$B$7,$A218&lt;=CrashTest!$C$7),5,0)))))</f>
        <v>0</v>
      </c>
      <c r="U218" s="8" t="str">
        <f aca="false">IF(T218=0,"",IF(T217=T218,MAX(U217,B218),B218))</f>
        <v/>
      </c>
      <c r="V218" s="9" t="str">
        <f aca="false">IF(T218=0,"",B218/U218-1)</f>
        <v/>
      </c>
      <c r="W218" s="8" t="str">
        <f aca="false">IF(T218=0,"",IF(T217=T218,MAX(W217,F218),F218))</f>
        <v/>
      </c>
      <c r="X218" s="9" t="str">
        <f aca="false">IF(T218=0,"",F218/W218-1)</f>
        <v/>
      </c>
    </row>
    <row r="219" customFormat="false" ht="15" hidden="false" customHeight="false" outlineLevel="0" collapsed="false">
      <c r="A219" s="5" t="n">
        <v>44047</v>
      </c>
      <c r="B219" s="6" t="n">
        <v>390.662864699006</v>
      </c>
      <c r="C219" s="7" t="n">
        <v>106.2797615</v>
      </c>
      <c r="D219" s="0" t="n">
        <f aca="false">INT((ROW()-3)/30)</f>
        <v>7</v>
      </c>
      <c r="E219" s="0" t="n">
        <f aca="false">2+30*D219</f>
        <v>212</v>
      </c>
      <c r="F219" s="8" t="n">
        <f aca="false">INDEX($F:$F,$E219)*(2*B219/INDEX($B:$B,$E219)-C219/INDEX($C:$C,$E219))</f>
        <v>90.9054804143922</v>
      </c>
      <c r="G219" s="9" t="n">
        <f aca="false">B219/B218-1</f>
        <v>0.0134246846262154</v>
      </c>
      <c r="H219" s="9" t="n">
        <f aca="false">F219/F218-1</f>
        <v>0.0129103217517623</v>
      </c>
      <c r="I219" s="9" t="n">
        <f aca="false">LN(B219/B218)</f>
        <v>0.0133353719890027</v>
      </c>
      <c r="J219" s="9" t="n">
        <f aca="false">LN(F219/F218)</f>
        <v>0.0128276939556256</v>
      </c>
      <c r="K219" s="9" t="n">
        <f aca="false">F219/F212-1</f>
        <v>0.0350981240686545</v>
      </c>
      <c r="L219" s="9" t="n">
        <f aca="false">F219/F189-1</f>
        <v>0.0994633326966827</v>
      </c>
      <c r="M219" s="9" t="n">
        <f aca="false">B219/B212-1</f>
        <v>0.228439554048402</v>
      </c>
      <c r="N219" s="9" t="n">
        <f aca="false">B219/B189-1</f>
        <v>0.715937770403172</v>
      </c>
      <c r="O219" s="8" t="n">
        <f aca="false">MAX(O218,F219)</f>
        <v>90.9054804143922</v>
      </c>
      <c r="P219" s="9" t="n">
        <f aca="false">F219/O219-1</f>
        <v>0</v>
      </c>
      <c r="Q219" s="8" t="n">
        <f aca="false">MAX(Q218,B219)</f>
        <v>390.662864699006</v>
      </c>
      <c r="R219" s="9" t="n">
        <f aca="false">B219/Q219-1</f>
        <v>0</v>
      </c>
      <c r="S219" s="9" t="n">
        <f aca="false">B219/INDEX($B:$B,$E219)-1</f>
        <v>0.228439554048402</v>
      </c>
      <c r="T219" s="0" t="n">
        <f aca="false">IF(AND($A219&gt;=CrashTest!$B$3,$A219&lt;=CrashTest!$C$3),1,IF(AND($A219&gt;=CrashTest!$B$4,$A219&lt;=CrashTest!$C$4),2,IF(AND($A219&gt;=CrashTest!$B$5,$A219&lt;=CrashTest!$C$5),3,IF(AND($A219&gt;=CrashTest!$B$6,$A219&lt;=CrashTest!$C$6),4,IF(AND($A219&gt;=CrashTest!$B$7,$A219&lt;=CrashTest!$C$7),5,0)))))</f>
        <v>0</v>
      </c>
      <c r="U219" s="8" t="str">
        <f aca="false">IF(T219=0,"",IF(T218=T219,MAX(U218,B219),B219))</f>
        <v/>
      </c>
      <c r="V219" s="9" t="str">
        <f aca="false">IF(T219=0,"",B219/U219-1)</f>
        <v/>
      </c>
      <c r="W219" s="8" t="str">
        <f aca="false">IF(T219=0,"",IF(T218=T219,MAX(W218,F219),F219))</f>
        <v/>
      </c>
      <c r="X219" s="9" t="str">
        <f aca="false">IF(T219=0,"",F219/W219-1)</f>
        <v/>
      </c>
    </row>
    <row r="220" customFormat="false" ht="15" hidden="false" customHeight="false" outlineLevel="0" collapsed="false">
      <c r="A220" s="5" t="n">
        <v>44048</v>
      </c>
      <c r="B220" s="6" t="n">
        <v>400.601196084161</v>
      </c>
      <c r="C220" s="7" t="n">
        <v>111.2242787</v>
      </c>
      <c r="D220" s="0" t="n">
        <f aca="false">INT((ROW()-3)/30)</f>
        <v>7</v>
      </c>
      <c r="E220" s="0" t="n">
        <f aca="false">2+30*D220</f>
        <v>212</v>
      </c>
      <c r="F220" s="8" t="n">
        <f aca="false">INDEX($F:$F,$E220)*(2*B220/INDEX($B:$B,$E220)-C220/INDEX($C:$C,$E220))</f>
        <v>90.5854359916865</v>
      </c>
      <c r="G220" s="9" t="n">
        <f aca="false">B220/B219-1</f>
        <v>0.0254396623871895</v>
      </c>
      <c r="H220" s="9" t="n">
        <f aca="false">F220/F219-1</f>
        <v>-0.00352062847307744</v>
      </c>
      <c r="I220" s="9" t="n">
        <f aca="false">LN(B220/B219)</f>
        <v>0.0251214595367048</v>
      </c>
      <c r="J220" s="9" t="n">
        <f aca="false">LN(F220/F219)</f>
        <v>-0.00352684046987433</v>
      </c>
      <c r="K220" s="9" t="n">
        <f aca="false">F220/F213-1</f>
        <v>0.0347838430568279</v>
      </c>
      <c r="L220" s="9" t="n">
        <f aca="false">F220/F190-1</f>
        <v>0.0865634180229935</v>
      </c>
      <c r="M220" s="9" t="n">
        <f aca="false">B220/B213-1</f>
        <v>0.259649412888465</v>
      </c>
      <c r="N220" s="9" t="n">
        <f aca="false">B220/B190-1</f>
        <v>0.661011369751051</v>
      </c>
      <c r="O220" s="8" t="n">
        <f aca="false">MAX(O219,F220)</f>
        <v>90.9054804143922</v>
      </c>
      <c r="P220" s="9" t="n">
        <f aca="false">F220/O220-1</f>
        <v>-0.00352062847307744</v>
      </c>
      <c r="Q220" s="8" t="n">
        <f aca="false">MAX(Q219,B220)</f>
        <v>400.601196084161</v>
      </c>
      <c r="R220" s="9" t="n">
        <f aca="false">B220/Q220-1</f>
        <v>0</v>
      </c>
      <c r="S220" s="9" t="n">
        <f aca="false">B220/INDEX($B:$B,$E220)-1</f>
        <v>0.259690641566464</v>
      </c>
      <c r="T220" s="0" t="n">
        <f aca="false">IF(AND($A220&gt;=CrashTest!$B$3,$A220&lt;=CrashTest!$C$3),1,IF(AND($A220&gt;=CrashTest!$B$4,$A220&lt;=CrashTest!$C$4),2,IF(AND($A220&gt;=CrashTest!$B$5,$A220&lt;=CrashTest!$C$5),3,IF(AND($A220&gt;=CrashTest!$B$6,$A220&lt;=CrashTest!$C$6),4,IF(AND($A220&gt;=CrashTest!$B$7,$A220&lt;=CrashTest!$C$7),5,0)))))</f>
        <v>0</v>
      </c>
      <c r="U220" s="8" t="str">
        <f aca="false">IF(T220=0,"",IF(T219=T220,MAX(U219,B220),B220))</f>
        <v/>
      </c>
      <c r="V220" s="9" t="str">
        <f aca="false">IF(T220=0,"",B220/U220-1)</f>
        <v/>
      </c>
      <c r="W220" s="8" t="str">
        <f aca="false">IF(T220=0,"",IF(T219=T220,MAX(W219,F220),F220))</f>
        <v/>
      </c>
      <c r="X220" s="9" t="str">
        <f aca="false">IF(T220=0,"",F220/W220-1)</f>
        <v/>
      </c>
    </row>
    <row r="221" customFormat="false" ht="15" hidden="false" customHeight="false" outlineLevel="0" collapsed="false">
      <c r="A221" s="5" t="n">
        <v>44049</v>
      </c>
      <c r="B221" s="6" t="n">
        <v>393.995932495617</v>
      </c>
      <c r="C221" s="7" t="n">
        <v>108.2949499</v>
      </c>
      <c r="D221" s="0" t="n">
        <f aca="false">INT((ROW()-3)/30)</f>
        <v>7</v>
      </c>
      <c r="E221" s="0" t="n">
        <f aca="false">2+30*D221</f>
        <v>212</v>
      </c>
      <c r="F221" s="8" t="n">
        <f aca="false">INDEX($F:$F,$E221)*(2*B221/INDEX($B:$B,$E221)-C221/INDEX($C:$C,$E221))</f>
        <v>90.3788089249448</v>
      </c>
      <c r="G221" s="9" t="n">
        <f aca="false">B221/B220-1</f>
        <v>-0.0164883771019902</v>
      </c>
      <c r="H221" s="9" t="n">
        <f aca="false">F221/F220-1</f>
        <v>-0.00228101862600372</v>
      </c>
      <c r="I221" s="9" t="n">
        <f aca="false">LN(B221/B220)</f>
        <v>-0.0166258233296057</v>
      </c>
      <c r="J221" s="9" t="n">
        <f aca="false">LN(F221/F220)</f>
        <v>-0.00228362411185169</v>
      </c>
      <c r="K221" s="9" t="n">
        <f aca="false">F221/F214-1</f>
        <v>0.0182107071920425</v>
      </c>
      <c r="L221" s="9" t="n">
        <f aca="false">F221/F191-1</f>
        <v>0.0831439454070486</v>
      </c>
      <c r="M221" s="9" t="n">
        <f aca="false">B221/B214-1</f>
        <v>0.172732302582503</v>
      </c>
      <c r="N221" s="9" t="n">
        <f aca="false">B221/B191-1</f>
        <v>0.648425919827683</v>
      </c>
      <c r="O221" s="8" t="n">
        <f aca="false">MAX(O220,F221)</f>
        <v>90.9054804143922</v>
      </c>
      <c r="P221" s="9" t="n">
        <f aca="false">F221/O221-1</f>
        <v>-0.0057936164799588</v>
      </c>
      <c r="Q221" s="8" t="n">
        <f aca="false">MAX(Q220,B221)</f>
        <v>400.601196084161</v>
      </c>
      <c r="R221" s="9" t="n">
        <f aca="false">B221/Q221-1</f>
        <v>-0.0164883771019902</v>
      </c>
      <c r="S221" s="9" t="n">
        <f aca="false">B221/INDEX($B:$B,$E221)-1</f>
        <v>0.238920387236468</v>
      </c>
      <c r="T221" s="0" t="n">
        <f aca="false">IF(AND($A221&gt;=CrashTest!$B$3,$A221&lt;=CrashTest!$C$3),1,IF(AND($A221&gt;=CrashTest!$B$4,$A221&lt;=CrashTest!$C$4),2,IF(AND($A221&gt;=CrashTest!$B$5,$A221&lt;=CrashTest!$C$5),3,IF(AND($A221&gt;=CrashTest!$B$6,$A221&lt;=CrashTest!$C$6),4,IF(AND($A221&gt;=CrashTest!$B$7,$A221&lt;=CrashTest!$C$7),5,0)))))</f>
        <v>0</v>
      </c>
      <c r="U221" s="8" t="str">
        <f aca="false">IF(T221=0,"",IF(T220=T221,MAX(U220,B221),B221))</f>
        <v/>
      </c>
      <c r="V221" s="9" t="str">
        <f aca="false">IF(T221=0,"",B221/U221-1)</f>
        <v/>
      </c>
      <c r="W221" s="8" t="str">
        <f aca="false">IF(T221=0,"",IF(T220=T221,MAX(W220,F221),F221))</f>
        <v/>
      </c>
      <c r="X221" s="9" t="str">
        <f aca="false">IF(T221=0,"",F221/W221-1)</f>
        <v/>
      </c>
    </row>
    <row r="222" customFormat="false" ht="15" hidden="false" customHeight="false" outlineLevel="0" collapsed="false">
      <c r="A222" s="5" t="n">
        <v>44050</v>
      </c>
      <c r="B222" s="6" t="n">
        <v>380.330053886616</v>
      </c>
      <c r="C222" s="7" t="n">
        <v>101.3647843</v>
      </c>
      <c r="D222" s="0" t="n">
        <f aca="false">INT((ROW()-3)/30)</f>
        <v>7</v>
      </c>
      <c r="E222" s="0" t="n">
        <f aca="false">2+30*D222</f>
        <v>212</v>
      </c>
      <c r="F222" s="8" t="n">
        <f aca="false">INDEX($F:$F,$E222)*(2*B222/INDEX($B:$B,$E222)-C222/INDEX($C:$C,$E222))</f>
        <v>90.9729405162023</v>
      </c>
      <c r="G222" s="9" t="n">
        <f aca="false">B222/B221-1</f>
        <v>-0.034685329166826</v>
      </c>
      <c r="H222" s="9" t="n">
        <f aca="false">F222/F221-1</f>
        <v>0.00657379310841422</v>
      </c>
      <c r="I222" s="9" t="n">
        <f aca="false">LN(B222/B221)</f>
        <v>-0.0353011470319601</v>
      </c>
      <c r="J222" s="9" t="n">
        <f aca="false">LN(F222/F221)</f>
        <v>0.00655227996101597</v>
      </c>
      <c r="K222" s="9" t="n">
        <f aca="false">F222/F215-1</f>
        <v>0.027281552917263</v>
      </c>
      <c r="L222" s="9" t="n">
        <f aca="false">F222/F192-1</f>
        <v>0.0820528678885633</v>
      </c>
      <c r="M222" s="9" t="n">
        <f aca="false">B222/B215-1</f>
        <v>0.0986482822879815</v>
      </c>
      <c r="N222" s="9" t="n">
        <f aca="false">B222/B192-1</f>
        <v>0.540770185161141</v>
      </c>
      <c r="O222" s="8" t="n">
        <f aca="false">MAX(O221,F222)</f>
        <v>90.9729405162023</v>
      </c>
      <c r="P222" s="9" t="n">
        <f aca="false">F222/O222-1</f>
        <v>0</v>
      </c>
      <c r="Q222" s="8" t="n">
        <f aca="false">MAX(Q221,B222)</f>
        <v>400.601196084161</v>
      </c>
      <c r="R222" s="9" t="n">
        <f aca="false">B222/Q222-1</f>
        <v>-0.050601801481607</v>
      </c>
      <c r="S222" s="9" t="n">
        <f aca="false">B222/INDEX($B:$B,$E222)-1</f>
        <v>0.195948025793679</v>
      </c>
      <c r="T222" s="0" t="n">
        <f aca="false">IF(AND($A222&gt;=CrashTest!$B$3,$A222&lt;=CrashTest!$C$3),1,IF(AND($A222&gt;=CrashTest!$B$4,$A222&lt;=CrashTest!$C$4),2,IF(AND($A222&gt;=CrashTest!$B$5,$A222&lt;=CrashTest!$C$5),3,IF(AND($A222&gt;=CrashTest!$B$6,$A222&lt;=CrashTest!$C$6),4,IF(AND($A222&gt;=CrashTest!$B$7,$A222&lt;=CrashTest!$C$7),5,0)))))</f>
        <v>0</v>
      </c>
      <c r="U222" s="8" t="str">
        <f aca="false">IF(T222=0,"",IF(T221=T222,MAX(U221,B222),B222))</f>
        <v/>
      </c>
      <c r="V222" s="9" t="str">
        <f aca="false">IF(T222=0,"",B222/U222-1)</f>
        <v/>
      </c>
      <c r="W222" s="8" t="str">
        <f aca="false">IF(T222=0,"",IF(T221=T222,MAX(W221,F222),F222))</f>
        <v/>
      </c>
      <c r="X222" s="9" t="str">
        <f aca="false">IF(T222=0,"",F222/W222-1)</f>
        <v/>
      </c>
    </row>
    <row r="223" customFormat="false" ht="15" hidden="false" customHeight="false" outlineLevel="0" collapsed="false">
      <c r="A223" s="5" t="n">
        <v>44051</v>
      </c>
      <c r="B223" s="6" t="n">
        <v>392.360176504968</v>
      </c>
      <c r="C223" s="7" t="n">
        <v>109.0660032</v>
      </c>
      <c r="D223" s="0" t="n">
        <f aca="false">INT((ROW()-3)/30)</f>
        <v>7</v>
      </c>
      <c r="E223" s="0" t="n">
        <f aca="false">2+30*D223</f>
        <v>212</v>
      </c>
      <c r="F223" s="8" t="n">
        <f aca="false">INDEX($F:$F,$E223)*(2*B223/INDEX($B:$B,$E223)-C223/INDEX($C:$C,$E223))</f>
        <v>88.5694601719051</v>
      </c>
      <c r="G223" s="9" t="n">
        <f aca="false">B223/B222-1</f>
        <v>0.0316307441271482</v>
      </c>
      <c r="H223" s="9" t="n">
        <f aca="false">F223/F222-1</f>
        <v>-0.0264197280054848</v>
      </c>
      <c r="I223" s="9" t="n">
        <f aca="false">LN(B223/B222)</f>
        <v>0.0311407969531578</v>
      </c>
      <c r="J223" s="9" t="n">
        <f aca="false">LN(F223/F222)</f>
        <v>-0.0267750004614092</v>
      </c>
      <c r="K223" s="9" t="n">
        <f aca="false">F223/F216-1</f>
        <v>-0.0185215159524249</v>
      </c>
      <c r="L223" s="9" t="n">
        <f aca="false">F223/F193-1</f>
        <v>0.0579162324738156</v>
      </c>
      <c r="M223" s="9" t="n">
        <f aca="false">B223/B216-1</f>
        <v>0.0133638421552633</v>
      </c>
      <c r="N223" s="9" t="n">
        <f aca="false">B223/B193-1</f>
        <v>0.623659109215216</v>
      </c>
      <c r="O223" s="8" t="n">
        <f aca="false">MAX(O222,F223)</f>
        <v>90.9729405162023</v>
      </c>
      <c r="P223" s="9" t="n">
        <f aca="false">F223/O223-1</f>
        <v>-0.0264197280054848</v>
      </c>
      <c r="Q223" s="8" t="n">
        <f aca="false">MAX(Q222,B223)</f>
        <v>400.601196084161</v>
      </c>
      <c r="R223" s="9" t="n">
        <f aca="false">B223/Q223-1</f>
        <v>-0.0205716299894962</v>
      </c>
      <c r="S223" s="9" t="n">
        <f aca="false">B223/INDEX($B:$B,$E223)-1</f>
        <v>0.233776751786927</v>
      </c>
      <c r="T223" s="0" t="n">
        <f aca="false">IF(AND($A223&gt;=CrashTest!$B$3,$A223&lt;=CrashTest!$C$3),1,IF(AND($A223&gt;=CrashTest!$B$4,$A223&lt;=CrashTest!$C$4),2,IF(AND($A223&gt;=CrashTest!$B$5,$A223&lt;=CrashTest!$C$5),3,IF(AND($A223&gt;=CrashTest!$B$6,$A223&lt;=CrashTest!$C$6),4,IF(AND($A223&gt;=CrashTest!$B$7,$A223&lt;=CrashTest!$C$7),5,0)))))</f>
        <v>0</v>
      </c>
      <c r="U223" s="8" t="str">
        <f aca="false">IF(T223=0,"",IF(T222=T223,MAX(U222,B223),B223))</f>
        <v/>
      </c>
      <c r="V223" s="9" t="str">
        <f aca="false">IF(T223=0,"",B223/U223-1)</f>
        <v/>
      </c>
      <c r="W223" s="8" t="str">
        <f aca="false">IF(T223=0,"",IF(T222=T223,MAX(W222,F223),F223))</f>
        <v/>
      </c>
      <c r="X223" s="9" t="str">
        <f aca="false">IF(T223=0,"",F223/W223-1)</f>
        <v/>
      </c>
    </row>
    <row r="224" customFormat="false" ht="15" hidden="false" customHeight="false" outlineLevel="0" collapsed="false">
      <c r="A224" s="5" t="n">
        <v>44052</v>
      </c>
      <c r="B224" s="6" t="n">
        <v>389.183157393337</v>
      </c>
      <c r="C224" s="7" t="n">
        <v>105.7814448</v>
      </c>
      <c r="D224" s="0" t="n">
        <f aca="false">INT((ROW()-3)/30)</f>
        <v>7</v>
      </c>
      <c r="E224" s="0" t="n">
        <f aca="false">2+30*D224</f>
        <v>212</v>
      </c>
      <c r="F224" s="8" t="n">
        <f aca="false">INDEX($F:$F,$E224)*(2*B224/INDEX($B:$B,$E224)-C224/INDEX($C:$C,$E224))</f>
        <v>90.673668045658</v>
      </c>
      <c r="G224" s="9" t="n">
        <f aca="false">B224/B223-1</f>
        <v>-0.00809720074022546</v>
      </c>
      <c r="H224" s="9" t="n">
        <f aca="false">F224/F223-1</f>
        <v>0.0237577136596379</v>
      </c>
      <c r="I224" s="9" t="n">
        <f aca="false">LN(B224/B223)</f>
        <v>-0.00813016111523323</v>
      </c>
      <c r="J224" s="9" t="n">
        <f aca="false">LN(F224/F223)</f>
        <v>0.0234798908670253</v>
      </c>
      <c r="K224" s="9" t="n">
        <f aca="false">F224/F217-1</f>
        <v>0.0130794453402818</v>
      </c>
      <c r="L224" s="9" t="n">
        <f aca="false">F224/F194-1</f>
        <v>0.0812042650174762</v>
      </c>
      <c r="M224" s="9" t="n">
        <f aca="false">B224/B217-1</f>
        <v>0.0456834194633817</v>
      </c>
      <c r="N224" s="9" t="n">
        <f aca="false">B224/B194-1</f>
        <v>0.614642090316001</v>
      </c>
      <c r="O224" s="8" t="n">
        <f aca="false">MAX(O223,F224)</f>
        <v>90.9729405162023</v>
      </c>
      <c r="P224" s="9" t="n">
        <f aca="false">F224/O224-1</f>
        <v>-0.00328968667876661</v>
      </c>
      <c r="Q224" s="8" t="n">
        <f aca="false">MAX(Q223,B224)</f>
        <v>400.601196084161</v>
      </c>
      <c r="R224" s="9" t="n">
        <f aca="false">B224/Q224-1</f>
        <v>-0.0285022581121431</v>
      </c>
      <c r="S224" s="9" t="n">
        <f aca="false">B224/INDEX($B:$B,$E224)-1</f>
        <v>0.223786613759085</v>
      </c>
      <c r="T224" s="0" t="n">
        <f aca="false">IF(AND($A224&gt;=CrashTest!$B$3,$A224&lt;=CrashTest!$C$3),1,IF(AND($A224&gt;=CrashTest!$B$4,$A224&lt;=CrashTest!$C$4),2,IF(AND($A224&gt;=CrashTest!$B$5,$A224&lt;=CrashTest!$C$5),3,IF(AND($A224&gt;=CrashTest!$B$6,$A224&lt;=CrashTest!$C$6),4,IF(AND($A224&gt;=CrashTest!$B$7,$A224&lt;=CrashTest!$C$7),5,0)))))</f>
        <v>0</v>
      </c>
      <c r="U224" s="8" t="str">
        <f aca="false">IF(T224=0,"",IF(T223=T224,MAX(U223,B224),B224))</f>
        <v/>
      </c>
      <c r="V224" s="9" t="str">
        <f aca="false">IF(T224=0,"",B224/U224-1)</f>
        <v/>
      </c>
      <c r="W224" s="8" t="str">
        <f aca="false">IF(T224=0,"",IF(T223=T224,MAX(W223,F224),F224))</f>
        <v/>
      </c>
      <c r="X224" s="9" t="str">
        <f aca="false">IF(T224=0,"",F224/W224-1)</f>
        <v/>
      </c>
    </row>
    <row r="225" customFormat="false" ht="15" hidden="false" customHeight="false" outlineLevel="0" collapsed="false">
      <c r="A225" s="5" t="n">
        <v>44053</v>
      </c>
      <c r="B225" s="6" t="n">
        <v>395.407852425482</v>
      </c>
      <c r="C225" s="7" t="n">
        <v>108.014066</v>
      </c>
      <c r="D225" s="0" t="n">
        <f aca="false">INT((ROW()-3)/30)</f>
        <v>7</v>
      </c>
      <c r="E225" s="0" t="n">
        <f aca="false">2+30*D225</f>
        <v>212</v>
      </c>
      <c r="F225" s="8" t="n">
        <f aca="false">INDEX($F:$F,$E225)*(2*B225/INDEX($B:$B,$E225)-C225/INDEX($C:$C,$E225))</f>
        <v>91.488642242346</v>
      </c>
      <c r="G225" s="9" t="n">
        <f aca="false">B225/B224-1</f>
        <v>0.015994255953512</v>
      </c>
      <c r="H225" s="9" t="n">
        <f aca="false">F225/F224-1</f>
        <v>0.00898799193033262</v>
      </c>
      <c r="I225" s="9" t="n">
        <f aca="false">LN(B225/B224)</f>
        <v>0.0158676955512456</v>
      </c>
      <c r="J225" s="9" t="n">
        <f aca="false">LN(F225/F224)</f>
        <v>0.00894784033963669</v>
      </c>
      <c r="K225" s="9" t="n">
        <f aca="false">F225/F218-1</f>
        <v>0.0194081767995911</v>
      </c>
      <c r="L225" s="9" t="n">
        <f aca="false">F225/F195-1</f>
        <v>0.0892265804055397</v>
      </c>
      <c r="M225" s="9" t="n">
        <f aca="false">B225/B218-1</f>
        <v>0.0257337319526465</v>
      </c>
      <c r="N225" s="9" t="n">
        <f aca="false">B225/B195-1</f>
        <v>0.652303465045764</v>
      </c>
      <c r="O225" s="8" t="n">
        <f aca="false">MAX(O224,F225)</f>
        <v>91.488642242346</v>
      </c>
      <c r="P225" s="9" t="n">
        <f aca="false">F225/O225-1</f>
        <v>0</v>
      </c>
      <c r="Q225" s="8" t="n">
        <f aca="false">MAX(Q224,B225)</f>
        <v>400.601196084161</v>
      </c>
      <c r="R225" s="9" t="n">
        <f aca="false">B225/Q225-1</f>
        <v>-0.0129638745701297</v>
      </c>
      <c r="S225" s="9" t="n">
        <f aca="false">B225/INDEX($B:$B,$E225)-1</f>
        <v>0.24336017009203</v>
      </c>
      <c r="T225" s="0" t="n">
        <f aca="false">IF(AND($A225&gt;=CrashTest!$B$3,$A225&lt;=CrashTest!$C$3),1,IF(AND($A225&gt;=CrashTest!$B$4,$A225&lt;=CrashTest!$C$4),2,IF(AND($A225&gt;=CrashTest!$B$5,$A225&lt;=CrashTest!$C$5),3,IF(AND($A225&gt;=CrashTest!$B$6,$A225&lt;=CrashTest!$C$6),4,IF(AND($A225&gt;=CrashTest!$B$7,$A225&lt;=CrashTest!$C$7),5,0)))))</f>
        <v>0</v>
      </c>
      <c r="U225" s="8" t="str">
        <f aca="false">IF(T225=0,"",IF(T224=T225,MAX(U224,B225),B225))</f>
        <v/>
      </c>
      <c r="V225" s="9" t="str">
        <f aca="false">IF(T225=0,"",B225/U225-1)</f>
        <v/>
      </c>
      <c r="W225" s="8" t="str">
        <f aca="false">IF(T225=0,"",IF(T224=T225,MAX(W224,F225),F225))</f>
        <v/>
      </c>
      <c r="X225" s="9" t="str">
        <f aca="false">IF(T225=0,"",F225/W225-1)</f>
        <v/>
      </c>
    </row>
    <row r="226" customFormat="false" ht="15" hidden="false" customHeight="false" outlineLevel="0" collapsed="false">
      <c r="A226" s="5" t="n">
        <v>44054</v>
      </c>
      <c r="B226" s="6" t="n">
        <v>379.111338983051</v>
      </c>
      <c r="C226" s="7" t="n">
        <v>100.5734304</v>
      </c>
      <c r="D226" s="0" t="n">
        <f aca="false">INT((ROW()-3)/30)</f>
        <v>7</v>
      </c>
      <c r="E226" s="0" t="n">
        <f aca="false">2+30*D226</f>
        <v>212</v>
      </c>
      <c r="F226" s="8" t="n">
        <f aca="false">INDEX($F:$F,$E226)*(2*B226/INDEX($B:$B,$E226)-C226/INDEX($C:$C,$E226))</f>
        <v>91.2295605799163</v>
      </c>
      <c r="G226" s="9" t="n">
        <f aca="false">B226/B225-1</f>
        <v>-0.0412144405895486</v>
      </c>
      <c r="H226" s="9" t="n">
        <f aca="false">F226/F225-1</f>
        <v>-0.00283184509114676</v>
      </c>
      <c r="I226" s="9" t="n">
        <f aca="false">LN(B226/B225)</f>
        <v>-0.0420878376424911</v>
      </c>
      <c r="J226" s="9" t="n">
        <f aca="false">LN(F226/F225)</f>
        <v>-0.00283586235041999</v>
      </c>
      <c r="K226" s="9" t="n">
        <f aca="false">F226/F219-1</f>
        <v>0.00356502340724418</v>
      </c>
      <c r="L226" s="9" t="n">
        <f aca="false">F226/F196-1</f>
        <v>0.0969344046850467</v>
      </c>
      <c r="M226" s="9" t="n">
        <f aca="false">B226/B219-1</f>
        <v>-0.029569039598517</v>
      </c>
      <c r="N226" s="9" t="n">
        <f aca="false">B226/B196-1</f>
        <v>0.57105789760551</v>
      </c>
      <c r="O226" s="8" t="n">
        <f aca="false">MAX(O225,F226)</f>
        <v>91.488642242346</v>
      </c>
      <c r="P226" s="9" t="n">
        <f aca="false">F226/O226-1</f>
        <v>-0.00283184509114676</v>
      </c>
      <c r="Q226" s="8" t="n">
        <f aca="false">MAX(Q225,B226)</f>
        <v>400.601196084161</v>
      </c>
      <c r="R226" s="9" t="n">
        <f aca="false">B226/Q226-1</f>
        <v>-0.0536440163213974</v>
      </c>
      <c r="S226" s="9" t="n">
        <f aca="false">B226/INDEX($B:$B,$E226)-1</f>
        <v>0.19211577623036</v>
      </c>
      <c r="T226" s="0" t="n">
        <f aca="false">IF(AND($A226&gt;=CrashTest!$B$3,$A226&lt;=CrashTest!$C$3),1,IF(AND($A226&gt;=CrashTest!$B$4,$A226&lt;=CrashTest!$C$4),2,IF(AND($A226&gt;=CrashTest!$B$5,$A226&lt;=CrashTest!$C$5),3,IF(AND($A226&gt;=CrashTest!$B$6,$A226&lt;=CrashTest!$C$6),4,IF(AND($A226&gt;=CrashTest!$B$7,$A226&lt;=CrashTest!$C$7),5,0)))))</f>
        <v>0</v>
      </c>
      <c r="U226" s="8" t="str">
        <f aca="false">IF(T226=0,"",IF(T225=T226,MAX(U225,B226),B226))</f>
        <v/>
      </c>
      <c r="V226" s="9" t="str">
        <f aca="false">IF(T226=0,"",B226/U226-1)</f>
        <v/>
      </c>
      <c r="W226" s="8" t="str">
        <f aca="false">IF(T226=0,"",IF(T225=T226,MAX(W225,F226),F226))</f>
        <v/>
      </c>
      <c r="X226" s="9" t="str">
        <f aca="false">IF(T226=0,"",F226/W226-1)</f>
        <v/>
      </c>
    </row>
    <row r="227" customFormat="false" ht="15" hidden="false" customHeight="false" outlineLevel="0" collapsed="false">
      <c r="A227" s="5" t="n">
        <v>44055</v>
      </c>
      <c r="B227" s="6" t="n">
        <v>387.208174751607</v>
      </c>
      <c r="C227" s="7" t="n">
        <v>104.0620934</v>
      </c>
      <c r="D227" s="0" t="n">
        <f aca="false">INT((ROW()-3)/30)</f>
        <v>7</v>
      </c>
      <c r="E227" s="0" t="n">
        <f aca="false">2+30*D227</f>
        <v>212</v>
      </c>
      <c r="F227" s="8" t="n">
        <f aca="false">INDEX($F:$F,$E227)*(2*B227/INDEX($B:$B,$E227)-C227/INDEX($C:$C,$E227))</f>
        <v>91.6028654419295</v>
      </c>
      <c r="G227" s="9" t="n">
        <f aca="false">B227/B226-1</f>
        <v>0.0213574085920916</v>
      </c>
      <c r="H227" s="9" t="n">
        <f aca="false">F227/F226-1</f>
        <v>0.00409192875248099</v>
      </c>
      <c r="I227" s="9" t="n">
        <f aca="false">LN(B227/B226)</f>
        <v>0.0211325353137017</v>
      </c>
      <c r="J227" s="9" t="n">
        <f aca="false">LN(F227/F226)</f>
        <v>0.00408357958041849</v>
      </c>
      <c r="K227" s="9" t="n">
        <f aca="false">F227/F220-1</f>
        <v>0.0112317111366149</v>
      </c>
      <c r="L227" s="9" t="n">
        <f aca="false">F227/F197-1</f>
        <v>0.0912168034306082</v>
      </c>
      <c r="M227" s="9" t="n">
        <f aca="false">B227/B220-1</f>
        <v>-0.0334323049044026</v>
      </c>
      <c r="N227" s="9" t="n">
        <f aca="false">B227/B197-1</f>
        <v>0.617908501168878</v>
      </c>
      <c r="O227" s="8" t="n">
        <f aca="false">MAX(O226,F227)</f>
        <v>91.6028654419295</v>
      </c>
      <c r="P227" s="9" t="n">
        <f aca="false">F227/O227-1</f>
        <v>0</v>
      </c>
      <c r="Q227" s="8" t="n">
        <f aca="false">MAX(Q226,B227)</f>
        <v>400.601196084161</v>
      </c>
      <c r="R227" s="9" t="n">
        <f aca="false">B227/Q227-1</f>
        <v>-0.0334323049044026</v>
      </c>
      <c r="S227" s="9" t="n">
        <f aca="false">B227/INDEX($B:$B,$E227)-1</f>
        <v>0.217576279952391</v>
      </c>
      <c r="T227" s="0" t="n">
        <f aca="false">IF(AND($A227&gt;=CrashTest!$B$3,$A227&lt;=CrashTest!$C$3),1,IF(AND($A227&gt;=CrashTest!$B$4,$A227&lt;=CrashTest!$C$4),2,IF(AND($A227&gt;=CrashTest!$B$5,$A227&lt;=CrashTest!$C$5),3,IF(AND($A227&gt;=CrashTest!$B$6,$A227&lt;=CrashTest!$C$6),4,IF(AND($A227&gt;=CrashTest!$B$7,$A227&lt;=CrashTest!$C$7),5,0)))))</f>
        <v>0</v>
      </c>
      <c r="U227" s="8" t="str">
        <f aca="false">IF(T227=0,"",IF(T226=T227,MAX(U226,B227),B227))</f>
        <v/>
      </c>
      <c r="V227" s="9" t="str">
        <f aca="false">IF(T227=0,"",B227/U227-1)</f>
        <v/>
      </c>
      <c r="W227" s="8" t="str">
        <f aca="false">IF(T227=0,"",IF(T226=T227,MAX(W226,F227),F227))</f>
        <v/>
      </c>
      <c r="X227" s="9" t="str">
        <f aca="false">IF(T227=0,"",F227/W227-1)</f>
        <v/>
      </c>
    </row>
    <row r="228" customFormat="false" ht="15" hidden="false" customHeight="false" outlineLevel="0" collapsed="false">
      <c r="A228" s="5" t="n">
        <v>44056</v>
      </c>
      <c r="B228" s="6" t="n">
        <v>424.799460081823</v>
      </c>
      <c r="C228" s="7" t="n">
        <v>121.1314064</v>
      </c>
      <c r="D228" s="0" t="n">
        <f aca="false">INT((ROW()-3)/30)</f>
        <v>7</v>
      </c>
      <c r="E228" s="0" t="n">
        <f aca="false">2+30*D228</f>
        <v>212</v>
      </c>
      <c r="F228" s="8" t="n">
        <f aca="false">INDEX($F:$F,$E228)*(2*B228/INDEX($B:$B,$E228)-C228/INDEX($C:$C,$E228))</f>
        <v>92.3109934971841</v>
      </c>
      <c r="G228" s="9" t="n">
        <f aca="false">B228/B227-1</f>
        <v>0.0970828814611953</v>
      </c>
      <c r="H228" s="9" t="n">
        <f aca="false">F228/F227-1</f>
        <v>0.00773041380134032</v>
      </c>
      <c r="I228" s="9" t="n">
        <f aca="false">LN(B228/B227)</f>
        <v>0.0926547312752156</v>
      </c>
      <c r="J228" s="9" t="n">
        <f aca="false">LN(F228/F227)</f>
        <v>0.00770068725329575</v>
      </c>
      <c r="K228" s="9" t="n">
        <f aca="false">F228/F221-1</f>
        <v>0.0213787346306349</v>
      </c>
      <c r="L228" s="9" t="n">
        <f aca="false">F228/F198-1</f>
        <v>0.0940186061547408</v>
      </c>
      <c r="M228" s="9" t="n">
        <f aca="false">B228/B221-1</f>
        <v>0.0781823492214571</v>
      </c>
      <c r="N228" s="9" t="n">
        <f aca="false">B228/B198-1</f>
        <v>0.765298980910604</v>
      </c>
      <c r="O228" s="8" t="n">
        <f aca="false">MAX(O227,F228)</f>
        <v>92.3109934971841</v>
      </c>
      <c r="P228" s="9" t="n">
        <f aca="false">F228/O228-1</f>
        <v>0</v>
      </c>
      <c r="Q228" s="8" t="n">
        <f aca="false">MAX(Q227,B228)</f>
        <v>424.799460081823</v>
      </c>
      <c r="R228" s="9" t="n">
        <f aca="false">B228/Q228-1</f>
        <v>0</v>
      </c>
      <c r="S228" s="9" t="n">
        <f aca="false">B228/INDEX($B:$B,$E228)-1</f>
        <v>0.335782093608972</v>
      </c>
      <c r="T228" s="0" t="n">
        <f aca="false">IF(AND($A228&gt;=CrashTest!$B$3,$A228&lt;=CrashTest!$C$3),1,IF(AND($A228&gt;=CrashTest!$B$4,$A228&lt;=CrashTest!$C$4),2,IF(AND($A228&gt;=CrashTest!$B$5,$A228&lt;=CrashTest!$C$5),3,IF(AND($A228&gt;=CrashTest!$B$6,$A228&lt;=CrashTest!$C$6),4,IF(AND($A228&gt;=CrashTest!$B$7,$A228&lt;=CrashTest!$C$7),5,0)))))</f>
        <v>0</v>
      </c>
      <c r="U228" s="8" t="str">
        <f aca="false">IF(T228=0,"",IF(T227=T228,MAX(U227,B228),B228))</f>
        <v/>
      </c>
      <c r="V228" s="9" t="str">
        <f aca="false">IF(T228=0,"",B228/U228-1)</f>
        <v/>
      </c>
      <c r="W228" s="8" t="str">
        <f aca="false">IF(T228=0,"",IF(T227=T228,MAX(W227,F228),F228))</f>
        <v/>
      </c>
      <c r="X228" s="9" t="str">
        <f aca="false">IF(T228=0,"",F228/W228-1)</f>
        <v/>
      </c>
    </row>
    <row r="229" customFormat="false" ht="15" hidden="false" customHeight="false" outlineLevel="0" collapsed="false">
      <c r="A229" s="5" t="n">
        <v>44057</v>
      </c>
      <c r="B229" s="6" t="n">
        <v>438.076865575687</v>
      </c>
      <c r="C229" s="7" t="n">
        <v>127.2286816</v>
      </c>
      <c r="D229" s="0" t="n">
        <f aca="false">INT((ROW()-3)/30)</f>
        <v>7</v>
      </c>
      <c r="E229" s="0" t="n">
        <f aca="false">2+30*D229</f>
        <v>212</v>
      </c>
      <c r="F229" s="8" t="n">
        <f aca="false">INDEX($F:$F,$E229)*(2*B229/INDEX($B:$B,$E229)-C229/INDEX($C:$C,$E229))</f>
        <v>92.4808405990059</v>
      </c>
      <c r="G229" s="9" t="n">
        <f aca="false">B229/B228-1</f>
        <v>0.0312557023761437</v>
      </c>
      <c r="H229" s="9" t="n">
        <f aca="false">F229/F228-1</f>
        <v>0.0018399444680115</v>
      </c>
      <c r="I229" s="9" t="n">
        <f aca="false">LN(B229/B228)</f>
        <v>0.0307771882283323</v>
      </c>
      <c r="J229" s="9" t="n">
        <f aca="false">LN(F229/F228)</f>
        <v>0.00183825384364113</v>
      </c>
      <c r="K229" s="9" t="n">
        <f aca="false">F229/F222-1</f>
        <v>0.0165752593490698</v>
      </c>
      <c r="L229" s="9" t="n">
        <f aca="false">F229/F199-1</f>
        <v>0.0990639044901795</v>
      </c>
      <c r="M229" s="9" t="n">
        <f aca="false">B229/B222-1</f>
        <v>0.151833417051723</v>
      </c>
      <c r="N229" s="9" t="n">
        <f aca="false">B229/B199-1</f>
        <v>0.83771381808535</v>
      </c>
      <c r="O229" s="8" t="n">
        <f aca="false">MAX(O228,F229)</f>
        <v>92.4808405990059</v>
      </c>
      <c r="P229" s="9" t="n">
        <f aca="false">F229/O229-1</f>
        <v>0</v>
      </c>
      <c r="Q229" s="8" t="n">
        <f aca="false">MAX(Q228,B229)</f>
        <v>438.076865575687</v>
      </c>
      <c r="R229" s="9" t="n">
        <f aca="false">B229/Q229-1</f>
        <v>0</v>
      </c>
      <c r="S229" s="9" t="n">
        <f aca="false">B229/INDEX($B:$B,$E229)-1</f>
        <v>0.377532901166196</v>
      </c>
      <c r="T229" s="0" t="n">
        <f aca="false">IF(AND($A229&gt;=CrashTest!$B$3,$A229&lt;=CrashTest!$C$3),1,IF(AND($A229&gt;=CrashTest!$B$4,$A229&lt;=CrashTest!$C$4),2,IF(AND($A229&gt;=CrashTest!$B$5,$A229&lt;=CrashTest!$C$5),3,IF(AND($A229&gt;=CrashTest!$B$6,$A229&lt;=CrashTest!$C$6),4,IF(AND($A229&gt;=CrashTest!$B$7,$A229&lt;=CrashTest!$C$7),5,0)))))</f>
        <v>0</v>
      </c>
      <c r="U229" s="8" t="str">
        <f aca="false">IF(T229=0,"",IF(T228=T229,MAX(U228,B229),B229))</f>
        <v/>
      </c>
      <c r="V229" s="9" t="str">
        <f aca="false">IF(T229=0,"",B229/U229-1)</f>
        <v/>
      </c>
      <c r="W229" s="8" t="str">
        <f aca="false">IF(T229=0,"",IF(T228=T229,MAX(W228,F229),F229))</f>
        <v/>
      </c>
      <c r="X229" s="9" t="str">
        <f aca="false">IF(T229=0,"",F229/W229-1)</f>
        <v/>
      </c>
    </row>
    <row r="230" customFormat="false" ht="15" hidden="false" customHeight="false" outlineLevel="0" collapsed="false">
      <c r="A230" s="5" t="n">
        <v>44058</v>
      </c>
      <c r="B230" s="6" t="n">
        <v>432.609198421976</v>
      </c>
      <c r="C230" s="7" t="n">
        <v>124.2455695</v>
      </c>
      <c r="D230" s="0" t="n">
        <f aca="false">INT((ROW()-3)/30)</f>
        <v>7</v>
      </c>
      <c r="E230" s="0" t="n">
        <f aca="false">2+30*D230</f>
        <v>212</v>
      </c>
      <c r="F230" s="8" t="n">
        <f aca="false">INDEX($F:$F,$E230)*(2*B230/INDEX($B:$B,$E230)-C230/INDEX($C:$C,$E230))</f>
        <v>92.96571848436</v>
      </c>
      <c r="G230" s="9" t="n">
        <f aca="false">B230/B229-1</f>
        <v>-0.0124810680119477</v>
      </c>
      <c r="H230" s="9" t="n">
        <f aca="false">F230/F229-1</f>
        <v>0.00524300906234809</v>
      </c>
      <c r="I230" s="9" t="n">
        <f aca="false">LN(B230/B229)</f>
        <v>-0.0125596107571629</v>
      </c>
      <c r="J230" s="9" t="n">
        <f aca="false">LN(F230/F229)</f>
        <v>0.00522931234415358</v>
      </c>
      <c r="K230" s="9" t="n">
        <f aca="false">F230/F223-1</f>
        <v>0.0496362776054204</v>
      </c>
      <c r="L230" s="9" t="n">
        <f aca="false">F230/F200-1</f>
        <v>0.111480866382472</v>
      </c>
      <c r="M230" s="9" t="n">
        <f aca="false">B230/B223-1</f>
        <v>0.102581822333588</v>
      </c>
      <c r="N230" s="9" t="n">
        <f aca="false">B230/B200-1</f>
        <v>0.852321995622284</v>
      </c>
      <c r="O230" s="8" t="n">
        <f aca="false">MAX(O229,F230)</f>
        <v>92.96571848436</v>
      </c>
      <c r="P230" s="9" t="n">
        <f aca="false">F230/O230-1</f>
        <v>0</v>
      </c>
      <c r="Q230" s="8" t="n">
        <f aca="false">MAX(Q229,B230)</f>
        <v>438.076865575687</v>
      </c>
      <c r="R230" s="9" t="n">
        <f aca="false">B230/Q230-1</f>
        <v>-0.0124810680119477</v>
      </c>
      <c r="S230" s="9" t="n">
        <f aca="false">B230/INDEX($B:$B,$E230)-1</f>
        <v>0.360339819338045</v>
      </c>
      <c r="T230" s="0" t="n">
        <f aca="false">IF(AND($A230&gt;=CrashTest!$B$3,$A230&lt;=CrashTest!$C$3),1,IF(AND($A230&gt;=CrashTest!$B$4,$A230&lt;=CrashTest!$C$4),2,IF(AND($A230&gt;=CrashTest!$B$5,$A230&lt;=CrashTest!$C$5),3,IF(AND($A230&gt;=CrashTest!$B$6,$A230&lt;=CrashTest!$C$6),4,IF(AND($A230&gt;=CrashTest!$B$7,$A230&lt;=CrashTest!$C$7),5,0)))))</f>
        <v>0</v>
      </c>
      <c r="U230" s="8" t="str">
        <f aca="false">IF(T230=0,"",IF(T229=T230,MAX(U229,B230),B230))</f>
        <v/>
      </c>
      <c r="V230" s="9" t="str">
        <f aca="false">IF(T230=0,"",B230/U230-1)</f>
        <v/>
      </c>
      <c r="W230" s="8" t="str">
        <f aca="false">IF(T230=0,"",IF(T229=T230,MAX(W229,F230),F230))</f>
        <v/>
      </c>
      <c r="X230" s="9" t="str">
        <f aca="false">IF(T230=0,"",F230/W230-1)</f>
        <v/>
      </c>
    </row>
    <row r="231" customFormat="false" ht="15" hidden="false" customHeight="false" outlineLevel="0" collapsed="false">
      <c r="A231" s="5" t="n">
        <v>44059</v>
      </c>
      <c r="B231" s="6" t="n">
        <v>432.939172822911</v>
      </c>
      <c r="C231" s="7" t="n">
        <v>124.707056</v>
      </c>
      <c r="D231" s="0" t="n">
        <f aca="false">INT((ROW()-3)/30)</f>
        <v>7</v>
      </c>
      <c r="E231" s="0" t="n">
        <f aca="false">2+30*D231</f>
        <v>212</v>
      </c>
      <c r="F231" s="8" t="n">
        <f aca="false">INDEX($F:$F,$E231)*(2*B231/INDEX($B:$B,$E231)-C231/INDEX($C:$C,$E231))</f>
        <v>92.6057819884262</v>
      </c>
      <c r="G231" s="9" t="n">
        <f aca="false">B231/B230-1</f>
        <v>0.000762754010175115</v>
      </c>
      <c r="H231" s="9" t="n">
        <f aca="false">F231/F230-1</f>
        <v>-0.00387171208701353</v>
      </c>
      <c r="I231" s="9" t="n">
        <f aca="false">LN(B231/B230)</f>
        <v>0.000762463261172348</v>
      </c>
      <c r="J231" s="9" t="n">
        <f aca="false">LN(F231/F230)</f>
        <v>-0.00387922656646074</v>
      </c>
      <c r="K231" s="9" t="n">
        <f aca="false">F231/F224-1</f>
        <v>0.0213084347905212</v>
      </c>
      <c r="L231" s="9" t="n">
        <f aca="false">F231/F201-1</f>
        <v>0.106018822293644</v>
      </c>
      <c r="M231" s="9" t="n">
        <f aca="false">B231/B224-1</f>
        <v>0.112430393243742</v>
      </c>
      <c r="N231" s="9" t="n">
        <f aca="false">B231/B201-1</f>
        <v>0.859341529541703</v>
      </c>
      <c r="O231" s="8" t="n">
        <f aca="false">MAX(O230,F231)</f>
        <v>92.96571848436</v>
      </c>
      <c r="P231" s="9" t="n">
        <f aca="false">F231/O231-1</f>
        <v>-0.00387171208701353</v>
      </c>
      <c r="Q231" s="8" t="n">
        <f aca="false">MAX(Q230,B231)</f>
        <v>438.076865575687</v>
      </c>
      <c r="R231" s="9" t="n">
        <f aca="false">B231/Q231-1</f>
        <v>-0.0117278339864499</v>
      </c>
      <c r="S231" s="9" t="n">
        <f aca="false">B231/INDEX($B:$B,$E231)-1</f>
        <v>0.361377423990446</v>
      </c>
      <c r="T231" s="0" t="n">
        <f aca="false">IF(AND($A231&gt;=CrashTest!$B$3,$A231&lt;=CrashTest!$C$3),1,IF(AND($A231&gt;=CrashTest!$B$4,$A231&lt;=CrashTest!$C$4),2,IF(AND($A231&gt;=CrashTest!$B$5,$A231&lt;=CrashTest!$C$5),3,IF(AND($A231&gt;=CrashTest!$B$6,$A231&lt;=CrashTest!$C$6),4,IF(AND($A231&gt;=CrashTest!$B$7,$A231&lt;=CrashTest!$C$7),5,0)))))</f>
        <v>0</v>
      </c>
      <c r="U231" s="8" t="str">
        <f aca="false">IF(T231=0,"",IF(T230=T231,MAX(U230,B231),B231))</f>
        <v/>
      </c>
      <c r="V231" s="9" t="str">
        <f aca="false">IF(T231=0,"",B231/U231-1)</f>
        <v/>
      </c>
      <c r="W231" s="8" t="str">
        <f aca="false">IF(T231=0,"",IF(T230=T231,MAX(W230,F231),F231))</f>
        <v/>
      </c>
      <c r="X231" s="9" t="str">
        <f aca="false">IF(T231=0,"",F231/W231-1)</f>
        <v/>
      </c>
    </row>
    <row r="232" customFormat="false" ht="15" hidden="false" customHeight="false" outlineLevel="0" collapsed="false">
      <c r="A232" s="5" t="n">
        <v>44060</v>
      </c>
      <c r="B232" s="6" t="n">
        <v>432.841464172998</v>
      </c>
      <c r="C232" s="7" t="n">
        <v>123.6154521</v>
      </c>
      <c r="D232" s="0" t="n">
        <f aca="false">INT((ROW()-3)/30)</f>
        <v>7</v>
      </c>
      <c r="E232" s="0" t="n">
        <f aca="false">2+30*D232</f>
        <v>212</v>
      </c>
      <c r="F232" s="8" t="n">
        <f aca="false">INDEX($F:$F,$E232)*(2*B232/INDEX($B:$B,$E232)-C232/INDEX($C:$C,$E232))</f>
        <v>93.8343108330183</v>
      </c>
      <c r="G232" s="9" t="n">
        <f aca="false">B232/B231-1</f>
        <v>-0.000225686784764645</v>
      </c>
      <c r="H232" s="9" t="n">
        <f aca="false">F232/F231-1</f>
        <v>0.0132662218083268</v>
      </c>
      <c r="I232" s="9" t="n">
        <f aca="false">LN(B232/B231)</f>
        <v>-0.000225712255859452</v>
      </c>
      <c r="J232" s="9" t="n">
        <f aca="false">LN(F232/F231)</f>
        <v>0.0131789960781933</v>
      </c>
      <c r="K232" s="9" t="n">
        <f aca="false">F232/F225-1</f>
        <v>0.0256389048211994</v>
      </c>
      <c r="L232" s="9" t="n">
        <f aca="false">F232/F202-1</f>
        <v>0.115306169056684</v>
      </c>
      <c r="M232" s="9" t="n">
        <f aca="false">B232/B225-1</f>
        <v>0.0946708860683809</v>
      </c>
      <c r="N232" s="9" t="n">
        <f aca="false">B232/B202-1</f>
        <v>0.834774363946082</v>
      </c>
      <c r="O232" s="8" t="n">
        <f aca="false">MAX(O231,F232)</f>
        <v>93.8343108330183</v>
      </c>
      <c r="P232" s="9" t="n">
        <f aca="false">F232/O232-1</f>
        <v>0</v>
      </c>
      <c r="Q232" s="8" t="n">
        <f aca="false">MAX(Q231,B232)</f>
        <v>438.076865575687</v>
      </c>
      <c r="R232" s="9" t="n">
        <f aca="false">B232/Q232-1</f>
        <v>-0.0119508739540698</v>
      </c>
      <c r="S232" s="9" t="n">
        <f aca="false">B232/INDEX($B:$B,$E232)-1</f>
        <v>0.361070179096775</v>
      </c>
      <c r="T232" s="0" t="n">
        <f aca="false">IF(AND($A232&gt;=CrashTest!$B$3,$A232&lt;=CrashTest!$C$3),1,IF(AND($A232&gt;=CrashTest!$B$4,$A232&lt;=CrashTest!$C$4),2,IF(AND($A232&gt;=CrashTest!$B$5,$A232&lt;=CrashTest!$C$5),3,IF(AND($A232&gt;=CrashTest!$B$6,$A232&lt;=CrashTest!$C$6),4,IF(AND($A232&gt;=CrashTest!$B$7,$A232&lt;=CrashTest!$C$7),5,0)))))</f>
        <v>0</v>
      </c>
      <c r="U232" s="8" t="str">
        <f aca="false">IF(T232=0,"",IF(T231=T232,MAX(U231,B232),B232))</f>
        <v/>
      </c>
      <c r="V232" s="9" t="str">
        <f aca="false">IF(T232=0,"",B232/U232-1)</f>
        <v/>
      </c>
      <c r="W232" s="8" t="str">
        <f aca="false">IF(T232=0,"",IF(T231=T232,MAX(W231,F232),F232))</f>
        <v/>
      </c>
      <c r="X232" s="9" t="str">
        <f aca="false">IF(T232=0,"",F232/W232-1)</f>
        <v/>
      </c>
    </row>
    <row r="233" customFormat="false" ht="15" hidden="false" customHeight="false" outlineLevel="0" collapsed="false">
      <c r="A233" s="5" t="n">
        <v>44061</v>
      </c>
      <c r="B233" s="6" t="n">
        <v>423.346332086499</v>
      </c>
      <c r="C233" s="7" t="n">
        <v>119.3109705</v>
      </c>
      <c r="D233" s="0" t="n">
        <f aca="false">INT((ROW()-3)/30)</f>
        <v>7</v>
      </c>
      <c r="E233" s="0" t="n">
        <f aca="false">2+30*D233</f>
        <v>212</v>
      </c>
      <c r="F233" s="8" t="n">
        <f aca="false">INDEX($F:$F,$E233)*(2*B233/INDEX($B:$B,$E233)-C233/INDEX($C:$C,$E233))</f>
        <v>93.6471826566905</v>
      </c>
      <c r="G233" s="9" t="n">
        <f aca="false">B233/B232-1</f>
        <v>-0.0219367432938541</v>
      </c>
      <c r="H233" s="9" t="n">
        <f aca="false">F233/F232-1</f>
        <v>-0.00199424042939678</v>
      </c>
      <c r="I233" s="9" t="n">
        <f aca="false">LN(B233/B232)</f>
        <v>-0.0221809313803227</v>
      </c>
      <c r="J233" s="9" t="n">
        <f aca="false">LN(F233/F232)</f>
        <v>-0.001996231574497</v>
      </c>
      <c r="K233" s="9" t="n">
        <f aca="false">F233/F226-1</f>
        <v>0.026500424439251</v>
      </c>
      <c r="L233" s="9" t="n">
        <f aca="false">F233/F203-1</f>
        <v>0.104779798279707</v>
      </c>
      <c r="M233" s="9" t="n">
        <f aca="false">B233/B226-1</f>
        <v>0.116680744031836</v>
      </c>
      <c r="N233" s="9" t="n">
        <f aca="false">B233/B203-1</f>
        <v>0.768673176482633</v>
      </c>
      <c r="O233" s="8" t="n">
        <f aca="false">MAX(O232,F233)</f>
        <v>93.8343108330183</v>
      </c>
      <c r="P233" s="9" t="n">
        <f aca="false">F233/O233-1</f>
        <v>-0.00199424042939678</v>
      </c>
      <c r="Q233" s="8" t="n">
        <f aca="false">MAX(Q232,B233)</f>
        <v>438.076865575687</v>
      </c>
      <c r="R233" s="9" t="n">
        <f aca="false">B233/Q233-1</f>
        <v>-0.0336254539938563</v>
      </c>
      <c r="S233" s="9" t="n">
        <f aca="false">B233/INDEX($B:$B,$E233)-1</f>
        <v>0.331212731973009</v>
      </c>
      <c r="T233" s="0" t="n">
        <f aca="false">IF(AND($A233&gt;=CrashTest!$B$3,$A233&lt;=CrashTest!$C$3),1,IF(AND($A233&gt;=CrashTest!$B$4,$A233&lt;=CrashTest!$C$4),2,IF(AND($A233&gt;=CrashTest!$B$5,$A233&lt;=CrashTest!$C$5),3,IF(AND($A233&gt;=CrashTest!$B$6,$A233&lt;=CrashTest!$C$6),4,IF(AND($A233&gt;=CrashTest!$B$7,$A233&lt;=CrashTest!$C$7),5,0)))))</f>
        <v>0</v>
      </c>
      <c r="U233" s="8" t="str">
        <f aca="false">IF(T233=0,"",IF(T232=T233,MAX(U232,B233),B233))</f>
        <v/>
      </c>
      <c r="V233" s="9" t="str">
        <f aca="false">IF(T233=0,"",B233/U233-1)</f>
        <v/>
      </c>
      <c r="W233" s="8" t="str">
        <f aca="false">IF(T233=0,"",IF(T232=T233,MAX(W232,F233),F233))</f>
        <v/>
      </c>
      <c r="X233" s="9" t="str">
        <f aca="false">IF(T233=0,"",F233/W233-1)</f>
        <v/>
      </c>
    </row>
    <row r="234" customFormat="false" ht="15" hidden="false" customHeight="false" outlineLevel="0" collapsed="false">
      <c r="A234" s="5" t="n">
        <v>44062</v>
      </c>
      <c r="B234" s="6" t="n">
        <v>406.879427819988</v>
      </c>
      <c r="C234" s="7" t="n">
        <v>112.5326467</v>
      </c>
      <c r="D234" s="0" t="n">
        <f aca="false">INT((ROW()-3)/30)</f>
        <v>7</v>
      </c>
      <c r="E234" s="0" t="n">
        <f aca="false">2+30*D234</f>
        <v>212</v>
      </c>
      <c r="F234" s="8" t="n">
        <f aca="false">INDEX($F:$F,$E234)*(2*B234/INDEX($B:$B,$E234)-C234/INDEX($C:$C,$E234))</f>
        <v>92.515859050874</v>
      </c>
      <c r="G234" s="9" t="n">
        <f aca="false">B234/B233-1</f>
        <v>-0.0388970046943655</v>
      </c>
      <c r="H234" s="9" t="n">
        <f aca="false">F234/F233-1</f>
        <v>-0.0120807009214994</v>
      </c>
      <c r="I234" s="9" t="n">
        <f aca="false">LN(B234/B233)</f>
        <v>-0.0396737006187531</v>
      </c>
      <c r="J234" s="9" t="n">
        <f aca="false">LN(F234/F233)</f>
        <v>-0.0121542656649865</v>
      </c>
      <c r="K234" s="9" t="n">
        <f aca="false">F234/F227-1</f>
        <v>0.0099668673522364</v>
      </c>
      <c r="L234" s="9" t="n">
        <f aca="false">F234/F204-1</f>
        <v>0.0949391029863687</v>
      </c>
      <c r="M234" s="9" t="n">
        <f aca="false">B234/B227-1</f>
        <v>0.0508027834923683</v>
      </c>
      <c r="N234" s="9" t="n">
        <f aca="false">B234/B204-1</f>
        <v>0.721430297920894</v>
      </c>
      <c r="O234" s="8" t="n">
        <f aca="false">MAX(O233,F234)</f>
        <v>93.8343108330183</v>
      </c>
      <c r="P234" s="9" t="n">
        <f aca="false">F234/O234-1</f>
        <v>-0.0140508495287031</v>
      </c>
      <c r="Q234" s="8" t="n">
        <f aca="false">MAX(Q233,B234)</f>
        <v>438.076865575687</v>
      </c>
      <c r="R234" s="9" t="n">
        <f aca="false">B234/Q234-1</f>
        <v>-0.0712145292463726</v>
      </c>
      <c r="S234" s="9" t="n">
        <f aca="false">B234/INDEX($B:$B,$E234)-1</f>
        <v>0.279432544088255</v>
      </c>
      <c r="T234" s="0" t="n">
        <f aca="false">IF(AND($A234&gt;=CrashTest!$B$3,$A234&lt;=CrashTest!$C$3),1,IF(AND($A234&gt;=CrashTest!$B$4,$A234&lt;=CrashTest!$C$4),2,IF(AND($A234&gt;=CrashTest!$B$5,$A234&lt;=CrashTest!$C$5),3,IF(AND($A234&gt;=CrashTest!$B$6,$A234&lt;=CrashTest!$C$6),4,IF(AND($A234&gt;=CrashTest!$B$7,$A234&lt;=CrashTest!$C$7),5,0)))))</f>
        <v>0</v>
      </c>
      <c r="U234" s="8" t="str">
        <f aca="false">IF(T234=0,"",IF(T233=T234,MAX(U233,B234),B234))</f>
        <v/>
      </c>
      <c r="V234" s="9" t="str">
        <f aca="false">IF(T234=0,"",B234/U234-1)</f>
        <v/>
      </c>
      <c r="W234" s="8" t="str">
        <f aca="false">IF(T234=0,"",IF(T233=T234,MAX(W233,F234),F234))</f>
        <v/>
      </c>
      <c r="X234" s="9" t="str">
        <f aca="false">IF(T234=0,"",F234/W234-1)</f>
        <v/>
      </c>
    </row>
    <row r="235" customFormat="false" ht="15" hidden="false" customHeight="false" outlineLevel="0" collapsed="false">
      <c r="A235" s="5" t="n">
        <v>44063</v>
      </c>
      <c r="B235" s="6" t="n">
        <v>416.25978755114</v>
      </c>
      <c r="C235" s="7" t="n">
        <v>116.2679567</v>
      </c>
      <c r="D235" s="0" t="n">
        <f aca="false">INT((ROW()-3)/30)</f>
        <v>7</v>
      </c>
      <c r="E235" s="0" t="n">
        <f aca="false">2+30*D235</f>
        <v>212</v>
      </c>
      <c r="F235" s="8" t="n">
        <f aca="false">INDEX($F:$F,$E235)*(2*B235/INDEX($B:$B,$E235)-C235/INDEX($C:$C,$E235))</f>
        <v>93.3083002056712</v>
      </c>
      <c r="G235" s="9" t="n">
        <f aca="false">B235/B234-1</f>
        <v>0.0230543966830932</v>
      </c>
      <c r="H235" s="9" t="n">
        <f aca="false">F235/F234-1</f>
        <v>0.0085654628614702</v>
      </c>
      <c r="I235" s="9" t="n">
        <f aca="false">LN(B235/B234)</f>
        <v>0.0227926592440821</v>
      </c>
      <c r="J235" s="9" t="n">
        <f aca="false">LN(F235/F234)</f>
        <v>0.00852898742246992</v>
      </c>
      <c r="K235" s="9" t="n">
        <f aca="false">F235/F228-1</f>
        <v>0.0108037696346273</v>
      </c>
      <c r="L235" s="9" t="n">
        <f aca="false">F235/F205-1</f>
        <v>0.0938875224198645</v>
      </c>
      <c r="M235" s="9" t="n">
        <f aca="false">B235/B228-1</f>
        <v>-0.0201028328261955</v>
      </c>
      <c r="N235" s="9" t="n">
        <f aca="false">B235/B205-1</f>
        <v>0.697283494061221</v>
      </c>
      <c r="O235" s="8" t="n">
        <f aca="false">MAX(O234,F235)</f>
        <v>93.8343108330183</v>
      </c>
      <c r="P235" s="9" t="n">
        <f aca="false">F235/O235-1</f>
        <v>-0.00560573869704306</v>
      </c>
      <c r="Q235" s="8" t="n">
        <f aca="false">MAX(Q234,B235)</f>
        <v>438.076865575687</v>
      </c>
      <c r="R235" s="9" t="n">
        <f aca="false">B235/Q235-1</f>
        <v>-0.049801940570125</v>
      </c>
      <c r="S235" s="9" t="n">
        <f aca="false">B235/INDEX($B:$B,$E235)-1</f>
        <v>0.308929089488925</v>
      </c>
      <c r="T235" s="0" t="n">
        <f aca="false">IF(AND($A235&gt;=CrashTest!$B$3,$A235&lt;=CrashTest!$C$3),1,IF(AND($A235&gt;=CrashTest!$B$4,$A235&lt;=CrashTest!$C$4),2,IF(AND($A235&gt;=CrashTest!$B$5,$A235&lt;=CrashTest!$C$5),3,IF(AND($A235&gt;=CrashTest!$B$6,$A235&lt;=CrashTest!$C$6),4,IF(AND($A235&gt;=CrashTest!$B$7,$A235&lt;=CrashTest!$C$7),5,0)))))</f>
        <v>0</v>
      </c>
      <c r="U235" s="8" t="str">
        <f aca="false">IF(T235=0,"",IF(T234=T235,MAX(U234,B235),B235))</f>
        <v/>
      </c>
      <c r="V235" s="9" t="str">
        <f aca="false">IF(T235=0,"",B235/U235-1)</f>
        <v/>
      </c>
      <c r="W235" s="8" t="str">
        <f aca="false">IF(T235=0,"",IF(T234=T235,MAX(W234,F235),F235))</f>
        <v/>
      </c>
      <c r="X235" s="9" t="str">
        <f aca="false">IF(T235=0,"",F235/W235-1)</f>
        <v/>
      </c>
    </row>
    <row r="236" customFormat="false" ht="15" hidden="false" customHeight="false" outlineLevel="0" collapsed="false">
      <c r="A236" s="5" t="n">
        <v>44064</v>
      </c>
      <c r="B236" s="6" t="n">
        <v>387.2406050263</v>
      </c>
      <c r="C236" s="7" t="n">
        <v>103.3961799</v>
      </c>
      <c r="D236" s="0" t="n">
        <f aca="false">INT((ROW()-3)/30)</f>
        <v>7</v>
      </c>
      <c r="E236" s="0" t="n">
        <f aca="false">2+30*D236</f>
        <v>212</v>
      </c>
      <c r="F236" s="8" t="n">
        <f aca="false">INDEX($F:$F,$E236)*(2*B236/INDEX($B:$B,$E236)-C236/INDEX($C:$C,$E236))</f>
        <v>92.4031406519923</v>
      </c>
      <c r="G236" s="9" t="n">
        <f aca="false">B236/B235-1</f>
        <v>-0.0697141145810891</v>
      </c>
      <c r="H236" s="9" t="n">
        <f aca="false">F236/F235-1</f>
        <v>-0.00970073993078591</v>
      </c>
      <c r="I236" s="9" t="n">
        <f aca="false">LN(B236/B235)</f>
        <v>-0.0722633363974166</v>
      </c>
      <c r="J236" s="9" t="n">
        <f aca="false">LN(F236/F235)</f>
        <v>-0.00974809863357572</v>
      </c>
      <c r="K236" s="9" t="n">
        <f aca="false">F236/F229-1</f>
        <v>-0.000840173451174153</v>
      </c>
      <c r="L236" s="9" t="n">
        <f aca="false">F236/F206-1</f>
        <v>0.0689911865388129</v>
      </c>
      <c r="M236" s="9" t="n">
        <f aca="false">B236/B229-1</f>
        <v>-0.116044156959948</v>
      </c>
      <c r="N236" s="9" t="n">
        <f aca="false">B236/B206-1</f>
        <v>0.46571469460551</v>
      </c>
      <c r="O236" s="8" t="n">
        <f aca="false">MAX(O235,F236)</f>
        <v>93.8343108330183</v>
      </c>
      <c r="P236" s="9" t="n">
        <f aca="false">F236/O236-1</f>
        <v>-0.015252098814609</v>
      </c>
      <c r="Q236" s="8" t="n">
        <f aca="false">MAX(Q235,B236)</f>
        <v>438.076865575687</v>
      </c>
      <c r="R236" s="9" t="n">
        <f aca="false">B236/Q236-1</f>
        <v>-0.116044156959948</v>
      </c>
      <c r="S236" s="9" t="n">
        <f aca="false">B236/INDEX($B:$B,$E236)-1</f>
        <v>0.217678256965774</v>
      </c>
      <c r="T236" s="0" t="n">
        <f aca="false">IF(AND($A236&gt;=CrashTest!$B$3,$A236&lt;=CrashTest!$C$3),1,IF(AND($A236&gt;=CrashTest!$B$4,$A236&lt;=CrashTest!$C$4),2,IF(AND($A236&gt;=CrashTest!$B$5,$A236&lt;=CrashTest!$C$5),3,IF(AND($A236&gt;=CrashTest!$B$6,$A236&lt;=CrashTest!$C$6),4,IF(AND($A236&gt;=CrashTest!$B$7,$A236&lt;=CrashTest!$C$7),5,0)))))</f>
        <v>0</v>
      </c>
      <c r="U236" s="8" t="str">
        <f aca="false">IF(T236=0,"",IF(T235=T236,MAX(U235,B236),B236))</f>
        <v/>
      </c>
      <c r="V236" s="9" t="str">
        <f aca="false">IF(T236=0,"",B236/U236-1)</f>
        <v/>
      </c>
      <c r="W236" s="8" t="str">
        <f aca="false">IF(T236=0,"",IF(T235=T236,MAX(W235,F236),F236))</f>
        <v/>
      </c>
      <c r="X236" s="9" t="str">
        <f aca="false">IF(T236=0,"",F236/W236-1)</f>
        <v/>
      </c>
    </row>
    <row r="237" customFormat="false" ht="15" hidden="false" customHeight="false" outlineLevel="0" collapsed="false">
      <c r="A237" s="5" t="n">
        <v>44065</v>
      </c>
      <c r="B237" s="6" t="n">
        <v>395.912521332554</v>
      </c>
      <c r="C237" s="7" t="n">
        <v>106.6869669</v>
      </c>
      <c r="D237" s="0" t="n">
        <f aca="false">INT((ROW()-3)/30)</f>
        <v>7</v>
      </c>
      <c r="E237" s="0" t="n">
        <f aca="false">2+30*D237</f>
        <v>212</v>
      </c>
      <c r="F237" s="8" t="n">
        <f aca="false">INDEX($F:$F,$E237)*(2*B237/INDEX($B:$B,$E237)-C237/INDEX($C:$C,$E237))</f>
        <v>93.3265526180352</v>
      </c>
      <c r="G237" s="9" t="n">
        <f aca="false">B237/B236-1</f>
        <v>0.0223941296281804</v>
      </c>
      <c r="H237" s="9" t="n">
        <f aca="false">F237/F236-1</f>
        <v>0.00999329632658919</v>
      </c>
      <c r="I237" s="9" t="n">
        <f aca="false">LN(B237/B236)</f>
        <v>0.0221470628681748</v>
      </c>
      <c r="J237" s="9" t="n">
        <f aca="false">LN(F237/F236)</f>
        <v>0.00994369353073436</v>
      </c>
      <c r="K237" s="9" t="n">
        <f aca="false">F237/F230-1</f>
        <v>0.00388136766496183</v>
      </c>
      <c r="L237" s="9" t="n">
        <f aca="false">F237/F207-1</f>
        <v>0.0719673599223842</v>
      </c>
      <c r="M237" s="9" t="n">
        <f aca="false">B237/B230-1</f>
        <v>-0.0848263911707844</v>
      </c>
      <c r="N237" s="9" t="n">
        <f aca="false">B237/B207-1</f>
        <v>0.438511143653342</v>
      </c>
      <c r="O237" s="8" t="n">
        <f aca="false">MAX(O236,F237)</f>
        <v>93.8343108330183</v>
      </c>
      <c r="P237" s="9" t="n">
        <f aca="false">F237/O237-1</f>
        <v>-0.00541122123107674</v>
      </c>
      <c r="Q237" s="8" t="n">
        <f aca="false">MAX(Q236,B237)</f>
        <v>438.076865575687</v>
      </c>
      <c r="R237" s="9" t="n">
        <f aca="false">B237/Q237-1</f>
        <v>-0.0962487352253214</v>
      </c>
      <c r="S237" s="9" t="n">
        <f aca="false">B237/INDEX($B:$B,$E237)-1</f>
        <v>0.244947101697682</v>
      </c>
      <c r="T237" s="0" t="n">
        <f aca="false">IF(AND($A237&gt;=CrashTest!$B$3,$A237&lt;=CrashTest!$C$3),1,IF(AND($A237&gt;=CrashTest!$B$4,$A237&lt;=CrashTest!$C$4),2,IF(AND($A237&gt;=CrashTest!$B$5,$A237&lt;=CrashTest!$C$5),3,IF(AND($A237&gt;=CrashTest!$B$6,$A237&lt;=CrashTest!$C$6),4,IF(AND($A237&gt;=CrashTest!$B$7,$A237&lt;=CrashTest!$C$7),5,0)))))</f>
        <v>0</v>
      </c>
      <c r="U237" s="8" t="str">
        <f aca="false">IF(T237=0,"",IF(T236=T237,MAX(U236,B237),B237))</f>
        <v/>
      </c>
      <c r="V237" s="9" t="str">
        <f aca="false">IF(T237=0,"",B237/U237-1)</f>
        <v/>
      </c>
      <c r="W237" s="8" t="str">
        <f aca="false">IF(T237=0,"",IF(T236=T237,MAX(W236,F237),F237))</f>
        <v/>
      </c>
      <c r="X237" s="9" t="str">
        <f aca="false">IF(T237=0,"",F237/W237-1)</f>
        <v/>
      </c>
    </row>
    <row r="238" customFormat="false" ht="15" hidden="false" customHeight="false" outlineLevel="0" collapsed="false">
      <c r="A238" s="5" t="n">
        <v>44066</v>
      </c>
      <c r="B238" s="6" t="n">
        <v>391.947607364115</v>
      </c>
      <c r="C238" s="7" t="n">
        <v>104.3000607</v>
      </c>
      <c r="D238" s="0" t="n">
        <f aca="false">INT((ROW()-3)/30)</f>
        <v>7</v>
      </c>
      <c r="E238" s="0" t="n">
        <f aca="false">2+30*D238</f>
        <v>212</v>
      </c>
      <c r="F238" s="8" t="n">
        <f aca="false">INDEX($F:$F,$E238)*(2*B238/INDEX($B:$B,$E238)-C238/INDEX($C:$C,$E238))</f>
        <v>93.9409642433838</v>
      </c>
      <c r="G238" s="9" t="n">
        <f aca="false">B238/B237-1</f>
        <v>-0.0100146212983968</v>
      </c>
      <c r="H238" s="9" t="n">
        <f aca="false">F238/F237-1</f>
        <v>0.00658345999196297</v>
      </c>
      <c r="I238" s="9" t="n">
        <f aca="false">LN(B238/B237)</f>
        <v>-0.0100651049508436</v>
      </c>
      <c r="J238" s="9" t="n">
        <f aca="false">LN(F238/F237)</f>
        <v>0.00656188366538028</v>
      </c>
      <c r="K238" s="9" t="n">
        <f aca="false">F238/F231-1</f>
        <v>0.0144179145868502</v>
      </c>
      <c r="L238" s="9" t="n">
        <f aca="false">F238/F208-1</f>
        <v>0.0686065298836507</v>
      </c>
      <c r="M238" s="9" t="n">
        <f aca="false">B238/B231-1</f>
        <v>-0.0946820431875384</v>
      </c>
      <c r="N238" s="9" t="n">
        <f aca="false">B238/B208-1</f>
        <v>0.400275302235916</v>
      </c>
      <c r="O238" s="8" t="n">
        <f aca="false">MAX(O237,F238)</f>
        <v>93.9409642433838</v>
      </c>
      <c r="P238" s="9" t="n">
        <f aca="false">F238/O238-1</f>
        <v>0</v>
      </c>
      <c r="Q238" s="8" t="n">
        <f aca="false">MAX(Q237,B238)</f>
        <v>438.076865575687</v>
      </c>
      <c r="R238" s="9" t="n">
        <f aca="false">B238/Q238-1</f>
        <v>-0.105299461889987</v>
      </c>
      <c r="S238" s="9" t="n">
        <f aca="false">B238/INDEX($B:$B,$E238)-1</f>
        <v>0.232479427937643</v>
      </c>
      <c r="T238" s="0" t="n">
        <f aca="false">IF(AND($A238&gt;=CrashTest!$B$3,$A238&lt;=CrashTest!$C$3),1,IF(AND($A238&gt;=CrashTest!$B$4,$A238&lt;=CrashTest!$C$4),2,IF(AND($A238&gt;=CrashTest!$B$5,$A238&lt;=CrashTest!$C$5),3,IF(AND($A238&gt;=CrashTest!$B$6,$A238&lt;=CrashTest!$C$6),4,IF(AND($A238&gt;=CrashTest!$B$7,$A238&lt;=CrashTest!$C$7),5,0)))))</f>
        <v>0</v>
      </c>
      <c r="U238" s="8" t="str">
        <f aca="false">IF(T238=0,"",IF(T237=T238,MAX(U237,B238),B238))</f>
        <v/>
      </c>
      <c r="V238" s="9" t="str">
        <f aca="false">IF(T238=0,"",B238/U238-1)</f>
        <v/>
      </c>
      <c r="W238" s="8" t="str">
        <f aca="false">IF(T238=0,"",IF(T237=T238,MAX(W237,F238),F238))</f>
        <v/>
      </c>
      <c r="X238" s="9" t="str">
        <f aca="false">IF(T238=0,"",F238/W238-1)</f>
        <v/>
      </c>
    </row>
    <row r="239" customFormat="false" ht="15" hidden="false" customHeight="false" outlineLevel="0" collapsed="false">
      <c r="A239" s="5" t="n">
        <v>44067</v>
      </c>
      <c r="B239" s="6" t="n">
        <v>408.792199473992</v>
      </c>
      <c r="C239" s="7" t="n">
        <v>112.4308062</v>
      </c>
      <c r="D239" s="0" t="n">
        <f aca="false">INT((ROW()-3)/30)</f>
        <v>7</v>
      </c>
      <c r="E239" s="0" t="n">
        <f aca="false">2+30*D239</f>
        <v>212</v>
      </c>
      <c r="F239" s="8" t="n">
        <f aca="false">INDEX($F:$F,$E239)*(2*B239/INDEX($B:$B,$E239)-C239/INDEX($C:$C,$E239))</f>
        <v>93.6919692945686</v>
      </c>
      <c r="G239" s="9" t="n">
        <f aca="false">B239/B238-1</f>
        <v>0.0429766422689974</v>
      </c>
      <c r="H239" s="9" t="n">
        <f aca="false">F239/F238-1</f>
        <v>-0.00265054708369972</v>
      </c>
      <c r="I239" s="9" t="n">
        <f aca="false">LN(B239/B238)</f>
        <v>0.0420787810113949</v>
      </c>
      <c r="J239" s="9" t="n">
        <f aca="false">LN(F239/F238)</f>
        <v>-0.00265406600303748</v>
      </c>
      <c r="K239" s="9" t="n">
        <f aca="false">F239/F232-1</f>
        <v>-0.00151694553075532</v>
      </c>
      <c r="L239" s="9" t="n">
        <f aca="false">F239/F209-1</f>
        <v>0.0681681961474578</v>
      </c>
      <c r="M239" s="9" t="n">
        <f aca="false">B239/B232-1</f>
        <v>-0.0555613699000749</v>
      </c>
      <c r="N239" s="9" t="n">
        <f aca="false">B239/B209-1</f>
        <v>0.338537387739185</v>
      </c>
      <c r="O239" s="8" t="n">
        <f aca="false">MAX(O238,F239)</f>
        <v>93.9409642433838</v>
      </c>
      <c r="P239" s="9" t="n">
        <f aca="false">F239/O239-1</f>
        <v>-0.00265054708369972</v>
      </c>
      <c r="Q239" s="8" t="n">
        <f aca="false">MAX(Q238,B239)</f>
        <v>438.076865575687</v>
      </c>
      <c r="R239" s="9" t="n">
        <f aca="false">B239/Q239-1</f>
        <v>-0.0668482369257535</v>
      </c>
      <c r="S239" s="9" t="n">
        <f aca="false">B239/INDEX($B:$B,$E239)-1</f>
        <v>0.285447255416018</v>
      </c>
      <c r="T239" s="0" t="n">
        <f aca="false">IF(AND($A239&gt;=CrashTest!$B$3,$A239&lt;=CrashTest!$C$3),1,IF(AND($A239&gt;=CrashTest!$B$4,$A239&lt;=CrashTest!$C$4),2,IF(AND($A239&gt;=CrashTest!$B$5,$A239&lt;=CrashTest!$C$5),3,IF(AND($A239&gt;=CrashTest!$B$6,$A239&lt;=CrashTest!$C$6),4,IF(AND($A239&gt;=CrashTest!$B$7,$A239&lt;=CrashTest!$C$7),5,0)))))</f>
        <v>0</v>
      </c>
      <c r="U239" s="8" t="str">
        <f aca="false">IF(T239=0,"",IF(T238=T239,MAX(U238,B239),B239))</f>
        <v/>
      </c>
      <c r="V239" s="9" t="str">
        <f aca="false">IF(T239=0,"",B239/U239-1)</f>
        <v/>
      </c>
      <c r="W239" s="8" t="str">
        <f aca="false">IF(T239=0,"",IF(T238=T239,MAX(W238,F239),F239))</f>
        <v/>
      </c>
      <c r="X239" s="9" t="str">
        <f aca="false">IF(T239=0,"",F239/W239-1)</f>
        <v/>
      </c>
    </row>
    <row r="240" customFormat="false" ht="15" hidden="false" customHeight="false" outlineLevel="0" collapsed="false">
      <c r="A240" s="5" t="n">
        <v>44068</v>
      </c>
      <c r="B240" s="6" t="n">
        <v>383.604969725307</v>
      </c>
      <c r="C240" s="7" t="n">
        <v>100.7965541</v>
      </c>
      <c r="D240" s="0" t="n">
        <f aca="false">INT((ROW()-3)/30)</f>
        <v>7</v>
      </c>
      <c r="E240" s="0" t="n">
        <f aca="false">2+30*D240</f>
        <v>212</v>
      </c>
      <c r="F240" s="8" t="n">
        <f aca="false">INDEX($F:$F,$E240)*(2*B240/INDEX($B:$B,$E240)-C240/INDEX($C:$C,$E240))</f>
        <v>93.4493376048272</v>
      </c>
      <c r="G240" s="9" t="n">
        <f aca="false">B240/B239-1</f>
        <v>-0.0616137729171309</v>
      </c>
      <c r="H240" s="9" t="n">
        <f aca="false">F240/F239-1</f>
        <v>-0.00258967435062196</v>
      </c>
      <c r="I240" s="9" t="n">
        <f aca="false">LN(B240/B239)</f>
        <v>-0.0635936587722454</v>
      </c>
      <c r="J240" s="9" t="n">
        <f aca="false">LN(F240/F239)</f>
        <v>-0.00259303335765256</v>
      </c>
      <c r="K240" s="9" t="n">
        <f aca="false">F240/F233-1</f>
        <v>-0.00211266421744438</v>
      </c>
      <c r="L240" s="9" t="n">
        <f aca="false">F240/F210-1</f>
        <v>0.0655852638717338</v>
      </c>
      <c r="M240" s="9" t="n">
        <f aca="false">B240/B233-1</f>
        <v>-0.0938743514448873</v>
      </c>
      <c r="N240" s="9" t="n">
        <f aca="false">B240/B210-1</f>
        <v>0.233297975751639</v>
      </c>
      <c r="O240" s="8" t="n">
        <f aca="false">MAX(O239,F240)</f>
        <v>93.9409642433838</v>
      </c>
      <c r="P240" s="9" t="n">
        <f aca="false">F240/O240-1</f>
        <v>-0.00523335738052388</v>
      </c>
      <c r="Q240" s="8" t="n">
        <f aca="false">MAX(Q239,B240)</f>
        <v>438.076865575687</v>
      </c>
      <c r="R240" s="9" t="n">
        <f aca="false">B240/Q240-1</f>
        <v>-0.12434323775303</v>
      </c>
      <c r="S240" s="9" t="n">
        <f aca="false">B240/INDEX($B:$B,$E240)-1</f>
        <v>0.206246000123866</v>
      </c>
      <c r="T240" s="0" t="n">
        <f aca="false">IF(AND($A240&gt;=CrashTest!$B$3,$A240&lt;=CrashTest!$C$3),1,IF(AND($A240&gt;=CrashTest!$B$4,$A240&lt;=CrashTest!$C$4),2,IF(AND($A240&gt;=CrashTest!$B$5,$A240&lt;=CrashTest!$C$5),3,IF(AND($A240&gt;=CrashTest!$B$6,$A240&lt;=CrashTest!$C$6),4,IF(AND($A240&gt;=CrashTest!$B$7,$A240&lt;=CrashTest!$C$7),5,0)))))</f>
        <v>0</v>
      </c>
      <c r="U240" s="8" t="str">
        <f aca="false">IF(T240=0,"",IF(T239=T240,MAX(U239,B240),B240))</f>
        <v/>
      </c>
      <c r="V240" s="9" t="str">
        <f aca="false">IF(T240=0,"",B240/U240-1)</f>
        <v/>
      </c>
      <c r="W240" s="8" t="str">
        <f aca="false">IF(T240=0,"",IF(T239=T240,MAX(W239,F240),F240))</f>
        <v/>
      </c>
      <c r="X240" s="9" t="str">
        <f aca="false">IF(T240=0,"",F240/W240-1)</f>
        <v/>
      </c>
    </row>
    <row r="241" customFormat="false" ht="15" hidden="false" customHeight="false" outlineLevel="0" collapsed="false">
      <c r="A241" s="5" t="n">
        <v>44069</v>
      </c>
      <c r="B241" s="6" t="n">
        <v>386.34381735827</v>
      </c>
      <c r="C241" s="7" t="n">
        <v>102.0725324</v>
      </c>
      <c r="D241" s="0" t="n">
        <f aca="false">INT((ROW()-3)/30)</f>
        <v>7</v>
      </c>
      <c r="E241" s="0" t="n">
        <f aca="false">2+30*D241</f>
        <v>212</v>
      </c>
      <c r="F241" s="8" t="n">
        <f aca="false">INDEX($F:$F,$E241)*(2*B241/INDEX($B:$B,$E241)-C241/INDEX($C:$C,$E241))</f>
        <v>93.4629443550626</v>
      </c>
      <c r="G241" s="9" t="n">
        <f aca="false">B241/B240-1</f>
        <v>0.00713976055869203</v>
      </c>
      <c r="H241" s="9" t="n">
        <f aca="false">F241/F240-1</f>
        <v>0.000145605635996304</v>
      </c>
      <c r="I241" s="9" t="n">
        <f aca="false">LN(B241/B240)</f>
        <v>0.00711439314156203</v>
      </c>
      <c r="J241" s="9" t="n">
        <f aca="false">LN(F241/F240)</f>
        <v>0.00014559503652457</v>
      </c>
      <c r="K241" s="9" t="n">
        <f aca="false">F241/F234-1</f>
        <v>0.0102370049189926</v>
      </c>
      <c r="L241" s="9" t="n">
        <f aca="false">F241/F211-1</f>
        <v>0.0550535368450809</v>
      </c>
      <c r="M241" s="9" t="n">
        <f aca="false">B241/B234-1</f>
        <v>-0.0504709971987166</v>
      </c>
      <c r="N241" s="9" t="n">
        <f aca="false">B241/B211-1</f>
        <v>0.195245402806249</v>
      </c>
      <c r="O241" s="8" t="n">
        <f aca="false">MAX(O240,F241)</f>
        <v>93.9409642433838</v>
      </c>
      <c r="P241" s="9" t="n">
        <f aca="false">F241/O241-1</f>
        <v>-0.00508851375085739</v>
      </c>
      <c r="Q241" s="8" t="n">
        <f aca="false">MAX(Q240,B241)</f>
        <v>438.076865575687</v>
      </c>
      <c r="R241" s="9" t="n">
        <f aca="false">B241/Q241-1</f>
        <v>-0.118091258138988</v>
      </c>
      <c r="S241" s="9" t="n">
        <f aca="false">B241/INDEX($B:$B,$E241)-1</f>
        <v>0.21485830773963</v>
      </c>
      <c r="T241" s="0" t="n">
        <f aca="false">IF(AND($A241&gt;=CrashTest!$B$3,$A241&lt;=CrashTest!$C$3),1,IF(AND($A241&gt;=CrashTest!$B$4,$A241&lt;=CrashTest!$C$4),2,IF(AND($A241&gt;=CrashTest!$B$5,$A241&lt;=CrashTest!$C$5),3,IF(AND($A241&gt;=CrashTest!$B$6,$A241&lt;=CrashTest!$C$6),4,IF(AND($A241&gt;=CrashTest!$B$7,$A241&lt;=CrashTest!$C$7),5,0)))))</f>
        <v>0</v>
      </c>
      <c r="U241" s="8" t="str">
        <f aca="false">IF(T241=0,"",IF(T240=T241,MAX(U240,B241),B241))</f>
        <v/>
      </c>
      <c r="V241" s="9" t="str">
        <f aca="false">IF(T241=0,"",B241/U241-1)</f>
        <v/>
      </c>
      <c r="W241" s="8" t="str">
        <f aca="false">IF(T241=0,"",IF(T240=T241,MAX(W240,F241),F241))</f>
        <v/>
      </c>
      <c r="X241" s="9" t="str">
        <f aca="false">IF(T241=0,"",F241/W241-1)</f>
        <v/>
      </c>
    </row>
    <row r="242" customFormat="false" ht="15" hidden="false" customHeight="false" outlineLevel="0" collapsed="false">
      <c r="A242" s="5" t="n">
        <v>44070</v>
      </c>
      <c r="B242" s="6" t="n">
        <v>382.349150496785</v>
      </c>
      <c r="C242" s="7" t="n">
        <v>98.90467537</v>
      </c>
      <c r="D242" s="0" t="n">
        <f aca="false">INT((ROW()-3)/30)</f>
        <v>7</v>
      </c>
      <c r="E242" s="0" t="n">
        <f aca="false">2+30*D242</f>
        <v>212</v>
      </c>
      <c r="F242" s="8" t="n">
        <f aca="false">INDEX($F:$F,$E242)*(2*B242/INDEX($B:$B,$E242)-C242/INDEX($C:$C,$E242))</f>
        <v>94.9784404039179</v>
      </c>
      <c r="G242" s="9" t="n">
        <f aca="false">B242/B241-1</f>
        <v>-0.0103396681453313</v>
      </c>
      <c r="H242" s="9" t="n">
        <f aca="false">F242/F241-1</f>
        <v>0.0162149401488789</v>
      </c>
      <c r="I242" s="9" t="n">
        <f aca="false">LN(B242/B241)</f>
        <v>-0.0103934938621748</v>
      </c>
      <c r="J242" s="9" t="n">
        <f aca="false">LN(F242/F241)</f>
        <v>0.0160848820462754</v>
      </c>
      <c r="K242" s="9" t="n">
        <f aca="false">F242/F235-1</f>
        <v>0.0178991600379104</v>
      </c>
      <c r="L242" s="9" t="n">
        <f aca="false">F242/F212-1</f>
        <v>0.0814750116374403</v>
      </c>
      <c r="M242" s="9" t="n">
        <f aca="false">B242/B235-1</f>
        <v>-0.0814650803861011</v>
      </c>
      <c r="N242" s="9" t="n">
        <f aca="false">B242/B212-1</f>
        <v>0.202297075994004</v>
      </c>
      <c r="O242" s="8" t="n">
        <f aca="false">MAX(O241,F242)</f>
        <v>94.9784404039179</v>
      </c>
      <c r="P242" s="9" t="n">
        <f aca="false">F242/O242-1</f>
        <v>0</v>
      </c>
      <c r="Q242" s="8" t="n">
        <f aca="false">MAX(Q241,B242)</f>
        <v>438.076865575687</v>
      </c>
      <c r="R242" s="9" t="n">
        <f aca="false">B242/Q242-1</f>
        <v>-0.127209901864297</v>
      </c>
      <c r="S242" s="9" t="n">
        <f aca="false">B242/INDEX($B:$B,$E242)-1</f>
        <v>0.202297075994004</v>
      </c>
      <c r="T242" s="0" t="n">
        <f aca="false">IF(AND($A242&gt;=CrashTest!$B$3,$A242&lt;=CrashTest!$C$3),1,IF(AND($A242&gt;=CrashTest!$B$4,$A242&lt;=CrashTest!$C$4),2,IF(AND($A242&gt;=CrashTest!$B$5,$A242&lt;=CrashTest!$C$5),3,IF(AND($A242&gt;=CrashTest!$B$6,$A242&lt;=CrashTest!$C$6),4,IF(AND($A242&gt;=CrashTest!$B$7,$A242&lt;=CrashTest!$C$7),5,0)))))</f>
        <v>0</v>
      </c>
      <c r="U242" s="8" t="str">
        <f aca="false">IF(T242=0,"",IF(T241=T242,MAX(U241,B242),B242))</f>
        <v/>
      </c>
      <c r="V242" s="9" t="str">
        <f aca="false">IF(T242=0,"",B242/U242-1)</f>
        <v/>
      </c>
      <c r="W242" s="8" t="str">
        <f aca="false">IF(T242=0,"",IF(T241=T242,MAX(W241,F242),F242))</f>
        <v/>
      </c>
      <c r="X242" s="9" t="str">
        <f aca="false">IF(T242=0,"",F242/W242-1)</f>
        <v/>
      </c>
    </row>
    <row r="243" customFormat="false" ht="15" hidden="false" customHeight="false" outlineLevel="0" collapsed="false">
      <c r="A243" s="5" t="n">
        <v>44071</v>
      </c>
      <c r="B243" s="6" t="n">
        <v>395.03972980713</v>
      </c>
      <c r="C243" s="7" t="n">
        <v>104.728466</v>
      </c>
      <c r="D243" s="0" t="n">
        <f aca="false">INT((ROW()-3)/30)</f>
        <v>8</v>
      </c>
      <c r="E243" s="0" t="n">
        <f aca="false">2+30*D243</f>
        <v>242</v>
      </c>
      <c r="F243" s="8" t="n">
        <f aca="false">INDEX($F:$F,$E243)*(2*B243/INDEX($B:$B,$E243)-C243/INDEX($C:$C,$E243))</f>
        <v>95.6907108044147</v>
      </c>
      <c r="G243" s="9" t="n">
        <f aca="false">B243/B242-1</f>
        <v>0.033191074947744</v>
      </c>
      <c r="H243" s="9" t="n">
        <f aca="false">F243/F242-1</f>
        <v>0.00749928507425146</v>
      </c>
      <c r="I243" s="9" t="n">
        <f aca="false">LN(B243/B242)</f>
        <v>0.0326521439402794</v>
      </c>
      <c r="J243" s="9" t="n">
        <f aca="false">LN(F243/F242)</f>
        <v>0.00747130523472859</v>
      </c>
      <c r="K243" s="9" t="n">
        <f aca="false">F243/F236-1</f>
        <v>0.0355785542485398</v>
      </c>
      <c r="L243" s="9" t="n">
        <f aca="false">F243/F213-1</f>
        <v>0.093102885546847</v>
      </c>
      <c r="M243" s="9" t="n">
        <f aca="false">B243/B236-1</f>
        <v>0.0201402556436465</v>
      </c>
      <c r="N243" s="9" t="n">
        <f aca="false">B243/B213-1</f>
        <v>0.242161952044266</v>
      </c>
      <c r="O243" s="8" t="n">
        <f aca="false">MAX(O242,F243)</f>
        <v>95.6907108044147</v>
      </c>
      <c r="P243" s="9" t="n">
        <f aca="false">F243/O243-1</f>
        <v>0</v>
      </c>
      <c r="Q243" s="8" t="n">
        <f aca="false">MAX(Q242,B243)</f>
        <v>438.076865575687</v>
      </c>
      <c r="R243" s="9" t="n">
        <f aca="false">B243/Q243-1</f>
        <v>-0.0982410603034262</v>
      </c>
      <c r="S243" s="9" t="n">
        <f aca="false">B243/INDEX($B:$B,$E243)-1</f>
        <v>0.033191074947744</v>
      </c>
      <c r="T243" s="0" t="n">
        <f aca="false">IF(AND($A243&gt;=CrashTest!$B$3,$A243&lt;=CrashTest!$C$3),1,IF(AND($A243&gt;=CrashTest!$B$4,$A243&lt;=CrashTest!$C$4),2,IF(AND($A243&gt;=CrashTest!$B$5,$A243&lt;=CrashTest!$C$5),3,IF(AND($A243&gt;=CrashTest!$B$6,$A243&lt;=CrashTest!$C$6),4,IF(AND($A243&gt;=CrashTest!$B$7,$A243&lt;=CrashTest!$C$7),5,0)))))</f>
        <v>0</v>
      </c>
      <c r="U243" s="8" t="str">
        <f aca="false">IF(T243=0,"",IF(T242=T243,MAX(U242,B243),B243))</f>
        <v/>
      </c>
      <c r="V243" s="9" t="str">
        <f aca="false">IF(T243=0,"",B243/U243-1)</f>
        <v/>
      </c>
      <c r="W243" s="8" t="str">
        <f aca="false">IF(T243=0,"",IF(T242=T243,MAX(W242,F243),F243))</f>
        <v/>
      </c>
      <c r="X243" s="9" t="str">
        <f aca="false">IF(T243=0,"",F243/W243-1)</f>
        <v/>
      </c>
    </row>
    <row r="244" customFormat="false" ht="15" hidden="false" customHeight="false" outlineLevel="0" collapsed="false">
      <c r="A244" s="5" t="n">
        <v>44072</v>
      </c>
      <c r="B244" s="6" t="n">
        <v>400.368165575687</v>
      </c>
      <c r="C244" s="7" t="n">
        <v>106.1701931</v>
      </c>
      <c r="D244" s="0" t="n">
        <f aca="false">INT((ROW()-3)/30)</f>
        <v>8</v>
      </c>
      <c r="E244" s="0" t="n">
        <f aca="false">2+30*D244</f>
        <v>242</v>
      </c>
      <c r="F244" s="8" t="n">
        <f aca="false">INDEX($F:$F,$E244)*(2*B244/INDEX($B:$B,$E244)-C244/INDEX($C:$C,$E244))</f>
        <v>96.9534642165304</v>
      </c>
      <c r="G244" s="9" t="n">
        <f aca="false">B244/B243-1</f>
        <v>0.0134883541236688</v>
      </c>
      <c r="H244" s="9" t="n">
        <f aca="false">F244/F243-1</f>
        <v>0.0131961963862581</v>
      </c>
      <c r="I244" s="9" t="n">
        <f aca="false">LN(B244/B243)</f>
        <v>0.0133981960927083</v>
      </c>
      <c r="J244" s="9" t="n">
        <f aca="false">LN(F244/F243)</f>
        <v>0.0131098850781887</v>
      </c>
      <c r="K244" s="9" t="n">
        <f aca="false">F244/F237-1</f>
        <v>0.0388625905141846</v>
      </c>
      <c r="L244" s="9" t="n">
        <f aca="false">F244/F214-1</f>
        <v>0.0922809952785848</v>
      </c>
      <c r="M244" s="9" t="n">
        <f aca="false">B244/B237-1</f>
        <v>0.0112541129745942</v>
      </c>
      <c r="N244" s="9" t="n">
        <f aca="false">B244/B214-1</f>
        <v>0.19169930948851</v>
      </c>
      <c r="O244" s="8" t="n">
        <f aca="false">MAX(O243,F244)</f>
        <v>96.9534642165304</v>
      </c>
      <c r="P244" s="9" t="n">
        <f aca="false">F244/O244-1</f>
        <v>0</v>
      </c>
      <c r="Q244" s="8" t="n">
        <f aca="false">MAX(Q243,B244)</f>
        <v>438.076865575687</v>
      </c>
      <c r="R244" s="9" t="n">
        <f aca="false">B244/Q244-1</f>
        <v>-0.0860778163906147</v>
      </c>
      <c r="S244" s="9" t="n">
        <f aca="false">B244/INDEX($B:$B,$E244)-1</f>
        <v>0.047127122044053</v>
      </c>
      <c r="T244" s="0" t="n">
        <f aca="false">IF(AND($A244&gt;=CrashTest!$B$3,$A244&lt;=CrashTest!$C$3),1,IF(AND($A244&gt;=CrashTest!$B$4,$A244&lt;=CrashTest!$C$4),2,IF(AND($A244&gt;=CrashTest!$B$5,$A244&lt;=CrashTest!$C$5),3,IF(AND($A244&gt;=CrashTest!$B$6,$A244&lt;=CrashTest!$C$6),4,IF(AND($A244&gt;=CrashTest!$B$7,$A244&lt;=CrashTest!$C$7),5,0)))))</f>
        <v>0</v>
      </c>
      <c r="U244" s="8" t="str">
        <f aca="false">IF(T244=0,"",IF(T243=T244,MAX(U243,B244),B244))</f>
        <v/>
      </c>
      <c r="V244" s="9" t="str">
        <f aca="false">IF(T244=0,"",B244/U244-1)</f>
        <v/>
      </c>
      <c r="W244" s="8" t="str">
        <f aca="false">IF(T244=0,"",IF(T243=T244,MAX(W243,F244),F244))</f>
        <v/>
      </c>
      <c r="X244" s="9" t="str">
        <f aca="false">IF(T244=0,"",F244/W244-1)</f>
        <v/>
      </c>
    </row>
    <row r="245" customFormat="false" ht="15" hidden="false" customHeight="false" outlineLevel="0" collapsed="false">
      <c r="A245" s="5" t="n">
        <v>44073</v>
      </c>
      <c r="B245" s="6" t="n">
        <v>428.196437931035</v>
      </c>
      <c r="C245" s="7" t="n">
        <v>120.5367918</v>
      </c>
      <c r="D245" s="0" t="n">
        <f aca="false">INT((ROW()-3)/30)</f>
        <v>8</v>
      </c>
      <c r="E245" s="0" t="n">
        <f aca="false">2+30*D245</f>
        <v>242</v>
      </c>
      <c r="F245" s="8" t="n">
        <f aca="false">INDEX($F:$F,$E245)*(2*B245/INDEX($B:$B,$E245)-C245/INDEX($C:$C,$E245))</f>
        <v>96.9826882253339</v>
      </c>
      <c r="G245" s="9" t="n">
        <f aca="false">B245/B244-1</f>
        <v>0.0695067059473471</v>
      </c>
      <c r="H245" s="9" t="n">
        <f aca="false">F245/F244-1</f>
        <v>0.000301423049084759</v>
      </c>
      <c r="I245" s="9" t="n">
        <f aca="false">LN(B245/B244)</f>
        <v>0.0671975196911634</v>
      </c>
      <c r="J245" s="9" t="n">
        <f aca="false">LN(F245/F244)</f>
        <v>0.000301377630284119</v>
      </c>
      <c r="K245" s="9" t="n">
        <f aca="false">F245/F238-1</f>
        <v>0.032379101134937</v>
      </c>
      <c r="L245" s="9" t="n">
        <f aca="false">F245/F215-1</f>
        <v>0.0951446221359396</v>
      </c>
      <c r="M245" s="9" t="n">
        <f aca="false">B245/B238-1</f>
        <v>0.092483867450287</v>
      </c>
      <c r="N245" s="9" t="n">
        <f aca="false">B245/B215-1</f>
        <v>0.236918503303477</v>
      </c>
      <c r="O245" s="8" t="n">
        <f aca="false">MAX(O244,F245)</f>
        <v>96.9826882253339</v>
      </c>
      <c r="P245" s="9" t="n">
        <f aca="false">F245/O245-1</f>
        <v>0</v>
      </c>
      <c r="Q245" s="8" t="n">
        <f aca="false">MAX(Q244,B245)</f>
        <v>438.076865575687</v>
      </c>
      <c r="R245" s="9" t="n">
        <f aca="false">B245/Q245-1</f>
        <v>-0.02255409591572</v>
      </c>
      <c r="S245" s="9" t="n">
        <f aca="false">B245/INDEX($B:$B,$E245)-1</f>
        <v>0.119909479005461</v>
      </c>
      <c r="T245" s="0" t="n">
        <f aca="false">IF(AND($A245&gt;=CrashTest!$B$3,$A245&lt;=CrashTest!$C$3),1,IF(AND($A245&gt;=CrashTest!$B$4,$A245&lt;=CrashTest!$C$4),2,IF(AND($A245&gt;=CrashTest!$B$5,$A245&lt;=CrashTest!$C$5),3,IF(AND($A245&gt;=CrashTest!$B$6,$A245&lt;=CrashTest!$C$6),4,IF(AND($A245&gt;=CrashTest!$B$7,$A245&lt;=CrashTest!$C$7),5,0)))))</f>
        <v>0</v>
      </c>
      <c r="U245" s="8" t="str">
        <f aca="false">IF(T245=0,"",IF(T244=T245,MAX(U244,B245),B245))</f>
        <v/>
      </c>
      <c r="V245" s="9" t="str">
        <f aca="false">IF(T245=0,"",B245/U245-1)</f>
        <v/>
      </c>
      <c r="W245" s="8" t="str">
        <f aca="false">IF(T245=0,"",IF(T244=T245,MAX(W244,F245),F245))</f>
        <v/>
      </c>
      <c r="X245" s="9" t="str">
        <f aca="false">IF(T245=0,"",F245/W245-1)</f>
        <v/>
      </c>
    </row>
    <row r="246" customFormat="false" ht="15" hidden="false" customHeight="false" outlineLevel="0" collapsed="false">
      <c r="A246" s="5" t="n">
        <v>44074</v>
      </c>
      <c r="B246" s="6" t="n">
        <v>436.09076943308</v>
      </c>
      <c r="C246" s="7" t="n">
        <v>122.8846439</v>
      </c>
      <c r="D246" s="0" t="n">
        <f aca="false">INT((ROW()-3)/30)</f>
        <v>8</v>
      </c>
      <c r="E246" s="0" t="n">
        <f aca="false">2+30*D246</f>
        <v>242</v>
      </c>
      <c r="F246" s="8" t="n">
        <f aca="false">INDEX($F:$F,$E246)*(2*B246/INDEX($B:$B,$E246)-C246/INDEX($C:$C,$E246))</f>
        <v>98.6500633055129</v>
      </c>
      <c r="G246" s="9" t="n">
        <f aca="false">B246/B245-1</f>
        <v>0.0184362381438503</v>
      </c>
      <c r="H246" s="9" t="n">
        <f aca="false">F246/F245-1</f>
        <v>0.0171925021948758</v>
      </c>
      <c r="I246" s="9" t="n">
        <f aca="false">LN(B246/B245)</f>
        <v>0.0182683510371077</v>
      </c>
      <c r="J246" s="9" t="n">
        <f aca="false">LN(F246/F245)</f>
        <v>0.0170463835151417</v>
      </c>
      <c r="K246" s="9" t="n">
        <f aca="false">F246/F239-1</f>
        <v>0.0529190927277445</v>
      </c>
      <c r="L246" s="9" t="n">
        <f aca="false">F246/F216-1</f>
        <v>0.0931862336788298</v>
      </c>
      <c r="M246" s="9" t="n">
        <f aca="false">B246/B239-1</f>
        <v>0.066778598011934</v>
      </c>
      <c r="N246" s="9" t="n">
        <f aca="false">B246/B216-1</f>
        <v>0.126308540223514</v>
      </c>
      <c r="O246" s="8" t="n">
        <f aca="false">MAX(O245,F246)</f>
        <v>98.6500633055129</v>
      </c>
      <c r="P246" s="9" t="n">
        <f aca="false">F246/O246-1</f>
        <v>0</v>
      </c>
      <c r="Q246" s="8" t="n">
        <f aca="false">MAX(Q245,B246)</f>
        <v>438.076865575687</v>
      </c>
      <c r="R246" s="9" t="n">
        <f aca="false">B246/Q246-1</f>
        <v>-0.00453367045529096</v>
      </c>
      <c r="S246" s="9" t="n">
        <f aca="false">B246/INDEX($B:$B,$E246)-1</f>
        <v>0.140556396859961</v>
      </c>
      <c r="T246" s="0" t="n">
        <f aca="false">IF(AND($A246&gt;=CrashTest!$B$3,$A246&lt;=CrashTest!$C$3),1,IF(AND($A246&gt;=CrashTest!$B$4,$A246&lt;=CrashTest!$C$4),2,IF(AND($A246&gt;=CrashTest!$B$5,$A246&lt;=CrashTest!$C$5),3,IF(AND($A246&gt;=CrashTest!$B$6,$A246&lt;=CrashTest!$C$6),4,IF(AND($A246&gt;=CrashTest!$B$7,$A246&lt;=CrashTest!$C$7),5,0)))))</f>
        <v>0</v>
      </c>
      <c r="U246" s="8" t="str">
        <f aca="false">IF(T246=0,"",IF(T245=T246,MAX(U245,B246),B246))</f>
        <v/>
      </c>
      <c r="V246" s="9" t="str">
        <f aca="false">IF(T246=0,"",B246/U246-1)</f>
        <v/>
      </c>
      <c r="W246" s="8" t="str">
        <f aca="false">IF(T246=0,"",IF(T245=T246,MAX(W245,F246),F246))</f>
        <v/>
      </c>
      <c r="X246" s="9" t="str">
        <f aca="false">IF(T246=0,"",F246/W246-1)</f>
        <v/>
      </c>
    </row>
    <row r="247" customFormat="false" ht="15" hidden="false" customHeight="false" outlineLevel="0" collapsed="false">
      <c r="A247" s="5" t="n">
        <v>44075</v>
      </c>
      <c r="B247" s="6" t="n">
        <v>480.749175862069</v>
      </c>
      <c r="C247" s="7" t="n">
        <v>143.0209821</v>
      </c>
      <c r="D247" s="0" t="n">
        <f aca="false">INT((ROW()-3)/30)</f>
        <v>8</v>
      </c>
      <c r="E247" s="0" t="n">
        <f aca="false">2+30*D247</f>
        <v>242</v>
      </c>
      <c r="F247" s="8" t="n">
        <f aca="false">INDEX($F:$F,$E247)*(2*B247/INDEX($B:$B,$E247)-C247/INDEX($C:$C,$E247))</f>
        <v>101.500057016505</v>
      </c>
      <c r="G247" s="9" t="n">
        <f aca="false">B247/B246-1</f>
        <v>0.102406218061082</v>
      </c>
      <c r="H247" s="9" t="n">
        <f aca="false">F247/F246-1</f>
        <v>0.0288899329153633</v>
      </c>
      <c r="I247" s="9" t="n">
        <f aca="false">LN(B247/B246)</f>
        <v>0.0974952617376576</v>
      </c>
      <c r="J247" s="9" t="n">
        <f aca="false">LN(F247/F246)</f>
        <v>0.02848048603391</v>
      </c>
      <c r="K247" s="9" t="n">
        <f aca="false">F247/F240-1</f>
        <v>0.0861506311122575</v>
      </c>
      <c r="L247" s="9" t="n">
        <f aca="false">F247/F217-1</f>
        <v>0.134040606061182</v>
      </c>
      <c r="M247" s="9" t="n">
        <f aca="false">B247/B240-1</f>
        <v>0.253240217941716</v>
      </c>
      <c r="N247" s="9" t="n">
        <f aca="false">B247/B217-1</f>
        <v>0.291709141491891</v>
      </c>
      <c r="O247" s="8" t="n">
        <f aca="false">MAX(O246,F247)</f>
        <v>101.500057016505</v>
      </c>
      <c r="P247" s="9" t="n">
        <f aca="false">F247/O247-1</f>
        <v>0</v>
      </c>
      <c r="Q247" s="8" t="n">
        <f aca="false">MAX(Q246,B247)</f>
        <v>480.749175862069</v>
      </c>
      <c r="R247" s="9" t="n">
        <f aca="false">B247/Q247-1</f>
        <v>0</v>
      </c>
      <c r="S247" s="9" t="n">
        <f aca="false">B247/INDEX($B:$B,$E247)-1</f>
        <v>0.257356463947764</v>
      </c>
      <c r="T247" s="0" t="n">
        <f aca="false">IF(AND($A247&gt;=CrashTest!$B$3,$A247&lt;=CrashTest!$C$3),1,IF(AND($A247&gt;=CrashTest!$B$4,$A247&lt;=CrashTest!$C$4),2,IF(AND($A247&gt;=CrashTest!$B$5,$A247&lt;=CrashTest!$C$5),3,IF(AND($A247&gt;=CrashTest!$B$6,$A247&lt;=CrashTest!$C$6),4,IF(AND($A247&gt;=CrashTest!$B$7,$A247&lt;=CrashTest!$C$7),5,0)))))</f>
        <v>0</v>
      </c>
      <c r="U247" s="8" t="str">
        <f aca="false">IF(T247=0,"",IF(T246=T247,MAX(U246,B247),B247))</f>
        <v/>
      </c>
      <c r="V247" s="9" t="str">
        <f aca="false">IF(T247=0,"",B247/U247-1)</f>
        <v/>
      </c>
      <c r="W247" s="8" t="str">
        <f aca="false">IF(T247=0,"",IF(T246=T247,MAX(W246,F247),F247))</f>
        <v/>
      </c>
      <c r="X247" s="9" t="str">
        <f aca="false">IF(T247=0,"",F247/W247-1)</f>
        <v/>
      </c>
    </row>
    <row r="248" customFormat="false" ht="15" hidden="false" customHeight="false" outlineLevel="0" collapsed="false">
      <c r="A248" s="5" t="n">
        <v>44076</v>
      </c>
      <c r="B248" s="6" t="n">
        <v>441.214134132087</v>
      </c>
      <c r="C248" s="7" t="n">
        <v>125.8665271</v>
      </c>
      <c r="D248" s="0" t="n">
        <f aca="false">INT((ROW()-3)/30)</f>
        <v>8</v>
      </c>
      <c r="E248" s="0" t="n">
        <f aca="false">2+30*D248</f>
        <v>242</v>
      </c>
      <c r="F248" s="8" t="n">
        <f aca="false">INDEX($F:$F,$E248)*(2*B248/INDEX($B:$B,$E248)-C248/INDEX($C:$C,$E248))</f>
        <v>98.3319180141377</v>
      </c>
      <c r="G248" s="9" t="n">
        <f aca="false">B248/B247-1</f>
        <v>-0.0822363172211136</v>
      </c>
      <c r="H248" s="9" t="n">
        <f aca="false">F248/F247-1</f>
        <v>-0.0312131746078983</v>
      </c>
      <c r="I248" s="9" t="n">
        <f aca="false">LN(B248/B247)</f>
        <v>-0.0858153476682401</v>
      </c>
      <c r="J248" s="9" t="n">
        <f aca="false">LN(F248/F247)</f>
        <v>-0.0317106857290918</v>
      </c>
      <c r="K248" s="9" t="n">
        <f aca="false">F248/F241-1</f>
        <v>0.0520952308176599</v>
      </c>
      <c r="L248" s="9" t="n">
        <f aca="false">F248/F218-1</f>
        <v>0.0956590764400063</v>
      </c>
      <c r="M248" s="9" t="n">
        <f aca="false">B248/B241-1</f>
        <v>0.142024575801439</v>
      </c>
      <c r="N248" s="9" t="n">
        <f aca="false">B248/B218-1</f>
        <v>0.144560528116602</v>
      </c>
      <c r="O248" s="8" t="n">
        <f aca="false">MAX(O247,F248)</f>
        <v>101.500057016505</v>
      </c>
      <c r="P248" s="9" t="n">
        <f aca="false">F248/O248-1</f>
        <v>-0.0312131746078983</v>
      </c>
      <c r="Q248" s="8" t="n">
        <f aca="false">MAX(Q247,B248)</f>
        <v>480.749175862069</v>
      </c>
      <c r="R248" s="9" t="n">
        <f aca="false">B248/Q248-1</f>
        <v>-0.0822363172211136</v>
      </c>
      <c r="S248" s="9" t="n">
        <f aca="false">B248/INDEX($B:$B,$E248)-1</f>
        <v>0.153956098918538</v>
      </c>
      <c r="T248" s="0" t="n">
        <f aca="false">IF(AND($A248&gt;=CrashTest!$B$3,$A248&lt;=CrashTest!$C$3),1,IF(AND($A248&gt;=CrashTest!$B$4,$A248&lt;=CrashTest!$C$4),2,IF(AND($A248&gt;=CrashTest!$B$5,$A248&lt;=CrashTest!$C$5),3,IF(AND($A248&gt;=CrashTest!$B$6,$A248&lt;=CrashTest!$C$6),4,IF(AND($A248&gt;=CrashTest!$B$7,$A248&lt;=CrashTest!$C$7),5,0)))))</f>
        <v>0</v>
      </c>
      <c r="U248" s="8" t="str">
        <f aca="false">IF(T248=0,"",IF(T247=T248,MAX(U247,B248),B248))</f>
        <v/>
      </c>
      <c r="V248" s="9" t="str">
        <f aca="false">IF(T248=0,"",B248/U248-1)</f>
        <v/>
      </c>
      <c r="W248" s="8" t="str">
        <f aca="false">IF(T248=0,"",IF(T247=T248,MAX(W247,F248),F248))</f>
        <v/>
      </c>
      <c r="X248" s="9" t="str">
        <f aca="false">IF(T248=0,"",F248/W248-1)</f>
        <v/>
      </c>
    </row>
    <row r="249" customFormat="false" ht="15" hidden="false" customHeight="false" outlineLevel="0" collapsed="false">
      <c r="A249" s="5" t="n">
        <v>44077</v>
      </c>
      <c r="B249" s="6" t="n">
        <v>383.542584979544</v>
      </c>
      <c r="C249" s="7" t="n">
        <v>98.70768813</v>
      </c>
      <c r="D249" s="0" t="n">
        <f aca="false">INT((ROW()-3)/30)</f>
        <v>8</v>
      </c>
      <c r="E249" s="0" t="n">
        <f aca="false">2+30*D249</f>
        <v>242</v>
      </c>
      <c r="F249" s="8" t="n">
        <f aca="false">INDEX($F:$F,$E249)*(2*B249/INDEX($B:$B,$E249)-C249/INDEX($C:$C,$E249))</f>
        <v>95.7605242354408</v>
      </c>
      <c r="G249" s="9" t="n">
        <f aca="false">B249/B248-1</f>
        <v>-0.13071101918797</v>
      </c>
      <c r="H249" s="9" t="n">
        <f aca="false">F249/F248-1</f>
        <v>-0.0261501436220042</v>
      </c>
      <c r="I249" s="9" t="n">
        <f aca="false">LN(B249/B248)</f>
        <v>-0.140079664909784</v>
      </c>
      <c r="J249" s="9" t="n">
        <f aca="false">LN(F249/F248)</f>
        <v>-0.0264981387848079</v>
      </c>
      <c r="K249" s="9" t="n">
        <f aca="false">F249/F242-1</f>
        <v>0.00823433010899</v>
      </c>
      <c r="L249" s="9" t="n">
        <f aca="false">F249/F219-1</f>
        <v>0.0534076031380824</v>
      </c>
      <c r="M249" s="9" t="n">
        <f aca="false">B249/B242-1</f>
        <v>0.0031213211307215</v>
      </c>
      <c r="N249" s="9" t="n">
        <f aca="false">B249/B219-1</f>
        <v>-0.0182261493550147</v>
      </c>
      <c r="O249" s="8" t="n">
        <f aca="false">MAX(O248,F249)</f>
        <v>101.500057016505</v>
      </c>
      <c r="P249" s="9" t="n">
        <f aca="false">F249/O249-1</f>
        <v>-0.0565470892310074</v>
      </c>
      <c r="Q249" s="8" t="n">
        <f aca="false">MAX(Q248,B249)</f>
        <v>480.749175862069</v>
      </c>
      <c r="R249" s="9" t="n">
        <f aca="false">B249/Q249-1</f>
        <v>-0.202198143570847</v>
      </c>
      <c r="S249" s="9" t="n">
        <f aca="false">B249/INDEX($B:$B,$E249)-1</f>
        <v>0.0031213211307215</v>
      </c>
      <c r="T249" s="0" t="n">
        <f aca="false">IF(AND($A249&gt;=CrashTest!$B$3,$A249&lt;=CrashTest!$C$3),1,IF(AND($A249&gt;=CrashTest!$B$4,$A249&lt;=CrashTest!$C$4),2,IF(AND($A249&gt;=CrashTest!$B$5,$A249&lt;=CrashTest!$C$5),3,IF(AND($A249&gt;=CrashTest!$B$6,$A249&lt;=CrashTest!$C$6),4,IF(AND($A249&gt;=CrashTest!$B$7,$A249&lt;=CrashTest!$C$7),5,0)))))</f>
        <v>0</v>
      </c>
      <c r="U249" s="8" t="str">
        <f aca="false">IF(T249=0,"",IF(T248=T249,MAX(U248,B249),B249))</f>
        <v/>
      </c>
      <c r="V249" s="9" t="str">
        <f aca="false">IF(T249=0,"",B249/U249-1)</f>
        <v/>
      </c>
      <c r="W249" s="8" t="str">
        <f aca="false">IF(T249=0,"",IF(T248=T249,MAX(W248,F249),F249))</f>
        <v/>
      </c>
      <c r="X249" s="9" t="str">
        <f aca="false">IF(T249=0,"",F249/W249-1)</f>
        <v/>
      </c>
    </row>
    <row r="250" customFormat="false" ht="15" hidden="false" customHeight="false" outlineLevel="0" collapsed="false">
      <c r="A250" s="5" t="n">
        <v>44078</v>
      </c>
      <c r="B250" s="6" t="n">
        <v>386.66907597896</v>
      </c>
      <c r="C250" s="7" t="n">
        <v>100.2104655</v>
      </c>
      <c r="D250" s="0" t="n">
        <f aca="false">INT((ROW()-3)/30)</f>
        <v>8</v>
      </c>
      <c r="E250" s="0" t="n">
        <f aca="false">2+30*D250</f>
        <v>242</v>
      </c>
      <c r="F250" s="8" t="n">
        <f aca="false">INDEX($F:$F,$E250)*(2*B250/INDEX($B:$B,$E250)-C250/INDEX($C:$C,$E250))</f>
        <v>95.8706912050528</v>
      </c>
      <c r="G250" s="9" t="n">
        <f aca="false">B250/B249-1</f>
        <v>0.00815161372389128</v>
      </c>
      <c r="H250" s="9" t="n">
        <f aca="false">F250/F249-1</f>
        <v>0.00115044242386531</v>
      </c>
      <c r="I250" s="9" t="n">
        <f aca="false">LN(B250/B249)</f>
        <v>0.00811856877902906</v>
      </c>
      <c r="J250" s="9" t="n">
        <f aca="false">LN(F250/F249)</f>
        <v>0.00114978117208613</v>
      </c>
      <c r="K250" s="9" t="n">
        <f aca="false">F250/F243-1</f>
        <v>0.00188085550964301</v>
      </c>
      <c r="L250" s="9" t="n">
        <f aca="false">F250/F220-1</f>
        <v>0.0583455293393007</v>
      </c>
      <c r="M250" s="9" t="n">
        <f aca="false">B250/B243-1</f>
        <v>-0.0211893974113865</v>
      </c>
      <c r="N250" s="9" t="n">
        <f aca="false">B250/B220-1</f>
        <v>-0.0347780292255395</v>
      </c>
      <c r="O250" s="8" t="n">
        <f aca="false">MAX(O249,F250)</f>
        <v>101.500057016505</v>
      </c>
      <c r="P250" s="9" t="n">
        <f aca="false">F250/O250-1</f>
        <v>-0.0554617009775396</v>
      </c>
      <c r="Q250" s="8" t="n">
        <f aca="false">MAX(Q249,B250)</f>
        <v>480.749175862069</v>
      </c>
      <c r="R250" s="9" t="n">
        <f aca="false">B250/Q250-1</f>
        <v>-0.195694771009033</v>
      </c>
      <c r="S250" s="9" t="n">
        <f aca="false">B250/INDEX($B:$B,$E250)-1</f>
        <v>0.0112983786587786</v>
      </c>
      <c r="T250" s="0" t="n">
        <f aca="false">IF(AND($A250&gt;=CrashTest!$B$3,$A250&lt;=CrashTest!$C$3),1,IF(AND($A250&gt;=CrashTest!$B$4,$A250&lt;=CrashTest!$C$4),2,IF(AND($A250&gt;=CrashTest!$B$5,$A250&lt;=CrashTest!$C$5),3,IF(AND($A250&gt;=CrashTest!$B$6,$A250&lt;=CrashTest!$C$6),4,IF(AND($A250&gt;=CrashTest!$B$7,$A250&lt;=CrashTest!$C$7),5,0)))))</f>
        <v>0</v>
      </c>
      <c r="U250" s="8" t="str">
        <f aca="false">IF(T250=0,"",IF(T249=T250,MAX(U249,B250),B250))</f>
        <v/>
      </c>
      <c r="V250" s="9" t="str">
        <f aca="false">IF(T250=0,"",B250/U250-1)</f>
        <v/>
      </c>
      <c r="W250" s="8" t="str">
        <f aca="false">IF(T250=0,"",IF(T249=T250,MAX(W249,F250),F250))</f>
        <v/>
      </c>
      <c r="X250" s="9" t="str">
        <f aca="false">IF(T250=0,"",F250/W250-1)</f>
        <v/>
      </c>
    </row>
    <row r="251" customFormat="false" ht="15" hidden="false" customHeight="false" outlineLevel="0" collapsed="false">
      <c r="A251" s="5" t="n">
        <v>44079</v>
      </c>
      <c r="B251" s="6" t="n">
        <v>331.420088544711</v>
      </c>
      <c r="C251" s="7" t="n">
        <v>76.01640036</v>
      </c>
      <c r="D251" s="0" t="n">
        <f aca="false">INT((ROW()-3)/30)</f>
        <v>8</v>
      </c>
      <c r="E251" s="0" t="n">
        <f aca="false">2+30*D251</f>
        <v>242</v>
      </c>
      <c r="F251" s="8" t="n">
        <f aca="false">INDEX($F:$F,$E251)*(2*B251/INDEX($B:$B,$E251)-C251/INDEX($C:$C,$E251))</f>
        <v>91.6557822598698</v>
      </c>
      <c r="G251" s="9" t="n">
        <f aca="false">B251/B250-1</f>
        <v>-0.142884422019969</v>
      </c>
      <c r="H251" s="9" t="n">
        <f aca="false">F251/F250-1</f>
        <v>-0.0439645202533067</v>
      </c>
      <c r="I251" s="9" t="n">
        <f aca="false">LN(B251/B250)</f>
        <v>-0.15418250602367</v>
      </c>
      <c r="J251" s="9" t="n">
        <f aca="false">LN(F251/F250)</f>
        <v>-0.044960253913649</v>
      </c>
      <c r="K251" s="9" t="n">
        <f aca="false">F251/F244-1</f>
        <v>-0.0546414921784441</v>
      </c>
      <c r="L251" s="9" t="n">
        <f aca="false">F251/F221-1</f>
        <v>0.0141291232990846</v>
      </c>
      <c r="M251" s="9" t="n">
        <f aca="false">B251/B244-1</f>
        <v>-0.172211686540652</v>
      </c>
      <c r="N251" s="9" t="n">
        <f aca="false">B251/B221-1</f>
        <v>-0.158823578595198</v>
      </c>
      <c r="O251" s="8" t="n">
        <f aca="false">MAX(O250,F251)</f>
        <v>101.500057016505</v>
      </c>
      <c r="P251" s="9" t="n">
        <f aca="false">F251/O251-1</f>
        <v>-0.0969878741549364</v>
      </c>
      <c r="Q251" s="8" t="n">
        <f aca="false">MAX(Q250,B251)</f>
        <v>480.749175862069</v>
      </c>
      <c r="R251" s="9" t="n">
        <f aca="false">B251/Q251-1</f>
        <v>-0.310617458781046</v>
      </c>
      <c r="S251" s="9" t="n">
        <f aca="false">B251/INDEX($B:$B,$E251)-1</f>
        <v>-0.133200405665612</v>
      </c>
      <c r="T251" s="0" t="n">
        <f aca="false">IF(AND($A251&gt;=CrashTest!$B$3,$A251&lt;=CrashTest!$C$3),1,IF(AND($A251&gt;=CrashTest!$B$4,$A251&lt;=CrashTest!$C$4),2,IF(AND($A251&gt;=CrashTest!$B$5,$A251&lt;=CrashTest!$C$5),3,IF(AND($A251&gt;=CrashTest!$B$6,$A251&lt;=CrashTest!$C$6),4,IF(AND($A251&gt;=CrashTest!$B$7,$A251&lt;=CrashTest!$C$7),5,0)))))</f>
        <v>0</v>
      </c>
      <c r="U251" s="8" t="str">
        <f aca="false">IF(T251=0,"",IF(T250=T251,MAX(U250,B251),B251))</f>
        <v/>
      </c>
      <c r="V251" s="9" t="str">
        <f aca="false">IF(T251=0,"",B251/U251-1)</f>
        <v/>
      </c>
      <c r="W251" s="8" t="str">
        <f aca="false">IF(T251=0,"",IF(T250=T251,MAX(W250,F251),F251))</f>
        <v/>
      </c>
      <c r="X251" s="9" t="str">
        <f aca="false">IF(T251=0,"",F251/W251-1)</f>
        <v/>
      </c>
    </row>
    <row r="252" customFormat="false" ht="15" hidden="false" customHeight="false" outlineLevel="0" collapsed="false">
      <c r="A252" s="5" t="n">
        <v>44080</v>
      </c>
      <c r="B252" s="6" t="n">
        <v>353.227129573349</v>
      </c>
      <c r="C252" s="7" t="n">
        <v>84.47660122</v>
      </c>
      <c r="D252" s="0" t="n">
        <f aca="false">INT((ROW()-3)/30)</f>
        <v>8</v>
      </c>
      <c r="E252" s="0" t="n">
        <f aca="false">2+30*D252</f>
        <v>242</v>
      </c>
      <c r="F252" s="8" t="n">
        <f aca="false">INDEX($F:$F,$E252)*(2*B252/INDEX($B:$B,$E252)-C252/INDEX($C:$C,$E252))</f>
        <v>94.3654974529105</v>
      </c>
      <c r="G252" s="9" t="n">
        <f aca="false">B252/B251-1</f>
        <v>0.0657987906659316</v>
      </c>
      <c r="H252" s="9" t="n">
        <f aca="false">F252/F251-1</f>
        <v>0.0295640397826498</v>
      </c>
      <c r="I252" s="9" t="n">
        <f aca="false">LN(B252/B251)</f>
        <v>0.0637245562072905</v>
      </c>
      <c r="J252" s="9" t="n">
        <f aca="false">LN(F252/F251)</f>
        <v>0.0291354502938113</v>
      </c>
      <c r="K252" s="9" t="n">
        <f aca="false">F252/F245-1</f>
        <v>-0.026986164441457</v>
      </c>
      <c r="L252" s="9" t="n">
        <f aca="false">F252/F222-1</f>
        <v>0.0372919344747782</v>
      </c>
      <c r="M252" s="9" t="n">
        <f aca="false">B252/B245-1</f>
        <v>-0.175081578725698</v>
      </c>
      <c r="N252" s="9" t="n">
        <f aca="false">B252/B222-1</f>
        <v>-0.0712615898646467</v>
      </c>
      <c r="O252" s="8" t="n">
        <f aca="false">MAX(O251,F252)</f>
        <v>101.500057016505</v>
      </c>
      <c r="P252" s="9" t="n">
        <f aca="false">F252/O252-1</f>
        <v>-0.0702911877422379</v>
      </c>
      <c r="Q252" s="8" t="n">
        <f aca="false">MAX(Q251,B252)</f>
        <v>480.749175862069</v>
      </c>
      <c r="R252" s="9" t="n">
        <f aca="false">B252/Q252-1</f>
        <v>-0.265256921262632</v>
      </c>
      <c r="S252" s="9" t="n">
        <f aca="false">B252/INDEX($B:$B,$E252)-1</f>
        <v>-0.0761660406086894</v>
      </c>
      <c r="T252" s="0" t="n">
        <f aca="false">IF(AND($A252&gt;=CrashTest!$B$3,$A252&lt;=CrashTest!$C$3),1,IF(AND($A252&gt;=CrashTest!$B$4,$A252&lt;=CrashTest!$C$4),2,IF(AND($A252&gt;=CrashTest!$B$5,$A252&lt;=CrashTest!$C$5),3,IF(AND($A252&gt;=CrashTest!$B$6,$A252&lt;=CrashTest!$C$6),4,IF(AND($A252&gt;=CrashTest!$B$7,$A252&lt;=CrashTest!$C$7),5,0)))))</f>
        <v>0</v>
      </c>
      <c r="U252" s="8" t="str">
        <f aca="false">IF(T252=0,"",IF(T251=T252,MAX(U251,B252),B252))</f>
        <v/>
      </c>
      <c r="V252" s="9" t="str">
        <f aca="false">IF(T252=0,"",B252/U252-1)</f>
        <v/>
      </c>
      <c r="W252" s="8" t="str">
        <f aca="false">IF(T252=0,"",IF(T251=T252,MAX(W251,F252),F252))</f>
        <v/>
      </c>
      <c r="X252" s="9" t="str">
        <f aca="false">IF(T252=0,"",F252/W252-1)</f>
        <v/>
      </c>
    </row>
    <row r="253" customFormat="false" ht="15" hidden="false" customHeight="false" outlineLevel="0" collapsed="false">
      <c r="A253" s="5" t="n">
        <v>44081</v>
      </c>
      <c r="B253" s="6" t="n">
        <v>352.806469023963</v>
      </c>
      <c r="C253" s="7" t="n">
        <v>84.86425414</v>
      </c>
      <c r="D253" s="0" t="n">
        <f aca="false">INT((ROW()-3)/30)</f>
        <v>8</v>
      </c>
      <c r="E253" s="0" t="n">
        <f aca="false">2+30*D253</f>
        <v>242</v>
      </c>
      <c r="F253" s="8" t="n">
        <f aca="false">INDEX($F:$F,$E253)*(2*B253/INDEX($B:$B,$E253)-C253/INDEX($C:$C,$E253))</f>
        <v>93.7842426866284</v>
      </c>
      <c r="G253" s="9" t="n">
        <f aca="false">B253/B252-1</f>
        <v>-0.00119090668345334</v>
      </c>
      <c r="H253" s="9" t="n">
        <f aca="false">F253/F252-1</f>
        <v>-0.00615961110756713</v>
      </c>
      <c r="I253" s="9" t="n">
        <f aca="false">LN(B253/B252)</f>
        <v>-0.00119161637632563</v>
      </c>
      <c r="J253" s="9" t="n">
        <f aca="false">LN(F253/F252)</f>
        <v>-0.00617865977393363</v>
      </c>
      <c r="K253" s="9" t="n">
        <f aca="false">F253/F246-1</f>
        <v>-0.0493240496340619</v>
      </c>
      <c r="L253" s="9" t="n">
        <f aca="false">F253/F223-1</f>
        <v>0.0588778852733423</v>
      </c>
      <c r="M253" s="9" t="n">
        <f aca="false">B253/B246-1</f>
        <v>-0.190979278275913</v>
      </c>
      <c r="N253" s="9" t="n">
        <f aca="false">B253/B223-1</f>
        <v>-0.100809689284315</v>
      </c>
      <c r="O253" s="8" t="n">
        <f aca="false">MAX(O252,F253)</f>
        <v>101.500057016505</v>
      </c>
      <c r="P253" s="9" t="n">
        <f aca="false">F253/O253-1</f>
        <v>-0.0760178324690238</v>
      </c>
      <c r="Q253" s="8" t="n">
        <f aca="false">MAX(Q252,B253)</f>
        <v>480.749175862069</v>
      </c>
      <c r="R253" s="9" t="n">
        <f aca="false">B253/Q253-1</f>
        <v>-0.266131931705721</v>
      </c>
      <c r="S253" s="9" t="n">
        <f aca="false">B253/INDEX($B:$B,$E253)-1</f>
        <v>-0.0772662406453297</v>
      </c>
      <c r="T253" s="0" t="n">
        <f aca="false">IF(AND($A253&gt;=CrashTest!$B$3,$A253&lt;=CrashTest!$C$3),1,IF(AND($A253&gt;=CrashTest!$B$4,$A253&lt;=CrashTest!$C$4),2,IF(AND($A253&gt;=CrashTest!$B$5,$A253&lt;=CrashTest!$C$5),3,IF(AND($A253&gt;=CrashTest!$B$6,$A253&lt;=CrashTest!$C$6),4,IF(AND($A253&gt;=CrashTest!$B$7,$A253&lt;=CrashTest!$C$7),5,0)))))</f>
        <v>0</v>
      </c>
      <c r="U253" s="8" t="str">
        <f aca="false">IF(T253=0,"",IF(T252=T253,MAX(U252,B253),B253))</f>
        <v/>
      </c>
      <c r="V253" s="9" t="str">
        <f aca="false">IF(T253=0,"",B253/U253-1)</f>
        <v/>
      </c>
      <c r="W253" s="8" t="str">
        <f aca="false">IF(T253=0,"",IF(T252=T253,MAX(W252,F253),F253))</f>
        <v/>
      </c>
      <c r="X253" s="9" t="str">
        <f aca="false">IF(T253=0,"",F253/W253-1)</f>
        <v/>
      </c>
    </row>
    <row r="254" customFormat="false" ht="15" hidden="false" customHeight="false" outlineLevel="0" collapsed="false">
      <c r="A254" s="5" t="n">
        <v>44082</v>
      </c>
      <c r="B254" s="6" t="n">
        <v>336.716558094682</v>
      </c>
      <c r="C254" s="7" t="n">
        <v>77.18904893</v>
      </c>
      <c r="D254" s="0" t="n">
        <f aca="false">INT((ROW()-3)/30)</f>
        <v>8</v>
      </c>
      <c r="E254" s="0" t="n">
        <f aca="false">2+30*D254</f>
        <v>242</v>
      </c>
      <c r="F254" s="8" t="n">
        <f aca="false">INDEX($F:$F,$E254)*(2*B254/INDEX($B:$B,$E254)-C254/INDEX($C:$C,$E254))</f>
        <v>93.1610512436551</v>
      </c>
      <c r="G254" s="9" t="n">
        <f aca="false">B254/B253-1</f>
        <v>-0.0456054872627298</v>
      </c>
      <c r="H254" s="9" t="n">
        <f aca="false">F254/F253-1</f>
        <v>-0.00664494828897511</v>
      </c>
      <c r="I254" s="9" t="n">
        <f aca="false">LN(B254/B253)</f>
        <v>-0.0466781576520185</v>
      </c>
      <c r="J254" s="9" t="n">
        <f aca="false">LN(F254/F253)</f>
        <v>-0.00666712425119774</v>
      </c>
      <c r="K254" s="9" t="n">
        <f aca="false">F254/F247-1</f>
        <v>-0.0821576461922022</v>
      </c>
      <c r="L254" s="9" t="n">
        <f aca="false">F254/F224-1</f>
        <v>0.0274322551586268</v>
      </c>
      <c r="M254" s="9" t="n">
        <f aca="false">B254/B247-1</f>
        <v>-0.29960034254684</v>
      </c>
      <c r="N254" s="9" t="n">
        <f aca="false">B254/B224-1</f>
        <v>-0.134812101453888</v>
      </c>
      <c r="O254" s="8" t="n">
        <f aca="false">MAX(O253,F254)</f>
        <v>101.500057016505</v>
      </c>
      <c r="P254" s="9" t="n">
        <f aca="false">F254/O254-1</f>
        <v>-0.0821576461922022</v>
      </c>
      <c r="Q254" s="8" t="n">
        <f aca="false">MAX(Q253,B254)</f>
        <v>480.749175862069</v>
      </c>
      <c r="R254" s="9" t="n">
        <f aca="false">B254/Q254-1</f>
        <v>-0.29960034254684</v>
      </c>
      <c r="S254" s="9" t="n">
        <f aca="false">B254/INDEX($B:$B,$E254)-1</f>
        <v>-0.11934796335447</v>
      </c>
      <c r="T254" s="0" t="n">
        <f aca="false">IF(AND($A254&gt;=CrashTest!$B$3,$A254&lt;=CrashTest!$C$3),1,IF(AND($A254&gt;=CrashTest!$B$4,$A254&lt;=CrashTest!$C$4),2,IF(AND($A254&gt;=CrashTest!$B$5,$A254&lt;=CrashTest!$C$5),3,IF(AND($A254&gt;=CrashTest!$B$6,$A254&lt;=CrashTest!$C$6),4,IF(AND($A254&gt;=CrashTest!$B$7,$A254&lt;=CrashTest!$C$7),5,0)))))</f>
        <v>0</v>
      </c>
      <c r="U254" s="8" t="str">
        <f aca="false">IF(T254=0,"",IF(T253=T254,MAX(U253,B254),B254))</f>
        <v/>
      </c>
      <c r="V254" s="9" t="str">
        <f aca="false">IF(T254=0,"",B254/U254-1)</f>
        <v/>
      </c>
      <c r="W254" s="8" t="str">
        <f aca="false">IF(T254=0,"",IF(T253=T254,MAX(W253,F254),F254))</f>
        <v/>
      </c>
      <c r="X254" s="9" t="str">
        <f aca="false">IF(T254=0,"",F254/W254-1)</f>
        <v/>
      </c>
    </row>
    <row r="255" customFormat="false" ht="15" hidden="false" customHeight="false" outlineLevel="0" collapsed="false">
      <c r="A255" s="5" t="n">
        <v>44083</v>
      </c>
      <c r="B255" s="6" t="n">
        <v>352.053948568089</v>
      </c>
      <c r="C255" s="7" t="n">
        <v>83.85963854</v>
      </c>
      <c r="D255" s="0" t="n">
        <f aca="false">INT((ROW()-3)/30)</f>
        <v>8</v>
      </c>
      <c r="E255" s="0" t="n">
        <f aca="false">2+30*D255</f>
        <v>242</v>
      </c>
      <c r="F255" s="8" t="n">
        <f aca="false">INDEX($F:$F,$E255)*(2*B255/INDEX($B:$B,$E255)-C255/INDEX($C:$C,$E255))</f>
        <v>94.3751142752443</v>
      </c>
      <c r="G255" s="9" t="n">
        <f aca="false">B255/B254-1</f>
        <v>0.0455498552259919</v>
      </c>
      <c r="H255" s="9" t="n">
        <f aca="false">F255/F254-1</f>
        <v>0.0130318734640933</v>
      </c>
      <c r="I255" s="9" t="n">
        <f aca="false">LN(B255/B254)</f>
        <v>0.0445429242838187</v>
      </c>
      <c r="J255" s="9" t="n">
        <f aca="false">LN(F255/F254)</f>
        <v>0.0129476891980998</v>
      </c>
      <c r="K255" s="9" t="n">
        <f aca="false">F255/F248-1</f>
        <v>-0.0402392612572091</v>
      </c>
      <c r="L255" s="9" t="n">
        <f aca="false">F255/F225-1</f>
        <v>0.0315500586974753</v>
      </c>
      <c r="M255" s="9" t="n">
        <f aca="false">B255/B248-1</f>
        <v>-0.20207916897174</v>
      </c>
      <c r="N255" s="9" t="n">
        <f aca="false">B255/B225-1</f>
        <v>-0.109643507561761</v>
      </c>
      <c r="O255" s="8" t="n">
        <f aca="false">MAX(O254,F255)</f>
        <v>101.500057016505</v>
      </c>
      <c r="P255" s="9" t="n">
        <f aca="false">F255/O255-1</f>
        <v>-0.0701964407773934</v>
      </c>
      <c r="Q255" s="8" t="n">
        <f aca="false">MAX(Q254,B255)</f>
        <v>480.749175862069</v>
      </c>
      <c r="R255" s="9" t="n">
        <f aca="false">B255/Q255-1</f>
        <v>-0.267697239549515</v>
      </c>
      <c r="S255" s="9" t="n">
        <f aca="false">B255/INDEX($B:$B,$E255)-1</f>
        <v>-0.0792343905807912</v>
      </c>
      <c r="T255" s="0" t="n">
        <f aca="false">IF(AND($A255&gt;=CrashTest!$B$3,$A255&lt;=CrashTest!$C$3),1,IF(AND($A255&gt;=CrashTest!$B$4,$A255&lt;=CrashTest!$C$4),2,IF(AND($A255&gt;=CrashTest!$B$5,$A255&lt;=CrashTest!$C$5),3,IF(AND($A255&gt;=CrashTest!$B$6,$A255&lt;=CrashTest!$C$6),4,IF(AND($A255&gt;=CrashTest!$B$7,$A255&lt;=CrashTest!$C$7),5,0)))))</f>
        <v>0</v>
      </c>
      <c r="U255" s="8" t="str">
        <f aca="false">IF(T255=0,"",IF(T254=T255,MAX(U254,B255),B255))</f>
        <v/>
      </c>
      <c r="V255" s="9" t="str">
        <f aca="false">IF(T255=0,"",B255/U255-1)</f>
        <v/>
      </c>
      <c r="W255" s="8" t="str">
        <f aca="false">IF(T255=0,"",IF(T254=T255,MAX(W254,F255),F255))</f>
        <v/>
      </c>
      <c r="X255" s="9" t="str">
        <f aca="false">IF(T255=0,"",F255/W255-1)</f>
        <v/>
      </c>
    </row>
    <row r="256" customFormat="false" ht="15" hidden="false" customHeight="false" outlineLevel="0" collapsed="false">
      <c r="A256" s="5" t="n">
        <v>44084</v>
      </c>
      <c r="B256" s="6" t="n">
        <v>367.380867621274</v>
      </c>
      <c r="C256" s="7" t="n">
        <v>91.80168632</v>
      </c>
      <c r="D256" s="0" t="n">
        <f aca="false">INT((ROW()-3)/30)</f>
        <v>8</v>
      </c>
      <c r="E256" s="0" t="n">
        <f aca="false">2+30*D256</f>
        <v>242</v>
      </c>
      <c r="F256" s="8" t="n">
        <f aca="false">INDEX($F:$F,$E256)*(2*B256/INDEX($B:$B,$E256)-C256/INDEX($C:$C,$E256))</f>
        <v>94.3629900573306</v>
      </c>
      <c r="G256" s="9" t="n">
        <f aca="false">B256/B255-1</f>
        <v>0.0435357112610844</v>
      </c>
      <c r="H256" s="9" t="n">
        <f aca="false">F256/F255-1</f>
        <v>-0.000128468378627788</v>
      </c>
      <c r="I256" s="9" t="n">
        <f aca="false">LN(B256/B255)</f>
        <v>0.0426146695284414</v>
      </c>
      <c r="J256" s="9" t="n">
        <f aca="false">LN(F256/F255)</f>
        <v>-0.000128476631396763</v>
      </c>
      <c r="K256" s="9" t="n">
        <f aca="false">F256/F249-1</f>
        <v>-0.014594053126466</v>
      </c>
      <c r="L256" s="9" t="n">
        <f aca="false">F256/F226-1</f>
        <v>0.0343466466077012</v>
      </c>
      <c r="M256" s="9" t="n">
        <f aca="false">B256/B249-1</f>
        <v>-0.0421379997716082</v>
      </c>
      <c r="N256" s="9" t="n">
        <f aca="false">B256/B226-1</f>
        <v>-0.0309420219222233</v>
      </c>
      <c r="O256" s="8" t="n">
        <f aca="false">MAX(O255,F256)</f>
        <v>101.500057016505</v>
      </c>
      <c r="P256" s="9" t="n">
        <f aca="false">F256/O256-1</f>
        <v>-0.070315891133089</v>
      </c>
      <c r="Q256" s="8" t="n">
        <f aca="false">MAX(Q255,B256)</f>
        <v>480.749175862069</v>
      </c>
      <c r="R256" s="9" t="n">
        <f aca="false">B256/Q256-1</f>
        <v>-0.235815918014847</v>
      </c>
      <c r="S256" s="9" t="n">
        <f aca="false">B256/INDEX($B:$B,$E256)-1</f>
        <v>-0.0391482048699802</v>
      </c>
      <c r="T256" s="0" t="n">
        <f aca="false">IF(AND($A256&gt;=CrashTest!$B$3,$A256&lt;=CrashTest!$C$3),1,IF(AND($A256&gt;=CrashTest!$B$4,$A256&lt;=CrashTest!$C$4),2,IF(AND($A256&gt;=CrashTest!$B$5,$A256&lt;=CrashTest!$C$5),3,IF(AND($A256&gt;=CrashTest!$B$6,$A256&lt;=CrashTest!$C$6),4,IF(AND($A256&gt;=CrashTest!$B$7,$A256&lt;=CrashTest!$C$7),5,0)))))</f>
        <v>0</v>
      </c>
      <c r="U256" s="8" t="str">
        <f aca="false">IF(T256=0,"",IF(T255=T256,MAX(U255,B256),B256))</f>
        <v/>
      </c>
      <c r="V256" s="9" t="str">
        <f aca="false">IF(T256=0,"",B256/U256-1)</f>
        <v/>
      </c>
      <c r="W256" s="8" t="str">
        <f aca="false">IF(T256=0,"",IF(T255=T256,MAX(W255,F256),F256))</f>
        <v/>
      </c>
      <c r="X256" s="9" t="str">
        <f aca="false">IF(T256=0,"",F256/W256-1)</f>
        <v/>
      </c>
    </row>
    <row r="257" customFormat="false" ht="15" hidden="false" customHeight="false" outlineLevel="0" collapsed="false">
      <c r="A257" s="5" t="n">
        <v>44085</v>
      </c>
      <c r="B257" s="6" t="n">
        <v>373.966615780245</v>
      </c>
      <c r="C257" s="7" t="n">
        <v>94.5473167</v>
      </c>
      <c r="D257" s="0" t="n">
        <f aca="false">INT((ROW()-3)/30)</f>
        <v>8</v>
      </c>
      <c r="E257" s="0" t="n">
        <f aca="false">2+30*D257</f>
        <v>242</v>
      </c>
      <c r="F257" s="8" t="n">
        <f aca="false">INDEX($F:$F,$E257)*(2*B257/INDEX($B:$B,$E257)-C257/INDEX($C:$C,$E257))</f>
        <v>94.9982533931015</v>
      </c>
      <c r="G257" s="9" t="n">
        <f aca="false">B257/B256-1</f>
        <v>0.0179262142898529</v>
      </c>
      <c r="H257" s="9" t="n">
        <f aca="false">F257/F256-1</f>
        <v>0.00673212384839683</v>
      </c>
      <c r="I257" s="9" t="n">
        <f aca="false">LN(B257/B256)</f>
        <v>0.0177674344502276</v>
      </c>
      <c r="J257" s="9" t="n">
        <f aca="false">LN(F257/F256)</f>
        <v>0.00670956429518048</v>
      </c>
      <c r="K257" s="9" t="n">
        <f aca="false">F257/F250-1</f>
        <v>-0.00910015147471177</v>
      </c>
      <c r="L257" s="9" t="n">
        <f aca="false">F257/F227-1</f>
        <v>0.0370663945368011</v>
      </c>
      <c r="M257" s="9" t="n">
        <f aca="false">B257/B250-1</f>
        <v>-0.0328509854752548</v>
      </c>
      <c r="N257" s="9" t="n">
        <f aca="false">B257/B227-1</f>
        <v>-0.0341975191506647</v>
      </c>
      <c r="O257" s="8" t="n">
        <f aca="false">MAX(O256,F257)</f>
        <v>101.500057016505</v>
      </c>
      <c r="P257" s="9" t="n">
        <f aca="false">F257/O257-1</f>
        <v>-0.0640571425723105</v>
      </c>
      <c r="Q257" s="8" t="n">
        <f aca="false">MAX(Q256,B257)</f>
        <v>480.749175862069</v>
      </c>
      <c r="R257" s="9" t="n">
        <f aca="false">B257/Q257-1</f>
        <v>-0.222116990404287</v>
      </c>
      <c r="S257" s="9" t="n">
        <f aca="false">B257/INDEX($B:$B,$E257)-1</f>
        <v>-0.0219237696896897</v>
      </c>
      <c r="T257" s="0" t="n">
        <f aca="false">IF(AND($A257&gt;=CrashTest!$B$3,$A257&lt;=CrashTest!$C$3),1,IF(AND($A257&gt;=CrashTest!$B$4,$A257&lt;=CrashTest!$C$4),2,IF(AND($A257&gt;=CrashTest!$B$5,$A257&lt;=CrashTest!$C$5),3,IF(AND($A257&gt;=CrashTest!$B$6,$A257&lt;=CrashTest!$C$6),4,IF(AND($A257&gt;=CrashTest!$B$7,$A257&lt;=CrashTest!$C$7),5,0)))))</f>
        <v>0</v>
      </c>
      <c r="U257" s="8" t="str">
        <f aca="false">IF(T257=0,"",IF(T256=T257,MAX(U256,B257),B257))</f>
        <v/>
      </c>
      <c r="V257" s="9" t="str">
        <f aca="false">IF(T257=0,"",B257/U257-1)</f>
        <v/>
      </c>
      <c r="W257" s="8" t="str">
        <f aca="false">IF(T257=0,"",IF(T256=T257,MAX(W256,F257),F257))</f>
        <v/>
      </c>
      <c r="X257" s="9" t="str">
        <f aca="false">IF(T257=0,"",F257/W257-1)</f>
        <v/>
      </c>
    </row>
    <row r="258" customFormat="false" ht="15" hidden="false" customHeight="false" outlineLevel="0" collapsed="false">
      <c r="A258" s="5" t="n">
        <v>44086</v>
      </c>
      <c r="B258" s="6" t="n">
        <v>386.216055055523</v>
      </c>
      <c r="C258" s="7" t="n">
        <v>100.9021471</v>
      </c>
      <c r="D258" s="0" t="n">
        <f aca="false">INT((ROW()-3)/30)</f>
        <v>8</v>
      </c>
      <c r="E258" s="0" t="n">
        <f aca="false">2+30*D258</f>
        <v>242</v>
      </c>
      <c r="F258" s="8" t="n">
        <f aca="false">INDEX($F:$F,$E258)*(2*B258/INDEX($B:$B,$E258)-C258/INDEX($C:$C,$E258))</f>
        <v>94.9813997080243</v>
      </c>
      <c r="G258" s="9" t="n">
        <f aca="false">B258/B257-1</f>
        <v>0.0327554352671848</v>
      </c>
      <c r="H258" s="9" t="n">
        <f aca="false">F258/F257-1</f>
        <v>-0.000177410473090944</v>
      </c>
      <c r="I258" s="9" t="n">
        <f aca="false">LN(B258/B257)</f>
        <v>0.032230410187869</v>
      </c>
      <c r="J258" s="9" t="n">
        <f aca="false">LN(F258/F257)</f>
        <v>-0.000177426212190474</v>
      </c>
      <c r="K258" s="9" t="n">
        <f aca="false">F258/F251-1</f>
        <v>0.0362837713688966</v>
      </c>
      <c r="L258" s="9" t="n">
        <f aca="false">F258/F228-1</f>
        <v>0.028928366055573</v>
      </c>
      <c r="M258" s="9" t="n">
        <f aca="false">B258/B251-1</f>
        <v>0.165336889358231</v>
      </c>
      <c r="N258" s="9" t="n">
        <f aca="false">B258/B228-1</f>
        <v>-0.090827340079171</v>
      </c>
      <c r="O258" s="8" t="n">
        <f aca="false">MAX(O257,F258)</f>
        <v>101.500057016505</v>
      </c>
      <c r="P258" s="9" t="n">
        <f aca="false">F258/O258-1</f>
        <v>-0.0642231886374329</v>
      </c>
      <c r="Q258" s="8" t="n">
        <f aca="false">MAX(Q257,B258)</f>
        <v>480.749175862069</v>
      </c>
      <c r="R258" s="9" t="n">
        <f aca="false">B258/Q258-1</f>
        <v>-0.196637093838032</v>
      </c>
      <c r="S258" s="9" t="n">
        <f aca="false">B258/INDEX($B:$B,$E258)-1</f>
        <v>0.0101135429586119</v>
      </c>
      <c r="T258" s="0" t="n">
        <f aca="false">IF(AND($A258&gt;=CrashTest!$B$3,$A258&lt;=CrashTest!$C$3),1,IF(AND($A258&gt;=CrashTest!$B$4,$A258&lt;=CrashTest!$C$4),2,IF(AND($A258&gt;=CrashTest!$B$5,$A258&lt;=CrashTest!$C$5),3,IF(AND($A258&gt;=CrashTest!$B$6,$A258&lt;=CrashTest!$C$6),4,IF(AND($A258&gt;=CrashTest!$B$7,$A258&lt;=CrashTest!$C$7),5,0)))))</f>
        <v>0</v>
      </c>
      <c r="U258" s="8" t="str">
        <f aca="false">IF(T258=0,"",IF(T257=T258,MAX(U257,B258),B258))</f>
        <v/>
      </c>
      <c r="V258" s="9" t="str">
        <f aca="false">IF(T258=0,"",B258/U258-1)</f>
        <v/>
      </c>
      <c r="W258" s="8" t="str">
        <f aca="false">IF(T258=0,"",IF(T257=T258,MAX(W257,F258),F258))</f>
        <v/>
      </c>
      <c r="X258" s="9" t="str">
        <f aca="false">IF(T258=0,"",F258/W258-1)</f>
        <v/>
      </c>
    </row>
    <row r="259" customFormat="false" ht="15" hidden="false" customHeight="false" outlineLevel="0" collapsed="false">
      <c r="A259" s="5" t="n">
        <v>44087</v>
      </c>
      <c r="B259" s="6" t="n">
        <v>365.641607831677</v>
      </c>
      <c r="C259" s="7" t="n">
        <v>91.20181791</v>
      </c>
      <c r="D259" s="0" t="n">
        <f aca="false">INT((ROW()-3)/30)</f>
        <v>8</v>
      </c>
      <c r="E259" s="0" t="n">
        <f aca="false">2+30*D259</f>
        <v>242</v>
      </c>
      <c r="F259" s="8" t="n">
        <f aca="false">INDEX($F:$F,$E259)*(2*B259/INDEX($B:$B,$E259)-C259/INDEX($C:$C,$E259))</f>
        <v>94.0749546427374</v>
      </c>
      <c r="G259" s="9" t="n">
        <f aca="false">B259/B258-1</f>
        <v>-0.0532718589880687</v>
      </c>
      <c r="H259" s="9" t="n">
        <f aca="false">F259/F258-1</f>
        <v>-0.00954339552873806</v>
      </c>
      <c r="I259" s="9" t="n">
        <f aca="false">LN(B259/B258)</f>
        <v>-0.0547433009146957</v>
      </c>
      <c r="J259" s="9" t="n">
        <f aca="false">LN(F259/F258)</f>
        <v>-0.00958922554356439</v>
      </c>
      <c r="K259" s="9" t="n">
        <f aca="false">F259/F252-1</f>
        <v>-0.00307890932613397</v>
      </c>
      <c r="L259" s="9" t="n">
        <f aca="false">F259/F229-1</f>
        <v>0.0172372356631529</v>
      </c>
      <c r="M259" s="9" t="n">
        <f aca="false">B259/B252-1</f>
        <v>0.0351458798573117</v>
      </c>
      <c r="N259" s="9" t="n">
        <f aca="false">B259/B229-1</f>
        <v>-0.165348283454369</v>
      </c>
      <c r="O259" s="8" t="n">
        <f aca="false">MAX(O258,F259)</f>
        <v>101.500057016505</v>
      </c>
      <c r="P259" s="9" t="n">
        <f aca="false">F259/O259-1</f>
        <v>-0.0731536768748872</v>
      </c>
      <c r="Q259" s="8" t="n">
        <f aca="false">MAX(Q258,B259)</f>
        <v>480.749175862069</v>
      </c>
      <c r="R259" s="9" t="n">
        <f aca="false">B259/Q259-1</f>
        <v>-0.239433729291337</v>
      </c>
      <c r="S259" s="9" t="n">
        <f aca="false">B259/INDEX($B:$B,$E259)-1</f>
        <v>-0.0436970832638178</v>
      </c>
      <c r="T259" s="0" t="n">
        <f aca="false">IF(AND($A259&gt;=CrashTest!$B$3,$A259&lt;=CrashTest!$C$3),1,IF(AND($A259&gt;=CrashTest!$B$4,$A259&lt;=CrashTest!$C$4),2,IF(AND($A259&gt;=CrashTest!$B$5,$A259&lt;=CrashTest!$C$5),3,IF(AND($A259&gt;=CrashTest!$B$6,$A259&lt;=CrashTest!$C$6),4,IF(AND($A259&gt;=CrashTest!$B$7,$A259&lt;=CrashTest!$C$7),5,0)))))</f>
        <v>0</v>
      </c>
      <c r="U259" s="8" t="str">
        <f aca="false">IF(T259=0,"",IF(T258=T259,MAX(U258,B259),B259))</f>
        <v/>
      </c>
      <c r="V259" s="9" t="str">
        <f aca="false">IF(T259=0,"",B259/U259-1)</f>
        <v/>
      </c>
      <c r="W259" s="8" t="str">
        <f aca="false">IF(T259=0,"",IF(T258=T259,MAX(W258,F259),F259))</f>
        <v/>
      </c>
      <c r="X259" s="9" t="str">
        <f aca="false">IF(T259=0,"",F259/W259-1)</f>
        <v/>
      </c>
    </row>
    <row r="260" customFormat="false" ht="15" hidden="false" customHeight="false" outlineLevel="0" collapsed="false">
      <c r="A260" s="5" t="n">
        <v>44088</v>
      </c>
      <c r="B260" s="6" t="n">
        <v>375.801003682057</v>
      </c>
      <c r="C260" s="7" t="n">
        <v>96.08193904</v>
      </c>
      <c r="D260" s="0" t="n">
        <f aca="false">INT((ROW()-3)/30)</f>
        <v>8</v>
      </c>
      <c r="E260" s="0" t="n">
        <f aca="false">2+30*D260</f>
        <v>242</v>
      </c>
      <c r="F260" s="8" t="n">
        <f aca="false">INDEX($F:$F,$E260)*(2*B260/INDEX($B:$B,$E260)-C260/INDEX($C:$C,$E260))</f>
        <v>94.4359030511786</v>
      </c>
      <c r="G260" s="9" t="n">
        <f aca="false">B260/B259-1</f>
        <v>0.0277851197259171</v>
      </c>
      <c r="H260" s="9" t="n">
        <f aca="false">F260/F259-1</f>
        <v>0.00383681724654461</v>
      </c>
      <c r="I260" s="9" t="n">
        <f aca="false">LN(B260/B259)</f>
        <v>0.0274061176797082</v>
      </c>
      <c r="J260" s="9" t="n">
        <f aca="false">LN(F260/F259)</f>
        <v>0.00382947543671578</v>
      </c>
      <c r="K260" s="9" t="n">
        <f aca="false">F260/F253-1</f>
        <v>0.00694850590975737</v>
      </c>
      <c r="L260" s="9" t="n">
        <f aca="false">F260/F230-1</f>
        <v>0.0158142656323996</v>
      </c>
      <c r="M260" s="9" t="n">
        <f aca="false">B260/B253-1</f>
        <v>0.0651760573486881</v>
      </c>
      <c r="N260" s="9" t="n">
        <f aca="false">B260/B230-1</f>
        <v>-0.131315272414774</v>
      </c>
      <c r="O260" s="8" t="n">
        <f aca="false">MAX(O259,F260)</f>
        <v>101.500057016505</v>
      </c>
      <c r="P260" s="9" t="n">
        <f aca="false">F260/O260-1</f>
        <v>-0.0695975369174243</v>
      </c>
      <c r="Q260" s="8" t="n">
        <f aca="false">MAX(Q259,B260)</f>
        <v>480.749175862069</v>
      </c>
      <c r="R260" s="9" t="n">
        <f aca="false">B260/Q260-1</f>
        <v>-0.218301304400203</v>
      </c>
      <c r="S260" s="9" t="n">
        <f aca="false">B260/INDEX($B:$B,$E260)-1</f>
        <v>-0.0171260922280592</v>
      </c>
      <c r="T260" s="0" t="n">
        <f aca="false">IF(AND($A260&gt;=CrashTest!$B$3,$A260&lt;=CrashTest!$C$3),1,IF(AND($A260&gt;=CrashTest!$B$4,$A260&lt;=CrashTest!$C$4),2,IF(AND($A260&gt;=CrashTest!$B$5,$A260&lt;=CrashTest!$C$5),3,IF(AND($A260&gt;=CrashTest!$B$6,$A260&lt;=CrashTest!$C$6),4,IF(AND($A260&gt;=CrashTest!$B$7,$A260&lt;=CrashTest!$C$7),5,0)))))</f>
        <v>0</v>
      </c>
      <c r="U260" s="8" t="str">
        <f aca="false">IF(T260=0,"",IF(T259=T260,MAX(U259,B260),B260))</f>
        <v/>
      </c>
      <c r="V260" s="9" t="str">
        <f aca="false">IF(T260=0,"",B260/U260-1)</f>
        <v/>
      </c>
      <c r="W260" s="8" t="str">
        <f aca="false">IF(T260=0,"",IF(T259=T260,MAX(W259,F260),F260))</f>
        <v/>
      </c>
      <c r="X260" s="9" t="str">
        <f aca="false">IF(T260=0,"",F260/W260-1)</f>
        <v/>
      </c>
    </row>
    <row r="261" customFormat="false" ht="15" hidden="false" customHeight="false" outlineLevel="0" collapsed="false">
      <c r="A261" s="5" t="n">
        <v>44089</v>
      </c>
      <c r="B261" s="6" t="n">
        <v>363.936595733489</v>
      </c>
      <c r="C261" s="7" t="n">
        <v>90.25623708</v>
      </c>
      <c r="D261" s="0" t="n">
        <f aca="false">INT((ROW()-3)/30)</f>
        <v>8</v>
      </c>
      <c r="E261" s="0" t="n">
        <f aca="false">2+30*D261</f>
        <v>242</v>
      </c>
      <c r="F261" s="8" t="n">
        <f aca="false">INDEX($F:$F,$E261)*(2*B261/INDEX($B:$B,$E261)-C261/INDEX($C:$C,$E261))</f>
        <v>94.1359226206978</v>
      </c>
      <c r="G261" s="9" t="n">
        <f aca="false">B261/B260-1</f>
        <v>-0.0315709852616726</v>
      </c>
      <c r="H261" s="9" t="n">
        <f aca="false">F261/F260-1</f>
        <v>-0.00317655066334477</v>
      </c>
      <c r="I261" s="9" t="n">
        <f aca="false">LN(B261/B260)</f>
        <v>-0.0320800928446347</v>
      </c>
      <c r="J261" s="9" t="n">
        <f aca="false">LN(F261/F260)</f>
        <v>-0.00318160661022319</v>
      </c>
      <c r="K261" s="9" t="n">
        <f aca="false">F261/F254-1</f>
        <v>0.0104643664281225</v>
      </c>
      <c r="L261" s="9" t="n">
        <f aca="false">F261/F231-1</f>
        <v>0.0165231651784203</v>
      </c>
      <c r="M261" s="9" t="n">
        <f aca="false">B261/B254-1</f>
        <v>0.0808396171332713</v>
      </c>
      <c r="N261" s="9" t="n">
        <f aca="false">B261/B231-1</f>
        <v>-0.159381690133285</v>
      </c>
      <c r="O261" s="8" t="n">
        <f aca="false">MAX(O260,F261)</f>
        <v>101.500057016505</v>
      </c>
      <c r="P261" s="9" t="n">
        <f aca="false">F261/O261-1</f>
        <v>-0.0725530074787069</v>
      </c>
      <c r="Q261" s="8" t="n">
        <f aca="false">MAX(Q260,B261)</f>
        <v>480.749175862069</v>
      </c>
      <c r="R261" s="9" t="n">
        <f aca="false">B261/Q261-1</f>
        <v>-0.242980302398052</v>
      </c>
      <c r="S261" s="9" t="n">
        <f aca="false">B261/INDEX($B:$B,$E261)-1</f>
        <v>-0.0481563898844096</v>
      </c>
      <c r="T261" s="0" t="n">
        <f aca="false">IF(AND($A261&gt;=CrashTest!$B$3,$A261&lt;=CrashTest!$C$3),1,IF(AND($A261&gt;=CrashTest!$B$4,$A261&lt;=CrashTest!$C$4),2,IF(AND($A261&gt;=CrashTest!$B$5,$A261&lt;=CrashTest!$C$5),3,IF(AND($A261&gt;=CrashTest!$B$6,$A261&lt;=CrashTest!$C$6),4,IF(AND($A261&gt;=CrashTest!$B$7,$A261&lt;=CrashTest!$C$7),5,0)))))</f>
        <v>0</v>
      </c>
      <c r="U261" s="8" t="str">
        <f aca="false">IF(T261=0,"",IF(T260=T261,MAX(U260,B261),B261))</f>
        <v/>
      </c>
      <c r="V261" s="9" t="str">
        <f aca="false">IF(T261=0,"",B261/U261-1)</f>
        <v/>
      </c>
      <c r="W261" s="8" t="str">
        <f aca="false">IF(T261=0,"",IF(T260=T261,MAX(W260,F261),F261))</f>
        <v/>
      </c>
      <c r="X261" s="9" t="str">
        <f aca="false">IF(T261=0,"",F261/W261-1)</f>
        <v/>
      </c>
    </row>
    <row r="262" customFormat="false" ht="15" hidden="false" customHeight="false" outlineLevel="0" collapsed="false">
      <c r="A262" s="5" t="n">
        <v>44090</v>
      </c>
      <c r="B262" s="6" t="n">
        <v>365.322076212741</v>
      </c>
      <c r="C262" s="7" t="n">
        <v>90.82185116</v>
      </c>
      <c r="D262" s="0" t="n">
        <f aca="false">INT((ROW()-3)/30)</f>
        <v>8</v>
      </c>
      <c r="E262" s="0" t="n">
        <f aca="false">2+30*D262</f>
        <v>242</v>
      </c>
      <c r="F262" s="8" t="n">
        <f aca="false">INDEX($F:$F,$E262)*(2*B262/INDEX($B:$B,$E262)-C262/INDEX($C:$C,$E262))</f>
        <v>94.2810896164611</v>
      </c>
      <c r="G262" s="9" t="n">
        <f aca="false">B262/B261-1</f>
        <v>0.00380692817236383</v>
      </c>
      <c r="H262" s="9" t="n">
        <f aca="false">F262/F261-1</f>
        <v>0.00154209988835219</v>
      </c>
      <c r="I262" s="9" t="n">
        <f aca="false">LN(B262/B261)</f>
        <v>0.00379970015985086</v>
      </c>
      <c r="J262" s="9" t="n">
        <f aca="false">LN(F262/F261)</f>
        <v>0.00154091207331552</v>
      </c>
      <c r="K262" s="9" t="n">
        <f aca="false">F262/F255-1</f>
        <v>-0.000996286568819116</v>
      </c>
      <c r="L262" s="9" t="n">
        <f aca="false">F262/F232-1</f>
        <v>0.00476135839307124</v>
      </c>
      <c r="M262" s="9" t="n">
        <f aca="false">B262/B255-1</f>
        <v>0.0376877683054473</v>
      </c>
      <c r="N262" s="9" t="n">
        <f aca="false">B262/B232-1</f>
        <v>-0.155991034937611</v>
      </c>
      <c r="O262" s="8" t="n">
        <f aca="false">MAX(O261,F262)</f>
        <v>101.500057016505</v>
      </c>
      <c r="P262" s="9" t="n">
        <f aca="false">F262/O262-1</f>
        <v>-0.0711227915750872</v>
      </c>
      <c r="Q262" s="8" t="n">
        <f aca="false">MAX(Q261,B262)</f>
        <v>480.749175862069</v>
      </c>
      <c r="R262" s="9" t="n">
        <f aca="false">B262/Q262-1</f>
        <v>-0.240098382784217</v>
      </c>
      <c r="S262" s="9" t="n">
        <f aca="false">B262/INDEX($B:$B,$E262)-1</f>
        <v>-0.044532789629376</v>
      </c>
      <c r="T262" s="0" t="n">
        <f aca="false">IF(AND($A262&gt;=CrashTest!$B$3,$A262&lt;=CrashTest!$C$3),1,IF(AND($A262&gt;=CrashTest!$B$4,$A262&lt;=CrashTest!$C$4),2,IF(AND($A262&gt;=CrashTest!$B$5,$A262&lt;=CrashTest!$C$5),3,IF(AND($A262&gt;=CrashTest!$B$6,$A262&lt;=CrashTest!$C$6),4,IF(AND($A262&gt;=CrashTest!$B$7,$A262&lt;=CrashTest!$C$7),5,0)))))</f>
        <v>0</v>
      </c>
      <c r="U262" s="8" t="str">
        <f aca="false">IF(T262=0,"",IF(T261=T262,MAX(U261,B262),B262))</f>
        <v/>
      </c>
      <c r="V262" s="9" t="str">
        <f aca="false">IF(T262=0,"",B262/U262-1)</f>
        <v/>
      </c>
      <c r="W262" s="8" t="str">
        <f aca="false">IF(T262=0,"",IF(T261=T262,MAX(W261,F262),F262))</f>
        <v/>
      </c>
      <c r="X262" s="9" t="str">
        <f aca="false">IF(T262=0,"",F262/W262-1)</f>
        <v/>
      </c>
    </row>
    <row r="263" customFormat="false" ht="15" hidden="false" customHeight="false" outlineLevel="0" collapsed="false">
      <c r="A263" s="5" t="n">
        <v>44091</v>
      </c>
      <c r="B263" s="6" t="n">
        <v>389.446111046172</v>
      </c>
      <c r="C263" s="7" t="n">
        <v>101.4688929</v>
      </c>
      <c r="D263" s="0" t="n">
        <f aca="false">INT((ROW()-3)/30)</f>
        <v>8</v>
      </c>
      <c r="E263" s="0" t="n">
        <f aca="false">2+30*D263</f>
        <v>242</v>
      </c>
      <c r="F263" s="8" t="n">
        <f aca="false">INDEX($F:$F,$E263)*(2*B263/INDEX($B:$B,$E263)-C263/INDEX($C:$C,$E263))</f>
        <v>96.0418931151838</v>
      </c>
      <c r="G263" s="9" t="n">
        <f aca="false">B263/B262-1</f>
        <v>0.066034976816957</v>
      </c>
      <c r="H263" s="9" t="n">
        <f aca="false">F263/F262-1</f>
        <v>0.0186761046768307</v>
      </c>
      <c r="I263" s="9" t="n">
        <f aca="false">LN(B263/B262)</f>
        <v>0.0639461364783176</v>
      </c>
      <c r="J263" s="9" t="n">
        <f aca="false">LN(F263/F262)</f>
        <v>0.0185038476555777</v>
      </c>
      <c r="K263" s="9" t="n">
        <f aca="false">F263/F256-1</f>
        <v>0.0177919654393446</v>
      </c>
      <c r="L263" s="9" t="n">
        <f aca="false">F263/F233-1</f>
        <v>0.0255716230916663</v>
      </c>
      <c r="M263" s="9" t="n">
        <f aca="false">B263/B256-1</f>
        <v>0.060060948649195</v>
      </c>
      <c r="N263" s="9" t="n">
        <f aca="false">B263/B233-1</f>
        <v>-0.0800768034843878</v>
      </c>
      <c r="O263" s="8" t="n">
        <f aca="false">MAX(O262,F263)</f>
        <v>101.500057016505</v>
      </c>
      <c r="P263" s="9" t="n">
        <f aca="false">F263/O263-1</f>
        <v>-0.0537749835986212</v>
      </c>
      <c r="Q263" s="8" t="n">
        <f aca="false">MAX(Q262,B263)</f>
        <v>480.749175862069</v>
      </c>
      <c r="R263" s="9" t="n">
        <f aca="false">B263/Q263-1</f>
        <v>-0.189918297108205</v>
      </c>
      <c r="S263" s="9" t="n">
        <f aca="false">B263/INDEX($B:$B,$E263)-1</f>
        <v>0.0185614654568107</v>
      </c>
      <c r="T263" s="0" t="n">
        <f aca="false">IF(AND($A263&gt;=CrashTest!$B$3,$A263&lt;=CrashTest!$C$3),1,IF(AND($A263&gt;=CrashTest!$B$4,$A263&lt;=CrashTest!$C$4),2,IF(AND($A263&gt;=CrashTest!$B$5,$A263&lt;=CrashTest!$C$5),3,IF(AND($A263&gt;=CrashTest!$B$6,$A263&lt;=CrashTest!$C$6),4,IF(AND($A263&gt;=CrashTest!$B$7,$A263&lt;=CrashTest!$C$7),5,0)))))</f>
        <v>0</v>
      </c>
      <c r="U263" s="8" t="str">
        <f aca="false">IF(T263=0,"",IF(T262=T263,MAX(U262,B263),B263))</f>
        <v/>
      </c>
      <c r="V263" s="9" t="str">
        <f aca="false">IF(T263=0,"",B263/U263-1)</f>
        <v/>
      </c>
      <c r="W263" s="8" t="str">
        <f aca="false">IF(T263=0,"",IF(T262=T263,MAX(W262,F263),F263))</f>
        <v/>
      </c>
      <c r="X263" s="9" t="str">
        <f aca="false">IF(T263=0,"",F263/W263-1)</f>
        <v/>
      </c>
    </row>
    <row r="264" customFormat="false" ht="15" hidden="false" customHeight="false" outlineLevel="0" collapsed="false">
      <c r="A264" s="5" t="n">
        <v>44092</v>
      </c>
      <c r="B264" s="6" t="n">
        <v>382.261676271186</v>
      </c>
      <c r="C264" s="7" t="n">
        <v>99.33248111</v>
      </c>
      <c r="D264" s="0" t="n">
        <f aca="false">INT((ROW()-3)/30)</f>
        <v>8</v>
      </c>
      <c r="E264" s="0" t="n">
        <f aca="false">2+30*D264</f>
        <v>242</v>
      </c>
      <c r="F264" s="8" t="n">
        <f aca="false">INDEX($F:$F,$E264)*(2*B264/INDEX($B:$B,$E264)-C264/INDEX($C:$C,$E264))</f>
        <v>94.5241588104464</v>
      </c>
      <c r="G264" s="9" t="n">
        <f aca="false">B264/B263-1</f>
        <v>-0.018447827751281</v>
      </c>
      <c r="H264" s="9" t="n">
        <f aca="false">F264/F263-1</f>
        <v>-0.0158028361947964</v>
      </c>
      <c r="I264" s="9" t="n">
        <f aca="false">LN(B264/B263)</f>
        <v>-0.0186201110504976</v>
      </c>
      <c r="J264" s="9" t="n">
        <f aca="false">LN(F264/F263)</f>
        <v>-0.0159290322804797</v>
      </c>
      <c r="K264" s="9" t="n">
        <f aca="false">F264/F257-1</f>
        <v>-0.00499056104424722</v>
      </c>
      <c r="L264" s="9" t="n">
        <f aca="false">F264/F234-1</f>
        <v>0.0217076269968814</v>
      </c>
      <c r="M264" s="9" t="n">
        <f aca="false">B264/B257-1</f>
        <v>0.0221812860852142</v>
      </c>
      <c r="N264" s="9" t="n">
        <f aca="false">B264/B234-1</f>
        <v>-0.0605038000586587</v>
      </c>
      <c r="O264" s="8" t="n">
        <f aca="false">MAX(O263,F264)</f>
        <v>101.500057016505</v>
      </c>
      <c r="P264" s="9" t="n">
        <f aca="false">F264/O264-1</f>
        <v>-0.0687280225362307</v>
      </c>
      <c r="Q264" s="8" t="n">
        <f aca="false">MAX(Q263,B264)</f>
        <v>480.749175862069</v>
      </c>
      <c r="R264" s="9" t="n">
        <f aca="false">B264/Q264-1</f>
        <v>-0.204862544827617</v>
      </c>
      <c r="S264" s="9" t="n">
        <f aca="false">B264/INDEX($B:$B,$E264)-1</f>
        <v>-0.000228781012028834</v>
      </c>
      <c r="T264" s="0" t="n">
        <f aca="false">IF(AND($A264&gt;=CrashTest!$B$3,$A264&lt;=CrashTest!$C$3),1,IF(AND($A264&gt;=CrashTest!$B$4,$A264&lt;=CrashTest!$C$4),2,IF(AND($A264&gt;=CrashTest!$B$5,$A264&lt;=CrashTest!$C$5),3,IF(AND($A264&gt;=CrashTest!$B$6,$A264&lt;=CrashTest!$C$6),4,IF(AND($A264&gt;=CrashTest!$B$7,$A264&lt;=CrashTest!$C$7),5,0)))))</f>
        <v>0</v>
      </c>
      <c r="U264" s="8" t="str">
        <f aca="false">IF(T264=0,"",IF(T263=T264,MAX(U263,B264),B264))</f>
        <v/>
      </c>
      <c r="V264" s="9" t="str">
        <f aca="false">IF(T264=0,"",B264/U264-1)</f>
        <v/>
      </c>
      <c r="W264" s="8" t="str">
        <f aca="false">IF(T264=0,"",IF(T263=T264,MAX(W263,F264),F264))</f>
        <v/>
      </c>
      <c r="X264" s="9" t="str">
        <f aca="false">IF(T264=0,"",F264/W264-1)</f>
        <v/>
      </c>
    </row>
    <row r="265" customFormat="false" ht="15" hidden="false" customHeight="false" outlineLevel="0" collapsed="false">
      <c r="A265" s="5" t="n">
        <v>44093</v>
      </c>
      <c r="B265" s="6" t="n">
        <v>385.246569666861</v>
      </c>
      <c r="C265" s="7" t="n">
        <v>99.55085966</v>
      </c>
      <c r="D265" s="0" t="n">
        <f aca="false">INT((ROW()-3)/30)</f>
        <v>8</v>
      </c>
      <c r="E265" s="0" t="n">
        <f aca="false">2+30*D265</f>
        <v>242</v>
      </c>
      <c r="F265" s="8" t="n">
        <f aca="false">INDEX($F:$F,$E265)*(2*B265/INDEX($B:$B,$E265)-C265/INDEX($C:$C,$E265))</f>
        <v>95.7973897654938</v>
      </c>
      <c r="G265" s="9" t="n">
        <f aca="false">B265/B264-1</f>
        <v>0.00780850810050193</v>
      </c>
      <c r="H265" s="9" t="n">
        <f aca="false">F265/F264-1</f>
        <v>0.0134698998760798</v>
      </c>
      <c r="I265" s="9" t="n">
        <f aca="false">LN(B265/B264)</f>
        <v>0.00777817947966963</v>
      </c>
      <c r="J265" s="9" t="n">
        <f aca="false">LN(F265/F264)</f>
        <v>0.0133799872839644</v>
      </c>
      <c r="K265" s="9" t="n">
        <f aca="false">F265/F258-1</f>
        <v>0.00859105108977021</v>
      </c>
      <c r="L265" s="9" t="n">
        <f aca="false">F265/F235-1</f>
        <v>0.0266759715302505</v>
      </c>
      <c r="M265" s="9" t="n">
        <f aca="false">B265/B258-1</f>
        <v>-0.00251021513987204</v>
      </c>
      <c r="N265" s="9" t="n">
        <f aca="false">B265/B235-1</f>
        <v>-0.0745044772802341</v>
      </c>
      <c r="O265" s="8" t="n">
        <f aca="false">MAX(O264,F265)</f>
        <v>101.500057016505</v>
      </c>
      <c r="P265" s="9" t="n">
        <f aca="false">F265/O265-1</f>
        <v>-0.0561838822423948</v>
      </c>
      <c r="Q265" s="8" t="n">
        <f aca="false">MAX(Q264,B265)</f>
        <v>480.749175862069</v>
      </c>
      <c r="R265" s="9" t="n">
        <f aca="false">B265/Q265-1</f>
        <v>-0.198653707567891</v>
      </c>
      <c r="S265" s="9" t="n">
        <f aca="false">B265/INDEX($B:$B,$E265)-1</f>
        <v>0.00757794065008732</v>
      </c>
      <c r="T265" s="0" t="n">
        <f aca="false">IF(AND($A265&gt;=CrashTest!$B$3,$A265&lt;=CrashTest!$C$3),1,IF(AND($A265&gt;=CrashTest!$B$4,$A265&lt;=CrashTest!$C$4),2,IF(AND($A265&gt;=CrashTest!$B$5,$A265&lt;=CrashTest!$C$5),3,IF(AND($A265&gt;=CrashTest!$B$6,$A265&lt;=CrashTest!$C$6),4,IF(AND($A265&gt;=CrashTest!$B$7,$A265&lt;=CrashTest!$C$7),5,0)))))</f>
        <v>0</v>
      </c>
      <c r="U265" s="8" t="str">
        <f aca="false">IF(T265=0,"",IF(T264=T265,MAX(U264,B265),B265))</f>
        <v/>
      </c>
      <c r="V265" s="9" t="str">
        <f aca="false">IF(T265=0,"",B265/U265-1)</f>
        <v/>
      </c>
      <c r="W265" s="8" t="str">
        <f aca="false">IF(T265=0,"",IF(T264=T265,MAX(W264,F265),F265))</f>
        <v/>
      </c>
      <c r="X265" s="9" t="str">
        <f aca="false">IF(T265=0,"",F265/W265-1)</f>
        <v/>
      </c>
    </row>
    <row r="266" customFormat="false" ht="15" hidden="false" customHeight="false" outlineLevel="0" collapsed="false">
      <c r="A266" s="5" t="n">
        <v>44094</v>
      </c>
      <c r="B266" s="6" t="n">
        <v>371.207025715956</v>
      </c>
      <c r="C266" s="7" t="n">
        <v>93.71318513</v>
      </c>
      <c r="D266" s="0" t="n">
        <f aca="false">INT((ROW()-3)/30)</f>
        <v>8</v>
      </c>
      <c r="E266" s="0" t="n">
        <f aca="false">2+30*D266</f>
        <v>242</v>
      </c>
      <c r="F266" s="8" t="n">
        <f aca="false">INDEX($F:$F,$E266)*(2*B266/INDEX($B:$B,$E266)-C266/INDEX($C:$C,$E266))</f>
        <v>94.4282659365888</v>
      </c>
      <c r="G266" s="9" t="n">
        <f aca="false">B266/B265-1</f>
        <v>-0.0364430083389077</v>
      </c>
      <c r="H266" s="9" t="n">
        <f aca="false">F266/F265-1</f>
        <v>-0.014291869875124</v>
      </c>
      <c r="I266" s="9" t="n">
        <f aca="false">LN(B266/B265)</f>
        <v>-0.0371236422168581</v>
      </c>
      <c r="J266" s="9" t="n">
        <f aca="false">LN(F266/F265)</f>
        <v>-0.0143949822724489</v>
      </c>
      <c r="K266" s="9" t="n">
        <f aca="false">F266/F259-1</f>
        <v>0.00375563607968932</v>
      </c>
      <c r="L266" s="9" t="n">
        <f aca="false">F266/F236-1</f>
        <v>0.021916195383699</v>
      </c>
      <c r="M266" s="9" t="n">
        <f aca="false">B266/B259-1</f>
        <v>0.0152209643680405</v>
      </c>
      <c r="N266" s="9" t="n">
        <f aca="false">B266/B236-1</f>
        <v>-0.0414046954328435</v>
      </c>
      <c r="O266" s="8" t="n">
        <f aca="false">MAX(O265,F266)</f>
        <v>101.500057016505</v>
      </c>
      <c r="P266" s="9" t="n">
        <f aca="false">F266/O266-1</f>
        <v>-0.0696727793834312</v>
      </c>
      <c r="Q266" s="8" t="n">
        <f aca="false">MAX(Q265,B266)</f>
        <v>480.749175862069</v>
      </c>
      <c r="R266" s="9" t="n">
        <f aca="false">B266/Q266-1</f>
        <v>-0.227857177185347</v>
      </c>
      <c r="S266" s="9" t="n">
        <f aca="false">B266/INDEX($B:$B,$E266)-1</f>
        <v>-0.0291412306431231</v>
      </c>
      <c r="T266" s="0" t="n">
        <f aca="false">IF(AND($A266&gt;=CrashTest!$B$3,$A266&lt;=CrashTest!$C$3),1,IF(AND($A266&gt;=CrashTest!$B$4,$A266&lt;=CrashTest!$C$4),2,IF(AND($A266&gt;=CrashTest!$B$5,$A266&lt;=CrashTest!$C$5),3,IF(AND($A266&gt;=CrashTest!$B$6,$A266&lt;=CrashTest!$C$6),4,IF(AND($A266&gt;=CrashTest!$B$7,$A266&lt;=CrashTest!$C$7),5,0)))))</f>
        <v>0</v>
      </c>
      <c r="U266" s="8" t="str">
        <f aca="false">IF(T266=0,"",IF(T265=T266,MAX(U265,B266),B266))</f>
        <v/>
      </c>
      <c r="V266" s="9" t="str">
        <f aca="false">IF(T266=0,"",B266/U266-1)</f>
        <v/>
      </c>
      <c r="W266" s="8" t="str">
        <f aca="false">IF(T266=0,"",IF(T265=T266,MAX(W265,F266),F266))</f>
        <v/>
      </c>
      <c r="X266" s="9" t="str">
        <f aca="false">IF(T266=0,"",F266/W266-1)</f>
        <v/>
      </c>
    </row>
    <row r="267" customFormat="false" ht="15" hidden="false" customHeight="false" outlineLevel="0" collapsed="false">
      <c r="A267" s="5" t="n">
        <v>44095</v>
      </c>
      <c r="B267" s="6" t="n">
        <v>342.456390473407</v>
      </c>
      <c r="C267" s="7" t="n">
        <v>80.3730543</v>
      </c>
      <c r="D267" s="0" t="n">
        <f aca="false">INT((ROW()-3)/30)</f>
        <v>8</v>
      </c>
      <c r="E267" s="0" t="n">
        <f aca="false">2+30*D267</f>
        <v>242</v>
      </c>
      <c r="F267" s="8" t="n">
        <f aca="false">INDEX($F:$F,$E267)*(2*B267/INDEX($B:$B,$E267)-C267/INDEX($C:$C,$E267))</f>
        <v>92.9550779904429</v>
      </c>
      <c r="G267" s="9" t="n">
        <f aca="false">B267/B266-1</f>
        <v>-0.077451754010035</v>
      </c>
      <c r="H267" s="9" t="n">
        <f aca="false">F267/F266-1</f>
        <v>-0.0156011331091817</v>
      </c>
      <c r="I267" s="9" t="n">
        <f aca="false">LN(B267/B266)</f>
        <v>-0.0806156052588952</v>
      </c>
      <c r="J267" s="9" t="n">
        <f aca="false">LN(F267/F266)</f>
        <v>-0.015724111531707</v>
      </c>
      <c r="K267" s="9" t="n">
        <f aca="false">F267/F260-1</f>
        <v>-0.0156807423118851</v>
      </c>
      <c r="L267" s="9" t="n">
        <f aca="false">F267/F237-1</f>
        <v>-0.00398037447191102</v>
      </c>
      <c r="M267" s="9" t="n">
        <f aca="false">B267/B260-1</f>
        <v>-0.0887294415979285</v>
      </c>
      <c r="N267" s="9" t="n">
        <f aca="false">B267/B237-1</f>
        <v>-0.135020056145801</v>
      </c>
      <c r="O267" s="8" t="n">
        <f aca="false">MAX(O266,F267)</f>
        <v>101.500057016505</v>
      </c>
      <c r="P267" s="9" t="n">
        <f aca="false">F267/O267-1</f>
        <v>-0.0841869381873653</v>
      </c>
      <c r="Q267" s="8" t="n">
        <f aca="false">MAX(Q266,B267)</f>
        <v>480.749175862069</v>
      </c>
      <c r="R267" s="9" t="n">
        <f aca="false">B267/Q267-1</f>
        <v>-0.287660993158602</v>
      </c>
      <c r="S267" s="9" t="n">
        <f aca="false">B267/INDEX($B:$B,$E267)-1</f>
        <v>-0.104335945225837</v>
      </c>
      <c r="T267" s="0" t="n">
        <f aca="false">IF(AND($A267&gt;=CrashTest!$B$3,$A267&lt;=CrashTest!$C$3),1,IF(AND($A267&gt;=CrashTest!$B$4,$A267&lt;=CrashTest!$C$4),2,IF(AND($A267&gt;=CrashTest!$B$5,$A267&lt;=CrashTest!$C$5),3,IF(AND($A267&gt;=CrashTest!$B$6,$A267&lt;=CrashTest!$C$6),4,IF(AND($A267&gt;=CrashTest!$B$7,$A267&lt;=CrashTest!$C$7),5,0)))))</f>
        <v>0</v>
      </c>
      <c r="U267" s="8" t="str">
        <f aca="false">IF(T267=0,"",IF(T266=T267,MAX(U266,B267),B267))</f>
        <v/>
      </c>
      <c r="V267" s="9" t="str">
        <f aca="false">IF(T267=0,"",B267/U267-1)</f>
        <v/>
      </c>
      <c r="W267" s="8" t="str">
        <f aca="false">IF(T267=0,"",IF(T266=T267,MAX(W266,F267),F267))</f>
        <v/>
      </c>
      <c r="X267" s="9" t="str">
        <f aca="false">IF(T267=0,"",F267/W267-1)</f>
        <v/>
      </c>
    </row>
    <row r="268" customFormat="false" ht="15" hidden="false" customHeight="false" outlineLevel="0" collapsed="false">
      <c r="A268" s="5" t="n">
        <v>44096</v>
      </c>
      <c r="B268" s="6" t="n">
        <v>343.503662536528</v>
      </c>
      <c r="C268" s="7" t="n">
        <v>82.68209342</v>
      </c>
      <c r="D268" s="0" t="n">
        <f aca="false">INT((ROW()-3)/30)</f>
        <v>8</v>
      </c>
      <c r="E268" s="0" t="n">
        <f aca="false">2+30*D268</f>
        <v>242</v>
      </c>
      <c r="F268" s="8" t="n">
        <f aca="false">INDEX($F:$F,$E268)*(2*B268/INDEX($B:$B,$E268)-C268/INDEX($C:$C,$E268))</f>
        <v>91.2580018815031</v>
      </c>
      <c r="G268" s="9" t="n">
        <f aca="false">B268/B267-1</f>
        <v>0.00305811803270273</v>
      </c>
      <c r="H268" s="9" t="n">
        <f aca="false">F268/F267-1</f>
        <v>-0.0182569489007822</v>
      </c>
      <c r="I268" s="9" t="n">
        <f aca="false">LN(B268/B267)</f>
        <v>0.00305345150120058</v>
      </c>
      <c r="J268" s="9" t="n">
        <f aca="false">LN(F268/F267)</f>
        <v>-0.0184256636247308</v>
      </c>
      <c r="K268" s="9" t="n">
        <f aca="false">F268/F261-1</f>
        <v>-0.0305719714544114</v>
      </c>
      <c r="L268" s="9" t="n">
        <f aca="false">F268/F238-1</f>
        <v>-0.0285600896636491</v>
      </c>
      <c r="M268" s="9" t="n">
        <f aca="false">B268/B261-1</f>
        <v>-0.0561442114821673</v>
      </c>
      <c r="N268" s="9" t="n">
        <f aca="false">B268/B238-1</f>
        <v>-0.123598011360184</v>
      </c>
      <c r="O268" s="8" t="n">
        <f aca="false">MAX(O267,F268)</f>
        <v>101.500057016505</v>
      </c>
      <c r="P268" s="9" t="n">
        <f aca="false">F268/O268-1</f>
        <v>-0.100906890459547</v>
      </c>
      <c r="Q268" s="8" t="n">
        <f aca="false">MAX(Q267,B268)</f>
        <v>480.749175862069</v>
      </c>
      <c r="R268" s="9" t="n">
        <f aca="false">B268/Q268-1</f>
        <v>-0.285482576396382</v>
      </c>
      <c r="S268" s="9" t="n">
        <f aca="false">B268/INDEX($B:$B,$E268)-1</f>
        <v>-0.101596898828689</v>
      </c>
      <c r="T268" s="0" t="n">
        <f aca="false">IF(AND($A268&gt;=CrashTest!$B$3,$A268&lt;=CrashTest!$C$3),1,IF(AND($A268&gt;=CrashTest!$B$4,$A268&lt;=CrashTest!$C$4),2,IF(AND($A268&gt;=CrashTest!$B$5,$A268&lt;=CrashTest!$C$5),3,IF(AND($A268&gt;=CrashTest!$B$6,$A268&lt;=CrashTest!$C$6),4,IF(AND($A268&gt;=CrashTest!$B$7,$A268&lt;=CrashTest!$C$7),5,0)))))</f>
        <v>0</v>
      </c>
      <c r="U268" s="8" t="str">
        <f aca="false">IF(T268=0,"",IF(T267=T268,MAX(U267,B268),B268))</f>
        <v/>
      </c>
      <c r="V268" s="9" t="str">
        <f aca="false">IF(T268=0,"",B268/U268-1)</f>
        <v/>
      </c>
      <c r="W268" s="8" t="str">
        <f aca="false">IF(T268=0,"",IF(T267=T268,MAX(W267,F268),F268))</f>
        <v/>
      </c>
      <c r="X268" s="9" t="str">
        <f aca="false">IF(T268=0,"",F268/W268-1)</f>
        <v/>
      </c>
    </row>
    <row r="269" customFormat="false" ht="15" hidden="false" customHeight="false" outlineLevel="0" collapsed="false">
      <c r="A269" s="5" t="n">
        <v>44097</v>
      </c>
      <c r="B269" s="6" t="n">
        <v>320.588590882525</v>
      </c>
      <c r="C269" s="7" t="n">
        <v>71.20181886</v>
      </c>
      <c r="D269" s="0" t="n">
        <f aca="false">INT((ROW()-3)/30)</f>
        <v>8</v>
      </c>
      <c r="E269" s="0" t="n">
        <f aca="false">2+30*D269</f>
        <v>242</v>
      </c>
      <c r="F269" s="8" t="n">
        <f aca="false">INDEX($F:$F,$E269)*(2*B269/INDEX($B:$B,$E269)-C269/INDEX($C:$C,$E269))</f>
        <v>90.897985543144</v>
      </c>
      <c r="G269" s="9" t="n">
        <f aca="false">B269/B268-1</f>
        <v>-0.0667098321013279</v>
      </c>
      <c r="H269" s="9" t="n">
        <f aca="false">F269/F268-1</f>
        <v>-0.00394503858222328</v>
      </c>
      <c r="I269" s="9" t="n">
        <f aca="false">LN(B269/B268)</f>
        <v>-0.0690391212364488</v>
      </c>
      <c r="J269" s="9" t="n">
        <f aca="false">LN(F269/F268)</f>
        <v>-0.00395284077365528</v>
      </c>
      <c r="K269" s="9" t="n">
        <f aca="false">F269/F262-1</f>
        <v>-0.0358831668904092</v>
      </c>
      <c r="L269" s="9" t="n">
        <f aca="false">F269/F239-1</f>
        <v>-0.0298209523448085</v>
      </c>
      <c r="M269" s="9" t="n">
        <f aca="false">B269/B262-1</f>
        <v>-0.122449444594107</v>
      </c>
      <c r="N269" s="9" t="n">
        <f aca="false">B269/B239-1</f>
        <v>-0.215766369086695</v>
      </c>
      <c r="O269" s="8" t="n">
        <f aca="false">MAX(O268,F269)</f>
        <v>101.500057016505</v>
      </c>
      <c r="P269" s="9" t="n">
        <f aca="false">F269/O269-1</f>
        <v>-0.104453847465696</v>
      </c>
      <c r="Q269" s="8" t="n">
        <f aca="false">MAX(Q268,B269)</f>
        <v>480.749175862069</v>
      </c>
      <c r="R269" s="9" t="n">
        <f aca="false">B269/Q269-1</f>
        <v>-0.333147913758453</v>
      </c>
      <c r="S269" s="9" t="n">
        <f aca="false">B269/INDEX($B:$B,$E269)-1</f>
        <v>-0.161529218867139</v>
      </c>
      <c r="T269" s="0" t="n">
        <f aca="false">IF(AND($A269&gt;=CrashTest!$B$3,$A269&lt;=CrashTest!$C$3),1,IF(AND($A269&gt;=CrashTest!$B$4,$A269&lt;=CrashTest!$C$4),2,IF(AND($A269&gt;=CrashTest!$B$5,$A269&lt;=CrashTest!$C$5),3,IF(AND($A269&gt;=CrashTest!$B$6,$A269&lt;=CrashTest!$C$6),4,IF(AND($A269&gt;=CrashTest!$B$7,$A269&lt;=CrashTest!$C$7),5,0)))))</f>
        <v>0</v>
      </c>
      <c r="U269" s="8" t="str">
        <f aca="false">IF(T269=0,"",IF(T268=T269,MAX(U268,B269),B269))</f>
        <v/>
      </c>
      <c r="V269" s="9" t="str">
        <f aca="false">IF(T269=0,"",B269/U269-1)</f>
        <v/>
      </c>
      <c r="W269" s="8" t="str">
        <f aca="false">IF(T269=0,"",IF(T268=T269,MAX(W268,F269),F269))</f>
        <v/>
      </c>
      <c r="X269" s="9" t="str">
        <f aca="false">IF(T269=0,"",F269/W269-1)</f>
        <v/>
      </c>
    </row>
    <row r="270" customFormat="false" ht="15" hidden="false" customHeight="false" outlineLevel="0" collapsed="false">
      <c r="A270" s="5" t="n">
        <v>44098</v>
      </c>
      <c r="B270" s="6" t="n">
        <v>349.144016014027</v>
      </c>
      <c r="C270" s="7" t="n">
        <v>85.5321516</v>
      </c>
      <c r="D270" s="0" t="n">
        <f aca="false">INT((ROW()-3)/30)</f>
        <v>8</v>
      </c>
      <c r="E270" s="0" t="n">
        <f aca="false">2+30*D270</f>
        <v>242</v>
      </c>
      <c r="F270" s="8" t="n">
        <f aca="false">INDEX($F:$F,$E270)*(2*B270/INDEX($B:$B,$E270)-C270/INDEX($C:$C,$E270))</f>
        <v>91.3232964293317</v>
      </c>
      <c r="G270" s="9" t="n">
        <f aca="false">B270/B269-1</f>
        <v>0.0890718695038206</v>
      </c>
      <c r="H270" s="9" t="n">
        <f aca="false">F270/F269-1</f>
        <v>0.00467899132908545</v>
      </c>
      <c r="I270" s="9" t="n">
        <f aca="false">LN(B270/B269)</f>
        <v>0.0853258376444687</v>
      </c>
      <c r="J270" s="9" t="n">
        <f aca="false">LN(F270/F269)</f>
        <v>0.00466807887543443</v>
      </c>
      <c r="K270" s="9" t="n">
        <f aca="false">F270/F263-1</f>
        <v>-0.0491306088707876</v>
      </c>
      <c r="L270" s="9" t="n">
        <f aca="false">F270/F240-1</f>
        <v>-0.0227507356390899</v>
      </c>
      <c r="M270" s="9" t="n">
        <f aca="false">B270/B263-1</f>
        <v>-0.103485678477778</v>
      </c>
      <c r="N270" s="9" t="n">
        <f aca="false">B270/B240-1</f>
        <v>-0.0898344819045408</v>
      </c>
      <c r="O270" s="8" t="n">
        <f aca="false">MAX(O269,F270)</f>
        <v>101.500057016505</v>
      </c>
      <c r="P270" s="9" t="n">
        <f aca="false">F270/O270-1</f>
        <v>-0.100263594783192</v>
      </c>
      <c r="Q270" s="8" t="n">
        <f aca="false">MAX(Q269,B270)</f>
        <v>480.749175862069</v>
      </c>
      <c r="R270" s="9" t="n">
        <f aca="false">B270/Q270-1</f>
        <v>-0.273750151754396</v>
      </c>
      <c r="S270" s="9" t="n">
        <f aca="false">B270/INDEX($B:$B,$E270)-1</f>
        <v>-0.0868450588673068</v>
      </c>
      <c r="T270" s="0" t="n">
        <f aca="false">IF(AND($A270&gt;=CrashTest!$B$3,$A270&lt;=CrashTest!$C$3),1,IF(AND($A270&gt;=CrashTest!$B$4,$A270&lt;=CrashTest!$C$4),2,IF(AND($A270&gt;=CrashTest!$B$5,$A270&lt;=CrashTest!$C$5),3,IF(AND($A270&gt;=CrashTest!$B$6,$A270&lt;=CrashTest!$C$6),4,IF(AND($A270&gt;=CrashTest!$B$7,$A270&lt;=CrashTest!$C$7),5,0)))))</f>
        <v>0</v>
      </c>
      <c r="U270" s="8" t="str">
        <f aca="false">IF(T270=0,"",IF(T269=T270,MAX(U269,B270),B270))</f>
        <v/>
      </c>
      <c r="V270" s="9" t="str">
        <f aca="false">IF(T270=0,"",B270/U270-1)</f>
        <v/>
      </c>
      <c r="W270" s="8" t="str">
        <f aca="false">IF(T270=0,"",IF(T269=T270,MAX(W269,F270),F270))</f>
        <v/>
      </c>
      <c r="X270" s="9" t="str">
        <f aca="false">IF(T270=0,"",F270/W270-1)</f>
        <v/>
      </c>
    </row>
    <row r="271" customFormat="false" ht="15" hidden="false" customHeight="false" outlineLevel="0" collapsed="false">
      <c r="A271" s="5" t="n">
        <v>44099</v>
      </c>
      <c r="B271" s="6" t="n">
        <v>351.713962361192</v>
      </c>
      <c r="C271" s="7" t="n">
        <v>87.29371988</v>
      </c>
      <c r="D271" s="0" t="n">
        <f aca="false">INT((ROW()-3)/30)</f>
        <v>8</v>
      </c>
      <c r="E271" s="0" t="n">
        <f aca="false">2+30*D271</f>
        <v>242</v>
      </c>
      <c r="F271" s="8" t="n">
        <f aca="false">INDEX($F:$F,$E271)*(2*B271/INDEX($B:$B,$E271)-C271/INDEX($C:$C,$E271))</f>
        <v>90.9084458948173</v>
      </c>
      <c r="G271" s="9" t="n">
        <f aca="false">B271/B270-1</f>
        <v>0.00736070569533043</v>
      </c>
      <c r="H271" s="9" t="n">
        <f aca="false">F271/F270-1</f>
        <v>-0.00454265834386947</v>
      </c>
      <c r="I271" s="9" t="n">
        <f aca="false">LN(B271/B270)</f>
        <v>0.00733374790590733</v>
      </c>
      <c r="J271" s="9" t="n">
        <f aca="false">LN(F271/F270)</f>
        <v>-0.00455300757017702</v>
      </c>
      <c r="K271" s="9" t="n">
        <f aca="false">F271/F264-1</f>
        <v>-0.0382517333254434</v>
      </c>
      <c r="L271" s="9" t="n">
        <f aca="false">F271/F241-1</f>
        <v>-0.0273316711545143</v>
      </c>
      <c r="M271" s="9" t="n">
        <f aca="false">B271/B264-1</f>
        <v>-0.079913095678267</v>
      </c>
      <c r="N271" s="9" t="n">
        <f aca="false">B271/B241-1</f>
        <v>-0.0896348108632071</v>
      </c>
      <c r="O271" s="8" t="n">
        <f aca="false">MAX(O270,F271)</f>
        <v>101.500057016505</v>
      </c>
      <c r="P271" s="9" t="n">
        <f aca="false">F271/O271-1</f>
        <v>-0.104350789871633</v>
      </c>
      <c r="Q271" s="8" t="n">
        <f aca="false">MAX(Q270,B271)</f>
        <v>480.749175862069</v>
      </c>
      <c r="R271" s="9" t="n">
        <f aca="false">B271/Q271-1</f>
        <v>-0.268404440360181</v>
      </c>
      <c r="S271" s="9" t="n">
        <f aca="false">B271/INDEX($B:$B,$E271)-1</f>
        <v>-0.0801235940913921</v>
      </c>
      <c r="T271" s="0" t="n">
        <f aca="false">IF(AND($A271&gt;=CrashTest!$B$3,$A271&lt;=CrashTest!$C$3),1,IF(AND($A271&gt;=CrashTest!$B$4,$A271&lt;=CrashTest!$C$4),2,IF(AND($A271&gt;=CrashTest!$B$5,$A271&lt;=CrashTest!$C$5),3,IF(AND($A271&gt;=CrashTest!$B$6,$A271&lt;=CrashTest!$C$6),4,IF(AND($A271&gt;=CrashTest!$B$7,$A271&lt;=CrashTest!$C$7),5,0)))))</f>
        <v>0</v>
      </c>
      <c r="U271" s="8" t="str">
        <f aca="false">IF(T271=0,"",IF(T270=T271,MAX(U270,B271),B271))</f>
        <v/>
      </c>
      <c r="V271" s="9" t="str">
        <f aca="false">IF(T271=0,"",B271/U271-1)</f>
        <v/>
      </c>
      <c r="W271" s="8" t="str">
        <f aca="false">IF(T271=0,"",IF(T270=T271,MAX(W270,F271),F271))</f>
        <v/>
      </c>
      <c r="X271" s="9" t="str">
        <f aca="false">IF(T271=0,"",F271/W271-1)</f>
        <v/>
      </c>
    </row>
    <row r="272" customFormat="false" ht="15" hidden="false" customHeight="false" outlineLevel="0" collapsed="false">
      <c r="A272" s="5" t="n">
        <v>44100</v>
      </c>
      <c r="B272" s="6" t="n">
        <v>354.601045762712</v>
      </c>
      <c r="C272" s="7" t="n">
        <v>88.50082267</v>
      </c>
      <c r="D272" s="0" t="n">
        <f aca="false">INT((ROW()-3)/30)</f>
        <v>8</v>
      </c>
      <c r="E272" s="0" t="n">
        <f aca="false">2+30*D272</f>
        <v>242</v>
      </c>
      <c r="F272" s="8" t="n">
        <f aca="false">INDEX($F:$F,$E272)*(2*B272/INDEX($B:$B,$E272)-C272/INDEX($C:$C,$E272))</f>
        <v>91.1836086619905</v>
      </c>
      <c r="G272" s="9" t="n">
        <f aca="false">B272/B271-1</f>
        <v>0.00820861185645816</v>
      </c>
      <c r="H272" s="9" t="n">
        <f aca="false">F272/F271-1</f>
        <v>0.00302681191461041</v>
      </c>
      <c r="I272" s="9" t="n">
        <f aca="false">LN(B272/B271)</f>
        <v>0.00817510444349908</v>
      </c>
      <c r="J272" s="9" t="n">
        <f aca="false">LN(F272/F271)</f>
        <v>0.00302224034196448</v>
      </c>
      <c r="K272" s="9" t="n">
        <f aca="false">F272/F265-1</f>
        <v>-0.0481618665685731</v>
      </c>
      <c r="L272" s="9" t="n">
        <f aca="false">F272/F242-1</f>
        <v>-0.0399546647195831</v>
      </c>
      <c r="M272" s="9" t="n">
        <f aca="false">B272/B265-1</f>
        <v>-0.0795478177278761</v>
      </c>
      <c r="N272" s="9" t="n">
        <f aca="false">B272/B242-1</f>
        <v>-0.0725726857193746</v>
      </c>
      <c r="O272" s="8" t="n">
        <f aca="false">MAX(O271,F272)</f>
        <v>101.500057016505</v>
      </c>
      <c r="P272" s="9" t="n">
        <f aca="false">F272/O272-1</f>
        <v>-0.101639828171105</v>
      </c>
      <c r="Q272" s="8" t="n">
        <f aca="false">MAX(Q271,B272)</f>
        <v>480.749175862069</v>
      </c>
      <c r="R272" s="9" t="n">
        <f aca="false">B272/Q272-1</f>
        <v>-0.26239905637519</v>
      </c>
      <c r="S272" s="9" t="n">
        <f aca="false">B272/INDEX($B:$B,$E272)-1</f>
        <v>-0.0725726857193746</v>
      </c>
      <c r="T272" s="0" t="n">
        <f aca="false">IF(AND($A272&gt;=CrashTest!$B$3,$A272&lt;=CrashTest!$C$3),1,IF(AND($A272&gt;=CrashTest!$B$4,$A272&lt;=CrashTest!$C$4),2,IF(AND($A272&gt;=CrashTest!$B$5,$A272&lt;=CrashTest!$C$5),3,IF(AND($A272&gt;=CrashTest!$B$6,$A272&lt;=CrashTest!$C$6),4,IF(AND($A272&gt;=CrashTest!$B$7,$A272&lt;=CrashTest!$C$7),5,0)))))</f>
        <v>0</v>
      </c>
      <c r="U272" s="8" t="str">
        <f aca="false">IF(T272=0,"",IF(T271=T272,MAX(U271,B272),B272))</f>
        <v/>
      </c>
      <c r="V272" s="9" t="str">
        <f aca="false">IF(T272=0,"",B272/U272-1)</f>
        <v/>
      </c>
      <c r="W272" s="8" t="str">
        <f aca="false">IF(T272=0,"",IF(T271=T272,MAX(W271,F272),F272))</f>
        <v/>
      </c>
      <c r="X272" s="9" t="str">
        <f aca="false">IF(T272=0,"",F272/W272-1)</f>
        <v/>
      </c>
    </row>
    <row r="273" customFormat="false" ht="15" hidden="false" customHeight="false" outlineLevel="0" collapsed="false">
      <c r="A273" s="5" t="n">
        <v>44101</v>
      </c>
      <c r="B273" s="6" t="n">
        <v>356.121992752776</v>
      </c>
      <c r="C273" s="7" t="n">
        <v>89.9845283</v>
      </c>
      <c r="D273" s="0" t="n">
        <f aca="false">INT((ROW()-3)/30)</f>
        <v>9</v>
      </c>
      <c r="E273" s="0" t="n">
        <f aca="false">2+30*D273</f>
        <v>272</v>
      </c>
      <c r="F273" s="8" t="n">
        <f aca="false">INDEX($F:$F,$E273)*(2*B273/INDEX($B:$B,$E273)-C273/INDEX($C:$C,$E273))</f>
        <v>90.4371318972064</v>
      </c>
      <c r="G273" s="9" t="n">
        <f aca="false">B273/B272-1</f>
        <v>0.00428917795995965</v>
      </c>
      <c r="H273" s="9" t="n">
        <f aca="false">F273/F272-1</f>
        <v>-0.00818652360591721</v>
      </c>
      <c r="I273" s="9" t="n">
        <f aca="false">LN(B273/B272)</f>
        <v>0.004280005654587</v>
      </c>
      <c r="J273" s="9" t="n">
        <f aca="false">LN(F273/F272)</f>
        <v>-0.00822021720525817</v>
      </c>
      <c r="K273" s="9" t="n">
        <f aca="false">F273/F266-1</f>
        <v>-0.0422663065957665</v>
      </c>
      <c r="L273" s="9" t="n">
        <f aca="false">F273/F243-1</f>
        <v>-0.0549016603915324</v>
      </c>
      <c r="M273" s="9" t="n">
        <f aca="false">B273/B266-1</f>
        <v>-0.0406377894763309</v>
      </c>
      <c r="N273" s="9" t="n">
        <f aca="false">B273/B243-1</f>
        <v>-0.0985160076768855</v>
      </c>
      <c r="O273" s="8" t="n">
        <f aca="false">MAX(O272,F273)</f>
        <v>101.500057016505</v>
      </c>
      <c r="P273" s="9" t="n">
        <f aca="false">F273/O273-1</f>
        <v>-0.108994274924398</v>
      </c>
      <c r="Q273" s="8" t="n">
        <f aca="false">MAX(Q272,B273)</f>
        <v>480.749175862069</v>
      </c>
      <c r="R273" s="9" t="n">
        <f aca="false">B273/Q273-1</f>
        <v>-0.259235354664549</v>
      </c>
      <c r="S273" s="9" t="n">
        <f aca="false">B273/INDEX($B:$B,$E273)-1</f>
        <v>0.00428917795995965</v>
      </c>
      <c r="T273" s="0" t="n">
        <f aca="false">IF(AND($A273&gt;=CrashTest!$B$3,$A273&lt;=CrashTest!$C$3),1,IF(AND($A273&gt;=CrashTest!$B$4,$A273&lt;=CrashTest!$C$4),2,IF(AND($A273&gt;=CrashTest!$B$5,$A273&lt;=CrashTest!$C$5),3,IF(AND($A273&gt;=CrashTest!$B$6,$A273&lt;=CrashTest!$C$6),4,IF(AND($A273&gt;=CrashTest!$B$7,$A273&lt;=CrashTest!$C$7),5,0)))))</f>
        <v>0</v>
      </c>
      <c r="U273" s="8" t="str">
        <f aca="false">IF(T273=0,"",IF(T272=T273,MAX(U272,B273),B273))</f>
        <v/>
      </c>
      <c r="V273" s="9" t="str">
        <f aca="false">IF(T273=0,"",B273/U273-1)</f>
        <v/>
      </c>
      <c r="W273" s="8" t="str">
        <f aca="false">IF(T273=0,"",IF(T272=T273,MAX(W272,F273),F273))</f>
        <v/>
      </c>
      <c r="X273" s="9" t="str">
        <f aca="false">IF(T273=0,"",F273/W273-1)</f>
        <v/>
      </c>
    </row>
    <row r="274" customFormat="false" ht="15" hidden="false" customHeight="false" outlineLevel="0" collapsed="false">
      <c r="A274" s="5" t="n">
        <v>44102</v>
      </c>
      <c r="B274" s="6" t="n">
        <v>355.45993395675</v>
      </c>
      <c r="C274" s="7" t="n">
        <v>88.39305355</v>
      </c>
      <c r="D274" s="0" t="n">
        <f aca="false">INT((ROW()-3)/30)</f>
        <v>9</v>
      </c>
      <c r="E274" s="0" t="n">
        <f aca="false">2+30*D274</f>
        <v>272</v>
      </c>
      <c r="F274" s="8" t="n">
        <f aca="false">INDEX($F:$F,$E274)*(2*B274/INDEX($B:$B,$E274)-C274/INDEX($C:$C,$E274))</f>
        <v>91.7363609273033</v>
      </c>
      <c r="G274" s="9" t="n">
        <f aca="false">B274/B273-1</f>
        <v>-0.00185907865703094</v>
      </c>
      <c r="H274" s="9" t="n">
        <f aca="false">F274/F273-1</f>
        <v>0.0143661016536185</v>
      </c>
      <c r="I274" s="9" t="n">
        <f aca="false">LN(B274/B273)</f>
        <v>-0.00186080888851429</v>
      </c>
      <c r="J274" s="9" t="n">
        <f aca="false">LN(F274/F273)</f>
        <v>0.0142638870028877</v>
      </c>
      <c r="K274" s="9" t="n">
        <f aca="false">F274/F267-1</f>
        <v>-0.0131108174990164</v>
      </c>
      <c r="L274" s="9" t="n">
        <f aca="false">F274/F244-1</f>
        <v>-0.0538103855430627</v>
      </c>
      <c r="M274" s="9" t="n">
        <f aca="false">B274/B267-1</f>
        <v>0.0379713851021062</v>
      </c>
      <c r="N274" s="9" t="n">
        <f aca="false">B274/B244-1</f>
        <v>-0.11216733866531</v>
      </c>
      <c r="O274" s="8" t="n">
        <f aca="false">MAX(O273,F274)</f>
        <v>101.500057016505</v>
      </c>
      <c r="P274" s="9" t="n">
        <f aca="false">F274/O274-1</f>
        <v>-0.0961939961040063</v>
      </c>
      <c r="Q274" s="8" t="n">
        <f aca="false">MAX(Q273,B274)</f>
        <v>480.749175862069</v>
      </c>
      <c r="R274" s="9" t="n">
        <f aca="false">B274/Q274-1</f>
        <v>-0.260612494406575</v>
      </c>
      <c r="S274" s="9" t="n">
        <f aca="false">B274/INDEX($B:$B,$E274)-1</f>
        <v>0.0024221253837271</v>
      </c>
      <c r="T274" s="0" t="n">
        <f aca="false">IF(AND($A274&gt;=CrashTest!$B$3,$A274&lt;=CrashTest!$C$3),1,IF(AND($A274&gt;=CrashTest!$B$4,$A274&lt;=CrashTest!$C$4),2,IF(AND($A274&gt;=CrashTest!$B$5,$A274&lt;=CrashTest!$C$5),3,IF(AND($A274&gt;=CrashTest!$B$6,$A274&lt;=CrashTest!$C$6),4,IF(AND($A274&gt;=CrashTest!$B$7,$A274&lt;=CrashTest!$C$7),5,0)))))</f>
        <v>0</v>
      </c>
      <c r="U274" s="8" t="str">
        <f aca="false">IF(T274=0,"",IF(T273=T274,MAX(U273,B274),B274))</f>
        <v/>
      </c>
      <c r="V274" s="9" t="str">
        <f aca="false">IF(T274=0,"",B274/U274-1)</f>
        <v/>
      </c>
      <c r="W274" s="8" t="str">
        <f aca="false">IF(T274=0,"",IF(T273=T274,MAX(W273,F274),F274))</f>
        <v/>
      </c>
      <c r="X274" s="9" t="str">
        <f aca="false">IF(T274=0,"",F274/W274-1)</f>
        <v/>
      </c>
    </row>
    <row r="275" customFormat="false" ht="15" hidden="false" customHeight="false" outlineLevel="0" collapsed="false">
      <c r="A275" s="5" t="n">
        <v>44103</v>
      </c>
      <c r="B275" s="6" t="n">
        <v>359.701439801286</v>
      </c>
      <c r="C275" s="7" t="n">
        <v>91.08594867</v>
      </c>
      <c r="D275" s="0" t="n">
        <f aca="false">INT((ROW()-3)/30)</f>
        <v>9</v>
      </c>
      <c r="E275" s="0" t="n">
        <f aca="false">2+30*D275</f>
        <v>272</v>
      </c>
      <c r="F275" s="8" t="n">
        <f aca="false">INDEX($F:$F,$E275)*(2*B275/INDEX($B:$B,$E275)-C275/INDEX($C:$C,$E275))</f>
        <v>91.1431916431913</v>
      </c>
      <c r="G275" s="9" t="n">
        <f aca="false">B275/B274-1</f>
        <v>0.0119324442485609</v>
      </c>
      <c r="H275" s="9" t="n">
        <f aca="false">F275/F274-1</f>
        <v>-0.00646602152206732</v>
      </c>
      <c r="I275" s="9" t="n">
        <f aca="false">LN(B275/B274)</f>
        <v>0.011861813941982</v>
      </c>
      <c r="J275" s="9" t="n">
        <f aca="false">LN(F275/F274)</f>
        <v>-0.00648701679207664</v>
      </c>
      <c r="K275" s="9" t="n">
        <f aca="false">F275/F268-1</f>
        <v>-0.00125808406873684</v>
      </c>
      <c r="L275" s="9" t="n">
        <f aca="false">F275/F245-1</f>
        <v>-0.0602117417963798</v>
      </c>
      <c r="M275" s="9" t="n">
        <f aca="false">B275/B268-1</f>
        <v>0.0471545984259645</v>
      </c>
      <c r="N275" s="9" t="n">
        <f aca="false">B275/B245-1</f>
        <v>-0.15996162523141</v>
      </c>
      <c r="O275" s="8" t="n">
        <f aca="false">MAX(O274,F275)</f>
        <v>101.500057016505</v>
      </c>
      <c r="P275" s="9" t="n">
        <f aca="false">F275/O275-1</f>
        <v>-0.102038025176971</v>
      </c>
      <c r="Q275" s="8" t="n">
        <f aca="false">MAX(Q274,B275)</f>
        <v>480.749175862069</v>
      </c>
      <c r="R275" s="9" t="n">
        <f aca="false">B275/Q275-1</f>
        <v>-0.251789794217999</v>
      </c>
      <c r="S275" s="9" t="n">
        <f aca="false">B275/INDEX($B:$B,$E275)-1</f>
        <v>0.0143834715083921</v>
      </c>
      <c r="T275" s="0" t="n">
        <f aca="false">IF(AND($A275&gt;=CrashTest!$B$3,$A275&lt;=CrashTest!$C$3),1,IF(AND($A275&gt;=CrashTest!$B$4,$A275&lt;=CrashTest!$C$4),2,IF(AND($A275&gt;=CrashTest!$B$5,$A275&lt;=CrashTest!$C$5),3,IF(AND($A275&gt;=CrashTest!$B$6,$A275&lt;=CrashTest!$C$6),4,IF(AND($A275&gt;=CrashTest!$B$7,$A275&lt;=CrashTest!$C$7),5,0)))))</f>
        <v>0</v>
      </c>
      <c r="U275" s="8" t="str">
        <f aca="false">IF(T275=0,"",IF(T274=T275,MAX(U274,B275),B275))</f>
        <v/>
      </c>
      <c r="V275" s="9" t="str">
        <f aca="false">IF(T275=0,"",B275/U275-1)</f>
        <v/>
      </c>
      <c r="W275" s="8" t="str">
        <f aca="false">IF(T275=0,"",IF(T274=T275,MAX(W274,F275),F275))</f>
        <v/>
      </c>
      <c r="X275" s="9" t="str">
        <f aca="false">IF(T275=0,"",F275/W275-1)</f>
        <v/>
      </c>
    </row>
    <row r="276" customFormat="false" ht="15" hidden="false" customHeight="false" outlineLevel="0" collapsed="false">
      <c r="A276" s="5" t="n">
        <v>44104</v>
      </c>
      <c r="B276" s="6" t="n">
        <v>359.976752483928</v>
      </c>
      <c r="C276" s="7" t="n">
        <v>91.03730322</v>
      </c>
      <c r="D276" s="0" t="n">
        <f aca="false">INT((ROW()-3)/30)</f>
        <v>9</v>
      </c>
      <c r="E276" s="0" t="n">
        <f aca="false">2+30*D276</f>
        <v>272</v>
      </c>
      <c r="F276" s="8" t="n">
        <f aca="false">INDEX($F:$F,$E276)*(2*B276/INDEX($B:$B,$E276)-C276/INDEX($C:$C,$E276))</f>
        <v>91.334901845042</v>
      </c>
      <c r="G276" s="9" t="n">
        <f aca="false">B276/B275-1</f>
        <v>0.000765392217484839</v>
      </c>
      <c r="H276" s="9" t="n">
        <f aca="false">F276/F275-1</f>
        <v>0.00210339574897933</v>
      </c>
      <c r="I276" s="9" t="n">
        <f aca="false">LN(B276/B275)</f>
        <v>0.000765099454237829</v>
      </c>
      <c r="J276" s="9" t="n">
        <f aca="false">LN(F276/F275)</f>
        <v>0.00210118670925507</v>
      </c>
      <c r="K276" s="9" t="n">
        <f aca="false">F276/F269-1</f>
        <v>0.00480666649857242</v>
      </c>
      <c r="L276" s="9" t="n">
        <f aca="false">F276/F246-1</f>
        <v>-0.0741526281419236</v>
      </c>
      <c r="M276" s="9" t="n">
        <f aca="false">B276/B269-1</f>
        <v>0.122862019178456</v>
      </c>
      <c r="N276" s="9" t="n">
        <f aca="false">B276/B246-1</f>
        <v>-0.174537097054589</v>
      </c>
      <c r="O276" s="8" t="n">
        <f aca="false">MAX(O275,F276)</f>
        <v>101.500057016505</v>
      </c>
      <c r="P276" s="9" t="n">
        <f aca="false">F276/O276-1</f>
        <v>-0.100149255776384</v>
      </c>
      <c r="Q276" s="8" t="n">
        <f aca="false">MAX(Q275,B276)</f>
        <v>480.749175862069</v>
      </c>
      <c r="R276" s="9" t="n">
        <f aca="false">B276/Q276-1</f>
        <v>-0.251217119949451</v>
      </c>
      <c r="S276" s="9" t="n">
        <f aca="false">B276/INDEX($B:$B,$E276)-1</f>
        <v>0.01515987272303</v>
      </c>
      <c r="T276" s="0" t="n">
        <f aca="false">IF(AND($A276&gt;=CrashTest!$B$3,$A276&lt;=CrashTest!$C$3),1,IF(AND($A276&gt;=CrashTest!$B$4,$A276&lt;=CrashTest!$C$4),2,IF(AND($A276&gt;=CrashTest!$B$5,$A276&lt;=CrashTest!$C$5),3,IF(AND($A276&gt;=CrashTest!$B$6,$A276&lt;=CrashTest!$C$6),4,IF(AND($A276&gt;=CrashTest!$B$7,$A276&lt;=CrashTest!$C$7),5,0)))))</f>
        <v>0</v>
      </c>
      <c r="U276" s="8" t="str">
        <f aca="false">IF(T276=0,"",IF(T275=T276,MAX(U275,B276),B276))</f>
        <v/>
      </c>
      <c r="V276" s="9" t="str">
        <f aca="false">IF(T276=0,"",B276/U276-1)</f>
        <v/>
      </c>
      <c r="W276" s="8" t="str">
        <f aca="false">IF(T276=0,"",IF(T275=T276,MAX(W275,F276),F276))</f>
        <v/>
      </c>
      <c r="X276" s="9" t="str">
        <f aca="false">IF(T276=0,"",F276/W276-1)</f>
        <v/>
      </c>
    </row>
    <row r="277" customFormat="false" ht="15" hidden="false" customHeight="false" outlineLevel="0" collapsed="false">
      <c r="A277" s="5" t="n">
        <v>44105</v>
      </c>
      <c r="B277" s="6" t="n">
        <v>352.360856049094</v>
      </c>
      <c r="C277" s="7" t="n">
        <v>87.92199797</v>
      </c>
      <c r="D277" s="0" t="n">
        <f aca="false">INT((ROW()-3)/30)</f>
        <v>9</v>
      </c>
      <c r="E277" s="0" t="n">
        <f aca="false">2+30*D277</f>
        <v>272</v>
      </c>
      <c r="F277" s="8" t="n">
        <f aca="false">INDEX($F:$F,$E277)*(2*B277/INDEX($B:$B,$E277)-C277/INDEX($C:$C,$E277))</f>
        <v>90.6278760064092</v>
      </c>
      <c r="G277" s="9" t="n">
        <f aca="false">B277/B276-1</f>
        <v>-0.0211566340945143</v>
      </c>
      <c r="H277" s="9" t="n">
        <f aca="false">F277/F276-1</f>
        <v>-0.00774102587674874</v>
      </c>
      <c r="I277" s="9" t="n">
        <f aca="false">LN(B277/B276)</f>
        <v>-0.0213836432198658</v>
      </c>
      <c r="J277" s="9" t="n">
        <f aca="false">LN(F277/F276)</f>
        <v>-0.0077711431439363</v>
      </c>
      <c r="K277" s="9" t="n">
        <f aca="false">F277/F270-1</f>
        <v>-0.00761492905001149</v>
      </c>
      <c r="L277" s="9" t="n">
        <f aca="false">F277/F247-1</f>
        <v>-0.10711502367263</v>
      </c>
      <c r="M277" s="9" t="n">
        <f aca="false">B277/B270-1</f>
        <v>0.00921350470728899</v>
      </c>
      <c r="N277" s="9" t="n">
        <f aca="false">B277/B247-1</f>
        <v>-0.267058845358917</v>
      </c>
      <c r="O277" s="8" t="n">
        <f aca="false">MAX(O276,F277)</f>
        <v>101.500057016505</v>
      </c>
      <c r="P277" s="9" t="n">
        <f aca="false">F277/O277-1</f>
        <v>-0.10711502367263</v>
      </c>
      <c r="Q277" s="8" t="n">
        <f aca="false">MAX(Q276,B277)</f>
        <v>480.749175862069</v>
      </c>
      <c r="R277" s="9" t="n">
        <f aca="false">B277/Q277-1</f>
        <v>-0.267058845358917</v>
      </c>
      <c r="S277" s="9" t="n">
        <f aca="false">B277/INDEX($B:$B,$E277)-1</f>
        <v>-0.0063174932516048</v>
      </c>
      <c r="T277" s="0" t="n">
        <f aca="false">IF(AND($A277&gt;=CrashTest!$B$3,$A277&lt;=CrashTest!$C$3),1,IF(AND($A277&gt;=CrashTest!$B$4,$A277&lt;=CrashTest!$C$4),2,IF(AND($A277&gt;=CrashTest!$B$5,$A277&lt;=CrashTest!$C$5),3,IF(AND($A277&gt;=CrashTest!$B$6,$A277&lt;=CrashTest!$C$6),4,IF(AND($A277&gt;=CrashTest!$B$7,$A277&lt;=CrashTest!$C$7),5,0)))))</f>
        <v>0</v>
      </c>
      <c r="U277" s="8" t="str">
        <f aca="false">IF(T277=0,"",IF(T276=T277,MAX(U276,B277),B277))</f>
        <v/>
      </c>
      <c r="V277" s="9" t="str">
        <f aca="false">IF(T277=0,"",B277/U277-1)</f>
        <v/>
      </c>
      <c r="W277" s="8" t="str">
        <f aca="false">IF(T277=0,"",IF(T276=T277,MAX(W276,F277),F277))</f>
        <v/>
      </c>
      <c r="X277" s="9" t="str">
        <f aca="false">IF(T277=0,"",F277/W277-1)</f>
        <v/>
      </c>
    </row>
    <row r="278" customFormat="false" ht="15" hidden="false" customHeight="false" outlineLevel="0" collapsed="false">
      <c r="A278" s="5" t="n">
        <v>44106</v>
      </c>
      <c r="B278" s="6" t="n">
        <v>345.801279485681</v>
      </c>
      <c r="C278" s="7" t="n">
        <v>84.63049882</v>
      </c>
      <c r="D278" s="0" t="n">
        <f aca="false">INT((ROW()-3)/30)</f>
        <v>9</v>
      </c>
      <c r="E278" s="0" t="n">
        <f aca="false">2+30*D278</f>
        <v>272</v>
      </c>
      <c r="F278" s="8" t="n">
        <f aca="false">INDEX($F:$F,$E278)*(2*B278/INDEX($B:$B,$E278)-C278/INDEX($C:$C,$E278))</f>
        <v>90.6456382488942</v>
      </c>
      <c r="G278" s="9" t="n">
        <f aca="false">B278/B277-1</f>
        <v>-0.018616076249114</v>
      </c>
      <c r="H278" s="9" t="n">
        <f aca="false">F278/F277-1</f>
        <v>0.000195990938635093</v>
      </c>
      <c r="I278" s="9" t="n">
        <f aca="false">LN(B278/B277)</f>
        <v>-0.0187915363949986</v>
      </c>
      <c r="J278" s="9" t="n">
        <f aca="false">LN(F278/F277)</f>
        <v>0.000195971734920208</v>
      </c>
      <c r="K278" s="9" t="n">
        <f aca="false">F278/F271-1</f>
        <v>-0.00289090461657682</v>
      </c>
      <c r="L278" s="9" t="n">
        <f aca="false">F278/F248-1</f>
        <v>-0.0781666819937182</v>
      </c>
      <c r="M278" s="9" t="n">
        <f aca="false">B278/B271-1</f>
        <v>-0.0168110553127231</v>
      </c>
      <c r="N278" s="9" t="n">
        <f aca="false">B278/B248-1</f>
        <v>-0.216250675727088</v>
      </c>
      <c r="O278" s="8" t="n">
        <f aca="false">MAX(O277,F278)</f>
        <v>101.500057016505</v>
      </c>
      <c r="P278" s="9" t="n">
        <f aca="false">F278/O278-1</f>
        <v>-0.106940026308027</v>
      </c>
      <c r="Q278" s="8" t="n">
        <f aca="false">MAX(Q277,B278)</f>
        <v>480.749175862069</v>
      </c>
      <c r="R278" s="9" t="n">
        <f aca="false">B278/Q278-1</f>
        <v>-0.280703333779829</v>
      </c>
      <c r="S278" s="9" t="n">
        <f aca="false">B278/INDEX($B:$B,$E278)-1</f>
        <v>-0.0248159625646437</v>
      </c>
      <c r="T278" s="0" t="n">
        <f aca="false">IF(AND($A278&gt;=CrashTest!$B$3,$A278&lt;=CrashTest!$C$3),1,IF(AND($A278&gt;=CrashTest!$B$4,$A278&lt;=CrashTest!$C$4),2,IF(AND($A278&gt;=CrashTest!$B$5,$A278&lt;=CrashTest!$C$5),3,IF(AND($A278&gt;=CrashTest!$B$6,$A278&lt;=CrashTest!$C$6),4,IF(AND($A278&gt;=CrashTest!$B$7,$A278&lt;=CrashTest!$C$7),5,0)))))</f>
        <v>0</v>
      </c>
      <c r="U278" s="8" t="str">
        <f aca="false">IF(T278=0,"",IF(T277=T278,MAX(U277,B278),B278))</f>
        <v/>
      </c>
      <c r="V278" s="9" t="str">
        <f aca="false">IF(T278=0,"",B278/U278-1)</f>
        <v/>
      </c>
      <c r="W278" s="8" t="str">
        <f aca="false">IF(T278=0,"",IF(T277=T278,MAX(W277,F278),F278))</f>
        <v/>
      </c>
      <c r="X278" s="9" t="str">
        <f aca="false">IF(T278=0,"",F278/W278-1)</f>
        <v/>
      </c>
    </row>
    <row r="279" customFormat="false" ht="15" hidden="false" customHeight="false" outlineLevel="0" collapsed="false">
      <c r="A279" s="5" t="n">
        <v>44107</v>
      </c>
      <c r="B279" s="6" t="n">
        <v>346.652968907072</v>
      </c>
      <c r="C279" s="7" t="n">
        <v>84.84784454</v>
      </c>
      <c r="D279" s="0" t="n">
        <f aca="false">INT((ROW()-3)/30)</f>
        <v>9</v>
      </c>
      <c r="E279" s="0" t="n">
        <f aca="false">2+30*D279</f>
        <v>272</v>
      </c>
      <c r="F279" s="8" t="n">
        <f aca="false">INDEX($F:$F,$E279)*(2*B279/INDEX($B:$B,$E279)-C279/INDEX($C:$C,$E279))</f>
        <v>90.8597180000831</v>
      </c>
      <c r="G279" s="9" t="n">
        <f aca="false">B279/B278-1</f>
        <v>0.00246294467926145</v>
      </c>
      <c r="H279" s="9" t="n">
        <f aca="false">F279/F278-1</f>
        <v>0.00236172148295832</v>
      </c>
      <c r="I279" s="9" t="n">
        <f aca="false">LN(B279/B278)</f>
        <v>0.00245991660198696</v>
      </c>
      <c r="J279" s="9" t="n">
        <f aca="false">LN(F279/F278)</f>
        <v>0.00235893700202733</v>
      </c>
      <c r="K279" s="9" t="n">
        <f aca="false">F279/F272-1</f>
        <v>-0.00355207110861389</v>
      </c>
      <c r="L279" s="9" t="n">
        <f aca="false">F279/F249-1</f>
        <v>-0.0511777298055347</v>
      </c>
      <c r="M279" s="9" t="n">
        <f aca="false">B279/B272-1</f>
        <v>-0.0224141382283417</v>
      </c>
      <c r="N279" s="9" t="n">
        <f aca="false">B279/B249-1</f>
        <v>-0.0961812782130554</v>
      </c>
      <c r="O279" s="8" t="n">
        <f aca="false">MAX(O278,F279)</f>
        <v>101.500057016505</v>
      </c>
      <c r="P279" s="9" t="n">
        <f aca="false">F279/O279-1</f>
        <v>-0.104830867382588</v>
      </c>
      <c r="Q279" s="8" t="n">
        <f aca="false">MAX(Q278,B279)</f>
        <v>480.749175862069</v>
      </c>
      <c r="R279" s="9" t="n">
        <f aca="false">B279/Q279-1</f>
        <v>-0.278931745882952</v>
      </c>
      <c r="S279" s="9" t="n">
        <f aca="false">B279/INDEX($B:$B,$E279)-1</f>
        <v>-0.0224141382283417</v>
      </c>
      <c r="T279" s="0" t="n">
        <f aca="false">IF(AND($A279&gt;=CrashTest!$B$3,$A279&lt;=CrashTest!$C$3),1,IF(AND($A279&gt;=CrashTest!$B$4,$A279&lt;=CrashTest!$C$4),2,IF(AND($A279&gt;=CrashTest!$B$5,$A279&lt;=CrashTest!$C$5),3,IF(AND($A279&gt;=CrashTest!$B$6,$A279&lt;=CrashTest!$C$6),4,IF(AND($A279&gt;=CrashTest!$B$7,$A279&lt;=CrashTest!$C$7),5,0)))))</f>
        <v>0</v>
      </c>
      <c r="U279" s="8" t="str">
        <f aca="false">IF(T279=0,"",IF(T278=T279,MAX(U278,B279),B279))</f>
        <v/>
      </c>
      <c r="V279" s="9" t="str">
        <f aca="false">IF(T279=0,"",B279/U279-1)</f>
        <v/>
      </c>
      <c r="W279" s="8" t="str">
        <f aca="false">IF(T279=0,"",IF(T278=T279,MAX(W278,F279),F279))</f>
        <v/>
      </c>
      <c r="X279" s="9" t="str">
        <f aca="false">IF(T279=0,"",F279/W279-1)</f>
        <v/>
      </c>
    </row>
    <row r="280" customFormat="false" ht="15" hidden="false" customHeight="false" outlineLevel="0" collapsed="false">
      <c r="A280" s="5" t="n">
        <v>44108</v>
      </c>
      <c r="B280" s="6" t="n">
        <v>352.339400233781</v>
      </c>
      <c r="C280" s="7" t="n">
        <v>87.66861399</v>
      </c>
      <c r="D280" s="0" t="n">
        <f aca="false">INT((ROW()-3)/30)</f>
        <v>9</v>
      </c>
      <c r="E280" s="0" t="n">
        <f aca="false">2+30*D280</f>
        <v>272</v>
      </c>
      <c r="F280" s="8" t="n">
        <f aca="false">INDEX($F:$F,$E280)*(2*B280/INDEX($B:$B,$E280)-C280/INDEX($C:$C,$E280))</f>
        <v>90.8779065106602</v>
      </c>
      <c r="G280" s="9" t="n">
        <f aca="false">B280/B279-1</f>
        <v>0.0164038154487387</v>
      </c>
      <c r="H280" s="9" t="n">
        <f aca="false">F280/F279-1</f>
        <v>0.000200182335775123</v>
      </c>
      <c r="I280" s="9" t="n">
        <f aca="false">LN(B280/B279)</f>
        <v>0.0162707263418505</v>
      </c>
      <c r="J280" s="9" t="n">
        <f aca="false">LN(F280/F279)</f>
        <v>0.00020016230196491</v>
      </c>
      <c r="K280" s="9" t="n">
        <f aca="false">F280/F273-1</f>
        <v>0.00487382344184484</v>
      </c>
      <c r="L280" s="9" t="n">
        <f aca="false">F280/F250-1</f>
        <v>-0.052078321660515</v>
      </c>
      <c r="M280" s="9" t="n">
        <f aca="false">B280/B273-1</f>
        <v>-0.010621620107638</v>
      </c>
      <c r="N280" s="9" t="n">
        <f aca="false">B280/B250-1</f>
        <v>-0.0887830909628961</v>
      </c>
      <c r="O280" s="8" t="n">
        <f aca="false">MAX(O279,F280)</f>
        <v>101.500057016505</v>
      </c>
      <c r="P280" s="9" t="n">
        <f aca="false">F280/O280-1</f>
        <v>-0.104651670334707</v>
      </c>
      <c r="Q280" s="8" t="n">
        <f aca="false">MAX(Q279,B280)</f>
        <v>480.749175862069</v>
      </c>
      <c r="R280" s="9" t="n">
        <f aca="false">B280/Q280-1</f>
        <v>-0.267103475316471</v>
      </c>
      <c r="S280" s="9" t="n">
        <f aca="false">B280/INDEX($B:$B,$E280)-1</f>
        <v>-0.00637800016654311</v>
      </c>
      <c r="T280" s="0" t="n">
        <f aca="false">IF(AND($A280&gt;=CrashTest!$B$3,$A280&lt;=CrashTest!$C$3),1,IF(AND($A280&gt;=CrashTest!$B$4,$A280&lt;=CrashTest!$C$4),2,IF(AND($A280&gt;=CrashTest!$B$5,$A280&lt;=CrashTest!$C$5),3,IF(AND($A280&gt;=CrashTest!$B$6,$A280&lt;=CrashTest!$C$6),4,IF(AND($A280&gt;=CrashTest!$B$7,$A280&lt;=CrashTest!$C$7),5,0)))))</f>
        <v>0</v>
      </c>
      <c r="U280" s="8" t="str">
        <f aca="false">IF(T280=0,"",IF(T279=T280,MAX(U279,B280),B280))</f>
        <v/>
      </c>
      <c r="V280" s="9" t="str">
        <f aca="false">IF(T280=0,"",B280/U280-1)</f>
        <v/>
      </c>
      <c r="W280" s="8" t="str">
        <f aca="false">IF(T280=0,"",IF(T279=T280,MAX(W279,F280),F280))</f>
        <v/>
      </c>
      <c r="X280" s="9" t="str">
        <f aca="false">IF(T280=0,"",F280/W280-1)</f>
        <v/>
      </c>
    </row>
    <row r="281" customFormat="false" ht="15" hidden="false" customHeight="false" outlineLevel="0" collapsed="false">
      <c r="A281" s="5" t="n">
        <v>44109</v>
      </c>
      <c r="B281" s="6" t="n">
        <v>353.191780187025</v>
      </c>
      <c r="C281" s="7" t="n">
        <v>88.1752203</v>
      </c>
      <c r="D281" s="0" t="n">
        <f aca="false">INT((ROW()-3)/30)</f>
        <v>9</v>
      </c>
      <c r="E281" s="0" t="n">
        <f aca="false">2+30*D281</f>
        <v>272</v>
      </c>
      <c r="F281" s="8" t="n">
        <f aca="false">INDEX($F:$F,$E281)*(2*B281/INDEX($B:$B,$E281)-C281/INDEX($C:$C,$E281))</f>
        <v>90.7943122502122</v>
      </c>
      <c r="G281" s="9" t="n">
        <f aca="false">B281/B280-1</f>
        <v>0.0024192013515334</v>
      </c>
      <c r="H281" s="9" t="n">
        <f aca="false">F281/F280-1</f>
        <v>-0.000919852400409482</v>
      </c>
      <c r="I281" s="9" t="n">
        <f aca="false">LN(B281/B280)</f>
        <v>0.00241627979488427</v>
      </c>
      <c r="J281" s="9" t="n">
        <f aca="false">LN(F281/F280)</f>
        <v>-0.000920275724245625</v>
      </c>
      <c r="K281" s="9" t="n">
        <f aca="false">F281/F274-1</f>
        <v>-0.0102690870617562</v>
      </c>
      <c r="L281" s="9" t="n">
        <f aca="false">F281/F251-1</f>
        <v>-0.0093989706750317</v>
      </c>
      <c r="M281" s="9" t="n">
        <f aca="false">B281/B274-1</f>
        <v>-0.00638089852906165</v>
      </c>
      <c r="N281" s="9" t="n">
        <f aca="false">B281/B251-1</f>
        <v>0.0656921303048197</v>
      </c>
      <c r="O281" s="8" t="n">
        <f aca="false">MAX(O280,F281)</f>
        <v>101.500057016505</v>
      </c>
      <c r="P281" s="9" t="n">
        <f aca="false">F281/O281-1</f>
        <v>-0.105475258644952</v>
      </c>
      <c r="Q281" s="8" t="n">
        <f aca="false">MAX(Q280,B281)</f>
        <v>480.749175862069</v>
      </c>
      <c r="R281" s="9" t="n">
        <f aca="false">B281/Q281-1</f>
        <v>-0.265330451053423</v>
      </c>
      <c r="S281" s="9" t="n">
        <f aca="false">B281/INDEX($B:$B,$E281)-1</f>
        <v>-0.00397422848163287</v>
      </c>
      <c r="T281" s="0" t="n">
        <f aca="false">IF(AND($A281&gt;=CrashTest!$B$3,$A281&lt;=CrashTest!$C$3),1,IF(AND($A281&gt;=CrashTest!$B$4,$A281&lt;=CrashTest!$C$4),2,IF(AND($A281&gt;=CrashTest!$B$5,$A281&lt;=CrashTest!$C$5),3,IF(AND($A281&gt;=CrashTest!$B$6,$A281&lt;=CrashTest!$C$6),4,IF(AND($A281&gt;=CrashTest!$B$7,$A281&lt;=CrashTest!$C$7),5,0)))))</f>
        <v>0</v>
      </c>
      <c r="U281" s="8" t="str">
        <f aca="false">IF(T281=0,"",IF(T280=T281,MAX(U280,B281),B281))</f>
        <v/>
      </c>
      <c r="V281" s="9" t="str">
        <f aca="false">IF(T281=0,"",B281/U281-1)</f>
        <v/>
      </c>
      <c r="W281" s="8" t="str">
        <f aca="false">IF(T281=0,"",IF(T280=T281,MAX(W280,F281),F281))</f>
        <v/>
      </c>
      <c r="X281" s="9" t="str">
        <f aca="false">IF(T281=0,"",F281/W281-1)</f>
        <v/>
      </c>
    </row>
    <row r="282" customFormat="false" ht="15" hidden="false" customHeight="false" outlineLevel="0" collapsed="false">
      <c r="A282" s="5" t="n">
        <v>44110</v>
      </c>
      <c r="B282" s="6" t="n">
        <v>340.10351987142</v>
      </c>
      <c r="C282" s="7" t="n">
        <v>82.44533182</v>
      </c>
      <c r="D282" s="0" t="n">
        <f aca="false">INT((ROW()-3)/30)</f>
        <v>9</v>
      </c>
      <c r="E282" s="0" t="n">
        <f aca="false">2+30*D282</f>
        <v>272</v>
      </c>
      <c r="F282" s="8" t="n">
        <f aca="false">INDEX($F:$F,$E282)*(2*B282/INDEX($B:$B,$E282)-C282/INDEX($C:$C,$E282))</f>
        <v>89.966753829065</v>
      </c>
      <c r="G282" s="9" t="n">
        <f aca="false">B282/B281-1</f>
        <v>-0.0370570920667361</v>
      </c>
      <c r="H282" s="9" t="n">
        <f aca="false">F282/F281-1</f>
        <v>-0.00911465047355142</v>
      </c>
      <c r="I282" s="9" t="n">
        <f aca="false">LN(B282/B281)</f>
        <v>-0.0377611545767142</v>
      </c>
      <c r="J282" s="9" t="n">
        <f aca="false">LN(F282/F281)</f>
        <v>-0.00915644304379085</v>
      </c>
      <c r="K282" s="9" t="n">
        <f aca="false">F282/F275-1</f>
        <v>-0.0129075775482144</v>
      </c>
      <c r="L282" s="9" t="n">
        <f aca="false">F282/F252-1</f>
        <v>-0.0466138974792187</v>
      </c>
      <c r="M282" s="9" t="n">
        <f aca="false">B282/B275-1</f>
        <v>-0.0544838517763308</v>
      </c>
      <c r="N282" s="9" t="n">
        <f aca="false">B282/B252-1</f>
        <v>-0.0371534590725817</v>
      </c>
      <c r="O282" s="8" t="n">
        <f aca="false">MAX(O281,F282)</f>
        <v>101.500057016505</v>
      </c>
      <c r="P282" s="9" t="n">
        <f aca="false">F282/O282-1</f>
        <v>-0.113628539002347</v>
      </c>
      <c r="Q282" s="8" t="n">
        <f aca="false">MAX(Q281,B282)</f>
        <v>480.749175862069</v>
      </c>
      <c r="R282" s="9" t="n">
        <f aca="false">B282/Q282-1</f>
        <v>-0.292555168167364</v>
      </c>
      <c r="S282" s="9" t="n">
        <f aca="false">B282/INDEX($B:$B,$E282)-1</f>
        <v>-0.0408840471976308</v>
      </c>
      <c r="T282" s="0" t="n">
        <f aca="false">IF(AND($A282&gt;=CrashTest!$B$3,$A282&lt;=CrashTest!$C$3),1,IF(AND($A282&gt;=CrashTest!$B$4,$A282&lt;=CrashTest!$C$4),2,IF(AND($A282&gt;=CrashTest!$B$5,$A282&lt;=CrashTest!$C$5),3,IF(AND($A282&gt;=CrashTest!$B$6,$A282&lt;=CrashTest!$C$6),4,IF(AND($A282&gt;=CrashTest!$B$7,$A282&lt;=CrashTest!$C$7),5,0)))))</f>
        <v>0</v>
      </c>
      <c r="U282" s="8" t="str">
        <f aca="false">IF(T282=0,"",IF(T281=T282,MAX(U281,B282),B282))</f>
        <v/>
      </c>
      <c r="V282" s="9" t="str">
        <f aca="false">IF(T282=0,"",B282/U282-1)</f>
        <v/>
      </c>
      <c r="W282" s="8" t="str">
        <f aca="false">IF(T282=0,"",IF(T281=T282,MAX(W281,F282),F282))</f>
        <v/>
      </c>
      <c r="X282" s="9" t="str">
        <f aca="false">IF(T282=0,"",F282/W282-1)</f>
        <v/>
      </c>
    </row>
    <row r="283" customFormat="false" ht="15" hidden="false" customHeight="false" outlineLevel="0" collapsed="false">
      <c r="A283" s="5" t="n">
        <v>44111</v>
      </c>
      <c r="B283" s="6" t="n">
        <v>341.159963997662</v>
      </c>
      <c r="C283" s="7" t="n">
        <v>82.92871277</v>
      </c>
      <c r="D283" s="0" t="n">
        <f aca="false">INT((ROW()-3)/30)</f>
        <v>9</v>
      </c>
      <c r="E283" s="0" t="n">
        <f aca="false">2+30*D283</f>
        <v>272</v>
      </c>
      <c r="F283" s="8" t="n">
        <f aca="false">INDEX($F:$F,$E283)*(2*B283/INDEX($B:$B,$E283)-C283/INDEX($C:$C,$E283))</f>
        <v>90.0120368192753</v>
      </c>
      <c r="G283" s="9" t="n">
        <f aca="false">B283/B282-1</f>
        <v>0.00310624284818162</v>
      </c>
      <c r="H283" s="9" t="n">
        <f aca="false">F283/F282-1</f>
        <v>0.000503330266826696</v>
      </c>
      <c r="I283" s="9" t="n">
        <f aca="false">LN(B283/B282)</f>
        <v>0.0031014284430968</v>
      </c>
      <c r="J283" s="9" t="n">
        <f aca="false">LN(F283/F282)</f>
        <v>0.000503203638636696</v>
      </c>
      <c r="K283" s="9" t="n">
        <f aca="false">F283/F276-1</f>
        <v>-0.0144836749045946</v>
      </c>
      <c r="L283" s="9" t="n">
        <f aca="false">F283/F253-1</f>
        <v>-0.0402221712229162</v>
      </c>
      <c r="M283" s="9" t="n">
        <f aca="false">B283/B276-1</f>
        <v>-0.0522722324606397</v>
      </c>
      <c r="N283" s="9" t="n">
        <f aca="false">B283/B253-1</f>
        <v>-0.0330110302640454</v>
      </c>
      <c r="O283" s="8" t="n">
        <f aca="false">MAX(O282,F283)</f>
        <v>101.500057016505</v>
      </c>
      <c r="P283" s="9" t="n">
        <f aca="false">F283/O283-1</f>
        <v>-0.113182401418376</v>
      </c>
      <c r="Q283" s="8" t="n">
        <f aca="false">MAX(Q282,B283)</f>
        <v>480.749175862069</v>
      </c>
      <c r="R283" s="9" t="n">
        <f aca="false">B283/Q283-1</f>
        <v>-0.290357672718</v>
      </c>
      <c r="S283" s="9" t="n">
        <f aca="false">B283/INDEX($B:$B,$E283)-1</f>
        <v>-0.0379048001286616</v>
      </c>
      <c r="T283" s="0" t="n">
        <f aca="false">IF(AND($A283&gt;=CrashTest!$B$3,$A283&lt;=CrashTest!$C$3),1,IF(AND($A283&gt;=CrashTest!$B$4,$A283&lt;=CrashTest!$C$4),2,IF(AND($A283&gt;=CrashTest!$B$5,$A283&lt;=CrashTest!$C$5),3,IF(AND($A283&gt;=CrashTest!$B$6,$A283&lt;=CrashTest!$C$6),4,IF(AND($A283&gt;=CrashTest!$B$7,$A283&lt;=CrashTest!$C$7),5,0)))))</f>
        <v>0</v>
      </c>
      <c r="U283" s="8" t="str">
        <f aca="false">IF(T283=0,"",IF(T282=T283,MAX(U282,B283),B283))</f>
        <v/>
      </c>
      <c r="V283" s="9" t="str">
        <f aca="false">IF(T283=0,"",B283/U283-1)</f>
        <v/>
      </c>
      <c r="W283" s="8" t="str">
        <f aca="false">IF(T283=0,"",IF(T282=T283,MAX(W282,F283),F283))</f>
        <v/>
      </c>
      <c r="X283" s="9" t="str">
        <f aca="false">IF(T283=0,"",F283/W283-1)</f>
        <v/>
      </c>
    </row>
    <row r="284" customFormat="false" ht="15" hidden="false" customHeight="false" outlineLevel="0" collapsed="false">
      <c r="A284" s="5" t="n">
        <v>44112</v>
      </c>
      <c r="B284" s="6" t="n">
        <v>350.527496376388</v>
      </c>
      <c r="C284" s="7" t="n">
        <v>87.01400697</v>
      </c>
      <c r="D284" s="0" t="n">
        <f aca="false">INT((ROW()-3)/30)</f>
        <v>9</v>
      </c>
      <c r="E284" s="0" t="n">
        <f aca="false">2+30*D284</f>
        <v>272</v>
      </c>
      <c r="F284" s="8" t="n">
        <f aca="false">INDEX($F:$F,$E284)*(2*B284/INDEX($B:$B,$E284)-C284/INDEX($C:$C,$E284))</f>
        <v>90.6205158796704</v>
      </c>
      <c r="G284" s="9" t="n">
        <f aca="false">B284/B283-1</f>
        <v>0.0274578888711285</v>
      </c>
      <c r="H284" s="9" t="n">
        <f aca="false">F284/F283-1</f>
        <v>0.00675997435339393</v>
      </c>
      <c r="I284" s="9" t="n">
        <f aca="false">LN(B284/B283)</f>
        <v>0.0270876824813546</v>
      </c>
      <c r="J284" s="9" t="n">
        <f aca="false">LN(F284/F283)</f>
        <v>0.00673722817826574</v>
      </c>
      <c r="K284" s="9" t="n">
        <f aca="false">F284/F277-1</f>
        <v>-8.12126142987202E-005</v>
      </c>
      <c r="L284" s="9" t="n">
        <f aca="false">F284/F254-1</f>
        <v>-0.02727035955552</v>
      </c>
      <c r="M284" s="9" t="n">
        <f aca="false">B284/B277-1</f>
        <v>-0.00520307418157306</v>
      </c>
      <c r="N284" s="9" t="n">
        <f aca="false">B284/B254-1</f>
        <v>0.0410165106220362</v>
      </c>
      <c r="O284" s="8" t="n">
        <f aca="false">MAX(O283,F284)</f>
        <v>101.500057016505</v>
      </c>
      <c r="P284" s="9" t="n">
        <f aca="false">F284/O284-1</f>
        <v>-0.107187537195826</v>
      </c>
      <c r="Q284" s="8" t="n">
        <f aca="false">MAX(Q283,B284)</f>
        <v>480.749175862069</v>
      </c>
      <c r="R284" s="9" t="n">
        <f aca="false">B284/Q284-1</f>
        <v>-0.270872392557242</v>
      </c>
      <c r="S284" s="9" t="n">
        <f aca="false">B284/INDEX($B:$B,$E284)-1</f>
        <v>-0.0114876970471482</v>
      </c>
      <c r="T284" s="0" t="n">
        <f aca="false">IF(AND($A284&gt;=CrashTest!$B$3,$A284&lt;=CrashTest!$C$3),1,IF(AND($A284&gt;=CrashTest!$B$4,$A284&lt;=CrashTest!$C$4),2,IF(AND($A284&gt;=CrashTest!$B$5,$A284&lt;=CrashTest!$C$5),3,IF(AND($A284&gt;=CrashTest!$B$6,$A284&lt;=CrashTest!$C$6),4,IF(AND($A284&gt;=CrashTest!$B$7,$A284&lt;=CrashTest!$C$7),5,0)))))</f>
        <v>0</v>
      </c>
      <c r="U284" s="8" t="str">
        <f aca="false">IF(T284=0,"",IF(T283=T284,MAX(U283,B284),B284))</f>
        <v/>
      </c>
      <c r="V284" s="9" t="str">
        <f aca="false">IF(T284=0,"",B284/U284-1)</f>
        <v/>
      </c>
      <c r="W284" s="8" t="str">
        <f aca="false">IF(T284=0,"",IF(T283=T284,MAX(W283,F284),F284))</f>
        <v/>
      </c>
      <c r="X284" s="9" t="str">
        <f aca="false">IF(T284=0,"",F284/W284-1)</f>
        <v/>
      </c>
    </row>
    <row r="285" customFormat="false" ht="15" hidden="false" customHeight="false" outlineLevel="0" collapsed="false">
      <c r="A285" s="5" t="n">
        <v>44113</v>
      </c>
      <c r="B285" s="6" t="n">
        <v>366.247890999416</v>
      </c>
      <c r="C285" s="7" t="n">
        <v>93.32129572</v>
      </c>
      <c r="D285" s="0" t="n">
        <f aca="false">INT((ROW()-3)/30)</f>
        <v>9</v>
      </c>
      <c r="E285" s="0" t="n">
        <f aca="false">2+30*D285</f>
        <v>272</v>
      </c>
      <c r="F285" s="8" t="n">
        <f aca="false">INDEX($F:$F,$E285)*(2*B285/INDEX($B:$B,$E285)-C285/INDEX($C:$C,$E285))</f>
        <v>92.2068471383714</v>
      </c>
      <c r="G285" s="9" t="n">
        <f aca="false">B285/B284-1</f>
        <v>0.0448478215989874</v>
      </c>
      <c r="H285" s="9" t="n">
        <f aca="false">F285/F284-1</f>
        <v>0.0175052110805398</v>
      </c>
      <c r="I285" s="9" t="n">
        <f aca="false">LN(B285/B284)</f>
        <v>0.0438712495482591</v>
      </c>
      <c r="J285" s="9" t="n">
        <f aca="false">LN(F285/F284)</f>
        <v>0.0173537597765744</v>
      </c>
      <c r="K285" s="9" t="n">
        <f aca="false">F285/F278-1</f>
        <v>0.017223210290499</v>
      </c>
      <c r="L285" s="9" t="n">
        <f aca="false">F285/F255-1</f>
        <v>-0.0229749882002703</v>
      </c>
      <c r="M285" s="9" t="n">
        <f aca="false">B285/B278-1</f>
        <v>0.0591282124350314</v>
      </c>
      <c r="N285" s="9" t="n">
        <f aca="false">B285/B255-1</f>
        <v>0.0403175209056965</v>
      </c>
      <c r="O285" s="8" t="n">
        <f aca="false">MAX(O284,F285)</f>
        <v>101.500057016505</v>
      </c>
      <c r="P285" s="9" t="n">
        <f aca="false">F285/O285-1</f>
        <v>-0.0915586665791021</v>
      </c>
      <c r="Q285" s="8" t="n">
        <f aca="false">MAX(Q284,B285)</f>
        <v>480.749175862069</v>
      </c>
      <c r="R285" s="9" t="n">
        <f aca="false">B285/Q285-1</f>
        <v>-0.238172607695753</v>
      </c>
      <c r="S285" s="9" t="n">
        <f aca="false">B285/INDEX($B:$B,$E285)-1</f>
        <v>0.0328449263640855</v>
      </c>
      <c r="T285" s="0" t="n">
        <f aca="false">IF(AND($A285&gt;=CrashTest!$B$3,$A285&lt;=CrashTest!$C$3),1,IF(AND($A285&gt;=CrashTest!$B$4,$A285&lt;=CrashTest!$C$4),2,IF(AND($A285&gt;=CrashTest!$B$5,$A285&lt;=CrashTest!$C$5),3,IF(AND($A285&gt;=CrashTest!$B$6,$A285&lt;=CrashTest!$C$6),4,IF(AND($A285&gt;=CrashTest!$B$7,$A285&lt;=CrashTest!$C$7),5,0)))))</f>
        <v>0</v>
      </c>
      <c r="U285" s="8" t="str">
        <f aca="false">IF(T285=0,"",IF(T284=T285,MAX(U284,B285),B285))</f>
        <v/>
      </c>
      <c r="V285" s="9" t="str">
        <f aca="false">IF(T285=0,"",B285/U285-1)</f>
        <v/>
      </c>
      <c r="W285" s="8" t="str">
        <f aca="false">IF(T285=0,"",IF(T284=T285,MAX(W284,F285),F285))</f>
        <v/>
      </c>
      <c r="X285" s="9" t="str">
        <f aca="false">IF(T285=0,"",F285/W285-1)</f>
        <v/>
      </c>
    </row>
    <row r="286" customFormat="false" ht="15" hidden="false" customHeight="false" outlineLevel="0" collapsed="false">
      <c r="A286" s="5" t="n">
        <v>44114</v>
      </c>
      <c r="B286" s="6" t="n">
        <v>371.282805143191</v>
      </c>
      <c r="C286" s="7" t="n">
        <v>95.72648014</v>
      </c>
      <c r="D286" s="0" t="n">
        <f aca="false">INT((ROW()-3)/30)</f>
        <v>9</v>
      </c>
      <c r="E286" s="0" t="n">
        <f aca="false">2+30*D286</f>
        <v>272</v>
      </c>
      <c r="F286" s="8" t="n">
        <f aca="false">INDEX($F:$F,$E286)*(2*B286/INDEX($B:$B,$E286)-C286/INDEX($C:$C,$E286))</f>
        <v>92.3181508391039</v>
      </c>
      <c r="G286" s="9" t="n">
        <f aca="false">B286/B285-1</f>
        <v>0.0137472850151732</v>
      </c>
      <c r="H286" s="9" t="n">
        <f aca="false">F286/F285-1</f>
        <v>0.00120710884480735</v>
      </c>
      <c r="I286" s="9" t="n">
        <f aca="false">LN(B286/B285)</f>
        <v>0.0136536482837743</v>
      </c>
      <c r="J286" s="9" t="n">
        <f aca="false">LN(F286/F285)</f>
        <v>0.00120638087469296</v>
      </c>
      <c r="K286" s="9" t="n">
        <f aca="false">F286/F279-1</f>
        <v>0.0160514788194646</v>
      </c>
      <c r="L286" s="9" t="n">
        <f aca="false">F286/F256-1</f>
        <v>-0.0216699281888405</v>
      </c>
      <c r="M286" s="9" t="n">
        <f aca="false">B286/B279-1</f>
        <v>0.0710504119257134</v>
      </c>
      <c r="N286" s="9" t="n">
        <f aca="false">B286/B256-1</f>
        <v>0.0106209600602813</v>
      </c>
      <c r="O286" s="8" t="n">
        <f aca="false">MAX(O285,F286)</f>
        <v>101.500057016505</v>
      </c>
      <c r="P286" s="9" t="n">
        <f aca="false">F286/O286-1</f>
        <v>-0.0904620790105413</v>
      </c>
      <c r="Q286" s="8" t="n">
        <f aca="false">MAX(Q285,B286)</f>
        <v>480.749175862069</v>
      </c>
      <c r="R286" s="9" t="n">
        <f aca="false">B286/Q286-1</f>
        <v>-0.22769954940138</v>
      </c>
      <c r="S286" s="9" t="n">
        <f aca="false">B286/INDEX($B:$B,$E286)-1</f>
        <v>0.0470437399432881</v>
      </c>
      <c r="T286" s="0" t="n">
        <f aca="false">IF(AND($A286&gt;=CrashTest!$B$3,$A286&lt;=CrashTest!$C$3),1,IF(AND($A286&gt;=CrashTest!$B$4,$A286&lt;=CrashTest!$C$4),2,IF(AND($A286&gt;=CrashTest!$B$5,$A286&lt;=CrashTest!$C$5),3,IF(AND($A286&gt;=CrashTest!$B$6,$A286&lt;=CrashTest!$C$6),4,IF(AND($A286&gt;=CrashTest!$B$7,$A286&lt;=CrashTest!$C$7),5,0)))))</f>
        <v>0</v>
      </c>
      <c r="U286" s="8" t="str">
        <f aca="false">IF(T286=0,"",IF(T285=T286,MAX(U285,B286),B286))</f>
        <v/>
      </c>
      <c r="V286" s="9" t="str">
        <f aca="false">IF(T286=0,"",B286/U286-1)</f>
        <v/>
      </c>
      <c r="W286" s="8" t="str">
        <f aca="false">IF(T286=0,"",IF(T285=T286,MAX(W285,F286),F286))</f>
        <v/>
      </c>
      <c r="X286" s="9" t="str">
        <f aca="false">IF(T286=0,"",F286/W286-1)</f>
        <v/>
      </c>
    </row>
    <row r="287" customFormat="false" ht="15" hidden="false" customHeight="false" outlineLevel="0" collapsed="false">
      <c r="A287" s="5" t="n">
        <v>44115</v>
      </c>
      <c r="B287" s="6" t="n">
        <v>374.145406195207</v>
      </c>
      <c r="C287" s="7" t="n">
        <v>97.12015494</v>
      </c>
      <c r="D287" s="0" t="n">
        <f aca="false">INT((ROW()-3)/30)</f>
        <v>9</v>
      </c>
      <c r="E287" s="0" t="n">
        <f aca="false">2+30*D287</f>
        <v>272</v>
      </c>
      <c r="F287" s="8" t="n">
        <f aca="false">INDEX($F:$F,$E287)*(2*B287/INDEX($B:$B,$E287)-C287/INDEX($C:$C,$E287))</f>
        <v>92.3544312400035</v>
      </c>
      <c r="G287" s="9" t="n">
        <f aca="false">B287/B286-1</f>
        <v>0.00771002861528136</v>
      </c>
      <c r="H287" s="9" t="n">
        <f aca="false">F287/F286-1</f>
        <v>0.000392993149990639</v>
      </c>
      <c r="I287" s="9" t="n">
        <f aca="false">LN(B287/B286)</f>
        <v>0.00768045823969591</v>
      </c>
      <c r="J287" s="9" t="n">
        <f aca="false">LN(F287/F286)</f>
        <v>0.000392915948408469</v>
      </c>
      <c r="K287" s="9" t="n">
        <f aca="false">F287/F280-1</f>
        <v>0.0162473453233662</v>
      </c>
      <c r="L287" s="9" t="n">
        <f aca="false">F287/F257-1</f>
        <v>-0.0278302185426288</v>
      </c>
      <c r="M287" s="9" t="n">
        <f aca="false">B287/B280-1</f>
        <v>0.0618892066767369</v>
      </c>
      <c r="N287" s="9" t="n">
        <f aca="false">B287/B257-1</f>
        <v>0.000478091913602929</v>
      </c>
      <c r="O287" s="8" t="n">
        <f aca="false">MAX(O286,F287)</f>
        <v>101.500057016505</v>
      </c>
      <c r="P287" s="9" t="n">
        <f aca="false">F287/O287-1</f>
        <v>-0.0901046368379357</v>
      </c>
      <c r="Q287" s="8" t="n">
        <f aca="false">MAX(Q286,B287)</f>
        <v>480.749175862069</v>
      </c>
      <c r="R287" s="9" t="n">
        <f aca="false">B287/Q287-1</f>
        <v>-0.22174509082767</v>
      </c>
      <c r="S287" s="9" t="n">
        <f aca="false">B287/INDEX($B:$B,$E287)-1</f>
        <v>0.0551164771397021</v>
      </c>
      <c r="T287" s="0" t="n">
        <f aca="false">IF(AND($A287&gt;=CrashTest!$B$3,$A287&lt;=CrashTest!$C$3),1,IF(AND($A287&gt;=CrashTest!$B$4,$A287&lt;=CrashTest!$C$4),2,IF(AND($A287&gt;=CrashTest!$B$5,$A287&lt;=CrashTest!$C$5),3,IF(AND($A287&gt;=CrashTest!$B$6,$A287&lt;=CrashTest!$C$6),4,IF(AND($A287&gt;=CrashTest!$B$7,$A287&lt;=CrashTest!$C$7),5,0)))))</f>
        <v>0</v>
      </c>
      <c r="U287" s="8" t="str">
        <f aca="false">IF(T287=0,"",IF(T286=T287,MAX(U286,B287),B287))</f>
        <v/>
      </c>
      <c r="V287" s="9" t="str">
        <f aca="false">IF(T287=0,"",B287/U287-1)</f>
        <v/>
      </c>
      <c r="W287" s="8" t="str">
        <f aca="false">IF(T287=0,"",IF(T286=T287,MAX(W286,F287),F287))</f>
        <v/>
      </c>
      <c r="X287" s="9" t="str">
        <f aca="false">IF(T287=0,"",F287/W287-1)</f>
        <v/>
      </c>
    </row>
    <row r="288" customFormat="false" ht="15" hidden="false" customHeight="false" outlineLevel="0" collapsed="false">
      <c r="A288" s="5" t="n">
        <v>44116</v>
      </c>
      <c r="B288" s="6" t="n">
        <v>387.670968731736</v>
      </c>
      <c r="C288" s="7" t="n">
        <v>102.7096133</v>
      </c>
      <c r="D288" s="0" t="n">
        <f aca="false">INT((ROW()-3)/30)</f>
        <v>9</v>
      </c>
      <c r="E288" s="0" t="n">
        <f aca="false">2+30*D288</f>
        <v>272</v>
      </c>
      <c r="F288" s="8" t="n">
        <f aca="false">INDEX($F:$F,$E288)*(2*B288/INDEX($B:$B,$E288)-C288/INDEX($C:$C,$E288))</f>
        <v>93.5515762108391</v>
      </c>
      <c r="G288" s="9" t="n">
        <f aca="false">B288/B287-1</f>
        <v>0.0361505508622286</v>
      </c>
      <c r="H288" s="9" t="n">
        <f aca="false">F288/F287-1</f>
        <v>0.0129625071018469</v>
      </c>
      <c r="I288" s="9" t="n">
        <f aca="false">LN(B288/B287)</f>
        <v>0.0355124526445408</v>
      </c>
      <c r="J288" s="9" t="n">
        <f aca="false">LN(F288/F287)</f>
        <v>0.0128792128361327</v>
      </c>
      <c r="K288" s="9" t="n">
        <f aca="false">F288/F281-1</f>
        <v>0.0303682454582441</v>
      </c>
      <c r="L288" s="9" t="n">
        <f aca="false">F288/F258-1</f>
        <v>-0.0150537210609709</v>
      </c>
      <c r="M288" s="9" t="n">
        <f aca="false">B288/B281-1</f>
        <v>0.0976217185078694</v>
      </c>
      <c r="N288" s="9" t="n">
        <f aca="false">B288/B258-1</f>
        <v>0.0037670978644424</v>
      </c>
      <c r="O288" s="8" t="n">
        <f aca="false">MAX(O287,F288)</f>
        <v>101.500057016505</v>
      </c>
      <c r="P288" s="9" t="n">
        <f aca="false">F288/O288-1</f>
        <v>-0.0783101117310098</v>
      </c>
      <c r="Q288" s="8" t="n">
        <f aca="false">MAX(Q287,B288)</f>
        <v>480.749175862069</v>
      </c>
      <c r="R288" s="9" t="n">
        <f aca="false">B288/Q288-1</f>
        <v>-0.193610747149857</v>
      </c>
      <c r="S288" s="9" t="n">
        <f aca="false">B288/INDEX($B:$B,$E288)-1</f>
        <v>0.0932595190121166</v>
      </c>
      <c r="T288" s="0" t="n">
        <f aca="false">IF(AND($A288&gt;=CrashTest!$B$3,$A288&lt;=CrashTest!$C$3),1,IF(AND($A288&gt;=CrashTest!$B$4,$A288&lt;=CrashTest!$C$4),2,IF(AND($A288&gt;=CrashTest!$B$5,$A288&lt;=CrashTest!$C$5),3,IF(AND($A288&gt;=CrashTest!$B$6,$A288&lt;=CrashTest!$C$6),4,IF(AND($A288&gt;=CrashTest!$B$7,$A288&lt;=CrashTest!$C$7),5,0)))))</f>
        <v>0</v>
      </c>
      <c r="U288" s="8" t="str">
        <f aca="false">IF(T288=0,"",IF(T287=T288,MAX(U287,B288),B288))</f>
        <v/>
      </c>
      <c r="V288" s="9" t="str">
        <f aca="false">IF(T288=0,"",B288/U288-1)</f>
        <v/>
      </c>
      <c r="W288" s="8" t="str">
        <f aca="false">IF(T288=0,"",IF(T287=T288,MAX(W287,F288),F288))</f>
        <v/>
      </c>
      <c r="X288" s="9" t="str">
        <f aca="false">IF(T288=0,"",F288/W288-1)</f>
        <v/>
      </c>
    </row>
    <row r="289" customFormat="false" ht="15" hidden="false" customHeight="false" outlineLevel="0" collapsed="false">
      <c r="A289" s="5" t="n">
        <v>44117</v>
      </c>
      <c r="B289" s="6" t="n">
        <v>381.544274576271</v>
      </c>
      <c r="C289" s="7" t="n">
        <v>100.1282382</v>
      </c>
      <c r="D289" s="0" t="n">
        <f aca="false">INT((ROW()-3)/30)</f>
        <v>9</v>
      </c>
      <c r="E289" s="0" t="n">
        <f aca="false">2+30*D289</f>
        <v>272</v>
      </c>
      <c r="F289" s="8" t="n">
        <f aca="false">INDEX($F:$F,$E289)*(2*B289/INDEX($B:$B,$E289)-C289/INDEX($C:$C,$E289))</f>
        <v>93.0603143437835</v>
      </c>
      <c r="G289" s="9" t="n">
        <f aca="false">B289/B288-1</f>
        <v>-0.015803850815831</v>
      </c>
      <c r="H289" s="9" t="n">
        <f aca="false">F289/F288-1</f>
        <v>-0.00525124094059493</v>
      </c>
      <c r="I289" s="9" t="n">
        <f aca="false">LN(B289/B288)</f>
        <v>-0.0159300631933851</v>
      </c>
      <c r="J289" s="9" t="n">
        <f aca="false">LN(F289/F288)</f>
        <v>-0.00526507716579414</v>
      </c>
      <c r="K289" s="9" t="n">
        <f aca="false">F289/F282-1</f>
        <v>0.0343855967127171</v>
      </c>
      <c r="L289" s="9" t="n">
        <f aca="false">F289/F259-1</f>
        <v>-0.0107854455291221</v>
      </c>
      <c r="M289" s="9" t="n">
        <f aca="false">B289/B282-1</f>
        <v>0.121847473735403</v>
      </c>
      <c r="N289" s="9" t="n">
        <f aca="false">B289/B259-1</f>
        <v>0.043492497582263</v>
      </c>
      <c r="O289" s="8" t="n">
        <f aca="false">MAX(O288,F289)</f>
        <v>101.500057016505</v>
      </c>
      <c r="P289" s="9" t="n">
        <f aca="false">F289/O289-1</f>
        <v>-0.0831501274068203</v>
      </c>
      <c r="Q289" s="8" t="n">
        <f aca="false">MAX(Q288,B289)</f>
        <v>480.749175862069</v>
      </c>
      <c r="R289" s="9" t="n">
        <f aca="false">B289/Q289-1</f>
        <v>-0.20635480260139</v>
      </c>
      <c r="S289" s="9" t="n">
        <f aca="false">B289/INDEX($B:$B,$E289)-1</f>
        <v>0.0759818086706618</v>
      </c>
      <c r="T289" s="0" t="n">
        <f aca="false">IF(AND($A289&gt;=CrashTest!$B$3,$A289&lt;=CrashTest!$C$3),1,IF(AND($A289&gt;=CrashTest!$B$4,$A289&lt;=CrashTest!$C$4),2,IF(AND($A289&gt;=CrashTest!$B$5,$A289&lt;=CrashTest!$C$5),3,IF(AND($A289&gt;=CrashTest!$B$6,$A289&lt;=CrashTest!$C$6),4,IF(AND($A289&gt;=CrashTest!$B$7,$A289&lt;=CrashTest!$C$7),5,0)))))</f>
        <v>0</v>
      </c>
      <c r="U289" s="8" t="str">
        <f aca="false">IF(T289=0,"",IF(T288=T289,MAX(U288,B289),B289))</f>
        <v/>
      </c>
      <c r="V289" s="9" t="str">
        <f aca="false">IF(T289=0,"",B289/U289-1)</f>
        <v/>
      </c>
      <c r="W289" s="8" t="str">
        <f aca="false">IF(T289=0,"",IF(T288=T289,MAX(W288,F289),F289))</f>
        <v/>
      </c>
      <c r="X289" s="9" t="str">
        <f aca="false">IF(T289=0,"",F289/W289-1)</f>
        <v/>
      </c>
    </row>
    <row r="290" customFormat="false" ht="15" hidden="false" customHeight="false" outlineLevel="0" collapsed="false">
      <c r="A290" s="5" t="n">
        <v>44118</v>
      </c>
      <c r="B290" s="6" t="n">
        <v>378.828993045003</v>
      </c>
      <c r="C290" s="7" t="n">
        <v>98.9832877</v>
      </c>
      <c r="D290" s="0" t="n">
        <f aca="false">INT((ROW()-3)/30)</f>
        <v>9</v>
      </c>
      <c r="E290" s="0" t="n">
        <f aca="false">2+30*D290</f>
        <v>272</v>
      </c>
      <c r="F290" s="8" t="n">
        <f aca="false">INDEX($F:$F,$E290)*(2*B290/INDEX($B:$B,$E290)-C290/INDEX($C:$C,$E290))</f>
        <v>92.843534618952</v>
      </c>
      <c r="G290" s="9" t="n">
        <f aca="false">B290/B289-1</f>
        <v>-0.00711655687739898</v>
      </c>
      <c r="H290" s="9" t="n">
        <f aca="false">F290/F289-1</f>
        <v>-0.00232945403591356</v>
      </c>
      <c r="I290" s="9" t="n">
        <f aca="false">LN(B290/B289)</f>
        <v>-0.00714200035345149</v>
      </c>
      <c r="J290" s="9" t="n">
        <f aca="false">LN(F290/F289)</f>
        <v>-0.00233217143482373</v>
      </c>
      <c r="K290" s="9" t="n">
        <f aca="false">F290/F283-1</f>
        <v>0.0314568795433632</v>
      </c>
      <c r="L290" s="9" t="n">
        <f aca="false">F290/F260-1</f>
        <v>-0.0168618965962933</v>
      </c>
      <c r="M290" s="9" t="n">
        <f aca="false">B290/B283-1</f>
        <v>0.110414565079504</v>
      </c>
      <c r="N290" s="9" t="n">
        <f aca="false">B290/B260-1</f>
        <v>0.00805742755681371</v>
      </c>
      <c r="O290" s="8" t="n">
        <f aca="false">MAX(O289,F290)</f>
        <v>101.500057016505</v>
      </c>
      <c r="P290" s="9" t="n">
        <f aca="false">F290/O290-1</f>
        <v>-0.0852858870428592</v>
      </c>
      <c r="Q290" s="8" t="n">
        <f aca="false">MAX(Q289,B290)</f>
        <v>480.749175862069</v>
      </c>
      <c r="R290" s="9" t="n">
        <f aca="false">B290/Q290-1</f>
        <v>-0.212002823789151</v>
      </c>
      <c r="S290" s="9" t="n">
        <f aca="false">B290/INDEX($B:$B,$E290)-1</f>
        <v>0.0683245229302105</v>
      </c>
      <c r="T290" s="0" t="n">
        <f aca="false">IF(AND($A290&gt;=CrashTest!$B$3,$A290&lt;=CrashTest!$C$3),1,IF(AND($A290&gt;=CrashTest!$B$4,$A290&lt;=CrashTest!$C$4),2,IF(AND($A290&gt;=CrashTest!$B$5,$A290&lt;=CrashTest!$C$5),3,IF(AND($A290&gt;=CrashTest!$B$6,$A290&lt;=CrashTest!$C$6),4,IF(AND($A290&gt;=CrashTest!$B$7,$A290&lt;=CrashTest!$C$7),5,0)))))</f>
        <v>0</v>
      </c>
      <c r="U290" s="8" t="str">
        <f aca="false">IF(T290=0,"",IF(T289=T290,MAX(U289,B290),B290))</f>
        <v/>
      </c>
      <c r="V290" s="9" t="str">
        <f aca="false">IF(T290=0,"",B290/U290-1)</f>
        <v/>
      </c>
      <c r="W290" s="8" t="str">
        <f aca="false">IF(T290=0,"",IF(T289=T290,MAX(W289,F290),F290))</f>
        <v/>
      </c>
      <c r="X290" s="9" t="str">
        <f aca="false">IF(T290=0,"",F290/W290-1)</f>
        <v/>
      </c>
    </row>
    <row r="291" customFormat="false" ht="15" hidden="false" customHeight="false" outlineLevel="0" collapsed="false">
      <c r="A291" s="5" t="n">
        <v>44119</v>
      </c>
      <c r="B291" s="6" t="n">
        <v>377.502910286382</v>
      </c>
      <c r="C291" s="7" t="n">
        <v>98.37355534</v>
      </c>
      <c r="D291" s="0" t="n">
        <f aca="false">INT((ROW()-3)/30)</f>
        <v>9</v>
      </c>
      <c r="E291" s="0" t="n">
        <f aca="false">2+30*D291</f>
        <v>272</v>
      </c>
      <c r="F291" s="8" t="n">
        <f aca="false">INDEX($F:$F,$E291)*(2*B291/INDEX($B:$B,$E291)-C291/INDEX($C:$C,$E291))</f>
        <v>92.7897611848823</v>
      </c>
      <c r="G291" s="9" t="n">
        <f aca="false">B291/B290-1</f>
        <v>-0.00350047853508262</v>
      </c>
      <c r="H291" s="9" t="n">
        <f aca="false">F291/F290-1</f>
        <v>-0.000579183400227001</v>
      </c>
      <c r="I291" s="9" t="n">
        <f aca="false">LN(B291/B290)</f>
        <v>-0.003506619545241</v>
      </c>
      <c r="J291" s="9" t="n">
        <f aca="false">LN(F291/F290)</f>
        <v>-0.000579351191723712</v>
      </c>
      <c r="K291" s="9" t="n">
        <f aca="false">F291/F284-1</f>
        <v>0.0239376843549686</v>
      </c>
      <c r="L291" s="9" t="n">
        <f aca="false">F291/F261-1</f>
        <v>-0.0143001884757592</v>
      </c>
      <c r="M291" s="9" t="n">
        <f aca="false">B291/B284-1</f>
        <v>0.0769566273369564</v>
      </c>
      <c r="N291" s="9" t="n">
        <f aca="false">B291/B261-1</f>
        <v>0.0372765880429009</v>
      </c>
      <c r="O291" s="8" t="n">
        <f aca="false">MAX(O290,F291)</f>
        <v>101.500057016505</v>
      </c>
      <c r="P291" s="9" t="n">
        <f aca="false">F291/O291-1</f>
        <v>-0.0858156742730374</v>
      </c>
      <c r="Q291" s="8" t="n">
        <f aca="false">MAX(Q290,B291)</f>
        <v>480.749175862069</v>
      </c>
      <c r="R291" s="9" t="n">
        <f aca="false">B291/Q291-1</f>
        <v>-0.214761190990183</v>
      </c>
      <c r="S291" s="9" t="n">
        <f aca="false">B291/INDEX($B:$B,$E291)-1</f>
        <v>0.0645848758691909</v>
      </c>
      <c r="T291" s="0" t="n">
        <f aca="false">IF(AND($A291&gt;=CrashTest!$B$3,$A291&lt;=CrashTest!$C$3),1,IF(AND($A291&gt;=CrashTest!$B$4,$A291&lt;=CrashTest!$C$4),2,IF(AND($A291&gt;=CrashTest!$B$5,$A291&lt;=CrashTest!$C$5),3,IF(AND($A291&gt;=CrashTest!$B$6,$A291&lt;=CrashTest!$C$6),4,IF(AND($A291&gt;=CrashTest!$B$7,$A291&lt;=CrashTest!$C$7),5,0)))))</f>
        <v>0</v>
      </c>
      <c r="U291" s="8" t="str">
        <f aca="false">IF(T291=0,"",IF(T290=T291,MAX(U290,B291),B291))</f>
        <v/>
      </c>
      <c r="V291" s="9" t="str">
        <f aca="false">IF(T291=0,"",B291/U291-1)</f>
        <v/>
      </c>
      <c r="W291" s="8" t="str">
        <f aca="false">IF(T291=0,"",IF(T290=T291,MAX(W290,F291),F291))</f>
        <v/>
      </c>
      <c r="X291" s="9" t="str">
        <f aca="false">IF(T291=0,"",F291/W291-1)</f>
        <v/>
      </c>
    </row>
    <row r="292" customFormat="false" ht="15" hidden="false" customHeight="false" outlineLevel="0" collapsed="false">
      <c r="A292" s="5" t="n">
        <v>44120</v>
      </c>
      <c r="B292" s="6" t="n">
        <v>366.299949853887</v>
      </c>
      <c r="C292" s="7" t="n">
        <v>93.09696243</v>
      </c>
      <c r="D292" s="0" t="n">
        <f aca="false">INT((ROW()-3)/30)</f>
        <v>9</v>
      </c>
      <c r="E292" s="0" t="n">
        <f aca="false">2+30*D292</f>
        <v>272</v>
      </c>
      <c r="F292" s="8" t="n">
        <f aca="false">INDEX($F:$F,$E292)*(2*B292/INDEX($B:$B,$E292)-C292/INDEX($C:$C,$E292))</f>
        <v>92.4647540637451</v>
      </c>
      <c r="G292" s="9" t="n">
        <f aca="false">B292/B291-1</f>
        <v>-0.0296764875905096</v>
      </c>
      <c r="H292" s="9" t="n">
        <f aca="false">F292/F291-1</f>
        <v>-0.00350261835990306</v>
      </c>
      <c r="I292" s="9" t="n">
        <f aca="false">LN(B292/B291)</f>
        <v>-0.0301257451415279</v>
      </c>
      <c r="J292" s="9" t="n">
        <f aca="false">LN(F292/F291)</f>
        <v>-0.00350876688908997</v>
      </c>
      <c r="K292" s="9" t="n">
        <f aca="false">F292/F285-1</f>
        <v>0.00279704743604015</v>
      </c>
      <c r="L292" s="9" t="n">
        <f aca="false">F292/F262-1</f>
        <v>-0.0192651098974873</v>
      </c>
      <c r="M292" s="9" t="n">
        <f aca="false">B292/B285-1</f>
        <v>0.000142141035485377</v>
      </c>
      <c r="N292" s="9" t="n">
        <f aca="false">B292/B262-1</f>
        <v>0.00267674390577066</v>
      </c>
      <c r="O292" s="8" t="n">
        <f aca="false">MAX(O291,F292)</f>
        <v>101.500057016505</v>
      </c>
      <c r="P292" s="9" t="n">
        <f aca="false">F292/O292-1</f>
        <v>-0.0890177130766643</v>
      </c>
      <c r="Q292" s="8" t="n">
        <f aca="false">MAX(Q291,B292)</f>
        <v>480.749175862069</v>
      </c>
      <c r="R292" s="9" t="n">
        <f aca="false">B292/Q292-1</f>
        <v>-0.23806432076135</v>
      </c>
      <c r="S292" s="9" t="n">
        <f aca="false">B292/INDEX($B:$B,$E292)-1</f>
        <v>0.0329917360114147</v>
      </c>
      <c r="T292" s="0" t="n">
        <f aca="false">IF(AND($A292&gt;=CrashTest!$B$3,$A292&lt;=CrashTest!$C$3),1,IF(AND($A292&gt;=CrashTest!$B$4,$A292&lt;=CrashTest!$C$4),2,IF(AND($A292&gt;=CrashTest!$B$5,$A292&lt;=CrashTest!$C$5),3,IF(AND($A292&gt;=CrashTest!$B$6,$A292&lt;=CrashTest!$C$6),4,IF(AND($A292&gt;=CrashTest!$B$7,$A292&lt;=CrashTest!$C$7),5,0)))))</f>
        <v>0</v>
      </c>
      <c r="U292" s="8" t="str">
        <f aca="false">IF(T292=0,"",IF(T291=T292,MAX(U291,B292),B292))</f>
        <v/>
      </c>
      <c r="V292" s="9" t="str">
        <f aca="false">IF(T292=0,"",B292/U292-1)</f>
        <v/>
      </c>
      <c r="W292" s="8" t="str">
        <f aca="false">IF(T292=0,"",IF(T291=T292,MAX(W291,F292),F292))</f>
        <v/>
      </c>
      <c r="X292" s="9" t="str">
        <f aca="false">IF(T292=0,"",F292/W292-1)</f>
        <v/>
      </c>
    </row>
    <row r="293" customFormat="false" ht="15" hidden="false" customHeight="false" outlineLevel="0" collapsed="false">
      <c r="A293" s="5" t="n">
        <v>44121</v>
      </c>
      <c r="B293" s="6" t="n">
        <v>368.318269374635</v>
      </c>
      <c r="C293" s="7" t="n">
        <v>94.17452331</v>
      </c>
      <c r="D293" s="0" t="n">
        <f aca="false">INT((ROW()-3)/30)</f>
        <v>9</v>
      </c>
      <c r="E293" s="0" t="n">
        <f aca="false">2+30*D293</f>
        <v>272</v>
      </c>
      <c r="F293" s="8" t="n">
        <f aca="false">INDEX($F:$F,$E293)*(2*B293/INDEX($B:$B,$E293)-C293/INDEX($C:$C,$E293))</f>
        <v>92.3925267337095</v>
      </c>
      <c r="G293" s="9" t="n">
        <f aca="false">B293/B292-1</f>
        <v>0.00551001855597622</v>
      </c>
      <c r="H293" s="9" t="n">
        <f aca="false">F293/F292-1</f>
        <v>-0.000781133641321263</v>
      </c>
      <c r="I293" s="9" t="n">
        <f aca="false">LN(B293/B292)</f>
        <v>0.00549489393625375</v>
      </c>
      <c r="J293" s="9" t="n">
        <f aca="false">LN(F293/F292)</f>
        <v>-0.000781438885171911</v>
      </c>
      <c r="K293" s="9" t="n">
        <f aca="false">F293/F286-1</f>
        <v>0.000805647577746038</v>
      </c>
      <c r="L293" s="9" t="n">
        <f aca="false">F293/F263-1</f>
        <v>-0.0379976514737962</v>
      </c>
      <c r="M293" s="9" t="n">
        <f aca="false">B293/B286-1</f>
        <v>-0.00798457598221569</v>
      </c>
      <c r="N293" s="9" t="n">
        <f aca="false">B293/B263-1</f>
        <v>-0.0542510018004317</v>
      </c>
      <c r="O293" s="8" t="n">
        <f aca="false">MAX(O292,F293)</f>
        <v>101.500057016505</v>
      </c>
      <c r="P293" s="9" t="n">
        <f aca="false">F293/O293-1</f>
        <v>-0.0897293119876278</v>
      </c>
      <c r="Q293" s="8" t="n">
        <f aca="false">MAX(Q292,B293)</f>
        <v>480.749175862069</v>
      </c>
      <c r="R293" s="9" t="n">
        <f aca="false">B293/Q293-1</f>
        <v>-0.233866041030284</v>
      </c>
      <c r="S293" s="9" t="n">
        <f aca="false">B293/INDEX($B:$B,$E293)-1</f>
        <v>0.0386835396450076</v>
      </c>
      <c r="T293" s="0" t="n">
        <f aca="false">IF(AND($A293&gt;=CrashTest!$B$3,$A293&lt;=CrashTest!$C$3),1,IF(AND($A293&gt;=CrashTest!$B$4,$A293&lt;=CrashTest!$C$4),2,IF(AND($A293&gt;=CrashTest!$B$5,$A293&lt;=CrashTest!$C$5),3,IF(AND($A293&gt;=CrashTest!$B$6,$A293&lt;=CrashTest!$C$6),4,IF(AND($A293&gt;=CrashTest!$B$7,$A293&lt;=CrashTest!$C$7),5,0)))))</f>
        <v>0</v>
      </c>
      <c r="U293" s="8" t="str">
        <f aca="false">IF(T293=0,"",IF(T292=T293,MAX(U292,B293),B293))</f>
        <v/>
      </c>
      <c r="V293" s="9" t="str">
        <f aca="false">IF(T293=0,"",B293/U293-1)</f>
        <v/>
      </c>
      <c r="W293" s="8" t="str">
        <f aca="false">IF(T293=0,"",IF(T292=T293,MAX(W292,F293),F293))</f>
        <v/>
      </c>
      <c r="X293" s="9" t="str">
        <f aca="false">IF(T293=0,"",F293/W293-1)</f>
        <v/>
      </c>
    </row>
    <row r="294" customFormat="false" ht="15" hidden="false" customHeight="false" outlineLevel="0" collapsed="false">
      <c r="A294" s="5" t="n">
        <v>44122</v>
      </c>
      <c r="B294" s="6" t="n">
        <v>377.921652425482</v>
      </c>
      <c r="C294" s="7" t="n">
        <v>98.12500328</v>
      </c>
      <c r="D294" s="0" t="n">
        <f aca="false">INT((ROW()-3)/30)</f>
        <v>9</v>
      </c>
      <c r="E294" s="0" t="n">
        <f aca="false">2+30*D294</f>
        <v>272</v>
      </c>
      <c r="F294" s="8" t="n">
        <f aca="false">INDEX($F:$F,$E294)*(2*B294/INDEX($B:$B,$E294)-C294/INDEX($C:$C,$E294))</f>
        <v>93.2612020134593</v>
      </c>
      <c r="G294" s="9" t="n">
        <f aca="false">B294/B293-1</f>
        <v>0.026073599518027</v>
      </c>
      <c r="H294" s="9" t="n">
        <f aca="false">F294/F293-1</f>
        <v>0.0094020080460997</v>
      </c>
      <c r="I294" s="9" t="n">
        <f aca="false">LN(B294/B293)</f>
        <v>0.0257394785988154</v>
      </c>
      <c r="J294" s="9" t="n">
        <f aca="false">LN(F294/F293)</f>
        <v>0.0093580842682912</v>
      </c>
      <c r="K294" s="9" t="n">
        <f aca="false">F294/F287-1</f>
        <v>0.00981837862332058</v>
      </c>
      <c r="L294" s="9" t="n">
        <f aca="false">F294/F264-1</f>
        <v>-0.0133612064141168</v>
      </c>
      <c r="M294" s="9" t="n">
        <f aca="false">B294/B287-1</f>
        <v>0.0100929910343595</v>
      </c>
      <c r="N294" s="9" t="n">
        <f aca="false">B294/B264-1</f>
        <v>-0.0113535416054238</v>
      </c>
      <c r="O294" s="8" t="n">
        <f aca="false">MAX(O293,F294)</f>
        <v>101.500057016505</v>
      </c>
      <c r="P294" s="9" t="n">
        <f aca="false">F294/O294-1</f>
        <v>-0.0811709396548067</v>
      </c>
      <c r="Q294" s="8" t="n">
        <f aca="false">MAX(Q293,B294)</f>
        <v>480.749175862069</v>
      </c>
      <c r="R294" s="9" t="n">
        <f aca="false">B294/Q294-1</f>
        <v>-0.213890171006947</v>
      </c>
      <c r="S294" s="9" t="n">
        <f aca="false">B294/INDEX($B:$B,$E294)-1</f>
        <v>0.0657657582836781</v>
      </c>
      <c r="T294" s="0" t="n">
        <f aca="false">IF(AND($A294&gt;=CrashTest!$B$3,$A294&lt;=CrashTest!$C$3),1,IF(AND($A294&gt;=CrashTest!$B$4,$A294&lt;=CrashTest!$C$4),2,IF(AND($A294&gt;=CrashTest!$B$5,$A294&lt;=CrashTest!$C$5),3,IF(AND($A294&gt;=CrashTest!$B$6,$A294&lt;=CrashTest!$C$6),4,IF(AND($A294&gt;=CrashTest!$B$7,$A294&lt;=CrashTest!$C$7),5,0)))))</f>
        <v>0</v>
      </c>
      <c r="U294" s="8" t="str">
        <f aca="false">IF(T294=0,"",IF(T293=T294,MAX(U293,B294),B294))</f>
        <v/>
      </c>
      <c r="V294" s="9" t="str">
        <f aca="false">IF(T294=0,"",B294/U294-1)</f>
        <v/>
      </c>
      <c r="W294" s="8" t="str">
        <f aca="false">IF(T294=0,"",IF(T293=T294,MAX(W293,F294),F294))</f>
        <v/>
      </c>
      <c r="X294" s="9" t="str">
        <f aca="false">IF(T294=0,"",F294/W294-1)</f>
        <v/>
      </c>
    </row>
    <row r="295" customFormat="false" ht="15" hidden="false" customHeight="false" outlineLevel="0" collapsed="false">
      <c r="A295" s="5" t="n">
        <v>44123</v>
      </c>
      <c r="B295" s="6" t="n">
        <v>379.463028462887</v>
      </c>
      <c r="C295" s="7" t="n">
        <v>98.32670415</v>
      </c>
      <c r="D295" s="0" t="n">
        <f aca="false">INT((ROW()-3)/30)</f>
        <v>9</v>
      </c>
      <c r="E295" s="0" t="n">
        <f aca="false">2+30*D295</f>
        <v>272</v>
      </c>
      <c r="F295" s="8" t="n">
        <f aca="false">INDEX($F:$F,$E295)*(2*B295/INDEX($B:$B,$E295)-C295/INDEX($C:$C,$E295))</f>
        <v>93.8460987189549</v>
      </c>
      <c r="G295" s="9" t="n">
        <f aca="false">B295/B294-1</f>
        <v>0.00407855974250881</v>
      </c>
      <c r="H295" s="9" t="n">
        <f aca="false">F295/F294-1</f>
        <v>0.00627159732952243</v>
      </c>
      <c r="I295" s="9" t="n">
        <f aca="false">LN(B295/B294)</f>
        <v>0.00407026496390663</v>
      </c>
      <c r="J295" s="9" t="n">
        <f aca="false">LN(F295/F294)</f>
        <v>0.00625201270492378</v>
      </c>
      <c r="K295" s="9" t="n">
        <f aca="false">F295/F288-1</f>
        <v>0.00314823672721554</v>
      </c>
      <c r="L295" s="9" t="n">
        <f aca="false">F295/F265-1</f>
        <v>-0.0203689375181879</v>
      </c>
      <c r="M295" s="9" t="n">
        <f aca="false">B295/B288-1</f>
        <v>-0.0211724398546047</v>
      </c>
      <c r="N295" s="9" t="n">
        <f aca="false">B295/B265-1</f>
        <v>-0.0150125702844681</v>
      </c>
      <c r="O295" s="8" t="n">
        <f aca="false">MAX(O294,F295)</f>
        <v>101.500057016505</v>
      </c>
      <c r="P295" s="9" t="n">
        <f aca="false">F295/O295-1</f>
        <v>-0.0754084137736583</v>
      </c>
      <c r="Q295" s="8" t="n">
        <f aca="false">MAX(Q294,B295)</f>
        <v>480.749175862069</v>
      </c>
      <c r="R295" s="9" t="n">
        <f aca="false">B295/Q295-1</f>
        <v>-0.210683975105226</v>
      </c>
      <c r="S295" s="9" t="n">
        <f aca="false">B295/INDEX($B:$B,$E295)-1</f>
        <v>0.0701125476003583</v>
      </c>
      <c r="T295" s="0" t="n">
        <f aca="false">IF(AND($A295&gt;=CrashTest!$B$3,$A295&lt;=CrashTest!$C$3),1,IF(AND($A295&gt;=CrashTest!$B$4,$A295&lt;=CrashTest!$C$4),2,IF(AND($A295&gt;=CrashTest!$B$5,$A295&lt;=CrashTest!$C$5),3,IF(AND($A295&gt;=CrashTest!$B$6,$A295&lt;=CrashTest!$C$6),4,IF(AND($A295&gt;=CrashTest!$B$7,$A295&lt;=CrashTest!$C$7),5,0)))))</f>
        <v>0</v>
      </c>
      <c r="U295" s="8" t="str">
        <f aca="false">IF(T295=0,"",IF(T294=T295,MAX(U294,B295),B295))</f>
        <v/>
      </c>
      <c r="V295" s="9" t="str">
        <f aca="false">IF(T295=0,"",B295/U295-1)</f>
        <v/>
      </c>
      <c r="W295" s="8" t="str">
        <f aca="false">IF(T295=0,"",IF(T294=T295,MAX(W294,F295),F295))</f>
        <v/>
      </c>
      <c r="X295" s="9" t="str">
        <f aca="false">IF(T295=0,"",F295/W295-1)</f>
        <v/>
      </c>
    </row>
    <row r="296" customFormat="false" ht="15" hidden="false" customHeight="false" outlineLevel="0" collapsed="false">
      <c r="A296" s="5" t="n">
        <v>44124</v>
      </c>
      <c r="B296" s="6" t="n">
        <v>368.843862653419</v>
      </c>
      <c r="C296" s="7" t="n">
        <v>93.95272485</v>
      </c>
      <c r="D296" s="0" t="n">
        <f aca="false">INT((ROW()-3)/30)</f>
        <v>9</v>
      </c>
      <c r="E296" s="0" t="n">
        <f aca="false">2+30*D296</f>
        <v>272</v>
      </c>
      <c r="F296" s="8" t="n">
        <f aca="false">INDEX($F:$F,$E296)*(2*B296/INDEX($B:$B,$E296)-C296/INDEX($C:$C,$E296))</f>
        <v>92.8913552676456</v>
      </c>
      <c r="G296" s="9" t="n">
        <f aca="false">B296/B295-1</f>
        <v>-0.0279847179117387</v>
      </c>
      <c r="H296" s="9" t="n">
        <f aca="false">F296/F295-1</f>
        <v>-0.0101735017687689</v>
      </c>
      <c r="I296" s="9" t="n">
        <f aca="false">LN(B296/B295)</f>
        <v>-0.0283837523322662</v>
      </c>
      <c r="J296" s="9" t="n">
        <f aca="false">LN(F296/F295)</f>
        <v>-0.0102256055242206</v>
      </c>
      <c r="K296" s="9" t="n">
        <f aca="false">F296/F289-1</f>
        <v>-0.00181558677648319</v>
      </c>
      <c r="L296" s="9" t="n">
        <f aca="false">F296/F266-1</f>
        <v>-0.0162759598908158</v>
      </c>
      <c r="M296" s="9" t="n">
        <f aca="false">B296/B289-1</f>
        <v>-0.0332868628076167</v>
      </c>
      <c r="N296" s="9" t="n">
        <f aca="false">B296/B266-1</f>
        <v>-0.0063661593095633</v>
      </c>
      <c r="O296" s="8" t="n">
        <f aca="false">MAX(O295,F296)</f>
        <v>101.500057016505</v>
      </c>
      <c r="P296" s="9" t="n">
        <f aca="false">F296/O296-1</f>
        <v>-0.0848147479115207</v>
      </c>
      <c r="Q296" s="8" t="n">
        <f aca="false">MAX(Q295,B296)</f>
        <v>480.749175862069</v>
      </c>
      <c r="R296" s="9" t="n">
        <f aca="false">B296/Q296-1</f>
        <v>-0.232772761405121</v>
      </c>
      <c r="S296" s="9" t="n">
        <f aca="false">B296/INDEX($B:$B,$E296)-1</f>
        <v>0.0401657498219503</v>
      </c>
      <c r="T296" s="0" t="n">
        <f aca="false">IF(AND($A296&gt;=CrashTest!$B$3,$A296&lt;=CrashTest!$C$3),1,IF(AND($A296&gt;=CrashTest!$B$4,$A296&lt;=CrashTest!$C$4),2,IF(AND($A296&gt;=CrashTest!$B$5,$A296&lt;=CrashTest!$C$5),3,IF(AND($A296&gt;=CrashTest!$B$6,$A296&lt;=CrashTest!$C$6),4,IF(AND($A296&gt;=CrashTest!$B$7,$A296&lt;=CrashTest!$C$7),5,0)))))</f>
        <v>0</v>
      </c>
      <c r="U296" s="8" t="str">
        <f aca="false">IF(T296=0,"",IF(T295=T296,MAX(U295,B296),B296))</f>
        <v/>
      </c>
      <c r="V296" s="9" t="str">
        <f aca="false">IF(T296=0,"",B296/U296-1)</f>
        <v/>
      </c>
      <c r="W296" s="8" t="str">
        <f aca="false">IF(T296=0,"",IF(T295=T296,MAX(W295,F296),F296))</f>
        <v/>
      </c>
      <c r="X296" s="9" t="str">
        <f aca="false">IF(T296=0,"",F296/W296-1)</f>
        <v/>
      </c>
    </row>
    <row r="297" customFormat="false" ht="15" hidden="false" customHeight="false" outlineLevel="0" collapsed="false">
      <c r="A297" s="5" t="n">
        <v>44125</v>
      </c>
      <c r="B297" s="6" t="n">
        <v>392.473164231444</v>
      </c>
      <c r="C297" s="7" t="n">
        <v>103.5687478</v>
      </c>
      <c r="D297" s="0" t="n">
        <f aca="false">INT((ROW()-3)/30)</f>
        <v>9</v>
      </c>
      <c r="E297" s="0" t="n">
        <f aca="false">2+30*D297</f>
        <v>272</v>
      </c>
      <c r="F297" s="8" t="n">
        <f aca="false">INDEX($F:$F,$E297)*(2*B297/INDEX($B:$B,$E297)-C297/INDEX($C:$C,$E297))</f>
        <v>95.1361117930938</v>
      </c>
      <c r="G297" s="9" t="n">
        <f aca="false">B297/B296-1</f>
        <v>0.0640631550923434</v>
      </c>
      <c r="H297" s="9" t="n">
        <f aca="false">F297/F296-1</f>
        <v>0.0241653975117533</v>
      </c>
      <c r="I297" s="9" t="n">
        <f aca="false">LN(B297/B296)</f>
        <v>0.0620947454477342</v>
      </c>
      <c r="J297" s="9" t="n">
        <f aca="false">LN(F297/F296)</f>
        <v>0.0238780345817741</v>
      </c>
      <c r="K297" s="9" t="n">
        <f aca="false">F297/F290-1</f>
        <v>0.0246929113971255</v>
      </c>
      <c r="L297" s="9" t="n">
        <f aca="false">F297/F267-1</f>
        <v>0.023463309910569</v>
      </c>
      <c r="M297" s="9" t="n">
        <f aca="false">B297/B290-1</f>
        <v>0.0360167026202773</v>
      </c>
      <c r="N297" s="9" t="n">
        <f aca="false">B297/B267-1</f>
        <v>0.146052972435102</v>
      </c>
      <c r="O297" s="8" t="n">
        <f aca="false">MAX(O296,F297)</f>
        <v>101.500057016505</v>
      </c>
      <c r="P297" s="9" t="n">
        <f aca="false">F297/O297-1</f>
        <v>-0.0626989324979084</v>
      </c>
      <c r="Q297" s="8" t="n">
        <f aca="false">MAX(Q296,B297)</f>
        <v>480.749175862069</v>
      </c>
      <c r="R297" s="9" t="n">
        <f aca="false">B297/Q297-1</f>
        <v>-0.183621763827947</v>
      </c>
      <c r="S297" s="9" t="n">
        <f aca="false">B297/INDEX($B:$B,$E297)-1</f>
        <v>0.106802049574538</v>
      </c>
      <c r="T297" s="0" t="n">
        <f aca="false">IF(AND($A297&gt;=CrashTest!$B$3,$A297&lt;=CrashTest!$C$3),1,IF(AND($A297&gt;=CrashTest!$B$4,$A297&lt;=CrashTest!$C$4),2,IF(AND($A297&gt;=CrashTest!$B$5,$A297&lt;=CrashTest!$C$5),3,IF(AND($A297&gt;=CrashTest!$B$6,$A297&lt;=CrashTest!$C$6),4,IF(AND($A297&gt;=CrashTest!$B$7,$A297&lt;=CrashTest!$C$7),5,0)))))</f>
        <v>0</v>
      </c>
      <c r="U297" s="8" t="str">
        <f aca="false">IF(T297=0,"",IF(T296=T297,MAX(U296,B297),B297))</f>
        <v/>
      </c>
      <c r="V297" s="9" t="str">
        <f aca="false">IF(T297=0,"",B297/U297-1)</f>
        <v/>
      </c>
      <c r="W297" s="8" t="str">
        <f aca="false">IF(T297=0,"",IF(T296=T297,MAX(W296,F297),F297))</f>
        <v/>
      </c>
      <c r="X297" s="9" t="str">
        <f aca="false">IF(T297=0,"",F297/W297-1)</f>
        <v/>
      </c>
    </row>
    <row r="298" customFormat="false" ht="15" hidden="false" customHeight="false" outlineLevel="0" collapsed="false">
      <c r="A298" s="5" t="n">
        <v>44126</v>
      </c>
      <c r="B298" s="6" t="n">
        <v>414.43640578609</v>
      </c>
      <c r="C298" s="7" t="n">
        <v>113.5440915</v>
      </c>
      <c r="D298" s="0" t="n">
        <f aca="false">INT((ROW()-3)/30)</f>
        <v>9</v>
      </c>
      <c r="E298" s="0" t="n">
        <f aca="false">2+30*D298</f>
        <v>272</v>
      </c>
      <c r="F298" s="8" t="n">
        <f aca="false">INDEX($F:$F,$E298)*(2*B298/INDEX($B:$B,$E298)-C298/INDEX($C:$C,$E298))</f>
        <v>96.1538198286405</v>
      </c>
      <c r="G298" s="9" t="n">
        <f aca="false">B298/B297-1</f>
        <v>0.0559611294638585</v>
      </c>
      <c r="H298" s="9" t="n">
        <f aca="false">F298/F297-1</f>
        <v>0.0106973894178068</v>
      </c>
      <c r="I298" s="9" t="n">
        <f aca="false">LN(B298/B297)</f>
        <v>0.0544513753867628</v>
      </c>
      <c r="J298" s="9" t="n">
        <f aca="false">LN(F298/F297)</f>
        <v>0.010640577150459</v>
      </c>
      <c r="K298" s="9" t="n">
        <f aca="false">F298/F291-1</f>
        <v>0.036254631985261</v>
      </c>
      <c r="L298" s="9" t="n">
        <f aca="false">F298/F268-1</f>
        <v>0.0536480949198788</v>
      </c>
      <c r="M298" s="9" t="n">
        <f aca="false">B298/B291-1</f>
        <v>0.0978363199152277</v>
      </c>
      <c r="N298" s="9" t="n">
        <f aca="false">B298/B268-1</f>
        <v>0.206497778584876</v>
      </c>
      <c r="O298" s="8" t="n">
        <f aca="false">MAX(O297,F298)</f>
        <v>101.500057016505</v>
      </c>
      <c r="P298" s="9" t="n">
        <f aca="false">F298/O298-1</f>
        <v>-0.0526722579771125</v>
      </c>
      <c r="Q298" s="8" t="n">
        <f aca="false">MAX(Q297,B298)</f>
        <v>480.749175862069</v>
      </c>
      <c r="R298" s="9" t="n">
        <f aca="false">B298/Q298-1</f>
        <v>-0.137936315662046</v>
      </c>
      <c r="S298" s="9" t="n">
        <f aca="false">B298/INDEX($B:$B,$E298)-1</f>
        <v>0.168739942361642</v>
      </c>
      <c r="T298" s="0" t="n">
        <f aca="false">IF(AND($A298&gt;=CrashTest!$B$3,$A298&lt;=CrashTest!$C$3),1,IF(AND($A298&gt;=CrashTest!$B$4,$A298&lt;=CrashTest!$C$4),2,IF(AND($A298&gt;=CrashTest!$B$5,$A298&lt;=CrashTest!$C$5),3,IF(AND($A298&gt;=CrashTest!$B$6,$A298&lt;=CrashTest!$C$6),4,IF(AND($A298&gt;=CrashTest!$B$7,$A298&lt;=CrashTest!$C$7),5,0)))))</f>
        <v>0</v>
      </c>
      <c r="U298" s="8" t="str">
        <f aca="false">IF(T298=0,"",IF(T297=T298,MAX(U297,B298),B298))</f>
        <v/>
      </c>
      <c r="V298" s="9" t="str">
        <f aca="false">IF(T298=0,"",B298/U298-1)</f>
        <v/>
      </c>
      <c r="W298" s="8" t="str">
        <f aca="false">IF(T298=0,"",IF(T297=T298,MAX(W297,F298),F298))</f>
        <v/>
      </c>
      <c r="X298" s="9" t="str">
        <f aca="false">IF(T298=0,"",F298/W298-1)</f>
        <v/>
      </c>
    </row>
    <row r="299" customFormat="false" ht="15" hidden="false" customHeight="false" outlineLevel="0" collapsed="false">
      <c r="A299" s="5" t="n">
        <v>44127</v>
      </c>
      <c r="B299" s="6" t="n">
        <v>409.339998597312</v>
      </c>
      <c r="C299" s="7" t="n">
        <v>110.9173367</v>
      </c>
      <c r="D299" s="0" t="n">
        <f aca="false">INT((ROW()-3)/30)</f>
        <v>9</v>
      </c>
      <c r="E299" s="0" t="n">
        <f aca="false">2+30*D299</f>
        <v>272</v>
      </c>
      <c r="F299" s="8" t="n">
        <f aca="false">INDEX($F:$F,$E299)*(2*B299/INDEX($B:$B,$E299)-C299/INDEX($C:$C,$E299))</f>
        <v>96.2391779604848</v>
      </c>
      <c r="G299" s="9" t="n">
        <f aca="false">B299/B298-1</f>
        <v>-0.0122971995645781</v>
      </c>
      <c r="H299" s="9" t="n">
        <f aca="false">F299/F298-1</f>
        <v>0.000887724814224056</v>
      </c>
      <c r="I299" s="9" t="n">
        <f aca="false">LN(B299/B298)</f>
        <v>-0.0123734357623433</v>
      </c>
      <c r="J299" s="9" t="n">
        <f aca="false">LN(F299/F298)</f>
        <v>0.000887331019588109</v>
      </c>
      <c r="K299" s="9" t="n">
        <f aca="false">F299/F292-1</f>
        <v>0.0408201366559369</v>
      </c>
      <c r="L299" s="9" t="n">
        <f aca="false">F299/F269-1</f>
        <v>0.0587602946910812</v>
      </c>
      <c r="M299" s="9" t="n">
        <f aca="false">B299/B292-1</f>
        <v>0.117499466654563</v>
      </c>
      <c r="N299" s="9" t="n">
        <f aca="false">B299/B269-1</f>
        <v>0.276838946359475</v>
      </c>
      <c r="O299" s="8" t="n">
        <f aca="false">MAX(O298,F299)</f>
        <v>101.500057016505</v>
      </c>
      <c r="P299" s="9" t="n">
        <f aca="false">F299/O299-1</f>
        <v>-0.0518312916333159</v>
      </c>
      <c r="Q299" s="8" t="n">
        <f aca="false">MAX(Q298,B299)</f>
        <v>480.749175862069</v>
      </c>
      <c r="R299" s="9" t="n">
        <f aca="false">B299/Q299-1</f>
        <v>-0.148537284825726</v>
      </c>
      <c r="S299" s="9" t="n">
        <f aca="false">B299/INDEX($B:$B,$E299)-1</f>
        <v>0.154367714051328</v>
      </c>
      <c r="T299" s="0" t="n">
        <f aca="false">IF(AND($A299&gt;=CrashTest!$B$3,$A299&lt;=CrashTest!$C$3),1,IF(AND($A299&gt;=CrashTest!$B$4,$A299&lt;=CrashTest!$C$4),2,IF(AND($A299&gt;=CrashTest!$B$5,$A299&lt;=CrashTest!$C$5),3,IF(AND($A299&gt;=CrashTest!$B$6,$A299&lt;=CrashTest!$C$6),4,IF(AND($A299&gt;=CrashTest!$B$7,$A299&lt;=CrashTest!$C$7),5,0)))))</f>
        <v>0</v>
      </c>
      <c r="U299" s="8" t="str">
        <f aca="false">IF(T299=0,"",IF(T298=T299,MAX(U298,B299),B299))</f>
        <v/>
      </c>
      <c r="V299" s="9" t="str">
        <f aca="false">IF(T299=0,"",B299/U299-1)</f>
        <v/>
      </c>
      <c r="W299" s="8" t="str">
        <f aca="false">IF(T299=0,"",IF(T298=T299,MAX(W298,F299),F299))</f>
        <v/>
      </c>
      <c r="X299" s="9" t="str">
        <f aca="false">IF(T299=0,"",F299/W299-1)</f>
        <v/>
      </c>
    </row>
    <row r="300" customFormat="false" ht="15" hidden="false" customHeight="false" outlineLevel="0" collapsed="false">
      <c r="A300" s="5" t="n">
        <v>44128</v>
      </c>
      <c r="B300" s="6" t="n">
        <v>412.26885710111</v>
      </c>
      <c r="C300" s="7" t="n">
        <v>112.064667</v>
      </c>
      <c r="D300" s="0" t="n">
        <f aca="false">INT((ROW()-3)/30)</f>
        <v>9</v>
      </c>
      <c r="E300" s="0" t="n">
        <f aca="false">2+30*D300</f>
        <v>272</v>
      </c>
      <c r="F300" s="8" t="n">
        <f aca="false">INDEX($F:$F,$E300)*(2*B300/INDEX($B:$B,$E300)-C300/INDEX($C:$C,$E300))</f>
        <v>96.5633459120357</v>
      </c>
      <c r="G300" s="9" t="n">
        <f aca="false">B300/B299-1</f>
        <v>0.00715507527687076</v>
      </c>
      <c r="H300" s="9" t="n">
        <f aca="false">F300/F299-1</f>
        <v>0.00336835744465747</v>
      </c>
      <c r="I300" s="9" t="n">
        <f aca="false">LN(B300/B299)</f>
        <v>0.00712959917585906</v>
      </c>
      <c r="J300" s="9" t="n">
        <f aca="false">LN(F300/F299)</f>
        <v>0.00336269723556357</v>
      </c>
      <c r="K300" s="9" t="n">
        <f aca="false">F300/F293-1</f>
        <v>0.0451423867900838</v>
      </c>
      <c r="L300" s="9" t="n">
        <f aca="false">F300/F270-1</f>
        <v>0.0573791101239856</v>
      </c>
      <c r="M300" s="9" t="n">
        <f aca="false">B300/B293-1</f>
        <v>0.119327742827143</v>
      </c>
      <c r="N300" s="9" t="n">
        <f aca="false">B300/B270-1</f>
        <v>0.18079886290976</v>
      </c>
      <c r="O300" s="8" t="n">
        <f aca="false">MAX(O299,F300)</f>
        <v>101.500057016505</v>
      </c>
      <c r="P300" s="9" t="n">
        <f aca="false">F300/O300-1</f>
        <v>-0.0486375205056977</v>
      </c>
      <c r="Q300" s="8" t="n">
        <f aca="false">MAX(Q299,B300)</f>
        <v>480.749175862069</v>
      </c>
      <c r="R300" s="9" t="n">
        <f aca="false">B300/Q300-1</f>
        <v>-0.142445005003205</v>
      </c>
      <c r="S300" s="9" t="n">
        <f aca="false">B300/INDEX($B:$B,$E300)-1</f>
        <v>0.162627301942554</v>
      </c>
      <c r="T300" s="0" t="n">
        <f aca="false">IF(AND($A300&gt;=CrashTest!$B$3,$A300&lt;=CrashTest!$C$3),1,IF(AND($A300&gt;=CrashTest!$B$4,$A300&lt;=CrashTest!$C$4),2,IF(AND($A300&gt;=CrashTest!$B$5,$A300&lt;=CrashTest!$C$5),3,IF(AND($A300&gt;=CrashTest!$B$6,$A300&lt;=CrashTest!$C$6),4,IF(AND($A300&gt;=CrashTest!$B$7,$A300&lt;=CrashTest!$C$7),5,0)))))</f>
        <v>0</v>
      </c>
      <c r="U300" s="8" t="str">
        <f aca="false">IF(T300=0,"",IF(T299=T300,MAX(U299,B300),B300))</f>
        <v/>
      </c>
      <c r="V300" s="9" t="str">
        <f aca="false">IF(T300=0,"",B300/U300-1)</f>
        <v/>
      </c>
      <c r="W300" s="8" t="str">
        <f aca="false">IF(T300=0,"",IF(T299=T300,MAX(W299,F300),F300))</f>
        <v/>
      </c>
      <c r="X300" s="9" t="str">
        <f aca="false">IF(T300=0,"",F300/W300-1)</f>
        <v/>
      </c>
    </row>
    <row r="301" customFormat="false" ht="15" hidden="false" customHeight="false" outlineLevel="0" collapsed="false">
      <c r="A301" s="5" t="n">
        <v>44129</v>
      </c>
      <c r="B301" s="6" t="n">
        <v>406.742800642899</v>
      </c>
      <c r="C301" s="7" t="n">
        <v>108.9053033</v>
      </c>
      <c r="D301" s="0" t="n">
        <f aca="false">INT((ROW()-3)/30)</f>
        <v>9</v>
      </c>
      <c r="E301" s="0" t="n">
        <f aca="false">2+30*D301</f>
        <v>272</v>
      </c>
      <c r="F301" s="8" t="n">
        <f aca="false">INDEX($F:$F,$E301)*(2*B301/INDEX($B:$B,$E301)-C301/INDEX($C:$C,$E301))</f>
        <v>96.9764946309696</v>
      </c>
      <c r="G301" s="9" t="n">
        <f aca="false">B301/B300-1</f>
        <v>-0.0134040113945733</v>
      </c>
      <c r="H301" s="9" t="n">
        <f aca="false">F301/F300-1</f>
        <v>0.00427852530410666</v>
      </c>
      <c r="I301" s="9" t="n">
        <f aca="false">LN(B301/B300)</f>
        <v>-0.0134946560680944</v>
      </c>
      <c r="J301" s="9" t="n">
        <f aca="false">LN(F301/F300)</f>
        <v>0.00426939843847397</v>
      </c>
      <c r="K301" s="9" t="n">
        <f aca="false">F301/F294-1</f>
        <v>0.0398374944489148</v>
      </c>
      <c r="L301" s="9" t="n">
        <f aca="false">F301/F271-1</f>
        <v>0.0667490096923786</v>
      </c>
      <c r="M301" s="9" t="n">
        <f aca="false">B301/B294-1</f>
        <v>0.0762622306301963</v>
      </c>
      <c r="N301" s="9" t="n">
        <f aca="false">B301/B271-1</f>
        <v>0.15645906665825</v>
      </c>
      <c r="O301" s="8" t="n">
        <f aca="false">MAX(O300,F301)</f>
        <v>101.500057016505</v>
      </c>
      <c r="P301" s="9" t="n">
        <f aca="false">F301/O301-1</f>
        <v>-0.0445670920638036</v>
      </c>
      <c r="Q301" s="8" t="n">
        <f aca="false">MAX(Q300,B301)</f>
        <v>480.749175862069</v>
      </c>
      <c r="R301" s="9" t="n">
        <f aca="false">B301/Q301-1</f>
        <v>-0.153939681927615</v>
      </c>
      <c r="S301" s="9" t="n">
        <f aca="false">B301/INDEX($B:$B,$E301)-1</f>
        <v>0.147043432339674</v>
      </c>
      <c r="T301" s="0" t="n">
        <f aca="false">IF(AND($A301&gt;=CrashTest!$B$3,$A301&lt;=CrashTest!$C$3),1,IF(AND($A301&gt;=CrashTest!$B$4,$A301&lt;=CrashTest!$C$4),2,IF(AND($A301&gt;=CrashTest!$B$5,$A301&lt;=CrashTest!$C$5),3,IF(AND($A301&gt;=CrashTest!$B$6,$A301&lt;=CrashTest!$C$6),4,IF(AND($A301&gt;=CrashTest!$B$7,$A301&lt;=CrashTest!$C$7),5,0)))))</f>
        <v>0</v>
      </c>
      <c r="U301" s="8" t="str">
        <f aca="false">IF(T301=0,"",IF(T300=T301,MAX(U300,B301),B301))</f>
        <v/>
      </c>
      <c r="V301" s="9" t="str">
        <f aca="false">IF(T301=0,"",B301/U301-1)</f>
        <v/>
      </c>
      <c r="W301" s="8" t="str">
        <f aca="false">IF(T301=0,"",IF(T300=T301,MAX(W300,F301),F301))</f>
        <v/>
      </c>
      <c r="X301" s="9" t="str">
        <f aca="false">IF(T301=0,"",F301/W301-1)</f>
        <v/>
      </c>
    </row>
    <row r="302" customFormat="false" ht="15" hidden="false" customHeight="false" outlineLevel="0" collapsed="false">
      <c r="A302" s="5" t="n">
        <v>44130</v>
      </c>
      <c r="B302" s="6" t="n">
        <v>394.010756575102</v>
      </c>
      <c r="C302" s="7" t="n">
        <v>101.8883466</v>
      </c>
      <c r="D302" s="0" t="n">
        <f aca="false">INT((ROW()-3)/30)</f>
        <v>9</v>
      </c>
      <c r="E302" s="0" t="n">
        <f aca="false">2+30*D302</f>
        <v>272</v>
      </c>
      <c r="F302" s="8" t="n">
        <f aca="false">INDEX($F:$F,$E302)*(2*B302/INDEX($B:$B,$E302)-C302/INDEX($C:$C,$E302))</f>
        <v>97.6582181064764</v>
      </c>
      <c r="G302" s="9" t="n">
        <f aca="false">B302/B301-1</f>
        <v>-0.031302444807069</v>
      </c>
      <c r="H302" s="9" t="n">
        <f aca="false">F302/F301-1</f>
        <v>0.00702978054734893</v>
      </c>
      <c r="I302" s="9" t="n">
        <f aca="false">LN(B302/B301)</f>
        <v>-0.0318028363550566</v>
      </c>
      <c r="J302" s="9" t="n">
        <f aca="false">LN(F302/F301)</f>
        <v>0.00700518683175753</v>
      </c>
      <c r="K302" s="9" t="n">
        <f aca="false">F302/F295-1</f>
        <v>0.0406209681548706</v>
      </c>
      <c r="L302" s="9" t="n">
        <f aca="false">F302/F272-1</f>
        <v>0.0710062865408931</v>
      </c>
      <c r="M302" s="9" t="n">
        <f aca="false">B302/B295-1</f>
        <v>0.0383376693406583</v>
      </c>
      <c r="N302" s="9" t="n">
        <f aca="false">B302/B272-1</f>
        <v>0.111138168607551</v>
      </c>
      <c r="O302" s="8" t="n">
        <f aca="false">MAX(O301,F302)</f>
        <v>101.500057016505</v>
      </c>
      <c r="P302" s="9" t="n">
        <f aca="false">F302/O302-1</f>
        <v>-0.0378506083932968</v>
      </c>
      <c r="Q302" s="8" t="n">
        <f aca="false">MAX(Q301,B302)</f>
        <v>480.749175862069</v>
      </c>
      <c r="R302" s="9" t="n">
        <f aca="false">B302/Q302-1</f>
        <v>-0.180423438337527</v>
      </c>
      <c r="S302" s="9" t="n">
        <f aca="false">B302/INDEX($B:$B,$E302)-1</f>
        <v>0.111138168607551</v>
      </c>
      <c r="T302" s="0" t="n">
        <f aca="false">IF(AND($A302&gt;=CrashTest!$B$3,$A302&lt;=CrashTest!$C$3),1,IF(AND($A302&gt;=CrashTest!$B$4,$A302&lt;=CrashTest!$C$4),2,IF(AND($A302&gt;=CrashTest!$B$5,$A302&lt;=CrashTest!$C$5),3,IF(AND($A302&gt;=CrashTest!$B$6,$A302&lt;=CrashTest!$C$6),4,IF(AND($A302&gt;=CrashTest!$B$7,$A302&lt;=CrashTest!$C$7),5,0)))))</f>
        <v>0</v>
      </c>
      <c r="U302" s="8" t="str">
        <f aca="false">IF(T302=0,"",IF(T301=T302,MAX(U301,B302),B302))</f>
        <v/>
      </c>
      <c r="V302" s="9" t="str">
        <f aca="false">IF(T302=0,"",B302/U302-1)</f>
        <v/>
      </c>
      <c r="W302" s="8" t="str">
        <f aca="false">IF(T302=0,"",IF(T301=T302,MAX(W301,F302),F302))</f>
        <v/>
      </c>
      <c r="X302" s="9" t="str">
        <f aca="false">IF(T302=0,"",F302/W302-1)</f>
        <v/>
      </c>
    </row>
    <row r="303" customFormat="false" ht="15" hidden="false" customHeight="false" outlineLevel="0" collapsed="false">
      <c r="A303" s="5" t="n">
        <v>44131</v>
      </c>
      <c r="B303" s="6" t="n">
        <v>404.045446814728</v>
      </c>
      <c r="C303" s="7" t="n">
        <v>106.8324115</v>
      </c>
      <c r="D303" s="0" t="n">
        <f aca="false">INT((ROW()-3)/30)</f>
        <v>10</v>
      </c>
      <c r="E303" s="0" t="n">
        <f aca="false">2+30*D303</f>
        <v>302</v>
      </c>
      <c r="F303" s="8" t="n">
        <f aca="false">INDEX($F:$F,$E303)*(2*B303/INDEX($B:$B,$E303)-C303/INDEX($C:$C,$E303))</f>
        <v>97.8937484439672</v>
      </c>
      <c r="G303" s="9" t="n">
        <f aca="false">B303/B302-1</f>
        <v>0.0254680616510359</v>
      </c>
      <c r="H303" s="9" t="n">
        <f aca="false">F303/F302-1</f>
        <v>0.00241178205027248</v>
      </c>
      <c r="I303" s="9" t="n">
        <f aca="false">LN(B303/B302)</f>
        <v>0.0251491538727447</v>
      </c>
      <c r="J303" s="9" t="n">
        <f aca="false">LN(F303/F302)</f>
        <v>0.0024088783716996</v>
      </c>
      <c r="K303" s="9" t="n">
        <f aca="false">F303/F296-1</f>
        <v>0.0538520851795989</v>
      </c>
      <c r="L303" s="9" t="n">
        <f aca="false">F303/F273-1</f>
        <v>0.0824508295468314</v>
      </c>
      <c r="M303" s="9" t="n">
        <f aca="false">B303/B296-1</f>
        <v>0.0954376301887552</v>
      </c>
      <c r="N303" s="9" t="n">
        <f aca="false">B303/B273-1</f>
        <v>0.134570329935284</v>
      </c>
      <c r="O303" s="8" t="n">
        <f aca="false">MAX(O302,F303)</f>
        <v>101.500057016505</v>
      </c>
      <c r="P303" s="9" t="n">
        <f aca="false">F303/O303-1</f>
        <v>-0.0355301137609391</v>
      </c>
      <c r="Q303" s="8" t="n">
        <f aca="false">MAX(Q302,B303)</f>
        <v>480.749175862069</v>
      </c>
      <c r="R303" s="9" t="n">
        <f aca="false">B303/Q303-1</f>
        <v>-0.159550411937363</v>
      </c>
      <c r="S303" s="9" t="n">
        <f aca="false">B303/INDEX($B:$B,$E303)-1</f>
        <v>0.0254680616510359</v>
      </c>
      <c r="T303" s="0" t="n">
        <f aca="false">IF(AND($A303&gt;=CrashTest!$B$3,$A303&lt;=CrashTest!$C$3),1,IF(AND($A303&gt;=CrashTest!$B$4,$A303&lt;=CrashTest!$C$4),2,IF(AND($A303&gt;=CrashTest!$B$5,$A303&lt;=CrashTest!$C$5),3,IF(AND($A303&gt;=CrashTest!$B$6,$A303&lt;=CrashTest!$C$6),4,IF(AND($A303&gt;=CrashTest!$B$7,$A303&lt;=CrashTest!$C$7),5,0)))))</f>
        <v>0</v>
      </c>
      <c r="U303" s="8" t="str">
        <f aca="false">IF(T303=0,"",IF(T302=T303,MAX(U302,B303),B303))</f>
        <v/>
      </c>
      <c r="V303" s="9" t="str">
        <f aca="false">IF(T303=0,"",B303/U303-1)</f>
        <v/>
      </c>
      <c r="W303" s="8" t="str">
        <f aca="false">IF(T303=0,"",IF(T302=T303,MAX(W302,F303),F303))</f>
        <v/>
      </c>
      <c r="X303" s="9" t="str">
        <f aca="false">IF(T303=0,"",F303/W303-1)</f>
        <v/>
      </c>
    </row>
    <row r="304" customFormat="false" ht="15" hidden="false" customHeight="false" outlineLevel="0" collapsed="false">
      <c r="A304" s="5" t="n">
        <v>44132</v>
      </c>
      <c r="B304" s="6" t="n">
        <v>388.90336364699</v>
      </c>
      <c r="C304" s="7" t="n">
        <v>99.59694381</v>
      </c>
      <c r="D304" s="0" t="n">
        <f aca="false">INT((ROW()-3)/30)</f>
        <v>10</v>
      </c>
      <c r="E304" s="0" t="n">
        <f aca="false">2+30*D304</f>
        <v>302</v>
      </c>
      <c r="F304" s="8" t="n">
        <f aca="false">INDEX($F:$F,$E304)*(2*B304/INDEX($B:$B,$E304)-C304/INDEX($C:$C,$E304))</f>
        <v>97.3226846217248</v>
      </c>
      <c r="G304" s="9" t="n">
        <f aca="false">B304/B303-1</f>
        <v>-0.0374761881048528</v>
      </c>
      <c r="H304" s="9" t="n">
        <f aca="false">F304/F303-1</f>
        <v>-0.0058335065447952</v>
      </c>
      <c r="I304" s="9" t="n">
        <f aca="false">LN(B304/B303)</f>
        <v>-0.0381964734948956</v>
      </c>
      <c r="J304" s="9" t="n">
        <f aca="false">LN(F304/F303)</f>
        <v>-0.00585058790598139</v>
      </c>
      <c r="K304" s="9" t="n">
        <f aca="false">F304/F297-1</f>
        <v>0.0229836261690675</v>
      </c>
      <c r="L304" s="9" t="n">
        <f aca="false">F304/F274-1</f>
        <v>0.0608954141842226</v>
      </c>
      <c r="M304" s="9" t="n">
        <f aca="false">B304/B297-1</f>
        <v>-0.00909565521873201</v>
      </c>
      <c r="N304" s="9" t="n">
        <f aca="false">B304/B274-1</f>
        <v>0.0940849488097559</v>
      </c>
      <c r="O304" s="8" t="n">
        <f aca="false">MAX(O303,F304)</f>
        <v>101.500057016505</v>
      </c>
      <c r="P304" s="9" t="n">
        <f aca="false">F304/O304-1</f>
        <v>-0.0411563551545725</v>
      </c>
      <c r="Q304" s="8" t="n">
        <f aca="false">MAX(Q303,B304)</f>
        <v>480.749175862069</v>
      </c>
      <c r="R304" s="9" t="n">
        <f aca="false">B304/Q304-1</f>
        <v>-0.191047258792245</v>
      </c>
      <c r="S304" s="9" t="n">
        <f aca="false">B304/INDEX($B:$B,$E304)-1</f>
        <v>-0.012962572322917</v>
      </c>
      <c r="T304" s="0" t="n">
        <f aca="false">IF(AND($A304&gt;=CrashTest!$B$3,$A304&lt;=CrashTest!$C$3),1,IF(AND($A304&gt;=CrashTest!$B$4,$A304&lt;=CrashTest!$C$4),2,IF(AND($A304&gt;=CrashTest!$B$5,$A304&lt;=CrashTest!$C$5),3,IF(AND($A304&gt;=CrashTest!$B$6,$A304&lt;=CrashTest!$C$6),4,IF(AND($A304&gt;=CrashTest!$B$7,$A304&lt;=CrashTest!$C$7),5,0)))))</f>
        <v>0</v>
      </c>
      <c r="U304" s="8" t="str">
        <f aca="false">IF(T304=0,"",IF(T303=T304,MAX(U303,B304),B304))</f>
        <v/>
      </c>
      <c r="V304" s="9" t="str">
        <f aca="false">IF(T304=0,"",B304/U304-1)</f>
        <v/>
      </c>
      <c r="W304" s="8" t="str">
        <f aca="false">IF(T304=0,"",IF(T303=T304,MAX(W303,F304),F304))</f>
        <v/>
      </c>
      <c r="X304" s="9" t="str">
        <f aca="false">IF(T304=0,"",F304/W304-1)</f>
        <v/>
      </c>
    </row>
    <row r="305" customFormat="false" ht="15" hidden="false" customHeight="false" outlineLevel="0" collapsed="false">
      <c r="A305" s="5" t="n">
        <v>44133</v>
      </c>
      <c r="B305" s="6" t="n">
        <v>386.788421098773</v>
      </c>
      <c r="C305" s="7" t="n">
        <v>99.1057174</v>
      </c>
      <c r="D305" s="0" t="n">
        <f aca="false">INT((ROW()-3)/30)</f>
        <v>10</v>
      </c>
      <c r="E305" s="0" t="n">
        <f aca="false">2+30*D305</f>
        <v>302</v>
      </c>
      <c r="F305" s="8" t="n">
        <f aca="false">INDEX($F:$F,$E305)*(2*B305/INDEX($B:$B,$E305)-C305/INDEX($C:$C,$E305))</f>
        <v>96.7451111476476</v>
      </c>
      <c r="G305" s="9" t="n">
        <f aca="false">B305/B304-1</f>
        <v>-0.00543822128043292</v>
      </c>
      <c r="H305" s="9" t="n">
        <f aca="false">F305/F304-1</f>
        <v>-0.00593462332365913</v>
      </c>
      <c r="I305" s="9" t="n">
        <f aca="false">LN(B305/B304)</f>
        <v>-0.00545306223583492</v>
      </c>
      <c r="J305" s="9" t="n">
        <f aca="false">LN(F305/F304)</f>
        <v>-0.00595230318423454</v>
      </c>
      <c r="K305" s="9" t="n">
        <f aca="false">F305/F298-1</f>
        <v>0.00614943140127866</v>
      </c>
      <c r="L305" s="9" t="n">
        <f aca="false">F305/F275-1</f>
        <v>0.0614628410906086</v>
      </c>
      <c r="M305" s="9" t="n">
        <f aca="false">B305/B298-1</f>
        <v>-0.0667122489755098</v>
      </c>
      <c r="N305" s="9" t="n">
        <f aca="false">B305/B275-1</f>
        <v>0.0753040669296483</v>
      </c>
      <c r="O305" s="8" t="n">
        <f aca="false">MAX(O304,F305)</f>
        <v>101.500057016505</v>
      </c>
      <c r="P305" s="9" t="n">
        <f aca="false">F305/O305-1</f>
        <v>-0.0468467310130146</v>
      </c>
      <c r="Q305" s="8" t="n">
        <f aca="false">MAX(Q304,B305)</f>
        <v>480.749175862069</v>
      </c>
      <c r="R305" s="9" t="n">
        <f aca="false">B305/Q305-1</f>
        <v>-0.195446522804345</v>
      </c>
      <c r="S305" s="9" t="n">
        <f aca="false">B305/INDEX($B:$B,$E305)-1</f>
        <v>-0.0183303002666944</v>
      </c>
      <c r="T305" s="0" t="n">
        <f aca="false">IF(AND($A305&gt;=CrashTest!$B$3,$A305&lt;=CrashTest!$C$3),1,IF(AND($A305&gt;=CrashTest!$B$4,$A305&lt;=CrashTest!$C$4),2,IF(AND($A305&gt;=CrashTest!$B$5,$A305&lt;=CrashTest!$C$5),3,IF(AND($A305&gt;=CrashTest!$B$6,$A305&lt;=CrashTest!$C$6),4,IF(AND($A305&gt;=CrashTest!$B$7,$A305&lt;=CrashTest!$C$7),5,0)))))</f>
        <v>0</v>
      </c>
      <c r="U305" s="8" t="str">
        <f aca="false">IF(T305=0,"",IF(T304=T305,MAX(U304,B305),B305))</f>
        <v/>
      </c>
      <c r="V305" s="9" t="str">
        <f aca="false">IF(T305=0,"",B305/U305-1)</f>
        <v/>
      </c>
      <c r="W305" s="8" t="str">
        <f aca="false">IF(T305=0,"",IF(T304=T305,MAX(W304,F305),F305))</f>
        <v/>
      </c>
      <c r="X305" s="9" t="str">
        <f aca="false">IF(T305=0,"",F305/W305-1)</f>
        <v/>
      </c>
    </row>
    <row r="306" customFormat="false" ht="15" hidden="false" customHeight="false" outlineLevel="0" collapsed="false">
      <c r="A306" s="5" t="n">
        <v>44134</v>
      </c>
      <c r="B306" s="6" t="n">
        <v>383.596369959088</v>
      </c>
      <c r="C306" s="7" t="n">
        <v>96.83089956</v>
      </c>
      <c r="D306" s="0" t="n">
        <f aca="false">INT((ROW()-3)/30)</f>
        <v>10</v>
      </c>
      <c r="E306" s="0" t="n">
        <f aca="false">2+30*D306</f>
        <v>302</v>
      </c>
      <c r="F306" s="8" t="n">
        <f aca="false">INDEX($F:$F,$E306)*(2*B306/INDEX($B:$B,$E306)-C306/INDEX($C:$C,$E306))</f>
        <v>97.3431419840326</v>
      </c>
      <c r="G306" s="9" t="n">
        <f aca="false">B306/B305-1</f>
        <v>-0.00825270604176076</v>
      </c>
      <c r="H306" s="9" t="n">
        <f aca="false">F306/F305-1</f>
        <v>0.00618150963176145</v>
      </c>
      <c r="I306" s="9" t="n">
        <f aca="false">LN(B306/B305)</f>
        <v>-0.00828694814373742</v>
      </c>
      <c r="J306" s="9" t="n">
        <f aca="false">LN(F306/F305)</f>
        <v>0.00616248247188677</v>
      </c>
      <c r="K306" s="9" t="n">
        <f aca="false">F306/F299-1</f>
        <v>0.0114710458562013</v>
      </c>
      <c r="L306" s="9" t="n">
        <f aca="false">F306/F276-1</f>
        <v>0.0657825214416303</v>
      </c>
      <c r="M306" s="9" t="n">
        <f aca="false">B306/B299-1</f>
        <v>-0.0628905768467285</v>
      </c>
      <c r="N306" s="9" t="n">
        <f aca="false">B306/B276-1</f>
        <v>0.065614285678669</v>
      </c>
      <c r="O306" s="8" t="n">
        <f aca="false">MAX(O305,F306)</f>
        <v>101.500057016505</v>
      </c>
      <c r="P306" s="9" t="n">
        <f aca="false">F306/O306-1</f>
        <v>-0.0409548049002265</v>
      </c>
      <c r="Q306" s="8" t="n">
        <f aca="false">MAX(Q305,B306)</f>
        <v>480.749175862069</v>
      </c>
      <c r="R306" s="9" t="n">
        <f aca="false">B306/Q306-1</f>
        <v>-0.202086266146517</v>
      </c>
      <c r="S306" s="9" t="n">
        <f aca="false">B306/INDEX($B:$B,$E306)-1</f>
        <v>-0.0264317317286968</v>
      </c>
      <c r="T306" s="0" t="n">
        <f aca="false">IF(AND($A306&gt;=CrashTest!$B$3,$A306&lt;=CrashTest!$C$3),1,IF(AND($A306&gt;=CrashTest!$B$4,$A306&lt;=CrashTest!$C$4),2,IF(AND($A306&gt;=CrashTest!$B$5,$A306&lt;=CrashTest!$C$5),3,IF(AND($A306&gt;=CrashTest!$B$6,$A306&lt;=CrashTest!$C$6),4,IF(AND($A306&gt;=CrashTest!$B$7,$A306&lt;=CrashTest!$C$7),5,0)))))</f>
        <v>0</v>
      </c>
      <c r="U306" s="8" t="str">
        <f aca="false">IF(T306=0,"",IF(T305=T306,MAX(U305,B306),B306))</f>
        <v/>
      </c>
      <c r="V306" s="9" t="str">
        <f aca="false">IF(T306=0,"",B306/U306-1)</f>
        <v/>
      </c>
      <c r="W306" s="8" t="str">
        <f aca="false">IF(T306=0,"",IF(T305=T306,MAX(W305,F306),F306))</f>
        <v/>
      </c>
      <c r="X306" s="9" t="str">
        <f aca="false">IF(T306=0,"",F306/W306-1)</f>
        <v/>
      </c>
    </row>
    <row r="307" customFormat="false" ht="15" hidden="false" customHeight="false" outlineLevel="0" collapsed="false">
      <c r="A307" s="5" t="n">
        <v>44135</v>
      </c>
      <c r="B307" s="6" t="n">
        <v>386.585236119229</v>
      </c>
      <c r="C307" s="7" t="n">
        <v>98.73662088</v>
      </c>
      <c r="D307" s="0" t="n">
        <f aca="false">INT((ROW()-3)/30)</f>
        <v>10</v>
      </c>
      <c r="E307" s="0" t="n">
        <f aca="false">2+30*D307</f>
        <v>302</v>
      </c>
      <c r="F307" s="8" t="n">
        <f aca="false">INDEX($F:$F,$E307)*(2*B307/INDEX($B:$B,$E307)-C307/INDEX($C:$C,$E307))</f>
        <v>96.9981622490828</v>
      </c>
      <c r="G307" s="9" t="n">
        <f aca="false">B307/B306-1</f>
        <v>0.00779169563168658</v>
      </c>
      <c r="H307" s="9" t="n">
        <f aca="false">F307/F306-1</f>
        <v>-0.00354395520751105</v>
      </c>
      <c r="I307" s="9" t="n">
        <f aca="false">LN(B307/B306)</f>
        <v>0.0077614971348429</v>
      </c>
      <c r="J307" s="9" t="n">
        <f aca="false">LN(F307/F306)</f>
        <v>-0.00355024989322409</v>
      </c>
      <c r="K307" s="9" t="n">
        <f aca="false">F307/F300-1</f>
        <v>0.00450291291110827</v>
      </c>
      <c r="L307" s="9" t="n">
        <f aca="false">F307/F277-1</f>
        <v>0.0702905830235185</v>
      </c>
      <c r="M307" s="9" t="n">
        <f aca="false">B307/B300-1</f>
        <v>-0.062298232183912</v>
      </c>
      <c r="N307" s="9" t="n">
        <f aca="false">B307/B277-1</f>
        <v>0.097128780006615</v>
      </c>
      <c r="O307" s="8" t="n">
        <f aca="false">MAX(O306,F307)</f>
        <v>101.500057016505</v>
      </c>
      <c r="P307" s="9" t="n">
        <f aca="false">F307/O307-1</f>
        <v>-0.0443536181136389</v>
      </c>
      <c r="Q307" s="8" t="n">
        <f aca="false">MAX(Q306,B307)</f>
        <v>480.749175862069</v>
      </c>
      <c r="R307" s="9" t="n">
        <f aca="false">B307/Q307-1</f>
        <v>-0.195869165191989</v>
      </c>
      <c r="S307" s="9" t="n">
        <f aca="false">B307/INDEX($B:$B,$E307)-1</f>
        <v>-0.0188459841056589</v>
      </c>
      <c r="T307" s="0" t="n">
        <f aca="false">IF(AND($A307&gt;=CrashTest!$B$3,$A307&lt;=CrashTest!$C$3),1,IF(AND($A307&gt;=CrashTest!$B$4,$A307&lt;=CrashTest!$C$4),2,IF(AND($A307&gt;=CrashTest!$B$5,$A307&lt;=CrashTest!$C$5),3,IF(AND($A307&gt;=CrashTest!$B$6,$A307&lt;=CrashTest!$C$6),4,IF(AND($A307&gt;=CrashTest!$B$7,$A307&lt;=CrashTest!$C$7),5,0)))))</f>
        <v>0</v>
      </c>
      <c r="U307" s="8" t="str">
        <f aca="false">IF(T307=0,"",IF(T306=T307,MAX(U306,B307),B307))</f>
        <v/>
      </c>
      <c r="V307" s="9" t="str">
        <f aca="false">IF(T307=0,"",B307/U307-1)</f>
        <v/>
      </c>
      <c r="W307" s="8" t="str">
        <f aca="false">IF(T307=0,"",IF(T306=T307,MAX(W306,F307),F307))</f>
        <v/>
      </c>
      <c r="X307" s="9" t="str">
        <f aca="false">IF(T307=0,"",F307/W307-1)</f>
        <v/>
      </c>
    </row>
    <row r="308" customFormat="false" ht="15" hidden="false" customHeight="false" outlineLevel="0" collapsed="false">
      <c r="A308" s="5" t="n">
        <v>44136</v>
      </c>
      <c r="B308" s="6" t="n">
        <v>395.57778264173</v>
      </c>
      <c r="C308" s="7" t="n">
        <v>103.3855909</v>
      </c>
      <c r="D308" s="0" t="n">
        <f aca="false">INT((ROW()-3)/30)</f>
        <v>10</v>
      </c>
      <c r="E308" s="0" t="n">
        <f aca="false">2+30*D308</f>
        <v>302</v>
      </c>
      <c r="F308" s="8" t="n">
        <f aca="false">INDEX($F:$F,$E308)*(2*B308/INDEX($B:$B,$E308)-C308/INDEX($C:$C,$E308))</f>
        <v>96.9999312555975</v>
      </c>
      <c r="G308" s="9" t="n">
        <f aca="false">B308/B307-1</f>
        <v>0.0232614846153294</v>
      </c>
      <c r="H308" s="9" t="n">
        <f aca="false">F308/F307-1</f>
        <v>1.82375260895373E-005</v>
      </c>
      <c r="I308" s="9" t="n">
        <f aca="false">LN(B308/B307)</f>
        <v>0.0229950599925059</v>
      </c>
      <c r="J308" s="9" t="n">
        <f aca="false">LN(F308/F307)</f>
        <v>1.82373597878803E-005</v>
      </c>
      <c r="K308" s="9" t="n">
        <f aca="false">F308/F301-1</f>
        <v>0.000241673249967267</v>
      </c>
      <c r="L308" s="9" t="n">
        <f aca="false">F308/F278-1</f>
        <v>0.0701003724995097</v>
      </c>
      <c r="M308" s="9" t="n">
        <f aca="false">B308/B301-1</f>
        <v>-0.0274498232876441</v>
      </c>
      <c r="N308" s="9" t="n">
        <f aca="false">B308/B278-1</f>
        <v>0.143945399016692</v>
      </c>
      <c r="O308" s="8" t="n">
        <f aca="false">MAX(O307,F308)</f>
        <v>101.500057016505</v>
      </c>
      <c r="P308" s="9" t="n">
        <f aca="false">F308/O308-1</f>
        <v>-0.0443361894878169</v>
      </c>
      <c r="Q308" s="8" t="n">
        <f aca="false">MAX(Q307,B308)</f>
        <v>480.749175862069</v>
      </c>
      <c r="R308" s="9" t="n">
        <f aca="false">B308/Q308-1</f>
        <v>-0.17716388814939</v>
      </c>
      <c r="S308" s="9" t="n">
        <f aca="false">B308/INDEX($B:$B,$E308)-1</f>
        <v>0.00397711494033626</v>
      </c>
      <c r="T308" s="0" t="n">
        <f aca="false">IF(AND($A308&gt;=CrashTest!$B$3,$A308&lt;=CrashTest!$C$3),1,IF(AND($A308&gt;=CrashTest!$B$4,$A308&lt;=CrashTest!$C$4),2,IF(AND($A308&gt;=CrashTest!$B$5,$A308&lt;=CrashTest!$C$5),3,IF(AND($A308&gt;=CrashTest!$B$6,$A308&lt;=CrashTest!$C$6),4,IF(AND($A308&gt;=CrashTest!$B$7,$A308&lt;=CrashTest!$C$7),5,0)))))</f>
        <v>0</v>
      </c>
      <c r="U308" s="8" t="str">
        <f aca="false">IF(T308=0,"",IF(T307=T308,MAX(U307,B308),B308))</f>
        <v/>
      </c>
      <c r="V308" s="9" t="str">
        <f aca="false">IF(T308=0,"",B308/U308-1)</f>
        <v/>
      </c>
      <c r="W308" s="8" t="str">
        <f aca="false">IF(T308=0,"",IF(T307=T308,MAX(W307,F308),F308))</f>
        <v/>
      </c>
      <c r="X308" s="9" t="str">
        <f aca="false">IF(T308=0,"",F308/W308-1)</f>
        <v/>
      </c>
    </row>
    <row r="309" customFormat="false" ht="15" hidden="false" customHeight="false" outlineLevel="0" collapsed="false">
      <c r="A309" s="5" t="n">
        <v>44137</v>
      </c>
      <c r="B309" s="6" t="n">
        <v>383.848317066043</v>
      </c>
      <c r="C309" s="7" t="n">
        <v>97.29227399</v>
      </c>
      <c r="D309" s="0" t="n">
        <f aca="false">INT((ROW()-3)/30)</f>
        <v>10</v>
      </c>
      <c r="E309" s="0" t="n">
        <f aca="false">2+30*D309</f>
        <v>302</v>
      </c>
      <c r="F309" s="8" t="n">
        <f aca="false">INDEX($F:$F,$E309)*(2*B309/INDEX($B:$B,$E309)-C309/INDEX($C:$C,$E309))</f>
        <v>97.0258161447583</v>
      </c>
      <c r="G309" s="9" t="n">
        <f aca="false">B309/B308-1</f>
        <v>-0.0296514771313894</v>
      </c>
      <c r="H309" s="9" t="n">
        <f aca="false">F309/F308-1</f>
        <v>0.000266854716552745</v>
      </c>
      <c r="I309" s="9" t="n">
        <f aca="false">LN(B309/B308)</f>
        <v>-0.0300999700917855</v>
      </c>
      <c r="J309" s="9" t="n">
        <f aca="false">LN(F309/F308)</f>
        <v>0.000266819117165973</v>
      </c>
      <c r="K309" s="9" t="n">
        <f aca="false">F309/F302-1</f>
        <v>-0.00647566558124801</v>
      </c>
      <c r="L309" s="9" t="n">
        <f aca="false">F309/F279-1</f>
        <v>0.067863936631078</v>
      </c>
      <c r="M309" s="9" t="n">
        <f aca="false">B309/B302-1</f>
        <v>-0.0257922895237555</v>
      </c>
      <c r="N309" s="9" t="n">
        <f aca="false">B309/B279-1</f>
        <v>0.107298513196759</v>
      </c>
      <c r="O309" s="8" t="n">
        <f aca="false">MAX(O308,F309)</f>
        <v>101.500057016505</v>
      </c>
      <c r="P309" s="9" t="n">
        <f aca="false">F309/O309-1</f>
        <v>-0.044081166092543</v>
      </c>
      <c r="Q309" s="8" t="n">
        <f aca="false">MAX(Q308,B309)</f>
        <v>480.749175862069</v>
      </c>
      <c r="R309" s="9" t="n">
        <f aca="false">B309/Q309-1</f>
        <v>-0.20156219430281</v>
      </c>
      <c r="S309" s="9" t="n">
        <f aca="false">B309/INDEX($B:$B,$E309)-1</f>
        <v>-0.0257922895237555</v>
      </c>
      <c r="T309" s="0" t="n">
        <f aca="false">IF(AND($A309&gt;=CrashTest!$B$3,$A309&lt;=CrashTest!$C$3),1,IF(AND($A309&gt;=CrashTest!$B$4,$A309&lt;=CrashTest!$C$4),2,IF(AND($A309&gt;=CrashTest!$B$5,$A309&lt;=CrashTest!$C$5),3,IF(AND($A309&gt;=CrashTest!$B$6,$A309&lt;=CrashTest!$C$6),4,IF(AND($A309&gt;=CrashTest!$B$7,$A309&lt;=CrashTest!$C$7),5,0)))))</f>
        <v>0</v>
      </c>
      <c r="U309" s="8" t="str">
        <f aca="false">IF(T309=0,"",IF(T308=T309,MAX(U308,B309),B309))</f>
        <v/>
      </c>
      <c r="V309" s="9" t="str">
        <f aca="false">IF(T309=0,"",B309/U309-1)</f>
        <v/>
      </c>
      <c r="W309" s="8" t="str">
        <f aca="false">IF(T309=0,"",IF(T308=T309,MAX(W308,F309),F309))</f>
        <v/>
      </c>
      <c r="X309" s="9" t="str">
        <f aca="false">IF(T309=0,"",F309/W309-1)</f>
        <v/>
      </c>
    </row>
    <row r="310" customFormat="false" ht="15" hidden="false" customHeight="false" outlineLevel="0" collapsed="false">
      <c r="A310" s="5" t="n">
        <v>44138</v>
      </c>
      <c r="B310" s="6" t="n">
        <v>388.548199707773</v>
      </c>
      <c r="C310" s="7" t="n">
        <v>99.42017294</v>
      </c>
      <c r="D310" s="0" t="n">
        <f aca="false">INT((ROW()-3)/30)</f>
        <v>10</v>
      </c>
      <c r="E310" s="0" t="n">
        <f aca="false">2+30*D310</f>
        <v>302</v>
      </c>
      <c r="F310" s="8" t="n">
        <f aca="false">INDEX($F:$F,$E310)*(2*B310/INDEX($B:$B,$E310)-C310/INDEX($C:$C,$E310))</f>
        <v>97.3160568975611</v>
      </c>
      <c r="G310" s="9" t="n">
        <f aca="false">B310/B309-1</f>
        <v>0.0122441142315113</v>
      </c>
      <c r="H310" s="9" t="n">
        <f aca="false">F310/F309-1</f>
        <v>0.00299137656693094</v>
      </c>
      <c r="I310" s="9" t="n">
        <f aca="false">LN(B310/B309)</f>
        <v>0.0121697613728598</v>
      </c>
      <c r="J310" s="9" t="n">
        <f aca="false">LN(F310/F309)</f>
        <v>0.00298691130268994</v>
      </c>
      <c r="K310" s="9" t="n">
        <f aca="false">F310/F303-1</f>
        <v>-0.00590120978702546</v>
      </c>
      <c r="L310" s="9" t="n">
        <f aca="false">F310/F280-1</f>
        <v>0.0708439557434752</v>
      </c>
      <c r="M310" s="9" t="n">
        <f aca="false">B310/B303-1</f>
        <v>-0.0383552078834863</v>
      </c>
      <c r="N310" s="9" t="n">
        <f aca="false">B310/B280-1</f>
        <v>0.10276681929403</v>
      </c>
      <c r="O310" s="8" t="n">
        <f aca="false">MAX(O309,F310)</f>
        <v>101.500057016505</v>
      </c>
      <c r="P310" s="9" t="n">
        <f aca="false">F310/O310-1</f>
        <v>-0.0412216528929043</v>
      </c>
      <c r="Q310" s="8" t="n">
        <f aca="false">MAX(Q309,B310)</f>
        <v>480.749175862069</v>
      </c>
      <c r="R310" s="9" t="n">
        <f aca="false">B310/Q310-1</f>
        <v>-0.191786030603096</v>
      </c>
      <c r="S310" s="9" t="n">
        <f aca="false">B310/INDEX($B:$B,$E310)-1</f>
        <v>-0.0138639790314653</v>
      </c>
      <c r="T310" s="0" t="n">
        <f aca="false">IF(AND($A310&gt;=CrashTest!$B$3,$A310&lt;=CrashTest!$C$3),1,IF(AND($A310&gt;=CrashTest!$B$4,$A310&lt;=CrashTest!$C$4),2,IF(AND($A310&gt;=CrashTest!$B$5,$A310&lt;=CrashTest!$C$5),3,IF(AND($A310&gt;=CrashTest!$B$6,$A310&lt;=CrashTest!$C$6),4,IF(AND($A310&gt;=CrashTest!$B$7,$A310&lt;=CrashTest!$C$7),5,0)))))</f>
        <v>0</v>
      </c>
      <c r="U310" s="8" t="str">
        <f aca="false">IF(T310=0,"",IF(T309=T310,MAX(U309,B310),B310))</f>
        <v/>
      </c>
      <c r="V310" s="9" t="str">
        <f aca="false">IF(T310=0,"",B310/U310-1)</f>
        <v/>
      </c>
      <c r="W310" s="8" t="str">
        <f aca="false">IF(T310=0,"",IF(T309=T310,MAX(W309,F310),F310))</f>
        <v/>
      </c>
      <c r="X310" s="9" t="str">
        <f aca="false">IF(T310=0,"",F310/W310-1)</f>
        <v/>
      </c>
    </row>
    <row r="311" customFormat="false" ht="15" hidden="false" customHeight="false" outlineLevel="0" collapsed="false">
      <c r="A311" s="5" t="n">
        <v>44139</v>
      </c>
      <c r="B311" s="6" t="n">
        <v>401.795613851549</v>
      </c>
      <c r="C311" s="7" t="n">
        <v>106.3069395</v>
      </c>
      <c r="D311" s="0" t="n">
        <f aca="false">INT((ROW()-3)/30)</f>
        <v>10</v>
      </c>
      <c r="E311" s="0" t="n">
        <f aca="false">2+30*D311</f>
        <v>302</v>
      </c>
      <c r="F311" s="8" t="n">
        <f aca="false">INDEX($F:$F,$E311)*(2*B311/INDEX($B:$B,$E311)-C311/INDEX($C:$C,$E311))</f>
        <v>97.2821317810507</v>
      </c>
      <c r="G311" s="9" t="n">
        <f aca="false">B311/B310-1</f>
        <v>0.0340946481124849</v>
      </c>
      <c r="H311" s="9" t="n">
        <f aca="false">F311/F310-1</f>
        <v>-0.000348607594593431</v>
      </c>
      <c r="I311" s="9" t="n">
        <f aca="false">LN(B311/B310)</f>
        <v>0.033526307789235</v>
      </c>
      <c r="J311" s="9" t="n">
        <f aca="false">LN(F311/F310)</f>
        <v>-0.000348668372346403</v>
      </c>
      <c r="K311" s="9" t="n">
        <f aca="false">F311/F304-1</f>
        <v>-0.000416684361222885</v>
      </c>
      <c r="L311" s="9" t="n">
        <f aca="false">F311/F281-1</f>
        <v>0.0714562329957336</v>
      </c>
      <c r="M311" s="9" t="n">
        <f aca="false">B311/B304-1</f>
        <v>0.033150266646347</v>
      </c>
      <c r="N311" s="9" t="n">
        <f aca="false">B311/B281-1</f>
        <v>0.137613150676346</v>
      </c>
      <c r="O311" s="8" t="n">
        <f aca="false">MAX(O310,F311)</f>
        <v>101.500057016505</v>
      </c>
      <c r="P311" s="9" t="n">
        <f aca="false">F311/O311-1</f>
        <v>-0.0415558903062375</v>
      </c>
      <c r="Q311" s="8" t="n">
        <f aca="false">MAX(Q310,B311)</f>
        <v>480.749175862069</v>
      </c>
      <c r="R311" s="9" t="n">
        <f aca="false">B311/Q311-1</f>
        <v>-0.164230259716914</v>
      </c>
      <c r="S311" s="9" t="n">
        <f aca="false">B311/INDEX($B:$B,$E311)-1</f>
        <v>0.0197579815945028</v>
      </c>
      <c r="T311" s="0" t="n">
        <f aca="false">IF(AND($A311&gt;=CrashTest!$B$3,$A311&lt;=CrashTest!$C$3),1,IF(AND($A311&gt;=CrashTest!$B$4,$A311&lt;=CrashTest!$C$4),2,IF(AND($A311&gt;=CrashTest!$B$5,$A311&lt;=CrashTest!$C$5),3,IF(AND($A311&gt;=CrashTest!$B$6,$A311&lt;=CrashTest!$C$6),4,IF(AND($A311&gt;=CrashTest!$B$7,$A311&lt;=CrashTest!$C$7),5,0)))))</f>
        <v>0</v>
      </c>
      <c r="U311" s="8" t="str">
        <f aca="false">IF(T311=0,"",IF(T310=T311,MAX(U310,B311),B311))</f>
        <v/>
      </c>
      <c r="V311" s="9" t="str">
        <f aca="false">IF(T311=0,"",B311/U311-1)</f>
        <v/>
      </c>
      <c r="W311" s="8" t="str">
        <f aca="false">IF(T311=0,"",IF(T310=T311,MAX(W310,F311),F311))</f>
        <v/>
      </c>
      <c r="X311" s="9" t="str">
        <f aca="false">IF(T311=0,"",F311/W311-1)</f>
        <v/>
      </c>
    </row>
    <row r="312" customFormat="false" ht="15" hidden="false" customHeight="false" outlineLevel="0" collapsed="false">
      <c r="A312" s="5" t="n">
        <v>44140</v>
      </c>
      <c r="B312" s="6" t="n">
        <v>416.997354646406</v>
      </c>
      <c r="C312" s="7" t="n">
        <v>112.8665164</v>
      </c>
      <c r="D312" s="0" t="n">
        <f aca="false">INT((ROW()-3)/30)</f>
        <v>10</v>
      </c>
      <c r="E312" s="0" t="n">
        <f aca="false">2+30*D312</f>
        <v>302</v>
      </c>
      <c r="F312" s="8" t="n">
        <f aca="false">INDEX($F:$F,$E312)*(2*B312/INDEX($B:$B,$E312)-C312/INDEX($C:$C,$E312))</f>
        <v>98.5305983251789</v>
      </c>
      <c r="G312" s="9" t="n">
        <f aca="false">B312/B311-1</f>
        <v>0.0378345115546075</v>
      </c>
      <c r="H312" s="9" t="n">
        <f aca="false">F312/F311-1</f>
        <v>0.012833462027108</v>
      </c>
      <c r="I312" s="9" t="n">
        <f aca="false">LN(B312/B311)</f>
        <v>0.0371363419318331</v>
      </c>
      <c r="J312" s="9" t="n">
        <f aca="false">LN(F312/F311)</f>
        <v>0.0127518109882862</v>
      </c>
      <c r="K312" s="9" t="n">
        <f aca="false">F312/F305-1</f>
        <v>0.0184555804045377</v>
      </c>
      <c r="L312" s="9" t="n">
        <f aca="false">F312/F282-1</f>
        <v>0.0951889907285648</v>
      </c>
      <c r="M312" s="9" t="n">
        <f aca="false">B312/B305-1</f>
        <v>0.0781019593653209</v>
      </c>
      <c r="N312" s="9" t="n">
        <f aca="false">B312/B282-1</f>
        <v>0.226089500055914</v>
      </c>
      <c r="O312" s="8" t="n">
        <f aca="false">MAX(O311,F312)</f>
        <v>101.500057016505</v>
      </c>
      <c r="P312" s="9" t="n">
        <f aca="false">F312/O312-1</f>
        <v>-0.0292557342193774</v>
      </c>
      <c r="Q312" s="8" t="n">
        <f aca="false">MAX(Q311,B312)</f>
        <v>480.749175862069</v>
      </c>
      <c r="R312" s="9" t="n">
        <f aca="false">B312/Q312-1</f>
        <v>-0.132609319821183</v>
      </c>
      <c r="S312" s="9" t="n">
        <f aca="false">B312/INDEX($B:$B,$E312)-1</f>
        <v>0.0583400267320431</v>
      </c>
      <c r="T312" s="0" t="n">
        <f aca="false">IF(AND($A312&gt;=CrashTest!$B$3,$A312&lt;=CrashTest!$C$3),1,IF(AND($A312&gt;=CrashTest!$B$4,$A312&lt;=CrashTest!$C$4),2,IF(AND($A312&gt;=CrashTest!$B$5,$A312&lt;=CrashTest!$C$5),3,IF(AND($A312&gt;=CrashTest!$B$6,$A312&lt;=CrashTest!$C$6),4,IF(AND($A312&gt;=CrashTest!$B$7,$A312&lt;=CrashTest!$C$7),5,0)))))</f>
        <v>0</v>
      </c>
      <c r="U312" s="8" t="str">
        <f aca="false">IF(T312=0,"",IF(T311=T312,MAX(U311,B312),B312))</f>
        <v/>
      </c>
      <c r="V312" s="9" t="str">
        <f aca="false">IF(T312=0,"",B312/U312-1)</f>
        <v/>
      </c>
      <c r="W312" s="8" t="str">
        <f aca="false">IF(T312=0,"",IF(T311=T312,MAX(W311,F312),F312))</f>
        <v/>
      </c>
      <c r="X312" s="9" t="str">
        <f aca="false">IF(T312=0,"",F312/W312-1)</f>
        <v/>
      </c>
    </row>
    <row r="313" customFormat="false" ht="15" hidden="false" customHeight="false" outlineLevel="0" collapsed="false">
      <c r="A313" s="5" t="n">
        <v>44141</v>
      </c>
      <c r="B313" s="6" t="n">
        <v>456.447880888369</v>
      </c>
      <c r="C313" s="7" t="n">
        <v>131.5465343</v>
      </c>
      <c r="D313" s="0" t="n">
        <f aca="false">INT((ROW()-3)/30)</f>
        <v>10</v>
      </c>
      <c r="E313" s="0" t="n">
        <f aca="false">2+30*D313</f>
        <v>302</v>
      </c>
      <c r="F313" s="8" t="n">
        <f aca="false">INDEX($F:$F,$E313)*(2*B313/INDEX($B:$B,$E313)-C313/INDEX($C:$C,$E313))</f>
        <v>100.182281171607</v>
      </c>
      <c r="G313" s="9" t="n">
        <f aca="false">B313/B312-1</f>
        <v>0.0946061786780763</v>
      </c>
      <c r="H313" s="9" t="n">
        <f aca="false">F313/F312-1</f>
        <v>0.0167631464185107</v>
      </c>
      <c r="I313" s="9" t="n">
        <f aca="false">LN(B313/B312)</f>
        <v>0.0903946444021171</v>
      </c>
      <c r="J313" s="9" t="n">
        <f aca="false">LN(F313/F312)</f>
        <v>0.0166241955652371</v>
      </c>
      <c r="K313" s="9" t="n">
        <f aca="false">F313/F306-1</f>
        <v>0.0291662990294732</v>
      </c>
      <c r="L313" s="9" t="n">
        <f aca="false">F313/F283-1</f>
        <v>0.112987603788499</v>
      </c>
      <c r="M313" s="9" t="n">
        <f aca="false">B313/B306-1</f>
        <v>0.189917102023283</v>
      </c>
      <c r="N313" s="9" t="n">
        <f aca="false">B313/B283-1</f>
        <v>0.337929209335645</v>
      </c>
      <c r="O313" s="8" t="n">
        <f aca="false">MAX(O312,F313)</f>
        <v>101.500057016505</v>
      </c>
      <c r="P313" s="9" t="n">
        <f aca="false">F313/O313-1</f>
        <v>-0.0129830059571672</v>
      </c>
      <c r="Q313" s="8" t="n">
        <f aca="false">MAX(Q312,B313)</f>
        <v>480.749175862069</v>
      </c>
      <c r="R313" s="9" t="n">
        <f aca="false">B313/Q313-1</f>
        <v>-0.0505488021484872</v>
      </c>
      <c r="S313" s="9" t="n">
        <f aca="false">B313/INDEX($B:$B,$E313)-1</f>
        <v>0.158465532403215</v>
      </c>
      <c r="T313" s="0" t="n">
        <f aca="false">IF(AND($A313&gt;=CrashTest!$B$3,$A313&lt;=CrashTest!$C$3),1,IF(AND($A313&gt;=CrashTest!$B$4,$A313&lt;=CrashTest!$C$4),2,IF(AND($A313&gt;=CrashTest!$B$5,$A313&lt;=CrashTest!$C$5),3,IF(AND($A313&gt;=CrashTest!$B$6,$A313&lt;=CrashTest!$C$6),4,IF(AND($A313&gt;=CrashTest!$B$7,$A313&lt;=CrashTest!$C$7),5,0)))))</f>
        <v>0</v>
      </c>
      <c r="U313" s="8" t="str">
        <f aca="false">IF(T313=0,"",IF(T312=T313,MAX(U312,B313),B313))</f>
        <v/>
      </c>
      <c r="V313" s="9" t="str">
        <f aca="false">IF(T313=0,"",B313/U313-1)</f>
        <v/>
      </c>
      <c r="W313" s="8" t="str">
        <f aca="false">IF(T313=0,"",IF(T312=T313,MAX(W312,F313),F313))</f>
        <v/>
      </c>
      <c r="X313" s="9" t="str">
        <f aca="false">IF(T313=0,"",F313/W313-1)</f>
        <v/>
      </c>
    </row>
    <row r="314" customFormat="false" ht="15" hidden="false" customHeight="false" outlineLevel="0" collapsed="false">
      <c r="A314" s="5" t="n">
        <v>44142</v>
      </c>
      <c r="B314" s="6" t="n">
        <v>436.772112857978</v>
      </c>
      <c r="C314" s="7" t="n">
        <v>121.7776389</v>
      </c>
      <c r="D314" s="0" t="n">
        <f aca="false">INT((ROW()-3)/30)</f>
        <v>10</v>
      </c>
      <c r="E314" s="0" t="n">
        <f aca="false">2+30*D314</f>
        <v>302</v>
      </c>
      <c r="F314" s="8" t="n">
        <f aca="false">INDEX($F:$F,$E314)*(2*B314/INDEX($B:$B,$E314)-C314/INDEX($C:$C,$E314))</f>
        <v>99.792055376044</v>
      </c>
      <c r="G314" s="9" t="n">
        <f aca="false">B314/B313-1</f>
        <v>-0.0431062753366205</v>
      </c>
      <c r="H314" s="9" t="n">
        <f aca="false">F314/F313-1</f>
        <v>-0.00389515781632999</v>
      </c>
      <c r="I314" s="9" t="n">
        <f aca="false">LN(B314/B313)</f>
        <v>-0.0440629442042324</v>
      </c>
      <c r="J314" s="9" t="n">
        <f aca="false">LN(F314/F313)</f>
        <v>-0.00390276370070808</v>
      </c>
      <c r="K314" s="9" t="n">
        <f aca="false">F314/F307-1</f>
        <v>0.0288035676365366</v>
      </c>
      <c r="L314" s="9" t="n">
        <f aca="false">F314/F284-1</f>
        <v>0.101208202219374</v>
      </c>
      <c r="M314" s="9" t="n">
        <f aca="false">B314/B307-1</f>
        <v>0.129820986550222</v>
      </c>
      <c r="N314" s="9" t="n">
        <f aca="false">B314/B284-1</f>
        <v>0.246042371491972</v>
      </c>
      <c r="O314" s="8" t="n">
        <f aca="false">MAX(O313,F314)</f>
        <v>101.500057016505</v>
      </c>
      <c r="P314" s="9" t="n">
        <f aca="false">F314/O314-1</f>
        <v>-0.0168275929163636</v>
      </c>
      <c r="Q314" s="8" t="n">
        <f aca="false">MAX(Q313,B314)</f>
        <v>480.749175862069</v>
      </c>
      <c r="R314" s="9" t="n">
        <f aca="false">B314/Q314-1</f>
        <v>-0.0914761069017587</v>
      </c>
      <c r="S314" s="9" t="n">
        <f aca="false">B314/INDEX($B:$B,$E314)-1</f>
        <v>0.108528398195457</v>
      </c>
      <c r="T314" s="0" t="n">
        <f aca="false">IF(AND($A314&gt;=CrashTest!$B$3,$A314&lt;=CrashTest!$C$3),1,IF(AND($A314&gt;=CrashTest!$B$4,$A314&lt;=CrashTest!$C$4),2,IF(AND($A314&gt;=CrashTest!$B$5,$A314&lt;=CrashTest!$C$5),3,IF(AND($A314&gt;=CrashTest!$B$6,$A314&lt;=CrashTest!$C$6),4,IF(AND($A314&gt;=CrashTest!$B$7,$A314&lt;=CrashTest!$C$7),5,0)))))</f>
        <v>0</v>
      </c>
      <c r="U314" s="8" t="str">
        <f aca="false">IF(T314=0,"",IF(T313=T314,MAX(U313,B314),B314))</f>
        <v/>
      </c>
      <c r="V314" s="9" t="str">
        <f aca="false">IF(T314=0,"",B314/U314-1)</f>
        <v/>
      </c>
      <c r="W314" s="8" t="str">
        <f aca="false">IF(T314=0,"",IF(T313=T314,MAX(W313,F314),F314))</f>
        <v/>
      </c>
      <c r="X314" s="9" t="str">
        <f aca="false">IF(T314=0,"",F314/W314-1)</f>
        <v/>
      </c>
    </row>
    <row r="315" customFormat="false" ht="15" hidden="false" customHeight="false" outlineLevel="0" collapsed="false">
      <c r="A315" s="5" t="n">
        <v>44143</v>
      </c>
      <c r="B315" s="6" t="n">
        <v>455.375729865576</v>
      </c>
      <c r="C315" s="7" t="n">
        <v>130.4347322</v>
      </c>
      <c r="D315" s="0" t="n">
        <f aca="false">INT((ROW()-3)/30)</f>
        <v>10</v>
      </c>
      <c r="E315" s="0" t="n">
        <f aca="false">2+30*D315</f>
        <v>302</v>
      </c>
      <c r="F315" s="8" t="n">
        <f aca="false">INDEX($F:$F,$E315)*(2*B315/INDEX($B:$B,$E315)-C315/INDEX($C:$C,$E315))</f>
        <v>100.716444561067</v>
      </c>
      <c r="G315" s="9" t="n">
        <f aca="false">B315/B314-1</f>
        <v>0.0425934176196985</v>
      </c>
      <c r="H315" s="9" t="n">
        <f aca="false">F315/F314-1</f>
        <v>0.00926315408114764</v>
      </c>
      <c r="I315" s="9" t="n">
        <f aca="false">LN(B315/B314)</f>
        <v>0.041711279903681</v>
      </c>
      <c r="J315" s="9" t="n">
        <f aca="false">LN(F315/F314)</f>
        <v>0.00922051418705522</v>
      </c>
      <c r="K315" s="9" t="n">
        <f aca="false">F315/F308-1</f>
        <v>0.0383145973132306</v>
      </c>
      <c r="L315" s="9" t="n">
        <f aca="false">F315/F285-1</f>
        <v>0.0922881292093776</v>
      </c>
      <c r="M315" s="9" t="n">
        <f aca="false">B315/B308-1</f>
        <v>0.151166091342406</v>
      </c>
      <c r="N315" s="9" t="n">
        <f aca="false">B315/B285-1</f>
        <v>0.243353862387981</v>
      </c>
      <c r="O315" s="8" t="n">
        <f aca="false">MAX(O314,F315)</f>
        <v>101.500057016505</v>
      </c>
      <c r="P315" s="9" t="n">
        <f aca="false">F315/O315-1</f>
        <v>-0.00772031542121499</v>
      </c>
      <c r="Q315" s="8" t="n">
        <f aca="false">MAX(Q314,B315)</f>
        <v>480.749175862069</v>
      </c>
      <c r="R315" s="9" t="n">
        <f aca="false">B315/Q315-1</f>
        <v>-0.0527789693055509</v>
      </c>
      <c r="S315" s="9" t="n">
        <f aca="false">B315/INDEX($B:$B,$E315)-1</f>
        <v>0.155744411203092</v>
      </c>
      <c r="T315" s="0" t="n">
        <f aca="false">IF(AND($A315&gt;=CrashTest!$B$3,$A315&lt;=CrashTest!$C$3),1,IF(AND($A315&gt;=CrashTest!$B$4,$A315&lt;=CrashTest!$C$4),2,IF(AND($A315&gt;=CrashTest!$B$5,$A315&lt;=CrashTest!$C$5),3,IF(AND($A315&gt;=CrashTest!$B$6,$A315&lt;=CrashTest!$C$6),4,IF(AND($A315&gt;=CrashTest!$B$7,$A315&lt;=CrashTest!$C$7),5,0)))))</f>
        <v>0</v>
      </c>
      <c r="U315" s="8" t="str">
        <f aca="false">IF(T315=0,"",IF(T314=T315,MAX(U314,B315),B315))</f>
        <v/>
      </c>
      <c r="V315" s="9" t="str">
        <f aca="false">IF(T315=0,"",B315/U315-1)</f>
        <v/>
      </c>
      <c r="W315" s="8" t="str">
        <f aca="false">IF(T315=0,"",IF(T314=T315,MAX(W314,F315),F315))</f>
        <v/>
      </c>
      <c r="X315" s="9" t="str">
        <f aca="false">IF(T315=0,"",F315/W315-1)</f>
        <v/>
      </c>
    </row>
    <row r="316" customFormat="false" ht="15" hidden="false" customHeight="false" outlineLevel="0" collapsed="false">
      <c r="A316" s="5" t="n">
        <v>44144</v>
      </c>
      <c r="B316" s="6" t="n">
        <v>444.547999707773</v>
      </c>
      <c r="C316" s="7" t="n">
        <v>125.4427956</v>
      </c>
      <c r="D316" s="0" t="n">
        <f aca="false">INT((ROW()-3)/30)</f>
        <v>10</v>
      </c>
      <c r="E316" s="0" t="n">
        <f aca="false">2+30*D316</f>
        <v>302</v>
      </c>
      <c r="F316" s="8" t="n">
        <f aca="false">INDEX($F:$F,$E316)*(2*B316/INDEX($B:$B,$E316)-C316/INDEX($C:$C,$E316))</f>
        <v>100.133677856753</v>
      </c>
      <c r="G316" s="9" t="n">
        <f aca="false">B316/B315-1</f>
        <v>-0.0237775740946916</v>
      </c>
      <c r="H316" s="9" t="n">
        <f aca="false">F316/F315-1</f>
        <v>-0.0057862120416774</v>
      </c>
      <c r="I316" s="9" t="n">
        <f aca="false">LN(B316/B315)</f>
        <v>-0.0240648231384722</v>
      </c>
      <c r="J316" s="9" t="n">
        <f aca="false">LN(F316/F315)</f>
        <v>-0.00580301702271644</v>
      </c>
      <c r="K316" s="9" t="n">
        <f aca="false">F316/F309-1</f>
        <v>0.0320312864707828</v>
      </c>
      <c r="L316" s="9" t="n">
        <f aca="false">F316/F286-1</f>
        <v>0.0846586174724175</v>
      </c>
      <c r="M316" s="9" t="n">
        <f aca="false">B316/B309-1</f>
        <v>0.158134554570123</v>
      </c>
      <c r="N316" s="9" t="n">
        <f aca="false">B316/B286-1</f>
        <v>0.197329888563857</v>
      </c>
      <c r="O316" s="8" t="n">
        <f aca="false">MAX(O315,F316)</f>
        <v>101.500057016505</v>
      </c>
      <c r="P316" s="9" t="n">
        <f aca="false">F316/O316-1</f>
        <v>-0.0134618560808366</v>
      </c>
      <c r="Q316" s="8" t="n">
        <f aca="false">MAX(Q315,B316)</f>
        <v>480.749175862069</v>
      </c>
      <c r="R316" s="9" t="n">
        <f aca="false">B316/Q316-1</f>
        <v>-0.0753015875469383</v>
      </c>
      <c r="S316" s="9" t="n">
        <f aca="false">B316/INDEX($B:$B,$E316)-1</f>
        <v>0.128263612831184</v>
      </c>
      <c r="T316" s="0" t="n">
        <f aca="false">IF(AND($A316&gt;=CrashTest!$B$3,$A316&lt;=CrashTest!$C$3),1,IF(AND($A316&gt;=CrashTest!$B$4,$A316&lt;=CrashTest!$C$4),2,IF(AND($A316&gt;=CrashTest!$B$5,$A316&lt;=CrashTest!$C$5),3,IF(AND($A316&gt;=CrashTest!$B$6,$A316&lt;=CrashTest!$C$6),4,IF(AND($A316&gt;=CrashTest!$B$7,$A316&lt;=CrashTest!$C$7),5,0)))))</f>
        <v>0</v>
      </c>
      <c r="U316" s="8" t="str">
        <f aca="false">IF(T316=0,"",IF(T315=T316,MAX(U315,B316),B316))</f>
        <v/>
      </c>
      <c r="V316" s="9" t="str">
        <f aca="false">IF(T316=0,"",B316/U316-1)</f>
        <v/>
      </c>
      <c r="W316" s="8" t="str">
        <f aca="false">IF(T316=0,"",IF(T315=T316,MAX(W315,F316),F316))</f>
        <v/>
      </c>
      <c r="X316" s="9" t="str">
        <f aca="false">IF(T316=0,"",F316/W316-1)</f>
        <v/>
      </c>
    </row>
    <row r="317" customFormat="false" ht="15" hidden="false" customHeight="false" outlineLevel="0" collapsed="false">
      <c r="A317" s="5" t="n">
        <v>44145</v>
      </c>
      <c r="B317" s="6" t="n">
        <v>451.501640619521</v>
      </c>
      <c r="C317" s="7" t="n">
        <v>128.2508946</v>
      </c>
      <c r="D317" s="0" t="n">
        <f aca="false">INT((ROW()-3)/30)</f>
        <v>10</v>
      </c>
      <c r="E317" s="0" t="n">
        <f aca="false">2+30*D317</f>
        <v>302</v>
      </c>
      <c r="F317" s="8" t="n">
        <f aca="false">INDEX($F:$F,$E317)*(2*B317/INDEX($B:$B,$E317)-C317/INDEX($C:$C,$E317))</f>
        <v>100.889176939936</v>
      </c>
      <c r="G317" s="9" t="n">
        <f aca="false">B317/B316-1</f>
        <v>0.0156420474646586</v>
      </c>
      <c r="H317" s="9" t="n">
        <f aca="false">F317/F316-1</f>
        <v>0.00754490496458615</v>
      </c>
      <c r="I317" s="9" t="n">
        <f aca="false">LN(B317/B316)</f>
        <v>0.015520971591067</v>
      </c>
      <c r="J317" s="9" t="n">
        <f aca="false">LN(F317/F316)</f>
        <v>0.00751658452991031</v>
      </c>
      <c r="K317" s="9" t="n">
        <f aca="false">F317/F310-1</f>
        <v>0.0367166545407442</v>
      </c>
      <c r="L317" s="9" t="n">
        <f aca="false">F317/F287-1</f>
        <v>0.0924129528528344</v>
      </c>
      <c r="M317" s="9" t="n">
        <f aca="false">B317/B310-1</f>
        <v>0.162022217472878</v>
      </c>
      <c r="N317" s="9" t="n">
        <f aca="false">B317/B287-1</f>
        <v>0.206754468031485</v>
      </c>
      <c r="O317" s="8" t="n">
        <f aca="false">MAX(O316,F317)</f>
        <v>101.500057016505</v>
      </c>
      <c r="P317" s="9" t="n">
        <f aca="false">F317/O317-1</f>
        <v>-0.00601851954102728</v>
      </c>
      <c r="Q317" s="8" t="n">
        <f aca="false">MAX(Q316,B317)</f>
        <v>480.749175862069</v>
      </c>
      <c r="R317" s="9" t="n">
        <f aca="false">B317/Q317-1</f>
        <v>-0.060837411088853</v>
      </c>
      <c r="S317" s="9" t="n">
        <f aca="false">B317/INDEX($B:$B,$E317)-1</f>
        <v>0.145911965815737</v>
      </c>
      <c r="T317" s="0" t="n">
        <f aca="false">IF(AND($A317&gt;=CrashTest!$B$3,$A317&lt;=CrashTest!$C$3),1,IF(AND($A317&gt;=CrashTest!$B$4,$A317&lt;=CrashTest!$C$4),2,IF(AND($A317&gt;=CrashTest!$B$5,$A317&lt;=CrashTest!$C$5),3,IF(AND($A317&gt;=CrashTest!$B$6,$A317&lt;=CrashTest!$C$6),4,IF(AND($A317&gt;=CrashTest!$B$7,$A317&lt;=CrashTest!$C$7),5,0)))))</f>
        <v>0</v>
      </c>
      <c r="U317" s="8" t="str">
        <f aca="false">IF(T317=0,"",IF(T316=T317,MAX(U316,B317),B317))</f>
        <v/>
      </c>
      <c r="V317" s="9" t="str">
        <f aca="false">IF(T317=0,"",B317/U317-1)</f>
        <v/>
      </c>
      <c r="W317" s="8" t="str">
        <f aca="false">IF(T317=0,"",IF(T316=T317,MAX(W316,F317),F317))</f>
        <v/>
      </c>
      <c r="X317" s="9" t="str">
        <f aca="false">IF(T317=0,"",F317/W317-1)</f>
        <v/>
      </c>
    </row>
    <row r="318" customFormat="false" ht="15" hidden="false" customHeight="false" outlineLevel="0" collapsed="false">
      <c r="A318" s="5" t="n">
        <v>44146</v>
      </c>
      <c r="B318" s="6" t="n">
        <v>464.215942489772</v>
      </c>
      <c r="C318" s="7" t="n">
        <v>134.2753028</v>
      </c>
      <c r="D318" s="0" t="n">
        <f aca="false">INT((ROW()-3)/30)</f>
        <v>10</v>
      </c>
      <c r="E318" s="0" t="n">
        <f aca="false">2+30*D318</f>
        <v>302</v>
      </c>
      <c r="F318" s="8" t="n">
        <f aca="false">INDEX($F:$F,$E318)*(2*B318/INDEX($B:$B,$E318)-C318/INDEX($C:$C,$E318))</f>
        <v>101.417536466664</v>
      </c>
      <c r="G318" s="9" t="n">
        <f aca="false">B318/B317-1</f>
        <v>0.0281600347073052</v>
      </c>
      <c r="H318" s="9" t="n">
        <f aca="false">F318/F317-1</f>
        <v>0.00523702881471722</v>
      </c>
      <c r="I318" s="9" t="n">
        <f aca="false">LN(B318/B317)</f>
        <v>0.0277708307020721</v>
      </c>
      <c r="J318" s="9" t="n">
        <f aca="false">LN(F318/F317)</f>
        <v>0.00522336326978505</v>
      </c>
      <c r="K318" s="9" t="n">
        <f aca="false">F318/F311-1</f>
        <v>0.0425093962262308</v>
      </c>
      <c r="L318" s="9" t="n">
        <f aca="false">F318/F288-1</f>
        <v>0.0840815363505696</v>
      </c>
      <c r="M318" s="9" t="n">
        <f aca="false">B318/B311-1</f>
        <v>0.15535343464771</v>
      </c>
      <c r="N318" s="9" t="n">
        <f aca="false">B318/B288-1</f>
        <v>0.197448300058301</v>
      </c>
      <c r="O318" s="8" t="n">
        <f aca="false">MAX(O317,F318)</f>
        <v>101.500057016505</v>
      </c>
      <c r="P318" s="9" t="n">
        <f aca="false">F318/O318-1</f>
        <v>-0.000813009886568294</v>
      </c>
      <c r="Q318" s="8" t="n">
        <f aca="false">MAX(Q317,B318)</f>
        <v>480.749175862069</v>
      </c>
      <c r="R318" s="9" t="n">
        <f aca="false">B318/Q318-1</f>
        <v>-0.0343905599893125</v>
      </c>
      <c r="S318" s="9" t="n">
        <f aca="false">B318/INDEX($B:$B,$E318)-1</f>
        <v>0.178180886544625</v>
      </c>
      <c r="T318" s="0" t="n">
        <f aca="false">IF(AND($A318&gt;=CrashTest!$B$3,$A318&lt;=CrashTest!$C$3),1,IF(AND($A318&gt;=CrashTest!$B$4,$A318&lt;=CrashTest!$C$4),2,IF(AND($A318&gt;=CrashTest!$B$5,$A318&lt;=CrashTest!$C$5),3,IF(AND($A318&gt;=CrashTest!$B$6,$A318&lt;=CrashTest!$C$6),4,IF(AND($A318&gt;=CrashTest!$B$7,$A318&lt;=CrashTest!$C$7),5,0)))))</f>
        <v>0</v>
      </c>
      <c r="U318" s="8" t="str">
        <f aca="false">IF(T318=0,"",IF(T317=T318,MAX(U317,B318),B318))</f>
        <v/>
      </c>
      <c r="V318" s="9" t="str">
        <f aca="false">IF(T318=0,"",B318/U318-1)</f>
        <v/>
      </c>
      <c r="W318" s="8" t="str">
        <f aca="false">IF(T318=0,"",IF(T317=T318,MAX(W317,F318),F318))</f>
        <v/>
      </c>
      <c r="X318" s="9" t="str">
        <f aca="false">IF(T318=0,"",F318/W318-1)</f>
        <v/>
      </c>
    </row>
    <row r="319" customFormat="false" ht="15" hidden="false" customHeight="false" outlineLevel="0" collapsed="false">
      <c r="A319" s="5" t="n">
        <v>44147</v>
      </c>
      <c r="B319" s="6" t="n">
        <v>462.866499824664</v>
      </c>
      <c r="C319" s="7" t="n">
        <v>133.6984033</v>
      </c>
      <c r="D319" s="0" t="n">
        <f aca="false">INT((ROW()-3)/30)</f>
        <v>10</v>
      </c>
      <c r="E319" s="0" t="n">
        <f aca="false">2+30*D319</f>
        <v>302</v>
      </c>
      <c r="F319" s="8" t="n">
        <f aca="false">INDEX($F:$F,$E319)*(2*B319/INDEX($B:$B,$E319)-C319/INDEX($C:$C,$E319))</f>
        <v>101.301547764905</v>
      </c>
      <c r="G319" s="9" t="n">
        <f aca="false">B319/B318-1</f>
        <v>-0.00290692874068565</v>
      </c>
      <c r="H319" s="9" t="n">
        <f aca="false">F319/F318-1</f>
        <v>-0.00114367500729951</v>
      </c>
      <c r="I319" s="9" t="n">
        <f aca="false">LN(B319/B318)</f>
        <v>-0.00291116206400731</v>
      </c>
      <c r="J319" s="9" t="n">
        <f aca="false">LN(F319/F318)</f>
        <v>-0.00114432950262822</v>
      </c>
      <c r="K319" s="9" t="n">
        <f aca="false">F319/F312-1</f>
        <v>0.0281227302668066</v>
      </c>
      <c r="L319" s="9" t="n">
        <f aca="false">F319/F289-1</f>
        <v>0.0885579796203644</v>
      </c>
      <c r="M319" s="9" t="n">
        <f aca="false">B319/B312-1</f>
        <v>0.109998647874284</v>
      </c>
      <c r="N319" s="9" t="n">
        <f aca="false">B319/B289-1</f>
        <v>0.213139681728173</v>
      </c>
      <c r="O319" s="8" t="n">
        <f aca="false">MAX(O318,F319)</f>
        <v>101.500057016505</v>
      </c>
      <c r="P319" s="9" t="n">
        <f aca="false">F319/O319-1</f>
        <v>-0.00195575507477985</v>
      </c>
      <c r="Q319" s="8" t="n">
        <f aca="false">MAX(Q318,B319)</f>
        <v>480.749175862069</v>
      </c>
      <c r="R319" s="9" t="n">
        <f aca="false">B319/Q319-1</f>
        <v>-0.0371975178227569</v>
      </c>
      <c r="S319" s="9" t="n">
        <f aca="false">B319/INDEX($B:$B,$E319)-1</f>
        <v>0.174755998663802</v>
      </c>
      <c r="T319" s="0" t="n">
        <f aca="false">IF(AND($A319&gt;=CrashTest!$B$3,$A319&lt;=CrashTest!$C$3),1,IF(AND($A319&gt;=CrashTest!$B$4,$A319&lt;=CrashTest!$C$4),2,IF(AND($A319&gt;=CrashTest!$B$5,$A319&lt;=CrashTest!$C$5),3,IF(AND($A319&gt;=CrashTest!$B$6,$A319&lt;=CrashTest!$C$6),4,IF(AND($A319&gt;=CrashTest!$B$7,$A319&lt;=CrashTest!$C$7),5,0)))))</f>
        <v>0</v>
      </c>
      <c r="U319" s="8" t="str">
        <f aca="false">IF(T319=0,"",IF(T318=T319,MAX(U318,B319),B319))</f>
        <v/>
      </c>
      <c r="V319" s="9" t="str">
        <f aca="false">IF(T319=0,"",B319/U319-1)</f>
        <v/>
      </c>
      <c r="W319" s="8" t="str">
        <f aca="false">IF(T319=0,"",IF(T318=T319,MAX(W318,F319),F319))</f>
        <v/>
      </c>
      <c r="X319" s="9" t="str">
        <f aca="false">IF(T319=0,"",F319/W319-1)</f>
        <v/>
      </c>
    </row>
    <row r="320" customFormat="false" ht="15" hidden="false" customHeight="false" outlineLevel="0" collapsed="false">
      <c r="A320" s="5" t="n">
        <v>44148</v>
      </c>
      <c r="B320" s="6" t="n">
        <v>476.571340970193</v>
      </c>
      <c r="C320" s="7" t="n">
        <v>140.2566075</v>
      </c>
      <c r="D320" s="0" t="n">
        <f aca="false">INT((ROW()-3)/30)</f>
        <v>10</v>
      </c>
      <c r="E320" s="0" t="n">
        <f aca="false">2+30*D320</f>
        <v>302</v>
      </c>
      <c r="F320" s="8" t="n">
        <f aca="false">INDEX($F:$F,$E320)*(2*B320/INDEX($B:$B,$E320)-C320/INDEX($C:$C,$E320))</f>
        <v>101.809296710786</v>
      </c>
      <c r="G320" s="9" t="n">
        <f aca="false">B320/B319-1</f>
        <v>0.0296086261388984</v>
      </c>
      <c r="H320" s="9" t="n">
        <f aca="false">F320/F319-1</f>
        <v>0.00501225259715832</v>
      </c>
      <c r="I320" s="9" t="n">
        <f aca="false">LN(B320/B319)</f>
        <v>0.0291787554104666</v>
      </c>
      <c r="J320" s="9" t="n">
        <f aca="false">LN(F320/F319)</f>
        <v>0.00499973307568515</v>
      </c>
      <c r="K320" s="9" t="n">
        <f aca="false">F320/F313-1</f>
        <v>0.0162405519234625</v>
      </c>
      <c r="L320" s="9" t="n">
        <f aca="false">F320/F290-1</f>
        <v>0.0965685131294389</v>
      </c>
      <c r="M320" s="9" t="n">
        <f aca="false">B320/B313-1</f>
        <v>0.0440870927972288</v>
      </c>
      <c r="N320" s="9" t="n">
        <f aca="false">B320/B290-1</f>
        <v>0.258011793499603</v>
      </c>
      <c r="O320" s="8" t="n">
        <f aca="false">MAX(O319,F320)</f>
        <v>101.809296710786</v>
      </c>
      <c r="P320" s="9" t="n">
        <f aca="false">F320/O320-1</f>
        <v>0</v>
      </c>
      <c r="Q320" s="8" t="n">
        <f aca="false">MAX(Q319,B320)</f>
        <v>480.749175862069</v>
      </c>
      <c r="R320" s="9" t="n">
        <f aca="false">B320/Q320-1</f>
        <v>-0.00869025908236754</v>
      </c>
      <c r="S320" s="9" t="n">
        <f aca="false">B320/INDEX($B:$B,$E320)-1</f>
        <v>0.209538909832667</v>
      </c>
      <c r="T320" s="0" t="n">
        <f aca="false">IF(AND($A320&gt;=CrashTest!$B$3,$A320&lt;=CrashTest!$C$3),1,IF(AND($A320&gt;=CrashTest!$B$4,$A320&lt;=CrashTest!$C$4),2,IF(AND($A320&gt;=CrashTest!$B$5,$A320&lt;=CrashTest!$C$5),3,IF(AND($A320&gt;=CrashTest!$B$6,$A320&lt;=CrashTest!$C$6),4,IF(AND($A320&gt;=CrashTest!$B$7,$A320&lt;=CrashTest!$C$7),5,0)))))</f>
        <v>0</v>
      </c>
      <c r="U320" s="8" t="str">
        <f aca="false">IF(T320=0,"",IF(T319=T320,MAX(U319,B320),B320))</f>
        <v/>
      </c>
      <c r="V320" s="9" t="str">
        <f aca="false">IF(T320=0,"",B320/U320-1)</f>
        <v/>
      </c>
      <c r="W320" s="8" t="str">
        <f aca="false">IF(T320=0,"",IF(T319=T320,MAX(W319,F320),F320))</f>
        <v/>
      </c>
      <c r="X320" s="9" t="str">
        <f aca="false">IF(T320=0,"",F320/W320-1)</f>
        <v/>
      </c>
    </row>
    <row r="321" customFormat="false" ht="15" hidden="false" customHeight="false" outlineLevel="0" collapsed="false">
      <c r="A321" s="5" t="n">
        <v>44149</v>
      </c>
      <c r="B321" s="6" t="n">
        <v>462.551458796026</v>
      </c>
      <c r="C321" s="7" t="n">
        <v>132.3367624</v>
      </c>
      <c r="D321" s="0" t="n">
        <f aca="false">INT((ROW()-3)/30)</f>
        <v>10</v>
      </c>
      <c r="E321" s="0" t="n">
        <f aca="false">2+30*D321</f>
        <v>302</v>
      </c>
      <c r="F321" s="8" t="n">
        <f aca="false">INDEX($F:$F,$E321)*(2*B321/INDEX($B:$B,$E321)-C321/INDEX($C:$C,$E321))</f>
        <v>102.450486939652</v>
      </c>
      <c r="G321" s="9" t="n">
        <f aca="false">B321/B320-1</f>
        <v>-0.0294182233988842</v>
      </c>
      <c r="H321" s="9" t="n">
        <f aca="false">F321/F320-1</f>
        <v>0.00629795362095154</v>
      </c>
      <c r="I321" s="9" t="n">
        <f aca="false">LN(B321/B320)</f>
        <v>-0.0298596175827935</v>
      </c>
      <c r="J321" s="9" t="n">
        <f aca="false">LN(F321/F320)</f>
        <v>0.00627820438751003</v>
      </c>
      <c r="K321" s="9" t="n">
        <f aca="false">F321/F314-1</f>
        <v>0.0266397114839481</v>
      </c>
      <c r="L321" s="9" t="n">
        <f aca="false">F321/F291-1</f>
        <v>0.104114135346473</v>
      </c>
      <c r="M321" s="9" t="n">
        <f aca="false">B321/B314-1</f>
        <v>0.0590224173639733</v>
      </c>
      <c r="N321" s="9" t="n">
        <f aca="false">B321/B291-1</f>
        <v>0.225292431375229</v>
      </c>
      <c r="O321" s="8" t="n">
        <f aca="false">MAX(O320,F321)</f>
        <v>102.450486939652</v>
      </c>
      <c r="P321" s="9" t="n">
        <f aca="false">F321/O321-1</f>
        <v>0</v>
      </c>
      <c r="Q321" s="8" t="n">
        <f aca="false">MAX(Q320,B321)</f>
        <v>480.749175862069</v>
      </c>
      <c r="R321" s="9" t="n">
        <f aca="false">B321/Q321-1</f>
        <v>-0.0378528304981726</v>
      </c>
      <c r="S321" s="9" t="n">
        <f aca="false">B321/INDEX($B:$B,$E321)-1</f>
        <v>0.173956423973566</v>
      </c>
      <c r="T321" s="0" t="n">
        <f aca="false">IF(AND($A321&gt;=CrashTest!$B$3,$A321&lt;=CrashTest!$C$3),1,IF(AND($A321&gt;=CrashTest!$B$4,$A321&lt;=CrashTest!$C$4),2,IF(AND($A321&gt;=CrashTest!$B$5,$A321&lt;=CrashTest!$C$5),3,IF(AND($A321&gt;=CrashTest!$B$6,$A321&lt;=CrashTest!$C$6),4,IF(AND($A321&gt;=CrashTest!$B$7,$A321&lt;=CrashTest!$C$7),5,0)))))</f>
        <v>0</v>
      </c>
      <c r="U321" s="8" t="str">
        <f aca="false">IF(T321=0,"",IF(T320=T321,MAX(U320,B321),B321))</f>
        <v/>
      </c>
      <c r="V321" s="9" t="str">
        <f aca="false">IF(T321=0,"",B321/U321-1)</f>
        <v/>
      </c>
      <c r="W321" s="8" t="str">
        <f aca="false">IF(T321=0,"",IF(T320=T321,MAX(W320,F321),F321))</f>
        <v/>
      </c>
      <c r="X321" s="9" t="str">
        <f aca="false">IF(T321=0,"",F321/W321-1)</f>
        <v/>
      </c>
    </row>
    <row r="322" customFormat="false" ht="15" hidden="false" customHeight="false" outlineLevel="0" collapsed="false">
      <c r="A322" s="5" t="n">
        <v>44150</v>
      </c>
      <c r="B322" s="6" t="n">
        <v>449.345643600234</v>
      </c>
      <c r="C322" s="7" t="n">
        <v>126.1858692</v>
      </c>
      <c r="D322" s="0" t="n">
        <f aca="false">INT((ROW()-3)/30)</f>
        <v>10</v>
      </c>
      <c r="E322" s="0" t="n">
        <f aca="false">2+30*D322</f>
        <v>302</v>
      </c>
      <c r="F322" s="8" t="n">
        <f aca="false">INDEX($F:$F,$E322)*(2*B322/INDEX($B:$B,$E322)-C322/INDEX($C:$C,$E322))</f>
        <v>101.799711325697</v>
      </c>
      <c r="G322" s="9" t="n">
        <f aca="false">B322/B321-1</f>
        <v>-0.028549937406241</v>
      </c>
      <c r="H322" s="9" t="n">
        <f aca="false">F322/F321-1</f>
        <v>-0.00635209878834597</v>
      </c>
      <c r="I322" s="9" t="n">
        <f aca="false">LN(B322/B321)</f>
        <v>-0.0289654138596866</v>
      </c>
      <c r="J322" s="9" t="n">
        <f aca="false">LN(F322/F321)</f>
        <v>-0.00637235921089544</v>
      </c>
      <c r="K322" s="9" t="n">
        <f aca="false">F322/F315-1</f>
        <v>0.0107556096658441</v>
      </c>
      <c r="L322" s="9" t="n">
        <f aca="false">F322/F292-1</f>
        <v>0.100956925224898</v>
      </c>
      <c r="M322" s="9" t="n">
        <f aca="false">B322/B315-1</f>
        <v>-0.013242001867605</v>
      </c>
      <c r="N322" s="9" t="n">
        <f aca="false">B322/B292-1</f>
        <v>0.226715001679561</v>
      </c>
      <c r="O322" s="8" t="n">
        <f aca="false">MAX(O321,F322)</f>
        <v>102.450486939652</v>
      </c>
      <c r="P322" s="9" t="n">
        <f aca="false">F322/O322-1</f>
        <v>-0.00635209878834597</v>
      </c>
      <c r="Q322" s="8" t="n">
        <f aca="false">MAX(Q321,B322)</f>
        <v>480.749175862069</v>
      </c>
      <c r="R322" s="9" t="n">
        <f aca="false">B322/Q322-1</f>
        <v>-0.0653220719630416</v>
      </c>
      <c r="S322" s="9" t="n">
        <f aca="false">B322/INDEX($B:$B,$E322)-1</f>
        <v>0.140440041551466</v>
      </c>
      <c r="T322" s="0" t="n">
        <f aca="false">IF(AND($A322&gt;=CrashTest!$B$3,$A322&lt;=CrashTest!$C$3),1,IF(AND($A322&gt;=CrashTest!$B$4,$A322&lt;=CrashTest!$C$4),2,IF(AND($A322&gt;=CrashTest!$B$5,$A322&lt;=CrashTest!$C$5),3,IF(AND($A322&gt;=CrashTest!$B$6,$A322&lt;=CrashTest!$C$6),4,IF(AND($A322&gt;=CrashTest!$B$7,$A322&lt;=CrashTest!$C$7),5,0)))))</f>
        <v>0</v>
      </c>
      <c r="U322" s="8" t="str">
        <f aca="false">IF(T322=0,"",IF(T321=T322,MAX(U321,B322),B322))</f>
        <v/>
      </c>
      <c r="V322" s="9" t="str">
        <f aca="false">IF(T322=0,"",B322/U322-1)</f>
        <v/>
      </c>
      <c r="W322" s="8" t="str">
        <f aca="false">IF(T322=0,"",IF(T321=T322,MAX(W321,F322),F322))</f>
        <v/>
      </c>
      <c r="X322" s="9" t="str">
        <f aca="false">IF(T322=0,"",F322/W322-1)</f>
        <v/>
      </c>
    </row>
    <row r="323" customFormat="false" ht="15" hidden="false" customHeight="false" outlineLevel="0" collapsed="false">
      <c r="A323" s="5" t="n">
        <v>44151</v>
      </c>
      <c r="B323" s="6" t="n">
        <v>462.254731618936</v>
      </c>
      <c r="C323" s="7" t="n">
        <v>131.6942248</v>
      </c>
      <c r="D323" s="0" t="n">
        <f aca="false">INT((ROW()-3)/30)</f>
        <v>10</v>
      </c>
      <c r="E323" s="0" t="n">
        <f aca="false">2+30*D323</f>
        <v>302</v>
      </c>
      <c r="F323" s="8" t="n">
        <f aca="false">INDEX($F:$F,$E323)*(2*B323/INDEX($B:$B,$E323)-C323/INDEX($C:$C,$E323))</f>
        <v>102.919256460646</v>
      </c>
      <c r="G323" s="9" t="n">
        <f aca="false">B323/B322-1</f>
        <v>0.0287286373030617</v>
      </c>
      <c r="H323" s="9" t="n">
        <f aca="false">F323/F322-1</f>
        <v>0.0109975275997303</v>
      </c>
      <c r="I323" s="9" t="n">
        <f aca="false">LN(B323/B322)</f>
        <v>0.0283237071099961</v>
      </c>
      <c r="J323" s="9" t="n">
        <f aca="false">LN(F323/F322)</f>
        <v>0.0109374945355719</v>
      </c>
      <c r="K323" s="9" t="n">
        <f aca="false">F323/F316-1</f>
        <v>0.0278185987323716</v>
      </c>
      <c r="L323" s="9" t="n">
        <f aca="false">F323/F293-1</f>
        <v>0.113934861390645</v>
      </c>
      <c r="M323" s="9" t="n">
        <f aca="false">B323/B316-1</f>
        <v>0.0398308662344733</v>
      </c>
      <c r="N323" s="9" t="n">
        <f aca="false">B323/B293-1</f>
        <v>0.255041549809069</v>
      </c>
      <c r="O323" s="8" t="n">
        <f aca="false">MAX(O322,F323)</f>
        <v>102.919256460646</v>
      </c>
      <c r="P323" s="9" t="n">
        <f aca="false">F323/O323-1</f>
        <v>0</v>
      </c>
      <c r="Q323" s="8" t="n">
        <f aca="false">MAX(Q322,B323)</f>
        <v>480.749175862069</v>
      </c>
      <c r="R323" s="9" t="n">
        <f aca="false">B323/Q323-1</f>
        <v>-0.0384700487732906</v>
      </c>
      <c r="S323" s="9" t="n">
        <f aca="false">B323/INDEX($B:$B,$E323)-1</f>
        <v>0.173203329871087</v>
      </c>
      <c r="T323" s="0" t="n">
        <f aca="false">IF(AND($A323&gt;=CrashTest!$B$3,$A323&lt;=CrashTest!$C$3),1,IF(AND($A323&gt;=CrashTest!$B$4,$A323&lt;=CrashTest!$C$4),2,IF(AND($A323&gt;=CrashTest!$B$5,$A323&lt;=CrashTest!$C$5),3,IF(AND($A323&gt;=CrashTest!$B$6,$A323&lt;=CrashTest!$C$6),4,IF(AND($A323&gt;=CrashTest!$B$7,$A323&lt;=CrashTest!$C$7),5,0)))))</f>
        <v>0</v>
      </c>
      <c r="U323" s="8" t="str">
        <f aca="false">IF(T323=0,"",IF(T322=T323,MAX(U322,B323),B323))</f>
        <v/>
      </c>
      <c r="V323" s="9" t="str">
        <f aca="false">IF(T323=0,"",B323/U323-1)</f>
        <v/>
      </c>
      <c r="W323" s="8" t="str">
        <f aca="false">IF(T323=0,"",IF(T322=T323,MAX(W322,F323),F323))</f>
        <v/>
      </c>
      <c r="X323" s="9" t="str">
        <f aca="false">IF(T323=0,"",F323/W323-1)</f>
        <v/>
      </c>
    </row>
    <row r="324" customFormat="false" ht="15" hidden="false" customHeight="false" outlineLevel="0" collapsed="false">
      <c r="A324" s="5" t="n">
        <v>44152</v>
      </c>
      <c r="B324" s="6" t="n">
        <v>482.6950050263</v>
      </c>
      <c r="C324" s="7" t="n">
        <v>142.210886</v>
      </c>
      <c r="D324" s="0" t="n">
        <f aca="false">INT((ROW()-3)/30)</f>
        <v>10</v>
      </c>
      <c r="E324" s="0" t="n">
        <f aca="false">2+30*D324</f>
        <v>302</v>
      </c>
      <c r="F324" s="8" t="n">
        <f aca="false">INDEX($F:$F,$E324)*(2*B324/INDEX($B:$B,$E324)-C324/INDEX($C:$C,$E324))</f>
        <v>102.971737276305</v>
      </c>
      <c r="G324" s="9" t="n">
        <f aca="false">B324/B323-1</f>
        <v>0.0442186353307339</v>
      </c>
      <c r="H324" s="9" t="n">
        <f aca="false">F324/F323-1</f>
        <v>0.000509922219261272</v>
      </c>
      <c r="I324" s="9" t="n">
        <f aca="false">LN(B324/B323)</f>
        <v>0.0432688883498484</v>
      </c>
      <c r="J324" s="9" t="n">
        <f aca="false">LN(F324/F323)</f>
        <v>0.0005097922531063</v>
      </c>
      <c r="K324" s="9" t="n">
        <f aca="false">F324/F317-1</f>
        <v>0.0206420589357057</v>
      </c>
      <c r="L324" s="9" t="n">
        <f aca="false">F324/F294-1</f>
        <v>0.104121918366918</v>
      </c>
      <c r="M324" s="9" t="n">
        <f aca="false">B324/B317-1</f>
        <v>0.0690880422139275</v>
      </c>
      <c r="N324" s="9" t="n">
        <f aca="false">B324/B294-1</f>
        <v>0.277235643759462</v>
      </c>
      <c r="O324" s="8" t="n">
        <f aca="false">MAX(O323,F324)</f>
        <v>102.971737276305</v>
      </c>
      <c r="P324" s="9" t="n">
        <f aca="false">F324/O324-1</f>
        <v>0</v>
      </c>
      <c r="Q324" s="8" t="n">
        <f aca="false">MAX(Q323,B324)</f>
        <v>482.6950050263</v>
      </c>
      <c r="R324" s="9" t="n">
        <f aca="false">B324/Q324-1</f>
        <v>0</v>
      </c>
      <c r="S324" s="9" t="n">
        <f aca="false">B324/INDEX($B:$B,$E324)-1</f>
        <v>0.22508078008346</v>
      </c>
      <c r="T324" s="0" t="n">
        <f aca="false">IF(AND($A324&gt;=CrashTest!$B$3,$A324&lt;=CrashTest!$C$3),1,IF(AND($A324&gt;=CrashTest!$B$4,$A324&lt;=CrashTest!$C$4),2,IF(AND($A324&gt;=CrashTest!$B$5,$A324&lt;=CrashTest!$C$5),3,IF(AND($A324&gt;=CrashTest!$B$6,$A324&lt;=CrashTest!$C$6),4,IF(AND($A324&gt;=CrashTest!$B$7,$A324&lt;=CrashTest!$C$7),5,0)))))</f>
        <v>0</v>
      </c>
      <c r="U324" s="8" t="str">
        <f aca="false">IF(T324=0,"",IF(T323=T324,MAX(U323,B324),B324))</f>
        <v/>
      </c>
      <c r="V324" s="9" t="str">
        <f aca="false">IF(T324=0,"",B324/U324-1)</f>
        <v/>
      </c>
      <c r="W324" s="8" t="str">
        <f aca="false">IF(T324=0,"",IF(T323=T324,MAX(W323,F324),F324))</f>
        <v/>
      </c>
      <c r="X324" s="9" t="str">
        <f aca="false">IF(T324=0,"",F324/W324-1)</f>
        <v/>
      </c>
    </row>
    <row r="325" customFormat="false" ht="15" hidden="false" customHeight="false" outlineLevel="0" collapsed="false">
      <c r="A325" s="5" t="n">
        <v>44153</v>
      </c>
      <c r="B325" s="6" t="n">
        <v>479.49180666277</v>
      </c>
      <c r="C325" s="7" t="n">
        <v>140.4470213</v>
      </c>
      <c r="D325" s="0" t="n">
        <f aca="false">INT((ROW()-3)/30)</f>
        <v>10</v>
      </c>
      <c r="E325" s="0" t="n">
        <f aca="false">2+30*D325</f>
        <v>302</v>
      </c>
      <c r="F325" s="8" t="n">
        <f aca="false">INDEX($F:$F,$E325)*(2*B325/INDEX($B:$B,$E325)-C325/INDEX($C:$C,$E325))</f>
        <v>103.074502535763</v>
      </c>
      <c r="G325" s="9" t="n">
        <f aca="false">B325/B324-1</f>
        <v>-0.00663607108044451</v>
      </c>
      <c r="H325" s="9" t="n">
        <f aca="false">F325/F324-1</f>
        <v>0.000997994810773228</v>
      </c>
      <c r="I325" s="9" t="n">
        <f aca="false">LN(B325/B324)</f>
        <v>-0.00665818769940837</v>
      </c>
      <c r="J325" s="9" t="n">
        <f aca="false">LN(F325/F324)</f>
        <v>0.000997497145036423</v>
      </c>
      <c r="K325" s="9" t="n">
        <f aca="false">F325/F318-1</f>
        <v>0.0163380626943563</v>
      </c>
      <c r="L325" s="9" t="n">
        <f aca="false">F325/F295-1</f>
        <v>0.0983355082713147</v>
      </c>
      <c r="M325" s="9" t="n">
        <f aca="false">B325/B318-1</f>
        <v>0.0329068064553484</v>
      </c>
      <c r="N325" s="9" t="n">
        <f aca="false">B325/B295-1</f>
        <v>0.263606124172559</v>
      </c>
      <c r="O325" s="8" t="n">
        <f aca="false">MAX(O324,F325)</f>
        <v>103.074502535763</v>
      </c>
      <c r="P325" s="9" t="n">
        <f aca="false">F325/O325-1</f>
        <v>0</v>
      </c>
      <c r="Q325" s="8" t="n">
        <f aca="false">MAX(Q324,B325)</f>
        <v>482.6950050263</v>
      </c>
      <c r="R325" s="9" t="n">
        <f aca="false">B325/Q325-1</f>
        <v>-0.00663607108044451</v>
      </c>
      <c r="S325" s="9" t="n">
        <f aca="false">B325/INDEX($B:$B,$E325)-1</f>
        <v>0.216951056947539</v>
      </c>
      <c r="T325" s="0" t="n">
        <f aca="false">IF(AND($A325&gt;=CrashTest!$B$3,$A325&lt;=CrashTest!$C$3),1,IF(AND($A325&gt;=CrashTest!$B$4,$A325&lt;=CrashTest!$C$4),2,IF(AND($A325&gt;=CrashTest!$B$5,$A325&lt;=CrashTest!$C$5),3,IF(AND($A325&gt;=CrashTest!$B$6,$A325&lt;=CrashTest!$C$6),4,IF(AND($A325&gt;=CrashTest!$B$7,$A325&lt;=CrashTest!$C$7),5,0)))))</f>
        <v>0</v>
      </c>
      <c r="U325" s="8" t="str">
        <f aca="false">IF(T325=0,"",IF(T324=T325,MAX(U324,B325),B325))</f>
        <v/>
      </c>
      <c r="V325" s="9" t="str">
        <f aca="false">IF(T325=0,"",B325/U325-1)</f>
        <v/>
      </c>
      <c r="W325" s="8" t="str">
        <f aca="false">IF(T325=0,"",IF(T324=T325,MAX(W324,F325),F325))</f>
        <v/>
      </c>
      <c r="X325" s="9" t="str">
        <f aca="false">IF(T325=0,"",F325/W325-1)</f>
        <v/>
      </c>
    </row>
    <row r="326" customFormat="false" ht="15" hidden="false" customHeight="false" outlineLevel="0" collapsed="false">
      <c r="A326" s="5" t="n">
        <v>44154</v>
      </c>
      <c r="B326" s="6" t="n">
        <v>471.150023378142</v>
      </c>
      <c r="C326" s="7" t="n">
        <v>136.6168608</v>
      </c>
      <c r="D326" s="0" t="n">
        <f aca="false">INT((ROW()-3)/30)</f>
        <v>10</v>
      </c>
      <c r="E326" s="0" t="n">
        <f aca="false">2+30*D326</f>
        <v>302</v>
      </c>
      <c r="F326" s="8" t="n">
        <f aca="false">INDEX($F:$F,$E326)*(2*B326/INDEX($B:$B,$E326)-C326/INDEX($C:$C,$E326))</f>
        <v>102.610510862841</v>
      </c>
      <c r="G326" s="9" t="n">
        <f aca="false">B326/B325-1</f>
        <v>-0.0173971341506046</v>
      </c>
      <c r="H326" s="9" t="n">
        <f aca="false">F326/F325-1</f>
        <v>-0.00450151746074501</v>
      </c>
      <c r="I326" s="9" t="n">
        <f aca="false">LN(B326/B325)</f>
        <v>-0.0175502426536383</v>
      </c>
      <c r="J326" s="9" t="n">
        <f aca="false">LN(F326/F325)</f>
        <v>-0.00451167979923369</v>
      </c>
      <c r="K326" s="9" t="n">
        <f aca="false">F326/F319-1</f>
        <v>0.0129214521082517</v>
      </c>
      <c r="L326" s="9" t="n">
        <f aca="false">F326/F296-1</f>
        <v>0.104629279734286</v>
      </c>
      <c r="M326" s="9" t="n">
        <f aca="false">B326/B319-1</f>
        <v>0.0178961397219626</v>
      </c>
      <c r="N326" s="9" t="n">
        <f aca="false">B326/B296-1</f>
        <v>0.277369833372703</v>
      </c>
      <c r="O326" s="8" t="n">
        <f aca="false">MAX(O325,F326)</f>
        <v>103.074502535763</v>
      </c>
      <c r="P326" s="9" t="n">
        <f aca="false">F326/O326-1</f>
        <v>-0.00450151746074501</v>
      </c>
      <c r="Q326" s="8" t="n">
        <f aca="false">MAX(Q325,B326)</f>
        <v>482.6950050263</v>
      </c>
      <c r="R326" s="9" t="n">
        <f aca="false">B326/Q326-1</f>
        <v>-0.0239177566122296</v>
      </c>
      <c r="S326" s="9" t="n">
        <f aca="false">B326/INDEX($B:$B,$E326)-1</f>
        <v>0.195779596155103</v>
      </c>
      <c r="T326" s="0" t="n">
        <f aca="false">IF(AND($A326&gt;=CrashTest!$B$3,$A326&lt;=CrashTest!$C$3),1,IF(AND($A326&gt;=CrashTest!$B$4,$A326&lt;=CrashTest!$C$4),2,IF(AND($A326&gt;=CrashTest!$B$5,$A326&lt;=CrashTest!$C$5),3,IF(AND($A326&gt;=CrashTest!$B$6,$A326&lt;=CrashTest!$C$6),4,IF(AND($A326&gt;=CrashTest!$B$7,$A326&lt;=CrashTest!$C$7),5,0)))))</f>
        <v>0</v>
      </c>
      <c r="U326" s="8" t="str">
        <f aca="false">IF(T326=0,"",IF(T325=T326,MAX(U325,B326),B326))</f>
        <v/>
      </c>
      <c r="V326" s="9" t="str">
        <f aca="false">IF(T326=0,"",B326/U326-1)</f>
        <v/>
      </c>
      <c r="W326" s="8" t="str">
        <f aca="false">IF(T326=0,"",IF(T325=T326,MAX(W325,F326),F326))</f>
        <v/>
      </c>
      <c r="X326" s="9" t="str">
        <f aca="false">IF(T326=0,"",F326/W326-1)</f>
        <v/>
      </c>
    </row>
    <row r="327" customFormat="false" ht="15" hidden="false" customHeight="false" outlineLevel="0" collapsed="false">
      <c r="A327" s="5" t="n">
        <v>44155</v>
      </c>
      <c r="B327" s="6" t="n">
        <v>509.562977206312</v>
      </c>
      <c r="C327" s="7" t="n">
        <v>155.9847786</v>
      </c>
      <c r="D327" s="0" t="n">
        <f aca="false">INT((ROW()-3)/30)</f>
        <v>10</v>
      </c>
      <c r="E327" s="0" t="n">
        <f aca="false">2+30*D327</f>
        <v>302</v>
      </c>
      <c r="F327" s="8" t="n">
        <f aca="false">INDEX($F:$F,$E327)*(2*B327/INDEX($B:$B,$E327)-C327/INDEX($C:$C,$E327))</f>
        <v>103.088514938683</v>
      </c>
      <c r="G327" s="9" t="n">
        <f aca="false">B327/B326-1</f>
        <v>0.0815301961628896</v>
      </c>
      <c r="H327" s="9" t="n">
        <f aca="false">F327/F326-1</f>
        <v>0.00465843188794346</v>
      </c>
      <c r="I327" s="9" t="n">
        <f aca="false">LN(B327/B326)</f>
        <v>0.078376886652631</v>
      </c>
      <c r="J327" s="9" t="n">
        <f aca="false">LN(F327/F326)</f>
        <v>0.0046476149743443</v>
      </c>
      <c r="K327" s="9" t="n">
        <f aca="false">F327/F320-1</f>
        <v>0.0125648469169839</v>
      </c>
      <c r="L327" s="9" t="n">
        <f aca="false">F327/F297-1</f>
        <v>0.0835897431133628</v>
      </c>
      <c r="M327" s="9" t="n">
        <f aca="false">B327/B320-1</f>
        <v>0.069227067177299</v>
      </c>
      <c r="N327" s="9" t="n">
        <f aca="false">B327/B297-1</f>
        <v>0.298338392649489</v>
      </c>
      <c r="O327" s="8" t="n">
        <f aca="false">MAX(O326,F327)</f>
        <v>103.088514938683</v>
      </c>
      <c r="P327" s="9" t="n">
        <f aca="false">F327/O327-1</f>
        <v>0</v>
      </c>
      <c r="Q327" s="8" t="n">
        <f aca="false">MAX(Q326,B327)</f>
        <v>509.562977206312</v>
      </c>
      <c r="R327" s="9" t="n">
        <f aca="false">B327/Q327-1</f>
        <v>0</v>
      </c>
      <c r="S327" s="9" t="n">
        <f aca="false">B327/INDEX($B:$B,$E327)-1</f>
        <v>0.293271741197209</v>
      </c>
      <c r="T327" s="0" t="n">
        <f aca="false">IF(AND($A327&gt;=CrashTest!$B$3,$A327&lt;=CrashTest!$C$3),1,IF(AND($A327&gt;=CrashTest!$B$4,$A327&lt;=CrashTest!$C$4),2,IF(AND($A327&gt;=CrashTest!$B$5,$A327&lt;=CrashTest!$C$5),3,IF(AND($A327&gt;=CrashTest!$B$6,$A327&lt;=CrashTest!$C$6),4,IF(AND($A327&gt;=CrashTest!$B$7,$A327&lt;=CrashTest!$C$7),5,0)))))</f>
        <v>0</v>
      </c>
      <c r="U327" s="8" t="str">
        <f aca="false">IF(T327=0,"",IF(T326=T327,MAX(U326,B327),B327))</f>
        <v/>
      </c>
      <c r="V327" s="9" t="str">
        <f aca="false">IF(T327=0,"",B327/U327-1)</f>
        <v/>
      </c>
      <c r="W327" s="8" t="str">
        <f aca="false">IF(T327=0,"",IF(T326=T327,MAX(W326,F327),F327))</f>
        <v/>
      </c>
      <c r="X327" s="9" t="str">
        <f aca="false">IF(T327=0,"",F327/W327-1)</f>
        <v/>
      </c>
    </row>
    <row r="328" customFormat="false" ht="15" hidden="false" customHeight="false" outlineLevel="0" collapsed="false">
      <c r="A328" s="5" t="n">
        <v>44156</v>
      </c>
      <c r="B328" s="6" t="n">
        <v>547.353480420807</v>
      </c>
      <c r="C328" s="7" t="n">
        <v>177.9627156</v>
      </c>
      <c r="D328" s="0" t="n">
        <f aca="false">INT((ROW()-3)/30)</f>
        <v>10</v>
      </c>
      <c r="E328" s="0" t="n">
        <f aca="false">2+30*D328</f>
        <v>302</v>
      </c>
      <c r="F328" s="8" t="n">
        <f aca="false">INDEX($F:$F,$E328)*(2*B328/INDEX($B:$B,$E328)-C328/INDEX($C:$C,$E328))</f>
        <v>100.756303601705</v>
      </c>
      <c r="G328" s="9" t="n">
        <f aca="false">B328/B327-1</f>
        <v>0.0741625763741356</v>
      </c>
      <c r="H328" s="9" t="n">
        <f aca="false">F328/F327-1</f>
        <v>-0.0226233866921578</v>
      </c>
      <c r="I328" s="9" t="n">
        <f aca="false">LN(B328/B327)</f>
        <v>0.0715413592807198</v>
      </c>
      <c r="J328" s="9" t="n">
        <f aca="false">LN(F328/F327)</f>
        <v>-0.0228832218849349</v>
      </c>
      <c r="K328" s="9" t="n">
        <f aca="false">F328/F321-1</f>
        <v>-0.0165366060089637</v>
      </c>
      <c r="L328" s="9" t="n">
        <f aca="false">F328/F298-1</f>
        <v>0.0478658443446793</v>
      </c>
      <c r="M328" s="9" t="n">
        <f aca="false">B328/B321-1</f>
        <v>0.183335324129151</v>
      </c>
      <c r="N328" s="9" t="n">
        <f aca="false">B328/B298-1</f>
        <v>0.320717660849809</v>
      </c>
      <c r="O328" s="8" t="n">
        <f aca="false">MAX(O327,F328)</f>
        <v>103.088514938683</v>
      </c>
      <c r="P328" s="9" t="n">
        <f aca="false">F328/O328-1</f>
        <v>-0.0226233866921578</v>
      </c>
      <c r="Q328" s="8" t="n">
        <f aca="false">MAX(Q327,B328)</f>
        <v>547.353480420807</v>
      </c>
      <c r="R328" s="9" t="n">
        <f aca="false">B328/Q328-1</f>
        <v>0</v>
      </c>
      <c r="S328" s="9" t="n">
        <f aca="false">B328/INDEX($B:$B,$E328)-1</f>
        <v>0.389184105476259</v>
      </c>
      <c r="T328" s="0" t="n">
        <f aca="false">IF(AND($A328&gt;=CrashTest!$B$3,$A328&lt;=CrashTest!$C$3),1,IF(AND($A328&gt;=CrashTest!$B$4,$A328&lt;=CrashTest!$C$4),2,IF(AND($A328&gt;=CrashTest!$B$5,$A328&lt;=CrashTest!$C$5),3,IF(AND($A328&gt;=CrashTest!$B$6,$A328&lt;=CrashTest!$C$6),4,IF(AND($A328&gt;=CrashTest!$B$7,$A328&lt;=CrashTest!$C$7),5,0)))))</f>
        <v>0</v>
      </c>
      <c r="U328" s="8" t="str">
        <f aca="false">IF(T328=0,"",IF(T327=T328,MAX(U327,B328),B328))</f>
        <v/>
      </c>
      <c r="V328" s="9" t="str">
        <f aca="false">IF(T328=0,"",B328/U328-1)</f>
        <v/>
      </c>
      <c r="W328" s="8" t="str">
        <f aca="false">IF(T328=0,"",IF(T327=T328,MAX(W327,F328),F328))</f>
        <v/>
      </c>
      <c r="X328" s="9" t="str">
        <f aca="false">IF(T328=0,"",F328/W328-1)</f>
        <v/>
      </c>
    </row>
    <row r="329" customFormat="false" ht="15" hidden="false" customHeight="false" outlineLevel="0" collapsed="false">
      <c r="A329" s="5" t="n">
        <v>44157</v>
      </c>
      <c r="B329" s="6" t="n">
        <v>565.131060900058</v>
      </c>
      <c r="C329" s="7" t="n">
        <v>182.0370806</v>
      </c>
      <c r="D329" s="0" t="n">
        <f aca="false">INT((ROW()-3)/30)</f>
        <v>10</v>
      </c>
      <c r="E329" s="0" t="n">
        <f aca="false">2+30*D329</f>
        <v>302</v>
      </c>
      <c r="F329" s="8" t="n">
        <f aca="false">INDEX($F:$F,$E329)*(2*B329/INDEX($B:$B,$E329)-C329/INDEX($C:$C,$E329))</f>
        <v>105.663681178992</v>
      </c>
      <c r="G329" s="9" t="n">
        <f aca="false">B329/B328-1</f>
        <v>0.0324791585605402</v>
      </c>
      <c r="H329" s="9" t="n">
        <f aca="false">F329/F328-1</f>
        <v>0.0487054149652717</v>
      </c>
      <c r="I329" s="9" t="n">
        <f aca="false">LN(B329/B328)</f>
        <v>0.0319628602358022</v>
      </c>
      <c r="J329" s="9" t="n">
        <f aca="false">LN(F329/F328)</f>
        <v>0.0475564653475822</v>
      </c>
      <c r="K329" s="9" t="n">
        <f aca="false">F329/F322-1</f>
        <v>0.0379565894929985</v>
      </c>
      <c r="L329" s="9" t="n">
        <f aca="false">F329/F299-1</f>
        <v>0.0979279272561666</v>
      </c>
      <c r="M329" s="9" t="n">
        <f aca="false">B329/B322-1</f>
        <v>0.257675619979603</v>
      </c>
      <c r="N329" s="9" t="n">
        <f aca="false">B329/B299-1</f>
        <v>0.380590860498843</v>
      </c>
      <c r="O329" s="8" t="n">
        <f aca="false">MAX(O328,F329)</f>
        <v>105.663681178992</v>
      </c>
      <c r="P329" s="9" t="n">
        <f aca="false">F329/O329-1</f>
        <v>0</v>
      </c>
      <c r="Q329" s="8" t="n">
        <f aca="false">MAX(Q328,B329)</f>
        <v>565.131060900058</v>
      </c>
      <c r="R329" s="9" t="n">
        <f aca="false">B329/Q329-1</f>
        <v>0</v>
      </c>
      <c r="S329" s="9" t="n">
        <f aca="false">B329/INDEX($B:$B,$E329)-1</f>
        <v>0.434303636307804</v>
      </c>
      <c r="T329" s="0" t="n">
        <f aca="false">IF(AND($A329&gt;=CrashTest!$B$3,$A329&lt;=CrashTest!$C$3),1,IF(AND($A329&gt;=CrashTest!$B$4,$A329&lt;=CrashTest!$C$4),2,IF(AND($A329&gt;=CrashTest!$B$5,$A329&lt;=CrashTest!$C$5),3,IF(AND($A329&gt;=CrashTest!$B$6,$A329&lt;=CrashTest!$C$6),4,IF(AND($A329&gt;=CrashTest!$B$7,$A329&lt;=CrashTest!$C$7),5,0)))))</f>
        <v>0</v>
      </c>
      <c r="U329" s="8" t="str">
        <f aca="false">IF(T329=0,"",IF(T328=T329,MAX(U328,B329),B329))</f>
        <v/>
      </c>
      <c r="V329" s="9" t="str">
        <f aca="false">IF(T329=0,"",B329/U329-1)</f>
        <v/>
      </c>
      <c r="W329" s="8" t="str">
        <f aca="false">IF(T329=0,"",IF(T328=T329,MAX(W328,F329),F329))</f>
        <v/>
      </c>
      <c r="X329" s="9" t="str">
        <f aca="false">IF(T329=0,"",F329/W329-1)</f>
        <v/>
      </c>
    </row>
    <row r="330" customFormat="false" ht="15" hidden="false" customHeight="false" outlineLevel="0" collapsed="false">
      <c r="A330" s="5" t="n">
        <v>44158</v>
      </c>
      <c r="B330" s="6" t="n">
        <v>607.214118644068</v>
      </c>
      <c r="C330" s="7" t="n">
        <v>207.1177624</v>
      </c>
      <c r="D330" s="0" t="n">
        <f aca="false">INT((ROW()-3)/30)</f>
        <v>10</v>
      </c>
      <c r="E330" s="0" t="n">
        <f aca="false">2+30*D330</f>
        <v>302</v>
      </c>
      <c r="F330" s="8" t="n">
        <f aca="false">INDEX($F:$F,$E330)*(2*B330/INDEX($B:$B,$E330)-C330/INDEX($C:$C,$E330))</f>
        <v>102.485419678397</v>
      </c>
      <c r="G330" s="9" t="n">
        <f aca="false">B330/B329-1</f>
        <v>0.0744660144444835</v>
      </c>
      <c r="H330" s="9" t="n">
        <f aca="false">F330/F329-1</f>
        <v>-0.0300790343960429</v>
      </c>
      <c r="I330" s="9" t="n">
        <f aca="false">LN(B330/B329)</f>
        <v>0.0718238074187199</v>
      </c>
      <c r="J330" s="9" t="n">
        <f aca="false">LN(F330/F329)</f>
        <v>-0.03054068956309</v>
      </c>
      <c r="K330" s="9" t="n">
        <f aca="false">F330/F323-1</f>
        <v>-0.00421531205304637</v>
      </c>
      <c r="L330" s="9" t="n">
        <f aca="false">F330/F300-1</f>
        <v>0.061328382011079</v>
      </c>
      <c r="M330" s="9" t="n">
        <f aca="false">B330/B323-1</f>
        <v>0.313592002655001</v>
      </c>
      <c r="N330" s="9" t="n">
        <f aca="false">B330/B300-1</f>
        <v>0.472859538587818</v>
      </c>
      <c r="O330" s="8" t="n">
        <f aca="false">MAX(O329,F330)</f>
        <v>105.663681178992</v>
      </c>
      <c r="P330" s="9" t="n">
        <f aca="false">F330/O330-1</f>
        <v>-0.0300790343960429</v>
      </c>
      <c r="Q330" s="8" t="n">
        <f aca="false">MAX(Q329,B330)</f>
        <v>607.214118644068</v>
      </c>
      <c r="R330" s="9" t="n">
        <f aca="false">B330/Q330-1</f>
        <v>0</v>
      </c>
      <c r="S330" s="9" t="n">
        <f aca="false">B330/INDEX($B:$B,$E330)-1</f>
        <v>0.541110511606877</v>
      </c>
      <c r="T330" s="0" t="n">
        <f aca="false">IF(AND($A330&gt;=CrashTest!$B$3,$A330&lt;=CrashTest!$C$3),1,IF(AND($A330&gt;=CrashTest!$B$4,$A330&lt;=CrashTest!$C$4),2,IF(AND($A330&gt;=CrashTest!$B$5,$A330&lt;=CrashTest!$C$5),3,IF(AND($A330&gt;=CrashTest!$B$6,$A330&lt;=CrashTest!$C$6),4,IF(AND($A330&gt;=CrashTest!$B$7,$A330&lt;=CrashTest!$C$7),5,0)))))</f>
        <v>0</v>
      </c>
      <c r="U330" s="8" t="str">
        <f aca="false">IF(T330=0,"",IF(T329=T330,MAX(U329,B330),B330))</f>
        <v/>
      </c>
      <c r="V330" s="9" t="str">
        <f aca="false">IF(T330=0,"",B330/U330-1)</f>
        <v/>
      </c>
      <c r="W330" s="8" t="str">
        <f aca="false">IF(T330=0,"",IF(T329=T330,MAX(W329,F330),F330))</f>
        <v/>
      </c>
      <c r="X330" s="9" t="str">
        <f aca="false">IF(T330=0,"",F330/W330-1)</f>
        <v/>
      </c>
    </row>
    <row r="331" customFormat="false" ht="15" hidden="false" customHeight="false" outlineLevel="0" collapsed="false">
      <c r="A331" s="5" t="n">
        <v>44159</v>
      </c>
      <c r="B331" s="6" t="n">
        <v>604.573530742256</v>
      </c>
      <c r="C331" s="7" t="n">
        <v>205.1445037</v>
      </c>
      <c r="D331" s="0" t="n">
        <f aca="false">INT((ROW()-3)/30)</f>
        <v>10</v>
      </c>
      <c r="E331" s="0" t="n">
        <f aca="false">2+30*D331</f>
        <v>302</v>
      </c>
      <c r="F331" s="8" t="n">
        <f aca="false">INDEX($F:$F,$E331)*(2*B331/INDEX($B:$B,$E331)-C331/INDEX($C:$C,$E331))</f>
        <v>103.067779045231</v>
      </c>
      <c r="G331" s="9" t="n">
        <f aca="false">B331/B330-1</f>
        <v>-0.00434869318867037</v>
      </c>
      <c r="H331" s="9" t="n">
        <f aca="false">F331/F330-1</f>
        <v>0.00568236309771431</v>
      </c>
      <c r="I331" s="9" t="n">
        <f aca="false">LN(B331/B330)</f>
        <v>-0.00435817625751917</v>
      </c>
      <c r="J331" s="9" t="n">
        <f aca="false">LN(F331/F330)</f>
        <v>0.00566627937280581</v>
      </c>
      <c r="K331" s="9" t="n">
        <f aca="false">F331/F324-1</f>
        <v>0.000932700287150867</v>
      </c>
      <c r="L331" s="9" t="n">
        <f aca="false">F331/F301-1</f>
        <v>0.062811967347771</v>
      </c>
      <c r="M331" s="9" t="n">
        <f aca="false">B331/B324-1</f>
        <v>0.252495933139634</v>
      </c>
      <c r="N331" s="9" t="n">
        <f aca="false">B331/B301-1</f>
        <v>0.486377951340909</v>
      </c>
      <c r="O331" s="8" t="n">
        <f aca="false">MAX(O330,F331)</f>
        <v>105.663681178992</v>
      </c>
      <c r="P331" s="9" t="n">
        <f aca="false">F331/O331-1</f>
        <v>-0.0245675912933955</v>
      </c>
      <c r="Q331" s="8" t="n">
        <f aca="false">MAX(Q330,B331)</f>
        <v>607.214118644068</v>
      </c>
      <c r="R331" s="9" t="n">
        <f aca="false">B331/Q331-1</f>
        <v>-0.00434869318867037</v>
      </c>
      <c r="S331" s="9" t="n">
        <f aca="false">B331/INDEX($B:$B,$E331)-1</f>
        <v>0.534408694822063</v>
      </c>
      <c r="T331" s="0" t="n">
        <f aca="false">IF(AND($A331&gt;=CrashTest!$B$3,$A331&lt;=CrashTest!$C$3),1,IF(AND($A331&gt;=CrashTest!$B$4,$A331&lt;=CrashTest!$C$4),2,IF(AND($A331&gt;=CrashTest!$B$5,$A331&lt;=CrashTest!$C$5),3,IF(AND($A331&gt;=CrashTest!$B$6,$A331&lt;=CrashTest!$C$6),4,IF(AND($A331&gt;=CrashTest!$B$7,$A331&lt;=CrashTest!$C$7),5,0)))))</f>
        <v>0</v>
      </c>
      <c r="U331" s="8" t="str">
        <f aca="false">IF(T331=0,"",IF(T330=T331,MAX(U330,B331),B331))</f>
        <v/>
      </c>
      <c r="V331" s="9" t="str">
        <f aca="false">IF(T331=0,"",B331/U331-1)</f>
        <v/>
      </c>
      <c r="W331" s="8" t="str">
        <f aca="false">IF(T331=0,"",IF(T330=T331,MAX(W330,F331),F331))</f>
        <v/>
      </c>
      <c r="X331" s="9" t="str">
        <f aca="false">IF(T331=0,"",F331/W331-1)</f>
        <v/>
      </c>
    </row>
    <row r="332" customFormat="false" ht="15" hidden="false" customHeight="false" outlineLevel="0" collapsed="false">
      <c r="A332" s="5" t="n">
        <v>44160</v>
      </c>
      <c r="B332" s="6" t="n">
        <v>568.247356282876</v>
      </c>
      <c r="C332" s="7" t="n">
        <v>186.450339</v>
      </c>
      <c r="D332" s="0" t="n">
        <f aca="false">INT((ROW()-3)/30)</f>
        <v>10</v>
      </c>
      <c r="E332" s="0" t="n">
        <f aca="false">2+30*D332</f>
        <v>302</v>
      </c>
      <c r="F332" s="8" t="n">
        <f aca="false">INDEX($F:$F,$E332)*(2*B332/INDEX($B:$B,$E332)-C332/INDEX($C:$C,$E332))</f>
        <v>102.978438900637</v>
      </c>
      <c r="G332" s="9" t="n">
        <f aca="false">B332/B331-1</f>
        <v>-0.0600856183941448</v>
      </c>
      <c r="H332" s="9" t="n">
        <f aca="false">F332/F331-1</f>
        <v>-0.000866809641397515</v>
      </c>
      <c r="I332" s="9" t="n">
        <f aca="false">LN(B332/B331)</f>
        <v>-0.0619664912644585</v>
      </c>
      <c r="J332" s="9" t="n">
        <f aca="false">LN(F332/F331)</f>
        <v>-0.000867185538111019</v>
      </c>
      <c r="K332" s="9" t="n">
        <f aca="false">F332/F325-1</f>
        <v>-0.000931982524897901</v>
      </c>
      <c r="L332" s="9" t="n">
        <f aca="false">F332/F302-1</f>
        <v>0.054477963015467</v>
      </c>
      <c r="M332" s="9" t="n">
        <f aca="false">B332/B325-1</f>
        <v>0.185103370666203</v>
      </c>
      <c r="N332" s="9" t="n">
        <f aca="false">B332/B302-1</f>
        <v>0.442212799524327</v>
      </c>
      <c r="O332" s="8" t="n">
        <f aca="false">MAX(O331,F332)</f>
        <v>105.663681178992</v>
      </c>
      <c r="P332" s="9" t="n">
        <f aca="false">F332/O332-1</f>
        <v>-0.0254131055097939</v>
      </c>
      <c r="Q332" s="8" t="n">
        <f aca="false">MAX(Q331,B332)</f>
        <v>607.214118644068</v>
      </c>
      <c r="R332" s="9" t="n">
        <f aca="false">B332/Q332-1</f>
        <v>-0.0641730176633676</v>
      </c>
      <c r="S332" s="9" t="n">
        <f aca="false">B332/INDEX($B:$B,$E332)-1</f>
        <v>0.442212799524327</v>
      </c>
      <c r="T332" s="0" t="n">
        <f aca="false">IF(AND($A332&gt;=CrashTest!$B$3,$A332&lt;=CrashTest!$C$3),1,IF(AND($A332&gt;=CrashTest!$B$4,$A332&lt;=CrashTest!$C$4),2,IF(AND($A332&gt;=CrashTest!$B$5,$A332&lt;=CrashTest!$C$5),3,IF(AND($A332&gt;=CrashTest!$B$6,$A332&lt;=CrashTest!$C$6),4,IF(AND($A332&gt;=CrashTest!$B$7,$A332&lt;=CrashTest!$C$7),5,0)))))</f>
        <v>0</v>
      </c>
      <c r="U332" s="8" t="str">
        <f aca="false">IF(T332=0,"",IF(T331=T332,MAX(U331,B332),B332))</f>
        <v/>
      </c>
      <c r="V332" s="9" t="str">
        <f aca="false">IF(T332=0,"",B332/U332-1)</f>
        <v/>
      </c>
      <c r="W332" s="8" t="str">
        <f aca="false">IF(T332=0,"",IF(T331=T332,MAX(W331,F332),F332))</f>
        <v/>
      </c>
      <c r="X332" s="9" t="str">
        <f aca="false">IF(T332=0,"",F332/W332-1)</f>
        <v/>
      </c>
    </row>
    <row r="333" customFormat="false" ht="15" hidden="false" customHeight="false" outlineLevel="0" collapsed="false">
      <c r="A333" s="5" t="n">
        <v>44161</v>
      </c>
      <c r="B333" s="6" t="n">
        <v>518.39735622443</v>
      </c>
      <c r="C333" s="7" t="n">
        <v>156.6125669</v>
      </c>
      <c r="D333" s="0" t="n">
        <f aca="false">INT((ROW()-3)/30)</f>
        <v>11</v>
      </c>
      <c r="E333" s="0" t="n">
        <f aca="false">2+30*D333</f>
        <v>332</v>
      </c>
      <c r="F333" s="8" t="n">
        <f aca="false">INDEX($F:$F,$E333)*(2*B333/INDEX($B:$B,$E333)-C333/INDEX($C:$C,$E333))</f>
        <v>101.39039856728</v>
      </c>
      <c r="G333" s="9" t="n">
        <f aca="false">B333/B332-1</f>
        <v>-0.0877258811805725</v>
      </c>
      <c r="H333" s="9" t="n">
        <f aca="false">F333/F332-1</f>
        <v>-0.0154210954284341</v>
      </c>
      <c r="I333" s="9" t="n">
        <f aca="false">LN(B333/B332)</f>
        <v>-0.0918147651886312</v>
      </c>
      <c r="J333" s="9" t="n">
        <f aca="false">LN(F333/F332)</f>
        <v>-0.0155412372668385</v>
      </c>
      <c r="K333" s="9" t="n">
        <f aca="false">F333/F326-1</f>
        <v>-0.011890714560347</v>
      </c>
      <c r="L333" s="9" t="n">
        <f aca="false">F333/F303-1</f>
        <v>0.0357188296381741</v>
      </c>
      <c r="M333" s="9" t="n">
        <f aca="false">B333/B326-1</f>
        <v>0.100280867031535</v>
      </c>
      <c r="N333" s="9" t="n">
        <f aca="false">B333/B303-1</f>
        <v>0.283017443486097</v>
      </c>
      <c r="O333" s="8" t="n">
        <f aca="false">MAX(O332,F333)</f>
        <v>105.663681178992</v>
      </c>
      <c r="P333" s="9" t="n">
        <f aca="false">F333/O333-1</f>
        <v>-0.0404423030130286</v>
      </c>
      <c r="Q333" s="8" t="n">
        <f aca="false">MAX(Q332,B333)</f>
        <v>607.214118644068</v>
      </c>
      <c r="R333" s="9" t="n">
        <f aca="false">B333/Q333-1</f>
        <v>-0.146269264321405</v>
      </c>
      <c r="S333" s="9" t="n">
        <f aca="false">B333/INDEX($B:$B,$E333)-1</f>
        <v>-0.0877258811805725</v>
      </c>
      <c r="T333" s="0" t="n">
        <f aca="false">IF(AND($A333&gt;=CrashTest!$B$3,$A333&lt;=CrashTest!$C$3),1,IF(AND($A333&gt;=CrashTest!$B$4,$A333&lt;=CrashTest!$C$4),2,IF(AND($A333&gt;=CrashTest!$B$5,$A333&lt;=CrashTest!$C$5),3,IF(AND($A333&gt;=CrashTest!$B$6,$A333&lt;=CrashTest!$C$6),4,IF(AND($A333&gt;=CrashTest!$B$7,$A333&lt;=CrashTest!$C$7),5,0)))))</f>
        <v>0</v>
      </c>
      <c r="U333" s="8" t="str">
        <f aca="false">IF(T333=0,"",IF(T332=T333,MAX(U332,B333),B333))</f>
        <v/>
      </c>
      <c r="V333" s="9" t="str">
        <f aca="false">IF(T333=0,"",B333/U333-1)</f>
        <v/>
      </c>
      <c r="W333" s="8" t="str">
        <f aca="false">IF(T333=0,"",IF(T332=T333,MAX(W332,F333),F333))</f>
        <v/>
      </c>
      <c r="X333" s="9" t="str">
        <f aca="false">IF(T333=0,"",F333/W333-1)</f>
        <v/>
      </c>
    </row>
    <row r="334" customFormat="false" ht="15" hidden="false" customHeight="false" outlineLevel="0" collapsed="false">
      <c r="A334" s="5" t="n">
        <v>44162</v>
      </c>
      <c r="B334" s="6" t="n">
        <v>517.041817182934</v>
      </c>
      <c r="C334" s="7" t="n">
        <v>155.7925918</v>
      </c>
      <c r="D334" s="0" t="n">
        <f aca="false">INT((ROW()-3)/30)</f>
        <v>11</v>
      </c>
      <c r="E334" s="0" t="n">
        <f aca="false">2+30*D334</f>
        <v>332</v>
      </c>
      <c r="F334" s="8" t="n">
        <f aca="false">INDEX($F:$F,$E334)*(2*B334/INDEX($B:$B,$E334)-C334/INDEX($C:$C,$E334))</f>
        <v>101.351974558579</v>
      </c>
      <c r="G334" s="9" t="n">
        <f aca="false">B334/B333-1</f>
        <v>-0.00261486488158169</v>
      </c>
      <c r="H334" s="9" t="n">
        <f aca="false">F334/F333-1</f>
        <v>-0.000378970881297902</v>
      </c>
      <c r="I334" s="9" t="n">
        <f aca="false">LN(B334/B333)</f>
        <v>-0.00261828961219744</v>
      </c>
      <c r="J334" s="9" t="n">
        <f aca="false">LN(F334/F333)</f>
        <v>-0.00037904270890996</v>
      </c>
      <c r="K334" s="9" t="n">
        <f aca="false">F334/F327-1</f>
        <v>-0.0168451391615849</v>
      </c>
      <c r="L334" s="9" t="n">
        <f aca="false">F334/F304-1</f>
        <v>0.0414013439160219</v>
      </c>
      <c r="M334" s="9" t="n">
        <f aca="false">B334/B327-1</f>
        <v>0.0146769689148629</v>
      </c>
      <c r="N334" s="9" t="n">
        <f aca="false">B334/B304-1</f>
        <v>0.329486616763377</v>
      </c>
      <c r="O334" s="8" t="n">
        <f aca="false">MAX(O333,F334)</f>
        <v>105.663681178992</v>
      </c>
      <c r="P334" s="9" t="n">
        <f aca="false">F334/O334-1</f>
        <v>-0.0408059474391119</v>
      </c>
      <c r="Q334" s="8" t="n">
        <f aca="false">MAX(Q333,B334)</f>
        <v>607.214118644068</v>
      </c>
      <c r="R334" s="9" t="n">
        <f aca="false">B334/Q334-1</f>
        <v>-0.148501654840458</v>
      </c>
      <c r="S334" s="9" t="n">
        <f aca="false">B334/INDEX($B:$B,$E334)-1</f>
        <v>-0.0901113547362492</v>
      </c>
      <c r="T334" s="0" t="n">
        <f aca="false">IF(AND($A334&gt;=CrashTest!$B$3,$A334&lt;=CrashTest!$C$3),1,IF(AND($A334&gt;=CrashTest!$B$4,$A334&lt;=CrashTest!$C$4),2,IF(AND($A334&gt;=CrashTest!$B$5,$A334&lt;=CrashTest!$C$5),3,IF(AND($A334&gt;=CrashTest!$B$6,$A334&lt;=CrashTest!$C$6),4,IF(AND($A334&gt;=CrashTest!$B$7,$A334&lt;=CrashTest!$C$7),5,0)))))</f>
        <v>0</v>
      </c>
      <c r="U334" s="8" t="str">
        <f aca="false">IF(T334=0,"",IF(T333=T334,MAX(U333,B334),B334))</f>
        <v/>
      </c>
      <c r="V334" s="9" t="str">
        <f aca="false">IF(T334=0,"",B334/U334-1)</f>
        <v/>
      </c>
      <c r="W334" s="8" t="str">
        <f aca="false">IF(T334=0,"",IF(T333=T334,MAX(W333,F334),F334))</f>
        <v/>
      </c>
      <c r="X334" s="9" t="str">
        <f aca="false">IF(T334=0,"",F334/W334-1)</f>
        <v/>
      </c>
    </row>
    <row r="335" customFormat="false" ht="15" hidden="false" customHeight="false" outlineLevel="0" collapsed="false">
      <c r="A335" s="5" t="n">
        <v>44163</v>
      </c>
      <c r="B335" s="6" t="n">
        <v>540.829210052601</v>
      </c>
      <c r="C335" s="7" t="n">
        <v>167.5014351</v>
      </c>
      <c r="D335" s="0" t="n">
        <f aca="false">INT((ROW()-3)/30)</f>
        <v>11</v>
      </c>
      <c r="E335" s="0" t="n">
        <f aca="false">2+30*D335</f>
        <v>332</v>
      </c>
      <c r="F335" s="8" t="n">
        <f aca="false">INDEX($F:$F,$E335)*(2*B335/INDEX($B:$B,$E335)-C335/INDEX($C:$C,$E335))</f>
        <v>103.506617381213</v>
      </c>
      <c r="G335" s="9" t="n">
        <f aca="false">B335/B334-1</f>
        <v>0.0460067098620203</v>
      </c>
      <c r="H335" s="9" t="n">
        <f aca="false">F335/F334-1</f>
        <v>0.0212590117954536</v>
      </c>
      <c r="I335" s="9" t="n">
        <f aca="false">LN(B335/B334)</f>
        <v>0.0449797804042027</v>
      </c>
      <c r="J335" s="9" t="n">
        <f aca="false">LN(F335/F334)</f>
        <v>0.0210361914326558</v>
      </c>
      <c r="K335" s="9" t="n">
        <f aca="false">F335/F328-1</f>
        <v>0.0272966919308628</v>
      </c>
      <c r="L335" s="9" t="n">
        <f aca="false">F335/F305-1</f>
        <v>0.0698899009299401</v>
      </c>
      <c r="M335" s="9" t="n">
        <f aca="false">B335/B328-1</f>
        <v>-0.0119196654476194</v>
      </c>
      <c r="N335" s="9" t="n">
        <f aca="false">B335/B305-1</f>
        <v>0.398255947053004</v>
      </c>
      <c r="O335" s="8" t="n">
        <f aca="false">MAX(O334,F335)</f>
        <v>105.663681178992</v>
      </c>
      <c r="P335" s="9" t="n">
        <f aca="false">F335/O335-1</f>
        <v>-0.0204144297615911</v>
      </c>
      <c r="Q335" s="8" t="n">
        <f aca="false">MAX(Q334,B335)</f>
        <v>607.214118644068</v>
      </c>
      <c r="R335" s="9" t="n">
        <f aca="false">B335/Q335-1</f>
        <v>-0.109327017526712</v>
      </c>
      <c r="S335" s="9" t="n">
        <f aca="false">B335/INDEX($B:$B,$E335)-1</f>
        <v>-0.0482503718268531</v>
      </c>
      <c r="T335" s="0" t="n">
        <f aca="false">IF(AND($A335&gt;=CrashTest!$B$3,$A335&lt;=CrashTest!$C$3),1,IF(AND($A335&gt;=CrashTest!$B$4,$A335&lt;=CrashTest!$C$4),2,IF(AND($A335&gt;=CrashTest!$B$5,$A335&lt;=CrashTest!$C$5),3,IF(AND($A335&gt;=CrashTest!$B$6,$A335&lt;=CrashTest!$C$6),4,IF(AND($A335&gt;=CrashTest!$B$7,$A335&lt;=CrashTest!$C$7),5,0)))))</f>
        <v>0</v>
      </c>
      <c r="U335" s="8" t="str">
        <f aca="false">IF(T335=0,"",IF(T334=T335,MAX(U334,B335),B335))</f>
        <v/>
      </c>
      <c r="V335" s="9" t="str">
        <f aca="false">IF(T335=0,"",B335/U335-1)</f>
        <v/>
      </c>
      <c r="W335" s="8" t="str">
        <f aca="false">IF(T335=0,"",IF(T334=T335,MAX(W334,F335),F335))</f>
        <v/>
      </c>
      <c r="X335" s="9" t="str">
        <f aca="false">IF(T335=0,"",F335/W335-1)</f>
        <v/>
      </c>
    </row>
    <row r="336" customFormat="false" ht="15" hidden="false" customHeight="false" outlineLevel="0" collapsed="false">
      <c r="A336" s="5" t="n">
        <v>44164</v>
      </c>
      <c r="B336" s="6" t="n">
        <v>574.873555230859</v>
      </c>
      <c r="C336" s="7" t="n">
        <v>190.6476565</v>
      </c>
      <c r="D336" s="0" t="n">
        <f aca="false">INT((ROW()-3)/30)</f>
        <v>11</v>
      </c>
      <c r="E336" s="0" t="n">
        <f aca="false">2+30*D336</f>
        <v>332</v>
      </c>
      <c r="F336" s="8" t="n">
        <f aca="false">INDEX($F:$F,$E336)*(2*B336/INDEX($B:$B,$E336)-C336/INDEX($C:$C,$E336))</f>
        <v>103.061832073382</v>
      </c>
      <c r="G336" s="9" t="n">
        <f aca="false">B336/B335-1</f>
        <v>0.0629484216929535</v>
      </c>
      <c r="H336" s="9" t="n">
        <f aca="false">F336/F335-1</f>
        <v>-0.0042971678437953</v>
      </c>
      <c r="I336" s="9" t="n">
        <f aca="false">LN(B336/B335)</f>
        <v>0.061046576727248</v>
      </c>
      <c r="J336" s="9" t="n">
        <f aca="false">LN(F336/F335)</f>
        <v>-0.0043064272050746</v>
      </c>
      <c r="K336" s="9" t="n">
        <f aca="false">F336/F329-1</f>
        <v>-0.0246238733742655</v>
      </c>
      <c r="L336" s="9" t="n">
        <f aca="false">F336/F306-1</f>
        <v>0.058747745067522</v>
      </c>
      <c r="M336" s="9" t="n">
        <f aca="false">B336/B329-1</f>
        <v>0.0172393538505646</v>
      </c>
      <c r="N336" s="9" t="n">
        <f aca="false">B336/B306-1</f>
        <v>0.498641802299045</v>
      </c>
      <c r="O336" s="8" t="n">
        <f aca="false">MAX(O335,F336)</f>
        <v>105.663681178992</v>
      </c>
      <c r="P336" s="9" t="n">
        <f aca="false">F336/O336-1</f>
        <v>-0.0246238733742655</v>
      </c>
      <c r="Q336" s="8" t="n">
        <f aca="false">MAX(Q335,B336)</f>
        <v>607.214118644068</v>
      </c>
      <c r="R336" s="9" t="n">
        <f aca="false">B336/Q336-1</f>
        <v>-0.053260559035463</v>
      </c>
      <c r="S336" s="9" t="n">
        <f aca="false">B336/INDEX($B:$B,$E336)-1</f>
        <v>0.0116607651135017</v>
      </c>
      <c r="T336" s="0" t="n">
        <f aca="false">IF(AND($A336&gt;=CrashTest!$B$3,$A336&lt;=CrashTest!$C$3),1,IF(AND($A336&gt;=CrashTest!$B$4,$A336&lt;=CrashTest!$C$4),2,IF(AND($A336&gt;=CrashTest!$B$5,$A336&lt;=CrashTest!$C$5),3,IF(AND($A336&gt;=CrashTest!$B$6,$A336&lt;=CrashTest!$C$6),4,IF(AND($A336&gt;=CrashTest!$B$7,$A336&lt;=CrashTest!$C$7),5,0)))))</f>
        <v>0</v>
      </c>
      <c r="U336" s="8" t="str">
        <f aca="false">IF(T336=0,"",IF(T335=T336,MAX(U335,B336),B336))</f>
        <v/>
      </c>
      <c r="V336" s="9" t="str">
        <f aca="false">IF(T336=0,"",B336/U336-1)</f>
        <v/>
      </c>
      <c r="W336" s="8" t="str">
        <f aca="false">IF(T336=0,"",IF(T335=T336,MAX(W335,F336),F336))</f>
        <v/>
      </c>
      <c r="X336" s="9" t="str">
        <f aca="false">IF(T336=0,"",F336/W336-1)</f>
        <v/>
      </c>
    </row>
    <row r="337" customFormat="false" ht="15" hidden="false" customHeight="false" outlineLevel="0" collapsed="false">
      <c r="A337" s="5" t="n">
        <v>44165</v>
      </c>
      <c r="B337" s="6" t="n">
        <v>613.469492402104</v>
      </c>
      <c r="C337" s="7" t="n">
        <v>214.8848365</v>
      </c>
      <c r="D337" s="0" t="n">
        <f aca="false">INT((ROW()-3)/30)</f>
        <v>11</v>
      </c>
      <c r="E337" s="0" t="n">
        <f aca="false">2+30*D337</f>
        <v>332</v>
      </c>
      <c r="F337" s="8" t="n">
        <f aca="false">INDEX($F:$F,$E337)*(2*B337/INDEX($B:$B,$E337)-C337/INDEX($C:$C,$E337))</f>
        <v>103.664188578702</v>
      </c>
      <c r="G337" s="9" t="n">
        <f aca="false">B337/B336-1</f>
        <v>0.0671381329338512</v>
      </c>
      <c r="H337" s="9" t="n">
        <f aca="false">F337/F336-1</f>
        <v>0.0058446128232168</v>
      </c>
      <c r="I337" s="9" t="n">
        <f aca="false">LN(B337/B336)</f>
        <v>0.0649804231099962</v>
      </c>
      <c r="J337" s="9" t="n">
        <f aca="false">LN(F337/F336)</f>
        <v>0.00582759933301174</v>
      </c>
      <c r="K337" s="9" t="n">
        <f aca="false">F337/F330-1</f>
        <v>0.0115018204931443</v>
      </c>
      <c r="L337" s="9" t="n">
        <f aca="false">F337/F307-1</f>
        <v>0.0687232229462438</v>
      </c>
      <c r="M337" s="9" t="n">
        <f aca="false">B337/B330-1</f>
        <v>0.0103017594057342</v>
      </c>
      <c r="N337" s="9" t="n">
        <f aca="false">B337/B307-1</f>
        <v>0.5868932258264</v>
      </c>
      <c r="O337" s="8" t="n">
        <f aca="false">MAX(O336,F337)</f>
        <v>105.663681178992</v>
      </c>
      <c r="P337" s="9" t="n">
        <f aca="false">F337/O337-1</f>
        <v>-0.0189231775571291</v>
      </c>
      <c r="Q337" s="8" t="n">
        <f aca="false">MAX(Q336,B337)</f>
        <v>613.469492402104</v>
      </c>
      <c r="R337" s="9" t="n">
        <f aca="false">B337/Q337-1</f>
        <v>0</v>
      </c>
      <c r="S337" s="9" t="n">
        <f aca="false">B337/INDEX($B:$B,$E337)-1</f>
        <v>0.0795817800456538</v>
      </c>
      <c r="T337" s="0" t="n">
        <f aca="false">IF(AND($A337&gt;=CrashTest!$B$3,$A337&lt;=CrashTest!$C$3),1,IF(AND($A337&gt;=CrashTest!$B$4,$A337&lt;=CrashTest!$C$4),2,IF(AND($A337&gt;=CrashTest!$B$5,$A337&lt;=CrashTest!$C$5),3,IF(AND($A337&gt;=CrashTest!$B$6,$A337&lt;=CrashTest!$C$6),4,IF(AND($A337&gt;=CrashTest!$B$7,$A337&lt;=CrashTest!$C$7),5,0)))))</f>
        <v>0</v>
      </c>
      <c r="U337" s="8" t="str">
        <f aca="false">IF(T337=0,"",IF(T336=T337,MAX(U336,B337),B337))</f>
        <v/>
      </c>
      <c r="V337" s="9" t="str">
        <f aca="false">IF(T337=0,"",B337/U337-1)</f>
        <v/>
      </c>
      <c r="W337" s="8" t="str">
        <f aca="false">IF(T337=0,"",IF(T336=T337,MAX(W336,F337),F337))</f>
        <v/>
      </c>
      <c r="X337" s="9" t="str">
        <f aca="false">IF(T337=0,"",F337/W337-1)</f>
        <v/>
      </c>
    </row>
    <row r="338" customFormat="false" ht="15" hidden="false" customHeight="false" outlineLevel="0" collapsed="false">
      <c r="A338" s="5" t="n">
        <v>44166</v>
      </c>
      <c r="B338" s="6" t="n">
        <v>588.251555230859</v>
      </c>
      <c r="C338" s="7" t="n">
        <v>196.5484924</v>
      </c>
      <c r="D338" s="0" t="n">
        <f aca="false">INT((ROW()-3)/30)</f>
        <v>11</v>
      </c>
      <c r="E338" s="0" t="n">
        <f aca="false">2+30*D338</f>
        <v>332</v>
      </c>
      <c r="F338" s="8" t="n">
        <f aca="false">INDEX($F:$F,$E338)*(2*B338/INDEX($B:$B,$E338)-C338/INDEX($C:$C,$E338))</f>
        <v>104.651492812795</v>
      </c>
      <c r="G338" s="9" t="n">
        <f aca="false">B338/B337-1</f>
        <v>-0.0411070762011352</v>
      </c>
      <c r="H338" s="9" t="n">
        <f aca="false">F338/F337-1</f>
        <v>0.00952406272242623</v>
      </c>
      <c r="I338" s="9" t="n">
        <f aca="false">LN(B338/B337)</f>
        <v>-0.0419758643482547</v>
      </c>
      <c r="J338" s="9" t="n">
        <f aca="false">LN(F338/F337)</f>
        <v>0.00947899476446283</v>
      </c>
      <c r="K338" s="9" t="n">
        <f aca="false">F338/F331-1</f>
        <v>0.0153657504045872</v>
      </c>
      <c r="L338" s="9" t="n">
        <f aca="false">F338/F308-1</f>
        <v>0.0788821338134345</v>
      </c>
      <c r="M338" s="9" t="n">
        <f aca="false">B338/B331-1</f>
        <v>-0.0269975026716071</v>
      </c>
      <c r="N338" s="9" t="n">
        <f aca="false">B338/B308-1</f>
        <v>0.487069246666038</v>
      </c>
      <c r="O338" s="8" t="n">
        <f aca="false">MAX(O337,F338)</f>
        <v>105.663681178992</v>
      </c>
      <c r="P338" s="9" t="n">
        <f aca="false">F338/O338-1</f>
        <v>-0.00957934036466457</v>
      </c>
      <c r="Q338" s="8" t="n">
        <f aca="false">MAX(Q337,B338)</f>
        <v>613.469492402104</v>
      </c>
      <c r="R338" s="9" t="n">
        <f aca="false">B338/Q338-1</f>
        <v>-0.0411070762011352</v>
      </c>
      <c r="S338" s="9" t="n">
        <f aca="false">B338/INDEX($B:$B,$E338)-1</f>
        <v>0.0352033295479599</v>
      </c>
      <c r="T338" s="0" t="n">
        <f aca="false">IF(AND($A338&gt;=CrashTest!$B$3,$A338&lt;=CrashTest!$C$3),1,IF(AND($A338&gt;=CrashTest!$B$4,$A338&lt;=CrashTest!$C$4),2,IF(AND($A338&gt;=CrashTest!$B$5,$A338&lt;=CrashTest!$C$5),3,IF(AND($A338&gt;=CrashTest!$B$6,$A338&lt;=CrashTest!$C$6),4,IF(AND($A338&gt;=CrashTest!$B$7,$A338&lt;=CrashTest!$C$7),5,0)))))</f>
        <v>0</v>
      </c>
      <c r="U338" s="8" t="str">
        <f aca="false">IF(T338=0,"",IF(T337=T338,MAX(U337,B338),B338))</f>
        <v/>
      </c>
      <c r="V338" s="9" t="str">
        <f aca="false">IF(T338=0,"",B338/U338-1)</f>
        <v/>
      </c>
      <c r="W338" s="8" t="str">
        <f aca="false">IF(T338=0,"",IF(T337=T338,MAX(W337,F338),F338))</f>
        <v/>
      </c>
      <c r="X338" s="9" t="str">
        <f aca="false">IF(T338=0,"",F338/W338-1)</f>
        <v/>
      </c>
    </row>
    <row r="339" customFormat="false" ht="15" hidden="false" customHeight="false" outlineLevel="0" collapsed="false">
      <c r="A339" s="5" t="n">
        <v>44167</v>
      </c>
      <c r="B339" s="6" t="n">
        <v>598.926409818819</v>
      </c>
      <c r="C339" s="7" t="n">
        <v>203.2516226</v>
      </c>
      <c r="D339" s="0" t="n">
        <f aca="false">INT((ROW()-3)/30)</f>
        <v>11</v>
      </c>
      <c r="E339" s="0" t="n">
        <f aca="false">2+30*D339</f>
        <v>332</v>
      </c>
      <c r="F339" s="8" t="n">
        <f aca="false">INDEX($F:$F,$E339)*(2*B339/INDEX($B:$B,$E339)-C339/INDEX($C:$C,$E339))</f>
        <v>104.818303927181</v>
      </c>
      <c r="G339" s="9" t="n">
        <f aca="false">B339/B338-1</f>
        <v>0.0181467511526947</v>
      </c>
      <c r="H339" s="9" t="n">
        <f aca="false">F339/F338-1</f>
        <v>0.00159396784414745</v>
      </c>
      <c r="I339" s="9" t="n">
        <f aca="false">LN(B339/B338)</f>
        <v>0.0179840640774044</v>
      </c>
      <c r="J339" s="9" t="n">
        <f aca="false">LN(F339/F338)</f>
        <v>0.00159269882574074</v>
      </c>
      <c r="K339" s="9" t="n">
        <f aca="false">F339/F332-1</f>
        <v>0.0178665072629318</v>
      </c>
      <c r="L339" s="9" t="n">
        <f aca="false">F339/F309-1</f>
        <v>0.0803135504760579</v>
      </c>
      <c r="M339" s="9" t="n">
        <f aca="false">B339/B332-1</f>
        <v>0.0539889067617076</v>
      </c>
      <c r="N339" s="9" t="n">
        <f aca="false">B339/B309-1</f>
        <v>0.56032053076781</v>
      </c>
      <c r="O339" s="8" t="n">
        <f aca="false">MAX(O338,F339)</f>
        <v>105.663681178992</v>
      </c>
      <c r="P339" s="9" t="n">
        <f aca="false">F339/O339-1</f>
        <v>-0.00800064168102654</v>
      </c>
      <c r="Q339" s="8" t="n">
        <f aca="false">MAX(Q338,B339)</f>
        <v>613.469492402104</v>
      </c>
      <c r="R339" s="9" t="n">
        <f aca="false">B339/Q339-1</f>
        <v>-0.0237062849308775</v>
      </c>
      <c r="S339" s="9" t="n">
        <f aca="false">B339/INDEX($B:$B,$E339)-1</f>
        <v>0.0539889067617076</v>
      </c>
      <c r="T339" s="0" t="n">
        <f aca="false">IF(AND($A339&gt;=CrashTest!$B$3,$A339&lt;=CrashTest!$C$3),1,IF(AND($A339&gt;=CrashTest!$B$4,$A339&lt;=CrashTest!$C$4),2,IF(AND($A339&gt;=CrashTest!$B$5,$A339&lt;=CrashTest!$C$5),3,IF(AND($A339&gt;=CrashTest!$B$6,$A339&lt;=CrashTest!$C$6),4,IF(AND($A339&gt;=CrashTest!$B$7,$A339&lt;=CrashTest!$C$7),5,0)))))</f>
        <v>0</v>
      </c>
      <c r="U339" s="8" t="str">
        <f aca="false">IF(T339=0,"",IF(T338=T339,MAX(U338,B339),B339))</f>
        <v/>
      </c>
      <c r="V339" s="9" t="str">
        <f aca="false">IF(T339=0,"",B339/U339-1)</f>
        <v/>
      </c>
      <c r="W339" s="8" t="str">
        <f aca="false">IF(T339=0,"",IF(T338=T339,MAX(W338,F339),F339))</f>
        <v/>
      </c>
      <c r="X339" s="9" t="str">
        <f aca="false">IF(T339=0,"",F339/W339-1)</f>
        <v/>
      </c>
    </row>
    <row r="340" customFormat="false" ht="15" hidden="false" customHeight="false" outlineLevel="0" collapsed="false">
      <c r="A340" s="5" t="n">
        <v>44168</v>
      </c>
      <c r="B340" s="6" t="n">
        <v>617.554270017534</v>
      </c>
      <c r="C340" s="7" t="n">
        <v>214.4031988</v>
      </c>
      <c r="D340" s="0" t="n">
        <f aca="false">INT((ROW()-3)/30)</f>
        <v>11</v>
      </c>
      <c r="E340" s="0" t="n">
        <f aca="false">2+30*D340</f>
        <v>332</v>
      </c>
      <c r="F340" s="8" t="n">
        <f aca="false">INDEX($F:$F,$E340)*(2*B340/INDEX($B:$B,$E340)-C340/INDEX($C:$C,$E340))</f>
        <v>105.410698218437</v>
      </c>
      <c r="G340" s="9" t="n">
        <f aca="false">B340/B339-1</f>
        <v>0.0311020851532495</v>
      </c>
      <c r="H340" s="9" t="n">
        <f aca="false">F340/F339-1</f>
        <v>0.00565163019302251</v>
      </c>
      <c r="I340" s="9" t="n">
        <f aca="false">LN(B340/B339)</f>
        <v>0.0306282158006505</v>
      </c>
      <c r="J340" s="9" t="n">
        <f aca="false">LN(F340/F339)</f>
        <v>0.00563571964995848</v>
      </c>
      <c r="K340" s="9" t="n">
        <f aca="false">F340/F333-1</f>
        <v>0.0396516801192968</v>
      </c>
      <c r="L340" s="9" t="n">
        <f aca="false">F340/F310-1</f>
        <v>0.0831788872148509</v>
      </c>
      <c r="M340" s="9" t="n">
        <f aca="false">B340/B333-1</f>
        <v>0.191275886349575</v>
      </c>
      <c r="N340" s="9" t="n">
        <f aca="false">B340/B310-1</f>
        <v>0.589389091191251</v>
      </c>
      <c r="O340" s="8" t="n">
        <f aca="false">MAX(O339,F340)</f>
        <v>105.663681178992</v>
      </c>
      <c r="P340" s="9" t="n">
        <f aca="false">F340/O340-1</f>
        <v>-0.00239422815609214</v>
      </c>
      <c r="Q340" s="8" t="n">
        <f aca="false">MAX(Q339,B340)</f>
        <v>617.554270017534</v>
      </c>
      <c r="R340" s="9" t="n">
        <f aca="false">B340/Q340-1</f>
        <v>0</v>
      </c>
      <c r="S340" s="9" t="n">
        <f aca="false">B340/INDEX($B:$B,$E340)-1</f>
        <v>0.0867701594903907</v>
      </c>
      <c r="T340" s="0" t="n">
        <f aca="false">IF(AND($A340&gt;=CrashTest!$B$3,$A340&lt;=CrashTest!$C$3),1,IF(AND($A340&gt;=CrashTest!$B$4,$A340&lt;=CrashTest!$C$4),2,IF(AND($A340&gt;=CrashTest!$B$5,$A340&lt;=CrashTest!$C$5),3,IF(AND($A340&gt;=CrashTest!$B$6,$A340&lt;=CrashTest!$C$6),4,IF(AND($A340&gt;=CrashTest!$B$7,$A340&lt;=CrashTest!$C$7),5,0)))))</f>
        <v>0</v>
      </c>
      <c r="U340" s="8" t="str">
        <f aca="false">IF(T340=0,"",IF(T339=T340,MAX(U339,B340),B340))</f>
        <v/>
      </c>
      <c r="V340" s="9" t="str">
        <f aca="false">IF(T340=0,"",B340/U340-1)</f>
        <v/>
      </c>
      <c r="W340" s="8" t="str">
        <f aca="false">IF(T340=0,"",IF(T339=T340,MAX(W339,F340),F340))</f>
        <v/>
      </c>
      <c r="X340" s="9" t="str">
        <f aca="false">IF(T340=0,"",F340/W340-1)</f>
        <v/>
      </c>
    </row>
    <row r="341" customFormat="false" ht="15" hidden="false" customHeight="false" outlineLevel="0" collapsed="false">
      <c r="A341" s="5" t="n">
        <v>44169</v>
      </c>
      <c r="B341" s="6" t="n">
        <v>572.177176271186</v>
      </c>
      <c r="C341" s="7" t="n">
        <v>185.2310556</v>
      </c>
      <c r="D341" s="0" t="n">
        <f aca="false">INT((ROW()-3)/30)</f>
        <v>11</v>
      </c>
      <c r="E341" s="0" t="n">
        <f aca="false">2+30*D341</f>
        <v>332</v>
      </c>
      <c r="F341" s="8" t="n">
        <f aca="false">INDEX($F:$F,$E341)*(2*B341/INDEX($B:$B,$E341)-C341/INDEX($C:$C,$E341))</f>
        <v>105.076194644819</v>
      </c>
      <c r="G341" s="9" t="n">
        <f aca="false">B341/B340-1</f>
        <v>-0.0734787142594927</v>
      </c>
      <c r="H341" s="9" t="n">
        <f aca="false">F341/F340-1</f>
        <v>-0.00317333609654602</v>
      </c>
      <c r="I341" s="9" t="n">
        <f aca="false">LN(B341/B340)</f>
        <v>-0.0763182591649817</v>
      </c>
      <c r="J341" s="9" t="n">
        <f aca="false">LN(F341/F340)</f>
        <v>-0.00317838180484997</v>
      </c>
      <c r="K341" s="9" t="n">
        <f aca="false">F341/F334-1</f>
        <v>0.0367454122374966</v>
      </c>
      <c r="L341" s="9" t="n">
        <f aca="false">F341/F311-1</f>
        <v>0.0801181339375841</v>
      </c>
      <c r="M341" s="9" t="n">
        <f aca="false">B341/B334-1</f>
        <v>0.10663616994976</v>
      </c>
      <c r="N341" s="9" t="n">
        <f aca="false">B341/B311-1</f>
        <v>0.42405032943587</v>
      </c>
      <c r="O341" s="8" t="n">
        <f aca="false">MAX(O340,F341)</f>
        <v>105.663681178992</v>
      </c>
      <c r="P341" s="9" t="n">
        <f aca="false">F341/O341-1</f>
        <v>-0.00555996656200708</v>
      </c>
      <c r="Q341" s="8" t="n">
        <f aca="false">MAX(Q340,B341)</f>
        <v>617.554270017534</v>
      </c>
      <c r="R341" s="9" t="n">
        <f aca="false">B341/Q341-1</f>
        <v>-0.0734787142594927</v>
      </c>
      <c r="S341" s="9" t="n">
        <f aca="false">B341/INDEX($B:$B,$E341)-1</f>
        <v>0.00691568547545285</v>
      </c>
      <c r="T341" s="0" t="n">
        <f aca="false">IF(AND($A341&gt;=CrashTest!$B$3,$A341&lt;=CrashTest!$C$3),1,IF(AND($A341&gt;=CrashTest!$B$4,$A341&lt;=CrashTest!$C$4),2,IF(AND($A341&gt;=CrashTest!$B$5,$A341&lt;=CrashTest!$C$5),3,IF(AND($A341&gt;=CrashTest!$B$6,$A341&lt;=CrashTest!$C$6),4,IF(AND($A341&gt;=CrashTest!$B$7,$A341&lt;=CrashTest!$C$7),5,0)))))</f>
        <v>0</v>
      </c>
      <c r="U341" s="8" t="str">
        <f aca="false">IF(T341=0,"",IF(T340=T341,MAX(U340,B341),B341))</f>
        <v/>
      </c>
      <c r="V341" s="9" t="str">
        <f aca="false">IF(T341=0,"",B341/U341-1)</f>
        <v/>
      </c>
      <c r="W341" s="8" t="str">
        <f aca="false">IF(T341=0,"",IF(T340=T341,MAX(W340,F341),F341))</f>
        <v/>
      </c>
      <c r="X341" s="9" t="str">
        <f aca="false">IF(T341=0,"",F341/W341-1)</f>
        <v/>
      </c>
    </row>
    <row r="342" customFormat="false" ht="15" hidden="false" customHeight="false" outlineLevel="0" collapsed="false">
      <c r="A342" s="5" t="n">
        <v>44170</v>
      </c>
      <c r="B342" s="6" t="n">
        <v>594.915695499708</v>
      </c>
      <c r="C342" s="7" t="n">
        <v>202.5765979</v>
      </c>
      <c r="D342" s="0" t="n">
        <f aca="false">INT((ROW()-3)/30)</f>
        <v>11</v>
      </c>
      <c r="E342" s="0" t="n">
        <f aca="false">2+30*D342</f>
        <v>332</v>
      </c>
      <c r="F342" s="8" t="n">
        <f aca="false">INDEX($F:$F,$E342)*(2*B342/INDEX($B:$B,$E342)-C342/INDEX($C:$C,$E342))</f>
        <v>103.737474492552</v>
      </c>
      <c r="G342" s="9" t="n">
        <f aca="false">B342/B341-1</f>
        <v>0.039740346472235</v>
      </c>
      <c r="H342" s="9" t="n">
        <f aca="false">F342/F341-1</f>
        <v>-0.0127404704442473</v>
      </c>
      <c r="I342" s="9" t="n">
        <f aca="false">LN(B342/B341)</f>
        <v>0.0389710151277037</v>
      </c>
      <c r="J342" s="9" t="n">
        <f aca="false">LN(F342/F341)</f>
        <v>-0.0128223262352209</v>
      </c>
      <c r="K342" s="9" t="n">
        <f aca="false">F342/F335-1</f>
        <v>0.00223036089073791</v>
      </c>
      <c r="L342" s="9" t="n">
        <f aca="false">F342/F312-1</f>
        <v>0.0528452709704377</v>
      </c>
      <c r="M342" s="9" t="n">
        <f aca="false">B342/B335-1</f>
        <v>0.10000659069773</v>
      </c>
      <c r="N342" s="9" t="n">
        <f aca="false">B342/B312-1</f>
        <v>0.426665394566276</v>
      </c>
      <c r="O342" s="8" t="n">
        <f aca="false">MAX(O341,F342)</f>
        <v>105.663681178992</v>
      </c>
      <c r="P342" s="9" t="n">
        <f aca="false">F342/O342-1</f>
        <v>-0.0182296004166002</v>
      </c>
      <c r="Q342" s="8" t="n">
        <f aca="false">MAX(Q341,B342)</f>
        <v>617.554270017534</v>
      </c>
      <c r="R342" s="9" t="n">
        <f aca="false">B342/Q342-1</f>
        <v>-0.0366584373502643</v>
      </c>
      <c r="S342" s="9" t="n">
        <f aca="false">B342/INDEX($B:$B,$E342)-1</f>
        <v>0.0469308636845753</v>
      </c>
      <c r="T342" s="0" t="n">
        <f aca="false">IF(AND($A342&gt;=CrashTest!$B$3,$A342&lt;=CrashTest!$C$3),1,IF(AND($A342&gt;=CrashTest!$B$4,$A342&lt;=CrashTest!$C$4),2,IF(AND($A342&gt;=CrashTest!$B$5,$A342&lt;=CrashTest!$C$5),3,IF(AND($A342&gt;=CrashTest!$B$6,$A342&lt;=CrashTest!$C$6),4,IF(AND($A342&gt;=CrashTest!$B$7,$A342&lt;=CrashTest!$C$7),5,0)))))</f>
        <v>0</v>
      </c>
      <c r="U342" s="8" t="str">
        <f aca="false">IF(T342=0,"",IF(T341=T342,MAX(U341,B342),B342))</f>
        <v/>
      </c>
      <c r="V342" s="9" t="str">
        <f aca="false">IF(T342=0,"",B342/U342-1)</f>
        <v/>
      </c>
      <c r="W342" s="8" t="str">
        <f aca="false">IF(T342=0,"",IF(T341=T342,MAX(W341,F342),F342))</f>
        <v/>
      </c>
      <c r="X342" s="9" t="str">
        <f aca="false">IF(T342=0,"",F342/W342-1)</f>
        <v/>
      </c>
    </row>
    <row r="343" customFormat="false" ht="15" hidden="false" customHeight="false" outlineLevel="0" collapsed="false">
      <c r="A343" s="5" t="n">
        <v>44171</v>
      </c>
      <c r="B343" s="6" t="n">
        <v>602.246776738749</v>
      </c>
      <c r="C343" s="7" t="n">
        <v>205.318051</v>
      </c>
      <c r="D343" s="0" t="n">
        <f aca="false">INT((ROW()-3)/30)</f>
        <v>11</v>
      </c>
      <c r="E343" s="0" t="n">
        <f aca="false">2+30*D343</f>
        <v>332</v>
      </c>
      <c r="F343" s="8" t="n">
        <f aca="false">INDEX($F:$F,$E343)*(2*B343/INDEX($B:$B,$E343)-C343/INDEX($C:$C,$E343))</f>
        <v>104.880435696988</v>
      </c>
      <c r="G343" s="9" t="n">
        <f aca="false">B343/B342-1</f>
        <v>0.0123228909482429</v>
      </c>
      <c r="H343" s="9" t="n">
        <f aca="false">F343/F342-1</f>
        <v>0.0110178236941558</v>
      </c>
      <c r="I343" s="9" t="n">
        <f aca="false">LN(B343/B342)</f>
        <v>0.0122475821775749</v>
      </c>
      <c r="J343" s="9" t="n">
        <f aca="false">LN(F343/F342)</f>
        <v>0.0109575696496537</v>
      </c>
      <c r="K343" s="9" t="n">
        <f aca="false">F343/F336-1</f>
        <v>0.0176457529137581</v>
      </c>
      <c r="L343" s="9" t="n">
        <f aca="false">F343/F313-1</f>
        <v>0.0468960625615342</v>
      </c>
      <c r="M343" s="9" t="n">
        <f aca="false">B343/B336-1</f>
        <v>0.0476160735849076</v>
      </c>
      <c r="N343" s="9" t="n">
        <f aca="false">B343/B313-1</f>
        <v>0.319420687344668</v>
      </c>
      <c r="O343" s="8" t="n">
        <f aca="false">MAX(O342,F343)</f>
        <v>105.663681178992</v>
      </c>
      <c r="P343" s="9" t="n">
        <f aca="false">F343/O343-1</f>
        <v>-0.00741262724584935</v>
      </c>
      <c r="Q343" s="8" t="n">
        <f aca="false">MAX(Q342,B343)</f>
        <v>617.554270017534</v>
      </c>
      <c r="R343" s="9" t="n">
        <f aca="false">B343/Q343-1</f>
        <v>-0.0247872843278217</v>
      </c>
      <c r="S343" s="9" t="n">
        <f aca="false">B343/INDEX($B:$B,$E343)-1</f>
        <v>0.0598320785481101</v>
      </c>
      <c r="T343" s="0" t="n">
        <f aca="false">IF(AND($A343&gt;=CrashTest!$B$3,$A343&lt;=CrashTest!$C$3),1,IF(AND($A343&gt;=CrashTest!$B$4,$A343&lt;=CrashTest!$C$4),2,IF(AND($A343&gt;=CrashTest!$B$5,$A343&lt;=CrashTest!$C$5),3,IF(AND($A343&gt;=CrashTest!$B$6,$A343&lt;=CrashTest!$C$6),4,IF(AND($A343&gt;=CrashTest!$B$7,$A343&lt;=CrashTest!$C$7),5,0)))))</f>
        <v>0</v>
      </c>
      <c r="U343" s="8" t="str">
        <f aca="false">IF(T343=0,"",IF(T342=T343,MAX(U342,B343),B343))</f>
        <v/>
      </c>
      <c r="V343" s="9" t="str">
        <f aca="false">IF(T343=0,"",B343/U343-1)</f>
        <v/>
      </c>
      <c r="W343" s="8" t="str">
        <f aca="false">IF(T343=0,"",IF(T342=T343,MAX(W342,F343),F343))</f>
        <v/>
      </c>
      <c r="X343" s="9" t="str">
        <f aca="false">IF(T343=0,"",F343/W343-1)</f>
        <v/>
      </c>
    </row>
    <row r="344" customFormat="false" ht="15" hidden="false" customHeight="false" outlineLevel="0" collapsed="false">
      <c r="A344" s="5" t="n">
        <v>44172</v>
      </c>
      <c r="B344" s="6" t="n">
        <v>591.820095265926</v>
      </c>
      <c r="C344" s="7" t="n">
        <v>198.8779697</v>
      </c>
      <c r="D344" s="0" t="n">
        <f aca="false">INT((ROW()-3)/30)</f>
        <v>11</v>
      </c>
      <c r="E344" s="0" t="n">
        <f aca="false">2+30*D344</f>
        <v>332</v>
      </c>
      <c r="F344" s="8" t="n">
        <f aca="false">INDEX($F:$F,$E344)*(2*B344/INDEX($B:$B,$E344)-C344/INDEX($C:$C,$E344))</f>
        <v>104.658288405265</v>
      </c>
      <c r="G344" s="9" t="n">
        <f aca="false">B344/B343-1</f>
        <v>-0.0173129718174414</v>
      </c>
      <c r="H344" s="9" t="n">
        <f aca="false">F344/F343-1</f>
        <v>-0.00211810038971239</v>
      </c>
      <c r="I344" s="9" t="n">
        <f aca="false">LN(B344/B343)</f>
        <v>-0.0174645938814442</v>
      </c>
      <c r="J344" s="9" t="n">
        <f aca="false">LN(F344/F343)</f>
        <v>-0.00212034673689592</v>
      </c>
      <c r="K344" s="9" t="n">
        <f aca="false">F344/F337-1</f>
        <v>0.00958961662838953</v>
      </c>
      <c r="L344" s="9" t="n">
        <f aca="false">F344/F314-1</f>
        <v>0.0487637318510372</v>
      </c>
      <c r="M344" s="9" t="n">
        <f aca="false">B344/B337-1</f>
        <v>-0.0352900957656549</v>
      </c>
      <c r="N344" s="9" t="n">
        <f aca="false">B344/B314-1</f>
        <v>0.354985993481603</v>
      </c>
      <c r="O344" s="8" t="n">
        <f aca="false">MAX(O343,F344)</f>
        <v>105.663681178992</v>
      </c>
      <c r="P344" s="9" t="n">
        <f aca="false">F344/O344-1</f>
        <v>-0.00951502694690343</v>
      </c>
      <c r="Q344" s="8" t="n">
        <f aca="false">MAX(Q343,B344)</f>
        <v>617.554270017534</v>
      </c>
      <c r="R344" s="9" t="n">
        <f aca="false">B344/Q344-1</f>
        <v>-0.0416711145902647</v>
      </c>
      <c r="S344" s="9" t="n">
        <f aca="false">B344/INDEX($B:$B,$E344)-1</f>
        <v>0.0414832356409862</v>
      </c>
      <c r="T344" s="0" t="n">
        <f aca="false">IF(AND($A344&gt;=CrashTest!$B$3,$A344&lt;=CrashTest!$C$3),1,IF(AND($A344&gt;=CrashTest!$B$4,$A344&lt;=CrashTest!$C$4),2,IF(AND($A344&gt;=CrashTest!$B$5,$A344&lt;=CrashTest!$C$5),3,IF(AND($A344&gt;=CrashTest!$B$6,$A344&lt;=CrashTest!$C$6),4,IF(AND($A344&gt;=CrashTest!$B$7,$A344&lt;=CrashTest!$C$7),5,0)))))</f>
        <v>0</v>
      </c>
      <c r="U344" s="8" t="str">
        <f aca="false">IF(T344=0,"",IF(T343=T344,MAX(U343,B344),B344))</f>
        <v/>
      </c>
      <c r="V344" s="9" t="str">
        <f aca="false">IF(T344=0,"",B344/U344-1)</f>
        <v/>
      </c>
      <c r="W344" s="8" t="str">
        <f aca="false">IF(T344=0,"",IF(T343=T344,MAX(W343,F344),F344))</f>
        <v/>
      </c>
      <c r="X344" s="9" t="str">
        <f aca="false">IF(T344=0,"",F344/W344-1)</f>
        <v/>
      </c>
    </row>
    <row r="345" customFormat="false" ht="15" hidden="false" customHeight="false" outlineLevel="0" collapsed="false">
      <c r="A345" s="5" t="n">
        <v>44173</v>
      </c>
      <c r="B345" s="6" t="n">
        <v>554.318545295149</v>
      </c>
      <c r="C345" s="7" t="n">
        <v>177.5619507</v>
      </c>
      <c r="D345" s="0" t="n">
        <f aca="false">INT((ROW()-3)/30)</f>
        <v>11</v>
      </c>
      <c r="E345" s="0" t="n">
        <f aca="false">2+30*D345</f>
        <v>332</v>
      </c>
      <c r="F345" s="8" t="n">
        <f aca="false">INDEX($F:$F,$E345)*(2*B345/INDEX($B:$B,$E345)-C345/INDEX($C:$C,$E345))</f>
        <v>102.839196862857</v>
      </c>
      <c r="G345" s="9" t="n">
        <f aca="false">B345/B344-1</f>
        <v>-0.0633664694233241</v>
      </c>
      <c r="H345" s="9" t="n">
        <f aca="false">F345/F344-1</f>
        <v>-0.017381246818831</v>
      </c>
      <c r="I345" s="9" t="n">
        <f aca="false">LN(B345/B344)</f>
        <v>-0.0654631825567534</v>
      </c>
      <c r="J345" s="9" t="n">
        <f aca="false">LN(F345/F344)</f>
        <v>-0.0175340741649345</v>
      </c>
      <c r="K345" s="9" t="n">
        <f aca="false">F345/F338-1</f>
        <v>-0.0173174400214279</v>
      </c>
      <c r="L345" s="9" t="n">
        <f aca="false">F345/F315-1</f>
        <v>0.0210765214264803</v>
      </c>
      <c r="M345" s="9" t="n">
        <f aca="false">B345/B338-1</f>
        <v>-0.057684522265977</v>
      </c>
      <c r="N345" s="9" t="n">
        <f aca="false">B345/B315-1</f>
        <v>0.217277313963966</v>
      </c>
      <c r="O345" s="8" t="n">
        <f aca="false">MAX(O344,F345)</f>
        <v>105.663681178992</v>
      </c>
      <c r="P345" s="9" t="n">
        <f aca="false">F345/O345-1</f>
        <v>-0.0267308907338825</v>
      </c>
      <c r="Q345" s="8" t="n">
        <f aca="false">MAX(Q344,B345)</f>
        <v>617.554270017534</v>
      </c>
      <c r="R345" s="9" t="n">
        <f aca="false">B345/Q345-1</f>
        <v>-0.102397032605069</v>
      </c>
      <c r="S345" s="9" t="n">
        <f aca="false">B345/INDEX($B:$B,$E345)-1</f>
        <v>-0.0245118799651629</v>
      </c>
      <c r="T345" s="0" t="n">
        <f aca="false">IF(AND($A345&gt;=CrashTest!$B$3,$A345&lt;=CrashTest!$C$3),1,IF(AND($A345&gt;=CrashTest!$B$4,$A345&lt;=CrashTest!$C$4),2,IF(AND($A345&gt;=CrashTest!$B$5,$A345&lt;=CrashTest!$C$5),3,IF(AND($A345&gt;=CrashTest!$B$6,$A345&lt;=CrashTest!$C$6),4,IF(AND($A345&gt;=CrashTest!$B$7,$A345&lt;=CrashTest!$C$7),5,0)))))</f>
        <v>0</v>
      </c>
      <c r="U345" s="8" t="str">
        <f aca="false">IF(T345=0,"",IF(T344=T345,MAX(U344,B345),B345))</f>
        <v/>
      </c>
      <c r="V345" s="9" t="str">
        <f aca="false">IF(T345=0,"",B345/U345-1)</f>
        <v/>
      </c>
      <c r="W345" s="8" t="str">
        <f aca="false">IF(T345=0,"",IF(T344=T345,MAX(W344,F345),F345))</f>
        <v/>
      </c>
      <c r="X345" s="9" t="str">
        <f aca="false">IF(T345=0,"",F345/W345-1)</f>
        <v/>
      </c>
    </row>
    <row r="346" customFormat="false" ht="15" hidden="false" customHeight="false" outlineLevel="0" collapsed="false">
      <c r="A346" s="5" t="n">
        <v>44174</v>
      </c>
      <c r="B346" s="6" t="n">
        <v>574.214072355348</v>
      </c>
      <c r="C346" s="7" t="n">
        <v>188.3555956</v>
      </c>
      <c r="D346" s="0" t="n">
        <f aca="false">INT((ROW()-3)/30)</f>
        <v>11</v>
      </c>
      <c r="E346" s="0" t="n">
        <f aca="false">2+30*D346</f>
        <v>332</v>
      </c>
      <c r="F346" s="8" t="n">
        <f aca="false">INDEX($F:$F,$E346)*(2*B346/INDEX($B:$B,$E346)-C346/INDEX($C:$C,$E346))</f>
        <v>104.08873638129</v>
      </c>
      <c r="G346" s="9" t="n">
        <f aca="false">B346/B345-1</f>
        <v>0.0358918662005177</v>
      </c>
      <c r="H346" s="9" t="n">
        <f aca="false">F346/F345-1</f>
        <v>0.0121504208176468</v>
      </c>
      <c r="I346" s="9" t="n">
        <f aca="false">LN(B346/B345)</f>
        <v>0.0352627621353844</v>
      </c>
      <c r="J346" s="9" t="n">
        <f aca="false">LN(F346/F345)</f>
        <v>0.0120771969914517</v>
      </c>
      <c r="K346" s="9" t="n">
        <f aca="false">F346/F339-1</f>
        <v>-0.00696030672656578</v>
      </c>
      <c r="L346" s="9" t="n">
        <f aca="false">F346/F316-1</f>
        <v>0.0394977854523122</v>
      </c>
      <c r="M346" s="9" t="n">
        <f aca="false">B346/B339-1</f>
        <v>-0.0412610582173973</v>
      </c>
      <c r="N346" s="9" t="n">
        <f aca="false">B346/B316-1</f>
        <v>0.29168070204525</v>
      </c>
      <c r="O346" s="8" t="n">
        <f aca="false">MAX(O345,F346)</f>
        <v>105.663681178992</v>
      </c>
      <c r="P346" s="9" t="n">
        <f aca="false">F346/O346-1</f>
        <v>-0.0149052614874829</v>
      </c>
      <c r="Q346" s="8" t="n">
        <f aca="false">MAX(Q345,B346)</f>
        <v>617.554270017534</v>
      </c>
      <c r="R346" s="9" t="n">
        <f aca="false">B346/Q346-1</f>
        <v>-0.0701803869981427</v>
      </c>
      <c r="S346" s="9" t="n">
        <f aca="false">B346/INDEX($B:$B,$E346)-1</f>
        <v>0.0105002091193218</v>
      </c>
      <c r="T346" s="0" t="n">
        <f aca="false">IF(AND($A346&gt;=CrashTest!$B$3,$A346&lt;=CrashTest!$C$3),1,IF(AND($A346&gt;=CrashTest!$B$4,$A346&lt;=CrashTest!$C$4),2,IF(AND($A346&gt;=CrashTest!$B$5,$A346&lt;=CrashTest!$C$5),3,IF(AND($A346&gt;=CrashTest!$B$6,$A346&lt;=CrashTest!$C$6),4,IF(AND($A346&gt;=CrashTest!$B$7,$A346&lt;=CrashTest!$C$7),5,0)))))</f>
        <v>0</v>
      </c>
      <c r="U346" s="8" t="str">
        <f aca="false">IF(T346=0,"",IF(T345=T346,MAX(U345,B346),B346))</f>
        <v/>
      </c>
      <c r="V346" s="9" t="str">
        <f aca="false">IF(T346=0,"",B346/U346-1)</f>
        <v/>
      </c>
      <c r="W346" s="8" t="str">
        <f aca="false">IF(T346=0,"",IF(T345=T346,MAX(W345,F346),F346))</f>
        <v/>
      </c>
      <c r="X346" s="9" t="str">
        <f aca="false">IF(T346=0,"",F346/W346-1)</f>
        <v/>
      </c>
    </row>
    <row r="347" customFormat="false" ht="15" hidden="false" customHeight="false" outlineLevel="0" collapsed="false">
      <c r="A347" s="5" t="n">
        <v>44175</v>
      </c>
      <c r="B347" s="6" t="n">
        <v>560.450316890707</v>
      </c>
      <c r="C347" s="7" t="n">
        <v>179.6447203</v>
      </c>
      <c r="D347" s="0" t="n">
        <f aca="false">INT((ROW()-3)/30)</f>
        <v>11</v>
      </c>
      <c r="E347" s="0" t="n">
        <f aca="false">2+30*D347</f>
        <v>332</v>
      </c>
      <c r="F347" s="8" t="n">
        <f aca="false">INDEX($F:$F,$E347)*(2*B347/INDEX($B:$B,$E347)-C347/INDEX($C:$C,$E347))</f>
        <v>103.911275191943</v>
      </c>
      <c r="G347" s="9" t="n">
        <f aca="false">B347/B346-1</f>
        <v>-0.0239697285860375</v>
      </c>
      <c r="H347" s="9" t="n">
        <f aca="false">F347/F346-1</f>
        <v>-0.00170490290800185</v>
      </c>
      <c r="I347" s="9" t="n">
        <f aca="false">LN(B347/B346)</f>
        <v>-0.02426167725703</v>
      </c>
      <c r="J347" s="9" t="n">
        <f aca="false">LN(F347/F346)</f>
        <v>-0.00170635790895678</v>
      </c>
      <c r="K347" s="9" t="n">
        <f aca="false">F347/F340-1</f>
        <v>-0.0142245811083364</v>
      </c>
      <c r="L347" s="9" t="n">
        <f aca="false">F347/F317-1</f>
        <v>0.0299546328324767</v>
      </c>
      <c r="M347" s="9" t="n">
        <f aca="false">B347/B340-1</f>
        <v>-0.0924679107557717</v>
      </c>
      <c r="N347" s="9" t="n">
        <f aca="false">B347/B317-1</f>
        <v>0.24130294658884</v>
      </c>
      <c r="O347" s="8" t="n">
        <f aca="false">MAX(O346,F347)</f>
        <v>105.663681178992</v>
      </c>
      <c r="P347" s="9" t="n">
        <f aca="false">F347/O347-1</f>
        <v>-0.0165847523718303</v>
      </c>
      <c r="Q347" s="8" t="n">
        <f aca="false">MAX(Q346,B347)</f>
        <v>617.554270017534</v>
      </c>
      <c r="R347" s="9" t="n">
        <f aca="false">B347/Q347-1</f>
        <v>-0.0924679107557717</v>
      </c>
      <c r="S347" s="9" t="n">
        <f aca="false">B347/INDEX($B:$B,$E347)-1</f>
        <v>-0.0137212066294025</v>
      </c>
      <c r="T347" s="0" t="n">
        <f aca="false">IF(AND($A347&gt;=CrashTest!$B$3,$A347&lt;=CrashTest!$C$3),1,IF(AND($A347&gt;=CrashTest!$B$4,$A347&lt;=CrashTest!$C$4),2,IF(AND($A347&gt;=CrashTest!$B$5,$A347&lt;=CrashTest!$C$5),3,IF(AND($A347&gt;=CrashTest!$B$6,$A347&lt;=CrashTest!$C$6),4,IF(AND($A347&gt;=CrashTest!$B$7,$A347&lt;=CrashTest!$C$7),5,0)))))</f>
        <v>0</v>
      </c>
      <c r="U347" s="8" t="str">
        <f aca="false">IF(T347=0,"",IF(T346=T347,MAX(U346,B347),B347))</f>
        <v/>
      </c>
      <c r="V347" s="9" t="str">
        <f aca="false">IF(T347=0,"",B347/U347-1)</f>
        <v/>
      </c>
      <c r="W347" s="8" t="str">
        <f aca="false">IF(T347=0,"",IF(T346=T347,MAX(W346,F347),F347))</f>
        <v/>
      </c>
      <c r="X347" s="9" t="str">
        <f aca="false">IF(T347=0,"",F347/W347-1)</f>
        <v/>
      </c>
    </row>
    <row r="348" customFormat="false" ht="15" hidden="false" customHeight="false" outlineLevel="0" collapsed="false">
      <c r="A348" s="5" t="n">
        <v>44176</v>
      </c>
      <c r="B348" s="6" t="n">
        <v>545.483657510228</v>
      </c>
      <c r="C348" s="7" t="n">
        <v>171.6254475</v>
      </c>
      <c r="D348" s="0" t="n">
        <f aca="false">INT((ROW()-3)/30)</f>
        <v>11</v>
      </c>
      <c r="E348" s="0" t="n">
        <f aca="false">2+30*D348</f>
        <v>332</v>
      </c>
      <c r="F348" s="8" t="n">
        <f aca="false">INDEX($F:$F,$E348)*(2*B348/INDEX($B:$B,$E348)-C348/INDEX($C:$C,$E348))</f>
        <v>102.915851572452</v>
      </c>
      <c r="G348" s="9" t="n">
        <f aca="false">B348/B347-1</f>
        <v>-0.0267047032170696</v>
      </c>
      <c r="H348" s="9" t="n">
        <f aca="false">F348/F347-1</f>
        <v>-0.00957955349553774</v>
      </c>
      <c r="I348" s="9" t="n">
        <f aca="false">LN(B348/B347)</f>
        <v>-0.0270677517991838</v>
      </c>
      <c r="J348" s="9" t="n">
        <f aca="false">LN(F348/F347)</f>
        <v>-0.0096257325713841</v>
      </c>
      <c r="K348" s="9" t="n">
        <f aca="false">F348/F341-1</f>
        <v>-0.0205597764524025</v>
      </c>
      <c r="L348" s="9" t="n">
        <f aca="false">F348/F318-1</f>
        <v>0.0147737280749345</v>
      </c>
      <c r="M348" s="9" t="n">
        <f aca="false">B348/B341-1</f>
        <v>-0.0466525402759276</v>
      </c>
      <c r="N348" s="9" t="n">
        <f aca="false">B348/B318-1</f>
        <v>0.175064463716143</v>
      </c>
      <c r="O348" s="8" t="n">
        <f aca="false">MAX(O347,F348)</f>
        <v>105.663681178992</v>
      </c>
      <c r="P348" s="9" t="n">
        <f aca="false">F348/O348-1</f>
        <v>-0.0260054313448119</v>
      </c>
      <c r="Q348" s="8" t="n">
        <f aca="false">MAX(Q347,B348)</f>
        <v>617.554270017534</v>
      </c>
      <c r="R348" s="9" t="n">
        <f aca="false">B348/Q348-1</f>
        <v>-0.116703285859006</v>
      </c>
      <c r="S348" s="9" t="n">
        <f aca="false">B348/INDEX($B:$B,$E348)-1</f>
        <v>-0.0400594890956538</v>
      </c>
      <c r="T348" s="0" t="n">
        <f aca="false">IF(AND($A348&gt;=CrashTest!$B$3,$A348&lt;=CrashTest!$C$3),1,IF(AND($A348&gt;=CrashTest!$B$4,$A348&lt;=CrashTest!$C$4),2,IF(AND($A348&gt;=CrashTest!$B$5,$A348&lt;=CrashTest!$C$5),3,IF(AND($A348&gt;=CrashTest!$B$6,$A348&lt;=CrashTest!$C$6),4,IF(AND($A348&gt;=CrashTest!$B$7,$A348&lt;=CrashTest!$C$7),5,0)))))</f>
        <v>0</v>
      </c>
      <c r="U348" s="8" t="str">
        <f aca="false">IF(T348=0,"",IF(T347=T348,MAX(U347,B348),B348))</f>
        <v/>
      </c>
      <c r="V348" s="9" t="str">
        <f aca="false">IF(T348=0,"",B348/U348-1)</f>
        <v/>
      </c>
      <c r="W348" s="8" t="str">
        <f aca="false">IF(T348=0,"",IF(T347=T348,MAX(W347,F348),F348))</f>
        <v/>
      </c>
      <c r="X348" s="9" t="str">
        <f aca="false">IF(T348=0,"",F348/W348-1)</f>
        <v/>
      </c>
    </row>
    <row r="349" customFormat="false" ht="15" hidden="false" customHeight="false" outlineLevel="0" collapsed="false">
      <c r="A349" s="5" t="n">
        <v>44177</v>
      </c>
      <c r="B349" s="6" t="n">
        <v>568.545423261251</v>
      </c>
      <c r="C349" s="7" t="n">
        <v>185.3848854</v>
      </c>
      <c r="D349" s="0" t="n">
        <f aca="false">INT((ROW()-3)/30)</f>
        <v>11</v>
      </c>
      <c r="E349" s="0" t="n">
        <f aca="false">2+30*D349</f>
        <v>332</v>
      </c>
      <c r="F349" s="8" t="n">
        <f aca="false">INDEX($F:$F,$E349)*(2*B349/INDEX($B:$B,$E349)-C349/INDEX($C:$C,$E349))</f>
        <v>103.674931957243</v>
      </c>
      <c r="G349" s="9" t="n">
        <f aca="false">B349/B348-1</f>
        <v>0.0422776474299611</v>
      </c>
      <c r="H349" s="9" t="n">
        <f aca="false">F349/F348-1</f>
        <v>0.0073757382676527</v>
      </c>
      <c r="I349" s="9" t="n">
        <f aca="false">LN(B349/B348)</f>
        <v>0.0414083641047662</v>
      </c>
      <c r="J349" s="9" t="n">
        <f aca="false">LN(F349/F348)</f>
        <v>0.00734867052505942</v>
      </c>
      <c r="K349" s="9" t="n">
        <f aca="false">F349/F342-1</f>
        <v>-0.000602892403302135</v>
      </c>
      <c r="L349" s="9" t="n">
        <f aca="false">F349/F319-1</f>
        <v>0.0234289035528468</v>
      </c>
      <c r="M349" s="9" t="n">
        <f aca="false">B349/B342-1</f>
        <v>-0.044326065756774</v>
      </c>
      <c r="N349" s="9" t="n">
        <f aca="false">B349/B319-1</f>
        <v>0.228314046224168</v>
      </c>
      <c r="O349" s="8" t="n">
        <f aca="false">MAX(O348,F349)</f>
        <v>105.663681178992</v>
      </c>
      <c r="P349" s="9" t="n">
        <f aca="false">F349/O349-1</f>
        <v>-0.0188215023322958</v>
      </c>
      <c r="Q349" s="8" t="n">
        <f aca="false">MAX(Q348,B349)</f>
        <v>617.554270017534</v>
      </c>
      <c r="R349" s="9" t="n">
        <f aca="false">B349/Q349-1</f>
        <v>-0.07935957880251</v>
      </c>
      <c r="S349" s="9" t="n">
        <f aca="false">B349/INDEX($B:$B,$E349)-1</f>
        <v>0.000524537378096657</v>
      </c>
      <c r="T349" s="0" t="n">
        <f aca="false">IF(AND($A349&gt;=CrashTest!$B$3,$A349&lt;=CrashTest!$C$3),1,IF(AND($A349&gt;=CrashTest!$B$4,$A349&lt;=CrashTest!$C$4),2,IF(AND($A349&gt;=CrashTest!$B$5,$A349&lt;=CrashTest!$C$5),3,IF(AND($A349&gt;=CrashTest!$B$6,$A349&lt;=CrashTest!$C$6),4,IF(AND($A349&gt;=CrashTest!$B$7,$A349&lt;=CrashTest!$C$7),5,0)))))</f>
        <v>0</v>
      </c>
      <c r="U349" s="8" t="str">
        <f aca="false">IF(T349=0,"",IF(T348=T349,MAX(U348,B349),B349))</f>
        <v/>
      </c>
      <c r="V349" s="9" t="str">
        <f aca="false">IF(T349=0,"",B349/U349-1)</f>
        <v/>
      </c>
      <c r="W349" s="8" t="str">
        <f aca="false">IF(T349=0,"",IF(T348=T349,MAX(W348,F349),F349))</f>
        <v/>
      </c>
      <c r="X349" s="9" t="str">
        <f aca="false">IF(T349=0,"",F349/W349-1)</f>
        <v/>
      </c>
    </row>
    <row r="350" customFormat="false" ht="15" hidden="false" customHeight="false" outlineLevel="0" collapsed="false">
      <c r="A350" s="5" t="n">
        <v>44178</v>
      </c>
      <c r="B350" s="6" t="n">
        <v>590.522730625365</v>
      </c>
      <c r="C350" s="7" t="n">
        <v>197.8107759</v>
      </c>
      <c r="D350" s="0" t="n">
        <f aca="false">INT((ROW()-3)/30)</f>
        <v>11</v>
      </c>
      <c r="E350" s="0" t="n">
        <f aca="false">2+30*D350</f>
        <v>332</v>
      </c>
      <c r="F350" s="8" t="n">
        <f aca="false">INDEX($F:$F,$E350)*(2*B350/INDEX($B:$B,$E350)-C350/INDEX($C:$C,$E350))</f>
        <v>104.777490689508</v>
      </c>
      <c r="G350" s="9" t="n">
        <f aca="false">B350/B349-1</f>
        <v>0.0386553236820539</v>
      </c>
      <c r="H350" s="9" t="n">
        <f aca="false">F350/F349-1</f>
        <v>0.0106347668761404</v>
      </c>
      <c r="I350" s="9" t="n">
        <f aca="false">LN(B350/B349)</f>
        <v>0.0379269185638678</v>
      </c>
      <c r="J350" s="9" t="n">
        <f aca="false">LN(F350/F349)</f>
        <v>0.0105786154966145</v>
      </c>
      <c r="K350" s="9" t="n">
        <f aca="false">F350/F343-1</f>
        <v>-0.000981546336989436</v>
      </c>
      <c r="L350" s="9" t="n">
        <f aca="false">F350/F320-1</f>
        <v>0.029154449295079</v>
      </c>
      <c r="M350" s="9" t="n">
        <f aca="false">B350/B343-1</f>
        <v>-0.0194671795121449</v>
      </c>
      <c r="N350" s="9" t="n">
        <f aca="false">B350/B320-1</f>
        <v>0.239106676921009</v>
      </c>
      <c r="O350" s="8" t="n">
        <f aca="false">MAX(O349,F350)</f>
        <v>105.663681178992</v>
      </c>
      <c r="P350" s="9" t="n">
        <f aca="false">F350/O350-1</f>
        <v>-0.0083868977457181</v>
      </c>
      <c r="Q350" s="8" t="n">
        <f aca="false">MAX(Q349,B350)</f>
        <v>617.554270017534</v>
      </c>
      <c r="R350" s="9" t="n">
        <f aca="false">B350/Q350-1</f>
        <v>-0.0437719253263384</v>
      </c>
      <c r="S350" s="9" t="n">
        <f aca="false">B350/INDEX($B:$B,$E350)-1</f>
        <v>0.0392001372222843</v>
      </c>
      <c r="T350" s="0" t="n">
        <f aca="false">IF(AND($A350&gt;=CrashTest!$B$3,$A350&lt;=CrashTest!$C$3),1,IF(AND($A350&gt;=CrashTest!$B$4,$A350&lt;=CrashTest!$C$4),2,IF(AND($A350&gt;=CrashTest!$B$5,$A350&lt;=CrashTest!$C$5),3,IF(AND($A350&gt;=CrashTest!$B$6,$A350&lt;=CrashTest!$C$6),4,IF(AND($A350&gt;=CrashTest!$B$7,$A350&lt;=CrashTest!$C$7),5,0)))))</f>
        <v>0</v>
      </c>
      <c r="U350" s="8" t="str">
        <f aca="false">IF(T350=0,"",IF(T349=T350,MAX(U349,B350),B350))</f>
        <v/>
      </c>
      <c r="V350" s="9" t="str">
        <f aca="false">IF(T350=0,"",B350/U350-1)</f>
        <v/>
      </c>
      <c r="W350" s="8" t="str">
        <f aca="false">IF(T350=0,"",IF(T349=T350,MAX(W349,F350),F350))</f>
        <v/>
      </c>
      <c r="X350" s="9" t="str">
        <f aca="false">IF(T350=0,"",F350/W350-1)</f>
        <v/>
      </c>
    </row>
    <row r="351" customFormat="false" ht="15" hidden="false" customHeight="false" outlineLevel="0" collapsed="false">
      <c r="A351" s="5" t="n">
        <v>44179</v>
      </c>
      <c r="B351" s="6" t="n">
        <v>586.470181297487</v>
      </c>
      <c r="C351" s="7" t="n">
        <v>195.2202283</v>
      </c>
      <c r="D351" s="0" t="n">
        <f aca="false">INT((ROW()-3)/30)</f>
        <v>11</v>
      </c>
      <c r="E351" s="0" t="n">
        <f aca="false">2+30*D351</f>
        <v>332</v>
      </c>
      <c r="F351" s="8" t="n">
        <f aca="false">INDEX($F:$F,$E351)*(2*B351/INDEX($B:$B,$E351)-C351/INDEX($C:$C,$E351))</f>
        <v>104.739461467003</v>
      </c>
      <c r="G351" s="9" t="n">
        <f aca="false">B351/B350-1</f>
        <v>-0.00686264747774634</v>
      </c>
      <c r="H351" s="9" t="n">
        <f aca="false">F351/F350-1</f>
        <v>-0.000362952216692913</v>
      </c>
      <c r="I351" s="9" t="n">
        <f aca="false">LN(B351/B350)</f>
        <v>-0.00688630373477274</v>
      </c>
      <c r="J351" s="9" t="n">
        <f aca="false">LN(F351/F350)</f>
        <v>-0.000363018099790808</v>
      </c>
      <c r="K351" s="9" t="n">
        <f aca="false">F351/F344-1</f>
        <v>0.000775600890998263</v>
      </c>
      <c r="L351" s="9" t="n">
        <f aca="false">F351/F321-1</f>
        <v>0.0223422513228178</v>
      </c>
      <c r="M351" s="9" t="n">
        <f aca="false">B351/B344-1</f>
        <v>-0.00903976396076101</v>
      </c>
      <c r="N351" s="9" t="n">
        <f aca="false">B351/B321-1</f>
        <v>0.267902565530782</v>
      </c>
      <c r="O351" s="8" t="n">
        <f aca="false">MAX(O350,F351)</f>
        <v>105.663681178992</v>
      </c>
      <c r="P351" s="9" t="n">
        <f aca="false">F351/O351-1</f>
        <v>-0.0087468059192829</v>
      </c>
      <c r="Q351" s="8" t="n">
        <f aca="false">MAX(Q350,B351)</f>
        <v>617.554270017534</v>
      </c>
      <c r="R351" s="9" t="n">
        <f aca="false">B351/Q351-1</f>
        <v>-0.050334181511148</v>
      </c>
      <c r="S351" s="9" t="n">
        <f aca="false">B351/INDEX($B:$B,$E351)-1</f>
        <v>0.0320684730217022</v>
      </c>
      <c r="T351" s="0" t="n">
        <f aca="false">IF(AND($A351&gt;=CrashTest!$B$3,$A351&lt;=CrashTest!$C$3),1,IF(AND($A351&gt;=CrashTest!$B$4,$A351&lt;=CrashTest!$C$4),2,IF(AND($A351&gt;=CrashTest!$B$5,$A351&lt;=CrashTest!$C$5),3,IF(AND($A351&gt;=CrashTest!$B$6,$A351&lt;=CrashTest!$C$6),4,IF(AND($A351&gt;=CrashTest!$B$7,$A351&lt;=CrashTest!$C$7),5,0)))))</f>
        <v>0</v>
      </c>
      <c r="U351" s="8" t="str">
        <f aca="false">IF(T351=0,"",IF(T350=T351,MAX(U350,B351),B351))</f>
        <v/>
      </c>
      <c r="V351" s="9" t="str">
        <f aca="false">IF(T351=0,"",B351/U351-1)</f>
        <v/>
      </c>
      <c r="W351" s="8" t="str">
        <f aca="false">IF(T351=0,"",IF(T350=T351,MAX(W350,F351),F351))</f>
        <v/>
      </c>
      <c r="X351" s="9" t="str">
        <f aca="false">IF(T351=0,"",F351/W351-1)</f>
        <v/>
      </c>
    </row>
    <row r="352" customFormat="false" ht="15" hidden="false" customHeight="false" outlineLevel="0" collapsed="false">
      <c r="A352" s="5" t="n">
        <v>44180</v>
      </c>
      <c r="B352" s="6" t="n">
        <v>589.000816832262</v>
      </c>
      <c r="C352" s="7" t="n">
        <v>196.5934674</v>
      </c>
      <c r="D352" s="0" t="n">
        <f aca="false">INT((ROW()-3)/30)</f>
        <v>11</v>
      </c>
      <c r="E352" s="0" t="n">
        <f aca="false">2+30*D352</f>
        <v>332</v>
      </c>
      <c r="F352" s="8" t="n">
        <f aca="false">INDEX($F:$F,$E352)*(2*B352/INDEX($B:$B,$E352)-C352/INDEX($C:$C,$E352))</f>
        <v>104.898216754785</v>
      </c>
      <c r="G352" s="9" t="n">
        <f aca="false">B352/B351-1</f>
        <v>0.00431502847966847</v>
      </c>
      <c r="H352" s="9" t="n">
        <f aca="false">F352/F351-1</f>
        <v>0.00151571609743772</v>
      </c>
      <c r="I352" s="9" t="n">
        <f aca="false">LN(B352/B351)</f>
        <v>0.00430574543908747</v>
      </c>
      <c r="J352" s="9" t="n">
        <f aca="false">LN(F352/F351)</f>
        <v>0.00151456855920881</v>
      </c>
      <c r="K352" s="9" t="n">
        <f aca="false">F352/F345-1</f>
        <v>0.0200217422416682</v>
      </c>
      <c r="L352" s="9" t="n">
        <f aca="false">F352/F322-1</f>
        <v>0.0304372712725556</v>
      </c>
      <c r="M352" s="9" t="n">
        <f aca="false">B352/B345-1</f>
        <v>0.0625674025007521</v>
      </c>
      <c r="N352" s="9" t="n">
        <f aca="false">B352/B322-1</f>
        <v>0.310796766856549</v>
      </c>
      <c r="O352" s="8" t="n">
        <f aca="false">MAX(O351,F352)</f>
        <v>105.663681178992</v>
      </c>
      <c r="P352" s="9" t="n">
        <f aca="false">F352/O352-1</f>
        <v>-0.00724434749637826</v>
      </c>
      <c r="Q352" s="8" t="n">
        <f aca="false">MAX(Q351,B352)</f>
        <v>617.554270017534</v>
      </c>
      <c r="R352" s="9" t="n">
        <f aca="false">B352/Q352-1</f>
        <v>-0.0462363464582009</v>
      </c>
      <c r="S352" s="9" t="n">
        <f aca="false">B352/INDEX($B:$B,$E352)-1</f>
        <v>0.0365218778757588</v>
      </c>
      <c r="T352" s="0" t="n">
        <f aca="false">IF(AND($A352&gt;=CrashTest!$B$3,$A352&lt;=CrashTest!$C$3),1,IF(AND($A352&gt;=CrashTest!$B$4,$A352&lt;=CrashTest!$C$4),2,IF(AND($A352&gt;=CrashTest!$B$5,$A352&lt;=CrashTest!$C$5),3,IF(AND($A352&gt;=CrashTest!$B$6,$A352&lt;=CrashTest!$C$6),4,IF(AND($A352&gt;=CrashTest!$B$7,$A352&lt;=CrashTest!$C$7),5,0)))))</f>
        <v>0</v>
      </c>
      <c r="U352" s="8" t="str">
        <f aca="false">IF(T352=0,"",IF(T351=T352,MAX(U351,B352),B352))</f>
        <v/>
      </c>
      <c r="V352" s="9" t="str">
        <f aca="false">IF(T352=0,"",B352/U352-1)</f>
        <v/>
      </c>
      <c r="W352" s="8" t="str">
        <f aca="false">IF(T352=0,"",IF(T351=T352,MAX(W351,F352),F352))</f>
        <v/>
      </c>
      <c r="X352" s="9" t="str">
        <f aca="false">IF(T352=0,"",F352/W352-1)</f>
        <v/>
      </c>
    </row>
    <row r="353" customFormat="false" ht="15" hidden="false" customHeight="false" outlineLevel="0" collapsed="false">
      <c r="A353" s="5" t="n">
        <v>44181</v>
      </c>
      <c r="B353" s="6" t="n">
        <v>636.205011104617</v>
      </c>
      <c r="C353" s="7" t="n">
        <v>224.1066147</v>
      </c>
      <c r="D353" s="0" t="n">
        <f aca="false">INT((ROW()-3)/30)</f>
        <v>11</v>
      </c>
      <c r="E353" s="0" t="n">
        <f aca="false">2+30*D353</f>
        <v>332</v>
      </c>
      <c r="F353" s="8" t="n">
        <f aca="false">INDEX($F:$F,$E353)*(2*B353/INDEX($B:$B,$E353)-C353/INDEX($C:$C,$E353))</f>
        <v>106.811219331939</v>
      </c>
      <c r="G353" s="9" t="n">
        <f aca="false">B353/B352-1</f>
        <v>0.0801428332921956</v>
      </c>
      <c r="H353" s="9" t="n">
        <f aca="false">F353/F352-1</f>
        <v>0.0182367502168839</v>
      </c>
      <c r="I353" s="9" t="n">
        <f aca="false">LN(B353/B352)</f>
        <v>0.0770932854397942</v>
      </c>
      <c r="J353" s="9" t="n">
        <f aca="false">LN(F353/F352)</f>
        <v>0.0180724551532378</v>
      </c>
      <c r="K353" s="9" t="n">
        <f aca="false">F353/F346-1</f>
        <v>0.0261554039879641</v>
      </c>
      <c r="L353" s="9" t="n">
        <f aca="false">F353/F323-1</f>
        <v>0.0378156916901251</v>
      </c>
      <c r="M353" s="9" t="n">
        <f aca="false">B353/B346-1</f>
        <v>0.107957888414317</v>
      </c>
      <c r="N353" s="9" t="n">
        <f aca="false">B353/B323-1</f>
        <v>0.376308272446368</v>
      </c>
      <c r="O353" s="8" t="n">
        <f aca="false">MAX(O352,F353)</f>
        <v>106.811219331939</v>
      </c>
      <c r="P353" s="9" t="n">
        <f aca="false">F353/O353-1</f>
        <v>0</v>
      </c>
      <c r="Q353" s="8" t="n">
        <f aca="false">MAX(Q352,B353)</f>
        <v>636.205011104617</v>
      </c>
      <c r="R353" s="9" t="n">
        <f aca="false">B353/Q353-1</f>
        <v>0</v>
      </c>
      <c r="S353" s="9" t="n">
        <f aca="false">B353/INDEX($B:$B,$E353)-1</f>
        <v>0.119591677938069</v>
      </c>
      <c r="T353" s="0" t="n">
        <f aca="false">IF(AND($A353&gt;=CrashTest!$B$3,$A353&lt;=CrashTest!$C$3),1,IF(AND($A353&gt;=CrashTest!$B$4,$A353&lt;=CrashTest!$C$4),2,IF(AND($A353&gt;=CrashTest!$B$5,$A353&lt;=CrashTest!$C$5),3,IF(AND($A353&gt;=CrashTest!$B$6,$A353&lt;=CrashTest!$C$6),4,IF(AND($A353&gt;=CrashTest!$B$7,$A353&lt;=CrashTest!$C$7),5,0)))))</f>
        <v>0</v>
      </c>
      <c r="U353" s="8" t="str">
        <f aca="false">IF(T353=0,"",IF(T352=T353,MAX(U352,B353),B353))</f>
        <v/>
      </c>
      <c r="V353" s="9" t="str">
        <f aca="false">IF(T353=0,"",B353/U353-1)</f>
        <v/>
      </c>
      <c r="W353" s="8" t="str">
        <f aca="false">IF(T353=0,"",IF(T352=T353,MAX(W352,F353),F353))</f>
        <v/>
      </c>
      <c r="X353" s="9" t="str">
        <f aca="false">IF(T353=0,"",F353/W353-1)</f>
        <v/>
      </c>
    </row>
    <row r="354" customFormat="false" ht="15" hidden="false" customHeight="false" outlineLevel="0" collapsed="false">
      <c r="A354" s="5" t="n">
        <v>44182</v>
      </c>
      <c r="B354" s="6" t="n">
        <v>642.788150204559</v>
      </c>
      <c r="C354" s="7" t="n">
        <v>227.9319238</v>
      </c>
      <c r="D354" s="0" t="n">
        <f aca="false">INT((ROW()-3)/30)</f>
        <v>11</v>
      </c>
      <c r="E354" s="0" t="n">
        <f aca="false">2+30*D354</f>
        <v>332</v>
      </c>
      <c r="F354" s="8" t="n">
        <f aca="false">INDEX($F:$F,$E354)*(2*B354/INDEX($B:$B,$E354)-C354/INDEX($C:$C,$E354))</f>
        <v>107.084469857886</v>
      </c>
      <c r="G354" s="9" t="n">
        <f aca="false">B354/B353-1</f>
        <v>0.0103475121777363</v>
      </c>
      <c r="H354" s="9" t="n">
        <f aca="false">F354/F353-1</f>
        <v>0.00255825677916377</v>
      </c>
      <c r="I354" s="9" t="n">
        <f aca="false">LN(B354/B353)</f>
        <v>0.0102943431372616</v>
      </c>
      <c r="J354" s="9" t="n">
        <f aca="false">LN(F354/F353)</f>
        <v>0.00255499001059211</v>
      </c>
      <c r="K354" s="9" t="n">
        <f aca="false">F354/F347-1</f>
        <v>0.0305375394545131</v>
      </c>
      <c r="L354" s="9" t="n">
        <f aca="false">F354/F324-1</f>
        <v>0.039940402001226</v>
      </c>
      <c r="M354" s="9" t="n">
        <f aca="false">B354/B347-1</f>
        <v>0.14691370641139</v>
      </c>
      <c r="N354" s="9" t="n">
        <f aca="false">B354/B324-1</f>
        <v>0.331665220296896</v>
      </c>
      <c r="O354" s="8" t="n">
        <f aca="false">MAX(O353,F354)</f>
        <v>107.084469857886</v>
      </c>
      <c r="P354" s="9" t="n">
        <f aca="false">F354/O354-1</f>
        <v>0</v>
      </c>
      <c r="Q354" s="8" t="n">
        <f aca="false">MAX(Q353,B354)</f>
        <v>642.788150204559</v>
      </c>
      <c r="R354" s="9" t="n">
        <f aca="false">B354/Q354-1</f>
        <v>0</v>
      </c>
      <c r="S354" s="9" t="n">
        <f aca="false">B354/INDEX($B:$B,$E354)-1</f>
        <v>0.131176666459626</v>
      </c>
      <c r="T354" s="0" t="n">
        <f aca="false">IF(AND($A354&gt;=CrashTest!$B$3,$A354&lt;=CrashTest!$C$3),1,IF(AND($A354&gt;=CrashTest!$B$4,$A354&lt;=CrashTest!$C$4),2,IF(AND($A354&gt;=CrashTest!$B$5,$A354&lt;=CrashTest!$C$5),3,IF(AND($A354&gt;=CrashTest!$B$6,$A354&lt;=CrashTest!$C$6),4,IF(AND($A354&gt;=CrashTest!$B$7,$A354&lt;=CrashTest!$C$7),5,0)))))</f>
        <v>0</v>
      </c>
      <c r="U354" s="8" t="str">
        <f aca="false">IF(T354=0,"",IF(T353=T354,MAX(U353,B354),B354))</f>
        <v/>
      </c>
      <c r="V354" s="9" t="str">
        <f aca="false">IF(T354=0,"",B354/U354-1)</f>
        <v/>
      </c>
      <c r="W354" s="8" t="str">
        <f aca="false">IF(T354=0,"",IF(T353=T354,MAX(W353,F354),F354))</f>
        <v/>
      </c>
      <c r="X354" s="9" t="str">
        <f aca="false">IF(T354=0,"",F354/W354-1)</f>
        <v/>
      </c>
    </row>
    <row r="355" customFormat="false" ht="15" hidden="false" customHeight="false" outlineLevel="0" collapsed="false">
      <c r="A355" s="5" t="n">
        <v>44183</v>
      </c>
      <c r="B355" s="6" t="n">
        <v>652.01013056692</v>
      </c>
      <c r="C355" s="7" t="n">
        <v>233.5688485</v>
      </c>
      <c r="D355" s="0" t="n">
        <f aca="false">INT((ROW()-3)/30)</f>
        <v>11</v>
      </c>
      <c r="E355" s="0" t="n">
        <f aca="false">2+30*D355</f>
        <v>332</v>
      </c>
      <c r="F355" s="8" t="n">
        <f aca="false">INDEX($F:$F,$E355)*(2*B355/INDEX($B:$B,$E355)-C355/INDEX($C:$C,$E355))</f>
        <v>107.313574156859</v>
      </c>
      <c r="G355" s="9" t="n">
        <f aca="false">B355/B354-1</f>
        <v>0.0143468425163504</v>
      </c>
      <c r="H355" s="9" t="n">
        <f aca="false">F355/F354-1</f>
        <v>0.0021394726917694</v>
      </c>
      <c r="I355" s="9" t="n">
        <f aca="false">LN(B355/B354)</f>
        <v>0.0142449004455988</v>
      </c>
      <c r="J355" s="9" t="n">
        <f aca="false">LN(F355/F354)</f>
        <v>0.00213718727920798</v>
      </c>
      <c r="K355" s="9" t="n">
        <f aca="false">F355/F348-1</f>
        <v>0.0427312461318075</v>
      </c>
      <c r="L355" s="9" t="n">
        <f aca="false">F355/F325-1</f>
        <v>0.0411262874601304</v>
      </c>
      <c r="M355" s="9" t="n">
        <f aca="false">B355/B348-1</f>
        <v>0.195288111000272</v>
      </c>
      <c r="N355" s="9" t="n">
        <f aca="false">B355/B325-1</f>
        <v>0.359794101811386</v>
      </c>
      <c r="O355" s="8" t="n">
        <f aca="false">MAX(O354,F355)</f>
        <v>107.313574156859</v>
      </c>
      <c r="P355" s="9" t="n">
        <f aca="false">F355/O355-1</f>
        <v>0</v>
      </c>
      <c r="Q355" s="8" t="n">
        <f aca="false">MAX(Q354,B355)</f>
        <v>652.01013056692</v>
      </c>
      <c r="R355" s="9" t="n">
        <f aca="false">B355/Q355-1</f>
        <v>0</v>
      </c>
      <c r="S355" s="9" t="n">
        <f aca="false">B355/INDEX($B:$B,$E355)-1</f>
        <v>0.147405479951492</v>
      </c>
      <c r="T355" s="0" t="n">
        <f aca="false">IF(AND($A355&gt;=CrashTest!$B$3,$A355&lt;=CrashTest!$C$3),1,IF(AND($A355&gt;=CrashTest!$B$4,$A355&lt;=CrashTest!$C$4),2,IF(AND($A355&gt;=CrashTest!$B$5,$A355&lt;=CrashTest!$C$5),3,IF(AND($A355&gt;=CrashTest!$B$6,$A355&lt;=CrashTest!$C$6),4,IF(AND($A355&gt;=CrashTest!$B$7,$A355&lt;=CrashTest!$C$7),5,0)))))</f>
        <v>0</v>
      </c>
      <c r="U355" s="8" t="str">
        <f aca="false">IF(T355=0,"",IF(T354=T355,MAX(U354,B355),B355))</f>
        <v/>
      </c>
      <c r="V355" s="9" t="str">
        <f aca="false">IF(T355=0,"",B355/U355-1)</f>
        <v/>
      </c>
      <c r="W355" s="8" t="str">
        <f aca="false">IF(T355=0,"",IF(T354=T355,MAX(W354,F355),F355))</f>
        <v/>
      </c>
      <c r="X355" s="9" t="str">
        <f aca="false">IF(T355=0,"",F355/W355-1)</f>
        <v/>
      </c>
    </row>
    <row r="356" customFormat="false" ht="15" hidden="false" customHeight="false" outlineLevel="0" collapsed="false">
      <c r="A356" s="5" t="n">
        <v>44184</v>
      </c>
      <c r="B356" s="6" t="n">
        <v>659.714045002922</v>
      </c>
      <c r="C356" s="7" t="n">
        <v>235.4127877</v>
      </c>
      <c r="D356" s="0" t="n">
        <f aca="false">INT((ROW()-3)/30)</f>
        <v>11</v>
      </c>
      <c r="E356" s="0" t="n">
        <f aca="false">2+30*D356</f>
        <v>332</v>
      </c>
      <c r="F356" s="8" t="n">
        <f aca="false">INDEX($F:$F,$E356)*(2*B356/INDEX($B:$B,$E356)-C356/INDEX($C:$C,$E356))</f>
        <v>109.087372035303</v>
      </c>
      <c r="G356" s="9" t="n">
        <f aca="false">B356/B355-1</f>
        <v>0.0118156360995549</v>
      </c>
      <c r="H356" s="9" t="n">
        <f aca="false">F356/F355-1</f>
        <v>0.0165291100625466</v>
      </c>
      <c r="I356" s="9" t="n">
        <f aca="false">LN(B356/B355)</f>
        <v>0.0117463765016505</v>
      </c>
      <c r="J356" s="9" t="n">
        <f aca="false">LN(F356/F355)</f>
        <v>0.0163939912193034</v>
      </c>
      <c r="K356" s="9" t="n">
        <f aca="false">F356/F349-1</f>
        <v>0.0522058705598396</v>
      </c>
      <c r="L356" s="9" t="n">
        <f aca="false">F356/F326-1</f>
        <v>0.0631208354582666</v>
      </c>
      <c r="M356" s="9" t="n">
        <f aca="false">B356/B349-1</f>
        <v>0.160354156434355</v>
      </c>
      <c r="N356" s="9" t="n">
        <f aca="false">B356/B326-1</f>
        <v>0.400220762534994</v>
      </c>
      <c r="O356" s="8" t="n">
        <f aca="false">MAX(O355,F356)</f>
        <v>109.087372035303</v>
      </c>
      <c r="P356" s="9" t="n">
        <f aca="false">F356/O356-1</f>
        <v>0</v>
      </c>
      <c r="Q356" s="8" t="n">
        <f aca="false">MAX(Q355,B356)</f>
        <v>659.714045002922</v>
      </c>
      <c r="R356" s="9" t="n">
        <f aca="false">B356/Q356-1</f>
        <v>0</v>
      </c>
      <c r="S356" s="9" t="n">
        <f aca="false">B356/INDEX($B:$B,$E356)-1</f>
        <v>0.160962805561234</v>
      </c>
      <c r="T356" s="0" t="n">
        <f aca="false">IF(AND($A356&gt;=CrashTest!$B$3,$A356&lt;=CrashTest!$C$3),1,IF(AND($A356&gt;=CrashTest!$B$4,$A356&lt;=CrashTest!$C$4),2,IF(AND($A356&gt;=CrashTest!$B$5,$A356&lt;=CrashTest!$C$5),3,IF(AND($A356&gt;=CrashTest!$B$6,$A356&lt;=CrashTest!$C$6),4,IF(AND($A356&gt;=CrashTest!$B$7,$A356&lt;=CrashTest!$C$7),5,0)))))</f>
        <v>0</v>
      </c>
      <c r="U356" s="8" t="str">
        <f aca="false">IF(T356=0,"",IF(T355=T356,MAX(U355,B356),B356))</f>
        <v/>
      </c>
      <c r="V356" s="9" t="str">
        <f aca="false">IF(T356=0,"",B356/U356-1)</f>
        <v/>
      </c>
      <c r="W356" s="8" t="str">
        <f aca="false">IF(T356=0,"",IF(T355=T356,MAX(W355,F356),F356))</f>
        <v/>
      </c>
      <c r="X356" s="9" t="str">
        <f aca="false">IF(T356=0,"",F356/W356-1)</f>
        <v/>
      </c>
    </row>
    <row r="357" customFormat="false" ht="15" hidden="false" customHeight="false" outlineLevel="0" collapsed="false">
      <c r="A357" s="5" t="n">
        <v>44185</v>
      </c>
      <c r="B357" s="6" t="n">
        <v>638.561923436587</v>
      </c>
      <c r="C357" s="7" t="n">
        <v>223.6822327</v>
      </c>
      <c r="D357" s="0" t="n">
        <f aca="false">INT((ROW()-3)/30)</f>
        <v>11</v>
      </c>
      <c r="E357" s="0" t="n">
        <f aca="false">2+30*D357</f>
        <v>332</v>
      </c>
      <c r="F357" s="8" t="n">
        <f aca="false">INDEX($F:$F,$E357)*(2*B357/INDEX($B:$B,$E357)-C357/INDEX($C:$C,$E357))</f>
        <v>107.899854595536</v>
      </c>
      <c r="G357" s="9" t="n">
        <f aca="false">B357/B356-1</f>
        <v>-0.0320625606299489</v>
      </c>
      <c r="H357" s="9" t="n">
        <f aca="false">F357/F356-1</f>
        <v>-0.010885929485797</v>
      </c>
      <c r="I357" s="9" t="n">
        <f aca="false">LN(B357/B356)</f>
        <v>-0.0325878225440349</v>
      </c>
      <c r="J357" s="9" t="n">
        <f aca="false">LN(F357/F356)</f>
        <v>-0.0109456147645764</v>
      </c>
      <c r="K357" s="9" t="n">
        <f aca="false">F357/F350-1</f>
        <v>0.0297999492589531</v>
      </c>
      <c r="L357" s="9" t="n">
        <f aca="false">F357/F327-1</f>
        <v>0.0466719271270424</v>
      </c>
      <c r="M357" s="9" t="n">
        <f aca="false">B357/B350-1</f>
        <v>0.0813502856365043</v>
      </c>
      <c r="N357" s="9" t="n">
        <f aca="false">B357/B327-1</f>
        <v>0.253156041550573</v>
      </c>
      <c r="O357" s="8" t="n">
        <f aca="false">MAX(O356,F357)</f>
        <v>109.087372035303</v>
      </c>
      <c r="P357" s="9" t="n">
        <f aca="false">F357/O357-1</f>
        <v>-0.010885929485797</v>
      </c>
      <c r="Q357" s="8" t="n">
        <f aca="false">MAX(Q356,B357)</f>
        <v>659.714045002922</v>
      </c>
      <c r="R357" s="9" t="n">
        <f aca="false">B357/Q357-1</f>
        <v>-0.0320625606299489</v>
      </c>
      <c r="S357" s="9" t="n">
        <f aca="false">B357/INDEX($B:$B,$E357)-1</f>
        <v>0.123739365218812</v>
      </c>
      <c r="T357" s="0" t="n">
        <f aca="false">IF(AND($A357&gt;=CrashTest!$B$3,$A357&lt;=CrashTest!$C$3),1,IF(AND($A357&gt;=CrashTest!$B$4,$A357&lt;=CrashTest!$C$4),2,IF(AND($A357&gt;=CrashTest!$B$5,$A357&lt;=CrashTest!$C$5),3,IF(AND($A357&gt;=CrashTest!$B$6,$A357&lt;=CrashTest!$C$6),4,IF(AND($A357&gt;=CrashTest!$B$7,$A357&lt;=CrashTest!$C$7),5,0)))))</f>
        <v>0</v>
      </c>
      <c r="U357" s="8" t="str">
        <f aca="false">IF(T357=0,"",IF(T356=T357,MAX(U356,B357),B357))</f>
        <v/>
      </c>
      <c r="V357" s="9" t="str">
        <f aca="false">IF(T357=0,"",B357/U357-1)</f>
        <v/>
      </c>
      <c r="W357" s="8" t="str">
        <f aca="false">IF(T357=0,"",IF(T356=T357,MAX(W356,F357),F357))</f>
        <v/>
      </c>
      <c r="X357" s="9" t="str">
        <f aca="false">IF(T357=0,"",F357/W357-1)</f>
        <v/>
      </c>
    </row>
    <row r="358" customFormat="false" ht="15" hidden="false" customHeight="false" outlineLevel="0" collapsed="false">
      <c r="A358" s="5" t="n">
        <v>44186</v>
      </c>
      <c r="B358" s="6" t="n">
        <v>612.546497369959</v>
      </c>
      <c r="C358" s="7" t="n">
        <v>206.0345716</v>
      </c>
      <c r="D358" s="0" t="n">
        <f aca="false">INT((ROW()-3)/30)</f>
        <v>11</v>
      </c>
      <c r="E358" s="0" t="n">
        <f aca="false">2+30*D358</f>
        <v>332</v>
      </c>
      <c r="F358" s="8" t="n">
        <f aca="false">INDEX($F:$F,$E358)*(2*B358/INDEX($B:$B,$E358)-C358/INDEX($C:$C,$E358))</f>
        <v>108.217748421117</v>
      </c>
      <c r="G358" s="9" t="n">
        <f aca="false">B358/B357-1</f>
        <v>-0.0407406472447014</v>
      </c>
      <c r="H358" s="9" t="n">
        <f aca="false">F358/F357-1</f>
        <v>0.00294619327127288</v>
      </c>
      <c r="I358" s="9" t="n">
        <f aca="false">LN(B358/B357)</f>
        <v>-0.0415937998319282</v>
      </c>
      <c r="J358" s="9" t="n">
        <f aca="false">LN(F358/F357)</f>
        <v>0.00294186174945849</v>
      </c>
      <c r="K358" s="9" t="n">
        <f aca="false">F358/F351-1</f>
        <v>0.0332089444168999</v>
      </c>
      <c r="L358" s="9" t="n">
        <f aca="false">F358/F328-1</f>
        <v>0.0740543723091265</v>
      </c>
      <c r="M358" s="9" t="n">
        <f aca="false">B358/B351-1</f>
        <v>0.0444631575552257</v>
      </c>
      <c r="N358" s="9" t="n">
        <f aca="false">B358/B328-1</f>
        <v>0.119105878159451</v>
      </c>
      <c r="O358" s="8" t="n">
        <f aca="false">MAX(O357,F358)</f>
        <v>109.087372035303</v>
      </c>
      <c r="P358" s="9" t="n">
        <f aca="false">F358/O358-1</f>
        <v>-0.00797180826672683</v>
      </c>
      <c r="Q358" s="8" t="n">
        <f aca="false">MAX(Q357,B358)</f>
        <v>659.714045002922</v>
      </c>
      <c r="R358" s="9" t="n">
        <f aca="false">B358/Q358-1</f>
        <v>-0.0714969584022638</v>
      </c>
      <c r="S358" s="9" t="n">
        <f aca="false">B358/INDEX($B:$B,$E358)-1</f>
        <v>0.0779574961454472</v>
      </c>
      <c r="T358" s="0" t="n">
        <f aca="false">IF(AND($A358&gt;=CrashTest!$B$3,$A358&lt;=CrashTest!$C$3),1,IF(AND($A358&gt;=CrashTest!$B$4,$A358&lt;=CrashTest!$C$4),2,IF(AND($A358&gt;=CrashTest!$B$5,$A358&lt;=CrashTest!$C$5),3,IF(AND($A358&gt;=CrashTest!$B$6,$A358&lt;=CrashTest!$C$6),4,IF(AND($A358&gt;=CrashTest!$B$7,$A358&lt;=CrashTest!$C$7),5,0)))))</f>
        <v>0</v>
      </c>
      <c r="U358" s="8" t="str">
        <f aca="false">IF(T358=0,"",IF(T357=T358,MAX(U357,B358),B358))</f>
        <v/>
      </c>
      <c r="V358" s="9" t="str">
        <f aca="false">IF(T358=0,"",B358/U358-1)</f>
        <v/>
      </c>
      <c r="W358" s="8" t="str">
        <f aca="false">IF(T358=0,"",IF(T357=T358,MAX(W357,F358),F358))</f>
        <v/>
      </c>
      <c r="X358" s="9" t="str">
        <f aca="false">IF(T358=0,"",F358/W358-1)</f>
        <v/>
      </c>
    </row>
    <row r="359" customFormat="false" ht="15" hidden="false" customHeight="false" outlineLevel="0" collapsed="false">
      <c r="A359" s="5" t="n">
        <v>44187</v>
      </c>
      <c r="B359" s="6" t="n">
        <v>634.17585622443</v>
      </c>
      <c r="C359" s="7" t="n">
        <v>220.911509</v>
      </c>
      <c r="D359" s="0" t="n">
        <f aca="false">INT((ROW()-3)/30)</f>
        <v>11</v>
      </c>
      <c r="E359" s="0" t="n">
        <f aca="false">2+30*D359</f>
        <v>332</v>
      </c>
      <c r="F359" s="8" t="n">
        <f aca="false">INDEX($F:$F,$E359)*(2*B359/INDEX($B:$B,$E359)-C359/INDEX($C:$C,$E359))</f>
        <v>107.840457496739</v>
      </c>
      <c r="G359" s="9" t="n">
        <f aca="false">B359/B358-1</f>
        <v>0.0353105583777547</v>
      </c>
      <c r="H359" s="9" t="n">
        <f aca="false">F359/F358-1</f>
        <v>-0.00348640523280375</v>
      </c>
      <c r="I359" s="9" t="n">
        <f aca="false">LN(B359/B358)</f>
        <v>0.0347014381130405</v>
      </c>
      <c r="J359" s="9" t="n">
        <f aca="false">LN(F359/F358)</f>
        <v>-0.00349249690634366</v>
      </c>
      <c r="K359" s="9" t="n">
        <f aca="false">F359/F352-1</f>
        <v>0.0280485296411808</v>
      </c>
      <c r="L359" s="9" t="n">
        <f aca="false">F359/F329-1</f>
        <v>0.0206009888493195</v>
      </c>
      <c r="M359" s="9" t="n">
        <f aca="false">B359/B352-1</f>
        <v>0.0766977533836479</v>
      </c>
      <c r="N359" s="9" t="n">
        <f aca="false">B359/B329-1</f>
        <v>0.122174837133191</v>
      </c>
      <c r="O359" s="8" t="n">
        <f aca="false">MAX(O358,F359)</f>
        <v>109.087372035303</v>
      </c>
      <c r="P359" s="9" t="n">
        <f aca="false">F359/O359-1</f>
        <v>-0.0114304205454746</v>
      </c>
      <c r="Q359" s="8" t="n">
        <f aca="false">MAX(Q358,B359)</f>
        <v>659.714045002922</v>
      </c>
      <c r="R359" s="9" t="n">
        <f aca="false">B359/Q359-1</f>
        <v>-0.0387109975480041</v>
      </c>
      <c r="S359" s="9" t="n">
        <f aca="false">B359/INDEX($B:$B,$E359)-1</f>
        <v>0.116020777241829</v>
      </c>
      <c r="T359" s="0" t="n">
        <f aca="false">IF(AND($A359&gt;=CrashTest!$B$3,$A359&lt;=CrashTest!$C$3),1,IF(AND($A359&gt;=CrashTest!$B$4,$A359&lt;=CrashTest!$C$4),2,IF(AND($A359&gt;=CrashTest!$B$5,$A359&lt;=CrashTest!$C$5),3,IF(AND($A359&gt;=CrashTest!$B$6,$A359&lt;=CrashTest!$C$6),4,IF(AND($A359&gt;=CrashTest!$B$7,$A359&lt;=CrashTest!$C$7),5,0)))))</f>
        <v>0</v>
      </c>
      <c r="U359" s="8" t="str">
        <f aca="false">IF(T359=0,"",IF(T358=T359,MAX(U358,B359),B359))</f>
        <v/>
      </c>
      <c r="V359" s="9" t="str">
        <f aca="false">IF(T359=0,"",B359/U359-1)</f>
        <v/>
      </c>
      <c r="W359" s="8" t="str">
        <f aca="false">IF(T359=0,"",IF(T358=T359,MAX(W358,F359),F359))</f>
        <v/>
      </c>
      <c r="X359" s="9" t="str">
        <f aca="false">IF(T359=0,"",F359/W359-1)</f>
        <v/>
      </c>
    </row>
    <row r="360" customFormat="false" ht="15" hidden="false" customHeight="false" outlineLevel="0" collapsed="false">
      <c r="A360" s="5" t="n">
        <v>44188</v>
      </c>
      <c r="B360" s="6" t="n">
        <v>588.508848042081</v>
      </c>
      <c r="C360" s="7" t="n">
        <v>193.6524686</v>
      </c>
      <c r="D360" s="0" t="n">
        <f aca="false">INT((ROW()-3)/30)</f>
        <v>11</v>
      </c>
      <c r="E360" s="0" t="n">
        <f aca="false">2+30*D360</f>
        <v>332</v>
      </c>
      <c r="F360" s="8" t="n">
        <f aca="false">INDEX($F:$F,$E360)*(2*B360/INDEX($B:$B,$E360)-C360/INDEX($C:$C,$E360))</f>
        <v>106.344250325891</v>
      </c>
      <c r="G360" s="9" t="n">
        <f aca="false">B360/B359-1</f>
        <v>-0.0720100075304473</v>
      </c>
      <c r="H360" s="9" t="n">
        <f aca="false">F360/F359-1</f>
        <v>-0.013874265795777</v>
      </c>
      <c r="I360" s="9" t="n">
        <f aca="false">LN(B360/B359)</f>
        <v>-0.0747343302308591</v>
      </c>
      <c r="J360" s="9" t="n">
        <f aca="false">LN(F360/F359)</f>
        <v>-0.0139714130325194</v>
      </c>
      <c r="K360" s="9" t="n">
        <f aca="false">F360/F353-1</f>
        <v>-0.00437190970170187</v>
      </c>
      <c r="L360" s="9" t="n">
        <f aca="false">F360/F330-1</f>
        <v>0.037652484222664</v>
      </c>
      <c r="M360" s="9" t="n">
        <f aca="false">B360/B353-1</f>
        <v>-0.0749698009761399</v>
      </c>
      <c r="N360" s="9" t="n">
        <f aca="false">B360/B330-1</f>
        <v>-0.0308050653429413</v>
      </c>
      <c r="O360" s="8" t="n">
        <f aca="false">MAX(O359,F360)</f>
        <v>109.087372035303</v>
      </c>
      <c r="P360" s="9" t="n">
        <f aca="false">F360/O360-1</f>
        <v>-0.0251460976484462</v>
      </c>
      <c r="Q360" s="8" t="n">
        <f aca="false">MAX(Q359,B360)</f>
        <v>659.714045002922</v>
      </c>
      <c r="R360" s="9" t="n">
        <f aca="false">B360/Q360-1</f>
        <v>-0.107933425853508</v>
      </c>
      <c r="S360" s="9" t="n">
        <f aca="false">B360/INDEX($B:$B,$E360)-1</f>
        <v>0.0356561126685098</v>
      </c>
      <c r="T360" s="0" t="n">
        <f aca="false">IF(AND($A360&gt;=CrashTest!$B$3,$A360&lt;=CrashTest!$C$3),1,IF(AND($A360&gt;=CrashTest!$B$4,$A360&lt;=CrashTest!$C$4),2,IF(AND($A360&gt;=CrashTest!$B$5,$A360&lt;=CrashTest!$C$5),3,IF(AND($A360&gt;=CrashTest!$B$6,$A360&lt;=CrashTest!$C$6),4,IF(AND($A360&gt;=CrashTest!$B$7,$A360&lt;=CrashTest!$C$7),5,0)))))</f>
        <v>0</v>
      </c>
      <c r="U360" s="8" t="str">
        <f aca="false">IF(T360=0,"",IF(T359=T360,MAX(U359,B360),B360))</f>
        <v/>
      </c>
      <c r="V360" s="9" t="str">
        <f aca="false">IF(T360=0,"",B360/U360-1)</f>
        <v/>
      </c>
      <c r="W360" s="8" t="str">
        <f aca="false">IF(T360=0,"",IF(T359=T360,MAX(W359,F360),F360))</f>
        <v/>
      </c>
      <c r="X360" s="9" t="str">
        <f aca="false">IF(T360=0,"",F360/W360-1)</f>
        <v/>
      </c>
    </row>
    <row r="361" customFormat="false" ht="15" hidden="false" customHeight="false" outlineLevel="0" collapsed="false">
      <c r="A361" s="5" t="n">
        <v>44189</v>
      </c>
      <c r="B361" s="6" t="n">
        <v>611.893571595558</v>
      </c>
      <c r="C361" s="7" t="n">
        <v>205.2237734</v>
      </c>
      <c r="D361" s="0" t="n">
        <f aca="false">INT((ROW()-3)/30)</f>
        <v>11</v>
      </c>
      <c r="E361" s="0" t="n">
        <f aca="false">2+30*D361</f>
        <v>332</v>
      </c>
      <c r="F361" s="8" t="n">
        <f aca="false">INDEX($F:$F,$E361)*(2*B361/INDEX($B:$B,$E361)-C361/INDEX($C:$C,$E361))</f>
        <v>108.428912683536</v>
      </c>
      <c r="G361" s="9" t="n">
        <f aca="false">B361/B360-1</f>
        <v>0.0397355513536899</v>
      </c>
      <c r="H361" s="9" t="n">
        <f aca="false">F361/F360-1</f>
        <v>0.0196029625603311</v>
      </c>
      <c r="I361" s="9" t="n">
        <f aca="false">LN(B361/B360)</f>
        <v>0.0389664032747362</v>
      </c>
      <c r="J361" s="9" t="n">
        <f aca="false">LN(F361/F360)</f>
        <v>0.01941329912597</v>
      </c>
      <c r="K361" s="9" t="n">
        <f aca="false">F361/F354-1</f>
        <v>0.0125549748477494</v>
      </c>
      <c r="L361" s="9" t="n">
        <f aca="false">F361/F331-1</f>
        <v>0.0520156123278046</v>
      </c>
      <c r="M361" s="9" t="n">
        <f aca="false">B361/B354-1</f>
        <v>-0.0480633916464844</v>
      </c>
      <c r="N361" s="9" t="n">
        <f aca="false">B361/B331-1</f>
        <v>0.0121077759463186</v>
      </c>
      <c r="O361" s="8" t="n">
        <f aca="false">MAX(O360,F361)</f>
        <v>109.087372035303</v>
      </c>
      <c r="P361" s="9" t="n">
        <f aca="false">F361/O361-1</f>
        <v>-0.00603607309885601</v>
      </c>
      <c r="Q361" s="8" t="n">
        <f aca="false">MAX(Q360,B361)</f>
        <v>659.714045002922</v>
      </c>
      <c r="R361" s="9" t="n">
        <f aca="false">B361/Q361-1</f>
        <v>-0.0724866686856003</v>
      </c>
      <c r="S361" s="9" t="n">
        <f aca="false">B361/INDEX($B:$B,$E361)-1</f>
        <v>0.076808479318212</v>
      </c>
      <c r="T361" s="0" t="n">
        <f aca="false">IF(AND($A361&gt;=CrashTest!$B$3,$A361&lt;=CrashTest!$C$3),1,IF(AND($A361&gt;=CrashTest!$B$4,$A361&lt;=CrashTest!$C$4),2,IF(AND($A361&gt;=CrashTest!$B$5,$A361&lt;=CrashTest!$C$5),3,IF(AND($A361&gt;=CrashTest!$B$6,$A361&lt;=CrashTest!$C$6),4,IF(AND($A361&gt;=CrashTest!$B$7,$A361&lt;=CrashTest!$C$7),5,0)))))</f>
        <v>0</v>
      </c>
      <c r="U361" s="8" t="str">
        <f aca="false">IF(T361=0,"",IF(T360=T361,MAX(U360,B361),B361))</f>
        <v/>
      </c>
      <c r="V361" s="9" t="str">
        <f aca="false">IF(T361=0,"",B361/U361-1)</f>
        <v/>
      </c>
      <c r="W361" s="8" t="str">
        <f aca="false">IF(T361=0,"",IF(T360=T361,MAX(W360,F361),F361))</f>
        <v/>
      </c>
      <c r="X361" s="9" t="str">
        <f aca="false">IF(T361=0,"",F361/W361-1)</f>
        <v/>
      </c>
    </row>
    <row r="362" customFormat="false" ht="15" hidden="false" customHeight="false" outlineLevel="0" collapsed="false">
      <c r="A362" s="5" t="n">
        <v>44190</v>
      </c>
      <c r="B362" s="6" t="n">
        <v>625.840292518995</v>
      </c>
      <c r="C362" s="7" t="n">
        <v>208.4944995</v>
      </c>
      <c r="D362" s="0" t="n">
        <f aca="false">INT((ROW()-3)/30)</f>
        <v>11</v>
      </c>
      <c r="E362" s="0" t="n">
        <f aca="false">2+30*D362</f>
        <v>332</v>
      </c>
      <c r="F362" s="8" t="n">
        <f aca="false">INDEX($F:$F,$E362)*(2*B362/INDEX($B:$B,$E362)-C362/INDEX($C:$C,$E362))</f>
        <v>111.677338621043</v>
      </c>
      <c r="G362" s="9" t="n">
        <f aca="false">B362/B361-1</f>
        <v>0.0227927233931711</v>
      </c>
      <c r="H362" s="9" t="n">
        <f aca="false">F362/F361-1</f>
        <v>0.029959038204028</v>
      </c>
      <c r="I362" s="9" t="n">
        <f aca="false">LN(B362/B361)</f>
        <v>0.0225368500110449</v>
      </c>
      <c r="J362" s="9" t="n">
        <f aca="false">LN(F362/F361)</f>
        <v>0.0295190327167939</v>
      </c>
      <c r="K362" s="9" t="n">
        <f aca="false">F362/F355-1</f>
        <v>0.0406636765056916</v>
      </c>
      <c r="L362" s="9" t="n">
        <f aca="false">F362/F332-1</f>
        <v>0.0844730199182677</v>
      </c>
      <c r="M362" s="9" t="n">
        <f aca="false">B362/B355-1</f>
        <v>-0.0401371647786675</v>
      </c>
      <c r="N362" s="9" t="n">
        <f aca="false">B362/B332-1</f>
        <v>0.101351877134733</v>
      </c>
      <c r="O362" s="8" t="n">
        <f aca="false">MAX(O361,F362)</f>
        <v>111.677338621043</v>
      </c>
      <c r="P362" s="9" t="n">
        <f aca="false">F362/O362-1</f>
        <v>0</v>
      </c>
      <c r="Q362" s="8" t="n">
        <f aca="false">MAX(Q361,B362)</f>
        <v>659.714045002922</v>
      </c>
      <c r="R362" s="9" t="n">
        <f aca="false">B362/Q362-1</f>
        <v>-0.0513461138814726</v>
      </c>
      <c r="S362" s="9" t="n">
        <f aca="false">B362/INDEX($B:$B,$E362)-1</f>
        <v>0.101351877134733</v>
      </c>
      <c r="T362" s="0" t="n">
        <f aca="false">IF(AND($A362&gt;=CrashTest!$B$3,$A362&lt;=CrashTest!$C$3),1,IF(AND($A362&gt;=CrashTest!$B$4,$A362&lt;=CrashTest!$C$4),2,IF(AND($A362&gt;=CrashTest!$B$5,$A362&lt;=CrashTest!$C$5),3,IF(AND($A362&gt;=CrashTest!$B$6,$A362&lt;=CrashTest!$C$6),4,IF(AND($A362&gt;=CrashTest!$B$7,$A362&lt;=CrashTest!$C$7),5,0)))))</f>
        <v>0</v>
      </c>
      <c r="U362" s="8" t="str">
        <f aca="false">IF(T362=0,"",IF(T361=T362,MAX(U361,B362),B362))</f>
        <v/>
      </c>
      <c r="V362" s="9" t="str">
        <f aca="false">IF(T362=0,"",B362/U362-1)</f>
        <v/>
      </c>
      <c r="W362" s="8" t="str">
        <f aca="false">IF(T362=0,"",IF(T361=T362,MAX(W361,F362),F362))</f>
        <v/>
      </c>
      <c r="X362" s="9" t="str">
        <f aca="false">IF(T362=0,"",F362/W362-1)</f>
        <v/>
      </c>
    </row>
    <row r="363" customFormat="false" ht="15" hidden="false" customHeight="false" outlineLevel="0" collapsed="false">
      <c r="A363" s="5" t="n">
        <v>44191</v>
      </c>
      <c r="B363" s="6" t="n">
        <v>635.806854120397</v>
      </c>
      <c r="C363" s="7" t="n">
        <v>214.4683576</v>
      </c>
      <c r="D363" s="0" t="n">
        <f aca="false">INT((ROW()-3)/30)</f>
        <v>12</v>
      </c>
      <c r="E363" s="0" t="n">
        <f aca="false">2+30*D363</f>
        <v>362</v>
      </c>
      <c r="F363" s="8" t="n">
        <f aca="false">INDEX($F:$F,$E363)*(2*B363/INDEX($B:$B,$E363)-C363/INDEX($C:$C,$E363))</f>
        <v>112.034462881834</v>
      </c>
      <c r="G363" s="9" t="n">
        <f aca="false">B363/B362-1</f>
        <v>0.0159250877908272</v>
      </c>
      <c r="H363" s="9" t="n">
        <f aca="false">F363/F362-1</f>
        <v>0.00319782209354713</v>
      </c>
      <c r="I363" s="9" t="n">
        <f aca="false">LN(B363/B362)</f>
        <v>0.0157996139485733</v>
      </c>
      <c r="J363" s="9" t="n">
        <f aca="false">LN(F363/F362)</f>
        <v>0.00319271993477982</v>
      </c>
      <c r="K363" s="9" t="n">
        <f aca="false">F363/F356-1</f>
        <v>0.0270158753625236</v>
      </c>
      <c r="L363" s="9" t="n">
        <f aca="false">F363/F333-1</f>
        <v>0.104980988978867</v>
      </c>
      <c r="M363" s="9" t="n">
        <f aca="false">B363/B356-1</f>
        <v>-0.0362387174619256</v>
      </c>
      <c r="N363" s="9" t="n">
        <f aca="false">B363/B333-1</f>
        <v>0.226485525989328</v>
      </c>
      <c r="O363" s="8" t="n">
        <f aca="false">MAX(O362,F363)</f>
        <v>112.034462881834</v>
      </c>
      <c r="P363" s="9" t="n">
        <f aca="false">F363/O363-1</f>
        <v>0</v>
      </c>
      <c r="Q363" s="8" t="n">
        <f aca="false">MAX(Q362,B363)</f>
        <v>659.714045002922</v>
      </c>
      <c r="R363" s="9" t="n">
        <f aca="false">B363/Q363-1</f>
        <v>-0.0362387174619256</v>
      </c>
      <c r="S363" s="9" t="n">
        <f aca="false">B363/INDEX($B:$B,$E363)-1</f>
        <v>0.0159250877908272</v>
      </c>
      <c r="T363" s="0" t="n">
        <f aca="false">IF(AND($A363&gt;=CrashTest!$B$3,$A363&lt;=CrashTest!$C$3),1,IF(AND($A363&gt;=CrashTest!$B$4,$A363&lt;=CrashTest!$C$4),2,IF(AND($A363&gt;=CrashTest!$B$5,$A363&lt;=CrashTest!$C$5),3,IF(AND($A363&gt;=CrashTest!$B$6,$A363&lt;=CrashTest!$C$6),4,IF(AND($A363&gt;=CrashTest!$B$7,$A363&lt;=CrashTest!$C$7),5,0)))))</f>
        <v>0</v>
      </c>
      <c r="U363" s="8" t="str">
        <f aca="false">IF(T363=0,"",IF(T362=T363,MAX(U362,B363),B363))</f>
        <v/>
      </c>
      <c r="V363" s="9" t="str">
        <f aca="false">IF(T363=0,"",B363/U363-1)</f>
        <v/>
      </c>
      <c r="W363" s="8" t="str">
        <f aca="false">IF(T363=0,"",IF(T362=T363,MAX(W362,F363),F363))</f>
        <v/>
      </c>
      <c r="X363" s="9" t="str">
        <f aca="false">IF(T363=0,"",F363/W363-1)</f>
        <v/>
      </c>
    </row>
    <row r="364" customFormat="false" ht="15" hidden="false" customHeight="false" outlineLevel="0" collapsed="false">
      <c r="A364" s="5" t="n">
        <v>44192</v>
      </c>
      <c r="B364" s="6" t="n">
        <v>688.480685447107</v>
      </c>
      <c r="C364" s="7" t="n">
        <v>244.0821234</v>
      </c>
      <c r="D364" s="0" t="n">
        <f aca="false">INT((ROW()-3)/30)</f>
        <v>12</v>
      </c>
      <c r="E364" s="0" t="n">
        <f aca="false">2+30*D364</f>
        <v>362</v>
      </c>
      <c r="F364" s="8" t="n">
        <f aca="false">INDEX($F:$F,$E364)*(2*B364/INDEX($B:$B,$E364)-C364/INDEX($C:$C,$E364))</f>
        <v>114.970878796499</v>
      </c>
      <c r="G364" s="9" t="n">
        <f aca="false">B364/B363-1</f>
        <v>0.0828456487773812</v>
      </c>
      <c r="H364" s="9" t="n">
        <f aca="false">F364/F363-1</f>
        <v>0.0262099343285278</v>
      </c>
      <c r="I364" s="9" t="n">
        <f aca="false">LN(B364/B363)</f>
        <v>0.0795924359571</v>
      </c>
      <c r="J364" s="9" t="n">
        <f aca="false">LN(F364/F363)</f>
        <v>0.025872340173206</v>
      </c>
      <c r="K364" s="9" t="n">
        <f aca="false">F364/F357-1</f>
        <v>0.0655332134363738</v>
      </c>
      <c r="L364" s="9" t="n">
        <f aca="false">F364/F334-1</f>
        <v>0.134372362228108</v>
      </c>
      <c r="M364" s="9" t="n">
        <f aca="false">B364/B357-1</f>
        <v>0.0781737215740475</v>
      </c>
      <c r="N364" s="9" t="n">
        <f aca="false">B364/B334-1</f>
        <v>0.331576407491072</v>
      </c>
      <c r="O364" s="8" t="n">
        <f aca="false">MAX(O363,F364)</f>
        <v>114.970878796499</v>
      </c>
      <c r="P364" s="9" t="n">
        <f aca="false">F364/O364-1</f>
        <v>0</v>
      </c>
      <c r="Q364" s="8" t="n">
        <f aca="false">MAX(Q363,B364)</f>
        <v>688.480685447107</v>
      </c>
      <c r="R364" s="9" t="n">
        <f aca="false">B364/Q364-1</f>
        <v>0</v>
      </c>
      <c r="S364" s="9" t="n">
        <f aca="false">B364/INDEX($B:$B,$E364)-1</f>
        <v>0.100090060798076</v>
      </c>
      <c r="T364" s="0" t="n">
        <f aca="false">IF(AND($A364&gt;=CrashTest!$B$3,$A364&lt;=CrashTest!$C$3),1,IF(AND($A364&gt;=CrashTest!$B$4,$A364&lt;=CrashTest!$C$4),2,IF(AND($A364&gt;=CrashTest!$B$5,$A364&lt;=CrashTest!$C$5),3,IF(AND($A364&gt;=CrashTest!$B$6,$A364&lt;=CrashTest!$C$6),4,IF(AND($A364&gt;=CrashTest!$B$7,$A364&lt;=CrashTest!$C$7),5,0)))))</f>
        <v>0</v>
      </c>
      <c r="U364" s="8" t="str">
        <f aca="false">IF(T364=0,"",IF(T363=T364,MAX(U363,B364),B364))</f>
        <v/>
      </c>
      <c r="V364" s="9" t="str">
        <f aca="false">IF(T364=0,"",B364/U364-1)</f>
        <v/>
      </c>
      <c r="W364" s="8" t="str">
        <f aca="false">IF(T364=0,"",IF(T363=T364,MAX(W363,F364),F364))</f>
        <v/>
      </c>
      <c r="X364" s="9" t="str">
        <f aca="false">IF(T364=0,"",F364/W364-1)</f>
        <v/>
      </c>
    </row>
    <row r="365" customFormat="false" ht="15" hidden="false" customHeight="false" outlineLevel="0" collapsed="false">
      <c r="A365" s="5" t="n">
        <v>44193</v>
      </c>
      <c r="B365" s="6" t="n">
        <v>730.518296902396</v>
      </c>
      <c r="C365" s="7" t="n">
        <v>272.1824078</v>
      </c>
      <c r="D365" s="0" t="n">
        <f aca="false">INT((ROW()-3)/30)</f>
        <v>12</v>
      </c>
      <c r="E365" s="0" t="n">
        <f aca="false">2+30*D365</f>
        <v>362</v>
      </c>
      <c r="F365" s="8" t="n">
        <f aca="false">INDEX($F:$F,$E365)*(2*B365/INDEX($B:$B,$E365)-C365/INDEX($C:$C,$E365))</f>
        <v>114.922035516641</v>
      </c>
      <c r="G365" s="9" t="n">
        <f aca="false">B365/B364-1</f>
        <v>0.0610585196416791</v>
      </c>
      <c r="H365" s="9" t="n">
        <f aca="false">F365/F364-1</f>
        <v>-0.000424831751912769</v>
      </c>
      <c r="I365" s="9" t="n">
        <f aca="false">LN(B365/B364)</f>
        <v>0.0592670132868016</v>
      </c>
      <c r="J365" s="9" t="n">
        <f aca="false">LN(F365/F364)</f>
        <v>-0.000424922018487795</v>
      </c>
      <c r="K365" s="9" t="n">
        <f aca="false">F365/F358-1</f>
        <v>0.0619518257710858</v>
      </c>
      <c r="L365" s="9" t="n">
        <f aca="false">F365/F335-1</f>
        <v>0.110286843723095</v>
      </c>
      <c r="M365" s="9" t="n">
        <f aca="false">B365/B358-1</f>
        <v>0.192592399171268</v>
      </c>
      <c r="N365" s="9" t="n">
        <f aca="false">B365/B335-1</f>
        <v>0.35073750330783</v>
      </c>
      <c r="O365" s="8" t="n">
        <f aca="false">MAX(O364,F365)</f>
        <v>114.970878796499</v>
      </c>
      <c r="P365" s="9" t="n">
        <f aca="false">F365/O365-1</f>
        <v>-0.000424831751912769</v>
      </c>
      <c r="Q365" s="8" t="n">
        <f aca="false">MAX(Q364,B365)</f>
        <v>730.518296902396</v>
      </c>
      <c r="R365" s="9" t="n">
        <f aca="false">B365/Q365-1</f>
        <v>0</v>
      </c>
      <c r="S365" s="9" t="n">
        <f aca="false">B365/INDEX($B:$B,$E365)-1</f>
        <v>0.167259931382932</v>
      </c>
      <c r="T365" s="0" t="n">
        <f aca="false">IF(AND($A365&gt;=CrashTest!$B$3,$A365&lt;=CrashTest!$C$3),1,IF(AND($A365&gt;=CrashTest!$B$4,$A365&lt;=CrashTest!$C$4),2,IF(AND($A365&gt;=CrashTest!$B$5,$A365&lt;=CrashTest!$C$5),3,IF(AND($A365&gt;=CrashTest!$B$6,$A365&lt;=CrashTest!$C$6),4,IF(AND($A365&gt;=CrashTest!$B$7,$A365&lt;=CrashTest!$C$7),5,0)))))</f>
        <v>0</v>
      </c>
      <c r="U365" s="8" t="str">
        <f aca="false">IF(T365=0,"",IF(T364=T365,MAX(U364,B365),B365))</f>
        <v/>
      </c>
      <c r="V365" s="9" t="str">
        <f aca="false">IF(T365=0,"",B365/U365-1)</f>
        <v/>
      </c>
      <c r="W365" s="8" t="str">
        <f aca="false">IF(T365=0,"",IF(T364=T365,MAX(W364,F365),F365))</f>
        <v/>
      </c>
      <c r="X365" s="9" t="str">
        <f aca="false">IF(T365=0,"",F365/W365-1)</f>
        <v/>
      </c>
    </row>
    <row r="366" customFormat="false" ht="15" hidden="false" customHeight="false" outlineLevel="0" collapsed="false">
      <c r="A366" s="5" t="n">
        <v>44194</v>
      </c>
      <c r="B366" s="6" t="n">
        <v>731.936295733489</v>
      </c>
      <c r="C366" s="7" t="n">
        <v>273.1503885</v>
      </c>
      <c r="D366" s="0" t="n">
        <f aca="false">INT((ROW()-3)/30)</f>
        <v>12</v>
      </c>
      <c r="E366" s="0" t="n">
        <f aca="false">2+30*D366</f>
        <v>362</v>
      </c>
      <c r="F366" s="8" t="n">
        <f aca="false">INDEX($F:$F,$E366)*(2*B366/INDEX($B:$B,$E366)-C366/INDEX($C:$C,$E366))</f>
        <v>114.909615659952</v>
      </c>
      <c r="G366" s="9" t="n">
        <f aca="false">B366/B365-1</f>
        <v>0.00194108598936649</v>
      </c>
      <c r="H366" s="9" t="n">
        <f aca="false">F366/F365-1</f>
        <v>-0.000108072021460792</v>
      </c>
      <c r="I366" s="9" t="n">
        <f aca="false">LN(B366/B365)</f>
        <v>0.00193920451629801</v>
      </c>
      <c r="J366" s="9" t="n">
        <f aca="false">LN(F366/F365)</f>
        <v>-0.000108077861662482</v>
      </c>
      <c r="K366" s="9" t="n">
        <f aca="false">F366/F359-1</f>
        <v>0.0655520045751561</v>
      </c>
      <c r="L366" s="9" t="n">
        <f aca="false">F366/F336-1</f>
        <v>0.114958014506612</v>
      </c>
      <c r="M366" s="9" t="n">
        <f aca="false">B366/B359-1</f>
        <v>0.154153518380653</v>
      </c>
      <c r="N366" s="9" t="n">
        <f aca="false">B366/B336-1</f>
        <v>0.273212672723407</v>
      </c>
      <c r="O366" s="8" t="n">
        <f aca="false">MAX(O365,F366)</f>
        <v>114.970878796499</v>
      </c>
      <c r="P366" s="9" t="n">
        <f aca="false">F366/O366-1</f>
        <v>-0.000532857860947256</v>
      </c>
      <c r="Q366" s="8" t="n">
        <f aca="false">MAX(Q365,B366)</f>
        <v>731.936295733489</v>
      </c>
      <c r="R366" s="9" t="n">
        <f aca="false">B366/Q366-1</f>
        <v>0</v>
      </c>
      <c r="S366" s="9" t="n">
        <f aca="false">B366/INDEX($B:$B,$E366)-1</f>
        <v>0.169525683281688</v>
      </c>
      <c r="T366" s="0" t="n">
        <f aca="false">IF(AND($A366&gt;=CrashTest!$B$3,$A366&lt;=CrashTest!$C$3),1,IF(AND($A366&gt;=CrashTest!$B$4,$A366&lt;=CrashTest!$C$4),2,IF(AND($A366&gt;=CrashTest!$B$5,$A366&lt;=CrashTest!$C$5),3,IF(AND($A366&gt;=CrashTest!$B$6,$A366&lt;=CrashTest!$C$6),4,IF(AND($A366&gt;=CrashTest!$B$7,$A366&lt;=CrashTest!$C$7),5,0)))))</f>
        <v>0</v>
      </c>
      <c r="U366" s="8" t="str">
        <f aca="false">IF(T366=0,"",IF(T365=T366,MAX(U365,B366),B366))</f>
        <v/>
      </c>
      <c r="V366" s="9" t="str">
        <f aca="false">IF(T366=0,"",B366/U366-1)</f>
        <v/>
      </c>
      <c r="W366" s="8" t="str">
        <f aca="false">IF(T366=0,"",IF(T365=T366,MAX(W365,F366),F366))</f>
        <v/>
      </c>
      <c r="X366" s="9" t="str">
        <f aca="false">IF(T366=0,"",F366/W366-1)</f>
        <v/>
      </c>
    </row>
    <row r="367" customFormat="false" ht="15" hidden="false" customHeight="false" outlineLevel="0" collapsed="false">
      <c r="A367" s="5" t="n">
        <v>44195</v>
      </c>
      <c r="B367" s="6" t="n">
        <v>751.208063705435</v>
      </c>
      <c r="C367" s="7" t="n">
        <v>285.850058</v>
      </c>
      <c r="D367" s="0" t="n">
        <f aca="false">INT((ROW()-3)/30)</f>
        <v>12</v>
      </c>
      <c r="E367" s="0" t="n">
        <f aca="false">2+30*D367</f>
        <v>362</v>
      </c>
      <c r="F367" s="8" t="n">
        <f aca="false">INDEX($F:$F,$E367)*(2*B367/INDEX($B:$B,$E367)-C367/INDEX($C:$C,$E367))</f>
        <v>114.9850607581</v>
      </c>
      <c r="G367" s="9" t="n">
        <f aca="false">B367/B366-1</f>
        <v>0.0263298432995913</v>
      </c>
      <c r="H367" s="9" t="n">
        <f aca="false">F367/F366-1</f>
        <v>0.000656560355844826</v>
      </c>
      <c r="I367" s="9" t="n">
        <f aca="false">LN(B367/B366)</f>
        <v>0.0259891797809026</v>
      </c>
      <c r="J367" s="9" t="n">
        <f aca="false">LN(F367/F366)</f>
        <v>0.000656344914389448</v>
      </c>
      <c r="K367" s="9" t="n">
        <f aca="false">F367/F360-1</f>
        <v>0.0812531980406004</v>
      </c>
      <c r="L367" s="9" t="n">
        <f aca="false">F367/F337-1</f>
        <v>0.109207165315363</v>
      </c>
      <c r="M367" s="9" t="n">
        <f aca="false">B367/B360-1</f>
        <v>0.276460101160145</v>
      </c>
      <c r="N367" s="9" t="n">
        <f aca="false">B367/B337-1</f>
        <v>0.224523913591858</v>
      </c>
      <c r="O367" s="8" t="n">
        <f aca="false">MAX(O366,F367)</f>
        <v>114.9850607581</v>
      </c>
      <c r="P367" s="9" t="n">
        <f aca="false">F367/O367-1</f>
        <v>0</v>
      </c>
      <c r="Q367" s="8" t="n">
        <f aca="false">MAX(Q366,B367)</f>
        <v>751.208063705435</v>
      </c>
      <c r="R367" s="9" t="n">
        <f aca="false">B367/Q367-1</f>
        <v>0</v>
      </c>
      <c r="S367" s="9" t="n">
        <f aca="false">B367/INDEX($B:$B,$E367)-1</f>
        <v>0.200319111257342</v>
      </c>
      <c r="T367" s="0" t="n">
        <f aca="false">IF(AND($A367&gt;=CrashTest!$B$3,$A367&lt;=CrashTest!$C$3),1,IF(AND($A367&gt;=CrashTest!$B$4,$A367&lt;=CrashTest!$C$4),2,IF(AND($A367&gt;=CrashTest!$B$5,$A367&lt;=CrashTest!$C$5),3,IF(AND($A367&gt;=CrashTest!$B$6,$A367&lt;=CrashTest!$C$6),4,IF(AND($A367&gt;=CrashTest!$B$7,$A367&lt;=CrashTest!$C$7),5,0)))))</f>
        <v>0</v>
      </c>
      <c r="U367" s="8" t="str">
        <f aca="false">IF(T367=0,"",IF(T366=T367,MAX(U366,B367),B367))</f>
        <v/>
      </c>
      <c r="V367" s="9" t="str">
        <f aca="false">IF(T367=0,"",B367/U367-1)</f>
        <v/>
      </c>
      <c r="W367" s="8" t="str">
        <f aca="false">IF(T367=0,"",IF(T366=T367,MAX(W366,F367),F367))</f>
        <v/>
      </c>
      <c r="X367" s="9" t="str">
        <f aca="false">IF(T367=0,"",F367/W367-1)</f>
        <v/>
      </c>
    </row>
    <row r="368" customFormat="false" ht="15" hidden="false" customHeight="false" outlineLevel="0" collapsed="false">
      <c r="A368" s="5" t="n">
        <v>44196</v>
      </c>
      <c r="B368" s="6" t="n">
        <v>739.025849853887</v>
      </c>
      <c r="C368" s="7" t="n">
        <v>276.1860391</v>
      </c>
      <c r="D368" s="0" t="n">
        <f aca="false">INT((ROW()-3)/30)</f>
        <v>12</v>
      </c>
      <c r="E368" s="0" t="n">
        <f aca="false">2+30*D368</f>
        <v>362</v>
      </c>
      <c r="F368" s="8" t="n">
        <f aca="false">INDEX($F:$F,$E368)*(2*B368/INDEX($B:$B,$E368)-C368/INDEX($C:$C,$E368))</f>
        <v>115.813783687804</v>
      </c>
      <c r="G368" s="9" t="n">
        <f aca="false">B368/B367-1</f>
        <v>-0.0162168305162456</v>
      </c>
      <c r="H368" s="9" t="n">
        <f aca="false">F368/F367-1</f>
        <v>0.0072072226099702</v>
      </c>
      <c r="I368" s="9" t="n">
        <f aca="false">LN(B368/B367)</f>
        <v>-0.0163497624275784</v>
      </c>
      <c r="J368" s="9" t="n">
        <f aca="false">LN(F368/F367)</f>
        <v>0.00718137470121097</v>
      </c>
      <c r="K368" s="9" t="n">
        <f aca="false">F368/F361-1</f>
        <v>0.0681079503750277</v>
      </c>
      <c r="L368" s="9" t="n">
        <f aca="false">F368/F338-1</f>
        <v>0.106661554221462</v>
      </c>
      <c r="M368" s="9" t="n">
        <f aca="false">B368/B361-1</f>
        <v>0.20776861232064</v>
      </c>
      <c r="N368" s="9" t="n">
        <f aca="false">B368/B338-1</f>
        <v>0.256309215474758</v>
      </c>
      <c r="O368" s="8" t="n">
        <f aca="false">MAX(O367,F368)</f>
        <v>115.813783687804</v>
      </c>
      <c r="P368" s="9" t="n">
        <f aca="false">F368/O368-1</f>
        <v>0</v>
      </c>
      <c r="Q368" s="8" t="n">
        <f aca="false">MAX(Q367,B368)</f>
        <v>751.208063705435</v>
      </c>
      <c r="R368" s="9" t="n">
        <f aca="false">B368/Q368-1</f>
        <v>-0.0162168305162456</v>
      </c>
      <c r="S368" s="9" t="n">
        <f aca="false">B368/INDEX($B:$B,$E368)-1</f>
        <v>0.180853739664671</v>
      </c>
      <c r="T368" s="0" t="n">
        <f aca="false">IF(AND($A368&gt;=CrashTest!$B$3,$A368&lt;=CrashTest!$C$3),1,IF(AND($A368&gt;=CrashTest!$B$4,$A368&lt;=CrashTest!$C$4),2,IF(AND($A368&gt;=CrashTest!$B$5,$A368&lt;=CrashTest!$C$5),3,IF(AND($A368&gt;=CrashTest!$B$6,$A368&lt;=CrashTest!$C$6),4,IF(AND($A368&gt;=CrashTest!$B$7,$A368&lt;=CrashTest!$C$7),5,0)))))</f>
        <v>0</v>
      </c>
      <c r="U368" s="8" t="str">
        <f aca="false">IF(T368=0,"",IF(T367=T368,MAX(U367,B368),B368))</f>
        <v/>
      </c>
      <c r="V368" s="9" t="str">
        <f aca="false">IF(T368=0,"",B368/U368-1)</f>
        <v/>
      </c>
      <c r="W368" s="8" t="str">
        <f aca="false">IF(T368=0,"",IF(T367=T368,MAX(W367,F368),F368))</f>
        <v/>
      </c>
      <c r="X368" s="9" t="str">
        <f aca="false">IF(T368=0,"",F368/W368-1)</f>
        <v/>
      </c>
    </row>
    <row r="369" customFormat="false" ht="15" hidden="false" customHeight="false" outlineLevel="0" collapsed="false">
      <c r="A369" s="5" t="n">
        <v>44197</v>
      </c>
      <c r="B369" s="6" t="n">
        <v>730.91432063121</v>
      </c>
      <c r="C369" s="7" t="n">
        <v>271.6913517</v>
      </c>
      <c r="D369" s="0" t="n">
        <f aca="false">INT((ROW()-3)/30)</f>
        <v>12</v>
      </c>
      <c r="E369" s="0" t="n">
        <f aca="false">2+30*D369</f>
        <v>362</v>
      </c>
      <c r="F369" s="8" t="n">
        <f aca="false">INDEX($F:$F,$E369)*(2*B369/INDEX($B:$B,$E369)-C369/INDEX($C:$C,$E369))</f>
        <v>115.326399244841</v>
      </c>
      <c r="G369" s="9" t="n">
        <f aca="false">B369/B368-1</f>
        <v>-0.0109759749598486</v>
      </c>
      <c r="H369" s="9" t="n">
        <f aca="false">F369/F368-1</f>
        <v>-0.0042083457378167</v>
      </c>
      <c r="I369" s="9" t="n">
        <f aca="false">LN(B369/B368)</f>
        <v>-0.0110366553995211</v>
      </c>
      <c r="J369" s="9" t="n">
        <f aca="false">LN(F369/F368)</f>
        <v>-0.00421722574693023</v>
      </c>
      <c r="K369" s="9" t="n">
        <f aca="false">F369/F362-1</f>
        <v>0.0326750320956397</v>
      </c>
      <c r="L369" s="9" t="n">
        <f aca="false">F369/F339-1</f>
        <v>0.100250575748301</v>
      </c>
      <c r="M369" s="9" t="n">
        <f aca="false">B369/B362-1</f>
        <v>0.167892718586868</v>
      </c>
      <c r="N369" s="9" t="n">
        <f aca="false">B369/B339-1</f>
        <v>0.220374170596883</v>
      </c>
      <c r="O369" s="8" t="n">
        <f aca="false">MAX(O368,F369)</f>
        <v>115.813783687804</v>
      </c>
      <c r="P369" s="9" t="n">
        <f aca="false">F369/O369-1</f>
        <v>-0.0042083457378167</v>
      </c>
      <c r="Q369" s="8" t="n">
        <f aca="false">MAX(Q368,B369)</f>
        <v>751.208063705435</v>
      </c>
      <c r="R369" s="9" t="n">
        <f aca="false">B369/Q369-1</f>
        <v>-0.0270148099504196</v>
      </c>
      <c r="S369" s="9" t="n">
        <f aca="false">B369/INDEX($B:$B,$E369)-1</f>
        <v>0.167892718586868</v>
      </c>
      <c r="T369" s="0" t="n">
        <f aca="false">IF(AND($A369&gt;=CrashTest!$B$3,$A369&lt;=CrashTest!$C$3),1,IF(AND($A369&gt;=CrashTest!$B$4,$A369&lt;=CrashTest!$C$4),2,IF(AND($A369&gt;=CrashTest!$B$5,$A369&lt;=CrashTest!$C$5),3,IF(AND($A369&gt;=CrashTest!$B$6,$A369&lt;=CrashTest!$C$6),4,IF(AND($A369&gt;=CrashTest!$B$7,$A369&lt;=CrashTest!$C$7),5,0)))))</f>
        <v>0</v>
      </c>
      <c r="U369" s="8" t="str">
        <f aca="false">IF(T369=0,"",IF(T368=T369,MAX(U368,B369),B369))</f>
        <v/>
      </c>
      <c r="V369" s="9" t="str">
        <f aca="false">IF(T369=0,"",B369/U369-1)</f>
        <v/>
      </c>
      <c r="W369" s="8" t="str">
        <f aca="false">IF(T369=0,"",IF(T368=T369,MAX(W368,F369),F369))</f>
        <v/>
      </c>
      <c r="X369" s="9" t="str">
        <f aca="false">IF(T369=0,"",F369/W369-1)</f>
        <v/>
      </c>
    </row>
    <row r="370" customFormat="false" ht="15" hidden="false" customHeight="false" outlineLevel="0" collapsed="false">
      <c r="A370" s="5" t="n">
        <v>44198</v>
      </c>
      <c r="B370" s="6" t="n">
        <v>775.296622443016</v>
      </c>
      <c r="C370" s="7" t="n">
        <v>299.7958599</v>
      </c>
      <c r="D370" s="0" t="n">
        <f aca="false">INT((ROW()-3)/30)</f>
        <v>12</v>
      </c>
      <c r="E370" s="0" t="n">
        <f aca="false">2+30*D370</f>
        <v>362</v>
      </c>
      <c r="F370" s="8" t="n">
        <f aca="false">INDEX($F:$F,$E370)*(2*B370/INDEX($B:$B,$E370)-C370/INDEX($C:$C,$E370))</f>
        <v>116.112084595703</v>
      </c>
      <c r="G370" s="9" t="n">
        <f aca="false">B370/B369-1</f>
        <v>0.0607216202488383</v>
      </c>
      <c r="H370" s="9" t="n">
        <f aca="false">F370/F369-1</f>
        <v>0.00681271032483544</v>
      </c>
      <c r="I370" s="9" t="n">
        <f aca="false">LN(B370/B369)</f>
        <v>0.058949450322253</v>
      </c>
      <c r="J370" s="9" t="n">
        <f aca="false">LN(F370/F369)</f>
        <v>0.00678960867771813</v>
      </c>
      <c r="K370" s="9" t="n">
        <f aca="false">F370/F363-1</f>
        <v>0.0363961374828876</v>
      </c>
      <c r="L370" s="9" t="n">
        <f aca="false">F370/F340-1</f>
        <v>0.101520875567008</v>
      </c>
      <c r="M370" s="9" t="n">
        <f aca="false">B370/B363-1</f>
        <v>0.21939016136527</v>
      </c>
      <c r="N370" s="9" t="n">
        <f aca="false">B370/B340-1</f>
        <v>0.255430753350638</v>
      </c>
      <c r="O370" s="8" t="n">
        <f aca="false">MAX(O369,F370)</f>
        <v>116.112084595703</v>
      </c>
      <c r="P370" s="9" t="n">
        <f aca="false">F370/O370-1</f>
        <v>0</v>
      </c>
      <c r="Q370" s="8" t="n">
        <f aca="false">MAX(Q369,B370)</f>
        <v>775.296622443016</v>
      </c>
      <c r="R370" s="9" t="n">
        <f aca="false">B370/Q370-1</f>
        <v>0</v>
      </c>
      <c r="S370" s="9" t="n">
        <f aca="false">B370/INDEX($B:$B,$E370)-1</f>
        <v>0.238809056736284</v>
      </c>
      <c r="T370" s="0" t="n">
        <f aca="false">IF(AND($A370&gt;=CrashTest!$B$3,$A370&lt;=CrashTest!$C$3),1,IF(AND($A370&gt;=CrashTest!$B$4,$A370&lt;=CrashTest!$C$4),2,IF(AND($A370&gt;=CrashTest!$B$5,$A370&lt;=CrashTest!$C$5),3,IF(AND($A370&gt;=CrashTest!$B$6,$A370&lt;=CrashTest!$C$6),4,IF(AND($A370&gt;=CrashTest!$B$7,$A370&lt;=CrashTest!$C$7),5,0)))))</f>
        <v>0</v>
      </c>
      <c r="U370" s="8" t="str">
        <f aca="false">IF(T370=0,"",IF(T369=T370,MAX(U369,B370),B370))</f>
        <v/>
      </c>
      <c r="V370" s="9" t="str">
        <f aca="false">IF(T370=0,"",B370/U370-1)</f>
        <v/>
      </c>
      <c r="W370" s="8" t="str">
        <f aca="false">IF(T370=0,"",IF(T369=T370,MAX(W369,F370),F370))</f>
        <v/>
      </c>
      <c r="X370" s="9" t="str">
        <f aca="false">IF(T370=0,"",F370/W370-1)</f>
        <v/>
      </c>
    </row>
    <row r="371" customFormat="false" ht="15" hidden="false" customHeight="false" outlineLevel="0" collapsed="false">
      <c r="A371" s="5" t="n">
        <v>44199</v>
      </c>
      <c r="B371" s="6" t="n">
        <v>990.365324956166</v>
      </c>
      <c r="C371" s="7" t="n">
        <v>432.46867</v>
      </c>
      <c r="D371" s="0" t="n">
        <f aca="false">INT((ROW()-3)/30)</f>
        <v>12</v>
      </c>
      <c r="E371" s="0" t="n">
        <f aca="false">2+30*D371</f>
        <v>362</v>
      </c>
      <c r="F371" s="8" t="n">
        <f aca="false">INDEX($F:$F,$E371)*(2*B371/INDEX($B:$B,$E371)-C371/INDEX($C:$C,$E371))</f>
        <v>121.803003332543</v>
      </c>
      <c r="G371" s="9" t="n">
        <f aca="false">B371/B370-1</f>
        <v>0.277401830844372</v>
      </c>
      <c r="H371" s="9" t="n">
        <f aca="false">F371/F370-1</f>
        <v>0.0490122863322602</v>
      </c>
      <c r="I371" s="9" t="n">
        <f aca="false">LN(B371/B370)</f>
        <v>0.244828195402796</v>
      </c>
      <c r="J371" s="9" t="n">
        <f aca="false">LN(F371/F370)</f>
        <v>0.0478490417690785</v>
      </c>
      <c r="K371" s="9" t="n">
        <f aca="false">F371/F364-1</f>
        <v>0.0594248265957607</v>
      </c>
      <c r="L371" s="9" t="n">
        <f aca="false">F371/F341-1</f>
        <v>0.159187423414644</v>
      </c>
      <c r="M371" s="9" t="n">
        <f aca="false">B371/B364-1</f>
        <v>0.438479460484809</v>
      </c>
      <c r="N371" s="9" t="n">
        <f aca="false">B371/B341-1</f>
        <v>0.730871775435478</v>
      </c>
      <c r="O371" s="8" t="n">
        <f aca="false">MAX(O370,F371)</f>
        <v>121.803003332543</v>
      </c>
      <c r="P371" s="9" t="n">
        <f aca="false">F371/O371-1</f>
        <v>0</v>
      </c>
      <c r="Q371" s="8" t="n">
        <f aca="false">MAX(Q370,B371)</f>
        <v>990.365324956166</v>
      </c>
      <c r="R371" s="9" t="n">
        <f aca="false">B371/Q371-1</f>
        <v>0</v>
      </c>
      <c r="S371" s="9" t="n">
        <f aca="false">B371/INDEX($B:$B,$E371)-1</f>
        <v>0.582456957141517</v>
      </c>
      <c r="T371" s="0" t="n">
        <f aca="false">IF(AND($A371&gt;=CrashTest!$B$3,$A371&lt;=CrashTest!$C$3),1,IF(AND($A371&gt;=CrashTest!$B$4,$A371&lt;=CrashTest!$C$4),2,IF(AND($A371&gt;=CrashTest!$B$5,$A371&lt;=CrashTest!$C$5),3,IF(AND($A371&gt;=CrashTest!$B$6,$A371&lt;=CrashTest!$C$6),4,IF(AND($A371&gt;=CrashTest!$B$7,$A371&lt;=CrashTest!$C$7),5,0)))))</f>
        <v>0</v>
      </c>
      <c r="U371" s="8" t="str">
        <f aca="false">IF(T371=0,"",IF(T370=T371,MAX(U370,B371),B371))</f>
        <v/>
      </c>
      <c r="V371" s="9" t="str">
        <f aca="false">IF(T371=0,"",B371/U371-1)</f>
        <v/>
      </c>
      <c r="W371" s="8" t="str">
        <f aca="false">IF(T371=0,"",IF(T370=T371,MAX(W370,F371),F371))</f>
        <v/>
      </c>
      <c r="X371" s="9" t="str">
        <f aca="false">IF(T371=0,"",F371/W371-1)</f>
        <v/>
      </c>
    </row>
    <row r="372" customFormat="false" ht="15" hidden="false" customHeight="false" outlineLevel="0" collapsed="false">
      <c r="A372" s="5" t="n">
        <v>44200</v>
      </c>
      <c r="B372" s="6" t="n">
        <v>1030.31844886032</v>
      </c>
      <c r="C372" s="7" t="n">
        <v>473.9302048</v>
      </c>
      <c r="D372" s="0" t="n">
        <f aca="false">INT((ROW()-3)/30)</f>
        <v>12</v>
      </c>
      <c r="E372" s="0" t="n">
        <f aca="false">2+30*D372</f>
        <v>362</v>
      </c>
      <c r="F372" s="8" t="n">
        <f aca="false">INDEX($F:$F,$E372)*(2*B372/INDEX($B:$B,$E372)-C372/INDEX($C:$C,$E372))</f>
        <v>113.853453986107</v>
      </c>
      <c r="G372" s="9" t="n">
        <f aca="false">B372/B371-1</f>
        <v>0.0403418040771191</v>
      </c>
      <c r="H372" s="9" t="n">
        <f aca="false">F372/F371-1</f>
        <v>-0.0652656266999653</v>
      </c>
      <c r="I372" s="9" t="n">
        <f aca="false">LN(B372/B371)</f>
        <v>0.0395493169236087</v>
      </c>
      <c r="J372" s="9" t="n">
        <f aca="false">LN(F372/F371)</f>
        <v>-0.067492882782669</v>
      </c>
      <c r="K372" s="9" t="n">
        <f aca="false">F372/F365-1</f>
        <v>-0.00929831712195373</v>
      </c>
      <c r="L372" s="9" t="n">
        <f aca="false">F372/F342-1</f>
        <v>0.0975151895979545</v>
      </c>
      <c r="M372" s="9" t="n">
        <f aca="false">B372/B365-1</f>
        <v>0.410393761838904</v>
      </c>
      <c r="N372" s="9" t="n">
        <f aca="false">B372/B342-1</f>
        <v>0.731873031177786</v>
      </c>
      <c r="O372" s="8" t="n">
        <f aca="false">MAX(O371,F372)</f>
        <v>121.803003332543</v>
      </c>
      <c r="P372" s="9" t="n">
        <f aca="false">F372/O372-1</f>
        <v>-0.0652656266999653</v>
      </c>
      <c r="Q372" s="8" t="n">
        <f aca="false">MAX(Q371,B372)</f>
        <v>1030.31844886032</v>
      </c>
      <c r="R372" s="9" t="n">
        <f aca="false">B372/Q372-1</f>
        <v>0</v>
      </c>
      <c r="S372" s="9" t="n">
        <f aca="false">B372/INDEX($B:$B,$E372)-1</f>
        <v>0.646296125666994</v>
      </c>
      <c r="T372" s="0" t="n">
        <f aca="false">IF(AND($A372&gt;=CrashTest!$B$3,$A372&lt;=CrashTest!$C$3),1,IF(AND($A372&gt;=CrashTest!$B$4,$A372&lt;=CrashTest!$C$4),2,IF(AND($A372&gt;=CrashTest!$B$5,$A372&lt;=CrashTest!$C$5),3,IF(AND($A372&gt;=CrashTest!$B$6,$A372&lt;=CrashTest!$C$6),4,IF(AND($A372&gt;=CrashTest!$B$7,$A372&lt;=CrashTest!$C$7),5,0)))))</f>
        <v>0</v>
      </c>
      <c r="U372" s="8" t="str">
        <f aca="false">IF(T372=0,"",IF(T371=T372,MAX(U371,B372),B372))</f>
        <v/>
      </c>
      <c r="V372" s="9" t="str">
        <f aca="false">IF(T372=0,"",B372/U372-1)</f>
        <v/>
      </c>
      <c r="W372" s="8" t="str">
        <f aca="false">IF(T372=0,"",IF(T371=T372,MAX(W371,F372),F372))</f>
        <v/>
      </c>
      <c r="X372" s="9" t="str">
        <f aca="false">IF(T372=0,"",F372/W372-1)</f>
        <v/>
      </c>
    </row>
    <row r="373" customFormat="false" ht="15" hidden="false" customHeight="false" outlineLevel="0" collapsed="false">
      <c r="A373" s="5" t="n">
        <v>44201</v>
      </c>
      <c r="B373" s="6" t="n">
        <v>1101.55981414378</v>
      </c>
      <c r="C373" s="7" t="n">
        <v>513.9524132</v>
      </c>
      <c r="D373" s="0" t="n">
        <f aca="false">INT((ROW()-3)/30)</f>
        <v>12</v>
      </c>
      <c r="E373" s="0" t="n">
        <f aca="false">2+30*D373</f>
        <v>362</v>
      </c>
      <c r="F373" s="8" t="n">
        <f aca="false">INDEX($F:$F,$E373)*(2*B373/INDEX($B:$B,$E373)-C373/INDEX($C:$C,$E373))</f>
        <v>117.841248147134</v>
      </c>
      <c r="G373" s="9" t="n">
        <f aca="false">B373/B372-1</f>
        <v>0.0691449962506865</v>
      </c>
      <c r="H373" s="9" t="n">
        <f aca="false">F373/F372-1</f>
        <v>0.0350256757385135</v>
      </c>
      <c r="I373" s="9" t="n">
        <f aca="false">LN(B373/B372)</f>
        <v>0.0668592601234762</v>
      </c>
      <c r="J373" s="9" t="n">
        <f aca="false">LN(F373/F372)</f>
        <v>0.0344262338864566</v>
      </c>
      <c r="K373" s="9" t="n">
        <f aca="false">F373/F366-1</f>
        <v>0.0255125079859035</v>
      </c>
      <c r="L373" s="9" t="n">
        <f aca="false">F373/F343-1</f>
        <v>0.123577027154909</v>
      </c>
      <c r="M373" s="9" t="n">
        <f aca="false">B373/B366-1</f>
        <v>0.504994110231797</v>
      </c>
      <c r="N373" s="9" t="n">
        <f aca="false">B373/B343-1</f>
        <v>0.829083785402524</v>
      </c>
      <c r="O373" s="8" t="n">
        <f aca="false">MAX(O372,F373)</f>
        <v>121.803003332543</v>
      </c>
      <c r="P373" s="9" t="n">
        <f aca="false">F373/O373-1</f>
        <v>-0.0325259236391157</v>
      </c>
      <c r="Q373" s="8" t="n">
        <f aca="false">MAX(Q372,B373)</f>
        <v>1101.55981414378</v>
      </c>
      <c r="R373" s="9" t="n">
        <f aca="false">B373/Q373-1</f>
        <v>0</v>
      </c>
      <c r="S373" s="9" t="n">
        <f aca="false">B373/INDEX($B:$B,$E373)-1</f>
        <v>0.760129265103758</v>
      </c>
      <c r="T373" s="0" t="n">
        <f aca="false">IF(AND($A373&gt;=CrashTest!$B$3,$A373&lt;=CrashTest!$C$3),1,IF(AND($A373&gt;=CrashTest!$B$4,$A373&lt;=CrashTest!$C$4),2,IF(AND($A373&gt;=CrashTest!$B$5,$A373&lt;=CrashTest!$C$5),3,IF(AND($A373&gt;=CrashTest!$B$6,$A373&lt;=CrashTest!$C$6),4,IF(AND($A373&gt;=CrashTest!$B$7,$A373&lt;=CrashTest!$C$7),5,0)))))</f>
        <v>0</v>
      </c>
      <c r="U373" s="8" t="str">
        <f aca="false">IF(T373=0,"",IF(T372=T373,MAX(U372,B373),B373))</f>
        <v/>
      </c>
      <c r="V373" s="9" t="str">
        <f aca="false">IF(T373=0,"",B373/U373-1)</f>
        <v/>
      </c>
      <c r="W373" s="8" t="str">
        <f aca="false">IF(T373=0,"",IF(T372=T373,MAX(W372,F373),F373))</f>
        <v/>
      </c>
      <c r="X373" s="9" t="str">
        <f aca="false">IF(T373=0,"",F373/W373-1)</f>
        <v/>
      </c>
    </row>
    <row r="374" customFormat="false" ht="15" hidden="false" customHeight="false" outlineLevel="0" collapsed="false">
      <c r="A374" s="5" t="n">
        <v>44202</v>
      </c>
      <c r="B374" s="6" t="n">
        <v>1199.35239976622</v>
      </c>
      <c r="C374" s="7" t="n">
        <v>585.1007457</v>
      </c>
      <c r="D374" s="0" t="n">
        <f aca="false">INT((ROW()-3)/30)</f>
        <v>12</v>
      </c>
      <c r="E374" s="0" t="n">
        <f aca="false">2+30*D374</f>
        <v>362</v>
      </c>
      <c r="F374" s="8" t="n">
        <f aca="false">INDEX($F:$F,$E374)*(2*B374/INDEX($B:$B,$E374)-C374/INDEX($C:$C,$E374))</f>
        <v>114.632545878404</v>
      </c>
      <c r="G374" s="9" t="n">
        <f aca="false">B374/B373-1</f>
        <v>0.0887764643978524</v>
      </c>
      <c r="H374" s="9" t="n">
        <f aca="false">F374/F373-1</f>
        <v>-0.0272290248039735</v>
      </c>
      <c r="I374" s="9" t="n">
        <f aca="false">LN(B374/B373)</f>
        <v>0.0850545560284062</v>
      </c>
      <c r="J374" s="9" t="n">
        <f aca="false">LN(F374/F373)</f>
        <v>-0.0276066045681161</v>
      </c>
      <c r="K374" s="9" t="n">
        <f aca="false">F374/F367-1</f>
        <v>-0.00306574504002</v>
      </c>
      <c r="L374" s="9" t="n">
        <f aca="false">F374/F344-1</f>
        <v>0.0953030822988032</v>
      </c>
      <c r="M374" s="9" t="n">
        <f aca="false">B374/B367-1</f>
        <v>0.596564863601507</v>
      </c>
      <c r="N374" s="9" t="n">
        <f aca="false">B374/B344-1</f>
        <v>1.02654896202419</v>
      </c>
      <c r="O374" s="8" t="n">
        <f aca="false">MAX(O373,F374)</f>
        <v>121.803003332543</v>
      </c>
      <c r="P374" s="9" t="n">
        <f aca="false">F374/O374-1</f>
        <v>-0.0588692992615475</v>
      </c>
      <c r="Q374" s="8" t="n">
        <f aca="false">MAX(Q373,B374)</f>
        <v>1199.35239976622</v>
      </c>
      <c r="R374" s="9" t="n">
        <f aca="false">B374/Q374-1</f>
        <v>0</v>
      </c>
      <c r="S374" s="9" t="n">
        <f aca="false">B374/INDEX($B:$B,$E374)-1</f>
        <v>0.91638731814286</v>
      </c>
      <c r="T374" s="0" t="n">
        <f aca="false">IF(AND($A374&gt;=CrashTest!$B$3,$A374&lt;=CrashTest!$C$3),1,IF(AND($A374&gt;=CrashTest!$B$4,$A374&lt;=CrashTest!$C$4),2,IF(AND($A374&gt;=CrashTest!$B$5,$A374&lt;=CrashTest!$C$5),3,IF(AND($A374&gt;=CrashTest!$B$6,$A374&lt;=CrashTest!$C$6),4,IF(AND($A374&gt;=CrashTest!$B$7,$A374&lt;=CrashTest!$C$7),5,0)))))</f>
        <v>0</v>
      </c>
      <c r="U374" s="8" t="str">
        <f aca="false">IF(T374=0,"",IF(T373=T374,MAX(U373,B374),B374))</f>
        <v/>
      </c>
      <c r="V374" s="9" t="str">
        <f aca="false">IF(T374=0,"",B374/U374-1)</f>
        <v/>
      </c>
      <c r="W374" s="8" t="str">
        <f aca="false">IF(T374=0,"",IF(T373=T374,MAX(W373,F374),F374))</f>
        <v/>
      </c>
      <c r="X374" s="9" t="str">
        <f aca="false">IF(T374=0,"",F374/W374-1)</f>
        <v/>
      </c>
    </row>
    <row r="375" customFormat="false" ht="15" hidden="false" customHeight="false" outlineLevel="0" collapsed="false">
      <c r="A375" s="5" t="n">
        <v>44203</v>
      </c>
      <c r="B375" s="6" t="n">
        <v>1220.21421332554</v>
      </c>
      <c r="C375" s="7" t="n">
        <v>594.3857607</v>
      </c>
      <c r="D375" s="0" t="n">
        <f aca="false">INT((ROW()-3)/30)</f>
        <v>12</v>
      </c>
      <c r="E375" s="0" t="n">
        <f aca="false">2+30*D375</f>
        <v>362</v>
      </c>
      <c r="F375" s="8" t="n">
        <f aca="false">INDEX($F:$F,$E375)*(2*B375/INDEX($B:$B,$E375)-C375/INDEX($C:$C,$E375))</f>
        <v>117.104473432302</v>
      </c>
      <c r="G375" s="9" t="n">
        <f aca="false">B375/B374-1</f>
        <v>0.0173942317232085</v>
      </c>
      <c r="H375" s="9" t="n">
        <f aca="false">F375/F374-1</f>
        <v>0.0215639244069454</v>
      </c>
      <c r="I375" s="9" t="n">
        <f aca="false">LN(B375/B374)</f>
        <v>0.0172446837651442</v>
      </c>
      <c r="J375" s="9" t="n">
        <f aca="false">LN(F375/F374)</f>
        <v>0.0213347122768784</v>
      </c>
      <c r="K375" s="9" t="n">
        <f aca="false">F375/F368-1</f>
        <v>0.0111445261815877</v>
      </c>
      <c r="L375" s="9" t="n">
        <f aca="false">F375/F345-1</f>
        <v>0.138714391055276</v>
      </c>
      <c r="M375" s="9" t="n">
        <f aca="false">B375/B368-1</f>
        <v>0.651111681095849</v>
      </c>
      <c r="N375" s="9" t="n">
        <f aca="false">B375/B345-1</f>
        <v>1.20128701029808</v>
      </c>
      <c r="O375" s="8" t="n">
        <f aca="false">MAX(O374,F375)</f>
        <v>121.803003332543</v>
      </c>
      <c r="P375" s="9" t="n">
        <f aca="false">F375/O375-1</f>
        <v>-0.0385748279737681</v>
      </c>
      <c r="Q375" s="8" t="n">
        <f aca="false">MAX(Q374,B375)</f>
        <v>1220.21421332554</v>
      </c>
      <c r="R375" s="9" t="n">
        <f aca="false">B375/Q375-1</f>
        <v>0</v>
      </c>
      <c r="S375" s="9" t="n">
        <f aca="false">B375/INDEX($B:$B,$E375)-1</f>
        <v>0.949721403226055</v>
      </c>
      <c r="T375" s="0" t="n">
        <f aca="false">IF(AND($A375&gt;=CrashTest!$B$3,$A375&lt;=CrashTest!$C$3),1,IF(AND($A375&gt;=CrashTest!$B$4,$A375&lt;=CrashTest!$C$4),2,IF(AND($A375&gt;=CrashTest!$B$5,$A375&lt;=CrashTest!$C$5),3,IF(AND($A375&gt;=CrashTest!$B$6,$A375&lt;=CrashTest!$C$6),4,IF(AND($A375&gt;=CrashTest!$B$7,$A375&lt;=CrashTest!$C$7),5,0)))))</f>
        <v>0</v>
      </c>
      <c r="U375" s="8" t="str">
        <f aca="false">IF(T375=0,"",IF(T374=T375,MAX(U374,B375),B375))</f>
        <v/>
      </c>
      <c r="V375" s="9" t="str">
        <f aca="false">IF(T375=0,"",B375/U375-1)</f>
        <v/>
      </c>
      <c r="W375" s="8" t="str">
        <f aca="false">IF(T375=0,"",IF(T374=T375,MAX(W374,F375),F375))</f>
        <v/>
      </c>
      <c r="X375" s="9" t="str">
        <f aca="false">IF(T375=0,"",F375/W375-1)</f>
        <v/>
      </c>
    </row>
    <row r="376" customFormat="false" ht="15" hidden="false" customHeight="false" outlineLevel="0" collapsed="false">
      <c r="A376" s="5" t="n">
        <v>44204</v>
      </c>
      <c r="B376" s="6" t="n">
        <v>1219.88072121566</v>
      </c>
      <c r="C376" s="7" t="n">
        <v>588.5221367</v>
      </c>
      <c r="D376" s="0" t="n">
        <f aca="false">INT((ROW()-3)/30)</f>
        <v>12</v>
      </c>
      <c r="E376" s="0" t="n">
        <f aca="false">2+30*D376</f>
        <v>362</v>
      </c>
      <c r="F376" s="8" t="n">
        <f aca="false">INDEX($F:$F,$E376)*(2*B376/INDEX($B:$B,$E376)-C376/INDEX($C:$C,$E376))</f>
        <v>120.126227349546</v>
      </c>
      <c r="G376" s="9" t="n">
        <f aca="false">B376/B375-1</f>
        <v>-0.000273306200040846</v>
      </c>
      <c r="H376" s="9" t="n">
        <f aca="false">F376/F375-1</f>
        <v>0.0258039153302776</v>
      </c>
      <c r="I376" s="9" t="n">
        <f aca="false">LN(B376/B375)</f>
        <v>-0.000273343554986717</v>
      </c>
      <c r="J376" s="9" t="n">
        <f aca="false">LN(F376/F375)</f>
        <v>0.0254766128211549</v>
      </c>
      <c r="K376" s="9" t="n">
        <f aca="false">F376/F369-1</f>
        <v>0.0416195089427369</v>
      </c>
      <c r="L376" s="9" t="n">
        <f aca="false">F376/F346-1</f>
        <v>0.154075181674882</v>
      </c>
      <c r="M376" s="9" t="n">
        <f aca="false">B376/B369-1</f>
        <v>0.668979094789364</v>
      </c>
      <c r="N376" s="9" t="n">
        <f aca="false">B376/B346-1</f>
        <v>1.12443543261118</v>
      </c>
      <c r="O376" s="8" t="n">
        <f aca="false">MAX(O375,F376)</f>
        <v>121.803003332543</v>
      </c>
      <c r="P376" s="9" t="n">
        <f aca="false">F376/O376-1</f>
        <v>-0.0137662942384056</v>
      </c>
      <c r="Q376" s="8" t="n">
        <f aca="false">MAX(Q375,B376)</f>
        <v>1220.21421332554</v>
      </c>
      <c r="R376" s="9" t="n">
        <f aca="false">B376/Q376-1</f>
        <v>-0.000273306200040846</v>
      </c>
      <c r="S376" s="9" t="n">
        <f aca="false">B376/INDEX($B:$B,$E376)-1</f>
        <v>0.949188532278201</v>
      </c>
      <c r="T376" s="0" t="n">
        <f aca="false">IF(AND($A376&gt;=CrashTest!$B$3,$A376&lt;=CrashTest!$C$3),1,IF(AND($A376&gt;=CrashTest!$B$4,$A376&lt;=CrashTest!$C$4),2,IF(AND($A376&gt;=CrashTest!$B$5,$A376&lt;=CrashTest!$C$5),3,IF(AND($A376&gt;=CrashTest!$B$6,$A376&lt;=CrashTest!$C$6),4,IF(AND($A376&gt;=CrashTest!$B$7,$A376&lt;=CrashTest!$C$7),5,0)))))</f>
        <v>0</v>
      </c>
      <c r="U376" s="8" t="str">
        <f aca="false">IF(T376=0,"",IF(T375=T376,MAX(U375,B376),B376))</f>
        <v/>
      </c>
      <c r="V376" s="9" t="str">
        <f aca="false">IF(T376=0,"",B376/U376-1)</f>
        <v/>
      </c>
      <c r="W376" s="8" t="str">
        <f aca="false">IF(T376=0,"",IF(T375=T376,MAX(W375,F376),F376))</f>
        <v/>
      </c>
      <c r="X376" s="9" t="str">
        <f aca="false">IF(T376=0,"",F376/W376-1)</f>
        <v/>
      </c>
    </row>
    <row r="377" customFormat="false" ht="15" hidden="false" customHeight="false" outlineLevel="0" collapsed="false">
      <c r="A377" s="5" t="n">
        <v>44205</v>
      </c>
      <c r="B377" s="6" t="n">
        <v>1286.97022314436</v>
      </c>
      <c r="C377" s="7" t="n">
        <v>630.3797866</v>
      </c>
      <c r="D377" s="0" t="n">
        <f aca="false">INT((ROW()-3)/30)</f>
        <v>12</v>
      </c>
      <c r="E377" s="0" t="n">
        <f aca="false">2+30*D377</f>
        <v>362</v>
      </c>
      <c r="F377" s="8" t="n">
        <f aca="false">INDEX($F:$F,$E377)*(2*B377/INDEX($B:$B,$E377)-C377/INDEX($C:$C,$E377))</f>
        <v>121.649142597078</v>
      </c>
      <c r="G377" s="9" t="n">
        <f aca="false">B377/B376-1</f>
        <v>0.0549967720301725</v>
      </c>
      <c r="H377" s="9" t="n">
        <f aca="false">F377/F376-1</f>
        <v>0.0126776248712182</v>
      </c>
      <c r="I377" s="9" t="n">
        <f aca="false">LN(B377/B376)</f>
        <v>0.0535377072363087</v>
      </c>
      <c r="J377" s="9" t="n">
        <f aca="false">LN(F377/F376)</f>
        <v>0.0125979365837418</v>
      </c>
      <c r="K377" s="9" t="n">
        <f aca="false">F377/F370-1</f>
        <v>0.0476871810600499</v>
      </c>
      <c r="L377" s="9" t="n">
        <f aca="false">F377/F347-1</f>
        <v>0.170702047226059</v>
      </c>
      <c r="M377" s="9" t="n">
        <f aca="false">B377/B370-1</f>
        <v>0.659971404349762</v>
      </c>
      <c r="N377" s="9" t="n">
        <f aca="false">B377/B347-1</f>
        <v>1.29631456055601</v>
      </c>
      <c r="O377" s="8" t="n">
        <f aca="false">MAX(O376,F377)</f>
        <v>121.803003332543</v>
      </c>
      <c r="P377" s="9" t="n">
        <f aca="false">F377/O377-1</f>
        <v>-0.00126319328140878</v>
      </c>
      <c r="Q377" s="8" t="n">
        <f aca="false">MAX(Q376,B377)</f>
        <v>1286.97022314436</v>
      </c>
      <c r="R377" s="9" t="n">
        <f aca="false">B377/Q377-1</f>
        <v>0</v>
      </c>
      <c r="S377" s="9" t="n">
        <f aca="false">B377/INDEX($B:$B,$E377)-1</f>
        <v>1.05638760963173</v>
      </c>
      <c r="T377" s="0" t="n">
        <f aca="false">IF(AND($A377&gt;=CrashTest!$B$3,$A377&lt;=CrashTest!$C$3),1,IF(AND($A377&gt;=CrashTest!$B$4,$A377&lt;=CrashTest!$C$4),2,IF(AND($A377&gt;=CrashTest!$B$5,$A377&lt;=CrashTest!$C$5),3,IF(AND($A377&gt;=CrashTest!$B$6,$A377&lt;=CrashTest!$C$6),4,IF(AND($A377&gt;=CrashTest!$B$7,$A377&lt;=CrashTest!$C$7),5,0)))))</f>
        <v>0</v>
      </c>
      <c r="U377" s="8" t="str">
        <f aca="false">IF(T377=0,"",IF(T376=T377,MAX(U376,B377),B377))</f>
        <v/>
      </c>
      <c r="V377" s="9" t="str">
        <f aca="false">IF(T377=0,"",B377/U377-1)</f>
        <v/>
      </c>
      <c r="W377" s="8" t="str">
        <f aca="false">IF(T377=0,"",IF(T376=T377,MAX(W376,F377),F377))</f>
        <v/>
      </c>
      <c r="X377" s="9" t="str">
        <f aca="false">IF(T377=0,"",F377/W377-1)</f>
        <v/>
      </c>
    </row>
    <row r="378" customFormat="false" ht="15" hidden="false" customHeight="false" outlineLevel="0" collapsed="false">
      <c r="A378" s="5" t="n">
        <v>44206</v>
      </c>
      <c r="B378" s="6" t="n">
        <v>1265.43626750438</v>
      </c>
      <c r="C378" s="7" t="n">
        <v>613.050563</v>
      </c>
      <c r="D378" s="0" t="n">
        <f aca="false">INT((ROW()-3)/30)</f>
        <v>12</v>
      </c>
      <c r="E378" s="0" t="n">
        <f aca="false">2+30*D378</f>
        <v>362</v>
      </c>
      <c r="F378" s="8" t="n">
        <f aca="false">INDEX($F:$F,$E378)*(2*B378/INDEX($B:$B,$E378)-C378/INDEX($C:$C,$E378))</f>
        <v>123.246110448682</v>
      </c>
      <c r="G378" s="9" t="n">
        <f aca="false">B378/B377-1</f>
        <v>-0.016732287393074</v>
      </c>
      <c r="H378" s="9" t="n">
        <f aca="false">F378/F377-1</f>
        <v>0.0131276539851448</v>
      </c>
      <c r="I378" s="9" t="n">
        <f aca="false">LN(B378/B377)</f>
        <v>-0.0168738534852322</v>
      </c>
      <c r="J378" s="9" t="n">
        <f aca="false">LN(F378/F377)</f>
        <v>0.0130422331072297</v>
      </c>
      <c r="K378" s="9" t="n">
        <f aca="false">F378/F371-1</f>
        <v>0.0118478779394215</v>
      </c>
      <c r="L378" s="9" t="n">
        <f aca="false">F378/F348-1</f>
        <v>0.19754254146085</v>
      </c>
      <c r="M378" s="9" t="n">
        <f aca="false">B378/B371-1</f>
        <v>0.277746944099026</v>
      </c>
      <c r="N378" s="9" t="n">
        <f aca="false">B378/B348-1</f>
        <v>1.3198426755446</v>
      </c>
      <c r="O378" s="8" t="n">
        <f aca="false">MAX(O377,F378)</f>
        <v>123.246110448682</v>
      </c>
      <c r="P378" s="9" t="n">
        <f aca="false">F378/O378-1</f>
        <v>0</v>
      </c>
      <c r="Q378" s="8" t="n">
        <f aca="false">MAX(Q377,B378)</f>
        <v>1286.97022314436</v>
      </c>
      <c r="R378" s="9" t="n">
        <f aca="false">B378/Q378-1</f>
        <v>-0.016732287393074</v>
      </c>
      <c r="S378" s="9" t="n">
        <f aca="false">B378/INDEX($B:$B,$E378)-1</f>
        <v>1.02197954115582</v>
      </c>
      <c r="T378" s="0" t="n">
        <f aca="false">IF(AND($A378&gt;=CrashTest!$B$3,$A378&lt;=CrashTest!$C$3),1,IF(AND($A378&gt;=CrashTest!$B$4,$A378&lt;=CrashTest!$C$4),2,IF(AND($A378&gt;=CrashTest!$B$5,$A378&lt;=CrashTest!$C$5),3,IF(AND($A378&gt;=CrashTest!$B$6,$A378&lt;=CrashTest!$C$6),4,IF(AND($A378&gt;=CrashTest!$B$7,$A378&lt;=CrashTest!$C$7),5,0)))))</f>
        <v>0</v>
      </c>
      <c r="U378" s="8" t="str">
        <f aca="false">IF(T378=0,"",IF(T377=T378,MAX(U377,B378),B378))</f>
        <v/>
      </c>
      <c r="V378" s="9" t="str">
        <f aca="false">IF(T378=0,"",B378/U378-1)</f>
        <v/>
      </c>
      <c r="W378" s="8" t="str">
        <f aca="false">IF(T378=0,"",IF(T377=T378,MAX(W377,F378),F378))</f>
        <v/>
      </c>
      <c r="X378" s="9" t="str">
        <f aca="false">IF(T378=0,"",F378/W378-1)</f>
        <v/>
      </c>
    </row>
    <row r="379" customFormat="false" ht="15" hidden="false" customHeight="false" outlineLevel="0" collapsed="false">
      <c r="A379" s="5" t="n">
        <v>44207</v>
      </c>
      <c r="B379" s="6" t="n">
        <v>1082.905685564</v>
      </c>
      <c r="C379" s="7" t="n">
        <v>504.1058405</v>
      </c>
      <c r="D379" s="0" t="n">
        <f aca="false">INT((ROW()-3)/30)</f>
        <v>12</v>
      </c>
      <c r="E379" s="0" t="n">
        <f aca="false">2+30*D379</f>
        <v>362</v>
      </c>
      <c r="F379" s="8" t="n">
        <f aca="false">INDEX($F:$F,$E379)*(2*B379/INDEX($B:$B,$E379)-C379/INDEX($C:$C,$E379))</f>
        <v>116.458007120593</v>
      </c>
      <c r="G379" s="9" t="n">
        <f aca="false">B379/B378-1</f>
        <v>-0.144243204203683</v>
      </c>
      <c r="H379" s="9" t="n">
        <f aca="false">F379/F378-1</f>
        <v>-0.0550776272239099</v>
      </c>
      <c r="I379" s="9" t="n">
        <f aca="false">LN(B379/B378)</f>
        <v>-0.15576906026967</v>
      </c>
      <c r="J379" s="9" t="n">
        <f aca="false">LN(F379/F378)</f>
        <v>-0.0566525000729835</v>
      </c>
      <c r="K379" s="9" t="n">
        <f aca="false">F379/F372-1</f>
        <v>0.0228763646889782</v>
      </c>
      <c r="L379" s="9" t="n">
        <f aca="false">F379/F349-1</f>
        <v>0.123299576107958</v>
      </c>
      <c r="M379" s="9" t="n">
        <f aca="false">B379/B372-1</f>
        <v>0.051039789457181</v>
      </c>
      <c r="N379" s="9" t="n">
        <f aca="false">B379/B349-1</f>
        <v>0.904695106597308</v>
      </c>
      <c r="O379" s="8" t="n">
        <f aca="false">MAX(O378,F379)</f>
        <v>123.246110448682</v>
      </c>
      <c r="P379" s="9" t="n">
        <f aca="false">F379/O379-1</f>
        <v>-0.0550776272239099</v>
      </c>
      <c r="Q379" s="8" t="n">
        <f aca="false">MAX(Q378,B379)</f>
        <v>1286.97022314436</v>
      </c>
      <c r="R379" s="9" t="n">
        <f aca="false">B379/Q379-1</f>
        <v>-0.158561972849523</v>
      </c>
      <c r="S379" s="9" t="n">
        <f aca="false">B379/INDEX($B:$B,$E379)-1</f>
        <v>0.73032273330521</v>
      </c>
      <c r="T379" s="0" t="n">
        <f aca="false">IF(AND($A379&gt;=CrashTest!$B$3,$A379&lt;=CrashTest!$C$3),1,IF(AND($A379&gt;=CrashTest!$B$4,$A379&lt;=CrashTest!$C$4),2,IF(AND($A379&gt;=CrashTest!$B$5,$A379&lt;=CrashTest!$C$5),3,IF(AND($A379&gt;=CrashTest!$B$6,$A379&lt;=CrashTest!$C$6),4,IF(AND($A379&gt;=CrashTest!$B$7,$A379&lt;=CrashTest!$C$7),5,0)))))</f>
        <v>0</v>
      </c>
      <c r="U379" s="8" t="str">
        <f aca="false">IF(T379=0,"",IF(T378=T379,MAX(U378,B379),B379))</f>
        <v/>
      </c>
      <c r="V379" s="9" t="str">
        <f aca="false">IF(T379=0,"",B379/U379-1)</f>
        <v/>
      </c>
      <c r="W379" s="8" t="str">
        <f aca="false">IF(T379=0,"",IF(T378=T379,MAX(W378,F379),F379))</f>
        <v/>
      </c>
      <c r="X379" s="9" t="str">
        <f aca="false">IF(T379=0,"",F379/W379-1)</f>
        <v/>
      </c>
    </row>
    <row r="380" customFormat="false" ht="15" hidden="false" customHeight="false" outlineLevel="0" collapsed="false">
      <c r="A380" s="5" t="n">
        <v>44208</v>
      </c>
      <c r="B380" s="6" t="n">
        <v>1038.8394176505</v>
      </c>
      <c r="C380" s="7" t="n">
        <v>478.0490105</v>
      </c>
      <c r="D380" s="0" t="n">
        <f aca="false">INT((ROW()-3)/30)</f>
        <v>12</v>
      </c>
      <c r="E380" s="0" t="n">
        <f aca="false">2+30*D380</f>
        <v>362</v>
      </c>
      <c r="F380" s="8" t="n">
        <f aca="false">INDEX($F:$F,$E380)*(2*B380/INDEX($B:$B,$E380)-C380/INDEX($C:$C,$E380))</f>
        <v>114.688298450803</v>
      </c>
      <c r="G380" s="9" t="n">
        <f aca="false">B380/B379-1</f>
        <v>-0.040692618480943</v>
      </c>
      <c r="H380" s="9" t="n">
        <f aca="false">F380/F379-1</f>
        <v>-0.0151961098557748</v>
      </c>
      <c r="I380" s="9" t="n">
        <f aca="false">LN(B380/B379)</f>
        <v>-0.0415437324947744</v>
      </c>
      <c r="J380" s="9" t="n">
        <f aca="false">LN(F380/F379)</f>
        <v>-0.0153127539326266</v>
      </c>
      <c r="K380" s="9" t="n">
        <f aca="false">F380/F373-1</f>
        <v>-0.0267559088681205</v>
      </c>
      <c r="L380" s="9" t="n">
        <f aca="false">F380/F350-1</f>
        <v>0.0945890925243142</v>
      </c>
      <c r="M380" s="9" t="n">
        <f aca="false">B380/B373-1</f>
        <v>-0.0569378037288253</v>
      </c>
      <c r="N380" s="9" t="n">
        <f aca="false">B380/B350-1</f>
        <v>0.759186164688981</v>
      </c>
      <c r="O380" s="8" t="n">
        <f aca="false">MAX(O379,F380)</f>
        <v>123.246110448682</v>
      </c>
      <c r="P380" s="9" t="n">
        <f aca="false">F380/O380-1</f>
        <v>-0.0694367714057946</v>
      </c>
      <c r="Q380" s="8" t="n">
        <f aca="false">MAX(Q379,B380)</f>
        <v>1286.97022314436</v>
      </c>
      <c r="R380" s="9" t="n">
        <f aca="false">B380/Q380-1</f>
        <v>-0.192802289463714</v>
      </c>
      <c r="S380" s="9" t="n">
        <f aca="false">B380/INDEX($B:$B,$E380)-1</f>
        <v>0.659911370469919</v>
      </c>
      <c r="T380" s="0" t="n">
        <f aca="false">IF(AND($A380&gt;=CrashTest!$B$3,$A380&lt;=CrashTest!$C$3),1,IF(AND($A380&gt;=CrashTest!$B$4,$A380&lt;=CrashTest!$C$4),2,IF(AND($A380&gt;=CrashTest!$B$5,$A380&lt;=CrashTest!$C$5),3,IF(AND($A380&gt;=CrashTest!$B$6,$A380&lt;=CrashTest!$C$6),4,IF(AND($A380&gt;=CrashTest!$B$7,$A380&lt;=CrashTest!$C$7),5,0)))))</f>
        <v>0</v>
      </c>
      <c r="U380" s="8" t="str">
        <f aca="false">IF(T380=0,"",IF(T379=T380,MAX(U379,B380),B380))</f>
        <v/>
      </c>
      <c r="V380" s="9" t="str">
        <f aca="false">IF(T380=0,"",B380/U380-1)</f>
        <v/>
      </c>
      <c r="W380" s="8" t="str">
        <f aca="false">IF(T380=0,"",IF(T379=T380,MAX(W379,F380),F380))</f>
        <v/>
      </c>
      <c r="X380" s="9" t="str">
        <f aca="false">IF(T380=0,"",F380/W380-1)</f>
        <v/>
      </c>
    </row>
    <row r="381" customFormat="false" ht="15" hidden="false" customHeight="false" outlineLevel="0" collapsed="false">
      <c r="A381" s="5" t="n">
        <v>44209</v>
      </c>
      <c r="B381" s="6" t="n">
        <v>1127.92676271186</v>
      </c>
      <c r="C381" s="7" t="n">
        <v>530.8487315</v>
      </c>
      <c r="D381" s="0" t="n">
        <f aca="false">INT((ROW()-3)/30)</f>
        <v>12</v>
      </c>
      <c r="E381" s="0" t="n">
        <f aca="false">2+30*D381</f>
        <v>362</v>
      </c>
      <c r="F381" s="8" t="n">
        <f aca="false">INDEX($F:$F,$E381)*(2*B381/INDEX($B:$B,$E381)-C381/INDEX($C:$C,$E381))</f>
        <v>118.200995864907</v>
      </c>
      <c r="G381" s="9" t="n">
        <f aca="false">B381/B380-1</f>
        <v>0.0857566083339858</v>
      </c>
      <c r="H381" s="9" t="n">
        <f aca="false">F381/F380-1</f>
        <v>0.0306282110865059</v>
      </c>
      <c r="I381" s="9" t="n">
        <f aca="false">LN(B381/B380)</f>
        <v>0.0822770788374687</v>
      </c>
      <c r="J381" s="9" t="n">
        <f aca="false">LN(F381/F380)</f>
        <v>0.0301685299960112</v>
      </c>
      <c r="K381" s="9" t="n">
        <f aca="false">F381/F374-1</f>
        <v>0.031129466410768</v>
      </c>
      <c r="L381" s="9" t="n">
        <f aca="false">F381/F351-1</f>
        <v>0.128523998590015</v>
      </c>
      <c r="M381" s="9" t="n">
        <f aca="false">B381/B374-1</f>
        <v>-0.0595535032641636</v>
      </c>
      <c r="N381" s="9" t="n">
        <f aca="false">B381/B351-1</f>
        <v>0.923246566801525</v>
      </c>
      <c r="O381" s="8" t="n">
        <f aca="false">MAX(O380,F381)</f>
        <v>123.246110448682</v>
      </c>
      <c r="P381" s="9" t="n">
        <f aca="false">F381/O381-1</f>
        <v>-0.040935284411071</v>
      </c>
      <c r="Q381" s="8" t="n">
        <f aca="false">MAX(Q380,B381)</f>
        <v>1286.97022314436</v>
      </c>
      <c r="R381" s="9" t="n">
        <f aca="false">B381/Q381-1</f>
        <v>-0.123579751553164</v>
      </c>
      <c r="S381" s="9" t="n">
        <f aca="false">B381/INDEX($B:$B,$E381)-1</f>
        <v>0.802259739736438</v>
      </c>
      <c r="T381" s="0" t="n">
        <f aca="false">IF(AND($A381&gt;=CrashTest!$B$3,$A381&lt;=CrashTest!$C$3),1,IF(AND($A381&gt;=CrashTest!$B$4,$A381&lt;=CrashTest!$C$4),2,IF(AND($A381&gt;=CrashTest!$B$5,$A381&lt;=CrashTest!$C$5),3,IF(AND($A381&gt;=CrashTest!$B$6,$A381&lt;=CrashTest!$C$6),4,IF(AND($A381&gt;=CrashTest!$B$7,$A381&lt;=CrashTest!$C$7),5,0)))))</f>
        <v>0</v>
      </c>
      <c r="U381" s="8" t="str">
        <f aca="false">IF(T381=0,"",IF(T380=T381,MAX(U380,B381),B381))</f>
        <v/>
      </c>
      <c r="V381" s="9" t="str">
        <f aca="false">IF(T381=0,"",B381/U381-1)</f>
        <v/>
      </c>
      <c r="W381" s="8" t="str">
        <f aca="false">IF(T381=0,"",IF(T380=T381,MAX(W380,F381),F381))</f>
        <v/>
      </c>
      <c r="X381" s="9" t="str">
        <f aca="false">IF(T381=0,"",F381/W381-1)</f>
        <v/>
      </c>
    </row>
    <row r="382" customFormat="false" ht="15" hidden="false" customHeight="false" outlineLevel="0" collapsed="false">
      <c r="A382" s="5" t="n">
        <v>44210</v>
      </c>
      <c r="B382" s="6" t="n">
        <v>1212.61922150789</v>
      </c>
      <c r="C382" s="7" t="n">
        <v>597.1904834</v>
      </c>
      <c r="D382" s="0" t="n">
        <f aca="false">INT((ROW()-3)/30)</f>
        <v>12</v>
      </c>
      <c r="E382" s="0" t="n">
        <f aca="false">2+30*D382</f>
        <v>362</v>
      </c>
      <c r="F382" s="8" t="n">
        <f aca="false">INDEX($F:$F,$E382)*(2*B382/INDEX($B:$B,$E382)-C382/INDEX($C:$C,$E382))</f>
        <v>112.891601723715</v>
      </c>
      <c r="G382" s="9" t="n">
        <f aca="false">B382/B381-1</f>
        <v>0.0750868421566706</v>
      </c>
      <c r="H382" s="9" t="n">
        <f aca="false">F382/F381-1</f>
        <v>-0.0449183537104847</v>
      </c>
      <c r="I382" s="9" t="n">
        <f aca="false">LN(B382/B381)</f>
        <v>0.0724014417183769</v>
      </c>
      <c r="J382" s="9" t="n">
        <f aca="false">LN(F382/F381)</f>
        <v>-0.0459584486588929</v>
      </c>
      <c r="K382" s="9" t="n">
        <f aca="false">F382/F375-1</f>
        <v>-0.0359753268607785</v>
      </c>
      <c r="L382" s="9" t="n">
        <f aca="false">F382/F352-1</f>
        <v>0.076201342751286</v>
      </c>
      <c r="M382" s="9" t="n">
        <f aca="false">B382/B375-1</f>
        <v>-0.00622431023561909</v>
      </c>
      <c r="N382" s="9" t="n">
        <f aca="false">B382/B352-1</f>
        <v>1.05877341228412</v>
      </c>
      <c r="O382" s="8" t="n">
        <f aca="false">MAX(O381,F382)</f>
        <v>123.246110448682</v>
      </c>
      <c r="P382" s="9" t="n">
        <f aca="false">F382/O382-1</f>
        <v>-0.0840148925371399</v>
      </c>
      <c r="Q382" s="8" t="n">
        <f aca="false">MAX(Q381,B382)</f>
        <v>1286.97022314436</v>
      </c>
      <c r="R382" s="9" t="n">
        <f aca="false">B382/Q382-1</f>
        <v>-0.0577721226951263</v>
      </c>
      <c r="S382" s="9" t="n">
        <f aca="false">B382/INDEX($B:$B,$E382)-1</f>
        <v>0.93758573233935</v>
      </c>
      <c r="T382" s="0" t="n">
        <f aca="false">IF(AND($A382&gt;=CrashTest!$B$3,$A382&lt;=CrashTest!$C$3),1,IF(AND($A382&gt;=CrashTest!$B$4,$A382&lt;=CrashTest!$C$4),2,IF(AND($A382&gt;=CrashTest!$B$5,$A382&lt;=CrashTest!$C$5),3,IF(AND($A382&gt;=CrashTest!$B$6,$A382&lt;=CrashTest!$C$6),4,IF(AND($A382&gt;=CrashTest!$B$7,$A382&lt;=CrashTest!$C$7),5,0)))))</f>
        <v>0</v>
      </c>
      <c r="U382" s="8" t="str">
        <f aca="false">IF(T382=0,"",IF(T381=T382,MAX(U381,B382),B382))</f>
        <v/>
      </c>
      <c r="V382" s="9" t="str">
        <f aca="false">IF(T382=0,"",B382/U382-1)</f>
        <v/>
      </c>
      <c r="W382" s="8" t="str">
        <f aca="false">IF(T382=0,"",IF(T381=T382,MAX(W381,F382),F382))</f>
        <v/>
      </c>
      <c r="X382" s="9" t="str">
        <f aca="false">IF(T382=0,"",F382/W382-1)</f>
        <v/>
      </c>
    </row>
    <row r="383" customFormat="false" ht="15" hidden="false" customHeight="false" outlineLevel="0" collapsed="false">
      <c r="A383" s="5" t="n">
        <v>44211</v>
      </c>
      <c r="B383" s="6" t="n">
        <v>1167.64685096435</v>
      </c>
      <c r="C383" s="7" t="n">
        <v>555.9481733</v>
      </c>
      <c r="D383" s="0" t="n">
        <f aca="false">INT((ROW()-3)/30)</f>
        <v>12</v>
      </c>
      <c r="E383" s="0" t="n">
        <f aca="false">2+30*D383</f>
        <v>362</v>
      </c>
      <c r="F383" s="8" t="n">
        <f aca="false">INDEX($F:$F,$E383)*(2*B383/INDEX($B:$B,$E383)-C383/INDEX($C:$C,$E383))</f>
        <v>118.932419054872</v>
      </c>
      <c r="G383" s="9" t="n">
        <f aca="false">B383/B382-1</f>
        <v>-0.0370869682303212</v>
      </c>
      <c r="H383" s="9" t="n">
        <f aca="false">F383/F382-1</f>
        <v>0.0535098912489531</v>
      </c>
      <c r="I383" s="9" t="n">
        <f aca="false">LN(B383/B382)</f>
        <v>-0.037792180950984</v>
      </c>
      <c r="J383" s="9" t="n">
        <f aca="false">LN(F383/F382)</f>
        <v>0.0521273431586603</v>
      </c>
      <c r="K383" s="9" t="n">
        <f aca="false">F383/F376-1</f>
        <v>-0.00993794878116316</v>
      </c>
      <c r="L383" s="9" t="n">
        <f aca="false">F383/F353-1</f>
        <v>0.11348245810455</v>
      </c>
      <c r="M383" s="9" t="n">
        <f aca="false">B383/B376-1</f>
        <v>-0.0428188341227795</v>
      </c>
      <c r="N383" s="9" t="n">
        <f aca="false">B383/B353-1</f>
        <v>0.835331112744636</v>
      </c>
      <c r="O383" s="8" t="n">
        <f aca="false">MAX(O382,F383)</f>
        <v>123.246110448682</v>
      </c>
      <c r="P383" s="9" t="n">
        <f aca="false">F383/O383-1</f>
        <v>-0.0350006290511417</v>
      </c>
      <c r="Q383" s="8" t="n">
        <f aca="false">MAX(Q382,B383)</f>
        <v>1286.97022314436</v>
      </c>
      <c r="R383" s="9" t="n">
        <f aca="false">B383/Q383-1</f>
        <v>-0.0927164980464551</v>
      </c>
      <c r="S383" s="9" t="n">
        <f aca="false">B383/INDEX($B:$B,$E383)-1</f>
        <v>0.865726551840557</v>
      </c>
      <c r="T383" s="0" t="n">
        <f aca="false">IF(AND($A383&gt;=CrashTest!$B$3,$A383&lt;=CrashTest!$C$3),1,IF(AND($A383&gt;=CrashTest!$B$4,$A383&lt;=CrashTest!$C$4),2,IF(AND($A383&gt;=CrashTest!$B$5,$A383&lt;=CrashTest!$C$5),3,IF(AND($A383&gt;=CrashTest!$B$6,$A383&lt;=CrashTest!$C$6),4,IF(AND($A383&gt;=CrashTest!$B$7,$A383&lt;=CrashTest!$C$7),5,0)))))</f>
        <v>0</v>
      </c>
      <c r="U383" s="8" t="str">
        <f aca="false">IF(T383=0,"",IF(T382=T383,MAX(U382,B383),B383))</f>
        <v/>
      </c>
      <c r="V383" s="9" t="str">
        <f aca="false">IF(T383=0,"",B383/U383-1)</f>
        <v/>
      </c>
      <c r="W383" s="8" t="str">
        <f aca="false">IF(T383=0,"",IF(T382=T383,MAX(W382,F383),F383))</f>
        <v/>
      </c>
      <c r="X383" s="9" t="str">
        <f aca="false">IF(T383=0,"",F383/W383-1)</f>
        <v/>
      </c>
    </row>
    <row r="384" customFormat="false" ht="15" hidden="false" customHeight="false" outlineLevel="0" collapsed="false">
      <c r="A384" s="5" t="n">
        <v>44212</v>
      </c>
      <c r="B384" s="6" t="n">
        <v>1231.50994839275</v>
      </c>
      <c r="C384" s="7" t="n">
        <v>594.5607215</v>
      </c>
      <c r="D384" s="0" t="n">
        <f aca="false">INT((ROW()-3)/30)</f>
        <v>12</v>
      </c>
      <c r="E384" s="0" t="n">
        <f aca="false">2+30*D384</f>
        <v>362</v>
      </c>
      <c r="F384" s="8" t="n">
        <f aca="false">INDEX($F:$F,$E384)*(2*B384/INDEX($B:$B,$E384)-C384/INDEX($C:$C,$E384))</f>
        <v>121.042066430023</v>
      </c>
      <c r="G384" s="9" t="n">
        <f aca="false">B384/B383-1</f>
        <v>0.054693846324902</v>
      </c>
      <c r="H384" s="9" t="n">
        <f aca="false">F384/F383-1</f>
        <v>0.0177382028543303</v>
      </c>
      <c r="I384" s="9" t="n">
        <f aca="false">LN(B384/B383)</f>
        <v>0.0532505317569121</v>
      </c>
      <c r="J384" s="9" t="n">
        <f aca="false">LN(F384/F383)</f>
        <v>0.0175827169354213</v>
      </c>
      <c r="K384" s="9" t="n">
        <f aca="false">F384/F377-1</f>
        <v>-0.00499038590897072</v>
      </c>
      <c r="L384" s="9" t="n">
        <f aca="false">F384/F354-1</f>
        <v>0.130341930913614</v>
      </c>
      <c r="M384" s="9" t="n">
        <f aca="false">B384/B377-1</f>
        <v>-0.0430936736174891</v>
      </c>
      <c r="N384" s="9" t="n">
        <f aca="false">B384/B354-1</f>
        <v>0.915887758666425</v>
      </c>
      <c r="O384" s="8" t="n">
        <f aca="false">MAX(O383,F384)</f>
        <v>123.246110448682</v>
      </c>
      <c r="P384" s="9" t="n">
        <f aca="false">F384/O384-1</f>
        <v>-0.0178832744549496</v>
      </c>
      <c r="Q384" s="8" t="n">
        <f aca="false">MAX(Q383,B384)</f>
        <v>1286.97022314436</v>
      </c>
      <c r="R384" s="9" t="n">
        <f aca="false">B384/Q384-1</f>
        <v>-0.0430936736174891</v>
      </c>
      <c r="S384" s="9" t="n">
        <f aca="false">B384/INDEX($B:$B,$E384)-1</f>
        <v>0.967770313151213</v>
      </c>
      <c r="T384" s="0" t="n">
        <f aca="false">IF(AND($A384&gt;=CrashTest!$B$3,$A384&lt;=CrashTest!$C$3),1,IF(AND($A384&gt;=CrashTest!$B$4,$A384&lt;=CrashTest!$C$4),2,IF(AND($A384&gt;=CrashTest!$B$5,$A384&lt;=CrashTest!$C$5),3,IF(AND($A384&gt;=CrashTest!$B$6,$A384&lt;=CrashTest!$C$6),4,IF(AND($A384&gt;=CrashTest!$B$7,$A384&lt;=CrashTest!$C$7),5,0)))))</f>
        <v>0</v>
      </c>
      <c r="U384" s="8" t="str">
        <f aca="false">IF(T384=0,"",IF(T383=T384,MAX(U383,B384),B384))</f>
        <v/>
      </c>
      <c r="V384" s="9" t="str">
        <f aca="false">IF(T384=0,"",B384/U384-1)</f>
        <v/>
      </c>
      <c r="W384" s="8" t="str">
        <f aca="false">IF(T384=0,"",IF(T383=T384,MAX(W383,F384),F384))</f>
        <v/>
      </c>
      <c r="X384" s="9" t="str">
        <f aca="false">IF(T384=0,"",F384/W384-1)</f>
        <v/>
      </c>
    </row>
    <row r="385" customFormat="false" ht="15" hidden="false" customHeight="false" outlineLevel="0" collapsed="false">
      <c r="A385" s="5" t="n">
        <v>44213</v>
      </c>
      <c r="B385" s="6" t="n">
        <v>1242.04924137931</v>
      </c>
      <c r="C385" s="7" t="n">
        <v>598.1430722</v>
      </c>
      <c r="D385" s="0" t="n">
        <f aca="false">INT((ROW()-3)/30)</f>
        <v>12</v>
      </c>
      <c r="E385" s="0" t="n">
        <f aca="false">2+30*D385</f>
        <v>362</v>
      </c>
      <c r="F385" s="8" t="n">
        <f aca="false">INDEX($F:$F,$E385)*(2*B385/INDEX($B:$B,$E385)-C385/INDEX($C:$C,$E385))</f>
        <v>122.884570964011</v>
      </c>
      <c r="G385" s="9" t="n">
        <f aca="false">B385/B384-1</f>
        <v>0.00855802504909908</v>
      </c>
      <c r="H385" s="9" t="n">
        <f aca="false">F385/F384-1</f>
        <v>0.0152220181655023</v>
      </c>
      <c r="I385" s="9" t="n">
        <f aca="false">LN(B385/B384)</f>
        <v>0.00852161275015489</v>
      </c>
      <c r="J385" s="9" t="n">
        <f aca="false">LN(F385/F384)</f>
        <v>0.0151073256831465</v>
      </c>
      <c r="K385" s="9" t="n">
        <f aca="false">F385/F378-1</f>
        <v>-0.00293347581805925</v>
      </c>
      <c r="L385" s="9" t="n">
        <f aca="false">F385/F355-1</f>
        <v>0.145098110183077</v>
      </c>
      <c r="M385" s="9" t="n">
        <f aca="false">B385/B378-1</f>
        <v>-0.0184813939078834</v>
      </c>
      <c r="N385" s="9" t="n">
        <f aca="false">B385/B355-1</f>
        <v>0.904953900485187</v>
      </c>
      <c r="O385" s="8" t="n">
        <f aca="false">MAX(O384,F385)</f>
        <v>123.246110448682</v>
      </c>
      <c r="P385" s="9" t="n">
        <f aca="false">F385/O385-1</f>
        <v>-0.00293347581805925</v>
      </c>
      <c r="Q385" s="8" t="n">
        <f aca="false">MAX(Q384,B385)</f>
        <v>1286.97022314436</v>
      </c>
      <c r="R385" s="9" t="n">
        <f aca="false">B385/Q385-1</f>
        <v>-0.034904445306666</v>
      </c>
      <c r="S385" s="9" t="n">
        <f aca="false">B385/INDEX($B:$B,$E385)-1</f>
        <v>0.984610540782035</v>
      </c>
      <c r="T385" s="0" t="n">
        <f aca="false">IF(AND($A385&gt;=CrashTest!$B$3,$A385&lt;=CrashTest!$C$3),1,IF(AND($A385&gt;=CrashTest!$B$4,$A385&lt;=CrashTest!$C$4),2,IF(AND($A385&gt;=CrashTest!$B$5,$A385&lt;=CrashTest!$C$5),3,IF(AND($A385&gt;=CrashTest!$B$6,$A385&lt;=CrashTest!$C$6),4,IF(AND($A385&gt;=CrashTest!$B$7,$A385&lt;=CrashTest!$C$7),5,0)))))</f>
        <v>0</v>
      </c>
      <c r="U385" s="8" t="str">
        <f aca="false">IF(T385=0,"",IF(T384=T385,MAX(U384,B385),B385))</f>
        <v/>
      </c>
      <c r="V385" s="9" t="str">
        <f aca="false">IF(T385=0,"",B385/U385-1)</f>
        <v/>
      </c>
      <c r="W385" s="8" t="str">
        <f aca="false">IF(T385=0,"",IF(T384=T385,MAX(W384,F385),F385))</f>
        <v/>
      </c>
      <c r="X385" s="9" t="str">
        <f aca="false">IF(T385=0,"",F385/W385-1)</f>
        <v/>
      </c>
    </row>
    <row r="386" customFormat="false" ht="15" hidden="false" customHeight="false" outlineLevel="0" collapsed="false">
      <c r="A386" s="5" t="n">
        <v>44214</v>
      </c>
      <c r="B386" s="6" t="n">
        <v>1252.15644476914</v>
      </c>
      <c r="C386" s="7" t="n">
        <v>615.0847365</v>
      </c>
      <c r="D386" s="0" t="n">
        <f aca="false">INT((ROW()-3)/30)</f>
        <v>12</v>
      </c>
      <c r="E386" s="0" t="n">
        <f aca="false">2+30*D386</f>
        <v>362</v>
      </c>
      <c r="F386" s="8" t="n">
        <f aca="false">INDEX($F:$F,$E386)*(2*B386/INDEX($B:$B,$E386)-C386/INDEX($C:$C,$E386))</f>
        <v>117.417127291461</v>
      </c>
      <c r="G386" s="9" t="n">
        <f aca="false">B386/B385-1</f>
        <v>0.00813752229227727</v>
      </c>
      <c r="H386" s="9" t="n">
        <f aca="false">F386/F385-1</f>
        <v>-0.0444925154529861</v>
      </c>
      <c r="I386" s="9" t="n">
        <f aca="false">LN(B386/B385)</f>
        <v>0.00810459118884862</v>
      </c>
      <c r="J386" s="9" t="n">
        <f aca="false">LN(F386/F385)</f>
        <v>-0.0455126822115943</v>
      </c>
      <c r="K386" s="9" t="n">
        <f aca="false">F386/F379-1</f>
        <v>0.00823575977798829</v>
      </c>
      <c r="L386" s="9" t="n">
        <f aca="false">F386/F356-1</f>
        <v>0.0763585656226298</v>
      </c>
      <c r="M386" s="9" t="n">
        <f aca="false">B386/B379-1</f>
        <v>0.156293167042512</v>
      </c>
      <c r="N386" s="9" t="n">
        <f aca="false">B386/B356-1</f>
        <v>0.898029084349105</v>
      </c>
      <c r="O386" s="8" t="n">
        <f aca="false">MAX(O385,F386)</f>
        <v>123.246110448682</v>
      </c>
      <c r="P386" s="9" t="n">
        <f aca="false">F386/O386-1</f>
        <v>-0.0472954735528793</v>
      </c>
      <c r="Q386" s="8" t="n">
        <f aca="false">MAX(Q385,B386)</f>
        <v>1286.97022314436</v>
      </c>
      <c r="R386" s="9" t="n">
        <f aca="false">B386/Q386-1</f>
        <v>-0.0270509587161714</v>
      </c>
      <c r="S386" s="9" t="n">
        <f aca="false">B386/INDEX($B:$B,$E386)-1</f>
        <v>1.00076035329914</v>
      </c>
      <c r="T386" s="0" t="n">
        <f aca="false">IF(AND($A386&gt;=CrashTest!$B$3,$A386&lt;=CrashTest!$C$3),1,IF(AND($A386&gt;=CrashTest!$B$4,$A386&lt;=CrashTest!$C$4),2,IF(AND($A386&gt;=CrashTest!$B$5,$A386&lt;=CrashTest!$C$5),3,IF(AND($A386&gt;=CrashTest!$B$6,$A386&lt;=CrashTest!$C$6),4,IF(AND($A386&gt;=CrashTest!$B$7,$A386&lt;=CrashTest!$C$7),5,0)))))</f>
        <v>0</v>
      </c>
      <c r="U386" s="8" t="str">
        <f aca="false">IF(T386=0,"",IF(T385=T386,MAX(U385,B386),B386))</f>
        <v/>
      </c>
      <c r="V386" s="9" t="str">
        <f aca="false">IF(T386=0,"",B386/U386-1)</f>
        <v/>
      </c>
      <c r="W386" s="8" t="str">
        <f aca="false">IF(T386=0,"",IF(T385=T386,MAX(W385,F386),F386))</f>
        <v/>
      </c>
      <c r="X386" s="9" t="str">
        <f aca="false">IF(T386=0,"",F386/W386-1)</f>
        <v/>
      </c>
    </row>
    <row r="387" customFormat="false" ht="15" hidden="false" customHeight="false" outlineLevel="0" collapsed="false">
      <c r="A387" s="5" t="n">
        <v>44215</v>
      </c>
      <c r="B387" s="6" t="n">
        <v>1386.08540385739</v>
      </c>
      <c r="C387" s="7" t="n">
        <v>687.9641979</v>
      </c>
      <c r="D387" s="0" t="n">
        <f aca="false">INT((ROW()-3)/30)</f>
        <v>12</v>
      </c>
      <c r="E387" s="0" t="n">
        <f aca="false">2+30*D387</f>
        <v>362</v>
      </c>
      <c r="F387" s="8" t="n">
        <f aca="false">INDEX($F:$F,$E387)*(2*B387/INDEX($B:$B,$E387)-C387/INDEX($C:$C,$E387))</f>
        <v>126.177794328381</v>
      </c>
      <c r="G387" s="9" t="n">
        <f aca="false">B387/B386-1</f>
        <v>0.106958646938836</v>
      </c>
      <c r="H387" s="9" t="n">
        <f aca="false">F387/F386-1</f>
        <v>0.0746114918582035</v>
      </c>
      <c r="I387" s="9" t="n">
        <f aca="false">LN(B387/B386)</f>
        <v>0.101616297056603</v>
      </c>
      <c r="J387" s="9" t="n">
        <f aca="false">LN(F387/F386)</f>
        <v>0.0719591933352497</v>
      </c>
      <c r="K387" s="9" t="n">
        <f aca="false">F387/F380-1</f>
        <v>0.10018019303431</v>
      </c>
      <c r="L387" s="9" t="n">
        <f aca="false">F387/F357-1</f>
        <v>0.16939726009234</v>
      </c>
      <c r="M387" s="9" t="n">
        <f aca="false">B387/B380-1</f>
        <v>0.334263390767595</v>
      </c>
      <c r="N387" s="9" t="n">
        <f aca="false">B387/B357-1</f>
        <v>1.17063585062794</v>
      </c>
      <c r="O387" s="8" t="n">
        <f aca="false">MAX(O386,F387)</f>
        <v>126.177794328381</v>
      </c>
      <c r="P387" s="9" t="n">
        <f aca="false">F387/O387-1</f>
        <v>0</v>
      </c>
      <c r="Q387" s="8" t="n">
        <f aca="false">MAX(Q386,B387)</f>
        <v>1386.08540385739</v>
      </c>
      <c r="R387" s="9" t="n">
        <f aca="false">B387/Q387-1</f>
        <v>0</v>
      </c>
      <c r="S387" s="9" t="n">
        <f aca="false">B387/INDEX($B:$B,$E387)-1</f>
        <v>1.21475897353688</v>
      </c>
      <c r="T387" s="0" t="n">
        <f aca="false">IF(AND($A387&gt;=CrashTest!$B$3,$A387&lt;=CrashTest!$C$3),1,IF(AND($A387&gt;=CrashTest!$B$4,$A387&lt;=CrashTest!$C$4),2,IF(AND($A387&gt;=CrashTest!$B$5,$A387&lt;=CrashTest!$C$5),3,IF(AND($A387&gt;=CrashTest!$B$6,$A387&lt;=CrashTest!$C$6),4,IF(AND($A387&gt;=CrashTest!$B$7,$A387&lt;=CrashTest!$C$7),5,0)))))</f>
        <v>0</v>
      </c>
      <c r="U387" s="8" t="str">
        <f aca="false">IF(T387=0,"",IF(T386=T387,MAX(U386,B387),B387))</f>
        <v/>
      </c>
      <c r="V387" s="9" t="str">
        <f aca="false">IF(T387=0,"",B387/U387-1)</f>
        <v/>
      </c>
      <c r="W387" s="8" t="str">
        <f aca="false">IF(T387=0,"",IF(T386=T387,MAX(W386,F387),F387))</f>
        <v/>
      </c>
      <c r="X387" s="9" t="str">
        <f aca="false">IF(T387=0,"",F387/W387-1)</f>
        <v/>
      </c>
    </row>
    <row r="388" customFormat="false" ht="15" hidden="false" customHeight="false" outlineLevel="0" collapsed="false">
      <c r="A388" s="5" t="n">
        <v>44216</v>
      </c>
      <c r="B388" s="6" t="n">
        <v>1367.82303974284</v>
      </c>
      <c r="C388" s="7" t="n">
        <v>694.4563435</v>
      </c>
      <c r="D388" s="0" t="n">
        <f aca="false">INT((ROW()-3)/30)</f>
        <v>12</v>
      </c>
      <c r="E388" s="0" t="n">
        <f aca="false">2+30*D388</f>
        <v>362</v>
      </c>
      <c r="F388" s="8" t="n">
        <f aca="false">INDEX($F:$F,$E388)*(2*B388/INDEX($B:$B,$E388)-C388/INDEX($C:$C,$E388))</f>
        <v>116.182749471079</v>
      </c>
      <c r="G388" s="9" t="n">
        <f aca="false">B388/B387-1</f>
        <v>-0.0131754970247339</v>
      </c>
      <c r="H388" s="9" t="n">
        <f aca="false">F388/F387-1</f>
        <v>-0.0792139766787353</v>
      </c>
      <c r="I388" s="9" t="n">
        <f aca="false">LN(B388/B387)</f>
        <v>-0.0132630638941652</v>
      </c>
      <c r="J388" s="9" t="n">
        <f aca="false">LN(F388/F387)</f>
        <v>-0.0825276005327736</v>
      </c>
      <c r="K388" s="9" t="n">
        <f aca="false">F388/F381-1</f>
        <v>-0.0170746987287203</v>
      </c>
      <c r="L388" s="9" t="n">
        <f aca="false">F388/F358-1</f>
        <v>0.0736016149492174</v>
      </c>
      <c r="M388" s="9" t="n">
        <f aca="false">B388/B381-1</f>
        <v>0.212687813572399</v>
      </c>
      <c r="N388" s="9" t="n">
        <f aca="false">B388/B358-1</f>
        <v>1.23301095609191</v>
      </c>
      <c r="O388" s="8" t="n">
        <f aca="false">MAX(O387,F388)</f>
        <v>126.177794328381</v>
      </c>
      <c r="P388" s="9" t="n">
        <f aca="false">F388/O388-1</f>
        <v>-0.0792139766787353</v>
      </c>
      <c r="Q388" s="8" t="n">
        <f aca="false">MAX(Q387,B388)</f>
        <v>1386.08540385739</v>
      </c>
      <c r="R388" s="9" t="n">
        <f aca="false">B388/Q388-1</f>
        <v>-0.0131754970247339</v>
      </c>
      <c r="S388" s="9" t="n">
        <f aca="false">B388/INDEX($B:$B,$E388)-1</f>
        <v>1.18557842327054</v>
      </c>
      <c r="T388" s="0" t="n">
        <f aca="false">IF(AND($A388&gt;=CrashTest!$B$3,$A388&lt;=CrashTest!$C$3),1,IF(AND($A388&gt;=CrashTest!$B$4,$A388&lt;=CrashTest!$C$4),2,IF(AND($A388&gt;=CrashTest!$B$5,$A388&lt;=CrashTest!$C$5),3,IF(AND($A388&gt;=CrashTest!$B$6,$A388&lt;=CrashTest!$C$6),4,IF(AND($A388&gt;=CrashTest!$B$7,$A388&lt;=CrashTest!$C$7),5,0)))))</f>
        <v>0</v>
      </c>
      <c r="U388" s="8" t="str">
        <f aca="false">IF(T388=0,"",IF(T387=T388,MAX(U387,B388),B388))</f>
        <v/>
      </c>
      <c r="V388" s="9" t="str">
        <f aca="false">IF(T388=0,"",B388/U388-1)</f>
        <v/>
      </c>
      <c r="W388" s="8" t="str">
        <f aca="false">IF(T388=0,"",IF(T387=T388,MAX(W387,F388),F388))</f>
        <v/>
      </c>
      <c r="X388" s="9" t="str">
        <f aca="false">IF(T388=0,"",F388/W388-1)</f>
        <v/>
      </c>
    </row>
    <row r="389" customFormat="false" ht="15" hidden="false" customHeight="false" outlineLevel="0" collapsed="false">
      <c r="A389" s="5" t="n">
        <v>44217</v>
      </c>
      <c r="B389" s="6" t="n">
        <v>1132.69443191116</v>
      </c>
      <c r="C389" s="7" t="n">
        <v>516.7338561</v>
      </c>
      <c r="D389" s="0" t="n">
        <f aca="false">INT((ROW()-3)/30)</f>
        <v>12</v>
      </c>
      <c r="E389" s="0" t="n">
        <f aca="false">2+30*D389</f>
        <v>362</v>
      </c>
      <c r="F389" s="8" t="n">
        <f aca="false">INDEX($F:$F,$E389)*(2*B389/INDEX($B:$B,$E389)-C389/INDEX($C:$C,$E389))</f>
        <v>127.462965677121</v>
      </c>
      <c r="G389" s="9" t="n">
        <f aca="false">B389/B388-1</f>
        <v>-0.171899873740894</v>
      </c>
      <c r="H389" s="9" t="n">
        <f aca="false">F389/F388-1</f>
        <v>0.0970902845508066</v>
      </c>
      <c r="I389" s="9" t="n">
        <f aca="false">LN(B389/B388)</f>
        <v>-0.188621206474065</v>
      </c>
      <c r="J389" s="9" t="n">
        <f aca="false">LN(F389/F388)</f>
        <v>0.0926614792290471</v>
      </c>
      <c r="K389" s="9" t="n">
        <f aca="false">F389/F382-1</f>
        <v>0.129073941116246</v>
      </c>
      <c r="L389" s="9" t="n">
        <f aca="false">F389/F359-1</f>
        <v>0.181958688194321</v>
      </c>
      <c r="M389" s="9" t="n">
        <f aca="false">B389/B382-1</f>
        <v>-0.0659108714253627</v>
      </c>
      <c r="N389" s="9" t="n">
        <f aca="false">B389/B359-1</f>
        <v>0.786088859728378</v>
      </c>
      <c r="O389" s="8" t="n">
        <f aca="false">MAX(O388,F389)</f>
        <v>127.462965677121</v>
      </c>
      <c r="P389" s="9" t="n">
        <f aca="false">F389/O389-1</f>
        <v>0</v>
      </c>
      <c r="Q389" s="8" t="n">
        <f aca="false">MAX(Q388,B389)</f>
        <v>1386.08540385739</v>
      </c>
      <c r="R389" s="9" t="n">
        <f aca="false">B389/Q389-1</f>
        <v>-0.182810504490602</v>
      </c>
      <c r="S389" s="9" t="n">
        <f aca="false">B389/INDEX($B:$B,$E389)-1</f>
        <v>0.809877768259514</v>
      </c>
      <c r="T389" s="0" t="n">
        <f aca="false">IF(AND($A389&gt;=CrashTest!$B$3,$A389&lt;=CrashTest!$C$3),1,IF(AND($A389&gt;=CrashTest!$B$4,$A389&lt;=CrashTest!$C$4),2,IF(AND($A389&gt;=CrashTest!$B$5,$A389&lt;=CrashTest!$C$5),3,IF(AND($A389&gt;=CrashTest!$B$6,$A389&lt;=CrashTest!$C$6),4,IF(AND($A389&gt;=CrashTest!$B$7,$A389&lt;=CrashTest!$C$7),5,0)))))</f>
        <v>0</v>
      </c>
      <c r="U389" s="8" t="str">
        <f aca="false">IF(T389=0,"",IF(T388=T389,MAX(U388,B389),B389))</f>
        <v/>
      </c>
      <c r="V389" s="9" t="str">
        <f aca="false">IF(T389=0,"",B389/U389-1)</f>
        <v/>
      </c>
      <c r="W389" s="8" t="str">
        <f aca="false">IF(T389=0,"",IF(T388=T389,MAX(W388,F389),F389))</f>
        <v/>
      </c>
      <c r="X389" s="9" t="str">
        <f aca="false">IF(T389=0,"",F389/W389-1)</f>
        <v/>
      </c>
    </row>
    <row r="390" customFormat="false" ht="15" hidden="false" customHeight="false" outlineLevel="0" collapsed="false">
      <c r="A390" s="5" t="n">
        <v>44218</v>
      </c>
      <c r="B390" s="6" t="n">
        <v>1235.37204792519</v>
      </c>
      <c r="C390" s="7" t="n">
        <v>598.8203259</v>
      </c>
      <c r="D390" s="0" t="n">
        <f aca="false">INT((ROW()-3)/30)</f>
        <v>12</v>
      </c>
      <c r="E390" s="0" t="n">
        <f aca="false">2+30*D390</f>
        <v>362</v>
      </c>
      <c r="F390" s="8" t="n">
        <f aca="false">INDEX($F:$F,$E390)*(2*B390/INDEX($B:$B,$E390)-C390/INDEX($C:$C,$E390))</f>
        <v>120.138800975951</v>
      </c>
      <c r="G390" s="9" t="n">
        <f aca="false">B390/B389-1</f>
        <v>0.090648998636627</v>
      </c>
      <c r="H390" s="9" t="n">
        <f aca="false">F390/F389-1</f>
        <v>-0.0574611194888016</v>
      </c>
      <c r="I390" s="9" t="n">
        <f aca="false">LN(B390/B389)</f>
        <v>0.0867729306471348</v>
      </c>
      <c r="J390" s="9" t="n">
        <f aca="false">LN(F390/F389)</f>
        <v>-0.059178107979058</v>
      </c>
      <c r="K390" s="9" t="n">
        <f aca="false">F390/F383-1</f>
        <v>0.0101434237247187</v>
      </c>
      <c r="L390" s="9" t="n">
        <f aca="false">F390/F360-1</f>
        <v>0.129715998822566</v>
      </c>
      <c r="M390" s="9" t="n">
        <f aca="false">B390/B383-1</f>
        <v>0.0580014384528218</v>
      </c>
      <c r="N390" s="9" t="n">
        <f aca="false">B390/B360-1</f>
        <v>1.09915628632461</v>
      </c>
      <c r="O390" s="8" t="n">
        <f aca="false">MAX(O389,F390)</f>
        <v>127.462965677121</v>
      </c>
      <c r="P390" s="9" t="n">
        <f aca="false">F390/O390-1</f>
        <v>-0.0574611194888016</v>
      </c>
      <c r="Q390" s="8" t="n">
        <f aca="false">MAX(Q389,B390)</f>
        <v>1386.08540385739</v>
      </c>
      <c r="R390" s="9" t="n">
        <f aca="false">B390/Q390-1</f>
        <v>-0.108733095026305</v>
      </c>
      <c r="S390" s="9" t="n">
        <f aca="false">B390/INDEX($B:$B,$E390)-1</f>
        <v>0.973941375606932</v>
      </c>
      <c r="T390" s="0" t="n">
        <f aca="false">IF(AND($A390&gt;=CrashTest!$B$3,$A390&lt;=CrashTest!$C$3),1,IF(AND($A390&gt;=CrashTest!$B$4,$A390&lt;=CrashTest!$C$4),2,IF(AND($A390&gt;=CrashTest!$B$5,$A390&lt;=CrashTest!$C$5),3,IF(AND($A390&gt;=CrashTest!$B$6,$A390&lt;=CrashTest!$C$6),4,IF(AND($A390&gt;=CrashTest!$B$7,$A390&lt;=CrashTest!$C$7),5,0)))))</f>
        <v>0</v>
      </c>
      <c r="U390" s="8" t="str">
        <f aca="false">IF(T390=0,"",IF(T389=T390,MAX(U389,B390),B390))</f>
        <v/>
      </c>
      <c r="V390" s="9" t="str">
        <f aca="false">IF(T390=0,"",B390/U390-1)</f>
        <v/>
      </c>
      <c r="W390" s="8" t="str">
        <f aca="false">IF(T390=0,"",IF(T389=T390,MAX(W389,F390),F390))</f>
        <v/>
      </c>
      <c r="X390" s="9" t="str">
        <f aca="false">IF(T390=0,"",F390/W390-1)</f>
        <v/>
      </c>
    </row>
    <row r="391" customFormat="false" ht="15" hidden="false" customHeight="false" outlineLevel="0" collapsed="false">
      <c r="A391" s="5" t="n">
        <v>44219</v>
      </c>
      <c r="B391" s="6" t="n">
        <v>1232.76174810053</v>
      </c>
      <c r="C391" s="7" t="n">
        <v>599.1662305</v>
      </c>
      <c r="D391" s="0" t="n">
        <f aca="false">INT((ROW()-3)/30)</f>
        <v>12</v>
      </c>
      <c r="E391" s="0" t="n">
        <f aca="false">2+30*D391</f>
        <v>362</v>
      </c>
      <c r="F391" s="8" t="n">
        <f aca="false">INDEX($F:$F,$E391)*(2*B391/INDEX($B:$B,$E391)-C391/INDEX($C:$C,$E391))</f>
        <v>119.021937927724</v>
      </c>
      <c r="G391" s="9" t="n">
        <f aca="false">B391/B390-1</f>
        <v>-0.00211296655857152</v>
      </c>
      <c r="H391" s="9" t="n">
        <f aca="false">F391/F390-1</f>
        <v>-0.00929643911170697</v>
      </c>
      <c r="I391" s="9" t="n">
        <f aca="false">LN(B391/B390)</f>
        <v>-0.00211520202193833</v>
      </c>
      <c r="J391" s="9" t="n">
        <f aca="false">LN(F391/F390)</f>
        <v>-0.00933992069418553</v>
      </c>
      <c r="K391" s="9" t="n">
        <f aca="false">F391/F384-1</f>
        <v>-0.0166894746750417</v>
      </c>
      <c r="L391" s="9" t="n">
        <f aca="false">F391/F361-1</f>
        <v>0.0976955775172785</v>
      </c>
      <c r="M391" s="9" t="n">
        <f aca="false">B391/B384-1</f>
        <v>0.00101647551399298</v>
      </c>
      <c r="N391" s="9" t="n">
        <f aca="false">B391/B361-1</f>
        <v>1.01466693772581</v>
      </c>
      <c r="O391" s="8" t="n">
        <f aca="false">MAX(O390,F391)</f>
        <v>127.462965677121</v>
      </c>
      <c r="P391" s="9" t="n">
        <f aca="false">F391/O391-1</f>
        <v>-0.0662233748018903</v>
      </c>
      <c r="Q391" s="8" t="n">
        <f aca="false">MAX(Q390,B391)</f>
        <v>1386.08540385739</v>
      </c>
      <c r="R391" s="9" t="n">
        <f aca="false">B391/Q391-1</f>
        <v>-0.110616312191276</v>
      </c>
      <c r="S391" s="9" t="n">
        <f aca="false">B391/INDEX($B:$B,$E391)-1</f>
        <v>0.969770503491694</v>
      </c>
      <c r="T391" s="0" t="n">
        <f aca="false">IF(AND($A391&gt;=CrashTest!$B$3,$A391&lt;=CrashTest!$C$3),1,IF(AND($A391&gt;=CrashTest!$B$4,$A391&lt;=CrashTest!$C$4),2,IF(AND($A391&gt;=CrashTest!$B$5,$A391&lt;=CrashTest!$C$5),3,IF(AND($A391&gt;=CrashTest!$B$6,$A391&lt;=CrashTest!$C$6),4,IF(AND($A391&gt;=CrashTest!$B$7,$A391&lt;=CrashTest!$C$7),5,0)))))</f>
        <v>0</v>
      </c>
      <c r="U391" s="8" t="str">
        <f aca="false">IF(T391=0,"",IF(T390=T391,MAX(U390,B391),B391))</f>
        <v/>
      </c>
      <c r="V391" s="9" t="str">
        <f aca="false">IF(T391=0,"",B391/U391-1)</f>
        <v/>
      </c>
      <c r="W391" s="8" t="str">
        <f aca="false">IF(T391=0,"",IF(T390=T391,MAX(W390,F391),F391))</f>
        <v/>
      </c>
      <c r="X391" s="9" t="str">
        <f aca="false">IF(T391=0,"",F391/W391-1)</f>
        <v/>
      </c>
    </row>
    <row r="392" customFormat="false" ht="15" hidden="false" customHeight="false" outlineLevel="0" collapsed="false">
      <c r="A392" s="5" t="n">
        <v>44220</v>
      </c>
      <c r="B392" s="6" t="n">
        <v>1387.23029631794</v>
      </c>
      <c r="C392" s="7" t="n">
        <v>688.3497773</v>
      </c>
      <c r="D392" s="0" t="n">
        <f aca="false">INT((ROW()-3)/30)</f>
        <v>12</v>
      </c>
      <c r="E392" s="0" t="n">
        <f aca="false">2+30*D392</f>
        <v>362</v>
      </c>
      <c r="F392" s="8" t="n">
        <f aca="false">INDEX($F:$F,$E392)*(2*B392/INDEX($B:$B,$E392)-C392/INDEX($C:$C,$E392))</f>
        <v>126.379861780728</v>
      </c>
      <c r="G392" s="9" t="n">
        <f aca="false">B392/B391-1</f>
        <v>0.125302840111172</v>
      </c>
      <c r="H392" s="9" t="n">
        <f aca="false">F392/F391-1</f>
        <v>0.0618198962402319</v>
      </c>
      <c r="I392" s="9" t="n">
        <f aca="false">LN(B392/B391)</f>
        <v>0.118052190640861</v>
      </c>
      <c r="J392" s="9" t="n">
        <f aca="false">LN(F392/F391)</f>
        <v>0.0599843192102144</v>
      </c>
      <c r="K392" s="9" t="n">
        <f aca="false">F392/F385-1</f>
        <v>0.0284436914194914</v>
      </c>
      <c r="L392" s="9" t="n">
        <f aca="false">F392/F362-1</f>
        <v>0.131651804575814</v>
      </c>
      <c r="M392" s="9" t="n">
        <f aca="false">B392/B385-1</f>
        <v>0.116888324634702</v>
      </c>
      <c r="N392" s="9" t="n">
        <f aca="false">B392/B362-1</f>
        <v>1.21658834194642</v>
      </c>
      <c r="O392" s="8" t="n">
        <f aca="false">MAX(O391,F392)</f>
        <v>127.462965677121</v>
      </c>
      <c r="P392" s="9" t="n">
        <f aca="false">F392/O392-1</f>
        <v>-0.00849740072058924</v>
      </c>
      <c r="Q392" s="8" t="n">
        <f aca="false">MAX(Q391,B392)</f>
        <v>1387.23029631794</v>
      </c>
      <c r="R392" s="9" t="n">
        <f aca="false">B392/Q392-1</f>
        <v>0</v>
      </c>
      <c r="S392" s="9" t="n">
        <f aca="false">B392/INDEX($B:$B,$E392)-1</f>
        <v>1.21658834194642</v>
      </c>
      <c r="T392" s="0" t="n">
        <f aca="false">IF(AND($A392&gt;=CrashTest!$B$3,$A392&lt;=CrashTest!$C$3),1,IF(AND($A392&gt;=CrashTest!$B$4,$A392&lt;=CrashTest!$C$4),2,IF(AND($A392&gt;=CrashTest!$B$5,$A392&lt;=CrashTest!$C$5),3,IF(AND($A392&gt;=CrashTest!$B$6,$A392&lt;=CrashTest!$C$6),4,IF(AND($A392&gt;=CrashTest!$B$7,$A392&lt;=CrashTest!$C$7),5,0)))))</f>
        <v>0</v>
      </c>
      <c r="U392" s="8" t="str">
        <f aca="false">IF(T392=0,"",IF(T391=T392,MAX(U391,B392),B392))</f>
        <v/>
      </c>
      <c r="V392" s="9" t="str">
        <f aca="false">IF(T392=0,"",B392/U392-1)</f>
        <v/>
      </c>
      <c r="W392" s="8" t="str">
        <f aca="false">IF(T392=0,"",IF(T391=T392,MAX(W391,F392),F392))</f>
        <v/>
      </c>
      <c r="X392" s="9" t="str">
        <f aca="false">IF(T392=0,"",F392/W392-1)</f>
        <v/>
      </c>
    </row>
    <row r="393" customFormat="false" ht="15" hidden="false" customHeight="false" outlineLevel="0" collapsed="false">
      <c r="A393" s="5" t="n">
        <v>44221</v>
      </c>
      <c r="B393" s="6" t="n">
        <v>1325.60759380479</v>
      </c>
      <c r="C393" s="7" t="n">
        <v>618.9699733</v>
      </c>
      <c r="D393" s="0" t="n">
        <f aca="false">INT((ROW()-3)/30)</f>
        <v>13</v>
      </c>
      <c r="E393" s="0" t="n">
        <f aca="false">2+30*D393</f>
        <v>392</v>
      </c>
      <c r="F393" s="8" t="n">
        <f aca="false">INDEX($F:$F,$E393)*(2*B393/INDEX($B:$B,$E393)-C393/INDEX($C:$C,$E393))</f>
        <v>127.889938069304</v>
      </c>
      <c r="G393" s="9" t="n">
        <f aca="false">B393/B392-1</f>
        <v>-0.0444213932443028</v>
      </c>
      <c r="H393" s="9" t="n">
        <f aca="false">F393/F392-1</f>
        <v>0.0119487097651407</v>
      </c>
      <c r="I393" s="9" t="n">
        <f aca="false">LN(B393/B392)</f>
        <v>-0.0454382510187352</v>
      </c>
      <c r="J393" s="9" t="n">
        <f aca="false">LN(F393/F392)</f>
        <v>0.0118778875306391</v>
      </c>
      <c r="K393" s="9" t="n">
        <f aca="false">F393/F386-1</f>
        <v>0.0891932124335397</v>
      </c>
      <c r="L393" s="9" t="n">
        <f aca="false">F393/F363-1</f>
        <v>0.141523195449184</v>
      </c>
      <c r="M393" s="9" t="n">
        <f aca="false">B393/B386-1</f>
        <v>0.05865972206787</v>
      </c>
      <c r="N393" s="9" t="n">
        <f aca="false">B393/B363-1</f>
        <v>1.08492183626849</v>
      </c>
      <c r="O393" s="8" t="n">
        <f aca="false">MAX(O392,F393)</f>
        <v>127.889938069304</v>
      </c>
      <c r="P393" s="9" t="n">
        <f aca="false">F393/O393-1</f>
        <v>0</v>
      </c>
      <c r="Q393" s="8" t="n">
        <f aca="false">MAX(Q392,B393)</f>
        <v>1387.23029631794</v>
      </c>
      <c r="R393" s="9" t="n">
        <f aca="false">B393/Q393-1</f>
        <v>-0.0444213932443028</v>
      </c>
      <c r="S393" s="9" t="n">
        <f aca="false">B393/INDEX($B:$B,$E393)-1</f>
        <v>-0.0444213932443028</v>
      </c>
      <c r="T393" s="0" t="n">
        <f aca="false">IF(AND($A393&gt;=CrashTest!$B$3,$A393&lt;=CrashTest!$C$3),1,IF(AND($A393&gt;=CrashTest!$B$4,$A393&lt;=CrashTest!$C$4),2,IF(AND($A393&gt;=CrashTest!$B$5,$A393&lt;=CrashTest!$C$5),3,IF(AND($A393&gt;=CrashTest!$B$6,$A393&lt;=CrashTest!$C$6),4,IF(AND($A393&gt;=CrashTest!$B$7,$A393&lt;=CrashTest!$C$7),5,0)))))</f>
        <v>0</v>
      </c>
      <c r="U393" s="8" t="str">
        <f aca="false">IF(T393=0,"",IF(T392=T393,MAX(U392,B393),B393))</f>
        <v/>
      </c>
      <c r="V393" s="9" t="str">
        <f aca="false">IF(T393=0,"",B393/U393-1)</f>
        <v/>
      </c>
      <c r="W393" s="8" t="str">
        <f aca="false">IF(T393=0,"",IF(T392=T393,MAX(W392,F393),F393))</f>
        <v/>
      </c>
      <c r="X393" s="9" t="str">
        <f aca="false">IF(T393=0,"",F393/W393-1)</f>
        <v/>
      </c>
    </row>
    <row r="394" customFormat="false" ht="15" hidden="false" customHeight="false" outlineLevel="0" collapsed="false">
      <c r="A394" s="5" t="n">
        <v>44222</v>
      </c>
      <c r="B394" s="6" t="n">
        <v>1361.84900292227</v>
      </c>
      <c r="C394" s="7" t="n">
        <v>664.5518004</v>
      </c>
      <c r="D394" s="0" t="n">
        <f aca="false">INT((ROW()-3)/30)</f>
        <v>13</v>
      </c>
      <c r="E394" s="0" t="n">
        <f aca="false">2+30*D394</f>
        <v>392</v>
      </c>
      <c r="F394" s="8" t="n">
        <f aca="false">INDEX($F:$F,$E394)*(2*B394/INDEX($B:$B,$E394)-C394/INDEX($C:$C,$E394))</f>
        <v>126.124542240684</v>
      </c>
      <c r="G394" s="9" t="n">
        <f aca="false">B394/B393-1</f>
        <v>0.0273394700564886</v>
      </c>
      <c r="H394" s="9" t="n">
        <f aca="false">F394/F393-1</f>
        <v>-0.013804024423438</v>
      </c>
      <c r="I394" s="9" t="n">
        <f aca="false">LN(B394/B393)</f>
        <v>0.0269724216608591</v>
      </c>
      <c r="J394" s="9" t="n">
        <f aca="false">LN(F394/F393)</f>
        <v>-0.0139001859380546</v>
      </c>
      <c r="K394" s="9" t="n">
        <f aca="false">F394/F387-1</f>
        <v>-0.000422040090186537</v>
      </c>
      <c r="L394" s="9" t="n">
        <f aca="false">F394/F364-1</f>
        <v>0.0970129441554244</v>
      </c>
      <c r="M394" s="9" t="n">
        <f aca="false">B394/B387-1</f>
        <v>-0.017485503323007</v>
      </c>
      <c r="N394" s="9" t="n">
        <f aca="false">B394/B364-1</f>
        <v>0.978049684920166</v>
      </c>
      <c r="O394" s="8" t="n">
        <f aca="false">MAX(O393,F394)</f>
        <v>127.889938069304</v>
      </c>
      <c r="P394" s="9" t="n">
        <f aca="false">F394/O394-1</f>
        <v>-0.013804024423438</v>
      </c>
      <c r="Q394" s="8" t="n">
        <f aca="false">MAX(Q393,B394)</f>
        <v>1387.23029631794</v>
      </c>
      <c r="R394" s="9" t="n">
        <f aca="false">B394/Q394-1</f>
        <v>-0.0182963805382843</v>
      </c>
      <c r="S394" s="9" t="n">
        <f aca="false">B394/INDEX($B:$B,$E394)-1</f>
        <v>-0.0182963805382843</v>
      </c>
      <c r="T394" s="0" t="n">
        <f aca="false">IF(AND($A394&gt;=CrashTest!$B$3,$A394&lt;=CrashTest!$C$3),1,IF(AND($A394&gt;=CrashTest!$B$4,$A394&lt;=CrashTest!$C$4),2,IF(AND($A394&gt;=CrashTest!$B$5,$A394&lt;=CrashTest!$C$5),3,IF(AND($A394&gt;=CrashTest!$B$6,$A394&lt;=CrashTest!$C$6),4,IF(AND($A394&gt;=CrashTest!$B$7,$A394&lt;=CrashTest!$C$7),5,0)))))</f>
        <v>0</v>
      </c>
      <c r="U394" s="8" t="str">
        <f aca="false">IF(T394=0,"",IF(T393=T394,MAX(U393,B394),B394))</f>
        <v/>
      </c>
      <c r="V394" s="9" t="str">
        <f aca="false">IF(T394=0,"",B394/U394-1)</f>
        <v/>
      </c>
      <c r="W394" s="8" t="str">
        <f aca="false">IF(T394=0,"",IF(T393=T394,MAX(W393,F394),F394))</f>
        <v/>
      </c>
      <c r="X394" s="9" t="str">
        <f aca="false">IF(T394=0,"",F394/W394-1)</f>
        <v/>
      </c>
    </row>
    <row r="395" customFormat="false" ht="15" hidden="false" customHeight="false" outlineLevel="0" collapsed="false">
      <c r="A395" s="5" t="n">
        <v>44223</v>
      </c>
      <c r="B395" s="6" t="n">
        <v>1245.93815055523</v>
      </c>
      <c r="C395" s="7" t="n">
        <v>547.9935931</v>
      </c>
      <c r="D395" s="0" t="n">
        <f aca="false">INT((ROW()-3)/30)</f>
        <v>13</v>
      </c>
      <c r="E395" s="0" t="n">
        <f aca="false">2+30*D395</f>
        <v>392</v>
      </c>
      <c r="F395" s="8" t="n">
        <f aca="false">INDEX($F:$F,$E395)*(2*B395/INDEX($B:$B,$E395)-C395/INDEX($C:$C,$E395))</f>
        <v>126.404944116769</v>
      </c>
      <c r="G395" s="9" t="n">
        <f aca="false">B395/B394-1</f>
        <v>-0.0851128518053891</v>
      </c>
      <c r="H395" s="9" t="n">
        <f aca="false">F395/F394-1</f>
        <v>0.00222321422225757</v>
      </c>
      <c r="I395" s="9" t="n">
        <f aca="false">LN(B395/B394)</f>
        <v>-0.0889545566194762</v>
      </c>
      <c r="J395" s="9" t="n">
        <f aca="false">LN(F395/F394)</f>
        <v>0.00222074653830179</v>
      </c>
      <c r="K395" s="9" t="n">
        <f aca="false">F395/F388-1</f>
        <v>0.0879837556971794</v>
      </c>
      <c r="L395" s="9" t="n">
        <f aca="false">F395/F365-1</f>
        <v>0.0999191195013713</v>
      </c>
      <c r="M395" s="9" t="n">
        <f aca="false">B395/B388-1</f>
        <v>-0.0891086680412438</v>
      </c>
      <c r="N395" s="9" t="n">
        <f aca="false">B395/B365-1</f>
        <v>0.705553653944549</v>
      </c>
      <c r="O395" s="8" t="n">
        <f aca="false">MAX(O394,F395)</f>
        <v>127.889938069304</v>
      </c>
      <c r="P395" s="9" t="n">
        <f aca="false">F395/O395-1</f>
        <v>-0.0116114995046029</v>
      </c>
      <c r="Q395" s="8" t="n">
        <f aca="false">MAX(Q394,B395)</f>
        <v>1387.23029631794</v>
      </c>
      <c r="R395" s="9" t="n">
        <f aca="false">B395/Q395-1</f>
        <v>-0.101851975218343</v>
      </c>
      <c r="S395" s="9" t="n">
        <f aca="false">B395/INDEX($B:$B,$E395)-1</f>
        <v>-0.101851975218343</v>
      </c>
      <c r="T395" s="0" t="n">
        <f aca="false">IF(AND($A395&gt;=CrashTest!$B$3,$A395&lt;=CrashTest!$C$3),1,IF(AND($A395&gt;=CrashTest!$B$4,$A395&lt;=CrashTest!$C$4),2,IF(AND($A395&gt;=CrashTest!$B$5,$A395&lt;=CrashTest!$C$5),3,IF(AND($A395&gt;=CrashTest!$B$6,$A395&lt;=CrashTest!$C$6),4,IF(AND($A395&gt;=CrashTest!$B$7,$A395&lt;=CrashTest!$C$7),5,0)))))</f>
        <v>0</v>
      </c>
      <c r="U395" s="8" t="str">
        <f aca="false">IF(T395=0,"",IF(T394=T395,MAX(U394,B395),B395))</f>
        <v/>
      </c>
      <c r="V395" s="9" t="str">
        <f aca="false">IF(T395=0,"",B395/U395-1)</f>
        <v/>
      </c>
      <c r="W395" s="8" t="str">
        <f aca="false">IF(T395=0,"",IF(T394=T395,MAX(W394,F395),F395))</f>
        <v/>
      </c>
      <c r="X395" s="9" t="str">
        <f aca="false">IF(T395=0,"",F395/W395-1)</f>
        <v/>
      </c>
    </row>
    <row r="396" customFormat="false" ht="15" hidden="false" customHeight="false" outlineLevel="0" collapsed="false">
      <c r="A396" s="5" t="n">
        <v>44224</v>
      </c>
      <c r="B396" s="6" t="n">
        <v>1341.7747030976</v>
      </c>
      <c r="C396" s="7" t="n">
        <v>632.7425944</v>
      </c>
      <c r="D396" s="0" t="n">
        <f aca="false">INT((ROW()-3)/30)</f>
        <v>13</v>
      </c>
      <c r="E396" s="0" t="n">
        <f aca="false">2+30*D396</f>
        <v>392</v>
      </c>
      <c r="F396" s="8" t="n">
        <f aca="false">INDEX($F:$F,$E396)*(2*B396/INDEX($B:$B,$E396)-C396/INDEX($C:$C,$E396))</f>
        <v>128.307029467157</v>
      </c>
      <c r="G396" s="9" t="n">
        <f aca="false">B396/B395-1</f>
        <v>0.0769191893671946</v>
      </c>
      <c r="H396" s="9" t="n">
        <f aca="false">F396/F395-1</f>
        <v>0.0150475550120217</v>
      </c>
      <c r="I396" s="9" t="n">
        <f aca="false">LN(B396/B395)</f>
        <v>0.0741043622738869</v>
      </c>
      <c r="J396" s="9" t="n">
        <f aca="false">LN(F396/F395)</f>
        <v>0.0149354636248121</v>
      </c>
      <c r="K396" s="9" t="n">
        <f aca="false">F396/F389-1</f>
        <v>0.00662203162740305</v>
      </c>
      <c r="L396" s="9" t="n">
        <f aca="false">F396/F366-1</f>
        <v>0.11659088519495</v>
      </c>
      <c r="M396" s="9" t="n">
        <f aca="false">B396/B389-1</f>
        <v>0.184586650464649</v>
      </c>
      <c r="N396" s="9" t="n">
        <f aca="false">B396/B366-1</f>
        <v>0.833185088536945</v>
      </c>
      <c r="O396" s="8" t="n">
        <f aca="false">MAX(O395,F396)</f>
        <v>128.307029467157</v>
      </c>
      <c r="P396" s="9" t="n">
        <f aca="false">F396/O396-1</f>
        <v>0</v>
      </c>
      <c r="Q396" s="8" t="n">
        <f aca="false">MAX(Q395,B396)</f>
        <v>1387.23029631794</v>
      </c>
      <c r="R396" s="9" t="n">
        <f aca="false">B396/Q396-1</f>
        <v>-0.0327671572203914</v>
      </c>
      <c r="S396" s="9" t="n">
        <f aca="false">B396/INDEX($B:$B,$E396)-1</f>
        <v>-0.0327671572203914</v>
      </c>
      <c r="T396" s="0" t="n">
        <f aca="false">IF(AND($A396&gt;=CrashTest!$B$3,$A396&lt;=CrashTest!$C$3),1,IF(AND($A396&gt;=CrashTest!$B$4,$A396&lt;=CrashTest!$C$4),2,IF(AND($A396&gt;=CrashTest!$B$5,$A396&lt;=CrashTest!$C$5),3,IF(AND($A396&gt;=CrashTest!$B$6,$A396&lt;=CrashTest!$C$6),4,IF(AND($A396&gt;=CrashTest!$B$7,$A396&lt;=CrashTest!$C$7),5,0)))))</f>
        <v>0</v>
      </c>
      <c r="U396" s="8" t="str">
        <f aca="false">IF(T396=0,"",IF(T395=T396,MAX(U395,B396),B396))</f>
        <v/>
      </c>
      <c r="V396" s="9" t="str">
        <f aca="false">IF(T396=0,"",B396/U396-1)</f>
        <v/>
      </c>
      <c r="W396" s="8" t="str">
        <f aca="false">IF(T396=0,"",IF(T395=T396,MAX(W395,F396),F396))</f>
        <v/>
      </c>
      <c r="X396" s="9" t="str">
        <f aca="false">IF(T396=0,"",F396/W396-1)</f>
        <v/>
      </c>
    </row>
    <row r="397" customFormat="false" ht="15" hidden="false" customHeight="false" outlineLevel="0" collapsed="false">
      <c r="A397" s="5" t="n">
        <v>44225</v>
      </c>
      <c r="B397" s="6" t="n">
        <v>1383.40889538282</v>
      </c>
      <c r="C397" s="7" t="n">
        <v>675.0786364</v>
      </c>
      <c r="D397" s="0" t="n">
        <f aca="false">INT((ROW()-3)/30)</f>
        <v>13</v>
      </c>
      <c r="E397" s="0" t="n">
        <f aca="false">2+30*D397</f>
        <v>392</v>
      </c>
      <c r="F397" s="8" t="n">
        <f aca="false">INDEX($F:$F,$E397)*(2*B397/INDEX($B:$B,$E397)-C397/INDEX($C:$C,$E397))</f>
        <v>128.120144156923</v>
      </c>
      <c r="G397" s="9" t="n">
        <f aca="false">B397/B396-1</f>
        <v>0.0310291975166204</v>
      </c>
      <c r="H397" s="9" t="n">
        <f aca="false">F397/F396-1</f>
        <v>-0.00145654771223835</v>
      </c>
      <c r="I397" s="9" t="n">
        <f aca="false">LN(B397/B396)</f>
        <v>0.0305575242425795</v>
      </c>
      <c r="J397" s="9" t="n">
        <f aca="false">LN(F397/F396)</f>
        <v>-0.00145760950902106</v>
      </c>
      <c r="K397" s="9" t="n">
        <f aca="false">F397/F390-1</f>
        <v>0.0664343502360218</v>
      </c>
      <c r="L397" s="9" t="n">
        <f aca="false">F397/F367-1</f>
        <v>0.114232956109456</v>
      </c>
      <c r="M397" s="9" t="n">
        <f aca="false">B397/B390-1</f>
        <v>0.1198317929455</v>
      </c>
      <c r="N397" s="9" t="n">
        <f aca="false">B397/B367-1</f>
        <v>0.841578867722704</v>
      </c>
      <c r="O397" s="8" t="n">
        <f aca="false">MAX(O396,F397)</f>
        <v>128.307029467157</v>
      </c>
      <c r="P397" s="9" t="n">
        <f aca="false">F397/O397-1</f>
        <v>-0.00145654771223835</v>
      </c>
      <c r="Q397" s="8" t="n">
        <f aca="false">MAX(Q396,B397)</f>
        <v>1387.23029631794</v>
      </c>
      <c r="R397" s="9" t="n">
        <f aca="false">B397/Q397-1</f>
        <v>-0.00275469829722064</v>
      </c>
      <c r="S397" s="9" t="n">
        <f aca="false">B397/INDEX($B:$B,$E397)-1</f>
        <v>-0.00275469829722064</v>
      </c>
      <c r="T397" s="0" t="n">
        <f aca="false">IF(AND($A397&gt;=CrashTest!$B$3,$A397&lt;=CrashTest!$C$3),1,IF(AND($A397&gt;=CrashTest!$B$4,$A397&lt;=CrashTest!$C$4),2,IF(AND($A397&gt;=CrashTest!$B$5,$A397&lt;=CrashTest!$C$5),3,IF(AND($A397&gt;=CrashTest!$B$6,$A397&lt;=CrashTest!$C$6),4,IF(AND($A397&gt;=CrashTest!$B$7,$A397&lt;=CrashTest!$C$7),5,0)))))</f>
        <v>0</v>
      </c>
      <c r="U397" s="8" t="str">
        <f aca="false">IF(T397=0,"",IF(T396=T397,MAX(U396,B397),B397))</f>
        <v/>
      </c>
      <c r="V397" s="9" t="str">
        <f aca="false">IF(T397=0,"",B397/U397-1)</f>
        <v/>
      </c>
      <c r="W397" s="8" t="str">
        <f aca="false">IF(T397=0,"",IF(T396=T397,MAX(W396,F397),F397))</f>
        <v/>
      </c>
      <c r="X397" s="9" t="str">
        <f aca="false">IF(T397=0,"",F397/W397-1)</f>
        <v/>
      </c>
    </row>
    <row r="398" customFormat="false" ht="15" hidden="false" customHeight="false" outlineLevel="0" collapsed="false">
      <c r="A398" s="5" t="n">
        <v>44226</v>
      </c>
      <c r="B398" s="6" t="n">
        <v>1379.86854237288</v>
      </c>
      <c r="C398" s="7" t="n">
        <v>674.2175696</v>
      </c>
      <c r="D398" s="0" t="n">
        <f aca="false">INT((ROW()-3)/30)</f>
        <v>13</v>
      </c>
      <c r="E398" s="0" t="n">
        <f aca="false">2+30*D398</f>
        <v>392</v>
      </c>
      <c r="F398" s="8" t="n">
        <f aca="false">INDEX($F:$F,$E398)*(2*B398/INDEX($B:$B,$E398)-C398/INDEX($C:$C,$E398))</f>
        <v>127.633166014784</v>
      </c>
      <c r="G398" s="9" t="n">
        <f aca="false">B398/B397-1</f>
        <v>-0.00255915154352127</v>
      </c>
      <c r="H398" s="9" t="n">
        <f aca="false">F398/F397-1</f>
        <v>-0.00380094906498318</v>
      </c>
      <c r="I398" s="9" t="n">
        <f aca="false">LN(B398/B397)</f>
        <v>-0.00256243176942454</v>
      </c>
      <c r="J398" s="9" t="n">
        <f aca="false">LN(F398/F397)</f>
        <v>-0.00380819102859474</v>
      </c>
      <c r="K398" s="9" t="n">
        <f aca="false">F398/F391-1</f>
        <v>0.0723499233585729</v>
      </c>
      <c r="L398" s="9" t="n">
        <f aca="false">F398/F368-1</f>
        <v>0.102055057270566</v>
      </c>
      <c r="M398" s="9" t="n">
        <f aca="false">B398/B391-1</f>
        <v>0.119331082830089</v>
      </c>
      <c r="N398" s="9" t="n">
        <f aca="false">B398/B368-1</f>
        <v>0.867145165011067</v>
      </c>
      <c r="O398" s="8" t="n">
        <f aca="false">MAX(O397,F398)</f>
        <v>128.307029467157</v>
      </c>
      <c r="P398" s="9" t="n">
        <f aca="false">F398/O398-1</f>
        <v>-0.00525196051355659</v>
      </c>
      <c r="Q398" s="8" t="n">
        <f aca="false">MAX(Q397,B398)</f>
        <v>1387.23029631794</v>
      </c>
      <c r="R398" s="9" t="n">
        <f aca="false">B398/Q398-1</f>
        <v>-0.00530680015034268</v>
      </c>
      <c r="S398" s="9" t="n">
        <f aca="false">B398/INDEX($B:$B,$E398)-1</f>
        <v>-0.00530680015034268</v>
      </c>
      <c r="T398" s="0" t="n">
        <f aca="false">IF(AND($A398&gt;=CrashTest!$B$3,$A398&lt;=CrashTest!$C$3),1,IF(AND($A398&gt;=CrashTest!$B$4,$A398&lt;=CrashTest!$C$4),2,IF(AND($A398&gt;=CrashTest!$B$5,$A398&lt;=CrashTest!$C$5),3,IF(AND($A398&gt;=CrashTest!$B$6,$A398&lt;=CrashTest!$C$6),4,IF(AND($A398&gt;=CrashTest!$B$7,$A398&lt;=CrashTest!$C$7),5,0)))))</f>
        <v>0</v>
      </c>
      <c r="U398" s="8" t="str">
        <f aca="false">IF(T398=0,"",IF(T397=T398,MAX(U397,B398),B398))</f>
        <v/>
      </c>
      <c r="V398" s="9" t="str">
        <f aca="false">IF(T398=0,"",B398/U398-1)</f>
        <v/>
      </c>
      <c r="W398" s="8" t="str">
        <f aca="false">IF(T398=0,"",IF(T397=T398,MAX(W397,F398),F398))</f>
        <v/>
      </c>
      <c r="X398" s="9" t="str">
        <f aca="false">IF(T398=0,"",F398/W398-1)</f>
        <v/>
      </c>
    </row>
    <row r="399" customFormat="false" ht="15" hidden="false" customHeight="false" outlineLevel="0" collapsed="false">
      <c r="A399" s="5" t="n">
        <v>44227</v>
      </c>
      <c r="B399" s="6" t="n">
        <v>1317.346364173</v>
      </c>
      <c r="C399" s="7" t="n">
        <v>615.4285008</v>
      </c>
      <c r="D399" s="0" t="n">
        <f aca="false">INT((ROW()-3)/30)</f>
        <v>13</v>
      </c>
      <c r="E399" s="0" t="n">
        <f aca="false">2+30*D399</f>
        <v>392</v>
      </c>
      <c r="F399" s="8" t="n">
        <f aca="false">INDEX($F:$F,$E399)*(2*B399/INDEX($B:$B,$E399)-C399/INDEX($C:$C,$E399))</f>
        <v>127.034912530741</v>
      </c>
      <c r="G399" s="9" t="n">
        <f aca="false">B399/B398-1</f>
        <v>-0.0453102424469829</v>
      </c>
      <c r="H399" s="9" t="n">
        <f aca="false">F399/F398-1</f>
        <v>-0.00468728859999978</v>
      </c>
      <c r="I399" s="9" t="n">
        <f aca="false">LN(B399/B398)</f>
        <v>-0.0463688524812668</v>
      </c>
      <c r="J399" s="9" t="n">
        <f aca="false">LN(F399/F398)</f>
        <v>-0.00469830838597214</v>
      </c>
      <c r="K399" s="9" t="n">
        <f aca="false">F399/F392-1</f>
        <v>0.00518318932133344</v>
      </c>
      <c r="L399" s="9" t="n">
        <f aca="false">F399/F369-1</f>
        <v>0.101525005224886</v>
      </c>
      <c r="M399" s="9" t="n">
        <f aca="false">B399/B392-1</f>
        <v>-0.0503765901958958</v>
      </c>
      <c r="N399" s="9" t="n">
        <f aca="false">B399/B369-1</f>
        <v>0.80232665715915</v>
      </c>
      <c r="O399" s="8" t="n">
        <f aca="false">MAX(O398,F399)</f>
        <v>128.307029467157</v>
      </c>
      <c r="P399" s="9" t="n">
        <f aca="false">F399/O399-1</f>
        <v>-0.00991463165891349</v>
      </c>
      <c r="Q399" s="8" t="n">
        <f aca="false">MAX(Q398,B399)</f>
        <v>1387.23029631794</v>
      </c>
      <c r="R399" s="9" t="n">
        <f aca="false">B399/Q399-1</f>
        <v>-0.0503765901958958</v>
      </c>
      <c r="S399" s="9" t="n">
        <f aca="false">B399/INDEX($B:$B,$E399)-1</f>
        <v>-0.0503765901958958</v>
      </c>
      <c r="T399" s="0" t="n">
        <f aca="false">IF(AND($A399&gt;=CrashTest!$B$3,$A399&lt;=CrashTest!$C$3),1,IF(AND($A399&gt;=CrashTest!$B$4,$A399&lt;=CrashTest!$C$4),2,IF(AND($A399&gt;=CrashTest!$B$5,$A399&lt;=CrashTest!$C$5),3,IF(AND($A399&gt;=CrashTest!$B$6,$A399&lt;=CrashTest!$C$6),4,IF(AND($A399&gt;=CrashTest!$B$7,$A399&lt;=CrashTest!$C$7),5,0)))))</f>
        <v>0</v>
      </c>
      <c r="U399" s="8" t="str">
        <f aca="false">IF(T399=0,"",IF(T398=T399,MAX(U398,B399),B399))</f>
        <v/>
      </c>
      <c r="V399" s="9" t="str">
        <f aca="false">IF(T399=0,"",B399/U399-1)</f>
        <v/>
      </c>
      <c r="W399" s="8" t="str">
        <f aca="false">IF(T399=0,"",IF(T398=T399,MAX(W398,F399),F399))</f>
        <v/>
      </c>
      <c r="X399" s="9" t="str">
        <f aca="false">IF(T399=0,"",F399/W399-1)</f>
        <v/>
      </c>
    </row>
    <row r="400" customFormat="false" ht="15" hidden="false" customHeight="false" outlineLevel="0" collapsed="false">
      <c r="A400" s="5" t="n">
        <v>44228</v>
      </c>
      <c r="B400" s="6" t="n">
        <v>1369.95499357101</v>
      </c>
      <c r="C400" s="7" t="n">
        <v>670.0529298</v>
      </c>
      <c r="D400" s="0" t="n">
        <f aca="false">INT((ROW()-3)/30)</f>
        <v>13</v>
      </c>
      <c r="E400" s="0" t="n">
        <f aca="false">2+30*D400</f>
        <v>392</v>
      </c>
      <c r="F400" s="8" t="n">
        <f aca="false">INDEX($F:$F,$E400)*(2*B400/INDEX($B:$B,$E400)-C400/INDEX($C:$C,$E400))</f>
        <v>126.591492812372</v>
      </c>
      <c r="G400" s="9" t="n">
        <f aca="false">B400/B399-1</f>
        <v>0.0399353054206335</v>
      </c>
      <c r="H400" s="9" t="n">
        <f aca="false">F400/F399-1</f>
        <v>-0.0034905342912096</v>
      </c>
      <c r="I400" s="9" t="n">
        <f aca="false">LN(B400/B399)</f>
        <v>0.0391585048920736</v>
      </c>
      <c r="J400" s="9" t="n">
        <f aca="false">LN(F400/F399)</f>
        <v>-0.00349664041926907</v>
      </c>
      <c r="K400" s="9" t="n">
        <f aca="false">F400/F393-1</f>
        <v>-0.0101528335734183</v>
      </c>
      <c r="L400" s="9" t="n">
        <f aca="false">F400/F370-1</f>
        <v>0.0902525198230477</v>
      </c>
      <c r="M400" s="9" t="n">
        <f aca="false">B400/B393-1</f>
        <v>0.0334543947797803</v>
      </c>
      <c r="N400" s="9" t="n">
        <f aca="false">B400/B370-1</f>
        <v>0.767007560608457</v>
      </c>
      <c r="O400" s="8" t="n">
        <f aca="false">MAX(O399,F400)</f>
        <v>128.307029467157</v>
      </c>
      <c r="P400" s="9" t="n">
        <f aca="false">F400/O400-1</f>
        <v>-0.013370558588333</v>
      </c>
      <c r="Q400" s="8" t="n">
        <f aca="false">MAX(Q399,B400)</f>
        <v>1387.23029631794</v>
      </c>
      <c r="R400" s="9" t="n">
        <f aca="false">B400/Q400-1</f>
        <v>-0.0124530892907855</v>
      </c>
      <c r="S400" s="9" t="n">
        <f aca="false">B400/INDEX($B:$B,$E400)-1</f>
        <v>-0.0124530892907855</v>
      </c>
      <c r="T400" s="0" t="n">
        <f aca="false">IF(AND($A400&gt;=CrashTest!$B$3,$A400&lt;=CrashTest!$C$3),1,IF(AND($A400&gt;=CrashTest!$B$4,$A400&lt;=CrashTest!$C$4),2,IF(AND($A400&gt;=CrashTest!$B$5,$A400&lt;=CrashTest!$C$5),3,IF(AND($A400&gt;=CrashTest!$B$6,$A400&lt;=CrashTest!$C$6),4,IF(AND($A400&gt;=CrashTest!$B$7,$A400&lt;=CrashTest!$C$7),5,0)))))</f>
        <v>0</v>
      </c>
      <c r="U400" s="8" t="str">
        <f aca="false">IF(T400=0,"",IF(T399=T400,MAX(U399,B400),B400))</f>
        <v/>
      </c>
      <c r="V400" s="9" t="str">
        <f aca="false">IF(T400=0,"",B400/U400-1)</f>
        <v/>
      </c>
      <c r="W400" s="8" t="str">
        <f aca="false">IF(T400=0,"",IF(T399=T400,MAX(W399,F400),F400))</f>
        <v/>
      </c>
      <c r="X400" s="9" t="str">
        <f aca="false">IF(T400=0,"",F400/W400-1)</f>
        <v/>
      </c>
    </row>
    <row r="401" customFormat="false" ht="15" hidden="false" customHeight="false" outlineLevel="0" collapsed="false">
      <c r="A401" s="5" t="n">
        <v>44229</v>
      </c>
      <c r="B401" s="6" t="n">
        <v>1524.16825189947</v>
      </c>
      <c r="C401" s="7" t="n">
        <v>796.0137643</v>
      </c>
      <c r="D401" s="0" t="n">
        <f aca="false">INT((ROW()-3)/30)</f>
        <v>13</v>
      </c>
      <c r="E401" s="0" t="n">
        <f aca="false">2+30*D401</f>
        <v>392</v>
      </c>
      <c r="F401" s="8" t="n">
        <f aca="false">INDEX($F:$F,$E401)*(2*B401/INDEX($B:$B,$E401)-C401/INDEX($C:$C,$E401))</f>
        <v>131.563658460014</v>
      </c>
      <c r="G401" s="9" t="n">
        <f aca="false">B401/B400-1</f>
        <v>0.112568120158808</v>
      </c>
      <c r="H401" s="9" t="n">
        <f aca="false">F401/F400-1</f>
        <v>0.0392772494990008</v>
      </c>
      <c r="I401" s="9" t="n">
        <f aca="false">LN(B401/B400)</f>
        <v>0.106670964787103</v>
      </c>
      <c r="J401" s="9" t="n">
        <f aca="false">LN(F401/F400)</f>
        <v>0.0385255191571158</v>
      </c>
      <c r="K401" s="9" t="n">
        <f aca="false">F401/F394-1</f>
        <v>0.0431249630143451</v>
      </c>
      <c r="L401" s="9" t="n">
        <f aca="false">F401/F371-1</f>
        <v>0.0801347656496048</v>
      </c>
      <c r="M401" s="9" t="n">
        <f aca="false">B401/B394-1</f>
        <v>0.119190342416005</v>
      </c>
      <c r="N401" s="9" t="n">
        <f aca="false">B401/B371-1</f>
        <v>0.538995978041669</v>
      </c>
      <c r="O401" s="8" t="n">
        <f aca="false">MAX(O400,F401)</f>
        <v>131.563658460014</v>
      </c>
      <c r="P401" s="9" t="n">
        <f aca="false">F401/O401-1</f>
        <v>0</v>
      </c>
      <c r="Q401" s="8" t="n">
        <f aca="false">MAX(Q400,B401)</f>
        <v>1524.16825189947</v>
      </c>
      <c r="R401" s="9" t="n">
        <f aca="false">B401/Q401-1</f>
        <v>0</v>
      </c>
      <c r="S401" s="9" t="n">
        <f aca="false">B401/INDEX($B:$B,$E401)-1</f>
        <v>0.0987132100163888</v>
      </c>
      <c r="T401" s="0" t="n">
        <f aca="false">IF(AND($A401&gt;=CrashTest!$B$3,$A401&lt;=CrashTest!$C$3),1,IF(AND($A401&gt;=CrashTest!$B$4,$A401&lt;=CrashTest!$C$4),2,IF(AND($A401&gt;=CrashTest!$B$5,$A401&lt;=CrashTest!$C$5),3,IF(AND($A401&gt;=CrashTest!$B$6,$A401&lt;=CrashTest!$C$6),4,IF(AND($A401&gt;=CrashTest!$B$7,$A401&lt;=CrashTest!$C$7),5,0)))))</f>
        <v>0</v>
      </c>
      <c r="U401" s="8" t="str">
        <f aca="false">IF(T401=0,"",IF(T400=T401,MAX(U400,B401),B401))</f>
        <v/>
      </c>
      <c r="V401" s="9" t="str">
        <f aca="false">IF(T401=0,"",B401/U401-1)</f>
        <v/>
      </c>
      <c r="W401" s="8" t="str">
        <f aca="false">IF(T401=0,"",IF(T400=T401,MAX(W400,F401),F401))</f>
        <v/>
      </c>
      <c r="X401" s="9" t="str">
        <f aca="false">IF(T401=0,"",F401/W401-1)</f>
        <v/>
      </c>
    </row>
    <row r="402" customFormat="false" ht="15" hidden="false" customHeight="false" outlineLevel="0" collapsed="false">
      <c r="A402" s="5" t="n">
        <v>44230</v>
      </c>
      <c r="B402" s="6" t="n">
        <v>1659.52005435418</v>
      </c>
      <c r="C402" s="7" t="n">
        <v>936.7918592</v>
      </c>
      <c r="D402" s="0" t="n">
        <f aca="false">INT((ROW()-3)/30)</f>
        <v>13</v>
      </c>
      <c r="E402" s="0" t="n">
        <f aca="false">2+30*D402</f>
        <v>392</v>
      </c>
      <c r="F402" s="8" t="n">
        <f aca="false">INDEX($F:$F,$E402)*(2*B402/INDEX($B:$B,$E402)-C402/INDEX($C:$C,$E402))</f>
        <v>130.378756228259</v>
      </c>
      <c r="G402" s="9" t="n">
        <f aca="false">B402/B401-1</f>
        <v>0.0888037146069864</v>
      </c>
      <c r="H402" s="9" t="n">
        <f aca="false">F402/F401-1</f>
        <v>-0.00900630345510844</v>
      </c>
      <c r="I402" s="9" t="n">
        <f aca="false">LN(B402/B401)</f>
        <v>0.0850795840015649</v>
      </c>
      <c r="J402" s="9" t="n">
        <f aca="false">LN(F402/F401)</f>
        <v>-0.00904710537379964</v>
      </c>
      <c r="K402" s="9" t="n">
        <f aca="false">F402/F395-1</f>
        <v>0.0314371572983687</v>
      </c>
      <c r="L402" s="9" t="n">
        <f aca="false">F402/F372-1</f>
        <v>0.145145374721518</v>
      </c>
      <c r="M402" s="9" t="n">
        <f aca="false">B402/B395-1</f>
        <v>0.331944168829444</v>
      </c>
      <c r="N402" s="9" t="n">
        <f aca="false">B402/B372-1</f>
        <v>0.610686536953548</v>
      </c>
      <c r="O402" s="8" t="n">
        <f aca="false">MAX(O401,F402)</f>
        <v>131.563658460014</v>
      </c>
      <c r="P402" s="9" t="n">
        <f aca="false">F402/O402-1</f>
        <v>-0.00900630345510844</v>
      </c>
      <c r="Q402" s="8" t="n">
        <f aca="false">MAX(Q401,B402)</f>
        <v>1659.52005435418</v>
      </c>
      <c r="R402" s="9" t="n">
        <f aca="false">B402/Q402-1</f>
        <v>0</v>
      </c>
      <c r="S402" s="9" t="n">
        <f aca="false">B402/INDEX($B:$B,$E402)-1</f>
        <v>0.19628302435361</v>
      </c>
      <c r="T402" s="0" t="n">
        <f aca="false">IF(AND($A402&gt;=CrashTest!$B$3,$A402&lt;=CrashTest!$C$3),1,IF(AND($A402&gt;=CrashTest!$B$4,$A402&lt;=CrashTest!$C$4),2,IF(AND($A402&gt;=CrashTest!$B$5,$A402&lt;=CrashTest!$C$5),3,IF(AND($A402&gt;=CrashTest!$B$6,$A402&lt;=CrashTest!$C$6),4,IF(AND($A402&gt;=CrashTest!$B$7,$A402&lt;=CrashTest!$C$7),5,0)))))</f>
        <v>0</v>
      </c>
      <c r="U402" s="8" t="str">
        <f aca="false">IF(T402=0,"",IF(T401=T402,MAX(U401,B402),B402))</f>
        <v/>
      </c>
      <c r="V402" s="9" t="str">
        <f aca="false">IF(T402=0,"",B402/U402-1)</f>
        <v/>
      </c>
      <c r="W402" s="8" t="str">
        <f aca="false">IF(T402=0,"",IF(T401=T402,MAX(W401,F402),F402))</f>
        <v/>
      </c>
      <c r="X402" s="9" t="str">
        <f aca="false">IF(T402=0,"",F402/W402-1)</f>
        <v/>
      </c>
    </row>
    <row r="403" customFormat="false" ht="15" hidden="false" customHeight="false" outlineLevel="0" collapsed="false">
      <c r="A403" s="5" t="n">
        <v>44231</v>
      </c>
      <c r="B403" s="6" t="n">
        <v>1608.39752355348</v>
      </c>
      <c r="C403" s="7" t="n">
        <v>872.3872325</v>
      </c>
      <c r="D403" s="0" t="n">
        <f aca="false">INT((ROW()-3)/30)</f>
        <v>13</v>
      </c>
      <c r="E403" s="0" t="n">
        <f aca="false">2+30*D403</f>
        <v>392</v>
      </c>
      <c r="F403" s="8" t="n">
        <f aca="false">INDEX($F:$F,$E403)*(2*B403/INDEX($B:$B,$E403)-C403/INDEX($C:$C,$E403))</f>
        <v>132.888577782309</v>
      </c>
      <c r="G403" s="9" t="n">
        <f aca="false">B403/B402-1</f>
        <v>-0.0308056119397695</v>
      </c>
      <c r="H403" s="9" t="n">
        <f aca="false">F403/F402-1</f>
        <v>0.0192502339081666</v>
      </c>
      <c r="I403" s="9" t="n">
        <f aca="false">LN(B403/B402)</f>
        <v>-0.0312900803369361</v>
      </c>
      <c r="J403" s="9" t="n">
        <f aca="false">LN(F403/F402)</f>
        <v>0.0190672922076744</v>
      </c>
      <c r="K403" s="9" t="n">
        <f aca="false">F403/F396-1</f>
        <v>0.0357076953162907</v>
      </c>
      <c r="L403" s="9" t="n">
        <f aca="false">F403/F373-1</f>
        <v>0.127691533073271</v>
      </c>
      <c r="M403" s="9" t="n">
        <f aca="false">B403/B396-1</f>
        <v>0.198709082709906</v>
      </c>
      <c r="N403" s="9" t="n">
        <f aca="false">B403/B373-1</f>
        <v>0.460109113369985</v>
      </c>
      <c r="O403" s="8" t="n">
        <f aca="false">MAX(O402,F403)</f>
        <v>132.888577782309</v>
      </c>
      <c r="P403" s="9" t="n">
        <f aca="false">F403/O403-1</f>
        <v>0</v>
      </c>
      <c r="Q403" s="8" t="n">
        <f aca="false">MAX(Q402,B403)</f>
        <v>1659.52005435418</v>
      </c>
      <c r="R403" s="9" t="n">
        <f aca="false">B403/Q403-1</f>
        <v>-0.0308056119397695</v>
      </c>
      <c r="S403" s="9" t="n">
        <f aca="false">B403/INDEX($B:$B,$E403)-1</f>
        <v>0.159430793735239</v>
      </c>
      <c r="T403" s="0" t="n">
        <f aca="false">IF(AND($A403&gt;=CrashTest!$B$3,$A403&lt;=CrashTest!$C$3),1,IF(AND($A403&gt;=CrashTest!$B$4,$A403&lt;=CrashTest!$C$4),2,IF(AND($A403&gt;=CrashTest!$B$5,$A403&lt;=CrashTest!$C$5),3,IF(AND($A403&gt;=CrashTest!$B$6,$A403&lt;=CrashTest!$C$6),4,IF(AND($A403&gt;=CrashTest!$B$7,$A403&lt;=CrashTest!$C$7),5,0)))))</f>
        <v>0</v>
      </c>
      <c r="U403" s="8" t="str">
        <f aca="false">IF(T403=0,"",IF(T402=T403,MAX(U402,B403),B403))</f>
        <v/>
      </c>
      <c r="V403" s="9" t="str">
        <f aca="false">IF(T403=0,"",B403/U403-1)</f>
        <v/>
      </c>
      <c r="W403" s="8" t="str">
        <f aca="false">IF(T403=0,"",IF(T402=T403,MAX(W402,F403),F403))</f>
        <v/>
      </c>
      <c r="X403" s="9" t="str">
        <f aca="false">IF(T403=0,"",F403/W403-1)</f>
        <v/>
      </c>
    </row>
    <row r="404" customFormat="false" ht="15" hidden="false" customHeight="false" outlineLevel="0" collapsed="false">
      <c r="A404" s="5" t="n">
        <v>44232</v>
      </c>
      <c r="B404" s="6" t="n">
        <v>1720.47846616014</v>
      </c>
      <c r="C404" s="7" t="n">
        <v>984.9709192</v>
      </c>
      <c r="D404" s="0" t="n">
        <f aca="false">INT((ROW()-3)/30)</f>
        <v>13</v>
      </c>
      <c r="E404" s="0" t="n">
        <f aca="false">2+30*D404</f>
        <v>392</v>
      </c>
      <c r="F404" s="8" t="n">
        <f aca="false">INDEX($F:$F,$E404)*(2*B404/INDEX($B:$B,$E404)-C404/INDEX($C:$C,$E404))</f>
        <v>132.640064078875</v>
      </c>
      <c r="G404" s="9" t="n">
        <f aca="false">B404/B403-1</f>
        <v>0.0696848515154613</v>
      </c>
      <c r="H404" s="9" t="n">
        <f aca="false">F404/F403-1</f>
        <v>-0.00187009077515576</v>
      </c>
      <c r="I404" s="9" t="n">
        <f aca="false">LN(B404/B403)</f>
        <v>0.0673640737969933</v>
      </c>
      <c r="J404" s="9" t="n">
        <f aca="false">LN(F404/F403)</f>
        <v>-0.00187184157802346</v>
      </c>
      <c r="K404" s="9" t="n">
        <f aca="false">F404/F397-1</f>
        <v>0.0352787608201233</v>
      </c>
      <c r="L404" s="9" t="n">
        <f aca="false">F404/F374-1</f>
        <v>0.157089054094392</v>
      </c>
      <c r="M404" s="9" t="n">
        <f aca="false">B404/B397-1</f>
        <v>0.243651440945842</v>
      </c>
      <c r="N404" s="9" t="n">
        <f aca="false">B404/B374-1</f>
        <v>0.434506210597902</v>
      </c>
      <c r="O404" s="8" t="n">
        <f aca="false">MAX(O403,F404)</f>
        <v>132.888577782309</v>
      </c>
      <c r="P404" s="9" t="n">
        <f aca="false">F404/O404-1</f>
        <v>-0.00187009077515576</v>
      </c>
      <c r="Q404" s="8" t="n">
        <f aca="false">MAX(Q403,B404)</f>
        <v>1720.47846616014</v>
      </c>
      <c r="R404" s="9" t="n">
        <f aca="false">B404/Q404-1</f>
        <v>0</v>
      </c>
      <c r="S404" s="9" t="n">
        <f aca="false">B404/INDEX($B:$B,$E404)-1</f>
        <v>0.240225556439133</v>
      </c>
      <c r="T404" s="0" t="n">
        <f aca="false">IF(AND($A404&gt;=CrashTest!$B$3,$A404&lt;=CrashTest!$C$3),1,IF(AND($A404&gt;=CrashTest!$B$4,$A404&lt;=CrashTest!$C$4),2,IF(AND($A404&gt;=CrashTest!$B$5,$A404&lt;=CrashTest!$C$5),3,IF(AND($A404&gt;=CrashTest!$B$6,$A404&lt;=CrashTest!$C$6),4,IF(AND($A404&gt;=CrashTest!$B$7,$A404&lt;=CrashTest!$C$7),5,0)))))</f>
        <v>0</v>
      </c>
      <c r="U404" s="8" t="str">
        <f aca="false">IF(T404=0,"",IF(T403=T404,MAX(U403,B404),B404))</f>
        <v/>
      </c>
      <c r="V404" s="9" t="str">
        <f aca="false">IF(T404=0,"",B404/U404-1)</f>
        <v/>
      </c>
      <c r="W404" s="8" t="str">
        <f aca="false">IF(T404=0,"",IF(T403=T404,MAX(W403,F404),F404))</f>
        <v/>
      </c>
      <c r="X404" s="9" t="str">
        <f aca="false">IF(T404=0,"",F404/W404-1)</f>
        <v/>
      </c>
    </row>
    <row r="405" customFormat="false" ht="15" hidden="false" customHeight="false" outlineLevel="0" collapsed="false">
      <c r="A405" s="5" t="n">
        <v>44233</v>
      </c>
      <c r="B405" s="6" t="n">
        <v>1683.70779380479</v>
      </c>
      <c r="C405" s="7" t="n">
        <v>944.7460591</v>
      </c>
      <c r="D405" s="0" t="n">
        <f aca="false">INT((ROW()-3)/30)</f>
        <v>13</v>
      </c>
      <c r="E405" s="0" t="n">
        <f aca="false">2+30*D405</f>
        <v>392</v>
      </c>
      <c r="F405" s="8" t="n">
        <f aca="false">INDEX($F:$F,$E405)*(2*B405/INDEX($B:$B,$E405)-C405/INDEX($C:$C,$E405))</f>
        <v>133.325495583232</v>
      </c>
      <c r="G405" s="9" t="n">
        <f aca="false">B405/B404-1</f>
        <v>-0.0213723525627244</v>
      </c>
      <c r="H405" s="9" t="n">
        <f aca="false">F405/F404-1</f>
        <v>0.00516760534697491</v>
      </c>
      <c r="I405" s="9" t="n">
        <f aca="false">LN(B405/B404)</f>
        <v>-0.0216040484954617</v>
      </c>
      <c r="J405" s="9" t="n">
        <f aca="false">LN(F405/F404)</f>
        <v>0.00515429909574742</v>
      </c>
      <c r="K405" s="9" t="n">
        <f aca="false">F405/F398-1</f>
        <v>0.0445991410084454</v>
      </c>
      <c r="L405" s="9" t="n">
        <f aca="false">F405/F375-1</f>
        <v>0.13851752777239</v>
      </c>
      <c r="M405" s="9" t="n">
        <f aca="false">B405/B398-1</f>
        <v>0.2201943461291</v>
      </c>
      <c r="N405" s="9" t="n">
        <f aca="false">B405/B375-1</f>
        <v>0.379846075728012</v>
      </c>
      <c r="O405" s="8" t="n">
        <f aca="false">MAX(O404,F405)</f>
        <v>133.325495583232</v>
      </c>
      <c r="P405" s="9" t="n">
        <f aca="false">F405/O405-1</f>
        <v>0</v>
      </c>
      <c r="Q405" s="8" t="n">
        <f aca="false">MAX(Q404,B405)</f>
        <v>1720.47846616014</v>
      </c>
      <c r="R405" s="9" t="n">
        <f aca="false">B405/Q405-1</f>
        <v>-0.0213723525627244</v>
      </c>
      <c r="S405" s="9" t="n">
        <f aca="false">B405/INDEX($B:$B,$E405)-1</f>
        <v>0.213719018589614</v>
      </c>
      <c r="T405" s="0" t="n">
        <f aca="false">IF(AND($A405&gt;=CrashTest!$B$3,$A405&lt;=CrashTest!$C$3),1,IF(AND($A405&gt;=CrashTest!$B$4,$A405&lt;=CrashTest!$C$4),2,IF(AND($A405&gt;=CrashTest!$B$5,$A405&lt;=CrashTest!$C$5),3,IF(AND($A405&gt;=CrashTest!$B$6,$A405&lt;=CrashTest!$C$6),4,IF(AND($A405&gt;=CrashTest!$B$7,$A405&lt;=CrashTest!$C$7),5,0)))))</f>
        <v>0</v>
      </c>
      <c r="U405" s="8" t="str">
        <f aca="false">IF(T405=0,"",IF(T404=T405,MAX(U404,B405),B405))</f>
        <v/>
      </c>
      <c r="V405" s="9" t="str">
        <f aca="false">IF(T405=0,"",B405/U405-1)</f>
        <v/>
      </c>
      <c r="W405" s="8" t="str">
        <f aca="false">IF(T405=0,"",IF(T404=T405,MAX(W404,F405),F405))</f>
        <v/>
      </c>
      <c r="X405" s="9" t="str">
        <f aca="false">IF(T405=0,"",F405/W405-1)</f>
        <v/>
      </c>
    </row>
    <row r="406" customFormat="false" ht="15" hidden="false" customHeight="false" outlineLevel="0" collapsed="false">
      <c r="A406" s="5" t="n">
        <v>44234</v>
      </c>
      <c r="B406" s="6" t="n">
        <v>1616.04266183518</v>
      </c>
      <c r="C406" s="7" t="n">
        <v>885.0419775</v>
      </c>
      <c r="D406" s="0" t="n">
        <f aca="false">INT((ROW()-3)/30)</f>
        <v>13</v>
      </c>
      <c r="E406" s="0" t="n">
        <f aca="false">2+30*D406</f>
        <v>392</v>
      </c>
      <c r="F406" s="8" t="n">
        <f aca="false">INDEX($F:$F,$E406)*(2*B406/INDEX($B:$B,$E406)-C406/INDEX($C:$C,$E406))</f>
        <v>131.958167141986</v>
      </c>
      <c r="G406" s="9" t="n">
        <f aca="false">B406/B405-1</f>
        <v>-0.0401881681718076</v>
      </c>
      <c r="H406" s="9" t="n">
        <f aca="false">F406/F405-1</f>
        <v>-0.0102555661635814</v>
      </c>
      <c r="I406" s="9" t="n">
        <f aca="false">LN(B406/B405)</f>
        <v>-0.0410180222447337</v>
      </c>
      <c r="J406" s="9" t="n">
        <f aca="false">LN(F406/F405)</f>
        <v>-0.0103085168193201</v>
      </c>
      <c r="K406" s="9" t="n">
        <f aca="false">F406/F399-1</f>
        <v>0.0387551304847251</v>
      </c>
      <c r="L406" s="9" t="n">
        <f aca="false">F406/F376-1</f>
        <v>0.0984958909765079</v>
      </c>
      <c r="M406" s="9" t="n">
        <f aca="false">B406/B399-1</f>
        <v>0.22674089805508</v>
      </c>
      <c r="N406" s="9" t="n">
        <f aca="false">B406/B376-1</f>
        <v>0.324754653245711</v>
      </c>
      <c r="O406" s="8" t="n">
        <f aca="false">MAX(O405,F406)</f>
        <v>133.325495583232</v>
      </c>
      <c r="P406" s="9" t="n">
        <f aca="false">F406/O406-1</f>
        <v>-0.0102555661635814</v>
      </c>
      <c r="Q406" s="8" t="n">
        <f aca="false">MAX(Q405,B406)</f>
        <v>1720.47846616014</v>
      </c>
      <c r="R406" s="9" t="n">
        <f aca="false">B406/Q406-1</f>
        <v>-0.0607016050355141</v>
      </c>
      <c r="S406" s="9" t="n">
        <f aca="false">B406/INDEX($B:$B,$E406)-1</f>
        <v>0.164941874557214</v>
      </c>
      <c r="T406" s="0" t="n">
        <f aca="false">IF(AND($A406&gt;=CrashTest!$B$3,$A406&lt;=CrashTest!$C$3),1,IF(AND($A406&gt;=CrashTest!$B$4,$A406&lt;=CrashTest!$C$4),2,IF(AND($A406&gt;=CrashTest!$B$5,$A406&lt;=CrashTest!$C$5),3,IF(AND($A406&gt;=CrashTest!$B$6,$A406&lt;=CrashTest!$C$6),4,IF(AND($A406&gt;=CrashTest!$B$7,$A406&lt;=CrashTest!$C$7),5,0)))))</f>
        <v>0</v>
      </c>
      <c r="U406" s="8" t="str">
        <f aca="false">IF(T406=0,"",IF(T405=T406,MAX(U405,B406),B406))</f>
        <v/>
      </c>
      <c r="V406" s="9" t="str">
        <f aca="false">IF(T406=0,"",B406/U406-1)</f>
        <v/>
      </c>
      <c r="W406" s="8" t="str">
        <f aca="false">IF(T406=0,"",IF(T405=T406,MAX(W405,F406),F406))</f>
        <v/>
      </c>
      <c r="X406" s="9" t="str">
        <f aca="false">IF(T406=0,"",F406/W406-1)</f>
        <v/>
      </c>
    </row>
    <row r="407" customFormat="false" ht="15" hidden="false" customHeight="false" outlineLevel="0" collapsed="false">
      <c r="A407" s="5" t="n">
        <v>44235</v>
      </c>
      <c r="B407" s="6" t="n">
        <v>1743.54479135009</v>
      </c>
      <c r="C407" s="7" t="n">
        <v>1012.498128</v>
      </c>
      <c r="D407" s="0" t="n">
        <f aca="false">INT((ROW()-3)/30)</f>
        <v>13</v>
      </c>
      <c r="E407" s="0" t="n">
        <f aca="false">2+30*D407</f>
        <v>392</v>
      </c>
      <c r="F407" s="8" t="n">
        <f aca="false">INDEX($F:$F,$E407)*(2*B407/INDEX($B:$B,$E407)-C407/INDEX($C:$C,$E407))</f>
        <v>131.788905085665</v>
      </c>
      <c r="G407" s="9" t="n">
        <f aca="false">B407/B406-1</f>
        <v>0.0788977497475953</v>
      </c>
      <c r="H407" s="9" t="n">
        <f aca="false">F407/F406-1</f>
        <v>-0.00128269481144183</v>
      </c>
      <c r="I407" s="9" t="n">
        <f aca="false">LN(B407/B406)</f>
        <v>0.0759399178816257</v>
      </c>
      <c r="J407" s="9" t="n">
        <f aca="false">LN(F407/F406)</f>
        <v>-0.00128351816858408</v>
      </c>
      <c r="K407" s="9" t="n">
        <f aca="false">F407/F400-1</f>
        <v>0.0410565683193014</v>
      </c>
      <c r="L407" s="9" t="n">
        <f aca="false">F407/F377-1</f>
        <v>0.0833525191556179</v>
      </c>
      <c r="M407" s="9" t="n">
        <f aca="false">B407/B400-1</f>
        <v>0.272702241703034</v>
      </c>
      <c r="N407" s="9" t="n">
        <f aca="false">B407/B377-1</f>
        <v>0.354767002371053</v>
      </c>
      <c r="O407" s="8" t="n">
        <f aca="false">MAX(O406,F407)</f>
        <v>133.325495583232</v>
      </c>
      <c r="P407" s="9" t="n">
        <f aca="false">F407/O407-1</f>
        <v>-0.0115251062135169</v>
      </c>
      <c r="Q407" s="8" t="n">
        <f aca="false">MAX(Q406,B407)</f>
        <v>1743.54479135009</v>
      </c>
      <c r="R407" s="9" t="n">
        <f aca="false">B407/Q407-1</f>
        <v>0</v>
      </c>
      <c r="S407" s="9" t="n">
        <f aca="false">B407/INDEX($B:$B,$E407)-1</f>
        <v>0.256853167046524</v>
      </c>
      <c r="T407" s="0" t="n">
        <f aca="false">IF(AND($A407&gt;=CrashTest!$B$3,$A407&lt;=CrashTest!$C$3),1,IF(AND($A407&gt;=CrashTest!$B$4,$A407&lt;=CrashTest!$C$4),2,IF(AND($A407&gt;=CrashTest!$B$5,$A407&lt;=CrashTest!$C$5),3,IF(AND($A407&gt;=CrashTest!$B$6,$A407&lt;=CrashTest!$C$6),4,IF(AND($A407&gt;=CrashTest!$B$7,$A407&lt;=CrashTest!$C$7),5,0)))))</f>
        <v>0</v>
      </c>
      <c r="U407" s="8" t="str">
        <f aca="false">IF(T407=0,"",IF(T406=T407,MAX(U406,B407),B407))</f>
        <v/>
      </c>
      <c r="V407" s="9" t="str">
        <f aca="false">IF(T407=0,"",B407/U407-1)</f>
        <v/>
      </c>
      <c r="W407" s="8" t="str">
        <f aca="false">IF(T407=0,"",IF(T406=T407,MAX(W406,F407),F407))</f>
        <v/>
      </c>
      <c r="X407" s="9" t="str">
        <f aca="false">IF(T407=0,"",F407/W407-1)</f>
        <v/>
      </c>
    </row>
    <row r="408" customFormat="false" ht="15" hidden="false" customHeight="false" outlineLevel="0" collapsed="false">
      <c r="A408" s="5" t="n">
        <v>44236</v>
      </c>
      <c r="B408" s="6" t="n">
        <v>1770.83282057276</v>
      </c>
      <c r="C408" s="7" t="n">
        <v>1028.47725</v>
      </c>
      <c r="D408" s="0" t="n">
        <f aca="false">INT((ROW()-3)/30)</f>
        <v>13</v>
      </c>
      <c r="E408" s="0" t="n">
        <f aca="false">2+30*D408</f>
        <v>392</v>
      </c>
      <c r="F408" s="8" t="n">
        <f aca="false">INDEX($F:$F,$E408)*(2*B408/INDEX($B:$B,$E408)-C408/INDEX($C:$C,$E408))</f>
        <v>133.827169253759</v>
      </c>
      <c r="G408" s="9" t="n">
        <f aca="false">B408/B407-1</f>
        <v>0.0156508908506674</v>
      </c>
      <c r="H408" s="9" t="n">
        <f aca="false">F408/F407-1</f>
        <v>0.0154661287061226</v>
      </c>
      <c r="I408" s="9" t="n">
        <f aca="false">LN(B408/B407)</f>
        <v>0.0155296787409241</v>
      </c>
      <c r="J408" s="9" t="n">
        <f aca="false">LN(F408/F407)</f>
        <v>0.0153477471798418</v>
      </c>
      <c r="K408" s="9" t="n">
        <f aca="false">F408/F401-1</f>
        <v>0.0172046811424968</v>
      </c>
      <c r="L408" s="9" t="n">
        <f aca="false">F408/F378-1</f>
        <v>0.0858530850714607</v>
      </c>
      <c r="M408" s="9" t="n">
        <f aca="false">B408/B401-1</f>
        <v>0.161835524631804</v>
      </c>
      <c r="N408" s="9" t="n">
        <f aca="false">B408/B378-1</f>
        <v>0.399385228673028</v>
      </c>
      <c r="O408" s="8" t="n">
        <f aca="false">MAX(O407,F408)</f>
        <v>133.827169253759</v>
      </c>
      <c r="P408" s="9" t="n">
        <f aca="false">F408/O408-1</f>
        <v>0</v>
      </c>
      <c r="Q408" s="8" t="n">
        <f aca="false">MAX(Q407,B408)</f>
        <v>1770.83282057276</v>
      </c>
      <c r="R408" s="9" t="n">
        <f aca="false">B408/Q408-1</f>
        <v>0</v>
      </c>
      <c r="S408" s="9" t="n">
        <f aca="false">B408/INDEX($B:$B,$E408)-1</f>
        <v>0.276524038779284</v>
      </c>
      <c r="T408" s="0" t="n">
        <f aca="false">IF(AND($A408&gt;=CrashTest!$B$3,$A408&lt;=CrashTest!$C$3),1,IF(AND($A408&gt;=CrashTest!$B$4,$A408&lt;=CrashTest!$C$4),2,IF(AND($A408&gt;=CrashTest!$B$5,$A408&lt;=CrashTest!$C$5),3,IF(AND($A408&gt;=CrashTest!$B$6,$A408&lt;=CrashTest!$C$6),4,IF(AND($A408&gt;=CrashTest!$B$7,$A408&lt;=CrashTest!$C$7),5,0)))))</f>
        <v>0</v>
      </c>
      <c r="U408" s="8" t="str">
        <f aca="false">IF(T408=0,"",IF(T407=T408,MAX(U407,B408),B408))</f>
        <v/>
      </c>
      <c r="V408" s="9" t="str">
        <f aca="false">IF(T408=0,"",B408/U408-1)</f>
        <v/>
      </c>
      <c r="W408" s="8" t="str">
        <f aca="false">IF(T408=0,"",IF(T407=T408,MAX(W407,F408),F408))</f>
        <v/>
      </c>
      <c r="X408" s="9" t="str">
        <f aca="false">IF(T408=0,"",F408/W408-1)</f>
        <v/>
      </c>
    </row>
    <row r="409" customFormat="false" ht="15" hidden="false" customHeight="false" outlineLevel="0" collapsed="false">
      <c r="A409" s="5" t="n">
        <v>44237</v>
      </c>
      <c r="B409" s="6" t="n">
        <v>1748.21180596143</v>
      </c>
      <c r="C409" s="7" t="n">
        <v>999.8142662</v>
      </c>
      <c r="D409" s="0" t="n">
        <f aca="false">INT((ROW()-3)/30)</f>
        <v>13</v>
      </c>
      <c r="E409" s="0" t="n">
        <f aca="false">2+30*D409</f>
        <v>392</v>
      </c>
      <c r="F409" s="8" t="n">
        <f aca="false">INDEX($F:$F,$E409)*(2*B409/INDEX($B:$B,$E409)-C409/INDEX($C:$C,$E409))</f>
        <v>134.967992257551</v>
      </c>
      <c r="G409" s="9" t="n">
        <f aca="false">B409/B408-1</f>
        <v>-0.0127742237147003</v>
      </c>
      <c r="H409" s="9" t="n">
        <f aca="false">F409/F408-1</f>
        <v>0.00852459937808514</v>
      </c>
      <c r="I409" s="9" t="n">
        <f aca="false">LN(B409/B408)</f>
        <v>-0.012856515672191</v>
      </c>
      <c r="J409" s="9" t="n">
        <f aca="false">LN(F409/F408)</f>
        <v>0.00848847016034502</v>
      </c>
      <c r="K409" s="9" t="n">
        <f aca="false">F409/F402-1</f>
        <v>0.0351992622268691</v>
      </c>
      <c r="L409" s="9" t="n">
        <f aca="false">F409/F379-1</f>
        <v>0.158941283597538</v>
      </c>
      <c r="M409" s="9" t="n">
        <f aca="false">B409/B402-1</f>
        <v>0.0534442180283052</v>
      </c>
      <c r="N409" s="9" t="n">
        <f aca="false">B409/B379-1</f>
        <v>0.614371250669835</v>
      </c>
      <c r="O409" s="8" t="n">
        <f aca="false">MAX(O408,F409)</f>
        <v>134.967992257551</v>
      </c>
      <c r="P409" s="9" t="n">
        <f aca="false">F409/O409-1</f>
        <v>0</v>
      </c>
      <c r="Q409" s="8" t="n">
        <f aca="false">MAX(Q408,B409)</f>
        <v>1770.83282057276</v>
      </c>
      <c r="R409" s="9" t="n">
        <f aca="false">B409/Q409-1</f>
        <v>-0.0127742237147003</v>
      </c>
      <c r="S409" s="9" t="n">
        <f aca="false">B409/INDEX($B:$B,$E409)-1</f>
        <v>0.260217435130725</v>
      </c>
      <c r="T409" s="0" t="n">
        <f aca="false">IF(AND($A409&gt;=CrashTest!$B$3,$A409&lt;=CrashTest!$C$3),1,IF(AND($A409&gt;=CrashTest!$B$4,$A409&lt;=CrashTest!$C$4),2,IF(AND($A409&gt;=CrashTest!$B$5,$A409&lt;=CrashTest!$C$5),3,IF(AND($A409&gt;=CrashTest!$B$6,$A409&lt;=CrashTest!$C$6),4,IF(AND($A409&gt;=CrashTest!$B$7,$A409&lt;=CrashTest!$C$7),5,0)))))</f>
        <v>0</v>
      </c>
      <c r="U409" s="8" t="str">
        <f aca="false">IF(T409=0,"",IF(T408=T409,MAX(U408,B409),B409))</f>
        <v/>
      </c>
      <c r="V409" s="9" t="str">
        <f aca="false">IF(T409=0,"",B409/U409-1)</f>
        <v/>
      </c>
      <c r="W409" s="8" t="str">
        <f aca="false">IF(T409=0,"",IF(T408=T409,MAX(W408,F409),F409))</f>
        <v/>
      </c>
      <c r="X409" s="9" t="str">
        <f aca="false">IF(T409=0,"",F409/W409-1)</f>
        <v/>
      </c>
    </row>
    <row r="410" customFormat="false" ht="15" hidden="false" customHeight="false" outlineLevel="0" collapsed="false">
      <c r="A410" s="5" t="n">
        <v>44238</v>
      </c>
      <c r="B410" s="6" t="n">
        <v>1785.58308942139</v>
      </c>
      <c r="C410" s="7" t="n">
        <v>1039.193857</v>
      </c>
      <c r="D410" s="0" t="n">
        <f aca="false">INT((ROW()-3)/30)</f>
        <v>13</v>
      </c>
      <c r="E410" s="0" t="n">
        <f aca="false">2+30*D410</f>
        <v>392</v>
      </c>
      <c r="F410" s="8" t="n">
        <f aca="false">INDEX($F:$F,$E410)*(2*B410/INDEX($B:$B,$E410)-C410/INDEX($C:$C,$E410))</f>
        <v>134.547184873925</v>
      </c>
      <c r="G410" s="9" t="n">
        <f aca="false">B410/B409-1</f>
        <v>0.0213768625360631</v>
      </c>
      <c r="H410" s="9" t="n">
        <f aca="false">F410/F409-1</f>
        <v>-0.00311783095078722</v>
      </c>
      <c r="I410" s="9" t="n">
        <f aca="false">LN(B410/B409)</f>
        <v>0.0211515822785928</v>
      </c>
      <c r="J410" s="9" t="n">
        <f aca="false">LN(F410/F409)</f>
        <v>-0.00312270151206525</v>
      </c>
      <c r="K410" s="9" t="n">
        <f aca="false">F410/F403-1</f>
        <v>0.0124811862636722</v>
      </c>
      <c r="L410" s="9" t="n">
        <f aca="false">F410/F380-1</f>
        <v>0.173155297370112</v>
      </c>
      <c r="M410" s="9" t="n">
        <f aca="false">B410/B403-1</f>
        <v>0.110162794503966</v>
      </c>
      <c r="N410" s="9" t="n">
        <f aca="false">B410/B380-1</f>
        <v>0.718824930093401</v>
      </c>
      <c r="O410" s="8" t="n">
        <f aca="false">MAX(O409,F410)</f>
        <v>134.967992257551</v>
      </c>
      <c r="P410" s="9" t="n">
        <f aca="false">F410/O410-1</f>
        <v>-0.00311783095078722</v>
      </c>
      <c r="Q410" s="8" t="n">
        <f aca="false">MAX(Q409,B410)</f>
        <v>1785.58308942139</v>
      </c>
      <c r="R410" s="9" t="n">
        <f aca="false">B410/Q410-1</f>
        <v>0</v>
      </c>
      <c r="S410" s="9" t="n">
        <f aca="false">B410/INDEX($B:$B,$E410)-1</f>
        <v>0.287156930007064</v>
      </c>
      <c r="T410" s="0" t="n">
        <f aca="false">IF(AND($A410&gt;=CrashTest!$B$3,$A410&lt;=CrashTest!$C$3),1,IF(AND($A410&gt;=CrashTest!$B$4,$A410&lt;=CrashTest!$C$4),2,IF(AND($A410&gt;=CrashTest!$B$5,$A410&lt;=CrashTest!$C$5),3,IF(AND($A410&gt;=CrashTest!$B$6,$A410&lt;=CrashTest!$C$6),4,IF(AND($A410&gt;=CrashTest!$B$7,$A410&lt;=CrashTest!$C$7),5,0)))))</f>
        <v>0</v>
      </c>
      <c r="U410" s="8" t="str">
        <f aca="false">IF(T410=0,"",IF(T409=T410,MAX(U409,B410),B410))</f>
        <v/>
      </c>
      <c r="V410" s="9" t="str">
        <f aca="false">IF(T410=0,"",B410/U410-1)</f>
        <v/>
      </c>
      <c r="W410" s="8" t="str">
        <f aca="false">IF(T410=0,"",IF(T409=T410,MAX(W409,F410),F410))</f>
        <v/>
      </c>
      <c r="X410" s="9" t="str">
        <f aca="false">IF(T410=0,"",F410/W410-1)</f>
        <v/>
      </c>
    </row>
    <row r="411" customFormat="false" ht="15" hidden="false" customHeight="false" outlineLevel="0" collapsed="false">
      <c r="A411" s="5" t="n">
        <v>44239</v>
      </c>
      <c r="B411" s="6" t="n">
        <v>1846.45420058445</v>
      </c>
      <c r="C411" s="7" t="n">
        <v>1092.731584</v>
      </c>
      <c r="D411" s="0" t="n">
        <f aca="false">INT((ROW()-3)/30)</f>
        <v>13</v>
      </c>
      <c r="E411" s="0" t="n">
        <f aca="false">2+30*D411</f>
        <v>392</v>
      </c>
      <c r="F411" s="8" t="n">
        <f aca="false">INDEX($F:$F,$E411)*(2*B411/INDEX($B:$B,$E411)-C411/INDEX($C:$C,$E411))</f>
        <v>135.808743895331</v>
      </c>
      <c r="G411" s="9" t="n">
        <f aca="false">B411/B410-1</f>
        <v>0.0340903268650383</v>
      </c>
      <c r="H411" s="9" t="n">
        <f aca="false">F411/F410-1</f>
        <v>0.00937633160135554</v>
      </c>
      <c r="I411" s="9" t="n">
        <f aca="false">LN(B411/B410)</f>
        <v>0.0335221290068738</v>
      </c>
      <c r="J411" s="9" t="n">
        <f aca="false">LN(F411/F410)</f>
        <v>0.00933264666155521</v>
      </c>
      <c r="K411" s="9" t="n">
        <f aca="false">F411/F404-1</f>
        <v>0.023889311562548</v>
      </c>
      <c r="L411" s="9" t="n">
        <f aca="false">F411/F381-1</f>
        <v>0.148964464314231</v>
      </c>
      <c r="M411" s="9" t="n">
        <f aca="false">B411/B404-1</f>
        <v>0.0732213374954176</v>
      </c>
      <c r="N411" s="9" t="n">
        <f aca="false">B411/B381-1</f>
        <v>0.63703376994535</v>
      </c>
      <c r="O411" s="8" t="n">
        <f aca="false">MAX(O410,F411)</f>
        <v>135.808743895331</v>
      </c>
      <c r="P411" s="9" t="n">
        <f aca="false">F411/O411-1</f>
        <v>0</v>
      </c>
      <c r="Q411" s="8" t="n">
        <f aca="false">MAX(Q410,B411)</f>
        <v>1846.45420058445</v>
      </c>
      <c r="R411" s="9" t="n">
        <f aca="false">B411/Q411-1</f>
        <v>0</v>
      </c>
      <c r="S411" s="9" t="n">
        <f aca="false">B411/INDEX($B:$B,$E411)-1</f>
        <v>0.331036530477605</v>
      </c>
      <c r="T411" s="0" t="n">
        <f aca="false">IF(AND($A411&gt;=CrashTest!$B$3,$A411&lt;=CrashTest!$C$3),1,IF(AND($A411&gt;=CrashTest!$B$4,$A411&lt;=CrashTest!$C$4),2,IF(AND($A411&gt;=CrashTest!$B$5,$A411&lt;=CrashTest!$C$5),3,IF(AND($A411&gt;=CrashTest!$B$6,$A411&lt;=CrashTest!$C$6),4,IF(AND($A411&gt;=CrashTest!$B$7,$A411&lt;=CrashTest!$C$7),5,0)))))</f>
        <v>0</v>
      </c>
      <c r="U411" s="8" t="str">
        <f aca="false">IF(T411=0,"",IF(T410=T411,MAX(U410,B411),B411))</f>
        <v/>
      </c>
      <c r="V411" s="9" t="str">
        <f aca="false">IF(T411=0,"",B411/U411-1)</f>
        <v/>
      </c>
      <c r="W411" s="8" t="str">
        <f aca="false">IF(T411=0,"",IF(T410=T411,MAX(W410,F411),F411))</f>
        <v/>
      </c>
      <c r="X411" s="9" t="str">
        <f aca="false">IF(T411=0,"",F411/W411-1)</f>
        <v/>
      </c>
    </row>
    <row r="412" customFormat="false" ht="15" hidden="false" customHeight="false" outlineLevel="0" collapsed="false">
      <c r="A412" s="5" t="n">
        <v>44240</v>
      </c>
      <c r="B412" s="6" t="n">
        <v>1819.41280268849</v>
      </c>
      <c r="C412" s="7" t="n">
        <v>1065.010464</v>
      </c>
      <c r="D412" s="0" t="n">
        <f aca="false">INT((ROW()-3)/30)</f>
        <v>13</v>
      </c>
      <c r="E412" s="0" t="n">
        <f aca="false">2+30*D412</f>
        <v>392</v>
      </c>
      <c r="F412" s="8" t="n">
        <f aca="false">INDEX($F:$F,$E412)*(2*B412/INDEX($B:$B,$E412)-C412/INDEX($C:$C,$E412))</f>
        <v>135.971228177148</v>
      </c>
      <c r="G412" s="9" t="n">
        <f aca="false">B412/B411-1</f>
        <v>-0.0146450412295094</v>
      </c>
      <c r="H412" s="9" t="n">
        <f aca="false">F412/F411-1</f>
        <v>0.00119641988546393</v>
      </c>
      <c r="I412" s="9" t="n">
        <f aca="false">LN(B412/B411)</f>
        <v>-0.0147533384916431</v>
      </c>
      <c r="J412" s="9" t="n">
        <f aca="false">LN(F412/F411)</f>
        <v>0.00119570474554101</v>
      </c>
      <c r="K412" s="9" t="n">
        <f aca="false">F412/F405-1</f>
        <v>0.0198441609561772</v>
      </c>
      <c r="L412" s="9" t="n">
        <f aca="false">F412/F382-1</f>
        <v>0.20444059700664</v>
      </c>
      <c r="M412" s="9" t="n">
        <f aca="false">B412/B405-1</f>
        <v>0.0805989075913451</v>
      </c>
      <c r="N412" s="9" t="n">
        <f aca="false">B412/B382-1</f>
        <v>0.500399111623889</v>
      </c>
      <c r="O412" s="8" t="n">
        <f aca="false">MAX(O411,F412)</f>
        <v>135.971228177148</v>
      </c>
      <c r="P412" s="9" t="n">
        <f aca="false">F412/O412-1</f>
        <v>0</v>
      </c>
      <c r="Q412" s="8" t="n">
        <f aca="false">MAX(Q411,B412)</f>
        <v>1846.45420058445</v>
      </c>
      <c r="R412" s="9" t="n">
        <f aca="false">B412/Q412-1</f>
        <v>-0.0146450412295094</v>
      </c>
      <c r="S412" s="9" t="n">
        <f aca="false">B412/INDEX($B:$B,$E412)-1</f>
        <v>0.311543445610777</v>
      </c>
      <c r="T412" s="0" t="n">
        <f aca="false">IF(AND($A412&gt;=CrashTest!$B$3,$A412&lt;=CrashTest!$C$3),1,IF(AND($A412&gt;=CrashTest!$B$4,$A412&lt;=CrashTest!$C$4),2,IF(AND($A412&gt;=CrashTest!$B$5,$A412&lt;=CrashTest!$C$5),3,IF(AND($A412&gt;=CrashTest!$B$6,$A412&lt;=CrashTest!$C$6),4,IF(AND($A412&gt;=CrashTest!$B$7,$A412&lt;=CrashTest!$C$7),5,0)))))</f>
        <v>0</v>
      </c>
      <c r="U412" s="8" t="str">
        <f aca="false">IF(T412=0,"",IF(T411=T412,MAX(U411,B412),B412))</f>
        <v/>
      </c>
      <c r="V412" s="9" t="str">
        <f aca="false">IF(T412=0,"",B412/U412-1)</f>
        <v/>
      </c>
      <c r="W412" s="8" t="str">
        <f aca="false">IF(T412=0,"",IF(T411=T412,MAX(W411,F412),F412))</f>
        <v/>
      </c>
      <c r="X412" s="9" t="str">
        <f aca="false">IF(T412=0,"",F412/W412-1)</f>
        <v/>
      </c>
    </row>
    <row r="413" customFormat="false" ht="15" hidden="false" customHeight="false" outlineLevel="0" collapsed="false">
      <c r="A413" s="5" t="n">
        <v>44241</v>
      </c>
      <c r="B413" s="6" t="n">
        <v>1811.5666792519</v>
      </c>
      <c r="C413" s="7" t="n">
        <v>1050.211727</v>
      </c>
      <c r="D413" s="0" t="n">
        <f aca="false">INT((ROW()-3)/30)</f>
        <v>13</v>
      </c>
      <c r="E413" s="0" t="n">
        <f aca="false">2+30*D413</f>
        <v>392</v>
      </c>
      <c r="F413" s="8" t="n">
        <f aca="false">INDEX($F:$F,$E413)*(2*B413/INDEX($B:$B,$E413)-C413/INDEX($C:$C,$E413))</f>
        <v>137.258651726759</v>
      </c>
      <c r="G413" s="9" t="n">
        <f aca="false">B413/B412-1</f>
        <v>-0.00431244818382948</v>
      </c>
      <c r="H413" s="9" t="n">
        <f aca="false">F413/F412-1</f>
        <v>0.00946835273072533</v>
      </c>
      <c r="I413" s="9" t="n">
        <f aca="false">LN(B413/B412)</f>
        <v>-0.00432177360842922</v>
      </c>
      <c r="J413" s="9" t="n">
        <f aca="false">LN(F413/F412)</f>
        <v>0.00942380882984649</v>
      </c>
      <c r="K413" s="9" t="n">
        <f aca="false">F413/F406-1</f>
        <v>0.0401679160871471</v>
      </c>
      <c r="L413" s="9" t="n">
        <f aca="false">F413/F383-1</f>
        <v>0.154089463726725</v>
      </c>
      <c r="M413" s="9" t="n">
        <f aca="false">B413/B406-1</f>
        <v>0.120989390957466</v>
      </c>
      <c r="N413" s="9" t="n">
        <f aca="false">B413/B383-1</f>
        <v>0.551467961186845</v>
      </c>
      <c r="O413" s="8" t="n">
        <f aca="false">MAX(O412,F413)</f>
        <v>137.258651726759</v>
      </c>
      <c r="P413" s="9" t="n">
        <f aca="false">F413/O413-1</f>
        <v>0</v>
      </c>
      <c r="Q413" s="8" t="n">
        <f aca="false">MAX(Q412,B413)</f>
        <v>1846.45420058445</v>
      </c>
      <c r="R413" s="9" t="n">
        <f aca="false">B413/Q413-1</f>
        <v>-0.0188943334318865</v>
      </c>
      <c r="S413" s="9" t="n">
        <f aca="false">B413/INDEX($B:$B,$E413)-1</f>
        <v>0.305887482460739</v>
      </c>
      <c r="T413" s="0" t="n">
        <f aca="false">IF(AND($A413&gt;=CrashTest!$B$3,$A413&lt;=CrashTest!$C$3),1,IF(AND($A413&gt;=CrashTest!$B$4,$A413&lt;=CrashTest!$C$4),2,IF(AND($A413&gt;=CrashTest!$B$5,$A413&lt;=CrashTest!$C$5),3,IF(AND($A413&gt;=CrashTest!$B$6,$A413&lt;=CrashTest!$C$6),4,IF(AND($A413&gt;=CrashTest!$B$7,$A413&lt;=CrashTest!$C$7),5,0)))))</f>
        <v>0</v>
      </c>
      <c r="U413" s="8" t="str">
        <f aca="false">IF(T413=0,"",IF(T412=T413,MAX(U412,B413),B413))</f>
        <v/>
      </c>
      <c r="V413" s="9" t="str">
        <f aca="false">IF(T413=0,"",B413/U413-1)</f>
        <v/>
      </c>
      <c r="W413" s="8" t="str">
        <f aca="false">IF(T413=0,"",IF(T412=T413,MAX(W412,F413),F413))</f>
        <v/>
      </c>
      <c r="X413" s="9" t="str">
        <f aca="false">IF(T413=0,"",F413/W413-1)</f>
        <v/>
      </c>
    </row>
    <row r="414" customFormat="false" ht="15" hidden="false" customHeight="false" outlineLevel="0" collapsed="false">
      <c r="A414" s="5" t="n">
        <v>44242</v>
      </c>
      <c r="B414" s="6" t="n">
        <v>1787.53062191701</v>
      </c>
      <c r="C414" s="7" t="n">
        <v>1027.224813</v>
      </c>
      <c r="D414" s="0" t="n">
        <f aca="false">INT((ROW()-3)/30)</f>
        <v>13</v>
      </c>
      <c r="E414" s="0" t="n">
        <f aca="false">2+30*D414</f>
        <v>392</v>
      </c>
      <c r="F414" s="8" t="n">
        <f aca="false">INDEX($F:$F,$E414)*(2*B414/INDEX($B:$B,$E414)-C414/INDEX($C:$C,$E414))</f>
        <v>137.099530583134</v>
      </c>
      <c r="G414" s="9" t="n">
        <f aca="false">B414/B413-1</f>
        <v>-0.0132681052318847</v>
      </c>
      <c r="H414" s="9" t="n">
        <f aca="false">F414/F413-1</f>
        <v>-0.00115927951807204</v>
      </c>
      <c r="I414" s="9" t="n">
        <f aca="false">LN(B414/B413)</f>
        <v>-0.0133569129550025</v>
      </c>
      <c r="J414" s="9" t="n">
        <f aca="false">LN(F414/F413)</f>
        <v>-0.0011599520023543</v>
      </c>
      <c r="K414" s="9" t="n">
        <f aca="false">F414/F407-1</f>
        <v>0.040296453590053</v>
      </c>
      <c r="L414" s="9" t="n">
        <f aca="false">F414/F384-1</f>
        <v>0.132660195142933</v>
      </c>
      <c r="M414" s="9" t="n">
        <f aca="false">B414/B407-1</f>
        <v>0.0252278179402894</v>
      </c>
      <c r="N414" s="9" t="n">
        <f aca="false">B414/B384-1</f>
        <v>0.451495072573247</v>
      </c>
      <c r="O414" s="8" t="n">
        <f aca="false">MAX(O413,F414)</f>
        <v>137.258651726759</v>
      </c>
      <c r="P414" s="9" t="n">
        <f aca="false">F414/O414-1</f>
        <v>-0.00115927951807204</v>
      </c>
      <c r="Q414" s="8" t="n">
        <f aca="false">MAX(Q413,B414)</f>
        <v>1846.45420058445</v>
      </c>
      <c r="R414" s="9" t="n">
        <f aca="false">B414/Q414-1</f>
        <v>-0.0319117466595106</v>
      </c>
      <c r="S414" s="9" t="n">
        <f aca="false">B414/INDEX($B:$B,$E414)-1</f>
        <v>0.288560829922449</v>
      </c>
      <c r="T414" s="0" t="n">
        <f aca="false">IF(AND($A414&gt;=CrashTest!$B$3,$A414&lt;=CrashTest!$C$3),1,IF(AND($A414&gt;=CrashTest!$B$4,$A414&lt;=CrashTest!$C$4),2,IF(AND($A414&gt;=CrashTest!$B$5,$A414&lt;=CrashTest!$C$5),3,IF(AND($A414&gt;=CrashTest!$B$6,$A414&lt;=CrashTest!$C$6),4,IF(AND($A414&gt;=CrashTest!$B$7,$A414&lt;=CrashTest!$C$7),5,0)))))</f>
        <v>0</v>
      </c>
      <c r="U414" s="8" t="str">
        <f aca="false">IF(T414=0,"",IF(T413=T414,MAX(U413,B414),B414))</f>
        <v/>
      </c>
      <c r="V414" s="9" t="str">
        <f aca="false">IF(T414=0,"",B414/U414-1)</f>
        <v/>
      </c>
      <c r="W414" s="8" t="str">
        <f aca="false">IF(T414=0,"",IF(T413=T414,MAX(W413,F414),F414))</f>
        <v/>
      </c>
      <c r="X414" s="9" t="str">
        <f aca="false">IF(T414=0,"",F414/W414-1)</f>
        <v/>
      </c>
    </row>
    <row r="415" customFormat="false" ht="15" hidden="false" customHeight="false" outlineLevel="0" collapsed="false">
      <c r="A415" s="5" t="n">
        <v>44243</v>
      </c>
      <c r="B415" s="6" t="n">
        <v>1780.61989596727</v>
      </c>
      <c r="C415" s="7" t="n">
        <v>1027.53509</v>
      </c>
      <c r="D415" s="0" t="n">
        <f aca="false">INT((ROW()-3)/30)</f>
        <v>13</v>
      </c>
      <c r="E415" s="0" t="n">
        <f aca="false">2+30*D415</f>
        <v>392</v>
      </c>
      <c r="F415" s="8" t="n">
        <f aca="false">INDEX($F:$F,$E415)*(2*B415/INDEX($B:$B,$E415)-C415/INDEX($C:$C,$E415))</f>
        <v>135.783398278335</v>
      </c>
      <c r="G415" s="9" t="n">
        <f aca="false">B415/B414-1</f>
        <v>-0.003866074161196</v>
      </c>
      <c r="H415" s="9" t="n">
        <f aca="false">F415/F414-1</f>
        <v>-0.00959983086156635</v>
      </c>
      <c r="I415" s="9" t="n">
        <f aca="false">LN(B415/B414)</f>
        <v>-0.00387356674339264</v>
      </c>
      <c r="J415" s="9" t="n">
        <f aca="false">LN(F415/F414)</f>
        <v>-0.00964620627391847</v>
      </c>
      <c r="K415" s="9" t="n">
        <f aca="false">F415/F408-1</f>
        <v>0.0146175775478516</v>
      </c>
      <c r="L415" s="9" t="n">
        <f aca="false">F415/F385-1</f>
        <v>0.104967020783288</v>
      </c>
      <c r="M415" s="9" t="n">
        <f aca="false">B415/B408-1</f>
        <v>0.00552682064665166</v>
      </c>
      <c r="N415" s="9" t="n">
        <f aca="false">B415/B385-1</f>
        <v>0.433614575529929</v>
      </c>
      <c r="O415" s="8" t="n">
        <f aca="false">MAX(O414,F415)</f>
        <v>137.258651726759</v>
      </c>
      <c r="P415" s="9" t="n">
        <f aca="false">F415/O415-1</f>
        <v>-0.0107479814923437</v>
      </c>
      <c r="Q415" s="8" t="n">
        <f aca="false">MAX(Q414,B415)</f>
        <v>1846.45420058445</v>
      </c>
      <c r="R415" s="9" t="n">
        <f aca="false">B415/Q415-1</f>
        <v>-0.0356544476415076</v>
      </c>
      <c r="S415" s="9" t="n">
        <f aca="false">B415/INDEX($B:$B,$E415)-1</f>
        <v>0.283579158192757</v>
      </c>
      <c r="T415" s="0" t="n">
        <f aca="false">IF(AND($A415&gt;=CrashTest!$B$3,$A415&lt;=CrashTest!$C$3),1,IF(AND($A415&gt;=CrashTest!$B$4,$A415&lt;=CrashTest!$C$4),2,IF(AND($A415&gt;=CrashTest!$B$5,$A415&lt;=CrashTest!$C$5),3,IF(AND($A415&gt;=CrashTest!$B$6,$A415&lt;=CrashTest!$C$6),4,IF(AND($A415&gt;=CrashTest!$B$7,$A415&lt;=CrashTest!$C$7),5,0)))))</f>
        <v>0</v>
      </c>
      <c r="U415" s="8" t="str">
        <f aca="false">IF(T415=0,"",IF(T414=T415,MAX(U414,B415),B415))</f>
        <v/>
      </c>
      <c r="V415" s="9" t="str">
        <f aca="false">IF(T415=0,"",B415/U415-1)</f>
        <v/>
      </c>
      <c r="W415" s="8" t="str">
        <f aca="false">IF(T415=0,"",IF(T414=T415,MAX(W414,F415),F415))</f>
        <v/>
      </c>
      <c r="X415" s="9" t="str">
        <f aca="false">IF(T415=0,"",F415/W415-1)</f>
        <v/>
      </c>
    </row>
    <row r="416" customFormat="false" ht="15" hidden="false" customHeight="false" outlineLevel="0" collapsed="false">
      <c r="A416" s="5" t="n">
        <v>44244</v>
      </c>
      <c r="B416" s="6" t="n">
        <v>1845.23994155465</v>
      </c>
      <c r="C416" s="7" t="n">
        <v>1094.065586</v>
      </c>
      <c r="D416" s="0" t="n">
        <f aca="false">INT((ROW()-3)/30)</f>
        <v>13</v>
      </c>
      <c r="E416" s="0" t="n">
        <f aca="false">2+30*D416</f>
        <v>392</v>
      </c>
      <c r="F416" s="8" t="n">
        <f aca="false">INDEX($F:$F,$E416)*(2*B416/INDEX($B:$B,$E416)-C416/INDEX($C:$C,$E416))</f>
        <v>135.342579805667</v>
      </c>
      <c r="G416" s="9" t="n">
        <f aca="false">B416/B415-1</f>
        <v>0.0362907579173584</v>
      </c>
      <c r="H416" s="9" t="n">
        <f aca="false">F416/F415-1</f>
        <v>-0.0032464828414801</v>
      </c>
      <c r="I416" s="9" t="n">
        <f aca="false">LN(B416/B415)</f>
        <v>0.035647758821608</v>
      </c>
      <c r="J416" s="9" t="n">
        <f aca="false">LN(F416/F415)</f>
        <v>-0.00325176410034203</v>
      </c>
      <c r="K416" s="9" t="n">
        <f aca="false">F416/F409-1</f>
        <v>0.00277538060580707</v>
      </c>
      <c r="L416" s="9" t="n">
        <f aca="false">F416/F386-1</f>
        <v>0.152664717045157</v>
      </c>
      <c r="M416" s="9" t="n">
        <f aca="false">B416/B409-1</f>
        <v>0.0555013615983786</v>
      </c>
      <c r="N416" s="9" t="n">
        <f aca="false">B416/B386-1</f>
        <v>0.473649677932103</v>
      </c>
      <c r="O416" s="8" t="n">
        <f aca="false">MAX(O415,F416)</f>
        <v>137.258651726759</v>
      </c>
      <c r="P416" s="9" t="n">
        <f aca="false">F416/O416-1</f>
        <v>-0.0139595711963283</v>
      </c>
      <c r="Q416" s="8" t="n">
        <f aca="false">MAX(Q415,B416)</f>
        <v>1846.45420058445</v>
      </c>
      <c r="R416" s="9" t="n">
        <f aca="false">B416/Q416-1</f>
        <v>-0.000657616652184334</v>
      </c>
      <c r="S416" s="9" t="n">
        <f aca="false">B416/INDEX($B:$B,$E416)-1</f>
        <v>0.330161218690497</v>
      </c>
      <c r="T416" s="0" t="n">
        <f aca="false">IF(AND($A416&gt;=CrashTest!$B$3,$A416&lt;=CrashTest!$C$3),1,IF(AND($A416&gt;=CrashTest!$B$4,$A416&lt;=CrashTest!$C$4),2,IF(AND($A416&gt;=CrashTest!$B$5,$A416&lt;=CrashTest!$C$5),3,IF(AND($A416&gt;=CrashTest!$B$6,$A416&lt;=CrashTest!$C$6),4,IF(AND($A416&gt;=CrashTest!$B$7,$A416&lt;=CrashTest!$C$7),5,0)))))</f>
        <v>0</v>
      </c>
      <c r="U416" s="8" t="str">
        <f aca="false">IF(T416=0,"",IF(T415=T416,MAX(U415,B416),B416))</f>
        <v/>
      </c>
      <c r="V416" s="9" t="str">
        <f aca="false">IF(T416=0,"",B416/U416-1)</f>
        <v/>
      </c>
      <c r="W416" s="8" t="str">
        <f aca="false">IF(T416=0,"",IF(T415=T416,MAX(W415,F416),F416))</f>
        <v/>
      </c>
      <c r="X416" s="9" t="str">
        <f aca="false">IF(T416=0,"",F416/W416-1)</f>
        <v/>
      </c>
    </row>
    <row r="417" customFormat="false" ht="15" hidden="false" customHeight="false" outlineLevel="0" collapsed="false">
      <c r="A417" s="5" t="n">
        <v>44245</v>
      </c>
      <c r="B417" s="6" t="n">
        <v>1932.41152659264</v>
      </c>
      <c r="C417" s="7" t="n">
        <v>1180.587549</v>
      </c>
      <c r="D417" s="0" t="n">
        <f aca="false">INT((ROW()-3)/30)</f>
        <v>13</v>
      </c>
      <c r="E417" s="0" t="n">
        <f aca="false">2+30*D417</f>
        <v>392</v>
      </c>
      <c r="F417" s="8" t="n">
        <f aca="false">INDEX($F:$F,$E417)*(2*B417/INDEX($B:$B,$E417)-C417/INDEX($C:$C,$E417))</f>
        <v>135.340355541168</v>
      </c>
      <c r="G417" s="9" t="n">
        <f aca="false">B417/B416-1</f>
        <v>0.0472413278484241</v>
      </c>
      <c r="H417" s="9" t="n">
        <f aca="false">F417/F416-1</f>
        <v>-1.6434329107029E-005</v>
      </c>
      <c r="I417" s="9" t="n">
        <f aca="false">LN(B417/B416)</f>
        <v>0.0461593999307244</v>
      </c>
      <c r="J417" s="9" t="n">
        <f aca="false">LN(F417/F416)</f>
        <v>-1.64344641520952E-005</v>
      </c>
      <c r="K417" s="9" t="n">
        <f aca="false">F417/F410-1</f>
        <v>0.00589511157730294</v>
      </c>
      <c r="L417" s="9" t="n">
        <f aca="false">F417/F387-1</f>
        <v>0.0726162734224136</v>
      </c>
      <c r="M417" s="9" t="n">
        <f aca="false">B417/B410-1</f>
        <v>0.0822299662452724</v>
      </c>
      <c r="N417" s="9" t="n">
        <f aca="false">B417/B387-1</f>
        <v>0.39415040459618</v>
      </c>
      <c r="O417" s="8" t="n">
        <f aca="false">MAX(O416,F417)</f>
        <v>137.258651726759</v>
      </c>
      <c r="P417" s="9" t="n">
        <f aca="false">F417/O417-1</f>
        <v>-0.0139757761092481</v>
      </c>
      <c r="Q417" s="8" t="n">
        <f aca="false">MAX(Q416,B417)</f>
        <v>1932.41152659264</v>
      </c>
      <c r="R417" s="9" t="n">
        <f aca="false">B417/Q417-1</f>
        <v>0</v>
      </c>
      <c r="S417" s="9" t="n">
        <f aca="false">B417/INDEX($B:$B,$E417)-1</f>
        <v>0.392999800913914</v>
      </c>
      <c r="T417" s="0" t="n">
        <f aca="false">IF(AND($A417&gt;=CrashTest!$B$3,$A417&lt;=CrashTest!$C$3),1,IF(AND($A417&gt;=CrashTest!$B$4,$A417&lt;=CrashTest!$C$4),2,IF(AND($A417&gt;=CrashTest!$B$5,$A417&lt;=CrashTest!$C$5),3,IF(AND($A417&gt;=CrashTest!$B$6,$A417&lt;=CrashTest!$C$6),4,IF(AND($A417&gt;=CrashTest!$B$7,$A417&lt;=CrashTest!$C$7),5,0)))))</f>
        <v>0</v>
      </c>
      <c r="U417" s="8" t="str">
        <f aca="false">IF(T417=0,"",IF(T416=T417,MAX(U416,B417),B417))</f>
        <v/>
      </c>
      <c r="V417" s="9" t="str">
        <f aca="false">IF(T417=0,"",B417/U417-1)</f>
        <v/>
      </c>
      <c r="W417" s="8" t="str">
        <f aca="false">IF(T417=0,"",IF(T416=T417,MAX(W416,F417),F417))</f>
        <v/>
      </c>
      <c r="X417" s="9" t="str">
        <f aca="false">IF(T417=0,"",F417/W417-1)</f>
        <v/>
      </c>
    </row>
    <row r="418" customFormat="false" ht="15" hidden="false" customHeight="false" outlineLevel="0" collapsed="false">
      <c r="A418" s="5" t="n">
        <v>44246</v>
      </c>
      <c r="B418" s="6" t="n">
        <v>1961.02429018118</v>
      </c>
      <c r="C418" s="7" t="n">
        <v>1198.338249</v>
      </c>
      <c r="D418" s="0" t="n">
        <f aca="false">INT((ROW()-3)/30)</f>
        <v>13</v>
      </c>
      <c r="E418" s="0" t="n">
        <f aca="false">2+30*D418</f>
        <v>392</v>
      </c>
      <c r="F418" s="8" t="n">
        <f aca="false">INDEX($F:$F,$E418)*(2*B418/INDEX($B:$B,$E418)-C418/INDEX($C:$C,$E418))</f>
        <v>137.294733645389</v>
      </c>
      <c r="G418" s="9" t="n">
        <f aca="false">B418/B417-1</f>
        <v>0.0148067651195354</v>
      </c>
      <c r="H418" s="9" t="n">
        <f aca="false">F418/F417-1</f>
        <v>0.0144404682284605</v>
      </c>
      <c r="I418" s="9" t="n">
        <f aca="false">LN(B418/B417)</f>
        <v>0.0146982151767558</v>
      </c>
      <c r="J418" s="9" t="n">
        <f aca="false">LN(F418/F417)</f>
        <v>0.01433719766343</v>
      </c>
      <c r="K418" s="9" t="n">
        <f aca="false">F418/F411-1</f>
        <v>0.0109417825939324</v>
      </c>
      <c r="L418" s="9" t="n">
        <f aca="false">F418/F388-1</f>
        <v>0.18171358717557</v>
      </c>
      <c r="M418" s="9" t="n">
        <f aca="false">B418/B411-1</f>
        <v>0.0620487037048987</v>
      </c>
      <c r="N418" s="9" t="n">
        <f aca="false">B418/B388-1</f>
        <v>0.433682744918426</v>
      </c>
      <c r="O418" s="8" t="n">
        <f aca="false">MAX(O417,F418)</f>
        <v>137.294733645389</v>
      </c>
      <c r="P418" s="9" t="n">
        <f aca="false">F418/O418-1</f>
        <v>0</v>
      </c>
      <c r="Q418" s="8" t="n">
        <f aca="false">MAX(Q417,B418)</f>
        <v>1961.02429018118</v>
      </c>
      <c r="R418" s="9" t="n">
        <f aca="false">B418/Q418-1</f>
        <v>0</v>
      </c>
      <c r="S418" s="9" t="n">
        <f aca="false">B418/INDEX($B:$B,$E418)-1</f>
        <v>0.413625621777606</v>
      </c>
      <c r="T418" s="0" t="n">
        <f aca="false">IF(AND($A418&gt;=CrashTest!$B$3,$A418&lt;=CrashTest!$C$3),1,IF(AND($A418&gt;=CrashTest!$B$4,$A418&lt;=CrashTest!$C$4),2,IF(AND($A418&gt;=CrashTest!$B$5,$A418&lt;=CrashTest!$C$5),3,IF(AND($A418&gt;=CrashTest!$B$6,$A418&lt;=CrashTest!$C$6),4,IF(AND($A418&gt;=CrashTest!$B$7,$A418&lt;=CrashTest!$C$7),5,0)))))</f>
        <v>0</v>
      </c>
      <c r="U418" s="8" t="str">
        <f aca="false">IF(T418=0,"",IF(T417=T418,MAX(U417,B418),B418))</f>
        <v/>
      </c>
      <c r="V418" s="9" t="str">
        <f aca="false">IF(T418=0,"",B418/U418-1)</f>
        <v/>
      </c>
      <c r="W418" s="8" t="str">
        <f aca="false">IF(T418=0,"",IF(T417=T418,MAX(W417,F418),F418))</f>
        <v/>
      </c>
      <c r="X418" s="9" t="str">
        <f aca="false">IF(T418=0,"",F418/W418-1)</f>
        <v/>
      </c>
    </row>
    <row r="419" customFormat="false" ht="15" hidden="false" customHeight="false" outlineLevel="0" collapsed="false">
      <c r="A419" s="5" t="n">
        <v>44247</v>
      </c>
      <c r="B419" s="6" t="n">
        <v>1912.80253489188</v>
      </c>
      <c r="C419" s="7" t="n">
        <v>1157.304617</v>
      </c>
      <c r="D419" s="0" t="n">
        <f aca="false">INT((ROW()-3)/30)</f>
        <v>13</v>
      </c>
      <c r="E419" s="0" t="n">
        <f aca="false">2+30*D419</f>
        <v>392</v>
      </c>
      <c r="F419" s="8" t="n">
        <f aca="false">INDEX($F:$F,$E419)*(2*B419/INDEX($B:$B,$E419)-C419/INDEX($C:$C,$E419))</f>
        <v>136.04221447124</v>
      </c>
      <c r="G419" s="9" t="n">
        <f aca="false">B419/B418-1</f>
        <v>-0.0245900856663254</v>
      </c>
      <c r="H419" s="9" t="n">
        <f aca="false">F419/F418-1</f>
        <v>-0.00912284936859975</v>
      </c>
      <c r="I419" s="9" t="n">
        <f aca="false">LN(B419/B418)</f>
        <v>-0.0248974713804841</v>
      </c>
      <c r="J419" s="9" t="n">
        <f aca="false">LN(F419/F418)</f>
        <v>-0.00916471739053797</v>
      </c>
      <c r="K419" s="9" t="n">
        <f aca="false">F419/F412-1</f>
        <v>0.000522068492314398</v>
      </c>
      <c r="L419" s="9" t="n">
        <f aca="false">F419/F389-1</f>
        <v>0.0673077764081804</v>
      </c>
      <c r="M419" s="9" t="n">
        <f aca="false">B419/B412-1</f>
        <v>0.0513296004432808</v>
      </c>
      <c r="N419" s="9" t="n">
        <f aca="false">B419/B389-1</f>
        <v>0.688718935136344</v>
      </c>
      <c r="O419" s="8" t="n">
        <f aca="false">MAX(O418,F419)</f>
        <v>137.294733645389</v>
      </c>
      <c r="P419" s="9" t="n">
        <f aca="false">F419/O419-1</f>
        <v>-0.00912284936859975</v>
      </c>
      <c r="Q419" s="8" t="n">
        <f aca="false">MAX(Q418,B419)</f>
        <v>1961.02429018118</v>
      </c>
      <c r="R419" s="9" t="n">
        <f aca="false">B419/Q419-1</f>
        <v>-0.0245900856663254</v>
      </c>
      <c r="S419" s="9" t="n">
        <f aca="false">B419/INDEX($B:$B,$E419)-1</f>
        <v>0.378864446637982</v>
      </c>
      <c r="T419" s="0" t="n">
        <f aca="false">IF(AND($A419&gt;=CrashTest!$B$3,$A419&lt;=CrashTest!$C$3),1,IF(AND($A419&gt;=CrashTest!$B$4,$A419&lt;=CrashTest!$C$4),2,IF(AND($A419&gt;=CrashTest!$B$5,$A419&lt;=CrashTest!$C$5),3,IF(AND($A419&gt;=CrashTest!$B$6,$A419&lt;=CrashTest!$C$6),4,IF(AND($A419&gt;=CrashTest!$B$7,$A419&lt;=CrashTest!$C$7),5,0)))))</f>
        <v>0</v>
      </c>
      <c r="U419" s="8" t="str">
        <f aca="false">IF(T419=0,"",IF(T418=T419,MAX(U418,B419),B419))</f>
        <v/>
      </c>
      <c r="V419" s="9" t="str">
        <f aca="false">IF(T419=0,"",B419/U419-1)</f>
        <v/>
      </c>
      <c r="W419" s="8" t="str">
        <f aca="false">IF(T419=0,"",IF(T418=T419,MAX(W418,F419),F419))</f>
        <v/>
      </c>
      <c r="X419" s="9" t="str">
        <f aca="false">IF(T419=0,"",F419/W419-1)</f>
        <v/>
      </c>
    </row>
    <row r="420" customFormat="false" ht="15" hidden="false" customHeight="false" outlineLevel="0" collapsed="false">
      <c r="A420" s="5" t="n">
        <v>44248</v>
      </c>
      <c r="B420" s="6" t="n">
        <v>1933.88384745763</v>
      </c>
      <c r="C420" s="7" t="n">
        <v>1176.498966</v>
      </c>
      <c r="D420" s="0" t="n">
        <f aca="false">INT((ROW()-3)/30)</f>
        <v>13</v>
      </c>
      <c r="E420" s="0" t="n">
        <f aca="false">2+30*D420</f>
        <v>392</v>
      </c>
      <c r="F420" s="8" t="n">
        <f aca="false">INDEX($F:$F,$E420)*(2*B420/INDEX($B:$B,$E420)-C420/INDEX($C:$C,$E420))</f>
        <v>136.359276121285</v>
      </c>
      <c r="G420" s="9" t="n">
        <f aca="false">B420/B419-1</f>
        <v>0.0110211651130741</v>
      </c>
      <c r="H420" s="9" t="n">
        <f aca="false">F420/F419-1</f>
        <v>0.00233061223883535</v>
      </c>
      <c r="I420" s="9" t="n">
        <f aca="false">LN(B420/B419)</f>
        <v>0.0109608746491485</v>
      </c>
      <c r="J420" s="9" t="n">
        <f aca="false">LN(F420/F419)</f>
        <v>0.00232790057453951</v>
      </c>
      <c r="K420" s="9" t="n">
        <f aca="false">F420/F413-1</f>
        <v>-0.00655241468686452</v>
      </c>
      <c r="L420" s="9" t="n">
        <f aca="false">F420/F390-1</f>
        <v>0.135014458389519</v>
      </c>
      <c r="M420" s="9" t="n">
        <f aca="false">B420/B413-1</f>
        <v>0.0675201026860584</v>
      </c>
      <c r="N420" s="9" t="n">
        <f aca="false">B420/B390-1</f>
        <v>0.565426262238645</v>
      </c>
      <c r="O420" s="8" t="n">
        <f aca="false">MAX(O419,F420)</f>
        <v>137.294733645389</v>
      </c>
      <c r="P420" s="9" t="n">
        <f aca="false">F420/O420-1</f>
        <v>-0.00681349895415595</v>
      </c>
      <c r="Q420" s="8" t="n">
        <f aca="false">MAX(Q419,B420)</f>
        <v>1961.02429018118</v>
      </c>
      <c r="R420" s="9" t="n">
        <f aca="false">B420/Q420-1</f>
        <v>-0.0138399319475244</v>
      </c>
      <c r="S420" s="9" t="n">
        <f aca="false">B420/INDEX($B:$B,$E420)-1</f>
        <v>0.394061139372927</v>
      </c>
      <c r="T420" s="0" t="n">
        <f aca="false">IF(AND($A420&gt;=CrashTest!$B$3,$A420&lt;=CrashTest!$C$3),1,IF(AND($A420&gt;=CrashTest!$B$4,$A420&lt;=CrashTest!$C$4),2,IF(AND($A420&gt;=CrashTest!$B$5,$A420&lt;=CrashTest!$C$5),3,IF(AND($A420&gt;=CrashTest!$B$6,$A420&lt;=CrashTest!$C$6),4,IF(AND($A420&gt;=CrashTest!$B$7,$A420&lt;=CrashTest!$C$7),5,0)))))</f>
        <v>0</v>
      </c>
      <c r="U420" s="8" t="str">
        <f aca="false">IF(T420=0,"",IF(T419=T420,MAX(U419,B420),B420))</f>
        <v/>
      </c>
      <c r="V420" s="9" t="str">
        <f aca="false">IF(T420=0,"",B420/U420-1)</f>
        <v/>
      </c>
      <c r="W420" s="8" t="str">
        <f aca="false">IF(T420=0,"",IF(T419=T420,MAX(W419,F420),F420))</f>
        <v/>
      </c>
      <c r="X420" s="9" t="str">
        <f aca="false">IF(T420=0,"",F420/W420-1)</f>
        <v/>
      </c>
    </row>
    <row r="421" customFormat="false" ht="15" hidden="false" customHeight="false" outlineLevel="0" collapsed="false">
      <c r="A421" s="5" t="n">
        <v>44249</v>
      </c>
      <c r="B421" s="6" t="n">
        <v>1771.20859848042</v>
      </c>
      <c r="C421" s="7" t="n">
        <v>1021.630345</v>
      </c>
      <c r="D421" s="0" t="n">
        <f aca="false">INT((ROW()-3)/30)</f>
        <v>13</v>
      </c>
      <c r="E421" s="0" t="n">
        <f aca="false">2+30*D421</f>
        <v>392</v>
      </c>
      <c r="F421" s="8" t="n">
        <f aca="false">INDEX($F:$F,$E421)*(2*B421/INDEX($B:$B,$E421)-C421/INDEX($C:$C,$E421))</f>
        <v>135.15271795853</v>
      </c>
      <c r="G421" s="9" t="n">
        <f aca="false">B421/B420-1</f>
        <v>-0.0841184175518452</v>
      </c>
      <c r="H421" s="9" t="n">
        <f aca="false">F421/F420-1</f>
        <v>-0.00884837612133871</v>
      </c>
      <c r="I421" s="9" t="n">
        <f aca="false">LN(B421/B420)</f>
        <v>-0.0878681994682975</v>
      </c>
      <c r="J421" s="9" t="n">
        <f aca="false">LN(F421/F420)</f>
        <v>-0.00888775546894991</v>
      </c>
      <c r="K421" s="9" t="n">
        <f aca="false">F421/F414-1</f>
        <v>-0.0141999948236347</v>
      </c>
      <c r="L421" s="9" t="n">
        <f aca="false">F421/F391-1</f>
        <v>0.13552778850401</v>
      </c>
      <c r="M421" s="9" t="n">
        <f aca="false">B421/B414-1</f>
        <v>-0.00913104549732724</v>
      </c>
      <c r="N421" s="9" t="n">
        <f aca="false">B421/B391-1</f>
        <v>0.436780952369379</v>
      </c>
      <c r="O421" s="8" t="n">
        <f aca="false">MAX(O420,F421)</f>
        <v>137.294733645389</v>
      </c>
      <c r="P421" s="9" t="n">
        <f aca="false">F421/O421-1</f>
        <v>-0.015601586674046</v>
      </c>
      <c r="Q421" s="8" t="n">
        <f aca="false">MAX(Q420,B421)</f>
        <v>1961.02429018118</v>
      </c>
      <c r="R421" s="9" t="n">
        <f aca="false">B421/Q421-1</f>
        <v>-0.0967941563249187</v>
      </c>
      <c r="S421" s="9" t="n">
        <f aca="false">B421/INDEX($B:$B,$E421)-1</f>
        <v>0.276794922358354</v>
      </c>
      <c r="T421" s="0" t="n">
        <f aca="false">IF(AND($A421&gt;=CrashTest!$B$3,$A421&lt;=CrashTest!$C$3),1,IF(AND($A421&gt;=CrashTest!$B$4,$A421&lt;=CrashTest!$C$4),2,IF(AND($A421&gt;=CrashTest!$B$5,$A421&lt;=CrashTest!$C$5),3,IF(AND($A421&gt;=CrashTest!$B$6,$A421&lt;=CrashTest!$C$6),4,IF(AND($A421&gt;=CrashTest!$B$7,$A421&lt;=CrashTest!$C$7),5,0)))))</f>
        <v>0</v>
      </c>
      <c r="U421" s="8" t="str">
        <f aca="false">IF(T421=0,"",IF(T420=T421,MAX(U420,B421),B421))</f>
        <v/>
      </c>
      <c r="V421" s="9" t="str">
        <f aca="false">IF(T421=0,"",B421/U421-1)</f>
        <v/>
      </c>
      <c r="W421" s="8" t="str">
        <f aca="false">IF(T421=0,"",IF(T420=T421,MAX(W420,F421),F421))</f>
        <v/>
      </c>
      <c r="X421" s="9" t="str">
        <f aca="false">IF(T421=0,"",F421/W421-1)</f>
        <v/>
      </c>
    </row>
    <row r="422" customFormat="false" ht="15" hidden="false" customHeight="false" outlineLevel="0" collapsed="false">
      <c r="A422" s="5" t="n">
        <v>44250</v>
      </c>
      <c r="B422" s="6" t="n">
        <v>1563.04562419638</v>
      </c>
      <c r="C422" s="7" t="n">
        <v>815.5511396</v>
      </c>
      <c r="D422" s="0" t="n">
        <f aca="false">INT((ROW()-3)/30)</f>
        <v>13</v>
      </c>
      <c r="E422" s="0" t="n">
        <f aca="false">2+30*D422</f>
        <v>392</v>
      </c>
      <c r="F422" s="8" t="n">
        <f aca="false">INDEX($F:$F,$E422)*(2*B422/INDEX($B:$B,$E422)-C422/INDEX($C:$C,$E422))</f>
        <v>135.060264776108</v>
      </c>
      <c r="G422" s="9" t="n">
        <f aca="false">B422/B421-1</f>
        <v>-0.11752595062074</v>
      </c>
      <c r="H422" s="9" t="n">
        <f aca="false">F422/F421-1</f>
        <v>-0.000684064544308471</v>
      </c>
      <c r="I422" s="9" t="n">
        <f aca="false">LN(B422/B421)</f>
        <v>-0.125025896409583</v>
      </c>
      <c r="J422" s="9" t="n">
        <f aca="false">LN(F422/F421)</f>
        <v>-0.000684298623215003</v>
      </c>
      <c r="K422" s="9" t="n">
        <f aca="false">F422/F415-1</f>
        <v>-0.00532564003697311</v>
      </c>
      <c r="L422" s="9" t="n">
        <f aca="false">F422/F392-1</f>
        <v>0.0686850173205689</v>
      </c>
      <c r="M422" s="9" t="n">
        <f aca="false">B422/B415-1</f>
        <v>-0.122190183465685</v>
      </c>
      <c r="N422" s="9" t="n">
        <f aca="false">B422/B392-1</f>
        <v>0.126738385360454</v>
      </c>
      <c r="O422" s="8" t="n">
        <f aca="false">MAX(O421,F422)</f>
        <v>137.294733645389</v>
      </c>
      <c r="P422" s="9" t="n">
        <f aca="false">F422/O422-1</f>
        <v>-0.0162749787260759</v>
      </c>
      <c r="Q422" s="8" t="n">
        <f aca="false">MAX(Q421,B422)</f>
        <v>1961.02429018118</v>
      </c>
      <c r="R422" s="9" t="n">
        <f aca="false">B422/Q422-1</f>
        <v>-0.20294428170904</v>
      </c>
      <c r="S422" s="9" t="n">
        <f aca="false">B422/INDEX($B:$B,$E422)-1</f>
        <v>0.126738385360454</v>
      </c>
      <c r="T422" s="0" t="n">
        <f aca="false">IF(AND($A422&gt;=CrashTest!$B$3,$A422&lt;=CrashTest!$C$3),1,IF(AND($A422&gt;=CrashTest!$B$4,$A422&lt;=CrashTest!$C$4),2,IF(AND($A422&gt;=CrashTest!$B$5,$A422&lt;=CrashTest!$C$5),3,IF(AND($A422&gt;=CrashTest!$B$6,$A422&lt;=CrashTest!$C$6),4,IF(AND($A422&gt;=CrashTest!$B$7,$A422&lt;=CrashTest!$C$7),5,0)))))</f>
        <v>0</v>
      </c>
      <c r="U422" s="8" t="str">
        <f aca="false">IF(T422=0,"",IF(T421=T422,MAX(U421,B422),B422))</f>
        <v/>
      </c>
      <c r="V422" s="9" t="str">
        <f aca="false">IF(T422=0,"",B422/U422-1)</f>
        <v/>
      </c>
      <c r="W422" s="8" t="str">
        <f aca="false">IF(T422=0,"",IF(T421=T422,MAX(W421,F422),F422))</f>
        <v/>
      </c>
      <c r="X422" s="9" t="str">
        <f aca="false">IF(T422=0,"",F422/W422-1)</f>
        <v/>
      </c>
    </row>
    <row r="423" customFormat="false" ht="15" hidden="false" customHeight="false" outlineLevel="0" collapsed="false">
      <c r="A423" s="5" t="n">
        <v>44251</v>
      </c>
      <c r="B423" s="6" t="n">
        <v>1616.56383693746</v>
      </c>
      <c r="C423" s="7" t="n">
        <v>860.3640455</v>
      </c>
      <c r="D423" s="0" t="n">
        <f aca="false">INT((ROW()-3)/30)</f>
        <v>14</v>
      </c>
      <c r="E423" s="0" t="n">
        <f aca="false">2+30*D423</f>
        <v>422</v>
      </c>
      <c r="F423" s="8" t="n">
        <f aca="false">INDEX($F:$F,$E423)*(2*B423/INDEX($B:$B,$E423)-C423/INDEX($C:$C,$E423))</f>
        <v>136.887818841881</v>
      </c>
      <c r="G423" s="9" t="n">
        <f aca="false">B423/B422-1</f>
        <v>0.034239699668777</v>
      </c>
      <c r="H423" s="9" t="n">
        <f aca="false">F423/F422-1</f>
        <v>0.0135313970308206</v>
      </c>
      <c r="I423" s="9" t="n">
        <f aca="false">LN(B423/B422)</f>
        <v>0.0336665670821153</v>
      </c>
      <c r="J423" s="9" t="n">
        <f aca="false">LN(F423/F422)</f>
        <v>0.0134406652468779</v>
      </c>
      <c r="K423" s="9" t="n">
        <f aca="false">F423/F416-1</f>
        <v>0.0114172423669856</v>
      </c>
      <c r="L423" s="9" t="n">
        <f aca="false">F423/F393-1</f>
        <v>0.0703564401423134</v>
      </c>
      <c r="M423" s="9" t="n">
        <f aca="false">B423/B416-1</f>
        <v>-0.123927571405443</v>
      </c>
      <c r="N423" s="9" t="n">
        <f aca="false">B423/B393-1</f>
        <v>0.219488968298349</v>
      </c>
      <c r="O423" s="8" t="n">
        <f aca="false">MAX(O422,F423)</f>
        <v>137.294733645389</v>
      </c>
      <c r="P423" s="9" t="n">
        <f aca="false">F423/O423-1</f>
        <v>-0.00296380489406589</v>
      </c>
      <c r="Q423" s="8" t="n">
        <f aca="false">MAX(Q422,B423)</f>
        <v>1961.02429018118</v>
      </c>
      <c r="R423" s="9" t="n">
        <f aca="false">B423/Q423-1</f>
        <v>-0.175653333295477</v>
      </c>
      <c r="S423" s="9" t="n">
        <f aca="false">B423/INDEX($B:$B,$E423)-1</f>
        <v>0.034239699668777</v>
      </c>
      <c r="T423" s="0" t="n">
        <f aca="false">IF(AND($A423&gt;=CrashTest!$B$3,$A423&lt;=CrashTest!$C$3),1,IF(AND($A423&gt;=CrashTest!$B$4,$A423&lt;=CrashTest!$C$4),2,IF(AND($A423&gt;=CrashTest!$B$5,$A423&lt;=CrashTest!$C$5),3,IF(AND($A423&gt;=CrashTest!$B$6,$A423&lt;=CrashTest!$C$6),4,IF(AND($A423&gt;=CrashTest!$B$7,$A423&lt;=CrashTest!$C$7),5,0)))))</f>
        <v>0</v>
      </c>
      <c r="U423" s="8" t="str">
        <f aca="false">IF(T423=0,"",IF(T422=T423,MAX(U422,B423),B423))</f>
        <v/>
      </c>
      <c r="V423" s="9" t="str">
        <f aca="false">IF(T423=0,"",B423/U423-1)</f>
        <v/>
      </c>
      <c r="W423" s="8" t="str">
        <f aca="false">IF(T423=0,"",IF(T422=T423,MAX(W422,F423),F423))</f>
        <v/>
      </c>
      <c r="X423" s="9" t="str">
        <f aca="false">IF(T423=0,"",F423/W423-1)</f>
        <v/>
      </c>
    </row>
    <row r="424" customFormat="false" ht="15" hidden="false" customHeight="false" outlineLevel="0" collapsed="false">
      <c r="A424" s="5" t="n">
        <v>44252</v>
      </c>
      <c r="B424" s="6" t="n">
        <v>1491.46385715956</v>
      </c>
      <c r="C424" s="7" t="n">
        <v>721.7342233</v>
      </c>
      <c r="D424" s="0" t="n">
        <f aca="false">INT((ROW()-3)/30)</f>
        <v>14</v>
      </c>
      <c r="E424" s="0" t="n">
        <f aca="false">2+30*D424</f>
        <v>422</v>
      </c>
      <c r="F424" s="8" t="n">
        <f aca="false">INDEX($F:$F,$E424)*(2*B424/INDEX($B:$B,$E424)-C424/INDEX($C:$C,$E424))</f>
        <v>138.22638953638</v>
      </c>
      <c r="G424" s="9" t="n">
        <f aca="false">B424/B423-1</f>
        <v>-0.0773863530282225</v>
      </c>
      <c r="H424" s="9" t="n">
        <f aca="false">F424/F423-1</f>
        <v>0.00977859612216503</v>
      </c>
      <c r="I424" s="9" t="n">
        <f aca="false">LN(B424/B423)</f>
        <v>-0.0805447161059278</v>
      </c>
      <c r="J424" s="9" t="n">
        <f aca="false">LN(F424/F423)</f>
        <v>0.00973109506252563</v>
      </c>
      <c r="K424" s="9" t="n">
        <f aca="false">F424/F417-1</f>
        <v>0.0213242678702295</v>
      </c>
      <c r="L424" s="9" t="n">
        <f aca="false">F424/F394-1</f>
        <v>0.09595156565645</v>
      </c>
      <c r="M424" s="9" t="n">
        <f aca="false">B424/B417-1</f>
        <v>-0.228185178656323</v>
      </c>
      <c r="N424" s="9" t="n">
        <f aca="false">B424/B394-1</f>
        <v>0.0951756427909121</v>
      </c>
      <c r="O424" s="8" t="n">
        <f aca="false">MAX(O423,F424)</f>
        <v>138.22638953638</v>
      </c>
      <c r="P424" s="9" t="n">
        <f aca="false">F424/O424-1</f>
        <v>0</v>
      </c>
      <c r="Q424" s="8" t="n">
        <f aca="false">MAX(Q423,B424)</f>
        <v>1961.02429018118</v>
      </c>
      <c r="R424" s="9" t="n">
        <f aca="false">B424/Q424-1</f>
        <v>-0.239446515462711</v>
      </c>
      <c r="S424" s="9" t="n">
        <f aca="false">B424/INDEX($B:$B,$E424)-1</f>
        <v>-0.0457963388455939</v>
      </c>
      <c r="T424" s="0" t="n">
        <f aca="false">IF(AND($A424&gt;=CrashTest!$B$3,$A424&lt;=CrashTest!$C$3),1,IF(AND($A424&gt;=CrashTest!$B$4,$A424&lt;=CrashTest!$C$4),2,IF(AND($A424&gt;=CrashTest!$B$5,$A424&lt;=CrashTest!$C$5),3,IF(AND($A424&gt;=CrashTest!$B$6,$A424&lt;=CrashTest!$C$6),4,IF(AND($A424&gt;=CrashTest!$B$7,$A424&lt;=CrashTest!$C$7),5,0)))))</f>
        <v>0</v>
      </c>
      <c r="U424" s="8" t="str">
        <f aca="false">IF(T424=0,"",IF(T423=T424,MAX(U423,B424),B424))</f>
        <v/>
      </c>
      <c r="V424" s="9" t="str">
        <f aca="false">IF(T424=0,"",B424/U424-1)</f>
        <v/>
      </c>
      <c r="W424" s="8" t="str">
        <f aca="false">IF(T424=0,"",IF(T423=T424,MAX(W423,F424),F424))</f>
        <v/>
      </c>
      <c r="X424" s="9" t="str">
        <f aca="false">IF(T424=0,"",F424/W424-1)</f>
        <v/>
      </c>
    </row>
    <row r="425" customFormat="false" ht="15" hidden="false" customHeight="false" outlineLevel="0" collapsed="false">
      <c r="A425" s="5" t="n">
        <v>44253</v>
      </c>
      <c r="B425" s="6" t="n">
        <v>1442.30312273524</v>
      </c>
      <c r="C425" s="7" t="n">
        <v>686.8017848</v>
      </c>
      <c r="D425" s="0" t="n">
        <f aca="false">INT((ROW()-3)/30)</f>
        <v>14</v>
      </c>
      <c r="E425" s="0" t="n">
        <f aca="false">2+30*D425</f>
        <v>422</v>
      </c>
      <c r="F425" s="8" t="n">
        <f aca="false">INDEX($F:$F,$E425)*(2*B425/INDEX($B:$B,$E425)-C425/INDEX($C:$C,$E425))</f>
        <v>135.515614962725</v>
      </c>
      <c r="G425" s="9" t="n">
        <f aca="false">B425/B424-1</f>
        <v>-0.0329613984196336</v>
      </c>
      <c r="H425" s="9" t="n">
        <f aca="false">F425/F424-1</f>
        <v>-0.0196111218903099</v>
      </c>
      <c r="I425" s="9" t="n">
        <f aca="false">LN(B425/B424)</f>
        <v>-0.0335168654213758</v>
      </c>
      <c r="J425" s="9" t="n">
        <f aca="false">LN(F425/F424)</f>
        <v>-0.0198059716298881</v>
      </c>
      <c r="K425" s="9" t="n">
        <f aca="false">F425/F418-1</f>
        <v>-0.0129583898480725</v>
      </c>
      <c r="L425" s="9" t="n">
        <f aca="false">F425/F395-1</f>
        <v>0.0720752729223937</v>
      </c>
      <c r="M425" s="9" t="n">
        <f aca="false">B425/B418-1</f>
        <v>-0.264515421885985</v>
      </c>
      <c r="N425" s="9" t="n">
        <f aca="false">B425/B395-1</f>
        <v>0.157604109074358</v>
      </c>
      <c r="O425" s="8" t="n">
        <f aca="false">MAX(O424,F425)</f>
        <v>138.22638953638</v>
      </c>
      <c r="P425" s="9" t="n">
        <f aca="false">F425/O425-1</f>
        <v>-0.0196111218903099</v>
      </c>
      <c r="Q425" s="8" t="n">
        <f aca="false">MAX(Q424,B425)</f>
        <v>1961.02429018118</v>
      </c>
      <c r="R425" s="9" t="n">
        <f aca="false">B425/Q425-1</f>
        <v>-0.264515421885985</v>
      </c>
      <c r="S425" s="9" t="n">
        <f aca="false">B425/INDEX($B:$B,$E425)-1</f>
        <v>-0.0772482258943773</v>
      </c>
      <c r="T425" s="0" t="n">
        <f aca="false">IF(AND($A425&gt;=CrashTest!$B$3,$A425&lt;=CrashTest!$C$3),1,IF(AND($A425&gt;=CrashTest!$B$4,$A425&lt;=CrashTest!$C$4),2,IF(AND($A425&gt;=CrashTest!$B$5,$A425&lt;=CrashTest!$C$5),3,IF(AND($A425&gt;=CrashTest!$B$6,$A425&lt;=CrashTest!$C$6),4,IF(AND($A425&gt;=CrashTest!$B$7,$A425&lt;=CrashTest!$C$7),5,0)))))</f>
        <v>0</v>
      </c>
      <c r="U425" s="8" t="str">
        <f aca="false">IF(T425=0,"",IF(T424=T425,MAX(U424,B425),B425))</f>
        <v/>
      </c>
      <c r="V425" s="9" t="str">
        <f aca="false">IF(T425=0,"",B425/U425-1)</f>
        <v/>
      </c>
      <c r="W425" s="8" t="str">
        <f aca="false">IF(T425=0,"",IF(T424=T425,MAX(W424,F425),F425))</f>
        <v/>
      </c>
      <c r="X425" s="9" t="str">
        <f aca="false">IF(T425=0,"",F425/W425-1)</f>
        <v/>
      </c>
    </row>
    <row r="426" customFormat="false" ht="15" hidden="false" customHeight="false" outlineLevel="0" collapsed="false">
      <c r="A426" s="5" t="n">
        <v>44254</v>
      </c>
      <c r="B426" s="6" t="n">
        <v>1454.03216890707</v>
      </c>
      <c r="C426" s="7" t="n">
        <v>701.4525182</v>
      </c>
      <c r="D426" s="0" t="n">
        <f aca="false">INT((ROW()-3)/30)</f>
        <v>14</v>
      </c>
      <c r="E426" s="0" t="n">
        <f aca="false">2+30*D426</f>
        <v>422</v>
      </c>
      <c r="F426" s="8" t="n">
        <f aca="false">INDEX($F:$F,$E426)*(2*B426/INDEX($B:$B,$E426)-C426/INDEX($C:$C,$E426))</f>
        <v>135.116339886783</v>
      </c>
      <c r="G426" s="9" t="n">
        <f aca="false">B426/B425-1</f>
        <v>0.00813216444375886</v>
      </c>
      <c r="H426" s="9" t="n">
        <f aca="false">F426/F425-1</f>
        <v>-0.00294633999226779</v>
      </c>
      <c r="I426" s="9" t="n">
        <f aca="false">LN(B426/B425)</f>
        <v>0.00809927657389045</v>
      </c>
      <c r="J426" s="9" t="n">
        <f aca="false">LN(F426/F425)</f>
        <v>-0.00295068899647353</v>
      </c>
      <c r="K426" s="9" t="n">
        <f aca="false">F426/F419-1</f>
        <v>-0.0068057888358799</v>
      </c>
      <c r="L426" s="9" t="n">
        <f aca="false">F426/F396-1</f>
        <v>0.0530704393040988</v>
      </c>
      <c r="M426" s="9" t="n">
        <f aca="false">B426/B419-1</f>
        <v>-0.239841989759148</v>
      </c>
      <c r="N426" s="9" t="n">
        <f aca="false">B426/B396-1</f>
        <v>0.0836634239342224</v>
      </c>
      <c r="O426" s="8" t="n">
        <f aca="false">MAX(O425,F426)</f>
        <v>138.22638953638</v>
      </c>
      <c r="P426" s="9" t="n">
        <f aca="false">F426/O426-1</f>
        <v>-0.022499680849859</v>
      </c>
      <c r="Q426" s="8" t="n">
        <f aca="false">MAX(Q425,B426)</f>
        <v>1961.02429018118</v>
      </c>
      <c r="R426" s="9" t="n">
        <f aca="false">B426/Q426-1</f>
        <v>-0.258534340350914</v>
      </c>
      <c r="S426" s="9" t="n">
        <f aca="false">B426/INDEX($B:$B,$E426)-1</f>
        <v>-0.0697442567265801</v>
      </c>
      <c r="T426" s="0" t="n">
        <f aca="false">IF(AND($A426&gt;=CrashTest!$B$3,$A426&lt;=CrashTest!$C$3),1,IF(AND($A426&gt;=CrashTest!$B$4,$A426&lt;=CrashTest!$C$4),2,IF(AND($A426&gt;=CrashTest!$B$5,$A426&lt;=CrashTest!$C$5),3,IF(AND($A426&gt;=CrashTest!$B$6,$A426&lt;=CrashTest!$C$6),4,IF(AND($A426&gt;=CrashTest!$B$7,$A426&lt;=CrashTest!$C$7),5,0)))))</f>
        <v>0</v>
      </c>
      <c r="U426" s="8" t="str">
        <f aca="false">IF(T426=0,"",IF(T425=T426,MAX(U425,B426),B426))</f>
        <v/>
      </c>
      <c r="V426" s="9" t="str">
        <f aca="false">IF(T426=0,"",B426/U426-1)</f>
        <v/>
      </c>
      <c r="W426" s="8" t="str">
        <f aca="false">IF(T426=0,"",IF(T425=T426,MAX(W425,F426),F426))</f>
        <v/>
      </c>
      <c r="X426" s="9" t="str">
        <f aca="false">IF(T426=0,"",F426/W426-1)</f>
        <v/>
      </c>
    </row>
    <row r="427" customFormat="false" ht="15" hidden="false" customHeight="false" outlineLevel="0" collapsed="false">
      <c r="A427" s="5" t="n">
        <v>44255</v>
      </c>
      <c r="B427" s="6" t="n">
        <v>1425.38586674459</v>
      </c>
      <c r="C427" s="7" t="n">
        <v>664.6983678</v>
      </c>
      <c r="D427" s="0" t="n">
        <f aca="false">INT((ROW()-3)/30)</f>
        <v>14</v>
      </c>
      <c r="E427" s="0" t="n">
        <f aca="false">2+30*D427</f>
        <v>422</v>
      </c>
      <c r="F427" s="8" t="n">
        <f aca="false">INDEX($F:$F,$E427)*(2*B427/INDEX($B:$B,$E427)-C427/INDEX($C:$C,$E427))</f>
        <v>136.252490324005</v>
      </c>
      <c r="G427" s="9" t="n">
        <f aca="false">B427/B426-1</f>
        <v>-0.0197012850025265</v>
      </c>
      <c r="H427" s="9" t="n">
        <f aca="false">F427/F426-1</f>
        <v>0.00840868275571904</v>
      </c>
      <c r="I427" s="9" t="n">
        <f aca="false">LN(B427/B426)</f>
        <v>-0.0198979425411104</v>
      </c>
      <c r="J427" s="9" t="n">
        <f aca="false">LN(F427/F426)</f>
        <v>0.008373526722681</v>
      </c>
      <c r="K427" s="9" t="n">
        <f aca="false">F427/F420-1</f>
        <v>-0.000783120887095645</v>
      </c>
      <c r="L427" s="9" t="n">
        <f aca="false">F427/F397-1</f>
        <v>0.0634743757166068</v>
      </c>
      <c r="M427" s="9" t="n">
        <f aca="false">B427/B420-1</f>
        <v>-0.262941324724096</v>
      </c>
      <c r="N427" s="9" t="n">
        <f aca="false">B427/B397-1</f>
        <v>0.0303431411362682</v>
      </c>
      <c r="O427" s="8" t="n">
        <f aca="false">MAX(O426,F427)</f>
        <v>138.22638953638</v>
      </c>
      <c r="P427" s="9" t="n">
        <f aca="false">F427/O427-1</f>
        <v>-0.0142801907725114</v>
      </c>
      <c r="Q427" s="8" t="n">
        <f aca="false">MAX(Q426,B427)</f>
        <v>1961.02429018118</v>
      </c>
      <c r="R427" s="9" t="n">
        <f aca="false">B427/Q427-1</f>
        <v>-0.273142166631247</v>
      </c>
      <c r="S427" s="9" t="n">
        <f aca="false">B427/INDEX($B:$B,$E427)-1</f>
        <v>-0.0880714902500469</v>
      </c>
      <c r="T427" s="0" t="n">
        <f aca="false">IF(AND($A427&gt;=CrashTest!$B$3,$A427&lt;=CrashTest!$C$3),1,IF(AND($A427&gt;=CrashTest!$B$4,$A427&lt;=CrashTest!$C$4),2,IF(AND($A427&gt;=CrashTest!$B$5,$A427&lt;=CrashTest!$C$5),3,IF(AND($A427&gt;=CrashTest!$B$6,$A427&lt;=CrashTest!$C$6),4,IF(AND($A427&gt;=CrashTest!$B$7,$A427&lt;=CrashTest!$C$7),5,0)))))</f>
        <v>0</v>
      </c>
      <c r="U427" s="8" t="str">
        <f aca="false">IF(T427=0,"",IF(T426=T427,MAX(U426,B427),B427))</f>
        <v/>
      </c>
      <c r="V427" s="9" t="str">
        <f aca="false">IF(T427=0,"",B427/U427-1)</f>
        <v/>
      </c>
      <c r="W427" s="8" t="str">
        <f aca="false">IF(T427=0,"",IF(T426=T427,MAX(W426,F427),F427))</f>
        <v/>
      </c>
      <c r="X427" s="9" t="str">
        <f aca="false">IF(T427=0,"",F427/W427-1)</f>
        <v/>
      </c>
    </row>
    <row r="428" customFormat="false" ht="15" hidden="false" customHeight="false" outlineLevel="0" collapsed="false">
      <c r="A428" s="5" t="n">
        <v>44256</v>
      </c>
      <c r="B428" s="6" t="n">
        <v>1563.23598036236</v>
      </c>
      <c r="C428" s="7" t="n">
        <v>807.1219983</v>
      </c>
      <c r="D428" s="0" t="n">
        <f aca="false">INT((ROW()-3)/30)</f>
        <v>14</v>
      </c>
      <c r="E428" s="0" t="n">
        <f aca="false">2+30*D428</f>
        <v>422</v>
      </c>
      <c r="F428" s="8" t="n">
        <f aca="false">INDEX($F:$F,$E428)*(2*B428/INDEX($B:$B,$E428)-C428/INDEX($C:$C,$E428))</f>
        <v>136.48907895405</v>
      </c>
      <c r="G428" s="9" t="n">
        <f aca="false">B428/B427-1</f>
        <v>0.0967107341485032</v>
      </c>
      <c r="H428" s="9" t="n">
        <f aca="false">F428/F427-1</f>
        <v>0.00173639857504027</v>
      </c>
      <c r="I428" s="9" t="n">
        <f aca="false">LN(B428/B427)</f>
        <v>0.0923154584159878</v>
      </c>
      <c r="J428" s="9" t="n">
        <f aca="false">LN(F428/F427)</f>
        <v>0.00173489277789192</v>
      </c>
      <c r="K428" s="9" t="n">
        <f aca="false">F428/F421-1</f>
        <v>0.00988778483854924</v>
      </c>
      <c r="L428" s="9" t="n">
        <f aca="false">F428/F398-1</f>
        <v>0.0693856715756749</v>
      </c>
      <c r="M428" s="9" t="n">
        <f aca="false">B428/B421-1</f>
        <v>-0.117418478149037</v>
      </c>
      <c r="N428" s="9" t="n">
        <f aca="false">B428/B398-1</f>
        <v>0.132887613825991</v>
      </c>
      <c r="O428" s="8" t="n">
        <f aca="false">MAX(O427,F428)</f>
        <v>138.22638953638</v>
      </c>
      <c r="P428" s="9" t="n">
        <f aca="false">F428/O428-1</f>
        <v>-0.0125685883003799</v>
      </c>
      <c r="Q428" s="8" t="n">
        <f aca="false">MAX(Q427,B428)</f>
        <v>1961.02429018118</v>
      </c>
      <c r="R428" s="9" t="n">
        <f aca="false">B428/Q428-1</f>
        <v>-0.202847211944564</v>
      </c>
      <c r="S428" s="9" t="n">
        <f aca="false">B428/INDEX($B:$B,$E428)-1</f>
        <v>0.000121785418821574</v>
      </c>
      <c r="T428" s="0" t="n">
        <f aca="false">IF(AND($A428&gt;=CrashTest!$B$3,$A428&lt;=CrashTest!$C$3),1,IF(AND($A428&gt;=CrashTest!$B$4,$A428&lt;=CrashTest!$C$4),2,IF(AND($A428&gt;=CrashTest!$B$5,$A428&lt;=CrashTest!$C$5),3,IF(AND($A428&gt;=CrashTest!$B$6,$A428&lt;=CrashTest!$C$6),4,IF(AND($A428&gt;=CrashTest!$B$7,$A428&lt;=CrashTest!$C$7),5,0)))))</f>
        <v>0</v>
      </c>
      <c r="U428" s="8" t="str">
        <f aca="false">IF(T428=0,"",IF(T427=T428,MAX(U427,B428),B428))</f>
        <v/>
      </c>
      <c r="V428" s="9" t="str">
        <f aca="false">IF(T428=0,"",B428/U428-1)</f>
        <v/>
      </c>
      <c r="W428" s="8" t="str">
        <f aca="false">IF(T428=0,"",IF(T427=T428,MAX(W427,F428),F428))</f>
        <v/>
      </c>
      <c r="X428" s="9" t="str">
        <f aca="false">IF(T428=0,"",F428/W428-1)</f>
        <v/>
      </c>
    </row>
    <row r="429" customFormat="false" ht="15" hidden="false" customHeight="false" outlineLevel="0" collapsed="false">
      <c r="A429" s="5" t="n">
        <v>44257</v>
      </c>
      <c r="B429" s="6" t="n">
        <v>1489.87889421391</v>
      </c>
      <c r="C429" s="7" t="n">
        <v>728.0944651</v>
      </c>
      <c r="D429" s="0" t="n">
        <f aca="false">INT((ROW()-3)/30)</f>
        <v>14</v>
      </c>
      <c r="E429" s="0" t="n">
        <f aca="false">2+30*D429</f>
        <v>422</v>
      </c>
      <c r="F429" s="8" t="n">
        <f aca="false">INDEX($F:$F,$E429)*(2*B429/INDEX($B:$B,$E429)-C429/INDEX($C:$C,$E429))</f>
        <v>136.899186320799</v>
      </c>
      <c r="G429" s="9" t="n">
        <f aca="false">B429/B428-1</f>
        <v>-0.0469264314984905</v>
      </c>
      <c r="H429" s="9" t="n">
        <f aca="false">F429/F428-1</f>
        <v>0.00300468997148062</v>
      </c>
      <c r="I429" s="9" t="n">
        <f aca="false">LN(B429/B428)</f>
        <v>-0.0480631815587523</v>
      </c>
      <c r="J429" s="9" t="n">
        <f aca="false">LN(F429/F428)</f>
        <v>0.00300018491251596</v>
      </c>
      <c r="K429" s="9" t="n">
        <f aca="false">F429/F422-1</f>
        <v>0.0136155630061863</v>
      </c>
      <c r="L429" s="9" t="n">
        <f aca="false">F429/F399-1</f>
        <v>0.0776501010119652</v>
      </c>
      <c r="M429" s="9" t="n">
        <f aca="false">B429/B422-1</f>
        <v>-0.0468103610347829</v>
      </c>
      <c r="N429" s="9" t="n">
        <f aca="false">B429/B399-1</f>
        <v>0.130969754601495</v>
      </c>
      <c r="O429" s="8" t="n">
        <f aca="false">MAX(O428,F429)</f>
        <v>138.22638953638</v>
      </c>
      <c r="P429" s="9" t="n">
        <f aca="false">F429/O429-1</f>
        <v>-0.00960166304012111</v>
      </c>
      <c r="Q429" s="8" t="n">
        <f aca="false">MAX(Q428,B429)</f>
        <v>1961.02429018118</v>
      </c>
      <c r="R429" s="9" t="n">
        <f aca="false">B429/Q429-1</f>
        <v>-0.240254747647078</v>
      </c>
      <c r="S429" s="9" t="n">
        <f aca="false">B429/INDEX($B:$B,$E429)-1</f>
        <v>-0.0468103610347829</v>
      </c>
      <c r="T429" s="0" t="n">
        <f aca="false">IF(AND($A429&gt;=CrashTest!$B$3,$A429&lt;=CrashTest!$C$3),1,IF(AND($A429&gt;=CrashTest!$B$4,$A429&lt;=CrashTest!$C$4),2,IF(AND($A429&gt;=CrashTest!$B$5,$A429&lt;=CrashTest!$C$5),3,IF(AND($A429&gt;=CrashTest!$B$6,$A429&lt;=CrashTest!$C$6),4,IF(AND($A429&gt;=CrashTest!$B$7,$A429&lt;=CrashTest!$C$7),5,0)))))</f>
        <v>0</v>
      </c>
      <c r="U429" s="8" t="str">
        <f aca="false">IF(T429=0,"",IF(T428=T429,MAX(U428,B429),B429))</f>
        <v/>
      </c>
      <c r="V429" s="9" t="str">
        <f aca="false">IF(T429=0,"",B429/U429-1)</f>
        <v/>
      </c>
      <c r="W429" s="8" t="str">
        <f aca="false">IF(T429=0,"",IF(T428=T429,MAX(W428,F429),F429))</f>
        <v/>
      </c>
      <c r="X429" s="9" t="str">
        <f aca="false">IF(T429=0,"",F429/W429-1)</f>
        <v/>
      </c>
    </row>
    <row r="430" customFormat="false" ht="15" hidden="false" customHeight="false" outlineLevel="0" collapsed="false">
      <c r="A430" s="5" t="n">
        <v>44258</v>
      </c>
      <c r="B430" s="6" t="n">
        <v>1584.06700526008</v>
      </c>
      <c r="C430" s="7" t="n">
        <v>803.1025112</v>
      </c>
      <c r="D430" s="0" t="n">
        <f aca="false">INT((ROW()-3)/30)</f>
        <v>14</v>
      </c>
      <c r="E430" s="0" t="n">
        <f aca="false">2+30*D430</f>
        <v>422</v>
      </c>
      <c r="F430" s="8" t="n">
        <f aca="false">INDEX($F:$F,$E430)*(2*B430/INDEX($B:$B,$E430)-C430/INDEX($C:$C,$E430))</f>
        <v>140.754681525103</v>
      </c>
      <c r="G430" s="9" t="n">
        <f aca="false">B430/B429-1</f>
        <v>0.063218635697142</v>
      </c>
      <c r="H430" s="9" t="n">
        <f aca="false">F430/F429-1</f>
        <v>0.0281630249815308</v>
      </c>
      <c r="I430" s="9" t="n">
        <f aca="false">LN(B430/B429)</f>
        <v>0.0613007561951353</v>
      </c>
      <c r="J430" s="9" t="n">
        <f aca="false">LN(F430/F429)</f>
        <v>0.027773739072147</v>
      </c>
      <c r="K430" s="9" t="n">
        <f aca="false">F430/F423-1</f>
        <v>0.0282484060008912</v>
      </c>
      <c r="L430" s="9" t="n">
        <f aca="false">F430/F400-1</f>
        <v>0.11188104664919</v>
      </c>
      <c r="M430" s="9" t="n">
        <f aca="false">B430/B423-1</f>
        <v>-0.0201024116306751</v>
      </c>
      <c r="N430" s="9" t="n">
        <f aca="false">B430/B400-1</f>
        <v>0.156291274307452</v>
      </c>
      <c r="O430" s="8" t="n">
        <f aca="false">MAX(O429,F430)</f>
        <v>140.754681525103</v>
      </c>
      <c r="P430" s="9" t="n">
        <f aca="false">F430/O430-1</f>
        <v>0</v>
      </c>
      <c r="Q430" s="8" t="n">
        <f aca="false">MAX(Q429,B430)</f>
        <v>1961.02429018118</v>
      </c>
      <c r="R430" s="9" t="n">
        <f aca="false">B430/Q430-1</f>
        <v>-0.192224689315946</v>
      </c>
      <c r="S430" s="9" t="n">
        <f aca="false">B430/INDEX($B:$B,$E430)-1</f>
        <v>0.0134489875012496</v>
      </c>
      <c r="T430" s="0" t="n">
        <f aca="false">IF(AND($A430&gt;=CrashTest!$B$3,$A430&lt;=CrashTest!$C$3),1,IF(AND($A430&gt;=CrashTest!$B$4,$A430&lt;=CrashTest!$C$4),2,IF(AND($A430&gt;=CrashTest!$B$5,$A430&lt;=CrashTest!$C$5),3,IF(AND($A430&gt;=CrashTest!$B$6,$A430&lt;=CrashTest!$C$6),4,IF(AND($A430&gt;=CrashTest!$B$7,$A430&lt;=CrashTest!$C$7),5,0)))))</f>
        <v>0</v>
      </c>
      <c r="U430" s="8" t="str">
        <f aca="false">IF(T430=0,"",IF(T429=T430,MAX(U429,B430),B430))</f>
        <v/>
      </c>
      <c r="V430" s="9" t="str">
        <f aca="false">IF(T430=0,"",B430/U430-1)</f>
        <v/>
      </c>
      <c r="W430" s="8" t="str">
        <f aca="false">IF(T430=0,"",IF(T429=T430,MAX(W429,F430),F430))</f>
        <v/>
      </c>
      <c r="X430" s="9" t="str">
        <f aca="false">IF(T430=0,"",F430/W430-1)</f>
        <v/>
      </c>
    </row>
    <row r="431" customFormat="false" ht="15" hidden="false" customHeight="false" outlineLevel="0" collapsed="false">
      <c r="A431" s="5" t="n">
        <v>44259</v>
      </c>
      <c r="B431" s="6" t="n">
        <v>1538.02277644652</v>
      </c>
      <c r="C431" s="7" t="n">
        <v>775.4266652</v>
      </c>
      <c r="D431" s="0" t="n">
        <f aca="false">INT((ROW()-3)/30)</f>
        <v>14</v>
      </c>
      <c r="E431" s="0" t="n">
        <f aca="false">2+30*D431</f>
        <v>422</v>
      </c>
      <c r="F431" s="8" t="n">
        <f aca="false">INDEX($F:$F,$E431)*(2*B431/INDEX($B:$B,$E431)-C431/INDEX($C:$C,$E431))</f>
        <v>137.380755279598</v>
      </c>
      <c r="G431" s="9" t="n">
        <f aca="false">B431/B430-1</f>
        <v>-0.0290670966951931</v>
      </c>
      <c r="H431" s="9" t="n">
        <f aca="false">F431/F430-1</f>
        <v>-0.0239702595249264</v>
      </c>
      <c r="I431" s="9" t="n">
        <f aca="false">LN(B431/B430)</f>
        <v>-0.0294979136913387</v>
      </c>
      <c r="J431" s="9" t="n">
        <f aca="false">LN(F431/F430)</f>
        <v>-0.0242622212350692</v>
      </c>
      <c r="K431" s="9" t="n">
        <f aca="false">F431/F424-1</f>
        <v>-0.00611774827960376</v>
      </c>
      <c r="L431" s="9" t="n">
        <f aca="false">F431/F401-1</f>
        <v>0.0442150734304176</v>
      </c>
      <c r="M431" s="9" t="n">
        <f aca="false">B431/B424-1</f>
        <v>0.0312169276268148</v>
      </c>
      <c r="N431" s="9" t="n">
        <f aca="false">B431/B401-1</f>
        <v>0.00908989183430631</v>
      </c>
      <c r="O431" s="8" t="n">
        <f aca="false">MAX(O430,F431)</f>
        <v>140.754681525103</v>
      </c>
      <c r="P431" s="9" t="n">
        <f aca="false">F431/O431-1</f>
        <v>-0.0239702595249264</v>
      </c>
      <c r="Q431" s="8" t="n">
        <f aca="false">MAX(Q430,B431)</f>
        <v>1961.02429018118</v>
      </c>
      <c r="R431" s="9" t="n">
        <f aca="false">B431/Q431-1</f>
        <v>-0.215704372379589</v>
      </c>
      <c r="S431" s="9" t="n">
        <f aca="false">B431/INDEX($B:$B,$E431)-1</f>
        <v>-0.0160090322140949</v>
      </c>
      <c r="T431" s="0" t="n">
        <f aca="false">IF(AND($A431&gt;=CrashTest!$B$3,$A431&lt;=CrashTest!$C$3),1,IF(AND($A431&gt;=CrashTest!$B$4,$A431&lt;=CrashTest!$C$4),2,IF(AND($A431&gt;=CrashTest!$B$5,$A431&lt;=CrashTest!$C$5),3,IF(AND($A431&gt;=CrashTest!$B$6,$A431&lt;=CrashTest!$C$6),4,IF(AND($A431&gt;=CrashTest!$B$7,$A431&lt;=CrashTest!$C$7),5,0)))))</f>
        <v>0</v>
      </c>
      <c r="U431" s="8" t="str">
        <f aca="false">IF(T431=0,"",IF(T430=T431,MAX(U430,B431),B431))</f>
        <v/>
      </c>
      <c r="V431" s="9" t="str">
        <f aca="false">IF(T431=0,"",B431/U431-1)</f>
        <v/>
      </c>
      <c r="W431" s="8" t="str">
        <f aca="false">IF(T431=0,"",IF(T430=T431,MAX(W430,F431),F431))</f>
        <v/>
      </c>
      <c r="X431" s="9" t="str">
        <f aca="false">IF(T431=0,"",F431/W431-1)</f>
        <v/>
      </c>
    </row>
    <row r="432" customFormat="false" ht="15" hidden="false" customHeight="false" outlineLevel="0" collapsed="false">
      <c r="A432" s="5" t="n">
        <v>44260</v>
      </c>
      <c r="B432" s="6" t="n">
        <v>1530.84029181765</v>
      </c>
      <c r="C432" s="7" t="n">
        <v>766.324422</v>
      </c>
      <c r="D432" s="0" t="n">
        <f aca="false">INT((ROW()-3)/30)</f>
        <v>14</v>
      </c>
      <c r="E432" s="0" t="n">
        <f aca="false">2+30*D432</f>
        <v>422</v>
      </c>
      <c r="F432" s="8" t="n">
        <f aca="false">INDEX($F:$F,$E432)*(2*B432/INDEX($B:$B,$E432)-C432/INDEX($C:$C,$E432))</f>
        <v>137.646888566083</v>
      </c>
      <c r="G432" s="9" t="n">
        <f aca="false">B432/B431-1</f>
        <v>-0.00466994685570565</v>
      </c>
      <c r="H432" s="9" t="n">
        <f aca="false">F432/F431-1</f>
        <v>0.00193719481264387</v>
      </c>
      <c r="I432" s="9" t="n">
        <f aca="false">LN(B432/B431)</f>
        <v>-0.00468088512489944</v>
      </c>
      <c r="J432" s="9" t="n">
        <f aca="false">LN(F432/F431)</f>
        <v>0.00193532087050984</v>
      </c>
      <c r="K432" s="9" t="n">
        <f aca="false">F432/F425-1</f>
        <v>0.0157271440929103</v>
      </c>
      <c r="L432" s="9" t="n">
        <f aca="false">F432/F402-1</f>
        <v>0.0557462929397732</v>
      </c>
      <c r="M432" s="9" t="n">
        <f aca="false">B432/B425-1</f>
        <v>0.0613859650490838</v>
      </c>
      <c r="N432" s="9" t="n">
        <f aca="false">B432/B402-1</f>
        <v>-0.0775403480053799</v>
      </c>
      <c r="O432" s="8" t="n">
        <f aca="false">MAX(O431,F432)</f>
        <v>140.754681525103</v>
      </c>
      <c r="P432" s="9" t="n">
        <f aca="false">F432/O432-1</f>
        <v>-0.0220794997746918</v>
      </c>
      <c r="Q432" s="8" t="n">
        <f aca="false">MAX(Q431,B432)</f>
        <v>1961.02429018118</v>
      </c>
      <c r="R432" s="9" t="n">
        <f aca="false">B432/Q432-1</f>
        <v>-0.219366991279738</v>
      </c>
      <c r="S432" s="9" t="n">
        <f aca="false">B432/INDEX($B:$B,$E432)-1</f>
        <v>-0.0206042177401494</v>
      </c>
      <c r="T432" s="0" t="n">
        <f aca="false">IF(AND($A432&gt;=CrashTest!$B$3,$A432&lt;=CrashTest!$C$3),1,IF(AND($A432&gt;=CrashTest!$B$4,$A432&lt;=CrashTest!$C$4),2,IF(AND($A432&gt;=CrashTest!$B$5,$A432&lt;=CrashTest!$C$5),3,IF(AND($A432&gt;=CrashTest!$B$6,$A432&lt;=CrashTest!$C$6),4,IF(AND($A432&gt;=CrashTest!$B$7,$A432&lt;=CrashTest!$C$7),5,0)))))</f>
        <v>0</v>
      </c>
      <c r="U432" s="8" t="str">
        <f aca="false">IF(T432=0,"",IF(T431=T432,MAX(U431,B432),B432))</f>
        <v/>
      </c>
      <c r="V432" s="9" t="str">
        <f aca="false">IF(T432=0,"",B432/U432-1)</f>
        <v/>
      </c>
      <c r="W432" s="8" t="str">
        <f aca="false">IF(T432=0,"",IF(T431=T432,MAX(W431,F432),F432))</f>
        <v/>
      </c>
      <c r="X432" s="9" t="str">
        <f aca="false">IF(T432=0,"",F432/W432-1)</f>
        <v/>
      </c>
    </row>
    <row r="433" customFormat="false" ht="15" hidden="false" customHeight="false" outlineLevel="0" collapsed="false">
      <c r="A433" s="5" t="n">
        <v>44261</v>
      </c>
      <c r="B433" s="6" t="n">
        <v>1659.83834599649</v>
      </c>
      <c r="C433" s="7" t="n">
        <v>881.3556531</v>
      </c>
      <c r="D433" s="0" t="n">
        <f aca="false">INT((ROW()-3)/30)</f>
        <v>14</v>
      </c>
      <c r="E433" s="0" t="n">
        <f aca="false">2+30*D433</f>
        <v>422</v>
      </c>
      <c r="F433" s="8" t="n">
        <f aca="false">INDEX($F:$F,$E433)*(2*B433/INDEX($B:$B,$E433)-C433/INDEX($C:$C,$E433))</f>
        <v>140.89004183301</v>
      </c>
      <c r="G433" s="9" t="n">
        <f aca="false">B433/B432-1</f>
        <v>0.0842661738578057</v>
      </c>
      <c r="H433" s="9" t="n">
        <f aca="false">F433/F432-1</f>
        <v>0.0235613990313315</v>
      </c>
      <c r="I433" s="9" t="n">
        <f aca="false">LN(B433/B432)</f>
        <v>0.080903420714822</v>
      </c>
      <c r="J433" s="9" t="n">
        <f aca="false">LN(F433/F432)</f>
        <v>0.0232881136030989</v>
      </c>
      <c r="K433" s="9" t="n">
        <f aca="false">F433/F426-1</f>
        <v>0.042731337683245</v>
      </c>
      <c r="L433" s="9" t="n">
        <f aca="false">F433/F403-1</f>
        <v>0.0602118269623462</v>
      </c>
      <c r="M433" s="9" t="n">
        <f aca="false">B433/B426-1</f>
        <v>0.141541694530813</v>
      </c>
      <c r="N433" s="9" t="n">
        <f aca="false">B433/B403-1</f>
        <v>0.0319826545923549</v>
      </c>
      <c r="O433" s="8" t="n">
        <f aca="false">MAX(O432,F433)</f>
        <v>140.89004183301</v>
      </c>
      <c r="P433" s="9" t="n">
        <f aca="false">F433/O433-1</f>
        <v>0</v>
      </c>
      <c r="Q433" s="8" t="n">
        <f aca="false">MAX(Q432,B433)</f>
        <v>1961.02429018118</v>
      </c>
      <c r="R433" s="9" t="n">
        <f aca="false">B433/Q433-1</f>
        <v>-0.153586034447775</v>
      </c>
      <c r="S433" s="9" t="n">
        <f aca="false">B433/INDEX($B:$B,$E433)-1</f>
        <v>0.0619257175233607</v>
      </c>
      <c r="T433" s="0" t="n">
        <f aca="false">IF(AND($A433&gt;=CrashTest!$B$3,$A433&lt;=CrashTest!$C$3),1,IF(AND($A433&gt;=CrashTest!$B$4,$A433&lt;=CrashTest!$C$4),2,IF(AND($A433&gt;=CrashTest!$B$5,$A433&lt;=CrashTest!$C$5),3,IF(AND($A433&gt;=CrashTest!$B$6,$A433&lt;=CrashTest!$C$6),4,IF(AND($A433&gt;=CrashTest!$B$7,$A433&lt;=CrashTest!$C$7),5,0)))))</f>
        <v>0</v>
      </c>
      <c r="U433" s="8" t="str">
        <f aca="false">IF(T433=0,"",IF(T432=T433,MAX(U432,B433),B433))</f>
        <v/>
      </c>
      <c r="V433" s="9" t="str">
        <f aca="false">IF(T433=0,"",B433/U433-1)</f>
        <v/>
      </c>
      <c r="W433" s="8" t="str">
        <f aca="false">IF(T433=0,"",IF(T432=T433,MAX(W432,F433),F433))</f>
        <v/>
      </c>
      <c r="X433" s="9" t="str">
        <f aca="false">IF(T433=0,"",F433/W433-1)</f>
        <v/>
      </c>
    </row>
    <row r="434" customFormat="false" ht="15" hidden="false" customHeight="false" outlineLevel="0" collapsed="false">
      <c r="A434" s="5" t="n">
        <v>44262</v>
      </c>
      <c r="B434" s="6" t="n">
        <v>1719.16063705435</v>
      </c>
      <c r="C434" s="7" t="n">
        <v>951.8935395</v>
      </c>
      <c r="D434" s="0" t="n">
        <f aca="false">INT((ROW()-3)/30)</f>
        <v>14</v>
      </c>
      <c r="E434" s="0" t="n">
        <f aca="false">2+30*D434</f>
        <v>422</v>
      </c>
      <c r="F434" s="8" t="n">
        <f aca="false">INDEX($F:$F,$E434)*(2*B434/INDEX($B:$B,$E434)-C434/INDEX($C:$C,$E434))</f>
        <v>139.460423728619</v>
      </c>
      <c r="G434" s="9" t="n">
        <f aca="false">B434/B433-1</f>
        <v>0.0357398003251006</v>
      </c>
      <c r="H434" s="9" t="n">
        <f aca="false">F434/F433-1</f>
        <v>-0.0101470486188416</v>
      </c>
      <c r="I434" s="9" t="n">
        <f aca="false">LN(B434/B433)</f>
        <v>0.0351159543044873</v>
      </c>
      <c r="J434" s="9" t="n">
        <f aca="false">LN(F434/F433)</f>
        <v>-0.0101988808441882</v>
      </c>
      <c r="K434" s="9" t="n">
        <f aca="false">F434/F427-1</f>
        <v>0.0235440350263383</v>
      </c>
      <c r="L434" s="9" t="n">
        <f aca="false">F434/F404-1</f>
        <v>0.0514200569572176</v>
      </c>
      <c r="M434" s="9" t="n">
        <f aca="false">B434/B427-1</f>
        <v>0.206101924513049</v>
      </c>
      <c r="N434" s="9" t="n">
        <f aca="false">B434/B404-1</f>
        <v>-0.000765966637601201</v>
      </c>
      <c r="O434" s="8" t="n">
        <f aca="false">MAX(O433,F434)</f>
        <v>140.89004183301</v>
      </c>
      <c r="P434" s="9" t="n">
        <f aca="false">F434/O434-1</f>
        <v>-0.0101470486188416</v>
      </c>
      <c r="Q434" s="8" t="n">
        <f aca="false">MAX(Q433,B434)</f>
        <v>1961.02429018118</v>
      </c>
      <c r="R434" s="9" t="n">
        <f aca="false">B434/Q434-1</f>
        <v>-0.123335368326562</v>
      </c>
      <c r="S434" s="9" t="n">
        <f aca="false">B434/INDEX($B:$B,$E434)-1</f>
        <v>0.0998787306277349</v>
      </c>
      <c r="T434" s="0" t="n">
        <f aca="false">IF(AND($A434&gt;=CrashTest!$B$3,$A434&lt;=CrashTest!$C$3),1,IF(AND($A434&gt;=CrashTest!$B$4,$A434&lt;=CrashTest!$C$4),2,IF(AND($A434&gt;=CrashTest!$B$5,$A434&lt;=CrashTest!$C$5),3,IF(AND($A434&gt;=CrashTest!$B$6,$A434&lt;=CrashTest!$C$6),4,IF(AND($A434&gt;=CrashTest!$B$7,$A434&lt;=CrashTest!$C$7),5,0)))))</f>
        <v>0</v>
      </c>
      <c r="U434" s="8" t="str">
        <f aca="false">IF(T434=0,"",IF(T433=T434,MAX(U433,B434),B434))</f>
        <v/>
      </c>
      <c r="V434" s="9" t="str">
        <f aca="false">IF(T434=0,"",B434/U434-1)</f>
        <v/>
      </c>
      <c r="W434" s="8" t="str">
        <f aca="false">IF(T434=0,"",IF(T433=T434,MAX(W433,F434),F434))</f>
        <v/>
      </c>
      <c r="X434" s="9" t="str">
        <f aca="false">IF(T434=0,"",F434/W434-1)</f>
        <v/>
      </c>
    </row>
    <row r="435" customFormat="false" ht="15" hidden="false" customHeight="false" outlineLevel="0" collapsed="false">
      <c r="A435" s="5" t="n">
        <v>44263</v>
      </c>
      <c r="B435" s="6" t="n">
        <v>1826.12504734074</v>
      </c>
      <c r="C435" s="7" t="n">
        <v>1052.282956</v>
      </c>
      <c r="D435" s="0" t="n">
        <f aca="false">INT((ROW()-3)/30)</f>
        <v>14</v>
      </c>
      <c r="E435" s="0" t="n">
        <f aca="false">2+30*D435</f>
        <v>422</v>
      </c>
      <c r="F435" s="8" t="n">
        <f aca="false">INDEX($F:$F,$E435)*(2*B435/INDEX($B:$B,$E435)-C435/INDEX($C:$C,$E435))</f>
        <v>141.320567549045</v>
      </c>
      <c r="G435" s="9" t="n">
        <f aca="false">B435/B434-1</f>
        <v>0.0622189735972929</v>
      </c>
      <c r="H435" s="9" t="n">
        <f aca="false">F435/F434-1</f>
        <v>0.0133381483484158</v>
      </c>
      <c r="I435" s="9" t="n">
        <f aca="false">LN(B435/B434)</f>
        <v>0.0603600913935055</v>
      </c>
      <c r="J435" s="9" t="n">
        <f aca="false">LN(F435/F434)</f>
        <v>0.0132499783983524</v>
      </c>
      <c r="K435" s="9" t="n">
        <f aca="false">F435/F428-1</f>
        <v>0.0353983529819391</v>
      </c>
      <c r="L435" s="9" t="n">
        <f aca="false">F435/F405-1</f>
        <v>0.0599665647657148</v>
      </c>
      <c r="M435" s="9" t="n">
        <f aca="false">B435/B428-1</f>
        <v>0.168169790281722</v>
      </c>
      <c r="N435" s="9" t="n">
        <f aca="false">B435/B405-1</f>
        <v>0.084585492839063</v>
      </c>
      <c r="O435" s="8" t="n">
        <f aca="false">MAX(O434,F435)</f>
        <v>141.320567549045</v>
      </c>
      <c r="P435" s="9" t="n">
        <f aca="false">F435/O435-1</f>
        <v>0</v>
      </c>
      <c r="Q435" s="8" t="n">
        <f aca="false">MAX(Q434,B435)</f>
        <v>1961.02429018118</v>
      </c>
      <c r="R435" s="9" t="n">
        <f aca="false">B435/Q435-1</f>
        <v>-0.0687901947547915</v>
      </c>
      <c r="S435" s="9" t="n">
        <f aca="false">B435/INDEX($B:$B,$E435)-1</f>
        <v>0.168312056328886</v>
      </c>
      <c r="T435" s="0" t="n">
        <f aca="false">IF(AND($A435&gt;=CrashTest!$B$3,$A435&lt;=CrashTest!$C$3),1,IF(AND($A435&gt;=CrashTest!$B$4,$A435&lt;=CrashTest!$C$4),2,IF(AND($A435&gt;=CrashTest!$B$5,$A435&lt;=CrashTest!$C$5),3,IF(AND($A435&gt;=CrashTest!$B$6,$A435&lt;=CrashTest!$C$6),4,IF(AND($A435&gt;=CrashTest!$B$7,$A435&lt;=CrashTest!$C$7),5,0)))))</f>
        <v>0</v>
      </c>
      <c r="U435" s="8" t="str">
        <f aca="false">IF(T435=0,"",IF(T434=T435,MAX(U434,B435),B435))</f>
        <v/>
      </c>
      <c r="V435" s="9" t="str">
        <f aca="false">IF(T435=0,"",B435/U435-1)</f>
        <v/>
      </c>
      <c r="W435" s="8" t="str">
        <f aca="false">IF(T435=0,"",IF(T434=T435,MAX(W434,F435),F435))</f>
        <v/>
      </c>
      <c r="X435" s="9" t="str">
        <f aca="false">IF(T435=0,"",F435/W435-1)</f>
        <v/>
      </c>
    </row>
    <row r="436" customFormat="false" ht="15" hidden="false" customHeight="false" outlineLevel="0" collapsed="false">
      <c r="A436" s="5" t="n">
        <v>44264</v>
      </c>
      <c r="B436" s="6" t="n">
        <v>1862.02863687902</v>
      </c>
      <c r="C436" s="7" t="n">
        <v>1085.766928</v>
      </c>
      <c r="D436" s="0" t="n">
        <f aca="false">INT((ROW()-3)/30)</f>
        <v>14</v>
      </c>
      <c r="E436" s="0" t="n">
        <f aca="false">2+30*D436</f>
        <v>422</v>
      </c>
      <c r="F436" s="8" t="n">
        <f aca="false">INDEX($F:$F,$E436)*(2*B436/INDEX($B:$B,$E436)-C436/INDEX($C:$C,$E436))</f>
        <v>141.980159806343</v>
      </c>
      <c r="G436" s="9" t="n">
        <f aca="false">B436/B435-1</f>
        <v>0.0196610793935301</v>
      </c>
      <c r="H436" s="9" t="n">
        <f aca="false">F436/F435-1</f>
        <v>0.00466734792208912</v>
      </c>
      <c r="I436" s="9" t="n">
        <f aca="false">LN(B436/B435)</f>
        <v>0.0194702969761935</v>
      </c>
      <c r="J436" s="9" t="n">
        <f aca="false">LN(F436/F435)</f>
        <v>0.00465648962696191</v>
      </c>
      <c r="K436" s="9" t="n">
        <f aca="false">F436/F429-1</f>
        <v>0.0371147091673536</v>
      </c>
      <c r="L436" s="9" t="n">
        <f aca="false">F436/F406-1</f>
        <v>0.0759482560376423</v>
      </c>
      <c r="M436" s="9" t="n">
        <f aca="false">B436/B429-1</f>
        <v>0.249785230269648</v>
      </c>
      <c r="N436" s="9" t="n">
        <f aca="false">B436/B406-1</f>
        <v>0.1522150255393</v>
      </c>
      <c r="O436" s="8" t="n">
        <f aca="false">MAX(O435,F436)</f>
        <v>141.980159806343</v>
      </c>
      <c r="P436" s="9" t="n">
        <f aca="false">F436/O436-1</f>
        <v>0</v>
      </c>
      <c r="Q436" s="8" t="n">
        <f aca="false">MAX(Q435,B436)</f>
        <v>1961.02429018118</v>
      </c>
      <c r="R436" s="9" t="n">
        <f aca="false">B436/Q436-1</f>
        <v>-0.0504816048418318</v>
      </c>
      <c r="S436" s="9" t="n">
        <f aca="false">B436/INDEX($B:$B,$E436)-1</f>
        <v>0.191282332424787</v>
      </c>
      <c r="T436" s="0" t="n">
        <f aca="false">IF(AND($A436&gt;=CrashTest!$B$3,$A436&lt;=CrashTest!$C$3),1,IF(AND($A436&gt;=CrashTest!$B$4,$A436&lt;=CrashTest!$C$4),2,IF(AND($A436&gt;=CrashTest!$B$5,$A436&lt;=CrashTest!$C$5),3,IF(AND($A436&gt;=CrashTest!$B$6,$A436&lt;=CrashTest!$C$6),4,IF(AND($A436&gt;=CrashTest!$B$7,$A436&lt;=CrashTest!$C$7),5,0)))))</f>
        <v>0</v>
      </c>
      <c r="U436" s="8" t="str">
        <f aca="false">IF(T436=0,"",IF(T435=T436,MAX(U435,B436),B436))</f>
        <v/>
      </c>
      <c r="V436" s="9" t="str">
        <f aca="false">IF(T436=0,"",B436/U436-1)</f>
        <v/>
      </c>
      <c r="W436" s="8" t="str">
        <f aca="false">IF(T436=0,"",IF(T435=T436,MAX(W435,F436),F436))</f>
        <v/>
      </c>
      <c r="X436" s="9" t="str">
        <f aca="false">IF(T436=0,"",F436/W436-1)</f>
        <v/>
      </c>
    </row>
    <row r="437" customFormat="false" ht="15" hidden="false" customHeight="false" outlineLevel="0" collapsed="false">
      <c r="A437" s="5" t="n">
        <v>44265</v>
      </c>
      <c r="B437" s="6" t="n">
        <v>1803.4244905903</v>
      </c>
      <c r="C437" s="7" t="n">
        <v>1013.012063</v>
      </c>
      <c r="D437" s="0" t="n">
        <f aca="false">INT((ROW()-3)/30)</f>
        <v>14</v>
      </c>
      <c r="E437" s="0" t="n">
        <f aca="false">2+30*D437</f>
        <v>422</v>
      </c>
      <c r="F437" s="8" t="n">
        <f aca="false">INDEX($F:$F,$E437)*(2*B437/INDEX($B:$B,$E437)-C437/INDEX($C:$C,$E437))</f>
        <v>143.901030622831</v>
      </c>
      <c r="G437" s="9" t="n">
        <f aca="false">B437/B436-1</f>
        <v>-0.0314732787283807</v>
      </c>
      <c r="H437" s="9" t="n">
        <f aca="false">F437/F436-1</f>
        <v>0.0135291495594017</v>
      </c>
      <c r="I437" s="9" t="n">
        <f aca="false">LN(B437/B436)</f>
        <v>-0.0319792061474755</v>
      </c>
      <c r="J437" s="9" t="n">
        <f aca="false">LN(F437/F436)</f>
        <v>0.0134384477784133</v>
      </c>
      <c r="K437" s="9" t="n">
        <f aca="false">F437/F430-1</f>
        <v>0.0223534241535444</v>
      </c>
      <c r="L437" s="9" t="n">
        <f aca="false">F437/F407-1</f>
        <v>0.0919055024343103</v>
      </c>
      <c r="M437" s="9" t="n">
        <f aca="false">B437/B430-1</f>
        <v>0.138477403166544</v>
      </c>
      <c r="N437" s="9" t="n">
        <f aca="false">B437/B407-1</f>
        <v>0.0343436541104534</v>
      </c>
      <c r="O437" s="8" t="n">
        <f aca="false">MAX(O436,F437)</f>
        <v>143.901030622831</v>
      </c>
      <c r="P437" s="9" t="n">
        <f aca="false">F437/O437-1</f>
        <v>0</v>
      </c>
      <c r="Q437" s="8" t="n">
        <f aca="false">MAX(Q436,B437)</f>
        <v>1961.02429018118</v>
      </c>
      <c r="R437" s="9" t="n">
        <f aca="false">B437/Q437-1</f>
        <v>-0.0803660619503696</v>
      </c>
      <c r="S437" s="9" t="n">
        <f aca="false">B437/INDEX($B:$B,$E437)-1</f>
        <v>0.153788771532186</v>
      </c>
      <c r="T437" s="0" t="n">
        <f aca="false">IF(AND($A437&gt;=CrashTest!$B$3,$A437&lt;=CrashTest!$C$3),1,IF(AND($A437&gt;=CrashTest!$B$4,$A437&lt;=CrashTest!$C$4),2,IF(AND($A437&gt;=CrashTest!$B$5,$A437&lt;=CrashTest!$C$5),3,IF(AND($A437&gt;=CrashTest!$B$6,$A437&lt;=CrashTest!$C$6),4,IF(AND($A437&gt;=CrashTest!$B$7,$A437&lt;=CrashTest!$C$7),5,0)))))</f>
        <v>0</v>
      </c>
      <c r="U437" s="8" t="str">
        <f aca="false">IF(T437=0,"",IF(T436=T437,MAX(U436,B437),B437))</f>
        <v/>
      </c>
      <c r="V437" s="9" t="str">
        <f aca="false">IF(T437=0,"",B437/U437-1)</f>
        <v/>
      </c>
      <c r="W437" s="8" t="str">
        <f aca="false">IF(T437=0,"",IF(T436=T437,MAX(W436,F437),F437))</f>
        <v/>
      </c>
      <c r="X437" s="9" t="str">
        <f aca="false">IF(T437=0,"",F437/W437-1)</f>
        <v/>
      </c>
    </row>
    <row r="438" customFormat="false" ht="15" hidden="false" customHeight="false" outlineLevel="0" collapsed="false">
      <c r="A438" s="5" t="n">
        <v>44266</v>
      </c>
      <c r="B438" s="6" t="n">
        <v>1827.71346113384</v>
      </c>
      <c r="C438" s="7" t="n">
        <v>1040.452108</v>
      </c>
      <c r="D438" s="0" t="n">
        <f aca="false">INT((ROW()-3)/30)</f>
        <v>14</v>
      </c>
      <c r="E438" s="0" t="n">
        <f aca="false">2+30*D438</f>
        <v>422</v>
      </c>
      <c r="F438" s="8" t="n">
        <f aca="false">INDEX($F:$F,$E438)*(2*B438/INDEX($B:$B,$E438)-C438/INDEX($C:$C,$E438))</f>
        <v>143.55433302861</v>
      </c>
      <c r="G438" s="9" t="n">
        <f aca="false">B438/B437-1</f>
        <v>0.0134682492503968</v>
      </c>
      <c r="H438" s="9" t="n">
        <f aca="false">F438/F437-1</f>
        <v>-0.00240927804839608</v>
      </c>
      <c r="I438" s="9" t="n">
        <f aca="false">LN(B438/B437)</f>
        <v>0.0133783585952117</v>
      </c>
      <c r="J438" s="9" t="n">
        <f aca="false">LN(F438/F437)</f>
        <v>-0.00241218502884142</v>
      </c>
      <c r="K438" s="9" t="n">
        <f aca="false">F438/F431-1</f>
        <v>0.0449377187980014</v>
      </c>
      <c r="L438" s="9" t="n">
        <f aca="false">F438/F408-1</f>
        <v>0.0726845216041765</v>
      </c>
      <c r="M438" s="9" t="n">
        <f aca="false">B438/B431-1</f>
        <v>0.188352662342639</v>
      </c>
      <c r="N438" s="9" t="n">
        <f aca="false">B438/B408-1</f>
        <v>0.032120841617721</v>
      </c>
      <c r="O438" s="8" t="n">
        <f aca="false">MAX(O437,F438)</f>
        <v>143.901030622831</v>
      </c>
      <c r="P438" s="9" t="n">
        <f aca="false">F438/O438-1</f>
        <v>-0.00240927804839608</v>
      </c>
      <c r="Q438" s="8" t="n">
        <f aca="false">MAX(Q437,B438)</f>
        <v>1961.02429018118</v>
      </c>
      <c r="R438" s="9" t="n">
        <f aca="false">B438/Q438-1</f>
        <v>-0.0679802028535932</v>
      </c>
      <c r="S438" s="9" t="n">
        <f aca="false">B438/INDEX($B:$B,$E438)-1</f>
        <v>0.16932828628949</v>
      </c>
      <c r="T438" s="0" t="n">
        <f aca="false">IF(AND($A438&gt;=CrashTest!$B$3,$A438&lt;=CrashTest!$C$3),1,IF(AND($A438&gt;=CrashTest!$B$4,$A438&lt;=CrashTest!$C$4),2,IF(AND($A438&gt;=CrashTest!$B$5,$A438&lt;=CrashTest!$C$5),3,IF(AND($A438&gt;=CrashTest!$B$6,$A438&lt;=CrashTest!$C$6),4,IF(AND($A438&gt;=CrashTest!$B$7,$A438&lt;=CrashTest!$C$7),5,0)))))</f>
        <v>0</v>
      </c>
      <c r="U438" s="8" t="str">
        <f aca="false">IF(T438=0,"",IF(T437=T438,MAX(U437,B438),B438))</f>
        <v/>
      </c>
      <c r="V438" s="9" t="str">
        <f aca="false">IF(T438=0,"",B438/U438-1)</f>
        <v/>
      </c>
      <c r="W438" s="8" t="str">
        <f aca="false">IF(T438=0,"",IF(T437=T438,MAX(W437,F438),F438))</f>
        <v/>
      </c>
      <c r="X438" s="9" t="str">
        <f aca="false">IF(T438=0,"",F438/W438-1)</f>
        <v/>
      </c>
    </row>
    <row r="439" customFormat="false" ht="15" hidden="false" customHeight="false" outlineLevel="0" collapsed="false">
      <c r="A439" s="5" t="n">
        <v>44267</v>
      </c>
      <c r="B439" s="6" t="n">
        <v>1768.50364453536</v>
      </c>
      <c r="C439" s="7" t="n">
        <v>982.9122487</v>
      </c>
      <c r="D439" s="0" t="n">
        <f aca="false">INT((ROW()-3)/30)</f>
        <v>14</v>
      </c>
      <c r="E439" s="0" t="n">
        <f aca="false">2+30*D439</f>
        <v>422</v>
      </c>
      <c r="F439" s="8" t="n">
        <f aca="false">INDEX($F:$F,$E439)*(2*B439/INDEX($B:$B,$E439)-C439/INDEX($C:$C,$E439))</f>
        <v>142.850835694635</v>
      </c>
      <c r="G439" s="9" t="n">
        <f aca="false">B439/B438-1</f>
        <v>-0.0323955684835567</v>
      </c>
      <c r="H439" s="9" t="n">
        <f aca="false">F439/F438-1</f>
        <v>-0.0049005649577647</v>
      </c>
      <c r="I439" s="9" t="n">
        <f aca="false">LN(B439/B438)</f>
        <v>-0.0329319203513751</v>
      </c>
      <c r="J439" s="9" t="n">
        <f aca="false">LN(F439/F438)</f>
        <v>-0.00491261210087096</v>
      </c>
      <c r="K439" s="9" t="n">
        <f aca="false">F439/F432-1</f>
        <v>0.0378065002613788</v>
      </c>
      <c r="L439" s="9" t="n">
        <f aca="false">F439/F409-1</f>
        <v>0.0584052804315378</v>
      </c>
      <c r="M439" s="9" t="n">
        <f aca="false">B439/B432-1</f>
        <v>0.155250259604494</v>
      </c>
      <c r="N439" s="9" t="n">
        <f aca="false">B439/B409-1</f>
        <v>0.0116071968537992</v>
      </c>
      <c r="O439" s="8" t="n">
        <f aca="false">MAX(O438,F439)</f>
        <v>143.901030622831</v>
      </c>
      <c r="P439" s="9" t="n">
        <f aca="false">F439/O439-1</f>
        <v>-0.00729803618258329</v>
      </c>
      <c r="Q439" s="8" t="n">
        <f aca="false">MAX(Q438,B439)</f>
        <v>1961.02429018118</v>
      </c>
      <c r="R439" s="9" t="n">
        <f aca="false">B439/Q439-1</f>
        <v>-0.0981735140200802</v>
      </c>
      <c r="S439" s="9" t="n">
        <f aca="false">B439/INDEX($B:$B,$E439)-1</f>
        <v>0.131447231711239</v>
      </c>
      <c r="T439" s="0" t="n">
        <f aca="false">IF(AND($A439&gt;=CrashTest!$B$3,$A439&lt;=CrashTest!$C$3),1,IF(AND($A439&gt;=CrashTest!$B$4,$A439&lt;=CrashTest!$C$4),2,IF(AND($A439&gt;=CrashTest!$B$5,$A439&lt;=CrashTest!$C$5),3,IF(AND($A439&gt;=CrashTest!$B$6,$A439&lt;=CrashTest!$C$6),4,IF(AND($A439&gt;=CrashTest!$B$7,$A439&lt;=CrashTest!$C$7),5,0)))))</f>
        <v>0</v>
      </c>
      <c r="U439" s="8" t="str">
        <f aca="false">IF(T439=0,"",IF(T438=T439,MAX(U438,B439),B439))</f>
        <v/>
      </c>
      <c r="V439" s="9" t="str">
        <f aca="false">IF(T439=0,"",B439/U439-1)</f>
        <v/>
      </c>
      <c r="W439" s="8" t="str">
        <f aca="false">IF(T439=0,"",IF(T438=T439,MAX(W438,F439),F439))</f>
        <v/>
      </c>
      <c r="X439" s="9" t="str">
        <f aca="false">IF(T439=0,"",F439/W439-1)</f>
        <v/>
      </c>
    </row>
    <row r="440" customFormat="false" ht="15" hidden="false" customHeight="false" outlineLevel="0" collapsed="false">
      <c r="A440" s="5" t="n">
        <v>44268</v>
      </c>
      <c r="B440" s="6" t="n">
        <v>1927.20756627703</v>
      </c>
      <c r="C440" s="7" t="n">
        <v>1127.259185</v>
      </c>
      <c r="D440" s="0" t="n">
        <f aca="false">INT((ROW()-3)/30)</f>
        <v>14</v>
      </c>
      <c r="E440" s="0" t="n">
        <f aca="false">2+30*D440</f>
        <v>422</v>
      </c>
      <c r="F440" s="8" t="n">
        <f aca="false">INDEX($F:$F,$E440)*(2*B440/INDEX($B:$B,$E440)-C440/INDEX($C:$C,$E440))</f>
        <v>146.372801310047</v>
      </c>
      <c r="G440" s="9" t="n">
        <f aca="false">B440/B439-1</f>
        <v>0.0897390979272572</v>
      </c>
      <c r="H440" s="9" t="n">
        <f aca="false">F440/F439-1</f>
        <v>0.0246548478228084</v>
      </c>
      <c r="I440" s="9" t="n">
        <f aca="false">LN(B440/B439)</f>
        <v>0.0859383078901833</v>
      </c>
      <c r="J440" s="9" t="n">
        <f aca="false">LN(F440/F439)</f>
        <v>0.0243558220513978</v>
      </c>
      <c r="K440" s="9" t="n">
        <f aca="false">F440/F433-1</f>
        <v>0.0389151667903938</v>
      </c>
      <c r="L440" s="9" t="n">
        <f aca="false">F440/F410-1</f>
        <v>0.0878919647943828</v>
      </c>
      <c r="M440" s="9" t="n">
        <f aca="false">B440/B433-1</f>
        <v>0.161081481775277</v>
      </c>
      <c r="N440" s="9" t="n">
        <f aca="false">B440/B410-1</f>
        <v>0.0793155343454406</v>
      </c>
      <c r="O440" s="8" t="n">
        <f aca="false">MAX(O439,F440)</f>
        <v>146.372801310047</v>
      </c>
      <c r="P440" s="9" t="n">
        <f aca="false">F440/O440-1</f>
        <v>0</v>
      </c>
      <c r="Q440" s="8" t="n">
        <f aca="false">MAX(Q439,B440)</f>
        <v>1961.02429018118</v>
      </c>
      <c r="R440" s="9" t="n">
        <f aca="false">B440/Q440-1</f>
        <v>-0.017244418681334</v>
      </c>
      <c r="S440" s="9" t="n">
        <f aca="false">B440/INDEX($B:$B,$E440)-1</f>
        <v>0.232982285637298</v>
      </c>
      <c r="T440" s="0" t="n">
        <f aca="false">IF(AND($A440&gt;=CrashTest!$B$3,$A440&lt;=CrashTest!$C$3),1,IF(AND($A440&gt;=CrashTest!$B$4,$A440&lt;=CrashTest!$C$4),2,IF(AND($A440&gt;=CrashTest!$B$5,$A440&lt;=CrashTest!$C$5),3,IF(AND($A440&gt;=CrashTest!$B$6,$A440&lt;=CrashTest!$C$6),4,IF(AND($A440&gt;=CrashTest!$B$7,$A440&lt;=CrashTest!$C$7),5,0)))))</f>
        <v>0</v>
      </c>
      <c r="U440" s="8" t="str">
        <f aca="false">IF(T440=0,"",IF(T439=T440,MAX(U439,B440),B440))</f>
        <v/>
      </c>
      <c r="V440" s="9" t="str">
        <f aca="false">IF(T440=0,"",B440/U440-1)</f>
        <v/>
      </c>
      <c r="W440" s="8" t="str">
        <f aca="false">IF(T440=0,"",IF(T439=T440,MAX(W439,F440),F440))</f>
        <v/>
      </c>
      <c r="X440" s="9" t="str">
        <f aca="false">IF(T440=0,"",F440/W440-1)</f>
        <v/>
      </c>
    </row>
    <row r="441" customFormat="false" ht="15" hidden="false" customHeight="false" outlineLevel="0" collapsed="false">
      <c r="A441" s="5" t="n">
        <v>44269</v>
      </c>
      <c r="B441" s="6" t="n">
        <v>1874.14906195208</v>
      </c>
      <c r="C441" s="7" t="n">
        <v>1056.136133</v>
      </c>
      <c r="D441" s="0" t="n">
        <f aca="false">INT((ROW()-3)/30)</f>
        <v>14</v>
      </c>
      <c r="E441" s="0" t="n">
        <f aca="false">2+30*D441</f>
        <v>422</v>
      </c>
      <c r="F441" s="8" t="n">
        <f aca="false">INDEX($F:$F,$E441)*(2*B441/INDEX($B:$B,$E441)-C441/INDEX($C:$C,$E441))</f>
        <v>148.981813947578</v>
      </c>
      <c r="G441" s="9" t="n">
        <f aca="false">B441/B440-1</f>
        <v>-0.027531286849111</v>
      </c>
      <c r="H441" s="9" t="n">
        <f aca="false">F441/F440-1</f>
        <v>0.0178244360576585</v>
      </c>
      <c r="I441" s="9" t="n">
        <f aca="false">LN(B441/B440)</f>
        <v>-0.0279173755742609</v>
      </c>
      <c r="J441" s="9" t="n">
        <f aca="false">LN(F441/F440)</f>
        <v>0.0176674435871405</v>
      </c>
      <c r="K441" s="9" t="n">
        <f aca="false">F441/F434-1</f>
        <v>0.068273062453091</v>
      </c>
      <c r="L441" s="9" t="n">
        <f aca="false">F441/F411-1</f>
        <v>0.0969972158964914</v>
      </c>
      <c r="M441" s="9" t="n">
        <f aca="false">B441/B434-1</f>
        <v>0.0901535444432295</v>
      </c>
      <c r="N441" s="9" t="n">
        <f aca="false">B441/B411-1</f>
        <v>0.0149989430330111</v>
      </c>
      <c r="O441" s="8" t="n">
        <f aca="false">MAX(O440,F441)</f>
        <v>148.981813947578</v>
      </c>
      <c r="P441" s="9" t="n">
        <f aca="false">F441/O441-1</f>
        <v>0</v>
      </c>
      <c r="Q441" s="8" t="n">
        <f aca="false">MAX(Q440,B441)</f>
        <v>1961.02429018118</v>
      </c>
      <c r="R441" s="9" t="n">
        <f aca="false">B441/Q441-1</f>
        <v>-0.044300944493183</v>
      </c>
      <c r="S441" s="9" t="n">
        <f aca="false">B441/INDEX($B:$B,$E441)-1</f>
        <v>0.199036696651545</v>
      </c>
      <c r="T441" s="0" t="n">
        <f aca="false">IF(AND($A441&gt;=CrashTest!$B$3,$A441&lt;=CrashTest!$C$3),1,IF(AND($A441&gt;=CrashTest!$B$4,$A441&lt;=CrashTest!$C$4),2,IF(AND($A441&gt;=CrashTest!$B$5,$A441&lt;=CrashTest!$C$5),3,IF(AND($A441&gt;=CrashTest!$B$6,$A441&lt;=CrashTest!$C$6),4,IF(AND($A441&gt;=CrashTest!$B$7,$A441&lt;=CrashTest!$C$7),5,0)))))</f>
        <v>0</v>
      </c>
      <c r="U441" s="8" t="str">
        <f aca="false">IF(T441=0,"",IF(T440=T441,MAX(U440,B441),B441))</f>
        <v/>
      </c>
      <c r="V441" s="9" t="str">
        <f aca="false">IF(T441=0,"",B441/U441-1)</f>
        <v/>
      </c>
      <c r="W441" s="8" t="str">
        <f aca="false">IF(T441=0,"",IF(T440=T441,MAX(W440,F441),F441))</f>
        <v/>
      </c>
      <c r="X441" s="9" t="str">
        <f aca="false">IF(T441=0,"",F441/W441-1)</f>
        <v/>
      </c>
    </row>
    <row r="442" customFormat="false" ht="15" hidden="false" customHeight="false" outlineLevel="0" collapsed="false">
      <c r="A442" s="5" t="n">
        <v>44270</v>
      </c>
      <c r="B442" s="6" t="n">
        <v>1796.90510976037</v>
      </c>
      <c r="C442" s="7" t="n">
        <v>1001.991247</v>
      </c>
      <c r="D442" s="0" t="n">
        <f aca="false">INT((ROW()-3)/30)</f>
        <v>14</v>
      </c>
      <c r="E442" s="0" t="n">
        <f aca="false">2+30*D442</f>
        <v>422</v>
      </c>
      <c r="F442" s="8" t="n">
        <f aca="false">INDEX($F:$F,$E442)*(2*B442/INDEX($B:$B,$E442)-C442/INDEX($C:$C,$E442))</f>
        <v>144.599486789038</v>
      </c>
      <c r="G442" s="9" t="n">
        <f aca="false">B442/B441-1</f>
        <v>-0.0412154794727236</v>
      </c>
      <c r="H442" s="9" t="n">
        <f aca="false">F442/F441-1</f>
        <v>-0.0294151819099351</v>
      </c>
      <c r="I442" s="9" t="n">
        <f aca="false">LN(B442/B441)</f>
        <v>-0.0420889211837769</v>
      </c>
      <c r="J442" s="9" t="n">
        <f aca="false">LN(F442/F441)</f>
        <v>-0.0298564839115697</v>
      </c>
      <c r="K442" s="9" t="n">
        <f aca="false">F442/F435-1</f>
        <v>0.0232019959787897</v>
      </c>
      <c r="L442" s="9" t="n">
        <f aca="false">F442/F412-1</f>
        <v>0.0634565027290126</v>
      </c>
      <c r="M442" s="9" t="n">
        <f aca="false">B442/B435-1</f>
        <v>-0.0160010606189981</v>
      </c>
      <c r="N442" s="9" t="n">
        <f aca="false">B442/B412-1</f>
        <v>-0.0123708555281469</v>
      </c>
      <c r="O442" s="8" t="n">
        <f aca="false">MAX(O441,F442)</f>
        <v>148.981813947578</v>
      </c>
      <c r="P442" s="9" t="n">
        <f aca="false">F442/O442-1</f>
        <v>-0.0294151819099351</v>
      </c>
      <c r="Q442" s="8" t="n">
        <f aca="false">MAX(Q441,B442)</f>
        <v>1961.02429018118</v>
      </c>
      <c r="R442" s="9" t="n">
        <f aca="false">B442/Q442-1</f>
        <v>-0.0836905392975256</v>
      </c>
      <c r="S442" s="9" t="n">
        <f aca="false">B442/INDEX($B:$B,$E442)-1</f>
        <v>0.149617824293661</v>
      </c>
      <c r="T442" s="0" t="n">
        <f aca="false">IF(AND($A442&gt;=CrashTest!$B$3,$A442&lt;=CrashTest!$C$3),1,IF(AND($A442&gt;=CrashTest!$B$4,$A442&lt;=CrashTest!$C$4),2,IF(AND($A442&gt;=CrashTest!$B$5,$A442&lt;=CrashTest!$C$5),3,IF(AND($A442&gt;=CrashTest!$B$6,$A442&lt;=CrashTest!$C$6),4,IF(AND($A442&gt;=CrashTest!$B$7,$A442&lt;=CrashTest!$C$7),5,0)))))</f>
        <v>0</v>
      </c>
      <c r="U442" s="8" t="str">
        <f aca="false">IF(T442=0,"",IF(T441=T442,MAX(U441,B442),B442))</f>
        <v/>
      </c>
      <c r="V442" s="9" t="str">
        <f aca="false">IF(T442=0,"",B442/U442-1)</f>
        <v/>
      </c>
      <c r="W442" s="8" t="str">
        <f aca="false">IF(T442=0,"",IF(T441=T442,MAX(W441,F442),F442))</f>
        <v/>
      </c>
      <c r="X442" s="9" t="str">
        <f aca="false">IF(T442=0,"",F442/W442-1)</f>
        <v/>
      </c>
    </row>
    <row r="443" customFormat="false" ht="15" hidden="false" customHeight="false" outlineLevel="0" collapsed="false">
      <c r="A443" s="5" t="n">
        <v>44271</v>
      </c>
      <c r="B443" s="6" t="n">
        <v>1796.95172822911</v>
      </c>
      <c r="C443" s="7" t="n">
        <v>1012.9836</v>
      </c>
      <c r="D443" s="0" t="n">
        <f aca="false">INT((ROW()-3)/30)</f>
        <v>14</v>
      </c>
      <c r="E443" s="0" t="n">
        <f aca="false">2+30*D443</f>
        <v>422</v>
      </c>
      <c r="F443" s="8" t="n">
        <f aca="false">INDEX($F:$F,$E443)*(2*B443/INDEX($B:$B,$E443)-C443/INDEX($C:$C,$E443))</f>
        <v>142.787142247377</v>
      </c>
      <c r="G443" s="9" t="n">
        <f aca="false">B443/B442-1</f>
        <v>2.59437565661713E-005</v>
      </c>
      <c r="H443" s="9" t="n">
        <f aca="false">F443/F442-1</f>
        <v>-0.012533547538139</v>
      </c>
      <c r="I443" s="9" t="n">
        <f aca="false">LN(B443/B442)</f>
        <v>2.59434200327396E-005</v>
      </c>
      <c r="J443" s="9" t="n">
        <f aca="false">LN(F443/F442)</f>
        <v>-0.0126127549744485</v>
      </c>
      <c r="K443" s="9" t="n">
        <f aca="false">F443/F436-1</f>
        <v>0.00568376907121748</v>
      </c>
      <c r="L443" s="9" t="n">
        <f aca="false">F443/F413-1</f>
        <v>0.0402779019833583</v>
      </c>
      <c r="M443" s="9" t="n">
        <f aca="false">B443/B436-1</f>
        <v>-0.0349494671354715</v>
      </c>
      <c r="N443" s="9" t="n">
        <f aca="false">B443/B413-1</f>
        <v>-0.00806757553568249</v>
      </c>
      <c r="O443" s="8" t="n">
        <f aca="false">MAX(O442,F443)</f>
        <v>148.981813947578</v>
      </c>
      <c r="P443" s="9" t="n">
        <f aca="false">F443/O443-1</f>
        <v>-0.0415800528672629</v>
      </c>
      <c r="Q443" s="8" t="n">
        <f aca="false">MAX(Q442,B443)</f>
        <v>1961.02429018118</v>
      </c>
      <c r="R443" s="9" t="n">
        <f aca="false">B443/Q443-1</f>
        <v>-0.0836667667879378</v>
      </c>
      <c r="S443" s="9" t="n">
        <f aca="false">B443/INDEX($B:$B,$E443)-1</f>
        <v>0.149647649698639</v>
      </c>
      <c r="T443" s="0" t="n">
        <f aca="false">IF(AND($A443&gt;=CrashTest!$B$3,$A443&lt;=CrashTest!$C$3),1,IF(AND($A443&gt;=CrashTest!$B$4,$A443&lt;=CrashTest!$C$4),2,IF(AND($A443&gt;=CrashTest!$B$5,$A443&lt;=CrashTest!$C$5),3,IF(AND($A443&gt;=CrashTest!$B$6,$A443&lt;=CrashTest!$C$6),4,IF(AND($A443&gt;=CrashTest!$B$7,$A443&lt;=CrashTest!$C$7),5,0)))))</f>
        <v>0</v>
      </c>
      <c r="U443" s="8" t="str">
        <f aca="false">IF(T443=0,"",IF(T442=T443,MAX(U442,B443),B443))</f>
        <v/>
      </c>
      <c r="V443" s="9" t="str">
        <f aca="false">IF(T443=0,"",B443/U443-1)</f>
        <v/>
      </c>
      <c r="W443" s="8" t="str">
        <f aca="false">IF(T443=0,"",IF(T442=T443,MAX(W442,F443),F443))</f>
        <v/>
      </c>
      <c r="X443" s="9" t="str">
        <f aca="false">IF(T443=0,"",F443/W443-1)</f>
        <v/>
      </c>
    </row>
    <row r="444" customFormat="false" ht="15" hidden="false" customHeight="false" outlineLevel="0" collapsed="false">
      <c r="A444" s="5" t="n">
        <v>44272</v>
      </c>
      <c r="B444" s="6" t="n">
        <v>1818.86739976622</v>
      </c>
      <c r="C444" s="7" t="n">
        <v>1027.198691</v>
      </c>
      <c r="D444" s="0" t="n">
        <f aca="false">INT((ROW()-3)/30)</f>
        <v>14</v>
      </c>
      <c r="E444" s="0" t="n">
        <f aca="false">2+30*D444</f>
        <v>422</v>
      </c>
      <c r="F444" s="8" t="n">
        <f aca="false">INDEX($F:$F,$E444)*(2*B444/INDEX($B:$B,$E444)-C444/INDEX($C:$C,$E444))</f>
        <v>144.220432132222</v>
      </c>
      <c r="G444" s="9" t="n">
        <f aca="false">B444/B443-1</f>
        <v>0.0121960268563852</v>
      </c>
      <c r="H444" s="9" t="n">
        <f aca="false">F444/F443-1</f>
        <v>0.0100379478311963</v>
      </c>
      <c r="I444" s="9" t="n">
        <f aca="false">LN(B444/B443)</f>
        <v>0.012122254534639</v>
      </c>
      <c r="J444" s="9" t="n">
        <f aca="false">LN(F444/F443)</f>
        <v>0.00998790225744935</v>
      </c>
      <c r="K444" s="9" t="n">
        <f aca="false">F444/F437-1</f>
        <v>0.00221959153460105</v>
      </c>
      <c r="L444" s="9" t="n">
        <f aca="false">F444/F414-1</f>
        <v>0.0519396493831914</v>
      </c>
      <c r="M444" s="9" t="n">
        <f aca="false">B444/B437-1</f>
        <v>0.00856310272844585</v>
      </c>
      <c r="N444" s="9" t="n">
        <f aca="false">B444/B414-1</f>
        <v>0.0175307642090088</v>
      </c>
      <c r="O444" s="8" t="n">
        <f aca="false">MAX(O443,F444)</f>
        <v>148.981813947578</v>
      </c>
      <c r="P444" s="9" t="n">
        <f aca="false">F444/O444-1</f>
        <v>-0.0319594834375665</v>
      </c>
      <c r="Q444" s="8" t="n">
        <f aca="false">MAX(Q443,B444)</f>
        <v>1961.02429018118</v>
      </c>
      <c r="R444" s="9" t="n">
        <f aca="false">B444/Q444-1</f>
        <v>-0.0724911420662853</v>
      </c>
      <c r="S444" s="9" t="n">
        <f aca="false">B444/INDEX($B:$B,$E444)-1</f>
        <v>0.163668783309743</v>
      </c>
      <c r="T444" s="0" t="n">
        <f aca="false">IF(AND($A444&gt;=CrashTest!$B$3,$A444&lt;=CrashTest!$C$3),1,IF(AND($A444&gt;=CrashTest!$B$4,$A444&lt;=CrashTest!$C$4),2,IF(AND($A444&gt;=CrashTest!$B$5,$A444&lt;=CrashTest!$C$5),3,IF(AND($A444&gt;=CrashTest!$B$6,$A444&lt;=CrashTest!$C$6),4,IF(AND($A444&gt;=CrashTest!$B$7,$A444&lt;=CrashTest!$C$7),5,0)))))</f>
        <v>0</v>
      </c>
      <c r="U444" s="8" t="str">
        <f aca="false">IF(T444=0,"",IF(T443=T444,MAX(U443,B444),B444))</f>
        <v/>
      </c>
      <c r="V444" s="9" t="str">
        <f aca="false">IF(T444=0,"",B444/U444-1)</f>
        <v/>
      </c>
      <c r="W444" s="8" t="str">
        <f aca="false">IF(T444=0,"",IF(T443=T444,MAX(W443,F444),F444))</f>
        <v/>
      </c>
      <c r="X444" s="9" t="str">
        <f aca="false">IF(T444=0,"",F444/W444-1)</f>
        <v/>
      </c>
    </row>
    <row r="445" customFormat="false" ht="15" hidden="false" customHeight="false" outlineLevel="0" collapsed="false">
      <c r="A445" s="5" t="n">
        <v>44273</v>
      </c>
      <c r="B445" s="6" t="n">
        <v>1781.64520666277</v>
      </c>
      <c r="C445" s="7" t="n">
        <v>980.8020552</v>
      </c>
      <c r="D445" s="0" t="n">
        <f aca="false">INT((ROW()-3)/30)</f>
        <v>14</v>
      </c>
      <c r="E445" s="0" t="n">
        <f aca="false">2+30*D445</f>
        <v>422</v>
      </c>
      <c r="F445" s="8" t="n">
        <f aca="false">INDEX($F:$F,$E445)*(2*B445/INDEX($B:$B,$E445)-C445/INDEX($C:$C,$E445))</f>
        <v>145.471379265823</v>
      </c>
      <c r="G445" s="9" t="n">
        <f aca="false">B445/B444-1</f>
        <v>-0.0204644896644109</v>
      </c>
      <c r="H445" s="9" t="n">
        <f aca="false">F445/F444-1</f>
        <v>0.00867385511960084</v>
      </c>
      <c r="I445" s="9" t="n">
        <f aca="false">LN(B445/B444)</f>
        <v>-0.0206767887216692</v>
      </c>
      <c r="J445" s="9" t="n">
        <f aca="false">LN(F445/F444)</f>
        <v>0.00863645336096198</v>
      </c>
      <c r="K445" s="9" t="n">
        <f aca="false">F445/F438-1</f>
        <v>0.0133541509808071</v>
      </c>
      <c r="L445" s="9" t="n">
        <f aca="false">F445/F415-1</f>
        <v>0.0713487886613986</v>
      </c>
      <c r="M445" s="9" t="n">
        <f aca="false">B445/B438-1</f>
        <v>-0.0252054030627378</v>
      </c>
      <c r="N445" s="9" t="n">
        <f aca="false">B445/B415-1</f>
        <v>0.000575816712944821</v>
      </c>
      <c r="O445" s="8" t="n">
        <f aca="false">MAX(O444,F445)</f>
        <v>148.981813947578</v>
      </c>
      <c r="P445" s="9" t="n">
        <f aca="false">F445/O445-1</f>
        <v>-0.0235628402470003</v>
      </c>
      <c r="Q445" s="8" t="n">
        <f aca="false">MAX(Q444,B445)</f>
        <v>1961.02429018118</v>
      </c>
      <c r="R445" s="9" t="n">
        <f aca="false">B445/Q445-1</f>
        <v>-0.0914721375031193</v>
      </c>
      <c r="S445" s="9" t="n">
        <f aca="false">B445/INDEX($B:$B,$E445)-1</f>
        <v>0.139854895520904</v>
      </c>
      <c r="T445" s="0" t="n">
        <f aca="false">IF(AND($A445&gt;=CrashTest!$B$3,$A445&lt;=CrashTest!$C$3),1,IF(AND($A445&gt;=CrashTest!$B$4,$A445&lt;=CrashTest!$C$4),2,IF(AND($A445&gt;=CrashTest!$B$5,$A445&lt;=CrashTest!$C$5),3,IF(AND($A445&gt;=CrashTest!$B$6,$A445&lt;=CrashTest!$C$6),4,IF(AND($A445&gt;=CrashTest!$B$7,$A445&lt;=CrashTest!$C$7),5,0)))))</f>
        <v>0</v>
      </c>
      <c r="U445" s="8" t="str">
        <f aca="false">IF(T445=0,"",IF(T444=T445,MAX(U444,B445),B445))</f>
        <v/>
      </c>
      <c r="V445" s="9" t="str">
        <f aca="false">IF(T445=0,"",B445/U445-1)</f>
        <v/>
      </c>
      <c r="W445" s="8" t="str">
        <f aca="false">IF(T445=0,"",IF(T444=T445,MAX(W444,F445),F445))</f>
        <v/>
      </c>
      <c r="X445" s="9" t="str">
        <f aca="false">IF(T445=0,"",F445/W445-1)</f>
        <v/>
      </c>
    </row>
    <row r="446" customFormat="false" ht="15" hidden="false" customHeight="false" outlineLevel="0" collapsed="false">
      <c r="A446" s="5" t="n">
        <v>44274</v>
      </c>
      <c r="B446" s="6" t="n">
        <v>1810.37383459965</v>
      </c>
      <c r="C446" s="7" t="n">
        <v>1007.59516</v>
      </c>
      <c r="D446" s="0" t="n">
        <f aca="false">INT((ROW()-3)/30)</f>
        <v>14</v>
      </c>
      <c r="E446" s="0" t="n">
        <f aca="false">2+30*D446</f>
        <v>422</v>
      </c>
      <c r="F446" s="8" t="n">
        <f aca="false">INDEX($F:$F,$E446)*(2*B446/INDEX($B:$B,$E446)-C446/INDEX($C:$C,$E446))</f>
        <v>145.999066277409</v>
      </c>
      <c r="G446" s="9" t="n">
        <f aca="false">B446/B445-1</f>
        <v>0.0161247749155917</v>
      </c>
      <c r="H446" s="9" t="n">
        <f aca="false">F446/F445-1</f>
        <v>0.00362742839347052</v>
      </c>
      <c r="I446" s="9" t="n">
        <f aca="false">LN(B446/B445)</f>
        <v>0.0159961515720559</v>
      </c>
      <c r="J446" s="9" t="n">
        <f aca="false">LN(F446/F445)</f>
        <v>0.00362086514212328</v>
      </c>
      <c r="K446" s="9" t="n">
        <f aca="false">F446/F439-1</f>
        <v>0.0220385870860735</v>
      </c>
      <c r="L446" s="9" t="n">
        <f aca="false">F446/F416-1</f>
        <v>0.0787371312638145</v>
      </c>
      <c r="M446" s="9" t="n">
        <f aca="false">B446/B439-1</f>
        <v>0.0236754898377891</v>
      </c>
      <c r="N446" s="9" t="n">
        <f aca="false">B446/B416-1</f>
        <v>-0.0188951616371498</v>
      </c>
      <c r="O446" s="8" t="n">
        <f aca="false">MAX(O445,F446)</f>
        <v>148.981813947578</v>
      </c>
      <c r="P446" s="9" t="n">
        <f aca="false">F446/O446-1</f>
        <v>-0.0200208843692724</v>
      </c>
      <c r="Q446" s="8" t="n">
        <f aca="false">MAX(Q445,B446)</f>
        <v>1961.02429018118</v>
      </c>
      <c r="R446" s="9" t="n">
        <f aca="false">B446/Q446-1</f>
        <v>-0.0768223302158135</v>
      </c>
      <c r="S446" s="9" t="n">
        <f aca="false">B446/INDEX($B:$B,$E446)-1</f>
        <v>0.158234799147613</v>
      </c>
      <c r="T446" s="0" t="n">
        <f aca="false">IF(AND($A446&gt;=CrashTest!$B$3,$A446&lt;=CrashTest!$C$3),1,IF(AND($A446&gt;=CrashTest!$B$4,$A446&lt;=CrashTest!$C$4),2,IF(AND($A446&gt;=CrashTest!$B$5,$A446&lt;=CrashTest!$C$5),3,IF(AND($A446&gt;=CrashTest!$B$6,$A446&lt;=CrashTest!$C$6),4,IF(AND($A446&gt;=CrashTest!$B$7,$A446&lt;=CrashTest!$C$7),5,0)))))</f>
        <v>0</v>
      </c>
      <c r="U446" s="8" t="str">
        <f aca="false">IF(T446=0,"",IF(T445=T446,MAX(U445,B446),B446))</f>
        <v/>
      </c>
      <c r="V446" s="9" t="str">
        <f aca="false">IF(T446=0,"",B446/U446-1)</f>
        <v/>
      </c>
      <c r="W446" s="8" t="str">
        <f aca="false">IF(T446=0,"",IF(T445=T446,MAX(W445,F446),F446))</f>
        <v/>
      </c>
      <c r="X446" s="9" t="str">
        <f aca="false">IF(T446=0,"",F446/W446-1)</f>
        <v/>
      </c>
    </row>
    <row r="447" customFormat="false" ht="15" hidden="false" customHeight="false" outlineLevel="0" collapsed="false">
      <c r="A447" s="5" t="n">
        <v>44275</v>
      </c>
      <c r="B447" s="6" t="n">
        <v>1812.74496884863</v>
      </c>
      <c r="C447" s="7" t="n">
        <v>1002.313757</v>
      </c>
      <c r="D447" s="0" t="n">
        <f aca="false">INT((ROW()-3)/30)</f>
        <v>14</v>
      </c>
      <c r="E447" s="0" t="n">
        <f aca="false">2+30*D447</f>
        <v>422</v>
      </c>
      <c r="F447" s="8" t="n">
        <f aca="false">INDEX($F:$F,$E447)*(2*B447/INDEX($B:$B,$E447)-C447/INDEX($C:$C,$E447))</f>
        <v>147.283470780869</v>
      </c>
      <c r="G447" s="9" t="n">
        <f aca="false">B447/B446-1</f>
        <v>0.00130974840867837</v>
      </c>
      <c r="H447" s="9" t="n">
        <f aca="false">F447/F446-1</f>
        <v>0.00879734738179683</v>
      </c>
      <c r="I447" s="9" t="n">
        <f aca="false">LN(B447/B446)</f>
        <v>0.00130889143642843</v>
      </c>
      <c r="J447" s="9" t="n">
        <f aca="false">LN(F447/F446)</f>
        <v>0.00875887618632584</v>
      </c>
      <c r="K447" s="9" t="n">
        <f aca="false">F447/F440-1</f>
        <v>0.00622157574817273</v>
      </c>
      <c r="L447" s="9" t="n">
        <f aca="false">F447/F417-1</f>
        <v>0.0882450411183402</v>
      </c>
      <c r="M447" s="9" t="n">
        <f aca="false">B447/B440-1</f>
        <v>-0.0593929784374594</v>
      </c>
      <c r="N447" s="9" t="n">
        <f aca="false">B447/B417-1</f>
        <v>-0.0619260215007175</v>
      </c>
      <c r="O447" s="8" t="n">
        <f aca="false">MAX(O446,F447)</f>
        <v>148.981813947578</v>
      </c>
      <c r="P447" s="9" t="n">
        <f aca="false">F447/O447-1</f>
        <v>-0.0113996676621629</v>
      </c>
      <c r="Q447" s="8" t="n">
        <f aca="false">MAX(Q446,B447)</f>
        <v>1961.02429018118</v>
      </c>
      <c r="R447" s="9" t="n">
        <f aca="false">B447/Q447-1</f>
        <v>-0.0756131997318863</v>
      </c>
      <c r="S447" s="9" t="n">
        <f aca="false">B447/INDEX($B:$B,$E447)-1</f>
        <v>0.159751795332673</v>
      </c>
      <c r="T447" s="0" t="n">
        <f aca="false">IF(AND($A447&gt;=CrashTest!$B$3,$A447&lt;=CrashTest!$C$3),1,IF(AND($A447&gt;=CrashTest!$B$4,$A447&lt;=CrashTest!$C$4),2,IF(AND($A447&gt;=CrashTest!$B$5,$A447&lt;=CrashTest!$C$5),3,IF(AND($A447&gt;=CrashTest!$B$6,$A447&lt;=CrashTest!$C$6),4,IF(AND($A447&gt;=CrashTest!$B$7,$A447&lt;=CrashTest!$C$7),5,0)))))</f>
        <v>0</v>
      </c>
      <c r="U447" s="8" t="str">
        <f aca="false">IF(T447=0,"",IF(T446=T447,MAX(U446,B447),B447))</f>
        <v/>
      </c>
      <c r="V447" s="9" t="str">
        <f aca="false">IF(T447=0,"",B447/U447-1)</f>
        <v/>
      </c>
      <c r="W447" s="8" t="str">
        <f aca="false">IF(T447=0,"",IF(T446=T447,MAX(W446,F447),F447))</f>
        <v/>
      </c>
      <c r="X447" s="9" t="str">
        <f aca="false">IF(T447=0,"",F447/W447-1)</f>
        <v/>
      </c>
    </row>
    <row r="448" customFormat="false" ht="15" hidden="false" customHeight="false" outlineLevel="0" collapsed="false">
      <c r="A448" s="5" t="n">
        <v>44276</v>
      </c>
      <c r="B448" s="6" t="n">
        <v>1784.72563880771</v>
      </c>
      <c r="C448" s="7" t="n">
        <v>978.3806482</v>
      </c>
      <c r="D448" s="0" t="n">
        <f aca="false">INT((ROW()-3)/30)</f>
        <v>14</v>
      </c>
      <c r="E448" s="0" t="n">
        <f aca="false">2+30*D448</f>
        <v>422</v>
      </c>
      <c r="F448" s="8" t="n">
        <f aca="false">INDEX($F:$F,$E448)*(2*B448/INDEX($B:$B,$E448)-C448/INDEX($C:$C,$E448))</f>
        <v>146.404729497887</v>
      </c>
      <c r="G448" s="9" t="n">
        <f aca="false">B448/B447-1</f>
        <v>-0.0154568516379424</v>
      </c>
      <c r="H448" s="9" t="n">
        <f aca="false">F448/F447-1</f>
        <v>-0.00596632655601737</v>
      </c>
      <c r="I448" s="9" t="n">
        <f aca="false">LN(B448/B447)</f>
        <v>-0.0155775541720897</v>
      </c>
      <c r="J448" s="9" t="n">
        <f aca="false">LN(F448/F447)</f>
        <v>-0.00598419619515772</v>
      </c>
      <c r="K448" s="9" t="n">
        <f aca="false">F448/F441-1</f>
        <v>-0.0172979800782778</v>
      </c>
      <c r="L448" s="9" t="n">
        <f aca="false">F448/F418-1</f>
        <v>0.0663535709681902</v>
      </c>
      <c r="M448" s="9" t="n">
        <f aca="false">B448/B441-1</f>
        <v>-0.0477141466278185</v>
      </c>
      <c r="N448" s="9" t="n">
        <f aca="false">B448/B418-1</f>
        <v>-0.0899013093597029</v>
      </c>
      <c r="O448" s="8" t="n">
        <f aca="false">MAX(O447,F448)</f>
        <v>148.981813947578</v>
      </c>
      <c r="P448" s="9" t="n">
        <f aca="false">F448/O448-1</f>
        <v>-0.0172979800782778</v>
      </c>
      <c r="Q448" s="8" t="n">
        <f aca="false">MAX(Q447,B448)</f>
        <v>1961.02429018118</v>
      </c>
      <c r="R448" s="9" t="n">
        <f aca="false">B448/Q448-1</f>
        <v>-0.0899013093597029</v>
      </c>
      <c r="S448" s="9" t="n">
        <f aca="false">B448/INDEX($B:$B,$E448)-1</f>
        <v>0.141825683895378</v>
      </c>
      <c r="T448" s="0" t="n">
        <f aca="false">IF(AND($A448&gt;=CrashTest!$B$3,$A448&lt;=CrashTest!$C$3),1,IF(AND($A448&gt;=CrashTest!$B$4,$A448&lt;=CrashTest!$C$4),2,IF(AND($A448&gt;=CrashTest!$B$5,$A448&lt;=CrashTest!$C$5),3,IF(AND($A448&gt;=CrashTest!$B$6,$A448&lt;=CrashTest!$C$6),4,IF(AND($A448&gt;=CrashTest!$B$7,$A448&lt;=CrashTest!$C$7),5,0)))))</f>
        <v>0</v>
      </c>
      <c r="U448" s="8" t="str">
        <f aca="false">IF(T448=0,"",IF(T447=T448,MAX(U447,B448),B448))</f>
        <v/>
      </c>
      <c r="V448" s="9" t="str">
        <f aca="false">IF(T448=0,"",B448/U448-1)</f>
        <v/>
      </c>
      <c r="W448" s="8" t="str">
        <f aca="false">IF(T448=0,"",IF(T447=T448,MAX(W447,F448),F448))</f>
        <v/>
      </c>
      <c r="X448" s="9" t="str">
        <f aca="false">IF(T448=0,"",F448/W448-1)</f>
        <v/>
      </c>
    </row>
    <row r="449" customFormat="false" ht="15" hidden="false" customHeight="false" outlineLevel="0" collapsed="false">
      <c r="A449" s="5" t="n">
        <v>44277</v>
      </c>
      <c r="B449" s="6" t="n">
        <v>1689.11376779661</v>
      </c>
      <c r="C449" s="7" t="n">
        <v>892.1756638</v>
      </c>
      <c r="D449" s="0" t="n">
        <f aca="false">INT((ROW()-3)/30)</f>
        <v>14</v>
      </c>
      <c r="E449" s="0" t="n">
        <f aca="false">2+30*D449</f>
        <v>422</v>
      </c>
      <c r="F449" s="8" t="n">
        <f aca="false">INDEX($F:$F,$E449)*(2*B449/INDEX($B:$B,$E449)-C449/INDEX($C:$C,$E449))</f>
        <v>144.157466239566</v>
      </c>
      <c r="G449" s="9" t="n">
        <f aca="false">B449/B448-1</f>
        <v>-0.0535723076601139</v>
      </c>
      <c r="H449" s="9" t="n">
        <f aca="false">F449/F448-1</f>
        <v>-0.0153496629926422</v>
      </c>
      <c r="I449" s="9" t="n">
        <f aca="false">LN(B449/B448)</f>
        <v>-0.055060706031881</v>
      </c>
      <c r="J449" s="9" t="n">
        <f aca="false">LN(F449/F448)</f>
        <v>-0.0154686886429251</v>
      </c>
      <c r="K449" s="9" t="n">
        <f aca="false">F449/F442-1</f>
        <v>-0.00305686112231618</v>
      </c>
      <c r="L449" s="9" t="n">
        <f aca="false">F449/F419-1</f>
        <v>0.0596524527321707</v>
      </c>
      <c r="M449" s="9" t="n">
        <f aca="false">B449/B442-1</f>
        <v>-0.0599872199028554</v>
      </c>
      <c r="N449" s="9" t="n">
        <f aca="false">B449/B419-1</f>
        <v>-0.11694294785526</v>
      </c>
      <c r="O449" s="8" t="n">
        <f aca="false">MAX(O448,F449)</f>
        <v>148.981813947578</v>
      </c>
      <c r="P449" s="9" t="n">
        <f aca="false">F449/O449-1</f>
        <v>-0.0323821249062649</v>
      </c>
      <c r="Q449" s="8" t="n">
        <f aca="false">MAX(Q448,B449)</f>
        <v>1961.02429018118</v>
      </c>
      <c r="R449" s="9" t="n">
        <f aca="false">B449/Q449-1</f>
        <v>-0.138657396415752</v>
      </c>
      <c r="S449" s="9" t="n">
        <f aca="false">B449/INDEX($B:$B,$E449)-1</f>
        <v>0.080655447063515</v>
      </c>
      <c r="T449" s="0" t="n">
        <f aca="false">IF(AND($A449&gt;=CrashTest!$B$3,$A449&lt;=CrashTest!$C$3),1,IF(AND($A449&gt;=CrashTest!$B$4,$A449&lt;=CrashTest!$C$4),2,IF(AND($A449&gt;=CrashTest!$B$5,$A449&lt;=CrashTest!$C$5),3,IF(AND($A449&gt;=CrashTest!$B$6,$A449&lt;=CrashTest!$C$6),4,IF(AND($A449&gt;=CrashTest!$B$7,$A449&lt;=CrashTest!$C$7),5,0)))))</f>
        <v>0</v>
      </c>
      <c r="U449" s="8" t="str">
        <f aca="false">IF(T449=0,"",IF(T448=T449,MAX(U448,B449),B449))</f>
        <v/>
      </c>
      <c r="V449" s="9" t="str">
        <f aca="false">IF(T449=0,"",B449/U449-1)</f>
        <v/>
      </c>
      <c r="W449" s="8" t="str">
        <f aca="false">IF(T449=0,"",IF(T448=T449,MAX(W448,F449),F449))</f>
        <v/>
      </c>
      <c r="X449" s="9" t="str">
        <f aca="false">IF(T449=0,"",F449/W449-1)</f>
        <v/>
      </c>
    </row>
    <row r="450" customFormat="false" ht="15" hidden="false" customHeight="false" outlineLevel="0" collapsed="false">
      <c r="A450" s="5" t="n">
        <v>44278</v>
      </c>
      <c r="B450" s="6" t="n">
        <v>1671.75213500877</v>
      </c>
      <c r="C450" s="7" t="n">
        <v>875.4158777</v>
      </c>
      <c r="D450" s="0" t="n">
        <f aca="false">INT((ROW()-3)/30)</f>
        <v>14</v>
      </c>
      <c r="E450" s="0" t="n">
        <f aca="false">2+30*D450</f>
        <v>422</v>
      </c>
      <c r="F450" s="8" t="n">
        <f aca="false">INDEX($F:$F,$E450)*(2*B450/INDEX($B:$B,$E450)-C450/INDEX($C:$C,$E450))</f>
        <v>143.932607816522</v>
      </c>
      <c r="G450" s="9" t="n">
        <f aca="false">B450/B449-1</f>
        <v>-0.0102785455419546</v>
      </c>
      <c r="H450" s="9" t="n">
        <f aca="false">F450/F449-1</f>
        <v>-0.00155981114894399</v>
      </c>
      <c r="I450" s="9" t="n">
        <f aca="false">LN(B450/B449)</f>
        <v>-0.0103317345756959</v>
      </c>
      <c r="J450" s="9" t="n">
        <f aca="false">LN(F450/F449)</f>
        <v>-0.00156102892084838</v>
      </c>
      <c r="K450" s="9" t="n">
        <f aca="false">F450/F443-1</f>
        <v>0.00802218989130066</v>
      </c>
      <c r="L450" s="9" t="n">
        <f aca="false">F450/F420-1</f>
        <v>0.0555395416480538</v>
      </c>
      <c r="M450" s="9" t="n">
        <f aca="false">B450/B443-1</f>
        <v>-0.0696733202420099</v>
      </c>
      <c r="N450" s="9" t="n">
        <f aca="false">B450/B420-1</f>
        <v>-0.135546771743024</v>
      </c>
      <c r="O450" s="8" t="n">
        <f aca="false">MAX(O449,F450)</f>
        <v>148.981813947578</v>
      </c>
      <c r="P450" s="9" t="n">
        <f aca="false">F450/O450-1</f>
        <v>-0.0338914260557537</v>
      </c>
      <c r="Q450" s="8" t="n">
        <f aca="false">MAX(Q449,B450)</f>
        <v>1961.02429018118</v>
      </c>
      <c r="R450" s="9" t="n">
        <f aca="false">B450/Q450-1</f>
        <v>-0.147510745593918</v>
      </c>
      <c r="S450" s="9" t="n">
        <f aca="false">B450/INDEX($B:$B,$E450)-1</f>
        <v>0.0695478808357115</v>
      </c>
      <c r="T450" s="0" t="n">
        <f aca="false">IF(AND($A450&gt;=CrashTest!$B$3,$A450&lt;=CrashTest!$C$3),1,IF(AND($A450&gt;=CrashTest!$B$4,$A450&lt;=CrashTest!$C$4),2,IF(AND($A450&gt;=CrashTest!$B$5,$A450&lt;=CrashTest!$C$5),3,IF(AND($A450&gt;=CrashTest!$B$6,$A450&lt;=CrashTest!$C$6),4,IF(AND($A450&gt;=CrashTest!$B$7,$A450&lt;=CrashTest!$C$7),5,0)))))</f>
        <v>0</v>
      </c>
      <c r="U450" s="8" t="str">
        <f aca="false">IF(T450=0,"",IF(T449=T450,MAX(U449,B450),B450))</f>
        <v/>
      </c>
      <c r="V450" s="9" t="str">
        <f aca="false">IF(T450=0,"",B450/U450-1)</f>
        <v/>
      </c>
      <c r="W450" s="8" t="str">
        <f aca="false">IF(T450=0,"",IF(T449=T450,MAX(W449,F450),F450))</f>
        <v/>
      </c>
      <c r="X450" s="9" t="str">
        <f aca="false">IF(T450=0,"",F450/W450-1)</f>
        <v/>
      </c>
    </row>
    <row r="451" customFormat="false" ht="15" hidden="false" customHeight="false" outlineLevel="0" collapsed="false">
      <c r="A451" s="5" t="n">
        <v>44279</v>
      </c>
      <c r="B451" s="6" t="n">
        <v>1586.88241320865</v>
      </c>
      <c r="C451" s="7" t="n">
        <v>815.6451979</v>
      </c>
      <c r="D451" s="0" t="n">
        <f aca="false">INT((ROW()-3)/30)</f>
        <v>14</v>
      </c>
      <c r="E451" s="0" t="n">
        <f aca="false">2+30*D451</f>
        <v>422</v>
      </c>
      <c r="F451" s="8" t="n">
        <f aca="false">INDEX($F:$F,$E451)*(2*B451/INDEX($B:$B,$E451)-C451/INDEX($C:$C,$E451))</f>
        <v>139.164085539301</v>
      </c>
      <c r="G451" s="9" t="n">
        <f aca="false">B451/B450-1</f>
        <v>-0.0507669289141807</v>
      </c>
      <c r="H451" s="9" t="n">
        <f aca="false">F451/F450-1</f>
        <v>-0.0331302430322089</v>
      </c>
      <c r="I451" s="9" t="n">
        <f aca="false">LN(B451/B450)</f>
        <v>-0.0521009140183818</v>
      </c>
      <c r="J451" s="9" t="n">
        <f aca="false">LN(F451/F450)</f>
        <v>-0.0336914803272559</v>
      </c>
      <c r="K451" s="9" t="n">
        <f aca="false">F451/F444-1</f>
        <v>-0.0350598491362545</v>
      </c>
      <c r="L451" s="9" t="n">
        <f aca="false">F451/F421-1</f>
        <v>0.0296802583134217</v>
      </c>
      <c r="M451" s="9" t="n">
        <f aca="false">B451/B444-1</f>
        <v>-0.127543649739056</v>
      </c>
      <c r="N451" s="9" t="n">
        <f aca="false">B451/B421-1</f>
        <v>-0.104068027577277</v>
      </c>
      <c r="O451" s="8" t="n">
        <f aca="false">MAX(O450,F451)</f>
        <v>148.981813947578</v>
      </c>
      <c r="P451" s="9" t="n">
        <f aca="false">F451/O451-1</f>
        <v>-0.0658988379060272</v>
      </c>
      <c r="Q451" s="8" t="n">
        <f aca="false">MAX(Q450,B451)</f>
        <v>1961.02429018118</v>
      </c>
      <c r="R451" s="9" t="n">
        <f aca="false">B451/Q451-1</f>
        <v>-0.190789006972455</v>
      </c>
      <c r="S451" s="9" t="n">
        <f aca="false">B451/INDEX($B:$B,$E451)-1</f>
        <v>0.0152502195990123</v>
      </c>
      <c r="T451" s="0" t="n">
        <f aca="false">IF(AND($A451&gt;=CrashTest!$B$3,$A451&lt;=CrashTest!$C$3),1,IF(AND($A451&gt;=CrashTest!$B$4,$A451&lt;=CrashTest!$C$4),2,IF(AND($A451&gt;=CrashTest!$B$5,$A451&lt;=CrashTest!$C$5),3,IF(AND($A451&gt;=CrashTest!$B$6,$A451&lt;=CrashTest!$C$6),4,IF(AND($A451&gt;=CrashTest!$B$7,$A451&lt;=CrashTest!$C$7),5,0)))))</f>
        <v>0</v>
      </c>
      <c r="U451" s="8" t="str">
        <f aca="false">IF(T451=0,"",IF(T450=T451,MAX(U450,B451),B451))</f>
        <v/>
      </c>
      <c r="V451" s="9" t="str">
        <f aca="false">IF(T451=0,"",B451/U451-1)</f>
        <v/>
      </c>
      <c r="W451" s="8" t="str">
        <f aca="false">IF(T451=0,"",IF(T450=T451,MAX(W450,F451),F451))</f>
        <v/>
      </c>
      <c r="X451" s="9" t="str">
        <f aca="false">IF(T451=0,"",F451/W451-1)</f>
        <v/>
      </c>
    </row>
    <row r="452" customFormat="false" ht="15" hidden="false" customHeight="false" outlineLevel="0" collapsed="false">
      <c r="A452" s="5" t="n">
        <v>44280</v>
      </c>
      <c r="B452" s="6" t="n">
        <v>1588.93212396259</v>
      </c>
      <c r="C452" s="7" t="n">
        <v>817.7931734</v>
      </c>
      <c r="D452" s="0" t="n">
        <f aca="false">INT((ROW()-3)/30)</f>
        <v>14</v>
      </c>
      <c r="E452" s="0" t="n">
        <f aca="false">2+30*D452</f>
        <v>422</v>
      </c>
      <c r="F452" s="8" t="n">
        <f aca="false">INDEX($F:$F,$E452)*(2*B452/INDEX($B:$B,$E452)-C452/INDEX($C:$C,$E452))</f>
        <v>139.162592073774</v>
      </c>
      <c r="G452" s="9" t="n">
        <f aca="false">B452/B451-1</f>
        <v>0.00129165887584293</v>
      </c>
      <c r="H452" s="9" t="n">
        <f aca="false">F452/F451-1</f>
        <v>-1.07316878548147E-005</v>
      </c>
      <c r="I452" s="9" t="n">
        <f aca="false">LN(B452/B451)</f>
        <v>0.00129082540214909</v>
      </c>
      <c r="J452" s="9" t="n">
        <f aca="false">LN(F452/F451)</f>
        <v>-1.07317454397888E-005</v>
      </c>
      <c r="K452" s="9" t="n">
        <f aca="false">F452/F445-1</f>
        <v>-0.0433678928727327</v>
      </c>
      <c r="L452" s="9" t="n">
        <f aca="false">F452/F422-1</f>
        <v>0.0303740504615955</v>
      </c>
      <c r="M452" s="9" t="n">
        <f aca="false">B452/B445-1</f>
        <v>-0.108165802023599</v>
      </c>
      <c r="N452" s="9" t="n">
        <f aca="false">B452/B422-1</f>
        <v>0.0165615765563587</v>
      </c>
      <c r="O452" s="8" t="n">
        <f aca="false">MAX(O451,F452)</f>
        <v>148.981813947578</v>
      </c>
      <c r="P452" s="9" t="n">
        <f aca="false">F452/O452-1</f>
        <v>-0.0659088623881237</v>
      </c>
      <c r="Q452" s="8" t="n">
        <f aca="false">MAX(Q451,B452)</f>
        <v>1961.02429018118</v>
      </c>
      <c r="R452" s="9" t="n">
        <f aca="false">B452/Q452-1</f>
        <v>-0.189743782410881</v>
      </c>
      <c r="S452" s="9" t="n">
        <f aca="false">B452/INDEX($B:$B,$E452)-1</f>
        <v>0.0165615765563587</v>
      </c>
      <c r="T452" s="0" t="n">
        <f aca="false">IF(AND($A452&gt;=CrashTest!$B$3,$A452&lt;=CrashTest!$C$3),1,IF(AND($A452&gt;=CrashTest!$B$4,$A452&lt;=CrashTest!$C$4),2,IF(AND($A452&gt;=CrashTest!$B$5,$A452&lt;=CrashTest!$C$5),3,IF(AND($A452&gt;=CrashTest!$B$6,$A452&lt;=CrashTest!$C$6),4,IF(AND($A452&gt;=CrashTest!$B$7,$A452&lt;=CrashTest!$C$7),5,0)))))</f>
        <v>0</v>
      </c>
      <c r="U452" s="8" t="str">
        <f aca="false">IF(T452=0,"",IF(T451=T452,MAX(U451,B452),B452))</f>
        <v/>
      </c>
      <c r="V452" s="9" t="str">
        <f aca="false">IF(T452=0,"",B452/U452-1)</f>
        <v/>
      </c>
      <c r="W452" s="8" t="str">
        <f aca="false">IF(T452=0,"",IF(T451=T452,MAX(W451,F452),F452))</f>
        <v/>
      </c>
      <c r="X452" s="9" t="str">
        <f aca="false">IF(T452=0,"",F452/W452-1)</f>
        <v/>
      </c>
    </row>
    <row r="453" customFormat="false" ht="15" hidden="false" customHeight="false" outlineLevel="0" collapsed="false">
      <c r="A453" s="5" t="n">
        <v>44281</v>
      </c>
      <c r="B453" s="6" t="n">
        <v>1695.66907773232</v>
      </c>
      <c r="C453" s="7" t="n">
        <v>924.9523236</v>
      </c>
      <c r="D453" s="0" t="n">
        <f aca="false">INT((ROW()-3)/30)</f>
        <v>15</v>
      </c>
      <c r="E453" s="0" t="n">
        <f aca="false">2+30*D453</f>
        <v>452</v>
      </c>
      <c r="F453" s="8" t="n">
        <f aca="false">INDEX($F:$F,$E453)*(2*B453/INDEX($B:$B,$E453)-C453/INDEX($C:$C,$E453))</f>
        <v>139.624057219458</v>
      </c>
      <c r="G453" s="9" t="n">
        <f aca="false">B453/B452-1</f>
        <v>0.0671752758724156</v>
      </c>
      <c r="H453" s="9" t="n">
        <f aca="false">F453/F452-1</f>
        <v>0.00331601430245732</v>
      </c>
      <c r="I453" s="9" t="n">
        <f aca="false">LN(B453/B452)</f>
        <v>0.0650152286248891</v>
      </c>
      <c r="J453" s="9" t="n">
        <f aca="false">LN(F453/F452)</f>
        <v>0.00331052845112593</v>
      </c>
      <c r="K453" s="9" t="n">
        <f aca="false">F453/F446-1</f>
        <v>-0.0436647248540507</v>
      </c>
      <c r="L453" s="9" t="n">
        <f aca="false">F453/F423-1</f>
        <v>0.0199889106329976</v>
      </c>
      <c r="M453" s="9" t="n">
        <f aca="false">B453/B446-1</f>
        <v>-0.0633597076333664</v>
      </c>
      <c r="N453" s="9" t="n">
        <f aca="false">B453/B423-1</f>
        <v>0.0489341892892536</v>
      </c>
      <c r="O453" s="8" t="n">
        <f aca="false">MAX(O452,F453)</f>
        <v>148.981813947578</v>
      </c>
      <c r="P453" s="9" t="n">
        <f aca="false">F453/O453-1</f>
        <v>-0.0628114028160042</v>
      </c>
      <c r="Q453" s="8" t="n">
        <f aca="false">MAX(Q452,B453)</f>
        <v>1961.02429018118</v>
      </c>
      <c r="R453" s="9" t="n">
        <f aca="false">B453/Q453-1</f>
        <v>-0.135314597466992</v>
      </c>
      <c r="S453" s="9" t="n">
        <f aca="false">B453/INDEX($B:$B,$E453)-1</f>
        <v>0.0671752758724156</v>
      </c>
      <c r="T453" s="0" t="n">
        <f aca="false">IF(AND($A453&gt;=CrashTest!$B$3,$A453&lt;=CrashTest!$C$3),1,IF(AND($A453&gt;=CrashTest!$B$4,$A453&lt;=CrashTest!$C$4),2,IF(AND($A453&gt;=CrashTest!$B$5,$A453&lt;=CrashTest!$C$5),3,IF(AND($A453&gt;=CrashTest!$B$6,$A453&lt;=CrashTest!$C$6),4,IF(AND($A453&gt;=CrashTest!$B$7,$A453&lt;=CrashTest!$C$7),5,0)))))</f>
        <v>0</v>
      </c>
      <c r="U453" s="8" t="str">
        <f aca="false">IF(T453=0,"",IF(T452=T453,MAX(U452,B453),B453))</f>
        <v/>
      </c>
      <c r="V453" s="9" t="str">
        <f aca="false">IF(T453=0,"",B453/U453-1)</f>
        <v/>
      </c>
      <c r="W453" s="8" t="str">
        <f aca="false">IF(T453=0,"",IF(T452=T453,MAX(W452,F453),F453))</f>
        <v/>
      </c>
      <c r="X453" s="9" t="str">
        <f aca="false">IF(T453=0,"",F453/W453-1)</f>
        <v/>
      </c>
    </row>
    <row r="454" customFormat="false" ht="15" hidden="false" customHeight="false" outlineLevel="0" collapsed="false">
      <c r="A454" s="5" t="n">
        <v>44282</v>
      </c>
      <c r="B454" s="6" t="n">
        <v>1718.1190917592</v>
      </c>
      <c r="C454" s="7" t="n">
        <v>937.087515</v>
      </c>
      <c r="D454" s="0" t="n">
        <f aca="false">INT((ROW()-3)/30)</f>
        <v>15</v>
      </c>
      <c r="E454" s="0" t="n">
        <f aca="false">2+30*D454</f>
        <v>452</v>
      </c>
      <c r="F454" s="8" t="n">
        <f aca="false">INDEX($F:$F,$E454)*(2*B454/INDEX($B:$B,$E454)-C454/INDEX($C:$C,$E454))</f>
        <v>141.491485711486</v>
      </c>
      <c r="G454" s="9" t="n">
        <f aca="false">B454/B453-1</f>
        <v>0.0132396198773073</v>
      </c>
      <c r="H454" s="9" t="n">
        <f aca="false">F454/F453-1</f>
        <v>0.0133746900728779</v>
      </c>
      <c r="I454" s="9" t="n">
        <f aca="false">LN(B454/B453)</f>
        <v>0.01315274208921</v>
      </c>
      <c r="J454" s="9" t="n">
        <f aca="false">LN(F454/F453)</f>
        <v>0.0132860384891293</v>
      </c>
      <c r="K454" s="9" t="n">
        <f aca="false">F454/F447-1</f>
        <v>-0.0393254249012173</v>
      </c>
      <c r="L454" s="9" t="n">
        <f aca="false">F454/F424-1</f>
        <v>0.0236213662677354</v>
      </c>
      <c r="M454" s="9" t="n">
        <f aca="false">B454/B447-1</f>
        <v>-0.052200325316325</v>
      </c>
      <c r="N454" s="9" t="n">
        <f aca="false">B454/B424-1</f>
        <v>0.151968305173212</v>
      </c>
      <c r="O454" s="8" t="n">
        <f aca="false">MAX(O453,F454)</f>
        <v>148.981813947578</v>
      </c>
      <c r="P454" s="9" t="n">
        <f aca="false">F454/O454-1</f>
        <v>-0.050276795788833</v>
      </c>
      <c r="Q454" s="8" t="n">
        <f aca="false">MAX(Q453,B454)</f>
        <v>1961.02429018118</v>
      </c>
      <c r="R454" s="9" t="n">
        <f aca="false">B454/Q454-1</f>
        <v>-0.123866491423999</v>
      </c>
      <c r="S454" s="9" t="n">
        <f aca="false">B454/INDEX($B:$B,$E454)-1</f>
        <v>0.0813042708674268</v>
      </c>
      <c r="T454" s="0" t="n">
        <f aca="false">IF(AND($A454&gt;=CrashTest!$B$3,$A454&lt;=CrashTest!$C$3),1,IF(AND($A454&gt;=CrashTest!$B$4,$A454&lt;=CrashTest!$C$4),2,IF(AND($A454&gt;=CrashTest!$B$5,$A454&lt;=CrashTest!$C$5),3,IF(AND($A454&gt;=CrashTest!$B$6,$A454&lt;=CrashTest!$C$6),4,IF(AND($A454&gt;=CrashTest!$B$7,$A454&lt;=CrashTest!$C$7),5,0)))))</f>
        <v>0</v>
      </c>
      <c r="U454" s="8" t="str">
        <f aca="false">IF(T454=0,"",IF(T453=T454,MAX(U453,B454),B454))</f>
        <v/>
      </c>
      <c r="V454" s="9" t="str">
        <f aca="false">IF(T454=0,"",B454/U454-1)</f>
        <v/>
      </c>
      <c r="W454" s="8" t="str">
        <f aca="false">IF(T454=0,"",IF(T453=T454,MAX(W453,F454),F454))</f>
        <v/>
      </c>
      <c r="X454" s="9" t="str">
        <f aca="false">IF(T454=0,"",F454/W454-1)</f>
        <v/>
      </c>
    </row>
    <row r="455" customFormat="false" ht="15" hidden="false" customHeight="false" outlineLevel="0" collapsed="false">
      <c r="A455" s="5" t="n">
        <v>44283</v>
      </c>
      <c r="B455" s="6" t="n">
        <v>1685.16250900058</v>
      </c>
      <c r="C455" s="7" t="n">
        <v>911.1251747</v>
      </c>
      <c r="D455" s="0" t="n">
        <f aca="false">INT((ROW()-3)/30)</f>
        <v>15</v>
      </c>
      <c r="E455" s="0" t="n">
        <f aca="false">2+30*D455</f>
        <v>452</v>
      </c>
      <c r="F455" s="8" t="n">
        <f aca="false">INDEX($F:$F,$E455)*(2*B455/INDEX($B:$B,$E455)-C455/INDEX($C:$C,$E455))</f>
        <v>140.136619261192</v>
      </c>
      <c r="G455" s="9" t="n">
        <f aca="false">B455/B454-1</f>
        <v>-0.019181780190147</v>
      </c>
      <c r="H455" s="9" t="n">
        <f aca="false">F455/F454-1</f>
        <v>-0.00957560409717018</v>
      </c>
      <c r="I455" s="9" t="n">
        <f aca="false">LN(B455/B454)</f>
        <v>-0.0193681374944957</v>
      </c>
      <c r="J455" s="9" t="n">
        <f aca="false">LN(F455/F454)</f>
        <v>-0.00962174498156079</v>
      </c>
      <c r="K455" s="9" t="n">
        <f aca="false">F455/F448-1</f>
        <v>-0.0428135775271212</v>
      </c>
      <c r="L455" s="9" t="n">
        <f aca="false">F455/F425-1</f>
        <v>0.0340994231531058</v>
      </c>
      <c r="M455" s="9" t="n">
        <f aca="false">B455/B448-1</f>
        <v>-0.0557862383114771</v>
      </c>
      <c r="N455" s="9" t="n">
        <f aca="false">B455/B425-1</f>
        <v>0.168383041288001</v>
      </c>
      <c r="O455" s="8" t="n">
        <f aca="false">MAX(O454,F455)</f>
        <v>148.981813947578</v>
      </c>
      <c r="P455" s="9" t="n">
        <f aca="false">F455/O455-1</f>
        <v>-0.0593709691942551</v>
      </c>
      <c r="Q455" s="8" t="n">
        <f aca="false">MAX(Q454,B455)</f>
        <v>1961.02429018118</v>
      </c>
      <c r="R455" s="9" t="n">
        <f aca="false">B455/Q455-1</f>
        <v>-0.140672291802726</v>
      </c>
      <c r="S455" s="9" t="n">
        <f aca="false">B455/INDEX($B:$B,$E455)-1</f>
        <v>0.0605629300249806</v>
      </c>
      <c r="T455" s="0" t="n">
        <f aca="false">IF(AND($A455&gt;=CrashTest!$B$3,$A455&lt;=CrashTest!$C$3),1,IF(AND($A455&gt;=CrashTest!$B$4,$A455&lt;=CrashTest!$C$4),2,IF(AND($A455&gt;=CrashTest!$B$5,$A455&lt;=CrashTest!$C$5),3,IF(AND($A455&gt;=CrashTest!$B$6,$A455&lt;=CrashTest!$C$6),4,IF(AND($A455&gt;=CrashTest!$B$7,$A455&lt;=CrashTest!$C$7),5,0)))))</f>
        <v>0</v>
      </c>
      <c r="U455" s="8" t="str">
        <f aca="false">IF(T455=0,"",IF(T454=T455,MAX(U454,B455),B455))</f>
        <v/>
      </c>
      <c r="V455" s="9" t="str">
        <f aca="false">IF(T455=0,"",B455/U455-1)</f>
        <v/>
      </c>
      <c r="W455" s="8" t="str">
        <f aca="false">IF(T455=0,"",IF(T454=T455,MAX(W454,F455),F455))</f>
        <v/>
      </c>
      <c r="X455" s="9" t="str">
        <f aca="false">IF(T455=0,"",F455/W455-1)</f>
        <v/>
      </c>
    </row>
    <row r="456" customFormat="false" ht="15" hidden="false" customHeight="false" outlineLevel="0" collapsed="false">
      <c r="A456" s="5" t="n">
        <v>44284</v>
      </c>
      <c r="B456" s="6" t="n">
        <v>1811.1432226768</v>
      </c>
      <c r="C456" s="7" t="n">
        <v>1033.978201</v>
      </c>
      <c r="D456" s="0" t="n">
        <f aca="false">INT((ROW()-3)/30)</f>
        <v>15</v>
      </c>
      <c r="E456" s="0" t="n">
        <f aca="false">2+30*D456</f>
        <v>452</v>
      </c>
      <c r="F456" s="8" t="n">
        <f aca="false">INDEX($F:$F,$E456)*(2*B456/INDEX($B:$B,$E456)-C456/INDEX($C:$C,$E456))</f>
        <v>141.298313781447</v>
      </c>
      <c r="G456" s="9" t="n">
        <f aca="false">B456/B455-1</f>
        <v>0.0747587921066053</v>
      </c>
      <c r="H456" s="9" t="n">
        <f aca="false">F456/F455-1</f>
        <v>0.00828972845484288</v>
      </c>
      <c r="I456" s="9" t="n">
        <f aca="false">LN(B456/B455)</f>
        <v>0.0720962569670784</v>
      </c>
      <c r="J456" s="9" t="n">
        <f aca="false">LN(F456/F455)</f>
        <v>0.00825555737203058</v>
      </c>
      <c r="K456" s="9" t="n">
        <f aca="false">F456/F449-1</f>
        <v>-0.0198335371222956</v>
      </c>
      <c r="L456" s="9" t="n">
        <f aca="false">F456/F426-1</f>
        <v>0.0457529703649739</v>
      </c>
      <c r="M456" s="9" t="n">
        <f aca="false">B456/B449-1</f>
        <v>0.0722446629745805</v>
      </c>
      <c r="N456" s="9" t="n">
        <f aca="false">B456/B426-1</f>
        <v>0.2456005179295</v>
      </c>
      <c r="O456" s="8" t="n">
        <f aca="false">MAX(O455,F456)</f>
        <v>148.981813947578</v>
      </c>
      <c r="P456" s="9" t="n">
        <f aca="false">F456/O456-1</f>
        <v>-0.0515734099521333</v>
      </c>
      <c r="Q456" s="8" t="n">
        <f aca="false">MAX(Q455,B456)</f>
        <v>1961.02429018118</v>
      </c>
      <c r="R456" s="9" t="n">
        <f aca="false">B456/Q456-1</f>
        <v>-0.07642999031416</v>
      </c>
      <c r="S456" s="9" t="n">
        <f aca="false">B456/INDEX($B:$B,$E456)-1</f>
        <v>0.13984933362669</v>
      </c>
      <c r="T456" s="0" t="n">
        <f aca="false">IF(AND($A456&gt;=CrashTest!$B$3,$A456&lt;=CrashTest!$C$3),1,IF(AND($A456&gt;=CrashTest!$B$4,$A456&lt;=CrashTest!$C$4),2,IF(AND($A456&gt;=CrashTest!$B$5,$A456&lt;=CrashTest!$C$5),3,IF(AND($A456&gt;=CrashTest!$B$6,$A456&lt;=CrashTest!$C$6),4,IF(AND($A456&gt;=CrashTest!$B$7,$A456&lt;=CrashTest!$C$7),5,0)))))</f>
        <v>0</v>
      </c>
      <c r="U456" s="8" t="str">
        <f aca="false">IF(T456=0,"",IF(T455=T456,MAX(U455,B456),B456))</f>
        <v/>
      </c>
      <c r="V456" s="9" t="str">
        <f aca="false">IF(T456=0,"",B456/U456-1)</f>
        <v/>
      </c>
      <c r="W456" s="8" t="str">
        <f aca="false">IF(T456=0,"",IF(T455=T456,MAX(W455,F456),F456))</f>
        <v/>
      </c>
      <c r="X456" s="9" t="str">
        <f aca="false">IF(T456=0,"",F456/W456-1)</f>
        <v/>
      </c>
    </row>
    <row r="457" customFormat="false" ht="15" hidden="false" customHeight="false" outlineLevel="0" collapsed="false">
      <c r="A457" s="5" t="n">
        <v>44285</v>
      </c>
      <c r="B457" s="6" t="n">
        <v>1840.87399678551</v>
      </c>
      <c r="C457" s="7" t="n">
        <v>1056.911238</v>
      </c>
      <c r="D457" s="0" t="n">
        <f aca="false">INT((ROW()-3)/30)</f>
        <v>15</v>
      </c>
      <c r="E457" s="0" t="n">
        <f aca="false">2+30*D457</f>
        <v>452</v>
      </c>
      <c r="F457" s="8" t="n">
        <f aca="false">INDEX($F:$F,$E457)*(2*B457/INDEX($B:$B,$E457)-C457/INDEX($C:$C,$E457))</f>
        <v>142.603623515495</v>
      </c>
      <c r="G457" s="9" t="n">
        <f aca="false">B457/B456-1</f>
        <v>0.0164154737938222</v>
      </c>
      <c r="H457" s="9" t="n">
        <f aca="false">F457/F456-1</f>
        <v>0.00923797106359547</v>
      </c>
      <c r="I457" s="9" t="n">
        <f aca="false">LN(B457/B456)</f>
        <v>0.0162821964662687</v>
      </c>
      <c r="J457" s="9" t="n">
        <f aca="false">LN(F457/F456)</f>
        <v>0.00919556199134944</v>
      </c>
      <c r="K457" s="9" t="n">
        <f aca="false">F457/F450-1</f>
        <v>-0.00923337887909859</v>
      </c>
      <c r="L457" s="9" t="n">
        <f aca="false">F457/F427-1</f>
        <v>0.0466129696153581</v>
      </c>
      <c r="M457" s="9" t="n">
        <f aca="false">B457/B450-1</f>
        <v>0.101164435944239</v>
      </c>
      <c r="N457" s="9" t="n">
        <f aca="false">B457/B427-1</f>
        <v>0.291491686380927</v>
      </c>
      <c r="O457" s="8" t="n">
        <f aca="false">MAX(O456,F457)</f>
        <v>148.981813947578</v>
      </c>
      <c r="P457" s="9" t="n">
        <f aca="false">F457/O457-1</f>
        <v>-0.0428118725573266</v>
      </c>
      <c r="Q457" s="8" t="n">
        <f aca="false">MAX(Q456,B457)</f>
        <v>1961.02429018118</v>
      </c>
      <c r="R457" s="9" t="n">
        <f aca="false">B457/Q457-1</f>
        <v>-0.0612691510234018</v>
      </c>
      <c r="S457" s="9" t="n">
        <f aca="false">B457/INDEX($B:$B,$E457)-1</f>
        <v>0.158560500491745</v>
      </c>
      <c r="T457" s="0" t="n">
        <f aca="false">IF(AND($A457&gt;=CrashTest!$B$3,$A457&lt;=CrashTest!$C$3),1,IF(AND($A457&gt;=CrashTest!$B$4,$A457&lt;=CrashTest!$C$4),2,IF(AND($A457&gt;=CrashTest!$B$5,$A457&lt;=CrashTest!$C$5),3,IF(AND($A457&gt;=CrashTest!$B$6,$A457&lt;=CrashTest!$C$6),4,IF(AND($A457&gt;=CrashTest!$B$7,$A457&lt;=CrashTest!$C$7),5,0)))))</f>
        <v>0</v>
      </c>
      <c r="U457" s="8" t="str">
        <f aca="false">IF(T457=0,"",IF(T456=T457,MAX(U456,B457),B457))</f>
        <v/>
      </c>
      <c r="V457" s="9" t="str">
        <f aca="false">IF(T457=0,"",B457/U457-1)</f>
        <v/>
      </c>
      <c r="W457" s="8" t="str">
        <f aca="false">IF(T457=0,"",IF(T456=T457,MAX(W456,F457),F457))</f>
        <v/>
      </c>
      <c r="X457" s="9" t="str">
        <f aca="false">IF(T457=0,"",F457/W457-1)</f>
        <v/>
      </c>
    </row>
    <row r="458" customFormat="false" ht="15" hidden="false" customHeight="false" outlineLevel="0" collapsed="false">
      <c r="A458" s="5" t="n">
        <v>44286</v>
      </c>
      <c r="B458" s="6" t="n">
        <v>1916.88001928697</v>
      </c>
      <c r="C458" s="7" t="n">
        <v>1133.062293</v>
      </c>
      <c r="D458" s="0" t="n">
        <f aca="false">INT((ROW()-3)/30)</f>
        <v>15</v>
      </c>
      <c r="E458" s="0" t="n">
        <f aca="false">2+30*D458</f>
        <v>452</v>
      </c>
      <c r="F458" s="8" t="n">
        <f aca="false">INDEX($F:$F,$E458)*(2*B458/INDEX($B:$B,$E458)-C458/INDEX($C:$C,$E458))</f>
        <v>142.958706559861</v>
      </c>
      <c r="G458" s="9" t="n">
        <f aca="false">B458/B457-1</f>
        <v>0.0412880091924706</v>
      </c>
      <c r="H458" s="9" t="n">
        <f aca="false">F458/F457-1</f>
        <v>0.00249000015296086</v>
      </c>
      <c r="I458" s="9" t="n">
        <f aca="false">LN(B458/B457)</f>
        <v>0.0404584172588237</v>
      </c>
      <c r="J458" s="9" t="n">
        <f aca="false">LN(F458/F457)</f>
        <v>0.00248690523907273</v>
      </c>
      <c r="K458" s="9" t="n">
        <f aca="false">F458/F451-1</f>
        <v>0.0272672435984862</v>
      </c>
      <c r="L458" s="9" t="n">
        <f aca="false">F458/F428-1</f>
        <v>0.0474003316264584</v>
      </c>
      <c r="M458" s="9" t="n">
        <f aca="false">B458/B451-1</f>
        <v>0.207953408098506</v>
      </c>
      <c r="N458" s="9" t="n">
        <f aca="false">B458/B428-1</f>
        <v>0.226225626435898</v>
      </c>
      <c r="O458" s="8" t="n">
        <f aca="false">MAX(O457,F458)</f>
        <v>148.981813947578</v>
      </c>
      <c r="P458" s="9" t="n">
        <f aca="false">F458/O458-1</f>
        <v>-0.040428473973582</v>
      </c>
      <c r="Q458" s="8" t="n">
        <f aca="false">MAX(Q457,B458)</f>
        <v>1961.02429018118</v>
      </c>
      <c r="R458" s="9" t="n">
        <f aca="false">B458/Q458-1</f>
        <v>-0.0225108231016004</v>
      </c>
      <c r="S458" s="9" t="n">
        <f aca="false">B458/INDEX($B:$B,$E458)-1</f>
        <v>0.206395157086082</v>
      </c>
      <c r="T458" s="0" t="n">
        <f aca="false">IF(AND($A458&gt;=CrashTest!$B$3,$A458&lt;=CrashTest!$C$3),1,IF(AND($A458&gt;=CrashTest!$B$4,$A458&lt;=CrashTest!$C$4),2,IF(AND($A458&gt;=CrashTest!$B$5,$A458&lt;=CrashTest!$C$5),3,IF(AND($A458&gt;=CrashTest!$B$6,$A458&lt;=CrashTest!$C$6),4,IF(AND($A458&gt;=CrashTest!$B$7,$A458&lt;=CrashTest!$C$7),5,0)))))</f>
        <v>0</v>
      </c>
      <c r="U458" s="8" t="str">
        <f aca="false">IF(T458=0,"",IF(T457=T458,MAX(U457,B458),B458))</f>
        <v/>
      </c>
      <c r="V458" s="9" t="str">
        <f aca="false">IF(T458=0,"",B458/U458-1)</f>
        <v/>
      </c>
      <c r="W458" s="8" t="str">
        <f aca="false">IF(T458=0,"",IF(T457=T458,MAX(W457,F458),F458))</f>
        <v/>
      </c>
      <c r="X458" s="9" t="str">
        <f aca="false">IF(T458=0,"",F458/W458-1)</f>
        <v/>
      </c>
    </row>
    <row r="459" customFormat="false" ht="15" hidden="false" customHeight="false" outlineLevel="0" collapsed="false">
      <c r="A459" s="5" t="n">
        <v>44287</v>
      </c>
      <c r="B459" s="6" t="n">
        <v>1971.24078258329</v>
      </c>
      <c r="C459" s="7" t="n">
        <v>1177.863719</v>
      </c>
      <c r="D459" s="0" t="n">
        <f aca="false">INT((ROW()-3)/30)</f>
        <v>15</v>
      </c>
      <c r="E459" s="0" t="n">
        <f aca="false">2+30*D459</f>
        <v>452</v>
      </c>
      <c r="F459" s="8" t="n">
        <f aca="false">INDEX($F:$F,$E459)*(2*B459/INDEX($B:$B,$E459)-C459/INDEX($C:$C,$E459))</f>
        <v>144.85701688858</v>
      </c>
      <c r="G459" s="9" t="n">
        <f aca="false">B459/B458-1</f>
        <v>0.0283589806087814</v>
      </c>
      <c r="H459" s="9" t="n">
        <f aca="false">F459/F458-1</f>
        <v>0.0132787318408165</v>
      </c>
      <c r="I459" s="9" t="n">
        <f aca="false">LN(B459/B458)</f>
        <v>0.027964309002652</v>
      </c>
      <c r="J459" s="9" t="n">
        <f aca="false">LN(F459/F458)</f>
        <v>0.013191342246451</v>
      </c>
      <c r="K459" s="9" t="n">
        <f aca="false">F459/F452-1</f>
        <v>0.0409192206752433</v>
      </c>
      <c r="L459" s="9" t="n">
        <f aca="false">F459/F429-1</f>
        <v>0.0581291297753408</v>
      </c>
      <c r="M459" s="9" t="n">
        <f aca="false">B459/B452-1</f>
        <v>0.240607293952414</v>
      </c>
      <c r="N459" s="9" t="n">
        <f aca="false">B459/B429-1</f>
        <v>0.323087930326952</v>
      </c>
      <c r="O459" s="8" t="n">
        <f aca="false">MAX(O458,F459)</f>
        <v>148.981813947578</v>
      </c>
      <c r="P459" s="9" t="n">
        <f aca="false">F459/O459-1</f>
        <v>-0.0276865809973942</v>
      </c>
      <c r="Q459" s="8" t="n">
        <f aca="false">MAX(Q458,B459)</f>
        <v>1971.24078258329</v>
      </c>
      <c r="R459" s="9" t="n">
        <f aca="false">B459/Q459-1</f>
        <v>0</v>
      </c>
      <c r="S459" s="9" t="n">
        <f aca="false">B459/INDEX($B:$B,$E459)-1</f>
        <v>0.240607293952414</v>
      </c>
      <c r="T459" s="0" t="n">
        <f aca="false">IF(AND($A459&gt;=CrashTest!$B$3,$A459&lt;=CrashTest!$C$3),1,IF(AND($A459&gt;=CrashTest!$B$4,$A459&lt;=CrashTest!$C$4),2,IF(AND($A459&gt;=CrashTest!$B$5,$A459&lt;=CrashTest!$C$5),3,IF(AND($A459&gt;=CrashTest!$B$6,$A459&lt;=CrashTest!$C$6),4,IF(AND($A459&gt;=CrashTest!$B$7,$A459&lt;=CrashTest!$C$7),5,0)))))</f>
        <v>0</v>
      </c>
      <c r="U459" s="8" t="str">
        <f aca="false">IF(T459=0,"",IF(T458=T459,MAX(U458,B459),B459))</f>
        <v/>
      </c>
      <c r="V459" s="9" t="str">
        <f aca="false">IF(T459=0,"",B459/U459-1)</f>
        <v/>
      </c>
      <c r="W459" s="8" t="str">
        <f aca="false">IF(T459=0,"",IF(T458=T459,MAX(W458,F459),F459))</f>
        <v/>
      </c>
      <c r="X459" s="9" t="str">
        <f aca="false">IF(T459=0,"",F459/W459-1)</f>
        <v/>
      </c>
    </row>
    <row r="460" customFormat="false" ht="15" hidden="false" customHeight="false" outlineLevel="0" collapsed="false">
      <c r="A460" s="5" t="n">
        <v>44288</v>
      </c>
      <c r="B460" s="6" t="n">
        <v>2134.06883985973</v>
      </c>
      <c r="C460" s="7" t="n">
        <v>1341.465203</v>
      </c>
      <c r="D460" s="0" t="n">
        <f aca="false">INT((ROW()-3)/30)</f>
        <v>15</v>
      </c>
      <c r="E460" s="0" t="n">
        <f aca="false">2+30*D460</f>
        <v>452</v>
      </c>
      <c r="F460" s="8" t="n">
        <f aca="false">INDEX($F:$F,$E460)*(2*B460/INDEX($B:$B,$E460)-C460/INDEX($C:$C,$E460))</f>
        <v>145.538972114154</v>
      </c>
      <c r="G460" s="9" t="n">
        <f aca="false">B460/B459-1</f>
        <v>0.0826018103496498</v>
      </c>
      <c r="H460" s="9" t="n">
        <f aca="false">F460/F459-1</f>
        <v>0.00470778178525411</v>
      </c>
      <c r="I460" s="9" t="n">
        <f aca="false">LN(B460/B459)</f>
        <v>0.0793672276032937</v>
      </c>
      <c r="J460" s="9" t="n">
        <f aca="false">LN(F460/F459)</f>
        <v>0.00469673483809513</v>
      </c>
      <c r="K460" s="9" t="n">
        <f aca="false">F460/F453-1</f>
        <v>0.0423631501081463</v>
      </c>
      <c r="L460" s="9" t="n">
        <f aca="false">F460/F430-1</f>
        <v>0.0339902768221423</v>
      </c>
      <c r="M460" s="9" t="n">
        <f aca="false">B460/B453-1</f>
        <v>0.258540872086727</v>
      </c>
      <c r="N460" s="9" t="n">
        <f aca="false">B460/B430-1</f>
        <v>0.347208693049792</v>
      </c>
      <c r="O460" s="8" t="n">
        <f aca="false">MAX(O459,F460)</f>
        <v>148.981813947578</v>
      </c>
      <c r="P460" s="9" t="n">
        <f aca="false">F460/O460-1</f>
        <v>-0.0231091415938555</v>
      </c>
      <c r="Q460" s="8" t="n">
        <f aca="false">MAX(Q459,B460)</f>
        <v>2134.06883985973</v>
      </c>
      <c r="R460" s="9" t="n">
        <f aca="false">B460/Q460-1</f>
        <v>0</v>
      </c>
      <c r="S460" s="9" t="n">
        <f aca="false">B460/INDEX($B:$B,$E460)-1</f>
        <v>0.343083702365863</v>
      </c>
      <c r="T460" s="0" t="n">
        <f aca="false">IF(AND($A460&gt;=CrashTest!$B$3,$A460&lt;=CrashTest!$C$3),1,IF(AND($A460&gt;=CrashTest!$B$4,$A460&lt;=CrashTest!$C$4),2,IF(AND($A460&gt;=CrashTest!$B$5,$A460&lt;=CrashTest!$C$5),3,IF(AND($A460&gt;=CrashTest!$B$6,$A460&lt;=CrashTest!$C$6),4,IF(AND($A460&gt;=CrashTest!$B$7,$A460&lt;=CrashTest!$C$7),5,0)))))</f>
        <v>0</v>
      </c>
      <c r="U460" s="8" t="str">
        <f aca="false">IF(T460=0,"",IF(T459=T460,MAX(U459,B460),B460))</f>
        <v/>
      </c>
      <c r="V460" s="9" t="str">
        <f aca="false">IF(T460=0,"",B460/U460-1)</f>
        <v/>
      </c>
      <c r="W460" s="8" t="str">
        <f aca="false">IF(T460=0,"",IF(T459=T460,MAX(W459,F460),F460))</f>
        <v/>
      </c>
      <c r="X460" s="9" t="str">
        <f aca="false">IF(T460=0,"",F460/W460-1)</f>
        <v/>
      </c>
    </row>
    <row r="461" customFormat="false" ht="15" hidden="false" customHeight="false" outlineLevel="0" collapsed="false">
      <c r="A461" s="5" t="n">
        <v>44289</v>
      </c>
      <c r="B461" s="6" t="n">
        <v>2025.14887843366</v>
      </c>
      <c r="C461" s="7" t="n">
        <v>1218.580105</v>
      </c>
      <c r="D461" s="0" t="n">
        <f aca="false">INT((ROW()-3)/30)</f>
        <v>15</v>
      </c>
      <c r="E461" s="0" t="n">
        <f aca="false">2+30*D461</f>
        <v>452</v>
      </c>
      <c r="F461" s="8" t="n">
        <f aca="false">INDEX($F:$F,$E461)*(2*B461/INDEX($B:$B,$E461)-C461/INDEX($C:$C,$E461))</f>
        <v>147.371180657538</v>
      </c>
      <c r="G461" s="9" t="n">
        <f aca="false">B461/B460-1</f>
        <v>-0.0510386353952992</v>
      </c>
      <c r="H461" s="9" t="n">
        <f aca="false">F461/F460-1</f>
        <v>0.0125891265876696</v>
      </c>
      <c r="I461" s="9" t="n">
        <f aca="false">LN(B461/B460)</f>
        <v>-0.0523871928925218</v>
      </c>
      <c r="J461" s="9" t="n">
        <f aca="false">LN(F461/F460)</f>
        <v>0.0125105423839001</v>
      </c>
      <c r="K461" s="9" t="n">
        <f aca="false">F461/F454-1</f>
        <v>0.0415551148995774</v>
      </c>
      <c r="L461" s="9" t="n">
        <f aca="false">F461/F431-1</f>
        <v>0.0727207050041883</v>
      </c>
      <c r="M461" s="9" t="n">
        <f aca="false">B461/B454-1</f>
        <v>0.178701108757303</v>
      </c>
      <c r="N461" s="9" t="n">
        <f aca="false">B461/B431-1</f>
        <v>0.316722294004388</v>
      </c>
      <c r="O461" s="8" t="n">
        <f aca="false">MAX(O460,F461)</f>
        <v>148.981813947578</v>
      </c>
      <c r="P461" s="9" t="n">
        <f aca="false">F461/O461-1</f>
        <v>-0.0108109389150433</v>
      </c>
      <c r="Q461" s="8" t="n">
        <f aca="false">MAX(Q460,B461)</f>
        <v>2134.06883985973</v>
      </c>
      <c r="R461" s="9" t="n">
        <f aca="false">B461/Q461-1</f>
        <v>-0.0510386353952992</v>
      </c>
      <c r="S461" s="9" t="n">
        <f aca="false">B461/INDEX($B:$B,$E461)-1</f>
        <v>0.274534542975443</v>
      </c>
      <c r="T461" s="0" t="n">
        <f aca="false">IF(AND($A461&gt;=CrashTest!$B$3,$A461&lt;=CrashTest!$C$3),1,IF(AND($A461&gt;=CrashTest!$B$4,$A461&lt;=CrashTest!$C$4),2,IF(AND($A461&gt;=CrashTest!$B$5,$A461&lt;=CrashTest!$C$5),3,IF(AND($A461&gt;=CrashTest!$B$6,$A461&lt;=CrashTest!$C$6),4,IF(AND($A461&gt;=CrashTest!$B$7,$A461&lt;=CrashTest!$C$7),5,0)))))</f>
        <v>0</v>
      </c>
      <c r="U461" s="8" t="str">
        <f aca="false">IF(T461=0,"",IF(T460=T461,MAX(U460,B461),B461))</f>
        <v/>
      </c>
      <c r="V461" s="9" t="str">
        <f aca="false">IF(T461=0,"",B461/U461-1)</f>
        <v/>
      </c>
      <c r="W461" s="8" t="str">
        <f aca="false">IF(T461=0,"",IF(T460=T461,MAX(W460,F461),F461))</f>
        <v/>
      </c>
      <c r="X461" s="9" t="str">
        <f aca="false">IF(T461=0,"",F461/W461-1)</f>
        <v/>
      </c>
    </row>
    <row r="462" customFormat="false" ht="15" hidden="false" customHeight="false" outlineLevel="0" collapsed="false">
      <c r="A462" s="5" t="n">
        <v>44290</v>
      </c>
      <c r="B462" s="6" t="n">
        <v>2077.39558153127</v>
      </c>
      <c r="C462" s="7" t="n">
        <v>1281.639536</v>
      </c>
      <c r="D462" s="0" t="n">
        <f aca="false">INT((ROW()-3)/30)</f>
        <v>15</v>
      </c>
      <c r="E462" s="0" t="n">
        <f aca="false">2+30*D462</f>
        <v>452</v>
      </c>
      <c r="F462" s="8" t="n">
        <f aca="false">INDEX($F:$F,$E462)*(2*B462/INDEX($B:$B,$E462)-C462/INDEX($C:$C,$E462))</f>
        <v>145.792245472888</v>
      </c>
      <c r="G462" s="9" t="n">
        <f aca="false">B462/B461-1</f>
        <v>0.0257989442919475</v>
      </c>
      <c r="H462" s="9" t="n">
        <f aca="false">F462/F461-1</f>
        <v>-0.0107140024094676</v>
      </c>
      <c r="I462" s="9" t="n">
        <f aca="false">LN(B462/B461)</f>
        <v>0.0254717668166694</v>
      </c>
      <c r="J462" s="9" t="n">
        <f aca="false">LN(F462/F461)</f>
        <v>-0.0107718106088508</v>
      </c>
      <c r="K462" s="9" t="n">
        <f aca="false">F462/F455-1</f>
        <v>0.0403579467059509</v>
      </c>
      <c r="L462" s="9" t="n">
        <f aca="false">F462/F432-1</f>
        <v>0.0591757430310096</v>
      </c>
      <c r="M462" s="9" t="n">
        <f aca="false">B462/B455-1</f>
        <v>0.232756823413614</v>
      </c>
      <c r="N462" s="9" t="n">
        <f aca="false">B462/B432-1</f>
        <v>0.357029595206607</v>
      </c>
      <c r="O462" s="8" t="n">
        <f aca="false">MAX(O461,F462)</f>
        <v>148.981813947578</v>
      </c>
      <c r="P462" s="9" t="n">
        <f aca="false">F462/O462-1</f>
        <v>-0.0214091128989264</v>
      </c>
      <c r="Q462" s="8" t="n">
        <f aca="false">MAX(Q461,B462)</f>
        <v>2134.06883985973</v>
      </c>
      <c r="R462" s="9" t="n">
        <f aca="false">B462/Q462-1</f>
        <v>-0.0265564340146519</v>
      </c>
      <c r="S462" s="9" t="n">
        <f aca="false">B462/INDEX($B:$B,$E462)-1</f>
        <v>0.30741618864783</v>
      </c>
      <c r="T462" s="0" t="n">
        <f aca="false">IF(AND($A462&gt;=CrashTest!$B$3,$A462&lt;=CrashTest!$C$3),1,IF(AND($A462&gt;=CrashTest!$B$4,$A462&lt;=CrashTest!$C$4),2,IF(AND($A462&gt;=CrashTest!$B$5,$A462&lt;=CrashTest!$C$5),3,IF(AND($A462&gt;=CrashTest!$B$6,$A462&lt;=CrashTest!$C$6),4,IF(AND($A462&gt;=CrashTest!$B$7,$A462&lt;=CrashTest!$C$7),5,0)))))</f>
        <v>0</v>
      </c>
      <c r="U462" s="8" t="str">
        <f aca="false">IF(T462=0,"",IF(T461=T462,MAX(U461,B462),B462))</f>
        <v/>
      </c>
      <c r="V462" s="9" t="str">
        <f aca="false">IF(T462=0,"",B462/U462-1)</f>
        <v/>
      </c>
      <c r="W462" s="8" t="str">
        <f aca="false">IF(T462=0,"",IF(T461=T462,MAX(W461,F462),F462))</f>
        <v/>
      </c>
      <c r="X462" s="9" t="str">
        <f aca="false">IF(T462=0,"",F462/W462-1)</f>
        <v/>
      </c>
    </row>
    <row r="463" customFormat="false" ht="15" hidden="false" customHeight="false" outlineLevel="0" collapsed="false">
      <c r="A463" s="5" t="n">
        <v>44291</v>
      </c>
      <c r="B463" s="6" t="n">
        <v>2099.52728872005</v>
      </c>
      <c r="C463" s="7" t="n">
        <v>1310.673729</v>
      </c>
      <c r="D463" s="0" t="n">
        <f aca="false">INT((ROW()-3)/30)</f>
        <v>15</v>
      </c>
      <c r="E463" s="0" t="n">
        <f aca="false">2+30*D463</f>
        <v>452</v>
      </c>
      <c r="F463" s="8" t="n">
        <f aca="false">INDEX($F:$F,$E463)*(2*B463/INDEX($B:$B,$E463)-C463/INDEX($C:$C,$E463))</f>
        <v>144.728240957489</v>
      </c>
      <c r="G463" s="9" t="n">
        <f aca="false">B463/B462-1</f>
        <v>0.0106535834510952</v>
      </c>
      <c r="H463" s="9" t="n">
        <f aca="false">F463/F462-1</f>
        <v>-0.0072980871646976</v>
      </c>
      <c r="I463" s="9" t="n">
        <f aca="false">LN(B463/B462)</f>
        <v>0.010597233894086</v>
      </c>
      <c r="J463" s="9" t="n">
        <f aca="false">LN(F463/F462)</f>
        <v>-0.00732484848663265</v>
      </c>
      <c r="K463" s="9" t="n">
        <f aca="false">F463/F456-1</f>
        <v>0.0242743673597368</v>
      </c>
      <c r="L463" s="9" t="n">
        <f aca="false">F463/F433-1</f>
        <v>0.0272425153299971</v>
      </c>
      <c r="M463" s="9" t="n">
        <f aca="false">B463/B456-1</f>
        <v>0.159227642757611</v>
      </c>
      <c r="N463" s="9" t="n">
        <f aca="false">B463/B433-1</f>
        <v>0.264898653404462</v>
      </c>
      <c r="O463" s="8" t="n">
        <f aca="false">MAX(O462,F463)</f>
        <v>148.981813947578</v>
      </c>
      <c r="P463" s="9" t="n">
        <f aca="false">F463/O463-1</f>
        <v>-0.0285509544915689</v>
      </c>
      <c r="Q463" s="8" t="n">
        <f aca="false">MAX(Q462,B463)</f>
        <v>2134.06883985973</v>
      </c>
      <c r="R463" s="9" t="n">
        <f aca="false">B463/Q463-1</f>
        <v>-0.0161857717494954</v>
      </c>
      <c r="S463" s="9" t="n">
        <f aca="false">B463/INDEX($B:$B,$E463)-1</f>
        <v>0.321344856118902</v>
      </c>
      <c r="T463" s="0" t="n">
        <f aca="false">IF(AND($A463&gt;=CrashTest!$B$3,$A463&lt;=CrashTest!$C$3),1,IF(AND($A463&gt;=CrashTest!$B$4,$A463&lt;=CrashTest!$C$4),2,IF(AND($A463&gt;=CrashTest!$B$5,$A463&lt;=CrashTest!$C$5),3,IF(AND($A463&gt;=CrashTest!$B$6,$A463&lt;=CrashTest!$C$6),4,IF(AND($A463&gt;=CrashTest!$B$7,$A463&lt;=CrashTest!$C$7),5,0)))))</f>
        <v>0</v>
      </c>
      <c r="U463" s="8" t="str">
        <f aca="false">IF(T463=0,"",IF(T462=T463,MAX(U462,B463),B463))</f>
        <v/>
      </c>
      <c r="V463" s="9" t="str">
        <f aca="false">IF(T463=0,"",B463/U463-1)</f>
        <v/>
      </c>
      <c r="W463" s="8" t="str">
        <f aca="false">IF(T463=0,"",IF(T462=T463,MAX(W462,F463),F463))</f>
        <v/>
      </c>
      <c r="X463" s="9" t="str">
        <f aca="false">IF(T463=0,"",F463/W463-1)</f>
        <v/>
      </c>
    </row>
    <row r="464" customFormat="false" ht="15" hidden="false" customHeight="false" outlineLevel="0" collapsed="false">
      <c r="A464" s="5" t="n">
        <v>44292</v>
      </c>
      <c r="B464" s="6" t="n">
        <v>2116.90126201052</v>
      </c>
      <c r="C464" s="7" t="n">
        <v>1315.948179</v>
      </c>
      <c r="D464" s="0" t="n">
        <f aca="false">INT((ROW()-3)/30)</f>
        <v>15</v>
      </c>
      <c r="E464" s="0" t="n">
        <f aca="false">2+30*D464</f>
        <v>452</v>
      </c>
      <c r="F464" s="8" t="n">
        <f aca="false">INDEX($F:$F,$E464)*(2*B464/INDEX($B:$B,$E464)-C464/INDEX($C:$C,$E464))</f>
        <v>146.874006820393</v>
      </c>
      <c r="G464" s="9" t="n">
        <f aca="false">B464/B463-1</f>
        <v>0.00827518336332833</v>
      </c>
      <c r="H464" s="9" t="n">
        <f aca="false">F464/F463-1</f>
        <v>0.0148261724782064</v>
      </c>
      <c r="I464" s="9" t="n">
        <f aca="false">LN(B464/B463)</f>
        <v>0.00824113176001129</v>
      </c>
      <c r="J464" s="9" t="n">
        <f aca="false">LN(F464/F463)</f>
        <v>0.0147173391851537</v>
      </c>
      <c r="K464" s="9" t="n">
        <f aca="false">F464/F457-1</f>
        <v>0.029945826057032</v>
      </c>
      <c r="L464" s="9" t="n">
        <f aca="false">F464/F434-1</f>
        <v>0.0531590460832054</v>
      </c>
      <c r="M464" s="9" t="n">
        <f aca="false">B464/B457-1</f>
        <v>0.149943595111345</v>
      </c>
      <c r="N464" s="9" t="n">
        <f aca="false">B464/B434-1</f>
        <v>0.231357452226028</v>
      </c>
      <c r="O464" s="8" t="n">
        <f aca="false">MAX(O463,F464)</f>
        <v>148.981813947578</v>
      </c>
      <c r="P464" s="9" t="n">
        <f aca="false">F464/O464-1</f>
        <v>-0.0141480833890719</v>
      </c>
      <c r="Q464" s="8" t="n">
        <f aca="false">MAX(Q463,B464)</f>
        <v>2134.06883985973</v>
      </c>
      <c r="R464" s="9" t="n">
        <f aca="false">B464/Q464-1</f>
        <v>-0.00804452861527105</v>
      </c>
      <c r="S464" s="9" t="n">
        <f aca="false">B464/INDEX($B:$B,$E464)-1</f>
        <v>0.332279227089477</v>
      </c>
      <c r="T464" s="0" t="n">
        <f aca="false">IF(AND($A464&gt;=CrashTest!$B$3,$A464&lt;=CrashTest!$C$3),1,IF(AND($A464&gt;=CrashTest!$B$4,$A464&lt;=CrashTest!$C$4),2,IF(AND($A464&gt;=CrashTest!$B$5,$A464&lt;=CrashTest!$C$5),3,IF(AND($A464&gt;=CrashTest!$B$6,$A464&lt;=CrashTest!$C$6),4,IF(AND($A464&gt;=CrashTest!$B$7,$A464&lt;=CrashTest!$C$7),5,0)))))</f>
        <v>0</v>
      </c>
      <c r="U464" s="8" t="str">
        <f aca="false">IF(T464=0,"",IF(T463=T464,MAX(U463,B464),B464))</f>
        <v/>
      </c>
      <c r="V464" s="9" t="str">
        <f aca="false">IF(T464=0,"",B464/U464-1)</f>
        <v/>
      </c>
      <c r="W464" s="8" t="str">
        <f aca="false">IF(T464=0,"",IF(T463=T464,MAX(W463,F464),F464))</f>
        <v/>
      </c>
      <c r="X464" s="9" t="str">
        <f aca="false">IF(T464=0,"",F464/W464-1)</f>
        <v/>
      </c>
    </row>
    <row r="465" customFormat="false" ht="15" hidden="false" customHeight="false" outlineLevel="0" collapsed="false">
      <c r="A465" s="5" t="n">
        <v>44293</v>
      </c>
      <c r="B465" s="6" t="n">
        <v>1985.39789129164</v>
      </c>
      <c r="C465" s="7" t="n">
        <v>1171.085294</v>
      </c>
      <c r="D465" s="0" t="n">
        <f aca="false">INT((ROW()-3)/30)</f>
        <v>15</v>
      </c>
      <c r="E465" s="0" t="n">
        <f aca="false">2+30*D465</f>
        <v>452</v>
      </c>
      <c r="F465" s="8" t="n">
        <f aca="false">INDEX($F:$F,$E465)*(2*B465/INDEX($B:$B,$E465)-C465/INDEX($C:$C,$E465))</f>
        <v>148.490319880432</v>
      </c>
      <c r="G465" s="9" t="n">
        <f aca="false">B465/B464-1</f>
        <v>-0.0621206917293748</v>
      </c>
      <c r="H465" s="9" t="n">
        <f aca="false">F465/F464-1</f>
        <v>0.0110047590790907</v>
      </c>
      <c r="I465" s="9" t="n">
        <f aca="false">LN(B465/B464)</f>
        <v>-0.0641340074755887</v>
      </c>
      <c r="J465" s="9" t="n">
        <f aca="false">LN(F465/F464)</f>
        <v>0.0109446473260589</v>
      </c>
      <c r="K465" s="9" t="n">
        <f aca="false">F465/F458-1</f>
        <v>0.0386937840561257</v>
      </c>
      <c r="L465" s="9" t="n">
        <f aca="false">F465/F435-1</f>
        <v>0.0507339621948424</v>
      </c>
      <c r="M465" s="9" t="n">
        <f aca="false">B465/B458-1</f>
        <v>0.0357444760836709</v>
      </c>
      <c r="N465" s="9" t="n">
        <f aca="false">B465/B435-1</f>
        <v>0.0872190237918471</v>
      </c>
      <c r="O465" s="8" t="n">
        <f aca="false">MAX(O464,F465)</f>
        <v>148.981813947578</v>
      </c>
      <c r="P465" s="9" t="n">
        <f aca="false">F465/O465-1</f>
        <v>-0.00329902055910891</v>
      </c>
      <c r="Q465" s="8" t="n">
        <f aca="false">MAX(Q464,B465)</f>
        <v>2134.06883985973</v>
      </c>
      <c r="R465" s="9" t="n">
        <f aca="false">B465/Q465-1</f>
        <v>-0.0696654886624285</v>
      </c>
      <c r="S465" s="9" t="n">
        <f aca="false">B465/INDEX($B:$B,$E465)-1</f>
        <v>0.249517119926002</v>
      </c>
      <c r="T465" s="0" t="n">
        <f aca="false">IF(AND($A465&gt;=CrashTest!$B$3,$A465&lt;=CrashTest!$C$3),1,IF(AND($A465&gt;=CrashTest!$B$4,$A465&lt;=CrashTest!$C$4),2,IF(AND($A465&gt;=CrashTest!$B$5,$A465&lt;=CrashTest!$C$5),3,IF(AND($A465&gt;=CrashTest!$B$6,$A465&lt;=CrashTest!$C$6),4,IF(AND($A465&gt;=CrashTest!$B$7,$A465&lt;=CrashTest!$C$7),5,0)))))</f>
        <v>0</v>
      </c>
      <c r="U465" s="8" t="str">
        <f aca="false">IF(T465=0,"",IF(T464=T465,MAX(U464,B465),B465))</f>
        <v/>
      </c>
      <c r="V465" s="9" t="str">
        <f aca="false">IF(T465=0,"",B465/U465-1)</f>
        <v/>
      </c>
      <c r="W465" s="8" t="str">
        <f aca="false">IF(T465=0,"",IF(T464=T465,MAX(W464,F465),F465))</f>
        <v/>
      </c>
      <c r="X465" s="9" t="str">
        <f aca="false">IF(T465=0,"",F465/W465-1)</f>
        <v/>
      </c>
    </row>
    <row r="466" customFormat="false" ht="15" hidden="false" customHeight="false" outlineLevel="0" collapsed="false">
      <c r="A466" s="5" t="n">
        <v>44294</v>
      </c>
      <c r="B466" s="6" t="n">
        <v>2078.55003594389</v>
      </c>
      <c r="C466" s="7" t="n">
        <v>1283.136783</v>
      </c>
      <c r="D466" s="0" t="n">
        <f aca="false">INT((ROW()-3)/30)</f>
        <v>15</v>
      </c>
      <c r="E466" s="0" t="n">
        <f aca="false">2+30*D466</f>
        <v>452</v>
      </c>
      <c r="F466" s="8" t="n">
        <f aca="false">INDEX($F:$F,$E466)*(2*B466/INDEX($B:$B,$E466)-C466/INDEX($C:$C,$E466))</f>
        <v>145.739681206457</v>
      </c>
      <c r="G466" s="9" t="n">
        <f aca="false">B466/B465-1</f>
        <v>0.046918627777754</v>
      </c>
      <c r="H466" s="9" t="n">
        <f aca="false">F466/F465-1</f>
        <v>-0.0185240268604033</v>
      </c>
      <c r="I466" s="9" t="n">
        <f aca="false">LN(B466/B465)</f>
        <v>0.0458512094581129</v>
      </c>
      <c r="J466" s="9" t="n">
        <f aca="false">LN(F466/F465)</f>
        <v>-0.0186977453007652</v>
      </c>
      <c r="K466" s="9" t="n">
        <f aca="false">F466/F459-1</f>
        <v>0.00609334871610567</v>
      </c>
      <c r="L466" s="9" t="n">
        <f aca="false">F466/F436-1</f>
        <v>0.0264792024832292</v>
      </c>
      <c r="M466" s="9" t="n">
        <f aca="false">B466/B459-1</f>
        <v>0.0544374154130338</v>
      </c>
      <c r="N466" s="9" t="n">
        <f aca="false">B466/B436-1</f>
        <v>0.116282529052714</v>
      </c>
      <c r="O466" s="8" t="n">
        <f aca="false">MAX(O465,F466)</f>
        <v>148.981813947578</v>
      </c>
      <c r="P466" s="9" t="n">
        <f aca="false">F466/O466-1</f>
        <v>-0.0217619362740623</v>
      </c>
      <c r="Q466" s="8" t="n">
        <f aca="false">MAX(Q465,B466)</f>
        <v>2134.06883985973</v>
      </c>
      <c r="R466" s="9" t="n">
        <f aca="false">B466/Q466-1</f>
        <v>-0.0260154700161823</v>
      </c>
      <c r="S466" s="9" t="n">
        <f aca="false">B466/INDEX($B:$B,$E466)-1</f>
        <v>0.308142748577741</v>
      </c>
      <c r="T466" s="0" t="n">
        <f aca="false">IF(AND($A466&gt;=CrashTest!$B$3,$A466&lt;=CrashTest!$C$3),1,IF(AND($A466&gt;=CrashTest!$B$4,$A466&lt;=CrashTest!$C$4),2,IF(AND($A466&gt;=CrashTest!$B$5,$A466&lt;=CrashTest!$C$5),3,IF(AND($A466&gt;=CrashTest!$B$6,$A466&lt;=CrashTest!$C$6),4,IF(AND($A466&gt;=CrashTest!$B$7,$A466&lt;=CrashTest!$C$7),5,0)))))</f>
        <v>0</v>
      </c>
      <c r="U466" s="8" t="str">
        <f aca="false">IF(T466=0,"",IF(T465=T466,MAX(U465,B466),B466))</f>
        <v/>
      </c>
      <c r="V466" s="9" t="str">
        <f aca="false">IF(T466=0,"",B466/U466-1)</f>
        <v/>
      </c>
      <c r="W466" s="8" t="str">
        <f aca="false">IF(T466=0,"",IF(T465=T466,MAX(W465,F466),F466))</f>
        <v/>
      </c>
      <c r="X466" s="9" t="str">
        <f aca="false">IF(T466=0,"",F466/W466-1)</f>
        <v/>
      </c>
    </row>
    <row r="467" customFormat="false" ht="15" hidden="false" customHeight="false" outlineLevel="0" collapsed="false">
      <c r="A467" s="5" t="n">
        <v>44295</v>
      </c>
      <c r="B467" s="6" t="n">
        <v>2066.05360420807</v>
      </c>
      <c r="C467" s="7" t="n">
        <v>1266.111584</v>
      </c>
      <c r="D467" s="0" t="n">
        <f aca="false">INT((ROW()-3)/30)</f>
        <v>15</v>
      </c>
      <c r="E467" s="0" t="n">
        <f aca="false">2+30*D467</f>
        <v>452</v>
      </c>
      <c r="F467" s="8" t="n">
        <f aca="false">INDEX($F:$F,$E467)*(2*B467/INDEX($B:$B,$E467)-C467/INDEX($C:$C,$E467))</f>
        <v>146.447896244823</v>
      </c>
      <c r="G467" s="9" t="n">
        <f aca="false">B467/B466-1</f>
        <v>-0.00601209089015053</v>
      </c>
      <c r="H467" s="9" t="n">
        <f aca="false">F467/F466-1</f>
        <v>0.00485945236399088</v>
      </c>
      <c r="I467" s="9" t="n">
        <f aca="false">LN(B467/B466)</f>
        <v>-0.0060302362729344</v>
      </c>
      <c r="J467" s="9" t="n">
        <f aca="false">LN(F467/F466)</f>
        <v>0.0048476833373017</v>
      </c>
      <c r="K467" s="9" t="n">
        <f aca="false">F467/F460-1</f>
        <v>0.00624522845987752</v>
      </c>
      <c r="L467" s="9" t="n">
        <f aca="false">F467/F437-1</f>
        <v>0.0176987309331167</v>
      </c>
      <c r="M467" s="9" t="n">
        <f aca="false">B467/B460-1</f>
        <v>-0.0318711535360455</v>
      </c>
      <c r="N467" s="9" t="n">
        <f aca="false">B467/B437-1</f>
        <v>0.145628006599714</v>
      </c>
      <c r="O467" s="8" t="n">
        <f aca="false">MAX(O466,F467)</f>
        <v>148.981813947578</v>
      </c>
      <c r="P467" s="9" t="n">
        <f aca="false">F467/O467-1</f>
        <v>-0.0170082350027433</v>
      </c>
      <c r="Q467" s="8" t="n">
        <f aca="false">MAX(Q466,B467)</f>
        <v>2134.06883985973</v>
      </c>
      <c r="R467" s="9" t="n">
        <f aca="false">B467/Q467-1</f>
        <v>-0.0318711535360455</v>
      </c>
      <c r="S467" s="9" t="n">
        <f aca="false">B467/INDEX($B:$B,$E467)-1</f>
        <v>0.300278075476</v>
      </c>
      <c r="T467" s="0" t="n">
        <f aca="false">IF(AND($A467&gt;=CrashTest!$B$3,$A467&lt;=CrashTest!$C$3),1,IF(AND($A467&gt;=CrashTest!$B$4,$A467&lt;=CrashTest!$C$4),2,IF(AND($A467&gt;=CrashTest!$B$5,$A467&lt;=CrashTest!$C$5),3,IF(AND($A467&gt;=CrashTest!$B$6,$A467&lt;=CrashTest!$C$6),4,IF(AND($A467&gt;=CrashTest!$B$7,$A467&lt;=CrashTest!$C$7),5,0)))))</f>
        <v>0</v>
      </c>
      <c r="U467" s="8" t="str">
        <f aca="false">IF(T467=0,"",IF(T466=T467,MAX(U466,B467),B467))</f>
        <v/>
      </c>
      <c r="V467" s="9" t="str">
        <f aca="false">IF(T467=0,"",B467/U467-1)</f>
        <v/>
      </c>
      <c r="W467" s="8" t="str">
        <f aca="false">IF(T467=0,"",IF(T466=T467,MAX(W466,F467),F467))</f>
        <v/>
      </c>
      <c r="X467" s="9" t="str">
        <f aca="false">IF(T467=0,"",F467/W467-1)</f>
        <v/>
      </c>
    </row>
    <row r="468" customFormat="false" ht="15" hidden="false" customHeight="false" outlineLevel="0" collapsed="false">
      <c r="A468" s="5" t="n">
        <v>44296</v>
      </c>
      <c r="B468" s="6" t="n">
        <v>2130.18779029807</v>
      </c>
      <c r="C468" s="7" t="n">
        <v>1333.794573</v>
      </c>
      <c r="D468" s="0" t="n">
        <f aca="false">INT((ROW()-3)/30)</f>
        <v>15</v>
      </c>
      <c r="E468" s="0" t="n">
        <f aca="false">2+30*D468</f>
        <v>452</v>
      </c>
      <c r="F468" s="8" t="n">
        <f aca="false">INDEX($F:$F,$E468)*(2*B468/INDEX($B:$B,$E468)-C468/INDEX($C:$C,$E468))</f>
        <v>146.164447513529</v>
      </c>
      <c r="G468" s="9" t="n">
        <f aca="false">B468/B467-1</f>
        <v>0.0310418790487206</v>
      </c>
      <c r="H468" s="9" t="n">
        <f aca="false">F468/F467-1</f>
        <v>-0.00193549199791609</v>
      </c>
      <c r="I468" s="9" t="n">
        <f aca="false">LN(B468/B467)</f>
        <v>0.0305698240437304</v>
      </c>
      <c r="J468" s="9" t="n">
        <f aca="false">LN(F468/F467)</f>
        <v>-0.00193736748293465</v>
      </c>
      <c r="K468" s="9" t="n">
        <f aca="false">F468/F461-1</f>
        <v>-0.00818839299939855</v>
      </c>
      <c r="L468" s="9" t="n">
        <f aca="false">F468/F438-1</f>
        <v>0.0181820668861254</v>
      </c>
      <c r="M468" s="9" t="n">
        <f aca="false">B468/B461-1</f>
        <v>0.0518672542957197</v>
      </c>
      <c r="N468" s="9" t="n">
        <f aca="false">B468/B438-1</f>
        <v>0.165493298373251</v>
      </c>
      <c r="O468" s="8" t="n">
        <f aca="false">MAX(O467,F468)</f>
        <v>148.981813947578</v>
      </c>
      <c r="P468" s="9" t="n">
        <f aca="false">F468/O468-1</f>
        <v>-0.018910807697913</v>
      </c>
      <c r="Q468" s="8" t="n">
        <f aca="false">MAX(Q467,B468)</f>
        <v>2134.06883985973</v>
      </c>
      <c r="R468" s="9" t="n">
        <f aca="false">B468/Q468-1</f>
        <v>-0.00181861498053404</v>
      </c>
      <c r="S468" s="9" t="n">
        <f aca="false">B468/INDEX($B:$B,$E468)-1</f>
        <v>0.340641150224629</v>
      </c>
      <c r="T468" s="0" t="n">
        <f aca="false">IF(AND($A468&gt;=CrashTest!$B$3,$A468&lt;=CrashTest!$C$3),1,IF(AND($A468&gt;=CrashTest!$B$4,$A468&lt;=CrashTest!$C$4),2,IF(AND($A468&gt;=CrashTest!$B$5,$A468&lt;=CrashTest!$C$5),3,IF(AND($A468&gt;=CrashTest!$B$6,$A468&lt;=CrashTest!$C$6),4,IF(AND($A468&gt;=CrashTest!$B$7,$A468&lt;=CrashTest!$C$7),5,0)))))</f>
        <v>0</v>
      </c>
      <c r="U468" s="8" t="str">
        <f aca="false">IF(T468=0,"",IF(T467=T468,MAX(U467,B468),B468))</f>
        <v/>
      </c>
      <c r="V468" s="9" t="str">
        <f aca="false">IF(T468=0,"",B468/U468-1)</f>
        <v/>
      </c>
      <c r="W468" s="8" t="str">
        <f aca="false">IF(T468=0,"",IF(T467=T468,MAX(W467,F468),F468))</f>
        <v/>
      </c>
      <c r="X468" s="9" t="str">
        <f aca="false">IF(T468=0,"",F468/W468-1)</f>
        <v/>
      </c>
    </row>
    <row r="469" customFormat="false" ht="15" hidden="false" customHeight="false" outlineLevel="0" collapsed="false">
      <c r="A469" s="5" t="n">
        <v>44297</v>
      </c>
      <c r="B469" s="6" t="n">
        <v>2144.37211630625</v>
      </c>
      <c r="C469" s="7" t="n">
        <v>1348.941554</v>
      </c>
      <c r="D469" s="0" t="n">
        <f aca="false">INT((ROW()-3)/30)</f>
        <v>15</v>
      </c>
      <c r="E469" s="0" t="n">
        <f aca="false">2+30*D469</f>
        <v>452</v>
      </c>
      <c r="F469" s="8" t="n">
        <f aca="false">INDEX($F:$F,$E469)*(2*B469/INDEX($B:$B,$E469)-C469/INDEX($C:$C,$E469))</f>
        <v>146.071505792209</v>
      </c>
      <c r="G469" s="9" t="n">
        <f aca="false">B469/B468-1</f>
        <v>0.00665872092253195</v>
      </c>
      <c r="H469" s="9" t="n">
        <f aca="false">F469/F468-1</f>
        <v>-0.000635870917317982</v>
      </c>
      <c r="I469" s="9" t="n">
        <f aca="false">LN(B469/B468)</f>
        <v>0.00663664956420508</v>
      </c>
      <c r="J469" s="9" t="n">
        <f aca="false">LN(F469/F468)</f>
        <v>-0.000636073168971569</v>
      </c>
      <c r="K469" s="9" t="n">
        <f aca="false">F469/F462-1</f>
        <v>0.00191546757796446</v>
      </c>
      <c r="L469" s="9" t="n">
        <f aca="false">F469/F439-1</f>
        <v>0.0225456860781659</v>
      </c>
      <c r="M469" s="9" t="n">
        <f aca="false">B469/B462-1</f>
        <v>0.032240626373919</v>
      </c>
      <c r="N469" s="9" t="n">
        <f aca="false">B469/B439-1</f>
        <v>0.212534745366409</v>
      </c>
      <c r="O469" s="8" t="n">
        <f aca="false">MAX(O468,F469)</f>
        <v>148.981813947578</v>
      </c>
      <c r="P469" s="9" t="n">
        <f aca="false">F469/O469-1</f>
        <v>-0.0195346537825928</v>
      </c>
      <c r="Q469" s="8" t="n">
        <f aca="false">MAX(Q468,B469)</f>
        <v>2144.37211630625</v>
      </c>
      <c r="R469" s="9" t="n">
        <f aca="false">B469/Q469-1</f>
        <v>0</v>
      </c>
      <c r="S469" s="9" t="n">
        <f aca="false">B469/INDEX($B:$B,$E469)-1</f>
        <v>0.349568105501238</v>
      </c>
      <c r="T469" s="0" t="n">
        <f aca="false">IF(AND($A469&gt;=CrashTest!$B$3,$A469&lt;=CrashTest!$C$3),1,IF(AND($A469&gt;=CrashTest!$B$4,$A469&lt;=CrashTest!$C$4),2,IF(AND($A469&gt;=CrashTest!$B$5,$A469&lt;=CrashTest!$C$5),3,IF(AND($A469&gt;=CrashTest!$B$6,$A469&lt;=CrashTest!$C$6),4,IF(AND($A469&gt;=CrashTest!$B$7,$A469&lt;=CrashTest!$C$7),5,0)))))</f>
        <v>0</v>
      </c>
      <c r="U469" s="8" t="str">
        <f aca="false">IF(T469=0,"",IF(T468=T469,MAX(U468,B469),B469))</f>
        <v/>
      </c>
      <c r="V469" s="9" t="str">
        <f aca="false">IF(T469=0,"",B469/U469-1)</f>
        <v/>
      </c>
      <c r="W469" s="8" t="str">
        <f aca="false">IF(T469=0,"",IF(T468=T469,MAX(W468,F469),F469))</f>
        <v/>
      </c>
      <c r="X469" s="9" t="str">
        <f aca="false">IF(T469=0,"",F469/W469-1)</f>
        <v/>
      </c>
    </row>
    <row r="470" customFormat="false" ht="15" hidden="false" customHeight="false" outlineLevel="0" collapsed="false">
      <c r="A470" s="5" t="n">
        <v>44298</v>
      </c>
      <c r="B470" s="6" t="n">
        <v>2142.82890011689</v>
      </c>
      <c r="C470" s="7" t="n">
        <v>1335.378952</v>
      </c>
      <c r="D470" s="0" t="n">
        <f aca="false">INT((ROW()-3)/30)</f>
        <v>15</v>
      </c>
      <c r="E470" s="0" t="n">
        <f aca="false">2+30*D470</f>
        <v>452</v>
      </c>
      <c r="F470" s="8" t="n">
        <f aca="false">INDEX($F:$F,$E470)*(2*B470/INDEX($B:$B,$E470)-C470/INDEX($C:$C,$E470))</f>
        <v>148.109115319496</v>
      </c>
      <c r="G470" s="9" t="n">
        <f aca="false">B470/B469-1</f>
        <v>-0.000719658765204523</v>
      </c>
      <c r="H470" s="9" t="n">
        <f aca="false">F470/F469-1</f>
        <v>0.0139493977024145</v>
      </c>
      <c r="I470" s="9" t="n">
        <f aca="false">LN(B470/B469)</f>
        <v>-0.000719917843879974</v>
      </c>
      <c r="J470" s="9" t="n">
        <f aca="false">LN(F470/F469)</f>
        <v>0.013853000277229</v>
      </c>
      <c r="K470" s="9" t="n">
        <f aca="false">F470/F463-1</f>
        <v>0.0233601565225905</v>
      </c>
      <c r="L470" s="9" t="n">
        <f aca="false">F470/F440-1</f>
        <v>0.0118622721838251</v>
      </c>
      <c r="M470" s="9" t="n">
        <f aca="false">B470/B463-1</f>
        <v>0.0206244575288366</v>
      </c>
      <c r="N470" s="9" t="n">
        <f aca="false">B470/B440-1</f>
        <v>0.111882776724666</v>
      </c>
      <c r="O470" s="8" t="n">
        <f aca="false">MAX(O469,F470)</f>
        <v>148.981813947578</v>
      </c>
      <c r="P470" s="9" t="n">
        <f aca="false">F470/O470-1</f>
        <v>-0.00585775273477074</v>
      </c>
      <c r="Q470" s="8" t="n">
        <f aca="false">MAX(Q469,B470)</f>
        <v>2144.37211630625</v>
      </c>
      <c r="R470" s="9" t="n">
        <f aca="false">B470/Q470-1</f>
        <v>-0.000719658765204523</v>
      </c>
      <c r="S470" s="9" t="n">
        <f aca="false">B470/INDEX($B:$B,$E470)-1</f>
        <v>0.348596876984873</v>
      </c>
      <c r="T470" s="0" t="n">
        <f aca="false">IF(AND($A470&gt;=CrashTest!$B$3,$A470&lt;=CrashTest!$C$3),1,IF(AND($A470&gt;=CrashTest!$B$4,$A470&lt;=CrashTest!$C$4),2,IF(AND($A470&gt;=CrashTest!$B$5,$A470&lt;=CrashTest!$C$5),3,IF(AND($A470&gt;=CrashTest!$B$6,$A470&lt;=CrashTest!$C$6),4,IF(AND($A470&gt;=CrashTest!$B$7,$A470&lt;=CrashTest!$C$7),5,0)))))</f>
        <v>0</v>
      </c>
      <c r="U470" s="8" t="str">
        <f aca="false">IF(T470=0,"",IF(T469=T470,MAX(U469,B470),B470))</f>
        <v/>
      </c>
      <c r="V470" s="9" t="str">
        <f aca="false">IF(T470=0,"",B470/U470-1)</f>
        <v/>
      </c>
      <c r="W470" s="8" t="str">
        <f aca="false">IF(T470=0,"",IF(T469=T470,MAX(W469,F470),F470))</f>
        <v/>
      </c>
      <c r="X470" s="9" t="str">
        <f aca="false">IF(T470=0,"",F470/W470-1)</f>
        <v/>
      </c>
    </row>
    <row r="471" customFormat="false" ht="15" hidden="false" customHeight="false" outlineLevel="0" collapsed="false">
      <c r="A471" s="5" t="n">
        <v>44299</v>
      </c>
      <c r="B471" s="6" t="n">
        <v>2297.89169135009</v>
      </c>
      <c r="C471" s="7" t="n">
        <v>1500.492371</v>
      </c>
      <c r="D471" s="0" t="n">
        <f aca="false">INT((ROW()-3)/30)</f>
        <v>15</v>
      </c>
      <c r="E471" s="0" t="n">
        <f aca="false">2+30*D471</f>
        <v>452</v>
      </c>
      <c r="F471" s="8" t="n">
        <f aca="false">INDEX($F:$F,$E471)*(2*B471/INDEX($B:$B,$E471)-C471/INDEX($C:$C,$E471))</f>
        <v>147.173584635939</v>
      </c>
      <c r="G471" s="9" t="n">
        <f aca="false">B471/B470-1</f>
        <v>0.072363589656991</v>
      </c>
      <c r="H471" s="9" t="n">
        <f aca="false">F471/F470-1</f>
        <v>-0.00631649633136155</v>
      </c>
      <c r="I471" s="9" t="n">
        <f aca="false">LN(B471/B470)</f>
        <v>0.0698651745998008</v>
      </c>
      <c r="J471" s="9" t="n">
        <f aca="false">LN(F471/F470)</f>
        <v>-0.00633652979975566</v>
      </c>
      <c r="K471" s="9" t="n">
        <f aca="false">F471/F464-1</f>
        <v>0.00203969253669611</v>
      </c>
      <c r="L471" s="9" t="n">
        <f aca="false">F471/F441-1</f>
        <v>-0.0121372485924731</v>
      </c>
      <c r="M471" s="9" t="n">
        <f aca="false">B471/B464-1</f>
        <v>0.0854978135199724</v>
      </c>
      <c r="N471" s="9" t="n">
        <f aca="false">B471/B441-1</f>
        <v>0.226098680196039</v>
      </c>
      <c r="O471" s="8" t="n">
        <f aca="false">MAX(O470,F471)</f>
        <v>148.981813947578</v>
      </c>
      <c r="P471" s="9" t="n">
        <f aca="false">F471/O471-1</f>
        <v>-0.0121372485924731</v>
      </c>
      <c r="Q471" s="8" t="n">
        <f aca="false">MAX(Q470,B471)</f>
        <v>2297.89169135009</v>
      </c>
      <c r="R471" s="9" t="n">
        <f aca="false">B471/Q471-1</f>
        <v>0</v>
      </c>
      <c r="S471" s="9" t="n">
        <f aca="false">B471/INDEX($B:$B,$E471)-1</f>
        <v>0.446186188003706</v>
      </c>
      <c r="T471" s="0" t="n">
        <f aca="false">IF(AND($A471&gt;=CrashTest!$B$3,$A471&lt;=CrashTest!$C$3),1,IF(AND($A471&gt;=CrashTest!$B$4,$A471&lt;=CrashTest!$C$4),2,IF(AND($A471&gt;=CrashTest!$B$5,$A471&lt;=CrashTest!$C$5),3,IF(AND($A471&gt;=CrashTest!$B$6,$A471&lt;=CrashTest!$C$6),4,IF(AND($A471&gt;=CrashTest!$B$7,$A471&lt;=CrashTest!$C$7),5,0)))))</f>
        <v>0</v>
      </c>
      <c r="U471" s="8" t="str">
        <f aca="false">IF(T471=0,"",IF(T470=T471,MAX(U470,B471),B471))</f>
        <v/>
      </c>
      <c r="V471" s="9" t="str">
        <f aca="false">IF(T471=0,"",B471/U471-1)</f>
        <v/>
      </c>
      <c r="W471" s="8" t="str">
        <f aca="false">IF(T471=0,"",IF(T470=T471,MAX(W470,F471),F471))</f>
        <v/>
      </c>
      <c r="X471" s="9" t="str">
        <f aca="false">IF(T471=0,"",F471/W471-1)</f>
        <v/>
      </c>
    </row>
    <row r="472" customFormat="false" ht="15" hidden="false" customHeight="false" outlineLevel="0" collapsed="false">
      <c r="A472" s="5" t="n">
        <v>44300</v>
      </c>
      <c r="B472" s="6" t="n">
        <v>2430.29892869667</v>
      </c>
      <c r="C472" s="7" t="n">
        <v>1636.396475</v>
      </c>
      <c r="D472" s="0" t="n">
        <f aca="false">INT((ROW()-3)/30)</f>
        <v>15</v>
      </c>
      <c r="E472" s="0" t="n">
        <f aca="false">2+30*D472</f>
        <v>452</v>
      </c>
      <c r="F472" s="8" t="n">
        <f aca="false">INDEX($F:$F,$E472)*(2*B472/INDEX($B:$B,$E472)-C472/INDEX($C:$C,$E472))</f>
        <v>147.240099135964</v>
      </c>
      <c r="G472" s="9" t="n">
        <f aca="false">B472/B471-1</f>
        <v>0.0576211828629687</v>
      </c>
      <c r="H472" s="9" t="n">
        <f aca="false">F472/F471-1</f>
        <v>0.000451945912644414</v>
      </c>
      <c r="I472" s="9" t="n">
        <f aca="false">LN(B472/B471)</f>
        <v>0.0560222190967842</v>
      </c>
      <c r="J472" s="9" t="n">
        <f aca="false">LN(F472/F471)</f>
        <v>0.000451843815850763</v>
      </c>
      <c r="K472" s="9" t="n">
        <f aca="false">F472/F465-1</f>
        <v>-0.00841954374853671</v>
      </c>
      <c r="L472" s="9" t="n">
        <f aca="false">F472/F442-1</f>
        <v>0.0182615609886549</v>
      </c>
      <c r="M472" s="9" t="n">
        <f aca="false">B472/B465-1</f>
        <v>0.224086587054644</v>
      </c>
      <c r="N472" s="9" t="n">
        <f aca="false">B472/B442-1</f>
        <v>0.352491523061431</v>
      </c>
      <c r="O472" s="8" t="n">
        <f aca="false">MAX(O471,F472)</f>
        <v>148.981813947578</v>
      </c>
      <c r="P472" s="9" t="n">
        <f aca="false">F472/O472-1</f>
        <v>-0.0116907880597208</v>
      </c>
      <c r="Q472" s="8" t="n">
        <f aca="false">MAX(Q471,B472)</f>
        <v>2430.29892869667</v>
      </c>
      <c r="R472" s="9" t="n">
        <f aca="false">B472/Q472-1</f>
        <v>0</v>
      </c>
      <c r="S472" s="9" t="n">
        <f aca="false">B472/INDEX($B:$B,$E472)-1</f>
        <v>0.529517146796567</v>
      </c>
      <c r="T472" s="0" t="n">
        <f aca="false">IF(AND($A472&gt;=CrashTest!$B$3,$A472&lt;=CrashTest!$C$3),1,IF(AND($A472&gt;=CrashTest!$B$4,$A472&lt;=CrashTest!$C$4),2,IF(AND($A472&gt;=CrashTest!$B$5,$A472&lt;=CrashTest!$C$5),3,IF(AND($A472&gt;=CrashTest!$B$6,$A472&lt;=CrashTest!$C$6),4,IF(AND($A472&gt;=CrashTest!$B$7,$A472&lt;=CrashTest!$C$7),5,0)))))</f>
        <v>0</v>
      </c>
      <c r="U472" s="8" t="str">
        <f aca="false">IF(T472=0,"",IF(T471=T472,MAX(U471,B472),B472))</f>
        <v/>
      </c>
      <c r="V472" s="9" t="str">
        <f aca="false">IF(T472=0,"",B472/U472-1)</f>
        <v/>
      </c>
      <c r="W472" s="8" t="str">
        <f aca="false">IF(T472=0,"",IF(T471=T472,MAX(W471,F472),F472))</f>
        <v/>
      </c>
      <c r="X472" s="9" t="str">
        <f aca="false">IF(T472=0,"",F472/W472-1)</f>
        <v/>
      </c>
    </row>
    <row r="473" customFormat="false" ht="15" hidden="false" customHeight="false" outlineLevel="0" collapsed="false">
      <c r="A473" s="5" t="n">
        <v>44301</v>
      </c>
      <c r="B473" s="6" t="n">
        <v>2519.58225540619</v>
      </c>
      <c r="C473" s="7" t="n">
        <v>1723.250229</v>
      </c>
      <c r="D473" s="0" t="n">
        <f aca="false">INT((ROW()-3)/30)</f>
        <v>15</v>
      </c>
      <c r="E473" s="0" t="n">
        <f aca="false">2+30*D473</f>
        <v>452</v>
      </c>
      <c r="F473" s="8" t="n">
        <f aca="false">INDEX($F:$F,$E473)*(2*B473/INDEX($B:$B,$E473)-C473/INDEX($C:$C,$E473))</f>
        <v>148.099638602908</v>
      </c>
      <c r="G473" s="9" t="n">
        <f aca="false">B473/B472-1</f>
        <v>0.0367375904483493</v>
      </c>
      <c r="H473" s="9" t="n">
        <f aca="false">F473/F472-1</f>
        <v>0.00583767242747202</v>
      </c>
      <c r="I473" s="9" t="n">
        <f aca="false">LN(B473/B472)</f>
        <v>0.0360788504063065</v>
      </c>
      <c r="J473" s="9" t="n">
        <f aca="false">LN(F473/F472)</f>
        <v>0.0058206992416845</v>
      </c>
      <c r="K473" s="9" t="n">
        <f aca="false">F473/F466-1</f>
        <v>0.0161929638991636</v>
      </c>
      <c r="L473" s="9" t="n">
        <f aca="false">F473/F443-1</f>
        <v>0.0372057054431942</v>
      </c>
      <c r="M473" s="9" t="n">
        <f aca="false">B473/B466-1</f>
        <v>0.212182633006486</v>
      </c>
      <c r="N473" s="9" t="n">
        <f aca="false">B473/B443-1</f>
        <v>0.402142425878758</v>
      </c>
      <c r="O473" s="8" t="n">
        <f aca="false">MAX(O472,F473)</f>
        <v>148.981813947578</v>
      </c>
      <c r="P473" s="9" t="n">
        <f aca="false">F473/O473-1</f>
        <v>-0.00592136262336052</v>
      </c>
      <c r="Q473" s="8" t="n">
        <f aca="false">MAX(Q472,B473)</f>
        <v>2519.58225540619</v>
      </c>
      <c r="R473" s="9" t="n">
        <f aca="false">B473/Q473-1</f>
        <v>0</v>
      </c>
      <c r="S473" s="9" t="n">
        <f aca="false">B473/INDEX($B:$B,$E473)-1</f>
        <v>0.585707921319307</v>
      </c>
      <c r="T473" s="0" t="n">
        <f aca="false">IF(AND($A473&gt;=CrashTest!$B$3,$A473&lt;=CrashTest!$C$3),1,IF(AND($A473&gt;=CrashTest!$B$4,$A473&lt;=CrashTest!$C$4),2,IF(AND($A473&gt;=CrashTest!$B$5,$A473&lt;=CrashTest!$C$5),3,IF(AND($A473&gt;=CrashTest!$B$6,$A473&lt;=CrashTest!$C$6),4,IF(AND($A473&gt;=CrashTest!$B$7,$A473&lt;=CrashTest!$C$7),5,0)))))</f>
        <v>0</v>
      </c>
      <c r="U473" s="8" t="str">
        <f aca="false">IF(T473=0,"",IF(T472=T473,MAX(U472,B473),B473))</f>
        <v/>
      </c>
      <c r="V473" s="9" t="str">
        <f aca="false">IF(T473=0,"",B473/U473-1)</f>
        <v/>
      </c>
      <c r="W473" s="8" t="str">
        <f aca="false">IF(T473=0,"",IF(T472=T473,MAX(W472,F473),F473))</f>
        <v/>
      </c>
      <c r="X473" s="9" t="str">
        <f aca="false">IF(T473=0,"",F473/W473-1)</f>
        <v/>
      </c>
    </row>
    <row r="474" customFormat="false" ht="15" hidden="false" customHeight="false" outlineLevel="0" collapsed="false">
      <c r="A474" s="5" t="n">
        <v>44302</v>
      </c>
      <c r="B474" s="6" t="n">
        <v>2428.35284687317</v>
      </c>
      <c r="C474" s="7" t="n">
        <v>1629.827258</v>
      </c>
      <c r="D474" s="0" t="n">
        <f aca="false">INT((ROW()-3)/30)</f>
        <v>15</v>
      </c>
      <c r="E474" s="0" t="n">
        <f aca="false">2+30*D474</f>
        <v>452</v>
      </c>
      <c r="F474" s="8" t="n">
        <f aca="false">INDEX($F:$F,$E474)*(2*B474/INDEX($B:$B,$E474)-C474/INDEX($C:$C,$E474))</f>
        <v>148.017087286861</v>
      </c>
      <c r="G474" s="9" t="n">
        <f aca="false">B474/B473-1</f>
        <v>-0.0362081485283015</v>
      </c>
      <c r="H474" s="9" t="n">
        <f aca="false">F474/F473-1</f>
        <v>-0.000557403899335673</v>
      </c>
      <c r="I474" s="9" t="n">
        <f aca="false">LN(B474/B473)</f>
        <v>-0.0368799293958962</v>
      </c>
      <c r="J474" s="9" t="n">
        <f aca="false">LN(F474/F473)</f>
        <v>-0.000557559306641613</v>
      </c>
      <c r="K474" s="9" t="n">
        <f aca="false">F474/F467-1</f>
        <v>0.010715012521689</v>
      </c>
      <c r="L474" s="9" t="n">
        <f aca="false">F474/F444-1</f>
        <v>0.0263253624920381</v>
      </c>
      <c r="M474" s="9" t="n">
        <f aca="false">B474/B467-1</f>
        <v>0.175358103936501</v>
      </c>
      <c r="N474" s="9" t="n">
        <f aca="false">B474/B444-1</f>
        <v>0.335090643323031</v>
      </c>
      <c r="O474" s="8" t="n">
        <f aca="false">MAX(O473,F474)</f>
        <v>148.981813947578</v>
      </c>
      <c r="P474" s="9" t="n">
        <f aca="false">F474/O474-1</f>
        <v>-0.00647546593208059</v>
      </c>
      <c r="Q474" s="8" t="n">
        <f aca="false">MAX(Q473,B474)</f>
        <v>2519.58225540619</v>
      </c>
      <c r="R474" s="9" t="n">
        <f aca="false">B474/Q474-1</f>
        <v>-0.0362081485283015</v>
      </c>
      <c r="S474" s="9" t="n">
        <f aca="false">B474/INDEX($B:$B,$E474)-1</f>
        <v>0.528292373381674</v>
      </c>
      <c r="T474" s="0" t="n">
        <f aca="false">IF(AND($A474&gt;=CrashTest!$B$3,$A474&lt;=CrashTest!$C$3),1,IF(AND($A474&gt;=CrashTest!$B$4,$A474&lt;=CrashTest!$C$4),2,IF(AND($A474&gt;=CrashTest!$B$5,$A474&lt;=CrashTest!$C$5),3,IF(AND($A474&gt;=CrashTest!$B$6,$A474&lt;=CrashTest!$C$6),4,IF(AND($A474&gt;=CrashTest!$B$7,$A474&lt;=CrashTest!$C$7),5,0)))))</f>
        <v>0</v>
      </c>
      <c r="U474" s="8" t="str">
        <f aca="false">IF(T474=0,"",IF(T473=T474,MAX(U473,B474),B474))</f>
        <v/>
      </c>
      <c r="V474" s="9" t="str">
        <f aca="false">IF(T474=0,"",B474/U474-1)</f>
        <v/>
      </c>
      <c r="W474" s="8" t="str">
        <f aca="false">IF(T474=0,"",IF(T473=T474,MAX(W473,F474),F474))</f>
        <v/>
      </c>
      <c r="X474" s="9" t="str">
        <f aca="false">IF(T474=0,"",F474/W474-1)</f>
        <v/>
      </c>
    </row>
    <row r="475" customFormat="false" ht="15" hidden="false" customHeight="false" outlineLevel="0" collapsed="false">
      <c r="A475" s="5" t="n">
        <v>44303</v>
      </c>
      <c r="B475" s="6" t="n">
        <v>2342.16061426067</v>
      </c>
      <c r="C475" s="7" t="n">
        <v>1518.69956</v>
      </c>
      <c r="D475" s="0" t="n">
        <f aca="false">INT((ROW()-3)/30)</f>
        <v>15</v>
      </c>
      <c r="E475" s="0" t="n">
        <f aca="false">2+30*D475</f>
        <v>452</v>
      </c>
      <c r="F475" s="8" t="n">
        <f aca="false">INDEX($F:$F,$E475)*(2*B475/INDEX($B:$B,$E475)-C475/INDEX($C:$C,$E475))</f>
        <v>151.829658388229</v>
      </c>
      <c r="G475" s="9" t="n">
        <f aca="false">B475/B474-1</f>
        <v>-0.035494113931377</v>
      </c>
      <c r="H475" s="9" t="n">
        <f aca="false">F475/F474-1</f>
        <v>0.0257576417105112</v>
      </c>
      <c r="I475" s="9" t="n">
        <f aca="false">LN(B475/B474)</f>
        <v>-0.0361393439399691</v>
      </c>
      <c r="J475" s="9" t="n">
        <f aca="false">LN(F475/F474)</f>
        <v>0.0254315021886073</v>
      </c>
      <c r="K475" s="9" t="n">
        <f aca="false">F475/F468-1</f>
        <v>0.0387591577231929</v>
      </c>
      <c r="L475" s="9" t="n">
        <f aca="false">F475/F445-1</f>
        <v>0.0437081105197181</v>
      </c>
      <c r="M475" s="9" t="n">
        <f aca="false">B475/B468-1</f>
        <v>0.099508984573111</v>
      </c>
      <c r="N475" s="9" t="n">
        <f aca="false">B475/B445-1</f>
        <v>0.314605514892503</v>
      </c>
      <c r="O475" s="8" t="n">
        <f aca="false">MAX(O474,F475)</f>
        <v>151.829658388229</v>
      </c>
      <c r="P475" s="9" t="n">
        <f aca="false">F475/O475-1</f>
        <v>0</v>
      </c>
      <c r="Q475" s="8" t="n">
        <f aca="false">MAX(Q474,B475)</f>
        <v>2519.58225540619</v>
      </c>
      <c r="R475" s="9" t="n">
        <f aca="false">B475/Q475-1</f>
        <v>-0.0704170863105706</v>
      </c>
      <c r="S475" s="9" t="n">
        <f aca="false">B475/INDEX($B:$B,$E475)-1</f>
        <v>0.47404698976041</v>
      </c>
      <c r="T475" s="0" t="n">
        <f aca="false">IF(AND($A475&gt;=CrashTest!$B$3,$A475&lt;=CrashTest!$C$3),1,IF(AND($A475&gt;=CrashTest!$B$4,$A475&lt;=CrashTest!$C$4),2,IF(AND($A475&gt;=CrashTest!$B$5,$A475&lt;=CrashTest!$C$5),3,IF(AND($A475&gt;=CrashTest!$B$6,$A475&lt;=CrashTest!$C$6),4,IF(AND($A475&gt;=CrashTest!$B$7,$A475&lt;=CrashTest!$C$7),5,0)))))</f>
        <v>0</v>
      </c>
      <c r="U475" s="8" t="str">
        <f aca="false">IF(T475=0,"",IF(T474=T475,MAX(U474,B475),B475))</f>
        <v/>
      </c>
      <c r="V475" s="9" t="str">
        <f aca="false">IF(T475=0,"",B475/U475-1)</f>
        <v/>
      </c>
      <c r="W475" s="8" t="str">
        <f aca="false">IF(T475=0,"",IF(T474=T475,MAX(W474,F475),F475))</f>
        <v/>
      </c>
      <c r="X475" s="9" t="str">
        <f aca="false">IF(T475=0,"",F475/W475-1)</f>
        <v/>
      </c>
    </row>
    <row r="476" customFormat="false" ht="15" hidden="false" customHeight="false" outlineLevel="0" collapsed="false">
      <c r="A476" s="5" t="n">
        <v>44304</v>
      </c>
      <c r="B476" s="6" t="n">
        <v>2243.48254529515</v>
      </c>
      <c r="C476" s="7" t="n">
        <v>1439.719419</v>
      </c>
      <c r="D476" s="0" t="n">
        <f aca="false">INT((ROW()-3)/30)</f>
        <v>15</v>
      </c>
      <c r="E476" s="0" t="n">
        <f aca="false">2+30*D476</f>
        <v>452</v>
      </c>
      <c r="F476" s="8" t="n">
        <f aca="false">INDEX($F:$F,$E476)*(2*B476/INDEX($B:$B,$E476)-C476/INDEX($C:$C,$E476))</f>
        <v>147.984649077158</v>
      </c>
      <c r="G476" s="9" t="n">
        <f aca="false">B476/B475-1</f>
        <v>-0.0421312135319418</v>
      </c>
      <c r="H476" s="9" t="n">
        <f aca="false">F476/F475-1</f>
        <v>-0.0253244942515736</v>
      </c>
      <c r="I476" s="9" t="n">
        <f aca="false">LN(B476/B475)</f>
        <v>-0.0430444765004893</v>
      </c>
      <c r="J476" s="9" t="n">
        <f aca="false">LN(F476/F475)</f>
        <v>-0.0256506779963643</v>
      </c>
      <c r="K476" s="9" t="n">
        <f aca="false">F476/F469-1</f>
        <v>0.0130973065182907</v>
      </c>
      <c r="L476" s="9" t="n">
        <f aca="false">F476/F446-1</f>
        <v>0.0135999691667643</v>
      </c>
      <c r="M476" s="9" t="n">
        <f aca="false">B476/B469-1</f>
        <v>0.0462188573686646</v>
      </c>
      <c r="N476" s="9" t="n">
        <f aca="false">B476/B446-1</f>
        <v>0.23923716882004</v>
      </c>
      <c r="O476" s="8" t="n">
        <f aca="false">MAX(O475,F476)</f>
        <v>151.829658388229</v>
      </c>
      <c r="P476" s="9" t="n">
        <f aca="false">F476/O476-1</f>
        <v>-0.0253244942515736</v>
      </c>
      <c r="Q476" s="8" t="n">
        <f aca="false">MAX(Q475,B476)</f>
        <v>2519.58225540619</v>
      </c>
      <c r="R476" s="9" t="n">
        <f aca="false">B476/Q476-1</f>
        <v>-0.109581542542865</v>
      </c>
      <c r="S476" s="9" t="n">
        <f aca="false">B476/INDEX($B:$B,$E476)-1</f>
        <v>0.411943601278698</v>
      </c>
      <c r="T476" s="0" t="n">
        <f aca="false">IF(AND($A476&gt;=CrashTest!$B$3,$A476&lt;=CrashTest!$C$3),1,IF(AND($A476&gt;=CrashTest!$B$4,$A476&lt;=CrashTest!$C$4),2,IF(AND($A476&gt;=CrashTest!$B$5,$A476&lt;=CrashTest!$C$5),3,IF(AND($A476&gt;=CrashTest!$B$6,$A476&lt;=CrashTest!$C$6),4,IF(AND($A476&gt;=CrashTest!$B$7,$A476&lt;=CrashTest!$C$7),5,0)))))</f>
        <v>0</v>
      </c>
      <c r="U476" s="8" t="str">
        <f aca="false">IF(T476=0,"",IF(T475=T476,MAX(U475,B476),B476))</f>
        <v/>
      </c>
      <c r="V476" s="9" t="str">
        <f aca="false">IF(T476=0,"",B476/U476-1)</f>
        <v/>
      </c>
      <c r="W476" s="8" t="str">
        <f aca="false">IF(T476=0,"",IF(T475=T476,MAX(W475,F476),F476))</f>
        <v/>
      </c>
      <c r="X476" s="9" t="str">
        <f aca="false">IF(T476=0,"",F476/W476-1)</f>
        <v/>
      </c>
    </row>
    <row r="477" customFormat="false" ht="15" hidden="false" customHeight="false" outlineLevel="0" collapsed="false">
      <c r="A477" s="5" t="n">
        <v>44305</v>
      </c>
      <c r="B477" s="6" t="n">
        <v>2168.6250818235</v>
      </c>
      <c r="C477" s="7" t="n">
        <v>1359.996191</v>
      </c>
      <c r="D477" s="0" t="n">
        <f aca="false">INT((ROW()-3)/30)</f>
        <v>15</v>
      </c>
      <c r="E477" s="0" t="n">
        <f aca="false">2+30*D477</f>
        <v>452</v>
      </c>
      <c r="F477" s="8" t="n">
        <f aca="false">INDEX($F:$F,$E477)*(2*B477/INDEX($B:$B,$E477)-C477/INDEX($C:$C,$E477))</f>
        <v>148.43862441693</v>
      </c>
      <c r="G477" s="9" t="n">
        <f aca="false">B477/B476-1</f>
        <v>-0.0333666351131794</v>
      </c>
      <c r="H477" s="9" t="n">
        <f aca="false">F477/F476-1</f>
        <v>0.00306771913575221</v>
      </c>
      <c r="I477" s="9" t="n">
        <f aca="false">LN(B477/B476)</f>
        <v>-0.0339360023861824</v>
      </c>
      <c r="J477" s="9" t="n">
        <f aca="false">LN(F477/F476)</f>
        <v>0.0030630232866506</v>
      </c>
      <c r="K477" s="9" t="n">
        <f aca="false">F477/F470-1</f>
        <v>0.00222477257205633</v>
      </c>
      <c r="L477" s="9" t="n">
        <f aca="false">F477/F447-1</f>
        <v>0.0078430636509037</v>
      </c>
      <c r="M477" s="9" t="n">
        <f aca="false">B477/B470-1</f>
        <v>0.0120383767949006</v>
      </c>
      <c r="N477" s="9" t="n">
        <f aca="false">B477/B447-1</f>
        <v>0.196321114713069</v>
      </c>
      <c r="O477" s="8" t="n">
        <f aca="false">MAX(O476,F477)</f>
        <v>151.829658388229</v>
      </c>
      <c r="P477" s="9" t="n">
        <f aca="false">F477/O477-1</f>
        <v>-0.0223344635514402</v>
      </c>
      <c r="Q477" s="8" t="n">
        <f aca="false">MAX(Q476,B477)</f>
        <v>2519.58225540619</v>
      </c>
      <c r="R477" s="9" t="n">
        <f aca="false">B477/Q477-1</f>
        <v>-0.139291810310877</v>
      </c>
      <c r="S477" s="9" t="n">
        <f aca="false">B477/INDEX($B:$B,$E477)-1</f>
        <v>0.364831794334443</v>
      </c>
      <c r="T477" s="0" t="n">
        <f aca="false">IF(AND($A477&gt;=CrashTest!$B$3,$A477&lt;=CrashTest!$C$3),1,IF(AND($A477&gt;=CrashTest!$B$4,$A477&lt;=CrashTest!$C$4),2,IF(AND($A477&gt;=CrashTest!$B$5,$A477&lt;=CrashTest!$C$5),3,IF(AND($A477&gt;=CrashTest!$B$6,$A477&lt;=CrashTest!$C$6),4,IF(AND($A477&gt;=CrashTest!$B$7,$A477&lt;=CrashTest!$C$7),5,0)))))</f>
        <v>0</v>
      </c>
      <c r="U477" s="8" t="str">
        <f aca="false">IF(T477=0,"",IF(T476=T477,MAX(U476,B477),B477))</f>
        <v/>
      </c>
      <c r="V477" s="9" t="str">
        <f aca="false">IF(T477=0,"",B477/U477-1)</f>
        <v/>
      </c>
      <c r="W477" s="8" t="str">
        <f aca="false">IF(T477=0,"",IF(T476=T477,MAX(W476,F477),F477))</f>
        <v/>
      </c>
      <c r="X477" s="9" t="str">
        <f aca="false">IF(T477=0,"",F477/W477-1)</f>
        <v/>
      </c>
    </row>
    <row r="478" customFormat="false" ht="15" hidden="false" customHeight="false" outlineLevel="0" collapsed="false">
      <c r="A478" s="5" t="n">
        <v>44306</v>
      </c>
      <c r="B478" s="6" t="n">
        <v>2328.50510870836</v>
      </c>
      <c r="C478" s="7" t="n">
        <v>1532.997825</v>
      </c>
      <c r="D478" s="0" t="n">
        <f aca="false">INT((ROW()-3)/30)</f>
        <v>15</v>
      </c>
      <c r="E478" s="0" t="n">
        <f aca="false">2+30*D478</f>
        <v>452</v>
      </c>
      <c r="F478" s="8" t="n">
        <f aca="false">INDEX($F:$F,$E478)*(2*B478/INDEX($B:$B,$E478)-C478/INDEX($C:$C,$E478))</f>
        <v>147.004579203896</v>
      </c>
      <c r="G478" s="9" t="n">
        <f aca="false">B478/B477-1</f>
        <v>0.073724143571384</v>
      </c>
      <c r="H478" s="9" t="n">
        <f aca="false">F478/F477-1</f>
        <v>-0.00966086299079305</v>
      </c>
      <c r="I478" s="9" t="n">
        <f aca="false">LN(B478/B477)</f>
        <v>0.0711331135340801</v>
      </c>
      <c r="J478" s="9" t="n">
        <f aca="false">LN(F478/F477)</f>
        <v>-0.00970783187912214</v>
      </c>
      <c r="K478" s="9" t="n">
        <f aca="false">F478/F471-1</f>
        <v>-0.00114834080083515</v>
      </c>
      <c r="L478" s="9" t="n">
        <f aca="false">F478/F448-1</f>
        <v>0.00409720169605321</v>
      </c>
      <c r="M478" s="9" t="n">
        <f aca="false">B478/B471-1</f>
        <v>0.0133223935111944</v>
      </c>
      <c r="N478" s="9" t="n">
        <f aca="false">B478/B448-1</f>
        <v>0.304685189743743</v>
      </c>
      <c r="O478" s="8" t="n">
        <f aca="false">MAX(O477,F478)</f>
        <v>151.829658388229</v>
      </c>
      <c r="P478" s="9" t="n">
        <f aca="false">F478/O478-1</f>
        <v>-0.0317795563498899</v>
      </c>
      <c r="Q478" s="8" t="n">
        <f aca="false">MAX(Q477,B478)</f>
        <v>2519.58225540619</v>
      </c>
      <c r="R478" s="9" t="n">
        <f aca="false">B478/Q478-1</f>
        <v>-0.07583683616117</v>
      </c>
      <c r="S478" s="9" t="n">
        <f aca="false">B478/INDEX($B:$B,$E478)-1</f>
        <v>0.465452849490746</v>
      </c>
      <c r="T478" s="0" t="n">
        <f aca="false">IF(AND($A478&gt;=CrashTest!$B$3,$A478&lt;=CrashTest!$C$3),1,IF(AND($A478&gt;=CrashTest!$B$4,$A478&lt;=CrashTest!$C$4),2,IF(AND($A478&gt;=CrashTest!$B$5,$A478&lt;=CrashTest!$C$5),3,IF(AND($A478&gt;=CrashTest!$B$6,$A478&lt;=CrashTest!$C$6),4,IF(AND($A478&gt;=CrashTest!$B$7,$A478&lt;=CrashTest!$C$7),5,0)))))</f>
        <v>0</v>
      </c>
      <c r="U478" s="8" t="str">
        <f aca="false">IF(T478=0,"",IF(T477=T478,MAX(U477,B478),B478))</f>
        <v/>
      </c>
      <c r="V478" s="9" t="str">
        <f aca="false">IF(T478=0,"",B478/U478-1)</f>
        <v/>
      </c>
      <c r="W478" s="8" t="str">
        <f aca="false">IF(T478=0,"",IF(T477=T478,MAX(W477,F478),F478))</f>
        <v/>
      </c>
      <c r="X478" s="9" t="str">
        <f aca="false">IF(T478=0,"",F478/W478-1)</f>
        <v/>
      </c>
    </row>
    <row r="479" customFormat="false" ht="15" hidden="false" customHeight="false" outlineLevel="0" collapsed="false">
      <c r="A479" s="5" t="n">
        <v>44307</v>
      </c>
      <c r="B479" s="6" t="n">
        <v>2363.99523424898</v>
      </c>
      <c r="C479" s="7" t="n">
        <v>1558.818272</v>
      </c>
      <c r="D479" s="0" t="n">
        <f aca="false">INT((ROW()-3)/30)</f>
        <v>15</v>
      </c>
      <c r="E479" s="0" t="n">
        <f aca="false">2+30*D479</f>
        <v>452</v>
      </c>
      <c r="F479" s="8" t="n">
        <f aca="false">INDEX($F:$F,$E479)*(2*B479/INDEX($B:$B,$E479)-C479/INDEX($C:$C,$E479))</f>
        <v>148.827379260175</v>
      </c>
      <c r="G479" s="9" t="n">
        <f aca="false">B479/B478-1</f>
        <v>0.015241592302242</v>
      </c>
      <c r="H479" s="9" t="n">
        <f aca="false">F479/F478-1</f>
        <v>0.0123996141218872</v>
      </c>
      <c r="I479" s="9" t="n">
        <f aca="false">LN(B479/B478)</f>
        <v>0.0151266061436673</v>
      </c>
      <c r="J479" s="9" t="n">
        <f aca="false">LN(F479/F478)</f>
        <v>0.0123233685369292</v>
      </c>
      <c r="K479" s="9" t="n">
        <f aca="false">F479/F472-1</f>
        <v>0.0107802163508797</v>
      </c>
      <c r="L479" s="9" t="n">
        <f aca="false">F479/F449-1</f>
        <v>0.0323945276122468</v>
      </c>
      <c r="M479" s="9" t="n">
        <f aca="false">B479/B472-1</f>
        <v>-0.0272821148315476</v>
      </c>
      <c r="N479" s="9" t="n">
        <f aca="false">B479/B449-1</f>
        <v>0.399547667729172</v>
      </c>
      <c r="O479" s="8" t="n">
        <f aca="false">MAX(O478,F479)</f>
        <v>151.829658388229</v>
      </c>
      <c r="P479" s="9" t="n">
        <f aca="false">F479/O479-1</f>
        <v>-0.0197739964637061</v>
      </c>
      <c r="Q479" s="8" t="n">
        <f aca="false">MAX(Q478,B479)</f>
        <v>2519.58225540619</v>
      </c>
      <c r="R479" s="9" t="n">
        <f aca="false">B479/Q479-1</f>
        <v>-0.0617511179971886</v>
      </c>
      <c r="S479" s="9" t="n">
        <f aca="false">B479/INDEX($B:$B,$E479)-1</f>
        <v>0.487788684360842</v>
      </c>
      <c r="T479" s="0" t="n">
        <f aca="false">IF(AND($A479&gt;=CrashTest!$B$3,$A479&lt;=CrashTest!$C$3),1,IF(AND($A479&gt;=CrashTest!$B$4,$A479&lt;=CrashTest!$C$4),2,IF(AND($A479&gt;=CrashTest!$B$5,$A479&lt;=CrashTest!$C$5),3,IF(AND($A479&gt;=CrashTest!$B$6,$A479&lt;=CrashTest!$C$6),4,IF(AND($A479&gt;=CrashTest!$B$7,$A479&lt;=CrashTest!$C$7),5,0)))))</f>
        <v>0</v>
      </c>
      <c r="U479" s="8" t="str">
        <f aca="false">IF(T479=0,"",IF(T478=T479,MAX(U478,B479),B479))</f>
        <v/>
      </c>
      <c r="V479" s="9" t="str">
        <f aca="false">IF(T479=0,"",B479/U479-1)</f>
        <v/>
      </c>
      <c r="W479" s="8" t="str">
        <f aca="false">IF(T479=0,"",IF(T478=T479,MAX(W478,F479),F479))</f>
        <v/>
      </c>
      <c r="X479" s="9" t="str">
        <f aca="false">IF(T479=0,"",F479/W479-1)</f>
        <v/>
      </c>
    </row>
    <row r="480" customFormat="false" ht="15" hidden="false" customHeight="false" outlineLevel="0" collapsed="false">
      <c r="A480" s="5" t="n">
        <v>44308</v>
      </c>
      <c r="B480" s="6" t="n">
        <v>2419.70522676797</v>
      </c>
      <c r="C480" s="7" t="n">
        <v>1602.334317</v>
      </c>
      <c r="D480" s="0" t="n">
        <f aca="false">INT((ROW()-3)/30)</f>
        <v>15</v>
      </c>
      <c r="E480" s="0" t="n">
        <f aca="false">2+30*D480</f>
        <v>452</v>
      </c>
      <c r="F480" s="8" t="n">
        <f aca="false">INDEX($F:$F,$E480)*(2*B480/INDEX($B:$B,$E480)-C480/INDEX($C:$C,$E480))</f>
        <v>151.180758516232</v>
      </c>
      <c r="G480" s="9" t="n">
        <f aca="false">B480/B479-1</f>
        <v>0.0235660341915573</v>
      </c>
      <c r="H480" s="9" t="n">
        <f aca="false">F480/F479-1</f>
        <v>0.0158128112431692</v>
      </c>
      <c r="I480" s="9" t="n">
        <f aca="false">LN(B480/B479)</f>
        <v>0.0232926420561406</v>
      </c>
      <c r="J480" s="9" t="n">
        <f aca="false">LN(F480/F479)</f>
        <v>0.0156890912794577</v>
      </c>
      <c r="K480" s="9" t="n">
        <f aca="false">F480/F473-1</f>
        <v>0.0208043715865125</v>
      </c>
      <c r="L480" s="9" t="n">
        <f aca="false">F480/F450-1</f>
        <v>0.0503579474426634</v>
      </c>
      <c r="M480" s="9" t="n">
        <f aca="false">B480/B473-1</f>
        <v>-0.0396403127637198</v>
      </c>
      <c r="N480" s="9" t="n">
        <f aca="false">B480/B450-1</f>
        <v>0.44740669151607</v>
      </c>
      <c r="O480" s="8" t="n">
        <f aca="false">MAX(O479,F480)</f>
        <v>151.829658388229</v>
      </c>
      <c r="P480" s="9" t="n">
        <f aca="false">F480/O480-1</f>
        <v>-0.00427386769414062</v>
      </c>
      <c r="Q480" s="8" t="n">
        <f aca="false">MAX(Q479,B480)</f>
        <v>2519.58225540619</v>
      </c>
      <c r="R480" s="9" t="n">
        <f aca="false">B480/Q480-1</f>
        <v>-0.0396403127637198</v>
      </c>
      <c r="S480" s="9" t="n">
        <f aca="false">B480/INDEX($B:$B,$E480)-1</f>
        <v>0.522849963366302</v>
      </c>
      <c r="T480" s="0" t="n">
        <f aca="false">IF(AND($A480&gt;=CrashTest!$B$3,$A480&lt;=CrashTest!$C$3),1,IF(AND($A480&gt;=CrashTest!$B$4,$A480&lt;=CrashTest!$C$4),2,IF(AND($A480&gt;=CrashTest!$B$5,$A480&lt;=CrashTest!$C$5),3,IF(AND($A480&gt;=CrashTest!$B$6,$A480&lt;=CrashTest!$C$6),4,IF(AND($A480&gt;=CrashTest!$B$7,$A480&lt;=CrashTest!$C$7),5,0)))))</f>
        <v>0</v>
      </c>
      <c r="U480" s="8" t="str">
        <f aca="false">IF(T480=0,"",IF(T479=T480,MAX(U479,B480),B480))</f>
        <v/>
      </c>
      <c r="V480" s="9" t="str">
        <f aca="false">IF(T480=0,"",B480/U480-1)</f>
        <v/>
      </c>
      <c r="W480" s="8" t="str">
        <f aca="false">IF(T480=0,"",IF(T479=T480,MAX(W479,F480),F480))</f>
        <v/>
      </c>
      <c r="X480" s="9" t="str">
        <f aca="false">IF(T480=0,"",F480/W480-1)</f>
        <v/>
      </c>
    </row>
    <row r="481" customFormat="false" ht="15" hidden="false" customHeight="false" outlineLevel="0" collapsed="false">
      <c r="A481" s="5" t="n">
        <v>44309</v>
      </c>
      <c r="B481" s="6" t="n">
        <v>2357.12506639392</v>
      </c>
      <c r="C481" s="7" t="n">
        <v>1571.446481</v>
      </c>
      <c r="D481" s="0" t="n">
        <f aca="false">INT((ROW()-3)/30)</f>
        <v>15</v>
      </c>
      <c r="E481" s="0" t="n">
        <f aca="false">2+30*D481</f>
        <v>452</v>
      </c>
      <c r="F481" s="8" t="n">
        <f aca="false">INDEX($F:$F,$E481)*(2*B481/INDEX($B:$B,$E481)-C481/INDEX($C:$C,$E481))</f>
        <v>145.475044109498</v>
      </c>
      <c r="G481" s="9" t="n">
        <f aca="false">B481/B480-1</f>
        <v>-0.0258627206660371</v>
      </c>
      <c r="H481" s="9" t="n">
        <f aca="false">F481/F480-1</f>
        <v>-0.0377410092576124</v>
      </c>
      <c r="I481" s="9" t="n">
        <f aca="false">LN(B481/B480)</f>
        <v>-0.0262030413965515</v>
      </c>
      <c r="J481" s="9" t="n">
        <f aca="false">LN(F481/F480)</f>
        <v>-0.0384716434040071</v>
      </c>
      <c r="K481" s="9" t="n">
        <f aca="false">F481/F474-1</f>
        <v>-0.0171739845983919</v>
      </c>
      <c r="L481" s="9" t="n">
        <f aca="false">F481/F451-1</f>
        <v>0.0453490463846338</v>
      </c>
      <c r="M481" s="9" t="n">
        <f aca="false">B481/B474-1</f>
        <v>-0.0293317260590715</v>
      </c>
      <c r="N481" s="9" t="n">
        <f aca="false">B481/B451-1</f>
        <v>0.485381050778584</v>
      </c>
      <c r="O481" s="8" t="n">
        <f aca="false">MAX(O480,F481)</f>
        <v>151.829658388229</v>
      </c>
      <c r="P481" s="9" t="n">
        <f aca="false">F481/O481-1</f>
        <v>-0.0418535768715427</v>
      </c>
      <c r="Q481" s="8" t="n">
        <f aca="false">MAX(Q480,B481)</f>
        <v>2519.58225540619</v>
      </c>
      <c r="R481" s="9" t="n">
        <f aca="false">B481/Q481-1</f>
        <v>-0.0644778270936346</v>
      </c>
      <c r="S481" s="9" t="n">
        <f aca="false">B481/INDEX($B:$B,$E481)-1</f>
        <v>0.483464920147474</v>
      </c>
      <c r="T481" s="0" t="n">
        <f aca="false">IF(AND($A481&gt;=CrashTest!$B$3,$A481&lt;=CrashTest!$C$3),1,IF(AND($A481&gt;=CrashTest!$B$4,$A481&lt;=CrashTest!$C$4),2,IF(AND($A481&gt;=CrashTest!$B$5,$A481&lt;=CrashTest!$C$5),3,IF(AND($A481&gt;=CrashTest!$B$6,$A481&lt;=CrashTest!$C$6),4,IF(AND($A481&gt;=CrashTest!$B$7,$A481&lt;=CrashTest!$C$7),5,0)))))</f>
        <v>0</v>
      </c>
      <c r="U481" s="8" t="str">
        <f aca="false">IF(T481=0,"",IF(T480=T481,MAX(U480,B481),B481))</f>
        <v/>
      </c>
      <c r="V481" s="9" t="str">
        <f aca="false">IF(T481=0,"",B481/U481-1)</f>
        <v/>
      </c>
      <c r="W481" s="8" t="str">
        <f aca="false">IF(T481=0,"",IF(T480=T481,MAX(W480,F481),F481))</f>
        <v/>
      </c>
      <c r="X481" s="9" t="str">
        <f aca="false">IF(T481=0,"",F481/W481-1)</f>
        <v/>
      </c>
    </row>
    <row r="482" customFormat="false" ht="15" hidden="false" customHeight="false" outlineLevel="0" collapsed="false">
      <c r="A482" s="5" t="n">
        <v>44310</v>
      </c>
      <c r="B482" s="6" t="n">
        <v>2236.58652717709</v>
      </c>
      <c r="C482" s="7" t="n">
        <v>1440.417953</v>
      </c>
      <c r="D482" s="0" t="n">
        <f aca="false">INT((ROW()-3)/30)</f>
        <v>15</v>
      </c>
      <c r="E482" s="0" t="n">
        <f aca="false">2+30*D482</f>
        <v>452</v>
      </c>
      <c r="F482" s="8" t="n">
        <f aca="false">INDEX($F:$F,$E482)*(2*B482/INDEX($B:$B,$E482)-C482/INDEX($C:$C,$E482))</f>
        <v>146.657840102687</v>
      </c>
      <c r="G482" s="9" t="n">
        <f aca="false">B482/B481-1</f>
        <v>-0.0511379480602774</v>
      </c>
      <c r="H482" s="9" t="n">
        <f aca="false">F482/F481-1</f>
        <v>0.00813057662521932</v>
      </c>
      <c r="I482" s="9" t="n">
        <f aca="false">LN(B482/B481)</f>
        <v>-0.0524918524348197</v>
      </c>
      <c r="J482" s="9" t="n">
        <f aca="false">LN(F482/F481)</f>
        <v>0.00809770156235332</v>
      </c>
      <c r="K482" s="9" t="n">
        <f aca="false">F482/F475-1</f>
        <v>-0.034063293960117</v>
      </c>
      <c r="L482" s="9" t="n">
        <f aca="false">F482/F452-1</f>
        <v>0.0538596465991339</v>
      </c>
      <c r="M482" s="9" t="n">
        <f aca="false">B482/B475-1</f>
        <v>-0.0450755112355545</v>
      </c>
      <c r="N482" s="9" t="n">
        <f aca="false">B482/B452-1</f>
        <v>0.407603568111729</v>
      </c>
      <c r="O482" s="8" t="n">
        <f aca="false">MAX(O481,F482)</f>
        <v>151.829658388229</v>
      </c>
      <c r="P482" s="9" t="n">
        <f aca="false">F482/O482-1</f>
        <v>-0.034063293960117</v>
      </c>
      <c r="Q482" s="8" t="n">
        <f aca="false">MAX(Q481,B482)</f>
        <v>2519.58225540619</v>
      </c>
      <c r="R482" s="9" t="n">
        <f aca="false">B482/Q482-1</f>
        <v>-0.112318511380958</v>
      </c>
      <c r="S482" s="9" t="n">
        <f aca="false">B482/INDEX($B:$B,$E482)-1</f>
        <v>0.407603568111729</v>
      </c>
      <c r="T482" s="0" t="n">
        <f aca="false">IF(AND($A482&gt;=CrashTest!$B$3,$A482&lt;=CrashTest!$C$3),1,IF(AND($A482&gt;=CrashTest!$B$4,$A482&lt;=CrashTest!$C$4),2,IF(AND($A482&gt;=CrashTest!$B$5,$A482&lt;=CrashTest!$C$5),3,IF(AND($A482&gt;=CrashTest!$B$6,$A482&lt;=CrashTest!$C$6),4,IF(AND($A482&gt;=CrashTest!$B$7,$A482&lt;=CrashTest!$C$7),5,0)))))</f>
        <v>0</v>
      </c>
      <c r="U482" s="8" t="str">
        <f aca="false">IF(T482=0,"",IF(T481=T482,MAX(U481,B482),B482))</f>
        <v/>
      </c>
      <c r="V482" s="9" t="str">
        <f aca="false">IF(T482=0,"",B482/U482-1)</f>
        <v/>
      </c>
      <c r="W482" s="8" t="str">
        <f aca="false">IF(T482=0,"",IF(T481=T482,MAX(W481,F482),F482))</f>
        <v/>
      </c>
      <c r="X482" s="9" t="str">
        <f aca="false">IF(T482=0,"",F482/W482-1)</f>
        <v/>
      </c>
    </row>
    <row r="483" customFormat="false" ht="15" hidden="false" customHeight="false" outlineLevel="0" collapsed="false">
      <c r="A483" s="5" t="n">
        <v>44311</v>
      </c>
      <c r="B483" s="6" t="n">
        <v>2300.55654880187</v>
      </c>
      <c r="C483" s="7" t="n">
        <v>1567.118667</v>
      </c>
      <c r="D483" s="0" t="n">
        <f aca="false">INT((ROW()-3)/30)</f>
        <v>16</v>
      </c>
      <c r="E483" s="0" t="n">
        <f aca="false">2+30*D483</f>
        <v>482</v>
      </c>
      <c r="F483" s="8" t="n">
        <f aca="false">INDEX($F:$F,$E483)*(2*B483/INDEX($B:$B,$E483)-C483/INDEX($C:$C,$E483))</f>
        <v>142.146965315652</v>
      </c>
      <c r="G483" s="9" t="n">
        <f aca="false">B483/B482-1</f>
        <v>0.0286016305863739</v>
      </c>
      <c r="H483" s="9" t="n">
        <f aca="false">F483/F482-1</f>
        <v>-0.0307578154967819</v>
      </c>
      <c r="I483" s="9" t="n">
        <f aca="false">LN(B483/B482)</f>
        <v>0.0282002396056955</v>
      </c>
      <c r="J483" s="9" t="n">
        <f aca="false">LN(F483/F482)</f>
        <v>-0.0312407659114101</v>
      </c>
      <c r="K483" s="9" t="n">
        <f aca="false">F483/F476-1</f>
        <v>-0.0394479008323529</v>
      </c>
      <c r="L483" s="9" t="n">
        <f aca="false">F483/F453-1</f>
        <v>0.0180692936907627</v>
      </c>
      <c r="M483" s="9" t="n">
        <f aca="false">B483/B476-1</f>
        <v>0.0254399142201533</v>
      </c>
      <c r="N483" s="9" t="n">
        <f aca="false">B483/B453-1</f>
        <v>0.356724952417301</v>
      </c>
      <c r="O483" s="8" t="n">
        <f aca="false">MAX(O482,F483)</f>
        <v>151.829658388229</v>
      </c>
      <c r="P483" s="9" t="n">
        <f aca="false">F483/O483-1</f>
        <v>-0.063773396946061</v>
      </c>
      <c r="Q483" s="8" t="n">
        <f aca="false">MAX(Q482,B483)</f>
        <v>2519.58225540619</v>
      </c>
      <c r="R483" s="9" t="n">
        <f aca="false">B483/Q483-1</f>
        <v>-0.0869293733651138</v>
      </c>
      <c r="S483" s="9" t="n">
        <f aca="false">B483/INDEX($B:$B,$E483)-1</f>
        <v>0.0286016305863739</v>
      </c>
      <c r="T483" s="0" t="n">
        <f aca="false">IF(AND($A483&gt;=CrashTest!$B$3,$A483&lt;=CrashTest!$C$3),1,IF(AND($A483&gt;=CrashTest!$B$4,$A483&lt;=CrashTest!$C$4),2,IF(AND($A483&gt;=CrashTest!$B$5,$A483&lt;=CrashTest!$C$5),3,IF(AND($A483&gt;=CrashTest!$B$6,$A483&lt;=CrashTest!$C$6),4,IF(AND($A483&gt;=CrashTest!$B$7,$A483&lt;=CrashTest!$C$7),5,0)))))</f>
        <v>0</v>
      </c>
      <c r="U483" s="8" t="str">
        <f aca="false">IF(T483=0,"",IF(T482=T483,MAX(U482,B483),B483))</f>
        <v/>
      </c>
      <c r="V483" s="9" t="str">
        <f aca="false">IF(T483=0,"",B483/U483-1)</f>
        <v/>
      </c>
      <c r="W483" s="8" t="str">
        <f aca="false">IF(T483=0,"",IF(T482=T483,MAX(W482,F483),F483))</f>
        <v/>
      </c>
      <c r="X483" s="9" t="str">
        <f aca="false">IF(T483=0,"",F483/W483-1)</f>
        <v/>
      </c>
    </row>
    <row r="484" customFormat="false" ht="15" hidden="false" customHeight="false" outlineLevel="0" collapsed="false">
      <c r="A484" s="5" t="n">
        <v>44312</v>
      </c>
      <c r="B484" s="6" t="n">
        <v>2526.05887901812</v>
      </c>
      <c r="C484" s="7" t="n">
        <v>1823.678301</v>
      </c>
      <c r="D484" s="0" t="n">
        <f aca="false">INT((ROW()-3)/30)</f>
        <v>16</v>
      </c>
      <c r="E484" s="0" t="n">
        <f aca="false">2+30*D484</f>
        <v>482</v>
      </c>
      <c r="F484" s="8" t="n">
        <f aca="false">INDEX($F:$F,$E484)*(2*B484/INDEX($B:$B,$E484)-C484/INDEX($C:$C,$E484))</f>
        <v>145.598401742352</v>
      </c>
      <c r="G484" s="9" t="n">
        <f aca="false">B484/B483-1</f>
        <v>0.0980207725533595</v>
      </c>
      <c r="H484" s="9" t="n">
        <f aca="false">F484/F483-1</f>
        <v>0.0242807605426958</v>
      </c>
      <c r="I484" s="9" t="n">
        <f aca="false">LN(B484/B483)</f>
        <v>0.0935092614451429</v>
      </c>
      <c r="J484" s="9" t="n">
        <f aca="false">LN(F484/F483)</f>
        <v>0.0239906692542656</v>
      </c>
      <c r="K484" s="9" t="n">
        <f aca="false">F484/F477-1</f>
        <v>-0.0191339867620984</v>
      </c>
      <c r="L484" s="9" t="n">
        <f aca="false">F484/F454-1</f>
        <v>0.0290258880964813</v>
      </c>
      <c r="M484" s="9" t="n">
        <f aca="false">B484/B477-1</f>
        <v>0.16482046629013</v>
      </c>
      <c r="N484" s="9" t="n">
        <f aca="false">B484/B454-1</f>
        <v>0.470246673315097</v>
      </c>
      <c r="O484" s="8" t="n">
        <f aca="false">MAX(O483,F484)</f>
        <v>151.829658388229</v>
      </c>
      <c r="P484" s="9" t="n">
        <f aca="false">F484/O484-1</f>
        <v>-0.0410411029836068</v>
      </c>
      <c r="Q484" s="8" t="n">
        <f aca="false">MAX(Q483,B484)</f>
        <v>2526.05887901812</v>
      </c>
      <c r="R484" s="9" t="n">
        <f aca="false">B484/Q484-1</f>
        <v>0</v>
      </c>
      <c r="S484" s="9" t="n">
        <f aca="false">B484/INDEX($B:$B,$E484)-1</f>
        <v>0.129425957066096</v>
      </c>
      <c r="T484" s="0" t="n">
        <f aca="false">IF(AND($A484&gt;=CrashTest!$B$3,$A484&lt;=CrashTest!$C$3),1,IF(AND($A484&gt;=CrashTest!$B$4,$A484&lt;=CrashTest!$C$4),2,IF(AND($A484&gt;=CrashTest!$B$5,$A484&lt;=CrashTest!$C$5),3,IF(AND($A484&gt;=CrashTest!$B$6,$A484&lt;=CrashTest!$C$6),4,IF(AND($A484&gt;=CrashTest!$B$7,$A484&lt;=CrashTest!$C$7),5,0)))))</f>
        <v>0</v>
      </c>
      <c r="U484" s="8" t="str">
        <f aca="false">IF(T484=0,"",IF(T483=T484,MAX(U483,B484),B484))</f>
        <v/>
      </c>
      <c r="V484" s="9" t="str">
        <f aca="false">IF(T484=0,"",B484/U484-1)</f>
        <v/>
      </c>
      <c r="W484" s="8" t="str">
        <f aca="false">IF(T484=0,"",IF(T483=T484,MAX(W483,F484),F484))</f>
        <v/>
      </c>
      <c r="X484" s="9" t="str">
        <f aca="false">IF(T484=0,"",F484/W484-1)</f>
        <v/>
      </c>
    </row>
    <row r="485" customFormat="false" ht="15" hidden="false" customHeight="false" outlineLevel="0" collapsed="false">
      <c r="A485" s="5" t="n">
        <v>44313</v>
      </c>
      <c r="B485" s="6" t="n">
        <v>2646.34933898305</v>
      </c>
      <c r="C485" s="7" t="n">
        <v>1984.271903</v>
      </c>
      <c r="D485" s="0" t="n">
        <f aca="false">INT((ROW()-3)/30)</f>
        <v>16</v>
      </c>
      <c r="E485" s="0" t="n">
        <f aca="false">2+30*D485</f>
        <v>482</v>
      </c>
      <c r="F485" s="8" t="n">
        <f aca="false">INDEX($F:$F,$E485)*(2*B485/INDEX($B:$B,$E485)-C485/INDEX($C:$C,$E485))</f>
        <v>145.022790010782</v>
      </c>
      <c r="G485" s="9" t="n">
        <f aca="false">B485/B484-1</f>
        <v>0.0476198163724857</v>
      </c>
      <c r="H485" s="9" t="n">
        <f aca="false">F485/F484-1</f>
        <v>-0.00395342067413862</v>
      </c>
      <c r="I485" s="9" t="n">
        <f aca="false">LN(B485/B484)</f>
        <v>0.0465207494447236</v>
      </c>
      <c r="J485" s="9" t="n">
        <f aca="false">LN(F485/F484)</f>
        <v>-0.00396125609962532</v>
      </c>
      <c r="K485" s="9" t="n">
        <f aca="false">F485/F478-1</f>
        <v>-0.0134811391852282</v>
      </c>
      <c r="L485" s="9" t="n">
        <f aca="false">F485/F455-1</f>
        <v>0.0348671944232026</v>
      </c>
      <c r="M485" s="9" t="n">
        <f aca="false">B485/B478-1</f>
        <v>0.136501409889971</v>
      </c>
      <c r="N485" s="9" t="n">
        <f aca="false">B485/B455-1</f>
        <v>0.570382277583734</v>
      </c>
      <c r="O485" s="8" t="n">
        <f aca="false">MAX(O484,F485)</f>
        <v>151.829658388229</v>
      </c>
      <c r="P485" s="9" t="n">
        <f aca="false">F485/O485-1</f>
        <v>-0.0448322709127205</v>
      </c>
      <c r="Q485" s="8" t="n">
        <f aca="false">MAX(Q484,B485)</f>
        <v>2646.34933898305</v>
      </c>
      <c r="R485" s="9" t="n">
        <f aca="false">B485/Q485-1</f>
        <v>0</v>
      </c>
      <c r="S485" s="9" t="n">
        <f aca="false">B485/INDEX($B:$B,$E485)-1</f>
        <v>0.183209013747902</v>
      </c>
      <c r="T485" s="0" t="n">
        <f aca="false">IF(AND($A485&gt;=CrashTest!$B$3,$A485&lt;=CrashTest!$C$3),1,IF(AND($A485&gt;=CrashTest!$B$4,$A485&lt;=CrashTest!$C$4),2,IF(AND($A485&gt;=CrashTest!$B$5,$A485&lt;=CrashTest!$C$5),3,IF(AND($A485&gt;=CrashTest!$B$6,$A485&lt;=CrashTest!$C$6),4,IF(AND($A485&gt;=CrashTest!$B$7,$A485&lt;=CrashTest!$C$7),5,0)))))</f>
        <v>0</v>
      </c>
      <c r="U485" s="8" t="str">
        <f aca="false">IF(T485=0,"",IF(T484=T485,MAX(U484,B485),B485))</f>
        <v/>
      </c>
      <c r="V485" s="9" t="str">
        <f aca="false">IF(T485=0,"",B485/U485-1)</f>
        <v/>
      </c>
      <c r="W485" s="8" t="str">
        <f aca="false">IF(T485=0,"",IF(T484=T485,MAX(W484,F485),F485))</f>
        <v/>
      </c>
      <c r="X485" s="9" t="str">
        <f aca="false">IF(T485=0,"",F485/W485-1)</f>
        <v/>
      </c>
    </row>
    <row r="486" customFormat="false" ht="15" hidden="false" customHeight="false" outlineLevel="0" collapsed="false">
      <c r="A486" s="5" t="n">
        <v>44314</v>
      </c>
      <c r="B486" s="6" t="n">
        <v>2740.23064289889</v>
      </c>
      <c r="C486" s="7" t="n">
        <v>2084.738363</v>
      </c>
      <c r="D486" s="0" t="n">
        <f aca="false">INT((ROW()-3)/30)</f>
        <v>16</v>
      </c>
      <c r="E486" s="0" t="n">
        <f aca="false">2+30*D486</f>
        <v>482</v>
      </c>
      <c r="F486" s="8" t="n">
        <f aca="false">INDEX($F:$F,$E486)*(2*B486/INDEX($B:$B,$E486)-C486/INDEX($C:$C,$E486))</f>
        <v>147.105682097635</v>
      </c>
      <c r="G486" s="9" t="n">
        <f aca="false">B486/B485-1</f>
        <v>0.0354757788523554</v>
      </c>
      <c r="H486" s="9" t="n">
        <f aca="false">F486/F485-1</f>
        <v>0.0143625156204592</v>
      </c>
      <c r="I486" s="9" t="n">
        <f aca="false">LN(B486/B485)</f>
        <v>0.0348610108048058</v>
      </c>
      <c r="J486" s="9" t="n">
        <f aca="false">LN(F486/F485)</f>
        <v>0.0142603517511751</v>
      </c>
      <c r="K486" s="9" t="n">
        <f aca="false">F486/F479-1</f>
        <v>-0.0115684168537974</v>
      </c>
      <c r="L486" s="9" t="n">
        <f aca="false">F486/F456-1</f>
        <v>0.0411000539268309</v>
      </c>
      <c r="M486" s="9" t="n">
        <f aca="false">B486/B479-1</f>
        <v>0.159152354962101</v>
      </c>
      <c r="N486" s="9" t="n">
        <f aca="false">B486/B456-1</f>
        <v>0.512983958744541</v>
      </c>
      <c r="O486" s="8" t="n">
        <f aca="false">MAX(O485,F486)</f>
        <v>151.829658388229</v>
      </c>
      <c r="P486" s="9" t="n">
        <f aca="false">F486/O486-1</f>
        <v>-0.0311136594835458</v>
      </c>
      <c r="Q486" s="8" t="n">
        <f aca="false">MAX(Q485,B486)</f>
        <v>2740.23064289889</v>
      </c>
      <c r="R486" s="9" t="n">
        <f aca="false">B486/Q486-1</f>
        <v>0</v>
      </c>
      <c r="S486" s="9" t="n">
        <f aca="false">B486/INDEX($B:$B,$E486)-1</f>
        <v>0.225184275055736</v>
      </c>
      <c r="T486" s="0" t="n">
        <f aca="false">IF(AND($A486&gt;=CrashTest!$B$3,$A486&lt;=CrashTest!$C$3),1,IF(AND($A486&gt;=CrashTest!$B$4,$A486&lt;=CrashTest!$C$4),2,IF(AND($A486&gt;=CrashTest!$B$5,$A486&lt;=CrashTest!$C$5),3,IF(AND($A486&gt;=CrashTest!$B$6,$A486&lt;=CrashTest!$C$6),4,IF(AND($A486&gt;=CrashTest!$B$7,$A486&lt;=CrashTest!$C$7),5,0)))))</f>
        <v>0</v>
      </c>
      <c r="U486" s="8" t="str">
        <f aca="false">IF(T486=0,"",IF(T485=T486,MAX(U485,B486),B486))</f>
        <v/>
      </c>
      <c r="V486" s="9" t="str">
        <f aca="false">IF(T486=0,"",B486/U486-1)</f>
        <v/>
      </c>
      <c r="W486" s="8" t="str">
        <f aca="false">IF(T486=0,"",IF(T485=T486,MAX(W485,F486),F486))</f>
        <v/>
      </c>
      <c r="X486" s="9" t="str">
        <f aca="false">IF(T486=0,"",F486/W486-1)</f>
        <v/>
      </c>
    </row>
    <row r="487" customFormat="false" ht="15" hidden="false" customHeight="false" outlineLevel="0" collapsed="false">
      <c r="A487" s="5" t="n">
        <v>44315</v>
      </c>
      <c r="B487" s="6" t="n">
        <v>2760.50726008182</v>
      </c>
      <c r="C487" s="7" t="n">
        <v>2090.820885</v>
      </c>
      <c r="D487" s="0" t="n">
        <f aca="false">INT((ROW()-3)/30)</f>
        <v>16</v>
      </c>
      <c r="E487" s="0" t="n">
        <f aca="false">2+30*D487</f>
        <v>482</v>
      </c>
      <c r="F487" s="8" t="n">
        <f aca="false">INDEX($F:$F,$E487)*(2*B487/INDEX($B:$B,$E487)-C487/INDEX($C:$C,$E487))</f>
        <v>149.145546724902</v>
      </c>
      <c r="G487" s="9" t="n">
        <f aca="false">B487/B486-1</f>
        <v>0.00739960237853521</v>
      </c>
      <c r="H487" s="9" t="n">
        <f aca="false">F487/F486-1</f>
        <v>0.013866661016624</v>
      </c>
      <c r="I487" s="9" t="n">
        <f aca="false">LN(B487/B486)</f>
        <v>0.00737235962865543</v>
      </c>
      <c r="J487" s="9" t="n">
        <f aca="false">LN(F487/F486)</f>
        <v>0.013771398511151</v>
      </c>
      <c r="K487" s="9" t="n">
        <f aca="false">F487/F480-1</f>
        <v>-0.013462108612922</v>
      </c>
      <c r="L487" s="9" t="n">
        <f aca="false">F487/F457-1</f>
        <v>0.0458748736401937</v>
      </c>
      <c r="M487" s="9" t="n">
        <f aca="false">B487/B480-1</f>
        <v>0.140844442349312</v>
      </c>
      <c r="N487" s="9" t="n">
        <f aca="false">B487/B457-1</f>
        <v>0.499563394834275</v>
      </c>
      <c r="O487" s="8" t="n">
        <f aca="false">MAX(O486,F487)</f>
        <v>151.829658388229</v>
      </c>
      <c r="P487" s="9" t="n">
        <f aca="false">F487/O487-1</f>
        <v>-0.0176784410359667</v>
      </c>
      <c r="Q487" s="8" t="n">
        <f aca="false">MAX(Q486,B487)</f>
        <v>2760.50726008182</v>
      </c>
      <c r="R487" s="9" t="n">
        <f aca="false">B487/Q487-1</f>
        <v>0</v>
      </c>
      <c r="S487" s="9" t="n">
        <f aca="false">B487/INDEX($B:$B,$E487)-1</f>
        <v>0.234250151531583</v>
      </c>
      <c r="T487" s="0" t="n">
        <f aca="false">IF(AND($A487&gt;=CrashTest!$B$3,$A487&lt;=CrashTest!$C$3),1,IF(AND($A487&gt;=CrashTest!$B$4,$A487&lt;=CrashTest!$C$4),2,IF(AND($A487&gt;=CrashTest!$B$5,$A487&lt;=CrashTest!$C$5),3,IF(AND($A487&gt;=CrashTest!$B$6,$A487&lt;=CrashTest!$C$6),4,IF(AND($A487&gt;=CrashTest!$B$7,$A487&lt;=CrashTest!$C$7),5,0)))))</f>
        <v>0</v>
      </c>
      <c r="U487" s="8" t="str">
        <f aca="false">IF(T487=0,"",IF(T486=T487,MAX(U486,B487),B487))</f>
        <v/>
      </c>
      <c r="V487" s="9" t="str">
        <f aca="false">IF(T487=0,"",B487/U487-1)</f>
        <v/>
      </c>
      <c r="W487" s="8" t="str">
        <f aca="false">IF(T487=0,"",IF(T486=T487,MAX(W486,F487),F487))</f>
        <v/>
      </c>
      <c r="X487" s="9" t="str">
        <f aca="false">IF(T487=0,"",F487/W487-1)</f>
        <v/>
      </c>
    </row>
    <row r="488" customFormat="false" ht="15" hidden="false" customHeight="false" outlineLevel="0" collapsed="false">
      <c r="A488" s="5" t="n">
        <v>44316</v>
      </c>
      <c r="B488" s="6" t="n">
        <v>2770.29005821157</v>
      </c>
      <c r="C488" s="7" t="n">
        <v>2108.788671</v>
      </c>
      <c r="D488" s="0" t="n">
        <f aca="false">INT((ROW()-3)/30)</f>
        <v>16</v>
      </c>
      <c r="E488" s="0" t="n">
        <f aca="false">2+30*D488</f>
        <v>482</v>
      </c>
      <c r="F488" s="8" t="n">
        <f aca="false">INDEX($F:$F,$E488)*(2*B488/INDEX($B:$B,$E488)-C488/INDEX($C:$C,$E488))</f>
        <v>148.599094234553</v>
      </c>
      <c r="G488" s="9" t="n">
        <f aca="false">B488/B487-1</f>
        <v>0.00354384075391279</v>
      </c>
      <c r="H488" s="9" t="n">
        <f aca="false">F488/F487-1</f>
        <v>-0.00366388740628898</v>
      </c>
      <c r="I488" s="9" t="n">
        <f aca="false">LN(B488/B487)</f>
        <v>0.00353757614641982</v>
      </c>
      <c r="J488" s="9" t="n">
        <f aca="false">LN(F488/F487)</f>
        <v>-0.00367061588169731</v>
      </c>
      <c r="K488" s="9" t="n">
        <f aca="false">F488/F481-1</f>
        <v>0.0214748182011455</v>
      </c>
      <c r="L488" s="9" t="n">
        <f aca="false">F488/F458-1</f>
        <v>0.0394546635907724</v>
      </c>
      <c r="M488" s="9" t="n">
        <f aca="false">B488/B481-1</f>
        <v>0.175283440708446</v>
      </c>
      <c r="N488" s="9" t="n">
        <f aca="false">B488/B458-1</f>
        <v>0.445207853563024</v>
      </c>
      <c r="O488" s="8" t="n">
        <f aca="false">MAX(O487,F488)</f>
        <v>151.829658388229</v>
      </c>
      <c r="P488" s="9" t="n">
        <f aca="false">F488/O488-1</f>
        <v>-0.0212775566247813</v>
      </c>
      <c r="Q488" s="8" t="n">
        <f aca="false">MAX(Q487,B488)</f>
        <v>2770.29005821157</v>
      </c>
      <c r="R488" s="9" t="n">
        <f aca="false">B488/Q488-1</f>
        <v>0</v>
      </c>
      <c r="S488" s="9" t="n">
        <f aca="false">B488/INDEX($B:$B,$E488)-1</f>
        <v>0.238624137519103</v>
      </c>
      <c r="T488" s="0" t="n">
        <f aca="false">IF(AND($A488&gt;=CrashTest!$B$3,$A488&lt;=CrashTest!$C$3),1,IF(AND($A488&gt;=CrashTest!$B$4,$A488&lt;=CrashTest!$C$4),2,IF(AND($A488&gt;=CrashTest!$B$5,$A488&lt;=CrashTest!$C$5),3,IF(AND($A488&gt;=CrashTest!$B$6,$A488&lt;=CrashTest!$C$6),4,IF(AND($A488&gt;=CrashTest!$B$7,$A488&lt;=CrashTest!$C$7),5,0)))))</f>
        <v>0</v>
      </c>
      <c r="U488" s="8" t="str">
        <f aca="false">IF(T488=0,"",IF(T487=T488,MAX(U487,B488),B488))</f>
        <v/>
      </c>
      <c r="V488" s="9" t="str">
        <f aca="false">IF(T488=0,"",B488/U488-1)</f>
        <v/>
      </c>
      <c r="W488" s="8" t="str">
        <f aca="false">IF(T488=0,"",IF(T487=T488,MAX(W487,F488),F488))</f>
        <v/>
      </c>
      <c r="X488" s="9" t="str">
        <f aca="false">IF(T488=0,"",F488/W488-1)</f>
        <v/>
      </c>
    </row>
    <row r="489" customFormat="false" ht="15" hidden="false" customHeight="false" outlineLevel="0" collapsed="false">
      <c r="A489" s="5" t="n">
        <v>44317</v>
      </c>
      <c r="B489" s="6" t="n">
        <v>2949.31864056107</v>
      </c>
      <c r="C489" s="7" t="n">
        <v>2318.637593</v>
      </c>
      <c r="D489" s="0" t="n">
        <f aca="false">INT((ROW()-3)/30)</f>
        <v>16</v>
      </c>
      <c r="E489" s="0" t="n">
        <f aca="false">2+30*D489</f>
        <v>482</v>
      </c>
      <c r="F489" s="8" t="n">
        <f aca="false">INDEX($F:$F,$E489)*(2*B489/INDEX($B:$B,$E489)-C489/INDEX($C:$C,$E489))</f>
        <v>150.71166715631</v>
      </c>
      <c r="G489" s="9" t="n">
        <f aca="false">B489/B488-1</f>
        <v>0.064624490066963</v>
      </c>
      <c r="H489" s="9" t="n">
        <f aca="false">F489/F488-1</f>
        <v>0.0142165935306637</v>
      </c>
      <c r="I489" s="9" t="n">
        <f aca="false">LN(B489/B488)</f>
        <v>0.0626221454999753</v>
      </c>
      <c r="J489" s="9" t="n">
        <f aca="false">LN(F489/F488)</f>
        <v>0.0141164854465396</v>
      </c>
      <c r="K489" s="9" t="n">
        <f aca="false">F489/F482-1</f>
        <v>0.0276413934010256</v>
      </c>
      <c r="L489" s="9" t="n">
        <f aca="false">F489/F459-1</f>
        <v>0.0404167529711976</v>
      </c>
      <c r="M489" s="9" t="n">
        <f aca="false">B489/B482-1</f>
        <v>0.318669590790907</v>
      </c>
      <c r="N489" s="9" t="n">
        <f aca="false">B489/B459-1</f>
        <v>0.496173712830768</v>
      </c>
      <c r="O489" s="8" t="n">
        <f aca="false">MAX(O488,F489)</f>
        <v>151.829658388229</v>
      </c>
      <c r="P489" s="9" t="n">
        <f aca="false">F489/O489-1</f>
        <v>-0.00736345746797773</v>
      </c>
      <c r="Q489" s="8" t="n">
        <f aca="false">MAX(Q488,B489)</f>
        <v>2949.31864056107</v>
      </c>
      <c r="R489" s="9" t="n">
        <f aca="false">B489/Q489-1</f>
        <v>0</v>
      </c>
      <c r="S489" s="9" t="n">
        <f aca="false">B489/INDEX($B:$B,$E489)-1</f>
        <v>0.318669590790907</v>
      </c>
      <c r="T489" s="0" t="n">
        <f aca="false">IF(AND($A489&gt;=CrashTest!$B$3,$A489&lt;=CrashTest!$C$3),1,IF(AND($A489&gt;=CrashTest!$B$4,$A489&lt;=CrashTest!$C$4),2,IF(AND($A489&gt;=CrashTest!$B$5,$A489&lt;=CrashTest!$C$5),3,IF(AND($A489&gt;=CrashTest!$B$6,$A489&lt;=CrashTest!$C$6),4,IF(AND($A489&gt;=CrashTest!$B$7,$A489&lt;=CrashTest!$C$7),5,0)))))</f>
        <v>2</v>
      </c>
      <c r="U489" s="8" t="n">
        <f aca="false">IF(T489=0,"",IF(T488=T489,MAX(U488,B489),B489))</f>
        <v>2949.31864056107</v>
      </c>
      <c r="V489" s="9" t="n">
        <f aca="false">IF(T489=0,"",B489/U489-1)</f>
        <v>0</v>
      </c>
      <c r="W489" s="8" t="n">
        <f aca="false">IF(T489=0,"",IF(T488=T489,MAX(W488,F489),F489))</f>
        <v>150.71166715631</v>
      </c>
      <c r="X489" s="9" t="n">
        <f aca="false">IF(T489=0,"",F489/W489-1)</f>
        <v>0</v>
      </c>
    </row>
    <row r="490" customFormat="false" ht="15" hidden="false" customHeight="false" outlineLevel="0" collapsed="false">
      <c r="A490" s="5" t="n">
        <v>44318</v>
      </c>
      <c r="B490" s="6" t="n">
        <v>2952.47679661017</v>
      </c>
      <c r="C490" s="7" t="n">
        <v>2319.829609</v>
      </c>
      <c r="D490" s="0" t="n">
        <f aca="false">INT((ROW()-3)/30)</f>
        <v>16</v>
      </c>
      <c r="E490" s="0" t="n">
        <f aca="false">2+30*D490</f>
        <v>482</v>
      </c>
      <c r="F490" s="8" t="n">
        <f aca="false">INDEX($F:$F,$E490)*(2*B490/INDEX($B:$B,$E490)-C490/INDEX($C:$C,$E490))</f>
        <v>151.004474965459</v>
      </c>
      <c r="G490" s="9" t="n">
        <f aca="false">B490/B489-1</f>
        <v>0.00107080869651277</v>
      </c>
      <c r="H490" s="9" t="n">
        <f aca="false">F490/F489-1</f>
        <v>0.00194283438484466</v>
      </c>
      <c r="I490" s="9" t="n">
        <f aca="false">LN(B490/B489)</f>
        <v>0.00107023578982634</v>
      </c>
      <c r="J490" s="9" t="n">
        <f aca="false">LN(F490/F489)</f>
        <v>0.00194094952304256</v>
      </c>
      <c r="K490" s="9" t="n">
        <f aca="false">F490/F483-1</f>
        <v>0.0623123373062351</v>
      </c>
      <c r="L490" s="9" t="n">
        <f aca="false">F490/F460-1</f>
        <v>0.0375535347811697</v>
      </c>
      <c r="M490" s="9" t="n">
        <f aca="false">B490/B483-1</f>
        <v>0.283375015557787</v>
      </c>
      <c r="N490" s="9" t="n">
        <f aca="false">B490/B460-1</f>
        <v>0.383496512138865</v>
      </c>
      <c r="O490" s="8" t="n">
        <f aca="false">MAX(O489,F490)</f>
        <v>151.829658388229</v>
      </c>
      <c r="P490" s="9" t="n">
        <f aca="false">F490/O490-1</f>
        <v>-0.00543492906149323</v>
      </c>
      <c r="Q490" s="8" t="n">
        <f aca="false">MAX(Q489,B490)</f>
        <v>2952.47679661017</v>
      </c>
      <c r="R490" s="9" t="n">
        <f aca="false">B490/Q490-1</f>
        <v>0</v>
      </c>
      <c r="S490" s="9" t="n">
        <f aca="false">B490/INDEX($B:$B,$E490)-1</f>
        <v>0.320081633656553</v>
      </c>
      <c r="T490" s="0" t="n">
        <f aca="false">IF(AND($A490&gt;=CrashTest!$B$3,$A490&lt;=CrashTest!$C$3),1,IF(AND($A490&gt;=CrashTest!$B$4,$A490&lt;=CrashTest!$C$4),2,IF(AND($A490&gt;=CrashTest!$B$5,$A490&lt;=CrashTest!$C$5),3,IF(AND($A490&gt;=CrashTest!$B$6,$A490&lt;=CrashTest!$C$6),4,IF(AND($A490&gt;=CrashTest!$B$7,$A490&lt;=CrashTest!$C$7),5,0)))))</f>
        <v>2</v>
      </c>
      <c r="U490" s="8" t="n">
        <f aca="false">IF(T490=0,"",IF(T489=T490,MAX(U489,B490),B490))</f>
        <v>2952.47679661017</v>
      </c>
      <c r="V490" s="9" t="n">
        <f aca="false">IF(T490=0,"",B490/U490-1)</f>
        <v>0</v>
      </c>
      <c r="W490" s="8" t="n">
        <f aca="false">IF(T490=0,"",IF(T489=T490,MAX(W489,F490),F490))</f>
        <v>151.004474965459</v>
      </c>
      <c r="X490" s="9" t="n">
        <f aca="false">IF(T490=0,"",F490/W490-1)</f>
        <v>0</v>
      </c>
    </row>
    <row r="491" customFormat="false" ht="15" hidden="false" customHeight="false" outlineLevel="0" collapsed="false">
      <c r="A491" s="5" t="n">
        <v>44319</v>
      </c>
      <c r="B491" s="6" t="n">
        <v>3430.64827410871</v>
      </c>
      <c r="C491" s="7" t="n">
        <v>2930.171706</v>
      </c>
      <c r="D491" s="0" t="n">
        <f aca="false">INT((ROW()-3)/30)</f>
        <v>16</v>
      </c>
      <c r="E491" s="0" t="n">
        <f aca="false">2+30*D491</f>
        <v>482</v>
      </c>
      <c r="F491" s="8" t="n">
        <f aca="false">INDEX($F:$F,$E491)*(2*B491/INDEX($B:$B,$E491)-C491/INDEX($C:$C,$E491))</f>
        <v>151.571266162169</v>
      </c>
      <c r="G491" s="9" t="n">
        <f aca="false">B491/B490-1</f>
        <v>0.161956049255847</v>
      </c>
      <c r="H491" s="9" t="n">
        <f aca="false">F491/F490-1</f>
        <v>0.0037534728480042</v>
      </c>
      <c r="I491" s="9" t="n">
        <f aca="false">LN(B491/B490)</f>
        <v>0.150104834354541</v>
      </c>
      <c r="J491" s="9" t="n">
        <f aca="false">LN(F491/F490)</f>
        <v>0.00374644614632769</v>
      </c>
      <c r="K491" s="9" t="n">
        <f aca="false">F491/F484-1</f>
        <v>0.0410228707756408</v>
      </c>
      <c r="L491" s="9" t="n">
        <f aca="false">F491/F461-1</f>
        <v>0.0285000465212415</v>
      </c>
      <c r="M491" s="9" t="n">
        <f aca="false">B491/B484-1</f>
        <v>0.358103052388947</v>
      </c>
      <c r="N491" s="9" t="n">
        <f aca="false">B491/B461-1</f>
        <v>0.694022750940724</v>
      </c>
      <c r="O491" s="8" t="n">
        <f aca="false">MAX(O490,F491)</f>
        <v>151.829658388229</v>
      </c>
      <c r="P491" s="9" t="n">
        <f aca="false">F491/O491-1</f>
        <v>-0.00170185607215223</v>
      </c>
      <c r="Q491" s="8" t="n">
        <f aca="false">MAX(Q490,B491)</f>
        <v>3430.64827410871</v>
      </c>
      <c r="R491" s="9" t="n">
        <f aca="false">B491/Q491-1</f>
        <v>0</v>
      </c>
      <c r="S491" s="9" t="n">
        <f aca="false">B491/INDEX($B:$B,$E491)-1</f>
        <v>0.533876839738772</v>
      </c>
      <c r="T491" s="0" t="n">
        <f aca="false">IF(AND($A491&gt;=CrashTest!$B$3,$A491&lt;=CrashTest!$C$3),1,IF(AND($A491&gt;=CrashTest!$B$4,$A491&lt;=CrashTest!$C$4),2,IF(AND($A491&gt;=CrashTest!$B$5,$A491&lt;=CrashTest!$C$5),3,IF(AND($A491&gt;=CrashTest!$B$6,$A491&lt;=CrashTest!$C$6),4,IF(AND($A491&gt;=CrashTest!$B$7,$A491&lt;=CrashTest!$C$7),5,0)))))</f>
        <v>2</v>
      </c>
      <c r="U491" s="8" t="n">
        <f aca="false">IF(T491=0,"",IF(T490=T491,MAX(U490,B491),B491))</f>
        <v>3430.64827410871</v>
      </c>
      <c r="V491" s="9" t="n">
        <f aca="false">IF(T491=0,"",B491/U491-1)</f>
        <v>0</v>
      </c>
      <c r="W491" s="8" t="n">
        <f aca="false">IF(T491=0,"",IF(T490=T491,MAX(W490,F491),F491))</f>
        <v>151.571266162169</v>
      </c>
      <c r="X491" s="9" t="n">
        <f aca="false">IF(T491=0,"",F491/W491-1)</f>
        <v>0</v>
      </c>
    </row>
    <row r="492" customFormat="false" ht="15" hidden="false" customHeight="false" outlineLevel="0" collapsed="false">
      <c r="A492" s="5" t="n">
        <v>44320</v>
      </c>
      <c r="B492" s="6" t="n">
        <v>3274.89152846289</v>
      </c>
      <c r="C492" s="7" t="n">
        <v>2691.14505</v>
      </c>
      <c r="D492" s="0" t="n">
        <f aca="false">INT((ROW()-3)/30)</f>
        <v>16</v>
      </c>
      <c r="E492" s="0" t="n">
        <f aca="false">2+30*D492</f>
        <v>482</v>
      </c>
      <c r="F492" s="8" t="n">
        <f aca="false">INDEX($F:$F,$E492)*(2*B492/INDEX($B:$B,$E492)-C492/INDEX($C:$C,$E492))</f>
        <v>155.481428218519</v>
      </c>
      <c r="G492" s="9" t="n">
        <f aca="false">B492/B491-1</f>
        <v>-0.0454015489787527</v>
      </c>
      <c r="H492" s="9" t="n">
        <f aca="false">F492/F491-1</f>
        <v>0.0257975152900474</v>
      </c>
      <c r="I492" s="9" t="n">
        <f aca="false">LN(B492/B491)</f>
        <v>-0.0464644970585804</v>
      </c>
      <c r="J492" s="9" t="n">
        <f aca="false">LN(F492/F491)</f>
        <v>0.0254703737533372</v>
      </c>
      <c r="K492" s="9" t="n">
        <f aca="false">F492/F485-1</f>
        <v>0.0721172045232261</v>
      </c>
      <c r="L492" s="9" t="n">
        <f aca="false">F492/F462-1</f>
        <v>0.066458834721997</v>
      </c>
      <c r="M492" s="9" t="n">
        <f aca="false">B492/B485-1</f>
        <v>0.237512931577423</v>
      </c>
      <c r="N492" s="9" t="n">
        <f aca="false">B492/B462-1</f>
        <v>0.576440980994546</v>
      </c>
      <c r="O492" s="8" t="n">
        <f aca="false">MAX(O491,F492)</f>
        <v>155.481428218519</v>
      </c>
      <c r="P492" s="9" t="n">
        <f aca="false">F492/O492-1</f>
        <v>0</v>
      </c>
      <c r="Q492" s="8" t="n">
        <f aca="false">MAX(Q491,B492)</f>
        <v>3430.64827410871</v>
      </c>
      <c r="R492" s="9" t="n">
        <f aca="false">B492/Q492-1</f>
        <v>-0.0454015489787527</v>
      </c>
      <c r="S492" s="9" t="n">
        <f aca="false">B492/INDEX($B:$B,$E492)-1</f>
        <v>0.464236455271998</v>
      </c>
      <c r="T492" s="0" t="n">
        <f aca="false">IF(AND($A492&gt;=CrashTest!$B$3,$A492&lt;=CrashTest!$C$3),1,IF(AND($A492&gt;=CrashTest!$B$4,$A492&lt;=CrashTest!$C$4),2,IF(AND($A492&gt;=CrashTest!$B$5,$A492&lt;=CrashTest!$C$5),3,IF(AND($A492&gt;=CrashTest!$B$6,$A492&lt;=CrashTest!$C$6),4,IF(AND($A492&gt;=CrashTest!$B$7,$A492&lt;=CrashTest!$C$7),5,0)))))</f>
        <v>2</v>
      </c>
      <c r="U492" s="8" t="n">
        <f aca="false">IF(T492=0,"",IF(T491=T492,MAX(U491,B492),B492))</f>
        <v>3430.64827410871</v>
      </c>
      <c r="V492" s="9" t="n">
        <f aca="false">IF(T492=0,"",B492/U492-1)</f>
        <v>-0.0454015489787527</v>
      </c>
      <c r="W492" s="8" t="n">
        <f aca="false">IF(T492=0,"",IF(T491=T492,MAX(W491,F492),F492))</f>
        <v>155.481428218519</v>
      </c>
      <c r="X492" s="9" t="n">
        <f aca="false">IF(T492=0,"",F492/W492-1)</f>
        <v>0</v>
      </c>
    </row>
    <row r="493" customFormat="false" ht="15" hidden="false" customHeight="false" outlineLevel="0" collapsed="false">
      <c r="A493" s="5" t="n">
        <v>44321</v>
      </c>
      <c r="B493" s="6" t="n">
        <v>3525.92409964933</v>
      </c>
      <c r="C493" s="7" t="n">
        <v>3056.691825</v>
      </c>
      <c r="D493" s="0" t="n">
        <f aca="false">INT((ROW()-3)/30)</f>
        <v>16</v>
      </c>
      <c r="E493" s="0" t="n">
        <f aca="false">2+30*D493</f>
        <v>482</v>
      </c>
      <c r="F493" s="8" t="n">
        <f aca="false">INDEX($F:$F,$E493)*(2*B493/INDEX($B:$B,$E493)-C493/INDEX($C:$C,$E493))</f>
        <v>151.184358086579</v>
      </c>
      <c r="G493" s="9" t="n">
        <f aca="false">B493/B492-1</f>
        <v>0.0766537056280043</v>
      </c>
      <c r="H493" s="9" t="n">
        <f aca="false">F493/F492-1</f>
        <v>-0.0276371923076304</v>
      </c>
      <c r="I493" s="9" t="n">
        <f aca="false">LN(B493/B492)</f>
        <v>0.0738578103775921</v>
      </c>
      <c r="J493" s="9" t="n">
        <f aca="false">LN(F493/F492)</f>
        <v>-0.0280262852227205</v>
      </c>
      <c r="K493" s="9" t="n">
        <f aca="false">F493/F486-1</f>
        <v>0.0277261621086584</v>
      </c>
      <c r="L493" s="9" t="n">
        <f aca="false">F493/F463-1</f>
        <v>0.0446085510773648</v>
      </c>
      <c r="M493" s="9" t="n">
        <f aca="false">B493/B486-1</f>
        <v>0.286725301312321</v>
      </c>
      <c r="N493" s="9" t="n">
        <f aca="false">B493/B463-1</f>
        <v>0.679389507625245</v>
      </c>
      <c r="O493" s="8" t="n">
        <f aca="false">MAX(O492,F493)</f>
        <v>155.481428218519</v>
      </c>
      <c r="P493" s="9" t="n">
        <f aca="false">F493/O493-1</f>
        <v>-0.0276371923076304</v>
      </c>
      <c r="Q493" s="8" t="n">
        <f aca="false">MAX(Q492,B493)</f>
        <v>3525.92409964933</v>
      </c>
      <c r="R493" s="9" t="n">
        <f aca="false">B493/Q493-1</f>
        <v>0</v>
      </c>
      <c r="S493" s="9" t="n">
        <f aca="false">B493/INDEX($B:$B,$E493)-1</f>
        <v>0.57647560548421</v>
      </c>
      <c r="T493" s="0" t="n">
        <f aca="false">IF(AND($A493&gt;=CrashTest!$B$3,$A493&lt;=CrashTest!$C$3),1,IF(AND($A493&gt;=CrashTest!$B$4,$A493&lt;=CrashTest!$C$4),2,IF(AND($A493&gt;=CrashTest!$B$5,$A493&lt;=CrashTest!$C$5),3,IF(AND($A493&gt;=CrashTest!$B$6,$A493&lt;=CrashTest!$C$6),4,IF(AND($A493&gt;=CrashTest!$B$7,$A493&lt;=CrashTest!$C$7),5,0)))))</f>
        <v>2</v>
      </c>
      <c r="U493" s="8" t="n">
        <f aca="false">IF(T493=0,"",IF(T492=T493,MAX(U492,B493),B493))</f>
        <v>3525.92409964933</v>
      </c>
      <c r="V493" s="9" t="n">
        <f aca="false">IF(T493=0,"",B493/U493-1)</f>
        <v>0</v>
      </c>
      <c r="W493" s="8" t="n">
        <f aca="false">IF(T493=0,"",IF(T492=T493,MAX(W492,F493),F493))</f>
        <v>155.481428218519</v>
      </c>
      <c r="X493" s="9" t="n">
        <f aca="false">IF(T493=0,"",F493/W493-1)</f>
        <v>-0.0276371923076304</v>
      </c>
    </row>
    <row r="494" customFormat="false" ht="15" hidden="false" customHeight="false" outlineLevel="0" collapsed="false">
      <c r="A494" s="5" t="n">
        <v>44322</v>
      </c>
      <c r="B494" s="6" t="n">
        <v>3500.54310403273</v>
      </c>
      <c r="C494" s="7" t="n">
        <v>3005.998321</v>
      </c>
      <c r="D494" s="0" t="n">
        <f aca="false">INT((ROW()-3)/30)</f>
        <v>16</v>
      </c>
      <c r="E494" s="0" t="n">
        <f aca="false">2+30*D494</f>
        <v>482</v>
      </c>
      <c r="F494" s="8" t="n">
        <f aca="false">INDEX($F:$F,$E494)*(2*B494/INDEX($B:$B,$E494)-C494/INDEX($C:$C,$E494))</f>
        <v>153.017202437392</v>
      </c>
      <c r="G494" s="9" t="n">
        <f aca="false">B494/B493-1</f>
        <v>-0.00719839534240807</v>
      </c>
      <c r="H494" s="9" t="n">
        <f aca="false">F494/F493-1</f>
        <v>0.0121232406183396</v>
      </c>
      <c r="I494" s="9" t="n">
        <f aca="false">LN(B494/B493)</f>
        <v>-0.00722442879813048</v>
      </c>
      <c r="J494" s="9" t="n">
        <f aca="false">LN(F494/F493)</f>
        <v>0.0120503427179148</v>
      </c>
      <c r="K494" s="9" t="n">
        <f aca="false">F494/F487-1</f>
        <v>0.0259589092501076</v>
      </c>
      <c r="L494" s="9" t="n">
        <f aca="false">F494/F464-1</f>
        <v>0.041826295543985</v>
      </c>
      <c r="M494" s="9" t="n">
        <f aca="false">B494/B487-1</f>
        <v>0.268079658638165</v>
      </c>
      <c r="N494" s="9" t="n">
        <f aca="false">B494/B464-1</f>
        <v>0.653616617294706</v>
      </c>
      <c r="O494" s="8" t="n">
        <f aca="false">MAX(O493,F494)</f>
        <v>155.481428218519</v>
      </c>
      <c r="P494" s="9" t="n">
        <f aca="false">F494/O494-1</f>
        <v>-0.0158490040216515</v>
      </c>
      <c r="Q494" s="8" t="n">
        <f aca="false">MAX(Q493,B494)</f>
        <v>3525.92409964933</v>
      </c>
      <c r="R494" s="9" t="n">
        <f aca="false">B494/Q494-1</f>
        <v>-0.00719839534240807</v>
      </c>
      <c r="S494" s="9" t="n">
        <f aca="false">B494/INDEX($B:$B,$E494)-1</f>
        <v>0.565127510828273</v>
      </c>
      <c r="T494" s="0" t="n">
        <f aca="false">IF(AND($A494&gt;=CrashTest!$B$3,$A494&lt;=CrashTest!$C$3),1,IF(AND($A494&gt;=CrashTest!$B$4,$A494&lt;=CrashTest!$C$4),2,IF(AND($A494&gt;=CrashTest!$B$5,$A494&lt;=CrashTest!$C$5),3,IF(AND($A494&gt;=CrashTest!$B$6,$A494&lt;=CrashTest!$C$6),4,IF(AND($A494&gt;=CrashTest!$B$7,$A494&lt;=CrashTest!$C$7),5,0)))))</f>
        <v>2</v>
      </c>
      <c r="U494" s="8" t="n">
        <f aca="false">IF(T494=0,"",IF(T493=T494,MAX(U493,B494),B494))</f>
        <v>3525.92409964933</v>
      </c>
      <c r="V494" s="9" t="n">
        <f aca="false">IF(T494=0,"",B494/U494-1)</f>
        <v>-0.00719839534240807</v>
      </c>
      <c r="W494" s="8" t="n">
        <f aca="false">IF(T494=0,"",IF(T493=T494,MAX(W493,F494),F494))</f>
        <v>155.481428218519</v>
      </c>
      <c r="X494" s="9" t="n">
        <f aca="false">IF(T494=0,"",F494/W494-1)</f>
        <v>-0.0158490040216515</v>
      </c>
    </row>
    <row r="495" customFormat="false" ht="15" hidden="false" customHeight="false" outlineLevel="0" collapsed="false">
      <c r="A495" s="5" t="n">
        <v>44323</v>
      </c>
      <c r="B495" s="6" t="n">
        <v>3482.63239333723</v>
      </c>
      <c r="C495" s="7" t="n">
        <v>2992.774029</v>
      </c>
      <c r="D495" s="0" t="n">
        <f aca="false">INT((ROW()-3)/30)</f>
        <v>16</v>
      </c>
      <c r="E495" s="0" t="n">
        <f aca="false">2+30*D495</f>
        <v>482</v>
      </c>
      <c r="F495" s="8" t="n">
        <f aca="false">INDEX($F:$F,$E495)*(2*B495/INDEX($B:$B,$E495)-C495/INDEX($C:$C,$E495))</f>
        <v>152.014760745132</v>
      </c>
      <c r="G495" s="9" t="n">
        <f aca="false">B495/B494-1</f>
        <v>-0.00511655196442695</v>
      </c>
      <c r="H495" s="9" t="n">
        <f aca="false">F495/F494-1</f>
        <v>-0.00655116990960214</v>
      </c>
      <c r="I495" s="9" t="n">
        <f aca="false">LN(B495/B494)</f>
        <v>-0.00512968633738533</v>
      </c>
      <c r="J495" s="9" t="n">
        <f aca="false">LN(F495/F494)</f>
        <v>-0.00657272300676532</v>
      </c>
      <c r="K495" s="9" t="n">
        <f aca="false">F495/F488-1</f>
        <v>0.0229857828419073</v>
      </c>
      <c r="L495" s="9" t="n">
        <f aca="false">F495/F465-1</f>
        <v>0.0237351557161336</v>
      </c>
      <c r="M495" s="9" t="n">
        <f aca="false">B495/B488-1</f>
        <v>0.257136372061173</v>
      </c>
      <c r="N495" s="9" t="n">
        <f aca="false">B495/B465-1</f>
        <v>0.754123145094878</v>
      </c>
      <c r="O495" s="8" t="n">
        <f aca="false">MAX(O494,F495)</f>
        <v>155.481428218519</v>
      </c>
      <c r="P495" s="9" t="n">
        <f aca="false">F495/O495-1</f>
        <v>-0.0222963444130099</v>
      </c>
      <c r="Q495" s="8" t="n">
        <f aca="false">MAX(Q494,B495)</f>
        <v>3525.92409964933</v>
      </c>
      <c r="R495" s="9" t="n">
        <f aca="false">B495/Q495-1</f>
        <v>-0.0122781163430051</v>
      </c>
      <c r="S495" s="9" t="n">
        <f aca="false">B495/INDEX($B:$B,$E495)-1</f>
        <v>0.557119454588166</v>
      </c>
      <c r="T495" s="0" t="n">
        <f aca="false">IF(AND($A495&gt;=CrashTest!$B$3,$A495&lt;=CrashTest!$C$3),1,IF(AND($A495&gt;=CrashTest!$B$4,$A495&lt;=CrashTest!$C$4),2,IF(AND($A495&gt;=CrashTest!$B$5,$A495&lt;=CrashTest!$C$5),3,IF(AND($A495&gt;=CrashTest!$B$6,$A495&lt;=CrashTest!$C$6),4,IF(AND($A495&gt;=CrashTest!$B$7,$A495&lt;=CrashTest!$C$7),5,0)))))</f>
        <v>2</v>
      </c>
      <c r="U495" s="8" t="n">
        <f aca="false">IF(T495=0,"",IF(T494=T495,MAX(U494,B495),B495))</f>
        <v>3525.92409964933</v>
      </c>
      <c r="V495" s="9" t="n">
        <f aca="false">IF(T495=0,"",B495/U495-1)</f>
        <v>-0.0122781163430051</v>
      </c>
      <c r="W495" s="8" t="n">
        <f aca="false">IF(T495=0,"",IF(T494=T495,MAX(W494,F495),F495))</f>
        <v>155.481428218519</v>
      </c>
      <c r="X495" s="9" t="n">
        <f aca="false">IF(T495=0,"",F495/W495-1)</f>
        <v>-0.0222963444130099</v>
      </c>
    </row>
    <row r="496" customFormat="false" ht="15" hidden="false" customHeight="false" outlineLevel="0" collapsed="false">
      <c r="A496" s="5" t="n">
        <v>44324</v>
      </c>
      <c r="B496" s="6" t="n">
        <v>3886.76699649328</v>
      </c>
      <c r="C496" s="7" t="n">
        <v>3550.686801</v>
      </c>
      <c r="D496" s="0" t="n">
        <f aca="false">INT((ROW()-3)/30)</f>
        <v>16</v>
      </c>
      <c r="E496" s="0" t="n">
        <f aca="false">2+30*D496</f>
        <v>482</v>
      </c>
      <c r="F496" s="8" t="n">
        <f aca="false">INDEX($F:$F,$E496)*(2*B496/INDEX($B:$B,$E496)-C496/INDEX($C:$C,$E496))</f>
        <v>148.210187483753</v>
      </c>
      <c r="G496" s="9" t="n">
        <f aca="false">B496/B495-1</f>
        <v>0.116042854229811</v>
      </c>
      <c r="H496" s="9" t="n">
        <f aca="false">F496/F495-1</f>
        <v>-0.0250276568060275</v>
      </c>
      <c r="I496" s="9" t="n">
        <f aca="false">LN(B496/B495)</f>
        <v>0.109789263069365</v>
      </c>
      <c r="J496" s="9" t="n">
        <f aca="false">LN(F496/F495)</f>
        <v>-0.0253461743415112</v>
      </c>
      <c r="K496" s="9" t="n">
        <f aca="false">F496/F489-1</f>
        <v>-0.0165977838329068</v>
      </c>
      <c r="L496" s="9" t="n">
        <f aca="false">F496/F466-1</f>
        <v>0.0169515004893981</v>
      </c>
      <c r="M496" s="9" t="n">
        <f aca="false">B496/B489-1</f>
        <v>0.317852517879815</v>
      </c>
      <c r="N496" s="9" t="n">
        <f aca="false">B496/B466-1</f>
        <v>0.869941511765562</v>
      </c>
      <c r="O496" s="8" t="n">
        <f aca="false">MAX(O495,F496)</f>
        <v>155.481428218519</v>
      </c>
      <c r="P496" s="9" t="n">
        <f aca="false">F496/O496-1</f>
        <v>-0.0467659759630396</v>
      </c>
      <c r="Q496" s="8" t="n">
        <f aca="false">MAX(Q495,B496)</f>
        <v>3886.76699649328</v>
      </c>
      <c r="R496" s="9" t="n">
        <f aca="false">B496/Q496-1</f>
        <v>0</v>
      </c>
      <c r="S496" s="9" t="n">
        <f aca="false">B496/INDEX($B:$B,$E496)-1</f>
        <v>0.737812040475343</v>
      </c>
      <c r="T496" s="0" t="n">
        <f aca="false">IF(AND($A496&gt;=CrashTest!$B$3,$A496&lt;=CrashTest!$C$3),1,IF(AND($A496&gt;=CrashTest!$B$4,$A496&lt;=CrashTest!$C$4),2,IF(AND($A496&gt;=CrashTest!$B$5,$A496&lt;=CrashTest!$C$5),3,IF(AND($A496&gt;=CrashTest!$B$6,$A496&lt;=CrashTest!$C$6),4,IF(AND($A496&gt;=CrashTest!$B$7,$A496&lt;=CrashTest!$C$7),5,0)))))</f>
        <v>2</v>
      </c>
      <c r="U496" s="8" t="n">
        <f aca="false">IF(T496=0,"",IF(T495=T496,MAX(U495,B496),B496))</f>
        <v>3886.76699649328</v>
      </c>
      <c r="V496" s="9" t="n">
        <f aca="false">IF(T496=0,"",B496/U496-1)</f>
        <v>0</v>
      </c>
      <c r="W496" s="8" t="n">
        <f aca="false">IF(T496=0,"",IF(T495=T496,MAX(W495,F496),F496))</f>
        <v>155.481428218519</v>
      </c>
      <c r="X496" s="9" t="n">
        <f aca="false">IF(T496=0,"",F496/W496-1)</f>
        <v>-0.0467659759630396</v>
      </c>
    </row>
    <row r="497" customFormat="false" ht="15" hidden="false" customHeight="false" outlineLevel="0" collapsed="false">
      <c r="A497" s="5" t="n">
        <v>44325</v>
      </c>
      <c r="B497" s="6" t="n">
        <v>3916.08141320865</v>
      </c>
      <c r="C497" s="7" t="n">
        <v>3564.597336</v>
      </c>
      <c r="D497" s="0" t="n">
        <f aca="false">INT((ROW()-3)/30)</f>
        <v>16</v>
      </c>
      <c r="E497" s="0" t="n">
        <f aca="false">2+30*D497</f>
        <v>482</v>
      </c>
      <c r="F497" s="8" t="n">
        <f aca="false">INDEX($F:$F,$E497)*(2*B497/INDEX($B:$B,$E497)-C497/INDEX($C:$C,$E497))</f>
        <v>150.638290123983</v>
      </c>
      <c r="G497" s="9" t="n">
        <f aca="false">B497/B496-1</f>
        <v>0.0075421080661171</v>
      </c>
      <c r="H497" s="9" t="n">
        <f aca="false">F497/F496-1</f>
        <v>0.0163828322563604</v>
      </c>
      <c r="I497" s="9" t="n">
        <f aca="false">LN(B497/B496)</f>
        <v>0.00751380857189861</v>
      </c>
      <c r="J497" s="9" t="n">
        <f aca="false">LN(F497/F496)</f>
        <v>0.0162500815856457</v>
      </c>
      <c r="K497" s="9" t="n">
        <f aca="false">F497/F490-1</f>
        <v>-0.00242499330936841</v>
      </c>
      <c r="L497" s="9" t="n">
        <f aca="false">F497/F467-1</f>
        <v>0.0286135477982883</v>
      </c>
      <c r="M497" s="9" t="n">
        <f aca="false">B497/B490-1</f>
        <v>0.326371613726084</v>
      </c>
      <c r="N497" s="9" t="n">
        <f aca="false">B497/B467-1</f>
        <v>0.895440372521073</v>
      </c>
      <c r="O497" s="8" t="n">
        <f aca="false">MAX(O496,F497)</f>
        <v>155.481428218519</v>
      </c>
      <c r="P497" s="9" t="n">
        <f aca="false">F497/O497-1</f>
        <v>-0.0311493028461867</v>
      </c>
      <c r="Q497" s="8" t="n">
        <f aca="false">MAX(Q496,B497)</f>
        <v>3916.08141320865</v>
      </c>
      <c r="R497" s="9" t="n">
        <f aca="false">B497/Q497-1</f>
        <v>0</v>
      </c>
      <c r="S497" s="9" t="n">
        <f aca="false">B497/INDEX($B:$B,$E497)-1</f>
        <v>0.750918806683208</v>
      </c>
      <c r="T497" s="0" t="n">
        <f aca="false">IF(AND($A497&gt;=CrashTest!$B$3,$A497&lt;=CrashTest!$C$3),1,IF(AND($A497&gt;=CrashTest!$B$4,$A497&lt;=CrashTest!$C$4),2,IF(AND($A497&gt;=CrashTest!$B$5,$A497&lt;=CrashTest!$C$5),3,IF(AND($A497&gt;=CrashTest!$B$6,$A497&lt;=CrashTest!$C$6),4,IF(AND($A497&gt;=CrashTest!$B$7,$A497&lt;=CrashTest!$C$7),5,0)))))</f>
        <v>2</v>
      </c>
      <c r="U497" s="8" t="n">
        <f aca="false">IF(T497=0,"",IF(T496=T497,MAX(U496,B497),B497))</f>
        <v>3916.08141320865</v>
      </c>
      <c r="V497" s="9" t="n">
        <f aca="false">IF(T497=0,"",B497/U497-1)</f>
        <v>0</v>
      </c>
      <c r="W497" s="8" t="n">
        <f aca="false">IF(T497=0,"",IF(T496=T497,MAX(W496,F497),F497))</f>
        <v>155.481428218519</v>
      </c>
      <c r="X497" s="9" t="n">
        <f aca="false">IF(T497=0,"",F497/W497-1)</f>
        <v>-0.0311493028461867</v>
      </c>
    </row>
    <row r="498" customFormat="false" ht="15" hidden="false" customHeight="false" outlineLevel="0" collapsed="false">
      <c r="A498" s="5" t="n">
        <v>44326</v>
      </c>
      <c r="B498" s="6" t="n">
        <v>3954.28315780245</v>
      </c>
      <c r="C498" s="7" t="n">
        <v>3594.285402</v>
      </c>
      <c r="D498" s="0" t="n">
        <f aca="false">INT((ROW()-3)/30)</f>
        <v>16</v>
      </c>
      <c r="E498" s="0" t="n">
        <f aca="false">2+30*D498</f>
        <v>482</v>
      </c>
      <c r="F498" s="8" t="n">
        <f aca="false">INDEX($F:$F,$E498)*(2*B498/INDEX($B:$B,$E498)-C498/INDEX($C:$C,$E498))</f>
        <v>152.625507789096</v>
      </c>
      <c r="G498" s="9" t="n">
        <f aca="false">B498/B497-1</f>
        <v>0.00975509458637625</v>
      </c>
      <c r="H498" s="9" t="n">
        <f aca="false">F498/F497-1</f>
        <v>0.0131919823537416</v>
      </c>
      <c r="I498" s="9" t="n">
        <f aca="false">LN(B498/B497)</f>
        <v>0.00970782084244406</v>
      </c>
      <c r="J498" s="9" t="n">
        <f aca="false">LN(F498/F497)</f>
        <v>0.0131057259219513</v>
      </c>
      <c r="K498" s="9" t="n">
        <f aca="false">F498/F491-1</f>
        <v>0.00695541875199179</v>
      </c>
      <c r="L498" s="9" t="n">
        <f aca="false">F498/F468-1</f>
        <v>0.0442040481490469</v>
      </c>
      <c r="M498" s="9" t="n">
        <f aca="false">B498/B491-1</f>
        <v>0.152634383316308</v>
      </c>
      <c r="N498" s="9" t="n">
        <f aca="false">B498/B468-1</f>
        <v>0.856307305774737</v>
      </c>
      <c r="O498" s="8" t="n">
        <f aca="false">MAX(O497,F498)</f>
        <v>155.481428218519</v>
      </c>
      <c r="P498" s="9" t="n">
        <f aca="false">F498/O498-1</f>
        <v>-0.0183682415459233</v>
      </c>
      <c r="Q498" s="8" t="n">
        <f aca="false">MAX(Q497,B498)</f>
        <v>3954.28315780245</v>
      </c>
      <c r="R498" s="9" t="n">
        <f aca="false">B498/Q498-1</f>
        <v>0</v>
      </c>
      <c r="S498" s="9" t="n">
        <f aca="false">B498/INDEX($B:$B,$E498)-1</f>
        <v>0.767999185255467</v>
      </c>
      <c r="T498" s="0" t="n">
        <f aca="false">IF(AND($A498&gt;=CrashTest!$B$3,$A498&lt;=CrashTest!$C$3),1,IF(AND($A498&gt;=CrashTest!$B$4,$A498&lt;=CrashTest!$C$4),2,IF(AND($A498&gt;=CrashTest!$B$5,$A498&lt;=CrashTest!$C$5),3,IF(AND($A498&gt;=CrashTest!$B$6,$A498&lt;=CrashTest!$C$6),4,IF(AND($A498&gt;=CrashTest!$B$7,$A498&lt;=CrashTest!$C$7),5,0)))))</f>
        <v>2</v>
      </c>
      <c r="U498" s="8" t="n">
        <f aca="false">IF(T498=0,"",IF(T497=T498,MAX(U497,B498),B498))</f>
        <v>3954.28315780245</v>
      </c>
      <c r="V498" s="9" t="n">
        <f aca="false">IF(T498=0,"",B498/U498-1)</f>
        <v>0</v>
      </c>
      <c r="W498" s="8" t="n">
        <f aca="false">IF(T498=0,"",IF(T497=T498,MAX(W497,F498),F498))</f>
        <v>155.481428218519</v>
      </c>
      <c r="X498" s="9" t="n">
        <f aca="false">IF(T498=0,"",F498/W498-1)</f>
        <v>-0.0183682415459233</v>
      </c>
    </row>
    <row r="499" customFormat="false" ht="15" hidden="false" customHeight="false" outlineLevel="0" collapsed="false">
      <c r="A499" s="5" t="n">
        <v>44327</v>
      </c>
      <c r="B499" s="6" t="n">
        <v>4155.77199766219</v>
      </c>
      <c r="C499" s="7" t="n">
        <v>3890.153606</v>
      </c>
      <c r="D499" s="0" t="n">
        <f aca="false">INT((ROW()-3)/30)</f>
        <v>16</v>
      </c>
      <c r="E499" s="0" t="n">
        <f aca="false">2+30*D499</f>
        <v>482</v>
      </c>
      <c r="F499" s="8" t="n">
        <f aca="false">INDEX($F:$F,$E499)*(2*B499/INDEX($B:$B,$E499)-C499/INDEX($C:$C,$E499))</f>
        <v>148.925462626541</v>
      </c>
      <c r="G499" s="9" t="n">
        <f aca="false">B499/B498-1</f>
        <v>0.0509545805950111</v>
      </c>
      <c r="H499" s="9" t="n">
        <f aca="false">F499/F498-1</f>
        <v>-0.0242426394916133</v>
      </c>
      <c r="I499" s="9" t="n">
        <f aca="false">LN(B499/B498)</f>
        <v>0.0496988755423626</v>
      </c>
      <c r="J499" s="9" t="n">
        <f aca="false">LN(F499/F498)</f>
        <v>-0.024541329513137</v>
      </c>
      <c r="K499" s="9" t="n">
        <f aca="false">F499/F492-1</f>
        <v>-0.042165586379644</v>
      </c>
      <c r="L499" s="9" t="n">
        <f aca="false">F499/F469-1</f>
        <v>0.0195380804685545</v>
      </c>
      <c r="M499" s="9" t="n">
        <f aca="false">B499/B492-1</f>
        <v>0.268980044542957</v>
      </c>
      <c r="N499" s="9" t="n">
        <f aca="false">B499/B469-1</f>
        <v>0.937990130565884</v>
      </c>
      <c r="O499" s="8" t="n">
        <f aca="false">MAX(O498,F499)</f>
        <v>155.481428218519</v>
      </c>
      <c r="P499" s="9" t="n">
        <f aca="false">F499/O499-1</f>
        <v>-0.042165586379644</v>
      </c>
      <c r="Q499" s="8" t="n">
        <f aca="false">MAX(Q498,B499)</f>
        <v>4155.77199766219</v>
      </c>
      <c r="R499" s="9" t="n">
        <f aca="false">B499/Q499-1</f>
        <v>0</v>
      </c>
      <c r="S499" s="9" t="n">
        <f aca="false">B499/INDEX($B:$B,$E499)-1</f>
        <v>0.858086842232481</v>
      </c>
      <c r="T499" s="0" t="n">
        <f aca="false">IF(AND($A499&gt;=CrashTest!$B$3,$A499&lt;=CrashTest!$C$3),1,IF(AND($A499&gt;=CrashTest!$B$4,$A499&lt;=CrashTest!$C$4),2,IF(AND($A499&gt;=CrashTest!$B$5,$A499&lt;=CrashTest!$C$5),3,IF(AND($A499&gt;=CrashTest!$B$6,$A499&lt;=CrashTest!$C$6),4,IF(AND($A499&gt;=CrashTest!$B$7,$A499&lt;=CrashTest!$C$7),5,0)))))</f>
        <v>2</v>
      </c>
      <c r="U499" s="8" t="n">
        <f aca="false">IF(T499=0,"",IF(T498=T499,MAX(U498,B499),B499))</f>
        <v>4155.77199766219</v>
      </c>
      <c r="V499" s="9" t="n">
        <f aca="false">IF(T499=0,"",B499/U499-1)</f>
        <v>0</v>
      </c>
      <c r="W499" s="8" t="n">
        <f aca="false">IF(T499=0,"",IF(T498=T499,MAX(W498,F499),F499))</f>
        <v>155.481428218519</v>
      </c>
      <c r="X499" s="9" t="n">
        <f aca="false">IF(T499=0,"",F499/W499-1)</f>
        <v>-0.042165586379644</v>
      </c>
    </row>
    <row r="500" customFormat="false" ht="15" hidden="false" customHeight="false" outlineLevel="0" collapsed="false">
      <c r="A500" s="5" t="n">
        <v>44328</v>
      </c>
      <c r="B500" s="6" t="n">
        <v>3975.50227118644</v>
      </c>
      <c r="C500" s="7" t="n">
        <v>3446.621331</v>
      </c>
      <c r="D500" s="0" t="n">
        <f aca="false">INT((ROW()-3)/30)</f>
        <v>16</v>
      </c>
      <c r="E500" s="0" t="n">
        <f aca="false">2+30*D500</f>
        <v>482</v>
      </c>
      <c r="F500" s="8" t="n">
        <f aca="false">INDEX($F:$F,$E500)*(2*B500/INDEX($B:$B,$E500)-C500/INDEX($C:$C,$E500))</f>
        <v>170.442864814416</v>
      </c>
      <c r="G500" s="9" t="n">
        <f aca="false">B500/B499-1</f>
        <v>-0.0433781561108646</v>
      </c>
      <c r="H500" s="9" t="n">
        <f aca="false">F500/F499-1</f>
        <v>0.144484373648278</v>
      </c>
      <c r="I500" s="9" t="n">
        <f aca="false">LN(B500/B499)</f>
        <v>-0.0443471130717785</v>
      </c>
      <c r="J500" s="9" t="n">
        <f aca="false">LN(F500/F499)</f>
        <v>0.134954206886325</v>
      </c>
      <c r="K500" s="9" t="n">
        <f aca="false">F500/F493-1</f>
        <v>0.127384254373781</v>
      </c>
      <c r="L500" s="9" t="n">
        <f aca="false">F500/F470-1</f>
        <v>0.150792538641145</v>
      </c>
      <c r="M500" s="9" t="n">
        <f aca="false">B500/B493-1</f>
        <v>0.127506480239272</v>
      </c>
      <c r="N500" s="9" t="n">
        <f aca="false">B500/B470-1</f>
        <v>0.85525884543072</v>
      </c>
      <c r="O500" s="8" t="n">
        <f aca="false">MAX(O499,F500)</f>
        <v>170.442864814416</v>
      </c>
      <c r="P500" s="9" t="n">
        <f aca="false">F500/O500-1</f>
        <v>0</v>
      </c>
      <c r="Q500" s="8" t="n">
        <f aca="false">MAX(Q499,B500)</f>
        <v>4155.77199766219</v>
      </c>
      <c r="R500" s="9" t="n">
        <f aca="false">B500/Q500-1</f>
        <v>-0.0433781561108646</v>
      </c>
      <c r="S500" s="9" t="n">
        <f aca="false">B500/INDEX($B:$B,$E500)-1</f>
        <v>0.777486461122577</v>
      </c>
      <c r="T500" s="0" t="n">
        <f aca="false">IF(AND($A500&gt;=CrashTest!$B$3,$A500&lt;=CrashTest!$C$3),1,IF(AND($A500&gt;=CrashTest!$B$4,$A500&lt;=CrashTest!$C$4),2,IF(AND($A500&gt;=CrashTest!$B$5,$A500&lt;=CrashTest!$C$5),3,IF(AND($A500&gt;=CrashTest!$B$6,$A500&lt;=CrashTest!$C$6),4,IF(AND($A500&gt;=CrashTest!$B$7,$A500&lt;=CrashTest!$C$7),5,0)))))</f>
        <v>2</v>
      </c>
      <c r="U500" s="8" t="n">
        <f aca="false">IF(T500=0,"",IF(T499=T500,MAX(U499,B500),B500))</f>
        <v>4155.77199766219</v>
      </c>
      <c r="V500" s="9" t="n">
        <f aca="false">IF(T500=0,"",B500/U500-1)</f>
        <v>-0.0433781561108646</v>
      </c>
      <c r="W500" s="8" t="n">
        <f aca="false">IF(T500=0,"",IF(T499=T500,MAX(W499,F500),F500))</f>
        <v>170.442864814416</v>
      </c>
      <c r="X500" s="9" t="n">
        <f aca="false">IF(T500=0,"",F500/W500-1)</f>
        <v>0</v>
      </c>
    </row>
    <row r="501" customFormat="false" ht="15" hidden="false" customHeight="false" outlineLevel="0" collapsed="false">
      <c r="A501" s="5" t="n">
        <v>44329</v>
      </c>
      <c r="B501" s="6" t="n">
        <v>3687.15909000585</v>
      </c>
      <c r="C501" s="7" t="n">
        <v>3297.382485</v>
      </c>
      <c r="D501" s="0" t="n">
        <f aca="false">INT((ROW()-3)/30)</f>
        <v>16</v>
      </c>
      <c r="E501" s="0" t="n">
        <f aca="false">2+30*D501</f>
        <v>482</v>
      </c>
      <c r="F501" s="8" t="n">
        <f aca="false">INDEX($F:$F,$E501)*(2*B501/INDEX($B:$B,$E501)-C501/INDEX($C:$C,$E501))</f>
        <v>147.823214341746</v>
      </c>
      <c r="G501" s="9" t="n">
        <f aca="false">B501/B500-1</f>
        <v>-0.0725300003650954</v>
      </c>
      <c r="H501" s="9" t="n">
        <f aca="false">F501/F500-1</f>
        <v>-0.13271104365266</v>
      </c>
      <c r="I501" s="9" t="n">
        <f aca="false">LN(B501/B500)</f>
        <v>-0.0752948304307817</v>
      </c>
      <c r="J501" s="9" t="n">
        <f aca="false">LN(F501/F500)</f>
        <v>-0.142383074743787</v>
      </c>
      <c r="K501" s="9" t="n">
        <f aca="false">F501/F494-1</f>
        <v>-0.0339438181649593</v>
      </c>
      <c r="L501" s="9" t="n">
        <f aca="false">F501/F471-1</f>
        <v>0.00441403739274415</v>
      </c>
      <c r="M501" s="9" t="n">
        <f aca="false">B501/B494-1</f>
        <v>0.0533105807947725</v>
      </c>
      <c r="N501" s="9" t="n">
        <f aca="false">B501/B471-1</f>
        <v>0.604583498815611</v>
      </c>
      <c r="O501" s="8" t="n">
        <f aca="false">MAX(O500,F501)</f>
        <v>170.442864814416</v>
      </c>
      <c r="P501" s="9" t="n">
        <f aca="false">F501/O501-1</f>
        <v>-0.13271104365266</v>
      </c>
      <c r="Q501" s="8" t="n">
        <f aca="false">MAX(Q500,B501)</f>
        <v>4155.77199766219</v>
      </c>
      <c r="R501" s="9" t="n">
        <f aca="false">B501/Q501-1</f>
        <v>-0.112761938797402</v>
      </c>
      <c r="S501" s="9" t="n">
        <f aca="false">B501/INDEX($B:$B,$E501)-1</f>
        <v>0.648565367448404</v>
      </c>
      <c r="T501" s="0" t="n">
        <f aca="false">IF(AND($A501&gt;=CrashTest!$B$3,$A501&lt;=CrashTest!$C$3),1,IF(AND($A501&gt;=CrashTest!$B$4,$A501&lt;=CrashTest!$C$4),2,IF(AND($A501&gt;=CrashTest!$B$5,$A501&lt;=CrashTest!$C$5),3,IF(AND($A501&gt;=CrashTest!$B$6,$A501&lt;=CrashTest!$C$6),4,IF(AND($A501&gt;=CrashTest!$B$7,$A501&lt;=CrashTest!$C$7),5,0)))))</f>
        <v>2</v>
      </c>
      <c r="U501" s="8" t="n">
        <f aca="false">IF(T501=0,"",IF(T500=T501,MAX(U500,B501),B501))</f>
        <v>4155.77199766219</v>
      </c>
      <c r="V501" s="9" t="n">
        <f aca="false">IF(T501=0,"",B501/U501-1)</f>
        <v>-0.112761938797402</v>
      </c>
      <c r="W501" s="8" t="n">
        <f aca="false">IF(T501=0,"",IF(T500=T501,MAX(W500,F501),F501))</f>
        <v>170.442864814416</v>
      </c>
      <c r="X501" s="9" t="n">
        <f aca="false">IF(T501=0,"",F501/W501-1)</f>
        <v>-0.13271104365266</v>
      </c>
    </row>
    <row r="502" customFormat="false" ht="15" hidden="false" customHeight="false" outlineLevel="0" collapsed="false">
      <c r="A502" s="5" t="n">
        <v>44330</v>
      </c>
      <c r="B502" s="6" t="n">
        <v>4086.70976446523</v>
      </c>
      <c r="C502" s="7" t="n">
        <v>3761.640607</v>
      </c>
      <c r="D502" s="0" t="n">
        <f aca="false">INT((ROW()-3)/30)</f>
        <v>16</v>
      </c>
      <c r="E502" s="0" t="n">
        <f aca="false">2+30*D502</f>
        <v>482</v>
      </c>
      <c r="F502" s="8" t="n">
        <f aca="false">INDEX($F:$F,$E502)*(2*B502/INDEX($B:$B,$E502)-C502/INDEX($C:$C,$E502))</f>
        <v>152.953042569631</v>
      </c>
      <c r="G502" s="9" t="n">
        <f aca="false">B502/B501-1</f>
        <v>0.108362743430945</v>
      </c>
      <c r="H502" s="9" t="n">
        <f aca="false">F502/F501-1</f>
        <v>0.0347024535403846</v>
      </c>
      <c r="I502" s="9" t="n">
        <f aca="false">LN(B502/B501)</f>
        <v>0.102883920514066</v>
      </c>
      <c r="J502" s="9" t="n">
        <f aca="false">LN(F502/F501)</f>
        <v>0.0341139008836974</v>
      </c>
      <c r="K502" s="9" t="n">
        <f aca="false">F502/F495-1</f>
        <v>0.00617230734633489</v>
      </c>
      <c r="L502" s="9" t="n">
        <f aca="false">F502/F472-1</f>
        <v>0.0388001873619435</v>
      </c>
      <c r="M502" s="9" t="n">
        <f aca="false">B502/B495-1</f>
        <v>0.173454244635089</v>
      </c>
      <c r="N502" s="9" t="n">
        <f aca="false">B502/B472-1</f>
        <v>0.681566706140494</v>
      </c>
      <c r="O502" s="8" t="n">
        <f aca="false">MAX(O501,F502)</f>
        <v>170.442864814416</v>
      </c>
      <c r="P502" s="9" t="n">
        <f aca="false">F502/O502-1</f>
        <v>-0.102613988938927</v>
      </c>
      <c r="Q502" s="8" t="n">
        <f aca="false">MAX(Q501,B502)</f>
        <v>4155.77199766219</v>
      </c>
      <c r="R502" s="9" t="n">
        <f aca="false">B502/Q502-1</f>
        <v>-0.0166183884091358</v>
      </c>
      <c r="S502" s="9" t="n">
        <f aca="false">B502/INDEX($B:$B,$E502)-1</f>
        <v>0.827208433390357</v>
      </c>
      <c r="T502" s="0" t="n">
        <f aca="false">IF(AND($A502&gt;=CrashTest!$B$3,$A502&lt;=CrashTest!$C$3),1,IF(AND($A502&gt;=CrashTest!$B$4,$A502&lt;=CrashTest!$C$4),2,IF(AND($A502&gt;=CrashTest!$B$5,$A502&lt;=CrashTest!$C$5),3,IF(AND($A502&gt;=CrashTest!$B$6,$A502&lt;=CrashTest!$C$6),4,IF(AND($A502&gt;=CrashTest!$B$7,$A502&lt;=CrashTest!$C$7),5,0)))))</f>
        <v>2</v>
      </c>
      <c r="U502" s="8" t="n">
        <f aca="false">IF(T502=0,"",IF(T501=T502,MAX(U501,B502),B502))</f>
        <v>4155.77199766219</v>
      </c>
      <c r="V502" s="9" t="n">
        <f aca="false">IF(T502=0,"",B502/U502-1)</f>
        <v>-0.0166183884091358</v>
      </c>
      <c r="W502" s="8" t="n">
        <f aca="false">IF(T502=0,"",IF(T501=T502,MAX(W501,F502),F502))</f>
        <v>170.442864814416</v>
      </c>
      <c r="X502" s="9" t="n">
        <f aca="false">IF(T502=0,"",F502/W502-1)</f>
        <v>-0.102613988938927</v>
      </c>
    </row>
    <row r="503" customFormat="false" ht="15" hidden="false" customHeight="false" outlineLevel="0" collapsed="false">
      <c r="A503" s="5" t="n">
        <v>44331</v>
      </c>
      <c r="B503" s="6" t="n">
        <v>3672.60174400935</v>
      </c>
      <c r="C503" s="7" t="n">
        <v>3201.447212</v>
      </c>
      <c r="D503" s="0" t="n">
        <f aca="false">INT((ROW()-3)/30)</f>
        <v>16</v>
      </c>
      <c r="E503" s="0" t="n">
        <f aca="false">2+30*D503</f>
        <v>482</v>
      </c>
      <c r="F503" s="8" t="n">
        <f aca="false">INDEX($F:$F,$E503)*(2*B503/INDEX($B:$B,$E503)-C503/INDEX($C:$C,$E503))</f>
        <v>155.681862829781</v>
      </c>
      <c r="G503" s="9" t="n">
        <f aca="false">B503/B502-1</f>
        <v>-0.10133042088201</v>
      </c>
      <c r="H503" s="9" t="n">
        <f aca="false">F503/F502-1</f>
        <v>0.0178409021115591</v>
      </c>
      <c r="I503" s="9" t="n">
        <f aca="false">LN(B503/B502)</f>
        <v>-0.106839854765003</v>
      </c>
      <c r="J503" s="9" t="n">
        <f aca="false">LN(F503/F502)</f>
        <v>0.0176836211518828</v>
      </c>
      <c r="K503" s="9" t="n">
        <f aca="false">F503/F496-1</f>
        <v>0.0504126974864467</v>
      </c>
      <c r="L503" s="9" t="n">
        <f aca="false">F503/F473-1</f>
        <v>0.0511967773750077</v>
      </c>
      <c r="M503" s="9" t="n">
        <f aca="false">B503/B496-1</f>
        <v>-0.0551011297248213</v>
      </c>
      <c r="N503" s="9" t="n">
        <f aca="false">B503/B473-1</f>
        <v>0.457623277084589</v>
      </c>
      <c r="O503" s="8" t="n">
        <f aca="false">MAX(O502,F503)</f>
        <v>170.442864814416</v>
      </c>
      <c r="P503" s="9" t="n">
        <f aca="false">F503/O503-1</f>
        <v>-0.0866038129593042</v>
      </c>
      <c r="Q503" s="8" t="n">
        <f aca="false">MAX(Q502,B503)</f>
        <v>4155.77199766219</v>
      </c>
      <c r="R503" s="9" t="n">
        <f aca="false">B503/Q503-1</f>
        <v>-0.116264860999267</v>
      </c>
      <c r="S503" s="9" t="n">
        <f aca="false">B503/INDEX($B:$B,$E503)-1</f>
        <v>0.642056633795755</v>
      </c>
      <c r="T503" s="0" t="n">
        <f aca="false">IF(AND($A503&gt;=CrashTest!$B$3,$A503&lt;=CrashTest!$C$3),1,IF(AND($A503&gt;=CrashTest!$B$4,$A503&lt;=CrashTest!$C$4),2,IF(AND($A503&gt;=CrashTest!$B$5,$A503&lt;=CrashTest!$C$5),3,IF(AND($A503&gt;=CrashTest!$B$6,$A503&lt;=CrashTest!$C$6),4,IF(AND($A503&gt;=CrashTest!$B$7,$A503&lt;=CrashTest!$C$7),5,0)))))</f>
        <v>2</v>
      </c>
      <c r="U503" s="8" t="n">
        <f aca="false">IF(T503=0,"",IF(T502=T503,MAX(U502,B503),B503))</f>
        <v>4155.77199766219</v>
      </c>
      <c r="V503" s="9" t="n">
        <f aca="false">IF(T503=0,"",B503/U503-1)</f>
        <v>-0.116264860999267</v>
      </c>
      <c r="W503" s="8" t="n">
        <f aca="false">IF(T503=0,"",IF(T502=T503,MAX(W502,F503),F503))</f>
        <v>170.442864814416</v>
      </c>
      <c r="X503" s="9" t="n">
        <f aca="false">IF(T503=0,"",F503/W503-1)</f>
        <v>-0.0866038129593042</v>
      </c>
    </row>
    <row r="504" customFormat="false" ht="15" hidden="false" customHeight="false" outlineLevel="0" collapsed="false">
      <c r="A504" s="5" t="n">
        <v>44332</v>
      </c>
      <c r="B504" s="6" t="n">
        <v>3565.84300116891</v>
      </c>
      <c r="C504" s="7" t="n">
        <v>3120.924534</v>
      </c>
      <c r="D504" s="0" t="n">
        <f aca="false">INT((ROW()-3)/30)</f>
        <v>16</v>
      </c>
      <c r="E504" s="0" t="n">
        <f aca="false">2+30*D504</f>
        <v>482</v>
      </c>
      <c r="F504" s="8" t="n">
        <f aca="false">INDEX($F:$F,$E504)*(2*B504/INDEX($B:$B,$E504)-C504/INDEX($C:$C,$E504))</f>
        <v>149.879567909316</v>
      </c>
      <c r="G504" s="9" t="n">
        <f aca="false">B504/B503-1</f>
        <v>-0.0290689680727244</v>
      </c>
      <c r="H504" s="9" t="n">
        <f aca="false">F504/F503-1</f>
        <v>-0.0372702048587934</v>
      </c>
      <c r="I504" s="9" t="n">
        <f aca="false">LN(B504/B503)</f>
        <v>-0.0294998410946931</v>
      </c>
      <c r="J504" s="9" t="n">
        <f aca="false">LN(F504/F503)</f>
        <v>-0.0379824931173573</v>
      </c>
      <c r="K504" s="9" t="n">
        <f aca="false">F504/F497-1</f>
        <v>-0.00503671552592699</v>
      </c>
      <c r="L504" s="9" t="n">
        <f aca="false">F504/F474-1</f>
        <v>0.0125828757786972</v>
      </c>
      <c r="M504" s="9" t="n">
        <f aca="false">B504/B497-1</f>
        <v>-0.0894359373782199</v>
      </c>
      <c r="N504" s="9" t="n">
        <f aca="false">B504/B474-1</f>
        <v>0.468420458649743</v>
      </c>
      <c r="O504" s="8" t="n">
        <f aca="false">MAX(O503,F504)</f>
        <v>170.442864814416</v>
      </c>
      <c r="P504" s="9" t="n">
        <f aca="false">F504/O504-1</f>
        <v>-0.120646275967552</v>
      </c>
      <c r="Q504" s="8" t="n">
        <f aca="false">MAX(Q503,B504)</f>
        <v>4155.77199766219</v>
      </c>
      <c r="R504" s="9" t="n">
        <f aca="false">B504/Q504-1</f>
        <v>-0.141954129539624</v>
      </c>
      <c r="S504" s="9" t="n">
        <f aca="false">B504/INDEX($B:$B,$E504)-1</f>
        <v>0.594323741934341</v>
      </c>
      <c r="T504" s="0" t="n">
        <f aca="false">IF(AND($A504&gt;=CrashTest!$B$3,$A504&lt;=CrashTest!$C$3),1,IF(AND($A504&gt;=CrashTest!$B$4,$A504&lt;=CrashTest!$C$4),2,IF(AND($A504&gt;=CrashTest!$B$5,$A504&lt;=CrashTest!$C$5),3,IF(AND($A504&gt;=CrashTest!$B$6,$A504&lt;=CrashTest!$C$6),4,IF(AND($A504&gt;=CrashTest!$B$7,$A504&lt;=CrashTest!$C$7),5,0)))))</f>
        <v>2</v>
      </c>
      <c r="U504" s="8" t="n">
        <f aca="false">IF(T504=0,"",IF(T503=T504,MAX(U503,B504),B504))</f>
        <v>4155.77199766219</v>
      </c>
      <c r="V504" s="9" t="n">
        <f aca="false">IF(T504=0,"",B504/U504-1)</f>
        <v>-0.141954129539624</v>
      </c>
      <c r="W504" s="8" t="n">
        <f aca="false">IF(T504=0,"",IF(T503=T504,MAX(W503,F504),F504))</f>
        <v>170.442864814416</v>
      </c>
      <c r="X504" s="9" t="n">
        <f aca="false">IF(T504=0,"",F504/W504-1)</f>
        <v>-0.120646275967552</v>
      </c>
    </row>
    <row r="505" customFormat="false" ht="15" hidden="false" customHeight="false" outlineLevel="0" collapsed="false">
      <c r="A505" s="5" t="n">
        <v>44333</v>
      </c>
      <c r="B505" s="6" t="n">
        <v>3280.03027819988</v>
      </c>
      <c r="C505" s="7" t="n">
        <v>2736.937636</v>
      </c>
      <c r="D505" s="0" t="n">
        <f aca="false">INT((ROW()-3)/30)</f>
        <v>16</v>
      </c>
      <c r="E505" s="0" t="n">
        <f aca="false">2+30*D505</f>
        <v>482</v>
      </c>
      <c r="F505" s="8" t="n">
        <f aca="false">INDEX($F:$F,$E505)*(2*B505/INDEX($B:$B,$E505)-C505/INDEX($C:$C,$E505))</f>
        <v>151.492920448079</v>
      </c>
      <c r="G505" s="9" t="n">
        <f aca="false">B505/B504-1</f>
        <v>-0.0801529183632983</v>
      </c>
      <c r="H505" s="9" t="n">
        <f aca="false">F505/F504-1</f>
        <v>0.0107643260603651</v>
      </c>
      <c r="I505" s="9" t="n">
        <f aca="false">LN(B505/B504)</f>
        <v>-0.0835478383666776</v>
      </c>
      <c r="J505" s="9" t="n">
        <f aca="false">LN(F505/F504)</f>
        <v>0.010706803131461</v>
      </c>
      <c r="K505" s="9" t="n">
        <f aca="false">F505/F498-1</f>
        <v>-0.00742069499013542</v>
      </c>
      <c r="L505" s="9" t="n">
        <f aca="false">F505/F475-1</f>
        <v>-0.00221786667852286</v>
      </c>
      <c r="M505" s="9" t="n">
        <f aca="false">B505/B498-1</f>
        <v>-0.17051203788281</v>
      </c>
      <c r="N505" s="9" t="n">
        <f aca="false">B505/B475-1</f>
        <v>0.400429269550867</v>
      </c>
      <c r="O505" s="8" t="n">
        <f aca="false">MAX(O504,F505)</f>
        <v>170.442864814416</v>
      </c>
      <c r="P505" s="9" t="n">
        <f aca="false">F505/O505-1</f>
        <v>-0.11118062575967</v>
      </c>
      <c r="Q505" s="8" t="n">
        <f aca="false">MAX(Q504,B505)</f>
        <v>4155.77199766219</v>
      </c>
      <c r="R505" s="9" t="n">
        <f aca="false">B505/Q505-1</f>
        <v>-0.2107290101466</v>
      </c>
      <c r="S505" s="9" t="n">
        <f aca="false">B505/INDEX($B:$B,$E505)-1</f>
        <v>0.466534041202409</v>
      </c>
      <c r="T505" s="0" t="n">
        <f aca="false">IF(AND($A505&gt;=CrashTest!$B$3,$A505&lt;=CrashTest!$C$3),1,IF(AND($A505&gt;=CrashTest!$B$4,$A505&lt;=CrashTest!$C$4),2,IF(AND($A505&gt;=CrashTest!$B$5,$A505&lt;=CrashTest!$C$5),3,IF(AND($A505&gt;=CrashTest!$B$6,$A505&lt;=CrashTest!$C$6),4,IF(AND($A505&gt;=CrashTest!$B$7,$A505&lt;=CrashTest!$C$7),5,0)))))</f>
        <v>2</v>
      </c>
      <c r="U505" s="8" t="n">
        <f aca="false">IF(T505=0,"",IF(T504=T505,MAX(U504,B505),B505))</f>
        <v>4155.77199766219</v>
      </c>
      <c r="V505" s="9" t="n">
        <f aca="false">IF(T505=0,"",B505/U505-1)</f>
        <v>-0.2107290101466</v>
      </c>
      <c r="W505" s="8" t="n">
        <f aca="false">IF(T505=0,"",IF(T504=T505,MAX(W504,F505),F505))</f>
        <v>170.442864814416</v>
      </c>
      <c r="X505" s="9" t="n">
        <f aca="false">IF(T505=0,"",F505/W505-1)</f>
        <v>-0.11118062575967</v>
      </c>
    </row>
    <row r="506" customFormat="false" ht="15" hidden="false" customHeight="false" outlineLevel="0" collapsed="false">
      <c r="A506" s="5" t="n">
        <v>44334</v>
      </c>
      <c r="B506" s="6" t="n">
        <v>3368.23962887201</v>
      </c>
      <c r="C506" s="7" t="n">
        <v>2850.445385</v>
      </c>
      <c r="D506" s="0" t="n">
        <f aca="false">INT((ROW()-3)/30)</f>
        <v>16</v>
      </c>
      <c r="E506" s="0" t="n">
        <f aca="false">2+30*D506</f>
        <v>482</v>
      </c>
      <c r="F506" s="8" t="n">
        <f aca="false">INDEX($F:$F,$E506)*(2*B506/INDEX($B:$B,$E506)-C506/INDEX($C:$C,$E506))</f>
        <v>151.504153822821</v>
      </c>
      <c r="G506" s="9" t="n">
        <f aca="false">B506/B505-1</f>
        <v>0.0268928464649847</v>
      </c>
      <c r="H506" s="9" t="n">
        <f aca="false">F506/F505-1</f>
        <v>7.41511531285877E-005</v>
      </c>
      <c r="I506" s="9" t="n">
        <f aca="false">LN(B506/B505)</f>
        <v>0.0265375890521525</v>
      </c>
      <c r="J506" s="9" t="n">
        <f aca="false">LN(F506/F505)</f>
        <v>7.4148404067729E-005</v>
      </c>
      <c r="K506" s="9" t="n">
        <f aca="false">F506/F499-1</f>
        <v>0.0173153143243654</v>
      </c>
      <c r="L506" s="9" t="n">
        <f aca="false">F506/F476-1</f>
        <v>0.0237829042918318</v>
      </c>
      <c r="M506" s="9" t="n">
        <f aca="false">B506/B499-1</f>
        <v>-0.189503266597206</v>
      </c>
      <c r="N506" s="9" t="n">
        <f aca="false">B506/B476-1</f>
        <v>0.50134425424241</v>
      </c>
      <c r="O506" s="8" t="n">
        <f aca="false">MAX(O505,F506)</f>
        <v>170.442864814416</v>
      </c>
      <c r="P506" s="9" t="n">
        <f aca="false">F506/O506-1</f>
        <v>-0.111114718778147</v>
      </c>
      <c r="Q506" s="8" t="n">
        <f aca="false">MAX(Q505,B506)</f>
        <v>4155.77199766219</v>
      </c>
      <c r="R506" s="9" t="n">
        <f aca="false">B506/Q506-1</f>
        <v>-0.189503266597206</v>
      </c>
      <c r="S506" s="9" t="n">
        <f aca="false">B506/INDEX($B:$B,$E506)-1</f>
        <v>0.505973316008139</v>
      </c>
      <c r="T506" s="0" t="n">
        <f aca="false">IF(AND($A506&gt;=CrashTest!$B$3,$A506&lt;=CrashTest!$C$3),1,IF(AND($A506&gt;=CrashTest!$B$4,$A506&lt;=CrashTest!$C$4),2,IF(AND($A506&gt;=CrashTest!$B$5,$A506&lt;=CrashTest!$C$5),3,IF(AND($A506&gt;=CrashTest!$B$6,$A506&lt;=CrashTest!$C$6),4,IF(AND($A506&gt;=CrashTest!$B$7,$A506&lt;=CrashTest!$C$7),5,0)))))</f>
        <v>2</v>
      </c>
      <c r="U506" s="8" t="n">
        <f aca="false">IF(T506=0,"",IF(T505=T506,MAX(U505,B506),B506))</f>
        <v>4155.77199766219</v>
      </c>
      <c r="V506" s="9" t="n">
        <f aca="false">IF(T506=0,"",B506/U506-1)</f>
        <v>-0.189503266597206</v>
      </c>
      <c r="W506" s="8" t="n">
        <f aca="false">IF(T506=0,"",IF(T505=T506,MAX(W505,F506),F506))</f>
        <v>170.442864814416</v>
      </c>
      <c r="X506" s="9" t="n">
        <f aca="false">IF(T506=0,"",F506/W506-1)</f>
        <v>-0.111114718778147</v>
      </c>
    </row>
    <row r="507" customFormat="false" ht="15" hidden="false" customHeight="false" outlineLevel="0" collapsed="false">
      <c r="A507" s="5" t="n">
        <v>44335</v>
      </c>
      <c r="B507" s="6" t="n">
        <v>2535.73623553478</v>
      </c>
      <c r="C507" s="7" t="n">
        <v>1715.594597</v>
      </c>
      <c r="D507" s="0" t="n">
        <f aca="false">INT((ROW()-3)/30)</f>
        <v>16</v>
      </c>
      <c r="E507" s="0" t="n">
        <f aca="false">2+30*D507</f>
        <v>482</v>
      </c>
      <c r="F507" s="8" t="n">
        <f aca="false">INDEX($F:$F,$E507)*(2*B507/INDEX($B:$B,$E507)-C507/INDEX($C:$C,$E507))</f>
        <v>157.872201196369</v>
      </c>
      <c r="G507" s="9" t="n">
        <f aca="false">B507/B506-1</f>
        <v>-0.247162757127238</v>
      </c>
      <c r="H507" s="9" t="n">
        <f aca="false">F507/F506-1</f>
        <v>0.0420321635603178</v>
      </c>
      <c r="I507" s="9" t="n">
        <f aca="false">LN(B507/B506)</f>
        <v>-0.283906219468215</v>
      </c>
      <c r="J507" s="9" t="n">
        <f aca="false">LN(F507/F506)</f>
        <v>0.041172809995215</v>
      </c>
      <c r="K507" s="9" t="n">
        <f aca="false">F507/F500-1</f>
        <v>-0.0737529472514713</v>
      </c>
      <c r="L507" s="9" t="n">
        <f aca="false">F507/F477-1</f>
        <v>0.0635520358430592</v>
      </c>
      <c r="M507" s="9" t="n">
        <f aca="false">B507/B500-1</f>
        <v>-0.362159530403684</v>
      </c>
      <c r="N507" s="9" t="n">
        <f aca="false">B507/B477-1</f>
        <v>0.169282905001999</v>
      </c>
      <c r="O507" s="8" t="n">
        <f aca="false">MAX(O506,F507)</f>
        <v>170.442864814416</v>
      </c>
      <c r="P507" s="9" t="n">
        <f aca="false">F507/O507-1</f>
        <v>-0.0737529472514713</v>
      </c>
      <c r="Q507" s="8" t="n">
        <f aca="false">MAX(Q506,B507)</f>
        <v>4155.77199766219</v>
      </c>
      <c r="R507" s="9" t="n">
        <f aca="false">B507/Q507-1</f>
        <v>-0.38982787386766</v>
      </c>
      <c r="S507" s="9" t="n">
        <f aca="false">B507/INDEX($B:$B,$E507)-1</f>
        <v>0.133752799063519</v>
      </c>
      <c r="T507" s="0" t="n">
        <f aca="false">IF(AND($A507&gt;=CrashTest!$B$3,$A507&lt;=CrashTest!$C$3),1,IF(AND($A507&gt;=CrashTest!$B$4,$A507&lt;=CrashTest!$C$4),2,IF(AND($A507&gt;=CrashTest!$B$5,$A507&lt;=CrashTest!$C$5),3,IF(AND($A507&gt;=CrashTest!$B$6,$A507&lt;=CrashTest!$C$6),4,IF(AND($A507&gt;=CrashTest!$B$7,$A507&lt;=CrashTest!$C$7),5,0)))))</f>
        <v>2</v>
      </c>
      <c r="U507" s="8" t="n">
        <f aca="false">IF(T507=0,"",IF(T506=T507,MAX(U506,B507),B507))</f>
        <v>4155.77199766219</v>
      </c>
      <c r="V507" s="9" t="n">
        <f aca="false">IF(T507=0,"",B507/U507-1)</f>
        <v>-0.38982787386766</v>
      </c>
      <c r="W507" s="8" t="n">
        <f aca="false">IF(T507=0,"",IF(T506=T507,MAX(W506,F507),F507))</f>
        <v>170.442864814416</v>
      </c>
      <c r="X507" s="9" t="n">
        <f aca="false">IF(T507=0,"",F507/W507-1)</f>
        <v>-0.0737529472514713</v>
      </c>
    </row>
    <row r="508" customFormat="false" ht="15" hidden="false" customHeight="false" outlineLevel="0" collapsed="false">
      <c r="A508" s="5" t="n">
        <v>44336</v>
      </c>
      <c r="B508" s="6" t="n">
        <v>2777.92518293396</v>
      </c>
      <c r="C508" s="7" t="n">
        <v>2107.313205</v>
      </c>
      <c r="D508" s="0" t="n">
        <f aca="false">INT((ROW()-3)/30)</f>
        <v>16</v>
      </c>
      <c r="E508" s="0" t="n">
        <f aca="false">2+30*D508</f>
        <v>482</v>
      </c>
      <c r="F508" s="8" t="n">
        <f aca="false">INDEX($F:$F,$E508)*(2*B508/INDEX($B:$B,$E508)-C508/INDEX($C:$C,$E508))</f>
        <v>149.750623980584</v>
      </c>
      <c r="G508" s="9" t="n">
        <f aca="false">B508/B507-1</f>
        <v>0.0955103074228472</v>
      </c>
      <c r="H508" s="9" t="n">
        <f aca="false">F508/F507-1</f>
        <v>-0.0514439980835061</v>
      </c>
      <c r="I508" s="9" t="n">
        <f aca="false">LN(B508/B507)</f>
        <v>0.0912202888843808</v>
      </c>
      <c r="J508" s="9" t="n">
        <f aca="false">LN(F508/F507)</f>
        <v>-0.0528144487390562</v>
      </c>
      <c r="K508" s="9" t="n">
        <f aca="false">F508/F501-1</f>
        <v>0.0130386126930122</v>
      </c>
      <c r="L508" s="9" t="n">
        <f aca="false">F508/F478-1</f>
        <v>0.0186799948107685</v>
      </c>
      <c r="M508" s="9" t="n">
        <f aca="false">B508/B501-1</f>
        <v>-0.246594704724403</v>
      </c>
      <c r="N508" s="9" t="n">
        <f aca="false">B508/B478-1</f>
        <v>0.193007982909214</v>
      </c>
      <c r="O508" s="8" t="n">
        <f aca="false">MAX(O507,F508)</f>
        <v>170.442864814416</v>
      </c>
      <c r="P508" s="9" t="n">
        <f aca="false">F508/O508-1</f>
        <v>-0.12140279885792</v>
      </c>
      <c r="Q508" s="8" t="n">
        <f aca="false">MAX(Q507,B508)</f>
        <v>4155.77199766219</v>
      </c>
      <c r="R508" s="9" t="n">
        <f aca="false">B508/Q508-1</f>
        <v>-0.331550146519908</v>
      </c>
      <c r="S508" s="9" t="n">
        <f aca="false">B508/INDEX($B:$B,$E508)-1</f>
        <v>0.242037877443589</v>
      </c>
      <c r="T508" s="0" t="n">
        <f aca="false">IF(AND($A508&gt;=CrashTest!$B$3,$A508&lt;=CrashTest!$C$3),1,IF(AND($A508&gt;=CrashTest!$B$4,$A508&lt;=CrashTest!$C$4),2,IF(AND($A508&gt;=CrashTest!$B$5,$A508&lt;=CrashTest!$C$5),3,IF(AND($A508&gt;=CrashTest!$B$6,$A508&lt;=CrashTest!$C$6),4,IF(AND($A508&gt;=CrashTest!$B$7,$A508&lt;=CrashTest!$C$7),5,0)))))</f>
        <v>2</v>
      </c>
      <c r="U508" s="8" t="n">
        <f aca="false">IF(T508=0,"",IF(T507=T508,MAX(U507,B508),B508))</f>
        <v>4155.77199766219</v>
      </c>
      <c r="V508" s="9" t="n">
        <f aca="false">IF(T508=0,"",B508/U508-1)</f>
        <v>-0.331550146519908</v>
      </c>
      <c r="W508" s="8" t="n">
        <f aca="false">IF(T508=0,"",IF(T507=T508,MAX(W507,F508),F508))</f>
        <v>170.442864814416</v>
      </c>
      <c r="X508" s="9" t="n">
        <f aca="false">IF(T508=0,"",F508/W508-1)</f>
        <v>-0.12140279885792</v>
      </c>
    </row>
    <row r="509" customFormat="false" ht="15" hidden="false" customHeight="false" outlineLevel="0" collapsed="false">
      <c r="A509" s="5" t="n">
        <v>44337</v>
      </c>
      <c r="B509" s="6" t="n">
        <v>2413.98438398597</v>
      </c>
      <c r="C509" s="7" t="n">
        <v>1693.671353</v>
      </c>
      <c r="D509" s="0" t="n">
        <f aca="false">INT((ROW()-3)/30)</f>
        <v>16</v>
      </c>
      <c r="E509" s="0" t="n">
        <f aca="false">2+30*D509</f>
        <v>482</v>
      </c>
      <c r="F509" s="8" t="n">
        <f aca="false">INDEX($F:$F,$E509)*(2*B509/INDEX($B:$B,$E509)-C509/INDEX($C:$C,$E509))</f>
        <v>144.137274849051</v>
      </c>
      <c r="G509" s="9" t="n">
        <f aca="false">B509/B508-1</f>
        <v>-0.131011735371363</v>
      </c>
      <c r="H509" s="9" t="n">
        <f aca="false">F509/F508-1</f>
        <v>-0.0374846460223164</v>
      </c>
      <c r="I509" s="9" t="n">
        <f aca="false">LN(B509/B508)</f>
        <v>-0.140425658262895</v>
      </c>
      <c r="J509" s="9" t="n">
        <f aca="false">LN(F509/F508)</f>
        <v>-0.0382052607628262</v>
      </c>
      <c r="K509" s="9" t="n">
        <f aca="false">F509/F502-1</f>
        <v>-0.0576370863401851</v>
      </c>
      <c r="L509" s="9" t="n">
        <f aca="false">F509/F479-1</f>
        <v>-0.0315137203546724</v>
      </c>
      <c r="M509" s="9" t="n">
        <f aca="false">B509/B502-1</f>
        <v>-0.409308582425879</v>
      </c>
      <c r="N509" s="9" t="n">
        <f aca="false">B509/B479-1</f>
        <v>0.0211460450565888</v>
      </c>
      <c r="O509" s="8" t="n">
        <f aca="false">MAX(O508,F509)</f>
        <v>170.442864814416</v>
      </c>
      <c r="P509" s="9" t="n">
        <f aca="false">F509/O509-1</f>
        <v>-0.154336703938929</v>
      </c>
      <c r="Q509" s="8" t="n">
        <f aca="false">MAX(Q508,B509)</f>
        <v>4155.77199766219</v>
      </c>
      <c r="R509" s="9" t="n">
        <f aca="false">B509/Q509-1</f>
        <v>-0.419124921833069</v>
      </c>
      <c r="S509" s="9" t="n">
        <f aca="false">B509/INDEX($B:$B,$E509)-1</f>
        <v>0.0793163397227394</v>
      </c>
      <c r="T509" s="0" t="n">
        <f aca="false">IF(AND($A509&gt;=CrashTest!$B$3,$A509&lt;=CrashTest!$C$3),1,IF(AND($A509&gt;=CrashTest!$B$4,$A509&lt;=CrashTest!$C$4),2,IF(AND($A509&gt;=CrashTest!$B$5,$A509&lt;=CrashTest!$C$5),3,IF(AND($A509&gt;=CrashTest!$B$6,$A509&lt;=CrashTest!$C$6),4,IF(AND($A509&gt;=CrashTest!$B$7,$A509&lt;=CrashTest!$C$7),5,0)))))</f>
        <v>2</v>
      </c>
      <c r="U509" s="8" t="n">
        <f aca="false">IF(T509=0,"",IF(T508=T509,MAX(U508,B509),B509))</f>
        <v>4155.77199766219</v>
      </c>
      <c r="V509" s="9" t="n">
        <f aca="false">IF(T509=0,"",B509/U509-1)</f>
        <v>-0.419124921833069</v>
      </c>
      <c r="W509" s="8" t="n">
        <f aca="false">IF(T509=0,"",IF(T508=T509,MAX(W508,F509),F509))</f>
        <v>170.442864814416</v>
      </c>
      <c r="X509" s="9" t="n">
        <f aca="false">IF(T509=0,"",F509/W509-1)</f>
        <v>-0.154336703938929</v>
      </c>
    </row>
    <row r="510" customFormat="false" ht="15" hidden="false" customHeight="false" outlineLevel="0" collapsed="false">
      <c r="A510" s="5" t="n">
        <v>44338</v>
      </c>
      <c r="B510" s="6" t="n">
        <v>2320.84220163647</v>
      </c>
      <c r="C510" s="7" t="n">
        <v>1525.339426</v>
      </c>
      <c r="D510" s="0" t="n">
        <f aca="false">INT((ROW()-3)/30)</f>
        <v>16</v>
      </c>
      <c r="E510" s="0" t="n">
        <f aca="false">2+30*D510</f>
        <v>482</v>
      </c>
      <c r="F510" s="8" t="n">
        <f aca="false">INDEX($F:$F,$E510)*(2*B510/INDEX($B:$B,$E510)-C510/INDEX($C:$C,$E510))</f>
        <v>149.061116346535</v>
      </c>
      <c r="G510" s="9" t="n">
        <f aca="false">B510/B509-1</f>
        <v>-0.0385844179305352</v>
      </c>
      <c r="H510" s="9" t="n">
        <f aca="false">F510/F509-1</f>
        <v>0.0341607783457885</v>
      </c>
      <c r="I510" s="9" t="n">
        <f aca="false">LN(B510/B509)</f>
        <v>-0.0393485159674697</v>
      </c>
      <c r="J510" s="9" t="n">
        <f aca="false">LN(F510/F509)</f>
        <v>0.0335902556290232</v>
      </c>
      <c r="K510" s="9" t="n">
        <f aca="false">F510/F503-1</f>
        <v>-0.0425274104696722</v>
      </c>
      <c r="L510" s="9" t="n">
        <f aca="false">F510/F480-1</f>
        <v>-0.0140205816566836</v>
      </c>
      <c r="M510" s="9" t="n">
        <f aca="false">B510/B503-1</f>
        <v>-0.368065920727134</v>
      </c>
      <c r="N510" s="9" t="n">
        <f aca="false">B510/B480-1</f>
        <v>-0.0408574664541073</v>
      </c>
      <c r="O510" s="8" t="n">
        <f aca="false">MAX(O509,F510)</f>
        <v>170.442864814416</v>
      </c>
      <c r="P510" s="9" t="n">
        <f aca="false">F510/O510-1</f>
        <v>-0.125448187527017</v>
      </c>
      <c r="Q510" s="8" t="n">
        <f aca="false">MAX(Q509,B510)</f>
        <v>4155.77199766219</v>
      </c>
      <c r="R510" s="9" t="n">
        <f aca="false">B510/Q510-1</f>
        <v>-0.441537648614494</v>
      </c>
      <c r="S510" s="9" t="n">
        <f aca="false">B510/INDEX($B:$B,$E510)-1</f>
        <v>0.0376715469916218</v>
      </c>
      <c r="T510" s="0" t="n">
        <f aca="false">IF(AND($A510&gt;=CrashTest!$B$3,$A510&lt;=CrashTest!$C$3),1,IF(AND($A510&gt;=CrashTest!$B$4,$A510&lt;=CrashTest!$C$4),2,IF(AND($A510&gt;=CrashTest!$B$5,$A510&lt;=CrashTest!$C$5),3,IF(AND($A510&gt;=CrashTest!$B$6,$A510&lt;=CrashTest!$C$6),4,IF(AND($A510&gt;=CrashTest!$B$7,$A510&lt;=CrashTest!$C$7),5,0)))))</f>
        <v>2</v>
      </c>
      <c r="U510" s="8" t="n">
        <f aca="false">IF(T510=0,"",IF(T509=T510,MAX(U509,B510),B510))</f>
        <v>4155.77199766219</v>
      </c>
      <c r="V510" s="9" t="n">
        <f aca="false">IF(T510=0,"",B510/U510-1)</f>
        <v>-0.441537648614494</v>
      </c>
      <c r="W510" s="8" t="n">
        <f aca="false">IF(T510=0,"",IF(T509=T510,MAX(W509,F510),F510))</f>
        <v>170.442864814416</v>
      </c>
      <c r="X510" s="9" t="n">
        <f aca="false">IF(T510=0,"",F510/W510-1)</f>
        <v>-0.125448187527017</v>
      </c>
    </row>
    <row r="511" customFormat="false" ht="15" hidden="false" customHeight="false" outlineLevel="0" collapsed="false">
      <c r="A511" s="5" t="n">
        <v>44339</v>
      </c>
      <c r="B511" s="6" t="n">
        <v>2105.59847983635</v>
      </c>
      <c r="C511" s="7" t="n">
        <v>1308.448893</v>
      </c>
      <c r="D511" s="0" t="n">
        <f aca="false">INT((ROW()-3)/30)</f>
        <v>16</v>
      </c>
      <c r="E511" s="0" t="n">
        <f aca="false">2+30*D511</f>
        <v>482</v>
      </c>
      <c r="F511" s="8" t="n">
        <f aca="false">INDEX($F:$F,$E511)*(2*B511/INDEX($B:$B,$E511)-C511/INDEX($C:$C,$E511))</f>
        <v>142.916082467655</v>
      </c>
      <c r="G511" s="9" t="n">
        <f aca="false">B511/B510-1</f>
        <v>-0.0927437986298022</v>
      </c>
      <c r="H511" s="9" t="n">
        <f aca="false">F511/F510-1</f>
        <v>-0.0412249286030755</v>
      </c>
      <c r="I511" s="9" t="n">
        <f aca="false">LN(B511/B510)</f>
        <v>-0.0973303975635193</v>
      </c>
      <c r="J511" s="9" t="n">
        <f aca="false">LN(F511/F510)</f>
        <v>-0.0420987765545218</v>
      </c>
      <c r="K511" s="9" t="n">
        <f aca="false">F511/F504-1</f>
        <v>-0.0464605385430164</v>
      </c>
      <c r="L511" s="9" t="n">
        <f aca="false">F511/F481-1</f>
        <v>-0.0175903823058253</v>
      </c>
      <c r="M511" s="9" t="n">
        <f aca="false">B511/B504-1</f>
        <v>-0.409508921411818</v>
      </c>
      <c r="N511" s="9" t="n">
        <f aca="false">B511/B481-1</f>
        <v>-0.106709054238845</v>
      </c>
      <c r="O511" s="8" t="n">
        <f aca="false">MAX(O510,F511)</f>
        <v>170.442864814416</v>
      </c>
      <c r="P511" s="9" t="n">
        <f aca="false">F511/O511-1</f>
        <v>-0.161501523555906</v>
      </c>
      <c r="Q511" s="8" t="n">
        <f aca="false">MAX(Q510,B511)</f>
        <v>4155.77199766219</v>
      </c>
      <c r="R511" s="9" t="n">
        <f aca="false">B511/Q511-1</f>
        <v>-0.493331568473717</v>
      </c>
      <c r="S511" s="9" t="n">
        <f aca="false">B511/INDEX($B:$B,$E511)-1</f>
        <v>-0.0585660540064445</v>
      </c>
      <c r="T511" s="0" t="n">
        <f aca="false">IF(AND($A511&gt;=CrashTest!$B$3,$A511&lt;=CrashTest!$C$3),1,IF(AND($A511&gt;=CrashTest!$B$4,$A511&lt;=CrashTest!$C$4),2,IF(AND($A511&gt;=CrashTest!$B$5,$A511&lt;=CrashTest!$C$5),3,IF(AND($A511&gt;=CrashTest!$B$6,$A511&lt;=CrashTest!$C$6),4,IF(AND($A511&gt;=CrashTest!$B$7,$A511&lt;=CrashTest!$C$7),5,0)))))</f>
        <v>2</v>
      </c>
      <c r="U511" s="8" t="n">
        <f aca="false">IF(T511=0,"",IF(T510=T511,MAX(U510,B511),B511))</f>
        <v>4155.77199766219</v>
      </c>
      <c r="V511" s="9" t="n">
        <f aca="false">IF(T511=0,"",B511/U511-1)</f>
        <v>-0.493331568473717</v>
      </c>
      <c r="W511" s="8" t="n">
        <f aca="false">IF(T511=0,"",IF(T510=T511,MAX(W510,F511),F511))</f>
        <v>170.442864814416</v>
      </c>
      <c r="X511" s="9" t="n">
        <f aca="false">IF(T511=0,"",F511/W511-1)</f>
        <v>-0.161501523555906</v>
      </c>
    </row>
    <row r="512" customFormat="false" ht="15" hidden="false" customHeight="false" outlineLevel="0" collapsed="false">
      <c r="A512" s="5" t="n">
        <v>44340</v>
      </c>
      <c r="B512" s="6" t="n">
        <v>2626.16846405611</v>
      </c>
      <c r="C512" s="7" t="n">
        <v>1825.015494</v>
      </c>
      <c r="D512" s="0" t="n">
        <f aca="false">INT((ROW()-3)/30)</f>
        <v>16</v>
      </c>
      <c r="E512" s="0" t="n">
        <f aca="false">2+30*D512</f>
        <v>482</v>
      </c>
      <c r="F512" s="8" t="n">
        <f aca="false">INDEX($F:$F,$E512)*(2*B512/INDEX($B:$B,$E512)-C512/INDEX($C:$C,$E512))</f>
        <v>158.591060056324</v>
      </c>
      <c r="G512" s="9" t="n">
        <f aca="false">B512/B511-1</f>
        <v>0.247231364006408</v>
      </c>
      <c r="H512" s="9" t="n">
        <f aca="false">F512/F511-1</f>
        <v>0.109679591813726</v>
      </c>
      <c r="I512" s="9" t="n">
        <f aca="false">LN(B512/B511)</f>
        <v>0.220926185980842</v>
      </c>
      <c r="J512" s="9" t="n">
        <f aca="false">LN(F512/F511)</f>
        <v>0.104071317631404</v>
      </c>
      <c r="K512" s="9" t="n">
        <f aca="false">F512/F505-1</f>
        <v>0.0468545961570395</v>
      </c>
      <c r="L512" s="9" t="n">
        <f aca="false">F512/F482-1</f>
        <v>0.0813677601230283</v>
      </c>
      <c r="M512" s="9" t="n">
        <f aca="false">B512/B505-1</f>
        <v>-0.199346273871172</v>
      </c>
      <c r="N512" s="9" t="n">
        <f aca="false">B512/B482-1</f>
        <v>0.174185944583477</v>
      </c>
      <c r="O512" s="8" t="n">
        <f aca="false">MAX(O511,F512)</f>
        <v>170.442864814416</v>
      </c>
      <c r="P512" s="9" t="n">
        <f aca="false">F512/O512-1</f>
        <v>-0.069535352923087</v>
      </c>
      <c r="Q512" s="8" t="n">
        <f aca="false">MAX(Q511,B512)</f>
        <v>4155.77199766219</v>
      </c>
      <c r="R512" s="9" t="n">
        <f aca="false">B512/Q512-1</f>
        <v>-0.368067241048487</v>
      </c>
      <c r="S512" s="9" t="n">
        <f aca="false">B512/INDEX($B:$B,$E512)-1</f>
        <v>0.174185944583477</v>
      </c>
      <c r="T512" s="0" t="n">
        <f aca="false">IF(AND($A512&gt;=CrashTest!$B$3,$A512&lt;=CrashTest!$C$3),1,IF(AND($A512&gt;=CrashTest!$B$4,$A512&lt;=CrashTest!$C$4),2,IF(AND($A512&gt;=CrashTest!$B$5,$A512&lt;=CrashTest!$C$5),3,IF(AND($A512&gt;=CrashTest!$B$6,$A512&lt;=CrashTest!$C$6),4,IF(AND($A512&gt;=CrashTest!$B$7,$A512&lt;=CrashTest!$C$7),5,0)))))</f>
        <v>2</v>
      </c>
      <c r="U512" s="8" t="n">
        <f aca="false">IF(T512=0,"",IF(T511=T512,MAX(U511,B512),B512))</f>
        <v>4155.77199766219</v>
      </c>
      <c r="V512" s="9" t="n">
        <f aca="false">IF(T512=0,"",B512/U512-1)</f>
        <v>-0.368067241048487</v>
      </c>
      <c r="W512" s="8" t="n">
        <f aca="false">IF(T512=0,"",IF(T511=T512,MAX(W511,F512),F512))</f>
        <v>170.442864814416</v>
      </c>
      <c r="X512" s="9" t="n">
        <f aca="false">IF(T512=0,"",F512/W512-1)</f>
        <v>-0.069535352923087</v>
      </c>
    </row>
    <row r="513" customFormat="false" ht="15" hidden="false" customHeight="false" outlineLevel="0" collapsed="false">
      <c r="A513" s="5" t="n">
        <v>44341</v>
      </c>
      <c r="B513" s="6" t="n">
        <v>2696.5863798948</v>
      </c>
      <c r="C513" s="7" t="n">
        <v>1897.20343</v>
      </c>
      <c r="D513" s="0" t="n">
        <f aca="false">INT((ROW()-3)/30)</f>
        <v>17</v>
      </c>
      <c r="E513" s="0" t="n">
        <f aca="false">2+30*D513</f>
        <v>512</v>
      </c>
      <c r="F513" s="8" t="n">
        <f aca="false">INDEX($F:$F,$E513)*(2*B513/INDEX($B:$B,$E513)-C513/INDEX($C:$C,$E513))</f>
        <v>160.822940029388</v>
      </c>
      <c r="G513" s="9" t="n">
        <f aca="false">B513/B512-1</f>
        <v>0.0268139370350711</v>
      </c>
      <c r="H513" s="9" t="n">
        <f aca="false">F513/F512-1</f>
        <v>0.0140731764594488</v>
      </c>
      <c r="I513" s="9" t="n">
        <f aca="false">LN(B513/B512)</f>
        <v>0.0264607431941299</v>
      </c>
      <c r="J513" s="9" t="n">
        <f aca="false">LN(F513/F512)</f>
        <v>0.01397506869872</v>
      </c>
      <c r="K513" s="9" t="n">
        <f aca="false">F513/F506-1</f>
        <v>0.0615084535402568</v>
      </c>
      <c r="L513" s="9" t="n">
        <f aca="false">F513/F483-1</f>
        <v>0.13138496957894</v>
      </c>
      <c r="M513" s="9" t="n">
        <f aca="false">B513/B506-1</f>
        <v>-0.199407798429751</v>
      </c>
      <c r="N513" s="9" t="n">
        <f aca="false">B513/B483-1</f>
        <v>0.172145227770725</v>
      </c>
      <c r="O513" s="8" t="n">
        <f aca="false">MAX(O512,F513)</f>
        <v>170.442864814416</v>
      </c>
      <c r="P513" s="9" t="n">
        <f aca="false">F513/O513-1</f>
        <v>-0.0564407597554949</v>
      </c>
      <c r="Q513" s="8" t="n">
        <f aca="false">MAX(Q512,B513)</f>
        <v>4155.77199766219</v>
      </c>
      <c r="R513" s="9" t="n">
        <f aca="false">B513/Q513-1</f>
        <v>-0.351122635839562</v>
      </c>
      <c r="S513" s="9" t="n">
        <f aca="false">B513/INDEX($B:$B,$E513)-1</f>
        <v>0.0268139370350711</v>
      </c>
      <c r="T513" s="0" t="n">
        <f aca="false">IF(AND($A513&gt;=CrashTest!$B$3,$A513&lt;=CrashTest!$C$3),1,IF(AND($A513&gt;=CrashTest!$B$4,$A513&lt;=CrashTest!$C$4),2,IF(AND($A513&gt;=CrashTest!$B$5,$A513&lt;=CrashTest!$C$5),3,IF(AND($A513&gt;=CrashTest!$B$6,$A513&lt;=CrashTest!$C$6),4,IF(AND($A513&gt;=CrashTest!$B$7,$A513&lt;=CrashTest!$C$7),5,0)))))</f>
        <v>2</v>
      </c>
      <c r="U513" s="8" t="n">
        <f aca="false">IF(T513=0,"",IF(T512=T513,MAX(U512,B513),B513))</f>
        <v>4155.77199766219</v>
      </c>
      <c r="V513" s="9" t="n">
        <f aca="false">IF(T513=0,"",B513/U513-1)</f>
        <v>-0.351122635839562</v>
      </c>
      <c r="W513" s="8" t="n">
        <f aca="false">IF(T513=0,"",IF(T512=T513,MAX(W512,F513),F513))</f>
        <v>170.442864814416</v>
      </c>
      <c r="X513" s="9" t="n">
        <f aca="false">IF(T513=0,"",F513/W513-1)</f>
        <v>-0.0564407597554949</v>
      </c>
    </row>
    <row r="514" customFormat="false" ht="15" hidden="false" customHeight="false" outlineLevel="0" collapsed="false">
      <c r="A514" s="5" t="n">
        <v>44342</v>
      </c>
      <c r="B514" s="6" t="n">
        <v>2868.71953185272</v>
      </c>
      <c r="C514" s="7" t="n">
        <v>2130.149819</v>
      </c>
      <c r="D514" s="0" t="n">
        <f aca="false">INT((ROW()-3)/30)</f>
        <v>17</v>
      </c>
      <c r="E514" s="0" t="n">
        <f aca="false">2+30*D514</f>
        <v>512</v>
      </c>
      <c r="F514" s="8" t="n">
        <f aca="false">INDEX($F:$F,$E514)*(2*B514/INDEX($B:$B,$E514)-C514/INDEX($C:$C,$E514))</f>
        <v>161.370070071403</v>
      </c>
      <c r="G514" s="9" t="n">
        <f aca="false">B514/B513-1</f>
        <v>0.0638337244604179</v>
      </c>
      <c r="H514" s="9" t="n">
        <f aca="false">F514/F513-1</f>
        <v>0.00340206466761228</v>
      </c>
      <c r="I514" s="9" t="n">
        <f aca="false">LN(B514/B513)</f>
        <v>0.0618791047040317</v>
      </c>
      <c r="J514" s="9" t="n">
        <f aca="false">LN(F514/F513)</f>
        <v>0.00339629073742763</v>
      </c>
      <c r="K514" s="9" t="n">
        <f aca="false">F514/F507-1</f>
        <v>0.0221563318210989</v>
      </c>
      <c r="L514" s="9" t="n">
        <f aca="false">F514/F484-1</f>
        <v>0.108323086931682</v>
      </c>
      <c r="M514" s="9" t="n">
        <f aca="false">B514/B507-1</f>
        <v>0.13131621958611</v>
      </c>
      <c r="N514" s="9" t="n">
        <f aca="false">B514/B484-1</f>
        <v>0.135650303197918</v>
      </c>
      <c r="O514" s="8" t="n">
        <f aca="false">MAX(O513,F514)</f>
        <v>170.442864814416</v>
      </c>
      <c r="P514" s="9" t="n">
        <f aca="false">F514/O514-1</f>
        <v>-0.05323071020246</v>
      </c>
      <c r="Q514" s="8" t="n">
        <f aca="false">MAX(Q513,B514)</f>
        <v>4155.77199766219</v>
      </c>
      <c r="R514" s="9" t="n">
        <f aca="false">B514/Q514-1</f>
        <v>-0.309702376967142</v>
      </c>
      <c r="S514" s="9" t="n">
        <f aca="false">B514/INDEX($B:$B,$E514)-1</f>
        <v>0.0923592949638845</v>
      </c>
      <c r="T514" s="0" t="n">
        <f aca="false">IF(AND($A514&gt;=CrashTest!$B$3,$A514&lt;=CrashTest!$C$3),1,IF(AND($A514&gt;=CrashTest!$B$4,$A514&lt;=CrashTest!$C$4),2,IF(AND($A514&gt;=CrashTest!$B$5,$A514&lt;=CrashTest!$C$5),3,IF(AND($A514&gt;=CrashTest!$B$6,$A514&lt;=CrashTest!$C$6),4,IF(AND($A514&gt;=CrashTest!$B$7,$A514&lt;=CrashTest!$C$7),5,0)))))</f>
        <v>2</v>
      </c>
      <c r="U514" s="8" t="n">
        <f aca="false">IF(T514=0,"",IF(T513=T514,MAX(U513,B514),B514))</f>
        <v>4155.77199766219</v>
      </c>
      <c r="V514" s="9" t="n">
        <f aca="false">IF(T514=0,"",B514/U514-1)</f>
        <v>-0.309702376967142</v>
      </c>
      <c r="W514" s="8" t="n">
        <f aca="false">IF(T514=0,"",IF(T513=T514,MAX(W513,F514),F514))</f>
        <v>170.442864814416</v>
      </c>
      <c r="X514" s="9" t="n">
        <f aca="false">IF(T514=0,"",F514/W514-1)</f>
        <v>-0.05323071020246</v>
      </c>
    </row>
    <row r="515" customFormat="false" ht="15" hidden="false" customHeight="false" outlineLevel="0" collapsed="false">
      <c r="A515" s="5" t="n">
        <v>44343</v>
      </c>
      <c r="B515" s="6" t="n">
        <v>2743.10334950321</v>
      </c>
      <c r="C515" s="7" t="n">
        <v>1937.325146</v>
      </c>
      <c r="D515" s="0" t="n">
        <f aca="false">INT((ROW()-3)/30)</f>
        <v>17</v>
      </c>
      <c r="E515" s="0" t="n">
        <f aca="false">2+30*D515</f>
        <v>512</v>
      </c>
      <c r="F515" s="8" t="n">
        <f aca="false">INDEX($F:$F,$E515)*(2*B515/INDEX($B:$B,$E515)-C515/INDEX($C:$C,$E515))</f>
        <v>162.954628497584</v>
      </c>
      <c r="G515" s="9" t="n">
        <f aca="false">B515/B514-1</f>
        <v>-0.0437882410443877</v>
      </c>
      <c r="H515" s="9" t="n">
        <f aca="false">F515/F514-1</f>
        <v>0.0098194071892026</v>
      </c>
      <c r="I515" s="9" t="n">
        <f aca="false">LN(B515/B514)</f>
        <v>-0.044775885275692</v>
      </c>
      <c r="J515" s="9" t="n">
        <f aca="false">LN(F515/F514)</f>
        <v>0.00977151010252489</v>
      </c>
      <c r="K515" s="9" t="n">
        <f aca="false">F515/F508-1</f>
        <v>0.088173285466324</v>
      </c>
      <c r="L515" s="9" t="n">
        <f aca="false">F515/F485-1</f>
        <v>0.123648417503681</v>
      </c>
      <c r="M515" s="9" t="n">
        <f aca="false">B515/B508-1</f>
        <v>-0.0125351948442226</v>
      </c>
      <c r="N515" s="9" t="n">
        <f aca="false">B515/B485-1</f>
        <v>0.03656131452295</v>
      </c>
      <c r="O515" s="8" t="n">
        <f aca="false">MAX(O514,F515)</f>
        <v>170.442864814416</v>
      </c>
      <c r="P515" s="9" t="n">
        <f aca="false">F515/O515-1</f>
        <v>-0.0439339970317059</v>
      </c>
      <c r="Q515" s="8" t="n">
        <f aca="false">MAX(Q514,B515)</f>
        <v>4155.77199766219</v>
      </c>
      <c r="R515" s="9" t="n">
        <f aca="false">B515/Q515-1</f>
        <v>-0.339929295676873</v>
      </c>
      <c r="S515" s="9" t="n">
        <f aca="false">B515/INDEX($B:$B,$E515)-1</f>
        <v>0.0445268028489285</v>
      </c>
      <c r="T515" s="0" t="n">
        <f aca="false">IF(AND($A515&gt;=CrashTest!$B$3,$A515&lt;=CrashTest!$C$3),1,IF(AND($A515&gt;=CrashTest!$B$4,$A515&lt;=CrashTest!$C$4),2,IF(AND($A515&gt;=CrashTest!$B$5,$A515&lt;=CrashTest!$C$5),3,IF(AND($A515&gt;=CrashTest!$B$6,$A515&lt;=CrashTest!$C$6),4,IF(AND($A515&gt;=CrashTest!$B$7,$A515&lt;=CrashTest!$C$7),5,0)))))</f>
        <v>2</v>
      </c>
      <c r="U515" s="8" t="n">
        <f aca="false">IF(T515=0,"",IF(T514=T515,MAX(U514,B515),B515))</f>
        <v>4155.77199766219</v>
      </c>
      <c r="V515" s="9" t="n">
        <f aca="false">IF(T515=0,"",B515/U515-1)</f>
        <v>-0.339929295676873</v>
      </c>
      <c r="W515" s="8" t="n">
        <f aca="false">IF(T515=0,"",IF(T514=T515,MAX(W514,F515),F515))</f>
        <v>170.442864814416</v>
      </c>
      <c r="X515" s="9" t="n">
        <f aca="false">IF(T515=0,"",F515/W515-1)</f>
        <v>-0.0439339970317059</v>
      </c>
    </row>
    <row r="516" customFormat="false" ht="15" hidden="false" customHeight="false" outlineLevel="0" collapsed="false">
      <c r="A516" s="5" t="n">
        <v>44344</v>
      </c>
      <c r="B516" s="6" t="n">
        <v>2415.30300233781</v>
      </c>
      <c r="C516" s="7" t="n">
        <v>1514.709848</v>
      </c>
      <c r="D516" s="0" t="n">
        <f aca="false">INT((ROW()-3)/30)</f>
        <v>17</v>
      </c>
      <c r="E516" s="0" t="n">
        <f aca="false">2+30*D516</f>
        <v>512</v>
      </c>
      <c r="F516" s="8" t="n">
        <f aca="false">INDEX($F:$F,$E516)*(2*B516/INDEX($B:$B,$E516)-C516/INDEX($C:$C,$E516))</f>
        <v>160.088338934029</v>
      </c>
      <c r="G516" s="9" t="n">
        <f aca="false">B516/B515-1</f>
        <v>-0.119499816594503</v>
      </c>
      <c r="H516" s="9" t="n">
        <f aca="false">F516/F515-1</f>
        <v>-0.0175894946340734</v>
      </c>
      <c r="I516" s="9" t="n">
        <f aca="false">LN(B516/B515)</f>
        <v>-0.127265142748911</v>
      </c>
      <c r="J516" s="9" t="n">
        <f aca="false">LN(F516/F515)</f>
        <v>-0.0177460280736269</v>
      </c>
      <c r="K516" s="9" t="n">
        <f aca="false">F516/F509-1</f>
        <v>0.110665780948631</v>
      </c>
      <c r="L516" s="9" t="n">
        <f aca="false">F516/F486-1</f>
        <v>0.0882539454035298</v>
      </c>
      <c r="M516" s="9" t="n">
        <f aca="false">B516/B509-1</f>
        <v>0.000546241458970309</v>
      </c>
      <c r="N516" s="9" t="n">
        <f aca="false">B516/B486-1</f>
        <v>-0.118576748786861</v>
      </c>
      <c r="O516" s="8" t="n">
        <f aca="false">MAX(O515,F516)</f>
        <v>170.442864814416</v>
      </c>
      <c r="P516" s="9" t="n">
        <f aca="false">F516/O516-1</f>
        <v>-0.0607507148607366</v>
      </c>
      <c r="Q516" s="8" t="n">
        <f aca="false">MAX(Q515,B516)</f>
        <v>4155.77199766219</v>
      </c>
      <c r="R516" s="9" t="n">
        <f aca="false">B516/Q516-1</f>
        <v>-0.418807623782891</v>
      </c>
      <c r="S516" s="9" t="n">
        <f aca="false">B516/INDEX($B:$B,$E516)-1</f>
        <v>-0.0802939585195609</v>
      </c>
      <c r="T516" s="0" t="n">
        <f aca="false">IF(AND($A516&gt;=CrashTest!$B$3,$A516&lt;=CrashTest!$C$3),1,IF(AND($A516&gt;=CrashTest!$B$4,$A516&lt;=CrashTest!$C$4),2,IF(AND($A516&gt;=CrashTest!$B$5,$A516&lt;=CrashTest!$C$5),3,IF(AND($A516&gt;=CrashTest!$B$6,$A516&lt;=CrashTest!$C$6),4,IF(AND($A516&gt;=CrashTest!$B$7,$A516&lt;=CrashTest!$C$7),5,0)))))</f>
        <v>2</v>
      </c>
      <c r="U516" s="8" t="n">
        <f aca="false">IF(T516=0,"",IF(T515=T516,MAX(U515,B516),B516))</f>
        <v>4155.77199766219</v>
      </c>
      <c r="V516" s="9" t="n">
        <f aca="false">IF(T516=0,"",B516/U516-1)</f>
        <v>-0.418807623782891</v>
      </c>
      <c r="W516" s="8" t="n">
        <f aca="false">IF(T516=0,"",IF(T515=T516,MAX(W515,F516),F516))</f>
        <v>170.442864814416</v>
      </c>
      <c r="X516" s="9" t="n">
        <f aca="false">IF(T516=0,"",F516/W516-1)</f>
        <v>-0.0607507148607366</v>
      </c>
    </row>
    <row r="517" customFormat="false" ht="15" hidden="false" customHeight="false" outlineLevel="0" collapsed="false">
      <c r="A517" s="5" t="n">
        <v>44345</v>
      </c>
      <c r="B517" s="6" t="n">
        <v>2288.85813150205</v>
      </c>
      <c r="C517" s="7" t="n">
        <v>1344.392872</v>
      </c>
      <c r="D517" s="0" t="n">
        <f aca="false">INT((ROW()-3)/30)</f>
        <v>17</v>
      </c>
      <c r="E517" s="0" t="n">
        <f aca="false">2+30*D517</f>
        <v>512</v>
      </c>
      <c r="F517" s="8" t="n">
        <f aca="false">INDEX($F:$F,$E517)*(2*B517/INDEX($B:$B,$E517)-C517/INDEX($C:$C,$E517))</f>
        <v>159.616925912814</v>
      </c>
      <c r="G517" s="9" t="n">
        <f aca="false">B517/B516-1</f>
        <v>-0.0523515561871003</v>
      </c>
      <c r="H517" s="9" t="n">
        <f aca="false">F517/F516-1</f>
        <v>-0.00294470555665316</v>
      </c>
      <c r="I517" s="9" t="n">
        <f aca="false">LN(B517/B516)</f>
        <v>-0.0537716853650308</v>
      </c>
      <c r="J517" s="9" t="n">
        <f aca="false">LN(F517/F516)</f>
        <v>-0.00294904973236915</v>
      </c>
      <c r="K517" s="9" t="n">
        <f aca="false">F517/F510-1</f>
        <v>0.0708153127052857</v>
      </c>
      <c r="L517" s="9" t="n">
        <f aca="false">F517/F487-1</f>
        <v>0.0702091307307116</v>
      </c>
      <c r="M517" s="9" t="n">
        <f aca="false">B517/B510-1</f>
        <v>-0.0137812342915288</v>
      </c>
      <c r="N517" s="9" t="n">
        <f aca="false">B517/B487-1</f>
        <v>-0.170855963829557</v>
      </c>
      <c r="O517" s="8" t="n">
        <f aca="false">MAX(O516,F517)</f>
        <v>170.442864814416</v>
      </c>
      <c r="P517" s="9" t="n">
        <f aca="false">F517/O517-1</f>
        <v>-0.0635165274497687</v>
      </c>
      <c r="Q517" s="8" t="n">
        <f aca="false">MAX(Q516,B517)</f>
        <v>4155.77199766219</v>
      </c>
      <c r="R517" s="9" t="n">
        <f aca="false">B517/Q517-1</f>
        <v>-0.449233949121935</v>
      </c>
      <c r="S517" s="9" t="n">
        <f aca="false">B517/INDEX($B:$B,$E517)-1</f>
        <v>-0.12844200102574</v>
      </c>
      <c r="T517" s="0" t="n">
        <f aca="false">IF(AND($A517&gt;=CrashTest!$B$3,$A517&lt;=CrashTest!$C$3),1,IF(AND($A517&gt;=CrashTest!$B$4,$A517&lt;=CrashTest!$C$4),2,IF(AND($A517&gt;=CrashTest!$B$5,$A517&lt;=CrashTest!$C$5),3,IF(AND($A517&gt;=CrashTest!$B$6,$A517&lt;=CrashTest!$C$6),4,IF(AND($A517&gt;=CrashTest!$B$7,$A517&lt;=CrashTest!$C$7),5,0)))))</f>
        <v>2</v>
      </c>
      <c r="U517" s="8" t="n">
        <f aca="false">IF(T517=0,"",IF(T516=T517,MAX(U516,B517),B517))</f>
        <v>4155.77199766219</v>
      </c>
      <c r="V517" s="9" t="n">
        <f aca="false">IF(T517=0,"",B517/U517-1)</f>
        <v>-0.449233949121935</v>
      </c>
      <c r="W517" s="8" t="n">
        <f aca="false">IF(T517=0,"",IF(T516=T517,MAX(W516,F517),F517))</f>
        <v>170.442864814416</v>
      </c>
      <c r="X517" s="9" t="n">
        <f aca="false">IF(T517=0,"",F517/W517-1)</f>
        <v>-0.0635165274497687</v>
      </c>
    </row>
    <row r="518" customFormat="false" ht="15" hidden="false" customHeight="false" outlineLevel="0" collapsed="false">
      <c r="A518" s="5" t="n">
        <v>44346</v>
      </c>
      <c r="B518" s="6" t="n">
        <v>2391.71209117475</v>
      </c>
      <c r="C518" s="7" t="n">
        <v>1482.045613</v>
      </c>
      <c r="D518" s="0" t="n">
        <f aca="false">INT((ROW()-3)/30)</f>
        <v>17</v>
      </c>
      <c r="E518" s="0" t="n">
        <f aca="false">2+30*D518</f>
        <v>512</v>
      </c>
      <c r="F518" s="8" t="n">
        <f aca="false">INDEX($F:$F,$E518)*(2*B518/INDEX($B:$B,$E518)-C518/INDEX($C:$C,$E518))</f>
        <v>160.077559286863</v>
      </c>
      <c r="G518" s="9" t="n">
        <f aca="false">B518/B517-1</f>
        <v>0.0449367998204426</v>
      </c>
      <c r="H518" s="9" t="n">
        <f aca="false">F518/F517-1</f>
        <v>0.00288586797054879</v>
      </c>
      <c r="I518" s="9" t="n">
        <f aca="false">LN(B518/B517)</f>
        <v>0.0439564049471428</v>
      </c>
      <c r="J518" s="9" t="n">
        <f aca="false">LN(F518/F517)</f>
        <v>0.00288171184767167</v>
      </c>
      <c r="K518" s="9" t="n">
        <f aca="false">F518/F511-1</f>
        <v>0.120080795127398</v>
      </c>
      <c r="L518" s="9" t="n">
        <f aca="false">F518/F488-1</f>
        <v>0.0772445155970662</v>
      </c>
      <c r="M518" s="9" t="n">
        <f aca="false">B518/B511-1</f>
        <v>0.135882322331766</v>
      </c>
      <c r="N518" s="9" t="n">
        <f aca="false">B518/B488-1</f>
        <v>-0.13665643635931</v>
      </c>
      <c r="O518" s="8" t="n">
        <f aca="false">MAX(O517,F518)</f>
        <v>170.442864814416</v>
      </c>
      <c r="P518" s="9" t="n">
        <f aca="false">F518/O518-1</f>
        <v>-0.0608139597913877</v>
      </c>
      <c r="Q518" s="8" t="n">
        <f aca="false">MAX(Q517,B518)</f>
        <v>4155.77199766219</v>
      </c>
      <c r="R518" s="9" t="n">
        <f aca="false">B518/Q518-1</f>
        <v>-0.424484285345732</v>
      </c>
      <c r="S518" s="9" t="n">
        <f aca="false">B518/INDEX($B:$B,$E518)-1</f>
        <v>-0.0892769736939277</v>
      </c>
      <c r="T518" s="0" t="n">
        <f aca="false">IF(AND($A518&gt;=CrashTest!$B$3,$A518&lt;=CrashTest!$C$3),1,IF(AND($A518&gt;=CrashTest!$B$4,$A518&lt;=CrashTest!$C$4),2,IF(AND($A518&gt;=CrashTest!$B$5,$A518&lt;=CrashTest!$C$5),3,IF(AND($A518&gt;=CrashTest!$B$6,$A518&lt;=CrashTest!$C$6),4,IF(AND($A518&gt;=CrashTest!$B$7,$A518&lt;=CrashTest!$C$7),5,0)))))</f>
        <v>2</v>
      </c>
      <c r="U518" s="8" t="n">
        <f aca="false">IF(T518=0,"",IF(T517=T518,MAX(U517,B518),B518))</f>
        <v>4155.77199766219</v>
      </c>
      <c r="V518" s="9" t="n">
        <f aca="false">IF(T518=0,"",B518/U518-1)</f>
        <v>-0.424484285345732</v>
      </c>
      <c r="W518" s="8" t="n">
        <f aca="false">IF(T518=0,"",IF(T517=T518,MAX(W517,F518),F518))</f>
        <v>170.442864814416</v>
      </c>
      <c r="X518" s="9" t="n">
        <f aca="false">IF(T518=0,"",F518/W518-1)</f>
        <v>-0.0608139597913877</v>
      </c>
    </row>
    <row r="519" customFormat="false" ht="15" hidden="false" customHeight="false" outlineLevel="0" collapsed="false">
      <c r="A519" s="5" t="n">
        <v>44347</v>
      </c>
      <c r="B519" s="6" t="n">
        <v>2699.21445762712</v>
      </c>
      <c r="C519" s="7" t="n">
        <v>1887.580069</v>
      </c>
      <c r="D519" s="0" t="n">
        <f aca="false">INT((ROW()-3)/30)</f>
        <v>17</v>
      </c>
      <c r="E519" s="0" t="n">
        <f aca="false">2+30*D519</f>
        <v>512</v>
      </c>
      <c r="F519" s="8" t="n">
        <f aca="false">INDEX($F:$F,$E519)*(2*B519/INDEX($B:$B,$E519)-C519/INDEX($C:$C,$E519))</f>
        <v>161.976608124466</v>
      </c>
      <c r="G519" s="9" t="n">
        <f aca="false">B519/B518-1</f>
        <v>0.128569976121721</v>
      </c>
      <c r="H519" s="9" t="n">
        <f aca="false">F519/F518-1</f>
        <v>0.0118633045510137</v>
      </c>
      <c r="I519" s="9" t="n">
        <f aca="false">LN(B519/B518)</f>
        <v>0.120951323436081</v>
      </c>
      <c r="J519" s="9" t="n">
        <f aca="false">LN(F519/F518)</f>
        <v>0.0117934871875503</v>
      </c>
      <c r="K519" s="9" t="n">
        <f aca="false">F519/F512-1</f>
        <v>0.0213476602460456</v>
      </c>
      <c r="L519" s="9" t="n">
        <f aca="false">F519/F489-1</f>
        <v>0.074744982792029</v>
      </c>
      <c r="M519" s="9" t="n">
        <f aca="false">B519/B512-1</f>
        <v>0.0278146640517456</v>
      </c>
      <c r="N519" s="9" t="n">
        <f aca="false">B519/B489-1</f>
        <v>-0.0848006653110804</v>
      </c>
      <c r="O519" s="8" t="n">
        <f aca="false">MAX(O518,F519)</f>
        <v>170.442864814416</v>
      </c>
      <c r="P519" s="9" t="n">
        <f aca="false">F519/O519-1</f>
        <v>-0.0496721097663323</v>
      </c>
      <c r="Q519" s="8" t="n">
        <f aca="false">MAX(Q518,B519)</f>
        <v>4155.77199766219</v>
      </c>
      <c r="R519" s="9" t="n">
        <f aca="false">B519/Q519-1</f>
        <v>-0.350490243654958</v>
      </c>
      <c r="S519" s="9" t="n">
        <f aca="false">B519/INDEX($B:$B,$E519)-1</f>
        <v>0.0278146640517456</v>
      </c>
      <c r="T519" s="0" t="n">
        <f aca="false">IF(AND($A519&gt;=CrashTest!$B$3,$A519&lt;=CrashTest!$C$3),1,IF(AND($A519&gt;=CrashTest!$B$4,$A519&lt;=CrashTest!$C$4),2,IF(AND($A519&gt;=CrashTest!$B$5,$A519&lt;=CrashTest!$C$5),3,IF(AND($A519&gt;=CrashTest!$B$6,$A519&lt;=CrashTest!$C$6),4,IF(AND($A519&gt;=CrashTest!$B$7,$A519&lt;=CrashTest!$C$7),5,0)))))</f>
        <v>2</v>
      </c>
      <c r="U519" s="8" t="n">
        <f aca="false">IF(T519=0,"",IF(T518=T519,MAX(U518,B519),B519))</f>
        <v>4155.77199766219</v>
      </c>
      <c r="V519" s="9" t="n">
        <f aca="false">IF(T519=0,"",B519/U519-1)</f>
        <v>-0.350490243654958</v>
      </c>
      <c r="W519" s="8" t="n">
        <f aca="false">IF(T519=0,"",IF(T518=T519,MAX(W518,F519),F519))</f>
        <v>170.442864814416</v>
      </c>
      <c r="X519" s="9" t="n">
        <f aca="false">IF(T519=0,"",F519/W519-1)</f>
        <v>-0.0496721097663323</v>
      </c>
    </row>
    <row r="520" customFormat="false" ht="15" hidden="false" customHeight="false" outlineLevel="0" collapsed="false">
      <c r="A520" s="5" t="n">
        <v>44348</v>
      </c>
      <c r="B520" s="6" t="n">
        <v>2626.20154821742</v>
      </c>
      <c r="C520" s="7" t="n">
        <v>1794.551858</v>
      </c>
      <c r="D520" s="0" t="n">
        <f aca="false">INT((ROW()-3)/30)</f>
        <v>17</v>
      </c>
      <c r="E520" s="0" t="n">
        <f aca="false">2+30*D520</f>
        <v>512</v>
      </c>
      <c r="F520" s="8" t="n">
        <f aca="false">INDEX($F:$F,$E520)*(2*B520/INDEX($B:$B,$E520)-C520/INDEX($C:$C,$E520))</f>
        <v>161.242299336898</v>
      </c>
      <c r="G520" s="9" t="n">
        <f aca="false">B520/B519-1</f>
        <v>-0.0270496881799771</v>
      </c>
      <c r="H520" s="9" t="n">
        <f aca="false">F520/F519-1</f>
        <v>-0.00453342489431774</v>
      </c>
      <c r="I520" s="9" t="n">
        <f aca="false">LN(B520/B519)</f>
        <v>-0.0274222650887663</v>
      </c>
      <c r="J520" s="9" t="n">
        <f aca="false">LN(F520/F519)</f>
        <v>-0.00454373202782801</v>
      </c>
      <c r="K520" s="9" t="n">
        <f aca="false">F520/F513-1</f>
        <v>0.00260758388967197</v>
      </c>
      <c r="L520" s="9" t="n">
        <f aca="false">F520/F490-1</f>
        <v>0.067798152165895</v>
      </c>
      <c r="M520" s="9" t="n">
        <f aca="false">B520/B513-1</f>
        <v>-0.0261014563457542</v>
      </c>
      <c r="N520" s="9" t="n">
        <f aca="false">B520/B490-1</f>
        <v>-0.110508996638807</v>
      </c>
      <c r="O520" s="8" t="n">
        <f aca="false">MAX(O519,F520)</f>
        <v>170.442864814416</v>
      </c>
      <c r="P520" s="9" t="n">
        <f aca="false">F520/O520-1</f>
        <v>-0.0539803498816821</v>
      </c>
      <c r="Q520" s="8" t="n">
        <f aca="false">MAX(Q519,B520)</f>
        <v>4155.77199766219</v>
      </c>
      <c r="R520" s="9" t="n">
        <f aca="false">B520/Q520-1</f>
        <v>-0.368059280033944</v>
      </c>
      <c r="S520" s="9" t="n">
        <f aca="false">B520/INDEX($B:$B,$E520)-1</f>
        <v>1.25978823379835E-005</v>
      </c>
      <c r="T520" s="0" t="n">
        <f aca="false">IF(AND($A520&gt;=CrashTest!$B$3,$A520&lt;=CrashTest!$C$3),1,IF(AND($A520&gt;=CrashTest!$B$4,$A520&lt;=CrashTest!$C$4),2,IF(AND($A520&gt;=CrashTest!$B$5,$A520&lt;=CrashTest!$C$5),3,IF(AND($A520&gt;=CrashTest!$B$6,$A520&lt;=CrashTest!$C$6),4,IF(AND($A520&gt;=CrashTest!$B$7,$A520&lt;=CrashTest!$C$7),5,0)))))</f>
        <v>2</v>
      </c>
      <c r="U520" s="8" t="n">
        <f aca="false">IF(T520=0,"",IF(T519=T520,MAX(U519,B520),B520))</f>
        <v>4155.77199766219</v>
      </c>
      <c r="V520" s="9" t="n">
        <f aca="false">IF(T520=0,"",B520/U520-1)</f>
        <v>-0.368059280033944</v>
      </c>
      <c r="W520" s="8" t="n">
        <f aca="false">IF(T520=0,"",IF(T519=T520,MAX(W519,F520),F520))</f>
        <v>170.442864814416</v>
      </c>
      <c r="X520" s="9" t="n">
        <f aca="false">IF(T520=0,"",F520/W520-1)</f>
        <v>-0.0539803498816821</v>
      </c>
    </row>
    <row r="521" customFormat="false" ht="15" hidden="false" customHeight="false" outlineLevel="0" collapsed="false">
      <c r="A521" s="5" t="n">
        <v>44349</v>
      </c>
      <c r="B521" s="6" t="n">
        <v>2713.1598679135</v>
      </c>
      <c r="C521" s="7" t="n">
        <v>1884.118427</v>
      </c>
      <c r="D521" s="0" t="n">
        <f aca="false">INT((ROW()-3)/30)</f>
        <v>17</v>
      </c>
      <c r="E521" s="0" t="n">
        <f aca="false">2+30*D521</f>
        <v>512</v>
      </c>
      <c r="F521" s="8" t="n">
        <f aca="false">INDEX($F:$F,$E521)*(2*B521/INDEX($B:$B,$E521)-C521/INDEX($C:$C,$E521))</f>
        <v>163.961711630365</v>
      </c>
      <c r="G521" s="9" t="n">
        <f aca="false">B521/B520-1</f>
        <v>0.033111822569408</v>
      </c>
      <c r="H521" s="9" t="n">
        <f aca="false">F521/F520-1</f>
        <v>0.0168653777864149</v>
      </c>
      <c r="I521" s="9" t="n">
        <f aca="false">LN(B521/B520)</f>
        <v>0.0325754345880639</v>
      </c>
      <c r="J521" s="9" t="n">
        <f aca="false">LN(F521/F520)</f>
        <v>0.0167247364130601</v>
      </c>
      <c r="K521" s="9" t="n">
        <f aca="false">F521/F514-1</f>
        <v>0.0160602369312666</v>
      </c>
      <c r="L521" s="9" t="n">
        <f aca="false">F521/F491-1</f>
        <v>0.08174666466756</v>
      </c>
      <c r="M521" s="9" t="n">
        <f aca="false">B521/B514-1</f>
        <v>-0.05422616683575</v>
      </c>
      <c r="N521" s="9" t="n">
        <f aca="false">B521/B491-1</f>
        <v>-0.20914076549617</v>
      </c>
      <c r="O521" s="8" t="n">
        <f aca="false">MAX(O520,F521)</f>
        <v>170.442864814416</v>
      </c>
      <c r="P521" s="9" t="n">
        <f aca="false">F521/O521-1</f>
        <v>-0.0380253710890646</v>
      </c>
      <c r="Q521" s="8" t="n">
        <f aca="false">MAX(Q520,B521)</f>
        <v>4155.77199766219</v>
      </c>
      <c r="R521" s="9" t="n">
        <f aca="false">B521/Q521-1</f>
        <v>-0.347134571040044</v>
      </c>
      <c r="S521" s="9" t="n">
        <f aca="false">B521/INDEX($B:$B,$E521)-1</f>
        <v>0.0331248375905908</v>
      </c>
      <c r="T521" s="0" t="n">
        <f aca="false">IF(AND($A521&gt;=CrashTest!$B$3,$A521&lt;=CrashTest!$C$3),1,IF(AND($A521&gt;=CrashTest!$B$4,$A521&lt;=CrashTest!$C$4),2,IF(AND($A521&gt;=CrashTest!$B$5,$A521&lt;=CrashTest!$C$5),3,IF(AND($A521&gt;=CrashTest!$B$6,$A521&lt;=CrashTest!$C$6),4,IF(AND($A521&gt;=CrashTest!$B$7,$A521&lt;=CrashTest!$C$7),5,0)))))</f>
        <v>2</v>
      </c>
      <c r="U521" s="8" t="n">
        <f aca="false">IF(T521=0,"",IF(T520=T521,MAX(U520,B521),B521))</f>
        <v>4155.77199766219</v>
      </c>
      <c r="V521" s="9" t="n">
        <f aca="false">IF(T521=0,"",B521/U521-1)</f>
        <v>-0.347134571040044</v>
      </c>
      <c r="W521" s="8" t="n">
        <f aca="false">IF(T521=0,"",IF(T520=T521,MAX(W520,F521),F521))</f>
        <v>170.442864814416</v>
      </c>
      <c r="X521" s="9" t="n">
        <f aca="false">IF(T521=0,"",F521/W521-1)</f>
        <v>-0.0380253710890646</v>
      </c>
    </row>
    <row r="522" customFormat="false" ht="15" hidden="false" customHeight="false" outlineLevel="0" collapsed="false">
      <c r="A522" s="5" t="n">
        <v>44350</v>
      </c>
      <c r="B522" s="6" t="n">
        <v>2858.60099824664</v>
      </c>
      <c r="C522" s="7" t="n">
        <v>2070.560565</v>
      </c>
      <c r="D522" s="0" t="n">
        <f aca="false">INT((ROW()-3)/30)</f>
        <v>17</v>
      </c>
      <c r="E522" s="0" t="n">
        <f aca="false">2+30*D522</f>
        <v>512</v>
      </c>
      <c r="F522" s="8" t="n">
        <f aca="false">INDEX($F:$F,$E522)*(2*B522/INDEX($B:$B,$E522)-C522/INDEX($C:$C,$E522))</f>
        <v>165.326193847339</v>
      </c>
      <c r="G522" s="9" t="n">
        <f aca="false">B522/B521-1</f>
        <v>0.0536058092459506</v>
      </c>
      <c r="H522" s="9" t="n">
        <f aca="false">F522/F521-1</f>
        <v>0.00832195640925071</v>
      </c>
      <c r="I522" s="9" t="n">
        <f aca="false">LN(B522/B521)</f>
        <v>0.0522183851427727</v>
      </c>
      <c r="J522" s="9" t="n">
        <f aca="false">LN(F522/F521)</f>
        <v>0.00828751985112605</v>
      </c>
      <c r="K522" s="9" t="n">
        <f aca="false">F522/F515-1</f>
        <v>0.0145535316892811</v>
      </c>
      <c r="L522" s="9" t="n">
        <f aca="false">F522/F492-1</f>
        <v>0.0633179521285576</v>
      </c>
      <c r="M522" s="9" t="n">
        <f aca="false">B522/B515-1</f>
        <v>0.0421047383301643</v>
      </c>
      <c r="N522" s="9" t="n">
        <f aca="false">B522/B492-1</f>
        <v>-0.127115822493101</v>
      </c>
      <c r="O522" s="8" t="n">
        <f aca="false">MAX(O521,F522)</f>
        <v>170.442864814416</v>
      </c>
      <c r="P522" s="9" t="n">
        <f aca="false">F522/O522-1</f>
        <v>-0.0300198601604625</v>
      </c>
      <c r="Q522" s="8" t="n">
        <f aca="false">MAX(Q521,B522)</f>
        <v>4155.77199766219</v>
      </c>
      <c r="R522" s="9" t="n">
        <f aca="false">B522/Q522-1</f>
        <v>-0.312137191391941</v>
      </c>
      <c r="S522" s="9" t="n">
        <f aca="false">B522/INDEX($B:$B,$E522)-1</f>
        <v>0.0885063305617257</v>
      </c>
      <c r="T522" s="0" t="n">
        <f aca="false">IF(AND($A522&gt;=CrashTest!$B$3,$A522&lt;=CrashTest!$C$3),1,IF(AND($A522&gt;=CrashTest!$B$4,$A522&lt;=CrashTest!$C$4),2,IF(AND($A522&gt;=CrashTest!$B$5,$A522&lt;=CrashTest!$C$5),3,IF(AND($A522&gt;=CrashTest!$B$6,$A522&lt;=CrashTest!$C$6),4,IF(AND($A522&gt;=CrashTest!$B$7,$A522&lt;=CrashTest!$C$7),5,0)))))</f>
        <v>2</v>
      </c>
      <c r="U522" s="8" t="n">
        <f aca="false">IF(T522=0,"",IF(T521=T522,MAX(U521,B522),B522))</f>
        <v>4155.77199766219</v>
      </c>
      <c r="V522" s="9" t="n">
        <f aca="false">IF(T522=0,"",B522/U522-1)</f>
        <v>-0.312137191391941</v>
      </c>
      <c r="W522" s="8" t="n">
        <f aca="false">IF(T522=0,"",IF(T521=T522,MAX(W521,F522),F522))</f>
        <v>170.442864814416</v>
      </c>
      <c r="X522" s="9" t="n">
        <f aca="false">IF(T522=0,"",F522/W522-1)</f>
        <v>-0.0300198601604625</v>
      </c>
    </row>
    <row r="523" customFormat="false" ht="15" hidden="false" customHeight="false" outlineLevel="0" collapsed="false">
      <c r="A523" s="5" t="n">
        <v>44351</v>
      </c>
      <c r="B523" s="6" t="n">
        <v>2689.27742548217</v>
      </c>
      <c r="C523" s="7" t="n">
        <v>1862.430972</v>
      </c>
      <c r="D523" s="0" t="n">
        <f aca="false">INT((ROW()-3)/30)</f>
        <v>17</v>
      </c>
      <c r="E523" s="0" t="n">
        <f aca="false">2+30*D523</f>
        <v>512</v>
      </c>
      <c r="F523" s="8" t="n">
        <f aca="false">INDEX($F:$F,$E523)*(2*B523/INDEX($B:$B,$E523)-C523/INDEX($C:$C,$E523))</f>
        <v>162.961856135937</v>
      </c>
      <c r="G523" s="9" t="n">
        <f aca="false">B523/B522-1</f>
        <v>-0.0592330209316818</v>
      </c>
      <c r="H523" s="9" t="n">
        <f aca="false">F523/F522-1</f>
        <v>-0.0143010472592467</v>
      </c>
      <c r="I523" s="9" t="n">
        <f aca="false">LN(B523/B522)</f>
        <v>-0.0610598012331748</v>
      </c>
      <c r="J523" s="9" t="n">
        <f aca="false">LN(F523/F522)</f>
        <v>-0.014404292763623</v>
      </c>
      <c r="K523" s="9" t="n">
        <f aca="false">F523/F516-1</f>
        <v>0.0179495722239473</v>
      </c>
      <c r="L523" s="9" t="n">
        <f aca="false">F523/F493-1</f>
        <v>0.0779015646751855</v>
      </c>
      <c r="M523" s="9" t="n">
        <f aca="false">B523/B516-1</f>
        <v>0.113432734062424</v>
      </c>
      <c r="N523" s="9" t="n">
        <f aca="false">B523/B493-1</f>
        <v>-0.237284368727724</v>
      </c>
      <c r="O523" s="8" t="n">
        <f aca="false">MAX(O522,F523)</f>
        <v>170.442864814416</v>
      </c>
      <c r="P523" s="9" t="n">
        <f aca="false">F523/O523-1</f>
        <v>-0.0438915919808386</v>
      </c>
      <c r="Q523" s="8" t="n">
        <f aca="false">MAX(Q522,B523)</f>
        <v>4155.77199766219</v>
      </c>
      <c r="R523" s="9" t="n">
        <f aca="false">B523/Q523-1</f>
        <v>-0.352881383532347</v>
      </c>
      <c r="S523" s="9" t="n">
        <f aca="false">B523/INDEX($B:$B,$E523)-1</f>
        <v>0.0240308122992949</v>
      </c>
      <c r="T523" s="0" t="n">
        <f aca="false">IF(AND($A523&gt;=CrashTest!$B$3,$A523&lt;=CrashTest!$C$3),1,IF(AND($A523&gt;=CrashTest!$B$4,$A523&lt;=CrashTest!$C$4),2,IF(AND($A523&gt;=CrashTest!$B$5,$A523&lt;=CrashTest!$C$5),3,IF(AND($A523&gt;=CrashTest!$B$6,$A523&lt;=CrashTest!$C$6),4,IF(AND($A523&gt;=CrashTest!$B$7,$A523&lt;=CrashTest!$C$7),5,0)))))</f>
        <v>2</v>
      </c>
      <c r="U523" s="8" t="n">
        <f aca="false">IF(T523=0,"",IF(T522=T523,MAX(U522,B523),B523))</f>
        <v>4155.77199766219</v>
      </c>
      <c r="V523" s="9" t="n">
        <f aca="false">IF(T523=0,"",B523/U523-1)</f>
        <v>-0.352881383532347</v>
      </c>
      <c r="W523" s="8" t="n">
        <f aca="false">IF(T523=0,"",IF(T522=T523,MAX(W522,F523),F523))</f>
        <v>170.442864814416</v>
      </c>
      <c r="X523" s="9" t="n">
        <f aca="false">IF(T523=0,"",F523/W523-1)</f>
        <v>-0.0438915919808386</v>
      </c>
    </row>
    <row r="524" customFormat="false" ht="15" hidden="false" customHeight="false" outlineLevel="0" collapsed="false">
      <c r="A524" s="5" t="n">
        <v>44352</v>
      </c>
      <c r="B524" s="6" t="n">
        <v>2604.97053763881</v>
      </c>
      <c r="C524" s="7" t="n">
        <v>1787.080696</v>
      </c>
      <c r="D524" s="0" t="n">
        <f aca="false">INT((ROW()-3)/30)</f>
        <v>17</v>
      </c>
      <c r="E524" s="0" t="n">
        <f aca="false">2+30*D524</f>
        <v>512</v>
      </c>
      <c r="F524" s="8" t="n">
        <f aca="false">INDEX($F:$F,$E524)*(2*B524/INDEX($B:$B,$E524)-C524/INDEX($C:$C,$E524))</f>
        <v>159.327303055327</v>
      </c>
      <c r="G524" s="9" t="n">
        <f aca="false">B524/B523-1</f>
        <v>-0.0313492713858796</v>
      </c>
      <c r="H524" s="9" t="n">
        <f aca="false">F524/F523-1</f>
        <v>-0.0223030908384962</v>
      </c>
      <c r="I524" s="9" t="n">
        <f aca="false">LN(B524/B523)</f>
        <v>-0.0318511772540174</v>
      </c>
      <c r="J524" s="9" t="n">
        <f aca="false">LN(F524/F523)</f>
        <v>-0.0225555658118042</v>
      </c>
      <c r="K524" s="9" t="n">
        <f aca="false">F524/F517-1</f>
        <v>-0.0018144871280471</v>
      </c>
      <c r="L524" s="9" t="n">
        <f aca="false">F524/F494-1</f>
        <v>0.0412378511528289</v>
      </c>
      <c r="M524" s="9" t="n">
        <f aca="false">B524/B517-1</f>
        <v>0.138109217773717</v>
      </c>
      <c r="N524" s="9" t="n">
        <f aca="false">B524/B494-1</f>
        <v>-0.255838177042355</v>
      </c>
      <c r="O524" s="8" t="n">
        <f aca="false">MAX(O523,F524)</f>
        <v>170.442864814416</v>
      </c>
      <c r="P524" s="9" t="n">
        <f aca="false">F524/O524-1</f>
        <v>-0.0652157646563399</v>
      </c>
      <c r="Q524" s="8" t="n">
        <f aca="false">MAX(Q523,B524)</f>
        <v>4155.77199766219</v>
      </c>
      <c r="R524" s="9" t="n">
        <f aca="false">B524/Q524-1</f>
        <v>-0.373168080658847</v>
      </c>
      <c r="S524" s="9" t="n">
        <f aca="false">B524/INDEX($B:$B,$E524)-1</f>
        <v>-0.00807180754297843</v>
      </c>
      <c r="T524" s="0" t="n">
        <f aca="false">IF(AND($A524&gt;=CrashTest!$B$3,$A524&lt;=CrashTest!$C$3),1,IF(AND($A524&gt;=CrashTest!$B$4,$A524&lt;=CrashTest!$C$4),2,IF(AND($A524&gt;=CrashTest!$B$5,$A524&lt;=CrashTest!$C$5),3,IF(AND($A524&gt;=CrashTest!$B$6,$A524&lt;=CrashTest!$C$6),4,IF(AND($A524&gt;=CrashTest!$B$7,$A524&lt;=CrashTest!$C$7),5,0)))))</f>
        <v>2</v>
      </c>
      <c r="U524" s="8" t="n">
        <f aca="false">IF(T524=0,"",IF(T523=T524,MAX(U523,B524),B524))</f>
        <v>4155.77199766219</v>
      </c>
      <c r="V524" s="9" t="n">
        <f aca="false">IF(T524=0,"",B524/U524-1)</f>
        <v>-0.373168080658847</v>
      </c>
      <c r="W524" s="8" t="n">
        <f aca="false">IF(T524=0,"",IF(T523=T524,MAX(W523,F524),F524))</f>
        <v>170.442864814416</v>
      </c>
      <c r="X524" s="9" t="n">
        <f aca="false">IF(T524=0,"",F524/W524-1)</f>
        <v>-0.0652157646563399</v>
      </c>
    </row>
    <row r="525" customFormat="false" ht="15" hidden="false" customHeight="false" outlineLevel="0" collapsed="false">
      <c r="A525" s="5" t="n">
        <v>44353</v>
      </c>
      <c r="B525" s="6" t="n">
        <v>2706.09854120397</v>
      </c>
      <c r="C525" s="7" t="n">
        <v>1887.177298</v>
      </c>
      <c r="D525" s="0" t="n">
        <f aca="false">INT((ROW()-3)/30)</f>
        <v>17</v>
      </c>
      <c r="E525" s="0" t="n">
        <f aca="false">2+30*D525</f>
        <v>512</v>
      </c>
      <c r="F525" s="8" t="n">
        <f aca="false">INDEX($F:$F,$E525)*(2*B525/INDEX($B:$B,$E525)-C525/INDEX($C:$C,$E525))</f>
        <v>162.843050866837</v>
      </c>
      <c r="G525" s="9" t="n">
        <f aca="false">B525/B524-1</f>
        <v>0.0388211697998029</v>
      </c>
      <c r="H525" s="9" t="n">
        <f aca="false">F525/F524-1</f>
        <v>0.0220661979716625</v>
      </c>
      <c r="I525" s="9" t="n">
        <f aca="false">LN(B525/B524)</f>
        <v>0.0380865796898749</v>
      </c>
      <c r="J525" s="9" t="n">
        <f aca="false">LN(F525/F524)</f>
        <v>0.0218262626502364</v>
      </c>
      <c r="K525" s="9" t="n">
        <f aca="false">F525/F518-1</f>
        <v>0.0172759479360727</v>
      </c>
      <c r="L525" s="9" t="n">
        <f aca="false">F525/F495-1</f>
        <v>0.0712318334655633</v>
      </c>
      <c r="M525" s="9" t="n">
        <f aca="false">B525/B518-1</f>
        <v>0.13144828392568</v>
      </c>
      <c r="N525" s="9" t="n">
        <f aca="false">B525/B495-1</f>
        <v>-0.222973246794258</v>
      </c>
      <c r="O525" s="8" t="n">
        <f aca="false">MAX(O524,F525)</f>
        <v>170.442864814416</v>
      </c>
      <c r="P525" s="9" t="n">
        <f aca="false">F525/O525-1</f>
        <v>-0.0445886306584575</v>
      </c>
      <c r="Q525" s="8" t="n">
        <f aca="false">MAX(Q524,B525)</f>
        <v>4155.77199766219</v>
      </c>
      <c r="R525" s="9" t="n">
        <f aca="false">B525/Q525-1</f>
        <v>-0.348833732282167</v>
      </c>
      <c r="S525" s="9" t="n">
        <f aca="false">B525/INDEX($B:$B,$E525)-1</f>
        <v>0.0304360052456072</v>
      </c>
      <c r="T525" s="0" t="n">
        <f aca="false">IF(AND($A525&gt;=CrashTest!$B$3,$A525&lt;=CrashTest!$C$3),1,IF(AND($A525&gt;=CrashTest!$B$4,$A525&lt;=CrashTest!$C$4),2,IF(AND($A525&gt;=CrashTest!$B$5,$A525&lt;=CrashTest!$C$5),3,IF(AND($A525&gt;=CrashTest!$B$6,$A525&lt;=CrashTest!$C$6),4,IF(AND($A525&gt;=CrashTest!$B$7,$A525&lt;=CrashTest!$C$7),5,0)))))</f>
        <v>2</v>
      </c>
      <c r="U525" s="8" t="n">
        <f aca="false">IF(T525=0,"",IF(T524=T525,MAX(U524,B525),B525))</f>
        <v>4155.77199766219</v>
      </c>
      <c r="V525" s="9" t="n">
        <f aca="false">IF(T525=0,"",B525/U525-1)</f>
        <v>-0.348833732282167</v>
      </c>
      <c r="W525" s="8" t="n">
        <f aca="false">IF(T525=0,"",IF(T524=T525,MAX(W524,F525),F525))</f>
        <v>170.442864814416</v>
      </c>
      <c r="X525" s="9" t="n">
        <f aca="false">IF(T525=0,"",F525/W525-1)</f>
        <v>-0.0445886306584575</v>
      </c>
    </row>
    <row r="526" customFormat="false" ht="15" hidden="false" customHeight="false" outlineLevel="0" collapsed="false">
      <c r="A526" s="5" t="n">
        <v>44354</v>
      </c>
      <c r="B526" s="6" t="n">
        <v>2600.15911221508</v>
      </c>
      <c r="C526" s="7" t="n">
        <v>1741.966492</v>
      </c>
      <c r="D526" s="0" t="n">
        <f aca="false">INT((ROW()-3)/30)</f>
        <v>17</v>
      </c>
      <c r="E526" s="0" t="n">
        <f aca="false">2+30*D526</f>
        <v>512</v>
      </c>
      <c r="F526" s="8" t="n">
        <f aca="false">INDEX($F:$F,$E526)*(2*B526/INDEX($B:$B,$E526)-C526/INDEX($C:$C,$E526))</f>
        <v>162.666546462885</v>
      </c>
      <c r="G526" s="9" t="n">
        <f aca="false">B526/B525-1</f>
        <v>-0.039148400317217</v>
      </c>
      <c r="H526" s="9" t="n">
        <f aca="false">F526/F525-1</f>
        <v>-0.00108389276061893</v>
      </c>
      <c r="I526" s="9" t="n">
        <f aca="false">LN(B526/B525)</f>
        <v>-0.0399353047429512</v>
      </c>
      <c r="J526" s="9" t="n">
        <f aca="false">LN(F526/F525)</f>
        <v>-0.00108448059718345</v>
      </c>
      <c r="K526" s="9" t="n">
        <f aca="false">F526/F519-1</f>
        <v>0.00425949367879452</v>
      </c>
      <c r="L526" s="9" t="n">
        <f aca="false">F526/F496-1</f>
        <v>0.0975395768979601</v>
      </c>
      <c r="M526" s="9" t="n">
        <f aca="false">B526/B519-1</f>
        <v>-0.036697841896979</v>
      </c>
      <c r="N526" s="9" t="n">
        <f aca="false">B526/B496-1</f>
        <v>-0.331022643096178</v>
      </c>
      <c r="O526" s="8" t="n">
        <f aca="false">MAX(O525,F526)</f>
        <v>170.442864814416</v>
      </c>
      <c r="P526" s="9" t="n">
        <f aca="false">F526/O526-1</f>
        <v>-0.0456241941250998</v>
      </c>
      <c r="Q526" s="8" t="n">
        <f aca="false">MAX(Q525,B526)</f>
        <v>4155.77199766219</v>
      </c>
      <c r="R526" s="9" t="n">
        <f aca="false">B526/Q526-1</f>
        <v>-0.374325850003853</v>
      </c>
      <c r="S526" s="9" t="n">
        <f aca="false">B526/INDEX($B:$B,$E526)-1</f>
        <v>-0.00990391598902185</v>
      </c>
      <c r="T526" s="0" t="n">
        <f aca="false">IF(AND($A526&gt;=CrashTest!$B$3,$A526&lt;=CrashTest!$C$3),1,IF(AND($A526&gt;=CrashTest!$B$4,$A526&lt;=CrashTest!$C$4),2,IF(AND($A526&gt;=CrashTest!$B$5,$A526&lt;=CrashTest!$C$5),3,IF(AND($A526&gt;=CrashTest!$B$6,$A526&lt;=CrashTest!$C$6),4,IF(AND($A526&gt;=CrashTest!$B$7,$A526&lt;=CrashTest!$C$7),5,0)))))</f>
        <v>2</v>
      </c>
      <c r="U526" s="8" t="n">
        <f aca="false">IF(T526=0,"",IF(T525=T526,MAX(U525,B526),B526))</f>
        <v>4155.77199766219</v>
      </c>
      <c r="V526" s="9" t="n">
        <f aca="false">IF(T526=0,"",B526/U526-1)</f>
        <v>-0.374325850003853</v>
      </c>
      <c r="W526" s="8" t="n">
        <f aca="false">IF(T526=0,"",IF(T525=T526,MAX(W525,F526),F526))</f>
        <v>170.442864814416</v>
      </c>
      <c r="X526" s="9" t="n">
        <f aca="false">IF(T526=0,"",F526/W526-1)</f>
        <v>-0.0456241941250998</v>
      </c>
    </row>
    <row r="527" customFormat="false" ht="15" hidden="false" customHeight="false" outlineLevel="0" collapsed="false">
      <c r="A527" s="5" t="n">
        <v>44355</v>
      </c>
      <c r="B527" s="6" t="n">
        <v>2519.05763530099</v>
      </c>
      <c r="C527" s="7" t="n">
        <v>1638.427133</v>
      </c>
      <c r="D527" s="0" t="n">
        <f aca="false">INT((ROW()-3)/30)</f>
        <v>17</v>
      </c>
      <c r="E527" s="0" t="n">
        <f aca="false">2+30*D527</f>
        <v>512</v>
      </c>
      <c r="F527" s="8" t="n">
        <f aca="false">INDEX($F:$F,$E527)*(2*B527/INDEX($B:$B,$E527)-C527/INDEX($C:$C,$E527))</f>
        <v>161.868723246678</v>
      </c>
      <c r="G527" s="9" t="n">
        <f aca="false">B527/B526-1</f>
        <v>-0.0311909669424035</v>
      </c>
      <c r="H527" s="9" t="n">
        <f aca="false">F527/F526-1</f>
        <v>-0.00490465454364097</v>
      </c>
      <c r="I527" s="9" t="n">
        <f aca="false">LN(B527/B526)</f>
        <v>-0.0316877628214082</v>
      </c>
      <c r="J527" s="9" t="n">
        <f aca="false">LN(F527/F526)</f>
        <v>-0.0049167218351707</v>
      </c>
      <c r="K527" s="9" t="n">
        <f aca="false">F527/F520-1</f>
        <v>0.00388498497203238</v>
      </c>
      <c r="L527" s="9" t="n">
        <f aca="false">F527/F497-1</f>
        <v>0.0745523141125126</v>
      </c>
      <c r="M527" s="9" t="n">
        <f aca="false">B527/B520-1</f>
        <v>-0.0407980541284639</v>
      </c>
      <c r="N527" s="9" t="n">
        <f aca="false">B527/B497-1</f>
        <v>-0.356740228432331</v>
      </c>
      <c r="O527" s="8" t="n">
        <f aca="false">MAX(O526,F527)</f>
        <v>170.442864814416</v>
      </c>
      <c r="P527" s="9" t="n">
        <f aca="false">F527/O527-1</f>
        <v>-0.0503050777577252</v>
      </c>
      <c r="Q527" s="8" t="n">
        <f aca="false">MAX(Q526,B527)</f>
        <v>4155.77199766219</v>
      </c>
      <c r="R527" s="9" t="n">
        <f aca="false">B527/Q527-1</f>
        <v>-0.393841231733099</v>
      </c>
      <c r="S527" s="9" t="n">
        <f aca="false">B527/INDEX($B:$B,$E527)-1</f>
        <v>-0.0407859702152115</v>
      </c>
      <c r="T527" s="0" t="n">
        <f aca="false">IF(AND($A527&gt;=CrashTest!$B$3,$A527&lt;=CrashTest!$C$3),1,IF(AND($A527&gt;=CrashTest!$B$4,$A527&lt;=CrashTest!$C$4),2,IF(AND($A527&gt;=CrashTest!$B$5,$A527&lt;=CrashTest!$C$5),3,IF(AND($A527&gt;=CrashTest!$B$6,$A527&lt;=CrashTest!$C$6),4,IF(AND($A527&gt;=CrashTest!$B$7,$A527&lt;=CrashTest!$C$7),5,0)))))</f>
        <v>2</v>
      </c>
      <c r="U527" s="8" t="n">
        <f aca="false">IF(T527=0,"",IF(T526=T527,MAX(U526,B527),B527))</f>
        <v>4155.77199766219</v>
      </c>
      <c r="V527" s="9" t="n">
        <f aca="false">IF(T527=0,"",B527/U527-1)</f>
        <v>-0.393841231733099</v>
      </c>
      <c r="W527" s="8" t="n">
        <f aca="false">IF(T527=0,"",IF(T526=T527,MAX(W526,F527),F527))</f>
        <v>170.442864814416</v>
      </c>
      <c r="X527" s="9" t="n">
        <f aca="false">IF(T527=0,"",F527/W527-1)</f>
        <v>-0.0503050777577252</v>
      </c>
    </row>
    <row r="528" customFormat="false" ht="15" hidden="false" customHeight="false" outlineLevel="0" collapsed="false">
      <c r="A528" s="5" t="n">
        <v>44356</v>
      </c>
      <c r="B528" s="6" t="n">
        <v>2605.63110461718</v>
      </c>
      <c r="C528" s="7" t="n">
        <v>1763.846954</v>
      </c>
      <c r="D528" s="0" t="n">
        <f aca="false">INT((ROW()-3)/30)</f>
        <v>17</v>
      </c>
      <c r="E528" s="0" t="n">
        <f aca="false">2+30*D528</f>
        <v>512</v>
      </c>
      <c r="F528" s="8" t="n">
        <f aca="false">INDEX($F:$F,$E528)*(2*B528/INDEX($B:$B,$E528)-C528/INDEX($C:$C,$E528))</f>
        <v>161.426061405562</v>
      </c>
      <c r="G528" s="9" t="n">
        <f aca="false">B528/B527-1</f>
        <v>0.0343674031522687</v>
      </c>
      <c r="H528" s="9" t="n">
        <f aca="false">F528/F527-1</f>
        <v>-0.00273469656297387</v>
      </c>
      <c r="I528" s="9" t="n">
        <f aca="false">LN(B528/B527)</f>
        <v>0.0337900351718069</v>
      </c>
      <c r="J528" s="9" t="n">
        <f aca="false">LN(F528/F527)</f>
        <v>-0.0027384426768348</v>
      </c>
      <c r="K528" s="9" t="n">
        <f aca="false">F528/F521-1</f>
        <v>-0.015464892379992</v>
      </c>
      <c r="L528" s="9" t="n">
        <f aca="false">F528/F498-1</f>
        <v>0.0576610931157515</v>
      </c>
      <c r="M528" s="9" t="n">
        <f aca="false">B528/B521-1</f>
        <v>-0.039632299065006</v>
      </c>
      <c r="N528" s="9" t="n">
        <f aca="false">B528/B498-1</f>
        <v>-0.341061072099543</v>
      </c>
      <c r="O528" s="8" t="n">
        <f aca="false">MAX(O527,F528)</f>
        <v>170.442864814416</v>
      </c>
      <c r="P528" s="9" t="n">
        <f aca="false">F528/O528-1</f>
        <v>-0.0529022051974549</v>
      </c>
      <c r="Q528" s="8" t="n">
        <f aca="false">MAX(Q527,B528)</f>
        <v>4155.77199766219</v>
      </c>
      <c r="R528" s="9" t="n">
        <f aca="false">B528/Q528-1</f>
        <v>-0.373009128969788</v>
      </c>
      <c r="S528" s="9" t="n">
        <f aca="false">B528/INDEX($B:$B,$E528)-1</f>
        <v>-0.00782027494428528</v>
      </c>
      <c r="T528" s="0" t="n">
        <f aca="false">IF(AND($A528&gt;=CrashTest!$B$3,$A528&lt;=CrashTest!$C$3),1,IF(AND($A528&gt;=CrashTest!$B$4,$A528&lt;=CrashTest!$C$4),2,IF(AND($A528&gt;=CrashTest!$B$5,$A528&lt;=CrashTest!$C$5),3,IF(AND($A528&gt;=CrashTest!$B$6,$A528&lt;=CrashTest!$C$6),4,IF(AND($A528&gt;=CrashTest!$B$7,$A528&lt;=CrashTest!$C$7),5,0)))))</f>
        <v>2</v>
      </c>
      <c r="U528" s="8" t="n">
        <f aca="false">IF(T528=0,"",IF(T527=T528,MAX(U527,B528),B528))</f>
        <v>4155.77199766219</v>
      </c>
      <c r="V528" s="9" t="n">
        <f aca="false">IF(T528=0,"",B528/U528-1)</f>
        <v>-0.373009128969788</v>
      </c>
      <c r="W528" s="8" t="n">
        <f aca="false">IF(T528=0,"",IF(T527=T528,MAX(W527,F528),F528))</f>
        <v>170.442864814416</v>
      </c>
      <c r="X528" s="9" t="n">
        <f aca="false">IF(T528=0,"",F528/W528-1)</f>
        <v>-0.0529022051974549</v>
      </c>
    </row>
    <row r="529" customFormat="false" ht="15" hidden="false" customHeight="false" outlineLevel="0" collapsed="false">
      <c r="A529" s="5" t="n">
        <v>44357</v>
      </c>
      <c r="B529" s="6" t="n">
        <v>2481.38075686733</v>
      </c>
      <c r="C529" s="7" t="n">
        <v>1594.91261</v>
      </c>
      <c r="D529" s="0" t="n">
        <f aca="false">INT((ROW()-3)/30)</f>
        <v>17</v>
      </c>
      <c r="E529" s="0" t="n">
        <f aca="false">2+30*D529</f>
        <v>512</v>
      </c>
      <c r="F529" s="8" t="n">
        <f aca="false">INDEX($F:$F,$E529)*(2*B529/INDEX($B:$B,$E529)-C529/INDEX($C:$C,$E529))</f>
        <v>161.099548835351</v>
      </c>
      <c r="G529" s="9" t="n">
        <f aca="false">B529/B528-1</f>
        <v>-0.0476853179752415</v>
      </c>
      <c r="H529" s="9" t="n">
        <f aca="false">F529/F528-1</f>
        <v>-0.00202267569045533</v>
      </c>
      <c r="I529" s="9" t="n">
        <f aca="false">LN(B529/B528)</f>
        <v>-0.0488597504645056</v>
      </c>
      <c r="J529" s="9" t="n">
        <f aca="false">LN(F529/F528)</f>
        <v>-0.0020247240615227</v>
      </c>
      <c r="K529" s="9" t="n">
        <f aca="false">F529/F522-1</f>
        <v>-0.0255654891316905</v>
      </c>
      <c r="L529" s="9" t="n">
        <f aca="false">F529/F499-1</f>
        <v>0.0817461701585531</v>
      </c>
      <c r="M529" s="9" t="n">
        <f aca="false">B529/B522-1</f>
        <v>-0.131959738910986</v>
      </c>
      <c r="N529" s="9" t="n">
        <f aca="false">B529/B499-1</f>
        <v>-0.402907388022437</v>
      </c>
      <c r="O529" s="8" t="n">
        <f aca="false">MAX(O528,F529)</f>
        <v>170.442864814416</v>
      </c>
      <c r="P529" s="9" t="n">
        <f aca="false">F529/O529-1</f>
        <v>-0.0548178768834858</v>
      </c>
      <c r="Q529" s="8" t="n">
        <f aca="false">MAX(Q528,B529)</f>
        <v>4155.77199766219</v>
      </c>
      <c r="R529" s="9" t="n">
        <f aca="false">B529/Q529-1</f>
        <v>-0.402907388022437</v>
      </c>
      <c r="S529" s="9" t="n">
        <f aca="false">B529/INDEX($B:$B,$E529)-1</f>
        <v>-0.0551326806221547</v>
      </c>
      <c r="T529" s="0" t="n">
        <f aca="false">IF(AND($A529&gt;=CrashTest!$B$3,$A529&lt;=CrashTest!$C$3),1,IF(AND($A529&gt;=CrashTest!$B$4,$A529&lt;=CrashTest!$C$4),2,IF(AND($A529&gt;=CrashTest!$B$5,$A529&lt;=CrashTest!$C$5),3,IF(AND($A529&gt;=CrashTest!$B$6,$A529&lt;=CrashTest!$C$6),4,IF(AND($A529&gt;=CrashTest!$B$7,$A529&lt;=CrashTest!$C$7),5,0)))))</f>
        <v>2</v>
      </c>
      <c r="U529" s="8" t="n">
        <f aca="false">IF(T529=0,"",IF(T528=T529,MAX(U528,B529),B529))</f>
        <v>4155.77199766219</v>
      </c>
      <c r="V529" s="9" t="n">
        <f aca="false">IF(T529=0,"",B529/U529-1)</f>
        <v>-0.402907388022437</v>
      </c>
      <c r="W529" s="8" t="n">
        <f aca="false">IF(T529=0,"",IF(T528=T529,MAX(W528,F529),F529))</f>
        <v>170.442864814416</v>
      </c>
      <c r="X529" s="9" t="n">
        <f aca="false">IF(T529=0,"",F529/W529-1)</f>
        <v>-0.0548178768834858</v>
      </c>
    </row>
    <row r="530" customFormat="false" ht="15" hidden="false" customHeight="false" outlineLevel="0" collapsed="false">
      <c r="A530" s="5" t="n">
        <v>44358</v>
      </c>
      <c r="B530" s="6" t="n">
        <v>2345.03141963764</v>
      </c>
      <c r="C530" s="7" t="n">
        <v>1455.381926</v>
      </c>
      <c r="D530" s="0" t="n">
        <f aca="false">INT((ROW()-3)/30)</f>
        <v>17</v>
      </c>
      <c r="E530" s="0" t="n">
        <f aca="false">2+30*D530</f>
        <v>512</v>
      </c>
      <c r="F530" s="8" t="n">
        <f aca="false">INDEX($F:$F,$E530)*(2*B530/INDEX($B:$B,$E530)-C530/INDEX($C:$C,$E530))</f>
        <v>156.756617132496</v>
      </c>
      <c r="G530" s="9" t="n">
        <f aca="false">B530/B529-1</f>
        <v>-0.0549489782462194</v>
      </c>
      <c r="H530" s="9" t="n">
        <f aca="false">F530/F529-1</f>
        <v>-0.0269580624790802</v>
      </c>
      <c r="I530" s="9" t="n">
        <f aca="false">LN(B530/B529)</f>
        <v>-0.0565163616720287</v>
      </c>
      <c r="J530" s="9" t="n">
        <f aca="false">LN(F530/F529)</f>
        <v>-0.027328096470165</v>
      </c>
      <c r="K530" s="9" t="n">
        <f aca="false">F530/F523-1</f>
        <v>-0.0380778615964251</v>
      </c>
      <c r="L530" s="9" t="n">
        <f aca="false">F530/F500-1</f>
        <v>-0.0802981556125705</v>
      </c>
      <c r="M530" s="9" t="n">
        <f aca="false">B530/B523-1</f>
        <v>-0.128006877454381</v>
      </c>
      <c r="N530" s="9" t="n">
        <f aca="false">B530/B500-1</f>
        <v>-0.410129523347551</v>
      </c>
      <c r="O530" s="8" t="n">
        <f aca="false">MAX(O529,F530)</f>
        <v>170.442864814416</v>
      </c>
      <c r="P530" s="9" t="n">
        <f aca="false">F530/O530-1</f>
        <v>-0.0802981556125705</v>
      </c>
      <c r="Q530" s="8" t="n">
        <f aca="false">MAX(Q529,B530)</f>
        <v>4155.77199766219</v>
      </c>
      <c r="R530" s="9" t="n">
        <f aca="false">B530/Q530-1</f>
        <v>-0.435717016968971</v>
      </c>
      <c r="S530" s="9" t="n">
        <f aca="false">B530/INDEX($B:$B,$E530)-1</f>
        <v>-0.107052174400212</v>
      </c>
      <c r="T530" s="0" t="n">
        <f aca="false">IF(AND($A530&gt;=CrashTest!$B$3,$A530&lt;=CrashTest!$C$3),1,IF(AND($A530&gt;=CrashTest!$B$4,$A530&lt;=CrashTest!$C$4),2,IF(AND($A530&gt;=CrashTest!$B$5,$A530&lt;=CrashTest!$C$5),3,IF(AND($A530&gt;=CrashTest!$B$6,$A530&lt;=CrashTest!$C$6),4,IF(AND($A530&gt;=CrashTest!$B$7,$A530&lt;=CrashTest!$C$7),5,0)))))</f>
        <v>2</v>
      </c>
      <c r="U530" s="8" t="n">
        <f aca="false">IF(T530=0,"",IF(T529=T530,MAX(U529,B530),B530))</f>
        <v>4155.77199766219</v>
      </c>
      <c r="V530" s="9" t="n">
        <f aca="false">IF(T530=0,"",B530/U530-1)</f>
        <v>-0.435717016968971</v>
      </c>
      <c r="W530" s="8" t="n">
        <f aca="false">IF(T530=0,"",IF(T529=T530,MAX(W529,F530),F530))</f>
        <v>170.442864814416</v>
      </c>
      <c r="X530" s="9" t="n">
        <f aca="false">IF(T530=0,"",F530/W530-1)</f>
        <v>-0.0802981556125705</v>
      </c>
    </row>
    <row r="531" customFormat="false" ht="15" hidden="false" customHeight="false" outlineLevel="0" collapsed="false">
      <c r="A531" s="5" t="n">
        <v>44359</v>
      </c>
      <c r="B531" s="6" t="n">
        <v>2380.84033372297</v>
      </c>
      <c r="C531" s="7" t="n">
        <v>1476.535227</v>
      </c>
      <c r="D531" s="0" t="n">
        <f aca="false">INT((ROW()-3)/30)</f>
        <v>17</v>
      </c>
      <c r="E531" s="0" t="n">
        <f aca="false">2+30*D531</f>
        <v>512</v>
      </c>
      <c r="F531" s="8" t="n">
        <f aca="false">INDEX($F:$F,$E531)*(2*B531/INDEX($B:$B,$E531)-C531/INDEX($C:$C,$E531))</f>
        <v>159.243339489609</v>
      </c>
      <c r="G531" s="9" t="n">
        <f aca="false">B531/B530-1</f>
        <v>0.015270121238232</v>
      </c>
      <c r="H531" s="9" t="n">
        <f aca="false">F531/F530-1</f>
        <v>0.0158635877872471</v>
      </c>
      <c r="I531" s="9" t="n">
        <f aca="false">LN(B531/B530)</f>
        <v>0.0151547063863812</v>
      </c>
      <c r="J531" s="9" t="n">
        <f aca="false">LN(F531/F530)</f>
        <v>0.0157390761531439</v>
      </c>
      <c r="K531" s="9" t="n">
        <f aca="false">F531/F524-1</f>
        <v>-0.00052698793055328</v>
      </c>
      <c r="L531" s="9" t="n">
        <f aca="false">F531/F501-1</f>
        <v>0.0772552890201776</v>
      </c>
      <c r="M531" s="9" t="n">
        <f aca="false">B531/B524-1</f>
        <v>-0.0860394390943843</v>
      </c>
      <c r="N531" s="9" t="n">
        <f aca="false">B531/B501-1</f>
        <v>-0.35428868795591</v>
      </c>
      <c r="O531" s="8" t="n">
        <f aca="false">MAX(O530,F531)</f>
        <v>170.442864814416</v>
      </c>
      <c r="P531" s="9" t="n">
        <f aca="false">F531/O531-1</f>
        <v>-0.0657083846660376</v>
      </c>
      <c r="Q531" s="8" t="n">
        <f aca="false">MAX(Q530,B531)</f>
        <v>4155.77199766219</v>
      </c>
      <c r="R531" s="9" t="n">
        <f aca="false">B531/Q531-1</f>
        <v>-0.427100347405416</v>
      </c>
      <c r="S531" s="9" t="n">
        <f aca="false">B531/INDEX($B:$B,$E531)-1</f>
        <v>-0.0934167528438871</v>
      </c>
      <c r="T531" s="0" t="n">
        <f aca="false">IF(AND($A531&gt;=CrashTest!$B$3,$A531&lt;=CrashTest!$C$3),1,IF(AND($A531&gt;=CrashTest!$B$4,$A531&lt;=CrashTest!$C$4),2,IF(AND($A531&gt;=CrashTest!$B$5,$A531&lt;=CrashTest!$C$5),3,IF(AND($A531&gt;=CrashTest!$B$6,$A531&lt;=CrashTest!$C$6),4,IF(AND($A531&gt;=CrashTest!$B$7,$A531&lt;=CrashTest!$C$7),5,0)))))</f>
        <v>2</v>
      </c>
      <c r="U531" s="8" t="n">
        <f aca="false">IF(T531=0,"",IF(T530=T531,MAX(U530,B531),B531))</f>
        <v>4155.77199766219</v>
      </c>
      <c r="V531" s="9" t="n">
        <f aca="false">IF(T531=0,"",B531/U531-1)</f>
        <v>-0.427100347405416</v>
      </c>
      <c r="W531" s="8" t="n">
        <f aca="false">IF(T531=0,"",IF(T530=T531,MAX(W530,F531),F531))</f>
        <v>170.442864814416</v>
      </c>
      <c r="X531" s="9" t="n">
        <f aca="false">IF(T531=0,"",F531/W531-1)</f>
        <v>-0.0657083846660376</v>
      </c>
    </row>
    <row r="532" customFormat="false" ht="15" hidden="false" customHeight="false" outlineLevel="0" collapsed="false">
      <c r="A532" s="5" t="n">
        <v>44360</v>
      </c>
      <c r="B532" s="6" t="n">
        <v>2504.64639216832</v>
      </c>
      <c r="C532" s="7" t="n">
        <v>1644.287077</v>
      </c>
      <c r="D532" s="0" t="n">
        <f aca="false">INT((ROW()-3)/30)</f>
        <v>17</v>
      </c>
      <c r="E532" s="0" t="n">
        <f aca="false">2+30*D532</f>
        <v>512</v>
      </c>
      <c r="F532" s="8" t="n">
        <f aca="false">INDEX($F:$F,$E532)*(2*B532/INDEX($B:$B,$E532)-C532/INDEX($C:$C,$E532))</f>
        <v>159.618948821666</v>
      </c>
      <c r="G532" s="9" t="n">
        <f aca="false">B532/B531-1</f>
        <v>0.0520009917052067</v>
      </c>
      <c r="H532" s="9" t="n">
        <f aca="false">F532/F531-1</f>
        <v>0.00235871298140911</v>
      </c>
      <c r="I532" s="9" t="n">
        <f aca="false">LN(B532/B531)</f>
        <v>0.0506940570006315</v>
      </c>
      <c r="J532" s="9" t="n">
        <f aca="false">LN(F532/F531)</f>
        <v>0.00235593558447553</v>
      </c>
      <c r="K532" s="9" t="n">
        <f aca="false">F532/F525-1</f>
        <v>-0.0197988310094183</v>
      </c>
      <c r="L532" s="9" t="n">
        <f aca="false">F532/F502-1</f>
        <v>0.0435813903407705</v>
      </c>
      <c r="M532" s="9" t="n">
        <f aca="false">B532/B525-1</f>
        <v>-0.0744437595188319</v>
      </c>
      <c r="N532" s="9" t="n">
        <f aca="false">B532/B502-1</f>
        <v>-0.387123985670153</v>
      </c>
      <c r="O532" s="8" t="n">
        <f aca="false">MAX(O531,F532)</f>
        <v>170.442864814416</v>
      </c>
      <c r="P532" s="9" t="n">
        <f aca="false">F532/O532-1</f>
        <v>-0.0635046589045276</v>
      </c>
      <c r="Q532" s="8" t="n">
        <f aca="false">MAX(Q531,B532)</f>
        <v>4155.77199766219</v>
      </c>
      <c r="R532" s="9" t="n">
        <f aca="false">B532/Q532-1</f>
        <v>-0.397308997322929</v>
      </c>
      <c r="S532" s="9" t="n">
        <f aca="false">B532/INDEX($B:$B,$E532)-1</f>
        <v>-0.0462735249284426</v>
      </c>
      <c r="T532" s="0" t="n">
        <f aca="false">IF(AND($A532&gt;=CrashTest!$B$3,$A532&lt;=CrashTest!$C$3),1,IF(AND($A532&gt;=CrashTest!$B$4,$A532&lt;=CrashTest!$C$4),2,IF(AND($A532&gt;=CrashTest!$B$5,$A532&lt;=CrashTest!$C$5),3,IF(AND($A532&gt;=CrashTest!$B$6,$A532&lt;=CrashTest!$C$6),4,IF(AND($A532&gt;=CrashTest!$B$7,$A532&lt;=CrashTest!$C$7),5,0)))))</f>
        <v>2</v>
      </c>
      <c r="U532" s="8" t="n">
        <f aca="false">IF(T532=0,"",IF(T531=T532,MAX(U531,B532),B532))</f>
        <v>4155.77199766219</v>
      </c>
      <c r="V532" s="9" t="n">
        <f aca="false">IF(T532=0,"",B532/U532-1)</f>
        <v>-0.397308997322929</v>
      </c>
      <c r="W532" s="8" t="n">
        <f aca="false">IF(T532=0,"",IF(T531=T532,MAX(W531,F532),F532))</f>
        <v>170.442864814416</v>
      </c>
      <c r="X532" s="9" t="n">
        <f aca="false">IF(T532=0,"",F532/W532-1)</f>
        <v>-0.0635046589045276</v>
      </c>
    </row>
    <row r="533" customFormat="false" ht="15" hidden="false" customHeight="false" outlineLevel="0" collapsed="false">
      <c r="A533" s="5" t="n">
        <v>44361</v>
      </c>
      <c r="B533" s="6" t="n">
        <v>2577.04473863238</v>
      </c>
      <c r="C533" s="7" t="n">
        <v>1732.008445</v>
      </c>
      <c r="D533" s="0" t="n">
        <f aca="false">INT((ROW()-3)/30)</f>
        <v>17</v>
      </c>
      <c r="E533" s="0" t="n">
        <f aca="false">2+30*D533</f>
        <v>512</v>
      </c>
      <c r="F533" s="8" t="n">
        <f aca="false">INDEX($F:$F,$E533)*(2*B533/INDEX($B:$B,$E533)-C533/INDEX($C:$C,$E533))</f>
        <v>160.740188773781</v>
      </c>
      <c r="G533" s="9" t="n">
        <f aca="false">B533/B532-1</f>
        <v>0.0289056158547727</v>
      </c>
      <c r="H533" s="9" t="n">
        <f aca="false">F533/F532-1</f>
        <v>0.00702447898819236</v>
      </c>
      <c r="I533" s="9" t="n">
        <f aca="false">LN(B533/B532)</f>
        <v>0.0284957284999742</v>
      </c>
      <c r="J533" s="9" t="n">
        <f aca="false">LN(F533/F532)</f>
        <v>0.00699992226737802</v>
      </c>
      <c r="K533" s="9" t="n">
        <f aca="false">F533/F526-1</f>
        <v>-0.0118423715938627</v>
      </c>
      <c r="L533" s="9" t="n">
        <f aca="false">F533/F503-1</f>
        <v>0.032491427402378</v>
      </c>
      <c r="M533" s="9" t="n">
        <f aca="false">B533/B526-1</f>
        <v>-0.00888959966877134</v>
      </c>
      <c r="N533" s="9" t="n">
        <f aca="false">B533/B503-1</f>
        <v>-0.298305419901304</v>
      </c>
      <c r="O533" s="8" t="n">
        <f aca="false">MAX(O532,F533)</f>
        <v>170.442864814416</v>
      </c>
      <c r="P533" s="9" t="n">
        <f aca="false">F533/O533-1</f>
        <v>-0.0569262670584625</v>
      </c>
      <c r="Q533" s="8" t="n">
        <f aca="false">MAX(Q532,B533)</f>
        <v>4155.77199766219</v>
      </c>
      <c r="R533" s="9" t="n">
        <f aca="false">B533/Q533-1</f>
        <v>-0.379887842720418</v>
      </c>
      <c r="S533" s="9" t="n">
        <f aca="false">B533/INDEX($B:$B,$E533)-1</f>
        <v>-0.0187054738094977</v>
      </c>
      <c r="T533" s="0" t="n">
        <f aca="false">IF(AND($A533&gt;=CrashTest!$B$3,$A533&lt;=CrashTest!$C$3),1,IF(AND($A533&gt;=CrashTest!$B$4,$A533&lt;=CrashTest!$C$4),2,IF(AND($A533&gt;=CrashTest!$B$5,$A533&lt;=CrashTest!$C$5),3,IF(AND($A533&gt;=CrashTest!$B$6,$A533&lt;=CrashTest!$C$6),4,IF(AND($A533&gt;=CrashTest!$B$7,$A533&lt;=CrashTest!$C$7),5,0)))))</f>
        <v>2</v>
      </c>
      <c r="U533" s="8" t="n">
        <f aca="false">IF(T533=0,"",IF(T532=T533,MAX(U532,B533),B533))</f>
        <v>4155.77199766219</v>
      </c>
      <c r="V533" s="9" t="n">
        <f aca="false">IF(T533=0,"",B533/U533-1)</f>
        <v>-0.379887842720418</v>
      </c>
      <c r="W533" s="8" t="n">
        <f aca="false">IF(T533=0,"",IF(T532=T533,MAX(W532,F533),F533))</f>
        <v>170.442864814416</v>
      </c>
      <c r="X533" s="9" t="n">
        <f aca="false">IF(T533=0,"",F533/W533-1)</f>
        <v>-0.0569262670584625</v>
      </c>
    </row>
    <row r="534" customFormat="false" ht="15" hidden="false" customHeight="false" outlineLevel="0" collapsed="false">
      <c r="A534" s="5" t="n">
        <v>44362</v>
      </c>
      <c r="B534" s="6" t="n">
        <v>2552.74103641146</v>
      </c>
      <c r="C534" s="7" t="n">
        <v>1688.297767</v>
      </c>
      <c r="D534" s="0" t="n">
        <f aca="false">INT((ROW()-3)/30)</f>
        <v>17</v>
      </c>
      <c r="E534" s="0" t="n">
        <f aca="false">2+30*D534</f>
        <v>512</v>
      </c>
      <c r="F534" s="8" t="n">
        <f aca="false">INDEX($F:$F,$E534)*(2*B534/INDEX($B:$B,$E534)-C534/INDEX($C:$C,$E534))</f>
        <v>161.603239020125</v>
      </c>
      <c r="G534" s="9" t="n">
        <f aca="false">B534/B533-1</f>
        <v>-0.00943084218003054</v>
      </c>
      <c r="H534" s="9" t="n">
        <f aca="false">F534/F533-1</f>
        <v>0.0053692250390347</v>
      </c>
      <c r="I534" s="9" t="n">
        <f aca="false">LN(B534/B533)</f>
        <v>-0.00947559416029712</v>
      </c>
      <c r="J534" s="9" t="n">
        <f aca="false">LN(F534/F533)</f>
        <v>0.00535486213909832</v>
      </c>
      <c r="K534" s="9" t="n">
        <f aca="false">F534/F527-1</f>
        <v>-0.00164012059419461</v>
      </c>
      <c r="L534" s="9" t="n">
        <f aca="false">F534/F504-1</f>
        <v>0.078220609215407</v>
      </c>
      <c r="M534" s="9" t="n">
        <f aca="false">B534/B527-1</f>
        <v>0.0133714293148537</v>
      </c>
      <c r="N534" s="9" t="n">
        <f aca="false">B534/B504-1</f>
        <v>-0.284112891236476</v>
      </c>
      <c r="O534" s="8" t="n">
        <f aca="false">MAX(O533,F534)</f>
        <v>170.442864814416</v>
      </c>
      <c r="P534" s="9" t="n">
        <f aca="false">F534/O534-1</f>
        <v>-0.0518626919578968</v>
      </c>
      <c r="Q534" s="8" t="n">
        <f aca="false">MAX(Q533,B534)</f>
        <v>4155.77199766219</v>
      </c>
      <c r="R534" s="9" t="n">
        <f aca="false">B534/Q534-1</f>
        <v>-0.38573602260964</v>
      </c>
      <c r="S534" s="9" t="n">
        <f aca="false">B534/INDEX($B:$B,$E534)-1</f>
        <v>-0.0279599076181282</v>
      </c>
      <c r="T534" s="0" t="n">
        <f aca="false">IF(AND($A534&gt;=CrashTest!$B$3,$A534&lt;=CrashTest!$C$3),1,IF(AND($A534&gt;=CrashTest!$B$4,$A534&lt;=CrashTest!$C$4),2,IF(AND($A534&gt;=CrashTest!$B$5,$A534&lt;=CrashTest!$C$5),3,IF(AND($A534&gt;=CrashTest!$B$6,$A534&lt;=CrashTest!$C$6),4,IF(AND($A534&gt;=CrashTest!$B$7,$A534&lt;=CrashTest!$C$7),5,0)))))</f>
        <v>2</v>
      </c>
      <c r="U534" s="8" t="n">
        <f aca="false">IF(T534=0,"",IF(T533=T534,MAX(U533,B534),B534))</f>
        <v>4155.77199766219</v>
      </c>
      <c r="V534" s="9" t="n">
        <f aca="false">IF(T534=0,"",B534/U534-1)</f>
        <v>-0.38573602260964</v>
      </c>
      <c r="W534" s="8" t="n">
        <f aca="false">IF(T534=0,"",IF(T533=T534,MAX(W533,F534),F534))</f>
        <v>170.442864814416</v>
      </c>
      <c r="X534" s="9" t="n">
        <f aca="false">IF(T534=0,"",F534/W534-1)</f>
        <v>-0.0518626919578968</v>
      </c>
    </row>
    <row r="535" customFormat="false" ht="15" hidden="false" customHeight="false" outlineLevel="0" collapsed="false">
      <c r="A535" s="5" t="n">
        <v>44363</v>
      </c>
      <c r="B535" s="6" t="n">
        <v>2360.99938690824</v>
      </c>
      <c r="C535" s="7" t="n">
        <v>1487.493239</v>
      </c>
      <c r="D535" s="0" t="n">
        <f aca="false">INT((ROW()-3)/30)</f>
        <v>17</v>
      </c>
      <c r="E535" s="0" t="n">
        <f aca="false">2+30*D535</f>
        <v>512</v>
      </c>
      <c r="F535" s="8" t="n">
        <f aca="false">INDEX($F:$F,$E535)*(2*B535/INDEX($B:$B,$E535)-C535/INDEX($C:$C,$E535))</f>
        <v>155.894764581659</v>
      </c>
      <c r="G535" s="9" t="n">
        <f aca="false">B535/B534-1</f>
        <v>-0.0751120645487654</v>
      </c>
      <c r="H535" s="9" t="n">
        <f aca="false">F535/F534-1</f>
        <v>-0.0353240100450882</v>
      </c>
      <c r="I535" s="9" t="n">
        <f aca="false">LN(B535/B534)</f>
        <v>-0.0780826996726007</v>
      </c>
      <c r="J535" s="9" t="n">
        <f aca="false">LN(F535/F534)</f>
        <v>-0.0359629957284876</v>
      </c>
      <c r="K535" s="9" t="n">
        <f aca="false">F535/F528-1</f>
        <v>-0.0342652033738606</v>
      </c>
      <c r="L535" s="9" t="n">
        <f aca="false">F535/F505-1</f>
        <v>0.029056434588236</v>
      </c>
      <c r="M535" s="9" t="n">
        <f aca="false">B535/B528-1</f>
        <v>-0.0938857834769674</v>
      </c>
      <c r="N535" s="9" t="n">
        <f aca="false">B535/B505-1</f>
        <v>-0.280189758429918</v>
      </c>
      <c r="O535" s="8" t="n">
        <f aca="false">MAX(O534,F535)</f>
        <v>170.442864814416</v>
      </c>
      <c r="P535" s="9" t="n">
        <f aca="false">F535/O535-1</f>
        <v>-0.0853547037512991</v>
      </c>
      <c r="Q535" s="8" t="n">
        <f aca="false">MAX(Q534,B535)</f>
        <v>4155.77199766219</v>
      </c>
      <c r="R535" s="9" t="n">
        <f aca="false">B535/Q535-1</f>
        <v>-0.431874658129366</v>
      </c>
      <c r="S535" s="9" t="n">
        <f aca="false">B535/INDEX($B:$B,$E535)-1</f>
        <v>-0.100971845781103</v>
      </c>
      <c r="T535" s="0" t="n">
        <f aca="false">IF(AND($A535&gt;=CrashTest!$B$3,$A535&lt;=CrashTest!$C$3),1,IF(AND($A535&gt;=CrashTest!$B$4,$A535&lt;=CrashTest!$C$4),2,IF(AND($A535&gt;=CrashTest!$B$5,$A535&lt;=CrashTest!$C$5),3,IF(AND($A535&gt;=CrashTest!$B$6,$A535&lt;=CrashTest!$C$6),4,IF(AND($A535&gt;=CrashTest!$B$7,$A535&lt;=CrashTest!$C$7),5,0)))))</f>
        <v>2</v>
      </c>
      <c r="U535" s="8" t="n">
        <f aca="false">IF(T535=0,"",IF(T534=T535,MAX(U534,B535),B535))</f>
        <v>4155.77199766219</v>
      </c>
      <c r="V535" s="9" t="n">
        <f aca="false">IF(T535=0,"",B535/U535-1)</f>
        <v>-0.431874658129366</v>
      </c>
      <c r="W535" s="8" t="n">
        <f aca="false">IF(T535=0,"",IF(T534=T535,MAX(W534,F535),F535))</f>
        <v>170.442864814416</v>
      </c>
      <c r="X535" s="9" t="n">
        <f aca="false">IF(T535=0,"",F535/W535-1)</f>
        <v>-0.0853547037512991</v>
      </c>
    </row>
    <row r="536" customFormat="false" ht="15" hidden="false" customHeight="false" outlineLevel="0" collapsed="false">
      <c r="A536" s="5" t="n">
        <v>44364</v>
      </c>
      <c r="B536" s="6" t="n">
        <v>2368.38859555815</v>
      </c>
      <c r="C536" s="7" t="n">
        <v>1497.53764</v>
      </c>
      <c r="D536" s="0" t="n">
        <f aca="false">INT((ROW()-3)/30)</f>
        <v>17</v>
      </c>
      <c r="E536" s="0" t="n">
        <f aca="false">2+30*D536</f>
        <v>512</v>
      </c>
      <c r="F536" s="8" t="n">
        <f aca="false">INDEX($F:$F,$E536)*(2*B536/INDEX($B:$B,$E536)-C536/INDEX($C:$C,$E536))</f>
        <v>155.914371782373</v>
      </c>
      <c r="G536" s="9" t="n">
        <f aca="false">B536/B535-1</f>
        <v>0.00312969528534524</v>
      </c>
      <c r="H536" s="9" t="n">
        <f aca="false">F536/F535-1</f>
        <v>0.0001257720281167</v>
      </c>
      <c r="I536" s="9" t="n">
        <f aca="false">LN(B536/B535)</f>
        <v>0.00312480798357747</v>
      </c>
      <c r="J536" s="9" t="n">
        <f aca="false">LN(F536/F535)</f>
        <v>0.000125764119478288</v>
      </c>
      <c r="K536" s="9" t="n">
        <f aca="false">F536/F529-1</f>
        <v>-0.0321861674378563</v>
      </c>
      <c r="L536" s="9" t="n">
        <f aca="false">F536/F506-1</f>
        <v>0.0291095514431257</v>
      </c>
      <c r="M536" s="9" t="n">
        <f aca="false">B536/B529-1</f>
        <v>-0.0455360028872914</v>
      </c>
      <c r="N536" s="9" t="n">
        <f aca="false">B536/B506-1</f>
        <v>-0.29684676373477</v>
      </c>
      <c r="O536" s="8" t="n">
        <f aca="false">MAX(O535,F536)</f>
        <v>170.442864814416</v>
      </c>
      <c r="P536" s="9" t="n">
        <f aca="false">F536/O536-1</f>
        <v>-0.0852396669573824</v>
      </c>
      <c r="Q536" s="8" t="n">
        <f aca="false">MAX(Q535,B536)</f>
        <v>4155.77199766219</v>
      </c>
      <c r="R536" s="9" t="n">
        <f aca="false">B536/Q536-1</f>
        <v>-0.430096598925428</v>
      </c>
      <c r="S536" s="9" t="n">
        <f aca="false">B536/INDEX($B:$B,$E536)-1</f>
        <v>-0.0981581616054515</v>
      </c>
      <c r="T536" s="0" t="n">
        <f aca="false">IF(AND($A536&gt;=CrashTest!$B$3,$A536&lt;=CrashTest!$C$3),1,IF(AND($A536&gt;=CrashTest!$B$4,$A536&lt;=CrashTest!$C$4),2,IF(AND($A536&gt;=CrashTest!$B$5,$A536&lt;=CrashTest!$C$5),3,IF(AND($A536&gt;=CrashTest!$B$6,$A536&lt;=CrashTest!$C$6),4,IF(AND($A536&gt;=CrashTest!$B$7,$A536&lt;=CrashTest!$C$7),5,0)))))</f>
        <v>2</v>
      </c>
      <c r="U536" s="8" t="n">
        <f aca="false">IF(T536=0,"",IF(T535=T536,MAX(U535,B536),B536))</f>
        <v>4155.77199766219</v>
      </c>
      <c r="V536" s="9" t="n">
        <f aca="false">IF(T536=0,"",B536/U536-1)</f>
        <v>-0.430096598925428</v>
      </c>
      <c r="W536" s="8" t="n">
        <f aca="false">IF(T536=0,"",IF(T535=T536,MAX(W535,F536),F536))</f>
        <v>170.442864814416</v>
      </c>
      <c r="X536" s="9" t="n">
        <f aca="false">IF(T536=0,"",F536/W536-1)</f>
        <v>-0.0852396669573824</v>
      </c>
    </row>
    <row r="537" customFormat="false" ht="15" hidden="false" customHeight="false" outlineLevel="0" collapsed="false">
      <c r="A537" s="5" t="n">
        <v>44365</v>
      </c>
      <c r="B537" s="6" t="n">
        <v>2224.57531969608</v>
      </c>
      <c r="C537" s="7" t="n">
        <v>1327.397458</v>
      </c>
      <c r="D537" s="0" t="n">
        <f aca="false">INT((ROW()-3)/30)</f>
        <v>17</v>
      </c>
      <c r="E537" s="0" t="n">
        <f aca="false">2+30*D537</f>
        <v>512</v>
      </c>
      <c r="F537" s="8" t="n">
        <f aca="false">INDEX($F:$F,$E537)*(2*B537/INDEX($B:$B,$E537)-C537/INDEX($C:$C,$E537))</f>
        <v>153.329882707885</v>
      </c>
      <c r="G537" s="9" t="n">
        <f aca="false">B537/B536-1</f>
        <v>-0.0607219930596643</v>
      </c>
      <c r="H537" s="9" t="n">
        <f aca="false">F537/F536-1</f>
        <v>-0.0165763363886429</v>
      </c>
      <c r="I537" s="9" t="n">
        <f aca="false">LN(B537/B536)</f>
        <v>-0.0626437765639568</v>
      </c>
      <c r="J537" s="9" t="n">
        <f aca="false">LN(F537/F536)</f>
        <v>-0.0167152612356868</v>
      </c>
      <c r="K537" s="9" t="n">
        <f aca="false">F537/F530-1</f>
        <v>-0.0218602218349407</v>
      </c>
      <c r="L537" s="9" t="n">
        <f aca="false">F537/F507-1</f>
        <v>-0.028772123616838</v>
      </c>
      <c r="M537" s="9" t="n">
        <f aca="false">B537/B530-1</f>
        <v>-0.0513665185604093</v>
      </c>
      <c r="N537" s="9" t="n">
        <f aca="false">B537/B507-1</f>
        <v>-0.1227102848783</v>
      </c>
      <c r="O537" s="8" t="n">
        <f aca="false">MAX(O536,F537)</f>
        <v>170.442864814416</v>
      </c>
      <c r="P537" s="9" t="n">
        <f aca="false">F537/O537-1</f>
        <v>-0.100403041952884</v>
      </c>
      <c r="Q537" s="8" t="n">
        <f aca="false">MAX(Q536,B537)</f>
        <v>4155.77199766219</v>
      </c>
      <c r="R537" s="9" t="n">
        <f aca="false">B537/Q537-1</f>
        <v>-0.464702269290157</v>
      </c>
      <c r="S537" s="9" t="n">
        <f aca="false">B537/INDEX($B:$B,$E537)-1</f>
        <v>-0.15291979545736</v>
      </c>
      <c r="T537" s="0" t="n">
        <f aca="false">IF(AND($A537&gt;=CrashTest!$B$3,$A537&lt;=CrashTest!$C$3),1,IF(AND($A537&gt;=CrashTest!$B$4,$A537&lt;=CrashTest!$C$4),2,IF(AND($A537&gt;=CrashTest!$B$5,$A537&lt;=CrashTest!$C$5),3,IF(AND($A537&gt;=CrashTest!$B$6,$A537&lt;=CrashTest!$C$6),4,IF(AND($A537&gt;=CrashTest!$B$7,$A537&lt;=CrashTest!$C$7),5,0)))))</f>
        <v>2</v>
      </c>
      <c r="U537" s="8" t="n">
        <f aca="false">IF(T537=0,"",IF(T536=T537,MAX(U536,B537),B537))</f>
        <v>4155.77199766219</v>
      </c>
      <c r="V537" s="9" t="n">
        <f aca="false">IF(T537=0,"",B537/U537-1)</f>
        <v>-0.464702269290157</v>
      </c>
      <c r="W537" s="8" t="n">
        <f aca="false">IF(T537=0,"",IF(T536=T537,MAX(W536,F537),F537))</f>
        <v>170.442864814416</v>
      </c>
      <c r="X537" s="9" t="n">
        <f aca="false">IF(T537=0,"",F537/W537-1)</f>
        <v>-0.100403041952884</v>
      </c>
    </row>
    <row r="538" customFormat="false" ht="15" hidden="false" customHeight="false" outlineLevel="0" collapsed="false">
      <c r="A538" s="5" t="n">
        <v>44366</v>
      </c>
      <c r="B538" s="6" t="n">
        <v>2174.75470251315</v>
      </c>
      <c r="C538" s="7" t="n">
        <v>1241.645478</v>
      </c>
      <c r="D538" s="0" t="n">
        <f aca="false">INT((ROW()-3)/30)</f>
        <v>17</v>
      </c>
      <c r="E538" s="0" t="n">
        <f aca="false">2+30*D538</f>
        <v>512</v>
      </c>
      <c r="F538" s="8" t="n">
        <f aca="false">INDEX($F:$F,$E538)*(2*B538/INDEX($B:$B,$E538)-C538/INDEX($C:$C,$E538))</f>
        <v>154.764388146082</v>
      </c>
      <c r="G538" s="9" t="n">
        <f aca="false">B538/B537-1</f>
        <v>-0.0223955632078741</v>
      </c>
      <c r="H538" s="9" t="n">
        <f aca="false">F538/F537-1</f>
        <v>0.00935568079009008</v>
      </c>
      <c r="I538" s="9" t="n">
        <f aca="false">LN(B538/B537)</f>
        <v>-0.0226501521216209</v>
      </c>
      <c r="J538" s="9" t="n">
        <f aca="false">LN(F538/F537)</f>
        <v>0.00931218747119273</v>
      </c>
      <c r="K538" s="9" t="n">
        <f aca="false">F538/F531-1</f>
        <v>-0.0281264595296921</v>
      </c>
      <c r="L538" s="9" t="n">
        <f aca="false">F538/F508-1</f>
        <v>0.0334807564217405</v>
      </c>
      <c r="M538" s="9" t="n">
        <f aca="false">B538/B531-1</f>
        <v>-0.0865600386093762</v>
      </c>
      <c r="N538" s="9" t="n">
        <f aca="false">B538/B508-1</f>
        <v>-0.217129850770048</v>
      </c>
      <c r="O538" s="8" t="n">
        <f aca="false">MAX(O537,F538)</f>
        <v>170.442864814416</v>
      </c>
      <c r="P538" s="9" t="n">
        <f aca="false">F538/O538-1</f>
        <v>-0.0919866999736589</v>
      </c>
      <c r="Q538" s="8" t="n">
        <f aca="false">MAX(Q537,B538)</f>
        <v>4155.77199766219</v>
      </c>
      <c r="R538" s="9" t="n">
        <f aca="false">B538/Q538-1</f>
        <v>-0.476690563453301</v>
      </c>
      <c r="S538" s="9" t="n">
        <f aca="false">B538/INDEX($B:$B,$E538)-1</f>
        <v>-0.171890633720334</v>
      </c>
      <c r="T538" s="0" t="n">
        <f aca="false">IF(AND($A538&gt;=CrashTest!$B$3,$A538&lt;=CrashTest!$C$3),1,IF(AND($A538&gt;=CrashTest!$B$4,$A538&lt;=CrashTest!$C$4),2,IF(AND($A538&gt;=CrashTest!$B$5,$A538&lt;=CrashTest!$C$5),3,IF(AND($A538&gt;=CrashTest!$B$6,$A538&lt;=CrashTest!$C$6),4,IF(AND($A538&gt;=CrashTest!$B$7,$A538&lt;=CrashTest!$C$7),5,0)))))</f>
        <v>2</v>
      </c>
      <c r="U538" s="8" t="n">
        <f aca="false">IF(T538=0,"",IF(T537=T538,MAX(U537,B538),B538))</f>
        <v>4155.77199766219</v>
      </c>
      <c r="V538" s="9" t="n">
        <f aca="false">IF(T538=0,"",B538/U538-1)</f>
        <v>-0.476690563453301</v>
      </c>
      <c r="W538" s="8" t="n">
        <f aca="false">IF(T538=0,"",IF(T537=T538,MAX(W537,F538),F538))</f>
        <v>170.442864814416</v>
      </c>
      <c r="X538" s="9" t="n">
        <f aca="false">IF(T538=0,"",F538/W538-1)</f>
        <v>-0.0919866999736589</v>
      </c>
    </row>
    <row r="539" customFormat="false" ht="15" hidden="false" customHeight="false" outlineLevel="0" collapsed="false">
      <c r="A539" s="5" t="n">
        <v>44367</v>
      </c>
      <c r="B539" s="6" t="n">
        <v>2242.66345575687</v>
      </c>
      <c r="C539" s="7" t="n">
        <v>1346.240815</v>
      </c>
      <c r="D539" s="0" t="n">
        <f aca="false">INT((ROW()-3)/30)</f>
        <v>17</v>
      </c>
      <c r="E539" s="0" t="n">
        <f aca="false">2+30*D539</f>
        <v>512</v>
      </c>
      <c r="F539" s="8" t="n">
        <f aca="false">INDEX($F:$F,$E539)*(2*B539/INDEX($B:$B,$E539)-C539/INDEX($C:$C,$E539))</f>
        <v>153.87706400962</v>
      </c>
      <c r="G539" s="9" t="n">
        <f aca="false">B539/B538-1</f>
        <v>0.0312259369598074</v>
      </c>
      <c r="H539" s="9" t="n">
        <f aca="false">F539/F538-1</f>
        <v>-0.00573338703490356</v>
      </c>
      <c r="I539" s="9" t="n">
        <f aca="false">LN(B539/B538)</f>
        <v>0.0307483245373585</v>
      </c>
      <c r="J539" s="9" t="n">
        <f aca="false">LN(F539/F538)</f>
        <v>-0.00574988599184308</v>
      </c>
      <c r="K539" s="9" t="n">
        <f aca="false">F539/F532-1</f>
        <v>-0.0359724509804987</v>
      </c>
      <c r="L539" s="9" t="n">
        <f aca="false">F539/F509-1</f>
        <v>0.0675730075427701</v>
      </c>
      <c r="M539" s="9" t="n">
        <f aca="false">B539/B532-1</f>
        <v>-0.104598771798939</v>
      </c>
      <c r="N539" s="9" t="n">
        <f aca="false">B539/B509-1</f>
        <v>-0.0709701891054552</v>
      </c>
      <c r="O539" s="8" t="n">
        <f aca="false">MAX(O538,F539)</f>
        <v>170.442864814416</v>
      </c>
      <c r="P539" s="9" t="n">
        <f aca="false">F539/O539-1</f>
        <v>-0.0971926916555499</v>
      </c>
      <c r="Q539" s="8" t="n">
        <f aca="false">MAX(Q538,B539)</f>
        <v>4155.77199766219</v>
      </c>
      <c r="R539" s="9" t="n">
        <f aca="false">B539/Q539-1</f>
        <v>-0.460349735977222</v>
      </c>
      <c r="S539" s="9" t="n">
        <f aca="false">B539/INDEX($B:$B,$E539)-1</f>
        <v>-0.146032142853059</v>
      </c>
      <c r="T539" s="0" t="n">
        <f aca="false">IF(AND($A539&gt;=CrashTest!$B$3,$A539&lt;=CrashTest!$C$3),1,IF(AND($A539&gt;=CrashTest!$B$4,$A539&lt;=CrashTest!$C$4),2,IF(AND($A539&gt;=CrashTest!$B$5,$A539&lt;=CrashTest!$C$5),3,IF(AND($A539&gt;=CrashTest!$B$6,$A539&lt;=CrashTest!$C$6),4,IF(AND($A539&gt;=CrashTest!$B$7,$A539&lt;=CrashTest!$C$7),5,0)))))</f>
        <v>2</v>
      </c>
      <c r="U539" s="8" t="n">
        <f aca="false">IF(T539=0,"",IF(T538=T539,MAX(U538,B539),B539))</f>
        <v>4155.77199766219</v>
      </c>
      <c r="V539" s="9" t="n">
        <f aca="false">IF(T539=0,"",B539/U539-1)</f>
        <v>-0.460349735977222</v>
      </c>
      <c r="W539" s="8" t="n">
        <f aca="false">IF(T539=0,"",IF(T538=T539,MAX(W538,F539),F539))</f>
        <v>170.442864814416</v>
      </c>
      <c r="X539" s="9" t="n">
        <f aca="false">IF(T539=0,"",F539/W539-1)</f>
        <v>-0.0971926916555499</v>
      </c>
    </row>
    <row r="540" customFormat="false" ht="15" hidden="false" customHeight="false" outlineLevel="0" collapsed="false">
      <c r="A540" s="5" t="n">
        <v>44368</v>
      </c>
      <c r="B540" s="6" t="n">
        <v>1900.39307790766</v>
      </c>
      <c r="C540" s="7" t="n">
        <v>861.3695861</v>
      </c>
      <c r="D540" s="0" t="n">
        <f aca="false">INT((ROW()-3)/30)</f>
        <v>17</v>
      </c>
      <c r="E540" s="0" t="n">
        <f aca="false">2+30*D540</f>
        <v>512</v>
      </c>
      <c r="F540" s="8" t="n">
        <f aca="false">INDEX($F:$F,$E540)*(2*B540/INDEX($B:$B,$E540)-C540/INDEX($C:$C,$E540))</f>
        <v>154.67306533807</v>
      </c>
      <c r="G540" s="9" t="n">
        <f aca="false">B540/B539-1</f>
        <v>-0.152617806729141</v>
      </c>
      <c r="H540" s="9" t="n">
        <f aca="false">F540/F539-1</f>
        <v>0.00517296930230105</v>
      </c>
      <c r="I540" s="9" t="n">
        <f aca="false">LN(B540/B539)</f>
        <v>-0.165603454379758</v>
      </c>
      <c r="J540" s="9" t="n">
        <f aca="false">LN(F540/F539)</f>
        <v>0.00515963546053435</v>
      </c>
      <c r="K540" s="9" t="n">
        <f aca="false">F540/F533-1</f>
        <v>-0.0377449067466873</v>
      </c>
      <c r="L540" s="9" t="n">
        <f aca="false">F540/F510-1</f>
        <v>0.0376486445901034</v>
      </c>
      <c r="M540" s="9" t="n">
        <f aca="false">B540/B533-1</f>
        <v>-0.262568845073219</v>
      </c>
      <c r="N540" s="9" t="n">
        <f aca="false">B540/B510-1</f>
        <v>-0.181162305404626</v>
      </c>
      <c r="O540" s="8" t="n">
        <f aca="false">MAX(O539,F540)</f>
        <v>170.442864814416</v>
      </c>
      <c r="P540" s="9" t="n">
        <f aca="false">F540/O540-1</f>
        <v>-0.0925224971635912</v>
      </c>
      <c r="Q540" s="8" t="n">
        <f aca="false">MAX(Q539,B540)</f>
        <v>4155.77199766219</v>
      </c>
      <c r="R540" s="9" t="n">
        <f aca="false">B540/Q540-1</f>
        <v>-0.54270997567318</v>
      </c>
      <c r="S540" s="9" t="n">
        <f aca="false">B540/INDEX($B:$B,$E540)-1</f>
        <v>-0.27636284422801</v>
      </c>
      <c r="T540" s="0" t="n">
        <f aca="false">IF(AND($A540&gt;=CrashTest!$B$3,$A540&lt;=CrashTest!$C$3),1,IF(AND($A540&gt;=CrashTest!$B$4,$A540&lt;=CrashTest!$C$4),2,IF(AND($A540&gt;=CrashTest!$B$5,$A540&lt;=CrashTest!$C$5),3,IF(AND($A540&gt;=CrashTest!$B$6,$A540&lt;=CrashTest!$C$6),4,IF(AND($A540&gt;=CrashTest!$B$7,$A540&lt;=CrashTest!$C$7),5,0)))))</f>
        <v>2</v>
      </c>
      <c r="U540" s="8" t="n">
        <f aca="false">IF(T540=0,"",IF(T539=T540,MAX(U539,B540),B540))</f>
        <v>4155.77199766219</v>
      </c>
      <c r="V540" s="9" t="n">
        <f aca="false">IF(T540=0,"",B540/U540-1)</f>
        <v>-0.54270997567318</v>
      </c>
      <c r="W540" s="8" t="n">
        <f aca="false">IF(T540=0,"",IF(T539=T540,MAX(W539,F540),F540))</f>
        <v>170.442864814416</v>
      </c>
      <c r="X540" s="9" t="n">
        <f aca="false">IF(T540=0,"",F540/W540-1)</f>
        <v>-0.0925224971635912</v>
      </c>
    </row>
    <row r="541" customFormat="false" ht="15" hidden="false" customHeight="false" outlineLevel="0" collapsed="false">
      <c r="A541" s="5" t="n">
        <v>44369</v>
      </c>
      <c r="B541" s="6" t="n">
        <v>1867.62379953244</v>
      </c>
      <c r="C541" s="7" t="n">
        <v>854.7114017</v>
      </c>
      <c r="D541" s="0" t="n">
        <f aca="false">INT((ROW()-3)/30)</f>
        <v>17</v>
      </c>
      <c r="E541" s="0" t="n">
        <f aca="false">2+30*D541</f>
        <v>512</v>
      </c>
      <c r="F541" s="8" t="n">
        <f aca="false">INDEX($F:$F,$E541)*(2*B541/INDEX($B:$B,$E541)-C541/INDEX($C:$C,$E541))</f>
        <v>151.293859148698</v>
      </c>
      <c r="G541" s="9" t="n">
        <f aca="false">B541/B540-1</f>
        <v>-0.0172434212459346</v>
      </c>
      <c r="H541" s="9" t="n">
        <f aca="false">F541/F540-1</f>
        <v>-0.0218474120363886</v>
      </c>
      <c r="I541" s="9" t="n">
        <f aca="false">LN(B541/B540)</f>
        <v>-0.0173938204730489</v>
      </c>
      <c r="J541" s="9" t="n">
        <f aca="false">LN(F541/F540)</f>
        <v>-0.0220896007045479</v>
      </c>
      <c r="K541" s="9" t="n">
        <f aca="false">F541/F534-1</f>
        <v>-0.0637943888621123</v>
      </c>
      <c r="L541" s="9" t="n">
        <f aca="false">F541/F511-1</f>
        <v>0.0586202513838108</v>
      </c>
      <c r="M541" s="9" t="n">
        <f aca="false">B541/B534-1</f>
        <v>-0.268384934902026</v>
      </c>
      <c r="N541" s="9" t="n">
        <f aca="false">B541/B511-1</f>
        <v>-0.113019971558113</v>
      </c>
      <c r="O541" s="8" t="n">
        <f aca="false">MAX(O540,F541)</f>
        <v>170.442864814416</v>
      </c>
      <c r="P541" s="9" t="n">
        <f aca="false">F541/O541-1</f>
        <v>-0.112348532081811</v>
      </c>
      <c r="Q541" s="8" t="n">
        <f aca="false">MAX(Q540,B541)</f>
        <v>4155.77199766219</v>
      </c>
      <c r="R541" s="9" t="n">
        <f aca="false">B541/Q541-1</f>
        <v>-0.550595220194211</v>
      </c>
      <c r="S541" s="9" t="n">
        <f aca="false">B541/INDEX($B:$B,$E541)-1</f>
        <v>-0.288840824534196</v>
      </c>
      <c r="T541" s="0" t="n">
        <f aca="false">IF(AND($A541&gt;=CrashTest!$B$3,$A541&lt;=CrashTest!$C$3),1,IF(AND($A541&gt;=CrashTest!$B$4,$A541&lt;=CrashTest!$C$4),2,IF(AND($A541&gt;=CrashTest!$B$5,$A541&lt;=CrashTest!$C$5),3,IF(AND($A541&gt;=CrashTest!$B$6,$A541&lt;=CrashTest!$C$6),4,IF(AND($A541&gt;=CrashTest!$B$7,$A541&lt;=CrashTest!$C$7),5,0)))))</f>
        <v>2</v>
      </c>
      <c r="U541" s="8" t="n">
        <f aca="false">IF(T541=0,"",IF(T540=T541,MAX(U540,B541),B541))</f>
        <v>4155.77199766219</v>
      </c>
      <c r="V541" s="9" t="n">
        <f aca="false">IF(T541=0,"",B541/U541-1)</f>
        <v>-0.550595220194211</v>
      </c>
      <c r="W541" s="8" t="n">
        <f aca="false">IF(T541=0,"",IF(T540=T541,MAX(W540,F541),F541))</f>
        <v>170.442864814416</v>
      </c>
      <c r="X541" s="9" t="n">
        <f aca="false">IF(T541=0,"",F541/W541-1)</f>
        <v>-0.112348532081811</v>
      </c>
    </row>
    <row r="542" customFormat="false" ht="15" hidden="false" customHeight="false" outlineLevel="0" collapsed="false">
      <c r="A542" s="5" t="n">
        <v>44370</v>
      </c>
      <c r="B542" s="6" t="n">
        <v>1962.11004383402</v>
      </c>
      <c r="C542" s="7" t="n">
        <v>948.8762804</v>
      </c>
      <c r="D542" s="0" t="n">
        <f aca="false">INT((ROW()-3)/30)</f>
        <v>17</v>
      </c>
      <c r="E542" s="0" t="n">
        <f aca="false">2+30*D542</f>
        <v>512</v>
      </c>
      <c r="F542" s="8" t="n">
        <f aca="false">INDEX($F:$F,$E542)*(2*B542/INDEX($B:$B,$E542)-C542/INDEX($C:$C,$E542))</f>
        <v>154.522889431354</v>
      </c>
      <c r="G542" s="9" t="n">
        <f aca="false">B542/B541-1</f>
        <v>0.0505916899994714</v>
      </c>
      <c r="H542" s="9" t="n">
        <f aca="false">F542/F541-1</f>
        <v>0.021342771615614</v>
      </c>
      <c r="I542" s="9" t="n">
        <f aca="false">LN(B542/B541)</f>
        <v>0.0493535197400905</v>
      </c>
      <c r="J542" s="9" t="n">
        <f aca="false">LN(F542/F541)</f>
        <v>0.0211182043055394</v>
      </c>
      <c r="K542" s="9" t="n">
        <f aca="false">F542/F535-1</f>
        <v>-0.00880000783853707</v>
      </c>
      <c r="L542" s="9" t="n">
        <f aca="false">F542/F512-1</f>
        <v>-0.0256519543001065</v>
      </c>
      <c r="M542" s="9" t="n">
        <f aca="false">B542/B535-1</f>
        <v>-0.168949363259501</v>
      </c>
      <c r="N542" s="9" t="n">
        <f aca="false">B542/B512-1</f>
        <v>-0.252862079988751</v>
      </c>
      <c r="O542" s="8" t="n">
        <f aca="false">MAX(O541,F542)</f>
        <v>170.442864814416</v>
      </c>
      <c r="P542" s="9" t="n">
        <f aca="false">F542/O542-1</f>
        <v>-0.0934035895277687</v>
      </c>
      <c r="Q542" s="8" t="n">
        <f aca="false">MAX(Q541,B542)</f>
        <v>4155.77199766219</v>
      </c>
      <c r="R542" s="9" t="n">
        <f aca="false">B542/Q542-1</f>
        <v>-0.527859072889996</v>
      </c>
      <c r="S542" s="9" t="n">
        <f aca="false">B542/INDEX($B:$B,$E542)-1</f>
        <v>-0.252862079988751</v>
      </c>
      <c r="T542" s="0" t="n">
        <f aca="false">IF(AND($A542&gt;=CrashTest!$B$3,$A542&lt;=CrashTest!$C$3),1,IF(AND($A542&gt;=CrashTest!$B$4,$A542&lt;=CrashTest!$C$4),2,IF(AND($A542&gt;=CrashTest!$B$5,$A542&lt;=CrashTest!$C$5),3,IF(AND($A542&gt;=CrashTest!$B$6,$A542&lt;=CrashTest!$C$6),4,IF(AND($A542&gt;=CrashTest!$B$7,$A542&lt;=CrashTest!$C$7),5,0)))))</f>
        <v>2</v>
      </c>
      <c r="U542" s="8" t="n">
        <f aca="false">IF(T542=0,"",IF(T541=T542,MAX(U541,B542),B542))</f>
        <v>4155.77199766219</v>
      </c>
      <c r="V542" s="9" t="n">
        <f aca="false">IF(T542=0,"",B542/U542-1)</f>
        <v>-0.527859072889996</v>
      </c>
      <c r="W542" s="8" t="n">
        <f aca="false">IF(T542=0,"",IF(T541=T542,MAX(W541,F542),F542))</f>
        <v>170.442864814416</v>
      </c>
      <c r="X542" s="9" t="n">
        <f aca="false">IF(T542=0,"",F542/W542-1)</f>
        <v>-0.0934035895277687</v>
      </c>
    </row>
    <row r="543" customFormat="false" ht="15" hidden="false" customHeight="false" outlineLevel="0" collapsed="false">
      <c r="A543" s="5" t="n">
        <v>44371</v>
      </c>
      <c r="B543" s="6" t="n">
        <v>1986.66540841613</v>
      </c>
      <c r="C543" s="7" t="n">
        <v>966.4945874</v>
      </c>
      <c r="D543" s="0" t="n">
        <f aca="false">INT((ROW()-3)/30)</f>
        <v>18</v>
      </c>
      <c r="E543" s="0" t="n">
        <f aca="false">2+30*D543</f>
        <v>542</v>
      </c>
      <c r="F543" s="8" t="n">
        <f aca="false">INDEX($F:$F,$E543)*(2*B543/INDEX($B:$B,$E543)-C543/INDEX($C:$C,$E543))</f>
        <v>155.521416290076</v>
      </c>
      <c r="G543" s="9" t="n">
        <f aca="false">B543/B542-1</f>
        <v>0.01251477441812</v>
      </c>
      <c r="H543" s="9" t="n">
        <f aca="false">F543/F542-1</f>
        <v>0.00646199965841365</v>
      </c>
      <c r="I543" s="9" t="n">
        <f aca="false">LN(B543/B542)</f>
        <v>0.012437111909991</v>
      </c>
      <c r="J543" s="9" t="n">
        <f aca="false">LN(F543/F542)</f>
        <v>0.00644121045046162</v>
      </c>
      <c r="K543" s="9" t="n">
        <f aca="false">F543/F536-1</f>
        <v>-0.00252032886901343</v>
      </c>
      <c r="L543" s="9" t="n">
        <f aca="false">F543/F513-1</f>
        <v>-0.0329649721510047</v>
      </c>
      <c r="M543" s="9" t="n">
        <f aca="false">B543/B536-1</f>
        <v>-0.161174221096121</v>
      </c>
      <c r="N543" s="9" t="n">
        <f aca="false">B543/B513-1</f>
        <v>-0.263266542014636</v>
      </c>
      <c r="O543" s="8" t="n">
        <f aca="false">MAX(O542,F543)</f>
        <v>170.442864814416</v>
      </c>
      <c r="P543" s="9" t="n">
        <f aca="false">F543/O543-1</f>
        <v>-0.0875451638329781</v>
      </c>
      <c r="Q543" s="8" t="n">
        <f aca="false">MAX(Q542,B543)</f>
        <v>4155.77199766219</v>
      </c>
      <c r="R543" s="9" t="n">
        <f aca="false">B543/Q543-1</f>
        <v>-0.521950335693652</v>
      </c>
      <c r="S543" s="9" t="n">
        <f aca="false">B543/INDEX($B:$B,$E543)-1</f>
        <v>0.01251477441812</v>
      </c>
      <c r="T543" s="0" t="n">
        <f aca="false">IF(AND($A543&gt;=CrashTest!$B$3,$A543&lt;=CrashTest!$C$3),1,IF(AND($A543&gt;=CrashTest!$B$4,$A543&lt;=CrashTest!$C$4),2,IF(AND($A543&gt;=CrashTest!$B$5,$A543&lt;=CrashTest!$C$5),3,IF(AND($A543&gt;=CrashTest!$B$6,$A543&lt;=CrashTest!$C$6),4,IF(AND($A543&gt;=CrashTest!$B$7,$A543&lt;=CrashTest!$C$7),5,0)))))</f>
        <v>2</v>
      </c>
      <c r="U543" s="8" t="n">
        <f aca="false">IF(T543=0,"",IF(T542=T543,MAX(U542,B543),B543))</f>
        <v>4155.77199766219</v>
      </c>
      <c r="V543" s="9" t="n">
        <f aca="false">IF(T543=0,"",B543/U543-1)</f>
        <v>-0.521950335693652</v>
      </c>
      <c r="W543" s="8" t="n">
        <f aca="false">IF(T543=0,"",IF(T542=T543,MAX(W542,F543),F543))</f>
        <v>170.442864814416</v>
      </c>
      <c r="X543" s="9" t="n">
        <f aca="false">IF(T543=0,"",F543/W543-1)</f>
        <v>-0.0875451638329781</v>
      </c>
    </row>
    <row r="544" customFormat="false" ht="15" hidden="false" customHeight="false" outlineLevel="0" collapsed="false">
      <c r="A544" s="5" t="n">
        <v>44372</v>
      </c>
      <c r="B544" s="6" t="n">
        <v>1817.84698246639</v>
      </c>
      <c r="C544" s="7" t="n">
        <v>807.3750513</v>
      </c>
      <c r="D544" s="0" t="n">
        <f aca="false">INT((ROW()-3)/30)</f>
        <v>18</v>
      </c>
      <c r="E544" s="0" t="n">
        <f aca="false">2+30*D544</f>
        <v>542</v>
      </c>
      <c r="F544" s="8" t="n">
        <f aca="false">INDEX($F:$F,$E544)*(2*B544/INDEX($B:$B,$E544)-C544/INDEX($C:$C,$E544))</f>
        <v>154.843703231005</v>
      </c>
      <c r="G544" s="9" t="n">
        <f aca="false">B544/B543-1</f>
        <v>-0.0849757715791361</v>
      </c>
      <c r="H544" s="9" t="n">
        <f aca="false">F544/F543-1</f>
        <v>-0.00435768317469043</v>
      </c>
      <c r="I544" s="9" t="n">
        <f aca="false">LN(B544/B543)</f>
        <v>-0.088804734908697</v>
      </c>
      <c r="J544" s="9" t="n">
        <f aca="false">LN(F544/F543)</f>
        <v>-0.0043672055497475</v>
      </c>
      <c r="K544" s="9" t="n">
        <f aca="false">F544/F537-1</f>
        <v>0.0098729647240654</v>
      </c>
      <c r="L544" s="9" t="n">
        <f aca="false">F544/F514-1</f>
        <v>-0.0404434777620811</v>
      </c>
      <c r="M544" s="9" t="n">
        <f aca="false">B544/B537-1</f>
        <v>-0.182834149794153</v>
      </c>
      <c r="N544" s="9" t="n">
        <f aca="false">B544/B514-1</f>
        <v>-0.366321119132772</v>
      </c>
      <c r="O544" s="8" t="n">
        <f aca="false">MAX(O543,F544)</f>
        <v>170.442864814416</v>
      </c>
      <c r="P544" s="9" t="n">
        <f aca="false">F544/O544-1</f>
        <v>-0.091521352920208</v>
      </c>
      <c r="Q544" s="8" t="n">
        <f aca="false">MAX(Q543,B544)</f>
        <v>4155.77199766219</v>
      </c>
      <c r="R544" s="9" t="n">
        <f aca="false">B544/Q544-1</f>
        <v>-0.562572974771231</v>
      </c>
      <c r="S544" s="9" t="n">
        <f aca="false">B544/INDEX($B:$B,$E544)-1</f>
        <v>-0.0735244497733347</v>
      </c>
      <c r="T544" s="0" t="n">
        <f aca="false">IF(AND($A544&gt;=CrashTest!$B$3,$A544&lt;=CrashTest!$C$3),1,IF(AND($A544&gt;=CrashTest!$B$4,$A544&lt;=CrashTest!$C$4),2,IF(AND($A544&gt;=CrashTest!$B$5,$A544&lt;=CrashTest!$C$5),3,IF(AND($A544&gt;=CrashTest!$B$6,$A544&lt;=CrashTest!$C$6),4,IF(AND($A544&gt;=CrashTest!$B$7,$A544&lt;=CrashTest!$C$7),5,0)))))</f>
        <v>2</v>
      </c>
      <c r="U544" s="8" t="n">
        <f aca="false">IF(T544=0,"",IF(T543=T544,MAX(U543,B544),B544))</f>
        <v>4155.77199766219</v>
      </c>
      <c r="V544" s="9" t="n">
        <f aca="false">IF(T544=0,"",B544/U544-1)</f>
        <v>-0.562572974771231</v>
      </c>
      <c r="W544" s="8" t="n">
        <f aca="false">IF(T544=0,"",IF(T543=T544,MAX(W543,F544),F544))</f>
        <v>170.442864814416</v>
      </c>
      <c r="X544" s="9" t="n">
        <f aca="false">IF(T544=0,"",F544/W544-1)</f>
        <v>-0.091521352920208</v>
      </c>
    </row>
    <row r="545" customFormat="false" ht="15" hidden="false" customHeight="false" outlineLevel="0" collapsed="false">
      <c r="A545" s="5" t="n">
        <v>44373</v>
      </c>
      <c r="B545" s="6" t="n">
        <v>1801.97627527762</v>
      </c>
      <c r="C545" s="7" t="n">
        <v>824.1573309</v>
      </c>
      <c r="D545" s="0" t="n">
        <f aca="false">INT((ROW()-3)/30)</f>
        <v>18</v>
      </c>
      <c r="E545" s="0" t="n">
        <f aca="false">2+30*D545</f>
        <v>542</v>
      </c>
      <c r="F545" s="8" t="n">
        <f aca="false">INDEX($F:$F,$E545)*(2*B545/INDEX($B:$B,$E545)-C545/INDEX($C:$C,$E545))</f>
        <v>149.610992374267</v>
      </c>
      <c r="G545" s="9" t="n">
        <f aca="false">B545/B544-1</f>
        <v>-0.00873049675899407</v>
      </c>
      <c r="H545" s="9" t="n">
        <f aca="false">F545/F544-1</f>
        <v>-0.0337935011082212</v>
      </c>
      <c r="I545" s="9" t="n">
        <f aca="false">LN(B545/B544)</f>
        <v>-0.00876883082587486</v>
      </c>
      <c r="J545" s="9" t="n">
        <f aca="false">LN(F545/F544)</f>
        <v>-0.0343777006458068</v>
      </c>
      <c r="K545" s="9" t="n">
        <f aca="false">F545/F538-1</f>
        <v>-0.0332983306660357</v>
      </c>
      <c r="L545" s="9" t="n">
        <f aca="false">F545/F515-1</f>
        <v>-0.0818855913842015</v>
      </c>
      <c r="M545" s="9" t="n">
        <f aca="false">B545/B538-1</f>
        <v>-0.171411712228853</v>
      </c>
      <c r="N545" s="9" t="n">
        <f aca="false">B545/B515-1</f>
        <v>-0.343088449217939</v>
      </c>
      <c r="O545" s="8" t="n">
        <f aca="false">MAX(O544,F545)</f>
        <v>170.442864814416</v>
      </c>
      <c r="P545" s="9" t="n">
        <f aca="false">F545/O545-1</f>
        <v>-0.122222027087094</v>
      </c>
      <c r="Q545" s="8" t="n">
        <f aca="false">MAX(Q544,B545)</f>
        <v>4155.77199766219</v>
      </c>
      <c r="R545" s="9" t="n">
        <f aca="false">B545/Q545-1</f>
        <v>-0.566391929997287</v>
      </c>
      <c r="S545" s="9" t="n">
        <f aca="false">B545/INDEX($B:$B,$E545)-1</f>
        <v>-0.0816130415618759</v>
      </c>
      <c r="T545" s="0" t="n">
        <f aca="false">IF(AND($A545&gt;=CrashTest!$B$3,$A545&lt;=CrashTest!$C$3),1,IF(AND($A545&gt;=CrashTest!$B$4,$A545&lt;=CrashTest!$C$4),2,IF(AND($A545&gt;=CrashTest!$B$5,$A545&lt;=CrashTest!$C$5),3,IF(AND($A545&gt;=CrashTest!$B$6,$A545&lt;=CrashTest!$C$6),4,IF(AND($A545&gt;=CrashTest!$B$7,$A545&lt;=CrashTest!$C$7),5,0)))))</f>
        <v>2</v>
      </c>
      <c r="U545" s="8" t="n">
        <f aca="false">IF(T545=0,"",IF(T544=T545,MAX(U544,B545),B545))</f>
        <v>4155.77199766219</v>
      </c>
      <c r="V545" s="9" t="n">
        <f aca="false">IF(T545=0,"",B545/U545-1)</f>
        <v>-0.566391929997287</v>
      </c>
      <c r="W545" s="8" t="n">
        <f aca="false">IF(T545=0,"",IF(T544=T545,MAX(W544,F545),F545))</f>
        <v>170.442864814416</v>
      </c>
      <c r="X545" s="9" t="n">
        <f aca="false">IF(T545=0,"",F545/W545-1)</f>
        <v>-0.122222027087094</v>
      </c>
    </row>
    <row r="546" customFormat="false" ht="15" hidden="false" customHeight="false" outlineLevel="0" collapsed="false">
      <c r="A546" s="5" t="n">
        <v>44374</v>
      </c>
      <c r="B546" s="6" t="n">
        <v>1964.52191887785</v>
      </c>
      <c r="C546" s="7" t="n">
        <v>961.8816588</v>
      </c>
      <c r="D546" s="0" t="n">
        <f aca="false">INT((ROW()-3)/30)</f>
        <v>18</v>
      </c>
      <c r="E546" s="0" t="n">
        <f aca="false">2+30*D546</f>
        <v>542</v>
      </c>
      <c r="F546" s="8" t="n">
        <f aca="false">INDEX($F:$F,$E546)*(2*B546/INDEX($B:$B,$E546)-C546/INDEX($C:$C,$E546))</f>
        <v>152.784872513266</v>
      </c>
      <c r="G546" s="9" t="n">
        <f aca="false">B546/B545-1</f>
        <v>0.0902040974846838</v>
      </c>
      <c r="H546" s="9" t="n">
        <f aca="false">F546/F545-1</f>
        <v>0.0212142175426466</v>
      </c>
      <c r="I546" s="9" t="n">
        <f aca="false">LN(B546/B545)</f>
        <v>0.0863649241116132</v>
      </c>
      <c r="J546" s="9" t="n">
        <f aca="false">LN(F546/F545)</f>
        <v>0.0209923286762968</v>
      </c>
      <c r="K546" s="9" t="n">
        <f aca="false">F546/F539-1</f>
        <v>-0.00709781866052606</v>
      </c>
      <c r="L546" s="9" t="n">
        <f aca="false">F546/F516-1</f>
        <v>-0.0456214766759034</v>
      </c>
      <c r="M546" s="9" t="n">
        <f aca="false">B546/B539-1</f>
        <v>-0.124022860480932</v>
      </c>
      <c r="N546" s="9" t="n">
        <f aca="false">B546/B516-1</f>
        <v>-0.18663541718105</v>
      </c>
      <c r="O546" s="8" t="n">
        <f aca="false">MAX(O545,F546)</f>
        <v>170.442864814416</v>
      </c>
      <c r="P546" s="9" t="n">
        <f aca="false">F546/O546-1</f>
        <v>-0.103600654215577</v>
      </c>
      <c r="Q546" s="8" t="n">
        <f aca="false">MAX(Q545,B546)</f>
        <v>4155.77199766219</v>
      </c>
      <c r="R546" s="9" t="n">
        <f aca="false">B546/Q546-1</f>
        <v>-0.527278705380617</v>
      </c>
      <c r="S546" s="9" t="n">
        <f aca="false">B546/INDEX($B:$B,$E546)-1</f>
        <v>0.00122922516573909</v>
      </c>
      <c r="T546" s="0" t="n">
        <f aca="false">IF(AND($A546&gt;=CrashTest!$B$3,$A546&lt;=CrashTest!$C$3),1,IF(AND($A546&gt;=CrashTest!$B$4,$A546&lt;=CrashTest!$C$4),2,IF(AND($A546&gt;=CrashTest!$B$5,$A546&lt;=CrashTest!$C$5),3,IF(AND($A546&gt;=CrashTest!$B$6,$A546&lt;=CrashTest!$C$6),4,IF(AND($A546&gt;=CrashTest!$B$7,$A546&lt;=CrashTest!$C$7),5,0)))))</f>
        <v>2</v>
      </c>
      <c r="U546" s="8" t="n">
        <f aca="false">IF(T546=0,"",IF(T545=T546,MAX(U545,B546),B546))</f>
        <v>4155.77199766219</v>
      </c>
      <c r="V546" s="9" t="n">
        <f aca="false">IF(T546=0,"",B546/U546-1)</f>
        <v>-0.527278705380617</v>
      </c>
      <c r="W546" s="8" t="n">
        <f aca="false">IF(T546=0,"",IF(T545=T546,MAX(W545,F546),F546))</f>
        <v>170.442864814416</v>
      </c>
      <c r="X546" s="9" t="n">
        <f aca="false">IF(T546=0,"",F546/W546-1)</f>
        <v>-0.103600654215577</v>
      </c>
    </row>
    <row r="547" customFormat="false" ht="15" hidden="false" customHeight="false" outlineLevel="0" collapsed="false">
      <c r="A547" s="5" t="n">
        <v>44375</v>
      </c>
      <c r="B547" s="6" t="n">
        <v>2079.27833594389</v>
      </c>
      <c r="C547" s="7" t="n">
        <v>1051.086545</v>
      </c>
      <c r="D547" s="0" t="n">
        <f aca="false">INT((ROW()-3)/30)</f>
        <v>18</v>
      </c>
      <c r="E547" s="0" t="n">
        <f aca="false">2+30*D547</f>
        <v>542</v>
      </c>
      <c r="F547" s="8" t="n">
        <f aca="false">INDEX($F:$F,$E547)*(2*B547/INDEX($B:$B,$E547)-C547/INDEX($C:$C,$E547))</f>
        <v>156.332930569472</v>
      </c>
      <c r="G547" s="9" t="n">
        <f aca="false">B547/B546-1</f>
        <v>0.0584144243763844</v>
      </c>
      <c r="H547" s="9" t="n">
        <f aca="false">F547/F546-1</f>
        <v>0.0232225743153847</v>
      </c>
      <c r="I547" s="9" t="n">
        <f aca="false">LN(B547/B546)</f>
        <v>0.0567719621992724</v>
      </c>
      <c r="J547" s="9" t="n">
        <f aca="false">LN(F547/F546)</f>
        <v>0.0229570335052928</v>
      </c>
      <c r="K547" s="9" t="n">
        <f aca="false">F547/F540-1</f>
        <v>0.0107314433044532</v>
      </c>
      <c r="L547" s="9" t="n">
        <f aca="false">F547/F517-1</f>
        <v>-0.0205742299857121</v>
      </c>
      <c r="M547" s="9" t="n">
        <f aca="false">B547/B540-1</f>
        <v>0.0941306617645563</v>
      </c>
      <c r="N547" s="9" t="n">
        <f aca="false">B547/B517-1</f>
        <v>-0.0915652187759775</v>
      </c>
      <c r="O547" s="8" t="n">
        <f aca="false">MAX(O546,F547)</f>
        <v>170.442864814416</v>
      </c>
      <c r="P547" s="9" t="n">
        <f aca="false">F547/O547-1</f>
        <v>-0.0827839537918355</v>
      </c>
      <c r="Q547" s="8" t="n">
        <f aca="false">MAX(Q546,B547)</f>
        <v>4155.77199766219</v>
      </c>
      <c r="R547" s="9" t="n">
        <f aca="false">B547/Q547-1</f>
        <v>-0.499664963064966</v>
      </c>
      <c r="S547" s="9" t="n">
        <f aca="false">B547/INDEX($B:$B,$E547)-1</f>
        <v>0.059715454022609</v>
      </c>
      <c r="T547" s="0" t="n">
        <f aca="false">IF(AND($A547&gt;=CrashTest!$B$3,$A547&lt;=CrashTest!$C$3),1,IF(AND($A547&gt;=CrashTest!$B$4,$A547&lt;=CrashTest!$C$4),2,IF(AND($A547&gt;=CrashTest!$B$5,$A547&lt;=CrashTest!$C$5),3,IF(AND($A547&gt;=CrashTest!$B$6,$A547&lt;=CrashTest!$C$6),4,IF(AND($A547&gt;=CrashTest!$B$7,$A547&lt;=CrashTest!$C$7),5,0)))))</f>
        <v>2</v>
      </c>
      <c r="U547" s="8" t="n">
        <f aca="false">IF(T547=0,"",IF(T546=T547,MAX(U546,B547),B547))</f>
        <v>4155.77199766219</v>
      </c>
      <c r="V547" s="9" t="n">
        <f aca="false">IF(T547=0,"",B547/U547-1)</f>
        <v>-0.499664963064966</v>
      </c>
      <c r="W547" s="8" t="n">
        <f aca="false">IF(T547=0,"",IF(T546=T547,MAX(W546,F547),F547))</f>
        <v>170.442864814416</v>
      </c>
      <c r="X547" s="9" t="n">
        <f aca="false">IF(T547=0,"",F547/W547-1)</f>
        <v>-0.0827839537918355</v>
      </c>
    </row>
    <row r="548" customFormat="false" ht="15" hidden="false" customHeight="false" outlineLevel="0" collapsed="false">
      <c r="A548" s="5" t="n">
        <v>44376</v>
      </c>
      <c r="B548" s="6" t="n">
        <v>2169.99023261251</v>
      </c>
      <c r="C548" s="7" t="n">
        <v>1123.846417</v>
      </c>
      <c r="D548" s="0" t="n">
        <f aca="false">INT((ROW()-3)/30)</f>
        <v>18</v>
      </c>
      <c r="E548" s="0" t="n">
        <f aca="false">2+30*D548</f>
        <v>542</v>
      </c>
      <c r="F548" s="8" t="n">
        <f aca="false">INDEX($F:$F,$E548)*(2*B548/INDEX($B:$B,$E548)-C548/INDEX($C:$C,$E548))</f>
        <v>158.771854488819</v>
      </c>
      <c r="G548" s="9" t="n">
        <f aca="false">B548/B547-1</f>
        <v>0.0436266252095785</v>
      </c>
      <c r="H548" s="9" t="n">
        <f aca="false">F548/F547-1</f>
        <v>0.0156008328537258</v>
      </c>
      <c r="I548" s="9" t="n">
        <f aca="false">LN(B548/B547)</f>
        <v>0.0427017868043361</v>
      </c>
      <c r="J548" s="9" t="n">
        <f aca="false">LN(F548/F547)</f>
        <v>0.0154803909088278</v>
      </c>
      <c r="K548" s="9" t="n">
        <f aca="false">F548/F541-1</f>
        <v>0.0494269587820568</v>
      </c>
      <c r="L548" s="9" t="n">
        <f aca="false">F548/F518-1</f>
        <v>-0.00815670106329247</v>
      </c>
      <c r="M548" s="9" t="n">
        <f aca="false">B548/B541-1</f>
        <v>0.161899004047693</v>
      </c>
      <c r="N548" s="9" t="n">
        <f aca="false">B548/B518-1</f>
        <v>-0.0927042428645062</v>
      </c>
      <c r="O548" s="8" t="n">
        <f aca="false">MAX(O547,F548)</f>
        <v>170.442864814416</v>
      </c>
      <c r="P548" s="9" t="n">
        <f aca="false">F548/O548-1</f>
        <v>-0.0684746195641867</v>
      </c>
      <c r="Q548" s="8" t="n">
        <f aca="false">MAX(Q547,B548)</f>
        <v>4155.77199766219</v>
      </c>
      <c r="R548" s="9" t="n">
        <f aca="false">B548/Q548-1</f>
        <v>-0.477837033929381</v>
      </c>
      <c r="S548" s="9" t="n">
        <f aca="false">B548/INDEX($B:$B,$E548)-1</f>
        <v>0.105947262964052</v>
      </c>
      <c r="T548" s="0" t="n">
        <f aca="false">IF(AND($A548&gt;=CrashTest!$B$3,$A548&lt;=CrashTest!$C$3),1,IF(AND($A548&gt;=CrashTest!$B$4,$A548&lt;=CrashTest!$C$4),2,IF(AND($A548&gt;=CrashTest!$B$5,$A548&lt;=CrashTest!$C$5),3,IF(AND($A548&gt;=CrashTest!$B$6,$A548&lt;=CrashTest!$C$6),4,IF(AND($A548&gt;=CrashTest!$B$7,$A548&lt;=CrashTest!$C$7),5,0)))))</f>
        <v>2</v>
      </c>
      <c r="U548" s="8" t="n">
        <f aca="false">IF(T548=0,"",IF(T547=T548,MAX(U547,B548),B548))</f>
        <v>4155.77199766219</v>
      </c>
      <c r="V548" s="9" t="n">
        <f aca="false">IF(T548=0,"",B548/U548-1)</f>
        <v>-0.477837033929381</v>
      </c>
      <c r="W548" s="8" t="n">
        <f aca="false">IF(T548=0,"",IF(T547=T548,MAX(W547,F548),F548))</f>
        <v>170.442864814416</v>
      </c>
      <c r="X548" s="9" t="n">
        <f aca="false">IF(T548=0,"",F548/W548-1)</f>
        <v>-0.0684746195641867</v>
      </c>
    </row>
    <row r="549" customFormat="false" ht="15" hidden="false" customHeight="false" outlineLevel="0" collapsed="false">
      <c r="A549" s="5" t="n">
        <v>44377</v>
      </c>
      <c r="B549" s="6" t="n">
        <v>2272.2690578609</v>
      </c>
      <c r="C549" s="7" t="n">
        <v>1222.084018</v>
      </c>
      <c r="D549" s="0" t="n">
        <f aca="false">INT((ROW()-3)/30)</f>
        <v>18</v>
      </c>
      <c r="E549" s="0" t="n">
        <f aca="false">2+30*D549</f>
        <v>542</v>
      </c>
      <c r="F549" s="8" t="n">
        <f aca="false">INDEX($F:$F,$E549)*(2*B549/INDEX($B:$B,$E549)-C549/INDEX($C:$C,$E549))</f>
        <v>158.883644068854</v>
      </c>
      <c r="G549" s="9" t="n">
        <f aca="false">B549/B548-1</f>
        <v>0.0471333113445647</v>
      </c>
      <c r="H549" s="9" t="n">
        <f aca="false">F549/F548-1</f>
        <v>0.000704089401706742</v>
      </c>
      <c r="I549" s="9" t="n">
        <f aca="false">LN(B549/B548)</f>
        <v>0.0460562507596699</v>
      </c>
      <c r="J549" s="9" t="n">
        <f aca="false">LN(F549/F548)</f>
        <v>0.000703841647051408</v>
      </c>
      <c r="K549" s="9" t="n">
        <f aca="false">F549/F542-1</f>
        <v>0.0282207681564071</v>
      </c>
      <c r="L549" s="9" t="n">
        <f aca="false">F549/F519-1</f>
        <v>-0.0190951279411643</v>
      </c>
      <c r="M549" s="9" t="n">
        <f aca="false">B549/B542-1</f>
        <v>0.158074219640006</v>
      </c>
      <c r="N549" s="9" t="n">
        <f aca="false">B549/B519-1</f>
        <v>-0.15817394522314</v>
      </c>
      <c r="O549" s="8" t="n">
        <f aca="false">MAX(O548,F549)</f>
        <v>170.442864814416</v>
      </c>
      <c r="P549" s="9" t="n">
        <f aca="false">F549/O549-1</f>
        <v>-0.067818742416401</v>
      </c>
      <c r="Q549" s="8" t="n">
        <f aca="false">MAX(Q548,B549)</f>
        <v>4155.77199766219</v>
      </c>
      <c r="R549" s="9" t="n">
        <f aca="false">B549/Q549-1</f>
        <v>-0.453225764276973</v>
      </c>
      <c r="S549" s="9" t="n">
        <f aca="false">B549/INDEX($B:$B,$E549)-1</f>
        <v>0.158074219640006</v>
      </c>
      <c r="T549" s="0" t="n">
        <f aca="false">IF(AND($A549&gt;=CrashTest!$B$3,$A549&lt;=CrashTest!$C$3),1,IF(AND($A549&gt;=CrashTest!$B$4,$A549&lt;=CrashTest!$C$4),2,IF(AND($A549&gt;=CrashTest!$B$5,$A549&lt;=CrashTest!$C$5),3,IF(AND($A549&gt;=CrashTest!$B$6,$A549&lt;=CrashTest!$C$6),4,IF(AND($A549&gt;=CrashTest!$B$7,$A549&lt;=CrashTest!$C$7),5,0)))))</f>
        <v>2</v>
      </c>
      <c r="U549" s="8" t="n">
        <f aca="false">IF(T549=0,"",IF(T548=T549,MAX(U548,B549),B549))</f>
        <v>4155.77199766219</v>
      </c>
      <c r="V549" s="9" t="n">
        <f aca="false">IF(T549=0,"",B549/U549-1)</f>
        <v>-0.453225764276973</v>
      </c>
      <c r="W549" s="8" t="n">
        <f aca="false">IF(T549=0,"",IF(T548=T549,MAX(W548,F549),F549))</f>
        <v>170.442864814416</v>
      </c>
      <c r="X549" s="9" t="n">
        <f aca="false">IF(T549=0,"",F549/W549-1)</f>
        <v>-0.067818742416401</v>
      </c>
    </row>
    <row r="550" customFormat="false" ht="15" hidden="false" customHeight="false" outlineLevel="0" collapsed="false">
      <c r="A550" s="5" t="n">
        <v>44378</v>
      </c>
      <c r="B550" s="6" t="n">
        <v>2114.55608357686</v>
      </c>
      <c r="C550" s="7" t="n">
        <v>1069.621925</v>
      </c>
      <c r="D550" s="0" t="n">
        <f aca="false">INT((ROW()-3)/30)</f>
        <v>18</v>
      </c>
      <c r="E550" s="0" t="n">
        <f aca="false">2+30*D550</f>
        <v>542</v>
      </c>
      <c r="F550" s="8" t="n">
        <f aca="false">INDEX($F:$F,$E550)*(2*B550/INDEX($B:$B,$E550)-C550/INDEX($C:$C,$E550))</f>
        <v>158.870962463302</v>
      </c>
      <c r="G550" s="9" t="n">
        <f aca="false">B550/B549-1</f>
        <v>-0.0694077022870301</v>
      </c>
      <c r="H550" s="9" t="n">
        <f aca="false">F550/F549-1</f>
        <v>-7.98169353848355E-005</v>
      </c>
      <c r="I550" s="9" t="n">
        <f aca="false">LN(B550/B549)</f>
        <v>-0.071934016295106</v>
      </c>
      <c r="J550" s="9" t="n">
        <f aca="false">LN(F550/F549)</f>
        <v>-7.98201209259305E-005</v>
      </c>
      <c r="K550" s="9" t="n">
        <f aca="false">F550/F543-1</f>
        <v>0.0215375235972515</v>
      </c>
      <c r="L550" s="9" t="n">
        <f aca="false">F550/F520-1</f>
        <v>-0.014706667439923</v>
      </c>
      <c r="M550" s="9" t="n">
        <f aca="false">B550/B543-1</f>
        <v>0.0643745416912911</v>
      </c>
      <c r="N550" s="9" t="n">
        <f aca="false">B550/B520-1</f>
        <v>-0.194823380935042</v>
      </c>
      <c r="O550" s="8" t="n">
        <f aca="false">MAX(O549,F550)</f>
        <v>170.442864814416</v>
      </c>
      <c r="P550" s="9" t="n">
        <f aca="false">F550/O550-1</f>
        <v>-0.0678931462676046</v>
      </c>
      <c r="Q550" s="8" t="n">
        <f aca="false">MAX(Q549,B550)</f>
        <v>4155.77199766219</v>
      </c>
      <c r="R550" s="9" t="n">
        <f aca="false">B550/Q550-1</f>
        <v>-0.491176107648256</v>
      </c>
      <c r="S550" s="9" t="n">
        <f aca="false">B550/INDEX($B:$B,$E550)-1</f>
        <v>0.0776949489769474</v>
      </c>
      <c r="T550" s="0" t="n">
        <f aca="false">IF(AND($A550&gt;=CrashTest!$B$3,$A550&lt;=CrashTest!$C$3),1,IF(AND($A550&gt;=CrashTest!$B$4,$A550&lt;=CrashTest!$C$4),2,IF(AND($A550&gt;=CrashTest!$B$5,$A550&lt;=CrashTest!$C$5),3,IF(AND($A550&gt;=CrashTest!$B$6,$A550&lt;=CrashTest!$C$6),4,IF(AND($A550&gt;=CrashTest!$B$7,$A550&lt;=CrashTest!$C$7),5,0)))))</f>
        <v>2</v>
      </c>
      <c r="U550" s="8" t="n">
        <f aca="false">IF(T550=0,"",IF(T549=T550,MAX(U549,B550),B550))</f>
        <v>4155.77199766219</v>
      </c>
      <c r="V550" s="9" t="n">
        <f aca="false">IF(T550=0,"",B550/U550-1)</f>
        <v>-0.491176107648256</v>
      </c>
      <c r="W550" s="8" t="n">
        <f aca="false">IF(T550=0,"",IF(T549=T550,MAX(W549,F550),F550))</f>
        <v>170.442864814416</v>
      </c>
      <c r="X550" s="9" t="n">
        <f aca="false">IF(T550=0,"",F550/W550-1)</f>
        <v>-0.0678931462676046</v>
      </c>
    </row>
    <row r="551" customFormat="false" ht="15" hidden="false" customHeight="false" outlineLevel="0" collapsed="false">
      <c r="A551" s="5" t="n">
        <v>44379</v>
      </c>
      <c r="B551" s="6" t="n">
        <v>2149.99972472238</v>
      </c>
      <c r="C551" s="7" t="n">
        <v>1112.24833</v>
      </c>
      <c r="D551" s="0" t="n">
        <f aca="false">INT((ROW()-3)/30)</f>
        <v>18</v>
      </c>
      <c r="E551" s="0" t="n">
        <f aca="false">2+30*D551</f>
        <v>542</v>
      </c>
      <c r="F551" s="8" t="n">
        <f aca="false">INDEX($F:$F,$E551)*(2*B551/INDEX($B:$B,$E551)-C551/INDEX($C:$C,$E551))</f>
        <v>157.511941249224</v>
      </c>
      <c r="G551" s="9" t="n">
        <f aca="false">B551/B550-1</f>
        <v>0.0167617408782865</v>
      </c>
      <c r="H551" s="9" t="n">
        <f aca="false">F551/F550-1</f>
        <v>-0.00855424548958661</v>
      </c>
      <c r="I551" s="9" t="n">
        <f aca="false">LN(B551/B550)</f>
        <v>0.0166228131968845</v>
      </c>
      <c r="J551" s="9" t="n">
        <f aca="false">LN(F551/F550)</f>
        <v>-0.00859104304804579</v>
      </c>
      <c r="K551" s="9" t="n">
        <f aca="false">F551/F544-1</f>
        <v>0.0172318148077237</v>
      </c>
      <c r="L551" s="9" t="n">
        <f aca="false">F551/F521-1</f>
        <v>-0.0393370520288396</v>
      </c>
      <c r="M551" s="9" t="n">
        <f aca="false">B551/B544-1</f>
        <v>0.182717657459451</v>
      </c>
      <c r="N551" s="9" t="n">
        <f aca="false">B551/B521-1</f>
        <v>-0.207566148184333</v>
      </c>
      <c r="O551" s="8" t="n">
        <f aca="false">MAX(O550,F551)</f>
        <v>170.442864814416</v>
      </c>
      <c r="P551" s="9" t="n">
        <f aca="false">F551/O551-1</f>
        <v>-0.0758666171169576</v>
      </c>
      <c r="Q551" s="8" t="n">
        <f aca="false">MAX(Q550,B551)</f>
        <v>4155.77199766219</v>
      </c>
      <c r="R551" s="9" t="n">
        <f aca="false">B551/Q551-1</f>
        <v>-0.482647333411974</v>
      </c>
      <c r="S551" s="9" t="n">
        <f aca="false">B551/INDEX($B:$B,$E551)-1</f>
        <v>0.0957589924575373</v>
      </c>
      <c r="T551" s="0" t="n">
        <f aca="false">IF(AND($A551&gt;=CrashTest!$B$3,$A551&lt;=CrashTest!$C$3),1,IF(AND($A551&gt;=CrashTest!$B$4,$A551&lt;=CrashTest!$C$4),2,IF(AND($A551&gt;=CrashTest!$B$5,$A551&lt;=CrashTest!$C$5),3,IF(AND($A551&gt;=CrashTest!$B$6,$A551&lt;=CrashTest!$C$6),4,IF(AND($A551&gt;=CrashTest!$B$7,$A551&lt;=CrashTest!$C$7),5,0)))))</f>
        <v>2</v>
      </c>
      <c r="U551" s="8" t="n">
        <f aca="false">IF(T551=0,"",IF(T550=T551,MAX(U550,B551),B551))</f>
        <v>4155.77199766219</v>
      </c>
      <c r="V551" s="9" t="n">
        <f aca="false">IF(T551=0,"",B551/U551-1)</f>
        <v>-0.482647333411974</v>
      </c>
      <c r="W551" s="8" t="n">
        <f aca="false">IF(T551=0,"",IF(T550=T551,MAX(W550,F551),F551))</f>
        <v>170.442864814416</v>
      </c>
      <c r="X551" s="9" t="n">
        <f aca="false">IF(T551=0,"",F551/W551-1)</f>
        <v>-0.0758666171169576</v>
      </c>
    </row>
    <row r="552" customFormat="false" ht="15" hidden="false" customHeight="false" outlineLevel="0" collapsed="false">
      <c r="A552" s="5" t="n">
        <v>44380</v>
      </c>
      <c r="B552" s="6" t="n">
        <v>2215.90323232028</v>
      </c>
      <c r="C552" s="7" t="n">
        <v>1173.724358</v>
      </c>
      <c r="D552" s="0" t="n">
        <f aca="false">INT((ROW()-3)/30)</f>
        <v>18</v>
      </c>
      <c r="E552" s="0" t="n">
        <f aca="false">2+30*D552</f>
        <v>542</v>
      </c>
      <c r="F552" s="8" t="n">
        <f aca="false">INDEX($F:$F,$E552)*(2*B552/INDEX($B:$B,$E552)-C552/INDEX($C:$C,$E552))</f>
        <v>157.880928686151</v>
      </c>
      <c r="G552" s="9" t="n">
        <f aca="false">B552/B551-1</f>
        <v>0.0306527981562461</v>
      </c>
      <c r="H552" s="9" t="n">
        <f aca="false">F552/F551-1</f>
        <v>0.00234259976736562</v>
      </c>
      <c r="I552" s="9" t="n">
        <f aca="false">LN(B552/B551)</f>
        <v>0.0301923861026081</v>
      </c>
      <c r="J552" s="9" t="n">
        <f aca="false">LN(F552/F551)</f>
        <v>0.00233986015823486</v>
      </c>
      <c r="K552" s="9" t="n">
        <f aca="false">F552/F545-1</f>
        <v>0.0552762613270856</v>
      </c>
      <c r="L552" s="9" t="n">
        <f aca="false">F552/F522-1</f>
        <v>-0.0450337903990125</v>
      </c>
      <c r="M552" s="9" t="n">
        <f aca="false">B552/B545-1</f>
        <v>0.229707217970386</v>
      </c>
      <c r="N552" s="9" t="n">
        <f aca="false">B552/B522-1</f>
        <v>-0.224829476488872</v>
      </c>
      <c r="O552" s="8" t="n">
        <f aca="false">MAX(O551,F552)</f>
        <v>170.442864814416</v>
      </c>
      <c r="P552" s="9" t="n">
        <f aca="false">F552/O552-1</f>
        <v>-0.073701742469201</v>
      </c>
      <c r="Q552" s="8" t="n">
        <f aca="false">MAX(Q551,B552)</f>
        <v>4155.77199766219</v>
      </c>
      <c r="R552" s="9" t="n">
        <f aca="false">B552/Q552-1</f>
        <v>-0.466789026547456</v>
      </c>
      <c r="S552" s="9" t="n">
        <f aca="false">B552/INDEX($B:$B,$E552)-1</f>
        <v>0.12934707168123</v>
      </c>
      <c r="T552" s="0" t="n">
        <f aca="false">IF(AND($A552&gt;=CrashTest!$B$3,$A552&lt;=CrashTest!$C$3),1,IF(AND($A552&gt;=CrashTest!$B$4,$A552&lt;=CrashTest!$C$4),2,IF(AND($A552&gt;=CrashTest!$B$5,$A552&lt;=CrashTest!$C$5),3,IF(AND($A552&gt;=CrashTest!$B$6,$A552&lt;=CrashTest!$C$6),4,IF(AND($A552&gt;=CrashTest!$B$7,$A552&lt;=CrashTest!$C$7),5,0)))))</f>
        <v>2</v>
      </c>
      <c r="U552" s="8" t="n">
        <f aca="false">IF(T552=0,"",IF(T551=T552,MAX(U551,B552),B552))</f>
        <v>4155.77199766219</v>
      </c>
      <c r="V552" s="9" t="n">
        <f aca="false">IF(T552=0,"",B552/U552-1)</f>
        <v>-0.466789026547456</v>
      </c>
      <c r="W552" s="8" t="n">
        <f aca="false">IF(T552=0,"",IF(T551=T552,MAX(W551,F552),F552))</f>
        <v>170.442864814416</v>
      </c>
      <c r="X552" s="9" t="n">
        <f aca="false">IF(T552=0,"",F552/W552-1)</f>
        <v>-0.073701742469201</v>
      </c>
    </row>
    <row r="553" customFormat="false" ht="15" hidden="false" customHeight="false" outlineLevel="0" collapsed="false">
      <c r="A553" s="5" t="n">
        <v>44381</v>
      </c>
      <c r="B553" s="6" t="n">
        <v>2325.91749795441</v>
      </c>
      <c r="C553" s="7" t="n">
        <v>1259.397684</v>
      </c>
      <c r="D553" s="0" t="n">
        <f aca="false">INT((ROW()-3)/30)</f>
        <v>18</v>
      </c>
      <c r="E553" s="0" t="n">
        <f aca="false">2+30*D553</f>
        <v>542</v>
      </c>
      <c r="F553" s="8" t="n">
        <f aca="false">INDEX($F:$F,$E553)*(2*B553/INDEX($B:$B,$E553)-C553/INDEX($C:$C,$E553))</f>
        <v>161.25717396825</v>
      </c>
      <c r="G553" s="9" t="n">
        <f aca="false">B553/B552-1</f>
        <v>0.0496475947277417</v>
      </c>
      <c r="H553" s="9" t="n">
        <f aca="false">F553/F552-1</f>
        <v>0.0213847569189947</v>
      </c>
      <c r="I553" s="9" t="n">
        <f aca="false">LN(B553/B552)</f>
        <v>0.0484544837662517</v>
      </c>
      <c r="J553" s="9" t="n">
        <f aca="false">LN(F553/F552)</f>
        <v>0.0211593114065111</v>
      </c>
      <c r="K553" s="9" t="n">
        <f aca="false">F553/F546-1</f>
        <v>0.0554524889514079</v>
      </c>
      <c r="L553" s="9" t="n">
        <f aca="false">F553/F523-1</f>
        <v>-0.0104606207127691</v>
      </c>
      <c r="M553" s="9" t="n">
        <f aca="false">B553/B546-1</f>
        <v>0.183961082644978</v>
      </c>
      <c r="N553" s="9" t="n">
        <f aca="false">B553/B523-1</f>
        <v>-0.135114333718327</v>
      </c>
      <c r="O553" s="8" t="n">
        <f aca="false">MAX(O552,F553)</f>
        <v>170.442864814416</v>
      </c>
      <c r="P553" s="9" t="n">
        <f aca="false">F553/O553-1</f>
        <v>-0.0538930793974165</v>
      </c>
      <c r="Q553" s="8" t="n">
        <f aca="false">MAX(Q552,B553)</f>
        <v>4155.77199766219</v>
      </c>
      <c r="R553" s="9" t="n">
        <f aca="false">B553/Q553-1</f>
        <v>-0.4403163842331</v>
      </c>
      <c r="S553" s="9" t="n">
        <f aca="false">B553/INDEX($B:$B,$E553)-1</f>
        <v>0.185416437403021</v>
      </c>
      <c r="T553" s="0" t="n">
        <f aca="false">IF(AND($A553&gt;=CrashTest!$B$3,$A553&lt;=CrashTest!$C$3),1,IF(AND($A553&gt;=CrashTest!$B$4,$A553&lt;=CrashTest!$C$4),2,IF(AND($A553&gt;=CrashTest!$B$5,$A553&lt;=CrashTest!$C$5),3,IF(AND($A553&gt;=CrashTest!$B$6,$A553&lt;=CrashTest!$C$6),4,IF(AND($A553&gt;=CrashTest!$B$7,$A553&lt;=CrashTest!$C$7),5,0)))))</f>
        <v>2</v>
      </c>
      <c r="U553" s="8" t="n">
        <f aca="false">IF(T553=0,"",IF(T552=T553,MAX(U552,B553),B553))</f>
        <v>4155.77199766219</v>
      </c>
      <c r="V553" s="9" t="n">
        <f aca="false">IF(T553=0,"",B553/U553-1)</f>
        <v>-0.4403163842331</v>
      </c>
      <c r="W553" s="8" t="n">
        <f aca="false">IF(T553=0,"",IF(T552=T553,MAX(W552,F553),F553))</f>
        <v>170.442864814416</v>
      </c>
      <c r="X553" s="9" t="n">
        <f aca="false">IF(T553=0,"",F553/W553-1)</f>
        <v>-0.0538930793974165</v>
      </c>
    </row>
    <row r="554" customFormat="false" ht="15" hidden="false" customHeight="false" outlineLevel="0" collapsed="false">
      <c r="A554" s="5" t="n">
        <v>44382</v>
      </c>
      <c r="B554" s="6" t="n">
        <v>2218.63208416131</v>
      </c>
      <c r="C554" s="7" t="n">
        <v>1146.573495</v>
      </c>
      <c r="D554" s="0" t="n">
        <f aca="false">INT((ROW()-3)/30)</f>
        <v>18</v>
      </c>
      <c r="E554" s="0" t="n">
        <f aca="false">2+30*D554</f>
        <v>542</v>
      </c>
      <c r="F554" s="8" t="n">
        <f aca="false">INDEX($F:$F,$E554)*(2*B554/INDEX($B:$B,$E554)-C554/INDEX($C:$C,$E554))</f>
        <v>162.732213443258</v>
      </c>
      <c r="G554" s="9" t="n">
        <f aca="false">B554/B553-1</f>
        <v>-0.0461260616025525</v>
      </c>
      <c r="H554" s="9" t="n">
        <f aca="false">F554/F553-1</f>
        <v>0.00914712467488954</v>
      </c>
      <c r="I554" s="9" t="n">
        <f aca="false">LN(B554/B553)</f>
        <v>-0.0472237563097197</v>
      </c>
      <c r="J554" s="9" t="n">
        <f aca="false">LN(F554/F553)</f>
        <v>0.00910554310549947</v>
      </c>
      <c r="K554" s="9" t="n">
        <f aca="false">F554/F547-1</f>
        <v>0.0409336846080708</v>
      </c>
      <c r="L554" s="9" t="n">
        <f aca="false">F554/F524-1</f>
        <v>0.0213705392775552</v>
      </c>
      <c r="M554" s="9" t="n">
        <f aca="false">B554/B547-1</f>
        <v>0.0670202472696664</v>
      </c>
      <c r="N554" s="9" t="n">
        <f aca="false">B554/B524-1</f>
        <v>-0.148308185407611</v>
      </c>
      <c r="O554" s="8" t="n">
        <f aca="false">MAX(O553,F554)</f>
        <v>170.442864814416</v>
      </c>
      <c r="P554" s="9" t="n">
        <f aca="false">F554/O554-1</f>
        <v>-0.0452389214388887</v>
      </c>
      <c r="Q554" s="8" t="n">
        <f aca="false">MAX(Q553,B554)</f>
        <v>4155.77199766219</v>
      </c>
      <c r="R554" s="9" t="n">
        <f aca="false">B554/Q554-1</f>
        <v>-0.466132385171903</v>
      </c>
      <c r="S554" s="9" t="n">
        <f aca="false">B554/INDEX($B:$B,$E554)-1</f>
        <v>0.130737845786691</v>
      </c>
      <c r="T554" s="0" t="n">
        <f aca="false">IF(AND($A554&gt;=CrashTest!$B$3,$A554&lt;=CrashTest!$C$3),1,IF(AND($A554&gt;=CrashTest!$B$4,$A554&lt;=CrashTest!$C$4),2,IF(AND($A554&gt;=CrashTest!$B$5,$A554&lt;=CrashTest!$C$5),3,IF(AND($A554&gt;=CrashTest!$B$6,$A554&lt;=CrashTest!$C$6),4,IF(AND($A554&gt;=CrashTest!$B$7,$A554&lt;=CrashTest!$C$7),5,0)))))</f>
        <v>2</v>
      </c>
      <c r="U554" s="8" t="n">
        <f aca="false">IF(T554=0,"",IF(T553=T554,MAX(U553,B554),B554))</f>
        <v>4155.77199766219</v>
      </c>
      <c r="V554" s="9" t="n">
        <f aca="false">IF(T554=0,"",B554/U554-1)</f>
        <v>-0.466132385171903</v>
      </c>
      <c r="W554" s="8" t="n">
        <f aca="false">IF(T554=0,"",IF(T553=T554,MAX(W553,F554),F554))</f>
        <v>170.442864814416</v>
      </c>
      <c r="X554" s="9" t="n">
        <f aca="false">IF(T554=0,"",F554/W554-1)</f>
        <v>-0.0452389214388887</v>
      </c>
    </row>
    <row r="555" customFormat="false" ht="15" hidden="false" customHeight="false" outlineLevel="0" collapsed="false">
      <c r="A555" s="5" t="n">
        <v>44383</v>
      </c>
      <c r="B555" s="6" t="n">
        <v>2318.10661835184</v>
      </c>
      <c r="C555" s="7" t="n">
        <v>1256.600999</v>
      </c>
      <c r="D555" s="0" t="n">
        <f aca="false">INT((ROW()-3)/30)</f>
        <v>18</v>
      </c>
      <c r="E555" s="0" t="n">
        <f aca="false">2+30*D555</f>
        <v>542</v>
      </c>
      <c r="F555" s="8" t="n">
        <f aca="false">INDEX($F:$F,$E555)*(2*B555/INDEX($B:$B,$E555)-C555/INDEX($C:$C,$E555))</f>
        <v>160.48234229907</v>
      </c>
      <c r="G555" s="9" t="n">
        <f aca="false">B555/B554-1</f>
        <v>0.0448359756900087</v>
      </c>
      <c r="H555" s="9" t="n">
        <f aca="false">F555/F554-1</f>
        <v>-0.0138256040189152</v>
      </c>
      <c r="I555" s="9" t="n">
        <f aca="false">LN(B555/B554)</f>
        <v>0.0438599120349051</v>
      </c>
      <c r="J555" s="9" t="n">
        <f aca="false">LN(F555/F554)</f>
        <v>-0.013922067827774</v>
      </c>
      <c r="K555" s="9" t="n">
        <f aca="false">F555/F548-1</f>
        <v>0.0107732432537098</v>
      </c>
      <c r="L555" s="9" t="n">
        <f aca="false">F555/F525-1</f>
        <v>-0.0144968333324682</v>
      </c>
      <c r="M555" s="9" t="n">
        <f aca="false">B555/B548-1</f>
        <v>0.0682567061884922</v>
      </c>
      <c r="N555" s="9" t="n">
        <f aca="false">B555/B525-1</f>
        <v>-0.143376864125395</v>
      </c>
      <c r="O555" s="8" t="n">
        <f aca="false">MAX(O554,F555)</f>
        <v>170.442864814416</v>
      </c>
      <c r="P555" s="9" t="n">
        <f aca="false">F555/O555-1</f>
        <v>-0.058439070043747</v>
      </c>
      <c r="Q555" s="8" t="n">
        <f aca="false">MAX(Q554,B555)</f>
        <v>4155.77199766219</v>
      </c>
      <c r="R555" s="9" t="n">
        <f aca="false">B555/Q555-1</f>
        <v>-0.442195909771787</v>
      </c>
      <c r="S555" s="9" t="n">
        <f aca="false">B555/INDEX($B:$B,$E555)-1</f>
        <v>0.181435580352156</v>
      </c>
      <c r="T555" s="0" t="n">
        <f aca="false">IF(AND($A555&gt;=CrashTest!$B$3,$A555&lt;=CrashTest!$C$3),1,IF(AND($A555&gt;=CrashTest!$B$4,$A555&lt;=CrashTest!$C$4),2,IF(AND($A555&gt;=CrashTest!$B$5,$A555&lt;=CrashTest!$C$5),3,IF(AND($A555&gt;=CrashTest!$B$6,$A555&lt;=CrashTest!$C$6),4,IF(AND($A555&gt;=CrashTest!$B$7,$A555&lt;=CrashTest!$C$7),5,0)))))</f>
        <v>2</v>
      </c>
      <c r="U555" s="8" t="n">
        <f aca="false">IF(T555=0,"",IF(T554=T555,MAX(U554,B555),B555))</f>
        <v>4155.77199766219</v>
      </c>
      <c r="V555" s="9" t="n">
        <f aca="false">IF(T555=0,"",B555/U555-1)</f>
        <v>-0.442195909771787</v>
      </c>
      <c r="W555" s="8" t="n">
        <f aca="false">IF(T555=0,"",IF(T554=T555,MAX(W554,F555),F555))</f>
        <v>170.442864814416</v>
      </c>
      <c r="X555" s="9" t="n">
        <f aca="false">IF(T555=0,"",F555/W555-1)</f>
        <v>-0.058439070043747</v>
      </c>
    </row>
    <row r="556" customFormat="false" ht="15" hidden="false" customHeight="false" outlineLevel="0" collapsed="false">
      <c r="A556" s="5" t="n">
        <v>44384</v>
      </c>
      <c r="B556" s="6" t="n">
        <v>2317.0795447107</v>
      </c>
      <c r="C556" s="7" t="n">
        <v>1249.144348</v>
      </c>
      <c r="D556" s="0" t="n">
        <f aca="false">INT((ROW()-3)/30)</f>
        <v>18</v>
      </c>
      <c r="E556" s="0" t="n">
        <f aca="false">2+30*D556</f>
        <v>542</v>
      </c>
      <c r="F556" s="8" t="n">
        <f aca="false">INDEX($F:$F,$E556)*(2*B556/INDEX($B:$B,$E556)-C556/INDEX($C:$C,$E556))</f>
        <v>161.5348741028</v>
      </c>
      <c r="G556" s="9" t="n">
        <f aca="false">B556/B555-1</f>
        <v>-0.000443065747282367</v>
      </c>
      <c r="H556" s="9" t="n">
        <f aca="false">F556/F555-1</f>
        <v>0.00655855210393996</v>
      </c>
      <c r="I556" s="9" t="n">
        <f aca="false">LN(B556/B555)</f>
        <v>-0.000443163929912553</v>
      </c>
      <c r="J556" s="9" t="n">
        <f aca="false">LN(F556/F555)</f>
        <v>0.00653713837878389</v>
      </c>
      <c r="K556" s="9" t="n">
        <f aca="false">F556/F549-1</f>
        <v>0.0166866139651078</v>
      </c>
      <c r="L556" s="9" t="n">
        <f aca="false">F556/F526-1</f>
        <v>-0.00695700735456961</v>
      </c>
      <c r="M556" s="9" t="n">
        <f aca="false">B556/B549-1</f>
        <v>0.0197205901716517</v>
      </c>
      <c r="N556" s="9" t="n">
        <f aca="false">B556/B526-1</f>
        <v>-0.108870094208667</v>
      </c>
      <c r="O556" s="8" t="n">
        <f aca="false">MAX(O555,F556)</f>
        <v>170.442864814416</v>
      </c>
      <c r="P556" s="9" t="n">
        <f aca="false">F556/O556-1</f>
        <v>-0.0522637936255949</v>
      </c>
      <c r="Q556" s="8" t="n">
        <f aca="false">MAX(Q555,B556)</f>
        <v>4155.77199766219</v>
      </c>
      <c r="R556" s="9" t="n">
        <f aca="false">B556/Q556-1</f>
        <v>-0.442443053657861</v>
      </c>
      <c r="S556" s="9" t="n">
        <f aca="false">B556/INDEX($B:$B,$E556)-1</f>
        <v>0.180912126713882</v>
      </c>
      <c r="T556" s="0" t="n">
        <f aca="false">IF(AND($A556&gt;=CrashTest!$B$3,$A556&lt;=CrashTest!$C$3),1,IF(AND($A556&gt;=CrashTest!$B$4,$A556&lt;=CrashTest!$C$4),2,IF(AND($A556&gt;=CrashTest!$B$5,$A556&lt;=CrashTest!$C$5),3,IF(AND($A556&gt;=CrashTest!$B$6,$A556&lt;=CrashTest!$C$6),4,IF(AND($A556&gt;=CrashTest!$B$7,$A556&lt;=CrashTest!$C$7),5,0)))))</f>
        <v>2</v>
      </c>
      <c r="U556" s="8" t="n">
        <f aca="false">IF(T556=0,"",IF(T555=T556,MAX(U555,B556),B556))</f>
        <v>4155.77199766219</v>
      </c>
      <c r="V556" s="9" t="n">
        <f aca="false">IF(T556=0,"",B556/U556-1)</f>
        <v>-0.442443053657861</v>
      </c>
      <c r="W556" s="8" t="n">
        <f aca="false">IF(T556=0,"",IF(T555=T556,MAX(W555,F556),F556))</f>
        <v>170.442864814416</v>
      </c>
      <c r="X556" s="9" t="n">
        <f aca="false">IF(T556=0,"",F556/W556-1)</f>
        <v>-0.0522637936255949</v>
      </c>
    </row>
    <row r="557" customFormat="false" ht="15" hidden="false" customHeight="false" outlineLevel="0" collapsed="false">
      <c r="A557" s="5" t="n">
        <v>44385</v>
      </c>
      <c r="B557" s="6" t="n">
        <v>2118.9243308007</v>
      </c>
      <c r="C557" s="7" t="n">
        <v>1072.908923</v>
      </c>
      <c r="D557" s="0" t="n">
        <f aca="false">INT((ROW()-3)/30)</f>
        <v>18</v>
      </c>
      <c r="E557" s="0" t="n">
        <f aca="false">2+30*D557</f>
        <v>542</v>
      </c>
      <c r="F557" s="8" t="n">
        <f aca="false">INDEX($F:$F,$E557)*(2*B557/INDEX($B:$B,$E557)-C557/INDEX($C:$C,$E557))</f>
        <v>159.023709300735</v>
      </c>
      <c r="G557" s="9" t="n">
        <f aca="false">B557/B556-1</f>
        <v>-0.085519383381696</v>
      </c>
      <c r="H557" s="9" t="n">
        <f aca="false">F557/F556-1</f>
        <v>-0.0155456511543577</v>
      </c>
      <c r="I557" s="9" t="n">
        <f aca="false">LN(B557/B556)</f>
        <v>-0.0893990069818565</v>
      </c>
      <c r="J557" s="9" t="n">
        <f aca="false">LN(F557/F556)</f>
        <v>-0.015667751865689</v>
      </c>
      <c r="K557" s="9" t="n">
        <f aca="false">F557/F550-1</f>
        <v>0.000961452206654556</v>
      </c>
      <c r="L557" s="9" t="n">
        <f aca="false">F557/F527-1</f>
        <v>-0.0175760572448994</v>
      </c>
      <c r="M557" s="9" t="n">
        <f aca="false">B557/B550-1</f>
        <v>0.00206579870724011</v>
      </c>
      <c r="N557" s="9" t="n">
        <f aca="false">B557/B527-1</f>
        <v>-0.158842457152625</v>
      </c>
      <c r="O557" s="8" t="n">
        <f aca="false">MAX(O556,F557)</f>
        <v>170.442864814416</v>
      </c>
      <c r="P557" s="9" t="n">
        <f aca="false">F557/O557-1</f>
        <v>-0.0669969700762457</v>
      </c>
      <c r="Q557" s="8" t="n">
        <f aca="false">MAX(Q556,B557)</f>
        <v>4155.77199766219</v>
      </c>
      <c r="R557" s="9" t="n">
        <f aca="false">B557/Q557-1</f>
        <v>-0.490124979909222</v>
      </c>
      <c r="S557" s="9" t="n">
        <f aca="false">B557/INDEX($B:$B,$E557)-1</f>
        <v>0.0799212498093431</v>
      </c>
      <c r="T557" s="0" t="n">
        <f aca="false">IF(AND($A557&gt;=CrashTest!$B$3,$A557&lt;=CrashTest!$C$3),1,IF(AND($A557&gt;=CrashTest!$B$4,$A557&lt;=CrashTest!$C$4),2,IF(AND($A557&gt;=CrashTest!$B$5,$A557&lt;=CrashTest!$C$5),3,IF(AND($A557&gt;=CrashTest!$B$6,$A557&lt;=CrashTest!$C$6),4,IF(AND($A557&gt;=CrashTest!$B$7,$A557&lt;=CrashTest!$C$7),5,0)))))</f>
        <v>2</v>
      </c>
      <c r="U557" s="8" t="n">
        <f aca="false">IF(T557=0,"",IF(T556=T557,MAX(U556,B557),B557))</f>
        <v>4155.77199766219</v>
      </c>
      <c r="V557" s="9" t="n">
        <f aca="false">IF(T557=0,"",B557/U557-1)</f>
        <v>-0.490124979909222</v>
      </c>
      <c r="W557" s="8" t="n">
        <f aca="false">IF(T557=0,"",IF(T556=T557,MAX(W556,F557),F557))</f>
        <v>170.442864814416</v>
      </c>
      <c r="X557" s="9" t="n">
        <f aca="false">IF(T557=0,"",F557/W557-1)</f>
        <v>-0.0669969700762457</v>
      </c>
    </row>
    <row r="558" customFormat="false" ht="15" hidden="false" customHeight="false" outlineLevel="0" collapsed="false">
      <c r="A558" s="5" t="n">
        <v>44386</v>
      </c>
      <c r="B558" s="6" t="n">
        <v>2153.77373816482</v>
      </c>
      <c r="C558" s="7" t="n">
        <v>1098.065381</v>
      </c>
      <c r="D558" s="0" t="n">
        <f aca="false">INT((ROW()-3)/30)</f>
        <v>18</v>
      </c>
      <c r="E558" s="0" t="n">
        <f aca="false">2+30*D558</f>
        <v>542</v>
      </c>
      <c r="F558" s="8" t="n">
        <f aca="false">INDEX($F:$F,$E558)*(2*B558/INDEX($B:$B,$E558)-C558/INDEX($C:$C,$E558))</f>
        <v>160.416043368403</v>
      </c>
      <c r="G558" s="9" t="n">
        <f aca="false">B558/B557-1</f>
        <v>0.0164467446324292</v>
      </c>
      <c r="H558" s="9" t="n">
        <f aca="false">F558/F557-1</f>
        <v>0.00875551245654282</v>
      </c>
      <c r="I558" s="9" t="n">
        <f aca="false">LN(B558/B557)</f>
        <v>0.0163129617963791</v>
      </c>
      <c r="J558" s="9" t="n">
        <f aca="false">LN(F558/F557)</f>
        <v>0.00871740522802505</v>
      </c>
      <c r="K558" s="9" t="n">
        <f aca="false">F558/F551-1</f>
        <v>0.0184373457412024</v>
      </c>
      <c r="L558" s="9" t="n">
        <f aca="false">F558/F528-1</f>
        <v>-0.00625684618929623</v>
      </c>
      <c r="M558" s="9" t="n">
        <f aca="false">B558/B551-1</f>
        <v>0.00175535531425575</v>
      </c>
      <c r="N558" s="9" t="n">
        <f aca="false">B558/B528-1</f>
        <v>-0.173415709404017</v>
      </c>
      <c r="O558" s="8" t="n">
        <f aca="false">MAX(O557,F558)</f>
        <v>170.442864814416</v>
      </c>
      <c r="P558" s="9" t="n">
        <f aca="false">F558/O558-1</f>
        <v>-0.058828050425756</v>
      </c>
      <c r="Q558" s="8" t="n">
        <f aca="false">MAX(Q557,B558)</f>
        <v>4155.77199766219</v>
      </c>
      <c r="R558" s="9" t="n">
        <f aca="false">B558/Q558-1</f>
        <v>-0.481739195659335</v>
      </c>
      <c r="S558" s="9" t="n">
        <f aca="false">B558/INDEX($B:$B,$E558)-1</f>
        <v>0.0976824388280912</v>
      </c>
      <c r="T558" s="0" t="n">
        <f aca="false">IF(AND($A558&gt;=CrashTest!$B$3,$A558&lt;=CrashTest!$C$3),1,IF(AND($A558&gt;=CrashTest!$B$4,$A558&lt;=CrashTest!$C$4),2,IF(AND($A558&gt;=CrashTest!$B$5,$A558&lt;=CrashTest!$C$5),3,IF(AND($A558&gt;=CrashTest!$B$6,$A558&lt;=CrashTest!$C$6),4,IF(AND($A558&gt;=CrashTest!$B$7,$A558&lt;=CrashTest!$C$7),5,0)))))</f>
        <v>2</v>
      </c>
      <c r="U558" s="8" t="n">
        <f aca="false">IF(T558=0,"",IF(T557=T558,MAX(U557,B558),B558))</f>
        <v>4155.77199766219</v>
      </c>
      <c r="V558" s="9" t="n">
        <f aca="false">IF(T558=0,"",B558/U558-1)</f>
        <v>-0.481739195659335</v>
      </c>
      <c r="W558" s="8" t="n">
        <f aca="false">IF(T558=0,"",IF(T557=T558,MAX(W557,F558),F558))</f>
        <v>170.442864814416</v>
      </c>
      <c r="X558" s="9" t="n">
        <f aca="false">IF(T558=0,"",F558/W558-1)</f>
        <v>-0.058828050425756</v>
      </c>
    </row>
    <row r="559" customFormat="false" ht="15" hidden="false" customHeight="false" outlineLevel="0" collapsed="false">
      <c r="A559" s="5" t="n">
        <v>44387</v>
      </c>
      <c r="B559" s="6" t="n">
        <v>2117.0639672706</v>
      </c>
      <c r="C559" s="7" t="n">
        <v>1065.684103</v>
      </c>
      <c r="D559" s="0" t="n">
        <f aca="false">INT((ROW()-3)/30)</f>
        <v>18</v>
      </c>
      <c r="E559" s="0" t="n">
        <f aca="false">2+30*D559</f>
        <v>542</v>
      </c>
      <c r="F559" s="8" t="n">
        <f aca="false">INDEX($F:$F,$E559)*(2*B559/INDEX($B:$B,$E559)-C559/INDEX($C:$C,$E559))</f>
        <v>159.907238951856</v>
      </c>
      <c r="G559" s="9" t="n">
        <f aca="false">B559/B558-1</f>
        <v>-0.0170443952601536</v>
      </c>
      <c r="H559" s="9" t="n">
        <f aca="false">F559/F558-1</f>
        <v>-0.00317178011540131</v>
      </c>
      <c r="I559" s="9" t="n">
        <f aca="false">LN(B559/B558)</f>
        <v>-0.0171913228865432</v>
      </c>
      <c r="J559" s="9" t="n">
        <f aca="false">LN(F559/F558)</f>
        <v>-0.00317682087155368</v>
      </c>
      <c r="K559" s="9" t="n">
        <f aca="false">F559/F552-1</f>
        <v>0.0128344207407911</v>
      </c>
      <c r="L559" s="9" t="n">
        <f aca="false">F559/F529-1</f>
        <v>-0.0074010752489031</v>
      </c>
      <c r="M559" s="9" t="n">
        <f aca="false">B559/B552-1</f>
        <v>-0.044604504207607</v>
      </c>
      <c r="N559" s="9" t="n">
        <f aca="false">B559/B529-1</f>
        <v>-0.146820188150677</v>
      </c>
      <c r="O559" s="8" t="n">
        <f aca="false">MAX(O558,F559)</f>
        <v>170.442864814416</v>
      </c>
      <c r="P559" s="9" t="n">
        <f aca="false">F559/O559-1</f>
        <v>-0.0618132409005892</v>
      </c>
      <c r="Q559" s="8" t="n">
        <f aca="false">MAX(Q558,B559)</f>
        <v>4155.77199766219</v>
      </c>
      <c r="R559" s="9" t="n">
        <f aca="false">B559/Q559-1</f>
        <v>-0.490572637656362</v>
      </c>
      <c r="S559" s="9" t="n">
        <f aca="false">B559/INDEX($B:$B,$E559)-1</f>
        <v>0.0789731054705758</v>
      </c>
      <c r="T559" s="0" t="n">
        <f aca="false">IF(AND($A559&gt;=CrashTest!$B$3,$A559&lt;=CrashTest!$C$3),1,IF(AND($A559&gt;=CrashTest!$B$4,$A559&lt;=CrashTest!$C$4),2,IF(AND($A559&gt;=CrashTest!$B$5,$A559&lt;=CrashTest!$C$5),3,IF(AND($A559&gt;=CrashTest!$B$6,$A559&lt;=CrashTest!$C$6),4,IF(AND($A559&gt;=CrashTest!$B$7,$A559&lt;=CrashTest!$C$7),5,0)))))</f>
        <v>2</v>
      </c>
      <c r="U559" s="8" t="n">
        <f aca="false">IF(T559=0,"",IF(T558=T559,MAX(U558,B559),B559))</f>
        <v>4155.77199766219</v>
      </c>
      <c r="V559" s="9" t="n">
        <f aca="false">IF(T559=0,"",B559/U559-1)</f>
        <v>-0.490572637656362</v>
      </c>
      <c r="W559" s="8" t="n">
        <f aca="false">IF(T559=0,"",IF(T558=T559,MAX(W558,F559),F559))</f>
        <v>170.442864814416</v>
      </c>
      <c r="X559" s="9" t="n">
        <f aca="false">IF(T559=0,"",F559/W559-1)</f>
        <v>-0.0618132409005892</v>
      </c>
    </row>
    <row r="560" customFormat="false" ht="15" hidden="false" customHeight="false" outlineLevel="0" collapsed="false">
      <c r="A560" s="5" t="n">
        <v>44388</v>
      </c>
      <c r="B560" s="6" t="n">
        <v>2140.19288661601</v>
      </c>
      <c r="C560" s="7" t="n">
        <v>1088.994433</v>
      </c>
      <c r="D560" s="0" t="n">
        <f aca="false">INT((ROW()-3)/30)</f>
        <v>18</v>
      </c>
      <c r="E560" s="0" t="n">
        <f aca="false">2+30*D560</f>
        <v>542</v>
      </c>
      <c r="F560" s="8" t="n">
        <f aca="false">INDEX($F:$F,$E560)*(2*B560/INDEX($B:$B,$E560)-C560/INDEX($C:$C,$E560))</f>
        <v>159.754154639262</v>
      </c>
      <c r="G560" s="9" t="n">
        <f aca="false">B560/B559-1</f>
        <v>0.0109249978758217</v>
      </c>
      <c r="H560" s="9" t="n">
        <f aca="false">F560/F559-1</f>
        <v>-0.000957331973199915</v>
      </c>
      <c r="I560" s="9" t="n">
        <f aca="false">LN(B560/B559)</f>
        <v>0.0108657512090835</v>
      </c>
      <c r="J560" s="9" t="n">
        <f aca="false">LN(F560/F559)</f>
        <v>-0.000957790508123491</v>
      </c>
      <c r="K560" s="9" t="n">
        <f aca="false">F560/F553-1</f>
        <v>-0.00932063542974071</v>
      </c>
      <c r="L560" s="9" t="n">
        <f aca="false">F560/F530-1</f>
        <v>0.0191222390582204</v>
      </c>
      <c r="M560" s="9" t="n">
        <f aca="false">B560/B553-1</f>
        <v>-0.079850042618339</v>
      </c>
      <c r="N560" s="9" t="n">
        <f aca="false">B560/B530-1</f>
        <v>-0.0873500164246336</v>
      </c>
      <c r="O560" s="8" t="n">
        <f aca="false">MAX(O559,F560)</f>
        <v>170.442864814416</v>
      </c>
      <c r="P560" s="9" t="n">
        <f aca="false">F560/O560-1</f>
        <v>-0.0627113970819079</v>
      </c>
      <c r="Q560" s="8" t="n">
        <f aca="false">MAX(Q559,B560)</f>
        <v>4155.77199766219</v>
      </c>
      <c r="R560" s="9" t="n">
        <f aca="false">B560/Q560-1</f>
        <v>-0.485007144804873</v>
      </c>
      <c r="S560" s="9" t="n">
        <f aca="false">B560/INDEX($B:$B,$E560)-1</f>
        <v>0.0907608843559107</v>
      </c>
      <c r="T560" s="0" t="n">
        <f aca="false">IF(AND($A560&gt;=CrashTest!$B$3,$A560&lt;=CrashTest!$C$3),1,IF(AND($A560&gt;=CrashTest!$B$4,$A560&lt;=CrashTest!$C$4),2,IF(AND($A560&gt;=CrashTest!$B$5,$A560&lt;=CrashTest!$C$5),3,IF(AND($A560&gt;=CrashTest!$B$6,$A560&lt;=CrashTest!$C$6),4,IF(AND($A560&gt;=CrashTest!$B$7,$A560&lt;=CrashTest!$C$7),5,0)))))</f>
        <v>2</v>
      </c>
      <c r="U560" s="8" t="n">
        <f aca="false">IF(T560=0,"",IF(T559=T560,MAX(U559,B560),B560))</f>
        <v>4155.77199766219</v>
      </c>
      <c r="V560" s="9" t="n">
        <f aca="false">IF(T560=0,"",B560/U560-1)</f>
        <v>-0.485007144804873</v>
      </c>
      <c r="W560" s="8" t="n">
        <f aca="false">IF(T560=0,"",IF(T559=T560,MAX(W559,F560),F560))</f>
        <v>170.442864814416</v>
      </c>
      <c r="X560" s="9" t="n">
        <f aca="false">IF(T560=0,"",F560/W560-1)</f>
        <v>-0.0627113970819079</v>
      </c>
    </row>
    <row r="561" customFormat="false" ht="15" hidden="false" customHeight="false" outlineLevel="0" collapsed="false">
      <c r="A561" s="5" t="n">
        <v>44389</v>
      </c>
      <c r="B561" s="6" t="n">
        <v>2033.03133489188</v>
      </c>
      <c r="C561" s="7" t="n">
        <v>997.5985359</v>
      </c>
      <c r="D561" s="0" t="n">
        <f aca="false">INT((ROW()-3)/30)</f>
        <v>18</v>
      </c>
      <c r="E561" s="0" t="n">
        <f aca="false">2+30*D561</f>
        <v>542</v>
      </c>
      <c r="F561" s="8" t="n">
        <f aca="false">INDEX($F:$F,$E561)*(2*B561/INDEX($B:$B,$E561)-C561/INDEX($C:$C,$E561))</f>
        <v>157.759142325355</v>
      </c>
      <c r="G561" s="9" t="n">
        <f aca="false">B561/B560-1</f>
        <v>-0.0500709783656789</v>
      </c>
      <c r="H561" s="9" t="n">
        <f aca="false">F561/F560-1</f>
        <v>-0.0124880152156984</v>
      </c>
      <c r="I561" s="9" t="n">
        <f aca="false">LN(B561/B560)</f>
        <v>-0.0513680112479213</v>
      </c>
      <c r="J561" s="9" t="n">
        <f aca="false">LN(F561/F560)</f>
        <v>-0.0125666457900747</v>
      </c>
      <c r="K561" s="9" t="n">
        <f aca="false">F561/F554-1</f>
        <v>-0.0305598443767032</v>
      </c>
      <c r="L561" s="9" t="n">
        <f aca="false">F561/F531-1</f>
        <v>-0.00932030921362759</v>
      </c>
      <c r="M561" s="9" t="n">
        <f aca="false">B561/B554-1</f>
        <v>-0.0836554878090979</v>
      </c>
      <c r="N561" s="9" t="n">
        <f aca="false">B561/B531-1</f>
        <v>-0.146086654323104</v>
      </c>
      <c r="O561" s="8" t="n">
        <f aca="false">MAX(O560,F561)</f>
        <v>170.442864814416</v>
      </c>
      <c r="P561" s="9" t="n">
        <f aca="false">F561/O561-1</f>
        <v>-0.0744162714166496</v>
      </c>
      <c r="Q561" s="8" t="n">
        <f aca="false">MAX(Q560,B561)</f>
        <v>4155.77199766219</v>
      </c>
      <c r="R561" s="9" t="n">
        <f aca="false">B561/Q561-1</f>
        <v>-0.510793340915827</v>
      </c>
      <c r="S561" s="9" t="n">
        <f aca="false">B561/INDEX($B:$B,$E561)-1</f>
        <v>0.036145419713197</v>
      </c>
      <c r="T561" s="0" t="n">
        <f aca="false">IF(AND($A561&gt;=CrashTest!$B$3,$A561&lt;=CrashTest!$C$3),1,IF(AND($A561&gt;=CrashTest!$B$4,$A561&lt;=CrashTest!$C$4),2,IF(AND($A561&gt;=CrashTest!$B$5,$A561&lt;=CrashTest!$C$5),3,IF(AND($A561&gt;=CrashTest!$B$6,$A561&lt;=CrashTest!$C$6),4,IF(AND($A561&gt;=CrashTest!$B$7,$A561&lt;=CrashTest!$C$7),5,0)))))</f>
        <v>2</v>
      </c>
      <c r="U561" s="8" t="n">
        <f aca="false">IF(T561=0,"",IF(T560=T561,MAX(U560,B561),B561))</f>
        <v>4155.77199766219</v>
      </c>
      <c r="V561" s="9" t="n">
        <f aca="false">IF(T561=0,"",B561/U561-1)</f>
        <v>-0.510793340915827</v>
      </c>
      <c r="W561" s="8" t="n">
        <f aca="false">IF(T561=0,"",IF(T560=T561,MAX(W560,F561),F561))</f>
        <v>170.442864814416</v>
      </c>
      <c r="X561" s="9" t="n">
        <f aca="false">IF(T561=0,"",F561/W561-1)</f>
        <v>-0.0744162714166496</v>
      </c>
    </row>
    <row r="562" customFormat="false" ht="15" hidden="false" customHeight="false" outlineLevel="0" collapsed="false">
      <c r="A562" s="5" t="n">
        <v>44390</v>
      </c>
      <c r="B562" s="6" t="n">
        <v>1939.6402729398</v>
      </c>
      <c r="C562" s="7" t="n">
        <v>922.4919899</v>
      </c>
      <c r="D562" s="0" t="n">
        <f aca="false">INT((ROW()-3)/30)</f>
        <v>18</v>
      </c>
      <c r="E562" s="0" t="n">
        <f aca="false">2+30*D562</f>
        <v>542</v>
      </c>
      <c r="F562" s="8" t="n">
        <f aca="false">INDEX($F:$F,$E562)*(2*B562/INDEX($B:$B,$E562)-C562/INDEX($C:$C,$E562))</f>
        <v>155.280383384891</v>
      </c>
      <c r="G562" s="9" t="n">
        <f aca="false">B562/B561-1</f>
        <v>-0.0459368531853183</v>
      </c>
      <c r="H562" s="9" t="n">
        <f aca="false">F562/F561-1</f>
        <v>-0.0157122998003676</v>
      </c>
      <c r="I562" s="9" t="n">
        <f aca="false">LN(B562/B561)</f>
        <v>-0.0470254180947744</v>
      </c>
      <c r="J562" s="9" t="n">
        <f aca="false">LN(F562/F561)</f>
        <v>-0.0158370464124162</v>
      </c>
      <c r="K562" s="9" t="n">
        <f aca="false">F562/F555-1</f>
        <v>-0.0324145251100896</v>
      </c>
      <c r="L562" s="9" t="n">
        <f aca="false">F562/F532-1</f>
        <v>-0.0271807668751346</v>
      </c>
      <c r="M562" s="9" t="n">
        <f aca="false">B562/B555-1</f>
        <v>-0.163265288324455</v>
      </c>
      <c r="N562" s="9" t="n">
        <f aca="false">B562/B532-1</f>
        <v>-0.225583188507254</v>
      </c>
      <c r="O562" s="8" t="n">
        <f aca="false">MAX(O561,F562)</f>
        <v>170.442864814416</v>
      </c>
      <c r="P562" s="9" t="n">
        <f aca="false">F562/O562-1</f>
        <v>-0.0889593204504933</v>
      </c>
      <c r="Q562" s="8" t="n">
        <f aca="false">MAX(Q561,B562)</f>
        <v>4155.77199766219</v>
      </c>
      <c r="R562" s="9" t="n">
        <f aca="false">B562/Q562-1</f>
        <v>-0.533265955391457</v>
      </c>
      <c r="S562" s="9" t="n">
        <f aca="false">B562/INDEX($B:$B,$E562)-1</f>
        <v>-0.0114518403108081</v>
      </c>
      <c r="T562" s="0" t="n">
        <f aca="false">IF(AND($A562&gt;=CrashTest!$B$3,$A562&lt;=CrashTest!$C$3),1,IF(AND($A562&gt;=CrashTest!$B$4,$A562&lt;=CrashTest!$C$4),2,IF(AND($A562&gt;=CrashTest!$B$5,$A562&lt;=CrashTest!$C$5),3,IF(AND($A562&gt;=CrashTest!$B$6,$A562&lt;=CrashTest!$C$6),4,IF(AND($A562&gt;=CrashTest!$B$7,$A562&lt;=CrashTest!$C$7),5,0)))))</f>
        <v>2</v>
      </c>
      <c r="U562" s="8" t="n">
        <f aca="false">IF(T562=0,"",IF(T561=T562,MAX(U561,B562),B562))</f>
        <v>4155.77199766219</v>
      </c>
      <c r="V562" s="9" t="n">
        <f aca="false">IF(T562=0,"",B562/U562-1)</f>
        <v>-0.533265955391457</v>
      </c>
      <c r="W562" s="8" t="n">
        <f aca="false">IF(T562=0,"",IF(T561=T562,MAX(W561,F562),F562))</f>
        <v>170.442864814416</v>
      </c>
      <c r="X562" s="9" t="n">
        <f aca="false">IF(T562=0,"",F562/W562-1)</f>
        <v>-0.0889593204504933</v>
      </c>
    </row>
    <row r="563" customFormat="false" ht="15" hidden="false" customHeight="false" outlineLevel="0" collapsed="false">
      <c r="A563" s="5" t="n">
        <v>44391</v>
      </c>
      <c r="B563" s="6" t="n">
        <v>1992.4420251315</v>
      </c>
      <c r="C563" s="7" t="n">
        <v>966.3617927</v>
      </c>
      <c r="D563" s="0" t="n">
        <f aca="false">INT((ROW()-3)/30)</f>
        <v>18</v>
      </c>
      <c r="E563" s="0" t="n">
        <f aca="false">2+30*D563</f>
        <v>542</v>
      </c>
      <c r="F563" s="8" t="n">
        <f aca="false">INDEX($F:$F,$E563)*(2*B563/INDEX($B:$B,$E563)-C563/INDEX($C:$C,$E563))</f>
        <v>156.452898402903</v>
      </c>
      <c r="G563" s="9" t="n">
        <f aca="false">B563/B562-1</f>
        <v>0.0272224457948955</v>
      </c>
      <c r="H563" s="9" t="n">
        <f aca="false">F563/F562-1</f>
        <v>0.00755095390965122</v>
      </c>
      <c r="I563" s="9" t="n">
        <f aca="false">LN(B563/B562)</f>
        <v>0.0268585051506612</v>
      </c>
      <c r="J563" s="9" t="n">
        <f aca="false">LN(F563/F562)</f>
        <v>0.00752258815999911</v>
      </c>
      <c r="K563" s="9" t="n">
        <f aca="false">F563/F556-1</f>
        <v>-0.031460548244607</v>
      </c>
      <c r="L563" s="9" t="n">
        <f aca="false">F563/F533-1</f>
        <v>-0.0266721745419395</v>
      </c>
      <c r="M563" s="9" t="n">
        <f aca="false">B563/B556-1</f>
        <v>-0.140106333561256</v>
      </c>
      <c r="N563" s="9" t="n">
        <f aca="false">B563/B533-1</f>
        <v>-0.226850044447084</v>
      </c>
      <c r="O563" s="8" t="n">
        <f aca="false">MAX(O562,F563)</f>
        <v>170.442864814416</v>
      </c>
      <c r="P563" s="9" t="n">
        <f aca="false">F563/O563-1</f>
        <v>-0.0820800942693976</v>
      </c>
      <c r="Q563" s="8" t="n">
        <f aca="false">MAX(Q562,B563)</f>
        <v>4155.77199766219</v>
      </c>
      <c r="R563" s="9" t="n">
        <f aca="false">B563/Q563-1</f>
        <v>-0.520560313161468</v>
      </c>
      <c r="S563" s="9" t="n">
        <f aca="false">B563/INDEX($B:$B,$E563)-1</f>
        <v>0.0154588583819746</v>
      </c>
      <c r="T563" s="0" t="n">
        <f aca="false">IF(AND($A563&gt;=CrashTest!$B$3,$A563&lt;=CrashTest!$C$3),1,IF(AND($A563&gt;=CrashTest!$B$4,$A563&lt;=CrashTest!$C$4),2,IF(AND($A563&gt;=CrashTest!$B$5,$A563&lt;=CrashTest!$C$5),3,IF(AND($A563&gt;=CrashTest!$B$6,$A563&lt;=CrashTest!$C$6),4,IF(AND($A563&gt;=CrashTest!$B$7,$A563&lt;=CrashTest!$C$7),5,0)))))</f>
        <v>2</v>
      </c>
      <c r="U563" s="8" t="n">
        <f aca="false">IF(T563=0,"",IF(T562=T563,MAX(U562,B563),B563))</f>
        <v>4155.77199766219</v>
      </c>
      <c r="V563" s="9" t="n">
        <f aca="false">IF(T563=0,"",B563/U563-1)</f>
        <v>-0.520560313161468</v>
      </c>
      <c r="W563" s="8" t="n">
        <f aca="false">IF(T563=0,"",IF(T562=T563,MAX(W562,F563),F563))</f>
        <v>170.442864814416</v>
      </c>
      <c r="X563" s="9" t="n">
        <f aca="false">IF(T563=0,"",F563/W563-1)</f>
        <v>-0.0820800942693976</v>
      </c>
    </row>
    <row r="564" customFormat="false" ht="15" hidden="false" customHeight="false" outlineLevel="0" collapsed="false">
      <c r="A564" s="5" t="n">
        <v>44392</v>
      </c>
      <c r="B564" s="6" t="n">
        <v>1912.8743012858</v>
      </c>
      <c r="C564" s="7" t="n">
        <v>904.6863248</v>
      </c>
      <c r="D564" s="0" t="n">
        <f aca="false">INT((ROW()-3)/30)</f>
        <v>18</v>
      </c>
      <c r="E564" s="0" t="n">
        <f aca="false">2+30*D564</f>
        <v>542</v>
      </c>
      <c r="F564" s="8" t="n">
        <f aca="false">INDEX($F:$F,$E564)*(2*B564/INDEX($B:$B,$E564)-C564/INDEX($C:$C,$E564))</f>
        <v>153.964181710485</v>
      </c>
      <c r="G564" s="9" t="n">
        <f aca="false">B564/B563-1</f>
        <v>-0.039934774935521</v>
      </c>
      <c r="H564" s="9" t="n">
        <f aca="false">F564/F563-1</f>
        <v>-0.0159071306305144</v>
      </c>
      <c r="I564" s="9" t="n">
        <f aca="false">LN(B564/B563)</f>
        <v>-0.040754054052762</v>
      </c>
      <c r="J564" s="9" t="n">
        <f aca="false">LN(F564/F563)</f>
        <v>-0.0160350069428087</v>
      </c>
      <c r="K564" s="9" t="n">
        <f aca="false">F564/F557-1</f>
        <v>-0.0318161839671453</v>
      </c>
      <c r="L564" s="9" t="n">
        <f aca="false">F564/F534-1</f>
        <v>-0.0472704467803905</v>
      </c>
      <c r="M564" s="9" t="n">
        <f aca="false">B564/B557-1</f>
        <v>-0.097242750257645</v>
      </c>
      <c r="N564" s="9" t="n">
        <f aca="false">B564/B534-1</f>
        <v>-0.250658694320658</v>
      </c>
      <c r="O564" s="8" t="n">
        <f aca="false">MAX(O563,F564)</f>
        <v>170.442864814416</v>
      </c>
      <c r="P564" s="9" t="n">
        <f aca="false">F564/O564-1</f>
        <v>-0.0966815661182038</v>
      </c>
      <c r="Q564" s="8" t="n">
        <f aca="false">MAX(Q563,B564)</f>
        <v>4155.77199766219</v>
      </c>
      <c r="R564" s="9" t="n">
        <f aca="false">B564/Q564-1</f>
        <v>-0.539706629150522</v>
      </c>
      <c r="S564" s="9" t="n">
        <f aca="false">B564/INDEX($B:$B,$E564)-1</f>
        <v>-0.0250932625837906</v>
      </c>
      <c r="T564" s="0" t="n">
        <f aca="false">IF(AND($A564&gt;=CrashTest!$B$3,$A564&lt;=CrashTest!$C$3),1,IF(AND($A564&gt;=CrashTest!$B$4,$A564&lt;=CrashTest!$C$4),2,IF(AND($A564&gt;=CrashTest!$B$5,$A564&lt;=CrashTest!$C$5),3,IF(AND($A564&gt;=CrashTest!$B$6,$A564&lt;=CrashTest!$C$6),4,IF(AND($A564&gt;=CrashTest!$B$7,$A564&lt;=CrashTest!$C$7),5,0)))))</f>
        <v>2</v>
      </c>
      <c r="U564" s="8" t="n">
        <f aca="false">IF(T564=0,"",IF(T563=T564,MAX(U563,B564),B564))</f>
        <v>4155.77199766219</v>
      </c>
      <c r="V564" s="9" t="n">
        <f aca="false">IF(T564=0,"",B564/U564-1)</f>
        <v>-0.539706629150522</v>
      </c>
      <c r="W564" s="8" t="n">
        <f aca="false">IF(T564=0,"",IF(T563=T564,MAX(W563,F564),F564))</f>
        <v>170.442864814416</v>
      </c>
      <c r="X564" s="9" t="n">
        <f aca="false">IF(T564=0,"",F564/W564-1)</f>
        <v>-0.0966815661182038</v>
      </c>
    </row>
    <row r="565" customFormat="false" ht="15" hidden="false" customHeight="false" outlineLevel="0" collapsed="false">
      <c r="A565" s="5" t="n">
        <v>44393</v>
      </c>
      <c r="B565" s="6" t="n">
        <v>1878.1075873758</v>
      </c>
      <c r="C565" s="7" t="n">
        <v>872.7315664</v>
      </c>
      <c r="D565" s="0" t="n">
        <f aca="false">INT((ROW()-3)/30)</f>
        <v>18</v>
      </c>
      <c r="E565" s="0" t="n">
        <f aca="false">2+30*D565</f>
        <v>542</v>
      </c>
      <c r="F565" s="8" t="n">
        <f aca="false">INDEX($F:$F,$E565)*(2*B565/INDEX($B:$B,$E565)-C565/INDEX($C:$C,$E565))</f>
        <v>153.691964093442</v>
      </c>
      <c r="G565" s="9" t="n">
        <f aca="false">B565/B564-1</f>
        <v>-0.0181751168315818</v>
      </c>
      <c r="H565" s="9" t="n">
        <f aca="false">F565/F564-1</f>
        <v>-0.00176805808999703</v>
      </c>
      <c r="I565" s="9" t="n">
        <f aca="false">LN(B565/B564)</f>
        <v>-0.018342313242175</v>
      </c>
      <c r="J565" s="9" t="n">
        <f aca="false">LN(F565/F564)</f>
        <v>-0.00176962294948217</v>
      </c>
      <c r="K565" s="9" t="n">
        <f aca="false">F565/F558-1</f>
        <v>-0.0419165012038045</v>
      </c>
      <c r="L565" s="9" t="n">
        <f aca="false">F565/F535-1</f>
        <v>-0.014130047882801</v>
      </c>
      <c r="M565" s="9" t="n">
        <f aca="false">B565/B558-1</f>
        <v>-0.127992159020338</v>
      </c>
      <c r="N565" s="9" t="n">
        <f aca="false">B565/B535-1</f>
        <v>-0.204528557783657</v>
      </c>
      <c r="O565" s="8" t="n">
        <f aca="false">MAX(O564,F565)</f>
        <v>170.442864814416</v>
      </c>
      <c r="P565" s="9" t="n">
        <f aca="false">F565/O565-1</f>
        <v>-0.0982786855830719</v>
      </c>
      <c r="Q565" s="8" t="n">
        <f aca="false">MAX(Q564,B565)</f>
        <v>4155.77199766219</v>
      </c>
      <c r="R565" s="9" t="n">
        <f aca="false">B565/Q565-1</f>
        <v>-0.548072514942514</v>
      </c>
      <c r="S565" s="9" t="n">
        <f aca="false">B565/INDEX($B:$B,$E565)-1</f>
        <v>-0.0428123064362266</v>
      </c>
      <c r="T565" s="0" t="n">
        <f aca="false">IF(AND($A565&gt;=CrashTest!$B$3,$A565&lt;=CrashTest!$C$3),1,IF(AND($A565&gt;=CrashTest!$B$4,$A565&lt;=CrashTest!$C$4),2,IF(AND($A565&gt;=CrashTest!$B$5,$A565&lt;=CrashTest!$C$5),3,IF(AND($A565&gt;=CrashTest!$B$6,$A565&lt;=CrashTest!$C$6),4,IF(AND($A565&gt;=CrashTest!$B$7,$A565&lt;=CrashTest!$C$7),5,0)))))</f>
        <v>2</v>
      </c>
      <c r="U565" s="8" t="n">
        <f aca="false">IF(T565=0,"",IF(T564=T565,MAX(U564,B565),B565))</f>
        <v>4155.77199766219</v>
      </c>
      <c r="V565" s="9" t="n">
        <f aca="false">IF(T565=0,"",B565/U565-1)</f>
        <v>-0.548072514942514</v>
      </c>
      <c r="W565" s="8" t="n">
        <f aca="false">IF(T565=0,"",IF(T564=T565,MAX(W564,F565),F565))</f>
        <v>170.442864814416</v>
      </c>
      <c r="X565" s="9" t="n">
        <f aca="false">IF(T565=0,"",F565/W565-1)</f>
        <v>-0.0982786855830719</v>
      </c>
    </row>
    <row r="566" customFormat="false" ht="15" hidden="false" customHeight="false" outlineLevel="0" collapsed="false">
      <c r="A566" s="5" t="n">
        <v>44394</v>
      </c>
      <c r="B566" s="6" t="n">
        <v>1896.9661233197</v>
      </c>
      <c r="C566" s="7" t="n">
        <v>892.1917334</v>
      </c>
      <c r="D566" s="0" t="n">
        <f aca="false">INT((ROW()-3)/30)</f>
        <v>18</v>
      </c>
      <c r="E566" s="0" t="n">
        <f aca="false">2+30*D566</f>
        <v>542</v>
      </c>
      <c r="F566" s="8" t="n">
        <f aca="false">INDEX($F:$F,$E566)*(2*B566/INDEX($B:$B,$E566)-C566/INDEX($C:$C,$E566))</f>
        <v>153.493257629145</v>
      </c>
      <c r="G566" s="9" t="n">
        <f aca="false">B566/B565-1</f>
        <v>0.0100412436809598</v>
      </c>
      <c r="H566" s="9" t="n">
        <f aca="false">F566/F565-1</f>
        <v>-0.00129288779325154</v>
      </c>
      <c r="I566" s="9" t="n">
        <f aca="false">LN(B566/B565)</f>
        <v>0.00999116534711178</v>
      </c>
      <c r="J566" s="9" t="n">
        <f aca="false">LN(F566/F565)</f>
        <v>-0.0012937242937531</v>
      </c>
      <c r="K566" s="9" t="n">
        <f aca="false">F566/F559-1</f>
        <v>-0.0401106376718963</v>
      </c>
      <c r="L566" s="9" t="n">
        <f aca="false">F566/F536-1</f>
        <v>-0.0155284860885545</v>
      </c>
      <c r="M566" s="9" t="n">
        <f aca="false">B566/B559-1</f>
        <v>-0.103963719261</v>
      </c>
      <c r="N566" s="9" t="n">
        <f aca="false">B566/B536-1</f>
        <v>-0.199047771604115</v>
      </c>
      <c r="O566" s="8" t="n">
        <f aca="false">MAX(O565,F566)</f>
        <v>170.442864814416</v>
      </c>
      <c r="P566" s="9" t="n">
        <f aca="false">F566/O566-1</f>
        <v>-0.0994445100633963</v>
      </c>
      <c r="Q566" s="8" t="n">
        <f aca="false">MAX(Q565,B566)</f>
        <v>4155.77199766219</v>
      </c>
      <c r="R566" s="9" t="n">
        <f aca="false">B566/Q566-1</f>
        <v>-0.543534600938928</v>
      </c>
      <c r="S566" s="9" t="n">
        <f aca="false">B566/INDEX($B:$B,$E566)-1</f>
        <v>-0.0332009515567367</v>
      </c>
      <c r="T566" s="0" t="n">
        <f aca="false">IF(AND($A566&gt;=CrashTest!$B$3,$A566&lt;=CrashTest!$C$3),1,IF(AND($A566&gt;=CrashTest!$B$4,$A566&lt;=CrashTest!$C$4),2,IF(AND($A566&gt;=CrashTest!$B$5,$A566&lt;=CrashTest!$C$5),3,IF(AND($A566&gt;=CrashTest!$B$6,$A566&lt;=CrashTest!$C$6),4,IF(AND($A566&gt;=CrashTest!$B$7,$A566&lt;=CrashTest!$C$7),5,0)))))</f>
        <v>2</v>
      </c>
      <c r="U566" s="8" t="n">
        <f aca="false">IF(T566=0,"",IF(T565=T566,MAX(U565,B566),B566))</f>
        <v>4155.77199766219</v>
      </c>
      <c r="V566" s="9" t="n">
        <f aca="false">IF(T566=0,"",B566/U566-1)</f>
        <v>-0.543534600938928</v>
      </c>
      <c r="W566" s="8" t="n">
        <f aca="false">IF(T566=0,"",IF(T565=T566,MAX(W565,F566),F566))</f>
        <v>170.442864814416</v>
      </c>
      <c r="X566" s="9" t="n">
        <f aca="false">IF(T566=0,"",F566/W566-1)</f>
        <v>-0.0994445100633963</v>
      </c>
    </row>
    <row r="567" customFormat="false" ht="15" hidden="false" customHeight="false" outlineLevel="0" collapsed="false">
      <c r="A567" s="5" t="n">
        <v>44395</v>
      </c>
      <c r="B567" s="6" t="n">
        <v>1892.68808708358</v>
      </c>
      <c r="C567" s="7" t="n">
        <v>886.559873</v>
      </c>
      <c r="D567" s="0" t="n">
        <f aca="false">INT((ROW()-3)/30)</f>
        <v>18</v>
      </c>
      <c r="E567" s="0" t="n">
        <f aca="false">2+30*D567</f>
        <v>542</v>
      </c>
      <c r="F567" s="8" t="n">
        <f aca="false">INDEX($F:$F,$E567)*(2*B567/INDEX($B:$B,$E567)-C567/INDEX($C:$C,$E567))</f>
        <v>153.736576496733</v>
      </c>
      <c r="G567" s="9" t="n">
        <f aca="false">B567/B566-1</f>
        <v>-0.00225519906946647</v>
      </c>
      <c r="H567" s="9" t="n">
        <f aca="false">F567/F566-1</f>
        <v>0.00158520883161928</v>
      </c>
      <c r="I567" s="9" t="n">
        <f aca="false">LN(B567/B566)</f>
        <v>-0.00225774586062243</v>
      </c>
      <c r="J567" s="9" t="n">
        <f aca="false">LN(F567/F566)</f>
        <v>0.00158395371433961</v>
      </c>
      <c r="K567" s="9" t="n">
        <f aca="false">F567/F560-1</f>
        <v>-0.0376677411371053</v>
      </c>
      <c r="L567" s="9" t="n">
        <f aca="false">F567/F537-1</f>
        <v>0.00265241048688969</v>
      </c>
      <c r="M567" s="9" t="n">
        <f aca="false">B567/B560-1</f>
        <v>-0.115646024748627</v>
      </c>
      <c r="N567" s="9" t="n">
        <f aca="false">B567/B537-1</f>
        <v>-0.149191276948016</v>
      </c>
      <c r="O567" s="8" t="n">
        <f aca="false">MAX(O566,F567)</f>
        <v>170.442864814416</v>
      </c>
      <c r="P567" s="9" t="n">
        <f aca="false">F567/O567-1</f>
        <v>-0.0980169415473855</v>
      </c>
      <c r="Q567" s="8" t="n">
        <f aca="false">MAX(Q566,B567)</f>
        <v>4155.77199766219</v>
      </c>
      <c r="R567" s="9" t="n">
        <f aca="false">B567/Q567-1</f>
        <v>-0.544564021282134</v>
      </c>
      <c r="S567" s="9" t="n">
        <f aca="false">B567/INDEX($B:$B,$E567)-1</f>
        <v>-0.035381275871147</v>
      </c>
      <c r="T567" s="0" t="n">
        <f aca="false">IF(AND($A567&gt;=CrashTest!$B$3,$A567&lt;=CrashTest!$C$3),1,IF(AND($A567&gt;=CrashTest!$B$4,$A567&lt;=CrashTest!$C$4),2,IF(AND($A567&gt;=CrashTest!$B$5,$A567&lt;=CrashTest!$C$5),3,IF(AND($A567&gt;=CrashTest!$B$6,$A567&lt;=CrashTest!$C$6),4,IF(AND($A567&gt;=CrashTest!$B$7,$A567&lt;=CrashTest!$C$7),5,0)))))</f>
        <v>2</v>
      </c>
      <c r="U567" s="8" t="n">
        <f aca="false">IF(T567=0,"",IF(T566=T567,MAX(U566,B567),B567))</f>
        <v>4155.77199766219</v>
      </c>
      <c r="V567" s="9" t="n">
        <f aca="false">IF(T567=0,"",B567/U567-1)</f>
        <v>-0.544564021282134</v>
      </c>
      <c r="W567" s="8" t="n">
        <f aca="false">IF(T567=0,"",IF(T566=T567,MAX(W566,F567),F567))</f>
        <v>170.442864814416</v>
      </c>
      <c r="X567" s="9" t="n">
        <f aca="false">IF(T567=0,"",F567/W567-1)</f>
        <v>-0.0980169415473855</v>
      </c>
    </row>
    <row r="568" customFormat="false" ht="15" hidden="false" customHeight="false" outlineLevel="0" collapsed="false">
      <c r="A568" s="5" t="n">
        <v>44396</v>
      </c>
      <c r="B568" s="6" t="n">
        <v>1822.20903623612</v>
      </c>
      <c r="C568" s="7" t="n">
        <v>833.1153365</v>
      </c>
      <c r="D568" s="0" t="n">
        <f aca="false">INT((ROW()-3)/30)</f>
        <v>18</v>
      </c>
      <c r="E568" s="0" t="n">
        <f aca="false">2+30*D568</f>
        <v>542</v>
      </c>
      <c r="F568" s="8" t="n">
        <f aca="false">INDEX($F:$F,$E568)*(2*B568/INDEX($B:$B,$E568)-C568/INDEX($C:$C,$E568))</f>
        <v>151.338994900936</v>
      </c>
      <c r="G568" s="9" t="n">
        <f aca="false">B568/B567-1</f>
        <v>-0.0372375413193731</v>
      </c>
      <c r="H568" s="9" t="n">
        <f aca="false">F568/F567-1</f>
        <v>-0.0155953882311629</v>
      </c>
      <c r="I568" s="9" t="n">
        <f aca="false">LN(B568/B567)</f>
        <v>-0.0379485656483076</v>
      </c>
      <c r="J568" s="9" t="n">
        <f aca="false">LN(F568/F567)</f>
        <v>-0.0157182756236735</v>
      </c>
      <c r="K568" s="9" t="n">
        <f aca="false">F568/F561-1</f>
        <v>-0.0406958818981055</v>
      </c>
      <c r="L568" s="9" t="n">
        <f aca="false">F568/F538-1</f>
        <v>-0.022132955043328</v>
      </c>
      <c r="M568" s="9" t="n">
        <f aca="false">B568/B561-1</f>
        <v>-0.103698499397193</v>
      </c>
      <c r="N568" s="9" t="n">
        <f aca="false">B568/B538-1</f>
        <v>-0.162108244148008</v>
      </c>
      <c r="O568" s="8" t="n">
        <f aca="false">MAX(O567,F568)</f>
        <v>170.442864814416</v>
      </c>
      <c r="P568" s="9" t="n">
        <f aca="false">F568/O568-1</f>
        <v>-0.112083717521886</v>
      </c>
      <c r="Q568" s="8" t="n">
        <f aca="false">MAX(Q567,B568)</f>
        <v>4155.77199766219</v>
      </c>
      <c r="R568" s="9" t="n">
        <f aca="false">B568/Q568-1</f>
        <v>-0.56152333735797</v>
      </c>
      <c r="S568" s="9" t="n">
        <f aca="false">B568/INDEX($B:$B,$E568)-1</f>
        <v>-0.0713013054683361</v>
      </c>
      <c r="T568" s="0" t="n">
        <f aca="false">IF(AND($A568&gt;=CrashTest!$B$3,$A568&lt;=CrashTest!$C$3),1,IF(AND($A568&gt;=CrashTest!$B$4,$A568&lt;=CrashTest!$C$4),2,IF(AND($A568&gt;=CrashTest!$B$5,$A568&lt;=CrashTest!$C$5),3,IF(AND($A568&gt;=CrashTest!$B$6,$A568&lt;=CrashTest!$C$6),4,IF(AND($A568&gt;=CrashTest!$B$7,$A568&lt;=CrashTest!$C$7),5,0)))))</f>
        <v>2</v>
      </c>
      <c r="U568" s="8" t="n">
        <f aca="false">IF(T568=0,"",IF(T567=T568,MAX(U567,B568),B568))</f>
        <v>4155.77199766219</v>
      </c>
      <c r="V568" s="9" t="n">
        <f aca="false">IF(T568=0,"",B568/U568-1)</f>
        <v>-0.56152333735797</v>
      </c>
      <c r="W568" s="8" t="n">
        <f aca="false">IF(T568=0,"",IF(T567=T568,MAX(W567,F568),F568))</f>
        <v>170.442864814416</v>
      </c>
      <c r="X568" s="9" t="n">
        <f aca="false">IF(T568=0,"",F568/W568-1)</f>
        <v>-0.112083717521886</v>
      </c>
    </row>
    <row r="569" customFormat="false" ht="15" hidden="false" customHeight="false" outlineLevel="0" collapsed="false">
      <c r="A569" s="5" t="n">
        <v>44397</v>
      </c>
      <c r="B569" s="6" t="n">
        <v>1785.33395441262</v>
      </c>
      <c r="C569" s="7" t="n">
        <v>808.5858465</v>
      </c>
      <c r="D569" s="0" t="n">
        <f aca="false">INT((ROW()-3)/30)</f>
        <v>18</v>
      </c>
      <c r="E569" s="0" t="n">
        <f aca="false">2+30*D569</f>
        <v>542</v>
      </c>
      <c r="F569" s="8" t="n">
        <f aca="false">INDEX($F:$F,$E569)*(2*B569/INDEX($B:$B,$E569)-C569/INDEX($C:$C,$E569))</f>
        <v>149.525502550205</v>
      </c>
      <c r="G569" s="9" t="n">
        <f aca="false">B569/B568-1</f>
        <v>-0.0202364718263431</v>
      </c>
      <c r="H569" s="9" t="n">
        <f aca="false">F569/F568-1</f>
        <v>-0.0119829813321958</v>
      </c>
      <c r="I569" s="9" t="n">
        <f aca="false">LN(B569/B568)</f>
        <v>-0.020444034216496</v>
      </c>
      <c r="J569" s="9" t="n">
        <f aca="false">LN(F569/F568)</f>
        <v>-0.0120553560103528</v>
      </c>
      <c r="K569" s="9" t="n">
        <f aca="false">F569/F562-1</f>
        <v>-0.0370612224753523</v>
      </c>
      <c r="L569" s="9" t="n">
        <f aca="false">F569/F539-1</f>
        <v>-0.0282794676868997</v>
      </c>
      <c r="M569" s="9" t="n">
        <f aca="false">B569/B562-1</f>
        <v>-0.0795540908692863</v>
      </c>
      <c r="N569" s="9" t="n">
        <f aca="false">B569/B539-1</f>
        <v>-0.203922483407082</v>
      </c>
      <c r="O569" s="8" t="n">
        <f aca="false">MAX(O568,F569)</f>
        <v>170.442864814416</v>
      </c>
      <c r="P569" s="9" t="n">
        <f aca="false">F569/O569-1</f>
        <v>-0.122723601759374</v>
      </c>
      <c r="Q569" s="8" t="n">
        <f aca="false">MAX(Q568,B569)</f>
        <v>4155.77199766219</v>
      </c>
      <c r="R569" s="9" t="n">
        <f aca="false">B569/Q569-1</f>
        <v>-0.570396557988034</v>
      </c>
      <c r="S569" s="9" t="n">
        <f aca="false">B569/INDEX($B:$B,$E569)-1</f>
        <v>-0.0900948904353878</v>
      </c>
      <c r="T569" s="0" t="n">
        <f aca="false">IF(AND($A569&gt;=CrashTest!$B$3,$A569&lt;=CrashTest!$C$3),1,IF(AND($A569&gt;=CrashTest!$B$4,$A569&lt;=CrashTest!$C$4),2,IF(AND($A569&gt;=CrashTest!$B$5,$A569&lt;=CrashTest!$C$5),3,IF(AND($A569&gt;=CrashTest!$B$6,$A569&lt;=CrashTest!$C$6),4,IF(AND($A569&gt;=CrashTest!$B$7,$A569&lt;=CrashTest!$C$7),5,0)))))</f>
        <v>2</v>
      </c>
      <c r="U569" s="8" t="n">
        <f aca="false">IF(T569=0,"",IF(T568=T569,MAX(U568,B569),B569))</f>
        <v>4155.77199766219</v>
      </c>
      <c r="V569" s="9" t="n">
        <f aca="false">IF(T569=0,"",B569/U569-1)</f>
        <v>-0.570396557988034</v>
      </c>
      <c r="W569" s="8" t="n">
        <f aca="false">IF(T569=0,"",IF(T568=T569,MAX(W568,F569),F569))</f>
        <v>170.442864814416</v>
      </c>
      <c r="X569" s="9" t="n">
        <f aca="false">IF(T569=0,"",F569/W569-1)</f>
        <v>-0.122723601759374</v>
      </c>
    </row>
    <row r="570" customFormat="false" ht="15" hidden="false" customHeight="false" outlineLevel="0" collapsed="false">
      <c r="A570" s="5" t="n">
        <v>44398</v>
      </c>
      <c r="B570" s="6" t="n">
        <v>1985.49203565167</v>
      </c>
      <c r="C570" s="7" t="n">
        <v>964.3084296</v>
      </c>
      <c r="D570" s="0" t="n">
        <f aca="false">INT((ROW()-3)/30)</f>
        <v>18</v>
      </c>
      <c r="E570" s="0" t="n">
        <f aca="false">2+30*D570</f>
        <v>542</v>
      </c>
      <c r="F570" s="8" t="n">
        <f aca="false">INDEX($F:$F,$E570)*(2*B570/INDEX($B:$B,$E570)-C570/INDEX($C:$C,$E570))</f>
        <v>155.692614120036</v>
      </c>
      <c r="G570" s="9" t="n">
        <f aca="false">B570/B569-1</f>
        <v>0.112112403813494</v>
      </c>
      <c r="H570" s="9" t="n">
        <f aca="false">F570/F569-1</f>
        <v>0.041244546680324</v>
      </c>
      <c r="I570" s="9" t="n">
        <f aca="false">LN(B570/B569)</f>
        <v>0.106261273285984</v>
      </c>
      <c r="J570" s="9" t="n">
        <f aca="false">LN(F570/F569)</f>
        <v>0.0404166772033991</v>
      </c>
      <c r="K570" s="9" t="n">
        <f aca="false">F570/F563-1</f>
        <v>-0.0048595090958875</v>
      </c>
      <c r="L570" s="9" t="n">
        <f aca="false">F570/F540-1</f>
        <v>0.00659163752743508</v>
      </c>
      <c r="M570" s="9" t="n">
        <f aca="false">B570/B563-1</f>
        <v>-0.00348817651513411</v>
      </c>
      <c r="N570" s="9" t="n">
        <f aca="false">B570/B540-1</f>
        <v>0.0447796609729312</v>
      </c>
      <c r="O570" s="8" t="n">
        <f aca="false">MAX(O569,F570)</f>
        <v>170.442864814416</v>
      </c>
      <c r="P570" s="9" t="n">
        <f aca="false">F570/O570-1</f>
        <v>-0.0865407344005917</v>
      </c>
      <c r="Q570" s="8" t="n">
        <f aca="false">MAX(Q569,B570)</f>
        <v>4155.77199766219</v>
      </c>
      <c r="R570" s="9" t="n">
        <f aca="false">B570/Q570-1</f>
        <v>-0.522232683417522</v>
      </c>
      <c r="S570" s="9" t="n">
        <f aca="false">B570/INDEX($B:$B,$E570)-1</f>
        <v>0.0119167586400817</v>
      </c>
      <c r="T570" s="0" t="n">
        <f aca="false">IF(AND($A570&gt;=CrashTest!$B$3,$A570&lt;=CrashTest!$C$3),1,IF(AND($A570&gt;=CrashTest!$B$4,$A570&lt;=CrashTest!$C$4),2,IF(AND($A570&gt;=CrashTest!$B$5,$A570&lt;=CrashTest!$C$5),3,IF(AND($A570&gt;=CrashTest!$B$6,$A570&lt;=CrashTest!$C$6),4,IF(AND($A570&gt;=CrashTest!$B$7,$A570&lt;=CrashTest!$C$7),5,0)))))</f>
        <v>0</v>
      </c>
      <c r="U570" s="8" t="str">
        <f aca="false">IF(T570=0,"",IF(T569=T570,MAX(U569,B570),B570))</f>
        <v/>
      </c>
      <c r="V570" s="9" t="str">
        <f aca="false">IF(T570=0,"",B570/U570-1)</f>
        <v/>
      </c>
      <c r="W570" s="8" t="str">
        <f aca="false">IF(T570=0,"",IF(T569=T570,MAX(W569,F570),F570))</f>
        <v/>
      </c>
      <c r="X570" s="9" t="str">
        <f aca="false">IF(T570=0,"",F570/W570-1)</f>
        <v/>
      </c>
    </row>
    <row r="571" customFormat="false" ht="15" hidden="false" customHeight="false" outlineLevel="0" collapsed="false">
      <c r="A571" s="5" t="n">
        <v>44399</v>
      </c>
      <c r="B571" s="6" t="n">
        <v>2020.92230333139</v>
      </c>
      <c r="C571" s="7" t="n">
        <v>979.5955515</v>
      </c>
      <c r="D571" s="0" t="n">
        <f aca="false">INT((ROW()-3)/30)</f>
        <v>18</v>
      </c>
      <c r="E571" s="0" t="n">
        <f aca="false">2+30*D571</f>
        <v>542</v>
      </c>
      <c r="F571" s="8" t="n">
        <f aca="false">INDEX($F:$F,$E571)*(2*B571/INDEX($B:$B,$E571)-C571/INDEX($C:$C,$E571))</f>
        <v>158.783642276926</v>
      </c>
      <c r="G571" s="9" t="n">
        <f aca="false">B571/B570-1</f>
        <v>0.0178445780912393</v>
      </c>
      <c r="H571" s="9" t="n">
        <f aca="false">F571/F570-1</f>
        <v>0.019853402644437</v>
      </c>
      <c r="I571" s="9" t="n">
        <f aca="false">LN(B571/B570)</f>
        <v>0.017687232691795</v>
      </c>
      <c r="J571" s="9" t="n">
        <f aca="false">LN(F571/F570)</f>
        <v>0.0196588940694436</v>
      </c>
      <c r="K571" s="9" t="n">
        <f aca="false">F571/F564-1</f>
        <v>0.0313024790110159</v>
      </c>
      <c r="L571" s="9" t="n">
        <f aca="false">F571/F541-1</f>
        <v>0.0495048719780928</v>
      </c>
      <c r="M571" s="9" t="n">
        <f aca="false">B571/B564-1</f>
        <v>0.0564846325620885</v>
      </c>
      <c r="N571" s="9" t="n">
        <f aca="false">B571/B541-1</f>
        <v>0.0820821108819283</v>
      </c>
      <c r="O571" s="8" t="n">
        <f aca="false">MAX(O570,F571)</f>
        <v>170.442864814416</v>
      </c>
      <c r="P571" s="9" t="n">
        <f aca="false">F571/O571-1</f>
        <v>-0.068405459801355</v>
      </c>
      <c r="Q571" s="8" t="n">
        <f aca="false">MAX(Q570,B571)</f>
        <v>4155.77199766219</v>
      </c>
      <c r="R571" s="9" t="n">
        <f aca="false">B571/Q571-1</f>
        <v>-0.513707127227324</v>
      </c>
      <c r="S571" s="9" t="n">
        <f aca="false">B571/INDEX($B:$B,$E571)-1</f>
        <v>0.0299739862614683</v>
      </c>
      <c r="T571" s="0" t="n">
        <f aca="false">IF(AND($A571&gt;=CrashTest!$B$3,$A571&lt;=CrashTest!$C$3),1,IF(AND($A571&gt;=CrashTest!$B$4,$A571&lt;=CrashTest!$C$4),2,IF(AND($A571&gt;=CrashTest!$B$5,$A571&lt;=CrashTest!$C$5),3,IF(AND($A571&gt;=CrashTest!$B$6,$A571&lt;=CrashTest!$C$6),4,IF(AND($A571&gt;=CrashTest!$B$7,$A571&lt;=CrashTest!$C$7),5,0)))))</f>
        <v>0</v>
      </c>
      <c r="U571" s="8" t="str">
        <f aca="false">IF(T571=0,"",IF(T570=T571,MAX(U570,B571),B571))</f>
        <v/>
      </c>
      <c r="V571" s="9" t="str">
        <f aca="false">IF(T571=0,"",B571/U571-1)</f>
        <v/>
      </c>
      <c r="W571" s="8" t="str">
        <f aca="false">IF(T571=0,"",IF(T570=T571,MAX(W570,F571),F571))</f>
        <v/>
      </c>
      <c r="X571" s="9" t="str">
        <f aca="false">IF(T571=0,"",F571/W571-1)</f>
        <v/>
      </c>
    </row>
    <row r="572" customFormat="false" ht="15" hidden="false" customHeight="false" outlineLevel="0" collapsed="false">
      <c r="A572" s="5" t="n">
        <v>44400</v>
      </c>
      <c r="B572" s="6" t="n">
        <v>2112.71626434833</v>
      </c>
      <c r="C572" s="7" t="n">
        <v>1008.514258</v>
      </c>
      <c r="D572" s="0" t="n">
        <f aca="false">INT((ROW()-3)/30)</f>
        <v>18</v>
      </c>
      <c r="E572" s="0" t="n">
        <f aca="false">2+30*D572</f>
        <v>542</v>
      </c>
      <c r="F572" s="8" t="n">
        <f aca="false">INDEX($F:$F,$E572)*(2*B572/INDEX($B:$B,$E572)-C572/INDEX($C:$C,$E572))</f>
        <v>168.532458030471</v>
      </c>
      <c r="G572" s="9" t="n">
        <f aca="false">B572/B571-1</f>
        <v>0.0454218160023381</v>
      </c>
      <c r="H572" s="9" t="n">
        <f aca="false">F572/F571-1</f>
        <v>0.0613968518025463</v>
      </c>
      <c r="I572" s="9" t="n">
        <f aca="false">LN(B572/B571)</f>
        <v>0.0444204556482311</v>
      </c>
      <c r="J572" s="9" t="n">
        <f aca="false">LN(F572/F571)</f>
        <v>0.0595858253271252</v>
      </c>
      <c r="K572" s="9" t="n">
        <f aca="false">F572/F565-1</f>
        <v>0.0965599862332809</v>
      </c>
      <c r="L572" s="9" t="n">
        <f aca="false">F572/F542-1</f>
        <v>0.0906633874804745</v>
      </c>
      <c r="M572" s="9" t="n">
        <f aca="false">B572/B565-1</f>
        <v>0.124917591808645</v>
      </c>
      <c r="N572" s="9" t="n">
        <f aca="false">B572/B542-1</f>
        <v>0.0767572751526315</v>
      </c>
      <c r="O572" s="8" t="n">
        <f aca="false">MAX(O571,F572)</f>
        <v>170.442864814416</v>
      </c>
      <c r="P572" s="9" t="n">
        <f aca="false">F572/O572-1</f>
        <v>-0.0112084878767175</v>
      </c>
      <c r="Q572" s="8" t="n">
        <f aca="false">MAX(Q571,B572)</f>
        <v>4155.77199766219</v>
      </c>
      <c r="R572" s="9" t="n">
        <f aca="false">B572/Q572-1</f>
        <v>-0.491618821836995</v>
      </c>
      <c r="S572" s="9" t="n">
        <f aca="false">B572/INDEX($B:$B,$E572)-1</f>
        <v>0.0767572751526315</v>
      </c>
      <c r="T572" s="0" t="n">
        <f aca="false">IF(AND($A572&gt;=CrashTest!$B$3,$A572&lt;=CrashTest!$C$3),1,IF(AND($A572&gt;=CrashTest!$B$4,$A572&lt;=CrashTest!$C$4),2,IF(AND($A572&gt;=CrashTest!$B$5,$A572&lt;=CrashTest!$C$5),3,IF(AND($A572&gt;=CrashTest!$B$6,$A572&lt;=CrashTest!$C$6),4,IF(AND($A572&gt;=CrashTest!$B$7,$A572&lt;=CrashTest!$C$7),5,0)))))</f>
        <v>0</v>
      </c>
      <c r="U572" s="8" t="str">
        <f aca="false">IF(T572=0,"",IF(T571=T572,MAX(U571,B572),B572))</f>
        <v/>
      </c>
      <c r="V572" s="9" t="str">
        <f aca="false">IF(T572=0,"",B572/U572-1)</f>
        <v/>
      </c>
      <c r="W572" s="8" t="str">
        <f aca="false">IF(T572=0,"",IF(T571=T572,MAX(W571,F572),F572))</f>
        <v/>
      </c>
      <c r="X572" s="9" t="str">
        <f aca="false">IF(T572=0,"",F572/W572-1)</f>
        <v/>
      </c>
    </row>
    <row r="573" customFormat="false" ht="15" hidden="false" customHeight="false" outlineLevel="0" collapsed="false">
      <c r="A573" s="5" t="n">
        <v>44401</v>
      </c>
      <c r="B573" s="6" t="n">
        <v>2179.33793220339</v>
      </c>
      <c r="C573" s="7" t="n">
        <v>1061.113686</v>
      </c>
      <c r="D573" s="0" t="n">
        <f aca="false">INT((ROW()-3)/30)</f>
        <v>19</v>
      </c>
      <c r="E573" s="0" t="n">
        <f aca="false">2+30*D573</f>
        <v>572</v>
      </c>
      <c r="F573" s="8" t="n">
        <f aca="false">INDEX($F:$F,$E573)*(2*B573/INDEX($B:$B,$E573)-C573/INDEX($C:$C,$E573))</f>
        <v>170.371475478384</v>
      </c>
      <c r="G573" s="9" t="n">
        <f aca="false">B573/B572-1</f>
        <v>0.0315336559760948</v>
      </c>
      <c r="H573" s="9" t="n">
        <f aca="false">F573/F572-1</f>
        <v>0.0109119481754687</v>
      </c>
      <c r="I573" s="9" t="n">
        <f aca="false">LN(B573/B572)</f>
        <v>0.0310466811850492</v>
      </c>
      <c r="J573" s="9" t="n">
        <f aca="false">LN(F573/F572)</f>
        <v>0.0108528424526394</v>
      </c>
      <c r="K573" s="9" t="n">
        <f aca="false">F573/F566-1</f>
        <v>0.109960646545259</v>
      </c>
      <c r="L573" s="9" t="n">
        <f aca="false">F573/F543-1</f>
        <v>0.09548562212557</v>
      </c>
      <c r="M573" s="9" t="n">
        <f aca="false">B573/B566-1</f>
        <v>0.148854428875903</v>
      </c>
      <c r="N573" s="9" t="n">
        <f aca="false">B573/B543-1</f>
        <v>0.0969828754107458</v>
      </c>
      <c r="O573" s="8" t="n">
        <f aca="false">MAX(O572,F573)</f>
        <v>170.442864814416</v>
      </c>
      <c r="P573" s="9" t="n">
        <f aca="false">F573/O573-1</f>
        <v>-0.000418846140084916</v>
      </c>
      <c r="Q573" s="8" t="n">
        <f aca="false">MAX(Q572,B573)</f>
        <v>4155.77199766219</v>
      </c>
      <c r="R573" s="9" t="n">
        <f aca="false">B573/Q573-1</f>
        <v>-0.475587704660081</v>
      </c>
      <c r="S573" s="9" t="n">
        <f aca="false">B573/INDEX($B:$B,$E573)-1</f>
        <v>0.0315336559760948</v>
      </c>
      <c r="T573" s="0" t="n">
        <f aca="false">IF(AND($A573&gt;=CrashTest!$B$3,$A573&lt;=CrashTest!$C$3),1,IF(AND($A573&gt;=CrashTest!$B$4,$A573&lt;=CrashTest!$C$4),2,IF(AND($A573&gt;=CrashTest!$B$5,$A573&lt;=CrashTest!$C$5),3,IF(AND($A573&gt;=CrashTest!$B$6,$A573&lt;=CrashTest!$C$6),4,IF(AND($A573&gt;=CrashTest!$B$7,$A573&lt;=CrashTest!$C$7),5,0)))))</f>
        <v>0</v>
      </c>
      <c r="U573" s="8" t="str">
        <f aca="false">IF(T573=0,"",IF(T572=T573,MAX(U572,B573),B573))</f>
        <v/>
      </c>
      <c r="V573" s="9" t="str">
        <f aca="false">IF(T573=0,"",B573/U573-1)</f>
        <v/>
      </c>
      <c r="W573" s="8" t="str">
        <f aca="false">IF(T573=0,"",IF(T572=T573,MAX(W572,F573),F573))</f>
        <v/>
      </c>
      <c r="X573" s="9" t="str">
        <f aca="false">IF(T573=0,"",F573/W573-1)</f>
        <v/>
      </c>
    </row>
    <row r="574" customFormat="false" ht="15" hidden="false" customHeight="false" outlineLevel="0" collapsed="false">
      <c r="A574" s="5" t="n">
        <v>44402</v>
      </c>
      <c r="B574" s="6" t="n">
        <v>2187.44493687902</v>
      </c>
      <c r="C574" s="7" t="n">
        <v>1066.740647</v>
      </c>
      <c r="D574" s="0" t="n">
        <f aca="false">INT((ROW()-3)/30)</f>
        <v>19</v>
      </c>
      <c r="E574" s="0" t="n">
        <f aca="false">2+30*D574</f>
        <v>572</v>
      </c>
      <c r="F574" s="8" t="n">
        <f aca="false">INDEX($F:$F,$E574)*(2*B574/INDEX($B:$B,$E574)-C574/INDEX($C:$C,$E574))</f>
        <v>170.724555859032</v>
      </c>
      <c r="G574" s="9" t="n">
        <f aca="false">B574/B573-1</f>
        <v>0.00371993923284464</v>
      </c>
      <c r="H574" s="9" t="n">
        <f aca="false">F574/F573-1</f>
        <v>0.00207241487847076</v>
      </c>
      <c r="I574" s="9" t="n">
        <f aca="false">LN(B574/B573)</f>
        <v>0.00371303736994153</v>
      </c>
      <c r="J574" s="9" t="n">
        <f aca="false">LN(F574/F573)</f>
        <v>0.00207027038909318</v>
      </c>
      <c r="K574" s="9" t="n">
        <f aca="false">F574/F567-1</f>
        <v>0.110500570192289</v>
      </c>
      <c r="L574" s="9" t="n">
        <f aca="false">F574/F544-1</f>
        <v>0.102560532308733</v>
      </c>
      <c r="M574" s="9" t="n">
        <f aca="false">B574/B567-1</f>
        <v>0.15573450892779</v>
      </c>
      <c r="N574" s="9" t="n">
        <f aca="false">B574/B544-1</f>
        <v>0.203316317587508</v>
      </c>
      <c r="O574" s="8" t="n">
        <f aca="false">MAX(O573,F574)</f>
        <v>170.724555859032</v>
      </c>
      <c r="P574" s="9" t="n">
        <f aca="false">F574/O574-1</f>
        <v>0</v>
      </c>
      <c r="Q574" s="8" t="n">
        <f aca="false">MAX(Q573,B574)</f>
        <v>4155.77199766219</v>
      </c>
      <c r="R574" s="9" t="n">
        <f aca="false">B574/Q574-1</f>
        <v>-0.47363692278846</v>
      </c>
      <c r="S574" s="9" t="n">
        <f aca="false">B574/INDEX($B:$B,$E574)-1</f>
        <v>0.0353708984929599</v>
      </c>
      <c r="T574" s="0" t="n">
        <f aca="false">IF(AND($A574&gt;=CrashTest!$B$3,$A574&lt;=CrashTest!$C$3),1,IF(AND($A574&gt;=CrashTest!$B$4,$A574&lt;=CrashTest!$C$4),2,IF(AND($A574&gt;=CrashTest!$B$5,$A574&lt;=CrashTest!$C$5),3,IF(AND($A574&gt;=CrashTest!$B$6,$A574&lt;=CrashTest!$C$6),4,IF(AND($A574&gt;=CrashTest!$B$7,$A574&lt;=CrashTest!$C$7),5,0)))))</f>
        <v>0</v>
      </c>
      <c r="U574" s="8" t="str">
        <f aca="false">IF(T574=0,"",IF(T573=T574,MAX(U573,B574),B574))</f>
        <v/>
      </c>
      <c r="V574" s="9" t="str">
        <f aca="false">IF(T574=0,"",B574/U574-1)</f>
        <v/>
      </c>
      <c r="W574" s="8" t="str">
        <f aca="false">IF(T574=0,"",IF(T573=T574,MAX(W573,F574),F574))</f>
        <v/>
      </c>
      <c r="X574" s="9" t="str">
        <f aca="false">IF(T574=0,"",F574/W574-1)</f>
        <v/>
      </c>
    </row>
    <row r="575" customFormat="false" ht="15" hidden="false" customHeight="false" outlineLevel="0" collapsed="false">
      <c r="A575" s="5" t="n">
        <v>44403</v>
      </c>
      <c r="B575" s="6" t="n">
        <v>2241.15922676797</v>
      </c>
      <c r="C575" s="7" t="n">
        <v>1098.704508</v>
      </c>
      <c r="D575" s="0" t="n">
        <f aca="false">INT((ROW()-3)/30)</f>
        <v>19</v>
      </c>
      <c r="E575" s="0" t="n">
        <f aca="false">2+30*D575</f>
        <v>572</v>
      </c>
      <c r="F575" s="8" t="n">
        <f aca="false">INDEX($F:$F,$E575)*(2*B575/INDEX($B:$B,$E575)-C575/INDEX($C:$C,$E575))</f>
        <v>173.952719253122</v>
      </c>
      <c r="G575" s="9" t="n">
        <f aca="false">B575/B574-1</f>
        <v>0.0245557220588089</v>
      </c>
      <c r="H575" s="9" t="n">
        <f aca="false">F575/F574-1</f>
        <v>0.0189086061922743</v>
      </c>
      <c r="I575" s="9" t="n">
        <f aca="false">LN(B575/B574)</f>
        <v>0.0242590767334361</v>
      </c>
      <c r="J575" s="9" t="n">
        <f aca="false">LN(F575/F574)</f>
        <v>0.018732060514864</v>
      </c>
      <c r="K575" s="9" t="n">
        <f aca="false">F575/F568-1</f>
        <v>0.149424306451802</v>
      </c>
      <c r="L575" s="9" t="n">
        <f aca="false">F575/F545-1</f>
        <v>0.162700123116365</v>
      </c>
      <c r="M575" s="9" t="n">
        <f aca="false">B575/B568-1</f>
        <v>0.229913353627757</v>
      </c>
      <c r="N575" s="9" t="n">
        <f aca="false">B575/B545-1</f>
        <v>0.243722937707761</v>
      </c>
      <c r="O575" s="8" t="n">
        <f aca="false">MAX(O574,F575)</f>
        <v>173.952719253122</v>
      </c>
      <c r="P575" s="9" t="n">
        <f aca="false">F575/O575-1</f>
        <v>0</v>
      </c>
      <c r="Q575" s="8" t="n">
        <f aca="false">MAX(Q574,B575)</f>
        <v>4155.77199766219</v>
      </c>
      <c r="R575" s="9" t="n">
        <f aca="false">B575/Q575-1</f>
        <v>-0.460711697362434</v>
      </c>
      <c r="S575" s="9" t="n">
        <f aca="false">B575/INDEX($B:$B,$E575)-1</f>
        <v>0.0607951785041321</v>
      </c>
      <c r="T575" s="0" t="n">
        <f aca="false">IF(AND($A575&gt;=CrashTest!$B$3,$A575&lt;=CrashTest!$C$3),1,IF(AND($A575&gt;=CrashTest!$B$4,$A575&lt;=CrashTest!$C$4),2,IF(AND($A575&gt;=CrashTest!$B$5,$A575&lt;=CrashTest!$C$5),3,IF(AND($A575&gt;=CrashTest!$B$6,$A575&lt;=CrashTest!$C$6),4,IF(AND($A575&gt;=CrashTest!$B$7,$A575&lt;=CrashTest!$C$7),5,0)))))</f>
        <v>0</v>
      </c>
      <c r="U575" s="8" t="str">
        <f aca="false">IF(T575=0,"",IF(T574=T575,MAX(U574,B575),B575))</f>
        <v/>
      </c>
      <c r="V575" s="9" t="str">
        <f aca="false">IF(T575=0,"",B575/U575-1)</f>
        <v/>
      </c>
      <c r="W575" s="8" t="str">
        <f aca="false">IF(T575=0,"",IF(T574=T575,MAX(W574,F575),F575))</f>
        <v/>
      </c>
      <c r="X575" s="9" t="str">
        <f aca="false">IF(T575=0,"",F575/W575-1)</f>
        <v/>
      </c>
    </row>
    <row r="576" customFormat="false" ht="15" hidden="false" customHeight="false" outlineLevel="0" collapsed="false">
      <c r="A576" s="5" t="n">
        <v>44404</v>
      </c>
      <c r="B576" s="6" t="n">
        <v>2286.22890005845</v>
      </c>
      <c r="C576" s="7" t="n">
        <v>1161.555272</v>
      </c>
      <c r="D576" s="0" t="n">
        <f aca="false">INT((ROW()-3)/30)</f>
        <v>19</v>
      </c>
      <c r="E576" s="0" t="n">
        <f aca="false">2+30*D576</f>
        <v>572</v>
      </c>
      <c r="F576" s="8" t="n">
        <f aca="false">INDEX($F:$F,$E576)*(2*B576/INDEX($B:$B,$E576)-C576/INDEX($C:$C,$E576))</f>
        <v>170.640212317282</v>
      </c>
      <c r="G576" s="9" t="n">
        <f aca="false">B576/B575-1</f>
        <v>0.0201099827054574</v>
      </c>
      <c r="H576" s="9" t="n">
        <f aca="false">F576/F575-1</f>
        <v>-0.0190425705908018</v>
      </c>
      <c r="I576" s="9" t="n">
        <f aca="false">LN(B576/B575)</f>
        <v>0.0199104476651758</v>
      </c>
      <c r="J576" s="9" t="n">
        <f aca="false">LN(F576/F575)</f>
        <v>-0.0192262154560258</v>
      </c>
      <c r="K576" s="9" t="n">
        <f aca="false">F576/F569-1</f>
        <v>0.14121142819759</v>
      </c>
      <c r="L576" s="9" t="n">
        <f aca="false">F576/F546-1</f>
        <v>0.11686588803133</v>
      </c>
      <c r="M576" s="9" t="n">
        <f aca="false">B576/B569-1</f>
        <v>0.280560924978669</v>
      </c>
      <c r="N576" s="9" t="n">
        <f aca="false">B576/B546-1</f>
        <v>0.163758407625384</v>
      </c>
      <c r="O576" s="8" t="n">
        <f aca="false">MAX(O575,F576)</f>
        <v>173.952719253122</v>
      </c>
      <c r="P576" s="9" t="n">
        <f aca="false">F576/O576-1</f>
        <v>-0.0190425705908018</v>
      </c>
      <c r="Q576" s="8" t="n">
        <f aca="false">MAX(Q575,B576)</f>
        <v>4155.77199766219</v>
      </c>
      <c r="R576" s="9" t="n">
        <f aca="false">B576/Q576-1</f>
        <v>-0.449866618923137</v>
      </c>
      <c r="S576" s="9" t="n">
        <f aca="false">B576/INDEX($B:$B,$E576)-1</f>
        <v>0.0821277511978829</v>
      </c>
      <c r="T576" s="0" t="n">
        <f aca="false">IF(AND($A576&gt;=CrashTest!$B$3,$A576&lt;=CrashTest!$C$3),1,IF(AND($A576&gt;=CrashTest!$B$4,$A576&lt;=CrashTest!$C$4),2,IF(AND($A576&gt;=CrashTest!$B$5,$A576&lt;=CrashTest!$C$5),3,IF(AND($A576&gt;=CrashTest!$B$6,$A576&lt;=CrashTest!$C$6),4,IF(AND($A576&gt;=CrashTest!$B$7,$A576&lt;=CrashTest!$C$7),5,0)))))</f>
        <v>0</v>
      </c>
      <c r="U576" s="8" t="str">
        <f aca="false">IF(T576=0,"",IF(T575=T576,MAX(U575,B576),B576))</f>
        <v/>
      </c>
      <c r="V576" s="9" t="str">
        <f aca="false">IF(T576=0,"",B576/U576-1)</f>
        <v/>
      </c>
      <c r="W576" s="8" t="str">
        <f aca="false">IF(T576=0,"",IF(T575=T576,MAX(W575,F576),F576))</f>
        <v/>
      </c>
      <c r="X576" s="9" t="str">
        <f aca="false">IF(T576=0,"",F576/W576-1)</f>
        <v/>
      </c>
    </row>
    <row r="577" customFormat="false" ht="15" hidden="false" customHeight="false" outlineLevel="0" collapsed="false">
      <c r="A577" s="5" t="n">
        <v>44405</v>
      </c>
      <c r="B577" s="6" t="n">
        <v>2297.03134436002</v>
      </c>
      <c r="C577" s="7" t="n">
        <v>1160.84822</v>
      </c>
      <c r="D577" s="0" t="n">
        <f aca="false">INT((ROW()-3)/30)</f>
        <v>19</v>
      </c>
      <c r="E577" s="0" t="n">
        <f aca="false">2+30*D577</f>
        <v>572</v>
      </c>
      <c r="F577" s="8" t="n">
        <f aca="false">INDEX($F:$F,$E577)*(2*B577/INDEX($B:$B,$E577)-C577/INDEX($C:$C,$E577))</f>
        <v>172.481800549558</v>
      </c>
      <c r="G577" s="9" t="n">
        <f aca="false">B577/B576-1</f>
        <v>0.0047250055763417</v>
      </c>
      <c r="H577" s="9" t="n">
        <f aca="false">F577/F576-1</f>
        <v>0.0107922289082254</v>
      </c>
      <c r="I577" s="9" t="n">
        <f aca="false">LN(B577/B576)</f>
        <v>0.00471387777633755</v>
      </c>
      <c r="J577" s="9" t="n">
        <f aca="false">LN(F577/F576)</f>
        <v>0.01073440844163</v>
      </c>
      <c r="K577" s="9" t="n">
        <f aca="false">F577/F570-1</f>
        <v>0.107835471351122</v>
      </c>
      <c r="L577" s="9" t="n">
        <f aca="false">F577/F547-1</f>
        <v>0.103297941906811</v>
      </c>
      <c r="M577" s="9" t="n">
        <f aca="false">B577/B570-1</f>
        <v>0.156907861182177</v>
      </c>
      <c r="N577" s="9" t="n">
        <f aca="false">B577/B547-1</f>
        <v>0.104725281195834</v>
      </c>
      <c r="O577" s="8" t="n">
        <f aca="false">MAX(O576,F577)</f>
        <v>173.952719253122</v>
      </c>
      <c r="P577" s="9" t="n">
        <f aca="false">F577/O577-1</f>
        <v>-0.00845585346339339</v>
      </c>
      <c r="Q577" s="8" t="n">
        <f aca="false">MAX(Q576,B577)</f>
        <v>4155.77199766219</v>
      </c>
      <c r="R577" s="9" t="n">
        <f aca="false">B577/Q577-1</f>
        <v>-0.447267235629817</v>
      </c>
      <c r="S577" s="9" t="n">
        <f aca="false">B577/INDEX($B:$B,$E577)-1</f>
        <v>0.087240810856607</v>
      </c>
      <c r="T577" s="0" t="n">
        <f aca="false">IF(AND($A577&gt;=CrashTest!$B$3,$A577&lt;=CrashTest!$C$3),1,IF(AND($A577&gt;=CrashTest!$B$4,$A577&lt;=CrashTest!$C$4),2,IF(AND($A577&gt;=CrashTest!$B$5,$A577&lt;=CrashTest!$C$5),3,IF(AND($A577&gt;=CrashTest!$B$6,$A577&lt;=CrashTest!$C$6),4,IF(AND($A577&gt;=CrashTest!$B$7,$A577&lt;=CrashTest!$C$7),5,0)))))</f>
        <v>0</v>
      </c>
      <c r="U577" s="8" t="str">
        <f aca="false">IF(T577=0,"",IF(T576=T577,MAX(U576,B577),B577))</f>
        <v/>
      </c>
      <c r="V577" s="9" t="str">
        <f aca="false">IF(T577=0,"",B577/U577-1)</f>
        <v/>
      </c>
      <c r="W577" s="8" t="str">
        <f aca="false">IF(T577=0,"",IF(T576=T577,MAX(W576,F577),F577))</f>
        <v/>
      </c>
      <c r="X577" s="9" t="str">
        <f aca="false">IF(T577=0,"",F577/W577-1)</f>
        <v/>
      </c>
    </row>
    <row r="578" customFormat="false" ht="15" hidden="false" customHeight="false" outlineLevel="0" collapsed="false">
      <c r="A578" s="5" t="n">
        <v>44406</v>
      </c>
      <c r="B578" s="6" t="n">
        <v>2384.45420572764</v>
      </c>
      <c r="C578" s="7" t="n">
        <v>1232.271753</v>
      </c>
      <c r="D578" s="0" t="n">
        <f aca="false">INT((ROW()-3)/30)</f>
        <v>19</v>
      </c>
      <c r="E578" s="0" t="n">
        <f aca="false">2+30*D578</f>
        <v>572</v>
      </c>
      <c r="F578" s="8" t="n">
        <f aca="false">INDEX($F:$F,$E578)*(2*B578/INDEX($B:$B,$E578)-C578/INDEX($C:$C,$E578))</f>
        <v>174.493772235064</v>
      </c>
      <c r="G578" s="9" t="n">
        <f aca="false">B578/B577-1</f>
        <v>0.0380590633132945</v>
      </c>
      <c r="H578" s="9" t="n">
        <f aca="false">F578/F577-1</f>
        <v>0.0116648346613699</v>
      </c>
      <c r="I578" s="9" t="n">
        <f aca="false">LN(B578/B577)</f>
        <v>0.0373526841974303</v>
      </c>
      <c r="J578" s="9" t="n">
        <f aca="false">LN(F578/F577)</f>
        <v>0.01159732496333</v>
      </c>
      <c r="K578" s="9" t="n">
        <f aca="false">F578/F571-1</f>
        <v>0.0989404811028278</v>
      </c>
      <c r="L578" s="9" t="n">
        <f aca="false">F578/F548-1</f>
        <v>0.0990220703591545</v>
      </c>
      <c r="M578" s="9" t="n">
        <f aca="false">B578/B571-1</f>
        <v>0.179884155762439</v>
      </c>
      <c r="N578" s="9" t="n">
        <f aca="false">B578/B548-1</f>
        <v>0.0988317688678859</v>
      </c>
      <c r="O578" s="8" t="n">
        <f aca="false">MAX(O577,F578)</f>
        <v>174.493772235064</v>
      </c>
      <c r="P578" s="9" t="n">
        <f aca="false">F578/O578-1</f>
        <v>0</v>
      </c>
      <c r="Q578" s="8" t="n">
        <f aca="false">MAX(Q577,B578)</f>
        <v>4155.77199766219</v>
      </c>
      <c r="R578" s="9" t="n">
        <f aca="false">B578/Q578-1</f>
        <v>-0.42623074435532</v>
      </c>
      <c r="S578" s="9" t="n">
        <f aca="false">B578/INDEX($B:$B,$E578)-1</f>
        <v>0.128620177713796</v>
      </c>
      <c r="T578" s="0" t="n">
        <f aca="false">IF(AND($A578&gt;=CrashTest!$B$3,$A578&lt;=CrashTest!$C$3),1,IF(AND($A578&gt;=CrashTest!$B$4,$A578&lt;=CrashTest!$C$4),2,IF(AND($A578&gt;=CrashTest!$B$5,$A578&lt;=CrashTest!$C$5),3,IF(AND($A578&gt;=CrashTest!$B$6,$A578&lt;=CrashTest!$C$6),4,IF(AND($A578&gt;=CrashTest!$B$7,$A578&lt;=CrashTest!$C$7),5,0)))))</f>
        <v>0</v>
      </c>
      <c r="U578" s="8" t="str">
        <f aca="false">IF(T578=0,"",IF(T577=T578,MAX(U577,B578),B578))</f>
        <v/>
      </c>
      <c r="V578" s="9" t="str">
        <f aca="false">IF(T578=0,"",B578/U578-1)</f>
        <v/>
      </c>
      <c r="W578" s="8" t="str">
        <f aca="false">IF(T578=0,"",IF(T577=T578,MAX(W577,F578),F578))</f>
        <v/>
      </c>
      <c r="X578" s="9" t="str">
        <f aca="false">IF(T578=0,"",F578/W578-1)</f>
        <v/>
      </c>
    </row>
    <row r="579" customFormat="false" ht="15" hidden="false" customHeight="false" outlineLevel="0" collapsed="false">
      <c r="A579" s="5" t="n">
        <v>44407</v>
      </c>
      <c r="B579" s="6" t="n">
        <v>2451.30431092928</v>
      </c>
      <c r="C579" s="7" t="n">
        <v>1302.225881</v>
      </c>
      <c r="D579" s="0" t="n">
        <f aca="false">INT((ROW()-3)/30)</f>
        <v>19</v>
      </c>
      <c r="E579" s="0" t="n">
        <f aca="false">2+30*D579</f>
        <v>572</v>
      </c>
      <c r="F579" s="8" t="n">
        <f aca="false">INDEX($F:$F,$E579)*(2*B579/INDEX($B:$B,$E579)-C579/INDEX($C:$C,$E579))</f>
        <v>173.469097082626</v>
      </c>
      <c r="G579" s="9" t="n">
        <f aca="false">B579/B578-1</f>
        <v>0.0280358100571028</v>
      </c>
      <c r="H579" s="9" t="n">
        <f aca="false">F579/F578-1</f>
        <v>-0.00587227348754804</v>
      </c>
      <c r="I579" s="9" t="n">
        <f aca="false">LN(B579/B578)</f>
        <v>0.0276500011121574</v>
      </c>
      <c r="J579" s="9" t="n">
        <f aca="false">LN(F579/F578)</f>
        <v>-0.0058895830832227</v>
      </c>
      <c r="K579" s="9" t="n">
        <f aca="false">F579/F572-1</f>
        <v>0.0292919186597436</v>
      </c>
      <c r="L579" s="9" t="n">
        <f aca="false">F579/F549-1</f>
        <v>0.0917995876746849</v>
      </c>
      <c r="M579" s="9" t="n">
        <f aca="false">B579/B572-1</f>
        <v>0.160261958642794</v>
      </c>
      <c r="N579" s="9" t="n">
        <f aca="false">B579/B549-1</f>
        <v>0.0787913968414122</v>
      </c>
      <c r="O579" s="8" t="n">
        <f aca="false">MAX(O578,F579)</f>
        <v>174.493772235064</v>
      </c>
      <c r="P579" s="9" t="n">
        <f aca="false">F579/O579-1</f>
        <v>-0.00587227348754804</v>
      </c>
      <c r="Q579" s="8" t="n">
        <f aca="false">MAX(Q578,B579)</f>
        <v>4155.77199766219</v>
      </c>
      <c r="R579" s="9" t="n">
        <f aca="false">B579/Q579-1</f>
        <v>-0.410144658487461</v>
      </c>
      <c r="S579" s="9" t="n">
        <f aca="false">B579/INDEX($B:$B,$E579)-1</f>
        <v>0.160261958642794</v>
      </c>
      <c r="T579" s="0" t="n">
        <f aca="false">IF(AND($A579&gt;=CrashTest!$B$3,$A579&lt;=CrashTest!$C$3),1,IF(AND($A579&gt;=CrashTest!$B$4,$A579&lt;=CrashTest!$C$4),2,IF(AND($A579&gt;=CrashTest!$B$5,$A579&lt;=CrashTest!$C$5),3,IF(AND($A579&gt;=CrashTest!$B$6,$A579&lt;=CrashTest!$C$6),4,IF(AND($A579&gt;=CrashTest!$B$7,$A579&lt;=CrashTest!$C$7),5,0)))))</f>
        <v>0</v>
      </c>
      <c r="U579" s="8" t="str">
        <f aca="false">IF(T579=0,"",IF(T578=T579,MAX(U578,B579),B579))</f>
        <v/>
      </c>
      <c r="V579" s="9" t="str">
        <f aca="false">IF(T579=0,"",B579/U579-1)</f>
        <v/>
      </c>
      <c r="W579" s="8" t="str">
        <f aca="false">IF(T579=0,"",IF(T578=T579,MAX(W578,F579),F579))</f>
        <v/>
      </c>
      <c r="X579" s="9" t="str">
        <f aca="false">IF(T579=0,"",F579/W579-1)</f>
        <v/>
      </c>
    </row>
    <row r="580" customFormat="false" ht="15" hidden="false" customHeight="false" outlineLevel="0" collapsed="false">
      <c r="A580" s="5" t="n">
        <v>44408</v>
      </c>
      <c r="B580" s="6" t="n">
        <v>2544.37537592051</v>
      </c>
      <c r="C580" s="7" t="n">
        <v>1361.523429</v>
      </c>
      <c r="D580" s="0" t="n">
        <f aca="false">INT((ROW()-3)/30)</f>
        <v>19</v>
      </c>
      <c r="E580" s="0" t="n">
        <f aca="false">2+30*D580</f>
        <v>572</v>
      </c>
      <c r="F580" s="8" t="n">
        <f aca="false">INDEX($F:$F,$E580)*(2*B580/INDEX($B:$B,$E580)-C580/INDEX($C:$C,$E580))</f>
        <v>178.408557986908</v>
      </c>
      <c r="G580" s="9" t="n">
        <f aca="false">B580/B579-1</f>
        <v>0.0379679767119356</v>
      </c>
      <c r="H580" s="9" t="n">
        <f aca="false">F580/F579-1</f>
        <v>0.0284745870437602</v>
      </c>
      <c r="I580" s="9" t="n">
        <f aca="false">LN(B580/B579)</f>
        <v>0.037264933315904</v>
      </c>
      <c r="J580" s="9" t="n">
        <f aca="false">LN(F580/F579)</f>
        <v>0.0280767210489338</v>
      </c>
      <c r="K580" s="9" t="n">
        <f aca="false">F580/F573-1</f>
        <v>0.0471738739478358</v>
      </c>
      <c r="L580" s="9" t="n">
        <f aca="false">F580/F550-1</f>
        <v>0.122977762711794</v>
      </c>
      <c r="M580" s="9" t="n">
        <f aca="false">B580/B573-1</f>
        <v>0.167499238334302</v>
      </c>
      <c r="N580" s="9" t="n">
        <f aca="false">B580/B550-1</f>
        <v>0.2032669153029</v>
      </c>
      <c r="O580" s="8" t="n">
        <f aca="false">MAX(O579,F580)</f>
        <v>178.408557986908</v>
      </c>
      <c r="P580" s="9" t="n">
        <f aca="false">F580/O580-1</f>
        <v>0</v>
      </c>
      <c r="Q580" s="8" t="n">
        <f aca="false">MAX(Q579,B580)</f>
        <v>4155.77199766219</v>
      </c>
      <c r="R580" s="9" t="n">
        <f aca="false">B580/Q580-1</f>
        <v>-0.387749044617502</v>
      </c>
      <c r="S580" s="9" t="n">
        <f aca="false">B580/INDEX($B:$B,$E580)-1</f>
        <v>0.204314757668288</v>
      </c>
      <c r="T580" s="0" t="n">
        <f aca="false">IF(AND($A580&gt;=CrashTest!$B$3,$A580&lt;=CrashTest!$C$3),1,IF(AND($A580&gt;=CrashTest!$B$4,$A580&lt;=CrashTest!$C$4),2,IF(AND($A580&gt;=CrashTest!$B$5,$A580&lt;=CrashTest!$C$5),3,IF(AND($A580&gt;=CrashTest!$B$6,$A580&lt;=CrashTest!$C$6),4,IF(AND($A580&gt;=CrashTest!$B$7,$A580&lt;=CrashTest!$C$7),5,0)))))</f>
        <v>0</v>
      </c>
      <c r="U580" s="8" t="str">
        <f aca="false">IF(T580=0,"",IF(T579=T580,MAX(U579,B580),B580))</f>
        <v/>
      </c>
      <c r="V580" s="9" t="str">
        <f aca="false">IF(T580=0,"",B580/U580-1)</f>
        <v/>
      </c>
      <c r="W580" s="8" t="str">
        <f aca="false">IF(T580=0,"",IF(T579=T580,MAX(W579,F580),F580))</f>
        <v/>
      </c>
      <c r="X580" s="9" t="str">
        <f aca="false">IF(T580=0,"",F580/W580-1)</f>
        <v/>
      </c>
    </row>
    <row r="581" customFormat="false" ht="15" hidden="false" customHeight="false" outlineLevel="0" collapsed="false">
      <c r="A581" s="5" t="n">
        <v>44409</v>
      </c>
      <c r="B581" s="6" t="n">
        <v>2563.73753068381</v>
      </c>
      <c r="C581" s="7" t="n">
        <v>1382.906475</v>
      </c>
      <c r="D581" s="0" t="n">
        <f aca="false">INT((ROW()-3)/30)</f>
        <v>19</v>
      </c>
      <c r="E581" s="0" t="n">
        <f aca="false">2+30*D581</f>
        <v>572</v>
      </c>
      <c r="F581" s="8" t="n">
        <f aca="false">INDEX($F:$F,$E581)*(2*B581/INDEX($B:$B,$E581)-C581/INDEX($C:$C,$E581))</f>
        <v>177.924302790965</v>
      </c>
      <c r="G581" s="9" t="n">
        <f aca="false">B581/B580-1</f>
        <v>0.00760978704107096</v>
      </c>
      <c r="H581" s="9" t="n">
        <f aca="false">F581/F580-1</f>
        <v>-0.00271430474752676</v>
      </c>
      <c r="I581" s="9" t="n">
        <f aca="false">LN(B581/B580)</f>
        <v>0.0075809786697395</v>
      </c>
      <c r="J581" s="9" t="n">
        <f aca="false">LN(F581/F580)</f>
        <v>-0.00271799515209243</v>
      </c>
      <c r="K581" s="9" t="n">
        <f aca="false">F581/F574-1</f>
        <v>0.042171712766834</v>
      </c>
      <c r="L581" s="9" t="n">
        <f aca="false">F581/F551-1</f>
        <v>0.129592470131795</v>
      </c>
      <c r="M581" s="9" t="n">
        <f aca="false">B581/B574-1</f>
        <v>0.172023801587286</v>
      </c>
      <c r="N581" s="9" t="n">
        <f aca="false">B581/B551-1</f>
        <v>0.192436213458052</v>
      </c>
      <c r="O581" s="8" t="n">
        <f aca="false">MAX(O580,F581)</f>
        <v>178.408557986908</v>
      </c>
      <c r="P581" s="9" t="n">
        <f aca="false">F581/O581-1</f>
        <v>-0.00271430474752676</v>
      </c>
      <c r="Q581" s="8" t="n">
        <f aca="false">MAX(Q580,B581)</f>
        <v>4155.77199766219</v>
      </c>
      <c r="R581" s="9" t="n">
        <f aca="false">B581/Q581-1</f>
        <v>-0.383089945231349</v>
      </c>
      <c r="S581" s="9" t="n">
        <f aca="false">B581/INDEX($B:$B,$E581)-1</f>
        <v>0.213479336504563</v>
      </c>
      <c r="T581" s="0" t="n">
        <f aca="false">IF(AND($A581&gt;=CrashTest!$B$3,$A581&lt;=CrashTest!$C$3),1,IF(AND($A581&gt;=CrashTest!$B$4,$A581&lt;=CrashTest!$C$4),2,IF(AND($A581&gt;=CrashTest!$B$5,$A581&lt;=CrashTest!$C$5),3,IF(AND($A581&gt;=CrashTest!$B$6,$A581&lt;=CrashTest!$C$6),4,IF(AND($A581&gt;=CrashTest!$B$7,$A581&lt;=CrashTest!$C$7),5,0)))))</f>
        <v>0</v>
      </c>
      <c r="U581" s="8" t="str">
        <f aca="false">IF(T581=0,"",IF(T580=T581,MAX(U580,B581),B581))</f>
        <v/>
      </c>
      <c r="V581" s="9" t="str">
        <f aca="false">IF(T581=0,"",B581/U581-1)</f>
        <v/>
      </c>
      <c r="W581" s="8" t="str">
        <f aca="false">IF(T581=0,"",IF(T580=T581,MAX(W580,F581),F581))</f>
        <v/>
      </c>
      <c r="X581" s="9" t="str">
        <f aca="false">IF(T581=0,"",F581/W581-1)</f>
        <v/>
      </c>
    </row>
    <row r="582" customFormat="false" ht="15" hidden="false" customHeight="false" outlineLevel="0" collapsed="false">
      <c r="A582" s="5" t="n">
        <v>44410</v>
      </c>
      <c r="B582" s="6" t="n">
        <v>2619.04099941555</v>
      </c>
      <c r="C582" s="7" t="n">
        <v>1427.305013</v>
      </c>
      <c r="D582" s="0" t="n">
        <f aca="false">INT((ROW()-3)/30)</f>
        <v>19</v>
      </c>
      <c r="E582" s="0" t="n">
        <f aca="false">2+30*D582</f>
        <v>572</v>
      </c>
      <c r="F582" s="8" t="n">
        <f aca="false">INDEX($F:$F,$E582)*(2*B582/INDEX($B:$B,$E582)-C582/INDEX($C:$C,$E582))</f>
        <v>179.328050965405</v>
      </c>
      <c r="G582" s="9" t="n">
        <f aca="false">B582/B581-1</f>
        <v>0.0215714237787006</v>
      </c>
      <c r="H582" s="9" t="n">
        <f aca="false">F582/F581-1</f>
        <v>0.00788958086343961</v>
      </c>
      <c r="I582" s="9" t="n">
        <f aca="false">LN(B582/B581)</f>
        <v>0.0213420533194205</v>
      </c>
      <c r="J582" s="9" t="n">
        <f aca="false">LN(F582/F581)</f>
        <v>0.00785862085472006</v>
      </c>
      <c r="K582" s="9" t="n">
        <f aca="false">F582/F575-1</f>
        <v>0.0309011076996257</v>
      </c>
      <c r="L582" s="9" t="n">
        <f aca="false">F582/F552-1</f>
        <v>0.135843654187568</v>
      </c>
      <c r="M582" s="9" t="n">
        <f aca="false">B582/B575-1</f>
        <v>0.168609962261598</v>
      </c>
      <c r="N582" s="9" t="n">
        <f aca="false">B582/B552-1</f>
        <v>0.181929319482576</v>
      </c>
      <c r="O582" s="8" t="n">
        <f aca="false">MAX(O581,F582)</f>
        <v>179.328050965405</v>
      </c>
      <c r="P582" s="9" t="n">
        <f aca="false">F582/O582-1</f>
        <v>0</v>
      </c>
      <c r="Q582" s="8" t="n">
        <f aca="false">MAX(Q581,B582)</f>
        <v>4155.77199766219</v>
      </c>
      <c r="R582" s="9" t="n">
        <f aca="false">B582/Q582-1</f>
        <v>-0.369782317006593</v>
      </c>
      <c r="S582" s="9" t="n">
        <f aca="false">B582/INDEX($B:$B,$E582)-1</f>
        <v>0.239655813518999</v>
      </c>
      <c r="T582" s="0" t="n">
        <f aca="false">IF(AND($A582&gt;=CrashTest!$B$3,$A582&lt;=CrashTest!$C$3),1,IF(AND($A582&gt;=CrashTest!$B$4,$A582&lt;=CrashTest!$C$4),2,IF(AND($A582&gt;=CrashTest!$B$5,$A582&lt;=CrashTest!$C$5),3,IF(AND($A582&gt;=CrashTest!$B$6,$A582&lt;=CrashTest!$C$6),4,IF(AND($A582&gt;=CrashTest!$B$7,$A582&lt;=CrashTest!$C$7),5,0)))))</f>
        <v>0</v>
      </c>
      <c r="U582" s="8" t="str">
        <f aca="false">IF(T582=0,"",IF(T581=T582,MAX(U581,B582),B582))</f>
        <v/>
      </c>
      <c r="V582" s="9" t="str">
        <f aca="false">IF(T582=0,"",B582/U582-1)</f>
        <v/>
      </c>
      <c r="W582" s="8" t="str">
        <f aca="false">IF(T582=0,"",IF(T581=T582,MAX(W581,F582),F582))</f>
        <v/>
      </c>
      <c r="X582" s="9" t="str">
        <f aca="false">IF(T582=0,"",F582/W582-1)</f>
        <v/>
      </c>
    </row>
    <row r="583" customFormat="false" ht="15" hidden="false" customHeight="false" outlineLevel="0" collapsed="false">
      <c r="A583" s="5" t="n">
        <v>44411</v>
      </c>
      <c r="B583" s="6" t="n">
        <v>2512.91529164231</v>
      </c>
      <c r="C583" s="7" t="n">
        <v>1337.22424</v>
      </c>
      <c r="D583" s="0" t="n">
        <f aca="false">INT((ROW()-3)/30)</f>
        <v>19</v>
      </c>
      <c r="E583" s="0" t="n">
        <f aca="false">2+30*D583</f>
        <v>572</v>
      </c>
      <c r="F583" s="8" t="n">
        <f aca="false">INDEX($F:$F,$E583)*(2*B583/INDEX($B:$B,$E583)-C583/INDEX($C:$C,$E583))</f>
        <v>177.450012737633</v>
      </c>
      <c r="G583" s="9" t="n">
        <f aca="false">B583/B582-1</f>
        <v>-0.0405208272023699</v>
      </c>
      <c r="H583" s="9" t="n">
        <f aca="false">F583/F582-1</f>
        <v>-0.0104726406028594</v>
      </c>
      <c r="I583" s="9" t="n">
        <f aca="false">LN(B583/B582)</f>
        <v>-0.0413646700778051</v>
      </c>
      <c r="J583" s="9" t="n">
        <f aca="false">LN(F583/F582)</f>
        <v>-0.0105278646025709</v>
      </c>
      <c r="K583" s="9" t="n">
        <f aca="false">F583/F576-1</f>
        <v>0.0399073602164135</v>
      </c>
      <c r="L583" s="9" t="n">
        <f aca="false">F583/F553-1</f>
        <v>0.100416238055688</v>
      </c>
      <c r="M583" s="9" t="n">
        <f aca="false">B583/B576-1</f>
        <v>0.0991529726433187</v>
      </c>
      <c r="N583" s="9" t="n">
        <f aca="false">B583/B553-1</f>
        <v>0.080397431917667</v>
      </c>
      <c r="O583" s="8" t="n">
        <f aca="false">MAX(O582,F583)</f>
        <v>179.328050965405</v>
      </c>
      <c r="P583" s="9" t="n">
        <f aca="false">F583/O583-1</f>
        <v>-0.0104726406028594</v>
      </c>
      <c r="Q583" s="8" t="n">
        <f aca="false">MAX(Q582,B583)</f>
        <v>4155.77199766219</v>
      </c>
      <c r="R583" s="9" t="n">
        <f aca="false">B583/Q583-1</f>
        <v>-0.395319258839046</v>
      </c>
      <c r="S583" s="9" t="n">
        <f aca="false">B583/INDEX($B:$B,$E583)-1</f>
        <v>0.189423934508983</v>
      </c>
      <c r="T583" s="0" t="n">
        <f aca="false">IF(AND($A583&gt;=CrashTest!$B$3,$A583&lt;=CrashTest!$C$3),1,IF(AND($A583&gt;=CrashTest!$B$4,$A583&lt;=CrashTest!$C$4),2,IF(AND($A583&gt;=CrashTest!$B$5,$A583&lt;=CrashTest!$C$5),3,IF(AND($A583&gt;=CrashTest!$B$6,$A583&lt;=CrashTest!$C$6),4,IF(AND($A583&gt;=CrashTest!$B$7,$A583&lt;=CrashTest!$C$7),5,0)))))</f>
        <v>0</v>
      </c>
      <c r="U583" s="8" t="str">
        <f aca="false">IF(T583=0,"",IF(T582=T583,MAX(U582,B583),B583))</f>
        <v/>
      </c>
      <c r="V583" s="9" t="str">
        <f aca="false">IF(T583=0,"",B583/U583-1)</f>
        <v/>
      </c>
      <c r="W583" s="8" t="str">
        <f aca="false">IF(T583=0,"",IF(T582=T583,MAX(W582,F583),F583))</f>
        <v/>
      </c>
      <c r="X583" s="9" t="str">
        <f aca="false">IF(T583=0,"",F583/W583-1)</f>
        <v/>
      </c>
    </row>
    <row r="584" customFormat="false" ht="15" hidden="false" customHeight="false" outlineLevel="0" collapsed="false">
      <c r="A584" s="5" t="n">
        <v>44412</v>
      </c>
      <c r="B584" s="6" t="n">
        <v>2727.93425365284</v>
      </c>
      <c r="C584" s="7" t="n">
        <v>1529.748321</v>
      </c>
      <c r="D584" s="0" t="n">
        <f aca="false">INT((ROW()-3)/30)</f>
        <v>19</v>
      </c>
      <c r="E584" s="0" t="n">
        <f aca="false">2+30*D584</f>
        <v>572</v>
      </c>
      <c r="F584" s="8" t="n">
        <f aca="false">INDEX($F:$F,$E584)*(2*B584/INDEX($B:$B,$E584)-C584/INDEX($C:$C,$E584))</f>
        <v>179.58172757427</v>
      </c>
      <c r="G584" s="9" t="n">
        <f aca="false">B584/B583-1</f>
        <v>0.0855655432260931</v>
      </c>
      <c r="H584" s="9" t="n">
        <f aca="false">F584/F583-1</f>
        <v>0.0120130441454998</v>
      </c>
      <c r="I584" s="9" t="n">
        <f aca="false">LN(B584/B583)</f>
        <v>0.0821010891914841</v>
      </c>
      <c r="J584" s="9" t="n">
        <f aca="false">LN(F584/F583)</f>
        <v>0.011941460254043</v>
      </c>
      <c r="K584" s="9" t="n">
        <f aca="false">F584/F577-1</f>
        <v>0.0411633401442342</v>
      </c>
      <c r="L584" s="9" t="n">
        <f aca="false">F584/F554-1</f>
        <v>0.103541356529801</v>
      </c>
      <c r="M584" s="9" t="n">
        <f aca="false">B584/B577-1</f>
        <v>0.187591218705322</v>
      </c>
      <c r="N584" s="9" t="n">
        <f aca="false">B584/B554-1</f>
        <v>0.229556839607346</v>
      </c>
      <c r="O584" s="8" t="n">
        <f aca="false">MAX(O583,F584)</f>
        <v>179.58172757427</v>
      </c>
      <c r="P584" s="9" t="n">
        <f aca="false">F584/O584-1</f>
        <v>0</v>
      </c>
      <c r="Q584" s="8" t="n">
        <f aca="false">MAX(Q583,B584)</f>
        <v>4155.77199766219</v>
      </c>
      <c r="R584" s="9" t="n">
        <f aca="false">B584/Q584-1</f>
        <v>-0.343579422743253</v>
      </c>
      <c r="S584" s="9" t="n">
        <f aca="false">B584/INDEX($B:$B,$E584)-1</f>
        <v>0.29119763959136</v>
      </c>
      <c r="T584" s="0" t="n">
        <f aca="false">IF(AND($A584&gt;=CrashTest!$B$3,$A584&lt;=CrashTest!$C$3),1,IF(AND($A584&gt;=CrashTest!$B$4,$A584&lt;=CrashTest!$C$4),2,IF(AND($A584&gt;=CrashTest!$B$5,$A584&lt;=CrashTest!$C$5),3,IF(AND($A584&gt;=CrashTest!$B$6,$A584&lt;=CrashTest!$C$6),4,IF(AND($A584&gt;=CrashTest!$B$7,$A584&lt;=CrashTest!$C$7),5,0)))))</f>
        <v>0</v>
      </c>
      <c r="U584" s="8" t="str">
        <f aca="false">IF(T584=0,"",IF(T583=T584,MAX(U583,B584),B584))</f>
        <v/>
      </c>
      <c r="V584" s="9" t="str">
        <f aca="false">IF(T584=0,"",B584/U584-1)</f>
        <v/>
      </c>
      <c r="W584" s="8" t="str">
        <f aca="false">IF(T584=0,"",IF(T583=T584,MAX(W583,F584),F584))</f>
        <v/>
      </c>
      <c r="X584" s="9" t="str">
        <f aca="false">IF(T584=0,"",F584/W584-1)</f>
        <v/>
      </c>
    </row>
    <row r="585" customFormat="false" ht="15" hidden="false" customHeight="false" outlineLevel="0" collapsed="false">
      <c r="A585" s="5" t="n">
        <v>44413</v>
      </c>
      <c r="B585" s="6" t="n">
        <v>2825.53530894214</v>
      </c>
      <c r="C585" s="7" t="n">
        <v>1626.182718</v>
      </c>
      <c r="D585" s="0" t="n">
        <f aca="false">INT((ROW()-3)/30)</f>
        <v>19</v>
      </c>
      <c r="E585" s="0" t="n">
        <f aca="false">2+30*D585</f>
        <v>572</v>
      </c>
      <c r="F585" s="8" t="n">
        <f aca="false">INDEX($F:$F,$E585)*(2*B585/INDEX($B:$B,$E585)-C585/INDEX($C:$C,$E585))</f>
        <v>179.037982175199</v>
      </c>
      <c r="G585" s="9" t="n">
        <f aca="false">B585/B584-1</f>
        <v>0.0357783752150944</v>
      </c>
      <c r="H585" s="9" t="n">
        <f aca="false">F585/F584-1</f>
        <v>-0.00302784368106412</v>
      </c>
      <c r="I585" s="9" t="n">
        <f aca="false">LN(B585/B584)</f>
        <v>0.0351531974148339</v>
      </c>
      <c r="J585" s="9" t="n">
        <f aca="false">LN(F585/F584)</f>
        <v>-0.00303243687373208</v>
      </c>
      <c r="K585" s="9" t="n">
        <f aca="false">F585/F578-1</f>
        <v>0.0260422471354078</v>
      </c>
      <c r="L585" s="9" t="n">
        <f aca="false">F585/F555-1</f>
        <v>0.115624184008668</v>
      </c>
      <c r="M585" s="9" t="n">
        <f aca="false">B585/B578-1</f>
        <v>0.184981998041728</v>
      </c>
      <c r="N585" s="9" t="n">
        <f aca="false">B585/B555-1</f>
        <v>0.218897908566034</v>
      </c>
      <c r="O585" s="8" t="n">
        <f aca="false">MAX(O584,F585)</f>
        <v>179.58172757427</v>
      </c>
      <c r="P585" s="9" t="n">
        <f aca="false">F585/O585-1</f>
        <v>-0.00302784368106412</v>
      </c>
      <c r="Q585" s="8" t="n">
        <f aca="false">MAX(Q584,B585)</f>
        <v>4155.77199766219</v>
      </c>
      <c r="R585" s="9" t="n">
        <f aca="false">B585/Q585-1</f>
        <v>-0.320093761031252</v>
      </c>
      <c r="S585" s="9" t="n">
        <f aca="false">B585/INDEX($B:$B,$E585)-1</f>
        <v>0.337394593217504</v>
      </c>
      <c r="T585" s="0" t="n">
        <f aca="false">IF(AND($A585&gt;=CrashTest!$B$3,$A585&lt;=CrashTest!$C$3),1,IF(AND($A585&gt;=CrashTest!$B$4,$A585&lt;=CrashTest!$C$4),2,IF(AND($A585&gt;=CrashTest!$B$5,$A585&lt;=CrashTest!$C$5),3,IF(AND($A585&gt;=CrashTest!$B$6,$A585&lt;=CrashTest!$C$6),4,IF(AND($A585&gt;=CrashTest!$B$7,$A585&lt;=CrashTest!$C$7),5,0)))))</f>
        <v>0</v>
      </c>
      <c r="U585" s="8" t="str">
        <f aca="false">IF(T585=0,"",IF(T584=T585,MAX(U584,B585),B585))</f>
        <v/>
      </c>
      <c r="V585" s="9" t="str">
        <f aca="false">IF(T585=0,"",B585/U585-1)</f>
        <v/>
      </c>
      <c r="W585" s="8" t="str">
        <f aca="false">IF(T585=0,"",IF(T584=T585,MAX(W584,F585),F585))</f>
        <v/>
      </c>
      <c r="X585" s="9" t="str">
        <f aca="false">IF(T585=0,"",F585/W585-1)</f>
        <v/>
      </c>
    </row>
    <row r="586" customFormat="false" ht="15" hidden="false" customHeight="false" outlineLevel="0" collapsed="false">
      <c r="A586" s="5" t="n">
        <v>44414</v>
      </c>
      <c r="B586" s="6" t="n">
        <v>2888.0342554062</v>
      </c>
      <c r="C586" s="7" t="n">
        <v>1682.218718</v>
      </c>
      <c r="D586" s="0" t="n">
        <f aca="false">INT((ROW()-3)/30)</f>
        <v>19</v>
      </c>
      <c r="E586" s="0" t="n">
        <f aca="false">2+30*D586</f>
        <v>572</v>
      </c>
      <c r="F586" s="8" t="n">
        <f aca="false">INDEX($F:$F,$E586)*(2*B586/INDEX($B:$B,$E586)-C586/INDEX($C:$C,$E586))</f>
        <v>179.644972109586</v>
      </c>
      <c r="G586" s="9" t="n">
        <f aca="false">B586/B585-1</f>
        <v>0.0221193294829003</v>
      </c>
      <c r="H586" s="9" t="n">
        <f aca="false">F586/F585-1</f>
        <v>0.00339028583215617</v>
      </c>
      <c r="I586" s="9" t="n">
        <f aca="false">LN(B586/B585)</f>
        <v>0.0218782457119851</v>
      </c>
      <c r="J586" s="9" t="n">
        <f aca="false">LN(F586/F585)</f>
        <v>0.0033845517695635</v>
      </c>
      <c r="K586" s="9" t="n">
        <f aca="false">F586/F579-1</f>
        <v>0.035602162753047</v>
      </c>
      <c r="L586" s="9" t="n">
        <f aca="false">F586/F556-1</f>
        <v>0.112112620307985</v>
      </c>
      <c r="M586" s="9" t="n">
        <f aca="false">B586/B579-1</f>
        <v>0.178162271624023</v>
      </c>
      <c r="N586" s="9" t="n">
        <f aca="false">B586/B556-1</f>
        <v>0.246411355190133</v>
      </c>
      <c r="O586" s="8" t="n">
        <f aca="false">MAX(O585,F586)</f>
        <v>179.644972109586</v>
      </c>
      <c r="P586" s="9" t="n">
        <f aca="false">F586/O586-1</f>
        <v>0</v>
      </c>
      <c r="Q586" s="8" t="n">
        <f aca="false">MAX(Q585,B586)</f>
        <v>4155.77199766219</v>
      </c>
      <c r="R586" s="9" t="n">
        <f aca="false">B586/Q586-1</f>
        <v>-0.305054690914023</v>
      </c>
      <c r="S586" s="9" t="n">
        <f aca="false">B586/INDEX($B:$B,$E586)-1</f>
        <v>0.366976864873532</v>
      </c>
      <c r="T586" s="0" t="n">
        <f aca="false">IF(AND($A586&gt;=CrashTest!$B$3,$A586&lt;=CrashTest!$C$3),1,IF(AND($A586&gt;=CrashTest!$B$4,$A586&lt;=CrashTest!$C$4),2,IF(AND($A586&gt;=CrashTest!$B$5,$A586&lt;=CrashTest!$C$5),3,IF(AND($A586&gt;=CrashTest!$B$6,$A586&lt;=CrashTest!$C$6),4,IF(AND($A586&gt;=CrashTest!$B$7,$A586&lt;=CrashTest!$C$7),5,0)))))</f>
        <v>0</v>
      </c>
      <c r="U586" s="8" t="str">
        <f aca="false">IF(T586=0,"",IF(T585=T586,MAX(U585,B586),B586))</f>
        <v/>
      </c>
      <c r="V586" s="9" t="str">
        <f aca="false">IF(T586=0,"",B586/U586-1)</f>
        <v/>
      </c>
      <c r="W586" s="8" t="str">
        <f aca="false">IF(T586=0,"",IF(T585=T586,MAX(W585,F586),F586))</f>
        <v/>
      </c>
      <c r="X586" s="9" t="str">
        <f aca="false">IF(T586=0,"",F586/W586-1)</f>
        <v/>
      </c>
    </row>
    <row r="587" customFormat="false" ht="15" hidden="false" customHeight="false" outlineLevel="0" collapsed="false">
      <c r="A587" s="5" t="n">
        <v>44415</v>
      </c>
      <c r="B587" s="6" t="n">
        <v>3143.38030099357</v>
      </c>
      <c r="C587" s="7" t="n">
        <v>1931.449513</v>
      </c>
      <c r="D587" s="0" t="n">
        <f aca="false">INT((ROW()-3)/30)</f>
        <v>19</v>
      </c>
      <c r="E587" s="0" t="n">
        <f aca="false">2+30*D587</f>
        <v>572</v>
      </c>
      <c r="F587" s="8" t="n">
        <f aca="false">INDEX($F:$F,$E587)*(2*B587/INDEX($B:$B,$E587)-C587/INDEX($C:$C,$E587))</f>
        <v>178.734272396056</v>
      </c>
      <c r="G587" s="9" t="n">
        <f aca="false">B587/B586-1</f>
        <v>0.0884151720532331</v>
      </c>
      <c r="H587" s="9" t="n">
        <f aca="false">F587/F586-1</f>
        <v>-0.00506944170402213</v>
      </c>
      <c r="I587" s="9" t="n">
        <f aca="false">LN(B587/B586)</f>
        <v>0.0847226676067471</v>
      </c>
      <c r="J587" s="9" t="n">
        <f aca="false">LN(F587/F586)</f>
        <v>-0.00508233491633419</v>
      </c>
      <c r="K587" s="9" t="n">
        <f aca="false">F587/F580-1</f>
        <v>0.00182566583589394</v>
      </c>
      <c r="L587" s="9" t="n">
        <f aca="false">F587/F557-1</f>
        <v>0.123947323213578</v>
      </c>
      <c r="M587" s="9" t="n">
        <f aca="false">B587/B580-1</f>
        <v>0.235423173302937</v>
      </c>
      <c r="N587" s="9" t="n">
        <f aca="false">B587/B557-1</f>
        <v>0.483479261293747</v>
      </c>
      <c r="O587" s="8" t="n">
        <f aca="false">MAX(O586,F587)</f>
        <v>179.644972109586</v>
      </c>
      <c r="P587" s="9" t="n">
        <f aca="false">F587/O587-1</f>
        <v>-0.00506944170402213</v>
      </c>
      <c r="Q587" s="8" t="n">
        <f aca="false">MAX(Q586,B587)</f>
        <v>4155.77199766219</v>
      </c>
      <c r="R587" s="9" t="n">
        <f aca="false">B587/Q587-1</f>
        <v>-0.243610981843599</v>
      </c>
      <c r="S587" s="9" t="n">
        <f aca="false">B587/INDEX($B:$B,$E587)-1</f>
        <v>0.487838359574115</v>
      </c>
      <c r="T587" s="0" t="n">
        <f aca="false">IF(AND($A587&gt;=CrashTest!$B$3,$A587&lt;=CrashTest!$C$3),1,IF(AND($A587&gt;=CrashTest!$B$4,$A587&lt;=CrashTest!$C$4),2,IF(AND($A587&gt;=CrashTest!$B$5,$A587&lt;=CrashTest!$C$5),3,IF(AND($A587&gt;=CrashTest!$B$6,$A587&lt;=CrashTest!$C$6),4,IF(AND($A587&gt;=CrashTest!$B$7,$A587&lt;=CrashTest!$C$7),5,0)))))</f>
        <v>0</v>
      </c>
      <c r="U587" s="8" t="str">
        <f aca="false">IF(T587=0,"",IF(T586=T587,MAX(U586,B587),B587))</f>
        <v/>
      </c>
      <c r="V587" s="9" t="str">
        <f aca="false">IF(T587=0,"",B587/U587-1)</f>
        <v/>
      </c>
      <c r="W587" s="8" t="str">
        <f aca="false">IF(T587=0,"",IF(T586=T587,MAX(W586,F587),F587))</f>
        <v/>
      </c>
      <c r="X587" s="9" t="str">
        <f aca="false">IF(T587=0,"",F587/W587-1)</f>
        <v/>
      </c>
    </row>
    <row r="588" customFormat="false" ht="15" hidden="false" customHeight="false" outlineLevel="0" collapsed="false">
      <c r="A588" s="5" t="n">
        <v>44416</v>
      </c>
      <c r="B588" s="6" t="n">
        <v>3027.3480818235</v>
      </c>
      <c r="C588" s="7" t="n">
        <v>1791.806072</v>
      </c>
      <c r="D588" s="0" t="n">
        <f aca="false">INT((ROW()-3)/30)</f>
        <v>19</v>
      </c>
      <c r="E588" s="0" t="n">
        <f aca="false">2+30*D588</f>
        <v>572</v>
      </c>
      <c r="F588" s="8" t="n">
        <f aca="false">INDEX($F:$F,$E588)*(2*B588/INDEX($B:$B,$E588)-C588/INDEX($C:$C,$E588))</f>
        <v>183.55813897262</v>
      </c>
      <c r="G588" s="9" t="n">
        <f aca="false">B588/B587-1</f>
        <v>-0.0369131979141673</v>
      </c>
      <c r="H588" s="9" t="n">
        <f aca="false">F588/F587-1</f>
        <v>0.0269890408364195</v>
      </c>
      <c r="I588" s="9" t="n">
        <f aca="false">LN(B588/B587)</f>
        <v>-0.0376117340853396</v>
      </c>
      <c r="J588" s="9" t="n">
        <f aca="false">LN(F588/F587)</f>
        <v>0.0266312598441293</v>
      </c>
      <c r="K588" s="9" t="n">
        <f aca="false">F588/F581-1</f>
        <v>0.0316642307615214</v>
      </c>
      <c r="L588" s="9" t="n">
        <f aca="false">F588/F558-1</f>
        <v>0.144262974689321</v>
      </c>
      <c r="M588" s="9" t="n">
        <f aca="false">B588/B581-1</f>
        <v>0.180833859001172</v>
      </c>
      <c r="N588" s="9" t="n">
        <f aca="false">B588/B558-1</f>
        <v>0.405601725092549</v>
      </c>
      <c r="O588" s="8" t="n">
        <f aca="false">MAX(O587,F588)</f>
        <v>183.55813897262</v>
      </c>
      <c r="P588" s="9" t="n">
        <f aca="false">F588/O588-1</f>
        <v>0</v>
      </c>
      <c r="Q588" s="8" t="n">
        <f aca="false">MAX(Q587,B588)</f>
        <v>4155.77199766219</v>
      </c>
      <c r="R588" s="9" t="n">
        <f aca="false">B588/Q588-1</f>
        <v>-0.271531719370909</v>
      </c>
      <c r="S588" s="9" t="n">
        <f aca="false">B588/INDEX($B:$B,$E588)-1</f>
        <v>0.432917487742865</v>
      </c>
      <c r="T588" s="0" t="n">
        <f aca="false">IF(AND($A588&gt;=CrashTest!$B$3,$A588&lt;=CrashTest!$C$3),1,IF(AND($A588&gt;=CrashTest!$B$4,$A588&lt;=CrashTest!$C$4),2,IF(AND($A588&gt;=CrashTest!$B$5,$A588&lt;=CrashTest!$C$5),3,IF(AND($A588&gt;=CrashTest!$B$6,$A588&lt;=CrashTest!$C$6),4,IF(AND($A588&gt;=CrashTest!$B$7,$A588&lt;=CrashTest!$C$7),5,0)))))</f>
        <v>0</v>
      </c>
      <c r="U588" s="8" t="str">
        <f aca="false">IF(T588=0,"",IF(T587=T588,MAX(U587,B588),B588))</f>
        <v/>
      </c>
      <c r="V588" s="9" t="str">
        <f aca="false">IF(T588=0,"",B588/U588-1)</f>
        <v/>
      </c>
      <c r="W588" s="8" t="str">
        <f aca="false">IF(T588=0,"",IF(T587=T588,MAX(W587,F588),F588))</f>
        <v/>
      </c>
      <c r="X588" s="9" t="str">
        <f aca="false">IF(T588=0,"",F588/W588-1)</f>
        <v/>
      </c>
    </row>
    <row r="589" customFormat="false" ht="15" hidden="false" customHeight="false" outlineLevel="0" collapsed="false">
      <c r="A589" s="5" t="n">
        <v>44417</v>
      </c>
      <c r="B589" s="6" t="n">
        <v>3158.26921624781</v>
      </c>
      <c r="C589" s="7" t="n">
        <v>1932.175533</v>
      </c>
      <c r="D589" s="0" t="n">
        <f aca="false">INT((ROW()-3)/30)</f>
        <v>19</v>
      </c>
      <c r="E589" s="0" t="n">
        <f aca="false">2+30*D589</f>
        <v>572</v>
      </c>
      <c r="F589" s="8" t="n">
        <f aca="false">INDEX($F:$F,$E589)*(2*B589/INDEX($B:$B,$E589)-C589/INDEX($C:$C,$E589))</f>
        <v>180.988340237425</v>
      </c>
      <c r="G589" s="9" t="n">
        <f aca="false">B589/B588-1</f>
        <v>0.0432461451031594</v>
      </c>
      <c r="H589" s="9" t="n">
        <f aca="false">F589/F588-1</f>
        <v>-0.0139999171356732</v>
      </c>
      <c r="I589" s="9" t="n">
        <f aca="false">LN(B589/B588)</f>
        <v>0.0423371453982594</v>
      </c>
      <c r="J589" s="9" t="n">
        <f aca="false">LN(F589/F588)</f>
        <v>-0.0140988403386057</v>
      </c>
      <c r="K589" s="9" t="n">
        <f aca="false">F589/F582-1</f>
        <v>0.00925839132853068</v>
      </c>
      <c r="L589" s="9" t="n">
        <f aca="false">F589/F559-1</f>
        <v>0.131833314262378</v>
      </c>
      <c r="M589" s="9" t="n">
        <f aca="false">B589/B582-1</f>
        <v>0.205887657716161</v>
      </c>
      <c r="N589" s="9" t="n">
        <f aca="false">B589/B559-1</f>
        <v>0.491815677312562</v>
      </c>
      <c r="O589" s="8" t="n">
        <f aca="false">MAX(O588,F589)</f>
        <v>183.55813897262</v>
      </c>
      <c r="P589" s="9" t="n">
        <f aca="false">F589/O589-1</f>
        <v>-0.0139999171356732</v>
      </c>
      <c r="Q589" s="8" t="n">
        <f aca="false">MAX(Q588,B589)</f>
        <v>4155.77199766219</v>
      </c>
      <c r="R589" s="9" t="n">
        <f aca="false">B589/Q589-1</f>
        <v>-0.240028274403774</v>
      </c>
      <c r="S589" s="9" t="n">
        <f aca="false">B589/INDEX($B:$B,$E589)-1</f>
        <v>0.494885645338648</v>
      </c>
      <c r="T589" s="0" t="n">
        <f aca="false">IF(AND($A589&gt;=CrashTest!$B$3,$A589&lt;=CrashTest!$C$3),1,IF(AND($A589&gt;=CrashTest!$B$4,$A589&lt;=CrashTest!$C$4),2,IF(AND($A589&gt;=CrashTest!$B$5,$A589&lt;=CrashTest!$C$5),3,IF(AND($A589&gt;=CrashTest!$B$6,$A589&lt;=CrashTest!$C$6),4,IF(AND($A589&gt;=CrashTest!$B$7,$A589&lt;=CrashTest!$C$7),5,0)))))</f>
        <v>0</v>
      </c>
      <c r="U589" s="8" t="str">
        <f aca="false">IF(T589=0,"",IF(T588=T589,MAX(U588,B589),B589))</f>
        <v/>
      </c>
      <c r="V589" s="9" t="str">
        <f aca="false">IF(T589=0,"",B589/U589-1)</f>
        <v/>
      </c>
      <c r="W589" s="8" t="str">
        <f aca="false">IF(T589=0,"",IF(T588=T589,MAX(W588,F589),F589))</f>
        <v/>
      </c>
      <c r="X589" s="9" t="str">
        <f aca="false">IF(T589=0,"",F589/W589-1)</f>
        <v/>
      </c>
    </row>
    <row r="590" customFormat="false" ht="15" hidden="false" customHeight="false" outlineLevel="0" collapsed="false">
      <c r="A590" s="5" t="n">
        <v>44418</v>
      </c>
      <c r="B590" s="6" t="n">
        <v>3141.72382559907</v>
      </c>
      <c r="C590" s="7" t="n">
        <v>1909.022235</v>
      </c>
      <c r="D590" s="0" t="n">
        <f aca="false">INT((ROW()-3)/30)</f>
        <v>19</v>
      </c>
      <c r="E590" s="0" t="n">
        <f aca="false">2+30*D590</f>
        <v>572</v>
      </c>
      <c r="F590" s="8" t="n">
        <f aca="false">INDEX($F:$F,$E590)*(2*B590/INDEX($B:$B,$E590)-C590/INDEX($C:$C,$E590))</f>
        <v>182.217811044809</v>
      </c>
      <c r="G590" s="9" t="n">
        <f aca="false">B590/B589-1</f>
        <v>-0.00523875246721273</v>
      </c>
      <c r="H590" s="9" t="n">
        <f aca="false">F590/F589-1</f>
        <v>0.00679309399583761</v>
      </c>
      <c r="I590" s="9" t="n">
        <f aca="false">LN(B590/B589)</f>
        <v>-0.00525252284504081</v>
      </c>
      <c r="J590" s="9" t="n">
        <f aca="false">LN(F590/F589)</f>
        <v>0.00677012489498731</v>
      </c>
      <c r="K590" s="9" t="n">
        <f aca="false">F590/F583-1</f>
        <v>0.0268684021692645</v>
      </c>
      <c r="L590" s="9" t="n">
        <f aca="false">F590/F560-1</f>
        <v>0.140613910519399</v>
      </c>
      <c r="M590" s="9" t="n">
        <f aca="false">B590/B583-1</f>
        <v>0.250230692633417</v>
      </c>
      <c r="N590" s="9" t="n">
        <f aca="false">B590/B560-1</f>
        <v>0.467962932334871</v>
      </c>
      <c r="O590" s="8" t="n">
        <f aca="false">MAX(O589,F590)</f>
        <v>183.55813897262</v>
      </c>
      <c r="P590" s="9" t="n">
        <f aca="false">F590/O590-1</f>
        <v>-0.00730192589287204</v>
      </c>
      <c r="Q590" s="8" t="n">
        <f aca="false">MAX(Q589,B590)</f>
        <v>4155.77199766219</v>
      </c>
      <c r="R590" s="9" t="n">
        <f aca="false">B590/Q590-1</f>
        <v>-0.244009578156253</v>
      </c>
      <c r="S590" s="9" t="n">
        <f aca="false">B590/INDEX($B:$B,$E590)-1</f>
        <v>0.487054309475929</v>
      </c>
      <c r="T590" s="0" t="n">
        <f aca="false">IF(AND($A590&gt;=CrashTest!$B$3,$A590&lt;=CrashTest!$C$3),1,IF(AND($A590&gt;=CrashTest!$B$4,$A590&lt;=CrashTest!$C$4),2,IF(AND($A590&gt;=CrashTest!$B$5,$A590&lt;=CrashTest!$C$5),3,IF(AND($A590&gt;=CrashTest!$B$6,$A590&lt;=CrashTest!$C$6),4,IF(AND($A590&gt;=CrashTest!$B$7,$A590&lt;=CrashTest!$C$7),5,0)))))</f>
        <v>0</v>
      </c>
      <c r="U590" s="8" t="str">
        <f aca="false">IF(T590=0,"",IF(T589=T590,MAX(U589,B590),B590))</f>
        <v/>
      </c>
      <c r="V590" s="9" t="str">
        <f aca="false">IF(T590=0,"",B590/U590-1)</f>
        <v/>
      </c>
      <c r="W590" s="8" t="str">
        <f aca="false">IF(T590=0,"",IF(T589=T590,MAX(W589,F590),F590))</f>
        <v/>
      </c>
      <c r="X590" s="9" t="str">
        <f aca="false">IF(T590=0,"",F590/W590-1)</f>
        <v/>
      </c>
    </row>
    <row r="591" customFormat="false" ht="15" hidden="false" customHeight="false" outlineLevel="0" collapsed="false">
      <c r="A591" s="5" t="n">
        <v>44419</v>
      </c>
      <c r="B591" s="6" t="n">
        <v>3168.56298947984</v>
      </c>
      <c r="C591" s="7" t="n">
        <v>1927.823138</v>
      </c>
      <c r="D591" s="0" t="n">
        <f aca="false">INT((ROW()-3)/30)</f>
        <v>19</v>
      </c>
      <c r="E591" s="0" t="n">
        <f aca="false">2+30*D591</f>
        <v>572</v>
      </c>
      <c r="F591" s="8" t="n">
        <f aca="false">INDEX($F:$F,$E591)*(2*B591/INDEX($B:$B,$E591)-C591/INDEX($C:$C,$E591))</f>
        <v>183.357946535275</v>
      </c>
      <c r="G591" s="9" t="n">
        <f aca="false">B591/B590-1</f>
        <v>0.00854281450905448</v>
      </c>
      <c r="H591" s="9" t="n">
        <f aca="false">F591/F590-1</f>
        <v>0.00625699257349743</v>
      </c>
      <c r="I591" s="9" t="n">
        <f aca="false">LN(B591/B590)</f>
        <v>0.00850653116400253</v>
      </c>
      <c r="J591" s="9" t="n">
        <f aca="false">LN(F591/F590)</f>
        <v>0.00623749886785481</v>
      </c>
      <c r="K591" s="9" t="n">
        <f aca="false">F591/F584-1</f>
        <v>0.0210278574107363</v>
      </c>
      <c r="L591" s="9" t="n">
        <f aca="false">F591/F561-1</f>
        <v>0.162265107635575</v>
      </c>
      <c r="M591" s="9" t="n">
        <f aca="false">B591/B584-1</f>
        <v>0.161524690427189</v>
      </c>
      <c r="N591" s="9" t="n">
        <f aca="false">B591/B561-1</f>
        <v>0.558541147447857</v>
      </c>
      <c r="O591" s="8" t="n">
        <f aca="false">MAX(O590,F591)</f>
        <v>183.55813897262</v>
      </c>
      <c r="P591" s="9" t="n">
        <f aca="false">F591/O591-1</f>
        <v>-0.00109062141545857</v>
      </c>
      <c r="Q591" s="8" t="n">
        <f aca="false">MAX(Q590,B591)</f>
        <v>4155.77199766219</v>
      </c>
      <c r="R591" s="9" t="n">
        <f aca="false">B591/Q591-1</f>
        <v>-0.23755129221182</v>
      </c>
      <c r="S591" s="9" t="n">
        <f aca="false">B591/INDEX($B:$B,$E591)-1</f>
        <v>0.499757938606672</v>
      </c>
      <c r="T591" s="0" t="n">
        <f aca="false">IF(AND($A591&gt;=CrashTest!$B$3,$A591&lt;=CrashTest!$C$3),1,IF(AND($A591&gt;=CrashTest!$B$4,$A591&lt;=CrashTest!$C$4),2,IF(AND($A591&gt;=CrashTest!$B$5,$A591&lt;=CrashTest!$C$5),3,IF(AND($A591&gt;=CrashTest!$B$6,$A591&lt;=CrashTest!$C$6),4,IF(AND($A591&gt;=CrashTest!$B$7,$A591&lt;=CrashTest!$C$7),5,0)))))</f>
        <v>0</v>
      </c>
      <c r="U591" s="8" t="str">
        <f aca="false">IF(T591=0,"",IF(T590=T591,MAX(U590,B591),B591))</f>
        <v/>
      </c>
      <c r="V591" s="9" t="str">
        <f aca="false">IF(T591=0,"",B591/U591-1)</f>
        <v/>
      </c>
      <c r="W591" s="8" t="str">
        <f aca="false">IF(T591=0,"",IF(T590=T591,MAX(W590,F591),F591))</f>
        <v/>
      </c>
      <c r="X591" s="9" t="str">
        <f aca="false">IF(T591=0,"",F591/W591-1)</f>
        <v/>
      </c>
    </row>
    <row r="592" customFormat="false" ht="15" hidden="false" customHeight="false" outlineLevel="0" collapsed="false">
      <c r="A592" s="5" t="n">
        <v>44420</v>
      </c>
      <c r="B592" s="6" t="n">
        <v>3038.06152659264</v>
      </c>
      <c r="C592" s="7" t="n">
        <v>1819.411849</v>
      </c>
      <c r="D592" s="0" t="n">
        <f aca="false">INT((ROW()-3)/30)</f>
        <v>19</v>
      </c>
      <c r="E592" s="0" t="n">
        <f aca="false">2+30*D592</f>
        <v>572</v>
      </c>
      <c r="F592" s="8" t="n">
        <f aca="false">INDEX($F:$F,$E592)*(2*B592/INDEX($B:$B,$E592)-C592/INDEX($C:$C,$E592))</f>
        <v>180.654181370185</v>
      </c>
      <c r="G592" s="9" t="n">
        <f aca="false">B592/B591-1</f>
        <v>-0.0411863243118369</v>
      </c>
      <c r="H592" s="9" t="n">
        <f aca="false">F592/F591-1</f>
        <v>-0.0147458303072241</v>
      </c>
      <c r="I592" s="9" t="n">
        <f aca="false">LN(B592/B591)</f>
        <v>-0.0420585131859529</v>
      </c>
      <c r="J592" s="9" t="n">
        <f aca="false">LN(F592/F591)</f>
        <v>-0.0148556307994852</v>
      </c>
      <c r="K592" s="9" t="n">
        <f aca="false">F592/F585-1</f>
        <v>0.00902713030693114</v>
      </c>
      <c r="L592" s="9" t="n">
        <f aca="false">F592/F562-1</f>
        <v>0.16340633267501</v>
      </c>
      <c r="M592" s="9" t="n">
        <f aca="false">B592/B585-1</f>
        <v>0.0752162668001017</v>
      </c>
      <c r="N592" s="9" t="n">
        <f aca="false">B592/B562-1</f>
        <v>0.566301529709953</v>
      </c>
      <c r="O592" s="8" t="n">
        <f aca="false">MAX(O591,F592)</f>
        <v>183.55813897262</v>
      </c>
      <c r="P592" s="9" t="n">
        <f aca="false">F592/O592-1</f>
        <v>-0.0158203696043608</v>
      </c>
      <c r="Q592" s="8" t="n">
        <f aca="false">MAX(Q591,B592)</f>
        <v>4155.77199766219</v>
      </c>
      <c r="R592" s="9" t="n">
        <f aca="false">B592/Q592-1</f>
        <v>-0.268953751961925</v>
      </c>
      <c r="S592" s="9" t="n">
        <f aca="false">B592/INDEX($B:$B,$E592)-1</f>
        <v>0.437988421757966</v>
      </c>
      <c r="T592" s="0" t="n">
        <f aca="false">IF(AND($A592&gt;=CrashTest!$B$3,$A592&lt;=CrashTest!$C$3),1,IF(AND($A592&gt;=CrashTest!$B$4,$A592&lt;=CrashTest!$C$4),2,IF(AND($A592&gt;=CrashTest!$B$5,$A592&lt;=CrashTest!$C$5),3,IF(AND($A592&gt;=CrashTest!$B$6,$A592&lt;=CrashTest!$C$6),4,IF(AND($A592&gt;=CrashTest!$B$7,$A592&lt;=CrashTest!$C$7),5,0)))))</f>
        <v>0</v>
      </c>
      <c r="U592" s="8" t="str">
        <f aca="false">IF(T592=0,"",IF(T591=T592,MAX(U591,B592),B592))</f>
        <v/>
      </c>
      <c r="V592" s="9" t="str">
        <f aca="false">IF(T592=0,"",B592/U592-1)</f>
        <v/>
      </c>
      <c r="W592" s="8" t="str">
        <f aca="false">IF(T592=0,"",IF(T591=T592,MAX(W591,F592),F592))</f>
        <v/>
      </c>
      <c r="X592" s="9" t="str">
        <f aca="false">IF(T592=0,"",F592/W592-1)</f>
        <v/>
      </c>
    </row>
    <row r="593" customFormat="false" ht="15" hidden="false" customHeight="false" outlineLevel="0" collapsed="false">
      <c r="A593" s="5" t="n">
        <v>44421</v>
      </c>
      <c r="B593" s="6" t="n">
        <v>3316.4789421391</v>
      </c>
      <c r="C593" s="7" t="n">
        <v>2080.00987</v>
      </c>
      <c r="D593" s="0" t="n">
        <f aca="false">INT((ROW()-3)/30)</f>
        <v>19</v>
      </c>
      <c r="E593" s="0" t="n">
        <f aca="false">2+30*D593</f>
        <v>572</v>
      </c>
      <c r="F593" s="8" t="n">
        <f aca="false">INDEX($F:$F,$E593)*(2*B593/INDEX($B:$B,$E593)-C593/INDEX($C:$C,$E593))</f>
        <v>181.524738559658</v>
      </c>
      <c r="G593" s="9" t="n">
        <f aca="false">B593/B592-1</f>
        <v>0.0916431129223119</v>
      </c>
      <c r="H593" s="9" t="n">
        <f aca="false">F593/F592-1</f>
        <v>0.00481891524940248</v>
      </c>
      <c r="I593" s="9" t="n">
        <f aca="false">LN(B593/B592)</f>
        <v>0.0876840042373141</v>
      </c>
      <c r="J593" s="9" t="n">
        <f aca="false">LN(F593/F592)</f>
        <v>0.00480734144454197</v>
      </c>
      <c r="K593" s="9" t="n">
        <f aca="false">F593/F586-1</f>
        <v>0.0104637854764205</v>
      </c>
      <c r="L593" s="9" t="n">
        <f aca="false">F593/F563-1</f>
        <v>0.160251682216775</v>
      </c>
      <c r="M593" s="9" t="n">
        <f aca="false">B593/B586-1</f>
        <v>0.148351663741828</v>
      </c>
      <c r="N593" s="9" t="n">
        <f aca="false">B593/B563-1</f>
        <v>0.664529707919715</v>
      </c>
      <c r="O593" s="8" t="n">
        <f aca="false">MAX(O592,F593)</f>
        <v>183.55813897262</v>
      </c>
      <c r="P593" s="9" t="n">
        <f aca="false">F593/O593-1</f>
        <v>-0.011077691375296</v>
      </c>
      <c r="Q593" s="8" t="n">
        <f aca="false">MAX(Q592,B593)</f>
        <v>4155.77199766219</v>
      </c>
      <c r="R593" s="9" t="n">
        <f aca="false">B593/Q593-1</f>
        <v>-0.201958398101539</v>
      </c>
      <c r="S593" s="9" t="n">
        <f aca="false">B593/INDEX($B:$B,$E593)-1</f>
        <v>0.569770157074108</v>
      </c>
      <c r="T593" s="0" t="n">
        <f aca="false">IF(AND($A593&gt;=CrashTest!$B$3,$A593&lt;=CrashTest!$C$3),1,IF(AND($A593&gt;=CrashTest!$B$4,$A593&lt;=CrashTest!$C$4),2,IF(AND($A593&gt;=CrashTest!$B$5,$A593&lt;=CrashTest!$C$5),3,IF(AND($A593&gt;=CrashTest!$B$6,$A593&lt;=CrashTest!$C$6),4,IF(AND($A593&gt;=CrashTest!$B$7,$A593&lt;=CrashTest!$C$7),5,0)))))</f>
        <v>0</v>
      </c>
      <c r="U593" s="8" t="str">
        <f aca="false">IF(T593=0,"",IF(T592=T593,MAX(U592,B593),B593))</f>
        <v/>
      </c>
      <c r="V593" s="9" t="str">
        <f aca="false">IF(T593=0,"",B593/U593-1)</f>
        <v/>
      </c>
      <c r="W593" s="8" t="str">
        <f aca="false">IF(T593=0,"",IF(T592=T593,MAX(W592,F593),F593))</f>
        <v/>
      </c>
      <c r="X593" s="9" t="str">
        <f aca="false">IF(T593=0,"",F593/W593-1)</f>
        <v/>
      </c>
    </row>
    <row r="594" customFormat="false" ht="15" hidden="false" customHeight="false" outlineLevel="0" collapsed="false">
      <c r="A594" s="5" t="n">
        <v>44422</v>
      </c>
      <c r="B594" s="6" t="n">
        <v>3268.96369590883</v>
      </c>
      <c r="C594" s="7" t="n">
        <v>2024.895032</v>
      </c>
      <c r="D594" s="0" t="n">
        <f aca="false">INT((ROW()-3)/30)</f>
        <v>19</v>
      </c>
      <c r="E594" s="0" t="n">
        <f aca="false">2+30*D594</f>
        <v>572</v>
      </c>
      <c r="F594" s="8" t="n">
        <f aca="false">INDEX($F:$F,$E594)*(2*B594/INDEX($B:$B,$E594)-C594/INDEX($C:$C,$E594))</f>
        <v>183.154328449296</v>
      </c>
      <c r="G594" s="9" t="n">
        <f aca="false">B594/B593-1</f>
        <v>-0.0143270158078023</v>
      </c>
      <c r="H594" s="9" t="n">
        <f aca="false">F594/F593-1</f>
        <v>0.00897723308992648</v>
      </c>
      <c r="I594" s="9" t="n">
        <f aca="false">LN(B594/B593)</f>
        <v>-0.014430638424805</v>
      </c>
      <c r="J594" s="9" t="n">
        <f aca="false">LN(F594/F593)</f>
        <v>0.0089371772813512</v>
      </c>
      <c r="K594" s="9" t="n">
        <f aca="false">F594/F587-1</f>
        <v>0.024729762199418</v>
      </c>
      <c r="L594" s="9" t="n">
        <f aca="false">F594/F564-1</f>
        <v>0.189590503547767</v>
      </c>
      <c r="M594" s="9" t="n">
        <f aca="false">B594/B587-1</f>
        <v>0.0399517025908589</v>
      </c>
      <c r="N594" s="9" t="n">
        <f aca="false">B594/B564-1</f>
        <v>0.708927603717344</v>
      </c>
      <c r="O594" s="8" t="n">
        <f aca="false">MAX(O593,F594)</f>
        <v>183.55813897262</v>
      </c>
      <c r="P594" s="9" t="n">
        <f aca="false">F594/O594-1</f>
        <v>-0.00219990530294389</v>
      </c>
      <c r="Q594" s="8" t="n">
        <f aca="false">MAX(Q593,B594)</f>
        <v>4155.77199766219</v>
      </c>
      <c r="R594" s="9" t="n">
        <f aca="false">B594/Q594-1</f>
        <v>-0.213391952747222</v>
      </c>
      <c r="S594" s="9" t="n">
        <f aca="false">B594/INDEX($B:$B,$E594)-1</f>
        <v>0.547280035219091</v>
      </c>
      <c r="T594" s="0" t="n">
        <f aca="false">IF(AND($A594&gt;=CrashTest!$B$3,$A594&lt;=CrashTest!$C$3),1,IF(AND($A594&gt;=CrashTest!$B$4,$A594&lt;=CrashTest!$C$4),2,IF(AND($A594&gt;=CrashTest!$B$5,$A594&lt;=CrashTest!$C$5),3,IF(AND($A594&gt;=CrashTest!$B$6,$A594&lt;=CrashTest!$C$6),4,IF(AND($A594&gt;=CrashTest!$B$7,$A594&lt;=CrashTest!$C$7),5,0)))))</f>
        <v>0</v>
      </c>
      <c r="U594" s="8" t="str">
        <f aca="false">IF(T594=0,"",IF(T593=T594,MAX(U593,B594),B594))</f>
        <v/>
      </c>
      <c r="V594" s="9" t="str">
        <f aca="false">IF(T594=0,"",B594/U594-1)</f>
        <v/>
      </c>
      <c r="W594" s="8" t="str">
        <f aca="false">IF(T594=0,"",IF(T593=T594,MAX(W593,F594),F594))</f>
        <v/>
      </c>
      <c r="X594" s="9" t="str">
        <f aca="false">IF(T594=0,"",F594/W594-1)</f>
        <v/>
      </c>
    </row>
    <row r="595" customFormat="false" ht="15" hidden="false" customHeight="false" outlineLevel="0" collapsed="false">
      <c r="A595" s="5" t="n">
        <v>44423</v>
      </c>
      <c r="B595" s="6" t="n">
        <v>3310.72739333723</v>
      </c>
      <c r="C595" s="7" t="n">
        <v>2067.224795</v>
      </c>
      <c r="D595" s="0" t="n">
        <f aca="false">INT((ROW()-3)/30)</f>
        <v>19</v>
      </c>
      <c r="E595" s="0" t="n">
        <f aca="false">2+30*D595</f>
        <v>572</v>
      </c>
      <c r="F595" s="8" t="n">
        <f aca="false">INDEX($F:$F,$E595)*(2*B595/INDEX($B:$B,$E595)-C595/INDEX($C:$C,$E595))</f>
        <v>182.743639898945</v>
      </c>
      <c r="G595" s="9" t="n">
        <f aca="false">B595/B594-1</f>
        <v>0.012775821732333</v>
      </c>
      <c r="H595" s="9" t="n">
        <f aca="false">F595/F594-1</f>
        <v>-0.00224230873399622</v>
      </c>
      <c r="I595" s="9" t="n">
        <f aca="false">LN(B595/B594)</f>
        <v>0.0126948994256738</v>
      </c>
      <c r="J595" s="9" t="n">
        <f aca="false">LN(F595/F594)</f>
        <v>-0.00224482647262784</v>
      </c>
      <c r="K595" s="9" t="n">
        <f aca="false">F595/F588-1</f>
        <v>-0.00443728117006537</v>
      </c>
      <c r="L595" s="9" t="n">
        <f aca="false">F595/F565-1</f>
        <v>0.189025340243813</v>
      </c>
      <c r="M595" s="9" t="n">
        <f aca="false">B595/B588-1</f>
        <v>0.0936064515392754</v>
      </c>
      <c r="N595" s="9" t="n">
        <f aca="false">B595/B565-1</f>
        <v>0.762799647683213</v>
      </c>
      <c r="O595" s="8" t="n">
        <f aca="false">MAX(O594,F595)</f>
        <v>183.55813897262</v>
      </c>
      <c r="P595" s="9" t="n">
        <f aca="false">F595/O595-1</f>
        <v>-0.00443728117006537</v>
      </c>
      <c r="Q595" s="8" t="n">
        <f aca="false">MAX(Q594,B595)</f>
        <v>4155.77199766219</v>
      </c>
      <c r="R595" s="9" t="n">
        <f aca="false">B595/Q595-1</f>
        <v>-0.203342388562302</v>
      </c>
      <c r="S595" s="9" t="n">
        <f aca="false">B595/INDEX($B:$B,$E595)-1</f>
        <v>0.567047809119048</v>
      </c>
      <c r="T595" s="0" t="n">
        <f aca="false">IF(AND($A595&gt;=CrashTest!$B$3,$A595&lt;=CrashTest!$C$3),1,IF(AND($A595&gt;=CrashTest!$B$4,$A595&lt;=CrashTest!$C$4),2,IF(AND($A595&gt;=CrashTest!$B$5,$A595&lt;=CrashTest!$C$5),3,IF(AND($A595&gt;=CrashTest!$B$6,$A595&lt;=CrashTest!$C$6),4,IF(AND($A595&gt;=CrashTest!$B$7,$A595&lt;=CrashTest!$C$7),5,0)))))</f>
        <v>0</v>
      </c>
      <c r="U595" s="8" t="str">
        <f aca="false">IF(T595=0,"",IF(T594=T595,MAX(U594,B595),B595))</f>
        <v/>
      </c>
      <c r="V595" s="9" t="str">
        <f aca="false">IF(T595=0,"",B595/U595-1)</f>
        <v/>
      </c>
      <c r="W595" s="8" t="str">
        <f aca="false">IF(T595=0,"",IF(T594=T595,MAX(W594,F595),F595))</f>
        <v/>
      </c>
      <c r="X595" s="9" t="str">
        <f aca="false">IF(T595=0,"",F595/W595-1)</f>
        <v/>
      </c>
    </row>
    <row r="596" customFormat="false" ht="15" hidden="false" customHeight="false" outlineLevel="0" collapsed="false">
      <c r="A596" s="5" t="n">
        <v>44424</v>
      </c>
      <c r="B596" s="6" t="n">
        <v>3157.77383635301</v>
      </c>
      <c r="C596" s="7" t="n">
        <v>1911.510454</v>
      </c>
      <c r="D596" s="0" t="n">
        <f aca="false">INT((ROW()-3)/30)</f>
        <v>19</v>
      </c>
      <c r="E596" s="0" t="n">
        <f aca="false">2+30*D596</f>
        <v>572</v>
      </c>
      <c r="F596" s="8" t="n">
        <f aca="false">INDEX($F:$F,$E596)*(2*B596/INDEX($B:$B,$E596)-C596/INDEX($C:$C,$E596))</f>
        <v>184.362640804555</v>
      </c>
      <c r="G596" s="9" t="n">
        <f aca="false">B596/B595-1</f>
        <v>-0.0461993812272299</v>
      </c>
      <c r="H596" s="9" t="n">
        <f aca="false">F596/F595-1</f>
        <v>0.0088594104096078</v>
      </c>
      <c r="I596" s="9" t="n">
        <f aca="false">LN(B596/B595)</f>
        <v>-0.0473006243734446</v>
      </c>
      <c r="J596" s="9" t="n">
        <f aca="false">LN(F596/F595)</f>
        <v>0.00882039609310968</v>
      </c>
      <c r="K596" s="9" t="n">
        <f aca="false">F596/F589-1</f>
        <v>0.0186437455733526</v>
      </c>
      <c r="L596" s="9" t="n">
        <f aca="false">F596/F566-1</f>
        <v>0.201112307160709</v>
      </c>
      <c r="M596" s="9" t="n">
        <f aca="false">B596/B589-1</f>
        <v>-0.000156851699738447</v>
      </c>
      <c r="N596" s="9" t="n">
        <f aca="false">B596/B566-1</f>
        <v>0.664644295717253</v>
      </c>
      <c r="O596" s="8" t="n">
        <f aca="false">MAX(O595,F596)</f>
        <v>184.362640804555</v>
      </c>
      <c r="P596" s="9" t="n">
        <f aca="false">F596/O596-1</f>
        <v>0</v>
      </c>
      <c r="Q596" s="8" t="n">
        <f aca="false">MAX(Q595,B596)</f>
        <v>4155.77199766219</v>
      </c>
      <c r="R596" s="9" t="n">
        <f aca="false">B596/Q596-1</f>
        <v>-0.240147477260687</v>
      </c>
      <c r="S596" s="9" t="n">
        <f aca="false">B596/INDEX($B:$B,$E596)-1</f>
        <v>0.494651169984262</v>
      </c>
      <c r="T596" s="0" t="n">
        <f aca="false">IF(AND($A596&gt;=CrashTest!$B$3,$A596&lt;=CrashTest!$C$3),1,IF(AND($A596&gt;=CrashTest!$B$4,$A596&lt;=CrashTest!$C$4),2,IF(AND($A596&gt;=CrashTest!$B$5,$A596&lt;=CrashTest!$C$5),3,IF(AND($A596&gt;=CrashTest!$B$6,$A596&lt;=CrashTest!$C$6),4,IF(AND($A596&gt;=CrashTest!$B$7,$A596&lt;=CrashTest!$C$7),5,0)))))</f>
        <v>0</v>
      </c>
      <c r="U596" s="8" t="str">
        <f aca="false">IF(T596=0,"",IF(T595=T596,MAX(U595,B596),B596))</f>
        <v/>
      </c>
      <c r="V596" s="9" t="str">
        <f aca="false">IF(T596=0,"",B596/U596-1)</f>
        <v/>
      </c>
      <c r="W596" s="8" t="str">
        <f aca="false">IF(T596=0,"",IF(T595=T596,MAX(W595,F596),F596))</f>
        <v/>
      </c>
      <c r="X596" s="9" t="str">
        <f aca="false">IF(T596=0,"",F596/W596-1)</f>
        <v/>
      </c>
    </row>
    <row r="597" customFormat="false" ht="15" hidden="false" customHeight="false" outlineLevel="0" collapsed="false">
      <c r="A597" s="5" t="n">
        <v>44425</v>
      </c>
      <c r="B597" s="6" t="n">
        <v>3020.57140093513</v>
      </c>
      <c r="C597" s="7" t="n">
        <v>1783.168581</v>
      </c>
      <c r="D597" s="0" t="n">
        <f aca="false">INT((ROW()-3)/30)</f>
        <v>19</v>
      </c>
      <c r="E597" s="0" t="n">
        <f aca="false">2+30*D597</f>
        <v>572</v>
      </c>
      <c r="F597" s="8" t="n">
        <f aca="false">INDEX($F:$F,$E597)*(2*B597/INDEX($B:$B,$E597)-C597/INDEX($C:$C,$E597))</f>
        <v>183.920388405915</v>
      </c>
      <c r="G597" s="9" t="n">
        <f aca="false">B597/B596-1</f>
        <v>-0.0434491013379028</v>
      </c>
      <c r="H597" s="9" t="n">
        <f aca="false">F597/F596-1</f>
        <v>-0.00239881787715002</v>
      </c>
      <c r="I597" s="9" t="n">
        <f aca="false">LN(B597/B596)</f>
        <v>-0.0444212780705711</v>
      </c>
      <c r="J597" s="9" t="n">
        <f aca="false">LN(F597/F596)</f>
        <v>-0.0024016996502422</v>
      </c>
      <c r="K597" s="9" t="n">
        <f aca="false">F597/F590-1</f>
        <v>0.00934363853535269</v>
      </c>
      <c r="L597" s="9" t="n">
        <f aca="false">F597/F567-1</f>
        <v>0.196334617284935</v>
      </c>
      <c r="M597" s="9" t="n">
        <f aca="false">B597/B590-1</f>
        <v>-0.038562404396204</v>
      </c>
      <c r="N597" s="9" t="n">
        <f aca="false">B597/B567-1</f>
        <v>0.595916105537226</v>
      </c>
      <c r="O597" s="8" t="n">
        <f aca="false">MAX(O596,F597)</f>
        <v>184.362640804555</v>
      </c>
      <c r="P597" s="9" t="n">
        <f aca="false">F597/O597-1</f>
        <v>-0.00239881787715002</v>
      </c>
      <c r="Q597" s="8" t="n">
        <f aca="false">MAX(Q596,B597)</f>
        <v>4155.77199766219</v>
      </c>
      <c r="R597" s="9" t="n">
        <f aca="false">B597/Q597-1</f>
        <v>-0.273162386523048</v>
      </c>
      <c r="S597" s="9" t="n">
        <f aca="false">B597/INDEX($B:$B,$E597)-1</f>
        <v>0.429709919834801</v>
      </c>
      <c r="T597" s="0" t="n">
        <f aca="false">IF(AND($A597&gt;=CrashTest!$B$3,$A597&lt;=CrashTest!$C$3),1,IF(AND($A597&gt;=CrashTest!$B$4,$A597&lt;=CrashTest!$C$4),2,IF(AND($A597&gt;=CrashTest!$B$5,$A597&lt;=CrashTest!$C$5),3,IF(AND($A597&gt;=CrashTest!$B$6,$A597&lt;=CrashTest!$C$6),4,IF(AND($A597&gt;=CrashTest!$B$7,$A597&lt;=CrashTest!$C$7),5,0)))))</f>
        <v>0</v>
      </c>
      <c r="U597" s="8" t="str">
        <f aca="false">IF(T597=0,"",IF(T596=T597,MAX(U596,B597),B597))</f>
        <v/>
      </c>
      <c r="V597" s="9" t="str">
        <f aca="false">IF(T597=0,"",B597/U597-1)</f>
        <v/>
      </c>
      <c r="W597" s="8" t="str">
        <f aca="false">IF(T597=0,"",IF(T596=T597,MAX(W596,F597),F597))</f>
        <v/>
      </c>
      <c r="X597" s="9" t="str">
        <f aca="false">IF(T597=0,"",F597/W597-1)</f>
        <v/>
      </c>
    </row>
    <row r="598" customFormat="false" ht="15" hidden="false" customHeight="false" outlineLevel="0" collapsed="false">
      <c r="A598" s="5" t="n">
        <v>44426</v>
      </c>
      <c r="B598" s="6" t="n">
        <v>3041.32005961426</v>
      </c>
      <c r="C598" s="7" t="n">
        <v>1783.244073</v>
      </c>
      <c r="D598" s="0" t="n">
        <f aca="false">INT((ROW()-3)/30)</f>
        <v>19</v>
      </c>
      <c r="E598" s="0" t="n">
        <f aca="false">2+30*D598</f>
        <v>572</v>
      </c>
      <c r="F598" s="8" t="n">
        <f aca="false">INDEX($F:$F,$E598)*(2*B598/INDEX($B:$B,$E598)-C598/INDEX($C:$C,$E598))</f>
        <v>187.218035215294</v>
      </c>
      <c r="G598" s="9" t="n">
        <f aca="false">B598/B597-1</f>
        <v>0.00686911710569293</v>
      </c>
      <c r="H598" s="9" t="n">
        <f aca="false">F598/F597-1</f>
        <v>0.0179297512253034</v>
      </c>
      <c r="I598" s="9" t="n">
        <f aca="false">LN(B598/B597)</f>
        <v>0.00684563220646421</v>
      </c>
      <c r="J598" s="9" t="n">
        <f aca="false">LN(F598/F597)</f>
        <v>0.017770909092354</v>
      </c>
      <c r="K598" s="9" t="n">
        <f aca="false">F598/F591-1</f>
        <v>0.0210522028249058</v>
      </c>
      <c r="L598" s="9" t="n">
        <f aca="false">F598/F568-1</f>
        <v>0.23707730012244</v>
      </c>
      <c r="M598" s="9" t="n">
        <f aca="false">B598/B591-1</f>
        <v>-0.0401579297265188</v>
      </c>
      <c r="N598" s="9" t="n">
        <f aca="false">B598/B568-1</f>
        <v>0.669029183334688</v>
      </c>
      <c r="O598" s="8" t="n">
        <f aca="false">MAX(O597,F598)</f>
        <v>187.218035215294</v>
      </c>
      <c r="P598" s="9" t="n">
        <f aca="false">F598/O598-1</f>
        <v>0</v>
      </c>
      <c r="Q598" s="8" t="n">
        <f aca="false">MAX(Q597,B598)</f>
        <v>4155.77199766219</v>
      </c>
      <c r="R598" s="9" t="n">
        <f aca="false">B598/Q598-1</f>
        <v>-0.268169653839253</v>
      </c>
      <c r="S598" s="9" t="n">
        <f aca="false">B598/INDEX($B:$B,$E598)-1</f>
        <v>0.439530764701317</v>
      </c>
      <c r="T598" s="0" t="n">
        <f aca="false">IF(AND($A598&gt;=CrashTest!$B$3,$A598&lt;=CrashTest!$C$3),1,IF(AND($A598&gt;=CrashTest!$B$4,$A598&lt;=CrashTest!$C$4),2,IF(AND($A598&gt;=CrashTest!$B$5,$A598&lt;=CrashTest!$C$5),3,IF(AND($A598&gt;=CrashTest!$B$6,$A598&lt;=CrashTest!$C$6),4,IF(AND($A598&gt;=CrashTest!$B$7,$A598&lt;=CrashTest!$C$7),5,0)))))</f>
        <v>0</v>
      </c>
      <c r="U598" s="8" t="str">
        <f aca="false">IF(T598=0,"",IF(T597=T598,MAX(U597,B598),B598))</f>
        <v/>
      </c>
      <c r="V598" s="9" t="str">
        <f aca="false">IF(T598=0,"",B598/U598-1)</f>
        <v/>
      </c>
      <c r="W598" s="8" t="str">
        <f aca="false">IF(T598=0,"",IF(T597=T598,MAX(W597,F598),F598))</f>
        <v/>
      </c>
      <c r="X598" s="9" t="str">
        <f aca="false">IF(T598=0,"",F598/W598-1)</f>
        <v/>
      </c>
    </row>
    <row r="599" customFormat="false" ht="15" hidden="false" customHeight="false" outlineLevel="0" collapsed="false">
      <c r="A599" s="5" t="n">
        <v>44427</v>
      </c>
      <c r="B599" s="6" t="n">
        <v>3173.97182279369</v>
      </c>
      <c r="C599" s="7" t="n">
        <v>1947.401781</v>
      </c>
      <c r="D599" s="0" t="n">
        <f aca="false">INT((ROW()-3)/30)</f>
        <v>19</v>
      </c>
      <c r="E599" s="0" t="n">
        <f aca="false">2+30*D599</f>
        <v>572</v>
      </c>
      <c r="F599" s="8" t="n">
        <f aca="false">INDEX($F:$F,$E599)*(2*B599/INDEX($B:$B,$E599)-C599/INDEX($C:$C,$E599))</f>
        <v>180.949097290141</v>
      </c>
      <c r="G599" s="9" t="n">
        <f aca="false">B599/B598-1</f>
        <v>0.0436165088117213</v>
      </c>
      <c r="H599" s="9" t="n">
        <f aca="false">F599/F598-1</f>
        <v>-0.0334846902860836</v>
      </c>
      <c r="I599" s="9" t="n">
        <f aca="false">LN(B599/B598)</f>
        <v>0.0426920932543204</v>
      </c>
      <c r="J599" s="9" t="n">
        <f aca="false">LN(F599/F598)</f>
        <v>-0.0340581400930252</v>
      </c>
      <c r="K599" s="9" t="n">
        <f aca="false">F599/F592-1</f>
        <v>0.00163248875680067</v>
      </c>
      <c r="L599" s="9" t="n">
        <f aca="false">F599/F569-1</f>
        <v>0.210155419670868</v>
      </c>
      <c r="M599" s="9" t="n">
        <f aca="false">B599/B592-1</f>
        <v>0.0447358603541783</v>
      </c>
      <c r="N599" s="9" t="n">
        <f aca="false">B599/B569-1</f>
        <v>0.777802867048443</v>
      </c>
      <c r="O599" s="8" t="n">
        <f aca="false">MAX(O598,F599)</f>
        <v>187.218035215294</v>
      </c>
      <c r="P599" s="9" t="n">
        <f aca="false">F599/O599-1</f>
        <v>-0.0334846902860836</v>
      </c>
      <c r="Q599" s="8" t="n">
        <f aca="false">MAX(Q598,B599)</f>
        <v>4155.77199766219</v>
      </c>
      <c r="R599" s="9" t="n">
        <f aca="false">B599/Q599-1</f>
        <v>-0.236249769097248</v>
      </c>
      <c r="S599" s="9" t="n">
        <f aca="false">B599/INDEX($B:$B,$E599)-1</f>
        <v>0.502318070984655</v>
      </c>
      <c r="T599" s="0" t="n">
        <f aca="false">IF(AND($A599&gt;=CrashTest!$B$3,$A599&lt;=CrashTest!$C$3),1,IF(AND($A599&gt;=CrashTest!$B$4,$A599&lt;=CrashTest!$C$4),2,IF(AND($A599&gt;=CrashTest!$B$5,$A599&lt;=CrashTest!$C$5),3,IF(AND($A599&gt;=CrashTest!$B$6,$A599&lt;=CrashTest!$C$6),4,IF(AND($A599&gt;=CrashTest!$B$7,$A599&lt;=CrashTest!$C$7),5,0)))))</f>
        <v>0</v>
      </c>
      <c r="U599" s="8" t="str">
        <f aca="false">IF(T599=0,"",IF(T598=T599,MAX(U598,B599),B599))</f>
        <v/>
      </c>
      <c r="V599" s="9" t="str">
        <f aca="false">IF(T599=0,"",B599/U599-1)</f>
        <v/>
      </c>
      <c r="W599" s="8" t="str">
        <f aca="false">IF(T599=0,"",IF(T598=T599,MAX(W598,F599),F599))</f>
        <v/>
      </c>
      <c r="X599" s="9" t="str">
        <f aca="false">IF(T599=0,"",F599/W599-1)</f>
        <v/>
      </c>
    </row>
    <row r="600" customFormat="false" ht="15" hidden="false" customHeight="false" outlineLevel="0" collapsed="false">
      <c r="A600" s="5" t="n">
        <v>44428</v>
      </c>
      <c r="B600" s="6" t="n">
        <v>3278.21872413793</v>
      </c>
      <c r="C600" s="7" t="n">
        <v>2043.866666</v>
      </c>
      <c r="D600" s="0" t="n">
        <f aca="false">INT((ROW()-3)/30)</f>
        <v>19</v>
      </c>
      <c r="E600" s="0" t="n">
        <f aca="false">2+30*D600</f>
        <v>572</v>
      </c>
      <c r="F600" s="8" t="n">
        <f aca="false">INDEX($F:$F,$E600)*(2*B600/INDEX($B:$B,$E600)-C600/INDEX($C:$C,$E600))</f>
        <v>181.460542136664</v>
      </c>
      <c r="G600" s="9" t="n">
        <f aca="false">B600/B599-1</f>
        <v>0.0328443058616958</v>
      </c>
      <c r="H600" s="9" t="n">
        <f aca="false">F600/F599-1</f>
        <v>0.00282645702124396</v>
      </c>
      <c r="I600" s="9" t="n">
        <f aca="false">LN(B600/B599)</f>
        <v>0.0323164584118268</v>
      </c>
      <c r="J600" s="9" t="n">
        <f aca="false">LN(F600/F599)</f>
        <v>0.00282247010240049</v>
      </c>
      <c r="K600" s="9" t="n">
        <f aca="false">F600/F593-1</f>
        <v>-0.000353651097382945</v>
      </c>
      <c r="L600" s="9" t="n">
        <f aca="false">F600/F570-1</f>
        <v>0.165505140768989</v>
      </c>
      <c r="M600" s="9" t="n">
        <f aca="false">B600/B593-1</f>
        <v>-0.0115363970851847</v>
      </c>
      <c r="N600" s="9" t="n">
        <f aca="false">B600/B570-1</f>
        <v>0.651086312749659</v>
      </c>
      <c r="O600" s="8" t="n">
        <f aca="false">MAX(O599,F600)</f>
        <v>187.218035215294</v>
      </c>
      <c r="P600" s="9" t="n">
        <f aca="false">F600/O600-1</f>
        <v>-0.0307528763028029</v>
      </c>
      <c r="Q600" s="8" t="n">
        <f aca="false">MAX(Q599,B600)</f>
        <v>4155.77199766219</v>
      </c>
      <c r="R600" s="9" t="n">
        <f aca="false">B600/Q600-1</f>
        <v>-0.211164922911537</v>
      </c>
      <c r="S600" s="9" t="n">
        <f aca="false">B600/INDEX($B:$B,$E600)-1</f>
        <v>0.551660665209628</v>
      </c>
      <c r="T600" s="0" t="n">
        <f aca="false">IF(AND($A600&gt;=CrashTest!$B$3,$A600&lt;=CrashTest!$C$3),1,IF(AND($A600&gt;=CrashTest!$B$4,$A600&lt;=CrashTest!$C$4),2,IF(AND($A600&gt;=CrashTest!$B$5,$A600&lt;=CrashTest!$C$5),3,IF(AND($A600&gt;=CrashTest!$B$6,$A600&lt;=CrashTest!$C$6),4,IF(AND($A600&gt;=CrashTest!$B$7,$A600&lt;=CrashTest!$C$7),5,0)))))</f>
        <v>0</v>
      </c>
      <c r="U600" s="8" t="str">
        <f aca="false">IF(T600=0,"",IF(T599=T600,MAX(U599,B600),B600))</f>
        <v/>
      </c>
      <c r="V600" s="9" t="str">
        <f aca="false">IF(T600=0,"",B600/U600-1)</f>
        <v/>
      </c>
      <c r="W600" s="8" t="str">
        <f aca="false">IF(T600=0,"",IF(T599=T600,MAX(W599,F600),F600))</f>
        <v/>
      </c>
      <c r="X600" s="9" t="str">
        <f aca="false">IF(T600=0,"",F600/W600-1)</f>
        <v/>
      </c>
    </row>
    <row r="601" customFormat="false" ht="15" hidden="false" customHeight="false" outlineLevel="0" collapsed="false">
      <c r="A601" s="5" t="n">
        <v>44429</v>
      </c>
      <c r="B601" s="6" t="n">
        <v>3234.70727819988</v>
      </c>
      <c r="C601" s="7" t="n">
        <v>1986.587317</v>
      </c>
      <c r="D601" s="0" t="n">
        <f aca="false">INT((ROW()-3)/30)</f>
        <v>19</v>
      </c>
      <c r="E601" s="0" t="n">
        <f aca="false">2+30*D601</f>
        <v>572</v>
      </c>
      <c r="F601" s="8" t="n">
        <f aca="false">INDEX($F:$F,$E601)*(2*B601/INDEX($B:$B,$E601)-C601/INDEX($C:$C,$E601))</f>
        <v>184.090613085855</v>
      </c>
      <c r="G601" s="9" t="n">
        <f aca="false">B601/B600-1</f>
        <v>-0.0132728928724829</v>
      </c>
      <c r="H601" s="9" t="n">
        <f aca="false">F601/F600-1</f>
        <v>0.0144938999863131</v>
      </c>
      <c r="I601" s="9" t="n">
        <f aca="false">LN(B601/B600)</f>
        <v>-0.0133617649844529</v>
      </c>
      <c r="J601" s="9" t="n">
        <f aca="false">LN(F601/F600)</f>
        <v>0.0143898674379698</v>
      </c>
      <c r="K601" s="9" t="n">
        <f aca="false">F601/F594-1</f>
        <v>0.00511199841404997</v>
      </c>
      <c r="L601" s="9" t="n">
        <f aca="false">F601/F571-1</f>
        <v>0.159380213515904</v>
      </c>
      <c r="M601" s="9" t="n">
        <f aca="false">B601/B594-1</f>
        <v>-0.0104792897369348</v>
      </c>
      <c r="N601" s="9" t="n">
        <f aca="false">B601/B571-1</f>
        <v>0.600609421187359</v>
      </c>
      <c r="O601" s="8" t="n">
        <f aca="false">MAX(O600,F601)</f>
        <v>187.218035215294</v>
      </c>
      <c r="P601" s="9" t="n">
        <f aca="false">F601/O601-1</f>
        <v>-0.0167047054299141</v>
      </c>
      <c r="Q601" s="8" t="n">
        <f aca="false">MAX(Q600,B601)</f>
        <v>4155.77199766219</v>
      </c>
      <c r="R601" s="9" t="n">
        <f aca="false">B601/Q601-1</f>
        <v>-0.221635046383789</v>
      </c>
      <c r="S601" s="9" t="n">
        <f aca="false">B601/INDEX($B:$B,$E601)-1</f>
        <v>0.531065639425855</v>
      </c>
      <c r="T601" s="0" t="n">
        <f aca="false">IF(AND($A601&gt;=CrashTest!$B$3,$A601&lt;=CrashTest!$C$3),1,IF(AND($A601&gt;=CrashTest!$B$4,$A601&lt;=CrashTest!$C$4),2,IF(AND($A601&gt;=CrashTest!$B$5,$A601&lt;=CrashTest!$C$5),3,IF(AND($A601&gt;=CrashTest!$B$6,$A601&lt;=CrashTest!$C$6),4,IF(AND($A601&gt;=CrashTest!$B$7,$A601&lt;=CrashTest!$C$7),5,0)))))</f>
        <v>0</v>
      </c>
      <c r="U601" s="8" t="str">
        <f aca="false">IF(T601=0,"",IF(T600=T601,MAX(U600,B601),B601))</f>
        <v/>
      </c>
      <c r="V601" s="9" t="str">
        <f aca="false">IF(T601=0,"",B601/U601-1)</f>
        <v/>
      </c>
      <c r="W601" s="8" t="str">
        <f aca="false">IF(T601=0,"",IF(T600=T601,MAX(W600,F601),F601))</f>
        <v/>
      </c>
      <c r="X601" s="9" t="str">
        <f aca="false">IF(T601=0,"",F601/W601-1)</f>
        <v/>
      </c>
    </row>
    <row r="602" customFormat="false" ht="15" hidden="false" customHeight="false" outlineLevel="0" collapsed="false">
      <c r="A602" s="5" t="n">
        <v>44430</v>
      </c>
      <c r="B602" s="6" t="n">
        <v>3245.89347866745</v>
      </c>
      <c r="C602" s="7" t="n">
        <v>1978.930462</v>
      </c>
      <c r="D602" s="0" t="n">
        <f aca="false">INT((ROW()-3)/30)</f>
        <v>19</v>
      </c>
      <c r="E602" s="0" t="n">
        <f aca="false">2+30*D602</f>
        <v>572</v>
      </c>
      <c r="F602" s="8" t="n">
        <f aca="false">INDEX($F:$F,$E602)*(2*B602/INDEX($B:$B,$E602)-C602/INDEX($C:$C,$E602))</f>
        <v>187.154805270905</v>
      </c>
      <c r="G602" s="9" t="n">
        <f aca="false">B602/B601-1</f>
        <v>0.00345818013981014</v>
      </c>
      <c r="H602" s="9" t="n">
        <f aca="false">F602/F601-1</f>
        <v>0.0166450213494609</v>
      </c>
      <c r="I602" s="9" t="n">
        <f aca="false">LN(B602/B601)</f>
        <v>0.00345221438468476</v>
      </c>
      <c r="J602" s="9" t="n">
        <f aca="false">LN(F602/F601)</f>
        <v>0.0165080112486251</v>
      </c>
      <c r="K602" s="9" t="n">
        <f aca="false">F602/F595-1</f>
        <v>0.0241385438880333</v>
      </c>
      <c r="L602" s="9" t="n">
        <f aca="false">F602/F572-1</f>
        <v>0.110497096274872</v>
      </c>
      <c r="M602" s="9" t="n">
        <f aca="false">B602/B595-1</f>
        <v>-0.0195829819151697</v>
      </c>
      <c r="N602" s="9" t="n">
        <f aca="false">B602/B572-1</f>
        <v>0.536360340212863</v>
      </c>
      <c r="O602" s="8" t="n">
        <f aca="false">MAX(O601,F602)</f>
        <v>187.218035215294</v>
      </c>
      <c r="P602" s="9" t="n">
        <f aca="false">F602/O602-1</f>
        <v>-0.000337734258970657</v>
      </c>
      <c r="Q602" s="8" t="n">
        <f aca="false">MAX(Q601,B602)</f>
        <v>4155.77199766219</v>
      </c>
      <c r="R602" s="9" t="n">
        <f aca="false">B602/Q602-1</f>
        <v>-0.218943320159669</v>
      </c>
      <c r="S602" s="9" t="n">
        <f aca="false">B602/INDEX($B:$B,$E602)-1</f>
        <v>0.536360340212863</v>
      </c>
      <c r="T602" s="0" t="n">
        <f aca="false">IF(AND($A602&gt;=CrashTest!$B$3,$A602&lt;=CrashTest!$C$3),1,IF(AND($A602&gt;=CrashTest!$B$4,$A602&lt;=CrashTest!$C$4),2,IF(AND($A602&gt;=CrashTest!$B$5,$A602&lt;=CrashTest!$C$5),3,IF(AND($A602&gt;=CrashTest!$B$6,$A602&lt;=CrashTest!$C$6),4,IF(AND($A602&gt;=CrashTest!$B$7,$A602&lt;=CrashTest!$C$7),5,0)))))</f>
        <v>0</v>
      </c>
      <c r="U602" s="8" t="str">
        <f aca="false">IF(T602=0,"",IF(T601=T602,MAX(U601,B602),B602))</f>
        <v/>
      </c>
      <c r="V602" s="9" t="str">
        <f aca="false">IF(T602=0,"",B602/U602-1)</f>
        <v/>
      </c>
      <c r="W602" s="8" t="str">
        <f aca="false">IF(T602=0,"",IF(T601=T602,MAX(W601,F602),F602))</f>
        <v/>
      </c>
      <c r="X602" s="9" t="str">
        <f aca="false">IF(T602=0,"",F602/W602-1)</f>
        <v/>
      </c>
    </row>
    <row r="603" customFormat="false" ht="15" hidden="false" customHeight="false" outlineLevel="0" collapsed="false">
      <c r="A603" s="5" t="n">
        <v>44431</v>
      </c>
      <c r="B603" s="6" t="n">
        <v>3322.63785096435</v>
      </c>
      <c r="C603" s="7" t="n">
        <v>2069.94123</v>
      </c>
      <c r="D603" s="0" t="n">
        <f aca="false">INT((ROW()-3)/30)</f>
        <v>20</v>
      </c>
      <c r="E603" s="0" t="n">
        <f aca="false">2+30*D603</f>
        <v>602</v>
      </c>
      <c r="F603" s="8" t="n">
        <f aca="false">INDEX($F:$F,$E603)*(2*B603/INDEX($B:$B,$E603)-C603/INDEX($C:$C,$E603))</f>
        <v>187.397578483822</v>
      </c>
      <c r="G603" s="9" t="n">
        <f aca="false">B603/B602-1</f>
        <v>0.023643527676209</v>
      </c>
      <c r="H603" s="9" t="n">
        <f aca="false">F603/F602-1</f>
        <v>0.00129717862475376</v>
      </c>
      <c r="I603" s="9" t="n">
        <f aca="false">LN(B603/B602)</f>
        <v>0.0233683485066498</v>
      </c>
      <c r="J603" s="9" t="n">
        <f aca="false">LN(F603/F602)</f>
        <v>0.00129633801542994</v>
      </c>
      <c r="K603" s="9" t="n">
        <f aca="false">F603/F596-1</f>
        <v>0.0164617824198128</v>
      </c>
      <c r="L603" s="9" t="n">
        <f aca="false">F603/F573-1</f>
        <v>0.0999351737585821</v>
      </c>
      <c r="M603" s="9" t="n">
        <f aca="false">B603/B596-1</f>
        <v>0.0522089367874887</v>
      </c>
      <c r="N603" s="9" t="n">
        <f aca="false">B603/B573-1</f>
        <v>0.524608828152246</v>
      </c>
      <c r="O603" s="8" t="n">
        <f aca="false">MAX(O602,F603)</f>
        <v>187.397578483822</v>
      </c>
      <c r="P603" s="9" t="n">
        <f aca="false">F603/O603-1</f>
        <v>0</v>
      </c>
      <c r="Q603" s="8" t="n">
        <f aca="false">MAX(Q602,B603)</f>
        <v>4155.77199766219</v>
      </c>
      <c r="R603" s="9" t="n">
        <f aca="false">B603/Q603-1</f>
        <v>-0.200476384933176</v>
      </c>
      <c r="S603" s="9" t="n">
        <f aca="false">B603/INDEX($B:$B,$E603)-1</f>
        <v>0.023643527676209</v>
      </c>
      <c r="T603" s="0" t="n">
        <f aca="false">IF(AND($A603&gt;=CrashTest!$B$3,$A603&lt;=CrashTest!$C$3),1,IF(AND($A603&gt;=CrashTest!$B$4,$A603&lt;=CrashTest!$C$4),2,IF(AND($A603&gt;=CrashTest!$B$5,$A603&lt;=CrashTest!$C$5),3,IF(AND($A603&gt;=CrashTest!$B$6,$A603&lt;=CrashTest!$C$6),4,IF(AND($A603&gt;=CrashTest!$B$7,$A603&lt;=CrashTest!$C$7),5,0)))))</f>
        <v>0</v>
      </c>
      <c r="U603" s="8" t="str">
        <f aca="false">IF(T603=0,"",IF(T602=T603,MAX(U602,B603),B603))</f>
        <v/>
      </c>
      <c r="V603" s="9" t="str">
        <f aca="false">IF(T603=0,"",B603/U603-1)</f>
        <v/>
      </c>
      <c r="W603" s="8" t="str">
        <f aca="false">IF(T603=0,"",IF(T602=T603,MAX(W602,F603),F603))</f>
        <v/>
      </c>
      <c r="X603" s="9" t="str">
        <f aca="false">IF(T603=0,"",F603/W603-1)</f>
        <v/>
      </c>
    </row>
    <row r="604" customFormat="false" ht="15" hidden="false" customHeight="false" outlineLevel="0" collapsed="false">
      <c r="A604" s="5" t="n">
        <v>44432</v>
      </c>
      <c r="B604" s="6" t="n">
        <v>3183.60909175921</v>
      </c>
      <c r="C604" s="7" t="n">
        <v>1901.632206</v>
      </c>
      <c r="D604" s="0" t="n">
        <f aca="false">INT((ROW()-3)/30)</f>
        <v>20</v>
      </c>
      <c r="E604" s="0" t="n">
        <f aca="false">2+30*D604</f>
        <v>602</v>
      </c>
      <c r="F604" s="8" t="n">
        <f aca="false">INDEX($F:$F,$E604)*(2*B604/INDEX($B:$B,$E604)-C604/INDEX($C:$C,$E604))</f>
        <v>187.282683966649</v>
      </c>
      <c r="G604" s="9" t="n">
        <f aca="false">B604/B603-1</f>
        <v>-0.0418428867186922</v>
      </c>
      <c r="H604" s="9" t="n">
        <f aca="false">F604/F603-1</f>
        <v>-0.000613105666055547</v>
      </c>
      <c r="I604" s="9" t="n">
        <f aca="false">LN(B604/B603)</f>
        <v>-0.0427435131205436</v>
      </c>
      <c r="J604" s="9" t="n">
        <f aca="false">LN(F604/F603)</f>
        <v>-0.000613293692191609</v>
      </c>
      <c r="K604" s="9" t="n">
        <f aca="false">F604/F597-1</f>
        <v>0.0182812552206724</v>
      </c>
      <c r="L604" s="9" t="n">
        <f aca="false">F604/F574-1</f>
        <v>0.0969873842945501</v>
      </c>
      <c r="M604" s="9" t="n">
        <f aca="false">B604/B597-1</f>
        <v>0.0539757778192582</v>
      </c>
      <c r="N604" s="9" t="n">
        <f aca="false">B604/B574-1</f>
        <v>0.455400791162993</v>
      </c>
      <c r="O604" s="8" t="n">
        <f aca="false">MAX(O603,F604)</f>
        <v>187.397578483822</v>
      </c>
      <c r="P604" s="9" t="n">
        <f aca="false">F604/O604-1</f>
        <v>-0.000613105666055547</v>
      </c>
      <c r="Q604" s="8" t="n">
        <f aca="false">MAX(Q603,B604)</f>
        <v>4155.77199766219</v>
      </c>
      <c r="R604" s="9" t="n">
        <f aca="false">B604/Q604-1</f>
        <v>-0.233930760987337</v>
      </c>
      <c r="S604" s="9" t="n">
        <f aca="false">B604/INDEX($B:$B,$E604)-1</f>
        <v>-0.019188672492669</v>
      </c>
      <c r="T604" s="0" t="n">
        <f aca="false">IF(AND($A604&gt;=CrashTest!$B$3,$A604&lt;=CrashTest!$C$3),1,IF(AND($A604&gt;=CrashTest!$B$4,$A604&lt;=CrashTest!$C$4),2,IF(AND($A604&gt;=CrashTest!$B$5,$A604&lt;=CrashTest!$C$5),3,IF(AND($A604&gt;=CrashTest!$B$6,$A604&lt;=CrashTest!$C$6),4,IF(AND($A604&gt;=CrashTest!$B$7,$A604&lt;=CrashTest!$C$7),5,0)))))</f>
        <v>0</v>
      </c>
      <c r="U604" s="8" t="str">
        <f aca="false">IF(T604=0,"",IF(T603=T604,MAX(U603,B604),B604))</f>
        <v/>
      </c>
      <c r="V604" s="9" t="str">
        <f aca="false">IF(T604=0,"",B604/U604-1)</f>
        <v/>
      </c>
      <c r="W604" s="8" t="str">
        <f aca="false">IF(T604=0,"",IF(T603=T604,MAX(W603,F604),F604))</f>
        <v/>
      </c>
      <c r="X604" s="9" t="str">
        <f aca="false">IF(T604=0,"",F604/W604-1)</f>
        <v/>
      </c>
    </row>
    <row r="605" customFormat="false" ht="15" hidden="false" customHeight="false" outlineLevel="0" collapsed="false">
      <c r="A605" s="5" t="n">
        <v>44433</v>
      </c>
      <c r="B605" s="6" t="n">
        <v>3228.70326125073</v>
      </c>
      <c r="C605" s="7" t="n">
        <v>1963.707972</v>
      </c>
      <c r="D605" s="0" t="n">
        <f aca="false">INT((ROW()-3)/30)</f>
        <v>20</v>
      </c>
      <c r="E605" s="0" t="n">
        <f aca="false">2+30*D605</f>
        <v>602</v>
      </c>
      <c r="F605" s="8" t="n">
        <f aca="false">INDEX($F:$F,$E605)*(2*B605/INDEX($B:$B,$E605)-C605/INDEX($C:$C,$E605))</f>
        <v>186.6121129747</v>
      </c>
      <c r="G605" s="9" t="n">
        <f aca="false">B605/B604-1</f>
        <v>0.0141644806858501</v>
      </c>
      <c r="H605" s="9" t="n">
        <f aca="false">F605/F604-1</f>
        <v>-0.00358052852375756</v>
      </c>
      <c r="I605" s="9" t="n">
        <f aca="false">LN(B605/B604)</f>
        <v>0.0140651017637716</v>
      </c>
      <c r="J605" s="9" t="n">
        <f aca="false">LN(F605/F604)</f>
        <v>-0.00358695395823172</v>
      </c>
      <c r="K605" s="9" t="n">
        <f aca="false">F605/F598-1</f>
        <v>-0.00323645229957259</v>
      </c>
      <c r="L605" s="9" t="n">
        <f aca="false">F605/F575-1</f>
        <v>0.0727749113433382</v>
      </c>
      <c r="M605" s="9" t="n">
        <f aca="false">B605/B598-1</f>
        <v>0.0616124570789949</v>
      </c>
      <c r="N605" s="9" t="n">
        <f aca="false">B605/B575-1</f>
        <v>0.440639836156096</v>
      </c>
      <c r="O605" s="8" t="n">
        <f aca="false">MAX(O604,F605)</f>
        <v>187.397578483822</v>
      </c>
      <c r="P605" s="9" t="n">
        <f aca="false">F605/O605-1</f>
        <v>-0.00419143894748775</v>
      </c>
      <c r="Q605" s="8" t="n">
        <f aca="false">MAX(Q604,B605)</f>
        <v>4155.77199766219</v>
      </c>
      <c r="R605" s="9" t="n">
        <f aca="false">B605/Q605-1</f>
        <v>-0.223079788047318</v>
      </c>
      <c r="S605" s="9" t="n">
        <f aca="false">B605/INDEX($B:$B,$E605)-1</f>
        <v>-0.00529598938772846</v>
      </c>
      <c r="T605" s="0" t="n">
        <f aca="false">IF(AND($A605&gt;=CrashTest!$B$3,$A605&lt;=CrashTest!$C$3),1,IF(AND($A605&gt;=CrashTest!$B$4,$A605&lt;=CrashTest!$C$4),2,IF(AND($A605&gt;=CrashTest!$B$5,$A605&lt;=CrashTest!$C$5),3,IF(AND($A605&gt;=CrashTest!$B$6,$A605&lt;=CrashTest!$C$6),4,IF(AND($A605&gt;=CrashTest!$B$7,$A605&lt;=CrashTest!$C$7),5,0)))))</f>
        <v>0</v>
      </c>
      <c r="U605" s="8" t="str">
        <f aca="false">IF(T605=0,"",IF(T604=T605,MAX(U604,B605),B605))</f>
        <v/>
      </c>
      <c r="V605" s="9" t="str">
        <f aca="false">IF(T605=0,"",B605/U605-1)</f>
        <v/>
      </c>
      <c r="W605" s="8" t="str">
        <f aca="false">IF(T605=0,"",IF(T604=T605,MAX(W604,F605),F605))</f>
        <v/>
      </c>
      <c r="X605" s="9" t="str">
        <f aca="false">IF(T605=0,"",F605/W605-1)</f>
        <v/>
      </c>
    </row>
    <row r="606" customFormat="false" ht="15" hidden="false" customHeight="false" outlineLevel="0" collapsed="false">
      <c r="A606" s="5" t="n">
        <v>44434</v>
      </c>
      <c r="B606" s="6" t="n">
        <v>3120.59653535944</v>
      </c>
      <c r="C606" s="7" t="n">
        <v>1812.995512</v>
      </c>
      <c r="D606" s="0" t="n">
        <f aca="false">INT((ROW()-3)/30)</f>
        <v>20</v>
      </c>
      <c r="E606" s="0" t="n">
        <f aca="false">2+30*D606</f>
        <v>602</v>
      </c>
      <c r="F606" s="8" t="n">
        <f aca="false">INDEX($F:$F,$E606)*(2*B606/INDEX($B:$B,$E606)-C606/INDEX($C:$C,$E606))</f>
        <v>188.398909890355</v>
      </c>
      <c r="G606" s="9" t="n">
        <f aca="false">B606/B605-1</f>
        <v>-0.0334830169092132</v>
      </c>
      <c r="H606" s="9" t="n">
        <f aca="false">F606/F605-1</f>
        <v>0.0095749246239818</v>
      </c>
      <c r="I606" s="9" t="n">
        <f aca="false">LN(B606/B605)</f>
        <v>-0.0340564087439146</v>
      </c>
      <c r="J606" s="9" t="n">
        <f aca="false">LN(F606/F605)</f>
        <v>0.00952937555498878</v>
      </c>
      <c r="K606" s="9" t="n">
        <f aca="false">F606/F599-1</f>
        <v>0.0411707641086965</v>
      </c>
      <c r="L606" s="9" t="n">
        <f aca="false">F606/F576-1</f>
        <v>0.104071000216836</v>
      </c>
      <c r="M606" s="9" t="n">
        <f aca="false">B606/B599-1</f>
        <v>-0.0168165599489379</v>
      </c>
      <c r="N606" s="9" t="n">
        <f aca="false">B606/B576-1</f>
        <v>0.364953673396246</v>
      </c>
      <c r="O606" s="8" t="n">
        <f aca="false">MAX(O605,F606)</f>
        <v>188.398909890355</v>
      </c>
      <c r="P606" s="9" t="n">
        <f aca="false">F606/O606-1</f>
        <v>0</v>
      </c>
      <c r="Q606" s="8" t="n">
        <f aca="false">MAX(Q605,B606)</f>
        <v>4155.77199766219</v>
      </c>
      <c r="R606" s="9" t="n">
        <f aca="false">B606/Q606-1</f>
        <v>-0.249093420641239</v>
      </c>
      <c r="S606" s="9" t="n">
        <f aca="false">B606/INDEX($B:$B,$E606)-1</f>
        <v>-0.0386016805947214</v>
      </c>
      <c r="T606" s="0" t="n">
        <f aca="false">IF(AND($A606&gt;=CrashTest!$B$3,$A606&lt;=CrashTest!$C$3),1,IF(AND($A606&gt;=CrashTest!$B$4,$A606&lt;=CrashTest!$C$4),2,IF(AND($A606&gt;=CrashTest!$B$5,$A606&lt;=CrashTest!$C$5),3,IF(AND($A606&gt;=CrashTest!$B$6,$A606&lt;=CrashTest!$C$6),4,IF(AND($A606&gt;=CrashTest!$B$7,$A606&lt;=CrashTest!$C$7),5,0)))))</f>
        <v>0</v>
      </c>
      <c r="U606" s="8" t="str">
        <f aca="false">IF(T606=0,"",IF(T605=T606,MAX(U605,B606),B606))</f>
        <v/>
      </c>
      <c r="V606" s="9" t="str">
        <f aca="false">IF(T606=0,"",B606/U606-1)</f>
        <v/>
      </c>
      <c r="W606" s="8" t="str">
        <f aca="false">IF(T606=0,"",IF(T605=T606,MAX(W605,F606),F606))</f>
        <v/>
      </c>
      <c r="X606" s="9" t="str">
        <f aca="false">IF(T606=0,"",F606/W606-1)</f>
        <v/>
      </c>
    </row>
    <row r="607" customFormat="false" ht="15" hidden="false" customHeight="false" outlineLevel="0" collapsed="false">
      <c r="A607" s="5" t="n">
        <v>44435</v>
      </c>
      <c r="B607" s="6" t="n">
        <v>3270.01309877265</v>
      </c>
      <c r="C607" s="7" t="n">
        <v>2014.347344</v>
      </c>
      <c r="D607" s="0" t="n">
        <f aca="false">INT((ROW()-3)/30)</f>
        <v>20</v>
      </c>
      <c r="E607" s="0" t="n">
        <f aca="false">2+30*D607</f>
        <v>602</v>
      </c>
      <c r="F607" s="8" t="n">
        <f aca="false">INDEX($F:$F,$E607)*(2*B607/INDEX($B:$B,$E607)-C607/INDEX($C:$C,$E607))</f>
        <v>186.586723043012</v>
      </c>
      <c r="G607" s="9" t="n">
        <f aca="false">B607/B606-1</f>
        <v>0.0478807695003736</v>
      </c>
      <c r="H607" s="9" t="n">
        <f aca="false">F607/F606-1</f>
        <v>-0.00961888180986636</v>
      </c>
      <c r="I607" s="9" t="n">
        <f aca="false">LN(B607/B606)</f>
        <v>0.0467698098658908</v>
      </c>
      <c r="J607" s="9" t="n">
        <f aca="false">LN(F607/F606)</f>
        <v>-0.00966544206579764</v>
      </c>
      <c r="K607" s="9" t="n">
        <f aca="false">F607/F600-1</f>
        <v>0.0282495623896395</v>
      </c>
      <c r="L607" s="9" t="n">
        <f aca="false">F607/F577-1</f>
        <v>0.0817762943598259</v>
      </c>
      <c r="M607" s="9" t="n">
        <f aca="false">B607/B600-1</f>
        <v>-0.00250307439978326</v>
      </c>
      <c r="N607" s="9" t="n">
        <f aca="false">B607/B577-1</f>
        <v>0.423582271439885</v>
      </c>
      <c r="O607" s="8" t="n">
        <f aca="false">MAX(O606,F607)</f>
        <v>188.398909890355</v>
      </c>
      <c r="P607" s="9" t="n">
        <f aca="false">F607/O607-1</f>
        <v>-0.00961888180986636</v>
      </c>
      <c r="Q607" s="8" t="n">
        <f aca="false">MAX(Q606,B607)</f>
        <v>4155.77199766219</v>
      </c>
      <c r="R607" s="9" t="n">
        <f aca="false">B607/Q607-1</f>
        <v>-0.213139435798648</v>
      </c>
      <c r="S607" s="9" t="n">
        <f aca="false">B607/INDEX($B:$B,$E607)-1</f>
        <v>0.00743081073476937</v>
      </c>
      <c r="T607" s="0" t="n">
        <f aca="false">IF(AND($A607&gt;=CrashTest!$B$3,$A607&lt;=CrashTest!$C$3),1,IF(AND($A607&gt;=CrashTest!$B$4,$A607&lt;=CrashTest!$C$4),2,IF(AND($A607&gt;=CrashTest!$B$5,$A607&lt;=CrashTest!$C$5),3,IF(AND($A607&gt;=CrashTest!$B$6,$A607&lt;=CrashTest!$C$6),4,IF(AND($A607&gt;=CrashTest!$B$7,$A607&lt;=CrashTest!$C$7),5,0)))))</f>
        <v>0</v>
      </c>
      <c r="U607" s="8" t="str">
        <f aca="false">IF(T607=0,"",IF(T606=T607,MAX(U606,B607),B607))</f>
        <v/>
      </c>
      <c r="V607" s="9" t="str">
        <f aca="false">IF(T607=0,"",B607/U607-1)</f>
        <v/>
      </c>
      <c r="W607" s="8" t="str">
        <f aca="false">IF(T607=0,"",IF(T606=T607,MAX(W606,F607),F607))</f>
        <v/>
      </c>
      <c r="X607" s="9" t="str">
        <f aca="false">IF(T607=0,"",F607/W607-1)</f>
        <v/>
      </c>
    </row>
    <row r="608" customFormat="false" ht="15" hidden="false" customHeight="false" outlineLevel="0" collapsed="false">
      <c r="A608" s="5" t="n">
        <v>44436</v>
      </c>
      <c r="B608" s="6" t="n">
        <v>3242.67174956166</v>
      </c>
      <c r="C608" s="7" t="n">
        <v>1983.986283</v>
      </c>
      <c r="D608" s="0" t="n">
        <f aca="false">INT((ROW()-3)/30)</f>
        <v>20</v>
      </c>
      <c r="E608" s="0" t="n">
        <f aca="false">2+30*D608</f>
        <v>602</v>
      </c>
      <c r="F608" s="8" t="n">
        <f aca="false">INDEX($F:$F,$E608)*(2*B608/INDEX($B:$B,$E608)-C608/INDEX($C:$C,$E608))</f>
        <v>186.305134471317</v>
      </c>
      <c r="G608" s="9" t="n">
        <f aca="false">B608/B607-1</f>
        <v>-0.0083612353789202</v>
      </c>
      <c r="H608" s="9" t="n">
        <f aca="false">F608/F607-1</f>
        <v>-0.00150915653108941</v>
      </c>
      <c r="I608" s="9" t="n">
        <f aca="false">LN(B608/B607)</f>
        <v>-0.008396386582914</v>
      </c>
      <c r="J608" s="9" t="n">
        <f aca="false">LN(F608/F607)</f>
        <v>-0.00151029645483367</v>
      </c>
      <c r="K608" s="9" t="n">
        <f aca="false">F608/F601-1</f>
        <v>0.0120295182265964</v>
      </c>
      <c r="L608" s="9" t="n">
        <f aca="false">F608/F578-1</f>
        <v>0.0676893053830094</v>
      </c>
      <c r="M608" s="9" t="n">
        <f aca="false">B608/B601-1</f>
        <v>0.00246219230267175</v>
      </c>
      <c r="N608" s="9" t="n">
        <f aca="false">B608/B578-1</f>
        <v>0.35992200721344</v>
      </c>
      <c r="O608" s="8" t="n">
        <f aca="false">MAX(O607,F608)</f>
        <v>188.398909890355</v>
      </c>
      <c r="P608" s="9" t="n">
        <f aca="false">F608/O608-1</f>
        <v>-0.0111135219426506</v>
      </c>
      <c r="Q608" s="8" t="n">
        <f aca="false">MAX(Q607,B608)</f>
        <v>4155.77199766219</v>
      </c>
      <c r="R608" s="9" t="n">
        <f aca="false">B608/Q608-1</f>
        <v>-0.219718562186326</v>
      </c>
      <c r="S608" s="9" t="n">
        <f aca="false">B608/INDEX($B:$B,$E608)-1</f>
        <v>-0.000992555401760353</v>
      </c>
      <c r="T608" s="0" t="n">
        <f aca="false">IF(AND($A608&gt;=CrashTest!$B$3,$A608&lt;=CrashTest!$C$3),1,IF(AND($A608&gt;=CrashTest!$B$4,$A608&lt;=CrashTest!$C$4),2,IF(AND($A608&gt;=CrashTest!$B$5,$A608&lt;=CrashTest!$C$5),3,IF(AND($A608&gt;=CrashTest!$B$6,$A608&lt;=CrashTest!$C$6),4,IF(AND($A608&gt;=CrashTest!$B$7,$A608&lt;=CrashTest!$C$7),5,0)))))</f>
        <v>0</v>
      </c>
      <c r="U608" s="8" t="str">
        <f aca="false">IF(T608=0,"",IF(T607=T608,MAX(U607,B608),B608))</f>
        <v/>
      </c>
      <c r="V608" s="9" t="str">
        <f aca="false">IF(T608=0,"",B608/U608-1)</f>
        <v/>
      </c>
      <c r="W608" s="8" t="str">
        <f aca="false">IF(T608=0,"",IF(T607=T608,MAX(W607,F608),F608))</f>
        <v/>
      </c>
      <c r="X608" s="9" t="str">
        <f aca="false">IF(T608=0,"",F608/W608-1)</f>
        <v/>
      </c>
    </row>
    <row r="609" customFormat="false" ht="15" hidden="false" customHeight="false" outlineLevel="0" collapsed="false">
      <c r="A609" s="5" t="n">
        <v>44437</v>
      </c>
      <c r="B609" s="6" t="n">
        <v>3230.91460140269</v>
      </c>
      <c r="C609" s="7" t="n">
        <v>1959.65484</v>
      </c>
      <c r="D609" s="0" t="n">
        <f aca="false">INT((ROW()-3)/30)</f>
        <v>20</v>
      </c>
      <c r="E609" s="0" t="n">
        <f aca="false">2+30*D609</f>
        <v>602</v>
      </c>
      <c r="F609" s="8" t="n">
        <f aca="false">INDEX($F:$F,$E609)*(2*B609/INDEX($B:$B,$E609)-C609/INDEX($C:$C,$E609))</f>
        <v>187.250439821169</v>
      </c>
      <c r="G609" s="9" t="n">
        <f aca="false">B609/B608-1</f>
        <v>-0.00362575957944533</v>
      </c>
      <c r="H609" s="9" t="n">
        <f aca="false">F609/F608-1</f>
        <v>0.00507396295080498</v>
      </c>
      <c r="I609" s="9" t="n">
        <f aca="false">LN(B609/B608)</f>
        <v>-0.00363234857727885</v>
      </c>
      <c r="J609" s="9" t="n">
        <f aca="false">LN(F609/F608)</f>
        <v>0.00506113377898705</v>
      </c>
      <c r="K609" s="9" t="n">
        <f aca="false">F609/F602-1</f>
        <v>0.000510991690146456</v>
      </c>
      <c r="L609" s="9" t="n">
        <f aca="false">F609/F579-1</f>
        <v>0.0794455206737987</v>
      </c>
      <c r="M609" s="9" t="n">
        <f aca="false">B609/B602-1</f>
        <v>-0.0046147162139496</v>
      </c>
      <c r="N609" s="9" t="n">
        <f aca="false">B609/B579-1</f>
        <v>0.318038966846129</v>
      </c>
      <c r="O609" s="8" t="n">
        <f aca="false">MAX(O608,F609)</f>
        <v>188.398909890355</v>
      </c>
      <c r="P609" s="9" t="n">
        <f aca="false">F609/O609-1</f>
        <v>-0.00609594859043561</v>
      </c>
      <c r="Q609" s="8" t="n">
        <f aca="false">MAX(Q608,B609)</f>
        <v>4155.77199766219</v>
      </c>
      <c r="R609" s="9" t="n">
        <f aca="false">B609/Q609-1</f>
        <v>-0.222547675084142</v>
      </c>
      <c r="S609" s="9" t="n">
        <f aca="false">B609/INDEX($B:$B,$E609)-1</f>
        <v>-0.0046147162139496</v>
      </c>
      <c r="T609" s="0" t="n">
        <f aca="false">IF(AND($A609&gt;=CrashTest!$B$3,$A609&lt;=CrashTest!$C$3),1,IF(AND($A609&gt;=CrashTest!$B$4,$A609&lt;=CrashTest!$C$4),2,IF(AND($A609&gt;=CrashTest!$B$5,$A609&lt;=CrashTest!$C$5),3,IF(AND($A609&gt;=CrashTest!$B$6,$A609&lt;=CrashTest!$C$6),4,IF(AND($A609&gt;=CrashTest!$B$7,$A609&lt;=CrashTest!$C$7),5,0)))))</f>
        <v>0</v>
      </c>
      <c r="U609" s="8" t="str">
        <f aca="false">IF(T609=0,"",IF(T608=T609,MAX(U608,B609),B609))</f>
        <v/>
      </c>
      <c r="V609" s="9" t="str">
        <f aca="false">IF(T609=0,"",B609/U609-1)</f>
        <v/>
      </c>
      <c r="W609" s="8" t="str">
        <f aca="false">IF(T609=0,"",IF(T608=T609,MAX(W608,F609),F609))</f>
        <v/>
      </c>
      <c r="X609" s="9" t="str">
        <f aca="false">IF(T609=0,"",F609/W609-1)</f>
        <v/>
      </c>
    </row>
    <row r="610" customFormat="false" ht="15" hidden="false" customHeight="false" outlineLevel="0" collapsed="false">
      <c r="A610" s="5" t="n">
        <v>44438</v>
      </c>
      <c r="B610" s="6" t="n">
        <v>3238.36036382233</v>
      </c>
      <c r="C610" s="7" t="n">
        <v>1963.261276</v>
      </c>
      <c r="D610" s="0" t="n">
        <f aca="false">INT((ROW()-3)/30)</f>
        <v>20</v>
      </c>
      <c r="E610" s="0" t="n">
        <f aca="false">2+30*D610</f>
        <v>602</v>
      </c>
      <c r="F610" s="8" t="n">
        <f aca="false">INDEX($F:$F,$E610)*(2*B610/INDEX($B:$B,$E610)-C610/INDEX($C:$C,$E610))</f>
        <v>187.76799543658</v>
      </c>
      <c r="G610" s="9" t="n">
        <f aca="false">B610/B609-1</f>
        <v>0.0023045370547421</v>
      </c>
      <c r="H610" s="9" t="n">
        <f aca="false">F610/F609-1</f>
        <v>0.0027639754326112</v>
      </c>
      <c r="I610" s="9" t="n">
        <f aca="false">LN(B610/B609)</f>
        <v>0.0023018856819004</v>
      </c>
      <c r="J610" s="9" t="n">
        <f aca="false">LN(F610/F609)</f>
        <v>0.00276016267647552</v>
      </c>
      <c r="K610" s="9" t="n">
        <f aca="false">F610/F603-1</f>
        <v>0.00197663681545568</v>
      </c>
      <c r="L610" s="9" t="n">
        <f aca="false">F610/F580-1</f>
        <v>0.0524606978234721</v>
      </c>
      <c r="M610" s="9" t="n">
        <f aca="false">B610/B603-1</f>
        <v>-0.0253646322356678</v>
      </c>
      <c r="N610" s="9" t="n">
        <f aca="false">B610/B580-1</f>
        <v>0.272752595575937</v>
      </c>
      <c r="O610" s="8" t="n">
        <f aca="false">MAX(O609,F610)</f>
        <v>188.398909890355</v>
      </c>
      <c r="P610" s="9" t="n">
        <f aca="false">F610/O610-1</f>
        <v>-0.00334882220996691</v>
      </c>
      <c r="Q610" s="8" t="n">
        <f aca="false">MAX(Q609,B610)</f>
        <v>4155.77199766219</v>
      </c>
      <c r="R610" s="9" t="n">
        <f aca="false">B610/Q610-1</f>
        <v>-0.220756007393078</v>
      </c>
      <c r="S610" s="9" t="n">
        <f aca="false">B610/INDEX($B:$B,$E610)-1</f>
        <v>-0.00232081394371964</v>
      </c>
      <c r="T610" s="0" t="n">
        <f aca="false">IF(AND($A610&gt;=CrashTest!$B$3,$A610&lt;=CrashTest!$C$3),1,IF(AND($A610&gt;=CrashTest!$B$4,$A610&lt;=CrashTest!$C$4),2,IF(AND($A610&gt;=CrashTest!$B$5,$A610&lt;=CrashTest!$C$5),3,IF(AND($A610&gt;=CrashTest!$B$6,$A610&lt;=CrashTest!$C$6),4,IF(AND($A610&gt;=CrashTest!$B$7,$A610&lt;=CrashTest!$C$7),5,0)))))</f>
        <v>0</v>
      </c>
      <c r="U610" s="8" t="str">
        <f aca="false">IF(T610=0,"",IF(T609=T610,MAX(U609,B610),B610))</f>
        <v/>
      </c>
      <c r="V610" s="9" t="str">
        <f aca="false">IF(T610=0,"",B610/U610-1)</f>
        <v/>
      </c>
      <c r="W610" s="8" t="str">
        <f aca="false">IF(T610=0,"",IF(T609=T610,MAX(W609,F610),F610))</f>
        <v/>
      </c>
      <c r="X610" s="9" t="str">
        <f aca="false">IF(T610=0,"",F610/W610-1)</f>
        <v/>
      </c>
    </row>
    <row r="611" customFormat="false" ht="15" hidden="false" customHeight="false" outlineLevel="0" collapsed="false">
      <c r="A611" s="5" t="n">
        <v>44439</v>
      </c>
      <c r="B611" s="6" t="n">
        <v>3431.94775306838</v>
      </c>
      <c r="C611" s="7" t="n">
        <v>2186.574007</v>
      </c>
      <c r="D611" s="0" t="n">
        <f aca="false">INT((ROW()-3)/30)</f>
        <v>20</v>
      </c>
      <c r="E611" s="0" t="n">
        <f aca="false">2+30*D611</f>
        <v>602</v>
      </c>
      <c r="F611" s="8" t="n">
        <f aca="false">INDEX($F:$F,$E611)*(2*B611/INDEX($B:$B,$E611)-C611/INDEX($C:$C,$E611))</f>
        <v>188.972571542076</v>
      </c>
      <c r="G611" s="9" t="n">
        <f aca="false">B611/B610-1</f>
        <v>0.0597794462311023</v>
      </c>
      <c r="H611" s="9" t="n">
        <f aca="false">F611/F610-1</f>
        <v>0.00641523654068177</v>
      </c>
      <c r="I611" s="9" t="n">
        <f aca="false">LN(B611/B610)</f>
        <v>0.0580608168811951</v>
      </c>
      <c r="J611" s="9" t="n">
        <f aca="false">LN(F611/F610)</f>
        <v>0.00639474649637707</v>
      </c>
      <c r="K611" s="9" t="n">
        <f aca="false">F611/F604-1</f>
        <v>0.00902319178492861</v>
      </c>
      <c r="L611" s="9" t="n">
        <f aca="false">F611/F581-1</f>
        <v>0.0620953325532561</v>
      </c>
      <c r="M611" s="9" t="n">
        <f aca="false">B611/B604-1</f>
        <v>0.0780053876438522</v>
      </c>
      <c r="N611" s="9" t="n">
        <f aca="false">B611/B581-1</f>
        <v>0.338650197999402</v>
      </c>
      <c r="O611" s="8" t="n">
        <f aca="false">MAX(O610,F611)</f>
        <v>188.972571542076</v>
      </c>
      <c r="P611" s="9" t="n">
        <f aca="false">F611/O611-1</f>
        <v>0</v>
      </c>
      <c r="Q611" s="8" t="n">
        <f aca="false">MAX(Q610,B611)</f>
        <v>4155.77199766219</v>
      </c>
      <c r="R611" s="9" t="n">
        <f aca="false">B611/Q611-1</f>
        <v>-0.174173233036123</v>
      </c>
      <c r="S611" s="9" t="n">
        <f aca="false">B611/INDEX($B:$B,$E611)-1</f>
        <v>0.0573198953150218</v>
      </c>
      <c r="T611" s="0" t="n">
        <f aca="false">IF(AND($A611&gt;=CrashTest!$B$3,$A611&lt;=CrashTest!$C$3),1,IF(AND($A611&gt;=CrashTest!$B$4,$A611&lt;=CrashTest!$C$4),2,IF(AND($A611&gt;=CrashTest!$B$5,$A611&lt;=CrashTest!$C$5),3,IF(AND($A611&gt;=CrashTest!$B$6,$A611&lt;=CrashTest!$C$6),4,IF(AND($A611&gt;=CrashTest!$B$7,$A611&lt;=CrashTest!$C$7),5,0)))))</f>
        <v>0</v>
      </c>
      <c r="U611" s="8" t="str">
        <f aca="false">IF(T611=0,"",IF(T610=T611,MAX(U610,B611),B611))</f>
        <v/>
      </c>
      <c r="V611" s="9" t="str">
        <f aca="false">IF(T611=0,"",B611/U611-1)</f>
        <v/>
      </c>
      <c r="W611" s="8" t="str">
        <f aca="false">IF(T611=0,"",IF(T610=T611,MAX(W610,F611),F611))</f>
        <v/>
      </c>
      <c r="X611" s="9" t="str">
        <f aca="false">IF(T611=0,"",F611/W611-1)</f>
        <v/>
      </c>
    </row>
    <row r="612" customFormat="false" ht="15" hidden="false" customHeight="false" outlineLevel="0" collapsed="false">
      <c r="A612" s="5" t="n">
        <v>44440</v>
      </c>
      <c r="B612" s="6" t="n">
        <v>3793.82968188194</v>
      </c>
      <c r="C612" s="7" t="n">
        <v>2636.563219</v>
      </c>
      <c r="D612" s="0" t="n">
        <f aca="false">INT((ROW()-3)/30)</f>
        <v>20</v>
      </c>
      <c r="E612" s="0" t="n">
        <f aca="false">2+30*D612</f>
        <v>602</v>
      </c>
      <c r="F612" s="8" t="n">
        <f aca="false">INDEX($F:$F,$E612)*(2*B612/INDEX($B:$B,$E612)-C612/INDEX($C:$C,$E612))</f>
        <v>188.146883180166</v>
      </c>
      <c r="G612" s="9" t="n">
        <f aca="false">B612/B611-1</f>
        <v>0.105445057690641</v>
      </c>
      <c r="H612" s="9" t="n">
        <f aca="false">F612/F611-1</f>
        <v>-0.00436935559045126</v>
      </c>
      <c r="I612" s="9" t="n">
        <f aca="false">LN(B612/B611)</f>
        <v>0.100248021021655</v>
      </c>
      <c r="J612" s="9" t="n">
        <f aca="false">LN(F612/F611)</f>
        <v>-0.00437892912154122</v>
      </c>
      <c r="K612" s="9" t="n">
        <f aca="false">F612/F605-1</f>
        <v>0.00822438683642379</v>
      </c>
      <c r="L612" s="9" t="n">
        <f aca="false">F612/F582-1</f>
        <v>0.0491770928601834</v>
      </c>
      <c r="M612" s="9" t="n">
        <f aca="false">B612/B605-1</f>
        <v>0.175032009727736</v>
      </c>
      <c r="N612" s="9" t="n">
        <f aca="false">B612/B582-1</f>
        <v>0.44855681248539</v>
      </c>
      <c r="O612" s="8" t="n">
        <f aca="false">MAX(O611,F612)</f>
        <v>188.972571542076</v>
      </c>
      <c r="P612" s="9" t="n">
        <f aca="false">F612/O612-1</f>
        <v>-0.00436935559045126</v>
      </c>
      <c r="Q612" s="8" t="n">
        <f aca="false">MAX(Q611,B612)</f>
        <v>4155.77199766219</v>
      </c>
      <c r="R612" s="9" t="n">
        <f aca="false">B612/Q612-1</f>
        <v>-0.0870938819511415</v>
      </c>
      <c r="S612" s="9" t="n">
        <f aca="false">B612/INDEX($B:$B,$E612)-1</f>
        <v>0.168809052673976</v>
      </c>
      <c r="T612" s="0" t="n">
        <f aca="false">IF(AND($A612&gt;=CrashTest!$B$3,$A612&lt;=CrashTest!$C$3),1,IF(AND($A612&gt;=CrashTest!$B$4,$A612&lt;=CrashTest!$C$4),2,IF(AND($A612&gt;=CrashTest!$B$5,$A612&lt;=CrashTest!$C$5),3,IF(AND($A612&gt;=CrashTest!$B$6,$A612&lt;=CrashTest!$C$6),4,IF(AND($A612&gt;=CrashTest!$B$7,$A612&lt;=CrashTest!$C$7),5,0)))))</f>
        <v>0</v>
      </c>
      <c r="U612" s="8" t="str">
        <f aca="false">IF(T612=0,"",IF(T611=T612,MAX(U611,B612),B612))</f>
        <v/>
      </c>
      <c r="V612" s="9" t="str">
        <f aca="false">IF(T612=0,"",B612/U612-1)</f>
        <v/>
      </c>
      <c r="W612" s="8" t="str">
        <f aca="false">IF(T612=0,"",IF(T611=T612,MAX(W611,F612),F612))</f>
        <v/>
      </c>
      <c r="X612" s="9" t="str">
        <f aca="false">IF(T612=0,"",F612/W612-1)</f>
        <v/>
      </c>
    </row>
    <row r="613" customFormat="false" ht="15" hidden="false" customHeight="false" outlineLevel="0" collapsed="false">
      <c r="A613" s="5" t="n">
        <v>44441</v>
      </c>
      <c r="B613" s="6" t="n">
        <v>3791.89593600234</v>
      </c>
      <c r="C613" s="7" t="n">
        <v>2583.342219</v>
      </c>
      <c r="D613" s="0" t="n">
        <f aca="false">INT((ROW()-3)/30)</f>
        <v>20</v>
      </c>
      <c r="E613" s="0" t="n">
        <f aca="false">2+30*D613</f>
        <v>602</v>
      </c>
      <c r="F613" s="8" t="n">
        <f aca="false">INDEX($F:$F,$E613)*(2*B613/INDEX($B:$B,$E613)-C613/INDEX($C:$C,$E613))</f>
        <v>192.957195350954</v>
      </c>
      <c r="G613" s="9" t="n">
        <f aca="false">B613/B612-1</f>
        <v>-0.000509708142364618</v>
      </c>
      <c r="H613" s="9" t="n">
        <f aca="false">F613/F612-1</f>
        <v>0.0255667916974252</v>
      </c>
      <c r="I613" s="9" t="n">
        <f aca="false">LN(B613/B612)</f>
        <v>-0.000509838087717827</v>
      </c>
      <c r="J613" s="9" t="n">
        <f aca="false">LN(F613/F612)</f>
        <v>0.0252454272698587</v>
      </c>
      <c r="K613" s="9" t="n">
        <f aca="false">F613/F606-1</f>
        <v>0.0241948611234086</v>
      </c>
      <c r="L613" s="9" t="n">
        <f aca="false">F613/F583-1</f>
        <v>0.0873890194431737</v>
      </c>
      <c r="M613" s="9" t="n">
        <f aca="false">B613/B606-1</f>
        <v>0.215118934164162</v>
      </c>
      <c r="N613" s="9" t="n">
        <f aca="false">B613/B583-1</f>
        <v>0.508962896048977</v>
      </c>
      <c r="O613" s="8" t="n">
        <f aca="false">MAX(O612,F613)</f>
        <v>192.957195350954</v>
      </c>
      <c r="P613" s="9" t="n">
        <f aca="false">F613/O613-1</f>
        <v>0</v>
      </c>
      <c r="Q613" s="8" t="n">
        <f aca="false">MAX(Q612,B613)</f>
        <v>4155.77199766219</v>
      </c>
      <c r="R613" s="9" t="n">
        <f aca="false">B613/Q613-1</f>
        <v>-0.0875591976327255</v>
      </c>
      <c r="S613" s="9" t="n">
        <f aca="false">B613/INDEX($B:$B,$E613)-1</f>
        <v>0.168213301182959</v>
      </c>
      <c r="T613" s="0" t="n">
        <f aca="false">IF(AND($A613&gt;=CrashTest!$B$3,$A613&lt;=CrashTest!$C$3),1,IF(AND($A613&gt;=CrashTest!$B$4,$A613&lt;=CrashTest!$C$4),2,IF(AND($A613&gt;=CrashTest!$B$5,$A613&lt;=CrashTest!$C$5),3,IF(AND($A613&gt;=CrashTest!$B$6,$A613&lt;=CrashTest!$C$6),4,IF(AND($A613&gt;=CrashTest!$B$7,$A613&lt;=CrashTest!$C$7),5,0)))))</f>
        <v>0</v>
      </c>
      <c r="U613" s="8" t="str">
        <f aca="false">IF(T613=0,"",IF(T612=T613,MAX(U612,B613),B613))</f>
        <v/>
      </c>
      <c r="V613" s="9" t="str">
        <f aca="false">IF(T613=0,"",B613/U613-1)</f>
        <v/>
      </c>
      <c r="W613" s="8" t="str">
        <f aca="false">IF(T613=0,"",IF(T612=T613,MAX(W612,F613),F613))</f>
        <v/>
      </c>
      <c r="X613" s="9" t="str">
        <f aca="false">IF(T613=0,"",F613/W613-1)</f>
        <v/>
      </c>
    </row>
    <row r="614" customFormat="false" ht="15" hidden="false" customHeight="false" outlineLevel="0" collapsed="false">
      <c r="A614" s="5" t="n">
        <v>44442</v>
      </c>
      <c r="B614" s="6" t="n">
        <v>3918.58263822326</v>
      </c>
      <c r="C614" s="7" t="n">
        <v>2755.374843</v>
      </c>
      <c r="D614" s="0" t="n">
        <f aca="false">INT((ROW()-3)/30)</f>
        <v>20</v>
      </c>
      <c r="E614" s="0" t="n">
        <f aca="false">2+30*D614</f>
        <v>602</v>
      </c>
      <c r="F614" s="8" t="n">
        <f aca="false">INDEX($F:$F,$E614)*(2*B614/INDEX($B:$B,$E614)-C614/INDEX($C:$C,$E614))</f>
        <v>191.296675124698</v>
      </c>
      <c r="G614" s="9" t="n">
        <f aca="false">B614/B613-1</f>
        <v>0.033409857327066</v>
      </c>
      <c r="H614" s="9" t="n">
        <f aca="false">F614/F613-1</f>
        <v>-0.00860564035062672</v>
      </c>
      <c r="I614" s="9" t="n">
        <f aca="false">LN(B614/B613)</f>
        <v>0.0328638755588252</v>
      </c>
      <c r="J614" s="9" t="n">
        <f aca="false">LN(F614/F613)</f>
        <v>-0.00864288269026868</v>
      </c>
      <c r="K614" s="9" t="n">
        <f aca="false">F614/F607-1</f>
        <v>0.0252426968268265</v>
      </c>
      <c r="L614" s="9" t="n">
        <f aca="false">F614/F584-1</f>
        <v>0.0652346299852966</v>
      </c>
      <c r="M614" s="9" t="n">
        <f aca="false">B614/B607-1</f>
        <v>0.1983385142078</v>
      </c>
      <c r="N614" s="9" t="n">
        <f aca="false">B614/B584-1</f>
        <v>0.436465205485096</v>
      </c>
      <c r="O614" s="8" t="n">
        <f aca="false">MAX(O613,F614)</f>
        <v>192.957195350954</v>
      </c>
      <c r="P614" s="9" t="n">
        <f aca="false">F614/O614-1</f>
        <v>-0.00860564035062672</v>
      </c>
      <c r="Q614" s="8" t="n">
        <f aca="false">MAX(Q613,B614)</f>
        <v>4155.77199766219</v>
      </c>
      <c r="R614" s="9" t="n">
        <f aca="false">B614/Q614-1</f>
        <v>-0.0570746806062412</v>
      </c>
      <c r="S614" s="9" t="n">
        <f aca="false">B614/INDEX($B:$B,$E614)-1</f>
        <v>0.207243140903062</v>
      </c>
      <c r="T614" s="0" t="n">
        <f aca="false">IF(AND($A614&gt;=CrashTest!$B$3,$A614&lt;=CrashTest!$C$3),1,IF(AND($A614&gt;=CrashTest!$B$4,$A614&lt;=CrashTest!$C$4),2,IF(AND($A614&gt;=CrashTest!$B$5,$A614&lt;=CrashTest!$C$5),3,IF(AND($A614&gt;=CrashTest!$B$6,$A614&lt;=CrashTest!$C$6),4,IF(AND($A614&gt;=CrashTest!$B$7,$A614&lt;=CrashTest!$C$7),5,0)))))</f>
        <v>0</v>
      </c>
      <c r="U614" s="8" t="str">
        <f aca="false">IF(T614=0,"",IF(T613=T614,MAX(U613,B614),B614))</f>
        <v/>
      </c>
      <c r="V614" s="9" t="str">
        <f aca="false">IF(T614=0,"",B614/U614-1)</f>
        <v/>
      </c>
      <c r="W614" s="8" t="str">
        <f aca="false">IF(T614=0,"",IF(T613=T614,MAX(W613,F614),F614))</f>
        <v/>
      </c>
      <c r="X614" s="9" t="str">
        <f aca="false">IF(T614=0,"",F614/W614-1)</f>
        <v/>
      </c>
    </row>
    <row r="615" customFormat="false" ht="15" hidden="false" customHeight="false" outlineLevel="0" collapsed="false">
      <c r="A615" s="5" t="n">
        <v>44443</v>
      </c>
      <c r="B615" s="6" t="n">
        <v>3886.23001350088</v>
      </c>
      <c r="C615" s="7" t="n">
        <v>2689.450066</v>
      </c>
      <c r="D615" s="0" t="n">
        <f aca="false">INT((ROW()-3)/30)</f>
        <v>20</v>
      </c>
      <c r="E615" s="0" t="n">
        <f aca="false">2+30*D615</f>
        <v>602</v>
      </c>
      <c r="F615" s="8" t="n">
        <f aca="false">INDEX($F:$F,$E615)*(2*B615/INDEX($B:$B,$E615)-C615/INDEX($C:$C,$E615))</f>
        <v>193.800589535552</v>
      </c>
      <c r="G615" s="9" t="n">
        <f aca="false">B615/B614-1</f>
        <v>-0.00825620580431319</v>
      </c>
      <c r="H615" s="9" t="n">
        <f aca="false">F615/F614-1</f>
        <v>0.0130891684825245</v>
      </c>
      <c r="I615" s="9" t="n">
        <f aca="false">LN(B615/B614)</f>
        <v>-0.00829047703537029</v>
      </c>
      <c r="J615" s="9" t="n">
        <f aca="false">LN(F615/F614)</f>
        <v>0.0130042455609827</v>
      </c>
      <c r="K615" s="9" t="n">
        <f aca="false">F615/F608-1</f>
        <v>0.0402321443555738</v>
      </c>
      <c r="L615" s="9" t="n">
        <f aca="false">F615/F585-1</f>
        <v>0.0824551705788661</v>
      </c>
      <c r="M615" s="9" t="n">
        <f aca="false">B615/B608-1</f>
        <v>0.198465436418662</v>
      </c>
      <c r="N615" s="9" t="n">
        <f aca="false">B615/B585-1</f>
        <v>0.375396018305592</v>
      </c>
      <c r="O615" s="8" t="n">
        <f aca="false">MAX(O614,F615)</f>
        <v>193.800589535552</v>
      </c>
      <c r="P615" s="9" t="n">
        <f aca="false">F615/O615-1</f>
        <v>0</v>
      </c>
      <c r="Q615" s="8" t="n">
        <f aca="false">MAX(Q614,B615)</f>
        <v>4155.77199766219</v>
      </c>
      <c r="R615" s="9" t="n">
        <f aca="false">B615/Q615-1</f>
        <v>-0.0648596661012538</v>
      </c>
      <c r="S615" s="9" t="n">
        <f aca="false">B615/INDEX($B:$B,$E615)-1</f>
        <v>0.197275893075921</v>
      </c>
      <c r="T615" s="0" t="n">
        <f aca="false">IF(AND($A615&gt;=CrashTest!$B$3,$A615&lt;=CrashTest!$C$3),1,IF(AND($A615&gt;=CrashTest!$B$4,$A615&lt;=CrashTest!$C$4),2,IF(AND($A615&gt;=CrashTest!$B$5,$A615&lt;=CrashTest!$C$5),3,IF(AND($A615&gt;=CrashTest!$B$6,$A615&lt;=CrashTest!$C$6),4,IF(AND($A615&gt;=CrashTest!$B$7,$A615&lt;=CrashTest!$C$7),5,0)))))</f>
        <v>0</v>
      </c>
      <c r="U615" s="8" t="str">
        <f aca="false">IF(T615=0,"",IF(T614=T615,MAX(U614,B615),B615))</f>
        <v/>
      </c>
      <c r="V615" s="9" t="str">
        <f aca="false">IF(T615=0,"",B615/U615-1)</f>
        <v/>
      </c>
      <c r="W615" s="8" t="str">
        <f aca="false">IF(T615=0,"",IF(T614=T615,MAX(W614,F615),F615))</f>
        <v/>
      </c>
      <c r="X615" s="9" t="str">
        <f aca="false">IF(T615=0,"",F615/W615-1)</f>
        <v/>
      </c>
    </row>
    <row r="616" customFormat="false" ht="15" hidden="false" customHeight="false" outlineLevel="0" collapsed="false">
      <c r="A616" s="5" t="n">
        <v>44444</v>
      </c>
      <c r="B616" s="6" t="n">
        <v>3954.61792343659</v>
      </c>
      <c r="C616" s="7" t="n">
        <v>2759.165597</v>
      </c>
      <c r="D616" s="0" t="n">
        <f aca="false">INT((ROW()-3)/30)</f>
        <v>20</v>
      </c>
      <c r="E616" s="0" t="n">
        <f aca="false">2+30*D616</f>
        <v>602</v>
      </c>
      <c r="F616" s="8" t="n">
        <f aca="false">INDEX($F:$F,$E616)*(2*B616/INDEX($B:$B,$E616)-C616/INDEX($C:$C,$E616))</f>
        <v>195.093682753062</v>
      </c>
      <c r="G616" s="9" t="n">
        <f aca="false">B616/B615-1</f>
        <v>0.017597494151949</v>
      </c>
      <c r="H616" s="9" t="n">
        <f aca="false">F616/F615-1</f>
        <v>0.00667228732693226</v>
      </c>
      <c r="I616" s="9" t="n">
        <f aca="false">LN(B616/B615)</f>
        <v>0.0174444510927769</v>
      </c>
      <c r="J616" s="9" t="n">
        <f aca="false">LN(F616/F615)</f>
        <v>0.00665012614043118</v>
      </c>
      <c r="K616" s="9" t="n">
        <f aca="false">F616/F609-1</f>
        <v>0.041886379222303</v>
      </c>
      <c r="L616" s="9" t="n">
        <f aca="false">F616/F586-1</f>
        <v>0.0859957863671899</v>
      </c>
      <c r="M616" s="9" t="n">
        <f aca="false">B616/B609-1</f>
        <v>0.223993330470482</v>
      </c>
      <c r="N616" s="9" t="n">
        <f aca="false">B616/B586-1</f>
        <v>0.369311294017313</v>
      </c>
      <c r="O616" s="8" t="n">
        <f aca="false">MAX(O615,F616)</f>
        <v>195.093682753062</v>
      </c>
      <c r="P616" s="9" t="n">
        <f aca="false">F616/O616-1</f>
        <v>0</v>
      </c>
      <c r="Q616" s="8" t="n">
        <f aca="false">MAX(Q615,B616)</f>
        <v>4155.77199766219</v>
      </c>
      <c r="R616" s="9" t="n">
        <f aca="false">B616/Q616-1</f>
        <v>-0.0484035395442191</v>
      </c>
      <c r="S616" s="9" t="n">
        <f aca="false">B616/INDEX($B:$B,$E616)-1</f>
        <v>0.218344948602594</v>
      </c>
      <c r="T616" s="0" t="n">
        <f aca="false">IF(AND($A616&gt;=CrashTest!$B$3,$A616&lt;=CrashTest!$C$3),1,IF(AND($A616&gt;=CrashTest!$B$4,$A616&lt;=CrashTest!$C$4),2,IF(AND($A616&gt;=CrashTest!$B$5,$A616&lt;=CrashTest!$C$5),3,IF(AND($A616&gt;=CrashTest!$B$6,$A616&lt;=CrashTest!$C$6),4,IF(AND($A616&gt;=CrashTest!$B$7,$A616&lt;=CrashTest!$C$7),5,0)))))</f>
        <v>0</v>
      </c>
      <c r="U616" s="8" t="str">
        <f aca="false">IF(T616=0,"",IF(T615=T616,MAX(U615,B616),B616))</f>
        <v/>
      </c>
      <c r="V616" s="9" t="str">
        <f aca="false">IF(T616=0,"",B616/U616-1)</f>
        <v/>
      </c>
      <c r="W616" s="8" t="str">
        <f aca="false">IF(T616=0,"",IF(T615=T616,MAX(W615,F616),F616))</f>
        <v/>
      </c>
      <c r="X616" s="9" t="str">
        <f aca="false">IF(T616=0,"",F616/W616-1)</f>
        <v/>
      </c>
    </row>
    <row r="617" customFormat="false" ht="15" hidden="false" customHeight="false" outlineLevel="0" collapsed="false">
      <c r="A617" s="5" t="n">
        <v>44445</v>
      </c>
      <c r="B617" s="6" t="n">
        <v>3928.83401098773</v>
      </c>
      <c r="C617" s="7" t="n">
        <v>2728.178806</v>
      </c>
      <c r="D617" s="0" t="n">
        <f aca="false">INT((ROW()-3)/30)</f>
        <v>20</v>
      </c>
      <c r="E617" s="0" t="n">
        <f aca="false">2+30*D617</f>
        <v>602</v>
      </c>
      <c r="F617" s="8" t="n">
        <f aca="false">INDEX($F:$F,$E617)*(2*B617/INDEX($B:$B,$E617)-C617/INDEX($C:$C,$E617))</f>
        <v>195.050872124429</v>
      </c>
      <c r="G617" s="9" t="n">
        <f aca="false">B617/B616-1</f>
        <v>-0.00651995033352137</v>
      </c>
      <c r="H617" s="9" t="n">
        <f aca="false">F617/F616-1</f>
        <v>-0.000219436262767769</v>
      </c>
      <c r="I617" s="9" t="n">
        <f aca="false">LN(B617/B616)</f>
        <v>-0.00654129805099422</v>
      </c>
      <c r="J617" s="9" t="n">
        <f aca="false">LN(F617/F616)</f>
        <v>-0.000219460342427176</v>
      </c>
      <c r="K617" s="9" t="n">
        <f aca="false">F617/F610-1</f>
        <v>0.0387865710070279</v>
      </c>
      <c r="L617" s="9" t="n">
        <f aca="false">F617/F587-1</f>
        <v>0.0912897090727916</v>
      </c>
      <c r="M617" s="9" t="n">
        <f aca="false">B617/B610-1</f>
        <v>0.213217051097554</v>
      </c>
      <c r="N617" s="9" t="n">
        <f aca="false">B617/B587-1</f>
        <v>0.249875495416794</v>
      </c>
      <c r="O617" s="8" t="n">
        <f aca="false">MAX(O616,F617)</f>
        <v>195.093682753062</v>
      </c>
      <c r="P617" s="9" t="n">
        <f aca="false">F617/O617-1</f>
        <v>-0.000219436262767769</v>
      </c>
      <c r="Q617" s="8" t="n">
        <f aca="false">MAX(Q616,B617)</f>
        <v>4155.77199766219</v>
      </c>
      <c r="R617" s="9" t="n">
        <f aca="false">B617/Q617-1</f>
        <v>-0.0546079012039455</v>
      </c>
      <c r="S617" s="9" t="n">
        <f aca="false">B617/INDEX($B:$B,$E617)-1</f>
        <v>0.210401400048609</v>
      </c>
      <c r="T617" s="0" t="n">
        <f aca="false">IF(AND($A617&gt;=CrashTest!$B$3,$A617&lt;=CrashTest!$C$3),1,IF(AND($A617&gt;=CrashTest!$B$4,$A617&lt;=CrashTest!$C$4),2,IF(AND($A617&gt;=CrashTest!$B$5,$A617&lt;=CrashTest!$C$5),3,IF(AND($A617&gt;=CrashTest!$B$6,$A617&lt;=CrashTest!$C$6),4,IF(AND($A617&gt;=CrashTest!$B$7,$A617&lt;=CrashTest!$C$7),5,0)))))</f>
        <v>0</v>
      </c>
      <c r="U617" s="8" t="str">
        <f aca="false">IF(T617=0,"",IF(T616=T617,MAX(U616,B617),B617))</f>
        <v/>
      </c>
      <c r="V617" s="9" t="str">
        <f aca="false">IF(T617=0,"",B617/U617-1)</f>
        <v/>
      </c>
      <c r="W617" s="8" t="str">
        <f aca="false">IF(T617=0,"",IF(T616=T617,MAX(W616,F617),F617))</f>
        <v/>
      </c>
      <c r="X617" s="9" t="str">
        <f aca="false">IF(T617=0,"",F617/W617-1)</f>
        <v/>
      </c>
    </row>
    <row r="618" customFormat="false" ht="15" hidden="false" customHeight="false" outlineLevel="0" collapsed="false">
      <c r="A618" s="5" t="n">
        <v>44446</v>
      </c>
      <c r="B618" s="6" t="n">
        <v>3432.84963062537</v>
      </c>
      <c r="C618" s="7" t="n">
        <v>2192.005855</v>
      </c>
      <c r="D618" s="0" t="n">
        <f aca="false">INT((ROW()-3)/30)</f>
        <v>20</v>
      </c>
      <c r="E618" s="0" t="n">
        <f aca="false">2+30*D618</f>
        <v>602</v>
      </c>
      <c r="F618" s="8" t="n">
        <f aca="false">INDEX($F:$F,$E618)*(2*B618/INDEX($B:$B,$E618)-C618/INDEX($C:$C,$E618))</f>
        <v>188.562864121496</v>
      </c>
      <c r="G618" s="9" t="n">
        <f aca="false">B618/B617-1</f>
        <v>-0.126242131628683</v>
      </c>
      <c r="H618" s="9" t="n">
        <f aca="false">F618/F617-1</f>
        <v>-0.0332631581303267</v>
      </c>
      <c r="I618" s="9" t="n">
        <f aca="false">LN(B618/B617)</f>
        <v>-0.134951980185604</v>
      </c>
      <c r="J618" s="9" t="n">
        <f aca="false">LN(F618/F617)</f>
        <v>-0.0338289592729805</v>
      </c>
      <c r="K618" s="9" t="n">
        <f aca="false">F618/F611-1</f>
        <v>-0.00216807877056846</v>
      </c>
      <c r="L618" s="9" t="n">
        <f aca="false">F618/F588-1</f>
        <v>0.0272650680426743</v>
      </c>
      <c r="M618" s="9" t="n">
        <f aca="false">B618/B611-1</f>
        <v>0.000262788836509431</v>
      </c>
      <c r="N618" s="9" t="n">
        <f aca="false">B618/B588-1</f>
        <v>0.13394612639245</v>
      </c>
      <c r="O618" s="8" t="n">
        <f aca="false">MAX(O617,F618)</f>
        <v>195.093682753062</v>
      </c>
      <c r="P618" s="9" t="n">
        <f aca="false">F618/O618-1</f>
        <v>-0.0334752952499864</v>
      </c>
      <c r="Q618" s="8" t="n">
        <f aca="false">MAX(Q617,B618)</f>
        <v>4155.77199766219</v>
      </c>
      <c r="R618" s="9" t="n">
        <f aca="false">B618/Q618-1</f>
        <v>-0.173956214980874</v>
      </c>
      <c r="S618" s="9" t="n">
        <f aca="false">B618/INDEX($B:$B,$E618)-1</f>
        <v>0.0575977471801299</v>
      </c>
      <c r="T618" s="0" t="n">
        <f aca="false">IF(AND($A618&gt;=CrashTest!$B$3,$A618&lt;=CrashTest!$C$3),1,IF(AND($A618&gt;=CrashTest!$B$4,$A618&lt;=CrashTest!$C$4),2,IF(AND($A618&gt;=CrashTest!$B$5,$A618&lt;=CrashTest!$C$5),3,IF(AND($A618&gt;=CrashTest!$B$6,$A618&lt;=CrashTest!$C$6),4,IF(AND($A618&gt;=CrashTest!$B$7,$A618&lt;=CrashTest!$C$7),5,0)))))</f>
        <v>0</v>
      </c>
      <c r="U618" s="8" t="str">
        <f aca="false">IF(T618=0,"",IF(T617=T618,MAX(U617,B618),B618))</f>
        <v/>
      </c>
      <c r="V618" s="9" t="str">
        <f aca="false">IF(T618=0,"",B618/U618-1)</f>
        <v/>
      </c>
      <c r="W618" s="8" t="str">
        <f aca="false">IF(T618=0,"",IF(T617=T618,MAX(W617,F618),F618))</f>
        <v/>
      </c>
      <c r="X618" s="9" t="str">
        <f aca="false">IF(T618=0,"",F618/W618-1)</f>
        <v/>
      </c>
    </row>
    <row r="619" customFormat="false" ht="15" hidden="false" customHeight="false" outlineLevel="0" collapsed="false">
      <c r="A619" s="5" t="n">
        <v>44447</v>
      </c>
      <c r="B619" s="6" t="n">
        <v>3507.77644915254</v>
      </c>
      <c r="C619" s="7" t="n">
        <v>2262.754875</v>
      </c>
      <c r="D619" s="0" t="n">
        <f aca="false">INT((ROW()-3)/30)</f>
        <v>20</v>
      </c>
      <c r="E619" s="0" t="n">
        <f aca="false">2+30*D619</f>
        <v>602</v>
      </c>
      <c r="F619" s="8" t="n">
        <f aca="false">INDEX($F:$F,$E619)*(2*B619/INDEX($B:$B,$E619)-C619/INDEX($C:$C,$E619))</f>
        <v>190.512269633837</v>
      </c>
      <c r="G619" s="9" t="n">
        <f aca="false">B619/B618-1</f>
        <v>0.021826420201668</v>
      </c>
      <c r="H619" s="9" t="n">
        <f aca="false">F619/F618-1</f>
        <v>0.0103382260416116</v>
      </c>
      <c r="I619" s="9" t="n">
        <f aca="false">LN(B619/B618)</f>
        <v>0.0215916341096149</v>
      </c>
      <c r="J619" s="9" t="n">
        <f aca="false">LN(F619/F618)</f>
        <v>0.0102851520632127</v>
      </c>
      <c r="K619" s="9" t="n">
        <f aca="false">F619/F612-1</f>
        <v>0.0125720204007094</v>
      </c>
      <c r="L619" s="9" t="n">
        <f aca="false">F619/F589-1</f>
        <v>0.0526217842758168</v>
      </c>
      <c r="M619" s="9" t="n">
        <f aca="false">B619/B612-1</f>
        <v>-0.0753995979565172</v>
      </c>
      <c r="N619" s="9" t="n">
        <f aca="false">B619/B589-1</f>
        <v>0.110664167293491</v>
      </c>
      <c r="O619" s="8" t="n">
        <f aca="false">MAX(O618,F619)</f>
        <v>195.093682753062</v>
      </c>
      <c r="P619" s="9" t="n">
        <f aca="false">F619/O619-1</f>
        <v>-0.0234831443774789</v>
      </c>
      <c r="Q619" s="8" t="n">
        <f aca="false">MAX(Q618,B619)</f>
        <v>4155.77199766219</v>
      </c>
      <c r="R619" s="9" t="n">
        <f aca="false">B619/Q619-1</f>
        <v>-0.15592663622407</v>
      </c>
      <c r="S619" s="9" t="n">
        <f aca="false">B619/INDEX($B:$B,$E619)-1</f>
        <v>0.0806813200144207</v>
      </c>
      <c r="T619" s="0" t="n">
        <f aca="false">IF(AND($A619&gt;=CrashTest!$B$3,$A619&lt;=CrashTest!$C$3),1,IF(AND($A619&gt;=CrashTest!$B$4,$A619&lt;=CrashTest!$C$4),2,IF(AND($A619&gt;=CrashTest!$B$5,$A619&lt;=CrashTest!$C$5),3,IF(AND($A619&gt;=CrashTest!$B$6,$A619&lt;=CrashTest!$C$6),4,IF(AND($A619&gt;=CrashTest!$B$7,$A619&lt;=CrashTest!$C$7),5,0)))))</f>
        <v>0</v>
      </c>
      <c r="U619" s="8" t="str">
        <f aca="false">IF(T619=0,"",IF(T618=T619,MAX(U618,B619),B619))</f>
        <v/>
      </c>
      <c r="V619" s="9" t="str">
        <f aca="false">IF(T619=0,"",B619/U619-1)</f>
        <v/>
      </c>
      <c r="W619" s="8" t="str">
        <f aca="false">IF(T619=0,"",IF(T618=T619,MAX(W618,F619),F619))</f>
        <v/>
      </c>
      <c r="X619" s="9" t="str">
        <f aca="false">IF(T619=0,"",F619/W619-1)</f>
        <v/>
      </c>
    </row>
    <row r="620" customFormat="false" ht="15" hidden="false" customHeight="false" outlineLevel="0" collapsed="false">
      <c r="A620" s="5" t="n">
        <v>44448</v>
      </c>
      <c r="B620" s="6" t="n">
        <v>3432.86342255991</v>
      </c>
      <c r="C620" s="7" t="n">
        <v>2174.286539</v>
      </c>
      <c r="D620" s="0" t="n">
        <f aca="false">INT((ROW()-3)/30)</f>
        <v>20</v>
      </c>
      <c r="E620" s="0" t="n">
        <f aca="false">2+30*D620</f>
        <v>602</v>
      </c>
      <c r="F620" s="8" t="n">
        <f aca="false">INDEX($F:$F,$E620)*(2*B620/INDEX($B:$B,$E620)-C620/INDEX($C:$C,$E620))</f>
        <v>190.240236117552</v>
      </c>
      <c r="G620" s="9" t="n">
        <f aca="false">B620/B619-1</f>
        <v>-0.0213562716092495</v>
      </c>
      <c r="H620" s="9" t="n">
        <f aca="false">F620/F619-1</f>
        <v>-0.00142790549295613</v>
      </c>
      <c r="I620" s="9" t="n">
        <f aca="false">LN(B620/B619)</f>
        <v>-0.0215876164833515</v>
      </c>
      <c r="J620" s="9" t="n">
        <f aca="false">LN(F620/F619)</f>
        <v>-0.0014289259215039</v>
      </c>
      <c r="K620" s="9" t="n">
        <f aca="false">F620/F613-1</f>
        <v>-0.0140806318648039</v>
      </c>
      <c r="L620" s="9" t="n">
        <f aca="false">F620/F590-1</f>
        <v>0.0440265692291189</v>
      </c>
      <c r="M620" s="9" t="n">
        <f aca="false">B620/B613-1</f>
        <v>-0.094684168421812</v>
      </c>
      <c r="N620" s="9" t="n">
        <f aca="false">B620/B590-1</f>
        <v>0.0926687427419961</v>
      </c>
      <c r="O620" s="8" t="n">
        <f aca="false">MAX(O619,F620)</f>
        <v>195.093682753062</v>
      </c>
      <c r="P620" s="9" t="n">
        <f aca="false">F620/O620-1</f>
        <v>-0.0248775181595865</v>
      </c>
      <c r="Q620" s="8" t="n">
        <f aca="false">MAX(Q619,B620)</f>
        <v>4155.77199766219</v>
      </c>
      <c r="R620" s="9" t="n">
        <f aca="false">B620/Q620-1</f>
        <v>-0.173952896239002</v>
      </c>
      <c r="S620" s="9" t="n">
        <f aca="false">B620/INDEX($B:$B,$E620)-1</f>
        <v>0.0576019962211507</v>
      </c>
      <c r="T620" s="0" t="n">
        <f aca="false">IF(AND($A620&gt;=CrashTest!$B$3,$A620&lt;=CrashTest!$C$3),1,IF(AND($A620&gt;=CrashTest!$B$4,$A620&lt;=CrashTest!$C$4),2,IF(AND($A620&gt;=CrashTest!$B$5,$A620&lt;=CrashTest!$C$5),3,IF(AND($A620&gt;=CrashTest!$B$6,$A620&lt;=CrashTest!$C$6),4,IF(AND($A620&gt;=CrashTest!$B$7,$A620&lt;=CrashTest!$C$7),5,0)))))</f>
        <v>0</v>
      </c>
      <c r="U620" s="8" t="str">
        <f aca="false">IF(T620=0,"",IF(T619=T620,MAX(U619,B620),B620))</f>
        <v/>
      </c>
      <c r="V620" s="9" t="str">
        <f aca="false">IF(T620=0,"",B620/U620-1)</f>
        <v/>
      </c>
      <c r="W620" s="8" t="str">
        <f aca="false">IF(T620=0,"",IF(T619=T620,MAX(W619,F620),F620))</f>
        <v/>
      </c>
      <c r="X620" s="9" t="str">
        <f aca="false">IF(T620=0,"",F620/W620-1)</f>
        <v/>
      </c>
    </row>
    <row r="621" customFormat="false" ht="15" hidden="false" customHeight="false" outlineLevel="0" collapsed="false">
      <c r="A621" s="5" t="n">
        <v>44449</v>
      </c>
      <c r="B621" s="6" t="n">
        <v>3204.17646580947</v>
      </c>
      <c r="C621" s="7" t="n">
        <v>1941.581747</v>
      </c>
      <c r="D621" s="0" t="n">
        <f aca="false">INT((ROW()-3)/30)</f>
        <v>20</v>
      </c>
      <c r="E621" s="0" t="n">
        <f aca="false">2+30*D621</f>
        <v>602</v>
      </c>
      <c r="F621" s="8" t="n">
        <f aca="false">INDEX($F:$F,$E621)*(2*B621/INDEX($B:$B,$E621)-C621/INDEX($C:$C,$E621))</f>
        <v>185.87629379342</v>
      </c>
      <c r="G621" s="9" t="n">
        <f aca="false">B621/B620-1</f>
        <v>-0.0666169691597887</v>
      </c>
      <c r="H621" s="9" t="n">
        <f aca="false">F621/F620-1</f>
        <v>-0.0229391132664253</v>
      </c>
      <c r="I621" s="9" t="n">
        <f aca="false">LN(B621/B620)</f>
        <v>-0.0689396255757423</v>
      </c>
      <c r="J621" s="9" t="n">
        <f aca="false">LN(F621/F620)</f>
        <v>-0.0232063087853932</v>
      </c>
      <c r="K621" s="9" t="n">
        <f aca="false">F621/F614-1</f>
        <v>-0.0283349479427419</v>
      </c>
      <c r="L621" s="9" t="n">
        <f aca="false">F621/F591-1</f>
        <v>0.0137345956678236</v>
      </c>
      <c r="M621" s="9" t="n">
        <f aca="false">B621/B614-1</f>
        <v>-0.182312391589045</v>
      </c>
      <c r="N621" s="9" t="n">
        <f aca="false">B621/B591-1</f>
        <v>0.0112396302197155</v>
      </c>
      <c r="O621" s="8" t="n">
        <f aca="false">MAX(O620,F621)</f>
        <v>195.093682753062</v>
      </c>
      <c r="P621" s="9" t="n">
        <f aca="false">F621/O621-1</f>
        <v>-0.0472459632191615</v>
      </c>
      <c r="Q621" s="8" t="n">
        <f aca="false">MAX(Q620,B621)</f>
        <v>4155.77199766219</v>
      </c>
      <c r="R621" s="9" t="n">
        <f aca="false">B621/Q621-1</f>
        <v>-0.228981650674781</v>
      </c>
      <c r="S621" s="9" t="n">
        <f aca="false">B621/INDEX($B:$B,$E621)-1</f>
        <v>-0.0128522433444447</v>
      </c>
      <c r="T621" s="0" t="n">
        <f aca="false">IF(AND($A621&gt;=CrashTest!$B$3,$A621&lt;=CrashTest!$C$3),1,IF(AND($A621&gt;=CrashTest!$B$4,$A621&lt;=CrashTest!$C$4),2,IF(AND($A621&gt;=CrashTest!$B$5,$A621&lt;=CrashTest!$C$5),3,IF(AND($A621&gt;=CrashTest!$B$6,$A621&lt;=CrashTest!$C$6),4,IF(AND($A621&gt;=CrashTest!$B$7,$A621&lt;=CrashTest!$C$7),5,0)))))</f>
        <v>0</v>
      </c>
      <c r="U621" s="8" t="str">
        <f aca="false">IF(T621=0,"",IF(T620=T621,MAX(U620,B621),B621))</f>
        <v/>
      </c>
      <c r="V621" s="9" t="str">
        <f aca="false">IF(T621=0,"",B621/U621-1)</f>
        <v/>
      </c>
      <c r="W621" s="8" t="str">
        <f aca="false">IF(T621=0,"",IF(T620=T621,MAX(W620,F621),F621))</f>
        <v/>
      </c>
      <c r="X621" s="9" t="str">
        <f aca="false">IF(T621=0,"",F621/W621-1)</f>
        <v/>
      </c>
    </row>
    <row r="622" customFormat="false" ht="15" hidden="false" customHeight="false" outlineLevel="0" collapsed="false">
      <c r="A622" s="5" t="n">
        <v>44450</v>
      </c>
      <c r="B622" s="6" t="n">
        <v>3259.20964196376</v>
      </c>
      <c r="C622" s="7" t="n">
        <v>2001.600875</v>
      </c>
      <c r="D622" s="0" t="n">
        <f aca="false">INT((ROW()-3)/30)</f>
        <v>20</v>
      </c>
      <c r="E622" s="0" t="n">
        <f aca="false">2+30*D622</f>
        <v>602</v>
      </c>
      <c r="F622" s="8" t="n">
        <f aca="false">INDEX($F:$F,$E622)*(2*B622/INDEX($B:$B,$E622)-C622/INDEX($C:$C,$E622))</f>
        <v>186.546372046035</v>
      </c>
      <c r="G622" s="9" t="n">
        <f aca="false">B622/B621-1</f>
        <v>0.0171754510843982</v>
      </c>
      <c r="H622" s="9" t="n">
        <f aca="false">F622/F621-1</f>
        <v>0.0036049688690265</v>
      </c>
      <c r="I622" s="9" t="n">
        <f aca="false">LN(B622/B621)</f>
        <v>0.0170296204606014</v>
      </c>
      <c r="J622" s="9" t="n">
        <f aca="false">LN(F622/F621)</f>
        <v>0.00359848654313734</v>
      </c>
      <c r="K622" s="9" t="n">
        <f aca="false">F622/F615-1</f>
        <v>-0.0374313489288215</v>
      </c>
      <c r="L622" s="9" t="n">
        <f aca="false">F622/F592-1</f>
        <v>0.0326158555044795</v>
      </c>
      <c r="M622" s="9" t="n">
        <f aca="false">B622/B615-1</f>
        <v>-0.1613441225452</v>
      </c>
      <c r="N622" s="9" t="n">
        <f aca="false">B622/B592-1</f>
        <v>0.0727925071416018</v>
      </c>
      <c r="O622" s="8" t="n">
        <f aca="false">MAX(O621,F622)</f>
        <v>195.093682753062</v>
      </c>
      <c r="P622" s="9" t="n">
        <f aca="false">F622/O622-1</f>
        <v>-0.0438113145767273</v>
      </c>
      <c r="Q622" s="8" t="n">
        <f aca="false">MAX(Q621,B622)</f>
        <v>4155.77199766219</v>
      </c>
      <c r="R622" s="9" t="n">
        <f aca="false">B622/Q622-1</f>
        <v>-0.215739062730772</v>
      </c>
      <c r="S622" s="9" t="n">
        <f aca="false">B622/INDEX($B:$B,$E622)-1</f>
        <v>0.00410246466306607</v>
      </c>
      <c r="T622" s="0" t="n">
        <f aca="false">IF(AND($A622&gt;=CrashTest!$B$3,$A622&lt;=CrashTest!$C$3),1,IF(AND($A622&gt;=CrashTest!$B$4,$A622&lt;=CrashTest!$C$4),2,IF(AND($A622&gt;=CrashTest!$B$5,$A622&lt;=CrashTest!$C$5),3,IF(AND($A622&gt;=CrashTest!$B$6,$A622&lt;=CrashTest!$C$6),4,IF(AND($A622&gt;=CrashTest!$B$7,$A622&lt;=CrashTest!$C$7),5,0)))))</f>
        <v>0</v>
      </c>
      <c r="U622" s="8" t="str">
        <f aca="false">IF(T622=0,"",IF(T621=T622,MAX(U621,B622),B622))</f>
        <v/>
      </c>
      <c r="V622" s="9" t="str">
        <f aca="false">IF(T622=0,"",B622/U622-1)</f>
        <v/>
      </c>
      <c r="W622" s="8" t="str">
        <f aca="false">IF(T622=0,"",IF(T621=T622,MAX(W621,F622),F622))</f>
        <v/>
      </c>
      <c r="X622" s="9" t="str">
        <f aca="false">IF(T622=0,"",F622/W622-1)</f>
        <v/>
      </c>
    </row>
    <row r="623" customFormat="false" ht="15" hidden="false" customHeight="false" outlineLevel="0" collapsed="false">
      <c r="A623" s="5" t="n">
        <v>44451</v>
      </c>
      <c r="B623" s="6" t="n">
        <v>3417.71937288136</v>
      </c>
      <c r="C623" s="7" t="n">
        <v>2146.966178</v>
      </c>
      <c r="D623" s="0" t="n">
        <f aca="false">INT((ROW()-3)/30)</f>
        <v>20</v>
      </c>
      <c r="E623" s="0" t="n">
        <f aca="false">2+30*D623</f>
        <v>602</v>
      </c>
      <c r="F623" s="8" t="n">
        <f aca="false">INDEX($F:$F,$E623)*(2*B623/INDEX($B:$B,$E623)-C623/INDEX($C:$C,$E623))</f>
        <v>191.077644184811</v>
      </c>
      <c r="G623" s="9" t="n">
        <f aca="false">B623/B622-1</f>
        <v>0.0486344078259702</v>
      </c>
      <c r="H623" s="9" t="n">
        <f aca="false">F623/F622-1</f>
        <v>0.0242903257194285</v>
      </c>
      <c r="I623" s="9" t="n">
        <f aca="false">LN(B623/B622)</f>
        <v>0.0474887537268357</v>
      </c>
      <c r="J623" s="9" t="n">
        <f aca="false">LN(F623/F622)</f>
        <v>0.0240000076431523</v>
      </c>
      <c r="K623" s="9" t="n">
        <f aca="false">F623/F616-1</f>
        <v>-0.0205851799585638</v>
      </c>
      <c r="L623" s="9" t="n">
        <f aca="false">F623/F593-1</f>
        <v>0.0526259158996842</v>
      </c>
      <c r="M623" s="9" t="n">
        <f aca="false">B623/B616-1</f>
        <v>-0.135764961609404</v>
      </c>
      <c r="N623" s="9" t="n">
        <f aca="false">B623/B593-1</f>
        <v>0.0305264807974208</v>
      </c>
      <c r="O623" s="8" t="n">
        <f aca="false">MAX(O622,F623)</f>
        <v>195.093682753062</v>
      </c>
      <c r="P623" s="9" t="n">
        <f aca="false">F623/O623-1</f>
        <v>-0.0205851799585638</v>
      </c>
      <c r="Q623" s="8" t="n">
        <f aca="false">MAX(Q622,B623)</f>
        <v>4155.77199766219</v>
      </c>
      <c r="R623" s="9" t="n">
        <f aca="false">B623/Q623-1</f>
        <v>-0.177596996465643</v>
      </c>
      <c r="S623" s="9" t="n">
        <f aca="false">B623/INDEX($B:$B,$E623)-1</f>
        <v>0.0529363934285516</v>
      </c>
      <c r="T623" s="0" t="n">
        <f aca="false">IF(AND($A623&gt;=CrashTest!$B$3,$A623&lt;=CrashTest!$C$3),1,IF(AND($A623&gt;=CrashTest!$B$4,$A623&lt;=CrashTest!$C$4),2,IF(AND($A623&gt;=CrashTest!$B$5,$A623&lt;=CrashTest!$C$5),3,IF(AND($A623&gt;=CrashTest!$B$6,$A623&lt;=CrashTest!$C$6),4,IF(AND($A623&gt;=CrashTest!$B$7,$A623&lt;=CrashTest!$C$7),5,0)))))</f>
        <v>0</v>
      </c>
      <c r="U623" s="8" t="str">
        <f aca="false">IF(T623=0,"",IF(T622=T623,MAX(U622,B623),B623))</f>
        <v/>
      </c>
      <c r="V623" s="9" t="str">
        <f aca="false">IF(T623=0,"",B623/U623-1)</f>
        <v/>
      </c>
      <c r="W623" s="8" t="str">
        <f aca="false">IF(T623=0,"",IF(T622=T623,MAX(W622,F623),F623))</f>
        <v/>
      </c>
      <c r="X623" s="9" t="str">
        <f aca="false">IF(T623=0,"",F623/W623-1)</f>
        <v/>
      </c>
    </row>
    <row r="624" customFormat="false" ht="15" hidden="false" customHeight="false" outlineLevel="0" collapsed="false">
      <c r="A624" s="5" t="n">
        <v>44452</v>
      </c>
      <c r="B624" s="6" t="n">
        <v>3289.54985417884</v>
      </c>
      <c r="C624" s="7" t="n">
        <v>2021.659108</v>
      </c>
      <c r="D624" s="0" t="n">
        <f aca="false">INT((ROW()-3)/30)</f>
        <v>20</v>
      </c>
      <c r="E624" s="0" t="n">
        <f aca="false">2+30*D624</f>
        <v>602</v>
      </c>
      <c r="F624" s="8" t="n">
        <f aca="false">INDEX($F:$F,$E624)*(2*B624/INDEX($B:$B,$E624)-C624/INDEX($C:$C,$E624))</f>
        <v>188.148159911075</v>
      </c>
      <c r="G624" s="9" t="n">
        <f aca="false">B624/B623-1</f>
        <v>-0.0375014753169932</v>
      </c>
      <c r="H624" s="9" t="n">
        <f aca="false">F624/F623-1</f>
        <v>-0.0153313815764982</v>
      </c>
      <c r="I624" s="9" t="n">
        <f aca="false">LN(B624/B623)</f>
        <v>-0.0382227456182486</v>
      </c>
      <c r="J624" s="9" t="n">
        <f aca="false">LN(F624/F623)</f>
        <v>-0.0154501224110873</v>
      </c>
      <c r="K624" s="9" t="n">
        <f aca="false">F624/F617-1</f>
        <v>-0.0353892917174451</v>
      </c>
      <c r="L624" s="9" t="n">
        <f aca="false">F624/F594-1</f>
        <v>0.0272657026675813</v>
      </c>
      <c r="M624" s="9" t="n">
        <f aca="false">B624/B617-1</f>
        <v>-0.162716000477752</v>
      </c>
      <c r="N624" s="9" t="n">
        <f aca="false">B624/B594-1</f>
        <v>0.00629745698790551</v>
      </c>
      <c r="O624" s="8" t="n">
        <f aca="false">MAX(O623,F624)</f>
        <v>195.093682753062</v>
      </c>
      <c r="P624" s="9" t="n">
        <f aca="false">F624/O624-1</f>
        <v>-0.0356009622862964</v>
      </c>
      <c r="Q624" s="8" t="n">
        <f aca="false">MAX(Q623,B624)</f>
        <v>4155.77199766219</v>
      </c>
      <c r="R624" s="9" t="n">
        <f aca="false">B624/Q624-1</f>
        <v>-0.208438322403308</v>
      </c>
      <c r="S624" s="9" t="n">
        <f aca="false">B624/INDEX($B:$B,$E624)-1</f>
        <v>0.013449725260027</v>
      </c>
      <c r="T624" s="0" t="n">
        <f aca="false">IF(AND($A624&gt;=CrashTest!$B$3,$A624&lt;=CrashTest!$C$3),1,IF(AND($A624&gt;=CrashTest!$B$4,$A624&lt;=CrashTest!$C$4),2,IF(AND($A624&gt;=CrashTest!$B$5,$A624&lt;=CrashTest!$C$5),3,IF(AND($A624&gt;=CrashTest!$B$6,$A624&lt;=CrashTest!$C$6),4,IF(AND($A624&gt;=CrashTest!$B$7,$A624&lt;=CrashTest!$C$7),5,0)))))</f>
        <v>0</v>
      </c>
      <c r="U624" s="8" t="str">
        <f aca="false">IF(T624=0,"",IF(T623=T624,MAX(U623,B624),B624))</f>
        <v/>
      </c>
      <c r="V624" s="9" t="str">
        <f aca="false">IF(T624=0,"",B624/U624-1)</f>
        <v/>
      </c>
      <c r="W624" s="8" t="str">
        <f aca="false">IF(T624=0,"",IF(T623=T624,MAX(W623,F624),F624))</f>
        <v/>
      </c>
      <c r="X624" s="9" t="str">
        <f aca="false">IF(T624=0,"",F624/W624-1)</f>
        <v/>
      </c>
    </row>
    <row r="625" customFormat="false" ht="15" hidden="false" customHeight="false" outlineLevel="0" collapsed="false">
      <c r="A625" s="5" t="n">
        <v>44453</v>
      </c>
      <c r="B625" s="6" t="n">
        <v>3419.67508416131</v>
      </c>
      <c r="C625" s="7" t="n">
        <v>2175.425483</v>
      </c>
      <c r="D625" s="0" t="n">
        <f aca="false">INT((ROW()-3)/30)</f>
        <v>20</v>
      </c>
      <c r="E625" s="0" t="n">
        <f aca="false">2+30*D625</f>
        <v>602</v>
      </c>
      <c r="F625" s="8" t="n">
        <f aca="false">INDEX($F:$F,$E625)*(2*B625/INDEX($B:$B,$E625)-C625/INDEX($C:$C,$E625))</f>
        <v>188.611670500559</v>
      </c>
      <c r="G625" s="9" t="n">
        <f aca="false">B625/B624-1</f>
        <v>0.0395571539422535</v>
      </c>
      <c r="H625" s="9" t="n">
        <f aca="false">F625/F624-1</f>
        <v>0.00246354038063745</v>
      </c>
      <c r="I625" s="9" t="n">
        <f aca="false">LN(B625/B624)</f>
        <v>0.0387948089518977</v>
      </c>
      <c r="J625" s="9" t="n">
        <f aca="false">LN(F625/F624)</f>
        <v>0.00246051083961158</v>
      </c>
      <c r="K625" s="9" t="n">
        <f aca="false">F625/F618-1</f>
        <v>0.000258833462731145</v>
      </c>
      <c r="L625" s="9" t="n">
        <f aca="false">F625/F595-1</f>
        <v>0.032110724098845</v>
      </c>
      <c r="M625" s="9" t="n">
        <f aca="false">B625/B618-1</f>
        <v>-0.00383778722683514</v>
      </c>
      <c r="N625" s="9" t="n">
        <f aca="false">B625/B595-1</f>
        <v>0.0329074785931742</v>
      </c>
      <c r="O625" s="8" t="n">
        <f aca="false">MAX(O624,F625)</f>
        <v>195.093682753062</v>
      </c>
      <c r="P625" s="9" t="n">
        <f aca="false">F625/O625-1</f>
        <v>-0.0332251263138408</v>
      </c>
      <c r="Q625" s="8" t="n">
        <f aca="false">MAX(Q624,B625)</f>
        <v>4155.77199766219</v>
      </c>
      <c r="R625" s="9" t="n">
        <f aca="false">B625/Q625-1</f>
        <v>-0.177126395267827</v>
      </c>
      <c r="S625" s="9" t="n">
        <f aca="false">B625/INDEX($B:$B,$E625)-1</f>
        <v>0.0535389120548724</v>
      </c>
      <c r="T625" s="0" t="n">
        <f aca="false">IF(AND($A625&gt;=CrashTest!$B$3,$A625&lt;=CrashTest!$C$3),1,IF(AND($A625&gt;=CrashTest!$B$4,$A625&lt;=CrashTest!$C$4),2,IF(AND($A625&gt;=CrashTest!$B$5,$A625&lt;=CrashTest!$C$5),3,IF(AND($A625&gt;=CrashTest!$B$6,$A625&lt;=CrashTest!$C$6),4,IF(AND($A625&gt;=CrashTest!$B$7,$A625&lt;=CrashTest!$C$7),5,0)))))</f>
        <v>0</v>
      </c>
      <c r="U625" s="8" t="str">
        <f aca="false">IF(T625=0,"",IF(T624=T625,MAX(U624,B625),B625))</f>
        <v/>
      </c>
      <c r="V625" s="9" t="str">
        <f aca="false">IF(T625=0,"",B625/U625-1)</f>
        <v/>
      </c>
      <c r="W625" s="8" t="str">
        <f aca="false">IF(T625=0,"",IF(T624=T625,MAX(W624,F625),F625))</f>
        <v/>
      </c>
      <c r="X625" s="9" t="str">
        <f aca="false">IF(T625=0,"",F625/W625-1)</f>
        <v/>
      </c>
    </row>
    <row r="626" customFormat="false" ht="15" hidden="false" customHeight="false" outlineLevel="0" collapsed="false">
      <c r="A626" s="5" t="n">
        <v>44454</v>
      </c>
      <c r="B626" s="6" t="n">
        <v>3591.05804003507</v>
      </c>
      <c r="C626" s="7" t="n">
        <v>2356.128332</v>
      </c>
      <c r="D626" s="0" t="n">
        <f aca="false">INT((ROW()-3)/30)</f>
        <v>20</v>
      </c>
      <c r="E626" s="0" t="n">
        <f aca="false">2+30*D626</f>
        <v>602</v>
      </c>
      <c r="F626" s="8" t="n">
        <f aca="false">INDEX($F:$F,$E626)*(2*B626/INDEX($B:$B,$E626)-C626/INDEX($C:$C,$E626))</f>
        <v>191.285452871856</v>
      </c>
      <c r="G626" s="9" t="n">
        <f aca="false">B626/B625-1</f>
        <v>0.0501167367237734</v>
      </c>
      <c r="H626" s="9" t="n">
        <f aca="false">F626/F625-1</f>
        <v>0.0141761236947906</v>
      </c>
      <c r="I626" s="9" t="n">
        <f aca="false">LN(B626/B625)</f>
        <v>0.0489013358218</v>
      </c>
      <c r="J626" s="9" t="n">
        <f aca="false">LN(F626/F625)</f>
        <v>0.0140765820929781</v>
      </c>
      <c r="K626" s="9" t="n">
        <f aca="false">F626/F619-1</f>
        <v>0.0040584432672206</v>
      </c>
      <c r="L626" s="9" t="n">
        <f aca="false">F626/F596-1</f>
        <v>0.0375499723647337</v>
      </c>
      <c r="M626" s="9" t="n">
        <f aca="false">B626/B619-1</f>
        <v>0.0237419892885848</v>
      </c>
      <c r="N626" s="9" t="n">
        <f aca="false">B626/B596-1</f>
        <v>0.137211917678839</v>
      </c>
      <c r="O626" s="8" t="n">
        <f aca="false">MAX(O625,F626)</f>
        <v>195.093682753062</v>
      </c>
      <c r="P626" s="9" t="n">
        <f aca="false">F626/O626-1</f>
        <v>-0.0195200061194503</v>
      </c>
      <c r="Q626" s="8" t="n">
        <f aca="false">MAX(Q625,B626)</f>
        <v>4155.77199766219</v>
      </c>
      <c r="R626" s="9" t="n">
        <f aca="false">B626/Q626-1</f>
        <v>-0.135886655462522</v>
      </c>
      <c r="S626" s="9" t="n">
        <f aca="false">B626/INDEX($B:$B,$E626)-1</f>
        <v>0.106338844338577</v>
      </c>
      <c r="T626" s="0" t="n">
        <f aca="false">IF(AND($A626&gt;=CrashTest!$B$3,$A626&lt;=CrashTest!$C$3),1,IF(AND($A626&gt;=CrashTest!$B$4,$A626&lt;=CrashTest!$C$4),2,IF(AND($A626&gt;=CrashTest!$B$5,$A626&lt;=CrashTest!$C$5),3,IF(AND($A626&gt;=CrashTest!$B$6,$A626&lt;=CrashTest!$C$6),4,IF(AND($A626&gt;=CrashTest!$B$7,$A626&lt;=CrashTest!$C$7),5,0)))))</f>
        <v>0</v>
      </c>
      <c r="U626" s="8" t="str">
        <f aca="false">IF(T626=0,"",IF(T625=T626,MAX(U625,B626),B626))</f>
        <v/>
      </c>
      <c r="V626" s="9" t="str">
        <f aca="false">IF(T626=0,"",B626/U626-1)</f>
        <v/>
      </c>
      <c r="W626" s="8" t="str">
        <f aca="false">IF(T626=0,"",IF(T625=T626,MAX(W625,F626),F626))</f>
        <v/>
      </c>
      <c r="X626" s="9" t="str">
        <f aca="false">IF(T626=0,"",F626/W626-1)</f>
        <v/>
      </c>
    </row>
    <row r="627" customFormat="false" ht="15" hidden="false" customHeight="false" outlineLevel="0" collapsed="false">
      <c r="A627" s="5" t="n">
        <v>44455</v>
      </c>
      <c r="B627" s="6" t="n">
        <v>3567.72092518995</v>
      </c>
      <c r="C627" s="7" t="n">
        <v>2305.909605</v>
      </c>
      <c r="D627" s="0" t="n">
        <f aca="false">INT((ROW()-3)/30)</f>
        <v>20</v>
      </c>
      <c r="E627" s="0" t="n">
        <f aca="false">2+30*D627</f>
        <v>602</v>
      </c>
      <c r="F627" s="8" t="n">
        <f aca="false">INDEX($F:$F,$E627)*(2*B627/INDEX($B:$B,$E627)-C627/INDEX($C:$C,$E627))</f>
        <v>193.343637429556</v>
      </c>
      <c r="G627" s="9" t="n">
        <f aca="false">B627/B626-1</f>
        <v>-0.00649867381282765</v>
      </c>
      <c r="H627" s="9" t="n">
        <f aca="false">F627/F626-1</f>
        <v>0.0107597547372262</v>
      </c>
      <c r="I627" s="9" t="n">
        <f aca="false">LN(B627/B626)</f>
        <v>-0.00651988212736948</v>
      </c>
      <c r="J627" s="9" t="n">
        <f aca="false">LN(F627/F626)</f>
        <v>0.0107022804812662</v>
      </c>
      <c r="K627" s="9" t="n">
        <f aca="false">F627/F620-1</f>
        <v>0.0163130648665031</v>
      </c>
      <c r="L627" s="9" t="n">
        <f aca="false">F627/F597-1</f>
        <v>0.0512354780528417</v>
      </c>
      <c r="M627" s="9" t="n">
        <f aca="false">B627/B620-1</f>
        <v>0.0392842609885935</v>
      </c>
      <c r="N627" s="9" t="n">
        <f aca="false">B627/B597-1</f>
        <v>0.181141066251713</v>
      </c>
      <c r="O627" s="8" t="n">
        <f aca="false">MAX(O626,F627)</f>
        <v>195.093682753062</v>
      </c>
      <c r="P627" s="9" t="n">
        <f aca="false">F627/O627-1</f>
        <v>-0.00897028186053839</v>
      </c>
      <c r="Q627" s="8" t="n">
        <f aca="false">MAX(Q626,B627)</f>
        <v>4155.77199766219</v>
      </c>
      <c r="R627" s="9" t="n">
        <f aca="false">B627/Q627-1</f>
        <v>-0.141502246225983</v>
      </c>
      <c r="S627" s="9" t="n">
        <f aca="false">B627/INDEX($B:$B,$E627)-1</f>
        <v>0.0991491090627599</v>
      </c>
      <c r="T627" s="0" t="n">
        <f aca="false">IF(AND($A627&gt;=CrashTest!$B$3,$A627&lt;=CrashTest!$C$3),1,IF(AND($A627&gt;=CrashTest!$B$4,$A627&lt;=CrashTest!$C$4),2,IF(AND($A627&gt;=CrashTest!$B$5,$A627&lt;=CrashTest!$C$5),3,IF(AND($A627&gt;=CrashTest!$B$6,$A627&lt;=CrashTest!$C$6),4,IF(AND($A627&gt;=CrashTest!$B$7,$A627&lt;=CrashTest!$C$7),5,0)))))</f>
        <v>0</v>
      </c>
      <c r="U627" s="8" t="str">
        <f aca="false">IF(T627=0,"",IF(T626=T627,MAX(U626,B627),B627))</f>
        <v/>
      </c>
      <c r="V627" s="9" t="str">
        <f aca="false">IF(T627=0,"",B627/U627-1)</f>
        <v/>
      </c>
      <c r="W627" s="8" t="str">
        <f aca="false">IF(T627=0,"",IF(T626=T627,MAX(W626,F627),F627))</f>
        <v/>
      </c>
      <c r="X627" s="9" t="str">
        <f aca="false">IF(T627=0,"",F627/W627-1)</f>
        <v/>
      </c>
    </row>
    <row r="628" customFormat="false" ht="15" hidden="false" customHeight="false" outlineLevel="0" collapsed="false">
      <c r="A628" s="5" t="n">
        <v>44456</v>
      </c>
      <c r="B628" s="6" t="n">
        <v>3396.52101694915</v>
      </c>
      <c r="C628" s="7" t="n">
        <v>2125.784709</v>
      </c>
      <c r="D628" s="0" t="n">
        <f aca="false">INT((ROW()-3)/30)</f>
        <v>20</v>
      </c>
      <c r="E628" s="0" t="n">
        <f aca="false">2+30*D628</f>
        <v>602</v>
      </c>
      <c r="F628" s="8" t="n">
        <f aca="false">INDEX($F:$F,$E628)*(2*B628/INDEX($B:$B,$E628)-C628/INDEX($C:$C,$E628))</f>
        <v>190.636304564149</v>
      </c>
      <c r="G628" s="9" t="n">
        <f aca="false">B628/B627-1</f>
        <v>-0.0479857903212216</v>
      </c>
      <c r="H628" s="9" t="n">
        <f aca="false">F628/F627-1</f>
        <v>-0.0140026995529847</v>
      </c>
      <c r="I628" s="9" t="n">
        <f aca="false">LN(B628/B627)</f>
        <v>-0.0491753181689948</v>
      </c>
      <c r="J628" s="9" t="n">
        <f aca="false">LN(F628/F627)</f>
        <v>-0.0141016622666013</v>
      </c>
      <c r="K628" s="9" t="n">
        <f aca="false">F628/F621-1</f>
        <v>0.0256084876322067</v>
      </c>
      <c r="L628" s="9" t="n">
        <f aca="false">F628/F598-1</f>
        <v>0.018258226804506</v>
      </c>
      <c r="M628" s="9" t="n">
        <f aca="false">B628/B621-1</f>
        <v>0.0600293252235371</v>
      </c>
      <c r="N628" s="9" t="n">
        <f aca="false">B628/B598-1</f>
        <v>0.11679170569767</v>
      </c>
      <c r="O628" s="8" t="n">
        <f aca="false">MAX(O627,F628)</f>
        <v>195.093682753062</v>
      </c>
      <c r="P628" s="9" t="n">
        <f aca="false">F628/O628-1</f>
        <v>-0.0228473732517245</v>
      </c>
      <c r="Q628" s="8" t="n">
        <f aca="false">MAX(Q627,B628)</f>
        <v>4155.77199766219</v>
      </c>
      <c r="R628" s="9" t="n">
        <f aca="false">B628/Q628-1</f>
        <v>-0.182697939429823</v>
      </c>
      <c r="S628" s="9" t="n">
        <f aca="false">B628/INDEX($B:$B,$E628)-1</f>
        <v>0.0464055703835167</v>
      </c>
      <c r="T628" s="0" t="n">
        <f aca="false">IF(AND($A628&gt;=CrashTest!$B$3,$A628&lt;=CrashTest!$C$3),1,IF(AND($A628&gt;=CrashTest!$B$4,$A628&lt;=CrashTest!$C$4),2,IF(AND($A628&gt;=CrashTest!$B$5,$A628&lt;=CrashTest!$C$5),3,IF(AND($A628&gt;=CrashTest!$B$6,$A628&lt;=CrashTest!$C$6),4,IF(AND($A628&gt;=CrashTest!$B$7,$A628&lt;=CrashTest!$C$7),5,0)))))</f>
        <v>0</v>
      </c>
      <c r="U628" s="8" t="str">
        <f aca="false">IF(T628=0,"",IF(T627=T628,MAX(U627,B628),B628))</f>
        <v/>
      </c>
      <c r="V628" s="9" t="str">
        <f aca="false">IF(T628=0,"",B628/U628-1)</f>
        <v/>
      </c>
      <c r="W628" s="8" t="str">
        <f aca="false">IF(T628=0,"",IF(T627=T628,MAX(W627,F628),F628))</f>
        <v/>
      </c>
      <c r="X628" s="9" t="str">
        <f aca="false">IF(T628=0,"",F628/W628-1)</f>
        <v/>
      </c>
    </row>
    <row r="629" customFormat="false" ht="15" hidden="false" customHeight="false" outlineLevel="0" collapsed="false">
      <c r="A629" s="5" t="n">
        <v>44457</v>
      </c>
      <c r="B629" s="6" t="n">
        <v>3425.02434453536</v>
      </c>
      <c r="C629" s="7" t="n">
        <v>2151.575966</v>
      </c>
      <c r="D629" s="0" t="n">
        <f aca="false">INT((ROW()-3)/30)</f>
        <v>20</v>
      </c>
      <c r="E629" s="0" t="n">
        <f aca="false">2+30*D629</f>
        <v>602</v>
      </c>
      <c r="F629" s="8" t="n">
        <f aca="false">INDEX($F:$F,$E629)*(2*B629/INDEX($B:$B,$E629)-C629/INDEX($C:$C,$E629))</f>
        <v>191.484073379214</v>
      </c>
      <c r="G629" s="9" t="n">
        <f aca="false">B629/B628-1</f>
        <v>0.00839191850837184</v>
      </c>
      <c r="H629" s="9" t="n">
        <f aca="false">F629/F628-1</f>
        <v>0.00444704809508045</v>
      </c>
      <c r="I629" s="9" t="n">
        <f aca="false">LN(B629/B628)</f>
        <v>0.00835690212693556</v>
      </c>
      <c r="J629" s="9" t="n">
        <f aca="false">LN(F629/F628)</f>
        <v>0.00443718919456416</v>
      </c>
      <c r="K629" s="9" t="n">
        <f aca="false">F629/F622-1</f>
        <v>0.026469029008833</v>
      </c>
      <c r="L629" s="9" t="n">
        <f aca="false">F629/F599-1</f>
        <v>0.0582206612071736</v>
      </c>
      <c r="M629" s="9" t="n">
        <f aca="false">B629/B622-1</f>
        <v>0.0508757400679791</v>
      </c>
      <c r="N629" s="9" t="n">
        <f aca="false">B629/B599-1</f>
        <v>0.0790972748840273</v>
      </c>
      <c r="O629" s="8" t="n">
        <f aca="false">MAX(O628,F629)</f>
        <v>195.093682753062</v>
      </c>
      <c r="P629" s="9" t="n">
        <f aca="false">F629/O629-1</f>
        <v>-0.0185019285243407</v>
      </c>
      <c r="Q629" s="8" t="n">
        <f aca="false">MAX(Q628,B629)</f>
        <v>4155.77199766219</v>
      </c>
      <c r="R629" s="9" t="n">
        <f aca="false">B629/Q629-1</f>
        <v>-0.175839207140793</v>
      </c>
      <c r="S629" s="9" t="n">
        <f aca="false">B629/INDEX($B:$B,$E629)-1</f>
        <v>0.0551869206568816</v>
      </c>
      <c r="T629" s="0" t="n">
        <f aca="false">IF(AND($A629&gt;=CrashTest!$B$3,$A629&lt;=CrashTest!$C$3),1,IF(AND($A629&gt;=CrashTest!$B$4,$A629&lt;=CrashTest!$C$4),2,IF(AND($A629&gt;=CrashTest!$B$5,$A629&lt;=CrashTest!$C$5),3,IF(AND($A629&gt;=CrashTest!$B$6,$A629&lt;=CrashTest!$C$6),4,IF(AND($A629&gt;=CrashTest!$B$7,$A629&lt;=CrashTest!$C$7),5,0)))))</f>
        <v>0</v>
      </c>
      <c r="U629" s="8" t="str">
        <f aca="false">IF(T629=0,"",IF(T628=T629,MAX(U628,B629),B629))</f>
        <v/>
      </c>
      <c r="V629" s="9" t="str">
        <f aca="false">IF(T629=0,"",B629/U629-1)</f>
        <v/>
      </c>
      <c r="W629" s="8" t="str">
        <f aca="false">IF(T629=0,"",IF(T628=T629,MAX(W628,F629),F629))</f>
        <v/>
      </c>
      <c r="X629" s="9" t="str">
        <f aca="false">IF(T629=0,"",F629/W629-1)</f>
        <v/>
      </c>
    </row>
    <row r="630" customFormat="false" ht="15" hidden="false" customHeight="false" outlineLevel="0" collapsed="false">
      <c r="A630" s="5" t="n">
        <v>44458</v>
      </c>
      <c r="B630" s="6" t="n">
        <v>3319.99040093513</v>
      </c>
      <c r="C630" s="7" t="n">
        <v>2048.291305</v>
      </c>
      <c r="D630" s="0" t="n">
        <f aca="false">INT((ROW()-3)/30)</f>
        <v>20</v>
      </c>
      <c r="E630" s="0" t="n">
        <f aca="false">2+30*D630</f>
        <v>602</v>
      </c>
      <c r="F630" s="8" t="n">
        <f aca="false">INDEX($F:$F,$E630)*(2*B630/INDEX($B:$B,$E630)-C630/INDEX($C:$C,$E630))</f>
        <v>189.13979394749</v>
      </c>
      <c r="G630" s="9" t="n">
        <f aca="false">B630/B629-1</f>
        <v>-0.0306666268716636</v>
      </c>
      <c r="H630" s="9" t="n">
        <f aca="false">F630/F629-1</f>
        <v>-0.012242686247233</v>
      </c>
      <c r="I630" s="9" t="n">
        <f aca="false">LN(B630/B629)</f>
        <v>-0.0311466879428454</v>
      </c>
      <c r="J630" s="9" t="n">
        <f aca="false">LN(F630/F629)</f>
        <v>-0.01231824526068</v>
      </c>
      <c r="K630" s="9" t="n">
        <f aca="false">F630/F623-1</f>
        <v>-0.0101416900212898</v>
      </c>
      <c r="L630" s="9" t="n">
        <f aca="false">F630/F600-1</f>
        <v>0.042319127455501</v>
      </c>
      <c r="M630" s="9" t="n">
        <f aca="false">B630/B623-1</f>
        <v>-0.0285947912288183</v>
      </c>
      <c r="N630" s="9" t="n">
        <f aca="false">B630/B600-1</f>
        <v>0.012742187240171</v>
      </c>
      <c r="O630" s="8" t="n">
        <f aca="false">MAX(O629,F630)</f>
        <v>195.093682753062</v>
      </c>
      <c r="P630" s="9" t="n">
        <f aca="false">F630/O630-1</f>
        <v>-0.0305181014656815</v>
      </c>
      <c r="Q630" s="8" t="n">
        <f aca="false">MAX(Q629,B630)</f>
        <v>4155.77199766219</v>
      </c>
      <c r="R630" s="9" t="n">
        <f aca="false">B630/Q630-1</f>
        <v>-0.201113438657661</v>
      </c>
      <c r="S630" s="9" t="n">
        <f aca="false">B630/INDEX($B:$B,$E630)-1</f>
        <v>0.0228278970812372</v>
      </c>
      <c r="T630" s="0" t="n">
        <f aca="false">IF(AND($A630&gt;=CrashTest!$B$3,$A630&lt;=CrashTest!$C$3),1,IF(AND($A630&gt;=CrashTest!$B$4,$A630&lt;=CrashTest!$C$4),2,IF(AND($A630&gt;=CrashTest!$B$5,$A630&lt;=CrashTest!$C$5),3,IF(AND($A630&gt;=CrashTest!$B$6,$A630&lt;=CrashTest!$C$6),4,IF(AND($A630&gt;=CrashTest!$B$7,$A630&lt;=CrashTest!$C$7),5,0)))))</f>
        <v>0</v>
      </c>
      <c r="U630" s="8" t="str">
        <f aca="false">IF(T630=0,"",IF(T629=T630,MAX(U629,B630),B630))</f>
        <v/>
      </c>
      <c r="V630" s="9" t="str">
        <f aca="false">IF(T630=0,"",B630/U630-1)</f>
        <v/>
      </c>
      <c r="W630" s="8" t="str">
        <f aca="false">IF(T630=0,"",IF(T629=T630,MAX(W629,F630),F630))</f>
        <v/>
      </c>
      <c r="X630" s="9" t="str">
        <f aca="false">IF(T630=0,"",F630/W630-1)</f>
        <v/>
      </c>
    </row>
    <row r="631" customFormat="false" ht="15" hidden="false" customHeight="false" outlineLevel="0" collapsed="false">
      <c r="A631" s="5" t="n">
        <v>44459</v>
      </c>
      <c r="B631" s="6" t="n">
        <v>2965.36816510812</v>
      </c>
      <c r="C631" s="7" t="n">
        <v>1736.128882</v>
      </c>
      <c r="D631" s="0" t="n">
        <f aca="false">INT((ROW()-3)/30)</f>
        <v>20</v>
      </c>
      <c r="E631" s="0" t="n">
        <f aca="false">2+30*D631</f>
        <v>602</v>
      </c>
      <c r="F631" s="8" t="n">
        <f aca="false">INDEX($F:$F,$E631)*(2*B631/INDEX($B:$B,$E631)-C631/INDEX($C:$C,$E631))</f>
        <v>177.767863393989</v>
      </c>
      <c r="G631" s="9" t="n">
        <f aca="false">B631/B630-1</f>
        <v>-0.106814235284272</v>
      </c>
      <c r="H631" s="9" t="n">
        <f aca="false">F631/F630-1</f>
        <v>-0.0601244736295843</v>
      </c>
      <c r="I631" s="9" t="n">
        <f aca="false">LN(B631/B630)</f>
        <v>-0.11296069654156</v>
      </c>
      <c r="J631" s="9" t="n">
        <f aca="false">LN(F631/F630)</f>
        <v>-0.0620078312411017</v>
      </c>
      <c r="K631" s="9" t="n">
        <f aca="false">F631/F624-1</f>
        <v>-0.0551708638659657</v>
      </c>
      <c r="L631" s="9" t="n">
        <f aca="false">F631/F601-1</f>
        <v>-0.0343458560210086</v>
      </c>
      <c r="M631" s="9" t="n">
        <f aca="false">B631/B624-1</f>
        <v>-0.0985489515104626</v>
      </c>
      <c r="N631" s="9" t="n">
        <f aca="false">B631/B601-1</f>
        <v>-0.0832653745539681</v>
      </c>
      <c r="O631" s="8" t="n">
        <f aca="false">MAX(O630,F631)</f>
        <v>195.093682753062</v>
      </c>
      <c r="P631" s="9" t="n">
        <f aca="false">F631/O631-1</f>
        <v>-0.0888076903084675</v>
      </c>
      <c r="Q631" s="8" t="n">
        <f aca="false">MAX(Q630,B631)</f>
        <v>4155.77199766219</v>
      </c>
      <c r="R631" s="9" t="n">
        <f aca="false">B631/Q631-1</f>
        <v>-0.286445895786325</v>
      </c>
      <c r="S631" s="9" t="n">
        <f aca="false">B631/INDEX($B:$B,$E631)-1</f>
        <v>-0.0864246825729151</v>
      </c>
      <c r="T631" s="0" t="n">
        <f aca="false">IF(AND($A631&gt;=CrashTest!$B$3,$A631&lt;=CrashTest!$C$3),1,IF(AND($A631&gt;=CrashTest!$B$4,$A631&lt;=CrashTest!$C$4),2,IF(AND($A631&gt;=CrashTest!$B$5,$A631&lt;=CrashTest!$C$5),3,IF(AND($A631&gt;=CrashTest!$B$6,$A631&lt;=CrashTest!$C$6),4,IF(AND($A631&gt;=CrashTest!$B$7,$A631&lt;=CrashTest!$C$7),5,0)))))</f>
        <v>0</v>
      </c>
      <c r="U631" s="8" t="str">
        <f aca="false">IF(T631=0,"",IF(T630=T631,MAX(U630,B631),B631))</f>
        <v/>
      </c>
      <c r="V631" s="9" t="str">
        <f aca="false">IF(T631=0,"",B631/U631-1)</f>
        <v/>
      </c>
      <c r="W631" s="8" t="str">
        <f aca="false">IF(T631=0,"",IF(T630=T631,MAX(W630,F631),F631))</f>
        <v/>
      </c>
      <c r="X631" s="9" t="str">
        <f aca="false">IF(T631=0,"",F631/W631-1)</f>
        <v/>
      </c>
    </row>
    <row r="632" customFormat="false" ht="15" hidden="false" customHeight="false" outlineLevel="0" collapsed="false">
      <c r="A632" s="5" t="n">
        <v>44460</v>
      </c>
      <c r="B632" s="6" t="n">
        <v>2745.84817299825</v>
      </c>
      <c r="C632" s="7" t="n">
        <v>1446.035328</v>
      </c>
      <c r="D632" s="0" t="n">
        <f aca="false">INT((ROW()-3)/30)</f>
        <v>20</v>
      </c>
      <c r="E632" s="0" t="n">
        <f aca="false">2+30*D632</f>
        <v>602</v>
      </c>
      <c r="F632" s="8" t="n">
        <f aca="false">INDEX($F:$F,$E632)*(2*B632/INDEX($B:$B,$E632)-C632/INDEX($C:$C,$E632))</f>
        <v>179.888504570471</v>
      </c>
      <c r="G632" s="9" t="n">
        <f aca="false">B632/B631-1</f>
        <v>-0.0740279047616559</v>
      </c>
      <c r="H632" s="9" t="n">
        <f aca="false">F632/F631-1</f>
        <v>0.011929271894223</v>
      </c>
      <c r="I632" s="9" t="n">
        <f aca="false">LN(B632/B631)</f>
        <v>-0.0769111795218276</v>
      </c>
      <c r="J632" s="9" t="n">
        <f aca="false">LN(F632/F631)</f>
        <v>0.0118586789903076</v>
      </c>
      <c r="K632" s="9" t="n">
        <f aca="false">F632/F625-1</f>
        <v>-0.0462493434628777</v>
      </c>
      <c r="L632" s="9" t="n">
        <f aca="false">F632/F602-1</f>
        <v>-0.0388250822088991</v>
      </c>
      <c r="M632" s="9" t="n">
        <f aca="false">B632/B625-1</f>
        <v>-0.197044132725937</v>
      </c>
      <c r="N632" s="9" t="n">
        <f aca="false">B632/B602-1</f>
        <v>-0.154054749164007</v>
      </c>
      <c r="O632" s="8" t="n">
        <f aca="false">MAX(O631,F632)</f>
        <v>195.093682753062</v>
      </c>
      <c r="P632" s="9" t="n">
        <f aca="false">F632/O632-1</f>
        <v>-0.077937829498232</v>
      </c>
      <c r="Q632" s="8" t="n">
        <f aca="false">MAX(Q631,B632)</f>
        <v>4155.77199766219</v>
      </c>
      <c r="R632" s="9" t="n">
        <f aca="false">B632/Q632-1</f>
        <v>-0.339268811055343</v>
      </c>
      <c r="S632" s="9" t="n">
        <f aca="false">B632/INDEX($B:$B,$E632)-1</f>
        <v>-0.154054749164007</v>
      </c>
      <c r="T632" s="0" t="n">
        <f aca="false">IF(AND($A632&gt;=CrashTest!$B$3,$A632&lt;=CrashTest!$C$3),1,IF(AND($A632&gt;=CrashTest!$B$4,$A632&lt;=CrashTest!$C$4),2,IF(AND($A632&gt;=CrashTest!$B$5,$A632&lt;=CrashTest!$C$5),3,IF(AND($A632&gt;=CrashTest!$B$6,$A632&lt;=CrashTest!$C$6),4,IF(AND($A632&gt;=CrashTest!$B$7,$A632&lt;=CrashTest!$C$7),5,0)))))</f>
        <v>0</v>
      </c>
      <c r="U632" s="8" t="str">
        <f aca="false">IF(T632=0,"",IF(T631=T632,MAX(U631,B632),B632))</f>
        <v/>
      </c>
      <c r="V632" s="9" t="str">
        <f aca="false">IF(T632=0,"",B632/U632-1)</f>
        <v/>
      </c>
      <c r="W632" s="8" t="str">
        <f aca="false">IF(T632=0,"",IF(T631=T632,MAX(W631,F632),F632))</f>
        <v/>
      </c>
      <c r="X632" s="9" t="str">
        <f aca="false">IF(T632=0,"",F632/W632-1)</f>
        <v/>
      </c>
    </row>
    <row r="633" customFormat="false" ht="15" hidden="false" customHeight="false" outlineLevel="0" collapsed="false">
      <c r="A633" s="5" t="n">
        <v>44461</v>
      </c>
      <c r="B633" s="6" t="n">
        <v>3063.72133167738</v>
      </c>
      <c r="C633" s="7" t="n">
        <v>1748.235926</v>
      </c>
      <c r="D633" s="0" t="n">
        <f aca="false">INT((ROW()-3)/30)</f>
        <v>21</v>
      </c>
      <c r="E633" s="0" t="n">
        <f aca="false">2+30*D633</f>
        <v>632</v>
      </c>
      <c r="F633" s="8" t="n">
        <f aca="false">INDEX($F:$F,$E633)*(2*B633/INDEX($B:$B,$E633)-C633/INDEX($C:$C,$E633))</f>
        <v>183.94398421294</v>
      </c>
      <c r="G633" s="9" t="n">
        <f aca="false">B633/B632-1</f>
        <v>0.11576501636361</v>
      </c>
      <c r="H633" s="9" t="n">
        <f aca="false">F633/F632-1</f>
        <v>0.0225444068933254</v>
      </c>
      <c r="I633" s="9" t="n">
        <f aca="false">LN(B633/B632)</f>
        <v>0.10954028297453</v>
      </c>
      <c r="J633" s="9" t="n">
        <f aca="false">LN(F633/F632)</f>
        <v>0.0222940377163002</v>
      </c>
      <c r="K633" s="9" t="n">
        <f aca="false">F633/F626-1</f>
        <v>-0.0383796496215216</v>
      </c>
      <c r="L633" s="9" t="n">
        <f aca="false">F633/F603-1</f>
        <v>-0.0184292363798094</v>
      </c>
      <c r="M633" s="9" t="n">
        <f aca="false">B633/B626-1</f>
        <v>-0.146847169407638</v>
      </c>
      <c r="N633" s="9" t="n">
        <f aca="false">B633/B603-1</f>
        <v>-0.0779249893911318</v>
      </c>
      <c r="O633" s="8" t="n">
        <f aca="false">MAX(O632,F633)</f>
        <v>195.093682753062</v>
      </c>
      <c r="P633" s="9" t="n">
        <f aca="false">F633/O633-1</f>
        <v>-0.0571504847454974</v>
      </c>
      <c r="Q633" s="8" t="n">
        <f aca="false">MAX(Q632,B633)</f>
        <v>4155.77199766219</v>
      </c>
      <c r="R633" s="9" t="n">
        <f aca="false">B633/Q633-1</f>
        <v>-0.262779254155218</v>
      </c>
      <c r="S633" s="9" t="n">
        <f aca="false">B633/INDEX($B:$B,$E633)-1</f>
        <v>0.11576501636361</v>
      </c>
      <c r="T633" s="0" t="n">
        <f aca="false">IF(AND($A633&gt;=CrashTest!$B$3,$A633&lt;=CrashTest!$C$3),1,IF(AND($A633&gt;=CrashTest!$B$4,$A633&lt;=CrashTest!$C$4),2,IF(AND($A633&gt;=CrashTest!$B$5,$A633&lt;=CrashTest!$C$5),3,IF(AND($A633&gt;=CrashTest!$B$6,$A633&lt;=CrashTest!$C$6),4,IF(AND($A633&gt;=CrashTest!$B$7,$A633&lt;=CrashTest!$C$7),5,0)))))</f>
        <v>0</v>
      </c>
      <c r="U633" s="8" t="str">
        <f aca="false">IF(T633=0,"",IF(T632=T633,MAX(U632,B633),B633))</f>
        <v/>
      </c>
      <c r="V633" s="9" t="str">
        <f aca="false">IF(T633=0,"",B633/U633-1)</f>
        <v/>
      </c>
      <c r="W633" s="8" t="str">
        <f aca="false">IF(T633=0,"",IF(T632=T633,MAX(W632,F633),F633))</f>
        <v/>
      </c>
      <c r="X633" s="9" t="str">
        <f aca="false">IF(T633=0,"",F633/W633-1)</f>
        <v/>
      </c>
    </row>
    <row r="634" customFormat="false" ht="15" hidden="false" customHeight="false" outlineLevel="0" collapsed="false">
      <c r="A634" s="5" t="n">
        <v>44462</v>
      </c>
      <c r="B634" s="6" t="n">
        <v>3147.4950742256</v>
      </c>
      <c r="C634" s="7" t="n">
        <v>1820.605219</v>
      </c>
      <c r="D634" s="0" t="n">
        <f aca="false">INT((ROW()-3)/30)</f>
        <v>21</v>
      </c>
      <c r="E634" s="0" t="n">
        <f aca="false">2+30*D634</f>
        <v>632</v>
      </c>
      <c r="F634" s="8" t="n">
        <f aca="false">INDEX($F:$F,$E634)*(2*B634/INDEX($B:$B,$E634)-C634/INDEX($C:$C,$E634))</f>
        <v>185.917681928079</v>
      </c>
      <c r="G634" s="9" t="n">
        <f aca="false">B634/B633-1</f>
        <v>0.0273437866825681</v>
      </c>
      <c r="H634" s="9" t="n">
        <f aca="false">F634/F633-1</f>
        <v>0.0107298845547159</v>
      </c>
      <c r="I634" s="9" t="n">
        <f aca="false">LN(B634/B633)</f>
        <v>0.0269766234044274</v>
      </c>
      <c r="J634" s="9" t="n">
        <f aca="false">LN(F634/F633)</f>
        <v>0.0106727278365908</v>
      </c>
      <c r="K634" s="9" t="n">
        <f aca="false">F634/F627-1</f>
        <v>-0.0384080676261334</v>
      </c>
      <c r="L634" s="9" t="n">
        <f aca="false">F634/F604-1</f>
        <v>-0.00728845833292546</v>
      </c>
      <c r="M634" s="9" t="n">
        <f aca="false">B634/B627-1</f>
        <v>-0.117785516237366</v>
      </c>
      <c r="N634" s="9" t="n">
        <f aca="false">B634/B604-1</f>
        <v>-0.0113437348910365</v>
      </c>
      <c r="O634" s="8" t="n">
        <f aca="false">MAX(O633,F634)</f>
        <v>195.093682753062</v>
      </c>
      <c r="P634" s="9" t="n">
        <f aca="false">F634/O634-1</f>
        <v>-0.0470338182943467</v>
      </c>
      <c r="Q634" s="8" t="n">
        <f aca="false">MAX(Q633,B634)</f>
        <v>4155.77199766219</v>
      </c>
      <c r="R634" s="9" t="n">
        <f aca="false">B634/Q634-1</f>
        <v>-0.242620847342874</v>
      </c>
      <c r="S634" s="9" t="n">
        <f aca="false">B634/INDEX($B:$B,$E634)-1</f>
        <v>0.146274256958928</v>
      </c>
      <c r="T634" s="0" t="n">
        <f aca="false">IF(AND($A634&gt;=CrashTest!$B$3,$A634&lt;=CrashTest!$C$3),1,IF(AND($A634&gt;=CrashTest!$B$4,$A634&lt;=CrashTest!$C$4),2,IF(AND($A634&gt;=CrashTest!$B$5,$A634&lt;=CrashTest!$C$5),3,IF(AND($A634&gt;=CrashTest!$B$6,$A634&lt;=CrashTest!$C$6),4,IF(AND($A634&gt;=CrashTest!$B$7,$A634&lt;=CrashTest!$C$7),5,0)))))</f>
        <v>0</v>
      </c>
      <c r="U634" s="8" t="str">
        <f aca="false">IF(T634=0,"",IF(T633=T634,MAX(U633,B634),B634))</f>
        <v/>
      </c>
      <c r="V634" s="9" t="str">
        <f aca="false">IF(T634=0,"",B634/U634-1)</f>
        <v/>
      </c>
      <c r="W634" s="8" t="str">
        <f aca="false">IF(T634=0,"",IF(T633=T634,MAX(W633,F634),F634))</f>
        <v/>
      </c>
      <c r="X634" s="9" t="str">
        <f aca="false">IF(T634=0,"",F634/W634-1)</f>
        <v/>
      </c>
    </row>
    <row r="635" customFormat="false" ht="15" hidden="false" customHeight="false" outlineLevel="0" collapsed="false">
      <c r="A635" s="5" t="n">
        <v>44463</v>
      </c>
      <c r="B635" s="6" t="n">
        <v>2932.5593233197</v>
      </c>
      <c r="C635" s="7" t="n">
        <v>1603.70261</v>
      </c>
      <c r="D635" s="0" t="n">
        <f aca="false">INT((ROW()-3)/30)</f>
        <v>21</v>
      </c>
      <c r="E635" s="0" t="n">
        <f aca="false">2+30*D635</f>
        <v>632</v>
      </c>
      <c r="F635" s="8" t="n">
        <f aca="false">INDEX($F:$F,$E635)*(2*B635/INDEX($B:$B,$E635)-C635/INDEX($C:$C,$E635))</f>
        <v>184.738489886729</v>
      </c>
      <c r="G635" s="9" t="n">
        <f aca="false">B635/B634-1</f>
        <v>-0.0682878752268682</v>
      </c>
      <c r="H635" s="9" t="n">
        <f aca="false">F635/F634-1</f>
        <v>-0.00634254918155719</v>
      </c>
      <c r="I635" s="9" t="n">
        <f aca="false">LN(B635/B634)</f>
        <v>-0.0707313910082747</v>
      </c>
      <c r="J635" s="9" t="n">
        <f aca="false">LN(F635/F634)</f>
        <v>-0.00636274860246116</v>
      </c>
      <c r="K635" s="9" t="n">
        <f aca="false">F635/F628-1</f>
        <v>-0.0309375210084134</v>
      </c>
      <c r="L635" s="9" t="n">
        <f aca="false">F635/F605-1</f>
        <v>-0.0100402008106777</v>
      </c>
      <c r="M635" s="9" t="n">
        <f aca="false">B635/B628-1</f>
        <v>-0.136599093988882</v>
      </c>
      <c r="N635" s="9" t="n">
        <f aca="false">B635/B605-1</f>
        <v>-0.0917222531674559</v>
      </c>
      <c r="O635" s="8" t="n">
        <f aca="false">MAX(O634,F635)</f>
        <v>195.093682753062</v>
      </c>
      <c r="P635" s="9" t="n">
        <f aca="false">F635/O635-1</f>
        <v>-0.0530780531701756</v>
      </c>
      <c r="Q635" s="8" t="n">
        <f aca="false">MAX(Q634,B635)</f>
        <v>4155.77199766219</v>
      </c>
      <c r="R635" s="9" t="n">
        <f aca="false">B635/Q635-1</f>
        <v>-0.294340660418955</v>
      </c>
      <c r="S635" s="9" t="n">
        <f aca="false">B635/INDEX($B:$B,$E635)-1</f>
        <v>0.0679976235239461</v>
      </c>
      <c r="T635" s="0" t="n">
        <f aca="false">IF(AND($A635&gt;=CrashTest!$B$3,$A635&lt;=CrashTest!$C$3),1,IF(AND($A635&gt;=CrashTest!$B$4,$A635&lt;=CrashTest!$C$4),2,IF(AND($A635&gt;=CrashTest!$B$5,$A635&lt;=CrashTest!$C$5),3,IF(AND($A635&gt;=CrashTest!$B$6,$A635&lt;=CrashTest!$C$6),4,IF(AND($A635&gt;=CrashTest!$B$7,$A635&lt;=CrashTest!$C$7),5,0)))))</f>
        <v>0</v>
      </c>
      <c r="U635" s="8" t="str">
        <f aca="false">IF(T635=0,"",IF(T634=T635,MAX(U634,B635),B635))</f>
        <v/>
      </c>
      <c r="V635" s="9" t="str">
        <f aca="false">IF(T635=0,"",B635/U635-1)</f>
        <v/>
      </c>
      <c r="W635" s="8" t="str">
        <f aca="false">IF(T635=0,"",IF(T634=T635,MAX(W634,F635),F635))</f>
        <v/>
      </c>
      <c r="X635" s="9" t="str">
        <f aca="false">IF(T635=0,"",F635/W635-1)</f>
        <v/>
      </c>
    </row>
    <row r="636" customFormat="false" ht="15" hidden="false" customHeight="false" outlineLevel="0" collapsed="false">
      <c r="A636" s="5" t="n">
        <v>44464</v>
      </c>
      <c r="B636" s="6" t="n">
        <v>2932.4982798948</v>
      </c>
      <c r="C636" s="7" t="n">
        <v>1595.747126</v>
      </c>
      <c r="D636" s="0" t="n">
        <f aca="false">INT((ROW()-3)/30)</f>
        <v>21</v>
      </c>
      <c r="E636" s="0" t="n">
        <f aca="false">2+30*D636</f>
        <v>632</v>
      </c>
      <c r="F636" s="8" t="n">
        <f aca="false">INDEX($F:$F,$E636)*(2*B636/INDEX($B:$B,$E636)-C636/INDEX($C:$C,$E636))</f>
        <v>185.720163237938</v>
      </c>
      <c r="G636" s="9" t="n">
        <f aca="false">B636/B635-1</f>
        <v>-2.08157510794837E-005</v>
      </c>
      <c r="H636" s="9" t="n">
        <f aca="false">F636/F635-1</f>
        <v>0.00531385393380046</v>
      </c>
      <c r="I636" s="9" t="n">
        <f aca="false">LN(B636/B635)</f>
        <v>-2.08159677302368E-005</v>
      </c>
      <c r="J636" s="9" t="n">
        <f aca="false">LN(F636/F635)</f>
        <v>0.00529978522933835</v>
      </c>
      <c r="K636" s="9" t="n">
        <f aca="false">F636/F629-1</f>
        <v>-0.0301012509268123</v>
      </c>
      <c r="L636" s="9" t="n">
        <f aca="false">F636/F606-1</f>
        <v>-0.0142184827607316</v>
      </c>
      <c r="M636" s="9" t="n">
        <f aca="false">B636/B629-1</f>
        <v>-0.143802208421201</v>
      </c>
      <c r="N636" s="9" t="n">
        <f aca="false">B636/B606-1</f>
        <v>-0.0602763777160236</v>
      </c>
      <c r="O636" s="8" t="n">
        <f aca="false">MAX(O635,F636)</f>
        <v>195.093682753062</v>
      </c>
      <c r="P636" s="9" t="n">
        <f aca="false">F636/O636-1</f>
        <v>-0.0480462482580119</v>
      </c>
      <c r="Q636" s="8" t="n">
        <f aca="false">MAX(Q635,B636)</f>
        <v>4155.77199766219</v>
      </c>
      <c r="R636" s="9" t="n">
        <f aca="false">B636/Q636-1</f>
        <v>-0.294355349248115</v>
      </c>
      <c r="S636" s="9" t="n">
        <f aca="false">B636/INDEX($B:$B,$E636)-1</f>
        <v>0.0679753923512612</v>
      </c>
      <c r="T636" s="0" t="n">
        <f aca="false">IF(AND($A636&gt;=CrashTest!$B$3,$A636&lt;=CrashTest!$C$3),1,IF(AND($A636&gt;=CrashTest!$B$4,$A636&lt;=CrashTest!$C$4),2,IF(AND($A636&gt;=CrashTest!$B$5,$A636&lt;=CrashTest!$C$5),3,IF(AND($A636&gt;=CrashTest!$B$6,$A636&lt;=CrashTest!$C$6),4,IF(AND($A636&gt;=CrashTest!$B$7,$A636&lt;=CrashTest!$C$7),5,0)))))</f>
        <v>0</v>
      </c>
      <c r="U636" s="8" t="str">
        <f aca="false">IF(T636=0,"",IF(T635=T636,MAX(U635,B636),B636))</f>
        <v/>
      </c>
      <c r="V636" s="9" t="str">
        <f aca="false">IF(T636=0,"",B636/U636-1)</f>
        <v/>
      </c>
      <c r="W636" s="8" t="str">
        <f aca="false">IF(T636=0,"",IF(T635=T636,MAX(W635,F636),F636))</f>
        <v/>
      </c>
      <c r="X636" s="9" t="str">
        <f aca="false">IF(T636=0,"",F636/W636-1)</f>
        <v/>
      </c>
    </row>
    <row r="637" customFormat="false" ht="15" hidden="false" customHeight="false" outlineLevel="0" collapsed="false">
      <c r="A637" s="5" t="n">
        <v>44465</v>
      </c>
      <c r="B637" s="6" t="n">
        <v>3048.59561689071</v>
      </c>
      <c r="C637" s="7" t="n">
        <v>1730.170344</v>
      </c>
      <c r="D637" s="0" t="n">
        <f aca="false">INT((ROW()-3)/30)</f>
        <v>21</v>
      </c>
      <c r="E637" s="0" t="n">
        <f aca="false">2+30*D637</f>
        <v>632</v>
      </c>
      <c r="F637" s="8" t="n">
        <f aca="false">INDEX($F:$F,$E637)*(2*B637/INDEX($B:$B,$E637)-C637/INDEX($C:$C,$E637))</f>
        <v>184.209504787427</v>
      </c>
      <c r="G637" s="9" t="n">
        <f aca="false">B637/B636-1</f>
        <v>0.0395899079606876</v>
      </c>
      <c r="H637" s="9" t="n">
        <f aca="false">F637/F636-1</f>
        <v>-0.00813405730521633</v>
      </c>
      <c r="I637" s="9" t="n">
        <f aca="false">LN(B637/B636)</f>
        <v>0.0388263161204256</v>
      </c>
      <c r="J637" s="9" t="n">
        <f aca="false">LN(F637/F636)</f>
        <v>-0.00816731924179872</v>
      </c>
      <c r="K637" s="9" t="n">
        <f aca="false">F637/F630-1</f>
        <v>-0.0260669056318856</v>
      </c>
      <c r="L637" s="9" t="n">
        <f aca="false">F637/F607-1</f>
        <v>-0.0127405541874337</v>
      </c>
      <c r="M637" s="9" t="n">
        <f aca="false">B637/B630-1</f>
        <v>-0.0817456532307976</v>
      </c>
      <c r="N637" s="9" t="n">
        <f aca="false">B637/B607-1</f>
        <v>-0.067711496924904</v>
      </c>
      <c r="O637" s="8" t="n">
        <f aca="false">MAX(O636,F637)</f>
        <v>195.093682753062</v>
      </c>
      <c r="P637" s="9" t="n">
        <f aca="false">F637/O637-1</f>
        <v>-0.0557894946265969</v>
      </c>
      <c r="Q637" s="8" t="n">
        <f aca="false">MAX(Q636,B637)</f>
        <v>4155.77199766219</v>
      </c>
      <c r="R637" s="9" t="n">
        <f aca="false">B637/Q637-1</f>
        <v>-0.266418942471896</v>
      </c>
      <c r="S637" s="9" t="n">
        <f aca="false">B637/INDEX($B:$B,$E637)-1</f>
        <v>0.110256439838727</v>
      </c>
      <c r="T637" s="0" t="n">
        <f aca="false">IF(AND($A637&gt;=CrashTest!$B$3,$A637&lt;=CrashTest!$C$3),1,IF(AND($A637&gt;=CrashTest!$B$4,$A637&lt;=CrashTest!$C$4),2,IF(AND($A637&gt;=CrashTest!$B$5,$A637&lt;=CrashTest!$C$5),3,IF(AND($A637&gt;=CrashTest!$B$6,$A637&lt;=CrashTest!$C$6),4,IF(AND($A637&gt;=CrashTest!$B$7,$A637&lt;=CrashTest!$C$7),5,0)))))</f>
        <v>0</v>
      </c>
      <c r="U637" s="8" t="str">
        <f aca="false">IF(T637=0,"",IF(T636=T637,MAX(U636,B637),B637))</f>
        <v/>
      </c>
      <c r="V637" s="9" t="str">
        <f aca="false">IF(T637=0,"",B637/U637-1)</f>
        <v/>
      </c>
      <c r="W637" s="8" t="str">
        <f aca="false">IF(T637=0,"",IF(T636=T637,MAX(W636,F637),F637))</f>
        <v/>
      </c>
      <c r="X637" s="9" t="str">
        <f aca="false">IF(T637=0,"",F637/W637-1)</f>
        <v/>
      </c>
    </row>
    <row r="638" customFormat="false" ht="15" hidden="false" customHeight="false" outlineLevel="0" collapsed="false">
      <c r="A638" s="5" t="n">
        <v>44466</v>
      </c>
      <c r="B638" s="6" t="n">
        <v>2952.49630537697</v>
      </c>
      <c r="C638" s="7" t="n">
        <v>1598.569565</v>
      </c>
      <c r="D638" s="0" t="n">
        <f aca="false">INT((ROW()-3)/30)</f>
        <v>21</v>
      </c>
      <c r="E638" s="0" t="n">
        <f aca="false">2+30*D638</f>
        <v>632</v>
      </c>
      <c r="F638" s="8" t="n">
        <f aca="false">INDEX($F:$F,$E638)*(2*B638/INDEX($B:$B,$E638)-C638/INDEX($C:$C,$E638))</f>
        <v>187.989306181258</v>
      </c>
      <c r="G638" s="9" t="n">
        <f aca="false">B638/B637-1</f>
        <v>-0.0315224856262676</v>
      </c>
      <c r="H638" s="9" t="n">
        <f aca="false">F638/F637-1</f>
        <v>0.0205190356392995</v>
      </c>
      <c r="I638" s="9" t="n">
        <f aca="false">LN(B638/B637)</f>
        <v>-0.0320300133651284</v>
      </c>
      <c r="J638" s="9" t="n">
        <f aca="false">LN(F638/F637)</f>
        <v>0.020311356341514</v>
      </c>
      <c r="K638" s="9" t="n">
        <f aca="false">F638/F631-1</f>
        <v>0.0574988222962121</v>
      </c>
      <c r="L638" s="9" t="n">
        <f aca="false">F638/F608-1</f>
        <v>0.00903985665623175</v>
      </c>
      <c r="M638" s="9" t="n">
        <f aca="false">B638/B631-1</f>
        <v>-0.0043407290476124</v>
      </c>
      <c r="N638" s="9" t="n">
        <f aca="false">B638/B608-1</f>
        <v>-0.0894865304278533</v>
      </c>
      <c r="O638" s="8" t="n">
        <f aca="false">MAX(O637,F638)</f>
        <v>195.093682753062</v>
      </c>
      <c r="P638" s="9" t="n">
        <f aca="false">F638/O638-1</f>
        <v>-0.0364152056158391</v>
      </c>
      <c r="Q638" s="8" t="n">
        <f aca="false">MAX(Q637,B638)</f>
        <v>4155.77199766219</v>
      </c>
      <c r="R638" s="9" t="n">
        <f aca="false">B638/Q638-1</f>
        <v>-0.289543240813528</v>
      </c>
      <c r="S638" s="9" t="n">
        <f aca="false">B638/INDEX($B:$B,$E638)-1</f>
        <v>0.0752583971724397</v>
      </c>
      <c r="T638" s="0" t="n">
        <f aca="false">IF(AND($A638&gt;=CrashTest!$B$3,$A638&lt;=CrashTest!$C$3),1,IF(AND($A638&gt;=CrashTest!$B$4,$A638&lt;=CrashTest!$C$4),2,IF(AND($A638&gt;=CrashTest!$B$5,$A638&lt;=CrashTest!$C$5),3,IF(AND($A638&gt;=CrashTest!$B$6,$A638&lt;=CrashTest!$C$6),4,IF(AND($A638&gt;=CrashTest!$B$7,$A638&lt;=CrashTest!$C$7),5,0)))))</f>
        <v>0</v>
      </c>
      <c r="U638" s="8" t="str">
        <f aca="false">IF(T638=0,"",IF(T637=T638,MAX(U637,B638),B638))</f>
        <v/>
      </c>
      <c r="V638" s="9" t="str">
        <f aca="false">IF(T638=0,"",B638/U638-1)</f>
        <v/>
      </c>
      <c r="W638" s="8" t="str">
        <f aca="false">IF(T638=0,"",IF(T637=T638,MAX(W637,F638),F638))</f>
        <v/>
      </c>
      <c r="X638" s="9" t="str">
        <f aca="false">IF(T638=0,"",F638/W638-1)</f>
        <v/>
      </c>
    </row>
    <row r="639" customFormat="false" ht="15" hidden="false" customHeight="false" outlineLevel="0" collapsed="false">
      <c r="A639" s="5" t="n">
        <v>44467</v>
      </c>
      <c r="B639" s="6" t="n">
        <v>2815.59470835769</v>
      </c>
      <c r="C639" s="7" t="n">
        <v>1481.673227</v>
      </c>
      <c r="D639" s="0" t="n">
        <f aca="false">INT((ROW()-3)/30)</f>
        <v>21</v>
      </c>
      <c r="E639" s="0" t="n">
        <f aca="false">2+30*D639</f>
        <v>632</v>
      </c>
      <c r="F639" s="8" t="n">
        <f aca="false">INDEX($F:$F,$E639)*(2*B639/INDEX($B:$B,$E639)-C639/INDEX($C:$C,$E639))</f>
        <v>184.593704802093</v>
      </c>
      <c r="G639" s="9" t="n">
        <f aca="false">B639/B638-1</f>
        <v>-0.0463680841090167</v>
      </c>
      <c r="H639" s="9" t="n">
        <f aca="false">F639/F638-1</f>
        <v>-0.0180627369085042</v>
      </c>
      <c r="I639" s="9" t="n">
        <f aca="false">LN(B639/B638)</f>
        <v>-0.0474775143857107</v>
      </c>
      <c r="J639" s="9" t="n">
        <f aca="false">LN(F639/F638)</f>
        <v>-0.0182278595407282</v>
      </c>
      <c r="K639" s="9" t="n">
        <f aca="false">F639/F632-1</f>
        <v>0.0261562029372406</v>
      </c>
      <c r="L639" s="9" t="n">
        <f aca="false">F639/F609-1</f>
        <v>-0.0141881376706677</v>
      </c>
      <c r="M639" s="9" t="n">
        <f aca="false">B639/B632-1</f>
        <v>0.0254007253734216</v>
      </c>
      <c r="N639" s="9" t="n">
        <f aca="false">B639/B609-1</f>
        <v>-0.128545611470105</v>
      </c>
      <c r="O639" s="8" t="n">
        <f aca="false">MAX(O638,F639)</f>
        <v>195.093682753062</v>
      </c>
      <c r="P639" s="9" t="n">
        <f aca="false">F639/O639-1</f>
        <v>-0.0538201842458353</v>
      </c>
      <c r="Q639" s="8" t="n">
        <f aca="false">MAX(Q638,B639)</f>
        <v>4155.77199766219</v>
      </c>
      <c r="R639" s="9" t="n">
        <f aca="false">B639/Q639-1</f>
        <v>-0.322485759579306</v>
      </c>
      <c r="S639" s="9" t="n">
        <f aca="false">B639/INDEX($B:$B,$E639)-1</f>
        <v>0.0254007253734216</v>
      </c>
      <c r="T639" s="0" t="n">
        <f aca="false">IF(AND($A639&gt;=CrashTest!$B$3,$A639&lt;=CrashTest!$C$3),1,IF(AND($A639&gt;=CrashTest!$B$4,$A639&lt;=CrashTest!$C$4),2,IF(AND($A639&gt;=CrashTest!$B$5,$A639&lt;=CrashTest!$C$5),3,IF(AND($A639&gt;=CrashTest!$B$6,$A639&lt;=CrashTest!$C$6),4,IF(AND($A639&gt;=CrashTest!$B$7,$A639&lt;=CrashTest!$C$7),5,0)))))</f>
        <v>0</v>
      </c>
      <c r="U639" s="8" t="str">
        <f aca="false">IF(T639=0,"",IF(T638=T639,MAX(U638,B639),B639))</f>
        <v/>
      </c>
      <c r="V639" s="9" t="str">
        <f aca="false">IF(T639=0,"",B639/U639-1)</f>
        <v/>
      </c>
      <c r="W639" s="8" t="str">
        <f aca="false">IF(T639=0,"",IF(T638=T639,MAX(W638,F639),F639))</f>
        <v/>
      </c>
      <c r="X639" s="9" t="str">
        <f aca="false">IF(T639=0,"",F639/W639-1)</f>
        <v/>
      </c>
    </row>
    <row r="640" customFormat="false" ht="15" hidden="false" customHeight="false" outlineLevel="0" collapsed="false">
      <c r="A640" s="5" t="n">
        <v>44468</v>
      </c>
      <c r="B640" s="6" t="n">
        <v>2843.27176943308</v>
      </c>
      <c r="C640" s="7" t="n">
        <v>1525.381456</v>
      </c>
      <c r="D640" s="0" t="n">
        <f aca="false">INT((ROW()-3)/30)</f>
        <v>21</v>
      </c>
      <c r="E640" s="0" t="n">
        <f aca="false">2+30*D640</f>
        <v>632</v>
      </c>
      <c r="F640" s="8" t="n">
        <f aca="false">INDEX($F:$F,$E640)*(2*B640/INDEX($B:$B,$E640)-C640/INDEX($C:$C,$E640))</f>
        <v>182.782759064066</v>
      </c>
      <c r="G640" s="9" t="n">
        <f aca="false">B640/B639-1</f>
        <v>0.0098299165690412</v>
      </c>
      <c r="H640" s="9" t="n">
        <f aca="false">F640/F639-1</f>
        <v>-0.00981044147723453</v>
      </c>
      <c r="I640" s="9" t="n">
        <f aca="false">LN(B640/B639)</f>
        <v>0.00978191723579804</v>
      </c>
      <c r="J640" s="9" t="n">
        <f aca="false">LN(F640/F639)</f>
        <v>-0.00985888092684694</v>
      </c>
      <c r="K640" s="9" t="n">
        <f aca="false">F640/F633-1</f>
        <v>-0.00631292811146855</v>
      </c>
      <c r="L640" s="9" t="n">
        <f aca="false">F640/F610-1</f>
        <v>-0.0265499791959903</v>
      </c>
      <c r="M640" s="9" t="n">
        <f aca="false">B640/B633-1</f>
        <v>-0.0719548347837512</v>
      </c>
      <c r="N640" s="9" t="n">
        <f aca="false">B640/B610-1</f>
        <v>-0.122002664929766</v>
      </c>
      <c r="O640" s="8" t="n">
        <f aca="false">MAX(O639,F640)</f>
        <v>195.093682753062</v>
      </c>
      <c r="P640" s="9" t="n">
        <f aca="false">F640/O640-1</f>
        <v>-0.0631026259552321</v>
      </c>
      <c r="Q640" s="8" t="n">
        <f aca="false">MAX(Q639,B640)</f>
        <v>4155.77199766219</v>
      </c>
      <c r="R640" s="9" t="n">
        <f aca="false">B640/Q640-1</f>
        <v>-0.315825851121633</v>
      </c>
      <c r="S640" s="9" t="n">
        <f aca="false">B640/INDEX($B:$B,$E640)-1</f>
        <v>0.0354803289536767</v>
      </c>
      <c r="T640" s="0" t="n">
        <f aca="false">IF(AND($A640&gt;=CrashTest!$B$3,$A640&lt;=CrashTest!$C$3),1,IF(AND($A640&gt;=CrashTest!$B$4,$A640&lt;=CrashTest!$C$4),2,IF(AND($A640&gt;=CrashTest!$B$5,$A640&lt;=CrashTest!$C$5),3,IF(AND($A640&gt;=CrashTest!$B$6,$A640&lt;=CrashTest!$C$6),4,IF(AND($A640&gt;=CrashTest!$B$7,$A640&lt;=CrashTest!$C$7),5,0)))))</f>
        <v>0</v>
      </c>
      <c r="U640" s="8" t="str">
        <f aca="false">IF(T640=0,"",IF(T639=T640,MAX(U639,B640),B640))</f>
        <v/>
      </c>
      <c r="V640" s="9" t="str">
        <f aca="false">IF(T640=0,"",B640/U640-1)</f>
        <v/>
      </c>
      <c r="W640" s="8" t="str">
        <f aca="false">IF(T640=0,"",IF(T639=T640,MAX(W639,F640),F640))</f>
        <v/>
      </c>
      <c r="X640" s="9" t="str">
        <f aca="false">IF(T640=0,"",F640/W640-1)</f>
        <v/>
      </c>
    </row>
    <row r="641" customFormat="false" ht="15" hidden="false" customHeight="false" outlineLevel="0" collapsed="false">
      <c r="A641" s="5" t="n">
        <v>44469</v>
      </c>
      <c r="B641" s="6" t="n">
        <v>3001.52751344243</v>
      </c>
      <c r="C641" s="7" t="n">
        <v>1665.434752</v>
      </c>
      <c r="D641" s="0" t="n">
        <f aca="false">INT((ROW()-3)/30)</f>
        <v>21</v>
      </c>
      <c r="E641" s="0" t="n">
        <f aca="false">2+30*D641</f>
        <v>632</v>
      </c>
      <c r="F641" s="8" t="n">
        <f aca="false">INDEX($F:$F,$E641)*(2*B641/INDEX($B:$B,$E641)-C641/INDEX($C:$C,$E641))</f>
        <v>186.095552112692</v>
      </c>
      <c r="G641" s="9" t="n">
        <f aca="false">B641/B640-1</f>
        <v>0.0556597317606768</v>
      </c>
      <c r="H641" s="9" t="n">
        <f aca="false">F641/F640-1</f>
        <v>0.0181242096661027</v>
      </c>
      <c r="I641" s="9" t="n">
        <f aca="false">LN(B641/B640)</f>
        <v>0.0541659096473747</v>
      </c>
      <c r="J641" s="9" t="n">
        <f aca="false">LN(F641/F640)</f>
        <v>0.017961924109761</v>
      </c>
      <c r="K641" s="9" t="n">
        <f aca="false">F641/F634-1</f>
        <v>0.000956714728628905</v>
      </c>
      <c r="L641" s="9" t="n">
        <f aca="false">F641/F611-1</f>
        <v>-0.0152245344702995</v>
      </c>
      <c r="M641" s="9" t="n">
        <f aca="false">B641/B634-1</f>
        <v>-0.0463757868847764</v>
      </c>
      <c r="N641" s="9" t="n">
        <f aca="false">B641/B611-1</f>
        <v>-0.125415731996831</v>
      </c>
      <c r="O641" s="8" t="n">
        <f aca="false">MAX(O640,F641)</f>
        <v>195.093682753062</v>
      </c>
      <c r="P641" s="9" t="n">
        <f aca="false">F641/O641-1</f>
        <v>-0.0461221015124237</v>
      </c>
      <c r="Q641" s="8" t="n">
        <f aca="false">MAX(Q640,B641)</f>
        <v>4155.77199766219</v>
      </c>
      <c r="R641" s="9" t="n">
        <f aca="false">B641/Q641-1</f>
        <v>-0.277744901517474</v>
      </c>
      <c r="S641" s="9" t="n">
        <f aca="false">B641/INDEX($B:$B,$E641)-1</f>
        <v>0.0931148863066957</v>
      </c>
      <c r="T641" s="0" t="n">
        <f aca="false">IF(AND($A641&gt;=CrashTest!$B$3,$A641&lt;=CrashTest!$C$3),1,IF(AND($A641&gt;=CrashTest!$B$4,$A641&lt;=CrashTest!$C$4),2,IF(AND($A641&gt;=CrashTest!$B$5,$A641&lt;=CrashTest!$C$5),3,IF(AND($A641&gt;=CrashTest!$B$6,$A641&lt;=CrashTest!$C$6),4,IF(AND($A641&gt;=CrashTest!$B$7,$A641&lt;=CrashTest!$C$7),5,0)))))</f>
        <v>0</v>
      </c>
      <c r="U641" s="8" t="str">
        <f aca="false">IF(T641=0,"",IF(T640=T641,MAX(U640,B641),B641))</f>
        <v/>
      </c>
      <c r="V641" s="9" t="str">
        <f aca="false">IF(T641=0,"",B641/U641-1)</f>
        <v/>
      </c>
      <c r="W641" s="8" t="str">
        <f aca="false">IF(T641=0,"",IF(T640=T641,MAX(W640,F641),F641))</f>
        <v/>
      </c>
      <c r="X641" s="9" t="str">
        <f aca="false">IF(T641=0,"",F641/W641-1)</f>
        <v/>
      </c>
    </row>
    <row r="642" customFormat="false" ht="15" hidden="false" customHeight="false" outlineLevel="0" collapsed="false">
      <c r="A642" s="5" t="n">
        <v>44470</v>
      </c>
      <c r="B642" s="6" t="n">
        <v>3299.44177030976</v>
      </c>
      <c r="C642" s="7" t="n">
        <v>1963.981757</v>
      </c>
      <c r="D642" s="0" t="n">
        <f aca="false">INT((ROW()-3)/30)</f>
        <v>21</v>
      </c>
      <c r="E642" s="0" t="n">
        <f aca="false">2+30*D642</f>
        <v>632</v>
      </c>
      <c r="F642" s="8" t="n">
        <f aca="false">INDEX($F:$F,$E642)*(2*B642/INDEX($B:$B,$E642)-C642/INDEX($C:$C,$E642))</f>
        <v>187.990411563185</v>
      </c>
      <c r="G642" s="9" t="n">
        <f aca="false">B642/B641-1</f>
        <v>0.0992542149066142</v>
      </c>
      <c r="H642" s="9" t="n">
        <f aca="false">F642/F641-1</f>
        <v>0.0101821855975643</v>
      </c>
      <c r="I642" s="9" t="n">
        <f aca="false">LN(B642/B641)</f>
        <v>0.0946319634190449</v>
      </c>
      <c r="J642" s="9" t="n">
        <f aca="false">LN(F642/F641)</f>
        <v>0.0101306963660977</v>
      </c>
      <c r="K642" s="9" t="n">
        <f aca="false">F642/F635-1</f>
        <v>0.0176028378192852</v>
      </c>
      <c r="L642" s="9" t="n">
        <f aca="false">F642/F612-1</f>
        <v>-0.000831646075325376</v>
      </c>
      <c r="M642" s="9" t="n">
        <f aca="false">B642/B635-1</f>
        <v>0.125106572976244</v>
      </c>
      <c r="N642" s="9" t="n">
        <f aca="false">B642/B612-1</f>
        <v>-0.130313681168454</v>
      </c>
      <c r="O642" s="8" t="n">
        <f aca="false">MAX(O641,F642)</f>
        <v>195.093682753062</v>
      </c>
      <c r="P642" s="9" t="n">
        <f aca="false">F642/O642-1</f>
        <v>-0.0364095397126085</v>
      </c>
      <c r="Q642" s="8" t="n">
        <f aca="false">MAX(Q641,B642)</f>
        <v>4155.77199766219</v>
      </c>
      <c r="R642" s="9" t="n">
        <f aca="false">B642/Q642-1</f>
        <v>-0.206058038755291</v>
      </c>
      <c r="S642" s="9" t="n">
        <f aca="false">B642/INDEX($B:$B,$E642)-1</f>
        <v>0.2016111461498</v>
      </c>
      <c r="T642" s="0" t="n">
        <f aca="false">IF(AND($A642&gt;=CrashTest!$B$3,$A642&lt;=CrashTest!$C$3),1,IF(AND($A642&gt;=CrashTest!$B$4,$A642&lt;=CrashTest!$C$4),2,IF(AND($A642&gt;=CrashTest!$B$5,$A642&lt;=CrashTest!$C$5),3,IF(AND($A642&gt;=CrashTest!$B$6,$A642&lt;=CrashTest!$C$6),4,IF(AND($A642&gt;=CrashTest!$B$7,$A642&lt;=CrashTest!$C$7),5,0)))))</f>
        <v>0</v>
      </c>
      <c r="U642" s="8" t="str">
        <f aca="false">IF(T642=0,"",IF(T641=T642,MAX(U641,B642),B642))</f>
        <v/>
      </c>
      <c r="V642" s="9" t="str">
        <f aca="false">IF(T642=0,"",B642/U642-1)</f>
        <v/>
      </c>
      <c r="W642" s="8" t="str">
        <f aca="false">IF(T642=0,"",IF(T641=T642,MAX(W641,F642),F642))</f>
        <v/>
      </c>
      <c r="X642" s="9" t="str">
        <f aca="false">IF(T642=0,"",F642/W642-1)</f>
        <v/>
      </c>
    </row>
    <row r="643" customFormat="false" ht="15" hidden="false" customHeight="false" outlineLevel="0" collapsed="false">
      <c r="A643" s="5" t="n">
        <v>44471</v>
      </c>
      <c r="B643" s="6" t="n">
        <v>3393.85702828755</v>
      </c>
      <c r="C643" s="7" t="n">
        <v>2037.504828</v>
      </c>
      <c r="D643" s="0" t="n">
        <f aca="false">INT((ROW()-3)/30)</f>
        <v>21</v>
      </c>
      <c r="E643" s="0" t="n">
        <f aca="false">2+30*D643</f>
        <v>632</v>
      </c>
      <c r="F643" s="8" t="n">
        <f aca="false">INDEX($F:$F,$E643)*(2*B643/INDEX($B:$B,$E643)-C643/INDEX($C:$C,$E643))</f>
        <v>191.214891218748</v>
      </c>
      <c r="G643" s="9" t="n">
        <f aca="false">B643/B642-1</f>
        <v>0.0286155248525346</v>
      </c>
      <c r="H643" s="9" t="n">
        <f aca="false">F643/F642-1</f>
        <v>0.017152362339923</v>
      </c>
      <c r="I643" s="9" t="n">
        <f aca="false">LN(B643/B642)</f>
        <v>0.0282137474321534</v>
      </c>
      <c r="J643" s="9" t="n">
        <f aca="false">LN(F643/F642)</f>
        <v>0.0170069213220222</v>
      </c>
      <c r="K643" s="9" t="n">
        <f aca="false">F643/F636-1</f>
        <v>0.0295860604740592</v>
      </c>
      <c r="L643" s="9" t="n">
        <f aca="false">F643/F613-1</f>
        <v>-0.00902948516139357</v>
      </c>
      <c r="M643" s="9" t="n">
        <f aca="false">B643/B636-1</f>
        <v>0.157326178690649</v>
      </c>
      <c r="N643" s="9" t="n">
        <f aca="false">B643/B613-1</f>
        <v>-0.104970947102105</v>
      </c>
      <c r="O643" s="8" t="n">
        <f aca="false">MAX(O642,F643)</f>
        <v>195.093682753062</v>
      </c>
      <c r="P643" s="9" t="n">
        <f aca="false">F643/O643-1</f>
        <v>-0.0198816869904659</v>
      </c>
      <c r="Q643" s="8" t="n">
        <f aca="false">MAX(Q642,B643)</f>
        <v>4155.77199766219</v>
      </c>
      <c r="R643" s="9" t="n">
        <f aca="false">B643/Q643-1</f>
        <v>-0.183338972831823</v>
      </c>
      <c r="S643" s="9" t="n">
        <f aca="false">B643/INDEX($B:$B,$E643)-1</f>
        <v>0.235995879765532</v>
      </c>
      <c r="T643" s="0" t="n">
        <f aca="false">IF(AND($A643&gt;=CrashTest!$B$3,$A643&lt;=CrashTest!$C$3),1,IF(AND($A643&gt;=CrashTest!$B$4,$A643&lt;=CrashTest!$C$4),2,IF(AND($A643&gt;=CrashTest!$B$5,$A643&lt;=CrashTest!$C$5),3,IF(AND($A643&gt;=CrashTest!$B$6,$A643&lt;=CrashTest!$C$6),4,IF(AND($A643&gt;=CrashTest!$B$7,$A643&lt;=CrashTest!$C$7),5,0)))))</f>
        <v>0</v>
      </c>
      <c r="U643" s="8" t="str">
        <f aca="false">IF(T643=0,"",IF(T642=T643,MAX(U642,B643),B643))</f>
        <v/>
      </c>
      <c r="V643" s="9" t="str">
        <f aca="false">IF(T643=0,"",B643/U643-1)</f>
        <v/>
      </c>
      <c r="W643" s="8" t="str">
        <f aca="false">IF(T643=0,"",IF(T642=T643,MAX(W642,F643),F643))</f>
        <v/>
      </c>
      <c r="X643" s="9" t="str">
        <f aca="false">IF(T643=0,"",F643/W643-1)</f>
        <v/>
      </c>
    </row>
    <row r="644" customFormat="false" ht="15" hidden="false" customHeight="false" outlineLevel="0" collapsed="false">
      <c r="A644" s="5" t="n">
        <v>44472</v>
      </c>
      <c r="B644" s="6" t="n">
        <v>3420.43901578025</v>
      </c>
      <c r="C644" s="7" t="n">
        <v>2064.430134</v>
      </c>
      <c r="D644" s="0" t="n">
        <f aca="false">INT((ROW()-3)/30)</f>
        <v>21</v>
      </c>
      <c r="E644" s="0" t="n">
        <f aca="false">2+30*D644</f>
        <v>632</v>
      </c>
      <c r="F644" s="8" t="n">
        <f aca="false">INDEX($F:$F,$E644)*(2*B644/INDEX($B:$B,$E644)-C644/INDEX($C:$C,$E644))</f>
        <v>191.348278031358</v>
      </c>
      <c r="G644" s="9" t="n">
        <f aca="false">B644/B643-1</f>
        <v>0.00783238282318344</v>
      </c>
      <c r="H644" s="9" t="n">
        <f aca="false">F644/F643-1</f>
        <v>0.000697575443833864</v>
      </c>
      <c r="I644" s="9" t="n">
        <f aca="false">LN(B644/B643)</f>
        <v>0.00780186894021801</v>
      </c>
      <c r="J644" s="9" t="n">
        <f aca="false">LN(F644/F643)</f>
        <v>0.000697332251174191</v>
      </c>
      <c r="K644" s="9" t="n">
        <f aca="false">F644/F637-1</f>
        <v>0.0387535553725571</v>
      </c>
      <c r="L644" s="9" t="n">
        <f aca="false">F644/F614-1</f>
        <v>0.000269753285708108</v>
      </c>
      <c r="M644" s="9" t="n">
        <f aca="false">B644/B637-1</f>
        <v>0.121972030934292</v>
      </c>
      <c r="N644" s="9" t="n">
        <f aca="false">B644/B614-1</f>
        <v>-0.127123418958666</v>
      </c>
      <c r="O644" s="8" t="n">
        <f aca="false">MAX(O643,F644)</f>
        <v>195.093682753062</v>
      </c>
      <c r="P644" s="9" t="n">
        <f aca="false">F644/O644-1</f>
        <v>-0.0191979805232586</v>
      </c>
      <c r="Q644" s="8" t="n">
        <f aca="false">MAX(Q643,B644)</f>
        <v>4155.77199766219</v>
      </c>
      <c r="R644" s="9" t="n">
        <f aca="false">B644/Q644-1</f>
        <v>-0.176942571030268</v>
      </c>
      <c r="S644" s="9" t="n">
        <f aca="false">B644/INDEX($B:$B,$E644)-1</f>
        <v>0.245676672663733</v>
      </c>
      <c r="T644" s="0" t="n">
        <f aca="false">IF(AND($A644&gt;=CrashTest!$B$3,$A644&lt;=CrashTest!$C$3),1,IF(AND($A644&gt;=CrashTest!$B$4,$A644&lt;=CrashTest!$C$4),2,IF(AND($A644&gt;=CrashTest!$B$5,$A644&lt;=CrashTest!$C$5),3,IF(AND($A644&gt;=CrashTest!$B$6,$A644&lt;=CrashTest!$C$6),4,IF(AND($A644&gt;=CrashTest!$B$7,$A644&lt;=CrashTest!$C$7),5,0)))))</f>
        <v>0</v>
      </c>
      <c r="U644" s="8" t="str">
        <f aca="false">IF(T644=0,"",IF(T643=T644,MAX(U643,B644),B644))</f>
        <v/>
      </c>
      <c r="V644" s="9" t="str">
        <f aca="false">IF(T644=0,"",B644/U644-1)</f>
        <v/>
      </c>
      <c r="W644" s="8" t="str">
        <f aca="false">IF(T644=0,"",IF(T643=T644,MAX(W643,F644),F644))</f>
        <v/>
      </c>
      <c r="X644" s="9" t="str">
        <f aca="false">IF(T644=0,"",F644/W644-1)</f>
        <v/>
      </c>
    </row>
    <row r="645" customFormat="false" ht="15" hidden="false" customHeight="false" outlineLevel="0" collapsed="false">
      <c r="A645" s="5" t="n">
        <v>44473</v>
      </c>
      <c r="B645" s="6" t="n">
        <v>3391.62332057276</v>
      </c>
      <c r="C645" s="7" t="n">
        <v>2030.614195</v>
      </c>
      <c r="D645" s="0" t="n">
        <f aca="false">INT((ROW()-3)/30)</f>
        <v>21</v>
      </c>
      <c r="E645" s="0" t="n">
        <f aca="false">2+30*D645</f>
        <v>632</v>
      </c>
      <c r="F645" s="8" t="n">
        <f aca="false">INDEX($F:$F,$E645)*(2*B645/INDEX($B:$B,$E645)-C645/INDEX($C:$C,$E645))</f>
        <v>191.779420725791</v>
      </c>
      <c r="G645" s="9" t="n">
        <f aca="false">B645/B644-1</f>
        <v>-0.00842456043640838</v>
      </c>
      <c r="H645" s="9" t="n">
        <f aca="false">F645/F644-1</f>
        <v>0.00225318303812005</v>
      </c>
      <c r="I645" s="9" t="n">
        <f aca="false">LN(B645/B644)</f>
        <v>-0.00846024761958476</v>
      </c>
      <c r="J645" s="9" t="n">
        <f aca="false">LN(F645/F644)</f>
        <v>0.00225064842779839</v>
      </c>
      <c r="K645" s="9" t="n">
        <f aca="false">F645/F638-1</f>
        <v>0.0201613305646189</v>
      </c>
      <c r="L645" s="9" t="n">
        <f aca="false">F645/F615-1</f>
        <v>-0.0104291159000293</v>
      </c>
      <c r="M645" s="9" t="n">
        <f aca="false">B645/B638-1</f>
        <v>0.148730758577435</v>
      </c>
      <c r="N645" s="9" t="n">
        <f aca="false">B645/B615-1</f>
        <v>-0.127271595147441</v>
      </c>
      <c r="O645" s="8" t="n">
        <f aca="false">MAX(O644,F645)</f>
        <v>195.093682753062</v>
      </c>
      <c r="P645" s="9" t="n">
        <f aca="false">F645/O645-1</f>
        <v>-0.0169880540492197</v>
      </c>
      <c r="Q645" s="8" t="n">
        <f aca="false">MAX(Q644,B645)</f>
        <v>4155.77199766219</v>
      </c>
      <c r="R645" s="9" t="n">
        <f aca="false">B645/Q645-1</f>
        <v>-0.183876468083258</v>
      </c>
      <c r="S645" s="9" t="n">
        <f aca="false">B645/INDEX($B:$B,$E645)-1</f>
        <v>0.235182394250653</v>
      </c>
      <c r="T645" s="0" t="n">
        <f aca="false">IF(AND($A645&gt;=CrashTest!$B$3,$A645&lt;=CrashTest!$C$3),1,IF(AND($A645&gt;=CrashTest!$B$4,$A645&lt;=CrashTest!$C$4),2,IF(AND($A645&gt;=CrashTest!$B$5,$A645&lt;=CrashTest!$C$5),3,IF(AND($A645&gt;=CrashTest!$B$6,$A645&lt;=CrashTest!$C$6),4,IF(AND($A645&gt;=CrashTest!$B$7,$A645&lt;=CrashTest!$C$7),5,0)))))</f>
        <v>0</v>
      </c>
      <c r="U645" s="8" t="str">
        <f aca="false">IF(T645=0,"",IF(T644=T645,MAX(U644,B645),B645))</f>
        <v/>
      </c>
      <c r="V645" s="9" t="str">
        <f aca="false">IF(T645=0,"",B645/U645-1)</f>
        <v/>
      </c>
      <c r="W645" s="8" t="str">
        <f aca="false">IF(T645=0,"",IF(T644=T645,MAX(W644,F645),F645))</f>
        <v/>
      </c>
      <c r="X645" s="9" t="str">
        <f aca="false">IF(T645=0,"",F645/W645-1)</f>
        <v/>
      </c>
    </row>
    <row r="646" customFormat="false" ht="15" hidden="false" customHeight="false" outlineLevel="0" collapsed="false">
      <c r="A646" s="5" t="n">
        <v>44474</v>
      </c>
      <c r="B646" s="6" t="n">
        <v>3520.41445382817</v>
      </c>
      <c r="C646" s="7" t="n">
        <v>2153.875093</v>
      </c>
      <c r="D646" s="0" t="n">
        <f aca="false">INT((ROW()-3)/30)</f>
        <v>21</v>
      </c>
      <c r="E646" s="0" t="n">
        <f aca="false">2+30*D646</f>
        <v>632</v>
      </c>
      <c r="F646" s="8" t="n">
        <f aca="false">INDEX($F:$F,$E646)*(2*B646/INDEX($B:$B,$E646)-C646/INDEX($C:$C,$E646))</f>
        <v>193.320583148364</v>
      </c>
      <c r="G646" s="9" t="n">
        <f aca="false">B646/B645-1</f>
        <v>0.0379733010072771</v>
      </c>
      <c r="H646" s="9" t="n">
        <f aca="false">F646/F645-1</f>
        <v>0.00803611991704134</v>
      </c>
      <c r="I646" s="9" t="n">
        <f aca="false">LN(B646/B645)</f>
        <v>0.0372700628399408</v>
      </c>
      <c r="J646" s="9" t="n">
        <f aca="false">LN(F646/F645)</f>
        <v>0.00800400225821435</v>
      </c>
      <c r="K646" s="9" t="n">
        <f aca="false">F646/F639-1</f>
        <v>0.047276142789525</v>
      </c>
      <c r="L646" s="9" t="n">
        <f aca="false">F646/F616-1</f>
        <v>-0.00908845217167498</v>
      </c>
      <c r="M646" s="9" t="n">
        <f aca="false">B646/B639-1</f>
        <v>0.250327131024335</v>
      </c>
      <c r="N646" s="9" t="n">
        <f aca="false">B646/B616-1</f>
        <v>-0.109796566448345</v>
      </c>
      <c r="O646" s="8" t="n">
        <f aca="false">MAX(O645,F646)</f>
        <v>195.093682753062</v>
      </c>
      <c r="P646" s="9" t="n">
        <f aca="false">F646/O646-1</f>
        <v>-0.00908845217167498</v>
      </c>
      <c r="Q646" s="8" t="n">
        <f aca="false">MAX(Q645,B646)</f>
        <v>4155.77199766219</v>
      </c>
      <c r="R646" s="9" t="n">
        <f aca="false">B646/Q646-1</f>
        <v>-0.152885563546662</v>
      </c>
      <c r="S646" s="9" t="n">
        <f aca="false">B646/INDEX($B:$B,$E646)-1</f>
        <v>0.282086347106422</v>
      </c>
      <c r="T646" s="0" t="n">
        <f aca="false">IF(AND($A646&gt;=CrashTest!$B$3,$A646&lt;=CrashTest!$C$3),1,IF(AND($A646&gt;=CrashTest!$B$4,$A646&lt;=CrashTest!$C$4),2,IF(AND($A646&gt;=CrashTest!$B$5,$A646&lt;=CrashTest!$C$5),3,IF(AND($A646&gt;=CrashTest!$B$6,$A646&lt;=CrashTest!$C$6),4,IF(AND($A646&gt;=CrashTest!$B$7,$A646&lt;=CrashTest!$C$7),5,0)))))</f>
        <v>0</v>
      </c>
      <c r="U646" s="8" t="str">
        <f aca="false">IF(T646=0,"",IF(T645=T646,MAX(U645,B646),B646))</f>
        <v/>
      </c>
      <c r="V646" s="9" t="str">
        <f aca="false">IF(T646=0,"",B646/U646-1)</f>
        <v/>
      </c>
      <c r="W646" s="8" t="str">
        <f aca="false">IF(T646=0,"",IF(T645=T646,MAX(W645,F646),F646))</f>
        <v/>
      </c>
      <c r="X646" s="9" t="str">
        <f aca="false">IF(T646=0,"",F646/W646-1)</f>
        <v/>
      </c>
    </row>
    <row r="647" customFormat="false" ht="15" hidden="false" customHeight="false" outlineLevel="0" collapsed="false">
      <c r="A647" s="5" t="n">
        <v>44475</v>
      </c>
      <c r="B647" s="6" t="n">
        <v>3588.43408123904</v>
      </c>
      <c r="C647" s="7" t="n">
        <v>2213.840471</v>
      </c>
      <c r="D647" s="0" t="n">
        <f aca="false">INT((ROW()-3)/30)</f>
        <v>21</v>
      </c>
      <c r="E647" s="0" t="n">
        <f aca="false">2+30*D647</f>
        <v>632</v>
      </c>
      <c r="F647" s="8" t="n">
        <f aca="false">INDEX($F:$F,$E647)*(2*B647/INDEX($B:$B,$E647)-C647/INDEX($C:$C,$E647))</f>
        <v>194.773146697542</v>
      </c>
      <c r="G647" s="9" t="n">
        <f aca="false">B647/B646-1</f>
        <v>0.0193214828262349</v>
      </c>
      <c r="H647" s="9" t="n">
        <f aca="false">F647/F646-1</f>
        <v>0.00751375526351739</v>
      </c>
      <c r="I647" s="9" t="n">
        <f aca="false">LN(B647/B646)</f>
        <v>0.0191371930284426</v>
      </c>
      <c r="J647" s="9" t="n">
        <f aca="false">LN(F647/F646)</f>
        <v>0.00748566761251623</v>
      </c>
      <c r="K647" s="9" t="n">
        <f aca="false">F647/F640-1</f>
        <v>0.0655991171972219</v>
      </c>
      <c r="L647" s="9" t="n">
        <f aca="false">F647/F617-1</f>
        <v>-0.00142386149757778</v>
      </c>
      <c r="M647" s="9" t="n">
        <f aca="false">B647/B640-1</f>
        <v>0.262079172246886</v>
      </c>
      <c r="N647" s="9" t="n">
        <f aca="false">B647/B617-1</f>
        <v>-0.0866414638024149</v>
      </c>
      <c r="O647" s="8" t="n">
        <f aca="false">MAX(O646,F647)</f>
        <v>195.093682753062</v>
      </c>
      <c r="P647" s="9" t="n">
        <f aca="false">F647/O647-1</f>
        <v>-0.00164298531349982</v>
      </c>
      <c r="Q647" s="8" t="n">
        <f aca="false">MAX(Q646,B647)</f>
        <v>4155.77199766219</v>
      </c>
      <c r="R647" s="9" t="n">
        <f aca="false">B647/Q647-1</f>
        <v>-0.136518056510873</v>
      </c>
      <c r="S647" s="9" t="n">
        <f aca="false">B647/INDEX($B:$B,$E647)-1</f>
        <v>0.306858156443789</v>
      </c>
      <c r="T647" s="0" t="n">
        <f aca="false">IF(AND($A647&gt;=CrashTest!$B$3,$A647&lt;=CrashTest!$C$3),1,IF(AND($A647&gt;=CrashTest!$B$4,$A647&lt;=CrashTest!$C$4),2,IF(AND($A647&gt;=CrashTest!$B$5,$A647&lt;=CrashTest!$C$5),3,IF(AND($A647&gt;=CrashTest!$B$6,$A647&lt;=CrashTest!$C$6),4,IF(AND($A647&gt;=CrashTest!$B$7,$A647&lt;=CrashTest!$C$7),5,0)))))</f>
        <v>0</v>
      </c>
      <c r="U647" s="8" t="str">
        <f aca="false">IF(T647=0,"",IF(T646=T647,MAX(U646,B647),B647))</f>
        <v/>
      </c>
      <c r="V647" s="9" t="str">
        <f aca="false">IF(T647=0,"",B647/U647-1)</f>
        <v/>
      </c>
      <c r="W647" s="8" t="str">
        <f aca="false">IF(T647=0,"",IF(T646=T647,MAX(W646,F647),F647))</f>
        <v/>
      </c>
      <c r="X647" s="9" t="str">
        <f aca="false">IF(T647=0,"",F647/W647-1)</f>
        <v/>
      </c>
    </row>
    <row r="648" customFormat="false" ht="15" hidden="false" customHeight="false" outlineLevel="0" collapsed="false">
      <c r="A648" s="5" t="n">
        <v>44476</v>
      </c>
      <c r="B648" s="6" t="n">
        <v>3589.30707393337</v>
      </c>
      <c r="C648" s="7" t="n">
        <v>2224.455848</v>
      </c>
      <c r="D648" s="0" t="n">
        <f aca="false">INT((ROW()-3)/30)</f>
        <v>21</v>
      </c>
      <c r="E648" s="0" t="n">
        <f aca="false">2+30*D648</f>
        <v>632</v>
      </c>
      <c r="F648" s="8" t="n">
        <f aca="false">INDEX($F:$F,$E648)*(2*B648/INDEX($B:$B,$E648)-C648/INDEX($C:$C,$E648))</f>
        <v>193.566965831147</v>
      </c>
      <c r="G648" s="9" t="n">
        <f aca="false">B648/B647-1</f>
        <v>0.000243279568348243</v>
      </c>
      <c r="H648" s="9" t="n">
        <f aca="false">F648/F647-1</f>
        <v>-0.00619274723875496</v>
      </c>
      <c r="I648" s="9" t="n">
        <f aca="false">LN(B648/B647)</f>
        <v>0.000243249980672675</v>
      </c>
      <c r="J648" s="9" t="n">
        <f aca="false">LN(F648/F647)</f>
        <v>-0.00621200183164696</v>
      </c>
      <c r="K648" s="9" t="n">
        <f aca="false">F648/F641-1</f>
        <v>0.0401482659506562</v>
      </c>
      <c r="L648" s="9" t="n">
        <f aca="false">F648/F618-1</f>
        <v>0.0265381083012557</v>
      </c>
      <c r="M648" s="9" t="n">
        <f aca="false">B648/B641-1</f>
        <v>0.195826810801684</v>
      </c>
      <c r="N648" s="9" t="n">
        <f aca="false">B648/B618-1</f>
        <v>0.0455765501384626</v>
      </c>
      <c r="O648" s="8" t="n">
        <f aca="false">MAX(O647,F648)</f>
        <v>195.093682753062</v>
      </c>
      <c r="P648" s="9" t="n">
        <f aca="false">F648/O648-1</f>
        <v>-0.00782555795949136</v>
      </c>
      <c r="Q648" s="8" t="n">
        <f aca="false">MAX(Q647,B648)</f>
        <v>4155.77199766219</v>
      </c>
      <c r="R648" s="9" t="n">
        <f aca="false">B648/Q648-1</f>
        <v>-0.136307988996384</v>
      </c>
      <c r="S648" s="9" t="n">
        <f aca="false">B648/INDEX($B:$B,$E648)-1</f>
        <v>0.307176088331981</v>
      </c>
      <c r="T648" s="0" t="n">
        <f aca="false">IF(AND($A648&gt;=CrashTest!$B$3,$A648&lt;=CrashTest!$C$3),1,IF(AND($A648&gt;=CrashTest!$B$4,$A648&lt;=CrashTest!$C$4),2,IF(AND($A648&gt;=CrashTest!$B$5,$A648&lt;=CrashTest!$C$5),3,IF(AND($A648&gt;=CrashTest!$B$6,$A648&lt;=CrashTest!$C$6),4,IF(AND($A648&gt;=CrashTest!$B$7,$A648&lt;=CrashTest!$C$7),5,0)))))</f>
        <v>0</v>
      </c>
      <c r="U648" s="8" t="str">
        <f aca="false">IF(T648=0,"",IF(T647=T648,MAX(U647,B648),B648))</f>
        <v/>
      </c>
      <c r="V648" s="9" t="str">
        <f aca="false">IF(T648=0,"",B648/U648-1)</f>
        <v/>
      </c>
      <c r="W648" s="8" t="str">
        <f aca="false">IF(T648=0,"",IF(T647=T648,MAX(W647,F648),F648))</f>
        <v/>
      </c>
      <c r="X648" s="9" t="str">
        <f aca="false">IF(T648=0,"",F648/W648-1)</f>
        <v/>
      </c>
    </row>
    <row r="649" customFormat="false" ht="15" hidden="false" customHeight="false" outlineLevel="0" collapsed="false">
      <c r="A649" s="5" t="n">
        <v>44477</v>
      </c>
      <c r="B649" s="6" t="n">
        <v>3561.09410490941</v>
      </c>
      <c r="C649" s="7" t="n">
        <v>2197.098895</v>
      </c>
      <c r="D649" s="0" t="n">
        <f aca="false">INT((ROW()-3)/30)</f>
        <v>21</v>
      </c>
      <c r="E649" s="0" t="n">
        <f aca="false">2+30*D649</f>
        <v>632</v>
      </c>
      <c r="F649" s="8" t="n">
        <f aca="false">INDEX($F:$F,$E649)*(2*B649/INDEX($B:$B,$E649)-C649/INDEX($C:$C,$E649))</f>
        <v>193.273575722768</v>
      </c>
      <c r="G649" s="9" t="n">
        <f aca="false">B649/B648-1</f>
        <v>-0.00786028290219332</v>
      </c>
      <c r="H649" s="9" t="n">
        <f aca="false">F649/F648-1</f>
        <v>-0.00151570340072671</v>
      </c>
      <c r="I649" s="9" t="n">
        <f aca="false">LN(B649/B648)</f>
        <v>-0.00789133776623245</v>
      </c>
      <c r="J649" s="9" t="n">
        <f aca="false">LN(F649/F648)</f>
        <v>-0.0015168532411511</v>
      </c>
      <c r="K649" s="9" t="n">
        <f aca="false">F649/F642-1</f>
        <v>0.0281033703562461</v>
      </c>
      <c r="L649" s="9" t="n">
        <f aca="false">F649/F619-1</f>
        <v>0.0144941115563744</v>
      </c>
      <c r="M649" s="9" t="n">
        <f aca="false">B649/B642-1</f>
        <v>0.079302001009427</v>
      </c>
      <c r="N649" s="9" t="n">
        <f aca="false">B649/B619-1</f>
        <v>0.0151998442687964</v>
      </c>
      <c r="O649" s="8" t="n">
        <f aca="false">MAX(O648,F649)</f>
        <v>195.093682753062</v>
      </c>
      <c r="P649" s="9" t="n">
        <f aca="false">F649/O649-1</f>
        <v>-0.00932940013540629</v>
      </c>
      <c r="Q649" s="8" t="n">
        <f aca="false">MAX(Q648,B649)</f>
        <v>4155.77199766219</v>
      </c>
      <c r="R649" s="9" t="n">
        <f aca="false">B649/Q649-1</f>
        <v>-0.143096852543237</v>
      </c>
      <c r="S649" s="9" t="n">
        <f aca="false">B649/INDEX($B:$B,$E649)-1</f>
        <v>0.296901314474709</v>
      </c>
      <c r="T649" s="0" t="n">
        <f aca="false">IF(AND($A649&gt;=CrashTest!$B$3,$A649&lt;=CrashTest!$C$3),1,IF(AND($A649&gt;=CrashTest!$B$4,$A649&lt;=CrashTest!$C$4),2,IF(AND($A649&gt;=CrashTest!$B$5,$A649&lt;=CrashTest!$C$5),3,IF(AND($A649&gt;=CrashTest!$B$6,$A649&lt;=CrashTest!$C$6),4,IF(AND($A649&gt;=CrashTest!$B$7,$A649&lt;=CrashTest!$C$7),5,0)))))</f>
        <v>0</v>
      </c>
      <c r="U649" s="8" t="str">
        <f aca="false">IF(T649=0,"",IF(T648=T649,MAX(U648,B649),B649))</f>
        <v/>
      </c>
      <c r="V649" s="9" t="str">
        <f aca="false">IF(T649=0,"",B649/U649-1)</f>
        <v/>
      </c>
      <c r="W649" s="8" t="str">
        <f aca="false">IF(T649=0,"",IF(T648=T649,MAX(W648,F649),F649))</f>
        <v/>
      </c>
      <c r="X649" s="9" t="str">
        <f aca="false">IF(T649=0,"",F649/W649-1)</f>
        <v/>
      </c>
    </row>
    <row r="650" customFormat="false" ht="15" hidden="false" customHeight="false" outlineLevel="0" collapsed="false">
      <c r="A650" s="5" t="n">
        <v>44478</v>
      </c>
      <c r="B650" s="6" t="n">
        <v>3579.87203652835</v>
      </c>
      <c r="C650" s="7" t="n">
        <v>2204.785332</v>
      </c>
      <c r="D650" s="0" t="n">
        <f aca="false">INT((ROW()-3)/30)</f>
        <v>21</v>
      </c>
      <c r="E650" s="0" t="n">
        <f aca="false">2+30*D650</f>
        <v>632</v>
      </c>
      <c r="F650" s="8" t="n">
        <f aca="false">INDEX($F:$F,$E650)*(2*B650/INDEX($B:$B,$E650)-C650/INDEX($C:$C,$E650))</f>
        <v>194.777767764572</v>
      </c>
      <c r="G650" s="9" t="n">
        <f aca="false">B650/B649-1</f>
        <v>0.00527307930252441</v>
      </c>
      <c r="H650" s="9" t="n">
        <f aca="false">F650/F649-1</f>
        <v>0.00778270923057467</v>
      </c>
      <c r="I650" s="9" t="n">
        <f aca="false">LN(B650/B649)</f>
        <v>0.00525922530068507</v>
      </c>
      <c r="J650" s="9" t="n">
        <f aca="false">LN(F650/F649)</f>
        <v>0.00775258017192623</v>
      </c>
      <c r="K650" s="9" t="n">
        <f aca="false">F650/F643-1</f>
        <v>0.0186328403772076</v>
      </c>
      <c r="L650" s="9" t="n">
        <f aca="false">F650/F620-1</f>
        <v>0.0238515875485801</v>
      </c>
      <c r="M650" s="9" t="n">
        <f aca="false">B650/B643-1</f>
        <v>0.0548093236369058</v>
      </c>
      <c r="N650" s="9" t="n">
        <f aca="false">B650/B620-1</f>
        <v>0.0428239040919416</v>
      </c>
      <c r="O650" s="8" t="n">
        <f aca="false">MAX(O649,F650)</f>
        <v>195.093682753062</v>
      </c>
      <c r="P650" s="9" t="n">
        <f aca="false">F650/O650-1</f>
        <v>-0.0016192989133812</v>
      </c>
      <c r="Q650" s="8" t="n">
        <f aca="false">MAX(Q649,B650)</f>
        <v>4155.77199766219</v>
      </c>
      <c r="R650" s="9" t="n">
        <f aca="false">B650/Q650-1</f>
        <v>-0.138578334292115</v>
      </c>
      <c r="S650" s="9" t="n">
        <f aca="false">B650/INDEX($B:$B,$E650)-1</f>
        <v>0.303739977953483</v>
      </c>
      <c r="T650" s="0" t="n">
        <f aca="false">IF(AND($A650&gt;=CrashTest!$B$3,$A650&lt;=CrashTest!$C$3),1,IF(AND($A650&gt;=CrashTest!$B$4,$A650&lt;=CrashTest!$C$4),2,IF(AND($A650&gt;=CrashTest!$B$5,$A650&lt;=CrashTest!$C$5),3,IF(AND($A650&gt;=CrashTest!$B$6,$A650&lt;=CrashTest!$C$6),4,IF(AND($A650&gt;=CrashTest!$B$7,$A650&lt;=CrashTest!$C$7),5,0)))))</f>
        <v>0</v>
      </c>
      <c r="U650" s="8" t="str">
        <f aca="false">IF(T650=0,"",IF(T649=T650,MAX(U649,B650),B650))</f>
        <v/>
      </c>
      <c r="V650" s="9" t="str">
        <f aca="false">IF(T650=0,"",B650/U650-1)</f>
        <v/>
      </c>
      <c r="W650" s="8" t="str">
        <f aca="false">IF(T650=0,"",IF(T649=T650,MAX(W649,F650),F650))</f>
        <v/>
      </c>
      <c r="X650" s="9" t="str">
        <f aca="false">IF(T650=0,"",F650/W650-1)</f>
        <v/>
      </c>
    </row>
    <row r="651" customFormat="false" ht="15" hidden="false" customHeight="false" outlineLevel="0" collapsed="false">
      <c r="A651" s="5" t="n">
        <v>44479</v>
      </c>
      <c r="B651" s="6" t="n">
        <v>3432.00171537113</v>
      </c>
      <c r="C651" s="7" t="n">
        <v>2045.098477</v>
      </c>
      <c r="D651" s="0" t="n">
        <f aca="false">INT((ROW()-3)/30)</f>
        <v>21</v>
      </c>
      <c r="E651" s="0" t="n">
        <f aca="false">2+30*D651</f>
        <v>632</v>
      </c>
      <c r="F651" s="8" t="n">
        <f aca="false">INDEX($F:$F,$E651)*(2*B651/INDEX($B:$B,$E651)-C651/INDEX($C:$C,$E651))</f>
        <v>195.268171217741</v>
      </c>
      <c r="G651" s="9" t="n">
        <f aca="false">B651/B650-1</f>
        <v>-0.0413060354248359</v>
      </c>
      <c r="H651" s="9" t="n">
        <f aca="false">F651/F650-1</f>
        <v>0.00251775887359917</v>
      </c>
      <c r="I651" s="9" t="n">
        <f aca="false">LN(B651/B650)</f>
        <v>-0.0421833743449291</v>
      </c>
      <c r="J651" s="9" t="n">
        <f aca="false">LN(F651/F650)</f>
        <v>0.0025145946288171</v>
      </c>
      <c r="K651" s="9" t="n">
        <f aca="false">F651/F644-1</f>
        <v>0.0204856465222081</v>
      </c>
      <c r="L651" s="9" t="n">
        <f aca="false">F651/F621-1</f>
        <v>0.0505275698834378</v>
      </c>
      <c r="M651" s="9" t="n">
        <f aca="false">B651/B644-1</f>
        <v>0.00338047237139305</v>
      </c>
      <c r="N651" s="9" t="n">
        <f aca="false">B651/B621-1</f>
        <v>0.0711025912563479</v>
      </c>
      <c r="O651" s="8" t="n">
        <f aca="false">MAX(O650,F651)</f>
        <v>195.268171217741</v>
      </c>
      <c r="P651" s="9" t="n">
        <f aca="false">F651/O651-1</f>
        <v>0</v>
      </c>
      <c r="Q651" s="8" t="n">
        <f aca="false">MAX(Q650,B651)</f>
        <v>4155.77199766219</v>
      </c>
      <c r="R651" s="9" t="n">
        <f aca="false">B651/Q651-1</f>
        <v>-0.174160248131566</v>
      </c>
      <c r="S651" s="9" t="n">
        <f aca="false">B651/INDEX($B:$B,$E651)-1</f>
        <v>0.249887648239362</v>
      </c>
      <c r="T651" s="0" t="n">
        <f aca="false">IF(AND($A651&gt;=CrashTest!$B$3,$A651&lt;=CrashTest!$C$3),1,IF(AND($A651&gt;=CrashTest!$B$4,$A651&lt;=CrashTest!$C$4),2,IF(AND($A651&gt;=CrashTest!$B$5,$A651&lt;=CrashTest!$C$5),3,IF(AND($A651&gt;=CrashTest!$B$6,$A651&lt;=CrashTest!$C$6),4,IF(AND($A651&gt;=CrashTest!$B$7,$A651&lt;=CrashTest!$C$7),5,0)))))</f>
        <v>0</v>
      </c>
      <c r="U651" s="8" t="str">
        <f aca="false">IF(T651=0,"",IF(T650=T651,MAX(U650,B651),B651))</f>
        <v/>
      </c>
      <c r="V651" s="9" t="str">
        <f aca="false">IF(T651=0,"",B651/U651-1)</f>
        <v/>
      </c>
      <c r="W651" s="8" t="str">
        <f aca="false">IF(T651=0,"",IF(T650=T651,MAX(W650,F651),F651))</f>
        <v/>
      </c>
      <c r="X651" s="9" t="str">
        <f aca="false">IF(T651=0,"",F651/W651-1)</f>
        <v/>
      </c>
    </row>
    <row r="652" customFormat="false" ht="15" hidden="false" customHeight="false" outlineLevel="0" collapsed="false">
      <c r="A652" s="5" t="n">
        <v>44480</v>
      </c>
      <c r="B652" s="6" t="n">
        <v>3519.56701022794</v>
      </c>
      <c r="C652" s="7" t="n">
        <v>2167.988311</v>
      </c>
      <c r="D652" s="0" t="n">
        <f aca="false">INT((ROW()-3)/30)</f>
        <v>21</v>
      </c>
      <c r="E652" s="0" t="n">
        <f aca="false">2+30*D652</f>
        <v>632</v>
      </c>
      <c r="F652" s="8" t="n">
        <f aca="false">INDEX($F:$F,$E652)*(2*B652/INDEX($B:$B,$E652)-C652/INDEX($C:$C,$E652))</f>
        <v>191.453845149105</v>
      </c>
      <c r="G652" s="9" t="n">
        <f aca="false">B652/B651-1</f>
        <v>0.0255143505507662</v>
      </c>
      <c r="H652" s="9" t="n">
        <f aca="false">F652/F651-1</f>
        <v>-0.0195337829245223</v>
      </c>
      <c r="I652" s="9" t="n">
        <f aca="false">LN(B652/B651)</f>
        <v>0.0251942921435195</v>
      </c>
      <c r="J652" s="9" t="n">
        <f aca="false">LN(F652/F651)</f>
        <v>-0.0197270887323017</v>
      </c>
      <c r="K652" s="9" t="n">
        <f aca="false">F652/F645-1</f>
        <v>-0.00169765648187803</v>
      </c>
      <c r="L652" s="9" t="n">
        <f aca="false">F652/F622-1</f>
        <v>0.0263069876366144</v>
      </c>
      <c r="M652" s="9" t="n">
        <f aca="false">B652/B645-1</f>
        <v>0.0377234372930229</v>
      </c>
      <c r="N652" s="9" t="n">
        <f aca="false">B652/B622-1</f>
        <v>0.0798835904606945</v>
      </c>
      <c r="O652" s="8" t="n">
        <f aca="false">MAX(O651,F652)</f>
        <v>195.268171217741</v>
      </c>
      <c r="P652" s="9" t="n">
        <f aca="false">F652/O652-1</f>
        <v>-0.0195337829245223</v>
      </c>
      <c r="Q652" s="8" t="n">
        <f aca="false">MAX(Q651,B652)</f>
        <v>4155.77199766219</v>
      </c>
      <c r="R652" s="9" t="n">
        <f aca="false">B652/Q652-1</f>
        <v>-0.153089483203637</v>
      </c>
      <c r="S652" s="9" t="n">
        <f aca="false">B652/INDEX($B:$B,$E652)-1</f>
        <v>0.281777719845613</v>
      </c>
      <c r="T652" s="0" t="n">
        <f aca="false">IF(AND($A652&gt;=CrashTest!$B$3,$A652&lt;=CrashTest!$C$3),1,IF(AND($A652&gt;=CrashTest!$B$4,$A652&lt;=CrashTest!$C$4),2,IF(AND($A652&gt;=CrashTest!$B$5,$A652&lt;=CrashTest!$C$5),3,IF(AND($A652&gt;=CrashTest!$B$6,$A652&lt;=CrashTest!$C$6),4,IF(AND($A652&gt;=CrashTest!$B$7,$A652&lt;=CrashTest!$C$7),5,0)))))</f>
        <v>0</v>
      </c>
      <c r="U652" s="8" t="str">
        <f aca="false">IF(T652=0,"",IF(T651=T652,MAX(U651,B652),B652))</f>
        <v/>
      </c>
      <c r="V652" s="9" t="str">
        <f aca="false">IF(T652=0,"",B652/U652-1)</f>
        <v/>
      </c>
      <c r="W652" s="8" t="str">
        <f aca="false">IF(T652=0,"",IF(T651=T652,MAX(W651,F652),F652))</f>
        <v/>
      </c>
      <c r="X652" s="9" t="str">
        <f aca="false">IF(T652=0,"",F652/W652-1)</f>
        <v/>
      </c>
    </row>
    <row r="653" customFormat="false" ht="15" hidden="false" customHeight="false" outlineLevel="0" collapsed="false">
      <c r="A653" s="5" t="n">
        <v>44481</v>
      </c>
      <c r="B653" s="6" t="n">
        <v>3491.26025043834</v>
      </c>
      <c r="C653" s="7" t="n">
        <v>2113.65402</v>
      </c>
      <c r="D653" s="0" t="n">
        <f aca="false">INT((ROW()-3)/30)</f>
        <v>21</v>
      </c>
      <c r="E653" s="0" t="n">
        <f aca="false">2+30*D653</f>
        <v>632</v>
      </c>
      <c r="F653" s="8" t="n">
        <f aca="false">INDEX($F:$F,$E653)*(2*B653/INDEX($B:$B,$E653)-C653/INDEX($C:$C,$E653))</f>
        <v>194.504178773467</v>
      </c>
      <c r="G653" s="9" t="n">
        <f aca="false">B653/B652-1</f>
        <v>-0.00804268244001039</v>
      </c>
      <c r="H653" s="9" t="n">
        <f aca="false">F653/F652-1</f>
        <v>0.0159324751194527</v>
      </c>
      <c r="I653" s="9" t="n">
        <f aca="false">LN(B653/B652)</f>
        <v>-0.00807519927617353</v>
      </c>
      <c r="J653" s="9" t="n">
        <f aca="false">LN(F653/F652)</f>
        <v>0.0158068854510254</v>
      </c>
      <c r="K653" s="9" t="n">
        <f aca="false">F653/F646-1</f>
        <v>0.00612245010762336</v>
      </c>
      <c r="L653" s="9" t="n">
        <f aca="false">F653/F623-1</f>
        <v>0.01793268178114</v>
      </c>
      <c r="M653" s="9" t="n">
        <f aca="false">B653/B646-1</f>
        <v>-0.00828146906343008</v>
      </c>
      <c r="N653" s="9" t="n">
        <f aca="false">B653/B623-1</f>
        <v>0.0215175295375349</v>
      </c>
      <c r="O653" s="8" t="n">
        <f aca="false">MAX(O652,F653)</f>
        <v>195.268171217741</v>
      </c>
      <c r="P653" s="9" t="n">
        <f aca="false">F653/O653-1</f>
        <v>-0.00391252931550346</v>
      </c>
      <c r="Q653" s="8" t="n">
        <f aca="false">MAX(Q652,B653)</f>
        <v>4155.77199766219</v>
      </c>
      <c r="R653" s="9" t="n">
        <f aca="false">B653/Q653-1</f>
        <v>-0.159900915545335</v>
      </c>
      <c r="S653" s="9" t="n">
        <f aca="false">B653/INDEX($B:$B,$E653)-1</f>
        <v>0.271468788686214</v>
      </c>
      <c r="T653" s="0" t="n">
        <f aca="false">IF(AND($A653&gt;=CrashTest!$B$3,$A653&lt;=CrashTest!$C$3),1,IF(AND($A653&gt;=CrashTest!$B$4,$A653&lt;=CrashTest!$C$4),2,IF(AND($A653&gt;=CrashTest!$B$5,$A653&lt;=CrashTest!$C$5),3,IF(AND($A653&gt;=CrashTest!$B$6,$A653&lt;=CrashTest!$C$6),4,IF(AND($A653&gt;=CrashTest!$B$7,$A653&lt;=CrashTest!$C$7),5,0)))))</f>
        <v>0</v>
      </c>
      <c r="U653" s="8" t="str">
        <f aca="false">IF(T653=0,"",IF(T652=T653,MAX(U652,B653),B653))</f>
        <v/>
      </c>
      <c r="V653" s="9" t="str">
        <f aca="false">IF(T653=0,"",B653/U653-1)</f>
        <v/>
      </c>
      <c r="W653" s="8" t="str">
        <f aca="false">IF(T653=0,"",IF(T652=T653,MAX(W652,F653),F653))</f>
        <v/>
      </c>
      <c r="X653" s="9" t="str">
        <f aca="false">IF(T653=0,"",F653/W653-1)</f>
        <v/>
      </c>
    </row>
    <row r="654" customFormat="false" ht="15" hidden="false" customHeight="false" outlineLevel="0" collapsed="false">
      <c r="A654" s="5" t="n">
        <v>44482</v>
      </c>
      <c r="B654" s="6" t="n">
        <v>3597.56289830509</v>
      </c>
      <c r="C654" s="7" t="n">
        <v>2231.003656</v>
      </c>
      <c r="D654" s="0" t="n">
        <f aca="false">INT((ROW()-3)/30)</f>
        <v>21</v>
      </c>
      <c r="E654" s="0" t="n">
        <f aca="false">2+30*D654</f>
        <v>632</v>
      </c>
      <c r="F654" s="8" t="n">
        <f aca="false">INDEX($F:$F,$E654)*(2*B654/INDEX($B:$B,$E654)-C654/INDEX($C:$C,$E654))</f>
        <v>193.834136934052</v>
      </c>
      <c r="G654" s="9" t="n">
        <f aca="false">B654/B653-1</f>
        <v>0.0304482164723765</v>
      </c>
      <c r="H654" s="9" t="n">
        <f aca="false">F654/F653-1</f>
        <v>-0.00344487117778369</v>
      </c>
      <c r="I654" s="9" t="n">
        <f aca="false">LN(B654/B653)</f>
        <v>0.0299938692098508</v>
      </c>
      <c r="J654" s="9" t="n">
        <f aca="false">LN(F654/F653)</f>
        <v>-0.0034508184087239</v>
      </c>
      <c r="K654" s="9" t="n">
        <f aca="false">F654/F647-1</f>
        <v>-0.00482104324652166</v>
      </c>
      <c r="L654" s="9" t="n">
        <f aca="false">F654/F624-1</f>
        <v>0.030220742130372</v>
      </c>
      <c r="M654" s="9" t="n">
        <f aca="false">B654/B647-1</f>
        <v>0.00254395562503906</v>
      </c>
      <c r="N654" s="9" t="n">
        <f aca="false">B654/B624-1</f>
        <v>0.0936337972610353</v>
      </c>
      <c r="O654" s="8" t="n">
        <f aca="false">MAX(O653,F654)</f>
        <v>195.268171217741</v>
      </c>
      <c r="P654" s="9" t="n">
        <f aca="false">F654/O654-1</f>
        <v>-0.00734392233381587</v>
      </c>
      <c r="Q654" s="8" t="n">
        <f aca="false">MAX(Q653,B654)</f>
        <v>4155.77199766219</v>
      </c>
      <c r="R654" s="9" t="n">
        <f aca="false">B654/Q654-1</f>
        <v>-0.134321396763614</v>
      </c>
      <c r="S654" s="9" t="n">
        <f aca="false">B654/INDEX($B:$B,$E654)-1</f>
        <v>0.310182745602003</v>
      </c>
      <c r="T654" s="0" t="n">
        <f aca="false">IF(AND($A654&gt;=CrashTest!$B$3,$A654&lt;=CrashTest!$C$3),1,IF(AND($A654&gt;=CrashTest!$B$4,$A654&lt;=CrashTest!$C$4),2,IF(AND($A654&gt;=CrashTest!$B$5,$A654&lt;=CrashTest!$C$5),3,IF(AND($A654&gt;=CrashTest!$B$6,$A654&lt;=CrashTest!$C$6),4,IF(AND($A654&gt;=CrashTest!$B$7,$A654&lt;=CrashTest!$C$7),5,0)))))</f>
        <v>0</v>
      </c>
      <c r="U654" s="8" t="str">
        <f aca="false">IF(T654=0,"",IF(T653=T654,MAX(U653,B654),B654))</f>
        <v/>
      </c>
      <c r="V654" s="9" t="str">
        <f aca="false">IF(T654=0,"",B654/U654-1)</f>
        <v/>
      </c>
      <c r="W654" s="8" t="str">
        <f aca="false">IF(T654=0,"",IF(T653=T654,MAX(W653,F654),F654))</f>
        <v/>
      </c>
      <c r="X654" s="9" t="str">
        <f aca="false">IF(T654=0,"",F654/W654-1)</f>
        <v/>
      </c>
    </row>
    <row r="655" customFormat="false" ht="15" hidden="false" customHeight="false" outlineLevel="0" collapsed="false">
      <c r="A655" s="5" t="n">
        <v>44483</v>
      </c>
      <c r="B655" s="6" t="n">
        <v>3786.54223734658</v>
      </c>
      <c r="C655" s="7" t="n">
        <v>2419.325192</v>
      </c>
      <c r="D655" s="0" t="n">
        <f aca="false">INT((ROW()-3)/30)</f>
        <v>21</v>
      </c>
      <c r="E655" s="0" t="n">
        <f aca="false">2+30*D655</f>
        <v>632</v>
      </c>
      <c r="F655" s="8" t="n">
        <f aca="false">INDEX($F:$F,$E655)*(2*B655/INDEX($B:$B,$E655)-C655/INDEX($C:$C,$E655))</f>
        <v>195.167888095166</v>
      </c>
      <c r="G655" s="9" t="n">
        <f aca="false">B655/B654-1</f>
        <v>0.0525298220999897</v>
      </c>
      <c r="H655" s="9" t="n">
        <f aca="false">F655/F654-1</f>
        <v>0.00688088889919269</v>
      </c>
      <c r="I655" s="9" t="n">
        <f aca="false">LN(B655/B654)</f>
        <v>0.0511966207097913</v>
      </c>
      <c r="J655" s="9" t="n">
        <f aca="false">LN(F655/F654)</f>
        <v>0.00685732362145096</v>
      </c>
      <c r="K655" s="9" t="n">
        <f aca="false">F655/F648-1</f>
        <v>0.00827063779785386</v>
      </c>
      <c r="L655" s="9" t="n">
        <f aca="false">F655/F625-1</f>
        <v>0.0347604025626171</v>
      </c>
      <c r="M655" s="9" t="n">
        <f aca="false">B655/B648-1</f>
        <v>0.0549507632951194</v>
      </c>
      <c r="N655" s="9" t="n">
        <f aca="false">B655/B625-1</f>
        <v>0.10728128964195</v>
      </c>
      <c r="O655" s="8" t="n">
        <f aca="false">MAX(O654,F655)</f>
        <v>195.268171217741</v>
      </c>
      <c r="P655" s="9" t="n">
        <f aca="false">F655/O655-1</f>
        <v>-0.00051356614828646</v>
      </c>
      <c r="Q655" s="8" t="n">
        <f aca="false">MAX(Q654,B655)</f>
        <v>4155.77199766219</v>
      </c>
      <c r="R655" s="9" t="n">
        <f aca="false">B655/Q655-1</f>
        <v>-0.0888474537398392</v>
      </c>
      <c r="S655" s="9" t="n">
        <f aca="false">B655/INDEX($B:$B,$E655)-1</f>
        <v>0.379006412146952</v>
      </c>
      <c r="T655" s="0" t="n">
        <f aca="false">IF(AND($A655&gt;=CrashTest!$B$3,$A655&lt;=CrashTest!$C$3),1,IF(AND($A655&gt;=CrashTest!$B$4,$A655&lt;=CrashTest!$C$4),2,IF(AND($A655&gt;=CrashTest!$B$5,$A655&lt;=CrashTest!$C$5),3,IF(AND($A655&gt;=CrashTest!$B$6,$A655&lt;=CrashTest!$C$6),4,IF(AND($A655&gt;=CrashTest!$B$7,$A655&lt;=CrashTest!$C$7),5,0)))))</f>
        <v>0</v>
      </c>
      <c r="U655" s="8" t="str">
        <f aca="false">IF(T655=0,"",IF(T654=T655,MAX(U654,B655),B655))</f>
        <v/>
      </c>
      <c r="V655" s="9" t="str">
        <f aca="false">IF(T655=0,"",B655/U655-1)</f>
        <v/>
      </c>
      <c r="W655" s="8" t="str">
        <f aca="false">IF(T655=0,"",IF(T654=T655,MAX(W654,F655),F655))</f>
        <v/>
      </c>
      <c r="X655" s="9" t="str">
        <f aca="false">IF(T655=0,"",F655/W655-1)</f>
        <v/>
      </c>
    </row>
    <row r="656" customFormat="false" ht="15" hidden="false" customHeight="false" outlineLevel="0" collapsed="false">
      <c r="A656" s="5" t="n">
        <v>44484</v>
      </c>
      <c r="B656" s="6" t="n">
        <v>3861.71246171829</v>
      </c>
      <c r="C656" s="7" t="n">
        <v>2500.10396</v>
      </c>
      <c r="D656" s="0" t="n">
        <f aca="false">INT((ROW()-3)/30)</f>
        <v>21</v>
      </c>
      <c r="E656" s="0" t="n">
        <f aca="false">2+30*D656</f>
        <v>632</v>
      </c>
      <c r="F656" s="8" t="n">
        <f aca="false">INDEX($F:$F,$E656)*(2*B656/INDEX($B:$B,$E656)-C656/INDEX($C:$C,$E656))</f>
        <v>194.968154150999</v>
      </c>
      <c r="G656" s="9" t="n">
        <f aca="false">B656/B655-1</f>
        <v>0.0198519439794722</v>
      </c>
      <c r="H656" s="9" t="n">
        <f aca="false">F656/F655-1</f>
        <v>-0.00102339552943931</v>
      </c>
      <c r="I656" s="9" t="n">
        <f aca="false">LN(B656/B655)</f>
        <v>0.0196574637991673</v>
      </c>
      <c r="J656" s="9" t="n">
        <f aca="false">LN(F656/F655)</f>
        <v>-0.00102391955619908</v>
      </c>
      <c r="K656" s="9" t="n">
        <f aca="false">F656/F649-1</f>
        <v>0.00876777087552627</v>
      </c>
      <c r="L656" s="9" t="n">
        <f aca="false">F656/F626-1</f>
        <v>0.0192523854995419</v>
      </c>
      <c r="M656" s="9" t="n">
        <f aca="false">B656/B649-1</f>
        <v>0.084417414410487</v>
      </c>
      <c r="N656" s="9" t="n">
        <f aca="false">B656/B626-1</f>
        <v>0.075368991162442</v>
      </c>
      <c r="O656" s="8" t="n">
        <f aca="false">MAX(O655,F656)</f>
        <v>195.268171217741</v>
      </c>
      <c r="P656" s="9" t="n">
        <f aca="false">F656/O656-1</f>
        <v>-0.00153643609642551</v>
      </c>
      <c r="Q656" s="8" t="n">
        <f aca="false">MAX(Q655,B656)</f>
        <v>4155.77199766219</v>
      </c>
      <c r="R656" s="9" t="n">
        <f aca="false">B656/Q656-1</f>
        <v>-0.0707593044347289</v>
      </c>
      <c r="S656" s="9" t="n">
        <f aca="false">B656/INDEX($B:$B,$E656)-1</f>
        <v>0.406382370188226</v>
      </c>
      <c r="T656" s="0" t="n">
        <f aca="false">IF(AND($A656&gt;=CrashTest!$B$3,$A656&lt;=CrashTest!$C$3),1,IF(AND($A656&gt;=CrashTest!$B$4,$A656&lt;=CrashTest!$C$4),2,IF(AND($A656&gt;=CrashTest!$B$5,$A656&lt;=CrashTest!$C$5),3,IF(AND($A656&gt;=CrashTest!$B$6,$A656&lt;=CrashTest!$C$6),4,IF(AND($A656&gt;=CrashTest!$B$7,$A656&lt;=CrashTest!$C$7),5,0)))))</f>
        <v>0</v>
      </c>
      <c r="U656" s="8" t="str">
        <f aca="false">IF(T656=0,"",IF(T655=T656,MAX(U655,B656),B656))</f>
        <v/>
      </c>
      <c r="V656" s="9" t="str">
        <f aca="false">IF(T656=0,"",B656/U656-1)</f>
        <v/>
      </c>
      <c r="W656" s="8" t="str">
        <f aca="false">IF(T656=0,"",IF(T655=T656,MAX(W655,F656),F656))</f>
        <v/>
      </c>
      <c r="X656" s="9" t="str">
        <f aca="false">IF(T656=0,"",F656/W656-1)</f>
        <v/>
      </c>
    </row>
    <row r="657" customFormat="false" ht="15" hidden="false" customHeight="false" outlineLevel="0" collapsed="false">
      <c r="A657" s="5" t="n">
        <v>44485</v>
      </c>
      <c r="B657" s="6" t="n">
        <v>3836.76805020456</v>
      </c>
      <c r="C657" s="7" t="n">
        <v>2457.728538</v>
      </c>
      <c r="D657" s="0" t="n">
        <f aca="false">INT((ROW()-3)/30)</f>
        <v>21</v>
      </c>
      <c r="E657" s="0" t="n">
        <f aca="false">2+30*D657</f>
        <v>632</v>
      </c>
      <c r="F657" s="8" t="n">
        <f aca="false">INDEX($F:$F,$E657)*(2*B657/INDEX($B:$B,$E657)-C657/INDEX($C:$C,$E657))</f>
        <v>196.971344772602</v>
      </c>
      <c r="G657" s="9" t="n">
        <f aca="false">B657/B656-1</f>
        <v>-0.00645941710083475</v>
      </c>
      <c r="H657" s="9" t="n">
        <f aca="false">F657/F656-1</f>
        <v>0.0102744503599885</v>
      </c>
      <c r="I657" s="9" t="n">
        <f aca="false">LN(B657/B656)</f>
        <v>-0.00648036941068394</v>
      </c>
      <c r="J657" s="9" t="n">
        <f aca="false">LN(F657/F656)</f>
        <v>0.0102220269701268</v>
      </c>
      <c r="K657" s="9" t="n">
        <f aca="false">F657/F650-1</f>
        <v>0.0112619475682747</v>
      </c>
      <c r="L657" s="9" t="n">
        <f aca="false">F657/F627-1</f>
        <v>0.0187630034857897</v>
      </c>
      <c r="M657" s="9" t="n">
        <f aca="false">B657/B650-1</f>
        <v>0.0717612280704145</v>
      </c>
      <c r="N657" s="9" t="n">
        <f aca="false">B657/B627-1</f>
        <v>0.0754114827521959</v>
      </c>
      <c r="O657" s="8" t="n">
        <f aca="false">MAX(O656,F657)</f>
        <v>196.971344772602</v>
      </c>
      <c r="P657" s="9" t="n">
        <f aca="false">F657/O657-1</f>
        <v>0</v>
      </c>
      <c r="Q657" s="8" t="n">
        <f aca="false">MAX(Q656,B657)</f>
        <v>4155.77199766219</v>
      </c>
      <c r="R657" s="9" t="n">
        <f aca="false">B657/Q657-1</f>
        <v>-0.0767616576744548</v>
      </c>
      <c r="S657" s="9" t="n">
        <f aca="false">B657/INDEX($B:$B,$E657)-1</f>
        <v>0.39729795985592</v>
      </c>
      <c r="T657" s="0" t="n">
        <f aca="false">IF(AND($A657&gt;=CrashTest!$B$3,$A657&lt;=CrashTest!$C$3),1,IF(AND($A657&gt;=CrashTest!$B$4,$A657&lt;=CrashTest!$C$4),2,IF(AND($A657&gt;=CrashTest!$B$5,$A657&lt;=CrashTest!$C$5),3,IF(AND($A657&gt;=CrashTest!$B$6,$A657&lt;=CrashTest!$C$6),4,IF(AND($A657&gt;=CrashTest!$B$7,$A657&lt;=CrashTest!$C$7),5,0)))))</f>
        <v>0</v>
      </c>
      <c r="U657" s="8" t="str">
        <f aca="false">IF(T657=0,"",IF(T656=T657,MAX(U656,B657),B657))</f>
        <v/>
      </c>
      <c r="V657" s="9" t="str">
        <f aca="false">IF(T657=0,"",B657/U657-1)</f>
        <v/>
      </c>
      <c r="W657" s="8" t="str">
        <f aca="false">IF(T657=0,"",IF(T656=T657,MAX(W656,F657),F657))</f>
        <v/>
      </c>
      <c r="X657" s="9" t="str">
        <f aca="false">IF(T657=0,"",F657/W657-1)</f>
        <v/>
      </c>
    </row>
    <row r="658" customFormat="false" ht="15" hidden="false" customHeight="false" outlineLevel="0" collapsed="false">
      <c r="A658" s="5" t="n">
        <v>44486</v>
      </c>
      <c r="B658" s="6" t="n">
        <v>3836.39770426651</v>
      </c>
      <c r="C658" s="7" t="n">
        <v>2476.40349</v>
      </c>
      <c r="D658" s="0" t="n">
        <f aca="false">INT((ROW()-3)/30)</f>
        <v>21</v>
      </c>
      <c r="E658" s="0" t="n">
        <f aca="false">2+30*D658</f>
        <v>632</v>
      </c>
      <c r="F658" s="8" t="n">
        <f aca="false">INDEX($F:$F,$E658)*(2*B658/INDEX($B:$B,$E658)-C658/INDEX($C:$C,$E658))</f>
        <v>194.599633782552</v>
      </c>
      <c r="G658" s="9" t="n">
        <f aca="false">B658/B657-1</f>
        <v>-9.65254957308037E-005</v>
      </c>
      <c r="H658" s="9" t="n">
        <f aca="false">F658/F657-1</f>
        <v>-0.0120408935258474</v>
      </c>
      <c r="I658" s="9" t="n">
        <f aca="false">LN(B658/B657)</f>
        <v>-9.653015461627E-005</v>
      </c>
      <c r="J658" s="9" t="n">
        <f aca="false">LN(F658/F657)</f>
        <v>-0.0121139722992151</v>
      </c>
      <c r="K658" s="9" t="n">
        <f aca="false">F658/F651-1</f>
        <v>-0.0034236887200797</v>
      </c>
      <c r="L658" s="9" t="n">
        <f aca="false">F658/F628-1</f>
        <v>0.0207900023422338</v>
      </c>
      <c r="M658" s="9" t="n">
        <f aca="false">B658/B651-1</f>
        <v>0.117830940201511</v>
      </c>
      <c r="N658" s="9" t="n">
        <f aca="false">B658/B628-1</f>
        <v>0.12950801279377</v>
      </c>
      <c r="O658" s="8" t="n">
        <f aca="false">MAX(O657,F658)</f>
        <v>196.971344772602</v>
      </c>
      <c r="P658" s="9" t="n">
        <f aca="false">F658/O658-1</f>
        <v>-0.0120408935258474</v>
      </c>
      <c r="Q658" s="8" t="n">
        <f aca="false">MAX(Q657,B658)</f>
        <v>4155.77199766219</v>
      </c>
      <c r="R658" s="9" t="n">
        <f aca="false">B658/Q658-1</f>
        <v>-0.0768507737131254</v>
      </c>
      <c r="S658" s="9" t="n">
        <f aca="false">B658/INDEX($B:$B,$E658)-1</f>
        <v>0.397163084977661</v>
      </c>
      <c r="T658" s="0" t="n">
        <f aca="false">IF(AND($A658&gt;=CrashTest!$B$3,$A658&lt;=CrashTest!$C$3),1,IF(AND($A658&gt;=CrashTest!$B$4,$A658&lt;=CrashTest!$C$4),2,IF(AND($A658&gt;=CrashTest!$B$5,$A658&lt;=CrashTest!$C$5),3,IF(AND($A658&gt;=CrashTest!$B$6,$A658&lt;=CrashTest!$C$6),4,IF(AND($A658&gt;=CrashTest!$B$7,$A658&lt;=CrashTest!$C$7),5,0)))))</f>
        <v>0</v>
      </c>
      <c r="U658" s="8" t="str">
        <f aca="false">IF(T658=0,"",IF(T657=T658,MAX(U657,B658),B658))</f>
        <v/>
      </c>
      <c r="V658" s="9" t="str">
        <f aca="false">IF(T658=0,"",B658/U658-1)</f>
        <v/>
      </c>
      <c r="W658" s="8" t="str">
        <f aca="false">IF(T658=0,"",IF(T657=T658,MAX(W657,F658),F658))</f>
        <v/>
      </c>
      <c r="X658" s="9" t="str">
        <f aca="false">IF(T658=0,"",F658/W658-1)</f>
        <v/>
      </c>
    </row>
    <row r="659" customFormat="false" ht="15" hidden="false" customHeight="false" outlineLevel="0" collapsed="false">
      <c r="A659" s="5" t="n">
        <v>44487</v>
      </c>
      <c r="B659" s="6" t="n">
        <v>3746.06606575102</v>
      </c>
      <c r="C659" s="7" t="n">
        <v>2370.010145</v>
      </c>
      <c r="D659" s="0" t="n">
        <f aca="false">INT((ROW()-3)/30)</f>
        <v>21</v>
      </c>
      <c r="E659" s="0" t="n">
        <f aca="false">2+30*D659</f>
        <v>632</v>
      </c>
      <c r="F659" s="8" t="n">
        <f aca="false">INDEX($F:$F,$E659)*(2*B659/INDEX($B:$B,$E659)-C659/INDEX($C:$C,$E659))</f>
        <v>195.99931466746</v>
      </c>
      <c r="G659" s="9" t="n">
        <f aca="false">B659/B658-1</f>
        <v>-0.023545952604192</v>
      </c>
      <c r="H659" s="9" t="n">
        <f aca="false">F659/F658-1</f>
        <v>0.00719261828864215</v>
      </c>
      <c r="I659" s="9" t="n">
        <f aca="false">LN(B659/B658)</f>
        <v>-0.0238275882511236</v>
      </c>
      <c r="J659" s="9" t="n">
        <f aca="false">LN(F659/F658)</f>
        <v>0.00716687477817505</v>
      </c>
      <c r="K659" s="9" t="n">
        <f aca="false">F659/F652-1</f>
        <v>0.0237418554577187</v>
      </c>
      <c r="L659" s="9" t="n">
        <f aca="false">F659/F629-1</f>
        <v>0.0235802446050111</v>
      </c>
      <c r="M659" s="9" t="n">
        <f aca="false">B659/B652-1</f>
        <v>0.0643542387074514</v>
      </c>
      <c r="N659" s="9" t="n">
        <f aca="false">B659/B629-1</f>
        <v>0.0937341428617531</v>
      </c>
      <c r="O659" s="8" t="n">
        <f aca="false">MAX(O658,F659)</f>
        <v>196.971344772602</v>
      </c>
      <c r="P659" s="9" t="n">
        <f aca="false">F659/O659-1</f>
        <v>-0.00493488078819071</v>
      </c>
      <c r="Q659" s="8" t="n">
        <f aca="false">MAX(Q658,B659)</f>
        <v>4155.77199766219</v>
      </c>
      <c r="R659" s="9" t="n">
        <f aca="false">B659/Q659-1</f>
        <v>-0.0985872016418727</v>
      </c>
      <c r="S659" s="9" t="n">
        <f aca="false">B659/INDEX($B:$B,$E659)-1</f>
        <v>0.364265549198451</v>
      </c>
      <c r="T659" s="0" t="n">
        <f aca="false">IF(AND($A659&gt;=CrashTest!$B$3,$A659&lt;=CrashTest!$C$3),1,IF(AND($A659&gt;=CrashTest!$B$4,$A659&lt;=CrashTest!$C$4),2,IF(AND($A659&gt;=CrashTest!$B$5,$A659&lt;=CrashTest!$C$5),3,IF(AND($A659&gt;=CrashTest!$B$6,$A659&lt;=CrashTest!$C$6),4,IF(AND($A659&gt;=CrashTest!$B$7,$A659&lt;=CrashTest!$C$7),5,0)))))</f>
        <v>0</v>
      </c>
      <c r="U659" s="8" t="str">
        <f aca="false">IF(T659=0,"",IF(T658=T659,MAX(U658,B659),B659))</f>
        <v/>
      </c>
      <c r="V659" s="9" t="str">
        <f aca="false">IF(T659=0,"",B659/U659-1)</f>
        <v/>
      </c>
      <c r="W659" s="8" t="str">
        <f aca="false">IF(T659=0,"",IF(T658=T659,MAX(W658,F659),F659))</f>
        <v/>
      </c>
      <c r="X659" s="9" t="str">
        <f aca="false">IF(T659=0,"",F659/W659-1)</f>
        <v/>
      </c>
    </row>
    <row r="660" customFormat="false" ht="15" hidden="false" customHeight="false" outlineLevel="0" collapsed="false">
      <c r="A660" s="5" t="n">
        <v>44488</v>
      </c>
      <c r="B660" s="6" t="n">
        <v>3875.04413851549</v>
      </c>
      <c r="C660" s="7" t="n">
        <v>2508.643025</v>
      </c>
      <c r="D660" s="0" t="n">
        <f aca="false">INT((ROW()-3)/30)</f>
        <v>21</v>
      </c>
      <c r="E660" s="0" t="n">
        <f aca="false">2+30*D660</f>
        <v>632</v>
      </c>
      <c r="F660" s="8" t="n">
        <f aca="false">INDEX($F:$F,$E660)*(2*B660/INDEX($B:$B,$E660)-C660/INDEX($C:$C,$E660))</f>
        <v>195.652678256177</v>
      </c>
      <c r="G660" s="9" t="n">
        <f aca="false">B660/B659-1</f>
        <v>0.0344302717839582</v>
      </c>
      <c r="H660" s="9" t="n">
        <f aca="false">F660/F659-1</f>
        <v>-0.00176855930272279</v>
      </c>
      <c r="I660" s="9" t="n">
        <f aca="false">LN(B660/B659)</f>
        <v>0.0338508131129952</v>
      </c>
      <c r="J660" s="9" t="n">
        <f aca="false">LN(F660/F659)</f>
        <v>-0.00177012505007678</v>
      </c>
      <c r="K660" s="9" t="n">
        <f aca="false">F660/F653-1</f>
        <v>0.005904754797315</v>
      </c>
      <c r="L660" s="9" t="n">
        <f aca="false">F660/F630-1</f>
        <v>0.0344342360365231</v>
      </c>
      <c r="M660" s="9" t="n">
        <f aca="false">B660/B653-1</f>
        <v>0.109927035095411</v>
      </c>
      <c r="N660" s="9" t="n">
        <f aca="false">B660/B630-1</f>
        <v>0.167185344097387</v>
      </c>
      <c r="O660" s="8" t="n">
        <f aca="false">MAX(O659,F660)</f>
        <v>196.971344772602</v>
      </c>
      <c r="P660" s="9" t="n">
        <f aca="false">F660/O660-1</f>
        <v>-0.0066947124615877</v>
      </c>
      <c r="Q660" s="8" t="n">
        <f aca="false">MAX(Q659,B660)</f>
        <v>4155.77199766219</v>
      </c>
      <c r="R660" s="9" t="n">
        <f aca="false">B660/Q660-1</f>
        <v>-0.0675513140048641</v>
      </c>
      <c r="S660" s="9" t="n">
        <f aca="false">B660/INDEX($B:$B,$E660)-1</f>
        <v>0.411237582842844</v>
      </c>
      <c r="T660" s="0" t="n">
        <f aca="false">IF(AND($A660&gt;=CrashTest!$B$3,$A660&lt;=CrashTest!$C$3),1,IF(AND($A660&gt;=CrashTest!$B$4,$A660&lt;=CrashTest!$C$4),2,IF(AND($A660&gt;=CrashTest!$B$5,$A660&lt;=CrashTest!$C$5),3,IF(AND($A660&gt;=CrashTest!$B$6,$A660&lt;=CrashTest!$C$6),4,IF(AND($A660&gt;=CrashTest!$B$7,$A660&lt;=CrashTest!$C$7),5,0)))))</f>
        <v>0</v>
      </c>
      <c r="U660" s="8" t="str">
        <f aca="false">IF(T660=0,"",IF(T659=T660,MAX(U659,B660),B660))</f>
        <v/>
      </c>
      <c r="V660" s="9" t="str">
        <f aca="false">IF(T660=0,"",B660/U660-1)</f>
        <v/>
      </c>
      <c r="W660" s="8" t="str">
        <f aca="false">IF(T660=0,"",IF(T659=T660,MAX(W659,F660),F660))</f>
        <v/>
      </c>
      <c r="X660" s="9" t="str">
        <f aca="false">IF(T660=0,"",F660/W660-1)</f>
        <v/>
      </c>
    </row>
    <row r="661" customFormat="false" ht="15" hidden="false" customHeight="false" outlineLevel="0" collapsed="false">
      <c r="A661" s="5" t="n">
        <v>44489</v>
      </c>
      <c r="B661" s="6" t="n">
        <v>4153.38661163063</v>
      </c>
      <c r="C661" s="7" t="n">
        <v>2805.278365</v>
      </c>
      <c r="D661" s="0" t="n">
        <f aca="false">INT((ROW()-3)/30)</f>
        <v>21</v>
      </c>
      <c r="E661" s="0" t="n">
        <f aca="false">2+30*D661</f>
        <v>632</v>
      </c>
      <c r="F661" s="8" t="n">
        <f aca="false">INDEX($F:$F,$E661)*(2*B661/INDEX($B:$B,$E661)-C661/INDEX($C:$C,$E661))</f>
        <v>195.220942073161</v>
      </c>
      <c r="G661" s="9" t="n">
        <f aca="false">B661/B660-1</f>
        <v>0.0718294974626461</v>
      </c>
      <c r="H661" s="9" t="n">
        <f aca="false">F661/F660-1</f>
        <v>-0.00220664591389208</v>
      </c>
      <c r="I661" s="9" t="n">
        <f aca="false">LN(B661/B660)</f>
        <v>0.0693669991242813</v>
      </c>
      <c r="J661" s="9" t="n">
        <f aca="false">LN(F661/F660)</f>
        <v>-0.00220908414452152</v>
      </c>
      <c r="K661" s="9" t="n">
        <f aca="false">F661/F654-1</f>
        <v>0.00715459702323451</v>
      </c>
      <c r="L661" s="9" t="n">
        <f aca="false">F661/F631-1</f>
        <v>0.0981790428593417</v>
      </c>
      <c r="M661" s="9" t="n">
        <f aca="false">B661/B654-1</f>
        <v>0.154500068251038</v>
      </c>
      <c r="N661" s="9" t="n">
        <f aca="false">B661/B631-1</f>
        <v>0.40063101118481</v>
      </c>
      <c r="O661" s="8" t="n">
        <f aca="false">MAX(O660,F661)</f>
        <v>196.971344772602</v>
      </c>
      <c r="P661" s="9" t="n">
        <f aca="false">F661/O661-1</f>
        <v>-0.00888658551558175</v>
      </c>
      <c r="Q661" s="8" t="n">
        <f aca="false">MAX(Q660,B661)</f>
        <v>4155.77199766219</v>
      </c>
      <c r="R661" s="9" t="n">
        <f aca="false">B661/Q661-1</f>
        <v>-0.000573993480128876</v>
      </c>
      <c r="S661" s="9" t="n">
        <f aca="false">B661/INDEX($B:$B,$E661)-1</f>
        <v>0.512606069218845</v>
      </c>
      <c r="T661" s="0" t="n">
        <f aca="false">IF(AND($A661&gt;=CrashTest!$B$3,$A661&lt;=CrashTest!$C$3),1,IF(AND($A661&gt;=CrashTest!$B$4,$A661&lt;=CrashTest!$C$4),2,IF(AND($A661&gt;=CrashTest!$B$5,$A661&lt;=CrashTest!$C$5),3,IF(AND($A661&gt;=CrashTest!$B$6,$A661&lt;=CrashTest!$C$6),4,IF(AND($A661&gt;=CrashTest!$B$7,$A661&lt;=CrashTest!$C$7),5,0)))))</f>
        <v>0</v>
      </c>
      <c r="U661" s="8" t="str">
        <f aca="false">IF(T661=0,"",IF(T660=T661,MAX(U660,B661),B661))</f>
        <v/>
      </c>
      <c r="V661" s="9" t="str">
        <f aca="false">IF(T661=0,"",B661/U661-1)</f>
        <v/>
      </c>
      <c r="W661" s="8" t="str">
        <f aca="false">IF(T661=0,"",IF(T660=T661,MAX(W660,F661),F661))</f>
        <v/>
      </c>
      <c r="X661" s="9" t="str">
        <f aca="false">IF(T661=0,"",F661/W661-1)</f>
        <v/>
      </c>
    </row>
    <row r="662" customFormat="false" ht="15" hidden="false" customHeight="false" outlineLevel="0" collapsed="false">
      <c r="A662" s="5" t="n">
        <v>44490</v>
      </c>
      <c r="B662" s="6" t="n">
        <v>4065.16743161894</v>
      </c>
      <c r="C662" s="7" t="n">
        <v>2709.235864</v>
      </c>
      <c r="D662" s="0" t="n">
        <f aca="false">INT((ROW()-3)/30)</f>
        <v>21</v>
      </c>
      <c r="E662" s="0" t="n">
        <f aca="false">2+30*D662</f>
        <v>632</v>
      </c>
      <c r="F662" s="8" t="n">
        <f aca="false">INDEX($F:$F,$E662)*(2*B662/INDEX($B:$B,$E662)-C662/INDEX($C:$C,$E662))</f>
        <v>195.609752334007</v>
      </c>
      <c r="G662" s="9" t="n">
        <f aca="false">B662/B661-1</f>
        <v>-0.0212403005693358</v>
      </c>
      <c r="H662" s="9" t="n">
        <f aca="false">F662/F661-1</f>
        <v>0.00199164217074799</v>
      </c>
      <c r="I662" s="9" t="n">
        <f aca="false">LN(B662/B661)</f>
        <v>-0.0214691217076695</v>
      </c>
      <c r="J662" s="9" t="n">
        <f aca="false">LN(F662/F661)</f>
        <v>0.0019896614809274</v>
      </c>
      <c r="K662" s="9" t="n">
        <f aca="false">F662/F655-1</f>
        <v>0.00226402121350033</v>
      </c>
      <c r="L662" s="9" t="n">
        <f aca="false">F662/F632-1</f>
        <v>0.0873943991089063</v>
      </c>
      <c r="M662" s="9" t="n">
        <f aca="false">B662/B655-1</f>
        <v>0.0735830150062202</v>
      </c>
      <c r="N662" s="9" t="n">
        <f aca="false">B662/B632-1</f>
        <v>0.480477861665635</v>
      </c>
      <c r="O662" s="8" t="n">
        <f aca="false">MAX(O661,F662)</f>
        <v>196.971344772602</v>
      </c>
      <c r="P662" s="9" t="n">
        <f aca="false">F662/O662-1</f>
        <v>-0.00691264224330057</v>
      </c>
      <c r="Q662" s="8" t="n">
        <f aca="false">MAX(Q661,B662)</f>
        <v>4155.77199766219</v>
      </c>
      <c r="R662" s="9" t="n">
        <f aca="false">B662/Q662-1</f>
        <v>-0.0218021022554219</v>
      </c>
      <c r="S662" s="9" t="n">
        <f aca="false">B662/INDEX($B:$B,$E662)-1</f>
        <v>0.480477861665635</v>
      </c>
      <c r="T662" s="0" t="n">
        <f aca="false">IF(AND($A662&gt;=CrashTest!$B$3,$A662&lt;=CrashTest!$C$3),1,IF(AND($A662&gt;=CrashTest!$B$4,$A662&lt;=CrashTest!$C$4),2,IF(AND($A662&gt;=CrashTest!$B$5,$A662&lt;=CrashTest!$C$5),3,IF(AND($A662&gt;=CrashTest!$B$6,$A662&lt;=CrashTest!$C$6),4,IF(AND($A662&gt;=CrashTest!$B$7,$A662&lt;=CrashTest!$C$7),5,0)))))</f>
        <v>0</v>
      </c>
      <c r="U662" s="8" t="str">
        <f aca="false">IF(T662=0,"",IF(T661=T662,MAX(U661,B662),B662))</f>
        <v/>
      </c>
      <c r="V662" s="9" t="str">
        <f aca="false">IF(T662=0,"",B662/U662-1)</f>
        <v/>
      </c>
      <c r="W662" s="8" t="str">
        <f aca="false">IF(T662=0,"",IF(T661=T662,MAX(W661,F662),F662))</f>
        <v/>
      </c>
      <c r="X662" s="9" t="str">
        <f aca="false">IF(T662=0,"",F662/W662-1)</f>
        <v/>
      </c>
    </row>
    <row r="663" customFormat="false" ht="15" hidden="false" customHeight="false" outlineLevel="0" collapsed="false">
      <c r="A663" s="5" t="n">
        <v>44491</v>
      </c>
      <c r="B663" s="6" t="n">
        <v>3975.54315663355</v>
      </c>
      <c r="C663" s="7" t="n">
        <v>2607.589533</v>
      </c>
      <c r="D663" s="0" t="n">
        <f aca="false">INT((ROW()-3)/30)</f>
        <v>22</v>
      </c>
      <c r="E663" s="0" t="n">
        <f aca="false">2+30*D663</f>
        <v>662</v>
      </c>
      <c r="F663" s="8" t="n">
        <f aca="false">INDEX($F:$F,$E663)*(2*B663/INDEX($B:$B,$E663)-C663/INDEX($C:$C,$E663))</f>
        <v>194.323556041615</v>
      </c>
      <c r="G663" s="9" t="n">
        <f aca="false">B663/B662-1</f>
        <v>-0.0220468840442563</v>
      </c>
      <c r="H663" s="9" t="n">
        <f aca="false">F663/F662-1</f>
        <v>-0.00657531783076104</v>
      </c>
      <c r="I663" s="9" t="n">
        <f aca="false">LN(B663/B662)</f>
        <v>-0.0222935487919743</v>
      </c>
      <c r="J663" s="9" t="n">
        <f aca="false">LN(F663/F662)</f>
        <v>-0.00659703046369309</v>
      </c>
      <c r="K663" s="9" t="n">
        <f aca="false">F663/F656-1</f>
        <v>-0.00330617126777077</v>
      </c>
      <c r="L663" s="9" t="n">
        <f aca="false">F663/F633-1</f>
        <v>0.0564278950088375</v>
      </c>
      <c r="M663" s="9" t="n">
        <f aca="false">B663/B656-1</f>
        <v>0.0294767401881109</v>
      </c>
      <c r="N663" s="9" t="n">
        <f aca="false">B663/B633-1</f>
        <v>0.297619047636082</v>
      </c>
      <c r="O663" s="8" t="n">
        <f aca="false">MAX(O662,F663)</f>
        <v>196.971344772602</v>
      </c>
      <c r="P663" s="9" t="n">
        <f aca="false">F663/O663-1</f>
        <v>-0.0134425072542617</v>
      </c>
      <c r="Q663" s="8" t="n">
        <f aca="false">MAX(Q662,B663)</f>
        <v>4155.77199766219</v>
      </c>
      <c r="R663" s="9" t="n">
        <f aca="false">B663/Q663-1</f>
        <v>-0.0433683178793319</v>
      </c>
      <c r="S663" s="9" t="n">
        <f aca="false">B663/INDEX($B:$B,$E663)-1</f>
        <v>-0.0220468840442563</v>
      </c>
      <c r="T663" s="0" t="n">
        <f aca="false">IF(AND($A663&gt;=CrashTest!$B$3,$A663&lt;=CrashTest!$C$3),1,IF(AND($A663&gt;=CrashTest!$B$4,$A663&lt;=CrashTest!$C$4),2,IF(AND($A663&gt;=CrashTest!$B$5,$A663&lt;=CrashTest!$C$5),3,IF(AND($A663&gt;=CrashTest!$B$6,$A663&lt;=CrashTest!$C$6),4,IF(AND($A663&gt;=CrashTest!$B$7,$A663&lt;=CrashTest!$C$7),5,0)))))</f>
        <v>0</v>
      </c>
      <c r="U663" s="8" t="str">
        <f aca="false">IF(T663=0,"",IF(T662=T663,MAX(U662,B663),B663))</f>
        <v/>
      </c>
      <c r="V663" s="9" t="str">
        <f aca="false">IF(T663=0,"",B663/U663-1)</f>
        <v/>
      </c>
      <c r="W663" s="8" t="str">
        <f aca="false">IF(T663=0,"",IF(T662=T663,MAX(W662,F663),F663))</f>
        <v/>
      </c>
      <c r="X663" s="9" t="str">
        <f aca="false">IF(T663=0,"",F663/W663-1)</f>
        <v/>
      </c>
    </row>
    <row r="664" customFormat="false" ht="15" hidden="false" customHeight="false" outlineLevel="0" collapsed="false">
      <c r="A664" s="5" t="n">
        <v>44492</v>
      </c>
      <c r="B664" s="6" t="n">
        <v>4159.57953886616</v>
      </c>
      <c r="C664" s="7" t="n">
        <v>2849.377217</v>
      </c>
      <c r="D664" s="0" t="n">
        <f aca="false">INT((ROW()-3)/30)</f>
        <v>22</v>
      </c>
      <c r="E664" s="0" t="n">
        <f aca="false">2+30*D664</f>
        <v>662</v>
      </c>
      <c r="F664" s="8" t="n">
        <f aca="false">INDEX($F:$F,$E664)*(2*B664/INDEX($B:$B,$E664)-C664/INDEX($C:$C,$E664))</f>
        <v>194.577333103851</v>
      </c>
      <c r="G664" s="9" t="n">
        <f aca="false">B664/B663-1</f>
        <v>0.0462921354345076</v>
      </c>
      <c r="H664" s="9" t="n">
        <f aca="false">F664/F663-1</f>
        <v>0.00130595110240539</v>
      </c>
      <c r="I664" s="9" t="n">
        <f aca="false">LN(B664/B663)</f>
        <v>0.0452526148273536</v>
      </c>
      <c r="J664" s="9" t="n">
        <f aca="false">LN(F664/F663)</f>
        <v>0.00130509908997483</v>
      </c>
      <c r="K664" s="9" t="n">
        <f aca="false">F664/F657-1</f>
        <v>-0.012154111409024</v>
      </c>
      <c r="L664" s="9" t="n">
        <f aca="false">F664/F634-1</f>
        <v>0.0465778783705009</v>
      </c>
      <c r="M664" s="9" t="n">
        <f aca="false">B664/B657-1</f>
        <v>0.084136305462716</v>
      </c>
      <c r="N664" s="9" t="n">
        <f aca="false">B664/B634-1</f>
        <v>0.321552358549622</v>
      </c>
      <c r="O664" s="8" t="n">
        <f aca="false">MAX(O663,F664)</f>
        <v>196.971344772602</v>
      </c>
      <c r="P664" s="9" t="n">
        <f aca="false">F664/O664-1</f>
        <v>-0.012154111409024</v>
      </c>
      <c r="Q664" s="8" t="n">
        <f aca="false">MAX(Q663,B664)</f>
        <v>4159.57953886616</v>
      </c>
      <c r="R664" s="9" t="n">
        <f aca="false">B664/Q664-1</f>
        <v>0</v>
      </c>
      <c r="S664" s="9" t="n">
        <f aca="false">B664/INDEX($B:$B,$E664)-1</f>
        <v>0.0232246540481655</v>
      </c>
      <c r="T664" s="0" t="n">
        <f aca="false">IF(AND($A664&gt;=CrashTest!$B$3,$A664&lt;=CrashTest!$C$3),1,IF(AND($A664&gt;=CrashTest!$B$4,$A664&lt;=CrashTest!$C$4),2,IF(AND($A664&gt;=CrashTest!$B$5,$A664&lt;=CrashTest!$C$5),3,IF(AND($A664&gt;=CrashTest!$B$6,$A664&lt;=CrashTest!$C$6),4,IF(AND($A664&gt;=CrashTest!$B$7,$A664&lt;=CrashTest!$C$7),5,0)))))</f>
        <v>0</v>
      </c>
      <c r="U664" s="8" t="str">
        <f aca="false">IF(T664=0,"",IF(T663=T664,MAX(U663,B664),B664))</f>
        <v/>
      </c>
      <c r="V664" s="9" t="str">
        <f aca="false">IF(T664=0,"",B664/U664-1)</f>
        <v/>
      </c>
      <c r="W664" s="8" t="str">
        <f aca="false">IF(T664=0,"",IF(T663=T664,MAX(W663,F664),F664))</f>
        <v/>
      </c>
      <c r="X664" s="9" t="str">
        <f aca="false">IF(T664=0,"",F664/W664-1)</f>
        <v/>
      </c>
    </row>
    <row r="665" customFormat="false" ht="15" hidden="false" customHeight="false" outlineLevel="0" collapsed="false">
      <c r="A665" s="5" t="n">
        <v>44493</v>
      </c>
      <c r="B665" s="6" t="n">
        <v>4076.59357364115</v>
      </c>
      <c r="C665" s="7" t="n">
        <v>2742.970374</v>
      </c>
      <c r="D665" s="0" t="n">
        <f aca="false">INT((ROW()-3)/30)</f>
        <v>22</v>
      </c>
      <c r="E665" s="0" t="n">
        <f aca="false">2+30*D665</f>
        <v>662</v>
      </c>
      <c r="F665" s="8" t="n">
        <f aca="false">INDEX($F:$F,$E665)*(2*B665/INDEX($B:$B,$E665)-C665/INDEX($C:$C,$E665))</f>
        <v>194.27370190835</v>
      </c>
      <c r="G665" s="9" t="n">
        <f aca="false">B665/B664-1</f>
        <v>-0.0199505657842597</v>
      </c>
      <c r="H665" s="9" t="n">
        <f aca="false">F665/F664-1</f>
        <v>-0.00156046539777799</v>
      </c>
      <c r="I665" s="9" t="n">
        <f aca="false">LN(B665/B664)</f>
        <v>-0.0201522655124427</v>
      </c>
      <c r="J665" s="9" t="n">
        <f aca="false">LN(F665/F664)</f>
        <v>-0.00156168419199597</v>
      </c>
      <c r="K665" s="9" t="n">
        <f aca="false">F665/F658-1</f>
        <v>-0.00167488431435747</v>
      </c>
      <c r="L665" s="9" t="n">
        <f aca="false">F665/F635-1</f>
        <v>0.0516146474265728</v>
      </c>
      <c r="M665" s="9" t="n">
        <f aca="false">B665/B658-1</f>
        <v>0.0626097417135652</v>
      </c>
      <c r="N665" s="9" t="n">
        <f aca="false">B665/B635-1</f>
        <v>0.390114614638515</v>
      </c>
      <c r="O665" s="8" t="n">
        <f aca="false">MAX(O664,F665)</f>
        <v>196.971344772602</v>
      </c>
      <c r="P665" s="9" t="n">
        <f aca="false">F665/O665-1</f>
        <v>-0.0136956107365075</v>
      </c>
      <c r="Q665" s="8" t="n">
        <f aca="false">MAX(Q664,B665)</f>
        <v>4159.57953886616</v>
      </c>
      <c r="R665" s="9" t="n">
        <f aca="false">B665/Q665-1</f>
        <v>-0.0199505657842597</v>
      </c>
      <c r="S665" s="9" t="n">
        <f aca="false">B665/INDEX($B:$B,$E665)-1</f>
        <v>0.00281074327550135</v>
      </c>
      <c r="T665" s="0" t="n">
        <f aca="false">IF(AND($A665&gt;=CrashTest!$B$3,$A665&lt;=CrashTest!$C$3),1,IF(AND($A665&gt;=CrashTest!$B$4,$A665&lt;=CrashTest!$C$4),2,IF(AND($A665&gt;=CrashTest!$B$5,$A665&lt;=CrashTest!$C$5),3,IF(AND($A665&gt;=CrashTest!$B$6,$A665&lt;=CrashTest!$C$6),4,IF(AND($A665&gt;=CrashTest!$B$7,$A665&lt;=CrashTest!$C$7),5,0)))))</f>
        <v>0</v>
      </c>
      <c r="U665" s="8" t="str">
        <f aca="false">IF(T665=0,"",IF(T664=T665,MAX(U664,B665),B665))</f>
        <v/>
      </c>
      <c r="V665" s="9" t="str">
        <f aca="false">IF(T665=0,"",B665/U665-1)</f>
        <v/>
      </c>
      <c r="W665" s="8" t="str">
        <f aca="false">IF(T665=0,"",IF(T664=T665,MAX(W664,F665),F665))</f>
        <v/>
      </c>
      <c r="X665" s="9" t="str">
        <f aca="false">IF(T665=0,"",F665/W665-1)</f>
        <v/>
      </c>
    </row>
    <row r="666" customFormat="false" ht="15" hidden="false" customHeight="false" outlineLevel="0" collapsed="false">
      <c r="A666" s="5" t="n">
        <v>44494</v>
      </c>
      <c r="B666" s="6" t="n">
        <v>4214.41058854471</v>
      </c>
      <c r="C666" s="7" t="n">
        <v>2910.957326</v>
      </c>
      <c r="D666" s="0" t="n">
        <f aca="false">INT((ROW()-3)/30)</f>
        <v>22</v>
      </c>
      <c r="E666" s="0" t="n">
        <f aca="false">2+30*D666</f>
        <v>662</v>
      </c>
      <c r="F666" s="8" t="n">
        <f aca="false">INDEX($F:$F,$E666)*(2*B666/INDEX($B:$B,$E666)-C666/INDEX($C:$C,$E666))</f>
        <v>195.40795834273</v>
      </c>
      <c r="G666" s="9" t="n">
        <f aca="false">B666/B665-1</f>
        <v>0.0338069057937662</v>
      </c>
      <c r="H666" s="9" t="n">
        <f aca="false">F666/F665-1</f>
        <v>0.00583844557054158</v>
      </c>
      <c r="I666" s="9" t="n">
        <f aca="false">LN(B666/B665)</f>
        <v>0.0332480137669376</v>
      </c>
      <c r="J666" s="9" t="n">
        <f aca="false">LN(F666/F665)</f>
        <v>0.00582146789729725</v>
      </c>
      <c r="K666" s="9" t="n">
        <f aca="false">F666/F659-1</f>
        <v>-0.00301713465546227</v>
      </c>
      <c r="L666" s="9" t="n">
        <f aca="false">F666/F636-1</f>
        <v>0.0521633996863331</v>
      </c>
      <c r="M666" s="9" t="n">
        <f aca="false">B666/B659-1</f>
        <v>0.125023028044166</v>
      </c>
      <c r="N666" s="9" t="n">
        <f aca="false">B666/B636-1</f>
        <v>0.437140003606719</v>
      </c>
      <c r="O666" s="8" t="n">
        <f aca="false">MAX(O665,F666)</f>
        <v>196.971344772602</v>
      </c>
      <c r="P666" s="9" t="n">
        <f aca="false">F666/O666-1</f>
        <v>-0.00793712624380638</v>
      </c>
      <c r="Q666" s="8" t="n">
        <f aca="false">MAX(Q665,B666)</f>
        <v>4214.41058854471</v>
      </c>
      <c r="R666" s="9" t="n">
        <f aca="false">B666/Q666-1</f>
        <v>0</v>
      </c>
      <c r="S666" s="9" t="n">
        <f aca="false">B666/INDEX($B:$B,$E666)-1</f>
        <v>0.0367126716023931</v>
      </c>
      <c r="T666" s="0" t="n">
        <f aca="false">IF(AND($A666&gt;=CrashTest!$B$3,$A666&lt;=CrashTest!$C$3),1,IF(AND($A666&gt;=CrashTest!$B$4,$A666&lt;=CrashTest!$C$4),2,IF(AND($A666&gt;=CrashTest!$B$5,$A666&lt;=CrashTest!$C$5),3,IF(AND($A666&gt;=CrashTest!$B$6,$A666&lt;=CrashTest!$C$6),4,IF(AND($A666&gt;=CrashTest!$B$7,$A666&lt;=CrashTest!$C$7),5,0)))))</f>
        <v>0</v>
      </c>
      <c r="U666" s="8" t="str">
        <f aca="false">IF(T666=0,"",IF(T665=T666,MAX(U665,B666),B666))</f>
        <v/>
      </c>
      <c r="V666" s="9" t="str">
        <f aca="false">IF(T666=0,"",B666/U666-1)</f>
        <v/>
      </c>
      <c r="W666" s="8" t="str">
        <f aca="false">IF(T666=0,"",IF(T665=T666,MAX(W665,F666),F666))</f>
        <v/>
      </c>
      <c r="X666" s="9" t="str">
        <f aca="false">IF(T666=0,"",F666/W666-1)</f>
        <v/>
      </c>
    </row>
    <row r="667" customFormat="false" ht="15" hidden="false" customHeight="false" outlineLevel="0" collapsed="false">
      <c r="A667" s="5" t="n">
        <v>44495</v>
      </c>
      <c r="B667" s="6" t="n">
        <v>4130.63251782583</v>
      </c>
      <c r="C667" s="7" t="n">
        <v>2802.03159</v>
      </c>
      <c r="D667" s="0" t="n">
        <f aca="false">INT((ROW()-3)/30)</f>
        <v>22</v>
      </c>
      <c r="E667" s="0" t="n">
        <f aca="false">2+30*D667</f>
        <v>662</v>
      </c>
      <c r="F667" s="8" t="n">
        <f aca="false">INDEX($F:$F,$E667)*(2*B667/INDEX($B:$B,$E667)-C667/INDEX($C:$C,$E667))</f>
        <v>195.209964085631</v>
      </c>
      <c r="G667" s="9" t="n">
        <f aca="false">B667/B666-1</f>
        <v>-0.0198789531676383</v>
      </c>
      <c r="H667" s="9" t="n">
        <f aca="false">F667/F666-1</f>
        <v>-0.00101323538087983</v>
      </c>
      <c r="I667" s="9" t="n">
        <f aca="false">LN(B667/B666)</f>
        <v>-0.0200791977692585</v>
      </c>
      <c r="J667" s="9" t="n">
        <f aca="false">LN(F667/F666)</f>
        <v>-0.00101374905085674</v>
      </c>
      <c r="K667" s="9" t="n">
        <f aca="false">F667/F660-1</f>
        <v>-0.00226275548329735</v>
      </c>
      <c r="L667" s="9" t="n">
        <f aca="false">F667/F637-1</f>
        <v>0.05971711020503</v>
      </c>
      <c r="M667" s="9" t="n">
        <f aca="false">B667/B660-1</f>
        <v>0.0659575401399828</v>
      </c>
      <c r="N667" s="9" t="n">
        <f aca="false">B667/B637-1</f>
        <v>0.354929625608627</v>
      </c>
      <c r="O667" s="8" t="n">
        <f aca="false">MAX(O666,F667)</f>
        <v>196.971344772602</v>
      </c>
      <c r="P667" s="9" t="n">
        <f aca="false">F667/O667-1</f>
        <v>-0.00894231944755342</v>
      </c>
      <c r="Q667" s="8" t="n">
        <f aca="false">MAX(Q666,B667)</f>
        <v>4214.41058854471</v>
      </c>
      <c r="R667" s="9" t="n">
        <f aca="false">B667/Q667-1</f>
        <v>-0.0198789531676383</v>
      </c>
      <c r="S667" s="9" t="n">
        <f aca="false">B667/INDEX($B:$B,$E667)-1</f>
        <v>0.0161039089553119</v>
      </c>
      <c r="T667" s="0" t="n">
        <f aca="false">IF(AND($A667&gt;=CrashTest!$B$3,$A667&lt;=CrashTest!$C$3),1,IF(AND($A667&gt;=CrashTest!$B$4,$A667&lt;=CrashTest!$C$4),2,IF(AND($A667&gt;=CrashTest!$B$5,$A667&lt;=CrashTest!$C$5),3,IF(AND($A667&gt;=CrashTest!$B$6,$A667&lt;=CrashTest!$C$6),4,IF(AND($A667&gt;=CrashTest!$B$7,$A667&lt;=CrashTest!$C$7),5,0)))))</f>
        <v>0</v>
      </c>
      <c r="U667" s="8" t="str">
        <f aca="false">IF(T667=0,"",IF(T666=T667,MAX(U666,B667),B667))</f>
        <v/>
      </c>
      <c r="V667" s="9" t="str">
        <f aca="false">IF(T667=0,"",B667/U667-1)</f>
        <v/>
      </c>
      <c r="W667" s="8" t="str">
        <f aca="false">IF(T667=0,"",IF(T666=T667,MAX(W666,F667),F667))</f>
        <v/>
      </c>
      <c r="X667" s="9" t="str">
        <f aca="false">IF(T667=0,"",F667/W667-1)</f>
        <v/>
      </c>
    </row>
    <row r="668" customFormat="false" ht="15" hidden="false" customHeight="false" outlineLevel="0" collapsed="false">
      <c r="A668" s="5" t="n">
        <v>44496</v>
      </c>
      <c r="B668" s="6" t="n">
        <v>3947.62192840444</v>
      </c>
      <c r="C668" s="7" t="n">
        <v>2549.527627</v>
      </c>
      <c r="D668" s="0" t="n">
        <f aca="false">INT((ROW()-3)/30)</f>
        <v>22</v>
      </c>
      <c r="E668" s="0" t="n">
        <f aca="false">2+30*D668</f>
        <v>662</v>
      </c>
      <c r="F668" s="8" t="n">
        <f aca="false">INDEX($F:$F,$E668)*(2*B668/INDEX($B:$B,$E668)-C668/INDEX($C:$C,$E668))</f>
        <v>195.828633148205</v>
      </c>
      <c r="G668" s="9" t="n">
        <f aca="false">B668/B667-1</f>
        <v>-0.0443057058771518</v>
      </c>
      <c r="H668" s="9" t="n">
        <f aca="false">F668/F667-1</f>
        <v>0.00316924940523089</v>
      </c>
      <c r="I668" s="9" t="n">
        <f aca="false">LN(B668/B667)</f>
        <v>-0.0453171930921156</v>
      </c>
      <c r="J668" s="9" t="n">
        <f aca="false">LN(F668/F667)</f>
        <v>0.00316423791997399</v>
      </c>
      <c r="K668" s="9" t="n">
        <f aca="false">F668/F661-1</f>
        <v>0.00311283752957126</v>
      </c>
      <c r="L668" s="9" t="n">
        <f aca="false">F668/F638-1</f>
        <v>0.0417009197288529</v>
      </c>
      <c r="M668" s="9" t="n">
        <f aca="false">B668/B661-1</f>
        <v>-0.0495414230522129</v>
      </c>
      <c r="N668" s="9" t="n">
        <f aca="false">B668/B638-1</f>
        <v>0.337045510002904</v>
      </c>
      <c r="O668" s="8" t="n">
        <f aca="false">MAX(O667,F668)</f>
        <v>196.971344772602</v>
      </c>
      <c r="P668" s="9" t="n">
        <f aca="false">F668/O668-1</f>
        <v>-0.00580141048291305</v>
      </c>
      <c r="Q668" s="8" t="n">
        <f aca="false">MAX(Q667,B668)</f>
        <v>4214.41058854471</v>
      </c>
      <c r="R668" s="9" t="n">
        <f aca="false">B668/Q668-1</f>
        <v>-0.0633039079925991</v>
      </c>
      <c r="S668" s="9" t="n">
        <f aca="false">B668/INDEX($B:$B,$E668)-1</f>
        <v>-0.0289152919754865</v>
      </c>
      <c r="T668" s="0" t="n">
        <f aca="false">IF(AND($A668&gt;=CrashTest!$B$3,$A668&lt;=CrashTest!$C$3),1,IF(AND($A668&gt;=CrashTest!$B$4,$A668&lt;=CrashTest!$C$4),2,IF(AND($A668&gt;=CrashTest!$B$5,$A668&lt;=CrashTest!$C$5),3,IF(AND($A668&gt;=CrashTest!$B$6,$A668&lt;=CrashTest!$C$6),4,IF(AND($A668&gt;=CrashTest!$B$7,$A668&lt;=CrashTest!$C$7),5,0)))))</f>
        <v>0</v>
      </c>
      <c r="U668" s="8" t="str">
        <f aca="false">IF(T668=0,"",IF(T667=T668,MAX(U667,B668),B668))</f>
        <v/>
      </c>
      <c r="V668" s="9" t="str">
        <f aca="false">IF(T668=0,"",B668/U668-1)</f>
        <v/>
      </c>
      <c r="W668" s="8" t="str">
        <f aca="false">IF(T668=0,"",IF(T667=T668,MAX(W667,F668),F668))</f>
        <v/>
      </c>
      <c r="X668" s="9" t="str">
        <f aca="false">IF(T668=0,"",F668/W668-1)</f>
        <v/>
      </c>
    </row>
    <row r="669" customFormat="false" ht="15" hidden="false" customHeight="false" outlineLevel="0" collapsed="false">
      <c r="A669" s="5" t="n">
        <v>44497</v>
      </c>
      <c r="B669" s="6" t="n">
        <v>4278.7702685564</v>
      </c>
      <c r="C669" s="7" t="n">
        <v>2992.302683</v>
      </c>
      <c r="D669" s="0" t="n">
        <f aca="false">INT((ROW()-3)/30)</f>
        <v>22</v>
      </c>
      <c r="E669" s="0" t="n">
        <f aca="false">2+30*D669</f>
        <v>662</v>
      </c>
      <c r="F669" s="8" t="n">
        <f aca="false">INDEX($F:$F,$E669)*(2*B669/INDEX($B:$B,$E669)-C669/INDEX($C:$C,$E669))</f>
        <v>195.728518117432</v>
      </c>
      <c r="G669" s="9" t="n">
        <f aca="false">B669/B668-1</f>
        <v>0.0838855255538122</v>
      </c>
      <c r="H669" s="9" t="n">
        <f aca="false">F669/F668-1</f>
        <v>-0.000511237959249788</v>
      </c>
      <c r="I669" s="9" t="n">
        <f aca="false">LN(B669/B668)</f>
        <v>0.0805522937083422</v>
      </c>
      <c r="J669" s="9" t="n">
        <f aca="false">LN(F669/F668)</f>
        <v>-0.000511368685932138</v>
      </c>
      <c r="K669" s="9" t="n">
        <f aca="false">F669/F662-1</f>
        <v>0.000607156759860228</v>
      </c>
      <c r="L669" s="9" t="n">
        <f aca="false">F669/F639-1</f>
        <v>0.0603206557194145</v>
      </c>
      <c r="M669" s="9" t="n">
        <f aca="false">B669/B662-1</f>
        <v>0.0525446591144201</v>
      </c>
      <c r="N669" s="9" t="n">
        <f aca="false">B669/B639-1</f>
        <v>0.519668386879505</v>
      </c>
      <c r="O669" s="8" t="n">
        <f aca="false">MAX(O668,F669)</f>
        <v>196.971344772602</v>
      </c>
      <c r="P669" s="9" t="n">
        <f aca="false">F669/O669-1</f>
        <v>-0.0063096825409068</v>
      </c>
      <c r="Q669" s="8" t="n">
        <f aca="false">MAX(Q668,B669)</f>
        <v>4278.7702685564</v>
      </c>
      <c r="R669" s="9" t="n">
        <f aca="false">B669/Q669-1</f>
        <v>0</v>
      </c>
      <c r="S669" s="9" t="n">
        <f aca="false">B669/INDEX($B:$B,$E669)-1</f>
        <v>0.0525446591144201</v>
      </c>
      <c r="T669" s="0" t="n">
        <f aca="false">IF(AND($A669&gt;=CrashTest!$B$3,$A669&lt;=CrashTest!$C$3),1,IF(AND($A669&gt;=CrashTest!$B$4,$A669&lt;=CrashTest!$C$4),2,IF(AND($A669&gt;=CrashTest!$B$5,$A669&lt;=CrashTest!$C$5),3,IF(AND($A669&gt;=CrashTest!$B$6,$A669&lt;=CrashTest!$C$6),4,IF(AND($A669&gt;=CrashTest!$B$7,$A669&lt;=CrashTest!$C$7),5,0)))))</f>
        <v>0</v>
      </c>
      <c r="U669" s="8" t="str">
        <f aca="false">IF(T669=0,"",IF(T668=T669,MAX(U668,B669),B669))</f>
        <v/>
      </c>
      <c r="V669" s="9" t="str">
        <f aca="false">IF(T669=0,"",B669/U669-1)</f>
        <v/>
      </c>
      <c r="W669" s="8" t="str">
        <f aca="false">IF(T669=0,"",IF(T668=T669,MAX(W668,F669),F669))</f>
        <v/>
      </c>
      <c r="X669" s="9" t="str">
        <f aca="false">IF(T669=0,"",F669/W669-1)</f>
        <v/>
      </c>
    </row>
    <row r="670" customFormat="false" ht="15" hidden="false" customHeight="false" outlineLevel="0" collapsed="false">
      <c r="A670" s="5" t="n">
        <v>44498</v>
      </c>
      <c r="B670" s="6" t="n">
        <v>4413.18682086499</v>
      </c>
      <c r="C670" s="7" t="n">
        <v>3152.850021</v>
      </c>
      <c r="D670" s="0" t="n">
        <f aca="false">INT((ROW()-3)/30)</f>
        <v>22</v>
      </c>
      <c r="E670" s="0" t="n">
        <f aca="false">2+30*D670</f>
        <v>662</v>
      </c>
      <c r="F670" s="8" t="n">
        <f aca="false">INDEX($F:$F,$E670)*(2*B670/INDEX($B:$B,$E670)-C670/INDEX($C:$C,$E670))</f>
        <v>197.072672401595</v>
      </c>
      <c r="G670" s="9" t="n">
        <f aca="false">B670/B669-1</f>
        <v>0.0314147626238277</v>
      </c>
      <c r="H670" s="9" t="n">
        <f aca="false">F670/F669-1</f>
        <v>0.00686744219540114</v>
      </c>
      <c r="I670" s="9" t="n">
        <f aca="false">LN(B670/B669)</f>
        <v>0.0309314157219608</v>
      </c>
      <c r="J670" s="9" t="n">
        <f aca="false">LN(F670/F669)</f>
        <v>0.00684396872145267</v>
      </c>
      <c r="K670" s="9" t="n">
        <f aca="false">F670/F663-1</f>
        <v>0.0141471081323306</v>
      </c>
      <c r="L670" s="9" t="n">
        <f aca="false">F670/F640-1</f>
        <v>0.0781797660277108</v>
      </c>
      <c r="M670" s="9" t="n">
        <f aca="false">B670/B663-1</f>
        <v>0.110083992800126</v>
      </c>
      <c r="N670" s="9" t="n">
        <f aca="false">B670/B640-1</f>
        <v>0.552150894722574</v>
      </c>
      <c r="O670" s="8" t="n">
        <f aca="false">MAX(O669,F670)</f>
        <v>197.072672401595</v>
      </c>
      <c r="P670" s="9" t="n">
        <f aca="false">F670/O670-1</f>
        <v>0</v>
      </c>
      <c r="Q670" s="8" t="n">
        <f aca="false">MAX(Q669,B670)</f>
        <v>4413.18682086499</v>
      </c>
      <c r="R670" s="9" t="n">
        <f aca="false">B670/Q670-1</f>
        <v>0</v>
      </c>
      <c r="S670" s="9" t="n">
        <f aca="false">B670/INDEX($B:$B,$E670)-1</f>
        <v>0.085610099731477</v>
      </c>
      <c r="T670" s="0" t="n">
        <f aca="false">IF(AND($A670&gt;=CrashTest!$B$3,$A670&lt;=CrashTest!$C$3),1,IF(AND($A670&gt;=CrashTest!$B$4,$A670&lt;=CrashTest!$C$4),2,IF(AND($A670&gt;=CrashTest!$B$5,$A670&lt;=CrashTest!$C$5),3,IF(AND($A670&gt;=CrashTest!$B$6,$A670&lt;=CrashTest!$C$6),4,IF(AND($A670&gt;=CrashTest!$B$7,$A670&lt;=CrashTest!$C$7),5,0)))))</f>
        <v>0</v>
      </c>
      <c r="U670" s="8" t="str">
        <f aca="false">IF(T670=0,"",IF(T669=T670,MAX(U669,B670),B670))</f>
        <v/>
      </c>
      <c r="V670" s="9" t="str">
        <f aca="false">IF(T670=0,"",B670/U670-1)</f>
        <v/>
      </c>
      <c r="W670" s="8" t="str">
        <f aca="false">IF(T670=0,"",IF(T669=T670,MAX(W669,F670),F670))</f>
        <v/>
      </c>
      <c r="X670" s="9" t="str">
        <f aca="false">IF(T670=0,"",F670/W670-1)</f>
        <v/>
      </c>
    </row>
    <row r="671" customFormat="false" ht="15" hidden="false" customHeight="false" outlineLevel="0" collapsed="false">
      <c r="A671" s="5" t="n">
        <v>44499</v>
      </c>
      <c r="B671" s="6" t="n">
        <v>4311.34383021625</v>
      </c>
      <c r="C671" s="7" t="n">
        <v>3032.534896</v>
      </c>
      <c r="D671" s="0" t="n">
        <f aca="false">INT((ROW()-3)/30)</f>
        <v>22</v>
      </c>
      <c r="E671" s="0" t="n">
        <f aca="false">2+30*D671</f>
        <v>662</v>
      </c>
      <c r="F671" s="8" t="n">
        <f aca="false">INDEX($F:$F,$E671)*(2*B671/INDEX($B:$B,$E671)-C671/INDEX($C:$C,$E671))</f>
        <v>195.958490678608</v>
      </c>
      <c r="G671" s="9" t="n">
        <f aca="false">B671/B670-1</f>
        <v>-0.0230769724425078</v>
      </c>
      <c r="H671" s="9" t="n">
        <f aca="false">F671/F670-1</f>
        <v>-0.00565365917764704</v>
      </c>
      <c r="I671" s="9" t="n">
        <f aca="false">LN(B671/B670)</f>
        <v>-0.0233474145286934</v>
      </c>
      <c r="J671" s="9" t="n">
        <f aca="false">LN(F671/F670)</f>
        <v>-0.00566970160287248</v>
      </c>
      <c r="K671" s="9" t="n">
        <f aca="false">F671/F664-1</f>
        <v>0.00709824496371314</v>
      </c>
      <c r="L671" s="9" t="n">
        <f aca="false">F671/F641-1</f>
        <v>0.0529993245617335</v>
      </c>
      <c r="M671" s="9" t="n">
        <f aca="false">B671/B664-1</f>
        <v>0.0364854884807562</v>
      </c>
      <c r="N671" s="9" t="n">
        <f aca="false">B671/B641-1</f>
        <v>0.436383245166926</v>
      </c>
      <c r="O671" s="8" t="n">
        <f aca="false">MAX(O670,F671)</f>
        <v>197.072672401595</v>
      </c>
      <c r="P671" s="9" t="n">
        <f aca="false">F671/O671-1</f>
        <v>-0.00565365917764704</v>
      </c>
      <c r="Q671" s="8" t="n">
        <f aca="false">MAX(Q670,B671)</f>
        <v>4413.18682086499</v>
      </c>
      <c r="R671" s="9" t="n">
        <f aca="false">B671/Q671-1</f>
        <v>-0.0230769724425078</v>
      </c>
      <c r="S671" s="9" t="n">
        <f aca="false">B671/INDEX($B:$B,$E671)-1</f>
        <v>0.0605575053766656</v>
      </c>
      <c r="T671" s="0" t="n">
        <f aca="false">IF(AND($A671&gt;=CrashTest!$B$3,$A671&lt;=CrashTest!$C$3),1,IF(AND($A671&gt;=CrashTest!$B$4,$A671&lt;=CrashTest!$C$4),2,IF(AND($A671&gt;=CrashTest!$B$5,$A671&lt;=CrashTest!$C$5),3,IF(AND($A671&gt;=CrashTest!$B$6,$A671&lt;=CrashTest!$C$6),4,IF(AND($A671&gt;=CrashTest!$B$7,$A671&lt;=CrashTest!$C$7),5,0)))))</f>
        <v>0</v>
      </c>
      <c r="U671" s="8" t="str">
        <f aca="false">IF(T671=0,"",IF(T670=T671,MAX(U670,B671),B671))</f>
        <v/>
      </c>
      <c r="V671" s="9" t="str">
        <f aca="false">IF(T671=0,"",B671/U671-1)</f>
        <v/>
      </c>
      <c r="W671" s="8" t="str">
        <f aca="false">IF(T671=0,"",IF(T670=T671,MAX(W670,F671),F671))</f>
        <v/>
      </c>
      <c r="X671" s="9" t="str">
        <f aca="false">IF(T671=0,"",F671/W671-1)</f>
        <v/>
      </c>
    </row>
    <row r="672" customFormat="false" ht="15" hidden="false" customHeight="false" outlineLevel="0" collapsed="false">
      <c r="A672" s="5" t="n">
        <v>44500</v>
      </c>
      <c r="B672" s="6" t="n">
        <v>4293.96550701344</v>
      </c>
      <c r="C672" s="7" t="n">
        <v>2988.752063</v>
      </c>
      <c r="D672" s="0" t="n">
        <f aca="false">INT((ROW()-3)/30)</f>
        <v>22</v>
      </c>
      <c r="E672" s="0" t="n">
        <f aca="false">2+30*D672</f>
        <v>662</v>
      </c>
      <c r="F672" s="8" t="n">
        <f aca="false">INDEX($F:$F,$E672)*(2*B672/INDEX($B:$B,$E672)-C672/INDEX($C:$C,$E672))</f>
        <v>197.447220825261</v>
      </c>
      <c r="G672" s="9" t="n">
        <f aca="false">B672/B671-1</f>
        <v>-0.00403083676161786</v>
      </c>
      <c r="H672" s="9" t="n">
        <f aca="false">F672/F671-1</f>
        <v>0.00759717091868795</v>
      </c>
      <c r="I672" s="9" t="n">
        <f aca="false">LN(B672/B671)</f>
        <v>-0.00403898248086221</v>
      </c>
      <c r="J672" s="9" t="n">
        <f aca="false">LN(F672/F671)</f>
        <v>0.00756845774990707</v>
      </c>
      <c r="K672" s="9" t="n">
        <f aca="false">F672/F665-1</f>
        <v>0.0163352985285075</v>
      </c>
      <c r="L672" s="9" t="n">
        <f aca="false">F672/F642-1</f>
        <v>0.0503047425846925</v>
      </c>
      <c r="M672" s="9" t="n">
        <f aca="false">B672/B665-1</f>
        <v>0.0533219535981697</v>
      </c>
      <c r="N672" s="9" t="n">
        <f aca="false">B672/B642-1</f>
        <v>0.30142181797326</v>
      </c>
      <c r="O672" s="8" t="n">
        <f aca="false">MAX(O671,F672)</f>
        <v>197.447220825261</v>
      </c>
      <c r="P672" s="9" t="n">
        <f aca="false">F672/O672-1</f>
        <v>0</v>
      </c>
      <c r="Q672" s="8" t="n">
        <f aca="false">MAX(Q671,B672)</f>
        <v>4413.18682086499</v>
      </c>
      <c r="R672" s="9" t="n">
        <f aca="false">B672/Q672-1</f>
        <v>-0.0270147896952575</v>
      </c>
      <c r="S672" s="9" t="n">
        <f aca="false">B672/INDEX($B:$B,$E672)-1</f>
        <v>0.0562825711961836</v>
      </c>
      <c r="T672" s="0" t="n">
        <f aca="false">IF(AND($A672&gt;=CrashTest!$B$3,$A672&lt;=CrashTest!$C$3),1,IF(AND($A672&gt;=CrashTest!$B$4,$A672&lt;=CrashTest!$C$4),2,IF(AND($A672&gt;=CrashTest!$B$5,$A672&lt;=CrashTest!$C$5),3,IF(AND($A672&gt;=CrashTest!$B$6,$A672&lt;=CrashTest!$C$6),4,IF(AND($A672&gt;=CrashTest!$B$7,$A672&lt;=CrashTest!$C$7),5,0)))))</f>
        <v>0</v>
      </c>
      <c r="U672" s="8" t="str">
        <f aca="false">IF(T672=0,"",IF(T671=T672,MAX(U671,B672),B672))</f>
        <v/>
      </c>
      <c r="V672" s="9" t="str">
        <f aca="false">IF(T672=0,"",B672/U672-1)</f>
        <v/>
      </c>
      <c r="W672" s="8" t="str">
        <f aca="false">IF(T672=0,"",IF(T671=T672,MAX(W671,F672),F672))</f>
        <v/>
      </c>
      <c r="X672" s="9" t="str">
        <f aca="false">IF(T672=0,"",F672/W672-1)</f>
        <v/>
      </c>
    </row>
    <row r="673" customFormat="false" ht="15" hidden="false" customHeight="false" outlineLevel="0" collapsed="false">
      <c r="A673" s="5" t="n">
        <v>44501</v>
      </c>
      <c r="B673" s="6" t="n">
        <v>4325.78806049094</v>
      </c>
      <c r="C673" s="7" t="n">
        <v>3027.831978</v>
      </c>
      <c r="D673" s="0" t="n">
        <f aca="false">INT((ROW()-3)/30)</f>
        <v>22</v>
      </c>
      <c r="E673" s="0" t="n">
        <f aca="false">2+30*D673</f>
        <v>662</v>
      </c>
      <c r="F673" s="8" t="n">
        <f aca="false">INDEX($F:$F,$E673)*(2*B673/INDEX($B:$B,$E673)-C673/INDEX($C:$C,$E673))</f>
        <v>197.688115773274</v>
      </c>
      <c r="G673" s="9" t="n">
        <f aca="false">B673/B672-1</f>
        <v>0.00741099420233415</v>
      </c>
      <c r="H673" s="9" t="n">
        <f aca="false">F673/F672-1</f>
        <v>0.00122004729672009</v>
      </c>
      <c r="I673" s="9" t="n">
        <f aca="false">LN(B673/B672)</f>
        <v>0.00738366771271891</v>
      </c>
      <c r="J673" s="9" t="n">
        <f aca="false">LN(F673/F672)</f>
        <v>0.00121930364381666</v>
      </c>
      <c r="K673" s="9" t="n">
        <f aca="false">F673/F666-1</f>
        <v>0.0116687030041283</v>
      </c>
      <c r="L673" s="9" t="n">
        <f aca="false">F673/F643-1</f>
        <v>0.0338531403766083</v>
      </c>
      <c r="M673" s="9" t="n">
        <f aca="false">B673/B666-1</f>
        <v>0.026427769579207</v>
      </c>
      <c r="N673" s="9" t="n">
        <f aca="false">B673/B643-1</f>
        <v>0.274593485947055</v>
      </c>
      <c r="O673" s="8" t="n">
        <f aca="false">MAX(O672,F673)</f>
        <v>197.688115773274</v>
      </c>
      <c r="P673" s="9" t="n">
        <f aca="false">F673/O673-1</f>
        <v>0</v>
      </c>
      <c r="Q673" s="8" t="n">
        <f aca="false">MAX(Q672,B673)</f>
        <v>4413.18682086499</v>
      </c>
      <c r="R673" s="9" t="n">
        <f aca="false">B673/Q673-1</f>
        <v>-0.0198040019427322</v>
      </c>
      <c r="S673" s="9" t="n">
        <f aca="false">B673/INDEX($B:$B,$E673)-1</f>
        <v>0.0641106752073453</v>
      </c>
      <c r="T673" s="0" t="n">
        <f aca="false">IF(AND($A673&gt;=CrashTest!$B$3,$A673&lt;=CrashTest!$C$3),1,IF(AND($A673&gt;=CrashTest!$B$4,$A673&lt;=CrashTest!$C$4),2,IF(AND($A673&gt;=CrashTest!$B$5,$A673&lt;=CrashTest!$C$5),3,IF(AND($A673&gt;=CrashTest!$B$6,$A673&lt;=CrashTest!$C$6),4,IF(AND($A673&gt;=CrashTest!$B$7,$A673&lt;=CrashTest!$C$7),5,0)))))</f>
        <v>0</v>
      </c>
      <c r="U673" s="8" t="str">
        <f aca="false">IF(T673=0,"",IF(T672=T673,MAX(U672,B673),B673))</f>
        <v/>
      </c>
      <c r="V673" s="9" t="str">
        <f aca="false">IF(T673=0,"",B673/U673-1)</f>
        <v/>
      </c>
      <c r="W673" s="8" t="str">
        <f aca="false">IF(T673=0,"",IF(T672=T673,MAX(W672,F673),F673))</f>
        <v/>
      </c>
      <c r="X673" s="9" t="str">
        <f aca="false">IF(T673=0,"",F673/W673-1)</f>
        <v/>
      </c>
    </row>
    <row r="674" customFormat="false" ht="15" hidden="false" customHeight="false" outlineLevel="0" collapsed="false">
      <c r="A674" s="5" t="n">
        <v>44502</v>
      </c>
      <c r="B674" s="6" t="n">
        <v>4586.37950379895</v>
      </c>
      <c r="C674" s="7" t="n">
        <v>3353.711457</v>
      </c>
      <c r="D674" s="0" t="n">
        <f aca="false">INT((ROW()-3)/30)</f>
        <v>22</v>
      </c>
      <c r="E674" s="0" t="n">
        <f aca="false">2+30*D674</f>
        <v>662</v>
      </c>
      <c r="F674" s="8" t="n">
        <f aca="false">INDEX($F:$F,$E674)*(2*B674/INDEX($B:$B,$E674)-C674/INDEX($C:$C,$E674))</f>
        <v>199.237803670604</v>
      </c>
      <c r="G674" s="9" t="n">
        <f aca="false">B674/B673-1</f>
        <v>0.0602413802211188</v>
      </c>
      <c r="H674" s="9" t="n">
        <f aca="false">F674/F673-1</f>
        <v>0.00783905441795829</v>
      </c>
      <c r="I674" s="9" t="n">
        <f aca="false">LN(B674/B673)</f>
        <v>0.0584965993900867</v>
      </c>
      <c r="J674" s="9" t="n">
        <f aca="false">LN(F674/F673)</f>
        <v>0.00780848866469455</v>
      </c>
      <c r="K674" s="9" t="n">
        <f aca="false">F674/F667-1</f>
        <v>0.0206333708621871</v>
      </c>
      <c r="L674" s="9" t="n">
        <f aca="false">F674/F644-1</f>
        <v>0.0412312340639618</v>
      </c>
      <c r="M674" s="9" t="n">
        <f aca="false">B674/B667-1</f>
        <v>0.110333462007655</v>
      </c>
      <c r="N674" s="9" t="n">
        <f aca="false">B674/B644-1</f>
        <v>0.340874514247912</v>
      </c>
      <c r="O674" s="8" t="n">
        <f aca="false">MAX(O673,F674)</f>
        <v>199.237803670604</v>
      </c>
      <c r="P674" s="9" t="n">
        <f aca="false">F674/O674-1</f>
        <v>0</v>
      </c>
      <c r="Q674" s="8" t="n">
        <f aca="false">MAX(Q673,B674)</f>
        <v>4586.37950379895</v>
      </c>
      <c r="R674" s="9" t="n">
        <f aca="false">B674/Q674-1</f>
        <v>0</v>
      </c>
      <c r="S674" s="9" t="n">
        <f aca="false">B674/INDEX($B:$B,$E674)-1</f>
        <v>0.128214170989862</v>
      </c>
      <c r="T674" s="0" t="n">
        <f aca="false">IF(AND($A674&gt;=CrashTest!$B$3,$A674&lt;=CrashTest!$C$3),1,IF(AND($A674&gt;=CrashTest!$B$4,$A674&lt;=CrashTest!$C$4),2,IF(AND($A674&gt;=CrashTest!$B$5,$A674&lt;=CrashTest!$C$5),3,IF(AND($A674&gt;=CrashTest!$B$6,$A674&lt;=CrashTest!$C$6),4,IF(AND($A674&gt;=CrashTest!$B$7,$A674&lt;=CrashTest!$C$7),5,0)))))</f>
        <v>0</v>
      </c>
      <c r="U674" s="8" t="str">
        <f aca="false">IF(T674=0,"",IF(T673=T674,MAX(U673,B674),B674))</f>
        <v/>
      </c>
      <c r="V674" s="9" t="str">
        <f aca="false">IF(T674=0,"",B674/U674-1)</f>
        <v/>
      </c>
      <c r="W674" s="8" t="str">
        <f aca="false">IF(T674=0,"",IF(T673=T674,MAX(W673,F674),F674))</f>
        <v/>
      </c>
      <c r="X674" s="9" t="str">
        <f aca="false">IF(T674=0,"",F674/W674-1)</f>
        <v/>
      </c>
    </row>
    <row r="675" customFormat="false" ht="15" hidden="false" customHeight="false" outlineLevel="0" collapsed="false">
      <c r="A675" s="5" t="n">
        <v>44503</v>
      </c>
      <c r="B675" s="6" t="n">
        <v>4598.85212857978</v>
      </c>
      <c r="C675" s="7" t="n">
        <v>3366.60969</v>
      </c>
      <c r="D675" s="0" t="n">
        <f aca="false">INT((ROW()-3)/30)</f>
        <v>22</v>
      </c>
      <c r="E675" s="0" t="n">
        <f aca="false">2+30*D675</f>
        <v>662</v>
      </c>
      <c r="F675" s="8" t="n">
        <f aca="false">INDEX($F:$F,$E675)*(2*B675/INDEX($B:$B,$E675)-C675/INDEX($C:$C,$E675))</f>
        <v>199.506865282068</v>
      </c>
      <c r="G675" s="9" t="n">
        <f aca="false">B675/B674-1</f>
        <v>0.00271949252574899</v>
      </c>
      <c r="H675" s="9" t="n">
        <f aca="false">F675/F674-1</f>
        <v>0.00135045461506866</v>
      </c>
      <c r="I675" s="9" t="n">
        <f aca="false">LN(B675/B674)</f>
        <v>0.00271580139643487</v>
      </c>
      <c r="J675" s="9" t="n">
        <f aca="false">LN(F675/F674)</f>
        <v>0.0013495435713582</v>
      </c>
      <c r="K675" s="9" t="n">
        <f aca="false">F675/F668-1</f>
        <v>0.0187829127678121</v>
      </c>
      <c r="L675" s="9" t="n">
        <f aca="false">F675/F645-1</f>
        <v>0.0402933981499773</v>
      </c>
      <c r="M675" s="9" t="n">
        <f aca="false">B675/B668-1</f>
        <v>0.164967722843346</v>
      </c>
      <c r="N675" s="9" t="n">
        <f aca="false">B675/B645-1</f>
        <v>0.355944246722289</v>
      </c>
      <c r="O675" s="8" t="n">
        <f aca="false">MAX(O674,F675)</f>
        <v>199.506865282068</v>
      </c>
      <c r="P675" s="9" t="n">
        <f aca="false">F675/O675-1</f>
        <v>0</v>
      </c>
      <c r="Q675" s="8" t="n">
        <f aca="false">MAX(Q674,B675)</f>
        <v>4598.85212857978</v>
      </c>
      <c r="R675" s="9" t="n">
        <f aca="false">B675/Q675-1</f>
        <v>0</v>
      </c>
      <c r="S675" s="9" t="n">
        <f aca="false">B675/INDEX($B:$B,$E675)-1</f>
        <v>0.131282340995313</v>
      </c>
      <c r="T675" s="0" t="n">
        <f aca="false">IF(AND($A675&gt;=CrashTest!$B$3,$A675&lt;=CrashTest!$C$3),1,IF(AND($A675&gt;=CrashTest!$B$4,$A675&lt;=CrashTest!$C$4),2,IF(AND($A675&gt;=CrashTest!$B$5,$A675&lt;=CrashTest!$C$5),3,IF(AND($A675&gt;=CrashTest!$B$6,$A675&lt;=CrashTest!$C$6),4,IF(AND($A675&gt;=CrashTest!$B$7,$A675&lt;=CrashTest!$C$7),5,0)))))</f>
        <v>0</v>
      </c>
      <c r="U675" s="8" t="str">
        <f aca="false">IF(T675=0,"",IF(T674=T675,MAX(U674,B675),B675))</f>
        <v/>
      </c>
      <c r="V675" s="9" t="str">
        <f aca="false">IF(T675=0,"",B675/U675-1)</f>
        <v/>
      </c>
      <c r="W675" s="8" t="str">
        <f aca="false">IF(T675=0,"",IF(T674=T675,MAX(W674,F675),F675))</f>
        <v/>
      </c>
      <c r="X675" s="9" t="str">
        <f aca="false">IF(T675=0,"",F675/W675-1)</f>
        <v/>
      </c>
    </row>
    <row r="676" customFormat="false" ht="15" hidden="false" customHeight="false" outlineLevel="0" collapsed="false">
      <c r="A676" s="5" t="n">
        <v>44504</v>
      </c>
      <c r="B676" s="6" t="n">
        <v>4535.60184395091</v>
      </c>
      <c r="C676" s="7" t="n">
        <v>3278.534196</v>
      </c>
      <c r="D676" s="0" t="n">
        <f aca="false">INT((ROW()-3)/30)</f>
        <v>22</v>
      </c>
      <c r="E676" s="0" t="n">
        <f aca="false">2+30*D676</f>
        <v>662</v>
      </c>
      <c r="F676" s="8" t="n">
        <f aca="false">INDEX($F:$F,$E676)*(2*B676/INDEX($B:$B,$E676)-C676/INDEX($C:$C,$E676))</f>
        <v>199.778993539594</v>
      </c>
      <c r="G676" s="9" t="n">
        <f aca="false">B676/B675-1</f>
        <v>-0.0137534938850932</v>
      </c>
      <c r="H676" s="9" t="n">
        <f aca="false">F676/F675-1</f>
        <v>0.00136400447744922</v>
      </c>
      <c r="I676" s="9" t="n">
        <f aca="false">LN(B676/B675)</f>
        <v>-0.0138489494241133</v>
      </c>
      <c r="J676" s="9" t="n">
        <f aca="false">LN(F676/F675)</f>
        <v>0.00136307506839139</v>
      </c>
      <c r="K676" s="9" t="n">
        <f aca="false">F676/F669-1</f>
        <v>0.020694354921404</v>
      </c>
      <c r="L676" s="9" t="n">
        <f aca="false">F676/F646-1</f>
        <v>0.0334077742061911</v>
      </c>
      <c r="M676" s="9" t="n">
        <f aca="false">B676/B669-1</f>
        <v>0.0600246237293691</v>
      </c>
      <c r="N676" s="9" t="n">
        <f aca="false">B676/B646-1</f>
        <v>0.288371554951095</v>
      </c>
      <c r="O676" s="8" t="n">
        <f aca="false">MAX(O675,F676)</f>
        <v>199.778993539594</v>
      </c>
      <c r="P676" s="9" t="n">
        <f aca="false">F676/O676-1</f>
        <v>0</v>
      </c>
      <c r="Q676" s="8" t="n">
        <f aca="false">MAX(Q675,B676)</f>
        <v>4598.85212857978</v>
      </c>
      <c r="R676" s="9" t="n">
        <f aca="false">B676/Q676-1</f>
        <v>-0.0137534938850932</v>
      </c>
      <c r="S676" s="9" t="n">
        <f aca="false">B676/INDEX($B:$B,$E676)-1</f>
        <v>0.11572325623612</v>
      </c>
      <c r="T676" s="0" t="n">
        <f aca="false">IF(AND($A676&gt;=CrashTest!$B$3,$A676&lt;=CrashTest!$C$3),1,IF(AND($A676&gt;=CrashTest!$B$4,$A676&lt;=CrashTest!$C$4),2,IF(AND($A676&gt;=CrashTest!$B$5,$A676&lt;=CrashTest!$C$5),3,IF(AND($A676&gt;=CrashTest!$B$6,$A676&lt;=CrashTest!$C$6),4,IF(AND($A676&gt;=CrashTest!$B$7,$A676&lt;=CrashTest!$C$7),5,0)))))</f>
        <v>0</v>
      </c>
      <c r="U676" s="8" t="str">
        <f aca="false">IF(T676=0,"",IF(T675=T676,MAX(U675,B676),B676))</f>
        <v/>
      </c>
      <c r="V676" s="9" t="str">
        <f aca="false">IF(T676=0,"",B676/U676-1)</f>
        <v/>
      </c>
      <c r="W676" s="8" t="str">
        <f aca="false">IF(T676=0,"",IF(T675=T676,MAX(W675,F676),F676))</f>
        <v/>
      </c>
      <c r="X676" s="9" t="str">
        <f aca="false">IF(T676=0,"",F676/W676-1)</f>
        <v/>
      </c>
    </row>
    <row r="677" customFormat="false" ht="15" hidden="false" customHeight="false" outlineLevel="0" collapsed="false">
      <c r="A677" s="5" t="n">
        <v>44505</v>
      </c>
      <c r="B677" s="6" t="n">
        <v>4476.89731385155</v>
      </c>
      <c r="C677" s="7" t="n">
        <v>3205.553792</v>
      </c>
      <c r="D677" s="0" t="n">
        <f aca="false">INT((ROW()-3)/30)</f>
        <v>22</v>
      </c>
      <c r="E677" s="0" t="n">
        <f aca="false">2+30*D677</f>
        <v>662</v>
      </c>
      <c r="F677" s="8" t="n">
        <f aca="false">INDEX($F:$F,$E677)*(2*B677/INDEX($B:$B,$E677)-C677/INDEX($C:$C,$E677))</f>
        <v>199.398709776876</v>
      </c>
      <c r="G677" s="9" t="n">
        <f aca="false">B677/B676-1</f>
        <v>-0.0129430519077977</v>
      </c>
      <c r="H677" s="9" t="n">
        <f aca="false">F677/F676-1</f>
        <v>-0.00190352226718138</v>
      </c>
      <c r="I677" s="9" t="n">
        <f aca="false">LN(B677/B676)</f>
        <v>-0.0130275430447393</v>
      </c>
      <c r="J677" s="9" t="n">
        <f aca="false">LN(F677/F676)</f>
        <v>-0.00190533626805177</v>
      </c>
      <c r="K677" s="9" t="n">
        <f aca="false">F677/F670-1</f>
        <v>0.0118029422696513</v>
      </c>
      <c r="L677" s="9" t="n">
        <f aca="false">F677/F647-1</f>
        <v>0.0237484640863646</v>
      </c>
      <c r="M677" s="9" t="n">
        <f aca="false">B677/B670-1</f>
        <v>0.0144363915629733</v>
      </c>
      <c r="N677" s="9" t="n">
        <f aca="false">B677/B647-1</f>
        <v>0.247590790996427</v>
      </c>
      <c r="O677" s="8" t="n">
        <f aca="false">MAX(O676,F677)</f>
        <v>199.778993539594</v>
      </c>
      <c r="P677" s="9" t="n">
        <f aca="false">F677/O677-1</f>
        <v>-0.00190352226718138</v>
      </c>
      <c r="Q677" s="8" t="n">
        <f aca="false">MAX(Q676,B677)</f>
        <v>4598.85212857978</v>
      </c>
      <c r="R677" s="9" t="n">
        <f aca="false">B677/Q677-1</f>
        <v>-0.0265185336076226</v>
      </c>
      <c r="S677" s="9" t="n">
        <f aca="false">B677/INDEX($B:$B,$E677)-1</f>
        <v>0.101282392215919</v>
      </c>
      <c r="T677" s="0" t="n">
        <f aca="false">IF(AND($A677&gt;=CrashTest!$B$3,$A677&lt;=CrashTest!$C$3),1,IF(AND($A677&gt;=CrashTest!$B$4,$A677&lt;=CrashTest!$C$4),2,IF(AND($A677&gt;=CrashTest!$B$5,$A677&lt;=CrashTest!$C$5),3,IF(AND($A677&gt;=CrashTest!$B$6,$A677&lt;=CrashTest!$C$6),4,IF(AND($A677&gt;=CrashTest!$B$7,$A677&lt;=CrashTest!$C$7),5,0)))))</f>
        <v>0</v>
      </c>
      <c r="U677" s="8" t="str">
        <f aca="false">IF(T677=0,"",IF(T676=T677,MAX(U676,B677),B677))</f>
        <v/>
      </c>
      <c r="V677" s="9" t="str">
        <f aca="false">IF(T677=0,"",B677/U677-1)</f>
        <v/>
      </c>
      <c r="W677" s="8" t="str">
        <f aca="false">IF(T677=0,"",IF(T676=T677,MAX(W676,F677),F677))</f>
        <v/>
      </c>
      <c r="X677" s="9" t="str">
        <f aca="false">IF(T677=0,"",F677/W677-1)</f>
        <v/>
      </c>
    </row>
    <row r="678" customFormat="false" ht="15" hidden="false" customHeight="false" outlineLevel="0" collapsed="false">
      <c r="A678" s="5" t="n">
        <v>44506</v>
      </c>
      <c r="B678" s="6" t="n">
        <v>4511.6425622443</v>
      </c>
      <c r="C678" s="7" t="n">
        <v>3253.116662</v>
      </c>
      <c r="D678" s="0" t="n">
        <f aca="false">INT((ROW()-3)/30)</f>
        <v>22</v>
      </c>
      <c r="E678" s="0" t="n">
        <f aca="false">2+30*D678</f>
        <v>662</v>
      </c>
      <c r="F678" s="8" t="n">
        <f aca="false">INDEX($F:$F,$E678)*(2*B678/INDEX($B:$B,$E678)-C678/INDEX($C:$C,$E678))</f>
        <v>199.308397602648</v>
      </c>
      <c r="G678" s="9" t="n">
        <f aca="false">B678/B677-1</f>
        <v>0.00776101079764513</v>
      </c>
      <c r="H678" s="9" t="n">
        <f aca="false">F678/F677-1</f>
        <v>-0.000452922560677971</v>
      </c>
      <c r="I678" s="9" t="n">
        <f aca="false">LN(B678/B677)</f>
        <v>0.00773104907566197</v>
      </c>
      <c r="J678" s="9" t="n">
        <f aca="false">LN(F678/F677)</f>
        <v>-0.000453025161082151</v>
      </c>
      <c r="K678" s="9" t="n">
        <f aca="false">F678/F671-1</f>
        <v>0.0170949822711932</v>
      </c>
      <c r="L678" s="9" t="n">
        <f aca="false">F678/F648-1</f>
        <v>0.0296612169687567</v>
      </c>
      <c r="M678" s="9" t="n">
        <f aca="false">B678/B671-1</f>
        <v>0.0464585381996785</v>
      </c>
      <c r="N678" s="9" t="n">
        <f aca="false">B678/B648-1</f>
        <v>0.256967562070465</v>
      </c>
      <c r="O678" s="8" t="n">
        <f aca="false">MAX(O677,F678)</f>
        <v>199.778993539594</v>
      </c>
      <c r="P678" s="9" t="n">
        <f aca="false">F678/O678-1</f>
        <v>-0.00235558267967984</v>
      </c>
      <c r="Q678" s="8" t="n">
        <f aca="false">MAX(Q677,B678)</f>
        <v>4598.85212857978</v>
      </c>
      <c r="R678" s="9" t="n">
        <f aca="false">B678/Q678-1</f>
        <v>-0.0189633334356439</v>
      </c>
      <c r="S678" s="9" t="n">
        <f aca="false">B678/INDEX($B:$B,$E678)-1</f>
        <v>0.109829456753163</v>
      </c>
      <c r="T678" s="0" t="n">
        <f aca="false">IF(AND($A678&gt;=CrashTest!$B$3,$A678&lt;=CrashTest!$C$3),1,IF(AND($A678&gt;=CrashTest!$B$4,$A678&lt;=CrashTest!$C$4),2,IF(AND($A678&gt;=CrashTest!$B$5,$A678&lt;=CrashTest!$C$5),3,IF(AND($A678&gt;=CrashTest!$B$6,$A678&lt;=CrashTest!$C$6),4,IF(AND($A678&gt;=CrashTest!$B$7,$A678&lt;=CrashTest!$C$7),5,0)))))</f>
        <v>0</v>
      </c>
      <c r="U678" s="8" t="str">
        <f aca="false">IF(T678=0,"",IF(T677=T678,MAX(U677,B678),B678))</f>
        <v/>
      </c>
      <c r="V678" s="9" t="str">
        <f aca="false">IF(T678=0,"",B678/U678-1)</f>
        <v/>
      </c>
      <c r="W678" s="8" t="str">
        <f aca="false">IF(T678=0,"",IF(T677=T678,MAX(W677,F678),F678))</f>
        <v/>
      </c>
      <c r="X678" s="9" t="str">
        <f aca="false">IF(T678=0,"",F678/W678-1)</f>
        <v/>
      </c>
    </row>
    <row r="679" customFormat="false" ht="15" hidden="false" customHeight="false" outlineLevel="0" collapsed="false">
      <c r="A679" s="5" t="n">
        <v>44507</v>
      </c>
      <c r="B679" s="6" t="n">
        <v>4609.29109146698</v>
      </c>
      <c r="C679" s="7" t="n">
        <v>3360.373192</v>
      </c>
      <c r="D679" s="0" t="n">
        <f aca="false">INT((ROW()-3)/30)</f>
        <v>22</v>
      </c>
      <c r="E679" s="0" t="n">
        <f aca="false">2+30*D679</f>
        <v>662</v>
      </c>
      <c r="F679" s="8" t="n">
        <f aca="false">INDEX($F:$F,$E679)*(2*B679/INDEX($B:$B,$E679)-C679/INDEX($C:$C,$E679))</f>
        <v>200.961761602971</v>
      </c>
      <c r="G679" s="9" t="n">
        <f aca="false">B679/B678-1</f>
        <v>0.021643675862058</v>
      </c>
      <c r="H679" s="9" t="n">
        <f aca="false">F679/F678-1</f>
        <v>0.00829550596065887</v>
      </c>
      <c r="I679" s="9" t="n">
        <f aca="false">LN(B679/B678)</f>
        <v>0.0214127772323362</v>
      </c>
      <c r="J679" s="9" t="n">
        <f aca="false">LN(F679/F678)</f>
        <v>0.00826128736123947</v>
      </c>
      <c r="K679" s="9" t="n">
        <f aca="false">F679/F672-1</f>
        <v>0.0177998999581743</v>
      </c>
      <c r="L679" s="9" t="n">
        <f aca="false">F679/F649-1</f>
        <v>0.0397787739552677</v>
      </c>
      <c r="M679" s="9" t="n">
        <f aca="false">B679/B672-1</f>
        <v>0.0734345871988285</v>
      </c>
      <c r="N679" s="9" t="n">
        <f aca="false">B679/B649-1</f>
        <v>0.294346893308015</v>
      </c>
      <c r="O679" s="8" t="n">
        <f aca="false">MAX(O678,F679)</f>
        <v>200.961761602971</v>
      </c>
      <c r="P679" s="9" t="n">
        <f aca="false">F679/O679-1</f>
        <v>0</v>
      </c>
      <c r="Q679" s="8" t="n">
        <f aca="false">MAX(Q678,B679)</f>
        <v>4609.29109146698</v>
      </c>
      <c r="R679" s="9" t="n">
        <f aca="false">B679/Q679-1</f>
        <v>0</v>
      </c>
      <c r="S679" s="9" t="n">
        <f aca="false">B679/INDEX($B:$B,$E679)-1</f>
        <v>0.133850245777293</v>
      </c>
      <c r="T679" s="0" t="n">
        <f aca="false">IF(AND($A679&gt;=CrashTest!$B$3,$A679&lt;=CrashTest!$C$3),1,IF(AND($A679&gt;=CrashTest!$B$4,$A679&lt;=CrashTest!$C$4),2,IF(AND($A679&gt;=CrashTest!$B$5,$A679&lt;=CrashTest!$C$5),3,IF(AND($A679&gt;=CrashTest!$B$6,$A679&lt;=CrashTest!$C$6),4,IF(AND($A679&gt;=CrashTest!$B$7,$A679&lt;=CrashTest!$C$7),5,0)))))</f>
        <v>0</v>
      </c>
      <c r="U679" s="8" t="str">
        <f aca="false">IF(T679=0,"",IF(T678=T679,MAX(U678,B679),B679))</f>
        <v/>
      </c>
      <c r="V679" s="9" t="str">
        <f aca="false">IF(T679=0,"",B679/U679-1)</f>
        <v/>
      </c>
      <c r="W679" s="8" t="str">
        <f aca="false">IF(T679=0,"",IF(T678=T679,MAX(W678,F679),F679))</f>
        <v/>
      </c>
      <c r="X679" s="9" t="str">
        <f aca="false">IF(T679=0,"",F679/W679-1)</f>
        <v/>
      </c>
    </row>
    <row r="680" customFormat="false" ht="15" hidden="false" customHeight="false" outlineLevel="0" collapsed="false">
      <c r="A680" s="5" t="n">
        <v>44508</v>
      </c>
      <c r="B680" s="6" t="n">
        <v>4811.1564628872</v>
      </c>
      <c r="C680" s="7" t="n">
        <v>3593.117522</v>
      </c>
      <c r="D680" s="0" t="n">
        <f aca="false">INT((ROW()-3)/30)</f>
        <v>22</v>
      </c>
      <c r="E680" s="0" t="n">
        <f aca="false">2+30*D680</f>
        <v>662</v>
      </c>
      <c r="F680" s="8" t="n">
        <f aca="false">INDEX($F:$F,$E680)*(2*B680/INDEX($B:$B,$E680)-C680/INDEX($C:$C,$E680))</f>
        <v>203.584286954208</v>
      </c>
      <c r="G680" s="9" t="n">
        <f aca="false">B680/B679-1</f>
        <v>0.0437953185022153</v>
      </c>
      <c r="H680" s="9" t="n">
        <f aca="false">F680/F679-1</f>
        <v>0.013049872425076</v>
      </c>
      <c r="I680" s="9" t="n">
        <f aca="false">LN(B680/B679)</f>
        <v>0.0428634151646321</v>
      </c>
      <c r="J680" s="9" t="n">
        <f aca="false">LN(F680/F679)</f>
        <v>0.0129654564584976</v>
      </c>
      <c r="K680" s="9" t="n">
        <f aca="false">F680/F673-1</f>
        <v>0.0298256228396452</v>
      </c>
      <c r="L680" s="9" t="n">
        <f aca="false">F680/F650-1</f>
        <v>0.0452131641650206</v>
      </c>
      <c r="M680" s="9" t="n">
        <f aca="false">B680/B673-1</f>
        <v>0.112203463417293</v>
      </c>
      <c r="N680" s="9" t="n">
        <f aca="false">B680/B650-1</f>
        <v>0.343946491325682</v>
      </c>
      <c r="O680" s="8" t="n">
        <f aca="false">MAX(O679,F680)</f>
        <v>203.584286954208</v>
      </c>
      <c r="P680" s="9" t="n">
        <f aca="false">F680/O680-1</f>
        <v>0</v>
      </c>
      <c r="Q680" s="8" t="n">
        <f aca="false">MAX(Q679,B680)</f>
        <v>4811.1564628872</v>
      </c>
      <c r="R680" s="9" t="n">
        <f aca="false">B680/Q680-1</f>
        <v>0</v>
      </c>
      <c r="S680" s="9" t="n">
        <f aca="false">B680/INDEX($B:$B,$E680)-1</f>
        <v>0.183507578424924</v>
      </c>
      <c r="T680" s="0" t="n">
        <f aca="false">IF(AND($A680&gt;=CrashTest!$B$3,$A680&lt;=CrashTest!$C$3),1,IF(AND($A680&gt;=CrashTest!$B$4,$A680&lt;=CrashTest!$C$4),2,IF(AND($A680&gt;=CrashTest!$B$5,$A680&lt;=CrashTest!$C$5),3,IF(AND($A680&gt;=CrashTest!$B$6,$A680&lt;=CrashTest!$C$6),4,IF(AND($A680&gt;=CrashTest!$B$7,$A680&lt;=CrashTest!$C$7),5,0)))))</f>
        <v>0</v>
      </c>
      <c r="U680" s="8" t="str">
        <f aca="false">IF(T680=0,"",IF(T679=T680,MAX(U679,B680),B680))</f>
        <v/>
      </c>
      <c r="V680" s="9" t="str">
        <f aca="false">IF(T680=0,"",B680/U680-1)</f>
        <v/>
      </c>
      <c r="W680" s="8" t="str">
        <f aca="false">IF(T680=0,"",IF(T679=T680,MAX(W679,F680),F680))</f>
        <v/>
      </c>
      <c r="X680" s="9" t="str">
        <f aca="false">IF(T680=0,"",F680/W680-1)</f>
        <v/>
      </c>
    </row>
    <row r="681" customFormat="false" ht="15" hidden="false" customHeight="false" outlineLevel="0" collapsed="false">
      <c r="A681" s="5" t="n">
        <v>44509</v>
      </c>
      <c r="B681" s="6" t="n">
        <v>4735.69674663939</v>
      </c>
      <c r="C681" s="7" t="n">
        <v>3490.749171</v>
      </c>
      <c r="D681" s="0" t="n">
        <f aca="false">INT((ROW()-3)/30)</f>
        <v>22</v>
      </c>
      <c r="E681" s="0" t="n">
        <f aca="false">2+30*D681</f>
        <v>662</v>
      </c>
      <c r="F681" s="8" t="n">
        <f aca="false">INDEX($F:$F,$E681)*(2*B681/INDEX($B:$B,$E681)-C681/INDEX($C:$C,$E681))</f>
        <v>203.71337587716</v>
      </c>
      <c r="G681" s="9" t="n">
        <f aca="false">B681/B680-1</f>
        <v>-0.015684319732667</v>
      </c>
      <c r="H681" s="9" t="n">
        <f aca="false">F681/F680-1</f>
        <v>0.000634080973945794</v>
      </c>
      <c r="I681" s="9" t="n">
        <f aca="false">LN(B681/B680)</f>
        <v>-0.0158086200996505</v>
      </c>
      <c r="J681" s="9" t="n">
        <f aca="false">LN(F681/F680)</f>
        <v>0.000633880029543895</v>
      </c>
      <c r="K681" s="9" t="n">
        <f aca="false">F681/F674-1</f>
        <v>0.0224634689004843</v>
      </c>
      <c r="L681" s="9" t="n">
        <f aca="false">F681/F651-1</f>
        <v>0.0432492638546895</v>
      </c>
      <c r="M681" s="9" t="n">
        <f aca="false">B681/B674-1</f>
        <v>0.0325566697471849</v>
      </c>
      <c r="N681" s="9" t="n">
        <f aca="false">B681/B651-1</f>
        <v>0.379864329737749</v>
      </c>
      <c r="O681" s="8" t="n">
        <f aca="false">MAX(O680,F681)</f>
        <v>203.71337587716</v>
      </c>
      <c r="P681" s="9" t="n">
        <f aca="false">F681/O681-1</f>
        <v>0</v>
      </c>
      <c r="Q681" s="8" t="n">
        <f aca="false">MAX(Q680,B681)</f>
        <v>4811.1564628872</v>
      </c>
      <c r="R681" s="9" t="n">
        <f aca="false">B681/Q681-1</f>
        <v>-0.015684319732667</v>
      </c>
      <c r="S681" s="9" t="n">
        <f aca="false">B681/INDEX($B:$B,$E681)-1</f>
        <v>0.164945067158873</v>
      </c>
      <c r="T681" s="0" t="n">
        <f aca="false">IF(AND($A681&gt;=CrashTest!$B$3,$A681&lt;=CrashTest!$C$3),1,IF(AND($A681&gt;=CrashTest!$B$4,$A681&lt;=CrashTest!$C$4),2,IF(AND($A681&gt;=CrashTest!$B$5,$A681&lt;=CrashTest!$C$5),3,IF(AND($A681&gt;=CrashTest!$B$6,$A681&lt;=CrashTest!$C$6),4,IF(AND($A681&gt;=CrashTest!$B$7,$A681&lt;=CrashTest!$C$7),5,0)))))</f>
        <v>0</v>
      </c>
      <c r="U681" s="8" t="str">
        <f aca="false">IF(T681=0,"",IF(T680=T681,MAX(U680,B681),B681))</f>
        <v/>
      </c>
      <c r="V681" s="9" t="str">
        <f aca="false">IF(T681=0,"",B681/U681-1)</f>
        <v/>
      </c>
      <c r="W681" s="8" t="str">
        <f aca="false">IF(T681=0,"",IF(T680=T681,MAX(W680,F681),F681))</f>
        <v/>
      </c>
      <c r="X681" s="9" t="str">
        <f aca="false">IF(T681=0,"",F681/W681-1)</f>
        <v/>
      </c>
    </row>
    <row r="682" customFormat="false" ht="15" hidden="false" customHeight="false" outlineLevel="0" collapsed="false">
      <c r="A682" s="5" t="n">
        <v>44510</v>
      </c>
      <c r="B682" s="6" t="n">
        <v>4619.95512857978</v>
      </c>
      <c r="C682" s="7" t="n">
        <v>3376.094508</v>
      </c>
      <c r="D682" s="0" t="n">
        <f aca="false">INT((ROW()-3)/30)</f>
        <v>22</v>
      </c>
      <c r="E682" s="0" t="n">
        <f aca="false">2+30*D682</f>
        <v>662</v>
      </c>
      <c r="F682" s="8" t="n">
        <f aca="false">INDEX($F:$F,$E682)*(2*B682/INDEX($B:$B,$E682)-C682/INDEX($C:$C,$E682))</f>
        <v>200.852940530628</v>
      </c>
      <c r="G682" s="9" t="n">
        <f aca="false">B682/B681-1</f>
        <v>-0.0244402511925503</v>
      </c>
      <c r="H682" s="9" t="n">
        <f aca="false">F682/F681-1</f>
        <v>-0.0140414704445182</v>
      </c>
      <c r="I682" s="9" t="n">
        <f aca="false">LN(B682/B681)</f>
        <v>-0.0247438713764447</v>
      </c>
      <c r="J682" s="9" t="n">
        <f aca="false">LN(F682/F681)</f>
        <v>-0.0141409845383769</v>
      </c>
      <c r="K682" s="9" t="n">
        <f aca="false">F682/F675-1</f>
        <v>0.00674701217252371</v>
      </c>
      <c r="L682" s="9" t="n">
        <f aca="false">F682/F652-1</f>
        <v>0.0490932703608138</v>
      </c>
      <c r="M682" s="9" t="n">
        <f aca="false">B682/B675-1</f>
        <v>0.00458875376071655</v>
      </c>
      <c r="N682" s="9" t="n">
        <f aca="false">B682/B652-1</f>
        <v>0.312648719332261</v>
      </c>
      <c r="O682" s="8" t="n">
        <f aca="false">MAX(O681,F682)</f>
        <v>203.71337587716</v>
      </c>
      <c r="P682" s="9" t="n">
        <f aca="false">F682/O682-1</f>
        <v>-0.0140414704445182</v>
      </c>
      <c r="Q682" s="8" t="n">
        <f aca="false">MAX(Q681,B682)</f>
        <v>4811.1564628872</v>
      </c>
      <c r="R682" s="9" t="n">
        <f aca="false">B682/Q682-1</f>
        <v>-0.0397412422111667</v>
      </c>
      <c r="S682" s="9" t="n">
        <f aca="false">B682/INDEX($B:$B,$E682)-1</f>
        <v>0.136473517091988</v>
      </c>
      <c r="T682" s="0" t="n">
        <f aca="false">IF(AND($A682&gt;=CrashTest!$B$3,$A682&lt;=CrashTest!$C$3),1,IF(AND($A682&gt;=CrashTest!$B$4,$A682&lt;=CrashTest!$C$4),2,IF(AND($A682&gt;=CrashTest!$B$5,$A682&lt;=CrashTest!$C$5),3,IF(AND($A682&gt;=CrashTest!$B$6,$A682&lt;=CrashTest!$C$6),4,IF(AND($A682&gt;=CrashTest!$B$7,$A682&lt;=CrashTest!$C$7),5,0)))))</f>
        <v>0</v>
      </c>
      <c r="U682" s="8" t="str">
        <f aca="false">IF(T682=0,"",IF(T681=T682,MAX(U681,B682),B682))</f>
        <v/>
      </c>
      <c r="V682" s="9" t="str">
        <f aca="false">IF(T682=0,"",B682/U682-1)</f>
        <v/>
      </c>
      <c r="W682" s="8" t="str">
        <f aca="false">IF(T682=0,"",IF(T681=T682,MAX(W681,F682),F682))</f>
        <v/>
      </c>
      <c r="X682" s="9" t="str">
        <f aca="false">IF(T682=0,"",F682/W682-1)</f>
        <v/>
      </c>
    </row>
    <row r="683" customFormat="false" ht="15" hidden="false" customHeight="false" outlineLevel="0" collapsed="false">
      <c r="A683" s="5" t="n">
        <v>44511</v>
      </c>
      <c r="B683" s="6" t="n">
        <v>4727.74631618936</v>
      </c>
      <c r="C683" s="7" t="n">
        <v>3472.090607</v>
      </c>
      <c r="D683" s="0" t="n">
        <f aca="false">INT((ROW()-3)/30)</f>
        <v>22</v>
      </c>
      <c r="E683" s="0" t="n">
        <f aca="false">2+30*D683</f>
        <v>662</v>
      </c>
      <c r="F683" s="8" t="n">
        <f aca="false">INDEX($F:$F,$E683)*(2*B683/INDEX($B:$B,$E683)-C683/INDEX($C:$C,$E683))</f>
        <v>204.295418779482</v>
      </c>
      <c r="G683" s="9" t="n">
        <f aca="false">B683/B682-1</f>
        <v>0.023331652496529</v>
      </c>
      <c r="H683" s="9" t="n">
        <f aca="false">F683/F682-1</f>
        <v>0.0171392972378703</v>
      </c>
      <c r="I683" s="9" t="n">
        <f aca="false">LN(B683/B682)</f>
        <v>0.023063630418112</v>
      </c>
      <c r="J683" s="9" t="n">
        <f aca="false">LN(F683/F682)</f>
        <v>0.0169940764558583</v>
      </c>
      <c r="K683" s="9" t="n">
        <f aca="false">F683/F676-1</f>
        <v>0.0226071077837977</v>
      </c>
      <c r="L683" s="9" t="n">
        <f aca="false">F683/F653-1</f>
        <v>0.0503394840550908</v>
      </c>
      <c r="M683" s="9" t="n">
        <f aca="false">B683/B676-1</f>
        <v>0.0423636110155285</v>
      </c>
      <c r="N683" s="9" t="n">
        <f aca="false">B683/B653-1</f>
        <v>0.354166111104371</v>
      </c>
      <c r="O683" s="8" t="n">
        <f aca="false">MAX(O682,F683)</f>
        <v>204.295418779482</v>
      </c>
      <c r="P683" s="9" t="n">
        <f aca="false">F683/O683-1</f>
        <v>0</v>
      </c>
      <c r="Q683" s="8" t="n">
        <f aca="false">MAX(Q682,B683)</f>
        <v>4811.1564628872</v>
      </c>
      <c r="R683" s="9" t="n">
        <f aca="false">B683/Q683-1</f>
        <v>-0.0173368185676891</v>
      </c>
      <c r="S683" s="9" t="n">
        <f aca="false">B683/INDEX($B:$B,$E683)-1</f>
        <v>0.162989322264286</v>
      </c>
      <c r="T683" s="0" t="n">
        <f aca="false">IF(AND($A683&gt;=CrashTest!$B$3,$A683&lt;=CrashTest!$C$3),1,IF(AND($A683&gt;=CrashTest!$B$4,$A683&lt;=CrashTest!$C$4),2,IF(AND($A683&gt;=CrashTest!$B$5,$A683&lt;=CrashTest!$C$5),3,IF(AND($A683&gt;=CrashTest!$B$6,$A683&lt;=CrashTest!$C$6),4,IF(AND($A683&gt;=CrashTest!$B$7,$A683&lt;=CrashTest!$C$7),5,0)))))</f>
        <v>0</v>
      </c>
      <c r="U683" s="8" t="str">
        <f aca="false">IF(T683=0,"",IF(T682=T683,MAX(U682,B683),B683))</f>
        <v/>
      </c>
      <c r="V683" s="9" t="str">
        <f aca="false">IF(T683=0,"",B683/U683-1)</f>
        <v/>
      </c>
      <c r="W683" s="8" t="str">
        <f aca="false">IF(T683=0,"",IF(T682=T683,MAX(W682,F683),F683))</f>
        <v/>
      </c>
      <c r="X683" s="9" t="str">
        <f aca="false">IF(T683=0,"",F683/W683-1)</f>
        <v/>
      </c>
    </row>
    <row r="684" customFormat="false" ht="15" hidden="false" customHeight="false" outlineLevel="0" collapsed="false">
      <c r="A684" s="5" t="n">
        <v>44512</v>
      </c>
      <c r="B684" s="6" t="n">
        <v>4662.76119988311</v>
      </c>
      <c r="C684" s="7" t="n">
        <v>3399.410852</v>
      </c>
      <c r="D684" s="0" t="n">
        <f aca="false">INT((ROW()-3)/30)</f>
        <v>22</v>
      </c>
      <c r="E684" s="0" t="n">
        <f aca="false">2+30*D684</f>
        <v>662</v>
      </c>
      <c r="F684" s="8" t="n">
        <f aca="false">INDEX($F:$F,$E684)*(2*B684/INDEX($B:$B,$E684)-C684/INDEX($C:$C,$E684))</f>
        <v>203.289003080584</v>
      </c>
      <c r="G684" s="9" t="n">
        <f aca="false">B684/B683-1</f>
        <v>-0.0137454744734759</v>
      </c>
      <c r="H684" s="9" t="n">
        <f aca="false">F684/F683-1</f>
        <v>-0.00492627639381493</v>
      </c>
      <c r="I684" s="9" t="n">
        <f aca="false">LN(B684/B683)</f>
        <v>-0.0138408182125309</v>
      </c>
      <c r="J684" s="9" t="n">
        <f aca="false">LN(F684/F683)</f>
        <v>-0.00493845049180688</v>
      </c>
      <c r="K684" s="9" t="n">
        <f aca="false">F684/F677-1</f>
        <v>0.0195101227488443</v>
      </c>
      <c r="L684" s="9" t="n">
        <f aca="false">F684/F654-1</f>
        <v>0.0487781269908592</v>
      </c>
      <c r="M684" s="9" t="n">
        <f aca="false">B684/B677-1</f>
        <v>0.0415162271996938</v>
      </c>
      <c r="N684" s="9" t="n">
        <f aca="false">B684/B654-1</f>
        <v>0.296088861178734</v>
      </c>
      <c r="O684" s="8" t="n">
        <f aca="false">MAX(O683,F684)</f>
        <v>204.295418779482</v>
      </c>
      <c r="P684" s="9" t="n">
        <f aca="false">F684/O684-1</f>
        <v>-0.00492627639381493</v>
      </c>
      <c r="Q684" s="8" t="n">
        <f aca="false">MAX(Q683,B684)</f>
        <v>4811.1564628872</v>
      </c>
      <c r="R684" s="9" t="n">
        <f aca="false">B684/Q684-1</f>
        <v>-0.0308439902440915</v>
      </c>
      <c r="S684" s="9" t="n">
        <f aca="false">B684/INDEX($B:$B,$E684)-1</f>
        <v>0.147003482222178</v>
      </c>
      <c r="T684" s="0" t="n">
        <f aca="false">IF(AND($A684&gt;=CrashTest!$B$3,$A684&lt;=CrashTest!$C$3),1,IF(AND($A684&gt;=CrashTest!$B$4,$A684&lt;=CrashTest!$C$4),2,IF(AND($A684&gt;=CrashTest!$B$5,$A684&lt;=CrashTest!$C$5),3,IF(AND($A684&gt;=CrashTest!$B$6,$A684&lt;=CrashTest!$C$6),4,IF(AND($A684&gt;=CrashTest!$B$7,$A684&lt;=CrashTest!$C$7),5,0)))))</f>
        <v>0</v>
      </c>
      <c r="U684" s="8" t="str">
        <f aca="false">IF(T684=0,"",IF(T683=T684,MAX(U683,B684),B684))</f>
        <v/>
      </c>
      <c r="V684" s="9" t="str">
        <f aca="false">IF(T684=0,"",B684/U684-1)</f>
        <v/>
      </c>
      <c r="W684" s="8" t="str">
        <f aca="false">IF(T684=0,"",IF(T683=T684,MAX(W683,F684),F684))</f>
        <v/>
      </c>
      <c r="X684" s="9" t="str">
        <f aca="false">IF(T684=0,"",F684/W684-1)</f>
        <v/>
      </c>
    </row>
    <row r="685" customFormat="false" ht="15" hidden="false" customHeight="false" outlineLevel="0" collapsed="false">
      <c r="A685" s="5" t="n">
        <v>44513</v>
      </c>
      <c r="B685" s="6" t="n">
        <v>4644.9424868498</v>
      </c>
      <c r="C685" s="7" t="n">
        <v>3363.563067</v>
      </c>
      <c r="D685" s="0" t="n">
        <f aca="false">INT((ROW()-3)/30)</f>
        <v>22</v>
      </c>
      <c r="E685" s="0" t="n">
        <f aca="false">2+30*D685</f>
        <v>662</v>
      </c>
      <c r="F685" s="8" t="n">
        <f aca="false">INDEX($F:$F,$E685)*(2*B685/INDEX($B:$B,$E685)-C685/INDEX($C:$C,$E685))</f>
        <v>204.162432405975</v>
      </c>
      <c r="G685" s="9" t="n">
        <f aca="false">B685/B684-1</f>
        <v>-0.00382149380366226</v>
      </c>
      <c r="H685" s="9" t="n">
        <f aca="false">F685/F684-1</f>
        <v>0.00429649077005978</v>
      </c>
      <c r="I685" s="9" t="n">
        <f aca="false">LN(B685/B684)</f>
        <v>-0.00382881436738539</v>
      </c>
      <c r="J685" s="9" t="n">
        <f aca="false">LN(F685/F684)</f>
        <v>0.0042872872061922</v>
      </c>
      <c r="K685" s="9" t="n">
        <f aca="false">F685/F678-1</f>
        <v>0.0243543917953908</v>
      </c>
      <c r="L685" s="9" t="n">
        <f aca="false">F685/F655-1</f>
        <v>0.0460861896831266</v>
      </c>
      <c r="M685" s="9" t="n">
        <f aca="false">B685/B678-1</f>
        <v>0.0295457636030436</v>
      </c>
      <c r="N685" s="9" t="n">
        <f aca="false">B685/B655-1</f>
        <v>0.226697655987259</v>
      </c>
      <c r="O685" s="8" t="n">
        <f aca="false">MAX(O684,F685)</f>
        <v>204.295418779482</v>
      </c>
      <c r="P685" s="9" t="n">
        <f aca="false">F685/O685-1</f>
        <v>-0.000650951324811966</v>
      </c>
      <c r="Q685" s="8" t="n">
        <f aca="false">MAX(Q684,B685)</f>
        <v>4811.1564628872</v>
      </c>
      <c r="R685" s="9" t="n">
        <f aca="false">B685/Q685-1</f>
        <v>-0.0345476139301557</v>
      </c>
      <c r="S685" s="9" t="n">
        <f aca="false">B685/INDEX($B:$B,$E685)-1</f>
        <v>0.142620215522086</v>
      </c>
      <c r="T685" s="0" t="n">
        <f aca="false">IF(AND($A685&gt;=CrashTest!$B$3,$A685&lt;=CrashTest!$C$3),1,IF(AND($A685&gt;=CrashTest!$B$4,$A685&lt;=CrashTest!$C$4),2,IF(AND($A685&gt;=CrashTest!$B$5,$A685&lt;=CrashTest!$C$5),3,IF(AND($A685&gt;=CrashTest!$B$6,$A685&lt;=CrashTest!$C$6),4,IF(AND($A685&gt;=CrashTest!$B$7,$A685&lt;=CrashTest!$C$7),5,0)))))</f>
        <v>0</v>
      </c>
      <c r="U685" s="8" t="str">
        <f aca="false">IF(T685=0,"",IF(T684=T685,MAX(U684,B685),B685))</f>
        <v/>
      </c>
      <c r="V685" s="9" t="str">
        <f aca="false">IF(T685=0,"",B685/U685-1)</f>
        <v/>
      </c>
      <c r="W685" s="8" t="str">
        <f aca="false">IF(T685=0,"",IF(T684=T685,MAX(W684,F685),F685))</f>
        <v/>
      </c>
      <c r="X685" s="9" t="str">
        <f aca="false">IF(T685=0,"",F685/W685-1)</f>
        <v/>
      </c>
    </row>
    <row r="686" customFormat="false" ht="15" hidden="false" customHeight="false" outlineLevel="0" collapsed="false">
      <c r="A686" s="5" t="n">
        <v>44514</v>
      </c>
      <c r="B686" s="6" t="n">
        <v>4609.51656691993</v>
      </c>
      <c r="C686" s="7" t="n">
        <v>3335.614131</v>
      </c>
      <c r="D686" s="0" t="n">
        <f aca="false">INT((ROW()-3)/30)</f>
        <v>22</v>
      </c>
      <c r="E686" s="0" t="n">
        <f aca="false">2+30*D686</f>
        <v>662</v>
      </c>
      <c r="F686" s="8" t="n">
        <f aca="false">INDEX($F:$F,$E686)*(2*B686/INDEX($B:$B,$E686)-C686/INDEX($C:$C,$E686))</f>
        <v>202.771091599763</v>
      </c>
      <c r="G686" s="9" t="n">
        <f aca="false">B686/B685-1</f>
        <v>-0.00762677256611122</v>
      </c>
      <c r="H686" s="9" t="n">
        <f aca="false">F686/F685-1</f>
        <v>-0.00681487181463991</v>
      </c>
      <c r="I686" s="9" t="n">
        <f aca="false">LN(B686/B685)</f>
        <v>-0.00765600512423259</v>
      </c>
      <c r="J686" s="9" t="n">
        <f aca="false">LN(F686/F685)</f>
        <v>-0.00683819909559187</v>
      </c>
      <c r="K686" s="9" t="n">
        <f aca="false">F686/F679-1</f>
        <v>0.00900335458029611</v>
      </c>
      <c r="L686" s="9" t="n">
        <f aca="false">F686/F656-1</f>
        <v>0.0400215998491769</v>
      </c>
      <c r="M686" s="9" t="n">
        <f aca="false">B686/B679-1</f>
        <v>4.89175989268897E-005</v>
      </c>
      <c r="N686" s="9" t="n">
        <f aca="false">B686/B656-1</f>
        <v>0.193645723915162</v>
      </c>
      <c r="O686" s="8" t="n">
        <f aca="false">MAX(O685,F686)</f>
        <v>204.295418779482</v>
      </c>
      <c r="P686" s="9" t="n">
        <f aca="false">F686/O686-1</f>
        <v>-0.00746138698961574</v>
      </c>
      <c r="Q686" s="8" t="n">
        <f aca="false">MAX(Q685,B686)</f>
        <v>4811.1564628872</v>
      </c>
      <c r="R686" s="9" t="n">
        <f aca="false">B686/Q686-1</f>
        <v>-0.0419108997021197</v>
      </c>
      <c r="S686" s="9" t="n">
        <f aca="false">B686/INDEX($B:$B,$E686)-1</f>
        <v>0.133905711008859</v>
      </c>
      <c r="T686" s="0" t="n">
        <f aca="false">IF(AND($A686&gt;=CrashTest!$B$3,$A686&lt;=CrashTest!$C$3),1,IF(AND($A686&gt;=CrashTest!$B$4,$A686&lt;=CrashTest!$C$4),2,IF(AND($A686&gt;=CrashTest!$B$5,$A686&lt;=CrashTest!$C$5),3,IF(AND($A686&gt;=CrashTest!$B$6,$A686&lt;=CrashTest!$C$6),4,IF(AND($A686&gt;=CrashTest!$B$7,$A686&lt;=CrashTest!$C$7),5,0)))))</f>
        <v>0</v>
      </c>
      <c r="U686" s="8" t="str">
        <f aca="false">IF(T686=0,"",IF(T685=T686,MAX(U685,B686),B686))</f>
        <v/>
      </c>
      <c r="V686" s="9" t="str">
        <f aca="false">IF(T686=0,"",B686/U686-1)</f>
        <v/>
      </c>
      <c r="W686" s="8" t="str">
        <f aca="false">IF(T686=0,"",IF(T685=T686,MAX(W685,F686),F686))</f>
        <v/>
      </c>
      <c r="X686" s="9" t="str">
        <f aca="false">IF(T686=0,"",F686/W686-1)</f>
        <v/>
      </c>
    </row>
    <row r="687" customFormat="false" ht="15" hidden="false" customHeight="false" outlineLevel="0" collapsed="false">
      <c r="A687" s="5" t="n">
        <v>44515</v>
      </c>
      <c r="B687" s="6" t="n">
        <v>4569.40776972531</v>
      </c>
      <c r="C687" s="7" t="n">
        <v>3252.031216</v>
      </c>
      <c r="D687" s="0" t="n">
        <f aca="false">INT((ROW()-3)/30)</f>
        <v>22</v>
      </c>
      <c r="E687" s="0" t="n">
        <f aca="false">2+30*D687</f>
        <v>662</v>
      </c>
      <c r="F687" s="8" t="n">
        <f aca="false">INDEX($F:$F,$E687)*(2*B687/INDEX($B:$B,$E687)-C687/INDEX($C:$C,$E687))</f>
        <v>204.945918056166</v>
      </c>
      <c r="G687" s="9" t="n">
        <f aca="false">B687/B686-1</f>
        <v>-0.00870130231930599</v>
      </c>
      <c r="H687" s="9" t="n">
        <f aca="false">F687/F686-1</f>
        <v>0.0107255252178446</v>
      </c>
      <c r="I687" s="9" t="n">
        <f aca="false">LN(B687/B686)</f>
        <v>-0.00873937969306984</v>
      </c>
      <c r="J687" s="9" t="n">
        <f aca="false">LN(F687/F686)</f>
        <v>0.0106684147690354</v>
      </c>
      <c r="K687" s="9" t="n">
        <f aca="false">F687/F680-1</f>
        <v>0.00668829172589636</v>
      </c>
      <c r="L687" s="9" t="n">
        <f aca="false">F687/F657-1</f>
        <v>0.0404859564357976</v>
      </c>
      <c r="M687" s="9" t="n">
        <f aca="false">B687/B680-1</f>
        <v>-0.0502475226126435</v>
      </c>
      <c r="N687" s="9" t="n">
        <f aca="false">B687/B657-1</f>
        <v>0.190952309322344</v>
      </c>
      <c r="O687" s="8" t="n">
        <f aca="false">MAX(O686,F687)</f>
        <v>204.945918056166</v>
      </c>
      <c r="P687" s="9" t="n">
        <f aca="false">F687/O687-1</f>
        <v>0</v>
      </c>
      <c r="Q687" s="8" t="n">
        <f aca="false">MAX(Q686,B687)</f>
        <v>4811.1564628872</v>
      </c>
      <c r="R687" s="9" t="n">
        <f aca="false">B687/Q687-1</f>
        <v>-0.0502475226126435</v>
      </c>
      <c r="S687" s="9" t="n">
        <f aca="false">B687/INDEX($B:$B,$E687)-1</f>
        <v>0.124039254615783</v>
      </c>
      <c r="T687" s="0" t="n">
        <f aca="false">IF(AND($A687&gt;=CrashTest!$B$3,$A687&lt;=CrashTest!$C$3),1,IF(AND($A687&gt;=CrashTest!$B$4,$A687&lt;=CrashTest!$C$4),2,IF(AND($A687&gt;=CrashTest!$B$5,$A687&lt;=CrashTest!$C$5),3,IF(AND($A687&gt;=CrashTest!$B$6,$A687&lt;=CrashTest!$C$6),4,IF(AND($A687&gt;=CrashTest!$B$7,$A687&lt;=CrashTest!$C$7),5,0)))))</f>
        <v>0</v>
      </c>
      <c r="U687" s="8" t="str">
        <f aca="false">IF(T687=0,"",IF(T686=T687,MAX(U686,B687),B687))</f>
        <v/>
      </c>
      <c r="V687" s="9" t="str">
        <f aca="false">IF(T687=0,"",B687/U687-1)</f>
        <v/>
      </c>
      <c r="W687" s="8" t="str">
        <f aca="false">IF(T687=0,"",IF(T686=T687,MAX(W686,F687),F687))</f>
        <v/>
      </c>
      <c r="X687" s="9" t="str">
        <f aca="false">IF(T687=0,"",F687/W687-1)</f>
        <v/>
      </c>
    </row>
    <row r="688" customFormat="false" ht="15" hidden="false" customHeight="false" outlineLevel="0" collapsed="false">
      <c r="A688" s="5" t="n">
        <v>44516</v>
      </c>
      <c r="B688" s="6" t="n">
        <v>4234.13146493279</v>
      </c>
      <c r="C688" s="7" t="n">
        <v>2863.236638</v>
      </c>
      <c r="D688" s="0" t="n">
        <f aca="false">INT((ROW()-3)/30)</f>
        <v>22</v>
      </c>
      <c r="E688" s="0" t="n">
        <f aca="false">2+30*D688</f>
        <v>662</v>
      </c>
      <c r="F688" s="8" t="n">
        <f aca="false">INDEX($F:$F,$E688)*(2*B688/INDEX($B:$B,$E688)-C688/INDEX($C:$C,$E688))</f>
        <v>200.751321417169</v>
      </c>
      <c r="G688" s="9" t="n">
        <f aca="false">B688/B687-1</f>
        <v>-0.0733741267334246</v>
      </c>
      <c r="H688" s="9" t="n">
        <f aca="false">F688/F687-1</f>
        <v>-0.0204668464675045</v>
      </c>
      <c r="I688" s="9" t="n">
        <f aca="false">LN(B688/B687)</f>
        <v>-0.0762053835893202</v>
      </c>
      <c r="J688" s="9" t="n">
        <f aca="false">LN(F688/F687)</f>
        <v>-0.0206791947660688</v>
      </c>
      <c r="K688" s="9" t="n">
        <f aca="false">F688/F681-1</f>
        <v>-0.0145403042251732</v>
      </c>
      <c r="L688" s="9" t="n">
        <f aca="false">F688/F658-1</f>
        <v>0.0316120206140293</v>
      </c>
      <c r="M688" s="9" t="n">
        <f aca="false">B688/B681-1</f>
        <v>-0.105911613124833</v>
      </c>
      <c r="N688" s="9" t="n">
        <f aca="false">B688/B658-1</f>
        <v>0.103673756301114</v>
      </c>
      <c r="O688" s="8" t="n">
        <f aca="false">MAX(O687,F688)</f>
        <v>204.945918056166</v>
      </c>
      <c r="P688" s="9" t="n">
        <f aca="false">F688/O688-1</f>
        <v>-0.0204668464675045</v>
      </c>
      <c r="Q688" s="8" t="n">
        <f aca="false">MAX(Q687,B688)</f>
        <v>4811.1564628872</v>
      </c>
      <c r="R688" s="9" t="n">
        <f aca="false">B688/Q688-1</f>
        <v>-0.119934781253847</v>
      </c>
      <c r="S688" s="9" t="n">
        <f aca="false">B688/INDEX($B:$B,$E688)-1</f>
        <v>0.0415638558942602</v>
      </c>
      <c r="T688" s="0" t="n">
        <f aca="false">IF(AND($A688&gt;=CrashTest!$B$3,$A688&lt;=CrashTest!$C$3),1,IF(AND($A688&gt;=CrashTest!$B$4,$A688&lt;=CrashTest!$C$4),2,IF(AND($A688&gt;=CrashTest!$B$5,$A688&lt;=CrashTest!$C$5),3,IF(AND($A688&gt;=CrashTest!$B$6,$A688&lt;=CrashTest!$C$6),4,IF(AND($A688&gt;=CrashTest!$B$7,$A688&lt;=CrashTest!$C$7),5,0)))))</f>
        <v>0</v>
      </c>
      <c r="U688" s="8" t="str">
        <f aca="false">IF(T688=0,"",IF(T687=T688,MAX(U687,B688),B688))</f>
        <v/>
      </c>
      <c r="V688" s="9" t="str">
        <f aca="false">IF(T688=0,"",B688/U688-1)</f>
        <v/>
      </c>
      <c r="W688" s="8" t="str">
        <f aca="false">IF(T688=0,"",IF(T687=T688,MAX(W687,F688),F688))</f>
        <v/>
      </c>
      <c r="X688" s="9" t="str">
        <f aca="false">IF(T688=0,"",F688/W688-1)</f>
        <v/>
      </c>
    </row>
    <row r="689" customFormat="false" ht="15" hidden="false" customHeight="false" outlineLevel="0" collapsed="false">
      <c r="A689" s="5" t="n">
        <v>44517</v>
      </c>
      <c r="B689" s="6" t="n">
        <v>4265.59900555231</v>
      </c>
      <c r="C689" s="7" t="n">
        <v>2937.064347</v>
      </c>
      <c r="D689" s="0" t="n">
        <f aca="false">INT((ROW()-3)/30)</f>
        <v>22</v>
      </c>
      <c r="E689" s="0" t="n">
        <f aca="false">2+30*D689</f>
        <v>662</v>
      </c>
      <c r="F689" s="8" t="n">
        <f aca="false">INDEX($F:$F,$E689)*(2*B689/INDEX($B:$B,$E689)-C689/INDEX($C:$C,$E689))</f>
        <v>198.449222778278</v>
      </c>
      <c r="G689" s="9" t="n">
        <f aca="false">B689/B688-1</f>
        <v>0.00743187614275453</v>
      </c>
      <c r="H689" s="9" t="n">
        <f aca="false">F689/F688-1</f>
        <v>-0.0114674146234218</v>
      </c>
      <c r="I689" s="9" t="n">
        <f aca="false">LN(B689/B688)</f>
        <v>0.00740439582082945</v>
      </c>
      <c r="J689" s="9" t="n">
        <f aca="false">LN(F689/F688)</f>
        <v>-0.0115336724468219</v>
      </c>
      <c r="K689" s="9" t="n">
        <f aca="false">F689/F682-1</f>
        <v>-0.0119675507164544</v>
      </c>
      <c r="L689" s="9" t="n">
        <f aca="false">F689/F659-1</f>
        <v>0.0124995748835921</v>
      </c>
      <c r="M689" s="9" t="n">
        <f aca="false">B689/B682-1</f>
        <v>-0.076701204484729</v>
      </c>
      <c r="N689" s="9" t="n">
        <f aca="false">B689/B659-1</f>
        <v>0.138687607394648</v>
      </c>
      <c r="O689" s="8" t="n">
        <f aca="false">MAX(O688,F689)</f>
        <v>204.945918056166</v>
      </c>
      <c r="P689" s="9" t="n">
        <f aca="false">F689/O689-1</f>
        <v>-0.0316995592764496</v>
      </c>
      <c r="Q689" s="8" t="n">
        <f aca="false">MAX(Q688,B689)</f>
        <v>4811.1564628872</v>
      </c>
      <c r="R689" s="9" t="n">
        <f aca="false">B689/Q689-1</f>
        <v>-0.11339424555058</v>
      </c>
      <c r="S689" s="9" t="n">
        <f aca="false">B689/INDEX($B:$B,$E689)-1</f>
        <v>0.0493046294660362</v>
      </c>
      <c r="T689" s="0" t="n">
        <f aca="false">IF(AND($A689&gt;=CrashTest!$B$3,$A689&lt;=CrashTest!$C$3),1,IF(AND($A689&gt;=CrashTest!$B$4,$A689&lt;=CrashTest!$C$4),2,IF(AND($A689&gt;=CrashTest!$B$5,$A689&lt;=CrashTest!$C$5),3,IF(AND($A689&gt;=CrashTest!$B$6,$A689&lt;=CrashTest!$C$6),4,IF(AND($A689&gt;=CrashTest!$B$7,$A689&lt;=CrashTest!$C$7),5,0)))))</f>
        <v>0</v>
      </c>
      <c r="U689" s="8" t="str">
        <f aca="false">IF(T689=0,"",IF(T688=T689,MAX(U688,B689),B689))</f>
        <v/>
      </c>
      <c r="V689" s="9" t="str">
        <f aca="false">IF(T689=0,"",B689/U689-1)</f>
        <v/>
      </c>
      <c r="W689" s="8" t="str">
        <f aca="false">IF(T689=0,"",IF(T688=T689,MAX(W688,F689),F689))</f>
        <v/>
      </c>
      <c r="X689" s="9" t="str">
        <f aca="false">IF(T689=0,"",F689/W689-1)</f>
        <v/>
      </c>
    </row>
    <row r="690" customFormat="false" ht="15" hidden="false" customHeight="false" outlineLevel="0" collapsed="false">
      <c r="A690" s="5" t="n">
        <v>44518</v>
      </c>
      <c r="B690" s="6" t="n">
        <v>3985.67437317358</v>
      </c>
      <c r="C690" s="7" t="n">
        <v>2652.619379</v>
      </c>
      <c r="D690" s="0" t="n">
        <f aca="false">INT((ROW()-3)/30)</f>
        <v>22</v>
      </c>
      <c r="E690" s="0" t="n">
        <f aca="false">2+30*D690</f>
        <v>662</v>
      </c>
      <c r="F690" s="8" t="n">
        <f aca="false">INDEX($F:$F,$E690)*(2*B690/INDEX($B:$B,$E690)-C690/INDEX($C:$C,$E690))</f>
        <v>192.047350431047</v>
      </c>
      <c r="G690" s="9" t="n">
        <f aca="false">B690/B689-1</f>
        <v>-0.0656237569481721</v>
      </c>
      <c r="H690" s="9" t="n">
        <f aca="false">F690/F689-1</f>
        <v>-0.0322594982112053</v>
      </c>
      <c r="I690" s="9" t="n">
        <f aca="false">LN(B690/B689)</f>
        <v>-0.0678760920474994</v>
      </c>
      <c r="J690" s="9" t="n">
        <f aca="false">LN(F690/F689)</f>
        <v>-0.0327913043090004</v>
      </c>
      <c r="K690" s="9" t="n">
        <f aca="false">F690/F683-1</f>
        <v>-0.0599527313025828</v>
      </c>
      <c r="L690" s="9" t="n">
        <f aca="false">F690/F660-1</f>
        <v>-0.018427183605477</v>
      </c>
      <c r="M690" s="9" t="n">
        <f aca="false">B690/B683-1</f>
        <v>-0.156961032463752</v>
      </c>
      <c r="N690" s="9" t="n">
        <f aca="false">B690/B660-1</f>
        <v>0.0285494127817785</v>
      </c>
      <c r="O690" s="8" t="n">
        <f aca="false">MAX(O689,F690)</f>
        <v>204.945918056166</v>
      </c>
      <c r="P690" s="9" t="n">
        <f aca="false">F690/O690-1</f>
        <v>-0.0629364456118803</v>
      </c>
      <c r="Q690" s="8" t="n">
        <f aca="false">MAX(Q689,B690)</f>
        <v>4811.1564628872</v>
      </c>
      <c r="R690" s="9" t="n">
        <f aca="false">B690/Q690-1</f>
        <v>-0.171576646089419</v>
      </c>
      <c r="S690" s="9" t="n">
        <f aca="false">B690/INDEX($B:$B,$E690)-1</f>
        <v>-0.0195546825026349</v>
      </c>
      <c r="T690" s="0" t="n">
        <f aca="false">IF(AND($A690&gt;=CrashTest!$B$3,$A690&lt;=CrashTest!$C$3),1,IF(AND($A690&gt;=CrashTest!$B$4,$A690&lt;=CrashTest!$C$4),2,IF(AND($A690&gt;=CrashTest!$B$5,$A690&lt;=CrashTest!$C$5),3,IF(AND($A690&gt;=CrashTest!$B$6,$A690&lt;=CrashTest!$C$6),4,IF(AND($A690&gt;=CrashTest!$B$7,$A690&lt;=CrashTest!$C$7),5,0)))))</f>
        <v>0</v>
      </c>
      <c r="U690" s="8" t="str">
        <f aca="false">IF(T690=0,"",IF(T689=T690,MAX(U689,B690),B690))</f>
        <v/>
      </c>
      <c r="V690" s="9" t="str">
        <f aca="false">IF(T690=0,"",B690/U690-1)</f>
        <v/>
      </c>
      <c r="W690" s="8" t="str">
        <f aca="false">IF(T690=0,"",IF(T689=T690,MAX(W689,F690),F690))</f>
        <v/>
      </c>
      <c r="X690" s="9" t="str">
        <f aca="false">IF(T690=0,"",F690/W690-1)</f>
        <v/>
      </c>
    </row>
    <row r="691" customFormat="false" ht="15" hidden="false" customHeight="false" outlineLevel="0" collapsed="false">
      <c r="A691" s="5" t="n">
        <v>44519</v>
      </c>
      <c r="B691" s="6" t="n">
        <v>4291.28635008767</v>
      </c>
      <c r="C691" s="7" t="n">
        <v>2913.190504</v>
      </c>
      <c r="D691" s="0" t="n">
        <f aca="false">INT((ROW()-3)/30)</f>
        <v>22</v>
      </c>
      <c r="E691" s="0" t="n">
        <f aca="false">2+30*D691</f>
        <v>662</v>
      </c>
      <c r="F691" s="8" t="n">
        <f aca="false">INDEX($F:$F,$E691)*(2*B691/INDEX($B:$B,$E691)-C691/INDEX($C:$C,$E691))</f>
        <v>202.645012891072</v>
      </c>
      <c r="G691" s="9" t="n">
        <f aca="false">B691/B690-1</f>
        <v>0.0766776079278015</v>
      </c>
      <c r="H691" s="9" t="n">
        <f aca="false">F691/F690-1</f>
        <v>0.0551825497005709</v>
      </c>
      <c r="I691" s="9" t="n">
        <f aca="false">LN(B691/B690)</f>
        <v>0.0738800106768658</v>
      </c>
      <c r="J691" s="9" t="n">
        <f aca="false">LN(F691/F690)</f>
        <v>0.0537137848511021</v>
      </c>
      <c r="K691" s="9" t="n">
        <f aca="false">F691/F684-1</f>
        <v>-0.00316785551482834</v>
      </c>
      <c r="L691" s="9" t="n">
        <f aca="false">F691/F661-1</f>
        <v>0.0380290697251533</v>
      </c>
      <c r="M691" s="9" t="n">
        <f aca="false">B691/B684-1</f>
        <v>-0.0796684268979403</v>
      </c>
      <c r="N691" s="9" t="n">
        <f aca="false">B691/B661-1</f>
        <v>0.0332017583123332</v>
      </c>
      <c r="O691" s="8" t="n">
        <f aca="false">MAX(O690,F691)</f>
        <v>204.945918056166</v>
      </c>
      <c r="P691" s="9" t="n">
        <f aca="false">F691/O691-1</f>
        <v>-0.0112268894492641</v>
      </c>
      <c r="Q691" s="8" t="n">
        <f aca="false">MAX(Q690,B691)</f>
        <v>4811.1564628872</v>
      </c>
      <c r="R691" s="9" t="n">
        <f aca="false">B691/Q691-1</f>
        <v>-0.10805512496003</v>
      </c>
      <c r="S691" s="9" t="n">
        <f aca="false">B691/INDEX($B:$B,$E691)-1</f>
        <v>0.0556235191470771</v>
      </c>
      <c r="T691" s="0" t="n">
        <f aca="false">IF(AND($A691&gt;=CrashTest!$B$3,$A691&lt;=CrashTest!$C$3),1,IF(AND($A691&gt;=CrashTest!$B$4,$A691&lt;=CrashTest!$C$4),2,IF(AND($A691&gt;=CrashTest!$B$5,$A691&lt;=CrashTest!$C$5),3,IF(AND($A691&gt;=CrashTest!$B$6,$A691&lt;=CrashTest!$C$6),4,IF(AND($A691&gt;=CrashTest!$B$7,$A691&lt;=CrashTest!$C$7),5,0)))))</f>
        <v>0</v>
      </c>
      <c r="U691" s="8" t="str">
        <f aca="false">IF(T691=0,"",IF(T690=T691,MAX(U690,B691),B691))</f>
        <v/>
      </c>
      <c r="V691" s="9" t="str">
        <f aca="false">IF(T691=0,"",B691/U691-1)</f>
        <v/>
      </c>
      <c r="W691" s="8" t="str">
        <f aca="false">IF(T691=0,"",IF(T690=T691,MAX(W690,F691),F691))</f>
        <v/>
      </c>
      <c r="X691" s="9" t="str">
        <f aca="false">IF(T691=0,"",F691/W691-1)</f>
        <v/>
      </c>
    </row>
    <row r="692" customFormat="false" ht="15" hidden="false" customHeight="false" outlineLevel="0" collapsed="false">
      <c r="A692" s="5" t="n">
        <v>44520</v>
      </c>
      <c r="B692" s="6" t="n">
        <v>4413.14425073057</v>
      </c>
      <c r="C692" s="7" t="n">
        <v>3015.358531</v>
      </c>
      <c r="D692" s="0" t="n">
        <f aca="false">INT((ROW()-3)/30)</f>
        <v>22</v>
      </c>
      <c r="E692" s="0" t="n">
        <f aca="false">2+30*D692</f>
        <v>662</v>
      </c>
      <c r="F692" s="8" t="n">
        <f aca="false">INDEX($F:$F,$E692)*(2*B692/INDEX($B:$B,$E692)-C692/INDEX($C:$C,$E692))</f>
        <v>206.995609495178</v>
      </c>
      <c r="G692" s="9" t="n">
        <f aca="false">B692/B691-1</f>
        <v>0.0283965903697874</v>
      </c>
      <c r="H692" s="9" t="n">
        <f aca="false">F692/F691-1</f>
        <v>0.0214690534054511</v>
      </c>
      <c r="I692" s="9" t="n">
        <f aca="false">LN(B692/B691)</f>
        <v>0.0280008809332604</v>
      </c>
      <c r="J692" s="9" t="n">
        <f aca="false">LN(F692/F691)</f>
        <v>0.0212418395698856</v>
      </c>
      <c r="K692" s="9" t="n">
        <f aca="false">F692/F685-1</f>
        <v>0.0138770735429417</v>
      </c>
      <c r="L692" s="9" t="n">
        <f aca="false">F692/F662-1</f>
        <v>0.0582070015697864</v>
      </c>
      <c r="M692" s="9" t="n">
        <f aca="false">B692/B685-1</f>
        <v>-0.0499033597887313</v>
      </c>
      <c r="N692" s="9" t="n">
        <f aca="false">B692/B662-1</f>
        <v>0.08559962780501</v>
      </c>
      <c r="O692" s="8" t="n">
        <f aca="false">MAX(O691,F692)</f>
        <v>206.995609495178</v>
      </c>
      <c r="P692" s="9" t="n">
        <f aca="false">F692/O692-1</f>
        <v>0</v>
      </c>
      <c r="Q692" s="8" t="n">
        <f aca="false">MAX(Q691,B692)</f>
        <v>4811.1564628872</v>
      </c>
      <c r="R692" s="9" t="n">
        <f aca="false">B692/Q692-1</f>
        <v>-0.0827269317110883</v>
      </c>
      <c r="S692" s="9" t="n">
        <f aca="false">B692/INDEX($B:$B,$E692)-1</f>
        <v>0.08559962780501</v>
      </c>
      <c r="T692" s="0" t="n">
        <f aca="false">IF(AND($A692&gt;=CrashTest!$B$3,$A692&lt;=CrashTest!$C$3),1,IF(AND($A692&gt;=CrashTest!$B$4,$A692&lt;=CrashTest!$C$4),2,IF(AND($A692&gt;=CrashTest!$B$5,$A692&lt;=CrashTest!$C$5),3,IF(AND($A692&gt;=CrashTest!$B$6,$A692&lt;=CrashTest!$C$6),4,IF(AND($A692&gt;=CrashTest!$B$7,$A692&lt;=CrashTest!$C$7),5,0)))))</f>
        <v>0</v>
      </c>
      <c r="U692" s="8" t="str">
        <f aca="false">IF(T692=0,"",IF(T691=T692,MAX(U691,B692),B692))</f>
        <v/>
      </c>
      <c r="V692" s="9" t="str">
        <f aca="false">IF(T692=0,"",B692/U692-1)</f>
        <v/>
      </c>
      <c r="W692" s="8" t="str">
        <f aca="false">IF(T692=0,"",IF(T691=T692,MAX(W691,F692),F692))</f>
        <v/>
      </c>
      <c r="X692" s="9" t="str">
        <f aca="false">IF(T692=0,"",F692/W692-1)</f>
        <v/>
      </c>
    </row>
    <row r="693" customFormat="false" ht="15" hidden="false" customHeight="false" outlineLevel="0" collapsed="false">
      <c r="A693" s="5" t="n">
        <v>44521</v>
      </c>
      <c r="B693" s="6" t="n">
        <v>4310.08043366452</v>
      </c>
      <c r="C693" s="7" t="n">
        <v>2823.61141</v>
      </c>
      <c r="D693" s="0" t="n">
        <f aca="false">INT((ROW()-3)/30)</f>
        <v>23</v>
      </c>
      <c r="E693" s="0" t="n">
        <f aca="false">2+30*D693</f>
        <v>692</v>
      </c>
      <c r="F693" s="8" t="n">
        <f aca="false">INDEX($F:$F,$E693)*(2*B693/INDEX($B:$B,$E693)-C693/INDEX($C:$C,$E693))</f>
        <v>210.490212486792</v>
      </c>
      <c r="G693" s="9" t="n">
        <f aca="false">B693/B692-1</f>
        <v>-0.0233538291998927</v>
      </c>
      <c r="H693" s="9" t="n">
        <f aca="false">F693/F692-1</f>
        <v>0.0168824981367277</v>
      </c>
      <c r="I693" s="9" t="n">
        <f aca="false">LN(B693/B692)</f>
        <v>-0.0236308513882334</v>
      </c>
      <c r="J693" s="9" t="n">
        <f aca="false">LN(F693/F692)</f>
        <v>0.0167415726694278</v>
      </c>
      <c r="K693" s="9" t="n">
        <f aca="false">F693/F686-1</f>
        <v>0.0380681527437099</v>
      </c>
      <c r="L693" s="9" t="n">
        <f aca="false">F693/F663-1</f>
        <v>0.0831945275935291</v>
      </c>
      <c r="M693" s="9" t="n">
        <f aca="false">B693/B686-1</f>
        <v>-0.0649604202324177</v>
      </c>
      <c r="N693" s="9" t="n">
        <f aca="false">B693/B663-1</f>
        <v>0.0841488229030452</v>
      </c>
      <c r="O693" s="8" t="n">
        <f aca="false">MAX(O692,F693)</f>
        <v>210.490212486792</v>
      </c>
      <c r="P693" s="9" t="n">
        <f aca="false">F693/O693-1</f>
        <v>0</v>
      </c>
      <c r="Q693" s="8" t="n">
        <f aca="false">MAX(Q692,B693)</f>
        <v>4811.1564628872</v>
      </c>
      <c r="R693" s="9" t="n">
        <f aca="false">B693/Q693-1</f>
        <v>-0.104148770277569</v>
      </c>
      <c r="S693" s="9" t="n">
        <f aca="false">B693/INDEX($B:$B,$E693)-1</f>
        <v>-0.0233538291998927</v>
      </c>
      <c r="T693" s="0" t="n">
        <f aca="false">IF(AND($A693&gt;=CrashTest!$B$3,$A693&lt;=CrashTest!$C$3),1,IF(AND($A693&gt;=CrashTest!$B$4,$A693&lt;=CrashTest!$C$4),2,IF(AND($A693&gt;=CrashTest!$B$5,$A693&lt;=CrashTest!$C$5),3,IF(AND($A693&gt;=CrashTest!$B$6,$A693&lt;=CrashTest!$C$6),4,IF(AND($A693&gt;=CrashTest!$B$7,$A693&lt;=CrashTest!$C$7),5,0)))))</f>
        <v>0</v>
      </c>
      <c r="U693" s="8" t="str">
        <f aca="false">IF(T693=0,"",IF(T692=T693,MAX(U692,B693),B693))</f>
        <v/>
      </c>
      <c r="V693" s="9" t="str">
        <f aca="false">IF(T693=0,"",B693/U693-1)</f>
        <v/>
      </c>
      <c r="W693" s="8" t="str">
        <f aca="false">IF(T693=0,"",IF(T692=T693,MAX(W692,F693),F693))</f>
        <v/>
      </c>
      <c r="X693" s="9" t="str">
        <f aca="false">IF(T693=0,"",F693/W693-1)</f>
        <v/>
      </c>
    </row>
    <row r="694" customFormat="false" ht="15" hidden="false" customHeight="false" outlineLevel="0" collapsed="false">
      <c r="A694" s="5" t="n">
        <v>44522</v>
      </c>
      <c r="B694" s="6" t="n">
        <v>4096.77240122735</v>
      </c>
      <c r="C694" s="7" t="n">
        <v>2606.006238</v>
      </c>
      <c r="D694" s="0" t="n">
        <f aca="false">INT((ROW()-3)/30)</f>
        <v>23</v>
      </c>
      <c r="E694" s="0" t="n">
        <f aca="false">2+30*D694</f>
        <v>692</v>
      </c>
      <c r="F694" s="8" t="n">
        <f aca="false">INDEX($F:$F,$E694)*(2*B694/INDEX($B:$B,$E694)-C694/INDEX($C:$C,$E694))</f>
        <v>205.418031736579</v>
      </c>
      <c r="G694" s="9" t="n">
        <f aca="false">B694/B693-1</f>
        <v>-0.0494904992424493</v>
      </c>
      <c r="H694" s="9" t="n">
        <f aca="false">F694/F693-1</f>
        <v>-0.0240969909730625</v>
      </c>
      <c r="I694" s="9" t="n">
        <f aca="false">LN(B694/B693)</f>
        <v>-0.0507571215669952</v>
      </c>
      <c r="J694" s="9" t="n">
        <f aca="false">LN(F694/F693)</f>
        <v>-0.0243920735041564</v>
      </c>
      <c r="K694" s="9" t="n">
        <f aca="false">F694/F687-1</f>
        <v>0.00230360128609042</v>
      </c>
      <c r="L694" s="9" t="n">
        <f aca="false">F694/F664-1</f>
        <v>0.0557140878631672</v>
      </c>
      <c r="M694" s="9" t="n">
        <f aca="false">B694/B687-1</f>
        <v>-0.103434710211116</v>
      </c>
      <c r="N694" s="9" t="n">
        <f aca="false">B694/B664-1</f>
        <v>-0.0150993957566995</v>
      </c>
      <c r="O694" s="8" t="n">
        <f aca="false">MAX(O693,F694)</f>
        <v>210.490212486792</v>
      </c>
      <c r="P694" s="9" t="n">
        <f aca="false">F694/O694-1</f>
        <v>-0.0240969909730625</v>
      </c>
      <c r="Q694" s="8" t="n">
        <f aca="false">MAX(Q693,B694)</f>
        <v>4811.1564628872</v>
      </c>
      <c r="R694" s="9" t="n">
        <f aca="false">B694/Q694-1</f>
        <v>-0.148484894883494</v>
      </c>
      <c r="S694" s="9" t="n">
        <f aca="false">B694/INDEX($B:$B,$E694)-1</f>
        <v>-0.0716885357760165</v>
      </c>
      <c r="T694" s="0" t="n">
        <f aca="false">IF(AND($A694&gt;=CrashTest!$B$3,$A694&lt;=CrashTest!$C$3),1,IF(AND($A694&gt;=CrashTest!$B$4,$A694&lt;=CrashTest!$C$4),2,IF(AND($A694&gt;=CrashTest!$B$5,$A694&lt;=CrashTest!$C$5),3,IF(AND($A694&gt;=CrashTest!$B$6,$A694&lt;=CrashTest!$C$6),4,IF(AND($A694&gt;=CrashTest!$B$7,$A694&lt;=CrashTest!$C$7),5,0)))))</f>
        <v>0</v>
      </c>
      <c r="U694" s="8" t="str">
        <f aca="false">IF(T694=0,"",IF(T693=T694,MAX(U693,B694),B694))</f>
        <v/>
      </c>
      <c r="V694" s="9" t="str">
        <f aca="false">IF(T694=0,"",B694/U694-1)</f>
        <v/>
      </c>
      <c r="W694" s="8" t="str">
        <f aca="false">IF(T694=0,"",IF(T693=T694,MAX(W693,F694),F694))</f>
        <v/>
      </c>
      <c r="X694" s="9" t="str">
        <f aca="false">IF(T694=0,"",F694/W694-1)</f>
        <v/>
      </c>
    </row>
    <row r="695" customFormat="false" ht="15" hidden="false" customHeight="false" outlineLevel="0" collapsed="false">
      <c r="A695" s="5" t="n">
        <v>44523</v>
      </c>
      <c r="B695" s="6" t="n">
        <v>4348.15622793688</v>
      </c>
      <c r="C695" s="7" t="n">
        <v>2921.913893</v>
      </c>
      <c r="D695" s="0" t="n">
        <f aca="false">INT((ROW()-3)/30)</f>
        <v>23</v>
      </c>
      <c r="E695" s="0" t="n">
        <f aca="false">2+30*D695</f>
        <v>692</v>
      </c>
      <c r="F695" s="8" t="n">
        <f aca="false">INDEX($F:$F,$E695)*(2*B695/INDEX($B:$B,$E695)-C695/INDEX($C:$C,$E695))</f>
        <v>207.313872250194</v>
      </c>
      <c r="G695" s="9" t="n">
        <f aca="false">B695/B694-1</f>
        <v>0.0613614333650114</v>
      </c>
      <c r="H695" s="9" t="n">
        <f aca="false">F695/F694-1</f>
        <v>0.00922918254832417</v>
      </c>
      <c r="I695" s="9" t="n">
        <f aca="false">LN(B695/B694)</f>
        <v>0.0595524551240403</v>
      </c>
      <c r="J695" s="9" t="n">
        <f aca="false">LN(F695/F694)</f>
        <v>0.00918685388306476</v>
      </c>
      <c r="K695" s="9" t="n">
        <f aca="false">F695/F688-1</f>
        <v>0.0326899508640723</v>
      </c>
      <c r="L695" s="9" t="n">
        <f aca="false">F695/F665-1</f>
        <v>0.0671226739067099</v>
      </c>
      <c r="M695" s="9" t="n">
        <f aca="false">B695/B688-1</f>
        <v>0.0269299061563031</v>
      </c>
      <c r="N695" s="9" t="n">
        <f aca="false">B695/B665-1</f>
        <v>0.0666150915930464</v>
      </c>
      <c r="O695" s="8" t="n">
        <f aca="false">MAX(O694,F695)</f>
        <v>210.490212486792</v>
      </c>
      <c r="P695" s="9" t="n">
        <f aca="false">F695/O695-1</f>
        <v>-0.015090203953294</v>
      </c>
      <c r="Q695" s="8" t="n">
        <f aca="false">MAX(Q694,B695)</f>
        <v>4811.1564628872</v>
      </c>
      <c r="R695" s="9" t="n">
        <f aca="false">B695/Q695-1</f>
        <v>-0.0962347075015871</v>
      </c>
      <c r="S695" s="9" t="n">
        <f aca="false">B695/INDEX($B:$B,$E695)-1</f>
        <v>-0.0147260137220604</v>
      </c>
      <c r="T695" s="0" t="n">
        <f aca="false">IF(AND($A695&gt;=CrashTest!$B$3,$A695&lt;=CrashTest!$C$3),1,IF(AND($A695&gt;=CrashTest!$B$4,$A695&lt;=CrashTest!$C$4),2,IF(AND($A695&gt;=CrashTest!$B$5,$A695&lt;=CrashTest!$C$5),3,IF(AND($A695&gt;=CrashTest!$B$6,$A695&lt;=CrashTest!$C$6),4,IF(AND($A695&gt;=CrashTest!$B$7,$A695&lt;=CrashTest!$C$7),5,0)))))</f>
        <v>0</v>
      </c>
      <c r="U695" s="8" t="str">
        <f aca="false">IF(T695=0,"",IF(T694=T695,MAX(U694,B695),B695))</f>
        <v/>
      </c>
      <c r="V695" s="9" t="str">
        <f aca="false">IF(T695=0,"",B695/U695-1)</f>
        <v/>
      </c>
      <c r="W695" s="8" t="str">
        <f aca="false">IF(T695=0,"",IF(T694=T695,MAX(W694,F695),F695))</f>
        <v/>
      </c>
      <c r="X695" s="9" t="str">
        <f aca="false">IF(T695=0,"",F695/W695-1)</f>
        <v/>
      </c>
    </row>
    <row r="696" customFormat="false" ht="15" hidden="false" customHeight="false" outlineLevel="0" collapsed="false">
      <c r="A696" s="5" t="n">
        <v>44524</v>
      </c>
      <c r="B696" s="6" t="n">
        <v>4261.96911367621</v>
      </c>
      <c r="C696" s="7" t="n">
        <v>2833.247084</v>
      </c>
      <c r="D696" s="0" t="n">
        <f aca="false">INT((ROW()-3)/30)</f>
        <v>23</v>
      </c>
      <c r="E696" s="0" t="n">
        <f aca="false">2+30*D696</f>
        <v>692</v>
      </c>
      <c r="F696" s="8" t="n">
        <f aca="false">INDEX($F:$F,$E696)*(2*B696/INDEX($B:$B,$E696)-C696/INDEX($C:$C,$E696))</f>
        <v>205.315492212396</v>
      </c>
      <c r="G696" s="9" t="n">
        <f aca="false">B696/B695-1</f>
        <v>-0.0198215311830146</v>
      </c>
      <c r="H696" s="9" t="n">
        <f aca="false">F696/F695-1</f>
        <v>-0.00963939371787803</v>
      </c>
      <c r="I696" s="9" t="n">
        <f aca="false">LN(B696/B695)</f>
        <v>-0.0200206128599813</v>
      </c>
      <c r="J696" s="9" t="n">
        <f aca="false">LN(F696/F695)</f>
        <v>-0.00968615340615966</v>
      </c>
      <c r="K696" s="9" t="n">
        <f aca="false">F696/F689-1</f>
        <v>0.0345996287513273</v>
      </c>
      <c r="L696" s="9" t="n">
        <f aca="false">F696/F666-1</f>
        <v>0.0507017930778926</v>
      </c>
      <c r="M696" s="9" t="n">
        <f aca="false">B696/B689-1</f>
        <v>-0.00085096884901148</v>
      </c>
      <c r="N696" s="9" t="n">
        <f aca="false">B696/B666-1</f>
        <v>0.0112847393798721</v>
      </c>
      <c r="O696" s="8" t="n">
        <f aca="false">MAX(O695,F696)</f>
        <v>210.490212486792</v>
      </c>
      <c r="P696" s="9" t="n">
        <f aca="false">F696/O696-1</f>
        <v>-0.0245841372539831</v>
      </c>
      <c r="Q696" s="8" t="n">
        <f aca="false">MAX(Q695,B696)</f>
        <v>4811.1564628872</v>
      </c>
      <c r="R696" s="9" t="n">
        <f aca="false">B696/Q696-1</f>
        <v>-0.114148719428971</v>
      </c>
      <c r="S696" s="9" t="n">
        <f aca="false">B696/INDEX($B:$B,$E696)-1</f>
        <v>-0.0342556527648815</v>
      </c>
      <c r="T696" s="0" t="n">
        <f aca="false">IF(AND($A696&gt;=CrashTest!$B$3,$A696&lt;=CrashTest!$C$3),1,IF(AND($A696&gt;=CrashTest!$B$4,$A696&lt;=CrashTest!$C$4),2,IF(AND($A696&gt;=CrashTest!$B$5,$A696&lt;=CrashTest!$C$5),3,IF(AND($A696&gt;=CrashTest!$B$6,$A696&lt;=CrashTest!$C$6),4,IF(AND($A696&gt;=CrashTest!$B$7,$A696&lt;=CrashTest!$C$7),5,0)))))</f>
        <v>0</v>
      </c>
      <c r="U696" s="8" t="str">
        <f aca="false">IF(T696=0,"",IF(T695=T696,MAX(U695,B696),B696))</f>
        <v/>
      </c>
      <c r="V696" s="9" t="str">
        <f aca="false">IF(T696=0,"",B696/U696-1)</f>
        <v/>
      </c>
      <c r="W696" s="8" t="str">
        <f aca="false">IF(T696=0,"",IF(T695=T696,MAX(W695,F696),F696))</f>
        <v/>
      </c>
      <c r="X696" s="9" t="str">
        <f aca="false">IF(T696=0,"",F696/W696-1)</f>
        <v/>
      </c>
    </row>
    <row r="697" customFormat="false" ht="15" hidden="false" customHeight="false" outlineLevel="0" collapsed="false">
      <c r="A697" s="5" t="n">
        <v>44525</v>
      </c>
      <c r="B697" s="6" t="n">
        <v>4526.04295119813</v>
      </c>
      <c r="C697" s="7" t="n">
        <v>3150.205512</v>
      </c>
      <c r="D697" s="0" t="n">
        <f aca="false">INT((ROW()-3)/30)</f>
        <v>23</v>
      </c>
      <c r="E697" s="0" t="n">
        <f aca="false">2+30*D697</f>
        <v>692</v>
      </c>
      <c r="F697" s="8" t="n">
        <f aca="false">INDEX($F:$F,$E697)*(2*B697/INDEX($B:$B,$E697)-C697/INDEX($C:$C,$E697))</f>
        <v>208.329633322234</v>
      </c>
      <c r="G697" s="9" t="n">
        <f aca="false">B697/B696-1</f>
        <v>0.0619605235229261</v>
      </c>
      <c r="H697" s="9" t="n">
        <f aca="false">F697/F696-1</f>
        <v>0.0146805342225189</v>
      </c>
      <c r="I697" s="9" t="n">
        <f aca="false">LN(B697/B696)</f>
        <v>0.060116750304871</v>
      </c>
      <c r="J697" s="9" t="n">
        <f aca="false">LN(F697/F696)</f>
        <v>0.0145738183429149</v>
      </c>
      <c r="K697" s="9" t="n">
        <f aca="false">F697/F690-1</f>
        <v>0.0847826478972027</v>
      </c>
      <c r="L697" s="9" t="n">
        <f aca="false">F697/F667-1</f>
        <v>0.0672079896026576</v>
      </c>
      <c r="M697" s="9" t="n">
        <f aca="false">B697/B690-1</f>
        <v>0.135577703402369</v>
      </c>
      <c r="N697" s="9" t="n">
        <f aca="false">B697/B667-1</f>
        <v>0.0957263643439348</v>
      </c>
      <c r="O697" s="8" t="n">
        <f aca="false">MAX(O696,F697)</f>
        <v>210.490212486792</v>
      </c>
      <c r="P697" s="9" t="n">
        <f aca="false">F697/O697-1</f>
        <v>-0.0102645112997524</v>
      </c>
      <c r="Q697" s="8" t="n">
        <f aca="false">MAX(Q696,B697)</f>
        <v>4811.1564628872</v>
      </c>
      <c r="R697" s="9" t="n">
        <f aca="false">B697/Q697-1</f>
        <v>-0.0592609103213351</v>
      </c>
      <c r="S697" s="9" t="n">
        <f aca="false">B697/INDEX($B:$B,$E697)-1</f>
        <v>0.0255823725791131</v>
      </c>
      <c r="T697" s="0" t="n">
        <f aca="false">IF(AND($A697&gt;=CrashTest!$B$3,$A697&lt;=CrashTest!$C$3),1,IF(AND($A697&gt;=CrashTest!$B$4,$A697&lt;=CrashTest!$C$4),2,IF(AND($A697&gt;=CrashTest!$B$5,$A697&lt;=CrashTest!$C$5),3,IF(AND($A697&gt;=CrashTest!$B$6,$A697&lt;=CrashTest!$C$6),4,IF(AND($A697&gt;=CrashTest!$B$7,$A697&lt;=CrashTest!$C$7),5,0)))))</f>
        <v>0</v>
      </c>
      <c r="U697" s="8" t="str">
        <f aca="false">IF(T697=0,"",IF(T696=T697,MAX(U696,B697),B697))</f>
        <v/>
      </c>
      <c r="V697" s="9" t="str">
        <f aca="false">IF(T697=0,"",B697/U697-1)</f>
        <v/>
      </c>
      <c r="W697" s="8" t="str">
        <f aca="false">IF(T697=0,"",IF(T696=T697,MAX(W696,F697),F697))</f>
        <v/>
      </c>
      <c r="X697" s="9" t="str">
        <f aca="false">IF(T697=0,"",F697/W697-1)</f>
        <v/>
      </c>
    </row>
    <row r="698" customFormat="false" ht="15" hidden="false" customHeight="false" outlineLevel="0" collapsed="false">
      <c r="A698" s="5" t="n">
        <v>44526</v>
      </c>
      <c r="B698" s="6" t="n">
        <v>4052.00856838106</v>
      </c>
      <c r="C698" s="7" t="n">
        <v>2549.944003</v>
      </c>
      <c r="D698" s="0" t="n">
        <f aca="false">INT((ROW()-3)/30)</f>
        <v>23</v>
      </c>
      <c r="E698" s="0" t="n">
        <f aca="false">2+30*D698</f>
        <v>692</v>
      </c>
      <c r="F698" s="8" t="n">
        <f aca="false">INDEX($F:$F,$E698)*(2*B698/INDEX($B:$B,$E698)-C698/INDEX($C:$C,$E698))</f>
        <v>205.067305529025</v>
      </c>
      <c r="G698" s="9" t="n">
        <f aca="false">B698/B697-1</f>
        <v>-0.104734839666421</v>
      </c>
      <c r="H698" s="9" t="n">
        <f aca="false">F698/F697-1</f>
        <v>-0.015659451520096</v>
      </c>
      <c r="I698" s="9" t="n">
        <f aca="false">LN(B698/B697)</f>
        <v>-0.110635336056997</v>
      </c>
      <c r="J698" s="9" t="n">
        <f aca="false">LN(F698/F697)</f>
        <v>-0.0157833559502177</v>
      </c>
      <c r="K698" s="9" t="n">
        <f aca="false">F698/F691-1</f>
        <v>0.0119533789822655</v>
      </c>
      <c r="L698" s="9" t="n">
        <f aca="false">F698/F668-1</f>
        <v>0.0471773316919797</v>
      </c>
      <c r="M698" s="9" t="n">
        <f aca="false">B698/B691-1</f>
        <v>-0.0557589874424768</v>
      </c>
      <c r="N698" s="9" t="n">
        <f aca="false">B698/B668-1</f>
        <v>0.0264429172473493</v>
      </c>
      <c r="O698" s="8" t="n">
        <f aca="false">MAX(O697,F698)</f>
        <v>210.490212486792</v>
      </c>
      <c r="P698" s="9" t="n">
        <f aca="false">F698/O698-1</f>
        <v>-0.0257632262027725</v>
      </c>
      <c r="Q698" s="8" t="n">
        <f aca="false">MAX(Q697,B698)</f>
        <v>4811.1564628872</v>
      </c>
      <c r="R698" s="9" t="n">
        <f aca="false">B698/Q698-1</f>
        <v>-0.157789068046765</v>
      </c>
      <c r="S698" s="9" t="n">
        <f aca="false">B698/INDEX($B:$B,$E698)-1</f>
        <v>-0.0818318327776678</v>
      </c>
      <c r="T698" s="0" t="n">
        <f aca="false">IF(AND($A698&gt;=CrashTest!$B$3,$A698&lt;=CrashTest!$C$3),1,IF(AND($A698&gt;=CrashTest!$B$4,$A698&lt;=CrashTest!$C$4),2,IF(AND($A698&gt;=CrashTest!$B$5,$A698&lt;=CrashTest!$C$5),3,IF(AND($A698&gt;=CrashTest!$B$6,$A698&lt;=CrashTest!$C$6),4,IF(AND($A698&gt;=CrashTest!$B$7,$A698&lt;=CrashTest!$C$7),5,0)))))</f>
        <v>0</v>
      </c>
      <c r="U698" s="8" t="str">
        <f aca="false">IF(T698=0,"",IF(T697=T698,MAX(U697,B698),B698))</f>
        <v/>
      </c>
      <c r="V698" s="9" t="str">
        <f aca="false">IF(T698=0,"",B698/U698-1)</f>
        <v/>
      </c>
      <c r="W698" s="8" t="str">
        <f aca="false">IF(T698=0,"",IF(T697=T698,MAX(W697,F698),F698))</f>
        <v/>
      </c>
      <c r="X698" s="9" t="str">
        <f aca="false">IF(T698=0,"",F698/W698-1)</f>
        <v/>
      </c>
    </row>
    <row r="699" customFormat="false" ht="15" hidden="false" customHeight="false" outlineLevel="0" collapsed="false">
      <c r="A699" s="5" t="n">
        <v>44527</v>
      </c>
      <c r="B699" s="6" t="n">
        <v>4086.92330187025</v>
      </c>
      <c r="C699" s="7" t="n">
        <v>2620.304972</v>
      </c>
      <c r="D699" s="0" t="n">
        <f aca="false">INT((ROW()-3)/30)</f>
        <v>23</v>
      </c>
      <c r="E699" s="0" t="n">
        <f aca="false">2+30*D699</f>
        <v>692</v>
      </c>
      <c r="F699" s="8" t="n">
        <f aca="false">INDEX($F:$F,$E699)*(2*B699/INDEX($B:$B,$E699)-C699/INDEX($C:$C,$E699))</f>
        <v>203.512534186939</v>
      </c>
      <c r="G699" s="9" t="n">
        <f aca="false">B699/B698-1</f>
        <v>0.00861664848431953</v>
      </c>
      <c r="H699" s="9" t="n">
        <f aca="false">F699/F698-1</f>
        <v>-0.00758176120798615</v>
      </c>
      <c r="I699" s="9" t="n">
        <f aca="false">LN(B699/B698)</f>
        <v>0.00857973705243384</v>
      </c>
      <c r="J699" s="9" t="n">
        <f aca="false">LN(F699/F698)</f>
        <v>-0.0076106488649996</v>
      </c>
      <c r="K699" s="9" t="n">
        <f aca="false">F699/F692-1</f>
        <v>-0.0168268076638651</v>
      </c>
      <c r="L699" s="9" t="n">
        <f aca="false">F699/F669-1</f>
        <v>0.0397694528338319</v>
      </c>
      <c r="M699" s="9" t="n">
        <f aca="false">B699/B692-1</f>
        <v>-0.0739203004312212</v>
      </c>
      <c r="N699" s="9" t="n">
        <f aca="false">B699/B669-1</f>
        <v>-0.0448369402059243</v>
      </c>
      <c r="O699" s="8" t="n">
        <f aca="false">MAX(O698,F699)</f>
        <v>210.490212486792</v>
      </c>
      <c r="P699" s="9" t="n">
        <f aca="false">F699/O699-1</f>
        <v>-0.0331496567817419</v>
      </c>
      <c r="Q699" s="8" t="n">
        <f aca="false">MAX(Q698,B699)</f>
        <v>4811.1564628872</v>
      </c>
      <c r="R699" s="9" t="n">
        <f aca="false">B699/Q699-1</f>
        <v>-0.150532032496473</v>
      </c>
      <c r="S699" s="9" t="n">
        <f aca="false">B699/INDEX($B:$B,$E699)-1</f>
        <v>-0.0739203004312212</v>
      </c>
      <c r="T699" s="0" t="n">
        <f aca="false">IF(AND($A699&gt;=CrashTest!$B$3,$A699&lt;=CrashTest!$C$3),1,IF(AND($A699&gt;=CrashTest!$B$4,$A699&lt;=CrashTest!$C$4),2,IF(AND($A699&gt;=CrashTest!$B$5,$A699&lt;=CrashTest!$C$5),3,IF(AND($A699&gt;=CrashTest!$B$6,$A699&lt;=CrashTest!$C$6),4,IF(AND($A699&gt;=CrashTest!$B$7,$A699&lt;=CrashTest!$C$7),5,0)))))</f>
        <v>0</v>
      </c>
      <c r="U699" s="8" t="str">
        <f aca="false">IF(T699=0,"",IF(T698=T699,MAX(U698,B699),B699))</f>
        <v/>
      </c>
      <c r="V699" s="9" t="str">
        <f aca="false">IF(T699=0,"",B699/U699-1)</f>
        <v/>
      </c>
      <c r="W699" s="8" t="str">
        <f aca="false">IF(T699=0,"",IF(T698=T699,MAX(W698,F699),F699))</f>
        <v/>
      </c>
      <c r="X699" s="9" t="str">
        <f aca="false">IF(T699=0,"",F699/W699-1)</f>
        <v/>
      </c>
    </row>
    <row r="700" customFormat="false" ht="15" hidden="false" customHeight="false" outlineLevel="0" collapsed="false">
      <c r="A700" s="5" t="n">
        <v>44528</v>
      </c>
      <c r="B700" s="6" t="n">
        <v>4291.07917124489</v>
      </c>
      <c r="C700" s="7" t="n">
        <v>2867.61689</v>
      </c>
      <c r="D700" s="0" t="n">
        <f aca="false">INT((ROW()-3)/30)</f>
        <v>23</v>
      </c>
      <c r="E700" s="0" t="n">
        <f aca="false">2+30*D700</f>
        <v>692</v>
      </c>
      <c r="F700" s="8" t="n">
        <f aca="false">INDEX($F:$F,$E700)*(2*B700/INDEX($B:$B,$E700)-C700/INDEX($C:$C,$E700))</f>
        <v>205.686880764561</v>
      </c>
      <c r="G700" s="9" t="n">
        <f aca="false">B700/B699-1</f>
        <v>0.0499534379030835</v>
      </c>
      <c r="H700" s="9" t="n">
        <f aca="false">F700/F699-1</f>
        <v>0.0106840917013258</v>
      </c>
      <c r="I700" s="9" t="n">
        <f aca="false">LN(B700/B699)</f>
        <v>0.0487458183319637</v>
      </c>
      <c r="J700" s="9" t="n">
        <f aca="false">LN(F700/F699)</f>
        <v>0.0106274200926691</v>
      </c>
      <c r="K700" s="9" t="n">
        <f aca="false">F700/F693-1</f>
        <v>-0.0228197390533397</v>
      </c>
      <c r="L700" s="9" t="n">
        <f aca="false">F700/F670-1</f>
        <v>0.0437108212822752</v>
      </c>
      <c r="M700" s="9" t="n">
        <f aca="false">B700/B693-1</f>
        <v>-0.004408563299937</v>
      </c>
      <c r="N700" s="9" t="n">
        <f aca="false">B700/B670-1</f>
        <v>-0.02766881498032</v>
      </c>
      <c r="O700" s="8" t="n">
        <f aca="false">MAX(O699,F700)</f>
        <v>210.490212486792</v>
      </c>
      <c r="P700" s="9" t="n">
        <f aca="false">F700/O700-1</f>
        <v>-0.0228197390533397</v>
      </c>
      <c r="Q700" s="8" t="n">
        <f aca="false">MAX(Q699,B700)</f>
        <v>4811.1564628872</v>
      </c>
      <c r="R700" s="9" t="n">
        <f aca="false">B700/Q700-1</f>
        <v>-0.108098187131127</v>
      </c>
      <c r="S700" s="9" t="n">
        <f aca="false">B700/INDEX($B:$B,$E700)-1</f>
        <v>-0.0276594356655061</v>
      </c>
      <c r="T700" s="0" t="n">
        <f aca="false">IF(AND($A700&gt;=CrashTest!$B$3,$A700&lt;=CrashTest!$C$3),1,IF(AND($A700&gt;=CrashTest!$B$4,$A700&lt;=CrashTest!$C$4),2,IF(AND($A700&gt;=CrashTest!$B$5,$A700&lt;=CrashTest!$C$5),3,IF(AND($A700&gt;=CrashTest!$B$6,$A700&lt;=CrashTest!$C$6),4,IF(AND($A700&gt;=CrashTest!$B$7,$A700&lt;=CrashTest!$C$7),5,0)))))</f>
        <v>0</v>
      </c>
      <c r="U700" s="8" t="str">
        <f aca="false">IF(T700=0,"",IF(T699=T700,MAX(U699,B700),B700))</f>
        <v/>
      </c>
      <c r="V700" s="9" t="str">
        <f aca="false">IF(T700=0,"",B700/U700-1)</f>
        <v/>
      </c>
      <c r="W700" s="8" t="str">
        <f aca="false">IF(T700=0,"",IF(T699=T700,MAX(W699,F700),F700))</f>
        <v/>
      </c>
      <c r="X700" s="9" t="str">
        <f aca="false">IF(T700=0,"",F700/W700-1)</f>
        <v/>
      </c>
    </row>
    <row r="701" customFormat="false" ht="15" hidden="false" customHeight="false" outlineLevel="0" collapsed="false">
      <c r="A701" s="5" t="n">
        <v>44529</v>
      </c>
      <c r="B701" s="6" t="n">
        <v>4448.40999064874</v>
      </c>
      <c r="C701" s="7" t="n">
        <v>3053.592497</v>
      </c>
      <c r="D701" s="0" t="n">
        <f aca="false">INT((ROW()-3)/30)</f>
        <v>23</v>
      </c>
      <c r="E701" s="0" t="n">
        <f aca="false">2+30*D701</f>
        <v>692</v>
      </c>
      <c r="F701" s="8" t="n">
        <f aca="false">INDEX($F:$F,$E701)*(2*B701/INDEX($B:$B,$E701)-C701/INDEX($C:$C,$E701))</f>
        <v>207.679191091941</v>
      </c>
      <c r="G701" s="9" t="n">
        <f aca="false">B701/B700-1</f>
        <v>0.0366646275039961</v>
      </c>
      <c r="H701" s="9" t="n">
        <f aca="false">F701/F700-1</f>
        <v>0.00968613224126824</v>
      </c>
      <c r="I701" s="9" t="n">
        <f aca="false">LN(B701/B700)</f>
        <v>0.0360084704831526</v>
      </c>
      <c r="J701" s="9" t="n">
        <f aca="false">LN(F701/F700)</f>
        <v>0.00963952240006439</v>
      </c>
      <c r="K701" s="9" t="n">
        <f aca="false">F701/F694-1</f>
        <v>0.0110075991686103</v>
      </c>
      <c r="L701" s="9" t="n">
        <f aca="false">F701/F671-1</f>
        <v>0.059812159058501</v>
      </c>
      <c r="M701" s="9" t="n">
        <f aca="false">B701/B694-1</f>
        <v>0.0858328349693145</v>
      </c>
      <c r="N701" s="9" t="n">
        <f aca="false">B701/B671-1</f>
        <v>0.0317919808371243</v>
      </c>
      <c r="O701" s="8" t="n">
        <f aca="false">MAX(O700,F701)</f>
        <v>210.490212486792</v>
      </c>
      <c r="P701" s="9" t="n">
        <f aca="false">F701/O701-1</f>
        <v>-0.0133546418222534</v>
      </c>
      <c r="Q701" s="8" t="n">
        <f aca="false">MAX(Q700,B701)</f>
        <v>4811.1564628872</v>
      </c>
      <c r="R701" s="9" t="n">
        <f aca="false">B701/Q701-1</f>
        <v>-0.0753969393921506</v>
      </c>
      <c r="S701" s="9" t="n">
        <f aca="false">B701/INDEX($B:$B,$E701)-1</f>
        <v>0.00799106893284352</v>
      </c>
      <c r="T701" s="0" t="n">
        <f aca="false">IF(AND($A701&gt;=CrashTest!$B$3,$A701&lt;=CrashTest!$C$3),1,IF(AND($A701&gt;=CrashTest!$B$4,$A701&lt;=CrashTest!$C$4),2,IF(AND($A701&gt;=CrashTest!$B$5,$A701&lt;=CrashTest!$C$5),3,IF(AND($A701&gt;=CrashTest!$B$6,$A701&lt;=CrashTest!$C$6),4,IF(AND($A701&gt;=CrashTest!$B$7,$A701&lt;=CrashTest!$C$7),5,0)))))</f>
        <v>0</v>
      </c>
      <c r="U701" s="8" t="str">
        <f aca="false">IF(T701=0,"",IF(T700=T701,MAX(U700,B701),B701))</f>
        <v/>
      </c>
      <c r="V701" s="9" t="str">
        <f aca="false">IF(T701=0,"",B701/U701-1)</f>
        <v/>
      </c>
      <c r="W701" s="8" t="str">
        <f aca="false">IF(T701=0,"",IF(T700=T701,MAX(W700,F701),F701))</f>
        <v/>
      </c>
      <c r="X701" s="9" t="str">
        <f aca="false">IF(T701=0,"",F701/W701-1)</f>
        <v/>
      </c>
    </row>
    <row r="702" customFormat="false" ht="15" hidden="false" customHeight="false" outlineLevel="0" collapsed="false">
      <c r="A702" s="5" t="n">
        <v>44530</v>
      </c>
      <c r="B702" s="6" t="n">
        <v>4645.05362711864</v>
      </c>
      <c r="C702" s="7" t="n">
        <v>3279.213726</v>
      </c>
      <c r="D702" s="0" t="n">
        <f aca="false">INT((ROW()-3)/30)</f>
        <v>23</v>
      </c>
      <c r="E702" s="0" t="n">
        <f aca="false">2+30*D702</f>
        <v>692</v>
      </c>
      <c r="F702" s="8" t="n">
        <f aca="false">INDEX($F:$F,$E702)*(2*B702/INDEX($B:$B,$E702)-C702/INDEX($C:$C,$E702))</f>
        <v>210.637827878512</v>
      </c>
      <c r="G702" s="9" t="n">
        <f aca="false">B702/B701-1</f>
        <v>0.0442053760519547</v>
      </c>
      <c r="H702" s="9" t="n">
        <f aca="false">F702/F701-1</f>
        <v>0.0142461879354183</v>
      </c>
      <c r="I702" s="9" t="n">
        <f aca="false">LN(B702/B701)</f>
        <v>0.0432561904698134</v>
      </c>
      <c r="J702" s="9" t="n">
        <f aca="false">LN(F702/F701)</f>
        <v>0.0141456645914834</v>
      </c>
      <c r="K702" s="9" t="n">
        <f aca="false">F702/F695-1</f>
        <v>0.0160334452887296</v>
      </c>
      <c r="L702" s="9" t="n">
        <f aca="false">F702/F672-1</f>
        <v>0.066805736733687</v>
      </c>
      <c r="M702" s="9" t="n">
        <f aca="false">B702/B695-1</f>
        <v>0.0682812170533791</v>
      </c>
      <c r="N702" s="9" t="n">
        <f aca="false">B702/B672-1</f>
        <v>0.0817631440056421</v>
      </c>
      <c r="O702" s="8" t="n">
        <f aca="false">MAX(O701,F702)</f>
        <v>210.637827878512</v>
      </c>
      <c r="P702" s="9" t="n">
        <f aca="false">F702/O702-1</f>
        <v>0</v>
      </c>
      <c r="Q702" s="8" t="n">
        <f aca="false">MAX(Q701,B702)</f>
        <v>4811.1564628872</v>
      </c>
      <c r="R702" s="9" t="n">
        <f aca="false">B702/Q702-1</f>
        <v>-0.0345245133991924</v>
      </c>
      <c r="S702" s="9" t="n">
        <f aca="false">B702/INDEX($B:$B,$E702)-1</f>
        <v>0.0525496931920317</v>
      </c>
      <c r="T702" s="0" t="n">
        <f aca="false">IF(AND($A702&gt;=CrashTest!$B$3,$A702&lt;=CrashTest!$C$3),1,IF(AND($A702&gt;=CrashTest!$B$4,$A702&lt;=CrashTest!$C$4),2,IF(AND($A702&gt;=CrashTest!$B$5,$A702&lt;=CrashTest!$C$5),3,IF(AND($A702&gt;=CrashTest!$B$6,$A702&lt;=CrashTest!$C$6),4,IF(AND($A702&gt;=CrashTest!$B$7,$A702&lt;=CrashTest!$C$7),5,0)))))</f>
        <v>0</v>
      </c>
      <c r="U702" s="8" t="str">
        <f aca="false">IF(T702=0,"",IF(T701=T702,MAX(U701,B702),B702))</f>
        <v/>
      </c>
      <c r="V702" s="9" t="str">
        <f aca="false">IF(T702=0,"",B702/U702-1)</f>
        <v/>
      </c>
      <c r="W702" s="8" t="str">
        <f aca="false">IF(T702=0,"",IF(T701=T702,MAX(W701,F702),F702))</f>
        <v/>
      </c>
      <c r="X702" s="9" t="str">
        <f aca="false">IF(T702=0,"",F702/W702-1)</f>
        <v/>
      </c>
    </row>
    <row r="703" customFormat="false" ht="15" hidden="false" customHeight="false" outlineLevel="0" collapsed="false">
      <c r="A703" s="5" t="n">
        <v>44531</v>
      </c>
      <c r="B703" s="6" t="n">
        <v>4584.53445119813</v>
      </c>
      <c r="C703" s="7" t="n">
        <v>3223.753104</v>
      </c>
      <c r="D703" s="0" t="n">
        <f aca="false">INT((ROW()-3)/30)</f>
        <v>23</v>
      </c>
      <c r="E703" s="0" t="n">
        <f aca="false">2+30*D703</f>
        <v>692</v>
      </c>
      <c r="F703" s="8" t="n">
        <f aca="false">INDEX($F:$F,$E703)*(2*B703/INDEX($B:$B,$E703)-C703/INDEX($C:$C,$E703))</f>
        <v>208.767814811885</v>
      </c>
      <c r="G703" s="9" t="n">
        <f aca="false">B703/B702-1</f>
        <v>-0.0130287356785697</v>
      </c>
      <c r="H703" s="9" t="n">
        <f aca="false">F703/F702-1</f>
        <v>-0.00887785962028564</v>
      </c>
      <c r="I703" s="9" t="n">
        <f aca="false">LN(B703/B702)</f>
        <v>-0.0131143541351655</v>
      </c>
      <c r="J703" s="9" t="n">
        <f aca="false">LN(F703/F702)</f>
        <v>-0.00891750262040873</v>
      </c>
      <c r="K703" s="9" t="n">
        <f aca="false">F703/F696-1</f>
        <v>0.0168147204202056</v>
      </c>
      <c r="L703" s="9" t="n">
        <f aca="false">F703/F673-1</f>
        <v>0.0560463586557611</v>
      </c>
      <c r="M703" s="9" t="n">
        <f aca="false">B703/B696-1</f>
        <v>0.0756845788691527</v>
      </c>
      <c r="N703" s="9" t="n">
        <f aca="false">B703/B673-1</f>
        <v>0.05981485618087</v>
      </c>
      <c r="O703" s="8" t="n">
        <f aca="false">MAX(O702,F703)</f>
        <v>210.637827878512</v>
      </c>
      <c r="P703" s="9" t="n">
        <f aca="false">F703/O703-1</f>
        <v>-0.00887785962028564</v>
      </c>
      <c r="Q703" s="8" t="n">
        <f aca="false">MAX(Q702,B703)</f>
        <v>4811.1564628872</v>
      </c>
      <c r="R703" s="9" t="n">
        <f aca="false">B703/Q703-1</f>
        <v>-0.0471034383182527</v>
      </c>
      <c r="S703" s="9" t="n">
        <f aca="false">B703/INDEX($B:$B,$E703)-1</f>
        <v>0.0388363014508732</v>
      </c>
      <c r="T703" s="0" t="n">
        <f aca="false">IF(AND($A703&gt;=CrashTest!$B$3,$A703&lt;=CrashTest!$C$3),1,IF(AND($A703&gt;=CrashTest!$B$4,$A703&lt;=CrashTest!$C$4),2,IF(AND($A703&gt;=CrashTest!$B$5,$A703&lt;=CrashTest!$C$5),3,IF(AND($A703&gt;=CrashTest!$B$6,$A703&lt;=CrashTest!$C$6),4,IF(AND($A703&gt;=CrashTest!$B$7,$A703&lt;=CrashTest!$C$7),5,0)))))</f>
        <v>0</v>
      </c>
      <c r="U703" s="8" t="str">
        <f aca="false">IF(T703=0,"",IF(T702=T703,MAX(U702,B703),B703))</f>
        <v/>
      </c>
      <c r="V703" s="9" t="str">
        <f aca="false">IF(T703=0,"",B703/U703-1)</f>
        <v/>
      </c>
      <c r="W703" s="8" t="str">
        <f aca="false">IF(T703=0,"",IF(T702=T703,MAX(W702,F703),F703))</f>
        <v/>
      </c>
      <c r="X703" s="9" t="str">
        <f aca="false">IF(T703=0,"",F703/W703-1)</f>
        <v/>
      </c>
    </row>
    <row r="704" customFormat="false" ht="15" hidden="false" customHeight="false" outlineLevel="0" collapsed="false">
      <c r="A704" s="5" t="n">
        <v>44532</v>
      </c>
      <c r="B704" s="6" t="n">
        <v>4527.54475686733</v>
      </c>
      <c r="C704" s="7" t="n">
        <v>3131.96148</v>
      </c>
      <c r="D704" s="0" t="n">
        <f aca="false">INT((ROW()-3)/30)</f>
        <v>23</v>
      </c>
      <c r="E704" s="0" t="n">
        <f aca="false">2+30*D704</f>
        <v>692</v>
      </c>
      <c r="F704" s="8" t="n">
        <f aca="false">INDEX($F:$F,$E704)*(2*B704/INDEX($B:$B,$E704)-C704/INDEX($C:$C,$E704))</f>
        <v>209.722915557552</v>
      </c>
      <c r="G704" s="9" t="n">
        <f aca="false">B704/B703-1</f>
        <v>-0.0124308574703603</v>
      </c>
      <c r="H704" s="9" t="n">
        <f aca="false">F704/F703-1</f>
        <v>0.00457494248588053</v>
      </c>
      <c r="I704" s="9" t="n">
        <f aca="false">LN(B704/B703)</f>
        <v>-0.0125087669064546</v>
      </c>
      <c r="J704" s="9" t="n">
        <f aca="false">LN(F704/F703)</f>
        <v>0.00456450924538735</v>
      </c>
      <c r="K704" s="9" t="n">
        <f aca="false">F704/F697-1</f>
        <v>0.00668787350651767</v>
      </c>
      <c r="L704" s="9" t="n">
        <f aca="false">F704/F674-1</f>
        <v>0.0526261165992492</v>
      </c>
      <c r="M704" s="9" t="n">
        <f aca="false">B704/B697-1</f>
        <v>0.000331814276928633</v>
      </c>
      <c r="N704" s="9" t="n">
        <f aca="false">B704/B674-1</f>
        <v>-0.0128281462279533</v>
      </c>
      <c r="O704" s="8" t="n">
        <f aca="false">MAX(O703,F704)</f>
        <v>210.637827878512</v>
      </c>
      <c r="P704" s="9" t="n">
        <f aca="false">F704/O704-1</f>
        <v>-0.00434353283156552</v>
      </c>
      <c r="Q704" s="8" t="n">
        <f aca="false">MAX(Q703,B704)</f>
        <v>4811.1564628872</v>
      </c>
      <c r="R704" s="9" t="n">
        <f aca="false">B704/Q704-1</f>
        <v>-0.0589487596605148</v>
      </c>
      <c r="S704" s="9" t="n">
        <f aca="false">B704/INDEX($B:$B,$E704)-1</f>
        <v>0.025922675452501</v>
      </c>
      <c r="T704" s="0" t="n">
        <f aca="false">IF(AND($A704&gt;=CrashTest!$B$3,$A704&lt;=CrashTest!$C$3),1,IF(AND($A704&gt;=CrashTest!$B$4,$A704&lt;=CrashTest!$C$4),2,IF(AND($A704&gt;=CrashTest!$B$5,$A704&lt;=CrashTest!$C$5),3,IF(AND($A704&gt;=CrashTest!$B$6,$A704&lt;=CrashTest!$C$6),4,IF(AND($A704&gt;=CrashTest!$B$7,$A704&lt;=CrashTest!$C$7),5,0)))))</f>
        <v>0</v>
      </c>
      <c r="U704" s="8" t="str">
        <f aca="false">IF(T704=0,"",IF(T703=T704,MAX(U703,B704),B704))</f>
        <v/>
      </c>
      <c r="V704" s="9" t="str">
        <f aca="false">IF(T704=0,"",B704/U704-1)</f>
        <v/>
      </c>
      <c r="W704" s="8" t="str">
        <f aca="false">IF(T704=0,"",IF(T703=T704,MAX(W703,F704),F704))</f>
        <v/>
      </c>
      <c r="X704" s="9" t="str">
        <f aca="false">IF(T704=0,"",F704/W704-1)</f>
        <v/>
      </c>
    </row>
    <row r="705" customFormat="false" ht="15" hidden="false" customHeight="false" outlineLevel="0" collapsed="false">
      <c r="A705" s="5" t="n">
        <v>44533</v>
      </c>
      <c r="B705" s="6" t="n">
        <v>4232.93315078901</v>
      </c>
      <c r="C705" s="7" t="n">
        <v>2768.682614</v>
      </c>
      <c r="D705" s="0" t="n">
        <f aca="false">INT((ROW()-3)/30)</f>
        <v>23</v>
      </c>
      <c r="E705" s="0" t="n">
        <f aca="false">2+30*D705</f>
        <v>692</v>
      </c>
      <c r="F705" s="8" t="n">
        <f aca="false">INDEX($F:$F,$E705)*(2*B705/INDEX($B:$B,$E705)-C705/INDEX($C:$C,$E705))</f>
        <v>207.023830411965</v>
      </c>
      <c r="G705" s="9" t="n">
        <f aca="false">B705/B704-1</f>
        <v>-0.0650709428397049</v>
      </c>
      <c r="H705" s="9" t="n">
        <f aca="false">F705/F704-1</f>
        <v>-0.0128697674186515</v>
      </c>
      <c r="I705" s="9" t="n">
        <f aca="false">LN(B705/B704)</f>
        <v>-0.0672846272669519</v>
      </c>
      <c r="J705" s="9" t="n">
        <f aca="false">LN(F705/F704)</f>
        <v>-0.0129533003489127</v>
      </c>
      <c r="K705" s="9" t="n">
        <f aca="false">F705/F698-1</f>
        <v>0.00954089135707248</v>
      </c>
      <c r="L705" s="9" t="n">
        <f aca="false">F705/F675-1</f>
        <v>0.037677726624944</v>
      </c>
      <c r="M705" s="9" t="n">
        <f aca="false">B705/B698-1</f>
        <v>0.0446505922568266</v>
      </c>
      <c r="N705" s="9" t="n">
        <f aca="false">B705/B675-1</f>
        <v>-0.07956745891366</v>
      </c>
      <c r="O705" s="8" t="n">
        <f aca="false">MAX(O704,F705)</f>
        <v>210.637827878512</v>
      </c>
      <c r="P705" s="9" t="n">
        <f aca="false">F705/O705-1</f>
        <v>-0.0171573999928994</v>
      </c>
      <c r="Q705" s="8" t="n">
        <f aca="false">MAX(Q704,B705)</f>
        <v>4811.1564628872</v>
      </c>
      <c r="R705" s="9" t="n">
        <f aca="false">B705/Q705-1</f>
        <v>-0.120183851129879</v>
      </c>
      <c r="S705" s="9" t="n">
        <f aca="false">B705/INDEX($B:$B,$E705)-1</f>
        <v>-0.0408350803198257</v>
      </c>
      <c r="T705" s="0" t="n">
        <f aca="false">IF(AND($A705&gt;=CrashTest!$B$3,$A705&lt;=CrashTest!$C$3),1,IF(AND($A705&gt;=CrashTest!$B$4,$A705&lt;=CrashTest!$C$4),2,IF(AND($A705&gt;=CrashTest!$B$5,$A705&lt;=CrashTest!$C$5),3,IF(AND($A705&gt;=CrashTest!$B$6,$A705&lt;=CrashTest!$C$6),4,IF(AND($A705&gt;=CrashTest!$B$7,$A705&lt;=CrashTest!$C$7),5,0)))))</f>
        <v>0</v>
      </c>
      <c r="U705" s="8" t="str">
        <f aca="false">IF(T705=0,"",IF(T704=T705,MAX(U704,B705),B705))</f>
        <v/>
      </c>
      <c r="V705" s="9" t="str">
        <f aca="false">IF(T705=0,"",B705/U705-1)</f>
        <v/>
      </c>
      <c r="W705" s="8" t="str">
        <f aca="false">IF(T705=0,"",IF(T704=T705,MAX(W704,F705),F705))</f>
        <v/>
      </c>
      <c r="X705" s="9" t="str">
        <f aca="false">IF(T705=0,"",F705/W705-1)</f>
        <v/>
      </c>
    </row>
    <row r="706" customFormat="false" ht="15" hidden="false" customHeight="false" outlineLevel="0" collapsed="false">
      <c r="A706" s="5" t="n">
        <v>44534</v>
      </c>
      <c r="B706" s="6" t="n">
        <v>4097.76126125073</v>
      </c>
      <c r="C706" s="7" t="n">
        <v>2654.136701</v>
      </c>
      <c r="D706" s="0" t="n">
        <f aca="false">INT((ROW()-3)/30)</f>
        <v>23</v>
      </c>
      <c r="E706" s="0" t="n">
        <f aca="false">2+30*D706</f>
        <v>692</v>
      </c>
      <c r="F706" s="8" t="n">
        <f aca="false">INDEX($F:$F,$E706)*(2*B706/INDEX($B:$B,$E706)-C706/INDEX($C:$C,$E706))</f>
        <v>202.20677882502</v>
      </c>
      <c r="G706" s="9" t="n">
        <f aca="false">B706/B705-1</f>
        <v>-0.0319333863122985</v>
      </c>
      <c r="H706" s="9" t="n">
        <f aca="false">F706/F705-1</f>
        <v>-0.0232681019250726</v>
      </c>
      <c r="I706" s="9" t="n">
        <f aca="false">LN(B706/B705)</f>
        <v>-0.032454378280178</v>
      </c>
      <c r="J706" s="9" t="n">
        <f aca="false">LN(F706/F705)</f>
        <v>-0.023543078031666</v>
      </c>
      <c r="K706" s="9" t="n">
        <f aca="false">F706/F699-1</f>
        <v>-0.00641609307817315</v>
      </c>
      <c r="L706" s="9" t="n">
        <f aca="false">F706/F676-1</f>
        <v>0.0121523551721414</v>
      </c>
      <c r="M706" s="9" t="n">
        <f aca="false">B706/B699-1</f>
        <v>0.00265186268005579</v>
      </c>
      <c r="N706" s="9" t="n">
        <f aca="false">B706/B676-1</f>
        <v>-0.0965341751247685</v>
      </c>
      <c r="O706" s="8" t="n">
        <f aca="false">MAX(O705,F706)</f>
        <v>210.637827878512</v>
      </c>
      <c r="P706" s="9" t="n">
        <f aca="false">F706/O706-1</f>
        <v>-0.0400262817861681</v>
      </c>
      <c r="Q706" s="8" t="n">
        <f aca="false">MAX(Q705,B706)</f>
        <v>4811.1564628872</v>
      </c>
      <c r="R706" s="9" t="n">
        <f aca="false">B706/Q706-1</f>
        <v>-0.148279360095547</v>
      </c>
      <c r="S706" s="9" t="n">
        <f aca="false">B706/INDEX($B:$B,$E706)-1</f>
        <v>-0.0714644642371775</v>
      </c>
      <c r="T706" s="0" t="n">
        <f aca="false">IF(AND($A706&gt;=CrashTest!$B$3,$A706&lt;=CrashTest!$C$3),1,IF(AND($A706&gt;=CrashTest!$B$4,$A706&lt;=CrashTest!$C$4),2,IF(AND($A706&gt;=CrashTest!$B$5,$A706&lt;=CrashTest!$C$5),3,IF(AND($A706&gt;=CrashTest!$B$6,$A706&lt;=CrashTest!$C$6),4,IF(AND($A706&gt;=CrashTest!$B$7,$A706&lt;=CrashTest!$C$7),5,0)))))</f>
        <v>0</v>
      </c>
      <c r="U706" s="8" t="str">
        <f aca="false">IF(T706=0,"",IF(T705=T706,MAX(U705,B706),B706))</f>
        <v/>
      </c>
      <c r="V706" s="9" t="str">
        <f aca="false">IF(T706=0,"",B706/U706-1)</f>
        <v/>
      </c>
      <c r="W706" s="8" t="str">
        <f aca="false">IF(T706=0,"",IF(T705=T706,MAX(W705,F706),F706))</f>
        <v/>
      </c>
      <c r="X706" s="9" t="str">
        <f aca="false">IF(T706=0,"",F706/W706-1)</f>
        <v/>
      </c>
    </row>
    <row r="707" customFormat="false" ht="15" hidden="false" customHeight="false" outlineLevel="0" collapsed="false">
      <c r="A707" s="5" t="n">
        <v>44535</v>
      </c>
      <c r="B707" s="6" t="n">
        <v>4190.58069286967</v>
      </c>
      <c r="C707" s="7" t="n">
        <v>2751.683313</v>
      </c>
      <c r="D707" s="0" t="n">
        <f aca="false">INT((ROW()-3)/30)</f>
        <v>23</v>
      </c>
      <c r="E707" s="0" t="n">
        <f aca="false">2+30*D707</f>
        <v>692</v>
      </c>
      <c r="F707" s="8" t="n">
        <f aca="false">INDEX($F:$F,$E707)*(2*B707/INDEX($B:$B,$E707)-C707/INDEX($C:$C,$E707))</f>
        <v>204.217755075088</v>
      </c>
      <c r="G707" s="9" t="n">
        <f aca="false">B707/B706-1</f>
        <v>0.0226512541120099</v>
      </c>
      <c r="H707" s="9" t="n">
        <f aca="false">F707/F706-1</f>
        <v>0.00994514754526321</v>
      </c>
      <c r="I707" s="9" t="n">
        <f aca="false">LN(B707/B706)</f>
        <v>0.0223985237767969</v>
      </c>
      <c r="J707" s="9" t="n">
        <f aca="false">LN(F707/F706)</f>
        <v>0.0098960200172358</v>
      </c>
      <c r="K707" s="9" t="n">
        <f aca="false">F707/F700-1</f>
        <v>-0.00714253473052151</v>
      </c>
      <c r="L707" s="9" t="n">
        <f aca="false">F707/F677-1</f>
        <v>0.0241678860590597</v>
      </c>
      <c r="M707" s="9" t="n">
        <f aca="false">B707/B700-1</f>
        <v>-0.0234203272334553</v>
      </c>
      <c r="N707" s="9" t="n">
        <f aca="false">B707/B677-1</f>
        <v>-0.0639542524453296</v>
      </c>
      <c r="O707" s="8" t="n">
        <f aca="false">MAX(O706,F707)</f>
        <v>210.637827878512</v>
      </c>
      <c r="P707" s="9" t="n">
        <f aca="false">F707/O707-1</f>
        <v>-0.0304792015189564</v>
      </c>
      <c r="Q707" s="8" t="n">
        <f aca="false">MAX(Q706,B707)</f>
        <v>4811.1564628872</v>
      </c>
      <c r="R707" s="9" t="n">
        <f aca="false">B707/Q707-1</f>
        <v>-0.128986819448628</v>
      </c>
      <c r="S707" s="9" t="n">
        <f aca="false">B707/INDEX($B:$B,$E707)-1</f>
        <v>-0.0504319698645825</v>
      </c>
      <c r="T707" s="0" t="n">
        <f aca="false">IF(AND($A707&gt;=CrashTest!$B$3,$A707&lt;=CrashTest!$C$3),1,IF(AND($A707&gt;=CrashTest!$B$4,$A707&lt;=CrashTest!$C$4),2,IF(AND($A707&gt;=CrashTest!$B$5,$A707&lt;=CrashTest!$C$5),3,IF(AND($A707&gt;=CrashTest!$B$6,$A707&lt;=CrashTest!$C$6),4,IF(AND($A707&gt;=CrashTest!$B$7,$A707&lt;=CrashTest!$C$7),5,0)))))</f>
        <v>0</v>
      </c>
      <c r="U707" s="8" t="str">
        <f aca="false">IF(T707=0,"",IF(T706=T707,MAX(U706,B707),B707))</f>
        <v/>
      </c>
      <c r="V707" s="9" t="str">
        <f aca="false">IF(T707=0,"",B707/U707-1)</f>
        <v/>
      </c>
      <c r="W707" s="8" t="str">
        <f aca="false">IF(T707=0,"",IF(T706=T707,MAX(W706,F707),F707))</f>
        <v/>
      </c>
      <c r="X707" s="9" t="str">
        <f aca="false">IF(T707=0,"",F707/W707-1)</f>
        <v/>
      </c>
    </row>
    <row r="708" customFormat="false" ht="15" hidden="false" customHeight="false" outlineLevel="0" collapsed="false">
      <c r="A708" s="5" t="n">
        <v>44536</v>
      </c>
      <c r="B708" s="6" t="n">
        <v>4341.94102104033</v>
      </c>
      <c r="C708" s="7" t="n">
        <v>2936.14569</v>
      </c>
      <c r="D708" s="0" t="n">
        <f aca="false">INT((ROW()-3)/30)</f>
        <v>23</v>
      </c>
      <c r="E708" s="0" t="n">
        <f aca="false">2+30*D708</f>
        <v>692</v>
      </c>
      <c r="F708" s="8" t="n">
        <f aca="false">INDEX($F:$F,$E708)*(2*B708/INDEX($B:$B,$E708)-C708/INDEX($C:$C,$E708))</f>
        <v>205.753860371596</v>
      </c>
      <c r="G708" s="9" t="n">
        <f aca="false">B708/B707-1</f>
        <v>0.0361191775708321</v>
      </c>
      <c r="H708" s="9" t="n">
        <f aca="false">F708/F707-1</f>
        <v>0.00752189884735288</v>
      </c>
      <c r="I708" s="9" t="n">
        <f aca="false">LN(B708/B707)</f>
        <v>0.0354821734864094</v>
      </c>
      <c r="J708" s="9" t="n">
        <f aca="false">LN(F708/F707)</f>
        <v>0.00749375043111939</v>
      </c>
      <c r="K708" s="9" t="n">
        <f aca="false">F708/F701-1</f>
        <v>-0.00927069635730804</v>
      </c>
      <c r="L708" s="9" t="n">
        <f aca="false">F708/F678-1</f>
        <v>0.0323391429888336</v>
      </c>
      <c r="M708" s="9" t="n">
        <f aca="false">B708/B701-1</f>
        <v>-0.0239341629553536</v>
      </c>
      <c r="N708" s="9" t="n">
        <f aca="false">B708/B678-1</f>
        <v>-0.0376141369496152</v>
      </c>
      <c r="O708" s="8" t="n">
        <f aca="false">MAX(O707,F708)</f>
        <v>210.637827878512</v>
      </c>
      <c r="P708" s="9" t="n">
        <f aca="false">F708/O708-1</f>
        <v>-0.0231865641423773</v>
      </c>
      <c r="Q708" s="8" t="n">
        <f aca="false">MAX(Q707,B708)</f>
        <v>4811.1564628872</v>
      </c>
      <c r="R708" s="9" t="n">
        <f aca="false">B708/Q708-1</f>
        <v>-0.0975265397137576</v>
      </c>
      <c r="S708" s="9" t="n">
        <f aca="false">B708/INDEX($B:$B,$E708)-1</f>
        <v>-0.0161343535685362</v>
      </c>
      <c r="T708" s="0" t="n">
        <f aca="false">IF(AND($A708&gt;=CrashTest!$B$3,$A708&lt;=CrashTest!$C$3),1,IF(AND($A708&gt;=CrashTest!$B$4,$A708&lt;=CrashTest!$C$4),2,IF(AND($A708&gt;=CrashTest!$B$5,$A708&lt;=CrashTest!$C$5),3,IF(AND($A708&gt;=CrashTest!$B$6,$A708&lt;=CrashTest!$C$6),4,IF(AND($A708&gt;=CrashTest!$B$7,$A708&lt;=CrashTest!$C$7),5,0)))))</f>
        <v>0</v>
      </c>
      <c r="U708" s="8" t="str">
        <f aca="false">IF(T708=0,"",IF(T707=T708,MAX(U707,B708),B708))</f>
        <v/>
      </c>
      <c r="V708" s="9" t="str">
        <f aca="false">IF(T708=0,"",B708/U708-1)</f>
        <v/>
      </c>
      <c r="W708" s="8" t="str">
        <f aca="false">IF(T708=0,"",IF(T707=T708,MAX(W707,F708),F708))</f>
        <v/>
      </c>
      <c r="X708" s="9" t="str">
        <f aca="false">IF(T708=0,"",F708/W708-1)</f>
        <v/>
      </c>
    </row>
    <row r="709" customFormat="false" ht="15" hidden="false" customHeight="false" outlineLevel="0" collapsed="false">
      <c r="A709" s="5" t="n">
        <v>44537</v>
      </c>
      <c r="B709" s="6" t="n">
        <v>4303.76265166569</v>
      </c>
      <c r="C709" s="7" t="n">
        <v>2883.583413</v>
      </c>
      <c r="D709" s="0" t="n">
        <f aca="false">INT((ROW()-3)/30)</f>
        <v>23</v>
      </c>
      <c r="E709" s="0" t="n">
        <f aca="false">2+30*D709</f>
        <v>692</v>
      </c>
      <c r="F709" s="8" t="n">
        <f aca="false">INDEX($F:$F,$E709)*(2*B709/INDEX($B:$B,$E709)-C709/INDEX($C:$C,$E709))</f>
        <v>205.780645816675</v>
      </c>
      <c r="G709" s="9" t="n">
        <f aca="false">B709/B708-1</f>
        <v>-0.00879292675548427</v>
      </c>
      <c r="H709" s="9" t="n">
        <f aca="false">F709/F708-1</f>
        <v>0.000130181980695365</v>
      </c>
      <c r="I709" s="9" t="n">
        <f aca="false">LN(B709/B708)</f>
        <v>-0.00883181265098324</v>
      </c>
      <c r="J709" s="9" t="n">
        <f aca="false">LN(F709/F708)</f>
        <v>0.000130173507756658</v>
      </c>
      <c r="K709" s="9" t="n">
        <f aca="false">F709/F702-1</f>
        <v>-0.0230594006345276</v>
      </c>
      <c r="L709" s="9" t="n">
        <f aca="false">F709/F679-1</f>
        <v>0.0239791101315308</v>
      </c>
      <c r="M709" s="9" t="n">
        <f aca="false">B709/B702-1</f>
        <v>-0.0734740657159335</v>
      </c>
      <c r="N709" s="9" t="n">
        <f aca="false">B709/B679-1</f>
        <v>-0.0662853427432484</v>
      </c>
      <c r="O709" s="8" t="n">
        <f aca="false">MAX(O708,F709)</f>
        <v>210.637827878512</v>
      </c>
      <c r="P709" s="9" t="n">
        <f aca="false">F709/O709-1</f>
        <v>-0.0230594006345276</v>
      </c>
      <c r="Q709" s="8" t="n">
        <f aca="false">MAX(Q708,B709)</f>
        <v>4811.1564628872</v>
      </c>
      <c r="R709" s="9" t="n">
        <f aca="false">B709/Q709-1</f>
        <v>-0.105461922748823</v>
      </c>
      <c r="S709" s="9" t="n">
        <f aca="false">B709/INDEX($B:$B,$E709)-1</f>
        <v>-0.0247854121348452</v>
      </c>
      <c r="T709" s="0" t="n">
        <f aca="false">IF(AND($A709&gt;=CrashTest!$B$3,$A709&lt;=CrashTest!$C$3),1,IF(AND($A709&gt;=CrashTest!$B$4,$A709&lt;=CrashTest!$C$4),2,IF(AND($A709&gt;=CrashTest!$B$5,$A709&lt;=CrashTest!$C$5),3,IF(AND($A709&gt;=CrashTest!$B$6,$A709&lt;=CrashTest!$C$6),4,IF(AND($A709&gt;=CrashTest!$B$7,$A709&lt;=CrashTest!$C$7),5,0)))))</f>
        <v>0</v>
      </c>
      <c r="U709" s="8" t="str">
        <f aca="false">IF(T709=0,"",IF(T708=T709,MAX(U708,B709),B709))</f>
        <v/>
      </c>
      <c r="V709" s="9" t="str">
        <f aca="false">IF(T709=0,"",B709/U709-1)</f>
        <v/>
      </c>
      <c r="W709" s="8" t="str">
        <f aca="false">IF(T709=0,"",IF(T708=T709,MAX(W708,F709),F709))</f>
        <v/>
      </c>
      <c r="X709" s="9" t="str">
        <f aca="false">IF(T709=0,"",F709/W709-1)</f>
        <v/>
      </c>
    </row>
    <row r="710" customFormat="false" ht="15" hidden="false" customHeight="false" outlineLevel="0" collapsed="false">
      <c r="A710" s="5" t="n">
        <v>44538</v>
      </c>
      <c r="B710" s="6" t="n">
        <v>4427.31263383986</v>
      </c>
      <c r="C710" s="7" t="n">
        <v>3038.886135</v>
      </c>
      <c r="D710" s="0" t="n">
        <f aca="false">INT((ROW()-3)/30)</f>
        <v>23</v>
      </c>
      <c r="E710" s="0" t="n">
        <f aca="false">2+30*D710</f>
        <v>692</v>
      </c>
      <c r="F710" s="8" t="n">
        <f aca="false">INDEX($F:$F,$E710)*(2*B710/INDEX($B:$B,$E710)-C710/INDEX($C:$C,$E710))</f>
        <v>206.709625041781</v>
      </c>
      <c r="G710" s="9" t="n">
        <f aca="false">B710/B709-1</f>
        <v>0.0287074339767208</v>
      </c>
      <c r="H710" s="9" t="n">
        <f aca="false">F710/F709-1</f>
        <v>0.0045144149558829</v>
      </c>
      <c r="I710" s="9" t="n">
        <f aca="false">LN(B710/B709)</f>
        <v>0.0283030957027815</v>
      </c>
      <c r="J710" s="9" t="n">
        <f aca="false">LN(F710/F709)</f>
        <v>0.00450425554906295</v>
      </c>
      <c r="K710" s="9" t="n">
        <f aca="false">F710/F703-1</f>
        <v>-0.00985875036321338</v>
      </c>
      <c r="L710" s="9" t="n">
        <f aca="false">F710/F680-1</f>
        <v>0.0153515683078027</v>
      </c>
      <c r="M710" s="9" t="n">
        <f aca="false">B710/B703-1</f>
        <v>-0.0342939548239586</v>
      </c>
      <c r="N710" s="9" t="n">
        <f aca="false">B710/B680-1</f>
        <v>-0.079782029956472</v>
      </c>
      <c r="O710" s="8" t="n">
        <f aca="false">MAX(O709,F710)</f>
        <v>210.637827878512</v>
      </c>
      <c r="P710" s="9" t="n">
        <f aca="false">F710/O710-1</f>
        <v>-0.0186490853817429</v>
      </c>
      <c r="Q710" s="8" t="n">
        <f aca="false">MAX(Q709,B710)</f>
        <v>4811.1564628872</v>
      </c>
      <c r="R710" s="9" t="n">
        <f aca="false">B710/Q710-1</f>
        <v>-0.079782029956472</v>
      </c>
      <c r="S710" s="9" t="n">
        <f aca="false">B710/INDEX($B:$B,$E710)-1</f>
        <v>0.0032104962594286</v>
      </c>
      <c r="T710" s="0" t="n">
        <f aca="false">IF(AND($A710&gt;=CrashTest!$B$3,$A710&lt;=CrashTest!$C$3),1,IF(AND($A710&gt;=CrashTest!$B$4,$A710&lt;=CrashTest!$C$4),2,IF(AND($A710&gt;=CrashTest!$B$5,$A710&lt;=CrashTest!$C$5),3,IF(AND($A710&gt;=CrashTest!$B$6,$A710&lt;=CrashTest!$C$6),4,IF(AND($A710&gt;=CrashTest!$B$7,$A710&lt;=CrashTest!$C$7),5,0)))))</f>
        <v>0</v>
      </c>
      <c r="U710" s="8" t="str">
        <f aca="false">IF(T710=0,"",IF(T709=T710,MAX(U709,B710),B710))</f>
        <v/>
      </c>
      <c r="V710" s="9" t="str">
        <f aca="false">IF(T710=0,"",B710/U710-1)</f>
        <v/>
      </c>
      <c r="W710" s="8" t="str">
        <f aca="false">IF(T710=0,"",IF(T709=T710,MAX(W709,F710),F710))</f>
        <v/>
      </c>
      <c r="X710" s="9" t="str">
        <f aca="false">IF(T710=0,"",F710/W710-1)</f>
        <v/>
      </c>
    </row>
    <row r="711" customFormat="false" ht="15" hidden="false" customHeight="false" outlineLevel="0" collapsed="false">
      <c r="A711" s="5" t="n">
        <v>44539</v>
      </c>
      <c r="B711" s="6" t="n">
        <v>4157.28748042081</v>
      </c>
      <c r="C711" s="7" t="n">
        <v>2643.49991</v>
      </c>
      <c r="D711" s="0" t="n">
        <f aca="false">INT((ROW()-3)/30)</f>
        <v>23</v>
      </c>
      <c r="E711" s="0" t="n">
        <f aca="false">2+30*D711</f>
        <v>692</v>
      </c>
      <c r="F711" s="8" t="n">
        <f aca="false">INDEX($F:$F,$E711)*(2*B711/INDEX($B:$B,$E711)-C711/INDEX($C:$C,$E711))</f>
        <v>208.521039453681</v>
      </c>
      <c r="G711" s="9" t="n">
        <f aca="false">B711/B710-1</f>
        <v>-0.0609907579950715</v>
      </c>
      <c r="H711" s="9" t="n">
        <f aca="false">F711/F710-1</f>
        <v>0.00876308692221639</v>
      </c>
      <c r="I711" s="9" t="n">
        <f aca="false">LN(B711/B710)</f>
        <v>-0.062929957431545</v>
      </c>
      <c r="J711" s="9" t="n">
        <f aca="false">LN(F711/F710)</f>
        <v>0.00872491392279092</v>
      </c>
      <c r="K711" s="9" t="n">
        <f aca="false">F711/F704-1</f>
        <v>-0.0057307810196906</v>
      </c>
      <c r="L711" s="9" t="n">
        <f aca="false">F711/F681-1</f>
        <v>0.0236001369857017</v>
      </c>
      <c r="M711" s="9" t="n">
        <f aca="false">B711/B704-1</f>
        <v>-0.0817788219287987</v>
      </c>
      <c r="N711" s="9" t="n">
        <f aca="false">B711/B681-1</f>
        <v>-0.122138155621776</v>
      </c>
      <c r="O711" s="8" t="n">
        <f aca="false">MAX(O710,F711)</f>
        <v>210.637827878512</v>
      </c>
      <c r="P711" s="9" t="n">
        <f aca="false">F711/O711-1</f>
        <v>-0.0100494220157465</v>
      </c>
      <c r="Q711" s="8" t="n">
        <f aca="false">MAX(Q710,B711)</f>
        <v>4811.1564628872</v>
      </c>
      <c r="R711" s="9" t="n">
        <f aca="false">B711/Q711-1</f>
        <v>-0.135906821470113</v>
      </c>
      <c r="S711" s="9" t="n">
        <f aca="false">B711/INDEX($B:$B,$E711)-1</f>
        <v>-0.0579760723360457</v>
      </c>
      <c r="T711" s="0" t="n">
        <f aca="false">IF(AND($A711&gt;=CrashTest!$B$3,$A711&lt;=CrashTest!$C$3),1,IF(AND($A711&gt;=CrashTest!$B$4,$A711&lt;=CrashTest!$C$4),2,IF(AND($A711&gt;=CrashTest!$B$5,$A711&lt;=CrashTest!$C$5),3,IF(AND($A711&gt;=CrashTest!$B$6,$A711&lt;=CrashTest!$C$6),4,IF(AND($A711&gt;=CrashTest!$B$7,$A711&lt;=CrashTest!$C$7),5,0)))))</f>
        <v>0</v>
      </c>
      <c r="U711" s="8" t="str">
        <f aca="false">IF(T711=0,"",IF(T710=T711,MAX(U710,B711),B711))</f>
        <v/>
      </c>
      <c r="V711" s="9" t="str">
        <f aca="false">IF(T711=0,"",B711/U711-1)</f>
        <v/>
      </c>
      <c r="W711" s="8" t="str">
        <f aca="false">IF(T711=0,"",IF(T710=T711,MAX(W710,F711),F711))</f>
        <v/>
      </c>
      <c r="X711" s="9" t="str">
        <f aca="false">IF(T711=0,"",F711/W711-1)</f>
        <v/>
      </c>
    </row>
    <row r="712" customFormat="false" ht="15" hidden="false" customHeight="false" outlineLevel="0" collapsed="false">
      <c r="A712" s="5" t="n">
        <v>44540</v>
      </c>
      <c r="B712" s="6" t="n">
        <v>3931.61310549386</v>
      </c>
      <c r="C712" s="7" t="n">
        <v>2394.598055</v>
      </c>
      <c r="D712" s="0" t="n">
        <f aca="false">INT((ROW()-3)/30)</f>
        <v>23</v>
      </c>
      <c r="E712" s="0" t="n">
        <f aca="false">2+30*D712</f>
        <v>692</v>
      </c>
      <c r="F712" s="8" t="n">
        <f aca="false">INDEX($F:$F,$E712)*(2*B712/INDEX($B:$B,$E712)-C712/INDEX($C:$C,$E712))</f>
        <v>204.43721492094</v>
      </c>
      <c r="G712" s="9" t="n">
        <f aca="false">B712/B711-1</f>
        <v>-0.0542840436197372</v>
      </c>
      <c r="H712" s="9" t="n">
        <f aca="false">F712/F711-1</f>
        <v>-0.0195847121395534</v>
      </c>
      <c r="I712" s="9" t="n">
        <f aca="false">LN(B712/B711)</f>
        <v>-0.0558130125427242</v>
      </c>
      <c r="J712" s="9" t="n">
        <f aca="false">LN(F712/F711)</f>
        <v>-0.0197790339568492</v>
      </c>
      <c r="K712" s="9" t="n">
        <f aca="false">F712/F705-1</f>
        <v>-0.012494288632752</v>
      </c>
      <c r="L712" s="9" t="n">
        <f aca="false">F712/F682-1</f>
        <v>0.0178452671932157</v>
      </c>
      <c r="M712" s="9" t="n">
        <f aca="false">B712/B705-1</f>
        <v>-0.0711846926377717</v>
      </c>
      <c r="N712" s="9" t="n">
        <f aca="false">B712/B682-1</f>
        <v>-0.148993226974809</v>
      </c>
      <c r="O712" s="8" t="n">
        <f aca="false">MAX(O711,F712)</f>
        <v>210.637827878512</v>
      </c>
      <c r="P712" s="9" t="n">
        <f aca="false">F712/O712-1</f>
        <v>-0.0294373191179527</v>
      </c>
      <c r="Q712" s="8" t="n">
        <f aca="false">MAX(Q711,B712)</f>
        <v>4811.1564628872</v>
      </c>
      <c r="R712" s="9" t="n">
        <f aca="false">B712/Q712-1</f>
        <v>-0.182813293264946</v>
      </c>
      <c r="S712" s="9" t="n">
        <f aca="false">B712/INDEX($B:$B,$E712)-1</f>
        <v>-0.109112940316192</v>
      </c>
      <c r="T712" s="0" t="n">
        <f aca="false">IF(AND($A712&gt;=CrashTest!$B$3,$A712&lt;=CrashTest!$C$3),1,IF(AND($A712&gt;=CrashTest!$B$4,$A712&lt;=CrashTest!$C$4),2,IF(AND($A712&gt;=CrashTest!$B$5,$A712&lt;=CrashTest!$C$5),3,IF(AND($A712&gt;=CrashTest!$B$6,$A712&lt;=CrashTest!$C$6),4,IF(AND($A712&gt;=CrashTest!$B$7,$A712&lt;=CrashTest!$C$7),5,0)))))</f>
        <v>0</v>
      </c>
      <c r="U712" s="8" t="str">
        <f aca="false">IF(T712=0,"",IF(T711=T712,MAX(U711,B712),B712))</f>
        <v/>
      </c>
      <c r="V712" s="9" t="str">
        <f aca="false">IF(T712=0,"",B712/U712-1)</f>
        <v/>
      </c>
      <c r="W712" s="8" t="str">
        <f aca="false">IF(T712=0,"",IF(T711=T712,MAX(W711,F712),F712))</f>
        <v/>
      </c>
      <c r="X712" s="9" t="str">
        <f aca="false">IF(T712=0,"",F712/W712-1)</f>
        <v/>
      </c>
    </row>
    <row r="713" customFormat="false" ht="15" hidden="false" customHeight="false" outlineLevel="0" collapsed="false">
      <c r="A713" s="5" t="n">
        <v>44541</v>
      </c>
      <c r="B713" s="6" t="n">
        <v>4079.58498480421</v>
      </c>
      <c r="C713" s="7" t="n">
        <v>2631.166658</v>
      </c>
      <c r="D713" s="0" t="n">
        <f aca="false">INT((ROW()-3)/30)</f>
        <v>23</v>
      </c>
      <c r="E713" s="0" t="n">
        <f aca="false">2+30*D713</f>
        <v>692</v>
      </c>
      <c r="F713" s="8" t="n">
        <f aca="false">INDEX($F:$F,$E713)*(2*B713/INDEX($B:$B,$E713)-C713/INDEX($C:$C,$E713))</f>
        <v>202.078513167018</v>
      </c>
      <c r="G713" s="9" t="n">
        <f aca="false">B713/B712-1</f>
        <v>0.0376364294603608</v>
      </c>
      <c r="H713" s="9" t="n">
        <f aca="false">F713/F712-1</f>
        <v>-0.0115375361322233</v>
      </c>
      <c r="I713" s="9" t="n">
        <f aca="false">LN(B713/B712)</f>
        <v>0.0369454627526226</v>
      </c>
      <c r="J713" s="9" t="n">
        <f aca="false">LN(F713/F712)</f>
        <v>-0.0116046099121005</v>
      </c>
      <c r="K713" s="9" t="n">
        <f aca="false">F713/F706-1</f>
        <v>-0.000634329169116987</v>
      </c>
      <c r="L713" s="9" t="n">
        <f aca="false">F713/F683-1</f>
        <v>-0.0108514700217384</v>
      </c>
      <c r="M713" s="9" t="n">
        <f aca="false">B713/B706-1</f>
        <v>-0.00443566017825359</v>
      </c>
      <c r="N713" s="9" t="n">
        <f aca="false">B713/B683-1</f>
        <v>-0.13709731614948</v>
      </c>
      <c r="O713" s="8" t="n">
        <f aca="false">MAX(O712,F713)</f>
        <v>210.637827878512</v>
      </c>
      <c r="P713" s="9" t="n">
        <f aca="false">F713/O713-1</f>
        <v>-0.0406352211172168</v>
      </c>
      <c r="Q713" s="8" t="n">
        <f aca="false">MAX(Q712,B713)</f>
        <v>4811.1564628872</v>
      </c>
      <c r="R713" s="9" t="n">
        <f aca="false">B713/Q713-1</f>
        <v>-0.152057303420968</v>
      </c>
      <c r="S713" s="9" t="n">
        <f aca="false">B713/INDEX($B:$B,$E713)-1</f>
        <v>-0.075583132337254</v>
      </c>
      <c r="T713" s="0" t="n">
        <f aca="false">IF(AND($A713&gt;=CrashTest!$B$3,$A713&lt;=CrashTest!$C$3),1,IF(AND($A713&gt;=CrashTest!$B$4,$A713&lt;=CrashTest!$C$4),2,IF(AND($A713&gt;=CrashTest!$B$5,$A713&lt;=CrashTest!$C$5),3,IF(AND($A713&gt;=CrashTest!$B$6,$A713&lt;=CrashTest!$C$6),4,IF(AND($A713&gt;=CrashTest!$B$7,$A713&lt;=CrashTest!$C$7),5,0)))))</f>
        <v>0</v>
      </c>
      <c r="U713" s="8" t="str">
        <f aca="false">IF(T713=0,"",IF(T712=T713,MAX(U712,B713),B713))</f>
        <v/>
      </c>
      <c r="V713" s="9" t="str">
        <f aca="false">IF(T713=0,"",B713/U713-1)</f>
        <v/>
      </c>
      <c r="W713" s="8" t="str">
        <f aca="false">IF(T713=0,"",IF(T712=T713,MAX(W712,F713),F713))</f>
        <v/>
      </c>
      <c r="X713" s="9" t="str">
        <f aca="false">IF(T713=0,"",F713/W713-1)</f>
        <v/>
      </c>
    </row>
    <row r="714" customFormat="false" ht="15" hidden="false" customHeight="false" outlineLevel="0" collapsed="false">
      <c r="A714" s="5" t="n">
        <v>44542</v>
      </c>
      <c r="B714" s="6" t="n">
        <v>4140.98769053185</v>
      </c>
      <c r="C714" s="7" t="n">
        <v>2685.951336</v>
      </c>
      <c r="D714" s="0" t="n">
        <f aca="false">INT((ROW()-3)/30)</f>
        <v>23</v>
      </c>
      <c r="E714" s="0" t="n">
        <f aca="false">2+30*D714</f>
        <v>692</v>
      </c>
      <c r="F714" s="8" t="n">
        <f aca="false">INDEX($F:$F,$E714)*(2*B714/INDEX($B:$B,$E714)-C714/INDEX($C:$C,$E714))</f>
        <v>204.077810588344</v>
      </c>
      <c r="G714" s="9" t="n">
        <f aca="false">B714/B713-1</f>
        <v>0.0150512137769785</v>
      </c>
      <c r="H714" s="9" t="n">
        <f aca="false">F714/F713-1</f>
        <v>0.00989366652590684</v>
      </c>
      <c r="I714" s="9" t="n">
        <f aca="false">LN(B714/B713)</f>
        <v>0.0149390681439744</v>
      </c>
      <c r="J714" s="9" t="n">
        <f aca="false">LN(F714/F713)</f>
        <v>0.00984504464335064</v>
      </c>
      <c r="K714" s="9" t="n">
        <f aca="false">F714/F707-1</f>
        <v>-0.000685270909437485</v>
      </c>
      <c r="L714" s="9" t="n">
        <f aca="false">F714/F684-1</f>
        <v>0.00388022714365288</v>
      </c>
      <c r="M714" s="9" t="n">
        <f aca="false">B714/B707-1</f>
        <v>-0.0118343986126322</v>
      </c>
      <c r="N714" s="9" t="n">
        <f aca="false">B714/B684-1</f>
        <v>-0.111902258551079</v>
      </c>
      <c r="O714" s="8" t="n">
        <f aca="false">MAX(O713,F714)</f>
        <v>210.637827878512</v>
      </c>
      <c r="P714" s="9" t="n">
        <f aca="false">F714/O714-1</f>
        <v>-0.0311435859182502</v>
      </c>
      <c r="Q714" s="8" t="n">
        <f aca="false">MAX(Q713,B714)</f>
        <v>4811.1564628872</v>
      </c>
      <c r="R714" s="9" t="n">
        <f aca="false">B714/Q714-1</f>
        <v>-0.139294736624129</v>
      </c>
      <c r="S714" s="9" t="n">
        <f aca="false">B714/INDEX($B:$B,$E714)-1</f>
        <v>-0.0616695364430171</v>
      </c>
      <c r="T714" s="0" t="n">
        <f aca="false">IF(AND($A714&gt;=CrashTest!$B$3,$A714&lt;=CrashTest!$C$3),1,IF(AND($A714&gt;=CrashTest!$B$4,$A714&lt;=CrashTest!$C$4),2,IF(AND($A714&gt;=CrashTest!$B$5,$A714&lt;=CrashTest!$C$5),3,IF(AND($A714&gt;=CrashTest!$B$6,$A714&lt;=CrashTest!$C$6),4,IF(AND($A714&gt;=CrashTest!$B$7,$A714&lt;=CrashTest!$C$7),5,0)))))</f>
        <v>0</v>
      </c>
      <c r="U714" s="8" t="str">
        <f aca="false">IF(T714=0,"",IF(T713=T714,MAX(U713,B714),B714))</f>
        <v/>
      </c>
      <c r="V714" s="9" t="str">
        <f aca="false">IF(T714=0,"",B714/U714-1)</f>
        <v/>
      </c>
      <c r="W714" s="8" t="str">
        <f aca="false">IF(T714=0,"",IF(T713=T714,MAX(W713,F714),F714))</f>
        <v/>
      </c>
      <c r="X714" s="9" t="str">
        <f aca="false">IF(T714=0,"",F714/W714-1)</f>
        <v/>
      </c>
    </row>
    <row r="715" customFormat="false" ht="15" hidden="false" customHeight="false" outlineLevel="0" collapsed="false">
      <c r="A715" s="5" t="n">
        <v>44543</v>
      </c>
      <c r="B715" s="6" t="n">
        <v>3788.08233664524</v>
      </c>
      <c r="C715" s="7" t="n">
        <v>2269.535269</v>
      </c>
      <c r="D715" s="0" t="n">
        <f aca="false">INT((ROW()-3)/30)</f>
        <v>23</v>
      </c>
      <c r="E715" s="0" t="n">
        <f aca="false">2+30*D715</f>
        <v>692</v>
      </c>
      <c r="F715" s="8" t="n">
        <f aca="false">INDEX($F:$F,$E715)*(2*B715/INDEX($B:$B,$E715)-C715/INDEX($C:$C,$E715))</f>
        <v>199.557980734082</v>
      </c>
      <c r="G715" s="9" t="n">
        <f aca="false">B715/B714-1</f>
        <v>-0.085222507348551</v>
      </c>
      <c r="H715" s="9" t="n">
        <f aca="false">F715/F714-1</f>
        <v>-0.0221475810683748</v>
      </c>
      <c r="I715" s="9" t="n">
        <f aca="false">LN(B715/B714)</f>
        <v>-0.0890744207091517</v>
      </c>
      <c r="J715" s="9" t="n">
        <f aca="false">LN(F715/F714)</f>
        <v>-0.022396521221913</v>
      </c>
      <c r="K715" s="9" t="n">
        <f aca="false">F715/F708-1</f>
        <v>-0.0301130662935012</v>
      </c>
      <c r="L715" s="9" t="n">
        <f aca="false">F715/F685-1</f>
        <v>-0.0225528840817141</v>
      </c>
      <c r="M715" s="9" t="n">
        <f aca="false">B715/B708-1</f>
        <v>-0.127560158397174</v>
      </c>
      <c r="N715" s="9" t="n">
        <f aca="false">B715/B685-1</f>
        <v>-0.184471638266867</v>
      </c>
      <c r="O715" s="8" t="n">
        <f aca="false">MAX(O714,F715)</f>
        <v>210.637827878512</v>
      </c>
      <c r="P715" s="9" t="n">
        <f aca="false">F715/O715-1</f>
        <v>-0.0526014118927406</v>
      </c>
      <c r="Q715" s="8" t="n">
        <f aca="false">MAX(Q714,B715)</f>
        <v>4811.1564628872</v>
      </c>
      <c r="R715" s="9" t="n">
        <f aca="false">B715/Q715-1</f>
        <v>-0.212646197257116</v>
      </c>
      <c r="S715" s="9" t="n">
        <f aca="false">B715/INDEX($B:$B,$E715)-1</f>
        <v>-0.141636411268871</v>
      </c>
      <c r="T715" s="0" t="n">
        <f aca="false">IF(AND($A715&gt;=CrashTest!$B$3,$A715&lt;=CrashTest!$C$3),1,IF(AND($A715&gt;=CrashTest!$B$4,$A715&lt;=CrashTest!$C$4),2,IF(AND($A715&gt;=CrashTest!$B$5,$A715&lt;=CrashTest!$C$5),3,IF(AND($A715&gt;=CrashTest!$B$6,$A715&lt;=CrashTest!$C$6),4,IF(AND($A715&gt;=CrashTest!$B$7,$A715&lt;=CrashTest!$C$7),5,0)))))</f>
        <v>0</v>
      </c>
      <c r="U715" s="8" t="str">
        <f aca="false">IF(T715=0,"",IF(T714=T715,MAX(U714,B715),B715))</f>
        <v/>
      </c>
      <c r="V715" s="9" t="str">
        <f aca="false">IF(T715=0,"",B715/U715-1)</f>
        <v/>
      </c>
      <c r="W715" s="8" t="str">
        <f aca="false">IF(T715=0,"",IF(T714=T715,MAX(W714,F715),F715))</f>
        <v/>
      </c>
      <c r="X715" s="9" t="str">
        <f aca="false">IF(T715=0,"",F715/W715-1)</f>
        <v/>
      </c>
    </row>
    <row r="716" customFormat="false" ht="15" hidden="false" customHeight="false" outlineLevel="0" collapsed="false">
      <c r="A716" s="5" t="n">
        <v>44544</v>
      </c>
      <c r="B716" s="6" t="n">
        <v>3850.76330829924</v>
      </c>
      <c r="C716" s="7" t="n">
        <v>2371.862515</v>
      </c>
      <c r="D716" s="0" t="n">
        <f aca="false">INT((ROW()-3)/30)</f>
        <v>23</v>
      </c>
      <c r="E716" s="0" t="n">
        <f aca="false">2+30*D716</f>
        <v>692</v>
      </c>
      <c r="F716" s="8" t="n">
        <f aca="false">INDEX($F:$F,$E716)*(2*B716/INDEX($B:$B,$E716)-C716/INDEX($C:$C,$E716))</f>
        <v>198.413531313499</v>
      </c>
      <c r="G716" s="9" t="n">
        <f aca="false">B716/B715-1</f>
        <v>0.0165468873386503</v>
      </c>
      <c r="H716" s="9" t="n">
        <f aca="false">F716/F715-1</f>
        <v>-0.00573492183260604</v>
      </c>
      <c r="I716" s="9" t="n">
        <f aca="false">LN(B716/B715)</f>
        <v>0.0164114792779169</v>
      </c>
      <c r="J716" s="9" t="n">
        <f aca="false">LN(F716/F715)</f>
        <v>-0.00575142964106862</v>
      </c>
      <c r="K716" s="9" t="n">
        <f aca="false">F716/F709-1</f>
        <v>-0.0358008134046698</v>
      </c>
      <c r="L716" s="9" t="n">
        <f aca="false">F716/F686-1</f>
        <v>-0.0214900469878848</v>
      </c>
      <c r="M716" s="9" t="n">
        <f aca="false">B716/B709-1</f>
        <v>-0.105256581282689</v>
      </c>
      <c r="N716" s="9" t="n">
        <f aca="false">B716/B686-1</f>
        <v>-0.164605820937029</v>
      </c>
      <c r="O716" s="8" t="n">
        <f aca="false">MAX(O715,F716)</f>
        <v>210.637827878512</v>
      </c>
      <c r="P716" s="9" t="n">
        <f aca="false">F716/O716-1</f>
        <v>-0.0580346687398571</v>
      </c>
      <c r="Q716" s="8" t="n">
        <f aca="false">MAX(Q715,B716)</f>
        <v>4811.1564628872</v>
      </c>
      <c r="R716" s="9" t="n">
        <f aca="false">B716/Q716-1</f>
        <v>-0.199617942587472</v>
      </c>
      <c r="S716" s="9" t="n">
        <f aca="false">B716/INDEX($B:$B,$E716)-1</f>
        <v>-0.127433165670538</v>
      </c>
      <c r="T716" s="0" t="n">
        <f aca="false">IF(AND($A716&gt;=CrashTest!$B$3,$A716&lt;=CrashTest!$C$3),1,IF(AND($A716&gt;=CrashTest!$B$4,$A716&lt;=CrashTest!$C$4),2,IF(AND($A716&gt;=CrashTest!$B$5,$A716&lt;=CrashTest!$C$5),3,IF(AND($A716&gt;=CrashTest!$B$6,$A716&lt;=CrashTest!$C$6),4,IF(AND($A716&gt;=CrashTest!$B$7,$A716&lt;=CrashTest!$C$7),5,0)))))</f>
        <v>0</v>
      </c>
      <c r="U716" s="8" t="str">
        <f aca="false">IF(T716=0,"",IF(T715=T716,MAX(U715,B716),B716))</f>
        <v/>
      </c>
      <c r="V716" s="9" t="str">
        <f aca="false">IF(T716=0,"",B716/U716-1)</f>
        <v/>
      </c>
      <c r="W716" s="8" t="str">
        <f aca="false">IF(T716=0,"",IF(T715=T716,MAX(W715,F716),F716))</f>
        <v/>
      </c>
      <c r="X716" s="9" t="str">
        <f aca="false">IF(T716=0,"",F716/W716-1)</f>
        <v/>
      </c>
    </row>
    <row r="717" customFormat="false" ht="15" hidden="false" customHeight="false" outlineLevel="0" collapsed="false">
      <c r="A717" s="5" t="n">
        <v>44545</v>
      </c>
      <c r="B717" s="6" t="n">
        <v>4015.64231209819</v>
      </c>
      <c r="C717" s="7" t="n">
        <v>2555.441291</v>
      </c>
      <c r="D717" s="0" t="n">
        <f aca="false">INT((ROW()-3)/30)</f>
        <v>23</v>
      </c>
      <c r="E717" s="0" t="n">
        <f aca="false">2+30*D717</f>
        <v>692</v>
      </c>
      <c r="F717" s="8" t="n">
        <f aca="false">INDEX($F:$F,$E717)*(2*B717/INDEX($B:$B,$E717)-C717/INDEX($C:$C,$E717))</f>
        <v>201.278462314993</v>
      </c>
      <c r="G717" s="9" t="n">
        <f aca="false">B717/B716-1</f>
        <v>0.0428172262480011</v>
      </c>
      <c r="H717" s="9" t="n">
        <f aca="false">F717/F716-1</f>
        <v>0.0144391916343971</v>
      </c>
      <c r="I717" s="9" t="n">
        <f aca="false">LN(B717/B716)</f>
        <v>0.0419259221659328</v>
      </c>
      <c r="J717" s="9" t="n">
        <f aca="false">LN(F717/F716)</f>
        <v>0.0143359392407757</v>
      </c>
      <c r="K717" s="9" t="n">
        <f aca="false">F717/F710-1</f>
        <v>-0.0262743581760667</v>
      </c>
      <c r="L717" s="9" t="n">
        <f aca="false">F717/F687-1</f>
        <v>-0.0178947488974561</v>
      </c>
      <c r="M717" s="9" t="n">
        <f aca="false">B717/B710-1</f>
        <v>-0.0929842447978704</v>
      </c>
      <c r="N717" s="9" t="n">
        <f aca="false">B717/B687-1</f>
        <v>-0.121189765837075</v>
      </c>
      <c r="O717" s="8" t="n">
        <f aca="false">MAX(O716,F717)</f>
        <v>210.637827878512</v>
      </c>
      <c r="P717" s="9" t="n">
        <f aca="false">F717/O717-1</f>
        <v>-0.0444334508088337</v>
      </c>
      <c r="Q717" s="8" t="n">
        <f aca="false">MAX(Q716,B717)</f>
        <v>4811.1564628872</v>
      </c>
      <c r="R717" s="9" t="n">
        <f aca="false">B717/Q717-1</f>
        <v>-0.165347802950399</v>
      </c>
      <c r="S717" s="9" t="n">
        <f aca="false">B717/INDEX($B:$B,$E717)-1</f>
        <v>-0.0900722741085511</v>
      </c>
      <c r="T717" s="0" t="n">
        <f aca="false">IF(AND($A717&gt;=CrashTest!$B$3,$A717&lt;=CrashTest!$C$3),1,IF(AND($A717&gt;=CrashTest!$B$4,$A717&lt;=CrashTest!$C$4),2,IF(AND($A717&gt;=CrashTest!$B$5,$A717&lt;=CrashTest!$C$5),3,IF(AND($A717&gt;=CrashTest!$B$6,$A717&lt;=CrashTest!$C$6),4,IF(AND($A717&gt;=CrashTest!$B$7,$A717&lt;=CrashTest!$C$7),5,0)))))</f>
        <v>0</v>
      </c>
      <c r="U717" s="8" t="str">
        <f aca="false">IF(T717=0,"",IF(T716=T717,MAX(U716,B717),B717))</f>
        <v/>
      </c>
      <c r="V717" s="9" t="str">
        <f aca="false">IF(T717=0,"",B717/U717-1)</f>
        <v/>
      </c>
      <c r="W717" s="8" t="str">
        <f aca="false">IF(T717=0,"",IF(T716=T717,MAX(W716,F717),F717))</f>
        <v/>
      </c>
      <c r="X717" s="9" t="str">
        <f aca="false">IF(T717=0,"",F717/W717-1)</f>
        <v/>
      </c>
    </row>
    <row r="718" customFormat="false" ht="15" hidden="false" customHeight="false" outlineLevel="0" collapsed="false">
      <c r="A718" s="5" t="n">
        <v>44546</v>
      </c>
      <c r="B718" s="6" t="n">
        <v>3973.45109526593</v>
      </c>
      <c r="C718" s="7" t="n">
        <v>2497.116394</v>
      </c>
      <c r="D718" s="0" t="n">
        <f aca="false">INT((ROW()-3)/30)</f>
        <v>23</v>
      </c>
      <c r="E718" s="0" t="n">
        <f aca="false">2+30*D718</f>
        <v>692</v>
      </c>
      <c r="F718" s="8" t="n">
        <f aca="false">INDEX($F:$F,$E718)*(2*B718/INDEX($B:$B,$E718)-C718/INDEX($C:$C,$E718))</f>
        <v>201.324394987211</v>
      </c>
      <c r="G718" s="9" t="n">
        <f aca="false">B718/B717-1</f>
        <v>-0.0105067168719554</v>
      </c>
      <c r="H718" s="9" t="n">
        <f aca="false">F718/F717-1</f>
        <v>0.000228204606145921</v>
      </c>
      <c r="I718" s="9" t="n">
        <f aca="false">LN(B718/B717)</f>
        <v>-0.0105623021100604</v>
      </c>
      <c r="J718" s="9" t="n">
        <f aca="false">LN(F718/F717)</f>
        <v>0.00022817857143554</v>
      </c>
      <c r="K718" s="9" t="n">
        <f aca="false">F718/F711-1</f>
        <v>-0.0345127977748663</v>
      </c>
      <c r="L718" s="9" t="n">
        <f aca="false">F718/F688-1</f>
        <v>0.00285464407405334</v>
      </c>
      <c r="M718" s="9" t="n">
        <f aca="false">B718/B711-1</f>
        <v>-0.0442202724783113</v>
      </c>
      <c r="N718" s="9" t="n">
        <f aca="false">B718/B688-1</f>
        <v>-0.0615664326499598</v>
      </c>
      <c r="O718" s="8" t="n">
        <f aca="false">MAX(O717,F718)</f>
        <v>210.637827878512</v>
      </c>
      <c r="P718" s="9" t="n">
        <f aca="false">F718/O718-1</f>
        <v>-0.0442153861208291</v>
      </c>
      <c r="Q718" s="8" t="n">
        <f aca="false">MAX(Q717,B718)</f>
        <v>4811.1564628872</v>
      </c>
      <c r="R718" s="9" t="n">
        <f aca="false">B718/Q718-1</f>
        <v>-0.174117257271355</v>
      </c>
      <c r="S718" s="9" t="n">
        <f aca="false">B718/INDEX($B:$B,$E718)-1</f>
        <v>-0.0996326270984348</v>
      </c>
      <c r="T718" s="0" t="n">
        <f aca="false">IF(AND($A718&gt;=CrashTest!$B$3,$A718&lt;=CrashTest!$C$3),1,IF(AND($A718&gt;=CrashTest!$B$4,$A718&lt;=CrashTest!$C$4),2,IF(AND($A718&gt;=CrashTest!$B$5,$A718&lt;=CrashTest!$C$5),3,IF(AND($A718&gt;=CrashTest!$B$6,$A718&lt;=CrashTest!$C$6),4,IF(AND($A718&gt;=CrashTest!$B$7,$A718&lt;=CrashTest!$C$7),5,0)))))</f>
        <v>0</v>
      </c>
      <c r="U718" s="8" t="str">
        <f aca="false">IF(T718=0,"",IF(T717=T718,MAX(U717,B718),B718))</f>
        <v/>
      </c>
      <c r="V718" s="9" t="str">
        <f aca="false">IF(T718=0,"",B718/U718-1)</f>
        <v/>
      </c>
      <c r="W718" s="8" t="str">
        <f aca="false">IF(T718=0,"",IF(T717=T718,MAX(W717,F718),F718))</f>
        <v/>
      </c>
      <c r="X718" s="9" t="str">
        <f aca="false">IF(T718=0,"",F718/W718-1)</f>
        <v/>
      </c>
    </row>
    <row r="719" customFormat="false" ht="15" hidden="false" customHeight="false" outlineLevel="0" collapsed="false">
      <c r="A719" s="5" t="n">
        <v>44547</v>
      </c>
      <c r="B719" s="6" t="n">
        <v>3885.43008158971</v>
      </c>
      <c r="C719" s="7" t="n">
        <v>2406.035058</v>
      </c>
      <c r="D719" s="0" t="n">
        <f aca="false">INT((ROW()-3)/30)</f>
        <v>23</v>
      </c>
      <c r="E719" s="0" t="n">
        <f aca="false">2+30*D719</f>
        <v>692</v>
      </c>
      <c r="F719" s="8" t="n">
        <f aca="false">INDEX($F:$F,$E719)*(2*B719/INDEX($B:$B,$E719)-C719/INDEX($C:$C,$E719))</f>
        <v>199.319729542513</v>
      </c>
      <c r="G719" s="9" t="n">
        <f aca="false">B719/B718-1</f>
        <v>-0.0221522831326879</v>
      </c>
      <c r="H719" s="9" t="n">
        <f aca="false">F719/F718-1</f>
        <v>-0.00995738963886983</v>
      </c>
      <c r="I719" s="9" t="n">
        <f aca="false">LN(B719/B718)</f>
        <v>-0.0224013297958115</v>
      </c>
      <c r="J719" s="9" t="n">
        <f aca="false">LN(F719/F718)</f>
        <v>-0.0100072960109104</v>
      </c>
      <c r="K719" s="9" t="n">
        <f aca="false">F719/F712-1</f>
        <v>-0.025032063660256</v>
      </c>
      <c r="L719" s="9" t="n">
        <f aca="false">F719/F689-1</f>
        <v>0.0043865466039521</v>
      </c>
      <c r="M719" s="9" t="n">
        <f aca="false">B719/B712-1</f>
        <v>-0.0117465840775676</v>
      </c>
      <c r="N719" s="9" t="n">
        <f aca="false">B719/B689-1</f>
        <v>-0.0891243934246406</v>
      </c>
      <c r="O719" s="8" t="n">
        <f aca="false">MAX(O718,F719)</f>
        <v>210.637827878512</v>
      </c>
      <c r="P719" s="9" t="n">
        <f aca="false">F719/O719-1</f>
        <v>-0.0537325059320608</v>
      </c>
      <c r="Q719" s="8" t="n">
        <f aca="false">MAX(Q718,B719)</f>
        <v>4811.1564628872</v>
      </c>
      <c r="R719" s="9" t="n">
        <f aca="false">B719/Q719-1</f>
        <v>-0.19241244562268</v>
      </c>
      <c r="S719" s="9" t="n">
        <f aca="false">B719/INDEX($B:$B,$E719)-1</f>
        <v>-0.119577820066385</v>
      </c>
      <c r="T719" s="0" t="n">
        <f aca="false">IF(AND($A719&gt;=CrashTest!$B$3,$A719&lt;=CrashTest!$C$3),1,IF(AND($A719&gt;=CrashTest!$B$4,$A719&lt;=CrashTest!$C$4),2,IF(AND($A719&gt;=CrashTest!$B$5,$A719&lt;=CrashTest!$C$5),3,IF(AND($A719&gt;=CrashTest!$B$6,$A719&lt;=CrashTest!$C$6),4,IF(AND($A719&gt;=CrashTest!$B$7,$A719&lt;=CrashTest!$C$7),5,0)))))</f>
        <v>0</v>
      </c>
      <c r="U719" s="8" t="str">
        <f aca="false">IF(T719=0,"",IF(T718=T719,MAX(U718,B719),B719))</f>
        <v/>
      </c>
      <c r="V719" s="9" t="str">
        <f aca="false">IF(T719=0,"",B719/U719-1)</f>
        <v/>
      </c>
      <c r="W719" s="8" t="str">
        <f aca="false">IF(T719=0,"",IF(T718=T719,MAX(W718,F719),F719))</f>
        <v/>
      </c>
      <c r="X719" s="9" t="str">
        <f aca="false">IF(T719=0,"",F719/W719-1)</f>
        <v/>
      </c>
    </row>
    <row r="720" customFormat="false" ht="15" hidden="false" customHeight="false" outlineLevel="0" collapsed="false">
      <c r="A720" s="5" t="n">
        <v>44548</v>
      </c>
      <c r="B720" s="6" t="n">
        <v>3965.87124079486</v>
      </c>
      <c r="C720" s="7" t="n">
        <v>2528.15528</v>
      </c>
      <c r="D720" s="0" t="n">
        <f aca="false">INT((ROW()-3)/30)</f>
        <v>23</v>
      </c>
      <c r="E720" s="0" t="n">
        <f aca="false">2+30*D720</f>
        <v>692</v>
      </c>
      <c r="F720" s="8" t="n">
        <f aca="false">INDEX($F:$F,$E720)*(2*B720/INDEX($B:$B,$E720)-C720/INDEX($C:$C,$E720))</f>
        <v>198.482609458024</v>
      </c>
      <c r="G720" s="9" t="n">
        <f aca="false">B720/B719-1</f>
        <v>0.0207032831671077</v>
      </c>
      <c r="H720" s="9" t="n">
        <f aca="false">F720/F719-1</f>
        <v>-0.00419988571332564</v>
      </c>
      <c r="I720" s="9" t="n">
        <f aca="false">LN(B720/B719)</f>
        <v>0.020491883005965</v>
      </c>
      <c r="J720" s="9" t="n">
        <f aca="false">LN(F720/F719)</f>
        <v>-0.00420873000535837</v>
      </c>
      <c r="K720" s="9" t="n">
        <f aca="false">F720/F713-1</f>
        <v>-0.0177945871267494</v>
      </c>
      <c r="L720" s="9" t="n">
        <f aca="false">F720/F690-1</f>
        <v>0.0335087102869816</v>
      </c>
      <c r="M720" s="9" t="n">
        <f aca="false">B720/B713-1</f>
        <v>-0.0278738510002647</v>
      </c>
      <c r="N720" s="9" t="n">
        <f aca="false">B720/B690-1</f>
        <v>-0.00496857759178948</v>
      </c>
      <c r="O720" s="8" t="n">
        <f aca="false">MAX(O719,F720)</f>
        <v>210.637827878512</v>
      </c>
      <c r="P720" s="9" t="n">
        <f aca="false">F720/O720-1</f>
        <v>-0.0577067212613812</v>
      </c>
      <c r="Q720" s="8" t="n">
        <f aca="false">MAX(Q719,B720)</f>
        <v>4811.1564628872</v>
      </c>
      <c r="R720" s="9" t="n">
        <f aca="false">B720/Q720-1</f>
        <v>-0.175692731802175</v>
      </c>
      <c r="S720" s="9" t="n">
        <f aca="false">B720/INDEX($B:$B,$E720)-1</f>
        <v>-0.101350190368617</v>
      </c>
      <c r="T720" s="0" t="n">
        <f aca="false">IF(AND($A720&gt;=CrashTest!$B$3,$A720&lt;=CrashTest!$C$3),1,IF(AND($A720&gt;=CrashTest!$B$4,$A720&lt;=CrashTest!$C$4),2,IF(AND($A720&gt;=CrashTest!$B$5,$A720&lt;=CrashTest!$C$5),3,IF(AND($A720&gt;=CrashTest!$B$6,$A720&lt;=CrashTest!$C$6),4,IF(AND($A720&gt;=CrashTest!$B$7,$A720&lt;=CrashTest!$C$7),5,0)))))</f>
        <v>0</v>
      </c>
      <c r="U720" s="8" t="str">
        <f aca="false">IF(T720=0,"",IF(T719=T720,MAX(U719,B720),B720))</f>
        <v/>
      </c>
      <c r="V720" s="9" t="str">
        <f aca="false">IF(T720=0,"",B720/U720-1)</f>
        <v/>
      </c>
      <c r="W720" s="8" t="str">
        <f aca="false">IF(T720=0,"",IF(T719=T720,MAX(W719,F720),F720))</f>
        <v/>
      </c>
      <c r="X720" s="9" t="str">
        <f aca="false">IF(T720=0,"",F720/W720-1)</f>
        <v/>
      </c>
    </row>
    <row r="721" customFormat="false" ht="15" hidden="false" customHeight="false" outlineLevel="0" collapsed="false">
      <c r="A721" s="5" t="n">
        <v>44549</v>
      </c>
      <c r="B721" s="6" t="n">
        <v>3937.56586236119</v>
      </c>
      <c r="C721" s="7" t="n">
        <v>2492.252328</v>
      </c>
      <c r="D721" s="0" t="n">
        <f aca="false">INT((ROW()-3)/30)</f>
        <v>23</v>
      </c>
      <c r="E721" s="0" t="n">
        <f aca="false">2+30*D721</f>
        <v>692</v>
      </c>
      <c r="F721" s="8" t="n">
        <f aca="false">INDEX($F:$F,$E721)*(2*B721/INDEX($B:$B,$E721)-C721/INDEX($C:$C,$E721))</f>
        <v>198.291952812229</v>
      </c>
      <c r="G721" s="9" t="n">
        <f aca="false">B721/B720-1</f>
        <v>-0.00713724090245482</v>
      </c>
      <c r="H721" s="9" t="n">
        <f aca="false">F721/F720-1</f>
        <v>-0.000960571035998781</v>
      </c>
      <c r="I721" s="9" t="n">
        <f aca="false">LN(B721/B720)</f>
        <v>-0.00716283284960177</v>
      </c>
      <c r="J721" s="9" t="n">
        <f aca="false">LN(F721/F720)</f>
        <v>-0.000961032680007966</v>
      </c>
      <c r="K721" s="9" t="n">
        <f aca="false">F721/F714-1</f>
        <v>-0.0283512340681948</v>
      </c>
      <c r="L721" s="9" t="n">
        <f aca="false">F721/F691-1</f>
        <v>-0.0214812100072879</v>
      </c>
      <c r="M721" s="9" t="n">
        <f aca="false">B721/B714-1</f>
        <v>-0.0491239876505243</v>
      </c>
      <c r="N721" s="9" t="n">
        <f aca="false">B721/B691-1</f>
        <v>-0.0824276123450148</v>
      </c>
      <c r="O721" s="8" t="n">
        <f aca="false">MAX(O720,F721)</f>
        <v>210.637827878512</v>
      </c>
      <c r="P721" s="9" t="n">
        <f aca="false">F721/O721-1</f>
        <v>-0.0586118608923538</v>
      </c>
      <c r="Q721" s="8" t="n">
        <f aca="false">MAX(Q720,B721)</f>
        <v>4811.1564628872</v>
      </c>
      <c r="R721" s="9" t="n">
        <f aca="false">B721/Q721-1</f>
        <v>-0.181576011352947</v>
      </c>
      <c r="S721" s="9" t="n">
        <f aca="false">B721/INDEX($B:$B,$E721)-1</f>
        <v>-0.107764070546901</v>
      </c>
      <c r="T721" s="0" t="n">
        <f aca="false">IF(AND($A721&gt;=CrashTest!$B$3,$A721&lt;=CrashTest!$C$3),1,IF(AND($A721&gt;=CrashTest!$B$4,$A721&lt;=CrashTest!$C$4),2,IF(AND($A721&gt;=CrashTest!$B$5,$A721&lt;=CrashTest!$C$5),3,IF(AND($A721&gt;=CrashTest!$B$6,$A721&lt;=CrashTest!$C$6),4,IF(AND($A721&gt;=CrashTest!$B$7,$A721&lt;=CrashTest!$C$7),5,0)))))</f>
        <v>0</v>
      </c>
      <c r="U721" s="8" t="str">
        <f aca="false">IF(T721=0,"",IF(T720=T721,MAX(U720,B721),B721))</f>
        <v/>
      </c>
      <c r="V721" s="9" t="str">
        <f aca="false">IF(T721=0,"",B721/U721-1)</f>
        <v/>
      </c>
      <c r="W721" s="8" t="str">
        <f aca="false">IF(T721=0,"",IF(T720=T721,MAX(W720,F721),F721))</f>
        <v/>
      </c>
      <c r="X721" s="9" t="str">
        <f aca="false">IF(T721=0,"",F721/W721-1)</f>
        <v/>
      </c>
    </row>
    <row r="722" customFormat="false" ht="15" hidden="false" customHeight="false" outlineLevel="0" collapsed="false">
      <c r="A722" s="5" t="n">
        <v>44550</v>
      </c>
      <c r="B722" s="6" t="n">
        <v>3939.67427615429</v>
      </c>
      <c r="C722" s="7" t="n">
        <v>2453.451905</v>
      </c>
      <c r="D722" s="0" t="n">
        <f aca="false">INT((ROW()-3)/30)</f>
        <v>23</v>
      </c>
      <c r="E722" s="0" t="n">
        <f aca="false">2+30*D722</f>
        <v>692</v>
      </c>
      <c r="F722" s="8" t="n">
        <f aca="false">INDEX($F:$F,$E722)*(2*B722/INDEX($B:$B,$E722)-C722/INDEX($C:$C,$E722))</f>
        <v>201.153276718933</v>
      </c>
      <c r="G722" s="9" t="n">
        <f aca="false">B722/B721-1</f>
        <v>0.000535461213043931</v>
      </c>
      <c r="H722" s="9" t="n">
        <f aca="false">F722/F721-1</f>
        <v>0.014429853890308</v>
      </c>
      <c r="I722" s="9" t="n">
        <f aca="false">LN(B722/B721)</f>
        <v>0.000535317904843633</v>
      </c>
      <c r="J722" s="9" t="n">
        <f aca="false">LN(F722/F721)</f>
        <v>0.0143267343646801</v>
      </c>
      <c r="K722" s="9" t="n">
        <f aca="false">F722/F715-1</f>
        <v>0.0079941477608807</v>
      </c>
      <c r="L722" s="9" t="n">
        <f aca="false">F722/F692-1</f>
        <v>-0.028224428481809</v>
      </c>
      <c r="M722" s="9" t="n">
        <f aca="false">B722/B715-1</f>
        <v>0.0400181215816182</v>
      </c>
      <c r="N722" s="9" t="n">
        <f aca="false">B722/B692-1</f>
        <v>-0.107286312813795</v>
      </c>
      <c r="O722" s="8" t="n">
        <f aca="false">MAX(O721,F722)</f>
        <v>210.637827878512</v>
      </c>
      <c r="P722" s="9" t="n">
        <f aca="false">F722/O722-1</f>
        <v>-0.0450277675909615</v>
      </c>
      <c r="Q722" s="8" t="n">
        <f aca="false">MAX(Q721,B722)</f>
        <v>4811.1564628872</v>
      </c>
      <c r="R722" s="9" t="n">
        <f aca="false">B722/Q722-1</f>
        <v>-0.181137777051202</v>
      </c>
      <c r="S722" s="9" t="n">
        <f aca="false">B722/INDEX($B:$B,$E722)-1</f>
        <v>-0.107286312813795</v>
      </c>
      <c r="T722" s="0" t="n">
        <f aca="false">IF(AND($A722&gt;=CrashTest!$B$3,$A722&lt;=CrashTest!$C$3),1,IF(AND($A722&gt;=CrashTest!$B$4,$A722&lt;=CrashTest!$C$4),2,IF(AND($A722&gt;=CrashTest!$B$5,$A722&lt;=CrashTest!$C$5),3,IF(AND($A722&gt;=CrashTest!$B$6,$A722&lt;=CrashTest!$C$6),4,IF(AND($A722&gt;=CrashTest!$B$7,$A722&lt;=CrashTest!$C$7),5,0)))))</f>
        <v>0</v>
      </c>
      <c r="U722" s="8" t="str">
        <f aca="false">IF(T722=0,"",IF(T721=T722,MAX(U721,B722),B722))</f>
        <v/>
      </c>
      <c r="V722" s="9" t="str">
        <f aca="false">IF(T722=0,"",B722/U722-1)</f>
        <v/>
      </c>
      <c r="W722" s="8" t="str">
        <f aca="false">IF(T722=0,"",IF(T721=T722,MAX(W721,F722),F722))</f>
        <v/>
      </c>
      <c r="X722" s="9" t="str">
        <f aca="false">IF(T722=0,"",F722/W722-1)</f>
        <v/>
      </c>
    </row>
    <row r="723" customFormat="false" ht="15" hidden="false" customHeight="false" outlineLevel="0" collapsed="false">
      <c r="A723" s="5" t="n">
        <v>44551</v>
      </c>
      <c r="B723" s="6" t="n">
        <v>4028.99787901812</v>
      </c>
      <c r="C723" s="7" t="n">
        <v>2533.604066</v>
      </c>
      <c r="D723" s="0" t="n">
        <f aca="false">INT((ROW()-3)/30)</f>
        <v>24</v>
      </c>
      <c r="E723" s="0" t="n">
        <f aca="false">2+30*D723</f>
        <v>722</v>
      </c>
      <c r="F723" s="8" t="n">
        <f aca="false">INDEX($F:$F,$E723)*(2*B723/INDEX($B:$B,$E723)-C723/INDEX($C:$C,$E723))</f>
        <v>203.703204335662</v>
      </c>
      <c r="G723" s="9" t="n">
        <f aca="false">B723/B722-1</f>
        <v>0.0226728395807947</v>
      </c>
      <c r="H723" s="9" t="n">
        <f aca="false">F723/F722-1</f>
        <v>0.0126765402896782</v>
      </c>
      <c r="I723" s="9" t="n">
        <f aca="false">LN(B723/B722)</f>
        <v>0.022419630914636</v>
      </c>
      <c r="J723" s="9" t="n">
        <f aca="false">LN(F723/F722)</f>
        <v>0.0125968655794122</v>
      </c>
      <c r="K723" s="9" t="n">
        <f aca="false">F723/F716-1</f>
        <v>0.0266598401184868</v>
      </c>
      <c r="L723" s="9" t="n">
        <f aca="false">F723/F693-1</f>
        <v>-0.0322438182324312</v>
      </c>
      <c r="M723" s="9" t="n">
        <f aca="false">B723/B716-1</f>
        <v>0.0462855170388543</v>
      </c>
      <c r="N723" s="9" t="n">
        <f aca="false">B723/B693-1</f>
        <v>-0.0652151529356536</v>
      </c>
      <c r="O723" s="8" t="n">
        <f aca="false">MAX(O722,F723)</f>
        <v>210.637827878512</v>
      </c>
      <c r="P723" s="9" t="n">
        <f aca="false">F723/O723-1</f>
        <v>-0.0329220236113044</v>
      </c>
      <c r="Q723" s="8" t="n">
        <f aca="false">MAX(Q722,B723)</f>
        <v>4811.1564628872</v>
      </c>
      <c r="R723" s="9" t="n">
        <f aca="false">B723/Q723-1</f>
        <v>-0.162571845231511</v>
      </c>
      <c r="S723" s="9" t="n">
        <f aca="false">B723/INDEX($B:$B,$E723)-1</f>
        <v>0.0226728395807947</v>
      </c>
      <c r="T723" s="0" t="n">
        <f aca="false">IF(AND($A723&gt;=CrashTest!$B$3,$A723&lt;=CrashTest!$C$3),1,IF(AND($A723&gt;=CrashTest!$B$4,$A723&lt;=CrashTest!$C$4),2,IF(AND($A723&gt;=CrashTest!$B$5,$A723&lt;=CrashTest!$C$5),3,IF(AND($A723&gt;=CrashTest!$B$6,$A723&lt;=CrashTest!$C$6),4,IF(AND($A723&gt;=CrashTest!$B$7,$A723&lt;=CrashTest!$C$7),5,0)))))</f>
        <v>0</v>
      </c>
      <c r="U723" s="8" t="str">
        <f aca="false">IF(T723=0,"",IF(T722=T723,MAX(U722,B723),B723))</f>
        <v/>
      </c>
      <c r="V723" s="9" t="str">
        <f aca="false">IF(T723=0,"",B723/U723-1)</f>
        <v/>
      </c>
      <c r="W723" s="8" t="str">
        <f aca="false">IF(T723=0,"",IF(T722=T723,MAX(W722,F723),F723))</f>
        <v/>
      </c>
      <c r="X723" s="9" t="str">
        <f aca="false">IF(T723=0,"",F723/W723-1)</f>
        <v/>
      </c>
    </row>
    <row r="724" customFormat="false" ht="15" hidden="false" customHeight="false" outlineLevel="0" collapsed="false">
      <c r="A724" s="5" t="n">
        <v>44552</v>
      </c>
      <c r="B724" s="6" t="n">
        <v>3984.71278784337</v>
      </c>
      <c r="C724" s="7" t="n">
        <v>2491.932839</v>
      </c>
      <c r="D724" s="0" t="n">
        <f aca="false">INT((ROW()-3)/30)</f>
        <v>24</v>
      </c>
      <c r="E724" s="0" t="n">
        <f aca="false">2+30*D724</f>
        <v>722</v>
      </c>
      <c r="F724" s="8" t="n">
        <f aca="false">INDEX($F:$F,$E724)*(2*B724/INDEX($B:$B,$E724)-C724/INDEX($C:$C,$E724))</f>
        <v>202.59749158871</v>
      </c>
      <c r="G724" s="9" t="n">
        <f aca="false">B724/B723-1</f>
        <v>-0.0109915895973474</v>
      </c>
      <c r="H724" s="9" t="n">
        <f aca="false">F724/F723-1</f>
        <v>-0.00542805770070121</v>
      </c>
      <c r="I724" s="9" t="n">
        <f aca="false">LN(B724/B723)</f>
        <v>-0.011052443449524</v>
      </c>
      <c r="J724" s="9" t="n">
        <f aca="false">LN(F724/F723)</f>
        <v>-0.00544284313429901</v>
      </c>
      <c r="K724" s="9" t="n">
        <f aca="false">F724/F717-1</f>
        <v>0.0065532559149486</v>
      </c>
      <c r="L724" s="9" t="n">
        <f aca="false">F724/F694-1</f>
        <v>-0.013730733003451</v>
      </c>
      <c r="M724" s="9" t="n">
        <f aca="false">B724/B717-1</f>
        <v>-0.00770226077199077</v>
      </c>
      <c r="N724" s="9" t="n">
        <f aca="false">B724/B694-1</f>
        <v>-0.0273531459425006</v>
      </c>
      <c r="O724" s="8" t="n">
        <f aca="false">MAX(O723,F724)</f>
        <v>210.637827878512</v>
      </c>
      <c r="P724" s="9" t="n">
        <f aca="false">F724/O724-1</f>
        <v>-0.0381713786682195</v>
      </c>
      <c r="Q724" s="8" t="n">
        <f aca="false">MAX(Q723,B724)</f>
        <v>4811.1564628872</v>
      </c>
      <c r="R724" s="9" t="n">
        <f aca="false">B724/Q724-1</f>
        <v>-0.17177651182599</v>
      </c>
      <c r="S724" s="9" t="n">
        <f aca="false">B724/INDEX($B:$B,$E724)-1</f>
        <v>0.0114320394357688</v>
      </c>
      <c r="T724" s="0" t="n">
        <f aca="false">IF(AND($A724&gt;=CrashTest!$B$3,$A724&lt;=CrashTest!$C$3),1,IF(AND($A724&gt;=CrashTest!$B$4,$A724&lt;=CrashTest!$C$4),2,IF(AND($A724&gt;=CrashTest!$B$5,$A724&lt;=CrashTest!$C$5),3,IF(AND($A724&gt;=CrashTest!$B$6,$A724&lt;=CrashTest!$C$6),4,IF(AND($A724&gt;=CrashTest!$B$7,$A724&lt;=CrashTest!$C$7),5,0)))))</f>
        <v>0</v>
      </c>
      <c r="U724" s="8" t="str">
        <f aca="false">IF(T724=0,"",IF(T723=T724,MAX(U723,B724),B724))</f>
        <v/>
      </c>
      <c r="V724" s="9" t="str">
        <f aca="false">IF(T724=0,"",B724/U724-1)</f>
        <v/>
      </c>
      <c r="W724" s="8" t="str">
        <f aca="false">IF(T724=0,"",IF(T723=T724,MAX(W723,F724),F724))</f>
        <v/>
      </c>
      <c r="X724" s="9" t="str">
        <f aca="false">IF(T724=0,"",F724/W724-1)</f>
        <v/>
      </c>
    </row>
    <row r="725" customFormat="false" ht="15" hidden="false" customHeight="false" outlineLevel="0" collapsed="false">
      <c r="A725" s="5" t="n">
        <v>44553</v>
      </c>
      <c r="B725" s="6" t="n">
        <v>4101.84956078317</v>
      </c>
      <c r="C725" s="7" t="n">
        <v>2641.344341</v>
      </c>
      <c r="D725" s="0" t="n">
        <f aca="false">INT((ROW()-3)/30)</f>
        <v>24</v>
      </c>
      <c r="E725" s="0" t="n">
        <f aca="false">2+30*D725</f>
        <v>722</v>
      </c>
      <c r="F725" s="8" t="n">
        <f aca="false">INDEX($F:$F,$E725)*(2*B725/INDEX($B:$B,$E725)-C725/INDEX($C:$C,$E725))</f>
        <v>202.309183165679</v>
      </c>
      <c r="G725" s="9" t="n">
        <f aca="false">B725/B724-1</f>
        <v>0.0293965410247792</v>
      </c>
      <c r="H725" s="9" t="n">
        <f aca="false">F725/F724-1</f>
        <v>-0.00142306018090466</v>
      </c>
      <c r="I725" s="9" t="n">
        <f aca="false">LN(B725/B724)</f>
        <v>0.0289727480451122</v>
      </c>
      <c r="J725" s="9" t="n">
        <f aca="false">LN(F725/F724)</f>
        <v>-0.00142407369268351</v>
      </c>
      <c r="K725" s="9" t="n">
        <f aca="false">F725/F718-1</f>
        <v>0.00489154917629686</v>
      </c>
      <c r="L725" s="9" t="n">
        <f aca="false">F725/F695-1</f>
        <v>-0.0241406377209287</v>
      </c>
      <c r="M725" s="9" t="n">
        <f aca="false">B725/B718-1</f>
        <v>0.032314092318946</v>
      </c>
      <c r="N725" s="9" t="n">
        <f aca="false">B725/B695-1</f>
        <v>-0.056646232159551</v>
      </c>
      <c r="O725" s="8" t="n">
        <f aca="false">MAX(O724,F725)</f>
        <v>210.637827878512</v>
      </c>
      <c r="P725" s="9" t="n">
        <f aca="false">F725/O725-1</f>
        <v>-0.0395401186800912</v>
      </c>
      <c r="Q725" s="8" t="n">
        <f aca="false">MAX(Q724,B725)</f>
        <v>4811.1564628872</v>
      </c>
      <c r="R725" s="9" t="n">
        <f aca="false">B725/Q725-1</f>
        <v>-0.147429606078197</v>
      </c>
      <c r="S725" s="9" t="n">
        <f aca="false">B725/INDEX($B:$B,$E725)-1</f>
        <v>0.0411646428768187</v>
      </c>
      <c r="T725" s="0" t="n">
        <f aca="false">IF(AND($A725&gt;=CrashTest!$B$3,$A725&lt;=CrashTest!$C$3),1,IF(AND($A725&gt;=CrashTest!$B$4,$A725&lt;=CrashTest!$C$4),2,IF(AND($A725&gt;=CrashTest!$B$5,$A725&lt;=CrashTest!$C$5),3,IF(AND($A725&gt;=CrashTest!$B$6,$A725&lt;=CrashTest!$C$6),4,IF(AND($A725&gt;=CrashTest!$B$7,$A725&lt;=CrashTest!$C$7),5,0)))))</f>
        <v>0</v>
      </c>
      <c r="U725" s="8" t="str">
        <f aca="false">IF(T725=0,"",IF(T724=T725,MAX(U724,B725),B725))</f>
        <v/>
      </c>
      <c r="V725" s="9" t="str">
        <f aca="false">IF(T725=0,"",B725/U725-1)</f>
        <v/>
      </c>
      <c r="W725" s="8" t="str">
        <f aca="false">IF(T725=0,"",IF(T724=T725,MAX(W724,F725),F725))</f>
        <v/>
      </c>
      <c r="X725" s="9" t="str">
        <f aca="false">IF(T725=0,"",F725/W725-1)</f>
        <v/>
      </c>
    </row>
    <row r="726" customFormat="false" ht="15" hidden="false" customHeight="false" outlineLevel="0" collapsed="false">
      <c r="A726" s="5" t="n">
        <v>44554</v>
      </c>
      <c r="B726" s="6" t="n">
        <v>4045.16450350672</v>
      </c>
      <c r="C726" s="7" t="n">
        <v>2568.254971</v>
      </c>
      <c r="D726" s="0" t="n">
        <f aca="false">INT((ROW()-3)/30)</f>
        <v>24</v>
      </c>
      <c r="E726" s="0" t="n">
        <f aca="false">2+30*D726</f>
        <v>722</v>
      </c>
      <c r="F726" s="8" t="n">
        <f aca="false">INDEX($F:$F,$E726)*(2*B726/INDEX($B:$B,$E726)-C726/INDEX($C:$C,$E726))</f>
        <v>202.513133125003</v>
      </c>
      <c r="G726" s="9" t="n">
        <f aca="false">B726/B725-1</f>
        <v>-0.0138193896281333</v>
      </c>
      <c r="H726" s="9" t="n">
        <f aca="false">F726/F725-1</f>
        <v>0.0010081102406343</v>
      </c>
      <c r="I726" s="9" t="n">
        <f aca="false">LN(B726/B725)</f>
        <v>-0.0139157663346231</v>
      </c>
      <c r="J726" s="9" t="n">
        <f aca="false">LN(F726/F725)</f>
        <v>0.00100760243875719</v>
      </c>
      <c r="K726" s="9" t="n">
        <f aca="false">F726/F719-1</f>
        <v>0.0160215127213894</v>
      </c>
      <c r="L726" s="9" t="n">
        <f aca="false">F726/F696-1</f>
        <v>-0.013649038643877</v>
      </c>
      <c r="M726" s="9" t="n">
        <f aca="false">B726/B719-1</f>
        <v>0.0411111301870746</v>
      </c>
      <c r="N726" s="9" t="n">
        <f aca="false">B726/B696-1</f>
        <v>-0.0508695873636876</v>
      </c>
      <c r="O726" s="8" t="n">
        <f aca="false">MAX(O725,F726)</f>
        <v>210.637827878512</v>
      </c>
      <c r="P726" s="9" t="n">
        <f aca="false">F726/O726-1</f>
        <v>-0.0385718692380141</v>
      </c>
      <c r="Q726" s="8" t="n">
        <f aca="false">MAX(Q725,B726)</f>
        <v>4811.1564628872</v>
      </c>
      <c r="R726" s="9" t="n">
        <f aca="false">B726/Q726-1</f>
        <v>-0.159211608537213</v>
      </c>
      <c r="S726" s="9" t="n">
        <f aca="false">B726/INDEX($B:$B,$E726)-1</f>
        <v>0.0267763830098675</v>
      </c>
      <c r="T726" s="0" t="n">
        <f aca="false">IF(AND($A726&gt;=CrashTest!$B$3,$A726&lt;=CrashTest!$C$3),1,IF(AND($A726&gt;=CrashTest!$B$4,$A726&lt;=CrashTest!$C$4),2,IF(AND($A726&gt;=CrashTest!$B$5,$A726&lt;=CrashTest!$C$5),3,IF(AND($A726&gt;=CrashTest!$B$6,$A726&lt;=CrashTest!$C$6),4,IF(AND($A726&gt;=CrashTest!$B$7,$A726&lt;=CrashTest!$C$7),5,0)))))</f>
        <v>0</v>
      </c>
      <c r="U726" s="8" t="str">
        <f aca="false">IF(T726=0,"",IF(T725=T726,MAX(U725,B726),B726))</f>
        <v/>
      </c>
      <c r="V726" s="9" t="str">
        <f aca="false">IF(T726=0,"",B726/U726-1)</f>
        <v/>
      </c>
      <c r="W726" s="8" t="str">
        <f aca="false">IF(T726=0,"",IF(T725=T726,MAX(W725,F726),F726))</f>
        <v/>
      </c>
      <c r="X726" s="9" t="str">
        <f aca="false">IF(T726=0,"",F726/W726-1)</f>
        <v/>
      </c>
    </row>
    <row r="727" customFormat="false" ht="15" hidden="false" customHeight="false" outlineLevel="0" collapsed="false">
      <c r="A727" s="5" t="n">
        <v>44555</v>
      </c>
      <c r="B727" s="6" t="n">
        <v>4099.92122180012</v>
      </c>
      <c r="C727" s="7" t="n">
        <v>2621.270097</v>
      </c>
      <c r="D727" s="0" t="n">
        <f aca="false">INT((ROW()-3)/30)</f>
        <v>24</v>
      </c>
      <c r="E727" s="0" t="n">
        <f aca="false">2+30*D727</f>
        <v>722</v>
      </c>
      <c r="F727" s="8" t="n">
        <f aca="false">INDEX($F:$F,$E727)*(2*B727/INDEX($B:$B,$E727)-C727/INDEX($C:$C,$E727))</f>
        <v>203.758111894774</v>
      </c>
      <c r="G727" s="9" t="n">
        <f aca="false">B727/B726-1</f>
        <v>0.0135363390650571</v>
      </c>
      <c r="H727" s="9" t="n">
        <f aca="false">F727/F726-1</f>
        <v>0.00614764460239958</v>
      </c>
      <c r="I727" s="9" t="n">
        <f aca="false">LN(B727/B726)</f>
        <v>0.0134455412893984</v>
      </c>
      <c r="J727" s="9" t="n">
        <f aca="false">LN(F727/F726)</f>
        <v>0.00612882492705241</v>
      </c>
      <c r="K727" s="9" t="n">
        <f aca="false">F727/F720-1</f>
        <v>0.0265791670673567</v>
      </c>
      <c r="L727" s="9" t="n">
        <f aca="false">F727/F697-1</f>
        <v>-0.0219436925729575</v>
      </c>
      <c r="M727" s="9" t="n">
        <f aca="false">B727/B720-1</f>
        <v>0.0338008908676504</v>
      </c>
      <c r="N727" s="9" t="n">
        <f aca="false">B727/B697-1</f>
        <v>-0.0941488478992908</v>
      </c>
      <c r="O727" s="8" t="n">
        <f aca="false">MAX(O726,F727)</f>
        <v>210.637827878512</v>
      </c>
      <c r="P727" s="9" t="n">
        <f aca="false">F727/O727-1</f>
        <v>-0.03266135077934</v>
      </c>
      <c r="Q727" s="8" t="n">
        <f aca="false">MAX(Q726,B727)</f>
        <v>4811.1564628872</v>
      </c>
      <c r="R727" s="9" t="n">
        <f aca="false">B727/Q727-1</f>
        <v>-0.147830411788409</v>
      </c>
      <c r="S727" s="9" t="n">
        <f aca="false">B727/INDEX($B:$B,$E727)-1</f>
        <v>0.0406751762742821</v>
      </c>
      <c r="T727" s="0" t="n">
        <f aca="false">IF(AND($A727&gt;=CrashTest!$B$3,$A727&lt;=CrashTest!$C$3),1,IF(AND($A727&gt;=CrashTest!$B$4,$A727&lt;=CrashTest!$C$4),2,IF(AND($A727&gt;=CrashTest!$B$5,$A727&lt;=CrashTest!$C$5),3,IF(AND($A727&gt;=CrashTest!$B$6,$A727&lt;=CrashTest!$C$6),4,IF(AND($A727&gt;=CrashTest!$B$7,$A727&lt;=CrashTest!$C$7),5,0)))))</f>
        <v>0</v>
      </c>
      <c r="U727" s="8" t="str">
        <f aca="false">IF(T727=0,"",IF(T726=T727,MAX(U726,B727),B727))</f>
        <v/>
      </c>
      <c r="V727" s="9" t="str">
        <f aca="false">IF(T727=0,"",B727/U727-1)</f>
        <v/>
      </c>
      <c r="W727" s="8" t="str">
        <f aca="false">IF(T727=0,"",IF(T726=T727,MAX(W726,F727),F727))</f>
        <v/>
      </c>
      <c r="X727" s="9" t="str">
        <f aca="false">IF(T727=0,"",F727/W727-1)</f>
        <v/>
      </c>
    </row>
    <row r="728" customFormat="false" ht="15" hidden="false" customHeight="false" outlineLevel="0" collapsed="false">
      <c r="A728" s="5" t="n">
        <v>44556</v>
      </c>
      <c r="B728" s="6" t="n">
        <v>4070.35206282876</v>
      </c>
      <c r="C728" s="7" t="n">
        <v>2584.710644</v>
      </c>
      <c r="D728" s="0" t="n">
        <f aca="false">INT((ROW()-3)/30)</f>
        <v>24</v>
      </c>
      <c r="E728" s="0" t="n">
        <f aca="false">2+30*D728</f>
        <v>722</v>
      </c>
      <c r="F728" s="8" t="n">
        <f aca="false">INDEX($F:$F,$E728)*(2*B728/INDEX($B:$B,$E728)-C728/INDEX($C:$C,$E728))</f>
        <v>203.736038224064</v>
      </c>
      <c r="G728" s="9" t="n">
        <f aca="false">B728/B727-1</f>
        <v>-0.00721212856826003</v>
      </c>
      <c r="H728" s="9" t="n">
        <f aca="false">F728/F727-1</f>
        <v>-0.000108332721108773</v>
      </c>
      <c r="I728" s="9" t="n">
        <f aca="false">LN(B728/B727)</f>
        <v>-0.00723826169361826</v>
      </c>
      <c r="J728" s="9" t="n">
        <f aca="false">LN(F728/F727)</f>
        <v>-0.000108338589521835</v>
      </c>
      <c r="K728" s="9" t="n">
        <f aca="false">F728/F721-1</f>
        <v>0.0274548983689231</v>
      </c>
      <c r="L728" s="9" t="n">
        <f aca="false">F728/F698-1</f>
        <v>-0.00649185544973319</v>
      </c>
      <c r="M728" s="9" t="n">
        <f aca="false">B728/B721-1</f>
        <v>0.0337229154023455</v>
      </c>
      <c r="N728" s="9" t="n">
        <f aca="false">B728/B698-1</f>
        <v>0.00452701274889678</v>
      </c>
      <c r="O728" s="8" t="n">
        <f aca="false">MAX(O727,F728)</f>
        <v>210.637827878512</v>
      </c>
      <c r="P728" s="9" t="n">
        <f aca="false">F728/O728-1</f>
        <v>-0.0327661452074438</v>
      </c>
      <c r="Q728" s="8" t="n">
        <f aca="false">MAX(Q727,B728)</f>
        <v>4811.1564628872</v>
      </c>
      <c r="R728" s="9" t="n">
        <f aca="false">B728/Q728-1</f>
        <v>-0.153976368420552</v>
      </c>
      <c r="S728" s="9" t="n">
        <f aca="false">B728/INDEX($B:$B,$E728)-1</f>
        <v>0.0331696931051952</v>
      </c>
      <c r="T728" s="0" t="n">
        <f aca="false">IF(AND($A728&gt;=CrashTest!$B$3,$A728&lt;=CrashTest!$C$3),1,IF(AND($A728&gt;=CrashTest!$B$4,$A728&lt;=CrashTest!$C$4),2,IF(AND($A728&gt;=CrashTest!$B$5,$A728&lt;=CrashTest!$C$5),3,IF(AND($A728&gt;=CrashTest!$B$6,$A728&lt;=CrashTest!$C$6),4,IF(AND($A728&gt;=CrashTest!$B$7,$A728&lt;=CrashTest!$C$7),5,0)))))</f>
        <v>0</v>
      </c>
      <c r="U728" s="8" t="str">
        <f aca="false">IF(T728=0,"",IF(T727=T728,MAX(U727,B728),B728))</f>
        <v/>
      </c>
      <c r="V728" s="9" t="str">
        <f aca="false">IF(T728=0,"",B728/U728-1)</f>
        <v/>
      </c>
      <c r="W728" s="8" t="str">
        <f aca="false">IF(T728=0,"",IF(T727=T728,MAX(W727,F728),F728))</f>
        <v/>
      </c>
      <c r="X728" s="9" t="str">
        <f aca="false">IF(T728=0,"",F728/W728-1)</f>
        <v/>
      </c>
    </row>
    <row r="729" customFormat="false" ht="15" hidden="false" customHeight="false" outlineLevel="0" collapsed="false">
      <c r="A729" s="5" t="n">
        <v>44557</v>
      </c>
      <c r="B729" s="6" t="n">
        <v>4044.38847749854</v>
      </c>
      <c r="C729" s="7" t="n">
        <v>2553.515334</v>
      </c>
      <c r="D729" s="0" t="n">
        <f aca="false">INT((ROW()-3)/30)</f>
        <v>24</v>
      </c>
      <c r="E729" s="0" t="n">
        <f aca="false">2+30*D729</f>
        <v>722</v>
      </c>
      <c r="F729" s="8" t="n">
        <f aca="false">INDEX($F:$F,$E729)*(2*B729/INDEX($B:$B,$E729)-C729/INDEX($C:$C,$E729))</f>
        <v>203.642359233868</v>
      </c>
      <c r="G729" s="9" t="n">
        <f aca="false">B729/B728-1</f>
        <v>-0.00637870752442393</v>
      </c>
      <c r="H729" s="9" t="n">
        <f aca="false">F729/F728-1</f>
        <v>-0.000459805692762272</v>
      </c>
      <c r="I729" s="9" t="n">
        <f aca="false">LN(B729/B728)</f>
        <v>-0.00639913840735667</v>
      </c>
      <c r="J729" s="9" t="n">
        <f aca="false">LN(F729/F728)</f>
        <v>-0.000459911435815234</v>
      </c>
      <c r="K729" s="9" t="n">
        <f aca="false">F729/F722-1</f>
        <v>0.0123740590038333</v>
      </c>
      <c r="L729" s="9" t="n">
        <f aca="false">F729/F699-1</f>
        <v>0.000637921627028693</v>
      </c>
      <c r="M729" s="9" t="n">
        <f aca="false">B729/B722-1</f>
        <v>0.0265794058097784</v>
      </c>
      <c r="N729" s="9" t="n">
        <f aca="false">B729/B699-1</f>
        <v>-0.010407541622385</v>
      </c>
      <c r="O729" s="8" t="n">
        <f aca="false">MAX(O728,F729)</f>
        <v>210.637827878512</v>
      </c>
      <c r="P729" s="9" t="n">
        <f aca="false">F729/O729-1</f>
        <v>-0.0332108848401098</v>
      </c>
      <c r="Q729" s="8" t="n">
        <f aca="false">MAX(Q728,B729)</f>
        <v>4811.1564628872</v>
      </c>
      <c r="R729" s="9" t="n">
        <f aca="false">B729/Q729-1</f>
        <v>-0.159372905725148</v>
      </c>
      <c r="S729" s="9" t="n">
        <f aca="false">B729/INDEX($B:$B,$E729)-1</f>
        <v>0.0265794058097784</v>
      </c>
      <c r="T729" s="0" t="n">
        <f aca="false">IF(AND($A729&gt;=CrashTest!$B$3,$A729&lt;=CrashTest!$C$3),1,IF(AND($A729&gt;=CrashTest!$B$4,$A729&lt;=CrashTest!$C$4),2,IF(AND($A729&gt;=CrashTest!$B$5,$A729&lt;=CrashTest!$C$5),3,IF(AND($A729&gt;=CrashTest!$B$6,$A729&lt;=CrashTest!$C$6),4,IF(AND($A729&gt;=CrashTest!$B$7,$A729&lt;=CrashTest!$C$7),5,0)))))</f>
        <v>0</v>
      </c>
      <c r="U729" s="8" t="str">
        <f aca="false">IF(T729=0,"",IF(T728=T729,MAX(U728,B729),B729))</f>
        <v/>
      </c>
      <c r="V729" s="9" t="str">
        <f aca="false">IF(T729=0,"",B729/U729-1)</f>
        <v/>
      </c>
      <c r="W729" s="8" t="str">
        <f aca="false">IF(T729=0,"",IF(T728=T729,MAX(W728,F729),F729))</f>
        <v/>
      </c>
      <c r="X729" s="9" t="str">
        <f aca="false">IF(T729=0,"",F729/W729-1)</f>
        <v/>
      </c>
    </row>
    <row r="730" customFormat="false" ht="15" hidden="false" customHeight="false" outlineLevel="0" collapsed="false">
      <c r="A730" s="5" t="n">
        <v>44558</v>
      </c>
      <c r="B730" s="6" t="n">
        <v>3806.11023553477</v>
      </c>
      <c r="C730" s="7" t="n">
        <v>2280.229626</v>
      </c>
      <c r="D730" s="0" t="n">
        <f aca="false">INT((ROW()-3)/30)</f>
        <v>24</v>
      </c>
      <c r="E730" s="0" t="n">
        <f aca="false">2+30*D730</f>
        <v>722</v>
      </c>
      <c r="F730" s="8" t="n">
        <f aca="false">INDEX($F:$F,$E730)*(2*B730/INDEX($B:$B,$E730)-C730/INDEX($C:$C,$E730))</f>
        <v>201.716281408154</v>
      </c>
      <c r="G730" s="9" t="n">
        <f aca="false">B730/B729-1</f>
        <v>-0.0589157652113442</v>
      </c>
      <c r="H730" s="9" t="n">
        <f aca="false">F730/F729-1</f>
        <v>-0.00945813942128759</v>
      </c>
      <c r="I730" s="9" t="n">
        <f aca="false">LN(B730/B729)</f>
        <v>-0.0607226271558545</v>
      </c>
      <c r="J730" s="9" t="n">
        <f aca="false">LN(F730/F729)</f>
        <v>-0.00950315166818564</v>
      </c>
      <c r="K730" s="9" t="n">
        <f aca="false">F730/F723-1</f>
        <v>-0.00975400919189129</v>
      </c>
      <c r="L730" s="9" t="n">
        <f aca="false">F730/F700-1</f>
        <v>-0.0193040963120638</v>
      </c>
      <c r="M730" s="9" t="n">
        <f aca="false">B730/B723-1</f>
        <v>-0.0553208639409035</v>
      </c>
      <c r="N730" s="9" t="n">
        <f aca="false">B730/B700-1</f>
        <v>-0.113017941724302</v>
      </c>
      <c r="O730" s="8" t="n">
        <f aca="false">MAX(O729,F730)</f>
        <v>210.637827878512</v>
      </c>
      <c r="P730" s="9" t="n">
        <f aca="false">F730/O730-1</f>
        <v>-0.0423549110822753</v>
      </c>
      <c r="Q730" s="8" t="n">
        <f aca="false">MAX(Q729,B730)</f>
        <v>4811.1564628872</v>
      </c>
      <c r="R730" s="9" t="n">
        <f aca="false">B730/Q730-1</f>
        <v>-0.20889909424174</v>
      </c>
      <c r="S730" s="9" t="n">
        <f aca="false">B730/INDEX($B:$B,$E730)-1</f>
        <v>-0.0339023054337119</v>
      </c>
      <c r="T730" s="0" t="n">
        <f aca="false">IF(AND($A730&gt;=CrashTest!$B$3,$A730&lt;=CrashTest!$C$3),1,IF(AND($A730&gt;=CrashTest!$B$4,$A730&lt;=CrashTest!$C$4),2,IF(AND($A730&gt;=CrashTest!$B$5,$A730&lt;=CrashTest!$C$5),3,IF(AND($A730&gt;=CrashTest!$B$6,$A730&lt;=CrashTest!$C$6),4,IF(AND($A730&gt;=CrashTest!$B$7,$A730&lt;=CrashTest!$C$7),5,0)))))</f>
        <v>0</v>
      </c>
      <c r="U730" s="8" t="str">
        <f aca="false">IF(T730=0,"",IF(T729=T730,MAX(U729,B730),B730))</f>
        <v/>
      </c>
      <c r="V730" s="9" t="str">
        <f aca="false">IF(T730=0,"",B730/U730-1)</f>
        <v/>
      </c>
      <c r="W730" s="8" t="str">
        <f aca="false">IF(T730=0,"",IF(T729=T730,MAX(W729,F730),F730))</f>
        <v/>
      </c>
      <c r="X730" s="9" t="str">
        <f aca="false">IF(T730=0,"",F730/W730-1)</f>
        <v/>
      </c>
    </row>
    <row r="731" customFormat="false" ht="15" hidden="false" customHeight="false" outlineLevel="0" collapsed="false">
      <c r="A731" s="5" t="n">
        <v>44559</v>
      </c>
      <c r="B731" s="6" t="n">
        <v>3638.66337872589</v>
      </c>
      <c r="C731" s="7" t="n">
        <v>2096.333708</v>
      </c>
      <c r="D731" s="0" t="n">
        <f aca="false">INT((ROW()-3)/30)</f>
        <v>24</v>
      </c>
      <c r="E731" s="0" t="n">
        <f aca="false">2+30*D731</f>
        <v>722</v>
      </c>
      <c r="F731" s="8" t="n">
        <f aca="false">INDEX($F:$F,$E731)*(2*B731/INDEX($B:$B,$E731)-C731/INDEX($C:$C,$E731))</f>
        <v>199.694393416358</v>
      </c>
      <c r="G731" s="9" t="n">
        <f aca="false">B731/B730-1</f>
        <v>-0.0439942215140158</v>
      </c>
      <c r="H731" s="9" t="n">
        <f aca="false">F731/F730-1</f>
        <v>-0.0100234248702255</v>
      </c>
      <c r="I731" s="9" t="n">
        <f aca="false">LN(B731/B730)</f>
        <v>-0.0449913215075972</v>
      </c>
      <c r="J731" s="9" t="n">
        <f aca="false">LN(F731/F730)</f>
        <v>-0.010073997618515</v>
      </c>
      <c r="K731" s="9" t="n">
        <f aca="false">F731/F724-1</f>
        <v>-0.0143293885308584</v>
      </c>
      <c r="L731" s="9" t="n">
        <f aca="false">F731/F701-1</f>
        <v>-0.0384477502709819</v>
      </c>
      <c r="M731" s="9" t="n">
        <f aca="false">B731/B724-1</f>
        <v>-0.0868442539129076</v>
      </c>
      <c r="N731" s="9" t="n">
        <f aca="false">B731/B701-1</f>
        <v>-0.182030571288408</v>
      </c>
      <c r="O731" s="8" t="n">
        <f aca="false">MAX(O730,F731)</f>
        <v>210.637827878512</v>
      </c>
      <c r="P731" s="9" t="n">
        <f aca="false">F731/O731-1</f>
        <v>-0.0519537946833825</v>
      </c>
      <c r="Q731" s="8" t="n">
        <f aca="false">MAX(Q730,B731)</f>
        <v>4811.1564628872</v>
      </c>
      <c r="R731" s="9" t="n">
        <f aca="false">B731/Q731-1</f>
        <v>-0.243702962729608</v>
      </c>
      <c r="S731" s="9" t="n">
        <f aca="false">B731/INDEX($B:$B,$E731)-1</f>
        <v>-0.0764050214126411</v>
      </c>
      <c r="T731" s="0" t="n">
        <f aca="false">IF(AND($A731&gt;=CrashTest!$B$3,$A731&lt;=CrashTest!$C$3),1,IF(AND($A731&gt;=CrashTest!$B$4,$A731&lt;=CrashTest!$C$4),2,IF(AND($A731&gt;=CrashTest!$B$5,$A731&lt;=CrashTest!$C$5),3,IF(AND($A731&gt;=CrashTest!$B$6,$A731&lt;=CrashTest!$C$6),4,IF(AND($A731&gt;=CrashTest!$B$7,$A731&lt;=CrashTest!$C$7),5,0)))))</f>
        <v>0</v>
      </c>
      <c r="U731" s="8" t="str">
        <f aca="false">IF(T731=0,"",IF(T730=T731,MAX(U730,B731),B731))</f>
        <v/>
      </c>
      <c r="V731" s="9" t="str">
        <f aca="false">IF(T731=0,"",B731/U731-1)</f>
        <v/>
      </c>
      <c r="W731" s="8" t="str">
        <f aca="false">IF(T731=0,"",IF(T730=T731,MAX(W730,F731),F731))</f>
        <v/>
      </c>
      <c r="X731" s="9" t="str">
        <f aca="false">IF(T731=0,"",F731/W731-1)</f>
        <v/>
      </c>
    </row>
    <row r="732" customFormat="false" ht="15" hidden="false" customHeight="false" outlineLevel="0" collapsed="false">
      <c r="A732" s="5" t="n">
        <v>44560</v>
      </c>
      <c r="B732" s="6" t="n">
        <v>3708.0373351841</v>
      </c>
      <c r="C732" s="7" t="n">
        <v>2187.839868</v>
      </c>
      <c r="D732" s="0" t="n">
        <f aca="false">INT((ROW()-3)/30)</f>
        <v>24</v>
      </c>
      <c r="E732" s="0" t="n">
        <f aca="false">2+30*D732</f>
        <v>722</v>
      </c>
      <c r="F732" s="8" t="n">
        <f aca="false">INDEX($F:$F,$E732)*(2*B732/INDEX($B:$B,$E732)-C732/INDEX($C:$C,$E732))</f>
        <v>199.276238782953</v>
      </c>
      <c r="G732" s="9" t="n">
        <f aca="false">B732/B731-1</f>
        <v>0.0190657802708041</v>
      </c>
      <c r="H732" s="9" t="n">
        <f aca="false">F732/F731-1</f>
        <v>-0.00209397282643353</v>
      </c>
      <c r="I732" s="9" t="n">
        <f aca="false">LN(B732/B731)</f>
        <v>0.0188863059066465</v>
      </c>
      <c r="J732" s="9" t="n">
        <f aca="false">LN(F732/F731)</f>
        <v>-0.00209616825284334</v>
      </c>
      <c r="K732" s="9" t="n">
        <f aca="false">F732/F725-1</f>
        <v>-0.0149916298176246</v>
      </c>
      <c r="L732" s="9" t="n">
        <f aca="false">F732/F702-1</f>
        <v>-0.0539389776755189</v>
      </c>
      <c r="M732" s="9" t="n">
        <f aca="false">B732/B725-1</f>
        <v>-0.0960084517394829</v>
      </c>
      <c r="N732" s="9" t="n">
        <f aca="false">B732/B702-1</f>
        <v>-0.201723460513798</v>
      </c>
      <c r="O732" s="8" t="n">
        <f aca="false">MAX(O731,F732)</f>
        <v>210.637827878512</v>
      </c>
      <c r="P732" s="9" t="n">
        <f aca="false">F732/O732-1</f>
        <v>-0.0539389776755189</v>
      </c>
      <c r="Q732" s="8" t="n">
        <f aca="false">MAX(Q731,B732)</f>
        <v>4811.1564628872</v>
      </c>
      <c r="R732" s="9" t="n">
        <f aca="false">B732/Q732-1</f>
        <v>-0.22928356959755</v>
      </c>
      <c r="S732" s="9" t="n">
        <f aca="false">B732/INDEX($B:$B,$E732)-1</f>
        <v>-0.0587959624916764</v>
      </c>
      <c r="T732" s="0" t="n">
        <f aca="false">IF(AND($A732&gt;=CrashTest!$B$3,$A732&lt;=CrashTest!$C$3),1,IF(AND($A732&gt;=CrashTest!$B$4,$A732&lt;=CrashTest!$C$4),2,IF(AND($A732&gt;=CrashTest!$B$5,$A732&lt;=CrashTest!$C$5),3,IF(AND($A732&gt;=CrashTest!$B$6,$A732&lt;=CrashTest!$C$6),4,IF(AND($A732&gt;=CrashTest!$B$7,$A732&lt;=CrashTest!$C$7),5,0)))))</f>
        <v>0</v>
      </c>
      <c r="U732" s="8" t="str">
        <f aca="false">IF(T732=0,"",IF(T731=T732,MAX(U731,B732),B732))</f>
        <v/>
      </c>
      <c r="V732" s="9" t="str">
        <f aca="false">IF(T732=0,"",B732/U732-1)</f>
        <v/>
      </c>
      <c r="W732" s="8" t="str">
        <f aca="false">IF(T732=0,"",IF(T731=T732,MAX(W731,F732),F732))</f>
        <v/>
      </c>
      <c r="X732" s="9" t="str">
        <f aca="false">IF(T732=0,"",F732/W732-1)</f>
        <v/>
      </c>
    </row>
    <row r="733" customFormat="false" ht="15" hidden="false" customHeight="false" outlineLevel="0" collapsed="false">
      <c r="A733" s="5" t="n">
        <v>44561</v>
      </c>
      <c r="B733" s="6" t="n">
        <v>3686.9517918761</v>
      </c>
      <c r="C733" s="7" t="n">
        <v>2150.088371</v>
      </c>
      <c r="D733" s="0" t="n">
        <f aca="false">INT((ROW()-3)/30)</f>
        <v>24</v>
      </c>
      <c r="E733" s="0" t="n">
        <f aca="false">2+30*D733</f>
        <v>722</v>
      </c>
      <c r="F733" s="8" t="n">
        <f aca="false">INDEX($F:$F,$E733)*(2*B733/INDEX($B:$B,$E733)-C733/INDEX($C:$C,$E733))</f>
        <v>200.218217124286</v>
      </c>
      <c r="G733" s="9" t="n">
        <f aca="false">B733/B732-1</f>
        <v>-0.00568644309697952</v>
      </c>
      <c r="H733" s="9" t="n">
        <f aca="false">F733/F732-1</f>
        <v>0.0047269977950497</v>
      </c>
      <c r="I733" s="9" t="n">
        <f aca="false">LN(B733/B732)</f>
        <v>-0.00570267246870323</v>
      </c>
      <c r="J733" s="9" t="n">
        <f aca="false">LN(F733/F732)</f>
        <v>0.00471586062410366</v>
      </c>
      <c r="K733" s="9" t="n">
        <f aca="false">F733/F726-1</f>
        <v>-0.0113321835739918</v>
      </c>
      <c r="L733" s="9" t="n">
        <f aca="false">F733/F703-1</f>
        <v>-0.0409526616701074</v>
      </c>
      <c r="M733" s="9" t="n">
        <f aca="false">B733/B726-1</f>
        <v>-0.0885533113227135</v>
      </c>
      <c r="N733" s="9" t="n">
        <f aca="false">B733/B703-1</f>
        <v>-0.195784908779005</v>
      </c>
      <c r="O733" s="8" t="n">
        <f aca="false">MAX(O732,F733)</f>
        <v>210.637827878512</v>
      </c>
      <c r="P733" s="9" t="n">
        <f aca="false">F733/O733-1</f>
        <v>-0.0494669493090087</v>
      </c>
      <c r="Q733" s="8" t="n">
        <f aca="false">MAX(Q732,B733)</f>
        <v>4811.1564628872</v>
      </c>
      <c r="R733" s="9" t="n">
        <f aca="false">B733/Q733-1</f>
        <v>-0.233666204722941</v>
      </c>
      <c r="S733" s="9" t="n">
        <f aca="false">B733/INDEX($B:$B,$E733)-1</f>
        <v>-0.064148065693615</v>
      </c>
      <c r="T733" s="0" t="n">
        <f aca="false">IF(AND($A733&gt;=CrashTest!$B$3,$A733&lt;=CrashTest!$C$3),1,IF(AND($A733&gt;=CrashTest!$B$4,$A733&lt;=CrashTest!$C$4),2,IF(AND($A733&gt;=CrashTest!$B$5,$A733&lt;=CrashTest!$C$5),3,IF(AND($A733&gt;=CrashTest!$B$6,$A733&lt;=CrashTest!$C$6),4,IF(AND($A733&gt;=CrashTest!$B$7,$A733&lt;=CrashTest!$C$7),5,0)))))</f>
        <v>0</v>
      </c>
      <c r="U733" s="8" t="str">
        <f aca="false">IF(T733=0,"",IF(T732=T733,MAX(U732,B733),B733))</f>
        <v/>
      </c>
      <c r="V733" s="9" t="str">
        <f aca="false">IF(T733=0,"",B733/U733-1)</f>
        <v/>
      </c>
      <c r="W733" s="8" t="str">
        <f aca="false">IF(T733=0,"",IF(T732=T733,MAX(W732,F733),F733))</f>
        <v/>
      </c>
      <c r="X733" s="9" t="str">
        <f aca="false">IF(T733=0,"",F733/W733-1)</f>
        <v/>
      </c>
    </row>
    <row r="734" customFormat="false" ht="15" hidden="false" customHeight="false" outlineLevel="0" collapsed="false">
      <c r="A734" s="5" t="n">
        <v>44562</v>
      </c>
      <c r="B734" s="6" t="n">
        <v>3761.05964026885</v>
      </c>
      <c r="C734" s="7" t="n">
        <v>2250.805547</v>
      </c>
      <c r="D734" s="0" t="n">
        <f aca="false">INT((ROW()-3)/30)</f>
        <v>24</v>
      </c>
      <c r="E734" s="0" t="n">
        <f aca="false">2+30*D734</f>
        <v>722</v>
      </c>
      <c r="F734" s="8" t="n">
        <f aca="false">INDEX($F:$F,$E734)*(2*B734/INDEX($B:$B,$E734)-C734/INDEX($C:$C,$E734))</f>
        <v>199.528280423563</v>
      </c>
      <c r="G734" s="9" t="n">
        <f aca="false">B734/B733-1</f>
        <v>0.0201000318355236</v>
      </c>
      <c r="H734" s="9" t="n">
        <f aca="false">F734/F733-1</f>
        <v>-0.00344592370580477</v>
      </c>
      <c r="I734" s="9" t="n">
        <f aca="false">LN(B734/B733)</f>
        <v>0.0199006929145737</v>
      </c>
      <c r="J734" s="9" t="n">
        <f aca="false">LN(F734/F733)</f>
        <v>-0.00345187457565983</v>
      </c>
      <c r="K734" s="9" t="n">
        <f aca="false">F734/F727-1</f>
        <v>-0.0207590825802051</v>
      </c>
      <c r="L734" s="9" t="n">
        <f aca="false">F734/F704-1</f>
        <v>-0.048610020068079</v>
      </c>
      <c r="M734" s="9" t="n">
        <f aca="false">B734/B727-1</f>
        <v>-0.0826507542948566</v>
      </c>
      <c r="N734" s="9" t="n">
        <f aca="false">B734/B704-1</f>
        <v>-0.16929376908663</v>
      </c>
      <c r="O734" s="8" t="n">
        <f aca="false">MAX(O733,F734)</f>
        <v>210.637827878512</v>
      </c>
      <c r="P734" s="9" t="n">
        <f aca="false">F734/O734-1</f>
        <v>-0.0527424136815358</v>
      </c>
      <c r="Q734" s="8" t="n">
        <f aca="false">MAX(Q733,B734)</f>
        <v>4811.1564628872</v>
      </c>
      <c r="R734" s="9" t="n">
        <f aca="false">B734/Q734-1</f>
        <v>-0.218262871041234</v>
      </c>
      <c r="S734" s="9" t="n">
        <f aca="false">B734/INDEX($B:$B,$E734)-1</f>
        <v>-0.0453374120207203</v>
      </c>
      <c r="T734" s="0" t="n">
        <f aca="false">IF(AND($A734&gt;=CrashTest!$B$3,$A734&lt;=CrashTest!$C$3),1,IF(AND($A734&gt;=CrashTest!$B$4,$A734&lt;=CrashTest!$C$4),2,IF(AND($A734&gt;=CrashTest!$B$5,$A734&lt;=CrashTest!$C$5),3,IF(AND($A734&gt;=CrashTest!$B$6,$A734&lt;=CrashTest!$C$6),4,IF(AND($A734&gt;=CrashTest!$B$7,$A734&lt;=CrashTest!$C$7),5,0)))))</f>
        <v>0</v>
      </c>
      <c r="U734" s="8" t="str">
        <f aca="false">IF(T734=0,"",IF(T733=T734,MAX(U733,B734),B734))</f>
        <v/>
      </c>
      <c r="V734" s="9" t="str">
        <f aca="false">IF(T734=0,"",B734/U734-1)</f>
        <v/>
      </c>
      <c r="W734" s="8" t="str">
        <f aca="false">IF(T734=0,"",IF(T733=T734,MAX(W733,F734),F734))</f>
        <v/>
      </c>
      <c r="X734" s="9" t="str">
        <f aca="false">IF(T734=0,"",F734/W734-1)</f>
        <v/>
      </c>
    </row>
    <row r="735" customFormat="false" ht="15" hidden="false" customHeight="false" outlineLevel="0" collapsed="false">
      <c r="A735" s="5" t="n">
        <v>44563</v>
      </c>
      <c r="B735" s="6" t="n">
        <v>3832.36560987726</v>
      </c>
      <c r="C735" s="7" t="n">
        <v>2320.904075</v>
      </c>
      <c r="D735" s="0" t="n">
        <f aca="false">INT((ROW()-3)/30)</f>
        <v>24</v>
      </c>
      <c r="E735" s="0" t="n">
        <f aca="false">2+30*D735</f>
        <v>722</v>
      </c>
      <c r="F735" s="8" t="n">
        <f aca="false">INDEX($F:$F,$E735)*(2*B735/INDEX($B:$B,$E735)-C735/INDEX($C:$C,$E735))</f>
        <v>201.062582588485</v>
      </c>
      <c r="G735" s="9" t="n">
        <f aca="false">B735/B734-1</f>
        <v>0.0189590106056687</v>
      </c>
      <c r="H735" s="9" t="n">
        <f aca="false">F735/F734-1</f>
        <v>0.00768964761118007</v>
      </c>
      <c r="I735" s="9" t="n">
        <f aca="false">LN(B735/B734)</f>
        <v>0.0187815283144298</v>
      </c>
      <c r="J735" s="9" t="n">
        <f aca="false">LN(F735/F734)</f>
        <v>0.0076602329669201</v>
      </c>
      <c r="K735" s="9" t="n">
        <f aca="false">F735/F728-1</f>
        <v>-0.0131221538363213</v>
      </c>
      <c r="L735" s="9" t="n">
        <f aca="false">F735/F705-1</f>
        <v>-0.0287949837060643</v>
      </c>
      <c r="M735" s="9" t="n">
        <f aca="false">B735/B728-1</f>
        <v>-0.0584682723454903</v>
      </c>
      <c r="N735" s="9" t="n">
        <f aca="false">B735/B705-1</f>
        <v>-0.0946311993698944</v>
      </c>
      <c r="O735" s="8" t="n">
        <f aca="false">MAX(O734,F735)</f>
        <v>210.637827878512</v>
      </c>
      <c r="P735" s="9" t="n">
        <f aca="false">F735/O735-1</f>
        <v>-0.0454583366457299</v>
      </c>
      <c r="Q735" s="8" t="n">
        <f aca="false">MAX(Q734,B735)</f>
        <v>4811.1564628872</v>
      </c>
      <c r="R735" s="9" t="n">
        <f aca="false">B735/Q735-1</f>
        <v>-0.20344190852246</v>
      </c>
      <c r="S735" s="9" t="n">
        <f aca="false">B735/INDEX($B:$B,$E735)-1</f>
        <v>-0.027237953890386</v>
      </c>
      <c r="T735" s="0" t="n">
        <f aca="false">IF(AND($A735&gt;=CrashTest!$B$3,$A735&lt;=CrashTest!$C$3),1,IF(AND($A735&gt;=CrashTest!$B$4,$A735&lt;=CrashTest!$C$4),2,IF(AND($A735&gt;=CrashTest!$B$5,$A735&lt;=CrashTest!$C$5),3,IF(AND($A735&gt;=CrashTest!$B$6,$A735&lt;=CrashTest!$C$6),4,IF(AND($A735&gt;=CrashTest!$B$7,$A735&lt;=CrashTest!$C$7),5,0)))))</f>
        <v>0</v>
      </c>
      <c r="U735" s="8" t="str">
        <f aca="false">IF(T735=0,"",IF(T734=T735,MAX(U734,B735),B735))</f>
        <v/>
      </c>
      <c r="V735" s="9" t="str">
        <f aca="false">IF(T735=0,"",B735/U735-1)</f>
        <v/>
      </c>
      <c r="W735" s="8" t="str">
        <f aca="false">IF(T735=0,"",IF(T734=T735,MAX(W734,F735),F735))</f>
        <v/>
      </c>
      <c r="X735" s="9" t="str">
        <f aca="false">IF(T735=0,"",F735/W735-1)</f>
        <v/>
      </c>
    </row>
    <row r="736" customFormat="false" ht="15" hidden="false" customHeight="false" outlineLevel="0" collapsed="false">
      <c r="A736" s="5" t="n">
        <v>44564</v>
      </c>
      <c r="B736" s="6" t="n">
        <v>3765.44034950322</v>
      </c>
      <c r="C736" s="7" t="n">
        <v>2252.651687</v>
      </c>
      <c r="D736" s="0" t="n">
        <f aca="false">INT((ROW()-3)/30)</f>
        <v>24</v>
      </c>
      <c r="E736" s="0" t="n">
        <f aca="false">2+30*D736</f>
        <v>722</v>
      </c>
      <c r="F736" s="8" t="n">
        <f aca="false">INDEX($F:$F,$E736)*(2*B736/INDEX($B:$B,$E736)-C736/INDEX($C:$C,$E736))</f>
        <v>199.824262941518</v>
      </c>
      <c r="G736" s="9" t="n">
        <f aca="false">B736/B735-1</f>
        <v>-0.0174631721466113</v>
      </c>
      <c r="H736" s="9" t="n">
        <f aca="false">F736/F735-1</f>
        <v>-0.00615887665931991</v>
      </c>
      <c r="I736" s="9" t="n">
        <f aca="false">LN(B736/B735)</f>
        <v>-0.0176174521209786</v>
      </c>
      <c r="J736" s="9" t="n">
        <f aca="false">LN(F736/F735)</f>
        <v>-0.00617792077400562</v>
      </c>
      <c r="K736" s="9" t="n">
        <f aca="false">F736/F729-1</f>
        <v>-0.0187490279856981</v>
      </c>
      <c r="L736" s="9" t="n">
        <f aca="false">F736/F706-1</f>
        <v>-0.0117825717680985</v>
      </c>
      <c r="M736" s="9" t="n">
        <f aca="false">B736/B729-1</f>
        <v>-0.0689716454161816</v>
      </c>
      <c r="N736" s="9" t="n">
        <f aca="false">B736/B706-1</f>
        <v>-0.0810981632556305</v>
      </c>
      <c r="O736" s="8" t="n">
        <f aca="false">MAX(O735,F736)</f>
        <v>210.637827878512</v>
      </c>
      <c r="P736" s="9" t="n">
        <f aca="false">F736/O736-1</f>
        <v>-0.0513372410165108</v>
      </c>
      <c r="Q736" s="8" t="n">
        <f aca="false">MAX(Q735,B736)</f>
        <v>4811.1564628872</v>
      </c>
      <c r="R736" s="9" t="n">
        <f aca="false">B736/Q736-1</f>
        <v>-0.217352339598708</v>
      </c>
      <c r="S736" s="9" t="n">
        <f aca="false">B736/INDEX($B:$B,$E736)-1</f>
        <v>-0.044225464959288</v>
      </c>
      <c r="T736" s="0" t="n">
        <f aca="false">IF(AND($A736&gt;=CrashTest!$B$3,$A736&lt;=CrashTest!$C$3),1,IF(AND($A736&gt;=CrashTest!$B$4,$A736&lt;=CrashTest!$C$4),2,IF(AND($A736&gt;=CrashTest!$B$5,$A736&lt;=CrashTest!$C$5),3,IF(AND($A736&gt;=CrashTest!$B$6,$A736&lt;=CrashTest!$C$6),4,IF(AND($A736&gt;=CrashTest!$B$7,$A736&lt;=CrashTest!$C$7),5,0)))))</f>
        <v>0</v>
      </c>
      <c r="U736" s="8" t="str">
        <f aca="false">IF(T736=0,"",IF(T735=T736,MAX(U735,B736),B736))</f>
        <v/>
      </c>
      <c r="V736" s="9" t="str">
        <f aca="false">IF(T736=0,"",B736/U736-1)</f>
        <v/>
      </c>
      <c r="W736" s="8" t="str">
        <f aca="false">IF(T736=0,"",IF(T735=T736,MAX(W735,F736),F736))</f>
        <v/>
      </c>
      <c r="X736" s="9" t="str">
        <f aca="false">IF(T736=0,"",F736/W736-1)</f>
        <v/>
      </c>
    </row>
    <row r="737" customFormat="false" ht="15" hidden="false" customHeight="false" outlineLevel="0" collapsed="false">
      <c r="A737" s="5" t="n">
        <v>44565</v>
      </c>
      <c r="B737" s="6" t="n">
        <v>3796.64046078317</v>
      </c>
      <c r="C737" s="7" t="n">
        <v>2273.732635</v>
      </c>
      <c r="D737" s="0" t="n">
        <f aca="false">INT((ROW()-3)/30)</f>
        <v>24</v>
      </c>
      <c r="E737" s="0" t="n">
        <f aca="false">2+30*D737</f>
        <v>722</v>
      </c>
      <c r="F737" s="8" t="n">
        <f aca="false">INDEX($F:$F,$E737)*(2*B737/INDEX($B:$B,$E737)-C737/INDEX($C:$C,$E737))</f>
        <v>201.281933622105</v>
      </c>
      <c r="G737" s="9" t="n">
        <f aca="false">B737/B736-1</f>
        <v>0.00828591303645698</v>
      </c>
      <c r="H737" s="9" t="n">
        <f aca="false">F737/F736-1</f>
        <v>0.00729476320407341</v>
      </c>
      <c r="I737" s="9" t="n">
        <f aca="false">LN(B737/B736)</f>
        <v>0.00825177331522914</v>
      </c>
      <c r="J737" s="9" t="n">
        <f aca="false">LN(F737/F736)</f>
        <v>0.0072682851086216</v>
      </c>
      <c r="K737" s="9" t="n">
        <f aca="false">F737/F730-1</f>
        <v>-0.00215326092180812</v>
      </c>
      <c r="L737" s="9" t="n">
        <f aca="false">F737/F707-1</f>
        <v>-0.0143759363719512</v>
      </c>
      <c r="M737" s="9" t="n">
        <f aca="false">B737/B730-1</f>
        <v>-0.00248804531807501</v>
      </c>
      <c r="N737" s="9" t="n">
        <f aca="false">B737/B707-1</f>
        <v>-0.0940061201438729</v>
      </c>
      <c r="O737" s="8" t="n">
        <f aca="false">MAX(O736,F737)</f>
        <v>210.637827878512</v>
      </c>
      <c r="P737" s="9" t="n">
        <f aca="false">F737/O737-1</f>
        <v>-0.0444169708292033</v>
      </c>
      <c r="Q737" s="8" t="n">
        <f aca="false">MAX(Q736,B737)</f>
        <v>4811.1564628872</v>
      </c>
      <c r="R737" s="9" t="n">
        <f aca="false">B737/Q737-1</f>
        <v>-0.210867389146437</v>
      </c>
      <c r="S737" s="9" t="n">
        <f aca="false">B737/INDEX($B:$B,$E737)-1</f>
        <v>-0.0363060002794805</v>
      </c>
      <c r="T737" s="0" t="n">
        <f aca="false">IF(AND($A737&gt;=CrashTest!$B$3,$A737&lt;=CrashTest!$C$3),1,IF(AND($A737&gt;=CrashTest!$B$4,$A737&lt;=CrashTest!$C$4),2,IF(AND($A737&gt;=CrashTest!$B$5,$A737&lt;=CrashTest!$C$5),3,IF(AND($A737&gt;=CrashTest!$B$6,$A737&lt;=CrashTest!$C$6),4,IF(AND($A737&gt;=CrashTest!$B$7,$A737&lt;=CrashTest!$C$7),5,0)))))</f>
        <v>0</v>
      </c>
      <c r="U737" s="8" t="str">
        <f aca="false">IF(T737=0,"",IF(T736=T737,MAX(U736,B737),B737))</f>
        <v/>
      </c>
      <c r="V737" s="9" t="str">
        <f aca="false">IF(T737=0,"",B737/U737-1)</f>
        <v/>
      </c>
      <c r="W737" s="8" t="str">
        <f aca="false">IF(T737=0,"",IF(T736=T737,MAX(W736,F737),F737))</f>
        <v/>
      </c>
      <c r="X737" s="9" t="str">
        <f aca="false">IF(T737=0,"",F737/W737-1)</f>
        <v/>
      </c>
    </row>
    <row r="738" customFormat="false" ht="15" hidden="false" customHeight="false" outlineLevel="0" collapsed="false">
      <c r="A738" s="5" t="n">
        <v>44566</v>
      </c>
      <c r="B738" s="6" t="n">
        <v>3545.75825844535</v>
      </c>
      <c r="C738" s="7" t="n">
        <v>2003.959281</v>
      </c>
      <c r="D738" s="0" t="n">
        <f aca="false">INT((ROW()-3)/30)</f>
        <v>24</v>
      </c>
      <c r="E738" s="0" t="n">
        <f aca="false">2+30*D738</f>
        <v>722</v>
      </c>
      <c r="F738" s="8" t="n">
        <f aca="false">INDEX($F:$F,$E738)*(2*B738/INDEX($B:$B,$E738)-C738/INDEX($C:$C,$E738))</f>
        <v>197.780810504998</v>
      </c>
      <c r="G738" s="9" t="n">
        <f aca="false">B738/B737-1</f>
        <v>-0.0660800528596981</v>
      </c>
      <c r="H738" s="9" t="n">
        <f aca="false">F738/F737-1</f>
        <v>-0.0173941250171019</v>
      </c>
      <c r="I738" s="9" t="n">
        <f aca="false">LN(B738/B737)</f>
        <v>-0.0683645541264715</v>
      </c>
      <c r="J738" s="9" t="n">
        <f aca="false">LN(F738/F737)</f>
        <v>-0.0175471802476555</v>
      </c>
      <c r="K738" s="9" t="n">
        <f aca="false">F738/F731-1</f>
        <v>-0.00958255701936439</v>
      </c>
      <c r="L738" s="9" t="n">
        <f aca="false">F738/F708-1</f>
        <v>-0.0387504266126423</v>
      </c>
      <c r="M738" s="9" t="n">
        <f aca="false">B738/B731-1</f>
        <v>-0.0255327604151918</v>
      </c>
      <c r="N738" s="9" t="n">
        <f aca="false">B738/B708-1</f>
        <v>-0.183370238963821</v>
      </c>
      <c r="O738" s="8" t="n">
        <f aca="false">MAX(O737,F738)</f>
        <v>210.637827878512</v>
      </c>
      <c r="P738" s="9" t="n">
        <f aca="false">F738/O738-1</f>
        <v>-0.0610385015028211</v>
      </c>
      <c r="Q738" s="8" t="n">
        <f aca="false">MAX(Q737,B738)</f>
        <v>4811.1564628872</v>
      </c>
      <c r="R738" s="9" t="n">
        <f aca="false">B738/Q738-1</f>
        <v>-0.263013313784952</v>
      </c>
      <c r="S738" s="9" t="n">
        <f aca="false">B738/INDEX($B:$B,$E738)-1</f>
        <v>-0.0999869507215864</v>
      </c>
      <c r="T738" s="0" t="n">
        <f aca="false">IF(AND($A738&gt;=CrashTest!$B$3,$A738&lt;=CrashTest!$C$3),1,IF(AND($A738&gt;=CrashTest!$B$4,$A738&lt;=CrashTest!$C$4),2,IF(AND($A738&gt;=CrashTest!$B$5,$A738&lt;=CrashTest!$C$5),3,IF(AND($A738&gt;=CrashTest!$B$6,$A738&lt;=CrashTest!$C$6),4,IF(AND($A738&gt;=CrashTest!$B$7,$A738&lt;=CrashTest!$C$7),5,0)))))</f>
        <v>0</v>
      </c>
      <c r="U738" s="8" t="str">
        <f aca="false">IF(T738=0,"",IF(T737=T738,MAX(U737,B738),B738))</f>
        <v/>
      </c>
      <c r="V738" s="9" t="str">
        <f aca="false">IF(T738=0,"",B738/U738-1)</f>
        <v/>
      </c>
      <c r="W738" s="8" t="str">
        <f aca="false">IF(T738=0,"",IF(T737=T738,MAX(W737,F738),F738))</f>
        <v/>
      </c>
      <c r="X738" s="9" t="str">
        <f aca="false">IF(T738=0,"",F738/W738-1)</f>
        <v/>
      </c>
    </row>
    <row r="739" customFormat="false" ht="15" hidden="false" customHeight="false" outlineLevel="0" collapsed="false">
      <c r="A739" s="5" t="n">
        <v>44567</v>
      </c>
      <c r="B739" s="6" t="n">
        <v>3413.23750263004</v>
      </c>
      <c r="C739" s="7" t="n">
        <v>1858.825194</v>
      </c>
      <c r="D739" s="0" t="n">
        <f aca="false">INT((ROW()-3)/30)</f>
        <v>24</v>
      </c>
      <c r="E739" s="0" t="n">
        <f aca="false">2+30*D739</f>
        <v>722</v>
      </c>
      <c r="F739" s="8" t="n">
        <f aca="false">INDEX($F:$F,$E739)*(2*B739/INDEX($B:$B,$E739)-C739/INDEX($C:$C,$E739))</f>
        <v>196.147461184819</v>
      </c>
      <c r="G739" s="9" t="n">
        <f aca="false">B739/B738-1</f>
        <v>-0.0373744474823318</v>
      </c>
      <c r="H739" s="9" t="n">
        <f aca="false">F739/F738-1</f>
        <v>-0.00825838116452904</v>
      </c>
      <c r="I739" s="9" t="n">
        <f aca="false">LN(B739/B738)</f>
        <v>-0.0380907771530985</v>
      </c>
      <c r="J739" s="9" t="n">
        <f aca="false">LN(F739/F738)</f>
        <v>-0.00829267050773117</v>
      </c>
      <c r="K739" s="9" t="n">
        <f aca="false">F739/F732-1</f>
        <v>-0.015700705800365</v>
      </c>
      <c r="L739" s="9" t="n">
        <f aca="false">F739/F709-1</f>
        <v>-0.0468128797712006</v>
      </c>
      <c r="M739" s="9" t="n">
        <f aca="false">B739/B732-1</f>
        <v>-0.0795029299615785</v>
      </c>
      <c r="N739" s="9" t="n">
        <f aca="false">B739/B709-1</f>
        <v>-0.206917811485489</v>
      </c>
      <c r="O739" s="8" t="n">
        <f aca="false">MAX(O738,F739)</f>
        <v>210.637827878512</v>
      </c>
      <c r="P739" s="9" t="n">
        <f aca="false">F739/O739-1</f>
        <v>-0.0687928034562282</v>
      </c>
      <c r="Q739" s="8" t="n">
        <f aca="false">MAX(Q738,B739)</f>
        <v>4811.1564628872</v>
      </c>
      <c r="R739" s="9" t="n">
        <f aca="false">B739/Q739-1</f>
        <v>-0.290557783984074</v>
      </c>
      <c r="S739" s="9" t="n">
        <f aca="false">B739/INDEX($B:$B,$E739)-1</f>
        <v>-0.133624441165256</v>
      </c>
      <c r="T739" s="0" t="n">
        <f aca="false">IF(AND($A739&gt;=CrashTest!$B$3,$A739&lt;=CrashTest!$C$3),1,IF(AND($A739&gt;=CrashTest!$B$4,$A739&lt;=CrashTest!$C$4),2,IF(AND($A739&gt;=CrashTest!$B$5,$A739&lt;=CrashTest!$C$5),3,IF(AND($A739&gt;=CrashTest!$B$6,$A739&lt;=CrashTest!$C$6),4,IF(AND($A739&gt;=CrashTest!$B$7,$A739&lt;=CrashTest!$C$7),5,0)))))</f>
        <v>0</v>
      </c>
      <c r="U739" s="8" t="str">
        <f aca="false">IF(T739=0,"",IF(T738=T739,MAX(U738,B739),B739))</f>
        <v/>
      </c>
      <c r="V739" s="9" t="str">
        <f aca="false">IF(T739=0,"",B739/U739-1)</f>
        <v/>
      </c>
      <c r="W739" s="8" t="str">
        <f aca="false">IF(T739=0,"",IF(T738=T739,MAX(W738,F739),F739))</f>
        <v/>
      </c>
      <c r="X739" s="9" t="str">
        <f aca="false">IF(T739=0,"",F739/W739-1)</f>
        <v/>
      </c>
    </row>
    <row r="740" customFormat="false" ht="15" hidden="false" customHeight="false" outlineLevel="0" collapsed="false">
      <c r="A740" s="5" t="n">
        <v>44568</v>
      </c>
      <c r="B740" s="6" t="n">
        <v>3190.12681209819</v>
      </c>
      <c r="C740" s="7" t="n">
        <v>1617.826581</v>
      </c>
      <c r="D740" s="0" t="n">
        <f aca="false">INT((ROW()-3)/30)</f>
        <v>24</v>
      </c>
      <c r="E740" s="0" t="n">
        <f aca="false">2+30*D740</f>
        <v>722</v>
      </c>
      <c r="F740" s="8" t="n">
        <f aca="false">INDEX($F:$F,$E740)*(2*B740/INDEX($B:$B,$E740)-C740/INDEX($C:$C,$E740))</f>
        <v>193.12309382902</v>
      </c>
      <c r="G740" s="9" t="n">
        <f aca="false">B740/B739-1</f>
        <v>-0.0653662953017287</v>
      </c>
      <c r="H740" s="9" t="n">
        <f aca="false">F740/F739-1</f>
        <v>-0.0154188452785996</v>
      </c>
      <c r="I740" s="9" t="n">
        <f aca="false">LN(B740/B739)</f>
        <v>-0.0676005861323148</v>
      </c>
      <c r="J740" s="9" t="n">
        <f aca="false">LN(F740/F739)</f>
        <v>-0.0155389518763504</v>
      </c>
      <c r="K740" s="9" t="n">
        <f aca="false">F740/F733-1</f>
        <v>-0.0354369517278328</v>
      </c>
      <c r="L740" s="9" t="n">
        <f aca="false">F740/F710-1</f>
        <v>-0.0657276177150181</v>
      </c>
      <c r="M740" s="9" t="n">
        <f aca="false">B740/B733-1</f>
        <v>-0.134752231063239</v>
      </c>
      <c r="N740" s="9" t="n">
        <f aca="false">B740/B710-1</f>
        <v>-0.279443970657352</v>
      </c>
      <c r="O740" s="8" t="n">
        <f aca="false">MAX(O739,F740)</f>
        <v>210.637827878512</v>
      </c>
      <c r="P740" s="9" t="n">
        <f aca="false">F740/O740-1</f>
        <v>-0.0831509431420551</v>
      </c>
      <c r="Q740" s="8" t="n">
        <f aca="false">MAX(Q739,B740)</f>
        <v>4811.1564628872</v>
      </c>
      <c r="R740" s="9" t="n">
        <f aca="false">B740/Q740-1</f>
        <v>-0.336931393375684</v>
      </c>
      <c r="S740" s="9" t="n">
        <f aca="false">B740/INDEX($B:$B,$E740)-1</f>
        <v>-0.190256201786248</v>
      </c>
      <c r="T740" s="0" t="n">
        <f aca="false">IF(AND($A740&gt;=CrashTest!$B$3,$A740&lt;=CrashTest!$C$3),1,IF(AND($A740&gt;=CrashTest!$B$4,$A740&lt;=CrashTest!$C$4),2,IF(AND($A740&gt;=CrashTest!$B$5,$A740&lt;=CrashTest!$C$5),3,IF(AND($A740&gt;=CrashTest!$B$6,$A740&lt;=CrashTest!$C$6),4,IF(AND($A740&gt;=CrashTest!$B$7,$A740&lt;=CrashTest!$C$7),5,0)))))</f>
        <v>0</v>
      </c>
      <c r="U740" s="8" t="str">
        <f aca="false">IF(T740=0,"",IF(T739=T740,MAX(U739,B740),B740))</f>
        <v/>
      </c>
      <c r="V740" s="9" t="str">
        <f aca="false">IF(T740=0,"",B740/U740-1)</f>
        <v/>
      </c>
      <c r="W740" s="8" t="str">
        <f aca="false">IF(T740=0,"",IF(T739=T740,MAX(W739,F740),F740))</f>
        <v/>
      </c>
      <c r="X740" s="9" t="str">
        <f aca="false">IF(T740=0,"",F740/W740-1)</f>
        <v/>
      </c>
    </row>
    <row r="741" customFormat="false" ht="15" hidden="false" customHeight="false" outlineLevel="0" collapsed="false">
      <c r="A741" s="5" t="n">
        <v>44569</v>
      </c>
      <c r="B741" s="6" t="n">
        <v>3092.88001665693</v>
      </c>
      <c r="C741" s="7" t="n">
        <v>1481.891395</v>
      </c>
      <c r="D741" s="0" t="n">
        <f aca="false">INT((ROW()-3)/30)</f>
        <v>24</v>
      </c>
      <c r="E741" s="0" t="n">
        <f aca="false">2+30*D741</f>
        <v>722</v>
      </c>
      <c r="F741" s="8" t="n">
        <f aca="false">INDEX($F:$F,$E741)*(2*B741/INDEX($B:$B,$E741)-C741/INDEX($C:$C,$E741))</f>
        <v>194.337606865259</v>
      </c>
      <c r="G741" s="9" t="n">
        <f aca="false">B741/B740-1</f>
        <v>-0.030483677035177</v>
      </c>
      <c r="H741" s="9" t="n">
        <f aca="false">F741/F740-1</f>
        <v>0.00628880271209265</v>
      </c>
      <c r="I741" s="9" t="n">
        <f aca="false">LN(B741/B740)</f>
        <v>-0.0309579679637792</v>
      </c>
      <c r="J741" s="9" t="n">
        <f aca="false">LN(F741/F740)</f>
        <v>0.00626911070861131</v>
      </c>
      <c r="K741" s="9" t="n">
        <f aca="false">F741/F734-1</f>
        <v>-0.0260147260693321</v>
      </c>
      <c r="L741" s="9" t="n">
        <f aca="false">F741/F711-1</f>
        <v>-0.0680191918550824</v>
      </c>
      <c r="M741" s="9" t="n">
        <f aca="false">B741/B734-1</f>
        <v>-0.177657279469293</v>
      </c>
      <c r="N741" s="9" t="n">
        <f aca="false">B741/B711-1</f>
        <v>-0.256034125322538</v>
      </c>
      <c r="O741" s="8" t="n">
        <f aca="false">MAX(O740,F741)</f>
        <v>210.637827878512</v>
      </c>
      <c r="P741" s="9" t="n">
        <f aca="false">F741/O741-1</f>
        <v>-0.0773850603067072</v>
      </c>
      <c r="Q741" s="8" t="n">
        <f aca="false">MAX(Q740,B741)</f>
        <v>4811.1564628872</v>
      </c>
      <c r="R741" s="9" t="n">
        <f aca="false">B741/Q741-1</f>
        <v>-0.357144162632184</v>
      </c>
      <c r="S741" s="9" t="n">
        <f aca="false">B741/INDEX($B:$B,$E741)-1</f>
        <v>-0.214940170212233</v>
      </c>
      <c r="T741" s="0" t="n">
        <f aca="false">IF(AND($A741&gt;=CrashTest!$B$3,$A741&lt;=CrashTest!$C$3),1,IF(AND($A741&gt;=CrashTest!$B$4,$A741&lt;=CrashTest!$C$4),2,IF(AND($A741&gt;=CrashTest!$B$5,$A741&lt;=CrashTest!$C$5),3,IF(AND($A741&gt;=CrashTest!$B$6,$A741&lt;=CrashTest!$C$6),4,IF(AND($A741&gt;=CrashTest!$B$7,$A741&lt;=CrashTest!$C$7),5,0)))))</f>
        <v>0</v>
      </c>
      <c r="U741" s="8" t="str">
        <f aca="false">IF(T741=0,"",IF(T740=T741,MAX(U740,B741),B741))</f>
        <v/>
      </c>
      <c r="V741" s="9" t="str">
        <f aca="false">IF(T741=0,"",B741/U741-1)</f>
        <v/>
      </c>
      <c r="W741" s="8" t="str">
        <f aca="false">IF(T741=0,"",IF(T740=T741,MAX(W740,F741),F741))</f>
        <v/>
      </c>
      <c r="X741" s="9" t="str">
        <f aca="false">IF(T741=0,"",F741/W741-1)</f>
        <v/>
      </c>
    </row>
    <row r="742" customFormat="false" ht="15" hidden="false" customHeight="false" outlineLevel="0" collapsed="false">
      <c r="A742" s="5" t="n">
        <v>44570</v>
      </c>
      <c r="B742" s="6" t="n">
        <v>3154.84015575687</v>
      </c>
      <c r="C742" s="7" t="n">
        <v>1571.00502</v>
      </c>
      <c r="D742" s="0" t="n">
        <f aca="false">INT((ROW()-3)/30)</f>
        <v>24</v>
      </c>
      <c r="E742" s="0" t="n">
        <f aca="false">2+30*D742</f>
        <v>722</v>
      </c>
      <c r="F742" s="8" t="n">
        <f aca="false">INDEX($F:$F,$E742)*(2*B742/INDEX($B:$B,$E742)-C742/INDEX($C:$C,$E742))</f>
        <v>193.358536466209</v>
      </c>
      <c r="G742" s="9" t="n">
        <f aca="false">B742/B741-1</f>
        <v>0.0200331531667084</v>
      </c>
      <c r="H742" s="9" t="n">
        <f aca="false">F742/F741-1</f>
        <v>-0.00503798731930105</v>
      </c>
      <c r="I742" s="9" t="n">
        <f aca="false">LN(B742/B741)</f>
        <v>0.0198351298725813</v>
      </c>
      <c r="J742" s="9" t="n">
        <f aca="false">LN(F742/F741)</f>
        <v>-0.00505072076270352</v>
      </c>
      <c r="K742" s="9" t="n">
        <f aca="false">F742/F735-1</f>
        <v>-0.0383166575455969</v>
      </c>
      <c r="L742" s="9" t="n">
        <f aca="false">F742/F712-1</f>
        <v>-0.0541911043887738</v>
      </c>
      <c r="M742" s="9" t="n">
        <f aca="false">B742/B735-1</f>
        <v>-0.176790401305707</v>
      </c>
      <c r="N742" s="9" t="n">
        <f aca="false">B742/B712-1</f>
        <v>-0.197571055160937</v>
      </c>
      <c r="O742" s="8" t="n">
        <f aca="false">MAX(O741,F742)</f>
        <v>210.637827878512</v>
      </c>
      <c r="P742" s="9" t="n">
        <f aca="false">F742/O742-1</f>
        <v>-0.0820331826734798</v>
      </c>
      <c r="Q742" s="8" t="n">
        <f aca="false">MAX(Q741,B742)</f>
        <v>4811.1564628872</v>
      </c>
      <c r="R742" s="9" t="n">
        <f aca="false">B742/Q742-1</f>
        <v>-0.344265733178082</v>
      </c>
      <c r="S742" s="9" t="n">
        <f aca="false">B742/INDEX($B:$B,$E742)-1</f>
        <v>-0.199212946397065</v>
      </c>
      <c r="T742" s="0" t="n">
        <f aca="false">IF(AND($A742&gt;=CrashTest!$B$3,$A742&lt;=CrashTest!$C$3),1,IF(AND($A742&gt;=CrashTest!$B$4,$A742&lt;=CrashTest!$C$4),2,IF(AND($A742&gt;=CrashTest!$B$5,$A742&lt;=CrashTest!$C$5),3,IF(AND($A742&gt;=CrashTest!$B$6,$A742&lt;=CrashTest!$C$6),4,IF(AND($A742&gt;=CrashTest!$B$7,$A742&lt;=CrashTest!$C$7),5,0)))))</f>
        <v>0</v>
      </c>
      <c r="U742" s="8" t="str">
        <f aca="false">IF(T742=0,"",IF(T741=T742,MAX(U741,B742),B742))</f>
        <v/>
      </c>
      <c r="V742" s="9" t="str">
        <f aca="false">IF(T742=0,"",B742/U742-1)</f>
        <v/>
      </c>
      <c r="W742" s="8" t="str">
        <f aca="false">IF(T742=0,"",IF(T741=T742,MAX(W741,F742),F742))</f>
        <v/>
      </c>
      <c r="X742" s="9" t="str">
        <f aca="false">IF(T742=0,"",F742/W742-1)</f>
        <v/>
      </c>
    </row>
    <row r="743" customFormat="false" ht="15" hidden="false" customHeight="false" outlineLevel="0" collapsed="false">
      <c r="A743" s="5" t="n">
        <v>44571</v>
      </c>
      <c r="B743" s="6" t="n">
        <v>3079.86577586207</v>
      </c>
      <c r="C743" s="7" t="n">
        <v>1491.300173</v>
      </c>
      <c r="D743" s="0" t="n">
        <f aca="false">INT((ROW()-3)/30)</f>
        <v>24</v>
      </c>
      <c r="E743" s="0" t="n">
        <f aca="false">2+30*D743</f>
        <v>722</v>
      </c>
      <c r="F743" s="8" t="n">
        <f aca="false">INDEX($F:$F,$E743)*(2*B743/INDEX($B:$B,$E743)-C743/INDEX($C:$C,$E743))</f>
        <v>192.237229890992</v>
      </c>
      <c r="G743" s="9" t="n">
        <f aca="false">B743/B742-1</f>
        <v>-0.0237648743496524</v>
      </c>
      <c r="H743" s="9" t="n">
        <f aca="false">F743/F742-1</f>
        <v>-0.00579910561855435</v>
      </c>
      <c r="I743" s="9" t="n">
        <f aca="false">LN(B743/B742)</f>
        <v>-0.0240518141539446</v>
      </c>
      <c r="J743" s="9" t="n">
        <f aca="false">LN(F743/F742)</f>
        <v>-0.00581598572284891</v>
      </c>
      <c r="K743" s="9" t="n">
        <f aca="false">F743/F736-1</f>
        <v>-0.0379685276394417</v>
      </c>
      <c r="L743" s="9" t="n">
        <f aca="false">F743/F713-1</f>
        <v>-0.0487002953544704</v>
      </c>
      <c r="M743" s="9" t="n">
        <f aca="false">B743/B736-1</f>
        <v>-0.182070225526637</v>
      </c>
      <c r="N743" s="9" t="n">
        <f aca="false">B743/B713-1</f>
        <v>-0.245054144641166</v>
      </c>
      <c r="O743" s="8" t="n">
        <f aca="false">MAX(O742,F743)</f>
        <v>210.637827878512</v>
      </c>
      <c r="P743" s="9" t="n">
        <f aca="false">F743/O743-1</f>
        <v>-0.0873565692014845</v>
      </c>
      <c r="Q743" s="8" t="n">
        <f aca="false">MAX(Q742,B743)</f>
        <v>4811.1564628872</v>
      </c>
      <c r="R743" s="9" t="n">
        <f aca="false">B743/Q743-1</f>
        <v>-0.359849175635866</v>
      </c>
      <c r="S743" s="9" t="n">
        <f aca="false">B743/INDEX($B:$B,$E743)-1</f>
        <v>-0.218243550106767</v>
      </c>
      <c r="T743" s="0" t="n">
        <f aca="false">IF(AND($A743&gt;=CrashTest!$B$3,$A743&lt;=CrashTest!$C$3),1,IF(AND($A743&gt;=CrashTest!$B$4,$A743&lt;=CrashTest!$C$4),2,IF(AND($A743&gt;=CrashTest!$B$5,$A743&lt;=CrashTest!$C$5),3,IF(AND($A743&gt;=CrashTest!$B$6,$A743&lt;=CrashTest!$C$6),4,IF(AND($A743&gt;=CrashTest!$B$7,$A743&lt;=CrashTest!$C$7),5,0)))))</f>
        <v>0</v>
      </c>
      <c r="U743" s="8" t="str">
        <f aca="false">IF(T743=0,"",IF(T742=T743,MAX(U742,B743),B743))</f>
        <v/>
      </c>
      <c r="V743" s="9" t="str">
        <f aca="false">IF(T743=0,"",B743/U743-1)</f>
        <v/>
      </c>
      <c r="W743" s="8" t="str">
        <f aca="false">IF(T743=0,"",IF(T742=T743,MAX(W742,F743),F743))</f>
        <v/>
      </c>
      <c r="X743" s="9" t="str">
        <f aca="false">IF(T743=0,"",F743/W743-1)</f>
        <v/>
      </c>
    </row>
    <row r="744" customFormat="false" ht="15" hidden="false" customHeight="false" outlineLevel="0" collapsed="false">
      <c r="A744" s="5" t="n">
        <v>44572</v>
      </c>
      <c r="B744" s="6" t="n">
        <v>3241.95426534191</v>
      </c>
      <c r="C744" s="7" t="n">
        <v>1681.361086</v>
      </c>
      <c r="D744" s="0" t="n">
        <f aca="false">INT((ROW()-3)/30)</f>
        <v>24</v>
      </c>
      <c r="E744" s="0" t="n">
        <f aca="false">2+30*D744</f>
        <v>722</v>
      </c>
      <c r="F744" s="8" t="n">
        <f aca="false">INDEX($F:$F,$E744)*(2*B744/INDEX($B:$B,$E744)-C744/INDEX($C:$C,$E744))</f>
        <v>193.206484309686</v>
      </c>
      <c r="G744" s="9" t="n">
        <f aca="false">B744/B743-1</f>
        <v>0.0526284264561725</v>
      </c>
      <c r="H744" s="9" t="n">
        <f aca="false">F744/F743-1</f>
        <v>0.00504197037817877</v>
      </c>
      <c r="I744" s="9" t="n">
        <f aca="false">LN(B744/B743)</f>
        <v>0.0512902995164298</v>
      </c>
      <c r="J744" s="9" t="n">
        <f aca="false">LN(F744/F743)</f>
        <v>0.00502930220937611</v>
      </c>
      <c r="K744" s="9" t="n">
        <f aca="false">F744/F737-1</f>
        <v>-0.040120090099992</v>
      </c>
      <c r="L744" s="9" t="n">
        <f aca="false">F744/F714-1</f>
        <v>-0.0532704964215202</v>
      </c>
      <c r="M744" s="9" t="n">
        <f aca="false">B744/B737-1</f>
        <v>-0.146099216180939</v>
      </c>
      <c r="N744" s="9" t="n">
        <f aca="false">B744/B714-1</f>
        <v>-0.217106036621537</v>
      </c>
      <c r="O744" s="8" t="n">
        <f aca="false">MAX(O743,F744)</f>
        <v>210.637827878512</v>
      </c>
      <c r="P744" s="9" t="n">
        <f aca="false">F744/O744-1</f>
        <v>-0.0827550480575588</v>
      </c>
      <c r="Q744" s="8" t="n">
        <f aca="false">MAX(Q743,B744)</f>
        <v>4811.1564628872</v>
      </c>
      <c r="R744" s="9" t="n">
        <f aca="false">B744/Q744-1</f>
        <v>-0.32615904505496</v>
      </c>
      <c r="S744" s="9" t="n">
        <f aca="false">B744/INDEX($B:$B,$E744)-1</f>
        <v>-0.177100938276923</v>
      </c>
      <c r="T744" s="0" t="n">
        <f aca="false">IF(AND($A744&gt;=CrashTest!$B$3,$A744&lt;=CrashTest!$C$3),1,IF(AND($A744&gt;=CrashTest!$B$4,$A744&lt;=CrashTest!$C$4),2,IF(AND($A744&gt;=CrashTest!$B$5,$A744&lt;=CrashTest!$C$5),3,IF(AND($A744&gt;=CrashTest!$B$6,$A744&lt;=CrashTest!$C$6),4,IF(AND($A744&gt;=CrashTest!$B$7,$A744&lt;=CrashTest!$C$7),5,0)))))</f>
        <v>0</v>
      </c>
      <c r="U744" s="8" t="str">
        <f aca="false">IF(T744=0,"",IF(T743=T744,MAX(U743,B744),B744))</f>
        <v/>
      </c>
      <c r="V744" s="9" t="str">
        <f aca="false">IF(T744=0,"",B744/U744-1)</f>
        <v/>
      </c>
      <c r="W744" s="8" t="str">
        <f aca="false">IF(T744=0,"",IF(T743=T744,MAX(W743,F744),F744))</f>
        <v/>
      </c>
      <c r="X744" s="9" t="str">
        <f aca="false">IF(T744=0,"",F744/W744-1)</f>
        <v/>
      </c>
    </row>
    <row r="745" customFormat="false" ht="15" hidden="false" customHeight="false" outlineLevel="0" collapsed="false">
      <c r="A745" s="5" t="n">
        <v>44573</v>
      </c>
      <c r="B745" s="6" t="n">
        <v>3372.8478100526</v>
      </c>
      <c r="C745" s="7" t="n">
        <v>1840.402799</v>
      </c>
      <c r="D745" s="0" t="n">
        <f aca="false">INT((ROW()-3)/30)</f>
        <v>24</v>
      </c>
      <c r="E745" s="0" t="n">
        <f aca="false">2+30*D745</f>
        <v>722</v>
      </c>
      <c r="F745" s="8" t="n">
        <f aca="false">INDEX($F:$F,$E745)*(2*B745/INDEX($B:$B,$E745)-C745/INDEX($C:$C,$E745))</f>
        <v>193.533411670404</v>
      </c>
      <c r="G745" s="9" t="n">
        <f aca="false">B745/B744-1</f>
        <v>0.0403748893406692</v>
      </c>
      <c r="H745" s="9" t="n">
        <f aca="false">F745/F744-1</f>
        <v>0.00169211381225942</v>
      </c>
      <c r="I745" s="9" t="n">
        <f aca="false">LN(B745/B744)</f>
        <v>0.0395811187192666</v>
      </c>
      <c r="J745" s="9" t="n">
        <f aca="false">LN(F745/F744)</f>
        <v>0.00169068380061697</v>
      </c>
      <c r="K745" s="9" t="n">
        <f aca="false">F745/F738-1</f>
        <v>-0.0214752827827386</v>
      </c>
      <c r="L745" s="9" t="n">
        <f aca="false">F745/F715-1</f>
        <v>-0.0301895671699831</v>
      </c>
      <c r="M745" s="9" t="n">
        <f aca="false">B745/B738-1</f>
        <v>-0.0487654362733017</v>
      </c>
      <c r="N745" s="9" t="n">
        <f aca="false">B745/B715-1</f>
        <v>-0.109616024597917</v>
      </c>
      <c r="O745" s="8" t="n">
        <f aca="false">MAX(O744,F745)</f>
        <v>210.637827878512</v>
      </c>
      <c r="P745" s="9" t="n">
        <f aca="false">F745/O745-1</f>
        <v>-0.0812029652051519</v>
      </c>
      <c r="Q745" s="8" t="n">
        <f aca="false">MAX(Q744,B745)</f>
        <v>4811.1564628872</v>
      </c>
      <c r="R745" s="9" t="n">
        <f aca="false">B745/Q745-1</f>
        <v>-0.298952791065844</v>
      </c>
      <c r="S745" s="9" t="n">
        <f aca="false">B745/INDEX($B:$B,$E745)-1</f>
        <v>-0.143876479721313</v>
      </c>
      <c r="T745" s="0" t="n">
        <f aca="false">IF(AND($A745&gt;=CrashTest!$B$3,$A745&lt;=CrashTest!$C$3),1,IF(AND($A745&gt;=CrashTest!$B$4,$A745&lt;=CrashTest!$C$4),2,IF(AND($A745&gt;=CrashTest!$B$5,$A745&lt;=CrashTest!$C$5),3,IF(AND($A745&gt;=CrashTest!$B$6,$A745&lt;=CrashTest!$C$6),4,IF(AND($A745&gt;=CrashTest!$B$7,$A745&lt;=CrashTest!$C$7),5,0)))))</f>
        <v>0</v>
      </c>
      <c r="U745" s="8" t="str">
        <f aca="false">IF(T745=0,"",IF(T744=T745,MAX(U744,B745),B745))</f>
        <v/>
      </c>
      <c r="V745" s="9" t="str">
        <f aca="false">IF(T745=0,"",B745/U745-1)</f>
        <v/>
      </c>
      <c r="W745" s="8" t="str">
        <f aca="false">IF(T745=0,"",IF(T744=T745,MAX(W744,F745),F745))</f>
        <v/>
      </c>
      <c r="X745" s="9" t="str">
        <f aca="false">IF(T745=0,"",F745/W745-1)</f>
        <v/>
      </c>
    </row>
    <row r="746" customFormat="false" ht="15" hidden="false" customHeight="false" outlineLevel="0" collapsed="false">
      <c r="A746" s="5" t="n">
        <v>44574</v>
      </c>
      <c r="B746" s="6" t="n">
        <v>3253.07153477499</v>
      </c>
      <c r="C746" s="7" t="n">
        <v>1691.239212</v>
      </c>
      <c r="D746" s="0" t="n">
        <f aca="false">INT((ROW()-3)/30)</f>
        <v>24</v>
      </c>
      <c r="E746" s="0" t="n">
        <f aca="false">2+30*D746</f>
        <v>722</v>
      </c>
      <c r="F746" s="8" t="n">
        <f aca="false">INDEX($F:$F,$E746)*(2*B746/INDEX($B:$B,$E746)-C746/INDEX($C:$C,$E746))</f>
        <v>193.531856792618</v>
      </c>
      <c r="G746" s="9" t="n">
        <f aca="false">B746/B745-1</f>
        <v>-0.0355119121949774</v>
      </c>
      <c r="H746" s="9" t="n">
        <f aca="false">F746/F745-1</f>
        <v>-8.03415685513009E-006</v>
      </c>
      <c r="I746" s="9" t="n">
        <f aca="false">LN(B746/B745)</f>
        <v>-0.0361577973554198</v>
      </c>
      <c r="J746" s="9" t="n">
        <f aca="false">LN(F746/F745)</f>
        <v>-8.03418912914114E-006</v>
      </c>
      <c r="K746" s="9" t="n">
        <f aca="false">F746/F739-1</f>
        <v>-0.0133348878257253</v>
      </c>
      <c r="L746" s="9" t="n">
        <f aca="false">F746/F716-1</f>
        <v>-0.0246035363040235</v>
      </c>
      <c r="M746" s="9" t="n">
        <f aca="false">B746/B739-1</f>
        <v>-0.0469249408315816</v>
      </c>
      <c r="N746" s="9" t="n">
        <f aca="false">B746/B716-1</f>
        <v>-0.15521384350892</v>
      </c>
      <c r="O746" s="8" t="n">
        <f aca="false">MAX(O745,F746)</f>
        <v>210.637827878512</v>
      </c>
      <c r="P746" s="9" t="n">
        <f aca="false">F746/O746-1</f>
        <v>-0.0812103469646475</v>
      </c>
      <c r="Q746" s="8" t="n">
        <f aca="false">MAX(Q745,B746)</f>
        <v>4811.1564628872</v>
      </c>
      <c r="R746" s="9" t="n">
        <f aca="false">B746/Q746-1</f>
        <v>-0.323848317994047</v>
      </c>
      <c r="S746" s="9" t="n">
        <f aca="false">B746/INDEX($B:$B,$E746)-1</f>
        <v>-0.174279063001504</v>
      </c>
      <c r="T746" s="0" t="n">
        <f aca="false">IF(AND($A746&gt;=CrashTest!$B$3,$A746&lt;=CrashTest!$C$3),1,IF(AND($A746&gt;=CrashTest!$B$4,$A746&lt;=CrashTest!$C$4),2,IF(AND($A746&gt;=CrashTest!$B$5,$A746&lt;=CrashTest!$C$5),3,IF(AND($A746&gt;=CrashTest!$B$6,$A746&lt;=CrashTest!$C$6),4,IF(AND($A746&gt;=CrashTest!$B$7,$A746&lt;=CrashTest!$C$7),5,0)))))</f>
        <v>0</v>
      </c>
      <c r="U746" s="8" t="str">
        <f aca="false">IF(T746=0,"",IF(T745=T746,MAX(U745,B746),B746))</f>
        <v/>
      </c>
      <c r="V746" s="9" t="str">
        <f aca="false">IF(T746=0,"",B746/U746-1)</f>
        <v/>
      </c>
      <c r="W746" s="8" t="str">
        <f aca="false">IF(T746=0,"",IF(T745=T746,MAX(W745,F746),F746))</f>
        <v/>
      </c>
      <c r="X746" s="9" t="str">
        <f aca="false">IF(T746=0,"",F746/W746-1)</f>
        <v/>
      </c>
    </row>
    <row r="747" customFormat="false" ht="15" hidden="false" customHeight="false" outlineLevel="0" collapsed="false">
      <c r="A747" s="5" t="n">
        <v>44575</v>
      </c>
      <c r="B747" s="6" t="n">
        <v>3308.71572647575</v>
      </c>
      <c r="C747" s="7" t="n">
        <v>1776.553714</v>
      </c>
      <c r="D747" s="0" t="n">
        <f aca="false">INT((ROW()-3)/30)</f>
        <v>24</v>
      </c>
      <c r="E747" s="0" t="n">
        <f aca="false">2+30*D747</f>
        <v>722</v>
      </c>
      <c r="F747" s="8" t="n">
        <f aca="false">INDEX($F:$F,$E747)*(2*B747/INDEX($B:$B,$E747)-C747/INDEX($C:$C,$E747))</f>
        <v>192.219304633116</v>
      </c>
      <c r="G747" s="9" t="n">
        <f aca="false">B747/B746-1</f>
        <v>0.0171051239131785</v>
      </c>
      <c r="H747" s="9" t="n">
        <f aca="false">F747/F746-1</f>
        <v>-0.00678209872656288</v>
      </c>
      <c r="I747" s="9" t="n">
        <f aca="false">LN(B747/B746)</f>
        <v>0.0169604784040807</v>
      </c>
      <c r="J747" s="9" t="n">
        <f aca="false">LN(F747/F746)</f>
        <v>-0.00680520167503423</v>
      </c>
      <c r="K747" s="9" t="n">
        <f aca="false">F747/F740-1</f>
        <v>-0.00467986079750904</v>
      </c>
      <c r="L747" s="9" t="n">
        <f aca="false">F747/F717-1</f>
        <v>-0.0450080827212381</v>
      </c>
      <c r="M747" s="9" t="n">
        <f aca="false">B747/B740-1</f>
        <v>0.0371737305011906</v>
      </c>
      <c r="N747" s="9" t="n">
        <f aca="false">B747/B717-1</f>
        <v>-0.176043215675021</v>
      </c>
      <c r="O747" s="8" t="n">
        <f aca="false">MAX(O746,F747)</f>
        <v>210.637827878512</v>
      </c>
      <c r="P747" s="9" t="n">
        <f aca="false">F747/O747-1</f>
        <v>-0.0874416691004777</v>
      </c>
      <c r="Q747" s="8" t="n">
        <f aca="false">MAX(Q746,B747)</f>
        <v>4811.1564628872</v>
      </c>
      <c r="R747" s="9" t="n">
        <f aca="false">B747/Q747-1</f>
        <v>-0.312282659689231</v>
      </c>
      <c r="S747" s="9" t="n">
        <f aca="false">B747/INDEX($B:$B,$E747)-1</f>
        <v>-0.160155004056439</v>
      </c>
      <c r="T747" s="0" t="n">
        <f aca="false">IF(AND($A747&gt;=CrashTest!$B$3,$A747&lt;=CrashTest!$C$3),1,IF(AND($A747&gt;=CrashTest!$B$4,$A747&lt;=CrashTest!$C$4),2,IF(AND($A747&gt;=CrashTest!$B$5,$A747&lt;=CrashTest!$C$5),3,IF(AND($A747&gt;=CrashTest!$B$6,$A747&lt;=CrashTest!$C$6),4,IF(AND($A747&gt;=CrashTest!$B$7,$A747&lt;=CrashTest!$C$7),5,0)))))</f>
        <v>0</v>
      </c>
      <c r="U747" s="8" t="str">
        <f aca="false">IF(T747=0,"",IF(T746=T747,MAX(U746,B747),B747))</f>
        <v/>
      </c>
      <c r="V747" s="9" t="str">
        <f aca="false">IF(T747=0,"",B747/U747-1)</f>
        <v/>
      </c>
      <c r="W747" s="8" t="str">
        <f aca="false">IF(T747=0,"",IF(T746=T747,MAX(W746,F747),F747))</f>
        <v/>
      </c>
      <c r="X747" s="9" t="str">
        <f aca="false">IF(T747=0,"",F747/W747-1)</f>
        <v/>
      </c>
    </row>
    <row r="748" customFormat="false" ht="15" hidden="false" customHeight="false" outlineLevel="0" collapsed="false">
      <c r="A748" s="5" t="n">
        <v>44576</v>
      </c>
      <c r="B748" s="6" t="n">
        <v>3334.44671624781</v>
      </c>
      <c r="C748" s="7" t="n">
        <v>1802.567021</v>
      </c>
      <c r="D748" s="0" t="n">
        <f aca="false">INT((ROW()-3)/30)</f>
        <v>24</v>
      </c>
      <c r="E748" s="0" t="n">
        <f aca="false">2+30*D748</f>
        <v>722</v>
      </c>
      <c r="F748" s="8" t="n">
        <f aca="false">INDEX($F:$F,$E748)*(2*B748/INDEX($B:$B,$E748)-C748/INDEX($C:$C,$E748))</f>
        <v>192.714093079378</v>
      </c>
      <c r="G748" s="9" t="n">
        <f aca="false">B748/B747-1</f>
        <v>0.00777673027820591</v>
      </c>
      <c r="H748" s="9" t="n">
        <f aca="false">F748/F747-1</f>
        <v>0.00257408301006556</v>
      </c>
      <c r="I748" s="9" t="n">
        <f aca="false">LN(B748/B747)</f>
        <v>0.00774664737505448</v>
      </c>
      <c r="J748" s="9" t="n">
        <f aca="false">LN(F748/F747)</f>
        <v>0.00257077573264952</v>
      </c>
      <c r="K748" s="9" t="n">
        <f aca="false">F748/F741-1</f>
        <v>-0.00835408962819351</v>
      </c>
      <c r="L748" s="9" t="n">
        <f aca="false">F748/F718-1</f>
        <v>-0.0427682989355528</v>
      </c>
      <c r="M748" s="9" t="n">
        <f aca="false">B748/B741-1</f>
        <v>0.07810412893158</v>
      </c>
      <c r="N748" s="9" t="n">
        <f aca="false">B748/B718-1</f>
        <v>-0.160818483403368</v>
      </c>
      <c r="O748" s="8" t="n">
        <f aca="false">MAX(O747,F748)</f>
        <v>210.637827878512</v>
      </c>
      <c r="P748" s="9" t="n">
        <f aca="false">F748/O748-1</f>
        <v>-0.0850926682052154</v>
      </c>
      <c r="Q748" s="8" t="n">
        <f aca="false">MAX(Q747,B748)</f>
        <v>4811.1564628872</v>
      </c>
      <c r="R748" s="9" t="n">
        <f aca="false">B748/Q748-1</f>
        <v>-0.30693446742599</v>
      </c>
      <c r="S748" s="9" t="n">
        <f aca="false">B748/INDEX($B:$B,$E748)-1</f>
        <v>-0.153623756047485</v>
      </c>
      <c r="T748" s="0" t="n">
        <f aca="false">IF(AND($A748&gt;=CrashTest!$B$3,$A748&lt;=CrashTest!$C$3),1,IF(AND($A748&gt;=CrashTest!$B$4,$A748&lt;=CrashTest!$C$4),2,IF(AND($A748&gt;=CrashTest!$B$5,$A748&lt;=CrashTest!$C$5),3,IF(AND($A748&gt;=CrashTest!$B$6,$A748&lt;=CrashTest!$C$6),4,IF(AND($A748&gt;=CrashTest!$B$7,$A748&lt;=CrashTest!$C$7),5,0)))))</f>
        <v>0</v>
      </c>
      <c r="U748" s="8" t="str">
        <f aca="false">IF(T748=0,"",IF(T747=T748,MAX(U747,B748),B748))</f>
        <v/>
      </c>
      <c r="V748" s="9" t="str">
        <f aca="false">IF(T748=0,"",B748/U748-1)</f>
        <v/>
      </c>
      <c r="W748" s="8" t="str">
        <f aca="false">IF(T748=0,"",IF(T747=T748,MAX(W747,F748),F748))</f>
        <v/>
      </c>
      <c r="X748" s="9" t="str">
        <f aca="false">IF(T748=0,"",F748/W748-1)</f>
        <v/>
      </c>
    </row>
    <row r="749" customFormat="false" ht="15" hidden="false" customHeight="false" outlineLevel="0" collapsed="false">
      <c r="A749" s="5" t="n">
        <v>44577</v>
      </c>
      <c r="B749" s="6" t="n">
        <v>3356.33249970777</v>
      </c>
      <c r="C749" s="7" t="n">
        <v>1831.655042</v>
      </c>
      <c r="D749" s="0" t="n">
        <f aca="false">INT((ROW()-3)/30)</f>
        <v>24</v>
      </c>
      <c r="E749" s="0" t="n">
        <f aca="false">2+30*D749</f>
        <v>722</v>
      </c>
      <c r="F749" s="8" t="n">
        <f aca="false">INDEX($F:$F,$E749)*(2*B749/INDEX($B:$B,$E749)-C749/INDEX($C:$C,$E749))</f>
        <v>192.564132501604</v>
      </c>
      <c r="G749" s="9" t="n">
        <f aca="false">B749/B748-1</f>
        <v>0.00656354271709203</v>
      </c>
      <c r="H749" s="9" t="n">
        <f aca="false">F749/F748-1</f>
        <v>-0.000778150551306034</v>
      </c>
      <c r="I749" s="9" t="n">
        <f aca="false">LN(B749/B748)</f>
        <v>0.00654209646171876</v>
      </c>
      <c r="J749" s="9" t="n">
        <f aca="false">LN(F749/F748)</f>
        <v>-0.000778453467599464</v>
      </c>
      <c r="K749" s="9" t="n">
        <f aca="false">F749/F742-1</f>
        <v>-0.00410845044197727</v>
      </c>
      <c r="L749" s="9" t="n">
        <f aca="false">F749/F719-1</f>
        <v>-0.0338932681496951</v>
      </c>
      <c r="M749" s="9" t="n">
        <f aca="false">B749/B742-1</f>
        <v>0.0638676871103032</v>
      </c>
      <c r="N749" s="9" t="n">
        <f aca="false">B749/B719-1</f>
        <v>-0.136174778794491</v>
      </c>
      <c r="O749" s="8" t="n">
        <f aca="false">MAX(O748,F749)</f>
        <v>210.637827878512</v>
      </c>
      <c r="P749" s="9" t="n">
        <f aca="false">F749/O749-1</f>
        <v>-0.0858046038498455</v>
      </c>
      <c r="Q749" s="8" t="n">
        <f aca="false">MAX(Q748,B749)</f>
        <v>4811.1564628872</v>
      </c>
      <c r="R749" s="9" t="n">
        <f aca="false">B749/Q749-1</f>
        <v>-0.302385502197196</v>
      </c>
      <c r="S749" s="9" t="n">
        <f aca="false">B749/INDEX($B:$B,$E749)-1</f>
        <v>-0.148068529415571</v>
      </c>
      <c r="T749" s="0" t="n">
        <f aca="false">IF(AND($A749&gt;=CrashTest!$B$3,$A749&lt;=CrashTest!$C$3),1,IF(AND($A749&gt;=CrashTest!$B$4,$A749&lt;=CrashTest!$C$4),2,IF(AND($A749&gt;=CrashTest!$B$5,$A749&lt;=CrashTest!$C$5),3,IF(AND($A749&gt;=CrashTest!$B$6,$A749&lt;=CrashTest!$C$6),4,IF(AND($A749&gt;=CrashTest!$B$7,$A749&lt;=CrashTest!$C$7),5,0)))))</f>
        <v>0</v>
      </c>
      <c r="U749" s="8" t="str">
        <f aca="false">IF(T749=0,"",IF(T748=T749,MAX(U748,B749),B749))</f>
        <v/>
      </c>
      <c r="V749" s="9" t="str">
        <f aca="false">IF(T749=0,"",B749/U749-1)</f>
        <v/>
      </c>
      <c r="W749" s="8" t="str">
        <f aca="false">IF(T749=0,"",IF(T748=T749,MAX(W748,F749),F749))</f>
        <v/>
      </c>
      <c r="X749" s="9" t="str">
        <f aca="false">IF(T749=0,"",F749/W749-1)</f>
        <v/>
      </c>
    </row>
    <row r="750" customFormat="false" ht="15" hidden="false" customHeight="false" outlineLevel="0" collapsed="false">
      <c r="A750" s="5" t="n">
        <v>44578</v>
      </c>
      <c r="B750" s="6" t="n">
        <v>3211.12031502046</v>
      </c>
      <c r="C750" s="7" t="n">
        <v>1661.661764</v>
      </c>
      <c r="D750" s="0" t="n">
        <f aca="false">INT((ROW()-3)/30)</f>
        <v>24</v>
      </c>
      <c r="E750" s="0" t="n">
        <f aca="false">2+30*D750</f>
        <v>722</v>
      </c>
      <c r="F750" s="8" t="n">
        <f aca="false">INDEX($F:$F,$E750)*(2*B750/INDEX($B:$B,$E750)-C750/INDEX($C:$C,$E750))</f>
        <v>191.672928217346</v>
      </c>
      <c r="G750" s="9" t="n">
        <f aca="false">B750/B749-1</f>
        <v>-0.043265136782471</v>
      </c>
      <c r="H750" s="9" t="n">
        <f aca="false">F750/F749-1</f>
        <v>-0.00462809076996984</v>
      </c>
      <c r="I750" s="9" t="n">
        <f aca="false">LN(B750/B749)</f>
        <v>-0.0442289758440412</v>
      </c>
      <c r="J750" s="9" t="n">
        <f aca="false">LN(F750/F749)</f>
        <v>-0.00463883354055071</v>
      </c>
      <c r="K750" s="9" t="n">
        <f aca="false">F750/F743-1</f>
        <v>-0.00293544426314274</v>
      </c>
      <c r="L750" s="9" t="n">
        <f aca="false">F750/F720-1</f>
        <v>-0.0343087047236631</v>
      </c>
      <c r="M750" s="9" t="n">
        <f aca="false">B750/B743-1</f>
        <v>0.0426169673324972</v>
      </c>
      <c r="N750" s="9" t="n">
        <f aca="false">B750/B720-1</f>
        <v>-0.19031150532843</v>
      </c>
      <c r="O750" s="8" t="n">
        <f aca="false">MAX(O749,F750)</f>
        <v>210.637827878512</v>
      </c>
      <c r="P750" s="9" t="n">
        <f aca="false">F750/O750-1</f>
        <v>-0.0900355831247168</v>
      </c>
      <c r="Q750" s="8" t="n">
        <f aca="false">MAX(Q749,B750)</f>
        <v>4811.1564628872</v>
      </c>
      <c r="R750" s="9" t="n">
        <f aca="false">B750/Q750-1</f>
        <v>-0.332567888866069</v>
      </c>
      <c r="S750" s="9" t="n">
        <f aca="false">B750/INDEX($B:$B,$E750)-1</f>
        <v>-0.184927461019698</v>
      </c>
      <c r="T750" s="0" t="n">
        <f aca="false">IF(AND($A750&gt;=CrashTest!$B$3,$A750&lt;=CrashTest!$C$3),1,IF(AND($A750&gt;=CrashTest!$B$4,$A750&lt;=CrashTest!$C$4),2,IF(AND($A750&gt;=CrashTest!$B$5,$A750&lt;=CrashTest!$C$5),3,IF(AND($A750&gt;=CrashTest!$B$6,$A750&lt;=CrashTest!$C$6),4,IF(AND($A750&gt;=CrashTest!$B$7,$A750&lt;=CrashTest!$C$7),5,0)))))</f>
        <v>0</v>
      </c>
      <c r="U750" s="8" t="str">
        <f aca="false">IF(T750=0,"",IF(T749=T750,MAX(U749,B750),B750))</f>
        <v/>
      </c>
      <c r="V750" s="9" t="str">
        <f aca="false">IF(T750=0,"",B750/U750-1)</f>
        <v/>
      </c>
      <c r="W750" s="8" t="str">
        <f aca="false">IF(T750=0,"",IF(T749=T750,MAX(W749,F750),F750))</f>
        <v/>
      </c>
      <c r="X750" s="9" t="str">
        <f aca="false">IF(T750=0,"",F750/W750-1)</f>
        <v/>
      </c>
    </row>
    <row r="751" customFormat="false" ht="15" hidden="false" customHeight="false" outlineLevel="0" collapsed="false">
      <c r="A751" s="5" t="n">
        <v>44579</v>
      </c>
      <c r="B751" s="6" t="n">
        <v>3165.79673085915</v>
      </c>
      <c r="C751" s="7" t="n">
        <v>1599.34592</v>
      </c>
      <c r="D751" s="0" t="n">
        <f aca="false">INT((ROW()-3)/30)</f>
        <v>24</v>
      </c>
      <c r="E751" s="0" t="n">
        <f aca="false">2+30*D751</f>
        <v>722</v>
      </c>
      <c r="F751" s="8" t="n">
        <f aca="false">INDEX($F:$F,$E751)*(2*B751/INDEX($B:$B,$E751)-C751/INDEX($C:$C,$E751))</f>
        <v>192.153776002993</v>
      </c>
      <c r="G751" s="9" t="n">
        <f aca="false">B751/B750-1</f>
        <v>-0.0141145705283301</v>
      </c>
      <c r="H751" s="9" t="n">
        <f aca="false">F751/F750-1</f>
        <v>0.00250868909928492</v>
      </c>
      <c r="I751" s="9" t="n">
        <f aca="false">LN(B751/B750)</f>
        <v>-0.0142151284213254</v>
      </c>
      <c r="J751" s="9" t="n">
        <f aca="false">LN(F751/F750)</f>
        <v>0.00250554759173339</v>
      </c>
      <c r="K751" s="9" t="n">
        <f aca="false">F751/F744-1</f>
        <v>-0.00544861788906237</v>
      </c>
      <c r="L751" s="9" t="n">
        <f aca="false">F751/F721-1</f>
        <v>-0.0309552491777025</v>
      </c>
      <c r="M751" s="9" t="n">
        <f aca="false">B751/B744-1</f>
        <v>-0.0234912427041064</v>
      </c>
      <c r="N751" s="9" t="n">
        <f aca="false">B751/B721-1</f>
        <v>-0.196001580285756</v>
      </c>
      <c r="O751" s="8" t="n">
        <f aca="false">MAX(O750,F751)</f>
        <v>210.637827878512</v>
      </c>
      <c r="P751" s="9" t="n">
        <f aca="false">F751/O751-1</f>
        <v>-0.0877527653113647</v>
      </c>
      <c r="Q751" s="8" t="n">
        <f aca="false">MAX(Q750,B751)</f>
        <v>4811.1564628872</v>
      </c>
      <c r="R751" s="9" t="n">
        <f aca="false">B751/Q751-1</f>
        <v>-0.341988406471541</v>
      </c>
      <c r="S751" s="9" t="n">
        <f aca="false">B751/INDEX($B:$B,$E751)-1</f>
        <v>-0.196431859856841</v>
      </c>
      <c r="T751" s="0" t="n">
        <f aca="false">IF(AND($A751&gt;=CrashTest!$B$3,$A751&lt;=CrashTest!$C$3),1,IF(AND($A751&gt;=CrashTest!$B$4,$A751&lt;=CrashTest!$C$4),2,IF(AND($A751&gt;=CrashTest!$B$5,$A751&lt;=CrashTest!$C$5),3,IF(AND($A751&gt;=CrashTest!$B$6,$A751&lt;=CrashTest!$C$6),4,IF(AND($A751&gt;=CrashTest!$B$7,$A751&lt;=CrashTest!$C$7),5,0)))))</f>
        <v>0</v>
      </c>
      <c r="U751" s="8" t="str">
        <f aca="false">IF(T751=0,"",IF(T750=T751,MAX(U750,B751),B751))</f>
        <v/>
      </c>
      <c r="V751" s="9" t="str">
        <f aca="false">IF(T751=0,"",B751/U751-1)</f>
        <v/>
      </c>
      <c r="W751" s="8" t="str">
        <f aca="false">IF(T751=0,"",IF(T750=T751,MAX(W750,F751),F751))</f>
        <v/>
      </c>
      <c r="X751" s="9" t="str">
        <f aca="false">IF(T751=0,"",F751/W751-1)</f>
        <v/>
      </c>
    </row>
    <row r="752" customFormat="false" ht="15" hidden="false" customHeight="false" outlineLevel="0" collapsed="false">
      <c r="A752" s="5" t="n">
        <v>44580</v>
      </c>
      <c r="B752" s="6" t="n">
        <v>3105.41949795441</v>
      </c>
      <c r="C752" s="7" t="n">
        <v>1558.765008</v>
      </c>
      <c r="D752" s="0" t="n">
        <f aca="false">INT((ROW()-3)/30)</f>
        <v>24</v>
      </c>
      <c r="E752" s="0" t="n">
        <f aca="false">2+30*D752</f>
        <v>722</v>
      </c>
      <c r="F752" s="8" t="n">
        <f aca="false">INDEX($F:$F,$E752)*(2*B752/INDEX($B:$B,$E752)-C752/INDEX($C:$C,$E752))</f>
        <v>189.315394180069</v>
      </c>
      <c r="G752" s="9" t="n">
        <f aca="false">B752/B751-1</f>
        <v>-0.0190717339228392</v>
      </c>
      <c r="H752" s="9" t="n">
        <f aca="false">F752/F751-1</f>
        <v>-0.0147714079939799</v>
      </c>
      <c r="I752" s="9" t="n">
        <f aca="false">LN(B752/B751)</f>
        <v>-0.019255945355282</v>
      </c>
      <c r="J752" s="9" t="n">
        <f aca="false">LN(F752/F751)</f>
        <v>-0.0148815916322866</v>
      </c>
      <c r="K752" s="9" t="n">
        <f aca="false">F752/F745-1</f>
        <v>-0.0217947766947787</v>
      </c>
      <c r="L752" s="9" t="n">
        <f aca="false">F752/F722-1</f>
        <v>-0.0588500606699285</v>
      </c>
      <c r="M752" s="9" t="n">
        <f aca="false">B752/B745-1</f>
        <v>-0.0792885796095316</v>
      </c>
      <c r="N752" s="9" t="n">
        <f aca="false">B752/B722-1</f>
        <v>-0.211757297614522</v>
      </c>
      <c r="O752" s="8" t="n">
        <f aca="false">MAX(O751,F752)</f>
        <v>210.637827878512</v>
      </c>
      <c r="P752" s="9" t="n">
        <f aca="false">F752/O752-1</f>
        <v>-0.10122794140633</v>
      </c>
      <c r="Q752" s="8" t="n">
        <f aca="false">MAX(Q751,B752)</f>
        <v>4811.1564628872</v>
      </c>
      <c r="R752" s="9" t="n">
        <f aca="false">B752/Q752-1</f>
        <v>-0.354537828501459</v>
      </c>
      <c r="S752" s="9" t="n">
        <f aca="false">B752/INDEX($B:$B,$E752)-1</f>
        <v>-0.211757297614522</v>
      </c>
      <c r="T752" s="0" t="n">
        <f aca="false">IF(AND($A752&gt;=CrashTest!$B$3,$A752&lt;=CrashTest!$C$3),1,IF(AND($A752&gt;=CrashTest!$B$4,$A752&lt;=CrashTest!$C$4),2,IF(AND($A752&gt;=CrashTest!$B$5,$A752&lt;=CrashTest!$C$5),3,IF(AND($A752&gt;=CrashTest!$B$6,$A752&lt;=CrashTest!$C$6),4,IF(AND($A752&gt;=CrashTest!$B$7,$A752&lt;=CrashTest!$C$7),5,0)))))</f>
        <v>0</v>
      </c>
      <c r="U752" s="8" t="str">
        <f aca="false">IF(T752=0,"",IF(T751=T752,MAX(U751,B752),B752))</f>
        <v/>
      </c>
      <c r="V752" s="9" t="str">
        <f aca="false">IF(T752=0,"",B752/U752-1)</f>
        <v/>
      </c>
      <c r="W752" s="8" t="str">
        <f aca="false">IF(T752=0,"",IF(T751=T752,MAX(W751,F752),F752))</f>
        <v/>
      </c>
      <c r="X752" s="9" t="str">
        <f aca="false">IF(T752=0,"",F752/W752-1)</f>
        <v/>
      </c>
    </row>
    <row r="753" customFormat="false" ht="15" hidden="false" customHeight="false" outlineLevel="0" collapsed="false">
      <c r="A753" s="5" t="n">
        <v>44581</v>
      </c>
      <c r="B753" s="6" t="n">
        <v>3011.87563880772</v>
      </c>
      <c r="C753" s="7" t="n">
        <v>1481.97537</v>
      </c>
      <c r="D753" s="0" t="n">
        <f aca="false">INT((ROW()-3)/30)</f>
        <v>25</v>
      </c>
      <c r="E753" s="0" t="n">
        <f aca="false">2+30*D753</f>
        <v>752</v>
      </c>
      <c r="F753" s="8" t="n">
        <f aca="false">INDEX($F:$F,$E753)*(2*B753/INDEX($B:$B,$E753)-C753/INDEX($C:$C,$E753))</f>
        <v>187.236251602006</v>
      </c>
      <c r="G753" s="9" t="n">
        <f aca="false">B753/B752-1</f>
        <v>-0.0301227770381132</v>
      </c>
      <c r="H753" s="9" t="n">
        <f aca="false">F753/F752-1</f>
        <v>-0.0109824274305196</v>
      </c>
      <c r="I753" s="9" t="n">
        <f aca="false">LN(B753/B752)</f>
        <v>-0.030585789762003</v>
      </c>
      <c r="J753" s="9" t="n">
        <f aca="false">LN(F753/F752)</f>
        <v>-0.0110431794995995</v>
      </c>
      <c r="K753" s="9" t="n">
        <f aca="false">F753/F746-1</f>
        <v>-0.0325300717667275</v>
      </c>
      <c r="L753" s="9" t="n">
        <f aca="false">F753/F723-1</f>
        <v>-0.0808379661348926</v>
      </c>
      <c r="M753" s="9" t="n">
        <f aca="false">B753/B746-1</f>
        <v>-0.0741440492128475</v>
      </c>
      <c r="N753" s="9" t="n">
        <f aca="false">B753/B723-1</f>
        <v>-0.252450428308063</v>
      </c>
      <c r="O753" s="8" t="n">
        <f aca="false">MAX(O752,F753)</f>
        <v>210.637827878512</v>
      </c>
      <c r="P753" s="9" t="n">
        <f aca="false">F753/O753-1</f>
        <v>-0.111098640316414</v>
      </c>
      <c r="Q753" s="8" t="n">
        <f aca="false">MAX(Q752,B753)</f>
        <v>4811.1564628872</v>
      </c>
      <c r="R753" s="9" t="n">
        <f aca="false">B753/Q753-1</f>
        <v>-0.373980941580046</v>
      </c>
      <c r="S753" s="9" t="n">
        <f aca="false">B753/INDEX($B:$B,$E753)-1</f>
        <v>-0.0301227770381132</v>
      </c>
      <c r="T753" s="0" t="n">
        <f aca="false">IF(AND($A753&gt;=CrashTest!$B$3,$A753&lt;=CrashTest!$C$3),1,IF(AND($A753&gt;=CrashTest!$B$4,$A753&lt;=CrashTest!$C$4),2,IF(AND($A753&gt;=CrashTest!$B$5,$A753&lt;=CrashTest!$C$5),3,IF(AND($A753&gt;=CrashTest!$B$6,$A753&lt;=CrashTest!$C$6),4,IF(AND($A753&gt;=CrashTest!$B$7,$A753&lt;=CrashTest!$C$7),5,0)))))</f>
        <v>0</v>
      </c>
      <c r="U753" s="8" t="str">
        <f aca="false">IF(T753=0,"",IF(T752=T753,MAX(U752,B753),B753))</f>
        <v/>
      </c>
      <c r="V753" s="9" t="str">
        <f aca="false">IF(T753=0,"",B753/U753-1)</f>
        <v/>
      </c>
      <c r="W753" s="8" t="str">
        <f aca="false">IF(T753=0,"",IF(T752=T753,MAX(W752,F753),F753))</f>
        <v/>
      </c>
      <c r="X753" s="9" t="str">
        <f aca="false">IF(T753=0,"",F753/W753-1)</f>
        <v/>
      </c>
    </row>
    <row r="754" customFormat="false" ht="15" hidden="false" customHeight="false" outlineLevel="0" collapsed="false">
      <c r="A754" s="5" t="n">
        <v>44582</v>
      </c>
      <c r="B754" s="6" t="n">
        <v>2565.0556484512</v>
      </c>
      <c r="C754" s="7" t="n">
        <v>1076.82392</v>
      </c>
      <c r="D754" s="0" t="n">
        <f aca="false">INT((ROW()-3)/30)</f>
        <v>25</v>
      </c>
      <c r="E754" s="0" t="n">
        <f aca="false">2+30*D754</f>
        <v>752</v>
      </c>
      <c r="F754" s="8" t="n">
        <f aca="false">INDEX($F:$F,$E754)*(2*B754/INDEX($B:$B,$E754)-C754/INDEX($C:$C,$E754))</f>
        <v>181.963885410444</v>
      </c>
      <c r="G754" s="9" t="n">
        <f aca="false">B754/B753-1</f>
        <v>-0.148352735617397</v>
      </c>
      <c r="H754" s="9" t="n">
        <f aca="false">F754/F753-1</f>
        <v>-0.0281588962952</v>
      </c>
      <c r="I754" s="9" t="n">
        <f aca="false">LN(B754/B753)</f>
        <v>-0.160582846818791</v>
      </c>
      <c r="J754" s="9" t="n">
        <f aca="false">LN(F754/F753)</f>
        <v>-0.0285629614396884</v>
      </c>
      <c r="K754" s="9" t="n">
        <f aca="false">F754/F747-1</f>
        <v>-0.0533527017083246</v>
      </c>
      <c r="L754" s="9" t="n">
        <f aca="false">F754/F724-1</f>
        <v>-0.101845319092866</v>
      </c>
      <c r="M754" s="9" t="n">
        <f aca="false">B754/B747-1</f>
        <v>-0.224757924071239</v>
      </c>
      <c r="N754" s="9" t="n">
        <f aca="false">B754/B724-1</f>
        <v>-0.356275901169912</v>
      </c>
      <c r="O754" s="8" t="n">
        <f aca="false">MAX(O753,F754)</f>
        <v>210.637827878512</v>
      </c>
      <c r="P754" s="9" t="n">
        <f aca="false">F754/O754-1</f>
        <v>-0.136129121520406</v>
      </c>
      <c r="Q754" s="8" t="n">
        <f aca="false">MAX(Q753,B754)</f>
        <v>4811.1564628872</v>
      </c>
      <c r="R754" s="9" t="n">
        <f aca="false">B754/Q754-1</f>
        <v>-0.466852581445273</v>
      </c>
      <c r="S754" s="9" t="n">
        <f aca="false">B754/INDEX($B:$B,$E754)-1</f>
        <v>-0.174006716277513</v>
      </c>
      <c r="T754" s="0" t="n">
        <f aca="false">IF(AND($A754&gt;=CrashTest!$B$3,$A754&lt;=CrashTest!$C$3),1,IF(AND($A754&gt;=CrashTest!$B$4,$A754&lt;=CrashTest!$C$4),2,IF(AND($A754&gt;=CrashTest!$B$5,$A754&lt;=CrashTest!$C$5),3,IF(AND($A754&gt;=CrashTest!$B$6,$A754&lt;=CrashTest!$C$6),4,IF(AND($A754&gt;=CrashTest!$B$7,$A754&lt;=CrashTest!$C$7),5,0)))))</f>
        <v>0</v>
      </c>
      <c r="U754" s="8" t="str">
        <f aca="false">IF(T754=0,"",IF(T753=T754,MAX(U753,B754),B754))</f>
        <v/>
      </c>
      <c r="V754" s="9" t="str">
        <f aca="false">IF(T754=0,"",B754/U754-1)</f>
        <v/>
      </c>
      <c r="W754" s="8" t="str">
        <f aca="false">IF(T754=0,"",IF(T753=T754,MAX(W753,F754),F754))</f>
        <v/>
      </c>
      <c r="X754" s="9" t="str">
        <f aca="false">IF(T754=0,"",F754/W754-1)</f>
        <v/>
      </c>
    </row>
    <row r="755" customFormat="false" ht="15" hidden="false" customHeight="false" outlineLevel="0" collapsed="false">
      <c r="A755" s="5" t="n">
        <v>44583</v>
      </c>
      <c r="B755" s="6" t="n">
        <v>2400.82875043834</v>
      </c>
      <c r="C755" s="7" t="n">
        <v>927.945517</v>
      </c>
      <c r="D755" s="0" t="n">
        <f aca="false">INT((ROW()-3)/30)</f>
        <v>25</v>
      </c>
      <c r="E755" s="0" t="n">
        <f aca="false">2+30*D755</f>
        <v>752</v>
      </c>
      <c r="F755" s="8" t="n">
        <f aca="false">INDEX($F:$F,$E755)*(2*B755/INDEX($B:$B,$E755)-C755/INDEX($C:$C,$E755))</f>
        <v>180.021993058225</v>
      </c>
      <c r="G755" s="9" t="n">
        <f aca="false">B755/B754-1</f>
        <v>-0.0640246920615626</v>
      </c>
      <c r="H755" s="9" t="n">
        <f aca="false">F755/F754-1</f>
        <v>-0.0106718558346808</v>
      </c>
      <c r="I755" s="9" t="n">
        <f aca="false">LN(B755/B754)</f>
        <v>-0.0661661832601664</v>
      </c>
      <c r="J755" s="9" t="n">
        <f aca="false">LN(F755/F754)</f>
        <v>-0.0107292084926486</v>
      </c>
      <c r="K755" s="9" t="n">
        <f aca="false">F755/F748-1</f>
        <v>-0.0658597397748473</v>
      </c>
      <c r="L755" s="9" t="n">
        <f aca="false">F755/F725-1</f>
        <v>-0.110164006194431</v>
      </c>
      <c r="M755" s="9" t="n">
        <f aca="false">B755/B748-1</f>
        <v>-0.279991868294136</v>
      </c>
      <c r="N755" s="9" t="n">
        <f aca="false">B755/B725-1</f>
        <v>-0.414696049949734</v>
      </c>
      <c r="O755" s="8" t="n">
        <f aca="false">MAX(O754,F755)</f>
        <v>210.637827878512</v>
      </c>
      <c r="P755" s="9" t="n">
        <f aca="false">F755/O755-1</f>
        <v>-0.14534822699532</v>
      </c>
      <c r="Q755" s="8" t="n">
        <f aca="false">MAX(Q754,B755)</f>
        <v>4811.1564628872</v>
      </c>
      <c r="R755" s="9" t="n">
        <f aca="false">B755/Q755-1</f>
        <v>-0.500987180741657</v>
      </c>
      <c r="S755" s="9" t="n">
        <f aca="false">B755/INDEX($B:$B,$E755)-1</f>
        <v>-0.226890681912764</v>
      </c>
      <c r="T755" s="0" t="n">
        <f aca="false">IF(AND($A755&gt;=CrashTest!$B$3,$A755&lt;=CrashTest!$C$3),1,IF(AND($A755&gt;=CrashTest!$B$4,$A755&lt;=CrashTest!$C$4),2,IF(AND($A755&gt;=CrashTest!$B$5,$A755&lt;=CrashTest!$C$5),3,IF(AND($A755&gt;=CrashTest!$B$6,$A755&lt;=CrashTest!$C$6),4,IF(AND($A755&gt;=CrashTest!$B$7,$A755&lt;=CrashTest!$C$7),5,0)))))</f>
        <v>0</v>
      </c>
      <c r="U755" s="8" t="str">
        <f aca="false">IF(T755=0,"",IF(T754=T755,MAX(U754,B755),B755))</f>
        <v/>
      </c>
      <c r="V755" s="9" t="str">
        <f aca="false">IF(T755=0,"",B755/U755-1)</f>
        <v/>
      </c>
      <c r="W755" s="8" t="str">
        <f aca="false">IF(T755=0,"",IF(T754=T755,MAX(W754,F755),F755))</f>
        <v/>
      </c>
      <c r="X755" s="9" t="str">
        <f aca="false">IF(T755=0,"",F755/W755-1)</f>
        <v/>
      </c>
    </row>
    <row r="756" customFormat="false" ht="15" hidden="false" customHeight="false" outlineLevel="0" collapsed="false">
      <c r="A756" s="5" t="n">
        <v>44584</v>
      </c>
      <c r="B756" s="6" t="n">
        <v>2533.49403682057</v>
      </c>
      <c r="C756" s="7" t="n">
        <v>1051.524087</v>
      </c>
      <c r="D756" s="0" t="n">
        <f aca="false">INT((ROW()-3)/30)</f>
        <v>25</v>
      </c>
      <c r="E756" s="0" t="n">
        <f aca="false">2+30*D756</f>
        <v>752</v>
      </c>
      <c r="F756" s="8" t="n">
        <f aca="false">INDEX($F:$F,$E756)*(2*B756/INDEX($B:$B,$E756)-C756/INDEX($C:$C,$E756))</f>
        <v>181.188429982373</v>
      </c>
      <c r="G756" s="9" t="n">
        <f aca="false">B756/B755-1</f>
        <v>0.0552581213291485</v>
      </c>
      <c r="H756" s="9" t="n">
        <f aca="false">F756/F755-1</f>
        <v>0.00647941345572822</v>
      </c>
      <c r="I756" s="9" t="n">
        <f aca="false">LN(B756/B755)</f>
        <v>0.0537854017694522</v>
      </c>
      <c r="J756" s="9" t="n">
        <f aca="false">LN(F756/F755)</f>
        <v>0.00645851229263304</v>
      </c>
      <c r="K756" s="9" t="n">
        <f aca="false">F756/F749-1</f>
        <v>-0.0590748774003183</v>
      </c>
      <c r="L756" s="9" t="n">
        <f aca="false">F756/F726-1</f>
        <v>-0.105300346765493</v>
      </c>
      <c r="M756" s="9" t="n">
        <f aca="false">B756/B749-1</f>
        <v>-0.245159996203845</v>
      </c>
      <c r="N756" s="9" t="n">
        <f aca="false">B756/B726-1</f>
        <v>-0.373698143889005</v>
      </c>
      <c r="O756" s="8" t="n">
        <f aca="false">MAX(O755,F756)</f>
        <v>210.637827878512</v>
      </c>
      <c r="P756" s="9" t="n">
        <f aca="false">F756/O756-1</f>
        <v>-0.139810584797351</v>
      </c>
      <c r="Q756" s="8" t="n">
        <f aca="false">MAX(Q755,B756)</f>
        <v>4811.1564628872</v>
      </c>
      <c r="R756" s="9" t="n">
        <f aca="false">B756/Q756-1</f>
        <v>-0.473412669830279</v>
      </c>
      <c r="S756" s="9" t="n">
        <f aca="false">B756/INDEX($B:$B,$E756)-1</f>
        <v>-0.184170113413204</v>
      </c>
      <c r="T756" s="0" t="n">
        <f aca="false">IF(AND($A756&gt;=CrashTest!$B$3,$A756&lt;=CrashTest!$C$3),1,IF(AND($A756&gt;=CrashTest!$B$4,$A756&lt;=CrashTest!$C$4),2,IF(AND($A756&gt;=CrashTest!$B$5,$A756&lt;=CrashTest!$C$5),3,IF(AND($A756&gt;=CrashTest!$B$6,$A756&lt;=CrashTest!$C$6),4,IF(AND($A756&gt;=CrashTest!$B$7,$A756&lt;=CrashTest!$C$7),5,0)))))</f>
        <v>0</v>
      </c>
      <c r="U756" s="8" t="str">
        <f aca="false">IF(T756=0,"",IF(T755=T756,MAX(U755,B756),B756))</f>
        <v/>
      </c>
      <c r="V756" s="9" t="str">
        <f aca="false">IF(T756=0,"",B756/U756-1)</f>
        <v/>
      </c>
      <c r="W756" s="8" t="str">
        <f aca="false">IF(T756=0,"",IF(T755=T756,MAX(W755,F756),F756))</f>
        <v/>
      </c>
      <c r="X756" s="9" t="str">
        <f aca="false">IF(T756=0,"",F756/W756-1)</f>
        <v/>
      </c>
    </row>
    <row r="757" customFormat="false" ht="15" hidden="false" customHeight="false" outlineLevel="0" collapsed="false">
      <c r="A757" s="5" t="n">
        <v>44585</v>
      </c>
      <c r="B757" s="6" t="n">
        <v>2439.12303068381</v>
      </c>
      <c r="C757" s="7" t="n">
        <v>956.0134977</v>
      </c>
      <c r="D757" s="0" t="n">
        <f aca="false">INT((ROW()-3)/30)</f>
        <v>25</v>
      </c>
      <c r="E757" s="0" t="n">
        <f aca="false">2+30*D757</f>
        <v>752</v>
      </c>
      <c r="F757" s="8" t="n">
        <f aca="false">INDEX($F:$F,$E757)*(2*B757/INDEX($B:$B,$E757)-C757/INDEX($C:$C,$E757))</f>
        <v>181.2821370145</v>
      </c>
      <c r="G757" s="9" t="n">
        <f aca="false">B757/B756-1</f>
        <v>-0.0372493500143349</v>
      </c>
      <c r="H757" s="9" t="n">
        <f aca="false">F757/F756-1</f>
        <v>0.00051717999949541</v>
      </c>
      <c r="I757" s="9" t="n">
        <f aca="false">LN(B757/B756)</f>
        <v>-0.0379608311529244</v>
      </c>
      <c r="J757" s="9" t="n">
        <f aca="false">LN(F757/F756)</f>
        <v>0.000517046308012525</v>
      </c>
      <c r="K757" s="9" t="n">
        <f aca="false">F757/F750-1</f>
        <v>-0.0542110526483092</v>
      </c>
      <c r="L757" s="9" t="n">
        <f aca="false">F757/F727-1</f>
        <v>-0.110307141498644</v>
      </c>
      <c r="M757" s="9" t="n">
        <f aca="false">B757/B750-1</f>
        <v>-0.240413690114794</v>
      </c>
      <c r="N757" s="9" t="n">
        <f aca="false">B757/B727-1</f>
        <v>-0.405080512836565</v>
      </c>
      <c r="O757" s="8" t="n">
        <f aca="false">MAX(O756,F757)</f>
        <v>210.637827878512</v>
      </c>
      <c r="P757" s="9" t="n">
        <f aca="false">F757/O757-1</f>
        <v>-0.139365712036031</v>
      </c>
      <c r="Q757" s="8" t="n">
        <f aca="false">MAX(Q756,B757)</f>
        <v>4811.1564628872</v>
      </c>
      <c r="R757" s="9" t="n">
        <f aca="false">B757/Q757-1</f>
        <v>-0.493027705604885</v>
      </c>
      <c r="S757" s="9" t="n">
        <f aca="false">B757/INDEX($B:$B,$E757)-1</f>
        <v>-0.214559246410831</v>
      </c>
      <c r="T757" s="0" t="n">
        <f aca="false">IF(AND($A757&gt;=CrashTest!$B$3,$A757&lt;=CrashTest!$C$3),1,IF(AND($A757&gt;=CrashTest!$B$4,$A757&lt;=CrashTest!$C$4),2,IF(AND($A757&gt;=CrashTest!$B$5,$A757&lt;=CrashTest!$C$5),3,IF(AND($A757&gt;=CrashTest!$B$6,$A757&lt;=CrashTest!$C$6),4,IF(AND($A757&gt;=CrashTest!$B$7,$A757&lt;=CrashTest!$C$7),5,0)))))</f>
        <v>0</v>
      </c>
      <c r="U757" s="8" t="str">
        <f aca="false">IF(T757=0,"",IF(T756=T757,MAX(U756,B757),B757))</f>
        <v/>
      </c>
      <c r="V757" s="9" t="str">
        <f aca="false">IF(T757=0,"",B757/U757-1)</f>
        <v/>
      </c>
      <c r="W757" s="8" t="str">
        <f aca="false">IF(T757=0,"",IF(T756=T757,MAX(W756,F757),F757))</f>
        <v/>
      </c>
      <c r="X757" s="9" t="str">
        <f aca="false">IF(T757=0,"",F757/W757-1)</f>
        <v/>
      </c>
    </row>
    <row r="758" customFormat="false" ht="15" hidden="false" customHeight="false" outlineLevel="0" collapsed="false">
      <c r="A758" s="5" t="n">
        <v>44586</v>
      </c>
      <c r="B758" s="6" t="n">
        <v>2458.38200011689</v>
      </c>
      <c r="C758" s="7" t="n">
        <v>974.906659</v>
      </c>
      <c r="D758" s="0" t="n">
        <f aca="false">INT((ROW()-3)/30)</f>
        <v>25</v>
      </c>
      <c r="E758" s="0" t="n">
        <f aca="false">2+30*D758</f>
        <v>752</v>
      </c>
      <c r="F758" s="8" t="n">
        <f aca="false">INDEX($F:$F,$E758)*(2*B758/INDEX($B:$B,$E758)-C758/INDEX($C:$C,$E758))</f>
        <v>181.335687011146</v>
      </c>
      <c r="G758" s="9" t="n">
        <f aca="false">B758/B757-1</f>
        <v>0.00789585813868543</v>
      </c>
      <c r="H758" s="9" t="n">
        <f aca="false">F758/F757-1</f>
        <v>0.000295395881399152</v>
      </c>
      <c r="I758" s="9" t="n">
        <f aca="false">LN(B758/B757)</f>
        <v>0.00786484897317393</v>
      </c>
      <c r="J758" s="9" t="n">
        <f aca="false">LN(F758/F757)</f>
        <v>0.000295352260625831</v>
      </c>
      <c r="K758" s="9" t="n">
        <f aca="false">F758/F751-1</f>
        <v>-0.0562991225927259</v>
      </c>
      <c r="L758" s="9" t="n">
        <f aca="false">F758/F728-1</f>
        <v>-0.109947908127492</v>
      </c>
      <c r="M758" s="9" t="n">
        <f aca="false">B758/B751-1</f>
        <v>-0.223455512429656</v>
      </c>
      <c r="N758" s="9" t="n">
        <f aca="false">B758/B728-1</f>
        <v>-0.396027183356617</v>
      </c>
      <c r="O758" s="8" t="n">
        <f aca="false">MAX(O757,F758)</f>
        <v>210.637827878512</v>
      </c>
      <c r="P758" s="9" t="n">
        <f aca="false">F758/O758-1</f>
        <v>-0.139111484211975</v>
      </c>
      <c r="Q758" s="8" t="n">
        <f aca="false">MAX(Q757,B758)</f>
        <v>4811.1564628872</v>
      </c>
      <c r="R758" s="9" t="n">
        <f aca="false">B758/Q758-1</f>
        <v>-0.489024724288097</v>
      </c>
      <c r="S758" s="9" t="n">
        <f aca="false">B758/INDEX($B:$B,$E758)-1</f>
        <v>-0.208357517644149</v>
      </c>
      <c r="T758" s="0" t="n">
        <f aca="false">IF(AND($A758&gt;=CrashTest!$B$3,$A758&lt;=CrashTest!$C$3),1,IF(AND($A758&gt;=CrashTest!$B$4,$A758&lt;=CrashTest!$C$4),2,IF(AND($A758&gt;=CrashTest!$B$5,$A758&lt;=CrashTest!$C$5),3,IF(AND($A758&gt;=CrashTest!$B$6,$A758&lt;=CrashTest!$C$6),4,IF(AND($A758&gt;=CrashTest!$B$7,$A758&lt;=CrashTest!$C$7),5,0)))))</f>
        <v>0</v>
      </c>
      <c r="U758" s="8" t="str">
        <f aca="false">IF(T758=0,"",IF(T757=T758,MAX(U757,B758),B758))</f>
        <v/>
      </c>
      <c r="V758" s="9" t="str">
        <f aca="false">IF(T758=0,"",B758/U758-1)</f>
        <v/>
      </c>
      <c r="W758" s="8" t="str">
        <f aca="false">IF(T758=0,"",IF(T757=T758,MAX(W757,F758),F758))</f>
        <v/>
      </c>
      <c r="X758" s="9" t="str">
        <f aca="false">IF(T758=0,"",F758/W758-1)</f>
        <v/>
      </c>
    </row>
    <row r="759" customFormat="false" ht="15" hidden="false" customHeight="false" outlineLevel="0" collapsed="false">
      <c r="A759" s="5" t="n">
        <v>44587</v>
      </c>
      <c r="B759" s="6" t="n">
        <v>2467.10777206312</v>
      </c>
      <c r="C759" s="7" t="n">
        <v>978.1041708</v>
      </c>
      <c r="D759" s="0" t="n">
        <f aca="false">INT((ROW()-3)/30)</f>
        <v>25</v>
      </c>
      <c r="E759" s="0" t="n">
        <f aca="false">2+30*D759</f>
        <v>752</v>
      </c>
      <c r="F759" s="8" t="n">
        <f aca="false">INDEX($F:$F,$E759)*(2*B759/INDEX($B:$B,$E759)-C759/INDEX($C:$C,$E759))</f>
        <v>182.011239075821</v>
      </c>
      <c r="G759" s="9" t="n">
        <f aca="false">B759/B758-1</f>
        <v>0.00354939628821516</v>
      </c>
      <c r="H759" s="9" t="n">
        <f aca="false">F759/F758-1</f>
        <v>0.00372542258950759</v>
      </c>
      <c r="I759" s="9" t="n">
        <f aca="false">LN(B759/B758)</f>
        <v>0.0035431120469947</v>
      </c>
      <c r="J759" s="9" t="n">
        <f aca="false">LN(F759/F758)</f>
        <v>0.00371850038952577</v>
      </c>
      <c r="K759" s="9" t="n">
        <f aca="false">F759/F752-1</f>
        <v>-0.0385819396033955</v>
      </c>
      <c r="L759" s="9" t="n">
        <f aca="false">F759/F729-1</f>
        <v>-0.106221123343034</v>
      </c>
      <c r="M759" s="9" t="n">
        <f aca="false">B759/B752-1</f>
        <v>-0.205547664755682</v>
      </c>
      <c r="N759" s="9" t="n">
        <f aca="false">B759/B729-1</f>
        <v>-0.389992384314914</v>
      </c>
      <c r="O759" s="8" t="n">
        <f aca="false">MAX(O758,F759)</f>
        <v>210.637827878512</v>
      </c>
      <c r="P759" s="9" t="n">
        <f aca="false">F759/O759-1</f>
        <v>-0.135904310688211</v>
      </c>
      <c r="Q759" s="8" t="n">
        <f aca="false">MAX(Q758,B759)</f>
        <v>4811.1564628872</v>
      </c>
      <c r="R759" s="9" t="n">
        <f aca="false">B759/Q759-1</f>
        <v>-0.487211070541116</v>
      </c>
      <c r="S759" s="9" t="n">
        <f aca="false">B759/INDEX($B:$B,$E759)-1</f>
        <v>-0.205547664755682</v>
      </c>
      <c r="T759" s="0" t="n">
        <f aca="false">IF(AND($A759&gt;=CrashTest!$B$3,$A759&lt;=CrashTest!$C$3),1,IF(AND($A759&gt;=CrashTest!$B$4,$A759&lt;=CrashTest!$C$4),2,IF(AND($A759&gt;=CrashTest!$B$5,$A759&lt;=CrashTest!$C$5),3,IF(AND($A759&gt;=CrashTest!$B$6,$A759&lt;=CrashTest!$C$6),4,IF(AND($A759&gt;=CrashTest!$B$7,$A759&lt;=CrashTest!$C$7),5,0)))))</f>
        <v>0</v>
      </c>
      <c r="U759" s="8" t="str">
        <f aca="false">IF(T759=0,"",IF(T758=T759,MAX(U758,B759),B759))</f>
        <v/>
      </c>
      <c r="V759" s="9" t="str">
        <f aca="false">IF(T759=0,"",B759/U759-1)</f>
        <v/>
      </c>
      <c r="W759" s="8" t="str">
        <f aca="false">IF(T759=0,"",IF(T758=T759,MAX(W758,F759),F759))</f>
        <v/>
      </c>
      <c r="X759" s="9" t="str">
        <f aca="false">IF(T759=0,"",F759/W759-1)</f>
        <v/>
      </c>
    </row>
    <row r="760" customFormat="false" ht="15" hidden="false" customHeight="false" outlineLevel="0" collapsed="false">
      <c r="A760" s="5" t="n">
        <v>44588</v>
      </c>
      <c r="B760" s="6" t="n">
        <v>2412.6244704851</v>
      </c>
      <c r="C760" s="7" t="n">
        <v>943.9277882</v>
      </c>
      <c r="D760" s="0" t="n">
        <f aca="false">INT((ROW()-3)/30)</f>
        <v>25</v>
      </c>
      <c r="E760" s="0" t="n">
        <f aca="false">2+30*D760</f>
        <v>752</v>
      </c>
      <c r="F760" s="8" t="n">
        <f aca="false">INDEX($F:$F,$E760)*(2*B760/INDEX($B:$B,$E760)-C760/INDEX($C:$C,$E760))</f>
        <v>179.519114248534</v>
      </c>
      <c r="G760" s="9" t="n">
        <f aca="false">B760/B759-1</f>
        <v>-0.022083875781583</v>
      </c>
      <c r="H760" s="9" t="n">
        <f aca="false">F760/F759-1</f>
        <v>-0.0136921480230595</v>
      </c>
      <c r="I760" s="9" t="n">
        <f aca="false">LN(B760/B759)</f>
        <v>-0.022331375182994</v>
      </c>
      <c r="J760" s="9" t="n">
        <f aca="false">LN(F760/F759)</f>
        <v>-0.0137867500106454</v>
      </c>
      <c r="K760" s="9" t="n">
        <f aca="false">F760/F753-1</f>
        <v>-0.0412160427665255</v>
      </c>
      <c r="L760" s="9" t="n">
        <f aca="false">F760/F730-1</f>
        <v>-0.110041524683404</v>
      </c>
      <c r="M760" s="9" t="n">
        <f aca="false">B760/B753-1</f>
        <v>-0.198962786046451</v>
      </c>
      <c r="N760" s="9" t="n">
        <f aca="false">B760/B730-1</f>
        <v>-0.366118078252108</v>
      </c>
      <c r="O760" s="8" t="n">
        <f aca="false">MAX(O759,F760)</f>
        <v>210.637827878512</v>
      </c>
      <c r="P760" s="9" t="n">
        <f aca="false">F760/O760-1</f>
        <v>-0.147735636772355</v>
      </c>
      <c r="Q760" s="8" t="n">
        <f aca="false">MAX(Q759,B760)</f>
        <v>4811.1564628872</v>
      </c>
      <c r="R760" s="9" t="n">
        <f aca="false">B760/Q760-1</f>
        <v>-0.498535437561457</v>
      </c>
      <c r="S760" s="9" t="n">
        <f aca="false">B760/INDEX($B:$B,$E760)-1</f>
        <v>-0.223092251441606</v>
      </c>
      <c r="T760" s="0" t="n">
        <f aca="false">IF(AND($A760&gt;=CrashTest!$B$3,$A760&lt;=CrashTest!$C$3),1,IF(AND($A760&gt;=CrashTest!$B$4,$A760&lt;=CrashTest!$C$4),2,IF(AND($A760&gt;=CrashTest!$B$5,$A760&lt;=CrashTest!$C$5),3,IF(AND($A760&gt;=CrashTest!$B$6,$A760&lt;=CrashTest!$C$6),4,IF(AND($A760&gt;=CrashTest!$B$7,$A760&lt;=CrashTest!$C$7),5,0)))))</f>
        <v>0</v>
      </c>
      <c r="U760" s="8" t="str">
        <f aca="false">IF(T760=0,"",IF(T759=T760,MAX(U759,B760),B760))</f>
        <v/>
      </c>
      <c r="V760" s="9" t="str">
        <f aca="false">IF(T760=0,"",B760/U760-1)</f>
        <v/>
      </c>
      <c r="W760" s="8" t="str">
        <f aca="false">IF(T760=0,"",IF(T759=T760,MAX(W759,F760),F760))</f>
        <v/>
      </c>
      <c r="X760" s="9" t="str">
        <f aca="false">IF(T760=0,"",F760/W760-1)</f>
        <v/>
      </c>
    </row>
    <row r="761" customFormat="false" ht="15" hidden="false" customHeight="false" outlineLevel="0" collapsed="false">
      <c r="A761" s="5" t="n">
        <v>44589</v>
      </c>
      <c r="B761" s="6" t="n">
        <v>2545.54989713618</v>
      </c>
      <c r="C761" s="7" t="n">
        <v>1059.128221</v>
      </c>
      <c r="D761" s="0" t="n">
        <f aca="false">INT((ROW()-3)/30)</f>
        <v>25</v>
      </c>
      <c r="E761" s="0" t="n">
        <f aca="false">2+30*D761</f>
        <v>752</v>
      </c>
      <c r="F761" s="8" t="n">
        <f aca="false">INDEX($F:$F,$E761)*(2*B761/INDEX($B:$B,$E761)-C761/INDEX($C:$C,$E761))</f>
        <v>181.734811936962</v>
      </c>
      <c r="G761" s="9" t="n">
        <f aca="false">B761/B760-1</f>
        <v>0.0550957798352898</v>
      </c>
      <c r="H761" s="9" t="n">
        <f aca="false">F761/F760-1</f>
        <v>0.0123424054185128</v>
      </c>
      <c r="I761" s="9" t="n">
        <f aca="false">LN(B761/B760)</f>
        <v>0.0536315493809126</v>
      </c>
      <c r="J761" s="9" t="n">
        <f aca="false">LN(F761/F760)</f>
        <v>0.0122668589146292</v>
      </c>
      <c r="K761" s="9" t="n">
        <f aca="false">F761/F754-1</f>
        <v>-0.00125889526355694</v>
      </c>
      <c r="L761" s="9" t="n">
        <f aca="false">F761/F731-1</f>
        <v>-0.0899353315440904</v>
      </c>
      <c r="M761" s="9" t="n">
        <f aca="false">B761/B754-1</f>
        <v>-0.00760441642924892</v>
      </c>
      <c r="N761" s="9" t="n">
        <f aca="false">B761/B731-1</f>
        <v>-0.300416215465491</v>
      </c>
      <c r="O761" s="8" t="n">
        <f aca="false">MAX(O760,F761)</f>
        <v>210.637827878512</v>
      </c>
      <c r="P761" s="9" t="n">
        <f aca="false">F761/O761-1</f>
        <v>-0.137216644477649</v>
      </c>
      <c r="Q761" s="8" t="n">
        <f aca="false">MAX(Q760,B761)</f>
        <v>4811.1564628872</v>
      </c>
      <c r="R761" s="9" t="n">
        <f aca="false">B761/Q761-1</f>
        <v>-0.470906856434143</v>
      </c>
      <c r="S761" s="9" t="n">
        <f aca="false">B761/INDEX($B:$B,$E761)-1</f>
        <v>-0.180287913174702</v>
      </c>
      <c r="T761" s="0" t="n">
        <f aca="false">IF(AND($A761&gt;=CrashTest!$B$3,$A761&lt;=CrashTest!$C$3),1,IF(AND($A761&gt;=CrashTest!$B$4,$A761&lt;=CrashTest!$C$4),2,IF(AND($A761&gt;=CrashTest!$B$5,$A761&lt;=CrashTest!$C$5),3,IF(AND($A761&gt;=CrashTest!$B$6,$A761&lt;=CrashTest!$C$6),4,IF(AND($A761&gt;=CrashTest!$B$7,$A761&lt;=CrashTest!$C$7),5,0)))))</f>
        <v>0</v>
      </c>
      <c r="U761" s="8" t="str">
        <f aca="false">IF(T761=0,"",IF(T760=T761,MAX(U760,B761),B761))</f>
        <v/>
      </c>
      <c r="V761" s="9" t="str">
        <f aca="false">IF(T761=0,"",B761/U761-1)</f>
        <v/>
      </c>
      <c r="W761" s="8" t="str">
        <f aca="false">IF(T761=0,"",IF(T760=T761,MAX(W760,F761),F761))</f>
        <v/>
      </c>
      <c r="X761" s="9" t="str">
        <f aca="false">IF(T761=0,"",F761/W761-1)</f>
        <v/>
      </c>
    </row>
    <row r="762" customFormat="false" ht="15" hidden="false" customHeight="false" outlineLevel="0" collapsed="false">
      <c r="A762" s="5" t="n">
        <v>44590</v>
      </c>
      <c r="B762" s="6" t="n">
        <v>2593.19728784337</v>
      </c>
      <c r="C762" s="7" t="n">
        <v>1114.495635</v>
      </c>
      <c r="D762" s="0" t="n">
        <f aca="false">INT((ROW()-3)/30)</f>
        <v>25</v>
      </c>
      <c r="E762" s="0" t="n">
        <f aca="false">2+30*D762</f>
        <v>752</v>
      </c>
      <c r="F762" s="8" t="n">
        <f aca="false">INDEX($F:$F,$E762)*(2*B762/INDEX($B:$B,$E762)-C762/INDEX($C:$C,$E762))</f>
        <v>180.81976602511</v>
      </c>
      <c r="G762" s="9" t="n">
        <f aca="false">B762/B761-1</f>
        <v>0.0187179166123574</v>
      </c>
      <c r="H762" s="9" t="n">
        <f aca="false">F762/F761-1</f>
        <v>-0.00503506126371234</v>
      </c>
      <c r="I762" s="9" t="n">
        <f aca="false">LN(B762/B761)</f>
        <v>0.0185448921811783</v>
      </c>
      <c r="J762" s="9" t="n">
        <f aca="false">LN(F762/F761)</f>
        <v>-0.00504777989536502</v>
      </c>
      <c r="K762" s="9" t="n">
        <f aca="false">F762/F755-1</f>
        <v>0.00443153057763945</v>
      </c>
      <c r="L762" s="9" t="n">
        <f aca="false">F762/F732-1</f>
        <v>-0.0926175286655495</v>
      </c>
      <c r="M762" s="9" t="n">
        <f aca="false">B762/B755-1</f>
        <v>0.0801258887664966</v>
      </c>
      <c r="N762" s="9" t="n">
        <f aca="false">B762/B732-1</f>
        <v>-0.300655022203378</v>
      </c>
      <c r="O762" s="8" t="n">
        <f aca="false">MAX(O761,F762)</f>
        <v>210.637827878512</v>
      </c>
      <c r="P762" s="9" t="n">
        <f aca="false">F762/O762-1</f>
        <v>-0.141560811530016</v>
      </c>
      <c r="Q762" s="8" t="n">
        <f aca="false">MAX(Q761,B762)</f>
        <v>4811.1564628872</v>
      </c>
      <c r="R762" s="9" t="n">
        <f aca="false">B762/Q762-1</f>
        <v>-0.461003335092707</v>
      </c>
      <c r="S762" s="9" t="n">
        <f aca="false">B762/INDEX($B:$B,$E762)-1</f>
        <v>-0.164944610687364</v>
      </c>
      <c r="T762" s="0" t="n">
        <f aca="false">IF(AND($A762&gt;=CrashTest!$B$3,$A762&lt;=CrashTest!$C$3),1,IF(AND($A762&gt;=CrashTest!$B$4,$A762&lt;=CrashTest!$C$4),2,IF(AND($A762&gt;=CrashTest!$B$5,$A762&lt;=CrashTest!$C$5),3,IF(AND($A762&gt;=CrashTest!$B$6,$A762&lt;=CrashTest!$C$6),4,IF(AND($A762&gt;=CrashTest!$B$7,$A762&lt;=CrashTest!$C$7),5,0)))))</f>
        <v>0</v>
      </c>
      <c r="U762" s="8" t="str">
        <f aca="false">IF(T762=0,"",IF(T761=T762,MAX(U761,B762),B762))</f>
        <v/>
      </c>
      <c r="V762" s="9" t="str">
        <f aca="false">IF(T762=0,"",B762/U762-1)</f>
        <v/>
      </c>
      <c r="W762" s="8" t="str">
        <f aca="false">IF(T762=0,"",IF(T761=T762,MAX(W761,F762),F762))</f>
        <v/>
      </c>
      <c r="X762" s="9" t="str">
        <f aca="false">IF(T762=0,"",F762/W762-1)</f>
        <v/>
      </c>
    </row>
    <row r="763" customFormat="false" ht="15" hidden="false" customHeight="false" outlineLevel="0" collapsed="false">
      <c r="A763" s="5" t="n">
        <v>44591</v>
      </c>
      <c r="B763" s="6" t="n">
        <v>2610.55529894798</v>
      </c>
      <c r="C763" s="7" t="n">
        <v>1115.596587</v>
      </c>
      <c r="D763" s="0" t="n">
        <f aca="false">INT((ROW()-3)/30)</f>
        <v>25</v>
      </c>
      <c r="E763" s="0" t="n">
        <f aca="false">2+30*D763</f>
        <v>752</v>
      </c>
      <c r="F763" s="8" t="n">
        <f aca="false">INDEX($F:$F,$E763)*(2*B763/INDEX($B:$B,$E763)-C763/INDEX($C:$C,$E763))</f>
        <v>182.80244258236</v>
      </c>
      <c r="G763" s="9" t="n">
        <f aca="false">B763/B762-1</f>
        <v>0.00669367162536494</v>
      </c>
      <c r="H763" s="9" t="n">
        <f aca="false">F763/F762-1</f>
        <v>0.0109649326555097</v>
      </c>
      <c r="I763" s="9" t="n">
        <f aca="false">LN(B763/B762)</f>
        <v>0.0066713684767669</v>
      </c>
      <c r="J763" s="9" t="n">
        <f aca="false">LN(F763/F762)</f>
        <v>0.0109052536360853</v>
      </c>
      <c r="K763" s="9" t="n">
        <f aca="false">F763/F756-1</f>
        <v>0.00890792309500132</v>
      </c>
      <c r="L763" s="9" t="n">
        <f aca="false">F763/F733-1</f>
        <v>-0.0869839657552969</v>
      </c>
      <c r="M763" s="9" t="n">
        <f aca="false">B763/B756-1</f>
        <v>0.0304169897412188</v>
      </c>
      <c r="N763" s="9" t="n">
        <f aca="false">B763/B733-1</f>
        <v>-0.291947536525938</v>
      </c>
      <c r="O763" s="8" t="n">
        <f aca="false">MAX(O762,F763)</f>
        <v>210.637827878512</v>
      </c>
      <c r="P763" s="9" t="n">
        <f aca="false">F763/O763-1</f>
        <v>-0.132148083639592</v>
      </c>
      <c r="Q763" s="8" t="n">
        <f aca="false">MAX(Q762,B763)</f>
        <v>4811.1564628872</v>
      </c>
      <c r="R763" s="9" t="n">
        <f aca="false">B763/Q763-1</f>
        <v>-0.457395468410651</v>
      </c>
      <c r="S763" s="9" t="n">
        <f aca="false">B763/INDEX($B:$B,$E763)-1</f>
        <v>-0.159355024122314</v>
      </c>
      <c r="T763" s="0" t="n">
        <f aca="false">IF(AND($A763&gt;=CrashTest!$B$3,$A763&lt;=CrashTest!$C$3),1,IF(AND($A763&gt;=CrashTest!$B$4,$A763&lt;=CrashTest!$C$4),2,IF(AND($A763&gt;=CrashTest!$B$5,$A763&lt;=CrashTest!$C$5),3,IF(AND($A763&gt;=CrashTest!$B$6,$A763&lt;=CrashTest!$C$6),4,IF(AND($A763&gt;=CrashTest!$B$7,$A763&lt;=CrashTest!$C$7),5,0)))))</f>
        <v>0</v>
      </c>
      <c r="U763" s="8" t="str">
        <f aca="false">IF(T763=0,"",IF(T762=T763,MAX(U762,B763),B763))</f>
        <v/>
      </c>
      <c r="V763" s="9" t="str">
        <f aca="false">IF(T763=0,"",B763/U763-1)</f>
        <v/>
      </c>
      <c r="W763" s="8" t="str">
        <f aca="false">IF(T763=0,"",IF(T762=T763,MAX(W762,F763),F763))</f>
        <v/>
      </c>
      <c r="X763" s="9" t="str">
        <f aca="false">IF(T763=0,"",F763/W763-1)</f>
        <v/>
      </c>
    </row>
    <row r="764" customFormat="false" ht="15" hidden="false" customHeight="false" outlineLevel="0" collapsed="false">
      <c r="A764" s="5" t="n">
        <v>44592</v>
      </c>
      <c r="B764" s="6" t="n">
        <v>2686.26782933957</v>
      </c>
      <c r="C764" s="7" t="n">
        <v>1197.4031</v>
      </c>
      <c r="D764" s="0" t="n">
        <f aca="false">INT((ROW()-3)/30)</f>
        <v>25</v>
      </c>
      <c r="E764" s="0" t="n">
        <f aca="false">2+30*D764</f>
        <v>752</v>
      </c>
      <c r="F764" s="8" t="n">
        <f aca="false">INDEX($F:$F,$E764)*(2*B764/INDEX($B:$B,$E764)-C764/INDEX($C:$C,$E764))</f>
        <v>182.098175594666</v>
      </c>
      <c r="G764" s="9" t="n">
        <f aca="false">B764/B763-1</f>
        <v>0.0290024618218587</v>
      </c>
      <c r="H764" s="9" t="n">
        <f aca="false">F764/F763-1</f>
        <v>-0.00385261256767655</v>
      </c>
      <c r="I764" s="9" t="n">
        <f aca="false">LN(B764/B763)</f>
        <v>0.0285898492901184</v>
      </c>
      <c r="J764" s="9" t="n">
        <f aca="false">LN(F764/F763)</f>
        <v>-0.00386005299568043</v>
      </c>
      <c r="K764" s="9" t="n">
        <f aca="false">F764/F757-1</f>
        <v>0.00450148367403735</v>
      </c>
      <c r="L764" s="9" t="n">
        <f aca="false">F764/F734-1</f>
        <v>-0.0873565631493275</v>
      </c>
      <c r="M764" s="9" t="n">
        <f aca="false">B764/B757-1</f>
        <v>0.101325269593503</v>
      </c>
      <c r="N764" s="9" t="n">
        <f aca="false">B764/B734-1</f>
        <v>-0.285768350871578</v>
      </c>
      <c r="O764" s="8" t="n">
        <f aca="false">MAX(O763,F764)</f>
        <v>210.637827878512</v>
      </c>
      <c r="P764" s="9" t="n">
        <f aca="false">F764/O764-1</f>
        <v>-0.135491580839444</v>
      </c>
      <c r="Q764" s="8" t="n">
        <f aca="false">MAX(Q763,B764)</f>
        <v>4811.1564628872</v>
      </c>
      <c r="R764" s="9" t="n">
        <f aca="false">B764/Q764-1</f>
        <v>-0.441658601198863</v>
      </c>
      <c r="S764" s="9" t="n">
        <f aca="false">B764/INDEX($B:$B,$E764)-1</f>
        <v>-0.134974250303684</v>
      </c>
      <c r="T764" s="0" t="n">
        <f aca="false">IF(AND($A764&gt;=CrashTest!$B$3,$A764&lt;=CrashTest!$C$3),1,IF(AND($A764&gt;=CrashTest!$B$4,$A764&lt;=CrashTest!$C$4),2,IF(AND($A764&gt;=CrashTest!$B$5,$A764&lt;=CrashTest!$C$5),3,IF(AND($A764&gt;=CrashTest!$B$6,$A764&lt;=CrashTest!$C$6),4,IF(AND($A764&gt;=CrashTest!$B$7,$A764&lt;=CrashTest!$C$7),5,0)))))</f>
        <v>0</v>
      </c>
      <c r="U764" s="8" t="str">
        <f aca="false">IF(T764=0,"",IF(T763=T764,MAX(U763,B764),B764))</f>
        <v/>
      </c>
      <c r="V764" s="9" t="str">
        <f aca="false">IF(T764=0,"",B764/U764-1)</f>
        <v/>
      </c>
      <c r="W764" s="8" t="str">
        <f aca="false">IF(T764=0,"",IF(T763=T764,MAX(W763,F764),F764))</f>
        <v/>
      </c>
      <c r="X764" s="9" t="str">
        <f aca="false">IF(T764=0,"",F764/W764-1)</f>
        <v/>
      </c>
    </row>
    <row r="765" customFormat="false" ht="15" hidden="false" customHeight="false" outlineLevel="0" collapsed="false">
      <c r="A765" s="5" t="n">
        <v>44593</v>
      </c>
      <c r="B765" s="6" t="n">
        <v>2795.5781528346</v>
      </c>
      <c r="C765" s="7" t="n">
        <v>1290.48597</v>
      </c>
      <c r="D765" s="0" t="n">
        <f aca="false">INT((ROW()-3)/30)</f>
        <v>25</v>
      </c>
      <c r="E765" s="0" t="n">
        <f aca="false">2+30*D765</f>
        <v>752</v>
      </c>
      <c r="F765" s="8" t="n">
        <f aca="false">INDEX($F:$F,$E765)*(2*B765/INDEX($B:$B,$E765)-C765/INDEX($C:$C,$E765))</f>
        <v>184.120808714951</v>
      </c>
      <c r="G765" s="9" t="n">
        <f aca="false">B765/B764-1</f>
        <v>0.0406922654178918</v>
      </c>
      <c r="H765" s="9" t="n">
        <f aca="false">F765/F764-1</f>
        <v>0.0111073771809105</v>
      </c>
      <c r="I765" s="9" t="n">
        <f aca="false">LN(B765/B764)</f>
        <v>0.0398861315382498</v>
      </c>
      <c r="J765" s="9" t="n">
        <f aca="false">LN(F765/F764)</f>
        <v>0.0110461432817656</v>
      </c>
      <c r="K765" s="9" t="n">
        <f aca="false">F765/F758-1</f>
        <v>0.0153589276866084</v>
      </c>
      <c r="L765" s="9" t="n">
        <f aca="false">F765/F735-1</f>
        <v>-0.084261196963777</v>
      </c>
      <c r="M765" s="9" t="n">
        <f aca="false">B765/B758-1</f>
        <v>0.1371618213531</v>
      </c>
      <c r="N765" s="9" t="n">
        <f aca="false">B765/B735-1</f>
        <v>-0.270534589489719</v>
      </c>
      <c r="O765" s="8" t="n">
        <f aca="false">MAX(O764,F765)</f>
        <v>210.637827878512</v>
      </c>
      <c r="P765" s="9" t="n">
        <f aca="false">F765/O765-1</f>
        <v>-0.125889159751755</v>
      </c>
      <c r="Q765" s="8" t="n">
        <f aca="false">MAX(Q764,B765)</f>
        <v>4811.1564628872</v>
      </c>
      <c r="R765" s="9" t="n">
        <f aca="false">B765/Q765-1</f>
        <v>-0.41893842480505</v>
      </c>
      <c r="S765" s="9" t="n">
        <f aca="false">B765/INDEX($B:$B,$E765)-1</f>
        <v>-0.0997743929037308</v>
      </c>
      <c r="T765" s="0" t="n">
        <f aca="false">IF(AND($A765&gt;=CrashTest!$B$3,$A765&lt;=CrashTest!$C$3),1,IF(AND($A765&gt;=CrashTest!$B$4,$A765&lt;=CrashTest!$C$4),2,IF(AND($A765&gt;=CrashTest!$B$5,$A765&lt;=CrashTest!$C$5),3,IF(AND($A765&gt;=CrashTest!$B$6,$A765&lt;=CrashTest!$C$6),4,IF(AND($A765&gt;=CrashTest!$B$7,$A765&lt;=CrashTest!$C$7),5,0)))))</f>
        <v>0</v>
      </c>
      <c r="U765" s="8" t="str">
        <f aca="false">IF(T765=0,"",IF(T764=T765,MAX(U764,B765),B765))</f>
        <v/>
      </c>
      <c r="V765" s="9" t="str">
        <f aca="false">IF(T765=0,"",B765/U765-1)</f>
        <v/>
      </c>
      <c r="W765" s="8" t="str">
        <f aca="false">IF(T765=0,"",IF(T764=T765,MAX(W764,F765),F765))</f>
        <v/>
      </c>
      <c r="X765" s="9" t="str">
        <f aca="false">IF(T765=0,"",F765/W765-1)</f>
        <v/>
      </c>
    </row>
    <row r="766" customFormat="false" ht="15" hidden="false" customHeight="false" outlineLevel="0" collapsed="false">
      <c r="A766" s="5" t="n">
        <v>44594</v>
      </c>
      <c r="B766" s="6" t="n">
        <v>2686.64838047925</v>
      </c>
      <c r="C766" s="7" t="n">
        <v>1191.985353</v>
      </c>
      <c r="D766" s="0" t="n">
        <f aca="false">INT((ROW()-3)/30)</f>
        <v>25</v>
      </c>
      <c r="E766" s="0" t="n">
        <f aca="false">2+30*D766</f>
        <v>752</v>
      </c>
      <c r="F766" s="8" t="n">
        <f aca="false">INDEX($F:$F,$E766)*(2*B766/INDEX($B:$B,$E766)-C766/INDEX($C:$C,$E766))</f>
        <v>182.802571735362</v>
      </c>
      <c r="G766" s="9" t="n">
        <f aca="false">B766/B765-1</f>
        <v>-0.038965024907245</v>
      </c>
      <c r="H766" s="9" t="n">
        <f aca="false">F766/F765-1</f>
        <v>-0.00715963061856062</v>
      </c>
      <c r="I766" s="9" t="n">
        <f aca="false">LN(B766/B765)</f>
        <v>-0.0397444761967349</v>
      </c>
      <c r="J766" s="9" t="n">
        <f aca="false">LN(F766/F765)</f>
        <v>-0.00718538376951082</v>
      </c>
      <c r="K766" s="9" t="n">
        <f aca="false">F766/F759-1</f>
        <v>0.00434771316078519</v>
      </c>
      <c r="L766" s="9" t="n">
        <f aca="false">F766/F736-1</f>
        <v>-0.0851833053483529</v>
      </c>
      <c r="M766" s="9" t="n">
        <f aca="false">B766/B759-1</f>
        <v>0.0889870361166019</v>
      </c>
      <c r="N766" s="9" t="n">
        <f aca="false">B766/B736-1</f>
        <v>-0.286498223020927</v>
      </c>
      <c r="O766" s="8" t="n">
        <f aca="false">MAX(O765,F766)</f>
        <v>210.637827878512</v>
      </c>
      <c r="P766" s="9" t="n">
        <f aca="false">F766/O766-1</f>
        <v>-0.132147470487612</v>
      </c>
      <c r="Q766" s="8" t="n">
        <f aca="false">MAX(Q765,B766)</f>
        <v>4811.1564628872</v>
      </c>
      <c r="R766" s="9" t="n">
        <f aca="false">B766/Q766-1</f>
        <v>-0.441579503555164</v>
      </c>
      <c r="S766" s="9" t="n">
        <f aca="false">B766/INDEX($B:$B,$E766)-1</f>
        <v>-0.134851706106377</v>
      </c>
      <c r="T766" s="0" t="n">
        <f aca="false">IF(AND($A766&gt;=CrashTest!$B$3,$A766&lt;=CrashTest!$C$3),1,IF(AND($A766&gt;=CrashTest!$B$4,$A766&lt;=CrashTest!$C$4),2,IF(AND($A766&gt;=CrashTest!$B$5,$A766&lt;=CrashTest!$C$5),3,IF(AND($A766&gt;=CrashTest!$B$6,$A766&lt;=CrashTest!$C$6),4,IF(AND($A766&gt;=CrashTest!$B$7,$A766&lt;=CrashTest!$C$7),5,0)))))</f>
        <v>0</v>
      </c>
      <c r="U766" s="8" t="str">
        <f aca="false">IF(T766=0,"",IF(T765=T766,MAX(U765,B766),B766))</f>
        <v/>
      </c>
      <c r="V766" s="9" t="str">
        <f aca="false">IF(T766=0,"",B766/U766-1)</f>
        <v/>
      </c>
      <c r="W766" s="8" t="str">
        <f aca="false">IF(T766=0,"",IF(T765=T766,MAX(W765,F766),F766))</f>
        <v/>
      </c>
      <c r="X766" s="9" t="str">
        <f aca="false">IF(T766=0,"",F766/W766-1)</f>
        <v/>
      </c>
    </row>
    <row r="767" customFormat="false" ht="15" hidden="false" customHeight="false" outlineLevel="0" collapsed="false">
      <c r="A767" s="5" t="n">
        <v>44595</v>
      </c>
      <c r="B767" s="6" t="n">
        <v>2670.65337931034</v>
      </c>
      <c r="C767" s="7" t="n">
        <v>1206.953414</v>
      </c>
      <c r="D767" s="0" t="n">
        <f aca="false">INT((ROW()-3)/30)</f>
        <v>25</v>
      </c>
      <c r="E767" s="0" t="n">
        <f aca="false">2+30*D767</f>
        <v>752</v>
      </c>
      <c r="F767" s="8" t="n">
        <f aca="false">INDEX($F:$F,$E767)*(2*B767/INDEX($B:$B,$E767)-C767/INDEX($C:$C,$E767))</f>
        <v>179.034464755422</v>
      </c>
      <c r="G767" s="9" t="n">
        <f aca="false">B767/B766-1</f>
        <v>-0.00595351490173679</v>
      </c>
      <c r="H767" s="9" t="n">
        <f aca="false">F767/F766-1</f>
        <v>-0.0206129867001763</v>
      </c>
      <c r="I767" s="9" t="n">
        <f aca="false">LN(B767/B766)</f>
        <v>-0.0059713077266262</v>
      </c>
      <c r="J767" s="9" t="n">
        <f aca="false">LN(F767/F766)</f>
        <v>-0.0208283996549839</v>
      </c>
      <c r="K767" s="9" t="n">
        <f aca="false">F767/F760-1</f>
        <v>-0.00269970969464961</v>
      </c>
      <c r="L767" s="9" t="n">
        <f aca="false">F767/F737-1</f>
        <v>-0.110528890826591</v>
      </c>
      <c r="M767" s="9" t="n">
        <f aca="false">B767/B760-1</f>
        <v>0.106949470164894</v>
      </c>
      <c r="N767" s="9" t="n">
        <f aca="false">B767/B737-1</f>
        <v>-0.296574588271801</v>
      </c>
      <c r="O767" s="8" t="n">
        <f aca="false">MAX(O766,F767)</f>
        <v>210.637827878512</v>
      </c>
      <c r="P767" s="9" t="n">
        <f aca="false">F767/O767-1</f>
        <v>-0.150036503136166</v>
      </c>
      <c r="Q767" s="8" t="n">
        <f aca="false">MAX(Q766,B767)</f>
        <v>4811.1564628872</v>
      </c>
      <c r="R767" s="9" t="n">
        <f aca="false">B767/Q767-1</f>
        <v>-0.444904068302184</v>
      </c>
      <c r="S767" s="9" t="n">
        <f aca="false">B767/INDEX($B:$B,$E767)-1</f>
        <v>-0.140002379366284</v>
      </c>
      <c r="T767" s="0" t="n">
        <f aca="false">IF(AND($A767&gt;=CrashTest!$B$3,$A767&lt;=CrashTest!$C$3),1,IF(AND($A767&gt;=CrashTest!$B$4,$A767&lt;=CrashTest!$C$4),2,IF(AND($A767&gt;=CrashTest!$B$5,$A767&lt;=CrashTest!$C$5),3,IF(AND($A767&gt;=CrashTest!$B$6,$A767&lt;=CrashTest!$C$6),4,IF(AND($A767&gt;=CrashTest!$B$7,$A767&lt;=CrashTest!$C$7),5,0)))))</f>
        <v>0</v>
      </c>
      <c r="U767" s="8" t="str">
        <f aca="false">IF(T767=0,"",IF(T766=T767,MAX(U766,B767),B767))</f>
        <v/>
      </c>
      <c r="V767" s="9" t="str">
        <f aca="false">IF(T767=0,"",B767/U767-1)</f>
        <v/>
      </c>
      <c r="W767" s="8" t="str">
        <f aca="false">IF(T767=0,"",IF(T766=T767,MAX(W766,F767),F767))</f>
        <v/>
      </c>
      <c r="X767" s="9" t="str">
        <f aca="false">IF(T767=0,"",F767/W767-1)</f>
        <v/>
      </c>
    </row>
    <row r="768" customFormat="false" ht="15" hidden="false" customHeight="false" outlineLevel="0" collapsed="false">
      <c r="A768" s="5" t="n">
        <v>44596</v>
      </c>
      <c r="B768" s="6" t="n">
        <v>2969.93218322618</v>
      </c>
      <c r="C768" s="7" t="n">
        <v>1479.28408</v>
      </c>
      <c r="D768" s="0" t="n">
        <f aca="false">INT((ROW()-3)/30)</f>
        <v>25</v>
      </c>
      <c r="E768" s="0" t="n">
        <f aca="false">2+30*D768</f>
        <v>752</v>
      </c>
      <c r="F768" s="8" t="n">
        <f aca="false">INDEX($F:$F,$E768)*(2*B768/INDEX($B:$B,$E768)-C768/INDEX($C:$C,$E768))</f>
        <v>182.449124809896</v>
      </c>
      <c r="G768" s="9" t="n">
        <f aca="false">B768/B767-1</f>
        <v>0.112062016821189</v>
      </c>
      <c r="H768" s="9" t="n">
        <f aca="false">F768/F767-1</f>
        <v>0.0190726408970376</v>
      </c>
      <c r="I768" s="9" t="n">
        <f aca="false">LN(B768/B767)</f>
        <v>0.106215964795925</v>
      </c>
      <c r="J768" s="9" t="n">
        <f aca="false">LN(F768/F767)</f>
        <v>0.0188930381542332</v>
      </c>
      <c r="K768" s="9" t="n">
        <f aca="false">F768/F761-1</f>
        <v>0.00393052308097097</v>
      </c>
      <c r="L768" s="9" t="n">
        <f aca="false">F768/F738-1</f>
        <v>-0.0775185704616926</v>
      </c>
      <c r="M768" s="9" t="n">
        <f aca="false">B768/B761-1</f>
        <v>0.166715367303325</v>
      </c>
      <c r="N768" s="9" t="n">
        <f aca="false">B768/B738-1</f>
        <v>-0.162398571264033</v>
      </c>
      <c r="O768" s="8" t="n">
        <f aca="false">MAX(O767,F768)</f>
        <v>210.637827878512</v>
      </c>
      <c r="P768" s="9" t="n">
        <f aca="false">F768/O768-1</f>
        <v>-0.133825454584891</v>
      </c>
      <c r="Q768" s="8" t="n">
        <f aca="false">MAX(Q767,B768)</f>
        <v>4811.1564628872</v>
      </c>
      <c r="R768" s="9" t="n">
        <f aca="false">B768/Q768-1</f>
        <v>-0.38269889866689</v>
      </c>
      <c r="S768" s="9" t="n">
        <f aca="false">B768/INDEX($B:$B,$E768)-1</f>
        <v>-0.0436293115366467</v>
      </c>
      <c r="T768" s="0" t="n">
        <f aca="false">IF(AND($A768&gt;=CrashTest!$B$3,$A768&lt;=CrashTest!$C$3),1,IF(AND($A768&gt;=CrashTest!$B$4,$A768&lt;=CrashTest!$C$4),2,IF(AND($A768&gt;=CrashTest!$B$5,$A768&lt;=CrashTest!$C$5),3,IF(AND($A768&gt;=CrashTest!$B$6,$A768&lt;=CrashTest!$C$6),4,IF(AND($A768&gt;=CrashTest!$B$7,$A768&lt;=CrashTest!$C$7),5,0)))))</f>
        <v>0</v>
      </c>
      <c r="U768" s="8" t="str">
        <f aca="false">IF(T768=0,"",IF(T767=T768,MAX(U767,B768),B768))</f>
        <v/>
      </c>
      <c r="V768" s="9" t="str">
        <f aca="false">IF(T768=0,"",B768/U768-1)</f>
        <v/>
      </c>
      <c r="W768" s="8" t="str">
        <f aca="false">IF(T768=0,"",IF(T767=T768,MAX(W767,F768),F768))</f>
        <v/>
      </c>
      <c r="X768" s="9" t="str">
        <f aca="false">IF(T768=0,"",F768/W768-1)</f>
        <v/>
      </c>
    </row>
    <row r="769" customFormat="false" ht="15" hidden="false" customHeight="false" outlineLevel="0" collapsed="false">
      <c r="A769" s="5" t="n">
        <v>44597</v>
      </c>
      <c r="B769" s="6" t="n">
        <v>3017.60991642314</v>
      </c>
      <c r="C769" s="7" t="n">
        <v>1494.517293</v>
      </c>
      <c r="D769" s="0" t="n">
        <f aca="false">INT((ROW()-3)/30)</f>
        <v>25</v>
      </c>
      <c r="E769" s="0" t="n">
        <f aca="false">2+30*D769</f>
        <v>752</v>
      </c>
      <c r="F769" s="8" t="n">
        <f aca="false">INDEX($F:$F,$E769)*(2*B769/INDEX($B:$B,$E769)-C769/INDEX($C:$C,$E769))</f>
        <v>186.412164270395</v>
      </c>
      <c r="G769" s="9" t="n">
        <f aca="false">B769/B768-1</f>
        <v>0.0160534753844679</v>
      </c>
      <c r="H769" s="9" t="n">
        <f aca="false">F769/F768-1</f>
        <v>0.0217213399331351</v>
      </c>
      <c r="I769" s="9" t="n">
        <f aca="false">LN(B769/B768)</f>
        <v>0.0159259810236381</v>
      </c>
      <c r="J769" s="9" t="n">
        <f aca="false">LN(F769/F768)</f>
        <v>0.0214887930890374</v>
      </c>
      <c r="K769" s="9" t="n">
        <f aca="false">F769/F762-1</f>
        <v>0.0309280250064483</v>
      </c>
      <c r="L769" s="9" t="n">
        <f aca="false">F769/F739-1</f>
        <v>-0.0496325410261154</v>
      </c>
      <c r="M769" s="9" t="n">
        <f aca="false">B769/B762-1</f>
        <v>0.163663840992496</v>
      </c>
      <c r="N769" s="9" t="n">
        <f aca="false">B769/B739-1</f>
        <v>-0.115909773609968</v>
      </c>
      <c r="O769" s="8" t="n">
        <f aca="false">MAX(O768,F769)</f>
        <v>210.637827878512</v>
      </c>
      <c r="P769" s="9" t="n">
        <f aca="false">F769/O769-1</f>
        <v>-0.115010982842501</v>
      </c>
      <c r="Q769" s="8" t="n">
        <f aca="false">MAX(Q768,B769)</f>
        <v>4811.1564628872</v>
      </c>
      <c r="R769" s="9" t="n">
        <f aca="false">B769/Q769-1</f>
        <v>-0.372789070631834</v>
      </c>
      <c r="S769" s="9" t="n">
        <f aca="false">B769/INDEX($B:$B,$E769)-1</f>
        <v>-0.0282762382309738</v>
      </c>
      <c r="T769" s="0" t="n">
        <f aca="false">IF(AND($A769&gt;=CrashTest!$B$3,$A769&lt;=CrashTest!$C$3),1,IF(AND($A769&gt;=CrashTest!$B$4,$A769&lt;=CrashTest!$C$4),2,IF(AND($A769&gt;=CrashTest!$B$5,$A769&lt;=CrashTest!$C$5),3,IF(AND($A769&gt;=CrashTest!$B$6,$A769&lt;=CrashTest!$C$6),4,IF(AND($A769&gt;=CrashTest!$B$7,$A769&lt;=CrashTest!$C$7),5,0)))))</f>
        <v>0</v>
      </c>
      <c r="U769" s="8" t="str">
        <f aca="false">IF(T769=0,"",IF(T768=T769,MAX(U768,B769),B769))</f>
        <v/>
      </c>
      <c r="V769" s="9" t="str">
        <f aca="false">IF(T769=0,"",B769/U769-1)</f>
        <v/>
      </c>
      <c r="W769" s="8" t="str">
        <f aca="false">IF(T769=0,"",IF(T768=T769,MAX(W768,F769),F769))</f>
        <v/>
      </c>
      <c r="X769" s="9" t="str">
        <f aca="false">IF(T769=0,"",F769/W769-1)</f>
        <v/>
      </c>
    </row>
    <row r="770" customFormat="false" ht="15" hidden="false" customHeight="false" outlineLevel="0" collapsed="false">
      <c r="A770" s="5" t="n">
        <v>44598</v>
      </c>
      <c r="B770" s="6" t="n">
        <v>3049.37219111631</v>
      </c>
      <c r="C770" s="7" t="n">
        <v>1532.935734</v>
      </c>
      <c r="D770" s="0" t="n">
        <f aca="false">INT((ROW()-3)/30)</f>
        <v>25</v>
      </c>
      <c r="E770" s="0" t="n">
        <f aca="false">2+30*D770</f>
        <v>752</v>
      </c>
      <c r="F770" s="8" t="n">
        <f aca="false">INDEX($F:$F,$E770)*(2*B770/INDEX($B:$B,$E770)-C770/INDEX($C:$C,$E770))</f>
        <v>185.618802283861</v>
      </c>
      <c r="G770" s="9" t="n">
        <f aca="false">B770/B769-1</f>
        <v>0.0105256396859998</v>
      </c>
      <c r="H770" s="9" t="n">
        <f aca="false">F770/F769-1</f>
        <v>-0.00425595609405971</v>
      </c>
      <c r="I770" s="9" t="n">
        <f aca="false">LN(B770/B769)</f>
        <v>0.0104706308063423</v>
      </c>
      <c r="J770" s="9" t="n">
        <f aca="false">LN(F770/F769)</f>
        <v>-0.00426503845377337</v>
      </c>
      <c r="K770" s="9" t="n">
        <f aca="false">F770/F763-1</f>
        <v>0.0154065758734707</v>
      </c>
      <c r="L770" s="9" t="n">
        <f aca="false">F770/F740-1</f>
        <v>-0.0388575565789268</v>
      </c>
      <c r="M770" s="9" t="n">
        <f aca="false">B770/B763-1</f>
        <v>0.168093314225202</v>
      </c>
      <c r="N770" s="9" t="n">
        <f aca="false">B770/B740-1</f>
        <v>-0.0441219516566188</v>
      </c>
      <c r="O770" s="8" t="n">
        <f aca="false">MAX(O769,F770)</f>
        <v>210.637827878512</v>
      </c>
      <c r="P770" s="9" t="n">
        <f aca="false">F770/O770-1</f>
        <v>-0.118777457243248</v>
      </c>
      <c r="Q770" s="8" t="n">
        <f aca="false">MAX(Q769,B770)</f>
        <v>4811.1564628872</v>
      </c>
      <c r="R770" s="9" t="n">
        <f aca="false">B770/Q770-1</f>
        <v>-0.366187274382183</v>
      </c>
      <c r="S770" s="9" t="n">
        <f aca="false">B770/INDEX($B:$B,$E770)-1</f>
        <v>-0.0180482240402686</v>
      </c>
      <c r="T770" s="0" t="n">
        <f aca="false">IF(AND($A770&gt;=CrashTest!$B$3,$A770&lt;=CrashTest!$C$3),1,IF(AND($A770&gt;=CrashTest!$B$4,$A770&lt;=CrashTest!$C$4),2,IF(AND($A770&gt;=CrashTest!$B$5,$A770&lt;=CrashTest!$C$5),3,IF(AND($A770&gt;=CrashTest!$B$6,$A770&lt;=CrashTest!$C$6),4,IF(AND($A770&gt;=CrashTest!$B$7,$A770&lt;=CrashTest!$C$7),5,0)))))</f>
        <v>0</v>
      </c>
      <c r="U770" s="8" t="str">
        <f aca="false">IF(T770=0,"",IF(T769=T770,MAX(U769,B770),B770))</f>
        <v/>
      </c>
      <c r="V770" s="9" t="str">
        <f aca="false">IF(T770=0,"",B770/U770-1)</f>
        <v/>
      </c>
      <c r="W770" s="8" t="str">
        <f aca="false">IF(T770=0,"",IF(T769=T770,MAX(W769,F770),F770))</f>
        <v/>
      </c>
      <c r="X770" s="9" t="str">
        <f aca="false">IF(T770=0,"",F770/W770-1)</f>
        <v/>
      </c>
    </row>
    <row r="771" customFormat="false" ht="15" hidden="false" customHeight="false" outlineLevel="0" collapsed="false">
      <c r="A771" s="5" t="n">
        <v>44599</v>
      </c>
      <c r="B771" s="6" t="n">
        <v>3145.37367592051</v>
      </c>
      <c r="C771" s="7" t="n">
        <v>1605.255856</v>
      </c>
      <c r="D771" s="0" t="n">
        <f aca="false">INT((ROW()-3)/30)</f>
        <v>25</v>
      </c>
      <c r="E771" s="0" t="n">
        <f aca="false">2+30*D771</f>
        <v>752</v>
      </c>
      <c r="F771" s="8" t="n">
        <f aca="false">INDEX($F:$F,$E771)*(2*B771/INDEX($B:$B,$E771)-C771/INDEX($C:$C,$E771))</f>
        <v>188.540425282607</v>
      </c>
      <c r="G771" s="9" t="n">
        <f aca="false">B771/B770-1</f>
        <v>0.0314823769574206</v>
      </c>
      <c r="H771" s="9" t="n">
        <f aca="false">F771/F770-1</f>
        <v>0.0157399086881167</v>
      </c>
      <c r="I771" s="9" t="n">
        <f aca="false">LN(B771/B770)</f>
        <v>0.0309969685140218</v>
      </c>
      <c r="J771" s="9" t="n">
        <f aca="false">LN(F771/F770)</f>
        <v>0.0156173209981663</v>
      </c>
      <c r="K771" s="9" t="n">
        <f aca="false">F771/F764-1</f>
        <v>0.0353778925401269</v>
      </c>
      <c r="L771" s="9" t="n">
        <f aca="false">F771/F741-1</f>
        <v>-0.0298304670730661</v>
      </c>
      <c r="M771" s="9" t="n">
        <f aca="false">B771/B764-1</f>
        <v>0.170908440910679</v>
      </c>
      <c r="N771" s="9" t="n">
        <f aca="false">B771/B741-1</f>
        <v>0.0169724201976382</v>
      </c>
      <c r="O771" s="8" t="n">
        <f aca="false">MAX(O770,F771)</f>
        <v>210.637827878512</v>
      </c>
      <c r="P771" s="9" t="n">
        <f aca="false">F771/O771-1</f>
        <v>-0.104907094886347</v>
      </c>
      <c r="Q771" s="8" t="n">
        <f aca="false">MAX(Q770,B771)</f>
        <v>4811.1564628872</v>
      </c>
      <c r="R771" s="9" t="n">
        <f aca="false">B771/Q771-1</f>
        <v>-0.346233343233873</v>
      </c>
      <c r="S771" s="9" t="n">
        <f aca="false">B771/INDEX($B:$B,$E771)-1</f>
        <v>0.0128659519245045</v>
      </c>
      <c r="T771" s="0" t="n">
        <f aca="false">IF(AND($A771&gt;=CrashTest!$B$3,$A771&lt;=CrashTest!$C$3),1,IF(AND($A771&gt;=CrashTest!$B$4,$A771&lt;=CrashTest!$C$4),2,IF(AND($A771&gt;=CrashTest!$B$5,$A771&lt;=CrashTest!$C$5),3,IF(AND($A771&gt;=CrashTest!$B$6,$A771&lt;=CrashTest!$C$6),4,IF(AND($A771&gt;=CrashTest!$B$7,$A771&lt;=CrashTest!$C$7),5,0)))))</f>
        <v>0</v>
      </c>
      <c r="U771" s="8" t="str">
        <f aca="false">IF(T771=0,"",IF(T770=T771,MAX(U770,B771),B771))</f>
        <v/>
      </c>
      <c r="V771" s="9" t="str">
        <f aca="false">IF(T771=0,"",B771/U771-1)</f>
        <v/>
      </c>
      <c r="W771" s="8" t="str">
        <f aca="false">IF(T771=0,"",IF(T770=T771,MAX(W770,F771),F771))</f>
        <v/>
      </c>
      <c r="X771" s="9" t="str">
        <f aca="false">IF(T771=0,"",F771/W771-1)</f>
        <v/>
      </c>
    </row>
    <row r="772" customFormat="false" ht="15" hidden="false" customHeight="false" outlineLevel="0" collapsed="false">
      <c r="A772" s="5" t="n">
        <v>44600</v>
      </c>
      <c r="B772" s="6" t="n">
        <v>3126.63435172414</v>
      </c>
      <c r="C772" s="7" t="n">
        <v>1585.712975</v>
      </c>
      <c r="D772" s="0" t="n">
        <f aca="false">INT((ROW()-3)/30)</f>
        <v>25</v>
      </c>
      <c r="E772" s="0" t="n">
        <f aca="false">2+30*D772</f>
        <v>752</v>
      </c>
      <c r="F772" s="8" t="n">
        <f aca="false">INDEX($F:$F,$E772)*(2*B772/INDEX($B:$B,$E772)-C772/INDEX($C:$C,$E772))</f>
        <v>188.629143320531</v>
      </c>
      <c r="G772" s="9" t="n">
        <f aca="false">B772/B771-1</f>
        <v>-0.00595774179069064</v>
      </c>
      <c r="H772" s="9" t="n">
        <f aca="false">F772/F771-1</f>
        <v>0.000470551807606467</v>
      </c>
      <c r="I772" s="9" t="n">
        <f aca="false">LN(B772/B771)</f>
        <v>-0.00597555994018366</v>
      </c>
      <c r="J772" s="9" t="n">
        <f aca="false">LN(F772/F771)</f>
        <v>0.000470441132822099</v>
      </c>
      <c r="K772" s="9" t="n">
        <f aca="false">F772/F765-1</f>
        <v>0.02448574192697</v>
      </c>
      <c r="L772" s="9" t="n">
        <f aca="false">F772/F742-1</f>
        <v>-0.0244591898144874</v>
      </c>
      <c r="M772" s="9" t="n">
        <f aca="false">B772/B765-1</f>
        <v>0.118421371462594</v>
      </c>
      <c r="N772" s="9" t="n">
        <f aca="false">B772/B742-1</f>
        <v>-0.00894048593278518</v>
      </c>
      <c r="O772" s="8" t="n">
        <f aca="false">MAX(O771,F772)</f>
        <v>210.637827878512</v>
      </c>
      <c r="P772" s="9" t="n">
        <f aca="false">F772/O772-1</f>
        <v>-0.10448590730187</v>
      </c>
      <c r="Q772" s="8" t="n">
        <f aca="false">MAX(Q771,B772)</f>
        <v>4811.1564628872</v>
      </c>
      <c r="R772" s="9" t="n">
        <f aca="false">B772/Q772-1</f>
        <v>-0.350128316166249</v>
      </c>
      <c r="S772" s="9" t="n">
        <f aca="false">B772/INDEX($B:$B,$E772)-1</f>
        <v>0.0068315581143561</v>
      </c>
      <c r="T772" s="0" t="n">
        <f aca="false">IF(AND($A772&gt;=CrashTest!$B$3,$A772&lt;=CrashTest!$C$3),1,IF(AND($A772&gt;=CrashTest!$B$4,$A772&lt;=CrashTest!$C$4),2,IF(AND($A772&gt;=CrashTest!$B$5,$A772&lt;=CrashTest!$C$5),3,IF(AND($A772&gt;=CrashTest!$B$6,$A772&lt;=CrashTest!$C$6),4,IF(AND($A772&gt;=CrashTest!$B$7,$A772&lt;=CrashTest!$C$7),5,0)))))</f>
        <v>0</v>
      </c>
      <c r="U772" s="8" t="str">
        <f aca="false">IF(T772=0,"",IF(T771=T772,MAX(U771,B772),B772))</f>
        <v/>
      </c>
      <c r="V772" s="9" t="str">
        <f aca="false">IF(T772=0,"",B772/U772-1)</f>
        <v/>
      </c>
      <c r="W772" s="8" t="str">
        <f aca="false">IF(T772=0,"",IF(T771=T772,MAX(W771,F772),F772))</f>
        <v/>
      </c>
      <c r="X772" s="9" t="str">
        <f aca="false">IF(T772=0,"",F772/W772-1)</f>
        <v/>
      </c>
    </row>
    <row r="773" customFormat="false" ht="15" hidden="false" customHeight="false" outlineLevel="0" collapsed="false">
      <c r="A773" s="5" t="n">
        <v>44601</v>
      </c>
      <c r="B773" s="6" t="n">
        <v>3241.72396054939</v>
      </c>
      <c r="C773" s="7" t="n">
        <v>1692.515699</v>
      </c>
      <c r="D773" s="0" t="n">
        <f aca="false">INT((ROW()-3)/30)</f>
        <v>25</v>
      </c>
      <c r="E773" s="0" t="n">
        <f aca="false">2+30*D773</f>
        <v>752</v>
      </c>
      <c r="F773" s="8" t="n">
        <f aca="false">INDEX($F:$F,$E773)*(2*B773/INDEX($B:$B,$E773)-C773/INDEX($C:$C,$E773))</f>
        <v>189.69011443415</v>
      </c>
      <c r="G773" s="9" t="n">
        <f aca="false">B773/B772-1</f>
        <v>0.0368094237696153</v>
      </c>
      <c r="H773" s="9" t="n">
        <f aca="false">F773/F772-1</f>
        <v>0.00562464047147238</v>
      </c>
      <c r="I773" s="9" t="n">
        <f aca="false">LN(B773/B772)</f>
        <v>0.0361481358585313</v>
      </c>
      <c r="J773" s="9" t="n">
        <f aca="false">LN(F773/F772)</f>
        <v>0.00560888124695496</v>
      </c>
      <c r="K773" s="9" t="n">
        <f aca="false">F773/F766-1</f>
        <v>0.0376774934477382</v>
      </c>
      <c r="L773" s="9" t="n">
        <f aca="false">F773/F743-1</f>
        <v>-0.0132498551830276</v>
      </c>
      <c r="M773" s="9" t="n">
        <f aca="false">B773/B766-1</f>
        <v>0.206605220133468</v>
      </c>
      <c r="N773" s="9" t="n">
        <f aca="false">B773/B743-1</f>
        <v>0.0525536489141365</v>
      </c>
      <c r="O773" s="8" t="n">
        <f aca="false">MAX(O772,F773)</f>
        <v>210.637827878512</v>
      </c>
      <c r="P773" s="9" t="n">
        <f aca="false">F773/O773-1</f>
        <v>-0.0994489624933063</v>
      </c>
      <c r="Q773" s="8" t="n">
        <f aca="false">MAX(Q772,B773)</f>
        <v>4811.1564628872</v>
      </c>
      <c r="R773" s="9" t="n">
        <f aca="false">B773/Q773-1</f>
        <v>-0.326206913960139</v>
      </c>
      <c r="S773" s="9" t="n">
        <f aca="false">B773/INDEX($B:$B,$E773)-1</f>
        <v>0.0438924476016094</v>
      </c>
      <c r="T773" s="0" t="n">
        <f aca="false">IF(AND($A773&gt;=CrashTest!$B$3,$A773&lt;=CrashTest!$C$3),1,IF(AND($A773&gt;=CrashTest!$B$4,$A773&lt;=CrashTest!$C$4),2,IF(AND($A773&gt;=CrashTest!$B$5,$A773&lt;=CrashTest!$C$5),3,IF(AND($A773&gt;=CrashTest!$B$6,$A773&lt;=CrashTest!$C$6),4,IF(AND($A773&gt;=CrashTest!$B$7,$A773&lt;=CrashTest!$C$7),5,0)))))</f>
        <v>0</v>
      </c>
      <c r="U773" s="8" t="str">
        <f aca="false">IF(T773=0,"",IF(T772=T773,MAX(U772,B773),B773))</f>
        <v/>
      </c>
      <c r="V773" s="9" t="str">
        <f aca="false">IF(T773=0,"",B773/U773-1)</f>
        <v/>
      </c>
      <c r="W773" s="8" t="str">
        <f aca="false">IF(T773=0,"",IF(T772=T773,MAX(W772,F773),F773))</f>
        <v/>
      </c>
      <c r="X773" s="9" t="str">
        <f aca="false">IF(T773=0,"",F773/W773-1)</f>
        <v/>
      </c>
    </row>
    <row r="774" customFormat="false" ht="15" hidden="false" customHeight="false" outlineLevel="0" collapsed="false">
      <c r="A774" s="5" t="n">
        <v>44602</v>
      </c>
      <c r="B774" s="6" t="n">
        <v>3080.56548188194</v>
      </c>
      <c r="C774" s="7" t="n">
        <v>1547.31579</v>
      </c>
      <c r="D774" s="0" t="n">
        <f aca="false">INT((ROW()-3)/30)</f>
        <v>25</v>
      </c>
      <c r="E774" s="0" t="n">
        <f aca="false">2+30*D774</f>
        <v>752</v>
      </c>
      <c r="F774" s="8" t="n">
        <f aca="false">INDEX($F:$F,$E774)*(2*B774/INDEX($B:$B,$E774)-C774/INDEX($C:$C,$E774))</f>
        <v>187.675580514688</v>
      </c>
      <c r="G774" s="9" t="n">
        <f aca="false">B774/B773-1</f>
        <v>-0.0497138191371909</v>
      </c>
      <c r="H774" s="9" t="n">
        <f aca="false">F774/F773-1</f>
        <v>-0.010620131288716</v>
      </c>
      <c r="I774" s="9" t="n">
        <f aca="false">LN(B774/B773)</f>
        <v>-0.0509920967386335</v>
      </c>
      <c r="J774" s="9" t="n">
        <f aca="false">LN(F774/F773)</f>
        <v>-0.0106769273620927</v>
      </c>
      <c r="K774" s="9" t="n">
        <f aca="false">F774/F767-1</f>
        <v>0.0482650967291138</v>
      </c>
      <c r="L774" s="9" t="n">
        <f aca="false">F774/F744-1</f>
        <v>-0.028626905638076</v>
      </c>
      <c r="M774" s="9" t="n">
        <f aca="false">B774/B767-1</f>
        <v>0.153487571898025</v>
      </c>
      <c r="N774" s="9" t="n">
        <f aca="false">B774/B744-1</f>
        <v>-0.04978132640096</v>
      </c>
      <c r="O774" s="8" t="n">
        <f aca="false">MAX(O773,F774)</f>
        <v>210.637827878512</v>
      </c>
      <c r="P774" s="9" t="n">
        <f aca="false">F774/O774-1</f>
        <v>-0.109012932743817</v>
      </c>
      <c r="Q774" s="8" t="n">
        <f aca="false">MAX(Q773,B774)</f>
        <v>4811.1564628872</v>
      </c>
      <c r="R774" s="9" t="n">
        <f aca="false">B774/Q774-1</f>
        <v>-0.359703741575414</v>
      </c>
      <c r="S774" s="9" t="n">
        <f aca="false">B774/INDEX($B:$B,$E774)-1</f>
        <v>-0.00800343273713644</v>
      </c>
      <c r="T774" s="0" t="n">
        <f aca="false">IF(AND($A774&gt;=CrashTest!$B$3,$A774&lt;=CrashTest!$C$3),1,IF(AND($A774&gt;=CrashTest!$B$4,$A774&lt;=CrashTest!$C$4),2,IF(AND($A774&gt;=CrashTest!$B$5,$A774&lt;=CrashTest!$C$5),3,IF(AND($A774&gt;=CrashTest!$B$6,$A774&lt;=CrashTest!$C$6),4,IF(AND($A774&gt;=CrashTest!$B$7,$A774&lt;=CrashTest!$C$7),5,0)))))</f>
        <v>0</v>
      </c>
      <c r="U774" s="8" t="str">
        <f aca="false">IF(T774=0,"",IF(T773=T774,MAX(U773,B774),B774))</f>
        <v/>
      </c>
      <c r="V774" s="9" t="str">
        <f aca="false">IF(T774=0,"",B774/U774-1)</f>
        <v/>
      </c>
      <c r="W774" s="8" t="str">
        <f aca="false">IF(T774=0,"",IF(T773=T774,MAX(W773,F774),F774))</f>
        <v/>
      </c>
      <c r="X774" s="9" t="str">
        <f aca="false">IF(T774=0,"",F774/W774-1)</f>
        <v/>
      </c>
    </row>
    <row r="775" customFormat="false" ht="15" hidden="false" customHeight="false" outlineLevel="0" collapsed="false">
      <c r="A775" s="5" t="n">
        <v>44603</v>
      </c>
      <c r="B775" s="6" t="n">
        <v>2924.08046814728</v>
      </c>
      <c r="C775" s="7" t="n">
        <v>1423.694808</v>
      </c>
      <c r="D775" s="0" t="n">
        <f aca="false">INT((ROW()-3)/30)</f>
        <v>25</v>
      </c>
      <c r="E775" s="0" t="n">
        <f aca="false">2+30*D775</f>
        <v>752</v>
      </c>
      <c r="F775" s="8" t="n">
        <f aca="false">INDEX($F:$F,$E775)*(2*B775/INDEX($B:$B,$E775)-C775/INDEX($C:$C,$E775))</f>
        <v>183.610055063355</v>
      </c>
      <c r="G775" s="9" t="n">
        <f aca="false">B775/B774-1</f>
        <v>-0.0507974963217019</v>
      </c>
      <c r="H775" s="9" t="n">
        <f aca="false">F775/F774-1</f>
        <v>-0.0216625169890678</v>
      </c>
      <c r="I775" s="9" t="n">
        <f aca="false">LN(B775/B774)</f>
        <v>-0.0521331167519696</v>
      </c>
      <c r="J775" s="9" t="n">
        <f aca="false">LN(F775/F774)</f>
        <v>-0.0219005938185798</v>
      </c>
      <c r="K775" s="9" t="n">
        <f aca="false">F775/F768-1</f>
        <v>0.00636303547451433</v>
      </c>
      <c r="L775" s="9" t="n">
        <f aca="false">F775/F745-1</f>
        <v>-0.0512746430779031</v>
      </c>
      <c r="M775" s="9" t="n">
        <f aca="false">B775/B768-1</f>
        <v>-0.0154386404301973</v>
      </c>
      <c r="N775" s="9" t="n">
        <f aca="false">B775/B745-1</f>
        <v>-0.133052947295099</v>
      </c>
      <c r="O775" s="8" t="n">
        <f aca="false">MAX(O774,F775)</f>
        <v>210.637827878512</v>
      </c>
      <c r="P775" s="9" t="n">
        <f aca="false">F775/O775-1</f>
        <v>-0.128313955225293</v>
      </c>
      <c r="Q775" s="8" t="n">
        <f aca="false">MAX(Q774,B775)</f>
        <v>4811.1564628872</v>
      </c>
      <c r="R775" s="9" t="n">
        <f aca="false">B775/Q775-1</f>
        <v>-0.392229188407536</v>
      </c>
      <c r="S775" s="9" t="n">
        <f aca="false">B775/INDEX($B:$B,$E775)-1</f>
        <v>-0.0583943747138127</v>
      </c>
      <c r="T775" s="0" t="n">
        <f aca="false">IF(AND($A775&gt;=CrashTest!$B$3,$A775&lt;=CrashTest!$C$3),1,IF(AND($A775&gt;=CrashTest!$B$4,$A775&lt;=CrashTest!$C$4),2,IF(AND($A775&gt;=CrashTest!$B$5,$A775&lt;=CrashTest!$C$5),3,IF(AND($A775&gt;=CrashTest!$B$6,$A775&lt;=CrashTest!$C$6),4,IF(AND($A775&gt;=CrashTest!$B$7,$A775&lt;=CrashTest!$C$7),5,0)))))</f>
        <v>0</v>
      </c>
      <c r="U775" s="8" t="str">
        <f aca="false">IF(T775=0,"",IF(T774=T775,MAX(U774,B775),B775))</f>
        <v/>
      </c>
      <c r="V775" s="9" t="str">
        <f aca="false">IF(T775=0,"",B775/U775-1)</f>
        <v/>
      </c>
      <c r="W775" s="8" t="str">
        <f aca="false">IF(T775=0,"",IF(T774=T775,MAX(W774,F775),F775))</f>
        <v/>
      </c>
      <c r="X775" s="9" t="str">
        <f aca="false">IF(T775=0,"",F775/W775-1)</f>
        <v/>
      </c>
    </row>
    <row r="776" customFormat="false" ht="15" hidden="false" customHeight="false" outlineLevel="0" collapsed="false">
      <c r="A776" s="5" t="n">
        <v>44604</v>
      </c>
      <c r="B776" s="6" t="n">
        <v>2910.83617533606</v>
      </c>
      <c r="C776" s="7" t="n">
        <v>1417.206197</v>
      </c>
      <c r="D776" s="0" t="n">
        <f aca="false">INT((ROW()-3)/30)</f>
        <v>25</v>
      </c>
      <c r="E776" s="0" t="n">
        <f aca="false">2+30*D776</f>
        <v>752</v>
      </c>
      <c r="F776" s="8" t="n">
        <f aca="false">INDEX($F:$F,$E776)*(2*B776/INDEX($B:$B,$E776)-C776/INDEX($C:$C,$E776))</f>
        <v>182.783289823784</v>
      </c>
      <c r="G776" s="9" t="n">
        <f aca="false">B776/B775-1</f>
        <v>-0.00452938725712004</v>
      </c>
      <c r="H776" s="9" t="n">
        <f aca="false">F776/F775-1</f>
        <v>-0.00450283204417201</v>
      </c>
      <c r="I776" s="9" t="n">
        <f aca="false">LN(B776/B775)</f>
        <v>-0.00453967601117179</v>
      </c>
      <c r="J776" s="9" t="n">
        <f aca="false">LN(F776/F775)</f>
        <v>-0.00451300032791157</v>
      </c>
      <c r="K776" s="9" t="n">
        <f aca="false">F776/F769-1</f>
        <v>-0.0194669401581916</v>
      </c>
      <c r="L776" s="9" t="n">
        <f aca="false">F776/F746-1</f>
        <v>-0.0555390060684017</v>
      </c>
      <c r="M776" s="9" t="n">
        <f aca="false">B776/B769-1</f>
        <v>-0.0353835465962552</v>
      </c>
      <c r="N776" s="9" t="n">
        <f aca="false">B776/B746-1</f>
        <v>-0.105203760747488</v>
      </c>
      <c r="O776" s="8" t="n">
        <f aca="false">MAX(O775,F776)</f>
        <v>210.637827878512</v>
      </c>
      <c r="P776" s="9" t="n">
        <f aca="false">F776/O776-1</f>
        <v>-0.132239011080163</v>
      </c>
      <c r="Q776" s="8" t="n">
        <f aca="false">MAX(Q775,B776)</f>
        <v>4811.1564628872</v>
      </c>
      <c r="R776" s="9" t="n">
        <f aca="false">B776/Q776-1</f>
        <v>-0.394982017776813</v>
      </c>
      <c r="S776" s="9" t="n">
        <f aca="false">B776/INDEX($B:$B,$E776)-1</f>
        <v>-0.0626592712342166</v>
      </c>
      <c r="T776" s="0" t="n">
        <f aca="false">IF(AND($A776&gt;=CrashTest!$B$3,$A776&lt;=CrashTest!$C$3),1,IF(AND($A776&gt;=CrashTest!$B$4,$A776&lt;=CrashTest!$C$4),2,IF(AND($A776&gt;=CrashTest!$B$5,$A776&lt;=CrashTest!$C$5),3,IF(AND($A776&gt;=CrashTest!$B$6,$A776&lt;=CrashTest!$C$6),4,IF(AND($A776&gt;=CrashTest!$B$7,$A776&lt;=CrashTest!$C$7),5,0)))))</f>
        <v>0</v>
      </c>
      <c r="U776" s="8" t="str">
        <f aca="false">IF(T776=0,"",IF(T775=T776,MAX(U775,B776),B776))</f>
        <v/>
      </c>
      <c r="V776" s="9" t="str">
        <f aca="false">IF(T776=0,"",B776/U776-1)</f>
        <v/>
      </c>
      <c r="W776" s="8" t="str">
        <f aca="false">IF(T776=0,"",IF(T775=T776,MAX(W775,F776),F776))</f>
        <v/>
      </c>
      <c r="X776" s="9" t="str">
        <f aca="false">IF(T776=0,"",F776/W776-1)</f>
        <v/>
      </c>
    </row>
    <row r="777" customFormat="false" ht="15" hidden="false" customHeight="false" outlineLevel="0" collapsed="false">
      <c r="A777" s="5" t="n">
        <v>44605</v>
      </c>
      <c r="B777" s="6" t="n">
        <v>2880.69652571596</v>
      </c>
      <c r="C777" s="7" t="n">
        <v>1382.68118</v>
      </c>
      <c r="D777" s="0" t="n">
        <f aca="false">INT((ROW()-3)/30)</f>
        <v>25</v>
      </c>
      <c r="E777" s="0" t="n">
        <f aca="false">2+30*D777</f>
        <v>752</v>
      </c>
      <c r="F777" s="8" t="n">
        <f aca="false">INDEX($F:$F,$E777)*(2*B777/INDEX($B:$B,$E777)-C777/INDEX($C:$C,$E777))</f>
        <v>183.301626889911</v>
      </c>
      <c r="G777" s="9" t="n">
        <f aca="false">B777/B776-1</f>
        <v>-0.0103542926515335</v>
      </c>
      <c r="H777" s="9" t="n">
        <f aca="false">F777/F776-1</f>
        <v>0.00283580116446736</v>
      </c>
      <c r="I777" s="9" t="n">
        <f aca="false">LN(B777/B776)</f>
        <v>-0.0104082712699257</v>
      </c>
      <c r="J777" s="9" t="n">
        <f aca="false">LN(F777/F776)</f>
        <v>0.00283178786583283</v>
      </c>
      <c r="K777" s="9" t="n">
        <f aca="false">F777/F770-1</f>
        <v>-0.0124835165696536</v>
      </c>
      <c r="L777" s="9" t="n">
        <f aca="false">F777/F747-1</f>
        <v>-0.0463932473391536</v>
      </c>
      <c r="M777" s="9" t="n">
        <f aca="false">B777/B770-1</f>
        <v>-0.0553148828115343</v>
      </c>
      <c r="N777" s="9" t="n">
        <f aca="false">B777/B747-1</f>
        <v>-0.129361128650267</v>
      </c>
      <c r="O777" s="8" t="n">
        <f aca="false">MAX(O776,F777)</f>
        <v>210.637827878512</v>
      </c>
      <c r="P777" s="9" t="n">
        <f aca="false">F777/O777-1</f>
        <v>-0.129778213457304</v>
      </c>
      <c r="Q777" s="8" t="n">
        <f aca="false">MAX(Q776,B777)</f>
        <v>4811.1564628872</v>
      </c>
      <c r="R777" s="9" t="n">
        <f aca="false">B777/Q777-1</f>
        <v>-0.401246551024192</v>
      </c>
      <c r="S777" s="9" t="n">
        <f aca="false">B777/INDEX($B:$B,$E777)-1</f>
        <v>-0.0723647714540592</v>
      </c>
      <c r="T777" s="0" t="n">
        <f aca="false">IF(AND($A777&gt;=CrashTest!$B$3,$A777&lt;=CrashTest!$C$3),1,IF(AND($A777&gt;=CrashTest!$B$4,$A777&lt;=CrashTest!$C$4),2,IF(AND($A777&gt;=CrashTest!$B$5,$A777&lt;=CrashTest!$C$5),3,IF(AND($A777&gt;=CrashTest!$B$6,$A777&lt;=CrashTest!$C$6),4,IF(AND($A777&gt;=CrashTest!$B$7,$A777&lt;=CrashTest!$C$7),5,0)))))</f>
        <v>0</v>
      </c>
      <c r="U777" s="8" t="str">
        <f aca="false">IF(T777=0,"",IF(T776=T777,MAX(U776,B777),B777))</f>
        <v/>
      </c>
      <c r="V777" s="9" t="str">
        <f aca="false">IF(T777=0,"",B777/U777-1)</f>
        <v/>
      </c>
      <c r="W777" s="8" t="str">
        <f aca="false">IF(T777=0,"",IF(T776=T777,MAX(W776,F777),F777))</f>
        <v/>
      </c>
      <c r="X777" s="9" t="str">
        <f aca="false">IF(T777=0,"",F777/W777-1)</f>
        <v/>
      </c>
    </row>
    <row r="778" customFormat="false" ht="15" hidden="false" customHeight="false" outlineLevel="0" collapsed="false">
      <c r="A778" s="5" t="n">
        <v>44606</v>
      </c>
      <c r="B778" s="6" t="n">
        <v>2936.29826037405</v>
      </c>
      <c r="C778" s="7" t="n">
        <v>1435.70988</v>
      </c>
      <c r="D778" s="0" t="n">
        <f aca="false">INT((ROW()-3)/30)</f>
        <v>25</v>
      </c>
      <c r="E778" s="0" t="n">
        <f aca="false">2+30*D778</f>
        <v>752</v>
      </c>
      <c r="F778" s="8" t="n">
        <f aca="false">INDEX($F:$F,$E778)*(2*B778/INDEX($B:$B,$E778)-C778/INDEX($C:$C,$E778))</f>
        <v>183.640462701507</v>
      </c>
      <c r="G778" s="9" t="n">
        <f aca="false">B778/B777-1</f>
        <v>0.0193014898173876</v>
      </c>
      <c r="H778" s="9" t="n">
        <f aca="false">F778/F777-1</f>
        <v>0.00184851502599503</v>
      </c>
      <c r="I778" s="9" t="n">
        <f aca="false">LN(B778/B777)</f>
        <v>0.0191175787995084</v>
      </c>
      <c r="J778" s="9" t="n">
        <f aca="false">LN(F778/F777)</f>
        <v>0.00184680862464312</v>
      </c>
      <c r="K778" s="9" t="n">
        <f aca="false">F778/F771-1</f>
        <v>-0.0259889229259741</v>
      </c>
      <c r="L778" s="9" t="n">
        <f aca="false">F778/F748-1</f>
        <v>-0.0470833774161719</v>
      </c>
      <c r="M778" s="9" t="n">
        <f aca="false">B778/B771-1</f>
        <v>-0.0664707717073625</v>
      </c>
      <c r="N778" s="9" t="n">
        <f aca="false">B778/B748-1</f>
        <v>-0.119404653831682</v>
      </c>
      <c r="O778" s="8" t="n">
        <f aca="false">MAX(O777,F778)</f>
        <v>210.637827878512</v>
      </c>
      <c r="P778" s="9" t="n">
        <f aca="false">F778/O778-1</f>
        <v>-0.128169595408932</v>
      </c>
      <c r="Q778" s="8" t="n">
        <f aca="false">MAX(Q777,B778)</f>
        <v>4811.1564628872</v>
      </c>
      <c r="R778" s="9" t="n">
        <f aca="false">B778/Q778-1</f>
        <v>-0.38968971742566</v>
      </c>
      <c r="S778" s="9" t="n">
        <f aca="false">B778/INDEX($B:$B,$E778)-1</f>
        <v>-0.0544600295360297</v>
      </c>
      <c r="T778" s="0" t="n">
        <f aca="false">IF(AND($A778&gt;=CrashTest!$B$3,$A778&lt;=CrashTest!$C$3),1,IF(AND($A778&gt;=CrashTest!$B$4,$A778&lt;=CrashTest!$C$4),2,IF(AND($A778&gt;=CrashTest!$B$5,$A778&lt;=CrashTest!$C$5),3,IF(AND($A778&gt;=CrashTest!$B$6,$A778&lt;=CrashTest!$C$6),4,IF(AND($A778&gt;=CrashTest!$B$7,$A778&lt;=CrashTest!$C$7),5,0)))))</f>
        <v>0</v>
      </c>
      <c r="U778" s="8" t="str">
        <f aca="false">IF(T778=0,"",IF(T777=T778,MAX(U777,B778),B778))</f>
        <v/>
      </c>
      <c r="V778" s="9" t="str">
        <f aca="false">IF(T778=0,"",B778/U778-1)</f>
        <v/>
      </c>
      <c r="W778" s="8" t="str">
        <f aca="false">IF(T778=0,"",IF(T777=T778,MAX(W777,F778),F778))</f>
        <v/>
      </c>
      <c r="X778" s="9" t="str">
        <f aca="false">IF(T778=0,"",F778/W778-1)</f>
        <v/>
      </c>
    </row>
    <row r="779" customFormat="false" ht="15" hidden="false" customHeight="false" outlineLevel="0" collapsed="false">
      <c r="A779" s="5" t="n">
        <v>44607</v>
      </c>
      <c r="B779" s="6" t="n">
        <v>3175.2582150789</v>
      </c>
      <c r="C779" s="7" t="n">
        <v>1631.645883</v>
      </c>
      <c r="D779" s="0" t="n">
        <f aca="false">INT((ROW()-3)/30)</f>
        <v>25</v>
      </c>
      <c r="E779" s="0" t="n">
        <f aca="false">2+30*D779</f>
        <v>752</v>
      </c>
      <c r="F779" s="8" t="n">
        <f aca="false">INDEX($F:$F,$E779)*(2*B779/INDEX($B:$B,$E779)-C779/INDEX($C:$C,$E779))</f>
        <v>188.978995862675</v>
      </c>
      <c r="G779" s="9" t="n">
        <f aca="false">B779/B778-1</f>
        <v>0.0813813630344245</v>
      </c>
      <c r="H779" s="9" t="n">
        <f aca="false">F779/F778-1</f>
        <v>0.0290705712816981</v>
      </c>
      <c r="I779" s="9" t="n">
        <f aca="false">LN(B779/B778)</f>
        <v>0.0782392637081633</v>
      </c>
      <c r="J779" s="9" t="n">
        <f aca="false">LN(F779/F778)</f>
        <v>0.0286560368925686</v>
      </c>
      <c r="K779" s="9" t="n">
        <f aca="false">F779/F772-1</f>
        <v>0.00185471097406187</v>
      </c>
      <c r="L779" s="9" t="n">
        <f aca="false">F779/F749-1</f>
        <v>-0.0186178837790545</v>
      </c>
      <c r="M779" s="9" t="n">
        <f aca="false">B779/B772-1</f>
        <v>0.0155515029533104</v>
      </c>
      <c r="N779" s="9" t="n">
        <f aca="false">B779/B749-1</f>
        <v>-0.0539500435801983</v>
      </c>
      <c r="O779" s="8" t="n">
        <f aca="false">MAX(O778,F779)</f>
        <v>210.637827878512</v>
      </c>
      <c r="P779" s="9" t="n">
        <f aca="false">F779/O779-1</f>
        <v>-0.102824987486716</v>
      </c>
      <c r="Q779" s="8" t="n">
        <f aca="false">MAX(Q778,B779)</f>
        <v>4811.1564628872</v>
      </c>
      <c r="R779" s="9" t="n">
        <f aca="false">B779/Q779-1</f>
        <v>-0.340021834755835</v>
      </c>
      <c r="S779" s="9" t="n">
        <f aca="false">B779/INDEX($B:$B,$E779)-1</f>
        <v>0.0224893020638577</v>
      </c>
      <c r="T779" s="0" t="n">
        <f aca="false">IF(AND($A779&gt;=CrashTest!$B$3,$A779&lt;=CrashTest!$C$3),1,IF(AND($A779&gt;=CrashTest!$B$4,$A779&lt;=CrashTest!$C$4),2,IF(AND($A779&gt;=CrashTest!$B$5,$A779&lt;=CrashTest!$C$5),3,IF(AND($A779&gt;=CrashTest!$B$6,$A779&lt;=CrashTest!$C$6),4,IF(AND($A779&gt;=CrashTest!$B$7,$A779&lt;=CrashTest!$C$7),5,0)))))</f>
        <v>0</v>
      </c>
      <c r="U779" s="8" t="str">
        <f aca="false">IF(T779=0,"",IF(T778=T779,MAX(U778,B779),B779))</f>
        <v/>
      </c>
      <c r="V779" s="9" t="str">
        <f aca="false">IF(T779=0,"",B779/U779-1)</f>
        <v/>
      </c>
      <c r="W779" s="8" t="str">
        <f aca="false">IF(T779=0,"",IF(T778=T779,MAX(W778,F779),F779))</f>
        <v/>
      </c>
      <c r="X779" s="9" t="str">
        <f aca="false">IF(T779=0,"",F779/W779-1)</f>
        <v/>
      </c>
    </row>
    <row r="780" customFormat="false" ht="15" hidden="false" customHeight="false" outlineLevel="0" collapsed="false">
      <c r="A780" s="5" t="n">
        <v>44608</v>
      </c>
      <c r="B780" s="6" t="n">
        <v>3140.52647866745</v>
      </c>
      <c r="C780" s="7" t="n">
        <v>1583.536896</v>
      </c>
      <c r="D780" s="0" t="n">
        <f aca="false">INT((ROW()-3)/30)</f>
        <v>25</v>
      </c>
      <c r="E780" s="0" t="n">
        <f aca="false">2+30*D780</f>
        <v>752</v>
      </c>
      <c r="F780" s="8" t="n">
        <f aca="false">INDEX($F:$F,$E780)*(2*B780/INDEX($B:$B,$E780)-C780/INDEX($C:$C,$E780))</f>
        <v>190.587241672418</v>
      </c>
      <c r="G780" s="9" t="n">
        <f aca="false">B780/B779-1</f>
        <v>-0.0109382399977781</v>
      </c>
      <c r="H780" s="9" t="n">
        <f aca="false">F780/F779-1</f>
        <v>0.00851018285075234</v>
      </c>
      <c r="I780" s="9" t="n">
        <f aca="false">LN(B780/B779)</f>
        <v>-0.0109985023908291</v>
      </c>
      <c r="J780" s="9" t="n">
        <f aca="false">LN(F780/F779)</f>
        <v>0.00847417538718586</v>
      </c>
      <c r="K780" s="9" t="n">
        <f aca="false">F780/F773-1</f>
        <v>0.00472943590626085</v>
      </c>
      <c r="L780" s="9" t="n">
        <f aca="false">F780/F750-1</f>
        <v>-0.0056642664930614</v>
      </c>
      <c r="M780" s="9" t="n">
        <f aca="false">B780/B773-1</f>
        <v>-0.0312171804612227</v>
      </c>
      <c r="N780" s="9" t="n">
        <f aca="false">B780/B750-1</f>
        <v>-0.0219841766821373</v>
      </c>
      <c r="O780" s="8" t="n">
        <f aca="false">MAX(O779,F780)</f>
        <v>210.637827878512</v>
      </c>
      <c r="P780" s="9" t="n">
        <f aca="false">F780/O780-1</f>
        <v>-0.0951898640811016</v>
      </c>
      <c r="Q780" s="8" t="n">
        <f aca="false">MAX(Q779,B780)</f>
        <v>4811.1564628872</v>
      </c>
      <c r="R780" s="9" t="n">
        <f aca="false">B780/Q780-1</f>
        <v>-0.347240834320569</v>
      </c>
      <c r="S780" s="9" t="n">
        <f aca="false">B780/INDEX($B:$B,$E780)-1</f>
        <v>0.0113050686827225</v>
      </c>
      <c r="T780" s="0" t="n">
        <f aca="false">IF(AND($A780&gt;=CrashTest!$B$3,$A780&lt;=CrashTest!$C$3),1,IF(AND($A780&gt;=CrashTest!$B$4,$A780&lt;=CrashTest!$C$4),2,IF(AND($A780&gt;=CrashTest!$B$5,$A780&lt;=CrashTest!$C$5),3,IF(AND($A780&gt;=CrashTest!$B$6,$A780&lt;=CrashTest!$C$6),4,IF(AND($A780&gt;=CrashTest!$B$7,$A780&lt;=CrashTest!$C$7),5,0)))))</f>
        <v>0</v>
      </c>
      <c r="U780" s="8" t="str">
        <f aca="false">IF(T780=0,"",IF(T779=T780,MAX(U779,B780),B780))</f>
        <v/>
      </c>
      <c r="V780" s="9" t="str">
        <f aca="false">IF(T780=0,"",B780/U780-1)</f>
        <v/>
      </c>
      <c r="W780" s="8" t="str">
        <f aca="false">IF(T780=0,"",IF(T779=T780,MAX(W779,F780),F780))</f>
        <v/>
      </c>
      <c r="X780" s="9" t="str">
        <f aca="false">IF(T780=0,"",F780/W780-1)</f>
        <v/>
      </c>
    </row>
    <row r="781" customFormat="false" ht="15" hidden="false" customHeight="false" outlineLevel="0" collapsed="false">
      <c r="A781" s="5" t="n">
        <v>44609</v>
      </c>
      <c r="B781" s="6" t="n">
        <v>2887.98329310345</v>
      </c>
      <c r="C781" s="7" t="n">
        <v>1427.660453</v>
      </c>
      <c r="D781" s="0" t="n">
        <f aca="false">INT((ROW()-3)/30)</f>
        <v>25</v>
      </c>
      <c r="E781" s="0" t="n">
        <f aca="false">2+30*D781</f>
        <v>752</v>
      </c>
      <c r="F781" s="8" t="n">
        <f aca="false">INDEX($F:$F,$E781)*(2*B781/INDEX($B:$B,$E781)-C781/INDEX($C:$C,$E781))</f>
        <v>178.727241555135</v>
      </c>
      <c r="G781" s="9" t="n">
        <f aca="false">B781/B780-1</f>
        <v>-0.0804142831717682</v>
      </c>
      <c r="H781" s="9" t="n">
        <f aca="false">F781/F780-1</f>
        <v>-0.0622287201032469</v>
      </c>
      <c r="I781" s="9" t="n">
        <f aca="false">LN(B781/B780)</f>
        <v>-0.0838320181534543</v>
      </c>
      <c r="J781" s="9" t="n">
        <f aca="false">LN(F781/F780)</f>
        <v>-0.0642491977724094</v>
      </c>
      <c r="K781" s="9" t="n">
        <f aca="false">F781/F774-1</f>
        <v>-0.047679825659858</v>
      </c>
      <c r="L781" s="9" t="n">
        <f aca="false">F781/F751-1</f>
        <v>-0.0698739037407674</v>
      </c>
      <c r="M781" s="9" t="n">
        <f aca="false">B781/B774-1</f>
        <v>-0.0625152070005148</v>
      </c>
      <c r="N781" s="9" t="n">
        <f aca="false">B781/B751-1</f>
        <v>-0.0877546669524502</v>
      </c>
      <c r="O781" s="8" t="n">
        <f aca="false">MAX(O780,F781)</f>
        <v>210.637827878512</v>
      </c>
      <c r="P781" s="9" t="n">
        <f aca="false">F781/O781-1</f>
        <v>-0.15149504077578</v>
      </c>
      <c r="Q781" s="8" t="n">
        <f aca="false">MAX(Q780,B781)</f>
        <v>4811.1564628872</v>
      </c>
      <c r="R781" s="9" t="n">
        <f aca="false">B781/Q781-1</f>
        <v>-0.399731994712482</v>
      </c>
      <c r="S781" s="9" t="n">
        <f aca="false">B781/INDEX($B:$B,$E781)-1</f>
        <v>-0.0700183034833745</v>
      </c>
      <c r="T781" s="0" t="n">
        <f aca="false">IF(AND($A781&gt;=CrashTest!$B$3,$A781&lt;=CrashTest!$C$3),1,IF(AND($A781&gt;=CrashTest!$B$4,$A781&lt;=CrashTest!$C$4),2,IF(AND($A781&gt;=CrashTest!$B$5,$A781&lt;=CrashTest!$C$5),3,IF(AND($A781&gt;=CrashTest!$B$6,$A781&lt;=CrashTest!$C$6),4,IF(AND($A781&gt;=CrashTest!$B$7,$A781&lt;=CrashTest!$C$7),5,0)))))</f>
        <v>0</v>
      </c>
      <c r="U781" s="8" t="str">
        <f aca="false">IF(T781=0,"",IF(T780=T781,MAX(U780,B781),B781))</f>
        <v/>
      </c>
      <c r="V781" s="9" t="str">
        <f aca="false">IF(T781=0,"",B781/U781-1)</f>
        <v/>
      </c>
      <c r="W781" s="8" t="str">
        <f aca="false">IF(T781=0,"",IF(T780=T781,MAX(W780,F781),F781))</f>
        <v/>
      </c>
      <c r="X781" s="9" t="str">
        <f aca="false">IF(T781=0,"",F781/W781-1)</f>
        <v/>
      </c>
    </row>
    <row r="782" customFormat="false" ht="15" hidden="false" customHeight="false" outlineLevel="0" collapsed="false">
      <c r="A782" s="5" t="n">
        <v>44610</v>
      </c>
      <c r="B782" s="6" t="n">
        <v>2784.71829456458</v>
      </c>
      <c r="C782" s="7" t="n">
        <v>1324.516992</v>
      </c>
      <c r="D782" s="0" t="n">
        <f aca="false">INT((ROW()-3)/30)</f>
        <v>25</v>
      </c>
      <c r="E782" s="0" t="n">
        <f aca="false">2+30*D782</f>
        <v>752</v>
      </c>
      <c r="F782" s="8" t="n">
        <f aca="false">INDEX($F:$F,$E782)*(2*B782/INDEX($B:$B,$E782)-C782/INDEX($C:$C,$E782))</f>
        <v>178.663570195887</v>
      </c>
      <c r="G782" s="9" t="n">
        <f aca="false">B782/B781-1</f>
        <v>-0.0357567852921685</v>
      </c>
      <c r="H782" s="9" t="n">
        <f aca="false">F782/F781-1</f>
        <v>-0.000356248765964295</v>
      </c>
      <c r="I782" s="9" t="n">
        <f aca="false">LN(B782/B781)</f>
        <v>-0.036411718778469</v>
      </c>
      <c r="J782" s="9" t="n">
        <f aca="false">LN(F782/F781)</f>
        <v>-0.000356312237630837</v>
      </c>
      <c r="K782" s="9" t="n">
        <f aca="false">F782/F775-1</f>
        <v>-0.0269401633029398</v>
      </c>
      <c r="L782" s="9" t="n">
        <f aca="false">F782/F752-1</f>
        <v>-0.0562649647711728</v>
      </c>
      <c r="M782" s="9" t="n">
        <f aca="false">B782/B775-1</f>
        <v>-0.0476601704709587</v>
      </c>
      <c r="N782" s="9" t="n">
        <f aca="false">B782/B752-1</f>
        <v>-0.103271459331366</v>
      </c>
      <c r="O782" s="8" t="n">
        <f aca="false">MAX(O781,F782)</f>
        <v>210.637827878512</v>
      </c>
      <c r="P782" s="9" t="n">
        <f aca="false">F782/O782-1</f>
        <v>-0.151797319620418</v>
      </c>
      <c r="Q782" s="8" t="n">
        <f aca="false">MAX(Q781,B782)</f>
        <v>4811.1564628872</v>
      </c>
      <c r="R782" s="9" t="n">
        <f aca="false">B782/Q782-1</f>
        <v>-0.421195648895306</v>
      </c>
      <c r="S782" s="9" t="n">
        <f aca="false">B782/INDEX($B:$B,$E782)-1</f>
        <v>-0.103271459331366</v>
      </c>
      <c r="T782" s="0" t="n">
        <f aca="false">IF(AND($A782&gt;=CrashTest!$B$3,$A782&lt;=CrashTest!$C$3),1,IF(AND($A782&gt;=CrashTest!$B$4,$A782&lt;=CrashTest!$C$4),2,IF(AND($A782&gt;=CrashTest!$B$5,$A782&lt;=CrashTest!$C$5),3,IF(AND($A782&gt;=CrashTest!$B$6,$A782&lt;=CrashTest!$C$6),4,IF(AND($A782&gt;=CrashTest!$B$7,$A782&lt;=CrashTest!$C$7),5,0)))))</f>
        <v>0</v>
      </c>
      <c r="U782" s="8" t="str">
        <f aca="false">IF(T782=0,"",IF(T781=T782,MAX(U781,B782),B782))</f>
        <v/>
      </c>
      <c r="V782" s="9" t="str">
        <f aca="false">IF(T782=0,"",B782/U782-1)</f>
        <v/>
      </c>
      <c r="W782" s="8" t="str">
        <f aca="false">IF(T782=0,"",IF(T781=T782,MAX(W781,F782),F782))</f>
        <v/>
      </c>
      <c r="X782" s="9" t="str">
        <f aca="false">IF(T782=0,"",F782/W782-1)</f>
        <v/>
      </c>
    </row>
    <row r="783" customFormat="false" ht="15" hidden="false" customHeight="false" outlineLevel="0" collapsed="false">
      <c r="A783" s="5" t="n">
        <v>44611</v>
      </c>
      <c r="B783" s="6" t="n">
        <v>2757.59524547049</v>
      </c>
      <c r="C783" s="7" t="n">
        <v>1310.470186</v>
      </c>
      <c r="D783" s="0" t="n">
        <f aca="false">INT((ROW()-3)/30)</f>
        <v>26</v>
      </c>
      <c r="E783" s="0" t="n">
        <f aca="false">2+30*D783</f>
        <v>782</v>
      </c>
      <c r="F783" s="8" t="n">
        <f aca="false">INDEX($F:$F,$E783)*(2*B783/INDEX($B:$B,$E783)-C783/INDEX($C:$C,$E783))</f>
        <v>177.077985664515</v>
      </c>
      <c r="G783" s="9" t="n">
        <f aca="false">B783/B782-1</f>
        <v>-0.00973996154190193</v>
      </c>
      <c r="H783" s="9" t="n">
        <f aca="false">F783/F782-1</f>
        <v>-0.0088746940947898</v>
      </c>
      <c r="I783" s="9" t="n">
        <f aca="false">LN(B783/B782)</f>
        <v>-0.00978770523475177</v>
      </c>
      <c r="J783" s="9" t="n">
        <f aca="false">LN(F783/F782)</f>
        <v>-0.00891430874519221</v>
      </c>
      <c r="K783" s="9" t="n">
        <f aca="false">F783/F776-1</f>
        <v>-0.0312134887427014</v>
      </c>
      <c r="L783" s="9" t="n">
        <f aca="false">F783/F753-1</f>
        <v>-0.0542537347900107</v>
      </c>
      <c r="M783" s="9" t="n">
        <f aca="false">B783/B776-1</f>
        <v>-0.052644986057272</v>
      </c>
      <c r="N783" s="9" t="n">
        <f aca="false">B783/B753-1</f>
        <v>-0.0844259271733706</v>
      </c>
      <c r="O783" s="8" t="n">
        <f aca="false">MAX(O782,F783)</f>
        <v>210.637827878512</v>
      </c>
      <c r="P783" s="9" t="n">
        <f aca="false">F783/O783-1</f>
        <v>-0.159324858939167</v>
      </c>
      <c r="Q783" s="8" t="n">
        <f aca="false">MAX(Q782,B783)</f>
        <v>4811.1564628872</v>
      </c>
      <c r="R783" s="9" t="n">
        <f aca="false">B783/Q783-1</f>
        <v>-0.426833181015351</v>
      </c>
      <c r="S783" s="9" t="n">
        <f aca="false">B783/INDEX($B:$B,$E783)-1</f>
        <v>-0.00973996154190193</v>
      </c>
      <c r="T783" s="0" t="n">
        <f aca="false">IF(AND($A783&gt;=CrashTest!$B$3,$A783&lt;=CrashTest!$C$3),1,IF(AND($A783&gt;=CrashTest!$B$4,$A783&lt;=CrashTest!$C$4),2,IF(AND($A783&gt;=CrashTest!$B$5,$A783&lt;=CrashTest!$C$5),3,IF(AND($A783&gt;=CrashTest!$B$6,$A783&lt;=CrashTest!$C$6),4,IF(AND($A783&gt;=CrashTest!$B$7,$A783&lt;=CrashTest!$C$7),5,0)))))</f>
        <v>0</v>
      </c>
      <c r="U783" s="8" t="str">
        <f aca="false">IF(T783=0,"",IF(T782=T783,MAX(U782,B783),B783))</f>
        <v/>
      </c>
      <c r="V783" s="9" t="str">
        <f aca="false">IF(T783=0,"",B783/U783-1)</f>
        <v/>
      </c>
      <c r="W783" s="8" t="str">
        <f aca="false">IF(T783=0,"",IF(T782=T783,MAX(W782,F783),F783))</f>
        <v/>
      </c>
      <c r="X783" s="9" t="str">
        <f aca="false">IF(T783=0,"",F783/W783-1)</f>
        <v/>
      </c>
    </row>
    <row r="784" customFormat="false" ht="15" hidden="false" customHeight="false" outlineLevel="0" collapsed="false">
      <c r="A784" s="5" t="n">
        <v>44612</v>
      </c>
      <c r="B784" s="6" t="n">
        <v>2636.38894248977</v>
      </c>
      <c r="C784" s="7" t="n">
        <v>1186.55396</v>
      </c>
      <c r="D784" s="0" t="n">
        <f aca="false">INT((ROW()-3)/30)</f>
        <v>26</v>
      </c>
      <c r="E784" s="0" t="n">
        <f aca="false">2+30*D784</f>
        <v>782</v>
      </c>
      <c r="F784" s="8" t="n">
        <f aca="false">INDEX($F:$F,$E784)*(2*B784/INDEX($B:$B,$E784)-C784/INDEX($C:$C,$E784))</f>
        <v>178.240147638459</v>
      </c>
      <c r="G784" s="9" t="n">
        <f aca="false">B784/B783-1</f>
        <v>-0.0439536234259935</v>
      </c>
      <c r="H784" s="9" t="n">
        <f aca="false">F784/F783-1</f>
        <v>0.00656299522259829</v>
      </c>
      <c r="I784" s="9" t="n">
        <f aca="false">LN(B784/B783)</f>
        <v>-0.044948856046683</v>
      </c>
      <c r="J784" s="9" t="n">
        <f aca="false">LN(F784/F783)</f>
        <v>0.00654155253714828</v>
      </c>
      <c r="K784" s="9" t="n">
        <f aca="false">F784/F777-1</f>
        <v>-0.0276128441265411</v>
      </c>
      <c r="L784" s="9" t="n">
        <f aca="false">F784/F754-1</f>
        <v>-0.0204641583882713</v>
      </c>
      <c r="M784" s="9" t="n">
        <f aca="false">B784/B777-1</f>
        <v>-0.0848085110823919</v>
      </c>
      <c r="N784" s="9" t="n">
        <f aca="false">B784/B754-1</f>
        <v>0.0278096477484384</v>
      </c>
      <c r="O784" s="8" t="n">
        <f aca="false">MAX(O783,F784)</f>
        <v>210.637827878512</v>
      </c>
      <c r="P784" s="9" t="n">
        <f aca="false">F784/O784-1</f>
        <v>-0.153807512004628</v>
      </c>
      <c r="Q784" s="8" t="n">
        <f aca="false">MAX(Q783,B784)</f>
        <v>4811.1564628872</v>
      </c>
      <c r="R784" s="9" t="n">
        <f aca="false">B784/Q784-1</f>
        <v>-0.452025939537277</v>
      </c>
      <c r="S784" s="9" t="n">
        <f aca="false">B784/INDEX($B:$B,$E784)-1</f>
        <v>-0.053265478366099</v>
      </c>
      <c r="T784" s="0" t="n">
        <f aca="false">IF(AND($A784&gt;=CrashTest!$B$3,$A784&lt;=CrashTest!$C$3),1,IF(AND($A784&gt;=CrashTest!$B$4,$A784&lt;=CrashTest!$C$4),2,IF(AND($A784&gt;=CrashTest!$B$5,$A784&lt;=CrashTest!$C$5),3,IF(AND($A784&gt;=CrashTest!$B$6,$A784&lt;=CrashTest!$C$6),4,IF(AND($A784&gt;=CrashTest!$B$7,$A784&lt;=CrashTest!$C$7),5,0)))))</f>
        <v>0</v>
      </c>
      <c r="U784" s="8" t="str">
        <f aca="false">IF(T784=0,"",IF(T783=T784,MAX(U783,B784),B784))</f>
        <v/>
      </c>
      <c r="V784" s="9" t="str">
        <f aca="false">IF(T784=0,"",B784/U784-1)</f>
        <v/>
      </c>
      <c r="W784" s="8" t="str">
        <f aca="false">IF(T784=0,"",IF(T783=T784,MAX(W783,F784),F784))</f>
        <v/>
      </c>
      <c r="X784" s="9" t="str">
        <f aca="false">IF(T784=0,"",F784/W784-1)</f>
        <v/>
      </c>
    </row>
    <row r="785" customFormat="false" ht="15" hidden="false" customHeight="false" outlineLevel="0" collapsed="false">
      <c r="A785" s="5" t="n">
        <v>44613</v>
      </c>
      <c r="B785" s="6" t="n">
        <v>2578.87216978375</v>
      </c>
      <c r="C785" s="7" t="n">
        <v>1139.393932</v>
      </c>
      <c r="D785" s="0" t="n">
        <f aca="false">INT((ROW()-3)/30)</f>
        <v>26</v>
      </c>
      <c r="E785" s="0" t="n">
        <f aca="false">2+30*D785</f>
        <v>782</v>
      </c>
      <c r="F785" s="8" t="n">
        <f aca="false">INDEX($F:$F,$E785)*(2*B785/INDEX($B:$B,$E785)-C785/INDEX($C:$C,$E785))</f>
        <v>177.221156183482</v>
      </c>
      <c r="G785" s="9" t="n">
        <f aca="false">B785/B784-1</f>
        <v>-0.0218164974746489</v>
      </c>
      <c r="H785" s="9" t="n">
        <f aca="false">F785/F784-1</f>
        <v>-0.00571695809545736</v>
      </c>
      <c r="I785" s="9" t="n">
        <f aca="false">LN(B785/B784)</f>
        <v>-0.022057996153681</v>
      </c>
      <c r="J785" s="9" t="n">
        <f aca="false">LN(F785/F784)</f>
        <v>-0.00573336245228113</v>
      </c>
      <c r="K785" s="9" t="n">
        <f aca="false">F785/F778-1</f>
        <v>-0.0349558393808838</v>
      </c>
      <c r="L785" s="9" t="n">
        <f aca="false">F785/F755-1</f>
        <v>-0.0155583038892212</v>
      </c>
      <c r="M785" s="9" t="n">
        <f aca="false">B785/B778-1</f>
        <v>-0.121726765776433</v>
      </c>
      <c r="N785" s="9" t="n">
        <f aca="false">B785/B755-1</f>
        <v>0.0741591499655703</v>
      </c>
      <c r="O785" s="8" t="n">
        <f aca="false">MAX(O784,F785)</f>
        <v>210.637827878512</v>
      </c>
      <c r="P785" s="9" t="n">
        <f aca="false">F785/O785-1</f>
        <v>-0.158645158999188</v>
      </c>
      <c r="Q785" s="8" t="n">
        <f aca="false">MAX(Q784,B785)</f>
        <v>4811.1564628872</v>
      </c>
      <c r="R785" s="9" t="n">
        <f aca="false">B785/Q785-1</f>
        <v>-0.463980814243535</v>
      </c>
      <c r="S785" s="9" t="n">
        <f aca="false">B785/INDEX($B:$B,$E785)-1</f>
        <v>-0.0739199096664879</v>
      </c>
      <c r="T785" s="0" t="n">
        <f aca="false">IF(AND($A785&gt;=CrashTest!$B$3,$A785&lt;=CrashTest!$C$3),1,IF(AND($A785&gt;=CrashTest!$B$4,$A785&lt;=CrashTest!$C$4),2,IF(AND($A785&gt;=CrashTest!$B$5,$A785&lt;=CrashTest!$C$5),3,IF(AND($A785&gt;=CrashTest!$B$6,$A785&lt;=CrashTest!$C$6),4,IF(AND($A785&gt;=CrashTest!$B$7,$A785&lt;=CrashTest!$C$7),5,0)))))</f>
        <v>0</v>
      </c>
      <c r="U785" s="8" t="str">
        <f aca="false">IF(T785=0,"",IF(T784=T785,MAX(U784,B785),B785))</f>
        <v/>
      </c>
      <c r="V785" s="9" t="str">
        <f aca="false">IF(T785=0,"",B785/U785-1)</f>
        <v/>
      </c>
      <c r="W785" s="8" t="str">
        <f aca="false">IF(T785=0,"",IF(T784=T785,MAX(W784,F785),F785))</f>
        <v/>
      </c>
      <c r="X785" s="9" t="str">
        <f aca="false">IF(T785=0,"",F785/W785-1)</f>
        <v/>
      </c>
    </row>
    <row r="786" customFormat="false" ht="15" hidden="false" customHeight="false" outlineLevel="0" collapsed="false">
      <c r="A786" s="5" t="n">
        <v>44614</v>
      </c>
      <c r="B786" s="6" t="n">
        <v>2636.22923874927</v>
      </c>
      <c r="C786" s="7" t="n">
        <v>1200.091533</v>
      </c>
      <c r="D786" s="0" t="n">
        <f aca="false">INT((ROW()-3)/30)</f>
        <v>26</v>
      </c>
      <c r="E786" s="0" t="n">
        <f aca="false">2+30*D786</f>
        <v>782</v>
      </c>
      <c r="F786" s="8" t="n">
        <f aca="false">INDEX($F:$F,$E786)*(2*B786/INDEX($B:$B,$E786)-C786/INDEX($C:$C,$E786))</f>
        <v>176.393577071073</v>
      </c>
      <c r="G786" s="9" t="n">
        <f aca="false">B786/B785-1</f>
        <v>0.0222411446513573</v>
      </c>
      <c r="H786" s="9" t="n">
        <f aca="false">F786/F785-1</f>
        <v>-0.0046697534889778</v>
      </c>
      <c r="I786" s="9" t="n">
        <f aca="false">LN(B786/B785)</f>
        <v>0.0219974176194274</v>
      </c>
      <c r="J786" s="9" t="n">
        <f aca="false">LN(F786/F785)</f>
        <v>-0.00468069085094131</v>
      </c>
      <c r="K786" s="9" t="n">
        <f aca="false">F786/F779-1</f>
        <v>-0.0665969185313438</v>
      </c>
      <c r="L786" s="9" t="n">
        <f aca="false">F786/F756-1</f>
        <v>-0.0264633504013837</v>
      </c>
      <c r="M786" s="9" t="n">
        <f aca="false">B786/B779-1</f>
        <v>-0.169759099833157</v>
      </c>
      <c r="N786" s="9" t="n">
        <f aca="false">B786/B756-1</f>
        <v>0.0405507968187793</v>
      </c>
      <c r="O786" s="8" t="n">
        <f aca="false">MAX(O785,F786)</f>
        <v>210.637827878512</v>
      </c>
      <c r="P786" s="9" t="n">
        <f aca="false">F786/O786-1</f>
        <v>-0.16257407870342</v>
      </c>
      <c r="Q786" s="8" t="n">
        <f aca="false">MAX(Q785,B786)</f>
        <v>4811.1564628872</v>
      </c>
      <c r="R786" s="9" t="n">
        <f aca="false">B786/Q786-1</f>
        <v>-0.452059133997223</v>
      </c>
      <c r="S786" s="9" t="n">
        <f aca="false">B786/INDEX($B:$B,$E786)-1</f>
        <v>-0.0533228284186383</v>
      </c>
      <c r="T786" s="0" t="n">
        <f aca="false">IF(AND($A786&gt;=CrashTest!$B$3,$A786&lt;=CrashTest!$C$3),1,IF(AND($A786&gt;=CrashTest!$B$4,$A786&lt;=CrashTest!$C$4),2,IF(AND($A786&gt;=CrashTest!$B$5,$A786&lt;=CrashTest!$C$5),3,IF(AND($A786&gt;=CrashTest!$B$6,$A786&lt;=CrashTest!$C$6),4,IF(AND($A786&gt;=CrashTest!$B$7,$A786&lt;=CrashTest!$C$7),5,0)))))</f>
        <v>0</v>
      </c>
      <c r="U786" s="8" t="str">
        <f aca="false">IF(T786=0,"",IF(T785=T786,MAX(U785,B786),B786))</f>
        <v/>
      </c>
      <c r="V786" s="9" t="str">
        <f aca="false">IF(T786=0,"",B786/U786-1)</f>
        <v/>
      </c>
      <c r="W786" s="8" t="str">
        <f aca="false">IF(T786=0,"",IF(T785=T786,MAX(W785,F786),F786))</f>
        <v/>
      </c>
      <c r="X786" s="9" t="str">
        <f aca="false">IF(T786=0,"",F786/W786-1)</f>
        <v/>
      </c>
    </row>
    <row r="787" customFormat="false" ht="15" hidden="false" customHeight="false" outlineLevel="0" collapsed="false">
      <c r="A787" s="5" t="n">
        <v>44615</v>
      </c>
      <c r="B787" s="6" t="n">
        <v>2591.79215108124</v>
      </c>
      <c r="C787" s="7" t="n">
        <v>1150.400466</v>
      </c>
      <c r="D787" s="0" t="n">
        <f aca="false">INT((ROW()-3)/30)</f>
        <v>26</v>
      </c>
      <c r="E787" s="0" t="n">
        <f aca="false">2+30*D787</f>
        <v>782</v>
      </c>
      <c r="F787" s="8" t="n">
        <f aca="false">INDEX($F:$F,$E787)*(2*B787/INDEX($B:$B,$E787)-C787/INDEX($C:$C,$E787))</f>
        <v>177.394344485744</v>
      </c>
      <c r="G787" s="9" t="n">
        <f aca="false">B787/B786-1</f>
        <v>-0.0168563063541138</v>
      </c>
      <c r="H787" s="9" t="n">
        <f aca="false">F787/F786-1</f>
        <v>0.00567349124207572</v>
      </c>
      <c r="I787" s="9" t="n">
        <f aca="false">LN(B787/B786)</f>
        <v>-0.0169999908345274</v>
      </c>
      <c r="J787" s="9" t="n">
        <f aca="false">LN(F787/F786)</f>
        <v>0.00565745760651369</v>
      </c>
      <c r="K787" s="9" t="n">
        <f aca="false">F787/F780-1</f>
        <v>-0.0692223522986365</v>
      </c>
      <c r="L787" s="9" t="n">
        <f aca="false">F787/F757-1</f>
        <v>-0.0214460872581442</v>
      </c>
      <c r="M787" s="9" t="n">
        <f aca="false">B787/B780-1</f>
        <v>-0.174726859115368</v>
      </c>
      <c r="N787" s="9" t="n">
        <f aca="false">B787/B757-1</f>
        <v>0.0625918079887216</v>
      </c>
      <c r="O787" s="8" t="n">
        <f aca="false">MAX(O786,F787)</f>
        <v>210.637827878512</v>
      </c>
      <c r="P787" s="9" t="n">
        <f aca="false">F787/O787-1</f>
        <v>-0.157822950073057</v>
      </c>
      <c r="Q787" s="8" t="n">
        <f aca="false">MAX(Q786,B787)</f>
        <v>4811.1564628872</v>
      </c>
      <c r="R787" s="9" t="n">
        <f aca="false">B787/Q787-1</f>
        <v>-0.461295393098504</v>
      </c>
      <c r="S787" s="9" t="n">
        <f aca="false">B787/INDEX($B:$B,$E787)-1</f>
        <v>-0.0692803088412597</v>
      </c>
      <c r="T787" s="0" t="n">
        <f aca="false">IF(AND($A787&gt;=CrashTest!$B$3,$A787&lt;=CrashTest!$C$3),1,IF(AND($A787&gt;=CrashTest!$B$4,$A787&lt;=CrashTest!$C$4),2,IF(AND($A787&gt;=CrashTest!$B$5,$A787&lt;=CrashTest!$C$5),3,IF(AND($A787&gt;=CrashTest!$B$6,$A787&lt;=CrashTest!$C$6),4,IF(AND($A787&gt;=CrashTest!$B$7,$A787&lt;=CrashTest!$C$7),5,0)))))</f>
        <v>0</v>
      </c>
      <c r="U787" s="8" t="str">
        <f aca="false">IF(T787=0,"",IF(T786=T787,MAX(U786,B787),B787))</f>
        <v/>
      </c>
      <c r="V787" s="9" t="str">
        <f aca="false">IF(T787=0,"",B787/U787-1)</f>
        <v/>
      </c>
      <c r="W787" s="8" t="str">
        <f aca="false">IF(T787=0,"",IF(T786=T787,MAX(W786,F787),F787))</f>
        <v/>
      </c>
      <c r="X787" s="9" t="str">
        <f aca="false">IF(T787=0,"",F787/W787-1)</f>
        <v/>
      </c>
    </row>
    <row r="788" customFormat="false" ht="15" hidden="false" customHeight="false" outlineLevel="0" collapsed="false">
      <c r="A788" s="5" t="n">
        <v>44616</v>
      </c>
      <c r="B788" s="6" t="n">
        <v>2594.05176271187</v>
      </c>
      <c r="C788" s="7" t="n">
        <v>1164.447387</v>
      </c>
      <c r="D788" s="0" t="n">
        <f aca="false">INT((ROW()-3)/30)</f>
        <v>26</v>
      </c>
      <c r="E788" s="0" t="n">
        <f aca="false">2+30*D788</f>
        <v>782</v>
      </c>
      <c r="F788" s="8" t="n">
        <f aca="false">INDEX($F:$F,$E788)*(2*B788/INDEX($B:$B,$E788)-C788/INDEX($C:$C,$E788))</f>
        <v>175.789507844581</v>
      </c>
      <c r="G788" s="9" t="n">
        <f aca="false">B788/B787-1</f>
        <v>0.000871833657528409</v>
      </c>
      <c r="H788" s="9" t="n">
        <f aca="false">F788/F787-1</f>
        <v>-0.00904671817929736</v>
      </c>
      <c r="I788" s="9" t="n">
        <f aca="false">LN(B788/B787)</f>
        <v>0.000871453831312697</v>
      </c>
      <c r="J788" s="9" t="n">
        <f aca="false">LN(F788/F787)</f>
        <v>-0.00908788822484024</v>
      </c>
      <c r="K788" s="9" t="n">
        <f aca="false">F788/F781-1</f>
        <v>-0.0164369666593226</v>
      </c>
      <c r="L788" s="9" t="n">
        <f aca="false">F788/F758-1</f>
        <v>-0.03058514988406</v>
      </c>
      <c r="M788" s="9" t="n">
        <f aca="false">B788/B781-1</f>
        <v>-0.101777434479449</v>
      </c>
      <c r="N788" s="9" t="n">
        <f aca="false">B788/B758-1</f>
        <v>0.0551866075282561</v>
      </c>
      <c r="O788" s="8" t="n">
        <f aca="false">MAX(O787,F788)</f>
        <v>210.637827878512</v>
      </c>
      <c r="P788" s="9" t="n">
        <f aca="false">F788/O788-1</f>
        <v>-0.165441888500818</v>
      </c>
      <c r="Q788" s="8" t="n">
        <f aca="false">MAX(Q787,B788)</f>
        <v>4811.1564628872</v>
      </c>
      <c r="R788" s="9" t="n">
        <f aca="false">B788/Q788-1</f>
        <v>-0.460825732290742</v>
      </c>
      <c r="S788" s="9" t="n">
        <f aca="false">B788/INDEX($B:$B,$E788)-1</f>
        <v>-0.0684688760887832</v>
      </c>
      <c r="T788" s="0" t="n">
        <f aca="false">IF(AND($A788&gt;=CrashTest!$B$3,$A788&lt;=CrashTest!$C$3),1,IF(AND($A788&gt;=CrashTest!$B$4,$A788&lt;=CrashTest!$C$4),2,IF(AND($A788&gt;=CrashTest!$B$5,$A788&lt;=CrashTest!$C$5),3,IF(AND($A788&gt;=CrashTest!$B$6,$A788&lt;=CrashTest!$C$6),4,IF(AND($A788&gt;=CrashTest!$B$7,$A788&lt;=CrashTest!$C$7),5,0)))))</f>
        <v>0</v>
      </c>
      <c r="U788" s="8" t="str">
        <f aca="false">IF(T788=0,"",IF(T787=T788,MAX(U787,B788),B788))</f>
        <v/>
      </c>
      <c r="V788" s="9" t="str">
        <f aca="false">IF(T788=0,"",B788/U788-1)</f>
        <v/>
      </c>
      <c r="W788" s="8" t="str">
        <f aca="false">IF(T788=0,"",IF(T787=T788,MAX(W787,F788),F788))</f>
        <v/>
      </c>
      <c r="X788" s="9" t="str">
        <f aca="false">IF(T788=0,"",F788/W788-1)</f>
        <v/>
      </c>
    </row>
    <row r="789" customFormat="false" ht="15" hidden="false" customHeight="false" outlineLevel="0" collapsed="false">
      <c r="A789" s="5" t="n">
        <v>44617</v>
      </c>
      <c r="B789" s="6" t="n">
        <v>2788.59007977791</v>
      </c>
      <c r="C789" s="7" t="n">
        <v>1315.307826</v>
      </c>
      <c r="D789" s="0" t="n">
        <f aca="false">INT((ROW()-3)/30)</f>
        <v>26</v>
      </c>
      <c r="E789" s="0" t="n">
        <f aca="false">2+30*D789</f>
        <v>782</v>
      </c>
      <c r="F789" s="8" t="n">
        <f aca="false">INDEX($F:$F,$E789)*(2*B789/INDEX($B:$B,$E789)-C789/INDEX($C:$C,$E789))</f>
        <v>180.40260741362</v>
      </c>
      <c r="G789" s="9" t="n">
        <f aca="false">B789/B788-1</f>
        <v>0.0749939996812807</v>
      </c>
      <c r="H789" s="9" t="n">
        <f aca="false">F789/F788-1</f>
        <v>0.026242178077645</v>
      </c>
      <c r="I789" s="9" t="n">
        <f aca="false">LN(B789/B788)</f>
        <v>0.0723150798722165</v>
      </c>
      <c r="J789" s="9" t="n">
        <f aca="false">LN(F789/F788)</f>
        <v>0.0259037599066311</v>
      </c>
      <c r="K789" s="9" t="n">
        <f aca="false">F789/F782-1</f>
        <v>0.0097335859561416</v>
      </c>
      <c r="L789" s="9" t="n">
        <f aca="false">F789/F759-1</f>
        <v>-0.00883808972659617</v>
      </c>
      <c r="M789" s="9" t="n">
        <f aca="false">B789/B782-1</f>
        <v>0.0013903687209178</v>
      </c>
      <c r="N789" s="9" t="n">
        <f aca="false">B789/B759-1</f>
        <v>0.130307362878578</v>
      </c>
      <c r="O789" s="8" t="n">
        <f aca="false">MAX(O788,F789)</f>
        <v>210.637827878512</v>
      </c>
      <c r="P789" s="9" t="n">
        <f aca="false">F789/O789-1</f>
        <v>-0.143541265922713</v>
      </c>
      <c r="Q789" s="8" t="n">
        <f aca="false">MAX(Q788,B789)</f>
        <v>4811.1564628872</v>
      </c>
      <c r="R789" s="9" t="n">
        <f aca="false">B789/Q789-1</f>
        <v>-0.420390897429999</v>
      </c>
      <c r="S789" s="9" t="n">
        <f aca="false">B789/INDEX($B:$B,$E789)-1</f>
        <v>0.0013903687209178</v>
      </c>
      <c r="T789" s="0" t="n">
        <f aca="false">IF(AND($A789&gt;=CrashTest!$B$3,$A789&lt;=CrashTest!$C$3),1,IF(AND($A789&gt;=CrashTest!$B$4,$A789&lt;=CrashTest!$C$4),2,IF(AND($A789&gt;=CrashTest!$B$5,$A789&lt;=CrashTest!$C$5),3,IF(AND($A789&gt;=CrashTest!$B$6,$A789&lt;=CrashTest!$C$6),4,IF(AND($A789&gt;=CrashTest!$B$7,$A789&lt;=CrashTest!$C$7),5,0)))))</f>
        <v>0</v>
      </c>
      <c r="U789" s="8" t="str">
        <f aca="false">IF(T789=0,"",IF(T788=T789,MAX(U788,B789),B789))</f>
        <v/>
      </c>
      <c r="V789" s="9" t="str">
        <f aca="false">IF(T789=0,"",B789/U789-1)</f>
        <v/>
      </c>
      <c r="W789" s="8" t="str">
        <f aca="false">IF(T789=0,"",IF(T788=T789,MAX(W788,F789),F789))</f>
        <v/>
      </c>
      <c r="X789" s="9" t="str">
        <f aca="false">IF(T789=0,"",F789/W789-1)</f>
        <v/>
      </c>
    </row>
    <row r="790" customFormat="false" ht="15" hidden="false" customHeight="false" outlineLevel="0" collapsed="false">
      <c r="A790" s="5" t="n">
        <v>44618</v>
      </c>
      <c r="B790" s="6" t="n">
        <v>2777.68419199299</v>
      </c>
      <c r="C790" s="7" t="n">
        <v>1323.831033</v>
      </c>
      <c r="D790" s="0" t="n">
        <f aca="false">INT((ROW()-3)/30)</f>
        <v>26</v>
      </c>
      <c r="E790" s="0" t="n">
        <f aca="false">2+30*D790</f>
        <v>782</v>
      </c>
      <c r="F790" s="8" t="n">
        <f aca="false">INDEX($F:$F,$E790)*(2*B790/INDEX($B:$B,$E790)-C790/INDEX($C:$C,$E790))</f>
        <v>177.853502873891</v>
      </c>
      <c r="G790" s="9" t="n">
        <f aca="false">B790/B789-1</f>
        <v>-0.0039108967158733</v>
      </c>
      <c r="H790" s="9" t="n">
        <f aca="false">F790/F789-1</f>
        <v>-0.0141300870107974</v>
      </c>
      <c r="I790" s="9" t="n">
        <f aca="false">LN(B790/B789)</f>
        <v>-0.00391856427030568</v>
      </c>
      <c r="J790" s="9" t="n">
        <f aca="false">LN(F790/F789)</f>
        <v>-0.0142308671715989</v>
      </c>
      <c r="K790" s="9" t="n">
        <f aca="false">F790/F783-1</f>
        <v>0.00437952355548243</v>
      </c>
      <c r="L790" s="9" t="n">
        <f aca="false">F790/F760-1</f>
        <v>-0.00927818400628733</v>
      </c>
      <c r="M790" s="9" t="n">
        <f aca="false">B790/B783-1</f>
        <v>0.00728495110205052</v>
      </c>
      <c r="N790" s="9" t="n">
        <f aca="false">B790/B760-1</f>
        <v>0.151312285013211</v>
      </c>
      <c r="O790" s="8" t="n">
        <f aca="false">MAX(O789,F790)</f>
        <v>210.637827878512</v>
      </c>
      <c r="P790" s="9" t="n">
        <f aca="false">F790/O790-1</f>
        <v>-0.155643102356383</v>
      </c>
      <c r="Q790" s="8" t="n">
        <f aca="false">MAX(Q789,B790)</f>
        <v>4811.1564628872</v>
      </c>
      <c r="R790" s="9" t="n">
        <f aca="false">B790/Q790-1</f>
        <v>-0.42265768876573</v>
      </c>
      <c r="S790" s="9" t="n">
        <f aca="false">B790/INDEX($B:$B,$E790)-1</f>
        <v>-0.00252596558342</v>
      </c>
      <c r="T790" s="0" t="n">
        <f aca="false">IF(AND($A790&gt;=CrashTest!$B$3,$A790&lt;=CrashTest!$C$3),1,IF(AND($A790&gt;=CrashTest!$B$4,$A790&lt;=CrashTest!$C$4),2,IF(AND($A790&gt;=CrashTest!$B$5,$A790&lt;=CrashTest!$C$5),3,IF(AND($A790&gt;=CrashTest!$B$6,$A790&lt;=CrashTest!$C$6),4,IF(AND($A790&gt;=CrashTest!$B$7,$A790&lt;=CrashTest!$C$7),5,0)))))</f>
        <v>0</v>
      </c>
      <c r="U790" s="8" t="str">
        <f aca="false">IF(T790=0,"",IF(T789=T790,MAX(U789,B790),B790))</f>
        <v/>
      </c>
      <c r="V790" s="9" t="str">
        <f aca="false">IF(T790=0,"",B790/U790-1)</f>
        <v/>
      </c>
      <c r="W790" s="8" t="str">
        <f aca="false">IF(T790=0,"",IF(T789=T790,MAX(W789,F790),F790))</f>
        <v/>
      </c>
      <c r="X790" s="9" t="str">
        <f aca="false">IF(T790=0,"",F790/W790-1)</f>
        <v/>
      </c>
    </row>
    <row r="791" customFormat="false" ht="15" hidden="false" customHeight="false" outlineLevel="0" collapsed="false">
      <c r="A791" s="5" t="n">
        <v>44619</v>
      </c>
      <c r="B791" s="6" t="n">
        <v>2614.48211922852</v>
      </c>
      <c r="C791" s="7" t="n">
        <v>1182.626325</v>
      </c>
      <c r="D791" s="0" t="n">
        <f aca="false">INT((ROW()-3)/30)</f>
        <v>26</v>
      </c>
      <c r="E791" s="0" t="n">
        <f aca="false">2+30*D791</f>
        <v>782</v>
      </c>
      <c r="F791" s="8" t="n">
        <f aca="false">INDEX($F:$F,$E791)*(2*B791/INDEX($B:$B,$E791)-C791/INDEX($C:$C,$E791))</f>
        <v>175.958923435995</v>
      </c>
      <c r="G791" s="9" t="n">
        <f aca="false">B791/B790-1</f>
        <v>-0.0587547256937703</v>
      </c>
      <c r="H791" s="9" t="n">
        <f aca="false">F791/F790-1</f>
        <v>-0.0106524718787181</v>
      </c>
      <c r="I791" s="9" t="n">
        <f aca="false">LN(B791/B790)</f>
        <v>-0.0605515205380293</v>
      </c>
      <c r="J791" s="9" t="n">
        <f aca="false">LN(F791/F790)</f>
        <v>-0.0107096156344204</v>
      </c>
      <c r="K791" s="9" t="n">
        <f aca="false">F791/F784-1</f>
        <v>-0.0127985991522587</v>
      </c>
      <c r="L791" s="9" t="n">
        <f aca="false">F791/F761-1</f>
        <v>-0.031781959875527</v>
      </c>
      <c r="M791" s="9" t="n">
        <f aca="false">B791/B784-1</f>
        <v>-0.00830940492435905</v>
      </c>
      <c r="N791" s="9" t="n">
        <f aca="false">B791/B761-1</f>
        <v>0.0270795014349909</v>
      </c>
      <c r="O791" s="8" t="n">
        <f aca="false">MAX(O790,F791)</f>
        <v>210.637827878512</v>
      </c>
      <c r="P791" s="9" t="n">
        <f aca="false">F791/O791-1</f>
        <v>-0.164637590464133</v>
      </c>
      <c r="Q791" s="8" t="n">
        <f aca="false">MAX(Q790,B791)</f>
        <v>4811.1564628872</v>
      </c>
      <c r="R791" s="9" t="n">
        <f aca="false">B791/Q791-1</f>
        <v>-0.456579277893707</v>
      </c>
      <c r="S791" s="9" t="n">
        <f aca="false">B791/INDEX($B:$B,$E791)-1</f>
        <v>-0.0611322788622245</v>
      </c>
      <c r="T791" s="0" t="n">
        <f aca="false">IF(AND($A791&gt;=CrashTest!$B$3,$A791&lt;=CrashTest!$C$3),1,IF(AND($A791&gt;=CrashTest!$B$4,$A791&lt;=CrashTest!$C$4),2,IF(AND($A791&gt;=CrashTest!$B$5,$A791&lt;=CrashTest!$C$5),3,IF(AND($A791&gt;=CrashTest!$B$6,$A791&lt;=CrashTest!$C$6),4,IF(AND($A791&gt;=CrashTest!$B$7,$A791&lt;=CrashTest!$C$7),5,0)))))</f>
        <v>0</v>
      </c>
      <c r="U791" s="8" t="str">
        <f aca="false">IF(T791=0,"",IF(T790=T791,MAX(U790,B791),B791))</f>
        <v/>
      </c>
      <c r="V791" s="9" t="str">
        <f aca="false">IF(T791=0,"",B791/U791-1)</f>
        <v/>
      </c>
      <c r="W791" s="8" t="str">
        <f aca="false">IF(T791=0,"",IF(T790=T791,MAX(W790,F791),F791))</f>
        <v/>
      </c>
      <c r="X791" s="9" t="str">
        <f aca="false">IF(T791=0,"",F791/W791-1)</f>
        <v/>
      </c>
    </row>
    <row r="792" customFormat="false" ht="15" hidden="false" customHeight="false" outlineLevel="0" collapsed="false">
      <c r="A792" s="5" t="n">
        <v>44620</v>
      </c>
      <c r="B792" s="6" t="n">
        <v>2914.46506487434</v>
      </c>
      <c r="C792" s="7" t="n">
        <v>1449.1928</v>
      </c>
      <c r="D792" s="0" t="n">
        <f aca="false">INT((ROW()-3)/30)</f>
        <v>26</v>
      </c>
      <c r="E792" s="0" t="n">
        <f aca="false">2+30*D792</f>
        <v>782</v>
      </c>
      <c r="F792" s="8" t="n">
        <f aca="false">INDEX($F:$F,$E792)*(2*B792/INDEX($B:$B,$E792)-C792/INDEX($C:$C,$E792))</f>
        <v>178.494837012966</v>
      </c>
      <c r="G792" s="9" t="n">
        <f aca="false">B792/B791-1</f>
        <v>0.114738954777912</v>
      </c>
      <c r="H792" s="9" t="n">
        <f aca="false">F792/F791-1</f>
        <v>0.0144119634710882</v>
      </c>
      <c r="I792" s="9" t="n">
        <f aca="false">LN(B792/B791)</f>
        <v>0.108620256226003</v>
      </c>
      <c r="J792" s="9" t="n">
        <f aca="false">LN(F792/F791)</f>
        <v>0.0143090982739142</v>
      </c>
      <c r="K792" s="9" t="n">
        <f aca="false">F792/F785-1</f>
        <v>0.00718695700284244</v>
      </c>
      <c r="L792" s="9" t="n">
        <f aca="false">F792/F762-1</f>
        <v>-0.0128577149680678</v>
      </c>
      <c r="M792" s="9" t="n">
        <f aca="false">B792/B785-1</f>
        <v>0.130131651743999</v>
      </c>
      <c r="N792" s="9" t="n">
        <f aca="false">B792/B762-1</f>
        <v>0.123888675395829</v>
      </c>
      <c r="O792" s="8" t="n">
        <f aca="false">MAX(O791,F792)</f>
        <v>210.637827878512</v>
      </c>
      <c r="P792" s="9" t="n">
        <f aca="false">F792/O792-1</f>
        <v>-0.152598377932782</v>
      </c>
      <c r="Q792" s="8" t="n">
        <f aca="false">MAX(Q791,B792)</f>
        <v>4811.1564628872</v>
      </c>
      <c r="R792" s="9" t="n">
        <f aca="false">B792/Q792-1</f>
        <v>-0.394227752234573</v>
      </c>
      <c r="S792" s="9" t="n">
        <f aca="false">B792/INDEX($B:$B,$E792)-1</f>
        <v>0.0465924221358438</v>
      </c>
      <c r="T792" s="0" t="n">
        <f aca="false">IF(AND($A792&gt;=CrashTest!$B$3,$A792&lt;=CrashTest!$C$3),1,IF(AND($A792&gt;=CrashTest!$B$4,$A792&lt;=CrashTest!$C$4),2,IF(AND($A792&gt;=CrashTest!$B$5,$A792&lt;=CrashTest!$C$5),3,IF(AND($A792&gt;=CrashTest!$B$6,$A792&lt;=CrashTest!$C$6),4,IF(AND($A792&gt;=CrashTest!$B$7,$A792&lt;=CrashTest!$C$7),5,0)))))</f>
        <v>0</v>
      </c>
      <c r="U792" s="8" t="str">
        <f aca="false">IF(T792=0,"",IF(T791=T792,MAX(U791,B792),B792))</f>
        <v/>
      </c>
      <c r="V792" s="9" t="str">
        <f aca="false">IF(T792=0,"",B792/U792-1)</f>
        <v/>
      </c>
      <c r="W792" s="8" t="str">
        <f aca="false">IF(T792=0,"",IF(T791=T792,MAX(W791,F792),F792))</f>
        <v/>
      </c>
      <c r="X792" s="9" t="str">
        <f aca="false">IF(T792=0,"",F792/W792-1)</f>
        <v/>
      </c>
    </row>
    <row r="793" customFormat="false" ht="15" hidden="false" customHeight="false" outlineLevel="0" collapsed="false">
      <c r="A793" s="5" t="n">
        <v>44621</v>
      </c>
      <c r="B793" s="6" t="n">
        <v>2969.53468030392</v>
      </c>
      <c r="C793" s="7" t="n">
        <v>1495.412525</v>
      </c>
      <c r="D793" s="0" t="n">
        <f aca="false">INT((ROW()-3)/30)</f>
        <v>26</v>
      </c>
      <c r="E793" s="0" t="n">
        <f aca="false">2+30*D793</f>
        <v>782</v>
      </c>
      <c r="F793" s="8" t="n">
        <f aca="false">INDEX($F:$F,$E793)*(2*B793/INDEX($B:$B,$E793)-C793/INDEX($C:$C,$E793))</f>
        <v>179.326653296058</v>
      </c>
      <c r="G793" s="9" t="n">
        <f aca="false">B793/B792-1</f>
        <v>0.0188952738165535</v>
      </c>
      <c r="H793" s="9" t="n">
        <f aca="false">F793/F792-1</f>
        <v>0.00466016999153118</v>
      </c>
      <c r="I793" s="9" t="n">
        <f aca="false">LN(B793/B792)</f>
        <v>0.0187189754718412</v>
      </c>
      <c r="J793" s="9" t="n">
        <f aca="false">LN(F793/F792)</f>
        <v>0.00464934501714199</v>
      </c>
      <c r="K793" s="9" t="n">
        <f aca="false">F793/F786-1</f>
        <v>0.0166280216869943</v>
      </c>
      <c r="L793" s="9" t="n">
        <f aca="false">F793/F763-1</f>
        <v>-0.0190139105211181</v>
      </c>
      <c r="M793" s="9" t="n">
        <f aca="false">B793/B786-1</f>
        <v>0.126432647303762</v>
      </c>
      <c r="N793" s="9" t="n">
        <f aca="false">B793/B763-1</f>
        <v>0.13751073631752</v>
      </c>
      <c r="O793" s="8" t="n">
        <f aca="false">MAX(O792,F793)</f>
        <v>210.637827878512</v>
      </c>
      <c r="P793" s="9" t="n">
        <f aca="false">F793/O793-1</f>
        <v>-0.14864934232285</v>
      </c>
      <c r="Q793" s="8" t="n">
        <f aca="false">MAX(Q792,B793)</f>
        <v>4811.1564628872</v>
      </c>
      <c r="R793" s="9" t="n">
        <f aca="false">B793/Q793-1</f>
        <v>-0.382781519742576</v>
      </c>
      <c r="S793" s="9" t="n">
        <f aca="false">B793/INDEX($B:$B,$E793)-1</f>
        <v>0.0663680725264306</v>
      </c>
      <c r="T793" s="0" t="n">
        <f aca="false">IF(AND($A793&gt;=CrashTest!$B$3,$A793&lt;=CrashTest!$C$3),1,IF(AND($A793&gt;=CrashTest!$B$4,$A793&lt;=CrashTest!$C$4),2,IF(AND($A793&gt;=CrashTest!$B$5,$A793&lt;=CrashTest!$C$5),3,IF(AND($A793&gt;=CrashTest!$B$6,$A793&lt;=CrashTest!$C$6),4,IF(AND($A793&gt;=CrashTest!$B$7,$A793&lt;=CrashTest!$C$7),5,0)))))</f>
        <v>0</v>
      </c>
      <c r="U793" s="8" t="str">
        <f aca="false">IF(T793=0,"",IF(T792=T793,MAX(U792,B793),B793))</f>
        <v/>
      </c>
      <c r="V793" s="9" t="str">
        <f aca="false">IF(T793=0,"",B793/U793-1)</f>
        <v/>
      </c>
      <c r="W793" s="8" t="str">
        <f aca="false">IF(T793=0,"",IF(T792=T793,MAX(W792,F793),F793))</f>
        <v/>
      </c>
      <c r="X793" s="9" t="str">
        <f aca="false">IF(T793=0,"",F793/W793-1)</f>
        <v/>
      </c>
    </row>
    <row r="794" customFormat="false" ht="15" hidden="false" customHeight="false" outlineLevel="0" collapsed="false">
      <c r="A794" s="5" t="n">
        <v>44622</v>
      </c>
      <c r="B794" s="6" t="n">
        <v>2954.65685739334</v>
      </c>
      <c r="C794" s="7" t="n">
        <v>1468.901508</v>
      </c>
      <c r="D794" s="0" t="n">
        <f aca="false">INT((ROW()-3)/30)</f>
        <v>26</v>
      </c>
      <c r="E794" s="0" t="n">
        <f aca="false">2+30*D794</f>
        <v>782</v>
      </c>
      <c r="F794" s="8" t="n">
        <f aca="false">INDEX($F:$F,$E794)*(2*B794/INDEX($B:$B,$E794)-C794/INDEX($C:$C,$E794))</f>
        <v>180.993633864708</v>
      </c>
      <c r="G794" s="9" t="n">
        <f aca="false">B794/B793-1</f>
        <v>-0.00501015294054674</v>
      </c>
      <c r="H794" s="9" t="n">
        <f aca="false">F794/F793-1</f>
        <v>0.0092957769411901</v>
      </c>
      <c r="I794" s="9" t="n">
        <f aca="false">LN(B794/B793)</f>
        <v>-0.00502274583595352</v>
      </c>
      <c r="J794" s="9" t="n">
        <f aca="false">LN(F794/F793)</f>
        <v>0.00925283710767343</v>
      </c>
      <c r="K794" s="9" t="n">
        <f aca="false">F794/F787-1</f>
        <v>0.0202897639685051</v>
      </c>
      <c r="L794" s="9" t="n">
        <f aca="false">F794/F764-1</f>
        <v>-0.00606563863888654</v>
      </c>
      <c r="M794" s="9" t="n">
        <f aca="false">B794/B787-1</f>
        <v>0.140005326492219</v>
      </c>
      <c r="N794" s="9" t="n">
        <f aca="false">B794/B764-1</f>
        <v>0.0999114924887272</v>
      </c>
      <c r="O794" s="8" t="n">
        <f aca="false">MAX(O793,F794)</f>
        <v>210.637827878512</v>
      </c>
      <c r="P794" s="9" t="n">
        <f aca="false">F794/O794-1</f>
        <v>-0.140735376510347</v>
      </c>
      <c r="Q794" s="8" t="n">
        <f aca="false">MAX(Q793,B794)</f>
        <v>4811.1564628872</v>
      </c>
      <c r="R794" s="9" t="n">
        <f aca="false">B794/Q794-1</f>
        <v>-0.385873878726398</v>
      </c>
      <c r="S794" s="9" t="n">
        <f aca="false">B794/INDEX($B:$B,$E794)-1</f>
        <v>0.0610254053921571</v>
      </c>
      <c r="T794" s="0" t="n">
        <f aca="false">IF(AND($A794&gt;=CrashTest!$B$3,$A794&lt;=CrashTest!$C$3),1,IF(AND($A794&gt;=CrashTest!$B$4,$A794&lt;=CrashTest!$C$4),2,IF(AND($A794&gt;=CrashTest!$B$5,$A794&lt;=CrashTest!$C$5),3,IF(AND($A794&gt;=CrashTest!$B$6,$A794&lt;=CrashTest!$C$6),4,IF(AND($A794&gt;=CrashTest!$B$7,$A794&lt;=CrashTest!$C$7),5,0)))))</f>
        <v>0</v>
      </c>
      <c r="U794" s="8" t="str">
        <f aca="false">IF(T794=0,"",IF(T793=T794,MAX(U793,B794),B794))</f>
        <v/>
      </c>
      <c r="V794" s="9" t="str">
        <f aca="false">IF(T794=0,"",B794/U794-1)</f>
        <v/>
      </c>
      <c r="W794" s="8" t="str">
        <f aca="false">IF(T794=0,"",IF(T793=T794,MAX(W793,F794),F794))</f>
        <v/>
      </c>
      <c r="X794" s="9" t="str">
        <f aca="false">IF(T794=0,"",F794/W794-1)</f>
        <v/>
      </c>
    </row>
    <row r="795" customFormat="false" ht="15" hidden="false" customHeight="false" outlineLevel="0" collapsed="false">
      <c r="A795" s="5" t="n">
        <v>44623</v>
      </c>
      <c r="B795" s="6" t="n">
        <v>2836.95393191116</v>
      </c>
      <c r="C795" s="7" t="n">
        <v>1369.029164</v>
      </c>
      <c r="D795" s="0" t="n">
        <f aca="false">INT((ROW()-3)/30)</f>
        <v>26</v>
      </c>
      <c r="E795" s="0" t="n">
        <f aca="false">2+30*D795</f>
        <v>782</v>
      </c>
      <c r="F795" s="8" t="n">
        <f aca="false">INDEX($F:$F,$E795)*(2*B795/INDEX($B:$B,$E795)-C795/INDEX($C:$C,$E795))</f>
        <v>179.362069607432</v>
      </c>
      <c r="G795" s="9" t="n">
        <f aca="false">B795/B794-1</f>
        <v>-0.0398364111851621</v>
      </c>
      <c r="H795" s="9" t="n">
        <f aca="false">F795/F794-1</f>
        <v>-0.00901448422487527</v>
      </c>
      <c r="I795" s="9" t="n">
        <f aca="false">LN(B795/B794)</f>
        <v>-0.0406516040220845</v>
      </c>
      <c r="J795" s="9" t="n">
        <f aca="false">LN(F795/F794)</f>
        <v>-0.00905536052573668</v>
      </c>
      <c r="K795" s="9" t="n">
        <f aca="false">F795/F788-1</f>
        <v>0.0203229521867112</v>
      </c>
      <c r="L795" s="9" t="n">
        <f aca="false">F795/F765-1</f>
        <v>-0.0258457430245537</v>
      </c>
      <c r="M795" s="9" t="n">
        <f aca="false">B795/B788-1</f>
        <v>0.0936381350175355</v>
      </c>
      <c r="N795" s="9" t="n">
        <f aca="false">B795/B765-1</f>
        <v>0.0148004372671915</v>
      </c>
      <c r="O795" s="8" t="n">
        <f aca="false">MAX(O794,F795)</f>
        <v>210.637827878512</v>
      </c>
      <c r="P795" s="9" t="n">
        <f aca="false">F795/O795-1</f>
        <v>-0.148481203903788</v>
      </c>
      <c r="Q795" s="8" t="n">
        <f aca="false">MAX(Q794,B795)</f>
        <v>4811.1564628872</v>
      </c>
      <c r="R795" s="9" t="n">
        <f aca="false">B795/Q795-1</f>
        <v>-0.410338459413002</v>
      </c>
      <c r="S795" s="9" t="n">
        <f aca="false">B795/INDEX($B:$B,$E795)-1</f>
        <v>0.0187579610650519</v>
      </c>
      <c r="T795" s="0" t="n">
        <f aca="false">IF(AND($A795&gt;=CrashTest!$B$3,$A795&lt;=CrashTest!$C$3),1,IF(AND($A795&gt;=CrashTest!$B$4,$A795&lt;=CrashTest!$C$4),2,IF(AND($A795&gt;=CrashTest!$B$5,$A795&lt;=CrashTest!$C$5),3,IF(AND($A795&gt;=CrashTest!$B$6,$A795&lt;=CrashTest!$C$6),4,IF(AND($A795&gt;=CrashTest!$B$7,$A795&lt;=CrashTest!$C$7),5,0)))))</f>
        <v>0</v>
      </c>
      <c r="U795" s="8" t="str">
        <f aca="false">IF(T795=0,"",IF(T794=T795,MAX(U794,B795),B795))</f>
        <v/>
      </c>
      <c r="V795" s="9" t="str">
        <f aca="false">IF(T795=0,"",B795/U795-1)</f>
        <v/>
      </c>
      <c r="W795" s="8" t="str">
        <f aca="false">IF(T795=0,"",IF(T794=T795,MAX(W794,F795),F795))</f>
        <v/>
      </c>
      <c r="X795" s="9" t="str">
        <f aca="false">IF(T795=0,"",F795/W795-1)</f>
        <v/>
      </c>
    </row>
    <row r="796" customFormat="false" ht="15" hidden="false" customHeight="false" outlineLevel="0" collapsed="false">
      <c r="A796" s="5" t="n">
        <v>44624</v>
      </c>
      <c r="B796" s="6" t="n">
        <v>2617.82250379895</v>
      </c>
      <c r="C796" s="7" t="n">
        <v>1189.145833</v>
      </c>
      <c r="D796" s="0" t="n">
        <f aca="false">INT((ROW()-3)/30)</f>
        <v>26</v>
      </c>
      <c r="E796" s="0" t="n">
        <f aca="false">2+30*D796</f>
        <v>782</v>
      </c>
      <c r="F796" s="8" t="n">
        <f aca="false">INDEX($F:$F,$E796)*(2*B796/INDEX($B:$B,$E796)-C796/INDEX($C:$C,$E796))</f>
        <v>175.508138253455</v>
      </c>
      <c r="G796" s="9" t="n">
        <f aca="false">B796/B795-1</f>
        <v>-0.0772417999627468</v>
      </c>
      <c r="H796" s="9" t="n">
        <f aca="false">F796/F795-1</f>
        <v>-0.0214868804893443</v>
      </c>
      <c r="I796" s="9" t="n">
        <f aca="false">LN(B796/B795)</f>
        <v>-0.0803880505905135</v>
      </c>
      <c r="J796" s="9" t="n">
        <f aca="false">LN(F796/F795)</f>
        <v>-0.0217210844580095</v>
      </c>
      <c r="K796" s="9" t="n">
        <f aca="false">F796/F789-1</f>
        <v>-0.0271308116347933</v>
      </c>
      <c r="L796" s="9" t="n">
        <f aca="false">F796/F766-1</f>
        <v>-0.0399033416907627</v>
      </c>
      <c r="M796" s="9" t="n">
        <f aca="false">B796/B789-1</f>
        <v>-0.0612379629466947</v>
      </c>
      <c r="N796" s="9" t="n">
        <f aca="false">B796/B766-1</f>
        <v>-0.0256177463267533</v>
      </c>
      <c r="O796" s="8" t="n">
        <f aca="false">MAX(O795,F796)</f>
        <v>210.637827878512</v>
      </c>
      <c r="P796" s="9" t="n">
        <f aca="false">F796/O796-1</f>
        <v>-0.166777686509938</v>
      </c>
      <c r="Q796" s="8" t="n">
        <f aca="false">MAX(Q795,B796)</f>
        <v>4811.1564628872</v>
      </c>
      <c r="R796" s="9" t="n">
        <f aca="false">B796/Q796-1</f>
        <v>-0.455884978176748</v>
      </c>
      <c r="S796" s="9" t="n">
        <f aca="false">B796/INDEX($B:$B,$E796)-1</f>
        <v>-0.0599327375739908</v>
      </c>
      <c r="T796" s="0" t="n">
        <f aca="false">IF(AND($A796&gt;=CrashTest!$B$3,$A796&lt;=CrashTest!$C$3),1,IF(AND($A796&gt;=CrashTest!$B$4,$A796&lt;=CrashTest!$C$4),2,IF(AND($A796&gt;=CrashTest!$B$5,$A796&lt;=CrashTest!$C$5),3,IF(AND($A796&gt;=CrashTest!$B$6,$A796&lt;=CrashTest!$C$6),4,IF(AND($A796&gt;=CrashTest!$B$7,$A796&lt;=CrashTest!$C$7),5,0)))))</f>
        <v>0</v>
      </c>
      <c r="U796" s="8" t="str">
        <f aca="false">IF(T796=0,"",IF(T795=T796,MAX(U795,B796),B796))</f>
        <v/>
      </c>
      <c r="V796" s="9" t="str">
        <f aca="false">IF(T796=0,"",B796/U796-1)</f>
        <v/>
      </c>
      <c r="W796" s="8" t="str">
        <f aca="false">IF(T796=0,"",IF(T795=T796,MAX(W795,F796),F796))</f>
        <v/>
      </c>
      <c r="X796" s="9" t="str">
        <f aca="false">IF(T796=0,"",F796/W796-1)</f>
        <v/>
      </c>
    </row>
    <row r="797" customFormat="false" ht="15" hidden="false" customHeight="false" outlineLevel="0" collapsed="false">
      <c r="A797" s="5" t="n">
        <v>44625</v>
      </c>
      <c r="B797" s="6" t="n">
        <v>2662.88603331385</v>
      </c>
      <c r="C797" s="7" t="n">
        <v>1226.289297</v>
      </c>
      <c r="D797" s="0" t="n">
        <f aca="false">INT((ROW()-3)/30)</f>
        <v>26</v>
      </c>
      <c r="E797" s="0" t="n">
        <f aca="false">2+30*D797</f>
        <v>782</v>
      </c>
      <c r="F797" s="8" t="n">
        <f aca="false">INDEX($F:$F,$E797)*(2*B797/INDEX($B:$B,$E797)-C797/INDEX($C:$C,$E797))</f>
        <v>176.280295254494</v>
      </c>
      <c r="G797" s="9" t="n">
        <f aca="false">B797/B796-1</f>
        <v>0.0172141271799384</v>
      </c>
      <c r="H797" s="9" t="n">
        <f aca="false">F797/F796-1</f>
        <v>0.00439955097651446</v>
      </c>
      <c r="I797" s="9" t="n">
        <f aca="false">LN(B797/B796)</f>
        <v>0.0170676427705445</v>
      </c>
      <c r="J797" s="9" t="n">
        <f aca="false">LN(F797/F796)</f>
        <v>0.00438990124475574</v>
      </c>
      <c r="K797" s="9" t="n">
        <f aca="false">F797/F790-1</f>
        <v>-0.00884552507527281</v>
      </c>
      <c r="L797" s="9" t="n">
        <f aca="false">F797/F767-1</f>
        <v>-0.0153834598533332</v>
      </c>
      <c r="M797" s="9" t="n">
        <f aca="false">B797/B790-1</f>
        <v>-0.0413287295258616</v>
      </c>
      <c r="N797" s="9" t="n">
        <f aca="false">B797/B767-1</f>
        <v>-0.00290840663062597</v>
      </c>
      <c r="O797" s="8" t="n">
        <f aca="false">MAX(O796,F797)</f>
        <v>210.637827878512</v>
      </c>
      <c r="P797" s="9" t="n">
        <f aca="false">F797/O797-1</f>
        <v>-0.163111882466969</v>
      </c>
      <c r="Q797" s="8" t="n">
        <f aca="false">MAX(Q796,B797)</f>
        <v>4811.1564628872</v>
      </c>
      <c r="R797" s="9" t="n">
        <f aca="false">B797/Q797-1</f>
        <v>-0.446518512990567</v>
      </c>
      <c r="S797" s="9" t="n">
        <f aca="false">B797/INDEX($B:$B,$E797)-1</f>
        <v>-0.0437503001608929</v>
      </c>
      <c r="T797" s="0" t="n">
        <f aca="false">IF(AND($A797&gt;=CrashTest!$B$3,$A797&lt;=CrashTest!$C$3),1,IF(AND($A797&gt;=CrashTest!$B$4,$A797&lt;=CrashTest!$C$4),2,IF(AND($A797&gt;=CrashTest!$B$5,$A797&lt;=CrashTest!$C$5),3,IF(AND($A797&gt;=CrashTest!$B$6,$A797&lt;=CrashTest!$C$6),4,IF(AND($A797&gt;=CrashTest!$B$7,$A797&lt;=CrashTest!$C$7),5,0)))))</f>
        <v>0</v>
      </c>
      <c r="U797" s="8" t="str">
        <f aca="false">IF(T797=0,"",IF(T796=T797,MAX(U796,B797),B797))</f>
        <v/>
      </c>
      <c r="V797" s="9" t="str">
        <f aca="false">IF(T797=0,"",B797/U797-1)</f>
        <v/>
      </c>
      <c r="W797" s="8" t="str">
        <f aca="false">IF(T797=0,"",IF(T796=T797,MAX(W796,F797),F797))</f>
        <v/>
      </c>
      <c r="X797" s="9" t="str">
        <f aca="false">IF(T797=0,"",F797/W797-1)</f>
        <v/>
      </c>
    </row>
    <row r="798" customFormat="false" ht="15" hidden="false" customHeight="false" outlineLevel="0" collapsed="false">
      <c r="A798" s="5" t="n">
        <v>44626</v>
      </c>
      <c r="B798" s="6" t="n">
        <v>2557.90416393922</v>
      </c>
      <c r="C798" s="7" t="n">
        <v>1128.708511</v>
      </c>
      <c r="D798" s="0" t="n">
        <f aca="false">INT((ROW()-3)/30)</f>
        <v>26</v>
      </c>
      <c r="E798" s="0" t="n">
        <f aca="false">2+30*D798</f>
        <v>782</v>
      </c>
      <c r="F798" s="8" t="n">
        <f aca="false">INDEX($F:$F,$E798)*(2*B798/INDEX($B:$B,$E798)-C798/INDEX($C:$C,$E798))</f>
        <v>175.97195343031</v>
      </c>
      <c r="G798" s="9" t="n">
        <f aca="false">B798/B797-1</f>
        <v>-0.0394240940322874</v>
      </c>
      <c r="H798" s="9" t="n">
        <f aca="false">F798/F797-1</f>
        <v>-0.00174915649953344</v>
      </c>
      <c r="I798" s="9" t="n">
        <f aca="false">LN(B798/B797)</f>
        <v>-0.0402222723398568</v>
      </c>
      <c r="J798" s="9" t="n">
        <f aca="false">LN(F798/F797)</f>
        <v>-0.00175068805998322</v>
      </c>
      <c r="K798" s="9" t="n">
        <f aca="false">F798/F791-1</f>
        <v>7.4051341421022E-005</v>
      </c>
      <c r="L798" s="9" t="n">
        <f aca="false">F798/F768-1</f>
        <v>-0.035501246642507</v>
      </c>
      <c r="M798" s="9" t="n">
        <f aca="false">B798/B791-1</f>
        <v>-0.021640215044192</v>
      </c>
      <c r="N798" s="9" t="n">
        <f aca="false">B798/B768-1</f>
        <v>-0.138733140646795</v>
      </c>
      <c r="O798" s="8" t="n">
        <f aca="false">MAX(O797,F798)</f>
        <v>210.637827878512</v>
      </c>
      <c r="P798" s="9" t="n">
        <f aca="false">F798/O798-1</f>
        <v>-0.164575730757134</v>
      </c>
      <c r="Q798" s="8" t="n">
        <f aca="false">MAX(Q797,B798)</f>
        <v>4811.1564628872</v>
      </c>
      <c r="R798" s="9" t="n">
        <f aca="false">B798/Q798-1</f>
        <v>-0.468339019179557</v>
      </c>
      <c r="S798" s="9" t="n">
        <f aca="false">B798/INDEX($B:$B,$E798)-1</f>
        <v>-0.0814495782456964</v>
      </c>
      <c r="T798" s="0" t="n">
        <f aca="false">IF(AND($A798&gt;=CrashTest!$B$3,$A798&lt;=CrashTest!$C$3),1,IF(AND($A798&gt;=CrashTest!$B$4,$A798&lt;=CrashTest!$C$4),2,IF(AND($A798&gt;=CrashTest!$B$5,$A798&lt;=CrashTest!$C$5),3,IF(AND($A798&gt;=CrashTest!$B$6,$A798&lt;=CrashTest!$C$6),4,IF(AND($A798&gt;=CrashTest!$B$7,$A798&lt;=CrashTest!$C$7),5,0)))))</f>
        <v>0</v>
      </c>
      <c r="U798" s="8" t="str">
        <f aca="false">IF(T798=0,"",IF(T797=T798,MAX(U797,B798),B798))</f>
        <v/>
      </c>
      <c r="V798" s="9" t="str">
        <f aca="false">IF(T798=0,"",B798/U798-1)</f>
        <v/>
      </c>
      <c r="W798" s="8" t="str">
        <f aca="false">IF(T798=0,"",IF(T797=T798,MAX(W797,F798),F798))</f>
        <v/>
      </c>
      <c r="X798" s="9" t="str">
        <f aca="false">IF(T798=0,"",F798/W798-1)</f>
        <v/>
      </c>
    </row>
    <row r="799" customFormat="false" ht="15" hidden="false" customHeight="false" outlineLevel="0" collapsed="false">
      <c r="A799" s="5" t="n">
        <v>44627</v>
      </c>
      <c r="B799" s="6" t="n">
        <v>2501.00067124489</v>
      </c>
      <c r="C799" s="7" t="n">
        <v>1080.369785</v>
      </c>
      <c r="D799" s="0" t="n">
        <f aca="false">INT((ROW()-3)/30)</f>
        <v>26</v>
      </c>
      <c r="E799" s="0" t="n">
        <f aca="false">2+30*D799</f>
        <v>782</v>
      </c>
      <c r="F799" s="8" t="n">
        <f aca="false">INDEX($F:$F,$E799)*(2*B799/INDEX($B:$B,$E799)-C799/INDEX($C:$C,$E799))</f>
        <v>175.19065042852</v>
      </c>
      <c r="G799" s="9" t="n">
        <f aca="false">B799/B798-1</f>
        <v>-0.0222461394357706</v>
      </c>
      <c r="H799" s="9" t="n">
        <f aca="false">F799/F798-1</f>
        <v>-0.00443992912824842</v>
      </c>
      <c r="I799" s="9" t="n">
        <f aca="false">LN(B799/B798)</f>
        <v>-0.0224973169378121</v>
      </c>
      <c r="J799" s="9" t="n">
        <f aca="false">LN(F799/F798)</f>
        <v>-0.0044498148858079</v>
      </c>
      <c r="K799" s="9" t="n">
        <f aca="false">F799/F792-1</f>
        <v>-0.0185113846413725</v>
      </c>
      <c r="L799" s="9" t="n">
        <f aca="false">F799/F769-1</f>
        <v>-0.0601973261015165</v>
      </c>
      <c r="M799" s="9" t="n">
        <f aca="false">B799/B792-1</f>
        <v>-0.141866306312125</v>
      </c>
      <c r="N799" s="9" t="n">
        <f aca="false">B799/B769-1</f>
        <v>-0.171198153335406</v>
      </c>
      <c r="O799" s="8" t="n">
        <f aca="false">MAX(O798,F799)</f>
        <v>210.637827878512</v>
      </c>
      <c r="P799" s="9" t="n">
        <f aca="false">F799/O799-1</f>
        <v>-0.168284955304591</v>
      </c>
      <c r="Q799" s="8" t="n">
        <f aca="false">MAX(Q798,B799)</f>
        <v>4811.1564628872</v>
      </c>
      <c r="R799" s="9" t="n">
        <f aca="false">B799/Q799-1</f>
        <v>-0.480166423491448</v>
      </c>
      <c r="S799" s="9" t="n">
        <f aca="false">B799/INDEX($B:$B,$E799)-1</f>
        <v>-0.101883779006829</v>
      </c>
      <c r="T799" s="0" t="n">
        <f aca="false">IF(AND($A799&gt;=CrashTest!$B$3,$A799&lt;=CrashTest!$C$3),1,IF(AND($A799&gt;=CrashTest!$B$4,$A799&lt;=CrashTest!$C$4),2,IF(AND($A799&gt;=CrashTest!$B$5,$A799&lt;=CrashTest!$C$5),3,IF(AND($A799&gt;=CrashTest!$B$6,$A799&lt;=CrashTest!$C$6),4,IF(AND($A799&gt;=CrashTest!$B$7,$A799&lt;=CrashTest!$C$7),5,0)))))</f>
        <v>0</v>
      </c>
      <c r="U799" s="8" t="str">
        <f aca="false">IF(T799=0,"",IF(T798=T799,MAX(U798,B799),B799))</f>
        <v/>
      </c>
      <c r="V799" s="9" t="str">
        <f aca="false">IF(T799=0,"",B799/U799-1)</f>
        <v/>
      </c>
      <c r="W799" s="8" t="str">
        <f aca="false">IF(T799=0,"",IF(T798=T799,MAX(W798,F799),F799))</f>
        <v/>
      </c>
      <c r="X799" s="9" t="str">
        <f aca="false">IF(T799=0,"",F799/W799-1)</f>
        <v/>
      </c>
    </row>
    <row r="800" customFormat="false" ht="15" hidden="false" customHeight="false" outlineLevel="0" collapsed="false">
      <c r="A800" s="5" t="n">
        <v>44628</v>
      </c>
      <c r="B800" s="6" t="n">
        <v>2577.76486323787</v>
      </c>
      <c r="C800" s="7" t="n">
        <v>1153.412193</v>
      </c>
      <c r="D800" s="0" t="n">
        <f aca="false">INT((ROW()-3)/30)</f>
        <v>26</v>
      </c>
      <c r="E800" s="0" t="n">
        <f aca="false">2+30*D800</f>
        <v>782</v>
      </c>
      <c r="F800" s="8" t="n">
        <f aca="false">INDEX($F:$F,$E800)*(2*B800/INDEX($B:$B,$E800)-C800/INDEX($C:$C,$E800))</f>
        <v>175.188152103059</v>
      </c>
      <c r="G800" s="9" t="n">
        <f aca="false">B800/B799-1</f>
        <v>0.0306933911995995</v>
      </c>
      <c r="H800" s="9" t="n">
        <f aca="false">F800/F799-1</f>
        <v>-1.42606095422382E-005</v>
      </c>
      <c r="I800" s="9" t="n">
        <f aca="false">LN(B800/B799)</f>
        <v>0.0302317710866231</v>
      </c>
      <c r="J800" s="9" t="n">
        <f aca="false">LN(F800/F799)</f>
        <v>-1.42607112256972E-005</v>
      </c>
      <c r="K800" s="9" t="n">
        <f aca="false">F800/F793-1</f>
        <v>-0.0230780038378678</v>
      </c>
      <c r="L800" s="9" t="n">
        <f aca="false">F800/F770-1</f>
        <v>-0.0561939310698217</v>
      </c>
      <c r="M800" s="9" t="n">
        <f aca="false">B800/B793-1</f>
        <v>-0.131929699176288</v>
      </c>
      <c r="N800" s="9" t="n">
        <f aca="false">B800/B770-1</f>
        <v>-0.154657187880301</v>
      </c>
      <c r="O800" s="8" t="n">
        <f aca="false">MAX(O799,F800)</f>
        <v>210.637827878512</v>
      </c>
      <c r="P800" s="9" t="n">
        <f aca="false">F800/O800-1</f>
        <v>-0.168296816068094</v>
      </c>
      <c r="Q800" s="8" t="n">
        <f aca="false">MAX(Q799,B800)</f>
        <v>4811.1564628872</v>
      </c>
      <c r="R800" s="9" t="n">
        <f aca="false">B800/Q800-1</f>
        <v>-0.464210968168984</v>
      </c>
      <c r="S800" s="9" t="n">
        <f aca="false">B800/INDEX($B:$B,$E800)-1</f>
        <v>-0.0743175464931792</v>
      </c>
      <c r="T800" s="0" t="n">
        <f aca="false">IF(AND($A800&gt;=CrashTest!$B$3,$A800&lt;=CrashTest!$C$3),1,IF(AND($A800&gt;=CrashTest!$B$4,$A800&lt;=CrashTest!$C$4),2,IF(AND($A800&gt;=CrashTest!$B$5,$A800&lt;=CrashTest!$C$5),3,IF(AND($A800&gt;=CrashTest!$B$6,$A800&lt;=CrashTest!$C$6),4,IF(AND($A800&gt;=CrashTest!$B$7,$A800&lt;=CrashTest!$C$7),5,0)))))</f>
        <v>0</v>
      </c>
      <c r="U800" s="8" t="str">
        <f aca="false">IF(T800=0,"",IF(T799=T800,MAX(U799,B800),B800))</f>
        <v/>
      </c>
      <c r="V800" s="9" t="str">
        <f aca="false">IF(T800=0,"",B800/U800-1)</f>
        <v/>
      </c>
      <c r="W800" s="8" t="str">
        <f aca="false">IF(T800=0,"",IF(T799=T800,MAX(W799,F800),F800))</f>
        <v/>
      </c>
      <c r="X800" s="9" t="str">
        <f aca="false">IF(T800=0,"",F800/W800-1)</f>
        <v/>
      </c>
    </row>
    <row r="801" customFormat="false" ht="15" hidden="false" customHeight="false" outlineLevel="0" collapsed="false">
      <c r="A801" s="5" t="n">
        <v>44629</v>
      </c>
      <c r="B801" s="6" t="n">
        <v>2726.9712761543</v>
      </c>
      <c r="C801" s="7" t="n">
        <v>1278.727276</v>
      </c>
      <c r="D801" s="0" t="n">
        <f aca="false">INT((ROW()-3)/30)</f>
        <v>26</v>
      </c>
      <c r="E801" s="0" t="n">
        <f aca="false">2+30*D801</f>
        <v>782</v>
      </c>
      <c r="F801" s="8" t="n">
        <f aca="false">INDEX($F:$F,$E801)*(2*B801/INDEX($B:$B,$E801)-C801/INDEX($C:$C,$E801))</f>
        <v>177.43019342564</v>
      </c>
      <c r="G801" s="9" t="n">
        <f aca="false">B801/B800-1</f>
        <v>0.0578820881005475</v>
      </c>
      <c r="H801" s="9" t="n">
        <f aca="false">F801/F800-1</f>
        <v>0.0127979049705482</v>
      </c>
      <c r="I801" s="9" t="n">
        <f aca="false">LN(B801/B800)</f>
        <v>0.0562688793052393</v>
      </c>
      <c r="J801" s="9" t="n">
        <f aca="false">LN(F801/F800)</f>
        <v>0.0127167038536489</v>
      </c>
      <c r="K801" s="9" t="n">
        <f aca="false">F801/F794-1</f>
        <v>-0.0196882087119785</v>
      </c>
      <c r="L801" s="9" t="n">
        <f aca="false">F801/F771-1</f>
        <v>-0.0589275845766947</v>
      </c>
      <c r="M801" s="9" t="n">
        <f aca="false">B801/B794-1</f>
        <v>-0.07705990652326</v>
      </c>
      <c r="N801" s="9" t="n">
        <f aca="false">B801/B771-1</f>
        <v>-0.13302152395097</v>
      </c>
      <c r="O801" s="8" t="n">
        <f aca="false">MAX(O800,F801)</f>
        <v>210.637827878512</v>
      </c>
      <c r="P801" s="9" t="n">
        <f aca="false">F801/O801-1</f>
        <v>-0.157652757756431</v>
      </c>
      <c r="Q801" s="8" t="n">
        <f aca="false">MAX(Q800,B801)</f>
        <v>4811.1564628872</v>
      </c>
      <c r="R801" s="9" t="n">
        <f aca="false">B801/Q801-1</f>
        <v>-0.433198380225234</v>
      </c>
      <c r="S801" s="9" t="n">
        <f aca="false">B801/INDEX($B:$B,$E801)-1</f>
        <v>-0.0207371131661666</v>
      </c>
      <c r="T801" s="0" t="n">
        <f aca="false">IF(AND($A801&gt;=CrashTest!$B$3,$A801&lt;=CrashTest!$C$3),1,IF(AND($A801&gt;=CrashTest!$B$4,$A801&lt;=CrashTest!$C$4),2,IF(AND($A801&gt;=CrashTest!$B$5,$A801&lt;=CrashTest!$C$5),3,IF(AND($A801&gt;=CrashTest!$B$6,$A801&lt;=CrashTest!$C$6),4,IF(AND($A801&gt;=CrashTest!$B$7,$A801&lt;=CrashTest!$C$7),5,0)))))</f>
        <v>0</v>
      </c>
      <c r="U801" s="8" t="str">
        <f aca="false">IF(T801=0,"",IF(T800=T801,MAX(U800,B801),B801))</f>
        <v/>
      </c>
      <c r="V801" s="9" t="str">
        <f aca="false">IF(T801=0,"",B801/U801-1)</f>
        <v/>
      </c>
      <c r="W801" s="8" t="str">
        <f aca="false">IF(T801=0,"",IF(T800=T801,MAX(W800,F801),F801))</f>
        <v/>
      </c>
      <c r="X801" s="9" t="str">
        <f aca="false">IF(T801=0,"",F801/W801-1)</f>
        <v/>
      </c>
    </row>
    <row r="802" customFormat="false" ht="15" hidden="false" customHeight="false" outlineLevel="0" collapsed="false">
      <c r="A802" s="5" t="n">
        <v>44630</v>
      </c>
      <c r="B802" s="6" t="n">
        <v>2611.41140765634</v>
      </c>
      <c r="C802" s="7" t="n">
        <v>1182.401375</v>
      </c>
      <c r="D802" s="0" t="n">
        <f aca="false">INT((ROW()-3)/30)</f>
        <v>26</v>
      </c>
      <c r="E802" s="0" t="n">
        <f aca="false">2+30*D802</f>
        <v>782</v>
      </c>
      <c r="F802" s="8" t="n">
        <f aca="false">INDEX($F:$F,$E802)*(2*B802/INDEX($B:$B,$E802)-C802/INDEX($C:$C,$E802))</f>
        <v>175.595241866725</v>
      </c>
      <c r="G802" s="9" t="n">
        <f aca="false">B802/B801-1</f>
        <v>-0.0423766357601418</v>
      </c>
      <c r="H802" s="9" t="n">
        <f aca="false">F802/F801-1</f>
        <v>-0.0103418224569747</v>
      </c>
      <c r="I802" s="9" t="n">
        <f aca="false">LN(B802/B801)</f>
        <v>-0.0433007262892992</v>
      </c>
      <c r="J802" s="9" t="n">
        <f aca="false">LN(F802/F801)</f>
        <v>-0.010395670683776</v>
      </c>
      <c r="K802" s="9" t="n">
        <f aca="false">F802/F795-1</f>
        <v>-0.0210012504257483</v>
      </c>
      <c r="L802" s="9" t="n">
        <f aca="false">F802/F772-1</f>
        <v>-0.0690980260227183</v>
      </c>
      <c r="M802" s="9" t="n">
        <f aca="false">B802/B795-1</f>
        <v>-0.0795016520070453</v>
      </c>
      <c r="N802" s="9" t="n">
        <f aca="false">B802/B772-1</f>
        <v>-0.16478516069002</v>
      </c>
      <c r="O802" s="8" t="n">
        <f aca="false">MAX(O801,F802)</f>
        <v>210.637827878512</v>
      </c>
      <c r="P802" s="9" t="n">
        <f aca="false">F802/O802-1</f>
        <v>-0.166364163382836</v>
      </c>
      <c r="Q802" s="8" t="n">
        <f aca="false">MAX(Q801,B802)</f>
        <v>4811.1564628872</v>
      </c>
      <c r="R802" s="9" t="n">
        <f aca="false">B802/Q802-1</f>
        <v>-0.457217526014687</v>
      </c>
      <c r="S802" s="9" t="n">
        <f aca="false">B802/INDEX($B:$B,$E802)-1</f>
        <v>-0.0622349798349489</v>
      </c>
      <c r="T802" s="0" t="n">
        <f aca="false">IF(AND($A802&gt;=CrashTest!$B$3,$A802&lt;=CrashTest!$C$3),1,IF(AND($A802&gt;=CrashTest!$B$4,$A802&lt;=CrashTest!$C$4),2,IF(AND($A802&gt;=CrashTest!$B$5,$A802&lt;=CrashTest!$C$5),3,IF(AND($A802&gt;=CrashTest!$B$6,$A802&lt;=CrashTest!$C$6),4,IF(AND($A802&gt;=CrashTest!$B$7,$A802&lt;=CrashTest!$C$7),5,0)))))</f>
        <v>0</v>
      </c>
      <c r="U802" s="8" t="str">
        <f aca="false">IF(T802=0,"",IF(T801=T802,MAX(U801,B802),B802))</f>
        <v/>
      </c>
      <c r="V802" s="9" t="str">
        <f aca="false">IF(T802=0,"",B802/U802-1)</f>
        <v/>
      </c>
      <c r="W802" s="8" t="str">
        <f aca="false">IF(T802=0,"",IF(T801=T802,MAX(W801,F802),F802))</f>
        <v/>
      </c>
      <c r="X802" s="9" t="str">
        <f aca="false">IF(T802=0,"",F802/W802-1)</f>
        <v/>
      </c>
    </row>
    <row r="803" customFormat="false" ht="15" hidden="false" customHeight="false" outlineLevel="0" collapsed="false">
      <c r="A803" s="5" t="n">
        <v>44631</v>
      </c>
      <c r="B803" s="6" t="n">
        <v>2562.6069748685</v>
      </c>
      <c r="C803" s="7" t="n">
        <v>1140.322849</v>
      </c>
      <c r="D803" s="0" t="n">
        <f aca="false">INT((ROW()-3)/30)</f>
        <v>26</v>
      </c>
      <c r="E803" s="0" t="n">
        <f aca="false">2+30*D803</f>
        <v>782</v>
      </c>
      <c r="F803" s="8" t="n">
        <f aca="false">INDEX($F:$F,$E803)*(2*B803/INDEX($B:$B,$E803)-C803/INDEX($C:$C,$E803))</f>
        <v>175.008751335469</v>
      </c>
      <c r="G803" s="9" t="n">
        <f aca="false">B803/B802-1</f>
        <v>-0.0186889100065779</v>
      </c>
      <c r="H803" s="9" t="n">
        <f aca="false">F803/F802-1</f>
        <v>-0.00334001380117788</v>
      </c>
      <c r="I803" s="9" t="n">
        <f aca="false">LN(B803/B802)</f>
        <v>-0.0188657545052881</v>
      </c>
      <c r="J803" s="9" t="n">
        <f aca="false">LN(F803/F802)</f>
        <v>-0.00334560409852493</v>
      </c>
      <c r="K803" s="9" t="n">
        <f aca="false">F803/F796-1</f>
        <v>-0.00284537755887238</v>
      </c>
      <c r="L803" s="9" t="n">
        <f aca="false">F803/F773-1</f>
        <v>-0.0773965640880957</v>
      </c>
      <c r="M803" s="9" t="n">
        <f aca="false">B803/B796-1</f>
        <v>-0.0210921591705786</v>
      </c>
      <c r="N803" s="9" t="n">
        <f aca="false">B803/B773-1</f>
        <v>-0.209492539755235</v>
      </c>
      <c r="O803" s="8" t="n">
        <f aca="false">MAX(O802,F803)</f>
        <v>210.637827878512</v>
      </c>
      <c r="P803" s="9" t="n">
        <f aca="false">F803/O803-1</f>
        <v>-0.169148518582294</v>
      </c>
      <c r="Q803" s="8" t="n">
        <f aca="false">MAX(Q802,B803)</f>
        <v>4811.1564628872</v>
      </c>
      <c r="R803" s="9" t="n">
        <f aca="false">B803/Q803-1</f>
        <v>-0.467361538824147</v>
      </c>
      <c r="S803" s="9" t="n">
        <f aca="false">B803/INDEX($B:$B,$E803)-1</f>
        <v>-0.0797607859041302</v>
      </c>
      <c r="T803" s="0" t="n">
        <f aca="false">IF(AND($A803&gt;=CrashTest!$B$3,$A803&lt;=CrashTest!$C$3),1,IF(AND($A803&gt;=CrashTest!$B$4,$A803&lt;=CrashTest!$C$4),2,IF(AND($A803&gt;=CrashTest!$B$5,$A803&lt;=CrashTest!$C$5),3,IF(AND($A803&gt;=CrashTest!$B$6,$A803&lt;=CrashTest!$C$6),4,IF(AND($A803&gt;=CrashTest!$B$7,$A803&lt;=CrashTest!$C$7),5,0)))))</f>
        <v>0</v>
      </c>
      <c r="U803" s="8" t="str">
        <f aca="false">IF(T803=0,"",IF(T802=T803,MAX(U802,B803),B803))</f>
        <v/>
      </c>
      <c r="V803" s="9" t="str">
        <f aca="false">IF(T803=0,"",B803/U803-1)</f>
        <v/>
      </c>
      <c r="W803" s="8" t="str">
        <f aca="false">IF(T803=0,"",IF(T802=T803,MAX(W802,F803),F803))</f>
        <v/>
      </c>
      <c r="X803" s="9" t="str">
        <f aca="false">IF(T803=0,"",F803/W803-1)</f>
        <v/>
      </c>
    </row>
    <row r="804" customFormat="false" ht="15" hidden="false" customHeight="false" outlineLevel="0" collapsed="false">
      <c r="A804" s="5" t="n">
        <v>44632</v>
      </c>
      <c r="B804" s="6" t="n">
        <v>2578.18213267095</v>
      </c>
      <c r="C804" s="7" t="n">
        <v>1154.277858</v>
      </c>
      <c r="D804" s="0" t="n">
        <f aca="false">INT((ROW()-3)/30)</f>
        <v>26</v>
      </c>
      <c r="E804" s="0" t="n">
        <f aca="false">2+30*D804</f>
        <v>782</v>
      </c>
      <c r="F804" s="8" t="n">
        <f aca="false">INDEX($F:$F,$E804)*(2*B804/INDEX($B:$B,$E804)-C804/INDEX($C:$C,$E804))</f>
        <v>175.124925723769</v>
      </c>
      <c r="G804" s="9" t="n">
        <f aca="false">B804/B803-1</f>
        <v>0.00607785663396521</v>
      </c>
      <c r="H804" s="9" t="n">
        <f aca="false">F804/F803-1</f>
        <v>0.000663820451337616</v>
      </c>
      <c r="I804" s="9" t="n">
        <f aca="false">LN(B804/B803)</f>
        <v>0.00605946096320295</v>
      </c>
      <c r="J804" s="9" t="n">
        <f aca="false">LN(F804/F803)</f>
        <v>0.00066360021999913</v>
      </c>
      <c r="K804" s="9" t="n">
        <f aca="false">F804/F797-1</f>
        <v>-0.00655416153607813</v>
      </c>
      <c r="L804" s="9" t="n">
        <f aca="false">F804/F774-1</f>
        <v>-0.0668742025813895</v>
      </c>
      <c r="M804" s="9" t="n">
        <f aca="false">B804/B797-1</f>
        <v>-0.0318090596380084</v>
      </c>
      <c r="N804" s="9" t="n">
        <f aca="false">B804/B774-1</f>
        <v>-0.163081535570567</v>
      </c>
      <c r="O804" s="8" t="n">
        <f aca="false">MAX(O803,F804)</f>
        <v>210.637827878512</v>
      </c>
      <c r="P804" s="9" t="n">
        <f aca="false">F804/O804-1</f>
        <v>-0.168596982376905</v>
      </c>
      <c r="Q804" s="8" t="n">
        <f aca="false">MAX(Q803,B804)</f>
        <v>4811.1564628872</v>
      </c>
      <c r="R804" s="9" t="n">
        <f aca="false">B804/Q804-1</f>
        <v>-0.464124238619384</v>
      </c>
      <c r="S804" s="9" t="n">
        <f aca="false">B804/INDEX($B:$B,$E804)-1</f>
        <v>-0.0741677038919026</v>
      </c>
      <c r="T804" s="0" t="n">
        <f aca="false">IF(AND($A804&gt;=CrashTest!$B$3,$A804&lt;=CrashTest!$C$3),1,IF(AND($A804&gt;=CrashTest!$B$4,$A804&lt;=CrashTest!$C$4),2,IF(AND($A804&gt;=CrashTest!$B$5,$A804&lt;=CrashTest!$C$5),3,IF(AND($A804&gt;=CrashTest!$B$6,$A804&lt;=CrashTest!$C$6),4,IF(AND($A804&gt;=CrashTest!$B$7,$A804&lt;=CrashTest!$C$7),5,0)))))</f>
        <v>0</v>
      </c>
      <c r="U804" s="8" t="str">
        <f aca="false">IF(T804=0,"",IF(T803=T804,MAX(U803,B804),B804))</f>
        <v/>
      </c>
      <c r="V804" s="9" t="str">
        <f aca="false">IF(T804=0,"",B804/U804-1)</f>
        <v/>
      </c>
      <c r="W804" s="8" t="str">
        <f aca="false">IF(T804=0,"",IF(T803=T804,MAX(W803,F804),F804))</f>
        <v/>
      </c>
      <c r="X804" s="9" t="str">
        <f aca="false">IF(T804=0,"",F804/W804-1)</f>
        <v/>
      </c>
    </row>
    <row r="805" customFormat="false" ht="15" hidden="false" customHeight="false" outlineLevel="0" collapsed="false">
      <c r="A805" s="5" t="n">
        <v>44633</v>
      </c>
      <c r="B805" s="6" t="n">
        <v>2516.49195207481</v>
      </c>
      <c r="C805" s="7" t="n">
        <v>1112.132131</v>
      </c>
      <c r="D805" s="0" t="n">
        <f aca="false">INT((ROW()-3)/30)</f>
        <v>26</v>
      </c>
      <c r="E805" s="0" t="n">
        <f aca="false">2+30*D805</f>
        <v>782</v>
      </c>
      <c r="F805" s="8" t="n">
        <f aca="false">INDEX($F:$F,$E805)*(2*B805/INDEX($B:$B,$E805)-C805/INDEX($C:$C,$E805))</f>
        <v>172.894037357312</v>
      </c>
      <c r="G805" s="9" t="n">
        <f aca="false">B805/B804-1</f>
        <v>-0.0239277822208124</v>
      </c>
      <c r="H805" s="9" t="n">
        <f aca="false">F805/F804-1</f>
        <v>-0.0127388397581706</v>
      </c>
      <c r="I805" s="9" t="n">
        <f aca="false">LN(B805/B804)</f>
        <v>-0.0242187016802211</v>
      </c>
      <c r="J805" s="9" t="n">
        <f aca="false">LN(F805/F804)</f>
        <v>-0.0128206745066924</v>
      </c>
      <c r="K805" s="9" t="n">
        <f aca="false">F805/F798-1</f>
        <v>-0.0174909467844088</v>
      </c>
      <c r="L805" s="9" t="n">
        <f aca="false">F805/F775-1</f>
        <v>-0.0583629131985475</v>
      </c>
      <c r="M805" s="9" t="n">
        <f aca="false">B805/B798-1</f>
        <v>-0.016189899703136</v>
      </c>
      <c r="N805" s="9" t="n">
        <f aca="false">B805/B775-1</f>
        <v>-0.139390321337744</v>
      </c>
      <c r="O805" s="8" t="n">
        <f aca="false">MAX(O804,F805)</f>
        <v>210.637827878512</v>
      </c>
      <c r="P805" s="9" t="n">
        <f aca="false">F805/O805-1</f>
        <v>-0.179188092192865</v>
      </c>
      <c r="Q805" s="8" t="n">
        <f aca="false">MAX(Q804,B805)</f>
        <v>4811.1564628872</v>
      </c>
      <c r="R805" s="9" t="n">
        <f aca="false">B805/Q805-1</f>
        <v>-0.476946557135111</v>
      </c>
      <c r="S805" s="9" t="n">
        <f aca="false">B805/INDEX($B:$B,$E805)-1</f>
        <v>-0.0963208174461719</v>
      </c>
      <c r="T805" s="0" t="n">
        <f aca="false">IF(AND($A805&gt;=CrashTest!$B$3,$A805&lt;=CrashTest!$C$3),1,IF(AND($A805&gt;=CrashTest!$B$4,$A805&lt;=CrashTest!$C$4),2,IF(AND($A805&gt;=CrashTest!$B$5,$A805&lt;=CrashTest!$C$5),3,IF(AND($A805&gt;=CrashTest!$B$6,$A805&lt;=CrashTest!$C$6),4,IF(AND($A805&gt;=CrashTest!$B$7,$A805&lt;=CrashTest!$C$7),5,0)))))</f>
        <v>0</v>
      </c>
      <c r="U805" s="8" t="str">
        <f aca="false">IF(T805=0,"",IF(T804=T805,MAX(U804,B805),B805))</f>
        <v/>
      </c>
      <c r="V805" s="9" t="str">
        <f aca="false">IF(T805=0,"",B805/U805-1)</f>
        <v/>
      </c>
      <c r="W805" s="8" t="str">
        <f aca="false">IF(T805=0,"",IF(T804=T805,MAX(W804,F805),F805))</f>
        <v/>
      </c>
      <c r="X805" s="9" t="str">
        <f aca="false">IF(T805=0,"",F805/W805-1)</f>
        <v/>
      </c>
    </row>
    <row r="806" customFormat="false" ht="15" hidden="false" customHeight="false" outlineLevel="0" collapsed="false">
      <c r="A806" s="5" t="n">
        <v>44634</v>
      </c>
      <c r="B806" s="6" t="n">
        <v>2589.37761689071</v>
      </c>
      <c r="C806" s="7" t="n">
        <v>1176.809061</v>
      </c>
      <c r="D806" s="0" t="n">
        <f aca="false">INT((ROW()-3)/30)</f>
        <v>26</v>
      </c>
      <c r="E806" s="0" t="n">
        <f aca="false">2+30*D806</f>
        <v>782</v>
      </c>
      <c r="F806" s="8" t="n">
        <f aca="false">INDEX($F:$F,$E806)*(2*B806/INDEX($B:$B,$E806)-C806/INDEX($C:$C,$E806))</f>
        <v>173.522273442952</v>
      </c>
      <c r="G806" s="9" t="n">
        <f aca="false">B806/B805-1</f>
        <v>0.0289632020304325</v>
      </c>
      <c r="H806" s="9" t="n">
        <f aca="false">F806/F805-1</f>
        <v>0.00363364807278876</v>
      </c>
      <c r="I806" s="9" t="n">
        <f aca="false">LN(B806/B805)</f>
        <v>0.0285516953091064</v>
      </c>
      <c r="J806" s="9" t="n">
        <f aca="false">LN(F806/F805)</f>
        <v>0.00362706232234182</v>
      </c>
      <c r="K806" s="9" t="n">
        <f aca="false">F806/F799-1</f>
        <v>-0.00952320789658034</v>
      </c>
      <c r="L806" s="9" t="n">
        <f aca="false">F806/F776-1</f>
        <v>-0.0506666467692964</v>
      </c>
      <c r="M806" s="9" t="n">
        <f aca="false">B806/B799-1</f>
        <v>0.0353366341168673</v>
      </c>
      <c r="N806" s="9" t="n">
        <f aca="false">B806/B776-1</f>
        <v>-0.110435125538536</v>
      </c>
      <c r="O806" s="8" t="n">
        <f aca="false">MAX(O805,F806)</f>
        <v>210.637827878512</v>
      </c>
      <c r="P806" s="9" t="n">
        <f aca="false">F806/O806-1</f>
        <v>-0.176205550585939</v>
      </c>
      <c r="Q806" s="8" t="n">
        <f aca="false">MAX(Q805,B806)</f>
        <v>4811.1564628872</v>
      </c>
      <c r="R806" s="9" t="n">
        <f aca="false">B806/Q806-1</f>
        <v>-0.461797254596702</v>
      </c>
      <c r="S806" s="9" t="n">
        <f aca="false">B806/INDEX($B:$B,$E806)-1</f>
        <v>-0.0701473747111693</v>
      </c>
      <c r="T806" s="0" t="n">
        <f aca="false">IF(AND($A806&gt;=CrashTest!$B$3,$A806&lt;=CrashTest!$C$3),1,IF(AND($A806&gt;=CrashTest!$B$4,$A806&lt;=CrashTest!$C$4),2,IF(AND($A806&gt;=CrashTest!$B$5,$A806&lt;=CrashTest!$C$5),3,IF(AND($A806&gt;=CrashTest!$B$6,$A806&lt;=CrashTest!$C$6),4,IF(AND($A806&gt;=CrashTest!$B$7,$A806&lt;=CrashTest!$C$7),5,0)))))</f>
        <v>0</v>
      </c>
      <c r="U806" s="8" t="str">
        <f aca="false">IF(T806=0,"",IF(T805=T806,MAX(U805,B806),B806))</f>
        <v/>
      </c>
      <c r="V806" s="9" t="str">
        <f aca="false">IF(T806=0,"",B806/U806-1)</f>
        <v/>
      </c>
      <c r="W806" s="8" t="str">
        <f aca="false">IF(T806=0,"",IF(T805=T806,MAX(W805,F806),F806))</f>
        <v/>
      </c>
      <c r="X806" s="9" t="str">
        <f aca="false">IF(T806=0,"",F806/W806-1)</f>
        <v/>
      </c>
    </row>
    <row r="807" customFormat="false" ht="15" hidden="false" customHeight="false" outlineLevel="0" collapsed="false">
      <c r="A807" s="5" t="n">
        <v>44635</v>
      </c>
      <c r="B807" s="6" t="n">
        <v>2621.23701899474</v>
      </c>
      <c r="C807" s="7" t="n">
        <v>1201.122118</v>
      </c>
      <c r="D807" s="0" t="n">
        <f aca="false">INT((ROW()-3)/30)</f>
        <v>26</v>
      </c>
      <c r="E807" s="0" t="n">
        <f aca="false">2+30*D807</f>
        <v>782</v>
      </c>
      <c r="F807" s="8" t="n">
        <f aca="false">INDEX($F:$F,$E807)*(2*B807/INDEX($B:$B,$E807)-C807/INDEX($C:$C,$E807))</f>
        <v>174.330802823182</v>
      </c>
      <c r="G807" s="9" t="n">
        <f aca="false">B807/B806-1</f>
        <v>0.0123038841056664</v>
      </c>
      <c r="H807" s="9" t="n">
        <f aca="false">F807/F806-1</f>
        <v>0.00465951352634719</v>
      </c>
      <c r="I807" s="9" t="n">
        <f aca="false">LN(B807/B806)</f>
        <v>0.0122288065268611</v>
      </c>
      <c r="J807" s="9" t="n">
        <f aca="false">LN(F807/F806)</f>
        <v>0.00464869159679343</v>
      </c>
      <c r="K807" s="9" t="n">
        <f aca="false">F807/F800-1</f>
        <v>-0.00489387706636935</v>
      </c>
      <c r="L807" s="9" t="n">
        <f aca="false">F807/F777-1</f>
        <v>-0.0489402315677038</v>
      </c>
      <c r="M807" s="9" t="n">
        <f aca="false">B807/B800-1</f>
        <v>0.016864282843186</v>
      </c>
      <c r="N807" s="9" t="n">
        <f aca="false">B807/B777-1</f>
        <v>-0.0900683235478039</v>
      </c>
      <c r="O807" s="8" t="n">
        <f aca="false">MAX(O806,F807)</f>
        <v>210.637827878512</v>
      </c>
      <c r="P807" s="9" t="n">
        <f aca="false">F807/O807-1</f>
        <v>-0.172367069205965</v>
      </c>
      <c r="Q807" s="8" t="n">
        <f aca="false">MAX(Q806,B807)</f>
        <v>4811.1564628872</v>
      </c>
      <c r="R807" s="9" t="n">
        <f aca="false">B807/Q807-1</f>
        <v>-0.455175270391909</v>
      </c>
      <c r="S807" s="9" t="n">
        <f aca="false">B807/INDEX($B:$B,$E807)-1</f>
        <v>-0.0587065757742659</v>
      </c>
      <c r="T807" s="0" t="n">
        <f aca="false">IF(AND($A807&gt;=CrashTest!$B$3,$A807&lt;=CrashTest!$C$3),1,IF(AND($A807&gt;=CrashTest!$B$4,$A807&lt;=CrashTest!$C$4),2,IF(AND($A807&gt;=CrashTest!$B$5,$A807&lt;=CrashTest!$C$5),3,IF(AND($A807&gt;=CrashTest!$B$6,$A807&lt;=CrashTest!$C$6),4,IF(AND($A807&gt;=CrashTest!$B$7,$A807&lt;=CrashTest!$C$7),5,0)))))</f>
        <v>0</v>
      </c>
      <c r="U807" s="8" t="str">
        <f aca="false">IF(T807=0,"",IF(T806=T807,MAX(U806,B807),B807))</f>
        <v/>
      </c>
      <c r="V807" s="9" t="str">
        <f aca="false">IF(T807=0,"",B807/U807-1)</f>
        <v/>
      </c>
      <c r="W807" s="8" t="str">
        <f aca="false">IF(T807=0,"",IF(T806=T807,MAX(W806,F807),F807))</f>
        <v/>
      </c>
      <c r="X807" s="9" t="str">
        <f aca="false">IF(T807=0,"",F807/W807-1)</f>
        <v/>
      </c>
    </row>
    <row r="808" customFormat="false" ht="15" hidden="false" customHeight="false" outlineLevel="0" collapsed="false">
      <c r="A808" s="5" t="n">
        <v>44636</v>
      </c>
      <c r="B808" s="6" t="n">
        <v>2768.91552717709</v>
      </c>
      <c r="C808" s="7" t="n">
        <v>1317.518993</v>
      </c>
      <c r="D808" s="0" t="n">
        <f aca="false">INT((ROW()-3)/30)</f>
        <v>26</v>
      </c>
      <c r="E808" s="0" t="n">
        <f aca="false">2+30*D808</f>
        <v>782</v>
      </c>
      <c r="F808" s="8" t="n">
        <f aca="false">INDEX($F:$F,$E808)*(2*B808/INDEX($B:$B,$E808)-C808/INDEX($C:$C,$E808))</f>
        <v>177.579761280656</v>
      </c>
      <c r="G808" s="9" t="n">
        <f aca="false">B808/B807-1</f>
        <v>0.0563392425454854</v>
      </c>
      <c r="H808" s="9" t="n">
        <f aca="false">F808/F807-1</f>
        <v>0.0186367435063597</v>
      </c>
      <c r="I808" s="9" t="n">
        <f aca="false">LN(B808/B807)</f>
        <v>0.0548093861040604</v>
      </c>
      <c r="J808" s="9" t="n">
        <f aca="false">LN(F808/F807)</f>
        <v>0.0184652073745713</v>
      </c>
      <c r="K808" s="9" t="n">
        <f aca="false">F808/F801-1</f>
        <v>0.000842967322122634</v>
      </c>
      <c r="L808" s="9" t="n">
        <f aca="false">F808/F778-1</f>
        <v>-0.0330030829354979</v>
      </c>
      <c r="M808" s="9" t="n">
        <f aca="false">B808/B801-1</f>
        <v>0.015381258830838</v>
      </c>
      <c r="N808" s="9" t="n">
        <f aca="false">B808/B778-1</f>
        <v>-0.0570046767577479</v>
      </c>
      <c r="O808" s="8" t="n">
        <f aca="false">MAX(O807,F808)</f>
        <v>210.637827878512</v>
      </c>
      <c r="P808" s="9" t="n">
        <f aca="false">F808/O808-1</f>
        <v>-0.15694268655734</v>
      </c>
      <c r="Q808" s="8" t="n">
        <f aca="false">MAX(Q807,B808)</f>
        <v>4811.1564628872</v>
      </c>
      <c r="R808" s="9" t="n">
        <f aca="false">B808/Q808-1</f>
        <v>-0.42448025780574</v>
      </c>
      <c r="S808" s="9" t="n">
        <f aca="false">B808/INDEX($B:$B,$E808)-1</f>
        <v>-0.00567481724034169</v>
      </c>
      <c r="T808" s="0" t="n">
        <f aca="false">IF(AND($A808&gt;=CrashTest!$B$3,$A808&lt;=CrashTest!$C$3),1,IF(AND($A808&gt;=CrashTest!$B$4,$A808&lt;=CrashTest!$C$4),2,IF(AND($A808&gt;=CrashTest!$B$5,$A808&lt;=CrashTest!$C$5),3,IF(AND($A808&gt;=CrashTest!$B$6,$A808&lt;=CrashTest!$C$6),4,IF(AND($A808&gt;=CrashTest!$B$7,$A808&lt;=CrashTest!$C$7),5,0)))))</f>
        <v>0</v>
      </c>
      <c r="U808" s="8" t="str">
        <f aca="false">IF(T808=0,"",IF(T807=T808,MAX(U807,B808),B808))</f>
        <v/>
      </c>
      <c r="V808" s="9" t="str">
        <f aca="false">IF(T808=0,"",B808/U808-1)</f>
        <v/>
      </c>
      <c r="W808" s="8" t="str">
        <f aca="false">IF(T808=0,"",IF(T807=T808,MAX(W807,F808),F808))</f>
        <v/>
      </c>
      <c r="X808" s="9" t="str">
        <f aca="false">IF(T808=0,"",F808/W808-1)</f>
        <v/>
      </c>
    </row>
    <row r="809" customFormat="false" ht="15" hidden="false" customHeight="false" outlineLevel="0" collapsed="false">
      <c r="A809" s="5" t="n">
        <v>44637</v>
      </c>
      <c r="B809" s="6" t="n">
        <v>2816.07112390415</v>
      </c>
      <c r="C809" s="7" t="n">
        <v>1345.037441</v>
      </c>
      <c r="D809" s="0" t="n">
        <f aca="false">INT((ROW()-3)/30)</f>
        <v>26</v>
      </c>
      <c r="E809" s="0" t="n">
        <f aca="false">2+30*D809</f>
        <v>782</v>
      </c>
      <c r="F809" s="8" t="n">
        <f aca="false">INDEX($F:$F,$E809)*(2*B809/INDEX($B:$B,$E809)-C809/INDEX($C:$C,$E809))</f>
        <v>179.918680982644</v>
      </c>
      <c r="G809" s="9" t="n">
        <f aca="false">B809/B808-1</f>
        <v>0.017030348619965</v>
      </c>
      <c r="H809" s="9" t="n">
        <f aca="false">F809/F808-1</f>
        <v>0.01317109385169</v>
      </c>
      <c r="I809" s="9" t="n">
        <f aca="false">LN(B809/B808)</f>
        <v>0.016886957938746</v>
      </c>
      <c r="J809" s="9" t="n">
        <f aca="false">LN(F809/F808)</f>
        <v>0.013085109180265</v>
      </c>
      <c r="K809" s="9" t="n">
        <f aca="false">F809/F802-1</f>
        <v>0.0246216188431803</v>
      </c>
      <c r="L809" s="9" t="n">
        <f aca="false">F809/F779-1</f>
        <v>-0.0479435020737162</v>
      </c>
      <c r="M809" s="9" t="n">
        <f aca="false">B809/B802-1</f>
        <v>0.0783713035976532</v>
      </c>
      <c r="N809" s="9" t="n">
        <f aca="false">B809/B779-1</f>
        <v>-0.113120592671492</v>
      </c>
      <c r="O809" s="8" t="n">
        <f aca="false">MAX(O808,F809)</f>
        <v>210.637827878512</v>
      </c>
      <c r="P809" s="9" t="n">
        <f aca="false">F809/O809-1</f>
        <v>-0.145838699559633</v>
      </c>
      <c r="Q809" s="8" t="n">
        <f aca="false">MAX(Q808,B809)</f>
        <v>4811.1564628872</v>
      </c>
      <c r="R809" s="9" t="n">
        <f aca="false">B809/Q809-1</f>
        <v>-0.414678955958499</v>
      </c>
      <c r="S809" s="9" t="n">
        <f aca="false">B809/INDEX($B:$B,$E809)-1</f>
        <v>0.0112588872636659</v>
      </c>
      <c r="T809" s="0" t="n">
        <f aca="false">IF(AND($A809&gt;=CrashTest!$B$3,$A809&lt;=CrashTest!$C$3),1,IF(AND($A809&gt;=CrashTest!$B$4,$A809&lt;=CrashTest!$C$4),2,IF(AND($A809&gt;=CrashTest!$B$5,$A809&lt;=CrashTest!$C$5),3,IF(AND($A809&gt;=CrashTest!$B$6,$A809&lt;=CrashTest!$C$6),4,IF(AND($A809&gt;=CrashTest!$B$7,$A809&lt;=CrashTest!$C$7),5,0)))))</f>
        <v>0</v>
      </c>
      <c r="U809" s="8" t="str">
        <f aca="false">IF(T809=0,"",IF(T808=T809,MAX(U808,B809),B809))</f>
        <v/>
      </c>
      <c r="V809" s="9" t="str">
        <f aca="false">IF(T809=0,"",B809/U809-1)</f>
        <v/>
      </c>
      <c r="W809" s="8" t="str">
        <f aca="false">IF(T809=0,"",IF(T808=T809,MAX(W808,F809),F809))</f>
        <v/>
      </c>
      <c r="X809" s="9" t="str">
        <f aca="false">IF(T809=0,"",F809/W809-1)</f>
        <v/>
      </c>
    </row>
    <row r="810" customFormat="false" ht="15" hidden="false" customHeight="false" outlineLevel="0" collapsed="false">
      <c r="A810" s="5" t="n">
        <v>44638</v>
      </c>
      <c r="B810" s="6" t="n">
        <v>2945.90649006429</v>
      </c>
      <c r="C810" s="7" t="n">
        <v>1426.879927</v>
      </c>
      <c r="D810" s="0" t="n">
        <f aca="false">INT((ROW()-3)/30)</f>
        <v>26</v>
      </c>
      <c r="E810" s="0" t="n">
        <f aca="false">2+30*D810</f>
        <v>782</v>
      </c>
      <c r="F810" s="8" t="n">
        <f aca="false">INDEX($F:$F,$E810)*(2*B810/INDEX($B:$B,$E810)-C810/INDEX($C:$C,$E810))</f>
        <v>185.539085934259</v>
      </c>
      <c r="G810" s="9" t="n">
        <f aca="false">B810/B809-1</f>
        <v>0.0461051445249503</v>
      </c>
      <c r="H810" s="9" t="n">
        <f aca="false">F810/F809-1</f>
        <v>0.0312385846812517</v>
      </c>
      <c r="I810" s="9" t="n">
        <f aca="false">LN(B810/B809)</f>
        <v>0.0450738811692227</v>
      </c>
      <c r="J810" s="9" t="n">
        <f aca="false">LN(F810/F809)</f>
        <v>0.0307605892054891</v>
      </c>
      <c r="K810" s="9" t="n">
        <f aca="false">F810/F803-1</f>
        <v>0.0601703315887601</v>
      </c>
      <c r="L810" s="9" t="n">
        <f aca="false">F810/F780-1</f>
        <v>-0.0264873749882758</v>
      </c>
      <c r="M810" s="9" t="n">
        <f aca="false">B810/B803-1</f>
        <v>0.149574054451116</v>
      </c>
      <c r="N810" s="9" t="n">
        <f aca="false">B810/B780-1</f>
        <v>-0.0619704975981412</v>
      </c>
      <c r="O810" s="8" t="n">
        <f aca="false">MAX(O809,F810)</f>
        <v>210.637827878512</v>
      </c>
      <c r="P810" s="9" t="n">
        <f aca="false">F810/O810-1</f>
        <v>-0.119155909444378</v>
      </c>
      <c r="Q810" s="8" t="n">
        <f aca="false">MAX(Q809,B810)</f>
        <v>4811.1564628872</v>
      </c>
      <c r="R810" s="9" t="n">
        <f aca="false">B810/Q810-1</f>
        <v>-0.387692644629471</v>
      </c>
      <c r="S810" s="9" t="n">
        <f aca="false">B810/INDEX($B:$B,$E810)-1</f>
        <v>0.0578831244130975</v>
      </c>
      <c r="T810" s="0" t="n">
        <f aca="false">IF(AND($A810&gt;=CrashTest!$B$3,$A810&lt;=CrashTest!$C$3),1,IF(AND($A810&gt;=CrashTest!$B$4,$A810&lt;=CrashTest!$C$4),2,IF(AND($A810&gt;=CrashTest!$B$5,$A810&lt;=CrashTest!$C$5),3,IF(AND($A810&gt;=CrashTest!$B$6,$A810&lt;=CrashTest!$C$6),4,IF(AND($A810&gt;=CrashTest!$B$7,$A810&lt;=CrashTest!$C$7),5,0)))))</f>
        <v>0</v>
      </c>
      <c r="U810" s="8" t="str">
        <f aca="false">IF(T810=0,"",IF(T809=T810,MAX(U809,B810),B810))</f>
        <v/>
      </c>
      <c r="V810" s="9" t="str">
        <f aca="false">IF(T810=0,"",B810/U810-1)</f>
        <v/>
      </c>
      <c r="W810" s="8" t="str">
        <f aca="false">IF(T810=0,"",IF(T809=T810,MAX(W809,F810),F810))</f>
        <v/>
      </c>
      <c r="X810" s="9" t="str">
        <f aca="false">IF(T810=0,"",F810/W810-1)</f>
        <v/>
      </c>
    </row>
    <row r="811" customFormat="false" ht="15" hidden="false" customHeight="false" outlineLevel="0" collapsed="false">
      <c r="A811" s="5" t="n">
        <v>44639</v>
      </c>
      <c r="B811" s="6" t="n">
        <v>2948.82827971946</v>
      </c>
      <c r="C811" s="7" t="n">
        <v>1423.852093</v>
      </c>
      <c r="D811" s="0" t="n">
        <f aca="false">INT((ROW()-3)/30)</f>
        <v>26</v>
      </c>
      <c r="E811" s="0" t="n">
        <f aca="false">2+30*D811</f>
        <v>782</v>
      </c>
      <c r="F811" s="8" t="n">
        <f aca="false">INDEX($F:$F,$E811)*(2*B811/INDEX($B:$B,$E811)-C811/INDEX($C:$C,$E811))</f>
        <v>186.322425006109</v>
      </c>
      <c r="G811" s="9" t="n">
        <f aca="false">B811/B810-1</f>
        <v>0.000991813441812983</v>
      </c>
      <c r="H811" s="9" t="n">
        <f aca="false">F811/F810-1</f>
        <v>0.004221962547166</v>
      </c>
      <c r="I811" s="9" t="n">
        <f aca="false">LN(B811/B810)</f>
        <v>0.000991321919833193</v>
      </c>
      <c r="J811" s="9" t="n">
        <f aca="false">LN(F811/F810)</f>
        <v>0.00421307506957489</v>
      </c>
      <c r="K811" s="9" t="n">
        <f aca="false">F811/F804-1</f>
        <v>0.063940065847637</v>
      </c>
      <c r="L811" s="9" t="n">
        <f aca="false">F811/F781-1</f>
        <v>0.042495947371465</v>
      </c>
      <c r="M811" s="9" t="n">
        <f aca="false">B811/B804-1</f>
        <v>0.143762592390836</v>
      </c>
      <c r="N811" s="9" t="n">
        <f aca="false">B811/B781-1</f>
        <v>0.0210683305410073</v>
      </c>
      <c r="O811" s="8" t="n">
        <f aca="false">MAX(O810,F811)</f>
        <v>210.637827878512</v>
      </c>
      <c r="P811" s="9" t="n">
        <f aca="false">F811/O811-1</f>
        <v>-0.11543701868416</v>
      </c>
      <c r="Q811" s="8" t="n">
        <f aca="false">MAX(Q810,B811)</f>
        <v>4811.1564628872</v>
      </c>
      <c r="R811" s="9" t="n">
        <f aca="false">B811/Q811-1</f>
        <v>-0.387085349963894</v>
      </c>
      <c r="S811" s="9" t="n">
        <f aca="false">B811/INDEX($B:$B,$E811)-1</f>
        <v>0.0589323471157575</v>
      </c>
      <c r="T811" s="0" t="n">
        <f aca="false">IF(AND($A811&gt;=CrashTest!$B$3,$A811&lt;=CrashTest!$C$3),1,IF(AND($A811&gt;=CrashTest!$B$4,$A811&lt;=CrashTest!$C$4),2,IF(AND($A811&gt;=CrashTest!$B$5,$A811&lt;=CrashTest!$C$5),3,IF(AND($A811&gt;=CrashTest!$B$6,$A811&lt;=CrashTest!$C$6),4,IF(AND($A811&gt;=CrashTest!$B$7,$A811&lt;=CrashTest!$C$7),5,0)))))</f>
        <v>0</v>
      </c>
      <c r="U811" s="8" t="str">
        <f aca="false">IF(T811=0,"",IF(T810=T811,MAX(U810,B811),B811))</f>
        <v/>
      </c>
      <c r="V811" s="9" t="str">
        <f aca="false">IF(T811=0,"",B811/U811-1)</f>
        <v/>
      </c>
      <c r="W811" s="8" t="str">
        <f aca="false">IF(T811=0,"",IF(T810=T811,MAX(W810,F811),F811))</f>
        <v/>
      </c>
      <c r="X811" s="9" t="str">
        <f aca="false">IF(T811=0,"",F811/W811-1)</f>
        <v/>
      </c>
    </row>
    <row r="812" customFormat="false" ht="15" hidden="false" customHeight="false" outlineLevel="0" collapsed="false">
      <c r="A812" s="5" t="n">
        <v>44640</v>
      </c>
      <c r="B812" s="6" t="n">
        <v>2861.81527405026</v>
      </c>
      <c r="C812" s="7" t="n">
        <v>1370.82628</v>
      </c>
      <c r="D812" s="0" t="n">
        <f aca="false">INT((ROW()-3)/30)</f>
        <v>26</v>
      </c>
      <c r="E812" s="0" t="n">
        <f aca="false">2+30*D812</f>
        <v>782</v>
      </c>
      <c r="F812" s="8" t="n">
        <f aca="false">INDEX($F:$F,$E812)*(2*B812/INDEX($B:$B,$E812)-C812/INDEX($C:$C,$E812))</f>
        <v>182.309794139195</v>
      </c>
      <c r="G812" s="9" t="n">
        <f aca="false">B812/B811-1</f>
        <v>-0.0295076543682219</v>
      </c>
      <c r="H812" s="9" t="n">
        <f aca="false">F812/F811-1</f>
        <v>-0.0215359523513227</v>
      </c>
      <c r="I812" s="9" t="n">
        <f aca="false">LN(B812/B811)</f>
        <v>-0.0299517634399523</v>
      </c>
      <c r="J812" s="9" t="n">
        <f aca="false">LN(F812/F811)</f>
        <v>-0.0217712351320307</v>
      </c>
      <c r="K812" s="9" t="n">
        <f aca="false">F812/F805-1</f>
        <v>0.054459696388623</v>
      </c>
      <c r="L812" s="9" t="n">
        <f aca="false">F812/F782-1</f>
        <v>0.0204083235284629</v>
      </c>
      <c r="M812" s="9" t="n">
        <f aca="false">B812/B805-1</f>
        <v>0.137224091533747</v>
      </c>
      <c r="N812" s="9" t="n">
        <f aca="false">B812/B782-1</f>
        <v>0.0276857374177357</v>
      </c>
      <c r="O812" s="8" t="n">
        <f aca="false">MAX(O811,F812)</f>
        <v>210.637827878512</v>
      </c>
      <c r="P812" s="9" t="n">
        <f aca="false">F812/O812-1</f>
        <v>-0.134486924901522</v>
      </c>
      <c r="Q812" s="8" t="n">
        <f aca="false">MAX(Q811,B812)</f>
        <v>4811.1564628872</v>
      </c>
      <c r="R812" s="9" t="n">
        <f aca="false">B812/Q812-1</f>
        <v>-0.405171023614379</v>
      </c>
      <c r="S812" s="9" t="n">
        <f aca="false">B812/INDEX($B:$B,$E812)-1</f>
        <v>0.0276857374177357</v>
      </c>
      <c r="T812" s="0" t="n">
        <f aca="false">IF(AND($A812&gt;=CrashTest!$B$3,$A812&lt;=CrashTest!$C$3),1,IF(AND($A812&gt;=CrashTest!$B$4,$A812&lt;=CrashTest!$C$4),2,IF(AND($A812&gt;=CrashTest!$B$5,$A812&lt;=CrashTest!$C$5),3,IF(AND($A812&gt;=CrashTest!$B$6,$A812&lt;=CrashTest!$C$6),4,IF(AND($A812&gt;=CrashTest!$B$7,$A812&lt;=CrashTest!$C$7),5,0)))))</f>
        <v>0</v>
      </c>
      <c r="U812" s="8" t="str">
        <f aca="false">IF(T812=0,"",IF(T811=T812,MAX(U811,B812),B812))</f>
        <v/>
      </c>
      <c r="V812" s="9" t="str">
        <f aca="false">IF(T812=0,"",B812/U812-1)</f>
        <v/>
      </c>
      <c r="W812" s="8" t="str">
        <f aca="false">IF(T812=0,"",IF(T811=T812,MAX(W811,F812),F812))</f>
        <v/>
      </c>
      <c r="X812" s="9" t="str">
        <f aca="false">IF(T812=0,"",F812/W812-1)</f>
        <v/>
      </c>
    </row>
    <row r="813" customFormat="false" ht="15" hidden="false" customHeight="false" outlineLevel="0" collapsed="false">
      <c r="A813" s="5" t="n">
        <v>44641</v>
      </c>
      <c r="B813" s="6" t="n">
        <v>2898.31257539451</v>
      </c>
      <c r="C813" s="7" t="n">
        <v>1395.808697</v>
      </c>
      <c r="D813" s="0" t="n">
        <f aca="false">INT((ROW()-3)/30)</f>
        <v>27</v>
      </c>
      <c r="E813" s="0" t="n">
        <f aca="false">2+30*D813</f>
        <v>812</v>
      </c>
      <c r="F813" s="8" t="n">
        <f aca="false">INDEX($F:$F,$E813)*(2*B813/INDEX($B:$B,$E813)-C813/INDEX($C:$C,$E813))</f>
        <v>183.637383143409</v>
      </c>
      <c r="G813" s="9" t="n">
        <f aca="false">B813/B812-1</f>
        <v>0.012753199577622</v>
      </c>
      <c r="H813" s="9" t="n">
        <f aca="false">F813/F812-1</f>
        <v>0.00728204982339431</v>
      </c>
      <c r="I813" s="9" t="n">
        <f aca="false">LN(B813/B812)</f>
        <v>0.0126725623922628</v>
      </c>
      <c r="J813" s="9" t="n">
        <f aca="false">LN(F813/F812)</f>
        <v>0.00725566371776963</v>
      </c>
      <c r="K813" s="9" t="n">
        <f aca="false">F813/F806-1</f>
        <v>0.0582928606210444</v>
      </c>
      <c r="L813" s="9" t="n">
        <f aca="false">F813/F783-1</f>
        <v>0.037042422039524</v>
      </c>
      <c r="M813" s="9" t="n">
        <f aca="false">B813/B806-1</f>
        <v>0.119308576890676</v>
      </c>
      <c r="N813" s="9" t="n">
        <f aca="false">B813/B783-1</f>
        <v>0.0510290007770924</v>
      </c>
      <c r="O813" s="8" t="n">
        <f aca="false">MAX(O812,F813)</f>
        <v>210.637827878512</v>
      </c>
      <c r="P813" s="9" t="n">
        <f aca="false">F813/O813-1</f>
        <v>-0.128184215565856</v>
      </c>
      <c r="Q813" s="8" t="n">
        <f aca="false">MAX(Q812,B813)</f>
        <v>4811.1564628872</v>
      </c>
      <c r="R813" s="9" t="n">
        <f aca="false">B813/Q813-1</f>
        <v>-0.39758505096398</v>
      </c>
      <c r="S813" s="9" t="n">
        <f aca="false">B813/INDEX($B:$B,$E813)-1</f>
        <v>0.012753199577622</v>
      </c>
      <c r="T813" s="0" t="n">
        <f aca="false">IF(AND($A813&gt;=CrashTest!$B$3,$A813&lt;=CrashTest!$C$3),1,IF(AND($A813&gt;=CrashTest!$B$4,$A813&lt;=CrashTest!$C$4),2,IF(AND($A813&gt;=CrashTest!$B$5,$A813&lt;=CrashTest!$C$5),3,IF(AND($A813&gt;=CrashTest!$B$6,$A813&lt;=CrashTest!$C$6),4,IF(AND($A813&gt;=CrashTest!$B$7,$A813&lt;=CrashTest!$C$7),5,0)))))</f>
        <v>0</v>
      </c>
      <c r="U813" s="8" t="str">
        <f aca="false">IF(T813=0,"",IF(T812=T813,MAX(U812,B813),B813))</f>
        <v/>
      </c>
      <c r="V813" s="9" t="str">
        <f aca="false">IF(T813=0,"",B813/U813-1)</f>
        <v/>
      </c>
      <c r="W813" s="8" t="str">
        <f aca="false">IF(T813=0,"",IF(T812=T813,MAX(W812,F813),F813))</f>
        <v/>
      </c>
      <c r="X813" s="9" t="str">
        <f aca="false">IF(T813=0,"",F813/W813-1)</f>
        <v/>
      </c>
    </row>
    <row r="814" customFormat="false" ht="15" hidden="false" customHeight="false" outlineLevel="0" collapsed="false">
      <c r="A814" s="5" t="n">
        <v>44642</v>
      </c>
      <c r="B814" s="6" t="n">
        <v>2976.63482524839</v>
      </c>
      <c r="C814" s="7" t="n">
        <v>1465.290686</v>
      </c>
      <c r="D814" s="0" t="n">
        <f aca="false">INT((ROW()-3)/30)</f>
        <v>27</v>
      </c>
      <c r="E814" s="0" t="n">
        <f aca="false">2+30*D814</f>
        <v>812</v>
      </c>
      <c r="F814" s="8" t="n">
        <f aca="false">INDEX($F:$F,$E814)*(2*B814/INDEX($B:$B,$E814)-C814/INDEX($C:$C,$E814))</f>
        <v>184.375710879541</v>
      </c>
      <c r="G814" s="9" t="n">
        <f aca="false">B814/B813-1</f>
        <v>0.0270233964820785</v>
      </c>
      <c r="H814" s="9" t="n">
        <f aca="false">F814/F813-1</f>
        <v>0.00402057426158775</v>
      </c>
      <c r="I814" s="9" t="n">
        <f aca="false">LN(B814/B813)</f>
        <v>0.0266647120716212</v>
      </c>
      <c r="J814" s="9" t="n">
        <f aca="false">LN(F814/F813)</f>
        <v>0.00401251335199138</v>
      </c>
      <c r="K814" s="9" t="n">
        <f aca="false">F814/F807-1</f>
        <v>0.0576198118386844</v>
      </c>
      <c r="L814" s="9" t="n">
        <f aca="false">F814/F784-1</f>
        <v>0.0344230148054372</v>
      </c>
      <c r="M814" s="9" t="n">
        <f aca="false">B814/B807-1</f>
        <v>0.135584002392102</v>
      </c>
      <c r="N814" s="9" t="n">
        <f aca="false">B814/B784-1</f>
        <v>0.129057544308047</v>
      </c>
      <c r="O814" s="8" t="n">
        <f aca="false">MAX(O813,F814)</f>
        <v>210.637827878512</v>
      </c>
      <c r="P814" s="9" t="n">
        <f aca="false">F814/O814-1</f>
        <v>-0.124679015462114</v>
      </c>
      <c r="Q814" s="8" t="n">
        <f aca="false">MAX(Q813,B814)</f>
        <v>4811.1564628872</v>
      </c>
      <c r="R814" s="9" t="n">
        <f aca="false">B814/Q814-1</f>
        <v>-0.381305752949449</v>
      </c>
      <c r="S814" s="9" t="n">
        <f aca="false">B814/INDEX($B:$B,$E814)-1</f>
        <v>0.0401212308283017</v>
      </c>
      <c r="T814" s="0" t="n">
        <f aca="false">IF(AND($A814&gt;=CrashTest!$B$3,$A814&lt;=CrashTest!$C$3),1,IF(AND($A814&gt;=CrashTest!$B$4,$A814&lt;=CrashTest!$C$4),2,IF(AND($A814&gt;=CrashTest!$B$5,$A814&lt;=CrashTest!$C$5),3,IF(AND($A814&gt;=CrashTest!$B$6,$A814&lt;=CrashTest!$C$6),4,IF(AND($A814&gt;=CrashTest!$B$7,$A814&lt;=CrashTest!$C$7),5,0)))))</f>
        <v>0</v>
      </c>
      <c r="U814" s="8" t="str">
        <f aca="false">IF(T814=0,"",IF(T813=T814,MAX(U813,B814),B814))</f>
        <v/>
      </c>
      <c r="V814" s="9" t="str">
        <f aca="false">IF(T814=0,"",B814/U814-1)</f>
        <v/>
      </c>
      <c r="W814" s="8" t="str">
        <f aca="false">IF(T814=0,"",IF(T813=T814,MAX(W813,F814),F814))</f>
        <v/>
      </c>
      <c r="X814" s="9" t="str">
        <f aca="false">IF(T814=0,"",F814/W814-1)</f>
        <v/>
      </c>
    </row>
    <row r="815" customFormat="false" ht="15" hidden="false" customHeight="false" outlineLevel="0" collapsed="false">
      <c r="A815" s="5" t="n">
        <v>44643</v>
      </c>
      <c r="B815" s="6" t="n">
        <v>3021.12716715371</v>
      </c>
      <c r="C815" s="7" t="n">
        <v>1524.84423</v>
      </c>
      <c r="D815" s="0" t="n">
        <f aca="false">INT((ROW()-3)/30)</f>
        <v>27</v>
      </c>
      <c r="E815" s="0" t="n">
        <f aca="false">2+30*D815</f>
        <v>812</v>
      </c>
      <c r="F815" s="8" t="n">
        <f aca="false">INDEX($F:$F,$E815)*(2*B815/INDEX($B:$B,$E815)-C815/INDEX($C:$C,$E815))</f>
        <v>182.124230851087</v>
      </c>
      <c r="G815" s="9" t="n">
        <f aca="false">B815/B814-1</f>
        <v>0.0149471952447535</v>
      </c>
      <c r="H815" s="9" t="n">
        <f aca="false">F815/F814-1</f>
        <v>-0.0122113700211053</v>
      </c>
      <c r="I815" s="9" t="n">
        <f aca="false">LN(B815/B814)</f>
        <v>0.0148365867510298</v>
      </c>
      <c r="J815" s="9" t="n">
        <f aca="false">LN(F815/F814)</f>
        <v>-0.0122865413904362</v>
      </c>
      <c r="K815" s="9" t="n">
        <f aca="false">F815/F808-1</f>
        <v>0.0255911458471241</v>
      </c>
      <c r="L815" s="9" t="n">
        <f aca="false">F815/F785-1</f>
        <v>0.0276664184637667</v>
      </c>
      <c r="M815" s="9" t="n">
        <f aca="false">B815/B808-1</f>
        <v>0.0910867946317415</v>
      </c>
      <c r="N815" s="9" t="n">
        <f aca="false">B815/B785-1</f>
        <v>0.171491632098634</v>
      </c>
      <c r="O815" s="8" t="n">
        <f aca="false">MAX(O814,F815)</f>
        <v>210.637827878512</v>
      </c>
      <c r="P815" s="9" t="n">
        <f aca="false">F815/O815-1</f>
        <v>-0.135367883891544</v>
      </c>
      <c r="Q815" s="8" t="n">
        <f aca="false">MAX(Q814,B815)</f>
        <v>4811.1564628872</v>
      </c>
      <c r="R815" s="9" t="n">
        <f aca="false">B815/Q815-1</f>
        <v>-0.372058009241978</v>
      </c>
      <c r="S815" s="9" t="n">
        <f aca="false">B815/INDEX($B:$B,$E815)-1</f>
        <v>0.0556681259437055</v>
      </c>
      <c r="T815" s="0" t="n">
        <f aca="false">IF(AND($A815&gt;=CrashTest!$B$3,$A815&lt;=CrashTest!$C$3),1,IF(AND($A815&gt;=CrashTest!$B$4,$A815&lt;=CrashTest!$C$4),2,IF(AND($A815&gt;=CrashTest!$B$5,$A815&lt;=CrashTest!$C$5),3,IF(AND($A815&gt;=CrashTest!$B$6,$A815&lt;=CrashTest!$C$6),4,IF(AND($A815&gt;=CrashTest!$B$7,$A815&lt;=CrashTest!$C$7),5,0)))))</f>
        <v>0</v>
      </c>
      <c r="U815" s="8" t="str">
        <f aca="false">IF(T815=0,"",IF(T814=T815,MAX(U814,B815),B815))</f>
        <v/>
      </c>
      <c r="V815" s="9" t="str">
        <f aca="false">IF(T815=0,"",B815/U815-1)</f>
        <v/>
      </c>
      <c r="W815" s="8" t="str">
        <f aca="false">IF(T815=0,"",IF(T814=T815,MAX(W814,F815),F815))</f>
        <v/>
      </c>
      <c r="X815" s="9" t="str">
        <f aca="false">IF(T815=0,"",F815/W815-1)</f>
        <v/>
      </c>
    </row>
    <row r="816" customFormat="false" ht="15" hidden="false" customHeight="false" outlineLevel="0" collapsed="false">
      <c r="A816" s="5" t="n">
        <v>44644</v>
      </c>
      <c r="B816" s="6" t="n">
        <v>3110.07358153127</v>
      </c>
      <c r="C816" s="7" t="n">
        <v>1588.836261</v>
      </c>
      <c r="D816" s="0" t="n">
        <f aca="false">INT((ROW()-3)/30)</f>
        <v>27</v>
      </c>
      <c r="E816" s="0" t="n">
        <f aca="false">2+30*D816</f>
        <v>812</v>
      </c>
      <c r="F816" s="8" t="n">
        <f aca="false">INDEX($F:$F,$E816)*(2*B816/INDEX($B:$B,$E816)-C816/INDEX($C:$C,$E816))</f>
        <v>184.946291402128</v>
      </c>
      <c r="G816" s="9" t="n">
        <f aca="false">B816/B815-1</f>
        <v>0.0294414665309699</v>
      </c>
      <c r="H816" s="9" t="n">
        <f aca="false">F816/F815-1</f>
        <v>0.0154952503456209</v>
      </c>
      <c r="I816" s="9" t="n">
        <f aca="false">LN(B816/B815)</f>
        <v>0.0290163896585203</v>
      </c>
      <c r="J816" s="9" t="n">
        <f aca="false">LN(F816/F815)</f>
        <v>0.0153764248689409</v>
      </c>
      <c r="K816" s="9" t="n">
        <f aca="false">F816/F809-1</f>
        <v>0.0279437932293909</v>
      </c>
      <c r="L816" s="9" t="n">
        <f aca="false">F816/F786-1</f>
        <v>0.0484865405706263</v>
      </c>
      <c r="M816" s="9" t="n">
        <f aca="false">B816/B809-1</f>
        <v>0.104401644948342</v>
      </c>
      <c r="N816" s="9" t="n">
        <f aca="false">B816/B786-1</f>
        <v>0.179743224078195</v>
      </c>
      <c r="O816" s="8" t="n">
        <f aca="false">MAX(O815,F816)</f>
        <v>210.637827878512</v>
      </c>
      <c r="P816" s="9" t="n">
        <f aca="false">F816/O816-1</f>
        <v>-0.12197019279558</v>
      </c>
      <c r="Q816" s="8" t="n">
        <f aca="false">MAX(Q815,B816)</f>
        <v>4811.1564628872</v>
      </c>
      <c r="R816" s="9" t="n">
        <f aca="false">B816/Q816-1</f>
        <v>-0.353570476137685</v>
      </c>
      <c r="S816" s="9" t="n">
        <f aca="false">B816/INDEX($B:$B,$E816)-1</f>
        <v>0.086748543741489</v>
      </c>
      <c r="T816" s="0" t="n">
        <f aca="false">IF(AND($A816&gt;=CrashTest!$B$3,$A816&lt;=CrashTest!$C$3),1,IF(AND($A816&gt;=CrashTest!$B$4,$A816&lt;=CrashTest!$C$4),2,IF(AND($A816&gt;=CrashTest!$B$5,$A816&lt;=CrashTest!$C$5),3,IF(AND($A816&gt;=CrashTest!$B$6,$A816&lt;=CrashTest!$C$6),4,IF(AND($A816&gt;=CrashTest!$B$7,$A816&lt;=CrashTest!$C$7),5,0)))))</f>
        <v>0</v>
      </c>
      <c r="U816" s="8" t="str">
        <f aca="false">IF(T816=0,"",IF(T815=T816,MAX(U815,B816),B816))</f>
        <v/>
      </c>
      <c r="V816" s="9" t="str">
        <f aca="false">IF(T816=0,"",B816/U816-1)</f>
        <v/>
      </c>
      <c r="W816" s="8" t="str">
        <f aca="false">IF(T816=0,"",IF(T815=T816,MAX(W815,F816),F816))</f>
        <v/>
      </c>
      <c r="X816" s="9" t="str">
        <f aca="false">IF(T816=0,"",F816/W816-1)</f>
        <v/>
      </c>
    </row>
    <row r="817" customFormat="false" ht="15" hidden="false" customHeight="false" outlineLevel="0" collapsed="false">
      <c r="A817" s="5" t="n">
        <v>44645</v>
      </c>
      <c r="B817" s="6" t="n">
        <v>3104.45554324956</v>
      </c>
      <c r="C817" s="7" t="n">
        <v>1580.787684</v>
      </c>
      <c r="D817" s="0" t="n">
        <f aca="false">INT((ROW()-3)/30)</f>
        <v>27</v>
      </c>
      <c r="E817" s="0" t="n">
        <f aca="false">2+30*D817</f>
        <v>812</v>
      </c>
      <c r="F817" s="8" t="n">
        <f aca="false">INDEX($F:$F,$E817)*(2*B817/INDEX($B:$B,$E817)-C817/INDEX($C:$C,$E817))</f>
        <v>185.300907011808</v>
      </c>
      <c r="G817" s="9" t="n">
        <f aca="false">B817/B816-1</f>
        <v>-0.00180640043858515</v>
      </c>
      <c r="H817" s="9" t="n">
        <f aca="false">F817/F816-1</f>
        <v>0.00191739778609112</v>
      </c>
      <c r="I817" s="9" t="n">
        <f aca="false">LN(B817/B816)</f>
        <v>-0.00180803394733444</v>
      </c>
      <c r="J817" s="9" t="n">
        <f aca="false">LN(F817/F816)</f>
        <v>0.00191556192529843</v>
      </c>
      <c r="K817" s="9" t="n">
        <f aca="false">F817/F810-1</f>
        <v>-0.00128371292362539</v>
      </c>
      <c r="L817" s="9" t="n">
        <f aca="false">F817/F787-1</f>
        <v>0.0445705445062763</v>
      </c>
      <c r="M817" s="9" t="n">
        <f aca="false">B817/B810-1</f>
        <v>0.0538201242028593</v>
      </c>
      <c r="N817" s="9" t="n">
        <f aca="false">B817/B787-1</f>
        <v>0.197802664057937</v>
      </c>
      <c r="O817" s="8" t="n">
        <f aca="false">MAX(O816,F817)</f>
        <v>210.637827878512</v>
      </c>
      <c r="P817" s="9" t="n">
        <f aca="false">F817/O817-1</f>
        <v>-0.120286660387124</v>
      </c>
      <c r="Q817" s="8" t="n">
        <f aca="false">MAX(Q816,B817)</f>
        <v>4811.1564628872</v>
      </c>
      <c r="R817" s="9" t="n">
        <f aca="false">B817/Q817-1</f>
        <v>-0.354738186713105</v>
      </c>
      <c r="S817" s="9" t="n">
        <f aca="false">B817/INDEX($B:$B,$E817)-1</f>
        <v>0.0847854406954425</v>
      </c>
      <c r="T817" s="0" t="n">
        <f aca="false">IF(AND($A817&gt;=CrashTest!$B$3,$A817&lt;=CrashTest!$C$3),1,IF(AND($A817&gt;=CrashTest!$B$4,$A817&lt;=CrashTest!$C$4),2,IF(AND($A817&gt;=CrashTest!$B$5,$A817&lt;=CrashTest!$C$5),3,IF(AND($A817&gt;=CrashTest!$B$6,$A817&lt;=CrashTest!$C$6),4,IF(AND($A817&gt;=CrashTest!$B$7,$A817&lt;=CrashTest!$C$7),5,0)))))</f>
        <v>0</v>
      </c>
      <c r="U817" s="8" t="str">
        <f aca="false">IF(T817=0,"",IF(T816=T817,MAX(U816,B817),B817))</f>
        <v/>
      </c>
      <c r="V817" s="9" t="str">
        <f aca="false">IF(T817=0,"",B817/U817-1)</f>
        <v/>
      </c>
      <c r="W817" s="8" t="str">
        <f aca="false">IF(T817=0,"",IF(T816=T817,MAX(W816,F817),F817))</f>
        <v/>
      </c>
      <c r="X817" s="9" t="str">
        <f aca="false">IF(T817=0,"",F817/W817-1)</f>
        <v/>
      </c>
    </row>
    <row r="818" customFormat="false" ht="15" hidden="false" customHeight="false" outlineLevel="0" collapsed="false">
      <c r="A818" s="5" t="n">
        <v>44646</v>
      </c>
      <c r="B818" s="6" t="n">
        <v>3145.64074167154</v>
      </c>
      <c r="C818" s="7" t="n">
        <v>1616.201488</v>
      </c>
      <c r="D818" s="0" t="n">
        <f aca="false">INT((ROW()-3)/30)</f>
        <v>27</v>
      </c>
      <c r="E818" s="0" t="n">
        <f aca="false">2+30*D818</f>
        <v>812</v>
      </c>
      <c r="F818" s="8" t="n">
        <f aca="false">INDEX($F:$F,$E818)*(2*B818/INDEX($B:$B,$E818)-C818/INDEX($C:$C,$E818))</f>
        <v>185.838476339778</v>
      </c>
      <c r="G818" s="9" t="n">
        <f aca="false">B818/B817-1</f>
        <v>0.013266480337119</v>
      </c>
      <c r="H818" s="9" t="n">
        <f aca="false">F818/F817-1</f>
        <v>0.00290106150389935</v>
      </c>
      <c r="I818" s="9" t="n">
        <f aca="false">LN(B818/B817)</f>
        <v>0.013179251222156</v>
      </c>
      <c r="J818" s="9" t="n">
        <f aca="false">LN(F818/F817)</f>
        <v>0.0028968615459049</v>
      </c>
      <c r="K818" s="9" t="n">
        <f aca="false">F818/F811-1</f>
        <v>-0.00259737208935451</v>
      </c>
      <c r="L818" s="9" t="n">
        <f aca="false">F818/F788-1</f>
        <v>0.0571647797323682</v>
      </c>
      <c r="M818" s="9" t="n">
        <f aca="false">B818/B811-1</f>
        <v>0.0667425985112988</v>
      </c>
      <c r="N818" s="9" t="n">
        <f aca="false">B818/B788-1</f>
        <v>0.212636072605979</v>
      </c>
      <c r="O818" s="8" t="n">
        <f aca="false">MAX(O817,F818)</f>
        <v>210.637827878512</v>
      </c>
      <c r="P818" s="9" t="n">
        <f aca="false">F818/O818-1</f>
        <v>-0.117734557883106</v>
      </c>
      <c r="Q818" s="8" t="n">
        <f aca="false">MAX(Q817,B818)</f>
        <v>4811.1564628872</v>
      </c>
      <c r="R818" s="9" t="n">
        <f aca="false">B818/Q818-1</f>
        <v>-0.34617783355484</v>
      </c>
      <c r="S818" s="9" t="n">
        <f aca="false">B818/INDEX($B:$B,$E818)-1</f>
        <v>0.0991767254144216</v>
      </c>
      <c r="T818" s="0" t="n">
        <f aca="false">IF(AND($A818&gt;=CrashTest!$B$3,$A818&lt;=CrashTest!$C$3),1,IF(AND($A818&gt;=CrashTest!$B$4,$A818&lt;=CrashTest!$C$4),2,IF(AND($A818&gt;=CrashTest!$B$5,$A818&lt;=CrashTest!$C$5),3,IF(AND($A818&gt;=CrashTest!$B$6,$A818&lt;=CrashTest!$C$6),4,IF(AND($A818&gt;=CrashTest!$B$7,$A818&lt;=CrashTest!$C$7),5,0)))))</f>
        <v>0</v>
      </c>
      <c r="U818" s="8" t="str">
        <f aca="false">IF(T818=0,"",IF(T817=T818,MAX(U817,B818),B818))</f>
        <v/>
      </c>
      <c r="V818" s="9" t="str">
        <f aca="false">IF(T818=0,"",B818/U818-1)</f>
        <v/>
      </c>
      <c r="W818" s="8" t="str">
        <f aca="false">IF(T818=0,"",IF(T817=T818,MAX(W817,F818),F818))</f>
        <v/>
      </c>
      <c r="X818" s="9" t="str">
        <f aca="false">IF(T818=0,"",F818/W818-1)</f>
        <v/>
      </c>
    </row>
    <row r="819" customFormat="false" ht="15" hidden="false" customHeight="false" outlineLevel="0" collapsed="false">
      <c r="A819" s="5" t="n">
        <v>44647</v>
      </c>
      <c r="B819" s="6" t="n">
        <v>3288.73951139684</v>
      </c>
      <c r="C819" s="7" t="n">
        <v>1747.859609</v>
      </c>
      <c r="D819" s="0" t="n">
        <f aca="false">INT((ROW()-3)/30)</f>
        <v>27</v>
      </c>
      <c r="E819" s="0" t="n">
        <f aca="false">2+30*D819</f>
        <v>812</v>
      </c>
      <c r="F819" s="8" t="n">
        <f aca="false">INDEX($F:$F,$E819)*(2*B819/INDEX($B:$B,$E819)-C819/INDEX($C:$C,$E819))</f>
        <v>186.560915834981</v>
      </c>
      <c r="G819" s="9" t="n">
        <f aca="false">B819/B818-1</f>
        <v>0.0454911356626375</v>
      </c>
      <c r="H819" s="9" t="n">
        <f aca="false">F819/F818-1</f>
        <v>0.00388745920345679</v>
      </c>
      <c r="I819" s="9" t="n">
        <f aca="false">LN(B819/B818)</f>
        <v>0.044486761287851</v>
      </c>
      <c r="J819" s="9" t="n">
        <f aca="false">LN(F819/F818)</f>
        <v>0.003879922559876</v>
      </c>
      <c r="K819" s="9" t="n">
        <f aca="false">F819/F812-1</f>
        <v>0.023318120213226</v>
      </c>
      <c r="L819" s="9" t="n">
        <f aca="false">F819/F789-1</f>
        <v>0.0341364712497851</v>
      </c>
      <c r="M819" s="9" t="n">
        <f aca="false">B819/B812-1</f>
        <v>0.149179522947463</v>
      </c>
      <c r="N819" s="9" t="n">
        <f aca="false">B819/B789-1</f>
        <v>0.179355666236453</v>
      </c>
      <c r="O819" s="8" t="n">
        <f aca="false">MAX(O818,F819)</f>
        <v>210.637827878512</v>
      </c>
      <c r="P819" s="9" t="n">
        <f aca="false">F819/O819-1</f>
        <v>-0.114304786970257</v>
      </c>
      <c r="Q819" s="8" t="n">
        <f aca="false">MAX(Q818,B819)</f>
        <v>4811.1564628872</v>
      </c>
      <c r="R819" s="9" t="n">
        <f aca="false">B819/Q819-1</f>
        <v>-0.316434720681844</v>
      </c>
      <c r="S819" s="9" t="n">
        <f aca="false">B819/INDEX($B:$B,$E819)-1</f>
        <v>0.149179522947463</v>
      </c>
      <c r="T819" s="0" t="n">
        <f aca="false">IF(AND($A819&gt;=CrashTest!$B$3,$A819&lt;=CrashTest!$C$3),1,IF(AND($A819&gt;=CrashTest!$B$4,$A819&lt;=CrashTest!$C$4),2,IF(AND($A819&gt;=CrashTest!$B$5,$A819&lt;=CrashTest!$C$5),3,IF(AND($A819&gt;=CrashTest!$B$6,$A819&lt;=CrashTest!$C$6),4,IF(AND($A819&gt;=CrashTest!$B$7,$A819&lt;=CrashTest!$C$7),5,0)))))</f>
        <v>0</v>
      </c>
      <c r="U819" s="8" t="str">
        <f aca="false">IF(T819=0,"",IF(T818=T819,MAX(U818,B819),B819))</f>
        <v/>
      </c>
      <c r="V819" s="9" t="str">
        <f aca="false">IF(T819=0,"",B819/U819-1)</f>
        <v/>
      </c>
      <c r="W819" s="8" t="str">
        <f aca="false">IF(T819=0,"",IF(T818=T819,MAX(W818,F819),F819))</f>
        <v/>
      </c>
      <c r="X819" s="9" t="str">
        <f aca="false">IF(T819=0,"",F819/W819-1)</f>
        <v/>
      </c>
    </row>
    <row r="820" customFormat="false" ht="15" hidden="false" customHeight="false" outlineLevel="0" collapsed="false">
      <c r="A820" s="5" t="n">
        <v>44648</v>
      </c>
      <c r="B820" s="6" t="n">
        <v>3346.48037200468</v>
      </c>
      <c r="C820" s="7" t="n">
        <v>1780.765794</v>
      </c>
      <c r="D820" s="0" t="n">
        <f aca="false">INT((ROW()-3)/30)</f>
        <v>27</v>
      </c>
      <c r="E820" s="0" t="n">
        <f aca="false">2+30*D820</f>
        <v>812</v>
      </c>
      <c r="F820" s="8" t="n">
        <f aca="false">INDEX($F:$F,$E820)*(2*B820/INDEX($B:$B,$E820)-C820/INDEX($C:$C,$E820))</f>
        <v>189.541312080127</v>
      </c>
      <c r="G820" s="9" t="n">
        <f aca="false">B820/B819-1</f>
        <v>0.0175571401771846</v>
      </c>
      <c r="H820" s="9" t="n">
        <f aca="false">F820/F819-1</f>
        <v>0.0159754589100676</v>
      </c>
      <c r="I820" s="9" t="n">
        <f aca="false">LN(B820/B819)</f>
        <v>0.0174047941801384</v>
      </c>
      <c r="J820" s="9" t="n">
        <f aca="false">LN(F820/F819)</f>
        <v>0.0158491942484875</v>
      </c>
      <c r="K820" s="9" t="n">
        <f aca="false">F820/F813-1</f>
        <v>0.0321499295821894</v>
      </c>
      <c r="L820" s="9" t="n">
        <f aca="false">F820/F790-1</f>
        <v>0.0657159348417455</v>
      </c>
      <c r="M820" s="9" t="n">
        <f aca="false">B820/B813-1</f>
        <v>0.154630594510382</v>
      </c>
      <c r="N820" s="9" t="n">
        <f aca="false">B820/B790-1</f>
        <v>0.204773523804943</v>
      </c>
      <c r="O820" s="8" t="n">
        <f aca="false">MAX(O819,F820)</f>
        <v>210.637827878512</v>
      </c>
      <c r="P820" s="9" t="n">
        <f aca="false">F820/O820-1</f>
        <v>-0.100155399487657</v>
      </c>
      <c r="Q820" s="8" t="n">
        <f aca="false">MAX(Q819,B820)</f>
        <v>4811.1564628872</v>
      </c>
      <c r="R820" s="9" t="n">
        <f aca="false">B820/Q820-1</f>
        <v>-0.304433269252599</v>
      </c>
      <c r="S820" s="9" t="n">
        <f aca="false">B820/INDEX($B:$B,$E820)-1</f>
        <v>0.169355828920601</v>
      </c>
      <c r="T820" s="0" t="n">
        <f aca="false">IF(AND($A820&gt;=CrashTest!$B$3,$A820&lt;=CrashTest!$C$3),1,IF(AND($A820&gt;=CrashTest!$B$4,$A820&lt;=CrashTest!$C$4),2,IF(AND($A820&gt;=CrashTest!$B$5,$A820&lt;=CrashTest!$C$5),3,IF(AND($A820&gt;=CrashTest!$B$6,$A820&lt;=CrashTest!$C$6),4,IF(AND($A820&gt;=CrashTest!$B$7,$A820&lt;=CrashTest!$C$7),5,0)))))</f>
        <v>0</v>
      </c>
      <c r="U820" s="8" t="str">
        <f aca="false">IF(T820=0,"",IF(T819=T820,MAX(U819,B820),B820))</f>
        <v/>
      </c>
      <c r="V820" s="9" t="str">
        <f aca="false">IF(T820=0,"",B820/U820-1)</f>
        <v/>
      </c>
      <c r="W820" s="8" t="str">
        <f aca="false">IF(T820=0,"",IF(T819=T820,MAX(W819,F820),F820))</f>
        <v/>
      </c>
      <c r="X820" s="9" t="str">
        <f aca="false">IF(T820=0,"",F820/W820-1)</f>
        <v/>
      </c>
    </row>
    <row r="821" customFormat="false" ht="15" hidden="false" customHeight="false" outlineLevel="0" collapsed="false">
      <c r="A821" s="5" t="n">
        <v>44649</v>
      </c>
      <c r="B821" s="6" t="n">
        <v>3398.67210052601</v>
      </c>
      <c r="C821" s="7" t="n">
        <v>1838.999888</v>
      </c>
      <c r="D821" s="0" t="n">
        <f aca="false">INT((ROW()-3)/30)</f>
        <v>27</v>
      </c>
      <c r="E821" s="0" t="n">
        <f aca="false">2+30*D821</f>
        <v>812</v>
      </c>
      <c r="F821" s="8" t="n">
        <f aca="false">INDEX($F:$F,$E821)*(2*B821/INDEX($B:$B,$E821)-C821/INDEX($C:$C,$E821))</f>
        <v>188.446276470563</v>
      </c>
      <c r="G821" s="9" t="n">
        <f aca="false">B821/B820-1</f>
        <v>0.0155960061675382</v>
      </c>
      <c r="H821" s="9" t="n">
        <f aca="false">F821/F820-1</f>
        <v>-0.00577729254665726</v>
      </c>
      <c r="I821" s="9" t="n">
        <f aca="false">LN(B821/B820)</f>
        <v>0.015475638354969</v>
      </c>
      <c r="J821" s="9" t="n">
        <f aca="false">LN(F821/F820)</f>
        <v>-0.00579404565748474</v>
      </c>
      <c r="K821" s="9" t="n">
        <f aca="false">F821/F814-1</f>
        <v>0.022077558760881</v>
      </c>
      <c r="L821" s="9" t="n">
        <f aca="false">F821/F791-1</f>
        <v>0.0709674325730378</v>
      </c>
      <c r="M821" s="9" t="n">
        <f aca="false">B821/B814-1</f>
        <v>0.141783356056248</v>
      </c>
      <c r="N821" s="9" t="n">
        <f aca="false">B821/B791-1</f>
        <v>0.299940846996073</v>
      </c>
      <c r="O821" s="8" t="n">
        <f aca="false">MAX(O820,F821)</f>
        <v>210.637827878512</v>
      </c>
      <c r="P821" s="9" t="n">
        <f aca="false">F821/O821-1</f>
        <v>-0.105354064991346</v>
      </c>
      <c r="Q821" s="8" t="n">
        <f aca="false">MAX(Q820,B821)</f>
        <v>4811.1564628872</v>
      </c>
      <c r="R821" s="9" t="n">
        <f aca="false">B821/Q821-1</f>
        <v>-0.293585206229928</v>
      </c>
      <c r="S821" s="9" t="n">
        <f aca="false">B821/INDEX($B:$B,$E821)-1</f>
        <v>0.187593109640494</v>
      </c>
      <c r="T821" s="0" t="n">
        <f aca="false">IF(AND($A821&gt;=CrashTest!$B$3,$A821&lt;=CrashTest!$C$3),1,IF(AND($A821&gt;=CrashTest!$B$4,$A821&lt;=CrashTest!$C$4),2,IF(AND($A821&gt;=CrashTest!$B$5,$A821&lt;=CrashTest!$C$5),3,IF(AND($A821&gt;=CrashTest!$B$6,$A821&lt;=CrashTest!$C$6),4,IF(AND($A821&gt;=CrashTest!$B$7,$A821&lt;=CrashTest!$C$7),5,0)))))</f>
        <v>0</v>
      </c>
      <c r="U821" s="8" t="str">
        <f aca="false">IF(T821=0,"",IF(T820=T821,MAX(U820,B821),B821))</f>
        <v/>
      </c>
      <c r="V821" s="9" t="str">
        <f aca="false">IF(T821=0,"",B821/U821-1)</f>
        <v/>
      </c>
      <c r="W821" s="8" t="str">
        <f aca="false">IF(T821=0,"",IF(T820=T821,MAX(W820,F821),F821))</f>
        <v/>
      </c>
      <c r="X821" s="9" t="str">
        <f aca="false">IF(T821=0,"",F821/W821-1)</f>
        <v/>
      </c>
    </row>
    <row r="822" customFormat="false" ht="15" hidden="false" customHeight="false" outlineLevel="0" collapsed="false">
      <c r="A822" s="5" t="n">
        <v>44650</v>
      </c>
      <c r="B822" s="6" t="n">
        <v>3389.04939859731</v>
      </c>
      <c r="C822" s="7" t="n">
        <v>1824.206732</v>
      </c>
      <c r="D822" s="0" t="n">
        <f aca="false">INT((ROW()-3)/30)</f>
        <v>27</v>
      </c>
      <c r="E822" s="0" t="n">
        <f aca="false">2+30*D822</f>
        <v>812</v>
      </c>
      <c r="F822" s="8" t="n">
        <f aca="false">INDEX($F:$F,$E822)*(2*B822/INDEX($B:$B,$E822)-C822/INDEX($C:$C,$E822))</f>
        <v>189.187643205012</v>
      </c>
      <c r="G822" s="9" t="n">
        <f aca="false">B822/B821-1</f>
        <v>-0.00283131224315847</v>
      </c>
      <c r="H822" s="9" t="n">
        <f aca="false">F822/F821-1</f>
        <v>0.00393410126394489</v>
      </c>
      <c r="I822" s="9" t="n">
        <f aca="false">LN(B822/B821)</f>
        <v>-0.00283532798934629</v>
      </c>
      <c r="J822" s="9" t="n">
        <f aca="false">LN(F822/F821)</f>
        <v>0.00392638292409844</v>
      </c>
      <c r="K822" s="9" t="n">
        <f aca="false">F822/F815-1</f>
        <v>0.0387834848823636</v>
      </c>
      <c r="L822" s="9" t="n">
        <f aca="false">F822/F792-1</f>
        <v>0.0599054088677564</v>
      </c>
      <c r="M822" s="9" t="n">
        <f aca="false">B822/B815-1</f>
        <v>0.121783099845555</v>
      </c>
      <c r="N822" s="9" t="n">
        <f aca="false">B822/B792-1</f>
        <v>0.162837544166422</v>
      </c>
      <c r="O822" s="8" t="n">
        <f aca="false">MAX(O821,F822)</f>
        <v>210.637827878512</v>
      </c>
      <c r="P822" s="9" t="n">
        <f aca="false">F822/O822-1</f>
        <v>-0.101834437287646</v>
      </c>
      <c r="Q822" s="8" t="n">
        <f aca="false">MAX(Q821,B822)</f>
        <v>4811.1564628872</v>
      </c>
      <c r="R822" s="9" t="n">
        <f aca="false">B822/Q822-1</f>
        <v>-0.295585287084278</v>
      </c>
      <c r="S822" s="9" t="n">
        <f aca="false">B822/INDEX($B:$B,$E822)-1</f>
        <v>0.184230662729278</v>
      </c>
      <c r="T822" s="0" t="n">
        <f aca="false">IF(AND($A822&gt;=CrashTest!$B$3,$A822&lt;=CrashTest!$C$3),1,IF(AND($A822&gt;=CrashTest!$B$4,$A822&lt;=CrashTest!$C$4),2,IF(AND($A822&gt;=CrashTest!$B$5,$A822&lt;=CrashTest!$C$5),3,IF(AND($A822&gt;=CrashTest!$B$6,$A822&lt;=CrashTest!$C$6),4,IF(AND($A822&gt;=CrashTest!$B$7,$A822&lt;=CrashTest!$C$7),5,0)))))</f>
        <v>0</v>
      </c>
      <c r="U822" s="8" t="str">
        <f aca="false">IF(T822=0,"",IF(T821=T822,MAX(U821,B822),B822))</f>
        <v/>
      </c>
      <c r="V822" s="9" t="str">
        <f aca="false">IF(T822=0,"",B822/U822-1)</f>
        <v/>
      </c>
      <c r="W822" s="8" t="str">
        <f aca="false">IF(T822=0,"",IF(T821=T822,MAX(W821,F822),F822))</f>
        <v/>
      </c>
      <c r="X822" s="9" t="str">
        <f aca="false">IF(T822=0,"",F822/W822-1)</f>
        <v/>
      </c>
    </row>
    <row r="823" customFormat="false" ht="15" hidden="false" customHeight="false" outlineLevel="0" collapsed="false">
      <c r="A823" s="5" t="n">
        <v>44651</v>
      </c>
      <c r="B823" s="6" t="n">
        <v>3281.78751081239</v>
      </c>
      <c r="C823" s="7" t="n">
        <v>1732.051608</v>
      </c>
      <c r="D823" s="0" t="n">
        <f aca="false">INT((ROW()-3)/30)</f>
        <v>27</v>
      </c>
      <c r="E823" s="0" t="n">
        <f aca="false">2+30*D823</f>
        <v>812</v>
      </c>
      <c r="F823" s="8" t="n">
        <f aca="false">INDEX($F:$F,$E823)*(2*B823/INDEX($B:$B,$E823)-C823/INDEX($C:$C,$E823))</f>
        <v>187.777519525779</v>
      </c>
      <c r="G823" s="9" t="n">
        <f aca="false">B823/B822-1</f>
        <v>-0.0316495498204642</v>
      </c>
      <c r="H823" s="9" t="n">
        <f aca="false">F823/F822-1</f>
        <v>-0.00745357178378281</v>
      </c>
      <c r="I823" s="9" t="n">
        <f aca="false">LN(B823/B822)</f>
        <v>-0.0321612219150919</v>
      </c>
      <c r="J823" s="9" t="n">
        <f aca="false">LN(F823/F822)</f>
        <v>-0.00748148845573674</v>
      </c>
      <c r="K823" s="9" t="n">
        <f aca="false">F823/F816-1</f>
        <v>0.0153083800825984</v>
      </c>
      <c r="L823" s="9" t="n">
        <f aca="false">F823/F793-1</f>
        <v>0.0471255447776024</v>
      </c>
      <c r="M823" s="9" t="n">
        <f aca="false">B823/B816-1</f>
        <v>0.0552121757828556</v>
      </c>
      <c r="N823" s="9" t="n">
        <f aca="false">B823/B793-1</f>
        <v>0.105152107695375</v>
      </c>
      <c r="O823" s="8" t="n">
        <f aca="false">MAX(O822,F823)</f>
        <v>210.637827878512</v>
      </c>
      <c r="P823" s="9" t="n">
        <f aca="false">F823/O823-1</f>
        <v>-0.108528978783044</v>
      </c>
      <c r="Q823" s="8" t="n">
        <f aca="false">MAX(Q822,B823)</f>
        <v>4811.1564628872</v>
      </c>
      <c r="R823" s="9" t="n">
        <f aca="false">B823/Q823-1</f>
        <v>-0.317879695634972</v>
      </c>
      <c r="S823" s="9" t="n">
        <f aca="false">B823/INDEX($B:$B,$E823)-1</f>
        <v>0.146750295370306</v>
      </c>
      <c r="T823" s="0" t="n">
        <f aca="false">IF(AND($A823&gt;=CrashTest!$B$3,$A823&lt;=CrashTest!$C$3),1,IF(AND($A823&gt;=CrashTest!$B$4,$A823&lt;=CrashTest!$C$4),2,IF(AND($A823&gt;=CrashTest!$B$5,$A823&lt;=CrashTest!$C$5),3,IF(AND($A823&gt;=CrashTest!$B$6,$A823&lt;=CrashTest!$C$6),4,IF(AND($A823&gt;=CrashTest!$B$7,$A823&lt;=CrashTest!$C$7),5,0)))))</f>
        <v>0</v>
      </c>
      <c r="U823" s="8" t="str">
        <f aca="false">IF(T823=0,"",IF(T822=T823,MAX(U822,B823),B823))</f>
        <v/>
      </c>
      <c r="V823" s="9" t="str">
        <f aca="false">IF(T823=0,"",B823/U823-1)</f>
        <v/>
      </c>
      <c r="W823" s="8" t="str">
        <f aca="false">IF(T823=0,"",IF(T822=T823,MAX(W822,F823),F823))</f>
        <v/>
      </c>
      <c r="X823" s="9" t="str">
        <f aca="false">IF(T823=0,"",F823/W823-1)</f>
        <v/>
      </c>
    </row>
    <row r="824" customFormat="false" ht="15" hidden="false" customHeight="false" outlineLevel="0" collapsed="false">
      <c r="A824" s="5" t="n">
        <v>44652</v>
      </c>
      <c r="B824" s="6" t="n">
        <v>3446.51983682057</v>
      </c>
      <c r="C824" s="7" t="n">
        <v>1884.740587</v>
      </c>
      <c r="D824" s="0" t="n">
        <f aca="false">INT((ROW()-3)/30)</f>
        <v>27</v>
      </c>
      <c r="E824" s="0" t="n">
        <f aca="false">2+30*D824</f>
        <v>812</v>
      </c>
      <c r="F824" s="8" t="n">
        <f aca="false">INDEX($F:$F,$E824)*(2*B824/INDEX($B:$B,$E824)-C824/INDEX($C:$C,$E824))</f>
        <v>188.459308807921</v>
      </c>
      <c r="G824" s="9" t="n">
        <f aca="false">B824/B823-1</f>
        <v>0.0501959147158195</v>
      </c>
      <c r="H824" s="9" t="n">
        <f aca="false">F824/F823-1</f>
        <v>0.00363083549013066</v>
      </c>
      <c r="I824" s="9" t="n">
        <f aca="false">LN(B824/B823)</f>
        <v>0.0489767322081707</v>
      </c>
      <c r="J824" s="9" t="n">
        <f aca="false">LN(F824/F823)</f>
        <v>0.00362425991869133</v>
      </c>
      <c r="K824" s="9" t="n">
        <f aca="false">F824/F817-1</f>
        <v>0.0170447184908391</v>
      </c>
      <c r="L824" s="9" t="n">
        <f aca="false">F824/F794-1</f>
        <v>0.0412482736757145</v>
      </c>
      <c r="M824" s="9" t="n">
        <f aca="false">B824/B817-1</f>
        <v>0.110184954754726</v>
      </c>
      <c r="N824" s="9" t="n">
        <f aca="false">B824/B794-1</f>
        <v>0.166470423865451</v>
      </c>
      <c r="O824" s="8" t="n">
        <f aca="false">MAX(O823,F824)</f>
        <v>210.637827878512</v>
      </c>
      <c r="P824" s="9" t="n">
        <f aca="false">F824/O824-1</f>
        <v>-0.105292194160786</v>
      </c>
      <c r="Q824" s="8" t="n">
        <f aca="false">MAX(Q823,B824)</f>
        <v>4811.1564628872</v>
      </c>
      <c r="R824" s="9" t="n">
        <f aca="false">B824/Q824-1</f>
        <v>-0.283640043011136</v>
      </c>
      <c r="S824" s="9" t="n">
        <f aca="false">B824/INDEX($B:$B,$E824)-1</f>
        <v>0.204312475397055</v>
      </c>
      <c r="T824" s="0" t="n">
        <f aca="false">IF(AND($A824&gt;=CrashTest!$B$3,$A824&lt;=CrashTest!$C$3),1,IF(AND($A824&gt;=CrashTest!$B$4,$A824&lt;=CrashTest!$C$4),2,IF(AND($A824&gt;=CrashTest!$B$5,$A824&lt;=CrashTest!$C$5),3,IF(AND($A824&gt;=CrashTest!$B$6,$A824&lt;=CrashTest!$C$6),4,IF(AND($A824&gt;=CrashTest!$B$7,$A824&lt;=CrashTest!$C$7),5,0)))))</f>
        <v>0</v>
      </c>
      <c r="U824" s="8" t="str">
        <f aca="false">IF(T824=0,"",IF(T823=T824,MAX(U823,B824),B824))</f>
        <v/>
      </c>
      <c r="V824" s="9" t="str">
        <f aca="false">IF(T824=0,"",B824/U824-1)</f>
        <v/>
      </c>
      <c r="W824" s="8" t="str">
        <f aca="false">IF(T824=0,"",IF(T823=T824,MAX(W823,F824),F824))</f>
        <v/>
      </c>
      <c r="X824" s="9" t="str">
        <f aca="false">IF(T824=0,"",F824/W824-1)</f>
        <v/>
      </c>
    </row>
    <row r="825" customFormat="false" ht="15" hidden="false" customHeight="false" outlineLevel="0" collapsed="false">
      <c r="A825" s="5" t="n">
        <v>44653</v>
      </c>
      <c r="B825" s="6" t="n">
        <v>3451.96555774401</v>
      </c>
      <c r="C825" s="7" t="n">
        <v>1872.301785</v>
      </c>
      <c r="D825" s="0" t="n">
        <f aca="false">INT((ROW()-3)/30)</f>
        <v>27</v>
      </c>
      <c r="E825" s="0" t="n">
        <f aca="false">2+30*D825</f>
        <v>812</v>
      </c>
      <c r="F825" s="8" t="n">
        <f aca="false">INDEX($F:$F,$E825)*(2*B825/INDEX($B:$B,$E825)-C825/INDEX($C:$C,$E825))</f>
        <v>190.807408945531</v>
      </c>
      <c r="G825" s="9" t="n">
        <f aca="false">B825/B824-1</f>
        <v>0.00158006371101105</v>
      </c>
      <c r="H825" s="9" t="n">
        <f aca="false">F825/F824-1</f>
        <v>0.012459454258122</v>
      </c>
      <c r="I825" s="9" t="n">
        <f aca="false">LN(B825/B824)</f>
        <v>0.00157881672371906</v>
      </c>
      <c r="J825" s="9" t="n">
        <f aca="false">LN(F825/F824)</f>
        <v>0.0123824740195642</v>
      </c>
      <c r="K825" s="9" t="n">
        <f aca="false">F825/F818-1</f>
        <v>0.0267379108116905</v>
      </c>
      <c r="L825" s="9" t="n">
        <f aca="false">F825/F795-1</f>
        <v>0.0638113697235416</v>
      </c>
      <c r="M825" s="9" t="n">
        <f aca="false">B825/B818-1</f>
        <v>0.0973807377347529</v>
      </c>
      <c r="N825" s="9" t="n">
        <f aca="false">B825/B795-1</f>
        <v>0.216785905091711</v>
      </c>
      <c r="O825" s="8" t="n">
        <f aca="false">MAX(O824,F825)</f>
        <v>210.637827878512</v>
      </c>
      <c r="P825" s="9" t="n">
        <f aca="false">F825/O825-1</f>
        <v>-0.0941446231795478</v>
      </c>
      <c r="Q825" s="8" t="n">
        <f aca="false">MAX(Q824,B825)</f>
        <v>4811.1564628872</v>
      </c>
      <c r="R825" s="9" t="n">
        <f aca="false">B825/Q825-1</f>
        <v>-0.282508148639077</v>
      </c>
      <c r="S825" s="9" t="n">
        <f aca="false">B825/INDEX($B:$B,$E825)-1</f>
        <v>0.206215365836148</v>
      </c>
      <c r="T825" s="0" t="n">
        <f aca="false">IF(AND($A825&gt;=CrashTest!$B$3,$A825&lt;=CrashTest!$C$3),1,IF(AND($A825&gt;=CrashTest!$B$4,$A825&lt;=CrashTest!$C$4),2,IF(AND($A825&gt;=CrashTest!$B$5,$A825&lt;=CrashTest!$C$5),3,IF(AND($A825&gt;=CrashTest!$B$6,$A825&lt;=CrashTest!$C$6),4,IF(AND($A825&gt;=CrashTest!$B$7,$A825&lt;=CrashTest!$C$7),5,0)))))</f>
        <v>0</v>
      </c>
      <c r="U825" s="8" t="str">
        <f aca="false">IF(T825=0,"",IF(T824=T825,MAX(U824,B825),B825))</f>
        <v/>
      </c>
      <c r="V825" s="9" t="str">
        <f aca="false">IF(T825=0,"",B825/U825-1)</f>
        <v/>
      </c>
      <c r="W825" s="8" t="str">
        <f aca="false">IF(T825=0,"",IF(T824=T825,MAX(W824,F825),F825))</f>
        <v/>
      </c>
      <c r="X825" s="9" t="str">
        <f aca="false">IF(T825=0,"",F825/W825-1)</f>
        <v/>
      </c>
    </row>
    <row r="826" customFormat="false" ht="15" hidden="false" customHeight="false" outlineLevel="0" collapsed="false">
      <c r="A826" s="5" t="n">
        <v>44654</v>
      </c>
      <c r="B826" s="6" t="n">
        <v>3521.53255113968</v>
      </c>
      <c r="C826" s="7" t="n">
        <v>1939.673123</v>
      </c>
      <c r="D826" s="0" t="n">
        <f aca="false">INT((ROW()-3)/30)</f>
        <v>27</v>
      </c>
      <c r="E826" s="0" t="n">
        <f aca="false">2+30*D826</f>
        <v>812</v>
      </c>
      <c r="F826" s="8" t="n">
        <f aca="false">INDEX($F:$F,$E826)*(2*B826/INDEX($B:$B,$E826)-C826/INDEX($C:$C,$E826))</f>
        <v>190.710943628996</v>
      </c>
      <c r="G826" s="9" t="n">
        <f aca="false">B826/B825-1</f>
        <v>0.0201528642832505</v>
      </c>
      <c r="H826" s="9" t="n">
        <f aca="false">F826/F825-1</f>
        <v>-0.000505563788473551</v>
      </c>
      <c r="I826" s="9" t="n">
        <f aca="false">LN(B826/B825)</f>
        <v>0.0199524830116143</v>
      </c>
      <c r="J826" s="9" t="n">
        <f aca="false">LN(F826/F825)</f>
        <v>-0.000505691628935147</v>
      </c>
      <c r="K826" s="9" t="n">
        <f aca="false">F826/F819-1</f>
        <v>0.0222448939824325</v>
      </c>
      <c r="L826" s="9" t="n">
        <f aca="false">F826/F796-1</f>
        <v>0.0866216548521854</v>
      </c>
      <c r="M826" s="9" t="n">
        <f aca="false">B826/B819-1</f>
        <v>0.0707848824560644</v>
      </c>
      <c r="N826" s="9" t="n">
        <f aca="false">B826/B796-1</f>
        <v>0.345214408551106</v>
      </c>
      <c r="O826" s="8" t="n">
        <f aca="false">MAX(O825,F826)</f>
        <v>210.637827878512</v>
      </c>
      <c r="P826" s="9" t="n">
        <f aca="false">F826/O826-1</f>
        <v>-0.0946025908556623</v>
      </c>
      <c r="Q826" s="8" t="n">
        <f aca="false">MAX(Q825,B826)</f>
        <v>4811.1564628872</v>
      </c>
      <c r="R826" s="9" t="n">
        <f aca="false">B826/Q826-1</f>
        <v>-0.268048632734262</v>
      </c>
      <c r="S826" s="9" t="n">
        <f aca="false">B826/INDEX($B:$B,$E826)-1</f>
        <v>0.230524060400215</v>
      </c>
      <c r="T826" s="0" t="n">
        <f aca="false">IF(AND($A826&gt;=CrashTest!$B$3,$A826&lt;=CrashTest!$C$3),1,IF(AND($A826&gt;=CrashTest!$B$4,$A826&lt;=CrashTest!$C$4),2,IF(AND($A826&gt;=CrashTest!$B$5,$A826&lt;=CrashTest!$C$5),3,IF(AND($A826&gt;=CrashTest!$B$6,$A826&lt;=CrashTest!$C$6),4,IF(AND($A826&gt;=CrashTest!$B$7,$A826&lt;=CrashTest!$C$7),5,0)))))</f>
        <v>0</v>
      </c>
      <c r="U826" s="8" t="str">
        <f aca="false">IF(T826=0,"",IF(T825=T826,MAX(U825,B826),B826))</f>
        <v/>
      </c>
      <c r="V826" s="9" t="str">
        <f aca="false">IF(T826=0,"",B826/U826-1)</f>
        <v/>
      </c>
      <c r="W826" s="8" t="str">
        <f aca="false">IF(T826=0,"",IF(T825=T826,MAX(W825,F826),F826))</f>
        <v/>
      </c>
      <c r="X826" s="9" t="str">
        <f aca="false">IF(T826=0,"",F826/W826-1)</f>
        <v/>
      </c>
    </row>
    <row r="827" customFormat="false" ht="15" hidden="false" customHeight="false" outlineLevel="0" collapsed="false">
      <c r="A827" s="5" t="n">
        <v>44655</v>
      </c>
      <c r="B827" s="6" t="n">
        <v>3525.40589713618</v>
      </c>
      <c r="C827" s="7" t="n">
        <v>1935.772609</v>
      </c>
      <c r="D827" s="0" t="n">
        <f aca="false">INT((ROW()-3)/30)</f>
        <v>27</v>
      </c>
      <c r="E827" s="0" t="n">
        <f aca="false">2+30*D827</f>
        <v>812</v>
      </c>
      <c r="F827" s="8" t="n">
        <f aca="false">INDEX($F:$F,$E827)*(2*B827/INDEX($B:$B,$E827)-C827/INDEX($C:$C,$E827))</f>
        <v>191.723180448828</v>
      </c>
      <c r="G827" s="9" t="n">
        <f aca="false">B827/B826-1</f>
        <v>0.00109990350515043</v>
      </c>
      <c r="H827" s="9" t="n">
        <f aca="false">F827/F826-1</f>
        <v>0.00530770180552209</v>
      </c>
      <c r="I827" s="9" t="n">
        <f aca="false">LN(B827/B826)</f>
        <v>0.00109929905447446</v>
      </c>
      <c r="J827" s="9" t="n">
        <f aca="false">LN(F827/F826)</f>
        <v>0.00529366560104647</v>
      </c>
      <c r="K827" s="9" t="n">
        <f aca="false">F827/F820-1</f>
        <v>0.0115113077183848</v>
      </c>
      <c r="L827" s="9" t="n">
        <f aca="false">F827/F797-1</f>
        <v>0.0876041486771899</v>
      </c>
      <c r="M827" s="9" t="n">
        <f aca="false">B827/B820-1</f>
        <v>0.0534667785976932</v>
      </c>
      <c r="N827" s="9" t="n">
        <f aca="false">B827/B797-1</f>
        <v>0.323904160009792</v>
      </c>
      <c r="O827" s="8" t="n">
        <f aca="false">MAX(O826,F827)</f>
        <v>210.637827878512</v>
      </c>
      <c r="P827" s="9" t="n">
        <f aca="false">F827/O827-1</f>
        <v>-0.0897970113924318</v>
      </c>
      <c r="Q827" s="8" t="n">
        <f aca="false">MAX(Q826,B827)</f>
        <v>4811.1564628872</v>
      </c>
      <c r="R827" s="9" t="n">
        <f aca="false">B827/Q827-1</f>
        <v>-0.267243556859806</v>
      </c>
      <c r="S827" s="9" t="n">
        <f aca="false">B827/INDEX($B:$B,$E827)-1</f>
        <v>0.231877518127421</v>
      </c>
      <c r="T827" s="0" t="n">
        <f aca="false">IF(AND($A827&gt;=CrashTest!$B$3,$A827&lt;=CrashTest!$C$3),1,IF(AND($A827&gt;=CrashTest!$B$4,$A827&lt;=CrashTest!$C$4),2,IF(AND($A827&gt;=CrashTest!$B$5,$A827&lt;=CrashTest!$C$5),3,IF(AND($A827&gt;=CrashTest!$B$6,$A827&lt;=CrashTest!$C$6),4,IF(AND($A827&gt;=CrashTest!$B$7,$A827&lt;=CrashTest!$C$7),5,0)))))</f>
        <v>0</v>
      </c>
      <c r="U827" s="8" t="str">
        <f aca="false">IF(T827=0,"",IF(T826=T827,MAX(U826,B827),B827))</f>
        <v/>
      </c>
      <c r="V827" s="9" t="str">
        <f aca="false">IF(T827=0,"",B827/U827-1)</f>
        <v/>
      </c>
      <c r="W827" s="8" t="str">
        <f aca="false">IF(T827=0,"",IF(T826=T827,MAX(W826,F827),F827))</f>
        <v/>
      </c>
      <c r="X827" s="9" t="str">
        <f aca="false">IF(T827=0,"",F827/W827-1)</f>
        <v/>
      </c>
    </row>
    <row r="828" customFormat="false" ht="15" hidden="false" customHeight="false" outlineLevel="0" collapsed="false">
      <c r="A828" s="5" t="n">
        <v>44656</v>
      </c>
      <c r="B828" s="6" t="n">
        <v>3425.35487270602</v>
      </c>
      <c r="C828" s="7" t="n">
        <v>1832.170886</v>
      </c>
      <c r="D828" s="0" t="n">
        <f aca="false">INT((ROW()-3)/30)</f>
        <v>27</v>
      </c>
      <c r="E828" s="0" t="n">
        <f aca="false">2+30*D828</f>
        <v>812</v>
      </c>
      <c r="F828" s="8" t="n">
        <f aca="false">INDEX($F:$F,$E828)*(2*B828/INDEX($B:$B,$E828)-C828/INDEX($C:$C,$E828))</f>
        <v>192.754095366944</v>
      </c>
      <c r="G828" s="9" t="n">
        <f aca="false">B828/B827-1</f>
        <v>-0.028380001437972</v>
      </c>
      <c r="H828" s="9" t="n">
        <f aca="false">F828/F827-1</f>
        <v>0.00537710106676803</v>
      </c>
      <c r="I828" s="9" t="n">
        <f aca="false">LN(B828/B827)</f>
        <v>-0.0287904989432362</v>
      </c>
      <c r="J828" s="9" t="n">
        <f aca="false">LN(F828/F827)</f>
        <v>0.00536269607382307</v>
      </c>
      <c r="K828" s="9" t="n">
        <f aca="false">F828/F821-1</f>
        <v>0.0228596657735149</v>
      </c>
      <c r="L828" s="9" t="n">
        <f aca="false">F828/F798-1</f>
        <v>0.0953682766457411</v>
      </c>
      <c r="M828" s="9" t="n">
        <f aca="false">B828/B821-1</f>
        <v>0.00785094042343193</v>
      </c>
      <c r="N828" s="9" t="n">
        <f aca="false">B828/B798-1</f>
        <v>0.339125570455662</v>
      </c>
      <c r="O828" s="8" t="n">
        <f aca="false">MAX(O827,F828)</f>
        <v>210.637827878512</v>
      </c>
      <c r="P828" s="9" t="n">
        <f aca="false">F828/O828-1</f>
        <v>-0.0849027579314146</v>
      </c>
      <c r="Q828" s="8" t="n">
        <f aca="false">MAX(Q827,B828)</f>
        <v>4811.1564628872</v>
      </c>
      <c r="R828" s="9" t="n">
        <f aca="false">B828/Q828-1</f>
        <v>-0.288039185769808</v>
      </c>
      <c r="S828" s="9" t="n">
        <f aca="false">B828/INDEX($B:$B,$E828)-1</f>
        <v>0.19691683239156</v>
      </c>
      <c r="T828" s="0" t="n">
        <f aca="false">IF(AND($A828&gt;=CrashTest!$B$3,$A828&lt;=CrashTest!$C$3),1,IF(AND($A828&gt;=CrashTest!$B$4,$A828&lt;=CrashTest!$C$4),2,IF(AND($A828&gt;=CrashTest!$B$5,$A828&lt;=CrashTest!$C$5),3,IF(AND($A828&gt;=CrashTest!$B$6,$A828&lt;=CrashTest!$C$6),4,IF(AND($A828&gt;=CrashTest!$B$7,$A828&lt;=CrashTest!$C$7),5,0)))))</f>
        <v>0</v>
      </c>
      <c r="U828" s="8" t="str">
        <f aca="false">IF(T828=0,"",IF(T827=T828,MAX(U827,B828),B828))</f>
        <v/>
      </c>
      <c r="V828" s="9" t="str">
        <f aca="false">IF(T828=0,"",B828/U828-1)</f>
        <v/>
      </c>
      <c r="W828" s="8" t="str">
        <f aca="false">IF(T828=0,"",IF(T827=T828,MAX(W827,F828),F828))</f>
        <v/>
      </c>
      <c r="X828" s="9" t="str">
        <f aca="false">IF(T828=0,"",F828/W828-1)</f>
        <v/>
      </c>
    </row>
    <row r="829" customFormat="false" ht="15" hidden="false" customHeight="false" outlineLevel="0" collapsed="false">
      <c r="A829" s="5" t="n">
        <v>44657</v>
      </c>
      <c r="B829" s="6" t="n">
        <v>3183.70336908241</v>
      </c>
      <c r="C829" s="7" t="n">
        <v>1624.058736</v>
      </c>
      <c r="D829" s="0" t="n">
        <f aca="false">INT((ROW()-3)/30)</f>
        <v>27</v>
      </c>
      <c r="E829" s="0" t="n">
        <f aca="false">2+30*D829</f>
        <v>812</v>
      </c>
      <c r="F829" s="8" t="n">
        <f aca="false">INDEX($F:$F,$E829)*(2*B829/INDEX($B:$B,$E829)-C829/INDEX($C:$C,$E829))</f>
        <v>189.643022476576</v>
      </c>
      <c r="G829" s="9" t="n">
        <f aca="false">B829/B828-1</f>
        <v>-0.0705478739003489</v>
      </c>
      <c r="H829" s="9" t="n">
        <f aca="false">F829/F828-1</f>
        <v>-0.0161401130515311</v>
      </c>
      <c r="I829" s="9" t="n">
        <f aca="false">LN(B829/B828)</f>
        <v>-0.0731599781501315</v>
      </c>
      <c r="J829" s="9" t="n">
        <f aca="false">LN(F829/F828)</f>
        <v>-0.0162717833810206</v>
      </c>
      <c r="K829" s="9" t="n">
        <f aca="false">F829/F822-1</f>
        <v>0.0024070243904375</v>
      </c>
      <c r="L829" s="9" t="n">
        <f aca="false">F829/F799-1</f>
        <v>0.0824951103994671</v>
      </c>
      <c r="M829" s="9" t="n">
        <f aca="false">B829/B822-1</f>
        <v>-0.0605910405436669</v>
      </c>
      <c r="N829" s="9" t="n">
        <f aca="false">B829/B799-1</f>
        <v>0.272971817115787</v>
      </c>
      <c r="O829" s="8" t="n">
        <f aca="false">MAX(O828,F829)</f>
        <v>210.637827878512</v>
      </c>
      <c r="P829" s="9" t="n">
        <f aca="false">F829/O829-1</f>
        <v>-0.0996725308715458</v>
      </c>
      <c r="Q829" s="8" t="n">
        <f aca="false">MAX(Q828,B829)</f>
        <v>4811.1564628872</v>
      </c>
      <c r="R829" s="9" t="n">
        <f aca="false">B829/Q829-1</f>
        <v>-0.33826650751411</v>
      </c>
      <c r="S829" s="9" t="n">
        <f aca="false">B829/INDEX($B:$B,$E829)-1</f>
        <v>0.112476894630795</v>
      </c>
      <c r="T829" s="0" t="n">
        <f aca="false">IF(AND($A829&gt;=CrashTest!$B$3,$A829&lt;=CrashTest!$C$3),1,IF(AND($A829&gt;=CrashTest!$B$4,$A829&lt;=CrashTest!$C$4),2,IF(AND($A829&gt;=CrashTest!$B$5,$A829&lt;=CrashTest!$C$5),3,IF(AND($A829&gt;=CrashTest!$B$6,$A829&lt;=CrashTest!$C$6),4,IF(AND($A829&gt;=CrashTest!$B$7,$A829&lt;=CrashTest!$C$7),5,0)))))</f>
        <v>0</v>
      </c>
      <c r="U829" s="8" t="str">
        <f aca="false">IF(T829=0,"",IF(T828=T829,MAX(U828,B829),B829))</f>
        <v/>
      </c>
      <c r="V829" s="9" t="str">
        <f aca="false">IF(T829=0,"",B829/U829-1)</f>
        <v/>
      </c>
      <c r="W829" s="8" t="str">
        <f aca="false">IF(T829=0,"",IF(T828=T829,MAX(W828,F829),F829))</f>
        <v/>
      </c>
      <c r="X829" s="9" t="str">
        <f aca="false">IF(T829=0,"",F829/W829-1)</f>
        <v/>
      </c>
    </row>
    <row r="830" customFormat="false" ht="15" hidden="false" customHeight="false" outlineLevel="0" collapsed="false">
      <c r="A830" s="5" t="n">
        <v>44658</v>
      </c>
      <c r="B830" s="6" t="n">
        <v>3238.18884687317</v>
      </c>
      <c r="C830" s="7" t="n">
        <v>1671.894089</v>
      </c>
      <c r="D830" s="0" t="n">
        <f aca="false">INT((ROW()-3)/30)</f>
        <v>27</v>
      </c>
      <c r="E830" s="0" t="n">
        <f aca="false">2+30*D830</f>
        <v>812</v>
      </c>
      <c r="F830" s="8" t="n">
        <f aca="false">INDEX($F:$F,$E830)*(2*B830/INDEX($B:$B,$E830)-C830/INDEX($C:$C,$E830))</f>
        <v>190.223185946956</v>
      </c>
      <c r="G830" s="9" t="n">
        <f aca="false">B830/B829-1</f>
        <v>0.017113867554333</v>
      </c>
      <c r="H830" s="9" t="n">
        <f aca="false">F830/F829-1</f>
        <v>0.00305923973792432</v>
      </c>
      <c r="I830" s="9" t="n">
        <f aca="false">LN(B830/B829)</f>
        <v>0.0169690749624563</v>
      </c>
      <c r="J830" s="9" t="n">
        <f aca="false">LN(F830/F829)</f>
        <v>0.00305456978594823</v>
      </c>
      <c r="K830" s="9" t="n">
        <f aca="false">F830/F823-1</f>
        <v>0.0130242769600637</v>
      </c>
      <c r="L830" s="9" t="n">
        <f aca="false">F830/F800-1</f>
        <v>0.0858222069438355</v>
      </c>
      <c r="M830" s="9" t="n">
        <f aca="false">B830/B823-1</f>
        <v>-0.0132850356080572</v>
      </c>
      <c r="N830" s="9" t="n">
        <f aca="false">B830/B800-1</f>
        <v>0.256200242719484</v>
      </c>
      <c r="O830" s="8" t="n">
        <f aca="false">MAX(O829,F830)</f>
        <v>210.637827878512</v>
      </c>
      <c r="P830" s="9" t="n">
        <f aca="false">F830/O830-1</f>
        <v>-0.0969182133008433</v>
      </c>
      <c r="Q830" s="8" t="n">
        <f aca="false">MAX(Q829,B830)</f>
        <v>4811.1564628872</v>
      </c>
      <c r="R830" s="9" t="n">
        <f aca="false">B830/Q830-1</f>
        <v>-0.32694168816744</v>
      </c>
      <c r="S830" s="9" t="n">
        <f aca="false">B830/INDEX($B:$B,$E830)-1</f>
        <v>0.131515676862762</v>
      </c>
      <c r="T830" s="0" t="n">
        <f aca="false">IF(AND($A830&gt;=CrashTest!$B$3,$A830&lt;=CrashTest!$C$3),1,IF(AND($A830&gt;=CrashTest!$B$4,$A830&lt;=CrashTest!$C$4),2,IF(AND($A830&gt;=CrashTest!$B$5,$A830&lt;=CrashTest!$C$5),3,IF(AND($A830&gt;=CrashTest!$B$6,$A830&lt;=CrashTest!$C$6),4,IF(AND($A830&gt;=CrashTest!$B$7,$A830&lt;=CrashTest!$C$7),5,0)))))</f>
        <v>0</v>
      </c>
      <c r="U830" s="8" t="str">
        <f aca="false">IF(T830=0,"",IF(T829=T830,MAX(U829,B830),B830))</f>
        <v/>
      </c>
      <c r="V830" s="9" t="str">
        <f aca="false">IF(T830=0,"",B830/U830-1)</f>
        <v/>
      </c>
      <c r="W830" s="8" t="str">
        <f aca="false">IF(T830=0,"",IF(T829=T830,MAX(W829,F830),F830))</f>
        <v/>
      </c>
      <c r="X830" s="9" t="str">
        <f aca="false">IF(T830=0,"",F830/W830-1)</f>
        <v/>
      </c>
    </row>
    <row r="831" customFormat="false" ht="15" hidden="false" customHeight="false" outlineLevel="0" collapsed="false">
      <c r="A831" s="5" t="n">
        <v>44659</v>
      </c>
      <c r="B831" s="6" t="n">
        <v>3185.76596639392</v>
      </c>
      <c r="C831" s="7" t="n">
        <v>1641.345315</v>
      </c>
      <c r="D831" s="0" t="n">
        <f aca="false">INT((ROW()-3)/30)</f>
        <v>27</v>
      </c>
      <c r="E831" s="0" t="n">
        <f aca="false">2+30*D831</f>
        <v>812</v>
      </c>
      <c r="F831" s="8" t="n">
        <f aca="false">INDEX($F:$F,$E831)*(2*B831/INDEX($B:$B,$E831)-C831/INDEX($C:$C,$E831))</f>
        <v>187.606827275198</v>
      </c>
      <c r="G831" s="9" t="n">
        <f aca="false">B831/B830-1</f>
        <v>-0.0161889509717355</v>
      </c>
      <c r="H831" s="9" t="n">
        <f aca="false">F831/F830-1</f>
        <v>-0.0137541523065861</v>
      </c>
      <c r="I831" s="9" t="n">
        <f aca="false">LN(B831/B830)</f>
        <v>-0.0163214237139863</v>
      </c>
      <c r="J831" s="9" t="n">
        <f aca="false">LN(F831/F830)</f>
        <v>-0.0138496170277079</v>
      </c>
      <c r="K831" s="9" t="n">
        <f aca="false">F831/F824-1</f>
        <v>-0.00452342491393043</v>
      </c>
      <c r="L831" s="9" t="n">
        <f aca="false">F831/F801-1</f>
        <v>0.0573557050977485</v>
      </c>
      <c r="M831" s="9" t="n">
        <f aca="false">B831/B824-1</f>
        <v>-0.0756571506250772</v>
      </c>
      <c r="N831" s="9" t="n">
        <f aca="false">B831/B801-1</f>
        <v>0.168243316037649</v>
      </c>
      <c r="O831" s="8" t="n">
        <f aca="false">MAX(O830,F831)</f>
        <v>210.637827878512</v>
      </c>
      <c r="P831" s="9" t="n">
        <f aca="false">F831/O831-1</f>
        <v>-0.109339337740407</v>
      </c>
      <c r="Q831" s="8" t="n">
        <f aca="false">MAX(Q830,B831)</f>
        <v>4811.1564628872</v>
      </c>
      <c r="R831" s="9" t="n">
        <f aca="false">B831/Q831-1</f>
        <v>-0.337837796178816</v>
      </c>
      <c r="S831" s="9" t="n">
        <f aca="false">B831/INDEX($B:$B,$E831)-1</f>
        <v>0.113197625046281</v>
      </c>
      <c r="T831" s="0" t="n">
        <f aca="false">IF(AND($A831&gt;=CrashTest!$B$3,$A831&lt;=CrashTest!$C$3),1,IF(AND($A831&gt;=CrashTest!$B$4,$A831&lt;=CrashTest!$C$4),2,IF(AND($A831&gt;=CrashTest!$B$5,$A831&lt;=CrashTest!$C$5),3,IF(AND($A831&gt;=CrashTest!$B$6,$A831&lt;=CrashTest!$C$6),4,IF(AND($A831&gt;=CrashTest!$B$7,$A831&lt;=CrashTest!$C$7),5,0)))))</f>
        <v>0</v>
      </c>
      <c r="U831" s="8" t="str">
        <f aca="false">IF(T831=0,"",IF(T830=T831,MAX(U830,B831),B831))</f>
        <v/>
      </c>
      <c r="V831" s="9" t="str">
        <f aca="false">IF(T831=0,"",B831/U831-1)</f>
        <v/>
      </c>
      <c r="W831" s="8" t="str">
        <f aca="false">IF(T831=0,"",IF(T830=T831,MAX(W830,F831),F831))</f>
        <v/>
      </c>
      <c r="X831" s="9" t="str">
        <f aca="false">IF(T831=0,"",F831/W831-1)</f>
        <v/>
      </c>
    </row>
    <row r="832" customFormat="false" ht="15" hidden="false" customHeight="false" outlineLevel="0" collapsed="false">
      <c r="A832" s="5" t="n">
        <v>44660</v>
      </c>
      <c r="B832" s="6" t="n">
        <v>3257.96308474576</v>
      </c>
      <c r="C832" s="7" t="n">
        <v>1694.296193</v>
      </c>
      <c r="D832" s="0" t="n">
        <f aca="false">INT((ROW()-3)/30)</f>
        <v>27</v>
      </c>
      <c r="E832" s="0" t="n">
        <f aca="false">2+30*D832</f>
        <v>812</v>
      </c>
      <c r="F832" s="8" t="n">
        <f aca="false">INDEX($F:$F,$E832)*(2*B832/INDEX($B:$B,$E832)-C832/INDEX($C:$C,$E832))</f>
        <v>189.763277152403</v>
      </c>
      <c r="G832" s="9" t="n">
        <f aca="false">B832/B831-1</f>
        <v>0.0226624049328905</v>
      </c>
      <c r="H832" s="9" t="n">
        <f aca="false">F832/F831-1</f>
        <v>0.0114945170627625</v>
      </c>
      <c r="I832" s="9" t="n">
        <f aca="false">LN(B832/B831)</f>
        <v>0.0224094275526862</v>
      </c>
      <c r="J832" s="9" t="n">
        <f aca="false">LN(F832/F831)</f>
        <v>0.0114289570106379</v>
      </c>
      <c r="K832" s="9" t="n">
        <f aca="false">F832/F825-1</f>
        <v>-0.00547217636305741</v>
      </c>
      <c r="L832" s="9" t="n">
        <f aca="false">F832/F802-1</f>
        <v>0.0806857585379845</v>
      </c>
      <c r="M832" s="9" t="n">
        <f aca="false">B832/B825-1</f>
        <v>-0.0562005818867549</v>
      </c>
      <c r="N832" s="9" t="n">
        <f aca="false">B832/B802-1</f>
        <v>0.24758706161496</v>
      </c>
      <c r="O832" s="8" t="n">
        <f aca="false">MAX(O831,F832)</f>
        <v>210.637827878512</v>
      </c>
      <c r="P832" s="9" t="n">
        <f aca="false">F832/O832-1</f>
        <v>-0.0991016235609331</v>
      </c>
      <c r="Q832" s="8" t="n">
        <f aca="false">MAX(Q831,B832)</f>
        <v>4811.1564628872</v>
      </c>
      <c r="R832" s="9" t="n">
        <f aca="false">B832/Q832-1</f>
        <v>-0.322831608184565</v>
      </c>
      <c r="S832" s="9" t="n">
        <f aca="false">B832/INDEX($B:$B,$E832)-1</f>
        <v>0.138425360395411</v>
      </c>
      <c r="T832" s="0" t="n">
        <f aca="false">IF(AND($A832&gt;=CrashTest!$B$3,$A832&lt;=CrashTest!$C$3),1,IF(AND($A832&gt;=CrashTest!$B$4,$A832&lt;=CrashTest!$C$4),2,IF(AND($A832&gt;=CrashTest!$B$5,$A832&lt;=CrashTest!$C$5),3,IF(AND($A832&gt;=CrashTest!$B$6,$A832&lt;=CrashTest!$C$6),4,IF(AND($A832&gt;=CrashTest!$B$7,$A832&lt;=CrashTest!$C$7),5,0)))))</f>
        <v>0</v>
      </c>
      <c r="U832" s="8" t="str">
        <f aca="false">IF(T832=0,"",IF(T831=T832,MAX(U831,B832),B832))</f>
        <v/>
      </c>
      <c r="V832" s="9" t="str">
        <f aca="false">IF(T832=0,"",B832/U832-1)</f>
        <v/>
      </c>
      <c r="W832" s="8" t="str">
        <f aca="false">IF(T832=0,"",IF(T831=T832,MAX(W831,F832),F832))</f>
        <v/>
      </c>
      <c r="X832" s="9" t="str">
        <f aca="false">IF(T832=0,"",F832/W832-1)</f>
        <v/>
      </c>
    </row>
    <row r="833" customFormat="false" ht="15" hidden="false" customHeight="false" outlineLevel="0" collapsed="false">
      <c r="A833" s="5" t="n">
        <v>44661</v>
      </c>
      <c r="B833" s="6" t="n">
        <v>3218.1317761543</v>
      </c>
      <c r="C833" s="7" t="n">
        <v>1643.27237</v>
      </c>
      <c r="D833" s="0" t="n">
        <f aca="false">INT((ROW()-3)/30)</f>
        <v>27</v>
      </c>
      <c r="E833" s="0" t="n">
        <f aca="false">2+30*D833</f>
        <v>812</v>
      </c>
      <c r="F833" s="8" t="n">
        <f aca="false">INDEX($F:$F,$E833)*(2*B833/INDEX($B:$B,$E833)-C833/INDEX($C:$C,$E833))</f>
        <v>191.474222398124</v>
      </c>
      <c r="G833" s="9" t="n">
        <f aca="false">B833/B832-1</f>
        <v>-0.0122258317713776</v>
      </c>
      <c r="H833" s="9" t="n">
        <f aca="false">F833/F832-1</f>
        <v>0.00901620835915029</v>
      </c>
      <c r="I833" s="9" t="n">
        <f aca="false">LN(B833/B832)</f>
        <v>-0.0123011820288262</v>
      </c>
      <c r="J833" s="9" t="n">
        <f aca="false">LN(F833/F832)</f>
        <v>0.00897580502753522</v>
      </c>
      <c r="K833" s="9" t="n">
        <f aca="false">F833/F826-1</f>
        <v>0.00400228091059862</v>
      </c>
      <c r="L833" s="9" t="n">
        <f aca="false">F833/F803-1</f>
        <v>0.0940837011692786</v>
      </c>
      <c r="M833" s="9" t="n">
        <f aca="false">B833/B826-1</f>
        <v>-0.0861558911012167</v>
      </c>
      <c r="N833" s="9" t="n">
        <f aca="false">B833/B803-1</f>
        <v>0.255803877736436</v>
      </c>
      <c r="O833" s="8" t="n">
        <f aca="false">MAX(O832,F833)</f>
        <v>210.637827878512</v>
      </c>
      <c r="P833" s="9" t="n">
        <f aca="false">F833/O833-1</f>
        <v>-0.0909789360885384</v>
      </c>
      <c r="Q833" s="8" t="n">
        <f aca="false">MAX(Q832,B833)</f>
        <v>4811.1564628872</v>
      </c>
      <c r="R833" s="9" t="n">
        <f aca="false">B833/Q833-1</f>
        <v>-0.331110555023795</v>
      </c>
      <c r="S833" s="9" t="n">
        <f aca="false">B833/INDEX($B:$B,$E833)-1</f>
        <v>0.124507163454947</v>
      </c>
      <c r="T833" s="0" t="n">
        <f aca="false">IF(AND($A833&gt;=CrashTest!$B$3,$A833&lt;=CrashTest!$C$3),1,IF(AND($A833&gt;=CrashTest!$B$4,$A833&lt;=CrashTest!$C$4),2,IF(AND($A833&gt;=CrashTest!$B$5,$A833&lt;=CrashTest!$C$5),3,IF(AND($A833&gt;=CrashTest!$B$6,$A833&lt;=CrashTest!$C$6),4,IF(AND($A833&gt;=CrashTest!$B$7,$A833&lt;=CrashTest!$C$7),5,0)))))</f>
        <v>0</v>
      </c>
      <c r="U833" s="8" t="str">
        <f aca="false">IF(T833=0,"",IF(T832=T833,MAX(U832,B833),B833))</f>
        <v/>
      </c>
      <c r="V833" s="9" t="str">
        <f aca="false">IF(T833=0,"",B833/U833-1)</f>
        <v/>
      </c>
      <c r="W833" s="8" t="str">
        <f aca="false">IF(T833=0,"",IF(T832=T833,MAX(W832,F833),F833))</f>
        <v/>
      </c>
      <c r="X833" s="9" t="str">
        <f aca="false">IF(T833=0,"",F833/W833-1)</f>
        <v/>
      </c>
    </row>
    <row r="834" customFormat="false" ht="15" hidden="false" customHeight="false" outlineLevel="0" collapsed="false">
      <c r="A834" s="5" t="n">
        <v>44662</v>
      </c>
      <c r="B834" s="6" t="n">
        <v>2985.2986779661</v>
      </c>
      <c r="C834" s="7" t="n">
        <v>1459.923046</v>
      </c>
      <c r="D834" s="0" t="n">
        <f aca="false">INT((ROW()-3)/30)</f>
        <v>27</v>
      </c>
      <c r="E834" s="0" t="n">
        <f aca="false">2+30*D834</f>
        <v>812</v>
      </c>
      <c r="F834" s="8" t="n">
        <f aca="false">INDEX($F:$F,$E834)*(2*B834/INDEX($B:$B,$E834)-C834/INDEX($C:$C,$E834))</f>
        <v>186.193415917134</v>
      </c>
      <c r="G834" s="9" t="n">
        <f aca="false">B834/B833-1</f>
        <v>-0.0723503928314701</v>
      </c>
      <c r="H834" s="9" t="n">
        <f aca="false">F834/F833-1</f>
        <v>-0.0275797254317074</v>
      </c>
      <c r="I834" s="9" t="n">
        <f aca="false">LN(B834/B833)</f>
        <v>-0.0751011959788274</v>
      </c>
      <c r="J834" s="9" t="n">
        <f aca="false">LN(F834/F833)</f>
        <v>-0.0279671867284319</v>
      </c>
      <c r="K834" s="9" t="n">
        <f aca="false">F834/F827-1</f>
        <v>-0.0288424410587625</v>
      </c>
      <c r="L834" s="9" t="n">
        <f aca="false">F834/F804-1</f>
        <v>0.0632033969329078</v>
      </c>
      <c r="M834" s="9" t="n">
        <f aca="false">B834/B827-1</f>
        <v>-0.153204264963881</v>
      </c>
      <c r="N834" s="9" t="n">
        <f aca="false">B834/B804-1</f>
        <v>0.157908372777909</v>
      </c>
      <c r="O834" s="8" t="n">
        <f aca="false">MAX(O833,F834)</f>
        <v>210.637827878512</v>
      </c>
      <c r="P834" s="9" t="n">
        <f aca="false">F834/O834-1</f>
        <v>-0.116049487442855</v>
      </c>
      <c r="Q834" s="8" t="n">
        <f aca="false">MAX(Q833,B834)</f>
        <v>4811.1564628872</v>
      </c>
      <c r="R834" s="9" t="n">
        <f aca="false">B834/Q834-1</f>
        <v>-0.379504969128648</v>
      </c>
      <c r="S834" s="9" t="n">
        <f aca="false">B834/INDEX($B:$B,$E834)-1</f>
        <v>0.0431486284371796</v>
      </c>
      <c r="T834" s="0" t="n">
        <f aca="false">IF(AND($A834&gt;=CrashTest!$B$3,$A834&lt;=CrashTest!$C$3),1,IF(AND($A834&gt;=CrashTest!$B$4,$A834&lt;=CrashTest!$C$4),2,IF(AND($A834&gt;=CrashTest!$B$5,$A834&lt;=CrashTest!$C$5),3,IF(AND($A834&gt;=CrashTest!$B$6,$A834&lt;=CrashTest!$C$6),4,IF(AND($A834&gt;=CrashTest!$B$7,$A834&lt;=CrashTest!$C$7),5,0)))))</f>
        <v>0</v>
      </c>
      <c r="U834" s="8" t="str">
        <f aca="false">IF(T834=0,"",IF(T833=T834,MAX(U833,B834),B834))</f>
        <v/>
      </c>
      <c r="V834" s="9" t="str">
        <f aca="false">IF(T834=0,"",B834/U834-1)</f>
        <v/>
      </c>
      <c r="W834" s="8" t="str">
        <f aca="false">IF(T834=0,"",IF(T833=T834,MAX(W833,F834),F834))</f>
        <v/>
      </c>
      <c r="X834" s="9" t="str">
        <f aca="false">IF(T834=0,"",F834/W834-1)</f>
        <v/>
      </c>
    </row>
    <row r="835" customFormat="false" ht="15" hidden="false" customHeight="false" outlineLevel="0" collapsed="false">
      <c r="A835" s="5" t="n">
        <v>44663</v>
      </c>
      <c r="B835" s="6" t="n">
        <v>3027.95501139684</v>
      </c>
      <c r="C835" s="7" t="n">
        <v>1496.750672</v>
      </c>
      <c r="D835" s="0" t="n">
        <f aca="false">INT((ROW()-3)/30)</f>
        <v>27</v>
      </c>
      <c r="E835" s="0" t="n">
        <f aca="false">2+30*D835</f>
        <v>812</v>
      </c>
      <c r="F835" s="8" t="n">
        <f aca="false">INDEX($F:$F,$E835)*(2*B835/INDEX($B:$B,$E835)-C835/INDEX($C:$C,$E835))</f>
        <v>186.730392440212</v>
      </c>
      <c r="G835" s="9" t="n">
        <f aca="false">B835/B834-1</f>
        <v>0.0142887992231993</v>
      </c>
      <c r="H835" s="9" t="n">
        <f aca="false">F835/F834-1</f>
        <v>0.0028839715971285</v>
      </c>
      <c r="I835" s="9" t="n">
        <f aca="false">LN(B835/B834)</f>
        <v>0.0141876764749924</v>
      </c>
      <c r="J835" s="9" t="n">
        <f aca="false">LN(F835/F834)</f>
        <v>0.00287982092939891</v>
      </c>
      <c r="K835" s="9" t="n">
        <f aca="false">F835/F828-1</f>
        <v>-0.0312507130666394</v>
      </c>
      <c r="L835" s="9" t="n">
        <f aca="false">F835/F805-1</f>
        <v>0.0800279482993642</v>
      </c>
      <c r="M835" s="9" t="n">
        <f aca="false">B835/B828-1</f>
        <v>-0.116017135764749</v>
      </c>
      <c r="N835" s="9" t="n">
        <f aca="false">B835/B805-1</f>
        <v>0.203244464541338</v>
      </c>
      <c r="O835" s="8" t="n">
        <f aca="false">MAX(O834,F835)</f>
        <v>210.637827878512</v>
      </c>
      <c r="P835" s="9" t="n">
        <f aca="false">F835/O835-1</f>
        <v>-0.113500199271373</v>
      </c>
      <c r="Q835" s="8" t="n">
        <f aca="false">MAX(Q834,B835)</f>
        <v>4811.1564628872</v>
      </c>
      <c r="R835" s="9" t="n">
        <f aca="false">B835/Q835-1</f>
        <v>-0.370638840213534</v>
      </c>
      <c r="S835" s="9" t="n">
        <f aca="false">B835/INDEX($B:$B,$E835)-1</f>
        <v>0.0580539697488742</v>
      </c>
      <c r="T835" s="0" t="n">
        <f aca="false">IF(AND($A835&gt;=CrashTest!$B$3,$A835&lt;=CrashTest!$C$3),1,IF(AND($A835&gt;=CrashTest!$B$4,$A835&lt;=CrashTest!$C$4),2,IF(AND($A835&gt;=CrashTest!$B$5,$A835&lt;=CrashTest!$C$5),3,IF(AND($A835&gt;=CrashTest!$B$6,$A835&lt;=CrashTest!$C$6),4,IF(AND($A835&gt;=CrashTest!$B$7,$A835&lt;=CrashTest!$C$7),5,0)))))</f>
        <v>0</v>
      </c>
      <c r="U835" s="8" t="str">
        <f aca="false">IF(T835=0,"",IF(T834=T835,MAX(U834,B835),B835))</f>
        <v/>
      </c>
      <c r="V835" s="9" t="str">
        <f aca="false">IF(T835=0,"",B835/U835-1)</f>
        <v/>
      </c>
      <c r="W835" s="8" t="str">
        <f aca="false">IF(T835=0,"",IF(T834=T835,MAX(W834,F835),F835))</f>
        <v/>
      </c>
      <c r="X835" s="9" t="str">
        <f aca="false">IF(T835=0,"",F835/W835-1)</f>
        <v/>
      </c>
    </row>
    <row r="836" customFormat="false" ht="15" hidden="false" customHeight="false" outlineLevel="0" collapsed="false">
      <c r="A836" s="5" t="n">
        <v>44664</v>
      </c>
      <c r="B836" s="6" t="n">
        <v>3118.53925920514</v>
      </c>
      <c r="C836" s="7" t="n">
        <v>1565.569826</v>
      </c>
      <c r="D836" s="0" t="n">
        <f aca="false">INT((ROW()-3)/30)</f>
        <v>27</v>
      </c>
      <c r="E836" s="0" t="n">
        <f aca="false">2+30*D836</f>
        <v>812</v>
      </c>
      <c r="F836" s="8" t="n">
        <f aca="false">INDEX($F:$F,$E836)*(2*B836/INDEX($B:$B,$E836)-C836/INDEX($C:$C,$E836))</f>
        <v>189.119155100404</v>
      </c>
      <c r="G836" s="9" t="n">
        <f aca="false">B836/B835-1</f>
        <v>0.0299159820629278</v>
      </c>
      <c r="H836" s="9" t="n">
        <f aca="false">F836/F835-1</f>
        <v>0.0127925755897356</v>
      </c>
      <c r="I836" s="9" t="n">
        <f aca="false">LN(B836/B835)</f>
        <v>0.0294772281017733</v>
      </c>
      <c r="J836" s="9" t="n">
        <f aca="false">LN(F836/F835)</f>
        <v>0.0127114418020508</v>
      </c>
      <c r="K836" s="9" t="n">
        <f aca="false">F836/F829-1</f>
        <v>-0.00276238676925866</v>
      </c>
      <c r="L836" s="9" t="n">
        <f aca="false">F836/F806-1</f>
        <v>0.0898840324529251</v>
      </c>
      <c r="M836" s="9" t="n">
        <f aca="false">B836/B829-1</f>
        <v>-0.0204680217730371</v>
      </c>
      <c r="N836" s="9" t="n">
        <f aca="false">B836/B806-1</f>
        <v>0.204358622266087</v>
      </c>
      <c r="O836" s="8" t="n">
        <f aca="false">MAX(O835,F836)</f>
        <v>210.637827878512</v>
      </c>
      <c r="P836" s="9" t="n">
        <f aca="false">F836/O836-1</f>
        <v>-0.102159583560266</v>
      </c>
      <c r="Q836" s="8" t="n">
        <f aca="false">MAX(Q835,B836)</f>
        <v>4811.1564628872</v>
      </c>
      <c r="R836" s="9" t="n">
        <f aca="false">B836/Q836-1</f>
        <v>-0.351810883046259</v>
      </c>
      <c r="S836" s="9" t="n">
        <f aca="false">B836/INDEX($B:$B,$E836)-1</f>
        <v>0.089706693329491</v>
      </c>
      <c r="T836" s="0" t="n">
        <f aca="false">IF(AND($A836&gt;=CrashTest!$B$3,$A836&lt;=CrashTest!$C$3),1,IF(AND($A836&gt;=CrashTest!$B$4,$A836&lt;=CrashTest!$C$4),2,IF(AND($A836&gt;=CrashTest!$B$5,$A836&lt;=CrashTest!$C$5),3,IF(AND($A836&gt;=CrashTest!$B$6,$A836&lt;=CrashTest!$C$6),4,IF(AND($A836&gt;=CrashTest!$B$7,$A836&lt;=CrashTest!$C$7),5,0)))))</f>
        <v>0</v>
      </c>
      <c r="U836" s="8" t="str">
        <f aca="false">IF(T836=0,"",IF(T835=T836,MAX(U835,B836),B836))</f>
        <v/>
      </c>
      <c r="V836" s="9" t="str">
        <f aca="false">IF(T836=0,"",B836/U836-1)</f>
        <v/>
      </c>
      <c r="W836" s="8" t="str">
        <f aca="false">IF(T836=0,"",IF(T835=T836,MAX(W835,F836),F836))</f>
        <v/>
      </c>
      <c r="X836" s="9" t="str">
        <f aca="false">IF(T836=0,"",F836/W836-1)</f>
        <v/>
      </c>
    </row>
    <row r="837" customFormat="false" ht="15" hidden="false" customHeight="false" outlineLevel="0" collapsed="false">
      <c r="A837" s="5" t="n">
        <v>44665</v>
      </c>
      <c r="B837" s="6" t="n">
        <v>3019.78703097604</v>
      </c>
      <c r="C837" s="7" t="n">
        <v>1485.477178</v>
      </c>
      <c r="D837" s="0" t="n">
        <f aca="false">INT((ROW()-3)/30)</f>
        <v>27</v>
      </c>
      <c r="E837" s="0" t="n">
        <f aca="false">2+30*D837</f>
        <v>812</v>
      </c>
      <c r="F837" s="8" t="n">
        <f aca="false">INDEX($F:$F,$E837)*(2*B837/INDEX($B:$B,$E837)-C837/INDEX($C:$C,$E837))</f>
        <v>187.1890139474</v>
      </c>
      <c r="G837" s="9" t="n">
        <f aca="false">B837/B836-1</f>
        <v>-0.0316661808690104</v>
      </c>
      <c r="H837" s="9" t="n">
        <f aca="false">F837/F836-1</f>
        <v>-0.0102059527073233</v>
      </c>
      <c r="I837" s="9" t="n">
        <f aca="false">LN(B837/B836)</f>
        <v>-0.0321783966800344</v>
      </c>
      <c r="J837" s="9" t="n">
        <f aca="false">LN(F837/F836)</f>
        <v>-0.0102583905330756</v>
      </c>
      <c r="K837" s="9" t="n">
        <f aca="false">F837/F830-1</f>
        <v>-0.0159505897477801</v>
      </c>
      <c r="L837" s="9" t="n">
        <f aca="false">F837/F807-1</f>
        <v>0.0737575397806187</v>
      </c>
      <c r="M837" s="9" t="n">
        <f aca="false">B837/B830-1</f>
        <v>-0.0674456698558582</v>
      </c>
      <c r="N837" s="9" t="n">
        <f aca="false">B837/B807-1</f>
        <v>0.15204653722392</v>
      </c>
      <c r="O837" s="8" t="n">
        <f aca="false">MAX(O836,F837)</f>
        <v>210.637827878512</v>
      </c>
      <c r="P837" s="9" t="n">
        <f aca="false">F837/O837-1</f>
        <v>-0.111322900389174</v>
      </c>
      <c r="Q837" s="8" t="n">
        <f aca="false">MAX(Q836,B837)</f>
        <v>4811.1564628872</v>
      </c>
      <c r="R837" s="9" t="n">
        <f aca="false">B837/Q837-1</f>
        <v>-0.37233655686104</v>
      </c>
      <c r="S837" s="9" t="n">
        <f aca="false">B837/INDEX($B:$B,$E837)-1</f>
        <v>0.055199844084348</v>
      </c>
      <c r="T837" s="0" t="n">
        <f aca="false">IF(AND($A837&gt;=CrashTest!$B$3,$A837&lt;=CrashTest!$C$3),1,IF(AND($A837&gt;=CrashTest!$B$4,$A837&lt;=CrashTest!$C$4),2,IF(AND($A837&gt;=CrashTest!$B$5,$A837&lt;=CrashTest!$C$5),3,IF(AND($A837&gt;=CrashTest!$B$6,$A837&lt;=CrashTest!$C$6),4,IF(AND($A837&gt;=CrashTest!$B$7,$A837&lt;=CrashTest!$C$7),5,0)))))</f>
        <v>0</v>
      </c>
      <c r="U837" s="8" t="str">
        <f aca="false">IF(T837=0,"",IF(T836=T837,MAX(U836,B837),B837))</f>
        <v/>
      </c>
      <c r="V837" s="9" t="str">
        <f aca="false">IF(T837=0,"",B837/U837-1)</f>
        <v/>
      </c>
      <c r="W837" s="8" t="str">
        <f aca="false">IF(T837=0,"",IF(T836=T837,MAX(W836,F837),F837))</f>
        <v/>
      </c>
      <c r="X837" s="9" t="str">
        <f aca="false">IF(T837=0,"",F837/W837-1)</f>
        <v/>
      </c>
    </row>
    <row r="838" customFormat="false" ht="15" hidden="false" customHeight="false" outlineLevel="0" collapsed="false">
      <c r="A838" s="5" t="n">
        <v>44666</v>
      </c>
      <c r="B838" s="6" t="n">
        <v>3039.32726592636</v>
      </c>
      <c r="C838" s="7" t="n">
        <v>1493.643129</v>
      </c>
      <c r="D838" s="0" t="n">
        <f aca="false">INT((ROW()-3)/30)</f>
        <v>27</v>
      </c>
      <c r="E838" s="0" t="n">
        <f aca="false">2+30*D838</f>
        <v>812</v>
      </c>
      <c r="F838" s="8" t="n">
        <f aca="false">INDEX($F:$F,$E838)*(2*B838/INDEX($B:$B,$E838)-C838/INDEX($C:$C,$E838))</f>
        <v>188.592594639945</v>
      </c>
      <c r="G838" s="9" t="n">
        <f aca="false">B838/B837-1</f>
        <v>0.00647073278674348</v>
      </c>
      <c r="H838" s="9" t="n">
        <f aca="false">F838/F837-1</f>
        <v>0.00749820015045644</v>
      </c>
      <c r="I838" s="9" t="n">
        <f aca="false">LN(B838/B837)</f>
        <v>0.00644988747000542</v>
      </c>
      <c r="J838" s="9" t="n">
        <f aca="false">LN(F838/F837)</f>
        <v>0.00747022838594542</v>
      </c>
      <c r="K838" s="9" t="n">
        <f aca="false">F838/F831-1</f>
        <v>0.00525443225635414</v>
      </c>
      <c r="L838" s="9" t="n">
        <f aca="false">F838/F808-1</f>
        <v>0.0620162640149269</v>
      </c>
      <c r="M838" s="9" t="n">
        <f aca="false">B838/B831-1</f>
        <v>-0.0459665593807944</v>
      </c>
      <c r="N838" s="9" t="n">
        <f aca="false">B838/B808-1</f>
        <v>0.0976598007758491</v>
      </c>
      <c r="O838" s="8" t="n">
        <f aca="false">MAX(O837,F838)</f>
        <v>210.637827878512</v>
      </c>
      <c r="P838" s="9" t="n">
        <f aca="false">F838/O838-1</f>
        <v>-0.104659421627165</v>
      </c>
      <c r="Q838" s="8" t="n">
        <f aca="false">MAX(Q837,B838)</f>
        <v>4811.1564628872</v>
      </c>
      <c r="R838" s="9" t="n">
        <f aca="false">B838/Q838-1</f>
        <v>-0.36827511444048</v>
      </c>
      <c r="S838" s="9" t="n">
        <f aca="false">B838/INDEX($B:$B,$E838)-1</f>
        <v>0.0620277603120314</v>
      </c>
      <c r="T838" s="0" t="n">
        <f aca="false">IF(AND($A838&gt;=CrashTest!$B$3,$A838&lt;=CrashTest!$C$3),1,IF(AND($A838&gt;=CrashTest!$B$4,$A838&lt;=CrashTest!$C$4),2,IF(AND($A838&gt;=CrashTest!$B$5,$A838&lt;=CrashTest!$C$5),3,IF(AND($A838&gt;=CrashTest!$B$6,$A838&lt;=CrashTest!$C$6),4,IF(AND($A838&gt;=CrashTest!$B$7,$A838&lt;=CrashTest!$C$7),5,0)))))</f>
        <v>0</v>
      </c>
      <c r="U838" s="8" t="str">
        <f aca="false">IF(T838=0,"",IF(T837=T838,MAX(U837,B838),B838))</f>
        <v/>
      </c>
      <c r="V838" s="9" t="str">
        <f aca="false">IF(T838=0,"",B838/U838-1)</f>
        <v/>
      </c>
      <c r="W838" s="8" t="str">
        <f aca="false">IF(T838=0,"",IF(T837=T838,MAX(W837,F838),F838))</f>
        <v/>
      </c>
      <c r="X838" s="9" t="str">
        <f aca="false">IF(T838=0,"",F838/W838-1)</f>
        <v/>
      </c>
    </row>
    <row r="839" customFormat="false" ht="15" hidden="false" customHeight="false" outlineLevel="0" collapsed="false">
      <c r="A839" s="5" t="n">
        <v>44667</v>
      </c>
      <c r="B839" s="6" t="n">
        <v>3065.65542343659</v>
      </c>
      <c r="C839" s="7" t="n">
        <v>1502.319169</v>
      </c>
      <c r="D839" s="0" t="n">
        <f aca="false">INT((ROW()-3)/30)</f>
        <v>27</v>
      </c>
      <c r="E839" s="0" t="n">
        <f aca="false">2+30*D839</f>
        <v>812</v>
      </c>
      <c r="F839" s="8" t="n">
        <f aca="false">INDEX($F:$F,$E839)*(2*B839/INDEX($B:$B,$E839)-C839/INDEX($C:$C,$E839))</f>
        <v>190.793176278345</v>
      </c>
      <c r="G839" s="9" t="n">
        <f aca="false">B839/B838-1</f>
        <v>0.00866249508744676</v>
      </c>
      <c r="H839" s="9" t="n">
        <f aca="false">F839/F838-1</f>
        <v>0.0116684413966619</v>
      </c>
      <c r="I839" s="9" t="n">
        <f aca="false">LN(B839/B838)</f>
        <v>0.00862519095332924</v>
      </c>
      <c r="J839" s="9" t="n">
        <f aca="false">LN(F839/F838)</f>
        <v>0.0116008901053999</v>
      </c>
      <c r="K839" s="9" t="n">
        <f aca="false">F839/F832-1</f>
        <v>0.00542728362092437</v>
      </c>
      <c r="L839" s="9" t="n">
        <f aca="false">F839/F809-1</f>
        <v>0.0604411684006856</v>
      </c>
      <c r="M839" s="9" t="n">
        <f aca="false">B839/B832-1</f>
        <v>-0.0590269614194162</v>
      </c>
      <c r="N839" s="9" t="n">
        <f aca="false">B839/B809-1</f>
        <v>0.0886285496889085</v>
      </c>
      <c r="O839" s="8" t="n">
        <f aca="false">MAX(O838,F839)</f>
        <v>210.637827878512</v>
      </c>
      <c r="P839" s="9" t="n">
        <f aca="false">F839/O839-1</f>
        <v>-0.094212192558368</v>
      </c>
      <c r="Q839" s="8" t="n">
        <f aca="false">MAX(Q838,B839)</f>
        <v>4811.1564628872</v>
      </c>
      <c r="R839" s="9" t="n">
        <f aca="false">B839/Q839-1</f>
        <v>-0.362802800722703</v>
      </c>
      <c r="S839" s="9" t="n">
        <f aca="false">B839/INDEX($B:$B,$E839)-1</f>
        <v>0.0712275705684664</v>
      </c>
      <c r="T839" s="0" t="n">
        <f aca="false">IF(AND($A839&gt;=CrashTest!$B$3,$A839&lt;=CrashTest!$C$3),1,IF(AND($A839&gt;=CrashTest!$B$4,$A839&lt;=CrashTest!$C$4),2,IF(AND($A839&gt;=CrashTest!$B$5,$A839&lt;=CrashTest!$C$5),3,IF(AND($A839&gt;=CrashTest!$B$6,$A839&lt;=CrashTest!$C$6),4,IF(AND($A839&gt;=CrashTest!$B$7,$A839&lt;=CrashTest!$C$7),5,0)))))</f>
        <v>0</v>
      </c>
      <c r="U839" s="8" t="str">
        <f aca="false">IF(T839=0,"",IF(T838=T839,MAX(U838,B839),B839))</f>
        <v/>
      </c>
      <c r="V839" s="9" t="str">
        <f aca="false">IF(T839=0,"",B839/U839-1)</f>
        <v/>
      </c>
      <c r="W839" s="8" t="str">
        <f aca="false">IF(T839=0,"",IF(T838=T839,MAX(W838,F839),F839))</f>
        <v/>
      </c>
      <c r="X839" s="9" t="str">
        <f aca="false">IF(T839=0,"",F839/W839-1)</f>
        <v/>
      </c>
    </row>
    <row r="840" customFormat="false" ht="15" hidden="false" customHeight="false" outlineLevel="0" collapsed="false">
      <c r="A840" s="5" t="n">
        <v>44668</v>
      </c>
      <c r="B840" s="6" t="n">
        <v>2996.52688457043</v>
      </c>
      <c r="C840" s="7" t="n">
        <v>1449.377597</v>
      </c>
      <c r="D840" s="0" t="n">
        <f aca="false">INT((ROW()-3)/30)</f>
        <v>27</v>
      </c>
      <c r="E840" s="0" t="n">
        <f aca="false">2+30*D840</f>
        <v>812</v>
      </c>
      <c r="F840" s="8" t="n">
        <f aca="false">INDEX($F:$F,$E840)*(2*B840/INDEX($B:$B,$E840)-C840/INDEX($C:$C,$E840))</f>
        <v>189.026451877827</v>
      </c>
      <c r="G840" s="9" t="n">
        <f aca="false">B840/B839-1</f>
        <v>-0.0225493505687822</v>
      </c>
      <c r="H840" s="9" t="n">
        <f aca="false">F840/F839-1</f>
        <v>-0.00925989301599117</v>
      </c>
      <c r="I840" s="9" t="n">
        <f aca="false">LN(B840/B839)</f>
        <v>-0.0228074749124814</v>
      </c>
      <c r="J840" s="9" t="n">
        <f aca="false">LN(F840/F839)</f>
        <v>-0.00930303234221014</v>
      </c>
      <c r="K840" s="9" t="n">
        <f aca="false">F840/F833-1</f>
        <v>-0.0127838123045522</v>
      </c>
      <c r="L840" s="9" t="n">
        <f aca="false">F840/F810-1</f>
        <v>0.0187958560106456</v>
      </c>
      <c r="M840" s="9" t="n">
        <f aca="false">B840/B833-1</f>
        <v>-0.0688613478248209</v>
      </c>
      <c r="N840" s="9" t="n">
        <f aca="false">B840/B810-1</f>
        <v>0.0171832998355066</v>
      </c>
      <c r="O840" s="8" t="n">
        <f aca="false">MAX(O839,F840)</f>
        <v>210.637827878512</v>
      </c>
      <c r="P840" s="9" t="n">
        <f aca="false">F840/O840-1</f>
        <v>-0.102599690750467</v>
      </c>
      <c r="Q840" s="8" t="n">
        <f aca="false">MAX(Q839,B840)</f>
        <v>4811.1564628872</v>
      </c>
      <c r="R840" s="9" t="n">
        <f aca="false">B840/Q840-1</f>
        <v>-0.377171183750653</v>
      </c>
      <c r="S840" s="9" t="n">
        <f aca="false">B840/INDEX($B:$B,$E840)-1</f>
        <v>0.0470720845407733</v>
      </c>
      <c r="T840" s="0" t="n">
        <f aca="false">IF(AND($A840&gt;=CrashTest!$B$3,$A840&lt;=CrashTest!$C$3),1,IF(AND($A840&gt;=CrashTest!$B$4,$A840&lt;=CrashTest!$C$4),2,IF(AND($A840&gt;=CrashTest!$B$5,$A840&lt;=CrashTest!$C$5),3,IF(AND($A840&gt;=CrashTest!$B$6,$A840&lt;=CrashTest!$C$6),4,IF(AND($A840&gt;=CrashTest!$B$7,$A840&lt;=CrashTest!$C$7),5,0)))))</f>
        <v>0</v>
      </c>
      <c r="U840" s="8" t="str">
        <f aca="false">IF(T840=0,"",IF(T839=T840,MAX(U839,B840),B840))</f>
        <v/>
      </c>
      <c r="V840" s="9" t="str">
        <f aca="false">IF(T840=0,"",B840/U840-1)</f>
        <v/>
      </c>
      <c r="W840" s="8" t="str">
        <f aca="false">IF(T840=0,"",IF(T839=T840,MAX(W839,F840),F840))</f>
        <v/>
      </c>
      <c r="X840" s="9" t="str">
        <f aca="false">IF(T840=0,"",F840/W840-1)</f>
        <v/>
      </c>
    </row>
    <row r="841" customFormat="false" ht="15" hidden="false" customHeight="false" outlineLevel="0" collapsed="false">
      <c r="A841" s="5" t="n">
        <v>44669</v>
      </c>
      <c r="B841" s="6" t="n">
        <v>3058.24911367621</v>
      </c>
      <c r="C841" s="7" t="n">
        <v>1487.273264</v>
      </c>
      <c r="D841" s="0" t="n">
        <f aca="false">INT((ROW()-3)/30)</f>
        <v>27</v>
      </c>
      <c r="E841" s="0" t="n">
        <f aca="false">2+30*D841</f>
        <v>812</v>
      </c>
      <c r="F841" s="8" t="n">
        <f aca="false">INDEX($F:$F,$E841)*(2*B841/INDEX($B:$B,$E841)-C841/INDEX($C:$C,$E841))</f>
        <v>191.850543966585</v>
      </c>
      <c r="G841" s="9" t="n">
        <f aca="false">B841/B840-1</f>
        <v>0.0205979226896302</v>
      </c>
      <c r="H841" s="9" t="n">
        <f aca="false">F841/F840-1</f>
        <v>0.0149401951986274</v>
      </c>
      <c r="I841" s="9" t="n">
        <f aca="false">LN(B841/B840)</f>
        <v>0.020388654264152</v>
      </c>
      <c r="J841" s="9" t="n">
        <f aca="false">LN(F841/F840)</f>
        <v>0.0148296897712672</v>
      </c>
      <c r="K841" s="9" t="n">
        <f aca="false">F841/F834-1</f>
        <v>0.0303830724710947</v>
      </c>
      <c r="L841" s="9" t="n">
        <f aca="false">F841/F811-1</f>
        <v>0.0296696383180648</v>
      </c>
      <c r="M841" s="9" t="n">
        <f aca="false">B841/B834-1</f>
        <v>0.0244365618249667</v>
      </c>
      <c r="N841" s="9" t="n">
        <f aca="false">B841/B811-1</f>
        <v>0.0371065465931979</v>
      </c>
      <c r="O841" s="8" t="n">
        <f aca="false">MAX(O840,F841)</f>
        <v>210.637827878512</v>
      </c>
      <c r="P841" s="9" t="n">
        <f aca="false">F841/O841-1</f>
        <v>-0.08919235495897</v>
      </c>
      <c r="Q841" s="8" t="n">
        <f aca="false">MAX(Q840,B841)</f>
        <v>4811.1564628872</v>
      </c>
      <c r="R841" s="9" t="n">
        <f aca="false">B841/Q841-1</f>
        <v>-0.364342203944675</v>
      </c>
      <c r="S841" s="9" t="n">
        <f aca="false">B841/INDEX($B:$B,$E841)-1</f>
        <v>0.068639594388614</v>
      </c>
      <c r="T841" s="0" t="n">
        <f aca="false">IF(AND($A841&gt;=CrashTest!$B$3,$A841&lt;=CrashTest!$C$3),1,IF(AND($A841&gt;=CrashTest!$B$4,$A841&lt;=CrashTest!$C$4),2,IF(AND($A841&gt;=CrashTest!$B$5,$A841&lt;=CrashTest!$C$5),3,IF(AND($A841&gt;=CrashTest!$B$6,$A841&lt;=CrashTest!$C$6),4,IF(AND($A841&gt;=CrashTest!$B$7,$A841&lt;=CrashTest!$C$7),5,0)))))</f>
        <v>0</v>
      </c>
      <c r="U841" s="8" t="str">
        <f aca="false">IF(T841=0,"",IF(T840=T841,MAX(U840,B841),B841))</f>
        <v/>
      </c>
      <c r="V841" s="9" t="str">
        <f aca="false">IF(T841=0,"",B841/U841-1)</f>
        <v/>
      </c>
      <c r="W841" s="8" t="str">
        <f aca="false">IF(T841=0,"",IF(T840=T841,MAX(W840,F841),F841))</f>
        <v/>
      </c>
      <c r="X841" s="9" t="str">
        <f aca="false">IF(T841=0,"",F841/W841-1)</f>
        <v/>
      </c>
    </row>
    <row r="842" customFormat="false" ht="15" hidden="false" customHeight="false" outlineLevel="0" collapsed="false">
      <c r="A842" s="5" t="n">
        <v>44670</v>
      </c>
      <c r="B842" s="6" t="n">
        <v>3104.38072004676</v>
      </c>
      <c r="C842" s="7" t="n">
        <v>1509.099362</v>
      </c>
      <c r="D842" s="0" t="n">
        <f aca="false">INT((ROW()-3)/30)</f>
        <v>27</v>
      </c>
      <c r="E842" s="0" t="n">
        <f aca="false">2+30*D842</f>
        <v>812</v>
      </c>
      <c r="F842" s="8" t="n">
        <f aca="false">INDEX($F:$F,$E842)*(2*B842/INDEX($B:$B,$E842)-C842/INDEX($C:$C,$E842))</f>
        <v>194.825392481701</v>
      </c>
      <c r="G842" s="9" t="n">
        <f aca="false">B842/B841-1</f>
        <v>0.0150843193787757</v>
      </c>
      <c r="H842" s="9" t="n">
        <f aca="false">F842/F841-1</f>
        <v>0.015506072871152</v>
      </c>
      <c r="I842" s="9" t="n">
        <f aca="false">LN(B842/B841)</f>
        <v>0.0149716823229389</v>
      </c>
      <c r="J842" s="9" t="n">
        <f aca="false">LN(F842/F841)</f>
        <v>0.0153870821988082</v>
      </c>
      <c r="K842" s="9" t="n">
        <f aca="false">F842/F835-1</f>
        <v>0.0433512720436311</v>
      </c>
      <c r="L842" s="9" t="n">
        <f aca="false">F842/F812-1</f>
        <v>0.0686501699022859</v>
      </c>
      <c r="M842" s="9" t="n">
        <f aca="false">B842/B835-1</f>
        <v>0.02524004100532</v>
      </c>
      <c r="N842" s="9" t="n">
        <f aca="false">B842/B812-1</f>
        <v>0.0847592953311773</v>
      </c>
      <c r="O842" s="8" t="n">
        <f aca="false">MAX(O841,F842)</f>
        <v>210.637827878512</v>
      </c>
      <c r="P842" s="9" t="n">
        <f aca="false">F842/O842-1</f>
        <v>-0.0750693052433615</v>
      </c>
      <c r="Q842" s="8" t="n">
        <f aca="false">MAX(Q841,B842)</f>
        <v>4811.1564628872</v>
      </c>
      <c r="R842" s="9" t="n">
        <f aca="false">B842/Q842-1</f>
        <v>-0.354753738733368</v>
      </c>
      <c r="S842" s="9" t="n">
        <f aca="false">B842/INDEX($B:$B,$E842)-1</f>
        <v>0.0847592953311773</v>
      </c>
      <c r="T842" s="0" t="n">
        <f aca="false">IF(AND($A842&gt;=CrashTest!$B$3,$A842&lt;=CrashTest!$C$3),1,IF(AND($A842&gt;=CrashTest!$B$4,$A842&lt;=CrashTest!$C$4),2,IF(AND($A842&gt;=CrashTest!$B$5,$A842&lt;=CrashTest!$C$5),3,IF(AND($A842&gt;=CrashTest!$B$6,$A842&lt;=CrashTest!$C$6),4,IF(AND($A842&gt;=CrashTest!$B$7,$A842&lt;=CrashTest!$C$7),5,0)))))</f>
        <v>0</v>
      </c>
      <c r="U842" s="8" t="str">
        <f aca="false">IF(T842=0,"",IF(T841=T842,MAX(U841,B842),B842))</f>
        <v/>
      </c>
      <c r="V842" s="9" t="str">
        <f aca="false">IF(T842=0,"",B842/U842-1)</f>
        <v/>
      </c>
      <c r="W842" s="8" t="str">
        <f aca="false">IF(T842=0,"",IF(T841=T842,MAX(W841,F842),F842))</f>
        <v/>
      </c>
      <c r="X842" s="9" t="str">
        <f aca="false">IF(T842=0,"",F842/W842-1)</f>
        <v/>
      </c>
    </row>
    <row r="843" customFormat="false" ht="15" hidden="false" customHeight="false" outlineLevel="0" collapsed="false">
      <c r="A843" s="5" t="n">
        <v>44671</v>
      </c>
      <c r="B843" s="6" t="n">
        <v>3078.53693571011</v>
      </c>
      <c r="C843" s="7" t="n">
        <v>1486.560384</v>
      </c>
      <c r="D843" s="0" t="n">
        <f aca="false">INT((ROW()-3)/30)</f>
        <v>28</v>
      </c>
      <c r="E843" s="0" t="n">
        <f aca="false">2+30*D843</f>
        <v>842</v>
      </c>
      <c r="F843" s="8" t="n">
        <f aca="false">INDEX($F:$F,$E843)*(2*B843/INDEX($B:$B,$E843)-C843/INDEX($C:$C,$E843))</f>
        <v>194.491364926772</v>
      </c>
      <c r="G843" s="9" t="n">
        <f aca="false">B843/B842-1</f>
        <v>-0.00832494035598208</v>
      </c>
      <c r="H843" s="9" t="n">
        <f aca="false">F843/F842-1</f>
        <v>-0.0017144970205093</v>
      </c>
      <c r="I843" s="9" t="n">
        <f aca="false">LN(B843/B842)</f>
        <v>-0.00835978619975919</v>
      </c>
      <c r="J843" s="9" t="n">
        <f aca="false">LN(F843/F842)</f>
        <v>-0.00171596845261045</v>
      </c>
      <c r="K843" s="9" t="n">
        <f aca="false">F843/F836-1</f>
        <v>0.0284064817417127</v>
      </c>
      <c r="L843" s="9" t="n">
        <f aca="false">F843/F813-1</f>
        <v>0.0591055132542724</v>
      </c>
      <c r="M843" s="9" t="n">
        <f aca="false">B843/B836-1</f>
        <v>-0.0128272630774018</v>
      </c>
      <c r="N843" s="9" t="n">
        <f aca="false">B843/B813-1</f>
        <v>0.0621825133167593</v>
      </c>
      <c r="O843" s="8" t="n">
        <f aca="false">MAX(O842,F843)</f>
        <v>210.637827878512</v>
      </c>
      <c r="P843" s="9" t="n">
        <f aca="false">F843/O843-1</f>
        <v>-0.0766550961636994</v>
      </c>
      <c r="Q843" s="8" t="n">
        <f aca="false">MAX(Q842,B843)</f>
        <v>4811.1564628872</v>
      </c>
      <c r="R843" s="9" t="n">
        <f aca="false">B843/Q843-1</f>
        <v>-0.360125375373333</v>
      </c>
      <c r="S843" s="9" t="n">
        <f aca="false">B843/INDEX($B:$B,$E843)-1</f>
        <v>-0.00832494035598208</v>
      </c>
      <c r="T843" s="0" t="n">
        <f aca="false">IF(AND($A843&gt;=CrashTest!$B$3,$A843&lt;=CrashTest!$C$3),1,IF(AND($A843&gt;=CrashTest!$B$4,$A843&lt;=CrashTest!$C$4),2,IF(AND($A843&gt;=CrashTest!$B$5,$A843&lt;=CrashTest!$C$5),3,IF(AND($A843&gt;=CrashTest!$B$6,$A843&lt;=CrashTest!$C$6),4,IF(AND($A843&gt;=CrashTest!$B$7,$A843&lt;=CrashTest!$C$7),5,0)))))</f>
        <v>0</v>
      </c>
      <c r="U843" s="8" t="str">
        <f aca="false">IF(T843=0,"",IF(T842=T843,MAX(U842,B843),B843))</f>
        <v/>
      </c>
      <c r="V843" s="9" t="str">
        <f aca="false">IF(T843=0,"",B843/U843-1)</f>
        <v/>
      </c>
      <c r="W843" s="8" t="str">
        <f aca="false">IF(T843=0,"",IF(T842=T843,MAX(W842,F843),F843))</f>
        <v/>
      </c>
      <c r="X843" s="9" t="str">
        <f aca="false">IF(T843=0,"",F843/W843-1)</f>
        <v/>
      </c>
    </row>
    <row r="844" customFormat="false" ht="15" hidden="false" customHeight="false" outlineLevel="0" collapsed="false">
      <c r="A844" s="5" t="n">
        <v>44672</v>
      </c>
      <c r="B844" s="6" t="n">
        <v>2984.30083985973</v>
      </c>
      <c r="C844" s="7" t="n">
        <v>1403.834128</v>
      </c>
      <c r="D844" s="0" t="n">
        <f aca="false">INT((ROW()-3)/30)</f>
        <v>28</v>
      </c>
      <c r="E844" s="0" t="n">
        <f aca="false">2+30*D844</f>
        <v>842</v>
      </c>
      <c r="F844" s="8" t="n">
        <f aca="false">INDEX($F:$F,$E844)*(2*B844/INDEX($B:$B,$E844)-C844/INDEX($C:$C,$E844))</f>
        <v>193.343182705367</v>
      </c>
      <c r="G844" s="9" t="n">
        <f aca="false">B844/B843-1</f>
        <v>-0.0306106757262742</v>
      </c>
      <c r="H844" s="9" t="n">
        <f aca="false">F844/F843-1</f>
        <v>-0.00590351258955468</v>
      </c>
      <c r="I844" s="9" t="n">
        <f aca="false">LN(B844/B843)</f>
        <v>-0.0310889683468662</v>
      </c>
      <c r="J844" s="9" t="n">
        <f aca="false">LN(F844/F843)</f>
        <v>-0.0059210072071122</v>
      </c>
      <c r="K844" s="9" t="n">
        <f aca="false">F844/F837-1</f>
        <v>0.0328767625203468</v>
      </c>
      <c r="L844" s="9" t="n">
        <f aca="false">F844/F814-1</f>
        <v>0.04863694780103</v>
      </c>
      <c r="M844" s="9" t="n">
        <f aca="false">B844/B837-1</f>
        <v>-0.0117512231002729</v>
      </c>
      <c r="N844" s="9" t="n">
        <f aca="false">B844/B814-1</f>
        <v>0.00257539639942239</v>
      </c>
      <c r="O844" s="8" t="n">
        <f aca="false">MAX(O843,F844)</f>
        <v>210.637827878512</v>
      </c>
      <c r="P844" s="9" t="n">
        <f aca="false">F844/O844-1</f>
        <v>-0.0821060744279982</v>
      </c>
      <c r="Q844" s="8" t="n">
        <f aca="false">MAX(Q843,B844)</f>
        <v>4811.1564628872</v>
      </c>
      <c r="R844" s="9" t="n">
        <f aca="false">B844/Q844-1</f>
        <v>-0.379712370013251</v>
      </c>
      <c r="S844" s="9" t="n">
        <f aca="false">B844/INDEX($B:$B,$E844)-1</f>
        <v>-0.0386807840325788</v>
      </c>
      <c r="T844" s="0" t="n">
        <f aca="false">IF(AND($A844&gt;=CrashTest!$B$3,$A844&lt;=CrashTest!$C$3),1,IF(AND($A844&gt;=CrashTest!$B$4,$A844&lt;=CrashTest!$C$4),2,IF(AND($A844&gt;=CrashTest!$B$5,$A844&lt;=CrashTest!$C$5),3,IF(AND($A844&gt;=CrashTest!$B$6,$A844&lt;=CrashTest!$C$6),4,IF(AND($A844&gt;=CrashTest!$B$7,$A844&lt;=CrashTest!$C$7),5,0)))))</f>
        <v>0</v>
      </c>
      <c r="U844" s="8" t="str">
        <f aca="false">IF(T844=0,"",IF(T843=T844,MAX(U843,B844),B844))</f>
        <v/>
      </c>
      <c r="V844" s="9" t="str">
        <f aca="false">IF(T844=0,"",B844/U844-1)</f>
        <v/>
      </c>
      <c r="W844" s="8" t="str">
        <f aca="false">IF(T844=0,"",IF(T843=T844,MAX(W843,F844),F844))</f>
        <v/>
      </c>
      <c r="X844" s="9" t="str">
        <f aca="false">IF(T844=0,"",F844/W844-1)</f>
        <v/>
      </c>
    </row>
    <row r="845" customFormat="false" ht="15" hidden="false" customHeight="false" outlineLevel="0" collapsed="false">
      <c r="A845" s="5" t="n">
        <v>44673</v>
      </c>
      <c r="B845" s="6" t="n">
        <v>2963.93688515488</v>
      </c>
      <c r="C845" s="7" t="n">
        <v>1385.4498</v>
      </c>
      <c r="D845" s="0" t="n">
        <f aca="false">INT((ROW()-3)/30)</f>
        <v>28</v>
      </c>
      <c r="E845" s="0" t="n">
        <f aca="false">2+30*D845</f>
        <v>842</v>
      </c>
      <c r="F845" s="8" t="n">
        <f aca="false">INDEX($F:$F,$E845)*(2*B845/INDEX($B:$B,$E845)-C845/INDEX($C:$C,$E845))</f>
        <v>193.160596656794</v>
      </c>
      <c r="G845" s="9" t="n">
        <f aca="false">B845/B844-1</f>
        <v>-0.00682369365476132</v>
      </c>
      <c r="H845" s="9" t="n">
        <f aca="false">F845/F844-1</f>
        <v>-0.000944362485496009</v>
      </c>
      <c r="I845" s="9" t="n">
        <f aca="false">LN(B845/B844)</f>
        <v>-0.00684708150739076</v>
      </c>
      <c r="J845" s="9" t="n">
        <f aca="false">LN(F845/F844)</f>
        <v>-0.000944808676680944</v>
      </c>
      <c r="K845" s="9" t="n">
        <f aca="false">F845/F838-1</f>
        <v>0.0242215343904151</v>
      </c>
      <c r="L845" s="9" t="n">
        <f aca="false">F845/F815-1</f>
        <v>0.0605980091398763</v>
      </c>
      <c r="M845" s="9" t="n">
        <f aca="false">B845/B838-1</f>
        <v>-0.0248049565496532</v>
      </c>
      <c r="N845" s="9" t="n">
        <f aca="false">B845/B815-1</f>
        <v>-0.0189301141046342</v>
      </c>
      <c r="O845" s="8" t="n">
        <f aca="false">MAX(O844,F845)</f>
        <v>210.637827878512</v>
      </c>
      <c r="P845" s="9" t="n">
        <f aca="false">F845/O845-1</f>
        <v>-0.082972899016973</v>
      </c>
      <c r="Q845" s="8" t="n">
        <f aca="false">MAX(Q844,B845)</f>
        <v>4811.1564628872</v>
      </c>
      <c r="R845" s="9" t="n">
        <f aca="false">B845/Q845-1</f>
        <v>-0.383945022778119</v>
      </c>
      <c r="S845" s="9" t="n">
        <f aca="false">B845/INDEX($B:$B,$E845)-1</f>
        <v>-0.0452405318667758</v>
      </c>
      <c r="T845" s="0" t="n">
        <f aca="false">IF(AND($A845&gt;=CrashTest!$B$3,$A845&lt;=CrashTest!$C$3),1,IF(AND($A845&gt;=CrashTest!$B$4,$A845&lt;=CrashTest!$C$4),2,IF(AND($A845&gt;=CrashTest!$B$5,$A845&lt;=CrashTest!$C$5),3,IF(AND($A845&gt;=CrashTest!$B$6,$A845&lt;=CrashTest!$C$6),4,IF(AND($A845&gt;=CrashTest!$B$7,$A845&lt;=CrashTest!$C$7),5,0)))))</f>
        <v>0</v>
      </c>
      <c r="U845" s="8" t="str">
        <f aca="false">IF(T845=0,"",IF(T844=T845,MAX(U844,B845),B845))</f>
        <v/>
      </c>
      <c r="V845" s="9" t="str">
        <f aca="false">IF(T845=0,"",B845/U845-1)</f>
        <v/>
      </c>
      <c r="W845" s="8" t="str">
        <f aca="false">IF(T845=0,"",IF(T844=T845,MAX(W844,F845),F845))</f>
        <v/>
      </c>
      <c r="X845" s="9" t="str">
        <f aca="false">IF(T845=0,"",F845/W845-1)</f>
        <v/>
      </c>
    </row>
    <row r="846" customFormat="false" ht="15" hidden="false" customHeight="false" outlineLevel="0" collapsed="false">
      <c r="A846" s="5" t="n">
        <v>44674</v>
      </c>
      <c r="B846" s="6" t="n">
        <v>2941.41439567504</v>
      </c>
      <c r="C846" s="7" t="n">
        <v>1359.431503</v>
      </c>
      <c r="D846" s="0" t="n">
        <f aca="false">INT((ROW()-3)/30)</f>
        <v>28</v>
      </c>
      <c r="E846" s="0" t="n">
        <f aca="false">2+30*D846</f>
        <v>842</v>
      </c>
      <c r="F846" s="8" t="n">
        <f aca="false">INDEX($F:$F,$E846)*(2*B846/INDEX($B:$B,$E846)-C846/INDEX($C:$C,$E846))</f>
        <v>193.69262779061</v>
      </c>
      <c r="G846" s="9" t="n">
        <f aca="false">B846/B845-1</f>
        <v>-0.0075988424695026</v>
      </c>
      <c r="H846" s="9" t="n">
        <f aca="false">F846/F845-1</f>
        <v>0.00275434608830549</v>
      </c>
      <c r="I846" s="9" t="n">
        <f aca="false">LN(B846/B845)</f>
        <v>-0.00762786077007119</v>
      </c>
      <c r="J846" s="9" t="n">
        <f aca="false">LN(F846/F845)</f>
        <v>0.00275055982797252</v>
      </c>
      <c r="K846" s="9" t="n">
        <f aca="false">F846/F839-1</f>
        <v>0.0151968302474028</v>
      </c>
      <c r="L846" s="9" t="n">
        <f aca="false">F846/F816-1</f>
        <v>0.0472912234258602</v>
      </c>
      <c r="M846" s="9" t="n">
        <f aca="false">B846/B839-1</f>
        <v>-0.0405267424420048</v>
      </c>
      <c r="N846" s="9" t="n">
        <f aca="false">B846/B816-1</f>
        <v>-0.0542299664090872</v>
      </c>
      <c r="O846" s="8" t="n">
        <f aca="false">MAX(O845,F846)</f>
        <v>210.637827878512</v>
      </c>
      <c r="P846" s="9" t="n">
        <f aca="false">F846/O846-1</f>
        <v>-0.0804470890085103</v>
      </c>
      <c r="Q846" s="8" t="n">
        <f aca="false">MAX(Q845,B846)</f>
        <v>4811.1564628872</v>
      </c>
      <c r="R846" s="9" t="n">
        <f aca="false">B846/Q846-1</f>
        <v>-0.388626327502581</v>
      </c>
      <c r="S846" s="9" t="n">
        <f aca="false">B846/INDEX($B:$B,$E846)-1</f>
        <v>-0.0524955986613863</v>
      </c>
      <c r="T846" s="0" t="n">
        <f aca="false">IF(AND($A846&gt;=CrashTest!$B$3,$A846&lt;=CrashTest!$C$3),1,IF(AND($A846&gt;=CrashTest!$B$4,$A846&lt;=CrashTest!$C$4),2,IF(AND($A846&gt;=CrashTest!$B$5,$A846&lt;=CrashTest!$C$5),3,IF(AND($A846&gt;=CrashTest!$B$6,$A846&lt;=CrashTest!$C$6),4,IF(AND($A846&gt;=CrashTest!$B$7,$A846&lt;=CrashTest!$C$7),5,0)))))</f>
        <v>0</v>
      </c>
      <c r="U846" s="8" t="str">
        <f aca="false">IF(T846=0,"",IF(T845=T846,MAX(U845,B846),B846))</f>
        <v/>
      </c>
      <c r="V846" s="9" t="str">
        <f aca="false">IF(T846=0,"",B846/U846-1)</f>
        <v/>
      </c>
      <c r="W846" s="8" t="str">
        <f aca="false">IF(T846=0,"",IF(T845=T846,MAX(W845,F846),F846))</f>
        <v/>
      </c>
      <c r="X846" s="9" t="str">
        <f aca="false">IF(T846=0,"",F846/W846-1)</f>
        <v/>
      </c>
    </row>
    <row r="847" customFormat="false" ht="15" hidden="false" customHeight="false" outlineLevel="0" collapsed="false">
      <c r="A847" s="5" t="n">
        <v>44675</v>
      </c>
      <c r="B847" s="6" t="n">
        <v>2924.17223728813</v>
      </c>
      <c r="C847" s="7" t="n">
        <v>1349.652895</v>
      </c>
      <c r="D847" s="0" t="n">
        <f aca="false">INT((ROW()-3)/30)</f>
        <v>28</v>
      </c>
      <c r="E847" s="0" t="n">
        <f aca="false">2+30*D847</f>
        <v>842</v>
      </c>
      <c r="F847" s="8" t="n">
        <f aca="false">INDEX($F:$F,$E847)*(2*B847/INDEX($B:$B,$E847)-C847/INDEX($C:$C,$E847))</f>
        <v>192.790876227343</v>
      </c>
      <c r="G847" s="9" t="n">
        <f aca="false">B847/B846-1</f>
        <v>-0.00586185965917019</v>
      </c>
      <c r="H847" s="9" t="n">
        <f aca="false">F847/F846-1</f>
        <v>-0.00465558020226509</v>
      </c>
      <c r="I847" s="9" t="n">
        <f aca="false">LN(B847/B846)</f>
        <v>-0.0058791077956351</v>
      </c>
      <c r="J847" s="9" t="n">
        <f aca="false">LN(F847/F846)</f>
        <v>-0.00466645116933705</v>
      </c>
      <c r="K847" s="9" t="n">
        <f aca="false">F847/F840-1</f>
        <v>0.0199148019344395</v>
      </c>
      <c r="L847" s="9" t="n">
        <f aca="false">F847/F817-1</f>
        <v>0.040420575032901</v>
      </c>
      <c r="M847" s="9" t="n">
        <f aca="false">B847/B840-1</f>
        <v>-0.0241461699058551</v>
      </c>
      <c r="N847" s="9" t="n">
        <f aca="false">B847/B817-1</f>
        <v>-0.0580724392570042</v>
      </c>
      <c r="O847" s="8" t="n">
        <f aca="false">MAX(O846,F847)</f>
        <v>210.637827878512</v>
      </c>
      <c r="P847" s="9" t="n">
        <f aca="false">F847/O847-1</f>
        <v>-0.0847281413358575</v>
      </c>
      <c r="Q847" s="8" t="n">
        <f aca="false">MAX(Q846,B847)</f>
        <v>4811.1564628872</v>
      </c>
      <c r="R847" s="9" t="n">
        <f aca="false">B847/Q847-1</f>
        <v>-0.392210114170072</v>
      </c>
      <c r="S847" s="9" t="n">
        <f aca="false">B847/INDEX($B:$B,$E847)-1</f>
        <v>-0.0580497364884793</v>
      </c>
      <c r="T847" s="0" t="n">
        <f aca="false">IF(AND($A847&gt;=CrashTest!$B$3,$A847&lt;=CrashTest!$C$3),1,IF(AND($A847&gt;=CrashTest!$B$4,$A847&lt;=CrashTest!$C$4),2,IF(AND($A847&gt;=CrashTest!$B$5,$A847&lt;=CrashTest!$C$5),3,IF(AND($A847&gt;=CrashTest!$B$6,$A847&lt;=CrashTest!$C$6),4,IF(AND($A847&gt;=CrashTest!$B$7,$A847&lt;=CrashTest!$C$7),5,0)))))</f>
        <v>0</v>
      </c>
      <c r="U847" s="8" t="str">
        <f aca="false">IF(T847=0,"",IF(T846=T847,MAX(U846,B847),B847))</f>
        <v/>
      </c>
      <c r="V847" s="9" t="str">
        <f aca="false">IF(T847=0,"",B847/U847-1)</f>
        <v/>
      </c>
      <c r="W847" s="8" t="str">
        <f aca="false">IF(T847=0,"",IF(T846=T847,MAX(W846,F847),F847))</f>
        <v/>
      </c>
      <c r="X847" s="9" t="str">
        <f aca="false">IF(T847=0,"",F847/W847-1)</f>
        <v/>
      </c>
    </row>
    <row r="848" customFormat="false" ht="15" hidden="false" customHeight="false" outlineLevel="0" collapsed="false">
      <c r="A848" s="5" t="n">
        <v>44676</v>
      </c>
      <c r="B848" s="6" t="n">
        <v>3012.2152773232</v>
      </c>
      <c r="C848" s="7" t="n">
        <v>1424.376802</v>
      </c>
      <c r="D848" s="0" t="n">
        <f aca="false">INT((ROW()-3)/30)</f>
        <v>28</v>
      </c>
      <c r="E848" s="0" t="n">
        <f aca="false">2+30*D848</f>
        <v>842</v>
      </c>
      <c r="F848" s="8" t="n">
        <f aca="false">INDEX($F:$F,$E848)*(2*B848/INDEX($B:$B,$E848)-C848/INDEX($C:$C,$E848))</f>
        <v>194.194834974181</v>
      </c>
      <c r="G848" s="9" t="n">
        <f aca="false">B848/B847-1</f>
        <v>0.0301087052644755</v>
      </c>
      <c r="H848" s="9" t="n">
        <f aca="false">F848/F847-1</f>
        <v>0.0072822883235526</v>
      </c>
      <c r="I848" s="9" t="n">
        <f aca="false">LN(B848/B847)</f>
        <v>0.0296643357644101</v>
      </c>
      <c r="J848" s="9" t="n">
        <f aca="false">LN(F848/F847)</f>
        <v>0.00725590049368567</v>
      </c>
      <c r="K848" s="9" t="n">
        <f aca="false">F848/F841-1</f>
        <v>0.012219360754089</v>
      </c>
      <c r="L848" s="9" t="n">
        <f aca="false">F848/F818-1</f>
        <v>0.044965707850108</v>
      </c>
      <c r="M848" s="9" t="n">
        <f aca="false">B848/B841-1</f>
        <v>-0.0150523501003077</v>
      </c>
      <c r="N848" s="9" t="n">
        <f aca="false">B848/B818-1</f>
        <v>-0.0424159893978993</v>
      </c>
      <c r="O848" s="8" t="n">
        <f aca="false">MAX(O847,F848)</f>
        <v>210.637827878512</v>
      </c>
      <c r="P848" s="9" t="n">
        <f aca="false">F848/O848-1</f>
        <v>-0.0780628677666314</v>
      </c>
      <c r="Q848" s="8" t="n">
        <f aca="false">MAX(Q847,B848)</f>
        <v>4811.1564628872</v>
      </c>
      <c r="R848" s="9" t="n">
        <f aca="false">B848/Q848-1</f>
        <v>-0.37391034763489</v>
      </c>
      <c r="S848" s="9" t="n">
        <f aca="false">B848/INDEX($B:$B,$E848)-1</f>
        <v>-0.0296888336306159</v>
      </c>
      <c r="T848" s="0" t="n">
        <f aca="false">IF(AND($A848&gt;=CrashTest!$B$3,$A848&lt;=CrashTest!$C$3),1,IF(AND($A848&gt;=CrashTest!$B$4,$A848&lt;=CrashTest!$C$4),2,IF(AND($A848&gt;=CrashTest!$B$5,$A848&lt;=CrashTest!$C$5),3,IF(AND($A848&gt;=CrashTest!$B$6,$A848&lt;=CrashTest!$C$6),4,IF(AND($A848&gt;=CrashTest!$B$7,$A848&lt;=CrashTest!$C$7),5,0)))))</f>
        <v>0</v>
      </c>
      <c r="U848" s="8" t="str">
        <f aca="false">IF(T848=0,"",IF(T847=T848,MAX(U847,B848),B848))</f>
        <v/>
      </c>
      <c r="V848" s="9" t="str">
        <f aca="false">IF(T848=0,"",B848/U848-1)</f>
        <v/>
      </c>
      <c r="W848" s="8" t="str">
        <f aca="false">IF(T848=0,"",IF(T847=T848,MAX(W847,F848),F848))</f>
        <v/>
      </c>
      <c r="X848" s="9" t="str">
        <f aca="false">IF(T848=0,"",F848/W848-1)</f>
        <v/>
      </c>
    </row>
    <row r="849" customFormat="false" ht="15" hidden="false" customHeight="false" outlineLevel="0" collapsed="false">
      <c r="A849" s="5" t="n">
        <v>44677</v>
      </c>
      <c r="B849" s="6" t="n">
        <v>2801.38247457627</v>
      </c>
      <c r="C849" s="7" t="n">
        <v>1250.663123</v>
      </c>
      <c r="D849" s="0" t="n">
        <f aca="false">INT((ROW()-3)/30)</f>
        <v>28</v>
      </c>
      <c r="E849" s="0" t="n">
        <f aca="false">2+30*D849</f>
        <v>842</v>
      </c>
      <c r="F849" s="8" t="n">
        <f aca="false">INDEX($F:$F,$E849)*(2*B849/INDEX($B:$B,$E849)-C849/INDEX($C:$C,$E849))</f>
        <v>190.158366762191</v>
      </c>
      <c r="G849" s="9" t="n">
        <f aca="false">B849/B848-1</f>
        <v>-0.069992607877046</v>
      </c>
      <c r="H849" s="9" t="n">
        <f aca="false">F849/F848-1</f>
        <v>-0.0207856620518626</v>
      </c>
      <c r="I849" s="9" t="n">
        <f aca="false">LN(B849/B848)</f>
        <v>-0.0725627443471194</v>
      </c>
      <c r="J849" s="9" t="n">
        <f aca="false">LN(F849/F848)</f>
        <v>-0.0210047248188807</v>
      </c>
      <c r="K849" s="9" t="n">
        <f aca="false">F849/F842-1</f>
        <v>-0.0239549150142171</v>
      </c>
      <c r="L849" s="9" t="n">
        <f aca="false">F849/F819-1</f>
        <v>0.0192829827786205</v>
      </c>
      <c r="M849" s="9" t="n">
        <f aca="false">B849/B842-1</f>
        <v>-0.0976034426170274</v>
      </c>
      <c r="N849" s="9" t="n">
        <f aca="false">B849/B819-1</f>
        <v>-0.148189613416227</v>
      </c>
      <c r="O849" s="8" t="n">
        <f aca="false">MAX(O848,F849)</f>
        <v>210.637827878512</v>
      </c>
      <c r="P849" s="9" t="n">
        <f aca="false">F849/O849-1</f>
        <v>-0.0972259414302975</v>
      </c>
      <c r="Q849" s="8" t="n">
        <f aca="false">MAX(Q848,B849)</f>
        <v>4811.1564628872</v>
      </c>
      <c r="R849" s="9" t="n">
        <f aca="false">B849/Q849-1</f>
        <v>-0.417731995168757</v>
      </c>
      <c r="S849" s="9" t="n">
        <f aca="false">B849/INDEX($B:$B,$E849)-1</f>
        <v>-0.0976034426170274</v>
      </c>
      <c r="T849" s="0" t="n">
        <f aca="false">IF(AND($A849&gt;=CrashTest!$B$3,$A849&lt;=CrashTest!$C$3),1,IF(AND($A849&gt;=CrashTest!$B$4,$A849&lt;=CrashTest!$C$4),2,IF(AND($A849&gt;=CrashTest!$B$5,$A849&lt;=CrashTest!$C$5),3,IF(AND($A849&gt;=CrashTest!$B$6,$A849&lt;=CrashTest!$C$6),4,IF(AND($A849&gt;=CrashTest!$B$7,$A849&lt;=CrashTest!$C$7),5,0)))))</f>
        <v>0</v>
      </c>
      <c r="U849" s="8" t="str">
        <f aca="false">IF(T849=0,"",IF(T848=T849,MAX(U848,B849),B849))</f>
        <v/>
      </c>
      <c r="V849" s="9" t="str">
        <f aca="false">IF(T849=0,"",B849/U849-1)</f>
        <v/>
      </c>
      <c r="W849" s="8" t="str">
        <f aca="false">IF(T849=0,"",IF(T848=T849,MAX(W848,F849),F849))</f>
        <v/>
      </c>
      <c r="X849" s="9" t="str">
        <f aca="false">IF(T849=0,"",F849/W849-1)</f>
        <v/>
      </c>
    </row>
    <row r="850" customFormat="false" ht="15" hidden="false" customHeight="false" outlineLevel="0" collapsed="false">
      <c r="A850" s="5" t="n">
        <v>44678</v>
      </c>
      <c r="B850" s="6" t="n">
        <v>2886.84557685564</v>
      </c>
      <c r="C850" s="7" t="n">
        <v>1321.77102</v>
      </c>
      <c r="D850" s="0" t="n">
        <f aca="false">INT((ROW()-3)/30)</f>
        <v>28</v>
      </c>
      <c r="E850" s="0" t="n">
        <f aca="false">2+30*D850</f>
        <v>842</v>
      </c>
      <c r="F850" s="8" t="n">
        <f aca="false">INDEX($F:$F,$E850)*(2*B850/INDEX($B:$B,$E850)-C850/INDEX($C:$C,$E850))</f>
        <v>191.705329416691</v>
      </c>
      <c r="G850" s="9" t="n">
        <f aca="false">B850/B849-1</f>
        <v>0.0305074737401922</v>
      </c>
      <c r="H850" s="9" t="n">
        <f aca="false">F850/F849-1</f>
        <v>0.00813512800325489</v>
      </c>
      <c r="I850" s="9" t="n">
        <f aca="false">LN(B850/B849)</f>
        <v>0.0300513738598668</v>
      </c>
      <c r="J850" s="9" t="n">
        <f aca="false">LN(F850/F849)</f>
        <v>0.00810221622331802</v>
      </c>
      <c r="K850" s="9" t="n">
        <f aca="false">F850/F843-1</f>
        <v>-0.0143247259904308</v>
      </c>
      <c r="L850" s="9" t="n">
        <f aca="false">F850/F820-1</f>
        <v>0.011417127552904</v>
      </c>
      <c r="M850" s="9" t="n">
        <f aca="false">B850/B843-1</f>
        <v>-0.0622670323135991</v>
      </c>
      <c r="N850" s="9" t="n">
        <f aca="false">B850/B820-1</f>
        <v>-0.137348719865253</v>
      </c>
      <c r="O850" s="8" t="n">
        <f aca="false">MAX(O849,F850)</f>
        <v>210.637827878512</v>
      </c>
      <c r="P850" s="9" t="n">
        <f aca="false">F850/O850-1</f>
        <v>-0.0898817589058151</v>
      </c>
      <c r="Q850" s="8" t="n">
        <f aca="false">MAX(Q849,B850)</f>
        <v>4811.1564628872</v>
      </c>
      <c r="R850" s="9" t="n">
        <f aca="false">B850/Q850-1</f>
        <v>-0.399968469301614</v>
      </c>
      <c r="S850" s="9" t="n">
        <f aca="false">B850/INDEX($B:$B,$E850)-1</f>
        <v>-0.0700736033394265</v>
      </c>
      <c r="T850" s="0" t="n">
        <f aca="false">IF(AND($A850&gt;=CrashTest!$B$3,$A850&lt;=CrashTest!$C$3),1,IF(AND($A850&gt;=CrashTest!$B$4,$A850&lt;=CrashTest!$C$4),2,IF(AND($A850&gt;=CrashTest!$B$5,$A850&lt;=CrashTest!$C$5),3,IF(AND($A850&gt;=CrashTest!$B$6,$A850&lt;=CrashTest!$C$6),4,IF(AND($A850&gt;=CrashTest!$B$7,$A850&lt;=CrashTest!$C$7),5,0)))))</f>
        <v>0</v>
      </c>
      <c r="U850" s="8" t="str">
        <f aca="false">IF(T850=0,"",IF(T849=T850,MAX(U849,B850),B850))</f>
        <v/>
      </c>
      <c r="V850" s="9" t="str">
        <f aca="false">IF(T850=0,"",B850/U850-1)</f>
        <v/>
      </c>
      <c r="W850" s="8" t="str">
        <f aca="false">IF(T850=0,"",IF(T849=T850,MAX(W849,F850),F850))</f>
        <v/>
      </c>
      <c r="X850" s="9" t="str">
        <f aca="false">IF(T850=0,"",F850/W850-1)</f>
        <v/>
      </c>
    </row>
    <row r="851" customFormat="false" ht="15" hidden="false" customHeight="false" outlineLevel="0" collapsed="false">
      <c r="A851" s="5" t="n">
        <v>44679</v>
      </c>
      <c r="B851" s="6" t="n">
        <v>2934.09959088252</v>
      </c>
      <c r="C851" s="7" t="n">
        <v>1362.613194</v>
      </c>
      <c r="D851" s="0" t="n">
        <f aca="false">INT((ROW()-3)/30)</f>
        <v>28</v>
      </c>
      <c r="E851" s="0" t="n">
        <f aca="false">2+30*D851</f>
        <v>842</v>
      </c>
      <c r="F851" s="8" t="n">
        <f aca="false">INDEX($F:$F,$E851)*(2*B851/INDEX($B:$B,$E851)-C851/INDEX($C:$C,$E851))</f>
        <v>192.363741897973</v>
      </c>
      <c r="G851" s="9" t="n">
        <f aca="false">B851/B850-1</f>
        <v>0.0163687363140321</v>
      </c>
      <c r="H851" s="9" t="n">
        <f aca="false">F851/F850-1</f>
        <v>0.00343450275109913</v>
      </c>
      <c r="I851" s="9" t="n">
        <f aca="false">LN(B851/B850)</f>
        <v>0.0162362127562753</v>
      </c>
      <c r="J851" s="9" t="n">
        <f aca="false">LN(F851/F850)</f>
        <v>0.00342861831608183</v>
      </c>
      <c r="K851" s="9" t="n">
        <f aca="false">F851/F844-1</f>
        <v>-0.00506581506360415</v>
      </c>
      <c r="L851" s="9" t="n">
        <f aca="false">F851/F821-1</f>
        <v>0.0207882347201576</v>
      </c>
      <c r="M851" s="9" t="n">
        <f aca="false">B851/B844-1</f>
        <v>-0.0168217789261386</v>
      </c>
      <c r="N851" s="9" t="n">
        <f aca="false">B851/B821-1</f>
        <v>-0.136692359810642</v>
      </c>
      <c r="O851" s="8" t="n">
        <f aca="false">MAX(O850,F851)</f>
        <v>210.637827878512</v>
      </c>
      <c r="P851" s="9" t="n">
        <f aca="false">F851/O851-1</f>
        <v>-0.0867559553029516</v>
      </c>
      <c r="Q851" s="8" t="n">
        <f aca="false">MAX(Q850,B851)</f>
        <v>4811.1564628872</v>
      </c>
      <c r="R851" s="9" t="n">
        <f aca="false">B851/Q851-1</f>
        <v>-0.390146711395507</v>
      </c>
      <c r="S851" s="9" t="n">
        <f aca="false">B851/INDEX($B:$B,$E851)-1</f>
        <v>-0.0548518833610316</v>
      </c>
      <c r="T851" s="0" t="n">
        <f aca="false">IF(AND($A851&gt;=CrashTest!$B$3,$A851&lt;=CrashTest!$C$3),1,IF(AND($A851&gt;=CrashTest!$B$4,$A851&lt;=CrashTest!$C$4),2,IF(AND($A851&gt;=CrashTest!$B$5,$A851&lt;=CrashTest!$C$5),3,IF(AND($A851&gt;=CrashTest!$B$6,$A851&lt;=CrashTest!$C$6),4,IF(AND($A851&gt;=CrashTest!$B$7,$A851&lt;=CrashTest!$C$7),5,0)))))</f>
        <v>0</v>
      </c>
      <c r="U851" s="8" t="str">
        <f aca="false">IF(T851=0,"",IF(T850=T851,MAX(U850,B851),B851))</f>
        <v/>
      </c>
      <c r="V851" s="9" t="str">
        <f aca="false">IF(T851=0,"",B851/U851-1)</f>
        <v/>
      </c>
      <c r="W851" s="8" t="str">
        <f aca="false">IF(T851=0,"",IF(T850=T851,MAX(W850,F851),F851))</f>
        <v/>
      </c>
      <c r="X851" s="9" t="str">
        <f aca="false">IF(T851=0,"",F851/W851-1)</f>
        <v/>
      </c>
    </row>
    <row r="852" customFormat="false" ht="15" hidden="false" customHeight="false" outlineLevel="0" collapsed="false">
      <c r="A852" s="5" t="n">
        <v>44680</v>
      </c>
      <c r="B852" s="6" t="n">
        <v>2815.62725832846</v>
      </c>
      <c r="C852" s="7" t="n">
        <v>1259.102351</v>
      </c>
      <c r="D852" s="0" t="n">
        <f aca="false">INT((ROW()-3)/30)</f>
        <v>28</v>
      </c>
      <c r="E852" s="0" t="n">
        <f aca="false">2+30*D852</f>
        <v>842</v>
      </c>
      <c r="F852" s="8" t="n">
        <f aca="false">INDEX($F:$F,$E852)*(2*B852/INDEX($B:$B,$E852)-C852/INDEX($C:$C,$E852))</f>
        <v>190.856813110375</v>
      </c>
      <c r="G852" s="9" t="n">
        <f aca="false">B852/B851-1</f>
        <v>-0.0403777475455173</v>
      </c>
      <c r="H852" s="9" t="n">
        <f aca="false">F852/F851-1</f>
        <v>-0.00783374648844548</v>
      </c>
      <c r="I852" s="9" t="n">
        <f aca="false">LN(B852/B851)</f>
        <v>-0.0412155589831698</v>
      </c>
      <c r="J852" s="9" t="n">
        <f aca="false">LN(F852/F851)</f>
        <v>-0.00786459147393432</v>
      </c>
      <c r="K852" s="9" t="n">
        <f aca="false">F852/F845-1</f>
        <v>-0.0119267779572637</v>
      </c>
      <c r="L852" s="9" t="n">
        <f aca="false">F852/F822-1</f>
        <v>0.00882282731095163</v>
      </c>
      <c r="M852" s="9" t="n">
        <f aca="false">B852/B845-1</f>
        <v>-0.0500380516094122</v>
      </c>
      <c r="N852" s="9" t="n">
        <f aca="false">B852/B822-1</f>
        <v>-0.169198519356544</v>
      </c>
      <c r="O852" s="8" t="n">
        <f aca="false">MAX(O851,F852)</f>
        <v>210.637827878512</v>
      </c>
      <c r="P852" s="9" t="n">
        <f aca="false">F852/O852-1</f>
        <v>-0.0939100776311908</v>
      </c>
      <c r="Q852" s="8" t="n">
        <f aca="false">MAX(Q851,B852)</f>
        <v>4811.1564628872</v>
      </c>
      <c r="R852" s="9" t="n">
        <f aca="false">B852/Q852-1</f>
        <v>-0.414771213522583</v>
      </c>
      <c r="S852" s="9" t="n">
        <f aca="false">B852/INDEX($B:$B,$E852)-1</f>
        <v>-0.093014835407801</v>
      </c>
      <c r="T852" s="0" t="n">
        <f aca="false">IF(AND($A852&gt;=CrashTest!$B$3,$A852&lt;=CrashTest!$C$3),1,IF(AND($A852&gt;=CrashTest!$B$4,$A852&lt;=CrashTest!$C$4),2,IF(AND($A852&gt;=CrashTest!$B$5,$A852&lt;=CrashTest!$C$5),3,IF(AND($A852&gt;=CrashTest!$B$6,$A852&lt;=CrashTest!$C$6),4,IF(AND($A852&gt;=CrashTest!$B$7,$A852&lt;=CrashTest!$C$7),5,0)))))</f>
        <v>0</v>
      </c>
      <c r="U852" s="8" t="str">
        <f aca="false">IF(T852=0,"",IF(T851=T852,MAX(U851,B852),B852))</f>
        <v/>
      </c>
      <c r="V852" s="9" t="str">
        <f aca="false">IF(T852=0,"",B852/U852-1)</f>
        <v/>
      </c>
      <c r="W852" s="8" t="str">
        <f aca="false">IF(T852=0,"",IF(T851=T852,MAX(W851,F852),F852))</f>
        <v/>
      </c>
      <c r="X852" s="9" t="str">
        <f aca="false">IF(T852=0,"",F852/W852-1)</f>
        <v/>
      </c>
    </row>
    <row r="853" customFormat="false" ht="15" hidden="false" customHeight="false" outlineLevel="0" collapsed="false">
      <c r="A853" s="5" t="n">
        <v>44681</v>
      </c>
      <c r="B853" s="6" t="n">
        <v>2729.73245441262</v>
      </c>
      <c r="C853" s="7" t="n">
        <v>1179.711705</v>
      </c>
      <c r="D853" s="0" t="n">
        <f aca="false">INT((ROW()-3)/30)</f>
        <v>28</v>
      </c>
      <c r="E853" s="0" t="n">
        <f aca="false">2+30*D853</f>
        <v>842</v>
      </c>
      <c r="F853" s="8" t="n">
        <f aca="false">INDEX($F:$F,$E853)*(2*B853/INDEX($B:$B,$E853)-C853/INDEX($C:$C,$E853))</f>
        <v>190.324971352634</v>
      </c>
      <c r="G853" s="9" t="n">
        <f aca="false">B853/B852-1</f>
        <v>-0.0305064541699431</v>
      </c>
      <c r="H853" s="9" t="n">
        <f aca="false">F853/F852-1</f>
        <v>-0.00278660085052529</v>
      </c>
      <c r="I853" s="9" t="n">
        <f aca="false">LN(B853/B852)</f>
        <v>-0.0309814615365906</v>
      </c>
      <c r="J853" s="9" t="n">
        <f aca="false">LN(F853/F852)</f>
        <v>-0.00279049065056932</v>
      </c>
      <c r="K853" s="9" t="n">
        <f aca="false">F853/F846-1</f>
        <v>-0.0173866010100138</v>
      </c>
      <c r="L853" s="9" t="n">
        <f aca="false">F853/F823-1</f>
        <v>0.0135663301618238</v>
      </c>
      <c r="M853" s="9" t="n">
        <f aca="false">B853/B846-1</f>
        <v>-0.0719660383704078</v>
      </c>
      <c r="N853" s="9" t="n">
        <f aca="false">B853/B823-1</f>
        <v>-0.168217794290744</v>
      </c>
      <c r="O853" s="8" t="n">
        <f aca="false">MAX(O852,F853)</f>
        <v>210.637827878512</v>
      </c>
      <c r="P853" s="9" t="n">
        <f aca="false">F853/O853-1</f>
        <v>-0.0964349885795161</v>
      </c>
      <c r="Q853" s="8" t="n">
        <f aca="false">MAX(Q852,B853)</f>
        <v>4811.1564628872</v>
      </c>
      <c r="R853" s="9" t="n">
        <f aca="false">B853/Q853-1</f>
        <v>-0.432624468676187</v>
      </c>
      <c r="S853" s="9" t="n">
        <f aca="false">B853/INDEX($B:$B,$E853)-1</f>
        <v>-0.120683736764251</v>
      </c>
      <c r="T853" s="0" t="n">
        <f aca="false">IF(AND($A853&gt;=CrashTest!$B$3,$A853&lt;=CrashTest!$C$3),1,IF(AND($A853&gt;=CrashTest!$B$4,$A853&lt;=CrashTest!$C$4),2,IF(AND($A853&gt;=CrashTest!$B$5,$A853&lt;=CrashTest!$C$5),3,IF(AND($A853&gt;=CrashTest!$B$6,$A853&lt;=CrashTest!$C$6),4,IF(AND($A853&gt;=CrashTest!$B$7,$A853&lt;=CrashTest!$C$7),5,0)))))</f>
        <v>0</v>
      </c>
      <c r="U853" s="8" t="str">
        <f aca="false">IF(T853=0,"",IF(T852=T853,MAX(U852,B853),B853))</f>
        <v/>
      </c>
      <c r="V853" s="9" t="str">
        <f aca="false">IF(T853=0,"",B853/U853-1)</f>
        <v/>
      </c>
      <c r="W853" s="8" t="str">
        <f aca="false">IF(T853=0,"",IF(T852=T853,MAX(W852,F853),F853))</f>
        <v/>
      </c>
      <c r="X853" s="9" t="str">
        <f aca="false">IF(T853=0,"",F853/W853-1)</f>
        <v/>
      </c>
    </row>
    <row r="854" customFormat="false" ht="15" hidden="false" customHeight="false" outlineLevel="0" collapsed="false">
      <c r="A854" s="5" t="n">
        <v>44682</v>
      </c>
      <c r="B854" s="6" t="n">
        <v>2829.09136440678</v>
      </c>
      <c r="C854" s="7" t="n">
        <v>1267.516067</v>
      </c>
      <c r="D854" s="0" t="n">
        <f aca="false">INT((ROW()-3)/30)</f>
        <v>28</v>
      </c>
      <c r="E854" s="0" t="n">
        <f aca="false">2+30*D854</f>
        <v>842</v>
      </c>
      <c r="F854" s="8" t="n">
        <f aca="false">INDEX($F:$F,$E854)*(2*B854/INDEX($B:$B,$E854)-C854/INDEX($C:$C,$E854))</f>
        <v>191.46056519449</v>
      </c>
      <c r="G854" s="9" t="n">
        <f aca="false">B854/B853-1</f>
        <v>0.0363987722802452</v>
      </c>
      <c r="H854" s="9" t="n">
        <f aca="false">F854/F853-1</f>
        <v>0.00596660455948483</v>
      </c>
      <c r="I854" s="9" t="n">
        <f aca="false">LN(B854/B853)</f>
        <v>0.0357519851048125</v>
      </c>
      <c r="J854" s="9" t="n">
        <f aca="false">LN(F854/F853)</f>
        <v>0.00594887486360179</v>
      </c>
      <c r="K854" s="9" t="n">
        <f aca="false">F854/F847-1</f>
        <v>-0.00690028002821352</v>
      </c>
      <c r="L854" s="9" t="n">
        <f aca="false">F854/F824-1</f>
        <v>0.0159252222962758</v>
      </c>
      <c r="M854" s="9" t="n">
        <f aca="false">B854/B847-1</f>
        <v>-0.0325154830720669</v>
      </c>
      <c r="N854" s="9" t="n">
        <f aca="false">B854/B824-1</f>
        <v>-0.179145486359182</v>
      </c>
      <c r="O854" s="8" t="n">
        <f aca="false">MAX(O853,F854)</f>
        <v>210.637827878512</v>
      </c>
      <c r="P854" s="9" t="n">
        <f aca="false">F854/O854-1</f>
        <v>-0.0910437734625836</v>
      </c>
      <c r="Q854" s="8" t="n">
        <f aca="false">MAX(Q853,B854)</f>
        <v>4811.1564628872</v>
      </c>
      <c r="R854" s="9" t="n">
        <f aca="false">B854/Q854-1</f>
        <v>-0.411972695914149</v>
      </c>
      <c r="S854" s="9" t="n">
        <f aca="false">B854/INDEX($B:$B,$E854)-1</f>
        <v>-0.088677704336417</v>
      </c>
      <c r="T854" s="0" t="n">
        <f aca="false">IF(AND($A854&gt;=CrashTest!$B$3,$A854&lt;=CrashTest!$C$3),1,IF(AND($A854&gt;=CrashTest!$B$4,$A854&lt;=CrashTest!$C$4),2,IF(AND($A854&gt;=CrashTest!$B$5,$A854&lt;=CrashTest!$C$5),3,IF(AND($A854&gt;=CrashTest!$B$6,$A854&lt;=CrashTest!$C$6),4,IF(AND($A854&gt;=CrashTest!$B$7,$A854&lt;=CrashTest!$C$7),5,0)))))</f>
        <v>3</v>
      </c>
      <c r="U854" s="8" t="n">
        <f aca="false">IF(T854=0,"",IF(T853=T854,MAX(U853,B854),B854))</f>
        <v>2829.09136440678</v>
      </c>
      <c r="V854" s="9" t="n">
        <f aca="false">IF(T854=0,"",B854/U854-1)</f>
        <v>0</v>
      </c>
      <c r="W854" s="8" t="n">
        <f aca="false">IF(T854=0,"",IF(T853=T854,MAX(W853,F854),F854))</f>
        <v>191.46056519449</v>
      </c>
      <c r="X854" s="9" t="n">
        <f aca="false">IF(T854=0,"",F854/W854-1)</f>
        <v>0</v>
      </c>
    </row>
    <row r="855" customFormat="false" ht="15" hidden="false" customHeight="false" outlineLevel="0" collapsed="false">
      <c r="A855" s="5" t="n">
        <v>44683</v>
      </c>
      <c r="B855" s="6" t="n">
        <v>2861.52780946815</v>
      </c>
      <c r="C855" s="7" t="n">
        <v>1295.140962</v>
      </c>
      <c r="D855" s="0" t="n">
        <f aca="false">INT((ROW()-3)/30)</f>
        <v>28</v>
      </c>
      <c r="E855" s="0" t="n">
        <f aca="false">2+30*D855</f>
        <v>842</v>
      </c>
      <c r="F855" s="8" t="n">
        <f aca="false">INDEX($F:$F,$E855)*(2*B855/INDEX($B:$B,$E855)-C855/INDEX($C:$C,$E855))</f>
        <v>191.965485861638</v>
      </c>
      <c r="G855" s="9" t="n">
        <f aca="false">B855/B854-1</f>
        <v>0.0114653225659156</v>
      </c>
      <c r="H855" s="9" t="n">
        <f aca="false">F855/F854-1</f>
        <v>0.00263720451590244</v>
      </c>
      <c r="I855" s="9" t="n">
        <f aca="false">LN(B855/B854)</f>
        <v>0.0114000938604389</v>
      </c>
      <c r="J855" s="9" t="n">
        <f aca="false">LN(F855/F854)</f>
        <v>0.00263373319379129</v>
      </c>
      <c r="K855" s="9" t="n">
        <f aca="false">F855/F848-1</f>
        <v>-0.0114799609002959</v>
      </c>
      <c r="L855" s="9" t="n">
        <f aca="false">F855/F825-1</f>
        <v>0.00606934983555996</v>
      </c>
      <c r="M855" s="9" t="n">
        <f aca="false">B855/B848-1</f>
        <v>-0.0500254643117535</v>
      </c>
      <c r="N855" s="9" t="n">
        <f aca="false">B855/B825-1</f>
        <v>-0.171043927988011</v>
      </c>
      <c r="O855" s="8" t="n">
        <f aca="false">MAX(O854,F855)</f>
        <v>210.637827878512</v>
      </c>
      <c r="P855" s="9" t="n">
        <f aca="false">F855/O855-1</f>
        <v>-0.0886466699972014</v>
      </c>
      <c r="Q855" s="8" t="n">
        <f aca="false">MAX(Q854,B855)</f>
        <v>4811.1564628872</v>
      </c>
      <c r="R855" s="9" t="n">
        <f aca="false">B855/Q855-1</f>
        <v>-0.405230773195239</v>
      </c>
      <c r="S855" s="9" t="n">
        <f aca="false">B855/INDEX($B:$B,$E855)-1</f>
        <v>-0.0782291002551234</v>
      </c>
      <c r="T855" s="0" t="n">
        <f aca="false">IF(AND($A855&gt;=CrashTest!$B$3,$A855&lt;=CrashTest!$C$3),1,IF(AND($A855&gt;=CrashTest!$B$4,$A855&lt;=CrashTest!$C$4),2,IF(AND($A855&gt;=CrashTest!$B$5,$A855&lt;=CrashTest!$C$5),3,IF(AND($A855&gt;=CrashTest!$B$6,$A855&lt;=CrashTest!$C$6),4,IF(AND($A855&gt;=CrashTest!$B$7,$A855&lt;=CrashTest!$C$7),5,0)))))</f>
        <v>3</v>
      </c>
      <c r="U855" s="8" t="n">
        <f aca="false">IF(T855=0,"",IF(T854=T855,MAX(U854,B855),B855))</f>
        <v>2861.52780946815</v>
      </c>
      <c r="V855" s="9" t="n">
        <f aca="false">IF(T855=0,"",B855/U855-1)</f>
        <v>0</v>
      </c>
      <c r="W855" s="8" t="n">
        <f aca="false">IF(T855=0,"",IF(T854=T855,MAX(W854,F855),F855))</f>
        <v>191.965485861638</v>
      </c>
      <c r="X855" s="9" t="n">
        <f aca="false">IF(T855=0,"",F855/W855-1)</f>
        <v>0</v>
      </c>
    </row>
    <row r="856" customFormat="false" ht="15" hidden="false" customHeight="false" outlineLevel="0" collapsed="false">
      <c r="A856" s="5" t="n">
        <v>44684</v>
      </c>
      <c r="B856" s="6" t="n">
        <v>2780.92367007598</v>
      </c>
      <c r="C856" s="7" t="n">
        <v>1231.130796</v>
      </c>
      <c r="D856" s="0" t="n">
        <f aca="false">INT((ROW()-3)/30)</f>
        <v>28</v>
      </c>
      <c r="E856" s="0" t="n">
        <f aca="false">2+30*D856</f>
        <v>842</v>
      </c>
      <c r="F856" s="8" t="n">
        <f aca="false">INDEX($F:$F,$E856)*(2*B856/INDEX($B:$B,$E856)-C856/INDEX($C:$C,$E856))</f>
        <v>190.11208268258</v>
      </c>
      <c r="G856" s="9" t="n">
        <f aca="false">B856/B855-1</f>
        <v>-0.0281682180845732</v>
      </c>
      <c r="H856" s="9" t="n">
        <f aca="false">F856/F855-1</f>
        <v>-0.0096548771292857</v>
      </c>
      <c r="I856" s="9" t="n">
        <f aca="false">LN(B856/B855)</f>
        <v>-0.0285725533719957</v>
      </c>
      <c r="J856" s="9" t="n">
        <f aca="false">LN(F856/F855)</f>
        <v>-0.00970178764316932</v>
      </c>
      <c r="K856" s="9" t="n">
        <f aca="false">F856/F849-1</f>
        <v>-0.000243397544890001</v>
      </c>
      <c r="L856" s="9" t="n">
        <f aca="false">F856/F826-1</f>
        <v>-0.00314014987823796</v>
      </c>
      <c r="M856" s="9" t="n">
        <f aca="false">B856/B849-1</f>
        <v>-0.00730311004868556</v>
      </c>
      <c r="N856" s="9" t="n">
        <f aca="false">B856/B826-1</f>
        <v>-0.21030868529783</v>
      </c>
      <c r="O856" s="8" t="n">
        <f aca="false">MAX(O855,F856)</f>
        <v>210.637827878512</v>
      </c>
      <c r="P856" s="9" t="n">
        <f aca="false">F856/O856-1</f>
        <v>-0.0974456744197438</v>
      </c>
      <c r="Q856" s="8" t="n">
        <f aca="false">MAX(Q855,B856)</f>
        <v>4811.1564628872</v>
      </c>
      <c r="R856" s="9" t="n">
        <f aca="false">B856/Q856-1</f>
        <v>-0.421984362485868</v>
      </c>
      <c r="S856" s="9" t="n">
        <f aca="false">B856/INDEX($B:$B,$E856)-1</f>
        <v>-0.10419374398315</v>
      </c>
      <c r="T856" s="0" t="n">
        <f aca="false">IF(AND($A856&gt;=CrashTest!$B$3,$A856&lt;=CrashTest!$C$3),1,IF(AND($A856&gt;=CrashTest!$B$4,$A856&lt;=CrashTest!$C$4),2,IF(AND($A856&gt;=CrashTest!$B$5,$A856&lt;=CrashTest!$C$5),3,IF(AND($A856&gt;=CrashTest!$B$6,$A856&lt;=CrashTest!$C$6),4,IF(AND($A856&gt;=CrashTest!$B$7,$A856&lt;=CrashTest!$C$7),5,0)))))</f>
        <v>3</v>
      </c>
      <c r="U856" s="8" t="n">
        <f aca="false">IF(T856=0,"",IF(T855=T856,MAX(U855,B856),B856))</f>
        <v>2861.52780946815</v>
      </c>
      <c r="V856" s="9" t="n">
        <f aca="false">IF(T856=0,"",B856/U856-1)</f>
        <v>-0.0281682180845732</v>
      </c>
      <c r="W856" s="8" t="n">
        <f aca="false">IF(T856=0,"",IF(T855=T856,MAX(W855,F856),F856))</f>
        <v>191.965485861638</v>
      </c>
      <c r="X856" s="9" t="n">
        <f aca="false">IF(T856=0,"",F856/W856-1)</f>
        <v>-0.0096548771292857</v>
      </c>
    </row>
    <row r="857" customFormat="false" ht="15" hidden="false" customHeight="false" outlineLevel="0" collapsed="false">
      <c r="A857" s="5" t="n">
        <v>44685</v>
      </c>
      <c r="B857" s="6" t="n">
        <v>2936.76534658095</v>
      </c>
      <c r="C857" s="7" t="n">
        <v>1368.570431</v>
      </c>
      <c r="D857" s="0" t="n">
        <f aca="false">INT((ROW()-3)/30)</f>
        <v>28</v>
      </c>
      <c r="E857" s="0" t="n">
        <f aca="false">2+30*D857</f>
        <v>842</v>
      </c>
      <c r="F857" s="8" t="n">
        <f aca="false">INDEX($F:$F,$E857)*(2*B857/INDEX($B:$B,$E857)-C857/INDEX($C:$C,$E857))</f>
        <v>191.929256114953</v>
      </c>
      <c r="G857" s="9" t="n">
        <f aca="false">B857/B856-1</f>
        <v>0.0560395375759133</v>
      </c>
      <c r="H857" s="9" t="n">
        <f aca="false">F857/F856-1</f>
        <v>0.00955843209295737</v>
      </c>
      <c r="I857" s="9" t="n">
        <f aca="false">LN(B857/B856)</f>
        <v>0.0545256254694588</v>
      </c>
      <c r="J857" s="9" t="n">
        <f aca="false">LN(F857/F856)</f>
        <v>0.00951303930758845</v>
      </c>
      <c r="K857" s="9" t="n">
        <f aca="false">F857/F850-1</f>
        <v>0.0011680775852343</v>
      </c>
      <c r="L857" s="9" t="n">
        <f aca="false">F857/F827-1</f>
        <v>0.00107486046101468</v>
      </c>
      <c r="M857" s="9" t="n">
        <f aca="false">B857/B850-1</f>
        <v>0.017292151033476</v>
      </c>
      <c r="N857" s="9" t="n">
        <f aca="false">B857/B827-1</f>
        <v>-0.166971000710416</v>
      </c>
      <c r="O857" s="8" t="n">
        <f aca="false">MAX(O856,F857)</f>
        <v>210.637827878512</v>
      </c>
      <c r="P857" s="9" t="n">
        <f aca="false">F857/O857-1</f>
        <v>-0.08881867018848</v>
      </c>
      <c r="Q857" s="8" t="n">
        <f aca="false">MAX(Q856,B857)</f>
        <v>4811.1564628872</v>
      </c>
      <c r="R857" s="9" t="n">
        <f aca="false">B857/Q857-1</f>
        <v>-0.38959263344793</v>
      </c>
      <c r="S857" s="9" t="n">
        <f aca="false">B857/INDEX($B:$B,$E857)-1</f>
        <v>-0.0539931756383558</v>
      </c>
      <c r="T857" s="0" t="n">
        <f aca="false">IF(AND($A857&gt;=CrashTest!$B$3,$A857&lt;=CrashTest!$C$3),1,IF(AND($A857&gt;=CrashTest!$B$4,$A857&lt;=CrashTest!$C$4),2,IF(AND($A857&gt;=CrashTest!$B$5,$A857&lt;=CrashTest!$C$5),3,IF(AND($A857&gt;=CrashTest!$B$6,$A857&lt;=CrashTest!$C$6),4,IF(AND($A857&gt;=CrashTest!$B$7,$A857&lt;=CrashTest!$C$7),5,0)))))</f>
        <v>3</v>
      </c>
      <c r="U857" s="8" t="n">
        <f aca="false">IF(T857=0,"",IF(T856=T857,MAX(U856,B857),B857))</f>
        <v>2936.76534658095</v>
      </c>
      <c r="V857" s="9" t="n">
        <f aca="false">IF(T857=0,"",B857/U857-1)</f>
        <v>0</v>
      </c>
      <c r="W857" s="8" t="n">
        <f aca="false">IF(T857=0,"",IF(T856=T857,MAX(W856,F857),F857))</f>
        <v>191.965485861638</v>
      </c>
      <c r="X857" s="9" t="n">
        <f aca="false">IF(T857=0,"",F857/W857-1)</f>
        <v>-0.000188730523734582</v>
      </c>
    </row>
    <row r="858" customFormat="false" ht="15" hidden="false" customHeight="false" outlineLevel="0" collapsed="false">
      <c r="A858" s="5" t="n">
        <v>44686</v>
      </c>
      <c r="B858" s="6" t="n">
        <v>2746.63528112215</v>
      </c>
      <c r="C858" s="7" t="n">
        <v>1202.787656</v>
      </c>
      <c r="D858" s="0" t="n">
        <f aca="false">INT((ROW()-3)/30)</f>
        <v>28</v>
      </c>
      <c r="E858" s="0" t="n">
        <f aca="false">2+30*D858</f>
        <v>842</v>
      </c>
      <c r="F858" s="8" t="n">
        <f aca="false">INDEX($F:$F,$E858)*(2*B858/INDEX($B:$B,$E858)-C858/INDEX($C:$C,$E858))</f>
        <v>189.467438375645</v>
      </c>
      <c r="G858" s="9" t="n">
        <f aca="false">B858/B857-1</f>
        <v>-0.0647413201331029</v>
      </c>
      <c r="H858" s="9" t="n">
        <f aca="false">F858/F857-1</f>
        <v>-0.0128266934866513</v>
      </c>
      <c r="I858" s="9" t="n">
        <f aca="false">LN(B858/B857)</f>
        <v>-0.0669321249983409</v>
      </c>
      <c r="J858" s="9" t="n">
        <f aca="false">LN(F858/F857)</f>
        <v>-0.0129096657900375</v>
      </c>
      <c r="K858" s="9" t="n">
        <f aca="false">F858/F851-1</f>
        <v>-0.0150563900127502</v>
      </c>
      <c r="L858" s="9" t="n">
        <f aca="false">F858/F828-1</f>
        <v>-0.0170510358549936</v>
      </c>
      <c r="M858" s="9" t="n">
        <f aca="false">B858/B851-1</f>
        <v>-0.0638915973891616</v>
      </c>
      <c r="N858" s="9" t="n">
        <f aca="false">B858/B828-1</f>
        <v>-0.198145773739257</v>
      </c>
      <c r="O858" s="8" t="n">
        <f aca="false">MAX(O857,F858)</f>
        <v>210.637827878512</v>
      </c>
      <c r="P858" s="9" t="n">
        <f aca="false">F858/O858-1</f>
        <v>-0.100506113816732</v>
      </c>
      <c r="Q858" s="8" t="n">
        <f aca="false">MAX(Q857,B858)</f>
        <v>4811.1564628872</v>
      </c>
      <c r="R858" s="9" t="n">
        <f aca="false">B858/Q858-1</f>
        <v>-0.429111212177481</v>
      </c>
      <c r="S858" s="9" t="n">
        <f aca="false">B858/INDEX($B:$B,$E858)-1</f>
        <v>-0.115238906302453</v>
      </c>
      <c r="T858" s="0" t="n">
        <f aca="false">IF(AND($A858&gt;=CrashTest!$B$3,$A858&lt;=CrashTest!$C$3),1,IF(AND($A858&gt;=CrashTest!$B$4,$A858&lt;=CrashTest!$C$4),2,IF(AND($A858&gt;=CrashTest!$B$5,$A858&lt;=CrashTest!$C$5),3,IF(AND($A858&gt;=CrashTest!$B$6,$A858&lt;=CrashTest!$C$6),4,IF(AND($A858&gt;=CrashTest!$B$7,$A858&lt;=CrashTest!$C$7),5,0)))))</f>
        <v>3</v>
      </c>
      <c r="U858" s="8" t="n">
        <f aca="false">IF(T858=0,"",IF(T857=T858,MAX(U857,B858),B858))</f>
        <v>2936.76534658095</v>
      </c>
      <c r="V858" s="9" t="n">
        <f aca="false">IF(T858=0,"",B858/U858-1)</f>
        <v>-0.0647413201331029</v>
      </c>
      <c r="W858" s="8" t="n">
        <f aca="false">IF(T858=0,"",IF(T857=T858,MAX(W857,F858),F858))</f>
        <v>191.965485861638</v>
      </c>
      <c r="X858" s="9" t="n">
        <f aca="false">IF(T858=0,"",F858/W858-1)</f>
        <v>-0.0130130032218063</v>
      </c>
    </row>
    <row r="859" customFormat="false" ht="15" hidden="false" customHeight="false" outlineLevel="0" collapsed="false">
      <c r="A859" s="5" t="n">
        <v>44687</v>
      </c>
      <c r="B859" s="6" t="n">
        <v>2697.48142811221</v>
      </c>
      <c r="C859" s="7" t="n">
        <v>1156.677115</v>
      </c>
      <c r="D859" s="0" t="n">
        <f aca="false">INT((ROW()-3)/30)</f>
        <v>28</v>
      </c>
      <c r="E859" s="0" t="n">
        <f aca="false">2+30*D859</f>
        <v>842</v>
      </c>
      <c r="F859" s="8" t="n">
        <f aca="false">INDEX($F:$F,$E859)*(2*B859/INDEX($B:$B,$E859)-C859/INDEX($C:$C,$E859))</f>
        <v>189.250713388593</v>
      </c>
      <c r="G859" s="9" t="n">
        <f aca="false">B859/B858-1</f>
        <v>-0.0178960247644741</v>
      </c>
      <c r="H859" s="9" t="n">
        <f aca="false">F859/F858-1</f>
        <v>-0.00114386402703481</v>
      </c>
      <c r="I859" s="9" t="n">
        <f aca="false">LN(B859/B858)</f>
        <v>-0.0180580951374384</v>
      </c>
      <c r="J859" s="9" t="n">
        <f aca="false">LN(F859/F858)</f>
        <v>-0.0011445187388061</v>
      </c>
      <c r="K859" s="9" t="n">
        <f aca="false">F859/F852-1</f>
        <v>-0.00841520769213477</v>
      </c>
      <c r="L859" s="9" t="n">
        <f aca="false">F859/F829-1</f>
        <v>-0.00206867135347066</v>
      </c>
      <c r="M859" s="9" t="n">
        <f aca="false">B859/B852-1</f>
        <v>-0.0419607495511991</v>
      </c>
      <c r="N859" s="9" t="n">
        <f aca="false">B859/B829-1</f>
        <v>-0.152722124081031</v>
      </c>
      <c r="O859" s="8" t="n">
        <f aca="false">MAX(O858,F859)</f>
        <v>210.637827878512</v>
      </c>
      <c r="P859" s="9" t="n">
        <f aca="false">F859/O859-1</f>
        <v>-0.101535012515675</v>
      </c>
      <c r="Q859" s="8" t="n">
        <f aca="false">MAX(Q858,B859)</f>
        <v>4811.1564628872</v>
      </c>
      <c r="R859" s="9" t="n">
        <f aca="false">B859/Q859-1</f>
        <v>-0.439327852062114</v>
      </c>
      <c r="S859" s="9" t="n">
        <f aca="false">B859/INDEX($B:$B,$E859)-1</f>
        <v>-0.131072612745907</v>
      </c>
      <c r="T859" s="0" t="n">
        <f aca="false">IF(AND($A859&gt;=CrashTest!$B$3,$A859&lt;=CrashTest!$C$3),1,IF(AND($A859&gt;=CrashTest!$B$4,$A859&lt;=CrashTest!$C$4),2,IF(AND($A859&gt;=CrashTest!$B$5,$A859&lt;=CrashTest!$C$5),3,IF(AND($A859&gt;=CrashTest!$B$6,$A859&lt;=CrashTest!$C$6),4,IF(AND($A859&gt;=CrashTest!$B$7,$A859&lt;=CrashTest!$C$7),5,0)))))</f>
        <v>3</v>
      </c>
      <c r="U859" s="8" t="n">
        <f aca="false">IF(T859=0,"",IF(T858=T859,MAX(U858,B859),B859))</f>
        <v>2936.76534658095</v>
      </c>
      <c r="V859" s="9" t="n">
        <f aca="false">IF(T859=0,"",B859/U859-1)</f>
        <v>-0.0814787326291901</v>
      </c>
      <c r="W859" s="8" t="n">
        <f aca="false">IF(T859=0,"",IF(T858=T859,MAX(W858,F859),F859))</f>
        <v>191.965485861638</v>
      </c>
      <c r="X859" s="9" t="n">
        <f aca="false">IF(T859=0,"",F859/W859-1)</f>
        <v>-0.0141419821425721</v>
      </c>
    </row>
    <row r="860" customFormat="false" ht="15" hidden="false" customHeight="false" outlineLevel="0" collapsed="false">
      <c r="A860" s="5" t="n">
        <v>44688</v>
      </c>
      <c r="B860" s="6" t="n">
        <v>2636.53088603156</v>
      </c>
      <c r="C860" s="7" t="n">
        <v>1107.406212</v>
      </c>
      <c r="D860" s="0" t="n">
        <f aca="false">INT((ROW()-3)/30)</f>
        <v>28</v>
      </c>
      <c r="E860" s="0" t="n">
        <f aca="false">2+30*D860</f>
        <v>842</v>
      </c>
      <c r="F860" s="8" t="n">
        <f aca="false">INDEX($F:$F,$E860)*(2*B860/INDEX($B:$B,$E860)-C860/INDEX($C:$C,$E860))</f>
        <v>187.961314231526</v>
      </c>
      <c r="G860" s="9" t="n">
        <f aca="false">B860/B859-1</f>
        <v>-0.0225953518884114</v>
      </c>
      <c r="H860" s="9" t="n">
        <f aca="false">F860/F859-1</f>
        <v>-0.00681317990288732</v>
      </c>
      <c r="I860" s="9" t="n">
        <f aca="false">LN(B860/B859)</f>
        <v>-0.0228545385695159</v>
      </c>
      <c r="J860" s="9" t="n">
        <f aca="false">LN(F860/F859)</f>
        <v>-0.00683649557601282</v>
      </c>
      <c r="K860" s="9" t="n">
        <f aca="false">F860/F853-1</f>
        <v>-0.0124190593820067</v>
      </c>
      <c r="L860" s="9" t="n">
        <f aca="false">F860/F830-1</f>
        <v>-0.0118906205054322</v>
      </c>
      <c r="M860" s="9" t="n">
        <f aca="false">B860/B853-1</f>
        <v>-0.0341431147328741</v>
      </c>
      <c r="N860" s="9" t="n">
        <f aca="false">B860/B830-1</f>
        <v>-0.185800763727099</v>
      </c>
      <c r="O860" s="8" t="n">
        <f aca="false">MAX(O859,F860)</f>
        <v>210.637827878512</v>
      </c>
      <c r="P860" s="9" t="n">
        <f aca="false">F860/O860-1</f>
        <v>-0.107656416111851</v>
      </c>
      <c r="Q860" s="8" t="n">
        <f aca="false">MAX(Q859,B860)</f>
        <v>4811.1564628872</v>
      </c>
      <c r="R860" s="9" t="n">
        <f aca="false">B860/Q860-1</f>
        <v>-0.451996436538802</v>
      </c>
      <c r="S860" s="9" t="n">
        <f aca="false">B860/INDEX($B:$B,$E860)-1</f>
        <v>-0.150706332826392</v>
      </c>
      <c r="T860" s="0" t="n">
        <f aca="false">IF(AND($A860&gt;=CrashTest!$B$3,$A860&lt;=CrashTest!$C$3),1,IF(AND($A860&gt;=CrashTest!$B$4,$A860&lt;=CrashTest!$C$4),2,IF(AND($A860&gt;=CrashTest!$B$5,$A860&lt;=CrashTest!$C$5),3,IF(AND($A860&gt;=CrashTest!$B$6,$A860&lt;=CrashTest!$C$6),4,IF(AND($A860&gt;=CrashTest!$B$7,$A860&lt;=CrashTest!$C$7),5,0)))))</f>
        <v>3</v>
      </c>
      <c r="U860" s="8" t="n">
        <f aca="false">IF(T860=0,"",IF(T859=T860,MAX(U859,B860),B860))</f>
        <v>2936.76534658095</v>
      </c>
      <c r="V860" s="9" t="n">
        <f aca="false">IF(T860=0,"",B860/U860-1)</f>
        <v>-0.102233043882423</v>
      </c>
      <c r="W860" s="8" t="n">
        <f aca="false">IF(T860=0,"",IF(T859=T860,MAX(W859,F860),F860))</f>
        <v>191.965485861638</v>
      </c>
      <c r="X860" s="9" t="n">
        <f aca="false">IF(T860=0,"",F860/W860-1)</f>
        <v>-0.0208588101769386</v>
      </c>
    </row>
    <row r="861" customFormat="false" ht="15" hidden="false" customHeight="false" outlineLevel="0" collapsed="false">
      <c r="A861" s="5" t="n">
        <v>44689</v>
      </c>
      <c r="B861" s="6" t="n">
        <v>2519.63678281707</v>
      </c>
      <c r="C861" s="7" t="n">
        <v>1005.519667</v>
      </c>
      <c r="D861" s="0" t="n">
        <f aca="false">INT((ROW()-3)/30)</f>
        <v>28</v>
      </c>
      <c r="E861" s="0" t="n">
        <f aca="false">2+30*D861</f>
        <v>842</v>
      </c>
      <c r="F861" s="8" t="n">
        <f aca="false">INDEX($F:$F,$E861)*(2*B861/INDEX($B:$B,$E861)-C861/INDEX($C:$C,$E861))</f>
        <v>186.442781568762</v>
      </c>
      <c r="G861" s="9" t="n">
        <f aca="false">B861/B860-1</f>
        <v>-0.0443363299227023</v>
      </c>
      <c r="H861" s="9" t="n">
        <f aca="false">F861/F860-1</f>
        <v>-0.0080789638494132</v>
      </c>
      <c r="I861" s="9" t="n">
        <f aca="false">LN(B861/B860)</f>
        <v>-0.0453492373728068</v>
      </c>
      <c r="J861" s="9" t="n">
        <f aca="false">LN(F861/F860)</f>
        <v>-0.00811177552021491</v>
      </c>
      <c r="K861" s="9" t="n">
        <f aca="false">F861/F854-1</f>
        <v>-0.026207922350125</v>
      </c>
      <c r="L861" s="9" t="n">
        <f aca="false">F861/F831-1</f>
        <v>-0.00620470866301814</v>
      </c>
      <c r="M861" s="9" t="n">
        <f aca="false">B861/B854-1</f>
        <v>-0.109383028587554</v>
      </c>
      <c r="N861" s="9" t="n">
        <f aca="false">B861/B831-1</f>
        <v>-0.209095454783474</v>
      </c>
      <c r="O861" s="8" t="n">
        <f aca="false">MAX(O860,F861)</f>
        <v>210.637827878512</v>
      </c>
      <c r="P861" s="9" t="n">
        <f aca="false">F861/O861-1</f>
        <v>-0.114865627667339</v>
      </c>
      <c r="Q861" s="8" t="n">
        <f aca="false">MAX(Q860,B861)</f>
        <v>4811.1564628872</v>
      </c>
      <c r="R861" s="9" t="n">
        <f aca="false">B861/Q861-1</f>
        <v>-0.476292903327234</v>
      </c>
      <c r="S861" s="9" t="n">
        <f aca="false">B861/INDEX($B:$B,$E861)-1</f>
        <v>-0.188360897055462</v>
      </c>
      <c r="T861" s="0" t="n">
        <f aca="false">IF(AND($A861&gt;=CrashTest!$B$3,$A861&lt;=CrashTest!$C$3),1,IF(AND($A861&gt;=CrashTest!$B$4,$A861&lt;=CrashTest!$C$4),2,IF(AND($A861&gt;=CrashTest!$B$5,$A861&lt;=CrashTest!$C$5),3,IF(AND($A861&gt;=CrashTest!$B$6,$A861&lt;=CrashTest!$C$6),4,IF(AND($A861&gt;=CrashTest!$B$7,$A861&lt;=CrashTest!$C$7),5,0)))))</f>
        <v>3</v>
      </c>
      <c r="U861" s="8" t="n">
        <f aca="false">IF(T861=0,"",IF(T860=T861,MAX(U860,B861),B861))</f>
        <v>2936.76534658095</v>
      </c>
      <c r="V861" s="9" t="n">
        <f aca="false">IF(T861=0,"",B861/U861-1)</f>
        <v>-0.142036735842552</v>
      </c>
      <c r="W861" s="8" t="n">
        <f aca="false">IF(T861=0,"",IF(T860=T861,MAX(W860,F861),F861))</f>
        <v>191.965485861638</v>
      </c>
      <c r="X861" s="9" t="n">
        <f aca="false">IF(T861=0,"",F861/W861-1)</f>
        <v>-0.0287692564529906</v>
      </c>
    </row>
    <row r="862" customFormat="false" ht="15" hidden="false" customHeight="false" outlineLevel="0" collapsed="false">
      <c r="A862" s="5" t="n">
        <v>44690</v>
      </c>
      <c r="B862" s="6" t="n">
        <v>2257.95058188194</v>
      </c>
      <c r="C862" s="7" t="n">
        <v>731.2789671</v>
      </c>
      <c r="D862" s="0" t="n">
        <f aca="false">INT((ROW()-3)/30)</f>
        <v>28</v>
      </c>
      <c r="E862" s="0" t="n">
        <f aca="false">2+30*D862</f>
        <v>842</v>
      </c>
      <c r="F862" s="8" t="n">
        <f aca="false">INDEX($F:$F,$E862)*(2*B862/INDEX($B:$B,$E862)-C862/INDEX($C:$C,$E862))</f>
        <v>189.001459055294</v>
      </c>
      <c r="G862" s="9" t="n">
        <f aca="false">B862/B861-1</f>
        <v>-0.103858700079205</v>
      </c>
      <c r="H862" s="9" t="n">
        <f aca="false">F862/F861-1</f>
        <v>0.0137236607660691</v>
      </c>
      <c r="I862" s="9" t="n">
        <f aca="false">LN(B862/B861)</f>
        <v>-0.109657177636212</v>
      </c>
      <c r="J862" s="9" t="n">
        <f aca="false">LN(F862/F861)</f>
        <v>0.0136303441282654</v>
      </c>
      <c r="K862" s="9" t="n">
        <f aca="false">F862/F855-1</f>
        <v>-0.0154404152029745</v>
      </c>
      <c r="L862" s="9" t="n">
        <f aca="false">F862/F832-1</f>
        <v>-0.00401457072485856</v>
      </c>
      <c r="M862" s="9" t="n">
        <f aca="false">B862/B855-1</f>
        <v>-0.210928310949525</v>
      </c>
      <c r="N862" s="9" t="n">
        <f aca="false">B862/B832-1</f>
        <v>-0.306944086489506</v>
      </c>
      <c r="O862" s="8" t="n">
        <f aca="false">MAX(O861,F862)</f>
        <v>210.637827878512</v>
      </c>
      <c r="P862" s="9" t="n">
        <f aca="false">F862/O862-1</f>
        <v>-0.102718343809058</v>
      </c>
      <c r="Q862" s="8" t="n">
        <f aca="false">MAX(Q861,B862)</f>
        <v>4811.1564628872</v>
      </c>
      <c r="R862" s="9" t="n">
        <f aca="false">B862/Q862-1</f>
        <v>-0.530684441609922</v>
      </c>
      <c r="S862" s="9" t="n">
        <f aca="false">B862/INDEX($B:$B,$E862)-1</f>
        <v>-0.272656679220734</v>
      </c>
      <c r="T862" s="0" t="n">
        <f aca="false">IF(AND($A862&gt;=CrashTest!$B$3,$A862&lt;=CrashTest!$C$3),1,IF(AND($A862&gt;=CrashTest!$B$4,$A862&lt;=CrashTest!$C$4),2,IF(AND($A862&gt;=CrashTest!$B$5,$A862&lt;=CrashTest!$C$5),3,IF(AND($A862&gt;=CrashTest!$B$6,$A862&lt;=CrashTest!$C$6),4,IF(AND($A862&gt;=CrashTest!$B$7,$A862&lt;=CrashTest!$C$7),5,0)))))</f>
        <v>3</v>
      </c>
      <c r="U862" s="8" t="n">
        <f aca="false">IF(T862=0,"",IF(T861=T862,MAX(U861,B862),B862))</f>
        <v>2936.76534658095</v>
      </c>
      <c r="V862" s="9" t="n">
        <f aca="false">IF(T862=0,"",B862/U862-1)</f>
        <v>-0.231143685173656</v>
      </c>
      <c r="W862" s="8" t="n">
        <f aca="false">IF(T862=0,"",IF(T861=T862,MAX(W861,F862),F862))</f>
        <v>191.965485861638</v>
      </c>
      <c r="X862" s="9" t="n">
        <f aca="false">IF(T862=0,"",F862/W862-1)</f>
        <v>-0.0154404152029745</v>
      </c>
    </row>
    <row r="863" customFormat="false" ht="15" hidden="false" customHeight="false" outlineLevel="0" collapsed="false">
      <c r="A863" s="5" t="n">
        <v>44691</v>
      </c>
      <c r="B863" s="6" t="n">
        <v>2342.92739614261</v>
      </c>
      <c r="C863" s="7" t="n">
        <v>836.1888332</v>
      </c>
      <c r="D863" s="0" t="n">
        <f aca="false">INT((ROW()-3)/30)</f>
        <v>28</v>
      </c>
      <c r="E863" s="0" t="n">
        <f aca="false">2+30*D863</f>
        <v>842</v>
      </c>
      <c r="F863" s="8" t="n">
        <f aca="false">INDEX($F:$F,$E863)*(2*B863/INDEX($B:$B,$E863)-C863/INDEX($C:$C,$E863))</f>
        <v>186.123535471218</v>
      </c>
      <c r="G863" s="9" t="n">
        <f aca="false">B863/B862-1</f>
        <v>0.0376344880807111</v>
      </c>
      <c r="H863" s="9" t="n">
        <f aca="false">F863/F862-1</f>
        <v>-0.0152269913600701</v>
      </c>
      <c r="I863" s="9" t="n">
        <f aca="false">LN(B863/B862)</f>
        <v>0.0369435917875999</v>
      </c>
      <c r="J863" s="9" t="n">
        <f aca="false">LN(F863/F862)</f>
        <v>-0.0153441124485768</v>
      </c>
      <c r="K863" s="9" t="n">
        <f aca="false">F863/F856-1</f>
        <v>-0.0209799774695105</v>
      </c>
      <c r="L863" s="9" t="n">
        <f aca="false">F863/F833-1</f>
        <v>-0.0279446855033083</v>
      </c>
      <c r="M863" s="9" t="n">
        <f aca="false">B863/B856-1</f>
        <v>-0.157500286198579</v>
      </c>
      <c r="N863" s="9" t="n">
        <f aca="false">B863/B833-1</f>
        <v>-0.271960392205433</v>
      </c>
      <c r="O863" s="8" t="n">
        <f aca="false">MAX(O862,F863)</f>
        <v>210.637827878512</v>
      </c>
      <c r="P863" s="9" t="n">
        <f aca="false">F863/O863-1</f>
        <v>-0.116381243835427</v>
      </c>
      <c r="Q863" s="8" t="n">
        <f aca="false">MAX(Q862,B863)</f>
        <v>4811.1564628872</v>
      </c>
      <c r="R863" s="9" t="n">
        <f aca="false">B863/Q863-1</f>
        <v>-0.513021990821598</v>
      </c>
      <c r="S863" s="9" t="n">
        <f aca="false">B863/INDEX($B:$B,$E863)-1</f>
        <v>-0.245283485684282</v>
      </c>
      <c r="T863" s="0" t="n">
        <f aca="false">IF(AND($A863&gt;=CrashTest!$B$3,$A863&lt;=CrashTest!$C$3),1,IF(AND($A863&gt;=CrashTest!$B$4,$A863&lt;=CrashTest!$C$4),2,IF(AND($A863&gt;=CrashTest!$B$5,$A863&lt;=CrashTest!$C$5),3,IF(AND($A863&gt;=CrashTest!$B$6,$A863&lt;=CrashTest!$C$6),4,IF(AND($A863&gt;=CrashTest!$B$7,$A863&lt;=CrashTest!$C$7),5,0)))))</f>
        <v>3</v>
      </c>
      <c r="U863" s="8" t="n">
        <f aca="false">IF(T863=0,"",IF(T862=T863,MAX(U862,B863),B863))</f>
        <v>2936.76534658095</v>
      </c>
      <c r="V863" s="9" t="n">
        <f aca="false">IF(T863=0,"",B863/U863-1)</f>
        <v>-0.202208171357545</v>
      </c>
      <c r="W863" s="8" t="n">
        <f aca="false">IF(T863=0,"",IF(T862=T863,MAX(W862,F863),F863))</f>
        <v>191.965485861638</v>
      </c>
      <c r="X863" s="9" t="n">
        <f aca="false">IF(T863=0,"",F863/W863-1)</f>
        <v>-0.0304322954941529</v>
      </c>
    </row>
    <row r="864" customFormat="false" ht="15" hidden="false" customHeight="false" outlineLevel="0" collapsed="false">
      <c r="A864" s="5" t="n">
        <v>44692</v>
      </c>
      <c r="B864" s="6" t="n">
        <v>2068.27522092344</v>
      </c>
      <c r="C864" s="7" t="n">
        <v>581.726501</v>
      </c>
      <c r="D864" s="0" t="n">
        <f aca="false">INT((ROW()-3)/30)</f>
        <v>28</v>
      </c>
      <c r="E864" s="0" t="n">
        <f aca="false">2+30*D864</f>
        <v>842</v>
      </c>
      <c r="F864" s="8" t="n">
        <f aca="false">INDEX($F:$F,$E864)*(2*B864/INDEX($B:$B,$E864)-C864/INDEX($C:$C,$E864))</f>
        <v>184.501374172113</v>
      </c>
      <c r="G864" s="9" t="n">
        <f aca="false">B864/B863-1</f>
        <v>-0.11722607182423</v>
      </c>
      <c r="H864" s="9" t="n">
        <f aca="false">F864/F863-1</f>
        <v>-0.00871550873455373</v>
      </c>
      <c r="I864" s="9" t="n">
        <f aca="false">LN(B864/B863)</f>
        <v>-0.124686138139688</v>
      </c>
      <c r="J864" s="9" t="n">
        <f aca="false">LN(F864/F863)</f>
        <v>-0.00875371091036976</v>
      </c>
      <c r="K864" s="9" t="n">
        <f aca="false">F864/F857-1</f>
        <v>-0.0387011448551179</v>
      </c>
      <c r="L864" s="9" t="n">
        <f aca="false">F864/F834-1</f>
        <v>-0.00908754875507845</v>
      </c>
      <c r="M864" s="9" t="n">
        <f aca="false">B864/B857-1</f>
        <v>-0.295730173562769</v>
      </c>
      <c r="N864" s="9" t="n">
        <f aca="false">B864/B834-1</f>
        <v>-0.307179802078442</v>
      </c>
      <c r="O864" s="8" t="n">
        <f aca="false">MAX(O863,F864)</f>
        <v>210.637827878512</v>
      </c>
      <c r="P864" s="9" t="n">
        <f aca="false">F864/O864-1</f>
        <v>-0.124082430822795</v>
      </c>
      <c r="Q864" s="8" t="n">
        <f aca="false">MAX(Q863,B864)</f>
        <v>4811.1564628872</v>
      </c>
      <c r="R864" s="9" t="n">
        <f aca="false">B864/Q864-1</f>
        <v>-0.570108509902366</v>
      </c>
      <c r="S864" s="9" t="n">
        <f aca="false">B864/INDEX($B:$B,$E864)-1</f>
        <v>-0.333755937998389</v>
      </c>
      <c r="T864" s="0" t="n">
        <f aca="false">IF(AND($A864&gt;=CrashTest!$B$3,$A864&lt;=CrashTest!$C$3),1,IF(AND($A864&gt;=CrashTest!$B$4,$A864&lt;=CrashTest!$C$4),2,IF(AND($A864&gt;=CrashTest!$B$5,$A864&lt;=CrashTest!$C$5),3,IF(AND($A864&gt;=CrashTest!$B$6,$A864&lt;=CrashTest!$C$6),4,IF(AND($A864&gt;=CrashTest!$B$7,$A864&lt;=CrashTest!$C$7),5,0)))))</f>
        <v>3</v>
      </c>
      <c r="U864" s="8" t="n">
        <f aca="false">IF(T864=0,"",IF(T863=T864,MAX(U863,B864),B864))</f>
        <v>2936.76534658095</v>
      </c>
      <c r="V864" s="9" t="n">
        <f aca="false">IF(T864=0,"",B864/U864-1)</f>
        <v>-0.295730173562769</v>
      </c>
      <c r="W864" s="8" t="n">
        <f aca="false">IF(T864=0,"",IF(T863=T864,MAX(W863,F864),F864))</f>
        <v>191.965485861638</v>
      </c>
      <c r="X864" s="9" t="n">
        <f aca="false">IF(T864=0,"",F864/W864-1)</f>
        <v>-0.0388825712915148</v>
      </c>
    </row>
    <row r="865" customFormat="false" ht="15" hidden="false" customHeight="false" outlineLevel="0" collapsed="false">
      <c r="A865" s="5" t="n">
        <v>44693</v>
      </c>
      <c r="B865" s="6" t="n">
        <v>1958.4534585038</v>
      </c>
      <c r="C865" s="7" t="n">
        <v>467.9644885</v>
      </c>
      <c r="D865" s="0" t="n">
        <f aca="false">INT((ROW()-3)/30)</f>
        <v>28</v>
      </c>
      <c r="E865" s="0" t="n">
        <f aca="false">2+30*D865</f>
        <v>842</v>
      </c>
      <c r="F865" s="8" t="n">
        <f aca="false">INDEX($F:$F,$E865)*(2*B865/INDEX($B:$B,$E865)-C865/INDEX($C:$C,$E865))</f>
        <v>185.403664562896</v>
      </c>
      <c r="G865" s="9" t="n">
        <f aca="false">B865/B864-1</f>
        <v>-0.053098234368735</v>
      </c>
      <c r="H865" s="9" t="n">
        <f aca="false">F865/F864-1</f>
        <v>0.00489042639835091</v>
      </c>
      <c r="I865" s="9" t="n">
        <f aca="false">LN(B865/B864)</f>
        <v>-0.0545599233505674</v>
      </c>
      <c r="J865" s="9" t="n">
        <f aca="false">LN(F865/F864)</f>
        <v>0.00487850710765222</v>
      </c>
      <c r="K865" s="9" t="n">
        <f aca="false">F865/F858-1</f>
        <v>-0.0214484021507274</v>
      </c>
      <c r="L865" s="9" t="n">
        <f aca="false">F865/F835-1</f>
        <v>-0.00710504519364941</v>
      </c>
      <c r="M865" s="9" t="n">
        <f aca="false">B865/B858-1</f>
        <v>-0.286962680496966</v>
      </c>
      <c r="N865" s="9" t="n">
        <f aca="false">B865/B835-1</f>
        <v>-0.353209195271254</v>
      </c>
      <c r="O865" s="8" t="n">
        <f aca="false">MAX(O864,F865)</f>
        <v>210.637827878512</v>
      </c>
      <c r="P865" s="9" t="n">
        <f aca="false">F865/O865-1</f>
        <v>-0.119798820419711</v>
      </c>
      <c r="Q865" s="8" t="n">
        <f aca="false">MAX(Q864,B865)</f>
        <v>4811.1564628872</v>
      </c>
      <c r="R865" s="9" t="n">
        <f aca="false">B865/Q865-1</f>
        <v>-0.592934988996695</v>
      </c>
      <c r="S865" s="9" t="n">
        <f aca="false">B865/INDEX($B:$B,$E865)-1</f>
        <v>-0.369132321349328</v>
      </c>
      <c r="T865" s="0" t="n">
        <f aca="false">IF(AND($A865&gt;=CrashTest!$B$3,$A865&lt;=CrashTest!$C$3),1,IF(AND($A865&gt;=CrashTest!$B$4,$A865&lt;=CrashTest!$C$4),2,IF(AND($A865&gt;=CrashTest!$B$5,$A865&lt;=CrashTest!$C$5),3,IF(AND($A865&gt;=CrashTest!$B$6,$A865&lt;=CrashTest!$C$6),4,IF(AND($A865&gt;=CrashTest!$B$7,$A865&lt;=CrashTest!$C$7),5,0)))))</f>
        <v>3</v>
      </c>
      <c r="U865" s="8" t="n">
        <f aca="false">IF(T865=0,"",IF(T864=T865,MAX(U864,B865),B865))</f>
        <v>2936.76534658095</v>
      </c>
      <c r="V865" s="9" t="n">
        <f aca="false">IF(T865=0,"",B865/U865-1)</f>
        <v>-0.333125657865761</v>
      </c>
      <c r="W865" s="8" t="n">
        <f aca="false">IF(T865=0,"",IF(T864=T865,MAX(W864,F865),F865))</f>
        <v>191.965485861638</v>
      </c>
      <c r="X865" s="9" t="n">
        <f aca="false">IF(T865=0,"",F865/W865-1)</f>
        <v>-0.0341822972462437</v>
      </c>
    </row>
    <row r="866" customFormat="false" ht="15" hidden="false" customHeight="false" outlineLevel="0" collapsed="false">
      <c r="A866" s="5" t="n">
        <v>44694</v>
      </c>
      <c r="B866" s="6" t="n">
        <v>2016.05178404442</v>
      </c>
      <c r="C866" s="7" t="n">
        <v>517.5648288</v>
      </c>
      <c r="D866" s="0" t="n">
        <f aca="false">INT((ROW()-3)/30)</f>
        <v>28</v>
      </c>
      <c r="E866" s="0" t="n">
        <f aca="false">2+30*D866</f>
        <v>842</v>
      </c>
      <c r="F866" s="8" t="n">
        <f aca="false">INDEX($F:$F,$E866)*(2*B866/INDEX($B:$B,$E866)-C866/INDEX($C:$C,$E866))</f>
        <v>186.229774967112</v>
      </c>
      <c r="G866" s="9" t="n">
        <f aca="false">B866/B865-1</f>
        <v>0.0294101068833279</v>
      </c>
      <c r="H866" s="9" t="n">
        <f aca="false">F866/F865-1</f>
        <v>0.00445573935209764</v>
      </c>
      <c r="I866" s="9" t="n">
        <f aca="false">LN(B866/B865)</f>
        <v>0.0289859264157598</v>
      </c>
      <c r="J866" s="9" t="n">
        <f aca="false">LN(F866/F865)</f>
        <v>0.0044458419348277</v>
      </c>
      <c r="K866" s="9" t="n">
        <f aca="false">F866/F859-1</f>
        <v>-0.0159626263351393</v>
      </c>
      <c r="L866" s="9" t="n">
        <f aca="false">F866/F836-1</f>
        <v>-0.0152780934948553</v>
      </c>
      <c r="M866" s="9" t="n">
        <f aca="false">B866/B859-1</f>
        <v>-0.252616991897022</v>
      </c>
      <c r="N866" s="9" t="n">
        <f aca="false">B866/B836-1</f>
        <v>-0.353526886636574</v>
      </c>
      <c r="O866" s="8" t="n">
        <f aca="false">MAX(O865,F866)</f>
        <v>210.637827878512</v>
      </c>
      <c r="P866" s="9" t="n">
        <f aca="false">F866/O866-1</f>
        <v>-0.115876873386092</v>
      </c>
      <c r="Q866" s="8" t="n">
        <f aca="false">MAX(Q865,B866)</f>
        <v>4811.1564628872</v>
      </c>
      <c r="R866" s="9" t="n">
        <f aca="false">B866/Q866-1</f>
        <v>-0.580963163514625</v>
      </c>
      <c r="S866" s="9" t="n">
        <f aca="false">B866/INDEX($B:$B,$E866)-1</f>
        <v>-0.350578435490975</v>
      </c>
      <c r="T866" s="0" t="n">
        <f aca="false">IF(AND($A866&gt;=CrashTest!$B$3,$A866&lt;=CrashTest!$C$3),1,IF(AND($A866&gt;=CrashTest!$B$4,$A866&lt;=CrashTest!$C$4),2,IF(AND($A866&gt;=CrashTest!$B$5,$A866&lt;=CrashTest!$C$5),3,IF(AND($A866&gt;=CrashTest!$B$6,$A866&lt;=CrashTest!$C$6),4,IF(AND($A866&gt;=CrashTest!$B$7,$A866&lt;=CrashTest!$C$7),5,0)))))</f>
        <v>3</v>
      </c>
      <c r="U866" s="8" t="n">
        <f aca="false">IF(T866=0,"",IF(T865=T866,MAX(U865,B866),B866))</f>
        <v>2936.76534658095</v>
      </c>
      <c r="V866" s="9" t="n">
        <f aca="false">IF(T866=0,"",B866/U866-1)</f>
        <v>-0.313512812185845</v>
      </c>
      <c r="W866" s="8" t="n">
        <f aca="false">IF(T866=0,"",IF(T865=T866,MAX(W865,F866),F866))</f>
        <v>191.965485861638</v>
      </c>
      <c r="X866" s="9" t="n">
        <f aca="false">IF(T866=0,"",F866/W866-1)</f>
        <v>-0.0298788653011313</v>
      </c>
    </row>
    <row r="867" customFormat="false" ht="15" hidden="false" customHeight="false" outlineLevel="0" collapsed="false">
      <c r="A867" s="5" t="n">
        <v>44695</v>
      </c>
      <c r="B867" s="6" t="n">
        <v>2053.09169362946</v>
      </c>
      <c r="C867" s="7" t="n">
        <v>563.8919913</v>
      </c>
      <c r="D867" s="0" t="n">
        <f aca="false">INT((ROW()-3)/30)</f>
        <v>28</v>
      </c>
      <c r="E867" s="0" t="n">
        <f aca="false">2+30*D867</f>
        <v>842</v>
      </c>
      <c r="F867" s="8" t="n">
        <f aca="false">INDEX($F:$F,$E867)*(2*B867/INDEX($B:$B,$E867)-C867/INDEX($C:$C,$E867))</f>
        <v>184.898035092638</v>
      </c>
      <c r="G867" s="9" t="n">
        <f aca="false">B867/B866-1</f>
        <v>0.0183724990985767</v>
      </c>
      <c r="H867" s="9" t="n">
        <f aca="false">F867/F866-1</f>
        <v>-0.00715105774417124</v>
      </c>
      <c r="I867" s="9" t="n">
        <f aca="false">LN(B867/B866)</f>
        <v>0.0182057638691238</v>
      </c>
      <c r="J867" s="9" t="n">
        <f aca="false">LN(F867/F866)</f>
        <v>-0.00717674911116907</v>
      </c>
      <c r="K867" s="9" t="n">
        <f aca="false">F867/F860-1</f>
        <v>-0.0162973915744969</v>
      </c>
      <c r="L867" s="9" t="n">
        <f aca="false">F867/F837-1</f>
        <v>-0.0122388531594378</v>
      </c>
      <c r="M867" s="9" t="n">
        <f aca="false">B867/B860-1</f>
        <v>-0.221290482691928</v>
      </c>
      <c r="N867" s="9" t="n">
        <f aca="false">B867/B837-1</f>
        <v>-0.320120368565902</v>
      </c>
      <c r="O867" s="8" t="n">
        <f aca="false">MAX(O866,F867)</f>
        <v>210.637827878512</v>
      </c>
      <c r="P867" s="9" t="n">
        <f aca="false">F867/O867-1</f>
        <v>-0.122199288917466</v>
      </c>
      <c r="Q867" s="8" t="n">
        <f aca="false">MAX(Q866,B867)</f>
        <v>4811.1564628872</v>
      </c>
      <c r="R867" s="9" t="n">
        <f aca="false">B867/Q867-1</f>
        <v>-0.573264409614027</v>
      </c>
      <c r="S867" s="9" t="n">
        <f aca="false">B867/INDEX($B:$B,$E867)-1</f>
        <v>-0.338646938382437</v>
      </c>
      <c r="T867" s="0" t="n">
        <f aca="false">IF(AND($A867&gt;=CrashTest!$B$3,$A867&lt;=CrashTest!$C$3),1,IF(AND($A867&gt;=CrashTest!$B$4,$A867&lt;=CrashTest!$C$4),2,IF(AND($A867&gt;=CrashTest!$B$5,$A867&lt;=CrashTest!$C$5),3,IF(AND($A867&gt;=CrashTest!$B$6,$A867&lt;=CrashTest!$C$6),4,IF(AND($A867&gt;=CrashTest!$B$7,$A867&lt;=CrashTest!$C$7),5,0)))))</f>
        <v>3</v>
      </c>
      <c r="U867" s="8" t="n">
        <f aca="false">IF(T867=0,"",IF(T866=T867,MAX(U866,B867),B867))</f>
        <v>2936.76534658095</v>
      </c>
      <c r="V867" s="9" t="n">
        <f aca="false">IF(T867=0,"",B867/U867-1)</f>
        <v>-0.300900326946544</v>
      </c>
      <c r="W867" s="8" t="n">
        <f aca="false">IF(T867=0,"",IF(T866=T867,MAX(W866,F867),F867))</f>
        <v>191.965485861638</v>
      </c>
      <c r="X867" s="9" t="n">
        <f aca="false">IF(T867=0,"",F867/W867-1)</f>
        <v>-0.0368162575542038</v>
      </c>
    </row>
    <row r="868" customFormat="false" ht="15" hidden="false" customHeight="false" outlineLevel="0" collapsed="false">
      <c r="A868" s="5" t="n">
        <v>44696</v>
      </c>
      <c r="B868" s="6" t="n">
        <v>2138.96401139684</v>
      </c>
      <c r="C868" s="7" t="n">
        <v>650.6320557</v>
      </c>
      <c r="D868" s="0" t="n">
        <f aca="false">INT((ROW()-3)/30)</f>
        <v>28</v>
      </c>
      <c r="E868" s="0" t="n">
        <f aca="false">2+30*D868</f>
        <v>842</v>
      </c>
      <c r="F868" s="8" t="n">
        <f aca="false">INDEX($F:$F,$E868)*(2*B868/INDEX($B:$B,$E868)-C868/INDEX($C:$C,$E868))</f>
        <v>184.47824131601</v>
      </c>
      <c r="G868" s="9" t="n">
        <f aca="false">B868/B867-1</f>
        <v>0.0418258561143825</v>
      </c>
      <c r="H868" s="9" t="n">
        <f aca="false">F868/F867-1</f>
        <v>-0.00227040691058511</v>
      </c>
      <c r="I868" s="9" t="n">
        <f aca="false">LN(B868/B867)</f>
        <v>0.0409748047139899</v>
      </c>
      <c r="J868" s="9" t="n">
        <f aca="false">LN(F868/F867)</f>
        <v>-0.00227298819213468</v>
      </c>
      <c r="K868" s="9" t="n">
        <f aca="false">F868/F861-1</f>
        <v>-0.0105369606493826</v>
      </c>
      <c r="L868" s="9" t="n">
        <f aca="false">F868/F838-1</f>
        <v>-0.0218160916222044</v>
      </c>
      <c r="M868" s="9" t="n">
        <f aca="false">B868/B861-1</f>
        <v>-0.151082399660248</v>
      </c>
      <c r="N868" s="9" t="n">
        <f aca="false">B868/B838-1</f>
        <v>-0.296237678851967</v>
      </c>
      <c r="O868" s="8" t="n">
        <f aca="false">MAX(O867,F868)</f>
        <v>210.637827878512</v>
      </c>
      <c r="P868" s="9" t="n">
        <f aca="false">F868/O868-1</f>
        <v>-0.124192253718024</v>
      </c>
      <c r="Q868" s="8" t="n">
        <f aca="false">MAX(Q867,B868)</f>
        <v>4811.1564628872</v>
      </c>
      <c r="R868" s="9" t="n">
        <f aca="false">B868/Q868-1</f>
        <v>-0.555415828211657</v>
      </c>
      <c r="S868" s="9" t="n">
        <f aca="false">B868/INDEX($B:$B,$E868)-1</f>
        <v>-0.310985280386414</v>
      </c>
      <c r="T868" s="0" t="n">
        <f aca="false">IF(AND($A868&gt;=CrashTest!$B$3,$A868&lt;=CrashTest!$C$3),1,IF(AND($A868&gt;=CrashTest!$B$4,$A868&lt;=CrashTest!$C$4),2,IF(AND($A868&gt;=CrashTest!$B$5,$A868&lt;=CrashTest!$C$5),3,IF(AND($A868&gt;=CrashTest!$B$6,$A868&lt;=CrashTest!$C$6),4,IF(AND($A868&gt;=CrashTest!$B$7,$A868&lt;=CrashTest!$C$7),5,0)))))</f>
        <v>3</v>
      </c>
      <c r="U868" s="8" t="n">
        <f aca="false">IF(T868=0,"",IF(T867=T868,MAX(U867,B868),B868))</f>
        <v>2936.76534658095</v>
      </c>
      <c r="V868" s="9" t="n">
        <f aca="false">IF(T868=0,"",B868/U868-1)</f>
        <v>-0.271659884611799</v>
      </c>
      <c r="W868" s="8" t="n">
        <f aca="false">IF(T868=0,"",IF(T867=T868,MAX(W867,F868),F868))</f>
        <v>191.965485861638</v>
      </c>
      <c r="X868" s="9" t="n">
        <f aca="false">IF(T868=0,"",F868/W868-1)</f>
        <v>-0.039003076579216</v>
      </c>
    </row>
    <row r="869" customFormat="false" ht="15" hidden="false" customHeight="false" outlineLevel="0" collapsed="false">
      <c r="A869" s="5" t="n">
        <v>44697</v>
      </c>
      <c r="B869" s="6" t="n">
        <v>2022.61946464056</v>
      </c>
      <c r="C869" s="7" t="n">
        <v>532.2056951</v>
      </c>
      <c r="D869" s="0" t="n">
        <f aca="false">INT((ROW()-3)/30)</f>
        <v>28</v>
      </c>
      <c r="E869" s="0" t="n">
        <f aca="false">2+30*D869</f>
        <v>842</v>
      </c>
      <c r="F869" s="8" t="n">
        <f aca="false">INDEX($F:$F,$E869)*(2*B869/INDEX($B:$B,$E869)-C869/INDEX($C:$C,$E869))</f>
        <v>185.163984498623</v>
      </c>
      <c r="G869" s="9" t="n">
        <f aca="false">B869/B868-1</f>
        <v>-0.0543929426284745</v>
      </c>
      <c r="H869" s="9" t="n">
        <f aca="false">F869/F868-1</f>
        <v>0.00371720359930405</v>
      </c>
      <c r="I869" s="9" t="n">
        <f aca="false">LN(B869/B868)</f>
        <v>-0.0559281689787913</v>
      </c>
      <c r="J869" s="9" t="n">
        <f aca="false">LN(F869/F868)</f>
        <v>0.00371031187136205</v>
      </c>
      <c r="K869" s="9" t="n">
        <f aca="false">F869/F862-1</f>
        <v>-0.0203039414396671</v>
      </c>
      <c r="L869" s="9" t="n">
        <f aca="false">F869/F839-1</f>
        <v>-0.0295041567498693</v>
      </c>
      <c r="M869" s="9" t="n">
        <f aca="false">B869/B862-1</f>
        <v>-0.104223324961009</v>
      </c>
      <c r="N869" s="9" t="n">
        <f aca="false">B869/B839-1</f>
        <v>-0.340232614149046</v>
      </c>
      <c r="O869" s="8" t="n">
        <f aca="false">MAX(O868,F869)</f>
        <v>210.637827878512</v>
      </c>
      <c r="P869" s="9" t="n">
        <f aca="false">F869/O869-1</f>
        <v>-0.120936698011246</v>
      </c>
      <c r="Q869" s="8" t="n">
        <f aca="false">MAX(Q868,B869)</f>
        <v>4811.1564628872</v>
      </c>
      <c r="R869" s="9" t="n">
        <f aca="false">B869/Q869-1</f>
        <v>-0.579598069561268</v>
      </c>
      <c r="S869" s="9" t="n">
        <f aca="false">B869/INDEX($B:$B,$E869)-1</f>
        <v>-0.34846281850053</v>
      </c>
      <c r="T869" s="0" t="n">
        <f aca="false">IF(AND($A869&gt;=CrashTest!$B$3,$A869&lt;=CrashTest!$C$3),1,IF(AND($A869&gt;=CrashTest!$B$4,$A869&lt;=CrashTest!$C$4),2,IF(AND($A869&gt;=CrashTest!$B$5,$A869&lt;=CrashTest!$C$5),3,IF(AND($A869&gt;=CrashTest!$B$6,$A869&lt;=CrashTest!$C$6),4,IF(AND($A869&gt;=CrashTest!$B$7,$A869&lt;=CrashTest!$C$7),5,0)))))</f>
        <v>3</v>
      </c>
      <c r="U869" s="8" t="n">
        <f aca="false">IF(T869=0,"",IF(T868=T869,MAX(U868,B869),B869))</f>
        <v>2936.76534658095</v>
      </c>
      <c r="V869" s="9" t="n">
        <f aca="false">IF(T869=0,"",B869/U869-1)</f>
        <v>-0.311276446722126</v>
      </c>
      <c r="W869" s="8" t="n">
        <f aca="false">IF(T869=0,"",IF(T868=T869,MAX(W868,F869),F869))</f>
        <v>191.965485861638</v>
      </c>
      <c r="X869" s="9" t="n">
        <f aca="false">IF(T869=0,"",F869/W869-1)</f>
        <v>-0.0354308553565561</v>
      </c>
    </row>
    <row r="870" customFormat="false" ht="15" hidden="false" customHeight="false" outlineLevel="0" collapsed="false">
      <c r="A870" s="5" t="n">
        <v>44698</v>
      </c>
      <c r="B870" s="6" t="n">
        <v>2092.88074547048</v>
      </c>
      <c r="C870" s="7" t="n">
        <v>598.6686983</v>
      </c>
      <c r="D870" s="0" t="n">
        <f aca="false">INT((ROW()-3)/30)</f>
        <v>28</v>
      </c>
      <c r="E870" s="0" t="n">
        <f aca="false">2+30*D870</f>
        <v>842</v>
      </c>
      <c r="F870" s="8" t="n">
        <f aca="false">INDEX($F:$F,$E870)*(2*B870/INDEX($B:$B,$E870)-C870/INDEX($C:$C,$E870))</f>
        <v>185.402526633071</v>
      </c>
      <c r="G870" s="9" t="n">
        <f aca="false">B870/B869-1</f>
        <v>0.0347377655847916</v>
      </c>
      <c r="H870" s="9" t="n">
        <f aca="false">F870/F869-1</f>
        <v>0.00128827501251783</v>
      </c>
      <c r="I870" s="9" t="n">
        <f aca="false">LN(B870/B869)</f>
        <v>0.0341480280298542</v>
      </c>
      <c r="J870" s="9" t="n">
        <f aca="false">LN(F870/F869)</f>
        <v>0.00128744589827227</v>
      </c>
      <c r="K870" s="9" t="n">
        <f aca="false">F870/F863-1</f>
        <v>-0.00387381873185189</v>
      </c>
      <c r="L870" s="9" t="n">
        <f aca="false">F870/F840-1</f>
        <v>-0.0191715244546702</v>
      </c>
      <c r="M870" s="9" t="n">
        <f aca="false">B870/B863-1</f>
        <v>-0.106724028701788</v>
      </c>
      <c r="N870" s="9" t="n">
        <f aca="false">B870/B840-1</f>
        <v>-0.301564502475503</v>
      </c>
      <c r="O870" s="8" t="n">
        <f aca="false">MAX(O869,F870)</f>
        <v>210.637827878512</v>
      </c>
      <c r="P870" s="9" t="n">
        <f aca="false">F870/O870-1</f>
        <v>-0.119804222724873</v>
      </c>
      <c r="Q870" s="8" t="n">
        <f aca="false">MAX(Q869,B870)</f>
        <v>4811.1564628872</v>
      </c>
      <c r="R870" s="9" t="n">
        <f aca="false">B870/Q870-1</f>
        <v>-0.564994245850294</v>
      </c>
      <c r="S870" s="9" t="n">
        <f aca="false">B870/INDEX($B:$B,$E870)-1</f>
        <v>-0.325829872619826</v>
      </c>
      <c r="T870" s="0" t="n">
        <f aca="false">IF(AND($A870&gt;=CrashTest!$B$3,$A870&lt;=CrashTest!$C$3),1,IF(AND($A870&gt;=CrashTest!$B$4,$A870&lt;=CrashTest!$C$4),2,IF(AND($A870&gt;=CrashTest!$B$5,$A870&lt;=CrashTest!$C$5),3,IF(AND($A870&gt;=CrashTest!$B$6,$A870&lt;=CrashTest!$C$6),4,IF(AND($A870&gt;=CrashTest!$B$7,$A870&lt;=CrashTest!$C$7),5,0)))))</f>
        <v>3</v>
      </c>
      <c r="U870" s="8" t="n">
        <f aca="false">IF(T870=0,"",IF(T869=T870,MAX(U869,B870),B870))</f>
        <v>2936.76534658095</v>
      </c>
      <c r="V870" s="9" t="n">
        <f aca="false">IF(T870=0,"",B870/U870-1)</f>
        <v>-0.287351729375634</v>
      </c>
      <c r="W870" s="8" t="n">
        <f aca="false">IF(T870=0,"",IF(T869=T870,MAX(W869,F870),F870))</f>
        <v>191.965485861638</v>
      </c>
      <c r="X870" s="9" t="n">
        <f aca="false">IF(T870=0,"",F870/W870-1)</f>
        <v>-0.0341882250296663</v>
      </c>
    </row>
    <row r="871" customFormat="false" ht="15" hidden="false" customHeight="false" outlineLevel="0" collapsed="false">
      <c r="A871" s="5" t="n">
        <v>44699</v>
      </c>
      <c r="B871" s="6" t="n">
        <v>1921.00792752776</v>
      </c>
      <c r="C871" s="7" t="n">
        <v>425.8127145</v>
      </c>
      <c r="D871" s="0" t="n">
        <f aca="false">INT((ROW()-3)/30)</f>
        <v>28</v>
      </c>
      <c r="E871" s="0" t="n">
        <f aca="false">2+30*D871</f>
        <v>842</v>
      </c>
      <c r="F871" s="8" t="n">
        <f aca="false">INDEX($F:$F,$E871)*(2*B871/INDEX($B:$B,$E871)-C871/INDEX($C:$C,$E871))</f>
        <v>186.145447793634</v>
      </c>
      <c r="G871" s="9" t="n">
        <f aca="false">B871/B870-1</f>
        <v>-0.082122604603581</v>
      </c>
      <c r="H871" s="9" t="n">
        <f aca="false">F871/F870-1</f>
        <v>0.00400707139246737</v>
      </c>
      <c r="I871" s="9" t="n">
        <f aca="false">LN(B871/B870)</f>
        <v>-0.085691453494123</v>
      </c>
      <c r="J871" s="9" t="n">
        <f aca="false">LN(F871/F870)</f>
        <v>0.00399906446432311</v>
      </c>
      <c r="K871" s="9" t="n">
        <f aca="false">F871/F864-1</f>
        <v>0.0089109017691511</v>
      </c>
      <c r="L871" s="9" t="n">
        <f aca="false">F871/F841-1</f>
        <v>-0.0297371904973337</v>
      </c>
      <c r="M871" s="9" t="n">
        <f aca="false">B871/B864-1</f>
        <v>-0.0712029481888432</v>
      </c>
      <c r="N871" s="9" t="n">
        <f aca="false">B871/B841-1</f>
        <v>-0.371860219320529</v>
      </c>
      <c r="O871" s="8" t="n">
        <f aca="false">MAX(O870,F871)</f>
        <v>210.637827878512</v>
      </c>
      <c r="P871" s="9" t="n">
        <f aca="false">F871/O871-1</f>
        <v>-0.116277215405983</v>
      </c>
      <c r="Q871" s="8" t="n">
        <f aca="false">MAX(Q870,B871)</f>
        <v>4811.1564628872</v>
      </c>
      <c r="R871" s="9" t="n">
        <f aca="false">B871/Q871-1</f>
        <v>-0.600718051398613</v>
      </c>
      <c r="S871" s="9" t="n">
        <f aca="false">B871/INDEX($B:$B,$E871)-1</f>
        <v>-0.381194479426214</v>
      </c>
      <c r="T871" s="0" t="n">
        <f aca="false">IF(AND($A871&gt;=CrashTest!$B$3,$A871&lt;=CrashTest!$C$3),1,IF(AND($A871&gt;=CrashTest!$B$4,$A871&lt;=CrashTest!$C$4),2,IF(AND($A871&gt;=CrashTest!$B$5,$A871&lt;=CrashTest!$C$5),3,IF(AND($A871&gt;=CrashTest!$B$6,$A871&lt;=CrashTest!$C$6),4,IF(AND($A871&gt;=CrashTest!$B$7,$A871&lt;=CrashTest!$C$7),5,0)))))</f>
        <v>3</v>
      </c>
      <c r="U871" s="8" t="n">
        <f aca="false">IF(T871=0,"",IF(T870=T871,MAX(U870,B871),B871))</f>
        <v>2936.76534658095</v>
      </c>
      <c r="V871" s="9" t="n">
        <f aca="false">IF(T871=0,"",B871/U871-1)</f>
        <v>-0.345876261525545</v>
      </c>
      <c r="W871" s="8" t="n">
        <f aca="false">IF(T871=0,"",IF(T870=T871,MAX(W870,F871),F871))</f>
        <v>191.965485861638</v>
      </c>
      <c r="X871" s="9" t="n">
        <f aca="false">IF(T871=0,"",F871/W871-1)</f>
        <v>-0.0303181482956745</v>
      </c>
    </row>
    <row r="872" customFormat="false" ht="15" hidden="false" customHeight="false" outlineLevel="0" collapsed="false">
      <c r="A872" s="5" t="n">
        <v>44700</v>
      </c>
      <c r="B872" s="6" t="n">
        <v>2016.37226154296</v>
      </c>
      <c r="C872" s="7" t="n">
        <v>516.4155589</v>
      </c>
      <c r="D872" s="0" t="n">
        <f aca="false">INT((ROW()-3)/30)</f>
        <v>28</v>
      </c>
      <c r="E872" s="0" t="n">
        <f aca="false">2+30*D872</f>
        <v>842</v>
      </c>
      <c r="F872" s="8" t="n">
        <f aca="false">INDEX($F:$F,$E872)*(2*B872/INDEX($B:$B,$E872)-C872/INDEX($C:$C,$E872))</f>
        <v>186.418371408996</v>
      </c>
      <c r="G872" s="9" t="n">
        <f aca="false">B872/B871-1</f>
        <v>0.0496428633368156</v>
      </c>
      <c r="H872" s="9" t="n">
        <f aca="false">F872/F871-1</f>
        <v>0.00146618474207982</v>
      </c>
      <c r="I872" s="9" t="n">
        <f aca="false">LN(B872/B871)</f>
        <v>0.0484499761566372</v>
      </c>
      <c r="J872" s="9" t="n">
        <f aca="false">LN(F872/F871)</f>
        <v>0.00146511094269491</v>
      </c>
      <c r="K872" s="9" t="n">
        <f aca="false">F872/F865-1</f>
        <v>0.00547296003287023</v>
      </c>
      <c r="L872" s="9" t="n">
        <f aca="false">F872/F842-1</f>
        <v>-0.0431515674913598</v>
      </c>
      <c r="M872" s="9" t="n">
        <f aca="false">B872/B865-1</f>
        <v>0.0295737449300471</v>
      </c>
      <c r="N872" s="9" t="n">
        <f aca="false">B872/B842-1</f>
        <v>-0.350475201536303</v>
      </c>
      <c r="O872" s="8" t="n">
        <f aca="false">MAX(O871,F872)</f>
        <v>210.637827878512</v>
      </c>
      <c r="P872" s="9" t="n">
        <f aca="false">F872/O872-1</f>
        <v>-0.114981514542983</v>
      </c>
      <c r="Q872" s="8" t="n">
        <f aca="false">MAX(Q871,B872)</f>
        <v>4811.1564628872</v>
      </c>
      <c r="R872" s="9" t="n">
        <f aca="false">B872/Q872-1</f>
        <v>-0.580896552191337</v>
      </c>
      <c r="S872" s="9" t="n">
        <f aca="false">B872/INDEX($B:$B,$E872)-1</f>
        <v>-0.350475201536303</v>
      </c>
      <c r="T872" s="0" t="n">
        <f aca="false">IF(AND($A872&gt;=CrashTest!$B$3,$A872&lt;=CrashTest!$C$3),1,IF(AND($A872&gt;=CrashTest!$B$4,$A872&lt;=CrashTest!$C$4),2,IF(AND($A872&gt;=CrashTest!$B$5,$A872&lt;=CrashTest!$C$5),3,IF(AND($A872&gt;=CrashTest!$B$6,$A872&lt;=CrashTest!$C$6),4,IF(AND($A872&gt;=CrashTest!$B$7,$A872&lt;=CrashTest!$C$7),5,0)))))</f>
        <v>3</v>
      </c>
      <c r="U872" s="8" t="n">
        <f aca="false">IF(T872=0,"",IF(T871=T872,MAX(U871,B872),B872))</f>
        <v>2936.76534658095</v>
      </c>
      <c r="V872" s="9" t="n">
        <f aca="false">IF(T872=0,"",B872/U872-1)</f>
        <v>-0.313403686171091</v>
      </c>
      <c r="W872" s="8" t="n">
        <f aca="false">IF(T872=0,"",IF(T871=T872,MAX(W871,F872),F872))</f>
        <v>191.965485861638</v>
      </c>
      <c r="X872" s="9" t="n">
        <f aca="false">IF(T872=0,"",F872/W872-1)</f>
        <v>-0.0288964155600339</v>
      </c>
    </row>
    <row r="873" customFormat="false" ht="15" hidden="false" customHeight="false" outlineLevel="0" collapsed="false">
      <c r="A873" s="5" t="n">
        <v>44701</v>
      </c>
      <c r="B873" s="6" t="n">
        <v>1962.03072969024</v>
      </c>
      <c r="C873" s="7" t="n">
        <v>487.5831266</v>
      </c>
      <c r="D873" s="0" t="n">
        <f aca="false">INT((ROW()-3)/30)</f>
        <v>29</v>
      </c>
      <c r="E873" s="0" t="n">
        <f aca="false">2+30*D873</f>
        <v>872</v>
      </c>
      <c r="F873" s="8" t="n">
        <f aca="false">INDEX($F:$F,$E873)*(2*B873/INDEX($B:$B,$E873)-C873/INDEX($C:$C,$E873))</f>
        <v>186.778447034917</v>
      </c>
      <c r="G873" s="9" t="n">
        <f aca="false">B873/B872-1</f>
        <v>-0.0269501484865384</v>
      </c>
      <c r="H873" s="9" t="n">
        <f aca="false">F873/F872-1</f>
        <v>0.00193154581921817</v>
      </c>
      <c r="I873" s="9" t="n">
        <f aca="false">LN(B873/B872)</f>
        <v>-0.0273199632540583</v>
      </c>
      <c r="J873" s="9" t="n">
        <f aca="false">LN(F873/F872)</f>
        <v>0.00192968278323279</v>
      </c>
      <c r="K873" s="9" t="n">
        <f aca="false">F873/F866-1</f>
        <v>0.00294621022820762</v>
      </c>
      <c r="L873" s="9" t="n">
        <f aca="false">F873/F843-1</f>
        <v>-0.0396568654590853</v>
      </c>
      <c r="M873" s="9" t="n">
        <f aca="false">B873/B866-1</f>
        <v>-0.026795469631146</v>
      </c>
      <c r="N873" s="9" t="n">
        <f aca="false">B873/B843-1</f>
        <v>-0.362674292800821</v>
      </c>
      <c r="O873" s="8" t="n">
        <f aca="false">MAX(O872,F873)</f>
        <v>210.637827878512</v>
      </c>
      <c r="P873" s="9" t="n">
        <f aca="false">F873/O873-1</f>
        <v>-0.113272060787468</v>
      </c>
      <c r="Q873" s="8" t="n">
        <f aca="false">MAX(Q872,B873)</f>
        <v>4811.1564628872</v>
      </c>
      <c r="R873" s="9" t="n">
        <f aca="false">B873/Q873-1</f>
        <v>-0.592191452341</v>
      </c>
      <c r="S873" s="9" t="n">
        <f aca="false">B873/INDEX($B:$B,$E873)-1</f>
        <v>-0.0269501484865384</v>
      </c>
      <c r="T873" s="0" t="n">
        <f aca="false">IF(AND($A873&gt;=CrashTest!$B$3,$A873&lt;=CrashTest!$C$3),1,IF(AND($A873&gt;=CrashTest!$B$4,$A873&lt;=CrashTest!$C$4),2,IF(AND($A873&gt;=CrashTest!$B$5,$A873&lt;=CrashTest!$C$5),3,IF(AND($A873&gt;=CrashTest!$B$6,$A873&lt;=CrashTest!$C$6),4,IF(AND($A873&gt;=CrashTest!$B$7,$A873&lt;=CrashTest!$C$7),5,0)))))</f>
        <v>3</v>
      </c>
      <c r="U873" s="8" t="n">
        <f aca="false">IF(T873=0,"",IF(T872=T873,MAX(U872,B873),B873))</f>
        <v>2936.76534658095</v>
      </c>
      <c r="V873" s="9" t="n">
        <f aca="false">IF(T873=0,"",B873/U873-1)</f>
        <v>-0.33190755877909</v>
      </c>
      <c r="W873" s="8" t="n">
        <f aca="false">IF(T873=0,"",IF(T872=T873,MAX(W872,F873),F873))</f>
        <v>191.965485861638</v>
      </c>
      <c r="X873" s="9" t="n">
        <f aca="false">IF(T873=0,"",F873/W873-1)</f>
        <v>-0.0270206844914811</v>
      </c>
    </row>
    <row r="874" customFormat="false" ht="15" hidden="false" customHeight="false" outlineLevel="0" collapsed="false">
      <c r="A874" s="5" t="n">
        <v>44702</v>
      </c>
      <c r="B874" s="6" t="n">
        <v>1973.77449105786</v>
      </c>
      <c r="C874" s="7" t="n">
        <v>495.0517855</v>
      </c>
      <c r="D874" s="0" t="n">
        <f aca="false">INT((ROW()-3)/30)</f>
        <v>29</v>
      </c>
      <c r="E874" s="0" t="n">
        <f aca="false">2+30*D874</f>
        <v>872</v>
      </c>
      <c r="F874" s="8" t="n">
        <f aca="false">INDEX($F:$F,$E874)*(2*B874/INDEX($B:$B,$E874)-C874/INDEX($C:$C,$E874))</f>
        <v>186.253848617635</v>
      </c>
      <c r="G874" s="9" t="n">
        <f aca="false">B874/B873-1</f>
        <v>0.00598551347331555</v>
      </c>
      <c r="H874" s="9" t="n">
        <f aca="false">F874/F873-1</f>
        <v>-0.00280866676862168</v>
      </c>
      <c r="I874" s="9" t="n">
        <f aca="false">LN(B874/B873)</f>
        <v>0.00596767144793578</v>
      </c>
      <c r="J874" s="9" t="n">
        <f aca="false">LN(F874/F873)</f>
        <v>-0.00281261847421417</v>
      </c>
      <c r="K874" s="9" t="n">
        <f aca="false">F874/F867-1</f>
        <v>0.00733276329474086</v>
      </c>
      <c r="L874" s="9" t="n">
        <f aca="false">F874/F844-1</f>
        <v>-0.0366671014128026</v>
      </c>
      <c r="M874" s="9" t="n">
        <f aca="false">B874/B867-1</f>
        <v>-0.0386330541483918</v>
      </c>
      <c r="N874" s="9" t="n">
        <f aca="false">B874/B844-1</f>
        <v>-0.338614101937983</v>
      </c>
      <c r="O874" s="8" t="n">
        <f aca="false">MAX(O873,F874)</f>
        <v>210.637827878512</v>
      </c>
      <c r="P874" s="9" t="n">
        <f aca="false">F874/O874-1</f>
        <v>-0.115762584083142</v>
      </c>
      <c r="Q874" s="8" t="n">
        <f aca="false">MAX(Q873,B874)</f>
        <v>4811.1564628872</v>
      </c>
      <c r="R874" s="9" t="n">
        <f aca="false">B874/Q874-1</f>
        <v>-0.589750508784454</v>
      </c>
      <c r="S874" s="9" t="n">
        <f aca="false">B874/INDEX($B:$B,$E874)-1</f>
        <v>-0.0211259454900969</v>
      </c>
      <c r="T874" s="0" t="n">
        <f aca="false">IF(AND($A874&gt;=CrashTest!$B$3,$A874&lt;=CrashTest!$C$3),1,IF(AND($A874&gt;=CrashTest!$B$4,$A874&lt;=CrashTest!$C$4),2,IF(AND($A874&gt;=CrashTest!$B$5,$A874&lt;=CrashTest!$C$5),3,IF(AND($A874&gt;=CrashTest!$B$6,$A874&lt;=CrashTest!$C$6),4,IF(AND($A874&gt;=CrashTest!$B$7,$A874&lt;=CrashTest!$C$7),5,0)))))</f>
        <v>3</v>
      </c>
      <c r="U874" s="8" t="n">
        <f aca="false">IF(T874=0,"",IF(T873=T874,MAX(U873,B874),B874))</f>
        <v>2936.76534658095</v>
      </c>
      <c r="V874" s="9" t="n">
        <f aca="false">IF(T874=0,"",B874/U874-1)</f>
        <v>-0.327908682470742</v>
      </c>
      <c r="W874" s="8" t="n">
        <f aca="false">IF(T874=0,"",IF(T873=T874,MAX(W873,F874),F874))</f>
        <v>191.965485861638</v>
      </c>
      <c r="X874" s="9" t="n">
        <f aca="false">IF(T874=0,"",F874/W874-1)</f>
        <v>-0.0297534591615061</v>
      </c>
    </row>
    <row r="875" customFormat="false" ht="15" hidden="false" customHeight="false" outlineLevel="0" collapsed="false">
      <c r="A875" s="5" t="n">
        <v>44703</v>
      </c>
      <c r="B875" s="6" t="n">
        <v>2044.56454897721</v>
      </c>
      <c r="C875" s="7" t="n">
        <v>526.8916431</v>
      </c>
      <c r="D875" s="0" t="n">
        <f aca="false">INT((ROW()-3)/30)</f>
        <v>29</v>
      </c>
      <c r="E875" s="0" t="n">
        <f aca="false">2+30*D875</f>
        <v>872</v>
      </c>
      <c r="F875" s="8" t="n">
        <f aca="false">INDEX($F:$F,$E875)*(2*B875/INDEX($B:$B,$E875)-C875/INDEX($C:$C,$E875))</f>
        <v>187.849547043238</v>
      </c>
      <c r="G875" s="9" t="n">
        <f aca="false">B875/B874-1</f>
        <v>0.0358653221226959</v>
      </c>
      <c r="H875" s="9" t="n">
        <f aca="false">F875/F874-1</f>
        <v>0.00856733129246035</v>
      </c>
      <c r="I875" s="9" t="n">
        <f aca="false">LN(B875/B874)</f>
        <v>0.0352371374357596</v>
      </c>
      <c r="J875" s="9" t="n">
        <f aca="false">LN(F875/F874)</f>
        <v>0.00853083998368509</v>
      </c>
      <c r="K875" s="9" t="n">
        <f aca="false">F875/F868-1</f>
        <v>0.0182748149764336</v>
      </c>
      <c r="L875" s="9" t="n">
        <f aca="false">F875/F845-1</f>
        <v>-0.0274955125707754</v>
      </c>
      <c r="M875" s="9" t="n">
        <f aca="false">B875/B868-1</f>
        <v>-0.0441332635409712</v>
      </c>
      <c r="N875" s="9" t="n">
        <f aca="false">B875/B845-1</f>
        <v>-0.310186205645074</v>
      </c>
      <c r="O875" s="8" t="n">
        <f aca="false">MAX(O874,F875)</f>
        <v>210.637827878512</v>
      </c>
      <c r="P875" s="9" t="n">
        <f aca="false">F875/O875-1</f>
        <v>-0.108187029199794</v>
      </c>
      <c r="Q875" s="8" t="n">
        <f aca="false">MAX(Q874,B875)</f>
        <v>4811.1564628872</v>
      </c>
      <c r="R875" s="9" t="n">
        <f aca="false">B875/Q875-1</f>
        <v>-0.575036778631336</v>
      </c>
      <c r="S875" s="9" t="n">
        <f aca="false">B875/INDEX($B:$B,$E875)-1</f>
        <v>0.0139816877924501</v>
      </c>
      <c r="T875" s="0" t="n">
        <f aca="false">IF(AND($A875&gt;=CrashTest!$B$3,$A875&lt;=CrashTest!$C$3),1,IF(AND($A875&gt;=CrashTest!$B$4,$A875&lt;=CrashTest!$C$4),2,IF(AND($A875&gt;=CrashTest!$B$5,$A875&lt;=CrashTest!$C$5),3,IF(AND($A875&gt;=CrashTest!$B$6,$A875&lt;=CrashTest!$C$6),4,IF(AND($A875&gt;=CrashTest!$B$7,$A875&lt;=CrashTest!$C$7),5,0)))))</f>
        <v>3</v>
      </c>
      <c r="U875" s="8" t="n">
        <f aca="false">IF(T875=0,"",IF(T874=T875,MAX(U874,B875),B875))</f>
        <v>2936.76534658095</v>
      </c>
      <c r="V875" s="9" t="n">
        <f aca="false">IF(T875=0,"",B875/U875-1)</f>
        <v>-0.303803910871688</v>
      </c>
      <c r="W875" s="8" t="n">
        <f aca="false">IF(T875=0,"",IF(T874=T875,MAX(W874,F875),F875))</f>
        <v>191.965485861638</v>
      </c>
      <c r="X875" s="9" t="n">
        <f aca="false">IF(T875=0,"",F875/W875-1)</f>
        <v>-0.0214410356107791</v>
      </c>
    </row>
    <row r="876" customFormat="false" ht="15" hidden="false" customHeight="false" outlineLevel="0" collapsed="false">
      <c r="A876" s="5" t="n">
        <v>44704</v>
      </c>
      <c r="B876" s="6" t="n">
        <v>1970.62047516072</v>
      </c>
      <c r="C876" s="7" t="n">
        <v>494.2781102</v>
      </c>
      <c r="D876" s="0" t="n">
        <f aca="false">INT((ROW()-3)/30)</f>
        <v>29</v>
      </c>
      <c r="E876" s="0" t="n">
        <f aca="false">2+30*D876</f>
        <v>872</v>
      </c>
      <c r="F876" s="8" t="n">
        <f aca="false">INDEX($F:$F,$E876)*(2*B876/INDEX($B:$B,$E876)-C876/INDEX($C:$C,$E876))</f>
        <v>185.949941529392</v>
      </c>
      <c r="G876" s="9" t="n">
        <f aca="false">B876/B875-1</f>
        <v>-0.0361661723292036</v>
      </c>
      <c r="H876" s="9" t="n">
        <f aca="false">F876/F875-1</f>
        <v>-0.0101123773985421</v>
      </c>
      <c r="I876" s="9" t="n">
        <f aca="false">LN(B876/B875)</f>
        <v>-0.0368363771652337</v>
      </c>
      <c r="J876" s="9" t="n">
        <f aca="false">LN(F876/F875)</f>
        <v>-0.0101638548203154</v>
      </c>
      <c r="K876" s="9" t="n">
        <f aca="false">F876/F869-1</f>
        <v>0.00424465390986573</v>
      </c>
      <c r="L876" s="9" t="n">
        <f aca="false">F876/F846-1</f>
        <v>-0.0399740885832182</v>
      </c>
      <c r="M876" s="9" t="n">
        <f aca="false">B876/B869-1</f>
        <v>-0.0257087358195086</v>
      </c>
      <c r="N876" s="9" t="n">
        <f aca="false">B876/B846-1</f>
        <v>-0.330043234282712</v>
      </c>
      <c r="O876" s="8" t="n">
        <f aca="false">MAX(O875,F876)</f>
        <v>210.637827878512</v>
      </c>
      <c r="P876" s="9" t="n">
        <f aca="false">F876/O876-1</f>
        <v>-0.11720537852944</v>
      </c>
      <c r="Q876" s="8" t="n">
        <f aca="false">MAX(Q875,B876)</f>
        <v>4811.1564628872</v>
      </c>
      <c r="R876" s="9" t="n">
        <f aca="false">B876/Q876-1</f>
        <v>-0.590406071728929</v>
      </c>
      <c r="S876" s="9" t="n">
        <f aca="false">B876/INDEX($B:$B,$E876)-1</f>
        <v>-0.0226901486669083</v>
      </c>
      <c r="T876" s="0" t="n">
        <f aca="false">IF(AND($A876&gt;=CrashTest!$B$3,$A876&lt;=CrashTest!$C$3),1,IF(AND($A876&gt;=CrashTest!$B$4,$A876&lt;=CrashTest!$C$4),2,IF(AND($A876&gt;=CrashTest!$B$5,$A876&lt;=CrashTest!$C$5),3,IF(AND($A876&gt;=CrashTest!$B$6,$A876&lt;=CrashTest!$C$6),4,IF(AND($A876&gt;=CrashTest!$B$7,$A876&lt;=CrashTest!$C$7),5,0)))))</f>
        <v>3</v>
      </c>
      <c r="U876" s="8" t="n">
        <f aca="false">IF(T876=0,"",IF(T875=T876,MAX(U875,B876),B876))</f>
        <v>2936.76534658095</v>
      </c>
      <c r="V876" s="9" t="n">
        <f aca="false">IF(T876=0,"",B876/U876-1)</f>
        <v>-0.32898265860602</v>
      </c>
      <c r="W876" s="8" t="n">
        <f aca="false">IF(T876=0,"",IF(T875=T876,MAX(W875,F876),F876))</f>
        <v>191.965485861638</v>
      </c>
      <c r="X876" s="9" t="n">
        <f aca="false">IF(T876=0,"",F876/W876-1)</f>
        <v>-0.0313365931654095</v>
      </c>
    </row>
    <row r="877" customFormat="false" ht="15" hidden="false" customHeight="false" outlineLevel="0" collapsed="false">
      <c r="A877" s="5" t="n">
        <v>44705</v>
      </c>
      <c r="B877" s="6" t="n">
        <v>1977.80444576271</v>
      </c>
      <c r="C877" s="7" t="n">
        <v>497.5381734</v>
      </c>
      <c r="D877" s="0" t="n">
        <f aca="false">INT((ROW()-3)/30)</f>
        <v>29</v>
      </c>
      <c r="E877" s="0" t="n">
        <f aca="false">2+30*D877</f>
        <v>872</v>
      </c>
      <c r="F877" s="8" t="n">
        <f aca="false">INDEX($F:$F,$E877)*(2*B877/INDEX($B:$B,$E877)-C877/INDEX($C:$C,$E877))</f>
        <v>186.101457030933</v>
      </c>
      <c r="G877" s="9" t="n">
        <f aca="false">B877/B876-1</f>
        <v>0.00364553737898432</v>
      </c>
      <c r="H877" s="9" t="n">
        <f aca="false">F877/F876-1</f>
        <v>0.000814818764098391</v>
      </c>
      <c r="I877" s="9" t="n">
        <f aca="false">LN(B877/B876)</f>
        <v>0.00363890851322734</v>
      </c>
      <c r="J877" s="9" t="n">
        <f aca="false">LN(F877/F876)</f>
        <v>0.000814486979506535</v>
      </c>
      <c r="K877" s="9" t="n">
        <f aca="false">F877/F870-1</f>
        <v>0.00376979974628378</v>
      </c>
      <c r="L877" s="9" t="n">
        <f aca="false">F877/F847-1</f>
        <v>-0.0346977996433921</v>
      </c>
      <c r="M877" s="9" t="n">
        <f aca="false">B877/B870-1</f>
        <v>-0.0549846425587431</v>
      </c>
      <c r="N877" s="9" t="n">
        <f aca="false">B877/B847-1</f>
        <v>-0.32363613177693</v>
      </c>
      <c r="O877" s="8" t="n">
        <f aca="false">MAX(O876,F877)</f>
        <v>210.637827878512</v>
      </c>
      <c r="P877" s="9" t="n">
        <f aca="false">F877/O877-1</f>
        <v>-0.116486060907021</v>
      </c>
      <c r="Q877" s="8" t="n">
        <f aca="false">MAX(Q876,B877)</f>
        <v>4811.1564628872</v>
      </c>
      <c r="R877" s="9" t="n">
        <f aca="false">B877/Q877-1</f>
        <v>-0.588912881753212</v>
      </c>
      <c r="S877" s="9" t="n">
        <f aca="false">B877/INDEX($B:$B,$E877)-1</f>
        <v>-0.0191273290730241</v>
      </c>
      <c r="T877" s="0" t="n">
        <f aca="false">IF(AND($A877&gt;=CrashTest!$B$3,$A877&lt;=CrashTest!$C$3),1,IF(AND($A877&gt;=CrashTest!$B$4,$A877&lt;=CrashTest!$C$4),2,IF(AND($A877&gt;=CrashTest!$B$5,$A877&lt;=CrashTest!$C$5),3,IF(AND($A877&gt;=CrashTest!$B$6,$A877&lt;=CrashTest!$C$6),4,IF(AND($A877&gt;=CrashTest!$B$7,$A877&lt;=CrashTest!$C$7),5,0)))))</f>
        <v>3</v>
      </c>
      <c r="U877" s="8" t="n">
        <f aca="false">IF(T877=0,"",IF(T876=T877,MAX(U876,B877),B877))</f>
        <v>2936.76534658095</v>
      </c>
      <c r="V877" s="9" t="n">
        <f aca="false">IF(T877=0,"",B877/U877-1)</f>
        <v>-0.326536439806021</v>
      </c>
      <c r="W877" s="8" t="n">
        <f aca="false">IF(T877=0,"",IF(T876=T877,MAX(W876,F877),F877))</f>
        <v>191.965485861638</v>
      </c>
      <c r="X877" s="9" t="n">
        <f aca="false">IF(T877=0,"",F877/W877-1)</f>
        <v>-0.0305473080454253</v>
      </c>
    </row>
    <row r="878" customFormat="false" ht="15" hidden="false" customHeight="false" outlineLevel="0" collapsed="false">
      <c r="A878" s="5" t="n">
        <v>44706</v>
      </c>
      <c r="B878" s="6" t="n">
        <v>1944.32836265342</v>
      </c>
      <c r="C878" s="7" t="n">
        <v>480.2615275</v>
      </c>
      <c r="D878" s="0" t="n">
        <f aca="false">INT((ROW()-3)/30)</f>
        <v>29</v>
      </c>
      <c r="E878" s="0" t="n">
        <f aca="false">2+30*D878</f>
        <v>872</v>
      </c>
      <c r="F878" s="8" t="n">
        <f aca="false">INDEX($F:$F,$E878)*(2*B878/INDEX($B:$B,$E878)-C878/INDEX($C:$C,$E878))</f>
        <v>186.148184745317</v>
      </c>
      <c r="G878" s="9" t="n">
        <f aca="false">B878/B877-1</f>
        <v>-0.016925881211871</v>
      </c>
      <c r="H878" s="9" t="n">
        <f aca="false">F878/F877-1</f>
        <v>0.000251087310813691</v>
      </c>
      <c r="I878" s="9" t="n">
        <f aca="false">LN(B878/B877)</f>
        <v>-0.0170707610791526</v>
      </c>
      <c r="J878" s="9" t="n">
        <f aca="false">LN(F878/F877)</f>
        <v>0.000251055793670458</v>
      </c>
      <c r="K878" s="9" t="n">
        <f aca="false">F878/F871-1</f>
        <v>1.47032963522253E-005</v>
      </c>
      <c r="L878" s="9" t="n">
        <f aca="false">F878/F848-1</f>
        <v>-0.0414359641951015</v>
      </c>
      <c r="M878" s="9" t="n">
        <f aca="false">B878/B871-1</f>
        <v>0.0121396870837864</v>
      </c>
      <c r="N878" s="9" t="n">
        <f aca="false">B878/B848-1</f>
        <v>-0.354518789778782</v>
      </c>
      <c r="O878" s="8" t="n">
        <f aca="false">MAX(O877,F878)</f>
        <v>210.637827878512</v>
      </c>
      <c r="P878" s="9" t="n">
        <f aca="false">F878/O878-1</f>
        <v>-0.116264221767988</v>
      </c>
      <c r="Q878" s="8" t="n">
        <f aca="false">MAX(Q877,B878)</f>
        <v>4811.1564628872</v>
      </c>
      <c r="R878" s="9" t="n">
        <f aca="false">B878/Q878-1</f>
        <v>-0.595870893484387</v>
      </c>
      <c r="S878" s="9" t="n">
        <f aca="false">B878/INDEX($B:$B,$E878)-1</f>
        <v>-0.0357294633851046</v>
      </c>
      <c r="T878" s="0" t="n">
        <f aca="false">IF(AND($A878&gt;=CrashTest!$B$3,$A878&lt;=CrashTest!$C$3),1,IF(AND($A878&gt;=CrashTest!$B$4,$A878&lt;=CrashTest!$C$4),2,IF(AND($A878&gt;=CrashTest!$B$5,$A878&lt;=CrashTest!$C$5),3,IF(AND($A878&gt;=CrashTest!$B$6,$A878&lt;=CrashTest!$C$6),4,IF(AND($A878&gt;=CrashTest!$B$7,$A878&lt;=CrashTest!$C$7),5,0)))))</f>
        <v>3</v>
      </c>
      <c r="U878" s="8" t="n">
        <f aca="false">IF(T878=0,"",IF(T877=T878,MAX(U877,B878),B878))</f>
        <v>2936.76534658095</v>
      </c>
      <c r="V878" s="9" t="n">
        <f aca="false">IF(T878=0,"",B878/U878-1)</f>
        <v>-0.337935404026388</v>
      </c>
      <c r="W878" s="8" t="n">
        <f aca="false">IF(T878=0,"",IF(T877=T878,MAX(W877,F878),F878))</f>
        <v>191.965485861638</v>
      </c>
      <c r="X878" s="9" t="n">
        <f aca="false">IF(T878=0,"",F878/W878-1)</f>
        <v>-0.0303038907760415</v>
      </c>
    </row>
    <row r="879" customFormat="false" ht="15" hidden="false" customHeight="false" outlineLevel="0" collapsed="false">
      <c r="A879" s="5" t="n">
        <v>44707</v>
      </c>
      <c r="B879" s="6" t="n">
        <v>1807.68160239626</v>
      </c>
      <c r="C879" s="7" t="n">
        <v>410.1812592</v>
      </c>
      <c r="D879" s="0" t="n">
        <f aca="false">INT((ROW()-3)/30)</f>
        <v>29</v>
      </c>
      <c r="E879" s="0" t="n">
        <f aca="false">2+30*D879</f>
        <v>872</v>
      </c>
      <c r="F879" s="8" t="n">
        <f aca="false">INDEX($F:$F,$E879)*(2*B879/INDEX($B:$B,$E879)-C879/INDEX($C:$C,$E879))</f>
        <v>186.179493523953</v>
      </c>
      <c r="G879" s="9" t="n">
        <f aca="false">B879/B878-1</f>
        <v>-0.0702796723443764</v>
      </c>
      <c r="H879" s="9" t="n">
        <f aca="false">F879/F878-1</f>
        <v>0.000168192768996711</v>
      </c>
      <c r="I879" s="9" t="n">
        <f aca="false">LN(B879/B878)</f>
        <v>-0.0728714610119917</v>
      </c>
      <c r="J879" s="9" t="n">
        <f aca="false">LN(F879/F878)</f>
        <v>0.000168178626178731</v>
      </c>
      <c r="K879" s="9" t="n">
        <f aca="false">F879/F872-1</f>
        <v>-0.00128140742372962</v>
      </c>
      <c r="L879" s="9" t="n">
        <f aca="false">F879/F849-1</f>
        <v>-0.0209239977497975</v>
      </c>
      <c r="M879" s="9" t="n">
        <f aca="false">B879/B872-1</f>
        <v>-0.103498080749735</v>
      </c>
      <c r="N879" s="9" t="n">
        <f aca="false">B879/B849-1</f>
        <v>-0.354718029829295</v>
      </c>
      <c r="O879" s="8" t="n">
        <f aca="false">MAX(O878,F879)</f>
        <v>210.637827878512</v>
      </c>
      <c r="P879" s="9" t="n">
        <f aca="false">F879/O879-1</f>
        <v>-0.116115583800386</v>
      </c>
      <c r="Q879" s="8" t="n">
        <f aca="false">MAX(Q878,B879)</f>
        <v>4811.1564628872</v>
      </c>
      <c r="R879" s="9" t="n">
        <f aca="false">B879/Q879-1</f>
        <v>-0.62427295467513</v>
      </c>
      <c r="S879" s="9" t="n">
        <f aca="false">B879/INDEX($B:$B,$E879)-1</f>
        <v>-0.103498080749735</v>
      </c>
      <c r="T879" s="0" t="n">
        <f aca="false">IF(AND($A879&gt;=CrashTest!$B$3,$A879&lt;=CrashTest!$C$3),1,IF(AND($A879&gt;=CrashTest!$B$4,$A879&lt;=CrashTest!$C$4),2,IF(AND($A879&gt;=CrashTest!$B$5,$A879&lt;=CrashTest!$C$5),3,IF(AND($A879&gt;=CrashTest!$B$6,$A879&lt;=CrashTest!$C$6),4,IF(AND($A879&gt;=CrashTest!$B$7,$A879&lt;=CrashTest!$C$7),5,0)))))</f>
        <v>3</v>
      </c>
      <c r="U879" s="8" t="n">
        <f aca="false">IF(T879=0,"",IF(T878=T879,MAX(U878,B879),B879))</f>
        <v>2936.76534658095</v>
      </c>
      <c r="V879" s="9" t="n">
        <f aca="false">IF(T879=0,"",B879/U879-1)</f>
        <v>-0.384465086902226</v>
      </c>
      <c r="W879" s="8" t="n">
        <f aca="false">IF(T879=0,"",IF(T878=T879,MAX(W878,F879),F879))</f>
        <v>191.965485861638</v>
      </c>
      <c r="X879" s="9" t="n">
        <f aca="false">IF(T879=0,"",F879/W879-1)</f>
        <v>-0.0301407949023457</v>
      </c>
    </row>
    <row r="880" customFormat="false" ht="15" hidden="false" customHeight="false" outlineLevel="0" collapsed="false">
      <c r="A880" s="5" t="n">
        <v>44708</v>
      </c>
      <c r="B880" s="6" t="n">
        <v>1721.27814289889</v>
      </c>
      <c r="C880" s="7" t="n">
        <v>379.4141466</v>
      </c>
      <c r="D880" s="0" t="n">
        <f aca="false">INT((ROW()-3)/30)</f>
        <v>29</v>
      </c>
      <c r="E880" s="0" t="n">
        <f aca="false">2+30*D880</f>
        <v>872</v>
      </c>
      <c r="F880" s="8" t="n">
        <f aca="false">INDEX($F:$F,$E880)*(2*B880/INDEX($B:$B,$E880)-C880/INDEX($C:$C,$E880))</f>
        <v>181.309558431443</v>
      </c>
      <c r="G880" s="9" t="n">
        <f aca="false">B880/B879-1</f>
        <v>-0.0477979415085231</v>
      </c>
      <c r="H880" s="9" t="n">
        <f aca="false">F880/F879-1</f>
        <v>-0.0261572045359755</v>
      </c>
      <c r="I880" s="9" t="n">
        <f aca="false">LN(B880/B879)</f>
        <v>-0.0489780203972576</v>
      </c>
      <c r="J880" s="9" t="n">
        <f aca="false">LN(F880/F879)</f>
        <v>-0.0265053893270992</v>
      </c>
      <c r="K880" s="9" t="n">
        <f aca="false">F880/F873-1</f>
        <v>-0.0292800839191664</v>
      </c>
      <c r="L880" s="9" t="n">
        <f aca="false">F880/F850-1</f>
        <v>-0.0542278663659457</v>
      </c>
      <c r="M880" s="9" t="n">
        <f aca="false">B880/B873-1</f>
        <v>-0.122705818593045</v>
      </c>
      <c r="N880" s="9" t="n">
        <f aca="false">B880/B850-1</f>
        <v>-0.403751223585118</v>
      </c>
      <c r="O880" s="8" t="n">
        <f aca="false">MAX(O879,F880)</f>
        <v>210.637827878512</v>
      </c>
      <c r="P880" s="9" t="n">
        <f aca="false">F880/O880-1</f>
        <v>-0.13923552926108</v>
      </c>
      <c r="Q880" s="8" t="n">
        <f aca="false">MAX(Q879,B880)</f>
        <v>4811.1564628872</v>
      </c>
      <c r="R880" s="9" t="n">
        <f aca="false">B880/Q880-1</f>
        <v>-0.642231934010738</v>
      </c>
      <c r="S880" s="9" t="n">
        <f aca="false">B880/INDEX($B:$B,$E880)-1</f>
        <v>-0.146349027048338</v>
      </c>
      <c r="T880" s="0" t="n">
        <f aca="false">IF(AND($A880&gt;=CrashTest!$B$3,$A880&lt;=CrashTest!$C$3),1,IF(AND($A880&gt;=CrashTest!$B$4,$A880&lt;=CrashTest!$C$4),2,IF(AND($A880&gt;=CrashTest!$B$5,$A880&lt;=CrashTest!$C$5),3,IF(AND($A880&gt;=CrashTest!$B$6,$A880&lt;=CrashTest!$C$6),4,IF(AND($A880&gt;=CrashTest!$B$7,$A880&lt;=CrashTest!$C$7),5,0)))))</f>
        <v>3</v>
      </c>
      <c r="U880" s="8" t="n">
        <f aca="false">IF(T880=0,"",IF(T879=T880,MAX(U879,B880),B880))</f>
        <v>2936.76534658095</v>
      </c>
      <c r="V880" s="9" t="n">
        <f aca="false">IF(T880=0,"",B880/U880-1)</f>
        <v>-0.413886388674927</v>
      </c>
      <c r="W880" s="8" t="n">
        <f aca="false">IF(T880=0,"",IF(T879=T880,MAX(W879,F880),F880))</f>
        <v>191.965485861638</v>
      </c>
      <c r="X880" s="9" t="n">
        <f aca="false">IF(T880=0,"",F880/W880-1)</f>
        <v>-0.0555096005011836</v>
      </c>
    </row>
    <row r="881" customFormat="false" ht="15" hidden="false" customHeight="false" outlineLevel="0" collapsed="false">
      <c r="A881" s="5" t="n">
        <v>44709</v>
      </c>
      <c r="B881" s="6" t="n">
        <v>1793.65815663355</v>
      </c>
      <c r="C881" s="7" t="n">
        <v>410.5442292</v>
      </c>
      <c r="D881" s="0" t="n">
        <f aca="false">INT((ROW()-3)/30)</f>
        <v>29</v>
      </c>
      <c r="E881" s="0" t="n">
        <f aca="false">2+30*D881</f>
        <v>872</v>
      </c>
      <c r="F881" s="8" t="n">
        <f aca="false">INDEX($F:$F,$E881)*(2*B881/INDEX($B:$B,$E881)-C881/INDEX($C:$C,$E881))</f>
        <v>183.455465454484</v>
      </c>
      <c r="G881" s="9" t="n">
        <f aca="false">B881/B880-1</f>
        <v>0.042050155597027</v>
      </c>
      <c r="H881" s="9" t="n">
        <f aca="false">F881/F880-1</f>
        <v>0.011835597867019</v>
      </c>
      <c r="I881" s="9" t="n">
        <f aca="false">LN(B881/B880)</f>
        <v>0.0411900761430482</v>
      </c>
      <c r="J881" s="9" t="n">
        <f aca="false">LN(F881/F880)</f>
        <v>0.0117661049678305</v>
      </c>
      <c r="K881" s="9" t="n">
        <f aca="false">F881/F874-1</f>
        <v>-0.0150245655803641</v>
      </c>
      <c r="L881" s="9" t="n">
        <f aca="false">F881/F851-1</f>
        <v>-0.0463095402262106</v>
      </c>
      <c r="M881" s="9" t="n">
        <f aca="false">B881/B874-1</f>
        <v>-0.0912547685869499</v>
      </c>
      <c r="N881" s="9" t="n">
        <f aca="false">B881/B851-1</f>
        <v>-0.388685318587276</v>
      </c>
      <c r="O881" s="8" t="n">
        <f aca="false">MAX(O880,F881)</f>
        <v>210.637827878512</v>
      </c>
      <c r="P881" s="9" t="n">
        <f aca="false">F881/O881-1</f>
        <v>-0.129047867127197</v>
      </c>
      <c r="Q881" s="8" t="n">
        <f aca="false">MAX(Q880,B881)</f>
        <v>4811.1564628872</v>
      </c>
      <c r="R881" s="9" t="n">
        <f aca="false">B881/Q881-1</f>
        <v>-0.627187731168243</v>
      </c>
      <c r="S881" s="9" t="n">
        <f aca="false">B881/INDEX($B:$B,$E881)-1</f>
        <v>-0.110452870810168</v>
      </c>
      <c r="T881" s="0" t="n">
        <f aca="false">IF(AND($A881&gt;=CrashTest!$B$3,$A881&lt;=CrashTest!$C$3),1,IF(AND($A881&gt;=CrashTest!$B$4,$A881&lt;=CrashTest!$C$4),2,IF(AND($A881&gt;=CrashTest!$B$5,$A881&lt;=CrashTest!$C$5),3,IF(AND($A881&gt;=CrashTest!$B$6,$A881&lt;=CrashTest!$C$6),4,IF(AND($A881&gt;=CrashTest!$B$7,$A881&lt;=CrashTest!$C$7),5,0)))))</f>
        <v>3</v>
      </c>
      <c r="U881" s="8" t="n">
        <f aca="false">IF(T881=0,"",IF(T880=T881,MAX(U880,B881),B881))</f>
        <v>2936.76534658095</v>
      </c>
      <c r="V881" s="9" t="n">
        <f aca="false">IF(T881=0,"",B881/U881-1)</f>
        <v>-0.389240220121172</v>
      </c>
      <c r="W881" s="8" t="n">
        <f aca="false">IF(T881=0,"",IF(T880=T881,MAX(W880,F881),F881))</f>
        <v>191.965485861638</v>
      </c>
      <c r="X881" s="9" t="n">
        <f aca="false">IF(T881=0,"",F881/W881-1)</f>
        <v>-0.0443309919434555</v>
      </c>
    </row>
    <row r="882" customFormat="false" ht="15" hidden="false" customHeight="false" outlineLevel="0" collapsed="false">
      <c r="A882" s="5" t="n">
        <v>44710</v>
      </c>
      <c r="B882" s="6" t="n">
        <v>1811.05755844535</v>
      </c>
      <c r="C882" s="7" t="n">
        <v>420.757063</v>
      </c>
      <c r="D882" s="0" t="n">
        <f aca="false">INT((ROW()-3)/30)</f>
        <v>29</v>
      </c>
      <c r="E882" s="0" t="n">
        <f aca="false">2+30*D882</f>
        <v>872</v>
      </c>
      <c r="F882" s="8" t="n">
        <f aca="false">INDEX($F:$F,$E882)*(2*B882/INDEX($B:$B,$E882)-C882/INDEX($C:$C,$E882))</f>
        <v>182.986015121857</v>
      </c>
      <c r="G882" s="9" t="n">
        <f aca="false">B882/B881-1</f>
        <v>0.0097005116317459</v>
      </c>
      <c r="H882" s="9" t="n">
        <f aca="false">F882/F881-1</f>
        <v>-0.00255893347992953</v>
      </c>
      <c r="I882" s="9" t="n">
        <f aca="false">LN(B882/B881)</f>
        <v>0.00965376374460485</v>
      </c>
      <c r="J882" s="9" t="n">
        <f aca="false">LN(F882/F881)</f>
        <v>-0.0025622131463671</v>
      </c>
      <c r="K882" s="9" t="n">
        <f aca="false">F882/F875-1</f>
        <v>-0.0258905703949446</v>
      </c>
      <c r="L882" s="9" t="n">
        <f aca="false">F882/F852-1</f>
        <v>-0.041239282267418</v>
      </c>
      <c r="M882" s="9" t="n">
        <f aca="false">B882/B875-1</f>
        <v>-0.114208666411961</v>
      </c>
      <c r="N882" s="9" t="n">
        <f aca="false">B882/B852-1</f>
        <v>-0.356783625002795</v>
      </c>
      <c r="O882" s="8" t="n">
        <f aca="false">MAX(O881,F882)</f>
        <v>210.637827878512</v>
      </c>
      <c r="P882" s="9" t="n">
        <f aca="false">F882/O882-1</f>
        <v>-0.131276575699421</v>
      </c>
      <c r="Q882" s="8" t="n">
        <f aca="false">MAX(Q881,B882)</f>
        <v>4811.1564628872</v>
      </c>
      <c r="R882" s="9" t="n">
        <f aca="false">B882/Q882-1</f>
        <v>-0.623571261417983</v>
      </c>
      <c r="S882" s="9" t="n">
        <f aca="false">B882/INDEX($B:$B,$E882)-1</f>
        <v>-0.101823808536475</v>
      </c>
      <c r="T882" s="0" t="n">
        <f aca="false">IF(AND($A882&gt;=CrashTest!$B$3,$A882&lt;=CrashTest!$C$3),1,IF(AND($A882&gt;=CrashTest!$B$4,$A882&lt;=CrashTest!$C$4),2,IF(AND($A882&gt;=CrashTest!$B$5,$A882&lt;=CrashTest!$C$5),3,IF(AND($A882&gt;=CrashTest!$B$6,$A882&lt;=CrashTest!$C$6),4,IF(AND($A882&gt;=CrashTest!$B$7,$A882&lt;=CrashTest!$C$7),5,0)))))</f>
        <v>3</v>
      </c>
      <c r="U882" s="8" t="n">
        <f aca="false">IF(T882=0,"",IF(T881=T882,MAX(U881,B882),B882))</f>
        <v>2936.76534658095</v>
      </c>
      <c r="V882" s="9" t="n">
        <f aca="false">IF(T882=0,"",B882/U882-1)</f>
        <v>-0.383315537772255</v>
      </c>
      <c r="W882" s="8" t="n">
        <f aca="false">IF(T882=0,"",IF(T881=T882,MAX(W881,F882),F882))</f>
        <v>191.965485861638</v>
      </c>
      <c r="X882" s="9" t="n">
        <f aca="false">IF(T882=0,"",F882/W882-1)</f>
        <v>-0.0467764853639024</v>
      </c>
    </row>
    <row r="883" customFormat="false" ht="15" hidden="false" customHeight="false" outlineLevel="0" collapsed="false">
      <c r="A883" s="5" t="n">
        <v>44711</v>
      </c>
      <c r="B883" s="6" t="n">
        <v>1996.49929953244</v>
      </c>
      <c r="C883" s="7" t="n">
        <v>506.7615827</v>
      </c>
      <c r="D883" s="0" t="n">
        <f aca="false">INT((ROW()-3)/30)</f>
        <v>29</v>
      </c>
      <c r="E883" s="0" t="n">
        <f aca="false">2+30*D883</f>
        <v>872</v>
      </c>
      <c r="F883" s="8" t="n">
        <f aca="false">INDEX($F:$F,$E883)*(2*B883/INDEX($B:$B,$E883)-C883/INDEX($C:$C,$E883))</f>
        <v>186.228709472663</v>
      </c>
      <c r="G883" s="9" t="n">
        <f aca="false">B883/B882-1</f>
        <v>0.102394173074365</v>
      </c>
      <c r="H883" s="9" t="n">
        <f aca="false">F883/F882-1</f>
        <v>0.0177209955014663</v>
      </c>
      <c r="I883" s="9" t="n">
        <f aca="false">LN(B883/B882)</f>
        <v>0.097484335590542</v>
      </c>
      <c r="J883" s="9" t="n">
        <f aca="false">LN(F883/F882)</f>
        <v>0.0175658093473172</v>
      </c>
      <c r="K883" s="9" t="n">
        <f aca="false">F883/F876-1</f>
        <v>0.00149915585333282</v>
      </c>
      <c r="L883" s="9" t="n">
        <f aca="false">F883/F853-1</f>
        <v>-0.0215224615606613</v>
      </c>
      <c r="M883" s="9" t="n">
        <f aca="false">B883/B876-1</f>
        <v>0.0131323228891191</v>
      </c>
      <c r="N883" s="9" t="n">
        <f aca="false">B883/B853-1</f>
        <v>-0.268609897535895</v>
      </c>
      <c r="O883" s="8" t="n">
        <f aca="false">MAX(O882,F883)</f>
        <v>210.637827878512</v>
      </c>
      <c r="P883" s="9" t="n">
        <f aca="false">F883/O883-1</f>
        <v>-0.115881931805372</v>
      </c>
      <c r="Q883" s="8" t="n">
        <f aca="false">MAX(Q882,B883)</f>
        <v>4811.1564628872</v>
      </c>
      <c r="R883" s="9" t="n">
        <f aca="false">B883/Q883-1</f>
        <v>-0.585027152009451</v>
      </c>
      <c r="S883" s="9" t="n">
        <f aca="false">B883/INDEX($B:$B,$E883)-1</f>
        <v>-0.00985580013648502</v>
      </c>
      <c r="T883" s="0" t="n">
        <f aca="false">IF(AND($A883&gt;=CrashTest!$B$3,$A883&lt;=CrashTest!$C$3),1,IF(AND($A883&gt;=CrashTest!$B$4,$A883&lt;=CrashTest!$C$4),2,IF(AND($A883&gt;=CrashTest!$B$5,$A883&lt;=CrashTest!$C$5),3,IF(AND($A883&gt;=CrashTest!$B$6,$A883&lt;=CrashTest!$C$6),4,IF(AND($A883&gt;=CrashTest!$B$7,$A883&lt;=CrashTest!$C$7),5,0)))))</f>
        <v>3</v>
      </c>
      <c r="U883" s="8" t="n">
        <f aca="false">IF(T883=0,"",IF(T882=T883,MAX(U882,B883),B883))</f>
        <v>2936.76534658095</v>
      </c>
      <c r="V883" s="9" t="n">
        <f aca="false">IF(T883=0,"",B883/U883-1)</f>
        <v>-0.320170642214636</v>
      </c>
      <c r="W883" s="8" t="n">
        <f aca="false">IF(T883=0,"",IF(T882=T883,MAX(W882,F883),F883))</f>
        <v>191.965485861638</v>
      </c>
      <c r="X883" s="9" t="n">
        <f aca="false">IF(T883=0,"",F883/W883-1)</f>
        <v>-0.0298844157491441</v>
      </c>
    </row>
    <row r="884" customFormat="false" ht="15" hidden="false" customHeight="false" outlineLevel="0" collapsed="false">
      <c r="A884" s="5" t="n">
        <v>44712</v>
      </c>
      <c r="B884" s="6" t="n">
        <v>1947.31703623612</v>
      </c>
      <c r="C884" s="7" t="n">
        <v>480.4026431</v>
      </c>
      <c r="D884" s="0" t="n">
        <f aca="false">INT((ROW()-3)/30)</f>
        <v>29</v>
      </c>
      <c r="E884" s="0" t="n">
        <f aca="false">2+30*D884</f>
        <v>872</v>
      </c>
      <c r="F884" s="8" t="n">
        <f aca="false">INDEX($F:$F,$E884)*(2*B884/INDEX($B:$B,$E884)-C884/INDEX($C:$C,$E884))</f>
        <v>186.649863946538</v>
      </c>
      <c r="G884" s="9" t="n">
        <f aca="false">B884/B883-1</f>
        <v>-0.0246342502137807</v>
      </c>
      <c r="H884" s="9" t="n">
        <f aca="false">F884/F883-1</f>
        <v>0.00226149058900771</v>
      </c>
      <c r="I884" s="9" t="n">
        <f aca="false">LN(B884/B883)</f>
        <v>-0.0249427503413357</v>
      </c>
      <c r="J884" s="9" t="n">
        <f aca="false">LN(F884/F883)</f>
        <v>0.002258937267982</v>
      </c>
      <c r="K884" s="9" t="n">
        <f aca="false">F884/F877-1</f>
        <v>0.00294681688340503</v>
      </c>
      <c r="L884" s="9" t="n">
        <f aca="false">F884/F854-1</f>
        <v>-0.0251263295032331</v>
      </c>
      <c r="M884" s="9" t="n">
        <f aca="false">B884/B877-1</f>
        <v>-0.0154147744949744</v>
      </c>
      <c r="N884" s="9" t="n">
        <f aca="false">B884/B854-1</f>
        <v>-0.311681106967557</v>
      </c>
      <c r="O884" s="8" t="n">
        <f aca="false">MAX(O883,F884)</f>
        <v>210.637827878512</v>
      </c>
      <c r="P884" s="9" t="n">
        <f aca="false">F884/O884-1</f>
        <v>-0.113882507114578</v>
      </c>
      <c r="Q884" s="8" t="n">
        <f aca="false">MAX(Q883,B884)</f>
        <v>4811.1564628872</v>
      </c>
      <c r="R884" s="9" t="n">
        <f aca="false">B884/Q884-1</f>
        <v>-0.595249696978775</v>
      </c>
      <c r="S884" s="9" t="n">
        <f aca="false">B884/INDEX($B:$B,$E884)-1</f>
        <v>-0.0342472601036467</v>
      </c>
      <c r="T884" s="0" t="n">
        <f aca="false">IF(AND($A884&gt;=CrashTest!$B$3,$A884&lt;=CrashTest!$C$3),1,IF(AND($A884&gt;=CrashTest!$B$4,$A884&lt;=CrashTest!$C$4),2,IF(AND($A884&gt;=CrashTest!$B$5,$A884&lt;=CrashTest!$C$5),3,IF(AND($A884&gt;=CrashTest!$B$6,$A884&lt;=CrashTest!$C$6),4,IF(AND($A884&gt;=CrashTest!$B$7,$A884&lt;=CrashTest!$C$7),5,0)))))</f>
        <v>3</v>
      </c>
      <c r="U884" s="8" t="n">
        <f aca="false">IF(T884=0,"",IF(T883=T884,MAX(U883,B884),B884))</f>
        <v>2936.76534658095</v>
      </c>
      <c r="V884" s="9" t="n">
        <f aca="false">IF(T884=0,"",B884/U884-1)</f>
        <v>-0.336917728716994</v>
      </c>
      <c r="W884" s="8" t="n">
        <f aca="false">IF(T884=0,"",IF(T883=T884,MAX(W883,F884),F884))</f>
        <v>191.965485861638</v>
      </c>
      <c r="X884" s="9" t="n">
        <f aca="false">IF(T884=0,"",F884/W884-1)</f>
        <v>-0.0276905084851111</v>
      </c>
    </row>
    <row r="885" customFormat="false" ht="15" hidden="false" customHeight="false" outlineLevel="0" collapsed="false">
      <c r="A885" s="5" t="n">
        <v>44713</v>
      </c>
      <c r="B885" s="6" t="n">
        <v>1827.6371081239</v>
      </c>
      <c r="C885" s="7" t="n">
        <v>423.4368332</v>
      </c>
      <c r="D885" s="0" t="n">
        <f aca="false">INT((ROW()-3)/30)</f>
        <v>29</v>
      </c>
      <c r="E885" s="0" t="n">
        <f aca="false">2+30*D885</f>
        <v>872</v>
      </c>
      <c r="F885" s="8" t="n">
        <f aca="false">INDEX($F:$F,$E885)*(2*B885/INDEX($B:$B,$E885)-C885/INDEX($C:$C,$E885))</f>
        <v>185.08429469757</v>
      </c>
      <c r="G885" s="9" t="n">
        <f aca="false">B885/B884-1</f>
        <v>-0.0614588820850374</v>
      </c>
      <c r="H885" s="9" t="n">
        <f aca="false">F885/F884-1</f>
        <v>-0.00838773313768038</v>
      </c>
      <c r="I885" s="9" t="n">
        <f aca="false">LN(B885/B884)</f>
        <v>-0.0634286115392153</v>
      </c>
      <c r="J885" s="9" t="n">
        <f aca="false">LN(F885/F884)</f>
        <v>-0.00842310812077392</v>
      </c>
      <c r="K885" s="9" t="n">
        <f aca="false">F885/F878-1</f>
        <v>-0.00571528564300994</v>
      </c>
      <c r="L885" s="9" t="n">
        <f aca="false">F885/F855-1</f>
        <v>-0.0358459810271716</v>
      </c>
      <c r="M885" s="9" t="n">
        <f aca="false">B885/B878-1</f>
        <v>-0.0600162281078243</v>
      </c>
      <c r="N885" s="9" t="n">
        <f aca="false">B885/B855-1</f>
        <v>-0.361307235220059</v>
      </c>
      <c r="O885" s="8" t="n">
        <f aca="false">MAX(O884,F885)</f>
        <v>210.637827878512</v>
      </c>
      <c r="P885" s="9" t="n">
        <f aca="false">F885/O885-1</f>
        <v>-0.121315024173531</v>
      </c>
      <c r="Q885" s="8" t="n">
        <f aca="false">MAX(Q884,B885)</f>
        <v>4811.1564628872</v>
      </c>
      <c r="R885" s="9" t="n">
        <f aca="false">B885/Q885-1</f>
        <v>-0.620125198126039</v>
      </c>
      <c r="S885" s="9" t="n">
        <f aca="false">B885/INDEX($B:$B,$E885)-1</f>
        <v>-0.0936013438682384</v>
      </c>
      <c r="T885" s="0" t="n">
        <f aca="false">IF(AND($A885&gt;=CrashTest!$B$3,$A885&lt;=CrashTest!$C$3),1,IF(AND($A885&gt;=CrashTest!$B$4,$A885&lt;=CrashTest!$C$4),2,IF(AND($A885&gt;=CrashTest!$B$5,$A885&lt;=CrashTest!$C$5),3,IF(AND($A885&gt;=CrashTest!$B$6,$A885&lt;=CrashTest!$C$6),4,IF(AND($A885&gt;=CrashTest!$B$7,$A885&lt;=CrashTest!$C$7),5,0)))))</f>
        <v>3</v>
      </c>
      <c r="U885" s="8" t="n">
        <f aca="false">IF(T885=0,"",IF(T884=T885,MAX(U884,B885),B885))</f>
        <v>2936.76534658095</v>
      </c>
      <c r="V885" s="9" t="n">
        <f aca="false">IF(T885=0,"",B885/U885-1)</f>
        <v>-0.377670023840455</v>
      </c>
      <c r="W885" s="8" t="n">
        <f aca="false">IF(T885=0,"",IF(T884=T885,MAX(W884,F885),F885))</f>
        <v>191.965485861638</v>
      </c>
      <c r="X885" s="9" t="n">
        <f aca="false">IF(T885=0,"",F885/W885-1)</f>
        <v>-0.0358459810271716</v>
      </c>
    </row>
    <row r="886" customFormat="false" ht="15" hidden="false" customHeight="false" outlineLevel="0" collapsed="false">
      <c r="A886" s="5" t="n">
        <v>44714</v>
      </c>
      <c r="B886" s="6" t="n">
        <v>1835.3889748685</v>
      </c>
      <c r="C886" s="7" t="n">
        <v>431.694726</v>
      </c>
      <c r="D886" s="0" t="n">
        <f aca="false">INT((ROW()-3)/30)</f>
        <v>29</v>
      </c>
      <c r="E886" s="0" t="n">
        <f aca="false">2+30*D886</f>
        <v>872</v>
      </c>
      <c r="F886" s="8" t="n">
        <f aca="false">INDEX($F:$F,$E886)*(2*B886/INDEX($B:$B,$E886)-C886/INDEX($C:$C,$E886))</f>
        <v>183.536674380308</v>
      </c>
      <c r="G886" s="9" t="n">
        <f aca="false">B886/B885-1</f>
        <v>0.00424146933225589</v>
      </c>
      <c r="H886" s="9" t="n">
        <f aca="false">F886/F885-1</f>
        <v>-0.00836170524242164</v>
      </c>
      <c r="I886" s="9" t="n">
        <f aca="false">LN(B886/B885)</f>
        <v>0.0042324996553362</v>
      </c>
      <c r="J886" s="9" t="n">
        <f aca="false">LN(F886/F885)</f>
        <v>-0.00839686040829227</v>
      </c>
      <c r="K886" s="9" t="n">
        <f aca="false">F886/F879-1</f>
        <v>-0.0141950066230353</v>
      </c>
      <c r="L886" s="9" t="n">
        <f aca="false">F886/F856-1</f>
        <v>-0.0345870089343637</v>
      </c>
      <c r="M886" s="9" t="n">
        <f aca="false">B886/B879-1</f>
        <v>0.0153275734153135</v>
      </c>
      <c r="N886" s="9" t="n">
        <f aca="false">B886/B856-1</f>
        <v>-0.340007424648821</v>
      </c>
      <c r="O886" s="8" t="n">
        <f aca="false">MAX(O885,F886)</f>
        <v>210.637827878512</v>
      </c>
      <c r="P886" s="9" t="n">
        <f aca="false">F886/O886-1</f>
        <v>-0.128662328942337</v>
      </c>
      <c r="Q886" s="8" t="n">
        <f aca="false">MAX(Q885,B886)</f>
        <v>4811.1564628872</v>
      </c>
      <c r="R886" s="9" t="n">
        <f aca="false">B886/Q886-1</f>
        <v>-0.618513970803794</v>
      </c>
      <c r="S886" s="9" t="n">
        <f aca="false">B886/INDEX($B:$B,$E886)-1</f>
        <v>-0.0897568817654576</v>
      </c>
      <c r="T886" s="0" t="n">
        <f aca="false">IF(AND($A886&gt;=CrashTest!$B$3,$A886&lt;=CrashTest!$C$3),1,IF(AND($A886&gt;=CrashTest!$B$4,$A886&lt;=CrashTest!$C$4),2,IF(AND($A886&gt;=CrashTest!$B$5,$A886&lt;=CrashTest!$C$5),3,IF(AND($A886&gt;=CrashTest!$B$6,$A886&lt;=CrashTest!$C$6),4,IF(AND($A886&gt;=CrashTest!$B$7,$A886&lt;=CrashTest!$C$7),5,0)))))</f>
        <v>3</v>
      </c>
      <c r="U886" s="8" t="n">
        <f aca="false">IF(T886=0,"",IF(T885=T886,MAX(U885,B886),B886))</f>
        <v>2936.76534658095</v>
      </c>
      <c r="V886" s="9" t="n">
        <f aca="false">IF(T886=0,"",B886/U886-1)</f>
        <v>-0.375030430332031</v>
      </c>
      <c r="W886" s="8" t="n">
        <f aca="false">IF(T886=0,"",IF(T885=T886,MAX(W885,F886),F886))</f>
        <v>191.965485861638</v>
      </c>
      <c r="X886" s="9" t="n">
        <f aca="false">IF(T886=0,"",F886/W886-1)</f>
        <v>-0.0439079527421187</v>
      </c>
    </row>
    <row r="887" customFormat="false" ht="15" hidden="false" customHeight="false" outlineLevel="0" collapsed="false">
      <c r="A887" s="5" t="n">
        <v>44715</v>
      </c>
      <c r="B887" s="6" t="n">
        <v>1773.33450613676</v>
      </c>
      <c r="C887" s="7" t="n">
        <v>404.9106491</v>
      </c>
      <c r="D887" s="0" t="n">
        <f aca="false">INT((ROW()-3)/30)</f>
        <v>29</v>
      </c>
      <c r="E887" s="0" t="n">
        <f aca="false">2+30*D887</f>
        <v>872</v>
      </c>
      <c r="F887" s="8" t="n">
        <f aca="false">INDEX($F:$F,$E887)*(2*B887/INDEX($B:$B,$E887)-C887/INDEX($C:$C,$E887))</f>
        <v>181.73116561952</v>
      </c>
      <c r="G887" s="9" t="n">
        <f aca="false">B887/B886-1</f>
        <v>-0.0338099822879159</v>
      </c>
      <c r="H887" s="9" t="n">
        <f aca="false">F887/F886-1</f>
        <v>-0.00983731870964433</v>
      </c>
      <c r="I887" s="9" t="n">
        <f aca="false">LN(B887/B886)</f>
        <v>-0.0343947584075586</v>
      </c>
      <c r="J887" s="9" t="n">
        <f aca="false">LN(F887/F886)</f>
        <v>-0.00988602481758628</v>
      </c>
      <c r="K887" s="9" t="n">
        <f aca="false">F887/F880-1</f>
        <v>0.00232534451975197</v>
      </c>
      <c r="L887" s="9" t="n">
        <f aca="false">F887/F857-1</f>
        <v>-0.053134632530042</v>
      </c>
      <c r="M887" s="9" t="n">
        <f aca="false">B887/B880-1</f>
        <v>0.0302428538075776</v>
      </c>
      <c r="N887" s="9" t="n">
        <f aca="false">B887/B857-1</f>
        <v>-0.396160640412992</v>
      </c>
      <c r="O887" s="8" t="n">
        <f aca="false">MAX(O886,F887)</f>
        <v>210.637827878512</v>
      </c>
      <c r="P887" s="9" t="n">
        <f aca="false">F887/O887-1</f>
        <v>-0.13723395531625</v>
      </c>
      <c r="Q887" s="8" t="n">
        <f aca="false">MAX(Q886,B887)</f>
        <v>4811.1564628872</v>
      </c>
      <c r="R887" s="9" t="n">
        <f aca="false">B887/Q887-1</f>
        <v>-0.631412006694005</v>
      </c>
      <c r="S887" s="9" t="n">
        <f aca="false">B887/INDEX($B:$B,$E887)-1</f>
        <v>-0.120532185470665</v>
      </c>
      <c r="T887" s="0" t="n">
        <f aca="false">IF(AND($A887&gt;=CrashTest!$B$3,$A887&lt;=CrashTest!$C$3),1,IF(AND($A887&gt;=CrashTest!$B$4,$A887&lt;=CrashTest!$C$4),2,IF(AND($A887&gt;=CrashTest!$B$5,$A887&lt;=CrashTest!$C$5),3,IF(AND($A887&gt;=CrashTest!$B$6,$A887&lt;=CrashTest!$C$6),4,IF(AND($A887&gt;=CrashTest!$B$7,$A887&lt;=CrashTest!$C$7),5,0)))))</f>
        <v>3</v>
      </c>
      <c r="U887" s="8" t="n">
        <f aca="false">IF(T887=0,"",IF(T886=T887,MAX(U886,B887),B887))</f>
        <v>2936.76534658095</v>
      </c>
      <c r="V887" s="9" t="n">
        <f aca="false">IF(T887=0,"",B887/U887-1)</f>
        <v>-0.396160640412992</v>
      </c>
      <c r="W887" s="8" t="n">
        <f aca="false">IF(T887=0,"",IF(T886=T887,MAX(W886,F887),F887))</f>
        <v>191.965485861638</v>
      </c>
      <c r="X887" s="9" t="n">
        <f aca="false">IF(T887=0,"",F887/W887-1)</f>
        <v>-0.0533133349267507</v>
      </c>
    </row>
    <row r="888" customFormat="false" ht="15" hidden="false" customHeight="false" outlineLevel="0" collapsed="false">
      <c r="A888" s="5" t="n">
        <v>44716</v>
      </c>
      <c r="B888" s="6" t="n">
        <v>1799.04830862069</v>
      </c>
      <c r="C888" s="7" t="n">
        <v>419.4886155</v>
      </c>
      <c r="D888" s="0" t="n">
        <f aca="false">INT((ROW()-3)/30)</f>
        <v>29</v>
      </c>
      <c r="E888" s="0" t="n">
        <f aca="false">2+30*D888</f>
        <v>872</v>
      </c>
      <c r="F888" s="8" t="n">
        <f aca="false">INDEX($F:$F,$E888)*(2*B888/INDEX($B:$B,$E888)-C888/INDEX($C:$C,$E888))</f>
        <v>181.223338947653</v>
      </c>
      <c r="G888" s="9" t="n">
        <f aca="false">B888/B887-1</f>
        <v>0.0145002549687865</v>
      </c>
      <c r="H888" s="9" t="n">
        <f aca="false">F888/F887-1</f>
        <v>-0.00279438405699772</v>
      </c>
      <c r="I888" s="9" t="n">
        <f aca="false">LN(B888/B887)</f>
        <v>0.0143961316082809</v>
      </c>
      <c r="J888" s="9" t="n">
        <f aca="false">LN(F888/F887)</f>
        <v>-0.00279829563679696</v>
      </c>
      <c r="K888" s="9" t="n">
        <f aca="false">F888/F881-1</f>
        <v>-0.0121671300514333</v>
      </c>
      <c r="L888" s="9" t="n">
        <f aca="false">F888/F858-1</f>
        <v>-0.0435119590926574</v>
      </c>
      <c r="M888" s="9" t="n">
        <f aca="false">B888/B881-1</f>
        <v>0.00300511664789926</v>
      </c>
      <c r="N888" s="9" t="n">
        <f aca="false">B888/B858-1</f>
        <v>-0.344999199207228</v>
      </c>
      <c r="O888" s="8" t="n">
        <f aca="false">MAX(O887,F888)</f>
        <v>210.637827878512</v>
      </c>
      <c r="P888" s="9" t="n">
        <f aca="false">F888/O888-1</f>
        <v>-0.139644854996433</v>
      </c>
      <c r="Q888" s="8" t="n">
        <f aca="false">MAX(Q887,B888)</f>
        <v>4811.1564628872</v>
      </c>
      <c r="R888" s="9" t="n">
        <f aca="false">B888/Q888-1</f>
        <v>-0.626067386812635</v>
      </c>
      <c r="S888" s="9" t="n">
        <f aca="false">B888/INDEX($B:$B,$E888)-1</f>
        <v>-0.107779677923148</v>
      </c>
      <c r="T888" s="0" t="n">
        <f aca="false">IF(AND($A888&gt;=CrashTest!$B$3,$A888&lt;=CrashTest!$C$3),1,IF(AND($A888&gt;=CrashTest!$B$4,$A888&lt;=CrashTest!$C$4),2,IF(AND($A888&gt;=CrashTest!$B$5,$A888&lt;=CrashTest!$C$5),3,IF(AND($A888&gt;=CrashTest!$B$6,$A888&lt;=CrashTest!$C$6),4,IF(AND($A888&gt;=CrashTest!$B$7,$A888&lt;=CrashTest!$C$7),5,0)))))</f>
        <v>3</v>
      </c>
      <c r="U888" s="8" t="n">
        <f aca="false">IF(T888=0,"",IF(T887=T888,MAX(U887,B888),B888))</f>
        <v>2936.76534658095</v>
      </c>
      <c r="V888" s="9" t="n">
        <f aca="false">IF(T888=0,"",B888/U888-1)</f>
        <v>-0.387404815738791</v>
      </c>
      <c r="W888" s="8" t="n">
        <f aca="false">IF(T888=0,"",IF(T887=T888,MAX(W887,F888),F888))</f>
        <v>191.965485861638</v>
      </c>
      <c r="X888" s="9" t="n">
        <f aca="false">IF(T888=0,"",F888/W888-1)</f>
        <v>-0.0559587410506038</v>
      </c>
    </row>
    <row r="889" customFormat="false" ht="15" hidden="false" customHeight="false" outlineLevel="0" collapsed="false">
      <c r="A889" s="5" t="n">
        <v>44717</v>
      </c>
      <c r="B889" s="6" t="n">
        <v>1805.68905447107</v>
      </c>
      <c r="C889" s="7" t="n">
        <v>420.6813183</v>
      </c>
      <c r="D889" s="0" t="n">
        <f aca="false">INT((ROW()-3)/30)</f>
        <v>29</v>
      </c>
      <c r="E889" s="0" t="n">
        <f aca="false">2+30*D889</f>
        <v>872</v>
      </c>
      <c r="F889" s="8" t="n">
        <f aca="false">INDEX($F:$F,$E889)*(2*B889/INDEX($B:$B,$E889)-C889/INDEX($C:$C,$E889))</f>
        <v>182.020696127958</v>
      </c>
      <c r="G889" s="9" t="n">
        <f aca="false">B889/B888-1</f>
        <v>0.00369125488101618</v>
      </c>
      <c r="H889" s="9" t="n">
        <f aca="false">F889/F888-1</f>
        <v>0.00439985922859054</v>
      </c>
      <c r="I889" s="9" t="n">
        <f aca="false">LN(B889/B888)</f>
        <v>0.00368445891833728</v>
      </c>
      <c r="J889" s="9" t="n">
        <f aca="false">LN(F889/F888)</f>
        <v>0.00439020814655442</v>
      </c>
      <c r="K889" s="9" t="n">
        <f aca="false">F889/F882-1</f>
        <v>-0.00527537032409686</v>
      </c>
      <c r="L889" s="9" t="n">
        <f aca="false">F889/F859-1</f>
        <v>-0.0382033818059587</v>
      </c>
      <c r="M889" s="9" t="n">
        <f aca="false">B889/B882-1</f>
        <v>-0.00296429229940565</v>
      </c>
      <c r="N889" s="9" t="n">
        <f aca="false">B889/B859-1</f>
        <v>-0.330601858588234</v>
      </c>
      <c r="O889" s="8" t="n">
        <f aca="false">MAX(O888,F889)</f>
        <v>210.637827878512</v>
      </c>
      <c r="P889" s="9" t="n">
        <f aca="false">F889/O889-1</f>
        <v>-0.135859413471824</v>
      </c>
      <c r="Q889" s="8" t="n">
        <f aca="false">MAX(Q888,B889)</f>
        <v>4811.1564628872</v>
      </c>
      <c r="R889" s="9" t="n">
        <f aca="false">B889/Q889-1</f>
        <v>-0.624687106229036</v>
      </c>
      <c r="S889" s="9" t="n">
        <f aca="false">B889/INDEX($B:$B,$E889)-1</f>
        <v>-0.10448626530434</v>
      </c>
      <c r="T889" s="0" t="n">
        <f aca="false">IF(AND($A889&gt;=CrashTest!$B$3,$A889&lt;=CrashTest!$C$3),1,IF(AND($A889&gt;=CrashTest!$B$4,$A889&lt;=CrashTest!$C$4),2,IF(AND($A889&gt;=CrashTest!$B$5,$A889&lt;=CrashTest!$C$5),3,IF(AND($A889&gt;=CrashTest!$B$6,$A889&lt;=CrashTest!$C$6),4,IF(AND($A889&gt;=CrashTest!$B$7,$A889&lt;=CrashTest!$C$7),5,0)))))</f>
        <v>3</v>
      </c>
      <c r="U889" s="8" t="n">
        <f aca="false">IF(T889=0,"",IF(T888=T889,MAX(U888,B889),B889))</f>
        <v>2936.76534658095</v>
      </c>
      <c r="V889" s="9" t="n">
        <f aca="false">IF(T889=0,"",B889/U889-1)</f>
        <v>-0.3851435707748</v>
      </c>
      <c r="W889" s="8" t="n">
        <f aca="false">IF(T889=0,"",IF(T888=T889,MAX(W888,F889),F889))</f>
        <v>191.965485861638</v>
      </c>
      <c r="X889" s="9" t="n">
        <f aca="false">IF(T889=0,"",F889/W889-1)</f>
        <v>-0.051805092405245</v>
      </c>
    </row>
    <row r="890" customFormat="false" ht="15" hidden="false" customHeight="false" outlineLevel="0" collapsed="false">
      <c r="A890" s="5" t="n">
        <v>44718</v>
      </c>
      <c r="B890" s="6" t="n">
        <v>1857.0548635301</v>
      </c>
      <c r="C890" s="7" t="n">
        <v>445.0658652</v>
      </c>
      <c r="D890" s="0" t="n">
        <f aca="false">INT((ROW()-3)/30)</f>
        <v>29</v>
      </c>
      <c r="E890" s="0" t="n">
        <f aca="false">2+30*D890</f>
        <v>872</v>
      </c>
      <c r="F890" s="8" t="n">
        <f aca="false">INDEX($F:$F,$E890)*(2*B890/INDEX($B:$B,$E890)-C890/INDEX($C:$C,$E890))</f>
        <v>182.716016100358</v>
      </c>
      <c r="G890" s="9" t="n">
        <f aca="false">B890/B889-1</f>
        <v>0.0284466525019038</v>
      </c>
      <c r="H890" s="9" t="n">
        <f aca="false">F890/F889-1</f>
        <v>0.00382000501696189</v>
      </c>
      <c r="I890" s="9" t="n">
        <f aca="false">LN(B890/B889)</f>
        <v>0.0280495595404414</v>
      </c>
      <c r="J890" s="9" t="n">
        <f aca="false">LN(F890/F889)</f>
        <v>0.00381272732578698</v>
      </c>
      <c r="K890" s="9" t="n">
        <f aca="false">F890/F883-1</f>
        <v>-0.018862254816947</v>
      </c>
      <c r="L890" s="9" t="n">
        <f aca="false">F890/F860-1</f>
        <v>-0.0279062643960207</v>
      </c>
      <c r="M890" s="9" t="n">
        <f aca="false">B890/B883-1</f>
        <v>-0.0698444702860636</v>
      </c>
      <c r="N890" s="9" t="n">
        <f aca="false">B890/B860-1</f>
        <v>-0.295644563327952</v>
      </c>
      <c r="O890" s="8" t="n">
        <f aca="false">MAX(O889,F890)</f>
        <v>210.637827878512</v>
      </c>
      <c r="P890" s="9" t="n">
        <f aca="false">F890/O890-1</f>
        <v>-0.132558392095926</v>
      </c>
      <c r="Q890" s="8" t="n">
        <f aca="false">MAX(Q889,B890)</f>
        <v>4811.1564628872</v>
      </c>
      <c r="R890" s="9" t="n">
        <f aca="false">B890/Q890-1</f>
        <v>-0.61401071076045</v>
      </c>
      <c r="S890" s="9" t="n">
        <f aca="false">B890/INDEX($B:$B,$E890)-1</f>
        <v>-0.0790118972827705</v>
      </c>
      <c r="T890" s="0" t="n">
        <f aca="false">IF(AND($A890&gt;=CrashTest!$B$3,$A890&lt;=CrashTest!$C$3),1,IF(AND($A890&gt;=CrashTest!$B$4,$A890&lt;=CrashTest!$C$4),2,IF(AND($A890&gt;=CrashTest!$B$5,$A890&lt;=CrashTest!$C$5),3,IF(AND($A890&gt;=CrashTest!$B$6,$A890&lt;=CrashTest!$C$6),4,IF(AND($A890&gt;=CrashTest!$B$7,$A890&lt;=CrashTest!$C$7),5,0)))))</f>
        <v>3</v>
      </c>
      <c r="U890" s="8" t="n">
        <f aca="false">IF(T890=0,"",IF(T889=T890,MAX(U889,B890),B890))</f>
        <v>2936.76534658095</v>
      </c>
      <c r="V890" s="9" t="n">
        <f aca="false">IF(T890=0,"",B890/U890-1)</f>
        <v>-0.367652963594069</v>
      </c>
      <c r="W890" s="8" t="n">
        <f aca="false">IF(T890=0,"",IF(T889=T890,MAX(W889,F890),F890))</f>
        <v>191.965485861638</v>
      </c>
      <c r="X890" s="9" t="n">
        <f aca="false">IF(T890=0,"",F890/W890-1)</f>
        <v>-0.0481829831011753</v>
      </c>
    </row>
    <row r="891" customFormat="false" ht="15" hidden="false" customHeight="false" outlineLevel="0" collapsed="false">
      <c r="A891" s="5" t="n">
        <v>44719</v>
      </c>
      <c r="B891" s="6" t="n">
        <v>1812.55737521917</v>
      </c>
      <c r="C891" s="7" t="n">
        <v>423.5501332</v>
      </c>
      <c r="D891" s="0" t="n">
        <f aca="false">INT((ROW()-3)/30)</f>
        <v>29</v>
      </c>
      <c r="E891" s="0" t="n">
        <f aca="false">2+30*D891</f>
        <v>872</v>
      </c>
      <c r="F891" s="8" t="n">
        <f aca="false">INDEX($F:$F,$E891)*(2*B891/INDEX($B:$B,$E891)-C891/INDEX($C:$C,$E891))</f>
        <v>182.255081326531</v>
      </c>
      <c r="G891" s="9" t="n">
        <f aca="false">B891/B890-1</f>
        <v>-0.0239613213291632</v>
      </c>
      <c r="H891" s="9" t="n">
        <f aca="false">F891/F890-1</f>
        <v>-0.00252268401897182</v>
      </c>
      <c r="I891" s="9" t="n">
        <f aca="false">LN(B891/B890)</f>
        <v>-0.0242530635685903</v>
      </c>
      <c r="J891" s="9" t="n">
        <f aca="false">LN(F891/F890)</f>
        <v>-0.00252587134784576</v>
      </c>
      <c r="K891" s="9" t="n">
        <f aca="false">F891/F884-1</f>
        <v>-0.0235455977683724</v>
      </c>
      <c r="L891" s="9" t="n">
        <f aca="false">F891/F861-1</f>
        <v>-0.0224610478721373</v>
      </c>
      <c r="M891" s="9" t="n">
        <f aca="false">B891/B884-1</f>
        <v>-0.0692027330472191</v>
      </c>
      <c r="N891" s="9" t="n">
        <f aca="false">B891/B861-1</f>
        <v>-0.280627514417913</v>
      </c>
      <c r="O891" s="8" t="n">
        <f aca="false">MAX(O890,F891)</f>
        <v>210.637827878512</v>
      </c>
      <c r="P891" s="9" t="n">
        <f aca="false">F891/O891-1</f>
        <v>-0.134746673177577</v>
      </c>
      <c r="Q891" s="8" t="n">
        <f aca="false">MAX(Q890,B891)</f>
        <v>4811.1564628872</v>
      </c>
      <c r="R891" s="9" t="n">
        <f aca="false">B891/Q891-1</f>
        <v>-0.623259524149534</v>
      </c>
      <c r="S891" s="9" t="n">
        <f aca="false">B891/INDEX($B:$B,$E891)-1</f>
        <v>-0.101079989152314</v>
      </c>
      <c r="T891" s="0" t="n">
        <f aca="false">IF(AND($A891&gt;=CrashTest!$B$3,$A891&lt;=CrashTest!$C$3),1,IF(AND($A891&gt;=CrashTest!$B$4,$A891&lt;=CrashTest!$C$4),2,IF(AND($A891&gt;=CrashTest!$B$5,$A891&lt;=CrashTest!$C$5),3,IF(AND($A891&gt;=CrashTest!$B$6,$A891&lt;=CrashTest!$C$6),4,IF(AND($A891&gt;=CrashTest!$B$7,$A891&lt;=CrashTest!$C$7),5,0)))))</f>
        <v>3</v>
      </c>
      <c r="U891" s="8" t="n">
        <f aca="false">IF(T891=0,"",IF(T890=T891,MAX(U890,B891),B891))</f>
        <v>2936.76534658095</v>
      </c>
      <c r="V891" s="9" t="n">
        <f aca="false">IF(T891=0,"",B891/U891-1)</f>
        <v>-0.382804834124936</v>
      </c>
      <c r="W891" s="8" t="n">
        <f aca="false">IF(T891=0,"",IF(T890=T891,MAX(W890,F891),F891))</f>
        <v>191.965485861638</v>
      </c>
      <c r="X891" s="9" t="n">
        <f aca="false">IF(T891=0,"",F891/W891-1)</f>
        <v>-0.0505841166786915</v>
      </c>
    </row>
    <row r="892" customFormat="false" ht="15" hidden="false" customHeight="false" outlineLevel="0" collapsed="false">
      <c r="A892" s="5" t="n">
        <v>44720</v>
      </c>
      <c r="B892" s="6" t="n">
        <v>1794.50157685564</v>
      </c>
      <c r="C892" s="7" t="n">
        <v>414.8812269</v>
      </c>
      <c r="D892" s="0" t="n">
        <f aca="false">INT((ROW()-3)/30)</f>
        <v>29</v>
      </c>
      <c r="E892" s="0" t="n">
        <f aca="false">2+30*D892</f>
        <v>872</v>
      </c>
      <c r="F892" s="8" t="n">
        <f aca="false">INDEX($F:$F,$E892)*(2*B892/INDEX($B:$B,$E892)-C892/INDEX($C:$C,$E892))</f>
        <v>182.045825870195</v>
      </c>
      <c r="G892" s="9" t="n">
        <f aca="false">B892/B891-1</f>
        <v>-0.0099615044524296</v>
      </c>
      <c r="H892" s="9" t="n">
        <f aca="false">F892/F891-1</f>
        <v>-0.00114814607534575</v>
      </c>
      <c r="I892" s="9" t="n">
        <f aca="false">LN(B892/B891)</f>
        <v>-0.0100114522179945</v>
      </c>
      <c r="J892" s="9" t="n">
        <f aca="false">LN(F892/F891)</f>
        <v>-0.00114880569999622</v>
      </c>
      <c r="K892" s="9" t="n">
        <f aca="false">F892/F885-1</f>
        <v>-0.0164166756144302</v>
      </c>
      <c r="L892" s="9" t="n">
        <f aca="false">F892/F862-1</f>
        <v>-0.0368020078779622</v>
      </c>
      <c r="M892" s="9" t="n">
        <f aca="false">B892/B885-1</f>
        <v>-0.0181302574351174</v>
      </c>
      <c r="N892" s="9" t="n">
        <f aca="false">B892/B862-1</f>
        <v>-0.205252058545953</v>
      </c>
      <c r="O892" s="8" t="n">
        <f aca="false">MAX(O891,F892)</f>
        <v>210.637827878512</v>
      </c>
      <c r="P892" s="9" t="n">
        <f aca="false">F892/O892-1</f>
        <v>-0.135740110388948</v>
      </c>
      <c r="Q892" s="8" t="n">
        <f aca="false">MAX(Q891,B892)</f>
        <v>4811.1564628872</v>
      </c>
      <c r="R892" s="9" t="n">
        <f aca="false">B892/Q892-1</f>
        <v>-0.627012426077129</v>
      </c>
      <c r="S892" s="9" t="n">
        <f aca="false">B892/INDEX($B:$B,$E892)-1</f>
        <v>-0.110034584842752</v>
      </c>
      <c r="T892" s="0" t="n">
        <f aca="false">IF(AND($A892&gt;=CrashTest!$B$3,$A892&lt;=CrashTest!$C$3),1,IF(AND($A892&gt;=CrashTest!$B$4,$A892&lt;=CrashTest!$C$4),2,IF(AND($A892&gt;=CrashTest!$B$5,$A892&lt;=CrashTest!$C$5),3,IF(AND($A892&gt;=CrashTest!$B$6,$A892&lt;=CrashTest!$C$6),4,IF(AND($A892&gt;=CrashTest!$B$7,$A892&lt;=CrashTest!$C$7),5,0)))))</f>
        <v>3</v>
      </c>
      <c r="U892" s="8" t="n">
        <f aca="false">IF(T892=0,"",IF(T891=T892,MAX(U891,B892),B892))</f>
        <v>2936.76534658095</v>
      </c>
      <c r="V892" s="9" t="n">
        <f aca="false">IF(T892=0,"",B892/U892-1)</f>
        <v>-0.388953026517818</v>
      </c>
      <c r="W892" s="8" t="n">
        <f aca="false">IF(T892=0,"",IF(T891=T892,MAX(W891,F892),F892))</f>
        <v>191.965485861638</v>
      </c>
      <c r="X892" s="9" t="n">
        <f aca="false">IF(T892=0,"",F892/W892-1)</f>
        <v>-0.0516741847989977</v>
      </c>
    </row>
    <row r="893" customFormat="false" ht="15" hidden="false" customHeight="false" outlineLevel="0" collapsed="false">
      <c r="A893" s="5" t="n">
        <v>44721</v>
      </c>
      <c r="B893" s="6" t="n">
        <v>1787.18229456458</v>
      </c>
      <c r="C893" s="7" t="n">
        <v>414.8739815</v>
      </c>
      <c r="D893" s="0" t="n">
        <f aca="false">INT((ROW()-3)/30)</f>
        <v>29</v>
      </c>
      <c r="E893" s="0" t="n">
        <f aca="false">2+30*D893</f>
        <v>872</v>
      </c>
      <c r="F893" s="8" t="n">
        <f aca="false">INDEX($F:$F,$E893)*(2*B893/INDEX($B:$B,$E893)-C893/INDEX($C:$C,$E893))</f>
        <v>180.695071530094</v>
      </c>
      <c r="G893" s="9" t="n">
        <f aca="false">B893/B892-1</f>
        <v>-0.00407872714377056</v>
      </c>
      <c r="H893" s="9" t="n">
        <f aca="false">F893/F892-1</f>
        <v>-0.00741985889346319</v>
      </c>
      <c r="I893" s="9" t="n">
        <f aca="false">LN(B893/B892)</f>
        <v>-0.00408706783866514</v>
      </c>
      <c r="J893" s="9" t="n">
        <f aca="false">LN(F893/F892)</f>
        <v>-0.00744752297379334</v>
      </c>
      <c r="K893" s="9" t="n">
        <f aca="false">F893/F886-1</f>
        <v>-0.0154824797812656</v>
      </c>
      <c r="L893" s="9" t="n">
        <f aca="false">F893/F863-1</f>
        <v>-0.0291659189010189</v>
      </c>
      <c r="M893" s="9" t="n">
        <f aca="false">B893/B886-1</f>
        <v>-0.0262651029095203</v>
      </c>
      <c r="N893" s="9" t="n">
        <f aca="false">B893/B863-1</f>
        <v>-0.23720116231216</v>
      </c>
      <c r="O893" s="8" t="n">
        <f aca="false">MAX(O892,F893)</f>
        <v>210.637827878512</v>
      </c>
      <c r="P893" s="9" t="n">
        <f aca="false">F893/O893-1</f>
        <v>-0.142152796817142</v>
      </c>
      <c r="Q893" s="8" t="n">
        <f aca="false">MAX(Q892,B893)</f>
        <v>4811.1564628872</v>
      </c>
      <c r="R893" s="9" t="n">
        <f aca="false">B893/Q893-1</f>
        <v>-0.628533740619177</v>
      </c>
      <c r="S893" s="9" t="n">
        <f aca="false">B893/INDEX($B:$B,$E893)-1</f>
        <v>-0.113664510938571</v>
      </c>
      <c r="T893" s="0" t="n">
        <f aca="false">IF(AND($A893&gt;=CrashTest!$B$3,$A893&lt;=CrashTest!$C$3),1,IF(AND($A893&gt;=CrashTest!$B$4,$A893&lt;=CrashTest!$C$4),2,IF(AND($A893&gt;=CrashTest!$B$5,$A893&lt;=CrashTest!$C$5),3,IF(AND($A893&gt;=CrashTest!$B$6,$A893&lt;=CrashTest!$C$6),4,IF(AND($A893&gt;=CrashTest!$B$7,$A893&lt;=CrashTest!$C$7),5,0)))))</f>
        <v>3</v>
      </c>
      <c r="U893" s="8" t="n">
        <f aca="false">IF(T893=0,"",IF(T892=T893,MAX(U892,B893),B893))</f>
        <v>2936.76534658095</v>
      </c>
      <c r="V893" s="9" t="n">
        <f aca="false">IF(T893=0,"",B893/U893-1)</f>
        <v>-0.391445320394679</v>
      </c>
      <c r="W893" s="8" t="n">
        <f aca="false">IF(T893=0,"",IF(T892=T893,MAX(W892,F893),F893))</f>
        <v>191.965485861638</v>
      </c>
      <c r="X893" s="9" t="n">
        <f aca="false">IF(T893=0,"",F893/W893-1)</f>
        <v>-0.0587106285328176</v>
      </c>
    </row>
    <row r="894" customFormat="false" ht="15" hidden="false" customHeight="false" outlineLevel="0" collapsed="false">
      <c r="A894" s="5" t="n">
        <v>44722</v>
      </c>
      <c r="B894" s="6" t="n">
        <v>1662.50309760374</v>
      </c>
      <c r="C894" s="7" t="n">
        <v>356.0591686</v>
      </c>
      <c r="D894" s="0" t="n">
        <f aca="false">INT((ROW()-3)/30)</f>
        <v>29</v>
      </c>
      <c r="E894" s="0" t="n">
        <f aca="false">2+30*D894</f>
        <v>872</v>
      </c>
      <c r="F894" s="8" t="n">
        <f aca="false">INDEX($F:$F,$E894)*(2*B894/INDEX($B:$B,$E894)-C894/INDEX($C:$C,$E894))</f>
        <v>178.872576597546</v>
      </c>
      <c r="G894" s="9" t="n">
        <f aca="false">B894/B893-1</f>
        <v>-0.0697629991859428</v>
      </c>
      <c r="H894" s="9" t="n">
        <f aca="false">F894/F893-1</f>
        <v>-0.0100860245778412</v>
      </c>
      <c r="I894" s="9" t="n">
        <f aca="false">LN(B894/B893)</f>
        <v>-0.072315885715919</v>
      </c>
      <c r="J894" s="9" t="n">
        <f aca="false">LN(F894/F893)</f>
        <v>-0.0101372331419324</v>
      </c>
      <c r="K894" s="9" t="n">
        <f aca="false">F894/F887-1</f>
        <v>-0.0157297677161148</v>
      </c>
      <c r="L894" s="9" t="n">
        <f aca="false">F894/F864-1</f>
        <v>-0.0305081607105837</v>
      </c>
      <c r="M894" s="9" t="n">
        <f aca="false">B894/B887-1</f>
        <v>-0.0624988732523275</v>
      </c>
      <c r="N894" s="9" t="n">
        <f aca="false">B894/B864-1</f>
        <v>-0.196188649950818</v>
      </c>
      <c r="O894" s="8" t="n">
        <f aca="false">MAX(O893,F894)</f>
        <v>210.637827878512</v>
      </c>
      <c r="P894" s="9" t="n">
        <f aca="false">F894/O894-1</f>
        <v>-0.150805064792477</v>
      </c>
      <c r="Q894" s="8" t="n">
        <f aca="false">MAX(Q893,B894)</f>
        <v>4811.1564628872</v>
      </c>
      <c r="R894" s="9" t="n">
        <f aca="false">B894/Q894-1</f>
        <v>-0.654448340969966</v>
      </c>
      <c r="S894" s="9" t="n">
        <f aca="false">B894/INDEX($B:$B,$E894)-1</f>
        <v>-0.175497932940435</v>
      </c>
      <c r="T894" s="0" t="n">
        <f aca="false">IF(AND($A894&gt;=CrashTest!$B$3,$A894&lt;=CrashTest!$C$3),1,IF(AND($A894&gt;=CrashTest!$B$4,$A894&lt;=CrashTest!$C$4),2,IF(AND($A894&gt;=CrashTest!$B$5,$A894&lt;=CrashTest!$C$5),3,IF(AND($A894&gt;=CrashTest!$B$6,$A894&lt;=CrashTest!$C$6),4,IF(AND($A894&gt;=CrashTest!$B$7,$A894&lt;=CrashTest!$C$7),5,0)))))</f>
        <v>3</v>
      </c>
      <c r="U894" s="8" t="n">
        <f aca="false">IF(T894=0,"",IF(T893=T894,MAX(U893,B894),B894))</f>
        <v>2936.76534658095</v>
      </c>
      <c r="V894" s="9" t="n">
        <f aca="false">IF(T894=0,"",B894/U894-1)</f>
        <v>-0.433899920012587</v>
      </c>
      <c r="W894" s="8" t="n">
        <f aca="false">IF(T894=0,"",IF(T893=T894,MAX(W893,F894),F894))</f>
        <v>191.965485861638</v>
      </c>
      <c r="X894" s="9" t="n">
        <f aca="false">IF(T894=0,"",F894/W894-1)</f>
        <v>-0.0682044962682963</v>
      </c>
    </row>
    <row r="895" customFormat="false" ht="15" hidden="false" customHeight="false" outlineLevel="0" collapsed="false">
      <c r="A895" s="5" t="n">
        <v>44723</v>
      </c>
      <c r="B895" s="6" t="n">
        <v>1529.50090531853</v>
      </c>
      <c r="C895" s="7" t="n">
        <v>291.7389988</v>
      </c>
      <c r="D895" s="0" t="n">
        <f aca="false">INT((ROW()-3)/30)</f>
        <v>29</v>
      </c>
      <c r="E895" s="0" t="n">
        <f aca="false">2+30*D895</f>
        <v>872</v>
      </c>
      <c r="F895" s="8" t="n">
        <f aca="false">INDEX($F:$F,$E895)*(2*B895/INDEX($B:$B,$E895)-C895/INDEX($C:$C,$E895))</f>
        <v>177.49847290417</v>
      </c>
      <c r="G895" s="9" t="n">
        <f aca="false">B895/B894-1</f>
        <v>-0.0800011696079926</v>
      </c>
      <c r="H895" s="9" t="n">
        <f aca="false">F895/F894-1</f>
        <v>-0.0076820254927531</v>
      </c>
      <c r="I895" s="9" t="n">
        <f aca="false">LN(B895/B894)</f>
        <v>-0.0833828802528947</v>
      </c>
      <c r="J895" s="9" t="n">
        <f aca="false">LN(F895/F894)</f>
        <v>-0.0077116842410666</v>
      </c>
      <c r="K895" s="9" t="n">
        <f aca="false">F895/F888-1</f>
        <v>-0.0205540084688526</v>
      </c>
      <c r="L895" s="9" t="n">
        <f aca="false">F895/F865-1</f>
        <v>-0.0426377314459431</v>
      </c>
      <c r="M895" s="9" t="n">
        <f aca="false">B895/B888-1</f>
        <v>-0.149827773946114</v>
      </c>
      <c r="N895" s="9" t="n">
        <f aca="false">B895/B865-1</f>
        <v>-0.219026166449203</v>
      </c>
      <c r="O895" s="8" t="n">
        <f aca="false">MAX(O894,F895)</f>
        <v>210.637827878512</v>
      </c>
      <c r="P895" s="9" t="n">
        <f aca="false">F895/O895-1</f>
        <v>-0.157328601933058</v>
      </c>
      <c r="Q895" s="8" t="n">
        <f aca="false">MAX(Q894,B895)</f>
        <v>4811.1564628872</v>
      </c>
      <c r="R895" s="9" t="n">
        <f aca="false">B895/Q895-1</f>
        <v>-0.682092877852351</v>
      </c>
      <c r="S895" s="9" t="n">
        <f aca="false">B895/INDEX($B:$B,$E895)-1</f>
        <v>-0.241459062649408</v>
      </c>
      <c r="T895" s="0" t="n">
        <f aca="false">IF(AND($A895&gt;=CrashTest!$B$3,$A895&lt;=CrashTest!$C$3),1,IF(AND($A895&gt;=CrashTest!$B$4,$A895&lt;=CrashTest!$C$4),2,IF(AND($A895&gt;=CrashTest!$B$5,$A895&lt;=CrashTest!$C$5),3,IF(AND($A895&gt;=CrashTest!$B$6,$A895&lt;=CrashTest!$C$6),4,IF(AND($A895&gt;=CrashTest!$B$7,$A895&lt;=CrashTest!$C$7),5,0)))))</f>
        <v>3</v>
      </c>
      <c r="U895" s="8" t="n">
        <f aca="false">IF(T895=0,"",IF(T894=T895,MAX(U894,B895),B895))</f>
        <v>2936.76534658095</v>
      </c>
      <c r="V895" s="9" t="n">
        <f aca="false">IF(T895=0,"",B895/U895-1)</f>
        <v>-0.479188588526758</v>
      </c>
      <c r="W895" s="8" t="n">
        <f aca="false">IF(T895=0,"",IF(T894=T895,MAX(W894,F895),F895))</f>
        <v>191.965485861638</v>
      </c>
      <c r="X895" s="9" t="n">
        <f aca="false">IF(T895=0,"",F895/W895-1)</f>
        <v>-0.075362573081996</v>
      </c>
    </row>
    <row r="896" customFormat="false" ht="15" hidden="false" customHeight="false" outlineLevel="0" collapsed="false">
      <c r="A896" s="5" t="n">
        <v>44724</v>
      </c>
      <c r="B896" s="6" t="n">
        <v>1449.37609070719</v>
      </c>
      <c r="C896" s="7" t="n">
        <v>242.6013059</v>
      </c>
      <c r="D896" s="0" t="n">
        <f aca="false">INT((ROW()-3)/30)</f>
        <v>29</v>
      </c>
      <c r="E896" s="0" t="n">
        <f aca="false">2+30*D896</f>
        <v>872</v>
      </c>
      <c r="F896" s="8" t="n">
        <f aca="false">INDEX($F:$F,$E896)*(2*B896/INDEX($B:$B,$E896)-C896/INDEX($C:$C,$E896))</f>
        <v>180.420996387002</v>
      </c>
      <c r="G896" s="9" t="n">
        <f aca="false">B896/B895-1</f>
        <v>-0.0523862485682238</v>
      </c>
      <c r="H896" s="9" t="n">
        <f aca="false">F896/F895-1</f>
        <v>0.0164650626848502</v>
      </c>
      <c r="I896" s="9" t="n">
        <f aca="false">LN(B896/B895)</f>
        <v>-0.0538082949499362</v>
      </c>
      <c r="J896" s="9" t="n">
        <f aca="false">LN(F896/F895)</f>
        <v>0.0163309832888565</v>
      </c>
      <c r="K896" s="9" t="n">
        <f aca="false">F896/F889-1</f>
        <v>-0.00878855962528424</v>
      </c>
      <c r="L896" s="9" t="n">
        <f aca="false">F896/F866-1</f>
        <v>-0.0311914600183346</v>
      </c>
      <c r="M896" s="9" t="n">
        <f aca="false">B896/B889-1</f>
        <v>-0.197327974537816</v>
      </c>
      <c r="N896" s="9" t="n">
        <f aca="false">B896/B866-1</f>
        <v>-0.281081913580819</v>
      </c>
      <c r="O896" s="8" t="n">
        <f aca="false">MAX(O895,F896)</f>
        <v>210.637827878512</v>
      </c>
      <c r="P896" s="9" t="n">
        <f aca="false">F896/O896-1</f>
        <v>-0.143453964541155</v>
      </c>
      <c r="Q896" s="8" t="n">
        <f aca="false">MAX(Q895,B896)</f>
        <v>4811.1564628872</v>
      </c>
      <c r="R896" s="9" t="n">
        <f aca="false">B896/Q896-1</f>
        <v>-0.698746839374787</v>
      </c>
      <c r="S896" s="9" t="n">
        <f aca="false">B896/INDEX($B:$B,$E896)-1</f>
        <v>-0.28119617674263</v>
      </c>
      <c r="T896" s="0" t="n">
        <f aca="false">IF(AND($A896&gt;=CrashTest!$B$3,$A896&lt;=CrashTest!$C$3),1,IF(AND($A896&gt;=CrashTest!$B$4,$A896&lt;=CrashTest!$C$4),2,IF(AND($A896&gt;=CrashTest!$B$5,$A896&lt;=CrashTest!$C$5),3,IF(AND($A896&gt;=CrashTest!$B$6,$A896&lt;=CrashTest!$C$6),4,IF(AND($A896&gt;=CrashTest!$B$7,$A896&lt;=CrashTest!$C$7),5,0)))))</f>
        <v>3</v>
      </c>
      <c r="U896" s="8" t="n">
        <f aca="false">IF(T896=0,"",IF(T895=T896,MAX(U895,B896),B896))</f>
        <v>2936.76534658095</v>
      </c>
      <c r="V896" s="9" t="n">
        <f aca="false">IF(T896=0,"",B896/U896-1)</f>
        <v>-0.506471944585363</v>
      </c>
      <c r="W896" s="8" t="n">
        <f aca="false">IF(T896=0,"",IF(T895=T896,MAX(W895,F896),F896))</f>
        <v>191.965485861638</v>
      </c>
      <c r="X896" s="9" t="n">
        <f aca="false">IF(T896=0,"",F896/W896-1)</f>
        <v>-0.0601383598870324</v>
      </c>
    </row>
    <row r="897" customFormat="false" ht="15" hidden="false" customHeight="false" outlineLevel="0" collapsed="false">
      <c r="A897" s="5" t="n">
        <v>44725</v>
      </c>
      <c r="B897" s="6" t="n">
        <v>1192.1638591467</v>
      </c>
      <c r="C897" s="7" t="n">
        <v>128.5472382</v>
      </c>
      <c r="D897" s="0" t="n">
        <f aca="false">INT((ROW()-3)/30)</f>
        <v>29</v>
      </c>
      <c r="E897" s="0" t="n">
        <f aca="false">2+30*D897</f>
        <v>872</v>
      </c>
      <c r="F897" s="8" t="n">
        <f aca="false">INDEX($F:$F,$E897)*(2*B897/INDEX($B:$B,$E897)-C897/INDEX($C:$C,$E897))</f>
        <v>174.033071355064</v>
      </c>
      <c r="G897" s="9" t="n">
        <f aca="false">B897/B896-1</f>
        <v>-0.177464105562131</v>
      </c>
      <c r="H897" s="9" t="n">
        <f aca="false">F897/F896-1</f>
        <v>-0.0354056631980703</v>
      </c>
      <c r="I897" s="9" t="n">
        <f aca="false">LN(B897/B896)</f>
        <v>-0.195363156640892</v>
      </c>
      <c r="J897" s="9" t="n">
        <f aca="false">LN(F897/F896)</f>
        <v>-0.0360476423971253</v>
      </c>
      <c r="K897" s="9" t="n">
        <f aca="false">F897/F890-1</f>
        <v>-0.0475215305730249</v>
      </c>
      <c r="L897" s="9" t="n">
        <f aca="false">F897/F867-1</f>
        <v>-0.0587619210346455</v>
      </c>
      <c r="M897" s="9" t="n">
        <f aca="false">B897/B890-1</f>
        <v>-0.358035197258254</v>
      </c>
      <c r="N897" s="9" t="n">
        <f aca="false">B897/B867-1</f>
        <v>-0.419332384010969</v>
      </c>
      <c r="O897" s="8" t="n">
        <f aca="false">MAX(O896,F897)</f>
        <v>210.637827878512</v>
      </c>
      <c r="P897" s="9" t="n">
        <f aca="false">F897/O897-1</f>
        <v>-0.173780544986253</v>
      </c>
      <c r="Q897" s="8" t="n">
        <f aca="false">MAX(Q896,B897)</f>
        <v>4811.1564628872</v>
      </c>
      <c r="R897" s="9" t="n">
        <f aca="false">B897/Q897-1</f>
        <v>-0.752208462072906</v>
      </c>
      <c r="S897" s="9" t="n">
        <f aca="false">B897/INDEX($B:$B,$E897)-1</f>
        <v>-0.408758054311639</v>
      </c>
      <c r="T897" s="0" t="n">
        <f aca="false">IF(AND($A897&gt;=CrashTest!$B$3,$A897&lt;=CrashTest!$C$3),1,IF(AND($A897&gt;=CrashTest!$B$4,$A897&lt;=CrashTest!$C$4),2,IF(AND($A897&gt;=CrashTest!$B$5,$A897&lt;=CrashTest!$C$5),3,IF(AND($A897&gt;=CrashTest!$B$6,$A897&lt;=CrashTest!$C$6),4,IF(AND($A897&gt;=CrashTest!$B$7,$A897&lt;=CrashTest!$C$7),5,0)))))</f>
        <v>3</v>
      </c>
      <c r="U897" s="8" t="n">
        <f aca="false">IF(T897=0,"",IF(T896=T897,MAX(U896,B897),B897))</f>
        <v>2936.76534658095</v>
      </c>
      <c r="V897" s="9" t="n">
        <f aca="false">IF(T897=0,"",B897/U897-1)</f>
        <v>-0.594055459509339</v>
      </c>
      <c r="W897" s="8" t="n">
        <f aca="false">IF(T897=0,"",IF(T896=T897,MAX(W896,F897),F897))</f>
        <v>191.965485861638</v>
      </c>
      <c r="X897" s="9" t="n">
        <f aca="false">IF(T897=0,"",F897/W897-1)</f>
        <v>-0.0934147845696581</v>
      </c>
    </row>
    <row r="898" customFormat="false" ht="15" hidden="false" customHeight="false" outlineLevel="0" collapsed="false">
      <c r="A898" s="5" t="n">
        <v>44726</v>
      </c>
      <c r="B898" s="6" t="n">
        <v>1205.54458474576</v>
      </c>
      <c r="C898" s="7" t="n">
        <v>128.43481</v>
      </c>
      <c r="D898" s="0" t="n">
        <f aca="false">INT((ROW()-3)/30)</f>
        <v>29</v>
      </c>
      <c r="E898" s="0" t="n">
        <f aca="false">2+30*D898</f>
        <v>872</v>
      </c>
      <c r="F898" s="8" t="n">
        <f aca="false">INDEX($F:$F,$E898)*(2*B898/INDEX($B:$B,$E898)-C898/INDEX($C:$C,$E898))</f>
        <v>176.54781555381</v>
      </c>
      <c r="G898" s="9" t="n">
        <f aca="false">B898/B897-1</f>
        <v>0.0112238980375041</v>
      </c>
      <c r="H898" s="9" t="n">
        <f aca="false">F898/F897-1</f>
        <v>0.014449806460153</v>
      </c>
      <c r="I898" s="9" t="n">
        <f aca="false">LN(B898/B897)</f>
        <v>0.0111613774752436</v>
      </c>
      <c r="J898" s="9" t="n">
        <f aca="false">LN(F898/F897)</f>
        <v>0.0143464029238712</v>
      </c>
      <c r="K898" s="9" t="n">
        <f aca="false">F898/F891-1</f>
        <v>-0.0313147141422959</v>
      </c>
      <c r="L898" s="9" t="n">
        <f aca="false">F898/F868-1</f>
        <v>-0.042988407226928</v>
      </c>
      <c r="M898" s="9" t="n">
        <f aca="false">B898/B891-1</f>
        <v>-0.334893007400669</v>
      </c>
      <c r="N898" s="9" t="n">
        <f aca="false">B898/B868-1</f>
        <v>-0.436388560853586</v>
      </c>
      <c r="O898" s="8" t="n">
        <f aca="false">MAX(O897,F898)</f>
        <v>210.637827878512</v>
      </c>
      <c r="P898" s="9" t="n">
        <f aca="false">F898/O898-1</f>
        <v>-0.161841833767692</v>
      </c>
      <c r="Q898" s="8" t="n">
        <f aca="false">MAX(Q897,B898)</f>
        <v>4811.1564628872</v>
      </c>
      <c r="R898" s="9" t="n">
        <f aca="false">B898/Q898-1</f>
        <v>-0.749427275116655</v>
      </c>
      <c r="S898" s="9" t="n">
        <f aca="false">B898/INDEX($B:$B,$E898)-1</f>
        <v>-0.402122014997738</v>
      </c>
      <c r="T898" s="0" t="n">
        <f aca="false">IF(AND($A898&gt;=CrashTest!$B$3,$A898&lt;=CrashTest!$C$3),1,IF(AND($A898&gt;=CrashTest!$B$4,$A898&lt;=CrashTest!$C$4),2,IF(AND($A898&gt;=CrashTest!$B$5,$A898&lt;=CrashTest!$C$5),3,IF(AND($A898&gt;=CrashTest!$B$6,$A898&lt;=CrashTest!$C$6),4,IF(AND($A898&gt;=CrashTest!$B$7,$A898&lt;=CrashTest!$C$7),5,0)))))</f>
        <v>3</v>
      </c>
      <c r="U898" s="8" t="n">
        <f aca="false">IF(T898=0,"",IF(T897=T898,MAX(U897,B898),B898))</f>
        <v>2936.76534658095</v>
      </c>
      <c r="V898" s="9" t="n">
        <f aca="false">IF(T898=0,"",B898/U898-1)</f>
        <v>-0.589499179377991</v>
      </c>
      <c r="W898" s="8" t="n">
        <f aca="false">IF(T898=0,"",IF(T897=T898,MAX(W897,F898),F898))</f>
        <v>191.965485861638</v>
      </c>
      <c r="X898" s="9" t="n">
        <f aca="false">IF(T898=0,"",F898/W898-1)</f>
        <v>-0.0803148036670536</v>
      </c>
    </row>
    <row r="899" customFormat="false" ht="15" hidden="false" customHeight="false" outlineLevel="0" collapsed="false">
      <c r="A899" s="5" t="n">
        <v>44727</v>
      </c>
      <c r="B899" s="6" t="n">
        <v>1228.52421186441</v>
      </c>
      <c r="C899" s="7" t="n">
        <v>143.0596894</v>
      </c>
      <c r="D899" s="0" t="n">
        <f aca="false">INT((ROW()-3)/30)</f>
        <v>29</v>
      </c>
      <c r="E899" s="0" t="n">
        <f aca="false">2+30*D899</f>
        <v>872</v>
      </c>
      <c r="F899" s="8" t="n">
        <f aca="false">INDEX($F:$F,$E899)*(2*B899/INDEX($B:$B,$E899)-C899/INDEX($C:$C,$E899))</f>
        <v>175.517492060745</v>
      </c>
      <c r="G899" s="9" t="n">
        <f aca="false">B899/B898-1</f>
        <v>0.0190616153142908</v>
      </c>
      <c r="H899" s="9" t="n">
        <f aca="false">F899/F898-1</f>
        <v>-0.00583594585882352</v>
      </c>
      <c r="I899" s="9" t="n">
        <f aca="false">LN(B899/B898)</f>
        <v>0.0188822188642739</v>
      </c>
      <c r="J899" s="9" t="n">
        <f aca="false">LN(F899/F898)</f>
        <v>-0.00585304153627065</v>
      </c>
      <c r="K899" s="9" t="n">
        <f aca="false">F899/F892-1</f>
        <v>-0.0358609365430048</v>
      </c>
      <c r="L899" s="9" t="n">
        <f aca="false">F899/F869-1</f>
        <v>-0.0520970234249339</v>
      </c>
      <c r="M899" s="9" t="n">
        <f aca="false">B899/B892-1</f>
        <v>-0.31539530100773</v>
      </c>
      <c r="N899" s="9" t="n">
        <f aca="false">B899/B869-1</f>
        <v>-0.392607342438123</v>
      </c>
      <c r="O899" s="8" t="n">
        <f aca="false">MAX(O898,F899)</f>
        <v>210.637827878512</v>
      </c>
      <c r="P899" s="9" t="n">
        <f aca="false">F899/O899-1</f>
        <v>-0.166733279446954</v>
      </c>
      <c r="Q899" s="8" t="n">
        <f aca="false">MAX(Q898,B899)</f>
        <v>4811.1564628872</v>
      </c>
      <c r="R899" s="9" t="n">
        <f aca="false">B899/Q899-1</f>
        <v>-0.744650954226676</v>
      </c>
      <c r="S899" s="9" t="n">
        <f aca="false">B899/INDEX($B:$B,$E899)-1</f>
        <v>-0.390725494842741</v>
      </c>
      <c r="T899" s="0" t="n">
        <f aca="false">IF(AND($A899&gt;=CrashTest!$B$3,$A899&lt;=CrashTest!$C$3),1,IF(AND($A899&gt;=CrashTest!$B$4,$A899&lt;=CrashTest!$C$4),2,IF(AND($A899&gt;=CrashTest!$B$5,$A899&lt;=CrashTest!$C$5),3,IF(AND($A899&gt;=CrashTest!$B$6,$A899&lt;=CrashTest!$C$6),4,IF(AND($A899&gt;=CrashTest!$B$7,$A899&lt;=CrashTest!$C$7),5,0)))))</f>
        <v>3</v>
      </c>
      <c r="U899" s="8" t="n">
        <f aca="false">IF(T899=0,"",IF(T898=T899,MAX(U898,B899),B899))</f>
        <v>2936.76534658095</v>
      </c>
      <c r="V899" s="9" t="n">
        <f aca="false">IF(T899=0,"",B899/U899-1)</f>
        <v>-0.581674370649093</v>
      </c>
      <c r="W899" s="8" t="n">
        <f aca="false">IF(T899=0,"",IF(T898=T899,MAX(W898,F899),F899))</f>
        <v>191.965485861638</v>
      </c>
      <c r="X899" s="9" t="n">
        <f aca="false">IF(T899=0,"",F899/W899-1)</f>
        <v>-0.0856820366800141</v>
      </c>
    </row>
    <row r="900" customFormat="false" ht="15" hidden="false" customHeight="false" outlineLevel="0" collapsed="false">
      <c r="A900" s="5" t="n">
        <v>44728</v>
      </c>
      <c r="B900" s="6" t="n">
        <v>1062.05631794272</v>
      </c>
      <c r="C900" s="7" t="n">
        <v>57.67555747</v>
      </c>
      <c r="D900" s="0" t="n">
        <f aca="false">INT((ROW()-3)/30)</f>
        <v>29</v>
      </c>
      <c r="E900" s="0" t="n">
        <f aca="false">2+30*D900</f>
        <v>872</v>
      </c>
      <c r="F900" s="8" t="n">
        <f aca="false">INDEX($F:$F,$E900)*(2*B900/INDEX($B:$B,$E900)-C900/INDEX($C:$C,$E900))</f>
        <v>175.559200754168</v>
      </c>
      <c r="G900" s="9" t="n">
        <f aca="false">B900/B899-1</f>
        <v>-0.135502330612645</v>
      </c>
      <c r="H900" s="9" t="n">
        <f aca="false">F900/F899-1</f>
        <v>0.000237632687967171</v>
      </c>
      <c r="I900" s="9" t="n">
        <f aca="false">LN(B900/B899)</f>
        <v>-0.145606669770633</v>
      </c>
      <c r="J900" s="9" t="n">
        <f aca="false">LN(F900/F899)</f>
        <v>0.000237604457792162</v>
      </c>
      <c r="K900" s="9" t="n">
        <f aca="false">F900/F893-1</f>
        <v>-0.0284228603051307</v>
      </c>
      <c r="L900" s="9" t="n">
        <f aca="false">F900/F870-1</f>
        <v>-0.0530916490603383</v>
      </c>
      <c r="M900" s="9" t="n">
        <f aca="false">B900/B893-1</f>
        <v>-0.405736996627155</v>
      </c>
      <c r="N900" s="9" t="n">
        <f aca="false">B900/B870-1</f>
        <v>-0.492538540362953</v>
      </c>
      <c r="O900" s="8" t="n">
        <f aca="false">MAX(O899,F900)</f>
        <v>210.637827878512</v>
      </c>
      <c r="P900" s="9" t="n">
        <f aca="false">F900/O900-1</f>
        <v>-0.166535268036356</v>
      </c>
      <c r="Q900" s="8" t="n">
        <f aca="false">MAX(Q899,B900)</f>
        <v>4811.1564628872</v>
      </c>
      <c r="R900" s="9" t="n">
        <f aca="false">B900/Q900-1</f>
        <v>-0.779251345048676</v>
      </c>
      <c r="S900" s="9" t="n">
        <f aca="false">B900/INDEX($B:$B,$E900)-1</f>
        <v>-0.473283610274415</v>
      </c>
      <c r="T900" s="0" t="n">
        <f aca="false">IF(AND($A900&gt;=CrashTest!$B$3,$A900&lt;=CrashTest!$C$3),1,IF(AND($A900&gt;=CrashTest!$B$4,$A900&lt;=CrashTest!$C$4),2,IF(AND($A900&gt;=CrashTest!$B$5,$A900&lt;=CrashTest!$C$5),3,IF(AND($A900&gt;=CrashTest!$B$6,$A900&lt;=CrashTest!$C$6),4,IF(AND($A900&gt;=CrashTest!$B$7,$A900&lt;=CrashTest!$C$7),5,0)))))</f>
        <v>3</v>
      </c>
      <c r="U900" s="8" t="n">
        <f aca="false">IF(T900=0,"",IF(T899=T900,MAX(U899,B900),B900))</f>
        <v>2936.76534658095</v>
      </c>
      <c r="V900" s="9" t="n">
        <f aca="false">IF(T900=0,"",B900/U900-1)</f>
        <v>-0.638358468381142</v>
      </c>
      <c r="W900" s="8" t="n">
        <f aca="false">IF(T900=0,"",IF(T899=T900,MAX(W899,F900),F900))</f>
        <v>191.965485861638</v>
      </c>
      <c r="X900" s="9" t="n">
        <f aca="false">IF(T900=0,"",F900/W900-1)</f>
        <v>-0.0854647648447336</v>
      </c>
    </row>
    <row r="901" customFormat="false" ht="15" hidden="false" customHeight="false" outlineLevel="0" collapsed="false">
      <c r="A901" s="5" t="n">
        <v>44729</v>
      </c>
      <c r="B901" s="6" t="n">
        <v>1087.0124880187</v>
      </c>
      <c r="C901" s="7" t="n">
        <v>65.49742874</v>
      </c>
      <c r="D901" s="0" t="n">
        <f aca="false">INT((ROW()-3)/30)</f>
        <v>29</v>
      </c>
      <c r="E901" s="0" t="n">
        <f aca="false">2+30*D901</f>
        <v>872</v>
      </c>
      <c r="F901" s="8" t="n">
        <f aca="false">INDEX($F:$F,$E901)*(2*B901/INDEX($B:$B,$E901)-C901/INDEX($C:$C,$E901))</f>
        <v>177.350134596434</v>
      </c>
      <c r="G901" s="9" t="n">
        <f aca="false">B901/B900-1</f>
        <v>0.02349797242798</v>
      </c>
      <c r="H901" s="9" t="n">
        <f aca="false">F901/F900-1</f>
        <v>0.0102013100684668</v>
      </c>
      <c r="I901" s="9" t="n">
        <f aca="false">LN(B901/B900)</f>
        <v>0.0232261450991502</v>
      </c>
      <c r="J901" s="9" t="n">
        <f aca="false">LN(F901/F900)</f>
        <v>0.010149627891666</v>
      </c>
      <c r="K901" s="9" t="n">
        <f aca="false">F901/F894-1</f>
        <v>-0.00851132146733769</v>
      </c>
      <c r="L901" s="9" t="n">
        <f aca="false">F901/F871-1</f>
        <v>-0.0472496819097659</v>
      </c>
      <c r="M901" s="9" t="n">
        <f aca="false">B901/B894-1</f>
        <v>-0.346159120193236</v>
      </c>
      <c r="N901" s="9" t="n">
        <f aca="false">B901/B871-1</f>
        <v>-0.434144715156054</v>
      </c>
      <c r="O901" s="8" t="n">
        <f aca="false">MAX(O900,F901)</f>
        <v>210.637827878512</v>
      </c>
      <c r="P901" s="9" t="n">
        <f aca="false">F901/O901-1</f>
        <v>-0.158032835874463</v>
      </c>
      <c r="Q901" s="8" t="n">
        <f aca="false">MAX(Q900,B901)</f>
        <v>4811.1564628872</v>
      </c>
      <c r="R901" s="9" t="n">
        <f aca="false">B901/Q901-1</f>
        <v>-0.774064199241116</v>
      </c>
      <c r="S901" s="9" t="n">
        <f aca="false">B901/INDEX($B:$B,$E901)-1</f>
        <v>-0.460906843071279</v>
      </c>
      <c r="T901" s="0" t="n">
        <f aca="false">IF(AND($A901&gt;=CrashTest!$B$3,$A901&lt;=CrashTest!$C$3),1,IF(AND($A901&gt;=CrashTest!$B$4,$A901&lt;=CrashTest!$C$4),2,IF(AND($A901&gt;=CrashTest!$B$5,$A901&lt;=CrashTest!$C$5),3,IF(AND($A901&gt;=CrashTest!$B$6,$A901&lt;=CrashTest!$C$6),4,IF(AND($A901&gt;=CrashTest!$B$7,$A901&lt;=CrashTest!$C$7),5,0)))))</f>
        <v>3</v>
      </c>
      <c r="U901" s="8" t="n">
        <f aca="false">IF(T901=0,"",IF(T900=T901,MAX(U900,B901),B901))</f>
        <v>2936.76534658095</v>
      </c>
      <c r="V901" s="9" t="n">
        <f aca="false">IF(T901=0,"",B901/U901-1)</f>
        <v>-0.62986062564235</v>
      </c>
      <c r="W901" s="8" t="n">
        <f aca="false">IF(T901=0,"",IF(T900=T901,MAX(W900,F901),F901))</f>
        <v>191.965485861638</v>
      </c>
      <c r="X901" s="9" t="n">
        <f aca="false">IF(T901=0,"",F901/W901-1)</f>
        <v>-0.0761353073423766</v>
      </c>
    </row>
    <row r="902" customFormat="false" ht="15" hidden="false" customHeight="false" outlineLevel="0" collapsed="false">
      <c r="A902" s="5" t="n">
        <v>44730</v>
      </c>
      <c r="B902" s="6" t="n">
        <v>992.790097311514</v>
      </c>
      <c r="C902" s="7" t="n">
        <v>7.067938893</v>
      </c>
      <c r="D902" s="0" t="n">
        <f aca="false">INT((ROW()-3)/30)</f>
        <v>29</v>
      </c>
      <c r="E902" s="0" t="n">
        <f aca="false">2+30*D902</f>
        <v>872</v>
      </c>
      <c r="F902" s="8" t="n">
        <f aca="false">INDEX($F:$F,$E902)*(2*B902/INDEX($B:$B,$E902)-C902/INDEX($C:$C,$E902))</f>
        <v>181.02015089389</v>
      </c>
      <c r="G902" s="9" t="n">
        <f aca="false">B902/B901-1</f>
        <v>-0.086680136379045</v>
      </c>
      <c r="H902" s="9" t="n">
        <f aca="false">F902/F901-1</f>
        <v>0.020693620029145</v>
      </c>
      <c r="I902" s="9" t="n">
        <f aca="false">LN(B902/B901)</f>
        <v>-0.0906691162371499</v>
      </c>
      <c r="J902" s="9" t="n">
        <f aca="false">LN(F902/F901)</f>
        <v>0.0204824158240097</v>
      </c>
      <c r="K902" s="9" t="n">
        <f aca="false">F902/F895-1</f>
        <v>0.0198406100745541</v>
      </c>
      <c r="L902" s="9" t="n">
        <f aca="false">F902/F872-1</f>
        <v>-0.0289575564591911</v>
      </c>
      <c r="M902" s="9" t="n">
        <f aca="false">B902/B895-1</f>
        <v>-0.350905845260184</v>
      </c>
      <c r="N902" s="9" t="n">
        <f aca="false">B902/B872-1</f>
        <v>-0.50763551143487</v>
      </c>
      <c r="O902" s="8" t="n">
        <f aca="false">MAX(O901,F902)</f>
        <v>210.637827878512</v>
      </c>
      <c r="P902" s="9" t="n">
        <f aca="false">F902/O902-1</f>
        <v>-0.140609487303032</v>
      </c>
      <c r="Q902" s="8" t="n">
        <f aca="false">MAX(Q901,B902)</f>
        <v>4811.1564628872</v>
      </c>
      <c r="R902" s="9" t="n">
        <f aca="false">B902/Q902-1</f>
        <v>-0.793648345263805</v>
      </c>
      <c r="S902" s="9" t="n">
        <f aca="false">B902/INDEX($B:$B,$E902)-1</f>
        <v>-0.50763551143487</v>
      </c>
      <c r="T902" s="0" t="n">
        <f aca="false">IF(AND($A902&gt;=CrashTest!$B$3,$A902&lt;=CrashTest!$C$3),1,IF(AND($A902&gt;=CrashTest!$B$4,$A902&lt;=CrashTest!$C$4),2,IF(AND($A902&gt;=CrashTest!$B$5,$A902&lt;=CrashTest!$C$5),3,IF(AND($A902&gt;=CrashTest!$B$6,$A902&lt;=CrashTest!$C$6),4,IF(AND($A902&gt;=CrashTest!$B$7,$A902&lt;=CrashTest!$C$7),5,0)))))</f>
        <v>3</v>
      </c>
      <c r="U902" s="8" t="n">
        <f aca="false">IF(T902=0,"",IF(T901=T902,MAX(U901,B902),B902))</f>
        <v>2936.76534658095</v>
      </c>
      <c r="V902" s="9" t="n">
        <f aca="false">IF(T902=0,"",B902/U902-1)</f>
        <v>-0.661944357090926</v>
      </c>
      <c r="W902" s="8" t="n">
        <f aca="false">IF(T902=0,"",IF(T901=T902,MAX(W901,F902),F902))</f>
        <v>191.965485861638</v>
      </c>
      <c r="X902" s="9" t="n">
        <f aca="false">IF(T902=0,"",F902/W902-1)</f>
        <v>-0.057017202434177</v>
      </c>
    </row>
    <row r="903" customFormat="false" ht="15" hidden="false" customHeight="false" outlineLevel="0" collapsed="false">
      <c r="A903" s="5" t="n">
        <v>44731</v>
      </c>
      <c r="B903" s="6" t="n">
        <v>1124.3688886616</v>
      </c>
      <c r="C903" s="7" t="n">
        <v>8.843357017</v>
      </c>
      <c r="D903" s="0" t="n">
        <f aca="false">INT((ROW()-3)/30)</f>
        <v>30</v>
      </c>
      <c r="E903" s="0" t="n">
        <f aca="false">2+30*D903</f>
        <v>902</v>
      </c>
      <c r="F903" s="8" t="n">
        <f aca="false">INDEX($F:$F,$E903)*(2*B903/INDEX($B:$B,$E903)-C903/INDEX($C:$C,$E903))</f>
        <v>183.531898042282</v>
      </c>
      <c r="G903" s="9" t="n">
        <f aca="false">B903/B902-1</f>
        <v>0.132534351124576</v>
      </c>
      <c r="H903" s="9" t="n">
        <f aca="false">F903/F902-1</f>
        <v>0.0138755112952296</v>
      </c>
      <c r="I903" s="9" t="n">
        <f aca="false">LN(B903/B902)</f>
        <v>0.124457910033873</v>
      </c>
      <c r="J903" s="9" t="n">
        <f aca="false">LN(F903/F902)</f>
        <v>0.0137801277063381</v>
      </c>
      <c r="K903" s="9" t="n">
        <f aca="false">F903/F896-1</f>
        <v>0.0172424591238127</v>
      </c>
      <c r="L903" s="9" t="n">
        <f aca="false">F903/F873-1</f>
        <v>-0.0173818181068166</v>
      </c>
      <c r="M903" s="9" t="n">
        <f aca="false">B903/B896-1</f>
        <v>-0.224239384193933</v>
      </c>
      <c r="N903" s="9" t="n">
        <f aca="false">B903/B873-1</f>
        <v>-0.426936147509212</v>
      </c>
      <c r="O903" s="8" t="n">
        <f aca="false">MAX(O902,F903)</f>
        <v>210.637827878512</v>
      </c>
      <c r="P903" s="9" t="n">
        <f aca="false">F903/O903-1</f>
        <v>-0.128685004537092</v>
      </c>
      <c r="Q903" s="8" t="n">
        <f aca="false">MAX(Q902,B903)</f>
        <v>4811.1564628872</v>
      </c>
      <c r="R903" s="9" t="n">
        <f aca="false">B903/Q903-1</f>
        <v>-0.766299662599861</v>
      </c>
      <c r="S903" s="9" t="n">
        <f aca="false">B903/INDEX($B:$B,$E903)-1</f>
        <v>0.132534351124576</v>
      </c>
      <c r="T903" s="0" t="n">
        <f aca="false">IF(AND($A903&gt;=CrashTest!$B$3,$A903&lt;=CrashTest!$C$3),1,IF(AND($A903&gt;=CrashTest!$B$4,$A903&lt;=CrashTest!$C$4),2,IF(AND($A903&gt;=CrashTest!$B$5,$A903&lt;=CrashTest!$C$5),3,IF(AND($A903&gt;=CrashTest!$B$6,$A903&lt;=CrashTest!$C$6),4,IF(AND($A903&gt;=CrashTest!$B$7,$A903&lt;=CrashTest!$C$7),5,0)))))</f>
        <v>3</v>
      </c>
      <c r="U903" s="8" t="n">
        <f aca="false">IF(T903=0,"",IF(T902=T903,MAX(U902,B903),B903))</f>
        <v>2936.76534658095</v>
      </c>
      <c r="V903" s="9" t="n">
        <f aca="false">IF(T903=0,"",B903/U903-1)</f>
        <v>-0.61714037181397</v>
      </c>
      <c r="W903" s="8" t="n">
        <f aca="false">IF(T903=0,"",IF(T902=T903,MAX(W902,F903),F903))</f>
        <v>191.965485861638</v>
      </c>
      <c r="X903" s="9" t="n">
        <f aca="false">IF(T903=0,"",F903/W903-1)</f>
        <v>-0.0439328339753451</v>
      </c>
    </row>
    <row r="904" customFormat="false" ht="15" hidden="false" customHeight="false" outlineLevel="0" collapsed="false">
      <c r="A904" s="5" t="n">
        <v>44732</v>
      </c>
      <c r="B904" s="6" t="n">
        <v>1122.38415809468</v>
      </c>
      <c r="C904" s="7" t="n">
        <v>8.830264329</v>
      </c>
      <c r="D904" s="0" t="n">
        <f aca="false">INT((ROW()-3)/30)</f>
        <v>30</v>
      </c>
      <c r="E904" s="0" t="n">
        <f aca="false">2+30*D904</f>
        <v>902</v>
      </c>
      <c r="F904" s="8" t="n">
        <f aca="false">INDEX($F:$F,$E904)*(2*B904/INDEX($B:$B,$E904)-C904/INDEX($C:$C,$E904))</f>
        <v>183.143449972658</v>
      </c>
      <c r="G904" s="9" t="n">
        <f aca="false">B904/B903-1</f>
        <v>-0.00176519520144547</v>
      </c>
      <c r="H904" s="9" t="n">
        <f aca="false">F904/F903-1</f>
        <v>-0.00211651529662216</v>
      </c>
      <c r="I904" s="9" t="n">
        <f aca="false">LN(B904/B903)</f>
        <v>-0.00176675499432461</v>
      </c>
      <c r="J904" s="9" t="n">
        <f aca="false">LN(F904/F903)</f>
        <v>-0.00211875828055462</v>
      </c>
      <c r="K904" s="9" t="n">
        <f aca="false">F904/F897-1</f>
        <v>0.0523485481619022</v>
      </c>
      <c r="L904" s="9" t="n">
        <f aca="false">F904/F874-1</f>
        <v>-0.0166997818733017</v>
      </c>
      <c r="M904" s="9" t="n">
        <f aca="false">B904/B897-1</f>
        <v>-0.0585319715210669</v>
      </c>
      <c r="N904" s="9" t="n">
        <f aca="false">B904/B874-1</f>
        <v>-0.431351371101605</v>
      </c>
      <c r="O904" s="8" t="n">
        <f aca="false">MAX(O903,F904)</f>
        <v>210.637827878512</v>
      </c>
      <c r="P904" s="9" t="n">
        <f aca="false">F904/O904-1</f>
        <v>-0.130529156053166</v>
      </c>
      <c r="Q904" s="8" t="n">
        <f aca="false">MAX(Q903,B904)</f>
        <v>4811.1564628872</v>
      </c>
      <c r="R904" s="9" t="n">
        <f aca="false">B904/Q904-1</f>
        <v>-0.766712189314015</v>
      </c>
      <c r="S904" s="9" t="n">
        <f aca="false">B904/INDEX($B:$B,$E904)-1</f>
        <v>0.130535206922499</v>
      </c>
      <c r="T904" s="0" t="n">
        <f aca="false">IF(AND($A904&gt;=CrashTest!$B$3,$A904&lt;=CrashTest!$C$3),1,IF(AND($A904&gt;=CrashTest!$B$4,$A904&lt;=CrashTest!$C$4),2,IF(AND($A904&gt;=CrashTest!$B$5,$A904&lt;=CrashTest!$C$5),3,IF(AND($A904&gt;=CrashTest!$B$6,$A904&lt;=CrashTest!$C$6),4,IF(AND($A904&gt;=CrashTest!$B$7,$A904&lt;=CrashTest!$C$7),5,0)))))</f>
        <v>3</v>
      </c>
      <c r="U904" s="8" t="n">
        <f aca="false">IF(T904=0,"",IF(T903=T904,MAX(U903,B904),B904))</f>
        <v>2936.76534658095</v>
      </c>
      <c r="V904" s="9" t="n">
        <f aca="false">IF(T904=0,"",B904/U904-1)</f>
        <v>-0.617816193792471</v>
      </c>
      <c r="W904" s="8" t="n">
        <f aca="false">IF(T904=0,"",IF(T903=T904,MAX(W903,F904),F904))</f>
        <v>191.965485861638</v>
      </c>
      <c r="X904" s="9" t="n">
        <f aca="false">IF(T904=0,"",F904/W904-1)</f>
        <v>-0.0459563647568345</v>
      </c>
    </row>
    <row r="905" customFormat="false" ht="15" hidden="false" customHeight="false" outlineLevel="0" collapsed="false">
      <c r="A905" s="5" t="n">
        <v>44733</v>
      </c>
      <c r="B905" s="6" t="n">
        <v>1124.80054354179</v>
      </c>
      <c r="C905" s="7" t="n">
        <v>8.788245685</v>
      </c>
      <c r="D905" s="0" t="n">
        <f aca="false">INT((ROW()-3)/30)</f>
        <v>30</v>
      </c>
      <c r="E905" s="0" t="n">
        <f aca="false">2+30*D905</f>
        <v>902</v>
      </c>
      <c r="F905" s="8" t="n">
        <f aca="false">INDEX($F:$F,$E905)*(2*B905/INDEX($B:$B,$E905)-C905/INDEX($C:$C,$E905))</f>
        <v>185.100790451314</v>
      </c>
      <c r="G905" s="9" t="n">
        <f aca="false">B905/B904-1</f>
        <v>0.00215290409231339</v>
      </c>
      <c r="H905" s="9" t="n">
        <f aca="false">F905/F904-1</f>
        <v>0.010687471918591</v>
      </c>
      <c r="I905" s="9" t="n">
        <f aca="false">LN(B905/B904)</f>
        <v>0.00215058991517045</v>
      </c>
      <c r="J905" s="9" t="n">
        <f aca="false">LN(F905/F904)</f>
        <v>0.0106307645715626</v>
      </c>
      <c r="K905" s="9" t="n">
        <f aca="false">F905/F898-1</f>
        <v>0.0484456568928626</v>
      </c>
      <c r="L905" s="9" t="n">
        <f aca="false">F905/F875-1</f>
        <v>-0.0146327560283717</v>
      </c>
      <c r="M905" s="9" t="n">
        <f aca="false">B905/B898-1</f>
        <v>-0.0669772335471096</v>
      </c>
      <c r="N905" s="9" t="n">
        <f aca="false">B905/B875-1</f>
        <v>-0.449858140157781</v>
      </c>
      <c r="O905" s="8" t="n">
        <f aca="false">MAX(O904,F905)</f>
        <v>210.637827878512</v>
      </c>
      <c r="P905" s="9" t="n">
        <f aca="false">F905/O905-1</f>
        <v>-0.12123671082445</v>
      </c>
      <c r="Q905" s="8" t="n">
        <f aca="false">MAX(Q904,B905)</f>
        <v>4811.1564628872</v>
      </c>
      <c r="R905" s="9" t="n">
        <f aca="false">B905/Q905-1</f>
        <v>-0.766209943031703</v>
      </c>
      <c r="S905" s="9" t="n">
        <f aca="false">B905/INDEX($B:$B,$E905)-1</f>
        <v>0.132969140795987</v>
      </c>
      <c r="T905" s="0" t="n">
        <f aca="false">IF(AND($A905&gt;=CrashTest!$B$3,$A905&lt;=CrashTest!$C$3),1,IF(AND($A905&gt;=CrashTest!$B$4,$A905&lt;=CrashTest!$C$4),2,IF(AND($A905&gt;=CrashTest!$B$5,$A905&lt;=CrashTest!$C$5),3,IF(AND($A905&gt;=CrashTest!$B$6,$A905&lt;=CrashTest!$C$6),4,IF(AND($A905&gt;=CrashTest!$B$7,$A905&lt;=CrashTest!$C$7),5,0)))))</f>
        <v>3</v>
      </c>
      <c r="U905" s="8" t="n">
        <f aca="false">IF(T905=0,"",IF(T904=T905,MAX(U904,B905),B905))</f>
        <v>2936.76534658095</v>
      </c>
      <c r="V905" s="9" t="n">
        <f aca="false">IF(T905=0,"",B905/U905-1)</f>
        <v>-0.616993388712071</v>
      </c>
      <c r="W905" s="8" t="n">
        <f aca="false">IF(T905=0,"",IF(T904=T905,MAX(W904,F905),F905))</f>
        <v>191.965485861638</v>
      </c>
      <c r="X905" s="9" t="n">
        <f aca="false">IF(T905=0,"",F905/W905-1)</f>
        <v>-0.0357600501960628</v>
      </c>
    </row>
    <row r="906" customFormat="false" ht="15" hidden="false" customHeight="false" outlineLevel="0" collapsed="false">
      <c r="A906" s="5" t="n">
        <v>44734</v>
      </c>
      <c r="B906" s="6" t="n">
        <v>1052.48545265926</v>
      </c>
      <c r="C906" s="7" t="n">
        <v>7.76514296</v>
      </c>
      <c r="D906" s="0" t="n">
        <f aca="false">INT((ROW()-3)/30)</f>
        <v>30</v>
      </c>
      <c r="E906" s="0" t="n">
        <f aca="false">2+30*D906</f>
        <v>902</v>
      </c>
      <c r="F906" s="8" t="n">
        <f aca="false">INDEX($F:$F,$E906)*(2*B906/INDEX($B:$B,$E906)-C906/INDEX($C:$C,$E906))</f>
        <v>184.932822436723</v>
      </c>
      <c r="G906" s="9" t="n">
        <f aca="false">B906/B905-1</f>
        <v>-0.064291479318478</v>
      </c>
      <c r="H906" s="9" t="n">
        <f aca="false">F906/F905-1</f>
        <v>-0.000907440828222583</v>
      </c>
      <c r="I906" s="9" t="n">
        <f aca="false">LN(B906/B905)</f>
        <v>-0.0664512605308494</v>
      </c>
      <c r="J906" s="9" t="n">
        <f aca="false">LN(F906/F905)</f>
        <v>-0.000907852801897624</v>
      </c>
      <c r="K906" s="9" t="n">
        <f aca="false">F906/F899-1</f>
        <v>0.0536432595146672</v>
      </c>
      <c r="L906" s="9" t="n">
        <f aca="false">F906/F876-1</f>
        <v>-0.00546985432909342</v>
      </c>
      <c r="M906" s="9" t="n">
        <f aca="false">B906/B899-1</f>
        <v>-0.14329286920442</v>
      </c>
      <c r="N906" s="9" t="n">
        <f aca="false">B906/B876-1</f>
        <v>-0.465911642588905</v>
      </c>
      <c r="O906" s="8" t="n">
        <f aca="false">MAX(O905,F906)</f>
        <v>210.637827878512</v>
      </c>
      <c r="P906" s="9" t="n">
        <f aca="false">F906/O906-1</f>
        <v>-0.122034136511391</v>
      </c>
      <c r="Q906" s="8" t="n">
        <f aca="false">MAX(Q905,B906)</f>
        <v>4811.1564628872</v>
      </c>
      <c r="R906" s="9" t="n">
        <f aca="false">B906/Q906-1</f>
        <v>-0.781240651644146</v>
      </c>
      <c r="S906" s="9" t="n">
        <f aca="false">B906/INDEX($B:$B,$E906)-1</f>
        <v>0.0601288787120275</v>
      </c>
      <c r="T906" s="0" t="n">
        <f aca="false">IF(AND($A906&gt;=CrashTest!$B$3,$A906&lt;=CrashTest!$C$3),1,IF(AND($A906&gt;=CrashTest!$B$4,$A906&lt;=CrashTest!$C$4),2,IF(AND($A906&gt;=CrashTest!$B$5,$A906&lt;=CrashTest!$C$5),3,IF(AND($A906&gt;=CrashTest!$B$6,$A906&lt;=CrashTest!$C$6),4,IF(AND($A906&gt;=CrashTest!$B$7,$A906&lt;=CrashTest!$C$7),5,0)))))</f>
        <v>3</v>
      </c>
      <c r="U906" s="8" t="n">
        <f aca="false">IF(T906=0,"",IF(T905=T906,MAX(U905,B906),B906))</f>
        <v>2936.76534658095</v>
      </c>
      <c r="V906" s="9" t="n">
        <f aca="false">IF(T906=0,"",B906/U906-1)</f>
        <v>-0.641617450340529</v>
      </c>
      <c r="W906" s="8" t="n">
        <f aca="false">IF(T906=0,"",IF(T905=T906,MAX(W905,F906),F906))</f>
        <v>191.965485861638</v>
      </c>
      <c r="X906" s="9" t="n">
        <f aca="false">IF(T906=0,"",F906/W906-1)</f>
        <v>-0.036635040894718</v>
      </c>
    </row>
    <row r="907" customFormat="false" ht="15" hidden="false" customHeight="false" outlineLevel="0" collapsed="false">
      <c r="A907" s="5" t="n">
        <v>44735</v>
      </c>
      <c r="B907" s="6" t="n">
        <v>1144.74839117475</v>
      </c>
      <c r="C907" s="7" t="n">
        <v>9.019094409</v>
      </c>
      <c r="D907" s="0" t="n">
        <f aca="false">INT((ROW()-3)/30)</f>
        <v>30</v>
      </c>
      <c r="E907" s="0" t="n">
        <f aca="false">2+30*D907</f>
        <v>902</v>
      </c>
      <c r="F907" s="8" t="n">
        <f aca="false">INDEX($F:$F,$E907)*(2*B907/INDEX($B:$B,$E907)-C907/INDEX($C:$C,$E907))</f>
        <v>186.462792606163</v>
      </c>
      <c r="G907" s="9" t="n">
        <f aca="false">B907/B906-1</f>
        <v>0.0876619608208114</v>
      </c>
      <c r="H907" s="9" t="n">
        <f aca="false">F907/F906-1</f>
        <v>0.00827311317310286</v>
      </c>
      <c r="I907" s="9" t="n">
        <f aca="false">LN(B907/B906)</f>
        <v>0.0840304023822078</v>
      </c>
      <c r="J907" s="9" t="n">
        <f aca="false">LN(F907/F906)</f>
        <v>0.00823907855828136</v>
      </c>
      <c r="K907" s="9" t="n">
        <f aca="false">F907/F900-1</f>
        <v>0.0621077779185315</v>
      </c>
      <c r="L907" s="9" t="n">
        <f aca="false">F907/F877-1</f>
        <v>0.00194160529957577</v>
      </c>
      <c r="M907" s="9" t="n">
        <f aca="false">B907/B900-1</f>
        <v>0.0778603467961196</v>
      </c>
      <c r="N907" s="9" t="n">
        <f aca="false">B907/B877-1</f>
        <v>-0.42120243807355</v>
      </c>
      <c r="O907" s="8" t="n">
        <f aca="false">MAX(O906,F907)</f>
        <v>210.637827878512</v>
      </c>
      <c r="P907" s="9" t="n">
        <f aca="false">F907/O907-1</f>
        <v>-0.114770625560629</v>
      </c>
      <c r="Q907" s="8" t="n">
        <f aca="false">MAX(Q906,B907)</f>
        <v>4811.1564628872</v>
      </c>
      <c r="R907" s="9" t="n">
        <f aca="false">B907/Q907-1</f>
        <v>-0.762063778219389</v>
      </c>
      <c r="S907" s="9" t="n">
        <f aca="false">B907/INDEX($B:$B,$E907)-1</f>
        <v>0.153061854942692</v>
      </c>
      <c r="T907" s="0" t="n">
        <f aca="false">IF(AND($A907&gt;=CrashTest!$B$3,$A907&lt;=CrashTest!$C$3),1,IF(AND($A907&gt;=CrashTest!$B$4,$A907&lt;=CrashTest!$C$4),2,IF(AND($A907&gt;=CrashTest!$B$5,$A907&lt;=CrashTest!$C$5),3,IF(AND($A907&gt;=CrashTest!$B$6,$A907&lt;=CrashTest!$C$6),4,IF(AND($A907&gt;=CrashTest!$B$7,$A907&lt;=CrashTest!$C$7),5,0)))))</f>
        <v>3</v>
      </c>
      <c r="U907" s="8" t="n">
        <f aca="false">IF(T907=0,"",IF(T906=T907,MAX(U906,B907),B907))</f>
        <v>2936.76534658095</v>
      </c>
      <c r="V907" s="9" t="n">
        <f aca="false">IF(T907=0,"",B907/U907-1)</f>
        <v>-0.610200933313418</v>
      </c>
      <c r="W907" s="8" t="n">
        <f aca="false">IF(T907=0,"",IF(T906=T907,MAX(W906,F907),F907))</f>
        <v>191.965485861638</v>
      </c>
      <c r="X907" s="9" t="n">
        <f aca="false">IF(T907=0,"",F907/W907-1)</f>
        <v>-0.0286650135610383</v>
      </c>
    </row>
    <row r="908" customFormat="false" ht="15" hidden="false" customHeight="false" outlineLevel="0" collapsed="false">
      <c r="A908" s="5" t="n">
        <v>44736</v>
      </c>
      <c r="B908" s="6" t="n">
        <v>1233.92042811221</v>
      </c>
      <c r="C908" s="7" t="n">
        <v>10.07463169</v>
      </c>
      <c r="D908" s="0" t="n">
        <f aca="false">INT((ROW()-3)/30)</f>
        <v>30</v>
      </c>
      <c r="E908" s="0" t="n">
        <f aca="false">2+30*D908</f>
        <v>902</v>
      </c>
      <c r="F908" s="8" t="n">
        <f aca="false">INDEX($F:$F,$E908)*(2*B908/INDEX($B:$B,$E908)-C908/INDEX($C:$C,$E908))</f>
        <v>191.947279326043</v>
      </c>
      <c r="G908" s="9" t="n">
        <f aca="false">B908/B907-1</f>
        <v>0.0778966256907783</v>
      </c>
      <c r="H908" s="9" t="n">
        <f aca="false">F908/F907-1</f>
        <v>0.0294133035509363</v>
      </c>
      <c r="I908" s="9" t="n">
        <f aca="false">LN(B908/B907)</f>
        <v>0.0750115733531743</v>
      </c>
      <c r="J908" s="9" t="n">
        <f aca="false">LN(F908/F907)</f>
        <v>0.0289890317501874</v>
      </c>
      <c r="K908" s="9" t="n">
        <f aca="false">F908/F901-1</f>
        <v>0.0823069278341737</v>
      </c>
      <c r="L908" s="9" t="n">
        <f aca="false">F908/F878-1</f>
        <v>0.0311531084155354</v>
      </c>
      <c r="M908" s="9" t="n">
        <f aca="false">B908/B901-1</f>
        <v>0.135148346235911</v>
      </c>
      <c r="N908" s="9" t="n">
        <f aca="false">B908/B878-1</f>
        <v>-0.365374464615492</v>
      </c>
      <c r="O908" s="8" t="n">
        <f aca="false">MAX(O907,F908)</f>
        <v>210.637827878512</v>
      </c>
      <c r="P908" s="9" t="n">
        <f aca="false">F908/O908-1</f>
        <v>-0.0887331052580385</v>
      </c>
      <c r="Q908" s="8" t="n">
        <f aca="false">MAX(Q907,B908)</f>
        <v>4811.1564628872</v>
      </c>
      <c r="R908" s="9" t="n">
        <f aca="false">B908/Q908-1</f>
        <v>-0.743529349413067</v>
      </c>
      <c r="S908" s="9" t="n">
        <f aca="false">B908/INDEX($B:$B,$E908)-1</f>
        <v>0.242881482655477</v>
      </c>
      <c r="T908" s="0" t="n">
        <f aca="false">IF(AND($A908&gt;=CrashTest!$B$3,$A908&lt;=CrashTest!$C$3),1,IF(AND($A908&gt;=CrashTest!$B$4,$A908&lt;=CrashTest!$C$4),2,IF(AND($A908&gt;=CrashTest!$B$5,$A908&lt;=CrashTest!$C$5),3,IF(AND($A908&gt;=CrashTest!$B$6,$A908&lt;=CrashTest!$C$6),4,IF(AND($A908&gt;=CrashTest!$B$7,$A908&lt;=CrashTest!$C$7),5,0)))))</f>
        <v>3</v>
      </c>
      <c r="U908" s="8" t="n">
        <f aca="false">IF(T908=0,"",IF(T907=T908,MAX(U907,B908),B908))</f>
        <v>2936.76534658095</v>
      </c>
      <c r="V908" s="9" t="n">
        <f aca="false">IF(T908=0,"",B908/U908-1)</f>
        <v>-0.579836901321119</v>
      </c>
      <c r="W908" s="8" t="n">
        <f aca="false">IF(T908=0,"",IF(T907=T908,MAX(W907,F908),F908))</f>
        <v>191.965485861638</v>
      </c>
      <c r="X908" s="9" t="n">
        <f aca="false">IF(T908=0,"",F908/W908-1)</f>
        <v>-9.48427552646125E-005</v>
      </c>
    </row>
    <row r="909" customFormat="false" ht="15" hidden="false" customHeight="false" outlineLevel="0" collapsed="false">
      <c r="A909" s="5" t="n">
        <v>44737</v>
      </c>
      <c r="B909" s="6" t="n">
        <v>1242.46349766219</v>
      </c>
      <c r="C909" s="7" t="n">
        <v>10.29083849</v>
      </c>
      <c r="D909" s="0" t="n">
        <f aca="false">INT((ROW()-3)/30)</f>
        <v>30</v>
      </c>
      <c r="E909" s="0" t="n">
        <f aca="false">2+30*D909</f>
        <v>902</v>
      </c>
      <c r="F909" s="8" t="n">
        <f aca="false">INDEX($F:$F,$E909)*(2*B909/INDEX($B:$B,$E909)-C909/INDEX($C:$C,$E909))</f>
        <v>189.525307254306</v>
      </c>
      <c r="G909" s="9" t="n">
        <f aca="false">B909/B908-1</f>
        <v>0.0069235173965394</v>
      </c>
      <c r="H909" s="9" t="n">
        <f aca="false">F909/F908-1</f>
        <v>-0.0126179025836726</v>
      </c>
      <c r="I909" s="9" t="n">
        <f aca="false">LN(B909/B908)</f>
        <v>0.00689965990517326</v>
      </c>
      <c r="J909" s="9" t="n">
        <f aca="false">LN(F909/F908)</f>
        <v>-0.0126981843564536</v>
      </c>
      <c r="K909" s="9" t="n">
        <f aca="false">F909/F902-1</f>
        <v>0.0469845833097435</v>
      </c>
      <c r="L909" s="9" t="n">
        <f aca="false">F909/F879-1</f>
        <v>0.0179709035996625</v>
      </c>
      <c r="M909" s="9" t="n">
        <f aca="false">B909/B902-1</f>
        <v>0.251486594222479</v>
      </c>
      <c r="N909" s="9" t="n">
        <f aca="false">B909/B879-1</f>
        <v>-0.312675696862112</v>
      </c>
      <c r="O909" s="8" t="n">
        <f aca="false">MAX(O908,F909)</f>
        <v>210.637827878512</v>
      </c>
      <c r="P909" s="9" t="n">
        <f aca="false">F909/O909-1</f>
        <v>-0.100231382163618</v>
      </c>
      <c r="Q909" s="8" t="n">
        <f aca="false">MAX(Q908,B909)</f>
        <v>4811.1564628872</v>
      </c>
      <c r="R909" s="9" t="n">
        <f aca="false">B909/Q909-1</f>
        <v>-0.741753670402026</v>
      </c>
      <c r="S909" s="9" t="n">
        <f aca="false">B909/INDEX($B:$B,$E909)-1</f>
        <v>0.251486594222479</v>
      </c>
      <c r="T909" s="0" t="n">
        <f aca="false">IF(AND($A909&gt;=CrashTest!$B$3,$A909&lt;=CrashTest!$C$3),1,IF(AND($A909&gt;=CrashTest!$B$4,$A909&lt;=CrashTest!$C$4),2,IF(AND($A909&gt;=CrashTest!$B$5,$A909&lt;=CrashTest!$C$5),3,IF(AND($A909&gt;=CrashTest!$B$6,$A909&lt;=CrashTest!$C$6),4,IF(AND($A909&gt;=CrashTest!$B$7,$A909&lt;=CrashTest!$C$7),5,0)))))</f>
        <v>3</v>
      </c>
      <c r="U909" s="8" t="n">
        <f aca="false">IF(T909=0,"",IF(T908=T909,MAX(U908,B909),B909))</f>
        <v>2936.76534658095</v>
      </c>
      <c r="V909" s="9" t="n">
        <f aca="false">IF(T909=0,"",B909/U909-1)</f>
        <v>-0.576927894798032</v>
      </c>
      <c r="W909" s="8" t="n">
        <f aca="false">IF(T909=0,"",IF(T908=T909,MAX(W908,F909),F909))</f>
        <v>191.965485861638</v>
      </c>
      <c r="X909" s="9" t="n">
        <f aca="false">IF(T909=0,"",F909/W909-1)</f>
        <v>-0.0127115486222905</v>
      </c>
    </row>
    <row r="910" customFormat="false" ht="15" hidden="false" customHeight="false" outlineLevel="0" collapsed="false">
      <c r="A910" s="5" t="n">
        <v>44738</v>
      </c>
      <c r="B910" s="6" t="n">
        <v>1204.22064611338</v>
      </c>
      <c r="C910" s="7" t="n">
        <v>9.697579412</v>
      </c>
      <c r="D910" s="0" t="n">
        <f aca="false">INT((ROW()-3)/30)</f>
        <v>30</v>
      </c>
      <c r="E910" s="0" t="n">
        <f aca="false">2+30*D910</f>
        <v>902</v>
      </c>
      <c r="F910" s="8" t="n">
        <f aca="false">INDEX($F:$F,$E910)*(2*B910/INDEX($B:$B,$E910)-C910/INDEX($C:$C,$E910))</f>
        <v>190.773528564983</v>
      </c>
      <c r="G910" s="9" t="n">
        <f aca="false">B910/B909-1</f>
        <v>-0.0307798592238464</v>
      </c>
      <c r="H910" s="9" t="n">
        <f aca="false">F910/F909-1</f>
        <v>0.00658604029593657</v>
      </c>
      <c r="I910" s="9" t="n">
        <f aca="false">LN(B910/B909)</f>
        <v>-0.0312635094301032</v>
      </c>
      <c r="J910" s="9" t="n">
        <f aca="false">LN(F910/F909)</f>
        <v>0.00656444708984427</v>
      </c>
      <c r="K910" s="9" t="n">
        <f aca="false">F910/F903-1</f>
        <v>0.0394570676811301</v>
      </c>
      <c r="L910" s="9" t="n">
        <f aca="false">F910/F880-1</f>
        <v>0.052197855509744</v>
      </c>
      <c r="M910" s="9" t="n">
        <f aca="false">B910/B903-1</f>
        <v>0.0710191808551659</v>
      </c>
      <c r="N910" s="9" t="n">
        <f aca="false">B910/B880-1</f>
        <v>-0.300391600810493</v>
      </c>
      <c r="O910" s="8" t="n">
        <f aca="false">MAX(O909,F910)</f>
        <v>210.637827878512</v>
      </c>
      <c r="P910" s="9" t="n">
        <f aca="false">F910/O910-1</f>
        <v>-0.0943054697895287</v>
      </c>
      <c r="Q910" s="8" t="n">
        <f aca="false">MAX(Q909,B910)</f>
        <v>4811.1564628872</v>
      </c>
      <c r="R910" s="9" t="n">
        <f aca="false">B910/Q910-1</f>
        <v>-0.749702456072127</v>
      </c>
      <c r="S910" s="9" t="n">
        <f aca="false">B910/INDEX($B:$B,$E910)-1</f>
        <v>0.21296601303178</v>
      </c>
      <c r="T910" s="0" t="n">
        <f aca="false">IF(AND($A910&gt;=CrashTest!$B$3,$A910&lt;=CrashTest!$C$3),1,IF(AND($A910&gt;=CrashTest!$B$4,$A910&lt;=CrashTest!$C$4),2,IF(AND($A910&gt;=CrashTest!$B$5,$A910&lt;=CrashTest!$C$5),3,IF(AND($A910&gt;=CrashTest!$B$6,$A910&lt;=CrashTest!$C$6),4,IF(AND($A910&gt;=CrashTest!$B$7,$A910&lt;=CrashTest!$C$7),5,0)))))</f>
        <v>3</v>
      </c>
      <c r="U910" s="8" t="n">
        <f aca="false">IF(T910=0,"",IF(T909=T910,MAX(U909,B910),B910))</f>
        <v>2936.76534658095</v>
      </c>
      <c r="V910" s="9" t="n">
        <f aca="false">IF(T910=0,"",B910/U910-1)</f>
        <v>-0.589949994637685</v>
      </c>
      <c r="W910" s="8" t="n">
        <f aca="false">IF(T910=0,"",IF(T909=T910,MAX(W909,F910),F910))</f>
        <v>191.965485861638</v>
      </c>
      <c r="X910" s="9" t="n">
        <f aca="false">IF(T910=0,"",F910/W910-1)</f>
        <v>-0.00620922709780403</v>
      </c>
    </row>
    <row r="911" customFormat="false" ht="15" hidden="false" customHeight="false" outlineLevel="0" collapsed="false">
      <c r="A911" s="5" t="n">
        <v>44739</v>
      </c>
      <c r="B911" s="6" t="n">
        <v>1194.90176943308</v>
      </c>
      <c r="C911" s="7" t="n">
        <v>9.591784897</v>
      </c>
      <c r="D911" s="0" t="n">
        <f aca="false">INT((ROW()-3)/30)</f>
        <v>30</v>
      </c>
      <c r="E911" s="0" t="n">
        <f aca="false">2+30*D911</f>
        <v>902</v>
      </c>
      <c r="F911" s="8" t="n">
        <f aca="false">INDEX($F:$F,$E911)*(2*B911/INDEX($B:$B,$E911)-C911/INDEX($C:$C,$E911))</f>
        <v>190.084768893531</v>
      </c>
      <c r="G911" s="9" t="n">
        <f aca="false">B911/B910-1</f>
        <v>-0.00773851263086767</v>
      </c>
      <c r="H911" s="9" t="n">
        <f aca="false">F911/F910-1</f>
        <v>-0.00361035242484886</v>
      </c>
      <c r="I911" s="9" t="n">
        <f aca="false">LN(B911/B910)</f>
        <v>-0.00776861029438413</v>
      </c>
      <c r="J911" s="9" t="n">
        <f aca="false">LN(F911/F910)</f>
        <v>-0.00361688547631683</v>
      </c>
      <c r="K911" s="9" t="n">
        <f aca="false">F911/F904-1</f>
        <v>0.0379009946678952</v>
      </c>
      <c r="L911" s="9" t="n">
        <f aca="false">F911/F881-1</f>
        <v>0.0361357641900932</v>
      </c>
      <c r="M911" s="9" t="n">
        <f aca="false">B911/B904-1</f>
        <v>0.0646103304429238</v>
      </c>
      <c r="N911" s="9" t="n">
        <f aca="false">B911/B881-1</f>
        <v>-0.333818562353182</v>
      </c>
      <c r="O911" s="8" t="n">
        <f aca="false">MAX(O910,F911)</f>
        <v>210.637827878512</v>
      </c>
      <c r="P911" s="9" t="n">
        <f aca="false">F911/O911-1</f>
        <v>-0.0975753462328464</v>
      </c>
      <c r="Q911" s="8" t="n">
        <f aca="false">MAX(Q910,B911)</f>
        <v>4811.1564628872</v>
      </c>
      <c r="R911" s="9" t="n">
        <f aca="false">B911/Q911-1</f>
        <v>-0.751639386777288</v>
      </c>
      <c r="S911" s="9" t="n">
        <f aca="false">B911/INDEX($B:$B,$E911)-1</f>
        <v>0.20357946021912</v>
      </c>
      <c r="T911" s="0" t="n">
        <f aca="false">IF(AND($A911&gt;=CrashTest!$B$3,$A911&lt;=CrashTest!$C$3),1,IF(AND($A911&gt;=CrashTest!$B$4,$A911&lt;=CrashTest!$C$4),2,IF(AND($A911&gt;=CrashTest!$B$5,$A911&lt;=CrashTest!$C$5),3,IF(AND($A911&gt;=CrashTest!$B$6,$A911&lt;=CrashTest!$C$6),4,IF(AND($A911&gt;=CrashTest!$B$7,$A911&lt;=CrashTest!$C$7),5,0)))))</f>
        <v>3</v>
      </c>
      <c r="U911" s="8" t="n">
        <f aca="false">IF(T911=0,"",IF(T910=T911,MAX(U910,B911),B911))</f>
        <v>2936.76534658095</v>
      </c>
      <c r="V911" s="9" t="n">
        <f aca="false">IF(T911=0,"",B911/U911-1)</f>
        <v>-0.593123171783468</v>
      </c>
      <c r="W911" s="8" t="n">
        <f aca="false">IF(T911=0,"",IF(T910=T911,MAX(W910,F911),F911))</f>
        <v>191.965485861638</v>
      </c>
      <c r="X911" s="9" t="n">
        <f aca="false">IF(T911=0,"",F911/W911-1)</f>
        <v>-0.00979716202454384</v>
      </c>
    </row>
    <row r="912" customFormat="false" ht="15" hidden="false" customHeight="false" outlineLevel="0" collapsed="false">
      <c r="A912" s="5" t="n">
        <v>44740</v>
      </c>
      <c r="B912" s="6" t="n">
        <v>1142.80152688486</v>
      </c>
      <c r="C912" s="7" t="n">
        <v>8.950862852</v>
      </c>
      <c r="D912" s="0" t="n">
        <f aca="false">INT((ROW()-3)/30)</f>
        <v>30</v>
      </c>
      <c r="E912" s="0" t="n">
        <f aca="false">2+30*D912</f>
        <v>902</v>
      </c>
      <c r="F912" s="8" t="n">
        <f aca="false">INDEX($F:$F,$E912)*(2*B912/INDEX($B:$B,$E912)-C912/INDEX($C:$C,$E912))</f>
        <v>187.500339501753</v>
      </c>
      <c r="G912" s="9" t="n">
        <f aca="false">B912/B911-1</f>
        <v>-0.0436021134799548</v>
      </c>
      <c r="H912" s="9" t="n">
        <f aca="false">F912/F911-1</f>
        <v>-0.01359619398662</v>
      </c>
      <c r="I912" s="9" t="n">
        <f aca="false">LN(B912/B911)</f>
        <v>-0.0445812532288854</v>
      </c>
      <c r="J912" s="9" t="n">
        <f aca="false">LN(F912/F911)</f>
        <v>-0.0136894686506184</v>
      </c>
      <c r="K912" s="9" t="n">
        <f aca="false">F912/F905-1</f>
        <v>0.0129634727360597</v>
      </c>
      <c r="L912" s="9" t="n">
        <f aca="false">F912/F882-1</f>
        <v>0.0246703245430535</v>
      </c>
      <c r="M912" s="9" t="n">
        <f aca="false">B912/B905-1</f>
        <v>0.0160037114548224</v>
      </c>
      <c r="N912" s="9" t="n">
        <f aca="false">B912/B882-1</f>
        <v>-0.368986633497245</v>
      </c>
      <c r="O912" s="8" t="n">
        <f aca="false">MAX(O911,F912)</f>
        <v>210.637827878512</v>
      </c>
      <c r="P912" s="9" t="n">
        <f aca="false">F912/O912-1</f>
        <v>-0.109844886883773</v>
      </c>
      <c r="Q912" s="8" t="n">
        <f aca="false">MAX(Q911,B912)</f>
        <v>4811.1564628872</v>
      </c>
      <c r="R912" s="9" t="n">
        <f aca="false">B912/Q912-1</f>
        <v>-0.762468434418976</v>
      </c>
      <c r="S912" s="9" t="n">
        <f aca="false">B912/INDEX($B:$B,$E912)-1</f>
        <v>0.151100852012503</v>
      </c>
      <c r="T912" s="0" t="n">
        <f aca="false">IF(AND($A912&gt;=CrashTest!$B$3,$A912&lt;=CrashTest!$C$3),1,IF(AND($A912&gt;=CrashTest!$B$4,$A912&lt;=CrashTest!$C$4),2,IF(AND($A912&gt;=CrashTest!$B$5,$A912&lt;=CrashTest!$C$5),3,IF(AND($A912&gt;=CrashTest!$B$6,$A912&lt;=CrashTest!$C$6),4,IF(AND($A912&gt;=CrashTest!$B$7,$A912&lt;=CrashTest!$C$7),5,0)))))</f>
        <v>3</v>
      </c>
      <c r="U912" s="8" t="n">
        <f aca="false">IF(T912=0,"",IF(T911=T912,MAX(U911,B912),B912))</f>
        <v>2936.76534658095</v>
      </c>
      <c r="V912" s="9" t="n">
        <f aca="false">IF(T912=0,"",B912/U912-1)</f>
        <v>-0.61086386141973</v>
      </c>
      <c r="W912" s="8" t="n">
        <f aca="false">IF(T912=0,"",IF(T911=T912,MAX(W911,F912),F912))</f>
        <v>191.965485861638</v>
      </c>
      <c r="X912" s="9" t="n">
        <f aca="false">IF(T912=0,"",F912/W912-1)</f>
        <v>-0.0232601518957598</v>
      </c>
    </row>
    <row r="913" customFormat="false" ht="15" hidden="false" customHeight="false" outlineLevel="0" collapsed="false">
      <c r="A913" s="5" t="n">
        <v>44741</v>
      </c>
      <c r="B913" s="6" t="n">
        <v>1095.82495207481</v>
      </c>
      <c r="C913" s="7" t="n">
        <v>8.374145094</v>
      </c>
      <c r="D913" s="0" t="n">
        <f aca="false">INT((ROW()-3)/30)</f>
        <v>30</v>
      </c>
      <c r="E913" s="0" t="n">
        <f aca="false">2+30*D913</f>
        <v>902</v>
      </c>
      <c r="F913" s="8" t="n">
        <f aca="false">INDEX($F:$F,$E913)*(2*B913/INDEX($B:$B,$E913)-C913/INDEX($C:$C,$E913))</f>
        <v>185.139990863355</v>
      </c>
      <c r="G913" s="9" t="n">
        <f aca="false">B913/B912-1</f>
        <v>-0.0411065033646767</v>
      </c>
      <c r="H913" s="9" t="n">
        <f aca="false">F913/F912-1</f>
        <v>-0.012588503277757</v>
      </c>
      <c r="I913" s="9" t="n">
        <f aca="false">LN(B913/B912)</f>
        <v>-0.041975266954872</v>
      </c>
      <c r="J913" s="9" t="n">
        <f aca="false">LN(F913/F912)</f>
        <v>-0.0126684097957046</v>
      </c>
      <c r="K913" s="9" t="n">
        <f aca="false">F913/F906-1</f>
        <v>0.00112023611548473</v>
      </c>
      <c r="L913" s="9" t="n">
        <f aca="false">F913/F883-1</f>
        <v>-0.00584613732431827</v>
      </c>
      <c r="M913" s="9" t="n">
        <f aca="false">B913/B906-1</f>
        <v>0.0411782408070784</v>
      </c>
      <c r="N913" s="9" t="n">
        <f aca="false">B913/B883-1</f>
        <v>-0.451126803635022</v>
      </c>
      <c r="O913" s="8" t="n">
        <f aca="false">MAX(O912,F913)</f>
        <v>210.637827878512</v>
      </c>
      <c r="P913" s="9" t="n">
        <f aca="false">F913/O913-1</f>
        <v>-0.121050607442949</v>
      </c>
      <c r="Q913" s="8" t="n">
        <f aca="false">MAX(Q912,B913)</f>
        <v>4811.1564628872</v>
      </c>
      <c r="R913" s="9" t="n">
        <f aca="false">B913/Q913-1</f>
        <v>-0.772232526518749</v>
      </c>
      <c r="S913" s="9" t="n">
        <f aca="false">B913/INDEX($B:$B,$E913)-1</f>
        <v>0.103783120966169</v>
      </c>
      <c r="T913" s="0" t="n">
        <f aca="false">IF(AND($A913&gt;=CrashTest!$B$3,$A913&lt;=CrashTest!$C$3),1,IF(AND($A913&gt;=CrashTest!$B$4,$A913&lt;=CrashTest!$C$4),2,IF(AND($A913&gt;=CrashTest!$B$5,$A913&lt;=CrashTest!$C$5),3,IF(AND($A913&gt;=CrashTest!$B$6,$A913&lt;=CrashTest!$C$6),4,IF(AND($A913&gt;=CrashTest!$B$7,$A913&lt;=CrashTest!$C$7),5,0)))))</f>
        <v>3</v>
      </c>
      <c r="U913" s="8" t="n">
        <f aca="false">IF(T913=0,"",IF(T912=T913,MAX(U912,B913),B913))</f>
        <v>2936.76534658095</v>
      </c>
      <c r="V913" s="9" t="n">
        <f aca="false">IF(T913=0,"",B913/U913-1)</f>
        <v>-0.626859887409597</v>
      </c>
      <c r="W913" s="8" t="n">
        <f aca="false">IF(T913=0,"",IF(T912=T913,MAX(W912,F913),F913))</f>
        <v>191.965485861638</v>
      </c>
      <c r="X913" s="9" t="n">
        <f aca="false">IF(T913=0,"",F913/W913-1)</f>
        <v>-0.035555844675136</v>
      </c>
    </row>
    <row r="914" customFormat="false" ht="15" hidden="false" customHeight="false" outlineLevel="0" collapsed="false">
      <c r="A914" s="5" t="n">
        <v>44742</v>
      </c>
      <c r="B914" s="6" t="n">
        <v>1041.53905172414</v>
      </c>
      <c r="C914" s="7" t="n">
        <v>8.013527355</v>
      </c>
      <c r="D914" s="0" t="n">
        <f aca="false">INT((ROW()-3)/30)</f>
        <v>30</v>
      </c>
      <c r="E914" s="0" t="n">
        <f aca="false">2+30*D914</f>
        <v>902</v>
      </c>
      <c r="F914" s="8" t="n">
        <f aca="false">INDEX($F:$F,$E914)*(2*B914/INDEX($B:$B,$E914)-C914/INDEX($C:$C,$E914))</f>
        <v>174.579519444524</v>
      </c>
      <c r="G914" s="9" t="n">
        <f aca="false">B914/B913-1</f>
        <v>-0.0495388430861026</v>
      </c>
      <c r="H914" s="9" t="n">
        <f aca="false">F914/F913-1</f>
        <v>-0.0570404663497325</v>
      </c>
      <c r="I914" s="9" t="n">
        <f aca="false">LN(B914/B913)</f>
        <v>-0.0508079838393492</v>
      </c>
      <c r="J914" s="9" t="n">
        <f aca="false">LN(F914/F913)</f>
        <v>-0.058731909623346</v>
      </c>
      <c r="K914" s="9" t="n">
        <f aca="false">F914/F907-1</f>
        <v>-0.0637299967223939</v>
      </c>
      <c r="L914" s="9" t="n">
        <f aca="false">F914/F884-1</f>
        <v>-0.0646683809288577</v>
      </c>
      <c r="M914" s="9" t="n">
        <f aca="false">B914/B907-1</f>
        <v>-0.090158973138801</v>
      </c>
      <c r="N914" s="9" t="n">
        <f aca="false">B914/B884-1</f>
        <v>-0.465141508884818</v>
      </c>
      <c r="O914" s="8" t="n">
        <f aca="false">MAX(O913,F914)</f>
        <v>210.637827878512</v>
      </c>
      <c r="P914" s="9" t="n">
        <f aca="false">F914/O914-1</f>
        <v>-0.171186290692217</v>
      </c>
      <c r="Q914" s="8" t="n">
        <f aca="false">MAX(Q913,B914)</f>
        <v>4811.1564628872</v>
      </c>
      <c r="R914" s="9" t="n">
        <f aca="false">B914/Q914-1</f>
        <v>-0.783515863647655</v>
      </c>
      <c r="S914" s="9" t="n">
        <f aca="false">B914/INDEX($B:$B,$E914)-1</f>
        <v>0.0491029821355378</v>
      </c>
      <c r="T914" s="0" t="n">
        <f aca="false">IF(AND($A914&gt;=CrashTest!$B$3,$A914&lt;=CrashTest!$C$3),1,IF(AND($A914&gt;=CrashTest!$B$4,$A914&lt;=CrashTest!$C$4),2,IF(AND($A914&gt;=CrashTest!$B$5,$A914&lt;=CrashTest!$C$5),3,IF(AND($A914&gt;=CrashTest!$B$6,$A914&lt;=CrashTest!$C$6),4,IF(AND($A914&gt;=CrashTest!$B$7,$A914&lt;=CrashTest!$C$7),5,0)))))</f>
        <v>3</v>
      </c>
      <c r="U914" s="8" t="n">
        <f aca="false">IF(T914=0,"",IF(T913=T914,MAX(U913,B914),B914))</f>
        <v>2936.76534658095</v>
      </c>
      <c r="V914" s="9" t="n">
        <f aca="false">IF(T914=0,"",B914/U914-1)</f>
        <v>-0.645344816896344</v>
      </c>
      <c r="W914" s="8" t="n">
        <f aca="false">IF(T914=0,"",IF(T913=T914,MAX(W913,F914),F914))</f>
        <v>191.965485861638</v>
      </c>
      <c r="X914" s="9" t="n">
        <f aca="false">IF(T914=0,"",F914/W914-1)</f>
        <v>-0.0905681890631399</v>
      </c>
    </row>
    <row r="915" customFormat="false" ht="15" hidden="false" customHeight="false" outlineLevel="0" collapsed="false">
      <c r="A915" s="5" t="n">
        <v>44743</v>
      </c>
      <c r="B915" s="6" t="n">
        <v>1066.1029628872</v>
      </c>
      <c r="C915" s="7" t="n">
        <v>7.843889176</v>
      </c>
      <c r="D915" s="0" t="n">
        <f aca="false">INT((ROW()-3)/30)</f>
        <v>30</v>
      </c>
      <c r="E915" s="0" t="n">
        <f aca="false">2+30*D915</f>
        <v>902</v>
      </c>
      <c r="F915" s="8" t="n">
        <f aca="false">INDEX($F:$F,$E915)*(2*B915/INDEX($B:$B,$E915)-C915/INDEX($C:$C,$E915))</f>
        <v>187.881908908223</v>
      </c>
      <c r="G915" s="9" t="n">
        <f aca="false">B915/B914-1</f>
        <v>0.0235842440304062</v>
      </c>
      <c r="H915" s="9" t="n">
        <f aca="false">F915/F914-1</f>
        <v>0.0761967354820596</v>
      </c>
      <c r="I915" s="9" t="n">
        <f aca="false">LN(B915/B914)</f>
        <v>0.0233104324831972</v>
      </c>
      <c r="J915" s="9" t="n">
        <f aca="false">LN(F915/F914)</f>
        <v>0.0734332846937996</v>
      </c>
      <c r="K915" s="9" t="n">
        <f aca="false">F915/F908-1</f>
        <v>-0.0211796199044562</v>
      </c>
      <c r="L915" s="9" t="n">
        <f aca="false">F915/F885-1</f>
        <v>0.0151153517116323</v>
      </c>
      <c r="M915" s="9" t="n">
        <f aca="false">B915/B908-1</f>
        <v>-0.136003474293521</v>
      </c>
      <c r="N915" s="9" t="n">
        <f aca="false">B915/B885-1</f>
        <v>-0.416676889439188</v>
      </c>
      <c r="O915" s="8" t="n">
        <f aca="false">MAX(O914,F915)</f>
        <v>210.637827878512</v>
      </c>
      <c r="P915" s="9" t="n">
        <f aca="false">F915/O915-1</f>
        <v>-0.108033391720187</v>
      </c>
      <c r="Q915" s="8" t="n">
        <f aca="false">MAX(Q914,B915)</f>
        <v>4811.1564628872</v>
      </c>
      <c r="R915" s="9" t="n">
        <f aca="false">B915/Q915-1</f>
        <v>-0.778410248947209</v>
      </c>
      <c r="S915" s="9" t="n">
        <f aca="false">B915/INDEX($B:$B,$E915)-1</f>
        <v>0.0738452828792491</v>
      </c>
      <c r="T915" s="0" t="n">
        <f aca="false">IF(AND($A915&gt;=CrashTest!$B$3,$A915&lt;=CrashTest!$C$3),1,IF(AND($A915&gt;=CrashTest!$B$4,$A915&lt;=CrashTest!$C$4),2,IF(AND($A915&gt;=CrashTest!$B$5,$A915&lt;=CrashTest!$C$5),3,IF(AND($A915&gt;=CrashTest!$B$6,$A915&lt;=CrashTest!$C$6),4,IF(AND($A915&gt;=CrashTest!$B$7,$A915&lt;=CrashTest!$C$7),5,0)))))</f>
        <v>0</v>
      </c>
      <c r="U915" s="8" t="str">
        <f aca="false">IF(T915=0,"",IF(T914=T915,MAX(U914,B915),B915))</f>
        <v/>
      </c>
      <c r="V915" s="9" t="str">
        <f aca="false">IF(T915=0,"",B915/U915-1)</f>
        <v/>
      </c>
      <c r="W915" s="8" t="str">
        <f aca="false">IF(T915=0,"",IF(T914=T915,MAX(W914,F915),F915))</f>
        <v/>
      </c>
      <c r="X915" s="9" t="str">
        <f aca="false">IF(T915=0,"",F915/W915-1)</f>
        <v/>
      </c>
    </row>
    <row r="916" customFormat="false" ht="15" hidden="false" customHeight="false" outlineLevel="0" collapsed="false">
      <c r="A916" s="5" t="n">
        <v>44744</v>
      </c>
      <c r="B916" s="6" t="n">
        <v>1066.51756253653</v>
      </c>
      <c r="C916" s="7" t="n">
        <v>7.933021064</v>
      </c>
      <c r="D916" s="0" t="n">
        <f aca="false">INT((ROW()-3)/30)</f>
        <v>30</v>
      </c>
      <c r="E916" s="0" t="n">
        <f aca="false">2+30*D916</f>
        <v>902</v>
      </c>
      <c r="F916" s="8" t="n">
        <f aca="false">INDEX($F:$F,$E916)*(2*B916/INDEX($B:$B,$E916)-C916/INDEX($C:$C,$E916))</f>
        <v>185.750304035817</v>
      </c>
      <c r="G916" s="9" t="n">
        <f aca="false">B916/B915-1</f>
        <v>0.00038889269025888</v>
      </c>
      <c r="H916" s="9" t="n">
        <f aca="false">F916/F915-1</f>
        <v>-0.0113454503671652</v>
      </c>
      <c r="I916" s="9" t="n">
        <f aca="false">LN(B916/B915)</f>
        <v>0.000388817091095951</v>
      </c>
      <c r="J916" s="9" t="n">
        <f aca="false">LN(F916/F915)</f>
        <v>-0.0114103009618959</v>
      </c>
      <c r="K916" s="9" t="n">
        <f aca="false">F916/F909-1</f>
        <v>-0.0199182012849832</v>
      </c>
      <c r="L916" s="9" t="n">
        <f aca="false">F916/F886-1</f>
        <v>0.0120609663599025</v>
      </c>
      <c r="M916" s="9" t="n">
        <f aca="false">B916/B909-1</f>
        <v>-0.141610546673378</v>
      </c>
      <c r="N916" s="9" t="n">
        <f aca="false">B916/B886-1</f>
        <v>-0.418914694846664</v>
      </c>
      <c r="O916" s="8" t="n">
        <f aca="false">MAX(O915,F916)</f>
        <v>210.637827878512</v>
      </c>
      <c r="P916" s="9" t="n">
        <f aca="false">F916/O916-1</f>
        <v>-0.118153154603595</v>
      </c>
      <c r="Q916" s="8" t="n">
        <f aca="false">MAX(Q915,B916)</f>
        <v>4811.1564628872</v>
      </c>
      <c r="R916" s="9" t="n">
        <f aca="false">B916/Q916-1</f>
        <v>-0.778324074312789</v>
      </c>
      <c r="S916" s="9" t="n">
        <f aca="false">B916/INDEX($B:$B,$E916)-1</f>
        <v>0.0742628934602296</v>
      </c>
      <c r="T916" s="0" t="n">
        <f aca="false">IF(AND($A916&gt;=CrashTest!$B$3,$A916&lt;=CrashTest!$C$3),1,IF(AND($A916&gt;=CrashTest!$B$4,$A916&lt;=CrashTest!$C$4),2,IF(AND($A916&gt;=CrashTest!$B$5,$A916&lt;=CrashTest!$C$5),3,IF(AND($A916&gt;=CrashTest!$B$6,$A916&lt;=CrashTest!$C$6),4,IF(AND($A916&gt;=CrashTest!$B$7,$A916&lt;=CrashTest!$C$7),5,0)))))</f>
        <v>0</v>
      </c>
      <c r="U916" s="8" t="str">
        <f aca="false">IF(T916=0,"",IF(T915=T916,MAX(U915,B916),B916))</f>
        <v/>
      </c>
      <c r="V916" s="9" t="str">
        <f aca="false">IF(T916=0,"",B916/U916-1)</f>
        <v/>
      </c>
      <c r="W916" s="8" t="str">
        <f aca="false">IF(T916=0,"",IF(T915=T916,MAX(W915,F916),F916))</f>
        <v/>
      </c>
      <c r="X916" s="9" t="str">
        <f aca="false">IF(T916=0,"",F916/W916-1)</f>
        <v/>
      </c>
    </row>
    <row r="917" customFormat="false" ht="15" hidden="false" customHeight="false" outlineLevel="0" collapsed="false">
      <c r="A917" s="5" t="n">
        <v>44745</v>
      </c>
      <c r="B917" s="6" t="n">
        <v>1073.70227878434</v>
      </c>
      <c r="C917" s="7" t="n">
        <v>8.016569128</v>
      </c>
      <c r="D917" s="0" t="n">
        <f aca="false">INT((ROW()-3)/30)</f>
        <v>30</v>
      </c>
      <c r="E917" s="0" t="n">
        <f aca="false">2+30*D917</f>
        <v>902</v>
      </c>
      <c r="F917" s="8" t="n">
        <f aca="false">INDEX($F:$F,$E917)*(2*B917/INDEX($B:$B,$E917)-C917/INDEX($C:$C,$E917))</f>
        <v>186.230564245235</v>
      </c>
      <c r="G917" s="9" t="n">
        <f aca="false">B917/B916-1</f>
        <v>0.00673661316061436</v>
      </c>
      <c r="H917" s="9" t="n">
        <f aca="false">F917/F916-1</f>
        <v>0.00258551506503091</v>
      </c>
      <c r="I917" s="9" t="n">
        <f aca="false">LN(B917/B916)</f>
        <v>0.00671402357695131</v>
      </c>
      <c r="J917" s="9" t="n">
        <f aca="false">LN(F917/F916)</f>
        <v>0.00258217837109929</v>
      </c>
      <c r="K917" s="9" t="n">
        <f aca="false">F917/F910-1</f>
        <v>-0.0238133893833181</v>
      </c>
      <c r="L917" s="9" t="n">
        <f aca="false">F917/F887-1</f>
        <v>0.0247585416093976</v>
      </c>
      <c r="M917" s="9" t="n">
        <f aca="false">B917/B910-1</f>
        <v>-0.108384097009371</v>
      </c>
      <c r="N917" s="9" t="n">
        <f aca="false">B917/B887-1</f>
        <v>-0.394529190590545</v>
      </c>
      <c r="O917" s="8" t="n">
        <f aca="false">MAX(O916,F917)</f>
        <v>210.637827878512</v>
      </c>
      <c r="P917" s="9" t="n">
        <f aca="false">F917/O917-1</f>
        <v>-0.115873126299772</v>
      </c>
      <c r="Q917" s="8" t="n">
        <f aca="false">MAX(Q916,B917)</f>
        <v>4811.1564628872</v>
      </c>
      <c r="R917" s="9" t="n">
        <f aca="false">B917/Q917-1</f>
        <v>-0.776830729354413</v>
      </c>
      <c r="S917" s="9" t="n">
        <f aca="false">B917/INDEX($B:$B,$E917)-1</f>
        <v>0.0814997870062735</v>
      </c>
      <c r="T917" s="0" t="n">
        <f aca="false">IF(AND($A917&gt;=CrashTest!$B$3,$A917&lt;=CrashTest!$C$3),1,IF(AND($A917&gt;=CrashTest!$B$4,$A917&lt;=CrashTest!$C$4),2,IF(AND($A917&gt;=CrashTest!$B$5,$A917&lt;=CrashTest!$C$5),3,IF(AND($A917&gt;=CrashTest!$B$6,$A917&lt;=CrashTest!$C$6),4,IF(AND($A917&gt;=CrashTest!$B$7,$A917&lt;=CrashTest!$C$7),5,0)))))</f>
        <v>0</v>
      </c>
      <c r="U917" s="8" t="str">
        <f aca="false">IF(T917=0,"",IF(T916=T917,MAX(U916,B917),B917))</f>
        <v/>
      </c>
      <c r="V917" s="9" t="str">
        <f aca="false">IF(T917=0,"",B917/U917-1)</f>
        <v/>
      </c>
      <c r="W917" s="8" t="str">
        <f aca="false">IF(T917=0,"",IF(T916=T917,MAX(W916,F917),F917))</f>
        <v/>
      </c>
      <c r="X917" s="9" t="str">
        <f aca="false">IF(T917=0,"",F917/W917-1)</f>
        <v/>
      </c>
    </row>
    <row r="918" customFormat="false" ht="15" hidden="false" customHeight="false" outlineLevel="0" collapsed="false">
      <c r="A918" s="5" t="n">
        <v>44746</v>
      </c>
      <c r="B918" s="6" t="n">
        <v>1150.1623100526</v>
      </c>
      <c r="C918" s="7" t="n">
        <v>9.000168589</v>
      </c>
      <c r="D918" s="0" t="n">
        <f aca="false">INT((ROW()-3)/30)</f>
        <v>30</v>
      </c>
      <c r="E918" s="0" t="n">
        <f aca="false">2+30*D918</f>
        <v>902</v>
      </c>
      <c r="F918" s="8" t="n">
        <f aca="false">INDEX($F:$F,$E918)*(2*B918/INDEX($B:$B,$E918)-C918/INDEX($C:$C,$E918))</f>
        <v>188.921801537227</v>
      </c>
      <c r="G918" s="9" t="n">
        <f aca="false">B918/B917-1</f>
        <v>0.0712115758521339</v>
      </c>
      <c r="H918" s="9" t="n">
        <f aca="false">F918/F917-1</f>
        <v>0.0144511042153495</v>
      </c>
      <c r="I918" s="9" t="n">
        <f aca="false">LN(B918/B917)</f>
        <v>0.0687903217704675</v>
      </c>
      <c r="J918" s="9" t="n">
        <f aca="false">LN(F918/F917)</f>
        <v>0.0143476821930456</v>
      </c>
      <c r="K918" s="9" t="n">
        <f aca="false">F918/F911-1</f>
        <v>-0.00611815119682801</v>
      </c>
      <c r="L918" s="9" t="n">
        <f aca="false">F918/F888-1</f>
        <v>0.0424805250486913</v>
      </c>
      <c r="M918" s="9" t="n">
        <f aca="false">B918/B911-1</f>
        <v>-0.0374419559205328</v>
      </c>
      <c r="N918" s="9" t="n">
        <f aca="false">B918/B888-1</f>
        <v>-0.360682920774698</v>
      </c>
      <c r="O918" s="8" t="n">
        <f aca="false">MAX(O917,F918)</f>
        <v>210.637827878512</v>
      </c>
      <c r="P918" s="9" t="n">
        <f aca="false">F918/O918-1</f>
        <v>-0.103096516708339</v>
      </c>
      <c r="Q918" s="8" t="n">
        <f aca="false">MAX(Q917,B918)</f>
        <v>4811.1564628872</v>
      </c>
      <c r="R918" s="9" t="n">
        <f aca="false">B918/Q918-1</f>
        <v>-0.760938493909969</v>
      </c>
      <c r="S918" s="9" t="n">
        <f aca="false">B918/INDEX($B:$B,$E918)-1</f>
        <v>0.158515091122738</v>
      </c>
      <c r="T918" s="0" t="n">
        <f aca="false">IF(AND($A918&gt;=CrashTest!$B$3,$A918&lt;=CrashTest!$C$3),1,IF(AND($A918&gt;=CrashTest!$B$4,$A918&lt;=CrashTest!$C$4),2,IF(AND($A918&gt;=CrashTest!$B$5,$A918&lt;=CrashTest!$C$5),3,IF(AND($A918&gt;=CrashTest!$B$6,$A918&lt;=CrashTest!$C$6),4,IF(AND($A918&gt;=CrashTest!$B$7,$A918&lt;=CrashTest!$C$7),5,0)))))</f>
        <v>0</v>
      </c>
      <c r="U918" s="8" t="str">
        <f aca="false">IF(T918=0,"",IF(T917=T918,MAX(U917,B918),B918))</f>
        <v/>
      </c>
      <c r="V918" s="9" t="str">
        <f aca="false">IF(T918=0,"",B918/U918-1)</f>
        <v/>
      </c>
      <c r="W918" s="8" t="str">
        <f aca="false">IF(T918=0,"",IF(T917=T918,MAX(W917,F918),F918))</f>
        <v/>
      </c>
      <c r="X918" s="9" t="str">
        <f aca="false">IF(T918=0,"",F918/W918-1)</f>
        <v/>
      </c>
    </row>
    <row r="919" customFormat="false" ht="15" hidden="false" customHeight="false" outlineLevel="0" collapsed="false">
      <c r="A919" s="5" t="n">
        <v>44747</v>
      </c>
      <c r="B919" s="6" t="n">
        <v>1134.55701782583</v>
      </c>
      <c r="C919" s="7" t="n">
        <v>8.757141766</v>
      </c>
      <c r="D919" s="0" t="n">
        <f aca="false">INT((ROW()-3)/30)</f>
        <v>30</v>
      </c>
      <c r="E919" s="0" t="n">
        <f aca="false">2+30*D919</f>
        <v>902</v>
      </c>
      <c r="F919" s="8" t="n">
        <f aca="false">INDEX($F:$F,$E919)*(2*B919/INDEX($B:$B,$E919)-C919/INDEX($C:$C,$E919))</f>
        <v>189.455295788962</v>
      </c>
      <c r="G919" s="9" t="n">
        <f aca="false">B919/B918-1</f>
        <v>-0.0135679043647818</v>
      </c>
      <c r="H919" s="9" t="n">
        <f aca="false">F919/F918-1</f>
        <v>0.00282388928855282</v>
      </c>
      <c r="I919" s="9" t="n">
        <f aca="false">LN(B919/B918)</f>
        <v>-0.0136607895072426</v>
      </c>
      <c r="J919" s="9" t="n">
        <f aca="false">LN(F919/F918)</f>
        <v>0.00281990960356193</v>
      </c>
      <c r="K919" s="9" t="n">
        <f aca="false">F919/F912-1</f>
        <v>0.0104264146529205</v>
      </c>
      <c r="L919" s="9" t="n">
        <f aca="false">F919/F889-1</f>
        <v>0.0408448040204015</v>
      </c>
      <c r="M919" s="9" t="n">
        <f aca="false">B919/B912-1</f>
        <v>-0.00721429650300143</v>
      </c>
      <c r="N919" s="9" t="n">
        <f aca="false">B919/B889-1</f>
        <v>-0.371676416259737</v>
      </c>
      <c r="O919" s="8" t="n">
        <f aca="false">MAX(O918,F919)</f>
        <v>210.637827878512</v>
      </c>
      <c r="P919" s="9" t="n">
        <f aca="false">F919/O919-1</f>
        <v>-0.100563760569006</v>
      </c>
      <c r="Q919" s="8" t="n">
        <f aca="false">MAX(Q918,B919)</f>
        <v>4811.1564628872</v>
      </c>
      <c r="R919" s="9" t="n">
        <f aca="false">B919/Q919-1</f>
        <v>-0.764182057561899</v>
      </c>
      <c r="S919" s="9" t="n">
        <f aca="false">B919/INDEX($B:$B,$E919)-1</f>
        <v>0.142796469161228</v>
      </c>
      <c r="T919" s="0" t="n">
        <f aca="false">IF(AND($A919&gt;=CrashTest!$B$3,$A919&lt;=CrashTest!$C$3),1,IF(AND($A919&gt;=CrashTest!$B$4,$A919&lt;=CrashTest!$C$4),2,IF(AND($A919&gt;=CrashTest!$B$5,$A919&lt;=CrashTest!$C$5),3,IF(AND($A919&gt;=CrashTest!$B$6,$A919&lt;=CrashTest!$C$6),4,IF(AND($A919&gt;=CrashTest!$B$7,$A919&lt;=CrashTest!$C$7),5,0)))))</f>
        <v>0</v>
      </c>
      <c r="U919" s="8" t="str">
        <f aca="false">IF(T919=0,"",IF(T918=T919,MAX(U918,B919),B919))</f>
        <v/>
      </c>
      <c r="V919" s="9" t="str">
        <f aca="false">IF(T919=0,"",B919/U919-1)</f>
        <v/>
      </c>
      <c r="W919" s="8" t="str">
        <f aca="false">IF(T919=0,"",IF(T918=T919,MAX(W918,F919),F919))</f>
        <v/>
      </c>
      <c r="X919" s="9" t="str">
        <f aca="false">IF(T919=0,"",F919/W919-1)</f>
        <v/>
      </c>
    </row>
    <row r="920" customFormat="false" ht="15" hidden="false" customHeight="false" outlineLevel="0" collapsed="false">
      <c r="A920" s="5" t="n">
        <v>44748</v>
      </c>
      <c r="B920" s="6" t="n">
        <v>1190.01984395091</v>
      </c>
      <c r="C920" s="7" t="n">
        <v>9.449002924</v>
      </c>
      <c r="D920" s="0" t="n">
        <f aca="false">INT((ROW()-3)/30)</f>
        <v>30</v>
      </c>
      <c r="E920" s="0" t="n">
        <f aca="false">2+30*D920</f>
        <v>902</v>
      </c>
      <c r="F920" s="8" t="n">
        <f aca="false">INDEX($F:$F,$E920)*(2*B920/INDEX($B:$B,$E920)-C920/INDEX($C:$C,$E920))</f>
        <v>191.961332511185</v>
      </c>
      <c r="G920" s="9" t="n">
        <f aca="false">B920/B919-1</f>
        <v>0.0488850055604648</v>
      </c>
      <c r="H920" s="9" t="n">
        <f aca="false">F920/F919-1</f>
        <v>0.0132275886603586</v>
      </c>
      <c r="I920" s="9" t="n">
        <f aca="false">LN(B920/B919)</f>
        <v>0.0477277004885083</v>
      </c>
      <c r="J920" s="9" t="n">
        <f aca="false">LN(F920/F919)</f>
        <v>0.0131408680091379</v>
      </c>
      <c r="K920" s="9" t="n">
        <f aca="false">F920/F913-1</f>
        <v>0.0368442367098556</v>
      </c>
      <c r="L920" s="9" t="n">
        <f aca="false">F920/F890-1</f>
        <v>0.0505993760598891</v>
      </c>
      <c r="M920" s="9" t="n">
        <f aca="false">B920/B913-1</f>
        <v>0.0859579732125588</v>
      </c>
      <c r="N920" s="9" t="n">
        <f aca="false">B920/B890-1</f>
        <v>-0.359189721681789</v>
      </c>
      <c r="O920" s="8" t="n">
        <f aca="false">MAX(O919,F920)</f>
        <v>210.637827878512</v>
      </c>
      <c r="P920" s="9" t="n">
        <f aca="false">F920/O920-1</f>
        <v>-0.0886663879675931</v>
      </c>
      <c r="Q920" s="8" t="n">
        <f aca="false">MAX(Q919,B920)</f>
        <v>4811.1564628872</v>
      </c>
      <c r="R920" s="9" t="n">
        <f aca="false">B920/Q920-1</f>
        <v>-0.752654096134555</v>
      </c>
      <c r="S920" s="9" t="n">
        <f aca="false">B920/INDEX($B:$B,$E920)-1</f>
        <v>0.198662080910654</v>
      </c>
      <c r="T920" s="0" t="n">
        <f aca="false">IF(AND($A920&gt;=CrashTest!$B$3,$A920&lt;=CrashTest!$C$3),1,IF(AND($A920&gt;=CrashTest!$B$4,$A920&lt;=CrashTest!$C$4),2,IF(AND($A920&gt;=CrashTest!$B$5,$A920&lt;=CrashTest!$C$5),3,IF(AND($A920&gt;=CrashTest!$B$6,$A920&lt;=CrashTest!$C$6),4,IF(AND($A920&gt;=CrashTest!$B$7,$A920&lt;=CrashTest!$C$7),5,0)))))</f>
        <v>0</v>
      </c>
      <c r="U920" s="8" t="str">
        <f aca="false">IF(T920=0,"",IF(T919=T920,MAX(U919,B920),B920))</f>
        <v/>
      </c>
      <c r="V920" s="9" t="str">
        <f aca="false">IF(T920=0,"",B920/U920-1)</f>
        <v/>
      </c>
      <c r="W920" s="8" t="str">
        <f aca="false">IF(T920=0,"",IF(T919=T920,MAX(W919,F920),F920))</f>
        <v/>
      </c>
      <c r="X920" s="9" t="str">
        <f aca="false">IF(T920=0,"",F920/W920-1)</f>
        <v/>
      </c>
    </row>
    <row r="921" customFormat="false" ht="15" hidden="false" customHeight="false" outlineLevel="0" collapsed="false">
      <c r="A921" s="5" t="n">
        <v>44749</v>
      </c>
      <c r="B921" s="6" t="n">
        <v>1238.44509789597</v>
      </c>
      <c r="C921" s="7" t="n">
        <v>10.11094407</v>
      </c>
      <c r="D921" s="0" t="n">
        <f aca="false">INT((ROW()-3)/30)</f>
        <v>30</v>
      </c>
      <c r="E921" s="0" t="n">
        <f aca="false">2+30*D921</f>
        <v>902</v>
      </c>
      <c r="F921" s="8" t="n">
        <f aca="false">INDEX($F:$F,$E921)*(2*B921/INDEX($B:$B,$E921)-C921/INDEX($C:$C,$E921))</f>
        <v>192.667275906285</v>
      </c>
      <c r="G921" s="9" t="n">
        <f aca="false">B921/B920-1</f>
        <v>0.0406928121335242</v>
      </c>
      <c r="H921" s="9" t="n">
        <f aca="false">F921/F920-1</f>
        <v>0.00367752914540298</v>
      </c>
      <c r="I921" s="9" t="n">
        <f aca="false">LN(B921/B920)</f>
        <v>0.0398866568765336</v>
      </c>
      <c r="J921" s="9" t="n">
        <f aca="false">LN(F921/F920)</f>
        <v>0.00367078356807514</v>
      </c>
      <c r="K921" s="9" t="n">
        <f aca="false">F921/F914-1</f>
        <v>0.103607550984862</v>
      </c>
      <c r="L921" s="9" t="n">
        <f aca="false">F921/F891-1</f>
        <v>0.0571297903134944</v>
      </c>
      <c r="M921" s="9" t="n">
        <f aca="false">B921/B914-1</f>
        <v>0.189052965268922</v>
      </c>
      <c r="N921" s="9" t="n">
        <f aca="false">B921/B891-1</f>
        <v>-0.316741574734306</v>
      </c>
      <c r="O921" s="8" t="n">
        <f aca="false">MAX(O920,F921)</f>
        <v>210.637827878512</v>
      </c>
      <c r="P921" s="9" t="n">
        <f aca="false">F921/O921-1</f>
        <v>-0.0853149320481584</v>
      </c>
      <c r="Q921" s="8" t="n">
        <f aca="false">MAX(Q920,B921)</f>
        <v>4811.1564628872</v>
      </c>
      <c r="R921" s="9" t="n">
        <f aca="false">B921/Q921-1</f>
        <v>-0.742588895736562</v>
      </c>
      <c r="S921" s="9" t="n">
        <f aca="false">B921/INDEX($B:$B,$E921)-1</f>
        <v>0.24743901178073</v>
      </c>
      <c r="T921" s="0" t="n">
        <f aca="false">IF(AND($A921&gt;=CrashTest!$B$3,$A921&lt;=CrashTest!$C$3),1,IF(AND($A921&gt;=CrashTest!$B$4,$A921&lt;=CrashTest!$C$4),2,IF(AND($A921&gt;=CrashTest!$B$5,$A921&lt;=CrashTest!$C$5),3,IF(AND($A921&gt;=CrashTest!$B$6,$A921&lt;=CrashTest!$C$6),4,IF(AND($A921&gt;=CrashTest!$B$7,$A921&lt;=CrashTest!$C$7),5,0)))))</f>
        <v>0</v>
      </c>
      <c r="U921" s="8" t="str">
        <f aca="false">IF(T921=0,"",IF(T920=T921,MAX(U920,B921),B921))</f>
        <v/>
      </c>
      <c r="V921" s="9" t="str">
        <f aca="false">IF(T921=0,"",B921/U921-1)</f>
        <v/>
      </c>
      <c r="W921" s="8" t="str">
        <f aca="false">IF(T921=0,"",IF(T920=T921,MAX(W920,F921),F921))</f>
        <v/>
      </c>
      <c r="X921" s="9" t="str">
        <f aca="false">IF(T921=0,"",F921/W921-1)</f>
        <v/>
      </c>
    </row>
    <row r="922" customFormat="false" ht="15" hidden="false" customHeight="false" outlineLevel="0" collapsed="false">
      <c r="A922" s="5" t="n">
        <v>44750</v>
      </c>
      <c r="B922" s="6" t="n">
        <v>1231.2732019287</v>
      </c>
      <c r="C922" s="7" t="n">
        <v>9.787853571</v>
      </c>
      <c r="D922" s="0" t="n">
        <f aca="false">INT((ROW()-3)/30)</f>
        <v>30</v>
      </c>
      <c r="E922" s="0" t="n">
        <f aca="false">2+30*D922</f>
        <v>902</v>
      </c>
      <c r="F922" s="8" t="n">
        <f aca="false">INDEX($F:$F,$E922)*(2*B922/INDEX($B:$B,$E922)-C922/INDEX($C:$C,$E922))</f>
        <v>198.326719530162</v>
      </c>
      <c r="G922" s="9" t="n">
        <f aca="false">B922/B921-1</f>
        <v>-0.00579104877515735</v>
      </c>
      <c r="H922" s="9" t="n">
        <f aca="false">F922/F921-1</f>
        <v>0.0293741819790407</v>
      </c>
      <c r="I922" s="9" t="n">
        <f aca="false">LN(B922/B921)</f>
        <v>-0.00580788191727297</v>
      </c>
      <c r="J922" s="9" t="n">
        <f aca="false">LN(F922/F921)</f>
        <v>0.0289510272721388</v>
      </c>
      <c r="K922" s="9" t="n">
        <f aca="false">F922/F915-1</f>
        <v>0.0555924233612142</v>
      </c>
      <c r="L922" s="9" t="n">
        <f aca="false">F922/F892-1</f>
        <v>0.0894329413055406</v>
      </c>
      <c r="M922" s="9" t="n">
        <f aca="false">B922/B915-1</f>
        <v>0.154928974771995</v>
      </c>
      <c r="N922" s="9" t="n">
        <f aca="false">B922/B892-1</f>
        <v>-0.31386340485353</v>
      </c>
      <c r="O922" s="8" t="n">
        <f aca="false">MAX(O921,F922)</f>
        <v>210.637827878512</v>
      </c>
      <c r="P922" s="9" t="n">
        <f aca="false">F922/O922-1</f>
        <v>-0.0584468064086297</v>
      </c>
      <c r="Q922" s="8" t="n">
        <f aca="false">MAX(Q921,B922)</f>
        <v>4811.1564628872</v>
      </c>
      <c r="R922" s="9" t="n">
        <f aca="false">B922/Q922-1</f>
        <v>-0.744079575996619</v>
      </c>
      <c r="S922" s="9" t="n">
        <f aca="false">B922/INDEX($B:$B,$E922)-1</f>
        <v>0.240215031619474</v>
      </c>
      <c r="T922" s="0" t="n">
        <f aca="false">IF(AND($A922&gt;=CrashTest!$B$3,$A922&lt;=CrashTest!$C$3),1,IF(AND($A922&gt;=CrashTest!$B$4,$A922&lt;=CrashTest!$C$4),2,IF(AND($A922&gt;=CrashTest!$B$5,$A922&lt;=CrashTest!$C$5),3,IF(AND($A922&gt;=CrashTest!$B$6,$A922&lt;=CrashTest!$C$6),4,IF(AND($A922&gt;=CrashTest!$B$7,$A922&lt;=CrashTest!$C$7),5,0)))))</f>
        <v>0</v>
      </c>
      <c r="U922" s="8" t="str">
        <f aca="false">IF(T922=0,"",IF(T921=T922,MAX(U921,B922),B922))</f>
        <v/>
      </c>
      <c r="V922" s="9" t="str">
        <f aca="false">IF(T922=0,"",B922/U922-1)</f>
        <v/>
      </c>
      <c r="W922" s="8" t="str">
        <f aca="false">IF(T922=0,"",IF(T921=T922,MAX(W921,F922),F922))</f>
        <v/>
      </c>
      <c r="X922" s="9" t="str">
        <f aca="false">IF(T922=0,"",F922/W922-1)</f>
        <v/>
      </c>
    </row>
    <row r="923" customFormat="false" ht="15" hidden="false" customHeight="false" outlineLevel="0" collapsed="false">
      <c r="A923" s="5" t="n">
        <v>44751</v>
      </c>
      <c r="B923" s="6" t="n">
        <v>1216.82491992987</v>
      </c>
      <c r="C923" s="7" t="n">
        <v>9.799058517</v>
      </c>
      <c r="D923" s="0" t="n">
        <f aca="false">INT((ROW()-3)/30)</f>
        <v>30</v>
      </c>
      <c r="E923" s="0" t="n">
        <f aca="false">2+30*D923</f>
        <v>902</v>
      </c>
      <c r="F923" s="8" t="n">
        <f aca="false">INDEX($F:$F,$E923)*(2*B923/INDEX($B:$B,$E923)-C923/INDEX($C:$C,$E923))</f>
        <v>192.770896377617</v>
      </c>
      <c r="G923" s="9" t="n">
        <f aca="false">B923/B922-1</f>
        <v>-0.0117344241523309</v>
      </c>
      <c r="H923" s="9" t="n">
        <f aca="false">F923/F922-1</f>
        <v>-0.0280134878734784</v>
      </c>
      <c r="I923" s="9" t="n">
        <f aca="false">LN(B923/B922)</f>
        <v>-0.0118038158896583</v>
      </c>
      <c r="J923" s="9" t="n">
        <f aca="false">LN(F923/F922)</f>
        <v>-0.0284133510310199</v>
      </c>
      <c r="K923" s="9" t="n">
        <f aca="false">F923/F916-1</f>
        <v>0.037795859222103</v>
      </c>
      <c r="L923" s="9" t="n">
        <f aca="false">F923/F893-1</f>
        <v>0.0668298517788433</v>
      </c>
      <c r="M923" s="9" t="n">
        <f aca="false">B923/B916-1</f>
        <v>0.14093284787159</v>
      </c>
      <c r="N923" s="9" t="n">
        <f aca="false">B923/B893-1</f>
        <v>-0.319137771434597</v>
      </c>
      <c r="O923" s="8" t="n">
        <f aca="false">MAX(O922,F923)</f>
        <v>210.637827878512</v>
      </c>
      <c r="P923" s="9" t="n">
        <f aca="false">F923/O923-1</f>
        <v>-0.0848229953795364</v>
      </c>
      <c r="Q923" s="8" t="n">
        <f aca="false">MAX(Q922,B923)</f>
        <v>4811.1564628872</v>
      </c>
      <c r="R923" s="9" t="n">
        <f aca="false">B923/Q923-1</f>
        <v>-0.747082654801119</v>
      </c>
      <c r="S923" s="9" t="n">
        <f aca="false">B923/INDEX($B:$B,$E923)-1</f>
        <v>0.225661822398354</v>
      </c>
      <c r="T923" s="0" t="n">
        <f aca="false">IF(AND($A923&gt;=CrashTest!$B$3,$A923&lt;=CrashTest!$C$3),1,IF(AND($A923&gt;=CrashTest!$B$4,$A923&lt;=CrashTest!$C$4),2,IF(AND($A923&gt;=CrashTest!$B$5,$A923&lt;=CrashTest!$C$5),3,IF(AND($A923&gt;=CrashTest!$B$6,$A923&lt;=CrashTest!$C$6),4,IF(AND($A923&gt;=CrashTest!$B$7,$A923&lt;=CrashTest!$C$7),5,0)))))</f>
        <v>0</v>
      </c>
      <c r="U923" s="8" t="str">
        <f aca="false">IF(T923=0,"",IF(T922=T923,MAX(U922,B923),B923))</f>
        <v/>
      </c>
      <c r="V923" s="9" t="str">
        <f aca="false">IF(T923=0,"",B923/U923-1)</f>
        <v/>
      </c>
      <c r="W923" s="8" t="str">
        <f aca="false">IF(T923=0,"",IF(T922=T923,MAX(W922,F923),F923))</f>
        <v/>
      </c>
      <c r="X923" s="9" t="str">
        <f aca="false">IF(T923=0,"",F923/W923-1)</f>
        <v/>
      </c>
    </row>
    <row r="924" customFormat="false" ht="15" hidden="false" customHeight="false" outlineLevel="0" collapsed="false">
      <c r="A924" s="5" t="n">
        <v>44752</v>
      </c>
      <c r="B924" s="6" t="n">
        <v>1167.00219023963</v>
      </c>
      <c r="C924" s="7" t="n">
        <v>9.131944551</v>
      </c>
      <c r="D924" s="0" t="n">
        <f aca="false">INT((ROW()-3)/30)</f>
        <v>30</v>
      </c>
      <c r="E924" s="0" t="n">
        <f aca="false">2+30*D924</f>
        <v>902</v>
      </c>
      <c r="F924" s="8" t="n">
        <f aca="false">INDEX($F:$F,$E924)*(2*B924/INDEX($B:$B,$E924)-C924/INDEX($C:$C,$E924))</f>
        <v>191.687819565769</v>
      </c>
      <c r="G924" s="9" t="n">
        <f aca="false">B924/B923-1</f>
        <v>-0.0409448630400432</v>
      </c>
      <c r="H924" s="9" t="n">
        <f aca="false">F924/F923-1</f>
        <v>-0.00561846643969921</v>
      </c>
      <c r="I924" s="9" t="n">
        <f aca="false">LN(B924/B923)</f>
        <v>-0.0418067115283243</v>
      </c>
      <c r="J924" s="9" t="n">
        <f aca="false">LN(F924/F923)</f>
        <v>-0.00563430939219868</v>
      </c>
      <c r="K924" s="9" t="n">
        <f aca="false">F924/F917-1</f>
        <v>0.0293037576439235</v>
      </c>
      <c r="L924" s="9" t="n">
        <f aca="false">F924/F894-1</f>
        <v>0.0716445372006698</v>
      </c>
      <c r="M924" s="9" t="n">
        <f aca="false">B924/B917-1</f>
        <v>0.0868955140534164</v>
      </c>
      <c r="N924" s="9" t="n">
        <f aca="false">B924/B894-1</f>
        <v>-0.298045103241193</v>
      </c>
      <c r="O924" s="8" t="n">
        <f aca="false">MAX(O923,F924)</f>
        <v>210.637827878512</v>
      </c>
      <c r="P924" s="9" t="n">
        <f aca="false">F924/O924-1</f>
        <v>-0.0899648866663809</v>
      </c>
      <c r="Q924" s="8" t="n">
        <f aca="false">MAX(Q923,B924)</f>
        <v>4811.1564628872</v>
      </c>
      <c r="R924" s="9" t="n">
        <f aca="false">B924/Q924-1</f>
        <v>-0.757438320860738</v>
      </c>
      <c r="S924" s="9" t="n">
        <f aca="false">B924/INDEX($B:$B,$E924)-1</f>
        <v>0.175477266946844</v>
      </c>
      <c r="T924" s="0" t="n">
        <f aca="false">IF(AND($A924&gt;=CrashTest!$B$3,$A924&lt;=CrashTest!$C$3),1,IF(AND($A924&gt;=CrashTest!$B$4,$A924&lt;=CrashTest!$C$4),2,IF(AND($A924&gt;=CrashTest!$B$5,$A924&lt;=CrashTest!$C$5),3,IF(AND($A924&gt;=CrashTest!$B$6,$A924&lt;=CrashTest!$C$6),4,IF(AND($A924&gt;=CrashTest!$B$7,$A924&lt;=CrashTest!$C$7),5,0)))))</f>
        <v>0</v>
      </c>
      <c r="U924" s="8" t="str">
        <f aca="false">IF(T924=0,"",IF(T923=T924,MAX(U923,B924),B924))</f>
        <v/>
      </c>
      <c r="V924" s="9" t="str">
        <f aca="false">IF(T924=0,"",B924/U924-1)</f>
        <v/>
      </c>
      <c r="W924" s="8" t="str">
        <f aca="false">IF(T924=0,"",IF(T923=T924,MAX(W923,F924),F924))</f>
        <v/>
      </c>
      <c r="X924" s="9" t="str">
        <f aca="false">IF(T924=0,"",F924/W924-1)</f>
        <v/>
      </c>
    </row>
    <row r="925" customFormat="false" ht="15" hidden="false" customHeight="false" outlineLevel="0" collapsed="false">
      <c r="A925" s="5" t="n">
        <v>44753</v>
      </c>
      <c r="B925" s="6" t="n">
        <v>1096.53821274109</v>
      </c>
      <c r="C925" s="7" t="n">
        <v>8.224495959</v>
      </c>
      <c r="D925" s="0" t="n">
        <f aca="false">INT((ROW()-3)/30)</f>
        <v>30</v>
      </c>
      <c r="E925" s="0" t="n">
        <f aca="false">2+30*D925</f>
        <v>902</v>
      </c>
      <c r="F925" s="8" t="n">
        <f aca="false">INDEX($F:$F,$E925)*(2*B925/INDEX($B:$B,$E925)-C925/INDEX($C:$C,$E925))</f>
        <v>189.232826368283</v>
      </c>
      <c r="G925" s="9" t="n">
        <f aca="false">B925/B924-1</f>
        <v>-0.0603803301209495</v>
      </c>
      <c r="H925" s="9" t="n">
        <f aca="false">F925/F924-1</f>
        <v>-0.012807246715244</v>
      </c>
      <c r="I925" s="9" t="n">
        <f aca="false">LN(B925/B924)</f>
        <v>-0.0622800921050361</v>
      </c>
      <c r="J925" s="9" t="n">
        <f aca="false">LN(F925/F924)</f>
        <v>-0.0128899665338521</v>
      </c>
      <c r="K925" s="9" t="n">
        <f aca="false">F925/F918-1</f>
        <v>0.00164631518715974</v>
      </c>
      <c r="L925" s="9" t="n">
        <f aca="false">F925/F895-1</f>
        <v>0.0661096023651353</v>
      </c>
      <c r="M925" s="9" t="n">
        <f aca="false">B925/B918-1</f>
        <v>-0.0466230694944765</v>
      </c>
      <c r="N925" s="9" t="n">
        <f aca="false">B925/B895-1</f>
        <v>-0.283074492517069</v>
      </c>
      <c r="O925" s="8" t="n">
        <f aca="false">MAX(O924,F925)</f>
        <v>210.637827878512</v>
      </c>
      <c r="P925" s="9" t="n">
        <f aca="false">F925/O925-1</f>
        <v>-0.10161993088238</v>
      </c>
      <c r="Q925" s="8" t="n">
        <f aca="false">MAX(Q924,B925)</f>
        <v>4811.1564628872</v>
      </c>
      <c r="R925" s="9" t="n">
        <f aca="false">B925/Q925-1</f>
        <v>-0.772084275121859</v>
      </c>
      <c r="S925" s="9" t="n">
        <f aca="false">B925/INDEX($B:$B,$E925)-1</f>
        <v>0.104501561518922</v>
      </c>
      <c r="T925" s="0" t="n">
        <f aca="false">IF(AND($A925&gt;=CrashTest!$B$3,$A925&lt;=CrashTest!$C$3),1,IF(AND($A925&gt;=CrashTest!$B$4,$A925&lt;=CrashTest!$C$4),2,IF(AND($A925&gt;=CrashTest!$B$5,$A925&lt;=CrashTest!$C$5),3,IF(AND($A925&gt;=CrashTest!$B$6,$A925&lt;=CrashTest!$C$6),4,IF(AND($A925&gt;=CrashTest!$B$7,$A925&lt;=CrashTest!$C$7),5,0)))))</f>
        <v>0</v>
      </c>
      <c r="U925" s="8" t="str">
        <f aca="false">IF(T925=0,"",IF(T924=T925,MAX(U924,B925),B925))</f>
        <v/>
      </c>
      <c r="V925" s="9" t="str">
        <f aca="false">IF(T925=0,"",B925/U925-1)</f>
        <v/>
      </c>
      <c r="W925" s="8" t="str">
        <f aca="false">IF(T925=0,"",IF(T924=T925,MAX(W924,F925),F925))</f>
        <v/>
      </c>
      <c r="X925" s="9" t="str">
        <f aca="false">IF(T925=0,"",F925/W925-1)</f>
        <v/>
      </c>
    </row>
    <row r="926" customFormat="false" ht="15" hidden="false" customHeight="false" outlineLevel="0" collapsed="false">
      <c r="A926" s="5" t="n">
        <v>44754</v>
      </c>
      <c r="B926" s="6" t="n">
        <v>1040.3091364699</v>
      </c>
      <c r="C926" s="7" t="n">
        <v>7.517247442</v>
      </c>
      <c r="D926" s="0" t="n">
        <f aca="false">INT((ROW()-3)/30)</f>
        <v>30</v>
      </c>
      <c r="E926" s="0" t="n">
        <f aca="false">2+30*D926</f>
        <v>902</v>
      </c>
      <c r="F926" s="8" t="n">
        <f aca="false">INDEX($F:$F,$E926)*(2*B926/INDEX($B:$B,$E926)-C926/INDEX($C:$C,$E926))</f>
        <v>186.841454110711</v>
      </c>
      <c r="G926" s="9" t="n">
        <f aca="false">B926/B925-1</f>
        <v>-0.0512787202651428</v>
      </c>
      <c r="H926" s="9" t="n">
        <f aca="false">F926/F925-1</f>
        <v>-0.0126371956888615</v>
      </c>
      <c r="I926" s="9" t="n">
        <f aca="false">LN(B926/B925)</f>
        <v>-0.0526402224197093</v>
      </c>
      <c r="J926" s="9" t="n">
        <f aca="false">LN(F926/F925)</f>
        <v>-0.0127177242020029</v>
      </c>
      <c r="K926" s="9" t="n">
        <f aca="false">F926/F919-1</f>
        <v>-0.0137966144855761</v>
      </c>
      <c r="L926" s="9" t="n">
        <f aca="false">F926/F896-1</f>
        <v>0.0355859786404065</v>
      </c>
      <c r="M926" s="9" t="n">
        <f aca="false">B926/B919-1</f>
        <v>-0.0830702026210535</v>
      </c>
      <c r="N926" s="9" t="n">
        <f aca="false">B926/B896-1</f>
        <v>-0.282236582250846</v>
      </c>
      <c r="O926" s="8" t="n">
        <f aca="false">MAX(O925,F926)</f>
        <v>210.637827878512</v>
      </c>
      <c r="P926" s="9" t="n">
        <f aca="false">F926/O926-1</f>
        <v>-0.112972935618792</v>
      </c>
      <c r="Q926" s="8" t="n">
        <f aca="false">MAX(Q925,B926)</f>
        <v>4811.1564628872</v>
      </c>
      <c r="R926" s="9" t="n">
        <f aca="false">B926/Q926-1</f>
        <v>-0.783771501821912</v>
      </c>
      <c r="S926" s="9" t="n">
        <f aca="false">B926/INDEX($B:$B,$E926)-1</f>
        <v>0.0478641349133802</v>
      </c>
      <c r="T926" s="0" t="n">
        <f aca="false">IF(AND($A926&gt;=CrashTest!$B$3,$A926&lt;=CrashTest!$C$3),1,IF(AND($A926&gt;=CrashTest!$B$4,$A926&lt;=CrashTest!$C$4),2,IF(AND($A926&gt;=CrashTest!$B$5,$A926&lt;=CrashTest!$C$5),3,IF(AND($A926&gt;=CrashTest!$B$6,$A926&lt;=CrashTest!$C$6),4,IF(AND($A926&gt;=CrashTest!$B$7,$A926&lt;=CrashTest!$C$7),5,0)))))</f>
        <v>0</v>
      </c>
      <c r="U926" s="8" t="str">
        <f aca="false">IF(T926=0,"",IF(T925=T926,MAX(U925,B926),B926))</f>
        <v/>
      </c>
      <c r="V926" s="9" t="str">
        <f aca="false">IF(T926=0,"",B926/U926-1)</f>
        <v/>
      </c>
      <c r="W926" s="8" t="str">
        <f aca="false">IF(T926=0,"",IF(T925=T926,MAX(W925,F926),F926))</f>
        <v/>
      </c>
      <c r="X926" s="9" t="str">
        <f aca="false">IF(T926=0,"",F926/W926-1)</f>
        <v/>
      </c>
    </row>
    <row r="927" customFormat="false" ht="15" hidden="false" customHeight="false" outlineLevel="0" collapsed="false">
      <c r="A927" s="5" t="n">
        <v>44755</v>
      </c>
      <c r="B927" s="6" t="n">
        <v>1109.91739918177</v>
      </c>
      <c r="C927" s="7" t="n">
        <v>8.457009779</v>
      </c>
      <c r="D927" s="0" t="n">
        <f aca="false">INT((ROW()-3)/30)</f>
        <v>30</v>
      </c>
      <c r="E927" s="0" t="n">
        <f aca="false">2+30*D927</f>
        <v>902</v>
      </c>
      <c r="F927" s="8" t="n">
        <f aca="false">INDEX($F:$F,$E927)*(2*B927/INDEX($B:$B,$E927)-C927/INDEX($C:$C,$E927))</f>
        <v>188.156792389547</v>
      </c>
      <c r="G927" s="9" t="n">
        <f aca="false">B927/B926-1</f>
        <v>0.0669111327312504</v>
      </c>
      <c r="H927" s="9" t="n">
        <f aca="false">F927/F926-1</f>
        <v>0.0070398632096742</v>
      </c>
      <c r="I927" s="9" t="n">
        <f aca="false">LN(B927/B926)</f>
        <v>0.0647676818138048</v>
      </c>
      <c r="J927" s="9" t="n">
        <f aca="false">LN(F927/F926)</f>
        <v>0.00701519905984171</v>
      </c>
      <c r="K927" s="9" t="n">
        <f aca="false">F927/F920-1</f>
        <v>-0.0198193046061312</v>
      </c>
      <c r="L927" s="9" t="n">
        <f aca="false">F927/F897-1</f>
        <v>0.0811553857236012</v>
      </c>
      <c r="M927" s="9" t="n">
        <f aca="false">B927/B920-1</f>
        <v>-0.0673118563327456</v>
      </c>
      <c r="N927" s="9" t="n">
        <f aca="false">B927/B897-1</f>
        <v>-0.0689892243703801</v>
      </c>
      <c r="O927" s="8" t="n">
        <f aca="false">MAX(O926,F927)</f>
        <v>210.637827878512</v>
      </c>
      <c r="P927" s="9" t="n">
        <f aca="false">F927/O927-1</f>
        <v>-0.106728386422269</v>
      </c>
      <c r="Q927" s="8" t="n">
        <f aca="false">MAX(Q926,B927)</f>
        <v>4811.1564628872</v>
      </c>
      <c r="R927" s="9" t="n">
        <f aca="false">B927/Q927-1</f>
        <v>-0.769303408080039</v>
      </c>
      <c r="S927" s="9" t="n">
        <f aca="false">B927/INDEX($B:$B,$E927)-1</f>
        <v>0.117977911128886</v>
      </c>
      <c r="T927" s="0" t="n">
        <f aca="false">IF(AND($A927&gt;=CrashTest!$B$3,$A927&lt;=CrashTest!$C$3),1,IF(AND($A927&gt;=CrashTest!$B$4,$A927&lt;=CrashTest!$C$4),2,IF(AND($A927&gt;=CrashTest!$B$5,$A927&lt;=CrashTest!$C$5),3,IF(AND($A927&gt;=CrashTest!$B$6,$A927&lt;=CrashTest!$C$6),4,IF(AND($A927&gt;=CrashTest!$B$7,$A927&lt;=CrashTest!$C$7),5,0)))))</f>
        <v>0</v>
      </c>
      <c r="U927" s="8" t="str">
        <f aca="false">IF(T927=0,"",IF(T926=T927,MAX(U926,B927),B927))</f>
        <v/>
      </c>
      <c r="V927" s="9" t="str">
        <f aca="false">IF(T927=0,"",B927/U927-1)</f>
        <v/>
      </c>
      <c r="W927" s="8" t="str">
        <f aca="false">IF(T927=0,"",IF(T926=T927,MAX(W926,F927),F927))</f>
        <v/>
      </c>
      <c r="X927" s="9" t="str">
        <f aca="false">IF(T927=0,"",F927/W927-1)</f>
        <v/>
      </c>
    </row>
    <row r="928" customFormat="false" ht="15" hidden="false" customHeight="false" outlineLevel="0" collapsed="false">
      <c r="A928" s="5" t="n">
        <v>44756</v>
      </c>
      <c r="B928" s="6" t="n">
        <v>1190.77715517241</v>
      </c>
      <c r="C928" s="7" t="n">
        <v>9.445482319</v>
      </c>
      <c r="D928" s="0" t="n">
        <f aca="false">INT((ROW()-3)/30)</f>
        <v>30</v>
      </c>
      <c r="E928" s="0" t="n">
        <f aca="false">2+30*D928</f>
        <v>902</v>
      </c>
      <c r="F928" s="8" t="n">
        <f aca="false">INDEX($F:$F,$E928)*(2*B928/INDEX($B:$B,$E928)-C928/INDEX($C:$C,$E928))</f>
        <v>192.327668633766</v>
      </c>
      <c r="G928" s="9" t="n">
        <f aca="false">B928/B927-1</f>
        <v>0.0728520483148114</v>
      </c>
      <c r="H928" s="9" t="n">
        <f aca="false">F928/F927-1</f>
        <v>0.0221670245928955</v>
      </c>
      <c r="I928" s="9" t="n">
        <f aca="false">LN(B928/B927)</f>
        <v>0.0703205681347125</v>
      </c>
      <c r="J928" s="9" t="n">
        <f aca="false">LN(F928/F927)</f>
        <v>0.0219249075799849</v>
      </c>
      <c r="K928" s="9" t="n">
        <f aca="false">F928/F921-1</f>
        <v>-0.00176266193063357</v>
      </c>
      <c r="L928" s="9" t="n">
        <f aca="false">F928/F898-1</f>
        <v>0.0893800528228366</v>
      </c>
      <c r="M928" s="9" t="n">
        <f aca="false">B928/B921-1</f>
        <v>-0.0384901541493802</v>
      </c>
      <c r="N928" s="9" t="n">
        <f aca="false">B928/B898-1</f>
        <v>-0.0122495922259601</v>
      </c>
      <c r="O928" s="8" t="n">
        <f aca="false">MAX(O927,F928)</f>
        <v>210.637827878512</v>
      </c>
      <c r="P928" s="9" t="n">
        <f aca="false">F928/O928-1</f>
        <v>-0.0869272125959562</v>
      </c>
      <c r="Q928" s="8" t="n">
        <f aca="false">MAX(Q927,B928)</f>
        <v>4811.1564628872</v>
      </c>
      <c r="R928" s="9" t="n">
        <f aca="false">B928/Q928-1</f>
        <v>-0.752496688819424</v>
      </c>
      <c r="S928" s="9" t="n">
        <f aca="false">B928/INDEX($B:$B,$E928)-1</f>
        <v>0.199424891925339</v>
      </c>
      <c r="T928" s="0" t="n">
        <f aca="false">IF(AND($A928&gt;=CrashTest!$B$3,$A928&lt;=CrashTest!$C$3),1,IF(AND($A928&gt;=CrashTest!$B$4,$A928&lt;=CrashTest!$C$4),2,IF(AND($A928&gt;=CrashTest!$B$5,$A928&lt;=CrashTest!$C$5),3,IF(AND($A928&gt;=CrashTest!$B$6,$A928&lt;=CrashTest!$C$6),4,IF(AND($A928&gt;=CrashTest!$B$7,$A928&lt;=CrashTest!$C$7),5,0)))))</f>
        <v>0</v>
      </c>
      <c r="U928" s="8" t="str">
        <f aca="false">IF(T928=0,"",IF(T927=T928,MAX(U927,B928),B928))</f>
        <v/>
      </c>
      <c r="V928" s="9" t="str">
        <f aca="false">IF(T928=0,"",B928/U928-1)</f>
        <v/>
      </c>
      <c r="W928" s="8" t="str">
        <f aca="false">IF(T928=0,"",IF(T927=T928,MAX(W927,F928),F928))</f>
        <v/>
      </c>
      <c r="X928" s="9" t="str">
        <f aca="false">IF(T928=0,"",F928/W928-1)</f>
        <v/>
      </c>
    </row>
    <row r="929" customFormat="false" ht="15" hidden="false" customHeight="false" outlineLevel="0" collapsed="false">
      <c r="A929" s="5" t="n">
        <v>44757</v>
      </c>
      <c r="B929" s="6" t="n">
        <v>1235.44640999416</v>
      </c>
      <c r="C929" s="7" t="n">
        <v>9.941830113</v>
      </c>
      <c r="D929" s="0" t="n">
        <f aca="false">INT((ROW()-3)/30)</f>
        <v>30</v>
      </c>
      <c r="E929" s="0" t="n">
        <f aca="false">2+30*D929</f>
        <v>902</v>
      </c>
      <c r="F929" s="8" t="n">
        <f aca="false">INDEX($F:$F,$E929)*(2*B929/INDEX($B:$B,$E929)-C929/INDEX($C:$C,$E929))</f>
        <v>195.904999138524</v>
      </c>
      <c r="G929" s="9" t="n">
        <f aca="false">B929/B928-1</f>
        <v>0.037512690454061</v>
      </c>
      <c r="H929" s="9" t="n">
        <f aca="false">F929/F928-1</f>
        <v>0.0186001864951084</v>
      </c>
      <c r="I929" s="9" t="n">
        <f aca="false">LN(B929/B928)</f>
        <v>0.0368262048108593</v>
      </c>
      <c r="J929" s="9" t="n">
        <f aca="false">LN(F929/F928)</f>
        <v>0.0184293185579915</v>
      </c>
      <c r="K929" s="9" t="n">
        <f aca="false">F929/F922-1</f>
        <v>-0.0122107621069707</v>
      </c>
      <c r="L929" s="9" t="n">
        <f aca="false">F929/F899-1</f>
        <v>0.116156554189614</v>
      </c>
      <c r="M929" s="9" t="n">
        <f aca="false">B929/B922-1</f>
        <v>0.00338934369636479</v>
      </c>
      <c r="N929" s="9" t="n">
        <f aca="false">B929/B899-1</f>
        <v>0.00563456386361705</v>
      </c>
      <c r="O929" s="8" t="n">
        <f aca="false">MAX(O928,F929)</f>
        <v>210.637827878512</v>
      </c>
      <c r="P929" s="9" t="n">
        <f aca="false">F929/O929-1</f>
        <v>-0.0699438884666324</v>
      </c>
      <c r="Q929" s="8" t="n">
        <f aca="false">MAX(Q928,B929)</f>
        <v>4811.1564628872</v>
      </c>
      <c r="R929" s="9" t="n">
        <f aca="false">B929/Q929-1</f>
        <v>-0.743212173720752</v>
      </c>
      <c r="S929" s="9" t="n">
        <f aca="false">B929/INDEX($B:$B,$E929)-1</f>
        <v>0.24441854661903</v>
      </c>
      <c r="T929" s="0" t="n">
        <f aca="false">IF(AND($A929&gt;=CrashTest!$B$3,$A929&lt;=CrashTest!$C$3),1,IF(AND($A929&gt;=CrashTest!$B$4,$A929&lt;=CrashTest!$C$4),2,IF(AND($A929&gt;=CrashTest!$B$5,$A929&lt;=CrashTest!$C$5),3,IF(AND($A929&gt;=CrashTest!$B$6,$A929&lt;=CrashTest!$C$6),4,IF(AND($A929&gt;=CrashTest!$B$7,$A929&lt;=CrashTest!$C$7),5,0)))))</f>
        <v>0</v>
      </c>
      <c r="U929" s="8" t="str">
        <f aca="false">IF(T929=0,"",IF(T928=T929,MAX(U928,B929),B929))</f>
        <v/>
      </c>
      <c r="V929" s="9" t="str">
        <f aca="false">IF(T929=0,"",B929/U929-1)</f>
        <v/>
      </c>
      <c r="W929" s="8" t="str">
        <f aca="false">IF(T929=0,"",IF(T928=T929,MAX(W928,F929),F929))</f>
        <v/>
      </c>
      <c r="X929" s="9" t="str">
        <f aca="false">IF(T929=0,"",F929/W929-1)</f>
        <v/>
      </c>
    </row>
    <row r="930" customFormat="false" ht="15" hidden="false" customHeight="false" outlineLevel="0" collapsed="false">
      <c r="A930" s="5" t="n">
        <v>44758</v>
      </c>
      <c r="B930" s="6" t="n">
        <v>1352.58443950906</v>
      </c>
      <c r="C930" s="7" t="n">
        <v>11.68818049</v>
      </c>
      <c r="D930" s="0" t="n">
        <f aca="false">INT((ROW()-3)/30)</f>
        <v>30</v>
      </c>
      <c r="E930" s="0" t="n">
        <f aca="false">2+30*D930</f>
        <v>902</v>
      </c>
      <c r="F930" s="8" t="n">
        <f aca="false">INDEX($F:$F,$E930)*(2*B930/INDEX($B:$B,$E930)-C930/INDEX($C:$C,$E930))</f>
        <v>193.895107499898</v>
      </c>
      <c r="G930" s="9" t="n">
        <f aca="false">B930/B929-1</f>
        <v>0.0948143347759243</v>
      </c>
      <c r="H930" s="9" t="n">
        <f aca="false">F930/F929-1</f>
        <v>-0.0102595219492315</v>
      </c>
      <c r="I930" s="9" t="n">
        <f aca="false">LN(B930/B929)</f>
        <v>0.0905847916097421</v>
      </c>
      <c r="J930" s="9" t="n">
        <f aca="false">LN(F930/F929)</f>
        <v>-0.0103125136021462</v>
      </c>
      <c r="K930" s="9" t="n">
        <f aca="false">F930/F923-1</f>
        <v>0.00583185088312388</v>
      </c>
      <c r="L930" s="9" t="n">
        <f aca="false">F930/F900-1</f>
        <v>0.104442869795271</v>
      </c>
      <c r="M930" s="9" t="n">
        <f aca="false">B930/B923-1</f>
        <v>0.111568654911353</v>
      </c>
      <c r="N930" s="9" t="n">
        <f aca="false">B930/B900-1</f>
        <v>0.273552462951413</v>
      </c>
      <c r="O930" s="8" t="n">
        <f aca="false">MAX(O929,F930)</f>
        <v>210.637827878512</v>
      </c>
      <c r="P930" s="9" t="n">
        <f aca="false">F930/O930-1</f>
        <v>-0.0794858195569259</v>
      </c>
      <c r="Q930" s="8" t="n">
        <f aca="false">MAX(Q929,B930)</f>
        <v>4811.1564628872</v>
      </c>
      <c r="R930" s="9" t="n">
        <f aca="false">B930/Q930-1</f>
        <v>-0.718865006793529</v>
      </c>
      <c r="S930" s="9" t="n">
        <f aca="false">B930/INDEX($B:$B,$E930)-1</f>
        <v>0.362407263299536</v>
      </c>
      <c r="T930" s="0" t="n">
        <f aca="false">IF(AND($A930&gt;=CrashTest!$B$3,$A930&lt;=CrashTest!$C$3),1,IF(AND($A930&gt;=CrashTest!$B$4,$A930&lt;=CrashTest!$C$4),2,IF(AND($A930&gt;=CrashTest!$B$5,$A930&lt;=CrashTest!$C$5),3,IF(AND($A930&gt;=CrashTest!$B$6,$A930&lt;=CrashTest!$C$6),4,IF(AND($A930&gt;=CrashTest!$B$7,$A930&lt;=CrashTest!$C$7),5,0)))))</f>
        <v>0</v>
      </c>
      <c r="U930" s="8" t="str">
        <f aca="false">IF(T930=0,"",IF(T929=T930,MAX(U929,B930),B930))</f>
        <v/>
      </c>
      <c r="V930" s="9" t="str">
        <f aca="false">IF(T930=0,"",B930/U930-1)</f>
        <v/>
      </c>
      <c r="W930" s="8" t="str">
        <f aca="false">IF(T930=0,"",IF(T929=T930,MAX(W929,F930),F930))</f>
        <v/>
      </c>
      <c r="X930" s="9" t="str">
        <f aca="false">IF(T930=0,"",F930/W930-1)</f>
        <v/>
      </c>
    </row>
    <row r="931" customFormat="false" ht="15" hidden="false" customHeight="false" outlineLevel="0" collapsed="false">
      <c r="A931" s="5" t="n">
        <v>44759</v>
      </c>
      <c r="B931" s="6" t="n">
        <v>1345.29871186441</v>
      </c>
      <c r="C931" s="7" t="n">
        <v>11.43861294</v>
      </c>
      <c r="D931" s="0" t="n">
        <f aca="false">INT((ROW()-3)/30)</f>
        <v>30</v>
      </c>
      <c r="E931" s="0" t="n">
        <f aca="false">2+30*D931</f>
        <v>902</v>
      </c>
      <c r="F931" s="8" t="n">
        <f aca="false">INDEX($F:$F,$E931)*(2*B931/INDEX($B:$B,$E931)-C931/INDEX($C:$C,$E931))</f>
        <v>197.630010978674</v>
      </c>
      <c r="G931" s="9" t="n">
        <f aca="false">B931/B930-1</f>
        <v>-0.00538652333402157</v>
      </c>
      <c r="H931" s="9" t="n">
        <f aca="false">F931/F930-1</f>
        <v>0.0192624946907352</v>
      </c>
      <c r="I931" s="9" t="n">
        <f aca="false">LN(B931/B930)</f>
        <v>-0.00540108295820916</v>
      </c>
      <c r="J931" s="9" t="n">
        <f aca="false">LN(F931/F930)</f>
        <v>0.0190793213526453</v>
      </c>
      <c r="K931" s="9" t="n">
        <f aca="false">F931/F924-1</f>
        <v>0.0309993166303728</v>
      </c>
      <c r="L931" s="9" t="n">
        <f aca="false">F931/F901-1</f>
        <v>0.114349371250199</v>
      </c>
      <c r="M931" s="9" t="n">
        <f aca="false">B931/B924-1</f>
        <v>0.152781651239377</v>
      </c>
      <c r="N931" s="9" t="n">
        <f aca="false">B931/B901-1</f>
        <v>0.237611091585975</v>
      </c>
      <c r="O931" s="8" t="n">
        <f aca="false">MAX(O930,F931)</f>
        <v>210.637827878512</v>
      </c>
      <c r="P931" s="9" t="n">
        <f aca="false">F931/O931-1</f>
        <v>-0.0617544200433947</v>
      </c>
      <c r="Q931" s="8" t="n">
        <f aca="false">MAX(Q930,B931)</f>
        <v>4811.1564628872</v>
      </c>
      <c r="R931" s="9" t="n">
        <f aca="false">B931/Q931-1</f>
        <v>-0.720379346994446</v>
      </c>
      <c r="S931" s="9" t="n">
        <f aca="false">B931/INDEX($B:$B,$E931)-1</f>
        <v>0.355068624785333</v>
      </c>
      <c r="T931" s="0" t="n">
        <f aca="false">IF(AND($A931&gt;=CrashTest!$B$3,$A931&lt;=CrashTest!$C$3),1,IF(AND($A931&gt;=CrashTest!$B$4,$A931&lt;=CrashTest!$C$4),2,IF(AND($A931&gt;=CrashTest!$B$5,$A931&lt;=CrashTest!$C$5),3,IF(AND($A931&gt;=CrashTest!$B$6,$A931&lt;=CrashTest!$C$6),4,IF(AND($A931&gt;=CrashTest!$B$7,$A931&lt;=CrashTest!$C$7),5,0)))))</f>
        <v>0</v>
      </c>
      <c r="U931" s="8" t="str">
        <f aca="false">IF(T931=0,"",IF(T930=T931,MAX(U930,B931),B931))</f>
        <v/>
      </c>
      <c r="V931" s="9" t="str">
        <f aca="false">IF(T931=0,"",B931/U931-1)</f>
        <v/>
      </c>
      <c r="W931" s="8" t="str">
        <f aca="false">IF(T931=0,"",IF(T930=T931,MAX(W930,F931),F931))</f>
        <v/>
      </c>
      <c r="X931" s="9" t="str">
        <f aca="false">IF(T931=0,"",F931/W931-1)</f>
        <v/>
      </c>
    </row>
    <row r="932" customFormat="false" ht="15" hidden="false" customHeight="false" outlineLevel="0" collapsed="false">
      <c r="A932" s="5" t="n">
        <v>44760</v>
      </c>
      <c r="B932" s="6" t="n">
        <v>1568.5177969024</v>
      </c>
      <c r="C932" s="7" t="n">
        <v>13.94381741</v>
      </c>
      <c r="D932" s="0" t="n">
        <f aca="false">INT((ROW()-3)/30)</f>
        <v>30</v>
      </c>
      <c r="E932" s="0" t="n">
        <f aca="false">2+30*D932</f>
        <v>902</v>
      </c>
      <c r="F932" s="8" t="n">
        <f aca="false">INDEX($F:$F,$E932)*(2*B932/INDEX($B:$B,$E932)-C932/INDEX($C:$C,$E932))</f>
        <v>214.869296085424</v>
      </c>
      <c r="G932" s="9" t="n">
        <f aca="false">B932/B931-1</f>
        <v>0.16592529456052</v>
      </c>
      <c r="H932" s="9" t="n">
        <f aca="false">F932/F931-1</f>
        <v>0.0872300973995785</v>
      </c>
      <c r="I932" s="9" t="n">
        <f aca="false">LN(B932/B931)</f>
        <v>0.15351501603056</v>
      </c>
      <c r="J932" s="9" t="n">
        <f aca="false">LN(F932/F931)</f>
        <v>0.0836332668781477</v>
      </c>
      <c r="K932" s="9" t="n">
        <f aca="false">F932/F925-1</f>
        <v>0.135475806228498</v>
      </c>
      <c r="L932" s="9" t="n">
        <f aca="false">F932/F902-1</f>
        <v>0.186991034005795</v>
      </c>
      <c r="M932" s="9" t="n">
        <f aca="false">B932/B925-1</f>
        <v>0.430426936952312</v>
      </c>
      <c r="N932" s="9" t="n">
        <f aca="false">B932/B902-1</f>
        <v>0.579908785502558</v>
      </c>
      <c r="O932" s="8" t="n">
        <f aca="false">MAX(O931,F932)</f>
        <v>214.869296085424</v>
      </c>
      <c r="P932" s="9" t="n">
        <f aca="false">F932/O932-1</f>
        <v>0</v>
      </c>
      <c r="Q932" s="8" t="n">
        <f aca="false">MAX(Q931,B932)</f>
        <v>4811.1564628872</v>
      </c>
      <c r="R932" s="9" t="n">
        <f aca="false">B932/Q932-1</f>
        <v>-0.673983207779295</v>
      </c>
      <c r="S932" s="9" t="n">
        <f aca="false">B932/INDEX($B:$B,$E932)-1</f>
        <v>0.579908785502558</v>
      </c>
      <c r="T932" s="0" t="n">
        <f aca="false">IF(AND($A932&gt;=CrashTest!$B$3,$A932&lt;=CrashTest!$C$3),1,IF(AND($A932&gt;=CrashTest!$B$4,$A932&lt;=CrashTest!$C$4),2,IF(AND($A932&gt;=CrashTest!$B$5,$A932&lt;=CrashTest!$C$5),3,IF(AND($A932&gt;=CrashTest!$B$6,$A932&lt;=CrashTest!$C$6),4,IF(AND($A932&gt;=CrashTest!$B$7,$A932&lt;=CrashTest!$C$7),5,0)))))</f>
        <v>0</v>
      </c>
      <c r="U932" s="8" t="str">
        <f aca="false">IF(T932=0,"",IF(T931=T932,MAX(U931,B932),B932))</f>
        <v/>
      </c>
      <c r="V932" s="9" t="str">
        <f aca="false">IF(T932=0,"",B932/U932-1)</f>
        <v/>
      </c>
      <c r="W932" s="8" t="str">
        <f aca="false">IF(T932=0,"",IF(T931=T932,MAX(W931,F932),F932))</f>
        <v/>
      </c>
      <c r="X932" s="9" t="str">
        <f aca="false">IF(T932=0,"",F932/W932-1)</f>
        <v/>
      </c>
    </row>
    <row r="933" customFormat="false" ht="15" hidden="false" customHeight="false" outlineLevel="0" collapsed="false">
      <c r="A933" s="5" t="n">
        <v>44761</v>
      </c>
      <c r="B933" s="6" t="n">
        <v>1545.68401548802</v>
      </c>
      <c r="C933" s="7" t="n">
        <v>13.3040652</v>
      </c>
      <c r="D933" s="0" t="n">
        <f aca="false">INT((ROW()-3)/30)</f>
        <v>31</v>
      </c>
      <c r="E933" s="0" t="n">
        <f aca="false">2+30*D933</f>
        <v>932</v>
      </c>
      <c r="F933" s="8" t="n">
        <f aca="false">INDEX($F:$F,$E933)*(2*B933/INDEX($B:$B,$E933)-C933/INDEX($C:$C,$E933))</f>
        <v>218.471708984132</v>
      </c>
      <c r="G933" s="9" t="n">
        <f aca="false">B933/B932-1</f>
        <v>-0.0145575532897833</v>
      </c>
      <c r="H933" s="9" t="n">
        <f aca="false">F933/F932-1</f>
        <v>0.0167656010623158</v>
      </c>
      <c r="I933" s="9" t="n">
        <f aca="false">LN(B933/B932)</f>
        <v>-0.0146645541858181</v>
      </c>
      <c r="J933" s="9" t="n">
        <f aca="false">LN(F933/F932)</f>
        <v>0.0166266097369651</v>
      </c>
      <c r="K933" s="9" t="n">
        <f aca="false">F933/F926-1</f>
        <v>0.169289278035053</v>
      </c>
      <c r="L933" s="9" t="n">
        <f aca="false">F933/F903-1</f>
        <v>0.19037459599421</v>
      </c>
      <c r="M933" s="9" t="n">
        <f aca="false">B933/B926-1</f>
        <v>0.485792983355907</v>
      </c>
      <c r="N933" s="9" t="n">
        <f aca="false">B933/B903-1</f>
        <v>0.374712544143706</v>
      </c>
      <c r="O933" s="8" t="n">
        <f aca="false">MAX(O932,F933)</f>
        <v>218.471708984132</v>
      </c>
      <c r="P933" s="9" t="n">
        <f aca="false">F933/O933-1</f>
        <v>0</v>
      </c>
      <c r="Q933" s="8" t="n">
        <f aca="false">MAX(Q932,B933)</f>
        <v>4811.1564628872</v>
      </c>
      <c r="R933" s="9" t="n">
        <f aca="false">B933/Q933-1</f>
        <v>-0.678729214605412</v>
      </c>
      <c r="S933" s="9" t="n">
        <f aca="false">B933/INDEX($B:$B,$E933)-1</f>
        <v>-0.0145575532897833</v>
      </c>
      <c r="T933" s="0" t="n">
        <f aca="false">IF(AND($A933&gt;=CrashTest!$B$3,$A933&lt;=CrashTest!$C$3),1,IF(AND($A933&gt;=CrashTest!$B$4,$A933&lt;=CrashTest!$C$4),2,IF(AND($A933&gt;=CrashTest!$B$5,$A933&lt;=CrashTest!$C$5),3,IF(AND($A933&gt;=CrashTest!$B$6,$A933&lt;=CrashTest!$C$6),4,IF(AND($A933&gt;=CrashTest!$B$7,$A933&lt;=CrashTest!$C$7),5,0)))))</f>
        <v>0</v>
      </c>
      <c r="U933" s="8" t="str">
        <f aca="false">IF(T933=0,"",IF(T932=T933,MAX(U932,B933),B933))</f>
        <v/>
      </c>
      <c r="V933" s="9" t="str">
        <f aca="false">IF(T933=0,"",B933/U933-1)</f>
        <v/>
      </c>
      <c r="W933" s="8" t="str">
        <f aca="false">IF(T933=0,"",IF(T932=T933,MAX(W932,F933),F933))</f>
        <v/>
      </c>
      <c r="X933" s="9" t="str">
        <f aca="false">IF(T933=0,"",F933/W933-1)</f>
        <v/>
      </c>
    </row>
    <row r="934" customFormat="false" ht="15" hidden="false" customHeight="false" outlineLevel="0" collapsed="false">
      <c r="A934" s="5" t="n">
        <v>44762</v>
      </c>
      <c r="B934" s="6" t="n">
        <v>1523.17327171245</v>
      </c>
      <c r="C934" s="7" t="n">
        <v>12.96988442</v>
      </c>
      <c r="D934" s="0" t="n">
        <f aca="false">INT((ROW()-3)/30)</f>
        <v>31</v>
      </c>
      <c r="E934" s="0" t="n">
        <f aca="false">2+30*D934</f>
        <v>932</v>
      </c>
      <c r="F934" s="8" t="n">
        <f aca="false">INDEX($F:$F,$E934)*(2*B934/INDEX($B:$B,$E934)-C934/INDEX($C:$C,$E934))</f>
        <v>217.453879235567</v>
      </c>
      <c r="G934" s="9" t="n">
        <f aca="false">B934/B933-1</f>
        <v>-0.0145636129700562</v>
      </c>
      <c r="H934" s="9" t="n">
        <f aca="false">F934/F933-1</f>
        <v>-0.00465886294064299</v>
      </c>
      <c r="I934" s="9" t="n">
        <f aca="false">LN(B934/B933)</f>
        <v>-0.0146707034022684</v>
      </c>
      <c r="J934" s="9" t="n">
        <f aca="false">LN(F934/F933)</f>
        <v>-0.00466974926768975</v>
      </c>
      <c r="K934" s="9" t="n">
        <f aca="false">F934/F927-1</f>
        <v>0.155705709445588</v>
      </c>
      <c r="L934" s="9" t="n">
        <f aca="false">F934/F904-1</f>
        <v>0.187341831051189</v>
      </c>
      <c r="M934" s="9" t="n">
        <f aca="false">B934/B927-1</f>
        <v>0.372330294880801</v>
      </c>
      <c r="N934" s="9" t="n">
        <f aca="false">B934/B904-1</f>
        <v>0.357087286672092</v>
      </c>
      <c r="O934" s="8" t="n">
        <f aca="false">MAX(O933,F934)</f>
        <v>218.471708984132</v>
      </c>
      <c r="P934" s="9" t="n">
        <f aca="false">F934/O934-1</f>
        <v>-0.00465886294064299</v>
      </c>
      <c r="Q934" s="8" t="n">
        <f aca="false">MAX(Q933,B934)</f>
        <v>4811.1564628872</v>
      </c>
      <c r="R934" s="9" t="n">
        <f aca="false">B934/Q934-1</f>
        <v>-0.683408077982485</v>
      </c>
      <c r="S934" s="9" t="n">
        <f aca="false">B934/INDEX($B:$B,$E934)-1</f>
        <v>-0.0289091556879361</v>
      </c>
      <c r="T934" s="0" t="n">
        <f aca="false">IF(AND($A934&gt;=CrashTest!$B$3,$A934&lt;=CrashTest!$C$3),1,IF(AND($A934&gt;=CrashTest!$B$4,$A934&lt;=CrashTest!$C$4),2,IF(AND($A934&gt;=CrashTest!$B$5,$A934&lt;=CrashTest!$C$5),3,IF(AND($A934&gt;=CrashTest!$B$6,$A934&lt;=CrashTest!$C$6),4,IF(AND($A934&gt;=CrashTest!$B$7,$A934&lt;=CrashTest!$C$7),5,0)))))</f>
        <v>0</v>
      </c>
      <c r="U934" s="8" t="str">
        <f aca="false">IF(T934=0,"",IF(T933=T934,MAX(U933,B934),B934))</f>
        <v/>
      </c>
      <c r="V934" s="9" t="str">
        <f aca="false">IF(T934=0,"",B934/U934-1)</f>
        <v/>
      </c>
      <c r="W934" s="8" t="str">
        <f aca="false">IF(T934=0,"",IF(T933=T934,MAX(W933,F934),F934))</f>
        <v/>
      </c>
      <c r="X934" s="9" t="str">
        <f aca="false">IF(T934=0,"",F934/W934-1)</f>
        <v/>
      </c>
    </row>
    <row r="935" customFormat="false" ht="15" hidden="false" customHeight="false" outlineLevel="0" collapsed="false">
      <c r="A935" s="5" t="n">
        <v>44763</v>
      </c>
      <c r="B935" s="6" t="n">
        <v>1578.50633021625</v>
      </c>
      <c r="C935" s="7" t="n">
        <v>13.83859861</v>
      </c>
      <c r="D935" s="0" t="n">
        <f aca="false">INT((ROW()-3)/30)</f>
        <v>31</v>
      </c>
      <c r="E935" s="0" t="n">
        <f aca="false">2+30*D935</f>
        <v>932</v>
      </c>
      <c r="F935" s="8" t="n">
        <f aca="false">INDEX($F:$F,$E935)*(2*B935/INDEX($B:$B,$E935)-C935/INDEX($C:$C,$E935))</f>
        <v>219.22731402412</v>
      </c>
      <c r="G935" s="9" t="n">
        <f aca="false">B935/B934-1</f>
        <v>0.0363274878383277</v>
      </c>
      <c r="H935" s="9" t="n">
        <f aca="false">F935/F934-1</f>
        <v>0.0081554525253229</v>
      </c>
      <c r="I935" s="9" t="n">
        <f aca="false">LN(B935/B934)</f>
        <v>0.0356832018377529</v>
      </c>
      <c r="J935" s="9" t="n">
        <f aca="false">LN(F935/F934)</f>
        <v>0.00812237653380598</v>
      </c>
      <c r="K935" s="9" t="n">
        <f aca="false">F935/F928-1</f>
        <v>0.139863627430419</v>
      </c>
      <c r="L935" s="9" t="n">
        <f aca="false">F935/F905-1</f>
        <v>0.184367249267808</v>
      </c>
      <c r="M935" s="9" t="n">
        <f aca="false">B935/B928-1</f>
        <v>0.325610189412562</v>
      </c>
      <c r="N935" s="9" t="n">
        <f aca="false">B935/B905-1</f>
        <v>0.403365547144762</v>
      </c>
      <c r="O935" s="8" t="n">
        <f aca="false">MAX(O934,F935)</f>
        <v>219.22731402412</v>
      </c>
      <c r="P935" s="9" t="n">
        <f aca="false">F935/O935-1</f>
        <v>0</v>
      </c>
      <c r="Q935" s="8" t="n">
        <f aca="false">MAX(Q934,B935)</f>
        <v>4811.1564628872</v>
      </c>
      <c r="R935" s="9" t="n">
        <f aca="false">B935/Q935-1</f>
        <v>-0.67190708878568</v>
      </c>
      <c r="S935" s="9" t="n">
        <f aca="false">B935/INDEX($B:$B,$E935)-1</f>
        <v>0.00636813514872192</v>
      </c>
      <c r="T935" s="0" t="n">
        <f aca="false">IF(AND($A935&gt;=CrashTest!$B$3,$A935&lt;=CrashTest!$C$3),1,IF(AND($A935&gt;=CrashTest!$B$4,$A935&lt;=CrashTest!$C$4),2,IF(AND($A935&gt;=CrashTest!$B$5,$A935&lt;=CrashTest!$C$5),3,IF(AND($A935&gt;=CrashTest!$B$6,$A935&lt;=CrashTest!$C$6),4,IF(AND($A935&gt;=CrashTest!$B$7,$A935&lt;=CrashTest!$C$7),5,0)))))</f>
        <v>0</v>
      </c>
      <c r="U935" s="8" t="str">
        <f aca="false">IF(T935=0,"",IF(T934=T935,MAX(U934,B935),B935))</f>
        <v/>
      </c>
      <c r="V935" s="9" t="str">
        <f aca="false">IF(T935=0,"",B935/U935-1)</f>
        <v/>
      </c>
      <c r="W935" s="8" t="str">
        <f aca="false">IF(T935=0,"",IF(T934=T935,MAX(W934,F935),F935))</f>
        <v/>
      </c>
      <c r="X935" s="9" t="str">
        <f aca="false">IF(T935=0,"",F935/W935-1)</f>
        <v/>
      </c>
    </row>
    <row r="936" customFormat="false" ht="15" hidden="false" customHeight="false" outlineLevel="0" collapsed="false">
      <c r="A936" s="5" t="n">
        <v>44764</v>
      </c>
      <c r="B936" s="6" t="n">
        <v>1536.58702454705</v>
      </c>
      <c r="C936" s="7" t="n">
        <v>13.19094707</v>
      </c>
      <c r="D936" s="0" t="n">
        <f aca="false">INT((ROW()-3)/30)</f>
        <v>31</v>
      </c>
      <c r="E936" s="0" t="n">
        <f aca="false">2+30*D936</f>
        <v>932</v>
      </c>
      <c r="F936" s="8" t="n">
        <f aca="false">INDEX($F:$F,$E936)*(2*B936/INDEX($B:$B,$E936)-C936/INDEX($C:$C,$E936))</f>
        <v>217.722448492694</v>
      </c>
      <c r="G936" s="9" t="n">
        <f aca="false">B936/B935-1</f>
        <v>-0.0265563114108368</v>
      </c>
      <c r="H936" s="9" t="n">
        <f aca="false">F936/F935-1</f>
        <v>-0.00686440710239356</v>
      </c>
      <c r="I936" s="9" t="n">
        <f aca="false">LN(B936/B935)</f>
        <v>-0.0269153001273005</v>
      </c>
      <c r="J936" s="9" t="n">
        <f aca="false">LN(F936/F935)</f>
        <v>-0.00688807552011701</v>
      </c>
      <c r="K936" s="9" t="n">
        <f aca="false">F936/F929-1</f>
        <v>0.11136749674644</v>
      </c>
      <c r="L936" s="9" t="n">
        <f aca="false">F936/F906-1</f>
        <v>0.177305605483803</v>
      </c>
      <c r="M936" s="9" t="n">
        <f aca="false">B936/B929-1</f>
        <v>0.243750446896611</v>
      </c>
      <c r="N936" s="9" t="n">
        <f aca="false">B936/B906-1</f>
        <v>0.459960344976395</v>
      </c>
      <c r="O936" s="8" t="n">
        <f aca="false">MAX(O935,F936)</f>
        <v>219.22731402412</v>
      </c>
      <c r="P936" s="9" t="n">
        <f aca="false">F936/O936-1</f>
        <v>-0.00686440710239356</v>
      </c>
      <c r="Q936" s="8" t="n">
        <f aca="false">MAX(Q935,B936)</f>
        <v>4811.1564628872</v>
      </c>
      <c r="R936" s="9" t="n">
        <f aca="false">B936/Q936-1</f>
        <v>-0.680620026307576</v>
      </c>
      <c r="S936" s="9" t="n">
        <f aca="false">B936/INDEX($B:$B,$E936)-1</f>
        <v>-0.0203572904422307</v>
      </c>
      <c r="T936" s="0" t="n">
        <f aca="false">IF(AND($A936&gt;=CrashTest!$B$3,$A936&lt;=CrashTest!$C$3),1,IF(AND($A936&gt;=CrashTest!$B$4,$A936&lt;=CrashTest!$C$4),2,IF(AND($A936&gt;=CrashTest!$B$5,$A936&lt;=CrashTest!$C$5),3,IF(AND($A936&gt;=CrashTest!$B$6,$A936&lt;=CrashTest!$C$6),4,IF(AND($A936&gt;=CrashTest!$B$7,$A936&lt;=CrashTest!$C$7),5,0)))))</f>
        <v>0</v>
      </c>
      <c r="U936" s="8" t="str">
        <f aca="false">IF(T936=0,"",IF(T935=T936,MAX(U935,B936),B936))</f>
        <v/>
      </c>
      <c r="V936" s="9" t="str">
        <f aca="false">IF(T936=0,"",B936/U936-1)</f>
        <v/>
      </c>
      <c r="W936" s="8" t="str">
        <f aca="false">IF(T936=0,"",IF(T935=T936,MAX(W935,F936),F936))</f>
        <v/>
      </c>
      <c r="X936" s="9" t="str">
        <f aca="false">IF(T936=0,"",F936/W936-1)</f>
        <v/>
      </c>
    </row>
    <row r="937" customFormat="false" ht="15" hidden="false" customHeight="false" outlineLevel="0" collapsed="false">
      <c r="A937" s="5" t="n">
        <v>44765</v>
      </c>
      <c r="B937" s="6" t="n">
        <v>1550.44882115722</v>
      </c>
      <c r="C937" s="7" t="n">
        <v>13.4040887</v>
      </c>
      <c r="D937" s="0" t="n">
        <f aca="false">INT((ROW()-3)/30)</f>
        <v>31</v>
      </c>
      <c r="E937" s="0" t="n">
        <f aca="false">2+30*D937</f>
        <v>932</v>
      </c>
      <c r="F937" s="8" t="n">
        <f aca="false">INDEX($F:$F,$E937)*(2*B937/INDEX($B:$B,$E937)-C937/INDEX($C:$C,$E937))</f>
        <v>218.235831782992</v>
      </c>
      <c r="G937" s="9" t="n">
        <f aca="false">B937/B936-1</f>
        <v>0.00902115948444648</v>
      </c>
      <c r="H937" s="9" t="n">
        <f aca="false">F937/F936-1</f>
        <v>0.00235797132473814</v>
      </c>
      <c r="I937" s="9" t="n">
        <f aca="false">LN(B937/B936)</f>
        <v>0.00898071189930588</v>
      </c>
      <c r="J937" s="9" t="n">
        <f aca="false">LN(F937/F936)</f>
        <v>0.00235519567276953</v>
      </c>
      <c r="K937" s="9" t="n">
        <f aca="false">F937/F930-1</f>
        <v>0.125535525867289</v>
      </c>
      <c r="L937" s="9" t="n">
        <f aca="false">F937/F907-1</f>
        <v>0.170398816475619</v>
      </c>
      <c r="M937" s="9" t="n">
        <f aca="false">B937/B930-1</f>
        <v>0.14628615845971</v>
      </c>
      <c r="N937" s="9" t="n">
        <f aca="false">B937/B907-1</f>
        <v>0.354401397818203</v>
      </c>
      <c r="O937" s="8" t="n">
        <f aca="false">MAX(O936,F937)</f>
        <v>219.22731402412</v>
      </c>
      <c r="P937" s="9" t="n">
        <f aca="false">F937/O937-1</f>
        <v>-0.00452262185276409</v>
      </c>
      <c r="Q937" s="8" t="n">
        <f aca="false">MAX(Q936,B937)</f>
        <v>4811.1564628872</v>
      </c>
      <c r="R937" s="9" t="n">
        <f aca="false">B937/Q937-1</f>
        <v>-0.677738848628758</v>
      </c>
      <c r="S937" s="9" t="n">
        <f aca="false">B937/INDEX($B:$B,$E937)-1</f>
        <v>-0.0115197773215349</v>
      </c>
      <c r="T937" s="0" t="n">
        <f aca="false">IF(AND($A937&gt;=CrashTest!$B$3,$A937&lt;=CrashTest!$C$3),1,IF(AND($A937&gt;=CrashTest!$B$4,$A937&lt;=CrashTest!$C$4),2,IF(AND($A937&gt;=CrashTest!$B$5,$A937&lt;=CrashTest!$C$5),3,IF(AND($A937&gt;=CrashTest!$B$6,$A937&lt;=CrashTest!$C$6),4,IF(AND($A937&gt;=CrashTest!$B$7,$A937&lt;=CrashTest!$C$7),5,0)))))</f>
        <v>0</v>
      </c>
      <c r="U937" s="8" t="str">
        <f aca="false">IF(T937=0,"",IF(T936=T937,MAX(U936,B937),B937))</f>
        <v/>
      </c>
      <c r="V937" s="9" t="str">
        <f aca="false">IF(T937=0,"",B937/U937-1)</f>
        <v/>
      </c>
      <c r="W937" s="8" t="str">
        <f aca="false">IF(T937=0,"",IF(T936=T937,MAX(W936,F937),F937))</f>
        <v/>
      </c>
      <c r="X937" s="9" t="str">
        <f aca="false">IF(T937=0,"",F937/W937-1)</f>
        <v/>
      </c>
    </row>
    <row r="938" customFormat="false" ht="15" hidden="false" customHeight="false" outlineLevel="0" collapsed="false">
      <c r="A938" s="5" t="n">
        <v>44766</v>
      </c>
      <c r="B938" s="6" t="n">
        <v>1603.32482787843</v>
      </c>
      <c r="C938" s="7" t="n">
        <v>14.18512533</v>
      </c>
      <c r="D938" s="0" t="n">
        <f aca="false">INT((ROW()-3)/30)</f>
        <v>31</v>
      </c>
      <c r="E938" s="0" t="n">
        <f aca="false">2+30*D938</f>
        <v>932</v>
      </c>
      <c r="F938" s="8" t="n">
        <f aca="false">INDEX($F:$F,$E938)*(2*B938/INDEX($B:$B,$E938)-C938/INDEX($C:$C,$E938))</f>
        <v>220.687169853976</v>
      </c>
      <c r="G938" s="9" t="n">
        <f aca="false">B938/B937-1</f>
        <v>0.034103677593011</v>
      </c>
      <c r="H938" s="9" t="n">
        <f aca="false">F938/F937-1</f>
        <v>0.0112325187433995</v>
      </c>
      <c r="I938" s="9" t="n">
        <f aca="false">LN(B938/B937)</f>
        <v>0.0335350395248853</v>
      </c>
      <c r="J938" s="9" t="n">
        <f aca="false">LN(F938/F937)</f>
        <v>0.0111699024608244</v>
      </c>
      <c r="K938" s="9" t="n">
        <f aca="false">F938/F931-1</f>
        <v>0.11666830741506</v>
      </c>
      <c r="L938" s="9" t="n">
        <f aca="false">F938/F908-1</f>
        <v>0.149728043183746</v>
      </c>
      <c r="M938" s="9" t="n">
        <f aca="false">B938/B931-1</f>
        <v>0.191798381830329</v>
      </c>
      <c r="N938" s="9" t="n">
        <f aca="false">B938/B908-1</f>
        <v>0.299374571771517</v>
      </c>
      <c r="O938" s="8" t="n">
        <f aca="false">MAX(O937,F938)</f>
        <v>220.687169853976</v>
      </c>
      <c r="P938" s="9" t="n">
        <f aca="false">F938/O938-1</f>
        <v>0</v>
      </c>
      <c r="Q938" s="8" t="n">
        <f aca="false">MAX(Q937,B938)</f>
        <v>4811.1564628872</v>
      </c>
      <c r="R938" s="9" t="n">
        <f aca="false">B938/Q938-1</f>
        <v>-0.666748558221641</v>
      </c>
      <c r="S938" s="9" t="n">
        <f aca="false">B938/INDEX($B:$B,$E938)-1</f>
        <v>0.0221910334997593</v>
      </c>
      <c r="T938" s="0" t="n">
        <f aca="false">IF(AND($A938&gt;=CrashTest!$B$3,$A938&lt;=CrashTest!$C$3),1,IF(AND($A938&gt;=CrashTest!$B$4,$A938&lt;=CrashTest!$C$4),2,IF(AND($A938&gt;=CrashTest!$B$5,$A938&lt;=CrashTest!$C$5),3,IF(AND($A938&gt;=CrashTest!$B$6,$A938&lt;=CrashTest!$C$6),4,IF(AND($A938&gt;=CrashTest!$B$7,$A938&lt;=CrashTest!$C$7),5,0)))))</f>
        <v>0</v>
      </c>
      <c r="U938" s="8" t="str">
        <f aca="false">IF(T938=0,"",IF(T937=T938,MAX(U937,B938),B938))</f>
        <v/>
      </c>
      <c r="V938" s="9" t="str">
        <f aca="false">IF(T938=0,"",B938/U938-1)</f>
        <v/>
      </c>
      <c r="W938" s="8" t="str">
        <f aca="false">IF(T938=0,"",IF(T937=T938,MAX(W937,F938),F938))</f>
        <v/>
      </c>
      <c r="X938" s="9" t="str">
        <f aca="false">IF(T938=0,"",F938/W938-1)</f>
        <v/>
      </c>
    </row>
    <row r="939" customFormat="false" ht="15" hidden="false" customHeight="false" outlineLevel="0" collapsed="false">
      <c r="A939" s="5" t="n">
        <v>44767</v>
      </c>
      <c r="B939" s="6" t="n">
        <v>1461.68290911748</v>
      </c>
      <c r="C939" s="7" t="n">
        <v>11.65235942</v>
      </c>
      <c r="D939" s="0" t="n">
        <f aca="false">INT((ROW()-3)/30)</f>
        <v>31</v>
      </c>
      <c r="E939" s="0" t="n">
        <f aca="false">2+30*D939</f>
        <v>932</v>
      </c>
      <c r="F939" s="8" t="n">
        <f aca="false">INDEX($F:$F,$E939)*(2*B939/INDEX($B:$B,$E939)-C939/INDEX($C:$C,$E939))</f>
        <v>220.909497529308</v>
      </c>
      <c r="G939" s="9" t="n">
        <f aca="false">B939/B938-1</f>
        <v>-0.0883426217183794</v>
      </c>
      <c r="H939" s="9" t="n">
        <f aca="false">F939/F938-1</f>
        <v>0.00100743362416522</v>
      </c>
      <c r="I939" s="9" t="n">
        <f aca="false">LN(B939/B938)</f>
        <v>-0.0924910412026073</v>
      </c>
      <c r="J939" s="9" t="n">
        <f aca="false">LN(F939/F938)</f>
        <v>0.00100692650347672</v>
      </c>
      <c r="K939" s="9" t="n">
        <f aca="false">F939/F932-1</f>
        <v>0.0281110496191304</v>
      </c>
      <c r="L939" s="9" t="n">
        <f aca="false">F939/F909-1</f>
        <v>0.165593665192642</v>
      </c>
      <c r="M939" s="9" t="n">
        <f aca="false">B939/B932-1</f>
        <v>-0.0681120022966292</v>
      </c>
      <c r="N939" s="9" t="n">
        <f aca="false">B939/B909-1</f>
        <v>0.176439317426847</v>
      </c>
      <c r="O939" s="8" t="n">
        <f aca="false">MAX(O938,F939)</f>
        <v>220.909497529308</v>
      </c>
      <c r="P939" s="9" t="n">
        <f aca="false">F939/O939-1</f>
        <v>0</v>
      </c>
      <c r="Q939" s="8" t="n">
        <f aca="false">MAX(Q938,B939)</f>
        <v>4811.1564628872</v>
      </c>
      <c r="R939" s="9" t="n">
        <f aca="false">B939/Q939-1</f>
        <v>-0.696188864279771</v>
      </c>
      <c r="S939" s="9" t="n">
        <f aca="false">B939/INDEX($B:$B,$E939)-1</f>
        <v>-0.0681120022966292</v>
      </c>
      <c r="T939" s="0" t="n">
        <f aca="false">IF(AND($A939&gt;=CrashTest!$B$3,$A939&lt;=CrashTest!$C$3),1,IF(AND($A939&gt;=CrashTest!$B$4,$A939&lt;=CrashTest!$C$4),2,IF(AND($A939&gt;=CrashTest!$B$5,$A939&lt;=CrashTest!$C$5),3,IF(AND($A939&gt;=CrashTest!$B$6,$A939&lt;=CrashTest!$C$6),4,IF(AND($A939&gt;=CrashTest!$B$7,$A939&lt;=CrashTest!$C$7),5,0)))))</f>
        <v>0</v>
      </c>
      <c r="U939" s="8" t="str">
        <f aca="false">IF(T939=0,"",IF(T938=T939,MAX(U938,B939),B939))</f>
        <v/>
      </c>
      <c r="V939" s="9" t="str">
        <f aca="false">IF(T939=0,"",B939/U939-1)</f>
        <v/>
      </c>
      <c r="W939" s="8" t="str">
        <f aca="false">IF(T939=0,"",IF(T938=T939,MAX(W938,F939),F939))</f>
        <v/>
      </c>
      <c r="X939" s="9" t="str">
        <f aca="false">IF(T939=0,"",F939/W939-1)</f>
        <v/>
      </c>
    </row>
    <row r="940" customFormat="false" ht="15" hidden="false" customHeight="false" outlineLevel="0" collapsed="false">
      <c r="A940" s="5" t="n">
        <v>44768</v>
      </c>
      <c r="B940" s="6" t="n">
        <v>1431.20655336061</v>
      </c>
      <c r="C940" s="7" t="n">
        <v>11.80471557</v>
      </c>
      <c r="D940" s="0" t="n">
        <f aca="false">INT((ROW()-3)/30)</f>
        <v>31</v>
      </c>
      <c r="E940" s="0" t="n">
        <f aca="false">2+30*D940</f>
        <v>932</v>
      </c>
      <c r="F940" s="8" t="n">
        <f aca="false">INDEX($F:$F,$E940)*(2*B940/INDEX($B:$B,$E940)-C940/INDEX($C:$C,$E940))</f>
        <v>210.211907222804</v>
      </c>
      <c r="G940" s="9" t="n">
        <f aca="false">B940/B939-1</f>
        <v>-0.0208501827357827</v>
      </c>
      <c r="H940" s="9" t="n">
        <f aca="false">F940/F939-1</f>
        <v>-0.0484252167794871</v>
      </c>
      <c r="I940" s="9" t="n">
        <f aca="false">LN(B940/B939)</f>
        <v>-0.0210706172462637</v>
      </c>
      <c r="J940" s="9" t="n">
        <f aca="false">LN(F940/F939)</f>
        <v>-0.0496370002523751</v>
      </c>
      <c r="K940" s="9" t="n">
        <f aca="false">F940/F933-1</f>
        <v>-0.0378071916026809</v>
      </c>
      <c r="L940" s="9" t="n">
        <f aca="false">F940/F910-1</f>
        <v>0.101892431324401</v>
      </c>
      <c r="M940" s="9" t="n">
        <f aca="false">B940/B933-1</f>
        <v>-0.0740626550965954</v>
      </c>
      <c r="N940" s="9" t="n">
        <f aca="false">B940/B910-1</f>
        <v>0.18849195783167</v>
      </c>
      <c r="O940" s="8" t="n">
        <f aca="false">MAX(O939,F940)</f>
        <v>220.909497529308</v>
      </c>
      <c r="P940" s="9" t="n">
        <f aca="false">F940/O940-1</f>
        <v>-0.0484252167794871</v>
      </c>
      <c r="Q940" s="8" t="n">
        <f aca="false">MAX(Q939,B940)</f>
        <v>4811.1564628872</v>
      </c>
      <c r="R940" s="9" t="n">
        <f aca="false">B940/Q940-1</f>
        <v>-0.702523381976703</v>
      </c>
      <c r="S940" s="9" t="n">
        <f aca="false">B940/INDEX($B:$B,$E940)-1</f>
        <v>-0.0875420373380271</v>
      </c>
      <c r="T940" s="0" t="n">
        <f aca="false">IF(AND($A940&gt;=CrashTest!$B$3,$A940&lt;=CrashTest!$C$3),1,IF(AND($A940&gt;=CrashTest!$B$4,$A940&lt;=CrashTest!$C$4),2,IF(AND($A940&gt;=CrashTest!$B$5,$A940&lt;=CrashTest!$C$5),3,IF(AND($A940&gt;=CrashTest!$B$6,$A940&lt;=CrashTest!$C$6),4,IF(AND($A940&gt;=CrashTest!$B$7,$A940&lt;=CrashTest!$C$7),5,0)))))</f>
        <v>0</v>
      </c>
      <c r="U940" s="8" t="str">
        <f aca="false">IF(T940=0,"",IF(T939=T940,MAX(U939,B940),B940))</f>
        <v/>
      </c>
      <c r="V940" s="9" t="str">
        <f aca="false">IF(T940=0,"",B940/U940-1)</f>
        <v/>
      </c>
      <c r="W940" s="8" t="str">
        <f aca="false">IF(T940=0,"",IF(T939=T940,MAX(W939,F940),F940))</f>
        <v/>
      </c>
      <c r="X940" s="9" t="str">
        <f aca="false">IF(T940=0,"",F940/W940-1)</f>
        <v/>
      </c>
    </row>
    <row r="941" customFormat="false" ht="15" hidden="false" customHeight="false" outlineLevel="0" collapsed="false">
      <c r="A941" s="5" t="n">
        <v>44769</v>
      </c>
      <c r="B941" s="6" t="n">
        <v>1632.34205330216</v>
      </c>
      <c r="C941" s="7" t="n">
        <v>14.80604832</v>
      </c>
      <c r="D941" s="0" t="n">
        <f aca="false">INT((ROW()-3)/30)</f>
        <v>31</v>
      </c>
      <c r="E941" s="0" t="n">
        <f aca="false">2+30*D941</f>
        <v>932</v>
      </c>
      <c r="F941" s="8" t="n">
        <f aca="false">INDEX($F:$F,$E941)*(2*B941/INDEX($B:$B,$E941)-C941/INDEX($C:$C,$E941))</f>
        <v>219.069033138422</v>
      </c>
      <c r="G941" s="9" t="n">
        <f aca="false">B941/B940-1</f>
        <v>0.140535619732361</v>
      </c>
      <c r="H941" s="9" t="n">
        <f aca="false">F941/F940-1</f>
        <v>0.0421342731372025</v>
      </c>
      <c r="I941" s="9" t="n">
        <f aca="false">LN(B941/B940)</f>
        <v>0.131497993935765</v>
      </c>
      <c r="J941" s="9" t="n">
        <f aca="false">LN(F941/F940)</f>
        <v>0.0412707960055148</v>
      </c>
      <c r="K941" s="9" t="n">
        <f aca="false">F941/F934-1</f>
        <v>0.00742756996809013</v>
      </c>
      <c r="L941" s="9" t="n">
        <f aca="false">F941/F911-1</f>
        <v>0.152480729590307</v>
      </c>
      <c r="M941" s="9" t="n">
        <f aca="false">B941/B934-1</f>
        <v>0.0716719388510378</v>
      </c>
      <c r="N941" s="9" t="n">
        <f aca="false">B941/B911-1</f>
        <v>0.366088907941464</v>
      </c>
      <c r="O941" s="8" t="n">
        <f aca="false">MAX(O940,F941)</f>
        <v>220.909497529308</v>
      </c>
      <c r="P941" s="9" t="n">
        <f aca="false">F941/O941-1</f>
        <v>-0.00833130495279977</v>
      </c>
      <c r="Q941" s="8" t="n">
        <f aca="false">MAX(Q940,B941)</f>
        <v>4811.1564628872</v>
      </c>
      <c r="R941" s="9" t="n">
        <f aca="false">B941/Q941-1</f>
        <v>-0.660717321106913</v>
      </c>
      <c r="S941" s="9" t="n">
        <f aca="false">B941/INDEX($B:$B,$E941)-1</f>
        <v>0.0406908079244008</v>
      </c>
      <c r="T941" s="0" t="n">
        <f aca="false">IF(AND($A941&gt;=CrashTest!$B$3,$A941&lt;=CrashTest!$C$3),1,IF(AND($A941&gt;=CrashTest!$B$4,$A941&lt;=CrashTest!$C$4),2,IF(AND($A941&gt;=CrashTest!$B$5,$A941&lt;=CrashTest!$C$5),3,IF(AND($A941&gt;=CrashTest!$B$6,$A941&lt;=CrashTest!$C$6),4,IF(AND($A941&gt;=CrashTest!$B$7,$A941&lt;=CrashTest!$C$7),5,0)))))</f>
        <v>0</v>
      </c>
      <c r="U941" s="8" t="str">
        <f aca="false">IF(T941=0,"",IF(T940=T941,MAX(U940,B941),B941))</f>
        <v/>
      </c>
      <c r="V941" s="9" t="str">
        <f aca="false">IF(T941=0,"",B941/U941-1)</f>
        <v/>
      </c>
      <c r="W941" s="8" t="str">
        <f aca="false">IF(T941=0,"",IF(T940=T941,MAX(W940,F941),F941))</f>
        <v/>
      </c>
      <c r="X941" s="9" t="str">
        <f aca="false">IF(T941=0,"",F941/W941-1)</f>
        <v/>
      </c>
    </row>
    <row r="942" customFormat="false" ht="15" hidden="false" customHeight="false" outlineLevel="0" collapsed="false">
      <c r="A942" s="5" t="n">
        <v>44770</v>
      </c>
      <c r="B942" s="6" t="n">
        <v>1724.61137200468</v>
      </c>
      <c r="C942" s="7" t="n">
        <v>16.24471829</v>
      </c>
      <c r="D942" s="0" t="n">
        <f aca="false">INT((ROW()-3)/30)</f>
        <v>31</v>
      </c>
      <c r="E942" s="0" t="n">
        <f aca="false">2+30*D942</f>
        <v>932</v>
      </c>
      <c r="F942" s="8" t="n">
        <f aca="false">INDEX($F:$F,$E942)*(2*B942/INDEX($B:$B,$E942)-C942/INDEX($C:$C,$E942))</f>
        <v>222.179355284505</v>
      </c>
      <c r="G942" s="9" t="n">
        <f aca="false">B942/B941-1</f>
        <v>0.0565257254237022</v>
      </c>
      <c r="H942" s="9" t="n">
        <f aca="false">F942/F941-1</f>
        <v>0.0141979087665844</v>
      </c>
      <c r="I942" s="9" t="n">
        <f aca="false">LN(B942/B941)</f>
        <v>0.054985907445015</v>
      </c>
      <c r="J942" s="9" t="n">
        <f aca="false">LN(F942/F941)</f>
        <v>0.0140980624229824</v>
      </c>
      <c r="K942" s="9" t="n">
        <f aca="false">F942/F935-1</f>
        <v>0.0134656635899859</v>
      </c>
      <c r="L942" s="9" t="n">
        <f aca="false">F942/F912-1</f>
        <v>0.184954415948819</v>
      </c>
      <c r="M942" s="9" t="n">
        <f aca="false">B942/B935-1</f>
        <v>0.0925590471141247</v>
      </c>
      <c r="N942" s="9" t="n">
        <f aca="false">B942/B912-1</f>
        <v>0.509108389718173</v>
      </c>
      <c r="O942" s="8" t="n">
        <f aca="false">MAX(O941,F942)</f>
        <v>222.179355284505</v>
      </c>
      <c r="P942" s="9" t="n">
        <f aca="false">F942/O942-1</f>
        <v>0</v>
      </c>
      <c r="Q942" s="8" t="n">
        <f aca="false">MAX(Q941,B942)</f>
        <v>4811.1564628872</v>
      </c>
      <c r="R942" s="9" t="n">
        <f aca="false">B942/Q942-1</f>
        <v>-0.641539121558784</v>
      </c>
      <c r="S942" s="9" t="n">
        <f aca="false">B942/INDEX($B:$B,$E942)-1</f>
        <v>0.0995166107841063</v>
      </c>
      <c r="T942" s="0" t="n">
        <f aca="false">IF(AND($A942&gt;=CrashTest!$B$3,$A942&lt;=CrashTest!$C$3),1,IF(AND($A942&gt;=CrashTest!$B$4,$A942&lt;=CrashTest!$C$4),2,IF(AND($A942&gt;=CrashTest!$B$5,$A942&lt;=CrashTest!$C$5),3,IF(AND($A942&gt;=CrashTest!$B$6,$A942&lt;=CrashTest!$C$6),4,IF(AND($A942&gt;=CrashTest!$B$7,$A942&lt;=CrashTest!$C$7),5,0)))))</f>
        <v>0</v>
      </c>
      <c r="U942" s="8" t="str">
        <f aca="false">IF(T942=0,"",IF(T941=T942,MAX(U941,B942),B942))</f>
        <v/>
      </c>
      <c r="V942" s="9" t="str">
        <f aca="false">IF(T942=0,"",B942/U942-1)</f>
        <v/>
      </c>
      <c r="W942" s="8" t="str">
        <f aca="false">IF(T942=0,"",IF(T941=T942,MAX(W941,F942),F942))</f>
        <v/>
      </c>
      <c r="X942" s="9" t="str">
        <f aca="false">IF(T942=0,"",F942/W942-1)</f>
        <v/>
      </c>
    </row>
    <row r="943" customFormat="false" ht="15" hidden="false" customHeight="false" outlineLevel="0" collapsed="false">
      <c r="A943" s="5" t="n">
        <v>44771</v>
      </c>
      <c r="B943" s="6" t="n">
        <v>1746.07636090006</v>
      </c>
      <c r="C943" s="7" t="n">
        <v>16.18168444</v>
      </c>
      <c r="D943" s="0" t="n">
        <f aca="false">INT((ROW()-3)/30)</f>
        <v>31</v>
      </c>
      <c r="E943" s="0" t="n">
        <f aca="false">2+30*D943</f>
        <v>932</v>
      </c>
      <c r="F943" s="8" t="n">
        <f aca="false">INDEX($F:$F,$E943)*(2*B943/INDEX($B:$B,$E943)-C943/INDEX($C:$C,$E943))</f>
        <v>229.031608723043</v>
      </c>
      <c r="G943" s="9" t="n">
        <f aca="false">B943/B942-1</f>
        <v>0.0124462758647064</v>
      </c>
      <c r="H943" s="9" t="n">
        <f aca="false">F943/F942-1</f>
        <v>0.0308410897572529</v>
      </c>
      <c r="I943" s="9" t="n">
        <f aca="false">LN(B943/B942)</f>
        <v>0.0123694577164151</v>
      </c>
      <c r="J943" s="9" t="n">
        <f aca="false">LN(F943/F942)</f>
        <v>0.0303750610090284</v>
      </c>
      <c r="K943" s="9" t="n">
        <f aca="false">F943/F936-1</f>
        <v>0.0519430141845401</v>
      </c>
      <c r="L943" s="9" t="n">
        <f aca="false">F943/F913-1</f>
        <v>0.237072593851877</v>
      </c>
      <c r="M943" s="9" t="n">
        <f aca="false">B943/B936-1</f>
        <v>0.136334182839246</v>
      </c>
      <c r="N943" s="9" t="n">
        <f aca="false">B943/B913-1</f>
        <v>0.593389854459947</v>
      </c>
      <c r="O943" s="8" t="n">
        <f aca="false">MAX(O942,F943)</f>
        <v>229.031608723043</v>
      </c>
      <c r="P943" s="9" t="n">
        <f aca="false">F943/O943-1</f>
        <v>0</v>
      </c>
      <c r="Q943" s="8" t="n">
        <f aca="false">MAX(Q942,B943)</f>
        <v>4811.1564628872</v>
      </c>
      <c r="R943" s="9" t="n">
        <f aca="false">B943/Q943-1</f>
        <v>-0.637077618579</v>
      </c>
      <c r="S943" s="9" t="n">
        <f aca="false">B943/INDEX($B:$B,$E943)-1</f>
        <v>0.113201497839752</v>
      </c>
      <c r="T943" s="0" t="n">
        <f aca="false">IF(AND($A943&gt;=CrashTest!$B$3,$A943&lt;=CrashTest!$C$3),1,IF(AND($A943&gt;=CrashTest!$B$4,$A943&lt;=CrashTest!$C$4),2,IF(AND($A943&gt;=CrashTest!$B$5,$A943&lt;=CrashTest!$C$5),3,IF(AND($A943&gt;=CrashTest!$B$6,$A943&lt;=CrashTest!$C$6),4,IF(AND($A943&gt;=CrashTest!$B$7,$A943&lt;=CrashTest!$C$7),5,0)))))</f>
        <v>0</v>
      </c>
      <c r="U943" s="8" t="str">
        <f aca="false">IF(T943=0,"",IF(T942=T943,MAX(U942,B943),B943))</f>
        <v/>
      </c>
      <c r="V943" s="9" t="str">
        <f aca="false">IF(T943=0,"",B943/U943-1)</f>
        <v/>
      </c>
      <c r="W943" s="8" t="str">
        <f aca="false">IF(T943=0,"",IF(T942=T943,MAX(W942,F943),F943))</f>
        <v/>
      </c>
      <c r="X943" s="9" t="str">
        <f aca="false">IF(T943=0,"",F943/W943-1)</f>
        <v/>
      </c>
    </row>
    <row r="944" customFormat="false" ht="15" hidden="false" customHeight="false" outlineLevel="0" collapsed="false">
      <c r="A944" s="5" t="n">
        <v>44772</v>
      </c>
      <c r="B944" s="6" t="n">
        <v>1692.89731209819</v>
      </c>
      <c r="C944" s="7" t="n">
        <v>15.76170587</v>
      </c>
      <c r="D944" s="0" t="n">
        <f aca="false">INT((ROW()-3)/30)</f>
        <v>31</v>
      </c>
      <c r="E944" s="0" t="n">
        <f aca="false">2+30*D944</f>
        <v>932</v>
      </c>
      <c r="F944" s="8" t="n">
        <f aca="false">INDEX($F:$F,$E944)*(2*B944/INDEX($B:$B,$E944)-C944/INDEX($C:$C,$E944))</f>
        <v>220.933466895917</v>
      </c>
      <c r="G944" s="9" t="n">
        <f aca="false">B944/B943-1</f>
        <v>-0.0304563133621817</v>
      </c>
      <c r="H944" s="9" t="n">
        <f aca="false">F944/F943-1</f>
        <v>-0.0353581842797892</v>
      </c>
      <c r="I944" s="9" t="n">
        <f aca="false">LN(B944/B943)</f>
        <v>-0.0309297443163814</v>
      </c>
      <c r="J944" s="9" t="n">
        <f aca="false">LN(F944/F943)</f>
        <v>-0.0359984219652683</v>
      </c>
      <c r="K944" s="9" t="n">
        <f aca="false">F944/F937-1</f>
        <v>0.0123611007912201</v>
      </c>
      <c r="L944" s="9" t="n">
        <f aca="false">F944/F914-1</f>
        <v>0.26551767125309</v>
      </c>
      <c r="M944" s="9" t="n">
        <f aca="false">B944/B937-1</f>
        <v>0.0918756485200523</v>
      </c>
      <c r="N944" s="9" t="n">
        <f aca="false">B944/B914-1</f>
        <v>0.62538054554537</v>
      </c>
      <c r="O944" s="8" t="n">
        <f aca="false">MAX(O943,F944)</f>
        <v>229.031608723043</v>
      </c>
      <c r="P944" s="9" t="n">
        <f aca="false">F944/O944-1</f>
        <v>-0.0353581842797892</v>
      </c>
      <c r="Q944" s="8" t="n">
        <f aca="false">MAX(Q943,B944)</f>
        <v>4811.1564628872</v>
      </c>
      <c r="R944" s="9" t="n">
        <f aca="false">B944/Q944-1</f>
        <v>-0.648130896353707</v>
      </c>
      <c r="S944" s="9" t="n">
        <f aca="false">B944/INDEX($B:$B,$E944)-1</f>
        <v>0.0792974841862948</v>
      </c>
      <c r="T944" s="0" t="n">
        <f aca="false">IF(AND($A944&gt;=CrashTest!$B$3,$A944&lt;=CrashTest!$C$3),1,IF(AND($A944&gt;=CrashTest!$B$4,$A944&lt;=CrashTest!$C$4),2,IF(AND($A944&gt;=CrashTest!$B$5,$A944&lt;=CrashTest!$C$5),3,IF(AND($A944&gt;=CrashTest!$B$6,$A944&lt;=CrashTest!$C$6),4,IF(AND($A944&gt;=CrashTest!$B$7,$A944&lt;=CrashTest!$C$7),5,0)))))</f>
        <v>0</v>
      </c>
      <c r="U944" s="8" t="str">
        <f aca="false">IF(T944=0,"",IF(T943=T944,MAX(U943,B944),B944))</f>
        <v/>
      </c>
      <c r="V944" s="9" t="str">
        <f aca="false">IF(T944=0,"",B944/U944-1)</f>
        <v/>
      </c>
      <c r="W944" s="8" t="str">
        <f aca="false">IF(T944=0,"",IF(T943=T944,MAX(W943,F944),F944))</f>
        <v/>
      </c>
      <c r="X944" s="9" t="str">
        <f aca="false">IF(T944=0,"",F944/W944-1)</f>
        <v/>
      </c>
    </row>
    <row r="945" customFormat="false" ht="15" hidden="false" customHeight="false" outlineLevel="0" collapsed="false">
      <c r="A945" s="5" t="n">
        <v>44773</v>
      </c>
      <c r="B945" s="6" t="n">
        <v>1682.69250409117</v>
      </c>
      <c r="C945" s="7" t="n">
        <v>15.45162861</v>
      </c>
      <c r="D945" s="0" t="n">
        <f aca="false">INT((ROW()-3)/30)</f>
        <v>31</v>
      </c>
      <c r="E945" s="0" t="n">
        <f aca="false">2+30*D945</f>
        <v>932</v>
      </c>
      <c r="F945" s="8" t="n">
        <f aca="false">INDEX($F:$F,$E945)*(2*B945/INDEX($B:$B,$E945)-C945/INDEX($C:$C,$E945))</f>
        <v>222.915760002219</v>
      </c>
      <c r="G945" s="9" t="n">
        <f aca="false">B945/B944-1</f>
        <v>-0.00602801359190075</v>
      </c>
      <c r="H945" s="9" t="n">
        <f aca="false">F945/F944-1</f>
        <v>0.00897235323444856</v>
      </c>
      <c r="I945" s="9" t="n">
        <f aca="false">LN(B945/B944)</f>
        <v>-0.00604625541073135</v>
      </c>
      <c r="J945" s="9" t="n">
        <f aca="false">LN(F945/F944)</f>
        <v>0.00893234083200578</v>
      </c>
      <c r="K945" s="9" t="n">
        <f aca="false">F945/F938-1</f>
        <v>0.0100984128335038</v>
      </c>
      <c r="L945" s="9" t="n">
        <f aca="false">F945/F915-1</f>
        <v>0.186467400174803</v>
      </c>
      <c r="M945" s="9" t="n">
        <f aca="false">B945/B938-1</f>
        <v>0.0495019317562504</v>
      </c>
      <c r="N945" s="9" t="n">
        <f aca="false">B945/B915-1</f>
        <v>0.578358341237636</v>
      </c>
      <c r="O945" s="8" t="n">
        <f aca="false">MAX(O944,F945)</f>
        <v>229.031608723043</v>
      </c>
      <c r="P945" s="9" t="n">
        <f aca="false">F945/O945-1</f>
        <v>-0.0267030771644277</v>
      </c>
      <c r="Q945" s="8" t="n">
        <f aca="false">MAX(Q944,B945)</f>
        <v>4811.1564628872</v>
      </c>
      <c r="R945" s="9" t="n">
        <f aca="false">B945/Q945-1</f>
        <v>-0.650251968093057</v>
      </c>
      <c r="S945" s="9" t="n">
        <f aca="false">B945/INDEX($B:$B,$E945)-1</f>
        <v>0.0727914642819154</v>
      </c>
      <c r="T945" s="0" t="n">
        <f aca="false">IF(AND($A945&gt;=CrashTest!$B$3,$A945&lt;=CrashTest!$C$3),1,IF(AND($A945&gt;=CrashTest!$B$4,$A945&lt;=CrashTest!$C$4),2,IF(AND($A945&gt;=CrashTest!$B$5,$A945&lt;=CrashTest!$C$5),3,IF(AND($A945&gt;=CrashTest!$B$6,$A945&lt;=CrashTest!$C$6),4,IF(AND($A945&gt;=CrashTest!$B$7,$A945&lt;=CrashTest!$C$7),5,0)))))</f>
        <v>0</v>
      </c>
      <c r="U945" s="8" t="str">
        <f aca="false">IF(T945=0,"",IF(T944=T945,MAX(U944,B945),B945))</f>
        <v/>
      </c>
      <c r="V945" s="9" t="str">
        <f aca="false">IF(T945=0,"",B945/U945-1)</f>
        <v/>
      </c>
      <c r="W945" s="8" t="str">
        <f aca="false">IF(T945=0,"",IF(T944=T945,MAX(W944,F945),F945))</f>
        <v/>
      </c>
      <c r="X945" s="9" t="str">
        <f aca="false">IF(T945=0,"",F945/W945-1)</f>
        <v/>
      </c>
    </row>
    <row r="946" customFormat="false" ht="15" hidden="false" customHeight="false" outlineLevel="0" collapsed="false">
      <c r="A946" s="5" t="n">
        <v>44774</v>
      </c>
      <c r="B946" s="6" t="n">
        <v>1635.83942051432</v>
      </c>
      <c r="C946" s="7" t="n">
        <v>14.67705921</v>
      </c>
      <c r="D946" s="0" t="n">
        <f aca="false">INT((ROW()-3)/30)</f>
        <v>31</v>
      </c>
      <c r="E946" s="0" t="n">
        <f aca="false">2+30*D946</f>
        <v>932</v>
      </c>
      <c r="F946" s="8" t="n">
        <f aca="false">INDEX($F:$F,$E946)*(2*B946/INDEX($B:$B,$E946)-C946/INDEX($C:$C,$E946))</f>
        <v>222.014909658062</v>
      </c>
      <c r="G946" s="9" t="n">
        <f aca="false">B946/B945-1</f>
        <v>-0.0278441149900739</v>
      </c>
      <c r="H946" s="9" t="n">
        <f aca="false">F946/F945-1</f>
        <v>-0.00404121424231252</v>
      </c>
      <c r="I946" s="9" t="n">
        <f aca="false">LN(B946/B945)</f>
        <v>-0.0282391118558623</v>
      </c>
      <c r="J946" s="9" t="n">
        <f aca="false">LN(F946/F945)</f>
        <v>-0.00404940201506271</v>
      </c>
      <c r="K946" s="9" t="n">
        <f aca="false">F946/F939-1</f>
        <v>0.0050039140060365</v>
      </c>
      <c r="L946" s="9" t="n">
        <f aca="false">F946/F916-1</f>
        <v>0.19523308890656</v>
      </c>
      <c r="M946" s="9" t="n">
        <f aca="false">B946/B939-1</f>
        <v>0.119147942628672</v>
      </c>
      <c r="N946" s="9" t="n">
        <f aca="false">B946/B916-1</f>
        <v>0.533813861089878</v>
      </c>
      <c r="O946" s="8" t="n">
        <f aca="false">MAX(O945,F946)</f>
        <v>229.031608723043</v>
      </c>
      <c r="P946" s="9" t="n">
        <f aca="false">F946/O946-1</f>
        <v>-0.0306363785509898</v>
      </c>
      <c r="Q946" s="8" t="n">
        <f aca="false">MAX(Q945,B946)</f>
        <v>4811.1564628872</v>
      </c>
      <c r="R946" s="9" t="n">
        <f aca="false">B946/Q946-1</f>
        <v>-0.659990392511026</v>
      </c>
      <c r="S946" s="9" t="n">
        <f aca="false">B946/INDEX($B:$B,$E946)-1</f>
        <v>0.0429205353900801</v>
      </c>
      <c r="T946" s="0" t="n">
        <f aca="false">IF(AND($A946&gt;=CrashTest!$B$3,$A946&lt;=CrashTest!$C$3),1,IF(AND($A946&gt;=CrashTest!$B$4,$A946&lt;=CrashTest!$C$4),2,IF(AND($A946&gt;=CrashTest!$B$5,$A946&lt;=CrashTest!$C$5),3,IF(AND($A946&gt;=CrashTest!$B$6,$A946&lt;=CrashTest!$C$6),4,IF(AND($A946&gt;=CrashTest!$B$7,$A946&lt;=CrashTest!$C$7),5,0)))))</f>
        <v>0</v>
      </c>
      <c r="U946" s="8" t="str">
        <f aca="false">IF(T946=0,"",IF(T945=T946,MAX(U945,B946),B946))</f>
        <v/>
      </c>
      <c r="V946" s="9" t="str">
        <f aca="false">IF(T946=0,"",B946/U946-1)</f>
        <v/>
      </c>
      <c r="W946" s="8" t="str">
        <f aca="false">IF(T946=0,"",IF(T945=T946,MAX(W945,F946),F946))</f>
        <v/>
      </c>
      <c r="X946" s="9" t="str">
        <f aca="false">IF(T946=0,"",F946/W946-1)</f>
        <v/>
      </c>
    </row>
    <row r="947" customFormat="false" ht="15" hidden="false" customHeight="false" outlineLevel="0" collapsed="false">
      <c r="A947" s="5" t="n">
        <v>44775</v>
      </c>
      <c r="B947" s="6" t="n">
        <v>1640.55228550555</v>
      </c>
      <c r="C947" s="7" t="n">
        <v>14.68462813</v>
      </c>
      <c r="D947" s="0" t="n">
        <f aca="false">INT((ROW()-3)/30)</f>
        <v>31</v>
      </c>
      <c r="E947" s="0" t="n">
        <f aca="false">2+30*D947</f>
        <v>932</v>
      </c>
      <c r="F947" s="8" t="n">
        <f aca="false">INDEX($F:$F,$E947)*(2*B947/INDEX($B:$B,$E947)-C947/INDEX($C:$C,$E947))</f>
        <v>223.189494267632</v>
      </c>
      <c r="G947" s="9" t="n">
        <f aca="false">B947/B946-1</f>
        <v>0.00288100710383188</v>
      </c>
      <c r="H947" s="9" t="n">
        <f aca="false">F947/F946-1</f>
        <v>0.00529056634700331</v>
      </c>
      <c r="I947" s="9" t="n">
        <f aca="false">LN(B947/B946)</f>
        <v>0.00287686495666222</v>
      </c>
      <c r="J947" s="9" t="n">
        <f aca="false">LN(F947/F946)</f>
        <v>0.00527662046697805</v>
      </c>
      <c r="K947" s="9" t="n">
        <f aca="false">F947/F940-1</f>
        <v>0.0617357371248846</v>
      </c>
      <c r="L947" s="9" t="n">
        <f aca="false">F947/F917-1</f>
        <v>0.198457917862115</v>
      </c>
      <c r="M947" s="9" t="n">
        <f aca="false">B947/B940-1</f>
        <v>0.146272200650127</v>
      </c>
      <c r="N947" s="9" t="n">
        <f aca="false">B947/B917-1</f>
        <v>0.527939651355686</v>
      </c>
      <c r="O947" s="8" t="n">
        <f aca="false">MAX(O946,F947)</f>
        <v>229.031608723043</v>
      </c>
      <c r="P947" s="9" t="n">
        <f aca="false">F947/O947-1</f>
        <v>-0.0255078959973424</v>
      </c>
      <c r="Q947" s="8" t="n">
        <f aca="false">MAX(Q946,B947)</f>
        <v>4811.1564628872</v>
      </c>
      <c r="R947" s="9" t="n">
        <f aca="false">B947/Q947-1</f>
        <v>-0.659010822416479</v>
      </c>
      <c r="S947" s="9" t="n">
        <f aca="false">B947/INDEX($B:$B,$E947)-1</f>
        <v>0.0459251968612711</v>
      </c>
      <c r="T947" s="0" t="n">
        <f aca="false">IF(AND($A947&gt;=CrashTest!$B$3,$A947&lt;=CrashTest!$C$3),1,IF(AND($A947&gt;=CrashTest!$B$4,$A947&lt;=CrashTest!$C$4),2,IF(AND($A947&gt;=CrashTest!$B$5,$A947&lt;=CrashTest!$C$5),3,IF(AND($A947&gt;=CrashTest!$B$6,$A947&lt;=CrashTest!$C$6),4,IF(AND($A947&gt;=CrashTest!$B$7,$A947&lt;=CrashTest!$C$7),5,0)))))</f>
        <v>0</v>
      </c>
      <c r="U947" s="8" t="str">
        <f aca="false">IF(T947=0,"",IF(T946=T947,MAX(U946,B947),B947))</f>
        <v/>
      </c>
      <c r="V947" s="9" t="str">
        <f aca="false">IF(T947=0,"",B947/U947-1)</f>
        <v/>
      </c>
      <c r="W947" s="8" t="str">
        <f aca="false">IF(T947=0,"",IF(T946=T947,MAX(W946,F947),F947))</f>
        <v/>
      </c>
      <c r="X947" s="9" t="str">
        <f aca="false">IF(T947=0,"",F947/W947-1)</f>
        <v/>
      </c>
    </row>
    <row r="948" customFormat="false" ht="15" hidden="false" customHeight="false" outlineLevel="0" collapsed="false">
      <c r="A948" s="5" t="n">
        <v>44776</v>
      </c>
      <c r="B948" s="6" t="n">
        <v>1616.22450905903</v>
      </c>
      <c r="C948" s="7" t="n">
        <v>14.48183906</v>
      </c>
      <c r="D948" s="0" t="n">
        <f aca="false">INT((ROW()-3)/30)</f>
        <v>31</v>
      </c>
      <c r="E948" s="0" t="n">
        <f aca="false">2+30*D948</f>
        <v>932</v>
      </c>
      <c r="F948" s="8" t="n">
        <f aca="false">INDEX($F:$F,$E948)*(2*B948/INDEX($B:$B,$E948)-C948/INDEX($C:$C,$E948))</f>
        <v>219.649138647696</v>
      </c>
      <c r="G948" s="9" t="n">
        <f aca="false">B948/B947-1</f>
        <v>-0.0148290162169523</v>
      </c>
      <c r="H948" s="9" t="n">
        <f aca="false">F948/F947-1</f>
        <v>-0.0158625549627816</v>
      </c>
      <c r="I948" s="9" t="n">
        <f aca="false">LN(B948/B947)</f>
        <v>-0.014940065277629</v>
      </c>
      <c r="J948" s="9" t="n">
        <f aca="false">LN(F948/F947)</f>
        <v>-0.0159897117683424</v>
      </c>
      <c r="K948" s="9" t="n">
        <f aca="false">F948/F941-1</f>
        <v>0.0026480488865237</v>
      </c>
      <c r="L948" s="9" t="n">
        <f aca="false">F948/F918-1</f>
        <v>0.162645797681612</v>
      </c>
      <c r="M948" s="9" t="n">
        <f aca="false">B948/B941-1</f>
        <v>-0.00987387674692619</v>
      </c>
      <c r="N948" s="9" t="n">
        <f aca="false">B948/B918-1</f>
        <v>0.405214285786426</v>
      </c>
      <c r="O948" s="8" t="n">
        <f aca="false">MAX(O947,F948)</f>
        <v>229.031608723043</v>
      </c>
      <c r="P948" s="9" t="n">
        <f aca="false">F948/O948-1</f>
        <v>-0.0409658305578812</v>
      </c>
      <c r="Q948" s="8" t="n">
        <f aca="false">MAX(Q947,B948)</f>
        <v>4811.1564628872</v>
      </c>
      <c r="R948" s="9" t="n">
        <f aca="false">B948/Q948-1</f>
        <v>-0.66406735646067</v>
      </c>
      <c r="S948" s="9" t="n">
        <f aca="false">B948/INDEX($B:$B,$E948)-1</f>
        <v>0.0304151551552962</v>
      </c>
      <c r="T948" s="0" t="n">
        <f aca="false">IF(AND($A948&gt;=CrashTest!$B$3,$A948&lt;=CrashTest!$C$3),1,IF(AND($A948&gt;=CrashTest!$B$4,$A948&lt;=CrashTest!$C$4),2,IF(AND($A948&gt;=CrashTest!$B$5,$A948&lt;=CrashTest!$C$5),3,IF(AND($A948&gt;=CrashTest!$B$6,$A948&lt;=CrashTest!$C$6),4,IF(AND($A948&gt;=CrashTest!$B$7,$A948&lt;=CrashTest!$C$7),5,0)))))</f>
        <v>0</v>
      </c>
      <c r="U948" s="8" t="str">
        <f aca="false">IF(T948=0,"",IF(T947=T948,MAX(U947,B948),B948))</f>
        <v/>
      </c>
      <c r="V948" s="9" t="str">
        <f aca="false">IF(T948=0,"",B948/U948-1)</f>
        <v/>
      </c>
      <c r="W948" s="8" t="str">
        <f aca="false">IF(T948=0,"",IF(T947=T948,MAX(W947,F948),F948))</f>
        <v/>
      </c>
      <c r="X948" s="9" t="str">
        <f aca="false">IF(T948=0,"",F948/W948-1)</f>
        <v/>
      </c>
    </row>
    <row r="949" customFormat="false" ht="15" hidden="false" customHeight="false" outlineLevel="0" collapsed="false">
      <c r="A949" s="5" t="n">
        <v>44777</v>
      </c>
      <c r="B949" s="6" t="n">
        <v>1606.95118293396</v>
      </c>
      <c r="C949" s="7" t="n">
        <v>14.31045273</v>
      </c>
      <c r="D949" s="0" t="n">
        <f aca="false">INT((ROW()-3)/30)</f>
        <v>31</v>
      </c>
      <c r="E949" s="0" t="n">
        <f aca="false">2+30*D949</f>
        <v>932</v>
      </c>
      <c r="F949" s="8" t="n">
        <f aca="false">INDEX($F:$F,$E949)*(2*B949/INDEX($B:$B,$E949)-C949/INDEX($C:$C,$E949))</f>
        <v>219.749458642265</v>
      </c>
      <c r="G949" s="9" t="n">
        <f aca="false">B949/B948-1</f>
        <v>-0.00573764725945714</v>
      </c>
      <c r="H949" s="9" t="n">
        <f aca="false">F949/F948-1</f>
        <v>0.000456728376839299</v>
      </c>
      <c r="I949" s="9" t="n">
        <f aca="false">LN(B949/B948)</f>
        <v>-0.0057541707919411</v>
      </c>
      <c r="J949" s="9" t="n">
        <f aca="false">LN(F949/F948)</f>
        <v>0.000456624108181289</v>
      </c>
      <c r="K949" s="9" t="n">
        <f aca="false">F949/F942-1</f>
        <v>-0.0109366445821616</v>
      </c>
      <c r="L949" s="9" t="n">
        <f aca="false">F949/F919-1</f>
        <v>0.159901377932704</v>
      </c>
      <c r="M949" s="9" t="n">
        <f aca="false">B949/B942-1</f>
        <v>-0.0682241755914856</v>
      </c>
      <c r="N949" s="9" t="n">
        <f aca="false">B949/B919-1</f>
        <v>0.416368818566198</v>
      </c>
      <c r="O949" s="8" t="n">
        <f aca="false">MAX(O948,F949)</f>
        <v>229.031608723043</v>
      </c>
      <c r="P949" s="9" t="n">
        <f aca="false">F949/O949-1</f>
        <v>-0.0405278124383385</v>
      </c>
      <c r="Q949" s="8" t="n">
        <f aca="false">MAX(Q948,B949)</f>
        <v>4811.1564628872</v>
      </c>
      <c r="R949" s="9" t="n">
        <f aca="false">B949/Q949-1</f>
        <v>-0.665994819472236</v>
      </c>
      <c r="S949" s="9" t="n">
        <f aca="false">B949/INDEX($B:$B,$E949)-1</f>
        <v>0.0245029964642163</v>
      </c>
      <c r="T949" s="0" t="n">
        <f aca="false">IF(AND($A949&gt;=CrashTest!$B$3,$A949&lt;=CrashTest!$C$3),1,IF(AND($A949&gt;=CrashTest!$B$4,$A949&lt;=CrashTest!$C$4),2,IF(AND($A949&gt;=CrashTest!$B$5,$A949&lt;=CrashTest!$C$5),3,IF(AND($A949&gt;=CrashTest!$B$6,$A949&lt;=CrashTest!$C$6),4,IF(AND($A949&gt;=CrashTest!$B$7,$A949&lt;=CrashTest!$C$7),5,0)))))</f>
        <v>0</v>
      </c>
      <c r="U949" s="8" t="str">
        <f aca="false">IF(T949=0,"",IF(T948=T949,MAX(U948,B949),B949))</f>
        <v/>
      </c>
      <c r="V949" s="9" t="str">
        <f aca="false">IF(T949=0,"",B949/U949-1)</f>
        <v/>
      </c>
      <c r="W949" s="8" t="str">
        <f aca="false">IF(T949=0,"",IF(T948=T949,MAX(W948,F949),F949))</f>
        <v/>
      </c>
      <c r="X949" s="9" t="str">
        <f aca="false">IF(T949=0,"",F949/W949-1)</f>
        <v/>
      </c>
    </row>
    <row r="950" customFormat="false" ht="15" hidden="false" customHeight="false" outlineLevel="0" collapsed="false">
      <c r="A950" s="5" t="n">
        <v>44778</v>
      </c>
      <c r="B950" s="6" t="n">
        <v>1725.62800490941</v>
      </c>
      <c r="C950" s="7" t="n">
        <v>16.29732787</v>
      </c>
      <c r="D950" s="0" t="n">
        <f aca="false">INT((ROW()-3)/30)</f>
        <v>31</v>
      </c>
      <c r="E950" s="0" t="n">
        <f aca="false">2+30*D950</f>
        <v>932</v>
      </c>
      <c r="F950" s="8" t="n">
        <f aca="false">INDEX($F:$F,$E950)*(2*B950/INDEX($B:$B,$E950)-C950/INDEX($C:$C,$E950))</f>
        <v>221.647194804701</v>
      </c>
      <c r="G950" s="9" t="n">
        <f aca="false">B950/B949-1</f>
        <v>0.0738521637967688</v>
      </c>
      <c r="H950" s="9" t="n">
        <f aca="false">F950/F949-1</f>
        <v>0.00863590824824367</v>
      </c>
      <c r="I950" s="9" t="n">
        <f aca="false">LN(B950/B949)</f>
        <v>0.0712523365159106</v>
      </c>
      <c r="J950" s="9" t="n">
        <f aca="false">LN(F950/F949)</f>
        <v>0.00859883209718711</v>
      </c>
      <c r="K950" s="9" t="n">
        <f aca="false">F950/F943-1</f>
        <v>-0.0322418986598143</v>
      </c>
      <c r="L950" s="9" t="n">
        <f aca="false">F950/F920-1</f>
        <v>0.154645010561105</v>
      </c>
      <c r="M950" s="9" t="n">
        <f aca="false">B950/B943-1</f>
        <v>-0.0117110319162155</v>
      </c>
      <c r="N950" s="9" t="n">
        <f aca="false">B950/B920-1</f>
        <v>0.450083386156201</v>
      </c>
      <c r="O950" s="8" t="n">
        <f aca="false">MAX(O949,F950)</f>
        <v>229.031608723043</v>
      </c>
      <c r="P950" s="9" t="n">
        <f aca="false">F950/O950-1</f>
        <v>-0.0322418986598143</v>
      </c>
      <c r="Q950" s="8" t="n">
        <f aca="false">MAX(Q949,B950)</f>
        <v>4811.1564628872</v>
      </c>
      <c r="R950" s="9" t="n">
        <f aca="false">B950/Q950-1</f>
        <v>-0.64132781417093</v>
      </c>
      <c r="S950" s="9" t="n">
        <f aca="false">B950/INDEX($B:$B,$E950)-1</f>
        <v>0.100164759569372</v>
      </c>
      <c r="T950" s="0" t="n">
        <f aca="false">IF(AND($A950&gt;=CrashTest!$B$3,$A950&lt;=CrashTest!$C$3),1,IF(AND($A950&gt;=CrashTest!$B$4,$A950&lt;=CrashTest!$C$4),2,IF(AND($A950&gt;=CrashTest!$B$5,$A950&lt;=CrashTest!$C$5),3,IF(AND($A950&gt;=CrashTest!$B$6,$A950&lt;=CrashTest!$C$6),4,IF(AND($A950&gt;=CrashTest!$B$7,$A950&lt;=CrashTest!$C$7),5,0)))))</f>
        <v>0</v>
      </c>
      <c r="U950" s="8" t="str">
        <f aca="false">IF(T950=0,"",IF(T949=T950,MAX(U949,B950),B950))</f>
        <v/>
      </c>
      <c r="V950" s="9" t="str">
        <f aca="false">IF(T950=0,"",B950/U950-1)</f>
        <v/>
      </c>
      <c r="W950" s="8" t="str">
        <f aca="false">IF(T950=0,"",IF(T949=T950,MAX(W949,F950),F950))</f>
        <v/>
      </c>
      <c r="X950" s="9" t="str">
        <f aca="false">IF(T950=0,"",F950/W950-1)</f>
        <v/>
      </c>
    </row>
    <row r="951" customFormat="false" ht="15" hidden="false" customHeight="false" outlineLevel="0" collapsed="false">
      <c r="A951" s="5" t="n">
        <v>44779</v>
      </c>
      <c r="B951" s="6" t="n">
        <v>1695.53410169492</v>
      </c>
      <c r="C951" s="7" t="n">
        <v>15.55373252</v>
      </c>
      <c r="D951" s="0" t="n">
        <f aca="false">INT((ROW()-3)/30)</f>
        <v>31</v>
      </c>
      <c r="E951" s="0" t="n">
        <f aca="false">2+30*D951</f>
        <v>932</v>
      </c>
      <c r="F951" s="8" t="n">
        <f aca="false">INDEX($F:$F,$E951)*(2*B951/INDEX($B:$B,$E951)-C951/INDEX($C:$C,$E951))</f>
        <v>224.860683719276</v>
      </c>
      <c r="G951" s="9" t="n">
        <f aca="false">B951/B950-1</f>
        <v>-0.0174393919946089</v>
      </c>
      <c r="H951" s="9" t="n">
        <f aca="false">F951/F950-1</f>
        <v>0.0144982160383602</v>
      </c>
      <c r="I951" s="9" t="n">
        <f aca="false">LN(B951/B950)</f>
        <v>-0.0175932496040249</v>
      </c>
      <c r="J951" s="9" t="n">
        <f aca="false">LN(F951/F950)</f>
        <v>0.0143941218182732</v>
      </c>
      <c r="K951" s="9" t="n">
        <f aca="false">F951/F944-1</f>
        <v>0.0177755632885104</v>
      </c>
      <c r="L951" s="9" t="n">
        <f aca="false">F951/F921-1</f>
        <v>0.167093283805236</v>
      </c>
      <c r="M951" s="9" t="n">
        <f aca="false">B951/B944-1</f>
        <v>0.00155756027130916</v>
      </c>
      <c r="N951" s="9" t="n">
        <f aca="false">B951/B921-1</f>
        <v>0.369082977174775</v>
      </c>
      <c r="O951" s="8" t="n">
        <f aca="false">MAX(O950,F951)</f>
        <v>229.031608723043</v>
      </c>
      <c r="P951" s="9" t="n">
        <f aca="false">F951/O951-1</f>
        <v>-0.0182111326337111</v>
      </c>
      <c r="Q951" s="8" t="n">
        <f aca="false">MAX(Q950,B951)</f>
        <v>4811.1564628872</v>
      </c>
      <c r="R951" s="9" t="n">
        <f aca="false">B951/Q951-1</f>
        <v>-0.647582839017166</v>
      </c>
      <c r="S951" s="9" t="n">
        <f aca="false">B951/INDEX($B:$B,$E951)-1</f>
        <v>0.0809785550685871</v>
      </c>
      <c r="T951" s="0" t="n">
        <f aca="false">IF(AND($A951&gt;=CrashTest!$B$3,$A951&lt;=CrashTest!$C$3),1,IF(AND($A951&gt;=CrashTest!$B$4,$A951&lt;=CrashTest!$C$4),2,IF(AND($A951&gt;=CrashTest!$B$5,$A951&lt;=CrashTest!$C$5),3,IF(AND($A951&gt;=CrashTest!$B$6,$A951&lt;=CrashTest!$C$6),4,IF(AND($A951&gt;=CrashTest!$B$7,$A951&lt;=CrashTest!$C$7),5,0)))))</f>
        <v>0</v>
      </c>
      <c r="U951" s="8" t="str">
        <f aca="false">IF(T951=0,"",IF(T950=T951,MAX(U950,B951),B951))</f>
        <v/>
      </c>
      <c r="V951" s="9" t="str">
        <f aca="false">IF(T951=0,"",B951/U951-1)</f>
        <v/>
      </c>
      <c r="W951" s="8" t="str">
        <f aca="false">IF(T951=0,"",IF(T950=T951,MAX(W950,F951),F951))</f>
        <v/>
      </c>
      <c r="X951" s="9" t="str">
        <f aca="false">IF(T951=0,"",F951/W951-1)</f>
        <v/>
      </c>
    </row>
    <row r="952" customFormat="false" ht="15" hidden="false" customHeight="false" outlineLevel="0" collapsed="false">
      <c r="A952" s="5" t="n">
        <v>44780</v>
      </c>
      <c r="B952" s="6" t="n">
        <v>1697.48315371128</v>
      </c>
      <c r="C952" s="7" t="n">
        <v>15.67150593</v>
      </c>
      <c r="D952" s="0" t="n">
        <f aca="false">INT((ROW()-3)/30)</f>
        <v>31</v>
      </c>
      <c r="E952" s="0" t="n">
        <f aca="false">2+30*D952</f>
        <v>932</v>
      </c>
      <c r="F952" s="8" t="n">
        <f aca="false">INDEX($F:$F,$E952)*(2*B952/INDEX($B:$B,$E952)-C952/INDEX($C:$C,$E952))</f>
        <v>223.579833521151</v>
      </c>
      <c r="G952" s="9" t="n">
        <f aca="false">B952/B951-1</f>
        <v>0.0011495209765533</v>
      </c>
      <c r="H952" s="9" t="n">
        <f aca="false">F952/F951-1</f>
        <v>-0.00569619453671932</v>
      </c>
      <c r="I952" s="9" t="n">
        <f aca="false">LN(B952/B951)</f>
        <v>0.0011488607832045</v>
      </c>
      <c r="J952" s="9" t="n">
        <f aca="false">LN(F952/F951)</f>
        <v>-0.0057124797246635</v>
      </c>
      <c r="K952" s="9" t="n">
        <f aca="false">F952/F945-1</f>
        <v>0.00297903350990314</v>
      </c>
      <c r="L952" s="9" t="n">
        <f aca="false">F952/F922-1</f>
        <v>0.127330871255338</v>
      </c>
      <c r="M952" s="9" t="n">
        <f aca="false">B952/B945-1</f>
        <v>0.00878987074830917</v>
      </c>
      <c r="N952" s="9" t="n">
        <f aca="false">B952/B922-1</f>
        <v>0.378640541394303</v>
      </c>
      <c r="O952" s="8" t="n">
        <f aca="false">MAX(O951,F952)</f>
        <v>229.031608723043</v>
      </c>
      <c r="P952" s="9" t="n">
        <f aca="false">F952/O952-1</f>
        <v>-0.0238035930162148</v>
      </c>
      <c r="Q952" s="8" t="n">
        <f aca="false">MAX(Q951,B952)</f>
        <v>4811.1564628872</v>
      </c>
      <c r="R952" s="9" t="n">
        <f aca="false">B952/Q952-1</f>
        <v>-0.647177728098119</v>
      </c>
      <c r="S952" s="9" t="n">
        <f aca="false">B952/INDEX($B:$B,$E952)-1</f>
        <v>0.0822211625928428</v>
      </c>
      <c r="T952" s="0" t="n">
        <f aca="false">IF(AND($A952&gt;=CrashTest!$B$3,$A952&lt;=CrashTest!$C$3),1,IF(AND($A952&gt;=CrashTest!$B$4,$A952&lt;=CrashTest!$C$4),2,IF(AND($A952&gt;=CrashTest!$B$5,$A952&lt;=CrashTest!$C$5),3,IF(AND($A952&gt;=CrashTest!$B$6,$A952&lt;=CrashTest!$C$6),4,IF(AND($A952&gt;=CrashTest!$B$7,$A952&lt;=CrashTest!$C$7),5,0)))))</f>
        <v>0</v>
      </c>
      <c r="U952" s="8" t="str">
        <f aca="false">IF(T952=0,"",IF(T951=T952,MAX(U951,B952),B952))</f>
        <v/>
      </c>
      <c r="V952" s="9" t="str">
        <f aca="false">IF(T952=0,"",B952/U952-1)</f>
        <v/>
      </c>
      <c r="W952" s="8" t="str">
        <f aca="false">IF(T952=0,"",IF(T951=T952,MAX(W951,F952),F952))</f>
        <v/>
      </c>
      <c r="X952" s="9" t="str">
        <f aca="false">IF(T952=0,"",F952/W952-1)</f>
        <v/>
      </c>
    </row>
    <row r="953" customFormat="false" ht="15" hidden="false" customHeight="false" outlineLevel="0" collapsed="false">
      <c r="A953" s="5" t="n">
        <v>44781</v>
      </c>
      <c r="B953" s="6" t="n">
        <v>1776.06239567504</v>
      </c>
      <c r="C953" s="7" t="n">
        <v>16.84028177</v>
      </c>
      <c r="D953" s="0" t="n">
        <f aca="false">INT((ROW()-3)/30)</f>
        <v>31</v>
      </c>
      <c r="E953" s="0" t="n">
        <f aca="false">2+30*D953</f>
        <v>932</v>
      </c>
      <c r="F953" s="8" t="n">
        <f aca="false">INDEX($F:$F,$E953)*(2*B953/INDEX($B:$B,$E953)-C953/INDEX($C:$C,$E953))</f>
        <v>227.098355717487</v>
      </c>
      <c r="G953" s="9" t="n">
        <f aca="false">B953/B952-1</f>
        <v>0.0462916181477022</v>
      </c>
      <c r="H953" s="9" t="n">
        <f aca="false">F953/F952-1</f>
        <v>0.015737207336294</v>
      </c>
      <c r="I953" s="9" t="n">
        <f aca="false">LN(B953/B952)</f>
        <v>0.0452521204272566</v>
      </c>
      <c r="J953" s="9" t="n">
        <f aca="false">LN(F953/F952)</f>
        <v>0.0156146615029632</v>
      </c>
      <c r="K953" s="9" t="n">
        <f aca="false">F953/F946-1</f>
        <v>0.0228968679051997</v>
      </c>
      <c r="L953" s="9" t="n">
        <f aca="false">F953/F923-1</f>
        <v>0.178073868954919</v>
      </c>
      <c r="M953" s="9" t="n">
        <f aca="false">B953/B946-1</f>
        <v>0.0857192786787306</v>
      </c>
      <c r="N953" s="9" t="n">
        <f aca="false">B953/B923-1</f>
        <v>0.459587461257287</v>
      </c>
      <c r="O953" s="8" t="n">
        <f aca="false">MAX(O952,F953)</f>
        <v>229.031608723043</v>
      </c>
      <c r="P953" s="9" t="n">
        <f aca="false">F953/O953-1</f>
        <v>-0.00844098775856572</v>
      </c>
      <c r="Q953" s="8" t="n">
        <f aca="false">MAX(Q952,B953)</f>
        <v>4811.1564628872</v>
      </c>
      <c r="R953" s="9" t="n">
        <f aca="false">B953/Q953-1</f>
        <v>-0.630845014213232</v>
      </c>
      <c r="S953" s="9" t="n">
        <f aca="false">B953/INDEX($B:$B,$E953)-1</f>
        <v>0.132318931402953</v>
      </c>
      <c r="T953" s="0" t="n">
        <f aca="false">IF(AND($A953&gt;=CrashTest!$B$3,$A953&lt;=CrashTest!$C$3),1,IF(AND($A953&gt;=CrashTest!$B$4,$A953&lt;=CrashTest!$C$4),2,IF(AND($A953&gt;=CrashTest!$B$5,$A953&lt;=CrashTest!$C$5),3,IF(AND($A953&gt;=CrashTest!$B$6,$A953&lt;=CrashTest!$C$6),4,IF(AND($A953&gt;=CrashTest!$B$7,$A953&lt;=CrashTest!$C$7),5,0)))))</f>
        <v>0</v>
      </c>
      <c r="U953" s="8" t="str">
        <f aca="false">IF(T953=0,"",IF(T952=T953,MAX(U952,B953),B953))</f>
        <v/>
      </c>
      <c r="V953" s="9" t="str">
        <f aca="false">IF(T953=0,"",B953/U953-1)</f>
        <v/>
      </c>
      <c r="W953" s="8" t="str">
        <f aca="false">IF(T953=0,"",IF(T952=T953,MAX(W952,F953),F953))</f>
        <v/>
      </c>
      <c r="X953" s="9" t="str">
        <f aca="false">IF(T953=0,"",F953/W953-1)</f>
        <v/>
      </c>
    </row>
    <row r="954" customFormat="false" ht="15" hidden="false" customHeight="false" outlineLevel="0" collapsed="false">
      <c r="A954" s="5" t="n">
        <v>44782</v>
      </c>
      <c r="B954" s="6" t="n">
        <v>1703.99224897721</v>
      </c>
      <c r="C954" s="7" t="n">
        <v>15.67080012</v>
      </c>
      <c r="D954" s="0" t="n">
        <f aca="false">INT((ROW()-3)/30)</f>
        <v>31</v>
      </c>
      <c r="E954" s="0" t="n">
        <f aca="false">2+30*D954</f>
        <v>932</v>
      </c>
      <c r="F954" s="8" t="n">
        <f aca="false">INDEX($F:$F,$E954)*(2*B954/INDEX($B:$B,$E954)-C954/INDEX($C:$C,$E954))</f>
        <v>225.374055482914</v>
      </c>
      <c r="G954" s="9" t="n">
        <f aca="false">B954/B953-1</f>
        <v>-0.0405786119188892</v>
      </c>
      <c r="H954" s="9" t="n">
        <f aca="false">F954/F953-1</f>
        <v>-0.00759274645175523</v>
      </c>
      <c r="I954" s="9" t="n">
        <f aca="false">LN(B954/B953)</f>
        <v>-0.0414248969782656</v>
      </c>
      <c r="J954" s="9" t="n">
        <f aca="false">LN(F954/F953)</f>
        <v>-0.00762171809381754</v>
      </c>
      <c r="K954" s="9" t="n">
        <f aca="false">F954/F947-1</f>
        <v>0.0097879213466141</v>
      </c>
      <c r="L954" s="9" t="n">
        <f aca="false">F954/F924-1</f>
        <v>0.175734879730254</v>
      </c>
      <c r="M954" s="9" t="n">
        <f aca="false">B954/B947-1</f>
        <v>0.0386698821074822</v>
      </c>
      <c r="N954" s="9" t="n">
        <f aca="false">B954/B924-1</f>
        <v>0.460144859391665</v>
      </c>
      <c r="O954" s="8" t="n">
        <f aca="false">MAX(O953,F954)</f>
        <v>229.031608723043</v>
      </c>
      <c r="P954" s="9" t="n">
        <f aca="false">F954/O954-1</f>
        <v>-0.0159696439304678</v>
      </c>
      <c r="Q954" s="8" t="n">
        <f aca="false">MAX(Q953,B954)</f>
        <v>4811.1564628872</v>
      </c>
      <c r="R954" s="9" t="n">
        <f aca="false">B954/Q954-1</f>
        <v>-0.645824811119397</v>
      </c>
      <c r="S954" s="9" t="n">
        <f aca="false">B954/INDEX($B:$B,$E954)-1</f>
        <v>0.0863710009171415</v>
      </c>
      <c r="T954" s="0" t="n">
        <f aca="false">IF(AND($A954&gt;=CrashTest!$B$3,$A954&lt;=CrashTest!$C$3),1,IF(AND($A954&gt;=CrashTest!$B$4,$A954&lt;=CrashTest!$C$4),2,IF(AND($A954&gt;=CrashTest!$B$5,$A954&lt;=CrashTest!$C$5),3,IF(AND($A954&gt;=CrashTest!$B$6,$A954&lt;=CrashTest!$C$6),4,IF(AND($A954&gt;=CrashTest!$B$7,$A954&lt;=CrashTest!$C$7),5,0)))))</f>
        <v>0</v>
      </c>
      <c r="U954" s="8" t="str">
        <f aca="false">IF(T954=0,"",IF(T953=T954,MAX(U953,B954),B954))</f>
        <v/>
      </c>
      <c r="V954" s="9" t="str">
        <f aca="false">IF(T954=0,"",B954/U954-1)</f>
        <v/>
      </c>
      <c r="W954" s="8" t="str">
        <f aca="false">IF(T954=0,"",IF(T953=T954,MAX(W953,F954),F954))</f>
        <v/>
      </c>
      <c r="X954" s="9" t="str">
        <f aca="false">IF(T954=0,"",F954/W954-1)</f>
        <v/>
      </c>
    </row>
    <row r="955" customFormat="false" ht="15" hidden="false" customHeight="false" outlineLevel="0" collapsed="false">
      <c r="A955" s="5" t="n">
        <v>44783</v>
      </c>
      <c r="B955" s="6" t="n">
        <v>1850.82996142607</v>
      </c>
      <c r="C955" s="7" t="n">
        <v>18.07273691</v>
      </c>
      <c r="D955" s="0" t="n">
        <f aca="false">INT((ROW()-3)/30)</f>
        <v>31</v>
      </c>
      <c r="E955" s="0" t="n">
        <f aca="false">2+30*D955</f>
        <v>932</v>
      </c>
      <c r="F955" s="8" t="n">
        <f aca="false">INDEX($F:$F,$E955)*(2*B955/INDEX($B:$B,$E955)-C955/INDEX($C:$C,$E955))</f>
        <v>228.591288878586</v>
      </c>
      <c r="G955" s="9" t="n">
        <f aca="false">B955/B954-1</f>
        <v>0.0861727584365462</v>
      </c>
      <c r="H955" s="9" t="n">
        <f aca="false">F955/F954-1</f>
        <v>0.0142750832112337</v>
      </c>
      <c r="I955" s="9" t="n">
        <f aca="false">LN(B955/B954)</f>
        <v>0.0826602866102626</v>
      </c>
      <c r="J955" s="9" t="n">
        <f aca="false">LN(F955/F954)</f>
        <v>0.0141741535959896</v>
      </c>
      <c r="K955" s="9" t="n">
        <f aca="false">F955/F948-1</f>
        <v>0.0407110644091</v>
      </c>
      <c r="L955" s="9" t="n">
        <f aca="false">F955/F925-1</f>
        <v>0.207989613988557</v>
      </c>
      <c r="M955" s="9" t="n">
        <f aca="false">B955/B948-1</f>
        <v>0.145156474890749</v>
      </c>
      <c r="N955" s="9" t="n">
        <f aca="false">B955/B925-1</f>
        <v>0.687884598931966</v>
      </c>
      <c r="O955" s="8" t="n">
        <f aca="false">MAX(O954,F955)</f>
        <v>229.031608723043</v>
      </c>
      <c r="P955" s="9" t="n">
        <f aca="false">F955/O955-1</f>
        <v>-0.00192252871519538</v>
      </c>
      <c r="Q955" s="8" t="n">
        <f aca="false">MAX(Q954,B955)</f>
        <v>4811.1564628872</v>
      </c>
      <c r="R955" s="9" t="n">
        <f aca="false">B955/Q955-1</f>
        <v>-0.61530455812377</v>
      </c>
      <c r="S955" s="9" t="n">
        <f aca="false">B955/INDEX($B:$B,$E955)-1</f>
        <v>0.179986586751643</v>
      </c>
      <c r="T955" s="0" t="n">
        <f aca="false">IF(AND($A955&gt;=CrashTest!$B$3,$A955&lt;=CrashTest!$C$3),1,IF(AND($A955&gt;=CrashTest!$B$4,$A955&lt;=CrashTest!$C$4),2,IF(AND($A955&gt;=CrashTest!$B$5,$A955&lt;=CrashTest!$C$5),3,IF(AND($A955&gt;=CrashTest!$B$6,$A955&lt;=CrashTest!$C$6),4,IF(AND($A955&gt;=CrashTest!$B$7,$A955&lt;=CrashTest!$C$7),5,0)))))</f>
        <v>0</v>
      </c>
      <c r="U955" s="8" t="str">
        <f aca="false">IF(T955=0,"",IF(T954=T955,MAX(U954,B955),B955))</f>
        <v/>
      </c>
      <c r="V955" s="9" t="str">
        <f aca="false">IF(T955=0,"",B955/U955-1)</f>
        <v/>
      </c>
      <c r="W955" s="8" t="str">
        <f aca="false">IF(T955=0,"",IF(T954=T955,MAX(W954,F955),F955))</f>
        <v/>
      </c>
      <c r="X955" s="9" t="str">
        <f aca="false">IF(T955=0,"",F955/W955-1)</f>
        <v/>
      </c>
    </row>
    <row r="956" customFormat="false" ht="15" hidden="false" customHeight="false" outlineLevel="0" collapsed="false">
      <c r="A956" s="5" t="n">
        <v>44784</v>
      </c>
      <c r="B956" s="6" t="n">
        <v>1878.11309555815</v>
      </c>
      <c r="C956" s="7" t="n">
        <v>18.45404653</v>
      </c>
      <c r="D956" s="0" t="n">
        <f aca="false">INT((ROW()-3)/30)</f>
        <v>31</v>
      </c>
      <c r="E956" s="0" t="n">
        <f aca="false">2+30*D956</f>
        <v>932</v>
      </c>
      <c r="F956" s="8" t="n">
        <f aca="false">INDEX($F:$F,$E956)*(2*B956/INDEX($B:$B,$E956)-C956/INDEX($C:$C,$E956))</f>
        <v>230.190407468019</v>
      </c>
      <c r="G956" s="9" t="n">
        <f aca="false">B956/B955-1</f>
        <v>0.0147410268369863</v>
      </c>
      <c r="H956" s="9" t="n">
        <f aca="false">F956/F955-1</f>
        <v>0.00699553599473401</v>
      </c>
      <c r="I956" s="9" t="n">
        <f aca="false">LN(B956/B955)</f>
        <v>0.0146334339650666</v>
      </c>
      <c r="J956" s="9" t="n">
        <f aca="false">LN(F956/F955)</f>
        <v>0.00697118075215471</v>
      </c>
      <c r="K956" s="9" t="n">
        <f aca="false">F956/F949-1</f>
        <v>0.0475129672230541</v>
      </c>
      <c r="L956" s="9" t="n">
        <f aca="false">F956/F926-1</f>
        <v>0.232009291319377</v>
      </c>
      <c r="M956" s="9" t="n">
        <f aca="false">B956/B949-1</f>
        <v>0.168743092823209</v>
      </c>
      <c r="N956" s="9" t="n">
        <f aca="false">B956/B926-1</f>
        <v>0.805341344911365</v>
      </c>
      <c r="O956" s="8" t="n">
        <f aca="false">MAX(O955,F956)</f>
        <v>230.190407468019</v>
      </c>
      <c r="P956" s="9" t="n">
        <f aca="false">F956/O956-1</f>
        <v>0</v>
      </c>
      <c r="Q956" s="8" t="n">
        <f aca="false">MAX(Q955,B956)</f>
        <v>4811.1564628872</v>
      </c>
      <c r="R956" s="9" t="n">
        <f aca="false">B956/Q956-1</f>
        <v>-0.609633752291007</v>
      </c>
      <c r="S956" s="9" t="n">
        <f aca="false">B956/INDEX($B:$B,$E956)-1</f>
        <v>0.197380800694233</v>
      </c>
      <c r="T956" s="0" t="n">
        <f aca="false">IF(AND($A956&gt;=CrashTest!$B$3,$A956&lt;=CrashTest!$C$3),1,IF(AND($A956&gt;=CrashTest!$B$4,$A956&lt;=CrashTest!$C$4),2,IF(AND($A956&gt;=CrashTest!$B$5,$A956&lt;=CrashTest!$C$5),3,IF(AND($A956&gt;=CrashTest!$B$6,$A956&lt;=CrashTest!$C$6),4,IF(AND($A956&gt;=CrashTest!$B$7,$A956&lt;=CrashTest!$C$7),5,0)))))</f>
        <v>0</v>
      </c>
      <c r="U956" s="8" t="str">
        <f aca="false">IF(T956=0,"",IF(T955=T956,MAX(U955,B956),B956))</f>
        <v/>
      </c>
      <c r="V956" s="9" t="str">
        <f aca="false">IF(T956=0,"",B956/U956-1)</f>
        <v/>
      </c>
      <c r="W956" s="8" t="str">
        <f aca="false">IF(T956=0,"",IF(T955=T956,MAX(W955,F956),F956))</f>
        <v/>
      </c>
      <c r="X956" s="9" t="str">
        <f aca="false">IF(T956=0,"",F956/W956-1)</f>
        <v/>
      </c>
    </row>
    <row r="957" customFormat="false" ht="15" hidden="false" customHeight="false" outlineLevel="0" collapsed="false">
      <c r="A957" s="5" t="n">
        <v>44785</v>
      </c>
      <c r="B957" s="6" t="n">
        <v>1954.77856107539</v>
      </c>
      <c r="C957" s="7" t="n">
        <v>19.72091155</v>
      </c>
      <c r="D957" s="0" t="n">
        <f aca="false">INT((ROW()-3)/30)</f>
        <v>31</v>
      </c>
      <c r="E957" s="0" t="n">
        <f aca="false">2+30*D957</f>
        <v>932</v>
      </c>
      <c r="F957" s="8" t="n">
        <f aca="false">INDEX($F:$F,$E957)*(2*B957/INDEX($B:$B,$E957)-C957/INDEX($C:$C,$E957))</f>
        <v>231.673078387069</v>
      </c>
      <c r="G957" s="9" t="n">
        <f aca="false">B957/B956-1</f>
        <v>0.0408204733242947</v>
      </c>
      <c r="H957" s="9" t="n">
        <f aca="false">F957/F956-1</f>
        <v>0.00644106301109071</v>
      </c>
      <c r="I957" s="9" t="n">
        <f aca="false">LN(B957/B956)</f>
        <v>0.0400093187800847</v>
      </c>
      <c r="J957" s="9" t="n">
        <f aca="false">LN(F957/F956)</f>
        <v>0.0064204080107297</v>
      </c>
      <c r="K957" s="9" t="n">
        <f aca="false">F957/F950-1</f>
        <v>0.0452335234434265</v>
      </c>
      <c r="L957" s="9" t="n">
        <f aca="false">F957/F927-1</f>
        <v>0.231276721105178</v>
      </c>
      <c r="M957" s="9" t="n">
        <f aca="false">B957/B950-1</f>
        <v>0.132792557558203</v>
      </c>
      <c r="N957" s="9" t="n">
        <f aca="false">B957/B927-1</f>
        <v>0.761192826165669</v>
      </c>
      <c r="O957" s="8" t="n">
        <f aca="false">MAX(O956,F957)</f>
        <v>231.673078387069</v>
      </c>
      <c r="P957" s="9" t="n">
        <f aca="false">F957/O957-1</f>
        <v>0</v>
      </c>
      <c r="Q957" s="8" t="n">
        <f aca="false">MAX(Q956,B957)</f>
        <v>4811.1564628872</v>
      </c>
      <c r="R957" s="9" t="n">
        <f aca="false">B957/Q957-1</f>
        <v>-0.593698817289696</v>
      </c>
      <c r="S957" s="9" t="n">
        <f aca="false">B957/INDEX($B:$B,$E957)-1</f>
        <v>0.246258451727994</v>
      </c>
      <c r="T957" s="0" t="n">
        <f aca="false">IF(AND($A957&gt;=CrashTest!$B$3,$A957&lt;=CrashTest!$C$3),1,IF(AND($A957&gt;=CrashTest!$B$4,$A957&lt;=CrashTest!$C$4),2,IF(AND($A957&gt;=CrashTest!$B$5,$A957&lt;=CrashTest!$C$5),3,IF(AND($A957&gt;=CrashTest!$B$6,$A957&lt;=CrashTest!$C$6),4,IF(AND($A957&gt;=CrashTest!$B$7,$A957&lt;=CrashTest!$C$7),5,0)))))</f>
        <v>0</v>
      </c>
      <c r="U957" s="8" t="str">
        <f aca="false">IF(T957=0,"",IF(T956=T957,MAX(U956,B957),B957))</f>
        <v/>
      </c>
      <c r="V957" s="9" t="str">
        <f aca="false">IF(T957=0,"",B957/U957-1)</f>
        <v/>
      </c>
      <c r="W957" s="8" t="str">
        <f aca="false">IF(T957=0,"",IF(T956=T957,MAX(W956,F957),F957))</f>
        <v/>
      </c>
      <c r="X957" s="9" t="str">
        <f aca="false">IF(T957=0,"",F957/W957-1)</f>
        <v/>
      </c>
    </row>
    <row r="958" customFormat="false" ht="15" hidden="false" customHeight="false" outlineLevel="0" collapsed="false">
      <c r="A958" s="5" t="n">
        <v>44786</v>
      </c>
      <c r="B958" s="6" t="n">
        <v>1981.2375414962</v>
      </c>
      <c r="C958" s="7" t="n">
        <v>20.11939991</v>
      </c>
      <c r="D958" s="0" t="n">
        <f aca="false">INT((ROW()-3)/30)</f>
        <v>31</v>
      </c>
      <c r="E958" s="0" t="n">
        <f aca="false">2+30*D958</f>
        <v>932</v>
      </c>
      <c r="F958" s="8" t="n">
        <f aca="false">INDEX($F:$F,$E958)*(2*B958/INDEX($B:$B,$E958)-C958/INDEX($C:$C,$E958))</f>
        <v>232.781679089742</v>
      </c>
      <c r="G958" s="9" t="n">
        <f aca="false">B958/B957-1</f>
        <v>0.0135355384736029</v>
      </c>
      <c r="H958" s="9" t="n">
        <f aca="false">F958/F957-1</f>
        <v>0.00478519433673941</v>
      </c>
      <c r="I958" s="9" t="n">
        <f aca="false">LN(B958/B957)</f>
        <v>0.0134447513899744</v>
      </c>
      <c r="J958" s="9" t="n">
        <f aca="false">LN(F958/F957)</f>
        <v>0.00477378168766709</v>
      </c>
      <c r="K958" s="9" t="n">
        <f aca="false">F958/F951-1</f>
        <v>0.0352262353713855</v>
      </c>
      <c r="L958" s="9" t="n">
        <f aca="false">F958/F928-1</f>
        <v>0.210339005008211</v>
      </c>
      <c r="M958" s="9" t="n">
        <f aca="false">B958/B951-1</f>
        <v>0.168503505482833</v>
      </c>
      <c r="N958" s="9" t="n">
        <f aca="false">B958/B928-1</f>
        <v>0.663818904225906</v>
      </c>
      <c r="O958" s="8" t="n">
        <f aca="false">MAX(O957,F958)</f>
        <v>232.781679089742</v>
      </c>
      <c r="P958" s="9" t="n">
        <f aca="false">F958/O958-1</f>
        <v>0</v>
      </c>
      <c r="Q958" s="8" t="n">
        <f aca="false">MAX(Q957,B958)</f>
        <v>4811.1564628872</v>
      </c>
      <c r="R958" s="9" t="n">
        <f aca="false">B958/Q958-1</f>
        <v>-0.588199311999251</v>
      </c>
      <c r="S958" s="9" t="n">
        <f aca="false">B958/INDEX($B:$B,$E958)-1</f>
        <v>0.263127230949412</v>
      </c>
      <c r="T958" s="0" t="n">
        <f aca="false">IF(AND($A958&gt;=CrashTest!$B$3,$A958&lt;=CrashTest!$C$3),1,IF(AND($A958&gt;=CrashTest!$B$4,$A958&lt;=CrashTest!$C$4),2,IF(AND($A958&gt;=CrashTest!$B$5,$A958&lt;=CrashTest!$C$5),3,IF(AND($A958&gt;=CrashTest!$B$6,$A958&lt;=CrashTest!$C$6),4,IF(AND($A958&gt;=CrashTest!$B$7,$A958&lt;=CrashTest!$C$7),5,0)))))</f>
        <v>0</v>
      </c>
      <c r="U958" s="8" t="str">
        <f aca="false">IF(T958=0,"",IF(T957=T958,MAX(U957,B958),B958))</f>
        <v/>
      </c>
      <c r="V958" s="9" t="str">
        <f aca="false">IF(T958=0,"",B958/U958-1)</f>
        <v/>
      </c>
      <c r="W958" s="8" t="str">
        <f aca="false">IF(T958=0,"",IF(T957=T958,MAX(W957,F958),F958))</f>
        <v/>
      </c>
      <c r="X958" s="9" t="str">
        <f aca="false">IF(T958=0,"",F958/W958-1)</f>
        <v/>
      </c>
    </row>
    <row r="959" customFormat="false" ht="15" hidden="false" customHeight="false" outlineLevel="0" collapsed="false">
      <c r="A959" s="5" t="n">
        <v>44787</v>
      </c>
      <c r="B959" s="6" t="n">
        <v>1936.33989158387</v>
      </c>
      <c r="C959" s="7" t="n">
        <v>19.25611487</v>
      </c>
      <c r="D959" s="0" t="n">
        <f aca="false">INT((ROW()-3)/30)</f>
        <v>31</v>
      </c>
      <c r="E959" s="0" t="n">
        <f aca="false">2+30*D959</f>
        <v>932</v>
      </c>
      <c r="F959" s="8" t="n">
        <f aca="false">INDEX($F:$F,$E959)*(2*B959/INDEX($B:$B,$E959)-C959/INDEX($C:$C,$E959))</f>
        <v>233.783650226375</v>
      </c>
      <c r="G959" s="9" t="n">
        <f aca="false">B959/B958-1</f>
        <v>-0.0226614169033078</v>
      </c>
      <c r="H959" s="9" t="n">
        <f aca="false">F959/F958-1</f>
        <v>0.0043043384709287</v>
      </c>
      <c r="I959" s="9" t="n">
        <f aca="false">LN(B959/B958)</f>
        <v>-0.0229221331403697</v>
      </c>
      <c r="J959" s="9" t="n">
        <f aca="false">LN(F959/F958)</f>
        <v>0.00429510130320413</v>
      </c>
      <c r="K959" s="9" t="n">
        <f aca="false">F959/F952-1</f>
        <v>0.0456383589902738</v>
      </c>
      <c r="L959" s="9" t="n">
        <f aca="false">F959/F929-1</f>
        <v>0.193352141366578</v>
      </c>
      <c r="M959" s="9" t="n">
        <f aca="false">B959/B952-1</f>
        <v>0.140712287689199</v>
      </c>
      <c r="N959" s="9" t="n">
        <f aca="false">B959/B929-1</f>
        <v>0.567320019646197</v>
      </c>
      <c r="O959" s="8" t="n">
        <f aca="false">MAX(O958,F959)</f>
        <v>233.783650226375</v>
      </c>
      <c r="P959" s="9" t="n">
        <f aca="false">F959/O959-1</f>
        <v>0</v>
      </c>
      <c r="Q959" s="8" t="n">
        <f aca="false">MAX(Q958,B959)</f>
        <v>4811.1564628872</v>
      </c>
      <c r="R959" s="9" t="n">
        <f aca="false">B959/Q959-1</f>
        <v>-0.597531299071105</v>
      </c>
      <c r="S959" s="9" t="n">
        <f aca="false">B959/INDEX($B:$B,$E959)-1</f>
        <v>0.234502978166946</v>
      </c>
      <c r="T959" s="0" t="n">
        <f aca="false">IF(AND($A959&gt;=CrashTest!$B$3,$A959&lt;=CrashTest!$C$3),1,IF(AND($A959&gt;=CrashTest!$B$4,$A959&lt;=CrashTest!$C$4),2,IF(AND($A959&gt;=CrashTest!$B$5,$A959&lt;=CrashTest!$C$5),3,IF(AND($A959&gt;=CrashTest!$B$6,$A959&lt;=CrashTest!$C$6),4,IF(AND($A959&gt;=CrashTest!$B$7,$A959&lt;=CrashTest!$C$7),5,0)))))</f>
        <v>0</v>
      </c>
      <c r="U959" s="8" t="str">
        <f aca="false">IF(T959=0,"",IF(T958=T959,MAX(U958,B959),B959))</f>
        <v/>
      </c>
      <c r="V959" s="9" t="str">
        <f aca="false">IF(T959=0,"",B959/U959-1)</f>
        <v/>
      </c>
      <c r="W959" s="8" t="str">
        <f aca="false">IF(T959=0,"",IF(T958=T959,MAX(W958,F959),F959))</f>
        <v/>
      </c>
      <c r="X959" s="9" t="str">
        <f aca="false">IF(T959=0,"",F959/W959-1)</f>
        <v/>
      </c>
    </row>
    <row r="960" customFormat="false" ht="15" hidden="false" customHeight="false" outlineLevel="0" collapsed="false">
      <c r="A960" s="5" t="n">
        <v>44788</v>
      </c>
      <c r="B960" s="6" t="n">
        <v>1901.74608649912</v>
      </c>
      <c r="C960" s="7" t="n">
        <v>18.6093269</v>
      </c>
      <c r="D960" s="0" t="n">
        <f aca="false">INT((ROW()-3)/30)</f>
        <v>31</v>
      </c>
      <c r="E960" s="0" t="n">
        <f aca="false">2+30*D960</f>
        <v>932</v>
      </c>
      <c r="F960" s="8" t="n">
        <f aca="false">INDEX($F:$F,$E960)*(2*B960/INDEX($B:$B,$E960)-C960/INDEX($C:$C,$E960))</f>
        <v>234.272499757851</v>
      </c>
      <c r="G960" s="9" t="n">
        <f aca="false">B960/B959-1</f>
        <v>-0.017865564426529</v>
      </c>
      <c r="H960" s="9" t="n">
        <f aca="false">F960/F959-1</f>
        <v>0.00209103387256726</v>
      </c>
      <c r="I960" s="9" t="n">
        <f aca="false">LN(B960/B959)</f>
        <v>-0.0180270802282707</v>
      </c>
      <c r="J960" s="9" t="n">
        <f aca="false">LN(F960/F959)</f>
        <v>0.00208885070409557</v>
      </c>
      <c r="K960" s="9" t="n">
        <f aca="false">F960/F953-1</f>
        <v>0.0315904710877253</v>
      </c>
      <c r="L960" s="9" t="n">
        <f aca="false">F960/F930-1</f>
        <v>0.208243481635937</v>
      </c>
      <c r="M960" s="9" t="n">
        <f aca="false">B960/B953-1</f>
        <v>0.0707653577543994</v>
      </c>
      <c r="N960" s="9" t="n">
        <f aca="false">B960/B930-1</f>
        <v>0.406009141425127</v>
      </c>
      <c r="O960" s="8" t="n">
        <f aca="false">MAX(O959,F960)</f>
        <v>234.272499757851</v>
      </c>
      <c r="P960" s="9" t="n">
        <f aca="false">F960/O960-1</f>
        <v>0</v>
      </c>
      <c r="Q960" s="8" t="n">
        <f aca="false">MAX(Q959,B960)</f>
        <v>4811.1564628872</v>
      </c>
      <c r="R960" s="9" t="n">
        <f aca="false">B960/Q960-1</f>
        <v>-0.604721629577211</v>
      </c>
      <c r="S960" s="9" t="n">
        <f aca="false">B960/INDEX($B:$B,$E960)-1</f>
        <v>0.212447885675763</v>
      </c>
      <c r="T960" s="0" t="n">
        <f aca="false">IF(AND($A960&gt;=CrashTest!$B$3,$A960&lt;=CrashTest!$C$3),1,IF(AND($A960&gt;=CrashTest!$B$4,$A960&lt;=CrashTest!$C$4),2,IF(AND($A960&gt;=CrashTest!$B$5,$A960&lt;=CrashTest!$C$5),3,IF(AND($A960&gt;=CrashTest!$B$6,$A960&lt;=CrashTest!$C$6),4,IF(AND($A960&gt;=CrashTest!$B$7,$A960&lt;=CrashTest!$C$7),5,0)))))</f>
        <v>0</v>
      </c>
      <c r="U960" s="8" t="str">
        <f aca="false">IF(T960=0,"",IF(T959=T960,MAX(U959,B960),B960))</f>
        <v/>
      </c>
      <c r="V960" s="9" t="str">
        <f aca="false">IF(T960=0,"",B960/U960-1)</f>
        <v/>
      </c>
      <c r="W960" s="8" t="str">
        <f aca="false">IF(T960=0,"",IF(T959=T960,MAX(W959,F960),F960))</f>
        <v/>
      </c>
      <c r="X960" s="9" t="str">
        <f aca="false">IF(T960=0,"",F960/W960-1)</f>
        <v/>
      </c>
    </row>
    <row r="961" customFormat="false" ht="15" hidden="false" customHeight="false" outlineLevel="0" collapsed="false">
      <c r="A961" s="5" t="n">
        <v>44789</v>
      </c>
      <c r="B961" s="6" t="n">
        <v>1876.61579427236</v>
      </c>
      <c r="C961" s="7" t="n">
        <v>18.19726602</v>
      </c>
      <c r="D961" s="0" t="n">
        <f aca="false">INT((ROW()-3)/30)</f>
        <v>31</v>
      </c>
      <c r="E961" s="0" t="n">
        <f aca="false">2+30*D961</f>
        <v>932</v>
      </c>
      <c r="F961" s="8" t="n">
        <f aca="false">INDEX($F:$F,$E961)*(2*B961/INDEX($B:$B,$E961)-C961/INDEX($C:$C,$E961))</f>
        <v>233.73707746547</v>
      </c>
      <c r="G961" s="9" t="n">
        <f aca="false">B961/B960-1</f>
        <v>-0.0132143257215909</v>
      </c>
      <c r="H961" s="9" t="n">
        <f aca="false">F961/F960-1</f>
        <v>-0.00228546796117279</v>
      </c>
      <c r="I961" s="9" t="n">
        <f aca="false">LN(B961/B960)</f>
        <v>-0.0133024117829322</v>
      </c>
      <c r="J961" s="9" t="n">
        <f aca="false">LN(F961/F960)</f>
        <v>-0.00228808362918382</v>
      </c>
      <c r="K961" s="9" t="n">
        <f aca="false">F961/F954-1</f>
        <v>0.0371072968653672</v>
      </c>
      <c r="L961" s="9" t="n">
        <f aca="false">F961/F931-1</f>
        <v>0.182700321211298</v>
      </c>
      <c r="M961" s="9" t="n">
        <f aca="false">B961/B954-1</f>
        <v>0.101305358283621</v>
      </c>
      <c r="N961" s="9" t="n">
        <f aca="false">B961/B931-1</f>
        <v>0.394943574777986</v>
      </c>
      <c r="O961" s="8" t="n">
        <f aca="false">MAX(O960,F961)</f>
        <v>234.272499757851</v>
      </c>
      <c r="P961" s="9" t="n">
        <f aca="false">F961/O961-1</f>
        <v>-0.00228546796117279</v>
      </c>
      <c r="Q961" s="8" t="n">
        <f aca="false">MAX(Q960,B961)</f>
        <v>4811.1564628872</v>
      </c>
      <c r="R961" s="9" t="n">
        <f aca="false">B961/Q961-1</f>
        <v>-0.609944966714678</v>
      </c>
      <c r="S961" s="9" t="n">
        <f aca="false">B961/INDEX($B:$B,$E961)-1</f>
        <v>0.196426204393989</v>
      </c>
      <c r="T961" s="0" t="n">
        <f aca="false">IF(AND($A961&gt;=CrashTest!$B$3,$A961&lt;=CrashTest!$C$3),1,IF(AND($A961&gt;=CrashTest!$B$4,$A961&lt;=CrashTest!$C$4),2,IF(AND($A961&gt;=CrashTest!$B$5,$A961&lt;=CrashTest!$C$5),3,IF(AND($A961&gt;=CrashTest!$B$6,$A961&lt;=CrashTest!$C$6),4,IF(AND($A961&gt;=CrashTest!$B$7,$A961&lt;=CrashTest!$C$7),5,0)))))</f>
        <v>0</v>
      </c>
      <c r="U961" s="8" t="str">
        <f aca="false">IF(T961=0,"",IF(T960=T961,MAX(U960,B961),B961))</f>
        <v/>
      </c>
      <c r="V961" s="9" t="str">
        <f aca="false">IF(T961=0,"",B961/U961-1)</f>
        <v/>
      </c>
      <c r="W961" s="8" t="str">
        <f aca="false">IF(T961=0,"",IF(T960=T961,MAX(W960,F961),F961))</f>
        <v/>
      </c>
      <c r="X961" s="9" t="str">
        <f aca="false">IF(T961=0,"",F961/W961-1)</f>
        <v/>
      </c>
    </row>
    <row r="962" customFormat="false" ht="15" hidden="false" customHeight="false" outlineLevel="0" collapsed="false">
      <c r="A962" s="5" t="n">
        <v>44790</v>
      </c>
      <c r="B962" s="6" t="n">
        <v>1833.20730216248</v>
      </c>
      <c r="C962" s="7" t="n">
        <v>17.36023945</v>
      </c>
      <c r="D962" s="0" t="n">
        <f aca="false">INT((ROW()-3)/30)</f>
        <v>31</v>
      </c>
      <c r="E962" s="0" t="n">
        <f aca="false">2+30*D962</f>
        <v>932</v>
      </c>
      <c r="F962" s="8" t="n">
        <f aca="false">INDEX($F:$F,$E962)*(2*B962/INDEX($B:$B,$E962)-C962/INDEX($C:$C,$E962))</f>
        <v>234.742410602688</v>
      </c>
      <c r="G962" s="9" t="n">
        <f aca="false">B962/B961-1</f>
        <v>-0.0231312622660258</v>
      </c>
      <c r="H962" s="9" t="n">
        <f aca="false">F962/F961-1</f>
        <v>0.00430112820832274</v>
      </c>
      <c r="I962" s="9" t="n">
        <f aca="false">LN(B962/B961)</f>
        <v>-0.0234029883359909</v>
      </c>
      <c r="J962" s="9" t="n">
        <f aca="false">LN(F962/F961)</f>
        <v>0.00429190479432349</v>
      </c>
      <c r="K962" s="9" t="n">
        <f aca="false">F962/F955-1</f>
        <v>0.0269088194667346</v>
      </c>
      <c r="L962" s="9" t="n">
        <f aca="false">F962/F932-1</f>
        <v>0.0924893173632566</v>
      </c>
      <c r="M962" s="9" t="n">
        <f aca="false">B962/B955-1</f>
        <v>-0.00952149015894022</v>
      </c>
      <c r="N962" s="9" t="n">
        <f aca="false">B962/B932-1</f>
        <v>0.168751356078206</v>
      </c>
      <c r="O962" s="8" t="n">
        <f aca="false">MAX(O961,F962)</f>
        <v>234.742410602688</v>
      </c>
      <c r="P962" s="9" t="n">
        <f aca="false">F962/O962-1</f>
        <v>0</v>
      </c>
      <c r="Q962" s="8" t="n">
        <f aca="false">MAX(Q961,B962)</f>
        <v>4811.1564628872</v>
      </c>
      <c r="R962" s="9" t="n">
        <f aca="false">B962/Q962-1</f>
        <v>-0.618967431987784</v>
      </c>
      <c r="S962" s="9" t="n">
        <f aca="false">B962/INDEX($B:$B,$E962)-1</f>
        <v>0.168751356078206</v>
      </c>
      <c r="T962" s="0" t="n">
        <f aca="false">IF(AND($A962&gt;=CrashTest!$B$3,$A962&lt;=CrashTest!$C$3),1,IF(AND($A962&gt;=CrashTest!$B$4,$A962&lt;=CrashTest!$C$4),2,IF(AND($A962&gt;=CrashTest!$B$5,$A962&lt;=CrashTest!$C$5),3,IF(AND($A962&gt;=CrashTest!$B$6,$A962&lt;=CrashTest!$C$6),4,IF(AND($A962&gt;=CrashTest!$B$7,$A962&lt;=CrashTest!$C$7),5,0)))))</f>
        <v>0</v>
      </c>
      <c r="U962" s="8" t="str">
        <f aca="false">IF(T962=0,"",IF(T961=T962,MAX(U961,B962),B962))</f>
        <v/>
      </c>
      <c r="V962" s="9" t="str">
        <f aca="false">IF(T962=0,"",B962/U962-1)</f>
        <v/>
      </c>
      <c r="W962" s="8" t="str">
        <f aca="false">IF(T962=0,"",IF(T961=T962,MAX(W961,F962),F962))</f>
        <v/>
      </c>
      <c r="X962" s="9" t="str">
        <f aca="false">IF(T962=0,"",F962/W962-1)</f>
        <v/>
      </c>
    </row>
    <row r="963" customFormat="false" ht="15" hidden="false" customHeight="false" outlineLevel="0" collapsed="false">
      <c r="A963" s="5" t="n">
        <v>44791</v>
      </c>
      <c r="B963" s="6" t="n">
        <v>1849.20067504383</v>
      </c>
      <c r="C963" s="7" t="n">
        <v>17.55259068</v>
      </c>
      <c r="D963" s="0" t="n">
        <f aca="false">INT((ROW()-3)/30)</f>
        <v>32</v>
      </c>
      <c r="E963" s="0" t="n">
        <f aca="false">2+30*D963</f>
        <v>962</v>
      </c>
      <c r="F963" s="8" t="n">
        <f aca="false">INDEX($F:$F,$E963)*(2*B963/INDEX($B:$B,$E963)-C963/INDEX($C:$C,$E963))</f>
        <v>236.237374266143</v>
      </c>
      <c r="G963" s="9" t="n">
        <f aca="false">B963/B962-1</f>
        <v>0.00872425767805085</v>
      </c>
      <c r="H963" s="9" t="n">
        <f aca="false">F963/F962-1</f>
        <v>0.00636852820765266</v>
      </c>
      <c r="I963" s="9" t="n">
        <f aca="false">LN(B963/B962)</f>
        <v>0.00868642124597264</v>
      </c>
      <c r="J963" s="9" t="n">
        <f aca="false">LN(F963/F962)</f>
        <v>0.00634833482130741</v>
      </c>
      <c r="K963" s="9" t="n">
        <f aca="false">F963/F956-1</f>
        <v>0.0262694126338214</v>
      </c>
      <c r="L963" s="9" t="n">
        <f aca="false">F963/F933-1</f>
        <v>0.0813179215039757</v>
      </c>
      <c r="M963" s="9" t="n">
        <f aca="false">B963/B956-1</f>
        <v>-0.0153943980171906</v>
      </c>
      <c r="N963" s="9" t="n">
        <f aca="false">B963/B933-1</f>
        <v>0.196363976410781</v>
      </c>
      <c r="O963" s="8" t="n">
        <f aca="false">MAX(O962,F963)</f>
        <v>236.237374266143</v>
      </c>
      <c r="P963" s="9" t="n">
        <f aca="false">F963/O963-1</f>
        <v>0</v>
      </c>
      <c r="Q963" s="8" t="n">
        <f aca="false">MAX(Q962,B963)</f>
        <v>4811.1564628872</v>
      </c>
      <c r="R963" s="9" t="n">
        <f aca="false">B963/Q963-1</f>
        <v>-0.615643205680716</v>
      </c>
      <c r="S963" s="9" t="n">
        <f aca="false">B963/INDEX($B:$B,$E963)-1</f>
        <v>0.00872425767805085</v>
      </c>
      <c r="T963" s="0" t="n">
        <f aca="false">IF(AND($A963&gt;=CrashTest!$B$3,$A963&lt;=CrashTest!$C$3),1,IF(AND($A963&gt;=CrashTest!$B$4,$A963&lt;=CrashTest!$C$4),2,IF(AND($A963&gt;=CrashTest!$B$5,$A963&lt;=CrashTest!$C$5),3,IF(AND($A963&gt;=CrashTest!$B$6,$A963&lt;=CrashTest!$C$6),4,IF(AND($A963&gt;=CrashTest!$B$7,$A963&lt;=CrashTest!$C$7),5,0)))))</f>
        <v>0</v>
      </c>
      <c r="U963" s="8" t="str">
        <f aca="false">IF(T963=0,"",IF(T962=T963,MAX(U962,B963),B963))</f>
        <v/>
      </c>
      <c r="V963" s="9" t="str">
        <f aca="false">IF(T963=0,"",B963/U963-1)</f>
        <v/>
      </c>
      <c r="W963" s="8" t="str">
        <f aca="false">IF(T963=0,"",IF(T962=T963,MAX(W962,F963),F963))</f>
        <v/>
      </c>
      <c r="X963" s="9" t="str">
        <f aca="false">IF(T963=0,"",F963/W963-1)</f>
        <v/>
      </c>
    </row>
    <row r="964" customFormat="false" ht="15" hidden="false" customHeight="false" outlineLevel="0" collapsed="false">
      <c r="A964" s="5" t="n">
        <v>44792</v>
      </c>
      <c r="B964" s="6" t="n">
        <v>1615.85071274109</v>
      </c>
      <c r="C964" s="7" t="n">
        <v>13.4315736</v>
      </c>
      <c r="D964" s="0" t="n">
        <f aca="false">INT((ROW()-3)/30)</f>
        <v>32</v>
      </c>
      <c r="E964" s="0" t="n">
        <f aca="false">2+30*D964</f>
        <v>962</v>
      </c>
      <c r="F964" s="8" t="n">
        <f aca="false">INDEX($F:$F,$E964)*(2*B964/INDEX($B:$B,$E964)-C964/INDEX($C:$C,$E964))</f>
        <v>232.200134851716</v>
      </c>
      <c r="G964" s="9" t="n">
        <f aca="false">B964/B963-1</f>
        <v>-0.126189637204847</v>
      </c>
      <c r="H964" s="9" t="n">
        <f aca="false">F964/F963-1</f>
        <v>-0.0170897573974869</v>
      </c>
      <c r="I964" s="9" t="n">
        <f aca="false">LN(B964/B963)</f>
        <v>-0.134891903076264</v>
      </c>
      <c r="J964" s="9" t="n">
        <f aca="false">LN(F964/F963)</f>
        <v>-0.0172374726656878</v>
      </c>
      <c r="K964" s="9" t="n">
        <f aca="false">F964/F957-1</f>
        <v>0.00227500091213195</v>
      </c>
      <c r="L964" s="9" t="n">
        <f aca="false">F964/F934-1</f>
        <v>0.0678132561625811</v>
      </c>
      <c r="M964" s="9" t="n">
        <f aca="false">B964/B957-1</f>
        <v>-0.173384267191801</v>
      </c>
      <c r="N964" s="9" t="n">
        <f aca="false">B964/B934-1</f>
        <v>0.0608449759129808</v>
      </c>
      <c r="O964" s="8" t="n">
        <f aca="false">MAX(O963,F964)</f>
        <v>236.237374266143</v>
      </c>
      <c r="P964" s="9" t="n">
        <f aca="false">F964/O964-1</f>
        <v>-0.0170897573974869</v>
      </c>
      <c r="Q964" s="8" t="n">
        <f aca="false">MAX(Q963,B964)</f>
        <v>4811.1564628872</v>
      </c>
      <c r="R964" s="9" t="n">
        <f aca="false">B964/Q964-1</f>
        <v>-0.664145050113085</v>
      </c>
      <c r="S964" s="9" t="n">
        <f aca="false">B964/INDEX($B:$B,$E964)-1</f>
        <v>-0.118566290438071</v>
      </c>
      <c r="T964" s="0" t="n">
        <f aca="false">IF(AND($A964&gt;=CrashTest!$B$3,$A964&lt;=CrashTest!$C$3),1,IF(AND($A964&gt;=CrashTest!$B$4,$A964&lt;=CrashTest!$C$4),2,IF(AND($A964&gt;=CrashTest!$B$5,$A964&lt;=CrashTest!$C$5),3,IF(AND($A964&gt;=CrashTest!$B$6,$A964&lt;=CrashTest!$C$6),4,IF(AND($A964&gt;=CrashTest!$B$7,$A964&lt;=CrashTest!$C$7),5,0)))))</f>
        <v>0</v>
      </c>
      <c r="U964" s="8" t="str">
        <f aca="false">IF(T964=0,"",IF(T963=T964,MAX(U963,B964),B964))</f>
        <v/>
      </c>
      <c r="V964" s="9" t="str">
        <f aca="false">IF(T964=0,"",B964/U964-1)</f>
        <v/>
      </c>
      <c r="W964" s="8" t="str">
        <f aca="false">IF(T964=0,"",IF(T963=T964,MAX(W963,F964),F964))</f>
        <v/>
      </c>
      <c r="X964" s="9" t="str">
        <f aca="false">IF(T964=0,"",F964/W964-1)</f>
        <v/>
      </c>
    </row>
    <row r="965" customFormat="false" ht="15" hidden="false" customHeight="false" outlineLevel="0" collapsed="false">
      <c r="A965" s="5" t="n">
        <v>44793</v>
      </c>
      <c r="B965" s="6" t="n">
        <v>1575.83517270602</v>
      </c>
      <c r="C965" s="7" t="n">
        <v>12.85932583</v>
      </c>
      <c r="D965" s="0" t="n">
        <f aca="false">INT((ROW()-3)/30)</f>
        <v>32</v>
      </c>
      <c r="E965" s="0" t="n">
        <f aca="false">2+30*D965</f>
        <v>962</v>
      </c>
      <c r="F965" s="8" t="n">
        <f aca="false">INDEX($F:$F,$E965)*(2*B965/INDEX($B:$B,$E965)-C965/INDEX($C:$C,$E965))</f>
        <v>229.689989426458</v>
      </c>
      <c r="G965" s="9" t="n">
        <f aca="false">B965/B964-1</f>
        <v>-0.0247643793572914</v>
      </c>
      <c r="H965" s="9" t="n">
        <f aca="false">F965/F964-1</f>
        <v>-0.0108102668711245</v>
      </c>
      <c r="I965" s="9" t="n">
        <f aca="false">LN(B965/B964)</f>
        <v>-0.0250761749822453</v>
      </c>
      <c r="J965" s="9" t="n">
        <f aca="false">LN(F965/F964)</f>
        <v>-0.0108691223526727</v>
      </c>
      <c r="K965" s="9" t="n">
        <f aca="false">F965/F958-1</f>
        <v>-0.0132814991084071</v>
      </c>
      <c r="L965" s="9" t="n">
        <f aca="false">F965/F935-1</f>
        <v>0.0477252364693308</v>
      </c>
      <c r="M965" s="9" t="n">
        <f aca="false">B965/B958-1</f>
        <v>-0.204620778831006</v>
      </c>
      <c r="N965" s="9" t="n">
        <f aca="false">B965/B935-1</f>
        <v>-0.00169220576382734</v>
      </c>
      <c r="O965" s="8" t="n">
        <f aca="false">MAX(O964,F965)</f>
        <v>236.237374266143</v>
      </c>
      <c r="P965" s="9" t="n">
        <f aca="false">F965/O965-1</f>
        <v>-0.0277152794303818</v>
      </c>
      <c r="Q965" s="8" t="n">
        <f aca="false">MAX(Q964,B965)</f>
        <v>4811.1564628872</v>
      </c>
      <c r="R965" s="9" t="n">
        <f aca="false">B965/Q965-1</f>
        <v>-0.672462289501108</v>
      </c>
      <c r="S965" s="9" t="n">
        <f aca="false">B965/INDEX($B:$B,$E965)-1</f>
        <v>-0.140394449199967</v>
      </c>
      <c r="T965" s="0" t="n">
        <f aca="false">IF(AND($A965&gt;=CrashTest!$B$3,$A965&lt;=CrashTest!$C$3),1,IF(AND($A965&gt;=CrashTest!$B$4,$A965&lt;=CrashTest!$C$4),2,IF(AND($A965&gt;=CrashTest!$B$5,$A965&lt;=CrashTest!$C$5),3,IF(AND($A965&gt;=CrashTest!$B$6,$A965&lt;=CrashTest!$C$6),4,IF(AND($A965&gt;=CrashTest!$B$7,$A965&lt;=CrashTest!$C$7),5,0)))))</f>
        <v>0</v>
      </c>
      <c r="U965" s="8" t="str">
        <f aca="false">IF(T965=0,"",IF(T964=T965,MAX(U964,B965),B965))</f>
        <v/>
      </c>
      <c r="V965" s="9" t="str">
        <f aca="false">IF(T965=0,"",B965/U965-1)</f>
        <v/>
      </c>
      <c r="W965" s="8" t="str">
        <f aca="false">IF(T965=0,"",IF(T964=T965,MAX(W964,F965),F965))</f>
        <v/>
      </c>
      <c r="X965" s="9" t="str">
        <f aca="false">IF(T965=0,"",F965/W965-1)</f>
        <v/>
      </c>
    </row>
    <row r="966" customFormat="false" ht="15" hidden="false" customHeight="false" outlineLevel="0" collapsed="false">
      <c r="A966" s="5" t="n">
        <v>44794</v>
      </c>
      <c r="B966" s="6" t="n">
        <v>1621.43778018703</v>
      </c>
      <c r="C966" s="7" t="n">
        <v>13.60864662</v>
      </c>
      <c r="D966" s="0" t="n">
        <f aca="false">INT((ROW()-3)/30)</f>
        <v>32</v>
      </c>
      <c r="E966" s="0" t="n">
        <f aca="false">2+30*D966</f>
        <v>962</v>
      </c>
      <c r="F966" s="8" t="n">
        <f aca="false">INDEX($F:$F,$E966)*(2*B966/INDEX($B:$B,$E966)-C966/INDEX($C:$C,$E966))</f>
        <v>231.236630783736</v>
      </c>
      <c r="G966" s="9" t="n">
        <f aca="false">B966/B965-1</f>
        <v>0.0289386912228271</v>
      </c>
      <c r="H966" s="9" t="n">
        <f aca="false">F966/F965-1</f>
        <v>0.00673360367659037</v>
      </c>
      <c r="I966" s="9" t="n">
        <f aca="false">LN(B966/B965)</f>
        <v>0.0285278741467013</v>
      </c>
      <c r="J966" s="9" t="n">
        <f aca="false">LN(F966/F965)</f>
        <v>0.00671103422652653</v>
      </c>
      <c r="K966" s="9" t="n">
        <f aca="false">F966/F959-1</f>
        <v>-0.0108947714700021</v>
      </c>
      <c r="L966" s="9" t="n">
        <f aca="false">F966/F936-1</f>
        <v>0.0620706885514135</v>
      </c>
      <c r="M966" s="9" t="n">
        <f aca="false">B966/B959-1</f>
        <v>-0.162627497768101</v>
      </c>
      <c r="N966" s="9" t="n">
        <f aca="false">B966/B936-1</f>
        <v>0.0552202734270726</v>
      </c>
      <c r="O966" s="8" t="n">
        <f aca="false">MAX(O965,F966)</f>
        <v>236.237374266143</v>
      </c>
      <c r="P966" s="9" t="n">
        <f aca="false">F966/O966-1</f>
        <v>-0.0211682994612615</v>
      </c>
      <c r="Q966" s="8" t="n">
        <f aca="false">MAX(Q965,B966)</f>
        <v>4811.1564628872</v>
      </c>
      <c r="R966" s="9" t="n">
        <f aca="false">B966/Q966-1</f>
        <v>-0.662983776833149</v>
      </c>
      <c r="S966" s="9" t="n">
        <f aca="false">B966/INDEX($B:$B,$E966)-1</f>
        <v>-0.115518589591937</v>
      </c>
      <c r="T966" s="0" t="n">
        <f aca="false">IF(AND($A966&gt;=CrashTest!$B$3,$A966&lt;=CrashTest!$C$3),1,IF(AND($A966&gt;=CrashTest!$B$4,$A966&lt;=CrashTest!$C$4),2,IF(AND($A966&gt;=CrashTest!$B$5,$A966&lt;=CrashTest!$C$5),3,IF(AND($A966&gt;=CrashTest!$B$6,$A966&lt;=CrashTest!$C$6),4,IF(AND($A966&gt;=CrashTest!$B$7,$A966&lt;=CrashTest!$C$7),5,0)))))</f>
        <v>0</v>
      </c>
      <c r="U966" s="8" t="str">
        <f aca="false">IF(T966=0,"",IF(T965=T966,MAX(U965,B966),B966))</f>
        <v/>
      </c>
      <c r="V966" s="9" t="str">
        <f aca="false">IF(T966=0,"",B966/U966-1)</f>
        <v/>
      </c>
      <c r="W966" s="8" t="str">
        <f aca="false">IF(T966=0,"",IF(T965=T966,MAX(W965,F966),F966))</f>
        <v/>
      </c>
      <c r="X966" s="9" t="str">
        <f aca="false">IF(T966=0,"",F966/W966-1)</f>
        <v/>
      </c>
    </row>
    <row r="967" customFormat="false" ht="15" hidden="false" customHeight="false" outlineLevel="0" collapsed="false">
      <c r="A967" s="5" t="n">
        <v>44795</v>
      </c>
      <c r="B967" s="6" t="n">
        <v>1607.93964377557</v>
      </c>
      <c r="C967" s="7" t="n">
        <v>13.7270943</v>
      </c>
      <c r="D967" s="0" t="n">
        <f aca="false">INT((ROW()-3)/30)</f>
        <v>32</v>
      </c>
      <c r="E967" s="0" t="n">
        <f aca="false">2+30*D967</f>
        <v>962</v>
      </c>
      <c r="F967" s="8" t="n">
        <f aca="false">INDEX($F:$F,$E967)*(2*B967/INDEX($B:$B,$E967)-C967/INDEX($C:$C,$E967))</f>
        <v>226.178124089623</v>
      </c>
      <c r="G967" s="9" t="n">
        <f aca="false">B967/B966-1</f>
        <v>-0.00832479455974133</v>
      </c>
      <c r="H967" s="9" t="n">
        <f aca="false">F967/F966-1</f>
        <v>-0.0218758882490533</v>
      </c>
      <c r="I967" s="9" t="n">
        <f aca="false">LN(B967/B966)</f>
        <v>-0.00835963917959506</v>
      </c>
      <c r="J967" s="9" t="n">
        <f aca="false">LN(F967/F966)</f>
        <v>-0.0221187133680794</v>
      </c>
      <c r="K967" s="9" t="n">
        <f aca="false">F967/F960-1</f>
        <v>-0.0345511132403256</v>
      </c>
      <c r="L967" s="9" t="n">
        <f aca="false">F967/F937-1</f>
        <v>0.0363931634953909</v>
      </c>
      <c r="M967" s="9" t="n">
        <f aca="false">B967/B960-1</f>
        <v>-0.154492991892736</v>
      </c>
      <c r="N967" s="9" t="n">
        <f aca="false">B967/B937-1</f>
        <v>0.037080116308154</v>
      </c>
      <c r="O967" s="8" t="n">
        <f aca="false">MAX(O966,F967)</f>
        <v>236.237374266143</v>
      </c>
      <c r="P967" s="9" t="n">
        <f aca="false">F967/O967-1</f>
        <v>-0.0425811123568778</v>
      </c>
      <c r="Q967" s="8" t="n">
        <f aca="false">MAX(Q966,B967)</f>
        <v>4811.1564628872</v>
      </c>
      <c r="R967" s="9" t="n">
        <f aca="false">B967/Q967-1</f>
        <v>-0.665789367654313</v>
      </c>
      <c r="S967" s="9" t="n">
        <f aca="false">B967/INDEX($B:$B,$E967)-1</f>
        <v>-0.122881715625495</v>
      </c>
      <c r="T967" s="0" t="n">
        <f aca="false">IF(AND($A967&gt;=CrashTest!$B$3,$A967&lt;=CrashTest!$C$3),1,IF(AND($A967&gt;=CrashTest!$B$4,$A967&lt;=CrashTest!$C$4),2,IF(AND($A967&gt;=CrashTest!$B$5,$A967&lt;=CrashTest!$C$5),3,IF(AND($A967&gt;=CrashTest!$B$6,$A967&lt;=CrashTest!$C$6),4,IF(AND($A967&gt;=CrashTest!$B$7,$A967&lt;=CrashTest!$C$7),5,0)))))</f>
        <v>0</v>
      </c>
      <c r="U967" s="8" t="str">
        <f aca="false">IF(T967=0,"",IF(T966=T967,MAX(U966,B967),B967))</f>
        <v/>
      </c>
      <c r="V967" s="9" t="str">
        <f aca="false">IF(T967=0,"",B967/U967-1)</f>
        <v/>
      </c>
      <c r="W967" s="8" t="str">
        <f aca="false">IF(T967=0,"",IF(T966=T967,MAX(W966,F967),F967))</f>
        <v/>
      </c>
      <c r="X967" s="9" t="str">
        <f aca="false">IF(T967=0,"",F967/W967-1)</f>
        <v/>
      </c>
    </row>
    <row r="968" customFormat="false" ht="15" hidden="false" customHeight="false" outlineLevel="0" collapsed="false">
      <c r="A968" s="5" t="n">
        <v>44796</v>
      </c>
      <c r="B968" s="6" t="n">
        <v>1663.88241525424</v>
      </c>
      <c r="C968" s="7" t="n">
        <v>14.44671563</v>
      </c>
      <c r="D968" s="0" t="n">
        <f aca="false">INT((ROW()-3)/30)</f>
        <v>32</v>
      </c>
      <c r="E968" s="0" t="n">
        <f aca="false">2+30*D968</f>
        <v>962</v>
      </c>
      <c r="F968" s="8" t="n">
        <f aca="false">INDEX($F:$F,$E968)*(2*B968/INDEX($B:$B,$E968)-C968/INDEX($C:$C,$E968))</f>
        <v>230.774475276644</v>
      </c>
      <c r="G968" s="9" t="n">
        <f aca="false">B968/B967-1</f>
        <v>0.0347915866713204</v>
      </c>
      <c r="H968" s="9" t="n">
        <f aca="false">F968/F967-1</f>
        <v>0.0203218202711748</v>
      </c>
      <c r="I968" s="9" t="n">
        <f aca="false">LN(B968/B967)</f>
        <v>0.0342000409056149</v>
      </c>
      <c r="J968" s="9" t="n">
        <f aca="false">LN(F968/F967)</f>
        <v>0.0201180876031237</v>
      </c>
      <c r="K968" s="9" t="n">
        <f aca="false">F968/F961-1</f>
        <v>-0.0126749346785346</v>
      </c>
      <c r="L968" s="9" t="n">
        <f aca="false">F968/F938-1</f>
        <v>0.045708617448593</v>
      </c>
      <c r="M968" s="9" t="n">
        <f aca="false">B968/B961-1</f>
        <v>-0.113360113278065</v>
      </c>
      <c r="N968" s="9" t="n">
        <f aca="false">B968/B938-1</f>
        <v>0.0377700053805952</v>
      </c>
      <c r="O968" s="8" t="n">
        <f aca="false">MAX(O967,F968)</f>
        <v>236.237374266143</v>
      </c>
      <c r="P968" s="9" t="n">
        <f aca="false">F968/O968-1</f>
        <v>-0.0231246177979662</v>
      </c>
      <c r="Q968" s="8" t="n">
        <f aca="false">MAX(Q967,B968)</f>
        <v>4811.1564628872</v>
      </c>
      <c r="R968" s="9" t="n">
        <f aca="false">B968/Q968-1</f>
        <v>-0.654161649472581</v>
      </c>
      <c r="S968" s="9" t="n">
        <f aca="false">B968/INDEX($B:$B,$E968)-1</f>
        <v>-0.092365378813679</v>
      </c>
      <c r="T968" s="0" t="n">
        <f aca="false">IF(AND($A968&gt;=CrashTest!$B$3,$A968&lt;=CrashTest!$C$3),1,IF(AND($A968&gt;=CrashTest!$B$4,$A968&lt;=CrashTest!$C$4),2,IF(AND($A968&gt;=CrashTest!$B$5,$A968&lt;=CrashTest!$C$5),3,IF(AND($A968&gt;=CrashTest!$B$6,$A968&lt;=CrashTest!$C$6),4,IF(AND($A968&gt;=CrashTest!$B$7,$A968&lt;=CrashTest!$C$7),5,0)))))</f>
        <v>0</v>
      </c>
      <c r="U968" s="8" t="str">
        <f aca="false">IF(T968=0,"",IF(T967=T968,MAX(U967,B968),B968))</f>
        <v/>
      </c>
      <c r="V968" s="9" t="str">
        <f aca="false">IF(T968=0,"",B968/U968-1)</f>
        <v/>
      </c>
      <c r="W968" s="8" t="str">
        <f aca="false">IF(T968=0,"",IF(T967=T968,MAX(W967,F968),F968))</f>
        <v/>
      </c>
      <c r="X968" s="9" t="str">
        <f aca="false">IF(T968=0,"",F968/W968-1)</f>
        <v/>
      </c>
    </row>
    <row r="969" customFormat="false" ht="15" hidden="false" customHeight="false" outlineLevel="0" collapsed="false">
      <c r="A969" s="5" t="n">
        <v>44797</v>
      </c>
      <c r="B969" s="6" t="n">
        <v>1658.74535037989</v>
      </c>
      <c r="C969" s="7" t="n">
        <v>14.29314959</v>
      </c>
      <c r="D969" s="0" t="n">
        <f aca="false">INT((ROW()-3)/30)</f>
        <v>32</v>
      </c>
      <c r="E969" s="0" t="n">
        <f aca="false">2+30*D969</f>
        <v>962</v>
      </c>
      <c r="F969" s="8" t="n">
        <f aca="false">INDEX($F:$F,$E969)*(2*B969/INDEX($B:$B,$E969)-C969/INDEX($C:$C,$E969))</f>
        <v>231.535367445432</v>
      </c>
      <c r="G969" s="9" t="n">
        <f aca="false">B969/B968-1</f>
        <v>-0.00308739657757917</v>
      </c>
      <c r="H969" s="9" t="n">
        <f aca="false">F969/F968-1</f>
        <v>0.00329712446697794</v>
      </c>
      <c r="I969" s="9" t="n">
        <f aca="false">LN(B969/B968)</f>
        <v>-0.00309217241887008</v>
      </c>
      <c r="J969" s="9" t="n">
        <f aca="false">LN(F969/F968)</f>
        <v>0.00329170087034819</v>
      </c>
      <c r="K969" s="9" t="n">
        <f aca="false">F969/F962-1</f>
        <v>-0.0136619673838295</v>
      </c>
      <c r="L969" s="9" t="n">
        <f aca="false">F969/F939-1</f>
        <v>0.0481005571737094</v>
      </c>
      <c r="M969" s="9" t="n">
        <f aca="false">B969/B962-1</f>
        <v>-0.0951676068368219</v>
      </c>
      <c r="N969" s="9" t="n">
        <f aca="false">B969/B939-1</f>
        <v>0.134818872159756</v>
      </c>
      <c r="O969" s="8" t="n">
        <f aca="false">MAX(O968,F969)</f>
        <v>236.237374266143</v>
      </c>
      <c r="P969" s="9" t="n">
        <f aca="false">F969/O969-1</f>
        <v>-0.0199037380741194</v>
      </c>
      <c r="Q969" s="8" t="n">
        <f aca="false">MAX(Q968,B969)</f>
        <v>4811.1564628872</v>
      </c>
      <c r="R969" s="9" t="n">
        <f aca="false">B969/Q969-1</f>
        <v>-0.655229389612395</v>
      </c>
      <c r="S969" s="9" t="n">
        <f aca="false">B969/INDEX($B:$B,$E969)-1</f>
        <v>-0.0951676068368219</v>
      </c>
      <c r="T969" s="0" t="n">
        <f aca="false">IF(AND($A969&gt;=CrashTest!$B$3,$A969&lt;=CrashTest!$C$3),1,IF(AND($A969&gt;=CrashTest!$B$4,$A969&lt;=CrashTest!$C$4),2,IF(AND($A969&gt;=CrashTest!$B$5,$A969&lt;=CrashTest!$C$5),3,IF(AND($A969&gt;=CrashTest!$B$6,$A969&lt;=CrashTest!$C$6),4,IF(AND($A969&gt;=CrashTest!$B$7,$A969&lt;=CrashTest!$C$7),5,0)))))</f>
        <v>0</v>
      </c>
      <c r="U969" s="8" t="str">
        <f aca="false">IF(T969=0,"",IF(T968=T969,MAX(U968,B969),B969))</f>
        <v/>
      </c>
      <c r="V969" s="9" t="str">
        <f aca="false">IF(T969=0,"",B969/U969-1)</f>
        <v/>
      </c>
      <c r="W969" s="8" t="str">
        <f aca="false">IF(T969=0,"",IF(T968=T969,MAX(W968,F969),F969))</f>
        <v/>
      </c>
      <c r="X969" s="9" t="str">
        <f aca="false">IF(T969=0,"",F969/W969-1)</f>
        <v/>
      </c>
    </row>
    <row r="970" customFormat="false" ht="15" hidden="false" customHeight="false" outlineLevel="0" collapsed="false">
      <c r="A970" s="5" t="n">
        <v>44798</v>
      </c>
      <c r="B970" s="6" t="n">
        <v>1695.09793629456</v>
      </c>
      <c r="C970" s="7" t="n">
        <v>14.96509547</v>
      </c>
      <c r="D970" s="0" t="n">
        <f aca="false">INT((ROW()-3)/30)</f>
        <v>32</v>
      </c>
      <c r="E970" s="0" t="n">
        <f aca="false">2+30*D970</f>
        <v>962</v>
      </c>
      <c r="F970" s="8" t="n">
        <f aca="false">INDEX($F:$F,$E970)*(2*B970/INDEX($B:$B,$E970)-C970/INDEX($C:$C,$E970))</f>
        <v>231.759327392731</v>
      </c>
      <c r="G970" s="9" t="n">
        <f aca="false">B970/B969-1</f>
        <v>0.0219157123221745</v>
      </c>
      <c r="H970" s="9" t="n">
        <f aca="false">F970/F969-1</f>
        <v>0.000967281801349751</v>
      </c>
      <c r="I970" s="9" t="n">
        <f aca="false">LN(B970/B969)</f>
        <v>0.0216790151144318</v>
      </c>
      <c r="J970" s="9" t="n">
        <f aca="false">LN(F970/F969)</f>
        <v>0.000966814285763397</v>
      </c>
      <c r="K970" s="9" t="n">
        <f aca="false">F970/F963-1</f>
        <v>-0.0189557087963875</v>
      </c>
      <c r="L970" s="9" t="n">
        <f aca="false">F970/F940-1</f>
        <v>0.102503328448892</v>
      </c>
      <c r="M970" s="9" t="n">
        <f aca="false">B970/B963-1</f>
        <v>-0.0833347839577321</v>
      </c>
      <c r="N970" s="9" t="n">
        <f aca="false">B970/B940-1</f>
        <v>0.184383855925134</v>
      </c>
      <c r="O970" s="8" t="n">
        <f aca="false">MAX(O969,F970)</f>
        <v>236.237374266143</v>
      </c>
      <c r="P970" s="9" t="n">
        <f aca="false">F970/O970-1</f>
        <v>-0.0189557087963875</v>
      </c>
      <c r="Q970" s="8" t="n">
        <f aca="false">MAX(Q969,B970)</f>
        <v>4811.1564628872</v>
      </c>
      <c r="R970" s="9" t="n">
        <f aca="false">B970/Q970-1</f>
        <v>-0.647673496098</v>
      </c>
      <c r="S970" s="9" t="n">
        <f aca="false">B970/INDEX($B:$B,$E970)-1</f>
        <v>-0.0753375604084732</v>
      </c>
      <c r="T970" s="0" t="n">
        <f aca="false">IF(AND($A970&gt;=CrashTest!$B$3,$A970&lt;=CrashTest!$C$3),1,IF(AND($A970&gt;=CrashTest!$B$4,$A970&lt;=CrashTest!$C$4),2,IF(AND($A970&gt;=CrashTest!$B$5,$A970&lt;=CrashTest!$C$5),3,IF(AND($A970&gt;=CrashTest!$B$6,$A970&lt;=CrashTest!$C$6),4,IF(AND($A970&gt;=CrashTest!$B$7,$A970&lt;=CrashTest!$C$7),5,0)))))</f>
        <v>0</v>
      </c>
      <c r="U970" s="8" t="str">
        <f aca="false">IF(T970=0,"",IF(T969=T970,MAX(U969,B970),B970))</f>
        <v/>
      </c>
      <c r="V970" s="9" t="str">
        <f aca="false">IF(T970=0,"",B970/U970-1)</f>
        <v/>
      </c>
      <c r="W970" s="8" t="str">
        <f aca="false">IF(T970=0,"",IF(T969=T970,MAX(W969,F970),F970))</f>
        <v/>
      </c>
      <c r="X970" s="9" t="str">
        <f aca="false">IF(T970=0,"",F970/W970-1)</f>
        <v/>
      </c>
    </row>
    <row r="971" customFormat="false" ht="15" hidden="false" customHeight="false" outlineLevel="0" collapsed="false">
      <c r="A971" s="5" t="n">
        <v>44799</v>
      </c>
      <c r="B971" s="6" t="n">
        <v>1508.81155990649</v>
      </c>
      <c r="C971" s="7" t="n">
        <v>11.69890196</v>
      </c>
      <c r="D971" s="0" t="n">
        <f aca="false">INT((ROW()-3)/30)</f>
        <v>32</v>
      </c>
      <c r="E971" s="0" t="n">
        <f aca="false">2+30*D971</f>
        <v>962</v>
      </c>
      <c r="F971" s="8" t="n">
        <f aca="false">INDEX($F:$F,$E971)*(2*B971/INDEX($B:$B,$E971)-C971/INDEX($C:$C,$E971))</f>
        <v>228.216294360572</v>
      </c>
      <c r="G971" s="9" t="n">
        <f aca="false">B971/B970-1</f>
        <v>-0.109897117092412</v>
      </c>
      <c r="H971" s="9" t="n">
        <f aca="false">F971/F970-1</f>
        <v>-0.0152875531354767</v>
      </c>
      <c r="I971" s="9" t="n">
        <f aca="false">LN(B971/B970)</f>
        <v>-0.116418224164404</v>
      </c>
      <c r="J971" s="9" t="n">
        <f aca="false">LN(F971/F970)</f>
        <v>-0.015405612547759</v>
      </c>
      <c r="K971" s="9" t="n">
        <f aca="false">F971/F964-1</f>
        <v>-0.0171569258290369</v>
      </c>
      <c r="L971" s="9" t="n">
        <f aca="false">F971/F941-1</f>
        <v>0.0417551540311523</v>
      </c>
      <c r="M971" s="9" t="n">
        <f aca="false">B971/B964-1</f>
        <v>-0.06624321912327</v>
      </c>
      <c r="N971" s="9" t="n">
        <f aca="false">B971/B941-1</f>
        <v>-0.0756768430647075</v>
      </c>
      <c r="O971" s="8" t="n">
        <f aca="false">MAX(O970,F971)</f>
        <v>236.237374266143</v>
      </c>
      <c r="P971" s="9" t="n">
        <f aca="false">F971/O971-1</f>
        <v>-0.0339534755264189</v>
      </c>
      <c r="Q971" s="8" t="n">
        <f aca="false">MAX(Q970,B971)</f>
        <v>4811.1564628872</v>
      </c>
      <c r="R971" s="9" t="n">
        <f aca="false">B971/Q971-1</f>
        <v>-0.686393163152078</v>
      </c>
      <c r="S971" s="9" t="n">
        <f aca="false">B971/INDEX($B:$B,$E971)-1</f>
        <v>-0.176955296803219</v>
      </c>
      <c r="T971" s="0" t="n">
        <f aca="false">IF(AND($A971&gt;=CrashTest!$B$3,$A971&lt;=CrashTest!$C$3),1,IF(AND($A971&gt;=CrashTest!$B$4,$A971&lt;=CrashTest!$C$4),2,IF(AND($A971&gt;=CrashTest!$B$5,$A971&lt;=CrashTest!$C$5),3,IF(AND($A971&gt;=CrashTest!$B$6,$A971&lt;=CrashTest!$C$6),4,IF(AND($A971&gt;=CrashTest!$B$7,$A971&lt;=CrashTest!$C$7),5,0)))))</f>
        <v>0</v>
      </c>
      <c r="U971" s="8" t="str">
        <f aca="false">IF(T971=0,"",IF(T970=T971,MAX(U970,B971),B971))</f>
        <v/>
      </c>
      <c r="V971" s="9" t="str">
        <f aca="false">IF(T971=0,"",B971/U971-1)</f>
        <v/>
      </c>
      <c r="W971" s="8" t="str">
        <f aca="false">IF(T971=0,"",IF(T970=T971,MAX(W970,F971),F971))</f>
        <v/>
      </c>
      <c r="X971" s="9" t="str">
        <f aca="false">IF(T971=0,"",F971/W971-1)</f>
        <v/>
      </c>
    </row>
    <row r="972" customFormat="false" ht="15" hidden="false" customHeight="false" outlineLevel="0" collapsed="false">
      <c r="A972" s="5" t="n">
        <v>44800</v>
      </c>
      <c r="B972" s="6" t="n">
        <v>1492.86255990649</v>
      </c>
      <c r="C972" s="7" t="n">
        <v>11.43880249</v>
      </c>
      <c r="D972" s="0" t="n">
        <f aca="false">INT((ROW()-3)/30)</f>
        <v>32</v>
      </c>
      <c r="E972" s="0" t="n">
        <f aca="false">2+30*D972</f>
        <v>962</v>
      </c>
      <c r="F972" s="8" t="n">
        <f aca="false">INDEX($F:$F,$E972)*(2*B972/INDEX($B:$B,$E972)-C972/INDEX($C:$C,$E972))</f>
        <v>227.648775582656</v>
      </c>
      <c r="G972" s="9" t="n">
        <f aca="false">B972/B971-1</f>
        <v>-0.0105705711858334</v>
      </c>
      <c r="H972" s="9" t="n">
        <f aca="false">F972/F971-1</f>
        <v>-0.0024867583601188</v>
      </c>
      <c r="I972" s="9" t="n">
        <f aca="false">LN(B972/B971)</f>
        <v>-0.0106268365292318</v>
      </c>
      <c r="J972" s="9" t="n">
        <f aca="false">LN(F972/F971)</f>
        <v>-0.0024898554792797</v>
      </c>
      <c r="K972" s="9" t="n">
        <f aca="false">F972/F965-1</f>
        <v>-0.00888682109698635</v>
      </c>
      <c r="L972" s="9" t="n">
        <f aca="false">F972/F942-1</f>
        <v>0.0246171400180142</v>
      </c>
      <c r="M972" s="9" t="n">
        <f aca="false">B972/B965-1</f>
        <v>-0.0526531037234368</v>
      </c>
      <c r="N972" s="9" t="n">
        <f aca="false">B972/B942-1</f>
        <v>-0.134377411549134</v>
      </c>
      <c r="O972" s="8" t="n">
        <f aca="false">MAX(O971,F972)</f>
        <v>236.237374266143</v>
      </c>
      <c r="P972" s="9" t="n">
        <f aca="false">F972/O972-1</f>
        <v>-0.0363557997974173</v>
      </c>
      <c r="Q972" s="8" t="n">
        <f aca="false">MAX(Q971,B972)</f>
        <v>4811.1564628872</v>
      </c>
      <c r="R972" s="9" t="n">
        <f aca="false">B972/Q972-1</f>
        <v>-0.689708166545343</v>
      </c>
      <c r="S972" s="9" t="n">
        <f aca="false">B972/INDEX($B:$B,$E972)-1</f>
        <v>-0.185655349427484</v>
      </c>
      <c r="T972" s="0" t="n">
        <f aca="false">IF(AND($A972&gt;=CrashTest!$B$3,$A972&lt;=CrashTest!$C$3),1,IF(AND($A972&gt;=CrashTest!$B$4,$A972&lt;=CrashTest!$C$4),2,IF(AND($A972&gt;=CrashTest!$B$5,$A972&lt;=CrashTest!$C$5),3,IF(AND($A972&gt;=CrashTest!$B$6,$A972&lt;=CrashTest!$C$6),4,IF(AND($A972&gt;=CrashTest!$B$7,$A972&lt;=CrashTest!$C$7),5,0)))))</f>
        <v>0</v>
      </c>
      <c r="U972" s="8" t="str">
        <f aca="false">IF(T972=0,"",IF(T971=T972,MAX(U971,B972),B972))</f>
        <v/>
      </c>
      <c r="V972" s="9" t="str">
        <f aca="false">IF(T972=0,"",B972/U972-1)</f>
        <v/>
      </c>
      <c r="W972" s="8" t="str">
        <f aca="false">IF(T972=0,"",IF(T971=T972,MAX(W971,F972),F972))</f>
        <v/>
      </c>
      <c r="X972" s="9" t="str">
        <f aca="false">IF(T972=0,"",F972/W972-1)</f>
        <v/>
      </c>
    </row>
    <row r="973" customFormat="false" ht="15" hidden="false" customHeight="false" outlineLevel="0" collapsed="false">
      <c r="A973" s="5" t="n">
        <v>44801</v>
      </c>
      <c r="B973" s="6" t="n">
        <v>1440.91843746347</v>
      </c>
      <c r="C973" s="7" t="n">
        <v>10.30147361</v>
      </c>
      <c r="D973" s="0" t="n">
        <f aca="false">INT((ROW()-3)/30)</f>
        <v>32</v>
      </c>
      <c r="E973" s="0" t="n">
        <f aca="false">2+30*D973</f>
        <v>962</v>
      </c>
      <c r="F973" s="8" t="n">
        <f aca="false">INDEX($F:$F,$E973)*(2*B973/INDEX($B:$B,$E973)-C973/INDEX($C:$C,$E973))</f>
        <v>229.724654743347</v>
      </c>
      <c r="G973" s="9" t="n">
        <f aca="false">B973/B972-1</f>
        <v>-0.0347949796840467</v>
      </c>
      <c r="H973" s="9" t="n">
        <f aca="false">F973/F972-1</f>
        <v>0.0091187802586572</v>
      </c>
      <c r="I973" s="9" t="n">
        <f aca="false">LN(B973/B972)</f>
        <v>-0.0354147439228298</v>
      </c>
      <c r="J973" s="9" t="n">
        <f aca="false">LN(F973/F972)</f>
        <v>0.0090774552146374</v>
      </c>
      <c r="K973" s="9" t="n">
        <f aca="false">F973/F966-1</f>
        <v>-0.00653865278725274</v>
      </c>
      <c r="L973" s="9" t="n">
        <f aca="false">F973/F943-1</f>
        <v>0.00302598416073407</v>
      </c>
      <c r="M973" s="9" t="n">
        <f aca="false">B973/B966-1</f>
        <v>-0.111332883030971</v>
      </c>
      <c r="N973" s="9" t="n">
        <f aca="false">B973/B943-1</f>
        <v>-0.174767799547603</v>
      </c>
      <c r="O973" s="8" t="n">
        <f aca="false">MAX(O972,F973)</f>
        <v>236.237374266143</v>
      </c>
      <c r="P973" s="9" t="n">
        <f aca="false">F973/O973-1</f>
        <v>-0.0275685400882405</v>
      </c>
      <c r="Q973" s="8" t="n">
        <f aca="false">MAX(Q972,B973)</f>
        <v>4811.1564628872</v>
      </c>
      <c r="R973" s="9" t="n">
        <f aca="false">B973/Q973-1</f>
        <v>-0.700504764586524</v>
      </c>
      <c r="S973" s="9" t="n">
        <f aca="false">B973/INDEX($B:$B,$E973)-1</f>
        <v>-0.213990454999966</v>
      </c>
      <c r="T973" s="0" t="n">
        <f aca="false">IF(AND($A973&gt;=CrashTest!$B$3,$A973&lt;=CrashTest!$C$3),1,IF(AND($A973&gt;=CrashTest!$B$4,$A973&lt;=CrashTest!$C$4),2,IF(AND($A973&gt;=CrashTest!$B$5,$A973&lt;=CrashTest!$C$5),3,IF(AND($A973&gt;=CrashTest!$B$6,$A973&lt;=CrashTest!$C$6),4,IF(AND($A973&gt;=CrashTest!$B$7,$A973&lt;=CrashTest!$C$7),5,0)))))</f>
        <v>0</v>
      </c>
      <c r="U973" s="8" t="str">
        <f aca="false">IF(T973=0,"",IF(T972=T973,MAX(U972,B973),B973))</f>
        <v/>
      </c>
      <c r="V973" s="9" t="str">
        <f aca="false">IF(T973=0,"",B973/U973-1)</f>
        <v/>
      </c>
      <c r="W973" s="8" t="str">
        <f aca="false">IF(T973=0,"",IF(T972=T973,MAX(W972,F973),F973))</f>
        <v/>
      </c>
      <c r="X973" s="9" t="str">
        <f aca="false">IF(T973=0,"",F973/W973-1)</f>
        <v/>
      </c>
    </row>
    <row r="974" customFormat="false" ht="15" hidden="false" customHeight="false" outlineLevel="0" collapsed="false">
      <c r="A974" s="5" t="n">
        <v>44802</v>
      </c>
      <c r="B974" s="6" t="n">
        <v>1550.2820458796</v>
      </c>
      <c r="C974" s="7" t="n">
        <v>12.53044548</v>
      </c>
      <c r="D974" s="0" t="n">
        <f aca="false">INT((ROW()-3)/30)</f>
        <v>32</v>
      </c>
      <c r="E974" s="0" t="n">
        <f aca="false">2+30*D974</f>
        <v>962</v>
      </c>
      <c r="F974" s="8" t="n">
        <f aca="false">INDEX($F:$F,$E974)*(2*B974/INDEX($B:$B,$E974)-C974/INDEX($C:$C,$E974))</f>
        <v>227.592895684516</v>
      </c>
      <c r="G974" s="9" t="n">
        <f aca="false">B974/B973-1</f>
        <v>0.0758985419109834</v>
      </c>
      <c r="H974" s="9" t="n">
        <f aca="false">F974/F973-1</f>
        <v>-0.00927962678282202</v>
      </c>
      <c r="I974" s="9" t="n">
        <f aca="false">LN(B974/B973)</f>
        <v>0.0731561653895411</v>
      </c>
      <c r="J974" s="9" t="n">
        <f aca="false">LN(F974/F973)</f>
        <v>-0.00932295074787977</v>
      </c>
      <c r="K974" s="9" t="n">
        <f aca="false">F974/F967-1</f>
        <v>0.00625512127040229</v>
      </c>
      <c r="L974" s="9" t="n">
        <f aca="false">F974/F944-1</f>
        <v>0.0301422364033952</v>
      </c>
      <c r="M974" s="9" t="n">
        <f aca="false">B974/B967-1</f>
        <v>-0.035858061040516</v>
      </c>
      <c r="N974" s="9" t="n">
        <f aca="false">B974/B944-1</f>
        <v>-0.0842433059580156</v>
      </c>
      <c r="O974" s="8" t="n">
        <f aca="false">MAX(O973,F974)</f>
        <v>236.237374266143</v>
      </c>
      <c r="P974" s="9" t="n">
        <f aca="false">F974/O974-1</f>
        <v>-0.0365923411080965</v>
      </c>
      <c r="Q974" s="8" t="n">
        <f aca="false">MAX(Q973,B974)</f>
        <v>4811.1564628872</v>
      </c>
      <c r="R974" s="9" t="n">
        <f aca="false">B974/Q974-1</f>
        <v>-0.677773512909354</v>
      </c>
      <c r="S974" s="9" t="n">
        <f aca="false">B974/INDEX($B:$B,$E974)-1</f>
        <v>-0.154333476606348</v>
      </c>
      <c r="T974" s="0" t="n">
        <f aca="false">IF(AND($A974&gt;=CrashTest!$B$3,$A974&lt;=CrashTest!$C$3),1,IF(AND($A974&gt;=CrashTest!$B$4,$A974&lt;=CrashTest!$C$4),2,IF(AND($A974&gt;=CrashTest!$B$5,$A974&lt;=CrashTest!$C$5),3,IF(AND($A974&gt;=CrashTest!$B$6,$A974&lt;=CrashTest!$C$6),4,IF(AND($A974&gt;=CrashTest!$B$7,$A974&lt;=CrashTest!$C$7),5,0)))))</f>
        <v>0</v>
      </c>
      <c r="U974" s="8" t="str">
        <f aca="false">IF(T974=0,"",IF(T973=T974,MAX(U973,B974),B974))</f>
        <v/>
      </c>
      <c r="V974" s="9" t="str">
        <f aca="false">IF(T974=0,"",B974/U974-1)</f>
        <v/>
      </c>
      <c r="W974" s="8" t="str">
        <f aca="false">IF(T974=0,"",IF(T973=T974,MAX(W973,F974),F974))</f>
        <v/>
      </c>
      <c r="X974" s="9" t="str">
        <f aca="false">IF(T974=0,"",F974/W974-1)</f>
        <v/>
      </c>
    </row>
    <row r="975" customFormat="false" ht="15" hidden="false" customHeight="false" outlineLevel="0" collapsed="false">
      <c r="A975" s="5" t="n">
        <v>44803</v>
      </c>
      <c r="B975" s="6" t="n">
        <v>1529.58784628872</v>
      </c>
      <c r="C975" s="7" t="n">
        <v>12.03494906</v>
      </c>
      <c r="D975" s="0" t="n">
        <f aca="false">INT((ROW()-3)/30)</f>
        <v>32</v>
      </c>
      <c r="E975" s="0" t="n">
        <f aca="false">2+30*D975</f>
        <v>962</v>
      </c>
      <c r="F975" s="8" t="n">
        <f aca="false">INDEX($F:$F,$E975)*(2*B975/INDEX($B:$B,$E975)-C975/INDEX($C:$C,$E975))</f>
        <v>228.993130482002</v>
      </c>
      <c r="G975" s="9" t="n">
        <f aca="false">B975/B974-1</f>
        <v>-0.013348667518844</v>
      </c>
      <c r="H975" s="9" t="n">
        <f aca="false">F975/F974-1</f>
        <v>0.00615236601861158</v>
      </c>
      <c r="I975" s="9" t="n">
        <f aca="false">LN(B975/B974)</f>
        <v>-0.0134385618571434</v>
      </c>
      <c r="J975" s="9" t="n">
        <f aca="false">LN(F975/F974)</f>
        <v>0.00613351748401418</v>
      </c>
      <c r="K975" s="9" t="n">
        <f aca="false">F975/F968-1</f>
        <v>-0.0077189853535834</v>
      </c>
      <c r="L975" s="9" t="n">
        <f aca="false">F975/F945-1</f>
        <v>0.0272630812631784</v>
      </c>
      <c r="M975" s="9" t="n">
        <f aca="false">B975/B968-1</f>
        <v>-0.0807115741679378</v>
      </c>
      <c r="N975" s="9" t="n">
        <f aca="false">B975/B945-1</f>
        <v>-0.0909879003027606</v>
      </c>
      <c r="O975" s="8" t="n">
        <f aca="false">MAX(O974,F975)</f>
        <v>236.237374266143</v>
      </c>
      <c r="P975" s="9" t="n">
        <f aca="false">F975/O975-1</f>
        <v>-0.0306651045654599</v>
      </c>
      <c r="Q975" s="8" t="n">
        <f aca="false">MAX(Q974,B975)</f>
        <v>4811.1564628872</v>
      </c>
      <c r="R975" s="9" t="n">
        <f aca="false">B975/Q975-1</f>
        <v>-0.682074807151292</v>
      </c>
      <c r="S975" s="9" t="n">
        <f aca="false">B975/INDEX($B:$B,$E975)-1</f>
        <v>-0.165621997858947</v>
      </c>
      <c r="T975" s="0" t="n">
        <f aca="false">IF(AND($A975&gt;=CrashTest!$B$3,$A975&lt;=CrashTest!$C$3),1,IF(AND($A975&gt;=CrashTest!$B$4,$A975&lt;=CrashTest!$C$4),2,IF(AND($A975&gt;=CrashTest!$B$5,$A975&lt;=CrashTest!$C$5),3,IF(AND($A975&gt;=CrashTest!$B$6,$A975&lt;=CrashTest!$C$6),4,IF(AND($A975&gt;=CrashTest!$B$7,$A975&lt;=CrashTest!$C$7),5,0)))))</f>
        <v>0</v>
      </c>
      <c r="U975" s="8" t="str">
        <f aca="false">IF(T975=0,"",IF(T974=T975,MAX(U974,B975),B975))</f>
        <v/>
      </c>
      <c r="V975" s="9" t="str">
        <f aca="false">IF(T975=0,"",B975/U975-1)</f>
        <v/>
      </c>
      <c r="W975" s="8" t="str">
        <f aca="false">IF(T975=0,"",IF(T974=T975,MAX(W974,F975),F975))</f>
        <v/>
      </c>
      <c r="X975" s="9" t="str">
        <f aca="false">IF(T975=0,"",F975/W975-1)</f>
        <v/>
      </c>
    </row>
    <row r="976" customFormat="false" ht="15" hidden="false" customHeight="false" outlineLevel="0" collapsed="false">
      <c r="A976" s="5" t="n">
        <v>44804</v>
      </c>
      <c r="B976" s="6" t="n">
        <v>1551.72922092344</v>
      </c>
      <c r="C976" s="7" t="n">
        <v>12.56637779</v>
      </c>
      <c r="D976" s="0" t="n">
        <f aca="false">INT((ROW()-3)/30)</f>
        <v>32</v>
      </c>
      <c r="E976" s="0" t="n">
        <f aca="false">2+30*D976</f>
        <v>962</v>
      </c>
      <c r="F976" s="8" t="n">
        <f aca="false">INDEX($F:$F,$E976)*(2*B976/INDEX($B:$B,$E976)-C976/INDEX($C:$C,$E976))</f>
        <v>227.477646544012</v>
      </c>
      <c r="G976" s="9" t="n">
        <f aca="false">B976/B975-1</f>
        <v>0.0144753860907316</v>
      </c>
      <c r="H976" s="9" t="n">
        <f aca="false">F976/F975-1</f>
        <v>-0.00661803231739322</v>
      </c>
      <c r="I976" s="9" t="n">
        <f aca="false">LN(B976/B975)</f>
        <v>0.0143716178807103</v>
      </c>
      <c r="J976" s="9" t="n">
        <f aca="false">LN(F976/F975)</f>
        <v>-0.00664002859503309</v>
      </c>
      <c r="K976" s="9" t="n">
        <f aca="false">F976/F969-1</f>
        <v>-0.0175252746316485</v>
      </c>
      <c r="L976" s="9" t="n">
        <f aca="false">F976/F946-1</f>
        <v>0.0246052704044208</v>
      </c>
      <c r="M976" s="9" t="n">
        <f aca="false">B976/B969-1</f>
        <v>-0.0645163101328007</v>
      </c>
      <c r="N976" s="9" t="n">
        <f aca="false">B976/B946-1</f>
        <v>-0.0514171492238738</v>
      </c>
      <c r="O976" s="8" t="n">
        <f aca="false">MAX(O975,F976)</f>
        <v>236.237374266143</v>
      </c>
      <c r="P976" s="9" t="n">
        <f aca="false">F976/O976-1</f>
        <v>-0.0370801942298226</v>
      </c>
      <c r="Q976" s="8" t="n">
        <f aca="false">MAX(Q975,B976)</f>
        <v>4811.1564628872</v>
      </c>
      <c r="R976" s="9" t="n">
        <f aca="false">B976/Q976-1</f>
        <v>-0.677472717236837</v>
      </c>
      <c r="S976" s="9" t="n">
        <f aca="false">B976/INDEX($B:$B,$E976)-1</f>
        <v>-0.153544054132342</v>
      </c>
      <c r="T976" s="0" t="n">
        <f aca="false">IF(AND($A976&gt;=CrashTest!$B$3,$A976&lt;=CrashTest!$C$3),1,IF(AND($A976&gt;=CrashTest!$B$4,$A976&lt;=CrashTest!$C$4),2,IF(AND($A976&gt;=CrashTest!$B$5,$A976&lt;=CrashTest!$C$5),3,IF(AND($A976&gt;=CrashTest!$B$6,$A976&lt;=CrashTest!$C$6),4,IF(AND($A976&gt;=CrashTest!$B$7,$A976&lt;=CrashTest!$C$7),5,0)))))</f>
        <v>0</v>
      </c>
      <c r="U976" s="8" t="str">
        <f aca="false">IF(T976=0,"",IF(T975=T976,MAX(U975,B976),B976))</f>
        <v/>
      </c>
      <c r="V976" s="9" t="str">
        <f aca="false">IF(T976=0,"",B976/U976-1)</f>
        <v/>
      </c>
      <c r="W976" s="8" t="str">
        <f aca="false">IF(T976=0,"",IF(T975=T976,MAX(W975,F976),F976))</f>
        <v/>
      </c>
      <c r="X976" s="9" t="str">
        <f aca="false">IF(T976=0,"",F976/W976-1)</f>
        <v/>
      </c>
    </row>
    <row r="977" customFormat="false" ht="15" hidden="false" customHeight="false" outlineLevel="0" collapsed="false">
      <c r="A977" s="5" t="n">
        <v>44805</v>
      </c>
      <c r="B977" s="6" t="n">
        <v>1586.34916686148</v>
      </c>
      <c r="C977" s="7" t="n">
        <v>13.14041439</v>
      </c>
      <c r="D977" s="0" t="n">
        <f aca="false">INT((ROW()-3)/30)</f>
        <v>32</v>
      </c>
      <c r="E977" s="0" t="n">
        <f aca="false">2+30*D977</f>
        <v>962</v>
      </c>
      <c r="F977" s="8" t="n">
        <f aca="false">INDEX($F:$F,$E977)*(2*B977/INDEX($B:$B,$E977)-C977/INDEX($C:$C,$E977))</f>
        <v>228.581790775941</v>
      </c>
      <c r="G977" s="9" t="n">
        <f aca="false">B977/B976-1</f>
        <v>0.022310558743901</v>
      </c>
      <c r="H977" s="9" t="n">
        <f aca="false">F977/F976-1</f>
        <v>0.00485385816454542</v>
      </c>
      <c r="I977" s="9" t="n">
        <f aca="false">LN(B977/B976)</f>
        <v>0.0220653191476256</v>
      </c>
      <c r="J977" s="9" t="n">
        <f aca="false">LN(F977/F976)</f>
        <v>0.00484211617564121</v>
      </c>
      <c r="K977" s="9" t="n">
        <f aca="false">F977/F970-1</f>
        <v>-0.0137105015471756</v>
      </c>
      <c r="L977" s="9" t="n">
        <f aca="false">F977/F947-1</f>
        <v>0.0241601717231501</v>
      </c>
      <c r="M977" s="9" t="n">
        <f aca="false">B977/B970-1</f>
        <v>-0.0641548591999362</v>
      </c>
      <c r="N977" s="9" t="n">
        <f aca="false">B977/B947-1</f>
        <v>-0.0330395557172789</v>
      </c>
      <c r="O977" s="8" t="n">
        <f aca="false">MAX(O976,F977)</f>
        <v>236.237374266143</v>
      </c>
      <c r="P977" s="9" t="n">
        <f aca="false">F977/O977-1</f>
        <v>-0.0324063180687825</v>
      </c>
      <c r="Q977" s="8" t="n">
        <f aca="false">MAX(Q976,B977)</f>
        <v>4811.1564628872</v>
      </c>
      <c r="R977" s="9" t="n">
        <f aca="false">B977/Q977-1</f>
        <v>-0.670276953348239</v>
      </c>
      <c r="S977" s="9" t="n">
        <f aca="false">B977/INDEX($B:$B,$E977)-1</f>
        <v>-0.134659149027937</v>
      </c>
      <c r="T977" s="0" t="n">
        <f aca="false">IF(AND($A977&gt;=CrashTest!$B$3,$A977&lt;=CrashTest!$C$3),1,IF(AND($A977&gt;=CrashTest!$B$4,$A977&lt;=CrashTest!$C$4),2,IF(AND($A977&gt;=CrashTest!$B$5,$A977&lt;=CrashTest!$C$5),3,IF(AND($A977&gt;=CrashTest!$B$6,$A977&lt;=CrashTest!$C$6),4,IF(AND($A977&gt;=CrashTest!$B$7,$A977&lt;=CrashTest!$C$7),5,0)))))</f>
        <v>0</v>
      </c>
      <c r="U977" s="8" t="str">
        <f aca="false">IF(T977=0,"",IF(T976=T977,MAX(U976,B977),B977))</f>
        <v/>
      </c>
      <c r="V977" s="9" t="str">
        <f aca="false">IF(T977=0,"",B977/U977-1)</f>
        <v/>
      </c>
      <c r="W977" s="8" t="str">
        <f aca="false">IF(T977=0,"",IF(T976=T977,MAX(W976,F977),F977))</f>
        <v/>
      </c>
      <c r="X977" s="9" t="str">
        <f aca="false">IF(T977=0,"",F977/W977-1)</f>
        <v/>
      </c>
    </row>
    <row r="978" customFormat="false" ht="15" hidden="false" customHeight="false" outlineLevel="0" collapsed="false">
      <c r="A978" s="5" t="n">
        <v>44806</v>
      </c>
      <c r="B978" s="6" t="n">
        <v>1576.59604120397</v>
      </c>
      <c r="C978" s="7" t="n">
        <v>12.9792533</v>
      </c>
      <c r="D978" s="0" t="n">
        <f aca="false">INT((ROW()-3)/30)</f>
        <v>32</v>
      </c>
      <c r="E978" s="0" t="n">
        <f aca="false">2+30*D978</f>
        <v>962</v>
      </c>
      <c r="F978" s="8" t="n">
        <f aca="false">INDEX($F:$F,$E978)*(2*B978/INDEX($B:$B,$E978)-C978/INDEX($C:$C,$E978))</f>
        <v>228.263207756778</v>
      </c>
      <c r="G978" s="9" t="n">
        <f aca="false">B978/B977-1</f>
        <v>-0.00614815821210801</v>
      </c>
      <c r="H978" s="9" t="n">
        <f aca="false">F978/F977-1</f>
        <v>-0.00139373752423944</v>
      </c>
      <c r="I978" s="9" t="n">
        <f aca="false">LN(B978/B977)</f>
        <v>-0.00616713596226654</v>
      </c>
      <c r="J978" s="9" t="n">
        <f aca="false">LN(F978/F977)</f>
        <v>-0.00139470967977409</v>
      </c>
      <c r="K978" s="9" t="n">
        <f aca="false">F978/F971-1</f>
        <v>0.000205565498017979</v>
      </c>
      <c r="L978" s="9" t="n">
        <f aca="false">F978/F948-1</f>
        <v>0.0392174044574738</v>
      </c>
      <c r="M978" s="9" t="n">
        <f aca="false">B978/B971-1</f>
        <v>0.0449257436108728</v>
      </c>
      <c r="N978" s="9" t="n">
        <f aca="false">B978/B948-1</f>
        <v>-0.0245191603226781</v>
      </c>
      <c r="O978" s="8" t="n">
        <f aca="false">MAX(O977,F978)</f>
        <v>236.237374266143</v>
      </c>
      <c r="P978" s="9" t="n">
        <f aca="false">F978/O978-1</f>
        <v>-0.033754889691507</v>
      </c>
      <c r="Q978" s="8" t="n">
        <f aca="false">MAX(Q977,B978)</f>
        <v>4811.1564628872</v>
      </c>
      <c r="R978" s="9" t="n">
        <f aca="false">B978/Q978-1</f>
        <v>-0.672304142805232</v>
      </c>
      <c r="S978" s="9" t="n">
        <f aca="false">B978/INDEX($B:$B,$E978)-1</f>
        <v>-0.139979401487114</v>
      </c>
      <c r="T978" s="0" t="n">
        <f aca="false">IF(AND($A978&gt;=CrashTest!$B$3,$A978&lt;=CrashTest!$C$3),1,IF(AND($A978&gt;=CrashTest!$B$4,$A978&lt;=CrashTest!$C$4),2,IF(AND($A978&gt;=CrashTest!$B$5,$A978&lt;=CrashTest!$C$5),3,IF(AND($A978&gt;=CrashTest!$B$6,$A978&lt;=CrashTest!$C$6),4,IF(AND($A978&gt;=CrashTest!$B$7,$A978&lt;=CrashTest!$C$7),5,0)))))</f>
        <v>0</v>
      </c>
      <c r="U978" s="8" t="str">
        <f aca="false">IF(T978=0,"",IF(T977=T978,MAX(U977,B978),B978))</f>
        <v/>
      </c>
      <c r="V978" s="9" t="str">
        <f aca="false">IF(T978=0,"",B978/U978-1)</f>
        <v/>
      </c>
      <c r="W978" s="8" t="str">
        <f aca="false">IF(T978=0,"",IF(T977=T978,MAX(W977,F978),F978))</f>
        <v/>
      </c>
      <c r="X978" s="9" t="str">
        <f aca="false">IF(T978=0,"",F978/W978-1)</f>
        <v/>
      </c>
    </row>
    <row r="979" customFormat="false" ht="15" hidden="false" customHeight="false" outlineLevel="0" collapsed="false">
      <c r="A979" s="5" t="n">
        <v>44807</v>
      </c>
      <c r="B979" s="6" t="n">
        <v>1555.05634833431</v>
      </c>
      <c r="C979" s="7" t="n">
        <v>12.71052947</v>
      </c>
      <c r="D979" s="0" t="n">
        <f aca="false">INT((ROW()-3)/30)</f>
        <v>32</v>
      </c>
      <c r="E979" s="0" t="n">
        <f aca="false">2+30*D979</f>
        <v>962</v>
      </c>
      <c r="F979" s="8" t="n">
        <f aca="false">INDEX($F:$F,$E979)*(2*B979/INDEX($B:$B,$E979)-C979/INDEX($C:$C,$E979))</f>
        <v>226.380528451284</v>
      </c>
      <c r="G979" s="9" t="n">
        <f aca="false">B979/B978-1</f>
        <v>-0.0136621508025676</v>
      </c>
      <c r="H979" s="9" t="n">
        <f aca="false">F979/F978-1</f>
        <v>-0.00824784389913946</v>
      </c>
      <c r="I979" s="9" t="n">
        <f aca="false">LN(B979/B978)</f>
        <v>-0.0137563368244596</v>
      </c>
      <c r="J979" s="9" t="n">
        <f aca="false">LN(F979/F978)</f>
        <v>-0.00828204555339774</v>
      </c>
      <c r="K979" s="9" t="n">
        <f aca="false">F979/F972-1</f>
        <v>-0.00557106941658792</v>
      </c>
      <c r="L979" s="9" t="n">
        <f aca="false">F979/F949-1</f>
        <v>0.030175591102656</v>
      </c>
      <c r="M979" s="9" t="n">
        <f aca="false">B979/B972-1</f>
        <v>0.0416607597364593</v>
      </c>
      <c r="N979" s="9" t="n">
        <f aca="false">B979/B949-1</f>
        <v>-0.0322939708130403</v>
      </c>
      <c r="O979" s="8" t="n">
        <f aca="false">MAX(O978,F979)</f>
        <v>236.237374266143</v>
      </c>
      <c r="P979" s="9" t="n">
        <f aca="false">F979/O979-1</f>
        <v>-0.0417243285296383</v>
      </c>
      <c r="Q979" s="8" t="n">
        <f aca="false">MAX(Q978,B979)</f>
        <v>4811.1564628872</v>
      </c>
      <c r="R979" s="9" t="n">
        <f aca="false">B979/Q979-1</f>
        <v>-0.676781173023603</v>
      </c>
      <c r="S979" s="9" t="n">
        <f aca="false">B979/INDEX($B:$B,$E979)-1</f>
        <v>-0.151729132597311</v>
      </c>
      <c r="T979" s="0" t="n">
        <f aca="false">IF(AND($A979&gt;=CrashTest!$B$3,$A979&lt;=CrashTest!$C$3),1,IF(AND($A979&gt;=CrashTest!$B$4,$A979&lt;=CrashTest!$C$4),2,IF(AND($A979&gt;=CrashTest!$B$5,$A979&lt;=CrashTest!$C$5),3,IF(AND($A979&gt;=CrashTest!$B$6,$A979&lt;=CrashTest!$C$6),4,IF(AND($A979&gt;=CrashTest!$B$7,$A979&lt;=CrashTest!$C$7),5,0)))))</f>
        <v>0</v>
      </c>
      <c r="U979" s="8" t="str">
        <f aca="false">IF(T979=0,"",IF(T978=T979,MAX(U978,B979),B979))</f>
        <v/>
      </c>
      <c r="V979" s="9" t="str">
        <f aca="false">IF(T979=0,"",B979/U979-1)</f>
        <v/>
      </c>
      <c r="W979" s="8" t="str">
        <f aca="false">IF(T979=0,"",IF(T978=T979,MAX(W978,F979),F979))</f>
        <v/>
      </c>
      <c r="X979" s="9" t="str">
        <f aca="false">IF(T979=0,"",F979/W979-1)</f>
        <v/>
      </c>
    </row>
    <row r="980" customFormat="false" ht="15" hidden="false" customHeight="false" outlineLevel="0" collapsed="false">
      <c r="A980" s="5" t="n">
        <v>44808</v>
      </c>
      <c r="B980" s="6" t="n">
        <v>1576.03008123904</v>
      </c>
      <c r="C980" s="7" t="n">
        <v>13.10886591</v>
      </c>
      <c r="D980" s="0" t="n">
        <f aca="false">INT((ROW()-3)/30)</f>
        <v>32</v>
      </c>
      <c r="E980" s="0" t="n">
        <f aca="false">2+30*D980</f>
        <v>962</v>
      </c>
      <c r="F980" s="8" t="n">
        <f aca="false">INDEX($F:$F,$E980)*(2*B980/INDEX($B:$B,$E980)-C980/INDEX($C:$C,$E980))</f>
        <v>226.365664075305</v>
      </c>
      <c r="G980" s="9" t="n">
        <f aca="false">B980/B979-1</f>
        <v>0.0134874423857347</v>
      </c>
      <c r="H980" s="9" t="n">
        <f aca="false">F980/F979-1</f>
        <v>-6.56610181126727E-005</v>
      </c>
      <c r="I980" s="9" t="n">
        <f aca="false">LN(B980/B979)</f>
        <v>0.0133972964885437</v>
      </c>
      <c r="J980" s="9" t="n">
        <f aca="false">LN(F980/F979)</f>
        <v>-6.56631738916901E-005</v>
      </c>
      <c r="K980" s="9" t="n">
        <f aca="false">F980/F973-1</f>
        <v>-0.0146218118024578</v>
      </c>
      <c r="L980" s="9" t="n">
        <f aca="false">F980/F950-1</f>
        <v>0.0212881975554067</v>
      </c>
      <c r="M980" s="9" t="n">
        <f aca="false">B980/B973-1</f>
        <v>0.0937677249889417</v>
      </c>
      <c r="N980" s="9" t="n">
        <f aca="false">B980/B950-1</f>
        <v>-0.08669187289773</v>
      </c>
      <c r="O980" s="8" t="n">
        <f aca="false">MAX(O979,F980)</f>
        <v>236.237374266143</v>
      </c>
      <c r="P980" s="9" t="n">
        <f aca="false">F980/O980-1</f>
        <v>-0.0417872498858596</v>
      </c>
      <c r="Q980" s="8" t="n">
        <f aca="false">MAX(Q979,B980)</f>
        <v>4811.1564628872</v>
      </c>
      <c r="R980" s="9" t="n">
        <f aca="false">B980/Q980-1</f>
        <v>-0.672421777716775</v>
      </c>
      <c r="S980" s="9" t="n">
        <f aca="false">B980/INDEX($B:$B,$E980)-1</f>
        <v>-0.14028812814572</v>
      </c>
      <c r="T980" s="0" t="n">
        <f aca="false">IF(AND($A980&gt;=CrashTest!$B$3,$A980&lt;=CrashTest!$C$3),1,IF(AND($A980&gt;=CrashTest!$B$4,$A980&lt;=CrashTest!$C$4),2,IF(AND($A980&gt;=CrashTest!$B$5,$A980&lt;=CrashTest!$C$5),3,IF(AND($A980&gt;=CrashTest!$B$6,$A980&lt;=CrashTest!$C$6),4,IF(AND($A980&gt;=CrashTest!$B$7,$A980&lt;=CrashTest!$C$7),5,0)))))</f>
        <v>0</v>
      </c>
      <c r="U980" s="8" t="str">
        <f aca="false">IF(T980=0,"",IF(T979=T980,MAX(U979,B980),B980))</f>
        <v/>
      </c>
      <c r="V980" s="9" t="str">
        <f aca="false">IF(T980=0,"",B980/U980-1)</f>
        <v/>
      </c>
      <c r="W980" s="8" t="str">
        <f aca="false">IF(T980=0,"",IF(T979=T980,MAX(W979,F980),F980))</f>
        <v/>
      </c>
      <c r="X980" s="9" t="str">
        <f aca="false">IF(T980=0,"",F980/W980-1)</f>
        <v/>
      </c>
    </row>
    <row r="981" customFormat="false" ht="15" hidden="false" customHeight="false" outlineLevel="0" collapsed="false">
      <c r="A981" s="5" t="n">
        <v>44809</v>
      </c>
      <c r="B981" s="6" t="n">
        <v>1613.06100555231</v>
      </c>
      <c r="C981" s="7" t="n">
        <v>13.79158571</v>
      </c>
      <c r="D981" s="0" t="n">
        <f aca="false">INT((ROW()-3)/30)</f>
        <v>32</v>
      </c>
      <c r="E981" s="0" t="n">
        <f aca="false">2+30*D981</f>
        <v>962</v>
      </c>
      <c r="F981" s="8" t="n">
        <f aca="false">INDEX($F:$F,$E981)*(2*B981/INDEX($B:$B,$E981)-C981/INDEX($C:$C,$E981))</f>
        <v>226.617663404734</v>
      </c>
      <c r="G981" s="9" t="n">
        <f aca="false">B981/B980-1</f>
        <v>0.0234963309102305</v>
      </c>
      <c r="H981" s="9" t="n">
        <f aca="false">F981/F980-1</f>
        <v>0.00111324007754754</v>
      </c>
      <c r="I981" s="9" t="n">
        <f aca="false">LN(B981/B980)</f>
        <v>0.0232245412668905</v>
      </c>
      <c r="J981" s="9" t="n">
        <f aca="false">LN(F981/F980)</f>
        <v>0.00111262088530955</v>
      </c>
      <c r="K981" s="9" t="n">
        <f aca="false">F981/F974-1</f>
        <v>-0.00428498559609458</v>
      </c>
      <c r="L981" s="9" t="n">
        <f aca="false">F981/F951-1</f>
        <v>0.00781363667670743</v>
      </c>
      <c r="M981" s="9" t="n">
        <f aca="false">B981/B974-1</f>
        <v>0.0404951859176634</v>
      </c>
      <c r="N981" s="9" t="n">
        <f aca="false">B981/B951-1</f>
        <v>-0.0486413667882981</v>
      </c>
      <c r="O981" s="8" t="n">
        <f aca="false">MAX(O980,F981)</f>
        <v>236.237374266143</v>
      </c>
      <c r="P981" s="9" t="n">
        <f aca="false">F981/O981-1</f>
        <v>-0.0407205290496154</v>
      </c>
      <c r="Q981" s="8" t="n">
        <f aca="false">MAX(Q980,B981)</f>
        <v>4811.1564628872</v>
      </c>
      <c r="R981" s="9" t="n">
        <f aca="false">B981/Q981-1</f>
        <v>-0.664724891407023</v>
      </c>
      <c r="S981" s="9" t="n">
        <f aca="false">B981/INDEX($B:$B,$E981)-1</f>
        <v>-0.120088053517178</v>
      </c>
      <c r="T981" s="0" t="n">
        <f aca="false">IF(AND($A981&gt;=CrashTest!$B$3,$A981&lt;=CrashTest!$C$3),1,IF(AND($A981&gt;=CrashTest!$B$4,$A981&lt;=CrashTest!$C$4),2,IF(AND($A981&gt;=CrashTest!$B$5,$A981&lt;=CrashTest!$C$5),3,IF(AND($A981&gt;=CrashTest!$B$6,$A981&lt;=CrashTest!$C$6),4,IF(AND($A981&gt;=CrashTest!$B$7,$A981&lt;=CrashTest!$C$7),5,0)))))</f>
        <v>0</v>
      </c>
      <c r="U981" s="8" t="str">
        <f aca="false">IF(T981=0,"",IF(T980=T981,MAX(U980,B981),B981))</f>
        <v/>
      </c>
      <c r="V981" s="9" t="str">
        <f aca="false">IF(T981=0,"",B981/U981-1)</f>
        <v/>
      </c>
      <c r="W981" s="8" t="str">
        <f aca="false">IF(T981=0,"",IF(T980=T981,MAX(W980,F981),F981))</f>
        <v/>
      </c>
      <c r="X981" s="9" t="str">
        <f aca="false">IF(T981=0,"",F981/W981-1)</f>
        <v/>
      </c>
    </row>
    <row r="982" customFormat="false" ht="15" hidden="false" customHeight="false" outlineLevel="0" collapsed="false">
      <c r="A982" s="5" t="n">
        <v>44810</v>
      </c>
      <c r="B982" s="6" t="n">
        <v>1565.69543600234</v>
      </c>
      <c r="C982" s="7" t="n">
        <v>12.75187811</v>
      </c>
      <c r="D982" s="0" t="n">
        <f aca="false">INT((ROW()-3)/30)</f>
        <v>32</v>
      </c>
      <c r="E982" s="0" t="n">
        <f aca="false">2+30*D982</f>
        <v>962</v>
      </c>
      <c r="F982" s="8" t="n">
        <f aca="false">INDEX($F:$F,$E982)*(2*B982/INDEX($B:$B,$E982)-C982/INDEX($C:$C,$E982))</f>
        <v>228.546091538397</v>
      </c>
      <c r="G982" s="9" t="n">
        <f aca="false">B982/B981-1</f>
        <v>-0.0293637806548749</v>
      </c>
      <c r="H982" s="9" t="n">
        <f aca="false">F982/F981-1</f>
        <v>0.00850961087802982</v>
      </c>
      <c r="I982" s="9" t="n">
        <f aca="false">LN(B982/B981)</f>
        <v>-0.0298035262585452</v>
      </c>
      <c r="J982" s="9" t="n">
        <f aca="false">LN(F982/F981)</f>
        <v>0.00847360824082042</v>
      </c>
      <c r="K982" s="9" t="n">
        <f aca="false">F982/F975-1</f>
        <v>-0.0019521936866177</v>
      </c>
      <c r="L982" s="9" t="n">
        <f aca="false">F982/F952-1</f>
        <v>0.0222124595900817</v>
      </c>
      <c r="M982" s="9" t="n">
        <f aca="false">B982/B975-1</f>
        <v>0.0236060908833899</v>
      </c>
      <c r="N982" s="9" t="n">
        <f aca="false">B982/B952-1</f>
        <v>-0.0776371284868465</v>
      </c>
      <c r="O982" s="8" t="n">
        <f aca="false">MAX(O981,F982)</f>
        <v>236.237374266143</v>
      </c>
      <c r="P982" s="9" t="n">
        <f aca="false">F982/O982-1</f>
        <v>-0.0325574340285454</v>
      </c>
      <c r="Q982" s="8" t="n">
        <f aca="false">MAX(Q981,B982)</f>
        <v>4811.1564628872</v>
      </c>
      <c r="R982" s="9" t="n">
        <f aca="false">B982/Q982-1</f>
        <v>-0.674569836154786</v>
      </c>
      <c r="S982" s="9" t="n">
        <f aca="false">B982/INDEX($B:$B,$E982)-1</f>
        <v>-0.145925594909304</v>
      </c>
      <c r="T982" s="0" t="n">
        <f aca="false">IF(AND($A982&gt;=CrashTest!$B$3,$A982&lt;=CrashTest!$C$3),1,IF(AND($A982&gt;=CrashTest!$B$4,$A982&lt;=CrashTest!$C$4),2,IF(AND($A982&gt;=CrashTest!$B$5,$A982&lt;=CrashTest!$C$5),3,IF(AND($A982&gt;=CrashTest!$B$6,$A982&lt;=CrashTest!$C$6),4,IF(AND($A982&gt;=CrashTest!$B$7,$A982&lt;=CrashTest!$C$7),5,0)))))</f>
        <v>0</v>
      </c>
      <c r="U982" s="8" t="str">
        <f aca="false">IF(T982=0,"",IF(T981=T982,MAX(U981,B982),B982))</f>
        <v/>
      </c>
      <c r="V982" s="9" t="str">
        <f aca="false">IF(T982=0,"",B982/U982-1)</f>
        <v/>
      </c>
      <c r="W982" s="8" t="str">
        <f aca="false">IF(T982=0,"",IF(T981=T982,MAX(W981,F982),F982))</f>
        <v/>
      </c>
      <c r="X982" s="9" t="str">
        <f aca="false">IF(T982=0,"",F982/W982-1)</f>
        <v/>
      </c>
    </row>
    <row r="983" customFormat="false" ht="15" hidden="false" customHeight="false" outlineLevel="0" collapsed="false">
      <c r="A983" s="5" t="n">
        <v>44811</v>
      </c>
      <c r="B983" s="6" t="n">
        <v>1633.8871465225</v>
      </c>
      <c r="C983" s="7" t="n">
        <v>13.96661764</v>
      </c>
      <c r="D983" s="0" t="n">
        <f aca="false">INT((ROW()-3)/30)</f>
        <v>32</v>
      </c>
      <c r="E983" s="0" t="n">
        <f aca="false">2+30*D983</f>
        <v>962</v>
      </c>
      <c r="F983" s="8" t="n">
        <f aca="false">INDEX($F:$F,$E983)*(2*B983/INDEX($B:$B,$E983)-C983/INDEX($C:$C,$E983))</f>
        <v>229.584488946118</v>
      </c>
      <c r="G983" s="9" t="n">
        <f aca="false">B983/B982-1</f>
        <v>0.0435536241290149</v>
      </c>
      <c r="H983" s="9" t="n">
        <f aca="false">F983/F982-1</f>
        <v>0.004543492302721</v>
      </c>
      <c r="I983" s="9" t="n">
        <f aca="false">LN(B983/B982)</f>
        <v>0.042631834934471</v>
      </c>
      <c r="J983" s="9" t="n">
        <f aca="false">LN(F983/F982)</f>
        <v>0.00453320179967631</v>
      </c>
      <c r="K983" s="9" t="n">
        <f aca="false">F983/F976-1</f>
        <v>0.0092617557554131</v>
      </c>
      <c r="L983" s="9" t="n">
        <f aca="false">F983/F953-1</f>
        <v>0.0109473854215121</v>
      </c>
      <c r="M983" s="9" t="n">
        <f aca="false">B983/B976-1</f>
        <v>0.0529460452837045</v>
      </c>
      <c r="N983" s="9" t="n">
        <f aca="false">B983/B953-1</f>
        <v>-0.0800508188781862</v>
      </c>
      <c r="O983" s="8" t="n">
        <f aca="false">MAX(O982,F983)</f>
        <v>236.237374266143</v>
      </c>
      <c r="P983" s="9" t="n">
        <f aca="false">F983/O983-1</f>
        <v>-0.0281618661767293</v>
      </c>
      <c r="Q983" s="8" t="n">
        <f aca="false">MAX(Q982,B983)</f>
        <v>4811.1564628872</v>
      </c>
      <c r="R983" s="9" t="n">
        <f aca="false">B983/Q983-1</f>
        <v>-0.660396173118428</v>
      </c>
      <c r="S983" s="9" t="n">
        <f aca="false">B983/INDEX($B:$B,$E983)-1</f>
        <v>-0.108727559291772</v>
      </c>
      <c r="T983" s="0" t="n">
        <f aca="false">IF(AND($A983&gt;=CrashTest!$B$3,$A983&lt;=CrashTest!$C$3),1,IF(AND($A983&gt;=CrashTest!$B$4,$A983&lt;=CrashTest!$C$4),2,IF(AND($A983&gt;=CrashTest!$B$5,$A983&lt;=CrashTest!$C$5),3,IF(AND($A983&gt;=CrashTest!$B$6,$A983&lt;=CrashTest!$C$6),4,IF(AND($A983&gt;=CrashTest!$B$7,$A983&lt;=CrashTest!$C$7),5,0)))))</f>
        <v>0</v>
      </c>
      <c r="U983" s="8" t="str">
        <f aca="false">IF(T983=0,"",IF(T982=T983,MAX(U982,B983),B983))</f>
        <v/>
      </c>
      <c r="V983" s="9" t="str">
        <f aca="false">IF(T983=0,"",B983/U983-1)</f>
        <v/>
      </c>
      <c r="W983" s="8" t="str">
        <f aca="false">IF(T983=0,"",IF(T982=T983,MAX(W982,F983),F983))</f>
        <v/>
      </c>
      <c r="X983" s="9" t="str">
        <f aca="false">IF(T983=0,"",F983/W983-1)</f>
        <v/>
      </c>
    </row>
    <row r="984" customFormat="false" ht="15" hidden="false" customHeight="false" outlineLevel="0" collapsed="false">
      <c r="A984" s="5" t="n">
        <v>44812</v>
      </c>
      <c r="B984" s="6" t="n">
        <v>1634.5638766803</v>
      </c>
      <c r="C984" s="7" t="n">
        <v>14.12116799</v>
      </c>
      <c r="D984" s="0" t="n">
        <f aca="false">INT((ROW()-3)/30)</f>
        <v>32</v>
      </c>
      <c r="E984" s="0" t="n">
        <f aca="false">2+30*D984</f>
        <v>962</v>
      </c>
      <c r="F984" s="8" t="n">
        <f aca="false">INDEX($F:$F,$E984)*(2*B984/INDEX($B:$B,$E984)-C984/INDEX($C:$C,$E984))</f>
        <v>227.667994323415</v>
      </c>
      <c r="G984" s="9" t="n">
        <f aca="false">B984/B983-1</f>
        <v>0.000414184149278851</v>
      </c>
      <c r="H984" s="9" t="n">
        <f aca="false">F984/F983-1</f>
        <v>-0.00834766595731462</v>
      </c>
      <c r="I984" s="9" t="n">
        <f aca="false">LN(B984/B983)</f>
        <v>0.000414098398700964</v>
      </c>
      <c r="J984" s="9" t="n">
        <f aca="false">LN(F984/F983)</f>
        <v>-0.00838270284116279</v>
      </c>
      <c r="K984" s="9" t="n">
        <f aca="false">F984/F977-1</f>
        <v>-0.00399767824647557</v>
      </c>
      <c r="L984" s="9" t="n">
        <f aca="false">F984/F954-1</f>
        <v>0.0101783625252965</v>
      </c>
      <c r="M984" s="9" t="n">
        <f aca="false">B984/B977-1</f>
        <v>0.0303935040443906</v>
      </c>
      <c r="N984" s="9" t="n">
        <f aca="false">B984/B954-1</f>
        <v>-0.0407445352750773</v>
      </c>
      <c r="O984" s="8" t="n">
        <f aca="false">MAX(O983,F984)</f>
        <v>236.237374266143</v>
      </c>
      <c r="P984" s="9" t="n">
        <f aca="false">F984/O984-1</f>
        <v>-0.0362744462824661</v>
      </c>
      <c r="Q984" s="8" t="n">
        <f aca="false">MAX(Q983,B984)</f>
        <v>4811.1564628872</v>
      </c>
      <c r="R984" s="9" t="n">
        <f aca="false">B984/Q984-1</f>
        <v>-0.660255514596299</v>
      </c>
      <c r="S984" s="9" t="n">
        <f aca="false">B984/INDEX($B:$B,$E984)-1</f>
        <v>-0.108358408374141</v>
      </c>
      <c r="T984" s="0" t="n">
        <f aca="false">IF(AND($A984&gt;=CrashTest!$B$3,$A984&lt;=CrashTest!$C$3),1,IF(AND($A984&gt;=CrashTest!$B$4,$A984&lt;=CrashTest!$C$4),2,IF(AND($A984&gt;=CrashTest!$B$5,$A984&lt;=CrashTest!$C$5),3,IF(AND($A984&gt;=CrashTest!$B$6,$A984&lt;=CrashTest!$C$6),4,IF(AND($A984&gt;=CrashTest!$B$7,$A984&lt;=CrashTest!$C$7),5,0)))))</f>
        <v>0</v>
      </c>
      <c r="U984" s="8" t="str">
        <f aca="false">IF(T984=0,"",IF(T983=T984,MAX(U983,B984),B984))</f>
        <v/>
      </c>
      <c r="V984" s="9" t="str">
        <f aca="false">IF(T984=0,"",B984/U984-1)</f>
        <v/>
      </c>
      <c r="W984" s="8" t="str">
        <f aca="false">IF(T984=0,"",IF(T983=T984,MAX(W983,F984),F984))</f>
        <v/>
      </c>
      <c r="X984" s="9" t="str">
        <f aca="false">IF(T984=0,"",F984/W984-1)</f>
        <v/>
      </c>
    </row>
    <row r="985" customFormat="false" ht="15" hidden="false" customHeight="false" outlineLevel="0" collapsed="false">
      <c r="A985" s="5" t="n">
        <v>44813</v>
      </c>
      <c r="B985" s="6" t="n">
        <v>1717.52412244302</v>
      </c>
      <c r="C985" s="7" t="n">
        <v>15.51734524</v>
      </c>
      <c r="D985" s="0" t="n">
        <f aca="false">INT((ROW()-3)/30)</f>
        <v>32</v>
      </c>
      <c r="E985" s="0" t="n">
        <f aca="false">2+30*D985</f>
        <v>962</v>
      </c>
      <c r="F985" s="8" t="n">
        <f aca="false">INDEX($F:$F,$E985)*(2*B985/INDEX($B:$B,$E985)-C985/INDEX($C:$C,$E985))</f>
        <v>230.035244942418</v>
      </c>
      <c r="G985" s="9" t="n">
        <f aca="false">B985/B984-1</f>
        <v>0.0507537496370023</v>
      </c>
      <c r="H985" s="9" t="n">
        <f aca="false">F985/F984-1</f>
        <v>0.0103978190963432</v>
      </c>
      <c r="I985" s="9" t="n">
        <f aca="false">LN(B985/B984)</f>
        <v>0.0495077634306284</v>
      </c>
      <c r="J985" s="9" t="n">
        <f aca="false">LN(F985/F984)</f>
        <v>0.0103441335960975</v>
      </c>
      <c r="K985" s="9" t="n">
        <f aca="false">F985/F978-1</f>
        <v>0.00776313100588322</v>
      </c>
      <c r="L985" s="9" t="n">
        <f aca="false">F985/F955-1</f>
        <v>0.00631675892338457</v>
      </c>
      <c r="M985" s="9" t="n">
        <f aca="false">B985/B978-1</f>
        <v>0.0893875650806721</v>
      </c>
      <c r="N985" s="9" t="n">
        <f aca="false">B985/B955-1</f>
        <v>-0.0720248978897756</v>
      </c>
      <c r="O985" s="8" t="n">
        <f aca="false">MAX(O984,F985)</f>
        <v>236.237374266143</v>
      </c>
      <c r="P985" s="9" t="n">
        <f aca="false">F985/O985-1</f>
        <v>-0.026253802316388</v>
      </c>
      <c r="Q985" s="8" t="n">
        <f aca="false">MAX(Q984,B985)</f>
        <v>4811.1564628872</v>
      </c>
      <c r="R985" s="9" t="n">
        <f aca="false">B985/Q985-1</f>
        <v>-0.643012208043568</v>
      </c>
      <c r="S985" s="9" t="n">
        <f aca="false">B985/INDEX($B:$B,$E985)-1</f>
        <v>-0.0631042542668242</v>
      </c>
      <c r="T985" s="0" t="n">
        <f aca="false">IF(AND($A985&gt;=CrashTest!$B$3,$A985&lt;=CrashTest!$C$3),1,IF(AND($A985&gt;=CrashTest!$B$4,$A985&lt;=CrashTest!$C$4),2,IF(AND($A985&gt;=CrashTest!$B$5,$A985&lt;=CrashTest!$C$5),3,IF(AND($A985&gt;=CrashTest!$B$6,$A985&lt;=CrashTest!$C$6),4,IF(AND($A985&gt;=CrashTest!$B$7,$A985&lt;=CrashTest!$C$7),5,0)))))</f>
        <v>0</v>
      </c>
      <c r="U985" s="8" t="str">
        <f aca="false">IF(T985=0,"",IF(T984=T985,MAX(U984,B985),B985))</f>
        <v/>
      </c>
      <c r="V985" s="9" t="str">
        <f aca="false">IF(T985=0,"",B985/U985-1)</f>
        <v/>
      </c>
      <c r="W985" s="8" t="str">
        <f aca="false">IF(T985=0,"",IF(T984=T985,MAX(W984,F985),F985))</f>
        <v/>
      </c>
      <c r="X985" s="9" t="str">
        <f aca="false">IF(T985=0,"",F985/W985-1)</f>
        <v/>
      </c>
    </row>
    <row r="986" customFormat="false" ht="15" hidden="false" customHeight="false" outlineLevel="0" collapsed="false">
      <c r="A986" s="5" t="n">
        <v>44814</v>
      </c>
      <c r="B986" s="6" t="n">
        <v>1779.75839479836</v>
      </c>
      <c r="C986" s="7" t="n">
        <v>16.40641458</v>
      </c>
      <c r="D986" s="0" t="n">
        <f aca="false">INT((ROW()-3)/30)</f>
        <v>32</v>
      </c>
      <c r="E986" s="0" t="n">
        <f aca="false">2+30*D986</f>
        <v>962</v>
      </c>
      <c r="F986" s="8" t="n">
        <f aca="false">INDEX($F:$F,$E986)*(2*B986/INDEX($B:$B,$E986)-C986/INDEX($C:$C,$E986))</f>
        <v>233.951601807302</v>
      </c>
      <c r="G986" s="9" t="n">
        <f aca="false">B986/B985-1</f>
        <v>0.0362348752731447</v>
      </c>
      <c r="H986" s="9" t="n">
        <f aca="false">F986/F985-1</f>
        <v>0.0170250296465002</v>
      </c>
      <c r="I986" s="9" t="n">
        <f aca="false">LN(B986/B985)</f>
        <v>0.0355938317257669</v>
      </c>
      <c r="J986" s="9" t="n">
        <f aca="false">LN(F986/F985)</f>
        <v>0.0168817280187334</v>
      </c>
      <c r="K986" s="9" t="n">
        <f aca="false">F986/F979-1</f>
        <v>0.0334440130863447</v>
      </c>
      <c r="L986" s="9" t="n">
        <f aca="false">F986/F956-1</f>
        <v>0.0163394920781228</v>
      </c>
      <c r="M986" s="9" t="n">
        <f aca="false">B986/B979-1</f>
        <v>0.144497687627036</v>
      </c>
      <c r="N986" s="9" t="n">
        <f aca="false">B986/B956-1</f>
        <v>-0.0523688914114941</v>
      </c>
      <c r="O986" s="8" t="n">
        <f aca="false">MAX(O985,F986)</f>
        <v>236.237374266143</v>
      </c>
      <c r="P986" s="9" t="n">
        <f aca="false">F986/O986-1</f>
        <v>-0.00967574443265773</v>
      </c>
      <c r="Q986" s="8" t="n">
        <f aca="false">MAX(Q985,B986)</f>
        <v>4811.1564628872</v>
      </c>
      <c r="R986" s="9" t="n">
        <f aca="false">B986/Q986-1</f>
        <v>-0.630076799927991</v>
      </c>
      <c r="S986" s="9" t="n">
        <f aca="false">B986/INDEX($B:$B,$E986)-1</f>
        <v>-0.0291559537762427</v>
      </c>
      <c r="T986" s="0" t="n">
        <f aca="false">IF(AND($A986&gt;=CrashTest!$B$3,$A986&lt;=CrashTest!$C$3),1,IF(AND($A986&gt;=CrashTest!$B$4,$A986&lt;=CrashTest!$C$4),2,IF(AND($A986&gt;=CrashTest!$B$5,$A986&lt;=CrashTest!$C$5),3,IF(AND($A986&gt;=CrashTest!$B$6,$A986&lt;=CrashTest!$C$6),4,IF(AND($A986&gt;=CrashTest!$B$7,$A986&lt;=CrashTest!$C$7),5,0)))))</f>
        <v>0</v>
      </c>
      <c r="U986" s="8" t="str">
        <f aca="false">IF(T986=0,"",IF(T985=T986,MAX(U985,B986),B986))</f>
        <v/>
      </c>
      <c r="V986" s="9" t="str">
        <f aca="false">IF(T986=0,"",B986/U986-1)</f>
        <v/>
      </c>
      <c r="W986" s="8" t="str">
        <f aca="false">IF(T986=0,"",IF(T985=T986,MAX(W985,F986),F986))</f>
        <v/>
      </c>
      <c r="X986" s="9" t="str">
        <f aca="false">IF(T986=0,"",F986/W986-1)</f>
        <v/>
      </c>
    </row>
    <row r="987" customFormat="false" ht="15" hidden="false" customHeight="false" outlineLevel="0" collapsed="false">
      <c r="A987" s="5" t="n">
        <v>44815</v>
      </c>
      <c r="B987" s="6" t="n">
        <v>1758.45961922852</v>
      </c>
      <c r="C987" s="7" t="n">
        <v>16.31742827</v>
      </c>
      <c r="D987" s="0" t="n">
        <f aca="false">INT((ROW()-3)/30)</f>
        <v>32</v>
      </c>
      <c r="E987" s="0" t="n">
        <f aca="false">2+30*D987</f>
        <v>962</v>
      </c>
      <c r="F987" s="8" t="n">
        <f aca="false">INDEX($F:$F,$E987)*(2*B987/INDEX($B:$B,$E987)-C987/INDEX($C:$C,$E987))</f>
        <v>229.700239176788</v>
      </c>
      <c r="G987" s="9" t="n">
        <f aca="false">B987/B986-1</f>
        <v>-0.0119672286036628</v>
      </c>
      <c r="H987" s="9" t="n">
        <f aca="false">F987/F986-1</f>
        <v>-0.018171974877162</v>
      </c>
      <c r="I987" s="9" t="n">
        <f aca="false">LN(B987/B986)</f>
        <v>-0.0120394123548715</v>
      </c>
      <c r="J987" s="9" t="n">
        <f aca="false">LN(F987/F986)</f>
        <v>-0.0183391131303767</v>
      </c>
      <c r="K987" s="9" t="n">
        <f aca="false">F987/F980-1</f>
        <v>0.0147309227090815</v>
      </c>
      <c r="L987" s="9" t="n">
        <f aca="false">F987/F957-1</f>
        <v>-0.00851561702385018</v>
      </c>
      <c r="M987" s="9" t="n">
        <f aca="false">B987/B980-1</f>
        <v>0.115752573609546</v>
      </c>
      <c r="N987" s="9" t="n">
        <f aca="false">B987/B957-1</f>
        <v>-0.100430271620571</v>
      </c>
      <c r="O987" s="8" t="n">
        <f aca="false">MAX(O986,F987)</f>
        <v>236.237374266143</v>
      </c>
      <c r="P987" s="9" t="n">
        <f aca="false">F987/O987-1</f>
        <v>-0.0276718919250716</v>
      </c>
      <c r="Q987" s="8" t="n">
        <f aca="false">MAX(Q986,B987)</f>
        <v>4811.1564628872</v>
      </c>
      <c r="R987" s="9" t="n">
        <f aca="false">B987/Q987-1</f>
        <v>-0.634503755429051</v>
      </c>
      <c r="S987" s="9" t="n">
        <f aca="false">B987/INDEX($B:$B,$E987)-1</f>
        <v>-0.0407742664159074</v>
      </c>
      <c r="T987" s="0" t="n">
        <f aca="false">IF(AND($A987&gt;=CrashTest!$B$3,$A987&lt;=CrashTest!$C$3),1,IF(AND($A987&gt;=CrashTest!$B$4,$A987&lt;=CrashTest!$C$4),2,IF(AND($A987&gt;=CrashTest!$B$5,$A987&lt;=CrashTest!$C$5),3,IF(AND($A987&gt;=CrashTest!$B$6,$A987&lt;=CrashTest!$C$6),4,IF(AND($A987&gt;=CrashTest!$B$7,$A987&lt;=CrashTest!$C$7),5,0)))))</f>
        <v>0</v>
      </c>
      <c r="U987" s="8" t="str">
        <f aca="false">IF(T987=0,"",IF(T986=T987,MAX(U986,B987),B987))</f>
        <v/>
      </c>
      <c r="V987" s="9" t="str">
        <f aca="false">IF(T987=0,"",B987/U987-1)</f>
        <v/>
      </c>
      <c r="W987" s="8" t="str">
        <f aca="false">IF(T987=0,"",IF(T986=T987,MAX(W986,F987),F987))</f>
        <v/>
      </c>
      <c r="X987" s="9" t="str">
        <f aca="false">IF(T987=0,"",F987/W987-1)</f>
        <v/>
      </c>
    </row>
    <row r="988" customFormat="false" ht="15" hidden="false" customHeight="false" outlineLevel="0" collapsed="false">
      <c r="A988" s="5" t="n">
        <v>44816</v>
      </c>
      <c r="B988" s="6" t="n">
        <v>1710.77241729982</v>
      </c>
      <c r="C988" s="7" t="n">
        <v>15.6009226</v>
      </c>
      <c r="D988" s="0" t="n">
        <f aca="false">INT((ROW()-3)/30)</f>
        <v>32</v>
      </c>
      <c r="E988" s="0" t="n">
        <f aca="false">2+30*D988</f>
        <v>962</v>
      </c>
      <c r="F988" s="8" t="n">
        <f aca="false">INDEX($F:$F,$E988)*(2*B988/INDEX($B:$B,$E988)-C988/INDEX($C:$C,$E988))</f>
        <v>227.176011831535</v>
      </c>
      <c r="G988" s="9" t="n">
        <f aca="false">B988/B987-1</f>
        <v>-0.0271187358567958</v>
      </c>
      <c r="H988" s="9" t="n">
        <f aca="false">F988/F987-1</f>
        <v>-0.0109892238436481</v>
      </c>
      <c r="I988" s="9" t="n">
        <f aca="false">LN(B988/B987)</f>
        <v>-0.0274932349277807</v>
      </c>
      <c r="J988" s="9" t="n">
        <f aca="false">LN(F988/F987)</f>
        <v>-0.0110500514062968</v>
      </c>
      <c r="K988" s="9" t="n">
        <f aca="false">F988/F981-1</f>
        <v>0.00246383454145649</v>
      </c>
      <c r="L988" s="9" t="n">
        <f aca="false">F988/F958-1</f>
        <v>-0.024081221856148</v>
      </c>
      <c r="M988" s="9" t="n">
        <f aca="false">B988/B981-1</f>
        <v>0.0605751496137952</v>
      </c>
      <c r="N988" s="9" t="n">
        <f aca="false">B988/B958-1</f>
        <v>-0.136513223947962</v>
      </c>
      <c r="O988" s="8" t="n">
        <f aca="false">MAX(O987,F988)</f>
        <v>236.237374266143</v>
      </c>
      <c r="P988" s="9" t="n">
        <f aca="false">F988/O988-1</f>
        <v>-0.0383570231541779</v>
      </c>
      <c r="Q988" s="8" t="n">
        <f aca="false">MAX(Q987,B988)</f>
        <v>4811.1564628872</v>
      </c>
      <c r="R988" s="9" t="n">
        <f aca="false">B988/Q988-1</f>
        <v>-0.644415551542222</v>
      </c>
      <c r="S988" s="9" t="n">
        <f aca="false">B988/INDEX($B:$B,$E988)-1</f>
        <v>-0.0667872557120156</v>
      </c>
      <c r="T988" s="0" t="n">
        <f aca="false">IF(AND($A988&gt;=CrashTest!$B$3,$A988&lt;=CrashTest!$C$3),1,IF(AND($A988&gt;=CrashTest!$B$4,$A988&lt;=CrashTest!$C$4),2,IF(AND($A988&gt;=CrashTest!$B$5,$A988&lt;=CrashTest!$C$5),3,IF(AND($A988&gt;=CrashTest!$B$6,$A988&lt;=CrashTest!$C$6),4,IF(AND($A988&gt;=CrashTest!$B$7,$A988&lt;=CrashTest!$C$7),5,0)))))</f>
        <v>0</v>
      </c>
      <c r="U988" s="8" t="str">
        <f aca="false">IF(T988=0,"",IF(T987=T988,MAX(U987,B988),B988))</f>
        <v/>
      </c>
      <c r="V988" s="9" t="str">
        <f aca="false">IF(T988=0,"",B988/U988-1)</f>
        <v/>
      </c>
      <c r="W988" s="8" t="str">
        <f aca="false">IF(T988=0,"",IF(T987=T988,MAX(W987,F988),F988))</f>
        <v/>
      </c>
      <c r="X988" s="9" t="str">
        <f aca="false">IF(T988=0,"",F988/W988-1)</f>
        <v/>
      </c>
    </row>
    <row r="989" customFormat="false" ht="15" hidden="false" customHeight="false" outlineLevel="0" collapsed="false">
      <c r="A989" s="5" t="n">
        <v>44817</v>
      </c>
      <c r="B989" s="6" t="n">
        <v>1574.04311630625</v>
      </c>
      <c r="C989" s="7" t="n">
        <v>13.19841787</v>
      </c>
      <c r="D989" s="0" t="n">
        <f aca="false">INT((ROW()-3)/30)</f>
        <v>32</v>
      </c>
      <c r="E989" s="0" t="n">
        <f aca="false">2+30*D989</f>
        <v>962</v>
      </c>
      <c r="F989" s="8" t="n">
        <f aca="false">INDEX($F:$F,$E989)*(2*B989/INDEX($B:$B,$E989)-C989/INDEX($C:$C,$E989))</f>
        <v>224.645894457122</v>
      </c>
      <c r="G989" s="9" t="n">
        <f aca="false">B989/B988-1</f>
        <v>-0.0799225540527332</v>
      </c>
      <c r="H989" s="9" t="n">
        <f aca="false">F989/F988-1</f>
        <v>-0.0111372558837266</v>
      </c>
      <c r="I989" s="9" t="n">
        <f aca="false">LN(B989/B988)</f>
        <v>-0.0832974321045563</v>
      </c>
      <c r="J989" s="9" t="n">
        <f aca="false">LN(F989/F988)</f>
        <v>-0.011199739481735</v>
      </c>
      <c r="K989" s="9" t="n">
        <f aca="false">F989/F982-1</f>
        <v>-0.0170652539057705</v>
      </c>
      <c r="L989" s="9" t="n">
        <f aca="false">F989/F959-1</f>
        <v>-0.0390863764869963</v>
      </c>
      <c r="M989" s="9" t="n">
        <f aca="false">B989/B982-1</f>
        <v>0.00533161182689779</v>
      </c>
      <c r="N989" s="9" t="n">
        <f aca="false">B989/B959-1</f>
        <v>-0.187103915408814</v>
      </c>
      <c r="O989" s="8" t="n">
        <f aca="false">MAX(O988,F989)</f>
        <v>236.237374266143</v>
      </c>
      <c r="P989" s="9" t="n">
        <f aca="false">F989/O989-1</f>
        <v>-0.0490670870560983</v>
      </c>
      <c r="Q989" s="8" t="n">
        <f aca="false">MAX(Q988,B989)</f>
        <v>4811.1564628872</v>
      </c>
      <c r="R989" s="9" t="n">
        <f aca="false">B989/Q989-1</f>
        <v>-0.6728347688444</v>
      </c>
      <c r="S989" s="9" t="n">
        <f aca="false">B989/INDEX($B:$B,$E989)-1</f>
        <v>-0.141372001710072</v>
      </c>
      <c r="T989" s="0" t="n">
        <f aca="false">IF(AND($A989&gt;=CrashTest!$B$3,$A989&lt;=CrashTest!$C$3),1,IF(AND($A989&gt;=CrashTest!$B$4,$A989&lt;=CrashTest!$C$4),2,IF(AND($A989&gt;=CrashTest!$B$5,$A989&lt;=CrashTest!$C$5),3,IF(AND($A989&gt;=CrashTest!$B$6,$A989&lt;=CrashTest!$C$6),4,IF(AND($A989&gt;=CrashTest!$B$7,$A989&lt;=CrashTest!$C$7),5,0)))))</f>
        <v>0</v>
      </c>
      <c r="U989" s="8" t="str">
        <f aca="false">IF(T989=0,"",IF(T988=T989,MAX(U988,B989),B989))</f>
        <v/>
      </c>
      <c r="V989" s="9" t="str">
        <f aca="false">IF(T989=0,"",B989/U989-1)</f>
        <v/>
      </c>
      <c r="W989" s="8" t="str">
        <f aca="false">IF(T989=0,"",IF(T988=T989,MAX(W988,F989),F989))</f>
        <v/>
      </c>
      <c r="X989" s="9" t="str">
        <f aca="false">IF(T989=0,"",F989/W989-1)</f>
        <v/>
      </c>
    </row>
    <row r="990" customFormat="false" ht="15" hidden="false" customHeight="false" outlineLevel="0" collapsed="false">
      <c r="A990" s="5" t="n">
        <v>44818</v>
      </c>
      <c r="B990" s="6" t="n">
        <v>1633.75933313852</v>
      </c>
      <c r="C990" s="7" t="n">
        <v>14.42047636</v>
      </c>
      <c r="D990" s="0" t="n">
        <f aca="false">INT((ROW()-3)/30)</f>
        <v>32</v>
      </c>
      <c r="E990" s="0" t="n">
        <f aca="false">2+30*D990</f>
        <v>962</v>
      </c>
      <c r="F990" s="8" t="n">
        <f aca="false">INDEX($F:$F,$E990)*(2*B990/INDEX($B:$B,$E990)-C990/INDEX($C:$C,$E990))</f>
        <v>223.414750119263</v>
      </c>
      <c r="G990" s="9" t="n">
        <f aca="false">B990/B989-1</f>
        <v>0.0379381074213545</v>
      </c>
      <c r="H990" s="9" t="n">
        <f aca="false">F990/F989-1</f>
        <v>-0.00548037764426823</v>
      </c>
      <c r="I990" s="9" t="n">
        <f aca="false">LN(B990/B989)</f>
        <v>0.03723615620425</v>
      </c>
      <c r="J990" s="9" t="n">
        <f aca="false">LN(F990/F989)</f>
        <v>-0.00549545000721405</v>
      </c>
      <c r="K990" s="9" t="n">
        <f aca="false">F990/F983-1</f>
        <v>-0.0268735002751136</v>
      </c>
      <c r="L990" s="9" t="n">
        <f aca="false">F990/F960-1</f>
        <v>-0.0463466674484219</v>
      </c>
      <c r="M990" s="9" t="n">
        <f aca="false">B990/B983-1</f>
        <v>-7.82265680049354E-005</v>
      </c>
      <c r="N990" s="9" t="n">
        <f aca="false">B990/B960-1</f>
        <v>-0.140916158714926</v>
      </c>
      <c r="O990" s="8" t="n">
        <f aca="false">MAX(O989,F990)</f>
        <v>236.237374266143</v>
      </c>
      <c r="P990" s="9" t="n">
        <f aca="false">F990/O990-1</f>
        <v>-0.054278558533395</v>
      </c>
      <c r="Q990" s="8" t="n">
        <f aca="false">MAX(Q989,B990)</f>
        <v>4811.1564628872</v>
      </c>
      <c r="R990" s="9" t="n">
        <f aca="false">B990/Q990-1</f>
        <v>-0.660422739160287</v>
      </c>
      <c r="S990" s="9" t="n">
        <f aca="false">B990/INDEX($B:$B,$E990)-1</f>
        <v>-0.108797280475966</v>
      </c>
      <c r="T990" s="0" t="n">
        <f aca="false">IF(AND($A990&gt;=CrashTest!$B$3,$A990&lt;=CrashTest!$C$3),1,IF(AND($A990&gt;=CrashTest!$B$4,$A990&lt;=CrashTest!$C$4),2,IF(AND($A990&gt;=CrashTest!$B$5,$A990&lt;=CrashTest!$C$5),3,IF(AND($A990&gt;=CrashTest!$B$6,$A990&lt;=CrashTest!$C$6),4,IF(AND($A990&gt;=CrashTest!$B$7,$A990&lt;=CrashTest!$C$7),5,0)))))</f>
        <v>0</v>
      </c>
      <c r="U990" s="8" t="str">
        <f aca="false">IF(T990=0,"",IF(T989=T990,MAX(U989,B990),B990))</f>
        <v/>
      </c>
      <c r="V990" s="9" t="str">
        <f aca="false">IF(T990=0,"",B990/U990-1)</f>
        <v/>
      </c>
      <c r="W990" s="8" t="str">
        <f aca="false">IF(T990=0,"",IF(T989=T990,MAX(W989,F990),F990))</f>
        <v/>
      </c>
      <c r="X990" s="9" t="str">
        <f aca="false">IF(T990=0,"",F990/W990-1)</f>
        <v/>
      </c>
    </row>
    <row r="991" customFormat="false" ht="15" hidden="false" customHeight="false" outlineLevel="0" collapsed="false">
      <c r="A991" s="5" t="n">
        <v>44819</v>
      </c>
      <c r="B991" s="6" t="n">
        <v>1472.5554792519</v>
      </c>
      <c r="C991" s="7" t="n">
        <v>11.37136406</v>
      </c>
      <c r="D991" s="0" t="n">
        <f aca="false">INT((ROW()-3)/30)</f>
        <v>32</v>
      </c>
      <c r="E991" s="0" t="n">
        <f aca="false">2+30*D991</f>
        <v>962</v>
      </c>
      <c r="F991" s="8" t="n">
        <f aca="false">INDEX($F:$F,$E991)*(2*B991/INDEX($B:$B,$E991)-C991/INDEX($C:$C,$E991))</f>
        <v>223.360019229728</v>
      </c>
      <c r="G991" s="9" t="n">
        <f aca="false">B991/B990-1</f>
        <v>-0.0986705022072871</v>
      </c>
      <c r="H991" s="9" t="n">
        <f aca="false">F991/F990-1</f>
        <v>-0.000244974378397544</v>
      </c>
      <c r="I991" s="9" t="n">
        <f aca="false">LN(B991/B990)</f>
        <v>-0.103884385903939</v>
      </c>
      <c r="J991" s="9" t="n">
        <f aca="false">LN(F991/F990)</f>
        <v>-0.000245004389521985</v>
      </c>
      <c r="K991" s="9" t="n">
        <f aca="false">F991/F984-1</f>
        <v>-0.0189221814269067</v>
      </c>
      <c r="L991" s="9" t="n">
        <f aca="false">F991/F961-1</f>
        <v>-0.0443962864097823</v>
      </c>
      <c r="M991" s="9" t="n">
        <f aca="false">B991/B984-1</f>
        <v>-0.0991141427629181</v>
      </c>
      <c r="N991" s="9" t="n">
        <f aca="false">B991/B961-1</f>
        <v>-0.215313286957137</v>
      </c>
      <c r="O991" s="8" t="n">
        <f aca="false">MAX(O990,F991)</f>
        <v>236.237374266143</v>
      </c>
      <c r="P991" s="9" t="n">
        <f aca="false">F991/O991-1</f>
        <v>-0.0545102360556555</v>
      </c>
      <c r="Q991" s="8" t="n">
        <f aca="false">MAX(Q990,B991)</f>
        <v>4811.1564628872</v>
      </c>
      <c r="R991" s="9" t="n">
        <f aca="false">B991/Q991-1</f>
        <v>-0.693928998025516</v>
      </c>
      <c r="S991" s="9" t="n">
        <f aca="false">B991/INDEX($B:$B,$E991)-1</f>
        <v>-0.196732700379902</v>
      </c>
      <c r="T991" s="0" t="n">
        <f aca="false">IF(AND($A991&gt;=CrashTest!$B$3,$A991&lt;=CrashTest!$C$3),1,IF(AND($A991&gt;=CrashTest!$B$4,$A991&lt;=CrashTest!$C$4),2,IF(AND($A991&gt;=CrashTest!$B$5,$A991&lt;=CrashTest!$C$5),3,IF(AND($A991&gt;=CrashTest!$B$6,$A991&lt;=CrashTest!$C$6),4,IF(AND($A991&gt;=CrashTest!$B$7,$A991&lt;=CrashTest!$C$7),5,0)))))</f>
        <v>0</v>
      </c>
      <c r="U991" s="8" t="str">
        <f aca="false">IF(T991=0,"",IF(T990=T991,MAX(U990,B991),B991))</f>
        <v/>
      </c>
      <c r="V991" s="9" t="str">
        <f aca="false">IF(T991=0,"",B991/U991-1)</f>
        <v/>
      </c>
      <c r="W991" s="8" t="str">
        <f aca="false">IF(T991=0,"",IF(T990=T991,MAX(W990,F991),F991))</f>
        <v/>
      </c>
      <c r="X991" s="9" t="str">
        <f aca="false">IF(T991=0,"",F991/W991-1)</f>
        <v/>
      </c>
    </row>
    <row r="992" customFormat="false" ht="15" hidden="false" customHeight="false" outlineLevel="0" collapsed="false">
      <c r="A992" s="5" t="n">
        <v>44820</v>
      </c>
      <c r="B992" s="6" t="n">
        <v>1430.06413968439</v>
      </c>
      <c r="C992" s="7" t="n">
        <v>10.61042132</v>
      </c>
      <c r="D992" s="0" t="n">
        <f aca="false">INT((ROW()-3)/30)</f>
        <v>32</v>
      </c>
      <c r="E992" s="0" t="n">
        <f aca="false">2+30*D992</f>
        <v>962</v>
      </c>
      <c r="F992" s="8" t="n">
        <f aca="false">INDEX($F:$F,$E992)*(2*B992/INDEX($B:$B,$E992)-C992/INDEX($C:$C,$E992))</f>
        <v>222.767324485523</v>
      </c>
      <c r="G992" s="9" t="n">
        <f aca="false">B992/B991-1</f>
        <v>-0.0288555101428821</v>
      </c>
      <c r="H992" s="9" t="n">
        <f aca="false">F992/F991-1</f>
        <v>-0.00265353999452955</v>
      </c>
      <c r="I992" s="9" t="n">
        <f aca="false">LN(B992/B991)</f>
        <v>-0.0292800165530546</v>
      </c>
      <c r="J992" s="9" t="n">
        <f aca="false">LN(F992/F991)</f>
        <v>-0.00265706687230326</v>
      </c>
      <c r="K992" s="9" t="n">
        <f aca="false">F992/F985-1</f>
        <v>-0.031594812606712</v>
      </c>
      <c r="L992" s="9" t="n">
        <f aca="false">F992/F962-1</f>
        <v>-0.0510137306949338</v>
      </c>
      <c r="M992" s="9" t="n">
        <f aca="false">B992/B985-1</f>
        <v>-0.16736881829045</v>
      </c>
      <c r="N992" s="9" t="n">
        <f aca="false">B992/B962-1</f>
        <v>-0.219911388091535</v>
      </c>
      <c r="O992" s="8" t="n">
        <f aca="false">MAX(O991,F992)</f>
        <v>236.237374266143</v>
      </c>
      <c r="P992" s="9" t="n">
        <f aca="false">F992/O992-1</f>
        <v>-0.0570191309587002</v>
      </c>
      <c r="Q992" s="8" t="n">
        <f aca="false">MAX(Q991,B992)</f>
        <v>4811.1564628872</v>
      </c>
      <c r="R992" s="9" t="n">
        <f aca="false">B992/Q992-1</f>
        <v>-0.702760832927433</v>
      </c>
      <c r="S992" s="9" t="n">
        <f aca="false">B992/INDEX($B:$B,$E992)-1</f>
        <v>-0.219911388091535</v>
      </c>
      <c r="T992" s="0" t="n">
        <f aca="false">IF(AND($A992&gt;=CrashTest!$B$3,$A992&lt;=CrashTest!$C$3),1,IF(AND($A992&gt;=CrashTest!$B$4,$A992&lt;=CrashTest!$C$4),2,IF(AND($A992&gt;=CrashTest!$B$5,$A992&lt;=CrashTest!$C$5),3,IF(AND($A992&gt;=CrashTest!$B$6,$A992&lt;=CrashTest!$C$6),4,IF(AND($A992&gt;=CrashTest!$B$7,$A992&lt;=CrashTest!$C$7),5,0)))))</f>
        <v>0</v>
      </c>
      <c r="U992" s="8" t="str">
        <f aca="false">IF(T992=0,"",IF(T991=T992,MAX(U991,B992),B992))</f>
        <v/>
      </c>
      <c r="V992" s="9" t="str">
        <f aca="false">IF(T992=0,"",B992/U992-1)</f>
        <v/>
      </c>
      <c r="W992" s="8" t="str">
        <f aca="false">IF(T992=0,"",IF(T991=T992,MAX(W991,F992),F992))</f>
        <v/>
      </c>
      <c r="X992" s="9" t="str">
        <f aca="false">IF(T992=0,"",F992/W992-1)</f>
        <v/>
      </c>
    </row>
    <row r="993" customFormat="false" ht="15" hidden="false" customHeight="false" outlineLevel="0" collapsed="false">
      <c r="A993" s="5" t="n">
        <v>44821</v>
      </c>
      <c r="B993" s="6" t="n">
        <v>1469.37018877849</v>
      </c>
      <c r="C993" s="7" t="n">
        <v>11.08638189</v>
      </c>
      <c r="D993" s="0" t="n">
        <f aca="false">INT((ROW()-3)/30)</f>
        <v>33</v>
      </c>
      <c r="E993" s="0" t="n">
        <f aca="false">2+30*D993</f>
        <v>992</v>
      </c>
      <c r="F993" s="8" t="n">
        <f aca="false">INDEX($F:$F,$E993)*(2*B993/INDEX($B:$B,$E993)-C993/INDEX($C:$C,$E993))</f>
        <v>225.020212930243</v>
      </c>
      <c r="G993" s="9" t="n">
        <f aca="false">B993/B992-1</f>
        <v>0.0274855148124857</v>
      </c>
      <c r="H993" s="9" t="n">
        <f aca="false">F993/F992-1</f>
        <v>0.0101131907469956</v>
      </c>
      <c r="I993" s="9" t="n">
        <f aca="false">LN(B993/B992)</f>
        <v>0.0271145697827852</v>
      </c>
      <c r="J993" s="9" t="n">
        <f aca="false">LN(F993/F992)</f>
        <v>0.0100623946203198</v>
      </c>
      <c r="K993" s="9" t="n">
        <f aca="false">F993/F986-1</f>
        <v>-0.0381762245185049</v>
      </c>
      <c r="L993" s="9" t="n">
        <f aca="false">F993/F963-1</f>
        <v>-0.0474825855593177</v>
      </c>
      <c r="M993" s="9" t="n">
        <f aca="false">B993/B986-1</f>
        <v>-0.174399068394357</v>
      </c>
      <c r="N993" s="9" t="n">
        <f aca="false">B993/B963-1</f>
        <v>-0.205402524123747</v>
      </c>
      <c r="O993" s="8" t="n">
        <f aca="false">MAX(O992,F993)</f>
        <v>236.237374266143</v>
      </c>
      <c r="P993" s="9" t="n">
        <f aca="false">F993/O993-1</f>
        <v>-0.0474825855593177</v>
      </c>
      <c r="Q993" s="8" t="n">
        <f aca="false">MAX(Q992,B993)</f>
        <v>4811.1564628872</v>
      </c>
      <c r="R993" s="9" t="n">
        <f aca="false">B993/Q993-1</f>
        <v>-0.694591061398009</v>
      </c>
      <c r="S993" s="9" t="n">
        <f aca="false">B993/INDEX($B:$B,$E993)-1</f>
        <v>0.0274855148124857</v>
      </c>
      <c r="T993" s="0" t="n">
        <f aca="false">IF(AND($A993&gt;=CrashTest!$B$3,$A993&lt;=CrashTest!$C$3),1,IF(AND($A993&gt;=CrashTest!$B$4,$A993&lt;=CrashTest!$C$4),2,IF(AND($A993&gt;=CrashTest!$B$5,$A993&lt;=CrashTest!$C$5),3,IF(AND($A993&gt;=CrashTest!$B$6,$A993&lt;=CrashTest!$C$6),4,IF(AND($A993&gt;=CrashTest!$B$7,$A993&lt;=CrashTest!$C$7),5,0)))))</f>
        <v>0</v>
      </c>
      <c r="U993" s="8" t="str">
        <f aca="false">IF(T993=0,"",IF(T992=T993,MAX(U992,B993),B993))</f>
        <v/>
      </c>
      <c r="V993" s="9" t="str">
        <f aca="false">IF(T993=0,"",B993/U993-1)</f>
        <v/>
      </c>
      <c r="W993" s="8" t="str">
        <f aca="false">IF(T993=0,"",IF(T992=T993,MAX(W992,F993),F993))</f>
        <v/>
      </c>
      <c r="X993" s="9" t="str">
        <f aca="false">IF(T993=0,"",F993/W993-1)</f>
        <v/>
      </c>
    </row>
    <row r="994" customFormat="false" ht="15" hidden="false" customHeight="false" outlineLevel="0" collapsed="false">
      <c r="A994" s="5" t="n">
        <v>44822</v>
      </c>
      <c r="B994" s="6" t="n">
        <v>1337.85839099942</v>
      </c>
      <c r="C994" s="7" t="n">
        <v>9.261533481</v>
      </c>
      <c r="D994" s="0" t="n">
        <f aca="false">INT((ROW()-3)/30)</f>
        <v>33</v>
      </c>
      <c r="E994" s="0" t="n">
        <f aca="false">2+30*D994</f>
        <v>992</v>
      </c>
      <c r="F994" s="8" t="n">
        <f aca="false">INDEX($F:$F,$E994)*(2*B994/INDEX($B:$B,$E994)-C994/INDEX($C:$C,$E994))</f>
        <v>222.360836259782</v>
      </c>
      <c r="G994" s="9" t="n">
        <f aca="false">B994/B993-1</f>
        <v>-0.0895021545852907</v>
      </c>
      <c r="H994" s="9" t="n">
        <f aca="false">F994/F993-1</f>
        <v>-0.0118183901607319</v>
      </c>
      <c r="I994" s="9" t="n">
        <f aca="false">LN(B994/B993)</f>
        <v>-0.0937637461932113</v>
      </c>
      <c r="J994" s="9" t="n">
        <f aca="false">LN(F994/F993)</f>
        <v>-0.011888782499502</v>
      </c>
      <c r="K994" s="9" t="n">
        <f aca="false">F994/F987-1</f>
        <v>-0.0319520908785695</v>
      </c>
      <c r="L994" s="9" t="n">
        <f aca="false">F994/F964-1</f>
        <v>-0.0423742156662271</v>
      </c>
      <c r="M994" s="9" t="n">
        <f aca="false">B994/B987-1</f>
        <v>-0.239187311229602</v>
      </c>
      <c r="N994" s="9" t="n">
        <f aca="false">B994/B964-1</f>
        <v>-0.172040844831569</v>
      </c>
      <c r="O994" s="8" t="n">
        <f aca="false">MAX(O993,F994)</f>
        <v>236.237374266143</v>
      </c>
      <c r="P994" s="9" t="n">
        <f aca="false">F994/O994-1</f>
        <v>-0.0587398079980693</v>
      </c>
      <c r="Q994" s="8" t="n">
        <f aca="false">MAX(Q993,B994)</f>
        <v>4811.1564628872</v>
      </c>
      <c r="R994" s="9" t="n">
        <f aca="false">B994/Q994-1</f>
        <v>-0.721925819432494</v>
      </c>
      <c r="S994" s="9" t="n">
        <f aca="false">B994/INDEX($B:$B,$E994)-1</f>
        <v>-0.0644766525684083</v>
      </c>
      <c r="T994" s="0" t="n">
        <f aca="false">IF(AND($A994&gt;=CrashTest!$B$3,$A994&lt;=CrashTest!$C$3),1,IF(AND($A994&gt;=CrashTest!$B$4,$A994&lt;=CrashTest!$C$4),2,IF(AND($A994&gt;=CrashTest!$B$5,$A994&lt;=CrashTest!$C$5),3,IF(AND($A994&gt;=CrashTest!$B$6,$A994&lt;=CrashTest!$C$6),4,IF(AND($A994&gt;=CrashTest!$B$7,$A994&lt;=CrashTest!$C$7),5,0)))))</f>
        <v>0</v>
      </c>
      <c r="U994" s="8" t="str">
        <f aca="false">IF(T994=0,"",IF(T993=T994,MAX(U993,B994),B994))</f>
        <v/>
      </c>
      <c r="V994" s="9" t="str">
        <f aca="false">IF(T994=0,"",B994/U994-1)</f>
        <v/>
      </c>
      <c r="W994" s="8" t="str">
        <f aca="false">IF(T994=0,"",IF(T993=T994,MAX(W993,F994),F994))</f>
        <v/>
      </c>
      <c r="X994" s="9" t="str">
        <f aca="false">IF(T994=0,"",F994/W994-1)</f>
        <v/>
      </c>
    </row>
    <row r="995" customFormat="false" ht="15" hidden="false" customHeight="false" outlineLevel="0" collapsed="false">
      <c r="A995" s="5" t="n">
        <v>44823</v>
      </c>
      <c r="B995" s="6" t="n">
        <v>1379.44124693162</v>
      </c>
      <c r="C995" s="7" t="n">
        <v>9.824027275</v>
      </c>
      <c r="D995" s="0" t="n">
        <f aca="false">INT((ROW()-3)/30)</f>
        <v>33</v>
      </c>
      <c r="E995" s="0" t="n">
        <f aca="false">2+30*D995</f>
        <v>992</v>
      </c>
      <c r="F995" s="8" t="n">
        <f aca="false">INDEX($F:$F,$E995)*(2*B995/INDEX($B:$B,$E995)-C995/INDEX($C:$C,$E995))</f>
        <v>223.506283448813</v>
      </c>
      <c r="G995" s="9" t="n">
        <f aca="false">B995/B994-1</f>
        <v>0.0310816572306554</v>
      </c>
      <c r="H995" s="9" t="n">
        <f aca="false">F995/F994-1</f>
        <v>0.00515129915995249</v>
      </c>
      <c r="I995" s="9" t="n">
        <f aca="false">LN(B995/B994)</f>
        <v>0.0306084038681103</v>
      </c>
      <c r="J995" s="9" t="n">
        <f aca="false">LN(F995/F994)</f>
        <v>0.00513807660787625</v>
      </c>
      <c r="K995" s="9" t="n">
        <f aca="false">F995/F988-1</f>
        <v>-0.0161536790488367</v>
      </c>
      <c r="L995" s="9" t="n">
        <f aca="false">F995/F965-1</f>
        <v>-0.0269219655287766</v>
      </c>
      <c r="M995" s="9" t="n">
        <f aca="false">B995/B988-1</f>
        <v>-0.193673434886888</v>
      </c>
      <c r="N995" s="9" t="n">
        <f aca="false">B995/B965-1</f>
        <v>-0.124628469510014</v>
      </c>
      <c r="O995" s="8" t="n">
        <f aca="false">MAX(O994,F995)</f>
        <v>236.237374266143</v>
      </c>
      <c r="P995" s="9" t="n">
        <f aca="false">F995/O995-1</f>
        <v>-0.0538910951617131</v>
      </c>
      <c r="Q995" s="8" t="n">
        <f aca="false">MAX(Q994,B995)</f>
        <v>4811.1564628872</v>
      </c>
      <c r="R995" s="9" t="n">
        <f aca="false">B995/Q995-1</f>
        <v>-0.713282813067399</v>
      </c>
      <c r="S995" s="9" t="n">
        <f aca="false">B995/INDEX($B:$B,$E995)-1</f>
        <v>-0.0353990365522642</v>
      </c>
      <c r="T995" s="0" t="n">
        <f aca="false">IF(AND($A995&gt;=CrashTest!$B$3,$A995&lt;=CrashTest!$C$3),1,IF(AND($A995&gt;=CrashTest!$B$4,$A995&lt;=CrashTest!$C$4),2,IF(AND($A995&gt;=CrashTest!$B$5,$A995&lt;=CrashTest!$C$5),3,IF(AND($A995&gt;=CrashTest!$B$6,$A995&lt;=CrashTest!$C$6),4,IF(AND($A995&gt;=CrashTest!$B$7,$A995&lt;=CrashTest!$C$7),5,0)))))</f>
        <v>0</v>
      </c>
      <c r="U995" s="8" t="str">
        <f aca="false">IF(T995=0,"",IF(T994=T995,MAX(U994,B995),B995))</f>
        <v/>
      </c>
      <c r="V995" s="9" t="str">
        <f aca="false">IF(T995=0,"",B995/U995-1)</f>
        <v/>
      </c>
      <c r="W995" s="8" t="str">
        <f aca="false">IF(T995=0,"",IF(T994=T995,MAX(W994,F995),F995))</f>
        <v/>
      </c>
      <c r="X995" s="9" t="str">
        <f aca="false">IF(T995=0,"",F995/W995-1)</f>
        <v/>
      </c>
    </row>
    <row r="996" customFormat="false" ht="15" hidden="false" customHeight="false" outlineLevel="0" collapsed="false">
      <c r="A996" s="5" t="n">
        <v>44824</v>
      </c>
      <c r="B996" s="6" t="n">
        <v>1323.40883226184</v>
      </c>
      <c r="C996" s="7" t="n">
        <v>9.105981082</v>
      </c>
      <c r="D996" s="0" t="n">
        <f aca="false">INT((ROW()-3)/30)</f>
        <v>33</v>
      </c>
      <c r="E996" s="0" t="n">
        <f aca="false">2+30*D996</f>
        <v>992</v>
      </c>
      <c r="F996" s="8" t="n">
        <f aca="false">INDEX($F:$F,$E996)*(2*B996/INDEX($B:$B,$E996)-C996/INDEX($C:$C,$E996))</f>
        <v>221.124939794312</v>
      </c>
      <c r="G996" s="9" t="n">
        <f aca="false">B996/B995-1</f>
        <v>-0.0406196456677054</v>
      </c>
      <c r="H996" s="9" t="n">
        <f aca="false">F996/F995-1</f>
        <v>-0.010654481913243</v>
      </c>
      <c r="I996" s="9" t="n">
        <f aca="false">LN(B996/B995)</f>
        <v>-0.041467667159171</v>
      </c>
      <c r="J996" s="9" t="n">
        <f aca="false">LN(F996/F995)</f>
        <v>-0.0107116473133903</v>
      </c>
      <c r="K996" s="9" t="n">
        <f aca="false">F996/F989-1</f>
        <v>-0.0156733541528515</v>
      </c>
      <c r="L996" s="9" t="n">
        <f aca="false">F996/F966-1</f>
        <v>-0.0437287593888214</v>
      </c>
      <c r="M996" s="9" t="n">
        <f aca="false">B996/B989-1</f>
        <v>-0.159229617948817</v>
      </c>
      <c r="N996" s="9" t="n">
        <f aca="false">B996/B966-1</f>
        <v>-0.183805355695371</v>
      </c>
      <c r="O996" s="8" t="n">
        <f aca="false">MAX(O995,F996)</f>
        <v>236.237374266143</v>
      </c>
      <c r="P996" s="9" t="n">
        <f aca="false">F996/O996-1</f>
        <v>-0.0639713953762708</v>
      </c>
      <c r="Q996" s="8" t="n">
        <f aca="false">MAX(Q995,B996)</f>
        <v>4811.1564628872</v>
      </c>
      <c r="R996" s="9" t="n">
        <f aca="false">B996/Q996-1</f>
        <v>-0.724929163607443</v>
      </c>
      <c r="S996" s="9" t="n">
        <f aca="false">B996/INDEX($B:$B,$E996)-1</f>
        <v>-0.0745807858982385</v>
      </c>
      <c r="T996" s="0" t="n">
        <f aca="false">IF(AND($A996&gt;=CrashTest!$B$3,$A996&lt;=CrashTest!$C$3),1,IF(AND($A996&gt;=CrashTest!$B$4,$A996&lt;=CrashTest!$C$4),2,IF(AND($A996&gt;=CrashTest!$B$5,$A996&lt;=CrashTest!$C$5),3,IF(AND($A996&gt;=CrashTest!$B$6,$A996&lt;=CrashTest!$C$6),4,IF(AND($A996&gt;=CrashTest!$B$7,$A996&lt;=CrashTest!$C$7),5,0)))))</f>
        <v>0</v>
      </c>
      <c r="U996" s="8" t="str">
        <f aca="false">IF(T996=0,"",IF(T995=T996,MAX(U995,B996),B996))</f>
        <v/>
      </c>
      <c r="V996" s="9" t="str">
        <f aca="false">IF(T996=0,"",B996/U996-1)</f>
        <v/>
      </c>
      <c r="W996" s="8" t="str">
        <f aca="false">IF(T996=0,"",IF(T995=T996,MAX(W995,F996),F996))</f>
        <v/>
      </c>
      <c r="X996" s="9" t="str">
        <f aca="false">IF(T996=0,"",F996/W996-1)</f>
        <v/>
      </c>
    </row>
    <row r="997" customFormat="false" ht="15" hidden="false" customHeight="false" outlineLevel="0" collapsed="false">
      <c r="A997" s="5" t="n">
        <v>44825</v>
      </c>
      <c r="B997" s="6" t="n">
        <v>1249.1307238457</v>
      </c>
      <c r="C997" s="7" t="n">
        <v>8.039251632</v>
      </c>
      <c r="D997" s="0" t="n">
        <f aca="false">INT((ROW()-3)/30)</f>
        <v>33</v>
      </c>
      <c r="E997" s="0" t="n">
        <f aca="false">2+30*D997</f>
        <v>992</v>
      </c>
      <c r="F997" s="8" t="n">
        <f aca="false">INDEX($F:$F,$E997)*(2*B997/INDEX($B:$B,$E997)-C997/INDEX($C:$C,$E997))</f>
        <v>220.379828872312</v>
      </c>
      <c r="G997" s="9" t="n">
        <f aca="false">B997/B996-1</f>
        <v>-0.0561263508338471</v>
      </c>
      <c r="H997" s="9" t="n">
        <f aca="false">F997/F996-1</f>
        <v>-0.0033696376478074</v>
      </c>
      <c r="I997" s="9" t="n">
        <f aca="false">LN(B997/B996)</f>
        <v>-0.057762968017137</v>
      </c>
      <c r="J997" s="9" t="n">
        <f aca="false">LN(F997/F996)</f>
        <v>-0.0033753276625338</v>
      </c>
      <c r="K997" s="9" t="n">
        <f aca="false">F997/F990-1</f>
        <v>-0.0135842474381441</v>
      </c>
      <c r="L997" s="9" t="n">
        <f aca="false">F997/F967-1</f>
        <v>-0.0256359682911402</v>
      </c>
      <c r="M997" s="9" t="n">
        <f aca="false">B997/B990-1</f>
        <v>-0.235425500862439</v>
      </c>
      <c r="N997" s="9" t="n">
        <f aca="false">B997/B967-1</f>
        <v>-0.223148251440183</v>
      </c>
      <c r="O997" s="8" t="n">
        <f aca="false">MAX(O996,F997)</f>
        <v>236.237374266143</v>
      </c>
      <c r="P997" s="9" t="n">
        <f aca="false">F997/O997-1</f>
        <v>-0.0671254726018357</v>
      </c>
      <c r="Q997" s="8" t="n">
        <f aca="false">MAX(Q996,B997)</f>
        <v>4811.1564628872</v>
      </c>
      <c r="R997" s="9" t="n">
        <f aca="false">B997/Q997-1</f>
        <v>-0.740367885874971</v>
      </c>
      <c r="S997" s="9" t="n">
        <f aca="false">B997/INDEX($B:$B,$E997)-1</f>
        <v>-0.126521189377297</v>
      </c>
      <c r="T997" s="0" t="n">
        <f aca="false">IF(AND($A997&gt;=CrashTest!$B$3,$A997&lt;=CrashTest!$C$3),1,IF(AND($A997&gt;=CrashTest!$B$4,$A997&lt;=CrashTest!$C$4),2,IF(AND($A997&gt;=CrashTest!$B$5,$A997&lt;=CrashTest!$C$5),3,IF(AND($A997&gt;=CrashTest!$B$6,$A997&lt;=CrashTest!$C$6),4,IF(AND($A997&gt;=CrashTest!$B$7,$A997&lt;=CrashTest!$C$7),5,0)))))</f>
        <v>0</v>
      </c>
      <c r="U997" s="8" t="str">
        <f aca="false">IF(T997=0,"",IF(T996=T997,MAX(U996,B997),B997))</f>
        <v/>
      </c>
      <c r="V997" s="9" t="str">
        <f aca="false">IF(T997=0,"",B997/U997-1)</f>
        <v/>
      </c>
      <c r="W997" s="8" t="str">
        <f aca="false">IF(T997=0,"",IF(T996=T997,MAX(W996,F997),F997))</f>
        <v/>
      </c>
      <c r="X997" s="9" t="str">
        <f aca="false">IF(T997=0,"",F997/W997-1)</f>
        <v/>
      </c>
    </row>
    <row r="998" customFormat="false" ht="15" hidden="false" customHeight="false" outlineLevel="0" collapsed="false">
      <c r="A998" s="5" t="n">
        <v>44826</v>
      </c>
      <c r="B998" s="6" t="n">
        <v>1328.6692653419</v>
      </c>
      <c r="C998" s="7" t="n">
        <v>9.15063834</v>
      </c>
      <c r="D998" s="0" t="n">
        <f aca="false">INT((ROW()-3)/30)</f>
        <v>33</v>
      </c>
      <c r="E998" s="0" t="n">
        <f aca="false">2+30*D998</f>
        <v>992</v>
      </c>
      <c r="F998" s="8" t="n">
        <f aca="false">INDEX($F:$F,$E998)*(2*B998/INDEX($B:$B,$E998)-C998/INDEX($C:$C,$E998))</f>
        <v>221.826235408594</v>
      </c>
      <c r="G998" s="9" t="n">
        <f aca="false">B998/B997-1</f>
        <v>0.0636751142036796</v>
      </c>
      <c r="H998" s="9" t="n">
        <f aca="false">F998/F997-1</f>
        <v>0.00656324375821393</v>
      </c>
      <c r="I998" s="9" t="n">
        <f aca="false">LN(B998/B997)</f>
        <v>0.0617300004990105</v>
      </c>
      <c r="J998" s="9" t="n">
        <f aca="false">LN(F998/F997)</f>
        <v>0.00654179945223073</v>
      </c>
      <c r="K998" s="9" t="n">
        <f aca="false">F998/F991-1</f>
        <v>-0.00686686823551852</v>
      </c>
      <c r="L998" s="9" t="n">
        <f aca="false">F998/F968-1</f>
        <v>-0.0387748248905027</v>
      </c>
      <c r="M998" s="9" t="n">
        <f aca="false">B998/B991-1</f>
        <v>-0.0977119137019532</v>
      </c>
      <c r="N998" s="9" t="n">
        <f aca="false">B998/B968-1</f>
        <v>-0.201464446549319</v>
      </c>
      <c r="O998" s="8" t="n">
        <f aca="false">MAX(O997,F998)</f>
        <v>236.237374266143</v>
      </c>
      <c r="P998" s="9" t="n">
        <f aca="false">F998/O998-1</f>
        <v>-0.0610027896826928</v>
      </c>
      <c r="Q998" s="8" t="n">
        <f aca="false">MAX(Q997,B998)</f>
        <v>4811.1564628872</v>
      </c>
      <c r="R998" s="9" t="n">
        <f aca="false">B998/Q998-1</f>
        <v>-0.723835781357117</v>
      </c>
      <c r="S998" s="9" t="n">
        <f aca="false">B998/INDEX($B:$B,$E998)-1</f>
        <v>-0.0709023263564022</v>
      </c>
      <c r="T998" s="0" t="n">
        <f aca="false">IF(AND($A998&gt;=CrashTest!$B$3,$A998&lt;=CrashTest!$C$3),1,IF(AND($A998&gt;=CrashTest!$B$4,$A998&lt;=CrashTest!$C$4),2,IF(AND($A998&gt;=CrashTest!$B$5,$A998&lt;=CrashTest!$C$5),3,IF(AND($A998&gt;=CrashTest!$B$6,$A998&lt;=CrashTest!$C$6),4,IF(AND($A998&gt;=CrashTest!$B$7,$A998&lt;=CrashTest!$C$7),5,0)))))</f>
        <v>0</v>
      </c>
      <c r="U998" s="8" t="str">
        <f aca="false">IF(T998=0,"",IF(T997=T998,MAX(U997,B998),B998))</f>
        <v/>
      </c>
      <c r="V998" s="9" t="str">
        <f aca="false">IF(T998=0,"",B998/U998-1)</f>
        <v/>
      </c>
      <c r="W998" s="8" t="str">
        <f aca="false">IF(T998=0,"",IF(T997=T998,MAX(W997,F998),F998))</f>
        <v/>
      </c>
      <c r="X998" s="9" t="str">
        <f aca="false">IF(T998=0,"",F998/W998-1)</f>
        <v/>
      </c>
    </row>
    <row r="999" customFormat="false" ht="15" hidden="false" customHeight="false" outlineLevel="0" collapsed="false">
      <c r="A999" s="5" t="n">
        <v>44827</v>
      </c>
      <c r="B999" s="6" t="n">
        <v>1330.95503302162</v>
      </c>
      <c r="C999" s="7" t="n">
        <v>9.16168728</v>
      </c>
      <c r="D999" s="0" t="n">
        <f aca="false">INT((ROW()-3)/30)</f>
        <v>33</v>
      </c>
      <c r="E999" s="0" t="n">
        <f aca="false">2+30*D999</f>
        <v>992</v>
      </c>
      <c r="F999" s="8" t="n">
        <f aca="false">INDEX($F:$F,$E999)*(2*B999/INDEX($B:$B,$E999)-C999/INDEX($C:$C,$E999))</f>
        <v>222.30638931085</v>
      </c>
      <c r="G999" s="9" t="n">
        <f aca="false">B999/B998-1</f>
        <v>0.00172034360946238</v>
      </c>
      <c r="H999" s="9" t="n">
        <f aca="false">F999/F998-1</f>
        <v>0.00216454965920176</v>
      </c>
      <c r="I999" s="9" t="n">
        <f aca="false">LN(B999/B998)</f>
        <v>0.00171886551337437</v>
      </c>
      <c r="J999" s="9" t="n">
        <f aca="false">LN(F999/F998)</f>
        <v>0.00216221039661336</v>
      </c>
      <c r="K999" s="9" t="n">
        <f aca="false">F999/F992-1</f>
        <v>-0.00206913278568699</v>
      </c>
      <c r="L999" s="9" t="n">
        <f aca="false">F999/F969-1</f>
        <v>-0.0398599066587849</v>
      </c>
      <c r="M999" s="9" t="n">
        <f aca="false">B999/B992-1</f>
        <v>-0.069303959110983</v>
      </c>
      <c r="N999" s="9" t="n">
        <f aca="false">B999/B969-1</f>
        <v>-0.197613405386908</v>
      </c>
      <c r="O999" s="8" t="n">
        <f aca="false">MAX(O998,F999)</f>
        <v>236.237374266143</v>
      </c>
      <c r="P999" s="9" t="n">
        <f aca="false">F999/O999-1</f>
        <v>-0.058970283591109</v>
      </c>
      <c r="Q999" s="8" t="n">
        <f aca="false">MAX(Q998,B999)</f>
        <v>4811.1564628872</v>
      </c>
      <c r="R999" s="9" t="n">
        <f aca="false">B999/Q999-1</f>
        <v>-0.723360684008413</v>
      </c>
      <c r="S999" s="9" t="n">
        <f aca="false">B999/INDEX($B:$B,$E999)-1</f>
        <v>-0.069303959110983</v>
      </c>
      <c r="T999" s="0" t="n">
        <f aca="false">IF(AND($A999&gt;=CrashTest!$B$3,$A999&lt;=CrashTest!$C$3),1,IF(AND($A999&gt;=CrashTest!$B$4,$A999&lt;=CrashTest!$C$4),2,IF(AND($A999&gt;=CrashTest!$B$5,$A999&lt;=CrashTest!$C$5),3,IF(AND($A999&gt;=CrashTest!$B$6,$A999&lt;=CrashTest!$C$6),4,IF(AND($A999&gt;=CrashTest!$B$7,$A999&lt;=CrashTest!$C$7),5,0)))))</f>
        <v>0</v>
      </c>
      <c r="U999" s="8" t="str">
        <f aca="false">IF(T999=0,"",IF(T998=T999,MAX(U998,B999),B999))</f>
        <v/>
      </c>
      <c r="V999" s="9" t="str">
        <f aca="false">IF(T999=0,"",B999/U999-1)</f>
        <v/>
      </c>
      <c r="W999" s="8" t="str">
        <f aca="false">IF(T999=0,"",IF(T998=T999,MAX(W998,F999),F999))</f>
        <v/>
      </c>
      <c r="X999" s="9" t="str">
        <f aca="false">IF(T999=0,"",F999/W999-1)</f>
        <v/>
      </c>
    </row>
    <row r="1000" customFormat="false" ht="15" hidden="false" customHeight="false" outlineLevel="0" collapsed="false">
      <c r="A1000" s="5" t="n">
        <v>44828</v>
      </c>
      <c r="B1000" s="6" t="n">
        <v>1317.0079465225</v>
      </c>
      <c r="C1000" s="7" t="n">
        <v>9.035797832</v>
      </c>
      <c r="D1000" s="0" t="n">
        <f aca="false">INT((ROW()-3)/30)</f>
        <v>33</v>
      </c>
      <c r="E1000" s="0" t="n">
        <f aca="false">2+30*D1000</f>
        <v>992</v>
      </c>
      <c r="F1000" s="8" t="n">
        <f aca="false">INDEX($F:$F,$E1000)*(2*B1000/INDEX($B:$B,$E1000)-C1000/INDEX($C:$C,$E1000))</f>
        <v>220.604259496534</v>
      </c>
      <c r="G1000" s="9" t="n">
        <f aca="false">B1000/B999-1</f>
        <v>-0.0104790065427353</v>
      </c>
      <c r="H1000" s="9" t="n">
        <f aca="false">F1000/F999-1</f>
        <v>-0.00765668418074827</v>
      </c>
      <c r="I1000" s="9" t="n">
        <f aca="false">LN(B1000/B999)</f>
        <v>-0.0105342979369225</v>
      </c>
      <c r="J1000" s="9" t="n">
        <f aca="false">LN(F1000/F999)</f>
        <v>-0.00768614707547596</v>
      </c>
      <c r="K1000" s="9" t="n">
        <f aca="false">F1000/F993-1</f>
        <v>-0.0196246967159227</v>
      </c>
      <c r="L1000" s="9" t="n">
        <f aca="false">F1000/F970-1</f>
        <v>-0.0481321205998059</v>
      </c>
      <c r="M1000" s="9" t="n">
        <f aca="false">B1000/B993-1</f>
        <v>-0.103692210049975</v>
      </c>
      <c r="N1000" s="9" t="n">
        <f aca="false">B1000/B970-1</f>
        <v>-0.223049053200168</v>
      </c>
      <c r="O1000" s="8" t="n">
        <f aca="false">MAX(O999,F1000)</f>
        <v>236.237374266143</v>
      </c>
      <c r="P1000" s="9" t="n">
        <f aca="false">F1000/O1000-1</f>
        <v>-0.066175450934351</v>
      </c>
      <c r="Q1000" s="8" t="n">
        <f aca="false">MAX(Q999,B1000)</f>
        <v>4811.1564628872</v>
      </c>
      <c r="R1000" s="9" t="n">
        <f aca="false">B1000/Q1000-1</f>
        <v>-0.726259589210666</v>
      </c>
      <c r="S1000" s="9" t="n">
        <f aca="false">B1000/INDEX($B:$B,$E1000)-1</f>
        <v>-0.0790567290127567</v>
      </c>
      <c r="T1000" s="0" t="n">
        <f aca="false">IF(AND($A1000&gt;=CrashTest!$B$3,$A1000&lt;=CrashTest!$C$3),1,IF(AND($A1000&gt;=CrashTest!$B$4,$A1000&lt;=CrashTest!$C$4),2,IF(AND($A1000&gt;=CrashTest!$B$5,$A1000&lt;=CrashTest!$C$5),3,IF(AND($A1000&gt;=CrashTest!$B$6,$A1000&lt;=CrashTest!$C$6),4,IF(AND($A1000&gt;=CrashTest!$B$7,$A1000&lt;=CrashTest!$C$7),5,0)))))</f>
        <v>0</v>
      </c>
      <c r="U1000" s="8" t="str">
        <f aca="false">IF(T1000=0,"",IF(T999=T1000,MAX(U999,B1000),B1000))</f>
        <v/>
      </c>
      <c r="V1000" s="9" t="str">
        <f aca="false">IF(T1000=0,"",B1000/U1000-1)</f>
        <v/>
      </c>
      <c r="W1000" s="8" t="str">
        <f aca="false">IF(T1000=0,"",IF(T999=T1000,MAX(W999,F1000),F1000))</f>
        <v/>
      </c>
      <c r="X1000" s="9" t="str">
        <f aca="false">IF(T1000=0,"",F1000/W1000-1)</f>
        <v/>
      </c>
    </row>
    <row r="1001" customFormat="false" ht="15" hidden="false" customHeight="false" outlineLevel="0" collapsed="false">
      <c r="A1001" s="5" t="n">
        <v>44829</v>
      </c>
      <c r="B1001" s="6" t="n">
        <v>1294.54904383402</v>
      </c>
      <c r="C1001" s="7" t="n">
        <v>8.741048633</v>
      </c>
      <c r="D1001" s="0" t="n">
        <f aca="false">INT((ROW()-3)/30)</f>
        <v>33</v>
      </c>
      <c r="E1001" s="0" t="n">
        <f aca="false">2+30*D1001</f>
        <v>992</v>
      </c>
      <c r="F1001" s="8" t="n">
        <f aca="false">INDEX($F:$F,$E1001)*(2*B1001/INDEX($B:$B,$E1001)-C1001/INDEX($C:$C,$E1001))</f>
        <v>219.795519066494</v>
      </c>
      <c r="G1001" s="9" t="n">
        <f aca="false">B1001/B1000-1</f>
        <v>-0.0170529743178709</v>
      </c>
      <c r="H1001" s="9" t="n">
        <f aca="false">F1001/F1000-1</f>
        <v>-0.00366602363837354</v>
      </c>
      <c r="I1001" s="9" t="n">
        <f aca="false">LN(B1001/B1000)</f>
        <v>-0.0172000507427296</v>
      </c>
      <c r="J1001" s="9" t="n">
        <f aca="false">LN(F1001/F1000)</f>
        <v>-0.00367275997177664</v>
      </c>
      <c r="K1001" s="9" t="n">
        <f aca="false">F1001/F994-1</f>
        <v>-0.0115367311817938</v>
      </c>
      <c r="L1001" s="9" t="n">
        <f aca="false">F1001/F971-1</f>
        <v>-0.0368982211269009</v>
      </c>
      <c r="M1001" s="9" t="n">
        <f aca="false">B1001/B994-1</f>
        <v>-0.0323721460034694</v>
      </c>
      <c r="N1001" s="9" t="n">
        <f aca="false">B1001/B971-1</f>
        <v>-0.142007472481023</v>
      </c>
      <c r="O1001" s="8" t="n">
        <f aca="false">MAX(O1000,F1001)</f>
        <v>236.237374266143</v>
      </c>
      <c r="P1001" s="9" t="n">
        <f aca="false">F1001/O1001-1</f>
        <v>-0.0695988738053192</v>
      </c>
      <c r="Q1001" s="8" t="n">
        <f aca="false">MAX(Q1000,B1001)</f>
        <v>4811.1564628872</v>
      </c>
      <c r="R1001" s="9" t="n">
        <f aca="false">B1001/Q1001-1</f>
        <v>-0.73092767740562</v>
      </c>
      <c r="S1001" s="9" t="n">
        <f aca="false">B1001/INDEX($B:$B,$E1001)-1</f>
        <v>-0.0947615509611183</v>
      </c>
      <c r="T1001" s="0" t="n">
        <f aca="false">IF(AND($A1001&gt;=CrashTest!$B$3,$A1001&lt;=CrashTest!$C$3),1,IF(AND($A1001&gt;=CrashTest!$B$4,$A1001&lt;=CrashTest!$C$4),2,IF(AND($A1001&gt;=CrashTest!$B$5,$A1001&lt;=CrashTest!$C$5),3,IF(AND($A1001&gt;=CrashTest!$B$6,$A1001&lt;=CrashTest!$C$6),4,IF(AND($A1001&gt;=CrashTest!$B$7,$A1001&lt;=CrashTest!$C$7),5,0)))))</f>
        <v>0</v>
      </c>
      <c r="U1001" s="8" t="str">
        <f aca="false">IF(T1001=0,"",IF(T1000=T1001,MAX(U1000,B1001),B1001))</f>
        <v/>
      </c>
      <c r="V1001" s="9" t="str">
        <f aca="false">IF(T1001=0,"",B1001/U1001-1)</f>
        <v/>
      </c>
      <c r="W1001" s="8" t="str">
        <f aca="false">IF(T1001=0,"",IF(T1000=T1001,MAX(W1000,F1001),F1001))</f>
        <v/>
      </c>
      <c r="X1001" s="9" t="str">
        <f aca="false">IF(T1001=0,"",F1001/W1001-1)</f>
        <v/>
      </c>
    </row>
    <row r="1002" customFormat="false" ht="15" hidden="false" customHeight="false" outlineLevel="0" collapsed="false">
      <c r="A1002" s="5" t="n">
        <v>44830</v>
      </c>
      <c r="B1002" s="6" t="n">
        <v>1334.38671420222</v>
      </c>
      <c r="C1002" s="7" t="n">
        <v>9.304973282</v>
      </c>
      <c r="D1002" s="0" t="n">
        <f aca="false">INT((ROW()-3)/30)</f>
        <v>33</v>
      </c>
      <c r="E1002" s="0" t="n">
        <f aca="false">2+30*D1002</f>
        <v>992</v>
      </c>
      <c r="F1002" s="8" t="n">
        <f aca="false">INDEX($F:$F,$E1002)*(2*B1002/INDEX($B:$B,$E1002)-C1002/INDEX($C:$C,$E1002))</f>
        <v>220.367214923985</v>
      </c>
      <c r="G1002" s="9" t="n">
        <f aca="false">B1002/B1001-1</f>
        <v>0.0307733960006753</v>
      </c>
      <c r="H1002" s="9" t="n">
        <f aca="false">F1002/F1001-1</f>
        <v>0.00260103508897114</v>
      </c>
      <c r="I1002" s="9" t="n">
        <f aca="false">LN(B1002/B1001)</f>
        <v>0.0303093903833421</v>
      </c>
      <c r="J1002" s="9" t="n">
        <f aca="false">LN(F1002/F1001)</f>
        <v>0.00259765825145192</v>
      </c>
      <c r="K1002" s="9" t="n">
        <f aca="false">F1002/F995-1</f>
        <v>-0.0140446544785736</v>
      </c>
      <c r="L1002" s="9" t="n">
        <f aca="false">F1002/F972-1</f>
        <v>-0.0319859425557394</v>
      </c>
      <c r="M1002" s="9" t="n">
        <f aca="false">B1002/B995-1</f>
        <v>-0.0326614365270125</v>
      </c>
      <c r="N1002" s="9" t="n">
        <f aca="false">B1002/B972-1</f>
        <v>-0.106155683691469</v>
      </c>
      <c r="O1002" s="8" t="n">
        <f aca="false">MAX(O1001,F1002)</f>
        <v>236.237374266143</v>
      </c>
      <c r="P1002" s="9" t="n">
        <f aca="false">F1002/O1002-1</f>
        <v>-0.0671788678292685</v>
      </c>
      <c r="Q1002" s="8" t="n">
        <f aca="false">MAX(Q1001,B1002)</f>
        <v>4811.1564628872</v>
      </c>
      <c r="R1002" s="9" t="n">
        <f aca="false">B1002/Q1002-1</f>
        <v>-0.722647408269602</v>
      </c>
      <c r="S1002" s="9" t="n">
        <f aca="false">B1002/INDEX($B:$B,$E1002)-1</f>
        <v>-0.0669042896938076</v>
      </c>
      <c r="T1002" s="0" t="n">
        <f aca="false">IF(AND($A1002&gt;=CrashTest!$B$3,$A1002&lt;=CrashTest!$C$3),1,IF(AND($A1002&gt;=CrashTest!$B$4,$A1002&lt;=CrashTest!$C$4),2,IF(AND($A1002&gt;=CrashTest!$B$5,$A1002&lt;=CrashTest!$C$5),3,IF(AND($A1002&gt;=CrashTest!$B$6,$A1002&lt;=CrashTest!$C$6),4,IF(AND($A1002&gt;=CrashTest!$B$7,$A1002&lt;=CrashTest!$C$7),5,0)))))</f>
        <v>0</v>
      </c>
      <c r="U1002" s="8" t="str">
        <f aca="false">IF(T1002=0,"",IF(T1001=T1002,MAX(U1001,B1002),B1002))</f>
        <v/>
      </c>
      <c r="V1002" s="9" t="str">
        <f aca="false">IF(T1002=0,"",B1002/U1002-1)</f>
        <v/>
      </c>
      <c r="W1002" s="8" t="str">
        <f aca="false">IF(T1002=0,"",IF(T1001=T1002,MAX(W1001,F1002),F1002))</f>
        <v/>
      </c>
      <c r="X1002" s="9" t="str">
        <f aca="false">IF(T1002=0,"",F1002/W1002-1)</f>
        <v/>
      </c>
    </row>
    <row r="1003" customFormat="false" ht="15" hidden="false" customHeight="false" outlineLevel="0" collapsed="false">
      <c r="A1003" s="5" t="n">
        <v>44831</v>
      </c>
      <c r="B1003" s="6" t="n">
        <v>1330.5247402104</v>
      </c>
      <c r="C1003" s="7" t="n">
        <v>9.191410045</v>
      </c>
      <c r="D1003" s="0" t="n">
        <f aca="false">INT((ROW()-3)/30)</f>
        <v>33</v>
      </c>
      <c r="E1003" s="0" t="n">
        <f aca="false">2+30*D1003</f>
        <v>992</v>
      </c>
      <c r="F1003" s="8" t="n">
        <f aca="false">INDEX($F:$F,$E1003)*(2*B1003/INDEX($B:$B,$E1003)-C1003/INDEX($C:$C,$E1003))</f>
        <v>221.548298403297</v>
      </c>
      <c r="G1003" s="9" t="n">
        <f aca="false">B1003/B1002-1</f>
        <v>-0.00289419397743995</v>
      </c>
      <c r="H1003" s="9" t="n">
        <f aca="false">F1003/F1002-1</f>
        <v>0.00535961522098472</v>
      </c>
      <c r="I1003" s="9" t="n">
        <f aca="false">LN(B1003/B1002)</f>
        <v>-0.00289839025534675</v>
      </c>
      <c r="J1003" s="9" t="n">
        <f aca="false">LN(F1003/F1002)</f>
        <v>0.00534530359708346</v>
      </c>
      <c r="K1003" s="9" t="n">
        <f aca="false">F1003/F996-1</f>
        <v>0.00191456743585428</v>
      </c>
      <c r="L1003" s="9" t="n">
        <f aca="false">F1003/F973-1</f>
        <v>-0.0355919844527967</v>
      </c>
      <c r="M1003" s="9" t="n">
        <f aca="false">B1003/B996-1</f>
        <v>0.00537695364810165</v>
      </c>
      <c r="N1003" s="9" t="n">
        <f aca="false">B1003/B973-1</f>
        <v>-0.0766134254256626</v>
      </c>
      <c r="O1003" s="8" t="n">
        <f aca="false">MAX(O1002,F1003)</f>
        <v>236.237374266143</v>
      </c>
      <c r="P1003" s="9" t="n">
        <f aca="false">F1003/O1003-1</f>
        <v>-0.0621793054908302</v>
      </c>
      <c r="Q1003" s="8" t="n">
        <f aca="false">MAX(Q1002,B1003)</f>
        <v>4811.1564628872</v>
      </c>
      <c r="R1003" s="9" t="n">
        <f aca="false">B1003/Q1003-1</f>
        <v>-0.723450120470215</v>
      </c>
      <c r="S1003" s="9" t="n">
        <f aca="false">B1003/INDEX($B:$B,$E1003)-1</f>
        <v>-0.0696048496789508</v>
      </c>
      <c r="T1003" s="0" t="n">
        <f aca="false">IF(AND($A1003&gt;=CrashTest!$B$3,$A1003&lt;=CrashTest!$C$3),1,IF(AND($A1003&gt;=CrashTest!$B$4,$A1003&lt;=CrashTest!$C$4),2,IF(AND($A1003&gt;=CrashTest!$B$5,$A1003&lt;=CrashTest!$C$5),3,IF(AND($A1003&gt;=CrashTest!$B$6,$A1003&lt;=CrashTest!$C$6),4,IF(AND($A1003&gt;=CrashTest!$B$7,$A1003&lt;=CrashTest!$C$7),5,0)))))</f>
        <v>0</v>
      </c>
      <c r="U1003" s="8" t="str">
        <f aca="false">IF(T1003=0,"",IF(T1002=T1003,MAX(U1002,B1003),B1003))</f>
        <v/>
      </c>
      <c r="V1003" s="9" t="str">
        <f aca="false">IF(T1003=0,"",B1003/U1003-1)</f>
        <v/>
      </c>
      <c r="W1003" s="8" t="str">
        <f aca="false">IF(T1003=0,"",IF(T1002=T1003,MAX(W1002,F1003),F1003))</f>
        <v/>
      </c>
      <c r="X1003" s="9" t="str">
        <f aca="false">IF(T1003=0,"",F1003/W1003-1)</f>
        <v/>
      </c>
    </row>
    <row r="1004" customFormat="false" ht="15" hidden="false" customHeight="false" outlineLevel="0" collapsed="false">
      <c r="A1004" s="5" t="n">
        <v>44832</v>
      </c>
      <c r="B1004" s="6" t="n">
        <v>1339.13675394506</v>
      </c>
      <c r="C1004" s="7" t="n">
        <v>9.317213994</v>
      </c>
      <c r="D1004" s="0" t="n">
        <f aca="false">INT((ROW()-3)/30)</f>
        <v>33</v>
      </c>
      <c r="E1004" s="0" t="n">
        <f aca="false">2+30*D1004</f>
        <v>992</v>
      </c>
      <c r="F1004" s="8" t="n">
        <f aca="false">INDEX($F:$F,$E1004)*(2*B1004/INDEX($B:$B,$E1004)-C1004/INDEX($C:$C,$E1004))</f>
        <v>221.590088202746</v>
      </c>
      <c r="G1004" s="9" t="n">
        <f aca="false">B1004/B1003-1</f>
        <v>0.00647264456976426</v>
      </c>
      <c r="H1004" s="9" t="n">
        <f aca="false">F1004/F1003-1</f>
        <v>0.000188626135924741</v>
      </c>
      <c r="I1004" s="9" t="n">
        <f aca="false">LN(B1004/B1003)</f>
        <v>0.00645178696011755</v>
      </c>
      <c r="J1004" s="9" t="n">
        <f aca="false">LN(F1004/F1003)</f>
        <v>0.000188608348251942</v>
      </c>
      <c r="K1004" s="9" t="n">
        <f aca="false">F1004/F997-1</f>
        <v>0.00549169738731048</v>
      </c>
      <c r="L1004" s="9" t="n">
        <f aca="false">F1004/F974-1</f>
        <v>-0.0263751970979393</v>
      </c>
      <c r="M1004" s="9" t="n">
        <f aca="false">B1004/B997-1</f>
        <v>0.0720549325872462</v>
      </c>
      <c r="N1004" s="9" t="n">
        <f aca="false">B1004/B974-1</f>
        <v>-0.136197985712168</v>
      </c>
      <c r="O1004" s="8" t="n">
        <f aca="false">MAX(O1003,F1004)</f>
        <v>236.237374266143</v>
      </c>
      <c r="P1004" s="9" t="n">
        <f aca="false">F1004/O1004-1</f>
        <v>-0.0620024079970347</v>
      </c>
      <c r="Q1004" s="8" t="n">
        <f aca="false">MAX(Q1003,B1004)</f>
        <v>4811.1564628872</v>
      </c>
      <c r="R1004" s="9" t="n">
        <f aca="false">B1004/Q1004-1</f>
        <v>-0.721660111394208</v>
      </c>
      <c r="S1004" s="9" t="n">
        <f aca="false">B1004/INDEX($B:$B,$E1004)-1</f>
        <v>-0.0635827325614902</v>
      </c>
      <c r="T1004" s="0" t="n">
        <f aca="false">IF(AND($A1004&gt;=CrashTest!$B$3,$A1004&lt;=CrashTest!$C$3),1,IF(AND($A1004&gt;=CrashTest!$B$4,$A1004&lt;=CrashTest!$C$4),2,IF(AND($A1004&gt;=CrashTest!$B$5,$A1004&lt;=CrashTest!$C$5),3,IF(AND($A1004&gt;=CrashTest!$B$6,$A1004&lt;=CrashTest!$C$6),4,IF(AND($A1004&gt;=CrashTest!$B$7,$A1004&lt;=CrashTest!$C$7),5,0)))))</f>
        <v>0</v>
      </c>
      <c r="U1004" s="8" t="str">
        <f aca="false">IF(T1004=0,"",IF(T1003=T1004,MAX(U1003,B1004),B1004))</f>
        <v/>
      </c>
      <c r="V1004" s="9" t="str">
        <f aca="false">IF(T1004=0,"",B1004/U1004-1)</f>
        <v/>
      </c>
      <c r="W1004" s="8" t="str">
        <f aca="false">IF(T1004=0,"",IF(T1003=T1004,MAX(W1003,F1004),F1004))</f>
        <v/>
      </c>
      <c r="X1004" s="9" t="str">
        <f aca="false">IF(T1004=0,"",F1004/W1004-1)</f>
        <v/>
      </c>
    </row>
    <row r="1005" customFormat="false" ht="15" hidden="false" customHeight="false" outlineLevel="0" collapsed="false">
      <c r="A1005" s="5" t="n">
        <v>44833</v>
      </c>
      <c r="B1005" s="6" t="n">
        <v>1333.64239392168</v>
      </c>
      <c r="C1005" s="7" t="n">
        <v>9.30790809</v>
      </c>
      <c r="D1005" s="0" t="n">
        <f aca="false">INT((ROW()-3)/30)</f>
        <v>33</v>
      </c>
      <c r="E1005" s="0" t="n">
        <f aca="false">2+30*D1005</f>
        <v>992</v>
      </c>
      <c r="F1005" s="8" t="n">
        <f aca="false">INDEX($F:$F,$E1005)*(2*B1005/INDEX($B:$B,$E1005)-C1005/INDEX($C:$C,$E1005))</f>
        <v>220.073706178171</v>
      </c>
      <c r="G1005" s="9" t="n">
        <f aca="false">B1005/B1004-1</f>
        <v>-0.00410291182524403</v>
      </c>
      <c r="H1005" s="9" t="n">
        <f aca="false">F1005/F1004-1</f>
        <v>-0.00684318525649619</v>
      </c>
      <c r="I1005" s="9" t="n">
        <f aca="false">LN(B1005/B1004)</f>
        <v>-0.00411135186169437</v>
      </c>
      <c r="J1005" s="9" t="n">
        <f aca="false">LN(F1005/F1004)</f>
        <v>-0.00686670722024683</v>
      </c>
      <c r="K1005" s="9" t="n">
        <f aca="false">F1005/F998-1</f>
        <v>-0.00790045968726427</v>
      </c>
      <c r="L1005" s="9" t="n">
        <f aca="false">F1005/F975-1</f>
        <v>-0.0389506195450364</v>
      </c>
      <c r="M1005" s="9" t="n">
        <f aca="false">B1005/B998-1</f>
        <v>0.00374293942781945</v>
      </c>
      <c r="N1005" s="9" t="n">
        <f aca="false">B1005/B975-1</f>
        <v>-0.128103431811692</v>
      </c>
      <c r="O1005" s="8" t="n">
        <f aca="false">MAX(O1004,F1005)</f>
        <v>236.237374266143</v>
      </c>
      <c r="P1005" s="9" t="n">
        <f aca="false">F1005/O1005-1</f>
        <v>-0.0684212992892583</v>
      </c>
      <c r="Q1005" s="8" t="n">
        <f aca="false">MAX(Q1004,B1005)</f>
        <v>4811.1564628872</v>
      </c>
      <c r="R1005" s="9" t="n">
        <f aca="false">B1005/Q1005-1</f>
        <v>-0.722802115414606</v>
      </c>
      <c r="S1005" s="9" t="n">
        <f aca="false">B1005/INDEX($B:$B,$E1005)-1</f>
        <v>-0.0674247700414262</v>
      </c>
      <c r="T1005" s="0" t="n">
        <f aca="false">IF(AND($A1005&gt;=CrashTest!$B$3,$A1005&lt;=CrashTest!$C$3),1,IF(AND($A1005&gt;=CrashTest!$B$4,$A1005&lt;=CrashTest!$C$4),2,IF(AND($A1005&gt;=CrashTest!$B$5,$A1005&lt;=CrashTest!$C$5),3,IF(AND($A1005&gt;=CrashTest!$B$6,$A1005&lt;=CrashTest!$C$6),4,IF(AND($A1005&gt;=CrashTest!$B$7,$A1005&lt;=CrashTest!$C$7),5,0)))))</f>
        <v>0</v>
      </c>
      <c r="U1005" s="8" t="str">
        <f aca="false">IF(T1005=0,"",IF(T1004=T1005,MAX(U1004,B1005),B1005))</f>
        <v/>
      </c>
      <c r="V1005" s="9" t="str">
        <f aca="false">IF(T1005=0,"",B1005/U1005-1)</f>
        <v/>
      </c>
      <c r="W1005" s="8" t="str">
        <f aca="false">IF(T1005=0,"",IF(T1004=T1005,MAX(W1004,F1005),F1005))</f>
        <v/>
      </c>
      <c r="X1005" s="9" t="str">
        <f aca="false">IF(T1005=0,"",F1005/W1005-1)</f>
        <v/>
      </c>
    </row>
    <row r="1006" customFormat="false" ht="15" hidden="false" customHeight="false" outlineLevel="0" collapsed="false">
      <c r="A1006" s="5" t="n">
        <v>44834</v>
      </c>
      <c r="B1006" s="6" t="n">
        <v>1327.0759956166</v>
      </c>
      <c r="C1006" s="7" t="n">
        <v>9.218187049</v>
      </c>
      <c r="D1006" s="0" t="n">
        <f aca="false">INT((ROW()-3)/30)</f>
        <v>33</v>
      </c>
      <c r="E1006" s="0" t="n">
        <f aca="false">2+30*D1006</f>
        <v>992</v>
      </c>
      <c r="F1006" s="8" t="n">
        <f aca="false">INDEX($F:$F,$E1006)*(2*B1006/INDEX($B:$B,$E1006)-C1006/INDEX($C:$C,$E1006))</f>
        <v>219.911659390047</v>
      </c>
      <c r="G1006" s="9" t="n">
        <f aca="false">B1006/B1005-1</f>
        <v>-0.00492365744745926</v>
      </c>
      <c r="H1006" s="9" t="n">
        <f aca="false">F1006/F1005-1</f>
        <v>-0.000736329618555187</v>
      </c>
      <c r="I1006" s="9" t="n">
        <f aca="false">LN(B1006/B1005)</f>
        <v>-0.00493581858338932</v>
      </c>
      <c r="J1006" s="9" t="n">
        <f aca="false">LN(F1006/F1005)</f>
        <v>-0.00073660084235702</v>
      </c>
      <c r="K1006" s="9" t="n">
        <f aca="false">F1006/F999-1</f>
        <v>-0.0107722046506479</v>
      </c>
      <c r="L1006" s="9" t="n">
        <f aca="false">F1006/F976-1</f>
        <v>-0.0332603544520178</v>
      </c>
      <c r="M1006" s="9" t="n">
        <f aca="false">B1006/B999-1</f>
        <v>-0.00291447667936129</v>
      </c>
      <c r="N1006" s="9" t="n">
        <f aca="false">B1006/B976-1</f>
        <v>-0.144776048731716</v>
      </c>
      <c r="O1006" s="8" t="n">
        <f aca="false">MAX(O1005,F1006)</f>
        <v>236.237374266143</v>
      </c>
      <c r="P1006" s="9" t="n">
        <f aca="false">F1006/O1006-1</f>
        <v>-0.0691072482786068</v>
      </c>
      <c r="Q1006" s="8" t="n">
        <f aca="false">MAX(Q1005,B1006)</f>
        <v>4811.1564628872</v>
      </c>
      <c r="R1006" s="9" t="n">
        <f aca="false">B1006/Q1006-1</f>
        <v>-0.724166942843465</v>
      </c>
      <c r="S1006" s="9" t="n">
        <f aca="false">B1006/INDEX($B:$B,$E1006)-1</f>
        <v>-0.0720164510177279</v>
      </c>
      <c r="T1006" s="0" t="n">
        <f aca="false">IF(AND($A1006&gt;=CrashTest!$B$3,$A1006&lt;=CrashTest!$C$3),1,IF(AND($A1006&gt;=CrashTest!$B$4,$A1006&lt;=CrashTest!$C$4),2,IF(AND($A1006&gt;=CrashTest!$B$5,$A1006&lt;=CrashTest!$C$5),3,IF(AND($A1006&gt;=CrashTest!$B$6,$A1006&lt;=CrashTest!$C$6),4,IF(AND($A1006&gt;=CrashTest!$B$7,$A1006&lt;=CrashTest!$C$7),5,0)))))</f>
        <v>0</v>
      </c>
      <c r="U1006" s="8" t="str">
        <f aca="false">IF(T1006=0,"",IF(T1005=T1006,MAX(U1005,B1006),B1006))</f>
        <v/>
      </c>
      <c r="V1006" s="9" t="str">
        <f aca="false">IF(T1006=0,"",B1006/U1006-1)</f>
        <v/>
      </c>
      <c r="W1006" s="8" t="str">
        <f aca="false">IF(T1006=0,"",IF(T1005=T1006,MAX(W1005,F1006),F1006))</f>
        <v/>
      </c>
      <c r="X1006" s="9" t="str">
        <f aca="false">IF(T1006=0,"",F1006/W1006-1)</f>
        <v/>
      </c>
    </row>
    <row r="1007" customFormat="false" ht="15" hidden="false" customHeight="false" outlineLevel="0" collapsed="false">
      <c r="A1007" s="5" t="n">
        <v>44835</v>
      </c>
      <c r="B1007" s="6" t="n">
        <v>1311.22253331385</v>
      </c>
      <c r="C1007" s="7" t="n">
        <v>9.009796939</v>
      </c>
      <c r="D1007" s="0" t="n">
        <f aca="false">INT((ROW()-3)/30)</f>
        <v>33</v>
      </c>
      <c r="E1007" s="0" t="n">
        <f aca="false">2+30*D1007</f>
        <v>992</v>
      </c>
      <c r="F1007" s="8" t="n">
        <f aca="false">INDEX($F:$F,$E1007)*(2*B1007/INDEX($B:$B,$E1007)-C1007/INDEX($C:$C,$E1007))</f>
        <v>219.347713924963</v>
      </c>
      <c r="G1007" s="9" t="n">
        <f aca="false">B1007/B1006-1</f>
        <v>-0.0119461600956652</v>
      </c>
      <c r="H1007" s="9" t="n">
        <f aca="false">F1007/F1006-1</f>
        <v>-0.00256441821524056</v>
      </c>
      <c r="I1007" s="9" t="n">
        <f aca="false">LN(B1007/B1006)</f>
        <v>-0.0120180888887057</v>
      </c>
      <c r="J1007" s="9" t="n">
        <f aca="false">LN(F1007/F1006)</f>
        <v>-0.0025677119678764</v>
      </c>
      <c r="K1007" s="9" t="n">
        <f aca="false">F1007/F1000-1</f>
        <v>-0.00569592615500147</v>
      </c>
      <c r="L1007" s="9" t="n">
        <f aca="false">F1007/F977-1</f>
        <v>-0.0403972548278304</v>
      </c>
      <c r="M1007" s="9" t="n">
        <f aca="false">B1007/B1000-1</f>
        <v>-0.00439284609020496</v>
      </c>
      <c r="N1007" s="9" t="n">
        <f aca="false">B1007/B977-1</f>
        <v>-0.173433843755821</v>
      </c>
      <c r="O1007" s="8" t="n">
        <f aca="false">MAX(O1006,F1007)</f>
        <v>236.237374266143</v>
      </c>
      <c r="P1007" s="9" t="n">
        <f aca="false">F1007/O1007-1</f>
        <v>-0.0714944466075566</v>
      </c>
      <c r="Q1007" s="8" t="n">
        <f aca="false">MAX(Q1006,B1007)</f>
        <v>4811.1564628872</v>
      </c>
      <c r="R1007" s="9" t="n">
        <f aca="false">B1007/Q1007-1</f>
        <v>-0.727462088703933</v>
      </c>
      <c r="S1007" s="9" t="n">
        <f aca="false">B1007/INDEX($B:$B,$E1007)-1</f>
        <v>-0.0831022910600137</v>
      </c>
      <c r="T1007" s="0" t="n">
        <f aca="false">IF(AND($A1007&gt;=CrashTest!$B$3,$A1007&lt;=CrashTest!$C$3),1,IF(AND($A1007&gt;=CrashTest!$B$4,$A1007&lt;=CrashTest!$C$4),2,IF(AND($A1007&gt;=CrashTest!$B$5,$A1007&lt;=CrashTest!$C$5),3,IF(AND($A1007&gt;=CrashTest!$B$6,$A1007&lt;=CrashTest!$C$6),4,IF(AND($A1007&gt;=CrashTest!$B$7,$A1007&lt;=CrashTest!$C$7),5,0)))))</f>
        <v>0</v>
      </c>
      <c r="U1007" s="8" t="str">
        <f aca="false">IF(T1007=0,"",IF(T1006=T1007,MAX(U1006,B1007),B1007))</f>
        <v/>
      </c>
      <c r="V1007" s="9" t="str">
        <f aca="false">IF(T1007=0,"",B1007/U1007-1)</f>
        <v/>
      </c>
      <c r="W1007" s="8" t="str">
        <f aca="false">IF(T1007=0,"",IF(T1006=T1007,MAX(W1006,F1007),F1007))</f>
        <v/>
      </c>
      <c r="X1007" s="9" t="str">
        <f aca="false">IF(T1007=0,"",F1007/W1007-1)</f>
        <v/>
      </c>
    </row>
    <row r="1008" customFormat="false" ht="15" hidden="false" customHeight="false" outlineLevel="0" collapsed="false">
      <c r="A1008" s="5" t="n">
        <v>44836</v>
      </c>
      <c r="B1008" s="6" t="n">
        <v>1276.55304675628</v>
      </c>
      <c r="C1008" s="7" t="n">
        <v>8.558431729</v>
      </c>
      <c r="D1008" s="0" t="n">
        <f aca="false">INT((ROW()-3)/30)</f>
        <v>33</v>
      </c>
      <c r="E1008" s="0" t="n">
        <f aca="false">2+30*D1008</f>
        <v>992</v>
      </c>
      <c r="F1008" s="8" t="n">
        <f aca="false">INDEX($F:$F,$E1008)*(2*B1008/INDEX($B:$B,$E1008)-C1008/INDEX($C:$C,$E1008))</f>
        <v>218.022957465928</v>
      </c>
      <c r="G1008" s="9" t="n">
        <f aca="false">B1008/B1007-1</f>
        <v>-0.0264405817294412</v>
      </c>
      <c r="H1008" s="9" t="n">
        <f aca="false">F1008/F1007-1</f>
        <v>-0.00603952708387212</v>
      </c>
      <c r="I1008" s="9" t="n">
        <f aca="false">LN(B1008/B1007)</f>
        <v>-0.0267964203154253</v>
      </c>
      <c r="J1008" s="9" t="n">
        <f aca="false">LN(F1008/F1007)</f>
        <v>-0.00605783879417831</v>
      </c>
      <c r="K1008" s="9" t="n">
        <f aca="false">F1008/F1001-1</f>
        <v>-0.00806459389206138</v>
      </c>
      <c r="L1008" s="9" t="n">
        <f aca="false">F1008/F978-1</f>
        <v>-0.0448615893532951</v>
      </c>
      <c r="M1008" s="9" t="n">
        <f aca="false">B1008/B1001-1</f>
        <v>-0.0139013636937554</v>
      </c>
      <c r="N1008" s="9" t="n">
        <f aca="false">B1008/B978-1</f>
        <v>-0.190310635448863</v>
      </c>
      <c r="O1008" s="8" t="n">
        <f aca="false">MAX(O1007,F1008)</f>
        <v>236.237374266143</v>
      </c>
      <c r="P1008" s="9" t="n">
        <f aca="false">F1008/O1008-1</f>
        <v>-0.0771021810447958</v>
      </c>
      <c r="Q1008" s="8" t="n">
        <f aca="false">MAX(Q1007,B1008)</f>
        <v>4811.1564628872</v>
      </c>
      <c r="R1008" s="9" t="n">
        <f aca="false">B1008/Q1008-1</f>
        <v>-0.734668149621928</v>
      </c>
      <c r="S1008" s="9" t="n">
        <f aca="false">B1008/INDEX($B:$B,$E1008)-1</f>
        <v>-0.107345599870779</v>
      </c>
      <c r="T1008" s="0" t="n">
        <f aca="false">IF(AND($A1008&gt;=CrashTest!$B$3,$A1008&lt;=CrashTest!$C$3),1,IF(AND($A1008&gt;=CrashTest!$B$4,$A1008&lt;=CrashTest!$C$4),2,IF(AND($A1008&gt;=CrashTest!$B$5,$A1008&lt;=CrashTest!$C$5),3,IF(AND($A1008&gt;=CrashTest!$B$6,$A1008&lt;=CrashTest!$C$6),4,IF(AND($A1008&gt;=CrashTest!$B$7,$A1008&lt;=CrashTest!$C$7),5,0)))))</f>
        <v>0</v>
      </c>
      <c r="U1008" s="8" t="str">
        <f aca="false">IF(T1008=0,"",IF(T1007=T1008,MAX(U1007,B1008),B1008))</f>
        <v/>
      </c>
      <c r="V1008" s="9" t="str">
        <f aca="false">IF(T1008=0,"",B1008/U1008-1)</f>
        <v/>
      </c>
      <c r="W1008" s="8" t="str">
        <f aca="false">IF(T1008=0,"",IF(T1007=T1008,MAX(W1007,F1008),F1008))</f>
        <v/>
      </c>
      <c r="X1008" s="9" t="str">
        <f aca="false">IF(T1008=0,"",F1008/W1008-1)</f>
        <v/>
      </c>
    </row>
    <row r="1009" customFormat="false" ht="15" hidden="false" customHeight="false" outlineLevel="0" collapsed="false">
      <c r="A1009" s="5" t="n">
        <v>44837</v>
      </c>
      <c r="B1009" s="6" t="n">
        <v>1324.40998334307</v>
      </c>
      <c r="C1009" s="7" t="n">
        <v>9.177620818</v>
      </c>
      <c r="D1009" s="0" t="n">
        <f aca="false">INT((ROW()-3)/30)</f>
        <v>33</v>
      </c>
      <c r="E1009" s="0" t="n">
        <f aca="false">2+30*D1009</f>
        <v>992</v>
      </c>
      <c r="F1009" s="8" t="n">
        <f aca="false">INDEX($F:$F,$E1009)*(2*B1009/INDEX($B:$B,$E1009)-C1009/INDEX($C:$C,$E1009))</f>
        <v>219.932760549909</v>
      </c>
      <c r="G1009" s="9" t="n">
        <f aca="false">B1009/B1008-1</f>
        <v>0.0374891875495456</v>
      </c>
      <c r="H1009" s="9" t="n">
        <f aca="false">F1009/F1008-1</f>
        <v>0.00875964213208591</v>
      </c>
      <c r="I1009" s="9" t="n">
        <f aca="false">LN(B1009/B1008)</f>
        <v>0.0368035514294184</v>
      </c>
      <c r="J1009" s="9" t="n">
        <f aca="false">LN(F1009/F1008)</f>
        <v>0.00872149905159183</v>
      </c>
      <c r="K1009" s="9" t="n">
        <f aca="false">F1009/F1002-1</f>
        <v>-0.00197150185986628</v>
      </c>
      <c r="L1009" s="9" t="n">
        <f aca="false">F1009/F979-1</f>
        <v>-0.028481989796056</v>
      </c>
      <c r="M1009" s="9" t="n">
        <f aca="false">B1009/B1002-1</f>
        <v>-0.00747664133115611</v>
      </c>
      <c r="N1009" s="9" t="n">
        <f aca="false">B1009/B979-1</f>
        <v>-0.148320261988124</v>
      </c>
      <c r="O1009" s="8" t="n">
        <f aca="false">MAX(O1008,F1009)</f>
        <v>236.237374266143</v>
      </c>
      <c r="P1009" s="9" t="n">
        <f aca="false">F1009/O1009-1</f>
        <v>-0.0690179264262657</v>
      </c>
      <c r="Q1009" s="8" t="n">
        <f aca="false">MAX(Q1008,B1009)</f>
        <v>4811.1564628872</v>
      </c>
      <c r="R1009" s="9" t="n">
        <f aca="false">B1009/Q1009-1</f>
        <v>-0.724721074120237</v>
      </c>
      <c r="S1009" s="9" t="n">
        <f aca="false">B1009/INDEX($B:$B,$E1009)-1</f>
        <v>-0.0738807116474073</v>
      </c>
      <c r="T1009" s="0" t="n">
        <f aca="false">IF(AND($A1009&gt;=CrashTest!$B$3,$A1009&lt;=CrashTest!$C$3),1,IF(AND($A1009&gt;=CrashTest!$B$4,$A1009&lt;=CrashTest!$C$4),2,IF(AND($A1009&gt;=CrashTest!$B$5,$A1009&lt;=CrashTest!$C$5),3,IF(AND($A1009&gt;=CrashTest!$B$6,$A1009&lt;=CrashTest!$C$6),4,IF(AND($A1009&gt;=CrashTest!$B$7,$A1009&lt;=CrashTest!$C$7),5,0)))))</f>
        <v>0</v>
      </c>
      <c r="U1009" s="8" t="str">
        <f aca="false">IF(T1009=0,"",IF(T1008=T1009,MAX(U1008,B1009),B1009))</f>
        <v/>
      </c>
      <c r="V1009" s="9" t="str">
        <f aca="false">IF(T1009=0,"",B1009/U1009-1)</f>
        <v/>
      </c>
      <c r="W1009" s="8" t="str">
        <f aca="false">IF(T1009=0,"",IF(T1008=T1009,MAX(W1008,F1009),F1009))</f>
        <v/>
      </c>
      <c r="X1009" s="9" t="str">
        <f aca="false">IF(T1009=0,"",F1009/W1009-1)</f>
        <v/>
      </c>
    </row>
    <row r="1010" customFormat="false" ht="15" hidden="false" customHeight="false" outlineLevel="0" collapsed="false">
      <c r="A1010" s="5" t="n">
        <v>44838</v>
      </c>
      <c r="B1010" s="6" t="n">
        <v>1362.84395236704</v>
      </c>
      <c r="C1010" s="7" t="n">
        <v>9.684064945</v>
      </c>
      <c r="D1010" s="0" t="n">
        <f aca="false">INT((ROW()-3)/30)</f>
        <v>33</v>
      </c>
      <c r="E1010" s="0" t="n">
        <f aca="false">2+30*D1010</f>
        <v>992</v>
      </c>
      <c r="F1010" s="8" t="n">
        <f aca="false">INDEX($F:$F,$E1010)*(2*B1010/INDEX($B:$B,$E1010)-C1010/INDEX($C:$C,$E1010))</f>
        <v>221.273946895395</v>
      </c>
      <c r="G1010" s="9" t="n">
        <f aca="false">B1010/B1009-1</f>
        <v>0.0290196914153087</v>
      </c>
      <c r="H1010" s="9" t="n">
        <f aca="false">F1010/F1009-1</f>
        <v>0.00609816537624153</v>
      </c>
      <c r="I1010" s="9" t="n">
        <f aca="false">LN(B1010/B1009)</f>
        <v>0.0286065931268388</v>
      </c>
      <c r="J1010" s="9" t="n">
        <f aca="false">LN(F1010/F1009)</f>
        <v>0.00607964681379938</v>
      </c>
      <c r="K1010" s="9" t="n">
        <f aca="false">F1010/F1003-1</f>
        <v>-0.00123833723788158</v>
      </c>
      <c r="L1010" s="9" t="n">
        <f aca="false">F1010/F980-1</f>
        <v>-0.0224933282205544</v>
      </c>
      <c r="M1010" s="9" t="n">
        <f aca="false">B1010/B1003-1</f>
        <v>0.0242905758757475</v>
      </c>
      <c r="N1010" s="9" t="n">
        <f aca="false">B1010/B980-1</f>
        <v>-0.135267804472614</v>
      </c>
      <c r="O1010" s="8" t="n">
        <f aca="false">MAX(O1009,F1010)</f>
        <v>236.237374266143</v>
      </c>
      <c r="P1010" s="9" t="n">
        <f aca="false">F1010/O1010-1</f>
        <v>-0.0633406437792969</v>
      </c>
      <c r="Q1010" s="8" t="n">
        <f aca="false">MAX(Q1009,B1010)</f>
        <v>4811.1564628872</v>
      </c>
      <c r="R1010" s="9" t="n">
        <f aca="false">B1010/Q1010-1</f>
        <v>-0.716732564638068</v>
      </c>
      <c r="S1010" s="9" t="n">
        <f aca="false">B1010/INDEX($B:$B,$E1010)-1</f>
        <v>-0.0470050156856499</v>
      </c>
      <c r="T1010" s="0" t="n">
        <f aca="false">IF(AND($A1010&gt;=CrashTest!$B$3,$A1010&lt;=CrashTest!$C$3),1,IF(AND($A1010&gt;=CrashTest!$B$4,$A1010&lt;=CrashTest!$C$4),2,IF(AND($A1010&gt;=CrashTest!$B$5,$A1010&lt;=CrashTest!$C$5),3,IF(AND($A1010&gt;=CrashTest!$B$6,$A1010&lt;=CrashTest!$C$6),4,IF(AND($A1010&gt;=CrashTest!$B$7,$A1010&lt;=CrashTest!$C$7),5,0)))))</f>
        <v>0</v>
      </c>
      <c r="U1010" s="8" t="str">
        <f aca="false">IF(T1010=0,"",IF(T1009=T1010,MAX(U1009,B1010),B1010))</f>
        <v/>
      </c>
      <c r="V1010" s="9" t="str">
        <f aca="false">IF(T1010=0,"",B1010/U1010-1)</f>
        <v/>
      </c>
      <c r="W1010" s="8" t="str">
        <f aca="false">IF(T1010=0,"",IF(T1009=T1010,MAX(W1009,F1010),F1010))</f>
        <v/>
      </c>
      <c r="X1010" s="9" t="str">
        <f aca="false">IF(T1010=0,"",F1010/W1010-1)</f>
        <v/>
      </c>
    </row>
    <row r="1011" customFormat="false" ht="15" hidden="false" customHeight="false" outlineLevel="0" collapsed="false">
      <c r="A1011" s="5" t="n">
        <v>44839</v>
      </c>
      <c r="B1011" s="6" t="n">
        <v>1352.55720689655</v>
      </c>
      <c r="C1011" s="7" t="n">
        <v>9.570328704</v>
      </c>
      <c r="D1011" s="0" t="n">
        <f aca="false">INT((ROW()-3)/30)</f>
        <v>33</v>
      </c>
      <c r="E1011" s="0" t="n">
        <f aca="false">2+30*D1011</f>
        <v>992</v>
      </c>
      <c r="F1011" s="8" t="n">
        <f aca="false">INDEX($F:$F,$E1011)*(2*B1011/INDEX($B:$B,$E1011)-C1011/INDEX($C:$C,$E1011))</f>
        <v>220.457033302815</v>
      </c>
      <c r="G1011" s="9" t="n">
        <f aca="false">B1011/B1010-1</f>
        <v>-0.00754799949959306</v>
      </c>
      <c r="H1011" s="9" t="n">
        <f aca="false">F1011/F1010-1</f>
        <v>-0.00369186523782916</v>
      </c>
      <c r="I1011" s="9" t="n">
        <f aca="false">LN(B1011/B1010)</f>
        <v>-0.00757662980649593</v>
      </c>
      <c r="J1011" s="9" t="n">
        <f aca="false">LN(F1011/F1010)</f>
        <v>-0.00369869699209034</v>
      </c>
      <c r="K1011" s="9" t="n">
        <f aca="false">F1011/F1004-1</f>
        <v>-0.00511329233685887</v>
      </c>
      <c r="L1011" s="9" t="n">
        <f aca="false">F1011/F981-1</f>
        <v>-0.0271851276258042</v>
      </c>
      <c r="M1011" s="9" t="n">
        <f aca="false">B1011/B1004-1</f>
        <v>0.0100217195233823</v>
      </c>
      <c r="N1011" s="9" t="n">
        <f aca="false">B1011/B981-1</f>
        <v>-0.161496557017423</v>
      </c>
      <c r="O1011" s="8" t="n">
        <f aca="false">MAX(O1010,F1011)</f>
        <v>236.237374266143</v>
      </c>
      <c r="P1011" s="9" t="n">
        <f aca="false">F1011/O1011-1</f>
        <v>-0.0667986638962156</v>
      </c>
      <c r="Q1011" s="8" t="n">
        <f aca="false">MAX(Q1010,B1011)</f>
        <v>4811.1564628872</v>
      </c>
      <c r="R1011" s="9" t="n">
        <f aca="false">B1011/Q1011-1</f>
        <v>-0.718870667098431</v>
      </c>
      <c r="S1011" s="9" t="n">
        <f aca="false">B1011/INDEX($B:$B,$E1011)-1</f>
        <v>-0.0541982213503693</v>
      </c>
      <c r="T1011" s="0" t="n">
        <f aca="false">IF(AND($A1011&gt;=CrashTest!$B$3,$A1011&lt;=CrashTest!$C$3),1,IF(AND($A1011&gt;=CrashTest!$B$4,$A1011&lt;=CrashTest!$C$4),2,IF(AND($A1011&gt;=CrashTest!$B$5,$A1011&lt;=CrashTest!$C$5),3,IF(AND($A1011&gt;=CrashTest!$B$6,$A1011&lt;=CrashTest!$C$6),4,IF(AND($A1011&gt;=CrashTest!$B$7,$A1011&lt;=CrashTest!$C$7),5,0)))))</f>
        <v>0</v>
      </c>
      <c r="U1011" s="8" t="str">
        <f aca="false">IF(T1011=0,"",IF(T1010=T1011,MAX(U1010,B1011),B1011))</f>
        <v/>
      </c>
      <c r="V1011" s="9" t="str">
        <f aca="false">IF(T1011=0,"",B1011/U1011-1)</f>
        <v/>
      </c>
      <c r="W1011" s="8" t="str">
        <f aca="false">IF(T1011=0,"",IF(T1010=T1011,MAX(W1010,F1011),F1011))</f>
        <v/>
      </c>
      <c r="X1011" s="9" t="str">
        <f aca="false">IF(T1011=0,"",F1011/W1011-1)</f>
        <v/>
      </c>
    </row>
    <row r="1012" customFormat="false" ht="15" hidden="false" customHeight="false" outlineLevel="0" collapsed="false">
      <c r="A1012" s="5" t="n">
        <v>44840</v>
      </c>
      <c r="B1012" s="6" t="n">
        <v>1351.3537402104</v>
      </c>
      <c r="C1012" s="7" t="n">
        <v>9.578299416</v>
      </c>
      <c r="D1012" s="0" t="n">
        <f aca="false">INT((ROW()-3)/30)</f>
        <v>33</v>
      </c>
      <c r="E1012" s="0" t="n">
        <f aca="false">2+30*D1012</f>
        <v>992</v>
      </c>
      <c r="F1012" s="8" t="n">
        <f aca="false">INDEX($F:$F,$E1012)*(2*B1012/INDEX($B:$B,$E1012)-C1012/INDEX($C:$C,$E1012))</f>
        <v>219.914748552978</v>
      </c>
      <c r="G1012" s="9" t="n">
        <f aca="false">B1012/B1011-1</f>
        <v>-0.000889771375298332</v>
      </c>
      <c r="H1012" s="9" t="n">
        <f aca="false">F1012/F1011-1</f>
        <v>-0.00245982059049144</v>
      </c>
      <c r="I1012" s="9" t="n">
        <f aca="false">LN(B1012/B1011)</f>
        <v>-0.000890167456813907</v>
      </c>
      <c r="J1012" s="9" t="n">
        <f aca="false">LN(F1012/F1011)</f>
        <v>-0.00246285091955735</v>
      </c>
      <c r="K1012" s="9" t="n">
        <f aca="false">F1012/F1005-1</f>
        <v>-0.000722292671640146</v>
      </c>
      <c r="L1012" s="9" t="n">
        <f aca="false">F1012/F982-1</f>
        <v>-0.0377663119387394</v>
      </c>
      <c r="M1012" s="9" t="n">
        <f aca="false">B1012/B1005-1</f>
        <v>0.0132804313730899</v>
      </c>
      <c r="N1012" s="9" t="n">
        <f aca="false">B1012/B982-1</f>
        <v>-0.136898716610693</v>
      </c>
      <c r="O1012" s="8" t="n">
        <f aca="false">MAX(O1011,F1012)</f>
        <v>236.237374266143</v>
      </c>
      <c r="P1012" s="9" t="n">
        <f aca="false">F1012/O1012-1</f>
        <v>-0.0690941717578377</v>
      </c>
      <c r="Q1012" s="8" t="n">
        <f aca="false">MAX(Q1011,B1012)</f>
        <v>4811.1564628872</v>
      </c>
      <c r="R1012" s="9" t="n">
        <f aca="false">B1012/Q1012-1</f>
        <v>-0.719120807931604</v>
      </c>
      <c r="S1012" s="9" t="n">
        <f aca="false">B1012/INDEX($B:$B,$E1012)-1</f>
        <v>-0.0550397686997181</v>
      </c>
      <c r="T1012" s="0" t="n">
        <f aca="false">IF(AND($A1012&gt;=CrashTest!$B$3,$A1012&lt;=CrashTest!$C$3),1,IF(AND($A1012&gt;=CrashTest!$B$4,$A1012&lt;=CrashTest!$C$4),2,IF(AND($A1012&gt;=CrashTest!$B$5,$A1012&lt;=CrashTest!$C$5),3,IF(AND($A1012&gt;=CrashTest!$B$6,$A1012&lt;=CrashTest!$C$6),4,IF(AND($A1012&gt;=CrashTest!$B$7,$A1012&lt;=CrashTest!$C$7),5,0)))))</f>
        <v>0</v>
      </c>
      <c r="U1012" s="8" t="str">
        <f aca="false">IF(T1012=0,"",IF(T1011=T1012,MAX(U1011,B1012),B1012))</f>
        <v/>
      </c>
      <c r="V1012" s="9" t="str">
        <f aca="false">IF(T1012=0,"",B1012/U1012-1)</f>
        <v/>
      </c>
      <c r="W1012" s="8" t="str">
        <f aca="false">IF(T1012=0,"",IF(T1011=T1012,MAX(W1011,F1012),F1012))</f>
        <v/>
      </c>
      <c r="X1012" s="9" t="str">
        <f aca="false">IF(T1012=0,"",F1012/W1012-1)</f>
        <v/>
      </c>
    </row>
    <row r="1013" customFormat="false" ht="15" hidden="false" customHeight="false" outlineLevel="0" collapsed="false">
      <c r="A1013" s="5" t="n">
        <v>44841</v>
      </c>
      <c r="B1013" s="6" t="n">
        <v>1332.54090561075</v>
      </c>
      <c r="C1013" s="7" t="n">
        <v>9.330202887</v>
      </c>
      <c r="D1013" s="0" t="n">
        <f aca="false">INT((ROW()-3)/30)</f>
        <v>33</v>
      </c>
      <c r="E1013" s="0" t="n">
        <f aca="false">2+30*D1013</f>
        <v>992</v>
      </c>
      <c r="F1013" s="8" t="n">
        <f aca="false">INDEX($F:$F,$E1013)*(2*B1013/INDEX($B:$B,$E1013)-C1013/INDEX($C:$C,$E1013))</f>
        <v>219.262456431814</v>
      </c>
      <c r="G1013" s="9" t="n">
        <f aca="false">B1013/B1012-1</f>
        <v>-0.0139214729939777</v>
      </c>
      <c r="H1013" s="9" t="n">
        <f aca="false">F1013/F1012-1</f>
        <v>-0.00296611357562793</v>
      </c>
      <c r="I1013" s="9" t="n">
        <f aca="false">LN(B1013/B1012)</f>
        <v>-0.0140192855568195</v>
      </c>
      <c r="J1013" s="9" t="n">
        <f aca="false">LN(F1013/F1012)</f>
        <v>-0.00297052120835025</v>
      </c>
      <c r="K1013" s="9" t="n">
        <f aca="false">F1013/F1006-1</f>
        <v>-0.00295210795113554</v>
      </c>
      <c r="L1013" s="9" t="n">
        <f aca="false">F1013/F983-1</f>
        <v>-0.0449596249367122</v>
      </c>
      <c r="M1013" s="9" t="n">
        <f aca="false">B1013/B1006-1</f>
        <v>0.00411800832220677</v>
      </c>
      <c r="N1013" s="9" t="n">
        <f aca="false">B1013/B983-1</f>
        <v>-0.184435162216144</v>
      </c>
      <c r="O1013" s="8" t="n">
        <f aca="false">MAX(O1012,F1013)</f>
        <v>236.237374266143</v>
      </c>
      <c r="P1013" s="9" t="n">
        <f aca="false">F1013/O1013-1</f>
        <v>-0.071855344172618</v>
      </c>
      <c r="Q1013" s="8" t="n">
        <f aca="false">MAX(Q1012,B1013)</f>
        <v>4811.1564628872</v>
      </c>
      <c r="R1013" s="9" t="n">
        <f aca="false">B1013/Q1013-1</f>
        <v>-0.723031060018554</v>
      </c>
      <c r="S1013" s="9" t="n">
        <f aca="false">B1013/INDEX($B:$B,$E1013)-1</f>
        <v>-0.0681950070401478</v>
      </c>
      <c r="T1013" s="0" t="n">
        <f aca="false">IF(AND($A1013&gt;=CrashTest!$B$3,$A1013&lt;=CrashTest!$C$3),1,IF(AND($A1013&gt;=CrashTest!$B$4,$A1013&lt;=CrashTest!$C$4),2,IF(AND($A1013&gt;=CrashTest!$B$5,$A1013&lt;=CrashTest!$C$5),3,IF(AND($A1013&gt;=CrashTest!$B$6,$A1013&lt;=CrashTest!$C$6),4,IF(AND($A1013&gt;=CrashTest!$B$7,$A1013&lt;=CrashTest!$C$7),5,0)))))</f>
        <v>0</v>
      </c>
      <c r="U1013" s="8" t="str">
        <f aca="false">IF(T1013=0,"",IF(T1012=T1013,MAX(U1012,B1013),B1013))</f>
        <v/>
      </c>
      <c r="V1013" s="9" t="str">
        <f aca="false">IF(T1013=0,"",B1013/U1013-1)</f>
        <v/>
      </c>
      <c r="W1013" s="8" t="str">
        <f aca="false">IF(T1013=0,"",IF(T1012=T1013,MAX(W1012,F1013),F1013))</f>
        <v/>
      </c>
      <c r="X1013" s="9" t="str">
        <f aca="false">IF(T1013=0,"",F1013/W1013-1)</f>
        <v/>
      </c>
    </row>
    <row r="1014" customFormat="false" ht="15" hidden="false" customHeight="false" outlineLevel="0" collapsed="false">
      <c r="A1014" s="5" t="n">
        <v>44842</v>
      </c>
      <c r="B1014" s="6" t="n">
        <v>1315.45911864407</v>
      </c>
      <c r="C1014" s="7" t="n">
        <v>9.147838258</v>
      </c>
      <c r="D1014" s="0" t="n">
        <f aca="false">INT((ROW()-3)/30)</f>
        <v>33</v>
      </c>
      <c r="E1014" s="0" t="n">
        <f aca="false">2+30*D1014</f>
        <v>992</v>
      </c>
      <c r="F1014" s="8" t="n">
        <f aca="false">INDEX($F:$F,$E1014)*(2*B1014/INDEX($B:$B,$E1014)-C1014/INDEX($C:$C,$E1014))</f>
        <v>217.769419269097</v>
      </c>
      <c r="G1014" s="9" t="n">
        <f aca="false">B1014/B1013-1</f>
        <v>-0.0128189587987552</v>
      </c>
      <c r="H1014" s="9" t="n">
        <f aca="false">F1014/F1013-1</f>
        <v>-0.00680936074061511</v>
      </c>
      <c r="I1014" s="9" t="n">
        <f aca="false">LN(B1014/B1013)</f>
        <v>-0.0129018306332885</v>
      </c>
      <c r="J1014" s="9" t="n">
        <f aca="false">LN(F1014/F1013)</f>
        <v>-0.0068326502219949</v>
      </c>
      <c r="K1014" s="9" t="n">
        <f aca="false">F1014/F1007-1</f>
        <v>-0.00719540052469703</v>
      </c>
      <c r="L1014" s="9" t="n">
        <f aca="false">F1014/F984-1</f>
        <v>-0.0434781141887576</v>
      </c>
      <c r="M1014" s="9" t="n">
        <f aca="false">B1014/B1007-1</f>
        <v>0.00323101931409986</v>
      </c>
      <c r="N1014" s="9" t="n">
        <f aca="false">B1014/B984-1</f>
        <v>-0.19522318007193</v>
      </c>
      <c r="O1014" s="8" t="n">
        <f aca="false">MAX(O1013,F1014)</f>
        <v>236.237374266143</v>
      </c>
      <c r="P1014" s="9" t="n">
        <f aca="false">F1014/O1014-1</f>
        <v>-0.0781754159536207</v>
      </c>
      <c r="Q1014" s="8" t="n">
        <f aca="false">MAX(Q1013,B1014)</f>
        <v>4811.1564628872</v>
      </c>
      <c r="R1014" s="9" t="n">
        <f aca="false">B1014/Q1014-1</f>
        <v>-0.726581513448711</v>
      </c>
      <c r="S1014" s="9" t="n">
        <f aca="false">B1014/INDEX($B:$B,$E1014)-1</f>
        <v>-0.0801397768533745</v>
      </c>
      <c r="T1014" s="0" t="n">
        <f aca="false">IF(AND($A1014&gt;=CrashTest!$B$3,$A1014&lt;=CrashTest!$C$3),1,IF(AND($A1014&gt;=CrashTest!$B$4,$A1014&lt;=CrashTest!$C$4),2,IF(AND($A1014&gt;=CrashTest!$B$5,$A1014&lt;=CrashTest!$C$5),3,IF(AND($A1014&gt;=CrashTest!$B$6,$A1014&lt;=CrashTest!$C$6),4,IF(AND($A1014&gt;=CrashTest!$B$7,$A1014&lt;=CrashTest!$C$7),5,0)))))</f>
        <v>0</v>
      </c>
      <c r="U1014" s="8" t="str">
        <f aca="false">IF(T1014=0,"",IF(T1013=T1014,MAX(U1013,B1014),B1014))</f>
        <v/>
      </c>
      <c r="V1014" s="9" t="str">
        <f aca="false">IF(T1014=0,"",B1014/U1014-1)</f>
        <v/>
      </c>
      <c r="W1014" s="8" t="str">
        <f aca="false">IF(T1014=0,"",IF(T1013=T1014,MAX(W1013,F1014),F1014))</f>
        <v/>
      </c>
      <c r="X1014" s="9" t="str">
        <f aca="false">IF(T1014=0,"",F1014/W1014-1)</f>
        <v/>
      </c>
    </row>
    <row r="1015" customFormat="false" ht="15" hidden="false" customHeight="false" outlineLevel="0" collapsed="false">
      <c r="A1015" s="5" t="n">
        <v>44843</v>
      </c>
      <c r="B1015" s="6" t="n">
        <v>1320.93465400351</v>
      </c>
      <c r="C1015" s="7" t="n">
        <v>9.278285556</v>
      </c>
      <c r="D1015" s="0" t="n">
        <f aca="false">INT((ROW()-3)/30)</f>
        <v>33</v>
      </c>
      <c r="E1015" s="0" t="n">
        <f aca="false">2+30*D1015</f>
        <v>992</v>
      </c>
      <c r="F1015" s="8" t="n">
        <f aca="false">INDEX($F:$F,$E1015)*(2*B1015/INDEX($B:$B,$E1015)-C1015/INDEX($C:$C,$E1015))</f>
        <v>216.736555471277</v>
      </c>
      <c r="G1015" s="9" t="n">
        <f aca="false">B1015/B1014-1</f>
        <v>0.00416245193927733</v>
      </c>
      <c r="H1015" s="9" t="n">
        <f aca="false">F1015/F1014-1</f>
        <v>-0.00474292396648635</v>
      </c>
      <c r="I1015" s="9" t="n">
        <f aca="false">LN(B1015/B1014)</f>
        <v>0.00415381290096132</v>
      </c>
      <c r="J1015" s="9" t="n">
        <f aca="false">LN(F1015/F1014)</f>
        <v>-0.00475420732189719</v>
      </c>
      <c r="K1015" s="9" t="n">
        <f aca="false">F1015/F1008-1</f>
        <v>-0.00590030522291107</v>
      </c>
      <c r="L1015" s="9" t="n">
        <f aca="false">F1015/F985-1</f>
        <v>-0.0578115300308401</v>
      </c>
      <c r="M1015" s="9" t="n">
        <f aca="false">B1015/B1008-1</f>
        <v>0.0347667551771576</v>
      </c>
      <c r="N1015" s="9" t="n">
        <f aca="false">B1015/B985-1</f>
        <v>-0.230907655535806</v>
      </c>
      <c r="O1015" s="8" t="n">
        <f aca="false">MAX(O1014,F1015)</f>
        <v>236.237374266143</v>
      </c>
      <c r="P1015" s="9" t="n">
        <f aca="false">F1015/O1015-1</f>
        <v>-0.0825475598661905</v>
      </c>
      <c r="Q1015" s="8" t="n">
        <f aca="false">MAX(Q1014,B1015)</f>
        <v>4811.1564628872</v>
      </c>
      <c r="R1015" s="9" t="n">
        <f aca="false">B1015/Q1015-1</f>
        <v>-0.725443422139132</v>
      </c>
      <c r="S1015" s="9" t="n">
        <f aca="false">B1015/INDEX($B:$B,$E1015)-1</f>
        <v>-0.0763109028836737</v>
      </c>
      <c r="T1015" s="0" t="n">
        <f aca="false">IF(AND($A1015&gt;=CrashTest!$B$3,$A1015&lt;=CrashTest!$C$3),1,IF(AND($A1015&gt;=CrashTest!$B$4,$A1015&lt;=CrashTest!$C$4),2,IF(AND($A1015&gt;=CrashTest!$B$5,$A1015&lt;=CrashTest!$C$5),3,IF(AND($A1015&gt;=CrashTest!$B$6,$A1015&lt;=CrashTest!$C$6),4,IF(AND($A1015&gt;=CrashTest!$B$7,$A1015&lt;=CrashTest!$C$7),5,0)))))</f>
        <v>0</v>
      </c>
      <c r="U1015" s="8" t="str">
        <f aca="false">IF(T1015=0,"",IF(T1014=T1015,MAX(U1014,B1015),B1015))</f>
        <v/>
      </c>
      <c r="V1015" s="9" t="str">
        <f aca="false">IF(T1015=0,"",B1015/U1015-1)</f>
        <v/>
      </c>
      <c r="W1015" s="8" t="str">
        <f aca="false">IF(T1015=0,"",IF(T1014=T1015,MAX(W1014,F1015),F1015))</f>
        <v/>
      </c>
      <c r="X1015" s="9" t="str">
        <f aca="false">IF(T1015=0,"",F1015/W1015-1)</f>
        <v/>
      </c>
    </row>
    <row r="1016" customFormat="false" ht="15" hidden="false" customHeight="false" outlineLevel="0" collapsed="false">
      <c r="A1016" s="5" t="n">
        <v>44844</v>
      </c>
      <c r="B1016" s="6" t="n">
        <v>1292.04924693162</v>
      </c>
      <c r="C1016" s="7" t="n">
        <v>8.873097028</v>
      </c>
      <c r="D1016" s="0" t="n">
        <f aca="false">INT((ROW()-3)/30)</f>
        <v>33</v>
      </c>
      <c r="E1016" s="0" t="n">
        <f aca="false">2+30*D1016</f>
        <v>992</v>
      </c>
      <c r="F1016" s="8" t="n">
        <f aca="false">INDEX($F:$F,$E1016)*(2*B1016/INDEX($B:$B,$E1016)-C1016/INDEX($C:$C,$E1016))</f>
        <v>216.244335466916</v>
      </c>
      <c r="G1016" s="9" t="n">
        <f aca="false">B1016/B1015-1</f>
        <v>-0.0218674004685574</v>
      </c>
      <c r="H1016" s="9" t="n">
        <f aca="false">F1016/F1015-1</f>
        <v>-0.00227105207652234</v>
      </c>
      <c r="I1016" s="9" t="n">
        <f aca="false">LN(B1016/B1015)</f>
        <v>-0.0221100357947865</v>
      </c>
      <c r="J1016" s="9" t="n">
        <f aca="false">LN(F1016/F1015)</f>
        <v>-0.00227363482640342</v>
      </c>
      <c r="K1016" s="9" t="n">
        <f aca="false">F1016/F1009-1</f>
        <v>-0.016770694251144</v>
      </c>
      <c r="L1016" s="9" t="n">
        <f aca="false">F1016/F986-1</f>
        <v>-0.0756877328626757</v>
      </c>
      <c r="M1016" s="9" t="n">
        <f aca="false">B1016/B1009-1</f>
        <v>-0.0244340776786998</v>
      </c>
      <c r="N1016" s="9" t="n">
        <f aca="false">B1016/B986-1</f>
        <v>-0.274031098430074</v>
      </c>
      <c r="O1016" s="8" t="n">
        <f aca="false">MAX(O1015,F1016)</f>
        <v>236.237374266143</v>
      </c>
      <c r="P1016" s="9" t="n">
        <f aca="false">F1016/O1016-1</f>
        <v>-0.0846311421354669</v>
      </c>
      <c r="Q1016" s="8" t="n">
        <f aca="false">MAX(Q1015,B1016)</f>
        <v>4811.1564628872</v>
      </c>
      <c r="R1016" s="9" t="n">
        <f aca="false">B1016/Q1016-1</f>
        <v>-0.731447260778492</v>
      </c>
      <c r="S1016" s="9" t="n">
        <f aca="false">B1016/INDEX($B:$B,$E1016)-1</f>
        <v>-0.0965095822787567</v>
      </c>
      <c r="T1016" s="0" t="n">
        <f aca="false">IF(AND($A1016&gt;=CrashTest!$B$3,$A1016&lt;=CrashTest!$C$3),1,IF(AND($A1016&gt;=CrashTest!$B$4,$A1016&lt;=CrashTest!$C$4),2,IF(AND($A1016&gt;=CrashTest!$B$5,$A1016&lt;=CrashTest!$C$5),3,IF(AND($A1016&gt;=CrashTest!$B$6,$A1016&lt;=CrashTest!$C$6),4,IF(AND($A1016&gt;=CrashTest!$B$7,$A1016&lt;=CrashTest!$C$7),5,0)))))</f>
        <v>0</v>
      </c>
      <c r="U1016" s="8" t="str">
        <f aca="false">IF(T1016=0,"",IF(T1015=T1016,MAX(U1015,B1016),B1016))</f>
        <v/>
      </c>
      <c r="V1016" s="9" t="str">
        <f aca="false">IF(T1016=0,"",B1016/U1016-1)</f>
        <v/>
      </c>
      <c r="W1016" s="8" t="str">
        <f aca="false">IF(T1016=0,"",IF(T1015=T1016,MAX(W1015,F1016),F1016))</f>
        <v/>
      </c>
      <c r="X1016" s="9" t="str">
        <f aca="false">IF(T1016=0,"",F1016/W1016-1)</f>
        <v/>
      </c>
    </row>
    <row r="1017" customFormat="false" ht="15" hidden="false" customHeight="false" outlineLevel="0" collapsed="false">
      <c r="A1017" s="5" t="n">
        <v>44845</v>
      </c>
      <c r="B1017" s="6" t="n">
        <v>1278.54329719462</v>
      </c>
      <c r="C1017" s="7" t="n">
        <v>8.769162259</v>
      </c>
      <c r="D1017" s="0" t="n">
        <f aca="false">INT((ROW()-3)/30)</f>
        <v>33</v>
      </c>
      <c r="E1017" s="0" t="n">
        <f aca="false">2+30*D1017</f>
        <v>992</v>
      </c>
      <c r="F1017" s="8" t="n">
        <f aca="false">INDEX($F:$F,$E1017)*(2*B1017/INDEX($B:$B,$E1017)-C1017/INDEX($C:$C,$E1017))</f>
        <v>214.218699596088</v>
      </c>
      <c r="G1017" s="9" t="n">
        <f aca="false">B1017/B1016-1</f>
        <v>-0.0104531230284559</v>
      </c>
      <c r="H1017" s="9" t="n">
        <f aca="false">F1017/F1016-1</f>
        <v>-0.00936734766464364</v>
      </c>
      <c r="I1017" s="9" t="n">
        <f aca="false">LN(B1017/B1016)</f>
        <v>-0.010508140658875</v>
      </c>
      <c r="J1017" s="9" t="n">
        <f aca="false">LN(F1017/F1016)</f>
        <v>-0.00941149719139352</v>
      </c>
      <c r="K1017" s="9" t="n">
        <f aca="false">F1017/F1010-1</f>
        <v>-0.0318846723633621</v>
      </c>
      <c r="L1017" s="9" t="n">
        <f aca="false">F1017/F987-1</f>
        <v>-0.0673988831539055</v>
      </c>
      <c r="M1017" s="9" t="n">
        <f aca="false">B1017/B1010-1</f>
        <v>-0.0618564253273483</v>
      </c>
      <c r="N1017" s="9" t="n">
        <f aca="false">B1017/B987-1</f>
        <v>-0.272918591240924</v>
      </c>
      <c r="O1017" s="8" t="n">
        <f aca="false">MAX(O1016,F1017)</f>
        <v>236.237374266143</v>
      </c>
      <c r="P1017" s="9" t="n">
        <f aca="false">F1017/O1017-1</f>
        <v>-0.0932057204684718</v>
      </c>
      <c r="Q1017" s="8" t="n">
        <f aca="false">MAX(Q1016,B1017)</f>
        <v>4811.1564628872</v>
      </c>
      <c r="R1017" s="9" t="n">
        <f aca="false">B1017/Q1017-1</f>
        <v>-0.734254475601203</v>
      </c>
      <c r="S1017" s="9" t="n">
        <f aca="false">B1017/INDEX($B:$B,$E1017)-1</f>
        <v>-0.105953878770228</v>
      </c>
      <c r="T1017" s="0" t="n">
        <f aca="false">IF(AND($A1017&gt;=CrashTest!$B$3,$A1017&lt;=CrashTest!$C$3),1,IF(AND($A1017&gt;=CrashTest!$B$4,$A1017&lt;=CrashTest!$C$4),2,IF(AND($A1017&gt;=CrashTest!$B$5,$A1017&lt;=CrashTest!$C$5),3,IF(AND($A1017&gt;=CrashTest!$B$6,$A1017&lt;=CrashTest!$C$6),4,IF(AND($A1017&gt;=CrashTest!$B$7,$A1017&lt;=CrashTest!$C$7),5,0)))))</f>
        <v>0</v>
      </c>
      <c r="U1017" s="8" t="str">
        <f aca="false">IF(T1017=0,"",IF(T1016=T1017,MAX(U1016,B1017),B1017))</f>
        <v/>
      </c>
      <c r="V1017" s="9" t="str">
        <f aca="false">IF(T1017=0,"",B1017/U1017-1)</f>
        <v/>
      </c>
      <c r="W1017" s="8" t="str">
        <f aca="false">IF(T1017=0,"",IF(T1016=T1017,MAX(W1016,F1017),F1017))</f>
        <v/>
      </c>
      <c r="X1017" s="9" t="str">
        <f aca="false">IF(T1017=0,"",F1017/W1017-1)</f>
        <v/>
      </c>
    </row>
    <row r="1018" customFormat="false" ht="15" hidden="false" customHeight="false" outlineLevel="0" collapsed="false">
      <c r="A1018" s="5" t="n">
        <v>44846</v>
      </c>
      <c r="B1018" s="6" t="n">
        <v>1294.63398918761</v>
      </c>
      <c r="C1018" s="7" t="n">
        <v>8.992155604</v>
      </c>
      <c r="D1018" s="0" t="n">
        <f aca="false">INT((ROW()-3)/30)</f>
        <v>33</v>
      </c>
      <c r="E1018" s="0" t="n">
        <f aca="false">2+30*D1018</f>
        <v>992</v>
      </c>
      <c r="F1018" s="8" t="n">
        <f aca="false">INDEX($F:$F,$E1018)*(2*B1018/INDEX($B:$B,$E1018)-C1018/INDEX($C:$C,$E1018))</f>
        <v>214.549956643942</v>
      </c>
      <c r="G1018" s="9" t="n">
        <f aca="false">B1018/B1017-1</f>
        <v>0.0125851756669455</v>
      </c>
      <c r="H1018" s="9" t="n">
        <f aca="false">F1018/F1017-1</f>
        <v>0.00154634982136903</v>
      </c>
      <c r="I1018" s="9" t="n">
        <f aca="false">LN(B1018/B1017)</f>
        <v>0.0125066405758239</v>
      </c>
      <c r="J1018" s="9" t="n">
        <f aca="false">LN(F1018/F1017)</f>
        <v>0.00154515545359906</v>
      </c>
      <c r="K1018" s="9" t="n">
        <f aca="false">F1018/F1011-1</f>
        <v>-0.0267946845259374</v>
      </c>
      <c r="L1018" s="9" t="n">
        <f aca="false">F1018/F988-1</f>
        <v>-0.0555782940540217</v>
      </c>
      <c r="M1018" s="9" t="n">
        <f aca="false">B1018/B1011-1</f>
        <v>-0.0428249669689352</v>
      </c>
      <c r="N1018" s="9" t="n">
        <f aca="false">B1018/B988-1</f>
        <v>-0.243245930261734</v>
      </c>
      <c r="O1018" s="8" t="n">
        <f aca="false">MAX(O1017,F1018)</f>
        <v>236.237374266143</v>
      </c>
      <c r="P1018" s="9" t="n">
        <f aca="false">F1018/O1018-1</f>
        <v>-0.0918034992962997</v>
      </c>
      <c r="Q1018" s="8" t="n">
        <f aca="false">MAX(Q1017,B1018)</f>
        <v>4811.1564628872</v>
      </c>
      <c r="R1018" s="9" t="n">
        <f aca="false">B1018/Q1018-1</f>
        <v>-0.73091002149394</v>
      </c>
      <c r="S1018" s="9" t="n">
        <f aca="false">B1018/INDEX($B:$B,$E1018)-1</f>
        <v>-0.0947021512801999</v>
      </c>
      <c r="T1018" s="0" t="n">
        <f aca="false">IF(AND($A1018&gt;=CrashTest!$B$3,$A1018&lt;=CrashTest!$C$3),1,IF(AND($A1018&gt;=CrashTest!$B$4,$A1018&lt;=CrashTest!$C$4),2,IF(AND($A1018&gt;=CrashTest!$B$5,$A1018&lt;=CrashTest!$C$5),3,IF(AND($A1018&gt;=CrashTest!$B$6,$A1018&lt;=CrashTest!$C$6),4,IF(AND($A1018&gt;=CrashTest!$B$7,$A1018&lt;=CrashTest!$C$7),5,0)))))</f>
        <v>0</v>
      </c>
      <c r="U1018" s="8" t="str">
        <f aca="false">IF(T1018=0,"",IF(T1017=T1018,MAX(U1017,B1018),B1018))</f>
        <v/>
      </c>
      <c r="V1018" s="9" t="str">
        <f aca="false">IF(T1018=0,"",B1018/U1018-1)</f>
        <v/>
      </c>
      <c r="W1018" s="8" t="str">
        <f aca="false">IF(T1018=0,"",IF(T1017=T1018,MAX(W1017,F1018),F1018))</f>
        <v/>
      </c>
      <c r="X1018" s="9" t="str">
        <f aca="false">IF(T1018=0,"",F1018/W1018-1)</f>
        <v/>
      </c>
    </row>
    <row r="1019" customFormat="false" ht="15" hidden="false" customHeight="false" outlineLevel="0" collapsed="false">
      <c r="A1019" s="5" t="n">
        <v>44847</v>
      </c>
      <c r="B1019" s="6" t="n">
        <v>1288.20101256575</v>
      </c>
      <c r="C1019" s="7" t="n">
        <v>8.896359626</v>
      </c>
      <c r="D1019" s="0" t="n">
        <f aca="false">INT((ROW()-3)/30)</f>
        <v>33</v>
      </c>
      <c r="E1019" s="0" t="n">
        <f aca="false">2+30*D1019</f>
        <v>992</v>
      </c>
      <c r="F1019" s="8" t="n">
        <f aca="false">INDEX($F:$F,$E1019)*(2*B1019/INDEX($B:$B,$E1019)-C1019/INDEX($C:$C,$E1019))</f>
        <v>214.557021387803</v>
      </c>
      <c r="G1019" s="9" t="n">
        <f aca="false">B1019/B1018-1</f>
        <v>-0.00496895390943408</v>
      </c>
      <c r="H1019" s="9" t="n">
        <f aca="false">F1019/F1018-1</f>
        <v>3.29281998991959E-005</v>
      </c>
      <c r="I1019" s="9" t="n">
        <f aca="false">LN(B1019/B1018)</f>
        <v>-0.00498134020924844</v>
      </c>
      <c r="J1019" s="9" t="n">
        <f aca="false">LN(F1019/F1018)</f>
        <v>3.29276577779223E-005</v>
      </c>
      <c r="K1019" s="9" t="n">
        <f aca="false">F1019/F1012-1</f>
        <v>-0.0243627460205773</v>
      </c>
      <c r="L1019" s="9" t="n">
        <f aca="false">F1019/F989-1</f>
        <v>-0.0449101155117951</v>
      </c>
      <c r="M1019" s="9" t="n">
        <f aca="false">B1019/B1012-1</f>
        <v>-0.0467329358446275</v>
      </c>
      <c r="N1019" s="9" t="n">
        <f aca="false">B1019/B989-1</f>
        <v>-0.181597378610108</v>
      </c>
      <c r="O1019" s="8" t="n">
        <f aca="false">MAX(O1018,F1019)</f>
        <v>236.237374266143</v>
      </c>
      <c r="P1019" s="9" t="n">
        <f aca="false">F1019/O1019-1</f>
        <v>-0.0917735940203768</v>
      </c>
      <c r="Q1019" s="8" t="n">
        <f aca="false">MAX(Q1018,B1019)</f>
        <v>4811.1564628872</v>
      </c>
      <c r="R1019" s="9" t="n">
        <f aca="false">B1019/Q1019-1</f>
        <v>-0.732247117194627</v>
      </c>
      <c r="S1019" s="9" t="n">
        <f aca="false">B1019/INDEX($B:$B,$E1019)-1</f>
        <v>-0.0992005345647984</v>
      </c>
      <c r="T1019" s="0" t="n">
        <f aca="false">IF(AND($A1019&gt;=CrashTest!$B$3,$A1019&lt;=CrashTest!$C$3),1,IF(AND($A1019&gt;=CrashTest!$B$4,$A1019&lt;=CrashTest!$C$4),2,IF(AND($A1019&gt;=CrashTest!$B$5,$A1019&lt;=CrashTest!$C$5),3,IF(AND($A1019&gt;=CrashTest!$B$6,$A1019&lt;=CrashTest!$C$6),4,IF(AND($A1019&gt;=CrashTest!$B$7,$A1019&lt;=CrashTest!$C$7),5,0)))))</f>
        <v>0</v>
      </c>
      <c r="U1019" s="8" t="str">
        <f aca="false">IF(T1019=0,"",IF(T1018=T1019,MAX(U1018,B1019),B1019))</f>
        <v/>
      </c>
      <c r="V1019" s="9" t="str">
        <f aca="false">IF(T1019=0,"",B1019/U1019-1)</f>
        <v/>
      </c>
      <c r="W1019" s="8" t="str">
        <f aca="false">IF(T1019=0,"",IF(T1018=T1019,MAX(W1018,F1019),F1019))</f>
        <v/>
      </c>
      <c r="X1019" s="9" t="str">
        <f aca="false">IF(T1019=0,"",F1019/W1019-1)</f>
        <v/>
      </c>
    </row>
    <row r="1020" customFormat="false" ht="15" hidden="false" customHeight="false" outlineLevel="0" collapsed="false">
      <c r="A1020" s="5" t="n">
        <v>44848</v>
      </c>
      <c r="B1020" s="6" t="n">
        <v>1297.32227849211</v>
      </c>
      <c r="C1020" s="7" t="n">
        <v>9.057604998</v>
      </c>
      <c r="D1020" s="0" t="n">
        <f aca="false">INT((ROW()-3)/30)</f>
        <v>33</v>
      </c>
      <c r="E1020" s="0" t="n">
        <f aca="false">2+30*D1020</f>
        <v>992</v>
      </c>
      <c r="F1020" s="8" t="n">
        <f aca="false">INDEX($F:$F,$E1020)*(2*B1020/INDEX($B:$B,$E1020)-C1020/INDEX($C:$C,$E1020))</f>
        <v>214.013370271875</v>
      </c>
      <c r="G1020" s="9" t="n">
        <f aca="false">B1020/B1019-1</f>
        <v>0.00708062316159253</v>
      </c>
      <c r="H1020" s="9" t="n">
        <f aca="false">F1020/F1019-1</f>
        <v>-0.0025338304587349</v>
      </c>
      <c r="I1020" s="9" t="n">
        <f aca="false">LN(B1020/B1019)</f>
        <v>0.00705567325411131</v>
      </c>
      <c r="J1020" s="9" t="n">
        <f aca="false">LN(F1020/F1019)</f>
        <v>-0.00253704604010555</v>
      </c>
      <c r="K1020" s="9" t="n">
        <f aca="false">F1020/F1013-1</f>
        <v>-0.0239397398230451</v>
      </c>
      <c r="L1020" s="9" t="n">
        <f aca="false">F1020/F990-1</f>
        <v>-0.0420803901370418</v>
      </c>
      <c r="M1020" s="9" t="n">
        <f aca="false">B1020/B1013-1</f>
        <v>-0.0264296780461671</v>
      </c>
      <c r="N1020" s="9" t="n">
        <f aca="false">B1020/B990-1</f>
        <v>-0.205928160789815</v>
      </c>
      <c r="O1020" s="8" t="n">
        <f aca="false">MAX(O1019,F1020)</f>
        <v>236.237374266143</v>
      </c>
      <c r="P1020" s="9" t="n">
        <f aca="false">F1020/O1020-1</f>
        <v>-0.0940748857512752</v>
      </c>
      <c r="Q1020" s="8" t="n">
        <f aca="false">MAX(Q1019,B1020)</f>
        <v>4811.1564628872</v>
      </c>
      <c r="R1020" s="9" t="n">
        <f aca="false">B1020/Q1020-1</f>
        <v>-0.730351259931052</v>
      </c>
      <c r="S1020" s="9" t="n">
        <f aca="false">B1020/INDEX($B:$B,$E1020)-1</f>
        <v>-0.0928223130058878</v>
      </c>
      <c r="T1020" s="0" t="n">
        <f aca="false">IF(AND($A1020&gt;=CrashTest!$B$3,$A1020&lt;=CrashTest!$C$3),1,IF(AND($A1020&gt;=CrashTest!$B$4,$A1020&lt;=CrashTest!$C$4),2,IF(AND($A1020&gt;=CrashTest!$B$5,$A1020&lt;=CrashTest!$C$5),3,IF(AND($A1020&gt;=CrashTest!$B$6,$A1020&lt;=CrashTest!$C$6),4,IF(AND($A1020&gt;=CrashTest!$B$7,$A1020&lt;=CrashTest!$C$7),5,0)))))</f>
        <v>0</v>
      </c>
      <c r="U1020" s="8" t="str">
        <f aca="false">IF(T1020=0,"",IF(T1019=T1020,MAX(U1019,B1020),B1020))</f>
        <v/>
      </c>
      <c r="V1020" s="9" t="str">
        <f aca="false">IF(T1020=0,"",B1020/U1020-1)</f>
        <v/>
      </c>
      <c r="W1020" s="8" t="str">
        <f aca="false">IF(T1020=0,"",IF(T1019=T1020,MAX(W1019,F1020),F1020))</f>
        <v/>
      </c>
      <c r="X1020" s="9" t="str">
        <f aca="false">IF(T1020=0,"",F1020/W1020-1)</f>
        <v/>
      </c>
    </row>
    <row r="1021" customFormat="false" ht="15" hidden="false" customHeight="false" outlineLevel="0" collapsed="false">
      <c r="A1021" s="5" t="n">
        <v>44849</v>
      </c>
      <c r="B1021" s="6" t="n">
        <v>1274.99698947984</v>
      </c>
      <c r="C1021" s="7" t="n">
        <v>8.789022635</v>
      </c>
      <c r="D1021" s="0" t="n">
        <f aca="false">INT((ROW()-3)/30)</f>
        <v>33</v>
      </c>
      <c r="E1021" s="0" t="n">
        <f aca="false">2+30*D1021</f>
        <v>992</v>
      </c>
      <c r="F1021" s="8" t="n">
        <f aca="false">INDEX($F:$F,$E1021)*(2*B1021/INDEX($B:$B,$E1021)-C1021/INDEX($C:$C,$E1021))</f>
        <v>212.696880519087</v>
      </c>
      <c r="G1021" s="9" t="n">
        <f aca="false">B1021/B1020-1</f>
        <v>-0.0172087455695426</v>
      </c>
      <c r="H1021" s="9" t="n">
        <f aca="false">F1021/F1020-1</f>
        <v>-0.00615143694580933</v>
      </c>
      <c r="I1021" s="9" t="n">
        <f aca="false">LN(B1021/B1020)</f>
        <v>-0.0173585370006142</v>
      </c>
      <c r="J1021" s="9" t="n">
        <f aca="false">LN(F1021/F1020)</f>
        <v>-0.00617043498428549</v>
      </c>
      <c r="K1021" s="9" t="n">
        <f aca="false">F1021/F1014-1</f>
        <v>-0.0232931637832089</v>
      </c>
      <c r="L1021" s="9" t="n">
        <f aca="false">F1021/F991-1</f>
        <v>-0.0477396928394488</v>
      </c>
      <c r="M1021" s="9" t="n">
        <f aca="false">B1021/B1014-1</f>
        <v>-0.0307589408068697</v>
      </c>
      <c r="N1021" s="9" t="n">
        <f aca="false">B1021/B991-1</f>
        <v>-0.134160303333648</v>
      </c>
      <c r="O1021" s="8" t="n">
        <f aca="false">MAX(O1020,F1021)</f>
        <v>236.237374266143</v>
      </c>
      <c r="P1021" s="9" t="n">
        <f aca="false">F1021/O1021-1</f>
        <v>-0.0996476269692014</v>
      </c>
      <c r="Q1021" s="8" t="n">
        <f aca="false">MAX(Q1020,B1021)</f>
        <v>4811.1564628872</v>
      </c>
      <c r="R1021" s="9" t="n">
        <f aca="false">B1021/Q1021-1</f>
        <v>-0.734991576492046</v>
      </c>
      <c r="S1021" s="9" t="n">
        <f aca="false">B1021/INDEX($B:$B,$E1021)-1</f>
        <v>-0.108433703007736</v>
      </c>
      <c r="T1021" s="0" t="n">
        <f aca="false">IF(AND($A1021&gt;=CrashTest!$B$3,$A1021&lt;=CrashTest!$C$3),1,IF(AND($A1021&gt;=CrashTest!$B$4,$A1021&lt;=CrashTest!$C$4),2,IF(AND($A1021&gt;=CrashTest!$B$5,$A1021&lt;=CrashTest!$C$5),3,IF(AND($A1021&gt;=CrashTest!$B$6,$A1021&lt;=CrashTest!$C$6),4,IF(AND($A1021&gt;=CrashTest!$B$7,$A1021&lt;=CrashTest!$C$7),5,0)))))</f>
        <v>0</v>
      </c>
      <c r="U1021" s="8" t="str">
        <f aca="false">IF(T1021=0,"",IF(T1020=T1021,MAX(U1020,B1021),B1021))</f>
        <v/>
      </c>
      <c r="V1021" s="9" t="str">
        <f aca="false">IF(T1021=0,"",B1021/U1021-1)</f>
        <v/>
      </c>
      <c r="W1021" s="8" t="str">
        <f aca="false">IF(T1021=0,"",IF(T1020=T1021,MAX(W1020,F1021),F1021))</f>
        <v/>
      </c>
      <c r="X1021" s="9" t="str">
        <f aca="false">IF(T1021=0,"",F1021/W1021-1)</f>
        <v/>
      </c>
    </row>
    <row r="1022" customFormat="false" ht="15" hidden="false" customHeight="false" outlineLevel="0" collapsed="false">
      <c r="A1022" s="5" t="n">
        <v>44850</v>
      </c>
      <c r="B1022" s="6" t="n">
        <v>1305.60972296902</v>
      </c>
      <c r="C1022" s="7" t="n">
        <v>9.282772771</v>
      </c>
      <c r="D1022" s="0" t="n">
        <f aca="false">INT((ROW()-3)/30)</f>
        <v>33</v>
      </c>
      <c r="E1022" s="0" t="n">
        <f aca="false">2+30*D1022</f>
        <v>992</v>
      </c>
      <c r="F1022" s="8" t="n">
        <f aca="false">INDEX($F:$F,$E1022)*(2*B1022/INDEX($B:$B,$E1022)-C1022/INDEX($C:$C,$E1022))</f>
        <v>211.867883132893</v>
      </c>
      <c r="G1022" s="9" t="n">
        <f aca="false">B1022/B1021-1</f>
        <v>0.0240100437426671</v>
      </c>
      <c r="H1022" s="9" t="n">
        <f aca="false">F1022/F1021-1</f>
        <v>-0.00389755310078355</v>
      </c>
      <c r="I1022" s="9" t="n">
        <f aca="false">LN(B1022/B1021)</f>
        <v>0.0237263349116629</v>
      </c>
      <c r="J1022" s="9" t="n">
        <f aca="false">LN(F1022/F1021)</f>
        <v>-0.00390516835454775</v>
      </c>
      <c r="K1022" s="9" t="n">
        <f aca="false">F1022/F1015-1</f>
        <v>-0.0224635494819863</v>
      </c>
      <c r="L1022" s="9" t="n">
        <f aca="false">F1022/F992-1</f>
        <v>-0.0489274689535452</v>
      </c>
      <c r="M1022" s="9" t="n">
        <f aca="false">B1022/B1015-1</f>
        <v>-0.0116015814923495</v>
      </c>
      <c r="N1022" s="9" t="n">
        <f aca="false">B1022/B992-1</f>
        <v>-0.0870271572174636</v>
      </c>
      <c r="O1022" s="8" t="n">
        <f aca="false">MAX(O1021,F1022)</f>
        <v>236.237374266143</v>
      </c>
      <c r="P1022" s="9" t="n">
        <f aca="false">F1022/O1022-1</f>
        <v>-0.103156798152505</v>
      </c>
      <c r="Q1022" s="8" t="n">
        <f aca="false">MAX(Q1021,B1022)</f>
        <v>4811.1564628872</v>
      </c>
      <c r="R1022" s="9" t="n">
        <f aca="false">B1022/Q1022-1</f>
        <v>-0.728628712651445</v>
      </c>
      <c r="S1022" s="9" t="n">
        <f aca="false">B1022/INDEX($B:$B,$E1022)-1</f>
        <v>-0.0870271572174636</v>
      </c>
      <c r="T1022" s="0" t="n">
        <f aca="false">IF(AND($A1022&gt;=CrashTest!$B$3,$A1022&lt;=CrashTest!$C$3),1,IF(AND($A1022&gt;=CrashTest!$B$4,$A1022&lt;=CrashTest!$C$4),2,IF(AND($A1022&gt;=CrashTest!$B$5,$A1022&lt;=CrashTest!$C$5),3,IF(AND($A1022&gt;=CrashTest!$B$6,$A1022&lt;=CrashTest!$C$6),4,IF(AND($A1022&gt;=CrashTest!$B$7,$A1022&lt;=CrashTest!$C$7),5,0)))))</f>
        <v>0</v>
      </c>
      <c r="U1022" s="8" t="str">
        <f aca="false">IF(T1022=0,"",IF(T1021=T1022,MAX(U1021,B1022),B1022))</f>
        <v/>
      </c>
      <c r="V1022" s="9" t="str">
        <f aca="false">IF(T1022=0,"",B1022/U1022-1)</f>
        <v/>
      </c>
      <c r="W1022" s="8" t="str">
        <f aca="false">IF(T1022=0,"",IF(T1021=T1022,MAX(W1021,F1022),F1022))</f>
        <v/>
      </c>
      <c r="X1022" s="9" t="str">
        <f aca="false">IF(T1022=0,"",F1022/W1022-1)</f>
        <v/>
      </c>
    </row>
    <row r="1023" customFormat="false" ht="15" hidden="false" customHeight="false" outlineLevel="0" collapsed="false">
      <c r="A1023" s="5" t="n">
        <v>44851</v>
      </c>
      <c r="B1023" s="6" t="n">
        <v>1332.3694792519</v>
      </c>
      <c r="C1023" s="7" t="n">
        <v>9.612406722</v>
      </c>
      <c r="D1023" s="0" t="n">
        <f aca="false">INT((ROW()-3)/30)</f>
        <v>34</v>
      </c>
      <c r="E1023" s="0" t="n">
        <f aca="false">2+30*D1023</f>
        <v>1022</v>
      </c>
      <c r="F1023" s="8" t="n">
        <f aca="false">INDEX($F:$F,$E1023)*(2*B1023/INDEX($B:$B,$E1023)-C1023/INDEX($C:$C,$E1023))</f>
        <v>213.029274789086</v>
      </c>
      <c r="G1023" s="9" t="n">
        <f aca="false">B1023/B1022-1</f>
        <v>0.020495984222626</v>
      </c>
      <c r="H1023" s="9" t="n">
        <f aca="false">F1023/F1022-1</f>
        <v>0.00548167867172666</v>
      </c>
      <c r="I1023" s="9" t="n">
        <f aca="false">LN(B1023/B1022)</f>
        <v>0.020288768152353</v>
      </c>
      <c r="J1023" s="9" t="n">
        <f aca="false">LN(F1023/F1022)</f>
        <v>0.00546670895240673</v>
      </c>
      <c r="K1023" s="9" t="n">
        <f aca="false">F1023/F1016-1</f>
        <v>-0.0148677220648926</v>
      </c>
      <c r="L1023" s="9" t="n">
        <f aca="false">F1023/F993-1</f>
        <v>-0.0532882712402085</v>
      </c>
      <c r="M1023" s="9" t="n">
        <f aca="false">B1023/B1016-1</f>
        <v>0.0312064206654918</v>
      </c>
      <c r="N1023" s="9" t="n">
        <f aca="false">B1023/B993-1</f>
        <v>-0.0932377086270417</v>
      </c>
      <c r="O1023" s="8" t="n">
        <f aca="false">MAX(O1022,F1023)</f>
        <v>236.237374266143</v>
      </c>
      <c r="P1023" s="9" t="n">
        <f aca="false">F1023/O1023-1</f>
        <v>-0.0982405919010549</v>
      </c>
      <c r="Q1023" s="8" t="n">
        <f aca="false">MAX(Q1022,B1023)</f>
        <v>4811.1564628872</v>
      </c>
      <c r="R1023" s="9" t="n">
        <f aca="false">B1023/Q1023-1</f>
        <v>-0.723066691027475</v>
      </c>
      <c r="S1023" s="9" t="n">
        <f aca="false">B1023/INDEX($B:$B,$E1023)-1</f>
        <v>0.020495984222626</v>
      </c>
      <c r="T1023" s="0" t="n">
        <f aca="false">IF(AND($A1023&gt;=CrashTest!$B$3,$A1023&lt;=CrashTest!$C$3),1,IF(AND($A1023&gt;=CrashTest!$B$4,$A1023&lt;=CrashTest!$C$4),2,IF(AND($A1023&gt;=CrashTest!$B$5,$A1023&lt;=CrashTest!$C$5),3,IF(AND($A1023&gt;=CrashTest!$B$6,$A1023&lt;=CrashTest!$C$6),4,IF(AND($A1023&gt;=CrashTest!$B$7,$A1023&lt;=CrashTest!$C$7),5,0)))))</f>
        <v>0</v>
      </c>
      <c r="U1023" s="8" t="str">
        <f aca="false">IF(T1023=0,"",IF(T1022=T1023,MAX(U1022,B1023),B1023))</f>
        <v/>
      </c>
      <c r="V1023" s="9" t="str">
        <f aca="false">IF(T1023=0,"",B1023/U1023-1)</f>
        <v/>
      </c>
      <c r="W1023" s="8" t="str">
        <f aca="false">IF(T1023=0,"",IF(T1022=T1023,MAX(W1022,F1023),F1023))</f>
        <v/>
      </c>
      <c r="X1023" s="9" t="str">
        <f aca="false">IF(T1023=0,"",F1023/W1023-1)</f>
        <v/>
      </c>
    </row>
    <row r="1024" customFormat="false" ht="15" hidden="false" customHeight="false" outlineLevel="0" collapsed="false">
      <c r="A1024" s="5" t="n">
        <v>44852</v>
      </c>
      <c r="B1024" s="6" t="n">
        <v>1311.29945967271</v>
      </c>
      <c r="C1024" s="7" t="n">
        <v>9.341278892</v>
      </c>
      <c r="D1024" s="0" t="n">
        <f aca="false">INT((ROW()-3)/30)</f>
        <v>34</v>
      </c>
      <c r="E1024" s="0" t="n">
        <f aca="false">2+30*D1024</f>
        <v>1022</v>
      </c>
      <c r="F1024" s="8" t="n">
        <f aca="false">INDEX($F:$F,$E1024)*(2*B1024/INDEX($B:$B,$E1024)-C1024/INDEX($C:$C,$E1024))</f>
        <v>212.379157421817</v>
      </c>
      <c r="G1024" s="9" t="n">
        <f aca="false">B1024/B1023-1</f>
        <v>-0.0158139464370051</v>
      </c>
      <c r="H1024" s="9" t="n">
        <f aca="false">F1024/F1023-1</f>
        <v>-0.00305177477561924</v>
      </c>
      <c r="I1024" s="9" t="n">
        <f aca="false">LN(B1024/B1023)</f>
        <v>-0.0159403209788497</v>
      </c>
      <c r="J1024" s="9" t="n">
        <f aca="false">LN(F1024/F1023)</f>
        <v>-0.00305644093605852</v>
      </c>
      <c r="K1024" s="9" t="n">
        <f aca="false">F1024/F1017-1</f>
        <v>-0.00858721567136456</v>
      </c>
      <c r="L1024" s="9" t="n">
        <f aca="false">F1024/F994-1</f>
        <v>-0.0448895543201859</v>
      </c>
      <c r="M1024" s="9" t="n">
        <f aca="false">B1024/B1017-1</f>
        <v>0.0256199086491351</v>
      </c>
      <c r="N1024" s="9" t="n">
        <f aca="false">B1024/B994-1</f>
        <v>-0.0198518255036466</v>
      </c>
      <c r="O1024" s="8" t="n">
        <f aca="false">MAX(O1023,F1024)</f>
        <v>236.237374266143</v>
      </c>
      <c r="P1024" s="9" t="n">
        <f aca="false">F1024/O1024-1</f>
        <v>-0.100992558516369</v>
      </c>
      <c r="Q1024" s="8" t="n">
        <f aca="false">MAX(Q1023,B1024)</f>
        <v>4811.1564628872</v>
      </c>
      <c r="R1024" s="9" t="n">
        <f aca="false">B1024/Q1024-1</f>
        <v>-0.727446099542189</v>
      </c>
      <c r="S1024" s="9" t="n">
        <f aca="false">B1024/INDEX($B:$B,$E1024)-1</f>
        <v>0.00435791538895058</v>
      </c>
      <c r="T1024" s="0" t="n">
        <f aca="false">IF(AND($A1024&gt;=CrashTest!$B$3,$A1024&lt;=CrashTest!$C$3),1,IF(AND($A1024&gt;=CrashTest!$B$4,$A1024&lt;=CrashTest!$C$4),2,IF(AND($A1024&gt;=CrashTest!$B$5,$A1024&lt;=CrashTest!$C$5),3,IF(AND($A1024&gt;=CrashTest!$B$6,$A1024&lt;=CrashTest!$C$6),4,IF(AND($A1024&gt;=CrashTest!$B$7,$A1024&lt;=CrashTest!$C$7),5,0)))))</f>
        <v>0</v>
      </c>
      <c r="U1024" s="8" t="str">
        <f aca="false">IF(T1024=0,"",IF(T1023=T1024,MAX(U1023,B1024),B1024))</f>
        <v/>
      </c>
      <c r="V1024" s="9" t="str">
        <f aca="false">IF(T1024=0,"",B1024/U1024-1)</f>
        <v/>
      </c>
      <c r="W1024" s="8" t="str">
        <f aca="false">IF(T1024=0,"",IF(T1023=T1024,MAX(W1023,F1024),F1024))</f>
        <v/>
      </c>
      <c r="X1024" s="9" t="str">
        <f aca="false">IF(T1024=0,"",F1024/W1024-1)</f>
        <v/>
      </c>
    </row>
    <row r="1025" customFormat="false" ht="15" hidden="false" customHeight="false" outlineLevel="0" collapsed="false">
      <c r="A1025" s="5" t="n">
        <v>44853</v>
      </c>
      <c r="B1025" s="6" t="n">
        <v>1284.66447399182</v>
      </c>
      <c r="C1025" s="7" t="n">
        <v>9.005508173</v>
      </c>
      <c r="D1025" s="0" t="n">
        <f aca="false">INT((ROW()-3)/30)</f>
        <v>34</v>
      </c>
      <c r="E1025" s="0" t="n">
        <f aca="false">2+30*D1025</f>
        <v>1022</v>
      </c>
      <c r="F1025" s="8" t="n">
        <f aca="false">INDEX($F:$F,$E1025)*(2*B1025/INDEX($B:$B,$E1025)-C1025/INDEX($C:$C,$E1025))</f>
        <v>211.39832426659</v>
      </c>
      <c r="G1025" s="9" t="n">
        <f aca="false">B1025/B1024-1</f>
        <v>-0.0203119016670212</v>
      </c>
      <c r="H1025" s="9" t="n">
        <f aca="false">F1025/F1024-1</f>
        <v>-0.00461831173611171</v>
      </c>
      <c r="I1025" s="9" t="n">
        <f aca="false">LN(B1025/B1024)</f>
        <v>-0.0205210249823766</v>
      </c>
      <c r="J1025" s="9" t="n">
        <f aca="false">LN(F1025/F1024)</f>
        <v>-0.00462900908626313</v>
      </c>
      <c r="K1025" s="9" t="n">
        <f aca="false">F1025/F1018-1</f>
        <v>-0.0146895036785404</v>
      </c>
      <c r="L1025" s="9" t="n">
        <f aca="false">F1025/F995-1</f>
        <v>-0.0541727910078931</v>
      </c>
      <c r="M1025" s="9" t="n">
        <f aca="false">B1025/B1018-1</f>
        <v>-0.00770064379512081</v>
      </c>
      <c r="N1025" s="9" t="n">
        <f aca="false">B1025/B995-1</f>
        <v>-0.0687066398446604</v>
      </c>
      <c r="O1025" s="8" t="n">
        <f aca="false">MAX(O1024,F1025)</f>
        <v>236.237374266143</v>
      </c>
      <c r="P1025" s="9" t="n">
        <f aca="false">F1025/O1025-1</f>
        <v>-0.105144455134224</v>
      </c>
      <c r="Q1025" s="8" t="n">
        <f aca="false">MAX(Q1024,B1025)</f>
        <v>4811.1564628872</v>
      </c>
      <c r="R1025" s="9" t="n">
        <f aca="false">B1025/Q1025-1</f>
        <v>-0.732982187567252</v>
      </c>
      <c r="S1025" s="9" t="n">
        <f aca="false">B1025/INDEX($B:$B,$E1025)-1</f>
        <v>-0.0160425038269242</v>
      </c>
      <c r="T1025" s="0" t="n">
        <f aca="false">IF(AND($A1025&gt;=CrashTest!$B$3,$A1025&lt;=CrashTest!$C$3),1,IF(AND($A1025&gt;=CrashTest!$B$4,$A1025&lt;=CrashTest!$C$4),2,IF(AND($A1025&gt;=CrashTest!$B$5,$A1025&lt;=CrashTest!$C$5),3,IF(AND($A1025&gt;=CrashTest!$B$6,$A1025&lt;=CrashTest!$C$6),4,IF(AND($A1025&gt;=CrashTest!$B$7,$A1025&lt;=CrashTest!$C$7),5,0)))))</f>
        <v>0</v>
      </c>
      <c r="U1025" s="8" t="str">
        <f aca="false">IF(T1025=0,"",IF(T1024=T1025,MAX(U1024,B1025),B1025))</f>
        <v/>
      </c>
      <c r="V1025" s="9" t="str">
        <f aca="false">IF(T1025=0,"",B1025/U1025-1)</f>
        <v/>
      </c>
      <c r="W1025" s="8" t="str">
        <f aca="false">IF(T1025=0,"",IF(T1024=T1025,MAX(W1024,F1025),F1025))</f>
        <v/>
      </c>
      <c r="X1025" s="9" t="str">
        <f aca="false">IF(T1025=0,"",F1025/W1025-1)</f>
        <v/>
      </c>
    </row>
    <row r="1026" customFormat="false" ht="15" hidden="false" customHeight="false" outlineLevel="0" collapsed="false">
      <c r="A1026" s="5" t="n">
        <v>44854</v>
      </c>
      <c r="B1026" s="6" t="n">
        <v>1281.90813793103</v>
      </c>
      <c r="C1026" s="7" t="n">
        <v>8.975475025</v>
      </c>
      <c r="D1026" s="0" t="n">
        <f aca="false">INT((ROW()-3)/30)</f>
        <v>34</v>
      </c>
      <c r="E1026" s="0" t="n">
        <f aca="false">2+30*D1026</f>
        <v>1022</v>
      </c>
      <c r="F1026" s="8" t="n">
        <f aca="false">INDEX($F:$F,$E1026)*(2*B1026/INDEX($B:$B,$E1026)-C1026/INDEX($C:$C,$E1026))</f>
        <v>211.189224824777</v>
      </c>
      <c r="G1026" s="9" t="n">
        <f aca="false">B1026/B1025-1</f>
        <v>-0.00214556883652672</v>
      </c>
      <c r="H1026" s="9" t="n">
        <f aca="false">F1026/F1025-1</f>
        <v>-0.000989125351577358</v>
      </c>
      <c r="I1026" s="9" t="n">
        <f aca="false">LN(B1026/B1025)</f>
        <v>-0.00214787386700075</v>
      </c>
      <c r="J1026" s="9" t="n">
        <f aca="false">LN(F1026/F1025)</f>
        <v>-0.00098961485887393</v>
      </c>
      <c r="K1026" s="9" t="n">
        <f aca="false">F1026/F1019-1</f>
        <v>-0.0156965106116874</v>
      </c>
      <c r="L1026" s="9" t="n">
        <f aca="false">F1026/F996-1</f>
        <v>-0.0449325841706372</v>
      </c>
      <c r="M1026" s="9" t="n">
        <f aca="false">B1026/B1019-1</f>
        <v>-0.00488500984965556</v>
      </c>
      <c r="N1026" s="9" t="n">
        <f aca="false">B1026/B996-1</f>
        <v>-0.0313589371017579</v>
      </c>
      <c r="O1026" s="8" t="n">
        <f aca="false">MAX(O1025,F1026)</f>
        <v>236.237374266143</v>
      </c>
      <c r="P1026" s="9" t="n">
        <f aca="false">F1026/O1026-1</f>
        <v>-0.106029579439651</v>
      </c>
      <c r="Q1026" s="8" t="n">
        <f aca="false">MAX(Q1025,B1026)</f>
        <v>4811.1564628872</v>
      </c>
      <c r="R1026" s="9" t="n">
        <f aca="false">B1026/Q1026-1</f>
        <v>-0.733555092664405</v>
      </c>
      <c r="S1026" s="9" t="n">
        <f aca="false">B1026/INDEX($B:$B,$E1026)-1</f>
        <v>-0.01815365236718</v>
      </c>
      <c r="T1026" s="0" t="n">
        <f aca="false">IF(AND($A1026&gt;=CrashTest!$B$3,$A1026&lt;=CrashTest!$C$3),1,IF(AND($A1026&gt;=CrashTest!$B$4,$A1026&lt;=CrashTest!$C$4),2,IF(AND($A1026&gt;=CrashTest!$B$5,$A1026&lt;=CrashTest!$C$5),3,IF(AND($A1026&gt;=CrashTest!$B$6,$A1026&lt;=CrashTest!$C$6),4,IF(AND($A1026&gt;=CrashTest!$B$7,$A1026&lt;=CrashTest!$C$7),5,0)))))</f>
        <v>0</v>
      </c>
      <c r="U1026" s="8" t="str">
        <f aca="false">IF(T1026=0,"",IF(T1025=T1026,MAX(U1025,B1026),B1026))</f>
        <v/>
      </c>
      <c r="V1026" s="9" t="str">
        <f aca="false">IF(T1026=0,"",B1026/U1026-1)</f>
        <v/>
      </c>
      <c r="W1026" s="8" t="str">
        <f aca="false">IF(T1026=0,"",IF(T1025=T1026,MAX(W1025,F1026),F1026))</f>
        <v/>
      </c>
      <c r="X1026" s="9" t="str">
        <f aca="false">IF(T1026=0,"",F1026/W1026-1)</f>
        <v/>
      </c>
    </row>
    <row r="1027" customFormat="false" ht="15" hidden="false" customHeight="false" outlineLevel="0" collapsed="false">
      <c r="A1027" s="5" t="n">
        <v>44855</v>
      </c>
      <c r="B1027" s="6" t="n">
        <v>1299.87529164231</v>
      </c>
      <c r="C1027" s="7" t="n">
        <v>9.196076499</v>
      </c>
      <c r="D1027" s="0" t="n">
        <f aca="false">INT((ROW()-3)/30)</f>
        <v>34</v>
      </c>
      <c r="E1027" s="0" t="n">
        <f aca="false">2+30*D1027</f>
        <v>1022</v>
      </c>
      <c r="F1027" s="8" t="n">
        <f aca="false">INDEX($F:$F,$E1027)*(2*B1027/INDEX($B:$B,$E1027)-C1027/INDEX($C:$C,$E1027))</f>
        <v>211.985508760078</v>
      </c>
      <c r="G1027" s="9" t="n">
        <f aca="false">B1027/B1026-1</f>
        <v>0.0140159448088679</v>
      </c>
      <c r="H1027" s="9" t="n">
        <f aca="false">F1027/F1026-1</f>
        <v>0.00377047614982318</v>
      </c>
      <c r="I1027" s="9" t="n">
        <f aca="false">LN(B1027/B1026)</f>
        <v>0.013918629708938</v>
      </c>
      <c r="J1027" s="9" t="n">
        <f aca="false">LN(F1027/F1026)</f>
        <v>0.00376338572189576</v>
      </c>
      <c r="K1027" s="9" t="n">
        <f aca="false">F1027/F1020-1</f>
        <v>-0.00947539636995687</v>
      </c>
      <c r="L1027" s="9" t="n">
        <f aca="false">F1027/F997-1</f>
        <v>-0.0380902379096461</v>
      </c>
      <c r="M1027" s="9" t="n">
        <f aca="false">B1027/B1020-1</f>
        <v>0.0019679097418781</v>
      </c>
      <c r="N1027" s="9" t="n">
        <f aca="false">B1027/B997-1</f>
        <v>0.0406239049507826</v>
      </c>
      <c r="O1027" s="8" t="n">
        <f aca="false">MAX(O1026,F1027)</f>
        <v>236.237374266143</v>
      </c>
      <c r="P1027" s="9" t="n">
        <f aca="false">F1027/O1027-1</f>
        <v>-0.10265888529028</v>
      </c>
      <c r="Q1027" s="8" t="n">
        <f aca="false">MAX(Q1026,B1027)</f>
        <v>4811.1564628872</v>
      </c>
      <c r="R1027" s="9" t="n">
        <f aca="false">B1027/Q1027-1</f>
        <v>-0.729820615548585</v>
      </c>
      <c r="S1027" s="9" t="n">
        <f aca="false">B1027/INDEX($B:$B,$E1027)-1</f>
        <v>-0.00439214814796995</v>
      </c>
      <c r="T1027" s="0" t="n">
        <f aca="false">IF(AND($A1027&gt;=CrashTest!$B$3,$A1027&lt;=CrashTest!$C$3),1,IF(AND($A1027&gt;=CrashTest!$B$4,$A1027&lt;=CrashTest!$C$4),2,IF(AND($A1027&gt;=CrashTest!$B$5,$A1027&lt;=CrashTest!$C$5),3,IF(AND($A1027&gt;=CrashTest!$B$6,$A1027&lt;=CrashTest!$C$6),4,IF(AND($A1027&gt;=CrashTest!$B$7,$A1027&lt;=CrashTest!$C$7),5,0)))))</f>
        <v>0</v>
      </c>
      <c r="U1027" s="8" t="str">
        <f aca="false">IF(T1027=0,"",IF(T1026=T1027,MAX(U1026,B1027),B1027))</f>
        <v/>
      </c>
      <c r="V1027" s="9" t="str">
        <f aca="false">IF(T1027=0,"",B1027/U1027-1)</f>
        <v/>
      </c>
      <c r="W1027" s="8" t="str">
        <f aca="false">IF(T1027=0,"",IF(T1026=T1027,MAX(W1026,F1027),F1027))</f>
        <v/>
      </c>
      <c r="X1027" s="9" t="str">
        <f aca="false">IF(T1027=0,"",F1027/W1027-1)</f>
        <v/>
      </c>
    </row>
    <row r="1028" customFormat="false" ht="15" hidden="false" customHeight="false" outlineLevel="0" collapsed="false">
      <c r="A1028" s="5" t="n">
        <v>44856</v>
      </c>
      <c r="B1028" s="6" t="n">
        <v>1314.30632261835</v>
      </c>
      <c r="C1028" s="7" t="n">
        <v>9.374977834</v>
      </c>
      <c r="D1028" s="0" t="n">
        <f aca="false">INT((ROW()-3)/30)</f>
        <v>34</v>
      </c>
      <c r="E1028" s="0" t="n">
        <f aca="false">2+30*D1028</f>
        <v>1022</v>
      </c>
      <c r="F1028" s="8" t="n">
        <f aca="false">INDEX($F:$F,$E1028)*(2*B1028/INDEX($B:$B,$E1028)-C1028/INDEX($C:$C,$E1028))</f>
        <v>212.585898145144</v>
      </c>
      <c r="G1028" s="9" t="n">
        <f aca="false">B1028/B1027-1</f>
        <v>0.0111018580542501</v>
      </c>
      <c r="H1028" s="9" t="n">
        <f aca="false">F1028/F1027-1</f>
        <v>0.00283221899731645</v>
      </c>
      <c r="I1028" s="9" t="n">
        <f aca="false">LN(B1028/B1027)</f>
        <v>0.0110406847697934</v>
      </c>
      <c r="J1028" s="9" t="n">
        <f aca="false">LN(F1028/F1027)</f>
        <v>0.00282821582189046</v>
      </c>
      <c r="K1028" s="9" t="n">
        <f aca="false">F1028/F1021-1</f>
        <v>-0.000521786561569648</v>
      </c>
      <c r="L1028" s="9" t="n">
        <f aca="false">F1028/F998-1</f>
        <v>-0.0416557457526585</v>
      </c>
      <c r="M1028" s="9" t="n">
        <f aca="false">B1028/B1021-1</f>
        <v>0.0308309223181358</v>
      </c>
      <c r="N1028" s="9" t="n">
        <f aca="false">B1028/B998-1</f>
        <v>-0.0108100210475285</v>
      </c>
      <c r="O1028" s="8" t="n">
        <f aca="false">MAX(O1027,F1028)</f>
        <v>236.237374266143</v>
      </c>
      <c r="P1028" s="9" t="n">
        <f aca="false">F1028/O1028-1</f>
        <v>-0.100117418738126</v>
      </c>
      <c r="Q1028" s="8" t="n">
        <f aca="false">MAX(Q1027,B1028)</f>
        <v>4811.1564628872</v>
      </c>
      <c r="R1028" s="9" t="n">
        <f aca="false">B1028/Q1028-1</f>
        <v>-0.726821122373221</v>
      </c>
      <c r="S1028" s="9" t="n">
        <f aca="false">B1028/INDEX($B:$B,$E1028)-1</f>
        <v>0.00666094890098812</v>
      </c>
      <c r="T1028" s="0" t="n">
        <f aca="false">IF(AND($A1028&gt;=CrashTest!$B$3,$A1028&lt;=CrashTest!$C$3),1,IF(AND($A1028&gt;=CrashTest!$B$4,$A1028&lt;=CrashTest!$C$4),2,IF(AND($A1028&gt;=CrashTest!$B$5,$A1028&lt;=CrashTest!$C$5),3,IF(AND($A1028&gt;=CrashTest!$B$6,$A1028&lt;=CrashTest!$C$6),4,IF(AND($A1028&gt;=CrashTest!$B$7,$A1028&lt;=CrashTest!$C$7),5,0)))))</f>
        <v>0</v>
      </c>
      <c r="U1028" s="8" t="str">
        <f aca="false">IF(T1028=0,"",IF(T1027=T1028,MAX(U1027,B1028),B1028))</f>
        <v/>
      </c>
      <c r="V1028" s="9" t="str">
        <f aca="false">IF(T1028=0,"",B1028/U1028-1)</f>
        <v/>
      </c>
      <c r="W1028" s="8" t="str">
        <f aca="false">IF(T1028=0,"",IF(T1027=T1028,MAX(W1027,F1028),F1028))</f>
        <v/>
      </c>
      <c r="X1028" s="9" t="str">
        <f aca="false">IF(T1028=0,"",F1028/W1028-1)</f>
        <v/>
      </c>
    </row>
    <row r="1029" customFormat="false" ht="15" hidden="false" customHeight="false" outlineLevel="0" collapsed="false">
      <c r="A1029" s="5" t="n">
        <v>44857</v>
      </c>
      <c r="B1029" s="6" t="n">
        <v>1363.86034102864</v>
      </c>
      <c r="C1029" s="7" t="n">
        <v>10.01752569</v>
      </c>
      <c r="D1029" s="0" t="n">
        <f aca="false">INT((ROW()-3)/30)</f>
        <v>34</v>
      </c>
      <c r="E1029" s="0" t="n">
        <f aca="false">2+30*D1029</f>
        <v>1022</v>
      </c>
      <c r="F1029" s="8" t="n">
        <f aca="false">INDEX($F:$F,$E1029)*(2*B1029/INDEX($B:$B,$E1029)-C1029/INDEX($C:$C,$E1029))</f>
        <v>214.003294439184</v>
      </c>
      <c r="G1029" s="9" t="n">
        <f aca="false">B1029/B1028-1</f>
        <v>0.0377035532413548</v>
      </c>
      <c r="H1029" s="9" t="n">
        <f aca="false">F1029/F1028-1</f>
        <v>0.00666740506499597</v>
      </c>
      <c r="I1029" s="9" t="n">
        <f aca="false">LN(B1029/B1028)</f>
        <v>0.0370101497741004</v>
      </c>
      <c r="J1029" s="9" t="n">
        <f aca="false">LN(F1029/F1028)</f>
        <v>0.0066452762266737</v>
      </c>
      <c r="K1029" s="9" t="n">
        <f aca="false">F1029/F1022-1</f>
        <v>0.010078975985953</v>
      </c>
      <c r="L1029" s="9" t="n">
        <f aca="false">F1029/F999-1</f>
        <v>-0.037349780622165</v>
      </c>
      <c r="M1029" s="9" t="n">
        <f aca="false">B1029/B1022-1</f>
        <v>0.0446156435838694</v>
      </c>
      <c r="N1029" s="9" t="n">
        <f aca="false">B1029/B999-1</f>
        <v>0.024723080187252</v>
      </c>
      <c r="O1029" s="8" t="n">
        <f aca="false">MAX(O1028,F1029)</f>
        <v>236.237374266143</v>
      </c>
      <c r="P1029" s="9" t="n">
        <f aca="false">F1029/O1029-1</f>
        <v>-0.0941175370579193</v>
      </c>
      <c r="Q1029" s="8" t="n">
        <f aca="false">MAX(Q1028,B1029)</f>
        <v>4811.1564628872</v>
      </c>
      <c r="R1029" s="9" t="n">
        <f aca="false">B1029/Q1029-1</f>
        <v>-0.716521308016206</v>
      </c>
      <c r="S1029" s="9" t="n">
        <f aca="false">B1029/INDEX($B:$B,$E1029)-1</f>
        <v>0.0446156435838694</v>
      </c>
      <c r="T1029" s="0" t="n">
        <f aca="false">IF(AND($A1029&gt;=CrashTest!$B$3,$A1029&lt;=CrashTest!$C$3),1,IF(AND($A1029&gt;=CrashTest!$B$4,$A1029&lt;=CrashTest!$C$4),2,IF(AND($A1029&gt;=CrashTest!$B$5,$A1029&lt;=CrashTest!$C$5),3,IF(AND($A1029&gt;=CrashTest!$B$6,$A1029&lt;=CrashTest!$C$6),4,IF(AND($A1029&gt;=CrashTest!$B$7,$A1029&lt;=CrashTest!$C$7),5,0)))))</f>
        <v>0</v>
      </c>
      <c r="U1029" s="8" t="str">
        <f aca="false">IF(T1029=0,"",IF(T1028=T1029,MAX(U1028,B1029),B1029))</f>
        <v/>
      </c>
      <c r="V1029" s="9" t="str">
        <f aca="false">IF(T1029=0,"",B1029/U1029-1)</f>
        <v/>
      </c>
      <c r="W1029" s="8" t="str">
        <f aca="false">IF(T1029=0,"",IF(T1028=T1029,MAX(W1028,F1029),F1029))</f>
        <v/>
      </c>
      <c r="X1029" s="9" t="str">
        <f aca="false">IF(T1029=0,"",F1029/W1029-1)</f>
        <v/>
      </c>
    </row>
    <row r="1030" customFormat="false" ht="15" hidden="false" customHeight="false" outlineLevel="0" collapsed="false">
      <c r="A1030" s="5" t="n">
        <v>44858</v>
      </c>
      <c r="B1030" s="6" t="n">
        <v>1344.55304383402</v>
      </c>
      <c r="C1030" s="7" t="n">
        <v>9.753923282</v>
      </c>
      <c r="D1030" s="0" t="n">
        <f aca="false">INT((ROW()-3)/30)</f>
        <v>34</v>
      </c>
      <c r="E1030" s="0" t="n">
        <f aca="false">2+30*D1030</f>
        <v>1022</v>
      </c>
      <c r="F1030" s="8" t="n">
        <f aca="false">INDEX($F:$F,$E1030)*(2*B1030/INDEX($B:$B,$E1030)-C1030/INDEX($C:$C,$E1030))</f>
        <v>213.753510287284</v>
      </c>
      <c r="G1030" s="9" t="n">
        <f aca="false">B1030/B1029-1</f>
        <v>-0.0141563594261113</v>
      </c>
      <c r="H1030" s="9" t="n">
        <f aca="false">F1030/F1029-1</f>
        <v>-0.00116719769457174</v>
      </c>
      <c r="I1030" s="9" t="n">
        <f aca="false">LN(B1030/B1029)</f>
        <v>-0.0142575164942329</v>
      </c>
      <c r="J1030" s="9" t="n">
        <f aca="false">LN(F1030/F1029)</f>
        <v>-0.00116787940030939</v>
      </c>
      <c r="K1030" s="9" t="n">
        <f aca="false">F1030/F1023-1</f>
        <v>0.00339969940241569</v>
      </c>
      <c r="L1030" s="9" t="n">
        <f aca="false">F1030/F1000-1</f>
        <v>-0.031054473856875</v>
      </c>
      <c r="M1030" s="9" t="n">
        <f aca="false">B1030/B1023-1</f>
        <v>0.00914428375300291</v>
      </c>
      <c r="N1030" s="9" t="n">
        <f aca="false">B1030/B1000-1</f>
        <v>0.0209149059307132</v>
      </c>
      <c r="O1030" s="8" t="n">
        <f aca="false">MAX(O1029,F1030)</f>
        <v>236.237374266143</v>
      </c>
      <c r="P1030" s="9" t="n">
        <f aca="false">F1030/O1030-1</f>
        <v>-0.0951748809802182</v>
      </c>
      <c r="Q1030" s="8" t="n">
        <f aca="false">MAX(Q1029,B1030)</f>
        <v>4811.1564628872</v>
      </c>
      <c r="R1030" s="9" t="n">
        <f aca="false">B1030/Q1030-1</f>
        <v>-0.720534334269573</v>
      </c>
      <c r="S1030" s="9" t="n">
        <f aca="false">B1030/INDEX($B:$B,$E1030)-1</f>
        <v>0.0298276890711575</v>
      </c>
      <c r="T1030" s="0" t="n">
        <f aca="false">IF(AND($A1030&gt;=CrashTest!$B$3,$A1030&lt;=CrashTest!$C$3),1,IF(AND($A1030&gt;=CrashTest!$B$4,$A1030&lt;=CrashTest!$C$4),2,IF(AND($A1030&gt;=CrashTest!$B$5,$A1030&lt;=CrashTest!$C$5),3,IF(AND($A1030&gt;=CrashTest!$B$6,$A1030&lt;=CrashTest!$C$6),4,IF(AND($A1030&gt;=CrashTest!$B$7,$A1030&lt;=CrashTest!$C$7),5,0)))))</f>
        <v>0</v>
      </c>
      <c r="U1030" s="8" t="str">
        <f aca="false">IF(T1030=0,"",IF(T1029=T1030,MAX(U1029,B1030),B1030))</f>
        <v/>
      </c>
      <c r="V1030" s="9" t="str">
        <f aca="false">IF(T1030=0,"",B1030/U1030-1)</f>
        <v/>
      </c>
      <c r="W1030" s="8" t="str">
        <f aca="false">IF(T1030=0,"",IF(T1029=T1030,MAX(W1029,F1030),F1030))</f>
        <v/>
      </c>
      <c r="X1030" s="9" t="str">
        <f aca="false">IF(T1030=0,"",F1030/W1030-1)</f>
        <v/>
      </c>
    </row>
    <row r="1031" customFormat="false" ht="15" hidden="false" customHeight="false" outlineLevel="0" collapsed="false">
      <c r="A1031" s="5" t="n">
        <v>44859</v>
      </c>
      <c r="B1031" s="6" t="n">
        <v>1461.29032407949</v>
      </c>
      <c r="C1031" s="7" t="n">
        <v>11.26729068</v>
      </c>
      <c r="D1031" s="0" t="n">
        <f aca="false">INT((ROW()-3)/30)</f>
        <v>34</v>
      </c>
      <c r="E1031" s="0" t="n">
        <f aca="false">2+30*D1031</f>
        <v>1022</v>
      </c>
      <c r="F1031" s="8" t="n">
        <f aca="false">INDEX($F:$F,$E1031)*(2*B1031/INDEX($B:$B,$E1031)-C1031/INDEX($C:$C,$E1031))</f>
        <v>217.099854828573</v>
      </c>
      <c r="G1031" s="9" t="n">
        <f aca="false">B1031/B1030-1</f>
        <v>0.0868223688018965</v>
      </c>
      <c r="H1031" s="9" t="n">
        <f aca="false">F1031/F1030-1</f>
        <v>0.0156551559634825</v>
      </c>
      <c r="I1031" s="9" t="n">
        <f aca="false">LN(B1031/B1030)</f>
        <v>0.0832581806198343</v>
      </c>
      <c r="J1031" s="9" t="n">
        <f aca="false">LN(F1031/F1030)</f>
        <v>0.0155338781207486</v>
      </c>
      <c r="K1031" s="9" t="n">
        <f aca="false">F1031/F1024-1</f>
        <v>0.0222276868599709</v>
      </c>
      <c r="L1031" s="9" t="n">
        <f aca="false">F1031/F1001-1</f>
        <v>-0.0122644185348719</v>
      </c>
      <c r="M1031" s="9" t="n">
        <f aca="false">B1031/B1024-1</f>
        <v>0.114383380013148</v>
      </c>
      <c r="N1031" s="9" t="n">
        <f aca="false">B1031/B1001-1</f>
        <v>0.128802598124547</v>
      </c>
      <c r="O1031" s="8" t="n">
        <f aca="false">MAX(O1030,F1031)</f>
        <v>236.237374266143</v>
      </c>
      <c r="P1031" s="9" t="n">
        <f aca="false">F1031/O1031-1</f>
        <v>-0.0810097026222869</v>
      </c>
      <c r="Q1031" s="8" t="n">
        <f aca="false">MAX(Q1030,B1031)</f>
        <v>4811.1564628872</v>
      </c>
      <c r="R1031" s="9" t="n">
        <f aca="false">B1031/Q1031-1</f>
        <v>-0.696270463172058</v>
      </c>
      <c r="S1031" s="9" t="n">
        <f aca="false">B1031/INDEX($B:$B,$E1031)-1</f>
        <v>0.119239768494098</v>
      </c>
      <c r="T1031" s="0" t="n">
        <f aca="false">IF(AND($A1031&gt;=CrashTest!$B$3,$A1031&lt;=CrashTest!$C$3),1,IF(AND($A1031&gt;=CrashTest!$B$4,$A1031&lt;=CrashTest!$C$4),2,IF(AND($A1031&gt;=CrashTest!$B$5,$A1031&lt;=CrashTest!$C$5),3,IF(AND($A1031&gt;=CrashTest!$B$6,$A1031&lt;=CrashTest!$C$6),4,IF(AND($A1031&gt;=CrashTest!$B$7,$A1031&lt;=CrashTest!$C$7),5,0)))))</f>
        <v>0</v>
      </c>
      <c r="U1031" s="8" t="str">
        <f aca="false">IF(T1031=0,"",IF(T1030=T1031,MAX(U1030,B1031),B1031))</f>
        <v/>
      </c>
      <c r="V1031" s="9" t="str">
        <f aca="false">IF(T1031=0,"",B1031/U1031-1)</f>
        <v/>
      </c>
      <c r="W1031" s="8" t="str">
        <f aca="false">IF(T1031=0,"",IF(T1030=T1031,MAX(W1030,F1031),F1031))</f>
        <v/>
      </c>
      <c r="X1031" s="9" t="str">
        <f aca="false">IF(T1031=0,"",F1031/W1031-1)</f>
        <v/>
      </c>
    </row>
    <row r="1032" customFormat="false" ht="15" hidden="false" customHeight="false" outlineLevel="0" collapsed="false">
      <c r="A1032" s="5" t="n">
        <v>44860</v>
      </c>
      <c r="B1032" s="6" t="n">
        <v>1571.25949210988</v>
      </c>
      <c r="C1032" s="7" t="n">
        <v>12.65595724</v>
      </c>
      <c r="D1032" s="0" t="n">
        <f aca="false">INT((ROW()-3)/30)</f>
        <v>34</v>
      </c>
      <c r="E1032" s="0" t="n">
        <f aca="false">2+30*D1032</f>
        <v>1022</v>
      </c>
      <c r="F1032" s="8" t="n">
        <f aca="false">INDEX($F:$F,$E1032)*(2*B1032/INDEX($B:$B,$E1032)-C1032/INDEX($C:$C,$E1032))</f>
        <v>221.095751285554</v>
      </c>
      <c r="G1032" s="9" t="n">
        <f aca="false">B1032/B1031-1</f>
        <v>0.0752548389723056</v>
      </c>
      <c r="H1032" s="9" t="n">
        <f aca="false">F1032/F1031-1</f>
        <v>0.0184057997649811</v>
      </c>
      <c r="I1032" s="9" t="n">
        <f aca="false">LN(B1032/B1031)</f>
        <v>0.0725576929945821</v>
      </c>
      <c r="J1032" s="9" t="n">
        <f aca="false">LN(F1032/F1031)</f>
        <v>0.0182384632222404</v>
      </c>
      <c r="K1032" s="9" t="n">
        <f aca="false">F1032/F1025-1</f>
        <v>0.045872771473511</v>
      </c>
      <c r="L1032" s="9" t="n">
        <f aca="false">F1032/F1002-1</f>
        <v>0.00330601065962122</v>
      </c>
      <c r="M1032" s="9" t="n">
        <f aca="false">B1032/B1025-1</f>
        <v>0.223089393316472</v>
      </c>
      <c r="N1032" s="9" t="n">
        <f aca="false">B1032/B1002-1</f>
        <v>0.177514340772853</v>
      </c>
      <c r="O1032" s="8" t="n">
        <f aca="false">MAX(O1031,F1032)</f>
        <v>236.237374266143</v>
      </c>
      <c r="P1032" s="9" t="n">
        <f aca="false">F1032/O1032-1</f>
        <v>-0.0640949512227923</v>
      </c>
      <c r="Q1032" s="8" t="n">
        <f aca="false">MAX(Q1031,B1032)</f>
        <v>4811.1564628872</v>
      </c>
      <c r="R1032" s="9" t="n">
        <f aca="false">B1032/Q1032-1</f>
        <v>-0.673413345786938</v>
      </c>
      <c r="S1032" s="9" t="n">
        <f aca="false">B1032/INDEX($B:$B,$E1032)-1</f>
        <v>0.203467977043522</v>
      </c>
      <c r="T1032" s="0" t="n">
        <f aca="false">IF(AND($A1032&gt;=CrashTest!$B$3,$A1032&lt;=CrashTest!$C$3),1,IF(AND($A1032&gt;=CrashTest!$B$4,$A1032&lt;=CrashTest!$C$4),2,IF(AND($A1032&gt;=CrashTest!$B$5,$A1032&lt;=CrashTest!$C$5),3,IF(AND($A1032&gt;=CrashTest!$B$6,$A1032&lt;=CrashTest!$C$6),4,IF(AND($A1032&gt;=CrashTest!$B$7,$A1032&lt;=CrashTest!$C$7),5,0)))))</f>
        <v>0</v>
      </c>
      <c r="U1032" s="8" t="str">
        <f aca="false">IF(T1032=0,"",IF(T1031=T1032,MAX(U1031,B1032),B1032))</f>
        <v/>
      </c>
      <c r="V1032" s="9" t="str">
        <f aca="false">IF(T1032=0,"",B1032/U1032-1)</f>
        <v/>
      </c>
      <c r="W1032" s="8" t="str">
        <f aca="false">IF(T1032=0,"",IF(T1031=T1032,MAX(W1031,F1032),F1032))</f>
        <v/>
      </c>
      <c r="X1032" s="9" t="str">
        <f aca="false">IF(T1032=0,"",F1032/W1032-1)</f>
        <v/>
      </c>
    </row>
    <row r="1033" customFormat="false" ht="15" hidden="false" customHeight="false" outlineLevel="0" collapsed="false">
      <c r="A1033" s="5" t="n">
        <v>44861</v>
      </c>
      <c r="B1033" s="6" t="n">
        <v>1514.78292051432</v>
      </c>
      <c r="C1033" s="7" t="n">
        <v>11.95602742</v>
      </c>
      <c r="D1033" s="0" t="n">
        <f aca="false">INT((ROW()-3)/30)</f>
        <v>34</v>
      </c>
      <c r="E1033" s="0" t="n">
        <f aca="false">2+30*D1033</f>
        <v>1022</v>
      </c>
      <c r="F1033" s="8" t="n">
        <f aca="false">INDEX($F:$F,$E1033)*(2*B1033/INDEX($B:$B,$E1033)-C1033/INDEX($C:$C,$E1033))</f>
        <v>218.741312487785</v>
      </c>
      <c r="G1033" s="9" t="n">
        <f aca="false">B1033/B1032-1</f>
        <v>-0.0359435038446282</v>
      </c>
      <c r="H1033" s="9" t="n">
        <f aca="false">F1033/F1032-1</f>
        <v>-0.0106489554144736</v>
      </c>
      <c r="I1033" s="9" t="n">
        <f aca="false">LN(B1033/B1032)</f>
        <v>-0.0366053801185515</v>
      </c>
      <c r="J1033" s="9" t="n">
        <f aca="false">LN(F1033/F1032)</f>
        <v>-0.0107060613141283</v>
      </c>
      <c r="K1033" s="9" t="n">
        <f aca="false">F1033/F1026-1</f>
        <v>0.0357598152522889</v>
      </c>
      <c r="L1033" s="9" t="n">
        <f aca="false">F1033/F1003-1</f>
        <v>-0.012669859961653</v>
      </c>
      <c r="M1033" s="9" t="n">
        <f aca="false">B1033/B1026-1</f>
        <v>0.181662613484258</v>
      </c>
      <c r="N1033" s="9" t="n">
        <f aca="false">B1033/B1003-1</f>
        <v>0.138485346972791</v>
      </c>
      <c r="O1033" s="8" t="n">
        <f aca="false">MAX(O1032,F1033)</f>
        <v>236.237374266143</v>
      </c>
      <c r="P1033" s="9" t="n">
        <f aca="false">F1033/O1033-1</f>
        <v>-0.0740613623594015</v>
      </c>
      <c r="Q1033" s="8" t="n">
        <f aca="false">MAX(Q1032,B1033)</f>
        <v>4811.1564628872</v>
      </c>
      <c r="R1033" s="9" t="n">
        <f aca="false">B1033/Q1033-1</f>
        <v>-0.68515201444825</v>
      </c>
      <c r="S1033" s="9" t="n">
        <f aca="false">B1033/INDEX($B:$B,$E1033)-1</f>
        <v>0.160211121183772</v>
      </c>
      <c r="T1033" s="0" t="n">
        <f aca="false">IF(AND($A1033&gt;=CrashTest!$B$3,$A1033&lt;=CrashTest!$C$3),1,IF(AND($A1033&gt;=CrashTest!$B$4,$A1033&lt;=CrashTest!$C$4),2,IF(AND($A1033&gt;=CrashTest!$B$5,$A1033&lt;=CrashTest!$C$5),3,IF(AND($A1033&gt;=CrashTest!$B$6,$A1033&lt;=CrashTest!$C$6),4,IF(AND($A1033&gt;=CrashTest!$B$7,$A1033&lt;=CrashTest!$C$7),5,0)))))</f>
        <v>0</v>
      </c>
      <c r="U1033" s="8" t="str">
        <f aca="false">IF(T1033=0,"",IF(T1032=T1033,MAX(U1032,B1033),B1033))</f>
        <v/>
      </c>
      <c r="V1033" s="9" t="str">
        <f aca="false">IF(T1033=0,"",B1033/U1033-1)</f>
        <v/>
      </c>
      <c r="W1033" s="8" t="str">
        <f aca="false">IF(T1033=0,"",IF(T1032=T1033,MAX(W1032,F1033),F1033))</f>
        <v/>
      </c>
      <c r="X1033" s="9" t="str">
        <f aca="false">IF(T1033=0,"",F1033/W1033-1)</f>
        <v/>
      </c>
    </row>
    <row r="1034" customFormat="false" ht="15" hidden="false" customHeight="false" outlineLevel="0" collapsed="false">
      <c r="A1034" s="5" t="n">
        <v>44862</v>
      </c>
      <c r="B1034" s="6" t="n">
        <v>1555.96761455289</v>
      </c>
      <c r="C1034" s="7" t="n">
        <v>12.47783454</v>
      </c>
      <c r="D1034" s="0" t="n">
        <f aca="false">INT((ROW()-3)/30)</f>
        <v>34</v>
      </c>
      <c r="E1034" s="0" t="n">
        <f aca="false">2+30*D1034</f>
        <v>1022</v>
      </c>
      <c r="F1034" s="8" t="n">
        <f aca="false">INDEX($F:$F,$E1034)*(2*B1034/INDEX($B:$B,$E1034)-C1034/INDEX($C:$C,$E1034))</f>
        <v>220.198202669282</v>
      </c>
      <c r="G1034" s="9" t="n">
        <f aca="false">B1034/B1033-1</f>
        <v>0.0271885122817375</v>
      </c>
      <c r="H1034" s="9" t="n">
        <f aca="false">F1034/F1033-1</f>
        <v>0.00666033391190668</v>
      </c>
      <c r="I1034" s="9" t="n">
        <f aca="false">LN(B1034/B1033)</f>
        <v>0.0268254703646777</v>
      </c>
      <c r="J1034" s="9" t="n">
        <f aca="false">LN(F1034/F1033)</f>
        <v>0.00663825188289457</v>
      </c>
      <c r="K1034" s="9" t="n">
        <f aca="false">F1034/F1027-1</f>
        <v>0.0387417704032731</v>
      </c>
      <c r="L1034" s="9" t="n">
        <f aca="false">F1034/F1004-1</f>
        <v>-0.00628135285631504</v>
      </c>
      <c r="M1034" s="9" t="n">
        <f aca="false">B1034/B1027-1</f>
        <v>0.197012993905764</v>
      </c>
      <c r="N1034" s="9" t="n">
        <f aca="false">B1034/B1004-1</f>
        <v>0.161918385085804</v>
      </c>
      <c r="O1034" s="8" t="n">
        <f aca="false">MAX(O1033,F1034)</f>
        <v>236.237374266143</v>
      </c>
      <c r="P1034" s="9" t="n">
        <f aca="false">F1034/O1034-1</f>
        <v>-0.0678943018507792</v>
      </c>
      <c r="Q1034" s="8" t="n">
        <f aca="false">MAX(Q1033,B1034)</f>
        <v>4811.1564628872</v>
      </c>
      <c r="R1034" s="9" t="n">
        <f aca="false">B1034/Q1034-1</f>
        <v>-0.676591766126195</v>
      </c>
      <c r="S1034" s="9" t="n">
        <f aca="false">B1034/INDEX($B:$B,$E1034)-1</f>
        <v>0.191755535501485</v>
      </c>
      <c r="T1034" s="0" t="n">
        <f aca="false">IF(AND($A1034&gt;=CrashTest!$B$3,$A1034&lt;=CrashTest!$C$3),1,IF(AND($A1034&gt;=CrashTest!$B$4,$A1034&lt;=CrashTest!$C$4),2,IF(AND($A1034&gt;=CrashTest!$B$5,$A1034&lt;=CrashTest!$C$5),3,IF(AND($A1034&gt;=CrashTest!$B$6,$A1034&lt;=CrashTest!$C$6),4,IF(AND($A1034&gt;=CrashTest!$B$7,$A1034&lt;=CrashTest!$C$7),5,0)))))</f>
        <v>0</v>
      </c>
      <c r="U1034" s="8" t="str">
        <f aca="false">IF(T1034=0,"",IF(T1033=T1034,MAX(U1033,B1034),B1034))</f>
        <v/>
      </c>
      <c r="V1034" s="9" t="str">
        <f aca="false">IF(T1034=0,"",B1034/U1034-1)</f>
        <v/>
      </c>
      <c r="W1034" s="8" t="str">
        <f aca="false">IF(T1034=0,"",IF(T1033=T1034,MAX(W1033,F1034),F1034))</f>
        <v/>
      </c>
      <c r="X1034" s="9" t="str">
        <f aca="false">IF(T1034=0,"",F1034/W1034-1)</f>
        <v/>
      </c>
    </row>
    <row r="1035" customFormat="false" ht="15" hidden="false" customHeight="false" outlineLevel="0" collapsed="false">
      <c r="A1035" s="5" t="n">
        <v>44863</v>
      </c>
      <c r="B1035" s="6" t="n">
        <v>1618.89496873174</v>
      </c>
      <c r="C1035" s="7" t="n">
        <v>13.33199195</v>
      </c>
      <c r="D1035" s="0" t="n">
        <f aca="false">INT((ROW()-3)/30)</f>
        <v>34</v>
      </c>
      <c r="E1035" s="0" t="n">
        <f aca="false">2+30*D1035</f>
        <v>1022</v>
      </c>
      <c r="F1035" s="8" t="n">
        <f aca="false">INDEX($F:$F,$E1035)*(2*B1035/INDEX($B:$B,$E1035)-C1035/INDEX($C:$C,$E1035))</f>
        <v>221.12618835152</v>
      </c>
      <c r="G1035" s="9" t="n">
        <f aca="false">B1035/B1034-1</f>
        <v>0.0404425860733177</v>
      </c>
      <c r="H1035" s="9" t="n">
        <f aca="false">F1035/F1034-1</f>
        <v>0.00421431996714206</v>
      </c>
      <c r="I1035" s="9" t="n">
        <f aca="false">LN(B1035/B1034)</f>
        <v>0.03964618615884</v>
      </c>
      <c r="J1035" s="9" t="n">
        <f aca="false">LN(F1035/F1034)</f>
        <v>0.00420546459162195</v>
      </c>
      <c r="K1035" s="9" t="n">
        <f aca="false">F1035/F1028-1</f>
        <v>0.0401733618311075</v>
      </c>
      <c r="L1035" s="9" t="n">
        <f aca="false">F1035/F1005-1</f>
        <v>0.0047824076379992</v>
      </c>
      <c r="M1035" s="9" t="n">
        <f aca="false">B1035/B1028-1</f>
        <v>0.231748596861796</v>
      </c>
      <c r="N1035" s="9" t="n">
        <f aca="false">B1035/B1005-1</f>
        <v>0.213889852414823</v>
      </c>
      <c r="O1035" s="8" t="n">
        <f aca="false">MAX(O1034,F1035)</f>
        <v>236.237374266143</v>
      </c>
      <c r="P1035" s="9" t="n">
        <f aca="false">F1035/O1035-1</f>
        <v>-0.063966110195582</v>
      </c>
      <c r="Q1035" s="8" t="n">
        <f aca="false">MAX(Q1034,B1035)</f>
        <v>4811.1564628872</v>
      </c>
      <c r="R1035" s="9" t="n">
        <f aca="false">B1035/Q1035-1</f>
        <v>-0.663512300790935</v>
      </c>
      <c r="S1035" s="9" t="n">
        <f aca="false">B1035/INDEX($B:$B,$E1035)-1</f>
        <v>0.239953211324357</v>
      </c>
      <c r="T1035" s="0" t="n">
        <f aca="false">IF(AND($A1035&gt;=CrashTest!$B$3,$A1035&lt;=CrashTest!$C$3),1,IF(AND($A1035&gt;=CrashTest!$B$4,$A1035&lt;=CrashTest!$C$4),2,IF(AND($A1035&gt;=CrashTest!$B$5,$A1035&lt;=CrashTest!$C$5),3,IF(AND($A1035&gt;=CrashTest!$B$6,$A1035&lt;=CrashTest!$C$6),4,IF(AND($A1035&gt;=CrashTest!$B$7,$A1035&lt;=CrashTest!$C$7),5,0)))))</f>
        <v>0</v>
      </c>
      <c r="U1035" s="8" t="str">
        <f aca="false">IF(T1035=0,"",IF(T1034=T1035,MAX(U1034,B1035),B1035))</f>
        <v/>
      </c>
      <c r="V1035" s="9" t="str">
        <f aca="false">IF(T1035=0,"",B1035/U1035-1)</f>
        <v/>
      </c>
      <c r="W1035" s="8" t="str">
        <f aca="false">IF(T1035=0,"",IF(T1034=T1035,MAX(W1034,F1035),F1035))</f>
        <v/>
      </c>
      <c r="X1035" s="9" t="str">
        <f aca="false">IF(T1035=0,"",F1035/W1035-1)</f>
        <v/>
      </c>
    </row>
    <row r="1036" customFormat="false" ht="15" hidden="false" customHeight="false" outlineLevel="0" collapsed="false">
      <c r="A1036" s="5" t="n">
        <v>44864</v>
      </c>
      <c r="B1036" s="6" t="n">
        <v>1589.51054997078</v>
      </c>
      <c r="C1036" s="7" t="n">
        <v>12.92306769</v>
      </c>
      <c r="D1036" s="0" t="n">
        <f aca="false">INT((ROW()-3)/30)</f>
        <v>34</v>
      </c>
      <c r="E1036" s="0" t="n">
        <f aca="false">2+30*D1036</f>
        <v>1022</v>
      </c>
      <c r="F1036" s="8" t="n">
        <f aca="false">INDEX($F:$F,$E1036)*(2*B1036/INDEX($B:$B,$E1036)-C1036/INDEX($C:$C,$E1036))</f>
        <v>220.922666107517</v>
      </c>
      <c r="G1036" s="9" t="n">
        <f aca="false">B1036/B1035-1</f>
        <v>-0.0181509111637922</v>
      </c>
      <c r="H1036" s="9" t="n">
        <f aca="false">F1036/F1035-1</f>
        <v>-0.000920389599806226</v>
      </c>
      <c r="I1036" s="9" t="n">
        <f aca="false">LN(B1036/B1035)</f>
        <v>-0.0183176597934499</v>
      </c>
      <c r="J1036" s="9" t="n">
        <f aca="false">LN(F1036/F1035)</f>
        <v>-0.00092081341838604</v>
      </c>
      <c r="K1036" s="9" t="n">
        <f aca="false">F1036/F1029-1</f>
        <v>0.0323330147158041</v>
      </c>
      <c r="L1036" s="9" t="n">
        <f aca="false">F1036/F1006-1</f>
        <v>0.00459733112957306</v>
      </c>
      <c r="M1036" s="9" t="n">
        <f aca="false">B1036/B1029-1</f>
        <v>0.165449644772244</v>
      </c>
      <c r="N1036" s="9" t="n">
        <f aca="false">B1036/B1006-1</f>
        <v>0.197753975824305</v>
      </c>
      <c r="O1036" s="8" t="n">
        <f aca="false">MAX(O1035,F1036)</f>
        <v>236.237374266143</v>
      </c>
      <c r="P1036" s="9" t="n">
        <f aca="false">F1036/O1036-1</f>
        <v>-0.0648276260528241</v>
      </c>
      <c r="Q1036" s="8" t="n">
        <f aca="false">MAX(Q1035,B1036)</f>
        <v>4811.1564628872</v>
      </c>
      <c r="R1036" s="9" t="n">
        <f aca="false">B1036/Q1036-1</f>
        <v>-0.669619859126987</v>
      </c>
      <c r="S1036" s="9" t="n">
        <f aca="false">B1036/INDEX($B:$B,$E1036)-1</f>
        <v>0.217446930738349</v>
      </c>
      <c r="T1036" s="0" t="n">
        <f aca="false">IF(AND($A1036&gt;=CrashTest!$B$3,$A1036&lt;=CrashTest!$C$3),1,IF(AND($A1036&gt;=CrashTest!$B$4,$A1036&lt;=CrashTest!$C$4),2,IF(AND($A1036&gt;=CrashTest!$B$5,$A1036&lt;=CrashTest!$C$5),3,IF(AND($A1036&gt;=CrashTest!$B$6,$A1036&lt;=CrashTest!$C$6),4,IF(AND($A1036&gt;=CrashTest!$B$7,$A1036&lt;=CrashTest!$C$7),5,0)))))</f>
        <v>0</v>
      </c>
      <c r="U1036" s="8" t="str">
        <f aca="false">IF(T1036=0,"",IF(T1035=T1036,MAX(U1035,B1036),B1036))</f>
        <v/>
      </c>
      <c r="V1036" s="9" t="str">
        <f aca="false">IF(T1036=0,"",B1036/U1036-1)</f>
        <v/>
      </c>
      <c r="W1036" s="8" t="str">
        <f aca="false">IF(T1036=0,"",IF(T1035=T1036,MAX(W1035,F1036),F1036))</f>
        <v/>
      </c>
      <c r="X1036" s="9" t="str">
        <f aca="false">IF(T1036=0,"",F1036/W1036-1)</f>
        <v/>
      </c>
    </row>
    <row r="1037" customFormat="false" ht="15" hidden="false" customHeight="false" outlineLevel="0" collapsed="false">
      <c r="A1037" s="5" t="n">
        <v>44865</v>
      </c>
      <c r="B1037" s="6" t="n">
        <v>1571.20387054354</v>
      </c>
      <c r="C1037" s="7" t="n">
        <v>12.68579085</v>
      </c>
      <c r="D1037" s="0" t="n">
        <f aca="false">INT((ROW()-3)/30)</f>
        <v>34</v>
      </c>
      <c r="E1037" s="0" t="n">
        <f aca="false">2+30*D1037</f>
        <v>1022</v>
      </c>
      <c r="F1037" s="8" t="n">
        <f aca="false">INDEX($F:$F,$E1037)*(2*B1037/INDEX($B:$B,$E1037)-C1037/INDEX($C:$C,$E1037))</f>
        <v>220.396783807724</v>
      </c>
      <c r="G1037" s="9" t="n">
        <f aca="false">B1037/B1036-1</f>
        <v>-0.0115171801958638</v>
      </c>
      <c r="H1037" s="9" t="n">
        <f aca="false">F1037/F1036-1</f>
        <v>-0.00238039088092767</v>
      </c>
      <c r="I1037" s="9" t="n">
        <f aca="false">LN(B1037/B1036)</f>
        <v>-0.0115840165891306</v>
      </c>
      <c r="J1037" s="9" t="n">
        <f aca="false">LN(F1037/F1036)</f>
        <v>-0.00238322851531442</v>
      </c>
      <c r="K1037" s="9" t="n">
        <f aca="false">F1037/F1030-1</f>
        <v>0.0310791318070602</v>
      </c>
      <c r="L1037" s="9" t="n">
        <f aca="false">F1037/F1007-1</f>
        <v>0.00478267981001102</v>
      </c>
      <c r="M1037" s="9" t="n">
        <f aca="false">B1037/B1030-1</f>
        <v>0.168569643086167</v>
      </c>
      <c r="N1037" s="9" t="n">
        <f aca="false">B1037/B1007-1</f>
        <v>0.198274000502905</v>
      </c>
      <c r="O1037" s="8" t="n">
        <f aca="false">MAX(O1036,F1037)</f>
        <v>236.237374266143</v>
      </c>
      <c r="P1037" s="9" t="n">
        <f aca="false">F1037/O1037-1</f>
        <v>-0.0670537018438634</v>
      </c>
      <c r="Q1037" s="8" t="n">
        <f aca="false">MAX(Q1036,B1037)</f>
        <v>4811.1564628872</v>
      </c>
      <c r="R1037" s="9" t="n">
        <f aca="false">B1037/Q1037-1</f>
        <v>-0.673424906742556</v>
      </c>
      <c r="S1037" s="9" t="n">
        <f aca="false">B1037/INDEX($B:$B,$E1037)-1</f>
        <v>0.203425375058135</v>
      </c>
      <c r="T1037" s="0" t="n">
        <f aca="false">IF(AND($A1037&gt;=CrashTest!$B$3,$A1037&lt;=CrashTest!$C$3),1,IF(AND($A1037&gt;=CrashTest!$B$4,$A1037&lt;=CrashTest!$C$4),2,IF(AND($A1037&gt;=CrashTest!$B$5,$A1037&lt;=CrashTest!$C$5),3,IF(AND($A1037&gt;=CrashTest!$B$6,$A1037&lt;=CrashTest!$C$6),4,IF(AND($A1037&gt;=CrashTest!$B$7,$A1037&lt;=CrashTest!$C$7),5,0)))))</f>
        <v>0</v>
      </c>
      <c r="U1037" s="8" t="str">
        <f aca="false">IF(T1037=0,"",IF(T1036=T1037,MAX(U1036,B1037),B1037))</f>
        <v/>
      </c>
      <c r="V1037" s="9" t="str">
        <f aca="false">IF(T1037=0,"",B1037/U1037-1)</f>
        <v/>
      </c>
      <c r="W1037" s="8" t="str">
        <f aca="false">IF(T1037=0,"",IF(T1036=T1037,MAX(W1036,F1037),F1037))</f>
        <v/>
      </c>
      <c r="X1037" s="9" t="str">
        <f aca="false">IF(T1037=0,"",F1037/W1037-1)</f>
        <v/>
      </c>
    </row>
    <row r="1038" customFormat="false" ht="15" hidden="false" customHeight="false" outlineLevel="0" collapsed="false">
      <c r="A1038" s="5" t="n">
        <v>44866</v>
      </c>
      <c r="B1038" s="6" t="n">
        <v>1580.25594681473</v>
      </c>
      <c r="C1038" s="7" t="n">
        <v>12.73448121</v>
      </c>
      <c r="D1038" s="0" t="n">
        <f aca="false">INT((ROW()-3)/30)</f>
        <v>34</v>
      </c>
      <c r="E1038" s="0" t="n">
        <f aca="false">2+30*D1038</f>
        <v>1022</v>
      </c>
      <c r="F1038" s="8" t="n">
        <f aca="false">INDEX($F:$F,$E1038)*(2*B1038/INDEX($B:$B,$E1038)-C1038/INDEX($C:$C,$E1038))</f>
        <v>222.22333842441</v>
      </c>
      <c r="G1038" s="9" t="n">
        <f aca="false">B1038/B1037-1</f>
        <v>0.0057612359801904</v>
      </c>
      <c r="H1038" s="9" t="n">
        <f aca="false">F1038/F1037-1</f>
        <v>0.00828757382539136</v>
      </c>
      <c r="I1038" s="9" t="n">
        <f aca="false">LN(B1038/B1037)</f>
        <v>0.00574470352802714</v>
      </c>
      <c r="J1038" s="9" t="n">
        <f aca="false">LN(F1038/F1037)</f>
        <v>0.00825342045474099</v>
      </c>
      <c r="K1038" s="9" t="n">
        <f aca="false">F1038/F1031-1</f>
        <v>0.0235996638499918</v>
      </c>
      <c r="L1038" s="9" t="n">
        <f aca="false">F1038/F1008-1</f>
        <v>0.0192657736932955</v>
      </c>
      <c r="M1038" s="9" t="n">
        <f aca="false">B1038/B1031-1</f>
        <v>0.0814113532231728</v>
      </c>
      <c r="N1038" s="9" t="n">
        <f aca="false">B1038/B1008-1</f>
        <v>0.2379085623039</v>
      </c>
      <c r="O1038" s="8" t="n">
        <f aca="false">MAX(O1037,F1038)</f>
        <v>236.237374266143</v>
      </c>
      <c r="P1038" s="9" t="n">
        <f aca="false">F1038/O1038-1</f>
        <v>-0.0593218405227689</v>
      </c>
      <c r="Q1038" s="8" t="n">
        <f aca="false">MAX(Q1037,B1038)</f>
        <v>4811.1564628872</v>
      </c>
      <c r="R1038" s="9" t="n">
        <f aca="false">B1038/Q1038-1</f>
        <v>-0.671543430565048</v>
      </c>
      <c r="S1038" s="9" t="n">
        <f aca="false">B1038/INDEX($B:$B,$E1038)-1</f>
        <v>0.210358592628394</v>
      </c>
      <c r="T1038" s="0" t="n">
        <f aca="false">IF(AND($A1038&gt;=CrashTest!$B$3,$A1038&lt;=CrashTest!$C$3),1,IF(AND($A1038&gt;=CrashTest!$B$4,$A1038&lt;=CrashTest!$C$4),2,IF(AND($A1038&gt;=CrashTest!$B$5,$A1038&lt;=CrashTest!$C$5),3,IF(AND($A1038&gt;=CrashTest!$B$6,$A1038&lt;=CrashTest!$C$6),4,IF(AND($A1038&gt;=CrashTest!$B$7,$A1038&lt;=CrashTest!$C$7),5,0)))))</f>
        <v>4</v>
      </c>
      <c r="U1038" s="8" t="n">
        <f aca="false">IF(T1038=0,"",IF(T1037=T1038,MAX(U1037,B1038),B1038))</f>
        <v>1580.25594681473</v>
      </c>
      <c r="V1038" s="9" t="n">
        <f aca="false">IF(T1038=0,"",B1038/U1038-1)</f>
        <v>0</v>
      </c>
      <c r="W1038" s="8" t="n">
        <f aca="false">IF(T1038=0,"",IF(T1037=T1038,MAX(W1037,F1038),F1038))</f>
        <v>222.22333842441</v>
      </c>
      <c r="X1038" s="9" t="n">
        <f aca="false">IF(T1038=0,"",F1038/W1038-1)</f>
        <v>0</v>
      </c>
    </row>
    <row r="1039" customFormat="false" ht="15" hidden="false" customHeight="false" outlineLevel="0" collapsed="false">
      <c r="A1039" s="5" t="n">
        <v>44867</v>
      </c>
      <c r="B1039" s="6" t="n">
        <v>1519.57743717124</v>
      </c>
      <c r="C1039" s="7" t="n">
        <v>11.93827254</v>
      </c>
      <c r="D1039" s="0" t="n">
        <f aca="false">INT((ROW()-3)/30)</f>
        <v>34</v>
      </c>
      <c r="E1039" s="0" t="n">
        <f aca="false">2+30*D1039</f>
        <v>1022</v>
      </c>
      <c r="F1039" s="8" t="n">
        <f aca="false">INDEX($F:$F,$E1039)*(2*B1039/INDEX($B:$B,$E1039)-C1039/INDEX($C:$C,$E1039))</f>
        <v>220.702606669965</v>
      </c>
      <c r="G1039" s="9" t="n">
        <f aca="false">B1039/B1038-1</f>
        <v>-0.038397899888178</v>
      </c>
      <c r="H1039" s="9" t="n">
        <f aca="false">F1039/F1038-1</f>
        <v>-0.00684325852193179</v>
      </c>
      <c r="I1039" s="9" t="n">
        <f aca="false">LN(B1039/B1038)</f>
        <v>-0.0391545312270584</v>
      </c>
      <c r="J1039" s="9" t="n">
        <f aca="false">LN(F1039/F1038)</f>
        <v>-0.0068667809905087</v>
      </c>
      <c r="K1039" s="9" t="n">
        <f aca="false">F1039/F1032-1</f>
        <v>-0.0017781644979783</v>
      </c>
      <c r="L1039" s="9" t="n">
        <f aca="false">F1039/F1009-1</f>
        <v>0.00350037037743345</v>
      </c>
      <c r="M1039" s="9" t="n">
        <f aca="false">B1039/B1032-1</f>
        <v>-0.0328921194736852</v>
      </c>
      <c r="N1039" s="9" t="n">
        <f aca="false">B1039/B1009-1</f>
        <v>0.147361811133082</v>
      </c>
      <c r="O1039" s="8" t="n">
        <f aca="false">MAX(O1038,F1039)</f>
        <v>236.237374266143</v>
      </c>
      <c r="P1039" s="9" t="n">
        <f aca="false">F1039/O1039-1</f>
        <v>-0.0657591443540065</v>
      </c>
      <c r="Q1039" s="8" t="n">
        <f aca="false">MAX(Q1038,B1039)</f>
        <v>4811.1564628872</v>
      </c>
      <c r="R1039" s="9" t="n">
        <f aca="false">B1039/Q1039-1</f>
        <v>-0.684155473035825</v>
      </c>
      <c r="S1039" s="9" t="n">
        <f aca="false">B1039/INDEX($B:$B,$E1039)-1</f>
        <v>0.163883364559853</v>
      </c>
      <c r="T1039" s="0" t="n">
        <f aca="false">IF(AND($A1039&gt;=CrashTest!$B$3,$A1039&lt;=CrashTest!$C$3),1,IF(AND($A1039&gt;=CrashTest!$B$4,$A1039&lt;=CrashTest!$C$4),2,IF(AND($A1039&gt;=CrashTest!$B$5,$A1039&lt;=CrashTest!$C$5),3,IF(AND($A1039&gt;=CrashTest!$B$6,$A1039&lt;=CrashTest!$C$6),4,IF(AND($A1039&gt;=CrashTest!$B$7,$A1039&lt;=CrashTest!$C$7),5,0)))))</f>
        <v>4</v>
      </c>
      <c r="U1039" s="8" t="n">
        <f aca="false">IF(T1039=0,"",IF(T1038=T1039,MAX(U1038,B1039),B1039))</f>
        <v>1580.25594681473</v>
      </c>
      <c r="V1039" s="9" t="n">
        <f aca="false">IF(T1039=0,"",B1039/U1039-1)</f>
        <v>-0.038397899888178</v>
      </c>
      <c r="W1039" s="8" t="n">
        <f aca="false">IF(T1039=0,"",IF(T1038=T1039,MAX(W1038,F1039),F1039))</f>
        <v>222.22333842441</v>
      </c>
      <c r="X1039" s="9" t="n">
        <f aca="false">IF(T1039=0,"",F1039/W1039-1)</f>
        <v>-0.00684325852193179</v>
      </c>
    </row>
    <row r="1040" customFormat="false" ht="15" hidden="false" customHeight="false" outlineLevel="0" collapsed="false">
      <c r="A1040" s="5" t="n">
        <v>44868</v>
      </c>
      <c r="B1040" s="6" t="n">
        <v>1529.79641525424</v>
      </c>
      <c r="C1040" s="7" t="n">
        <v>12.0774815</v>
      </c>
      <c r="D1040" s="0" t="n">
        <f aca="false">INT((ROW()-3)/30)</f>
        <v>34</v>
      </c>
      <c r="E1040" s="0" t="n">
        <f aca="false">2+30*D1040</f>
        <v>1022</v>
      </c>
      <c r="F1040" s="8" t="n">
        <f aca="false">INDEX($F:$F,$E1040)*(2*B1040/INDEX($B:$B,$E1040)-C1040/INDEX($C:$C,$E1040))</f>
        <v>220.841903557986</v>
      </c>
      <c r="G1040" s="9" t="n">
        <f aca="false">B1040/B1039-1</f>
        <v>0.00672488142626215</v>
      </c>
      <c r="H1040" s="9" t="n">
        <f aca="false">F1040/F1039-1</f>
        <v>0.000631151983764733</v>
      </c>
      <c r="I1040" s="9" t="n">
        <f aca="false">LN(B1040/B1039)</f>
        <v>0.00670237027800928</v>
      </c>
      <c r="J1040" s="9" t="n">
        <f aca="false">LN(F1040/F1039)</f>
        <v>0.000630952891118836</v>
      </c>
      <c r="K1040" s="9" t="n">
        <f aca="false">F1040/F1033-1</f>
        <v>0.00960308341534111</v>
      </c>
      <c r="L1040" s="9" t="n">
        <f aca="false">F1040/F1010-1</f>
        <v>-0.00195252691729231</v>
      </c>
      <c r="M1040" s="9" t="n">
        <f aca="false">B1040/B1033-1</f>
        <v>0.00991131767898623</v>
      </c>
      <c r="N1040" s="9" t="n">
        <f aca="false">B1040/B1010-1</f>
        <v>0.122502992802096</v>
      </c>
      <c r="O1040" s="8" t="n">
        <f aca="false">MAX(O1039,F1040)</f>
        <v>236.237374266143</v>
      </c>
      <c r="P1040" s="9" t="n">
        <f aca="false">F1040/O1040-1</f>
        <v>-0.0651694963846515</v>
      </c>
      <c r="Q1040" s="8" t="n">
        <f aca="false">MAX(Q1039,B1040)</f>
        <v>4811.1564628872</v>
      </c>
      <c r="R1040" s="9" t="n">
        <f aca="false">B1040/Q1040-1</f>
        <v>-0.682031456042857</v>
      </c>
      <c r="S1040" s="9" t="n">
        <f aca="false">B1040/INDEX($B:$B,$E1040)-1</f>
        <v>0.171710342180517</v>
      </c>
      <c r="T1040" s="0" t="n">
        <f aca="false">IF(AND($A1040&gt;=CrashTest!$B$3,$A1040&lt;=CrashTest!$C$3),1,IF(AND($A1040&gt;=CrashTest!$B$4,$A1040&lt;=CrashTest!$C$4),2,IF(AND($A1040&gt;=CrashTest!$B$5,$A1040&lt;=CrashTest!$C$5),3,IF(AND($A1040&gt;=CrashTest!$B$6,$A1040&lt;=CrashTest!$C$6),4,IF(AND($A1040&gt;=CrashTest!$B$7,$A1040&lt;=CrashTest!$C$7),5,0)))))</f>
        <v>4</v>
      </c>
      <c r="U1040" s="8" t="n">
        <f aca="false">IF(T1040=0,"",IF(T1039=T1040,MAX(U1039,B1040),B1040))</f>
        <v>1580.25594681473</v>
      </c>
      <c r="V1040" s="9" t="n">
        <f aca="false">IF(T1040=0,"",B1040/U1040-1)</f>
        <v>-0.0319312397856812</v>
      </c>
      <c r="W1040" s="8" t="n">
        <f aca="false">IF(T1040=0,"",IF(T1039=T1040,MAX(W1039,F1040),F1040))</f>
        <v>222.22333842441</v>
      </c>
      <c r="X1040" s="9" t="n">
        <f aca="false">IF(T1040=0,"",F1040/W1040-1)</f>
        <v>-0.00621642567435854</v>
      </c>
    </row>
    <row r="1041" customFormat="false" ht="15" hidden="false" customHeight="false" outlineLevel="0" collapsed="false">
      <c r="A1041" s="5" t="n">
        <v>44869</v>
      </c>
      <c r="B1041" s="6" t="n">
        <v>1644.7656364699</v>
      </c>
      <c r="C1041" s="7" t="n">
        <v>13.59459956</v>
      </c>
      <c r="D1041" s="0" t="n">
        <f aca="false">INT((ROW()-3)/30)</f>
        <v>34</v>
      </c>
      <c r="E1041" s="0" t="n">
        <f aca="false">2+30*D1041</f>
        <v>1022</v>
      </c>
      <c r="F1041" s="8" t="n">
        <f aca="false">INDEX($F:$F,$E1041)*(2*B1041/INDEX($B:$B,$E1041)-C1041/INDEX($C:$C,$E1041))</f>
        <v>223.528820112325</v>
      </c>
      <c r="G1041" s="9" t="n">
        <f aca="false">B1041/B1040-1</f>
        <v>0.0751532818806828</v>
      </c>
      <c r="H1041" s="9" t="n">
        <f aca="false">F1041/F1040-1</f>
        <v>0.0121666971306142</v>
      </c>
      <c r="I1041" s="9" t="n">
        <f aca="false">LN(B1041/B1040)</f>
        <v>0.0724632392109366</v>
      </c>
      <c r="J1041" s="9" t="n">
        <f aca="false">LN(F1041/F1040)</f>
        <v>0.012093277785141</v>
      </c>
      <c r="K1041" s="9" t="n">
        <f aca="false">F1041/F1034-1</f>
        <v>0.015125543272688</v>
      </c>
      <c r="L1041" s="9" t="n">
        <f aca="false">F1041/F1011-1</f>
        <v>0.0139337210679533</v>
      </c>
      <c r="M1041" s="9" t="n">
        <f aca="false">B1041/B1034-1</f>
        <v>0.057069325278037</v>
      </c>
      <c r="N1041" s="9" t="n">
        <f aca="false">B1041/B1011-1</f>
        <v>0.216041456940534</v>
      </c>
      <c r="O1041" s="8" t="n">
        <f aca="false">MAX(O1040,F1041)</f>
        <v>236.237374266143</v>
      </c>
      <c r="P1041" s="9" t="n">
        <f aca="false">F1041/O1041-1</f>
        <v>-0.0537956967787041</v>
      </c>
      <c r="Q1041" s="8" t="n">
        <f aca="false">MAX(Q1040,B1041)</f>
        <v>4811.1564628872</v>
      </c>
      <c r="R1041" s="9" t="n">
        <f aca="false">B1041/Q1041-1</f>
        <v>-0.658135076429656</v>
      </c>
      <c r="S1041" s="9" t="n">
        <f aca="false">B1041/INDEX($B:$B,$E1041)-1</f>
        <v>0.25976821980892</v>
      </c>
      <c r="T1041" s="0" t="n">
        <f aca="false">IF(AND($A1041&gt;=CrashTest!$B$3,$A1041&lt;=CrashTest!$C$3),1,IF(AND($A1041&gt;=CrashTest!$B$4,$A1041&lt;=CrashTest!$C$4),2,IF(AND($A1041&gt;=CrashTest!$B$5,$A1041&lt;=CrashTest!$C$5),3,IF(AND($A1041&gt;=CrashTest!$B$6,$A1041&lt;=CrashTest!$C$6),4,IF(AND($A1041&gt;=CrashTest!$B$7,$A1041&lt;=CrashTest!$C$7),5,0)))))</f>
        <v>4</v>
      </c>
      <c r="U1041" s="8" t="n">
        <f aca="false">IF(T1041=0,"",IF(T1040=T1041,MAX(U1040,B1041),B1041))</f>
        <v>1644.7656364699</v>
      </c>
      <c r="V1041" s="9" t="n">
        <f aca="false">IF(T1041=0,"",B1041/U1041-1)</f>
        <v>0</v>
      </c>
      <c r="W1041" s="8" t="n">
        <f aca="false">IF(T1041=0,"",IF(T1040=T1041,MAX(W1040,F1041),F1041))</f>
        <v>223.528820112325</v>
      </c>
      <c r="X1041" s="9" t="n">
        <f aca="false">IF(T1041=0,"",F1041/W1041-1)</f>
        <v>0</v>
      </c>
    </row>
    <row r="1042" customFormat="false" ht="15" hidden="false" customHeight="false" outlineLevel="0" collapsed="false">
      <c r="A1042" s="5" t="n">
        <v>44870</v>
      </c>
      <c r="B1042" s="6" t="n">
        <v>1627.35012068965</v>
      </c>
      <c r="C1042" s="7" t="n">
        <v>13.32746585</v>
      </c>
      <c r="D1042" s="0" t="n">
        <f aca="false">INT((ROW()-3)/30)</f>
        <v>34</v>
      </c>
      <c r="E1042" s="0" t="n">
        <f aca="false">2+30*D1042</f>
        <v>1022</v>
      </c>
      <c r="F1042" s="8" t="n">
        <f aca="false">INDEX($F:$F,$E1042)*(2*B1042/INDEX($B:$B,$E1042)-C1042/INDEX($C:$C,$E1042))</f>
        <v>223.973611437187</v>
      </c>
      <c r="G1042" s="9" t="n">
        <f aca="false">B1042/B1041-1</f>
        <v>-0.0105884482227074</v>
      </c>
      <c r="H1042" s="9" t="n">
        <f aca="false">F1042/F1041-1</f>
        <v>0.00198986119390909</v>
      </c>
      <c r="I1042" s="9" t="n">
        <f aca="false">LN(B1042/B1041)</f>
        <v>-0.0106449047186921</v>
      </c>
      <c r="J1042" s="9" t="n">
        <f aca="false">LN(F1042/F1041)</f>
        <v>0.00198788404252699</v>
      </c>
      <c r="K1042" s="9" t="n">
        <f aca="false">F1042/F1035-1</f>
        <v>0.0128769147919272</v>
      </c>
      <c r="L1042" s="9" t="n">
        <f aca="false">F1042/F1012-1</f>
        <v>0.0184565287726977</v>
      </c>
      <c r="M1042" s="9" t="n">
        <f aca="false">B1042/B1035-1</f>
        <v>0.00522279216454291</v>
      </c>
      <c r="N1042" s="9" t="n">
        <f aca="false">B1042/B1012-1</f>
        <v>0.204236960513595</v>
      </c>
      <c r="O1042" s="8" t="n">
        <f aca="false">MAX(O1041,F1042)</f>
        <v>236.237374266143</v>
      </c>
      <c r="P1042" s="9" t="n">
        <f aca="false">F1042/O1042-1</f>
        <v>-0.0519128815542143</v>
      </c>
      <c r="Q1042" s="8" t="n">
        <f aca="false">MAX(Q1041,B1042)</f>
        <v>4811.1564628872</v>
      </c>
      <c r="R1042" s="9" t="n">
        <f aca="false">B1042/Q1042-1</f>
        <v>-0.66175489547204</v>
      </c>
      <c r="S1042" s="9" t="n">
        <f aca="false">B1042/INDEX($B:$B,$E1042)-1</f>
        <v>0.246429229240861</v>
      </c>
      <c r="T1042" s="0" t="n">
        <f aca="false">IF(AND($A1042&gt;=CrashTest!$B$3,$A1042&lt;=CrashTest!$C$3),1,IF(AND($A1042&gt;=CrashTest!$B$4,$A1042&lt;=CrashTest!$C$4),2,IF(AND($A1042&gt;=CrashTest!$B$5,$A1042&lt;=CrashTest!$C$5),3,IF(AND($A1042&gt;=CrashTest!$B$6,$A1042&lt;=CrashTest!$C$6),4,IF(AND($A1042&gt;=CrashTest!$B$7,$A1042&lt;=CrashTest!$C$7),5,0)))))</f>
        <v>4</v>
      </c>
      <c r="U1042" s="8" t="n">
        <f aca="false">IF(T1042=0,"",IF(T1041=T1042,MAX(U1041,B1042),B1042))</f>
        <v>1644.7656364699</v>
      </c>
      <c r="V1042" s="9" t="n">
        <f aca="false">IF(T1042=0,"",B1042/U1042-1)</f>
        <v>-0.0105884482227074</v>
      </c>
      <c r="W1042" s="8" t="n">
        <f aca="false">IF(T1042=0,"",IF(T1041=T1042,MAX(W1041,F1042),F1042))</f>
        <v>223.973611437187</v>
      </c>
      <c r="X1042" s="9" t="n">
        <f aca="false">IF(T1042=0,"",F1042/W1042-1)</f>
        <v>0</v>
      </c>
    </row>
    <row r="1043" customFormat="false" ht="15" hidden="false" customHeight="false" outlineLevel="0" collapsed="false">
      <c r="A1043" s="5" t="n">
        <v>44871</v>
      </c>
      <c r="B1043" s="6" t="n">
        <v>1574.97463471654</v>
      </c>
      <c r="C1043" s="7" t="n">
        <v>12.53173692</v>
      </c>
      <c r="D1043" s="0" t="n">
        <f aca="false">INT((ROW()-3)/30)</f>
        <v>34</v>
      </c>
      <c r="E1043" s="0" t="n">
        <f aca="false">2+30*D1043</f>
        <v>1022</v>
      </c>
      <c r="F1043" s="8" t="n">
        <f aca="false">INDEX($F:$F,$E1043)*(2*B1043/INDEX($B:$B,$E1043)-C1043/INDEX($C:$C,$E1043))</f>
        <v>225.136677369935</v>
      </c>
      <c r="G1043" s="9" t="n">
        <f aca="false">B1043/B1042-1</f>
        <v>-0.032184522130317</v>
      </c>
      <c r="H1043" s="9" t="n">
        <f aca="false">F1043/F1042-1</f>
        <v>0.00519287038006744</v>
      </c>
      <c r="I1043" s="9" t="n">
        <f aca="false">LN(B1043/B1042)</f>
        <v>-0.0327138319117008</v>
      </c>
      <c r="J1043" s="9" t="n">
        <f aca="false">LN(F1043/F1042)</f>
        <v>0.00517943392444994</v>
      </c>
      <c r="K1043" s="9" t="n">
        <f aca="false">F1043/F1036-1</f>
        <v>0.0190745989837355</v>
      </c>
      <c r="L1043" s="9" t="n">
        <f aca="false">F1043/F1013-1</f>
        <v>0.0267908197040019</v>
      </c>
      <c r="M1043" s="9" t="n">
        <f aca="false">B1043/B1036-1</f>
        <v>-0.00914490014206393</v>
      </c>
      <c r="N1043" s="9" t="n">
        <f aca="false">B1043/B1013-1</f>
        <v>0.181933423645763</v>
      </c>
      <c r="O1043" s="8" t="n">
        <f aca="false">MAX(O1042,F1043)</f>
        <v>236.237374266143</v>
      </c>
      <c r="P1043" s="9" t="n">
        <f aca="false">F1043/O1043-1</f>
        <v>-0.0469895880391136</v>
      </c>
      <c r="Q1043" s="8" t="n">
        <f aca="false">MAX(Q1042,B1043)</f>
        <v>4811.1564628872</v>
      </c>
      <c r="R1043" s="9" t="n">
        <f aca="false">B1043/Q1043-1</f>
        <v>-0.672641152524192</v>
      </c>
      <c r="S1043" s="9" t="n">
        <f aca="false">B1043/INDEX($B:$B,$E1043)-1</f>
        <v>0.206313500128485</v>
      </c>
      <c r="T1043" s="0" t="n">
        <f aca="false">IF(AND($A1043&gt;=CrashTest!$B$3,$A1043&lt;=CrashTest!$C$3),1,IF(AND($A1043&gt;=CrashTest!$B$4,$A1043&lt;=CrashTest!$C$4),2,IF(AND($A1043&gt;=CrashTest!$B$5,$A1043&lt;=CrashTest!$C$5),3,IF(AND($A1043&gt;=CrashTest!$B$6,$A1043&lt;=CrashTest!$C$6),4,IF(AND($A1043&gt;=CrashTest!$B$7,$A1043&lt;=CrashTest!$C$7),5,0)))))</f>
        <v>4</v>
      </c>
      <c r="U1043" s="8" t="n">
        <f aca="false">IF(T1043=0,"",IF(T1042=T1043,MAX(U1042,B1043),B1043))</f>
        <v>1644.7656364699</v>
      </c>
      <c r="V1043" s="9" t="n">
        <f aca="false">IF(T1043=0,"",B1043/U1043-1)</f>
        <v>-0.0424321862068749</v>
      </c>
      <c r="W1043" s="8" t="n">
        <f aca="false">IF(T1043=0,"",IF(T1042=T1043,MAX(W1042,F1043),F1043))</f>
        <v>225.136677369935</v>
      </c>
      <c r="X1043" s="9" t="n">
        <f aca="false">IF(T1043=0,"",F1043/W1043-1)</f>
        <v>0</v>
      </c>
    </row>
    <row r="1044" customFormat="false" ht="15" hidden="false" customHeight="false" outlineLevel="0" collapsed="false">
      <c r="A1044" s="5" t="n">
        <v>44872</v>
      </c>
      <c r="B1044" s="6" t="n">
        <v>1567.4638132671</v>
      </c>
      <c r="C1044" s="7" t="n">
        <v>12.51487125</v>
      </c>
      <c r="D1044" s="0" t="n">
        <f aca="false">INT((ROW()-3)/30)</f>
        <v>34</v>
      </c>
      <c r="E1044" s="0" t="n">
        <f aca="false">2+30*D1044</f>
        <v>1022</v>
      </c>
      <c r="F1044" s="8" t="n">
        <f aca="false">INDEX($F:$F,$E1044)*(2*B1044/INDEX($B:$B,$E1044)-C1044/INDEX($C:$C,$E1044))</f>
        <v>223.083977712362</v>
      </c>
      <c r="G1044" s="9" t="n">
        <f aca="false">B1044/B1043-1</f>
        <v>-0.00476885232554358</v>
      </c>
      <c r="H1044" s="9" t="n">
        <f aca="false">F1044/F1043-1</f>
        <v>-0.00911757107528199</v>
      </c>
      <c r="I1044" s="9" t="n">
        <f aca="false">LN(B1044/B1043)</f>
        <v>-0.00478025958259372</v>
      </c>
      <c r="J1044" s="9" t="n">
        <f aca="false">LN(F1044/F1043)</f>
        <v>-0.00915939051499543</v>
      </c>
      <c r="K1044" s="9" t="n">
        <f aca="false">F1044/F1037-1</f>
        <v>0.0121925277593082</v>
      </c>
      <c r="L1044" s="9" t="n">
        <f aca="false">F1044/F1014-1</f>
        <v>0.0244045213561348</v>
      </c>
      <c r="M1044" s="9" t="n">
        <f aca="false">B1044/B1037-1</f>
        <v>-0.00238037682223002</v>
      </c>
      <c r="N1044" s="9" t="n">
        <f aca="false">B1044/B1014-1</f>
        <v>0.19157166577916</v>
      </c>
      <c r="O1044" s="8" t="n">
        <f aca="false">MAX(O1043,F1044)</f>
        <v>236.237374266143</v>
      </c>
      <c r="P1044" s="9" t="n">
        <f aca="false">F1044/O1044-1</f>
        <v>-0.0556787282056508</v>
      </c>
      <c r="Q1044" s="8" t="n">
        <f aca="false">MAX(Q1043,B1044)</f>
        <v>4811.1564628872</v>
      </c>
      <c r="R1044" s="9" t="n">
        <f aca="false">B1044/Q1044-1</f>
        <v>-0.674202278525264</v>
      </c>
      <c r="S1044" s="9" t="n">
        <f aca="false">B1044/INDEX($B:$B,$E1044)-1</f>
        <v>0.200560769188063</v>
      </c>
      <c r="T1044" s="0" t="n">
        <f aca="false">IF(AND($A1044&gt;=CrashTest!$B$3,$A1044&lt;=CrashTest!$C$3),1,IF(AND($A1044&gt;=CrashTest!$B$4,$A1044&lt;=CrashTest!$C$4),2,IF(AND($A1044&gt;=CrashTest!$B$5,$A1044&lt;=CrashTest!$C$5),3,IF(AND($A1044&gt;=CrashTest!$B$6,$A1044&lt;=CrashTest!$C$6),4,IF(AND($A1044&gt;=CrashTest!$B$7,$A1044&lt;=CrashTest!$C$7),5,0)))))</f>
        <v>4</v>
      </c>
      <c r="U1044" s="8" t="n">
        <f aca="false">IF(T1044=0,"",IF(T1043=T1044,MAX(U1043,B1044),B1044))</f>
        <v>1644.7656364699</v>
      </c>
      <c r="V1044" s="9" t="n">
        <f aca="false">IF(T1044=0,"",B1044/U1044-1)</f>
        <v>-0.046998685702548</v>
      </c>
      <c r="W1044" s="8" t="n">
        <f aca="false">IF(T1044=0,"",IF(T1043=T1044,MAX(W1043,F1044),F1044))</f>
        <v>225.136677369935</v>
      </c>
      <c r="X1044" s="9" t="n">
        <f aca="false">IF(T1044=0,"",F1044/W1044-1)</f>
        <v>-0.00911757107528199</v>
      </c>
    </row>
    <row r="1045" customFormat="false" ht="15" hidden="false" customHeight="false" outlineLevel="0" collapsed="false">
      <c r="A1045" s="5" t="n">
        <v>44873</v>
      </c>
      <c r="B1045" s="6" t="n">
        <v>1331.86717884278</v>
      </c>
      <c r="C1045" s="7" t="n">
        <v>9.632755906</v>
      </c>
      <c r="D1045" s="0" t="n">
        <f aca="false">INT((ROW()-3)/30)</f>
        <v>34</v>
      </c>
      <c r="E1045" s="0" t="n">
        <f aca="false">2+30*D1045</f>
        <v>1022</v>
      </c>
      <c r="F1045" s="8" t="n">
        <f aca="false">INDEX($F:$F,$E1045)*(2*B1045/INDEX($B:$B,$E1045)-C1045/INDEX($C:$C,$E1045))</f>
        <v>212.401808018446</v>
      </c>
      <c r="G1045" s="9" t="n">
        <f aca="false">B1045/B1044-1</f>
        <v>-0.150304353076745</v>
      </c>
      <c r="H1045" s="9" t="n">
        <f aca="false">F1045/F1044-1</f>
        <v>-0.0478840739862053</v>
      </c>
      <c r="I1045" s="9" t="n">
        <f aca="false">LN(B1045/B1044)</f>
        <v>-0.162877056060668</v>
      </c>
      <c r="J1045" s="9" t="n">
        <f aca="false">LN(F1045/F1044)</f>
        <v>-0.0490684805813673</v>
      </c>
      <c r="K1045" s="9" t="n">
        <f aca="false">F1045/F1038-1</f>
        <v>-0.0441966648309712</v>
      </c>
      <c r="L1045" s="9" t="n">
        <f aca="false">F1045/F1015-1</f>
        <v>-0.0200000754067777</v>
      </c>
      <c r="M1045" s="9" t="n">
        <f aca="false">B1045/B1038-1</f>
        <v>-0.157182618722378</v>
      </c>
      <c r="N1045" s="9" t="n">
        <f aca="false">B1045/B1015-1</f>
        <v>0.00827635553820572</v>
      </c>
      <c r="O1045" s="8" t="n">
        <f aca="false">MAX(O1044,F1045)</f>
        <v>236.237374266143</v>
      </c>
      <c r="P1045" s="9" t="n">
        <f aca="false">F1045/O1045-1</f>
        <v>-0.100896677850999</v>
      </c>
      <c r="Q1045" s="8" t="n">
        <f aca="false">MAX(Q1044,B1045)</f>
        <v>4811.1564628872</v>
      </c>
      <c r="R1045" s="9" t="n">
        <f aca="false">B1045/Q1045-1</f>
        <v>-0.723171094285402</v>
      </c>
      <c r="S1045" s="9" t="n">
        <f aca="false">B1045/INDEX($B:$B,$E1045)-1</f>
        <v>0.020111259445931</v>
      </c>
      <c r="T1045" s="0" t="n">
        <f aca="false">IF(AND($A1045&gt;=CrashTest!$B$3,$A1045&lt;=CrashTest!$C$3),1,IF(AND($A1045&gt;=CrashTest!$B$4,$A1045&lt;=CrashTest!$C$4),2,IF(AND($A1045&gt;=CrashTest!$B$5,$A1045&lt;=CrashTest!$C$5),3,IF(AND($A1045&gt;=CrashTest!$B$6,$A1045&lt;=CrashTest!$C$6),4,IF(AND($A1045&gt;=CrashTest!$B$7,$A1045&lt;=CrashTest!$C$7),5,0)))))</f>
        <v>4</v>
      </c>
      <c r="U1045" s="8" t="n">
        <f aca="false">IF(T1045=0,"",IF(T1044=T1045,MAX(U1044,B1045),B1045))</f>
        <v>1644.7656364699</v>
      </c>
      <c r="V1045" s="9" t="n">
        <f aca="false">IF(T1045=0,"",B1045/U1045-1)</f>
        <v>-0.190238931729315</v>
      </c>
      <c r="W1045" s="8" t="n">
        <f aca="false">IF(T1045=0,"",IF(T1044=T1045,MAX(W1044,F1045),F1045))</f>
        <v>225.136677369935</v>
      </c>
      <c r="X1045" s="9" t="n">
        <f aca="false">IF(T1045=0,"",F1045/W1045-1)</f>
        <v>-0.056565058613544</v>
      </c>
    </row>
    <row r="1046" customFormat="false" ht="15" hidden="false" customHeight="false" outlineLevel="0" collapsed="false">
      <c r="A1046" s="5" t="n">
        <v>44874</v>
      </c>
      <c r="B1046" s="6" t="n">
        <v>1092.99871040327</v>
      </c>
      <c r="C1046" s="7" t="n">
        <v>6.63488412</v>
      </c>
      <c r="D1046" s="0" t="n">
        <f aca="false">INT((ROW()-3)/30)</f>
        <v>34</v>
      </c>
      <c r="E1046" s="0" t="n">
        <f aca="false">2+30*D1046</f>
        <v>1022</v>
      </c>
      <c r="F1046" s="8" t="n">
        <f aca="false">INDEX($F:$F,$E1046)*(2*B1046/INDEX($B:$B,$E1046)-C1046/INDEX($C:$C,$E1046))</f>
        <v>203.299762830849</v>
      </c>
      <c r="G1046" s="9" t="n">
        <f aca="false">B1046/B1045-1</f>
        <v>-0.179348565858538</v>
      </c>
      <c r="H1046" s="9" t="n">
        <f aca="false">F1046/F1045-1</f>
        <v>-0.042852955313861</v>
      </c>
      <c r="I1046" s="9" t="n">
        <f aca="false">LN(B1046/B1045)</f>
        <v>-0.197656822237984</v>
      </c>
      <c r="J1046" s="9" t="n">
        <f aca="false">LN(F1046/F1045)</f>
        <v>-0.0437982476227436</v>
      </c>
      <c r="K1046" s="9" t="n">
        <f aca="false">F1046/F1039-1</f>
        <v>-0.0788520085996984</v>
      </c>
      <c r="L1046" s="9" t="n">
        <f aca="false">F1046/F1016-1</f>
        <v>-0.0598608634446644</v>
      </c>
      <c r="M1046" s="9" t="n">
        <f aca="false">B1046/B1039-1</f>
        <v>-0.280721940411319</v>
      </c>
      <c r="N1046" s="9" t="n">
        <f aca="false">B1046/B1016-1</f>
        <v>-0.154058010560401</v>
      </c>
      <c r="O1046" s="8" t="n">
        <f aca="false">MAX(O1045,F1046)</f>
        <v>236.237374266143</v>
      </c>
      <c r="P1046" s="9" t="n">
        <f aca="false">F1046/O1046-1</f>
        <v>-0.139425912337594</v>
      </c>
      <c r="Q1046" s="8" t="n">
        <f aca="false">MAX(Q1045,B1046)</f>
        <v>4811.1564628872</v>
      </c>
      <c r="R1046" s="9" t="n">
        <f aca="false">B1046/Q1046-1</f>
        <v>-0.772819961513504</v>
      </c>
      <c r="S1046" s="9" t="n">
        <f aca="false">B1046/INDEX($B:$B,$E1046)-1</f>
        <v>-0.162844231951844</v>
      </c>
      <c r="T1046" s="0" t="n">
        <f aca="false">IF(AND($A1046&gt;=CrashTest!$B$3,$A1046&lt;=CrashTest!$C$3),1,IF(AND($A1046&gt;=CrashTest!$B$4,$A1046&lt;=CrashTest!$C$4),2,IF(AND($A1046&gt;=CrashTest!$B$5,$A1046&lt;=CrashTest!$C$5),3,IF(AND($A1046&gt;=CrashTest!$B$6,$A1046&lt;=CrashTest!$C$6),4,IF(AND($A1046&gt;=CrashTest!$B$7,$A1046&lt;=CrashTest!$C$7),5,0)))))</f>
        <v>4</v>
      </c>
      <c r="U1046" s="8" t="n">
        <f aca="false">IF(T1046=0,"",IF(T1045=T1046,MAX(U1045,B1046),B1046))</f>
        <v>1644.7656364699</v>
      </c>
      <c r="V1046" s="9" t="n">
        <f aca="false">IF(T1046=0,"",B1046/U1046-1)</f>
        <v>-0.33546841801174</v>
      </c>
      <c r="W1046" s="8" t="n">
        <f aca="false">IF(T1046=0,"",IF(T1045=T1046,MAX(W1045,F1046),F1046))</f>
        <v>225.136677369935</v>
      </c>
      <c r="X1046" s="9" t="n">
        <f aca="false">IF(T1046=0,"",F1046/W1046-1)</f>
        <v>-0.096994033998313</v>
      </c>
    </row>
    <row r="1047" customFormat="false" ht="15" hidden="false" customHeight="false" outlineLevel="0" collapsed="false">
      <c r="A1047" s="5" t="n">
        <v>44875</v>
      </c>
      <c r="B1047" s="6" t="n">
        <v>1297.56088690824</v>
      </c>
      <c r="C1047" s="7" t="n">
        <v>9.136158549</v>
      </c>
      <c r="D1047" s="0" t="n">
        <f aca="false">INT((ROW()-3)/30)</f>
        <v>34</v>
      </c>
      <c r="E1047" s="0" t="n">
        <f aca="false">2+30*D1047</f>
        <v>1022</v>
      </c>
      <c r="F1047" s="8" t="n">
        <f aca="false">INDEX($F:$F,$E1047)*(2*B1047/INDEX($B:$B,$E1047)-C1047/INDEX($C:$C,$E1047))</f>
        <v>212.601922061994</v>
      </c>
      <c r="G1047" s="9" t="n">
        <f aca="false">B1047/B1046-1</f>
        <v>0.187156832444473</v>
      </c>
      <c r="H1047" s="9" t="n">
        <f aca="false">F1047/F1046-1</f>
        <v>0.0457558784211924</v>
      </c>
      <c r="I1047" s="9" t="n">
        <f aca="false">LN(B1047/B1046)</f>
        <v>0.171561231958313</v>
      </c>
      <c r="J1047" s="9" t="n">
        <f aca="false">LN(F1047/F1046)</f>
        <v>0.0447399525734201</v>
      </c>
      <c r="K1047" s="9" t="n">
        <f aca="false">F1047/F1040-1</f>
        <v>-0.0373116757428627</v>
      </c>
      <c r="L1047" s="9" t="n">
        <f aca="false">F1047/F1017-1</f>
        <v>-0.00754732213920495</v>
      </c>
      <c r="M1047" s="9" t="n">
        <f aca="false">B1047/B1040-1</f>
        <v>-0.151808126905177</v>
      </c>
      <c r="N1047" s="9" t="n">
        <f aca="false">B1047/B1017-1</f>
        <v>0.0148744197833177</v>
      </c>
      <c r="O1047" s="8" t="n">
        <f aca="false">MAX(O1046,F1047)</f>
        <v>236.237374266143</v>
      </c>
      <c r="P1047" s="9" t="n">
        <f aca="false">F1047/O1047-1</f>
        <v>-0.100049589010084</v>
      </c>
      <c r="Q1047" s="8" t="n">
        <f aca="false">MAX(Q1046,B1047)</f>
        <v>4811.1564628872</v>
      </c>
      <c r="R1047" s="9" t="n">
        <f aca="false">B1047/Q1047-1</f>
        <v>-0.730301665115757</v>
      </c>
      <c r="S1047" s="9" t="n">
        <f aca="false">B1047/INDEX($B:$B,$E1047)-1</f>
        <v>-0.00616481014133108</v>
      </c>
      <c r="T1047" s="0" t="n">
        <f aca="false">IF(AND($A1047&gt;=CrashTest!$B$3,$A1047&lt;=CrashTest!$C$3),1,IF(AND($A1047&gt;=CrashTest!$B$4,$A1047&lt;=CrashTest!$C$4),2,IF(AND($A1047&gt;=CrashTest!$B$5,$A1047&lt;=CrashTest!$C$5),3,IF(AND($A1047&gt;=CrashTest!$B$6,$A1047&lt;=CrashTest!$C$6),4,IF(AND($A1047&gt;=CrashTest!$B$7,$A1047&lt;=CrashTest!$C$7),5,0)))))</f>
        <v>4</v>
      </c>
      <c r="U1047" s="8" t="n">
        <f aca="false">IF(T1047=0,"",IF(T1046=T1047,MAX(U1046,B1047),B1047))</f>
        <v>1644.7656364699</v>
      </c>
      <c r="V1047" s="9" t="n">
        <f aca="false">IF(T1047=0,"",B1047/U1047-1)</f>
        <v>-0.211096792067503</v>
      </c>
      <c r="W1047" s="8" t="n">
        <f aca="false">IF(T1047=0,"",IF(T1046=T1047,MAX(W1046,F1047),F1047))</f>
        <v>225.136677369935</v>
      </c>
      <c r="X1047" s="9" t="n">
        <f aca="false">IF(T1047=0,"",F1047/W1047-1)</f>
        <v>-0.0556762028043284</v>
      </c>
    </row>
    <row r="1048" customFormat="false" ht="15" hidden="false" customHeight="false" outlineLevel="0" collapsed="false">
      <c r="A1048" s="5" t="n">
        <v>44876</v>
      </c>
      <c r="B1048" s="6" t="n">
        <v>1280.90110344828</v>
      </c>
      <c r="C1048" s="7" t="n">
        <v>9.012519816</v>
      </c>
      <c r="D1048" s="0" t="n">
        <f aca="false">INT((ROW()-3)/30)</f>
        <v>34</v>
      </c>
      <c r="E1048" s="0" t="n">
        <f aca="false">2+30*D1048</f>
        <v>1022</v>
      </c>
      <c r="F1048" s="8" t="n">
        <f aca="false">INDEX($F:$F,$E1048)*(2*B1048/INDEX($B:$B,$E1048)-C1048/INDEX($C:$C,$E1048))</f>
        <v>210.01688984346</v>
      </c>
      <c r="G1048" s="9" t="n">
        <f aca="false">B1048/B1047-1</f>
        <v>-0.0128393076795463</v>
      </c>
      <c r="H1048" s="9" t="n">
        <f aca="false">F1048/F1047-1</f>
        <v>-0.0121590256262127</v>
      </c>
      <c r="I1048" s="9" t="n">
        <f aca="false">LN(B1048/B1047)</f>
        <v>-0.0129224439652628</v>
      </c>
      <c r="J1048" s="9" t="n">
        <f aca="false">LN(F1048/F1047)</f>
        <v>-0.0122335513008066</v>
      </c>
      <c r="K1048" s="9" t="n">
        <f aca="false">F1048/F1041-1</f>
        <v>-0.0604482690960142</v>
      </c>
      <c r="L1048" s="9" t="n">
        <f aca="false">F1048/F1018-1</f>
        <v>-0.0211282578257721</v>
      </c>
      <c r="M1048" s="9" t="n">
        <f aca="false">B1048/B1041-1</f>
        <v>-0.221225763083529</v>
      </c>
      <c r="N1048" s="9" t="n">
        <f aca="false">B1048/B1018-1</f>
        <v>-0.0106075430229878</v>
      </c>
      <c r="O1048" s="8" t="n">
        <f aca="false">MAX(O1047,F1048)</f>
        <v>236.237374266143</v>
      </c>
      <c r="P1048" s="9" t="n">
        <f aca="false">F1048/O1048-1</f>
        <v>-0.110992109119632</v>
      </c>
      <c r="Q1048" s="8" t="n">
        <f aca="false">MAX(Q1047,B1048)</f>
        <v>4811.1564628872</v>
      </c>
      <c r="R1048" s="9" t="n">
        <f aca="false">B1048/Q1048-1</f>
        <v>-0.733764405017998</v>
      </c>
      <c r="S1048" s="9" t="n">
        <f aca="false">B1048/INDEX($B:$B,$E1048)-1</f>
        <v>-0.0189249659266869</v>
      </c>
      <c r="T1048" s="0" t="n">
        <f aca="false">IF(AND($A1048&gt;=CrashTest!$B$3,$A1048&lt;=CrashTest!$C$3),1,IF(AND($A1048&gt;=CrashTest!$B$4,$A1048&lt;=CrashTest!$C$4),2,IF(AND($A1048&gt;=CrashTest!$B$5,$A1048&lt;=CrashTest!$C$5),3,IF(AND($A1048&gt;=CrashTest!$B$6,$A1048&lt;=CrashTest!$C$6),4,IF(AND($A1048&gt;=CrashTest!$B$7,$A1048&lt;=CrashTest!$C$7),5,0)))))</f>
        <v>4</v>
      </c>
      <c r="U1048" s="8" t="n">
        <f aca="false">IF(T1048=0,"",IF(T1047=T1048,MAX(U1047,B1048),B1048))</f>
        <v>1644.7656364699</v>
      </c>
      <c r="V1048" s="9" t="n">
        <f aca="false">IF(T1048=0,"",B1048/U1048-1)</f>
        <v>-0.221225763083529</v>
      </c>
      <c r="W1048" s="8" t="n">
        <f aca="false">IF(T1048=0,"",IF(T1047=T1048,MAX(W1047,F1048),F1048))</f>
        <v>225.136677369935</v>
      </c>
      <c r="X1048" s="9" t="n">
        <f aca="false">IF(T1048=0,"",F1048/W1048-1)</f>
        <v>-0.0671582600538732</v>
      </c>
    </row>
    <row r="1049" customFormat="false" ht="15" hidden="false" customHeight="false" outlineLevel="0" collapsed="false">
      <c r="A1049" s="5" t="n">
        <v>44877</v>
      </c>
      <c r="B1049" s="6" t="n">
        <v>1252.00409994156</v>
      </c>
      <c r="C1049" s="7" t="n">
        <v>8.676476569</v>
      </c>
      <c r="D1049" s="0" t="n">
        <f aca="false">INT((ROW()-3)/30)</f>
        <v>34</v>
      </c>
      <c r="E1049" s="0" t="n">
        <f aca="false">2+30*D1049</f>
        <v>1022</v>
      </c>
      <c r="F1049" s="8" t="n">
        <f aca="false">INDEX($F:$F,$E1049)*(2*B1049/INDEX($B:$B,$E1049)-C1049/INDEX($C:$C,$E1049))</f>
        <v>208.308138693215</v>
      </c>
      <c r="G1049" s="9" t="n">
        <f aca="false">B1049/B1048-1</f>
        <v>-0.0225599021102622</v>
      </c>
      <c r="H1049" s="9" t="n">
        <f aca="false">F1049/F1048-1</f>
        <v>-0.00813625585789268</v>
      </c>
      <c r="I1049" s="9" t="n">
        <f aca="false">LN(B1049/B1048)</f>
        <v>-0.0228182699315837</v>
      </c>
      <c r="J1049" s="9" t="n">
        <f aca="false">LN(F1049/F1048)</f>
        <v>-0.00816953582674066</v>
      </c>
      <c r="K1049" s="9" t="n">
        <f aca="false">F1049/F1042-1</f>
        <v>-0.0699433859348417</v>
      </c>
      <c r="L1049" s="9" t="n">
        <f aca="false">F1049/F1019-1</f>
        <v>-0.0291245779521373</v>
      </c>
      <c r="M1049" s="9" t="n">
        <f aca="false">B1049/B1042-1</f>
        <v>-0.230648596129408</v>
      </c>
      <c r="N1049" s="9" t="n">
        <f aca="false">B1049/B1019-1</f>
        <v>-0.0280988077723177</v>
      </c>
      <c r="O1049" s="8" t="n">
        <f aca="false">MAX(O1048,F1049)</f>
        <v>236.237374266143</v>
      </c>
      <c r="P1049" s="9" t="n">
        <f aca="false">F1049/O1049-1</f>
        <v>-0.11822530477952</v>
      </c>
      <c r="Q1049" s="8" t="n">
        <f aca="false">MAX(Q1048,B1049)</f>
        <v>4811.1564628872</v>
      </c>
      <c r="R1049" s="9" t="n">
        <f aca="false">B1049/Q1049-1</f>
        <v>-0.739770653979059</v>
      </c>
      <c r="S1049" s="9" t="n">
        <f aca="false">B1049/INDEX($B:$B,$E1049)-1</f>
        <v>-0.041057922658203</v>
      </c>
      <c r="T1049" s="0" t="n">
        <f aca="false">IF(AND($A1049&gt;=CrashTest!$B$3,$A1049&lt;=CrashTest!$C$3),1,IF(AND($A1049&gt;=CrashTest!$B$4,$A1049&lt;=CrashTest!$C$4),2,IF(AND($A1049&gt;=CrashTest!$B$5,$A1049&lt;=CrashTest!$C$5),3,IF(AND($A1049&gt;=CrashTest!$B$6,$A1049&lt;=CrashTest!$C$6),4,IF(AND($A1049&gt;=CrashTest!$B$7,$A1049&lt;=CrashTest!$C$7),5,0)))))</f>
        <v>4</v>
      </c>
      <c r="U1049" s="8" t="n">
        <f aca="false">IF(T1049=0,"",IF(T1048=T1049,MAX(U1048,B1049),B1049))</f>
        <v>1644.7656364699</v>
      </c>
      <c r="V1049" s="9" t="n">
        <f aca="false">IF(T1049=0,"",B1049/U1049-1)</f>
        <v>-0.238794833634359</v>
      </c>
      <c r="W1049" s="8" t="n">
        <f aca="false">IF(T1049=0,"",IF(T1048=T1049,MAX(W1048,F1049),F1049))</f>
        <v>225.136677369935</v>
      </c>
      <c r="X1049" s="9" t="n">
        <f aca="false">IF(T1049=0,"",F1049/W1049-1)</f>
        <v>-0.0747480991249966</v>
      </c>
    </row>
    <row r="1050" customFormat="false" ht="15" hidden="false" customHeight="false" outlineLevel="0" collapsed="false">
      <c r="A1050" s="5" t="n">
        <v>44878</v>
      </c>
      <c r="B1050" s="6" t="n">
        <v>1220.14754500292</v>
      </c>
      <c r="C1050" s="7" t="n">
        <v>8.320204671</v>
      </c>
      <c r="D1050" s="0" t="n">
        <f aca="false">INT((ROW()-3)/30)</f>
        <v>34</v>
      </c>
      <c r="E1050" s="0" t="n">
        <f aca="false">2+30*D1050</f>
        <v>1022</v>
      </c>
      <c r="F1050" s="8" t="n">
        <f aca="false">INDEX($F:$F,$E1050)*(2*B1050/INDEX($B:$B,$E1050)-C1050/INDEX($C:$C,$E1050))</f>
        <v>206.100558934479</v>
      </c>
      <c r="G1050" s="9" t="n">
        <f aca="false">B1050/B1049-1</f>
        <v>-0.0254444493753072</v>
      </c>
      <c r="H1050" s="9" t="n">
        <f aca="false">F1050/F1049-1</f>
        <v>-0.0105976644627784</v>
      </c>
      <c r="I1050" s="9" t="n">
        <f aca="false">LN(B1050/B1049)</f>
        <v>-0.0257737574265764</v>
      </c>
      <c r="J1050" s="9" t="n">
        <f aca="false">LN(F1050/F1049)</f>
        <v>-0.0106542196321664</v>
      </c>
      <c r="K1050" s="9" t="n">
        <f aca="false">F1050/F1043-1</f>
        <v>-0.0845536083140178</v>
      </c>
      <c r="L1050" s="9" t="n">
        <f aca="false">F1050/F1020-1</f>
        <v>-0.0369734438897162</v>
      </c>
      <c r="M1050" s="9" t="n">
        <f aca="false">B1050/B1043-1</f>
        <v>-0.225290669381149</v>
      </c>
      <c r="N1050" s="9" t="n">
        <f aca="false">B1050/B1020-1</f>
        <v>-0.0594877115491232</v>
      </c>
      <c r="O1050" s="8" t="n">
        <f aca="false">MAX(O1049,F1050)</f>
        <v>236.237374266143</v>
      </c>
      <c r="P1050" s="9" t="n">
        <f aca="false">F1050/O1050-1</f>
        <v>-0.127570057131235</v>
      </c>
      <c r="Q1050" s="8" t="n">
        <f aca="false">MAX(Q1049,B1050)</f>
        <v>4811.1564628872</v>
      </c>
      <c r="R1050" s="9" t="n">
        <f aca="false">B1050/Q1050-1</f>
        <v>-0.746392046399858</v>
      </c>
      <c r="S1050" s="9" t="n">
        <f aca="false">B1050/INDEX($B:$B,$E1050)-1</f>
        <v>-0.0654576757989783</v>
      </c>
      <c r="T1050" s="0" t="n">
        <f aca="false">IF(AND($A1050&gt;=CrashTest!$B$3,$A1050&lt;=CrashTest!$C$3),1,IF(AND($A1050&gt;=CrashTest!$B$4,$A1050&lt;=CrashTest!$C$4),2,IF(AND($A1050&gt;=CrashTest!$B$5,$A1050&lt;=CrashTest!$C$5),3,IF(AND($A1050&gt;=CrashTest!$B$6,$A1050&lt;=CrashTest!$C$6),4,IF(AND($A1050&gt;=CrashTest!$B$7,$A1050&lt;=CrashTest!$C$7),5,0)))))</f>
        <v>4</v>
      </c>
      <c r="U1050" s="8" t="n">
        <f aca="false">IF(T1050=0,"",IF(T1049=T1050,MAX(U1049,B1050),B1050))</f>
        <v>1644.7656364699</v>
      </c>
      <c r="V1050" s="9" t="n">
        <f aca="false">IF(T1050=0,"",B1050/U1050-1)</f>
        <v>-0.258163279954172</v>
      </c>
      <c r="W1050" s="8" t="n">
        <f aca="false">IF(T1050=0,"",IF(T1049=T1050,MAX(W1049,F1050),F1050))</f>
        <v>225.136677369935</v>
      </c>
      <c r="X1050" s="9" t="n">
        <f aca="false">IF(T1050=0,"",F1050/W1050-1)</f>
        <v>-0.0845536083140178</v>
      </c>
    </row>
    <row r="1051" customFormat="false" ht="15" hidden="false" customHeight="false" outlineLevel="0" collapsed="false">
      <c r="A1051" s="5" t="n">
        <v>44879</v>
      </c>
      <c r="B1051" s="6" t="n">
        <v>1240.72447603741</v>
      </c>
      <c r="C1051" s="7" t="n">
        <v>8.61961213</v>
      </c>
      <c r="D1051" s="0" t="n">
        <f aca="false">INT((ROW()-3)/30)</f>
        <v>34</v>
      </c>
      <c r="E1051" s="0" t="n">
        <f aca="false">2+30*D1051</f>
        <v>1022</v>
      </c>
      <c r="F1051" s="8" t="n">
        <f aca="false">INDEX($F:$F,$E1051)*(2*B1051/INDEX($B:$B,$E1051)-C1051/INDEX($C:$C,$E1051))</f>
        <v>205.945196579318</v>
      </c>
      <c r="G1051" s="9" t="n">
        <f aca="false">B1051/B1050-1</f>
        <v>0.016864297370234</v>
      </c>
      <c r="H1051" s="9" t="n">
        <f aca="false">F1051/F1050-1</f>
        <v>-0.000753818213611757</v>
      </c>
      <c r="I1051" s="9" t="n">
        <f aca="false">LN(B1051/B1050)</f>
        <v>0.0167236739157242</v>
      </c>
      <c r="J1051" s="9" t="n">
        <f aca="false">LN(F1051/F1050)</f>
        <v>-0.000754102477425814</v>
      </c>
      <c r="K1051" s="9" t="n">
        <f aca="false">F1051/F1044-1</f>
        <v>-0.0768265892907034</v>
      </c>
      <c r="L1051" s="9" t="n">
        <f aca="false">F1051/F1021-1</f>
        <v>-0.0317432203203522</v>
      </c>
      <c r="M1051" s="9" t="n">
        <f aca="false">B1051/B1044-1</f>
        <v>-0.208450960375704</v>
      </c>
      <c r="N1051" s="9" t="n">
        <f aca="false">B1051/B1021-1</f>
        <v>-0.0268804661698944</v>
      </c>
      <c r="O1051" s="8" t="n">
        <f aca="false">MAX(O1050,F1051)</f>
        <v>236.237374266143</v>
      </c>
      <c r="P1051" s="9" t="n">
        <f aca="false">F1051/O1051-1</f>
        <v>-0.12822771071227</v>
      </c>
      <c r="Q1051" s="8" t="n">
        <f aca="false">MAX(Q1050,B1051)</f>
        <v>4811.1564628872</v>
      </c>
      <c r="R1051" s="9" t="n">
        <f aca="false">B1051/Q1051-1</f>
        <v>-0.742115126454889</v>
      </c>
      <c r="S1051" s="9" t="n">
        <f aca="false">B1051/INDEX($B:$B,$E1051)-1</f>
        <v>-0.0496972761385827</v>
      </c>
      <c r="T1051" s="0" t="n">
        <f aca="false">IF(AND($A1051&gt;=CrashTest!$B$3,$A1051&lt;=CrashTest!$C$3),1,IF(AND($A1051&gt;=CrashTest!$B$4,$A1051&lt;=CrashTest!$C$4),2,IF(AND($A1051&gt;=CrashTest!$B$5,$A1051&lt;=CrashTest!$C$5),3,IF(AND($A1051&gt;=CrashTest!$B$6,$A1051&lt;=CrashTest!$C$6),4,IF(AND($A1051&gt;=CrashTest!$B$7,$A1051&lt;=CrashTest!$C$7),5,0)))))</f>
        <v>4</v>
      </c>
      <c r="U1051" s="8" t="n">
        <f aca="false">IF(T1051=0,"",IF(T1050=T1051,MAX(U1050,B1051),B1051))</f>
        <v>1644.7656364699</v>
      </c>
      <c r="V1051" s="9" t="n">
        <f aca="false">IF(T1051=0,"",B1051/U1051-1)</f>
        <v>-0.24565272490716</v>
      </c>
      <c r="W1051" s="8" t="n">
        <f aca="false">IF(T1051=0,"",IF(T1050=T1051,MAX(W1050,F1051),F1051))</f>
        <v>225.136677369935</v>
      </c>
      <c r="X1051" s="9" t="n">
        <f aca="false">IF(T1051=0,"",F1051/W1051-1)</f>
        <v>-0.085243688477656</v>
      </c>
    </row>
    <row r="1052" customFormat="false" ht="15" hidden="false" customHeight="false" outlineLevel="0" collapsed="false">
      <c r="A1052" s="5" t="n">
        <v>44880</v>
      </c>
      <c r="B1052" s="6" t="n">
        <v>1249.54837960257</v>
      </c>
      <c r="C1052" s="7" t="n">
        <v>8.816026408</v>
      </c>
      <c r="D1052" s="0" t="n">
        <f aca="false">INT((ROW()-3)/30)</f>
        <v>34</v>
      </c>
      <c r="E1052" s="0" t="n">
        <f aca="false">2+30*D1052</f>
        <v>1022</v>
      </c>
      <c r="F1052" s="8" t="n">
        <f aca="false">INDEX($F:$F,$E1052)*(2*B1052/INDEX($B:$B,$E1052)-C1052/INDEX($C:$C,$E1052))</f>
        <v>204.326080795441</v>
      </c>
      <c r="G1052" s="9" t="n">
        <f aca="false">B1052/B1051-1</f>
        <v>0.00711189610230112</v>
      </c>
      <c r="H1052" s="9" t="n">
        <f aca="false">F1052/F1051-1</f>
        <v>-0.00786187690108897</v>
      </c>
      <c r="I1052" s="9" t="n">
        <f aca="false">LN(B1052/B1051)</f>
        <v>0.00708672583762754</v>
      </c>
      <c r="J1052" s="9" t="n">
        <f aca="false">LN(F1052/F1051)</f>
        <v>-0.00789294439496494</v>
      </c>
      <c r="K1052" s="9" t="n">
        <f aca="false">F1052/F1045-1</f>
        <v>-0.0380209909621116</v>
      </c>
      <c r="L1052" s="9" t="n">
        <f aca="false">F1052/F1022-1</f>
        <v>-0.0355967229479585</v>
      </c>
      <c r="M1052" s="9" t="n">
        <f aca="false">B1052/B1045-1</f>
        <v>-0.061807063457885</v>
      </c>
      <c r="N1052" s="9" t="n">
        <f aca="false">B1052/B1022-1</f>
        <v>-0.0429388219007466</v>
      </c>
      <c r="O1052" s="8" t="n">
        <f aca="false">MAX(O1051,F1052)</f>
        <v>236.237374266143</v>
      </c>
      <c r="P1052" s="9" t="n">
        <f aca="false">F1052/O1052-1</f>
        <v>-0.135081477136431</v>
      </c>
      <c r="Q1052" s="8" t="n">
        <f aca="false">MAX(Q1051,B1052)</f>
        <v>4811.1564628872</v>
      </c>
      <c r="R1052" s="9" t="n">
        <f aca="false">B1052/Q1052-1</f>
        <v>-0.740281076027881</v>
      </c>
      <c r="S1052" s="9" t="n">
        <f aca="false">B1052/INDEX($B:$B,$E1052)-1</f>
        <v>-0.0429388219007466</v>
      </c>
      <c r="T1052" s="0" t="n">
        <f aca="false">IF(AND($A1052&gt;=CrashTest!$B$3,$A1052&lt;=CrashTest!$C$3),1,IF(AND($A1052&gt;=CrashTest!$B$4,$A1052&lt;=CrashTest!$C$4),2,IF(AND($A1052&gt;=CrashTest!$B$5,$A1052&lt;=CrashTest!$C$5),3,IF(AND($A1052&gt;=CrashTest!$B$6,$A1052&lt;=CrashTest!$C$6),4,IF(AND($A1052&gt;=CrashTest!$B$7,$A1052&lt;=CrashTest!$C$7),5,0)))))</f>
        <v>4</v>
      </c>
      <c r="U1052" s="8" t="n">
        <f aca="false">IF(T1052=0,"",IF(T1051=T1052,MAX(U1051,B1052),B1052))</f>
        <v>1644.7656364699</v>
      </c>
      <c r="V1052" s="9" t="n">
        <f aca="false">IF(T1052=0,"",B1052/U1052-1)</f>
        <v>-0.240287885461646</v>
      </c>
      <c r="W1052" s="8" t="n">
        <f aca="false">IF(T1052=0,"",IF(T1051=T1052,MAX(W1051,F1052),F1052))</f>
        <v>225.136677369935</v>
      </c>
      <c r="X1052" s="9" t="n">
        <f aca="false">IF(T1052=0,"",F1052/W1052-1)</f>
        <v>-0.0924353899933388</v>
      </c>
    </row>
    <row r="1053" customFormat="false" ht="15" hidden="false" customHeight="false" outlineLevel="0" collapsed="false">
      <c r="A1053" s="5" t="n">
        <v>44881</v>
      </c>
      <c r="B1053" s="6" t="n">
        <v>1214.79349853887</v>
      </c>
      <c r="C1053" s="7" t="n">
        <v>8.339770656</v>
      </c>
      <c r="D1053" s="0" t="n">
        <f aca="false">INT((ROW()-3)/30)</f>
        <v>35</v>
      </c>
      <c r="E1053" s="0" t="n">
        <f aca="false">2+30*D1053</f>
        <v>1052</v>
      </c>
      <c r="F1053" s="8" t="n">
        <f aca="false">INDEX($F:$F,$E1053)*(2*B1053/INDEX($B:$B,$E1053)-C1053/INDEX($C:$C,$E1053))</f>
        <v>203.997867883457</v>
      </c>
      <c r="G1053" s="9" t="n">
        <f aca="false">B1053/B1052-1</f>
        <v>-0.0278139539301026</v>
      </c>
      <c r="H1053" s="9" t="n">
        <f aca="false">F1053/F1052-1</f>
        <v>-0.00160631922614352</v>
      </c>
      <c r="I1053" s="9" t="n">
        <f aca="false">LN(B1053/B1052)</f>
        <v>-0.0282080874156734</v>
      </c>
      <c r="J1053" s="9" t="n">
        <f aca="false">LN(F1053/F1052)</f>
        <v>-0.00160761074011276</v>
      </c>
      <c r="K1053" s="9" t="n">
        <f aca="false">F1053/F1046-1</f>
        <v>0.00343387047228783</v>
      </c>
      <c r="L1053" s="9" t="n">
        <f aca="false">F1053/F1023-1</f>
        <v>-0.0423951445855104</v>
      </c>
      <c r="M1053" s="9" t="n">
        <f aca="false">B1053/B1046-1</f>
        <v>0.111431776612676</v>
      </c>
      <c r="N1053" s="9" t="n">
        <f aca="false">B1053/B1023-1</f>
        <v>-0.0882457775744359</v>
      </c>
      <c r="O1053" s="8" t="n">
        <f aca="false">MAX(O1052,F1053)</f>
        <v>236.237374266143</v>
      </c>
      <c r="P1053" s="9" t="n">
        <f aca="false">F1053/O1053-1</f>
        <v>-0.136470812388754</v>
      </c>
      <c r="Q1053" s="8" t="n">
        <f aca="false">MAX(Q1052,B1053)</f>
        <v>4811.1564628872</v>
      </c>
      <c r="R1053" s="9" t="n">
        <f aca="false">B1053/Q1053-1</f>
        <v>-0.747504886214017</v>
      </c>
      <c r="S1053" s="9" t="n">
        <f aca="false">B1053/INDEX($B:$B,$E1053)-1</f>
        <v>-0.0278139539301026</v>
      </c>
      <c r="T1053" s="0" t="n">
        <f aca="false">IF(AND($A1053&gt;=CrashTest!$B$3,$A1053&lt;=CrashTest!$C$3),1,IF(AND($A1053&gt;=CrashTest!$B$4,$A1053&lt;=CrashTest!$C$4),2,IF(AND($A1053&gt;=CrashTest!$B$5,$A1053&lt;=CrashTest!$C$5),3,IF(AND($A1053&gt;=CrashTest!$B$6,$A1053&lt;=CrashTest!$C$6),4,IF(AND($A1053&gt;=CrashTest!$B$7,$A1053&lt;=CrashTest!$C$7),5,0)))))</f>
        <v>4</v>
      </c>
      <c r="U1053" s="8" t="n">
        <f aca="false">IF(T1053=0,"",IF(T1052=T1053,MAX(U1052,B1053),B1053))</f>
        <v>1644.7656364699</v>
      </c>
      <c r="V1053" s="9" t="n">
        <f aca="false">IF(T1053=0,"",B1053/U1053-1)</f>
        <v>-0.261418483215556</v>
      </c>
      <c r="W1053" s="8" t="n">
        <f aca="false">IF(T1053=0,"",IF(T1052=T1053,MAX(W1052,F1053),F1053))</f>
        <v>225.136677369935</v>
      </c>
      <c r="X1053" s="9" t="n">
        <f aca="false">IF(T1053=0,"",F1053/W1053-1)</f>
        <v>-0.09389322847536</v>
      </c>
    </row>
    <row r="1054" customFormat="false" ht="15" hidden="false" customHeight="false" outlineLevel="0" collapsed="false">
      <c r="A1054" s="5" t="n">
        <v>44882</v>
      </c>
      <c r="B1054" s="6" t="n">
        <v>1199.72255055523</v>
      </c>
      <c r="C1054" s="7" t="n">
        <v>8.135944577</v>
      </c>
      <c r="D1054" s="0" t="n">
        <f aca="false">INT((ROW()-3)/30)</f>
        <v>35</v>
      </c>
      <c r="E1054" s="0" t="n">
        <f aca="false">2+30*D1054</f>
        <v>1052</v>
      </c>
      <c r="F1054" s="8" t="n">
        <f aca="false">INDEX($F:$F,$E1054)*(2*B1054/INDEX($B:$B,$E1054)-C1054/INDEX($C:$C,$E1054))</f>
        <v>203.793075271664</v>
      </c>
      <c r="G1054" s="9" t="n">
        <f aca="false">B1054/B1053-1</f>
        <v>-0.0124061809696602</v>
      </c>
      <c r="H1054" s="9" t="n">
        <f aca="false">F1054/F1053-1</f>
        <v>-0.00100389584419469</v>
      </c>
      <c r="I1054" s="9" t="n">
        <f aca="false">LN(B1054/B1053)</f>
        <v>-0.0124837801067002</v>
      </c>
      <c r="J1054" s="9" t="n">
        <f aca="false">LN(F1054/F1053)</f>
        <v>-0.00100440008512618</v>
      </c>
      <c r="K1054" s="9" t="n">
        <f aca="false">F1054/F1047-1</f>
        <v>-0.0414335237654235</v>
      </c>
      <c r="L1054" s="9" t="n">
        <f aca="false">F1054/F1024-1</f>
        <v>-0.0404280827477789</v>
      </c>
      <c r="M1054" s="9" t="n">
        <f aca="false">B1054/B1047-1</f>
        <v>-0.0754017305393152</v>
      </c>
      <c r="N1054" s="9" t="n">
        <f aca="false">B1054/B1024-1</f>
        <v>-0.0850888088868188</v>
      </c>
      <c r="O1054" s="8" t="n">
        <f aca="false">MAX(O1053,F1054)</f>
        <v>236.237374266143</v>
      </c>
      <c r="P1054" s="9" t="n">
        <f aca="false">F1054/O1054-1</f>
        <v>-0.137337705751538</v>
      </c>
      <c r="Q1054" s="8" t="n">
        <f aca="false">MAX(Q1053,B1054)</f>
        <v>4811.1564628872</v>
      </c>
      <c r="R1054" s="9" t="n">
        <f aca="false">B1054/Q1054-1</f>
        <v>-0.750637386289601</v>
      </c>
      <c r="S1054" s="9" t="n">
        <f aca="false">B1054/INDEX($B:$B,$E1054)-1</f>
        <v>-0.0398750699538241</v>
      </c>
      <c r="T1054" s="0" t="n">
        <f aca="false">IF(AND($A1054&gt;=CrashTest!$B$3,$A1054&lt;=CrashTest!$C$3),1,IF(AND($A1054&gt;=CrashTest!$B$4,$A1054&lt;=CrashTest!$C$4),2,IF(AND($A1054&gt;=CrashTest!$B$5,$A1054&lt;=CrashTest!$C$5),3,IF(AND($A1054&gt;=CrashTest!$B$6,$A1054&lt;=CrashTest!$C$6),4,IF(AND($A1054&gt;=CrashTest!$B$7,$A1054&lt;=CrashTest!$C$7),5,0)))))</f>
        <v>4</v>
      </c>
      <c r="U1054" s="8" t="n">
        <f aca="false">IF(T1054=0,"",IF(T1053=T1054,MAX(U1053,B1054),B1054))</f>
        <v>1644.7656364699</v>
      </c>
      <c r="V1054" s="9" t="n">
        <f aca="false">IF(T1054=0,"",B1054/U1054-1)</f>
        <v>-0.27058145917363</v>
      </c>
      <c r="W1054" s="8" t="n">
        <f aca="false">IF(T1054=0,"",IF(T1053=T1054,MAX(W1053,F1054),F1054))</f>
        <v>225.136677369935</v>
      </c>
      <c r="X1054" s="9" t="n">
        <f aca="false">IF(T1054=0,"",F1054/W1054-1)</f>
        <v>-0.0948028652976902</v>
      </c>
    </row>
    <row r="1055" customFormat="false" ht="15" hidden="false" customHeight="false" outlineLevel="0" collapsed="false">
      <c r="A1055" s="5" t="n">
        <v>44883</v>
      </c>
      <c r="B1055" s="6" t="n">
        <v>1209.4787565751</v>
      </c>
      <c r="C1055" s="7" t="n">
        <v>8.284020978</v>
      </c>
      <c r="D1055" s="0" t="n">
        <f aca="false">INT((ROW()-3)/30)</f>
        <v>35</v>
      </c>
      <c r="E1055" s="0" t="n">
        <f aca="false">2+30*D1055</f>
        <v>1052</v>
      </c>
      <c r="F1055" s="8" t="n">
        <f aca="false">INDEX($F:$F,$E1055)*(2*B1055/INDEX($B:$B,$E1055)-C1055/INDEX($C:$C,$E1055))</f>
        <v>203.551826817407</v>
      </c>
      <c r="G1055" s="9" t="n">
        <f aca="false">B1055/B1054-1</f>
        <v>0.00813205187762356</v>
      </c>
      <c r="H1055" s="9" t="n">
        <f aca="false">F1055/F1054-1</f>
        <v>-0.00118379122516887</v>
      </c>
      <c r="I1055" s="9" t="n">
        <f aca="false">LN(B1055/B1054)</f>
        <v>0.00809916491577105</v>
      </c>
      <c r="J1055" s="9" t="n">
        <f aca="false">LN(F1055/F1054)</f>
        <v>-0.0011844924594659</v>
      </c>
      <c r="K1055" s="9" t="n">
        <f aca="false">F1055/F1048-1</f>
        <v>-0.0307835385566947</v>
      </c>
      <c r="L1055" s="9" t="n">
        <f aca="false">F1055/F1025-1</f>
        <v>-0.0371171222686126</v>
      </c>
      <c r="M1055" s="9" t="n">
        <f aca="false">B1055/B1048-1</f>
        <v>-0.0557594545596891</v>
      </c>
      <c r="N1055" s="9" t="n">
        <f aca="false">B1055/B1025-1</f>
        <v>-0.058525567522776</v>
      </c>
      <c r="O1055" s="8" t="n">
        <f aca="false">MAX(O1054,F1055)</f>
        <v>236.237374266143</v>
      </c>
      <c r="P1055" s="9" t="n">
        <f aca="false">F1055/O1055-1</f>
        <v>-0.138358917805753</v>
      </c>
      <c r="Q1055" s="8" t="n">
        <f aca="false">MAX(Q1054,B1055)</f>
        <v>4811.1564628872</v>
      </c>
      <c r="R1055" s="9" t="n">
        <f aca="false">B1055/Q1055-1</f>
        <v>-0.748609556578568</v>
      </c>
      <c r="S1055" s="9" t="n">
        <f aca="false">B1055/INDEX($B:$B,$E1055)-1</f>
        <v>-0.0320672842136889</v>
      </c>
      <c r="T1055" s="0" t="n">
        <f aca="false">IF(AND($A1055&gt;=CrashTest!$B$3,$A1055&lt;=CrashTest!$C$3),1,IF(AND($A1055&gt;=CrashTest!$B$4,$A1055&lt;=CrashTest!$C$4),2,IF(AND($A1055&gt;=CrashTest!$B$5,$A1055&lt;=CrashTest!$C$5),3,IF(AND($A1055&gt;=CrashTest!$B$6,$A1055&lt;=CrashTest!$C$6),4,IF(AND($A1055&gt;=CrashTest!$B$7,$A1055&lt;=CrashTest!$C$7),5,0)))))</f>
        <v>4</v>
      </c>
      <c r="U1055" s="8" t="n">
        <f aca="false">IF(T1055=0,"",IF(T1054=T1055,MAX(U1054,B1055),B1055))</f>
        <v>1644.7656364699</v>
      </c>
      <c r="V1055" s="9" t="n">
        <f aca="false">IF(T1055=0,"",B1055/U1055-1)</f>
        <v>-0.26464978975913</v>
      </c>
      <c r="W1055" s="8" t="n">
        <f aca="false">IF(T1055=0,"",IF(T1054=T1055,MAX(W1054,F1055),F1055))</f>
        <v>225.136677369935</v>
      </c>
      <c r="X1055" s="9" t="n">
        <f aca="false">IF(T1055=0,"",F1055/W1055-1)</f>
        <v>-0.0958744297227988</v>
      </c>
    </row>
    <row r="1056" customFormat="false" ht="15" hidden="false" customHeight="false" outlineLevel="0" collapsed="false">
      <c r="A1056" s="5" t="n">
        <v>44884</v>
      </c>
      <c r="B1056" s="6" t="n">
        <v>1218.60619929866</v>
      </c>
      <c r="C1056" s="7" t="n">
        <v>8.350621387</v>
      </c>
      <c r="D1056" s="0" t="n">
        <f aca="false">INT((ROW()-3)/30)</f>
        <v>35</v>
      </c>
      <c r="E1056" s="0" t="n">
        <f aca="false">2+30*D1056</f>
        <v>1052</v>
      </c>
      <c r="F1056" s="8" t="n">
        <f aca="false">INDEX($F:$F,$E1056)*(2*B1056/INDEX($B:$B,$E1056)-C1056/INDEX($C:$C,$E1056))</f>
        <v>204.9932893661</v>
      </c>
      <c r="G1056" s="9" t="n">
        <f aca="false">B1056/B1055-1</f>
        <v>0.0075465920124187</v>
      </c>
      <c r="H1056" s="9" t="n">
        <f aca="false">F1056/F1055-1</f>
        <v>0.00708155053791515</v>
      </c>
      <c r="I1056" s="9" t="n">
        <f aca="false">LN(B1056/B1055)</f>
        <v>0.00751825894304249</v>
      </c>
      <c r="J1056" s="9" t="n">
        <f aca="false">LN(F1056/F1055)</f>
        <v>0.00705659410977501</v>
      </c>
      <c r="K1056" s="9" t="n">
        <f aca="false">F1056/F1049-1</f>
        <v>-0.0159132012215686</v>
      </c>
      <c r="L1056" s="9" t="n">
        <f aca="false">F1056/F1026-1</f>
        <v>-0.0293383124248791</v>
      </c>
      <c r="M1056" s="9" t="n">
        <f aca="false">B1056/B1049-1</f>
        <v>-0.0266755521363381</v>
      </c>
      <c r="N1056" s="9" t="n">
        <f aca="false">B1056/B1026-1</f>
        <v>-0.0493810256439576</v>
      </c>
      <c r="O1056" s="8" t="n">
        <f aca="false">MAX(O1055,F1056)</f>
        <v>236.237374266143</v>
      </c>
      <c r="P1056" s="9" t="n">
        <f aca="false">F1056/O1056-1</f>
        <v>-0.132257162936651</v>
      </c>
      <c r="Q1056" s="8" t="n">
        <f aca="false">MAX(Q1055,B1056)</f>
        <v>4811.1564628872</v>
      </c>
      <c r="R1056" s="9" t="n">
        <f aca="false">B1056/Q1056-1</f>
        <v>-0.746712415466246</v>
      </c>
      <c r="S1056" s="9" t="n">
        <f aca="false">B1056/INDEX($B:$B,$E1056)-1</f>
        <v>-0.0247626909121771</v>
      </c>
      <c r="T1056" s="0" t="n">
        <f aca="false">IF(AND($A1056&gt;=CrashTest!$B$3,$A1056&lt;=CrashTest!$C$3),1,IF(AND($A1056&gt;=CrashTest!$B$4,$A1056&lt;=CrashTest!$C$4),2,IF(AND($A1056&gt;=CrashTest!$B$5,$A1056&lt;=CrashTest!$C$5),3,IF(AND($A1056&gt;=CrashTest!$B$6,$A1056&lt;=CrashTest!$C$6),4,IF(AND($A1056&gt;=CrashTest!$B$7,$A1056&lt;=CrashTest!$C$7),5,0)))))</f>
        <v>4</v>
      </c>
      <c r="U1056" s="8" t="n">
        <f aca="false">IF(T1056=0,"",IF(T1055=T1056,MAX(U1055,B1056),B1056))</f>
        <v>1644.7656364699</v>
      </c>
      <c r="V1056" s="9" t="n">
        <f aca="false">IF(T1056=0,"",B1056/U1056-1)</f>
        <v>-0.259100401736195</v>
      </c>
      <c r="W1056" s="8" t="n">
        <f aca="false">IF(T1056=0,"",IF(T1055=T1056,MAX(W1055,F1056),F1056))</f>
        <v>225.136677369935</v>
      </c>
      <c r="X1056" s="9" t="n">
        <f aca="false">IF(T1056=0,"",F1056/W1056-1)</f>
        <v>-0.0894718188042594</v>
      </c>
    </row>
    <row r="1057" customFormat="false" ht="15" hidden="false" customHeight="false" outlineLevel="0" collapsed="false">
      <c r="A1057" s="5" t="n">
        <v>44885</v>
      </c>
      <c r="B1057" s="6" t="n">
        <v>1139.64296113384</v>
      </c>
      <c r="C1057" s="7" t="n">
        <v>7.375846054</v>
      </c>
      <c r="D1057" s="0" t="n">
        <f aca="false">INT((ROW()-3)/30)</f>
        <v>35</v>
      </c>
      <c r="E1057" s="0" t="n">
        <f aca="false">2+30*D1057</f>
        <v>1052</v>
      </c>
      <c r="F1057" s="8" t="n">
        <f aca="false">INDEX($F:$F,$E1057)*(2*B1057/INDEX($B:$B,$E1057)-C1057/INDEX($C:$C,$E1057))</f>
        <v>201.761201082978</v>
      </c>
      <c r="G1057" s="9" t="n">
        <f aca="false">B1057/B1056-1</f>
        <v>-0.0647979947995222</v>
      </c>
      <c r="H1057" s="9" t="n">
        <f aca="false">F1057/F1056-1</f>
        <v>-0.0157668004309597</v>
      </c>
      <c r="I1057" s="9" t="n">
        <f aca="false">LN(B1057/B1056)</f>
        <v>-0.0669927246857753</v>
      </c>
      <c r="J1057" s="9" t="n">
        <f aca="false">LN(F1057/F1056)</f>
        <v>-0.0158924185759654</v>
      </c>
      <c r="K1057" s="9" t="n">
        <f aca="false">F1057/F1050-1</f>
        <v>-0.0210545661493317</v>
      </c>
      <c r="L1057" s="9" t="n">
        <f aca="false">F1057/F1027-1</f>
        <v>-0.0482311632380107</v>
      </c>
      <c r="M1057" s="9" t="n">
        <f aca="false">B1057/B1050-1</f>
        <v>-0.0659793843775569</v>
      </c>
      <c r="N1057" s="9" t="n">
        <f aca="false">B1057/B1027-1</f>
        <v>-0.123267463839571</v>
      </c>
      <c r="O1057" s="8" t="n">
        <f aca="false">MAX(O1056,F1057)</f>
        <v>236.237374266143</v>
      </c>
      <c r="P1057" s="9" t="n">
        <f aca="false">F1057/O1057-1</f>
        <v>-0.145938691074023</v>
      </c>
      <c r="Q1057" s="8" t="n">
        <f aca="false">MAX(Q1056,B1057)</f>
        <v>4811.1564628872</v>
      </c>
      <c r="R1057" s="9" t="n">
        <f aca="false">B1057/Q1057-1</f>
        <v>-0.763124943051648</v>
      </c>
      <c r="S1057" s="9" t="n">
        <f aca="false">B1057/INDEX($B:$B,$E1057)-1</f>
        <v>-0.0879561129947498</v>
      </c>
      <c r="T1057" s="0" t="n">
        <f aca="false">IF(AND($A1057&gt;=CrashTest!$B$3,$A1057&lt;=CrashTest!$C$3),1,IF(AND($A1057&gt;=CrashTest!$B$4,$A1057&lt;=CrashTest!$C$4),2,IF(AND($A1057&gt;=CrashTest!$B$5,$A1057&lt;=CrashTest!$C$5),3,IF(AND($A1057&gt;=CrashTest!$B$6,$A1057&lt;=CrashTest!$C$6),4,IF(AND($A1057&gt;=CrashTest!$B$7,$A1057&lt;=CrashTest!$C$7),5,0)))))</f>
        <v>4</v>
      </c>
      <c r="U1057" s="8" t="n">
        <f aca="false">IF(T1057=0,"",IF(T1056=T1057,MAX(U1056,B1057),B1057))</f>
        <v>1644.7656364699</v>
      </c>
      <c r="V1057" s="9" t="n">
        <f aca="false">IF(T1057=0,"",B1057/U1057-1)</f>
        <v>-0.307109210051461</v>
      </c>
      <c r="W1057" s="8" t="n">
        <f aca="false">IF(T1057=0,"",IF(T1056=T1057,MAX(W1056,F1057),F1057))</f>
        <v>225.136677369935</v>
      </c>
      <c r="X1057" s="9" t="n">
        <f aca="false">IF(T1057=0,"",F1057/W1057-1)</f>
        <v>-0.103827934923937</v>
      </c>
    </row>
    <row r="1058" customFormat="false" ht="15" hidden="false" customHeight="false" outlineLevel="0" collapsed="false">
      <c r="A1058" s="5" t="n">
        <v>44886</v>
      </c>
      <c r="B1058" s="6" t="n">
        <v>1107.64197720631</v>
      </c>
      <c r="C1058" s="7" t="n">
        <v>6.942667092</v>
      </c>
      <c r="D1058" s="0" t="n">
        <f aca="false">INT((ROW()-3)/30)</f>
        <v>35</v>
      </c>
      <c r="E1058" s="0" t="n">
        <f aca="false">2+30*D1058</f>
        <v>1052</v>
      </c>
      <c r="F1058" s="8" t="n">
        <f aca="false">INDEX($F:$F,$E1058)*(2*B1058/INDEX($B:$B,$E1058)-C1058/INDEX($C:$C,$E1058))</f>
        <v>201.335246098052</v>
      </c>
      <c r="G1058" s="9" t="n">
        <f aca="false">B1058/B1057-1</f>
        <v>-0.0280798329116093</v>
      </c>
      <c r="H1058" s="9" t="n">
        <f aca="false">F1058/F1057-1</f>
        <v>-0.00211118382840614</v>
      </c>
      <c r="I1058" s="9" t="n">
        <f aca="false">LN(B1058/B1057)</f>
        <v>-0.0284816105198792</v>
      </c>
      <c r="J1058" s="9" t="n">
        <f aca="false">LN(F1058/F1057)</f>
        <v>-0.00211341551854344</v>
      </c>
      <c r="K1058" s="9" t="n">
        <f aca="false">F1058/F1051-1</f>
        <v>-0.0223843554393877</v>
      </c>
      <c r="L1058" s="9" t="n">
        <f aca="false">F1058/F1028-1</f>
        <v>-0.0529228521047569</v>
      </c>
      <c r="M1058" s="9" t="n">
        <f aca="false">B1058/B1051-1</f>
        <v>-0.107261927528129</v>
      </c>
      <c r="N1058" s="9" t="n">
        <f aca="false">B1058/B1028-1</f>
        <v>-0.157242145042965</v>
      </c>
      <c r="O1058" s="8" t="n">
        <f aca="false">MAX(O1057,F1058)</f>
        <v>236.237374266143</v>
      </c>
      <c r="P1058" s="9" t="n">
        <f aca="false">F1058/O1058-1</f>
        <v>-0.147741771497895</v>
      </c>
      <c r="Q1058" s="8" t="n">
        <f aca="false">MAX(Q1057,B1058)</f>
        <v>4811.1564628872</v>
      </c>
      <c r="R1058" s="9" t="n">
        <f aca="false">B1058/Q1058-1</f>
        <v>-0.769776355071685</v>
      </c>
      <c r="S1058" s="9" t="n">
        <f aca="false">B1058/INDEX($B:$B,$E1058)-1</f>
        <v>-0.113566152949912</v>
      </c>
      <c r="T1058" s="0" t="n">
        <f aca="false">IF(AND($A1058&gt;=CrashTest!$B$3,$A1058&lt;=CrashTest!$C$3),1,IF(AND($A1058&gt;=CrashTest!$B$4,$A1058&lt;=CrashTest!$C$4),2,IF(AND($A1058&gt;=CrashTest!$B$5,$A1058&lt;=CrashTest!$C$5),3,IF(AND($A1058&gt;=CrashTest!$B$6,$A1058&lt;=CrashTest!$C$6),4,IF(AND($A1058&gt;=CrashTest!$B$7,$A1058&lt;=CrashTest!$C$7),5,0)))))</f>
        <v>4</v>
      </c>
      <c r="U1058" s="8" t="n">
        <f aca="false">IF(T1058=0,"",IF(T1057=T1058,MAX(U1057,B1058),B1058))</f>
        <v>1644.7656364699</v>
      </c>
      <c r="V1058" s="9" t="n">
        <f aca="false">IF(T1058=0,"",B1058/U1058-1)</f>
        <v>-0.326565467659209</v>
      </c>
      <c r="W1058" s="8" t="n">
        <f aca="false">IF(T1058=0,"",IF(T1057=T1058,MAX(W1057,F1058),F1058))</f>
        <v>225.136677369935</v>
      </c>
      <c r="X1058" s="9" t="n">
        <f aca="false">IF(T1058=0,"",F1058/W1058-1)</f>
        <v>-0.105719918895195</v>
      </c>
    </row>
    <row r="1059" customFormat="false" ht="15" hidden="false" customHeight="false" outlineLevel="0" collapsed="false">
      <c r="A1059" s="5" t="n">
        <v>44887</v>
      </c>
      <c r="B1059" s="6" t="n">
        <v>1134.7735163647</v>
      </c>
      <c r="C1059" s="7" t="n">
        <v>7.356920489</v>
      </c>
      <c r="D1059" s="0" t="n">
        <f aca="false">INT((ROW()-3)/30)</f>
        <v>35</v>
      </c>
      <c r="E1059" s="0" t="n">
        <f aca="false">2+30*D1059</f>
        <v>1052</v>
      </c>
      <c r="F1059" s="8" t="n">
        <f aca="false">INDEX($F:$F,$E1059)*(2*B1059/INDEX($B:$B,$E1059)-C1059/INDEX($C:$C,$E1059))</f>
        <v>200.607329871803</v>
      </c>
      <c r="G1059" s="9" t="n">
        <f aca="false">B1059/B1058-1</f>
        <v>0.0244948636082041</v>
      </c>
      <c r="H1059" s="9" t="n">
        <f aca="false">F1059/F1058-1</f>
        <v>-0.0036154435964687</v>
      </c>
      <c r="I1059" s="9" t="n">
        <f aca="false">LN(B1059/B1058)</f>
        <v>0.0241996751246634</v>
      </c>
      <c r="J1059" s="9" t="n">
        <f aca="false">LN(F1059/F1058)</f>
        <v>-0.00362199510851669</v>
      </c>
      <c r="K1059" s="9" t="n">
        <f aca="false">F1059/F1052-1</f>
        <v>-0.0182000795452075</v>
      </c>
      <c r="L1059" s="9" t="n">
        <f aca="false">F1059/F1029-1</f>
        <v>-0.0625970016138586</v>
      </c>
      <c r="M1059" s="9" t="n">
        <f aca="false">B1059/B1052-1</f>
        <v>-0.0918530767687243</v>
      </c>
      <c r="N1059" s="9" t="n">
        <f aca="false">B1059/B1029-1</f>
        <v>-0.167969415762291</v>
      </c>
      <c r="O1059" s="8" t="n">
        <f aca="false">MAX(O1058,F1059)</f>
        <v>236.237374266143</v>
      </c>
      <c r="P1059" s="9" t="n">
        <f aca="false">F1059/O1059-1</f>
        <v>-0.150823063052671</v>
      </c>
      <c r="Q1059" s="8" t="n">
        <f aca="false">MAX(Q1058,B1059)</f>
        <v>4811.1564628872</v>
      </c>
      <c r="R1059" s="9" t="n">
        <f aca="false">B1059/Q1059-1</f>
        <v>-0.764137058289782</v>
      </c>
      <c r="S1059" s="9" t="n">
        <f aca="false">B1059/INDEX($B:$B,$E1059)-1</f>
        <v>-0.0918530767687243</v>
      </c>
      <c r="T1059" s="0" t="n">
        <f aca="false">IF(AND($A1059&gt;=CrashTest!$B$3,$A1059&lt;=CrashTest!$C$3),1,IF(AND($A1059&gt;=CrashTest!$B$4,$A1059&lt;=CrashTest!$C$4),2,IF(AND($A1059&gt;=CrashTest!$B$5,$A1059&lt;=CrashTest!$C$5),3,IF(AND($A1059&gt;=CrashTest!$B$6,$A1059&lt;=CrashTest!$C$6),4,IF(AND($A1059&gt;=CrashTest!$B$7,$A1059&lt;=CrashTest!$C$7),5,0)))))</f>
        <v>4</v>
      </c>
      <c r="U1059" s="8" t="n">
        <f aca="false">IF(T1059=0,"",IF(T1058=T1059,MAX(U1058,B1059),B1059))</f>
        <v>1644.7656364699</v>
      </c>
      <c r="V1059" s="9" t="n">
        <f aca="false">IF(T1059=0,"",B1059/U1059-1)</f>
        <v>-0.310069780640467</v>
      </c>
      <c r="W1059" s="8" t="n">
        <f aca="false">IF(T1059=0,"",IF(T1058=T1059,MAX(W1058,F1059),F1059))</f>
        <v>225.136677369935</v>
      </c>
      <c r="X1059" s="9" t="n">
        <f aca="false">IF(T1059=0,"",F1059/W1059-1)</f>
        <v>-0.108953138087875</v>
      </c>
    </row>
    <row r="1060" customFormat="false" ht="15" hidden="false" customHeight="false" outlineLevel="0" collapsed="false">
      <c r="A1060" s="5" t="n">
        <v>44888</v>
      </c>
      <c r="B1060" s="6" t="n">
        <v>1183.16671361777</v>
      </c>
      <c r="C1060" s="7" t="n">
        <v>7.955773085</v>
      </c>
      <c r="D1060" s="0" t="n">
        <f aca="false">INT((ROW()-3)/30)</f>
        <v>35</v>
      </c>
      <c r="E1060" s="0" t="n">
        <f aca="false">2+30*D1060</f>
        <v>1052</v>
      </c>
      <c r="F1060" s="8" t="n">
        <f aca="false">INDEX($F:$F,$E1060)*(2*B1060/INDEX($B:$B,$E1060)-C1060/INDEX($C:$C,$E1060))</f>
        <v>202.55443033128</v>
      </c>
      <c r="G1060" s="9" t="n">
        <f aca="false">B1060/B1059-1</f>
        <v>0.0426456879326016</v>
      </c>
      <c r="H1060" s="9" t="n">
        <f aca="false">F1060/F1059-1</f>
        <v>0.00970602849218083</v>
      </c>
      <c r="I1060" s="9" t="n">
        <f aca="false">LN(B1060/B1059)</f>
        <v>0.0417614135432956</v>
      </c>
      <c r="J1060" s="9" t="n">
        <f aca="false">LN(F1060/F1059)</f>
        <v>0.0096592275878928</v>
      </c>
      <c r="K1060" s="9" t="n">
        <f aca="false">F1060/F1053-1</f>
        <v>-0.00707574822792667</v>
      </c>
      <c r="L1060" s="9" t="n">
        <f aca="false">F1060/F1030-1</f>
        <v>-0.0523924961089665</v>
      </c>
      <c r="M1060" s="9" t="n">
        <f aca="false">B1060/B1053-1</f>
        <v>-0.0260347005142355</v>
      </c>
      <c r="N1060" s="9" t="n">
        <f aca="false">B1060/B1030-1</f>
        <v>-0.12002972359949</v>
      </c>
      <c r="O1060" s="8" t="n">
        <f aca="false">MAX(O1059,F1060)</f>
        <v>236.237374266143</v>
      </c>
      <c r="P1060" s="9" t="n">
        <f aca="false">F1060/O1060-1</f>
        <v>-0.142580927507757</v>
      </c>
      <c r="Q1060" s="8" t="n">
        <f aca="false">MAX(Q1059,B1060)</f>
        <v>4811.1564628872</v>
      </c>
      <c r="R1060" s="9" t="n">
        <f aca="false">B1060/Q1060-1</f>
        <v>-0.754078520882743</v>
      </c>
      <c r="S1060" s="9" t="n">
        <f aca="false">B1060/INDEX($B:$B,$E1060)-1</f>
        <v>-0.0531245264836511</v>
      </c>
      <c r="T1060" s="0" t="n">
        <f aca="false">IF(AND($A1060&gt;=CrashTest!$B$3,$A1060&lt;=CrashTest!$C$3),1,IF(AND($A1060&gt;=CrashTest!$B$4,$A1060&lt;=CrashTest!$C$4),2,IF(AND($A1060&gt;=CrashTest!$B$5,$A1060&lt;=CrashTest!$C$5),3,IF(AND($A1060&gt;=CrashTest!$B$6,$A1060&lt;=CrashTest!$C$6),4,IF(AND($A1060&gt;=CrashTest!$B$7,$A1060&lt;=CrashTest!$C$7),5,0)))))</f>
        <v>4</v>
      </c>
      <c r="U1060" s="8" t="n">
        <f aca="false">IF(T1060=0,"",IF(T1059=T1060,MAX(U1059,B1060),B1060))</f>
        <v>1644.7656364699</v>
      </c>
      <c r="V1060" s="9" t="n">
        <f aca="false">IF(T1060=0,"",B1060/U1060-1)</f>
        <v>-0.280647231810389</v>
      </c>
      <c r="W1060" s="8" t="n">
        <f aca="false">IF(T1060=0,"",IF(T1059=T1060,MAX(W1059,F1060),F1060))</f>
        <v>225.136677369935</v>
      </c>
      <c r="X1060" s="9" t="n">
        <f aca="false">IF(T1060=0,"",F1060/W1060-1)</f>
        <v>-0.100304611858288</v>
      </c>
    </row>
    <row r="1061" customFormat="false" ht="15" hidden="false" customHeight="false" outlineLevel="0" collapsed="false">
      <c r="A1061" s="5" t="n">
        <v>44889</v>
      </c>
      <c r="B1061" s="6" t="n">
        <v>1202.6865</v>
      </c>
      <c r="C1061" s="7" t="n">
        <v>8.1840308</v>
      </c>
      <c r="D1061" s="0" t="n">
        <f aca="false">INT((ROW()-3)/30)</f>
        <v>35</v>
      </c>
      <c r="E1061" s="0" t="n">
        <f aca="false">2+30*D1061</f>
        <v>1052</v>
      </c>
      <c r="F1061" s="8" t="n">
        <f aca="false">INDEX($F:$F,$E1061)*(2*B1061/INDEX($B:$B,$E1061)-C1061/INDEX($C:$C,$E1061))</f>
        <v>203.647926737253</v>
      </c>
      <c r="G1061" s="9" t="n">
        <f aca="false">B1061/B1060-1</f>
        <v>0.0164979171215394</v>
      </c>
      <c r="H1061" s="9" t="n">
        <f aca="false">F1061/F1060-1</f>
        <v>0.00539853117103051</v>
      </c>
      <c r="I1061" s="9" t="n">
        <f aca="false">LN(B1061/B1060)</f>
        <v>0.0163633050153399</v>
      </c>
      <c r="J1061" s="9" t="n">
        <f aca="false">LN(F1061/F1060)</f>
        <v>0.00538401133537658</v>
      </c>
      <c r="K1061" s="9" t="n">
        <f aca="false">F1061/F1054-1</f>
        <v>-0.000712234869693962</v>
      </c>
      <c r="L1061" s="9" t="n">
        <f aca="false">F1061/F1031-1</f>
        <v>-0.061961939596606</v>
      </c>
      <c r="M1061" s="9" t="n">
        <f aca="false">B1061/B1054-1</f>
        <v>0.00247052907640866</v>
      </c>
      <c r="N1061" s="9" t="n">
        <f aca="false">B1061/B1031-1</f>
        <v>-0.17696950415544</v>
      </c>
      <c r="O1061" s="8" t="n">
        <f aca="false">MAX(O1060,F1061)</f>
        <v>236.237374266143</v>
      </c>
      <c r="P1061" s="9" t="n">
        <f aca="false">F1061/O1061-1</f>
        <v>-0.137952123918272</v>
      </c>
      <c r="Q1061" s="8" t="n">
        <f aca="false">MAX(Q1060,B1061)</f>
        <v>4811.1564628872</v>
      </c>
      <c r="R1061" s="9" t="n">
        <f aca="false">B1061/Q1061-1</f>
        <v>-0.75002132870186</v>
      </c>
      <c r="S1061" s="9" t="n">
        <f aca="false">B1061/INDEX($B:$B,$E1061)-1</f>
        <v>-0.0375030533971601</v>
      </c>
      <c r="T1061" s="0" t="n">
        <f aca="false">IF(AND($A1061&gt;=CrashTest!$B$3,$A1061&lt;=CrashTest!$C$3),1,IF(AND($A1061&gt;=CrashTest!$B$4,$A1061&lt;=CrashTest!$C$4),2,IF(AND($A1061&gt;=CrashTest!$B$5,$A1061&lt;=CrashTest!$C$5),3,IF(AND($A1061&gt;=CrashTest!$B$6,$A1061&lt;=CrashTest!$C$6),4,IF(AND($A1061&gt;=CrashTest!$B$7,$A1061&lt;=CrashTest!$C$7),5,0)))))</f>
        <v>4</v>
      </c>
      <c r="U1061" s="8" t="n">
        <f aca="false">IF(T1061=0,"",IF(T1060=T1061,MAX(U1060,B1061),B1061))</f>
        <v>1644.7656364699</v>
      </c>
      <c r="V1061" s="9" t="n">
        <f aca="false">IF(T1061=0,"",B1061/U1061-1)</f>
        <v>-0.268779409459647</v>
      </c>
      <c r="W1061" s="8" t="n">
        <f aca="false">IF(T1061=0,"",IF(T1060=T1061,MAX(W1060,F1061),F1061))</f>
        <v>225.136677369935</v>
      </c>
      <c r="X1061" s="9" t="n">
        <f aca="false">IF(T1061=0,"",F1061/W1061-1)</f>
        <v>-0.0954475782609723</v>
      </c>
    </row>
    <row r="1062" customFormat="false" ht="15" hidden="false" customHeight="false" outlineLevel="0" collapsed="false">
      <c r="A1062" s="5" t="n">
        <v>44890</v>
      </c>
      <c r="B1062" s="6" t="n">
        <v>1199.06187580362</v>
      </c>
      <c r="C1062" s="7" t="n">
        <v>8.129887669</v>
      </c>
      <c r="D1062" s="0" t="n">
        <f aca="false">INT((ROW()-3)/30)</f>
        <v>35</v>
      </c>
      <c r="E1062" s="0" t="n">
        <f aca="false">2+30*D1062</f>
        <v>1052</v>
      </c>
      <c r="F1062" s="8" t="n">
        <f aca="false">INDEX($F:$F,$E1062)*(2*B1062/INDEX($B:$B,$E1062)-C1062/INDEX($C:$C,$E1062))</f>
        <v>203.717387196025</v>
      </c>
      <c r="G1062" s="9" t="n">
        <f aca="false">B1062/B1061-1</f>
        <v>-0.00301377307916895</v>
      </c>
      <c r="H1062" s="9" t="n">
        <f aca="false">F1062/F1061-1</f>
        <v>0.000341081099545004</v>
      </c>
      <c r="I1062" s="9" t="n">
        <f aca="false">LN(B1062/B1061)</f>
        <v>-0.00301832363845728</v>
      </c>
      <c r="J1062" s="9" t="n">
        <f aca="false">LN(F1062/F1061)</f>
        <v>0.000341022944610094</v>
      </c>
      <c r="K1062" s="9" t="n">
        <f aca="false">F1062/F1055-1</f>
        <v>0.000813357370485601</v>
      </c>
      <c r="L1062" s="9" t="n">
        <f aca="false">F1062/F1032-1</f>
        <v>-0.0786010766307521</v>
      </c>
      <c r="M1062" s="9" t="n">
        <f aca="false">B1062/B1055-1</f>
        <v>-0.00861270255045876</v>
      </c>
      <c r="N1062" s="9" t="n">
        <f aca="false">B1062/B1032-1</f>
        <v>-0.236878515722743</v>
      </c>
      <c r="O1062" s="8" t="n">
        <f aca="false">MAX(O1061,F1062)</f>
        <v>236.237374266143</v>
      </c>
      <c r="P1062" s="9" t="n">
        <f aca="false">F1062/O1062-1</f>
        <v>-0.137658095680837</v>
      </c>
      <c r="Q1062" s="8" t="n">
        <f aca="false">MAX(Q1061,B1062)</f>
        <v>4811.1564628872</v>
      </c>
      <c r="R1062" s="9" t="n">
        <f aca="false">B1062/Q1062-1</f>
        <v>-0.750774707691785</v>
      </c>
      <c r="S1062" s="9" t="n">
        <f aca="false">B1062/INDEX($B:$B,$E1062)-1</f>
        <v>-0.0404038007836141</v>
      </c>
      <c r="T1062" s="0" t="n">
        <f aca="false">IF(AND($A1062&gt;=CrashTest!$B$3,$A1062&lt;=CrashTest!$C$3),1,IF(AND($A1062&gt;=CrashTest!$B$4,$A1062&lt;=CrashTest!$C$4),2,IF(AND($A1062&gt;=CrashTest!$B$5,$A1062&lt;=CrashTest!$C$5),3,IF(AND($A1062&gt;=CrashTest!$B$6,$A1062&lt;=CrashTest!$C$6),4,IF(AND($A1062&gt;=CrashTest!$B$7,$A1062&lt;=CrashTest!$C$7),5,0)))))</f>
        <v>4</v>
      </c>
      <c r="U1062" s="8" t="n">
        <f aca="false">IF(T1062=0,"",IF(T1061=T1062,MAX(U1061,B1062),B1062))</f>
        <v>1644.7656364699</v>
      </c>
      <c r="V1062" s="9" t="n">
        <f aca="false">IF(T1062=0,"",B1062/U1062-1)</f>
        <v>-0.270983142390352</v>
      </c>
      <c r="W1062" s="8" t="n">
        <f aca="false">IF(T1062=0,"",IF(T1061=T1062,MAX(W1061,F1062),F1062))</f>
        <v>225.136677369935</v>
      </c>
      <c r="X1062" s="9" t="n">
        <f aca="false">IF(T1062=0,"",F1062/W1062-1)</f>
        <v>-0.0951390525263695</v>
      </c>
    </row>
    <row r="1063" customFormat="false" ht="15" hidden="false" customHeight="false" outlineLevel="0" collapsed="false">
      <c r="A1063" s="5" t="n">
        <v>44891</v>
      </c>
      <c r="B1063" s="6" t="n">
        <v>1204.81936440678</v>
      </c>
      <c r="C1063" s="7" t="n">
        <v>8.213804559</v>
      </c>
      <c r="D1063" s="0" t="n">
        <f aca="false">INT((ROW()-3)/30)</f>
        <v>35</v>
      </c>
      <c r="E1063" s="0" t="n">
        <f aca="false">2+30*D1063</f>
        <v>1052</v>
      </c>
      <c r="F1063" s="8" t="n">
        <f aca="false">INDEX($F:$F,$E1063)*(2*B1063/INDEX($B:$B,$E1063)-C1063/INDEX($C:$C,$E1063))</f>
        <v>203.65540206835</v>
      </c>
      <c r="G1063" s="9" t="n">
        <f aca="false">B1063/B1062-1</f>
        <v>0.00480166096457801</v>
      </c>
      <c r="H1063" s="9" t="n">
        <f aca="false">F1063/F1062-1</f>
        <v>-0.000304270187870825</v>
      </c>
      <c r="I1063" s="9" t="n">
        <f aca="false">LN(B1063/B1062)</f>
        <v>0.00479016976046478</v>
      </c>
      <c r="J1063" s="9" t="n">
        <f aca="false">LN(F1063/F1062)</f>
        <v>-0.000304316487436395</v>
      </c>
      <c r="K1063" s="9" t="n">
        <f aca="false">F1063/F1056-1</f>
        <v>-0.00652649314466125</v>
      </c>
      <c r="L1063" s="9" t="n">
        <f aca="false">F1063/F1033-1</f>
        <v>-0.0689669008924744</v>
      </c>
      <c r="M1063" s="9" t="n">
        <f aca="false">B1063/B1056-1</f>
        <v>-0.0113136096794966</v>
      </c>
      <c r="N1063" s="9" t="n">
        <f aca="false">B1063/B1033-1</f>
        <v>-0.204625726835035</v>
      </c>
      <c r="O1063" s="8" t="n">
        <f aca="false">MAX(O1062,F1063)</f>
        <v>236.237374266143</v>
      </c>
      <c r="P1063" s="9" t="n">
        <f aca="false">F1063/O1063-1</f>
        <v>-0.137920480614073</v>
      </c>
      <c r="Q1063" s="8" t="n">
        <f aca="false">MAX(Q1062,B1063)</f>
        <v>4811.1564628872</v>
      </c>
      <c r="R1063" s="9" t="n">
        <f aca="false">B1063/Q1063-1</f>
        <v>-0.749578012334323</v>
      </c>
      <c r="S1063" s="9" t="n">
        <f aca="false">B1063/INDEX($B:$B,$E1063)-1</f>
        <v>-0.0357961451720793</v>
      </c>
      <c r="T1063" s="0" t="n">
        <f aca="false">IF(AND($A1063&gt;=CrashTest!$B$3,$A1063&lt;=CrashTest!$C$3),1,IF(AND($A1063&gt;=CrashTest!$B$4,$A1063&lt;=CrashTest!$C$4),2,IF(AND($A1063&gt;=CrashTest!$B$5,$A1063&lt;=CrashTest!$C$5),3,IF(AND($A1063&gt;=CrashTest!$B$6,$A1063&lt;=CrashTest!$C$6),4,IF(AND($A1063&gt;=CrashTest!$B$7,$A1063&lt;=CrashTest!$C$7),5,0)))))</f>
        <v>4</v>
      </c>
      <c r="U1063" s="8" t="n">
        <f aca="false">IF(T1063=0,"",IF(T1062=T1063,MAX(U1062,B1063),B1063))</f>
        <v>1644.7656364699</v>
      </c>
      <c r="V1063" s="9" t="n">
        <f aca="false">IF(T1063=0,"",B1063/U1063-1)</f>
        <v>-0.267482650602648</v>
      </c>
      <c r="W1063" s="8" t="n">
        <f aca="false">IF(T1063=0,"",IF(T1062=T1063,MAX(W1062,F1063),F1063))</f>
        <v>225.136677369935</v>
      </c>
      <c r="X1063" s="9" t="n">
        <f aca="false">IF(T1063=0,"",F1063/W1063-1)</f>
        <v>-0.0954143747368542</v>
      </c>
    </row>
    <row r="1064" customFormat="false" ht="15" hidden="false" customHeight="false" outlineLevel="0" collapsed="false">
      <c r="A1064" s="5" t="n">
        <v>44892</v>
      </c>
      <c r="B1064" s="6" t="n">
        <v>1196.86665049679</v>
      </c>
      <c r="C1064" s="7" t="n">
        <v>8.063527754</v>
      </c>
      <c r="D1064" s="0" t="n">
        <f aca="false">INT((ROW()-3)/30)</f>
        <v>35</v>
      </c>
      <c r="E1064" s="0" t="n">
        <f aca="false">2+30*D1064</f>
        <v>1052</v>
      </c>
      <c r="F1064" s="8" t="n">
        <f aca="false">INDEX($F:$F,$E1064)*(2*B1064/INDEX($B:$B,$E1064)-C1064/INDEX($C:$C,$E1064))</f>
        <v>204.537462403377</v>
      </c>
      <c r="G1064" s="9" t="n">
        <f aca="false">B1064/B1063-1</f>
        <v>-0.00660075206701694</v>
      </c>
      <c r="H1064" s="9" t="n">
        <f aca="false">F1064/F1063-1</f>
        <v>0.00433114135970913</v>
      </c>
      <c r="I1064" s="9" t="n">
        <f aca="false">LN(B1064/B1063)</f>
        <v>-0.00662263337281043</v>
      </c>
      <c r="J1064" s="9" t="n">
        <f aca="false">LN(F1064/F1063)</f>
        <v>0.00432178896161817</v>
      </c>
      <c r="K1064" s="9" t="n">
        <f aca="false">F1064/F1057-1</f>
        <v>0.0137601347806038</v>
      </c>
      <c r="L1064" s="9" t="n">
        <f aca="false">F1064/F1034-1</f>
        <v>-0.071121108510712</v>
      </c>
      <c r="M1064" s="9" t="n">
        <f aca="false">B1064/B1057-1</f>
        <v>0.0502119447182106</v>
      </c>
      <c r="N1064" s="9" t="n">
        <f aca="false">B1064/B1034-1</f>
        <v>-0.230789484753697</v>
      </c>
      <c r="O1064" s="8" t="n">
        <f aca="false">MAX(O1063,F1064)</f>
        <v>236.237374266143</v>
      </c>
      <c r="P1064" s="9" t="n">
        <f aca="false">F1064/O1064-1</f>
        <v>-0.134186692352303</v>
      </c>
      <c r="Q1064" s="8" t="n">
        <f aca="false">MAX(Q1063,B1064)</f>
        <v>4811.1564628872</v>
      </c>
      <c r="R1064" s="9" t="n">
        <f aca="false">B1064/Q1064-1</f>
        <v>-0.751230985787034</v>
      </c>
      <c r="S1064" s="9" t="n">
        <f aca="false">B1064/INDEX($B:$B,$E1064)-1</f>
        <v>-0.0421606157598603</v>
      </c>
      <c r="T1064" s="0" t="n">
        <f aca="false">IF(AND($A1064&gt;=CrashTest!$B$3,$A1064&lt;=CrashTest!$C$3),1,IF(AND($A1064&gt;=CrashTest!$B$4,$A1064&lt;=CrashTest!$C$4),2,IF(AND($A1064&gt;=CrashTest!$B$5,$A1064&lt;=CrashTest!$C$5),3,IF(AND($A1064&gt;=CrashTest!$B$6,$A1064&lt;=CrashTest!$C$6),4,IF(AND($A1064&gt;=CrashTest!$B$7,$A1064&lt;=CrashTest!$C$7),5,0)))))</f>
        <v>4</v>
      </c>
      <c r="U1064" s="8" t="n">
        <f aca="false">IF(T1064=0,"",IF(T1063=T1064,MAX(U1063,B1064),B1064))</f>
        <v>1644.7656364699</v>
      </c>
      <c r="V1064" s="9" t="n">
        <f aca="false">IF(T1064=0,"",B1064/U1064-1)</f>
        <v>-0.272317816010808</v>
      </c>
      <c r="W1064" s="8" t="n">
        <f aca="false">IF(T1064=0,"",IF(T1063=T1064,MAX(W1063,F1064),F1064))</f>
        <v>225.136677369935</v>
      </c>
      <c r="X1064" s="9" t="n">
        <f aca="false">IF(T1064=0,"",F1064/W1064-1)</f>
        <v>-0.0914964865218786</v>
      </c>
    </row>
    <row r="1065" customFormat="false" ht="15" hidden="false" customHeight="false" outlineLevel="0" collapsed="false">
      <c r="A1065" s="5" t="n">
        <v>44893</v>
      </c>
      <c r="B1065" s="6" t="n">
        <v>1168.91699678551</v>
      </c>
      <c r="C1065" s="7" t="n">
        <v>7.751287549</v>
      </c>
      <c r="D1065" s="0" t="n">
        <f aca="false">INT((ROW()-3)/30)</f>
        <v>35</v>
      </c>
      <c r="E1065" s="0" t="n">
        <f aca="false">2+30*D1065</f>
        <v>1052</v>
      </c>
      <c r="F1065" s="8" t="n">
        <f aca="false">INDEX($F:$F,$E1065)*(2*B1065/INDEX($B:$B,$E1065)-C1065/INDEX($C:$C,$E1065))</f>
        <v>202.633497076142</v>
      </c>
      <c r="G1065" s="9" t="n">
        <f aca="false">B1065/B1064-1</f>
        <v>-0.0233523539983997</v>
      </c>
      <c r="H1065" s="9" t="n">
        <f aca="false">F1065/F1064-1</f>
        <v>-0.0093086386467427</v>
      </c>
      <c r="I1065" s="9" t="n">
        <f aca="false">LN(B1065/B1064)</f>
        <v>-0.0236293409124614</v>
      </c>
      <c r="J1065" s="9" t="n">
        <f aca="false">LN(F1065/F1064)</f>
        <v>-0.00935223478149739</v>
      </c>
      <c r="K1065" s="9" t="n">
        <f aca="false">F1065/F1058-1</f>
        <v>0.00644820518637612</v>
      </c>
      <c r="L1065" s="9" t="n">
        <f aca="false">F1065/F1035-1</f>
        <v>-0.0836295845971034</v>
      </c>
      <c r="M1065" s="9" t="n">
        <f aca="false">B1065/B1058-1</f>
        <v>0.055320239608242</v>
      </c>
      <c r="N1065" s="9" t="n">
        <f aca="false">B1065/B1035-1</f>
        <v>-0.277953777507103</v>
      </c>
      <c r="O1065" s="8" t="n">
        <f aca="false">MAX(O1064,F1065)</f>
        <v>236.237374266143</v>
      </c>
      <c r="P1065" s="9" t="n">
        <f aca="false">F1065/O1065-1</f>
        <v>-0.142246235568736</v>
      </c>
      <c r="Q1065" s="8" t="n">
        <f aca="false">MAX(Q1064,B1065)</f>
        <v>4811.1564628872</v>
      </c>
      <c r="R1065" s="9" t="n">
        <f aca="false">B1065/Q1065-1</f>
        <v>-0.757040327870768</v>
      </c>
      <c r="S1065" s="9" t="n">
        <f aca="false">B1065/INDEX($B:$B,$E1065)-1</f>
        <v>-0.0645284201342453</v>
      </c>
      <c r="T1065" s="0" t="n">
        <f aca="false">IF(AND($A1065&gt;=CrashTest!$B$3,$A1065&lt;=CrashTest!$C$3),1,IF(AND($A1065&gt;=CrashTest!$B$4,$A1065&lt;=CrashTest!$C$4),2,IF(AND($A1065&gt;=CrashTest!$B$5,$A1065&lt;=CrashTest!$C$5),3,IF(AND($A1065&gt;=CrashTest!$B$6,$A1065&lt;=CrashTest!$C$6),4,IF(AND($A1065&gt;=CrashTest!$B$7,$A1065&lt;=CrashTest!$C$7),5,0)))))</f>
        <v>4</v>
      </c>
      <c r="U1065" s="8" t="n">
        <f aca="false">IF(T1065=0,"",IF(T1064=T1065,MAX(U1064,B1065),B1065))</f>
        <v>1644.7656364699</v>
      </c>
      <c r="V1065" s="9" t="n">
        <f aca="false">IF(T1065=0,"",B1065/U1065-1)</f>
        <v>-0.289310907969652</v>
      </c>
      <c r="W1065" s="8" t="n">
        <f aca="false">IF(T1065=0,"",IF(T1064=T1065,MAX(W1064,F1065),F1065))</f>
        <v>225.136677369935</v>
      </c>
      <c r="X1065" s="9" t="n">
        <f aca="false">IF(T1065=0,"",F1065/W1065-1)</f>
        <v>-0.0999534174381426</v>
      </c>
    </row>
    <row r="1066" customFormat="false" ht="15" hidden="false" customHeight="false" outlineLevel="0" collapsed="false">
      <c r="A1066" s="5" t="n">
        <v>44894</v>
      </c>
      <c r="B1066" s="6" t="n">
        <v>1217.08083810637</v>
      </c>
      <c r="C1066" s="7" t="n">
        <v>8.355970958</v>
      </c>
      <c r="D1066" s="0" t="n">
        <f aca="false">INT((ROW()-3)/30)</f>
        <v>35</v>
      </c>
      <c r="E1066" s="0" t="n">
        <f aca="false">2+30*D1066</f>
        <v>1052</v>
      </c>
      <c r="F1066" s="8" t="n">
        <f aca="false">INDEX($F:$F,$E1066)*(2*B1066/INDEX($B:$B,$E1066)-C1066/INDEX($C:$C,$E1066))</f>
        <v>204.370450204297</v>
      </c>
      <c r="G1066" s="9" t="n">
        <f aca="false">B1066/B1065-1</f>
        <v>0.0412038163986914</v>
      </c>
      <c r="H1066" s="9" t="n">
        <f aca="false">F1066/F1065-1</f>
        <v>0.00857189533427794</v>
      </c>
      <c r="I1066" s="9" t="n">
        <f aca="false">LN(B1066/B1065)</f>
        <v>0.0403775595163919</v>
      </c>
      <c r="J1066" s="9" t="n">
        <f aca="false">LN(F1066/F1065)</f>
        <v>0.0085353652457566</v>
      </c>
      <c r="K1066" s="9" t="n">
        <f aca="false">F1066/F1059-1</f>
        <v>0.0187586382556342</v>
      </c>
      <c r="L1066" s="9" t="n">
        <f aca="false">F1066/F1036-1</f>
        <v>-0.0749231221714664</v>
      </c>
      <c r="M1066" s="9" t="n">
        <f aca="false">B1066/B1059-1</f>
        <v>0.0725319374788946</v>
      </c>
      <c r="N1066" s="9" t="n">
        <f aca="false">B1066/B1036-1</f>
        <v>-0.234304649233851</v>
      </c>
      <c r="O1066" s="8" t="n">
        <f aca="false">MAX(O1065,F1066)</f>
        <v>236.237374266143</v>
      </c>
      <c r="P1066" s="9" t="n">
        <f aca="false">F1066/O1066-1</f>
        <v>-0.134893660077449</v>
      </c>
      <c r="Q1066" s="8" t="n">
        <f aca="false">MAX(Q1065,B1066)</f>
        <v>4811.1564628872</v>
      </c>
      <c r="R1066" s="9" t="n">
        <f aca="false">B1066/Q1066-1</f>
        <v>-0.747029462148069</v>
      </c>
      <c r="S1066" s="9" t="n">
        <f aca="false">B1066/INDEX($B:$B,$E1066)-1</f>
        <v>-0.0259834209112628</v>
      </c>
      <c r="T1066" s="0" t="n">
        <f aca="false">IF(AND($A1066&gt;=CrashTest!$B$3,$A1066&lt;=CrashTest!$C$3),1,IF(AND($A1066&gt;=CrashTest!$B$4,$A1066&lt;=CrashTest!$C$4),2,IF(AND($A1066&gt;=CrashTest!$B$5,$A1066&lt;=CrashTest!$C$5),3,IF(AND($A1066&gt;=CrashTest!$B$6,$A1066&lt;=CrashTest!$C$6),4,IF(AND($A1066&gt;=CrashTest!$B$7,$A1066&lt;=CrashTest!$C$7),5,0)))))</f>
        <v>4</v>
      </c>
      <c r="U1066" s="8" t="n">
        <f aca="false">IF(T1066=0,"",IF(T1065=T1066,MAX(U1065,B1066),B1066))</f>
        <v>1644.7656364699</v>
      </c>
      <c r="V1066" s="9" t="n">
        <f aca="false">IF(T1066=0,"",B1066/U1066-1)</f>
        <v>-0.260027805105081</v>
      </c>
      <c r="W1066" s="8" t="n">
        <f aca="false">IF(T1066=0,"",IF(T1065=T1066,MAX(W1065,F1066),F1066))</f>
        <v>225.136677369935</v>
      </c>
      <c r="X1066" s="9" t="n">
        <f aca="false">IF(T1066=0,"",F1066/W1066-1)</f>
        <v>-0.0922383123364476</v>
      </c>
    </row>
    <row r="1067" customFormat="false" ht="15" hidden="false" customHeight="false" outlineLevel="0" collapsed="false">
      <c r="A1067" s="5" t="n">
        <v>44895</v>
      </c>
      <c r="B1067" s="6" t="n">
        <v>1298.03941963764</v>
      </c>
      <c r="C1067" s="7" t="n">
        <v>9.324976563</v>
      </c>
      <c r="D1067" s="0" t="n">
        <f aca="false">INT((ROW()-3)/30)</f>
        <v>35</v>
      </c>
      <c r="E1067" s="0" t="n">
        <f aca="false">2+30*D1067</f>
        <v>1052</v>
      </c>
      <c r="F1067" s="8" t="n">
        <f aca="false">INDEX($F:$F,$E1067)*(2*B1067/INDEX($B:$B,$E1067)-C1067/INDEX($C:$C,$E1067))</f>
        <v>208.388818404188</v>
      </c>
      <c r="G1067" s="9" t="n">
        <f aca="false">B1067/B1066-1</f>
        <v>0.0665186559483031</v>
      </c>
      <c r="H1067" s="9" t="n">
        <f aca="false">F1067/F1066-1</f>
        <v>0.0196621781469555</v>
      </c>
      <c r="I1067" s="9" t="n">
        <f aca="false">LN(B1067/B1066)</f>
        <v>0.0643997514610391</v>
      </c>
      <c r="J1067" s="9" t="n">
        <f aca="false">LN(F1067/F1066)</f>
        <v>0.0194713745429022</v>
      </c>
      <c r="K1067" s="9" t="n">
        <f aca="false">F1067/F1060-1</f>
        <v>0.0288040506611778</v>
      </c>
      <c r="L1067" s="9" t="n">
        <f aca="false">F1067/F1037-1</f>
        <v>-0.0544833966997107</v>
      </c>
      <c r="M1067" s="9" t="n">
        <f aca="false">B1067/B1060-1</f>
        <v>0.0970891968965419</v>
      </c>
      <c r="N1067" s="9" t="n">
        <f aca="false">B1067/B1037-1</f>
        <v>-0.173856783341173</v>
      </c>
      <c r="O1067" s="8" t="n">
        <f aca="false">MAX(O1066,F1067)</f>
        <v>236.237374266143</v>
      </c>
      <c r="P1067" s="9" t="n">
        <f aca="false">F1067/O1067-1</f>
        <v>-0.117883785105831</v>
      </c>
      <c r="Q1067" s="8" t="n">
        <f aca="false">MAX(Q1066,B1067)</f>
        <v>4811.1564628872</v>
      </c>
      <c r="R1067" s="9" t="n">
        <f aca="false">B1067/Q1067-1</f>
        <v>-0.730202201975639</v>
      </c>
      <c r="S1067" s="9" t="n">
        <f aca="false">B1067/INDEX($B:$B,$E1067)-1</f>
        <v>0.0388068528010841</v>
      </c>
      <c r="T1067" s="0" t="n">
        <f aca="false">IF(AND($A1067&gt;=CrashTest!$B$3,$A1067&lt;=CrashTest!$C$3),1,IF(AND($A1067&gt;=CrashTest!$B$4,$A1067&lt;=CrashTest!$C$4),2,IF(AND($A1067&gt;=CrashTest!$B$5,$A1067&lt;=CrashTest!$C$5),3,IF(AND($A1067&gt;=CrashTest!$B$6,$A1067&lt;=CrashTest!$C$6),4,IF(AND($A1067&gt;=CrashTest!$B$7,$A1067&lt;=CrashTest!$C$7),5,0)))))</f>
        <v>4</v>
      </c>
      <c r="U1067" s="8" t="n">
        <f aca="false">IF(T1067=0,"",IF(T1066=T1067,MAX(U1066,B1067),B1067))</f>
        <v>1644.7656364699</v>
      </c>
      <c r="V1067" s="9" t="n">
        <f aca="false">IF(T1067=0,"",B1067/U1067-1)</f>
        <v>-0.210805849261555</v>
      </c>
      <c r="W1067" s="8" t="n">
        <f aca="false">IF(T1067=0,"",IF(T1066=T1067,MAX(W1066,F1067),F1067))</f>
        <v>225.136677369935</v>
      </c>
      <c r="X1067" s="9" t="n">
        <f aca="false">IF(T1067=0,"",F1067/W1067-1)</f>
        <v>-0.074389740318626</v>
      </c>
    </row>
    <row r="1068" customFormat="false" ht="15" hidden="false" customHeight="false" outlineLevel="0" collapsed="false">
      <c r="A1068" s="5" t="n">
        <v>44896</v>
      </c>
      <c r="B1068" s="6" t="n">
        <v>1275.71093571011</v>
      </c>
      <c r="C1068" s="7" t="n">
        <v>9.095494011</v>
      </c>
      <c r="D1068" s="0" t="n">
        <f aca="false">INT((ROW()-3)/30)</f>
        <v>35</v>
      </c>
      <c r="E1068" s="0" t="n">
        <f aca="false">2+30*D1068</f>
        <v>1052</v>
      </c>
      <c r="F1068" s="8" t="n">
        <f aca="false">INDEX($F:$F,$E1068)*(2*B1068/INDEX($B:$B,$E1068)-C1068/INDEX($C:$C,$E1068))</f>
        <v>206.405153504207</v>
      </c>
      <c r="G1068" s="9" t="n">
        <f aca="false">B1068/B1067-1</f>
        <v>-0.0172016994166195</v>
      </c>
      <c r="H1068" s="9" t="n">
        <f aca="false">F1068/F1067-1</f>
        <v>-0.0095190563254367</v>
      </c>
      <c r="I1068" s="9" t="n">
        <f aca="false">LN(B1068/B1067)</f>
        <v>-0.0173513674947475</v>
      </c>
      <c r="J1068" s="9" t="n">
        <f aca="false">LN(F1068/F1067)</f>
        <v>-0.00956465212546207</v>
      </c>
      <c r="K1068" s="9" t="n">
        <f aca="false">F1068/F1061-1</f>
        <v>0.0135391840767971</v>
      </c>
      <c r="L1068" s="9" t="n">
        <f aca="false">F1068/F1038-1</f>
        <v>-0.0711814746027822</v>
      </c>
      <c r="M1068" s="9" t="n">
        <f aca="false">B1068/B1061-1</f>
        <v>0.0607177645297508</v>
      </c>
      <c r="N1068" s="9" t="n">
        <f aca="false">B1068/B1038-1</f>
        <v>-0.192718788192812</v>
      </c>
      <c r="O1068" s="8" t="n">
        <f aca="false">MAX(O1067,F1068)</f>
        <v>236.237374266143</v>
      </c>
      <c r="P1068" s="9" t="n">
        <f aca="false">F1068/O1068-1</f>
        <v>-0.126280699040989</v>
      </c>
      <c r="Q1068" s="8" t="n">
        <f aca="false">MAX(Q1067,B1068)</f>
        <v>4811.1564628872</v>
      </c>
      <c r="R1068" s="9" t="n">
        <f aca="false">B1068/Q1068-1</f>
        <v>-0.73484318260052</v>
      </c>
      <c r="S1068" s="9" t="n">
        <f aca="false">B1068/INDEX($B:$B,$E1068)-1</f>
        <v>0.0209376095672753</v>
      </c>
      <c r="T1068" s="0" t="n">
        <f aca="false">IF(AND($A1068&gt;=CrashTest!$B$3,$A1068&lt;=CrashTest!$C$3),1,IF(AND($A1068&gt;=CrashTest!$B$4,$A1068&lt;=CrashTest!$C$4),2,IF(AND($A1068&gt;=CrashTest!$B$5,$A1068&lt;=CrashTest!$C$5),3,IF(AND($A1068&gt;=CrashTest!$B$6,$A1068&lt;=CrashTest!$C$6),4,IF(AND($A1068&gt;=CrashTest!$B$7,$A1068&lt;=CrashTest!$C$7),5,0)))))</f>
        <v>4</v>
      </c>
      <c r="U1068" s="8" t="n">
        <f aca="false">IF(T1068=0,"",IF(T1067=T1068,MAX(U1067,B1068),B1068))</f>
        <v>1644.7656364699</v>
      </c>
      <c r="V1068" s="9" t="n">
        <f aca="false">IF(T1068=0,"",B1068/U1068-1)</f>
        <v>-0.224381329823912</v>
      </c>
      <c r="W1068" s="8" t="n">
        <f aca="false">IF(T1068=0,"",IF(T1067=T1068,MAX(W1067,F1068),F1068))</f>
        <v>225.136677369935</v>
      </c>
      <c r="X1068" s="9" t="n">
        <f aca="false">IF(T1068=0,"",F1068/W1068-1)</f>
        <v>-0.0832006765159351</v>
      </c>
    </row>
    <row r="1069" customFormat="false" ht="15" hidden="false" customHeight="false" outlineLevel="0" collapsed="false">
      <c r="A1069" s="5" t="n">
        <v>44897</v>
      </c>
      <c r="B1069" s="6" t="n">
        <v>1292.87129018118</v>
      </c>
      <c r="C1069" s="7" t="n">
        <v>9.322381164</v>
      </c>
      <c r="D1069" s="0" t="n">
        <f aca="false">INT((ROW()-3)/30)</f>
        <v>35</v>
      </c>
      <c r="E1069" s="0" t="n">
        <f aca="false">2+30*D1069</f>
        <v>1052</v>
      </c>
      <c r="F1069" s="8" t="n">
        <f aca="false">INDEX($F:$F,$E1069)*(2*B1069/INDEX($B:$B,$E1069)-C1069/INDEX($C:$C,$E1069))</f>
        <v>206.758786618</v>
      </c>
      <c r="G1069" s="9" t="n">
        <f aca="false">B1069/B1068-1</f>
        <v>0.0134516009784911</v>
      </c>
      <c r="H1069" s="9" t="n">
        <f aca="false">F1069/F1068-1</f>
        <v>0.00171329595113967</v>
      </c>
      <c r="I1069" s="9" t="n">
        <f aca="false">LN(B1069/B1068)</f>
        <v>0.0133619314316963</v>
      </c>
      <c r="J1069" s="9" t="n">
        <f aca="false">LN(F1069/F1068)</f>
        <v>0.00171182993387368</v>
      </c>
      <c r="K1069" s="9" t="n">
        <f aca="false">F1069/F1062-1</f>
        <v>0.0149295033862216</v>
      </c>
      <c r="L1069" s="9" t="n">
        <f aca="false">F1069/F1039-1</f>
        <v>-0.0631792268444563</v>
      </c>
      <c r="M1069" s="9" t="n">
        <f aca="false">B1069/B1062-1</f>
        <v>0.0782356742971986</v>
      </c>
      <c r="N1069" s="9" t="n">
        <f aca="false">B1069/B1039-1</f>
        <v>-0.149190256083351</v>
      </c>
      <c r="O1069" s="8" t="n">
        <f aca="false">MAX(O1068,F1069)</f>
        <v>236.237374266143</v>
      </c>
      <c r="P1069" s="9" t="n">
        <f aca="false">F1069/O1069-1</f>
        <v>-0.124783759300224</v>
      </c>
      <c r="Q1069" s="8" t="n">
        <f aca="false">MAX(Q1068,B1069)</f>
        <v>4811.1564628872</v>
      </c>
      <c r="R1069" s="9" t="n">
        <f aca="false">B1069/Q1069-1</f>
        <v>-0.731276398896136</v>
      </c>
      <c r="S1069" s="9" t="n">
        <f aca="false">B1069/INDEX($B:$B,$E1069)-1</f>
        <v>0.0346708549151087</v>
      </c>
      <c r="T1069" s="0" t="n">
        <f aca="false">IF(AND($A1069&gt;=CrashTest!$B$3,$A1069&lt;=CrashTest!$C$3),1,IF(AND($A1069&gt;=CrashTest!$B$4,$A1069&lt;=CrashTest!$C$4),2,IF(AND($A1069&gt;=CrashTest!$B$5,$A1069&lt;=CrashTest!$C$5),3,IF(AND($A1069&gt;=CrashTest!$B$6,$A1069&lt;=CrashTest!$C$6),4,IF(AND($A1069&gt;=CrashTest!$B$7,$A1069&lt;=CrashTest!$C$7),5,0)))))</f>
        <v>4</v>
      </c>
      <c r="U1069" s="8" t="n">
        <f aca="false">IF(T1069=0,"",IF(T1068=T1069,MAX(U1068,B1069),B1069))</f>
        <v>1644.7656364699</v>
      </c>
      <c r="V1069" s="9" t="n">
        <f aca="false">IF(T1069=0,"",B1069/U1069-1)</f>
        <v>-0.213948016961236</v>
      </c>
      <c r="W1069" s="8" t="n">
        <f aca="false">IF(T1069=0,"",IF(T1068=T1069,MAX(W1068,F1069),F1069))</f>
        <v>225.136677369935</v>
      </c>
      <c r="X1069" s="9" t="n">
        <f aca="false">IF(T1069=0,"",F1069/W1069-1)</f>
        <v>-0.0816299279470023</v>
      </c>
    </row>
    <row r="1070" customFormat="false" ht="15" hidden="false" customHeight="false" outlineLevel="0" collapsed="false">
      <c r="A1070" s="5" t="n">
        <v>44898</v>
      </c>
      <c r="B1070" s="6" t="n">
        <v>1240.93125043834</v>
      </c>
      <c r="C1070" s="7" t="n">
        <v>8.664192584</v>
      </c>
      <c r="D1070" s="0" t="n">
        <f aca="false">INT((ROW()-3)/30)</f>
        <v>35</v>
      </c>
      <c r="E1070" s="0" t="n">
        <f aca="false">2+30*D1070</f>
        <v>1052</v>
      </c>
      <c r="F1070" s="8" t="n">
        <f aca="false">INDEX($F:$F,$E1070)*(2*B1070/INDEX($B:$B,$E1070)-C1070/INDEX($C:$C,$E1070))</f>
        <v>205.026937346429</v>
      </c>
      <c r="G1070" s="9" t="n">
        <f aca="false">B1070/B1069-1</f>
        <v>-0.0401741767624535</v>
      </c>
      <c r="H1070" s="9" t="n">
        <f aca="false">F1070/F1069-1</f>
        <v>-0.00837618221648406</v>
      </c>
      <c r="I1070" s="9" t="n">
        <f aca="false">LN(B1070/B1069)</f>
        <v>-0.0410034451089733</v>
      </c>
      <c r="J1070" s="9" t="n">
        <f aca="false">LN(F1070/F1069)</f>
        <v>-0.00841145956184957</v>
      </c>
      <c r="K1070" s="9" t="n">
        <f aca="false">F1070/F1063-1</f>
        <v>0.00673458825127615</v>
      </c>
      <c r="L1070" s="9" t="n">
        <f aca="false">F1070/F1040-1</f>
        <v>-0.071612162170144</v>
      </c>
      <c r="M1070" s="9" t="n">
        <f aca="false">B1070/B1063-1</f>
        <v>0.029972863234432</v>
      </c>
      <c r="N1070" s="9" t="n">
        <f aca="false">B1070/B1040-1</f>
        <v>-0.188825886853639</v>
      </c>
      <c r="O1070" s="8" t="n">
        <f aca="false">MAX(O1069,F1070)</f>
        <v>236.237374266143</v>
      </c>
      <c r="P1070" s="9" t="n">
        <f aca="false">F1070/O1070-1</f>
        <v>-0.132114730011151</v>
      </c>
      <c r="Q1070" s="8" t="n">
        <f aca="false">MAX(Q1069,B1070)</f>
        <v>4811.1564628872</v>
      </c>
      <c r="R1070" s="9" t="n">
        <f aca="false">B1070/Q1070-1</f>
        <v>-0.742072148347125</v>
      </c>
      <c r="S1070" s="9" t="n">
        <f aca="false">B1070/INDEX($B:$B,$E1070)-1</f>
        <v>-0.00689619490120974</v>
      </c>
      <c r="T1070" s="0" t="n">
        <f aca="false">IF(AND($A1070&gt;=CrashTest!$B$3,$A1070&lt;=CrashTest!$C$3),1,IF(AND($A1070&gt;=CrashTest!$B$4,$A1070&lt;=CrashTest!$C$4),2,IF(AND($A1070&gt;=CrashTest!$B$5,$A1070&lt;=CrashTest!$C$5),3,IF(AND($A1070&gt;=CrashTest!$B$6,$A1070&lt;=CrashTest!$C$6),4,IF(AND($A1070&gt;=CrashTest!$B$7,$A1070&lt;=CrashTest!$C$7),5,0)))))</f>
        <v>4</v>
      </c>
      <c r="U1070" s="8" t="n">
        <f aca="false">IF(T1070=0,"",IF(T1069=T1070,MAX(U1069,B1070),B1070))</f>
        <v>1644.7656364699</v>
      </c>
      <c r="V1070" s="9" t="n">
        <f aca="false">IF(T1070=0,"",B1070/U1070-1)</f>
        <v>-0.245527008272312</v>
      </c>
      <c r="W1070" s="8" t="n">
        <f aca="false">IF(T1070=0,"",IF(T1069=T1070,MAX(W1069,F1070),F1070))</f>
        <v>225.136677369935</v>
      </c>
      <c r="X1070" s="9" t="n">
        <f aca="false">IF(T1070=0,"",F1070/W1070-1)</f>
        <v>-0.0893223630126838</v>
      </c>
    </row>
    <row r="1071" customFormat="false" ht="15" hidden="false" customHeight="false" outlineLevel="0" collapsed="false">
      <c r="A1071" s="5" t="n">
        <v>44899</v>
      </c>
      <c r="B1071" s="6" t="n">
        <v>1280.03346960842</v>
      </c>
      <c r="C1071" s="7" t="n">
        <v>9.120859733</v>
      </c>
      <c r="D1071" s="0" t="n">
        <f aca="false">INT((ROW()-3)/30)</f>
        <v>35</v>
      </c>
      <c r="E1071" s="0" t="n">
        <f aca="false">2+30*D1071</f>
        <v>1052</v>
      </c>
      <c r="F1071" s="8" t="n">
        <f aca="false">INDEX($F:$F,$E1071)*(2*B1071/INDEX($B:$B,$E1071)-C1071/INDEX($C:$C,$E1071))</f>
        <v>207.230901691561</v>
      </c>
      <c r="G1071" s="9" t="n">
        <f aca="false">B1071/B1070-1</f>
        <v>0.0315103831548025</v>
      </c>
      <c r="H1071" s="9" t="n">
        <f aca="false">F1071/F1070-1</f>
        <v>0.010749633066059</v>
      </c>
      <c r="I1071" s="9" t="n">
        <f aca="false">LN(B1071/B1070)</f>
        <v>0.0310241195519945</v>
      </c>
      <c r="J1071" s="9" t="n">
        <f aca="false">LN(F1071/F1070)</f>
        <v>0.0106922665073234</v>
      </c>
      <c r="K1071" s="9" t="n">
        <f aca="false">F1071/F1064-1</f>
        <v>0.0131684399353316</v>
      </c>
      <c r="L1071" s="9" t="n">
        <f aca="false">F1071/F1041-1</f>
        <v>-0.0729119332915297</v>
      </c>
      <c r="M1071" s="9" t="n">
        <f aca="false">B1071/B1064-1</f>
        <v>0.0694871221260192</v>
      </c>
      <c r="N1071" s="9" t="n">
        <f aca="false">B1071/B1041-1</f>
        <v>-0.221753275223023</v>
      </c>
      <c r="O1071" s="8" t="n">
        <f aca="false">MAX(O1070,F1071)</f>
        <v>236.237374266143</v>
      </c>
      <c r="P1071" s="9" t="n">
        <f aca="false">F1071/O1071-1</f>
        <v>-0.122785281815333</v>
      </c>
      <c r="Q1071" s="8" t="n">
        <f aca="false">MAX(Q1070,B1071)</f>
        <v>4811.1564628872</v>
      </c>
      <c r="R1071" s="9" t="n">
        <f aca="false">B1071/Q1071-1</f>
        <v>-0.733944742915248</v>
      </c>
      <c r="S1071" s="9" t="n">
        <f aca="false">B1071/INDEX($B:$B,$E1071)-1</f>
        <v>0.0243968865099453</v>
      </c>
      <c r="T1071" s="0" t="n">
        <f aca="false">IF(AND($A1071&gt;=CrashTest!$B$3,$A1071&lt;=CrashTest!$C$3),1,IF(AND($A1071&gt;=CrashTest!$B$4,$A1071&lt;=CrashTest!$C$4),2,IF(AND($A1071&gt;=CrashTest!$B$5,$A1071&lt;=CrashTest!$C$5),3,IF(AND($A1071&gt;=CrashTest!$B$6,$A1071&lt;=CrashTest!$C$6),4,IF(AND($A1071&gt;=CrashTest!$B$7,$A1071&lt;=CrashTest!$C$7),5,0)))))</f>
        <v>4</v>
      </c>
      <c r="U1071" s="8" t="n">
        <f aca="false">IF(T1071=0,"",IF(T1070=T1071,MAX(U1070,B1071),B1071))</f>
        <v>1644.7656364699</v>
      </c>
      <c r="V1071" s="9" t="n">
        <f aca="false">IF(T1071=0,"",B1071/U1071-1)</f>
        <v>-0.221753275223023</v>
      </c>
      <c r="W1071" s="8" t="n">
        <f aca="false">IF(T1071=0,"",IF(T1070=T1071,MAX(W1070,F1071),F1071))</f>
        <v>225.136677369935</v>
      </c>
      <c r="X1071" s="9" t="n">
        <f aca="false">IF(T1071=0,"",F1071/W1071-1)</f>
        <v>-0.0795329125736044</v>
      </c>
    </row>
    <row r="1072" customFormat="false" ht="15" hidden="false" customHeight="false" outlineLevel="0" collapsed="false">
      <c r="A1072" s="5" t="n">
        <v>44900</v>
      </c>
      <c r="B1072" s="6" t="n">
        <v>1258.52961747516</v>
      </c>
      <c r="C1072" s="7" t="n">
        <v>8.880127483</v>
      </c>
      <c r="D1072" s="0" t="n">
        <f aca="false">INT((ROW()-3)/30)</f>
        <v>35</v>
      </c>
      <c r="E1072" s="0" t="n">
        <f aca="false">2+30*D1072</f>
        <v>1052</v>
      </c>
      <c r="F1072" s="8" t="n">
        <f aca="false">INDEX($F:$F,$E1072)*(2*B1072/INDEX($B:$B,$E1072)-C1072/INDEX($C:$C,$E1072))</f>
        <v>205.777654750145</v>
      </c>
      <c r="G1072" s="9" t="n">
        <f aca="false">B1072/B1071-1</f>
        <v>-0.0167994452050058</v>
      </c>
      <c r="H1072" s="9" t="n">
        <f aca="false">F1072/F1071-1</f>
        <v>-0.00701269419547668</v>
      </c>
      <c r="I1072" s="9" t="n">
        <f aca="false">LN(B1072/B1071)</f>
        <v>-0.0169421564556601</v>
      </c>
      <c r="J1072" s="9" t="n">
        <f aca="false">LN(F1072/F1071)</f>
        <v>-0.0070373986999218</v>
      </c>
      <c r="K1072" s="9" t="n">
        <f aca="false">F1072/F1065-1</f>
        <v>0.0155164754069337</v>
      </c>
      <c r="L1072" s="9" t="n">
        <f aca="false">F1072/F1042-1</f>
        <v>-0.081241520241079</v>
      </c>
      <c r="M1072" s="9" t="n">
        <f aca="false">B1072/B1065-1</f>
        <v>0.0766629460740858</v>
      </c>
      <c r="N1072" s="9" t="n">
        <f aca="false">B1072/B1042-1</f>
        <v>-0.226638692267518</v>
      </c>
      <c r="O1072" s="8" t="n">
        <f aca="false">MAX(O1071,F1072)</f>
        <v>236.237374266143</v>
      </c>
      <c r="P1072" s="9" t="n">
        <f aca="false">F1072/O1072-1</f>
        <v>-0.128936920377734</v>
      </c>
      <c r="Q1072" s="8" t="n">
        <f aca="false">MAX(Q1071,B1072)</f>
        <v>4811.1564628872</v>
      </c>
      <c r="R1072" s="9" t="n">
        <f aca="false">B1072/Q1072-1</f>
        <v>-0.738414323628147</v>
      </c>
      <c r="S1072" s="9" t="n">
        <f aca="false">B1072/INDEX($B:$B,$E1072)-1</f>
        <v>0.00718758714684298</v>
      </c>
      <c r="T1072" s="0" t="n">
        <f aca="false">IF(AND($A1072&gt;=CrashTest!$B$3,$A1072&lt;=CrashTest!$C$3),1,IF(AND($A1072&gt;=CrashTest!$B$4,$A1072&lt;=CrashTest!$C$4),2,IF(AND($A1072&gt;=CrashTest!$B$5,$A1072&lt;=CrashTest!$C$5),3,IF(AND($A1072&gt;=CrashTest!$B$6,$A1072&lt;=CrashTest!$C$6),4,IF(AND($A1072&gt;=CrashTest!$B$7,$A1072&lt;=CrashTest!$C$7),5,0)))))</f>
        <v>4</v>
      </c>
      <c r="U1072" s="8" t="n">
        <f aca="false">IF(T1072=0,"",IF(T1071=T1072,MAX(U1071,B1072),B1072))</f>
        <v>1644.7656364699</v>
      </c>
      <c r="V1072" s="9" t="n">
        <f aca="false">IF(T1072=0,"",B1072/U1072-1)</f>
        <v>-0.234827388431889</v>
      </c>
      <c r="W1072" s="8" t="n">
        <f aca="false">IF(T1072=0,"",IF(T1071=T1072,MAX(W1071,F1072),F1072))</f>
        <v>225.136677369935</v>
      </c>
      <c r="X1072" s="9" t="n">
        <f aca="false">IF(T1072=0,"",F1072/W1072-1)</f>
        <v>-0.0859878667747268</v>
      </c>
    </row>
    <row r="1073" customFormat="false" ht="15" hidden="false" customHeight="false" outlineLevel="0" collapsed="false">
      <c r="A1073" s="5" t="n">
        <v>44901</v>
      </c>
      <c r="B1073" s="6" t="n">
        <v>1270.18564289889</v>
      </c>
      <c r="C1073" s="7" t="n">
        <v>9.016202242</v>
      </c>
      <c r="D1073" s="0" t="n">
        <f aca="false">INT((ROW()-3)/30)</f>
        <v>35</v>
      </c>
      <c r="E1073" s="0" t="n">
        <f aca="false">2+30*D1073</f>
        <v>1052</v>
      </c>
      <c r="F1073" s="8" t="n">
        <f aca="false">INDEX($F:$F,$E1073)*(2*B1073/INDEX($B:$B,$E1073)-C1073/INDEX($C:$C,$E1073))</f>
        <v>206.435881042763</v>
      </c>
      <c r="G1073" s="9" t="n">
        <f aca="false">B1073/B1072-1</f>
        <v>0.00926162186561341</v>
      </c>
      <c r="H1073" s="9" t="n">
        <f aca="false">F1073/F1072-1</f>
        <v>0.00319872579662617</v>
      </c>
      <c r="I1073" s="9" t="n">
        <f aca="false">LN(B1073/B1072)</f>
        <v>0.00921899603325053</v>
      </c>
      <c r="J1073" s="9" t="n">
        <f aca="false">LN(F1073/F1072)</f>
        <v>0.00319362075678331</v>
      </c>
      <c r="K1073" s="9" t="n">
        <f aca="false">F1073/F1066-1</f>
        <v>0.0101063085999045</v>
      </c>
      <c r="L1073" s="9" t="n">
        <f aca="false">F1073/F1043-1</f>
        <v>-0.0830641925857498</v>
      </c>
      <c r="M1073" s="9" t="n">
        <f aca="false">B1073/B1066-1</f>
        <v>0.0436329314617627</v>
      </c>
      <c r="N1073" s="9" t="n">
        <f aca="false">B1073/B1043-1</f>
        <v>-0.193519936829018</v>
      </c>
      <c r="O1073" s="8" t="n">
        <f aca="false">MAX(O1072,F1073)</f>
        <v>236.237374266143</v>
      </c>
      <c r="P1073" s="9" t="n">
        <f aca="false">F1073/O1073-1</f>
        <v>-0.126150628434457</v>
      </c>
      <c r="Q1073" s="8" t="n">
        <f aca="false">MAX(Q1072,B1073)</f>
        <v>4811.1564628872</v>
      </c>
      <c r="R1073" s="9" t="n">
        <f aca="false">B1073/Q1073-1</f>
        <v>-0.73599161600813</v>
      </c>
      <c r="S1073" s="9" t="n">
        <f aca="false">B1073/INDEX($B:$B,$E1073)-1</f>
        <v>0.0165157777267364</v>
      </c>
      <c r="T1073" s="0" t="n">
        <f aca="false">IF(AND($A1073&gt;=CrashTest!$B$3,$A1073&lt;=CrashTest!$C$3),1,IF(AND($A1073&gt;=CrashTest!$B$4,$A1073&lt;=CrashTest!$C$4),2,IF(AND($A1073&gt;=CrashTest!$B$5,$A1073&lt;=CrashTest!$C$5),3,IF(AND($A1073&gt;=CrashTest!$B$6,$A1073&lt;=CrashTest!$C$6),4,IF(AND($A1073&gt;=CrashTest!$B$7,$A1073&lt;=CrashTest!$C$7),5,0)))))</f>
        <v>4</v>
      </c>
      <c r="U1073" s="8" t="n">
        <f aca="false">IF(T1073=0,"",IF(T1072=T1073,MAX(U1072,B1073),B1073))</f>
        <v>1644.7656364699</v>
      </c>
      <c r="V1073" s="9" t="n">
        <f aca="false">IF(T1073=0,"",B1073/U1073-1)</f>
        <v>-0.227740649041621</v>
      </c>
      <c r="W1073" s="8" t="n">
        <f aca="false">IF(T1073=0,"",IF(T1072=T1073,MAX(W1072,F1073),F1073))</f>
        <v>225.136677369935</v>
      </c>
      <c r="X1073" s="9" t="n">
        <f aca="false">IF(T1073=0,"",F1073/W1073-1)</f>
        <v>-0.0830641925857498</v>
      </c>
    </row>
    <row r="1074" customFormat="false" ht="15" hidden="false" customHeight="false" outlineLevel="0" collapsed="false">
      <c r="A1074" s="5" t="n">
        <v>44902</v>
      </c>
      <c r="B1074" s="6" t="n">
        <v>1232.55245441262</v>
      </c>
      <c r="C1074" s="7" t="n">
        <v>8.562737</v>
      </c>
      <c r="D1074" s="0" t="n">
        <f aca="false">INT((ROW()-3)/30)</f>
        <v>35</v>
      </c>
      <c r="E1074" s="0" t="n">
        <f aca="false">2+30*D1074</f>
        <v>1052</v>
      </c>
      <c r="F1074" s="8" t="n">
        <f aca="false">INDEX($F:$F,$E1074)*(2*B1074/INDEX($B:$B,$E1074)-C1074/INDEX($C:$C,$E1074))</f>
        <v>204.638138805009</v>
      </c>
      <c r="G1074" s="9" t="n">
        <f aca="false">B1074/B1073-1</f>
        <v>-0.0296281009761544</v>
      </c>
      <c r="H1074" s="9" t="n">
        <f aca="false">F1074/F1073-1</f>
        <v>-0.0087084775605536</v>
      </c>
      <c r="I1074" s="9" t="n">
        <f aca="false">LN(B1074/B1073)</f>
        <v>-0.0300758799086015</v>
      </c>
      <c r="J1074" s="9" t="n">
        <f aca="false">LN(F1074/F1073)</f>
        <v>-0.00874661794248196</v>
      </c>
      <c r="K1074" s="9" t="n">
        <f aca="false">F1074/F1067-1</f>
        <v>-0.0179984685737966</v>
      </c>
      <c r="L1074" s="9" t="n">
        <f aca="false">F1074/F1044-1</f>
        <v>-0.0826856285086347</v>
      </c>
      <c r="M1074" s="9" t="n">
        <f aca="false">B1074/B1067-1</f>
        <v>-0.0504506752524523</v>
      </c>
      <c r="N1074" s="9" t="n">
        <f aca="false">B1074/B1044-1</f>
        <v>-0.21366449165829</v>
      </c>
      <c r="O1074" s="8" t="n">
        <f aca="false">MAX(O1073,F1074)</f>
        <v>236.237374266143</v>
      </c>
      <c r="P1074" s="9" t="n">
        <f aca="false">F1074/O1074-1</f>
        <v>-0.13376052607804</v>
      </c>
      <c r="Q1074" s="8" t="n">
        <f aca="false">MAX(Q1073,B1074)</f>
        <v>4811.1564628872</v>
      </c>
      <c r="R1074" s="9" t="n">
        <f aca="false">B1074/Q1074-1</f>
        <v>-0.743813683067593</v>
      </c>
      <c r="S1074" s="9" t="n">
        <f aca="false">B1074/INDEX($B:$B,$E1074)-1</f>
        <v>-0.0136016543796055</v>
      </c>
      <c r="T1074" s="0" t="n">
        <f aca="false">IF(AND($A1074&gt;=CrashTest!$B$3,$A1074&lt;=CrashTest!$C$3),1,IF(AND($A1074&gt;=CrashTest!$B$4,$A1074&lt;=CrashTest!$C$4),2,IF(AND($A1074&gt;=CrashTest!$B$5,$A1074&lt;=CrashTest!$C$5),3,IF(AND($A1074&gt;=CrashTest!$B$6,$A1074&lt;=CrashTest!$C$6),4,IF(AND($A1074&gt;=CrashTest!$B$7,$A1074&lt;=CrashTest!$C$7),5,0)))))</f>
        <v>4</v>
      </c>
      <c r="U1074" s="8" t="n">
        <f aca="false">IF(T1074=0,"",IF(T1073=T1074,MAX(U1073,B1074),B1074))</f>
        <v>1644.7656364699</v>
      </c>
      <c r="V1074" s="9" t="n">
        <f aca="false">IF(T1074=0,"",B1074/U1074-1)</f>
        <v>-0.250621227071596</v>
      </c>
      <c r="W1074" s="8" t="n">
        <f aca="false">IF(T1074=0,"",IF(T1073=T1074,MAX(W1073,F1074),F1074))</f>
        <v>225.136677369935</v>
      </c>
      <c r="X1074" s="9" t="n">
        <f aca="false">IF(T1074=0,"",F1074/W1074-1)</f>
        <v>-0.0910493074890849</v>
      </c>
    </row>
    <row r="1075" customFormat="false" ht="15" hidden="false" customHeight="false" outlineLevel="0" collapsed="false">
      <c r="A1075" s="5" t="n">
        <v>44903</v>
      </c>
      <c r="B1075" s="6" t="n">
        <v>1281.63305201636</v>
      </c>
      <c r="C1075" s="7" t="n">
        <v>9.109394382</v>
      </c>
      <c r="D1075" s="0" t="n">
        <f aca="false">INT((ROW()-3)/30)</f>
        <v>35</v>
      </c>
      <c r="E1075" s="0" t="n">
        <f aca="false">2+30*D1075</f>
        <v>1052</v>
      </c>
      <c r="F1075" s="8" t="n">
        <f aca="false">INDEX($F:$F,$E1075)*(2*B1075/INDEX($B:$B,$E1075)-C1075/INDEX($C:$C,$E1075))</f>
        <v>208.019757528795</v>
      </c>
      <c r="G1075" s="9" t="n">
        <f aca="false">B1075/B1074-1</f>
        <v>0.0398202911592347</v>
      </c>
      <c r="H1075" s="9" t="n">
        <f aca="false">F1075/F1074-1</f>
        <v>0.0165248704055514</v>
      </c>
      <c r="I1075" s="9" t="n">
        <f aca="false">LN(B1075/B1074)</f>
        <v>0.0390479012598918</v>
      </c>
      <c r="J1075" s="9" t="n">
        <f aca="false">LN(F1075/F1074)</f>
        <v>0.0163898204918795</v>
      </c>
      <c r="K1075" s="9" t="n">
        <f aca="false">F1075/F1068-1</f>
        <v>0.00782249860130269</v>
      </c>
      <c r="L1075" s="9" t="n">
        <f aca="false">F1075/F1045-1</f>
        <v>-0.0206309472152449</v>
      </c>
      <c r="M1075" s="9" t="n">
        <f aca="false">B1075/B1068-1</f>
        <v>0.004642208623032</v>
      </c>
      <c r="N1075" s="9" t="n">
        <f aca="false">B1075/B1045-1</f>
        <v>-0.0377170694078273</v>
      </c>
      <c r="O1075" s="8" t="n">
        <f aca="false">MAX(O1074,F1075)</f>
        <v>236.237374266143</v>
      </c>
      <c r="P1075" s="9" t="n">
        <f aca="false">F1075/O1075-1</f>
        <v>-0.119446031031306</v>
      </c>
      <c r="Q1075" s="8" t="n">
        <f aca="false">MAX(Q1074,B1075)</f>
        <v>4811.1564628872</v>
      </c>
      <c r="R1075" s="9" t="n">
        <f aca="false">B1075/Q1075-1</f>
        <v>-0.733612269336332</v>
      </c>
      <c r="S1075" s="9" t="n">
        <f aca="false">B1075/INDEX($B:$B,$E1075)-1</f>
        <v>0.0256770149419863</v>
      </c>
      <c r="T1075" s="0" t="n">
        <f aca="false">IF(AND($A1075&gt;=CrashTest!$B$3,$A1075&lt;=CrashTest!$C$3),1,IF(AND($A1075&gt;=CrashTest!$B$4,$A1075&lt;=CrashTest!$C$4),2,IF(AND($A1075&gt;=CrashTest!$B$5,$A1075&lt;=CrashTest!$C$5),3,IF(AND($A1075&gt;=CrashTest!$B$6,$A1075&lt;=CrashTest!$C$6),4,IF(AND($A1075&gt;=CrashTest!$B$7,$A1075&lt;=CrashTest!$C$7),5,0)))))</f>
        <v>4</v>
      </c>
      <c r="U1075" s="8" t="n">
        <f aca="false">IF(T1075=0,"",IF(T1074=T1075,MAX(U1074,B1075),B1075))</f>
        <v>1644.7656364699</v>
      </c>
      <c r="V1075" s="9" t="n">
        <f aca="false">IF(T1075=0,"",B1075/U1075-1)</f>
        <v>-0.220780746145036</v>
      </c>
      <c r="W1075" s="8" t="n">
        <f aca="false">IF(T1075=0,"",IF(T1074=T1075,MAX(W1074,F1075),F1075))</f>
        <v>225.136677369935</v>
      </c>
      <c r="X1075" s="9" t="n">
        <f aca="false">IF(T1075=0,"",F1075/W1075-1)</f>
        <v>-0.0760290150903058</v>
      </c>
    </row>
    <row r="1076" customFormat="false" ht="15" hidden="false" customHeight="false" outlineLevel="0" collapsed="false">
      <c r="A1076" s="5" t="n">
        <v>44904</v>
      </c>
      <c r="B1076" s="6" t="n">
        <v>1263.20861864407</v>
      </c>
      <c r="C1076" s="7" t="n">
        <v>8.912630755</v>
      </c>
      <c r="D1076" s="0" t="n">
        <f aca="false">INT((ROW()-3)/30)</f>
        <v>35</v>
      </c>
      <c r="E1076" s="0" t="n">
        <f aca="false">2+30*D1076</f>
        <v>1052</v>
      </c>
      <c r="F1076" s="8" t="n">
        <f aca="false">INDEX($F:$F,$E1076)*(2*B1076/INDEX($B:$B,$E1076)-C1076/INDEX($C:$C,$E1076))</f>
        <v>206.554557356341</v>
      </c>
      <c r="G1076" s="9" t="n">
        <f aca="false">B1076/B1075-1</f>
        <v>-0.01437574767856</v>
      </c>
      <c r="H1076" s="9" t="n">
        <f aca="false">F1076/F1075-1</f>
        <v>-0.00704356254358052</v>
      </c>
      <c r="I1076" s="9" t="n">
        <f aca="false">LN(B1076/B1075)</f>
        <v>-0.0144800798483153</v>
      </c>
      <c r="J1076" s="9" t="n">
        <f aca="false">LN(F1076/F1075)</f>
        <v>-0.00706848553026237</v>
      </c>
      <c r="K1076" s="9" t="n">
        <f aca="false">F1076/F1069-1</f>
        <v>-0.00098776581638893</v>
      </c>
      <c r="L1076" s="9" t="n">
        <f aca="false">F1076/F1046-1</f>
        <v>0.0160098294271016</v>
      </c>
      <c r="M1076" s="9" t="n">
        <f aca="false">B1076/B1069-1</f>
        <v>-0.0229432517856849</v>
      </c>
      <c r="N1076" s="9" t="n">
        <f aca="false">B1076/B1046-1</f>
        <v>0.155727455687482</v>
      </c>
      <c r="O1076" s="8" t="n">
        <f aca="false">MAX(O1075,F1076)</f>
        <v>236.237374266143</v>
      </c>
      <c r="P1076" s="9" t="n">
        <f aca="false">F1076/O1076-1</f>
        <v>-0.125648267984735</v>
      </c>
      <c r="Q1076" s="8" t="n">
        <f aca="false">MAX(Q1075,B1076)</f>
        <v>4811.1564628872</v>
      </c>
      <c r="R1076" s="9" t="n">
        <f aca="false">B1076/Q1076-1</f>
        <v>-0.737441792137017</v>
      </c>
      <c r="S1076" s="9" t="n">
        <f aca="false">B1076/INDEX($B:$B,$E1076)-1</f>
        <v>0.0109321409754815</v>
      </c>
      <c r="T1076" s="0" t="n">
        <f aca="false">IF(AND($A1076&gt;=CrashTest!$B$3,$A1076&lt;=CrashTest!$C$3),1,IF(AND($A1076&gt;=CrashTest!$B$4,$A1076&lt;=CrashTest!$C$4),2,IF(AND($A1076&gt;=CrashTest!$B$5,$A1076&lt;=CrashTest!$C$5),3,IF(AND($A1076&gt;=CrashTest!$B$6,$A1076&lt;=CrashTest!$C$6),4,IF(AND($A1076&gt;=CrashTest!$B$7,$A1076&lt;=CrashTest!$C$7),5,0)))))</f>
        <v>4</v>
      </c>
      <c r="U1076" s="8" t="n">
        <f aca="false">IF(T1076=0,"",IF(T1075=T1076,MAX(U1075,B1076),B1076))</f>
        <v>1644.7656364699</v>
      </c>
      <c r="V1076" s="9" t="n">
        <f aca="false">IF(T1076=0,"",B1076/U1076-1)</f>
        <v>-0.231982605524731</v>
      </c>
      <c r="W1076" s="8" t="n">
        <f aca="false">IF(T1076=0,"",IF(T1075=T1076,MAX(W1075,F1076),F1076))</f>
        <v>225.136677369935</v>
      </c>
      <c r="X1076" s="9" t="n">
        <f aca="false">IF(T1076=0,"",F1076/W1076-1)</f>
        <v>-0.0825370625109709</v>
      </c>
    </row>
    <row r="1077" customFormat="false" ht="15" hidden="false" customHeight="false" outlineLevel="0" collapsed="false">
      <c r="A1077" s="5" t="n">
        <v>44905</v>
      </c>
      <c r="B1077" s="6" t="n">
        <v>1266.7714421391</v>
      </c>
      <c r="C1077" s="7" t="n">
        <v>8.945124659</v>
      </c>
      <c r="D1077" s="0" t="n">
        <f aca="false">INT((ROW()-3)/30)</f>
        <v>35</v>
      </c>
      <c r="E1077" s="0" t="n">
        <f aca="false">2+30*D1077</f>
        <v>1052</v>
      </c>
      <c r="F1077" s="8" t="n">
        <f aca="false">INDEX($F:$F,$E1077)*(2*B1077/INDEX($B:$B,$E1077)-C1077/INDEX($C:$C,$E1077))</f>
        <v>206.966642460539</v>
      </c>
      <c r="G1077" s="9" t="n">
        <f aca="false">B1077/B1076-1</f>
        <v>0.00282045534082442</v>
      </c>
      <c r="H1077" s="9" t="n">
        <f aca="false">F1077/F1076-1</f>
        <v>0.00199504242110438</v>
      </c>
      <c r="I1077" s="9" t="n">
        <f aca="false">LN(B1077/B1076)</f>
        <v>0.0028164853197525</v>
      </c>
      <c r="J1077" s="9" t="n">
        <f aca="false">LN(F1077/F1076)</f>
        <v>0.00199305496690466</v>
      </c>
      <c r="K1077" s="9" t="n">
        <f aca="false">F1077/F1070-1</f>
        <v>0.00946073301008754</v>
      </c>
      <c r="L1077" s="9" t="n">
        <f aca="false">F1077/F1047-1</f>
        <v>-0.026506249552212</v>
      </c>
      <c r="M1077" s="9" t="n">
        <f aca="false">B1077/B1070-1</f>
        <v>0.0208232258568977</v>
      </c>
      <c r="N1077" s="9" t="n">
        <f aca="false">B1077/B1047-1</f>
        <v>-0.0237287090569627</v>
      </c>
      <c r="O1077" s="8" t="n">
        <f aca="false">MAX(O1076,F1077)</f>
        <v>236.237374266143</v>
      </c>
      <c r="P1077" s="9" t="n">
        <f aca="false">F1077/O1077-1</f>
        <v>-0.123903899188399</v>
      </c>
      <c r="Q1077" s="8" t="n">
        <f aca="false">MAX(Q1076,B1077)</f>
        <v>4811.1564628872</v>
      </c>
      <c r="R1077" s="9" t="n">
        <f aca="false">B1077/Q1077-1</f>
        <v>-0.736701258437373</v>
      </c>
      <c r="S1077" s="9" t="n">
        <f aca="false">B1077/INDEX($B:$B,$E1077)-1</f>
        <v>0.0137834299317068</v>
      </c>
      <c r="T1077" s="0" t="n">
        <f aca="false">IF(AND($A1077&gt;=CrashTest!$B$3,$A1077&lt;=CrashTest!$C$3),1,IF(AND($A1077&gt;=CrashTest!$B$4,$A1077&lt;=CrashTest!$C$4),2,IF(AND($A1077&gt;=CrashTest!$B$5,$A1077&lt;=CrashTest!$C$5),3,IF(AND($A1077&gt;=CrashTest!$B$6,$A1077&lt;=CrashTest!$C$6),4,IF(AND($A1077&gt;=CrashTest!$B$7,$A1077&lt;=CrashTest!$C$7),5,0)))))</f>
        <v>4</v>
      </c>
      <c r="U1077" s="8" t="n">
        <f aca="false">IF(T1077=0,"",IF(T1076=T1077,MAX(U1076,B1077),B1077))</f>
        <v>1644.7656364699</v>
      </c>
      <c r="V1077" s="9" t="n">
        <f aca="false">IF(T1077=0,"",B1077/U1077-1)</f>
        <v>-0.229816446762637</v>
      </c>
      <c r="W1077" s="8" t="n">
        <f aca="false">IF(T1077=0,"",IF(T1076=T1077,MAX(W1076,F1077),F1077))</f>
        <v>225.136677369935</v>
      </c>
      <c r="X1077" s="9" t="n">
        <f aca="false">IF(T1077=0,"",F1077/W1077-1)</f>
        <v>-0.0807066850308893</v>
      </c>
    </row>
    <row r="1078" customFormat="false" ht="15" hidden="false" customHeight="false" outlineLevel="0" collapsed="false">
      <c r="A1078" s="5" t="n">
        <v>44906</v>
      </c>
      <c r="B1078" s="6" t="n">
        <v>1263.06966656926</v>
      </c>
      <c r="C1078" s="7" t="n">
        <v>8.910930228</v>
      </c>
      <c r="D1078" s="0" t="n">
        <f aca="false">INT((ROW()-3)/30)</f>
        <v>35</v>
      </c>
      <c r="E1078" s="0" t="n">
        <f aca="false">2+30*D1078</f>
        <v>1052</v>
      </c>
      <c r="F1078" s="8" t="n">
        <f aca="false">INDEX($F:$F,$E1078)*(2*B1078/INDEX($B:$B,$E1078)-C1078/INDEX($C:$C,$E1078))</f>
        <v>206.54852702811</v>
      </c>
      <c r="G1078" s="9" t="n">
        <f aca="false">B1078/B1077-1</f>
        <v>-0.00292221267917825</v>
      </c>
      <c r="H1078" s="9" t="n">
        <f aca="false">F1078/F1077-1</f>
        <v>-0.00202020686743643</v>
      </c>
      <c r="I1078" s="9" t="n">
        <f aca="false">LN(B1078/B1077)</f>
        <v>-0.00292649067883199</v>
      </c>
      <c r="J1078" s="9" t="n">
        <f aca="false">LN(F1078/F1077)</f>
        <v>-0.00202225023781443</v>
      </c>
      <c r="K1078" s="9" t="n">
        <f aca="false">F1078/F1071-1</f>
        <v>-0.00329282292303168</v>
      </c>
      <c r="L1078" s="9" t="n">
        <f aca="false">F1078/F1048-1</f>
        <v>-0.016514685166205</v>
      </c>
      <c r="M1078" s="9" t="n">
        <f aca="false">B1078/B1071-1</f>
        <v>-0.0132526245929722</v>
      </c>
      <c r="N1078" s="9" t="n">
        <f aca="false">B1078/B1048-1</f>
        <v>-0.0139210098508124</v>
      </c>
      <c r="O1078" s="8" t="n">
        <f aca="false">MAX(O1077,F1078)</f>
        <v>236.237374266143</v>
      </c>
      <c r="P1078" s="9" t="n">
        <f aca="false">F1078/O1078-1</f>
        <v>-0.125673794547793</v>
      </c>
      <c r="Q1078" s="8" t="n">
        <f aca="false">MAX(Q1077,B1078)</f>
        <v>4811.1564628872</v>
      </c>
      <c r="R1078" s="9" t="n">
        <f aca="false">B1078/Q1078-1</f>
        <v>-0.737470673358379</v>
      </c>
      <c r="S1078" s="9" t="n">
        <f aca="false">B1078/INDEX($B:$B,$E1078)-1</f>
        <v>0.0108209391388197</v>
      </c>
      <c r="T1078" s="0" t="n">
        <f aca="false">IF(AND($A1078&gt;=CrashTest!$B$3,$A1078&lt;=CrashTest!$C$3),1,IF(AND($A1078&gt;=CrashTest!$B$4,$A1078&lt;=CrashTest!$C$4),2,IF(AND($A1078&gt;=CrashTest!$B$5,$A1078&lt;=CrashTest!$C$5),3,IF(AND($A1078&gt;=CrashTest!$B$6,$A1078&lt;=CrashTest!$C$6),4,IF(AND($A1078&gt;=CrashTest!$B$7,$A1078&lt;=CrashTest!$C$7),5,0)))))</f>
        <v>4</v>
      </c>
      <c r="U1078" s="8" t="n">
        <f aca="false">IF(T1078=0,"",IF(T1077=T1078,MAX(U1077,B1078),B1078))</f>
        <v>1644.7656364699</v>
      </c>
      <c r="V1078" s="9" t="n">
        <f aca="false">IF(T1078=0,"",B1078/U1078-1)</f>
        <v>-0.232067086907202</v>
      </c>
      <c r="W1078" s="8" t="n">
        <f aca="false">IF(T1078=0,"",IF(T1077=T1078,MAX(W1077,F1078),F1078))</f>
        <v>225.136677369935</v>
      </c>
      <c r="X1078" s="9" t="n">
        <f aca="false">IF(T1078=0,"",F1078/W1078-1)</f>
        <v>-0.0825638476989783</v>
      </c>
    </row>
    <row r="1079" customFormat="false" ht="15" hidden="false" customHeight="false" outlineLevel="0" collapsed="false">
      <c r="A1079" s="5" t="n">
        <v>44907</v>
      </c>
      <c r="B1079" s="6" t="n">
        <v>1274.78023495032</v>
      </c>
      <c r="C1079" s="7" t="n">
        <v>9.016786873</v>
      </c>
      <c r="D1079" s="0" t="n">
        <f aca="false">INT((ROW()-3)/30)</f>
        <v>35</v>
      </c>
      <c r="E1079" s="0" t="n">
        <f aca="false">2+30*D1079</f>
        <v>1052</v>
      </c>
      <c r="F1079" s="8" t="n">
        <f aca="false">INDEX($F:$F,$E1079)*(2*B1079/INDEX($B:$B,$E1079)-C1079/INDEX($C:$C,$E1079))</f>
        <v>207.924946114559</v>
      </c>
      <c r="G1079" s="9" t="n">
        <f aca="false">B1079/B1078-1</f>
        <v>0.00927151422523509</v>
      </c>
      <c r="H1079" s="9" t="n">
        <f aca="false">F1079/F1078-1</f>
        <v>0.00666390172930997</v>
      </c>
      <c r="I1079" s="9" t="n">
        <f aca="false">LN(B1079/B1078)</f>
        <v>0.00922879756629934</v>
      </c>
      <c r="J1079" s="9" t="n">
        <f aca="false">LN(F1079/F1078)</f>
        <v>0.00664179608838332</v>
      </c>
      <c r="K1079" s="9" t="n">
        <f aca="false">F1079/F1072-1</f>
        <v>0.0104350074696964</v>
      </c>
      <c r="L1079" s="9" t="n">
        <f aca="false">F1079/F1049-1</f>
        <v>-0.00183954684180798</v>
      </c>
      <c r="M1079" s="9" t="n">
        <f aca="false">B1079/B1072-1</f>
        <v>0.0129123838243566</v>
      </c>
      <c r="N1079" s="9" t="n">
        <f aca="false">B1079/B1049-1</f>
        <v>0.0181917415524622</v>
      </c>
      <c r="O1079" s="8" t="n">
        <f aca="false">MAX(O1078,F1079)</f>
        <v>236.237374266143</v>
      </c>
      <c r="P1079" s="9" t="n">
        <f aca="false">F1079/O1079-1</f>
        <v>-0.119847370635299</v>
      </c>
      <c r="Q1079" s="8" t="n">
        <f aca="false">MAX(Q1078,B1079)</f>
        <v>4811.1564628872</v>
      </c>
      <c r="R1079" s="9" t="n">
        <f aca="false">B1079/Q1079-1</f>
        <v>-0.73503662897188</v>
      </c>
      <c r="S1079" s="9" t="n">
        <f aca="false">B1079/INDEX($B:$B,$E1079)-1</f>
        <v>0.0201927798552106</v>
      </c>
      <c r="T1079" s="0" t="n">
        <f aca="false">IF(AND($A1079&gt;=CrashTest!$B$3,$A1079&lt;=CrashTest!$C$3),1,IF(AND($A1079&gt;=CrashTest!$B$4,$A1079&lt;=CrashTest!$C$4),2,IF(AND($A1079&gt;=CrashTest!$B$5,$A1079&lt;=CrashTest!$C$5),3,IF(AND($A1079&gt;=CrashTest!$B$6,$A1079&lt;=CrashTest!$C$6),4,IF(AND($A1079&gt;=CrashTest!$B$7,$A1079&lt;=CrashTest!$C$7),5,0)))))</f>
        <v>4</v>
      </c>
      <c r="U1079" s="8" t="n">
        <f aca="false">IF(T1079=0,"",IF(T1078=T1079,MAX(U1078,B1079),B1079))</f>
        <v>1644.7656364699</v>
      </c>
      <c r="V1079" s="9" t="n">
        <f aca="false">IF(T1079=0,"",B1079/U1079-1)</f>
        <v>-0.224947185979436</v>
      </c>
      <c r="W1079" s="8" t="n">
        <f aca="false">IF(T1079=0,"",IF(T1078=T1079,MAX(W1078,F1079),F1079))</f>
        <v>225.136677369935</v>
      </c>
      <c r="X1079" s="9" t="n">
        <f aca="false">IF(T1079=0,"",F1079/W1079-1)</f>
        <v>-0.0764501433371281</v>
      </c>
    </row>
    <row r="1080" customFormat="false" ht="15" hidden="false" customHeight="false" outlineLevel="0" collapsed="false">
      <c r="A1080" s="5" t="n">
        <v>44908</v>
      </c>
      <c r="B1080" s="6" t="n">
        <v>1320.40190677966</v>
      </c>
      <c r="C1080" s="7" t="n">
        <v>9.442801915</v>
      </c>
      <c r="D1080" s="0" t="n">
        <f aca="false">INT((ROW()-3)/30)</f>
        <v>35</v>
      </c>
      <c r="E1080" s="0" t="n">
        <f aca="false">2+30*D1080</f>
        <v>1052</v>
      </c>
      <c r="F1080" s="8" t="n">
        <f aca="false">INDEX($F:$F,$E1080)*(2*B1080/INDEX($B:$B,$E1080)-C1080/INDEX($C:$C,$E1080))</f>
        <v>212.971445105541</v>
      </c>
      <c r="G1080" s="9" t="n">
        <f aca="false">B1080/B1079-1</f>
        <v>0.0357878719629805</v>
      </c>
      <c r="H1080" s="9" t="n">
        <f aca="false">F1080/F1079-1</f>
        <v>0.0242707721477624</v>
      </c>
      <c r="I1080" s="9" t="n">
        <f aca="false">LN(B1080/B1079)</f>
        <v>0.0351623660792675</v>
      </c>
      <c r="J1080" s="9" t="n">
        <f aca="false">LN(F1080/F1079)</f>
        <v>0.023980917588492</v>
      </c>
      <c r="K1080" s="9" t="n">
        <f aca="false">F1080/F1073-1</f>
        <v>0.0316590508867216</v>
      </c>
      <c r="L1080" s="9" t="n">
        <f aca="false">F1080/F1050-1</f>
        <v>0.0333375426373646</v>
      </c>
      <c r="M1080" s="9" t="n">
        <f aca="false">B1080/B1073-1</f>
        <v>0.0395345862721011</v>
      </c>
      <c r="N1080" s="9" t="n">
        <f aca="false">B1080/B1050-1</f>
        <v>0.0821657693672613</v>
      </c>
      <c r="O1080" s="8" t="n">
        <f aca="false">MAX(O1079,F1080)</f>
        <v>236.237374266143</v>
      </c>
      <c r="P1080" s="9" t="n">
        <f aca="false">F1080/O1080-1</f>
        <v>-0.0984853867127342</v>
      </c>
      <c r="Q1080" s="8" t="n">
        <f aca="false">MAX(Q1079,B1080)</f>
        <v>4811.1564628872</v>
      </c>
      <c r="R1080" s="9" t="n">
        <f aca="false">B1080/Q1080-1</f>
        <v>-0.725554153774646</v>
      </c>
      <c r="S1080" s="9" t="n">
        <f aca="false">B1080/INDEX($B:$B,$E1080)-1</f>
        <v>0.056703308438226</v>
      </c>
      <c r="T1080" s="0" t="n">
        <f aca="false">IF(AND($A1080&gt;=CrashTest!$B$3,$A1080&lt;=CrashTest!$C$3),1,IF(AND($A1080&gt;=CrashTest!$B$4,$A1080&lt;=CrashTest!$C$4),2,IF(AND($A1080&gt;=CrashTest!$B$5,$A1080&lt;=CrashTest!$C$5),3,IF(AND($A1080&gt;=CrashTest!$B$6,$A1080&lt;=CrashTest!$C$6),4,IF(AND($A1080&gt;=CrashTest!$B$7,$A1080&lt;=CrashTest!$C$7),5,0)))))</f>
        <v>4</v>
      </c>
      <c r="U1080" s="8" t="n">
        <f aca="false">IF(T1080=0,"",IF(T1079=T1080,MAX(U1079,B1080),B1080))</f>
        <v>1644.7656364699</v>
      </c>
      <c r="V1080" s="9" t="n">
        <f aca="false">IF(T1080=0,"",B1080/U1080-1)</f>
        <v>-0.19720969510672</v>
      </c>
      <c r="W1080" s="8" t="n">
        <f aca="false">IF(T1080=0,"",IF(T1079=T1080,MAX(W1079,F1080),F1080))</f>
        <v>225.136677369935</v>
      </c>
      <c r="X1080" s="9" t="n">
        <f aca="false">IF(T1080=0,"",F1080/W1080-1)</f>
        <v>-0.0540348751989649</v>
      </c>
    </row>
    <row r="1081" customFormat="false" ht="15" hidden="false" customHeight="false" outlineLevel="0" collapsed="false">
      <c r="A1081" s="5" t="n">
        <v>44909</v>
      </c>
      <c r="B1081" s="6" t="n">
        <v>1308.14814056107</v>
      </c>
      <c r="C1081" s="7" t="n">
        <v>9.262770211</v>
      </c>
      <c r="D1081" s="0" t="n">
        <f aca="false">INT((ROW()-3)/30)</f>
        <v>35</v>
      </c>
      <c r="E1081" s="0" t="n">
        <f aca="false">2+30*D1081</f>
        <v>1052</v>
      </c>
      <c r="F1081" s="8" t="n">
        <f aca="false">INDEX($F:$F,$E1081)*(2*B1081/INDEX($B:$B,$E1081)-C1081/INDEX($C:$C,$E1081))</f>
        <v>213.136509069927</v>
      </c>
      <c r="G1081" s="9" t="n">
        <f aca="false">B1081/B1080-1</f>
        <v>-0.0092803305990945</v>
      </c>
      <c r="H1081" s="9" t="n">
        <f aca="false">F1081/F1080-1</f>
        <v>0.000775052093503259</v>
      </c>
      <c r="I1081" s="9" t="n">
        <f aca="false">LN(B1081/B1080)</f>
        <v>-0.00932366115673126</v>
      </c>
      <c r="J1081" s="9" t="n">
        <f aca="false">LN(F1081/F1080)</f>
        <v>0.00077475189573203</v>
      </c>
      <c r="K1081" s="9" t="n">
        <f aca="false">F1081/F1074-1</f>
        <v>0.041528770318886</v>
      </c>
      <c r="L1081" s="9" t="n">
        <f aca="false">F1081/F1051-1</f>
        <v>0.0349185735334157</v>
      </c>
      <c r="M1081" s="9" t="n">
        <f aca="false">B1081/B1074-1</f>
        <v>0.0613326320334786</v>
      </c>
      <c r="N1081" s="9" t="n">
        <f aca="false">B1081/B1051-1</f>
        <v>0.0543421733236018</v>
      </c>
      <c r="O1081" s="8" t="n">
        <f aca="false">MAX(O1080,F1081)</f>
        <v>236.237374266143</v>
      </c>
      <c r="P1081" s="9" t="n">
        <f aca="false">F1081/O1081-1</f>
        <v>-0.0977866659243821</v>
      </c>
      <c r="Q1081" s="8" t="n">
        <f aca="false">MAX(Q1080,B1081)</f>
        <v>4811.1564628872</v>
      </c>
      <c r="R1081" s="9" t="n">
        <f aca="false">B1081/Q1081-1</f>
        <v>-0.728101101959165</v>
      </c>
      <c r="S1081" s="9" t="n">
        <f aca="false">B1081/INDEX($B:$B,$E1081)-1</f>
        <v>0.0468967523907622</v>
      </c>
      <c r="T1081" s="0" t="n">
        <f aca="false">IF(AND($A1081&gt;=CrashTest!$B$3,$A1081&lt;=CrashTest!$C$3),1,IF(AND($A1081&gt;=CrashTest!$B$4,$A1081&lt;=CrashTest!$C$4),2,IF(AND($A1081&gt;=CrashTest!$B$5,$A1081&lt;=CrashTest!$C$5),3,IF(AND($A1081&gt;=CrashTest!$B$6,$A1081&lt;=CrashTest!$C$6),4,IF(AND($A1081&gt;=CrashTest!$B$7,$A1081&lt;=CrashTest!$C$7),5,0)))))</f>
        <v>4</v>
      </c>
      <c r="U1081" s="8" t="n">
        <f aca="false">IF(T1081=0,"",IF(T1080=T1081,MAX(U1080,B1081),B1081))</f>
        <v>1644.7656364699</v>
      </c>
      <c r="V1081" s="9" t="n">
        <f aca="false">IF(T1081=0,"",B1081/U1081-1)</f>
        <v>-0.204659854537878</v>
      </c>
      <c r="W1081" s="8" t="n">
        <f aca="false">IF(T1081=0,"",IF(T1080=T1081,MAX(W1080,F1081),F1081))</f>
        <v>225.136677369935</v>
      </c>
      <c r="X1081" s="9" t="n">
        <f aca="false">IF(T1081=0,"",F1081/W1081-1)</f>
        <v>-0.0533017029486068</v>
      </c>
    </row>
    <row r="1082" customFormat="false" ht="15" hidden="false" customHeight="false" outlineLevel="0" collapsed="false">
      <c r="A1082" s="5" t="n">
        <v>44910</v>
      </c>
      <c r="B1082" s="6" t="n">
        <v>1264.12830508475</v>
      </c>
      <c r="C1082" s="7" t="n">
        <v>8.897082126</v>
      </c>
      <c r="D1082" s="0" t="n">
        <f aca="false">INT((ROW()-3)/30)</f>
        <v>35</v>
      </c>
      <c r="E1082" s="0" t="n">
        <f aca="false">2+30*D1082</f>
        <v>1052</v>
      </c>
      <c r="F1082" s="8" t="n">
        <f aca="false">INDEX($F:$F,$E1082)*(2*B1082/INDEX($B:$B,$E1082)-C1082/INDEX($C:$C,$E1082))</f>
        <v>207.215696854602</v>
      </c>
      <c r="G1082" s="9" t="n">
        <f aca="false">B1082/B1081-1</f>
        <v>-0.0336504973033404</v>
      </c>
      <c r="H1082" s="9" t="n">
        <f aca="false">F1082/F1081-1</f>
        <v>-0.0277794369494065</v>
      </c>
      <c r="I1082" s="9" t="n">
        <f aca="false">LN(B1082/B1081)</f>
        <v>-0.0342297061711066</v>
      </c>
      <c r="J1082" s="9" t="n">
        <f aca="false">LN(F1082/F1081)</f>
        <v>-0.028172583544685</v>
      </c>
      <c r="K1082" s="9" t="n">
        <f aca="false">F1082/F1075-1</f>
        <v>-0.00386530915978911</v>
      </c>
      <c r="L1082" s="9" t="n">
        <f aca="false">F1082/F1052-1</f>
        <v>0.0141421792456056</v>
      </c>
      <c r="M1082" s="9" t="n">
        <f aca="false">B1082/B1075-1</f>
        <v>-0.0136581581631888</v>
      </c>
      <c r="N1082" s="9" t="n">
        <f aca="false">B1082/B1052-1</f>
        <v>0.0116681560475611</v>
      </c>
      <c r="O1082" s="8" t="n">
        <f aca="false">MAX(O1081,F1082)</f>
        <v>236.237374266143</v>
      </c>
      <c r="P1082" s="9" t="n">
        <f aca="false">F1082/O1082-1</f>
        <v>-0.12284964435325</v>
      </c>
      <c r="Q1082" s="8" t="n">
        <f aca="false">MAX(Q1081,B1082)</f>
        <v>4811.1564628872</v>
      </c>
      <c r="R1082" s="9" t="n">
        <f aca="false">B1082/Q1082-1</f>
        <v>-0.73725063509447</v>
      </c>
      <c r="S1082" s="9" t="n">
        <f aca="false">B1082/INDEX($B:$B,$E1082)-1</f>
        <v>0.0116681560475611</v>
      </c>
      <c r="T1082" s="0" t="n">
        <f aca="false">IF(AND($A1082&gt;=CrashTest!$B$3,$A1082&lt;=CrashTest!$C$3),1,IF(AND($A1082&gt;=CrashTest!$B$4,$A1082&lt;=CrashTest!$C$4),2,IF(AND($A1082&gt;=CrashTest!$B$5,$A1082&lt;=CrashTest!$C$5),3,IF(AND($A1082&gt;=CrashTest!$B$6,$A1082&lt;=CrashTest!$C$6),4,IF(AND($A1082&gt;=CrashTest!$B$7,$A1082&lt;=CrashTest!$C$7),5,0)))))</f>
        <v>4</v>
      </c>
      <c r="U1082" s="8" t="n">
        <f aca="false">IF(T1082=0,"",IF(T1081=T1082,MAX(U1081,B1082),B1082))</f>
        <v>1644.7656364699</v>
      </c>
      <c r="V1082" s="9" t="n">
        <f aca="false">IF(T1082=0,"",B1082/U1082-1)</f>
        <v>-0.231423445957989</v>
      </c>
      <c r="W1082" s="8" t="n">
        <f aca="false">IF(T1082=0,"",IF(T1081=T1082,MAX(W1081,F1082),F1082))</f>
        <v>225.136677369935</v>
      </c>
      <c r="X1082" s="9" t="n">
        <f aca="false">IF(T1082=0,"",F1082/W1082-1)</f>
        <v>-0.0796004486016565</v>
      </c>
    </row>
    <row r="1083" customFormat="false" ht="15" hidden="false" customHeight="false" outlineLevel="0" collapsed="false">
      <c r="A1083" s="5" t="n">
        <v>44911</v>
      </c>
      <c r="B1083" s="6" t="n">
        <v>1164.54822443016</v>
      </c>
      <c r="C1083" s="7" t="n">
        <v>7.615493694</v>
      </c>
      <c r="D1083" s="0" t="n">
        <f aca="false">INT((ROW()-3)/30)</f>
        <v>36</v>
      </c>
      <c r="E1083" s="0" t="n">
        <f aca="false">2+30*D1083</f>
        <v>1082</v>
      </c>
      <c r="F1083" s="8" t="n">
        <f aca="false">INDEX($F:$F,$E1083)*(2*B1083/INDEX($B:$B,$E1083)-C1083/INDEX($C:$C,$E1083))</f>
        <v>204.417973971432</v>
      </c>
      <c r="G1083" s="9" t="n">
        <f aca="false">B1083/B1082-1</f>
        <v>-0.0787737132805629</v>
      </c>
      <c r="H1083" s="9" t="n">
        <f aca="false">F1083/F1082-1</f>
        <v>-0.0135015007339599</v>
      </c>
      <c r="I1083" s="9" t="n">
        <f aca="false">LN(B1083/B1082)</f>
        <v>-0.0820495761415617</v>
      </c>
      <c r="J1083" s="9" t="n">
        <f aca="false">LN(F1083/F1082)</f>
        <v>-0.0135934747917442</v>
      </c>
      <c r="K1083" s="9" t="n">
        <f aca="false">F1083/F1076-1</f>
        <v>-0.0103439179084444</v>
      </c>
      <c r="L1083" s="9" t="n">
        <f aca="false">F1083/F1053-1</f>
        <v>0.00205936509206595</v>
      </c>
      <c r="M1083" s="9" t="n">
        <f aca="false">B1083/B1076-1</f>
        <v>-0.0781030090815975</v>
      </c>
      <c r="N1083" s="9" t="n">
        <f aca="false">B1083/B1053-1</f>
        <v>-0.04136116481455</v>
      </c>
      <c r="O1083" s="8" t="n">
        <f aca="false">MAX(O1082,F1083)</f>
        <v>236.237374266143</v>
      </c>
      <c r="P1083" s="9" t="n">
        <f aca="false">F1083/O1083-1</f>
        <v>-0.134692490523807</v>
      </c>
      <c r="Q1083" s="8" t="n">
        <f aca="false">MAX(Q1082,B1083)</f>
        <v>4811.1564628872</v>
      </c>
      <c r="R1083" s="9" t="n">
        <f aca="false">B1083/Q1083-1</f>
        <v>-0.757948378230188</v>
      </c>
      <c r="S1083" s="9" t="n">
        <f aca="false">B1083/INDEX($B:$B,$E1083)-1</f>
        <v>-0.0787737132805629</v>
      </c>
      <c r="T1083" s="0" t="n">
        <f aca="false">IF(AND($A1083&gt;=CrashTest!$B$3,$A1083&lt;=CrashTest!$C$3),1,IF(AND($A1083&gt;=CrashTest!$B$4,$A1083&lt;=CrashTest!$C$4),2,IF(AND($A1083&gt;=CrashTest!$B$5,$A1083&lt;=CrashTest!$C$5),3,IF(AND($A1083&gt;=CrashTest!$B$6,$A1083&lt;=CrashTest!$C$6),4,IF(AND($A1083&gt;=CrashTest!$B$7,$A1083&lt;=CrashTest!$C$7),5,0)))))</f>
        <v>4</v>
      </c>
      <c r="U1083" s="8" t="n">
        <f aca="false">IF(T1083=0,"",IF(T1082=T1083,MAX(U1082,B1083),B1083))</f>
        <v>1644.7656364699</v>
      </c>
      <c r="V1083" s="9" t="n">
        <f aca="false">IF(T1083=0,"",B1083/U1083-1)</f>
        <v>-0.291967075060258</v>
      </c>
      <c r="W1083" s="8" t="n">
        <f aca="false">IF(T1083=0,"",IF(T1082=T1083,MAX(W1082,F1083),F1083))</f>
        <v>225.136677369935</v>
      </c>
      <c r="X1083" s="9" t="n">
        <f aca="false">IF(T1083=0,"",F1083/W1083-1)</f>
        <v>-0.0920272238203976</v>
      </c>
    </row>
    <row r="1084" customFormat="false" ht="15" hidden="false" customHeight="false" outlineLevel="0" collapsed="false">
      <c r="A1084" s="5" t="n">
        <v>44912</v>
      </c>
      <c r="B1084" s="6" t="n">
        <v>1187.08355902981</v>
      </c>
      <c r="C1084" s="7" t="n">
        <v>7.877906529</v>
      </c>
      <c r="D1084" s="0" t="n">
        <f aca="false">INT((ROW()-3)/30)</f>
        <v>36</v>
      </c>
      <c r="E1084" s="0" t="n">
        <f aca="false">2+30*D1084</f>
        <v>1082</v>
      </c>
      <c r="F1084" s="8" t="n">
        <f aca="false">INDEX($F:$F,$E1084)*(2*B1084/INDEX($B:$B,$E1084)-C1084/INDEX($C:$C,$E1084))</f>
        <v>205.694277195059</v>
      </c>
      <c r="G1084" s="9" t="n">
        <f aca="false">B1084/B1083-1</f>
        <v>0.0193511390313417</v>
      </c>
      <c r="H1084" s="9" t="n">
        <f aca="false">F1084/F1083-1</f>
        <v>0.0062435958973257</v>
      </c>
      <c r="I1084" s="9" t="n">
        <f aca="false">LN(B1084/B1083)</f>
        <v>0.019166286669855</v>
      </c>
      <c r="J1084" s="9" t="n">
        <f aca="false">LN(F1084/F1083)</f>
        <v>0.00622418540474462</v>
      </c>
      <c r="K1084" s="9" t="n">
        <f aca="false">F1084/F1077-1</f>
        <v>-0.00614768278768552</v>
      </c>
      <c r="L1084" s="9" t="n">
        <f aca="false">F1084/F1054-1</f>
        <v>0.00932908010177047</v>
      </c>
      <c r="M1084" s="9" t="n">
        <f aca="false">B1084/B1077-1</f>
        <v>-0.062906283216116</v>
      </c>
      <c r="N1084" s="9" t="n">
        <f aca="false">B1084/B1054-1</f>
        <v>-0.0105349286962814</v>
      </c>
      <c r="O1084" s="8" t="n">
        <f aca="false">MAX(O1083,F1084)</f>
        <v>236.237374266143</v>
      </c>
      <c r="P1084" s="9" t="n">
        <f aca="false">F1084/O1084-1</f>
        <v>-0.129289860107717</v>
      </c>
      <c r="Q1084" s="8" t="n">
        <f aca="false">MAX(Q1083,B1084)</f>
        <v>4811.1564628872</v>
      </c>
      <c r="R1084" s="9" t="n">
        <f aca="false">B1084/Q1084-1</f>
        <v>-0.753264403644559</v>
      </c>
      <c r="S1084" s="9" t="n">
        <f aca="false">B1084/INDEX($B:$B,$E1084)-1</f>
        <v>-0.0609469353269286</v>
      </c>
      <c r="T1084" s="0" t="n">
        <f aca="false">IF(AND($A1084&gt;=CrashTest!$B$3,$A1084&lt;=CrashTest!$C$3),1,IF(AND($A1084&gt;=CrashTest!$B$4,$A1084&lt;=CrashTest!$C$4),2,IF(AND($A1084&gt;=CrashTest!$B$5,$A1084&lt;=CrashTest!$C$5),3,IF(AND($A1084&gt;=CrashTest!$B$6,$A1084&lt;=CrashTest!$C$6),4,IF(AND($A1084&gt;=CrashTest!$B$7,$A1084&lt;=CrashTest!$C$7),5,0)))))</f>
        <v>4</v>
      </c>
      <c r="U1084" s="8" t="n">
        <f aca="false">IF(T1084=0,"",IF(T1083=T1084,MAX(U1083,B1084),B1084))</f>
        <v>1644.7656364699</v>
      </c>
      <c r="V1084" s="9" t="n">
        <f aca="false">IF(T1084=0,"",B1084/U1084-1)</f>
        <v>-0.278265831490982</v>
      </c>
      <c r="W1084" s="8" t="n">
        <f aca="false">IF(T1084=0,"",IF(T1083=T1084,MAX(W1083,F1084),F1084))</f>
        <v>225.136677369935</v>
      </c>
      <c r="X1084" s="9" t="n">
        <f aca="false">IF(T1084=0,"",F1084/W1084-1)</f>
        <v>-0.0863582087201593</v>
      </c>
    </row>
    <row r="1085" customFormat="false" ht="15" hidden="false" customHeight="false" outlineLevel="0" collapsed="false">
      <c r="A1085" s="5" t="n">
        <v>44913</v>
      </c>
      <c r="B1085" s="6" t="n">
        <v>1187.40088690824</v>
      </c>
      <c r="C1085" s="7" t="n">
        <v>7.832775073</v>
      </c>
      <c r="D1085" s="0" t="n">
        <f aca="false">INT((ROW()-3)/30)</f>
        <v>36</v>
      </c>
      <c r="E1085" s="0" t="n">
        <f aca="false">2+30*D1085</f>
        <v>1082</v>
      </c>
      <c r="F1085" s="8" t="n">
        <f aca="false">INDEX($F:$F,$E1085)*(2*B1085/INDEX($B:$B,$E1085)-C1085/INDEX($C:$C,$E1085))</f>
        <v>206.849434932492</v>
      </c>
      <c r="G1085" s="9" t="n">
        <f aca="false">B1085/B1084-1</f>
        <v>0.000267317221282593</v>
      </c>
      <c r="H1085" s="9" t="n">
        <f aca="false">F1085/F1084-1</f>
        <v>0.00561589633501014</v>
      </c>
      <c r="I1085" s="9" t="n">
        <f aca="false">LN(B1085/B1084)</f>
        <v>0.000267281498400281</v>
      </c>
      <c r="J1085" s="9" t="n">
        <f aca="false">LN(F1085/F1084)</f>
        <v>0.00560018598022553</v>
      </c>
      <c r="K1085" s="9" t="n">
        <f aca="false">F1085/F1078-1</f>
        <v>0.00145683878123548</v>
      </c>
      <c r="L1085" s="9" t="n">
        <f aca="false">F1085/F1055-1</f>
        <v>0.0162003366250436</v>
      </c>
      <c r="M1085" s="9" t="n">
        <f aca="false">B1085/B1078-1</f>
        <v>-0.0599086350213374</v>
      </c>
      <c r="N1085" s="9" t="n">
        <f aca="false">B1085/B1055-1</f>
        <v>-0.0182540367466878</v>
      </c>
      <c r="O1085" s="8" t="n">
        <f aca="false">MAX(O1084,F1085)</f>
        <v>236.237374266143</v>
      </c>
      <c r="P1085" s="9" t="n">
        <f aca="false">F1085/O1085-1</f>
        <v>-0.12440004222424</v>
      </c>
      <c r="Q1085" s="8" t="n">
        <f aca="false">MAX(Q1084,B1085)</f>
        <v>4811.1564628872</v>
      </c>
      <c r="R1085" s="9" t="n">
        <f aca="false">B1085/Q1085-1</f>
        <v>-0.753198446970549</v>
      </c>
      <c r="S1085" s="9" t="n">
        <f aca="false">B1085/INDEX($B:$B,$E1085)-1</f>
        <v>-0.0606959102710434</v>
      </c>
      <c r="T1085" s="0" t="n">
        <f aca="false">IF(AND($A1085&gt;=CrashTest!$B$3,$A1085&lt;=CrashTest!$C$3),1,IF(AND($A1085&gt;=CrashTest!$B$4,$A1085&lt;=CrashTest!$C$4),2,IF(AND($A1085&gt;=CrashTest!$B$5,$A1085&lt;=CrashTest!$C$5),3,IF(AND($A1085&gt;=CrashTest!$B$6,$A1085&lt;=CrashTest!$C$6),4,IF(AND($A1085&gt;=CrashTest!$B$7,$A1085&lt;=CrashTest!$C$7),5,0)))))</f>
        <v>4</v>
      </c>
      <c r="U1085" s="8" t="n">
        <f aca="false">IF(T1085=0,"",IF(T1084=T1085,MAX(U1084,B1085),B1085))</f>
        <v>1644.7656364699</v>
      </c>
      <c r="V1085" s="9" t="n">
        <f aca="false">IF(T1085=0,"",B1085/U1085-1)</f>
        <v>-0.278072899518551</v>
      </c>
      <c r="W1085" s="8" t="n">
        <f aca="false">IF(T1085=0,"",IF(T1084=T1085,MAX(W1084,F1085),F1085))</f>
        <v>225.136677369935</v>
      </c>
      <c r="X1085" s="9" t="n">
        <f aca="false">IF(T1085=0,"",F1085/W1085-1)</f>
        <v>-0.0812272911329988</v>
      </c>
    </row>
    <row r="1086" customFormat="false" ht="15" hidden="false" customHeight="false" outlineLevel="0" collapsed="false">
      <c r="A1086" s="5" t="n">
        <v>44914</v>
      </c>
      <c r="B1086" s="6" t="n">
        <v>1167.13473611923</v>
      </c>
      <c r="C1086" s="7" t="n">
        <v>7.634796751</v>
      </c>
      <c r="D1086" s="0" t="n">
        <f aca="false">INT((ROW()-3)/30)</f>
        <v>36</v>
      </c>
      <c r="E1086" s="0" t="n">
        <f aca="false">2+30*D1086</f>
        <v>1082</v>
      </c>
      <c r="F1086" s="8" t="n">
        <f aca="false">INDEX($F:$F,$E1086)*(2*B1086/INDEX($B:$B,$E1086)-C1086/INDEX($C:$C,$E1086))</f>
        <v>204.816361128172</v>
      </c>
      <c r="G1086" s="9" t="n">
        <f aca="false">B1086/B1085-1</f>
        <v>-0.0170676567724142</v>
      </c>
      <c r="H1086" s="9" t="n">
        <f aca="false">F1086/F1085-1</f>
        <v>-0.00982876170284397</v>
      </c>
      <c r="I1086" s="9" t="n">
        <f aca="false">LN(B1086/B1085)</f>
        <v>-0.017214988032144</v>
      </c>
      <c r="J1086" s="9" t="n">
        <f aca="false">LN(F1086/F1085)</f>
        <v>-0.00987738283381195</v>
      </c>
      <c r="K1086" s="9" t="n">
        <f aca="false">F1086/F1079-1</f>
        <v>-0.014950514810638</v>
      </c>
      <c r="L1086" s="9" t="n">
        <f aca="false">F1086/F1056-1</f>
        <v>-0.000863092828425782</v>
      </c>
      <c r="M1086" s="9" t="n">
        <f aca="false">B1086/B1079-1</f>
        <v>-0.0844423971126953</v>
      </c>
      <c r="N1086" s="9" t="n">
        <f aca="false">B1086/B1056-1</f>
        <v>-0.0422379791019061</v>
      </c>
      <c r="O1086" s="8" t="n">
        <f aca="false">MAX(O1085,F1086)</f>
        <v>236.237374266143</v>
      </c>
      <c r="P1086" s="9" t="n">
        <f aca="false">F1086/O1086-1</f>
        <v>-0.133006105556238</v>
      </c>
      <c r="Q1086" s="8" t="n">
        <f aca="false">MAX(Q1085,B1086)</f>
        <v>4811.1564628872</v>
      </c>
      <c r="R1086" s="9" t="n">
        <f aca="false">B1086/Q1086-1</f>
        <v>-0.757410771168555</v>
      </c>
      <c r="S1086" s="9" t="n">
        <f aca="false">B1086/INDEX($B:$B,$E1086)-1</f>
        <v>-0.0767276300794622</v>
      </c>
      <c r="T1086" s="0" t="n">
        <f aca="false">IF(AND($A1086&gt;=CrashTest!$B$3,$A1086&lt;=CrashTest!$C$3),1,IF(AND($A1086&gt;=CrashTest!$B$4,$A1086&lt;=CrashTest!$C$4),2,IF(AND($A1086&gt;=CrashTest!$B$5,$A1086&lt;=CrashTest!$C$5),3,IF(AND($A1086&gt;=CrashTest!$B$6,$A1086&lt;=CrashTest!$C$6),4,IF(AND($A1086&gt;=CrashTest!$B$7,$A1086&lt;=CrashTest!$C$7),5,0)))))</f>
        <v>4</v>
      </c>
      <c r="U1086" s="8" t="n">
        <f aca="false">IF(T1086=0,"",IF(T1085=T1086,MAX(U1085,B1086),B1086))</f>
        <v>1644.7656364699</v>
      </c>
      <c r="V1086" s="9" t="n">
        <f aca="false">IF(T1086=0,"",B1086/U1086-1)</f>
        <v>-0.290394503484273</v>
      </c>
      <c r="W1086" s="8" t="n">
        <f aca="false">IF(T1086=0,"",IF(T1085=T1086,MAX(W1085,F1086),F1086))</f>
        <v>225.136677369935</v>
      </c>
      <c r="X1086" s="9" t="n">
        <f aca="false">IF(T1086=0,"",F1086/W1086-1)</f>
        <v>-0.090257689147529</v>
      </c>
    </row>
    <row r="1087" customFormat="false" ht="15" hidden="false" customHeight="false" outlineLevel="0" collapsed="false">
      <c r="A1087" s="5" t="n">
        <v>44915</v>
      </c>
      <c r="B1087" s="6" t="n">
        <v>1217.78852659264</v>
      </c>
      <c r="C1087" s="7" t="n">
        <v>8.26252919</v>
      </c>
      <c r="D1087" s="0" t="n">
        <f aca="false">INT((ROW()-3)/30)</f>
        <v>36</v>
      </c>
      <c r="E1087" s="0" t="n">
        <f aca="false">2+30*D1087</f>
        <v>1082</v>
      </c>
      <c r="F1087" s="8" t="n">
        <f aca="false">INDEX($F:$F,$E1087)*(2*B1087/INDEX($B:$B,$E1087)-C1087/INDEX($C:$C,$E1087))</f>
        <v>206.802606806831</v>
      </c>
      <c r="G1087" s="9" t="n">
        <f aca="false">B1087/B1086-1</f>
        <v>0.0434001224587282</v>
      </c>
      <c r="H1087" s="9" t="n">
        <f aca="false">F1087/F1086-1</f>
        <v>0.00969769049561409</v>
      </c>
      <c r="I1087" s="9" t="n">
        <f aca="false">LN(B1087/B1086)</f>
        <v>0.0424847289712319</v>
      </c>
      <c r="J1087" s="9" t="n">
        <f aca="false">LN(F1087/F1086)</f>
        <v>0.00965096970811533</v>
      </c>
      <c r="K1087" s="9" t="n">
        <f aca="false">F1087/F1080-1</f>
        <v>-0.0289655652928168</v>
      </c>
      <c r="L1087" s="9" t="n">
        <f aca="false">F1087/F1057-1</f>
        <v>0.0249869930233988</v>
      </c>
      <c r="M1087" s="9" t="n">
        <f aca="false">B1087/B1080-1</f>
        <v>-0.0777137473523382</v>
      </c>
      <c r="N1087" s="9" t="n">
        <f aca="false">B1087/B1057-1</f>
        <v>0.0685702172731821</v>
      </c>
      <c r="O1087" s="8" t="n">
        <f aca="false">MAX(O1086,F1087)</f>
        <v>236.237374266143</v>
      </c>
      <c r="P1087" s="9" t="n">
        <f aca="false">F1087/O1087-1</f>
        <v>-0.124598267106335</v>
      </c>
      <c r="Q1087" s="8" t="n">
        <f aca="false">MAX(Q1086,B1087)</f>
        <v>4811.1564628872</v>
      </c>
      <c r="R1087" s="9" t="n">
        <f aca="false">B1087/Q1087-1</f>
        <v>-0.746882368930102</v>
      </c>
      <c r="S1087" s="9" t="n">
        <f aca="false">B1087/INDEX($B:$B,$E1087)-1</f>
        <v>-0.0366574961621505</v>
      </c>
      <c r="T1087" s="0" t="n">
        <f aca="false">IF(AND($A1087&gt;=CrashTest!$B$3,$A1087&lt;=CrashTest!$C$3),1,IF(AND($A1087&gt;=CrashTest!$B$4,$A1087&lt;=CrashTest!$C$4),2,IF(AND($A1087&gt;=CrashTest!$B$5,$A1087&lt;=CrashTest!$C$5),3,IF(AND($A1087&gt;=CrashTest!$B$6,$A1087&lt;=CrashTest!$C$6),4,IF(AND($A1087&gt;=CrashTest!$B$7,$A1087&lt;=CrashTest!$C$7),5,0)))))</f>
        <v>4</v>
      </c>
      <c r="U1087" s="8" t="n">
        <f aca="false">IF(T1087=0,"",IF(T1086=T1087,MAX(U1086,B1087),B1087))</f>
        <v>1644.7656364699</v>
      </c>
      <c r="V1087" s="9" t="n">
        <f aca="false">IF(T1087=0,"",B1087/U1087-1)</f>
        <v>-0.259597538038103</v>
      </c>
      <c r="W1087" s="8" t="n">
        <f aca="false">IF(T1087=0,"",IF(T1086=T1087,MAX(W1086,F1087),F1087))</f>
        <v>225.136677369935</v>
      </c>
      <c r="X1087" s="9" t="n">
        <f aca="false">IF(T1087=0,"",F1087/W1087-1)</f>
        <v>-0.0814352897861169</v>
      </c>
    </row>
    <row r="1088" customFormat="false" ht="15" hidden="false" customHeight="false" outlineLevel="0" collapsed="false">
      <c r="A1088" s="5" t="n">
        <v>44916</v>
      </c>
      <c r="B1088" s="6" t="n">
        <v>1212.37697340736</v>
      </c>
      <c r="C1088" s="7" t="n">
        <v>8.222278141</v>
      </c>
      <c r="D1088" s="0" t="n">
        <f aca="false">INT((ROW()-3)/30)</f>
        <v>36</v>
      </c>
      <c r="E1088" s="0" t="n">
        <f aca="false">2+30*D1088</f>
        <v>1082</v>
      </c>
      <c r="F1088" s="8" t="n">
        <f aca="false">INDEX($F:$F,$E1088)*(2*B1088/INDEX($B:$B,$E1088)-C1088/INDEX($C:$C,$E1088))</f>
        <v>205.965943989343</v>
      </c>
      <c r="G1088" s="9" t="n">
        <f aca="false">B1088/B1087-1</f>
        <v>-0.00444375445088263</v>
      </c>
      <c r="H1088" s="9" t="n">
        <f aca="false">F1088/F1087-1</f>
        <v>-0.00404570730711451</v>
      </c>
      <c r="I1088" s="9" t="n">
        <f aca="false">LN(B1088/B1087)</f>
        <v>-0.00445365727573024</v>
      </c>
      <c r="J1088" s="9" t="n">
        <f aca="false">LN(F1088/F1087)</f>
        <v>-0.00405391332115393</v>
      </c>
      <c r="K1088" s="9" t="n">
        <f aca="false">F1088/F1081-1</f>
        <v>-0.0336430633675798</v>
      </c>
      <c r="L1088" s="9" t="n">
        <f aca="false">F1088/F1058-1</f>
        <v>0.022999936578592</v>
      </c>
      <c r="M1088" s="9" t="n">
        <f aca="false">B1088/B1081-1</f>
        <v>-0.0732112550438159</v>
      </c>
      <c r="N1088" s="9" t="n">
        <f aca="false">B1088/B1058-1</f>
        <v>0.0945567235228952</v>
      </c>
      <c r="O1088" s="8" t="n">
        <f aca="false">MAX(O1087,F1088)</f>
        <v>236.237374266143</v>
      </c>
      <c r="P1088" s="9" t="n">
        <f aca="false">F1088/O1088-1</f>
        <v>-0.128139886293764</v>
      </c>
      <c r="Q1088" s="8" t="n">
        <f aca="false">MAX(Q1087,B1088)</f>
        <v>4811.1564628872</v>
      </c>
      <c r="R1088" s="9" t="n">
        <f aca="false">B1088/Q1088-1</f>
        <v>-0.748007161529765</v>
      </c>
      <c r="S1088" s="9" t="n">
        <f aca="false">B1088/INDEX($B:$B,$E1088)-1</f>
        <v>-0.0409383537013045</v>
      </c>
      <c r="T1088" s="0" t="n">
        <f aca="false">IF(AND($A1088&gt;=CrashTest!$B$3,$A1088&lt;=CrashTest!$C$3),1,IF(AND($A1088&gt;=CrashTest!$B$4,$A1088&lt;=CrashTest!$C$4),2,IF(AND($A1088&gt;=CrashTest!$B$5,$A1088&lt;=CrashTest!$C$5),3,IF(AND($A1088&gt;=CrashTest!$B$6,$A1088&lt;=CrashTest!$C$6),4,IF(AND($A1088&gt;=CrashTest!$B$7,$A1088&lt;=CrashTest!$C$7),5,0)))))</f>
        <v>4</v>
      </c>
      <c r="U1088" s="8" t="n">
        <f aca="false">IF(T1088=0,"",IF(T1087=T1088,MAX(U1087,B1088),B1088))</f>
        <v>1644.7656364699</v>
      </c>
      <c r="V1088" s="9" t="n">
        <f aca="false">IF(T1088=0,"",B1088/U1088-1)</f>
        <v>-0.262887704773891</v>
      </c>
      <c r="W1088" s="8" t="n">
        <f aca="false">IF(T1088=0,"",IF(T1087=T1088,MAX(W1087,F1088),F1088))</f>
        <v>225.136677369935</v>
      </c>
      <c r="X1088" s="9" t="n">
        <f aca="false">IF(T1088=0,"",F1088/W1088-1)</f>
        <v>-0.0851515337462868</v>
      </c>
    </row>
    <row r="1089" customFormat="false" ht="15" hidden="false" customHeight="false" outlineLevel="0" collapsed="false">
      <c r="A1089" s="5" t="n">
        <v>44917</v>
      </c>
      <c r="B1089" s="6" t="n">
        <v>1216.84605055523</v>
      </c>
      <c r="C1089" s="7" t="n">
        <v>8.269992689</v>
      </c>
      <c r="D1089" s="0" t="n">
        <f aca="false">INT((ROW()-3)/30)</f>
        <v>36</v>
      </c>
      <c r="E1089" s="0" t="n">
        <f aca="false">2+30*D1089</f>
        <v>1082</v>
      </c>
      <c r="F1089" s="8" t="n">
        <f aca="false">INDEX($F:$F,$E1089)*(2*B1089/INDEX($B:$B,$E1089)-C1089/INDEX($C:$C,$E1089))</f>
        <v>206.319798664999</v>
      </c>
      <c r="G1089" s="9" t="n">
        <f aca="false">B1089/B1088-1</f>
        <v>0.00368621084522069</v>
      </c>
      <c r="H1089" s="9" t="n">
        <f aca="false">F1089/F1088-1</f>
        <v>0.00171802516863817</v>
      </c>
      <c r="I1089" s="9" t="n">
        <f aca="false">LN(B1089/B1088)</f>
        <v>0.00367943342026168</v>
      </c>
      <c r="J1089" s="9" t="n">
        <f aca="false">LN(F1089/F1088)</f>
        <v>0.00171655105153682</v>
      </c>
      <c r="K1089" s="9" t="n">
        <f aca="false">F1089/F1082-1</f>
        <v>-0.0043235054255194</v>
      </c>
      <c r="L1089" s="9" t="n">
        <f aca="false">F1089/F1059-1</f>
        <v>0.0284758727253165</v>
      </c>
      <c r="M1089" s="9" t="n">
        <f aca="false">B1089/B1082-1</f>
        <v>-0.0374030502594831</v>
      </c>
      <c r="N1089" s="9" t="n">
        <f aca="false">B1089/B1059-1</f>
        <v>0.0723250349139739</v>
      </c>
      <c r="O1089" s="8" t="n">
        <f aca="false">MAX(O1088,F1089)</f>
        <v>236.237374266143</v>
      </c>
      <c r="P1089" s="9" t="n">
        <f aca="false">F1089/O1089-1</f>
        <v>-0.126642008674885</v>
      </c>
      <c r="Q1089" s="8" t="n">
        <f aca="false">MAX(Q1088,B1089)</f>
        <v>4811.1564628872</v>
      </c>
      <c r="R1089" s="9" t="n">
        <f aca="false">B1089/Q1089-1</f>
        <v>-0.747078262795678</v>
      </c>
      <c r="S1089" s="9" t="n">
        <f aca="false">B1089/INDEX($B:$B,$E1089)-1</f>
        <v>-0.0374030502594831</v>
      </c>
      <c r="T1089" s="0" t="n">
        <f aca="false">IF(AND($A1089&gt;=CrashTest!$B$3,$A1089&lt;=CrashTest!$C$3),1,IF(AND($A1089&gt;=CrashTest!$B$4,$A1089&lt;=CrashTest!$C$4),2,IF(AND($A1089&gt;=CrashTest!$B$5,$A1089&lt;=CrashTest!$C$5),3,IF(AND($A1089&gt;=CrashTest!$B$6,$A1089&lt;=CrashTest!$C$6),4,IF(AND($A1089&gt;=CrashTest!$B$7,$A1089&lt;=CrashTest!$C$7),5,0)))))</f>
        <v>4</v>
      </c>
      <c r="U1089" s="8" t="n">
        <f aca="false">IF(T1089=0,"",IF(T1088=T1089,MAX(U1088,B1089),B1089))</f>
        <v>1644.7656364699</v>
      </c>
      <c r="V1089" s="9" t="n">
        <f aca="false">IF(T1089=0,"",B1089/U1089-1)</f>
        <v>-0.260170553437083</v>
      </c>
      <c r="W1089" s="8" t="n">
        <f aca="false">IF(T1089=0,"",IF(T1088=T1089,MAX(W1088,F1089),F1089))</f>
        <v>225.136677369935</v>
      </c>
      <c r="X1089" s="9" t="n">
        <f aca="false">IF(T1089=0,"",F1089/W1089-1)</f>
        <v>-0.0835798010557729</v>
      </c>
    </row>
    <row r="1090" customFormat="false" ht="15" hidden="false" customHeight="false" outlineLevel="0" collapsed="false">
      <c r="A1090" s="5" t="n">
        <v>44918</v>
      </c>
      <c r="B1090" s="6" t="n">
        <v>1219.86765049679</v>
      </c>
      <c r="C1090" s="7" t="n">
        <v>8.302762647</v>
      </c>
      <c r="D1090" s="0" t="n">
        <f aca="false">INT((ROW()-3)/30)</f>
        <v>36</v>
      </c>
      <c r="E1090" s="0" t="n">
        <f aca="false">2+30*D1090</f>
        <v>1082</v>
      </c>
      <c r="F1090" s="8" t="n">
        <f aca="false">INDEX($F:$F,$E1090)*(2*B1090/INDEX($B:$B,$E1090)-C1090/INDEX($C:$C,$E1090))</f>
        <v>206.547176864817</v>
      </c>
      <c r="G1090" s="9" t="n">
        <f aca="false">B1090/B1089-1</f>
        <v>0.00248314068996747</v>
      </c>
      <c r="H1090" s="9" t="n">
        <f aca="false">F1090/F1089-1</f>
        <v>0.00110206679770908</v>
      </c>
      <c r="I1090" s="9" t="n">
        <f aca="false">LN(B1090/B1089)</f>
        <v>0.00248006279031001</v>
      </c>
      <c r="J1090" s="9" t="n">
        <f aca="false">LN(F1090/F1089)</f>
        <v>0.00110145996789951</v>
      </c>
      <c r="K1090" s="9" t="n">
        <f aca="false">F1090/F1083-1</f>
        <v>0.0104159279735501</v>
      </c>
      <c r="L1090" s="9" t="n">
        <f aca="false">F1090/F1060-1</f>
        <v>0.0197119684176128</v>
      </c>
      <c r="M1090" s="9" t="n">
        <f aca="false">B1090/B1083-1</f>
        <v>0.0475029070553941</v>
      </c>
      <c r="N1090" s="9" t="n">
        <f aca="false">B1090/B1060-1</f>
        <v>0.0310192439126347</v>
      </c>
      <c r="O1090" s="8" t="n">
        <f aca="false">MAX(O1089,F1090)</f>
        <v>236.237374266143</v>
      </c>
      <c r="P1090" s="9" t="n">
        <f aca="false">F1090/O1090-1</f>
        <v>-0.125679509830131</v>
      </c>
      <c r="Q1090" s="8" t="n">
        <f aca="false">MAX(Q1089,B1090)</f>
        <v>4811.1564628872</v>
      </c>
      <c r="R1090" s="9" t="n">
        <f aca="false">B1090/Q1090-1</f>
        <v>-0.746450222538649</v>
      </c>
      <c r="S1090" s="9" t="n">
        <f aca="false">B1090/INDEX($B:$B,$E1090)-1</f>
        <v>-0.0350127866055437</v>
      </c>
      <c r="T1090" s="0" t="n">
        <f aca="false">IF(AND($A1090&gt;=CrashTest!$B$3,$A1090&lt;=CrashTest!$C$3),1,IF(AND($A1090&gt;=CrashTest!$B$4,$A1090&lt;=CrashTest!$C$4),2,IF(AND($A1090&gt;=CrashTest!$B$5,$A1090&lt;=CrashTest!$C$5),3,IF(AND($A1090&gt;=CrashTest!$B$6,$A1090&lt;=CrashTest!$C$6),4,IF(AND($A1090&gt;=CrashTest!$B$7,$A1090&lt;=CrashTest!$C$7),5,0)))))</f>
        <v>4</v>
      </c>
      <c r="U1090" s="8" t="n">
        <f aca="false">IF(T1090=0,"",IF(T1089=T1090,MAX(U1089,B1090),B1090))</f>
        <v>1644.7656364699</v>
      </c>
      <c r="V1090" s="9" t="n">
        <f aca="false">IF(T1090=0,"",B1090/U1090-1)</f>
        <v>-0.258333452834686</v>
      </c>
      <c r="W1090" s="8" t="n">
        <f aca="false">IF(T1090=0,"",IF(T1089=T1090,MAX(W1089,F1090),F1090))</f>
        <v>225.136677369935</v>
      </c>
      <c r="X1090" s="9" t="n">
        <f aca="false">IF(T1090=0,"",F1090/W1090-1)</f>
        <v>-0.0825698447817665</v>
      </c>
    </row>
    <row r="1091" customFormat="false" ht="15" hidden="false" customHeight="false" outlineLevel="0" collapsed="false">
      <c r="A1091" s="5" t="n">
        <v>44919</v>
      </c>
      <c r="B1091" s="6" t="n">
        <v>1220.58067533606</v>
      </c>
      <c r="C1091" s="7" t="n">
        <v>8.310752833</v>
      </c>
      <c r="D1091" s="0" t="n">
        <f aca="false">INT((ROW()-3)/30)</f>
        <v>36</v>
      </c>
      <c r="E1091" s="0" t="n">
        <f aca="false">2+30*D1091</f>
        <v>1082</v>
      </c>
      <c r="F1091" s="8" t="n">
        <f aca="false">INDEX($F:$F,$E1091)*(2*B1091/INDEX($B:$B,$E1091)-C1091/INDEX($C:$C,$E1091))</f>
        <v>206.594840870142</v>
      </c>
      <c r="G1091" s="9" t="n">
        <f aca="false">B1091/B1090-1</f>
        <v>0.00058450999908044</v>
      </c>
      <c r="H1091" s="9" t="n">
        <f aca="false">F1091/F1090-1</f>
        <v>0.000230765707127878</v>
      </c>
      <c r="I1091" s="9" t="n">
        <f aca="false">LN(B1091/B1090)</f>
        <v>0.000584339239648085</v>
      </c>
      <c r="J1091" s="9" t="n">
        <f aca="false">LN(F1091/F1090)</f>
        <v>0.000230739084817684</v>
      </c>
      <c r="K1091" s="9" t="n">
        <f aca="false">F1091/F1084-1</f>
        <v>0.00437816592353846</v>
      </c>
      <c r="L1091" s="9" t="n">
        <f aca="false">F1091/F1061-1</f>
        <v>0.0144706316440459</v>
      </c>
      <c r="M1091" s="9" t="n">
        <f aca="false">B1091/B1084-1</f>
        <v>0.0282179936293843</v>
      </c>
      <c r="N1091" s="9" t="n">
        <f aca="false">B1091/B1061-1</f>
        <v>0.0148785035302716</v>
      </c>
      <c r="O1091" s="8" t="n">
        <f aca="false">MAX(O1090,F1091)</f>
        <v>236.237374266143</v>
      </c>
      <c r="P1091" s="9" t="n">
        <f aca="false">F1091/O1091-1</f>
        <v>-0.125477746643961</v>
      </c>
      <c r="Q1091" s="8" t="n">
        <f aca="false">MAX(Q1090,B1091)</f>
        <v>4811.1564628872</v>
      </c>
      <c r="R1091" s="9" t="n">
        <f aca="false">B1091/Q1091-1</f>
        <v>-0.746302020158458</v>
      </c>
      <c r="S1091" s="9" t="n">
        <f aca="false">B1091/INDEX($B:$B,$E1091)-1</f>
        <v>-0.03444874193033</v>
      </c>
      <c r="T1091" s="0" t="n">
        <f aca="false">IF(AND($A1091&gt;=CrashTest!$B$3,$A1091&lt;=CrashTest!$C$3),1,IF(AND($A1091&gt;=CrashTest!$B$4,$A1091&lt;=CrashTest!$C$4),2,IF(AND($A1091&gt;=CrashTest!$B$5,$A1091&lt;=CrashTest!$C$5),3,IF(AND($A1091&gt;=CrashTest!$B$6,$A1091&lt;=CrashTest!$C$6),4,IF(AND($A1091&gt;=CrashTest!$B$7,$A1091&lt;=CrashTest!$C$7),5,0)))))</f>
        <v>4</v>
      </c>
      <c r="U1091" s="8" t="n">
        <f aca="false">IF(T1091=0,"",IF(T1090=T1091,MAX(U1090,B1091),B1091))</f>
        <v>1644.7656364699</v>
      </c>
      <c r="V1091" s="9" t="n">
        <f aca="false">IF(T1091=0,"",B1091/U1091-1)</f>
        <v>-0.257899941321885</v>
      </c>
      <c r="W1091" s="8" t="n">
        <f aca="false">IF(T1091=0,"",IF(T1090=T1091,MAX(W1090,F1091),F1091))</f>
        <v>225.136677369935</v>
      </c>
      <c r="X1091" s="9" t="n">
        <f aca="false">IF(T1091=0,"",F1091/W1091-1)</f>
        <v>-0.0823581333632573</v>
      </c>
    </row>
    <row r="1092" customFormat="false" ht="15" hidden="false" customHeight="false" outlineLevel="0" collapsed="false">
      <c r="A1092" s="5" t="n">
        <v>44920</v>
      </c>
      <c r="B1092" s="6" t="n">
        <v>1217.7824880187</v>
      </c>
      <c r="C1092" s="7" t="n">
        <v>8.28655004</v>
      </c>
      <c r="D1092" s="0" t="n">
        <f aca="false">INT((ROW()-3)/30)</f>
        <v>36</v>
      </c>
      <c r="E1092" s="0" t="n">
        <f aca="false">2+30*D1092</f>
        <v>1082</v>
      </c>
      <c r="F1092" s="8" t="n">
        <f aca="false">INDEX($F:$F,$E1092)*(2*B1092/INDEX($B:$B,$E1092)-C1092/INDEX($C:$C,$E1092))</f>
        <v>206.241174360505</v>
      </c>
      <c r="G1092" s="9" t="n">
        <f aca="false">B1092/B1091-1</f>
        <v>-0.00229250501331235</v>
      </c>
      <c r="H1092" s="9" t="n">
        <f aca="false">F1092/F1091-1</f>
        <v>-0.00171188451825266</v>
      </c>
      <c r="I1092" s="9" t="n">
        <f aca="false">LN(B1092/B1091)</f>
        <v>-0.0022951368259956</v>
      </c>
      <c r="J1092" s="9" t="n">
        <f aca="false">LN(F1092/F1091)</f>
        <v>-0.00171335146695814</v>
      </c>
      <c r="K1092" s="9" t="n">
        <f aca="false">F1092/F1085-1</f>
        <v>-0.00294059576321781</v>
      </c>
      <c r="L1092" s="9" t="n">
        <f aca="false">F1092/F1062-1</f>
        <v>0.0123886684353156</v>
      </c>
      <c r="M1092" s="9" t="n">
        <f aca="false">B1092/B1085-1</f>
        <v>0.0255866417529531</v>
      </c>
      <c r="N1092" s="9" t="n">
        <f aca="false">B1092/B1062-1</f>
        <v>0.015612715734568</v>
      </c>
      <c r="O1092" s="8" t="n">
        <f aca="false">MAX(O1091,F1092)</f>
        <v>236.237374266143</v>
      </c>
      <c r="P1092" s="9" t="n">
        <f aca="false">F1092/O1092-1</f>
        <v>-0.126974827750349</v>
      </c>
      <c r="Q1092" s="8" t="n">
        <f aca="false">MAX(Q1091,B1092)</f>
        <v>4811.1564628872</v>
      </c>
      <c r="R1092" s="9" t="n">
        <f aca="false">B1092/Q1092-1</f>
        <v>-0.746883624049112</v>
      </c>
      <c r="S1092" s="9" t="n">
        <f aca="false">B1092/INDEX($B:$B,$E1092)-1</f>
        <v>-0.0366622730300648</v>
      </c>
      <c r="T1092" s="0" t="n">
        <f aca="false">IF(AND($A1092&gt;=CrashTest!$B$3,$A1092&lt;=CrashTest!$C$3),1,IF(AND($A1092&gt;=CrashTest!$B$4,$A1092&lt;=CrashTest!$C$4),2,IF(AND($A1092&gt;=CrashTest!$B$5,$A1092&lt;=CrashTest!$C$5),3,IF(AND($A1092&gt;=CrashTest!$B$6,$A1092&lt;=CrashTest!$C$6),4,IF(AND($A1092&gt;=CrashTest!$B$7,$A1092&lt;=CrashTest!$C$7),5,0)))))</f>
        <v>4</v>
      </c>
      <c r="U1092" s="8" t="n">
        <f aca="false">IF(T1092=0,"",IF(T1091=T1092,MAX(U1091,B1092),B1092))</f>
        <v>1644.7656364699</v>
      </c>
      <c r="V1092" s="9" t="n">
        <f aca="false">IF(T1092=0,"",B1092/U1092-1)</f>
        <v>-0.259601209426784</v>
      </c>
      <c r="W1092" s="8" t="n">
        <f aca="false">IF(T1092=0,"",IF(T1091=T1092,MAX(W1091,F1092),F1092))</f>
        <v>225.136677369935</v>
      </c>
      <c r="X1092" s="9" t="n">
        <f aca="false">IF(T1092=0,"",F1092/W1092-1)</f>
        <v>-0.0839290302680532</v>
      </c>
    </row>
    <row r="1093" customFormat="false" ht="15" hidden="false" customHeight="false" outlineLevel="0" collapsed="false">
      <c r="A1093" s="5" t="n">
        <v>44921</v>
      </c>
      <c r="B1093" s="6" t="n">
        <v>1224.37791788428</v>
      </c>
      <c r="C1093" s="7" t="n">
        <v>8.404072465</v>
      </c>
      <c r="D1093" s="0" t="n">
        <f aca="false">INT((ROW()-3)/30)</f>
        <v>36</v>
      </c>
      <c r="E1093" s="0" t="n">
        <f aca="false">2+30*D1093</f>
        <v>1082</v>
      </c>
      <c r="F1093" s="8" t="n">
        <f aca="false">INDEX($F:$F,$E1093)*(2*B1093/INDEX($B:$B,$E1093)-C1093/INDEX($C:$C,$E1093))</f>
        <v>205.666285508009</v>
      </c>
      <c r="G1093" s="9" t="n">
        <f aca="false">B1093/B1092-1</f>
        <v>0.00541593423330511</v>
      </c>
      <c r="H1093" s="9" t="n">
        <f aca="false">F1093/F1092-1</f>
        <v>-0.00278745916899614</v>
      </c>
      <c r="I1093" s="9" t="n">
        <f aca="false">LN(B1093/B1092)</f>
        <v>0.00540132080134119</v>
      </c>
      <c r="J1093" s="9" t="n">
        <f aca="false">LN(F1093/F1092)</f>
        <v>-0.00279135136788516</v>
      </c>
      <c r="K1093" s="9" t="n">
        <f aca="false">F1093/F1086-1</f>
        <v>0.00414968987416642</v>
      </c>
      <c r="L1093" s="9" t="n">
        <f aca="false">F1093/F1063-1</f>
        <v>0.00987395089566268</v>
      </c>
      <c r="M1093" s="9" t="n">
        <f aca="false">B1093/B1086-1</f>
        <v>0.0490459070350231</v>
      </c>
      <c r="N1093" s="9" t="n">
        <f aca="false">B1093/B1063-1</f>
        <v>0.0162335982100768</v>
      </c>
      <c r="O1093" s="8" t="n">
        <f aca="false">MAX(O1092,F1093)</f>
        <v>236.237374266143</v>
      </c>
      <c r="P1093" s="9" t="n">
        <f aca="false">F1093/O1093-1</f>
        <v>-0.1294083497715</v>
      </c>
      <c r="Q1093" s="8" t="n">
        <f aca="false">MAX(Q1092,B1093)</f>
        <v>4811.1564628872</v>
      </c>
      <c r="R1093" s="9" t="n">
        <f aca="false">B1093/Q1093-1</f>
        <v>-0.74551276240359</v>
      </c>
      <c r="S1093" s="9" t="n">
        <f aca="false">B1093/INDEX($B:$B,$E1093)-1</f>
        <v>-0.031444899256334</v>
      </c>
      <c r="T1093" s="0" t="n">
        <f aca="false">IF(AND($A1093&gt;=CrashTest!$B$3,$A1093&lt;=CrashTest!$C$3),1,IF(AND($A1093&gt;=CrashTest!$B$4,$A1093&lt;=CrashTest!$C$4),2,IF(AND($A1093&gt;=CrashTest!$B$5,$A1093&lt;=CrashTest!$C$5),3,IF(AND($A1093&gt;=CrashTest!$B$6,$A1093&lt;=CrashTest!$C$6),4,IF(AND($A1093&gt;=CrashTest!$B$7,$A1093&lt;=CrashTest!$C$7),5,0)))))</f>
        <v>4</v>
      </c>
      <c r="U1093" s="8" t="n">
        <f aca="false">IF(T1093=0,"",IF(T1092=T1093,MAX(U1092,B1093),B1093))</f>
        <v>1644.7656364699</v>
      </c>
      <c r="V1093" s="9" t="n">
        <f aca="false">IF(T1093=0,"",B1093/U1093-1)</f>
        <v>-0.255591258270621</v>
      </c>
      <c r="W1093" s="8" t="n">
        <f aca="false">IF(T1093=0,"",IF(T1092=T1093,MAX(W1092,F1093),F1093))</f>
        <v>225.136677369935</v>
      </c>
      <c r="X1093" s="9" t="n">
        <f aca="false">IF(T1093=0,"",F1093/W1093-1)</f>
        <v>-0.0864825406920836</v>
      </c>
    </row>
    <row r="1094" customFormat="false" ht="15" hidden="false" customHeight="false" outlineLevel="0" collapsed="false">
      <c r="A1094" s="5" t="n">
        <v>44922</v>
      </c>
      <c r="B1094" s="6" t="n">
        <v>1211.57558153127</v>
      </c>
      <c r="C1094" s="7" t="n">
        <v>8.200001871</v>
      </c>
      <c r="D1094" s="0" t="n">
        <f aca="false">INT((ROW()-3)/30)</f>
        <v>36</v>
      </c>
      <c r="E1094" s="0" t="n">
        <f aca="false">2+30*D1094</f>
        <v>1082</v>
      </c>
      <c r="F1094" s="8" t="n">
        <f aca="false">INDEX($F:$F,$E1094)*(2*B1094/INDEX($B:$B,$E1094)-C1094/INDEX($C:$C,$E1094))</f>
        <v>206.222036922838</v>
      </c>
      <c r="G1094" s="9" t="n">
        <f aca="false">B1094/B1093-1</f>
        <v>-0.0104561967069222</v>
      </c>
      <c r="H1094" s="9" t="n">
        <f aca="false">F1094/F1093-1</f>
        <v>0.00270219989365672</v>
      </c>
      <c r="I1094" s="9" t="n">
        <f aca="false">LN(B1094/B1093)</f>
        <v>-0.0105112468111064</v>
      </c>
      <c r="J1094" s="9" t="n">
        <f aca="false">LN(F1094/F1093)</f>
        <v>0.00269855551527375</v>
      </c>
      <c r="K1094" s="9" t="n">
        <f aca="false">F1094/F1087-1</f>
        <v>-0.00280736250358549</v>
      </c>
      <c r="L1094" s="9" t="n">
        <f aca="false">F1094/F1064-1</f>
        <v>0.00823601945417307</v>
      </c>
      <c r="M1094" s="9" t="n">
        <f aca="false">B1094/B1087-1</f>
        <v>-0.00510182591287312</v>
      </c>
      <c r="N1094" s="9" t="n">
        <f aca="false">B1094/B1064-1</f>
        <v>0.0122895320279621</v>
      </c>
      <c r="O1094" s="8" t="n">
        <f aca="false">MAX(O1093,F1094)</f>
        <v>236.237374266143</v>
      </c>
      <c r="P1094" s="9" t="n">
        <f aca="false">F1094/O1094-1</f>
        <v>-0.127055837106835</v>
      </c>
      <c r="Q1094" s="8" t="n">
        <f aca="false">MAX(Q1093,B1094)</f>
        <v>4811.1564628872</v>
      </c>
      <c r="R1094" s="9" t="n">
        <f aca="false">B1094/Q1094-1</f>
        <v>-0.748173731019299</v>
      </c>
      <c r="S1094" s="9" t="n">
        <f aca="false">B1094/INDEX($B:$B,$E1094)-1</f>
        <v>-0.0415723019112027</v>
      </c>
      <c r="T1094" s="0" t="n">
        <f aca="false">IF(AND($A1094&gt;=CrashTest!$B$3,$A1094&lt;=CrashTest!$C$3),1,IF(AND($A1094&gt;=CrashTest!$B$4,$A1094&lt;=CrashTest!$C$4),2,IF(AND($A1094&gt;=CrashTest!$B$5,$A1094&lt;=CrashTest!$C$5),3,IF(AND($A1094&gt;=CrashTest!$B$6,$A1094&lt;=CrashTest!$C$6),4,IF(AND($A1094&gt;=CrashTest!$B$7,$A1094&lt;=CrashTest!$C$7),5,0)))))</f>
        <v>4</v>
      </c>
      <c r="U1094" s="8" t="n">
        <f aca="false">IF(T1094=0,"",IF(T1093=T1094,MAX(U1093,B1094),B1094))</f>
        <v>1644.7656364699</v>
      </c>
      <c r="V1094" s="9" t="n">
        <f aca="false">IF(T1094=0,"",B1094/U1094-1)</f>
        <v>-0.263374942504496</v>
      </c>
      <c r="W1094" s="8" t="n">
        <f aca="false">IF(T1094=0,"",IF(T1093=T1094,MAX(W1093,F1094),F1094))</f>
        <v>225.136677369935</v>
      </c>
      <c r="X1094" s="9" t="n">
        <f aca="false">IF(T1094=0,"",F1094/W1094-1)</f>
        <v>-0.0840140339106883</v>
      </c>
    </row>
    <row r="1095" customFormat="false" ht="15" hidden="false" customHeight="false" outlineLevel="0" collapsed="false">
      <c r="A1095" s="5" t="n">
        <v>44923</v>
      </c>
      <c r="B1095" s="6" t="n">
        <v>1188.10792518995</v>
      </c>
      <c r="C1095" s="7" t="n">
        <v>7.934123187</v>
      </c>
      <c r="D1095" s="0" t="n">
        <f aca="false">INT((ROW()-3)/30)</f>
        <v>36</v>
      </c>
      <c r="E1095" s="0" t="n">
        <f aca="false">2+30*D1095</f>
        <v>1082</v>
      </c>
      <c r="F1095" s="8" t="n">
        <f aca="false">INDEX($F:$F,$E1095)*(2*B1095/INDEX($B:$B,$E1095)-C1095/INDEX($C:$C,$E1095))</f>
        <v>204.720802313557</v>
      </c>
      <c r="G1095" s="9" t="n">
        <f aca="false">B1095/B1094-1</f>
        <v>-0.01936953558577</v>
      </c>
      <c r="H1095" s="9" t="n">
        <f aca="false">F1095/F1094-1</f>
        <v>-0.00727970022836266</v>
      </c>
      <c r="I1095" s="9" t="n">
        <f aca="false">LN(B1095/B1094)</f>
        <v>-0.0195595831312911</v>
      </c>
      <c r="J1095" s="9" t="n">
        <f aca="false">LN(F1095/F1094)</f>
        <v>-0.0073063265458397</v>
      </c>
      <c r="K1095" s="9" t="n">
        <f aca="false">F1095/F1088-1</f>
        <v>-0.00604537649121995</v>
      </c>
      <c r="L1095" s="9" t="n">
        <f aca="false">F1095/F1065-1</f>
        <v>0.0103008893768004</v>
      </c>
      <c r="M1095" s="9" t="n">
        <f aca="false">B1095/B1088-1</f>
        <v>-0.0200177409747419</v>
      </c>
      <c r="N1095" s="9" t="n">
        <f aca="false">B1095/B1065-1</f>
        <v>0.0164176998514134</v>
      </c>
      <c r="O1095" s="8" t="n">
        <f aca="false">MAX(O1094,F1095)</f>
        <v>236.237374266143</v>
      </c>
      <c r="P1095" s="9" t="n">
        <f aca="false">F1095/O1095-1</f>
        <v>-0.133410608928796</v>
      </c>
      <c r="Q1095" s="8" t="n">
        <f aca="false">MAX(Q1094,B1095)</f>
        <v>4811.1564628872</v>
      </c>
      <c r="R1095" s="9" t="n">
        <f aca="false">B1095/Q1095-1</f>
        <v>-0.753051488897752</v>
      </c>
      <c r="S1095" s="9" t="n">
        <f aca="false">B1095/INDEX($B:$B,$E1095)-1</f>
        <v>-0.0601366013157213</v>
      </c>
      <c r="T1095" s="0" t="n">
        <f aca="false">IF(AND($A1095&gt;=CrashTest!$B$3,$A1095&lt;=CrashTest!$C$3),1,IF(AND($A1095&gt;=CrashTest!$B$4,$A1095&lt;=CrashTest!$C$4),2,IF(AND($A1095&gt;=CrashTest!$B$5,$A1095&lt;=CrashTest!$C$5),3,IF(AND($A1095&gt;=CrashTest!$B$6,$A1095&lt;=CrashTest!$C$6),4,IF(AND($A1095&gt;=CrashTest!$B$7,$A1095&lt;=CrashTest!$C$7),5,0)))))</f>
        <v>4</v>
      </c>
      <c r="U1095" s="8" t="n">
        <f aca="false">IF(T1095=0,"",IF(T1094=T1095,MAX(U1094,B1095),B1095))</f>
        <v>1644.7656364699</v>
      </c>
      <c r="V1095" s="9" t="n">
        <f aca="false">IF(T1095=0,"",B1095/U1095-1)</f>
        <v>-0.277643027769025</v>
      </c>
      <c r="W1095" s="8" t="n">
        <f aca="false">IF(T1095=0,"",IF(T1094=T1095,MAX(W1094,F1095),F1095))</f>
        <v>225.136677369935</v>
      </c>
      <c r="X1095" s="9" t="n">
        <f aca="false">IF(T1095=0,"",F1095/W1095-1)</f>
        <v>-0.0906821371572056</v>
      </c>
    </row>
    <row r="1096" customFormat="false" ht="15" hidden="false" customHeight="false" outlineLevel="0" collapsed="false">
      <c r="A1096" s="5" t="n">
        <v>44924</v>
      </c>
      <c r="B1096" s="6" t="n">
        <v>1200.92096843951</v>
      </c>
      <c r="C1096" s="7" t="n">
        <v>8.069800937</v>
      </c>
      <c r="D1096" s="0" t="n">
        <f aca="false">INT((ROW()-3)/30)</f>
        <v>36</v>
      </c>
      <c r="E1096" s="0" t="n">
        <f aca="false">2+30*D1096</f>
        <v>1082</v>
      </c>
      <c r="F1096" s="8" t="n">
        <f aca="false">INDEX($F:$F,$E1096)*(2*B1096/INDEX($B:$B,$E1096)-C1096/INDEX($C:$C,$E1096))</f>
        <v>205.761450783478</v>
      </c>
      <c r="G1096" s="9" t="n">
        <f aca="false">B1096/B1095-1</f>
        <v>0.0107844102188877</v>
      </c>
      <c r="H1096" s="9" t="n">
        <f aca="false">F1096/F1095-1</f>
        <v>0.00508325709044066</v>
      </c>
      <c r="I1096" s="9" t="n">
        <f aca="false">LN(B1096/B1095)</f>
        <v>0.0107266732025236</v>
      </c>
      <c r="J1096" s="9" t="n">
        <f aca="false">LN(F1096/F1095)</f>
        <v>0.00507038095581788</v>
      </c>
      <c r="K1096" s="9" t="n">
        <f aca="false">F1096/F1089-1</f>
        <v>-0.00270622540896637</v>
      </c>
      <c r="L1096" s="9" t="n">
        <f aca="false">F1096/F1066-1</f>
        <v>0.00680627056304228</v>
      </c>
      <c r="M1096" s="9" t="n">
        <f aca="false">B1096/B1089-1</f>
        <v>-0.0130871790301276</v>
      </c>
      <c r="N1096" s="9" t="n">
        <f aca="false">B1096/B1066-1</f>
        <v>-0.013277564777047</v>
      </c>
      <c r="O1096" s="8" t="n">
        <f aca="false">MAX(O1095,F1096)</f>
        <v>236.237374266143</v>
      </c>
      <c r="P1096" s="9" t="n">
        <f aca="false">F1096/O1096-1</f>
        <v>-0.129005512262132</v>
      </c>
      <c r="Q1096" s="8" t="n">
        <f aca="false">MAX(Q1095,B1096)</f>
        <v>4811.1564628872</v>
      </c>
      <c r="R1096" s="9" t="n">
        <f aca="false">B1096/Q1096-1</f>
        <v>-0.750388294851082</v>
      </c>
      <c r="S1096" s="9" t="n">
        <f aca="false">B1096/INDEX($B:$B,$E1096)-1</f>
        <v>-0.050000728874592</v>
      </c>
      <c r="T1096" s="0" t="n">
        <f aca="false">IF(AND($A1096&gt;=CrashTest!$B$3,$A1096&lt;=CrashTest!$C$3),1,IF(AND($A1096&gt;=CrashTest!$B$4,$A1096&lt;=CrashTest!$C$4),2,IF(AND($A1096&gt;=CrashTest!$B$5,$A1096&lt;=CrashTest!$C$5),3,IF(AND($A1096&gt;=CrashTest!$B$6,$A1096&lt;=CrashTest!$C$6),4,IF(AND($A1096&gt;=CrashTest!$B$7,$A1096&lt;=CrashTest!$C$7),5,0)))))</f>
        <v>4</v>
      </c>
      <c r="U1096" s="8" t="n">
        <f aca="false">IF(T1096=0,"",IF(T1095=T1096,MAX(U1095,B1096),B1096))</f>
        <v>1644.7656364699</v>
      </c>
      <c r="V1096" s="9" t="n">
        <f aca="false">IF(T1096=0,"",B1096/U1096-1)</f>
        <v>-0.269852833856012</v>
      </c>
      <c r="W1096" s="8" t="n">
        <f aca="false">IF(T1096=0,"",IF(T1095=T1096,MAX(W1095,F1096),F1096))</f>
        <v>225.136677369935</v>
      </c>
      <c r="X1096" s="9" t="n">
        <f aca="false">IF(T1096=0,"",F1096/W1096-1)</f>
        <v>-0.0860598406834457</v>
      </c>
    </row>
    <row r="1097" customFormat="false" ht="15" hidden="false" customHeight="false" outlineLevel="0" collapsed="false">
      <c r="A1097" s="5" t="n">
        <v>44925</v>
      </c>
      <c r="B1097" s="6" t="n">
        <v>1198.58331034483</v>
      </c>
      <c r="C1097" s="7" t="n">
        <v>8.06539367</v>
      </c>
      <c r="D1097" s="0" t="n">
        <f aca="false">INT((ROW()-3)/30)</f>
        <v>36</v>
      </c>
      <c r="E1097" s="0" t="n">
        <f aca="false">2+30*D1097</f>
        <v>1082</v>
      </c>
      <c r="F1097" s="8" t="n">
        <f aca="false">INDEX($F:$F,$E1097)*(2*B1097/INDEX($B:$B,$E1097)-C1097/INDEX($C:$C,$E1097))</f>
        <v>205.097720311758</v>
      </c>
      <c r="G1097" s="9" t="n">
        <f aca="false">B1097/B1096-1</f>
        <v>-0.00194655448286307</v>
      </c>
      <c r="H1097" s="9" t="n">
        <f aca="false">F1097/F1096-1</f>
        <v>-0.00322572799323317</v>
      </c>
      <c r="I1097" s="9" t="n">
        <f aca="false">LN(B1097/B1096)</f>
        <v>-0.00194845148218188</v>
      </c>
      <c r="J1097" s="9" t="n">
        <f aca="false">LN(F1097/F1096)</f>
        <v>-0.00323094186915922</v>
      </c>
      <c r="K1097" s="9" t="n">
        <f aca="false">F1097/F1090-1</f>
        <v>-0.00701755683646022</v>
      </c>
      <c r="L1097" s="9" t="n">
        <f aca="false">F1097/F1067-1</f>
        <v>-0.0157930647029552</v>
      </c>
      <c r="M1097" s="9" t="n">
        <f aca="false">B1097/B1090-1</f>
        <v>-0.0174480732752378</v>
      </c>
      <c r="N1097" s="9" t="n">
        <f aca="false">B1097/B1067-1</f>
        <v>-0.0766202534284932</v>
      </c>
      <c r="O1097" s="8" t="n">
        <f aca="false">MAX(O1096,F1097)</f>
        <v>236.237374266143</v>
      </c>
      <c r="P1097" s="9" t="n">
        <f aca="false">F1097/O1097-1</f>
        <v>-0.13181510356318</v>
      </c>
      <c r="Q1097" s="8" t="n">
        <f aca="false">MAX(Q1096,B1097)</f>
        <v>4811.1564628872</v>
      </c>
      <c r="R1097" s="9" t="n">
        <f aca="false">B1097/Q1097-1</f>
        <v>-0.750874177634715</v>
      </c>
      <c r="S1097" s="9" t="n">
        <f aca="false">B1097/INDEX($B:$B,$E1097)-1</f>
        <v>-0.0518499542145178</v>
      </c>
      <c r="T1097" s="0" t="n">
        <f aca="false">IF(AND($A1097&gt;=CrashTest!$B$3,$A1097&lt;=CrashTest!$C$3),1,IF(AND($A1097&gt;=CrashTest!$B$4,$A1097&lt;=CrashTest!$C$4),2,IF(AND($A1097&gt;=CrashTest!$B$5,$A1097&lt;=CrashTest!$C$5),3,IF(AND($A1097&gt;=CrashTest!$B$6,$A1097&lt;=CrashTest!$C$6),4,IF(AND($A1097&gt;=CrashTest!$B$7,$A1097&lt;=CrashTest!$C$7),5,0)))))</f>
        <v>4</v>
      </c>
      <c r="U1097" s="8" t="n">
        <f aca="false">IF(T1097=0,"",IF(T1096=T1097,MAX(U1096,B1097),B1097))</f>
        <v>1644.7656364699</v>
      </c>
      <c r="V1097" s="9" t="n">
        <f aca="false">IF(T1097=0,"",B1097/U1097-1)</f>
        <v>-0.27127410509542</v>
      </c>
      <c r="W1097" s="8" t="n">
        <f aca="false">IF(T1097=0,"",IF(T1096=T1097,MAX(W1096,F1097),F1097))</f>
        <v>225.136677369935</v>
      </c>
      <c r="X1097" s="9" t="n">
        <f aca="false">IF(T1097=0,"",F1097/W1097-1)</f>
        <v>-0.0890079630394931</v>
      </c>
    </row>
    <row r="1098" customFormat="false" ht="15" hidden="false" customHeight="false" outlineLevel="0" collapsed="false">
      <c r="A1098" s="5" t="n">
        <v>44926</v>
      </c>
      <c r="B1098" s="6" t="n">
        <v>1195.33087931034</v>
      </c>
      <c r="C1098" s="7" t="n">
        <v>8.025263785</v>
      </c>
      <c r="D1098" s="0" t="n">
        <f aca="false">INT((ROW()-3)/30)</f>
        <v>36</v>
      </c>
      <c r="E1098" s="0" t="n">
        <f aca="false">2+30*D1098</f>
        <v>1082</v>
      </c>
      <c r="F1098" s="8" t="n">
        <f aca="false">INDEX($F:$F,$E1098)*(2*B1098/INDEX($B:$B,$E1098)-C1098/INDEX($C:$C,$E1098))</f>
        <v>204.966081420333</v>
      </c>
      <c r="G1098" s="9" t="n">
        <f aca="false">B1098/B1097-1</f>
        <v>-0.00271356275898271</v>
      </c>
      <c r="H1098" s="9" t="n">
        <f aca="false">F1098/F1097-1</f>
        <v>-0.000641834981027323</v>
      </c>
      <c r="I1098" s="9" t="n">
        <f aca="false">LN(B1098/B1097)</f>
        <v>-0.00271725114436068</v>
      </c>
      <c r="J1098" s="9" t="n">
        <f aca="false">LN(F1098/F1097)</f>
        <v>-0.000642041045276304</v>
      </c>
      <c r="K1098" s="9" t="n">
        <f aca="false">F1098/F1091-1</f>
        <v>-0.00788383409260718</v>
      </c>
      <c r="L1098" s="9" t="n">
        <f aca="false">F1098/F1068-1</f>
        <v>-0.00697207438594683</v>
      </c>
      <c r="M1098" s="9" t="n">
        <f aca="false">B1098/B1091-1</f>
        <v>-0.0206867080037689</v>
      </c>
      <c r="N1098" s="9" t="n">
        <f aca="false">B1098/B1068-1</f>
        <v>-0.0630080484142181</v>
      </c>
      <c r="O1098" s="8" t="n">
        <f aca="false">MAX(O1097,F1098)</f>
        <v>236.237374266143</v>
      </c>
      <c r="P1098" s="9" t="n">
        <f aca="false">F1098/O1098-1</f>
        <v>-0.132372334999713</v>
      </c>
      <c r="Q1098" s="8" t="n">
        <f aca="false">MAX(Q1097,B1098)</f>
        <v>4811.1564628872</v>
      </c>
      <c r="R1098" s="9" t="n">
        <f aca="false">B1098/Q1098-1</f>
        <v>-0.751550196188586</v>
      </c>
      <c r="S1098" s="9" t="n">
        <f aca="false">B1098/INDEX($B:$B,$E1098)-1</f>
        <v>-0.0544228188686889</v>
      </c>
      <c r="T1098" s="0" t="n">
        <f aca="false">IF(AND($A1098&gt;=CrashTest!$B$3,$A1098&lt;=CrashTest!$C$3),1,IF(AND($A1098&gt;=CrashTest!$B$4,$A1098&lt;=CrashTest!$C$4),2,IF(AND($A1098&gt;=CrashTest!$B$5,$A1098&lt;=CrashTest!$C$5),3,IF(AND($A1098&gt;=CrashTest!$B$6,$A1098&lt;=CrashTest!$C$6),4,IF(AND($A1098&gt;=CrashTest!$B$7,$A1098&lt;=CrashTest!$C$7),5,0)))))</f>
        <v>4</v>
      </c>
      <c r="U1098" s="8" t="n">
        <f aca="false">IF(T1098=0,"",IF(T1097=T1098,MAX(U1097,B1098),B1098))</f>
        <v>1644.7656364699</v>
      </c>
      <c r="V1098" s="9" t="n">
        <f aca="false">IF(T1098=0,"",B1098/U1098-1)</f>
        <v>-0.273251548545339</v>
      </c>
      <c r="W1098" s="8" t="n">
        <f aca="false">IF(T1098=0,"",IF(T1097=T1098,MAX(W1097,F1098),F1098))</f>
        <v>225.136677369935</v>
      </c>
      <c r="X1098" s="9" t="n">
        <f aca="false">IF(T1098=0,"",F1098/W1098-1)</f>
        <v>-0.0895926695962517</v>
      </c>
    </row>
    <row r="1099" customFormat="false" ht="15" hidden="false" customHeight="false" outlineLevel="0" collapsed="false">
      <c r="A1099" s="5" t="n">
        <v>44927</v>
      </c>
      <c r="B1099" s="6" t="n">
        <v>1200.00591934541</v>
      </c>
      <c r="C1099" s="7" t="n">
        <v>8.087514096</v>
      </c>
      <c r="D1099" s="0" t="n">
        <f aca="false">INT((ROW()-3)/30)</f>
        <v>36</v>
      </c>
      <c r="E1099" s="0" t="n">
        <f aca="false">2+30*D1099</f>
        <v>1082</v>
      </c>
      <c r="F1099" s="8" t="n">
        <f aca="false">INDEX($F:$F,$E1099)*(2*B1099/INDEX($B:$B,$E1099)-C1099/INDEX($C:$C,$E1099))</f>
        <v>205.048916642379</v>
      </c>
      <c r="G1099" s="9" t="n">
        <f aca="false">B1099/B1098-1</f>
        <v>0.00391108446706179</v>
      </c>
      <c r="H1099" s="9" t="n">
        <f aca="false">F1099/F1098-1</f>
        <v>0.000404141121654877</v>
      </c>
      <c r="I1099" s="9" t="n">
        <f aca="false">LN(B1099/B1098)</f>
        <v>0.00390345605996799</v>
      </c>
      <c r="J1099" s="9" t="n">
        <f aca="false">LN(F1099/F1098)</f>
        <v>0.0004040594786279</v>
      </c>
      <c r="K1099" s="9" t="n">
        <f aca="false">F1099/F1092-1</f>
        <v>-0.00578089085180356</v>
      </c>
      <c r="L1099" s="9" t="n">
        <f aca="false">F1099/F1069-1</f>
        <v>-0.00826987816861136</v>
      </c>
      <c r="M1099" s="9" t="n">
        <f aca="false">B1099/B1092-1</f>
        <v>-0.0145974908065989</v>
      </c>
      <c r="N1099" s="9" t="n">
        <f aca="false">B1099/B1069-1</f>
        <v>-0.0718287826027572</v>
      </c>
      <c r="O1099" s="8" t="n">
        <f aca="false">MAX(O1098,F1099)</f>
        <v>236.237374266143</v>
      </c>
      <c r="P1099" s="9" t="n">
        <f aca="false">F1099/O1099-1</f>
        <v>-0.132021690982001</v>
      </c>
      <c r="Q1099" s="8" t="n">
        <f aca="false">MAX(Q1098,B1099)</f>
        <v>4811.1564628872</v>
      </c>
      <c r="R1099" s="9" t="n">
        <f aca="false">B1099/Q1099-1</f>
        <v>-0.750578488020055</v>
      </c>
      <c r="S1099" s="9" t="n">
        <f aca="false">B1099/INDEX($B:$B,$E1099)-1</f>
        <v>-0.0507245866431583</v>
      </c>
      <c r="T1099" s="0" t="n">
        <f aca="false">IF(AND($A1099&gt;=CrashTest!$B$3,$A1099&lt;=CrashTest!$C$3),1,IF(AND($A1099&gt;=CrashTest!$B$4,$A1099&lt;=CrashTest!$C$4),2,IF(AND($A1099&gt;=CrashTest!$B$5,$A1099&lt;=CrashTest!$C$5),3,IF(AND($A1099&gt;=CrashTest!$B$6,$A1099&lt;=CrashTest!$C$6),4,IF(AND($A1099&gt;=CrashTest!$B$7,$A1099&lt;=CrashTest!$C$7),5,0)))))</f>
        <v>0</v>
      </c>
      <c r="U1099" s="8" t="str">
        <f aca="false">IF(T1099=0,"",IF(T1098=T1099,MAX(U1098,B1099),B1099))</f>
        <v/>
      </c>
      <c r="V1099" s="9" t="str">
        <f aca="false">IF(T1099=0,"",B1099/U1099-1)</f>
        <v/>
      </c>
      <c r="W1099" s="8" t="str">
        <f aca="false">IF(T1099=0,"",IF(T1098=T1099,MAX(W1098,F1099),F1099))</f>
        <v/>
      </c>
      <c r="X1099" s="9" t="str">
        <f aca="false">IF(T1099=0,"",F1099/W1099-1)</f>
        <v/>
      </c>
    </row>
    <row r="1100" customFormat="false" ht="15" hidden="false" customHeight="false" outlineLevel="0" collapsed="false">
      <c r="A1100" s="5" t="n">
        <v>44928</v>
      </c>
      <c r="B1100" s="6" t="n">
        <v>1214.8377685564</v>
      </c>
      <c r="C1100" s="7" t="n">
        <v>8.257438469</v>
      </c>
      <c r="D1100" s="0" t="n">
        <f aca="false">INT((ROW()-3)/30)</f>
        <v>36</v>
      </c>
      <c r="E1100" s="0" t="n">
        <f aca="false">2+30*D1100</f>
        <v>1082</v>
      </c>
      <c r="F1100" s="8" t="n">
        <f aca="false">INDEX($F:$F,$E1100)*(2*B1100/INDEX($B:$B,$E1100)-C1100/INDEX($C:$C,$E1100))</f>
        <v>205.953795706282</v>
      </c>
      <c r="G1100" s="9" t="n">
        <f aca="false">B1100/B1099-1</f>
        <v>0.0123598133741547</v>
      </c>
      <c r="H1100" s="9" t="n">
        <f aca="false">F1100/F1099-1</f>
        <v>0.0044129911960491</v>
      </c>
      <c r="I1100" s="9" t="n">
        <f aca="false">LN(B1100/B1099)</f>
        <v>0.0122840544858897</v>
      </c>
      <c r="J1100" s="9" t="n">
        <f aca="false">LN(F1100/F1099)</f>
        <v>0.00440328250283999</v>
      </c>
      <c r="K1100" s="9" t="n">
        <f aca="false">F1100/F1093-1</f>
        <v>0.00139794520799508</v>
      </c>
      <c r="L1100" s="9" t="n">
        <f aca="false">F1100/F1070-1</f>
        <v>0.00452066626877867</v>
      </c>
      <c r="M1100" s="9" t="n">
        <f aca="false">B1100/B1093-1</f>
        <v>-0.00779183386806348</v>
      </c>
      <c r="N1100" s="9" t="n">
        <f aca="false">B1100/B1070-1</f>
        <v>-0.0210273388414731</v>
      </c>
      <c r="O1100" s="8" t="n">
        <f aca="false">MAX(O1099,F1100)</f>
        <v>236.237374266143</v>
      </c>
      <c r="P1100" s="9" t="n">
        <f aca="false">F1100/O1100-1</f>
        <v>-0.128191310345943</v>
      </c>
      <c r="Q1100" s="8" t="n">
        <f aca="false">MAX(Q1099,B1100)</f>
        <v>4811.1564628872</v>
      </c>
      <c r="R1100" s="9" t="n">
        <f aca="false">B1100/Q1100-1</f>
        <v>-0.747495684680483</v>
      </c>
      <c r="S1100" s="9" t="n">
        <f aca="false">B1100/INDEX($B:$B,$E1100)-1</f>
        <v>-0.0389917196933941</v>
      </c>
      <c r="T1100" s="0" t="n">
        <f aca="false">IF(AND($A1100&gt;=CrashTest!$B$3,$A1100&lt;=CrashTest!$C$3),1,IF(AND($A1100&gt;=CrashTest!$B$4,$A1100&lt;=CrashTest!$C$4),2,IF(AND($A1100&gt;=CrashTest!$B$5,$A1100&lt;=CrashTest!$C$5),3,IF(AND($A1100&gt;=CrashTest!$B$6,$A1100&lt;=CrashTest!$C$6),4,IF(AND($A1100&gt;=CrashTest!$B$7,$A1100&lt;=CrashTest!$C$7),5,0)))))</f>
        <v>0</v>
      </c>
      <c r="U1100" s="8" t="str">
        <f aca="false">IF(T1100=0,"",IF(T1099=T1100,MAX(U1099,B1100),B1100))</f>
        <v/>
      </c>
      <c r="V1100" s="9" t="str">
        <f aca="false">IF(T1100=0,"",B1100/U1100-1)</f>
        <v/>
      </c>
      <c r="W1100" s="8" t="str">
        <f aca="false">IF(T1100=0,"",IF(T1099=T1100,MAX(W1099,F1100),F1100))</f>
        <v/>
      </c>
      <c r="X1100" s="9" t="str">
        <f aca="false">IF(T1100=0,"",F1100/W1100-1)</f>
        <v/>
      </c>
    </row>
    <row r="1101" customFormat="false" ht="15" hidden="false" customHeight="false" outlineLevel="0" collapsed="false">
      <c r="A1101" s="5" t="n">
        <v>44929</v>
      </c>
      <c r="B1101" s="6" t="n">
        <v>1214.22573816482</v>
      </c>
      <c r="C1101" s="7" t="n">
        <v>8.269860808</v>
      </c>
      <c r="D1101" s="0" t="n">
        <f aca="false">INT((ROW()-3)/30)</f>
        <v>36</v>
      </c>
      <c r="E1101" s="0" t="n">
        <f aca="false">2+30*D1101</f>
        <v>1082</v>
      </c>
      <c r="F1101" s="8" t="n">
        <f aca="false">INDEX($F:$F,$E1101)*(2*B1101/INDEX($B:$B,$E1101)-C1101/INDEX($C:$C,$E1101))</f>
        <v>205.463827889719</v>
      </c>
      <c r="G1101" s="9" t="n">
        <f aca="false">B1101/B1100-1</f>
        <v>-0.000503795986115274</v>
      </c>
      <c r="H1101" s="9" t="n">
        <f aca="false">F1101/F1100-1</f>
        <v>-0.00237901814279362</v>
      </c>
      <c r="I1101" s="9" t="n">
        <f aca="false">LN(B1101/B1100)</f>
        <v>-0.000503922933952085</v>
      </c>
      <c r="J1101" s="9" t="n">
        <f aca="false">LN(F1101/F1100)</f>
        <v>-0.00238185250267689</v>
      </c>
      <c r="K1101" s="9" t="n">
        <f aca="false">F1101/F1094-1</f>
        <v>-0.00367666348578732</v>
      </c>
      <c r="L1101" s="9" t="n">
        <f aca="false">F1101/F1071-1</f>
        <v>-0.00852707674105258</v>
      </c>
      <c r="M1101" s="9" t="n">
        <f aca="false">B1101/B1094-1</f>
        <v>0.00218736385409857</v>
      </c>
      <c r="N1101" s="9" t="n">
        <f aca="false">B1101/B1071-1</f>
        <v>-0.0514109458901348</v>
      </c>
      <c r="O1101" s="8" t="n">
        <f aca="false">MAX(O1100,F1101)</f>
        <v>236.237374266143</v>
      </c>
      <c r="P1101" s="9" t="n">
        <f aca="false">F1101/O1101-1</f>
        <v>-0.130265359035675</v>
      </c>
      <c r="Q1101" s="8" t="n">
        <f aca="false">MAX(Q1100,B1101)</f>
        <v>4811.1564628872</v>
      </c>
      <c r="R1101" s="9" t="n">
        <f aca="false">B1101/Q1101-1</f>
        <v>-0.747622895341018</v>
      </c>
      <c r="S1101" s="9" t="n">
        <f aca="false">B1101/INDEX($B:$B,$E1101)-1</f>
        <v>-0.0394758718076362</v>
      </c>
      <c r="T1101" s="0" t="n">
        <f aca="false">IF(AND($A1101&gt;=CrashTest!$B$3,$A1101&lt;=CrashTest!$C$3),1,IF(AND($A1101&gt;=CrashTest!$B$4,$A1101&lt;=CrashTest!$C$4),2,IF(AND($A1101&gt;=CrashTest!$B$5,$A1101&lt;=CrashTest!$C$5),3,IF(AND($A1101&gt;=CrashTest!$B$6,$A1101&lt;=CrashTest!$C$6),4,IF(AND($A1101&gt;=CrashTest!$B$7,$A1101&lt;=CrashTest!$C$7),5,0)))))</f>
        <v>0</v>
      </c>
      <c r="U1101" s="8" t="str">
        <f aca="false">IF(T1101=0,"",IF(T1100=T1101,MAX(U1100,B1101),B1101))</f>
        <v/>
      </c>
      <c r="V1101" s="9" t="str">
        <f aca="false">IF(T1101=0,"",B1101/U1101-1)</f>
        <v/>
      </c>
      <c r="W1101" s="8" t="str">
        <f aca="false">IF(T1101=0,"",IF(T1100=T1101,MAX(W1100,F1101),F1101))</f>
        <v/>
      </c>
      <c r="X1101" s="9" t="str">
        <f aca="false">IF(T1101=0,"",F1101/W1101-1)</f>
        <v/>
      </c>
    </row>
    <row r="1102" customFormat="false" ht="15" hidden="false" customHeight="false" outlineLevel="0" collapsed="false">
      <c r="A1102" s="5" t="n">
        <v>44930</v>
      </c>
      <c r="B1102" s="6" t="n">
        <v>1255.92211689071</v>
      </c>
      <c r="C1102" s="7" t="n">
        <v>8.761972814</v>
      </c>
      <c r="D1102" s="0" t="n">
        <f aca="false">INT((ROW()-3)/30)</f>
        <v>36</v>
      </c>
      <c r="E1102" s="0" t="n">
        <f aca="false">2+30*D1102</f>
        <v>1082</v>
      </c>
      <c r="F1102" s="8" t="n">
        <f aca="false">INDEX($F:$F,$E1102)*(2*B1102/INDEX($B:$B,$E1102)-C1102/INDEX($C:$C,$E1102))</f>
        <v>207.672119089063</v>
      </c>
      <c r="G1102" s="9" t="n">
        <f aca="false">B1102/B1101-1</f>
        <v>0.0343398903641343</v>
      </c>
      <c r="H1102" s="9" t="n">
        <f aca="false">F1102/F1101-1</f>
        <v>0.0107478344097087</v>
      </c>
      <c r="I1102" s="9" t="n">
        <f aca="false">LN(B1102/B1101)</f>
        <v>0.0337634361568353</v>
      </c>
      <c r="J1102" s="9" t="n">
        <f aca="false">LN(F1102/F1101)</f>
        <v>0.0106904869786529</v>
      </c>
      <c r="K1102" s="9" t="n">
        <f aca="false">F1102/F1095-1</f>
        <v>0.0144163013340723</v>
      </c>
      <c r="L1102" s="9" t="n">
        <f aca="false">F1102/F1072-1</f>
        <v>0.00920636568250433</v>
      </c>
      <c r="M1102" s="9" t="n">
        <f aca="false">B1102/B1095-1</f>
        <v>0.0570774676803187</v>
      </c>
      <c r="N1102" s="9" t="n">
        <f aca="false">B1102/B1072-1</f>
        <v>-0.00207186271045501</v>
      </c>
      <c r="O1102" s="8" t="n">
        <f aca="false">MAX(O1101,F1102)</f>
        <v>236.237374266143</v>
      </c>
      <c r="P1102" s="9" t="n">
        <f aca="false">F1102/O1102-1</f>
        <v>-0.120917595134203</v>
      </c>
      <c r="Q1102" s="8" t="n">
        <f aca="false">MAX(Q1101,B1102)</f>
        <v>4811.1564628872</v>
      </c>
      <c r="R1102" s="9" t="n">
        <f aca="false">B1102/Q1102-1</f>
        <v>-0.738956293236611</v>
      </c>
      <c r="S1102" s="9" t="n">
        <f aca="false">B1102/INDEX($B:$B,$E1102)-1</f>
        <v>-0.00649157855340476</v>
      </c>
      <c r="T1102" s="0" t="n">
        <f aca="false">IF(AND($A1102&gt;=CrashTest!$B$3,$A1102&lt;=CrashTest!$C$3),1,IF(AND($A1102&gt;=CrashTest!$B$4,$A1102&lt;=CrashTest!$C$4),2,IF(AND($A1102&gt;=CrashTest!$B$5,$A1102&lt;=CrashTest!$C$5),3,IF(AND($A1102&gt;=CrashTest!$B$6,$A1102&lt;=CrashTest!$C$6),4,IF(AND($A1102&gt;=CrashTest!$B$7,$A1102&lt;=CrashTest!$C$7),5,0)))))</f>
        <v>0</v>
      </c>
      <c r="U1102" s="8" t="str">
        <f aca="false">IF(T1102=0,"",IF(T1101=T1102,MAX(U1101,B1102),B1102))</f>
        <v/>
      </c>
      <c r="V1102" s="9" t="str">
        <f aca="false">IF(T1102=0,"",B1102/U1102-1)</f>
        <v/>
      </c>
      <c r="W1102" s="8" t="str">
        <f aca="false">IF(T1102=0,"",IF(T1101=T1102,MAX(W1101,F1102),F1102))</f>
        <v/>
      </c>
      <c r="X1102" s="9" t="str">
        <f aca="false">IF(T1102=0,"",F1102/W1102-1)</f>
        <v/>
      </c>
    </row>
    <row r="1103" customFormat="false" ht="15" hidden="false" customHeight="false" outlineLevel="0" collapsed="false">
      <c r="A1103" s="5" t="n">
        <v>44931</v>
      </c>
      <c r="B1103" s="6" t="n">
        <v>1250.14810315605</v>
      </c>
      <c r="C1103" s="7" t="n">
        <v>8.704019803</v>
      </c>
      <c r="D1103" s="0" t="n">
        <f aca="false">INT((ROW()-3)/30)</f>
        <v>36</v>
      </c>
      <c r="E1103" s="0" t="n">
        <f aca="false">2+30*D1103</f>
        <v>1082</v>
      </c>
      <c r="F1103" s="8" t="n">
        <f aca="false">INDEX($F:$F,$E1103)*(2*B1103/INDEX($B:$B,$E1103)-C1103/INDEX($C:$C,$E1103))</f>
        <v>207.128911304064</v>
      </c>
      <c r="G1103" s="9" t="n">
        <f aca="false">B1103/B1102-1</f>
        <v>-0.00459742977451083</v>
      </c>
      <c r="H1103" s="9" t="n">
        <f aca="false">F1103/F1102-1</f>
        <v>-0.00261569914816406</v>
      </c>
      <c r="I1103" s="9" t="n">
        <f aca="false">LN(B1103/B1102)</f>
        <v>-0.00460803045785315</v>
      </c>
      <c r="J1103" s="9" t="n">
        <f aca="false">LN(F1103/F1102)</f>
        <v>-0.0026191260663433</v>
      </c>
      <c r="K1103" s="9" t="n">
        <f aca="false">F1103/F1096-1</f>
        <v>0.00664585380487281</v>
      </c>
      <c r="L1103" s="9" t="n">
        <f aca="false">F1103/F1073-1</f>
        <v>0.00335712114483222</v>
      </c>
      <c r="M1103" s="9" t="n">
        <f aca="false">B1103/B1096-1</f>
        <v>0.0409911526322222</v>
      </c>
      <c r="N1103" s="9" t="n">
        <f aca="false">B1103/B1073-1</f>
        <v>-0.0157752843884372</v>
      </c>
      <c r="O1103" s="8" t="n">
        <f aca="false">MAX(O1102,F1103)</f>
        <v>236.237374266143</v>
      </c>
      <c r="P1103" s="9" t="n">
        <f aca="false">F1103/O1103-1</f>
        <v>-0.123217010231776</v>
      </c>
      <c r="Q1103" s="8" t="n">
        <f aca="false">MAX(Q1102,B1103)</f>
        <v>4811.1564628872</v>
      </c>
      <c r="R1103" s="9" t="n">
        <f aca="false">B1103/Q1103-1</f>
        <v>-0.740156423346534</v>
      </c>
      <c r="S1103" s="9" t="n">
        <f aca="false">B1103/INDEX($B:$B,$E1103)-1</f>
        <v>-0.0110591637513906</v>
      </c>
      <c r="T1103" s="0" t="n">
        <f aca="false">IF(AND($A1103&gt;=CrashTest!$B$3,$A1103&lt;=CrashTest!$C$3),1,IF(AND($A1103&gt;=CrashTest!$B$4,$A1103&lt;=CrashTest!$C$4),2,IF(AND($A1103&gt;=CrashTest!$B$5,$A1103&lt;=CrashTest!$C$5),3,IF(AND($A1103&gt;=CrashTest!$B$6,$A1103&lt;=CrashTest!$C$6),4,IF(AND($A1103&gt;=CrashTest!$B$7,$A1103&lt;=CrashTest!$C$7),5,0)))))</f>
        <v>0</v>
      </c>
      <c r="U1103" s="8" t="str">
        <f aca="false">IF(T1103=0,"",IF(T1102=T1103,MAX(U1102,B1103),B1103))</f>
        <v/>
      </c>
      <c r="V1103" s="9" t="str">
        <f aca="false">IF(T1103=0,"",B1103/U1103-1)</f>
        <v/>
      </c>
      <c r="W1103" s="8" t="str">
        <f aca="false">IF(T1103=0,"",IF(T1102=T1103,MAX(W1102,F1103),F1103))</f>
        <v/>
      </c>
      <c r="X1103" s="9" t="str">
        <f aca="false">IF(T1103=0,"",F1103/W1103-1)</f>
        <v/>
      </c>
    </row>
    <row r="1104" customFormat="false" ht="15" hidden="false" customHeight="false" outlineLevel="0" collapsed="false">
      <c r="A1104" s="5" t="n">
        <v>44932</v>
      </c>
      <c r="B1104" s="6" t="n">
        <v>1269.2522521917</v>
      </c>
      <c r="C1104" s="7" t="n">
        <v>8.90303414</v>
      </c>
      <c r="D1104" s="0" t="n">
        <f aca="false">INT((ROW()-3)/30)</f>
        <v>36</v>
      </c>
      <c r="E1104" s="0" t="n">
        <f aca="false">2+30*D1104</f>
        <v>1082</v>
      </c>
      <c r="F1104" s="8" t="n">
        <f aca="false">INDEX($F:$F,$E1104)*(2*B1104/INDEX($B:$B,$E1104)-C1104/INDEX($C:$C,$E1104))</f>
        <v>208.756905750257</v>
      </c>
      <c r="G1104" s="9" t="n">
        <f aca="false">B1104/B1103-1</f>
        <v>0.0152815086367935</v>
      </c>
      <c r="H1104" s="9" t="n">
        <f aca="false">F1104/F1103-1</f>
        <v>0.00785981269318303</v>
      </c>
      <c r="I1104" s="9" t="n">
        <f aca="false">LN(B1104/B1103)</f>
        <v>0.0151659224504241</v>
      </c>
      <c r="J1104" s="9" t="n">
        <f aca="false">LN(F1104/F1103)</f>
        <v>0.00782908526824895</v>
      </c>
      <c r="K1104" s="9" t="n">
        <f aca="false">F1104/F1097-1</f>
        <v>0.0178411804526</v>
      </c>
      <c r="L1104" s="9" t="n">
        <f aca="false">F1104/F1074-1</f>
        <v>0.0201270739134909</v>
      </c>
      <c r="M1104" s="9" t="n">
        <f aca="false">B1104/B1097-1</f>
        <v>0.0589603920202584</v>
      </c>
      <c r="N1104" s="9" t="n">
        <f aca="false">B1104/B1074-1</f>
        <v>0.029775444970064</v>
      </c>
      <c r="O1104" s="8" t="n">
        <f aca="false">MAX(O1103,F1104)</f>
        <v>236.237374266143</v>
      </c>
      <c r="P1104" s="9" t="n">
        <f aca="false">F1104/O1104-1</f>
        <v>-0.116325660159629</v>
      </c>
      <c r="Q1104" s="8" t="n">
        <f aca="false">MAX(Q1103,B1104)</f>
        <v>4811.1564628872</v>
      </c>
      <c r="R1104" s="9" t="n">
        <f aca="false">B1104/Q1104-1</f>
        <v>-0.736185621485688</v>
      </c>
      <c r="S1104" s="9" t="n">
        <f aca="false">B1104/INDEX($B:$B,$E1104)-1</f>
        <v>0.00405334417902026</v>
      </c>
      <c r="T1104" s="0" t="n">
        <f aca="false">IF(AND($A1104&gt;=CrashTest!$B$3,$A1104&lt;=CrashTest!$C$3),1,IF(AND($A1104&gt;=CrashTest!$B$4,$A1104&lt;=CrashTest!$C$4),2,IF(AND($A1104&gt;=CrashTest!$B$5,$A1104&lt;=CrashTest!$C$5),3,IF(AND($A1104&gt;=CrashTest!$B$6,$A1104&lt;=CrashTest!$C$6),4,IF(AND($A1104&gt;=CrashTest!$B$7,$A1104&lt;=CrashTest!$C$7),5,0)))))</f>
        <v>0</v>
      </c>
      <c r="U1104" s="8" t="str">
        <f aca="false">IF(T1104=0,"",IF(T1103=T1104,MAX(U1103,B1104),B1104))</f>
        <v/>
      </c>
      <c r="V1104" s="9" t="str">
        <f aca="false">IF(T1104=0,"",B1104/U1104-1)</f>
        <v/>
      </c>
      <c r="W1104" s="8" t="str">
        <f aca="false">IF(T1104=0,"",IF(T1103=T1104,MAX(W1103,F1104),F1104))</f>
        <v/>
      </c>
      <c r="X1104" s="9" t="str">
        <f aca="false">IF(T1104=0,"",F1104/W1104-1)</f>
        <v/>
      </c>
    </row>
    <row r="1105" customFormat="false" ht="15" hidden="false" customHeight="false" outlineLevel="0" collapsed="false">
      <c r="A1105" s="5" t="n">
        <v>44933</v>
      </c>
      <c r="B1105" s="6" t="n">
        <v>1263.50416335476</v>
      </c>
      <c r="C1105" s="7" t="n">
        <v>8.850267493</v>
      </c>
      <c r="D1105" s="0" t="n">
        <f aca="false">INT((ROW()-3)/30)</f>
        <v>36</v>
      </c>
      <c r="E1105" s="0" t="n">
        <f aca="false">2+30*D1105</f>
        <v>1082</v>
      </c>
      <c r="F1105" s="8" t="n">
        <f aca="false">INDEX($F:$F,$E1105)*(2*B1105/INDEX($B:$B,$E1105)-C1105/INDEX($C:$C,$E1105))</f>
        <v>208.101405210177</v>
      </c>
      <c r="G1105" s="9" t="n">
        <f aca="false">B1105/B1104-1</f>
        <v>-0.00452872061248222</v>
      </c>
      <c r="H1105" s="9" t="n">
        <f aca="false">F1105/F1104-1</f>
        <v>-0.00314001847135836</v>
      </c>
      <c r="I1105" s="9" t="n">
        <f aca="false">LN(B1105/B1104)</f>
        <v>-0.00453900633352779</v>
      </c>
      <c r="J1105" s="9" t="n">
        <f aca="false">LN(F1105/F1104)</f>
        <v>-0.0031449586736201</v>
      </c>
      <c r="K1105" s="9" t="n">
        <f aca="false">F1105/F1098-1</f>
        <v>0.015296793343162</v>
      </c>
      <c r="L1105" s="9" t="n">
        <f aca="false">F1105/F1075-1</f>
        <v>0.000392499646918676</v>
      </c>
      <c r="M1105" s="9" t="n">
        <f aca="false">B1105/B1098-1</f>
        <v>0.0570329815989976</v>
      </c>
      <c r="N1105" s="9" t="n">
        <f aca="false">B1105/B1075-1</f>
        <v>-0.014145147577989</v>
      </c>
      <c r="O1105" s="8" t="n">
        <f aca="false">MAX(O1104,F1105)</f>
        <v>236.237374266143</v>
      </c>
      <c r="P1105" s="9" t="n">
        <f aca="false">F1105/O1105-1</f>
        <v>-0.119100413909393</v>
      </c>
      <c r="Q1105" s="8" t="n">
        <f aca="false">MAX(Q1104,B1105)</f>
        <v>4811.1564628872</v>
      </c>
      <c r="R1105" s="9" t="n">
        <f aca="false">B1105/Q1105-1</f>
        <v>-0.737380363099536</v>
      </c>
      <c r="S1105" s="9" t="n">
        <f aca="false">B1105/INDEX($B:$B,$E1105)-1</f>
        <v>-0.000493732896794996</v>
      </c>
      <c r="T1105" s="0" t="n">
        <f aca="false">IF(AND($A1105&gt;=CrashTest!$B$3,$A1105&lt;=CrashTest!$C$3),1,IF(AND($A1105&gt;=CrashTest!$B$4,$A1105&lt;=CrashTest!$C$4),2,IF(AND($A1105&gt;=CrashTest!$B$5,$A1105&lt;=CrashTest!$C$5),3,IF(AND($A1105&gt;=CrashTest!$B$6,$A1105&lt;=CrashTest!$C$6),4,IF(AND($A1105&gt;=CrashTest!$B$7,$A1105&lt;=CrashTest!$C$7),5,0)))))</f>
        <v>0</v>
      </c>
      <c r="U1105" s="8" t="str">
        <f aca="false">IF(T1105=0,"",IF(T1104=T1105,MAX(U1104,B1105),B1105))</f>
        <v/>
      </c>
      <c r="V1105" s="9" t="str">
        <f aca="false">IF(T1105=0,"",B1105/U1105-1)</f>
        <v/>
      </c>
      <c r="W1105" s="8" t="str">
        <f aca="false">IF(T1105=0,"",IF(T1104=T1105,MAX(W1104,F1105),F1105))</f>
        <v/>
      </c>
      <c r="X1105" s="9" t="str">
        <f aca="false">IF(T1105=0,"",F1105/W1105-1)</f>
        <v/>
      </c>
    </row>
    <row r="1106" customFormat="false" ht="15" hidden="false" customHeight="false" outlineLevel="0" collapsed="false">
      <c r="A1106" s="5" t="n">
        <v>44934</v>
      </c>
      <c r="B1106" s="6" t="n">
        <v>1284.640028346</v>
      </c>
      <c r="C1106" s="7" t="n">
        <v>9.121159201</v>
      </c>
      <c r="D1106" s="0" t="n">
        <f aca="false">INT((ROW()-3)/30)</f>
        <v>36</v>
      </c>
      <c r="E1106" s="0" t="n">
        <f aca="false">2+30*D1106</f>
        <v>1082</v>
      </c>
      <c r="F1106" s="8" t="n">
        <f aca="false">INDEX($F:$F,$E1106)*(2*B1106/INDEX($B:$B,$E1106)-C1106/INDEX($C:$C,$E1106))</f>
        <v>208.721431311681</v>
      </c>
      <c r="G1106" s="9" t="n">
        <f aca="false">B1106/B1105-1</f>
        <v>0.016727974156509</v>
      </c>
      <c r="H1106" s="9" t="n">
        <f aca="false">F1106/F1105-1</f>
        <v>0.00297944216607871</v>
      </c>
      <c r="I1106" s="9" t="n">
        <f aca="false">LN(B1106/B1105)</f>
        <v>0.0165896025821162</v>
      </c>
      <c r="J1106" s="9" t="n">
        <f aca="false">LN(F1106/F1105)</f>
        <v>0.0029750124248589</v>
      </c>
      <c r="K1106" s="9" t="n">
        <f aca="false">F1106/F1099-1</f>
        <v>0.0179104319566179</v>
      </c>
      <c r="L1106" s="9" t="n">
        <f aca="false">F1106/F1076-1</f>
        <v>0.0104905647354074</v>
      </c>
      <c r="M1106" s="9" t="n">
        <f aca="false">B1106/B1099-1</f>
        <v>0.0705280762671214</v>
      </c>
      <c r="N1106" s="9" t="n">
        <f aca="false">B1106/B1076-1</f>
        <v>0.0169658513927293</v>
      </c>
      <c r="O1106" s="8" t="n">
        <f aca="false">MAX(O1105,F1106)</f>
        <v>236.237374266143</v>
      </c>
      <c r="P1106" s="9" t="n">
        <f aca="false">F1106/O1106-1</f>
        <v>-0.116475824538514</v>
      </c>
      <c r="Q1106" s="8" t="n">
        <f aca="false">MAX(Q1105,B1106)</f>
        <v>4811.1564628872</v>
      </c>
      <c r="R1106" s="9" t="n">
        <f aca="false">B1106/Q1106-1</f>
        <v>-0.732987268600473</v>
      </c>
      <c r="S1106" s="9" t="n">
        <f aca="false">B1106/INDEX($B:$B,$E1106)-1</f>
        <v>0.0162259821085762</v>
      </c>
      <c r="T1106" s="0" t="n">
        <f aca="false">IF(AND($A1106&gt;=CrashTest!$B$3,$A1106&lt;=CrashTest!$C$3),1,IF(AND($A1106&gt;=CrashTest!$B$4,$A1106&lt;=CrashTest!$C$4),2,IF(AND($A1106&gt;=CrashTest!$B$5,$A1106&lt;=CrashTest!$C$5),3,IF(AND($A1106&gt;=CrashTest!$B$6,$A1106&lt;=CrashTest!$C$6),4,IF(AND($A1106&gt;=CrashTest!$B$7,$A1106&lt;=CrashTest!$C$7),5,0)))))</f>
        <v>0</v>
      </c>
      <c r="U1106" s="8" t="str">
        <f aca="false">IF(T1106=0,"",IF(T1105=T1106,MAX(U1105,B1106),B1106))</f>
        <v/>
      </c>
      <c r="V1106" s="9" t="str">
        <f aca="false">IF(T1106=0,"",B1106/U1106-1)</f>
        <v/>
      </c>
      <c r="W1106" s="8" t="str">
        <f aca="false">IF(T1106=0,"",IF(T1105=T1106,MAX(W1105,F1106),F1106))</f>
        <v/>
      </c>
      <c r="X1106" s="9" t="str">
        <f aca="false">IF(T1106=0,"",F1106/W1106-1)</f>
        <v/>
      </c>
    </row>
    <row r="1107" customFormat="false" ht="15" hidden="false" customHeight="false" outlineLevel="0" collapsed="false">
      <c r="A1107" s="5" t="n">
        <v>44935</v>
      </c>
      <c r="B1107" s="6" t="n">
        <v>1320.62153097604</v>
      </c>
      <c r="C1107" s="7" t="n">
        <v>9.426445998</v>
      </c>
      <c r="D1107" s="0" t="n">
        <f aca="false">INT((ROW()-3)/30)</f>
        <v>36</v>
      </c>
      <c r="E1107" s="0" t="n">
        <f aca="false">2+30*D1107</f>
        <v>1082</v>
      </c>
      <c r="F1107" s="8" t="n">
        <f aca="false">INDEX($F:$F,$E1107)*(2*B1107/INDEX($B:$B,$E1107)-C1107/INDEX($C:$C,$E1107))</f>
        <v>213.407374325457</v>
      </c>
      <c r="G1107" s="9" t="n">
        <f aca="false">B1107/B1106-1</f>
        <v>0.0280090156277997</v>
      </c>
      <c r="H1107" s="9" t="n">
        <f aca="false">F1107/F1106-1</f>
        <v>0.0224507037170429</v>
      </c>
      <c r="I1107" s="9" t="n">
        <f aca="false">LN(B1107/B1106)</f>
        <v>0.0276239370604696</v>
      </c>
      <c r="J1107" s="9" t="n">
        <f aca="false">LN(F1107/F1106)</f>
        <v>0.0222023962489325</v>
      </c>
      <c r="K1107" s="9" t="n">
        <f aca="false">F1107/F1100-1</f>
        <v>0.0361905377544234</v>
      </c>
      <c r="L1107" s="9" t="n">
        <f aca="false">F1107/F1077-1</f>
        <v>0.0311196615471281</v>
      </c>
      <c r="M1107" s="9" t="n">
        <f aca="false">B1107/B1100-1</f>
        <v>0.0870764518173843</v>
      </c>
      <c r="N1107" s="9" t="n">
        <f aca="false">B1107/B1077-1</f>
        <v>0.0425097117330082</v>
      </c>
      <c r="O1107" s="8" t="n">
        <f aca="false">MAX(O1106,F1107)</f>
        <v>236.237374266143</v>
      </c>
      <c r="P1107" s="9" t="n">
        <f aca="false">F1107/O1107-1</f>
        <v>-0.0966400850483832</v>
      </c>
      <c r="Q1107" s="8" t="n">
        <f aca="false">MAX(Q1106,B1107)</f>
        <v>4811.1564628872</v>
      </c>
      <c r="R1107" s="9" t="n">
        <f aca="false">B1107/Q1107-1</f>
        <v>-0.725508504833882</v>
      </c>
      <c r="S1107" s="9" t="n">
        <f aca="false">B1107/INDEX($B:$B,$E1107)-1</f>
        <v>0.0446894715228314</v>
      </c>
      <c r="T1107" s="0" t="n">
        <f aca="false">IF(AND($A1107&gt;=CrashTest!$B$3,$A1107&lt;=CrashTest!$C$3),1,IF(AND($A1107&gt;=CrashTest!$B$4,$A1107&lt;=CrashTest!$C$4),2,IF(AND($A1107&gt;=CrashTest!$B$5,$A1107&lt;=CrashTest!$C$5),3,IF(AND($A1107&gt;=CrashTest!$B$6,$A1107&lt;=CrashTest!$C$6),4,IF(AND($A1107&gt;=CrashTest!$B$7,$A1107&lt;=CrashTest!$C$7),5,0)))))</f>
        <v>0</v>
      </c>
      <c r="U1107" s="8" t="str">
        <f aca="false">IF(T1107=0,"",IF(T1106=T1107,MAX(U1106,B1107),B1107))</f>
        <v/>
      </c>
      <c r="V1107" s="9" t="str">
        <f aca="false">IF(T1107=0,"",B1107/U1107-1)</f>
        <v/>
      </c>
      <c r="W1107" s="8" t="str">
        <f aca="false">IF(T1107=0,"",IF(T1106=T1107,MAX(W1106,F1107),F1107))</f>
        <v/>
      </c>
      <c r="X1107" s="9" t="str">
        <f aca="false">IF(T1107=0,"",F1107/W1107-1)</f>
        <v/>
      </c>
    </row>
    <row r="1108" customFormat="false" ht="15" hidden="false" customHeight="false" outlineLevel="0" collapsed="false">
      <c r="A1108" s="5" t="n">
        <v>44936</v>
      </c>
      <c r="B1108" s="6" t="n">
        <v>1335.65639655172</v>
      </c>
      <c r="C1108" s="7" t="n">
        <v>9.561800148</v>
      </c>
      <c r="D1108" s="0" t="n">
        <f aca="false">INT((ROW()-3)/30)</f>
        <v>36</v>
      </c>
      <c r="E1108" s="0" t="n">
        <f aca="false">2+30*D1108</f>
        <v>1082</v>
      </c>
      <c r="F1108" s="8" t="n">
        <f aca="false">INDEX($F:$F,$E1108)*(2*B1108/INDEX($B:$B,$E1108)-C1108/INDEX($C:$C,$E1108))</f>
        <v>215.183961011842</v>
      </c>
      <c r="G1108" s="9" t="n">
        <f aca="false">B1108/B1107-1</f>
        <v>0.0113846891202569</v>
      </c>
      <c r="H1108" s="9" t="n">
        <f aca="false">F1108/F1107-1</f>
        <v>0.00832486080671369</v>
      </c>
      <c r="I1108" s="9" t="n">
        <f aca="false">LN(B1108/B1107)</f>
        <v>0.0113203712460725</v>
      </c>
      <c r="J1108" s="9" t="n">
        <f aca="false">LN(F1108/F1107)</f>
        <v>0.00829040027365535</v>
      </c>
      <c r="K1108" s="9" t="n">
        <f aca="false">F1108/F1101-1</f>
        <v>0.0473082450665736</v>
      </c>
      <c r="L1108" s="9" t="n">
        <f aca="false">F1108/F1078-1</f>
        <v>0.0418082574007266</v>
      </c>
      <c r="M1108" s="9" t="n">
        <f aca="false">B1108/B1101-1</f>
        <v>0.100006658210384</v>
      </c>
      <c r="N1108" s="9" t="n">
        <f aca="false">B1108/B1078-1</f>
        <v>0.0574685085895692</v>
      </c>
      <c r="O1108" s="8" t="n">
        <f aca="false">MAX(O1107,F1108)</f>
        <v>236.237374266143</v>
      </c>
      <c r="P1108" s="9" t="n">
        <f aca="false">F1108/O1108-1</f>
        <v>-0.0891197394980463</v>
      </c>
      <c r="Q1108" s="8" t="n">
        <f aca="false">MAX(Q1107,B1108)</f>
        <v>4811.1564628872</v>
      </c>
      <c r="R1108" s="9" t="n">
        <f aca="false">B1108/Q1108-1</f>
        <v>-0.722383504495261</v>
      </c>
      <c r="S1108" s="9" t="n">
        <f aca="false">B1108/INDEX($B:$B,$E1108)-1</f>
        <v>0.0565829363833243</v>
      </c>
      <c r="T1108" s="0" t="n">
        <f aca="false">IF(AND($A1108&gt;=CrashTest!$B$3,$A1108&lt;=CrashTest!$C$3),1,IF(AND($A1108&gt;=CrashTest!$B$4,$A1108&lt;=CrashTest!$C$4),2,IF(AND($A1108&gt;=CrashTest!$B$5,$A1108&lt;=CrashTest!$C$5),3,IF(AND($A1108&gt;=CrashTest!$B$6,$A1108&lt;=CrashTest!$C$6),4,IF(AND($A1108&gt;=CrashTest!$B$7,$A1108&lt;=CrashTest!$C$7),5,0)))))</f>
        <v>0</v>
      </c>
      <c r="U1108" s="8" t="str">
        <f aca="false">IF(T1108=0,"",IF(T1107=T1108,MAX(U1107,B1108),B1108))</f>
        <v/>
      </c>
      <c r="V1108" s="9" t="str">
        <f aca="false">IF(T1108=0,"",B1108/U1108-1)</f>
        <v/>
      </c>
      <c r="W1108" s="8" t="str">
        <f aca="false">IF(T1108=0,"",IF(T1107=T1108,MAX(W1107,F1108),F1108))</f>
        <v/>
      </c>
      <c r="X1108" s="9" t="str">
        <f aca="false">IF(T1108=0,"",F1108/W1108-1)</f>
        <v/>
      </c>
    </row>
    <row r="1109" customFormat="false" ht="15" hidden="false" customHeight="false" outlineLevel="0" collapsed="false">
      <c r="A1109" s="5" t="n">
        <v>44937</v>
      </c>
      <c r="B1109" s="6" t="n">
        <v>1380.51409789597</v>
      </c>
      <c r="C1109" s="7" t="n">
        <v>10.1813687</v>
      </c>
      <c r="D1109" s="0" t="n">
        <f aca="false">INT((ROW()-3)/30)</f>
        <v>36</v>
      </c>
      <c r="E1109" s="0" t="n">
        <f aca="false">2+30*D1109</f>
        <v>1082</v>
      </c>
      <c r="F1109" s="8" t="n">
        <f aca="false">INDEX($F:$F,$E1109)*(2*B1109/INDEX($B:$B,$E1109)-C1109/INDEX($C:$C,$E1109))</f>
        <v>215.460158164834</v>
      </c>
      <c r="G1109" s="9" t="n">
        <f aca="false">B1109/B1108-1</f>
        <v>0.033584761365318</v>
      </c>
      <c r="H1109" s="9" t="n">
        <f aca="false">F1109/F1108-1</f>
        <v>0.0012835396824793</v>
      </c>
      <c r="I1109" s="9" t="n">
        <f aca="false">LN(B1109/B1108)</f>
        <v>0.0330331106764086</v>
      </c>
      <c r="J1109" s="9" t="n">
        <f aca="false">LN(F1109/F1108)</f>
        <v>0.00128271664960933</v>
      </c>
      <c r="K1109" s="9" t="n">
        <f aca="false">F1109/F1102-1</f>
        <v>0.0375016112414748</v>
      </c>
      <c r="L1109" s="9" t="n">
        <f aca="false">F1109/F1079-1</f>
        <v>0.0362400577279614</v>
      </c>
      <c r="M1109" s="9" t="n">
        <f aca="false">B1109/B1102-1</f>
        <v>0.0992035886060458</v>
      </c>
      <c r="N1109" s="9" t="n">
        <f aca="false">B1109/B1079-1</f>
        <v>0.0829428163747539</v>
      </c>
      <c r="O1109" s="8" t="n">
        <f aca="false">MAX(O1108,F1109)</f>
        <v>236.237374266143</v>
      </c>
      <c r="P1109" s="9" t="n">
        <f aca="false">F1109/O1109-1</f>
        <v>-0.0879505885377051</v>
      </c>
      <c r="Q1109" s="8" t="n">
        <f aca="false">MAX(Q1108,B1109)</f>
        <v>4811.1564628872</v>
      </c>
      <c r="R1109" s="9" t="n">
        <f aca="false">B1109/Q1109-1</f>
        <v>-0.713059820742659</v>
      </c>
      <c r="S1109" s="9" t="n">
        <f aca="false">B1109/INDEX($B:$B,$E1109)-1</f>
        <v>0.0920680221644252</v>
      </c>
      <c r="T1109" s="0" t="n">
        <f aca="false">IF(AND($A1109&gt;=CrashTest!$B$3,$A1109&lt;=CrashTest!$C$3),1,IF(AND($A1109&gt;=CrashTest!$B$4,$A1109&lt;=CrashTest!$C$4),2,IF(AND($A1109&gt;=CrashTest!$B$5,$A1109&lt;=CrashTest!$C$5),3,IF(AND($A1109&gt;=CrashTest!$B$6,$A1109&lt;=CrashTest!$C$6),4,IF(AND($A1109&gt;=CrashTest!$B$7,$A1109&lt;=CrashTest!$C$7),5,0)))))</f>
        <v>0</v>
      </c>
      <c r="U1109" s="8" t="str">
        <f aca="false">IF(T1109=0,"",IF(T1108=T1109,MAX(U1108,B1109),B1109))</f>
        <v/>
      </c>
      <c r="V1109" s="9" t="str">
        <f aca="false">IF(T1109=0,"",B1109/U1109-1)</f>
        <v/>
      </c>
      <c r="W1109" s="8" t="str">
        <f aca="false">IF(T1109=0,"",IF(T1108=T1109,MAX(W1108,F1109),F1109))</f>
        <v/>
      </c>
      <c r="X1109" s="9" t="str">
        <f aca="false">IF(T1109=0,"",F1109/W1109-1)</f>
        <v/>
      </c>
    </row>
    <row r="1110" customFormat="false" ht="15" hidden="false" customHeight="false" outlineLevel="0" collapsed="false">
      <c r="A1110" s="5" t="n">
        <v>44938</v>
      </c>
      <c r="B1110" s="6" t="n">
        <v>1417.14464611338</v>
      </c>
      <c r="C1110" s="7" t="n">
        <v>10.48054914</v>
      </c>
      <c r="D1110" s="0" t="n">
        <f aca="false">INT((ROW()-3)/30)</f>
        <v>36</v>
      </c>
      <c r="E1110" s="0" t="n">
        <f aca="false">2+30*D1110</f>
        <v>1082</v>
      </c>
      <c r="F1110" s="8" t="n">
        <f aca="false">INDEX($F:$F,$E1110)*(2*B1110/INDEX($B:$B,$E1110)-C1110/INDEX($C:$C,$E1110))</f>
        <v>220.501102939437</v>
      </c>
      <c r="G1110" s="9" t="n">
        <f aca="false">B1110/B1109-1</f>
        <v>0.02653399068741</v>
      </c>
      <c r="H1110" s="9" t="n">
        <f aca="false">F1110/F1109-1</f>
        <v>0.0233961806096241</v>
      </c>
      <c r="I1110" s="9" t="n">
        <f aca="false">LN(B1110/B1109)</f>
        <v>0.0261880701165516</v>
      </c>
      <c r="J1110" s="9" t="n">
        <f aca="false">LN(F1110/F1109)</f>
        <v>0.0231266853217223</v>
      </c>
      <c r="K1110" s="9" t="n">
        <f aca="false">F1110/F1103-1</f>
        <v>0.0645597543635148</v>
      </c>
      <c r="L1110" s="9" t="n">
        <f aca="false">F1110/F1080-1</f>
        <v>0.0353552460056974</v>
      </c>
      <c r="M1110" s="9" t="n">
        <f aca="false">B1110/B1103-1</f>
        <v>0.133581407303455</v>
      </c>
      <c r="N1110" s="9" t="n">
        <f aca="false">B1110/B1080-1</f>
        <v>0.0732676458864459</v>
      </c>
      <c r="O1110" s="8" t="n">
        <f aca="false">MAX(O1109,F1110)</f>
        <v>236.237374266143</v>
      </c>
      <c r="P1110" s="9" t="n">
        <f aca="false">F1110/O1110-1</f>
        <v>-0.0666121157822318</v>
      </c>
      <c r="Q1110" s="8" t="n">
        <f aca="false">MAX(Q1109,B1110)</f>
        <v>4811.1564628872</v>
      </c>
      <c r="R1110" s="9" t="n">
        <f aca="false">B1110/Q1110-1</f>
        <v>-0.7054461526984</v>
      </c>
      <c r="S1110" s="9" t="n">
        <f aca="false">B1110/INDEX($B:$B,$E1110)-1</f>
        <v>0.121044944894554</v>
      </c>
      <c r="T1110" s="0" t="n">
        <f aca="false">IF(AND($A1110&gt;=CrashTest!$B$3,$A1110&lt;=CrashTest!$C$3),1,IF(AND($A1110&gt;=CrashTest!$B$4,$A1110&lt;=CrashTest!$C$4),2,IF(AND($A1110&gt;=CrashTest!$B$5,$A1110&lt;=CrashTest!$C$5),3,IF(AND($A1110&gt;=CrashTest!$B$6,$A1110&lt;=CrashTest!$C$6),4,IF(AND($A1110&gt;=CrashTest!$B$7,$A1110&lt;=CrashTest!$C$7),5,0)))))</f>
        <v>0</v>
      </c>
      <c r="U1110" s="8" t="str">
        <f aca="false">IF(T1110=0,"",IF(T1109=T1110,MAX(U1109,B1110),B1110))</f>
        <v/>
      </c>
      <c r="V1110" s="9" t="str">
        <f aca="false">IF(T1110=0,"",B1110/U1110-1)</f>
        <v/>
      </c>
      <c r="W1110" s="8" t="str">
        <f aca="false">IF(T1110=0,"",IF(T1109=T1110,MAX(W1109,F1110),F1110))</f>
        <v/>
      </c>
      <c r="X1110" s="9" t="str">
        <f aca="false">IF(T1110=0,"",F1110/W1110-1)</f>
        <v/>
      </c>
    </row>
    <row r="1111" customFormat="false" ht="15" hidden="false" customHeight="false" outlineLevel="0" collapsed="false">
      <c r="A1111" s="5" t="n">
        <v>44939</v>
      </c>
      <c r="B1111" s="6" t="n">
        <v>1449.88405055523</v>
      </c>
      <c r="C1111" s="7" t="n">
        <v>10.92261756</v>
      </c>
      <c r="D1111" s="0" t="n">
        <f aca="false">INT((ROW()-3)/30)</f>
        <v>36</v>
      </c>
      <c r="E1111" s="0" t="n">
        <f aca="false">2+30*D1111</f>
        <v>1082</v>
      </c>
      <c r="F1111" s="8" t="n">
        <f aca="false">INDEX($F:$F,$E1111)*(2*B1111/INDEX($B:$B,$E1111)-C1111/INDEX($C:$C,$E1111))</f>
        <v>220.938472781789</v>
      </c>
      <c r="G1111" s="9" t="n">
        <f aca="false">B1111/B1110-1</f>
        <v>0.0231023731639817</v>
      </c>
      <c r="H1111" s="9" t="n">
        <f aca="false">F1111/F1110-1</f>
        <v>0.00198352677842339</v>
      </c>
      <c r="I1111" s="9" t="n">
        <f aca="false">LN(B1111/B1110)</f>
        <v>0.0228395534817127</v>
      </c>
      <c r="J1111" s="9" t="n">
        <f aca="false">LN(F1111/F1110)</f>
        <v>0.00198156218663435</v>
      </c>
      <c r="K1111" s="9" t="n">
        <f aca="false">F1111/F1104-1</f>
        <v>0.0583528817298395</v>
      </c>
      <c r="L1111" s="9" t="n">
        <f aca="false">F1111/F1081-1</f>
        <v>0.0366054776157678</v>
      </c>
      <c r="M1111" s="9" t="n">
        <f aca="false">B1111/B1104-1</f>
        <v>0.142313553552197</v>
      </c>
      <c r="N1111" s="9" t="n">
        <f aca="false">B1111/B1081-1</f>
        <v>0.108348516195856</v>
      </c>
      <c r="O1111" s="8" t="n">
        <f aca="false">MAX(O1110,F1111)</f>
        <v>236.237374266143</v>
      </c>
      <c r="P1111" s="9" t="n">
        <f aca="false">F1111/O1111-1</f>
        <v>-0.0647607159192299</v>
      </c>
      <c r="Q1111" s="8" t="n">
        <f aca="false">MAX(Q1110,B1111)</f>
        <v>4811.1564628872</v>
      </c>
      <c r="R1111" s="9" t="n">
        <f aca="false">B1111/Q1111-1</f>
        <v>-0.698641259801152</v>
      </c>
      <c r="S1111" s="9" t="n">
        <f aca="false">B1111/INDEX($B:$B,$E1111)-1</f>
        <v>0.146943743545104</v>
      </c>
      <c r="T1111" s="0" t="n">
        <f aca="false">IF(AND($A1111&gt;=CrashTest!$B$3,$A1111&lt;=CrashTest!$C$3),1,IF(AND($A1111&gt;=CrashTest!$B$4,$A1111&lt;=CrashTest!$C$4),2,IF(AND($A1111&gt;=CrashTest!$B$5,$A1111&lt;=CrashTest!$C$5),3,IF(AND($A1111&gt;=CrashTest!$B$6,$A1111&lt;=CrashTest!$C$6),4,IF(AND($A1111&gt;=CrashTest!$B$7,$A1111&lt;=CrashTest!$C$7),5,0)))))</f>
        <v>0</v>
      </c>
      <c r="U1111" s="8" t="str">
        <f aca="false">IF(T1111=0,"",IF(T1110=T1111,MAX(U1110,B1111),B1111))</f>
        <v/>
      </c>
      <c r="V1111" s="9" t="str">
        <f aca="false">IF(T1111=0,"",B1111/U1111-1)</f>
        <v/>
      </c>
      <c r="W1111" s="8" t="str">
        <f aca="false">IF(T1111=0,"",IF(T1110=T1111,MAX(W1110,F1111),F1111))</f>
        <v/>
      </c>
      <c r="X1111" s="9" t="str">
        <f aca="false">IF(T1111=0,"",F1111/W1111-1)</f>
        <v/>
      </c>
    </row>
    <row r="1112" customFormat="false" ht="15" hidden="false" customHeight="false" outlineLevel="0" collapsed="false">
      <c r="A1112" s="5" t="n">
        <v>44940</v>
      </c>
      <c r="B1112" s="6" t="n">
        <v>1551.58092372881</v>
      </c>
      <c r="C1112" s="7" t="n">
        <v>12.32223781</v>
      </c>
      <c r="D1112" s="0" t="n">
        <f aca="false">INT((ROW()-3)/30)</f>
        <v>36</v>
      </c>
      <c r="E1112" s="0" t="n">
        <f aca="false">2+30*D1112</f>
        <v>1082</v>
      </c>
      <c r="F1112" s="8" t="n">
        <f aca="false">INDEX($F:$F,$E1112)*(2*B1112/INDEX($B:$B,$E1112)-C1112/INDEX($C:$C,$E1112))</f>
        <v>221.681167952657</v>
      </c>
      <c r="G1112" s="9" t="n">
        <f aca="false">B1112/B1111-1</f>
        <v>0.0701413834676197</v>
      </c>
      <c r="H1112" s="9" t="n">
        <f aca="false">F1112/F1111-1</f>
        <v>0.00336154750015694</v>
      </c>
      <c r="I1112" s="9" t="n">
        <f aca="false">LN(B1112/B1111)</f>
        <v>0.0677907738267635</v>
      </c>
      <c r="J1112" s="9" t="n">
        <f aca="false">LN(F1112/F1111)</f>
        <v>0.00335591012935283</v>
      </c>
      <c r="K1112" s="9" t="n">
        <f aca="false">F1112/F1105-1</f>
        <v>0.0652555071829732</v>
      </c>
      <c r="L1112" s="9" t="n">
        <f aca="false">F1112/F1082-1</f>
        <v>0.0698087611972991</v>
      </c>
      <c r="M1112" s="9" t="n">
        <f aca="false">B1112/B1105-1</f>
        <v>0.227998267618818</v>
      </c>
      <c r="N1112" s="9" t="n">
        <f aca="false">B1112/B1082-1</f>
        <v>0.227391964476888</v>
      </c>
      <c r="O1112" s="8" t="n">
        <f aca="false">MAX(O1111,F1112)</f>
        <v>236.237374266143</v>
      </c>
      <c r="P1112" s="9" t="n">
        <f aca="false">F1112/O1112-1</f>
        <v>-0.0616168646417796</v>
      </c>
      <c r="Q1112" s="8" t="n">
        <f aca="false">MAX(Q1111,B1112)</f>
        <v>4811.1564628872</v>
      </c>
      <c r="R1112" s="9" t="n">
        <f aca="false">B1112/Q1112-1</f>
        <v>-0.677503540843546</v>
      </c>
      <c r="S1112" s="9" t="n">
        <f aca="false">B1112/INDEX($B:$B,$E1112)-1</f>
        <v>0.227391964476888</v>
      </c>
      <c r="T1112" s="0" t="n">
        <f aca="false">IF(AND($A1112&gt;=CrashTest!$B$3,$A1112&lt;=CrashTest!$C$3),1,IF(AND($A1112&gt;=CrashTest!$B$4,$A1112&lt;=CrashTest!$C$4),2,IF(AND($A1112&gt;=CrashTest!$B$5,$A1112&lt;=CrashTest!$C$5),3,IF(AND($A1112&gt;=CrashTest!$B$6,$A1112&lt;=CrashTest!$C$6),4,IF(AND($A1112&gt;=CrashTest!$B$7,$A1112&lt;=CrashTest!$C$7),5,0)))))</f>
        <v>0</v>
      </c>
      <c r="U1112" s="8" t="str">
        <f aca="false">IF(T1112=0,"",IF(T1111=T1112,MAX(U1111,B1112),B1112))</f>
        <v/>
      </c>
      <c r="V1112" s="9" t="str">
        <f aca="false">IF(T1112=0,"",B1112/U1112-1)</f>
        <v/>
      </c>
      <c r="W1112" s="8" t="str">
        <f aca="false">IF(T1112=0,"",IF(T1111=T1112,MAX(W1111,F1112),F1112))</f>
        <v/>
      </c>
      <c r="X1112" s="9" t="str">
        <f aca="false">IF(T1112=0,"",F1112/W1112-1)</f>
        <v/>
      </c>
    </row>
    <row r="1113" customFormat="false" ht="15" hidden="false" customHeight="false" outlineLevel="0" collapsed="false">
      <c r="A1113" s="5" t="n">
        <v>44941</v>
      </c>
      <c r="B1113" s="6" t="n">
        <v>1552.31962039743</v>
      </c>
      <c r="C1113" s="7" t="n">
        <v>12.35785959</v>
      </c>
      <c r="D1113" s="0" t="n">
        <f aca="false">INT((ROW()-3)/30)</f>
        <v>37</v>
      </c>
      <c r="E1113" s="0" t="n">
        <f aca="false">2+30*D1113</f>
        <v>1112</v>
      </c>
      <c r="F1113" s="8" t="n">
        <f aca="false">INDEX($F:$F,$E1113)*(2*B1113/INDEX($B:$B,$E1113)-C1113/INDEX($C:$C,$E1113))</f>
        <v>221.25140191204</v>
      </c>
      <c r="G1113" s="9" t="n">
        <f aca="false">B1113/B1112-1</f>
        <v>0.000476092904548642</v>
      </c>
      <c r="H1113" s="9" t="n">
        <f aca="false">F1113/F1112-1</f>
        <v>-0.00193866734186932</v>
      </c>
      <c r="I1113" s="9" t="n">
        <f aca="false">LN(B1113/B1112)</f>
        <v>0.000475979608280034</v>
      </c>
      <c r="J1113" s="9" t="n">
        <f aca="false">LN(F1113/F1112)</f>
        <v>-0.00194054898971999</v>
      </c>
      <c r="K1113" s="9" t="n">
        <f aca="false">F1113/F1106-1</f>
        <v>0.060032027001808</v>
      </c>
      <c r="L1113" s="9" t="n">
        <f aca="false">F1113/F1083-1</f>
        <v>0.0823480813040469</v>
      </c>
      <c r="M1113" s="9" t="n">
        <f aca="false">B1113/B1106-1</f>
        <v>0.208369337826156</v>
      </c>
      <c r="N1113" s="9" t="n">
        <f aca="false">B1113/B1083-1</f>
        <v>0.332980110082616</v>
      </c>
      <c r="O1113" s="8" t="n">
        <f aca="false">MAX(O1112,F1113)</f>
        <v>236.237374266143</v>
      </c>
      <c r="P1113" s="9" t="n">
        <f aca="false">F1113/O1113-1</f>
        <v>-0.0634360773804596</v>
      </c>
      <c r="Q1113" s="8" t="n">
        <f aca="false">MAX(Q1112,B1113)</f>
        <v>4811.1564628872</v>
      </c>
      <c r="R1113" s="9" t="n">
        <f aca="false">B1113/Q1113-1</f>
        <v>-0.6773500025676</v>
      </c>
      <c r="S1113" s="9" t="n">
        <f aca="false">B1113/INDEX($B:$B,$E1113)-1</f>
        <v>0.000476092904548642</v>
      </c>
      <c r="T1113" s="0" t="n">
        <f aca="false">IF(AND($A1113&gt;=CrashTest!$B$3,$A1113&lt;=CrashTest!$C$3),1,IF(AND($A1113&gt;=CrashTest!$B$4,$A1113&lt;=CrashTest!$C$4),2,IF(AND($A1113&gt;=CrashTest!$B$5,$A1113&lt;=CrashTest!$C$5),3,IF(AND($A1113&gt;=CrashTest!$B$6,$A1113&lt;=CrashTest!$C$6),4,IF(AND($A1113&gt;=CrashTest!$B$7,$A1113&lt;=CrashTest!$C$7),5,0)))))</f>
        <v>0</v>
      </c>
      <c r="U1113" s="8" t="str">
        <f aca="false">IF(T1113=0,"",IF(T1112=T1113,MAX(U1112,B1113),B1113))</f>
        <v/>
      </c>
      <c r="V1113" s="9" t="str">
        <f aca="false">IF(T1113=0,"",B1113/U1113-1)</f>
        <v/>
      </c>
      <c r="W1113" s="8" t="str">
        <f aca="false">IF(T1113=0,"",IF(T1112=T1113,MAX(W1112,F1113),F1113))</f>
        <v/>
      </c>
      <c r="X1113" s="9" t="str">
        <f aca="false">IF(T1113=0,"",F1113/W1113-1)</f>
        <v/>
      </c>
    </row>
    <row r="1114" customFormat="false" ht="15" hidden="false" customHeight="false" outlineLevel="0" collapsed="false">
      <c r="A1114" s="5" t="n">
        <v>44942</v>
      </c>
      <c r="B1114" s="6" t="n">
        <v>1577.95188194039</v>
      </c>
      <c r="C1114" s="7" t="n">
        <v>12.7026444</v>
      </c>
      <c r="D1114" s="0" t="n">
        <f aca="false">INT((ROW()-3)/30)</f>
        <v>37</v>
      </c>
      <c r="E1114" s="0" t="n">
        <f aca="false">2+30*D1114</f>
        <v>1112</v>
      </c>
      <c r="F1114" s="8" t="n">
        <f aca="false">INDEX($F:$F,$E1114)*(2*B1114/INDEX($B:$B,$E1114)-C1114/INDEX($C:$C,$E1114))</f>
        <v>222.37299531858</v>
      </c>
      <c r="G1114" s="9" t="n">
        <f aca="false">B1114/B1113-1</f>
        <v>0.0165122318922939</v>
      </c>
      <c r="H1114" s="9" t="n">
        <f aca="false">F1114/F1113-1</f>
        <v>0.00506931660928367</v>
      </c>
      <c r="I1114" s="9" t="n">
        <f aca="false">LN(B1114/B1113)</f>
        <v>0.0163773873560126</v>
      </c>
      <c r="J1114" s="9" t="n">
        <f aca="false">LN(F1114/F1113)</f>
        <v>0.00505651088312827</v>
      </c>
      <c r="K1114" s="9" t="n">
        <f aca="false">F1114/F1107-1</f>
        <v>0.0420117675008276</v>
      </c>
      <c r="L1114" s="9" t="n">
        <f aca="false">F1114/F1084-1</f>
        <v>0.0810849886100815</v>
      </c>
      <c r="M1114" s="9" t="n">
        <f aca="false">B1114/B1107-1</f>
        <v>0.194855486548189</v>
      </c>
      <c r="N1114" s="9" t="n">
        <f aca="false">B1114/B1084-1</f>
        <v>0.329267741885021</v>
      </c>
      <c r="O1114" s="8" t="n">
        <f aca="false">MAX(O1113,F1114)</f>
        <v>236.237374266143</v>
      </c>
      <c r="P1114" s="9" t="n">
        <f aca="false">F1114/O1114-1</f>
        <v>-0.0586883383318685</v>
      </c>
      <c r="Q1114" s="8" t="n">
        <f aca="false">MAX(Q1113,B1114)</f>
        <v>4811.1564628872</v>
      </c>
      <c r="R1114" s="9" t="n">
        <f aca="false">B1114/Q1114-1</f>
        <v>-0.672022330989948</v>
      </c>
      <c r="S1114" s="9" t="n">
        <f aca="false">B1114/INDEX($B:$B,$E1114)-1</f>
        <v>0.0169961861532846</v>
      </c>
      <c r="T1114" s="0" t="n">
        <f aca="false">IF(AND($A1114&gt;=CrashTest!$B$3,$A1114&lt;=CrashTest!$C$3),1,IF(AND($A1114&gt;=CrashTest!$B$4,$A1114&lt;=CrashTest!$C$4),2,IF(AND($A1114&gt;=CrashTest!$B$5,$A1114&lt;=CrashTest!$C$5),3,IF(AND($A1114&gt;=CrashTest!$B$6,$A1114&lt;=CrashTest!$C$6),4,IF(AND($A1114&gt;=CrashTest!$B$7,$A1114&lt;=CrashTest!$C$7),5,0)))))</f>
        <v>0</v>
      </c>
      <c r="U1114" s="8" t="str">
        <f aca="false">IF(T1114=0,"",IF(T1113=T1114,MAX(U1113,B1114),B1114))</f>
        <v/>
      </c>
      <c r="V1114" s="9" t="str">
        <f aca="false">IF(T1114=0,"",B1114/U1114-1)</f>
        <v/>
      </c>
      <c r="W1114" s="8" t="str">
        <f aca="false">IF(T1114=0,"",IF(T1113=T1114,MAX(W1113,F1114),F1114))</f>
        <v/>
      </c>
      <c r="X1114" s="9" t="str">
        <f aca="false">IF(T1114=0,"",F1114/W1114-1)</f>
        <v/>
      </c>
    </row>
    <row r="1115" customFormat="false" ht="15" hidden="false" customHeight="false" outlineLevel="0" collapsed="false">
      <c r="A1115" s="5" t="n">
        <v>44943</v>
      </c>
      <c r="B1115" s="6" t="n">
        <v>1570.19011279953</v>
      </c>
      <c r="C1115" s="7" t="n">
        <v>12.53264412</v>
      </c>
      <c r="D1115" s="0" t="n">
        <f aca="false">INT((ROW()-3)/30)</f>
        <v>37</v>
      </c>
      <c r="E1115" s="0" t="n">
        <f aca="false">2+30*D1115</f>
        <v>1112</v>
      </c>
      <c r="F1115" s="8" t="n">
        <f aca="false">INDEX($F:$F,$E1115)*(2*B1115/INDEX($B:$B,$E1115)-C1115/INDEX($C:$C,$E1115))</f>
        <v>223.213441092812</v>
      </c>
      <c r="G1115" s="9" t="n">
        <f aca="false">B1115/B1114-1</f>
        <v>-0.00491888835755594</v>
      </c>
      <c r="H1115" s="9" t="n">
        <f aca="false">F1115/F1114-1</f>
        <v>0.00377944171246436</v>
      </c>
      <c r="I1115" s="9" t="n">
        <f aca="false">LN(B1115/B1114)</f>
        <v>-0.00493102590741961</v>
      </c>
      <c r="J1115" s="9" t="n">
        <f aca="false">LN(F1115/F1114)</f>
        <v>0.00377231756718784</v>
      </c>
      <c r="K1115" s="9" t="n">
        <f aca="false">F1115/F1108-1</f>
        <v>0.0373144914853962</v>
      </c>
      <c r="L1115" s="9" t="n">
        <f aca="false">F1115/F1085-1</f>
        <v>0.0791107124158275</v>
      </c>
      <c r="M1115" s="9" t="n">
        <f aca="false">B1115/B1108-1</f>
        <v>0.175594349604665</v>
      </c>
      <c r="N1115" s="9" t="n">
        <f aca="false">B1115/B1085-1</f>
        <v>0.322375728460165</v>
      </c>
      <c r="O1115" s="8" t="n">
        <f aca="false">MAX(O1114,F1115)</f>
        <v>236.237374266143</v>
      </c>
      <c r="P1115" s="9" t="n">
        <f aca="false">F1115/O1115-1</f>
        <v>-0.0551307057733307</v>
      </c>
      <c r="Q1115" s="8" t="n">
        <f aca="false">MAX(Q1114,B1115)</f>
        <v>4811.1564628872</v>
      </c>
      <c r="R1115" s="9" t="n">
        <f aca="false">B1115/Q1115-1</f>
        <v>-0.67363561652758</v>
      </c>
      <c r="S1115" s="9" t="n">
        <f aca="false">B1115/INDEX($B:$B,$E1115)-1</f>
        <v>0.0119936954535365</v>
      </c>
      <c r="T1115" s="0" t="n">
        <f aca="false">IF(AND($A1115&gt;=CrashTest!$B$3,$A1115&lt;=CrashTest!$C$3),1,IF(AND($A1115&gt;=CrashTest!$B$4,$A1115&lt;=CrashTest!$C$4),2,IF(AND($A1115&gt;=CrashTest!$B$5,$A1115&lt;=CrashTest!$C$5),3,IF(AND($A1115&gt;=CrashTest!$B$6,$A1115&lt;=CrashTest!$C$6),4,IF(AND($A1115&gt;=CrashTest!$B$7,$A1115&lt;=CrashTest!$C$7),5,0)))))</f>
        <v>0</v>
      </c>
      <c r="U1115" s="8" t="str">
        <f aca="false">IF(T1115=0,"",IF(T1114=T1115,MAX(U1114,B1115),B1115))</f>
        <v/>
      </c>
      <c r="V1115" s="9" t="str">
        <f aca="false">IF(T1115=0,"",B1115/U1115-1)</f>
        <v/>
      </c>
      <c r="W1115" s="8" t="str">
        <f aca="false">IF(T1115=0,"",IF(T1114=T1115,MAX(W1114,F1115),F1115))</f>
        <v/>
      </c>
      <c r="X1115" s="9" t="str">
        <f aca="false">IF(T1115=0,"",F1115/W1115-1)</f>
        <v/>
      </c>
    </row>
    <row r="1116" customFormat="false" ht="15" hidden="false" customHeight="false" outlineLevel="0" collapsed="false">
      <c r="A1116" s="5" t="n">
        <v>44944</v>
      </c>
      <c r="B1116" s="6" t="n">
        <v>1519.97825832846</v>
      </c>
      <c r="C1116" s="7" t="n">
        <v>11.74652908</v>
      </c>
      <c r="D1116" s="0" t="n">
        <f aca="false">INT((ROW()-3)/30)</f>
        <v>37</v>
      </c>
      <c r="E1116" s="0" t="n">
        <f aca="false">2+30*D1116</f>
        <v>1112</v>
      </c>
      <c r="F1116" s="8" t="n">
        <f aca="false">INDEX($F:$F,$E1116)*(2*B1116/INDEX($B:$B,$E1116)-C1116/INDEX($C:$C,$E1116))</f>
        <v>223.007937344445</v>
      </c>
      <c r="G1116" s="9" t="n">
        <f aca="false">B1116/B1115-1</f>
        <v>-0.0319782006406512</v>
      </c>
      <c r="H1116" s="9" t="n">
        <f aca="false">F1116/F1115-1</f>
        <v>-0.00092066027637705</v>
      </c>
      <c r="I1116" s="9" t="n">
        <f aca="false">LN(B1116/B1115)</f>
        <v>-0.0325006719598041</v>
      </c>
      <c r="J1116" s="9" t="n">
        <f aca="false">LN(F1116/F1115)</f>
        <v>-0.00092108434435097</v>
      </c>
      <c r="K1116" s="9" t="n">
        <f aca="false">F1116/F1109-1</f>
        <v>0.035030973911365</v>
      </c>
      <c r="L1116" s="9" t="n">
        <f aca="false">F1116/F1086-1</f>
        <v>0.0888189601459057</v>
      </c>
      <c r="M1116" s="9" t="n">
        <f aca="false">B1116/B1109-1</f>
        <v>0.101023351116114</v>
      </c>
      <c r="N1116" s="9" t="n">
        <f aca="false">B1116/B1086-1</f>
        <v>0.302316014843709</v>
      </c>
      <c r="O1116" s="8" t="n">
        <f aca="false">MAX(O1115,F1116)</f>
        <v>236.237374266143</v>
      </c>
      <c r="P1116" s="9" t="n">
        <f aca="false">F1116/O1116-1</f>
        <v>-0.0560006093988936</v>
      </c>
      <c r="Q1116" s="8" t="n">
        <f aca="false">MAX(Q1115,B1116)</f>
        <v>4811.1564628872</v>
      </c>
      <c r="R1116" s="9" t="n">
        <f aca="false">B1116/Q1116-1</f>
        <v>-0.684072162264223</v>
      </c>
      <c r="S1116" s="9" t="n">
        <f aca="false">B1116/INDEX($B:$B,$E1116)-1</f>
        <v>-0.0203680419867508</v>
      </c>
      <c r="T1116" s="0" t="n">
        <f aca="false">IF(AND($A1116&gt;=CrashTest!$B$3,$A1116&lt;=CrashTest!$C$3),1,IF(AND($A1116&gt;=CrashTest!$B$4,$A1116&lt;=CrashTest!$C$4),2,IF(AND($A1116&gt;=CrashTest!$B$5,$A1116&lt;=CrashTest!$C$5),3,IF(AND($A1116&gt;=CrashTest!$B$6,$A1116&lt;=CrashTest!$C$6),4,IF(AND($A1116&gt;=CrashTest!$B$7,$A1116&lt;=CrashTest!$C$7),5,0)))))</f>
        <v>0</v>
      </c>
      <c r="U1116" s="8" t="str">
        <f aca="false">IF(T1116=0,"",IF(T1115=T1116,MAX(U1115,B1116),B1116))</f>
        <v/>
      </c>
      <c r="V1116" s="9" t="str">
        <f aca="false">IF(T1116=0,"",B1116/U1116-1)</f>
        <v/>
      </c>
      <c r="W1116" s="8" t="str">
        <f aca="false">IF(T1116=0,"",IF(T1115=T1116,MAX(W1115,F1116),F1116))</f>
        <v/>
      </c>
      <c r="X1116" s="9" t="str">
        <f aca="false">IF(T1116=0,"",F1116/W1116-1)</f>
        <v/>
      </c>
    </row>
    <row r="1117" customFormat="false" ht="15" hidden="false" customHeight="false" outlineLevel="0" collapsed="false">
      <c r="A1117" s="5" t="n">
        <v>44945</v>
      </c>
      <c r="B1117" s="6" t="n">
        <v>1550.32473816482</v>
      </c>
      <c r="C1117" s="7" t="n">
        <v>12.32203208</v>
      </c>
      <c r="D1117" s="0" t="n">
        <f aca="false">INT((ROW()-3)/30)</f>
        <v>37</v>
      </c>
      <c r="E1117" s="0" t="n">
        <f aca="false">2+30*D1117</f>
        <v>1112</v>
      </c>
      <c r="F1117" s="8" t="n">
        <f aca="false">INDEX($F:$F,$E1117)*(2*B1117/INDEX($B:$B,$E1117)-C1117/INDEX($C:$C,$E1117))</f>
        <v>221.3259156279</v>
      </c>
      <c r="G1117" s="9" t="n">
        <f aca="false">B1117/B1116-1</f>
        <v>0.0199650749410931</v>
      </c>
      <c r="H1117" s="9" t="n">
        <f aca="false">F1117/F1116-1</f>
        <v>-0.00754242981920072</v>
      </c>
      <c r="I1117" s="9" t="n">
        <f aca="false">LN(B1117/B1116)</f>
        <v>0.0197683864561386</v>
      </c>
      <c r="J1117" s="9" t="n">
        <f aca="false">LN(F1117/F1116)</f>
        <v>-0.00757101778217541</v>
      </c>
      <c r="K1117" s="9" t="n">
        <f aca="false">F1117/F1110-1</f>
        <v>0.00374062840261424</v>
      </c>
      <c r="L1117" s="9" t="n">
        <f aca="false">F1117/F1087-1</f>
        <v>0.0702278808053627</v>
      </c>
      <c r="M1117" s="9" t="n">
        <f aca="false">B1117/B1110-1</f>
        <v>0.0939777689007935</v>
      </c>
      <c r="N1117" s="9" t="n">
        <f aca="false">B1117/B1087-1</f>
        <v>0.27306564671176</v>
      </c>
      <c r="O1117" s="8" t="n">
        <f aca="false">MAX(O1116,F1117)</f>
        <v>236.237374266143</v>
      </c>
      <c r="P1117" s="9" t="n">
        <f aca="false">F1117/O1117-1</f>
        <v>-0.0631206585518708</v>
      </c>
      <c r="Q1117" s="8" t="n">
        <f aca="false">MAX(Q1116,B1117)</f>
        <v>4811.1564628872</v>
      </c>
      <c r="R1117" s="9" t="n">
        <f aca="false">B1117/Q1117-1</f>
        <v>-0.677764639307851</v>
      </c>
      <c r="S1117" s="9" t="n">
        <f aca="false">B1117/INDEX($B:$B,$E1117)-1</f>
        <v>-0.000809616530326407</v>
      </c>
      <c r="T1117" s="0" t="n">
        <f aca="false">IF(AND($A1117&gt;=CrashTest!$B$3,$A1117&lt;=CrashTest!$C$3),1,IF(AND($A1117&gt;=CrashTest!$B$4,$A1117&lt;=CrashTest!$C$4),2,IF(AND($A1117&gt;=CrashTest!$B$5,$A1117&lt;=CrashTest!$C$5),3,IF(AND($A1117&gt;=CrashTest!$B$6,$A1117&lt;=CrashTest!$C$6),4,IF(AND($A1117&gt;=CrashTest!$B$7,$A1117&lt;=CrashTest!$C$7),5,0)))))</f>
        <v>0</v>
      </c>
      <c r="U1117" s="8" t="str">
        <f aca="false">IF(T1117=0,"",IF(T1116=T1117,MAX(U1116,B1117),B1117))</f>
        <v/>
      </c>
      <c r="V1117" s="9" t="str">
        <f aca="false">IF(T1117=0,"",B1117/U1117-1)</f>
        <v/>
      </c>
      <c r="W1117" s="8" t="str">
        <f aca="false">IF(T1117=0,"",IF(T1116=T1117,MAX(W1116,F1117),F1117))</f>
        <v/>
      </c>
      <c r="X1117" s="9" t="str">
        <f aca="false">IF(T1117=0,"",F1117/W1117-1)</f>
        <v/>
      </c>
    </row>
    <row r="1118" customFormat="false" ht="15" hidden="false" customHeight="false" outlineLevel="0" collapsed="false">
      <c r="A1118" s="5" t="n">
        <v>44946</v>
      </c>
      <c r="B1118" s="6" t="n">
        <v>1658.07273027469</v>
      </c>
      <c r="C1118" s="7" t="n">
        <v>13.86689634</v>
      </c>
      <c r="D1118" s="0" t="n">
        <f aca="false">INT((ROW()-3)/30)</f>
        <v>37</v>
      </c>
      <c r="E1118" s="0" t="n">
        <f aca="false">2+30*D1118</f>
        <v>1112</v>
      </c>
      <c r="F1118" s="8" t="n">
        <f aca="false">INDEX($F:$F,$E1118)*(2*B1118/INDEX($B:$B,$E1118)-C1118/INDEX($C:$C,$E1118))</f>
        <v>224.322148238137</v>
      </c>
      <c r="G1118" s="9" t="n">
        <f aca="false">B1118/B1117-1</f>
        <v>0.0695002727218399</v>
      </c>
      <c r="H1118" s="9" t="n">
        <f aca="false">F1118/F1117-1</f>
        <v>0.0135376492252932</v>
      </c>
      <c r="I1118" s="9" t="n">
        <f aca="false">LN(B1118/B1117)</f>
        <v>0.0671915045396735</v>
      </c>
      <c r="J1118" s="9" t="n">
        <f aca="false">LN(F1118/F1117)</f>
        <v>0.0134468339508835</v>
      </c>
      <c r="K1118" s="9" t="n">
        <f aca="false">F1118/F1111-1</f>
        <v>0.0153150124274193</v>
      </c>
      <c r="L1118" s="9" t="n">
        <f aca="false">F1118/F1088-1</f>
        <v>0.0891225213899651</v>
      </c>
      <c r="M1118" s="9" t="n">
        <f aca="false">B1118/B1111-1</f>
        <v>0.143589881990725</v>
      </c>
      <c r="N1118" s="9" t="n">
        <f aca="false">B1118/B1088-1</f>
        <v>0.367621430168466</v>
      </c>
      <c r="O1118" s="8" t="n">
        <f aca="false">MAX(O1117,F1118)</f>
        <v>236.237374266143</v>
      </c>
      <c r="P1118" s="9" t="n">
        <f aca="false">F1118/O1118-1</f>
        <v>-0.0504375146609222</v>
      </c>
      <c r="Q1118" s="8" t="n">
        <f aca="false">MAX(Q1117,B1118)</f>
        <v>4811.1564628872</v>
      </c>
      <c r="R1118" s="9" t="n">
        <f aca="false">B1118/Q1118-1</f>
        <v>-0.655369193859126</v>
      </c>
      <c r="S1118" s="9" t="n">
        <f aca="false">B1118/INDEX($B:$B,$E1118)-1</f>
        <v>0.0686343876218558</v>
      </c>
      <c r="T1118" s="0" t="n">
        <f aca="false">IF(AND($A1118&gt;=CrashTest!$B$3,$A1118&lt;=CrashTest!$C$3),1,IF(AND($A1118&gt;=CrashTest!$B$4,$A1118&lt;=CrashTest!$C$4),2,IF(AND($A1118&gt;=CrashTest!$B$5,$A1118&lt;=CrashTest!$C$5),3,IF(AND($A1118&gt;=CrashTest!$B$6,$A1118&lt;=CrashTest!$C$6),4,IF(AND($A1118&gt;=CrashTest!$B$7,$A1118&lt;=CrashTest!$C$7),5,0)))))</f>
        <v>0</v>
      </c>
      <c r="U1118" s="8" t="str">
        <f aca="false">IF(T1118=0,"",IF(T1117=T1118,MAX(U1117,B1118),B1118))</f>
        <v/>
      </c>
      <c r="V1118" s="9" t="str">
        <f aca="false">IF(T1118=0,"",B1118/U1118-1)</f>
        <v/>
      </c>
      <c r="W1118" s="8" t="str">
        <f aca="false">IF(T1118=0,"",IF(T1117=T1118,MAX(W1117,F1118),F1118))</f>
        <v/>
      </c>
      <c r="X1118" s="9" t="str">
        <f aca="false">IF(T1118=0,"",F1118/W1118-1)</f>
        <v/>
      </c>
    </row>
    <row r="1119" customFormat="false" ht="15" hidden="false" customHeight="false" outlineLevel="0" collapsed="false">
      <c r="A1119" s="5" t="n">
        <v>44947</v>
      </c>
      <c r="B1119" s="6" t="n">
        <v>1628.12569403857</v>
      </c>
      <c r="C1119" s="7" t="n">
        <v>13.40254162</v>
      </c>
      <c r="D1119" s="0" t="n">
        <f aca="false">INT((ROW()-3)/30)</f>
        <v>37</v>
      </c>
      <c r="E1119" s="0" t="n">
        <f aca="false">2+30*D1119</f>
        <v>1112</v>
      </c>
      <c r="F1119" s="8" t="n">
        <f aca="false">INDEX($F:$F,$E1119)*(2*B1119/INDEX($B:$B,$E1119)-C1119/INDEX($C:$C,$E1119))</f>
        <v>224.118715843232</v>
      </c>
      <c r="G1119" s="9" t="n">
        <f aca="false">B1119/B1118-1</f>
        <v>-0.0180613526109671</v>
      </c>
      <c r="H1119" s="9" t="n">
        <f aca="false">F1119/F1118-1</f>
        <v>-0.000906876099852849</v>
      </c>
      <c r="I1119" s="9" t="n">
        <f aca="false">LN(B1119/B1118)</f>
        <v>-0.0182264497800302</v>
      </c>
      <c r="J1119" s="9" t="n">
        <f aca="false">LN(F1119/F1118)</f>
        <v>-0.000907287560764611</v>
      </c>
      <c r="K1119" s="9" t="n">
        <f aca="false">F1119/F1112-1</f>
        <v>0.0109957373153853</v>
      </c>
      <c r="L1119" s="9" t="n">
        <f aca="false">F1119/F1089-1</f>
        <v>0.0862685854358254</v>
      </c>
      <c r="M1119" s="9" t="n">
        <f aca="false">B1119/B1112-1</f>
        <v>0.0493334051348124</v>
      </c>
      <c r="N1119" s="9" t="n">
        <f aca="false">B1119/B1089-1</f>
        <v>0.337988230553634</v>
      </c>
      <c r="O1119" s="8" t="n">
        <f aca="false">MAX(O1118,F1119)</f>
        <v>236.237374266143</v>
      </c>
      <c r="P1119" s="9" t="n">
        <f aca="false">F1119/O1119-1</f>
        <v>-0.0512986501841931</v>
      </c>
      <c r="Q1119" s="8" t="n">
        <f aca="false">MAX(Q1118,B1119)</f>
        <v>4811.1564628872</v>
      </c>
      <c r="R1119" s="9" t="n">
        <f aca="false">B1119/Q1119-1</f>
        <v>-0.661593692369439</v>
      </c>
      <c r="S1119" s="9" t="n">
        <f aca="false">B1119/INDEX($B:$B,$E1119)-1</f>
        <v>0.0493334051348124</v>
      </c>
      <c r="T1119" s="0" t="n">
        <f aca="false">IF(AND($A1119&gt;=CrashTest!$B$3,$A1119&lt;=CrashTest!$C$3),1,IF(AND($A1119&gt;=CrashTest!$B$4,$A1119&lt;=CrashTest!$C$4),2,IF(AND($A1119&gt;=CrashTest!$B$5,$A1119&lt;=CrashTest!$C$5),3,IF(AND($A1119&gt;=CrashTest!$B$6,$A1119&lt;=CrashTest!$C$6),4,IF(AND($A1119&gt;=CrashTest!$B$7,$A1119&lt;=CrashTest!$C$7),5,0)))))</f>
        <v>0</v>
      </c>
      <c r="U1119" s="8" t="str">
        <f aca="false">IF(T1119=0,"",IF(T1118=T1119,MAX(U1118,B1119),B1119))</f>
        <v/>
      </c>
      <c r="V1119" s="9" t="str">
        <f aca="false">IF(T1119=0,"",B1119/U1119-1)</f>
        <v/>
      </c>
      <c r="W1119" s="8" t="str">
        <f aca="false">IF(T1119=0,"",IF(T1118=T1119,MAX(W1118,F1119),F1119))</f>
        <v/>
      </c>
      <c r="X1119" s="9" t="str">
        <f aca="false">IF(T1119=0,"",F1119/W1119-1)</f>
        <v/>
      </c>
    </row>
    <row r="1120" customFormat="false" ht="15" hidden="false" customHeight="false" outlineLevel="0" collapsed="false">
      <c r="A1120" s="5" t="n">
        <v>44948</v>
      </c>
      <c r="B1120" s="6" t="n">
        <v>1628.26689450614</v>
      </c>
      <c r="C1120" s="7" t="n">
        <v>13.41506992</v>
      </c>
      <c r="D1120" s="0" t="n">
        <f aca="false">INT((ROW()-3)/30)</f>
        <v>37</v>
      </c>
      <c r="E1120" s="0" t="n">
        <f aca="false">2+30*D1120</f>
        <v>1112</v>
      </c>
      <c r="F1120" s="8" t="n">
        <f aca="false">INDEX($F:$F,$E1120)*(2*B1120/INDEX($B:$B,$E1120)-C1120/INDEX($C:$C,$E1120))</f>
        <v>223.933675407267</v>
      </c>
      <c r="G1120" s="9" t="n">
        <f aca="false">B1120/B1119-1</f>
        <v>8.6725778044805E-005</v>
      </c>
      <c r="H1120" s="9" t="n">
        <f aca="false">F1120/F1119-1</f>
        <v>-0.000825635803188285</v>
      </c>
      <c r="I1120" s="9" t="n">
        <f aca="false">LN(B1120/B1119)</f>
        <v>8.6722017581934E-005</v>
      </c>
      <c r="J1120" s="9" t="n">
        <f aca="false">LN(F1120/F1119)</f>
        <v>-0.000825976828149237</v>
      </c>
      <c r="K1120" s="9" t="n">
        <f aca="false">F1120/F1113-1</f>
        <v>0.012123193218428</v>
      </c>
      <c r="L1120" s="9" t="n">
        <f aca="false">F1120/F1090-1</f>
        <v>0.0841768878488691</v>
      </c>
      <c r="M1120" s="9" t="n">
        <f aca="false">B1120/B1113-1</f>
        <v>0.0489250236296477</v>
      </c>
      <c r="N1120" s="9" t="n">
        <f aca="false">B1120/B1090-1</f>
        <v>0.334789797764561</v>
      </c>
      <c r="O1120" s="8" t="n">
        <f aca="false">MAX(O1119,F1120)</f>
        <v>236.237374266143</v>
      </c>
      <c r="P1120" s="9" t="n">
        <f aca="false">F1120/O1120-1</f>
        <v>-0.0520819319851341</v>
      </c>
      <c r="Q1120" s="8" t="n">
        <f aca="false">MAX(Q1119,B1120)</f>
        <v>4811.1564628872</v>
      </c>
      <c r="R1120" s="9" t="n">
        <f aca="false">B1120/Q1120-1</f>
        <v>-0.661564343819114</v>
      </c>
      <c r="S1120" s="9" t="n">
        <f aca="false">B1120/INDEX($B:$B,$E1120)-1</f>
        <v>0.0494244093908012</v>
      </c>
      <c r="T1120" s="0" t="n">
        <f aca="false">IF(AND($A1120&gt;=CrashTest!$B$3,$A1120&lt;=CrashTest!$C$3),1,IF(AND($A1120&gt;=CrashTest!$B$4,$A1120&lt;=CrashTest!$C$4),2,IF(AND($A1120&gt;=CrashTest!$B$5,$A1120&lt;=CrashTest!$C$5),3,IF(AND($A1120&gt;=CrashTest!$B$6,$A1120&lt;=CrashTest!$C$6),4,IF(AND($A1120&gt;=CrashTest!$B$7,$A1120&lt;=CrashTest!$C$7),5,0)))))</f>
        <v>0</v>
      </c>
      <c r="U1120" s="8" t="str">
        <f aca="false">IF(T1120=0,"",IF(T1119=T1120,MAX(U1119,B1120),B1120))</f>
        <v/>
      </c>
      <c r="V1120" s="9" t="str">
        <f aca="false">IF(T1120=0,"",B1120/U1120-1)</f>
        <v/>
      </c>
      <c r="W1120" s="8" t="str">
        <f aca="false">IF(T1120=0,"",IF(T1119=T1120,MAX(W1119,F1120),F1120))</f>
        <v/>
      </c>
      <c r="X1120" s="9" t="str">
        <f aca="false">IF(T1120=0,"",F1120/W1120-1)</f>
        <v/>
      </c>
    </row>
    <row r="1121" customFormat="false" ht="15" hidden="false" customHeight="false" outlineLevel="0" collapsed="false">
      <c r="A1121" s="5" t="n">
        <v>44949</v>
      </c>
      <c r="B1121" s="6" t="n">
        <v>1627.93555610754</v>
      </c>
      <c r="C1121" s="7" t="n">
        <v>13.3928722</v>
      </c>
      <c r="D1121" s="0" t="n">
        <f aca="false">INT((ROW()-3)/30)</f>
        <v>37</v>
      </c>
      <c r="E1121" s="0" t="n">
        <f aca="false">2+30*D1121</f>
        <v>1112</v>
      </c>
      <c r="F1121" s="8" t="n">
        <f aca="false">INDEX($F:$F,$E1121)*(2*B1121/INDEX($B:$B,$E1121)-C1121/INDEX($C:$C,$E1121))</f>
        <v>224.238340254649</v>
      </c>
      <c r="G1121" s="9" t="n">
        <f aca="false">B1121/B1120-1</f>
        <v>-0.000203491454452642</v>
      </c>
      <c r="H1121" s="9" t="n">
        <f aca="false">F1121/F1120-1</f>
        <v>0.00136051376295998</v>
      </c>
      <c r="I1121" s="9" t="n">
        <f aca="false">LN(B1121/B1120)</f>
        <v>-0.000203512161647866</v>
      </c>
      <c r="J1121" s="9" t="n">
        <f aca="false">LN(F1121/F1120)</f>
        <v>0.00135958910269071</v>
      </c>
      <c r="K1121" s="9" t="n">
        <f aca="false">F1121/F1114-1</f>
        <v>0.00838836088616413</v>
      </c>
      <c r="L1121" s="9" t="n">
        <f aca="false">F1121/F1091-1</f>
        <v>0.085401451992684</v>
      </c>
      <c r="M1121" s="9" t="n">
        <f aca="false">B1121/B1114-1</f>
        <v>0.0316762980793088</v>
      </c>
      <c r="N1121" s="9" t="n">
        <f aca="false">B1121/B1091-1</f>
        <v>0.333738595901761</v>
      </c>
      <c r="O1121" s="8" t="n">
        <f aca="false">MAX(O1120,F1121)</f>
        <v>236.237374266143</v>
      </c>
      <c r="P1121" s="9" t="n">
        <f aca="false">F1121/O1121-1</f>
        <v>-0.0507922764074413</v>
      </c>
      <c r="Q1121" s="8" t="n">
        <f aca="false">MAX(Q1120,B1121)</f>
        <v>4811.1564628872</v>
      </c>
      <c r="R1121" s="9" t="n">
        <f aca="false">B1121/Q1121-1</f>
        <v>-0.661633212583029</v>
      </c>
      <c r="S1121" s="9" t="n">
        <f aca="false">B1121/INDEX($B:$B,$E1121)-1</f>
        <v>0.0492108604913961</v>
      </c>
      <c r="T1121" s="0" t="n">
        <f aca="false">IF(AND($A1121&gt;=CrashTest!$B$3,$A1121&lt;=CrashTest!$C$3),1,IF(AND($A1121&gt;=CrashTest!$B$4,$A1121&lt;=CrashTest!$C$4),2,IF(AND($A1121&gt;=CrashTest!$B$5,$A1121&lt;=CrashTest!$C$5),3,IF(AND($A1121&gt;=CrashTest!$B$6,$A1121&lt;=CrashTest!$C$6),4,IF(AND($A1121&gt;=CrashTest!$B$7,$A1121&lt;=CrashTest!$C$7),5,0)))))</f>
        <v>0</v>
      </c>
      <c r="U1121" s="8" t="str">
        <f aca="false">IF(T1121=0,"",IF(T1120=T1121,MAX(U1120,B1121),B1121))</f>
        <v/>
      </c>
      <c r="V1121" s="9" t="str">
        <f aca="false">IF(T1121=0,"",B1121/U1121-1)</f>
        <v/>
      </c>
      <c r="W1121" s="8" t="str">
        <f aca="false">IF(T1121=0,"",IF(T1120=T1121,MAX(W1120,F1121),F1121))</f>
        <v/>
      </c>
      <c r="X1121" s="9" t="str">
        <f aca="false">IF(T1121=0,"",F1121/W1121-1)</f>
        <v/>
      </c>
    </row>
    <row r="1122" customFormat="false" ht="15" hidden="false" customHeight="false" outlineLevel="0" collapsed="false">
      <c r="A1122" s="5" t="n">
        <v>44950</v>
      </c>
      <c r="B1122" s="6" t="n">
        <v>1553.74205523086</v>
      </c>
      <c r="C1122" s="7" t="n">
        <v>12.39023179</v>
      </c>
      <c r="D1122" s="0" t="n">
        <f aca="false">INT((ROW()-3)/30)</f>
        <v>37</v>
      </c>
      <c r="E1122" s="0" t="n">
        <f aca="false">2+30*D1122</f>
        <v>1112</v>
      </c>
      <c r="F1122" s="8" t="n">
        <f aca="false">INDEX($F:$F,$E1122)*(2*B1122/INDEX($B:$B,$E1122)-C1122/INDEX($C:$C,$E1122))</f>
        <v>221.075474236999</v>
      </c>
      <c r="G1122" s="9" t="n">
        <f aca="false">B1122/B1121-1</f>
        <v>-0.0455752075678473</v>
      </c>
      <c r="H1122" s="9" t="n">
        <f aca="false">F1122/F1121-1</f>
        <v>-0.0141049296657221</v>
      </c>
      <c r="I1122" s="9" t="n">
        <f aca="false">LN(B1122/B1121)</f>
        <v>-0.0466464315532693</v>
      </c>
      <c r="J1122" s="9" t="n">
        <f aca="false">LN(F1122/F1121)</f>
        <v>-0.0142053495817345</v>
      </c>
      <c r="K1122" s="9" t="n">
        <f aca="false">F1122/F1115-1</f>
        <v>-0.00957812775676126</v>
      </c>
      <c r="L1122" s="9" t="n">
        <f aca="false">F1122/F1092-1</f>
        <v>0.0719269560139526</v>
      </c>
      <c r="M1122" s="9" t="n">
        <f aca="false">B1122/B1115-1</f>
        <v>-0.0104752013368269</v>
      </c>
      <c r="N1122" s="9" t="n">
        <f aca="false">B1122/B1092-1</f>
        <v>0.27587813958366</v>
      </c>
      <c r="O1122" s="8" t="n">
        <f aca="false">MAX(O1121,F1122)</f>
        <v>236.237374266143</v>
      </c>
      <c r="P1122" s="9" t="n">
        <f aca="false">F1122/O1122-1</f>
        <v>-0.0641807845868746</v>
      </c>
      <c r="Q1122" s="8" t="n">
        <f aca="false">MAX(Q1121,B1122)</f>
        <v>4811.1564628872</v>
      </c>
      <c r="R1122" s="9" t="n">
        <f aca="false">B1122/Q1122-1</f>
        <v>-0.677054349153623</v>
      </c>
      <c r="S1122" s="9" t="n">
        <f aca="false">B1122/INDEX($B:$B,$E1122)-1</f>
        <v>0.00139285774206122</v>
      </c>
      <c r="T1122" s="0" t="n">
        <f aca="false">IF(AND($A1122&gt;=CrashTest!$B$3,$A1122&lt;=CrashTest!$C$3),1,IF(AND($A1122&gt;=CrashTest!$B$4,$A1122&lt;=CrashTest!$C$4),2,IF(AND($A1122&gt;=CrashTest!$B$5,$A1122&lt;=CrashTest!$C$5),3,IF(AND($A1122&gt;=CrashTest!$B$6,$A1122&lt;=CrashTest!$C$6),4,IF(AND($A1122&gt;=CrashTest!$B$7,$A1122&lt;=CrashTest!$C$7),5,0)))))</f>
        <v>0</v>
      </c>
      <c r="U1122" s="8" t="str">
        <f aca="false">IF(T1122=0,"",IF(T1121=T1122,MAX(U1121,B1122),B1122))</f>
        <v/>
      </c>
      <c r="V1122" s="9" t="str">
        <f aca="false">IF(T1122=0,"",B1122/U1122-1)</f>
        <v/>
      </c>
      <c r="W1122" s="8" t="str">
        <f aca="false">IF(T1122=0,"",IF(T1121=T1122,MAX(W1121,F1122),F1122))</f>
        <v/>
      </c>
      <c r="X1122" s="9" t="str">
        <f aca="false">IF(T1122=0,"",F1122/W1122-1)</f>
        <v/>
      </c>
    </row>
    <row r="1123" customFormat="false" ht="15" hidden="false" customHeight="false" outlineLevel="0" collapsed="false">
      <c r="A1123" s="5" t="n">
        <v>44951</v>
      </c>
      <c r="B1123" s="6" t="n">
        <v>1607.73188661601</v>
      </c>
      <c r="C1123" s="7" t="n">
        <v>13.17690019</v>
      </c>
      <c r="D1123" s="0" t="n">
        <f aca="false">INT((ROW()-3)/30)</f>
        <v>37</v>
      </c>
      <c r="E1123" s="0" t="n">
        <f aca="false">2+30*D1123</f>
        <v>1112</v>
      </c>
      <c r="F1123" s="8" t="n">
        <f aca="false">INDEX($F:$F,$E1123)*(2*B1123/INDEX($B:$B,$E1123)-C1123/INDEX($C:$C,$E1123))</f>
        <v>222.350575099481</v>
      </c>
      <c r="G1123" s="9" t="n">
        <f aca="false">B1123/B1122-1</f>
        <v>0.0347482590198203</v>
      </c>
      <c r="H1123" s="9" t="n">
        <f aca="false">F1123/F1122-1</f>
        <v>0.00576771741362236</v>
      </c>
      <c r="I1123" s="9" t="n">
        <f aca="false">LN(B1123/B1122)</f>
        <v>0.0341581691324314</v>
      </c>
      <c r="J1123" s="9" t="n">
        <f aca="false">LN(F1123/F1122)</f>
        <v>0.00575114781352554</v>
      </c>
      <c r="K1123" s="9" t="n">
        <f aca="false">F1123/F1116-1</f>
        <v>-0.00294770783852771</v>
      </c>
      <c r="L1123" s="9" t="n">
        <f aca="false">F1123/F1093-1</f>
        <v>0.0811231143221163</v>
      </c>
      <c r="M1123" s="9" t="n">
        <f aca="false">B1123/B1116-1</f>
        <v>0.0577334759933037</v>
      </c>
      <c r="N1123" s="9" t="n">
        <f aca="false">B1123/B1093-1</f>
        <v>0.313101014917162</v>
      </c>
      <c r="O1123" s="8" t="n">
        <f aca="false">MAX(O1122,F1123)</f>
        <v>236.237374266143</v>
      </c>
      <c r="P1123" s="9" t="n">
        <f aca="false">F1123/O1123-1</f>
        <v>-0.0587832438021338</v>
      </c>
      <c r="Q1123" s="8" t="n">
        <f aca="false">MAX(Q1122,B1123)</f>
        <v>4811.1564628872</v>
      </c>
      <c r="R1123" s="9" t="n">
        <f aca="false">B1123/Q1123-1</f>
        <v>-0.665832550028689</v>
      </c>
      <c r="S1123" s="9" t="n">
        <f aca="false">B1123/INDEX($B:$B,$E1123)-1</f>
        <v>0.0361895161434804</v>
      </c>
      <c r="T1123" s="0" t="n">
        <f aca="false">IF(AND($A1123&gt;=CrashTest!$B$3,$A1123&lt;=CrashTest!$C$3),1,IF(AND($A1123&gt;=CrashTest!$B$4,$A1123&lt;=CrashTest!$C$4),2,IF(AND($A1123&gt;=CrashTest!$B$5,$A1123&lt;=CrashTest!$C$5),3,IF(AND($A1123&gt;=CrashTest!$B$6,$A1123&lt;=CrashTest!$C$6),4,IF(AND($A1123&gt;=CrashTest!$B$7,$A1123&lt;=CrashTest!$C$7),5,0)))))</f>
        <v>0</v>
      </c>
      <c r="U1123" s="8" t="str">
        <f aca="false">IF(T1123=0,"",IF(T1122=T1123,MAX(U1122,B1123),B1123))</f>
        <v/>
      </c>
      <c r="V1123" s="9" t="str">
        <f aca="false">IF(T1123=0,"",B1123/U1123-1)</f>
        <v/>
      </c>
      <c r="W1123" s="8" t="str">
        <f aca="false">IF(T1123=0,"",IF(T1122=T1123,MAX(W1122,F1123),F1123))</f>
        <v/>
      </c>
      <c r="X1123" s="9" t="str">
        <f aca="false">IF(T1123=0,"",F1123/W1123-1)</f>
        <v/>
      </c>
    </row>
    <row r="1124" customFormat="false" ht="15" hidden="false" customHeight="false" outlineLevel="0" collapsed="false">
      <c r="A1124" s="5" t="n">
        <v>44952</v>
      </c>
      <c r="B1124" s="6" t="n">
        <v>1601.93506399766</v>
      </c>
      <c r="C1124" s="7" t="n">
        <v>13.01787132</v>
      </c>
      <c r="D1124" s="0" t="n">
        <f aca="false">INT((ROW()-3)/30)</f>
        <v>37</v>
      </c>
      <c r="E1124" s="0" t="n">
        <f aca="false">2+30*D1124</f>
        <v>1112</v>
      </c>
      <c r="F1124" s="8" t="n">
        <f aca="false">INDEX($F:$F,$E1124)*(2*B1124/INDEX($B:$B,$E1124)-C1124/INDEX($C:$C,$E1124))</f>
        <v>223.555122594685</v>
      </c>
      <c r="G1124" s="9" t="n">
        <f aca="false">B1124/B1123-1</f>
        <v>-0.00360559037648434</v>
      </c>
      <c r="H1124" s="9" t="n">
        <f aca="false">F1124/F1123-1</f>
        <v>0.0054173347411659</v>
      </c>
      <c r="I1124" s="9" t="n">
        <f aca="false">LN(B1124/B1123)</f>
        <v>-0.00361210618440375</v>
      </c>
      <c r="J1124" s="9" t="n">
        <f aca="false">LN(F1124/F1123)</f>
        <v>0.00540271376403224</v>
      </c>
      <c r="K1124" s="9" t="n">
        <f aca="false">F1124/F1117-1</f>
        <v>0.0100720557755809</v>
      </c>
      <c r="L1124" s="9" t="n">
        <f aca="false">F1124/F1094-1</f>
        <v>0.0840505987162417</v>
      </c>
      <c r="M1124" s="9" t="n">
        <f aca="false">B1124/B1117-1</f>
        <v>0.0332900098684701</v>
      </c>
      <c r="N1124" s="9" t="n">
        <f aca="false">B1124/B1094-1</f>
        <v>0.322191606051541</v>
      </c>
      <c r="O1124" s="8" t="n">
        <f aca="false">MAX(O1123,F1124)</f>
        <v>236.237374266143</v>
      </c>
      <c r="P1124" s="9" t="n">
        <f aca="false">F1124/O1124-1</f>
        <v>-0.0536843575698156</v>
      </c>
      <c r="Q1124" s="8" t="n">
        <f aca="false">MAX(Q1123,B1124)</f>
        <v>4811.1564628872</v>
      </c>
      <c r="R1124" s="9" t="n">
        <f aca="false">B1124/Q1124-1</f>
        <v>-0.66703742097044</v>
      </c>
      <c r="S1124" s="9" t="n">
        <f aca="false">B1124/INDEX($B:$B,$E1124)-1</f>
        <v>0.0324534411958595</v>
      </c>
      <c r="T1124" s="0" t="n">
        <f aca="false">IF(AND($A1124&gt;=CrashTest!$B$3,$A1124&lt;=CrashTest!$C$3),1,IF(AND($A1124&gt;=CrashTest!$B$4,$A1124&lt;=CrashTest!$C$4),2,IF(AND($A1124&gt;=CrashTest!$B$5,$A1124&lt;=CrashTest!$C$5),3,IF(AND($A1124&gt;=CrashTest!$B$6,$A1124&lt;=CrashTest!$C$6),4,IF(AND($A1124&gt;=CrashTest!$B$7,$A1124&lt;=CrashTest!$C$7),5,0)))))</f>
        <v>0</v>
      </c>
      <c r="U1124" s="8" t="str">
        <f aca="false">IF(T1124=0,"",IF(T1123=T1124,MAX(U1123,B1124),B1124))</f>
        <v/>
      </c>
      <c r="V1124" s="9" t="str">
        <f aca="false">IF(T1124=0,"",B1124/U1124-1)</f>
        <v/>
      </c>
      <c r="W1124" s="8" t="str">
        <f aca="false">IF(T1124=0,"",IF(T1123=T1124,MAX(W1123,F1124),F1124))</f>
        <v/>
      </c>
      <c r="X1124" s="9" t="str">
        <f aca="false">IF(T1124=0,"",F1124/W1124-1)</f>
        <v/>
      </c>
    </row>
    <row r="1125" customFormat="false" ht="15" hidden="false" customHeight="false" outlineLevel="0" collapsed="false">
      <c r="A1125" s="5" t="n">
        <v>44953</v>
      </c>
      <c r="B1125" s="6" t="n">
        <v>1598.01924400935</v>
      </c>
      <c r="C1125" s="7" t="n">
        <v>12.97128313</v>
      </c>
      <c r="D1125" s="0" t="n">
        <f aca="false">INT((ROW()-3)/30)</f>
        <v>37</v>
      </c>
      <c r="E1125" s="0" t="n">
        <f aca="false">2+30*D1125</f>
        <v>1112</v>
      </c>
      <c r="F1125" s="8" t="n">
        <f aca="false">INDEX($F:$F,$E1125)*(2*B1125/INDEX($B:$B,$E1125)-C1125/INDEX($C:$C,$E1125))</f>
        <v>223.274318937445</v>
      </c>
      <c r="G1125" s="9" t="n">
        <f aca="false">B1125/B1124-1</f>
        <v>-0.00244443116098492</v>
      </c>
      <c r="H1125" s="9" t="n">
        <f aca="false">F1125/F1124-1</f>
        <v>-0.00125608241037634</v>
      </c>
      <c r="I1125" s="9" t="n">
        <f aca="false">LN(B1125/B1124)</f>
        <v>-0.00244742366046932</v>
      </c>
      <c r="J1125" s="9" t="n">
        <f aca="false">LN(F1125/F1124)</f>
        <v>-0.00125687194310186</v>
      </c>
      <c r="K1125" s="9" t="n">
        <f aca="false">F1125/F1118-1</f>
        <v>-0.00467109159270351</v>
      </c>
      <c r="L1125" s="9" t="n">
        <f aca="false">F1125/F1095-1</f>
        <v>0.0906283895638027</v>
      </c>
      <c r="M1125" s="9" t="n">
        <f aca="false">B1125/B1118-1</f>
        <v>-0.0362188492511973</v>
      </c>
      <c r="N1125" s="9" t="n">
        <f aca="false">B1125/B1095-1</f>
        <v>0.345011854671254</v>
      </c>
      <c r="O1125" s="8" t="n">
        <f aca="false">MAX(O1124,F1125)</f>
        <v>236.237374266143</v>
      </c>
      <c r="P1125" s="9" t="n">
        <f aca="false">F1125/O1125-1</f>
        <v>-0.0548730080029362</v>
      </c>
      <c r="Q1125" s="8" t="n">
        <f aca="false">MAX(Q1124,B1125)</f>
        <v>4811.1564628872</v>
      </c>
      <c r="R1125" s="9" t="n">
        <f aca="false">B1125/Q1125-1</f>
        <v>-0.667851325074061</v>
      </c>
      <c r="S1125" s="9" t="n">
        <f aca="false">B1125/INDEX($B:$B,$E1125)-1</f>
        <v>0.0299296798319342</v>
      </c>
      <c r="T1125" s="0" t="n">
        <f aca="false">IF(AND($A1125&gt;=CrashTest!$B$3,$A1125&lt;=CrashTest!$C$3),1,IF(AND($A1125&gt;=CrashTest!$B$4,$A1125&lt;=CrashTest!$C$4),2,IF(AND($A1125&gt;=CrashTest!$B$5,$A1125&lt;=CrashTest!$C$5),3,IF(AND($A1125&gt;=CrashTest!$B$6,$A1125&lt;=CrashTest!$C$6),4,IF(AND($A1125&gt;=CrashTest!$B$7,$A1125&lt;=CrashTest!$C$7),5,0)))))</f>
        <v>0</v>
      </c>
      <c r="U1125" s="8" t="str">
        <f aca="false">IF(T1125=0,"",IF(T1124=T1125,MAX(U1124,B1125),B1125))</f>
        <v/>
      </c>
      <c r="V1125" s="9" t="str">
        <f aca="false">IF(T1125=0,"",B1125/U1125-1)</f>
        <v/>
      </c>
      <c r="W1125" s="8" t="str">
        <f aca="false">IF(T1125=0,"",IF(T1124=T1125,MAX(W1124,F1125),F1125))</f>
        <v/>
      </c>
      <c r="X1125" s="9" t="str">
        <f aca="false">IF(T1125=0,"",F1125/W1125-1)</f>
        <v/>
      </c>
    </row>
    <row r="1126" customFormat="false" ht="15" hidden="false" customHeight="false" outlineLevel="0" collapsed="false">
      <c r="A1126" s="5" t="n">
        <v>44954</v>
      </c>
      <c r="B1126" s="6" t="n">
        <v>1570.18742606663</v>
      </c>
      <c r="C1126" s="7" t="n">
        <v>12.60507844</v>
      </c>
      <c r="D1126" s="0" t="n">
        <f aca="false">INT((ROW()-3)/30)</f>
        <v>37</v>
      </c>
      <c r="E1126" s="0" t="n">
        <f aca="false">2+30*D1126</f>
        <v>1112</v>
      </c>
      <c r="F1126" s="8" t="n">
        <f aca="false">INDEX($F:$F,$E1126)*(2*B1126/INDEX($B:$B,$E1126)-C1126/INDEX($C:$C,$E1126))</f>
        <v>221.909555786881</v>
      </c>
      <c r="G1126" s="9" t="n">
        <f aca="false">B1126/B1125-1</f>
        <v>-0.0174164472968994</v>
      </c>
      <c r="H1126" s="9" t="n">
        <f aca="false">F1126/F1125-1</f>
        <v>-0.00611249496609578</v>
      </c>
      <c r="I1126" s="9" t="n">
        <f aca="false">LN(B1126/B1125)</f>
        <v>-0.0175698979353084</v>
      </c>
      <c r="J1126" s="9" t="n">
        <f aca="false">LN(F1126/F1125)</f>
        <v>-0.00613125274038126</v>
      </c>
      <c r="K1126" s="9" t="n">
        <f aca="false">F1126/F1119-1</f>
        <v>-0.00985709760132836</v>
      </c>
      <c r="L1126" s="9" t="n">
        <f aca="false">F1126/F1096-1</f>
        <v>0.0784797392413177</v>
      </c>
      <c r="M1126" s="9" t="n">
        <f aca="false">B1126/B1119-1</f>
        <v>-0.0355858691893891</v>
      </c>
      <c r="N1126" s="9" t="n">
        <f aca="false">B1126/B1096-1</f>
        <v>0.30748606055813</v>
      </c>
      <c r="O1126" s="8" t="n">
        <f aca="false">MAX(O1125,F1126)</f>
        <v>236.237374266143</v>
      </c>
      <c r="P1126" s="9" t="n">
        <f aca="false">F1126/O1126-1</f>
        <v>-0.0606500919838394</v>
      </c>
      <c r="Q1126" s="8" t="n">
        <f aca="false">MAX(Q1125,B1126)</f>
        <v>4811.1564628872</v>
      </c>
      <c r="R1126" s="9" t="n">
        <f aca="false">B1126/Q1126-1</f>
        <v>-0.673636174965644</v>
      </c>
      <c r="S1126" s="9" t="n">
        <f aca="false">B1126/INDEX($B:$B,$E1126)-1</f>
        <v>0.0119919638436288</v>
      </c>
      <c r="T1126" s="0" t="n">
        <f aca="false">IF(AND($A1126&gt;=CrashTest!$B$3,$A1126&lt;=CrashTest!$C$3),1,IF(AND($A1126&gt;=CrashTest!$B$4,$A1126&lt;=CrashTest!$C$4),2,IF(AND($A1126&gt;=CrashTest!$B$5,$A1126&lt;=CrashTest!$C$5),3,IF(AND($A1126&gt;=CrashTest!$B$6,$A1126&lt;=CrashTest!$C$6),4,IF(AND($A1126&gt;=CrashTest!$B$7,$A1126&lt;=CrashTest!$C$7),5,0)))))</f>
        <v>0</v>
      </c>
      <c r="U1126" s="8" t="str">
        <f aca="false">IF(T1126=0,"",IF(T1125=T1126,MAX(U1125,B1126),B1126))</f>
        <v/>
      </c>
      <c r="V1126" s="9" t="str">
        <f aca="false">IF(T1126=0,"",B1126/U1126-1)</f>
        <v/>
      </c>
      <c r="W1126" s="8" t="str">
        <f aca="false">IF(T1126=0,"",IF(T1125=T1126,MAX(W1125,F1126),F1126))</f>
        <v/>
      </c>
      <c r="X1126" s="9" t="str">
        <f aca="false">IF(T1126=0,"",F1126/W1126-1)</f>
        <v/>
      </c>
    </row>
    <row r="1127" customFormat="false" ht="15" hidden="false" customHeight="false" outlineLevel="0" collapsed="false">
      <c r="A1127" s="5" t="n">
        <v>44955</v>
      </c>
      <c r="B1127" s="6" t="n">
        <v>1646.29684132087</v>
      </c>
      <c r="C1127" s="7" t="n">
        <v>13.60974846</v>
      </c>
      <c r="D1127" s="0" t="n">
        <f aca="false">INT((ROW()-3)/30)</f>
        <v>37</v>
      </c>
      <c r="E1127" s="0" t="n">
        <f aca="false">2+30*D1127</f>
        <v>1112</v>
      </c>
      <c r="F1127" s="8" t="n">
        <f aca="false">INDEX($F:$F,$E1127)*(2*B1127/INDEX($B:$B,$E1127)-C1127/INDEX($C:$C,$E1127))</f>
        <v>225.583378614836</v>
      </c>
      <c r="G1127" s="9" t="n">
        <f aca="false">B1127/B1126-1</f>
        <v>0.0484715480399029</v>
      </c>
      <c r="H1127" s="9" t="n">
        <f aca="false">F1127/F1126-1</f>
        <v>0.0165554962918437</v>
      </c>
      <c r="I1127" s="9" t="n">
        <f aca="false">LN(B1127/B1126)</f>
        <v>0.0473334351212697</v>
      </c>
      <c r="J1127" s="9" t="n">
        <f aca="false">LN(F1127/F1126)</f>
        <v>0.0164199480626301</v>
      </c>
      <c r="K1127" s="9" t="n">
        <f aca="false">F1127/F1120-1</f>
        <v>0.00736692775022663</v>
      </c>
      <c r="L1127" s="9" t="n">
        <f aca="false">F1127/F1097-1</f>
        <v>0.0998824281027524</v>
      </c>
      <c r="M1127" s="9" t="n">
        <f aca="false">B1127/B1120-1</f>
        <v>0.0110730905821177</v>
      </c>
      <c r="N1127" s="9" t="n">
        <f aca="false">B1127/B1097-1</f>
        <v>0.373535595825403</v>
      </c>
      <c r="O1127" s="8" t="n">
        <f aca="false">MAX(O1126,F1127)</f>
        <v>236.237374266143</v>
      </c>
      <c r="P1127" s="9" t="n">
        <f aca="false">F1127/O1127-1</f>
        <v>-0.0450986880649341</v>
      </c>
      <c r="Q1127" s="8" t="n">
        <f aca="false">MAX(Q1126,B1127)</f>
        <v>4811.1564628872</v>
      </c>
      <c r="R1127" s="9" t="n">
        <f aca="false">B1127/Q1127-1</f>
        <v>-0.657816815142005</v>
      </c>
      <c r="S1127" s="9" t="n">
        <f aca="false">B1127/INDEX($B:$B,$E1127)-1</f>
        <v>0.0610447809350709</v>
      </c>
      <c r="T1127" s="0" t="n">
        <f aca="false">IF(AND($A1127&gt;=CrashTest!$B$3,$A1127&lt;=CrashTest!$C$3),1,IF(AND($A1127&gt;=CrashTest!$B$4,$A1127&lt;=CrashTest!$C$4),2,IF(AND($A1127&gt;=CrashTest!$B$5,$A1127&lt;=CrashTest!$C$5),3,IF(AND($A1127&gt;=CrashTest!$B$6,$A1127&lt;=CrashTest!$C$6),4,IF(AND($A1127&gt;=CrashTest!$B$7,$A1127&lt;=CrashTest!$C$7),5,0)))))</f>
        <v>0</v>
      </c>
      <c r="U1127" s="8" t="str">
        <f aca="false">IF(T1127=0,"",IF(T1126=T1127,MAX(U1126,B1127),B1127))</f>
        <v/>
      </c>
      <c r="V1127" s="9" t="str">
        <f aca="false">IF(T1127=0,"",B1127/U1127-1)</f>
        <v/>
      </c>
      <c r="W1127" s="8" t="str">
        <f aca="false">IF(T1127=0,"",IF(T1126=T1127,MAX(W1126,F1127),F1127))</f>
        <v/>
      </c>
      <c r="X1127" s="9" t="str">
        <f aca="false">IF(T1127=0,"",F1127/W1127-1)</f>
        <v/>
      </c>
    </row>
    <row r="1128" customFormat="false" ht="15" hidden="false" customHeight="false" outlineLevel="0" collapsed="false">
      <c r="A1128" s="5" t="n">
        <v>44956</v>
      </c>
      <c r="B1128" s="6" t="n">
        <v>1565.98836440678</v>
      </c>
      <c r="C1128" s="7" t="n">
        <v>12.51797351</v>
      </c>
      <c r="D1128" s="0" t="n">
        <f aca="false">INT((ROW()-3)/30)</f>
        <v>37</v>
      </c>
      <c r="E1128" s="0" t="n">
        <f aca="false">2+30*D1128</f>
        <v>1112</v>
      </c>
      <c r="F1128" s="8" t="n">
        <f aca="false">INDEX($F:$F,$E1128)*(2*B1128/INDEX($B:$B,$E1128)-C1128/INDEX($C:$C,$E1128))</f>
        <v>222.276725837094</v>
      </c>
      <c r="G1128" s="9" t="n">
        <f aca="false">B1128/B1127-1</f>
        <v>-0.0487812859129684</v>
      </c>
      <c r="H1128" s="9" t="n">
        <f aca="false">F1128/F1127-1</f>
        <v>-0.0146582288023412</v>
      </c>
      <c r="I1128" s="9" t="n">
        <f aca="false">LN(B1128/B1127)</f>
        <v>-0.0500112596117237</v>
      </c>
      <c r="J1128" s="9" t="n">
        <f aca="false">LN(F1128/F1127)</f>
        <v>-0.0147667221570559</v>
      </c>
      <c r="K1128" s="9" t="n">
        <f aca="false">F1128/F1121-1</f>
        <v>-0.00874789929022635</v>
      </c>
      <c r="L1128" s="9" t="n">
        <f aca="false">F1128/F1098-1</f>
        <v>0.0844561417030825</v>
      </c>
      <c r="M1128" s="9" t="n">
        <f aca="false">B1128/B1121-1</f>
        <v>-0.038052606854339</v>
      </c>
      <c r="N1128" s="9" t="n">
        <f aca="false">B1128/B1098-1</f>
        <v>0.310087768593659</v>
      </c>
      <c r="O1128" s="8" t="n">
        <f aca="false">MAX(O1127,F1128)</f>
        <v>236.237374266143</v>
      </c>
      <c r="P1128" s="9" t="n">
        <f aca="false">F1128/O1128-1</f>
        <v>-0.0590958499789341</v>
      </c>
      <c r="Q1128" s="8" t="n">
        <f aca="false">MAX(Q1127,B1128)</f>
        <v>4811.1564628872</v>
      </c>
      <c r="R1128" s="9" t="n">
        <f aca="false">B1128/Q1128-1</f>
        <v>-0.674508950917173</v>
      </c>
      <c r="S1128" s="9" t="n">
        <f aca="false">B1128/INDEX($B:$B,$E1128)-1</f>
        <v>0.00928565210981436</v>
      </c>
      <c r="T1128" s="0" t="n">
        <f aca="false">IF(AND($A1128&gt;=CrashTest!$B$3,$A1128&lt;=CrashTest!$C$3),1,IF(AND($A1128&gt;=CrashTest!$B$4,$A1128&lt;=CrashTest!$C$4),2,IF(AND($A1128&gt;=CrashTest!$B$5,$A1128&lt;=CrashTest!$C$5),3,IF(AND($A1128&gt;=CrashTest!$B$6,$A1128&lt;=CrashTest!$C$6),4,IF(AND($A1128&gt;=CrashTest!$B$7,$A1128&lt;=CrashTest!$C$7),5,0)))))</f>
        <v>0</v>
      </c>
      <c r="U1128" s="8" t="str">
        <f aca="false">IF(T1128=0,"",IF(T1127=T1128,MAX(U1127,B1128),B1128))</f>
        <v/>
      </c>
      <c r="V1128" s="9" t="str">
        <f aca="false">IF(T1128=0,"",B1128/U1128-1)</f>
        <v/>
      </c>
      <c r="W1128" s="8" t="str">
        <f aca="false">IF(T1128=0,"",IF(T1127=T1128,MAX(W1127,F1128),F1128))</f>
        <v/>
      </c>
      <c r="X1128" s="9" t="str">
        <f aca="false">IF(T1128=0,"",F1128/W1128-1)</f>
        <v/>
      </c>
    </row>
    <row r="1129" customFormat="false" ht="15" hidden="false" customHeight="false" outlineLevel="0" collapsed="false">
      <c r="A1129" s="5" t="n">
        <v>44957</v>
      </c>
      <c r="B1129" s="6" t="n">
        <v>1584.82108328463</v>
      </c>
      <c r="C1129" s="7" t="n">
        <v>12.77277798</v>
      </c>
      <c r="D1129" s="0" t="n">
        <f aca="false">INT((ROW()-3)/30)</f>
        <v>37</v>
      </c>
      <c r="E1129" s="0" t="n">
        <f aca="false">2+30*D1129</f>
        <v>1112</v>
      </c>
      <c r="F1129" s="8" t="n">
        <f aca="false">INDEX($F:$F,$E1129)*(2*B1129/INDEX($B:$B,$E1129)-C1129/INDEX($C:$C,$E1129))</f>
        <v>223.07413463782</v>
      </c>
      <c r="G1129" s="9" t="n">
        <f aca="false">B1129/B1128-1</f>
        <v>0.0120260911932026</v>
      </c>
      <c r="H1129" s="9" t="n">
        <f aca="false">F1129/F1128-1</f>
        <v>0.0035874597204153</v>
      </c>
      <c r="I1129" s="9" t="n">
        <f aca="false">LN(B1129/B1128)</f>
        <v>0.0119543523443937</v>
      </c>
      <c r="J1129" s="9" t="n">
        <f aca="false">LN(F1129/F1128)</f>
        <v>0.00358104013554606</v>
      </c>
      <c r="K1129" s="9" t="n">
        <f aca="false">F1129/F1122-1</f>
        <v>0.00904062473559897</v>
      </c>
      <c r="L1129" s="9" t="n">
        <f aca="false">F1129/F1099-1</f>
        <v>0.0879069165085054</v>
      </c>
      <c r="M1129" s="9" t="n">
        <f aca="false">B1129/B1122-1</f>
        <v>0.0200026947517697</v>
      </c>
      <c r="N1129" s="9" t="n">
        <f aca="false">B1129/B1099-1</f>
        <v>0.320677721447518</v>
      </c>
      <c r="O1129" s="8" t="n">
        <f aca="false">MAX(O1128,F1129)</f>
        <v>236.237374266143</v>
      </c>
      <c r="P1129" s="9" t="n">
        <f aca="false">F1129/O1129-1</f>
        <v>-0.0557203942399619</v>
      </c>
      <c r="Q1129" s="8" t="n">
        <f aca="false">MAX(Q1128,B1129)</f>
        <v>4811.1564628872</v>
      </c>
      <c r="R1129" s="9" t="n">
        <f aca="false">B1129/Q1129-1</f>
        <v>-0.670594565878331</v>
      </c>
      <c r="S1129" s="9" t="n">
        <f aca="false">B1129/INDEX($B:$B,$E1129)-1</f>
        <v>0.0214234134020779</v>
      </c>
      <c r="T1129" s="0" t="n">
        <f aca="false">IF(AND($A1129&gt;=CrashTest!$B$3,$A1129&lt;=CrashTest!$C$3),1,IF(AND($A1129&gt;=CrashTest!$B$4,$A1129&lt;=CrashTest!$C$4),2,IF(AND($A1129&gt;=CrashTest!$B$5,$A1129&lt;=CrashTest!$C$5),3,IF(AND($A1129&gt;=CrashTest!$B$6,$A1129&lt;=CrashTest!$C$6),4,IF(AND($A1129&gt;=CrashTest!$B$7,$A1129&lt;=CrashTest!$C$7),5,0)))))</f>
        <v>0</v>
      </c>
      <c r="U1129" s="8" t="str">
        <f aca="false">IF(T1129=0,"",IF(T1128=T1129,MAX(U1128,B1129),B1129))</f>
        <v/>
      </c>
      <c r="V1129" s="9" t="str">
        <f aca="false">IF(T1129=0,"",B1129/U1129-1)</f>
        <v/>
      </c>
      <c r="W1129" s="8" t="str">
        <f aca="false">IF(T1129=0,"",IF(T1128=T1129,MAX(W1128,F1129),F1129))</f>
        <v/>
      </c>
      <c r="X1129" s="9" t="str">
        <f aca="false">IF(T1129=0,"",F1129/W1129-1)</f>
        <v/>
      </c>
    </row>
    <row r="1130" customFormat="false" ht="15" hidden="false" customHeight="false" outlineLevel="0" collapsed="false">
      <c r="A1130" s="5" t="n">
        <v>44958</v>
      </c>
      <c r="B1130" s="6" t="n">
        <v>1641.90211075395</v>
      </c>
      <c r="C1130" s="7" t="n">
        <v>13.53839531</v>
      </c>
      <c r="D1130" s="0" t="n">
        <f aca="false">INT((ROW()-3)/30)</f>
        <v>37</v>
      </c>
      <c r="E1130" s="0" t="n">
        <f aca="false">2+30*D1130</f>
        <v>1112</v>
      </c>
      <c r="F1130" s="8" t="n">
        <f aca="false">INDEX($F:$F,$E1130)*(2*B1130/INDEX($B:$B,$E1130)-C1130/INDEX($C:$C,$E1130))</f>
        <v>225.611256740324</v>
      </c>
      <c r="G1130" s="9" t="n">
        <f aca="false">B1130/B1129-1</f>
        <v>0.0360173322221435</v>
      </c>
      <c r="H1130" s="9" t="n">
        <f aca="false">F1130/F1129-1</f>
        <v>0.0113734481437</v>
      </c>
      <c r="I1130" s="9" t="n">
        <f aca="false">LN(B1130/B1129)</f>
        <v>0.0353838736415014</v>
      </c>
      <c r="J1130" s="9" t="n">
        <f aca="false">LN(F1130/F1129)</f>
        <v>0.0113092567422176</v>
      </c>
      <c r="K1130" s="9" t="n">
        <f aca="false">F1130/F1123-1</f>
        <v>0.014664597289145</v>
      </c>
      <c r="L1130" s="9" t="n">
        <f aca="false">F1130/F1100-1</f>
        <v>0.0954459759609243</v>
      </c>
      <c r="M1130" s="9" t="n">
        <f aca="false">B1130/B1123-1</f>
        <v>0.0212536831684431</v>
      </c>
      <c r="N1130" s="9" t="n">
        <f aca="false">B1130/B1100-1</f>
        <v>0.351540224753659</v>
      </c>
      <c r="O1130" s="8" t="n">
        <f aca="false">MAX(O1129,F1130)</f>
        <v>236.237374266143</v>
      </c>
      <c r="P1130" s="9" t="n">
        <f aca="false">F1130/O1130-1</f>
        <v>-0.0449806791106967</v>
      </c>
      <c r="Q1130" s="8" t="n">
        <f aca="false">MAX(Q1129,B1130)</f>
        <v>4811.1564628872</v>
      </c>
      <c r="R1130" s="9" t="n">
        <f aca="false">B1130/Q1130-1</f>
        <v>-0.658730260921792</v>
      </c>
      <c r="S1130" s="9" t="n">
        <f aca="false">B1130/INDEX($B:$B,$E1130)-1</f>
        <v>0.0582123598220563</v>
      </c>
      <c r="T1130" s="0" t="n">
        <f aca="false">IF(AND($A1130&gt;=CrashTest!$B$3,$A1130&lt;=CrashTest!$C$3),1,IF(AND($A1130&gt;=CrashTest!$B$4,$A1130&lt;=CrashTest!$C$4),2,IF(AND($A1130&gt;=CrashTest!$B$5,$A1130&lt;=CrashTest!$C$5),3,IF(AND($A1130&gt;=CrashTest!$B$6,$A1130&lt;=CrashTest!$C$6),4,IF(AND($A1130&gt;=CrashTest!$B$7,$A1130&lt;=CrashTest!$C$7),5,0)))))</f>
        <v>0</v>
      </c>
      <c r="U1130" s="8" t="str">
        <f aca="false">IF(T1130=0,"",IF(T1129=T1130,MAX(U1129,B1130),B1130))</f>
        <v/>
      </c>
      <c r="V1130" s="9" t="str">
        <f aca="false">IF(T1130=0,"",B1130/U1130-1)</f>
        <v/>
      </c>
      <c r="W1130" s="8" t="str">
        <f aca="false">IF(T1130=0,"",IF(T1129=T1130,MAX(W1129,F1130),F1130))</f>
        <v/>
      </c>
      <c r="X1130" s="9" t="str">
        <f aca="false">IF(T1130=0,"",F1130/W1130-1)</f>
        <v/>
      </c>
    </row>
    <row r="1131" customFormat="false" ht="15" hidden="false" customHeight="false" outlineLevel="0" collapsed="false">
      <c r="A1131" s="5" t="n">
        <v>44959</v>
      </c>
      <c r="B1131" s="6" t="n">
        <v>1646.33768264173</v>
      </c>
      <c r="C1131" s="7" t="n">
        <v>13.57328826</v>
      </c>
      <c r="D1131" s="0" t="n">
        <f aca="false">INT((ROW()-3)/30)</f>
        <v>37</v>
      </c>
      <c r="E1131" s="0" t="n">
        <f aca="false">2+30*D1131</f>
        <v>1112</v>
      </c>
      <c r="F1131" s="8" t="n">
        <f aca="false">INDEX($F:$F,$E1131)*(2*B1131/INDEX($B:$B,$E1131)-C1131/INDEX($C:$C,$E1131))</f>
        <v>226.250980130233</v>
      </c>
      <c r="G1131" s="9" t="n">
        <f aca="false">B1131/B1130-1</f>
        <v>0.00270148376004165</v>
      </c>
      <c r="H1131" s="9" t="n">
        <f aca="false">F1131/F1130-1</f>
        <v>0.00283551184081809</v>
      </c>
      <c r="I1131" s="9" t="n">
        <f aca="false">LN(B1131/B1130)</f>
        <v>0.00269784131132478</v>
      </c>
      <c r="J1131" s="9" t="n">
        <f aca="false">LN(F1131/F1130)</f>
        <v>0.00283149936028619</v>
      </c>
      <c r="K1131" s="9" t="n">
        <f aca="false">F1131/F1124-1</f>
        <v>0.0120590282354467</v>
      </c>
      <c r="L1131" s="9" t="n">
        <f aca="false">F1131/F1101-1</f>
        <v>0.101171833767604</v>
      </c>
      <c r="M1131" s="9" t="n">
        <f aca="false">B1131/B1124-1</f>
        <v>0.0277181139498017</v>
      </c>
      <c r="N1131" s="9" t="n">
        <f aca="false">B1131/B1101-1</f>
        <v>0.355874472838966</v>
      </c>
      <c r="O1131" s="8" t="n">
        <f aca="false">MAX(O1130,F1131)</f>
        <v>236.237374266143</v>
      </c>
      <c r="P1131" s="9" t="n">
        <f aca="false">F1131/O1131-1</f>
        <v>-0.0422727105181051</v>
      </c>
      <c r="Q1131" s="8" t="n">
        <f aca="false">MAX(Q1130,B1131)</f>
        <v>4811.1564628872</v>
      </c>
      <c r="R1131" s="9" t="n">
        <f aca="false">B1131/Q1131-1</f>
        <v>-0.657808326263878</v>
      </c>
      <c r="S1131" s="9" t="n">
        <f aca="false">B1131/INDEX($B:$B,$E1131)-1</f>
        <v>0.061071103326791</v>
      </c>
      <c r="T1131" s="0" t="n">
        <f aca="false">IF(AND($A1131&gt;=CrashTest!$B$3,$A1131&lt;=CrashTest!$C$3),1,IF(AND($A1131&gt;=CrashTest!$B$4,$A1131&lt;=CrashTest!$C$4),2,IF(AND($A1131&gt;=CrashTest!$B$5,$A1131&lt;=CrashTest!$C$5),3,IF(AND($A1131&gt;=CrashTest!$B$6,$A1131&lt;=CrashTest!$C$6),4,IF(AND($A1131&gt;=CrashTest!$B$7,$A1131&lt;=CrashTest!$C$7),5,0)))))</f>
        <v>0</v>
      </c>
      <c r="U1131" s="8" t="str">
        <f aca="false">IF(T1131=0,"",IF(T1130=T1131,MAX(U1130,B1131),B1131))</f>
        <v/>
      </c>
      <c r="V1131" s="9" t="str">
        <f aca="false">IF(T1131=0,"",B1131/U1131-1)</f>
        <v/>
      </c>
      <c r="W1131" s="8" t="str">
        <f aca="false">IF(T1131=0,"",IF(T1130=T1131,MAX(W1130,F1131),F1131))</f>
        <v/>
      </c>
      <c r="X1131" s="9" t="str">
        <f aca="false">IF(T1131=0,"",F1131/W1131-1)</f>
        <v/>
      </c>
    </row>
    <row r="1132" customFormat="false" ht="15" hidden="false" customHeight="false" outlineLevel="0" collapsed="false">
      <c r="A1132" s="5" t="n">
        <v>44960</v>
      </c>
      <c r="B1132" s="6" t="n">
        <v>1665.60525014611</v>
      </c>
      <c r="C1132" s="7" t="n">
        <v>13.82053514</v>
      </c>
      <c r="D1132" s="0" t="n">
        <f aca="false">INT((ROW()-3)/30)</f>
        <v>37</v>
      </c>
      <c r="E1132" s="0" t="n">
        <f aca="false">2+30*D1132</f>
        <v>1112</v>
      </c>
      <c r="F1132" s="8" t="n">
        <f aca="false">INDEX($F:$F,$E1132)*(2*B1132/INDEX($B:$B,$E1132)-C1132/INDEX($C:$C,$E1132))</f>
        <v>227.308609954567</v>
      </c>
      <c r="G1132" s="9" t="n">
        <f aca="false">B1132/B1131-1</f>
        <v>0.0117032901011309</v>
      </c>
      <c r="H1132" s="9" t="n">
        <f aca="false">F1132/F1131-1</f>
        <v>0.00467458670775556</v>
      </c>
      <c r="I1132" s="9" t="n">
        <f aca="false">LN(B1132/B1131)</f>
        <v>0.0116353362765408</v>
      </c>
      <c r="J1132" s="9" t="n">
        <f aca="false">LN(F1132/F1131)</f>
        <v>0.00466369475769822</v>
      </c>
      <c r="K1132" s="9" t="n">
        <f aca="false">F1132/F1125-1</f>
        <v>0.0180687641835446</v>
      </c>
      <c r="L1132" s="9" t="n">
        <f aca="false">F1132/F1102-1</f>
        <v>0.0945552583160327</v>
      </c>
      <c r="M1132" s="9" t="n">
        <f aca="false">B1132/B1125-1</f>
        <v>0.0422936121640125</v>
      </c>
      <c r="N1132" s="9" t="n">
        <f aca="false">B1132/B1102-1</f>
        <v>0.326201065930468</v>
      </c>
      <c r="O1132" s="8" t="n">
        <f aca="false">MAX(O1131,F1132)</f>
        <v>236.237374266143</v>
      </c>
      <c r="P1132" s="9" t="n">
        <f aca="false">F1132/O1132-1</f>
        <v>-0.0377957312610383</v>
      </c>
      <c r="Q1132" s="8" t="n">
        <f aca="false">MAX(Q1131,B1132)</f>
        <v>4811.1564628872</v>
      </c>
      <c r="R1132" s="9" t="n">
        <f aca="false">B1132/Q1132-1</f>
        <v>-0.653803557835953</v>
      </c>
      <c r="S1132" s="9" t="n">
        <f aca="false">B1132/INDEX($B:$B,$E1132)-1</f>
        <v>0.0734891262669517</v>
      </c>
      <c r="T1132" s="0" t="n">
        <f aca="false">IF(AND($A1132&gt;=CrashTest!$B$3,$A1132&lt;=CrashTest!$C$3),1,IF(AND($A1132&gt;=CrashTest!$B$4,$A1132&lt;=CrashTest!$C$4),2,IF(AND($A1132&gt;=CrashTest!$B$5,$A1132&lt;=CrashTest!$C$5),3,IF(AND($A1132&gt;=CrashTest!$B$6,$A1132&lt;=CrashTest!$C$6),4,IF(AND($A1132&gt;=CrashTest!$B$7,$A1132&lt;=CrashTest!$C$7),5,0)))))</f>
        <v>0</v>
      </c>
      <c r="U1132" s="8" t="str">
        <f aca="false">IF(T1132=0,"",IF(T1131=T1132,MAX(U1131,B1132),B1132))</f>
        <v/>
      </c>
      <c r="V1132" s="9" t="str">
        <f aca="false">IF(T1132=0,"",B1132/U1132-1)</f>
        <v/>
      </c>
      <c r="W1132" s="8" t="str">
        <f aca="false">IF(T1132=0,"",IF(T1131=T1132,MAX(W1131,F1132),F1132))</f>
        <v/>
      </c>
      <c r="X1132" s="9" t="str">
        <f aca="false">IF(T1132=0,"",F1132/W1132-1)</f>
        <v/>
      </c>
    </row>
    <row r="1133" customFormat="false" ht="15" hidden="false" customHeight="false" outlineLevel="0" collapsed="false">
      <c r="A1133" s="5" t="n">
        <v>44961</v>
      </c>
      <c r="B1133" s="6" t="n">
        <v>1671.04695207481</v>
      </c>
      <c r="C1133" s="7" t="n">
        <v>13.81625016</v>
      </c>
      <c r="D1133" s="0" t="n">
        <f aca="false">INT((ROW()-3)/30)</f>
        <v>37</v>
      </c>
      <c r="E1133" s="0" t="n">
        <f aca="false">2+30*D1133</f>
        <v>1112</v>
      </c>
      <c r="F1133" s="8" t="n">
        <f aca="false">INDEX($F:$F,$E1133)*(2*B1133/INDEX($B:$B,$E1133)-C1133/INDEX($C:$C,$E1133))</f>
        <v>228.940657790586</v>
      </c>
      <c r="G1133" s="9" t="n">
        <f aca="false">B1133/B1132-1</f>
        <v>0.00326710181072176</v>
      </c>
      <c r="H1133" s="9" t="n">
        <f aca="false">F1133/F1132-1</f>
        <v>0.00717987689223776</v>
      </c>
      <c r="I1133" s="9" t="n">
        <f aca="false">LN(B1133/B1132)</f>
        <v>0.00326177642949028</v>
      </c>
      <c r="J1133" s="9" t="n">
        <f aca="false">LN(F1133/F1132)</f>
        <v>0.0071542242913013</v>
      </c>
      <c r="K1133" s="9" t="n">
        <f aca="false">F1133/F1126-1</f>
        <v>0.0316845391302476</v>
      </c>
      <c r="L1133" s="9" t="n">
        <f aca="false">F1133/F1103-1</f>
        <v>0.105305176130158</v>
      </c>
      <c r="M1133" s="9" t="n">
        <f aca="false">B1133/B1126-1</f>
        <v>0.0642340680697184</v>
      </c>
      <c r="N1133" s="9" t="n">
        <f aca="false">B1133/B1103-1</f>
        <v>0.336679188534689</v>
      </c>
      <c r="O1133" s="8" t="n">
        <f aca="false">MAX(O1132,F1133)</f>
        <v>236.237374266143</v>
      </c>
      <c r="P1133" s="9" t="n">
        <f aca="false">F1133/O1133-1</f>
        <v>-0.030887223066307</v>
      </c>
      <c r="Q1133" s="8" t="n">
        <f aca="false">MAX(Q1132,B1133)</f>
        <v>4811.1564628872</v>
      </c>
      <c r="R1133" s="9" t="n">
        <f aca="false">B1133/Q1133-1</f>
        <v>-0.652672498812893</v>
      </c>
      <c r="S1133" s="9" t="n">
        <f aca="false">B1133/INDEX($B:$B,$E1133)-1</f>
        <v>0.0769963245351686</v>
      </c>
      <c r="T1133" s="0" t="n">
        <f aca="false">IF(AND($A1133&gt;=CrashTest!$B$3,$A1133&lt;=CrashTest!$C$3),1,IF(AND($A1133&gt;=CrashTest!$B$4,$A1133&lt;=CrashTest!$C$4),2,IF(AND($A1133&gt;=CrashTest!$B$5,$A1133&lt;=CrashTest!$C$5),3,IF(AND($A1133&gt;=CrashTest!$B$6,$A1133&lt;=CrashTest!$C$6),4,IF(AND($A1133&gt;=CrashTest!$B$7,$A1133&lt;=CrashTest!$C$7),5,0)))))</f>
        <v>0</v>
      </c>
      <c r="U1133" s="8" t="str">
        <f aca="false">IF(T1133=0,"",IF(T1132=T1133,MAX(U1132,B1133),B1133))</f>
        <v/>
      </c>
      <c r="V1133" s="9" t="str">
        <f aca="false">IF(T1133=0,"",B1133/U1133-1)</f>
        <v/>
      </c>
      <c r="W1133" s="8" t="str">
        <f aca="false">IF(T1133=0,"",IF(T1132=T1133,MAX(W1132,F1133),F1133))</f>
        <v/>
      </c>
      <c r="X1133" s="9" t="str">
        <f aca="false">IF(T1133=0,"",F1133/W1133-1)</f>
        <v/>
      </c>
    </row>
    <row r="1134" customFormat="false" ht="15" hidden="false" customHeight="false" outlineLevel="0" collapsed="false">
      <c r="A1134" s="5" t="n">
        <v>44962</v>
      </c>
      <c r="B1134" s="6" t="n">
        <v>1631.12114172998</v>
      </c>
      <c r="C1134" s="7" t="n">
        <v>13.30175596</v>
      </c>
      <c r="D1134" s="0" t="n">
        <f aca="false">INT((ROW()-3)/30)</f>
        <v>37</v>
      </c>
      <c r="E1134" s="0" t="n">
        <f aca="false">2+30*D1134</f>
        <v>1112</v>
      </c>
      <c r="F1134" s="8" t="n">
        <f aca="false">INDEX($F:$F,$E1134)*(2*B1134/INDEX($B:$B,$E1134)-C1134/INDEX($C:$C,$E1134))</f>
        <v>226.787828965505</v>
      </c>
      <c r="G1134" s="9" t="n">
        <f aca="false">B1134/B1133-1</f>
        <v>-0.0238926921205039</v>
      </c>
      <c r="H1134" s="9" t="n">
        <f aca="false">F1134/F1133-1</f>
        <v>-0.00940343600764415</v>
      </c>
      <c r="I1134" s="9" t="n">
        <f aca="false">LN(B1134/B1133)</f>
        <v>-0.0241827520148844</v>
      </c>
      <c r="J1134" s="9" t="n">
        <f aca="false">LN(F1134/F1133)</f>
        <v>-0.00944792744661799</v>
      </c>
      <c r="K1134" s="9" t="n">
        <f aca="false">F1134/F1127-1</f>
        <v>0.00533926904572901</v>
      </c>
      <c r="L1134" s="9" t="n">
        <f aca="false">F1134/F1104-1</f>
        <v>0.086372822735832</v>
      </c>
      <c r="M1134" s="9" t="n">
        <f aca="false">B1134/B1127-1</f>
        <v>-0.00921808218906262</v>
      </c>
      <c r="N1134" s="9" t="n">
        <f aca="false">B1134/B1104-1</f>
        <v>0.285103996398996</v>
      </c>
      <c r="O1134" s="8" t="n">
        <f aca="false">MAX(O1133,F1134)</f>
        <v>236.237374266143</v>
      </c>
      <c r="P1134" s="9" t="n">
        <f aca="false">F1134/O1134-1</f>
        <v>-0.0400002130483933</v>
      </c>
      <c r="Q1134" s="8" t="n">
        <f aca="false">MAX(Q1133,B1134)</f>
        <v>4811.1564628872</v>
      </c>
      <c r="R1134" s="9" t="n">
        <f aca="false">B1134/Q1134-1</f>
        <v>-0.660971087863741</v>
      </c>
      <c r="S1134" s="9" t="n">
        <f aca="false">B1134/INDEX($B:$B,$E1134)-1</f>
        <v>0.0512639829381354</v>
      </c>
      <c r="T1134" s="0" t="n">
        <f aca="false">IF(AND($A1134&gt;=CrashTest!$B$3,$A1134&lt;=CrashTest!$C$3),1,IF(AND($A1134&gt;=CrashTest!$B$4,$A1134&lt;=CrashTest!$C$4),2,IF(AND($A1134&gt;=CrashTest!$B$5,$A1134&lt;=CrashTest!$C$5),3,IF(AND($A1134&gt;=CrashTest!$B$6,$A1134&lt;=CrashTest!$C$6),4,IF(AND($A1134&gt;=CrashTest!$B$7,$A1134&lt;=CrashTest!$C$7),5,0)))))</f>
        <v>0</v>
      </c>
      <c r="U1134" s="8" t="str">
        <f aca="false">IF(T1134=0,"",IF(T1133=T1134,MAX(U1133,B1134),B1134))</f>
        <v/>
      </c>
      <c r="V1134" s="9" t="str">
        <f aca="false">IF(T1134=0,"",B1134/U1134-1)</f>
        <v/>
      </c>
      <c r="W1134" s="8" t="str">
        <f aca="false">IF(T1134=0,"",IF(T1133=T1134,MAX(W1133,F1134),F1134))</f>
        <v/>
      </c>
      <c r="X1134" s="9" t="str">
        <f aca="false">IF(T1134=0,"",F1134/W1134-1)</f>
        <v/>
      </c>
    </row>
    <row r="1135" customFormat="false" ht="15" hidden="false" customHeight="false" outlineLevel="0" collapsed="false">
      <c r="A1135" s="5" t="n">
        <v>44963</v>
      </c>
      <c r="B1135" s="6" t="n">
        <v>1614.27482232613</v>
      </c>
      <c r="C1135" s="7" t="n">
        <v>13.09273516</v>
      </c>
      <c r="D1135" s="0" t="n">
        <f aca="false">INT((ROW()-3)/30)</f>
        <v>37</v>
      </c>
      <c r="E1135" s="0" t="n">
        <f aca="false">2+30*D1135</f>
        <v>1112</v>
      </c>
      <c r="F1135" s="8" t="n">
        <f aca="false">INDEX($F:$F,$E1135)*(2*B1135/INDEX($B:$B,$E1135)-C1135/INDEX($C:$C,$E1135))</f>
        <v>225.734367872095</v>
      </c>
      <c r="G1135" s="9" t="n">
        <f aca="false">B1135/B1134-1</f>
        <v>-0.0103280614620583</v>
      </c>
      <c r="H1135" s="9" t="n">
        <f aca="false">F1135/F1134-1</f>
        <v>-0.00464513946015033</v>
      </c>
      <c r="I1135" s="9" t="n">
        <f aca="false">LN(B1135/B1134)</f>
        <v>-0.0103817659846005</v>
      </c>
      <c r="J1135" s="9" t="n">
        <f aca="false">LN(F1135/F1134)</f>
        <v>-0.00465596164716965</v>
      </c>
      <c r="K1135" s="9" t="n">
        <f aca="false">F1135/F1128-1</f>
        <v>0.0155555738999644</v>
      </c>
      <c r="L1135" s="9" t="n">
        <f aca="false">F1135/F1105-1</f>
        <v>0.0847325497110836</v>
      </c>
      <c r="M1135" s="9" t="n">
        <f aca="false">B1135/B1128-1</f>
        <v>0.0308344934208</v>
      </c>
      <c r="N1135" s="9" t="n">
        <f aca="false">B1135/B1105-1</f>
        <v>0.277617335300289</v>
      </c>
      <c r="O1135" s="8" t="n">
        <f aca="false">MAX(O1134,F1135)</f>
        <v>236.237374266143</v>
      </c>
      <c r="P1135" s="9" t="n">
        <f aca="false">F1135/O1135-1</f>
        <v>-0.0444595459404981</v>
      </c>
      <c r="Q1135" s="8" t="n">
        <f aca="false">MAX(Q1134,B1135)</f>
        <v>4811.1564628872</v>
      </c>
      <c r="R1135" s="9" t="n">
        <f aca="false">B1135/Q1135-1</f>
        <v>-0.664472599305699</v>
      </c>
      <c r="S1135" s="9" t="n">
        <f aca="false">B1135/INDEX($B:$B,$E1135)-1</f>
        <v>0.0404064639095021</v>
      </c>
      <c r="T1135" s="0" t="n">
        <f aca="false">IF(AND($A1135&gt;=CrashTest!$B$3,$A1135&lt;=CrashTest!$C$3),1,IF(AND($A1135&gt;=CrashTest!$B$4,$A1135&lt;=CrashTest!$C$4),2,IF(AND($A1135&gt;=CrashTest!$B$5,$A1135&lt;=CrashTest!$C$5),3,IF(AND($A1135&gt;=CrashTest!$B$6,$A1135&lt;=CrashTest!$C$6),4,IF(AND($A1135&gt;=CrashTest!$B$7,$A1135&lt;=CrashTest!$C$7),5,0)))))</f>
        <v>0</v>
      </c>
      <c r="U1135" s="8" t="str">
        <f aca="false">IF(T1135=0,"",IF(T1134=T1135,MAX(U1134,B1135),B1135))</f>
        <v/>
      </c>
      <c r="V1135" s="9" t="str">
        <f aca="false">IF(T1135=0,"",B1135/U1135-1)</f>
        <v/>
      </c>
      <c r="W1135" s="8" t="str">
        <f aca="false">IF(T1135=0,"",IF(T1134=T1135,MAX(W1134,F1135),F1135))</f>
        <v/>
      </c>
      <c r="X1135" s="9" t="str">
        <f aca="false">IF(T1135=0,"",F1135/W1135-1)</f>
        <v/>
      </c>
    </row>
    <row r="1136" customFormat="false" ht="15" hidden="false" customHeight="false" outlineLevel="0" collapsed="false">
      <c r="A1136" s="5" t="n">
        <v>44964</v>
      </c>
      <c r="B1136" s="6" t="n">
        <v>1672.72231092928</v>
      </c>
      <c r="C1136" s="7" t="n">
        <v>13.81056784</v>
      </c>
      <c r="D1136" s="0" t="n">
        <f aca="false">INT((ROW()-3)/30)</f>
        <v>37</v>
      </c>
      <c r="E1136" s="0" t="n">
        <f aca="false">2+30*D1136</f>
        <v>1112</v>
      </c>
      <c r="F1136" s="8" t="n">
        <f aca="false">INDEX($F:$F,$E1136)*(2*B1136/INDEX($B:$B,$E1136)-C1136/INDEX($C:$C,$E1136))</f>
        <v>229.521616349572</v>
      </c>
      <c r="G1136" s="9" t="n">
        <f aca="false">B1136/B1135-1</f>
        <v>0.0362066531638823</v>
      </c>
      <c r="H1136" s="9" t="n">
        <f aca="false">F1136/F1135-1</f>
        <v>0.016777456233968</v>
      </c>
      <c r="I1136" s="9" t="n">
        <f aca="false">LN(B1136/B1135)</f>
        <v>0.0355665961112736</v>
      </c>
      <c r="J1136" s="9" t="n">
        <f aca="false">LN(F1136/F1135)</f>
        <v>0.0166382693589335</v>
      </c>
      <c r="K1136" s="9" t="n">
        <f aca="false">F1136/F1129-1</f>
        <v>0.0289028655080035</v>
      </c>
      <c r="L1136" s="9" t="n">
        <f aca="false">F1136/F1106-1</f>
        <v>0.0996552433891185</v>
      </c>
      <c r="M1136" s="9" t="n">
        <f aca="false">B1136/B1129-1</f>
        <v>0.0554644486824152</v>
      </c>
      <c r="N1136" s="9" t="n">
        <f aca="false">B1136/B1106-1</f>
        <v>0.302094185157023</v>
      </c>
      <c r="O1136" s="8" t="n">
        <f aca="false">MAX(O1135,F1136)</f>
        <v>236.237374266143</v>
      </c>
      <c r="P1136" s="9" t="n">
        <f aca="false">F1136/O1136-1</f>
        <v>-0.028428007792729</v>
      </c>
      <c r="Q1136" s="8" t="n">
        <f aca="false">MAX(Q1135,B1136)</f>
        <v>4811.1564628872</v>
      </c>
      <c r="R1136" s="9" t="n">
        <f aca="false">B1136/Q1136-1</f>
        <v>-0.652324275081781</v>
      </c>
      <c r="S1136" s="9" t="n">
        <f aca="false">B1136/INDEX($B:$B,$E1136)-1</f>
        <v>0.0780760998977348</v>
      </c>
      <c r="T1136" s="0" t="n">
        <f aca="false">IF(AND($A1136&gt;=CrashTest!$B$3,$A1136&lt;=CrashTest!$C$3),1,IF(AND($A1136&gt;=CrashTest!$B$4,$A1136&lt;=CrashTest!$C$4),2,IF(AND($A1136&gt;=CrashTest!$B$5,$A1136&lt;=CrashTest!$C$5),3,IF(AND($A1136&gt;=CrashTest!$B$6,$A1136&lt;=CrashTest!$C$6),4,IF(AND($A1136&gt;=CrashTest!$B$7,$A1136&lt;=CrashTest!$C$7),5,0)))))</f>
        <v>0</v>
      </c>
      <c r="U1136" s="8" t="str">
        <f aca="false">IF(T1136=0,"",IF(T1135=T1136,MAX(U1135,B1136),B1136))</f>
        <v/>
      </c>
      <c r="V1136" s="9" t="str">
        <f aca="false">IF(T1136=0,"",B1136/U1136-1)</f>
        <v/>
      </c>
      <c r="W1136" s="8" t="str">
        <f aca="false">IF(T1136=0,"",IF(T1135=T1136,MAX(W1135,F1136),F1136))</f>
        <v/>
      </c>
      <c r="X1136" s="9" t="str">
        <f aca="false">IF(T1136=0,"",F1136/W1136-1)</f>
        <v/>
      </c>
    </row>
    <row r="1137" customFormat="false" ht="15" hidden="false" customHeight="false" outlineLevel="0" collapsed="false">
      <c r="A1137" s="5" t="n">
        <v>44965</v>
      </c>
      <c r="B1137" s="6" t="n">
        <v>1650.23299795441</v>
      </c>
      <c r="C1137" s="7" t="n">
        <v>13.49276421</v>
      </c>
      <c r="D1137" s="0" t="n">
        <f aca="false">INT((ROW()-3)/30)</f>
        <v>37</v>
      </c>
      <c r="E1137" s="0" t="n">
        <f aca="false">2+30*D1137</f>
        <v>1112</v>
      </c>
      <c r="F1137" s="8" t="n">
        <f aca="false">INDEX($F:$F,$E1137)*(2*B1137/INDEX($B:$B,$E1137)-C1137/INDEX($C:$C,$E1137))</f>
        <v>228.812716194161</v>
      </c>
      <c r="G1137" s="9" t="n">
        <f aca="false">B1137/B1136-1</f>
        <v>-0.0134447378551291</v>
      </c>
      <c r="H1137" s="9" t="n">
        <f aca="false">F1137/F1136-1</f>
        <v>-0.00308859865439082</v>
      </c>
      <c r="I1137" s="9" t="n">
        <f aca="false">LN(B1137/B1136)</f>
        <v>-0.0135359366952598</v>
      </c>
      <c r="J1137" s="9" t="n">
        <f aca="false">LN(F1137/F1136)</f>
        <v>-0.00309337821919024</v>
      </c>
      <c r="K1137" s="9" t="n">
        <f aca="false">F1137/F1130-1</f>
        <v>0.0141901583284965</v>
      </c>
      <c r="L1137" s="9" t="n">
        <f aca="false">F1137/F1107-1</f>
        <v>0.0721874861044412</v>
      </c>
      <c r="M1137" s="9" t="n">
        <f aca="false">B1137/B1130-1</f>
        <v>0.00507392441114196</v>
      </c>
      <c r="N1137" s="9" t="n">
        <f aca="false">B1137/B1107-1</f>
        <v>0.249588136530503</v>
      </c>
      <c r="O1137" s="8" t="n">
        <f aca="false">MAX(O1136,F1137)</f>
        <v>236.237374266143</v>
      </c>
      <c r="P1137" s="9" t="n">
        <f aca="false">F1137/O1137-1</f>
        <v>-0.0314288037405042</v>
      </c>
      <c r="Q1137" s="8" t="n">
        <f aca="false">MAX(Q1136,B1137)</f>
        <v>4811.1564628872</v>
      </c>
      <c r="R1137" s="9" t="n">
        <f aca="false">B1137/Q1137-1</f>
        <v>-0.656998684061899</v>
      </c>
      <c r="S1137" s="9" t="n">
        <f aca="false">B1137/INDEX($B:$B,$E1137)-1</f>
        <v>0.0635816493467296</v>
      </c>
      <c r="T1137" s="0" t="n">
        <f aca="false">IF(AND($A1137&gt;=CrashTest!$B$3,$A1137&lt;=CrashTest!$C$3),1,IF(AND($A1137&gt;=CrashTest!$B$4,$A1137&lt;=CrashTest!$C$4),2,IF(AND($A1137&gt;=CrashTest!$B$5,$A1137&lt;=CrashTest!$C$5),3,IF(AND($A1137&gt;=CrashTest!$B$6,$A1137&lt;=CrashTest!$C$6),4,IF(AND($A1137&gt;=CrashTest!$B$7,$A1137&lt;=CrashTest!$C$7),5,0)))))</f>
        <v>0</v>
      </c>
      <c r="U1137" s="8" t="str">
        <f aca="false">IF(T1137=0,"",IF(T1136=T1137,MAX(U1136,B1137),B1137))</f>
        <v/>
      </c>
      <c r="V1137" s="9" t="str">
        <f aca="false">IF(T1137=0,"",B1137/U1137-1)</f>
        <v/>
      </c>
      <c r="W1137" s="8" t="str">
        <f aca="false">IF(T1137=0,"",IF(T1136=T1137,MAX(W1136,F1137),F1137))</f>
        <v/>
      </c>
      <c r="X1137" s="9" t="str">
        <f aca="false">IF(T1137=0,"",F1137/W1137-1)</f>
        <v/>
      </c>
    </row>
    <row r="1138" customFormat="false" ht="15" hidden="false" customHeight="false" outlineLevel="0" collapsed="false">
      <c r="A1138" s="5" t="n">
        <v>44966</v>
      </c>
      <c r="B1138" s="6" t="n">
        <v>1545.6244585038</v>
      </c>
      <c r="C1138" s="7" t="n">
        <v>12.23898333</v>
      </c>
      <c r="D1138" s="0" t="n">
        <f aca="false">INT((ROW()-3)/30)</f>
        <v>37</v>
      </c>
      <c r="E1138" s="0" t="n">
        <f aca="false">2+30*D1138</f>
        <v>1112</v>
      </c>
      <c r="F1138" s="8" t="n">
        <f aca="false">INDEX($F:$F,$E1138)*(2*B1138/INDEX($B:$B,$E1138)-C1138/INDEX($C:$C,$E1138))</f>
        <v>221.476891221235</v>
      </c>
      <c r="G1138" s="9" t="n">
        <f aca="false">B1138/B1137-1</f>
        <v>-0.0633901634376964</v>
      </c>
      <c r="H1138" s="9" t="n">
        <f aca="false">F1138/F1137-1</f>
        <v>-0.0320603902394189</v>
      </c>
      <c r="I1138" s="9" t="n">
        <f aca="false">LN(B1138/B1137)</f>
        <v>-0.065488479872403</v>
      </c>
      <c r="J1138" s="9" t="n">
        <f aca="false">LN(F1138/F1137)</f>
        <v>-0.0325855802626555</v>
      </c>
      <c r="K1138" s="9" t="n">
        <f aca="false">F1138/F1131-1</f>
        <v>-0.0211008540438185</v>
      </c>
      <c r="L1138" s="9" t="n">
        <f aca="false">F1138/F1108-1</f>
        <v>0.0292444203545728</v>
      </c>
      <c r="M1138" s="9" t="n">
        <f aca="false">B1138/B1131-1</f>
        <v>-0.0611740988497114</v>
      </c>
      <c r="N1138" s="9" t="n">
        <f aca="false">B1138/B1108-1</f>
        <v>0.157202153558473</v>
      </c>
      <c r="O1138" s="8" t="n">
        <f aca="false">MAX(O1137,F1138)</f>
        <v>236.237374266143</v>
      </c>
      <c r="P1138" s="9" t="n">
        <f aca="false">F1138/O1138-1</f>
        <v>-0.0624815742672444</v>
      </c>
      <c r="Q1138" s="8" t="n">
        <f aca="false">MAX(Q1137,B1138)</f>
        <v>4811.1564628872</v>
      </c>
      <c r="R1138" s="9" t="n">
        <f aca="false">B1138/Q1138-1</f>
        <v>-0.67874159353856</v>
      </c>
      <c r="S1138" s="9" t="n">
        <f aca="false">B1138/INDEX($B:$B,$E1138)-1</f>
        <v>-0.0038389652346944</v>
      </c>
      <c r="T1138" s="0" t="n">
        <f aca="false">IF(AND($A1138&gt;=CrashTest!$B$3,$A1138&lt;=CrashTest!$C$3),1,IF(AND($A1138&gt;=CrashTest!$B$4,$A1138&lt;=CrashTest!$C$4),2,IF(AND($A1138&gt;=CrashTest!$B$5,$A1138&lt;=CrashTest!$C$5),3,IF(AND($A1138&gt;=CrashTest!$B$6,$A1138&lt;=CrashTest!$C$6),4,IF(AND($A1138&gt;=CrashTest!$B$7,$A1138&lt;=CrashTest!$C$7),5,0)))))</f>
        <v>0</v>
      </c>
      <c r="U1138" s="8" t="str">
        <f aca="false">IF(T1138=0,"",IF(T1137=T1138,MAX(U1137,B1138),B1138))</f>
        <v/>
      </c>
      <c r="V1138" s="9" t="str">
        <f aca="false">IF(T1138=0,"",B1138/U1138-1)</f>
        <v/>
      </c>
      <c r="W1138" s="8" t="str">
        <f aca="false">IF(T1138=0,"",IF(T1137=T1138,MAX(W1137,F1138),F1138))</f>
        <v/>
      </c>
      <c r="X1138" s="9" t="str">
        <f aca="false">IF(T1138=0,"",F1138/W1138-1)</f>
        <v/>
      </c>
    </row>
    <row r="1139" customFormat="false" ht="15" hidden="false" customHeight="false" outlineLevel="0" collapsed="false">
      <c r="A1139" s="5" t="n">
        <v>44967</v>
      </c>
      <c r="B1139" s="6" t="n">
        <v>1514.2499868498</v>
      </c>
      <c r="C1139" s="7" t="n">
        <v>11.89150091</v>
      </c>
      <c r="D1139" s="0" t="n">
        <f aca="false">INT((ROW()-3)/30)</f>
        <v>37</v>
      </c>
      <c r="E1139" s="0" t="n">
        <f aca="false">2+30*D1139</f>
        <v>1112</v>
      </c>
      <c r="F1139" s="8" t="n">
        <f aca="false">INDEX($F:$F,$E1139)*(2*B1139/INDEX($B:$B,$E1139)-C1139/INDEX($C:$C,$E1139))</f>
        <v>218.762999259043</v>
      </c>
      <c r="G1139" s="9" t="n">
        <f aca="false">B1139/B1138-1</f>
        <v>-0.0202988969806878</v>
      </c>
      <c r="H1139" s="9" t="n">
        <f aca="false">F1139/F1138-1</f>
        <v>-0.0122536123169625</v>
      </c>
      <c r="I1139" s="9" t="n">
        <f aca="false">LN(B1139/B1138)</f>
        <v>-0.0205077507576083</v>
      </c>
      <c r="J1139" s="9" t="n">
        <f aca="false">LN(F1139/F1138)</f>
        <v>-0.0123293068139656</v>
      </c>
      <c r="K1139" s="9" t="n">
        <f aca="false">F1139/F1132-1</f>
        <v>-0.0375947514580794</v>
      </c>
      <c r="L1139" s="9" t="n">
        <f aca="false">F1139/F1109-1</f>
        <v>0.0153292428741405</v>
      </c>
      <c r="M1139" s="9" t="n">
        <f aca="false">B1139/B1132-1</f>
        <v>-0.090871029184756</v>
      </c>
      <c r="N1139" s="9" t="n">
        <f aca="false">B1139/B1109-1</f>
        <v>0.0968739755411812</v>
      </c>
      <c r="O1139" s="8" t="n">
        <f aca="false">MAX(O1138,F1139)</f>
        <v>236.237374266143</v>
      </c>
      <c r="P1139" s="9" t="n">
        <f aca="false">F1139/O1139-1</f>
        <v>-0.0739695615961826</v>
      </c>
      <c r="Q1139" s="8" t="n">
        <f aca="false">MAX(Q1138,B1139)</f>
        <v>4811.1564628872</v>
      </c>
      <c r="R1139" s="9" t="n">
        <f aca="false">B1139/Q1139-1</f>
        <v>-0.685262784835501</v>
      </c>
      <c r="S1139" s="9" t="n">
        <f aca="false">B1139/INDEX($B:$B,$E1139)-1</f>
        <v>-0.0240599354555706</v>
      </c>
      <c r="T1139" s="0" t="n">
        <f aca="false">IF(AND($A1139&gt;=CrashTest!$B$3,$A1139&lt;=CrashTest!$C$3),1,IF(AND($A1139&gt;=CrashTest!$B$4,$A1139&lt;=CrashTest!$C$4),2,IF(AND($A1139&gt;=CrashTest!$B$5,$A1139&lt;=CrashTest!$C$5),3,IF(AND($A1139&gt;=CrashTest!$B$6,$A1139&lt;=CrashTest!$C$6),4,IF(AND($A1139&gt;=CrashTest!$B$7,$A1139&lt;=CrashTest!$C$7),5,0)))))</f>
        <v>0</v>
      </c>
      <c r="U1139" s="8" t="str">
        <f aca="false">IF(T1139=0,"",IF(T1138=T1139,MAX(U1138,B1139),B1139))</f>
        <v/>
      </c>
      <c r="V1139" s="9" t="str">
        <f aca="false">IF(T1139=0,"",B1139/U1139-1)</f>
        <v/>
      </c>
      <c r="W1139" s="8" t="str">
        <f aca="false">IF(T1139=0,"",IF(T1138=T1139,MAX(W1138,F1139),F1139))</f>
        <v/>
      </c>
      <c r="X1139" s="9" t="str">
        <f aca="false">IF(T1139=0,"",F1139/W1139-1)</f>
        <v/>
      </c>
    </row>
    <row r="1140" customFormat="false" ht="15" hidden="false" customHeight="false" outlineLevel="0" collapsed="false">
      <c r="A1140" s="5" t="n">
        <v>44968</v>
      </c>
      <c r="B1140" s="6" t="n">
        <v>1540.18145032145</v>
      </c>
      <c r="C1140" s="7" t="n">
        <v>12.20220634</v>
      </c>
      <c r="D1140" s="0" t="n">
        <f aca="false">INT((ROW()-3)/30)</f>
        <v>37</v>
      </c>
      <c r="E1140" s="0" t="n">
        <f aca="false">2+30*D1140</f>
        <v>1112</v>
      </c>
      <c r="F1140" s="8" t="n">
        <f aca="false">INDEX($F:$F,$E1140)*(2*B1140/INDEX($B:$B,$E1140)-C1140/INDEX($C:$C,$E1140))</f>
        <v>220.58318866026</v>
      </c>
      <c r="G1140" s="9" t="n">
        <f aca="false">B1140/B1139-1</f>
        <v>0.0171249553883748</v>
      </c>
      <c r="H1140" s="9" t="n">
        <f aca="false">F1140/F1139-1</f>
        <v>0.00832037139453057</v>
      </c>
      <c r="I1140" s="9" t="n">
        <f aca="false">LN(B1140/B1139)</f>
        <v>0.0169799761741694</v>
      </c>
      <c r="J1140" s="9" t="n">
        <f aca="false">LN(F1140/F1139)</f>
        <v>0.00828594791672966</v>
      </c>
      <c r="K1140" s="9" t="n">
        <f aca="false">F1140/F1133-1</f>
        <v>-0.0365049581449657</v>
      </c>
      <c r="L1140" s="9" t="n">
        <f aca="false">F1140/F1110-1</f>
        <v>0.000372268980650015</v>
      </c>
      <c r="M1140" s="9" t="n">
        <f aca="false">B1140/B1133-1</f>
        <v>-0.0783134798162759</v>
      </c>
      <c r="N1140" s="9" t="n">
        <f aca="false">B1140/B1110-1</f>
        <v>0.0868202159500846</v>
      </c>
      <c r="O1140" s="8" t="n">
        <f aca="false">MAX(O1139,F1140)</f>
        <v>236.237374266143</v>
      </c>
      <c r="P1140" s="9" t="n">
        <f aca="false">F1140/O1140-1</f>
        <v>-0.066264644426023</v>
      </c>
      <c r="Q1140" s="8" t="n">
        <f aca="false">MAX(Q1139,B1140)</f>
        <v>4811.1564628872</v>
      </c>
      <c r="R1140" s="9" t="n">
        <f aca="false">B1140/Q1140-1</f>
        <v>-0.679872924066747</v>
      </c>
      <c r="S1140" s="9" t="n">
        <f aca="false">B1140/INDEX($B:$B,$E1140)-1</f>
        <v>-0.00734700538851962</v>
      </c>
      <c r="T1140" s="0" t="n">
        <f aca="false">IF(AND($A1140&gt;=CrashTest!$B$3,$A1140&lt;=CrashTest!$C$3),1,IF(AND($A1140&gt;=CrashTest!$B$4,$A1140&lt;=CrashTest!$C$4),2,IF(AND($A1140&gt;=CrashTest!$B$5,$A1140&lt;=CrashTest!$C$5),3,IF(AND($A1140&gt;=CrashTest!$B$6,$A1140&lt;=CrashTest!$C$6),4,IF(AND($A1140&gt;=CrashTest!$B$7,$A1140&lt;=CrashTest!$C$7),5,0)))))</f>
        <v>0</v>
      </c>
      <c r="U1140" s="8" t="str">
        <f aca="false">IF(T1140=0,"",IF(T1139=T1140,MAX(U1139,B1140),B1140))</f>
        <v/>
      </c>
      <c r="V1140" s="9" t="str">
        <f aca="false">IF(T1140=0,"",B1140/U1140-1)</f>
        <v/>
      </c>
      <c r="W1140" s="8" t="str">
        <f aca="false">IF(T1140=0,"",IF(T1139=T1140,MAX(W1139,F1140),F1140))</f>
        <v/>
      </c>
      <c r="X1140" s="9" t="str">
        <f aca="false">IF(T1140=0,"",F1140/W1140-1)</f>
        <v/>
      </c>
    </row>
    <row r="1141" customFormat="false" ht="15" hidden="false" customHeight="false" outlineLevel="0" collapsed="false">
      <c r="A1141" s="5" t="n">
        <v>44969</v>
      </c>
      <c r="B1141" s="6" t="n">
        <v>1513.77351841029</v>
      </c>
      <c r="C1141" s="7" t="n">
        <v>12.002048</v>
      </c>
      <c r="D1141" s="0" t="n">
        <f aca="false">INT((ROW()-3)/30)</f>
        <v>37</v>
      </c>
      <c r="E1141" s="0" t="n">
        <f aca="false">2+30*D1141</f>
        <v>1112</v>
      </c>
      <c r="F1141" s="8" t="n">
        <f aca="false">INDEX($F:$F,$E1141)*(2*B1141/INDEX($B:$B,$E1141)-C1141/INDEX($C:$C,$E1141))</f>
        <v>216.638069970818</v>
      </c>
      <c r="G1141" s="9" t="n">
        <f aca="false">B1141/B1140-1</f>
        <v>-0.017145987510529</v>
      </c>
      <c r="H1141" s="9" t="n">
        <f aca="false">F1141/F1140-1</f>
        <v>-0.0178849472319433</v>
      </c>
      <c r="I1141" s="9" t="n">
        <f aca="false">LN(B1141/B1140)</f>
        <v>-0.017294682082241</v>
      </c>
      <c r="J1141" s="9" t="n">
        <f aca="false">LN(F1141/F1140)</f>
        <v>-0.0180468158122991</v>
      </c>
      <c r="K1141" s="9" t="n">
        <f aca="false">F1141/F1134-1</f>
        <v>-0.0447544254953423</v>
      </c>
      <c r="L1141" s="9" t="n">
        <f aca="false">F1141/F1111-1</f>
        <v>-0.0194642551694411</v>
      </c>
      <c r="M1141" s="9" t="n">
        <f aca="false">B1141/B1134-1</f>
        <v>-0.0719429233779841</v>
      </c>
      <c r="N1141" s="9" t="n">
        <f aca="false">B1141/B1111-1</f>
        <v>0.044065225650695</v>
      </c>
      <c r="O1141" s="8" t="n">
        <f aca="false">MAX(O1140,F1141)</f>
        <v>236.237374266143</v>
      </c>
      <c r="P1141" s="9" t="n">
        <f aca="false">F1141/O1141-1</f>
        <v>-0.0829644519890633</v>
      </c>
      <c r="Q1141" s="8" t="n">
        <f aca="false">MAX(Q1140,B1141)</f>
        <v>4811.1564628872</v>
      </c>
      <c r="R1141" s="9" t="n">
        <f aca="false">B1141/Q1141-1</f>
        <v>-0.685361818912481</v>
      </c>
      <c r="S1141" s="9" t="n">
        <f aca="false">B1141/INDEX($B:$B,$E1141)-1</f>
        <v>-0.0243670212364173</v>
      </c>
      <c r="T1141" s="0" t="n">
        <f aca="false">IF(AND($A1141&gt;=CrashTest!$B$3,$A1141&lt;=CrashTest!$C$3),1,IF(AND($A1141&gt;=CrashTest!$B$4,$A1141&lt;=CrashTest!$C$4),2,IF(AND($A1141&gt;=CrashTest!$B$5,$A1141&lt;=CrashTest!$C$5),3,IF(AND($A1141&gt;=CrashTest!$B$6,$A1141&lt;=CrashTest!$C$6),4,IF(AND($A1141&gt;=CrashTest!$B$7,$A1141&lt;=CrashTest!$C$7),5,0)))))</f>
        <v>0</v>
      </c>
      <c r="U1141" s="8" t="str">
        <f aca="false">IF(T1141=0,"",IF(T1140=T1141,MAX(U1140,B1141),B1141))</f>
        <v/>
      </c>
      <c r="V1141" s="9" t="str">
        <f aca="false">IF(T1141=0,"",B1141/U1141-1)</f>
        <v/>
      </c>
      <c r="W1141" s="8" t="str">
        <f aca="false">IF(T1141=0,"",IF(T1140=T1141,MAX(W1140,F1141),F1141))</f>
        <v/>
      </c>
      <c r="X1141" s="9" t="str">
        <f aca="false">IF(T1141=0,"",F1141/W1141-1)</f>
        <v/>
      </c>
    </row>
    <row r="1142" customFormat="false" ht="15" hidden="false" customHeight="false" outlineLevel="0" collapsed="false">
      <c r="A1142" s="5" t="n">
        <v>44970</v>
      </c>
      <c r="B1142" s="6" t="n">
        <v>1506.22274605494</v>
      </c>
      <c r="C1142" s="7" t="n">
        <v>11.86319686</v>
      </c>
      <c r="D1142" s="0" t="n">
        <f aca="false">INT((ROW()-3)/30)</f>
        <v>37</v>
      </c>
      <c r="E1142" s="0" t="n">
        <f aca="false">2+30*D1142</f>
        <v>1112</v>
      </c>
      <c r="F1142" s="8" t="n">
        <f aca="false">INDEX($F:$F,$E1142)*(2*B1142/INDEX($B:$B,$E1142)-C1142/INDEX($C:$C,$E1142))</f>
        <v>216.9784243988</v>
      </c>
      <c r="G1142" s="9" t="n">
        <f aca="false">B1142/B1141-1</f>
        <v>-0.00498804627212635</v>
      </c>
      <c r="H1142" s="9" t="n">
        <f aca="false">F1142/F1141-1</f>
        <v>0.00157107394849154</v>
      </c>
      <c r="I1142" s="9" t="n">
        <f aca="false">LN(B1142/B1141)</f>
        <v>-0.00500052809885142</v>
      </c>
      <c r="J1142" s="9" t="n">
        <f aca="false">LN(F1142/F1141)</f>
        <v>0.00156984110290787</v>
      </c>
      <c r="K1142" s="9" t="n">
        <f aca="false">F1142/F1135-1</f>
        <v>-0.0387887035360794</v>
      </c>
      <c r="L1142" s="9" t="n">
        <f aca="false">F1142/F1112-1</f>
        <v>-0.0212139966479298</v>
      </c>
      <c r="M1142" s="9" t="n">
        <f aca="false">B1142/B1135-1</f>
        <v>-0.0669353661326947</v>
      </c>
      <c r="N1142" s="9" t="n">
        <f aca="false">B1142/B1112-1</f>
        <v>-0.0292335236791025</v>
      </c>
      <c r="O1142" s="8" t="n">
        <f aca="false">MAX(O1141,F1142)</f>
        <v>236.237374266143</v>
      </c>
      <c r="P1142" s="9" t="n">
        <f aca="false">F1142/O1142-1</f>
        <v>-0.0815237213297428</v>
      </c>
      <c r="Q1142" s="8" t="n">
        <f aca="false">MAX(Q1141,B1142)</f>
        <v>4811.1564628872</v>
      </c>
      <c r="R1142" s="9" t="n">
        <f aca="false">B1142/Q1142-1</f>
        <v>-0.686931248718723</v>
      </c>
      <c r="S1142" s="9" t="n">
        <f aca="false">B1142/INDEX($B:$B,$E1142)-1</f>
        <v>-0.0292335236791025</v>
      </c>
      <c r="T1142" s="0" t="n">
        <f aca="false">IF(AND($A1142&gt;=CrashTest!$B$3,$A1142&lt;=CrashTest!$C$3),1,IF(AND($A1142&gt;=CrashTest!$B$4,$A1142&lt;=CrashTest!$C$4),2,IF(AND($A1142&gt;=CrashTest!$B$5,$A1142&lt;=CrashTest!$C$5),3,IF(AND($A1142&gt;=CrashTest!$B$6,$A1142&lt;=CrashTest!$C$6),4,IF(AND($A1142&gt;=CrashTest!$B$7,$A1142&lt;=CrashTest!$C$7),5,0)))))</f>
        <v>0</v>
      </c>
      <c r="U1142" s="8" t="str">
        <f aca="false">IF(T1142=0,"",IF(T1141=T1142,MAX(U1141,B1142),B1142))</f>
        <v/>
      </c>
      <c r="V1142" s="9" t="str">
        <f aca="false">IF(T1142=0,"",B1142/U1142-1)</f>
        <v/>
      </c>
      <c r="W1142" s="8" t="str">
        <f aca="false">IF(T1142=0,"",IF(T1141=T1142,MAX(W1141,F1142),F1142))</f>
        <v/>
      </c>
      <c r="X1142" s="9" t="str">
        <f aca="false">IF(T1142=0,"",F1142/W1142-1)</f>
        <v/>
      </c>
    </row>
    <row r="1143" customFormat="false" ht="15" hidden="false" customHeight="false" outlineLevel="0" collapsed="false">
      <c r="A1143" s="5" t="n">
        <v>44971</v>
      </c>
      <c r="B1143" s="6" t="n">
        <v>1557.42669579194</v>
      </c>
      <c r="C1143" s="7" t="n">
        <v>12.57966483</v>
      </c>
      <c r="D1143" s="0" t="n">
        <f aca="false">INT((ROW()-3)/30)</f>
        <v>38</v>
      </c>
      <c r="E1143" s="0" t="n">
        <f aca="false">2+30*D1143</f>
        <v>1142</v>
      </c>
      <c r="F1143" s="8" t="n">
        <f aca="false">INDEX($F:$F,$E1143)*(2*B1143/INDEX($B:$B,$E1143)-C1143/INDEX($C:$C,$E1143))</f>
        <v>218.62652819983</v>
      </c>
      <c r="G1143" s="9" t="n">
        <f aca="false">B1143/B1142-1</f>
        <v>0.0339949385780503</v>
      </c>
      <c r="H1143" s="9" t="n">
        <f aca="false">F1143/F1142-1</f>
        <v>0.00759570360784156</v>
      </c>
      <c r="I1143" s="9" t="n">
        <f aca="false">LN(B1143/B1142)</f>
        <v>0.0334298810820424</v>
      </c>
      <c r="J1143" s="9" t="n">
        <f aca="false">LN(F1143/F1142)</f>
        <v>0.00756700150136141</v>
      </c>
      <c r="K1143" s="9" t="n">
        <f aca="false">F1143/F1136-1</f>
        <v>-0.0474686799571332</v>
      </c>
      <c r="L1143" s="9" t="n">
        <f aca="false">F1143/F1113-1</f>
        <v>-0.0118637608147376</v>
      </c>
      <c r="M1143" s="9" t="n">
        <f aca="false">B1143/B1136-1</f>
        <v>-0.068926930898224</v>
      </c>
      <c r="N1143" s="9" t="n">
        <f aca="false">B1143/B1113-1</f>
        <v>0.00328996382407532</v>
      </c>
      <c r="O1143" s="8" t="n">
        <f aca="false">MAX(O1142,F1143)</f>
        <v>236.237374266143</v>
      </c>
      <c r="P1143" s="9" t="n">
        <f aca="false">F1143/O1143-1</f>
        <v>-0.0745472477461302</v>
      </c>
      <c r="Q1143" s="8" t="n">
        <f aca="false">MAX(Q1142,B1143)</f>
        <v>4811.1564628872</v>
      </c>
      <c r="R1143" s="9" t="n">
        <f aca="false">B1143/Q1143-1</f>
        <v>-0.676288495748209</v>
      </c>
      <c r="S1143" s="9" t="n">
        <f aca="false">B1143/INDEX($B:$B,$E1143)-1</f>
        <v>0.0339949385780503</v>
      </c>
      <c r="T1143" s="0" t="n">
        <f aca="false">IF(AND($A1143&gt;=CrashTest!$B$3,$A1143&lt;=CrashTest!$C$3),1,IF(AND($A1143&gt;=CrashTest!$B$4,$A1143&lt;=CrashTest!$C$4),2,IF(AND($A1143&gt;=CrashTest!$B$5,$A1143&lt;=CrashTest!$C$5),3,IF(AND($A1143&gt;=CrashTest!$B$6,$A1143&lt;=CrashTest!$C$6),4,IF(AND($A1143&gt;=CrashTest!$B$7,$A1143&lt;=CrashTest!$C$7),5,0)))))</f>
        <v>0</v>
      </c>
      <c r="U1143" s="8" t="str">
        <f aca="false">IF(T1143=0,"",IF(T1142=T1143,MAX(U1142,B1143),B1143))</f>
        <v/>
      </c>
      <c r="V1143" s="9" t="str">
        <f aca="false">IF(T1143=0,"",B1143/U1143-1)</f>
        <v/>
      </c>
      <c r="W1143" s="8" t="str">
        <f aca="false">IF(T1143=0,"",IF(T1142=T1143,MAX(W1142,F1143),F1143))</f>
        <v/>
      </c>
      <c r="X1143" s="9" t="str">
        <f aca="false">IF(T1143=0,"",F1143/W1143-1)</f>
        <v/>
      </c>
    </row>
    <row r="1144" customFormat="false" ht="15" hidden="false" customHeight="false" outlineLevel="0" collapsed="false">
      <c r="A1144" s="5" t="n">
        <v>44972</v>
      </c>
      <c r="B1144" s="6" t="n">
        <v>1672.84323933372</v>
      </c>
      <c r="C1144" s="7" t="n">
        <v>14.29061746</v>
      </c>
      <c r="D1144" s="0" t="n">
        <f aca="false">INT((ROW()-3)/30)</f>
        <v>38</v>
      </c>
      <c r="E1144" s="0" t="n">
        <f aca="false">2+30*D1144</f>
        <v>1142</v>
      </c>
      <c r="F1144" s="8" t="n">
        <f aca="false">INDEX($F:$F,$E1144)*(2*B1144/INDEX($B:$B,$E1144)-C1144/INDEX($C:$C,$E1144))</f>
        <v>220.585709484445</v>
      </c>
      <c r="G1144" s="9" t="n">
        <f aca="false">B1144/B1143-1</f>
        <v>0.0741072076481208</v>
      </c>
      <c r="H1144" s="9" t="n">
        <f aca="false">F1144/F1143-1</f>
        <v>0.00896131544852663</v>
      </c>
      <c r="I1144" s="9" t="n">
        <f aca="false">LN(B1144/B1143)</f>
        <v>0.0714898120063143</v>
      </c>
      <c r="J1144" s="9" t="n">
        <f aca="false">LN(F1144/F1143)</f>
        <v>0.00892140114048536</v>
      </c>
      <c r="K1144" s="9" t="n">
        <f aca="false">F1144/F1137-1</f>
        <v>-0.0359551988480171</v>
      </c>
      <c r="L1144" s="9" t="n">
        <f aca="false">F1144/F1114-1</f>
        <v>-0.00803733309242172</v>
      </c>
      <c r="M1144" s="9" t="n">
        <f aca="false">B1144/B1137-1</f>
        <v>0.0137012418290854</v>
      </c>
      <c r="N1144" s="9" t="n">
        <f aca="false">B1144/B1114-1</f>
        <v>0.0601357737706445</v>
      </c>
      <c r="O1144" s="8" t="n">
        <f aca="false">MAX(O1143,F1144)</f>
        <v>236.237374266143</v>
      </c>
      <c r="P1144" s="9" t="n">
        <f aca="false">F1144/O1144-1</f>
        <v>-0.0662539737004763</v>
      </c>
      <c r="Q1144" s="8" t="n">
        <f aca="false">MAX(Q1143,B1144)</f>
        <v>4811.1564628872</v>
      </c>
      <c r="R1144" s="9" t="n">
        <f aca="false">B1144/Q1144-1</f>
        <v>-0.652299140084536</v>
      </c>
      <c r="S1144" s="9" t="n">
        <f aca="false">B1144/INDEX($B:$B,$E1144)-1</f>
        <v>0.11062141619836</v>
      </c>
      <c r="T1144" s="0" t="n">
        <f aca="false">IF(AND($A1144&gt;=CrashTest!$B$3,$A1144&lt;=CrashTest!$C$3),1,IF(AND($A1144&gt;=CrashTest!$B$4,$A1144&lt;=CrashTest!$C$4),2,IF(AND($A1144&gt;=CrashTest!$B$5,$A1144&lt;=CrashTest!$C$5),3,IF(AND($A1144&gt;=CrashTest!$B$6,$A1144&lt;=CrashTest!$C$6),4,IF(AND($A1144&gt;=CrashTest!$B$7,$A1144&lt;=CrashTest!$C$7),5,0)))))</f>
        <v>0</v>
      </c>
      <c r="U1144" s="8" t="str">
        <f aca="false">IF(T1144=0,"",IF(T1143=T1144,MAX(U1143,B1144),B1144))</f>
        <v/>
      </c>
      <c r="V1144" s="9" t="str">
        <f aca="false">IF(T1144=0,"",B1144/U1144-1)</f>
        <v/>
      </c>
      <c r="W1144" s="8" t="str">
        <f aca="false">IF(T1144=0,"",IF(T1143=T1144,MAX(W1143,F1144),F1144))</f>
        <v/>
      </c>
      <c r="X1144" s="9" t="str">
        <f aca="false">IF(T1144=0,"",F1144/W1144-1)</f>
        <v/>
      </c>
    </row>
    <row r="1145" customFormat="false" ht="15" hidden="false" customHeight="false" outlineLevel="0" collapsed="false">
      <c r="A1145" s="5" t="n">
        <v>44973</v>
      </c>
      <c r="B1145" s="6" t="n">
        <v>1643.89578404442</v>
      </c>
      <c r="C1145" s="7" t="n">
        <v>13.75799648</v>
      </c>
      <c r="D1145" s="0" t="n">
        <f aca="false">INT((ROW()-3)/30)</f>
        <v>38</v>
      </c>
      <c r="E1145" s="0" t="n">
        <f aca="false">2+30*D1145</f>
        <v>1142</v>
      </c>
      <c r="F1145" s="8" t="n">
        <f aca="false">INDEX($F:$F,$E1145)*(2*B1145/INDEX($B:$B,$E1145)-C1145/INDEX($C:$C,$E1145))</f>
        <v>221.987339690915</v>
      </c>
      <c r="G1145" s="9" t="n">
        <f aca="false">B1145/B1144-1</f>
        <v>-0.0173043442497515</v>
      </c>
      <c r="H1145" s="9" t="n">
        <f aca="false">F1145/F1144-1</f>
        <v>0.00635412969292526</v>
      </c>
      <c r="I1145" s="9" t="n">
        <f aca="false">LN(B1145/B1144)</f>
        <v>-0.0174558143518793</v>
      </c>
      <c r="J1145" s="9" t="n">
        <f aca="false">LN(F1145/F1144)</f>
        <v>0.00633402732129381</v>
      </c>
      <c r="K1145" s="9" t="n">
        <f aca="false">F1145/F1138-1</f>
        <v>0.00230474821488458</v>
      </c>
      <c r="L1145" s="9" t="n">
        <f aca="false">F1145/F1115-1</f>
        <v>-0.00549295506531677</v>
      </c>
      <c r="M1145" s="9" t="n">
        <f aca="false">B1145/B1138-1</f>
        <v>0.0635803380309787</v>
      </c>
      <c r="N1145" s="9" t="n">
        <f aca="false">B1145/B1115-1</f>
        <v>0.046940603334636</v>
      </c>
      <c r="O1145" s="8" t="n">
        <f aca="false">MAX(O1144,F1145)</f>
        <v>236.237374266143</v>
      </c>
      <c r="P1145" s="9" t="n">
        <f aca="false">F1145/O1145-1</f>
        <v>-0.0603208303491154</v>
      </c>
      <c r="Q1145" s="8" t="n">
        <f aca="false">MAX(Q1144,B1145)</f>
        <v>4811.1564628872</v>
      </c>
      <c r="R1145" s="9" t="n">
        <f aca="false">B1145/Q1145-1</f>
        <v>-0.658315875460448</v>
      </c>
      <c r="S1145" s="9" t="n">
        <f aca="false">B1145/INDEX($B:$B,$E1145)-1</f>
        <v>0.091402840881317</v>
      </c>
      <c r="T1145" s="0" t="n">
        <f aca="false">IF(AND($A1145&gt;=CrashTest!$B$3,$A1145&lt;=CrashTest!$C$3),1,IF(AND($A1145&gt;=CrashTest!$B$4,$A1145&lt;=CrashTest!$C$4),2,IF(AND($A1145&gt;=CrashTest!$B$5,$A1145&lt;=CrashTest!$C$5),3,IF(AND($A1145&gt;=CrashTest!$B$6,$A1145&lt;=CrashTest!$C$6),4,IF(AND($A1145&gt;=CrashTest!$B$7,$A1145&lt;=CrashTest!$C$7),5,0)))))</f>
        <v>0</v>
      </c>
      <c r="U1145" s="8" t="str">
        <f aca="false">IF(T1145=0,"",IF(T1144=T1145,MAX(U1144,B1145),B1145))</f>
        <v/>
      </c>
      <c r="V1145" s="9" t="str">
        <f aca="false">IF(T1145=0,"",B1145/U1145-1)</f>
        <v/>
      </c>
      <c r="W1145" s="8" t="str">
        <f aca="false">IF(T1145=0,"",IF(T1144=T1145,MAX(W1144,F1145),F1145))</f>
        <v/>
      </c>
      <c r="X1145" s="9" t="str">
        <f aca="false">IF(T1145=0,"",F1145/W1145-1)</f>
        <v/>
      </c>
    </row>
    <row r="1146" customFormat="false" ht="15" hidden="false" customHeight="false" outlineLevel="0" collapsed="false">
      <c r="A1146" s="5" t="n">
        <v>44974</v>
      </c>
      <c r="B1146" s="6" t="n">
        <v>1696.04581063705</v>
      </c>
      <c r="C1146" s="7" t="n">
        <v>14.55856583</v>
      </c>
      <c r="D1146" s="0" t="n">
        <f aca="false">INT((ROW()-3)/30)</f>
        <v>38</v>
      </c>
      <c r="E1146" s="0" t="n">
        <f aca="false">2+30*D1146</f>
        <v>1142</v>
      </c>
      <c r="F1146" s="8" t="n">
        <f aca="false">INDEX($F:$F,$E1146)*(2*B1146/INDEX($B:$B,$E1146)-C1146/INDEX($C:$C,$E1146))</f>
        <v>222.3697989087</v>
      </c>
      <c r="G1146" s="9" t="n">
        <f aca="false">B1146/B1145-1</f>
        <v>0.031723438370483</v>
      </c>
      <c r="H1146" s="9" t="n">
        <f aca="false">F1146/F1145-1</f>
        <v>0.00172288752285277</v>
      </c>
      <c r="I1146" s="9" t="n">
        <f aca="false">LN(B1146/B1145)</f>
        <v>0.0312306450695728</v>
      </c>
      <c r="J1146" s="9" t="n">
        <f aca="false">LN(F1146/F1145)</f>
        <v>0.00172140505465097</v>
      </c>
      <c r="K1146" s="9" t="n">
        <f aca="false">F1146/F1139-1</f>
        <v>0.0164872472121544</v>
      </c>
      <c r="L1146" s="9" t="n">
        <f aca="false">F1146/F1116-1</f>
        <v>-0.00286150548426245</v>
      </c>
      <c r="M1146" s="9" t="n">
        <f aca="false">B1146/B1139-1</f>
        <v>0.120056678465259</v>
      </c>
      <c r="N1146" s="9" t="n">
        <f aca="false">B1146/B1116-1</f>
        <v>0.1158355728734</v>
      </c>
      <c r="O1146" s="8" t="n">
        <f aca="false">MAX(O1145,F1146)</f>
        <v>236.237374266143</v>
      </c>
      <c r="P1146" s="9" t="n">
        <f aca="false">F1146/O1146-1</f>
        <v>-0.0587018688322392</v>
      </c>
      <c r="Q1146" s="8" t="n">
        <f aca="false">MAX(Q1145,B1146)</f>
        <v>4811.1564628872</v>
      </c>
      <c r="R1146" s="9" t="n">
        <f aca="false">B1146/Q1146-1</f>
        <v>-0.647476480193445</v>
      </c>
      <c r="S1146" s="9" t="n">
        <f aca="false">B1146/INDEX($B:$B,$E1146)-1</f>
        <v>0.126025891641385</v>
      </c>
      <c r="T1146" s="0" t="n">
        <f aca="false">IF(AND($A1146&gt;=CrashTest!$B$3,$A1146&lt;=CrashTest!$C$3),1,IF(AND($A1146&gt;=CrashTest!$B$4,$A1146&lt;=CrashTest!$C$4),2,IF(AND($A1146&gt;=CrashTest!$B$5,$A1146&lt;=CrashTest!$C$5),3,IF(AND($A1146&gt;=CrashTest!$B$6,$A1146&lt;=CrashTest!$C$6),4,IF(AND($A1146&gt;=CrashTest!$B$7,$A1146&lt;=CrashTest!$C$7),5,0)))))</f>
        <v>0</v>
      </c>
      <c r="U1146" s="8" t="str">
        <f aca="false">IF(T1146=0,"",IF(T1145=T1146,MAX(U1145,B1146),B1146))</f>
        <v/>
      </c>
      <c r="V1146" s="9" t="str">
        <f aca="false">IF(T1146=0,"",B1146/U1146-1)</f>
        <v/>
      </c>
      <c r="W1146" s="8" t="str">
        <f aca="false">IF(T1146=0,"",IF(T1145=T1146,MAX(W1145,F1146),F1146))</f>
        <v/>
      </c>
      <c r="X1146" s="9" t="str">
        <f aca="false">IF(T1146=0,"",F1146/W1146-1)</f>
        <v/>
      </c>
    </row>
    <row r="1147" customFormat="false" ht="15" hidden="false" customHeight="false" outlineLevel="0" collapsed="false">
      <c r="A1147" s="5" t="n">
        <v>44975</v>
      </c>
      <c r="B1147" s="6" t="n">
        <v>1690.93641057861</v>
      </c>
      <c r="C1147" s="7" t="n">
        <v>14.50296902</v>
      </c>
      <c r="D1147" s="0" t="n">
        <f aca="false">INT((ROW()-3)/30)</f>
        <v>38</v>
      </c>
      <c r="E1147" s="0" t="n">
        <f aca="false">2+30*D1147</f>
        <v>1142</v>
      </c>
      <c r="F1147" s="8" t="n">
        <f aca="false">INDEX($F:$F,$E1147)*(2*B1147/INDEX($B:$B,$E1147)-C1147/INDEX($C:$C,$E1147))</f>
        <v>221.914601254912</v>
      </c>
      <c r="G1147" s="9" t="n">
        <f aca="false">B1147/B1146-1</f>
        <v>-0.00301253658739364</v>
      </c>
      <c r="H1147" s="9" t="n">
        <f aca="false">F1147/F1146-1</f>
        <v>-0.00204703001945938</v>
      </c>
      <c r="I1147" s="9" t="n">
        <f aca="false">LN(B1147/B1146)</f>
        <v>-0.00301708340968064</v>
      </c>
      <c r="J1147" s="9" t="n">
        <f aca="false">LN(F1147/F1146)</f>
        <v>-0.00204912804905165</v>
      </c>
      <c r="K1147" s="9" t="n">
        <f aca="false">F1147/F1140-1</f>
        <v>0.00603587518495319</v>
      </c>
      <c r="L1147" s="9" t="n">
        <f aca="false">F1147/F1117-1</f>
        <v>0.00265981335869614</v>
      </c>
      <c r="M1147" s="9" t="n">
        <f aca="false">B1147/B1140-1</f>
        <v>0.097881298483173</v>
      </c>
      <c r="N1147" s="9" t="n">
        <f aca="false">B1147/B1117-1</f>
        <v>0.0906982059644081</v>
      </c>
      <c r="O1147" s="8" t="n">
        <f aca="false">MAX(O1146,F1147)</f>
        <v>236.237374266143</v>
      </c>
      <c r="P1147" s="9" t="n">
        <f aca="false">F1147/O1147-1</f>
        <v>-0.0606287343640006</v>
      </c>
      <c r="Q1147" s="8" t="n">
        <f aca="false">MAX(Q1146,B1147)</f>
        <v>4811.1564628872</v>
      </c>
      <c r="R1147" s="9" t="n">
        <f aca="false">B1147/Q1147-1</f>
        <v>-0.648538470194779</v>
      </c>
      <c r="S1147" s="9" t="n">
        <f aca="false">B1147/INDEX($B:$B,$E1147)-1</f>
        <v>0.122633697444463</v>
      </c>
      <c r="T1147" s="0" t="n">
        <f aca="false">IF(AND($A1147&gt;=CrashTest!$B$3,$A1147&lt;=CrashTest!$C$3),1,IF(AND($A1147&gt;=CrashTest!$B$4,$A1147&lt;=CrashTest!$C$4),2,IF(AND($A1147&gt;=CrashTest!$B$5,$A1147&lt;=CrashTest!$C$5),3,IF(AND($A1147&gt;=CrashTest!$B$6,$A1147&lt;=CrashTest!$C$6),4,IF(AND($A1147&gt;=CrashTest!$B$7,$A1147&lt;=CrashTest!$C$7),5,0)))))</f>
        <v>0</v>
      </c>
      <c r="U1147" s="8" t="str">
        <f aca="false">IF(T1147=0,"",IF(T1146=T1147,MAX(U1146,B1147),B1147))</f>
        <v/>
      </c>
      <c r="V1147" s="9" t="str">
        <f aca="false">IF(T1147=0,"",B1147/U1147-1)</f>
        <v/>
      </c>
      <c r="W1147" s="8" t="str">
        <f aca="false">IF(T1147=0,"",IF(T1146=T1147,MAX(W1146,F1147),F1147))</f>
        <v/>
      </c>
      <c r="X1147" s="9" t="str">
        <f aca="false">IF(T1147=0,"",F1147/W1147-1)</f>
        <v/>
      </c>
    </row>
    <row r="1148" customFormat="false" ht="15" hidden="false" customHeight="false" outlineLevel="0" collapsed="false">
      <c r="A1148" s="5" t="n">
        <v>44976</v>
      </c>
      <c r="B1148" s="6" t="n">
        <v>1683.20734979544</v>
      </c>
      <c r="C1148" s="7" t="n">
        <v>14.33082938</v>
      </c>
      <c r="D1148" s="0" t="n">
        <f aca="false">INT((ROW()-3)/30)</f>
        <v>38</v>
      </c>
      <c r="E1148" s="0" t="n">
        <f aca="false">2+30*D1148</f>
        <v>1142</v>
      </c>
      <c r="F1148" s="8" t="n">
        <f aca="false">INDEX($F:$F,$E1148)*(2*B1148/INDEX($B:$B,$E1148)-C1148/INDEX($C:$C,$E1148))</f>
        <v>222.836228667051</v>
      </c>
      <c r="G1148" s="9" t="n">
        <f aca="false">B1148/B1147-1</f>
        <v>-0.00457087607482842</v>
      </c>
      <c r="H1148" s="9" t="n">
        <f aca="false">F1148/F1147-1</f>
        <v>0.00415307242933394</v>
      </c>
      <c r="I1148" s="9" t="n">
        <f aca="false">LN(B1148/B1147)</f>
        <v>-0.0045813544713677</v>
      </c>
      <c r="J1148" s="9" t="n">
        <f aca="false">LN(F1148/F1147)</f>
        <v>0.00414447222731751</v>
      </c>
      <c r="K1148" s="9" t="n">
        <f aca="false">F1148/F1141-1</f>
        <v>0.028610662461442</v>
      </c>
      <c r="L1148" s="9" t="n">
        <f aca="false">F1148/F1118-1</f>
        <v>-0.00662404306822506</v>
      </c>
      <c r="M1148" s="9" t="n">
        <f aca="false">B1148/B1141-1</f>
        <v>0.111928124864467</v>
      </c>
      <c r="N1148" s="9" t="n">
        <f aca="false">B1148/B1118-1</f>
        <v>0.0151589366749829</v>
      </c>
      <c r="O1148" s="8" t="n">
        <f aca="false">MAX(O1147,F1148)</f>
        <v>236.237374266143</v>
      </c>
      <c r="P1148" s="9" t="n">
        <f aca="false">F1148/O1148-1</f>
        <v>-0.056727457459779</v>
      </c>
      <c r="Q1148" s="8" t="n">
        <f aca="false">MAX(Q1147,B1148)</f>
        <v>4811.1564628872</v>
      </c>
      <c r="R1148" s="9" t="n">
        <f aca="false">B1148/Q1148-1</f>
        <v>-0.650144957292589</v>
      </c>
      <c r="S1148" s="9" t="n">
        <f aca="false">B1148/INDEX($B:$B,$E1148)-1</f>
        <v>0.117502277936018</v>
      </c>
      <c r="T1148" s="0" t="n">
        <f aca="false">IF(AND($A1148&gt;=CrashTest!$B$3,$A1148&lt;=CrashTest!$C$3),1,IF(AND($A1148&gt;=CrashTest!$B$4,$A1148&lt;=CrashTest!$C$4),2,IF(AND($A1148&gt;=CrashTest!$B$5,$A1148&lt;=CrashTest!$C$5),3,IF(AND($A1148&gt;=CrashTest!$B$6,$A1148&lt;=CrashTest!$C$6),4,IF(AND($A1148&gt;=CrashTest!$B$7,$A1148&lt;=CrashTest!$C$7),5,0)))))</f>
        <v>0</v>
      </c>
      <c r="U1148" s="8" t="str">
        <f aca="false">IF(T1148=0,"",IF(T1147=T1148,MAX(U1147,B1148),B1148))</f>
        <v/>
      </c>
      <c r="V1148" s="9" t="str">
        <f aca="false">IF(T1148=0,"",B1148/U1148-1)</f>
        <v/>
      </c>
      <c r="W1148" s="8" t="str">
        <f aca="false">IF(T1148=0,"",IF(T1147=T1148,MAX(W1147,F1148),F1148))</f>
        <v/>
      </c>
      <c r="X1148" s="9" t="str">
        <f aca="false">IF(T1148=0,"",F1148/W1148-1)</f>
        <v/>
      </c>
    </row>
    <row r="1149" customFormat="false" ht="15" hidden="false" customHeight="false" outlineLevel="0" collapsed="false">
      <c r="A1149" s="5" t="n">
        <v>44977</v>
      </c>
      <c r="B1149" s="6" t="n">
        <v>1700.88487288136</v>
      </c>
      <c r="C1149" s="7" t="n">
        <v>14.64947516</v>
      </c>
      <c r="D1149" s="0" t="n">
        <f aca="false">INT((ROW()-3)/30)</f>
        <v>38</v>
      </c>
      <c r="E1149" s="0" t="n">
        <f aca="false">2+30*D1149</f>
        <v>1142</v>
      </c>
      <c r="F1149" s="8" t="n">
        <f aca="false">INDEX($F:$F,$E1149)*(2*B1149/INDEX($B:$B,$E1149)-C1149/INDEX($C:$C,$E1149))</f>
        <v>222.101242072575</v>
      </c>
      <c r="G1149" s="9" t="n">
        <f aca="false">B1149/B1148-1</f>
        <v>0.0105022848718361</v>
      </c>
      <c r="H1149" s="9" t="n">
        <f aca="false">F1149/F1148-1</f>
        <v>-0.00329832630390803</v>
      </c>
      <c r="I1149" s="9" t="n">
        <f aca="false">LN(B1149/B1148)</f>
        <v>0.0104475189889537</v>
      </c>
      <c r="J1149" s="9" t="n">
        <f aca="false">LN(F1149/F1148)</f>
        <v>-0.00330377777256046</v>
      </c>
      <c r="K1149" s="9" t="n">
        <f aca="false">F1149/F1142-1</f>
        <v>0.0236098021633657</v>
      </c>
      <c r="L1149" s="9" t="n">
        <f aca="false">F1149/F1119-1</f>
        <v>-0.0090018085418121</v>
      </c>
      <c r="M1149" s="9" t="n">
        <f aca="false">B1149/B1142-1</f>
        <v>0.129238605203828</v>
      </c>
      <c r="N1149" s="9" t="n">
        <f aca="false">B1149/B1119-1</f>
        <v>0.0446889199704912</v>
      </c>
      <c r="O1149" s="8" t="n">
        <f aca="false">MAX(O1148,F1149)</f>
        <v>236.237374266143</v>
      </c>
      <c r="P1149" s="9" t="n">
        <f aca="false">F1149/O1149-1</f>
        <v>-0.0598386780985937</v>
      </c>
      <c r="Q1149" s="8" t="n">
        <f aca="false">MAX(Q1148,B1149)</f>
        <v>4811.1564628872</v>
      </c>
      <c r="R1149" s="9" t="n">
        <f aca="false">B1149/Q1149-1</f>
        <v>-0.646470679970227</v>
      </c>
      <c r="S1149" s="9" t="n">
        <f aca="false">B1149/INDEX($B:$B,$E1149)-1</f>
        <v>0.129238605203828</v>
      </c>
      <c r="T1149" s="0" t="n">
        <f aca="false">IF(AND($A1149&gt;=CrashTest!$B$3,$A1149&lt;=CrashTest!$C$3),1,IF(AND($A1149&gt;=CrashTest!$B$4,$A1149&lt;=CrashTest!$C$4),2,IF(AND($A1149&gt;=CrashTest!$B$5,$A1149&lt;=CrashTest!$C$5),3,IF(AND($A1149&gt;=CrashTest!$B$6,$A1149&lt;=CrashTest!$C$6),4,IF(AND($A1149&gt;=CrashTest!$B$7,$A1149&lt;=CrashTest!$C$7),5,0)))))</f>
        <v>0</v>
      </c>
      <c r="U1149" s="8" t="str">
        <f aca="false">IF(T1149=0,"",IF(T1148=T1149,MAX(U1148,B1149),B1149))</f>
        <v/>
      </c>
      <c r="V1149" s="9" t="str">
        <f aca="false">IF(T1149=0,"",B1149/U1149-1)</f>
        <v/>
      </c>
      <c r="W1149" s="8" t="str">
        <f aca="false">IF(T1149=0,"",IF(T1148=T1149,MAX(W1148,F1149),F1149))</f>
        <v/>
      </c>
      <c r="X1149" s="9" t="str">
        <f aca="false">IF(T1149=0,"",F1149/W1149-1)</f>
        <v/>
      </c>
    </row>
    <row r="1150" customFormat="false" ht="15" hidden="false" customHeight="false" outlineLevel="0" collapsed="false">
      <c r="A1150" s="5" t="n">
        <v>44978</v>
      </c>
      <c r="B1150" s="6" t="n">
        <v>1655.09468264173</v>
      </c>
      <c r="C1150" s="7" t="n">
        <v>14.02208222</v>
      </c>
      <c r="D1150" s="0" t="n">
        <f aca="false">INT((ROW()-3)/30)</f>
        <v>38</v>
      </c>
      <c r="E1150" s="0" t="n">
        <f aca="false">2+30*D1150</f>
        <v>1142</v>
      </c>
      <c r="F1150" s="8" t="n">
        <f aca="false">INDEX($F:$F,$E1150)*(2*B1150/INDEX($B:$B,$E1150)-C1150/INDEX($C:$C,$E1150))</f>
        <v>220.383706517209</v>
      </c>
      <c r="G1150" s="9" t="n">
        <f aca="false">B1150/B1149-1</f>
        <v>-0.0269213930758639</v>
      </c>
      <c r="H1150" s="9" t="n">
        <f aca="false">F1150/F1149-1</f>
        <v>-0.00773311999220827</v>
      </c>
      <c r="I1150" s="9" t="n">
        <f aca="false">LN(B1150/B1149)</f>
        <v>-0.0272904118536337</v>
      </c>
      <c r="J1150" s="9" t="n">
        <f aca="false">LN(F1150/F1149)</f>
        <v>-0.00776317561403583</v>
      </c>
      <c r="K1150" s="9" t="n">
        <f aca="false">F1150/F1143-1</f>
        <v>0.00803735178821907</v>
      </c>
      <c r="L1150" s="9" t="n">
        <f aca="false">F1150/F1120-1</f>
        <v>-0.0158527692791278</v>
      </c>
      <c r="M1150" s="9" t="n">
        <f aca="false">B1150/B1143-1</f>
        <v>0.0627111292709199</v>
      </c>
      <c r="N1150" s="9" t="n">
        <f aca="false">B1150/B1120-1</f>
        <v>0.0164762842173531</v>
      </c>
      <c r="O1150" s="8" t="n">
        <f aca="false">MAX(O1149,F1150)</f>
        <v>236.237374266143</v>
      </c>
      <c r="P1150" s="9" t="n">
        <f aca="false">F1150/O1150-1</f>
        <v>-0.0671090584128904</v>
      </c>
      <c r="Q1150" s="8" t="n">
        <f aca="false">MAX(Q1149,B1150)</f>
        <v>4811.1564628872</v>
      </c>
      <c r="R1150" s="9" t="n">
        <f aca="false">B1150/Q1150-1</f>
        <v>-0.655988181758591</v>
      </c>
      <c r="S1150" s="9" t="n">
        <f aca="false">B1150/INDEX($B:$B,$E1150)-1</f>
        <v>0.0988379288366954</v>
      </c>
      <c r="T1150" s="0" t="n">
        <f aca="false">IF(AND($A1150&gt;=CrashTest!$B$3,$A1150&lt;=CrashTest!$C$3),1,IF(AND($A1150&gt;=CrashTest!$B$4,$A1150&lt;=CrashTest!$C$4),2,IF(AND($A1150&gt;=CrashTest!$B$5,$A1150&lt;=CrashTest!$C$5),3,IF(AND($A1150&gt;=CrashTest!$B$6,$A1150&lt;=CrashTest!$C$6),4,IF(AND($A1150&gt;=CrashTest!$B$7,$A1150&lt;=CrashTest!$C$7),5,0)))))</f>
        <v>0</v>
      </c>
      <c r="U1150" s="8" t="str">
        <f aca="false">IF(T1150=0,"",IF(T1149=T1150,MAX(U1149,B1150),B1150))</f>
        <v/>
      </c>
      <c r="V1150" s="9" t="str">
        <f aca="false">IF(T1150=0,"",B1150/U1150-1)</f>
        <v/>
      </c>
      <c r="W1150" s="8" t="str">
        <f aca="false">IF(T1150=0,"",IF(T1149=T1150,MAX(W1149,F1150),F1150))</f>
        <v/>
      </c>
      <c r="X1150" s="9" t="str">
        <f aca="false">IF(T1150=0,"",F1150/W1150-1)</f>
        <v/>
      </c>
    </row>
    <row r="1151" customFormat="false" ht="15" hidden="false" customHeight="false" outlineLevel="0" collapsed="false">
      <c r="A1151" s="5" t="n">
        <v>44979</v>
      </c>
      <c r="B1151" s="6" t="n">
        <v>1641.94119491525</v>
      </c>
      <c r="C1151" s="7" t="n">
        <v>13.77129586</v>
      </c>
      <c r="D1151" s="0" t="n">
        <f aca="false">INT((ROW()-3)/30)</f>
        <v>38</v>
      </c>
      <c r="E1151" s="0" t="n">
        <f aca="false">2+30*D1151</f>
        <v>1142</v>
      </c>
      <c r="F1151" s="8" t="n">
        <f aca="false">INDEX($F:$F,$E1151)*(2*B1151/INDEX($B:$B,$E1151)-C1151/INDEX($C:$C,$E1151))</f>
        <v>221.180958016079</v>
      </c>
      <c r="G1151" s="9" t="n">
        <f aca="false">B1151/B1150-1</f>
        <v>-0.00794727205907375</v>
      </c>
      <c r="H1151" s="9" t="n">
        <f aca="false">F1151/F1150-1</f>
        <v>0.00361756098701149</v>
      </c>
      <c r="I1151" s="9" t="n">
        <f aca="false">LN(B1151/B1150)</f>
        <v>-0.00797901994358745</v>
      </c>
      <c r="J1151" s="9" t="n">
        <f aca="false">LN(F1151/F1150)</f>
        <v>0.00361103335127431</v>
      </c>
      <c r="K1151" s="9" t="n">
        <f aca="false">F1151/F1144-1</f>
        <v>0.002698490908704</v>
      </c>
      <c r="L1151" s="9" t="n">
        <f aca="false">F1151/F1121-1</f>
        <v>-0.0136345204620169</v>
      </c>
      <c r="M1151" s="9" t="n">
        <f aca="false">B1151/B1144-1</f>
        <v>-0.0184727676161564</v>
      </c>
      <c r="N1151" s="9" t="n">
        <f aca="false">B1151/B1121-1</f>
        <v>0.00860331280016879</v>
      </c>
      <c r="O1151" s="8" t="n">
        <f aca="false">MAX(O1150,F1151)</f>
        <v>236.237374266143</v>
      </c>
      <c r="P1151" s="9" t="n">
        <f aca="false">F1151/O1151-1</f>
        <v>-0.0637342685374686</v>
      </c>
      <c r="Q1151" s="8" t="n">
        <f aca="false">MAX(Q1150,B1151)</f>
        <v>4811.1564628872</v>
      </c>
      <c r="R1151" s="9" t="n">
        <f aca="false">B1151/Q1151-1</f>
        <v>-0.658722137269692</v>
      </c>
      <c r="S1151" s="9" t="n">
        <f aca="false">B1151/INDEX($B:$B,$E1151)-1</f>
        <v>0.0901051648674012</v>
      </c>
      <c r="T1151" s="0" t="n">
        <f aca="false">IF(AND($A1151&gt;=CrashTest!$B$3,$A1151&lt;=CrashTest!$C$3),1,IF(AND($A1151&gt;=CrashTest!$B$4,$A1151&lt;=CrashTest!$C$4),2,IF(AND($A1151&gt;=CrashTest!$B$5,$A1151&lt;=CrashTest!$C$5),3,IF(AND($A1151&gt;=CrashTest!$B$6,$A1151&lt;=CrashTest!$C$6),4,IF(AND($A1151&gt;=CrashTest!$B$7,$A1151&lt;=CrashTest!$C$7),5,0)))))</f>
        <v>0</v>
      </c>
      <c r="U1151" s="8" t="str">
        <f aca="false">IF(T1151=0,"",IF(T1150=T1151,MAX(U1150,B1151),B1151))</f>
        <v/>
      </c>
      <c r="V1151" s="9" t="str">
        <f aca="false">IF(T1151=0,"",B1151/U1151-1)</f>
        <v/>
      </c>
      <c r="W1151" s="8" t="str">
        <f aca="false">IF(T1151=0,"",IF(T1150=T1151,MAX(W1150,F1151),F1151))</f>
        <v/>
      </c>
      <c r="X1151" s="9" t="str">
        <f aca="false">IF(T1151=0,"",F1151/W1151-1)</f>
        <v/>
      </c>
    </row>
    <row r="1152" customFormat="false" ht="15" hidden="false" customHeight="false" outlineLevel="0" collapsed="false">
      <c r="A1152" s="5" t="n">
        <v>44980</v>
      </c>
      <c r="B1152" s="6" t="n">
        <v>1649.39288398597</v>
      </c>
      <c r="C1152" s="7" t="n">
        <v>13.87162466</v>
      </c>
      <c r="D1152" s="0" t="n">
        <f aca="false">INT((ROW()-3)/30)</f>
        <v>38</v>
      </c>
      <c r="E1152" s="0" t="n">
        <f aca="false">2+30*D1152</f>
        <v>1142</v>
      </c>
      <c r="F1152" s="8" t="n">
        <f aca="false">INDEX($F:$F,$E1152)*(2*B1152/INDEX($B:$B,$E1152)-C1152/INDEX($C:$C,$E1152))</f>
        <v>221.492840837608</v>
      </c>
      <c r="G1152" s="9" t="n">
        <f aca="false">B1152/B1151-1</f>
        <v>0.00453834101598538</v>
      </c>
      <c r="H1152" s="9" t="n">
        <f aca="false">F1152/F1151-1</f>
        <v>0.00141007989262398</v>
      </c>
      <c r="I1152" s="9" t="n">
        <f aca="false">LN(B1152/B1151)</f>
        <v>0.00452807379876545</v>
      </c>
      <c r="J1152" s="9" t="n">
        <f aca="false">LN(F1152/F1151)</f>
        <v>0.00140908666355079</v>
      </c>
      <c r="K1152" s="9" t="n">
        <f aca="false">F1152/F1145-1</f>
        <v>-0.00222759934866146</v>
      </c>
      <c r="L1152" s="9" t="n">
        <f aca="false">F1152/F1122-1</f>
        <v>0.00188789191587002</v>
      </c>
      <c r="M1152" s="9" t="n">
        <f aca="false">B1152/B1145-1</f>
        <v>0.00334394673610383</v>
      </c>
      <c r="N1152" s="9" t="n">
        <f aca="false">B1152/B1122-1</f>
        <v>0.0615615883171148</v>
      </c>
      <c r="O1152" s="8" t="n">
        <f aca="false">MAX(O1151,F1152)</f>
        <v>236.237374266143</v>
      </c>
      <c r="P1152" s="9" t="n">
        <f aca="false">F1152/O1152-1</f>
        <v>-0.0624140590553804</v>
      </c>
      <c r="Q1152" s="8" t="n">
        <f aca="false">MAX(Q1151,B1152)</f>
        <v>4811.1564628872</v>
      </c>
      <c r="R1152" s="9" t="n">
        <f aca="false">B1152/Q1152-1</f>
        <v>-0.657173301947416</v>
      </c>
      <c r="S1152" s="9" t="n">
        <f aca="false">B1152/INDEX($B:$B,$E1152)-1</f>
        <v>0.0950524338488563</v>
      </c>
      <c r="T1152" s="0" t="n">
        <f aca="false">IF(AND($A1152&gt;=CrashTest!$B$3,$A1152&lt;=CrashTest!$C$3),1,IF(AND($A1152&gt;=CrashTest!$B$4,$A1152&lt;=CrashTest!$C$4),2,IF(AND($A1152&gt;=CrashTest!$B$5,$A1152&lt;=CrashTest!$C$5),3,IF(AND($A1152&gt;=CrashTest!$B$6,$A1152&lt;=CrashTest!$C$6),4,IF(AND($A1152&gt;=CrashTest!$B$7,$A1152&lt;=CrashTest!$C$7),5,0)))))</f>
        <v>0</v>
      </c>
      <c r="U1152" s="8" t="str">
        <f aca="false">IF(T1152=0,"",IF(T1151=T1152,MAX(U1151,B1152),B1152))</f>
        <v/>
      </c>
      <c r="V1152" s="9" t="str">
        <f aca="false">IF(T1152=0,"",B1152/U1152-1)</f>
        <v/>
      </c>
      <c r="W1152" s="8" t="str">
        <f aca="false">IF(T1152=0,"",IF(T1151=T1152,MAX(W1151,F1152),F1152))</f>
        <v/>
      </c>
      <c r="X1152" s="9" t="str">
        <f aca="false">IF(T1152=0,"",F1152/W1152-1)</f>
        <v/>
      </c>
    </row>
    <row r="1153" customFormat="false" ht="15" hidden="false" customHeight="false" outlineLevel="0" collapsed="false">
      <c r="A1153" s="5" t="n">
        <v>44981</v>
      </c>
      <c r="B1153" s="6" t="n">
        <v>1608.29904324956</v>
      </c>
      <c r="C1153" s="7" t="n">
        <v>13.2632531</v>
      </c>
      <c r="D1153" s="0" t="n">
        <f aca="false">INT((ROW()-3)/30)</f>
        <v>38</v>
      </c>
      <c r="E1153" s="0" t="n">
        <f aca="false">2+30*D1153</f>
        <v>1142</v>
      </c>
      <c r="F1153" s="8" t="n">
        <f aca="false">INDEX($F:$F,$E1153)*(2*B1153/INDEX($B:$B,$E1153)-C1153/INDEX($C:$C,$E1153))</f>
        <v>220.780465533323</v>
      </c>
      <c r="G1153" s="9" t="n">
        <f aca="false">B1153/B1152-1</f>
        <v>-0.0249145252992128</v>
      </c>
      <c r="H1153" s="9" t="n">
        <f aca="false">F1153/F1152-1</f>
        <v>-0.00321624528174846</v>
      </c>
      <c r="I1153" s="9" t="n">
        <f aca="false">LN(B1153/B1152)</f>
        <v>-0.0252301454669789</v>
      </c>
      <c r="J1153" s="9" t="n">
        <f aca="false">LN(F1153/F1152)</f>
        <v>-0.00322142851528875</v>
      </c>
      <c r="K1153" s="9" t="n">
        <f aca="false">F1153/F1146-1</f>
        <v>-0.00714725373308855</v>
      </c>
      <c r="L1153" s="9" t="n">
        <f aca="false">F1153/F1123-1</f>
        <v>-0.007061414459823</v>
      </c>
      <c r="M1153" s="9" t="n">
        <f aca="false">B1153/B1146-1</f>
        <v>-0.0517360833281569</v>
      </c>
      <c r="N1153" s="9" t="n">
        <f aca="false">B1153/B1123-1</f>
        <v>0.000352768168792039</v>
      </c>
      <c r="O1153" s="8" t="n">
        <f aca="false">MAX(O1152,F1153)</f>
        <v>236.237374266143</v>
      </c>
      <c r="P1153" s="9" t="n">
        <f aca="false">F1153/O1153-1</f>
        <v>-0.0654295654141772</v>
      </c>
      <c r="Q1153" s="8" t="n">
        <f aca="false">MAX(Q1152,B1153)</f>
        <v>4811.1564628872</v>
      </c>
      <c r="R1153" s="9" t="n">
        <f aca="false">B1153/Q1153-1</f>
        <v>-0.665714666389292</v>
      </c>
      <c r="S1153" s="9" t="n">
        <f aca="false">B1153/INDEX($B:$B,$E1153)-1</f>
        <v>0.0677697222817646</v>
      </c>
      <c r="T1153" s="0" t="n">
        <f aca="false">IF(AND($A1153&gt;=CrashTest!$B$3,$A1153&lt;=CrashTest!$C$3),1,IF(AND($A1153&gt;=CrashTest!$B$4,$A1153&lt;=CrashTest!$C$4),2,IF(AND($A1153&gt;=CrashTest!$B$5,$A1153&lt;=CrashTest!$C$5),3,IF(AND($A1153&gt;=CrashTest!$B$6,$A1153&lt;=CrashTest!$C$6),4,IF(AND($A1153&gt;=CrashTest!$B$7,$A1153&lt;=CrashTest!$C$7),5,0)))))</f>
        <v>0</v>
      </c>
      <c r="U1153" s="8" t="str">
        <f aca="false">IF(T1153=0,"",IF(T1152=T1153,MAX(U1152,B1153),B1153))</f>
        <v/>
      </c>
      <c r="V1153" s="9" t="str">
        <f aca="false">IF(T1153=0,"",B1153/U1153-1)</f>
        <v/>
      </c>
      <c r="W1153" s="8" t="str">
        <f aca="false">IF(T1153=0,"",IF(T1152=T1153,MAX(W1152,F1153),F1153))</f>
        <v/>
      </c>
      <c r="X1153" s="9" t="str">
        <f aca="false">IF(T1153=0,"",F1153/W1153-1)</f>
        <v/>
      </c>
    </row>
    <row r="1154" customFormat="false" ht="15" hidden="false" customHeight="false" outlineLevel="0" collapsed="false">
      <c r="A1154" s="5" t="n">
        <v>44982</v>
      </c>
      <c r="B1154" s="6" t="n">
        <v>1593.90391671537</v>
      </c>
      <c r="C1154" s="7" t="n">
        <v>13.07032103</v>
      </c>
      <c r="D1154" s="0" t="n">
        <f aca="false">INT((ROW()-3)/30)</f>
        <v>38</v>
      </c>
      <c r="E1154" s="0" t="n">
        <f aca="false">2+30*D1154</f>
        <v>1142</v>
      </c>
      <c r="F1154" s="8" t="n">
        <f aca="false">INDEX($F:$F,$E1154)*(2*B1154/INDEX($B:$B,$E1154)-C1154/INDEX($C:$C,$E1154))</f>
        <v>220.161831623563</v>
      </c>
      <c r="G1154" s="9" t="n">
        <f aca="false">B1154/B1153-1</f>
        <v>-0.00895052856905565</v>
      </c>
      <c r="H1154" s="9" t="n">
        <f aca="false">F1154/F1153-1</f>
        <v>-0.00280203191104977</v>
      </c>
      <c r="I1154" s="9" t="n">
        <f aca="false">LN(B1154/B1153)</f>
        <v>-0.00899082518074565</v>
      </c>
      <c r="J1154" s="9" t="n">
        <f aca="false">LN(F1154/F1153)</f>
        <v>-0.0028059649511858</v>
      </c>
      <c r="K1154" s="9" t="n">
        <f aca="false">F1154/F1147-1</f>
        <v>-0.00789839704750439</v>
      </c>
      <c r="L1154" s="9" t="n">
        <f aca="false">F1154/F1124-1</f>
        <v>-0.0151787663451357</v>
      </c>
      <c r="M1154" s="9" t="n">
        <f aca="false">B1154/B1147-1</f>
        <v>-0.0573838810591565</v>
      </c>
      <c r="N1154" s="9" t="n">
        <f aca="false">B1154/B1124-1</f>
        <v>-0.00501340376572323</v>
      </c>
      <c r="O1154" s="8" t="n">
        <f aca="false">MAX(O1153,F1154)</f>
        <v>236.237374266143</v>
      </c>
      <c r="P1154" s="9" t="n">
        <f aca="false">F1154/O1154-1</f>
        <v>-0.0680482615950104</v>
      </c>
      <c r="Q1154" s="8" t="n">
        <f aca="false">MAX(Q1153,B1154)</f>
        <v>4811.1564628872</v>
      </c>
      <c r="R1154" s="9" t="n">
        <f aca="false">B1154/Q1154-1</f>
        <v>-0.668706696817991</v>
      </c>
      <c r="S1154" s="9" t="n">
        <f aca="false">B1154/INDEX($B:$B,$E1154)-1</f>
        <v>0.0582126188773091</v>
      </c>
      <c r="T1154" s="0" t="n">
        <f aca="false">IF(AND($A1154&gt;=CrashTest!$B$3,$A1154&lt;=CrashTest!$C$3),1,IF(AND($A1154&gt;=CrashTest!$B$4,$A1154&lt;=CrashTest!$C$4),2,IF(AND($A1154&gt;=CrashTest!$B$5,$A1154&lt;=CrashTest!$C$5),3,IF(AND($A1154&gt;=CrashTest!$B$6,$A1154&lt;=CrashTest!$C$6),4,IF(AND($A1154&gt;=CrashTest!$B$7,$A1154&lt;=CrashTest!$C$7),5,0)))))</f>
        <v>0</v>
      </c>
      <c r="U1154" s="8" t="str">
        <f aca="false">IF(T1154=0,"",IF(T1153=T1154,MAX(U1153,B1154),B1154))</f>
        <v/>
      </c>
      <c r="V1154" s="9" t="str">
        <f aca="false">IF(T1154=0,"",B1154/U1154-1)</f>
        <v/>
      </c>
      <c r="W1154" s="8" t="str">
        <f aca="false">IF(T1154=0,"",IF(T1153=T1154,MAX(W1153,F1154),F1154))</f>
        <v/>
      </c>
      <c r="X1154" s="9" t="str">
        <f aca="false">IF(T1154=0,"",F1154/W1154-1)</f>
        <v/>
      </c>
    </row>
    <row r="1155" customFormat="false" ht="15" hidden="false" customHeight="false" outlineLevel="0" collapsed="false">
      <c r="A1155" s="5" t="n">
        <v>44983</v>
      </c>
      <c r="B1155" s="6" t="n">
        <v>1640.57851431911</v>
      </c>
      <c r="C1155" s="7" t="n">
        <v>13.71449675</v>
      </c>
      <c r="D1155" s="0" t="n">
        <f aca="false">INT((ROW()-3)/30)</f>
        <v>38</v>
      </c>
      <c r="E1155" s="0" t="n">
        <f aca="false">2+30*D1155</f>
        <v>1142</v>
      </c>
      <c r="F1155" s="8" t="n">
        <f aca="false">INDEX($F:$F,$E1155)*(2*B1155/INDEX($B:$B,$E1155)-C1155/INDEX($C:$C,$E1155))</f>
        <v>221.827215375621</v>
      </c>
      <c r="G1155" s="9" t="n">
        <f aca="false">B1155/B1154-1</f>
        <v>0.0292831939957361</v>
      </c>
      <c r="H1155" s="9" t="n">
        <f aca="false">F1155/F1154-1</f>
        <v>0.00756436181411391</v>
      </c>
      <c r="I1155" s="9" t="n">
        <f aca="false">LN(B1155/B1154)</f>
        <v>0.0288626318116549</v>
      </c>
      <c r="J1155" s="9" t="n">
        <f aca="false">LN(F1155/F1154)</f>
        <v>0.00753589549219819</v>
      </c>
      <c r="K1155" s="9" t="n">
        <f aca="false">F1155/F1148-1</f>
        <v>-0.00452804868160517</v>
      </c>
      <c r="L1155" s="9" t="n">
        <f aca="false">F1155/F1125-1</f>
        <v>-0.00648128082401178</v>
      </c>
      <c r="M1155" s="9" t="n">
        <f aca="false">B1155/B1148-1</f>
        <v>-0.0253259561167617</v>
      </c>
      <c r="N1155" s="9" t="n">
        <f aca="false">B1155/B1125-1</f>
        <v>0.0266325142637087</v>
      </c>
      <c r="O1155" s="8" t="n">
        <f aca="false">MAX(O1154,F1155)</f>
        <v>236.237374266143</v>
      </c>
      <c r="P1155" s="9" t="n">
        <f aca="false">F1155/O1155-1</f>
        <v>-0.0609986414524227</v>
      </c>
      <c r="Q1155" s="8" t="n">
        <f aca="false">MAX(Q1154,B1155)</f>
        <v>4811.1564628872</v>
      </c>
      <c r="R1155" s="9" t="n">
        <f aca="false">B1155/Q1155-1</f>
        <v>-0.659005370751424</v>
      </c>
      <c r="S1155" s="9" t="n">
        <f aca="false">B1155/INDEX($B:$B,$E1155)-1</f>
        <v>0.0892004642846294</v>
      </c>
      <c r="T1155" s="0" t="n">
        <f aca="false">IF(AND($A1155&gt;=CrashTest!$B$3,$A1155&lt;=CrashTest!$C$3),1,IF(AND($A1155&gt;=CrashTest!$B$4,$A1155&lt;=CrashTest!$C$4),2,IF(AND($A1155&gt;=CrashTest!$B$5,$A1155&lt;=CrashTest!$C$5),3,IF(AND($A1155&gt;=CrashTest!$B$6,$A1155&lt;=CrashTest!$C$6),4,IF(AND($A1155&gt;=CrashTest!$B$7,$A1155&lt;=CrashTest!$C$7),5,0)))))</f>
        <v>0</v>
      </c>
      <c r="U1155" s="8" t="str">
        <f aca="false">IF(T1155=0,"",IF(T1154=T1155,MAX(U1154,B1155),B1155))</f>
        <v/>
      </c>
      <c r="V1155" s="9" t="str">
        <f aca="false">IF(T1155=0,"",B1155/U1155-1)</f>
        <v/>
      </c>
      <c r="W1155" s="8" t="str">
        <f aca="false">IF(T1155=0,"",IF(T1154=T1155,MAX(W1154,F1155),F1155))</f>
        <v/>
      </c>
      <c r="X1155" s="9" t="str">
        <f aca="false">IF(T1155=0,"",F1155/W1155-1)</f>
        <v/>
      </c>
    </row>
    <row r="1156" customFormat="false" ht="15" hidden="false" customHeight="false" outlineLevel="0" collapsed="false">
      <c r="A1156" s="5" t="n">
        <v>44984</v>
      </c>
      <c r="B1156" s="6" t="n">
        <v>1633.62932583285</v>
      </c>
      <c r="C1156" s="7" t="n">
        <v>13.58191562</v>
      </c>
      <c r="D1156" s="0" t="n">
        <f aca="false">INT((ROW()-3)/30)</f>
        <v>38</v>
      </c>
      <c r="E1156" s="0" t="n">
        <f aca="false">2+30*D1156</f>
        <v>1142</v>
      </c>
      <c r="F1156" s="8" t="n">
        <f aca="false">INDEX($F:$F,$E1156)*(2*B1156/INDEX($B:$B,$E1156)-C1156/INDEX($C:$C,$E1156))</f>
        <v>222.250004289734</v>
      </c>
      <c r="G1156" s="9" t="n">
        <f aca="false">B1156/B1155-1</f>
        <v>-0.0042358158573983</v>
      </c>
      <c r="H1156" s="9" t="n">
        <f aca="false">F1156/F1155-1</f>
        <v>0.00190593797698368</v>
      </c>
      <c r="I1156" s="9" t="n">
        <f aca="false">LN(B1156/B1155)</f>
        <v>-0.00424481233933563</v>
      </c>
      <c r="J1156" s="9" t="n">
        <f aca="false">LN(F1156/F1155)</f>
        <v>0.0019041239817402</v>
      </c>
      <c r="K1156" s="9" t="n">
        <f aca="false">F1156/F1149-1</f>
        <v>0.000669794620557829</v>
      </c>
      <c r="L1156" s="9" t="n">
        <f aca="false">F1156/F1126-1</f>
        <v>0.00153417684806656</v>
      </c>
      <c r="M1156" s="9" t="n">
        <f aca="false">B1156/B1149-1</f>
        <v>-0.0395415046137583</v>
      </c>
      <c r="N1156" s="9" t="n">
        <f aca="false">B1156/B1126-1</f>
        <v>0.0404040299349131</v>
      </c>
      <c r="O1156" s="8" t="n">
        <f aca="false">MAX(O1155,F1156)</f>
        <v>236.237374266143</v>
      </c>
      <c r="P1156" s="9" t="n">
        <f aca="false">F1156/O1156-1</f>
        <v>-0.0592089631027277</v>
      </c>
      <c r="Q1156" s="8" t="n">
        <f aca="false">MAX(Q1155,B1156)</f>
        <v>4811.1564628872</v>
      </c>
      <c r="R1156" s="9" t="n">
        <f aca="false">B1156/Q1156-1</f>
        <v>-0.660449761209283</v>
      </c>
      <c r="S1156" s="9" t="n">
        <f aca="false">B1156/INDEX($B:$B,$E1156)-1</f>
        <v>0.0845868116861268</v>
      </c>
      <c r="T1156" s="0" t="n">
        <f aca="false">IF(AND($A1156&gt;=CrashTest!$B$3,$A1156&lt;=CrashTest!$C$3),1,IF(AND($A1156&gt;=CrashTest!$B$4,$A1156&lt;=CrashTest!$C$4),2,IF(AND($A1156&gt;=CrashTest!$B$5,$A1156&lt;=CrashTest!$C$5),3,IF(AND($A1156&gt;=CrashTest!$B$6,$A1156&lt;=CrashTest!$C$6),4,IF(AND($A1156&gt;=CrashTest!$B$7,$A1156&lt;=CrashTest!$C$7),5,0)))))</f>
        <v>0</v>
      </c>
      <c r="U1156" s="8" t="str">
        <f aca="false">IF(T1156=0,"",IF(T1155=T1156,MAX(U1155,B1156),B1156))</f>
        <v/>
      </c>
      <c r="V1156" s="9" t="str">
        <f aca="false">IF(T1156=0,"",B1156/U1156-1)</f>
        <v/>
      </c>
      <c r="W1156" s="8" t="str">
        <f aca="false">IF(T1156=0,"",IF(T1155=T1156,MAX(W1155,F1156),F1156))</f>
        <v/>
      </c>
      <c r="X1156" s="9" t="str">
        <f aca="false">IF(T1156=0,"",F1156/W1156-1)</f>
        <v/>
      </c>
    </row>
    <row r="1157" customFormat="false" ht="15" hidden="false" customHeight="false" outlineLevel="0" collapsed="false">
      <c r="A1157" s="5" t="n">
        <v>44985</v>
      </c>
      <c r="B1157" s="6" t="n">
        <v>1606.66273436587</v>
      </c>
      <c r="C1157" s="7" t="n">
        <v>13.19028482</v>
      </c>
      <c r="D1157" s="0" t="n">
        <f aca="false">INT((ROW()-3)/30)</f>
        <v>38</v>
      </c>
      <c r="E1157" s="0" t="n">
        <f aca="false">2+30*D1157</f>
        <v>1142</v>
      </c>
      <c r="F1157" s="8" t="n">
        <f aca="false">INDEX($F:$F,$E1157)*(2*B1157/INDEX($B:$B,$E1157)-C1157/INDEX($C:$C,$E1157))</f>
        <v>221.643622900317</v>
      </c>
      <c r="G1157" s="9" t="n">
        <f aca="false">B1157/B1156-1</f>
        <v>-0.0165071666139638</v>
      </c>
      <c r="H1157" s="9" t="n">
        <f aca="false">F1157/F1156-1</f>
        <v>-0.00272837515281343</v>
      </c>
      <c r="I1157" s="9" t="n">
        <f aca="false">LN(B1157/B1156)</f>
        <v>-0.0166449280265108</v>
      </c>
      <c r="J1157" s="9" t="n">
        <f aca="false">LN(F1157/F1156)</f>
        <v>-0.00273210395222077</v>
      </c>
      <c r="K1157" s="9" t="n">
        <f aca="false">F1157/F1150-1</f>
        <v>0.00571692165005833</v>
      </c>
      <c r="L1157" s="9" t="n">
        <f aca="false">F1157/F1127-1</f>
        <v>-0.0174647429199341</v>
      </c>
      <c r="M1157" s="9" t="n">
        <f aca="false">B1157/B1150-1</f>
        <v>-0.0292623429848478</v>
      </c>
      <c r="N1157" s="9" t="n">
        <f aca="false">B1157/B1127-1</f>
        <v>-0.0240747026661368</v>
      </c>
      <c r="O1157" s="8" t="n">
        <f aca="false">MAX(O1156,F1157)</f>
        <v>236.237374266143</v>
      </c>
      <c r="P1157" s="9" t="n">
        <f aca="false">F1157/O1157-1</f>
        <v>-0.0617757939917878</v>
      </c>
      <c r="Q1157" s="8" t="n">
        <f aca="false">MAX(Q1156,B1157)</f>
        <v>4811.1564628872</v>
      </c>
      <c r="R1157" s="9" t="n">
        <f aca="false">B1157/Q1157-1</f>
        <v>-0.666054773574813</v>
      </c>
      <c r="S1157" s="9" t="n">
        <f aca="false">B1157/INDEX($B:$B,$E1157)-1</f>
        <v>0.0666833564783163</v>
      </c>
      <c r="T1157" s="0" t="n">
        <f aca="false">IF(AND($A1157&gt;=CrashTest!$B$3,$A1157&lt;=CrashTest!$C$3),1,IF(AND($A1157&gt;=CrashTest!$B$4,$A1157&lt;=CrashTest!$C$4),2,IF(AND($A1157&gt;=CrashTest!$B$5,$A1157&lt;=CrashTest!$C$5),3,IF(AND($A1157&gt;=CrashTest!$B$6,$A1157&lt;=CrashTest!$C$6),4,IF(AND($A1157&gt;=CrashTest!$B$7,$A1157&lt;=CrashTest!$C$7),5,0)))))</f>
        <v>0</v>
      </c>
      <c r="U1157" s="8" t="str">
        <f aca="false">IF(T1157=0,"",IF(T1156=T1157,MAX(U1156,B1157),B1157))</f>
        <v/>
      </c>
      <c r="V1157" s="9" t="str">
        <f aca="false">IF(T1157=0,"",B1157/U1157-1)</f>
        <v/>
      </c>
      <c r="W1157" s="8" t="str">
        <f aca="false">IF(T1157=0,"",IF(T1156=T1157,MAX(W1156,F1157),F1157))</f>
        <v/>
      </c>
      <c r="X1157" s="9" t="str">
        <f aca="false">IF(T1157=0,"",F1157/W1157-1)</f>
        <v/>
      </c>
    </row>
    <row r="1158" customFormat="false" ht="15" hidden="false" customHeight="false" outlineLevel="0" collapsed="false">
      <c r="A1158" s="5" t="n">
        <v>44986</v>
      </c>
      <c r="B1158" s="6" t="n">
        <v>1661.70797282291</v>
      </c>
      <c r="C1158" s="7" t="n">
        <v>14.00446595</v>
      </c>
      <c r="D1158" s="0" t="n">
        <f aca="false">INT((ROW()-3)/30)</f>
        <v>38</v>
      </c>
      <c r="E1158" s="0" t="n">
        <f aca="false">2+30*D1158</f>
        <v>1142</v>
      </c>
      <c r="F1158" s="8" t="n">
        <f aca="false">INDEX($F:$F,$E1158)*(2*B1158/INDEX($B:$B,$E1158)-C1158/INDEX($C:$C,$E1158))</f>
        <v>222.611259620347</v>
      </c>
      <c r="G1158" s="9" t="n">
        <f aca="false">B1158/B1157-1</f>
        <v>0.0342606057137225</v>
      </c>
      <c r="H1158" s="9" t="n">
        <f aca="false">F1158/F1157-1</f>
        <v>0.00436573228395853</v>
      </c>
      <c r="I1158" s="9" t="n">
        <f aca="false">LN(B1158/B1157)</f>
        <v>0.0336867808040004</v>
      </c>
      <c r="J1158" s="9" t="n">
        <f aca="false">LN(F1158/F1157)</f>
        <v>0.0043562301206668</v>
      </c>
      <c r="K1158" s="9" t="n">
        <f aca="false">F1158/F1151-1</f>
        <v>0.00646665796684087</v>
      </c>
      <c r="L1158" s="9" t="n">
        <f aca="false">F1158/F1128-1</f>
        <v>0.00150503289083814</v>
      </c>
      <c r="M1158" s="9" t="n">
        <f aca="false">B1158/B1151-1</f>
        <v>0.0120386637285632</v>
      </c>
      <c r="N1158" s="9" t="n">
        <f aca="false">B1158/B1128-1</f>
        <v>0.0611240866099221</v>
      </c>
      <c r="O1158" s="8" t="n">
        <f aca="false">MAX(O1157,F1158)</f>
        <v>236.237374266143</v>
      </c>
      <c r="P1158" s="9" t="n">
        <f aca="false">F1158/O1158-1</f>
        <v>-0.0576797582860263</v>
      </c>
      <c r="Q1158" s="8" t="n">
        <f aca="false">MAX(Q1157,B1158)</f>
        <v>4811.1564628872</v>
      </c>
      <c r="R1158" s="9" t="n">
        <f aca="false">B1158/Q1158-1</f>
        <v>-0.65461360784228</v>
      </c>
      <c r="S1158" s="9" t="n">
        <f aca="false">B1158/INDEX($B:$B,$E1158)-1</f>
        <v>0.10322857437601</v>
      </c>
      <c r="T1158" s="0" t="n">
        <f aca="false">IF(AND($A1158&gt;=CrashTest!$B$3,$A1158&lt;=CrashTest!$C$3),1,IF(AND($A1158&gt;=CrashTest!$B$4,$A1158&lt;=CrashTest!$C$4),2,IF(AND($A1158&gt;=CrashTest!$B$5,$A1158&lt;=CrashTest!$C$5),3,IF(AND($A1158&gt;=CrashTest!$B$6,$A1158&lt;=CrashTest!$C$6),4,IF(AND($A1158&gt;=CrashTest!$B$7,$A1158&lt;=CrashTest!$C$7),5,0)))))</f>
        <v>0</v>
      </c>
      <c r="U1158" s="8" t="str">
        <f aca="false">IF(T1158=0,"",IF(T1157=T1158,MAX(U1157,B1158),B1158))</f>
        <v/>
      </c>
      <c r="V1158" s="9" t="str">
        <f aca="false">IF(T1158=0,"",B1158/U1158-1)</f>
        <v/>
      </c>
      <c r="W1158" s="8" t="str">
        <f aca="false">IF(T1158=0,"",IF(T1157=T1158,MAX(W1157,F1158),F1158))</f>
        <v/>
      </c>
      <c r="X1158" s="9" t="str">
        <f aca="false">IF(T1158=0,"",F1158/W1158-1)</f>
        <v/>
      </c>
    </row>
    <row r="1159" customFormat="false" ht="15" hidden="false" customHeight="false" outlineLevel="0" collapsed="false">
      <c r="A1159" s="5" t="n">
        <v>44987</v>
      </c>
      <c r="B1159" s="6" t="n">
        <v>1647.85497837522</v>
      </c>
      <c r="C1159" s="7" t="n">
        <v>13.7416093</v>
      </c>
      <c r="D1159" s="0" t="n">
        <f aca="false">INT((ROW()-3)/30)</f>
        <v>38</v>
      </c>
      <c r="E1159" s="0" t="n">
        <f aca="false">2+30*D1159</f>
        <v>1142</v>
      </c>
      <c r="F1159" s="8" t="n">
        <f aca="false">INDEX($F:$F,$E1159)*(2*B1159/INDEX($B:$B,$E1159)-C1159/INDEX($C:$C,$E1159))</f>
        <v>223.427742863539</v>
      </c>
      <c r="G1159" s="9" t="n">
        <f aca="false">B1159/B1158-1</f>
        <v>-0.00833659985644564</v>
      </c>
      <c r="H1159" s="9" t="n">
        <f aca="false">F1159/F1158-1</f>
        <v>0.0036677535744829</v>
      </c>
      <c r="I1159" s="9" t="n">
        <f aca="false">LN(B1159/B1158)</f>
        <v>-0.00837154364882811</v>
      </c>
      <c r="J1159" s="9" t="n">
        <f aca="false">LN(F1159/F1158)</f>
        <v>0.00366104376794777</v>
      </c>
      <c r="K1159" s="9" t="n">
        <f aca="false">F1159/F1152-1</f>
        <v>0.0087357316769876</v>
      </c>
      <c r="L1159" s="9" t="n">
        <f aca="false">F1159/F1129-1</f>
        <v>0.00158516013653065</v>
      </c>
      <c r="M1159" s="9" t="n">
        <f aca="false">B1159/B1152-1</f>
        <v>-0.000932407084862308</v>
      </c>
      <c r="N1159" s="9" t="n">
        <f aca="false">B1159/B1129-1</f>
        <v>0.0397735086663213</v>
      </c>
      <c r="O1159" s="8" t="n">
        <f aca="false">MAX(O1158,F1159)</f>
        <v>236.237374266143</v>
      </c>
      <c r="P1159" s="9" t="n">
        <f aca="false">F1159/O1159-1</f>
        <v>-0.0542235598511722</v>
      </c>
      <c r="Q1159" s="8" t="n">
        <f aca="false">MAX(Q1158,B1159)</f>
        <v>4811.1564628872</v>
      </c>
      <c r="R1159" s="9" t="n">
        <f aca="false">B1159/Q1159-1</f>
        <v>-0.65749295598956</v>
      </c>
      <c r="S1159" s="9" t="n">
        <f aca="false">B1159/INDEX($B:$B,$E1159)-1</f>
        <v>0.09403139920124</v>
      </c>
      <c r="T1159" s="0" t="n">
        <f aca="false">IF(AND($A1159&gt;=CrashTest!$B$3,$A1159&lt;=CrashTest!$C$3),1,IF(AND($A1159&gt;=CrashTest!$B$4,$A1159&lt;=CrashTest!$C$4),2,IF(AND($A1159&gt;=CrashTest!$B$5,$A1159&lt;=CrashTest!$C$5),3,IF(AND($A1159&gt;=CrashTest!$B$6,$A1159&lt;=CrashTest!$C$6),4,IF(AND($A1159&gt;=CrashTest!$B$7,$A1159&lt;=CrashTest!$C$7),5,0)))))</f>
        <v>0</v>
      </c>
      <c r="U1159" s="8" t="str">
        <f aca="false">IF(T1159=0,"",IF(T1158=T1159,MAX(U1158,B1159),B1159))</f>
        <v/>
      </c>
      <c r="V1159" s="9" t="str">
        <f aca="false">IF(T1159=0,"",B1159/U1159-1)</f>
        <v/>
      </c>
      <c r="W1159" s="8" t="str">
        <f aca="false">IF(T1159=0,"",IF(T1158=T1159,MAX(W1158,F1159),F1159))</f>
        <v/>
      </c>
      <c r="X1159" s="9" t="str">
        <f aca="false">IF(T1159=0,"",F1159/W1159-1)</f>
        <v/>
      </c>
    </row>
    <row r="1160" customFormat="false" ht="15" hidden="false" customHeight="false" outlineLevel="0" collapsed="false">
      <c r="A1160" s="5" t="n">
        <v>44988</v>
      </c>
      <c r="B1160" s="6" t="n">
        <v>1569.16893132671</v>
      </c>
      <c r="C1160" s="7" t="n">
        <v>12.69418102</v>
      </c>
      <c r="D1160" s="0" t="n">
        <f aca="false">INT((ROW()-3)/30)</f>
        <v>38</v>
      </c>
      <c r="E1160" s="0" t="n">
        <f aca="false">2+30*D1160</f>
        <v>1142</v>
      </c>
      <c r="F1160" s="8" t="n">
        <f aca="false">INDEX($F:$F,$E1160)*(2*B1160/INDEX($B:$B,$E1160)-C1160/INDEX($C:$C,$E1160))</f>
        <v>219.915069527397</v>
      </c>
      <c r="G1160" s="9" t="n">
        <f aca="false">B1160/B1159-1</f>
        <v>-0.0477505897552309</v>
      </c>
      <c r="H1160" s="9" t="n">
        <f aca="false">F1160/F1159-1</f>
        <v>-0.0157217420322215</v>
      </c>
      <c r="I1160" s="9" t="n">
        <f aca="false">LN(B1160/B1159)</f>
        <v>-0.0489282929517655</v>
      </c>
      <c r="J1160" s="9" t="n">
        <f aca="false">LN(F1160/F1159)</f>
        <v>-0.0158466394177355</v>
      </c>
      <c r="K1160" s="9" t="n">
        <f aca="false">F1160/F1153-1</f>
        <v>-0.00391971275101499</v>
      </c>
      <c r="L1160" s="9" t="n">
        <f aca="false">F1160/F1130-1</f>
        <v>-0.0252477970081225</v>
      </c>
      <c r="M1160" s="9" t="n">
        <f aca="false">B1160/B1153-1</f>
        <v>-0.024330121992604</v>
      </c>
      <c r="N1160" s="9" t="n">
        <f aca="false">B1160/B1130-1</f>
        <v>-0.0442981216424903</v>
      </c>
      <c r="O1160" s="8" t="n">
        <f aca="false">MAX(O1159,F1160)</f>
        <v>236.237374266143</v>
      </c>
      <c r="P1160" s="9" t="n">
        <f aca="false">F1160/O1160-1</f>
        <v>-0.0690928130633449</v>
      </c>
      <c r="Q1160" s="8" t="n">
        <f aca="false">MAX(Q1159,B1160)</f>
        <v>4811.1564628872</v>
      </c>
      <c r="R1160" s="9" t="n">
        <f aca="false">B1160/Q1160-1</f>
        <v>-0.673847869336379</v>
      </c>
      <c r="S1160" s="9" t="n">
        <f aca="false">B1160/INDEX($B:$B,$E1160)-1</f>
        <v>0.0417907546786402</v>
      </c>
      <c r="T1160" s="0" t="n">
        <f aca="false">IF(AND($A1160&gt;=CrashTest!$B$3,$A1160&lt;=CrashTest!$C$3),1,IF(AND($A1160&gt;=CrashTest!$B$4,$A1160&lt;=CrashTest!$C$4),2,IF(AND($A1160&gt;=CrashTest!$B$5,$A1160&lt;=CrashTest!$C$5),3,IF(AND($A1160&gt;=CrashTest!$B$6,$A1160&lt;=CrashTest!$C$6),4,IF(AND($A1160&gt;=CrashTest!$B$7,$A1160&lt;=CrashTest!$C$7),5,0)))))</f>
        <v>0</v>
      </c>
      <c r="U1160" s="8" t="str">
        <f aca="false">IF(T1160=0,"",IF(T1159=T1160,MAX(U1159,B1160),B1160))</f>
        <v/>
      </c>
      <c r="V1160" s="9" t="str">
        <f aca="false">IF(T1160=0,"",B1160/U1160-1)</f>
        <v/>
      </c>
      <c r="W1160" s="8" t="str">
        <f aca="false">IF(T1160=0,"",IF(T1159=T1160,MAX(W1159,F1160),F1160))</f>
        <v/>
      </c>
      <c r="X1160" s="9" t="str">
        <f aca="false">IF(T1160=0,"",F1160/W1160-1)</f>
        <v/>
      </c>
    </row>
    <row r="1161" customFormat="false" ht="15" hidden="false" customHeight="false" outlineLevel="0" collapsed="false">
      <c r="A1161" s="5" t="n">
        <v>44989</v>
      </c>
      <c r="B1161" s="6" t="n">
        <v>1565.88301373466</v>
      </c>
      <c r="C1161" s="7" t="n">
        <v>12.63709592</v>
      </c>
      <c r="D1161" s="0" t="n">
        <f aca="false">INT((ROW()-3)/30)</f>
        <v>38</v>
      </c>
      <c r="E1161" s="0" t="n">
        <f aca="false">2+30*D1161</f>
        <v>1142</v>
      </c>
      <c r="F1161" s="8" t="n">
        <f aca="false">INDEX($F:$F,$E1161)*(2*B1161/INDEX($B:$B,$E1161)-C1161/INDEX($C:$C,$E1161))</f>
        <v>220.01245510621</v>
      </c>
      <c r="G1161" s="9" t="n">
        <f aca="false">B1161/B1160-1</f>
        <v>-0.00209404961215476</v>
      </c>
      <c r="H1161" s="9" t="n">
        <f aca="false">F1161/F1160-1</f>
        <v>0.000442832676369465</v>
      </c>
      <c r="I1161" s="9" t="n">
        <f aca="false">LN(B1161/B1160)</f>
        <v>-0.00209624519969213</v>
      </c>
      <c r="J1161" s="9" t="n">
        <f aca="false">LN(F1161/F1160)</f>
        <v>0.000442734654916835</v>
      </c>
      <c r="K1161" s="9" t="n">
        <f aca="false">F1161/F1154-1</f>
        <v>-0.0006784850773216</v>
      </c>
      <c r="L1161" s="9" t="n">
        <f aca="false">F1161/F1131-1</f>
        <v>-0.0275734718162651</v>
      </c>
      <c r="M1161" s="9" t="n">
        <f aca="false">B1161/B1154-1</f>
        <v>-0.0175800452504402</v>
      </c>
      <c r="N1161" s="9" t="n">
        <f aca="false">B1161/B1131-1</f>
        <v>-0.0488688740805421</v>
      </c>
      <c r="O1161" s="8" t="n">
        <f aca="false">MAX(O1160,F1161)</f>
        <v>236.237374266143</v>
      </c>
      <c r="P1161" s="9" t="n">
        <f aca="false">F1161/O1161-1</f>
        <v>-0.0686805769423021</v>
      </c>
      <c r="Q1161" s="8" t="n">
        <f aca="false">MAX(Q1160,B1161)</f>
        <v>4811.1564628872</v>
      </c>
      <c r="R1161" s="9" t="n">
        <f aca="false">B1161/Q1161-1</f>
        <v>-0.674530848079099</v>
      </c>
      <c r="S1161" s="9" t="n">
        <f aca="false">B1161/INDEX($B:$B,$E1161)-1</f>
        <v>0.039609193152859</v>
      </c>
      <c r="T1161" s="0" t="n">
        <f aca="false">IF(AND($A1161&gt;=CrashTest!$B$3,$A1161&lt;=CrashTest!$C$3),1,IF(AND($A1161&gt;=CrashTest!$B$4,$A1161&lt;=CrashTest!$C$4),2,IF(AND($A1161&gt;=CrashTest!$B$5,$A1161&lt;=CrashTest!$C$5),3,IF(AND($A1161&gt;=CrashTest!$B$6,$A1161&lt;=CrashTest!$C$6),4,IF(AND($A1161&gt;=CrashTest!$B$7,$A1161&lt;=CrashTest!$C$7),5,0)))))</f>
        <v>0</v>
      </c>
      <c r="U1161" s="8" t="str">
        <f aca="false">IF(T1161=0,"",IF(T1160=T1161,MAX(U1160,B1161),B1161))</f>
        <v/>
      </c>
      <c r="V1161" s="9" t="str">
        <f aca="false">IF(T1161=0,"",B1161/U1161-1)</f>
        <v/>
      </c>
      <c r="W1161" s="8" t="str">
        <f aca="false">IF(T1161=0,"",IF(T1160=T1161,MAX(W1160,F1161),F1161))</f>
        <v/>
      </c>
      <c r="X1161" s="9" t="str">
        <f aca="false">IF(T1161=0,"",F1161/W1161-1)</f>
        <v/>
      </c>
    </row>
    <row r="1162" customFormat="false" ht="15" hidden="false" customHeight="false" outlineLevel="0" collapsed="false">
      <c r="A1162" s="5" t="n">
        <v>44990</v>
      </c>
      <c r="B1162" s="6" t="n">
        <v>1563.63009818819</v>
      </c>
      <c r="C1162" s="7" t="n">
        <v>12.59247619</v>
      </c>
      <c r="D1162" s="0" t="n">
        <f aca="false">INT((ROW()-3)/30)</f>
        <v>38</v>
      </c>
      <c r="E1162" s="0" t="n">
        <f aca="false">2+30*D1162</f>
        <v>1142</v>
      </c>
      <c r="F1162" s="8" t="n">
        <f aca="false">INDEX($F:$F,$E1162)*(2*B1162/INDEX($B:$B,$E1162)-C1162/INDEX($C:$C,$E1162))</f>
        <v>220.179466028522</v>
      </c>
      <c r="G1162" s="9" t="n">
        <f aca="false">B1162/B1161-1</f>
        <v>-0.00143875086881273</v>
      </c>
      <c r="H1162" s="9" t="n">
        <f aca="false">F1162/F1161-1</f>
        <v>0.000759097580323331</v>
      </c>
      <c r="I1162" s="9" t="n">
        <f aca="false">LN(B1162/B1161)</f>
        <v>-0.0014397868646565</v>
      </c>
      <c r="J1162" s="9" t="n">
        <f aca="false">LN(F1162/F1161)</f>
        <v>0.00075880961147686</v>
      </c>
      <c r="K1162" s="9" t="n">
        <f aca="false">F1162/F1155-1</f>
        <v>-0.00742807569535031</v>
      </c>
      <c r="L1162" s="9" t="n">
        <f aca="false">F1162/F1132-1</f>
        <v>-0.0313632815205266</v>
      </c>
      <c r="M1162" s="9" t="n">
        <f aca="false">B1162/B1155-1</f>
        <v>-0.0469032206988618</v>
      </c>
      <c r="N1162" s="9" t="n">
        <f aca="false">B1162/B1132-1</f>
        <v>-0.0612240817258318</v>
      </c>
      <c r="O1162" s="8" t="n">
        <f aca="false">MAX(O1161,F1162)</f>
        <v>236.237374266143</v>
      </c>
      <c r="P1162" s="9" t="n">
        <f aca="false">F1162/O1162-1</f>
        <v>-0.0679736146217508</v>
      </c>
      <c r="Q1162" s="8" t="n">
        <f aca="false">MAX(Q1161,B1162)</f>
        <v>4811.1564628872</v>
      </c>
      <c r="R1162" s="9" t="n">
        <f aca="false">B1162/Q1162-1</f>
        <v>-0.674999117104197</v>
      </c>
      <c r="S1162" s="9" t="n">
        <f aca="false">B1162/INDEX($B:$B,$E1162)-1</f>
        <v>0.0381134545229847</v>
      </c>
      <c r="T1162" s="0" t="n">
        <f aca="false">IF(AND($A1162&gt;=CrashTest!$B$3,$A1162&lt;=CrashTest!$C$3),1,IF(AND($A1162&gt;=CrashTest!$B$4,$A1162&lt;=CrashTest!$C$4),2,IF(AND($A1162&gt;=CrashTest!$B$5,$A1162&lt;=CrashTest!$C$5),3,IF(AND($A1162&gt;=CrashTest!$B$6,$A1162&lt;=CrashTest!$C$6),4,IF(AND($A1162&gt;=CrashTest!$B$7,$A1162&lt;=CrashTest!$C$7),5,0)))))</f>
        <v>0</v>
      </c>
      <c r="U1162" s="8" t="str">
        <f aca="false">IF(T1162=0,"",IF(T1161=T1162,MAX(U1161,B1162),B1162))</f>
        <v/>
      </c>
      <c r="V1162" s="9" t="str">
        <f aca="false">IF(T1162=0,"",B1162/U1162-1)</f>
        <v/>
      </c>
      <c r="W1162" s="8" t="str">
        <f aca="false">IF(T1162=0,"",IF(T1161=T1162,MAX(W1161,F1162),F1162))</f>
        <v/>
      </c>
      <c r="X1162" s="9" t="str">
        <f aca="false">IF(T1162=0,"",F1162/W1162-1)</f>
        <v/>
      </c>
    </row>
    <row r="1163" customFormat="false" ht="15" hidden="false" customHeight="false" outlineLevel="0" collapsed="false">
      <c r="A1163" s="5" t="n">
        <v>44991</v>
      </c>
      <c r="B1163" s="6" t="n">
        <v>1567.53606341321</v>
      </c>
      <c r="C1163" s="7" t="n">
        <v>12.59167283</v>
      </c>
      <c r="D1163" s="0" t="n">
        <f aca="false">INT((ROW()-3)/30)</f>
        <v>38</v>
      </c>
      <c r="E1163" s="0" t="n">
        <f aca="false">2+30*D1163</f>
        <v>1142</v>
      </c>
      <c r="F1163" s="8" t="n">
        <f aca="false">INDEX($F:$F,$E1163)*(2*B1163/INDEX($B:$B,$E1163)-C1163/INDEX($C:$C,$E1163))</f>
        <v>221.31950460302</v>
      </c>
      <c r="G1163" s="9" t="n">
        <f aca="false">B1163/B1162-1</f>
        <v>0.0024980110254631</v>
      </c>
      <c r="H1163" s="9" t="n">
        <f aca="false">F1163/F1162-1</f>
        <v>0.00517776973057926</v>
      </c>
      <c r="I1163" s="9" t="n">
        <f aca="false">LN(B1163/B1162)</f>
        <v>0.00249489618211839</v>
      </c>
      <c r="J1163" s="9" t="n">
        <f aca="false">LN(F1163/F1162)</f>
        <v>0.00516441117273722</v>
      </c>
      <c r="K1163" s="9" t="n">
        <f aca="false">F1163/F1156-1</f>
        <v>-0.00418672516874807</v>
      </c>
      <c r="L1163" s="9" t="n">
        <f aca="false">F1163/F1133-1</f>
        <v>-0.0332887712524075</v>
      </c>
      <c r="M1163" s="9" t="n">
        <f aca="false">B1163/B1156-1</f>
        <v>-0.0404579309238003</v>
      </c>
      <c r="N1163" s="9" t="n">
        <f aca="false">B1163/B1133-1</f>
        <v>-0.0619437344552638</v>
      </c>
      <c r="O1163" s="8" t="n">
        <f aca="false">MAX(O1162,F1163)</f>
        <v>236.237374266143</v>
      </c>
      <c r="P1163" s="9" t="n">
        <f aca="false">F1163/O1163-1</f>
        <v>-0.0631477966154381</v>
      </c>
      <c r="Q1163" s="8" t="n">
        <f aca="false">MAX(Q1162,B1163)</f>
        <v>4811.1564628872</v>
      </c>
      <c r="R1163" s="9" t="n">
        <f aca="false">B1163/Q1163-1</f>
        <v>-0.674187261315438</v>
      </c>
      <c r="S1163" s="9" t="n">
        <f aca="false">B1163/INDEX($B:$B,$E1163)-1</f>
        <v>0.0407066733780646</v>
      </c>
      <c r="T1163" s="0" t="n">
        <f aca="false">IF(AND($A1163&gt;=CrashTest!$B$3,$A1163&lt;=CrashTest!$C$3),1,IF(AND($A1163&gt;=CrashTest!$B$4,$A1163&lt;=CrashTest!$C$4),2,IF(AND($A1163&gt;=CrashTest!$B$5,$A1163&lt;=CrashTest!$C$5),3,IF(AND($A1163&gt;=CrashTest!$B$6,$A1163&lt;=CrashTest!$C$6),4,IF(AND($A1163&gt;=CrashTest!$B$7,$A1163&lt;=CrashTest!$C$7),5,0)))))</f>
        <v>0</v>
      </c>
      <c r="U1163" s="8" t="str">
        <f aca="false">IF(T1163=0,"",IF(T1162=T1163,MAX(U1162,B1163),B1163))</f>
        <v/>
      </c>
      <c r="V1163" s="9" t="str">
        <f aca="false">IF(T1163=0,"",B1163/U1163-1)</f>
        <v/>
      </c>
      <c r="W1163" s="8" t="str">
        <f aca="false">IF(T1163=0,"",IF(T1162=T1163,MAX(W1162,F1163),F1163))</f>
        <v/>
      </c>
      <c r="X1163" s="9" t="str">
        <f aca="false">IF(T1163=0,"",F1163/W1163-1)</f>
        <v/>
      </c>
    </row>
    <row r="1164" customFormat="false" ht="15" hidden="false" customHeight="false" outlineLevel="0" collapsed="false">
      <c r="A1164" s="5" t="n">
        <v>44992</v>
      </c>
      <c r="B1164" s="6" t="n">
        <v>1560.02789246055</v>
      </c>
      <c r="C1164" s="7" t="n">
        <v>12.52231568</v>
      </c>
      <c r="D1164" s="0" t="n">
        <f aca="false">INT((ROW()-3)/30)</f>
        <v>38</v>
      </c>
      <c r="E1164" s="0" t="n">
        <f aca="false">2+30*D1164</f>
        <v>1142</v>
      </c>
      <c r="F1164" s="8" t="n">
        <f aca="false">INDEX($F:$F,$E1164)*(2*B1164/INDEX($B:$B,$E1164)-C1164/INDEX($C:$C,$E1164))</f>
        <v>220.424875899079</v>
      </c>
      <c r="G1164" s="9" t="n">
        <f aca="false">B1164/B1163-1</f>
        <v>-0.00478979152563264</v>
      </c>
      <c r="H1164" s="9" t="n">
        <f aca="false">F1164/F1163-1</f>
        <v>-0.00404224971290279</v>
      </c>
      <c r="I1164" s="9" t="n">
        <f aca="false">LN(B1164/B1163)</f>
        <v>-0.00480129933845002</v>
      </c>
      <c r="J1164" s="9" t="n">
        <f aca="false">LN(F1164/F1163)</f>
        <v>-0.00405044168773126</v>
      </c>
      <c r="K1164" s="9" t="n">
        <f aca="false">F1164/F1157-1</f>
        <v>-0.00549867839773988</v>
      </c>
      <c r="L1164" s="9" t="n">
        <f aca="false">F1164/F1134-1</f>
        <v>-0.0280568542652876</v>
      </c>
      <c r="M1164" s="9" t="n">
        <f aca="false">B1164/B1157-1</f>
        <v>-0.0290259062513989</v>
      </c>
      <c r="N1164" s="9" t="n">
        <f aca="false">B1164/B1134-1</f>
        <v>-0.0435855114930508</v>
      </c>
      <c r="O1164" s="8" t="n">
        <f aca="false">MAX(O1163,F1164)</f>
        <v>236.237374266143</v>
      </c>
      <c r="P1164" s="9" t="n">
        <f aca="false">F1164/O1164-1</f>
        <v>-0.0669347871656018</v>
      </c>
      <c r="Q1164" s="8" t="n">
        <f aca="false">MAX(Q1163,B1164)</f>
        <v>4811.1564628872</v>
      </c>
      <c r="R1164" s="9" t="n">
        <f aca="false">B1164/Q1164-1</f>
        <v>-0.675747836410132</v>
      </c>
      <c r="S1164" s="9" t="n">
        <f aca="false">B1164/INDEX($B:$B,$E1164)-1</f>
        <v>0.0357219053732492</v>
      </c>
      <c r="T1164" s="0" t="n">
        <f aca="false">IF(AND($A1164&gt;=CrashTest!$B$3,$A1164&lt;=CrashTest!$C$3),1,IF(AND($A1164&gt;=CrashTest!$B$4,$A1164&lt;=CrashTest!$C$4),2,IF(AND($A1164&gt;=CrashTest!$B$5,$A1164&lt;=CrashTest!$C$5),3,IF(AND($A1164&gt;=CrashTest!$B$6,$A1164&lt;=CrashTest!$C$6),4,IF(AND($A1164&gt;=CrashTest!$B$7,$A1164&lt;=CrashTest!$C$7),5,0)))))</f>
        <v>0</v>
      </c>
      <c r="U1164" s="8" t="str">
        <f aca="false">IF(T1164=0,"",IF(T1163=T1164,MAX(U1163,B1164),B1164))</f>
        <v/>
      </c>
      <c r="V1164" s="9" t="str">
        <f aca="false">IF(T1164=0,"",B1164/U1164-1)</f>
        <v/>
      </c>
      <c r="W1164" s="8" t="str">
        <f aca="false">IF(T1164=0,"",IF(T1163=T1164,MAX(W1163,F1164),F1164))</f>
        <v/>
      </c>
      <c r="X1164" s="9" t="str">
        <f aca="false">IF(T1164=0,"",F1164/W1164-1)</f>
        <v/>
      </c>
    </row>
    <row r="1165" customFormat="false" ht="15" hidden="false" customHeight="false" outlineLevel="0" collapsed="false">
      <c r="A1165" s="5" t="n">
        <v>44993</v>
      </c>
      <c r="B1165" s="6" t="n">
        <v>1534.22761718293</v>
      </c>
      <c r="C1165" s="7" t="n">
        <v>12.15208664</v>
      </c>
      <c r="D1165" s="0" t="n">
        <f aca="false">INT((ROW()-3)/30)</f>
        <v>38</v>
      </c>
      <c r="E1165" s="0" t="n">
        <f aca="false">2+30*D1165</f>
        <v>1142</v>
      </c>
      <c r="F1165" s="8" t="n">
        <f aca="false">INDEX($F:$F,$E1165)*(2*B1165/INDEX($B:$B,$E1165)-C1165/INDEX($C:$C,$E1165))</f>
        <v>219.763081913513</v>
      </c>
      <c r="G1165" s="9" t="n">
        <f aca="false">B1165/B1164-1</f>
        <v>-0.0165383422965127</v>
      </c>
      <c r="H1165" s="9" t="n">
        <f aca="false">F1165/F1164-1</f>
        <v>-0.00300235616722544</v>
      </c>
      <c r="I1165" s="9" t="n">
        <f aca="false">LN(B1165/B1164)</f>
        <v>-0.0166766274712033</v>
      </c>
      <c r="J1165" s="9" t="n">
        <f aca="false">LN(F1165/F1164)</f>
        <v>-0.00300687228008765</v>
      </c>
      <c r="K1165" s="9" t="n">
        <f aca="false">F1165/F1158-1</f>
        <v>-0.0127944009287363</v>
      </c>
      <c r="L1165" s="9" t="n">
        <f aca="false">F1165/F1135-1</f>
        <v>-0.0264527108338487</v>
      </c>
      <c r="M1165" s="9" t="n">
        <f aca="false">B1165/B1158-1</f>
        <v>-0.0767164614510553</v>
      </c>
      <c r="N1165" s="9" t="n">
        <f aca="false">B1165/B1135-1</f>
        <v>-0.0495870988236402</v>
      </c>
      <c r="O1165" s="8" t="n">
        <f aca="false">MAX(O1164,F1165)</f>
        <v>236.237374266143</v>
      </c>
      <c r="P1165" s="9" t="n">
        <f aca="false">F1165/O1165-1</f>
        <v>-0.0697361812617786</v>
      </c>
      <c r="Q1165" s="8" t="n">
        <f aca="false">MAX(Q1164,B1165)</f>
        <v>4811.1564628872</v>
      </c>
      <c r="R1165" s="9" t="n">
        <f aca="false">B1165/Q1165-1</f>
        <v>-0.681110429681966</v>
      </c>
      <c r="S1165" s="9" t="n">
        <f aca="false">B1165/INDEX($B:$B,$E1165)-1</f>
        <v>0.0185927819781899</v>
      </c>
      <c r="T1165" s="0" t="n">
        <f aca="false">IF(AND($A1165&gt;=CrashTest!$B$3,$A1165&lt;=CrashTest!$C$3),1,IF(AND($A1165&gt;=CrashTest!$B$4,$A1165&lt;=CrashTest!$C$4),2,IF(AND($A1165&gt;=CrashTest!$B$5,$A1165&lt;=CrashTest!$C$5),3,IF(AND($A1165&gt;=CrashTest!$B$6,$A1165&lt;=CrashTest!$C$6),4,IF(AND($A1165&gt;=CrashTest!$B$7,$A1165&lt;=CrashTest!$C$7),5,0)))))</f>
        <v>0</v>
      </c>
      <c r="U1165" s="8" t="str">
        <f aca="false">IF(T1165=0,"",IF(T1164=T1165,MAX(U1164,B1165),B1165))</f>
        <v/>
      </c>
      <c r="V1165" s="9" t="str">
        <f aca="false">IF(T1165=0,"",B1165/U1165-1)</f>
        <v/>
      </c>
      <c r="W1165" s="8" t="str">
        <f aca="false">IF(T1165=0,"",IF(T1164=T1165,MAX(W1164,F1165),F1165))</f>
        <v/>
      </c>
      <c r="X1165" s="9" t="str">
        <f aca="false">IF(T1165=0,"",F1165/W1165-1)</f>
        <v/>
      </c>
    </row>
    <row r="1166" customFormat="false" ht="15" hidden="false" customHeight="false" outlineLevel="0" collapsed="false">
      <c r="A1166" s="5" t="n">
        <v>44994</v>
      </c>
      <c r="B1166" s="6" t="n">
        <v>1436.66890824079</v>
      </c>
      <c r="C1166" s="7" t="n">
        <v>10.94269369</v>
      </c>
      <c r="D1166" s="0" t="n">
        <f aca="false">INT((ROW()-3)/30)</f>
        <v>38</v>
      </c>
      <c r="E1166" s="0" t="n">
        <f aca="false">2+30*D1166</f>
        <v>1142</v>
      </c>
      <c r="F1166" s="8" t="n">
        <f aca="false">INDEX($F:$F,$E1166)*(2*B1166/INDEX($B:$B,$E1166)-C1166/INDEX($C:$C,$E1166))</f>
        <v>213.775359696262</v>
      </c>
      <c r="G1166" s="9" t="n">
        <f aca="false">B1166/B1165-1</f>
        <v>-0.0635881585297444</v>
      </c>
      <c r="H1166" s="9" t="n">
        <f aca="false">F1166/F1165-1</f>
        <v>-0.0272462606781576</v>
      </c>
      <c r="I1166" s="9" t="n">
        <f aca="false">LN(B1166/B1165)</f>
        <v>-0.0656998977060647</v>
      </c>
      <c r="J1166" s="9" t="n">
        <f aca="false">LN(F1166/F1165)</f>
        <v>-0.0276243230520356</v>
      </c>
      <c r="K1166" s="9" t="n">
        <f aca="false">F1166/F1159-1</f>
        <v>-0.0432013636425292</v>
      </c>
      <c r="L1166" s="9" t="n">
        <f aca="false">F1166/F1136-1</f>
        <v>-0.0686046783032727</v>
      </c>
      <c r="M1166" s="9" t="n">
        <f aca="false">B1166/B1159-1</f>
        <v>-0.128158164951299</v>
      </c>
      <c r="N1166" s="9" t="n">
        <f aca="false">B1166/B1136-1</f>
        <v>-0.141119300643124</v>
      </c>
      <c r="O1166" s="8" t="n">
        <f aca="false">MAX(O1165,F1166)</f>
        <v>236.237374266143</v>
      </c>
      <c r="P1166" s="9" t="n">
        <f aca="false">F1166/O1166-1</f>
        <v>-0.0950823917665785</v>
      </c>
      <c r="Q1166" s="8" t="n">
        <f aca="false">MAX(Q1165,B1166)</f>
        <v>4811.1564628872</v>
      </c>
      <c r="R1166" s="9" t="n">
        <f aca="false">B1166/Q1166-1</f>
        <v>-0.701388030232832</v>
      </c>
      <c r="S1166" s="9" t="n">
        <f aca="false">B1166/INDEX($B:$B,$E1166)-1</f>
        <v>-0.0461776573194925</v>
      </c>
      <c r="T1166" s="0" t="n">
        <f aca="false">IF(AND($A1166&gt;=CrashTest!$B$3,$A1166&lt;=CrashTest!$C$3),1,IF(AND($A1166&gt;=CrashTest!$B$4,$A1166&lt;=CrashTest!$C$4),2,IF(AND($A1166&gt;=CrashTest!$B$5,$A1166&lt;=CrashTest!$C$5),3,IF(AND($A1166&gt;=CrashTest!$B$6,$A1166&lt;=CrashTest!$C$6),4,IF(AND($A1166&gt;=CrashTest!$B$7,$A1166&lt;=CrashTest!$C$7),5,0)))))</f>
        <v>0</v>
      </c>
      <c r="U1166" s="8" t="str">
        <f aca="false">IF(T1166=0,"",IF(T1165=T1166,MAX(U1165,B1166),B1166))</f>
        <v/>
      </c>
      <c r="V1166" s="9" t="str">
        <f aca="false">IF(T1166=0,"",B1166/U1166-1)</f>
        <v/>
      </c>
      <c r="W1166" s="8" t="str">
        <f aca="false">IF(T1166=0,"",IF(T1165=T1166,MAX(W1165,F1166),F1166))</f>
        <v/>
      </c>
      <c r="X1166" s="9" t="str">
        <f aca="false">IF(T1166=0,"",F1166/W1166-1)</f>
        <v/>
      </c>
    </row>
    <row r="1167" customFormat="false" ht="15" hidden="false" customHeight="false" outlineLevel="0" collapsed="false">
      <c r="A1167" s="5" t="n">
        <v>44995</v>
      </c>
      <c r="B1167" s="6" t="n">
        <v>1434.1492194623</v>
      </c>
      <c r="C1167" s="7" t="n">
        <v>10.91532783</v>
      </c>
      <c r="D1167" s="0" t="n">
        <f aca="false">INT((ROW()-3)/30)</f>
        <v>38</v>
      </c>
      <c r="E1167" s="0" t="n">
        <f aca="false">2+30*D1167</f>
        <v>1142</v>
      </c>
      <c r="F1167" s="8" t="n">
        <f aca="false">INDEX($F:$F,$E1167)*(2*B1167/INDEX($B:$B,$E1167)-C1167/INDEX($C:$C,$E1167))</f>
        <v>213.549936669641</v>
      </c>
      <c r="G1167" s="9" t="n">
        <f aca="false">B1167/B1166-1</f>
        <v>-0.00175384096087627</v>
      </c>
      <c r="H1167" s="9" t="n">
        <f aca="false">F1167/F1166-1</f>
        <v>-0.00105448554473975</v>
      </c>
      <c r="I1167" s="9" t="n">
        <f aca="false">LN(B1167/B1166)</f>
        <v>-0.00175538074055011</v>
      </c>
      <c r="J1167" s="9" t="n">
        <f aca="false">LN(F1167/F1166)</f>
        <v>-0.00105504190577261</v>
      </c>
      <c r="K1167" s="9" t="n">
        <f aca="false">F1167/F1160-1</f>
        <v>-0.0289435956864406</v>
      </c>
      <c r="L1167" s="9" t="n">
        <f aca="false">F1167/F1137-1</f>
        <v>-0.0667042451939977</v>
      </c>
      <c r="M1167" s="9" t="n">
        <f aca="false">B1167/B1160-1</f>
        <v>-0.0860453639942086</v>
      </c>
      <c r="N1167" s="9" t="n">
        <f aca="false">B1167/B1137-1</f>
        <v>-0.130941375405753</v>
      </c>
      <c r="O1167" s="8" t="n">
        <f aca="false">MAX(O1166,F1167)</f>
        <v>236.237374266143</v>
      </c>
      <c r="P1167" s="9" t="n">
        <f aca="false">F1167/O1167-1</f>
        <v>-0.0960366143036412</v>
      </c>
      <c r="Q1167" s="8" t="n">
        <f aca="false">MAX(Q1166,B1167)</f>
        <v>4811.1564628872</v>
      </c>
      <c r="R1167" s="9" t="n">
        <f aca="false">B1167/Q1167-1</f>
        <v>-0.701911748136817</v>
      </c>
      <c r="S1167" s="9" t="n">
        <f aca="false">B1167/INDEX($B:$B,$E1167)-1</f>
        <v>-0.0478505100134845</v>
      </c>
      <c r="T1167" s="0" t="n">
        <f aca="false">IF(AND($A1167&gt;=CrashTest!$B$3,$A1167&lt;=CrashTest!$C$3),1,IF(AND($A1167&gt;=CrashTest!$B$4,$A1167&lt;=CrashTest!$C$4),2,IF(AND($A1167&gt;=CrashTest!$B$5,$A1167&lt;=CrashTest!$C$5),3,IF(AND($A1167&gt;=CrashTest!$B$6,$A1167&lt;=CrashTest!$C$6),4,IF(AND($A1167&gt;=CrashTest!$B$7,$A1167&lt;=CrashTest!$C$7),5,0)))))</f>
        <v>0</v>
      </c>
      <c r="U1167" s="8" t="str">
        <f aca="false">IF(T1167=0,"",IF(T1166=T1167,MAX(U1166,B1167),B1167))</f>
        <v/>
      </c>
      <c r="V1167" s="9" t="str">
        <f aca="false">IF(T1167=0,"",B1167/U1167-1)</f>
        <v/>
      </c>
      <c r="W1167" s="8" t="str">
        <f aca="false">IF(T1167=0,"",IF(T1166=T1167,MAX(W1166,F1167),F1167))</f>
        <v/>
      </c>
      <c r="X1167" s="9" t="str">
        <f aca="false">IF(T1167=0,"",F1167/W1167-1)</f>
        <v/>
      </c>
    </row>
    <row r="1168" customFormat="false" ht="15" hidden="false" customHeight="false" outlineLevel="0" collapsed="false">
      <c r="A1168" s="5" t="n">
        <v>44996</v>
      </c>
      <c r="B1168" s="6" t="n">
        <v>1477.24561835184</v>
      </c>
      <c r="C1168" s="7" t="n">
        <v>11.57067885</v>
      </c>
      <c r="D1168" s="0" t="n">
        <f aca="false">INT((ROW()-3)/30)</f>
        <v>38</v>
      </c>
      <c r="E1168" s="0" t="n">
        <f aca="false">2+30*D1168</f>
        <v>1142</v>
      </c>
      <c r="F1168" s="8" t="n">
        <f aca="false">INDEX($F:$F,$E1168)*(2*B1168/INDEX($B:$B,$E1168)-C1168/INDEX($C:$C,$E1168))</f>
        <v>213.980011175138</v>
      </c>
      <c r="G1168" s="9" t="n">
        <f aca="false">B1168/B1167-1</f>
        <v>0.0300501498063765</v>
      </c>
      <c r="H1168" s="9" t="n">
        <f aca="false">F1168/F1167-1</f>
        <v>0.00201392944528367</v>
      </c>
      <c r="I1168" s="9" t="n">
        <f aca="false">LN(B1168/B1167)</f>
        <v>0.0296074901886715</v>
      </c>
      <c r="J1168" s="9" t="n">
        <f aca="false">LN(F1168/F1167)</f>
        <v>0.0020119042080458</v>
      </c>
      <c r="K1168" s="9" t="n">
        <f aca="false">F1168/F1161-1</f>
        <v>-0.0274186474041194</v>
      </c>
      <c r="L1168" s="9" t="n">
        <f aca="false">F1168/F1138-1</f>
        <v>-0.0338494910451292</v>
      </c>
      <c r="M1168" s="9" t="n">
        <f aca="false">B1168/B1161-1</f>
        <v>-0.0566053751176584</v>
      </c>
      <c r="N1168" s="9" t="n">
        <f aca="false">B1168/B1138-1</f>
        <v>-0.0442402679226184</v>
      </c>
      <c r="O1168" s="8" t="n">
        <f aca="false">MAX(O1167,F1168)</f>
        <v>236.237374266143</v>
      </c>
      <c r="P1168" s="9" t="n">
        <f aca="false">F1168/O1168-1</f>
        <v>-0.0942160958237289</v>
      </c>
      <c r="Q1168" s="8" t="n">
        <f aca="false">MAX(Q1167,B1168)</f>
        <v>4811.1564628872</v>
      </c>
      <c r="R1168" s="9" t="n">
        <f aca="false">B1168/Q1168-1</f>
        <v>-0.692954151512808</v>
      </c>
      <c r="S1168" s="9" t="n">
        <f aca="false">B1168/INDEX($B:$B,$E1168)-1</f>
        <v>-0.0192382752013247</v>
      </c>
      <c r="T1168" s="0" t="n">
        <f aca="false">IF(AND($A1168&gt;=CrashTest!$B$3,$A1168&lt;=CrashTest!$C$3),1,IF(AND($A1168&gt;=CrashTest!$B$4,$A1168&lt;=CrashTest!$C$4),2,IF(AND($A1168&gt;=CrashTest!$B$5,$A1168&lt;=CrashTest!$C$5),3,IF(AND($A1168&gt;=CrashTest!$B$6,$A1168&lt;=CrashTest!$C$6),4,IF(AND($A1168&gt;=CrashTest!$B$7,$A1168&lt;=CrashTest!$C$7),5,0)))))</f>
        <v>0</v>
      </c>
      <c r="U1168" s="8" t="str">
        <f aca="false">IF(T1168=0,"",IF(T1167=T1168,MAX(U1167,B1168),B1168))</f>
        <v/>
      </c>
      <c r="V1168" s="9" t="str">
        <f aca="false">IF(T1168=0,"",B1168/U1168-1)</f>
        <v/>
      </c>
      <c r="W1168" s="8" t="str">
        <f aca="false">IF(T1168=0,"",IF(T1167=T1168,MAX(W1167,F1168),F1168))</f>
        <v/>
      </c>
      <c r="X1168" s="9" t="str">
        <f aca="false">IF(T1168=0,"",F1168/W1168-1)</f>
        <v/>
      </c>
    </row>
    <row r="1169" customFormat="false" ht="15" hidden="false" customHeight="false" outlineLevel="0" collapsed="false">
      <c r="A1169" s="5" t="n">
        <v>44997</v>
      </c>
      <c r="B1169" s="6" t="n">
        <v>1586.49992781999</v>
      </c>
      <c r="C1169" s="7" t="n">
        <v>12.87350191</v>
      </c>
      <c r="D1169" s="0" t="n">
        <f aca="false">INT((ROW()-3)/30)</f>
        <v>38</v>
      </c>
      <c r="E1169" s="0" t="n">
        <f aca="false">2+30*D1169</f>
        <v>1142</v>
      </c>
      <c r="F1169" s="8" t="n">
        <f aca="false">INDEX($F:$F,$E1169)*(2*B1169/INDEX($B:$B,$E1169)-C1169/INDEX($C:$C,$E1169))</f>
        <v>221.628504125725</v>
      </c>
      <c r="G1169" s="9" t="n">
        <f aca="false">B1169/B1168-1</f>
        <v>0.0739581205121764</v>
      </c>
      <c r="H1169" s="9" t="n">
        <f aca="false">F1169/F1168-1</f>
        <v>0.0357439599548695</v>
      </c>
      <c r="I1169" s="9" t="n">
        <f aca="false">LN(B1169/B1168)</f>
        <v>0.0713510013898686</v>
      </c>
      <c r="J1169" s="9" t="n">
        <f aca="false">LN(F1169/F1168)</f>
        <v>0.0351199703917467</v>
      </c>
      <c r="K1169" s="9" t="n">
        <f aca="false">F1169/F1162-1</f>
        <v>0.00658116818675092</v>
      </c>
      <c r="L1169" s="9" t="n">
        <f aca="false">F1169/F1139-1</f>
        <v>0.0130986724280937</v>
      </c>
      <c r="M1169" s="9" t="n">
        <f aca="false">B1169/B1162-1</f>
        <v>0.0146261124407234</v>
      </c>
      <c r="N1169" s="9" t="n">
        <f aca="false">B1169/B1139-1</f>
        <v>0.0477133508982204</v>
      </c>
      <c r="O1169" s="8" t="n">
        <f aca="false">MAX(O1168,F1169)</f>
        <v>236.237374266143</v>
      </c>
      <c r="P1169" s="9" t="n">
        <f aca="false">F1169/O1169-1</f>
        <v>-0.061839792225087</v>
      </c>
      <c r="Q1169" s="8" t="n">
        <f aca="false">MAX(Q1168,B1169)</f>
        <v>4811.1564628872</v>
      </c>
      <c r="R1169" s="9" t="n">
        <f aca="false">B1169/Q1169-1</f>
        <v>-0.670245617647628</v>
      </c>
      <c r="S1169" s="9" t="n">
        <f aca="false">B1169/INDEX($B:$B,$E1169)-1</f>
        <v>0.0532970186350656</v>
      </c>
      <c r="T1169" s="0" t="n">
        <f aca="false">IF(AND($A1169&gt;=CrashTest!$B$3,$A1169&lt;=CrashTest!$C$3),1,IF(AND($A1169&gt;=CrashTest!$B$4,$A1169&lt;=CrashTest!$C$4),2,IF(AND($A1169&gt;=CrashTest!$B$5,$A1169&lt;=CrashTest!$C$5),3,IF(AND($A1169&gt;=CrashTest!$B$6,$A1169&lt;=CrashTest!$C$6),4,IF(AND($A1169&gt;=CrashTest!$B$7,$A1169&lt;=CrashTest!$C$7),5,0)))))</f>
        <v>0</v>
      </c>
      <c r="U1169" s="8" t="str">
        <f aca="false">IF(T1169=0,"",IF(T1168=T1169,MAX(U1168,B1169),B1169))</f>
        <v/>
      </c>
      <c r="V1169" s="9" t="str">
        <f aca="false">IF(T1169=0,"",B1169/U1169-1)</f>
        <v/>
      </c>
      <c r="W1169" s="8" t="str">
        <f aca="false">IF(T1169=0,"",IF(T1168=T1169,MAX(W1168,F1169),F1169))</f>
        <v/>
      </c>
      <c r="X1169" s="9" t="str">
        <f aca="false">IF(T1169=0,"",F1169/W1169-1)</f>
        <v/>
      </c>
    </row>
    <row r="1170" customFormat="false" ht="15" hidden="false" customHeight="false" outlineLevel="0" collapsed="false">
      <c r="A1170" s="5" t="n">
        <v>44998</v>
      </c>
      <c r="B1170" s="6" t="n">
        <v>1677.88656078317</v>
      </c>
      <c r="C1170" s="7" t="n">
        <v>13.96045543</v>
      </c>
      <c r="D1170" s="0" t="n">
        <f aca="false">INT((ROW()-3)/30)</f>
        <v>38</v>
      </c>
      <c r="E1170" s="0" t="n">
        <f aca="false">2+30*D1170</f>
        <v>1142</v>
      </c>
      <c r="F1170" s="8" t="n">
        <f aca="false">INDEX($F:$F,$E1170)*(2*B1170/INDEX($B:$B,$E1170)-C1170/INDEX($C:$C,$E1170))</f>
        <v>228.0774164661</v>
      </c>
      <c r="G1170" s="9" t="n">
        <f aca="false">B1170/B1169-1</f>
        <v>0.057602670734914</v>
      </c>
      <c r="H1170" s="9" t="n">
        <f aca="false">F1170/F1169-1</f>
        <v>0.0290978471646273</v>
      </c>
      <c r="I1170" s="9" t="n">
        <f aca="false">LN(B1170/B1169)</f>
        <v>0.0560047153909484</v>
      </c>
      <c r="J1170" s="9" t="n">
        <f aca="false">LN(F1170/F1169)</f>
        <v>0.0286825418983653</v>
      </c>
      <c r="K1170" s="9" t="n">
        <f aca="false">F1170/F1163-1</f>
        <v>0.0305346421012558</v>
      </c>
      <c r="L1170" s="9" t="n">
        <f aca="false">F1170/F1140-1</f>
        <v>0.0339746099934331</v>
      </c>
      <c r="M1170" s="9" t="n">
        <f aca="false">B1170/B1163-1</f>
        <v>0.0703974217535248</v>
      </c>
      <c r="N1170" s="9" t="n">
        <f aca="false">B1170/B1140-1</f>
        <v>0.0894083683665841</v>
      </c>
      <c r="O1170" s="8" t="n">
        <f aca="false">MAX(O1169,F1170)</f>
        <v>236.237374266143</v>
      </c>
      <c r="P1170" s="9" t="n">
        <f aca="false">F1170/O1170-1</f>
        <v>-0.0345413498833175</v>
      </c>
      <c r="Q1170" s="8" t="n">
        <f aca="false">MAX(Q1169,B1170)</f>
        <v>4811.1564628872</v>
      </c>
      <c r="R1170" s="9" t="n">
        <f aca="false">B1170/Q1170-1</f>
        <v>-0.65125088453759</v>
      </c>
      <c r="S1170" s="9" t="n">
        <f aca="false">B1170/INDEX($B:$B,$E1170)-1</f>
        <v>0.113969739985568</v>
      </c>
      <c r="T1170" s="0" t="n">
        <f aca="false">IF(AND($A1170&gt;=CrashTest!$B$3,$A1170&lt;=CrashTest!$C$3),1,IF(AND($A1170&gt;=CrashTest!$B$4,$A1170&lt;=CrashTest!$C$4),2,IF(AND($A1170&gt;=CrashTest!$B$5,$A1170&lt;=CrashTest!$C$5),3,IF(AND($A1170&gt;=CrashTest!$B$6,$A1170&lt;=CrashTest!$C$6),4,IF(AND($A1170&gt;=CrashTest!$B$7,$A1170&lt;=CrashTest!$C$7),5,0)))))</f>
        <v>0</v>
      </c>
      <c r="U1170" s="8" t="str">
        <f aca="false">IF(T1170=0,"",IF(T1169=T1170,MAX(U1169,B1170),B1170))</f>
        <v/>
      </c>
      <c r="V1170" s="9" t="str">
        <f aca="false">IF(T1170=0,"",B1170/U1170-1)</f>
        <v/>
      </c>
      <c r="W1170" s="8" t="str">
        <f aca="false">IF(T1170=0,"",IF(T1169=T1170,MAX(W1169,F1170),F1170))</f>
        <v/>
      </c>
      <c r="X1170" s="9" t="str">
        <f aca="false">IF(T1170=0,"",F1170/W1170-1)</f>
        <v/>
      </c>
    </row>
    <row r="1171" customFormat="false" ht="15" hidden="false" customHeight="false" outlineLevel="0" collapsed="false">
      <c r="A1171" s="5" t="n">
        <v>44999</v>
      </c>
      <c r="B1171" s="6" t="n">
        <v>1706.89304383402</v>
      </c>
      <c r="C1171" s="7" t="n">
        <v>14.26566897</v>
      </c>
      <c r="D1171" s="0" t="n">
        <f aca="false">INT((ROW()-3)/30)</f>
        <v>38</v>
      </c>
      <c r="E1171" s="0" t="n">
        <f aca="false">2+30*D1171</f>
        <v>1142</v>
      </c>
      <c r="F1171" s="8" t="n">
        <f aca="false">INDEX($F:$F,$E1171)*(2*B1171/INDEX($B:$B,$E1171)-C1171/INDEX($C:$C,$E1171))</f>
        <v>230.852085403388</v>
      </c>
      <c r="G1171" s="9" t="n">
        <f aca="false">B1171/B1170-1</f>
        <v>0.017287511402029</v>
      </c>
      <c r="H1171" s="9" t="n">
        <f aca="false">F1171/F1170-1</f>
        <v>0.0121654698666775</v>
      </c>
      <c r="I1171" s="9" t="n">
        <f aca="false">LN(B1171/B1170)</f>
        <v>0.0171397825228364</v>
      </c>
      <c r="J1171" s="9" t="n">
        <f aca="false">LN(F1171/F1170)</f>
        <v>0.0120920652727315</v>
      </c>
      <c r="K1171" s="9" t="n">
        <f aca="false">F1171/F1164-1</f>
        <v>0.0473050487690143</v>
      </c>
      <c r="L1171" s="9" t="n">
        <f aca="false">F1171/F1141-1</f>
        <v>0.0656118079083952</v>
      </c>
      <c r="M1171" s="9" t="n">
        <f aca="false">B1171/B1164-1</f>
        <v>0.094142644553507</v>
      </c>
      <c r="N1171" s="9" t="n">
        <f aca="false">B1171/B1141-1</f>
        <v>0.127574913337457</v>
      </c>
      <c r="O1171" s="8" t="n">
        <f aca="false">MAX(O1170,F1171)</f>
        <v>236.237374266143</v>
      </c>
      <c r="P1171" s="9" t="n">
        <f aca="false">F1171/O1171-1</f>
        <v>-0.0227960917677998</v>
      </c>
      <c r="Q1171" s="8" t="n">
        <f aca="false">MAX(Q1170,B1171)</f>
        <v>4811.1564628872</v>
      </c>
      <c r="R1171" s="9" t="n">
        <f aca="false">B1171/Q1171-1</f>
        <v>-0.645221880227586</v>
      </c>
      <c r="S1171" s="9" t="n">
        <f aca="false">B1171/INDEX($B:$B,$E1171)-1</f>
        <v>0.133227504567084</v>
      </c>
      <c r="T1171" s="0" t="n">
        <f aca="false">IF(AND($A1171&gt;=CrashTest!$B$3,$A1171&lt;=CrashTest!$C$3),1,IF(AND($A1171&gt;=CrashTest!$B$4,$A1171&lt;=CrashTest!$C$4),2,IF(AND($A1171&gt;=CrashTest!$B$5,$A1171&lt;=CrashTest!$C$5),3,IF(AND($A1171&gt;=CrashTest!$B$6,$A1171&lt;=CrashTest!$C$6),4,IF(AND($A1171&gt;=CrashTest!$B$7,$A1171&lt;=CrashTest!$C$7),5,0)))))</f>
        <v>0</v>
      </c>
      <c r="U1171" s="8" t="str">
        <f aca="false">IF(T1171=0,"",IF(T1170=T1171,MAX(U1170,B1171),B1171))</f>
        <v/>
      </c>
      <c r="V1171" s="9" t="str">
        <f aca="false">IF(T1171=0,"",B1171/U1171-1)</f>
        <v/>
      </c>
      <c r="W1171" s="8" t="str">
        <f aca="false">IF(T1171=0,"",IF(T1170=T1171,MAX(W1170,F1171),F1171))</f>
        <v/>
      </c>
      <c r="X1171" s="9" t="str">
        <f aca="false">IF(T1171=0,"",F1171/W1171-1)</f>
        <v/>
      </c>
    </row>
    <row r="1172" customFormat="false" ht="15" hidden="false" customHeight="false" outlineLevel="0" collapsed="false">
      <c r="A1172" s="5" t="n">
        <v>45000</v>
      </c>
      <c r="B1172" s="6" t="n">
        <v>1655.43240093513</v>
      </c>
      <c r="C1172" s="7" t="n">
        <v>13.45914978</v>
      </c>
      <c r="D1172" s="0" t="n">
        <f aca="false">INT((ROW()-3)/30)</f>
        <v>38</v>
      </c>
      <c r="E1172" s="0" t="n">
        <f aca="false">2+30*D1172</f>
        <v>1142</v>
      </c>
      <c r="F1172" s="8" t="n">
        <f aca="false">INDEX($F:$F,$E1172)*(2*B1172/INDEX($B:$B,$E1172)-C1172/INDEX($C:$C,$E1172))</f>
        <v>230.77706692143</v>
      </c>
      <c r="G1172" s="9" t="n">
        <f aca="false">B1172/B1171-1</f>
        <v>-0.0301487214355852</v>
      </c>
      <c r="H1172" s="9" t="n">
        <f aca="false">F1172/F1171-1</f>
        <v>-0.000324963414677137</v>
      </c>
      <c r="I1172" s="9" t="n">
        <f aca="false">LN(B1172/B1171)</f>
        <v>-0.0306125403071986</v>
      </c>
      <c r="J1172" s="9" t="n">
        <f aca="false">LN(F1172/F1171)</f>
        <v>-0.00032501622672921</v>
      </c>
      <c r="K1172" s="9" t="n">
        <f aca="false">F1172/F1165-1</f>
        <v>0.0501175398161362</v>
      </c>
      <c r="L1172" s="9" t="n">
        <f aca="false">F1172/F1142-1</f>
        <v>0.0635945373871303</v>
      </c>
      <c r="M1172" s="9" t="n">
        <f aca="false">B1172/B1165-1</f>
        <v>0.0790005227351793</v>
      </c>
      <c r="N1172" s="9" t="n">
        <f aca="false">B1172/B1142-1</f>
        <v>0.0990621442087474</v>
      </c>
      <c r="O1172" s="8" t="n">
        <f aca="false">MAX(O1171,F1172)</f>
        <v>236.237374266143</v>
      </c>
      <c r="P1172" s="9" t="n">
        <f aca="false">F1172/O1172-1</f>
        <v>-0.0231136472866548</v>
      </c>
      <c r="Q1172" s="8" t="n">
        <f aca="false">MAX(Q1171,B1172)</f>
        <v>4811.1564628872</v>
      </c>
      <c r="R1172" s="9" t="n">
        <f aca="false">B1172/Q1172-1</f>
        <v>-0.655917986932045</v>
      </c>
      <c r="S1172" s="9" t="n">
        <f aca="false">B1172/INDEX($B:$B,$E1172)-1</f>
        <v>0.0990621442087474</v>
      </c>
      <c r="T1172" s="0" t="n">
        <f aca="false">IF(AND($A1172&gt;=CrashTest!$B$3,$A1172&lt;=CrashTest!$C$3),1,IF(AND($A1172&gt;=CrashTest!$B$4,$A1172&lt;=CrashTest!$C$4),2,IF(AND($A1172&gt;=CrashTest!$B$5,$A1172&lt;=CrashTest!$C$5),3,IF(AND($A1172&gt;=CrashTest!$B$6,$A1172&lt;=CrashTest!$C$6),4,IF(AND($A1172&gt;=CrashTest!$B$7,$A1172&lt;=CrashTest!$C$7),5,0)))))</f>
        <v>0</v>
      </c>
      <c r="U1172" s="8" t="str">
        <f aca="false">IF(T1172=0,"",IF(T1171=T1172,MAX(U1171,B1172),B1172))</f>
        <v/>
      </c>
      <c r="V1172" s="9" t="str">
        <f aca="false">IF(T1172=0,"",B1172/U1172-1)</f>
        <v/>
      </c>
      <c r="W1172" s="8" t="str">
        <f aca="false">IF(T1172=0,"",IF(T1171=T1172,MAX(W1171,F1172),F1172))</f>
        <v/>
      </c>
      <c r="X1172" s="9" t="str">
        <f aca="false">IF(T1172=0,"",F1172/W1172-1)</f>
        <v/>
      </c>
    </row>
    <row r="1173" customFormat="false" ht="15" hidden="false" customHeight="false" outlineLevel="0" collapsed="false">
      <c r="A1173" s="5" t="n">
        <v>45001</v>
      </c>
      <c r="B1173" s="6" t="n">
        <v>1677.25818614845</v>
      </c>
      <c r="C1173" s="7" t="n">
        <v>13.75851424</v>
      </c>
      <c r="D1173" s="0" t="n">
        <f aca="false">INT((ROW()-3)/30)</f>
        <v>39</v>
      </c>
      <c r="E1173" s="0" t="n">
        <f aca="false">2+30*D1173</f>
        <v>1172</v>
      </c>
      <c r="F1173" s="8" t="n">
        <f aca="false">INDEX($F:$F,$E1173)*(2*B1173/INDEX($B:$B,$E1173)-C1173/INDEX($C:$C,$E1173))</f>
        <v>231.72930672554</v>
      </c>
      <c r="G1173" s="9" t="n">
        <f aca="false">B1173/B1172-1</f>
        <v>0.0131843409619088</v>
      </c>
      <c r="H1173" s="9" t="n">
        <f aca="false">F1173/F1172-1</f>
        <v>0.00412623237140619</v>
      </c>
      <c r="I1173" s="9" t="n">
        <f aca="false">LN(B1173/B1172)</f>
        <v>0.0130981839942797</v>
      </c>
      <c r="J1173" s="9" t="n">
        <f aca="false">LN(F1173/F1172)</f>
        <v>0.00411774281984397</v>
      </c>
      <c r="K1173" s="9" t="n">
        <f aca="false">F1173/F1166-1</f>
        <v>0.0839851096720736</v>
      </c>
      <c r="L1173" s="9" t="n">
        <f aca="false">F1173/F1143-1</f>
        <v>0.0599322444243067</v>
      </c>
      <c r="M1173" s="9" t="n">
        <f aca="false">B1173/B1166-1</f>
        <v>0.167463273220176</v>
      </c>
      <c r="N1173" s="9" t="n">
        <f aca="false">B1173/B1143-1</f>
        <v>0.0769419778666223</v>
      </c>
      <c r="O1173" s="8" t="n">
        <f aca="false">MAX(O1172,F1173)</f>
        <v>236.237374266143</v>
      </c>
      <c r="P1173" s="9" t="n">
        <f aca="false">F1173/O1173-1</f>
        <v>-0.0190827871949041</v>
      </c>
      <c r="Q1173" s="8" t="n">
        <f aca="false">MAX(Q1172,B1173)</f>
        <v>4811.1564628872</v>
      </c>
      <c r="R1173" s="9" t="n">
        <f aca="false">B1173/Q1173-1</f>
        <v>-0.651381492352897</v>
      </c>
      <c r="S1173" s="9" t="n">
        <f aca="false">B1173/INDEX($B:$B,$E1173)-1</f>
        <v>0.0131843409619088</v>
      </c>
      <c r="T1173" s="0" t="n">
        <f aca="false">IF(AND($A1173&gt;=CrashTest!$B$3,$A1173&lt;=CrashTest!$C$3),1,IF(AND($A1173&gt;=CrashTest!$B$4,$A1173&lt;=CrashTest!$C$4),2,IF(AND($A1173&gt;=CrashTest!$B$5,$A1173&lt;=CrashTest!$C$5),3,IF(AND($A1173&gt;=CrashTest!$B$6,$A1173&lt;=CrashTest!$C$6),4,IF(AND($A1173&gt;=CrashTest!$B$7,$A1173&lt;=CrashTest!$C$7),5,0)))))</f>
        <v>0</v>
      </c>
      <c r="U1173" s="8" t="str">
        <f aca="false">IF(T1173=0,"",IF(T1172=T1173,MAX(U1172,B1173),B1173))</f>
        <v/>
      </c>
      <c r="V1173" s="9" t="str">
        <f aca="false">IF(T1173=0,"",B1173/U1173-1)</f>
        <v/>
      </c>
      <c r="W1173" s="8" t="str">
        <f aca="false">IF(T1173=0,"",IF(T1172=T1173,MAX(W1172,F1173),F1173))</f>
        <v/>
      </c>
      <c r="X1173" s="9" t="str">
        <f aca="false">IF(T1173=0,"",F1173/W1173-1)</f>
        <v/>
      </c>
    </row>
    <row r="1174" customFormat="false" ht="15" hidden="false" customHeight="false" outlineLevel="0" collapsed="false">
      <c r="A1174" s="5" t="n">
        <v>45002</v>
      </c>
      <c r="B1174" s="6" t="n">
        <v>1791.02045382817</v>
      </c>
      <c r="C1174" s="7" t="n">
        <v>15.48752504</v>
      </c>
      <c r="D1174" s="0" t="n">
        <f aca="false">INT((ROW()-3)/30)</f>
        <v>39</v>
      </c>
      <c r="E1174" s="0" t="n">
        <f aca="false">2+30*D1174</f>
        <v>1172</v>
      </c>
      <c r="F1174" s="8" t="n">
        <f aca="false">INDEX($F:$F,$E1174)*(2*B1174/INDEX($B:$B,$E1174)-C1174/INDEX($C:$C,$E1174))</f>
        <v>233.801120298569</v>
      </c>
      <c r="G1174" s="9" t="n">
        <f aca="false">B1174/B1173-1</f>
        <v>0.0678263302687803</v>
      </c>
      <c r="H1174" s="9" t="n">
        <f aca="false">F1174/F1173-1</f>
        <v>0.0089406627167925</v>
      </c>
      <c r="I1174" s="9" t="n">
        <f aca="false">LN(B1174/B1173)</f>
        <v>0.0656251152073372</v>
      </c>
      <c r="J1174" s="9" t="n">
        <f aca="false">LN(F1174/F1173)</f>
        <v>0.00890093163110549</v>
      </c>
      <c r="K1174" s="9" t="n">
        <f aca="false">F1174/F1167-1</f>
        <v>0.0948311385371956</v>
      </c>
      <c r="L1174" s="9" t="n">
        <f aca="false">F1174/F1144-1</f>
        <v>0.0599105483533422</v>
      </c>
      <c r="M1174" s="9" t="n">
        <f aca="false">B1174/B1167-1</f>
        <v>0.248838286506665</v>
      </c>
      <c r="N1174" s="9" t="n">
        <f aca="false">B1174/B1144-1</f>
        <v>0.0706445240747837</v>
      </c>
      <c r="O1174" s="8" t="n">
        <f aca="false">MAX(O1173,F1174)</f>
        <v>236.237374266143</v>
      </c>
      <c r="P1174" s="9" t="n">
        <f aca="false">F1174/O1174-1</f>
        <v>-0.0103127372421175</v>
      </c>
      <c r="Q1174" s="8" t="n">
        <f aca="false">MAX(Q1173,B1174)</f>
        <v>4811.1564628872</v>
      </c>
      <c r="R1174" s="9" t="n">
        <f aca="false">B1174/Q1174-1</f>
        <v>-0.627735978315415</v>
      </c>
      <c r="S1174" s="9" t="n">
        <f aca="false">B1174/INDEX($B:$B,$E1174)-1</f>
        <v>0.0819049166951475</v>
      </c>
      <c r="T1174" s="0" t="n">
        <f aca="false">IF(AND($A1174&gt;=CrashTest!$B$3,$A1174&lt;=CrashTest!$C$3),1,IF(AND($A1174&gt;=CrashTest!$B$4,$A1174&lt;=CrashTest!$C$4),2,IF(AND($A1174&gt;=CrashTest!$B$5,$A1174&lt;=CrashTest!$C$5),3,IF(AND($A1174&gt;=CrashTest!$B$6,$A1174&lt;=CrashTest!$C$6),4,IF(AND($A1174&gt;=CrashTest!$B$7,$A1174&lt;=CrashTest!$C$7),5,0)))))</f>
        <v>0</v>
      </c>
      <c r="U1174" s="8" t="str">
        <f aca="false">IF(T1174=0,"",IF(T1173=T1174,MAX(U1173,B1174),B1174))</f>
        <v/>
      </c>
      <c r="V1174" s="9" t="str">
        <f aca="false">IF(T1174=0,"",B1174/U1174-1)</f>
        <v/>
      </c>
      <c r="W1174" s="8" t="str">
        <f aca="false">IF(T1174=0,"",IF(T1173=T1174,MAX(W1173,F1174),F1174))</f>
        <v/>
      </c>
      <c r="X1174" s="9" t="str">
        <f aca="false">IF(T1174=0,"",F1174/W1174-1)</f>
        <v/>
      </c>
    </row>
    <row r="1175" customFormat="false" ht="15" hidden="false" customHeight="false" outlineLevel="0" collapsed="false">
      <c r="A1175" s="5" t="n">
        <v>45003</v>
      </c>
      <c r="B1175" s="6" t="n">
        <v>1764.36525336061</v>
      </c>
      <c r="C1175" s="7" t="n">
        <v>15.03448936</v>
      </c>
      <c r="D1175" s="0" t="n">
        <f aca="false">INT((ROW()-3)/30)</f>
        <v>39</v>
      </c>
      <c r="E1175" s="0" t="n">
        <f aca="false">2+30*D1175</f>
        <v>1172</v>
      </c>
      <c r="F1175" s="8" t="n">
        <f aca="false">INDEX($F:$F,$E1175)*(2*B1175/INDEX($B:$B,$E1175)-C1175/INDEX($C:$C,$E1175))</f>
        <v>234.137303178145</v>
      </c>
      <c r="G1175" s="9" t="n">
        <f aca="false">B1175/B1174-1</f>
        <v>-0.0148826890338335</v>
      </c>
      <c r="H1175" s="9" t="n">
        <f aca="false">F1175/F1174-1</f>
        <v>0.0014379010637211</v>
      </c>
      <c r="I1175" s="9" t="n">
        <f aca="false">LN(B1175/B1174)</f>
        <v>-0.0149945474740035</v>
      </c>
      <c r="J1175" s="9" t="n">
        <f aca="false">LN(F1175/F1174)</f>
        <v>0.00143686827390109</v>
      </c>
      <c r="K1175" s="9" t="n">
        <f aca="false">F1175/F1168-1</f>
        <v>0.0942017522679197</v>
      </c>
      <c r="L1175" s="9" t="n">
        <f aca="false">F1175/F1145-1</f>
        <v>0.0547326865763946</v>
      </c>
      <c r="M1175" s="9" t="n">
        <f aca="false">B1175/B1168-1</f>
        <v>0.194361473435345</v>
      </c>
      <c r="N1175" s="9" t="n">
        <f aca="false">B1175/B1145-1</f>
        <v>0.0732829115357929</v>
      </c>
      <c r="O1175" s="8" t="n">
        <f aca="false">MAX(O1174,F1175)</f>
        <v>236.237374266143</v>
      </c>
      <c r="P1175" s="9" t="n">
        <f aca="false">F1175/O1175-1</f>
        <v>-0.00888966487424669</v>
      </c>
      <c r="Q1175" s="8" t="n">
        <f aca="false">MAX(Q1174,B1175)</f>
        <v>4811.1564628872</v>
      </c>
      <c r="R1175" s="9" t="n">
        <f aca="false">B1175/Q1175-1</f>
        <v>-0.633276267988631</v>
      </c>
      <c r="S1175" s="9" t="n">
        <f aca="false">B1175/INDEX($B:$B,$E1175)-1</f>
        <v>0.0658032622557982</v>
      </c>
      <c r="T1175" s="0" t="n">
        <f aca="false">IF(AND($A1175&gt;=CrashTest!$B$3,$A1175&lt;=CrashTest!$C$3),1,IF(AND($A1175&gt;=CrashTest!$B$4,$A1175&lt;=CrashTest!$C$4),2,IF(AND($A1175&gt;=CrashTest!$B$5,$A1175&lt;=CrashTest!$C$5),3,IF(AND($A1175&gt;=CrashTest!$B$6,$A1175&lt;=CrashTest!$C$6),4,IF(AND($A1175&gt;=CrashTest!$B$7,$A1175&lt;=CrashTest!$C$7),5,0)))))</f>
        <v>0</v>
      </c>
      <c r="U1175" s="8" t="str">
        <f aca="false">IF(T1175=0,"",IF(T1174=T1175,MAX(U1174,B1175),B1175))</f>
        <v/>
      </c>
      <c r="V1175" s="9" t="str">
        <f aca="false">IF(T1175=0,"",B1175/U1175-1)</f>
        <v/>
      </c>
      <c r="W1175" s="8" t="str">
        <f aca="false">IF(T1175=0,"",IF(T1174=T1175,MAX(W1174,F1175),F1175))</f>
        <v/>
      </c>
      <c r="X1175" s="9" t="str">
        <f aca="false">IF(T1175=0,"",F1175/W1175-1)</f>
        <v/>
      </c>
    </row>
    <row r="1176" customFormat="false" ht="15" hidden="false" customHeight="false" outlineLevel="0" collapsed="false">
      <c r="A1176" s="5" t="n">
        <v>45004</v>
      </c>
      <c r="B1176" s="6" t="n">
        <v>1801.75050058445</v>
      </c>
      <c r="C1176" s="7" t="n">
        <v>15.36663795</v>
      </c>
      <c r="D1176" s="0" t="n">
        <f aca="false">INT((ROW()-3)/30)</f>
        <v>39</v>
      </c>
      <c r="E1176" s="0" t="n">
        <f aca="false">2+30*D1176</f>
        <v>1172</v>
      </c>
      <c r="F1176" s="8" t="n">
        <f aca="false">INDEX($F:$F,$E1176)*(2*B1176/INDEX($B:$B,$E1176)-C1176/INDEX($C:$C,$E1176))</f>
        <v>238.865572539376</v>
      </c>
      <c r="G1176" s="9" t="n">
        <f aca="false">B1176/B1175-1</f>
        <v>0.0211890634054552</v>
      </c>
      <c r="H1176" s="9" t="n">
        <f aca="false">F1176/F1175-1</f>
        <v>0.0201944299223149</v>
      </c>
      <c r="I1176" s="9" t="n">
        <f aca="false">LN(B1176/B1175)</f>
        <v>0.0209676967758026</v>
      </c>
      <c r="J1176" s="9" t="n">
        <f aca="false">LN(F1176/F1175)</f>
        <v>0.0199932267018559</v>
      </c>
      <c r="K1176" s="9" t="n">
        <f aca="false">F1176/F1169-1</f>
        <v>0.0777746007069247</v>
      </c>
      <c r="L1176" s="9" t="n">
        <f aca="false">F1176/F1146-1</f>
        <v>0.0741817176236663</v>
      </c>
      <c r="M1176" s="9" t="n">
        <f aca="false">B1176/B1169-1</f>
        <v>0.135676383584987</v>
      </c>
      <c r="N1176" s="9" t="n">
        <f aca="false">B1176/B1146-1</f>
        <v>0.0623241950685851</v>
      </c>
      <c r="O1176" s="8" t="n">
        <f aca="false">MAX(O1175,F1176)</f>
        <v>238.865572539376</v>
      </c>
      <c r="P1176" s="9" t="n">
        <f aca="false">F1176/O1176-1</f>
        <v>0</v>
      </c>
      <c r="Q1176" s="8" t="n">
        <f aca="false">MAX(Q1175,B1176)</f>
        <v>4811.1564628872</v>
      </c>
      <c r="R1176" s="9" t="n">
        <f aca="false">B1176/Q1176-1</f>
        <v>-0.625505735578757</v>
      </c>
      <c r="S1176" s="9" t="n">
        <f aca="false">B1176/INDEX($B:$B,$E1176)-1</f>
        <v>0.0883866351574774</v>
      </c>
      <c r="T1176" s="0" t="n">
        <f aca="false">IF(AND($A1176&gt;=CrashTest!$B$3,$A1176&lt;=CrashTest!$C$3),1,IF(AND($A1176&gt;=CrashTest!$B$4,$A1176&lt;=CrashTest!$C$4),2,IF(AND($A1176&gt;=CrashTest!$B$5,$A1176&lt;=CrashTest!$C$5),3,IF(AND($A1176&gt;=CrashTest!$B$6,$A1176&lt;=CrashTest!$C$6),4,IF(AND($A1176&gt;=CrashTest!$B$7,$A1176&lt;=CrashTest!$C$7),5,0)))))</f>
        <v>0</v>
      </c>
      <c r="U1176" s="8" t="str">
        <f aca="false">IF(T1176=0,"",IF(T1175=T1176,MAX(U1175,B1176),B1176))</f>
        <v/>
      </c>
      <c r="V1176" s="9" t="str">
        <f aca="false">IF(T1176=0,"",B1176/U1176-1)</f>
        <v/>
      </c>
      <c r="W1176" s="8" t="str">
        <f aca="false">IF(T1176=0,"",IF(T1175=T1176,MAX(W1175,F1176),F1176))</f>
        <v/>
      </c>
      <c r="X1176" s="9" t="str">
        <f aca="false">IF(T1176=0,"",F1176/W1176-1)</f>
        <v/>
      </c>
    </row>
    <row r="1177" customFormat="false" ht="15" hidden="false" customHeight="false" outlineLevel="0" collapsed="false">
      <c r="A1177" s="5" t="n">
        <v>45005</v>
      </c>
      <c r="B1177" s="6" t="n">
        <v>1737.37734073641</v>
      </c>
      <c r="C1177" s="7" t="n">
        <v>14.6470125</v>
      </c>
      <c r="D1177" s="0" t="n">
        <f aca="false">INT((ROW()-3)/30)</f>
        <v>39</v>
      </c>
      <c r="E1177" s="0" t="n">
        <f aca="false">2+30*D1177</f>
        <v>1172</v>
      </c>
      <c r="F1177" s="8" t="n">
        <f aca="false">INDEX($F:$F,$E1177)*(2*B1177/INDEX($B:$B,$E1177)-C1177/INDEX($C:$C,$E1177))</f>
        <v>233.256618858317</v>
      </c>
      <c r="G1177" s="9" t="n">
        <f aca="false">B1177/B1176-1</f>
        <v>-0.0357281209729976</v>
      </c>
      <c r="H1177" s="9" t="n">
        <f aca="false">F1177/F1176-1</f>
        <v>-0.0234816328758924</v>
      </c>
      <c r="I1177" s="9" t="n">
        <f aca="false">LN(B1177/B1176)</f>
        <v>-0.036381991949505</v>
      </c>
      <c r="J1177" s="9" t="n">
        <f aca="false">LN(F1177/F1176)</f>
        <v>-0.023761719703422</v>
      </c>
      <c r="K1177" s="9" t="n">
        <f aca="false">F1177/F1170-1</f>
        <v>0.0227080895270764</v>
      </c>
      <c r="L1177" s="9" t="n">
        <f aca="false">F1177/F1147-1</f>
        <v>0.0511098302647326</v>
      </c>
      <c r="M1177" s="9" t="n">
        <f aca="false">B1177/B1170-1</f>
        <v>0.0354557819006978</v>
      </c>
      <c r="N1177" s="9" t="n">
        <f aca="false">B1177/B1147-1</f>
        <v>0.0274646224821125</v>
      </c>
      <c r="O1177" s="8" t="n">
        <f aca="false">MAX(O1176,F1177)</f>
        <v>238.865572539376</v>
      </c>
      <c r="P1177" s="9" t="n">
        <f aca="false">F1177/O1177-1</f>
        <v>-0.0234816328758924</v>
      </c>
      <c r="Q1177" s="8" t="n">
        <f aca="false">MAX(Q1176,B1177)</f>
        <v>4811.1564628872</v>
      </c>
      <c r="R1177" s="9" t="n">
        <f aca="false">B1177/Q1177-1</f>
        <v>-0.638885711961693</v>
      </c>
      <c r="S1177" s="9" t="n">
        <f aca="false">B1177/INDEX($B:$B,$E1177)-1</f>
        <v>0.0495006257911772</v>
      </c>
      <c r="T1177" s="0" t="n">
        <f aca="false">IF(AND($A1177&gt;=CrashTest!$B$3,$A1177&lt;=CrashTest!$C$3),1,IF(AND($A1177&gt;=CrashTest!$B$4,$A1177&lt;=CrashTest!$C$4),2,IF(AND($A1177&gt;=CrashTest!$B$5,$A1177&lt;=CrashTest!$C$5),3,IF(AND($A1177&gt;=CrashTest!$B$6,$A1177&lt;=CrashTest!$C$6),4,IF(AND($A1177&gt;=CrashTest!$B$7,$A1177&lt;=CrashTest!$C$7),5,0)))))</f>
        <v>0</v>
      </c>
      <c r="U1177" s="8" t="str">
        <f aca="false">IF(T1177=0,"",IF(T1176=T1177,MAX(U1176,B1177),B1177))</f>
        <v/>
      </c>
      <c r="V1177" s="9" t="str">
        <f aca="false">IF(T1177=0,"",B1177/U1177-1)</f>
        <v/>
      </c>
      <c r="W1177" s="8" t="str">
        <f aca="false">IF(T1177=0,"",IF(T1176=T1177,MAX(W1176,F1177),F1177))</f>
        <v/>
      </c>
      <c r="X1177" s="9" t="str">
        <f aca="false">IF(T1177=0,"",F1177/W1177-1)</f>
        <v/>
      </c>
    </row>
    <row r="1178" customFormat="false" ht="15" hidden="false" customHeight="false" outlineLevel="0" collapsed="false">
      <c r="A1178" s="5" t="n">
        <v>45006</v>
      </c>
      <c r="B1178" s="6" t="n">
        <v>1805.09059409702</v>
      </c>
      <c r="C1178" s="7" t="n">
        <v>15.65749653</v>
      </c>
      <c r="D1178" s="0" t="n">
        <f aca="false">INT((ROW()-3)/30)</f>
        <v>39</v>
      </c>
      <c r="E1178" s="0" t="n">
        <f aca="false">2+30*D1178</f>
        <v>1172</v>
      </c>
      <c r="F1178" s="8" t="n">
        <f aca="false">INDEX($F:$F,$E1178)*(2*B1178/INDEX($B:$B,$E1178)-C1178/INDEX($C:$C,$E1178))</f>
        <v>234.809628765193</v>
      </c>
      <c r="G1178" s="9" t="n">
        <f aca="false">B1178/B1177-1</f>
        <v>0.0389744080188756</v>
      </c>
      <c r="H1178" s="9" t="n">
        <f aca="false">F1178/F1177-1</f>
        <v>0.00665794571865597</v>
      </c>
      <c r="I1178" s="9" t="n">
        <f aca="false">LN(B1178/B1177)</f>
        <v>0.0382340804555772</v>
      </c>
      <c r="J1178" s="9" t="n">
        <f aca="false">LN(F1178/F1177)</f>
        <v>0.00663587948775479</v>
      </c>
      <c r="K1178" s="9" t="n">
        <f aca="false">F1178/F1171-1</f>
        <v>0.0171431995292093</v>
      </c>
      <c r="L1178" s="9" t="n">
        <f aca="false">F1178/F1148-1</f>
        <v>0.0537318378154381</v>
      </c>
      <c r="M1178" s="9" t="n">
        <f aca="false">B1178/B1171-1</f>
        <v>0.0575299961633382</v>
      </c>
      <c r="N1178" s="9" t="n">
        <f aca="false">B1178/B1148-1</f>
        <v>0.0724113070896419</v>
      </c>
      <c r="O1178" s="8" t="n">
        <f aca="false">MAX(O1177,F1178)</f>
        <v>238.865572539376</v>
      </c>
      <c r="P1178" s="9" t="n">
        <f aca="false">F1178/O1178-1</f>
        <v>-0.0169800265943095</v>
      </c>
      <c r="Q1178" s="8" t="n">
        <f aca="false">MAX(Q1177,B1178)</f>
        <v>4811.1564628872</v>
      </c>
      <c r="R1178" s="9" t="n">
        <f aca="false">B1178/Q1178-1</f>
        <v>-0.624811496358242</v>
      </c>
      <c r="S1178" s="9" t="n">
        <f aca="false">B1178/INDEX($B:$B,$E1178)-1</f>
        <v>0.0904042913968279</v>
      </c>
      <c r="T1178" s="0" t="n">
        <f aca="false">IF(AND($A1178&gt;=CrashTest!$B$3,$A1178&lt;=CrashTest!$C$3),1,IF(AND($A1178&gt;=CrashTest!$B$4,$A1178&lt;=CrashTest!$C$4),2,IF(AND($A1178&gt;=CrashTest!$B$5,$A1178&lt;=CrashTest!$C$5),3,IF(AND($A1178&gt;=CrashTest!$B$6,$A1178&lt;=CrashTest!$C$6),4,IF(AND($A1178&gt;=CrashTest!$B$7,$A1178&lt;=CrashTest!$C$7),5,0)))))</f>
        <v>0</v>
      </c>
      <c r="U1178" s="8" t="str">
        <f aca="false">IF(T1178=0,"",IF(T1177=T1178,MAX(U1177,B1178),B1178))</f>
        <v/>
      </c>
      <c r="V1178" s="9" t="str">
        <f aca="false">IF(T1178=0,"",B1178/U1178-1)</f>
        <v/>
      </c>
      <c r="W1178" s="8" t="str">
        <f aca="false">IF(T1178=0,"",IF(T1177=T1178,MAX(W1177,F1178),F1178))</f>
        <v/>
      </c>
      <c r="X1178" s="9" t="str">
        <f aca="false">IF(T1178=0,"",F1178/W1178-1)</f>
        <v/>
      </c>
    </row>
    <row r="1179" customFormat="false" ht="15" hidden="false" customHeight="false" outlineLevel="0" collapsed="false">
      <c r="A1179" s="5" t="n">
        <v>45007</v>
      </c>
      <c r="B1179" s="6" t="n">
        <v>1738.26925452952</v>
      </c>
      <c r="C1179" s="7" t="n">
        <v>14.65946752</v>
      </c>
      <c r="D1179" s="0" t="n">
        <f aca="false">INT((ROW()-3)/30)</f>
        <v>39</v>
      </c>
      <c r="E1179" s="0" t="n">
        <f aca="false">2+30*D1179</f>
        <v>1172</v>
      </c>
      <c r="F1179" s="8" t="n">
        <f aca="false">INDEX($F:$F,$E1179)*(2*B1179/INDEX($B:$B,$E1179)-C1179/INDEX($C:$C,$E1179))</f>
        <v>233.291735199486</v>
      </c>
      <c r="G1179" s="9" t="n">
        <f aca="false">B1179/B1178-1</f>
        <v>-0.0370182747536429</v>
      </c>
      <c r="H1179" s="9" t="n">
        <f aca="false">F1179/F1178-1</f>
        <v>-0.00646435827052461</v>
      </c>
      <c r="I1179" s="9" t="n">
        <f aca="false">LN(B1179/B1178)</f>
        <v>-0.0377208442629775</v>
      </c>
      <c r="J1179" s="9" t="n">
        <f aca="false">LN(F1179/F1178)</f>
        <v>-0.00648534271732273</v>
      </c>
      <c r="K1179" s="9" t="n">
        <f aca="false">F1179/F1172-1</f>
        <v>0.0108965258619542</v>
      </c>
      <c r="L1179" s="9" t="n">
        <f aca="false">F1179/F1149-1</f>
        <v>0.0503846490117976</v>
      </c>
      <c r="M1179" s="9" t="n">
        <f aca="false">B1179/B1172-1</f>
        <v>0.0500394057453488</v>
      </c>
      <c r="N1179" s="9" t="n">
        <f aca="false">B1179/B1149-1</f>
        <v>0.0219793721751604</v>
      </c>
      <c r="O1179" s="8" t="n">
        <f aca="false">MAX(O1178,F1179)</f>
        <v>238.865572539376</v>
      </c>
      <c r="P1179" s="9" t="n">
        <f aca="false">F1179/O1179-1</f>
        <v>-0.0233346198894855</v>
      </c>
      <c r="Q1179" s="8" t="n">
        <f aca="false">MAX(Q1178,B1179)</f>
        <v>4811.1564628872</v>
      </c>
      <c r="R1179" s="9" t="n">
        <f aca="false">B1179/Q1179-1</f>
        <v>-0.638700327470461</v>
      </c>
      <c r="S1179" s="9" t="n">
        <f aca="false">B1179/INDEX($B:$B,$E1179)-1</f>
        <v>0.0500394057453488</v>
      </c>
      <c r="T1179" s="0" t="n">
        <f aca="false">IF(AND($A1179&gt;=CrashTest!$B$3,$A1179&lt;=CrashTest!$C$3),1,IF(AND($A1179&gt;=CrashTest!$B$4,$A1179&lt;=CrashTest!$C$4),2,IF(AND($A1179&gt;=CrashTest!$B$5,$A1179&lt;=CrashTest!$C$5),3,IF(AND($A1179&gt;=CrashTest!$B$6,$A1179&lt;=CrashTest!$C$6),4,IF(AND($A1179&gt;=CrashTest!$B$7,$A1179&lt;=CrashTest!$C$7),5,0)))))</f>
        <v>0</v>
      </c>
      <c r="U1179" s="8" t="str">
        <f aca="false">IF(T1179=0,"",IF(T1178=T1179,MAX(U1178,B1179),B1179))</f>
        <v/>
      </c>
      <c r="V1179" s="9" t="str">
        <f aca="false">IF(T1179=0,"",B1179/U1179-1)</f>
        <v/>
      </c>
      <c r="W1179" s="8" t="str">
        <f aca="false">IF(T1179=0,"",IF(T1178=T1179,MAX(W1178,F1179),F1179))</f>
        <v/>
      </c>
      <c r="X1179" s="9" t="str">
        <f aca="false">IF(T1179=0,"",F1179/W1179-1)</f>
        <v/>
      </c>
    </row>
    <row r="1180" customFormat="false" ht="15" hidden="false" customHeight="false" outlineLevel="0" collapsed="false">
      <c r="A1180" s="5" t="n">
        <v>45008</v>
      </c>
      <c r="B1180" s="6" t="n">
        <v>1819.24090590298</v>
      </c>
      <c r="C1180" s="7" t="n">
        <v>15.80751686</v>
      </c>
      <c r="D1180" s="0" t="n">
        <f aca="false">INT((ROW()-3)/30)</f>
        <v>39</v>
      </c>
      <c r="E1180" s="0" t="n">
        <f aca="false">2+30*D1180</f>
        <v>1172</v>
      </c>
      <c r="F1180" s="8" t="n">
        <f aca="false">INDEX($F:$F,$E1180)*(2*B1180/INDEX($B:$B,$E1180)-C1180/INDEX($C:$C,$E1180))</f>
        <v>236.182582206721</v>
      </c>
      <c r="G1180" s="9" t="n">
        <f aca="false">B1180/B1179-1</f>
        <v>0.0465817658354522</v>
      </c>
      <c r="H1180" s="9" t="n">
        <f aca="false">F1180/F1179-1</f>
        <v>0.0123915534545747</v>
      </c>
      <c r="I1180" s="9" t="n">
        <f aca="false">LN(B1180/B1179)</f>
        <v>0.0455293925181813</v>
      </c>
      <c r="J1180" s="9" t="n">
        <f aca="false">LN(F1180/F1179)</f>
        <v>0.0123154065629324</v>
      </c>
      <c r="K1180" s="9" t="n">
        <f aca="false">F1180/F1173-1</f>
        <v>0.0192175756450836</v>
      </c>
      <c r="L1180" s="9" t="n">
        <f aca="false">F1180/F1150-1</f>
        <v>0.0716880387356491</v>
      </c>
      <c r="M1180" s="9" t="n">
        <f aca="false">B1180/B1173-1</f>
        <v>0.0846516779152351</v>
      </c>
      <c r="N1180" s="9" t="n">
        <f aca="false">B1180/B1150-1</f>
        <v>0.0991763341292675</v>
      </c>
      <c r="O1180" s="8" t="n">
        <f aca="false">MAX(O1179,F1180)</f>
        <v>238.865572539376</v>
      </c>
      <c r="P1180" s="9" t="n">
        <f aca="false">F1180/O1180-1</f>
        <v>-0.0112322186246135</v>
      </c>
      <c r="Q1180" s="8" t="n">
        <f aca="false">MAX(Q1179,B1180)</f>
        <v>4811.1564628872</v>
      </c>
      <c r="R1180" s="9" t="n">
        <f aca="false">B1180/Q1180-1</f>
        <v>-0.621870350728265</v>
      </c>
      <c r="S1180" s="9" t="n">
        <f aca="false">B1180/INDEX($B:$B,$E1180)-1</f>
        <v>0.098952095461776</v>
      </c>
      <c r="T1180" s="0" t="n">
        <f aca="false">IF(AND($A1180&gt;=CrashTest!$B$3,$A1180&lt;=CrashTest!$C$3),1,IF(AND($A1180&gt;=CrashTest!$B$4,$A1180&lt;=CrashTest!$C$4),2,IF(AND($A1180&gt;=CrashTest!$B$5,$A1180&lt;=CrashTest!$C$5),3,IF(AND($A1180&gt;=CrashTest!$B$6,$A1180&lt;=CrashTest!$C$6),4,IF(AND($A1180&gt;=CrashTest!$B$7,$A1180&lt;=CrashTest!$C$7),5,0)))))</f>
        <v>0</v>
      </c>
      <c r="U1180" s="8" t="str">
        <f aca="false">IF(T1180=0,"",IF(T1179=T1180,MAX(U1179,B1180),B1180))</f>
        <v/>
      </c>
      <c r="V1180" s="9" t="str">
        <f aca="false">IF(T1180=0,"",B1180/U1180-1)</f>
        <v/>
      </c>
      <c r="W1180" s="8" t="str">
        <f aca="false">IF(T1180=0,"",IF(T1179=T1180,MAX(W1179,F1180),F1180))</f>
        <v/>
      </c>
      <c r="X1180" s="9" t="str">
        <f aca="false">IF(T1180=0,"",F1180/W1180-1)</f>
        <v/>
      </c>
    </row>
    <row r="1181" customFormat="false" ht="15" hidden="false" customHeight="false" outlineLevel="0" collapsed="false">
      <c r="A1181" s="5" t="n">
        <v>45009</v>
      </c>
      <c r="B1181" s="6" t="n">
        <v>1751.13301110462</v>
      </c>
      <c r="C1181" s="7" t="n">
        <v>14.83492593</v>
      </c>
      <c r="D1181" s="0" t="n">
        <f aca="false">INT((ROW()-3)/30)</f>
        <v>39</v>
      </c>
      <c r="E1181" s="0" t="n">
        <f aca="false">2+30*D1181</f>
        <v>1172</v>
      </c>
      <c r="F1181" s="8" t="n">
        <f aca="false">INDEX($F:$F,$E1181)*(2*B1181/INDEX($B:$B,$E1181)-C1181/INDEX($C:$C,$E1181))</f>
        <v>233.86980824919</v>
      </c>
      <c r="G1181" s="9" t="n">
        <f aca="false">B1181/B1180-1</f>
        <v>-0.0374375348406949</v>
      </c>
      <c r="H1181" s="9" t="n">
        <f aca="false">F1181/F1180-1</f>
        <v>-0.00979231379351186</v>
      </c>
      <c r="I1181" s="9" t="n">
        <f aca="false">LN(B1181/B1180)</f>
        <v>-0.0381563160592276</v>
      </c>
      <c r="J1181" s="9" t="n">
        <f aca="false">LN(F1181/F1180)</f>
        <v>-0.00984057380813991</v>
      </c>
      <c r="K1181" s="9" t="n">
        <f aca="false">F1181/F1174-1</f>
        <v>0.000293787944787294</v>
      </c>
      <c r="L1181" s="9" t="n">
        <f aca="false">F1181/F1151-1</f>
        <v>0.0573686376391833</v>
      </c>
      <c r="M1181" s="9" t="n">
        <f aca="false">B1181/B1174-1</f>
        <v>-0.0222707912901239</v>
      </c>
      <c r="N1181" s="9" t="n">
        <f aca="false">B1181/B1151-1</f>
        <v>0.0665016606730584</v>
      </c>
      <c r="O1181" s="8" t="n">
        <f aca="false">MAX(O1180,F1181)</f>
        <v>238.865572539376</v>
      </c>
      <c r="P1181" s="9" t="n">
        <f aca="false">F1181/O1181-1</f>
        <v>-0.0209145430087558</v>
      </c>
      <c r="Q1181" s="8" t="n">
        <f aca="false">MAX(Q1180,B1181)</f>
        <v>4811.1564628872</v>
      </c>
      <c r="R1181" s="9" t="n">
        <f aca="false">B1181/Q1181-1</f>
        <v>-0.636026592647175</v>
      </c>
      <c r="S1181" s="9" t="n">
        <f aca="false">B1181/INDEX($B:$B,$E1181)-1</f>
        <v>0.0578100380996711</v>
      </c>
      <c r="T1181" s="0" t="n">
        <f aca="false">IF(AND($A1181&gt;=CrashTest!$B$3,$A1181&lt;=CrashTest!$C$3),1,IF(AND($A1181&gt;=CrashTest!$B$4,$A1181&lt;=CrashTest!$C$4),2,IF(AND($A1181&gt;=CrashTest!$B$5,$A1181&lt;=CrashTest!$C$5),3,IF(AND($A1181&gt;=CrashTest!$B$6,$A1181&lt;=CrashTest!$C$6),4,IF(AND($A1181&gt;=CrashTest!$B$7,$A1181&lt;=CrashTest!$C$7),5,0)))))</f>
        <v>0</v>
      </c>
      <c r="U1181" s="8" t="str">
        <f aca="false">IF(T1181=0,"",IF(T1180=T1181,MAX(U1180,B1181),B1181))</f>
        <v/>
      </c>
      <c r="V1181" s="9" t="str">
        <f aca="false">IF(T1181=0,"",B1181/U1181-1)</f>
        <v/>
      </c>
      <c r="W1181" s="8" t="str">
        <f aca="false">IF(T1181=0,"",IF(T1180=T1181,MAX(W1180,F1181),F1181))</f>
        <v/>
      </c>
      <c r="X1181" s="9" t="str">
        <f aca="false">IF(T1181=0,"",F1181/W1181-1)</f>
        <v/>
      </c>
    </row>
    <row r="1182" customFormat="false" ht="15" hidden="false" customHeight="false" outlineLevel="0" collapsed="false">
      <c r="A1182" s="5" t="n">
        <v>45010</v>
      </c>
      <c r="B1182" s="6" t="n">
        <v>1742.46973699591</v>
      </c>
      <c r="C1182" s="7" t="n">
        <v>14.70228355</v>
      </c>
      <c r="D1182" s="0" t="n">
        <f aca="false">INT((ROW()-3)/30)</f>
        <v>39</v>
      </c>
      <c r="E1182" s="0" t="n">
        <f aca="false">2+30*D1182</f>
        <v>1172</v>
      </c>
      <c r="F1182" s="8" t="n">
        <f aca="false">INDEX($F:$F,$E1182)*(2*B1182/INDEX($B:$B,$E1182)-C1182/INDEX($C:$C,$E1182))</f>
        <v>233.728735114741</v>
      </c>
      <c r="G1182" s="9" t="n">
        <f aca="false">B1182/B1181-1</f>
        <v>-0.0049472393323482</v>
      </c>
      <c r="H1182" s="9" t="n">
        <f aca="false">F1182/F1181-1</f>
        <v>-0.000603212255168129</v>
      </c>
      <c r="I1182" s="9" t="n">
        <f aca="false">LN(B1182/B1181)</f>
        <v>-0.00495951743272716</v>
      </c>
      <c r="J1182" s="9" t="n">
        <f aca="false">LN(F1182/F1181)</f>
        <v>-0.00060339426087625</v>
      </c>
      <c r="K1182" s="9" t="n">
        <f aca="false">F1182/F1175-1</f>
        <v>-0.00174499346263446</v>
      </c>
      <c r="L1182" s="9" t="n">
        <f aca="false">F1182/F1152-1</f>
        <v>0.0552428432036922</v>
      </c>
      <c r="M1182" s="9" t="n">
        <f aca="false">B1182/B1175-1</f>
        <v>-0.0124098546618936</v>
      </c>
      <c r="N1182" s="9" t="n">
        <f aca="false">B1182/B1152-1</f>
        <v>0.0564309776728318</v>
      </c>
      <c r="O1182" s="8" t="n">
        <f aca="false">MAX(O1181,F1182)</f>
        <v>238.865572539376</v>
      </c>
      <c r="P1182" s="9" t="n">
        <f aca="false">F1182/O1182-1</f>
        <v>-0.0215051393552698</v>
      </c>
      <c r="Q1182" s="8" t="n">
        <f aca="false">MAX(Q1181,B1182)</f>
        <v>4811.1564628872</v>
      </c>
      <c r="R1182" s="9" t="n">
        <f aca="false">B1182/Q1182-1</f>
        <v>-0.63782725620396</v>
      </c>
      <c r="S1182" s="9" t="n">
        <f aca="false">B1182/INDEX($B:$B,$E1182)-1</f>
        <v>0.0525767986730317</v>
      </c>
      <c r="T1182" s="0" t="n">
        <f aca="false">IF(AND($A1182&gt;=CrashTest!$B$3,$A1182&lt;=CrashTest!$C$3),1,IF(AND($A1182&gt;=CrashTest!$B$4,$A1182&lt;=CrashTest!$C$4),2,IF(AND($A1182&gt;=CrashTest!$B$5,$A1182&lt;=CrashTest!$C$5),3,IF(AND($A1182&gt;=CrashTest!$B$6,$A1182&lt;=CrashTest!$C$6),4,IF(AND($A1182&gt;=CrashTest!$B$7,$A1182&lt;=CrashTest!$C$7),5,0)))))</f>
        <v>0</v>
      </c>
      <c r="U1182" s="8" t="str">
        <f aca="false">IF(T1182=0,"",IF(T1181=T1182,MAX(U1181,B1182),B1182))</f>
        <v/>
      </c>
      <c r="V1182" s="9" t="str">
        <f aca="false">IF(T1182=0,"",B1182/U1182-1)</f>
        <v/>
      </c>
      <c r="W1182" s="8" t="str">
        <f aca="false">IF(T1182=0,"",IF(T1181=T1182,MAX(W1181,F1182),F1182))</f>
        <v/>
      </c>
      <c r="X1182" s="9" t="str">
        <f aca="false">IF(T1182=0,"",F1182/W1182-1)</f>
        <v/>
      </c>
    </row>
    <row r="1183" customFormat="false" ht="15" hidden="false" customHeight="false" outlineLevel="0" collapsed="false">
      <c r="A1183" s="5" t="n">
        <v>45011</v>
      </c>
      <c r="B1183" s="6" t="n">
        <v>1778.52934570427</v>
      </c>
      <c r="C1183" s="7" t="n">
        <v>15.15550502</v>
      </c>
      <c r="D1183" s="0" t="n">
        <f aca="false">INT((ROW()-3)/30)</f>
        <v>39</v>
      </c>
      <c r="E1183" s="0" t="n">
        <f aca="false">2+30*D1183</f>
        <v>1172</v>
      </c>
      <c r="F1183" s="8" t="n">
        <f aca="false">INDEX($F:$F,$E1183)*(2*B1183/INDEX($B:$B,$E1183)-C1183/INDEX($C:$C,$E1183))</f>
        <v>236.011426843228</v>
      </c>
      <c r="G1183" s="9" t="n">
        <f aca="false">B1183/B1182-1</f>
        <v>0.0206945394475133</v>
      </c>
      <c r="H1183" s="9" t="n">
        <f aca="false">F1183/F1182-1</f>
        <v>0.00976641458897465</v>
      </c>
      <c r="I1183" s="9" t="n">
        <f aca="false">LN(B1183/B1182)</f>
        <v>0.0204833166016145</v>
      </c>
      <c r="J1183" s="9" t="n">
        <f aca="false">LN(F1183/F1182)</f>
        <v>0.00971903142133326</v>
      </c>
      <c r="K1183" s="9" t="n">
        <f aca="false">F1183/F1176-1</f>
        <v>-0.0119487528730324</v>
      </c>
      <c r="L1183" s="9" t="n">
        <f aca="false">F1183/F1153-1</f>
        <v>0.0689869063964161</v>
      </c>
      <c r="M1183" s="9" t="n">
        <f aca="false">B1183/B1176-1</f>
        <v>-0.0128881079109718</v>
      </c>
      <c r="N1183" s="9" t="n">
        <f aca="false">B1183/B1153-1</f>
        <v>0.105844931742769</v>
      </c>
      <c r="O1183" s="8" t="n">
        <f aca="false">MAX(O1182,F1183)</f>
        <v>238.865572539376</v>
      </c>
      <c r="P1183" s="9" t="n">
        <f aca="false">F1183/O1183-1</f>
        <v>-0.0119487528730324</v>
      </c>
      <c r="Q1183" s="8" t="n">
        <f aca="false">MAX(Q1182,B1183)</f>
        <v>4811.1564628872</v>
      </c>
      <c r="R1183" s="9" t="n">
        <f aca="false">B1183/Q1183-1</f>
        <v>-0.630332258070658</v>
      </c>
      <c r="S1183" s="9" t="n">
        <f aca="false">B1183/INDEX($B:$B,$E1183)-1</f>
        <v>0.0743593907547082</v>
      </c>
      <c r="T1183" s="0" t="n">
        <f aca="false">IF(AND($A1183&gt;=CrashTest!$B$3,$A1183&lt;=CrashTest!$C$3),1,IF(AND($A1183&gt;=CrashTest!$B$4,$A1183&lt;=CrashTest!$C$4),2,IF(AND($A1183&gt;=CrashTest!$B$5,$A1183&lt;=CrashTest!$C$5),3,IF(AND($A1183&gt;=CrashTest!$B$6,$A1183&lt;=CrashTest!$C$6),4,IF(AND($A1183&gt;=CrashTest!$B$7,$A1183&lt;=CrashTest!$C$7),5,0)))))</f>
        <v>0</v>
      </c>
      <c r="U1183" s="8" t="str">
        <f aca="false">IF(T1183=0,"",IF(T1182=T1183,MAX(U1182,B1183),B1183))</f>
        <v/>
      </c>
      <c r="V1183" s="9" t="str">
        <f aca="false">IF(T1183=0,"",B1183/U1183-1)</f>
        <v/>
      </c>
      <c r="W1183" s="8" t="str">
        <f aca="false">IF(T1183=0,"",IF(T1182=T1183,MAX(W1182,F1183),F1183))</f>
        <v/>
      </c>
      <c r="X1183" s="9" t="str">
        <f aca="false">IF(T1183=0,"",F1183/W1183-1)</f>
        <v/>
      </c>
    </row>
    <row r="1184" customFormat="false" ht="15" hidden="false" customHeight="false" outlineLevel="0" collapsed="false">
      <c r="A1184" s="5" t="n">
        <v>45012</v>
      </c>
      <c r="B1184" s="6" t="n">
        <v>1714.87305932203</v>
      </c>
      <c r="C1184" s="7" t="n">
        <v>14.29213046</v>
      </c>
      <c r="D1184" s="0" t="n">
        <f aca="false">INT((ROW()-3)/30)</f>
        <v>39</v>
      </c>
      <c r="E1184" s="0" t="n">
        <f aca="false">2+30*D1184</f>
        <v>1172</v>
      </c>
      <c r="F1184" s="8" t="n">
        <f aca="false">INDEX($F:$F,$E1184)*(2*B1184/INDEX($B:$B,$E1184)-C1184/INDEX($C:$C,$E1184))</f>
        <v>233.067137463868</v>
      </c>
      <c r="G1184" s="9" t="n">
        <f aca="false">B1184/B1183-1</f>
        <v>-0.0357915299716537</v>
      </c>
      <c r="H1184" s="9" t="n">
        <f aca="false">F1184/F1183-1</f>
        <v>-0.012475198420436</v>
      </c>
      <c r="I1184" s="9" t="n">
        <f aca="false">LN(B1184/B1183)</f>
        <v>-0.0364477525352532</v>
      </c>
      <c r="J1184" s="9" t="n">
        <f aca="false">LN(F1184/F1183)</f>
        <v>-0.0125536669986405</v>
      </c>
      <c r="K1184" s="9" t="n">
        <f aca="false">F1184/F1177-1</f>
        <v>-0.000812330193997513</v>
      </c>
      <c r="L1184" s="9" t="n">
        <f aca="false">F1184/F1154-1</f>
        <v>0.0586173622609194</v>
      </c>
      <c r="M1184" s="9" t="n">
        <f aca="false">B1184/B1177-1</f>
        <v>-0.0129530188328812</v>
      </c>
      <c r="N1184" s="9" t="n">
        <f aca="false">B1184/B1154-1</f>
        <v>0.0758948775632264</v>
      </c>
      <c r="O1184" s="8" t="n">
        <f aca="false">MAX(O1183,F1184)</f>
        <v>238.865572539376</v>
      </c>
      <c r="P1184" s="9" t="n">
        <f aca="false">F1184/O1184-1</f>
        <v>-0.0242748882305005</v>
      </c>
      <c r="Q1184" s="8" t="n">
        <f aca="false">MAX(Q1183,B1184)</f>
        <v>4811.1564628872</v>
      </c>
      <c r="R1184" s="9" t="n">
        <f aca="false">B1184/Q1184-1</f>
        <v>-0.643563232135476</v>
      </c>
      <c r="S1184" s="9" t="n">
        <f aca="false">B1184/INDEX($B:$B,$E1184)-1</f>
        <v>0.0359064244201834</v>
      </c>
      <c r="T1184" s="0" t="n">
        <f aca="false">IF(AND($A1184&gt;=CrashTest!$B$3,$A1184&lt;=CrashTest!$C$3),1,IF(AND($A1184&gt;=CrashTest!$B$4,$A1184&lt;=CrashTest!$C$4),2,IF(AND($A1184&gt;=CrashTest!$B$5,$A1184&lt;=CrashTest!$C$5),3,IF(AND($A1184&gt;=CrashTest!$B$6,$A1184&lt;=CrashTest!$C$6),4,IF(AND($A1184&gt;=CrashTest!$B$7,$A1184&lt;=CrashTest!$C$7),5,0)))))</f>
        <v>0</v>
      </c>
      <c r="U1184" s="8" t="str">
        <f aca="false">IF(T1184=0,"",IF(T1183=T1184,MAX(U1183,B1184),B1184))</f>
        <v/>
      </c>
      <c r="V1184" s="9" t="str">
        <f aca="false">IF(T1184=0,"",B1184/U1184-1)</f>
        <v/>
      </c>
      <c r="W1184" s="8" t="str">
        <f aca="false">IF(T1184=0,"",IF(T1183=T1184,MAX(W1183,F1184),F1184))</f>
        <v/>
      </c>
      <c r="X1184" s="9" t="str">
        <f aca="false">IF(T1184=0,"",F1184/W1184-1)</f>
        <v/>
      </c>
    </row>
    <row r="1185" customFormat="false" ht="15" hidden="false" customHeight="false" outlineLevel="0" collapsed="false">
      <c r="A1185" s="5" t="n">
        <v>45013</v>
      </c>
      <c r="B1185" s="6" t="n">
        <v>1774.92046697838</v>
      </c>
      <c r="C1185" s="7" t="n">
        <v>15.10949364</v>
      </c>
      <c r="D1185" s="0" t="n">
        <f aca="false">INT((ROW()-3)/30)</f>
        <v>39</v>
      </c>
      <c r="E1185" s="0" t="n">
        <f aca="false">2+30*D1185</f>
        <v>1172</v>
      </c>
      <c r="F1185" s="8" t="n">
        <f aca="false">INDEX($F:$F,$E1185)*(2*B1185/INDEX($B:$B,$E1185)-C1185/INDEX($C:$C,$E1185))</f>
        <v>235.794162058977</v>
      </c>
      <c r="G1185" s="9" t="n">
        <f aca="false">B1185/B1184-1</f>
        <v>0.0350156574738481</v>
      </c>
      <c r="H1185" s="9" t="n">
        <f aca="false">F1185/F1184-1</f>
        <v>0.0117005967670214</v>
      </c>
      <c r="I1185" s="9" t="n">
        <f aca="false">LN(B1185/B1184)</f>
        <v>0.0344165545969615</v>
      </c>
      <c r="J1185" s="9" t="n">
        <f aca="false">LN(F1185/F1184)</f>
        <v>0.0116326740951276</v>
      </c>
      <c r="K1185" s="9" t="n">
        <f aca="false">F1185/F1178-1</f>
        <v>0.00419290000568462</v>
      </c>
      <c r="L1185" s="9" t="n">
        <f aca="false">F1185/F1155-1</f>
        <v>0.0629631790657681</v>
      </c>
      <c r="M1185" s="9" t="n">
        <f aca="false">B1185/B1178-1</f>
        <v>-0.0167139129843686</v>
      </c>
      <c r="N1185" s="9" t="n">
        <f aca="false">B1185/B1155-1</f>
        <v>0.0818869389588623</v>
      </c>
      <c r="O1185" s="8" t="n">
        <f aca="false">MAX(O1184,F1185)</f>
        <v>238.865572539376</v>
      </c>
      <c r="P1185" s="9" t="n">
        <f aca="false">F1185/O1185-1</f>
        <v>-0.0128583221422287</v>
      </c>
      <c r="Q1185" s="8" t="n">
        <f aca="false">MAX(Q1184,B1185)</f>
        <v>4811.1564628872</v>
      </c>
      <c r="R1185" s="9" t="n">
        <f aca="false">B1185/Q1185-1</f>
        <v>-0.631082364360846</v>
      </c>
      <c r="S1185" s="9" t="n">
        <f aca="false">B1185/INDEX($B:$B,$E1185)-1</f>
        <v>0.0721793689526391</v>
      </c>
      <c r="T1185" s="0" t="n">
        <f aca="false">IF(AND($A1185&gt;=CrashTest!$B$3,$A1185&lt;=CrashTest!$C$3),1,IF(AND($A1185&gt;=CrashTest!$B$4,$A1185&lt;=CrashTest!$C$4),2,IF(AND($A1185&gt;=CrashTest!$B$5,$A1185&lt;=CrashTest!$C$5),3,IF(AND($A1185&gt;=CrashTest!$B$6,$A1185&lt;=CrashTest!$C$6),4,IF(AND($A1185&gt;=CrashTest!$B$7,$A1185&lt;=CrashTest!$C$7),5,0)))))</f>
        <v>0</v>
      </c>
      <c r="U1185" s="8" t="str">
        <f aca="false">IF(T1185=0,"",IF(T1184=T1185,MAX(U1184,B1185),B1185))</f>
        <v/>
      </c>
      <c r="V1185" s="9" t="str">
        <f aca="false">IF(T1185=0,"",B1185/U1185-1)</f>
        <v/>
      </c>
      <c r="W1185" s="8" t="str">
        <f aca="false">IF(T1185=0,"",IF(T1184=T1185,MAX(W1184,F1185),F1185))</f>
        <v/>
      </c>
      <c r="X1185" s="9" t="str">
        <f aca="false">IF(T1185=0,"",F1185/W1185-1)</f>
        <v/>
      </c>
    </row>
    <row r="1186" customFormat="false" ht="15" hidden="false" customHeight="false" outlineLevel="0" collapsed="false">
      <c r="A1186" s="5" t="n">
        <v>45014</v>
      </c>
      <c r="B1186" s="6" t="n">
        <v>1794.74885768556</v>
      </c>
      <c r="C1186" s="7" t="n">
        <v>15.37335761</v>
      </c>
      <c r="D1186" s="0" t="n">
        <f aca="false">INT((ROW()-3)/30)</f>
        <v>39</v>
      </c>
      <c r="E1186" s="0" t="n">
        <f aca="false">2+30*D1186</f>
        <v>1172</v>
      </c>
      <c r="F1186" s="8" t="n">
        <f aca="false">INDEX($F:$F,$E1186)*(2*B1186/INDEX($B:$B,$E1186)-C1186/INDEX($C:$C,$E1186))</f>
        <v>236.798213155721</v>
      </c>
      <c r="G1186" s="9" t="n">
        <f aca="false">B1186/B1185-1</f>
        <v>0.0111714249038639</v>
      </c>
      <c r="H1186" s="9" t="n">
        <f aca="false">F1186/F1185-1</f>
        <v>0.00425816775095989</v>
      </c>
      <c r="I1186" s="9" t="n">
        <f aca="false">LN(B1186/B1185)</f>
        <v>0.011109485411356</v>
      </c>
      <c r="J1186" s="9" t="n">
        <f aca="false">LN(F1186/F1185)</f>
        <v>0.00424912740910432</v>
      </c>
      <c r="K1186" s="9" t="n">
        <f aca="false">F1186/F1179-1</f>
        <v>0.0150304422625056</v>
      </c>
      <c r="L1186" s="9" t="n">
        <f aca="false">F1186/F1156-1</f>
        <v>0.0654587562888032</v>
      </c>
      <c r="M1186" s="9" t="n">
        <f aca="false">B1186/B1179-1</f>
        <v>0.0324918610904885</v>
      </c>
      <c r="N1186" s="9" t="n">
        <f aca="false">B1186/B1156-1</f>
        <v>0.0986267382109884</v>
      </c>
      <c r="O1186" s="8" t="n">
        <f aca="false">MAX(O1185,F1186)</f>
        <v>238.865572539376</v>
      </c>
      <c r="P1186" s="9" t="n">
        <f aca="false">F1186/O1186-1</f>
        <v>-0.00865490728394636</v>
      </c>
      <c r="Q1186" s="8" t="n">
        <f aca="false">MAX(Q1185,B1186)</f>
        <v>4811.1564628872</v>
      </c>
      <c r="R1186" s="9" t="n">
        <f aca="false">B1186/Q1186-1</f>
        <v>-0.626961028698592</v>
      </c>
      <c r="S1186" s="9" t="n">
        <f aca="false">B1186/INDEX($B:$B,$E1186)-1</f>
        <v>0.0841571402563657</v>
      </c>
      <c r="T1186" s="0" t="n">
        <f aca="false">IF(AND($A1186&gt;=CrashTest!$B$3,$A1186&lt;=CrashTest!$C$3),1,IF(AND($A1186&gt;=CrashTest!$B$4,$A1186&lt;=CrashTest!$C$4),2,IF(AND($A1186&gt;=CrashTest!$B$5,$A1186&lt;=CrashTest!$C$5),3,IF(AND($A1186&gt;=CrashTest!$B$6,$A1186&lt;=CrashTest!$C$6),4,IF(AND($A1186&gt;=CrashTest!$B$7,$A1186&lt;=CrashTest!$C$7),5,0)))))</f>
        <v>0</v>
      </c>
      <c r="U1186" s="8" t="str">
        <f aca="false">IF(T1186=0,"",IF(T1185=T1186,MAX(U1185,B1186),B1186))</f>
        <v/>
      </c>
      <c r="V1186" s="9" t="str">
        <f aca="false">IF(T1186=0,"",B1186/U1186-1)</f>
        <v/>
      </c>
      <c r="W1186" s="8" t="str">
        <f aca="false">IF(T1186=0,"",IF(T1185=T1186,MAX(W1185,F1186),F1186))</f>
        <v/>
      </c>
      <c r="X1186" s="9" t="str">
        <f aca="false">IF(T1186=0,"",F1186/W1186-1)</f>
        <v/>
      </c>
    </row>
    <row r="1187" customFormat="false" ht="15" hidden="false" customHeight="false" outlineLevel="0" collapsed="false">
      <c r="A1187" s="5" t="n">
        <v>45015</v>
      </c>
      <c r="B1187" s="6" t="n">
        <v>1791.79660169492</v>
      </c>
      <c r="C1187" s="7" t="n">
        <v>15.36506341</v>
      </c>
      <c r="D1187" s="0" t="n">
        <f aca="false">INT((ROW()-3)/30)</f>
        <v>39</v>
      </c>
      <c r="E1187" s="0" t="n">
        <f aca="false">2+30*D1187</f>
        <v>1172</v>
      </c>
      <c r="F1187" s="8" t="n">
        <f aca="false">INDEX($F:$F,$E1187)*(2*B1187/INDEX($B:$B,$E1187)-C1187/INDEX($C:$C,$E1187))</f>
        <v>236.117305615687</v>
      </c>
      <c r="G1187" s="9" t="n">
        <f aca="false">B1187/B1186-1</f>
        <v>-0.00164494100553281</v>
      </c>
      <c r="H1187" s="9" t="n">
        <f aca="false">F1187/F1186-1</f>
        <v>-0.00287547583641079</v>
      </c>
      <c r="I1187" s="9" t="n">
        <f aca="false">LN(B1187/B1186)</f>
        <v>-0.00164629540646551</v>
      </c>
      <c r="J1187" s="9" t="n">
        <f aca="false">LN(F1187/F1186)</f>
        <v>-0.00287961795934224</v>
      </c>
      <c r="K1187" s="9" t="n">
        <f aca="false">F1187/F1180-1</f>
        <v>-0.000276381900917277</v>
      </c>
      <c r="L1187" s="9" t="n">
        <f aca="false">F1187/F1157-1</f>
        <v>0.0653015977900653</v>
      </c>
      <c r="M1187" s="9" t="n">
        <f aca="false">B1187/B1180-1</f>
        <v>-0.0150855799905391</v>
      </c>
      <c r="N1187" s="9" t="n">
        <f aca="false">B1187/B1157-1</f>
        <v>0.115228830151538</v>
      </c>
      <c r="O1187" s="8" t="n">
        <f aca="false">MAX(O1186,F1187)</f>
        <v>238.865572539376</v>
      </c>
      <c r="P1187" s="9" t="n">
        <f aca="false">F1187/O1187-1</f>
        <v>-0.0115054961435958</v>
      </c>
      <c r="Q1187" s="8" t="n">
        <f aca="false">MAX(Q1186,B1187)</f>
        <v>4811.1564628872</v>
      </c>
      <c r="R1187" s="9" t="n">
        <f aca="false">B1187/Q1187-1</f>
        <v>-0.627574655799148</v>
      </c>
      <c r="S1187" s="9" t="n">
        <f aca="false">B1187/INDEX($B:$B,$E1187)-1</f>
        <v>0.0823737657199168</v>
      </c>
      <c r="T1187" s="0" t="n">
        <f aca="false">IF(AND($A1187&gt;=CrashTest!$B$3,$A1187&lt;=CrashTest!$C$3),1,IF(AND($A1187&gt;=CrashTest!$B$4,$A1187&lt;=CrashTest!$C$4),2,IF(AND($A1187&gt;=CrashTest!$B$5,$A1187&lt;=CrashTest!$C$5),3,IF(AND($A1187&gt;=CrashTest!$B$6,$A1187&lt;=CrashTest!$C$6),4,IF(AND($A1187&gt;=CrashTest!$B$7,$A1187&lt;=CrashTest!$C$7),5,0)))))</f>
        <v>0</v>
      </c>
      <c r="U1187" s="8" t="str">
        <f aca="false">IF(T1187=0,"",IF(T1186=T1187,MAX(U1186,B1187),B1187))</f>
        <v/>
      </c>
      <c r="V1187" s="9" t="str">
        <f aca="false">IF(T1187=0,"",B1187/U1187-1)</f>
        <v/>
      </c>
      <c r="W1187" s="8" t="str">
        <f aca="false">IF(T1187=0,"",IF(T1186=T1187,MAX(W1186,F1187),F1187))</f>
        <v/>
      </c>
      <c r="X1187" s="9" t="str">
        <f aca="false">IF(T1187=0,"",F1187/W1187-1)</f>
        <v/>
      </c>
    </row>
    <row r="1188" customFormat="false" ht="15" hidden="false" customHeight="false" outlineLevel="0" collapsed="false">
      <c r="A1188" s="5" t="n">
        <v>45016</v>
      </c>
      <c r="B1188" s="6" t="n">
        <v>1824.00190356517</v>
      </c>
      <c r="C1188" s="7" t="n">
        <v>15.74720417</v>
      </c>
      <c r="D1188" s="0" t="n">
        <f aca="false">INT((ROW()-3)/30)</f>
        <v>39</v>
      </c>
      <c r="E1188" s="0" t="n">
        <f aca="false">2+30*D1188</f>
        <v>1172</v>
      </c>
      <c r="F1188" s="8" t="n">
        <f aca="false">INDEX($F:$F,$E1188)*(2*B1188/INDEX($B:$B,$E1188)-C1188/INDEX($C:$C,$E1188))</f>
        <v>238.544155110221</v>
      </c>
      <c r="G1188" s="9" t="n">
        <f aca="false">B1188/B1187-1</f>
        <v>0.0179737487166713</v>
      </c>
      <c r="H1188" s="9" t="n">
        <f aca="false">F1188/F1187-1</f>
        <v>0.0102781517356634</v>
      </c>
      <c r="I1188" s="9" t="n">
        <f aca="false">LN(B1188/B1187)</f>
        <v>0.0178141306805835</v>
      </c>
      <c r="J1188" s="9" t="n">
        <f aca="false">LN(F1188/F1187)</f>
        <v>0.010225690696249</v>
      </c>
      <c r="K1188" s="9" t="n">
        <f aca="false">F1188/F1181-1</f>
        <v>0.0199869615322461</v>
      </c>
      <c r="L1188" s="9" t="n">
        <f aca="false">F1188/F1158-1</f>
        <v>0.0715727295961888</v>
      </c>
      <c r="M1188" s="9" t="n">
        <f aca="false">B1188/B1181-1</f>
        <v>0.0416124257828845</v>
      </c>
      <c r="N1188" s="9" t="n">
        <f aca="false">B1188/B1158-1</f>
        <v>0.0976669387139999</v>
      </c>
      <c r="O1188" s="8" t="n">
        <f aca="false">MAX(O1187,F1188)</f>
        <v>238.865572539376</v>
      </c>
      <c r="P1188" s="9" t="n">
        <f aca="false">F1188/O1188-1</f>
        <v>-0.00134559964309022</v>
      </c>
      <c r="Q1188" s="8" t="n">
        <f aca="false">MAX(Q1187,B1188)</f>
        <v>4811.1564628872</v>
      </c>
      <c r="R1188" s="9" t="n">
        <f aca="false">B1188/Q1188-1</f>
        <v>-0.620880776246762</v>
      </c>
      <c r="S1188" s="9" t="n">
        <f aca="false">B1188/INDEX($B:$B,$E1188)-1</f>
        <v>0.101828079802484</v>
      </c>
      <c r="T1188" s="0" t="n">
        <f aca="false">IF(AND($A1188&gt;=CrashTest!$B$3,$A1188&lt;=CrashTest!$C$3),1,IF(AND($A1188&gt;=CrashTest!$B$4,$A1188&lt;=CrashTest!$C$4),2,IF(AND($A1188&gt;=CrashTest!$B$5,$A1188&lt;=CrashTest!$C$5),3,IF(AND($A1188&gt;=CrashTest!$B$6,$A1188&lt;=CrashTest!$C$6),4,IF(AND($A1188&gt;=CrashTest!$B$7,$A1188&lt;=CrashTest!$C$7),5,0)))))</f>
        <v>0</v>
      </c>
      <c r="U1188" s="8" t="str">
        <f aca="false">IF(T1188=0,"",IF(T1187=T1188,MAX(U1187,B1188),B1188))</f>
        <v/>
      </c>
      <c r="V1188" s="9" t="str">
        <f aca="false">IF(T1188=0,"",B1188/U1188-1)</f>
        <v/>
      </c>
      <c r="W1188" s="8" t="str">
        <f aca="false">IF(T1188=0,"",IF(T1187=T1188,MAX(W1187,F1188),F1188))</f>
        <v/>
      </c>
      <c r="X1188" s="9" t="str">
        <f aca="false">IF(T1188=0,"",F1188/W1188-1)</f>
        <v/>
      </c>
    </row>
    <row r="1189" customFormat="false" ht="15" hidden="false" customHeight="false" outlineLevel="0" collapsed="false">
      <c r="A1189" s="5" t="n">
        <v>45017</v>
      </c>
      <c r="B1189" s="6" t="n">
        <v>1822.41595762712</v>
      </c>
      <c r="C1189" s="7" t="n">
        <v>15.70944791</v>
      </c>
      <c r="D1189" s="0" t="n">
        <f aca="false">INT((ROW()-3)/30)</f>
        <v>39</v>
      </c>
      <c r="E1189" s="0" t="n">
        <f aca="false">2+30*D1189</f>
        <v>1172</v>
      </c>
      <c r="F1189" s="8" t="n">
        <f aca="false">INDEX($F:$F,$E1189)*(2*B1189/INDEX($B:$B,$E1189)-C1189/INDEX($C:$C,$E1189))</f>
        <v>238.749361649534</v>
      </c>
      <c r="G1189" s="9" t="n">
        <f aca="false">B1189/B1188-1</f>
        <v>-0.000869486997217672</v>
      </c>
      <c r="H1189" s="9" t="n">
        <f aca="false">F1189/F1188-1</f>
        <v>0.000860245513952362</v>
      </c>
      <c r="I1189" s="9" t="n">
        <f aca="false">LN(B1189/B1188)</f>
        <v>-0.000869865220292761</v>
      </c>
      <c r="J1189" s="9" t="n">
        <f aca="false">LN(F1189/F1188)</f>
        <v>0.000859875714843711</v>
      </c>
      <c r="K1189" s="9" t="n">
        <f aca="false">F1189/F1182-1</f>
        <v>0.0214805703386385</v>
      </c>
      <c r="L1189" s="9" t="n">
        <f aca="false">F1189/F1159-1</f>
        <v>0.0685752744472394</v>
      </c>
      <c r="M1189" s="9" t="n">
        <f aca="false">B1189/B1182-1</f>
        <v>0.0458809808479317</v>
      </c>
      <c r="N1189" s="9" t="n">
        <f aca="false">B1189/B1159-1</f>
        <v>0.105932246188325</v>
      </c>
      <c r="O1189" s="8" t="n">
        <f aca="false">MAX(O1188,F1189)</f>
        <v>238.865572539376</v>
      </c>
      <c r="P1189" s="9" t="n">
        <f aca="false">F1189/O1189-1</f>
        <v>-0.000486511675194534</v>
      </c>
      <c r="Q1189" s="8" t="n">
        <f aca="false">MAX(Q1188,B1189)</f>
        <v>4811.1564628872</v>
      </c>
      <c r="R1189" s="9" t="n">
        <f aca="false">B1189/Q1189-1</f>
        <v>-0.621210415482211</v>
      </c>
      <c r="S1189" s="9" t="n">
        <f aca="false">B1189/INDEX($B:$B,$E1189)-1</f>
        <v>0.100870054613926</v>
      </c>
      <c r="T1189" s="0" t="n">
        <f aca="false">IF(AND($A1189&gt;=CrashTest!$B$3,$A1189&lt;=CrashTest!$C$3),1,IF(AND($A1189&gt;=CrashTest!$B$4,$A1189&lt;=CrashTest!$C$4),2,IF(AND($A1189&gt;=CrashTest!$B$5,$A1189&lt;=CrashTest!$C$5),3,IF(AND($A1189&gt;=CrashTest!$B$6,$A1189&lt;=CrashTest!$C$6),4,IF(AND($A1189&gt;=CrashTest!$B$7,$A1189&lt;=CrashTest!$C$7),5,0)))))</f>
        <v>0</v>
      </c>
      <c r="U1189" s="8" t="str">
        <f aca="false">IF(T1189=0,"",IF(T1188=T1189,MAX(U1188,B1189),B1189))</f>
        <v/>
      </c>
      <c r="V1189" s="9" t="str">
        <f aca="false">IF(T1189=0,"",B1189/U1189-1)</f>
        <v/>
      </c>
      <c r="W1189" s="8" t="str">
        <f aca="false">IF(T1189=0,"",IF(T1188=T1189,MAX(W1188,F1189),F1189))</f>
        <v/>
      </c>
      <c r="X1189" s="9" t="str">
        <f aca="false">IF(T1189=0,"",F1189/W1189-1)</f>
        <v/>
      </c>
    </row>
    <row r="1190" customFormat="false" ht="15" hidden="false" customHeight="false" outlineLevel="0" collapsed="false">
      <c r="A1190" s="5" t="n">
        <v>45018</v>
      </c>
      <c r="B1190" s="6" t="n">
        <v>1794.75583547633</v>
      </c>
      <c r="C1190" s="7" t="n">
        <v>15.32156728</v>
      </c>
      <c r="D1190" s="0" t="n">
        <f aca="false">INT((ROW()-3)/30)</f>
        <v>39</v>
      </c>
      <c r="E1190" s="0" t="n">
        <f aca="false">2+30*D1190</f>
        <v>1172</v>
      </c>
      <c r="F1190" s="8" t="n">
        <f aca="false">INDEX($F:$F,$E1190)*(2*B1190/INDEX($B:$B,$E1190)-C1190/INDEX($C:$C,$E1190))</f>
        <v>237.688180597756</v>
      </c>
      <c r="G1190" s="9" t="n">
        <f aca="false">B1190/B1189-1</f>
        <v>-0.0151777216584543</v>
      </c>
      <c r="H1190" s="9" t="n">
        <f aca="false">F1190/F1189-1</f>
        <v>-0.00444474927365579</v>
      </c>
      <c r="I1190" s="9" t="n">
        <f aca="false">LN(B1190/B1189)</f>
        <v>-0.0152940821688014</v>
      </c>
      <c r="J1190" s="9" t="n">
        <f aca="false">LN(F1190/F1189)</f>
        <v>-0.0044546565394832</v>
      </c>
      <c r="K1190" s="9" t="n">
        <f aca="false">F1190/F1183-1</f>
        <v>0.00710454479664757</v>
      </c>
      <c r="L1190" s="9" t="n">
        <f aca="false">F1190/F1160-1</f>
        <v>0.0808180681230888</v>
      </c>
      <c r="M1190" s="9" t="n">
        <f aca="false">B1190/B1183-1</f>
        <v>0.00912354345530053</v>
      </c>
      <c r="N1190" s="9" t="n">
        <f aca="false">B1190/B1160-1</f>
        <v>0.143762025646843</v>
      </c>
      <c r="O1190" s="8" t="n">
        <f aca="false">MAX(O1189,F1190)</f>
        <v>238.865572539376</v>
      </c>
      <c r="P1190" s="9" t="n">
        <f aca="false">F1190/O1190-1</f>
        <v>-0.00492909852643531</v>
      </c>
      <c r="Q1190" s="8" t="n">
        <f aca="false">MAX(Q1189,B1190)</f>
        <v>4811.1564628872</v>
      </c>
      <c r="R1190" s="9" t="n">
        <f aca="false">B1190/Q1190-1</f>
        <v>-0.626959578363143</v>
      </c>
      <c r="S1190" s="9" t="n">
        <f aca="false">B1190/INDEX($B:$B,$E1190)-1</f>
        <v>0.0841613553428688</v>
      </c>
      <c r="T1190" s="0" t="n">
        <f aca="false">IF(AND($A1190&gt;=CrashTest!$B$3,$A1190&lt;=CrashTest!$C$3),1,IF(AND($A1190&gt;=CrashTest!$B$4,$A1190&lt;=CrashTest!$C$4),2,IF(AND($A1190&gt;=CrashTest!$B$5,$A1190&lt;=CrashTest!$C$5),3,IF(AND($A1190&gt;=CrashTest!$B$6,$A1190&lt;=CrashTest!$C$6),4,IF(AND($A1190&gt;=CrashTest!$B$7,$A1190&lt;=CrashTest!$C$7),5,0)))))</f>
        <v>0</v>
      </c>
      <c r="U1190" s="8" t="str">
        <f aca="false">IF(T1190=0,"",IF(T1189=T1190,MAX(U1189,B1190),B1190))</f>
        <v/>
      </c>
      <c r="V1190" s="9" t="str">
        <f aca="false">IF(T1190=0,"",B1190/U1190-1)</f>
        <v/>
      </c>
      <c r="W1190" s="8" t="str">
        <f aca="false">IF(T1190=0,"",IF(T1189=T1190,MAX(W1189,F1190),F1190))</f>
        <v/>
      </c>
      <c r="X1190" s="9" t="str">
        <f aca="false">IF(T1190=0,"",F1190/W1190-1)</f>
        <v/>
      </c>
    </row>
    <row r="1191" customFormat="false" ht="15" hidden="false" customHeight="false" outlineLevel="0" collapsed="false">
      <c r="A1191" s="5" t="n">
        <v>45019</v>
      </c>
      <c r="B1191" s="6" t="n">
        <v>1811.18531180596</v>
      </c>
      <c r="C1191" s="7" t="n">
        <v>15.55591526</v>
      </c>
      <c r="D1191" s="0" t="n">
        <f aca="false">INT((ROW()-3)/30)</f>
        <v>39</v>
      </c>
      <c r="E1191" s="0" t="n">
        <f aca="false">2+30*D1191</f>
        <v>1172</v>
      </c>
      <c r="F1191" s="8" t="n">
        <f aca="false">INDEX($F:$F,$E1191)*(2*B1191/INDEX($B:$B,$E1191)-C1191/INDEX($C:$C,$E1191))</f>
        <v>238.250669549393</v>
      </c>
      <c r="G1191" s="9" t="n">
        <f aca="false">B1191/B1190-1</f>
        <v>0.00915415679663734</v>
      </c>
      <c r="H1191" s="9" t="n">
        <f aca="false">F1191/F1190-1</f>
        <v>0.00236649946253809</v>
      </c>
      <c r="I1191" s="9" t="n">
        <f aca="false">LN(B1191/B1190)</f>
        <v>0.00911251146231754</v>
      </c>
      <c r="J1191" s="9" t="n">
        <f aca="false">LN(F1191/F1190)</f>
        <v>0.00236370371257677</v>
      </c>
      <c r="K1191" s="9" t="n">
        <f aca="false">F1191/F1184-1</f>
        <v>0.0222405103607872</v>
      </c>
      <c r="L1191" s="9" t="n">
        <f aca="false">F1191/F1161-1</f>
        <v>0.0828962816417735</v>
      </c>
      <c r="M1191" s="9" t="n">
        <f aca="false">B1191/B1184-1</f>
        <v>0.0561629048636445</v>
      </c>
      <c r="N1191" s="9" t="n">
        <f aca="false">B1191/B1161-1</f>
        <v>0.156654294043493</v>
      </c>
      <c r="O1191" s="8" t="n">
        <f aca="false">MAX(O1190,F1191)</f>
        <v>238.865572539376</v>
      </c>
      <c r="P1191" s="9" t="n">
        <f aca="false">F1191/O1191-1</f>
        <v>-0.00257426377291081</v>
      </c>
      <c r="Q1191" s="8" t="n">
        <f aca="false">MAX(Q1190,B1191)</f>
        <v>4811.1564628872</v>
      </c>
      <c r="R1191" s="9" t="n">
        <f aca="false">B1191/Q1191-1</f>
        <v>-0.623544707851996</v>
      </c>
      <c r="S1191" s="9" t="n">
        <f aca="false">B1191/INDEX($B:$B,$E1191)-1</f>
        <v>0.0940859383825321</v>
      </c>
      <c r="T1191" s="0" t="n">
        <f aca="false">IF(AND($A1191&gt;=CrashTest!$B$3,$A1191&lt;=CrashTest!$C$3),1,IF(AND($A1191&gt;=CrashTest!$B$4,$A1191&lt;=CrashTest!$C$4),2,IF(AND($A1191&gt;=CrashTest!$B$5,$A1191&lt;=CrashTest!$C$5),3,IF(AND($A1191&gt;=CrashTest!$B$6,$A1191&lt;=CrashTest!$C$6),4,IF(AND($A1191&gt;=CrashTest!$B$7,$A1191&lt;=CrashTest!$C$7),5,0)))))</f>
        <v>0</v>
      </c>
      <c r="U1191" s="8" t="str">
        <f aca="false">IF(T1191=0,"",IF(T1190=T1191,MAX(U1190,B1191),B1191))</f>
        <v/>
      </c>
      <c r="V1191" s="9" t="str">
        <f aca="false">IF(T1191=0,"",B1191/U1191-1)</f>
        <v/>
      </c>
      <c r="W1191" s="8" t="str">
        <f aca="false">IF(T1191=0,"",IF(T1190=T1191,MAX(W1190,F1191),F1191))</f>
        <v/>
      </c>
      <c r="X1191" s="9" t="str">
        <f aca="false">IF(T1191=0,"",F1191/W1191-1)</f>
        <v/>
      </c>
    </row>
    <row r="1192" customFormat="false" ht="15" hidden="false" customHeight="false" outlineLevel="0" collapsed="false">
      <c r="A1192" s="5" t="n">
        <v>45020</v>
      </c>
      <c r="B1192" s="6" t="n">
        <v>1868.19117066043</v>
      </c>
      <c r="C1192" s="7" t="n">
        <v>16.36828398</v>
      </c>
      <c r="D1192" s="0" t="n">
        <f aca="false">INT((ROW()-3)/30)</f>
        <v>39</v>
      </c>
      <c r="E1192" s="0" t="n">
        <f aca="false">2+30*D1192</f>
        <v>1172</v>
      </c>
      <c r="F1192" s="8" t="n">
        <f aca="false">INDEX($F:$F,$E1192)*(2*B1192/INDEX($B:$B,$E1192)-C1192/INDEX($C:$C,$E1192))</f>
        <v>240.21531178064</v>
      </c>
      <c r="G1192" s="9" t="n">
        <f aca="false">B1192/B1191-1</f>
        <v>0.0314743380938909</v>
      </c>
      <c r="H1192" s="9" t="n">
        <f aca="false">F1192/F1191-1</f>
        <v>0.008246114208043</v>
      </c>
      <c r="I1192" s="9" t="n">
        <f aca="false">LN(B1192/B1191)</f>
        <v>0.0309891749781991</v>
      </c>
      <c r="J1192" s="9" t="n">
        <f aca="false">LN(F1192/F1191)</f>
        <v>0.00821230076742782</v>
      </c>
      <c r="K1192" s="9" t="n">
        <f aca="false">F1192/F1185-1</f>
        <v>0.0187500389452249</v>
      </c>
      <c r="L1192" s="9" t="n">
        <f aca="false">F1192/F1162-1</f>
        <v>0.0909977942698881</v>
      </c>
      <c r="M1192" s="9" t="n">
        <f aca="false">B1192/B1185-1</f>
        <v>0.0525492299048385</v>
      </c>
      <c r="N1192" s="9" t="n">
        <f aca="false">B1192/B1162-1</f>
        <v>0.194778210540422</v>
      </c>
      <c r="O1192" s="8" t="n">
        <f aca="false">MAX(O1191,F1192)</f>
        <v>240.21531178064</v>
      </c>
      <c r="P1192" s="9" t="n">
        <f aca="false">F1192/O1192-1</f>
        <v>0</v>
      </c>
      <c r="Q1192" s="8" t="n">
        <f aca="false">MAX(Q1191,B1192)</f>
        <v>4811.1564628872</v>
      </c>
      <c r="R1192" s="9" t="n">
        <f aca="false">B1192/Q1192-1</f>
        <v>-0.611696026709695</v>
      </c>
      <c r="S1192" s="9" t="n">
        <f aca="false">B1192/INDEX($B:$B,$E1192)-1</f>
        <v>0.128521569110956</v>
      </c>
      <c r="T1192" s="0" t="n">
        <f aca="false">IF(AND($A1192&gt;=CrashTest!$B$3,$A1192&lt;=CrashTest!$C$3),1,IF(AND($A1192&gt;=CrashTest!$B$4,$A1192&lt;=CrashTest!$C$4),2,IF(AND($A1192&gt;=CrashTest!$B$5,$A1192&lt;=CrashTest!$C$5),3,IF(AND($A1192&gt;=CrashTest!$B$6,$A1192&lt;=CrashTest!$C$6),4,IF(AND($A1192&gt;=CrashTest!$B$7,$A1192&lt;=CrashTest!$C$7),5,0)))))</f>
        <v>0</v>
      </c>
      <c r="U1192" s="8" t="str">
        <f aca="false">IF(T1192=0,"",IF(T1191=T1192,MAX(U1191,B1192),B1192))</f>
        <v/>
      </c>
      <c r="V1192" s="9" t="str">
        <f aca="false">IF(T1192=0,"",B1192/U1192-1)</f>
        <v/>
      </c>
      <c r="W1192" s="8" t="str">
        <f aca="false">IF(T1192=0,"",IF(T1191=T1192,MAX(W1191,F1192),F1192))</f>
        <v/>
      </c>
      <c r="X1192" s="9" t="str">
        <f aca="false">IF(T1192=0,"",F1192/W1192-1)</f>
        <v/>
      </c>
    </row>
    <row r="1193" customFormat="false" ht="15" hidden="false" customHeight="false" outlineLevel="0" collapsed="false">
      <c r="A1193" s="5" t="n">
        <v>45021</v>
      </c>
      <c r="B1193" s="6" t="n">
        <v>1911.12547106955</v>
      </c>
      <c r="C1193" s="7" t="n">
        <v>16.88974104</v>
      </c>
      <c r="D1193" s="0" t="n">
        <f aca="false">INT((ROW()-3)/30)</f>
        <v>39</v>
      </c>
      <c r="E1193" s="0" t="n">
        <f aca="false">2+30*D1193</f>
        <v>1172</v>
      </c>
      <c r="F1193" s="8" t="n">
        <f aca="false">INDEX($F:$F,$E1193)*(2*B1193/INDEX($B:$B,$E1193)-C1193/INDEX($C:$C,$E1193))</f>
        <v>243.244748566249</v>
      </c>
      <c r="G1193" s="9" t="n">
        <f aca="false">B1193/B1192-1</f>
        <v>0.0229817489148834</v>
      </c>
      <c r="H1193" s="9" t="n">
        <f aca="false">F1193/F1192-1</f>
        <v>0.0126113392320946</v>
      </c>
      <c r="I1193" s="9" t="n">
        <f aca="false">LN(B1193/B1192)</f>
        <v>0.0227216460624268</v>
      </c>
      <c r="J1193" s="9" t="n">
        <f aca="false">LN(F1193/F1192)</f>
        <v>0.0125324786265593</v>
      </c>
      <c r="K1193" s="9" t="n">
        <f aca="false">F1193/F1186-1</f>
        <v>0.0272237502328112</v>
      </c>
      <c r="L1193" s="9" t="n">
        <f aca="false">F1193/F1163-1</f>
        <v>0.0990660267496801</v>
      </c>
      <c r="M1193" s="9" t="n">
        <f aca="false">B1193/B1186-1</f>
        <v>0.0648428402033168</v>
      </c>
      <c r="N1193" s="9" t="n">
        <f aca="false">B1193/B1163-1</f>
        <v>0.219190751444784</v>
      </c>
      <c r="O1193" s="8" t="n">
        <f aca="false">MAX(O1192,F1193)</f>
        <v>243.244748566249</v>
      </c>
      <c r="P1193" s="9" t="n">
        <f aca="false">F1193/O1193-1</f>
        <v>0</v>
      </c>
      <c r="Q1193" s="8" t="n">
        <f aca="false">MAX(Q1192,B1193)</f>
        <v>4811.1564628872</v>
      </c>
      <c r="R1193" s="9" t="n">
        <f aca="false">B1193/Q1193-1</f>
        <v>-0.602772122292886</v>
      </c>
      <c r="S1193" s="9" t="n">
        <f aca="false">B1193/INDEX($B:$B,$E1193)-1</f>
        <v>0.154456968457294</v>
      </c>
      <c r="T1193" s="0" t="n">
        <f aca="false">IF(AND($A1193&gt;=CrashTest!$B$3,$A1193&lt;=CrashTest!$C$3),1,IF(AND($A1193&gt;=CrashTest!$B$4,$A1193&lt;=CrashTest!$C$4),2,IF(AND($A1193&gt;=CrashTest!$B$5,$A1193&lt;=CrashTest!$C$5),3,IF(AND($A1193&gt;=CrashTest!$B$6,$A1193&lt;=CrashTest!$C$6),4,IF(AND($A1193&gt;=CrashTest!$B$7,$A1193&lt;=CrashTest!$C$7),5,0)))))</f>
        <v>0</v>
      </c>
      <c r="U1193" s="8" t="str">
        <f aca="false">IF(T1193=0,"",IF(T1192=T1193,MAX(U1192,B1193),B1193))</f>
        <v/>
      </c>
      <c r="V1193" s="9" t="str">
        <f aca="false">IF(T1193=0,"",B1193/U1193-1)</f>
        <v/>
      </c>
      <c r="W1193" s="8" t="str">
        <f aca="false">IF(T1193=0,"",IF(T1192=T1193,MAX(W1192,F1193),F1193))</f>
        <v/>
      </c>
      <c r="X1193" s="9" t="str">
        <f aca="false">IF(T1193=0,"",F1193/W1193-1)</f>
        <v/>
      </c>
    </row>
    <row r="1194" customFormat="false" ht="15" hidden="false" customHeight="false" outlineLevel="0" collapsed="false">
      <c r="A1194" s="5" t="n">
        <v>45022</v>
      </c>
      <c r="B1194" s="6" t="n">
        <v>1872.08796493279</v>
      </c>
      <c r="C1194" s="7" t="n">
        <v>16.32776645</v>
      </c>
      <c r="D1194" s="0" t="n">
        <f aca="false">INT((ROW()-3)/30)</f>
        <v>39</v>
      </c>
      <c r="E1194" s="0" t="n">
        <f aca="false">2+30*D1194</f>
        <v>1172</v>
      </c>
      <c r="F1194" s="8" t="n">
        <f aca="false">INDEX($F:$F,$E1194)*(2*B1194/INDEX($B:$B,$E1194)-C1194/INDEX($C:$C,$E1194))</f>
        <v>241.996517206328</v>
      </c>
      <c r="G1194" s="9" t="n">
        <f aca="false">B1194/B1193-1</f>
        <v>-0.0204264485653644</v>
      </c>
      <c r="H1194" s="9" t="n">
        <f aca="false">F1194/F1193-1</f>
        <v>-0.00513158605593023</v>
      </c>
      <c r="I1194" s="9" t="n">
        <f aca="false">LN(B1194/B1193)</f>
        <v>-0.0206379536207616</v>
      </c>
      <c r="J1194" s="9" t="n">
        <f aca="false">LN(F1194/F1193)</f>
        <v>-0.00514479786138069</v>
      </c>
      <c r="K1194" s="9" t="n">
        <f aca="false">F1194/F1187-1</f>
        <v>0.0248995370132261</v>
      </c>
      <c r="L1194" s="9" t="n">
        <f aca="false">F1194/F1164-1</f>
        <v>0.0978639149472667</v>
      </c>
      <c r="M1194" s="9" t="n">
        <f aca="false">B1194/B1187-1</f>
        <v>0.0448105343887357</v>
      </c>
      <c r="N1194" s="9" t="n">
        <f aca="false">B1194/B1164-1</f>
        <v>0.200034931413979</v>
      </c>
      <c r="O1194" s="8" t="n">
        <f aca="false">MAX(O1193,F1194)</f>
        <v>243.244748566249</v>
      </c>
      <c r="P1194" s="9" t="n">
        <f aca="false">F1194/O1194-1</f>
        <v>-0.00513158605593023</v>
      </c>
      <c r="Q1194" s="8" t="n">
        <f aca="false">MAX(Q1193,B1194)</f>
        <v>4811.1564628872</v>
      </c>
      <c r="R1194" s="9" t="n">
        <f aca="false">B1194/Q1194-1</f>
        <v>-0.610886077105599</v>
      </c>
      <c r="S1194" s="9" t="n">
        <f aca="false">B1194/INDEX($B:$B,$E1194)-1</f>
        <v>0.130875512570175</v>
      </c>
      <c r="T1194" s="0" t="n">
        <f aca="false">IF(AND($A1194&gt;=CrashTest!$B$3,$A1194&lt;=CrashTest!$C$3),1,IF(AND($A1194&gt;=CrashTest!$B$4,$A1194&lt;=CrashTest!$C$4),2,IF(AND($A1194&gt;=CrashTest!$B$5,$A1194&lt;=CrashTest!$C$5),3,IF(AND($A1194&gt;=CrashTest!$B$6,$A1194&lt;=CrashTest!$C$6),4,IF(AND($A1194&gt;=CrashTest!$B$7,$A1194&lt;=CrashTest!$C$7),5,0)))))</f>
        <v>0</v>
      </c>
      <c r="U1194" s="8" t="str">
        <f aca="false">IF(T1194=0,"",IF(T1193=T1194,MAX(U1193,B1194),B1194))</f>
        <v/>
      </c>
      <c r="V1194" s="9" t="str">
        <f aca="false">IF(T1194=0,"",B1194/U1194-1)</f>
        <v/>
      </c>
      <c r="W1194" s="8" t="str">
        <f aca="false">IF(T1194=0,"",IF(T1193=T1194,MAX(W1193,F1194),F1194))</f>
        <v/>
      </c>
      <c r="X1194" s="9" t="str">
        <f aca="false">IF(T1194=0,"",F1194/W1194-1)</f>
        <v/>
      </c>
    </row>
    <row r="1195" customFormat="false" ht="15" hidden="false" customHeight="false" outlineLevel="0" collapsed="false">
      <c r="A1195" s="5" t="n">
        <v>45023</v>
      </c>
      <c r="B1195" s="6" t="n">
        <v>1866.34243366452</v>
      </c>
      <c r="C1195" s="7" t="n">
        <v>16.16900274</v>
      </c>
      <c r="D1195" s="0" t="n">
        <f aca="false">INT((ROW()-3)/30)</f>
        <v>39</v>
      </c>
      <c r="E1195" s="0" t="n">
        <f aca="false">2+30*D1195</f>
        <v>1172</v>
      </c>
      <c r="F1195" s="8" t="n">
        <f aca="false">INDEX($F:$F,$E1195)*(2*B1195/INDEX($B:$B,$E1195)-C1195/INDEX($C:$C,$E1195))</f>
        <v>243.116834196645</v>
      </c>
      <c r="G1195" s="9" t="n">
        <f aca="false">B1195/B1194-1</f>
        <v>-0.00306904983948031</v>
      </c>
      <c r="H1195" s="9" t="n">
        <f aca="false">F1195/F1194-1</f>
        <v>0.00462947567696781</v>
      </c>
      <c r="I1195" s="9" t="n">
        <f aca="false">LN(B1195/B1194)</f>
        <v>-0.00307376903103515</v>
      </c>
      <c r="J1195" s="9" t="n">
        <f aca="false">LN(F1195/F1194)</f>
        <v>0.00461879261308026</v>
      </c>
      <c r="K1195" s="9" t="n">
        <f aca="false">F1195/F1188-1</f>
        <v>0.0191691097369868</v>
      </c>
      <c r="L1195" s="9" t="n">
        <f aca="false">F1195/F1165-1</f>
        <v>0.106267859368314</v>
      </c>
      <c r="M1195" s="9" t="n">
        <f aca="false">B1195/B1188-1</f>
        <v>0.023212985697324</v>
      </c>
      <c r="N1195" s="9" t="n">
        <f aca="false">B1195/B1165-1</f>
        <v>0.216470367735527</v>
      </c>
      <c r="O1195" s="8" t="n">
        <f aca="false">MAX(O1194,F1195)</f>
        <v>243.244748566249</v>
      </c>
      <c r="P1195" s="9" t="n">
        <f aca="false">F1195/O1195-1</f>
        <v>-0.000525866931792574</v>
      </c>
      <c r="Q1195" s="8" t="n">
        <f aca="false">MAX(Q1194,B1195)</f>
        <v>4811.1564628872</v>
      </c>
      <c r="R1195" s="9" t="n">
        <f aca="false">B1195/Q1195-1</f>
        <v>-0.612080287128197</v>
      </c>
      <c r="S1195" s="9" t="n">
        <f aca="false">B1195/INDEX($B:$B,$E1195)-1</f>
        <v>0.127404799259849</v>
      </c>
      <c r="T1195" s="0" t="n">
        <f aca="false">IF(AND($A1195&gt;=CrashTest!$B$3,$A1195&lt;=CrashTest!$C$3),1,IF(AND($A1195&gt;=CrashTest!$B$4,$A1195&lt;=CrashTest!$C$4),2,IF(AND($A1195&gt;=CrashTest!$B$5,$A1195&lt;=CrashTest!$C$5),3,IF(AND($A1195&gt;=CrashTest!$B$6,$A1195&lt;=CrashTest!$C$6),4,IF(AND($A1195&gt;=CrashTest!$B$7,$A1195&lt;=CrashTest!$C$7),5,0)))))</f>
        <v>0</v>
      </c>
      <c r="U1195" s="8" t="str">
        <f aca="false">IF(T1195=0,"",IF(T1194=T1195,MAX(U1194,B1195),B1195))</f>
        <v/>
      </c>
      <c r="V1195" s="9" t="str">
        <f aca="false">IF(T1195=0,"",B1195/U1195-1)</f>
        <v/>
      </c>
      <c r="W1195" s="8" t="str">
        <f aca="false">IF(T1195=0,"",IF(T1194=T1195,MAX(W1194,F1195),F1195))</f>
        <v/>
      </c>
      <c r="X1195" s="9" t="str">
        <f aca="false">IF(T1195=0,"",F1195/W1195-1)</f>
        <v/>
      </c>
    </row>
    <row r="1196" customFormat="false" ht="15" hidden="false" customHeight="false" outlineLevel="0" collapsed="false">
      <c r="A1196" s="5" t="n">
        <v>45024</v>
      </c>
      <c r="B1196" s="6" t="n">
        <v>1851.750106955</v>
      </c>
      <c r="C1196" s="7" t="n">
        <v>15.90863926</v>
      </c>
      <c r="D1196" s="0" t="n">
        <f aca="false">INT((ROW()-3)/30)</f>
        <v>39</v>
      </c>
      <c r="E1196" s="0" t="n">
        <f aca="false">2+30*D1196</f>
        <v>1172</v>
      </c>
      <c r="F1196" s="8" t="n">
        <f aca="false">INDEX($F:$F,$E1196)*(2*B1196/INDEX($B:$B,$E1196)-C1196/INDEX($C:$C,$E1196))</f>
        <v>243.512638586517</v>
      </c>
      <c r="G1196" s="9" t="n">
        <f aca="false">B1196/B1195-1</f>
        <v>-0.00781867595480223</v>
      </c>
      <c r="H1196" s="9" t="n">
        <f aca="false">F1196/F1195-1</f>
        <v>0.00162804188849841</v>
      </c>
      <c r="I1196" s="9" t="n">
        <f aca="false">LN(B1196/B1195)</f>
        <v>-0.00784940206476631</v>
      </c>
      <c r="J1196" s="9" t="n">
        <f aca="false">LN(F1196/F1195)</f>
        <v>0.0016267180649351</v>
      </c>
      <c r="K1196" s="9" t="n">
        <f aca="false">F1196/F1189-1</f>
        <v>0.0199509515086154</v>
      </c>
      <c r="L1196" s="9" t="n">
        <f aca="false">F1196/F1166-1</f>
        <v>0.139105268879005</v>
      </c>
      <c r="M1196" s="9" t="n">
        <f aca="false">B1196/B1189-1</f>
        <v>0.0160962974479628</v>
      </c>
      <c r="N1196" s="9" t="n">
        <f aca="false">B1196/B1166-1</f>
        <v>0.288919177086166</v>
      </c>
      <c r="O1196" s="8" t="n">
        <f aca="false">MAX(O1195,F1196)</f>
        <v>243.512638586517</v>
      </c>
      <c r="P1196" s="9" t="n">
        <f aca="false">F1196/O1196-1</f>
        <v>0</v>
      </c>
      <c r="Q1196" s="8" t="n">
        <f aca="false">MAX(Q1195,B1196)</f>
        <v>4811.1564628872</v>
      </c>
      <c r="R1196" s="9" t="n">
        <f aca="false">B1196/Q1196-1</f>
        <v>-0.615113305659622</v>
      </c>
      <c r="S1196" s="9" t="n">
        <f aca="false">B1196/INDEX($B:$B,$E1196)-1</f>
        <v>0.118589986464547</v>
      </c>
      <c r="T1196" s="0" t="n">
        <f aca="false">IF(AND($A1196&gt;=CrashTest!$B$3,$A1196&lt;=CrashTest!$C$3),1,IF(AND($A1196&gt;=CrashTest!$B$4,$A1196&lt;=CrashTest!$C$4),2,IF(AND($A1196&gt;=CrashTest!$B$5,$A1196&lt;=CrashTest!$C$5),3,IF(AND($A1196&gt;=CrashTest!$B$6,$A1196&lt;=CrashTest!$C$6),4,IF(AND($A1196&gt;=CrashTest!$B$7,$A1196&lt;=CrashTest!$C$7),5,0)))))</f>
        <v>0</v>
      </c>
      <c r="U1196" s="8" t="str">
        <f aca="false">IF(T1196=0,"",IF(T1195=T1196,MAX(U1195,B1196),B1196))</f>
        <v/>
      </c>
      <c r="V1196" s="9" t="str">
        <f aca="false">IF(T1196=0,"",B1196/U1196-1)</f>
        <v/>
      </c>
      <c r="W1196" s="8" t="str">
        <f aca="false">IF(T1196=0,"",IF(T1195=T1196,MAX(W1195,F1196),F1196))</f>
        <v/>
      </c>
      <c r="X1196" s="9" t="str">
        <f aca="false">IF(T1196=0,"",F1196/W1196-1)</f>
        <v/>
      </c>
    </row>
    <row r="1197" customFormat="false" ht="15" hidden="false" customHeight="false" outlineLevel="0" collapsed="false">
      <c r="A1197" s="5" t="n">
        <v>45025</v>
      </c>
      <c r="B1197" s="6" t="n">
        <v>1861.1328395675</v>
      </c>
      <c r="C1197" s="7" t="n">
        <v>16.01397909</v>
      </c>
      <c r="D1197" s="0" t="n">
        <f aca="false">INT((ROW()-3)/30)</f>
        <v>39</v>
      </c>
      <c r="E1197" s="0" t="n">
        <f aca="false">2+30*D1197</f>
        <v>1172</v>
      </c>
      <c r="F1197" s="8" t="n">
        <f aca="false">INDEX($F:$F,$E1197)*(2*B1197/INDEX($B:$B,$E1197)-C1197/INDEX($C:$C,$E1197))</f>
        <v>244.322447938605</v>
      </c>
      <c r="G1197" s="9" t="n">
        <f aca="false">B1197/B1196-1</f>
        <v>0.00506695400057455</v>
      </c>
      <c r="H1197" s="9" t="n">
        <f aca="false">F1197/F1196-1</f>
        <v>0.00332553315010409</v>
      </c>
      <c r="I1197" s="9" t="n">
        <f aca="false">LN(B1197/B1196)</f>
        <v>0.00505416018805982</v>
      </c>
      <c r="J1197" s="9" t="n">
        <f aca="false">LN(F1197/F1196)</f>
        <v>0.00332001579345564</v>
      </c>
      <c r="K1197" s="9" t="n">
        <f aca="false">F1197/F1190-1</f>
        <v>0.0279116417323095</v>
      </c>
      <c r="L1197" s="9" t="n">
        <f aca="false">F1197/F1167-1</f>
        <v>0.144099837952981</v>
      </c>
      <c r="M1197" s="9" t="n">
        <f aca="false">B1197/B1190-1</f>
        <v>0.0369838630855062</v>
      </c>
      <c r="N1197" s="9" t="n">
        <f aca="false">B1197/B1167-1</f>
        <v>0.297726076415735</v>
      </c>
      <c r="O1197" s="8" t="n">
        <f aca="false">MAX(O1196,F1197)</f>
        <v>244.322447938605</v>
      </c>
      <c r="P1197" s="9" t="n">
        <f aca="false">F1197/O1197-1</f>
        <v>0</v>
      </c>
      <c r="Q1197" s="8" t="n">
        <f aca="false">MAX(Q1196,B1197)</f>
        <v>4811.1564628872</v>
      </c>
      <c r="R1197" s="9" t="n">
        <f aca="false">B1197/Q1197-1</f>
        <v>-0.613163102483966</v>
      </c>
      <c r="S1197" s="9" t="n">
        <f aca="false">B1197/INDEX($B:$B,$E1197)-1</f>
        <v>0.124257830471466</v>
      </c>
      <c r="T1197" s="0" t="n">
        <f aca="false">IF(AND($A1197&gt;=CrashTest!$B$3,$A1197&lt;=CrashTest!$C$3),1,IF(AND($A1197&gt;=CrashTest!$B$4,$A1197&lt;=CrashTest!$C$4),2,IF(AND($A1197&gt;=CrashTest!$B$5,$A1197&lt;=CrashTest!$C$5),3,IF(AND($A1197&gt;=CrashTest!$B$6,$A1197&lt;=CrashTest!$C$6),4,IF(AND($A1197&gt;=CrashTest!$B$7,$A1197&lt;=CrashTest!$C$7),5,0)))))</f>
        <v>0</v>
      </c>
      <c r="U1197" s="8" t="str">
        <f aca="false">IF(T1197=0,"",IF(T1196=T1197,MAX(U1196,B1197),B1197))</f>
        <v/>
      </c>
      <c r="V1197" s="9" t="str">
        <f aca="false">IF(T1197=0,"",B1197/U1197-1)</f>
        <v/>
      </c>
      <c r="W1197" s="8" t="str">
        <f aca="false">IF(T1197=0,"",IF(T1196=T1197,MAX(W1196,F1197),F1197))</f>
        <v/>
      </c>
      <c r="X1197" s="9" t="str">
        <f aca="false">IF(T1197=0,"",F1197/W1197-1)</f>
        <v/>
      </c>
    </row>
    <row r="1198" customFormat="false" ht="15" hidden="false" customHeight="false" outlineLevel="0" collapsed="false">
      <c r="A1198" s="5" t="n">
        <v>45026</v>
      </c>
      <c r="B1198" s="6" t="n">
        <v>1912.11599473992</v>
      </c>
      <c r="C1198" s="7" t="n">
        <v>16.76557788</v>
      </c>
      <c r="D1198" s="0" t="n">
        <f aca="false">INT((ROW()-3)/30)</f>
        <v>39</v>
      </c>
      <c r="E1198" s="0" t="n">
        <f aca="false">2+30*D1198</f>
        <v>1172</v>
      </c>
      <c r="F1198" s="8" t="n">
        <f aca="false">INDEX($F:$F,$E1198)*(2*B1198/INDEX($B:$B,$E1198)-C1198/INDEX($C:$C,$E1198))</f>
        <v>245.649879646253</v>
      </c>
      <c r="G1198" s="9" t="n">
        <f aca="false">B1198/B1197-1</f>
        <v>0.0273936143022804</v>
      </c>
      <c r="H1198" s="9" t="n">
        <f aca="false">F1198/F1197-1</f>
        <v>0.00543311398050994</v>
      </c>
      <c r="I1198" s="9" t="n">
        <f aca="false">LN(B1198/B1197)</f>
        <v>0.0270251236358421</v>
      </c>
      <c r="J1198" s="9" t="n">
        <f aca="false">LN(F1198/F1197)</f>
        <v>0.00541840785938815</v>
      </c>
      <c r="K1198" s="9" t="n">
        <f aca="false">F1198/F1191-1</f>
        <v>0.0310564084073917</v>
      </c>
      <c r="L1198" s="9" t="n">
        <f aca="false">F1198/F1168-1</f>
        <v>0.148003863992668</v>
      </c>
      <c r="M1198" s="9" t="n">
        <f aca="false">B1198/B1191-1</f>
        <v>0.0557263148481038</v>
      </c>
      <c r="N1198" s="9" t="n">
        <f aca="false">B1198/B1168-1</f>
        <v>0.294379195298115</v>
      </c>
      <c r="O1198" s="8" t="n">
        <f aca="false">MAX(O1197,F1198)</f>
        <v>245.649879646253</v>
      </c>
      <c r="P1198" s="9" t="n">
        <f aca="false">F1198/O1198-1</f>
        <v>0</v>
      </c>
      <c r="Q1198" s="8" t="n">
        <f aca="false">MAX(Q1197,B1198)</f>
        <v>4811.1564628872</v>
      </c>
      <c r="R1198" s="9" t="n">
        <f aca="false">B1198/Q1198-1</f>
        <v>-0.602566241715521</v>
      </c>
      <c r="S1198" s="9" t="n">
        <f aca="false">B1198/INDEX($B:$B,$E1198)-1</f>
        <v>0.15505531585572</v>
      </c>
      <c r="T1198" s="0" t="n">
        <f aca="false">IF(AND($A1198&gt;=CrashTest!$B$3,$A1198&lt;=CrashTest!$C$3),1,IF(AND($A1198&gt;=CrashTest!$B$4,$A1198&lt;=CrashTest!$C$4),2,IF(AND($A1198&gt;=CrashTest!$B$5,$A1198&lt;=CrashTest!$C$5),3,IF(AND($A1198&gt;=CrashTest!$B$6,$A1198&lt;=CrashTest!$C$6),4,IF(AND($A1198&gt;=CrashTest!$B$7,$A1198&lt;=CrashTest!$C$7),5,0)))))</f>
        <v>0</v>
      </c>
      <c r="U1198" s="8" t="str">
        <f aca="false">IF(T1198=0,"",IF(T1197=T1198,MAX(U1197,B1198),B1198))</f>
        <v/>
      </c>
      <c r="V1198" s="9" t="str">
        <f aca="false">IF(T1198=0,"",B1198/U1198-1)</f>
        <v/>
      </c>
      <c r="W1198" s="8" t="str">
        <f aca="false">IF(T1198=0,"",IF(T1197=T1198,MAX(W1197,F1198),F1198))</f>
        <v/>
      </c>
      <c r="X1198" s="9" t="str">
        <f aca="false">IF(T1198=0,"",F1198/W1198-1)</f>
        <v/>
      </c>
    </row>
    <row r="1199" customFormat="false" ht="15" hidden="false" customHeight="false" outlineLevel="0" collapsed="false">
      <c r="A1199" s="5" t="n">
        <v>45027</v>
      </c>
      <c r="B1199" s="6" t="n">
        <v>1891.72326592636</v>
      </c>
      <c r="C1199" s="7" t="n">
        <v>16.43738406</v>
      </c>
      <c r="D1199" s="0" t="n">
        <f aca="false">INT((ROW()-3)/30)</f>
        <v>39</v>
      </c>
      <c r="E1199" s="0" t="n">
        <f aca="false">2+30*D1199</f>
        <v>1172</v>
      </c>
      <c r="F1199" s="8" t="n">
        <f aca="false">INDEX($F:$F,$E1199)*(2*B1199/INDEX($B:$B,$E1199)-C1199/INDEX($C:$C,$E1199))</f>
        <v>245.591515013515</v>
      </c>
      <c r="G1199" s="9" t="n">
        <f aca="false">B1199/B1198-1</f>
        <v>-0.0106650061343867</v>
      </c>
      <c r="H1199" s="9" t="n">
        <f aca="false">F1199/F1198-1</f>
        <v>-0.000237592759344207</v>
      </c>
      <c r="I1199" s="9" t="n">
        <f aca="false">LN(B1199/B1198)</f>
        <v>-0.0107222849287913</v>
      </c>
      <c r="J1199" s="9" t="n">
        <f aca="false">LN(F1199/F1198)</f>
        <v>-0.00023762098897538</v>
      </c>
      <c r="K1199" s="9" t="n">
        <f aca="false">F1199/F1192-1</f>
        <v>0.0223807682908457</v>
      </c>
      <c r="L1199" s="9" t="n">
        <f aca="false">F1199/F1169-1</f>
        <v>0.108122423071523</v>
      </c>
      <c r="M1199" s="9" t="n">
        <f aca="false">B1199/B1192-1</f>
        <v>0.0125961923145215</v>
      </c>
      <c r="N1199" s="9" t="n">
        <f aca="false">B1199/B1169-1</f>
        <v>0.192387867628697</v>
      </c>
      <c r="O1199" s="8" t="n">
        <f aca="false">MAX(O1198,F1199)</f>
        <v>245.649879646253</v>
      </c>
      <c r="P1199" s="9" t="n">
        <f aca="false">F1199/O1199-1</f>
        <v>-0.000237592759344207</v>
      </c>
      <c r="Q1199" s="8" t="n">
        <f aca="false">MAX(Q1198,B1199)</f>
        <v>4811.1564628872</v>
      </c>
      <c r="R1199" s="9" t="n">
        <f aca="false">B1199/Q1199-1</f>
        <v>-0.606804875185637</v>
      </c>
      <c r="S1199" s="9" t="n">
        <f aca="false">B1199/INDEX($B:$B,$E1199)-1</f>
        <v>0.142736643826563</v>
      </c>
      <c r="T1199" s="0" t="n">
        <f aca="false">IF(AND($A1199&gt;=CrashTest!$B$3,$A1199&lt;=CrashTest!$C$3),1,IF(AND($A1199&gt;=CrashTest!$B$4,$A1199&lt;=CrashTest!$C$4),2,IF(AND($A1199&gt;=CrashTest!$B$5,$A1199&lt;=CrashTest!$C$5),3,IF(AND($A1199&gt;=CrashTest!$B$6,$A1199&lt;=CrashTest!$C$6),4,IF(AND($A1199&gt;=CrashTest!$B$7,$A1199&lt;=CrashTest!$C$7),5,0)))))</f>
        <v>0</v>
      </c>
      <c r="U1199" s="8" t="str">
        <f aca="false">IF(T1199=0,"",IF(T1198=T1199,MAX(U1198,B1199),B1199))</f>
        <v/>
      </c>
      <c r="V1199" s="9" t="str">
        <f aca="false">IF(T1199=0,"",B1199/U1199-1)</f>
        <v/>
      </c>
      <c r="W1199" s="8" t="str">
        <f aca="false">IF(T1199=0,"",IF(T1198=T1199,MAX(W1198,F1199),F1199))</f>
        <v/>
      </c>
      <c r="X1199" s="9" t="str">
        <f aca="false">IF(T1199=0,"",F1199/W1199-1)</f>
        <v/>
      </c>
    </row>
    <row r="1200" customFormat="false" ht="15" hidden="false" customHeight="false" outlineLevel="0" collapsed="false">
      <c r="A1200" s="5" t="n">
        <v>45028</v>
      </c>
      <c r="B1200" s="6" t="n">
        <v>1921.77945996493</v>
      </c>
      <c r="C1200" s="7" t="n">
        <v>16.85775119</v>
      </c>
      <c r="D1200" s="0" t="n">
        <f aca="false">INT((ROW()-3)/30)</f>
        <v>39</v>
      </c>
      <c r="E1200" s="0" t="n">
        <f aca="false">2+30*D1200</f>
        <v>1172</v>
      </c>
      <c r="F1200" s="8" t="n">
        <f aca="false">INDEX($F:$F,$E1200)*(2*B1200/INDEX($B:$B,$E1200)-C1200/INDEX($C:$C,$E1200))</f>
        <v>246.763720066937</v>
      </c>
      <c r="G1200" s="9" t="n">
        <f aca="false">B1200/B1199-1</f>
        <v>0.0158882615549225</v>
      </c>
      <c r="H1200" s="9" t="n">
        <f aca="false">F1200/F1199-1</f>
        <v>0.0047729867758548</v>
      </c>
      <c r="I1200" s="9" t="n">
        <f aca="false">LN(B1200/B1199)</f>
        <v>0.0157633643236551</v>
      </c>
      <c r="J1200" s="9" t="n">
        <f aca="false">LN(F1200/F1199)</f>
        <v>0.00476163219033032</v>
      </c>
      <c r="K1200" s="9" t="n">
        <f aca="false">F1200/F1193-1</f>
        <v>0.0144667933076879</v>
      </c>
      <c r="L1200" s="9" t="n">
        <f aca="false">F1200/F1170-1</f>
        <v>0.081929653055387</v>
      </c>
      <c r="M1200" s="9" t="n">
        <f aca="false">B1200/B1193-1</f>
        <v>0.00557471974323986</v>
      </c>
      <c r="N1200" s="9" t="n">
        <f aca="false">B1200/B1170-1</f>
        <v>0.145357204045976</v>
      </c>
      <c r="O1200" s="8" t="n">
        <f aca="false">MAX(O1199,F1200)</f>
        <v>246.763720066937</v>
      </c>
      <c r="P1200" s="9" t="n">
        <f aca="false">F1200/O1200-1</f>
        <v>0</v>
      </c>
      <c r="Q1200" s="8" t="n">
        <f aca="false">MAX(Q1199,B1200)</f>
        <v>4811.1564628872</v>
      </c>
      <c r="R1200" s="9" t="n">
        <f aca="false">B1200/Q1200-1</f>
        <v>-0.600557688200466</v>
      </c>
      <c r="S1200" s="9" t="n">
        <f aca="false">B1200/INDEX($B:$B,$E1200)-1</f>
        <v>0.160892742512074</v>
      </c>
      <c r="T1200" s="0" t="n">
        <f aca="false">IF(AND($A1200&gt;=CrashTest!$B$3,$A1200&lt;=CrashTest!$C$3),1,IF(AND($A1200&gt;=CrashTest!$B$4,$A1200&lt;=CrashTest!$C$4),2,IF(AND($A1200&gt;=CrashTest!$B$5,$A1200&lt;=CrashTest!$C$5),3,IF(AND($A1200&gt;=CrashTest!$B$6,$A1200&lt;=CrashTest!$C$6),4,IF(AND($A1200&gt;=CrashTest!$B$7,$A1200&lt;=CrashTest!$C$7),5,0)))))</f>
        <v>0</v>
      </c>
      <c r="U1200" s="8" t="str">
        <f aca="false">IF(T1200=0,"",IF(T1199=T1200,MAX(U1199,B1200),B1200))</f>
        <v/>
      </c>
      <c r="V1200" s="9" t="str">
        <f aca="false">IF(T1200=0,"",B1200/U1200-1)</f>
        <v/>
      </c>
      <c r="W1200" s="8" t="str">
        <f aca="false">IF(T1200=0,"",IF(T1199=T1200,MAX(W1199,F1200),F1200))</f>
        <v/>
      </c>
      <c r="X1200" s="9" t="str">
        <f aca="false">IF(T1200=0,"",F1200/W1200-1)</f>
        <v/>
      </c>
    </row>
    <row r="1201" customFormat="false" ht="15" hidden="false" customHeight="false" outlineLevel="0" collapsed="false">
      <c r="A1201" s="5" t="n">
        <v>45029</v>
      </c>
      <c r="B1201" s="6" t="n">
        <v>2010.86303623612</v>
      </c>
      <c r="C1201" s="7" t="n">
        <v>18.40193003</v>
      </c>
      <c r="D1201" s="0" t="n">
        <f aca="false">INT((ROW()-3)/30)</f>
        <v>39</v>
      </c>
      <c r="E1201" s="0" t="n">
        <f aca="false">2+30*D1201</f>
        <v>1172</v>
      </c>
      <c r="F1201" s="8" t="n">
        <f aca="false">INDEX($F:$F,$E1201)*(2*B1201/INDEX($B:$B,$E1201)-C1201/INDEX($C:$C,$E1201))</f>
        <v>245.124040416195</v>
      </c>
      <c r="G1201" s="9" t="n">
        <f aca="false">B1201/B1200-1</f>
        <v>0.0463547343110928</v>
      </c>
      <c r="H1201" s="9" t="n">
        <f aca="false">F1201/F1200-1</f>
        <v>-0.00664473549959854</v>
      </c>
      <c r="I1201" s="9" t="n">
        <f aca="false">LN(B1201/B1200)</f>
        <v>0.0453124422903708</v>
      </c>
      <c r="J1201" s="9" t="n">
        <f aca="false">LN(F1201/F1200)</f>
        <v>-0.00666691003841108</v>
      </c>
      <c r="K1201" s="9" t="n">
        <f aca="false">F1201/F1194-1</f>
        <v>0.0129238356236379</v>
      </c>
      <c r="L1201" s="9" t="n">
        <f aca="false">F1201/F1171-1</f>
        <v>0.0618229416808958</v>
      </c>
      <c r="M1201" s="9" t="n">
        <f aca="false">B1201/B1194-1</f>
        <v>0.0741284992493994</v>
      </c>
      <c r="N1201" s="9" t="n">
        <f aca="false">B1201/B1171-1</f>
        <v>0.178083795877053</v>
      </c>
      <c r="O1201" s="8" t="n">
        <f aca="false">MAX(O1200,F1201)</f>
        <v>246.763720066937</v>
      </c>
      <c r="P1201" s="9" t="n">
        <f aca="false">F1201/O1201-1</f>
        <v>-0.00664473549959854</v>
      </c>
      <c r="Q1201" s="8" t="n">
        <f aca="false">MAX(Q1200,B1201)</f>
        <v>4811.1564628872</v>
      </c>
      <c r="R1201" s="9" t="n">
        <f aca="false">B1201/Q1201-1</f>
        <v>-0.58204164596439</v>
      </c>
      <c r="S1201" s="9" t="n">
        <f aca="false">B1201/INDEX($B:$B,$E1201)-1</f>
        <v>0.214705617154897</v>
      </c>
      <c r="T1201" s="0" t="n">
        <f aca="false">IF(AND($A1201&gt;=CrashTest!$B$3,$A1201&lt;=CrashTest!$C$3),1,IF(AND($A1201&gt;=CrashTest!$B$4,$A1201&lt;=CrashTest!$C$4),2,IF(AND($A1201&gt;=CrashTest!$B$5,$A1201&lt;=CrashTest!$C$5),3,IF(AND($A1201&gt;=CrashTest!$B$6,$A1201&lt;=CrashTest!$C$6),4,IF(AND($A1201&gt;=CrashTest!$B$7,$A1201&lt;=CrashTest!$C$7),5,0)))))</f>
        <v>0</v>
      </c>
      <c r="U1201" s="8" t="str">
        <f aca="false">IF(T1201=0,"",IF(T1200=T1201,MAX(U1200,B1201),B1201))</f>
        <v/>
      </c>
      <c r="V1201" s="9" t="str">
        <f aca="false">IF(T1201=0,"",B1201/U1201-1)</f>
        <v/>
      </c>
      <c r="W1201" s="8" t="str">
        <f aca="false">IF(T1201=0,"",IF(T1200=T1201,MAX(W1200,F1201),F1201))</f>
        <v/>
      </c>
      <c r="X1201" s="9" t="str">
        <f aca="false">IF(T1201=0,"",F1201/W1201-1)</f>
        <v/>
      </c>
    </row>
    <row r="1202" customFormat="false" ht="15" hidden="false" customHeight="false" outlineLevel="0" collapsed="false">
      <c r="A1202" s="5" t="n">
        <v>45030</v>
      </c>
      <c r="B1202" s="6" t="n">
        <v>2102.23098217417</v>
      </c>
      <c r="C1202" s="7" t="n">
        <v>19.90201038</v>
      </c>
      <c r="D1202" s="0" t="n">
        <f aca="false">INT((ROW()-3)/30)</f>
        <v>39</v>
      </c>
      <c r="E1202" s="0" t="n">
        <f aca="false">2+30*D1202</f>
        <v>1172</v>
      </c>
      <c r="F1202" s="8" t="n">
        <f aca="false">INDEX($F:$F,$E1202)*(2*B1202/INDEX($B:$B,$E1202)-C1202/INDEX($C:$C,$E1202))</f>
        <v>244.877404004876</v>
      </c>
      <c r="G1202" s="9" t="n">
        <f aca="false">B1202/B1201-1</f>
        <v>0.0454371801020672</v>
      </c>
      <c r="H1202" s="9" t="n">
        <f aca="false">F1202/F1201-1</f>
        <v>-0.00100616981876123</v>
      </c>
      <c r="I1202" s="9" t="n">
        <f aca="false">LN(B1202/B1201)</f>
        <v>0.0444351520957276</v>
      </c>
      <c r="J1202" s="9" t="n">
        <f aca="false">LN(F1202/F1201)</f>
        <v>-0.00100667634741105</v>
      </c>
      <c r="K1202" s="9" t="n">
        <f aca="false">F1202/F1195-1</f>
        <v>0.00724166145897653</v>
      </c>
      <c r="L1202" s="9" t="n">
        <f aca="false">F1202/F1172-1</f>
        <v>0.0610993859638829</v>
      </c>
      <c r="M1202" s="9" t="n">
        <f aca="false">B1202/B1195-1</f>
        <v>0.126390818884447</v>
      </c>
      <c r="N1202" s="9" t="n">
        <f aca="false">B1202/B1172-1</f>
        <v>0.269898415052557</v>
      </c>
      <c r="O1202" s="8" t="n">
        <f aca="false">MAX(O1201,F1202)</f>
        <v>246.763720066937</v>
      </c>
      <c r="P1202" s="9" t="n">
        <f aca="false">F1202/O1202-1</f>
        <v>-0.00764421958604644</v>
      </c>
      <c r="Q1202" s="8" t="n">
        <f aca="false">MAX(Q1201,B1202)</f>
        <v>4811.1564628872</v>
      </c>
      <c r="R1202" s="9" t="n">
        <f aca="false">B1202/Q1202-1</f>
        <v>-0.563050796956911</v>
      </c>
      <c r="S1202" s="9" t="n">
        <f aca="false">B1202/INDEX($B:$B,$E1202)-1</f>
        <v>0.269898415052557</v>
      </c>
      <c r="T1202" s="0" t="n">
        <f aca="false">IF(AND($A1202&gt;=CrashTest!$B$3,$A1202&lt;=CrashTest!$C$3),1,IF(AND($A1202&gt;=CrashTest!$B$4,$A1202&lt;=CrashTest!$C$4),2,IF(AND($A1202&gt;=CrashTest!$B$5,$A1202&lt;=CrashTest!$C$5),3,IF(AND($A1202&gt;=CrashTest!$B$6,$A1202&lt;=CrashTest!$C$6),4,IF(AND($A1202&gt;=CrashTest!$B$7,$A1202&lt;=CrashTest!$C$7),5,0)))))</f>
        <v>0</v>
      </c>
      <c r="U1202" s="8" t="str">
        <f aca="false">IF(T1202=0,"",IF(T1201=T1202,MAX(U1201,B1202),B1202))</f>
        <v/>
      </c>
      <c r="V1202" s="9" t="str">
        <f aca="false">IF(T1202=0,"",B1202/U1202-1)</f>
        <v/>
      </c>
      <c r="W1202" s="8" t="str">
        <f aca="false">IF(T1202=0,"",IF(T1201=T1202,MAX(W1201,F1202),F1202))</f>
        <v/>
      </c>
      <c r="X1202" s="9" t="str">
        <f aca="false">IF(T1202=0,"",F1202/W1202-1)</f>
        <v/>
      </c>
    </row>
    <row r="1203" customFormat="false" ht="15" hidden="false" customHeight="false" outlineLevel="0" collapsed="false">
      <c r="A1203" s="5" t="n">
        <v>45031</v>
      </c>
      <c r="B1203" s="6" t="n">
        <v>2094.48822501461</v>
      </c>
      <c r="C1203" s="7" t="n">
        <v>19.73653495</v>
      </c>
      <c r="D1203" s="0" t="n">
        <f aca="false">INT((ROW()-3)/30)</f>
        <v>40</v>
      </c>
      <c r="E1203" s="0" t="n">
        <f aca="false">2+30*D1203</f>
        <v>1202</v>
      </c>
      <c r="F1203" s="8" t="n">
        <f aca="false">INDEX($F:$F,$E1203)*(2*B1203/INDEX($B:$B,$E1203)-C1203/INDEX($C:$C,$E1203))</f>
        <v>245.109616231083</v>
      </c>
      <c r="G1203" s="9" t="n">
        <f aca="false">B1203/B1202-1</f>
        <v>-0.00368311437953983</v>
      </c>
      <c r="H1203" s="9" t="n">
        <f aca="false">F1203/F1202-1</f>
        <v>0.000948279516239658</v>
      </c>
      <c r="I1203" s="9" t="n">
        <f aca="false">LN(B1203/B1202)</f>
        <v>-0.00368991374566929</v>
      </c>
      <c r="J1203" s="9" t="n">
        <f aca="false">LN(F1203/F1202)</f>
        <v>0.000947830183258937</v>
      </c>
      <c r="K1203" s="9" t="n">
        <f aca="false">F1203/F1196-1</f>
        <v>0.00655808936175339</v>
      </c>
      <c r="L1203" s="9" t="n">
        <f aca="false">F1203/F1173-1</f>
        <v>0.0577411191299653</v>
      </c>
      <c r="M1203" s="9" t="n">
        <f aca="false">B1203/B1196-1</f>
        <v>0.131085785899463</v>
      </c>
      <c r="N1203" s="9" t="n">
        <f aca="false">B1203/B1173-1</f>
        <v>0.248757193324101</v>
      </c>
      <c r="O1203" s="8" t="n">
        <f aca="false">MAX(O1202,F1203)</f>
        <v>246.763720066937</v>
      </c>
      <c r="P1203" s="9" t="n">
        <f aca="false">F1203/O1203-1</f>
        <v>-0.00670318892665789</v>
      </c>
      <c r="Q1203" s="8" t="n">
        <f aca="false">MAX(Q1202,B1203)</f>
        <v>4811.1564628872</v>
      </c>
      <c r="R1203" s="9" t="n">
        <f aca="false">B1203/Q1203-1</f>
        <v>-0.564660130849767</v>
      </c>
      <c r="S1203" s="9" t="n">
        <f aca="false">B1203/INDEX($B:$B,$E1203)-1</f>
        <v>-0.00368311437953983</v>
      </c>
      <c r="T1203" s="0" t="n">
        <f aca="false">IF(AND($A1203&gt;=CrashTest!$B$3,$A1203&lt;=CrashTest!$C$3),1,IF(AND($A1203&gt;=CrashTest!$B$4,$A1203&lt;=CrashTest!$C$4),2,IF(AND($A1203&gt;=CrashTest!$B$5,$A1203&lt;=CrashTest!$C$5),3,IF(AND($A1203&gt;=CrashTest!$B$6,$A1203&lt;=CrashTest!$C$6),4,IF(AND($A1203&gt;=CrashTest!$B$7,$A1203&lt;=CrashTest!$C$7),5,0)))))</f>
        <v>0</v>
      </c>
      <c r="U1203" s="8" t="str">
        <f aca="false">IF(T1203=0,"",IF(T1202=T1203,MAX(U1202,B1203),B1203))</f>
        <v/>
      </c>
      <c r="V1203" s="9" t="str">
        <f aca="false">IF(T1203=0,"",B1203/U1203-1)</f>
        <v/>
      </c>
      <c r="W1203" s="8" t="str">
        <f aca="false">IF(T1203=0,"",IF(T1202=T1203,MAX(W1202,F1203),F1203))</f>
        <v/>
      </c>
      <c r="X1203" s="9" t="str">
        <f aca="false">IF(T1203=0,"",F1203/W1203-1)</f>
        <v/>
      </c>
    </row>
    <row r="1204" customFormat="false" ht="15" hidden="false" customHeight="false" outlineLevel="0" collapsed="false">
      <c r="A1204" s="5" t="n">
        <v>45032</v>
      </c>
      <c r="B1204" s="6" t="n">
        <v>2119.36738223261</v>
      </c>
      <c r="C1204" s="7" t="n">
        <v>20.20699269</v>
      </c>
      <c r="D1204" s="0" t="n">
        <f aca="false">INT((ROW()-3)/30)</f>
        <v>40</v>
      </c>
      <c r="E1204" s="0" t="n">
        <f aca="false">2+30*D1204</f>
        <v>1202</v>
      </c>
      <c r="F1204" s="8" t="n">
        <f aca="false">INDEX($F:$F,$E1204)*(2*B1204/INDEX($B:$B,$E1204)-C1204/INDEX($C:$C,$E1204))</f>
        <v>245.117105919362</v>
      </c>
      <c r="G1204" s="9" t="n">
        <f aca="false">B1204/B1203-1</f>
        <v>0.0118783944072192</v>
      </c>
      <c r="H1204" s="9" t="n">
        <f aca="false">F1204/F1203-1</f>
        <v>3.05564848663842E-005</v>
      </c>
      <c r="I1204" s="9" t="n">
        <f aca="false">LN(B1204/B1203)</f>
        <v>0.0118084000158164</v>
      </c>
      <c r="J1204" s="9" t="n">
        <f aca="false">LN(F1204/F1203)</f>
        <v>3.05560180265105E-005</v>
      </c>
      <c r="K1204" s="9" t="n">
        <f aca="false">F1204/F1197-1</f>
        <v>0.00325249680273587</v>
      </c>
      <c r="L1204" s="9" t="n">
        <f aca="false">F1204/F1174-1</f>
        <v>0.0484000487523013</v>
      </c>
      <c r="M1204" s="9" t="n">
        <f aca="false">B1204/B1197-1</f>
        <v>0.138751268676297</v>
      </c>
      <c r="N1204" s="9" t="n">
        <f aca="false">B1204/B1174-1</f>
        <v>0.183329524630846</v>
      </c>
      <c r="O1204" s="8" t="n">
        <f aca="false">MAX(O1203,F1204)</f>
        <v>246.763720066937</v>
      </c>
      <c r="P1204" s="9" t="n">
        <f aca="false">F1204/O1204-1</f>
        <v>-0.00667283726768253</v>
      </c>
      <c r="Q1204" s="8" t="n">
        <f aca="false">MAX(Q1203,B1204)</f>
        <v>4811.1564628872</v>
      </c>
      <c r="R1204" s="9" t="n">
        <f aca="false">B1204/Q1204-1</f>
        <v>-0.559488992182814</v>
      </c>
      <c r="S1204" s="9" t="n">
        <f aca="false">B1204/INDEX($B:$B,$E1204)-1</f>
        <v>0.00815153054243223</v>
      </c>
      <c r="T1204" s="0" t="n">
        <f aca="false">IF(AND($A1204&gt;=CrashTest!$B$3,$A1204&lt;=CrashTest!$C$3),1,IF(AND($A1204&gt;=CrashTest!$B$4,$A1204&lt;=CrashTest!$C$4),2,IF(AND($A1204&gt;=CrashTest!$B$5,$A1204&lt;=CrashTest!$C$5),3,IF(AND($A1204&gt;=CrashTest!$B$6,$A1204&lt;=CrashTest!$C$6),4,IF(AND($A1204&gt;=CrashTest!$B$7,$A1204&lt;=CrashTest!$C$7),5,0)))))</f>
        <v>0</v>
      </c>
      <c r="U1204" s="8" t="str">
        <f aca="false">IF(T1204=0,"",IF(T1203=T1204,MAX(U1203,B1204),B1204))</f>
        <v/>
      </c>
      <c r="V1204" s="9" t="str">
        <f aca="false">IF(T1204=0,"",B1204/U1204-1)</f>
        <v/>
      </c>
      <c r="W1204" s="8" t="str">
        <f aca="false">IF(T1204=0,"",IF(T1203=T1204,MAX(W1203,F1204),F1204))</f>
        <v/>
      </c>
      <c r="X1204" s="9" t="str">
        <f aca="false">IF(T1204=0,"",F1204/W1204-1)</f>
        <v/>
      </c>
    </row>
    <row r="1205" customFormat="false" ht="15" hidden="false" customHeight="false" outlineLevel="0" collapsed="false">
      <c r="A1205" s="5" t="n">
        <v>45033</v>
      </c>
      <c r="B1205" s="6" t="n">
        <v>2076.5863679135</v>
      </c>
      <c r="C1205" s="7" t="n">
        <v>19.44464144</v>
      </c>
      <c r="D1205" s="0" t="n">
        <f aca="false">INT((ROW()-3)/30)</f>
        <v>40</v>
      </c>
      <c r="E1205" s="0" t="n">
        <f aca="false">2+30*D1205</f>
        <v>1202</v>
      </c>
      <c r="F1205" s="8" t="n">
        <f aca="false">INDEX($F:$F,$E1205)*(2*B1205/INDEX($B:$B,$E1205)-C1205/INDEX($C:$C,$E1205))</f>
        <v>244.530539884077</v>
      </c>
      <c r="G1205" s="9" t="n">
        <f aca="false">B1205/B1204-1</f>
        <v>-0.0201857472554112</v>
      </c>
      <c r="H1205" s="9" t="n">
        <f aca="false">F1205/F1204-1</f>
        <v>-0.00239300326709424</v>
      </c>
      <c r="I1205" s="9" t="n">
        <f aca="false">LN(B1205/B1204)</f>
        <v>-0.0203922632978449</v>
      </c>
      <c r="J1205" s="9" t="n">
        <f aca="false">LN(F1205/F1204)</f>
        <v>-0.00239587107544242</v>
      </c>
      <c r="K1205" s="9" t="n">
        <f aca="false">F1205/F1198-1</f>
        <v>-0.00455664689837565</v>
      </c>
      <c r="L1205" s="9" t="n">
        <f aca="false">F1205/F1175-1</f>
        <v>0.0443894952442643</v>
      </c>
      <c r="M1205" s="9" t="n">
        <f aca="false">B1205/B1198-1</f>
        <v>0.0860148514138395</v>
      </c>
      <c r="N1205" s="9" t="n">
        <f aca="false">B1205/B1175-1</f>
        <v>0.176959455508545</v>
      </c>
      <c r="O1205" s="8" t="n">
        <f aca="false">MAX(O1204,F1205)</f>
        <v>246.763720066937</v>
      </c>
      <c r="P1205" s="9" t="n">
        <f aca="false">F1205/O1205-1</f>
        <v>-0.0090498724133945</v>
      </c>
      <c r="Q1205" s="8" t="n">
        <f aca="false">MAX(Q1204,B1205)</f>
        <v>4811.1564628872</v>
      </c>
      <c r="R1205" s="9" t="n">
        <f aca="false">B1205/Q1205-1</f>
        <v>-0.568381036049838</v>
      </c>
      <c r="S1205" s="9" t="n">
        <f aca="false">B1205/INDEX($B:$B,$E1205)-1</f>
        <v>-0.0121987614482534</v>
      </c>
      <c r="T1205" s="0" t="n">
        <f aca="false">IF(AND($A1205&gt;=CrashTest!$B$3,$A1205&lt;=CrashTest!$C$3),1,IF(AND($A1205&gt;=CrashTest!$B$4,$A1205&lt;=CrashTest!$C$4),2,IF(AND($A1205&gt;=CrashTest!$B$5,$A1205&lt;=CrashTest!$C$5),3,IF(AND($A1205&gt;=CrashTest!$B$6,$A1205&lt;=CrashTest!$C$6),4,IF(AND($A1205&gt;=CrashTest!$B$7,$A1205&lt;=CrashTest!$C$7),5,0)))))</f>
        <v>0</v>
      </c>
      <c r="U1205" s="8" t="str">
        <f aca="false">IF(T1205=0,"",IF(T1204=T1205,MAX(U1204,B1205),B1205))</f>
        <v/>
      </c>
      <c r="V1205" s="9" t="str">
        <f aca="false">IF(T1205=0,"",B1205/U1205-1)</f>
        <v/>
      </c>
      <c r="W1205" s="8" t="str">
        <f aca="false">IF(T1205=0,"",IF(T1204=T1205,MAX(W1204,F1205),F1205))</f>
        <v/>
      </c>
      <c r="X1205" s="9" t="str">
        <f aca="false">IF(T1205=0,"",F1205/W1205-1)</f>
        <v/>
      </c>
    </row>
    <row r="1206" customFormat="false" ht="15" hidden="false" customHeight="false" outlineLevel="0" collapsed="false">
      <c r="A1206" s="5" t="n">
        <v>45034</v>
      </c>
      <c r="B1206" s="6" t="n">
        <v>2101.64348246639</v>
      </c>
      <c r="C1206" s="7" t="n">
        <v>19.93767428</v>
      </c>
      <c r="D1206" s="0" t="n">
        <f aca="false">INT((ROW()-3)/30)</f>
        <v>40</v>
      </c>
      <c r="E1206" s="0" t="n">
        <f aca="false">2+30*D1206</f>
        <v>1202</v>
      </c>
      <c r="F1206" s="8" t="n">
        <f aca="false">INDEX($F:$F,$E1206)*(2*B1206/INDEX($B:$B,$E1206)-C1206/INDEX($C:$C,$E1206))</f>
        <v>244.301720617311</v>
      </c>
      <c r="G1206" s="9" t="n">
        <f aca="false">B1206/B1205-1</f>
        <v>0.0120664928461738</v>
      </c>
      <c r="H1206" s="9" t="n">
        <f aca="false">F1206/F1205-1</f>
        <v>-0.00093574923964157</v>
      </c>
      <c r="I1206" s="9" t="n">
        <f aca="false">LN(B1206/B1205)</f>
        <v>0.011994273100287</v>
      </c>
      <c r="J1206" s="9" t="n">
        <f aca="false">LN(F1206/F1205)</f>
        <v>-0.00093618732627546</v>
      </c>
      <c r="K1206" s="9" t="n">
        <f aca="false">F1206/F1199-1</f>
        <v>-0.00525178728643549</v>
      </c>
      <c r="L1206" s="9" t="n">
        <f aca="false">F1206/F1176-1</f>
        <v>0.0227581899733103</v>
      </c>
      <c r="M1206" s="9" t="n">
        <f aca="false">B1206/B1199-1</f>
        <v>0.110967719391681</v>
      </c>
      <c r="N1206" s="9" t="n">
        <f aca="false">B1206/B1176-1</f>
        <v>0.166445344005544</v>
      </c>
      <c r="O1206" s="8" t="n">
        <f aca="false">MAX(O1205,F1206)</f>
        <v>246.763720066937</v>
      </c>
      <c r="P1206" s="9" t="n">
        <f aca="false">F1206/O1206-1</f>
        <v>-0.00997715324180637</v>
      </c>
      <c r="Q1206" s="8" t="n">
        <f aca="false">MAX(Q1205,B1206)</f>
        <v>4811.1564628872</v>
      </c>
      <c r="R1206" s="9" t="n">
        <f aca="false">B1206/Q1206-1</f>
        <v>-0.56317290890906</v>
      </c>
      <c r="S1206" s="9" t="n">
        <f aca="false">B1206/INDEX($B:$B,$E1206)-1</f>
        <v>-0.000279464869827106</v>
      </c>
      <c r="T1206" s="0" t="n">
        <f aca="false">IF(AND($A1206&gt;=CrashTest!$B$3,$A1206&lt;=CrashTest!$C$3),1,IF(AND($A1206&gt;=CrashTest!$B$4,$A1206&lt;=CrashTest!$C$4),2,IF(AND($A1206&gt;=CrashTest!$B$5,$A1206&lt;=CrashTest!$C$5),3,IF(AND($A1206&gt;=CrashTest!$B$6,$A1206&lt;=CrashTest!$C$6),4,IF(AND($A1206&gt;=CrashTest!$B$7,$A1206&lt;=CrashTest!$C$7),5,0)))))</f>
        <v>0</v>
      </c>
      <c r="U1206" s="8" t="str">
        <f aca="false">IF(T1206=0,"",IF(T1205=T1206,MAX(U1205,B1206),B1206))</f>
        <v/>
      </c>
      <c r="V1206" s="9" t="str">
        <f aca="false">IF(T1206=0,"",B1206/U1206-1)</f>
        <v/>
      </c>
      <c r="W1206" s="8" t="str">
        <f aca="false">IF(T1206=0,"",IF(T1205=T1206,MAX(W1205,F1206),F1206))</f>
        <v/>
      </c>
      <c r="X1206" s="9" t="str">
        <f aca="false">IF(T1206=0,"",F1206/W1206-1)</f>
        <v/>
      </c>
    </row>
    <row r="1207" customFormat="false" ht="15" hidden="false" customHeight="false" outlineLevel="0" collapsed="false">
      <c r="A1207" s="5" t="n">
        <v>45035</v>
      </c>
      <c r="B1207" s="6" t="n">
        <v>1936.27672559907</v>
      </c>
      <c r="C1207" s="7" t="n">
        <v>17.03448948</v>
      </c>
      <c r="D1207" s="0" t="n">
        <f aca="false">INT((ROW()-3)/30)</f>
        <v>40</v>
      </c>
      <c r="E1207" s="0" t="n">
        <f aca="false">2+30*D1207</f>
        <v>1202</v>
      </c>
      <c r="F1207" s="8" t="n">
        <f aca="false">INDEX($F:$F,$E1207)*(2*B1207/INDEX($B:$B,$E1207)-C1207/INDEX($C:$C,$E1207))</f>
        <v>241.497613545233</v>
      </c>
      <c r="G1207" s="9" t="n">
        <f aca="false">B1207/B1206-1</f>
        <v>-0.0786844953708579</v>
      </c>
      <c r="H1207" s="9" t="n">
        <f aca="false">F1207/F1206-1</f>
        <v>-0.0114780488037169</v>
      </c>
      <c r="I1207" s="9" t="n">
        <f aca="false">LN(B1207/B1206)</f>
        <v>-0.0819527339313131</v>
      </c>
      <c r="J1207" s="9" t="n">
        <f aca="false">LN(F1207/F1206)</f>
        <v>-0.0115444300461683</v>
      </c>
      <c r="K1207" s="9" t="n">
        <f aca="false">F1207/F1200-1</f>
        <v>-0.0213406837936917</v>
      </c>
      <c r="L1207" s="9" t="n">
        <f aca="false">F1207/F1177-1</f>
        <v>0.0353301643796966</v>
      </c>
      <c r="M1207" s="9" t="n">
        <f aca="false">B1207/B1200-1</f>
        <v>0.00754366769764747</v>
      </c>
      <c r="N1207" s="9" t="n">
        <f aca="false">B1207/B1177-1</f>
        <v>0.114482548033206</v>
      </c>
      <c r="O1207" s="8" t="n">
        <f aca="false">MAX(O1206,F1207)</f>
        <v>246.763720066937</v>
      </c>
      <c r="P1207" s="9" t="n">
        <f aca="false">F1207/O1207-1</f>
        <v>-0.0213406837936917</v>
      </c>
      <c r="Q1207" s="8" t="n">
        <f aca="false">MAX(Q1206,B1207)</f>
        <v>4811.1564628872</v>
      </c>
      <c r="R1207" s="9" t="n">
        <f aca="false">B1207/Q1207-1</f>
        <v>-0.597544428135871</v>
      </c>
      <c r="S1207" s="9" t="n">
        <f aca="false">B1207/INDEX($B:$B,$E1207)-1</f>
        <v>-0.0789419706884288</v>
      </c>
      <c r="T1207" s="0" t="n">
        <f aca="false">IF(AND($A1207&gt;=CrashTest!$B$3,$A1207&lt;=CrashTest!$C$3),1,IF(AND($A1207&gt;=CrashTest!$B$4,$A1207&lt;=CrashTest!$C$4),2,IF(AND($A1207&gt;=CrashTest!$B$5,$A1207&lt;=CrashTest!$C$5),3,IF(AND($A1207&gt;=CrashTest!$B$6,$A1207&lt;=CrashTest!$C$6),4,IF(AND($A1207&gt;=CrashTest!$B$7,$A1207&lt;=CrashTest!$C$7),5,0)))))</f>
        <v>0</v>
      </c>
      <c r="U1207" s="8" t="str">
        <f aca="false">IF(T1207=0,"",IF(T1206=T1207,MAX(U1206,B1207),B1207))</f>
        <v/>
      </c>
      <c r="V1207" s="9" t="str">
        <f aca="false">IF(T1207=0,"",B1207/U1207-1)</f>
        <v/>
      </c>
      <c r="W1207" s="8" t="str">
        <f aca="false">IF(T1207=0,"",IF(T1206=T1207,MAX(W1206,F1207),F1207))</f>
        <v/>
      </c>
      <c r="X1207" s="9" t="str">
        <f aca="false">IF(T1207=0,"",F1207/W1207-1)</f>
        <v/>
      </c>
    </row>
    <row r="1208" customFormat="false" ht="15" hidden="false" customHeight="false" outlineLevel="0" collapsed="false">
      <c r="A1208" s="5" t="n">
        <v>45036</v>
      </c>
      <c r="B1208" s="6" t="n">
        <v>1943.00065926359</v>
      </c>
      <c r="C1208" s="7" t="n">
        <v>17.18998189</v>
      </c>
      <c r="D1208" s="0" t="n">
        <f aca="false">INT((ROW()-3)/30)</f>
        <v>40</v>
      </c>
      <c r="E1208" s="0" t="n">
        <f aca="false">2+30*D1208</f>
        <v>1202</v>
      </c>
      <c r="F1208" s="8" t="n">
        <f aca="false">INDEX($F:$F,$E1208)*(2*B1208/INDEX($B:$B,$E1208)-C1208/INDEX($C:$C,$E1208))</f>
        <v>241.15087956864</v>
      </c>
      <c r="G1208" s="9" t="n">
        <f aca="false">B1208/B1207-1</f>
        <v>0.00347260986801334</v>
      </c>
      <c r="H1208" s="9" t="n">
        <f aca="false">F1208/F1207-1</f>
        <v>-0.00143576564382109</v>
      </c>
      <c r="I1208" s="9" t="n">
        <f aca="false">LN(B1208/B1207)</f>
        <v>0.00346659428086782</v>
      </c>
      <c r="J1208" s="9" t="n">
        <f aca="false">LN(F1208/F1207)</f>
        <v>-0.00143679734295009</v>
      </c>
      <c r="K1208" s="9" t="n">
        <f aca="false">F1208/F1201-1</f>
        <v>-0.0162087767515939</v>
      </c>
      <c r="L1208" s="9" t="n">
        <f aca="false">F1208/F1178-1</f>
        <v>0.0270059232101971</v>
      </c>
      <c r="M1208" s="9" t="n">
        <f aca="false">B1208/B1201-1</f>
        <v>-0.0337478862307564</v>
      </c>
      <c r="N1208" s="9" t="n">
        <f aca="false">B1208/B1178-1</f>
        <v>0.0764006336399743</v>
      </c>
      <c r="O1208" s="8" t="n">
        <f aca="false">MAX(O1207,F1208)</f>
        <v>246.763720066937</v>
      </c>
      <c r="P1208" s="9" t="n">
        <f aca="false">F1208/O1208-1</f>
        <v>-0.0227458092169062</v>
      </c>
      <c r="Q1208" s="8" t="n">
        <f aca="false">MAX(Q1207,B1208)</f>
        <v>4811.1564628872</v>
      </c>
      <c r="R1208" s="9" t="n">
        <f aca="false">B1208/Q1208-1</f>
        <v>-0.596146856945578</v>
      </c>
      <c r="S1208" s="9" t="n">
        <f aca="false">B1208/INDEX($B:$B,$E1208)-1</f>
        <v>-0.0757434954868284</v>
      </c>
      <c r="T1208" s="0" t="n">
        <f aca="false">IF(AND($A1208&gt;=CrashTest!$B$3,$A1208&lt;=CrashTest!$C$3),1,IF(AND($A1208&gt;=CrashTest!$B$4,$A1208&lt;=CrashTest!$C$4),2,IF(AND($A1208&gt;=CrashTest!$B$5,$A1208&lt;=CrashTest!$C$5),3,IF(AND($A1208&gt;=CrashTest!$B$6,$A1208&lt;=CrashTest!$C$6),4,IF(AND($A1208&gt;=CrashTest!$B$7,$A1208&lt;=CrashTest!$C$7),5,0)))))</f>
        <v>0</v>
      </c>
      <c r="U1208" s="8" t="str">
        <f aca="false">IF(T1208=0,"",IF(T1207=T1208,MAX(U1207,B1208),B1208))</f>
        <v/>
      </c>
      <c r="V1208" s="9" t="str">
        <f aca="false">IF(T1208=0,"",B1208/U1208-1)</f>
        <v/>
      </c>
      <c r="W1208" s="8" t="str">
        <f aca="false">IF(T1208=0,"",IF(T1207=T1208,MAX(W1207,F1208),F1208))</f>
        <v/>
      </c>
      <c r="X1208" s="9" t="str">
        <f aca="false">IF(T1208=0,"",F1208/W1208-1)</f>
        <v/>
      </c>
    </row>
    <row r="1209" customFormat="false" ht="15" hidden="false" customHeight="false" outlineLevel="0" collapsed="false">
      <c r="A1209" s="5" t="n">
        <v>45037</v>
      </c>
      <c r="B1209" s="6" t="n">
        <v>1849.59096668615</v>
      </c>
      <c r="C1209" s="7" t="n">
        <v>15.56875139</v>
      </c>
      <c r="D1209" s="0" t="n">
        <f aca="false">INT((ROW()-3)/30)</f>
        <v>40</v>
      </c>
      <c r="E1209" s="0" t="n">
        <f aca="false">2+30*D1209</f>
        <v>1202</v>
      </c>
      <c r="F1209" s="8" t="n">
        <f aca="false">INDEX($F:$F,$E1209)*(2*B1209/INDEX($B:$B,$E1209)-C1209/INDEX($C:$C,$E1209))</f>
        <v>239.337179880492</v>
      </c>
      <c r="G1209" s="9" t="n">
        <f aca="false">B1209/B1208-1</f>
        <v>-0.0480749670012169</v>
      </c>
      <c r="H1209" s="9" t="n">
        <f aca="false">F1209/F1208-1</f>
        <v>-0.00752101626745938</v>
      </c>
      <c r="I1209" s="9" t="n">
        <f aca="false">LN(B1209/B1208)</f>
        <v>-0.0492689941414855</v>
      </c>
      <c r="J1209" s="9" t="n">
        <f aca="false">LN(F1209/F1208)</f>
        <v>-0.00754944172555036</v>
      </c>
      <c r="K1209" s="9" t="n">
        <f aca="false">F1209/F1202-1</f>
        <v>-0.0226244807964103</v>
      </c>
      <c r="L1209" s="9" t="n">
        <f aca="false">F1209/F1179-1</f>
        <v>0.0259136684625261</v>
      </c>
      <c r="M1209" s="9" t="n">
        <f aca="false">B1209/B1202-1</f>
        <v>-0.120177096441959</v>
      </c>
      <c r="N1209" s="9" t="n">
        <f aca="false">B1209/B1179-1</f>
        <v>0.0640416965706274</v>
      </c>
      <c r="O1209" s="8" t="n">
        <f aca="false">MAX(O1208,F1209)</f>
        <v>246.763720066937</v>
      </c>
      <c r="P1209" s="9" t="n">
        <f aca="false">F1209/O1209-1</f>
        <v>-0.0300957538832287</v>
      </c>
      <c r="Q1209" s="8" t="n">
        <f aca="false">MAX(Q1208,B1209)</f>
        <v>4811.1564628872</v>
      </c>
      <c r="R1209" s="9" t="n">
        <f aca="false">B1209/Q1209-1</f>
        <v>-0.615562083471257</v>
      </c>
      <c r="S1209" s="9" t="n">
        <f aca="false">B1209/INDEX($B:$B,$E1209)-1</f>
        <v>-0.120177096441959</v>
      </c>
      <c r="T1209" s="0" t="n">
        <f aca="false">IF(AND($A1209&gt;=CrashTest!$B$3,$A1209&lt;=CrashTest!$C$3),1,IF(AND($A1209&gt;=CrashTest!$B$4,$A1209&lt;=CrashTest!$C$4),2,IF(AND($A1209&gt;=CrashTest!$B$5,$A1209&lt;=CrashTest!$C$5),3,IF(AND($A1209&gt;=CrashTest!$B$6,$A1209&lt;=CrashTest!$C$6),4,IF(AND($A1209&gt;=CrashTest!$B$7,$A1209&lt;=CrashTest!$C$7),5,0)))))</f>
        <v>0</v>
      </c>
      <c r="U1209" s="8" t="str">
        <f aca="false">IF(T1209=0,"",IF(T1208=T1209,MAX(U1208,B1209),B1209))</f>
        <v/>
      </c>
      <c r="V1209" s="9" t="str">
        <f aca="false">IF(T1209=0,"",B1209/U1209-1)</f>
        <v/>
      </c>
      <c r="W1209" s="8" t="str">
        <f aca="false">IF(T1209=0,"",IF(T1208=T1209,MAX(W1208,F1209),F1209))</f>
        <v/>
      </c>
      <c r="X1209" s="9" t="str">
        <f aca="false">IF(T1209=0,"",F1209/W1209-1)</f>
        <v/>
      </c>
    </row>
    <row r="1210" customFormat="false" ht="15" hidden="false" customHeight="false" outlineLevel="0" collapsed="false">
      <c r="A1210" s="5" t="n">
        <v>45038</v>
      </c>
      <c r="B1210" s="6" t="n">
        <v>1875.55641846873</v>
      </c>
      <c r="C1210" s="7" t="n">
        <v>16.04334436</v>
      </c>
      <c r="D1210" s="0" t="n">
        <f aca="false">INT((ROW()-3)/30)</f>
        <v>40</v>
      </c>
      <c r="E1210" s="0" t="n">
        <f aca="false">2+30*D1210</f>
        <v>1202</v>
      </c>
      <c r="F1210" s="8" t="n">
        <f aca="false">INDEX($F:$F,$E1210)*(2*B1210/INDEX($B:$B,$E1210)-C1210/INDEX($C:$C,$E1210))</f>
        <v>239.546862101551</v>
      </c>
      <c r="G1210" s="9" t="n">
        <f aca="false">B1210/B1209-1</f>
        <v>0.0140384832377838</v>
      </c>
      <c r="H1210" s="9" t="n">
        <f aca="false">F1210/F1209-1</f>
        <v>0.000876095478199002</v>
      </c>
      <c r="I1210" s="9" t="n">
        <f aca="false">LN(B1210/B1209)</f>
        <v>0.0139408563598652</v>
      </c>
      <c r="J1210" s="9" t="n">
        <f aca="false">LN(F1210/F1209)</f>
        <v>0.000875711930555431</v>
      </c>
      <c r="K1210" s="9" t="n">
        <f aca="false">F1210/F1203-1</f>
        <v>-0.0226949648694659</v>
      </c>
      <c r="L1210" s="9" t="n">
        <f aca="false">F1210/F1180-1</f>
        <v>0.0142444030520656</v>
      </c>
      <c r="M1210" s="9" t="n">
        <f aca="false">B1210/B1203-1</f>
        <v>-0.104527590048568</v>
      </c>
      <c r="N1210" s="9" t="n">
        <f aca="false">B1210/B1180-1</f>
        <v>0.0309555003864634</v>
      </c>
      <c r="O1210" s="8" t="n">
        <f aca="false">MAX(O1209,F1210)</f>
        <v>246.763720066937</v>
      </c>
      <c r="P1210" s="9" t="n">
        <f aca="false">F1210/O1210-1</f>
        <v>-0.0292460251589198</v>
      </c>
      <c r="Q1210" s="8" t="n">
        <f aca="false">MAX(Q1209,B1210)</f>
        <v>4811.1564628872</v>
      </c>
      <c r="R1210" s="9" t="n">
        <f aca="false">B1210/Q1210-1</f>
        <v>-0.6101651582241</v>
      </c>
      <c r="S1210" s="9" t="n">
        <f aca="false">B1210/INDEX($B:$B,$E1210)-1</f>
        <v>-0.107825717358141</v>
      </c>
      <c r="T1210" s="0" t="n">
        <f aca="false">IF(AND($A1210&gt;=CrashTest!$B$3,$A1210&lt;=CrashTest!$C$3),1,IF(AND($A1210&gt;=CrashTest!$B$4,$A1210&lt;=CrashTest!$C$4),2,IF(AND($A1210&gt;=CrashTest!$B$5,$A1210&lt;=CrashTest!$C$5),3,IF(AND($A1210&gt;=CrashTest!$B$6,$A1210&lt;=CrashTest!$C$6),4,IF(AND($A1210&gt;=CrashTest!$B$7,$A1210&lt;=CrashTest!$C$7),5,0)))))</f>
        <v>0</v>
      </c>
      <c r="U1210" s="8" t="str">
        <f aca="false">IF(T1210=0,"",IF(T1209=T1210,MAX(U1209,B1210),B1210))</f>
        <v/>
      </c>
      <c r="V1210" s="9" t="str">
        <f aca="false">IF(T1210=0,"",B1210/U1210-1)</f>
        <v/>
      </c>
      <c r="W1210" s="8" t="str">
        <f aca="false">IF(T1210=0,"",IF(T1209=T1210,MAX(W1209,F1210),F1210))</f>
        <v/>
      </c>
      <c r="X1210" s="9" t="str">
        <f aca="false">IF(T1210=0,"",F1210/W1210-1)</f>
        <v/>
      </c>
    </row>
    <row r="1211" customFormat="false" ht="15" hidden="false" customHeight="false" outlineLevel="0" collapsed="false">
      <c r="A1211" s="5" t="n">
        <v>45039</v>
      </c>
      <c r="B1211" s="6" t="n">
        <v>1862.81730888369</v>
      </c>
      <c r="C1211" s="7" t="n">
        <v>15.84671074</v>
      </c>
      <c r="D1211" s="0" t="n">
        <f aca="false">INT((ROW()-3)/30)</f>
        <v>40</v>
      </c>
      <c r="E1211" s="0" t="n">
        <f aca="false">2+30*D1211</f>
        <v>1202</v>
      </c>
      <c r="F1211" s="8" t="n">
        <f aca="false">INDEX($F:$F,$E1211)*(2*B1211/INDEX($B:$B,$E1211)-C1211/INDEX($C:$C,$E1211))</f>
        <v>238.998453896673</v>
      </c>
      <c r="G1211" s="9" t="n">
        <f aca="false">B1211/B1210-1</f>
        <v>-0.00679217615615146</v>
      </c>
      <c r="H1211" s="9" t="n">
        <f aca="false">F1211/F1210-1</f>
        <v>-0.00228935666310326</v>
      </c>
      <c r="I1211" s="9" t="n">
        <f aca="false">LN(B1211/B1210)</f>
        <v>-0.00681534796891399</v>
      </c>
      <c r="J1211" s="9" t="n">
        <f aca="false">LN(F1211/F1210)</f>
        <v>-0.00229198124657229</v>
      </c>
      <c r="K1211" s="9" t="n">
        <f aca="false">F1211/F1204-1</f>
        <v>-0.0249621583925774</v>
      </c>
      <c r="L1211" s="9" t="n">
        <f aca="false">F1211/F1181-1</f>
        <v>0.0219294901119429</v>
      </c>
      <c r="M1211" s="9" t="n">
        <f aca="false">B1211/B1204-1</f>
        <v>-0.121050307511415</v>
      </c>
      <c r="N1211" s="9" t="n">
        <f aca="false">B1211/B1181-1</f>
        <v>0.063778306428373</v>
      </c>
      <c r="O1211" s="8" t="n">
        <f aca="false">MAX(O1210,F1211)</f>
        <v>246.763720066937</v>
      </c>
      <c r="P1211" s="9" t="n">
        <f aca="false">F1211/O1211-1</f>
        <v>-0.0314684272394562</v>
      </c>
      <c r="Q1211" s="8" t="n">
        <f aca="false">MAX(Q1210,B1211)</f>
        <v>4811.1564628872</v>
      </c>
      <c r="R1211" s="9" t="n">
        <f aca="false">B1211/Q1211-1</f>
        <v>-0.612812985141247</v>
      </c>
      <c r="S1211" s="9" t="n">
        <f aca="false">B1211/INDEX($B:$B,$E1211)-1</f>
        <v>-0.113885522247833</v>
      </c>
      <c r="T1211" s="0" t="n">
        <f aca="false">IF(AND($A1211&gt;=CrashTest!$B$3,$A1211&lt;=CrashTest!$C$3),1,IF(AND($A1211&gt;=CrashTest!$B$4,$A1211&lt;=CrashTest!$C$4),2,IF(AND($A1211&gt;=CrashTest!$B$5,$A1211&lt;=CrashTest!$C$5),3,IF(AND($A1211&gt;=CrashTest!$B$6,$A1211&lt;=CrashTest!$C$6),4,IF(AND($A1211&gt;=CrashTest!$B$7,$A1211&lt;=CrashTest!$C$7),5,0)))))</f>
        <v>0</v>
      </c>
      <c r="U1211" s="8" t="str">
        <f aca="false">IF(T1211=0,"",IF(T1210=T1211,MAX(U1210,B1211),B1211))</f>
        <v/>
      </c>
      <c r="V1211" s="9" t="str">
        <f aca="false">IF(T1211=0,"",B1211/U1211-1)</f>
        <v/>
      </c>
      <c r="W1211" s="8" t="str">
        <f aca="false">IF(T1211=0,"",IF(T1210=T1211,MAX(W1210,F1211),F1211))</f>
        <v/>
      </c>
      <c r="X1211" s="9" t="str">
        <f aca="false">IF(T1211=0,"",F1211/W1211-1)</f>
        <v/>
      </c>
    </row>
    <row r="1212" customFormat="false" ht="15" hidden="false" customHeight="false" outlineLevel="0" collapsed="false">
      <c r="A1212" s="5" t="n">
        <v>45040</v>
      </c>
      <c r="B1212" s="6" t="n">
        <v>1842.86772092344</v>
      </c>
      <c r="C1212" s="7" t="n">
        <v>15.51654824</v>
      </c>
      <c r="D1212" s="0" t="n">
        <f aca="false">INT((ROW()-3)/30)</f>
        <v>40</v>
      </c>
      <c r="E1212" s="0" t="n">
        <f aca="false">2+30*D1212</f>
        <v>1202</v>
      </c>
      <c r="F1212" s="8" t="n">
        <f aca="false">INDEX($F:$F,$E1212)*(2*B1212/INDEX($B:$B,$E1212)-C1212/INDEX($C:$C,$E1212))</f>
        <v>238.413187137808</v>
      </c>
      <c r="G1212" s="9" t="n">
        <f aca="false">B1212/B1211-1</f>
        <v>-0.0107093636424309</v>
      </c>
      <c r="H1212" s="9" t="n">
        <f aca="false">F1212/F1211-1</f>
        <v>-0.00244883073226287</v>
      </c>
      <c r="I1212" s="9" t="n">
        <f aca="false">LN(B1212/B1211)</f>
        <v>-0.0107671216147961</v>
      </c>
      <c r="J1212" s="9" t="n">
        <f aca="false">LN(F1212/F1211)</f>
        <v>-0.00245183402227497</v>
      </c>
      <c r="K1212" s="9" t="n">
        <f aca="false">F1212/F1205-1</f>
        <v>-0.0250167228566587</v>
      </c>
      <c r="L1212" s="9" t="n">
        <f aca="false">F1212/F1182-1</f>
        <v>0.020042259762229</v>
      </c>
      <c r="M1212" s="9" t="n">
        <f aca="false">B1212/B1205-1</f>
        <v>-0.112549446823584</v>
      </c>
      <c r="N1212" s="9" t="n">
        <f aca="false">B1212/B1182-1</f>
        <v>0.0576182081076602</v>
      </c>
      <c r="O1212" s="8" t="n">
        <f aca="false">MAX(O1211,F1212)</f>
        <v>246.763720066937</v>
      </c>
      <c r="P1212" s="9" t="n">
        <f aca="false">F1212/O1212-1</f>
        <v>-0.0338401971199991</v>
      </c>
      <c r="Q1212" s="8" t="n">
        <f aca="false">MAX(Q1211,B1212)</f>
        <v>4811.1564628872</v>
      </c>
      <c r="R1212" s="9" t="n">
        <f aca="false">B1212/Q1212-1</f>
        <v>-0.616959511680997</v>
      </c>
      <c r="S1212" s="9" t="n">
        <f aca="false">B1212/INDEX($B:$B,$E1212)-1</f>
        <v>-0.123375244418904</v>
      </c>
      <c r="T1212" s="0" t="n">
        <f aca="false">IF(AND($A1212&gt;=CrashTest!$B$3,$A1212&lt;=CrashTest!$C$3),1,IF(AND($A1212&gt;=CrashTest!$B$4,$A1212&lt;=CrashTest!$C$4),2,IF(AND($A1212&gt;=CrashTest!$B$5,$A1212&lt;=CrashTest!$C$5),3,IF(AND($A1212&gt;=CrashTest!$B$6,$A1212&lt;=CrashTest!$C$6),4,IF(AND($A1212&gt;=CrashTest!$B$7,$A1212&lt;=CrashTest!$C$7),5,0)))))</f>
        <v>0</v>
      </c>
      <c r="U1212" s="8" t="str">
        <f aca="false">IF(T1212=0,"",IF(T1211=T1212,MAX(U1211,B1212),B1212))</f>
        <v/>
      </c>
      <c r="V1212" s="9" t="str">
        <f aca="false">IF(T1212=0,"",B1212/U1212-1)</f>
        <v/>
      </c>
      <c r="W1212" s="8" t="str">
        <f aca="false">IF(T1212=0,"",IF(T1211=T1212,MAX(W1211,F1212),F1212))</f>
        <v/>
      </c>
      <c r="X1212" s="9" t="str">
        <f aca="false">IF(T1212=0,"",F1212/W1212-1)</f>
        <v/>
      </c>
    </row>
    <row r="1213" customFormat="false" ht="15" hidden="false" customHeight="false" outlineLevel="0" collapsed="false">
      <c r="A1213" s="5" t="n">
        <v>45041</v>
      </c>
      <c r="B1213" s="6" t="n">
        <v>1868.05564640561</v>
      </c>
      <c r="C1213" s="7" t="n">
        <v>15.94224094</v>
      </c>
      <c r="D1213" s="0" t="n">
        <f aca="false">INT((ROW()-3)/30)</f>
        <v>40</v>
      </c>
      <c r="E1213" s="0" t="n">
        <f aca="false">2+30*D1213</f>
        <v>1202</v>
      </c>
      <c r="F1213" s="8" t="n">
        <f aca="false">INDEX($F:$F,$E1213)*(2*B1213/INDEX($B:$B,$E1213)-C1213/INDEX($C:$C,$E1213))</f>
        <v>239.043406236654</v>
      </c>
      <c r="G1213" s="9" t="n">
        <f aca="false">B1213/B1212-1</f>
        <v>0.0136677880871172</v>
      </c>
      <c r="H1213" s="9" t="n">
        <f aca="false">F1213/F1212-1</f>
        <v>0.00264339026885452</v>
      </c>
      <c r="I1213" s="9" t="n">
        <f aca="false">LN(B1213/B1212)</f>
        <v>0.0135752263275095</v>
      </c>
      <c r="J1213" s="9" t="n">
        <f aca="false">LN(F1213/F1212)</f>
        <v>0.00263990265752438</v>
      </c>
      <c r="K1213" s="9" t="n">
        <f aca="false">F1213/F1206-1</f>
        <v>-0.0215238532392233</v>
      </c>
      <c r="L1213" s="9" t="n">
        <f aca="false">F1213/F1183-1</f>
        <v>0.0128467482866426</v>
      </c>
      <c r="M1213" s="9" t="n">
        <f aca="false">B1213/B1206-1</f>
        <v>-0.111145319370083</v>
      </c>
      <c r="N1213" s="9" t="n">
        <f aca="false">B1213/B1183-1</f>
        <v>0.0503372637159882</v>
      </c>
      <c r="O1213" s="8" t="n">
        <f aca="false">MAX(O1212,F1213)</f>
        <v>246.763720066937</v>
      </c>
      <c r="P1213" s="9" t="n">
        <f aca="false">F1213/O1213-1</f>
        <v>-0.0312862596989079</v>
      </c>
      <c r="Q1213" s="8" t="n">
        <f aca="false">MAX(Q1212,B1213)</f>
        <v>4811.1564628872</v>
      </c>
      <c r="R1213" s="9" t="n">
        <f aca="false">B1213/Q1213-1</f>
        <v>-0.611724195457867</v>
      </c>
      <c r="S1213" s="9" t="n">
        <f aca="false">B1213/INDEX($B:$B,$E1213)-1</f>
        <v>-0.1113937230277</v>
      </c>
      <c r="T1213" s="0" t="n">
        <f aca="false">IF(AND($A1213&gt;=CrashTest!$B$3,$A1213&lt;=CrashTest!$C$3),1,IF(AND($A1213&gt;=CrashTest!$B$4,$A1213&lt;=CrashTest!$C$4),2,IF(AND($A1213&gt;=CrashTest!$B$5,$A1213&lt;=CrashTest!$C$5),3,IF(AND($A1213&gt;=CrashTest!$B$6,$A1213&lt;=CrashTest!$C$6),4,IF(AND($A1213&gt;=CrashTest!$B$7,$A1213&lt;=CrashTest!$C$7),5,0)))))</f>
        <v>0</v>
      </c>
      <c r="U1213" s="8" t="str">
        <f aca="false">IF(T1213=0,"",IF(T1212=T1213,MAX(U1212,B1213),B1213))</f>
        <v/>
      </c>
      <c r="V1213" s="9" t="str">
        <f aca="false">IF(T1213=0,"",B1213/U1213-1)</f>
        <v/>
      </c>
      <c r="W1213" s="8" t="str">
        <f aca="false">IF(T1213=0,"",IF(T1212=T1213,MAX(W1212,F1213),F1213))</f>
        <v/>
      </c>
      <c r="X1213" s="9" t="str">
        <f aca="false">IF(T1213=0,"",F1213/W1213-1)</f>
        <v/>
      </c>
    </row>
    <row r="1214" customFormat="false" ht="15" hidden="false" customHeight="false" outlineLevel="0" collapsed="false">
      <c r="A1214" s="5" t="n">
        <v>45042</v>
      </c>
      <c r="B1214" s="6" t="n">
        <v>1866.89703068381</v>
      </c>
      <c r="C1214" s="7" t="n">
        <v>15.85947988</v>
      </c>
      <c r="D1214" s="0" t="n">
        <f aca="false">INT((ROW()-3)/30)</f>
        <v>40</v>
      </c>
      <c r="E1214" s="0" t="n">
        <f aca="false">2+30*D1214</f>
        <v>1202</v>
      </c>
      <c r="F1214" s="8" t="n">
        <f aca="false">INDEX($F:$F,$E1214)*(2*B1214/INDEX($B:$B,$E1214)-C1214/INDEX($C:$C,$E1214))</f>
        <v>239.791789444802</v>
      </c>
      <c r="G1214" s="9" t="n">
        <f aca="false">B1214/B1213-1</f>
        <v>-0.000620225486338888</v>
      </c>
      <c r="H1214" s="9" t="n">
        <f aca="false">F1214/F1213-1</f>
        <v>0.00313074190135509</v>
      </c>
      <c r="I1214" s="9" t="n">
        <f aca="false">LN(B1214/B1213)</f>
        <v>-0.000620417905732228</v>
      </c>
      <c r="J1214" s="9" t="n">
        <f aca="false">LN(F1214/F1213)</f>
        <v>0.00312585133367346</v>
      </c>
      <c r="K1214" s="9" t="n">
        <f aca="false">F1214/F1207-1</f>
        <v>-0.00706352363234419</v>
      </c>
      <c r="L1214" s="9" t="n">
        <f aca="false">F1214/F1184-1</f>
        <v>0.0288528535344286</v>
      </c>
      <c r="M1214" s="9" t="n">
        <f aca="false">B1214/B1207-1</f>
        <v>-0.0358314976356463</v>
      </c>
      <c r="N1214" s="9" t="n">
        <f aca="false">B1214/B1184-1</f>
        <v>0.088650276786016</v>
      </c>
      <c r="O1214" s="8" t="n">
        <f aca="false">MAX(O1213,F1214)</f>
        <v>246.763720066937</v>
      </c>
      <c r="P1214" s="9" t="n">
        <f aca="false">F1214/O1214-1</f>
        <v>-0.0282534670017287</v>
      </c>
      <c r="Q1214" s="8" t="n">
        <f aca="false">MAX(Q1213,B1214)</f>
        <v>4811.1564628872</v>
      </c>
      <c r="R1214" s="9" t="n">
        <f aca="false">B1214/Q1214-1</f>
        <v>-0.611965014007573</v>
      </c>
      <c r="S1214" s="9" t="n">
        <f aca="false">B1214/INDEX($B:$B,$E1214)-1</f>
        <v>-0.111944859287999</v>
      </c>
      <c r="T1214" s="0" t="n">
        <f aca="false">IF(AND($A1214&gt;=CrashTest!$B$3,$A1214&lt;=CrashTest!$C$3),1,IF(AND($A1214&gt;=CrashTest!$B$4,$A1214&lt;=CrashTest!$C$4),2,IF(AND($A1214&gt;=CrashTest!$B$5,$A1214&lt;=CrashTest!$C$5),3,IF(AND($A1214&gt;=CrashTest!$B$6,$A1214&lt;=CrashTest!$C$6),4,IF(AND($A1214&gt;=CrashTest!$B$7,$A1214&lt;=CrashTest!$C$7),5,0)))))</f>
        <v>0</v>
      </c>
      <c r="U1214" s="8" t="str">
        <f aca="false">IF(T1214=0,"",IF(T1213=T1214,MAX(U1213,B1214),B1214))</f>
        <v/>
      </c>
      <c r="V1214" s="9" t="str">
        <f aca="false">IF(T1214=0,"",B1214/U1214-1)</f>
        <v/>
      </c>
      <c r="W1214" s="8" t="str">
        <f aca="false">IF(T1214=0,"",IF(T1213=T1214,MAX(W1213,F1214),F1214))</f>
        <v/>
      </c>
      <c r="X1214" s="9" t="str">
        <f aca="false">IF(T1214=0,"",F1214/W1214-1)</f>
        <v/>
      </c>
    </row>
    <row r="1215" customFormat="false" ht="15" hidden="false" customHeight="false" outlineLevel="0" collapsed="false">
      <c r="A1215" s="5" t="n">
        <v>45043</v>
      </c>
      <c r="B1215" s="6" t="n">
        <v>1909.36528959673</v>
      </c>
      <c r="C1215" s="7" t="n">
        <v>16.62661632</v>
      </c>
      <c r="D1215" s="0" t="n">
        <f aca="false">INT((ROW()-3)/30)</f>
        <v>40</v>
      </c>
      <c r="E1215" s="0" t="n">
        <f aca="false">2+30*D1215</f>
        <v>1202</v>
      </c>
      <c r="F1215" s="8" t="n">
        <f aca="false">INDEX($F:$F,$E1215)*(2*B1215/INDEX($B:$B,$E1215)-C1215/INDEX($C:$C,$E1215))</f>
        <v>240.246615426817</v>
      </c>
      <c r="G1215" s="9" t="n">
        <f aca="false">B1215/B1214-1</f>
        <v>0.0227480456687881</v>
      </c>
      <c r="H1215" s="9" t="n">
        <f aca="false">F1215/F1214-1</f>
        <v>0.00189675377571485</v>
      </c>
      <c r="I1215" s="9" t="n">
        <f aca="false">LN(B1215/B1214)</f>
        <v>0.0224931669663793</v>
      </c>
      <c r="J1215" s="9" t="n">
        <f aca="false">LN(F1215/F1214)</f>
        <v>0.00189495720967557</v>
      </c>
      <c r="K1215" s="9" t="n">
        <f aca="false">F1215/F1208-1</f>
        <v>-0.00374978579153895</v>
      </c>
      <c r="L1215" s="9" t="n">
        <f aca="false">F1215/F1185-1</f>
        <v>0.0188827973049055</v>
      </c>
      <c r="M1215" s="9" t="n">
        <f aca="false">B1215/B1208-1</f>
        <v>-0.0173110438776732</v>
      </c>
      <c r="N1215" s="9" t="n">
        <f aca="false">B1215/B1185-1</f>
        <v>0.0757469560578274</v>
      </c>
      <c r="O1215" s="8" t="n">
        <f aca="false">MAX(O1214,F1215)</f>
        <v>246.763720066937</v>
      </c>
      <c r="P1215" s="9" t="n">
        <f aca="false">F1215/O1215-1</f>
        <v>-0.0264103030962265</v>
      </c>
      <c r="Q1215" s="8" t="n">
        <f aca="false">MAX(Q1214,B1215)</f>
        <v>4811.1564628872</v>
      </c>
      <c r="R1215" s="9" t="n">
        <f aca="false">B1215/Q1215-1</f>
        <v>-0.60313797642513</v>
      </c>
      <c r="S1215" s="9" t="n">
        <f aca="false">B1215/INDEX($B:$B,$E1215)-1</f>
        <v>-0.0917433403906808</v>
      </c>
      <c r="T1215" s="0" t="n">
        <f aca="false">IF(AND($A1215&gt;=CrashTest!$B$3,$A1215&lt;=CrashTest!$C$3),1,IF(AND($A1215&gt;=CrashTest!$B$4,$A1215&lt;=CrashTest!$C$4),2,IF(AND($A1215&gt;=CrashTest!$B$5,$A1215&lt;=CrashTest!$C$5),3,IF(AND($A1215&gt;=CrashTest!$B$6,$A1215&lt;=CrashTest!$C$6),4,IF(AND($A1215&gt;=CrashTest!$B$7,$A1215&lt;=CrashTest!$C$7),5,0)))))</f>
        <v>0</v>
      </c>
      <c r="U1215" s="8" t="str">
        <f aca="false">IF(T1215=0,"",IF(T1214=T1215,MAX(U1214,B1215),B1215))</f>
        <v/>
      </c>
      <c r="V1215" s="9" t="str">
        <f aca="false">IF(T1215=0,"",B1215/U1215-1)</f>
        <v/>
      </c>
      <c r="W1215" s="8" t="str">
        <f aca="false">IF(T1215=0,"",IF(T1214=T1215,MAX(W1214,F1215),F1215))</f>
        <v/>
      </c>
      <c r="X1215" s="9" t="str">
        <f aca="false">IF(T1215=0,"",F1215/W1215-1)</f>
        <v/>
      </c>
    </row>
    <row r="1216" customFormat="false" ht="15" hidden="false" customHeight="false" outlineLevel="0" collapsed="false">
      <c r="A1216" s="5" t="n">
        <v>45044</v>
      </c>
      <c r="B1216" s="6" t="n">
        <v>1893.93526767972</v>
      </c>
      <c r="C1216" s="7" t="n">
        <v>16.38704385</v>
      </c>
      <c r="D1216" s="0" t="n">
        <f aca="false">INT((ROW()-3)/30)</f>
        <v>40</v>
      </c>
      <c r="E1216" s="0" t="n">
        <f aca="false">2+30*D1216</f>
        <v>1202</v>
      </c>
      <c r="F1216" s="8" t="n">
        <f aca="false">INDEX($F:$F,$E1216)*(2*B1216/INDEX($B:$B,$E1216)-C1216/INDEX($C:$C,$E1216))</f>
        <v>239.599634094489</v>
      </c>
      <c r="G1216" s="9" t="n">
        <f aca="false">B1216/B1215-1</f>
        <v>-0.00808123097297364</v>
      </c>
      <c r="H1216" s="9" t="n">
        <f aca="false">F1216/F1215-1</f>
        <v>-0.00269298833275433</v>
      </c>
      <c r="I1216" s="9" t="n">
        <f aca="false">LN(B1216/B1215)</f>
        <v>-0.00811406111157619</v>
      </c>
      <c r="J1216" s="9" t="n">
        <f aca="false">LN(F1216/F1215)</f>
        <v>-0.00269662094902902</v>
      </c>
      <c r="K1216" s="9" t="n">
        <f aca="false">F1216/F1209-1</f>
        <v>0.0010965877266842</v>
      </c>
      <c r="L1216" s="9" t="n">
        <f aca="false">F1216/F1186-1</f>
        <v>0.0118304141802168</v>
      </c>
      <c r="M1216" s="9" t="n">
        <f aca="false">B1216/B1209-1</f>
        <v>0.0239751933223484</v>
      </c>
      <c r="N1216" s="9" t="n">
        <f aca="false">B1216/B1186-1</f>
        <v>0.055264785136605</v>
      </c>
      <c r="O1216" s="8" t="n">
        <f aca="false">MAX(O1215,F1216)</f>
        <v>246.763720066937</v>
      </c>
      <c r="P1216" s="9" t="n">
        <f aca="false">F1216/O1216-1</f>
        <v>-0.0290321687908781</v>
      </c>
      <c r="Q1216" s="8" t="n">
        <f aca="false">MAX(Q1215,B1216)</f>
        <v>4811.1564628872</v>
      </c>
      <c r="R1216" s="9" t="n">
        <f aca="false">B1216/Q1216-1</f>
        <v>-0.60634511010204</v>
      </c>
      <c r="S1216" s="9" t="n">
        <f aca="false">B1216/INDEX($B:$B,$E1216)-1</f>
        <v>-0.0990831722397253</v>
      </c>
      <c r="T1216" s="0" t="n">
        <f aca="false">IF(AND($A1216&gt;=CrashTest!$B$3,$A1216&lt;=CrashTest!$C$3),1,IF(AND($A1216&gt;=CrashTest!$B$4,$A1216&lt;=CrashTest!$C$4),2,IF(AND($A1216&gt;=CrashTest!$B$5,$A1216&lt;=CrashTest!$C$5),3,IF(AND($A1216&gt;=CrashTest!$B$6,$A1216&lt;=CrashTest!$C$6),4,IF(AND($A1216&gt;=CrashTest!$B$7,$A1216&lt;=CrashTest!$C$7),5,0)))))</f>
        <v>0</v>
      </c>
      <c r="U1216" s="8" t="str">
        <f aca="false">IF(T1216=0,"",IF(T1215=T1216,MAX(U1215,B1216),B1216))</f>
        <v/>
      </c>
      <c r="V1216" s="9" t="str">
        <f aca="false">IF(T1216=0,"",B1216/U1216-1)</f>
        <v/>
      </c>
      <c r="W1216" s="8" t="str">
        <f aca="false">IF(T1216=0,"",IF(T1215=T1216,MAX(W1215,F1216),F1216))</f>
        <v/>
      </c>
      <c r="X1216" s="9" t="str">
        <f aca="false">IF(T1216=0,"",F1216/W1216-1)</f>
        <v/>
      </c>
    </row>
    <row r="1217" customFormat="false" ht="15" hidden="false" customHeight="false" outlineLevel="0" collapsed="false">
      <c r="A1217" s="5" t="n">
        <v>45045</v>
      </c>
      <c r="B1217" s="6" t="n">
        <v>1905.84894038574</v>
      </c>
      <c r="C1217" s="7" t="n">
        <v>16.69815021</v>
      </c>
      <c r="D1217" s="0" t="n">
        <f aca="false">INT((ROW()-3)/30)</f>
        <v>40</v>
      </c>
      <c r="E1217" s="0" t="n">
        <f aca="false">2+30*D1217</f>
        <v>1202</v>
      </c>
      <c r="F1217" s="8" t="n">
        <f aca="false">INDEX($F:$F,$E1217)*(2*B1217/INDEX($B:$B,$E1217)-C1217/INDEX($C:$C,$E1217))</f>
        <v>238.547250791731</v>
      </c>
      <c r="G1217" s="9" t="n">
        <f aca="false">B1217/B1216-1</f>
        <v>0.00629043289352516</v>
      </c>
      <c r="H1217" s="9" t="n">
        <f aca="false">F1217/F1216-1</f>
        <v>-0.00439225755387818</v>
      </c>
      <c r="I1217" s="9" t="n">
        <f aca="false">LN(B1217/B1216)</f>
        <v>0.00627073070091141</v>
      </c>
      <c r="J1217" s="9" t="n">
        <f aca="false">LN(F1217/F1216)</f>
        <v>-0.00440193185549724</v>
      </c>
      <c r="K1217" s="9" t="n">
        <f aca="false">F1217/F1210-1</f>
        <v>-0.00417292591958984</v>
      </c>
      <c r="L1217" s="9" t="n">
        <f aca="false">F1217/F1187-1</f>
        <v>0.0102912625133842</v>
      </c>
      <c r="M1217" s="9" t="n">
        <f aca="false">B1217/B1210-1</f>
        <v>0.016151218709668</v>
      </c>
      <c r="N1217" s="9" t="n">
        <f aca="false">B1217/B1187-1</f>
        <v>0.0636525030703452</v>
      </c>
      <c r="O1217" s="8" t="n">
        <f aca="false">MAX(O1216,F1217)</f>
        <v>246.763720066937</v>
      </c>
      <c r="P1217" s="9" t="n">
        <f aca="false">F1217/O1217-1</f>
        <v>-0.0332969095820791</v>
      </c>
      <c r="Q1217" s="8" t="n">
        <f aca="false">MAX(Q1216,B1217)</f>
        <v>4811.1564628872</v>
      </c>
      <c r="R1217" s="9" t="n">
        <f aca="false">B1217/Q1217-1</f>
        <v>-0.603868850433929</v>
      </c>
      <c r="S1217" s="9" t="n">
        <f aca="false">B1217/INDEX($B:$B,$E1217)-1</f>
        <v>-0.0934160153920517</v>
      </c>
      <c r="T1217" s="0" t="n">
        <f aca="false">IF(AND($A1217&gt;=CrashTest!$B$3,$A1217&lt;=CrashTest!$C$3),1,IF(AND($A1217&gt;=CrashTest!$B$4,$A1217&lt;=CrashTest!$C$4),2,IF(AND($A1217&gt;=CrashTest!$B$5,$A1217&lt;=CrashTest!$C$5),3,IF(AND($A1217&gt;=CrashTest!$B$6,$A1217&lt;=CrashTest!$C$6),4,IF(AND($A1217&gt;=CrashTest!$B$7,$A1217&lt;=CrashTest!$C$7),5,0)))))</f>
        <v>0</v>
      </c>
      <c r="U1217" s="8" t="str">
        <f aca="false">IF(T1217=0,"",IF(T1216=T1217,MAX(U1216,B1217),B1217))</f>
        <v/>
      </c>
      <c r="V1217" s="9" t="str">
        <f aca="false">IF(T1217=0,"",B1217/U1217-1)</f>
        <v/>
      </c>
      <c r="W1217" s="8" t="str">
        <f aca="false">IF(T1217=0,"",IF(T1216=T1217,MAX(W1216,F1217),F1217))</f>
        <v/>
      </c>
      <c r="X1217" s="9" t="str">
        <f aca="false">IF(T1217=0,"",F1217/W1217-1)</f>
        <v/>
      </c>
    </row>
    <row r="1218" customFormat="false" ht="15" hidden="false" customHeight="false" outlineLevel="0" collapsed="false">
      <c r="A1218" s="5" t="n">
        <v>45046</v>
      </c>
      <c r="B1218" s="6" t="n">
        <v>1885.55236995909</v>
      </c>
      <c r="C1218" s="7" t="n">
        <v>16.08020455</v>
      </c>
      <c r="D1218" s="0" t="n">
        <f aca="false">INT((ROW()-3)/30)</f>
        <v>40</v>
      </c>
      <c r="E1218" s="0" t="n">
        <f aca="false">2+30*D1218</f>
        <v>1202</v>
      </c>
      <c r="F1218" s="8" t="n">
        <f aca="false">INDEX($F:$F,$E1218)*(2*B1218/INDEX($B:$B,$E1218)-C1218/INDEX($C:$C,$E1218))</f>
        <v>241.422076216636</v>
      </c>
      <c r="G1218" s="9" t="n">
        <f aca="false">B1218/B1217-1</f>
        <v>-0.0106496218018948</v>
      </c>
      <c r="H1218" s="9" t="n">
        <f aca="false">F1218/F1217-1</f>
        <v>0.0120513877873851</v>
      </c>
      <c r="I1218" s="9" t="n">
        <f aca="false">LN(B1218/B1217)</f>
        <v>-0.0107067348744881</v>
      </c>
      <c r="J1218" s="9" t="n">
        <f aca="false">LN(F1218/F1217)</f>
        <v>0.0119793480221249</v>
      </c>
      <c r="K1218" s="9" t="n">
        <f aca="false">F1218/F1211-1</f>
        <v>0.0101407447640278</v>
      </c>
      <c r="L1218" s="9" t="n">
        <f aca="false">F1218/F1188-1</f>
        <v>0.0120645215770889</v>
      </c>
      <c r="M1218" s="9" t="n">
        <f aca="false">B1218/B1211-1</f>
        <v>0.0122046649271388</v>
      </c>
      <c r="N1218" s="9" t="n">
        <f aca="false">B1218/B1188-1</f>
        <v>0.0337447380255547</v>
      </c>
      <c r="O1218" s="8" t="n">
        <f aca="false">MAX(O1217,F1218)</f>
        <v>246.763720066937</v>
      </c>
      <c r="P1218" s="9" t="n">
        <f aca="false">F1218/O1218-1</f>
        <v>-0.021646795764189</v>
      </c>
      <c r="Q1218" s="8" t="n">
        <f aca="false">MAX(Q1217,B1218)</f>
        <v>4811.1564628872</v>
      </c>
      <c r="R1218" s="9" t="n">
        <f aca="false">B1218/Q1218-1</f>
        <v>-0.608087497360757</v>
      </c>
      <c r="S1218" s="9" t="n">
        <f aca="false">B1218/INDEX($B:$B,$E1218)-1</f>
        <v>-0.103070791959781</v>
      </c>
      <c r="T1218" s="0" t="n">
        <f aca="false">IF(AND($A1218&gt;=CrashTest!$B$3,$A1218&lt;=CrashTest!$C$3),1,IF(AND($A1218&gt;=CrashTest!$B$4,$A1218&lt;=CrashTest!$C$4),2,IF(AND($A1218&gt;=CrashTest!$B$5,$A1218&lt;=CrashTest!$C$5),3,IF(AND($A1218&gt;=CrashTest!$B$6,$A1218&lt;=CrashTest!$C$6),4,IF(AND($A1218&gt;=CrashTest!$B$7,$A1218&lt;=CrashTest!$C$7),5,0)))))</f>
        <v>0</v>
      </c>
      <c r="U1218" s="8" t="str">
        <f aca="false">IF(T1218=0,"",IF(T1217=T1218,MAX(U1217,B1218),B1218))</f>
        <v/>
      </c>
      <c r="V1218" s="9" t="str">
        <f aca="false">IF(T1218=0,"",B1218/U1218-1)</f>
        <v/>
      </c>
      <c r="W1218" s="8" t="str">
        <f aca="false">IF(T1218=0,"",IF(T1217=T1218,MAX(W1217,F1218),F1218))</f>
        <v/>
      </c>
      <c r="X1218" s="9" t="str">
        <f aca="false">IF(T1218=0,"",F1218/W1218-1)</f>
        <v/>
      </c>
    </row>
    <row r="1219" customFormat="false" ht="15" hidden="false" customHeight="false" outlineLevel="0" collapsed="false">
      <c r="A1219" s="5" t="n">
        <v>45047</v>
      </c>
      <c r="B1219" s="6" t="n">
        <v>1831.77346551724</v>
      </c>
      <c r="C1219" s="7" t="n">
        <v>15.43705519</v>
      </c>
      <c r="D1219" s="0" t="n">
        <f aca="false">INT((ROW()-3)/30)</f>
        <v>40</v>
      </c>
      <c r="E1219" s="0" t="n">
        <f aca="false">2+30*D1219</f>
        <v>1202</v>
      </c>
      <c r="F1219" s="8" t="n">
        <f aca="false">INDEX($F:$F,$E1219)*(2*B1219/INDEX($B:$B,$E1219)-C1219/INDEX($C:$C,$E1219))</f>
        <v>236.806663457177</v>
      </c>
      <c r="G1219" s="9" t="n">
        <f aca="false">B1219/B1218-1</f>
        <v>-0.0285215649794</v>
      </c>
      <c r="H1219" s="9" t="n">
        <f aca="false">F1219/F1218-1</f>
        <v>-0.0191176085956521</v>
      </c>
      <c r="I1219" s="9" t="n">
        <f aca="false">LN(B1219/B1218)</f>
        <v>-0.0289362080223355</v>
      </c>
      <c r="J1219" s="9" t="n">
        <f aca="false">LN(F1219/F1218)</f>
        <v>-0.019302713041701</v>
      </c>
      <c r="K1219" s="9" t="n">
        <f aca="false">F1219/F1212-1</f>
        <v>-0.00673840109230972</v>
      </c>
      <c r="L1219" s="9" t="n">
        <f aca="false">F1219/F1189-1</f>
        <v>-0.00813697753549814</v>
      </c>
      <c r="M1219" s="9" t="n">
        <f aca="false">B1219/B1212-1</f>
        <v>-0.00602010403689779</v>
      </c>
      <c r="N1219" s="9" t="n">
        <f aca="false">B1219/B1189-1</f>
        <v>0.00513467183545968</v>
      </c>
      <c r="O1219" s="8" t="n">
        <f aca="false">MAX(O1218,F1219)</f>
        <v>246.763720066937</v>
      </c>
      <c r="P1219" s="9" t="n">
        <f aca="false">F1219/O1219-1</f>
        <v>-0.0403505693910714</v>
      </c>
      <c r="Q1219" s="8" t="n">
        <f aca="false">MAX(Q1218,B1219)</f>
        <v>4811.1564628872</v>
      </c>
      <c r="R1219" s="9" t="n">
        <f aca="false">B1219/Q1219-1</f>
        <v>-0.619265455271022</v>
      </c>
      <c r="S1219" s="9" t="n">
        <f aca="false">B1219/INDEX($B:$B,$E1219)-1</f>
        <v>-0.128652616648822</v>
      </c>
      <c r="T1219" s="0" t="n">
        <f aca="false">IF(AND($A1219&gt;=CrashTest!$B$3,$A1219&lt;=CrashTest!$C$3),1,IF(AND($A1219&gt;=CrashTest!$B$4,$A1219&lt;=CrashTest!$C$4),2,IF(AND($A1219&gt;=CrashTest!$B$5,$A1219&lt;=CrashTest!$C$5),3,IF(AND($A1219&gt;=CrashTest!$B$6,$A1219&lt;=CrashTest!$C$6),4,IF(AND($A1219&gt;=CrashTest!$B$7,$A1219&lt;=CrashTest!$C$7),5,0)))))</f>
        <v>0</v>
      </c>
      <c r="U1219" s="8" t="str">
        <f aca="false">IF(T1219=0,"",IF(T1218=T1219,MAX(U1218,B1219),B1219))</f>
        <v/>
      </c>
      <c r="V1219" s="9" t="str">
        <f aca="false">IF(T1219=0,"",B1219/U1219-1)</f>
        <v/>
      </c>
      <c r="W1219" s="8" t="str">
        <f aca="false">IF(T1219=0,"",IF(T1218=T1219,MAX(W1218,F1219),F1219))</f>
        <v/>
      </c>
      <c r="X1219" s="9" t="str">
        <f aca="false">IF(T1219=0,"",F1219/W1219-1)</f>
        <v/>
      </c>
    </row>
    <row r="1220" customFormat="false" ht="15" hidden="false" customHeight="false" outlineLevel="0" collapsed="false">
      <c r="A1220" s="5" t="n">
        <v>45048</v>
      </c>
      <c r="B1220" s="6" t="n">
        <v>1872.31188398597</v>
      </c>
      <c r="C1220" s="7" t="n">
        <v>16.15096784</v>
      </c>
      <c r="D1220" s="0" t="n">
        <f aca="false">INT((ROW()-3)/30)</f>
        <v>40</v>
      </c>
      <c r="E1220" s="0" t="n">
        <f aca="false">2+30*D1220</f>
        <v>1202</v>
      </c>
      <c r="F1220" s="8" t="n">
        <f aca="false">INDEX($F:$F,$E1220)*(2*B1220/INDEX($B:$B,$E1220)-C1220/INDEX($C:$C,$E1220))</f>
        <v>237.466770013071</v>
      </c>
      <c r="G1220" s="9" t="n">
        <f aca="false">B1220/B1219-1</f>
        <v>0.0221306942325878</v>
      </c>
      <c r="H1220" s="9" t="n">
        <f aca="false">F1220/F1219-1</f>
        <v>0.00278753370474005</v>
      </c>
      <c r="I1220" s="9" t="n">
        <f aca="false">LN(B1220/B1219)</f>
        <v>0.0218893644592575</v>
      </c>
      <c r="J1220" s="9" t="n">
        <f aca="false">LN(F1220/F1219)</f>
        <v>0.00278365573763362</v>
      </c>
      <c r="K1220" s="9" t="n">
        <f aca="false">F1220/F1213-1</f>
        <v>-0.00659560641477086</v>
      </c>
      <c r="L1220" s="9" t="n">
        <f aca="false">F1220/F1190-1</f>
        <v>-0.000931517015816619</v>
      </c>
      <c r="M1220" s="9" t="n">
        <f aca="false">B1220/B1213-1</f>
        <v>0.00227843190247024</v>
      </c>
      <c r="N1220" s="9" t="n">
        <f aca="false">B1220/B1190-1</f>
        <v>0.0432125902457683</v>
      </c>
      <c r="O1220" s="8" t="n">
        <f aca="false">MAX(O1219,F1220)</f>
        <v>246.763720066937</v>
      </c>
      <c r="P1220" s="9" t="n">
        <f aca="false">F1220/O1220-1</f>
        <v>-0.0376755142585145</v>
      </c>
      <c r="Q1220" s="8" t="n">
        <f aca="false">MAX(Q1219,B1220)</f>
        <v>4811.1564628872</v>
      </c>
      <c r="R1220" s="9" t="n">
        <f aca="false">B1220/Q1220-1</f>
        <v>-0.610839535477841</v>
      </c>
      <c r="S1220" s="9" t="n">
        <f aca="false">B1220/INDEX($B:$B,$E1220)-1</f>
        <v>-0.109369094137512</v>
      </c>
      <c r="T1220" s="0" t="n">
        <f aca="false">IF(AND($A1220&gt;=CrashTest!$B$3,$A1220&lt;=CrashTest!$C$3),1,IF(AND($A1220&gt;=CrashTest!$B$4,$A1220&lt;=CrashTest!$C$4),2,IF(AND($A1220&gt;=CrashTest!$B$5,$A1220&lt;=CrashTest!$C$5),3,IF(AND($A1220&gt;=CrashTest!$B$6,$A1220&lt;=CrashTest!$C$6),4,IF(AND($A1220&gt;=CrashTest!$B$7,$A1220&lt;=CrashTest!$C$7),5,0)))))</f>
        <v>0</v>
      </c>
      <c r="U1220" s="8" t="str">
        <f aca="false">IF(T1220=0,"",IF(T1219=T1220,MAX(U1219,B1220),B1220))</f>
        <v/>
      </c>
      <c r="V1220" s="9" t="str">
        <f aca="false">IF(T1220=0,"",B1220/U1220-1)</f>
        <v/>
      </c>
      <c r="W1220" s="8" t="str">
        <f aca="false">IF(T1220=0,"",IF(T1219=T1220,MAX(W1219,F1220),F1220))</f>
        <v/>
      </c>
      <c r="X1220" s="9" t="str">
        <f aca="false">IF(T1220=0,"",F1220/W1220-1)</f>
        <v/>
      </c>
    </row>
    <row r="1221" customFormat="false" ht="15" hidden="false" customHeight="false" outlineLevel="0" collapsed="false">
      <c r="A1221" s="5" t="n">
        <v>45049</v>
      </c>
      <c r="B1221" s="6" t="n">
        <v>1905.09636908241</v>
      </c>
      <c r="C1221" s="7" t="n">
        <v>16.7483136</v>
      </c>
      <c r="D1221" s="0" t="n">
        <f aca="false">INT((ROW()-3)/30)</f>
        <v>40</v>
      </c>
      <c r="E1221" s="0" t="n">
        <f aca="false">2+30*D1221</f>
        <v>1202</v>
      </c>
      <c r="F1221" s="8" t="n">
        <f aca="false">INDEX($F:$F,$E1221)*(2*B1221/INDEX($B:$B,$E1221)-C1221/INDEX($C:$C,$E1221))</f>
        <v>237.754706866847</v>
      </c>
      <c r="G1221" s="9" t="n">
        <f aca="false">B1221/B1220-1</f>
        <v>0.0175101623703018</v>
      </c>
      <c r="H1221" s="9" t="n">
        <f aca="false">F1221/F1220-1</f>
        <v>0.00121253535288224</v>
      </c>
      <c r="I1221" s="9" t="n">
        <f aca="false">LN(B1221/B1220)</f>
        <v>0.0173586258722576</v>
      </c>
      <c r="J1221" s="9" t="n">
        <f aca="false">LN(F1221/F1220)</f>
        <v>0.00121180082559149</v>
      </c>
      <c r="K1221" s="9" t="n">
        <f aca="false">F1221/F1214-1</f>
        <v>-0.00849521404661857</v>
      </c>
      <c r="L1221" s="9" t="n">
        <f aca="false">F1221/F1191-1</f>
        <v>-0.00208168431796629</v>
      </c>
      <c r="M1221" s="9" t="n">
        <f aca="false">B1221/B1214-1</f>
        <v>0.0204614061572579</v>
      </c>
      <c r="N1221" s="9" t="n">
        <f aca="false">B1221/B1191-1</f>
        <v>0.0518506067072784</v>
      </c>
      <c r="O1221" s="8" t="n">
        <f aca="false">MAX(O1220,F1221)</f>
        <v>246.763720066937</v>
      </c>
      <c r="P1221" s="9" t="n">
        <f aca="false">F1221/O1221-1</f>
        <v>-0.0365086617986086</v>
      </c>
      <c r="Q1221" s="8" t="n">
        <f aca="false">MAX(Q1220,B1221)</f>
        <v>4811.1564628872</v>
      </c>
      <c r="R1221" s="9" t="n">
        <f aca="false">B1221/Q1221-1</f>
        <v>-0.604025272555956</v>
      </c>
      <c r="S1221" s="9" t="n">
        <f aca="false">B1221/INDEX($B:$B,$E1221)-1</f>
        <v>-0.0937740023638504</v>
      </c>
      <c r="T1221" s="0" t="n">
        <f aca="false">IF(AND($A1221&gt;=CrashTest!$B$3,$A1221&lt;=CrashTest!$C$3),1,IF(AND($A1221&gt;=CrashTest!$B$4,$A1221&lt;=CrashTest!$C$4),2,IF(AND($A1221&gt;=CrashTest!$B$5,$A1221&lt;=CrashTest!$C$5),3,IF(AND($A1221&gt;=CrashTest!$B$6,$A1221&lt;=CrashTest!$C$6),4,IF(AND($A1221&gt;=CrashTest!$B$7,$A1221&lt;=CrashTest!$C$7),5,0)))))</f>
        <v>0</v>
      </c>
      <c r="U1221" s="8" t="str">
        <f aca="false">IF(T1221=0,"",IF(T1220=T1221,MAX(U1220,B1221),B1221))</f>
        <v/>
      </c>
      <c r="V1221" s="9" t="str">
        <f aca="false">IF(T1221=0,"",B1221/U1221-1)</f>
        <v/>
      </c>
      <c r="W1221" s="8" t="str">
        <f aca="false">IF(T1221=0,"",IF(T1220=T1221,MAX(W1220,F1221),F1221))</f>
        <v/>
      </c>
      <c r="X1221" s="9" t="str">
        <f aca="false">IF(T1221=0,"",F1221/W1221-1)</f>
        <v/>
      </c>
    </row>
    <row r="1222" customFormat="false" ht="15" hidden="false" customHeight="false" outlineLevel="0" collapsed="false">
      <c r="A1222" s="5" t="n">
        <v>45050</v>
      </c>
      <c r="B1222" s="6" t="n">
        <v>1877.04549620105</v>
      </c>
      <c r="C1222" s="7" t="n">
        <v>16.33797935</v>
      </c>
      <c r="D1222" s="0" t="n">
        <f aca="false">INT((ROW()-3)/30)</f>
        <v>40</v>
      </c>
      <c r="E1222" s="0" t="n">
        <f aca="false">2+30*D1222</f>
        <v>1202</v>
      </c>
      <c r="F1222" s="8" t="n">
        <f aca="false">INDEX($F:$F,$E1222)*(2*B1222/INDEX($B:$B,$E1222)-C1222/INDEX($C:$C,$E1222))</f>
        <v>236.268536823134</v>
      </c>
      <c r="G1222" s="9" t="n">
        <f aca="false">B1222/B1221-1</f>
        <v>-0.0147241227985075</v>
      </c>
      <c r="H1222" s="9" t="n">
        <f aca="false">F1222/F1221-1</f>
        <v>-0.0062508543502573</v>
      </c>
      <c r="I1222" s="9" t="n">
        <f aca="false">LN(B1222/B1221)</f>
        <v>-0.0148335986475252</v>
      </c>
      <c r="J1222" s="9" t="n">
        <f aca="false">LN(F1222/F1221)</f>
        <v>-0.00627047273749431</v>
      </c>
      <c r="K1222" s="9" t="n">
        <f aca="false">F1222/F1215-1</f>
        <v>-0.0165583127846174</v>
      </c>
      <c r="L1222" s="9" t="n">
        <f aca="false">F1222/F1192-1</f>
        <v>-0.0164301556310026</v>
      </c>
      <c r="M1222" s="9" t="n">
        <f aca="false">B1222/B1215-1</f>
        <v>-0.0169269827893992</v>
      </c>
      <c r="N1222" s="9" t="n">
        <f aca="false">B1222/B1192-1</f>
        <v>0.00473951792497207</v>
      </c>
      <c r="O1222" s="8" t="n">
        <f aca="false">MAX(O1221,F1222)</f>
        <v>246.763720066937</v>
      </c>
      <c r="P1222" s="9" t="n">
        <f aca="false">F1222/O1222-1</f>
        <v>-0.0425313058214399</v>
      </c>
      <c r="Q1222" s="8" t="n">
        <f aca="false">MAX(Q1221,B1222)</f>
        <v>4811.1564628872</v>
      </c>
      <c r="R1222" s="9" t="n">
        <f aca="false">B1222/Q1222-1</f>
        <v>-0.609855653067948</v>
      </c>
      <c r="S1222" s="9" t="n">
        <f aca="false">B1222/INDEX($B:$B,$E1222)-1</f>
        <v>-0.107117385236245</v>
      </c>
      <c r="T1222" s="0" t="n">
        <f aca="false">IF(AND($A1222&gt;=CrashTest!$B$3,$A1222&lt;=CrashTest!$C$3),1,IF(AND($A1222&gt;=CrashTest!$B$4,$A1222&lt;=CrashTest!$C$4),2,IF(AND($A1222&gt;=CrashTest!$B$5,$A1222&lt;=CrashTest!$C$5),3,IF(AND($A1222&gt;=CrashTest!$B$6,$A1222&lt;=CrashTest!$C$6),4,IF(AND($A1222&gt;=CrashTest!$B$7,$A1222&lt;=CrashTest!$C$7),5,0)))))</f>
        <v>0</v>
      </c>
      <c r="U1222" s="8" t="str">
        <f aca="false">IF(T1222=0,"",IF(T1221=T1222,MAX(U1221,B1222),B1222))</f>
        <v/>
      </c>
      <c r="V1222" s="9" t="str">
        <f aca="false">IF(T1222=0,"",B1222/U1222-1)</f>
        <v/>
      </c>
      <c r="W1222" s="8" t="str">
        <f aca="false">IF(T1222=0,"",IF(T1221=T1222,MAX(W1221,F1222),F1222))</f>
        <v/>
      </c>
      <c r="X1222" s="9" t="str">
        <f aca="false">IF(T1222=0,"",F1222/W1222-1)</f>
        <v/>
      </c>
    </row>
    <row r="1223" customFormat="false" ht="15" hidden="false" customHeight="false" outlineLevel="0" collapsed="false">
      <c r="A1223" s="5" t="n">
        <v>45051</v>
      </c>
      <c r="B1223" s="6" t="n">
        <v>1995.59514143776</v>
      </c>
      <c r="C1223" s="7" t="n">
        <v>18.23940788</v>
      </c>
      <c r="D1223" s="0" t="n">
        <f aca="false">INT((ROW()-3)/30)</f>
        <v>40</v>
      </c>
      <c r="E1223" s="0" t="n">
        <f aca="false">2+30*D1223</f>
        <v>1202</v>
      </c>
      <c r="F1223" s="8" t="n">
        <f aca="false">INDEX($F:$F,$E1223)*(2*B1223/INDEX($B:$B,$E1223)-C1223/INDEX($C:$C,$E1223))</f>
        <v>240.491468276504</v>
      </c>
      <c r="G1223" s="9" t="n">
        <f aca="false">B1223/B1222-1</f>
        <v>0.0631575768816699</v>
      </c>
      <c r="H1223" s="9" t="n">
        <f aca="false">F1223/F1222-1</f>
        <v>0.0178734397315525</v>
      </c>
      <c r="I1223" s="9" t="n">
        <f aca="false">LN(B1223/B1222)</f>
        <v>0.0612433262679872</v>
      </c>
      <c r="J1223" s="9" t="n">
        <f aca="false">LN(F1223/F1222)</f>
        <v>0.0177155879355591</v>
      </c>
      <c r="K1223" s="9" t="n">
        <f aca="false">F1223/F1216-1</f>
        <v>0.00372218507505684</v>
      </c>
      <c r="L1223" s="9" t="n">
        <f aca="false">F1223/F1193-1</f>
        <v>-0.0113189711431507</v>
      </c>
      <c r="M1223" s="9" t="n">
        <f aca="false">B1223/B1216-1</f>
        <v>0.0536765302874287</v>
      </c>
      <c r="N1223" s="9" t="n">
        <f aca="false">B1223/B1193-1</f>
        <v>0.0441989140152776</v>
      </c>
      <c r="O1223" s="8" t="n">
        <f aca="false">MAX(O1222,F1223)</f>
        <v>246.763720066937</v>
      </c>
      <c r="P1223" s="9" t="n">
        <f aca="false">F1223/O1223-1</f>
        <v>-0.0254180468211911</v>
      </c>
      <c r="Q1223" s="8" t="n">
        <f aca="false">MAX(Q1222,B1223)</f>
        <v>4811.1564628872</v>
      </c>
      <c r="R1223" s="9" t="n">
        <f aca="false">B1223/Q1223-1</f>
        <v>-0.585215081481638</v>
      </c>
      <c r="S1223" s="9" t="n">
        <f aca="false">B1223/INDEX($B:$B,$E1223)-1</f>
        <v>-0.0507250828479966</v>
      </c>
      <c r="T1223" s="0" t="n">
        <f aca="false">IF(AND($A1223&gt;=CrashTest!$B$3,$A1223&lt;=CrashTest!$C$3),1,IF(AND($A1223&gt;=CrashTest!$B$4,$A1223&lt;=CrashTest!$C$4),2,IF(AND($A1223&gt;=CrashTest!$B$5,$A1223&lt;=CrashTest!$C$5),3,IF(AND($A1223&gt;=CrashTest!$B$6,$A1223&lt;=CrashTest!$C$6),4,IF(AND($A1223&gt;=CrashTest!$B$7,$A1223&lt;=CrashTest!$C$7),5,0)))))</f>
        <v>0</v>
      </c>
      <c r="U1223" s="8" t="str">
        <f aca="false">IF(T1223=0,"",IF(T1222=T1223,MAX(U1222,B1223),B1223))</f>
        <v/>
      </c>
      <c r="V1223" s="9" t="str">
        <f aca="false">IF(T1223=0,"",B1223/U1223-1)</f>
        <v/>
      </c>
      <c r="W1223" s="8" t="str">
        <f aca="false">IF(T1223=0,"",IF(T1222=T1223,MAX(W1222,F1223),F1223))</f>
        <v/>
      </c>
      <c r="X1223" s="9" t="str">
        <f aca="false">IF(T1223=0,"",F1223/W1223-1)</f>
        <v/>
      </c>
    </row>
    <row r="1224" customFormat="false" ht="15" hidden="false" customHeight="false" outlineLevel="0" collapsed="false">
      <c r="A1224" s="5" t="n">
        <v>45052</v>
      </c>
      <c r="B1224" s="6" t="n">
        <v>1900.32479427236</v>
      </c>
      <c r="C1224" s="7" t="n">
        <v>16.7462442</v>
      </c>
      <c r="D1224" s="0" t="n">
        <f aca="false">INT((ROW()-3)/30)</f>
        <v>40</v>
      </c>
      <c r="E1224" s="0" t="n">
        <f aca="false">2+30*D1224</f>
        <v>1202</v>
      </c>
      <c r="F1224" s="8" t="n">
        <f aca="false">INDEX($F:$F,$E1224)*(2*B1224/INDEX($B:$B,$E1224)-C1224/INDEX($C:$C,$E1224))</f>
        <v>236.668539712205</v>
      </c>
      <c r="G1224" s="9" t="n">
        <f aca="false">B1224/B1223-1</f>
        <v>-0.0477403182575205</v>
      </c>
      <c r="H1224" s="9" t="n">
        <f aca="false">F1224/F1223-1</f>
        <v>-0.0158963167870199</v>
      </c>
      <c r="I1224" s="9" t="n">
        <f aca="false">LN(B1224/B1223)</f>
        <v>-0.0489175064475122</v>
      </c>
      <c r="J1224" s="9" t="n">
        <f aca="false">LN(F1224/F1223)</f>
        <v>-0.0160240183619371</v>
      </c>
      <c r="K1224" s="9" t="n">
        <f aca="false">F1224/F1217-1</f>
        <v>-0.00787563500853561</v>
      </c>
      <c r="L1224" s="9" t="n">
        <f aca="false">F1224/F1194-1</f>
        <v>-0.0220167527848332</v>
      </c>
      <c r="M1224" s="9" t="n">
        <f aca="false">B1224/B1217-1</f>
        <v>-0.00289852254096379</v>
      </c>
      <c r="N1224" s="9" t="n">
        <f aca="false">B1224/B1194-1</f>
        <v>0.0150830676060585</v>
      </c>
      <c r="O1224" s="8" t="n">
        <f aca="false">MAX(O1223,F1224)</f>
        <v>246.763720066937</v>
      </c>
      <c r="P1224" s="9" t="n">
        <f aca="false">F1224/O1224-1</f>
        <v>-0.0409103102838341</v>
      </c>
      <c r="Q1224" s="8" t="n">
        <f aca="false">MAX(Q1223,B1224)</f>
        <v>4811.1564628872</v>
      </c>
      <c r="R1224" s="9" t="n">
        <f aca="false">B1224/Q1224-1</f>
        <v>-0.605017045500124</v>
      </c>
      <c r="S1224" s="9" t="n">
        <f aca="false">B1224/INDEX($B:$B,$E1224)-1</f>
        <v>-0.0960437695067146</v>
      </c>
      <c r="T1224" s="0" t="n">
        <f aca="false">IF(AND($A1224&gt;=CrashTest!$B$3,$A1224&lt;=CrashTest!$C$3),1,IF(AND($A1224&gt;=CrashTest!$B$4,$A1224&lt;=CrashTest!$C$4),2,IF(AND($A1224&gt;=CrashTest!$B$5,$A1224&lt;=CrashTest!$C$5),3,IF(AND($A1224&gt;=CrashTest!$B$6,$A1224&lt;=CrashTest!$C$6),4,IF(AND($A1224&gt;=CrashTest!$B$7,$A1224&lt;=CrashTest!$C$7),5,0)))))</f>
        <v>0</v>
      </c>
      <c r="U1224" s="8" t="str">
        <f aca="false">IF(T1224=0,"",IF(T1223=T1224,MAX(U1223,B1224),B1224))</f>
        <v/>
      </c>
      <c r="V1224" s="9" t="str">
        <f aca="false">IF(T1224=0,"",B1224/U1224-1)</f>
        <v/>
      </c>
      <c r="W1224" s="8" t="str">
        <f aca="false">IF(T1224=0,"",IF(T1223=T1224,MAX(W1223,F1224),F1224))</f>
        <v/>
      </c>
      <c r="X1224" s="9" t="str">
        <f aca="false">IF(T1224=0,"",F1224/W1224-1)</f>
        <v/>
      </c>
    </row>
    <row r="1225" customFormat="false" ht="15" hidden="false" customHeight="false" outlineLevel="0" collapsed="false">
      <c r="A1225" s="5" t="n">
        <v>45053</v>
      </c>
      <c r="B1225" s="6" t="n">
        <v>1900.28729222677</v>
      </c>
      <c r="C1225" s="7" t="n">
        <v>16.30418264</v>
      </c>
      <c r="D1225" s="0" t="n">
        <f aca="false">INT((ROW()-3)/30)</f>
        <v>40</v>
      </c>
      <c r="E1225" s="0" t="n">
        <f aca="false">2+30*D1225</f>
        <v>1202</v>
      </c>
      <c r="F1225" s="8" t="n">
        <f aca="false">INDEX($F:$F,$E1225)*(2*B1225/INDEX($B:$B,$E1225)-C1225/INDEX($C:$C,$E1225))</f>
        <v>242.098996482113</v>
      </c>
      <c r="G1225" s="9" t="n">
        <f aca="false">B1225/B1224-1</f>
        <v>-1.97345452224162E-005</v>
      </c>
      <c r="H1225" s="9" t="n">
        <f aca="false">F1225/F1224-1</f>
        <v>0.0229454103891933</v>
      </c>
      <c r="I1225" s="9" t="n">
        <f aca="false">LN(B1225/B1224)</f>
        <v>-1.97347399511157E-005</v>
      </c>
      <c r="J1225" s="9" t="n">
        <f aca="false">LN(F1225/F1224)</f>
        <v>0.022686123267269</v>
      </c>
      <c r="K1225" s="9" t="n">
        <f aca="false">F1225/F1218-1</f>
        <v>0.00280388718415781</v>
      </c>
      <c r="L1225" s="9" t="n">
        <f aca="false">F1225/F1195-1</f>
        <v>-0.00418661964686917</v>
      </c>
      <c r="M1225" s="9" t="n">
        <f aca="false">B1225/B1218-1</f>
        <v>0.0078146449297507</v>
      </c>
      <c r="N1225" s="9" t="n">
        <f aca="false">B1225/B1195-1</f>
        <v>0.0181879048292333</v>
      </c>
      <c r="O1225" s="8" t="n">
        <f aca="false">MAX(O1224,F1225)</f>
        <v>246.763720066937</v>
      </c>
      <c r="P1225" s="9" t="n">
        <f aca="false">F1225/O1225-1</f>
        <v>-0.0189036037532525</v>
      </c>
      <c r="Q1225" s="8" t="n">
        <f aca="false">MAX(Q1224,B1225)</f>
        <v>4811.1564628872</v>
      </c>
      <c r="R1225" s="9" t="n">
        <f aca="false">B1225/Q1225-1</f>
        <v>-0.605024840309102</v>
      </c>
      <c r="S1225" s="9" t="n">
        <f aca="false">B1225/INDEX($B:$B,$E1225)-1</f>
        <v>-0.0960616086718243</v>
      </c>
      <c r="T1225" s="0" t="n">
        <f aca="false">IF(AND($A1225&gt;=CrashTest!$B$3,$A1225&lt;=CrashTest!$C$3),1,IF(AND($A1225&gt;=CrashTest!$B$4,$A1225&lt;=CrashTest!$C$4),2,IF(AND($A1225&gt;=CrashTest!$B$5,$A1225&lt;=CrashTest!$C$5),3,IF(AND($A1225&gt;=CrashTest!$B$6,$A1225&lt;=CrashTest!$C$6),4,IF(AND($A1225&gt;=CrashTest!$B$7,$A1225&lt;=CrashTest!$C$7),5,0)))))</f>
        <v>0</v>
      </c>
      <c r="U1225" s="8" t="str">
        <f aca="false">IF(T1225=0,"",IF(T1224=T1225,MAX(U1224,B1225),B1225))</f>
        <v/>
      </c>
      <c r="V1225" s="9" t="str">
        <f aca="false">IF(T1225=0,"",B1225/U1225-1)</f>
        <v/>
      </c>
      <c r="W1225" s="8" t="str">
        <f aca="false">IF(T1225=0,"",IF(T1224=T1225,MAX(W1224,F1225),F1225))</f>
        <v/>
      </c>
      <c r="X1225" s="9" t="str">
        <f aca="false">IF(T1225=0,"",F1225/W1225-1)</f>
        <v/>
      </c>
    </row>
    <row r="1226" customFormat="false" ht="15" hidden="false" customHeight="false" outlineLevel="0" collapsed="false">
      <c r="A1226" s="5" t="n">
        <v>45054</v>
      </c>
      <c r="B1226" s="6" t="n">
        <v>1850.24827673875</v>
      </c>
      <c r="C1226" s="7" t="n">
        <v>15.9541943</v>
      </c>
      <c r="D1226" s="0" t="n">
        <f aca="false">INT((ROW()-3)/30)</f>
        <v>40</v>
      </c>
      <c r="E1226" s="0" t="n">
        <f aca="false">2+30*D1226</f>
        <v>1202</v>
      </c>
      <c r="F1226" s="8" t="n">
        <f aca="false">INDEX($F:$F,$E1226)*(2*B1226/INDEX($B:$B,$E1226)-C1226/INDEX($C:$C,$E1226))</f>
        <v>234.747763807336</v>
      </c>
      <c r="G1226" s="9" t="n">
        <f aca="false">B1226/B1225-1</f>
        <v>-0.0263323423214518</v>
      </c>
      <c r="H1226" s="9" t="n">
        <f aca="false">F1226/F1225-1</f>
        <v>-0.0303645730944617</v>
      </c>
      <c r="I1226" s="9" t="n">
        <f aca="false">LN(B1226/B1225)</f>
        <v>-0.0266852474486983</v>
      </c>
      <c r="J1226" s="9" t="n">
        <f aca="false">LN(F1226/F1225)</f>
        <v>-0.0308351266844694</v>
      </c>
      <c r="K1226" s="9" t="n">
        <f aca="false">F1226/F1219-1</f>
        <v>-0.00869443291748129</v>
      </c>
      <c r="L1226" s="9" t="n">
        <f aca="false">F1226/F1196-1</f>
        <v>-0.0359935107682983</v>
      </c>
      <c r="M1226" s="9" t="n">
        <f aca="false">B1226/B1219-1</f>
        <v>0.0100857510872903</v>
      </c>
      <c r="N1226" s="9" t="n">
        <f aca="false">B1226/B1196-1</f>
        <v>-0.000811032876741447</v>
      </c>
      <c r="O1226" s="8" t="n">
        <f aca="false">MAX(O1225,F1226)</f>
        <v>246.763720066937</v>
      </c>
      <c r="P1226" s="9" t="n">
        <f aca="false">F1226/O1226-1</f>
        <v>-0.0486941769897998</v>
      </c>
      <c r="Q1226" s="8" t="n">
        <f aca="false">MAX(Q1225,B1226)</f>
        <v>4811.1564628872</v>
      </c>
      <c r="R1226" s="9" t="n">
        <f aca="false">B1226/Q1226-1</f>
        <v>-0.615425461422552</v>
      </c>
      <c r="S1226" s="9" t="n">
        <f aca="false">B1226/INDEX($B:$B,$E1226)-1</f>
        <v>-0.11986442382978</v>
      </c>
      <c r="T1226" s="0" t="n">
        <f aca="false">IF(AND($A1226&gt;=CrashTest!$B$3,$A1226&lt;=CrashTest!$C$3),1,IF(AND($A1226&gt;=CrashTest!$B$4,$A1226&lt;=CrashTest!$C$4),2,IF(AND($A1226&gt;=CrashTest!$B$5,$A1226&lt;=CrashTest!$C$5),3,IF(AND($A1226&gt;=CrashTest!$B$6,$A1226&lt;=CrashTest!$C$6),4,IF(AND($A1226&gt;=CrashTest!$B$7,$A1226&lt;=CrashTest!$C$7),5,0)))))</f>
        <v>0</v>
      </c>
      <c r="U1226" s="8" t="str">
        <f aca="false">IF(T1226=0,"",IF(T1225=T1226,MAX(U1225,B1226),B1226))</f>
        <v/>
      </c>
      <c r="V1226" s="9" t="str">
        <f aca="false">IF(T1226=0,"",B1226/U1226-1)</f>
        <v/>
      </c>
      <c r="W1226" s="8" t="str">
        <f aca="false">IF(T1226=0,"",IF(T1225=T1226,MAX(W1225,F1226),F1226))</f>
        <v/>
      </c>
      <c r="X1226" s="9" t="str">
        <f aca="false">IF(T1226=0,"",F1226/W1226-1)</f>
        <v/>
      </c>
    </row>
    <row r="1227" customFormat="false" ht="15" hidden="false" customHeight="false" outlineLevel="0" collapsed="false">
      <c r="A1227" s="5" t="n">
        <v>45055</v>
      </c>
      <c r="B1227" s="6" t="n">
        <v>1848.22007364115</v>
      </c>
      <c r="C1227" s="7" t="n">
        <v>15.98718786</v>
      </c>
      <c r="D1227" s="0" t="n">
        <f aca="false">INT((ROW()-3)/30)</f>
        <v>40</v>
      </c>
      <c r="E1227" s="0" t="n">
        <f aca="false">2+30*D1227</f>
        <v>1202</v>
      </c>
      <c r="F1227" s="8" t="n">
        <f aca="false">INDEX($F:$F,$E1227)*(2*B1227/INDEX($B:$B,$E1227)-C1227/INDEX($C:$C,$E1227))</f>
        <v>233.869297358292</v>
      </c>
      <c r="G1227" s="9" t="n">
        <f aca="false">B1227/B1226-1</f>
        <v>-0.00109617888750313</v>
      </c>
      <c r="H1227" s="9" t="n">
        <f aca="false">F1227/F1226-1</f>
        <v>-0.00374217174552249</v>
      </c>
      <c r="I1227" s="9" t="n">
        <f aca="false">LN(B1227/B1226)</f>
        <v>-0.00109678013100028</v>
      </c>
      <c r="J1227" s="9" t="n">
        <f aca="false">LN(F1227/F1226)</f>
        <v>-0.00374919118765299</v>
      </c>
      <c r="K1227" s="9" t="n">
        <f aca="false">F1227/F1220-1</f>
        <v>-0.0151493729189195</v>
      </c>
      <c r="L1227" s="9" t="n">
        <f aca="false">F1227/F1197-1</f>
        <v>-0.0427842413519873</v>
      </c>
      <c r="M1227" s="9" t="n">
        <f aca="false">B1227/B1220-1</f>
        <v>-0.012867413036727</v>
      </c>
      <c r="N1227" s="9" t="n">
        <f aca="false">B1227/B1197-1</f>
        <v>-0.00693812158478202</v>
      </c>
      <c r="O1227" s="8" t="n">
        <f aca="false">MAX(O1226,F1227)</f>
        <v>246.763720066937</v>
      </c>
      <c r="P1227" s="9" t="n">
        <f aca="false">F1227/O1227-1</f>
        <v>-0.0522541267620196</v>
      </c>
      <c r="Q1227" s="8" t="n">
        <f aca="false">MAX(Q1226,B1227)</f>
        <v>4811.1564628872</v>
      </c>
      <c r="R1227" s="9" t="n">
        <f aca="false">B1227/Q1227-1</f>
        <v>-0.615847023912412</v>
      </c>
      <c r="S1227" s="9" t="n">
        <f aca="false">B1227/INDEX($B:$B,$E1227)-1</f>
        <v>-0.120829209866518</v>
      </c>
      <c r="T1227" s="0" t="n">
        <f aca="false">IF(AND($A1227&gt;=CrashTest!$B$3,$A1227&lt;=CrashTest!$C$3),1,IF(AND($A1227&gt;=CrashTest!$B$4,$A1227&lt;=CrashTest!$C$4),2,IF(AND($A1227&gt;=CrashTest!$B$5,$A1227&lt;=CrashTest!$C$5),3,IF(AND($A1227&gt;=CrashTest!$B$6,$A1227&lt;=CrashTest!$C$6),4,IF(AND($A1227&gt;=CrashTest!$B$7,$A1227&lt;=CrashTest!$C$7),5,0)))))</f>
        <v>0</v>
      </c>
      <c r="U1227" s="8" t="str">
        <f aca="false">IF(T1227=0,"",IF(T1226=T1227,MAX(U1226,B1227),B1227))</f>
        <v/>
      </c>
      <c r="V1227" s="9" t="str">
        <f aca="false">IF(T1227=0,"",B1227/U1227-1)</f>
        <v/>
      </c>
      <c r="W1227" s="8" t="str">
        <f aca="false">IF(T1227=0,"",IF(T1226=T1227,MAX(W1226,F1227),F1227))</f>
        <v/>
      </c>
      <c r="X1227" s="9" t="str">
        <f aca="false">IF(T1227=0,"",F1227/W1227-1)</f>
        <v/>
      </c>
    </row>
    <row r="1228" customFormat="false" ht="15" hidden="false" customHeight="false" outlineLevel="0" collapsed="false">
      <c r="A1228" s="5" t="n">
        <v>45056</v>
      </c>
      <c r="B1228" s="6" t="n">
        <v>1842.46204091175</v>
      </c>
      <c r="C1228" s="7" t="n">
        <v>15.90457469</v>
      </c>
      <c r="D1228" s="0" t="n">
        <f aca="false">INT((ROW()-3)/30)</f>
        <v>40</v>
      </c>
      <c r="E1228" s="0" t="n">
        <f aca="false">2+30*D1228</f>
        <v>1202</v>
      </c>
      <c r="F1228" s="8" t="n">
        <f aca="false">INDEX($F:$F,$E1228)*(2*B1228/INDEX($B:$B,$E1228)-C1228/INDEX($C:$C,$E1228))</f>
        <v>233.544338977844</v>
      </c>
      <c r="G1228" s="9" t="n">
        <f aca="false">B1228/B1227-1</f>
        <v>-0.00311544756575244</v>
      </c>
      <c r="H1228" s="9" t="n">
        <f aca="false">F1228/F1227-1</f>
        <v>-0.00138948713712661</v>
      </c>
      <c r="I1228" s="9" t="n">
        <f aca="false">LN(B1228/B1227)</f>
        <v>-0.00312031067565586</v>
      </c>
      <c r="J1228" s="9" t="n">
        <f aca="false">LN(F1228/F1227)</f>
        <v>-0.00139045336952744</v>
      </c>
      <c r="K1228" s="9" t="n">
        <f aca="false">F1228/F1221-1</f>
        <v>-0.017708872915652</v>
      </c>
      <c r="L1228" s="9" t="n">
        <f aca="false">F1228/F1198-1</f>
        <v>-0.0492796523484645</v>
      </c>
      <c r="M1228" s="9" t="n">
        <f aca="false">B1228/B1221-1</f>
        <v>-0.0328772492495106</v>
      </c>
      <c r="N1228" s="9" t="n">
        <f aca="false">B1228/B1198-1</f>
        <v>-0.0364276822220946</v>
      </c>
      <c r="O1228" s="8" t="n">
        <f aca="false">MAX(O1227,F1228)</f>
        <v>246.763720066937</v>
      </c>
      <c r="P1228" s="9" t="n">
        <f aca="false">F1228/O1228-1</f>
        <v>-0.0535710074621486</v>
      </c>
      <c r="Q1228" s="8" t="n">
        <f aca="false">MAX(Q1227,B1228)</f>
        <v>4811.1564628872</v>
      </c>
      <c r="R1228" s="9" t="n">
        <f aca="false">B1228/Q1228-1</f>
        <v>-0.617043832366641</v>
      </c>
      <c r="S1228" s="9" t="n">
        <f aca="false">B1228/INDEX($B:$B,$E1228)-1</f>
        <v>-0.123568220364521</v>
      </c>
      <c r="T1228" s="0" t="n">
        <f aca="false">IF(AND($A1228&gt;=CrashTest!$B$3,$A1228&lt;=CrashTest!$C$3),1,IF(AND($A1228&gt;=CrashTest!$B$4,$A1228&lt;=CrashTest!$C$4),2,IF(AND($A1228&gt;=CrashTest!$B$5,$A1228&lt;=CrashTest!$C$5),3,IF(AND($A1228&gt;=CrashTest!$B$6,$A1228&lt;=CrashTest!$C$6),4,IF(AND($A1228&gt;=CrashTest!$B$7,$A1228&lt;=CrashTest!$C$7),5,0)))))</f>
        <v>0</v>
      </c>
      <c r="U1228" s="8" t="str">
        <f aca="false">IF(T1228=0,"",IF(T1227=T1228,MAX(U1227,B1228),B1228))</f>
        <v/>
      </c>
      <c r="V1228" s="9" t="str">
        <f aca="false">IF(T1228=0,"",B1228/U1228-1)</f>
        <v/>
      </c>
      <c r="W1228" s="8" t="str">
        <f aca="false">IF(T1228=0,"",IF(T1227=T1228,MAX(W1227,F1228),F1228))</f>
        <v/>
      </c>
      <c r="X1228" s="9" t="str">
        <f aca="false">IF(T1228=0,"",F1228/W1228-1)</f>
        <v/>
      </c>
    </row>
    <row r="1229" customFormat="false" ht="15" hidden="false" customHeight="false" outlineLevel="0" collapsed="false">
      <c r="A1229" s="5" t="n">
        <v>45057</v>
      </c>
      <c r="B1229" s="6" t="n">
        <v>1795.59223991818</v>
      </c>
      <c r="C1229" s="7" t="n">
        <v>15.08310466</v>
      </c>
      <c r="D1229" s="0" t="n">
        <f aca="false">INT((ROW()-3)/30)</f>
        <v>40</v>
      </c>
      <c r="E1229" s="0" t="n">
        <f aca="false">2+30*D1229</f>
        <v>1202</v>
      </c>
      <c r="F1229" s="8" t="n">
        <f aca="false">INDEX($F:$F,$E1229)*(2*B1229/INDEX($B:$B,$E1229)-C1229/INDEX($C:$C,$E1229))</f>
        <v>232.732618675312</v>
      </c>
      <c r="G1229" s="9" t="n">
        <f aca="false">B1229/B1228-1</f>
        <v>-0.0254386793067261</v>
      </c>
      <c r="H1229" s="9" t="n">
        <f aca="false">F1229/F1228-1</f>
        <v>-0.00347565822440565</v>
      </c>
      <c r="I1229" s="9" t="n">
        <f aca="false">LN(B1229/B1228)</f>
        <v>-0.0257678367261134</v>
      </c>
      <c r="J1229" s="9" t="n">
        <f aca="false">LN(F1229/F1228)</f>
        <v>-0.00348171235658557</v>
      </c>
      <c r="K1229" s="9" t="n">
        <f aca="false">F1229/F1222-1</f>
        <v>-0.0149656750550284</v>
      </c>
      <c r="L1229" s="9" t="n">
        <f aca="false">F1229/F1199-1</f>
        <v>-0.0523588786750058</v>
      </c>
      <c r="M1229" s="9" t="n">
        <f aca="false">B1229/B1222-1</f>
        <v>-0.0433943963786296</v>
      </c>
      <c r="N1229" s="9" t="n">
        <f aca="false">B1229/B1199-1</f>
        <v>-0.0508166430786616</v>
      </c>
      <c r="O1229" s="8" t="n">
        <f aca="false">MAX(O1228,F1229)</f>
        <v>246.763720066937</v>
      </c>
      <c r="P1229" s="9" t="n">
        <f aca="false">F1229/O1229-1</f>
        <v>-0.0568604711738786</v>
      </c>
      <c r="Q1229" s="8" t="n">
        <f aca="false">MAX(Q1228,B1229)</f>
        <v>4811.1564628872</v>
      </c>
      <c r="R1229" s="9" t="n">
        <f aca="false">B1229/Q1229-1</f>
        <v>-0.626785731503599</v>
      </c>
      <c r="S1229" s="9" t="n">
        <f aca="false">B1229/INDEX($B:$B,$E1229)-1</f>
        <v>-0.145863487340891</v>
      </c>
      <c r="T1229" s="0" t="n">
        <f aca="false">IF(AND($A1229&gt;=CrashTest!$B$3,$A1229&lt;=CrashTest!$C$3),1,IF(AND($A1229&gt;=CrashTest!$B$4,$A1229&lt;=CrashTest!$C$4),2,IF(AND($A1229&gt;=CrashTest!$B$5,$A1229&lt;=CrashTest!$C$5),3,IF(AND($A1229&gt;=CrashTest!$B$6,$A1229&lt;=CrashTest!$C$6),4,IF(AND($A1229&gt;=CrashTest!$B$7,$A1229&lt;=CrashTest!$C$7),5,0)))))</f>
        <v>0</v>
      </c>
      <c r="U1229" s="8" t="str">
        <f aca="false">IF(T1229=0,"",IF(T1228=T1229,MAX(U1228,B1229),B1229))</f>
        <v/>
      </c>
      <c r="V1229" s="9" t="str">
        <f aca="false">IF(T1229=0,"",B1229/U1229-1)</f>
        <v/>
      </c>
      <c r="W1229" s="8" t="str">
        <f aca="false">IF(T1229=0,"",IF(T1228=T1229,MAX(W1228,F1229),F1229))</f>
        <v/>
      </c>
      <c r="X1229" s="9" t="str">
        <f aca="false">IF(T1229=0,"",F1229/W1229-1)</f>
        <v/>
      </c>
    </row>
    <row r="1230" customFormat="false" ht="15" hidden="false" customHeight="false" outlineLevel="0" collapsed="false">
      <c r="A1230" s="5" t="n">
        <v>45058</v>
      </c>
      <c r="B1230" s="6" t="n">
        <v>1807.86421858562</v>
      </c>
      <c r="C1230" s="7" t="n">
        <v>15.33563385</v>
      </c>
      <c r="D1230" s="0" t="n">
        <f aca="false">INT((ROW()-3)/30)</f>
        <v>40</v>
      </c>
      <c r="E1230" s="0" t="n">
        <f aca="false">2+30*D1230</f>
        <v>1202</v>
      </c>
      <c r="F1230" s="8" t="n">
        <f aca="false">INDEX($F:$F,$E1230)*(2*B1230/INDEX($B:$B,$E1230)-C1230/INDEX($C:$C,$E1230))</f>
        <v>232.484452111576</v>
      </c>
      <c r="G1230" s="9" t="n">
        <f aca="false">B1230/B1229-1</f>
        <v>0.00683450195128876</v>
      </c>
      <c r="H1230" s="9" t="n">
        <f aca="false">F1230/F1229-1</f>
        <v>-0.00106631620933872</v>
      </c>
      <c r="I1230" s="9" t="n">
        <f aca="false">LN(B1230/B1229)</f>
        <v>0.00681125261447262</v>
      </c>
      <c r="J1230" s="9" t="n">
        <f aca="false">LN(F1230/F1229)</f>
        <v>-0.00106688512893596</v>
      </c>
      <c r="K1230" s="9" t="n">
        <f aca="false">F1230/F1223-1</f>
        <v>-0.0332943876234384</v>
      </c>
      <c r="L1230" s="9" t="n">
        <f aca="false">F1230/F1200-1</f>
        <v>-0.0578661561411341</v>
      </c>
      <c r="M1230" s="9" t="n">
        <f aca="false">B1230/B1223-1</f>
        <v>-0.094072649784508</v>
      </c>
      <c r="N1230" s="9" t="n">
        <f aca="false">B1230/B1200-1</f>
        <v>-0.0592759178419926</v>
      </c>
      <c r="O1230" s="8" t="n">
        <f aca="false">MAX(O1229,F1230)</f>
        <v>246.763720066937</v>
      </c>
      <c r="P1230" s="9" t="n">
        <f aca="false">F1230/O1230-1</f>
        <v>-0.0578661561411341</v>
      </c>
      <c r="Q1230" s="8" t="n">
        <f aca="false">MAX(Q1229,B1230)</f>
        <v>4811.1564628872</v>
      </c>
      <c r="R1230" s="9" t="n">
        <f aca="false">B1230/Q1230-1</f>
        <v>-0.624234997857311</v>
      </c>
      <c r="S1230" s="9" t="n">
        <f aca="false">B1230/INDEX($B:$B,$E1230)-1</f>
        <v>-0.140025889678455</v>
      </c>
      <c r="T1230" s="0" t="n">
        <f aca="false">IF(AND($A1230&gt;=CrashTest!$B$3,$A1230&lt;=CrashTest!$C$3),1,IF(AND($A1230&gt;=CrashTest!$B$4,$A1230&lt;=CrashTest!$C$4),2,IF(AND($A1230&gt;=CrashTest!$B$5,$A1230&lt;=CrashTest!$C$5),3,IF(AND($A1230&gt;=CrashTest!$B$6,$A1230&lt;=CrashTest!$C$6),4,IF(AND($A1230&gt;=CrashTest!$B$7,$A1230&lt;=CrashTest!$C$7),5,0)))))</f>
        <v>0</v>
      </c>
      <c r="U1230" s="8" t="str">
        <f aca="false">IF(T1230=0,"",IF(T1229=T1230,MAX(U1229,B1230),B1230))</f>
        <v/>
      </c>
      <c r="V1230" s="9" t="str">
        <f aca="false">IF(T1230=0,"",B1230/U1230-1)</f>
        <v/>
      </c>
      <c r="W1230" s="8" t="str">
        <f aca="false">IF(T1230=0,"",IF(T1229=T1230,MAX(W1229,F1230),F1230))</f>
        <v/>
      </c>
      <c r="X1230" s="9" t="str">
        <f aca="false">IF(T1230=0,"",F1230/W1230-1)</f>
        <v/>
      </c>
    </row>
    <row r="1231" customFormat="false" ht="15" hidden="false" customHeight="false" outlineLevel="0" collapsed="false">
      <c r="A1231" s="5" t="n">
        <v>45059</v>
      </c>
      <c r="B1231" s="6" t="n">
        <v>1799.58322033898</v>
      </c>
      <c r="C1231" s="7" t="n">
        <v>15.10493338</v>
      </c>
      <c r="D1231" s="0" t="n">
        <f aca="false">INT((ROW()-3)/30)</f>
        <v>40</v>
      </c>
      <c r="E1231" s="0" t="n">
        <f aca="false">2+30*D1231</f>
        <v>1202</v>
      </c>
      <c r="F1231" s="8" t="n">
        <f aca="false">INDEX($F:$F,$E1231)*(2*B1231/INDEX($B:$B,$E1231)-C1231/INDEX($C:$C,$E1231))</f>
        <v>233.393809757325</v>
      </c>
      <c r="G1231" s="9" t="n">
        <f aca="false">B1231/B1230-1</f>
        <v>-0.00458054214553705</v>
      </c>
      <c r="H1231" s="9" t="n">
        <f aca="false">F1231/F1230-1</f>
        <v>0.00391147725144192</v>
      </c>
      <c r="I1231" s="9" t="n">
        <f aca="false">LN(B1231/B1230)</f>
        <v>-0.00459106497451411</v>
      </c>
      <c r="J1231" s="9" t="n">
        <f aca="false">LN(F1231/F1230)</f>
        <v>0.00390384731404355</v>
      </c>
      <c r="K1231" s="9" t="n">
        <f aca="false">F1231/F1224-1</f>
        <v>-0.0138367776252082</v>
      </c>
      <c r="L1231" s="9" t="n">
        <f aca="false">F1231/F1201-1</f>
        <v>-0.0478542644734217</v>
      </c>
      <c r="M1231" s="9" t="n">
        <f aca="false">B1231/B1224-1</f>
        <v>-0.0530128187755158</v>
      </c>
      <c r="N1231" s="9" t="n">
        <f aca="false">B1231/B1201-1</f>
        <v>-0.105069222562571</v>
      </c>
      <c r="O1231" s="8" t="n">
        <f aca="false">MAX(O1230,F1231)</f>
        <v>246.763720066937</v>
      </c>
      <c r="P1231" s="9" t="n">
        <f aca="false">F1231/O1231-1</f>
        <v>-0.0541810210430665</v>
      </c>
      <c r="Q1231" s="8" t="n">
        <f aca="false">MAX(Q1230,B1231)</f>
        <v>4811.1564628872</v>
      </c>
      <c r="R1231" s="9" t="n">
        <f aca="false">B1231/Q1231-1</f>
        <v>-0.625956205286444</v>
      </c>
      <c r="S1231" s="9" t="n">
        <f aca="false">B1231/INDEX($B:$B,$E1231)-1</f>
        <v>-0.143965037334853</v>
      </c>
      <c r="T1231" s="0" t="n">
        <f aca="false">IF(AND($A1231&gt;=CrashTest!$B$3,$A1231&lt;=CrashTest!$C$3),1,IF(AND($A1231&gt;=CrashTest!$B$4,$A1231&lt;=CrashTest!$C$4),2,IF(AND($A1231&gt;=CrashTest!$B$5,$A1231&lt;=CrashTest!$C$5),3,IF(AND($A1231&gt;=CrashTest!$B$6,$A1231&lt;=CrashTest!$C$6),4,IF(AND($A1231&gt;=CrashTest!$B$7,$A1231&lt;=CrashTest!$C$7),5,0)))))</f>
        <v>0</v>
      </c>
      <c r="U1231" s="8" t="str">
        <f aca="false">IF(T1231=0,"",IF(T1230=T1231,MAX(U1230,B1231),B1231))</f>
        <v/>
      </c>
      <c r="V1231" s="9" t="str">
        <f aca="false">IF(T1231=0,"",B1231/U1231-1)</f>
        <v/>
      </c>
      <c r="W1231" s="8" t="str">
        <f aca="false">IF(T1231=0,"",IF(T1230=T1231,MAX(W1230,F1231),F1231))</f>
        <v/>
      </c>
      <c r="X1231" s="9" t="str">
        <f aca="false">IF(T1231=0,"",F1231/W1231-1)</f>
        <v/>
      </c>
    </row>
    <row r="1232" customFormat="false" ht="15" hidden="false" customHeight="false" outlineLevel="0" collapsed="false">
      <c r="A1232" s="5" t="n">
        <v>45060</v>
      </c>
      <c r="B1232" s="6" t="n">
        <v>1799.90850993571</v>
      </c>
      <c r="C1232" s="7" t="n">
        <v>15.19735142</v>
      </c>
      <c r="D1232" s="0" t="n">
        <f aca="false">INT((ROW()-3)/30)</f>
        <v>40</v>
      </c>
      <c r="E1232" s="0" t="n">
        <f aca="false">2+30*D1232</f>
        <v>1202</v>
      </c>
      <c r="F1232" s="8" t="n">
        <f aca="false">INDEX($F:$F,$E1232)*(2*B1232/INDEX($B:$B,$E1232)-C1232/INDEX($C:$C,$E1232))</f>
        <v>232.332466361651</v>
      </c>
      <c r="G1232" s="9" t="n">
        <f aca="false">B1232/B1231-1</f>
        <v>0.000180758296173034</v>
      </c>
      <c r="H1232" s="9" t="n">
        <f aca="false">F1232/F1231-1</f>
        <v>-0.00454743592718809</v>
      </c>
      <c r="I1232" s="9" t="n">
        <f aca="false">LN(B1232/B1231)</f>
        <v>0.000180741961360622</v>
      </c>
      <c r="J1232" s="9" t="n">
        <f aca="false">LN(F1232/F1231)</f>
        <v>-0.00455780696698035</v>
      </c>
      <c r="K1232" s="9" t="n">
        <f aca="false">F1232/F1225-1</f>
        <v>-0.0403410599068036</v>
      </c>
      <c r="L1232" s="9" t="n">
        <f aca="false">F1232/F1202-1</f>
        <v>-0.051229461918727</v>
      </c>
      <c r="M1232" s="9" t="n">
        <f aca="false">B1232/B1225-1</f>
        <v>-0.0528229508778304</v>
      </c>
      <c r="N1232" s="9" t="n">
        <f aca="false">B1232/B1202-1</f>
        <v>-0.143810301913538</v>
      </c>
      <c r="O1232" s="8" t="n">
        <f aca="false">MAX(O1231,F1232)</f>
        <v>246.763720066937</v>
      </c>
      <c r="P1232" s="9" t="n">
        <f aca="false">F1232/O1232-1</f>
        <v>-0.0584820722485917</v>
      </c>
      <c r="Q1232" s="8" t="n">
        <f aca="false">MAX(Q1231,B1232)</f>
        <v>4811.1564628872</v>
      </c>
      <c r="R1232" s="9" t="n">
        <f aca="false">B1232/Q1232-1</f>
        <v>-0.625888593767417</v>
      </c>
      <c r="S1232" s="9" t="n">
        <f aca="false">B1232/INDEX($B:$B,$E1232)-1</f>
        <v>-0.143810301913538</v>
      </c>
      <c r="T1232" s="0" t="n">
        <f aca="false">IF(AND($A1232&gt;=CrashTest!$B$3,$A1232&lt;=CrashTest!$C$3),1,IF(AND($A1232&gt;=CrashTest!$B$4,$A1232&lt;=CrashTest!$C$4),2,IF(AND($A1232&gt;=CrashTest!$B$5,$A1232&lt;=CrashTest!$C$5),3,IF(AND($A1232&gt;=CrashTest!$B$6,$A1232&lt;=CrashTest!$C$6),4,IF(AND($A1232&gt;=CrashTest!$B$7,$A1232&lt;=CrashTest!$C$7),5,0)))))</f>
        <v>0</v>
      </c>
      <c r="U1232" s="8" t="str">
        <f aca="false">IF(T1232=0,"",IF(T1231=T1232,MAX(U1231,B1232),B1232))</f>
        <v/>
      </c>
      <c r="V1232" s="9" t="str">
        <f aca="false">IF(T1232=0,"",B1232/U1232-1)</f>
        <v/>
      </c>
      <c r="W1232" s="8" t="str">
        <f aca="false">IF(T1232=0,"",IF(T1231=T1232,MAX(W1231,F1232),F1232))</f>
        <v/>
      </c>
      <c r="X1232" s="9" t="str">
        <f aca="false">IF(T1232=0,"",F1232/W1232-1)</f>
        <v/>
      </c>
    </row>
    <row r="1233" customFormat="false" ht="15" hidden="false" customHeight="false" outlineLevel="0" collapsed="false">
      <c r="A1233" s="5" t="n">
        <v>45061</v>
      </c>
      <c r="B1233" s="6" t="n">
        <v>1819.31062916423</v>
      </c>
      <c r="C1233" s="7" t="n">
        <v>15.44771359</v>
      </c>
      <c r="D1233" s="0" t="n">
        <f aca="false">INT((ROW()-3)/30)</f>
        <v>41</v>
      </c>
      <c r="E1233" s="0" t="n">
        <f aca="false">2+30*D1233</f>
        <v>1232</v>
      </c>
      <c r="F1233" s="8" t="n">
        <f aca="false">INDEX($F:$F,$E1233)*(2*B1233/INDEX($B:$B,$E1233)-C1233/INDEX($C:$C,$E1233))</f>
        <v>233.513863029878</v>
      </c>
      <c r="G1233" s="9" t="n">
        <f aca="false">B1233/B1232-1</f>
        <v>0.0107795030255249</v>
      </c>
      <c r="H1233" s="9" t="n">
        <f aca="false">F1233/F1232-1</f>
        <v>0.00508494007199256</v>
      </c>
      <c r="I1233" s="9" t="n">
        <f aca="false">LN(B1233/B1232)</f>
        <v>0.0107218183539278</v>
      </c>
      <c r="J1233" s="9" t="n">
        <f aca="false">LN(F1233/F1232)</f>
        <v>0.00507205542420742</v>
      </c>
      <c r="K1233" s="9" t="n">
        <f aca="false">F1233/F1226-1</f>
        <v>-0.00525628341435658</v>
      </c>
      <c r="L1233" s="9" t="n">
        <f aca="false">F1233/F1203-1</f>
        <v>-0.047308438483592</v>
      </c>
      <c r="M1233" s="9" t="n">
        <f aca="false">B1233/B1226-1</f>
        <v>-0.016720808749543</v>
      </c>
      <c r="N1233" s="9" t="n">
        <f aca="false">B1233/B1203-1</f>
        <v>-0.131381782224372</v>
      </c>
      <c r="O1233" s="8" t="n">
        <f aca="false">MAX(O1232,F1233)</f>
        <v>246.763720066937</v>
      </c>
      <c r="P1233" s="9" t="n">
        <f aca="false">F1233/O1233-1</f>
        <v>-0.0536945100092692</v>
      </c>
      <c r="Q1233" s="8" t="n">
        <f aca="false">MAX(Q1232,B1233)</f>
        <v>4811.1564628872</v>
      </c>
      <c r="R1233" s="9" t="n">
        <f aca="false">B1233/Q1233-1</f>
        <v>-0.62185585873205</v>
      </c>
      <c r="S1233" s="9" t="n">
        <f aca="false">B1233/INDEX($B:$B,$E1233)-1</f>
        <v>0.0107795030255249</v>
      </c>
      <c r="T1233" s="0" t="n">
        <f aca="false">IF(AND($A1233&gt;=CrashTest!$B$3,$A1233&lt;=CrashTest!$C$3),1,IF(AND($A1233&gt;=CrashTest!$B$4,$A1233&lt;=CrashTest!$C$4),2,IF(AND($A1233&gt;=CrashTest!$B$5,$A1233&lt;=CrashTest!$C$5),3,IF(AND($A1233&gt;=CrashTest!$B$6,$A1233&lt;=CrashTest!$C$6),4,IF(AND($A1233&gt;=CrashTest!$B$7,$A1233&lt;=CrashTest!$C$7),5,0)))))</f>
        <v>0</v>
      </c>
      <c r="U1233" s="8" t="str">
        <f aca="false">IF(T1233=0,"",IF(T1232=T1233,MAX(U1232,B1233),B1233))</f>
        <v/>
      </c>
      <c r="V1233" s="9" t="str">
        <f aca="false">IF(T1233=0,"",B1233/U1233-1)</f>
        <v/>
      </c>
      <c r="W1233" s="8" t="str">
        <f aca="false">IF(T1233=0,"",IF(T1232=T1233,MAX(W1232,F1233),F1233))</f>
        <v/>
      </c>
      <c r="X1233" s="9" t="str">
        <f aca="false">IF(T1233=0,"",F1233/W1233-1)</f>
        <v/>
      </c>
    </row>
    <row r="1234" customFormat="false" ht="15" hidden="false" customHeight="false" outlineLevel="0" collapsed="false">
      <c r="A1234" s="5" t="n">
        <v>45062</v>
      </c>
      <c r="B1234" s="6" t="n">
        <v>1824.28658240795</v>
      </c>
      <c r="C1234" s="7" t="n">
        <v>15.56423846</v>
      </c>
      <c r="D1234" s="0" t="n">
        <f aca="false">INT((ROW()-3)/30)</f>
        <v>41</v>
      </c>
      <c r="E1234" s="0" t="n">
        <f aca="false">2+30*D1234</f>
        <v>1232</v>
      </c>
      <c r="F1234" s="8" t="n">
        <f aca="false">INDEX($F:$F,$E1234)*(2*B1234/INDEX($B:$B,$E1234)-C1234/INDEX($C:$C,$E1234))</f>
        <v>233.017060025609</v>
      </c>
      <c r="G1234" s="9" t="n">
        <f aca="false">B1234/B1233-1</f>
        <v>0.00273507622280311</v>
      </c>
      <c r="H1234" s="9" t="n">
        <f aca="false">F1234/F1233-1</f>
        <v>-0.00212750968110764</v>
      </c>
      <c r="I1234" s="9" t="n">
        <f aca="false">LN(B1234/B1233)</f>
        <v>0.00273134270791335</v>
      </c>
      <c r="J1234" s="9" t="n">
        <f aca="false">LN(F1234/F1233)</f>
        <v>-0.0021297760448737</v>
      </c>
      <c r="K1234" s="9" t="n">
        <f aca="false">F1234/F1227-1</f>
        <v>-0.00364407531176125</v>
      </c>
      <c r="L1234" s="9" t="n">
        <f aca="false">F1234/F1204-1</f>
        <v>-0.0493643470877693</v>
      </c>
      <c r="M1234" s="9" t="n">
        <f aca="false">B1234/B1227-1</f>
        <v>-0.01294948127365</v>
      </c>
      <c r="N1234" s="9" t="n">
        <f aca="false">B1234/B1204-1</f>
        <v>-0.139230603574644</v>
      </c>
      <c r="O1234" s="8" t="n">
        <f aca="false">MAX(O1233,F1234)</f>
        <v>246.763720066937</v>
      </c>
      <c r="P1234" s="9" t="n">
        <f aca="false">F1234/O1234-1</f>
        <v>-0.0557077841005097</v>
      </c>
      <c r="Q1234" s="8" t="n">
        <f aca="false">MAX(Q1233,B1234)</f>
        <v>4811.1564628872</v>
      </c>
      <c r="R1234" s="9" t="n">
        <f aca="false">B1234/Q1234-1</f>
        <v>-0.620821605682475</v>
      </c>
      <c r="S1234" s="9" t="n">
        <f aca="false">B1234/INDEX($B:$B,$E1234)-1</f>
        <v>0.0135440620107468</v>
      </c>
      <c r="T1234" s="0" t="n">
        <f aca="false">IF(AND($A1234&gt;=CrashTest!$B$3,$A1234&lt;=CrashTest!$C$3),1,IF(AND($A1234&gt;=CrashTest!$B$4,$A1234&lt;=CrashTest!$C$4),2,IF(AND($A1234&gt;=CrashTest!$B$5,$A1234&lt;=CrashTest!$C$5),3,IF(AND($A1234&gt;=CrashTest!$B$6,$A1234&lt;=CrashTest!$C$6),4,IF(AND($A1234&gt;=CrashTest!$B$7,$A1234&lt;=CrashTest!$C$7),5,0)))))</f>
        <v>0</v>
      </c>
      <c r="U1234" s="8" t="str">
        <f aca="false">IF(T1234=0,"",IF(T1233=T1234,MAX(U1233,B1234),B1234))</f>
        <v/>
      </c>
      <c r="V1234" s="9" t="str">
        <f aca="false">IF(T1234=0,"",B1234/U1234-1)</f>
        <v/>
      </c>
      <c r="W1234" s="8" t="str">
        <f aca="false">IF(T1234=0,"",IF(T1233=T1234,MAX(W1233,F1234),F1234))</f>
        <v/>
      </c>
      <c r="X1234" s="9" t="str">
        <f aca="false">IF(T1234=0,"",F1234/W1234-1)</f>
        <v/>
      </c>
    </row>
    <row r="1235" customFormat="false" ht="15" hidden="false" customHeight="false" outlineLevel="0" collapsed="false">
      <c r="A1235" s="5" t="n">
        <v>45063</v>
      </c>
      <c r="B1235" s="6" t="n">
        <v>1822.18958416131</v>
      </c>
      <c r="C1235" s="7" t="n">
        <v>15.52911291</v>
      </c>
      <c r="D1235" s="0" t="n">
        <f aca="false">INT((ROW()-3)/30)</f>
        <v>41</v>
      </c>
      <c r="E1235" s="0" t="n">
        <f aca="false">2+30*D1235</f>
        <v>1232</v>
      </c>
      <c r="F1235" s="8" t="n">
        <f aca="false">INDEX($F:$F,$E1235)*(2*B1235/INDEX($B:$B,$E1235)-C1235/INDEX($C:$C,$E1235))</f>
        <v>233.012686994412</v>
      </c>
      <c r="G1235" s="9" t="n">
        <f aca="false">B1235/B1234-1</f>
        <v>-0.00114948948638982</v>
      </c>
      <c r="H1235" s="9" t="n">
        <f aca="false">F1235/F1234-1</f>
        <v>-1.87670001389195E-005</v>
      </c>
      <c r="I1235" s="9" t="n">
        <f aca="false">LN(B1235/B1234)</f>
        <v>-0.00115015065614984</v>
      </c>
      <c r="J1235" s="9" t="n">
        <f aca="false">LN(F1235/F1234)</f>
        <v>-1.87671762412699E-005</v>
      </c>
      <c r="K1235" s="9" t="n">
        <f aca="false">F1235/F1228-1</f>
        <v>-0.00227644988424425</v>
      </c>
      <c r="L1235" s="9" t="n">
        <f aca="false">F1235/F1205-1</f>
        <v>-0.047101899399254</v>
      </c>
      <c r="M1235" s="9" t="n">
        <f aca="false">B1235/B1228-1</f>
        <v>-0.0110029169124201</v>
      </c>
      <c r="N1235" s="9" t="n">
        <f aca="false">B1235/B1205-1</f>
        <v>-0.122507201088776</v>
      </c>
      <c r="O1235" s="8" t="n">
        <f aca="false">MAX(O1234,F1235)</f>
        <v>246.763720066937</v>
      </c>
      <c r="P1235" s="9" t="n">
        <f aca="false">F1235/O1235-1</f>
        <v>-0.0557255056326567</v>
      </c>
      <c r="Q1235" s="8" t="n">
        <f aca="false">MAX(Q1234,B1235)</f>
        <v>4811.1564628872</v>
      </c>
      <c r="R1235" s="9" t="n">
        <f aca="false">B1235/Q1235-1</f>
        <v>-0.62125746726021</v>
      </c>
      <c r="S1235" s="9" t="n">
        <f aca="false">B1235/INDEX($B:$B,$E1235)-1</f>
        <v>0.0123790037674725</v>
      </c>
      <c r="T1235" s="0" t="n">
        <f aca="false">IF(AND($A1235&gt;=CrashTest!$B$3,$A1235&lt;=CrashTest!$C$3),1,IF(AND($A1235&gt;=CrashTest!$B$4,$A1235&lt;=CrashTest!$C$4),2,IF(AND($A1235&gt;=CrashTest!$B$5,$A1235&lt;=CrashTest!$C$5),3,IF(AND($A1235&gt;=CrashTest!$B$6,$A1235&lt;=CrashTest!$C$6),4,IF(AND($A1235&gt;=CrashTest!$B$7,$A1235&lt;=CrashTest!$C$7),5,0)))))</f>
        <v>0</v>
      </c>
      <c r="U1235" s="8" t="str">
        <f aca="false">IF(T1235=0,"",IF(T1234=T1235,MAX(U1234,B1235),B1235))</f>
        <v/>
      </c>
      <c r="V1235" s="9" t="str">
        <f aca="false">IF(T1235=0,"",B1235/U1235-1)</f>
        <v/>
      </c>
      <c r="W1235" s="8" t="str">
        <f aca="false">IF(T1235=0,"",IF(T1234=T1235,MAX(W1234,F1235),F1235))</f>
        <v/>
      </c>
      <c r="X1235" s="9" t="str">
        <f aca="false">IF(T1235=0,"",F1235/W1235-1)</f>
        <v/>
      </c>
    </row>
    <row r="1236" customFormat="false" ht="15" hidden="false" customHeight="false" outlineLevel="0" collapsed="false">
      <c r="A1236" s="5" t="n">
        <v>45064</v>
      </c>
      <c r="B1236" s="6" t="n">
        <v>1803.8054377557</v>
      </c>
      <c r="C1236" s="7" t="n">
        <v>15.20000975</v>
      </c>
      <c r="D1236" s="0" t="n">
        <f aca="false">INT((ROW()-3)/30)</f>
        <v>41</v>
      </c>
      <c r="E1236" s="0" t="n">
        <f aca="false">2+30*D1236</f>
        <v>1232</v>
      </c>
      <c r="F1236" s="8" t="n">
        <f aca="false">INDEX($F:$F,$E1236)*(2*B1236/INDEX($B:$B,$E1236)-C1236/INDEX($C:$C,$E1236))</f>
        <v>233.297858705309</v>
      </c>
      <c r="G1236" s="9" t="n">
        <f aca="false">B1236/B1235-1</f>
        <v>-0.0100890415384914</v>
      </c>
      <c r="H1236" s="9" t="n">
        <f aca="false">F1236/F1235-1</f>
        <v>0.00122384628311734</v>
      </c>
      <c r="I1236" s="9" t="n">
        <f aca="false">LN(B1236/B1235)</f>
        <v>-0.0101402808464022</v>
      </c>
      <c r="J1236" s="9" t="n">
        <f aca="false">LN(F1236/F1235)</f>
        <v>0.00122309799372023</v>
      </c>
      <c r="K1236" s="9" t="n">
        <f aca="false">F1236/F1229-1</f>
        <v>0.00242870996431144</v>
      </c>
      <c r="L1236" s="9" t="n">
        <f aca="false">F1236/F1206-1</f>
        <v>-0.0450420974694615</v>
      </c>
      <c r="M1236" s="9" t="n">
        <f aca="false">B1236/B1229-1</f>
        <v>0.00457408851237529</v>
      </c>
      <c r="N1236" s="9" t="n">
        <f aca="false">B1236/B1206-1</f>
        <v>-0.141716731308376</v>
      </c>
      <c r="O1236" s="8" t="n">
        <f aca="false">MAX(O1235,F1236)</f>
        <v>246.763720066937</v>
      </c>
      <c r="P1236" s="9" t="n">
        <f aca="false">F1236/O1236-1</f>
        <v>-0.0545698588024827</v>
      </c>
      <c r="Q1236" s="8" t="n">
        <f aca="false">MAX(Q1235,B1236)</f>
        <v>4811.1564628872</v>
      </c>
      <c r="R1236" s="9" t="n">
        <f aca="false">B1236/Q1236-1</f>
        <v>-0.625078616405415</v>
      </c>
      <c r="S1236" s="9" t="n">
        <f aca="false">B1236/INDEX($B:$B,$E1236)-1</f>
        <v>0.00216506994576582</v>
      </c>
      <c r="T1236" s="0" t="n">
        <f aca="false">IF(AND($A1236&gt;=CrashTest!$B$3,$A1236&lt;=CrashTest!$C$3),1,IF(AND($A1236&gt;=CrashTest!$B$4,$A1236&lt;=CrashTest!$C$4),2,IF(AND($A1236&gt;=CrashTest!$B$5,$A1236&lt;=CrashTest!$C$5),3,IF(AND($A1236&gt;=CrashTest!$B$6,$A1236&lt;=CrashTest!$C$6),4,IF(AND($A1236&gt;=CrashTest!$B$7,$A1236&lt;=CrashTest!$C$7),5,0)))))</f>
        <v>0</v>
      </c>
      <c r="U1236" s="8" t="str">
        <f aca="false">IF(T1236=0,"",IF(T1235=T1236,MAX(U1235,B1236),B1236))</f>
        <v/>
      </c>
      <c r="V1236" s="9" t="str">
        <f aca="false">IF(T1236=0,"",B1236/U1236-1)</f>
        <v/>
      </c>
      <c r="W1236" s="8" t="str">
        <f aca="false">IF(T1236=0,"",IF(T1235=T1236,MAX(W1235,F1236),F1236))</f>
        <v/>
      </c>
      <c r="X1236" s="9" t="str">
        <f aca="false">IF(T1236=0,"",F1236/W1236-1)</f>
        <v/>
      </c>
    </row>
    <row r="1237" customFormat="false" ht="15" hidden="false" customHeight="false" outlineLevel="0" collapsed="false">
      <c r="A1237" s="5" t="n">
        <v>45065</v>
      </c>
      <c r="B1237" s="6" t="n">
        <v>1813.16229193454</v>
      </c>
      <c r="C1237" s="7" t="n">
        <v>15.37863107</v>
      </c>
      <c r="D1237" s="0" t="n">
        <f aca="false">INT((ROW()-3)/30)</f>
        <v>41</v>
      </c>
      <c r="E1237" s="0" t="n">
        <f aca="false">2+30*D1237</f>
        <v>1232</v>
      </c>
      <c r="F1237" s="8" t="n">
        <f aca="false">INDEX($F:$F,$E1237)*(2*B1237/INDEX($B:$B,$E1237)-C1237/INDEX($C:$C,$E1237))</f>
        <v>232.98271886974</v>
      </c>
      <c r="G1237" s="9" t="n">
        <f aca="false">B1237/B1236-1</f>
        <v>0.00518728571440708</v>
      </c>
      <c r="H1237" s="9" t="n">
        <f aca="false">F1237/F1236-1</f>
        <v>-0.00135080466369297</v>
      </c>
      <c r="I1237" s="9" t="n">
        <f aca="false">LN(B1237/B1236)</f>
        <v>0.0051738780939833</v>
      </c>
      <c r="J1237" s="9" t="n">
        <f aca="false">LN(F1237/F1236)</f>
        <v>-0.00135171782273833</v>
      </c>
      <c r="K1237" s="9" t="n">
        <f aca="false">F1237/F1230-1</f>
        <v>0.00214322615399887</v>
      </c>
      <c r="L1237" s="9" t="n">
        <f aca="false">F1237/F1207-1</f>
        <v>-0.0352587114650654</v>
      </c>
      <c r="M1237" s="9" t="n">
        <f aca="false">B1237/B1230-1</f>
        <v>0.00293057039043831</v>
      </c>
      <c r="N1237" s="9" t="n">
        <f aca="false">B1237/B1207-1</f>
        <v>-0.0635830777888627</v>
      </c>
      <c r="O1237" s="8" t="n">
        <f aca="false">MAX(O1236,F1237)</f>
        <v>246.763720066937</v>
      </c>
      <c r="P1237" s="9" t="n">
        <f aca="false">F1237/O1237-1</f>
        <v>-0.0558469502464082</v>
      </c>
      <c r="Q1237" s="8" t="n">
        <f aca="false">MAX(Q1236,B1237)</f>
        <v>4811.1564628872</v>
      </c>
      <c r="R1237" s="9" t="n">
        <f aca="false">B1237/Q1237-1</f>
        <v>-0.623133792068269</v>
      </c>
      <c r="S1237" s="9" t="n">
        <f aca="false">B1237/INDEX($B:$B,$E1237)-1</f>
        <v>0.00736358649657332</v>
      </c>
      <c r="T1237" s="0" t="n">
        <f aca="false">IF(AND($A1237&gt;=CrashTest!$B$3,$A1237&lt;=CrashTest!$C$3),1,IF(AND($A1237&gt;=CrashTest!$B$4,$A1237&lt;=CrashTest!$C$4),2,IF(AND($A1237&gt;=CrashTest!$B$5,$A1237&lt;=CrashTest!$C$5),3,IF(AND($A1237&gt;=CrashTest!$B$6,$A1237&lt;=CrashTest!$C$6),4,IF(AND($A1237&gt;=CrashTest!$B$7,$A1237&lt;=CrashTest!$C$7),5,0)))))</f>
        <v>0</v>
      </c>
      <c r="U1237" s="8" t="str">
        <f aca="false">IF(T1237=0,"",IF(T1236=T1237,MAX(U1236,B1237),B1237))</f>
        <v/>
      </c>
      <c r="V1237" s="9" t="str">
        <f aca="false">IF(T1237=0,"",B1237/U1237-1)</f>
        <v/>
      </c>
      <c r="W1237" s="8" t="str">
        <f aca="false">IF(T1237=0,"",IF(T1236=T1237,MAX(W1236,F1237),F1237))</f>
        <v/>
      </c>
      <c r="X1237" s="9" t="str">
        <f aca="false">IF(T1237=0,"",F1237/W1237-1)</f>
        <v/>
      </c>
    </row>
    <row r="1238" customFormat="false" ht="15" hidden="false" customHeight="false" outlineLevel="0" collapsed="false">
      <c r="A1238" s="5" t="n">
        <v>45066</v>
      </c>
      <c r="B1238" s="6" t="n">
        <v>1819.32194330801</v>
      </c>
      <c r="C1238" s="7" t="n">
        <v>15.48279516</v>
      </c>
      <c r="D1238" s="0" t="n">
        <f aca="false">INT((ROW()-3)/30)</f>
        <v>41</v>
      </c>
      <c r="E1238" s="0" t="n">
        <f aca="false">2+30*D1238</f>
        <v>1232</v>
      </c>
      <c r="F1238" s="8" t="n">
        <f aca="false">INDEX($F:$F,$E1238)*(2*B1238/INDEX($B:$B,$E1238)-C1238/INDEX($C:$C,$E1238))</f>
        <v>232.980467566479</v>
      </c>
      <c r="G1238" s="9" t="n">
        <f aca="false">B1238/B1237-1</f>
        <v>0.00339718700354075</v>
      </c>
      <c r="H1238" s="9" t="n">
        <f aca="false">F1238/F1237-1</f>
        <v>-9.66296243687381E-006</v>
      </c>
      <c r="I1238" s="9" t="n">
        <f aca="false">LN(B1238/B1237)</f>
        <v>0.00339142959940649</v>
      </c>
      <c r="J1238" s="9" t="n">
        <f aca="false">LN(F1238/F1237)</f>
        <v>-9.6630091235961E-006</v>
      </c>
      <c r="K1238" s="9" t="n">
        <f aca="false">F1238/F1231-1</f>
        <v>-0.00177100751418979</v>
      </c>
      <c r="L1238" s="9" t="n">
        <f aca="false">F1238/F1208-1</f>
        <v>-0.0338809131311318</v>
      </c>
      <c r="M1238" s="9" t="n">
        <f aca="false">B1238/B1231-1</f>
        <v>0.0109684968974717</v>
      </c>
      <c r="N1238" s="9" t="n">
        <f aca="false">B1238/B1208-1</f>
        <v>-0.063653460623351</v>
      </c>
      <c r="O1238" s="8" t="n">
        <f aca="false">MAX(O1237,F1238)</f>
        <v>246.763720066937</v>
      </c>
      <c r="P1238" s="9" t="n">
        <f aca="false">F1238/O1238-1</f>
        <v>-0.0558560735618626</v>
      </c>
      <c r="Q1238" s="8" t="n">
        <f aca="false">MAX(Q1237,B1238)</f>
        <v>4811.1564628872</v>
      </c>
      <c r="R1238" s="9" t="n">
        <f aca="false">B1238/Q1238-1</f>
        <v>-0.621853507084609</v>
      </c>
      <c r="S1238" s="9" t="n">
        <f aca="false">B1238/INDEX($B:$B,$E1238)-1</f>
        <v>0.0107857889804597</v>
      </c>
      <c r="T1238" s="0" t="n">
        <f aca="false">IF(AND($A1238&gt;=CrashTest!$B$3,$A1238&lt;=CrashTest!$C$3),1,IF(AND($A1238&gt;=CrashTest!$B$4,$A1238&lt;=CrashTest!$C$4),2,IF(AND($A1238&gt;=CrashTest!$B$5,$A1238&lt;=CrashTest!$C$5),3,IF(AND($A1238&gt;=CrashTest!$B$6,$A1238&lt;=CrashTest!$C$6),4,IF(AND($A1238&gt;=CrashTest!$B$7,$A1238&lt;=CrashTest!$C$7),5,0)))))</f>
        <v>0</v>
      </c>
      <c r="U1238" s="8" t="str">
        <f aca="false">IF(T1238=0,"",IF(T1237=T1238,MAX(U1237,B1238),B1238))</f>
        <v/>
      </c>
      <c r="V1238" s="9" t="str">
        <f aca="false">IF(T1238=0,"",B1238/U1238-1)</f>
        <v/>
      </c>
      <c r="W1238" s="8" t="str">
        <f aca="false">IF(T1238=0,"",IF(T1237=T1238,MAX(W1237,F1238),F1238))</f>
        <v/>
      </c>
      <c r="X1238" s="9" t="str">
        <f aca="false">IF(T1238=0,"",F1238/W1238-1)</f>
        <v/>
      </c>
    </row>
    <row r="1239" customFormat="false" ht="15" hidden="false" customHeight="false" outlineLevel="0" collapsed="false">
      <c r="A1239" s="5" t="n">
        <v>45067</v>
      </c>
      <c r="B1239" s="6" t="n">
        <v>1806.48285184103</v>
      </c>
      <c r="C1239" s="7" t="n">
        <v>15.26035736</v>
      </c>
      <c r="D1239" s="0" t="n">
        <f aca="false">INT((ROW()-3)/30)</f>
        <v>41</v>
      </c>
      <c r="E1239" s="0" t="n">
        <f aca="false">2+30*D1239</f>
        <v>1232</v>
      </c>
      <c r="F1239" s="8" t="n">
        <f aca="false">INDEX($F:$F,$E1239)*(2*B1239/INDEX($B:$B,$E1239)-C1239/INDEX($C:$C,$E1239))</f>
        <v>233.066484918352</v>
      </c>
      <c r="G1239" s="9" t="n">
        <f aca="false">B1239/B1238-1</f>
        <v>-0.00705707503512831</v>
      </c>
      <c r="H1239" s="9" t="n">
        <f aca="false">F1239/F1238-1</f>
        <v>0.000369204134456513</v>
      </c>
      <c r="I1239" s="9" t="n">
        <f aca="false">LN(B1239/B1238)</f>
        <v>-0.00708209396561785</v>
      </c>
      <c r="J1239" s="9" t="n">
        <f aca="false">LN(F1239/F1238)</f>
        <v>0.000369135995381033</v>
      </c>
      <c r="K1239" s="9" t="n">
        <f aca="false">F1239/F1232-1</f>
        <v>0.00315934560587294</v>
      </c>
      <c r="L1239" s="9" t="n">
        <f aca="false">F1239/F1209-1</f>
        <v>-0.0262002542407795</v>
      </c>
      <c r="M1239" s="9" t="n">
        <f aca="false">B1239/B1232-1</f>
        <v>0.00365259782318317</v>
      </c>
      <c r="N1239" s="9" t="n">
        <f aca="false">B1239/B1209-1</f>
        <v>-0.0233068368204433</v>
      </c>
      <c r="O1239" s="8" t="n">
        <f aca="false">MAX(O1238,F1239)</f>
        <v>246.763720066937</v>
      </c>
      <c r="P1239" s="9" t="n">
        <f aca="false">F1239/O1239-1</f>
        <v>-0.0555074917206997</v>
      </c>
      <c r="Q1239" s="8" t="n">
        <f aca="false">MAX(Q1238,B1239)</f>
        <v>4811.1564628872</v>
      </c>
      <c r="R1239" s="9" t="n">
        <f aca="false">B1239/Q1239-1</f>
        <v>-0.624522115259384</v>
      </c>
      <c r="S1239" s="9" t="n">
        <f aca="false">B1239/INDEX($B:$B,$E1239)-1</f>
        <v>0.00365259782318317</v>
      </c>
      <c r="T1239" s="0" t="n">
        <f aca="false">IF(AND($A1239&gt;=CrashTest!$B$3,$A1239&lt;=CrashTest!$C$3),1,IF(AND($A1239&gt;=CrashTest!$B$4,$A1239&lt;=CrashTest!$C$4),2,IF(AND($A1239&gt;=CrashTest!$B$5,$A1239&lt;=CrashTest!$C$5),3,IF(AND($A1239&gt;=CrashTest!$B$6,$A1239&lt;=CrashTest!$C$6),4,IF(AND($A1239&gt;=CrashTest!$B$7,$A1239&lt;=CrashTest!$C$7),5,0)))))</f>
        <v>0</v>
      </c>
      <c r="U1239" s="8" t="str">
        <f aca="false">IF(T1239=0,"",IF(T1238=T1239,MAX(U1238,B1239),B1239))</f>
        <v/>
      </c>
      <c r="V1239" s="9" t="str">
        <f aca="false">IF(T1239=0,"",B1239/U1239-1)</f>
        <v/>
      </c>
      <c r="W1239" s="8" t="str">
        <f aca="false">IF(T1239=0,"",IF(T1238=T1239,MAX(W1238,F1239),F1239))</f>
        <v/>
      </c>
      <c r="X1239" s="9" t="str">
        <f aca="false">IF(T1239=0,"",F1239/W1239-1)</f>
        <v/>
      </c>
    </row>
    <row r="1240" customFormat="false" ht="15" hidden="false" customHeight="false" outlineLevel="0" collapsed="false">
      <c r="A1240" s="5" t="n">
        <v>45068</v>
      </c>
      <c r="B1240" s="6" t="n">
        <v>1818.20541291642</v>
      </c>
      <c r="C1240" s="7" t="n">
        <v>15.44402756</v>
      </c>
      <c r="D1240" s="0" t="n">
        <f aca="false">INT((ROW()-3)/30)</f>
        <v>41</v>
      </c>
      <c r="E1240" s="0" t="n">
        <f aca="false">2+30*D1240</f>
        <v>1232</v>
      </c>
      <c r="F1240" s="8" t="n">
        <f aca="false">INDEX($F:$F,$E1240)*(2*B1240/INDEX($B:$B,$E1240)-C1240/INDEX($C:$C,$E1240))</f>
        <v>233.284890965231</v>
      </c>
      <c r="G1240" s="9" t="n">
        <f aca="false">B1240/B1239-1</f>
        <v>0.0064891626640371</v>
      </c>
      <c r="H1240" s="9" t="n">
        <f aca="false">F1240/F1239-1</f>
        <v>0.00093709761382188</v>
      </c>
      <c r="I1240" s="9" t="n">
        <f aca="false">LN(B1240/B1239)</f>
        <v>0.00646819869154121</v>
      </c>
      <c r="J1240" s="9" t="n">
        <f aca="false">LN(F1240/F1239)</f>
        <v>0.000936658811965017</v>
      </c>
      <c r="K1240" s="9" t="n">
        <f aca="false">F1240/F1233-1</f>
        <v>-0.000980550198074415</v>
      </c>
      <c r="L1240" s="9" t="n">
        <f aca="false">F1240/F1210-1</f>
        <v>-0.0261409023745208</v>
      </c>
      <c r="M1240" s="9" t="n">
        <f aca="false">B1240/B1233-1</f>
        <v>-0.000607491777430913</v>
      </c>
      <c r="N1240" s="9" t="n">
        <f aca="false">B1240/B1210-1</f>
        <v>-0.0305781287022724</v>
      </c>
      <c r="O1240" s="8" t="n">
        <f aca="false">MAX(O1239,F1240)</f>
        <v>246.763720066937</v>
      </c>
      <c r="P1240" s="9" t="n">
        <f aca="false">F1240/O1240-1</f>
        <v>-0.0546224100449185</v>
      </c>
      <c r="Q1240" s="8" t="n">
        <f aca="false">MAX(Q1239,B1240)</f>
        <v>4811.1564628872</v>
      </c>
      <c r="R1240" s="9" t="n">
        <f aca="false">B1240/Q1240-1</f>
        <v>-0.622085578188554</v>
      </c>
      <c r="S1240" s="9" t="n">
        <f aca="false">B1240/INDEX($B:$B,$E1240)-1</f>
        <v>0.0101654627886412</v>
      </c>
      <c r="T1240" s="0" t="n">
        <f aca="false">IF(AND($A1240&gt;=CrashTest!$B$3,$A1240&lt;=CrashTest!$C$3),1,IF(AND($A1240&gt;=CrashTest!$B$4,$A1240&lt;=CrashTest!$C$4),2,IF(AND($A1240&gt;=CrashTest!$B$5,$A1240&lt;=CrashTest!$C$5),3,IF(AND($A1240&gt;=CrashTest!$B$6,$A1240&lt;=CrashTest!$C$6),4,IF(AND($A1240&gt;=CrashTest!$B$7,$A1240&lt;=CrashTest!$C$7),5,0)))))</f>
        <v>0</v>
      </c>
      <c r="U1240" s="8" t="str">
        <f aca="false">IF(T1240=0,"",IF(T1239=T1240,MAX(U1239,B1240),B1240))</f>
        <v/>
      </c>
      <c r="V1240" s="9" t="str">
        <f aca="false">IF(T1240=0,"",B1240/U1240-1)</f>
        <v/>
      </c>
      <c r="W1240" s="8" t="str">
        <f aca="false">IF(T1240=0,"",IF(T1239=T1240,MAX(W1239,F1240),F1240))</f>
        <v/>
      </c>
      <c r="X1240" s="9" t="str">
        <f aca="false">IF(T1240=0,"",F1240/W1240-1)</f>
        <v/>
      </c>
    </row>
    <row r="1241" customFormat="false" ht="15" hidden="false" customHeight="false" outlineLevel="0" collapsed="false">
      <c r="A1241" s="5" t="n">
        <v>45069</v>
      </c>
      <c r="B1241" s="6" t="n">
        <v>1854.56284511981</v>
      </c>
      <c r="C1241" s="7" t="n">
        <v>15.986485</v>
      </c>
      <c r="D1241" s="0" t="n">
        <f aca="false">INT((ROW()-3)/30)</f>
        <v>41</v>
      </c>
      <c r="E1241" s="0" t="n">
        <f aca="false">2+30*D1241</f>
        <v>1232</v>
      </c>
      <c r="F1241" s="8" t="n">
        <f aca="false">INDEX($F:$F,$E1241)*(2*B1241/INDEX($B:$B,$E1241)-C1241/INDEX($C:$C,$E1241))</f>
        <v>234.37801316402</v>
      </c>
      <c r="G1241" s="9" t="n">
        <f aca="false">B1241/B1240-1</f>
        <v>0.0199963282174329</v>
      </c>
      <c r="H1241" s="9" t="n">
        <f aca="false">F1241/F1240-1</f>
        <v>0.00468578223933047</v>
      </c>
      <c r="I1241" s="9" t="n">
        <f aca="false">LN(B1241/B1240)</f>
        <v>0.01979902750287</v>
      </c>
      <c r="J1241" s="9" t="n">
        <f aca="false">LN(F1241/F1240)</f>
        <v>0.00467483813620617</v>
      </c>
      <c r="K1241" s="9" t="n">
        <f aca="false">F1241/F1234-1</f>
        <v>0.00584057295316187</v>
      </c>
      <c r="L1241" s="9" t="n">
        <f aca="false">F1241/F1211-1</f>
        <v>-0.0193325130657553</v>
      </c>
      <c r="M1241" s="9" t="n">
        <f aca="false">B1241/B1234-1</f>
        <v>0.0165962206836479</v>
      </c>
      <c r="N1241" s="9" t="n">
        <f aca="false">B1241/B1211-1</f>
        <v>-0.00443117192679865</v>
      </c>
      <c r="O1241" s="8" t="n">
        <f aca="false">MAX(O1240,F1241)</f>
        <v>246.763720066937</v>
      </c>
      <c r="P1241" s="9" t="n">
        <f aca="false">F1241/O1241-1</f>
        <v>-0.050192576524446</v>
      </c>
      <c r="Q1241" s="8" t="n">
        <f aca="false">MAX(Q1240,B1241)</f>
        <v>4811.1564628872</v>
      </c>
      <c r="R1241" s="9" t="n">
        <f aca="false">B1241/Q1241-1</f>
        <v>-0.614528677371911</v>
      </c>
      <c r="S1241" s="9" t="n">
        <f aca="false">B1241/INDEX($B:$B,$E1241)-1</f>
        <v>0.0303650629364778</v>
      </c>
      <c r="T1241" s="0" t="n">
        <f aca="false">IF(AND($A1241&gt;=CrashTest!$B$3,$A1241&lt;=CrashTest!$C$3),1,IF(AND($A1241&gt;=CrashTest!$B$4,$A1241&lt;=CrashTest!$C$4),2,IF(AND($A1241&gt;=CrashTest!$B$5,$A1241&lt;=CrashTest!$C$5),3,IF(AND($A1241&gt;=CrashTest!$B$6,$A1241&lt;=CrashTest!$C$6),4,IF(AND($A1241&gt;=CrashTest!$B$7,$A1241&lt;=CrashTest!$C$7),5,0)))))</f>
        <v>0</v>
      </c>
      <c r="U1241" s="8" t="str">
        <f aca="false">IF(T1241=0,"",IF(T1240=T1241,MAX(U1240,B1241),B1241))</f>
        <v/>
      </c>
      <c r="V1241" s="9" t="str">
        <f aca="false">IF(T1241=0,"",B1241/U1241-1)</f>
        <v/>
      </c>
      <c r="W1241" s="8" t="str">
        <f aca="false">IF(T1241=0,"",IF(T1240=T1241,MAX(W1240,F1241),F1241))</f>
        <v/>
      </c>
      <c r="X1241" s="9" t="str">
        <f aca="false">IF(T1241=0,"",F1241/W1241-1)</f>
        <v/>
      </c>
    </row>
    <row r="1242" customFormat="false" ht="15" hidden="false" customHeight="false" outlineLevel="0" collapsed="false">
      <c r="A1242" s="5" t="n">
        <v>45070</v>
      </c>
      <c r="B1242" s="6" t="n">
        <v>1801.14089976622</v>
      </c>
      <c r="C1242" s="7" t="n">
        <v>15.17251576</v>
      </c>
      <c r="D1242" s="0" t="n">
        <f aca="false">INT((ROW()-3)/30)</f>
        <v>41</v>
      </c>
      <c r="E1242" s="0" t="n">
        <f aca="false">2+30*D1242</f>
        <v>1232</v>
      </c>
      <c r="F1242" s="8" t="n">
        <f aca="false">INDEX($F:$F,$E1242)*(2*B1242/INDEX($B:$B,$E1242)-C1242/INDEX($C:$C,$E1242))</f>
        <v>233.030300481947</v>
      </c>
      <c r="G1242" s="9" t="n">
        <f aca="false">B1242/B1241-1</f>
        <v>-0.028805680807295</v>
      </c>
      <c r="H1242" s="9" t="n">
        <f aca="false">F1242/F1241-1</f>
        <v>-0.00575016685174312</v>
      </c>
      <c r="I1242" s="9" t="n">
        <f aca="false">LN(B1242/B1241)</f>
        <v>-0.0292287079601706</v>
      </c>
      <c r="J1242" s="9" t="n">
        <f aca="false">LN(F1242/F1241)</f>
        <v>-0.00576676271104021</v>
      </c>
      <c r="K1242" s="9" t="n">
        <f aca="false">F1242/F1235-1</f>
        <v>7.55902511693218E-005</v>
      </c>
      <c r="L1242" s="9" t="n">
        <f aca="false">F1242/F1212-1</f>
        <v>-0.0225779736451786</v>
      </c>
      <c r="M1242" s="9" t="n">
        <f aca="false">B1242/B1235-1</f>
        <v>-0.01155131418709</v>
      </c>
      <c r="N1242" s="9" t="n">
        <f aca="false">B1242/B1212-1</f>
        <v>-0.0226423311252699</v>
      </c>
      <c r="O1242" s="8" t="n">
        <f aca="false">MAX(O1241,F1242)</f>
        <v>246.763720066937</v>
      </c>
      <c r="P1242" s="9" t="n">
        <f aca="false">F1242/O1242-1</f>
        <v>-0.0556541276864546</v>
      </c>
      <c r="Q1242" s="8" t="n">
        <f aca="false">MAX(Q1241,B1242)</f>
        <v>4811.1564628872</v>
      </c>
      <c r="R1242" s="9" t="n">
        <f aca="false">B1242/Q1242-1</f>
        <v>-0.625632441251901</v>
      </c>
      <c r="S1242" s="9" t="n">
        <f aca="false">B1242/INDEX($B:$B,$E1242)-1</f>
        <v>0.000684695818541359</v>
      </c>
      <c r="T1242" s="0" t="n">
        <f aca="false">IF(AND($A1242&gt;=CrashTest!$B$3,$A1242&lt;=CrashTest!$C$3),1,IF(AND($A1242&gt;=CrashTest!$B$4,$A1242&lt;=CrashTest!$C$4),2,IF(AND($A1242&gt;=CrashTest!$B$5,$A1242&lt;=CrashTest!$C$5),3,IF(AND($A1242&gt;=CrashTest!$B$6,$A1242&lt;=CrashTest!$C$6),4,IF(AND($A1242&gt;=CrashTest!$B$7,$A1242&lt;=CrashTest!$C$7),5,0)))))</f>
        <v>0</v>
      </c>
      <c r="U1242" s="8" t="str">
        <f aca="false">IF(T1242=0,"",IF(T1241=T1242,MAX(U1241,B1242),B1242))</f>
        <v/>
      </c>
      <c r="V1242" s="9" t="str">
        <f aca="false">IF(T1242=0,"",B1242/U1242-1)</f>
        <v/>
      </c>
      <c r="W1242" s="8" t="str">
        <f aca="false">IF(T1242=0,"",IF(T1241=T1242,MAX(W1241,F1242),F1242))</f>
        <v/>
      </c>
      <c r="X1242" s="9" t="str">
        <f aca="false">IF(T1242=0,"",F1242/W1242-1)</f>
        <v/>
      </c>
    </row>
    <row r="1243" customFormat="false" ht="15" hidden="false" customHeight="false" outlineLevel="0" collapsed="false">
      <c r="A1243" s="5" t="n">
        <v>45071</v>
      </c>
      <c r="B1243" s="6" t="n">
        <v>1806.9382106955</v>
      </c>
      <c r="C1243" s="7" t="n">
        <v>15.26219007</v>
      </c>
      <c r="D1243" s="0" t="n">
        <f aca="false">INT((ROW()-3)/30)</f>
        <v>41</v>
      </c>
      <c r="E1243" s="0" t="n">
        <f aca="false">2+30*D1243</f>
        <v>1232</v>
      </c>
      <c r="F1243" s="8" t="n">
        <f aca="false">INDEX($F:$F,$E1243)*(2*B1243/INDEX($B:$B,$E1243)-C1243/INDEX($C:$C,$E1243))</f>
        <v>233.156022589157</v>
      </c>
      <c r="G1243" s="9" t="n">
        <f aca="false">B1243/B1242-1</f>
        <v>0.00321868818260285</v>
      </c>
      <c r="H1243" s="9" t="n">
        <f aca="false">F1243/F1242-1</f>
        <v>0.000539509698738616</v>
      </c>
      <c r="I1243" s="9" t="n">
        <f aca="false">LN(B1243/B1242)</f>
        <v>0.00321351929418461</v>
      </c>
      <c r="J1243" s="9" t="n">
        <f aca="false">LN(F1243/F1242)</f>
        <v>0.000539364215705086</v>
      </c>
      <c r="K1243" s="9" t="n">
        <f aca="false">F1243/F1236-1</f>
        <v>-0.000607961500113552</v>
      </c>
      <c r="L1243" s="9" t="n">
        <f aca="false">F1243/F1213-1</f>
        <v>-0.0246289313735286</v>
      </c>
      <c r="M1243" s="9" t="n">
        <f aca="false">B1243/B1236-1</f>
        <v>0.00173675767587089</v>
      </c>
      <c r="N1243" s="9" t="n">
        <f aca="false">B1243/B1213-1</f>
        <v>-0.0327171387146353</v>
      </c>
      <c r="O1243" s="8" t="n">
        <f aca="false">MAX(O1242,F1243)</f>
        <v>246.763720066937</v>
      </c>
      <c r="P1243" s="9" t="n">
        <f aca="false">F1243/O1243-1</f>
        <v>-0.0551446439293776</v>
      </c>
      <c r="Q1243" s="8" t="n">
        <f aca="false">MAX(Q1242,B1243)</f>
        <v>4811.1564628872</v>
      </c>
      <c r="R1243" s="9" t="n">
        <f aca="false">B1243/Q1243-1</f>
        <v>-0.624427468814609</v>
      </c>
      <c r="S1243" s="9" t="n">
        <f aca="false">B1243/INDEX($B:$B,$E1243)-1</f>
        <v>0.00390558782348394</v>
      </c>
      <c r="T1243" s="0" t="n">
        <f aca="false">IF(AND($A1243&gt;=CrashTest!$B$3,$A1243&lt;=CrashTest!$C$3),1,IF(AND($A1243&gt;=CrashTest!$B$4,$A1243&lt;=CrashTest!$C$4),2,IF(AND($A1243&gt;=CrashTest!$B$5,$A1243&lt;=CrashTest!$C$5),3,IF(AND($A1243&gt;=CrashTest!$B$6,$A1243&lt;=CrashTest!$C$6),4,IF(AND($A1243&gt;=CrashTest!$B$7,$A1243&lt;=CrashTest!$C$7),5,0)))))</f>
        <v>0</v>
      </c>
      <c r="U1243" s="8" t="str">
        <f aca="false">IF(T1243=0,"",IF(T1242=T1243,MAX(U1242,B1243),B1243))</f>
        <v/>
      </c>
      <c r="V1243" s="9" t="str">
        <f aca="false">IF(T1243=0,"",B1243/U1243-1)</f>
        <v/>
      </c>
      <c r="W1243" s="8" t="str">
        <f aca="false">IF(T1243=0,"",IF(T1242=T1243,MAX(W1242,F1243),F1243))</f>
        <v/>
      </c>
      <c r="X1243" s="9" t="str">
        <f aca="false">IF(T1243=0,"",F1243/W1243-1)</f>
        <v/>
      </c>
    </row>
    <row r="1244" customFormat="false" ht="15" hidden="false" customHeight="false" outlineLevel="0" collapsed="false">
      <c r="A1244" s="5" t="n">
        <v>45072</v>
      </c>
      <c r="B1244" s="6" t="n">
        <v>1829.23536440678</v>
      </c>
      <c r="C1244" s="7" t="n">
        <v>15.58988945</v>
      </c>
      <c r="D1244" s="0" t="n">
        <f aca="false">INT((ROW()-3)/30)</f>
        <v>41</v>
      </c>
      <c r="E1244" s="0" t="n">
        <f aca="false">2+30*D1244</f>
        <v>1232</v>
      </c>
      <c r="F1244" s="8" t="n">
        <f aca="false">INDEX($F:$F,$E1244)*(2*B1244/INDEX($B:$B,$E1244)-C1244/INDEX($C:$C,$E1244))</f>
        <v>233.902494603748</v>
      </c>
      <c r="G1244" s="9" t="n">
        <f aca="false">B1244/B1243-1</f>
        <v>0.0123397433178956</v>
      </c>
      <c r="H1244" s="9" t="n">
        <f aca="false">F1244/F1243-1</f>
        <v>0.00320159868186609</v>
      </c>
      <c r="I1244" s="9" t="n">
        <f aca="false">LN(B1244/B1243)</f>
        <v>0.0122642292666927</v>
      </c>
      <c r="J1244" s="9" t="n">
        <f aca="false">LN(F1244/F1243)</f>
        <v>0.00319648447765185</v>
      </c>
      <c r="K1244" s="9" t="n">
        <f aca="false">F1244/F1237-1</f>
        <v>0.00394782814137296</v>
      </c>
      <c r="L1244" s="9" t="n">
        <f aca="false">F1244/F1214-1</f>
        <v>-0.0245600354152655</v>
      </c>
      <c r="M1244" s="9" t="n">
        <f aca="false">B1244/B1237-1</f>
        <v>0.00886466288414312</v>
      </c>
      <c r="N1244" s="9" t="n">
        <f aca="false">B1244/B1214-1</f>
        <v>-0.0201734030629612</v>
      </c>
      <c r="O1244" s="8" t="n">
        <f aca="false">MAX(O1243,F1244)</f>
        <v>246.763720066937</v>
      </c>
      <c r="P1244" s="9" t="n">
        <f aca="false">F1244/O1244-1</f>
        <v>-0.0521195962668278</v>
      </c>
      <c r="Q1244" s="8" t="n">
        <f aca="false">MAX(Q1243,B1244)</f>
        <v>4811.1564628872</v>
      </c>
      <c r="R1244" s="9" t="n">
        <f aca="false">B1244/Q1244-1</f>
        <v>-0.619793000182529</v>
      </c>
      <c r="S1244" s="9" t="n">
        <f aca="false">B1244/INDEX($B:$B,$E1244)-1</f>
        <v>0.0162935250926268</v>
      </c>
      <c r="T1244" s="0" t="n">
        <f aca="false">IF(AND($A1244&gt;=CrashTest!$B$3,$A1244&lt;=CrashTest!$C$3),1,IF(AND($A1244&gt;=CrashTest!$B$4,$A1244&lt;=CrashTest!$C$4),2,IF(AND($A1244&gt;=CrashTest!$B$5,$A1244&lt;=CrashTest!$C$5),3,IF(AND($A1244&gt;=CrashTest!$B$6,$A1244&lt;=CrashTest!$C$6),4,IF(AND($A1244&gt;=CrashTest!$B$7,$A1244&lt;=CrashTest!$C$7),5,0)))))</f>
        <v>0</v>
      </c>
      <c r="U1244" s="8" t="str">
        <f aca="false">IF(T1244=0,"",IF(T1243=T1244,MAX(U1243,B1244),B1244))</f>
        <v/>
      </c>
      <c r="V1244" s="9" t="str">
        <f aca="false">IF(T1244=0,"",B1244/U1244-1)</f>
        <v/>
      </c>
      <c r="W1244" s="8" t="str">
        <f aca="false">IF(T1244=0,"",IF(T1243=T1244,MAX(W1243,F1244),F1244))</f>
        <v/>
      </c>
      <c r="X1244" s="9" t="str">
        <f aca="false">IF(T1244=0,"",F1244/W1244-1)</f>
        <v/>
      </c>
    </row>
    <row r="1245" customFormat="false" ht="15" hidden="false" customHeight="false" outlineLevel="0" collapsed="false">
      <c r="A1245" s="5" t="n">
        <v>45073</v>
      </c>
      <c r="B1245" s="6" t="n">
        <v>1830.77384950321</v>
      </c>
      <c r="C1245" s="7" t="n">
        <v>15.61735496</v>
      </c>
      <c r="D1245" s="0" t="n">
        <f aca="false">INT((ROW()-3)/30)</f>
        <v>41</v>
      </c>
      <c r="E1245" s="0" t="n">
        <f aca="false">2+30*D1245</f>
        <v>1232</v>
      </c>
      <c r="F1245" s="8" t="n">
        <f aca="false">INDEX($F:$F,$E1245)*(2*B1245/INDEX($B:$B,$E1245)-C1245/INDEX($C:$C,$E1245))</f>
        <v>233.879786060566</v>
      </c>
      <c r="G1245" s="9" t="n">
        <f aca="false">B1245/B1244-1</f>
        <v>0.00084105365901288</v>
      </c>
      <c r="H1245" s="9" t="n">
        <f aca="false">F1245/F1244-1</f>
        <v>-9.70855108676227E-005</v>
      </c>
      <c r="I1245" s="9" t="n">
        <f aca="false">LN(B1245/B1244)</f>
        <v>0.000840700171571596</v>
      </c>
      <c r="J1245" s="9" t="n">
        <f aca="false">LN(F1245/F1244)</f>
        <v>-9.70902239708848E-005</v>
      </c>
      <c r="K1245" s="9" t="n">
        <f aca="false">F1245/F1238-1</f>
        <v>0.00386005961564151</v>
      </c>
      <c r="L1245" s="9" t="n">
        <f aca="false">F1245/F1215-1</f>
        <v>-0.0265012239816146</v>
      </c>
      <c r="M1245" s="9" t="n">
        <f aca="false">B1245/B1238-1</f>
        <v>0.0062946012591798</v>
      </c>
      <c r="N1245" s="9" t="n">
        <f aca="false">B1245/B1215-1</f>
        <v>-0.0411610290192921</v>
      </c>
      <c r="O1245" s="8" t="n">
        <f aca="false">MAX(O1244,F1245)</f>
        <v>246.763720066937</v>
      </c>
      <c r="P1245" s="9" t="n">
        <f aca="false">F1245/O1245-1</f>
        <v>-0.0522116217200657</v>
      </c>
      <c r="Q1245" s="8" t="n">
        <f aca="false">MAX(Q1244,B1245)</f>
        <v>4811.1564628872</v>
      </c>
      <c r="R1245" s="9" t="n">
        <f aca="false">B1245/Q1245-1</f>
        <v>-0.61947322569415</v>
      </c>
      <c r="S1245" s="9" t="n">
        <f aca="false">B1245/INDEX($B:$B,$E1245)-1</f>
        <v>0.0171482824805369</v>
      </c>
      <c r="T1245" s="0" t="n">
        <f aca="false">IF(AND($A1245&gt;=CrashTest!$B$3,$A1245&lt;=CrashTest!$C$3),1,IF(AND($A1245&gt;=CrashTest!$B$4,$A1245&lt;=CrashTest!$C$4),2,IF(AND($A1245&gt;=CrashTest!$B$5,$A1245&lt;=CrashTest!$C$5),3,IF(AND($A1245&gt;=CrashTest!$B$6,$A1245&lt;=CrashTest!$C$6),4,IF(AND($A1245&gt;=CrashTest!$B$7,$A1245&lt;=CrashTest!$C$7),5,0)))))</f>
        <v>0</v>
      </c>
      <c r="U1245" s="8" t="str">
        <f aca="false">IF(T1245=0,"",IF(T1244=T1245,MAX(U1244,B1245),B1245))</f>
        <v/>
      </c>
      <c r="V1245" s="9" t="str">
        <f aca="false">IF(T1245=0,"",B1245/U1245-1)</f>
        <v/>
      </c>
      <c r="W1245" s="8" t="str">
        <f aca="false">IF(T1245=0,"",IF(T1244=T1245,MAX(W1244,F1245),F1245))</f>
        <v/>
      </c>
      <c r="X1245" s="9" t="str">
        <f aca="false">IF(T1245=0,"",F1245/W1245-1)</f>
        <v/>
      </c>
    </row>
    <row r="1246" customFormat="false" ht="15" hidden="false" customHeight="false" outlineLevel="0" collapsed="false">
      <c r="A1246" s="5" t="n">
        <v>45074</v>
      </c>
      <c r="B1246" s="6" t="n">
        <v>1911.28677440093</v>
      </c>
      <c r="C1246" s="7" t="n">
        <v>16.7655112</v>
      </c>
      <c r="D1246" s="0" t="n">
        <f aca="false">INT((ROW()-3)/30)</f>
        <v>41</v>
      </c>
      <c r="E1246" s="0" t="n">
        <f aca="false">2+30*D1246</f>
        <v>1232</v>
      </c>
      <c r="F1246" s="8" t="n">
        <f aca="false">INDEX($F:$F,$E1246)*(2*B1246/INDEX($B:$B,$E1246)-C1246/INDEX($C:$C,$E1246))</f>
        <v>237.112365551015</v>
      </c>
      <c r="G1246" s="9" t="n">
        <f aca="false">B1246/B1245-1</f>
        <v>0.0439775371051796</v>
      </c>
      <c r="H1246" s="9" t="n">
        <f aca="false">F1246/F1245-1</f>
        <v>0.0138215428742203</v>
      </c>
      <c r="I1246" s="9" t="n">
        <f aca="false">LN(B1246/B1245)</f>
        <v>0.0430379730461924</v>
      </c>
      <c r="J1246" s="9" t="n">
        <f aca="false">LN(F1246/F1245)</f>
        <v>0.0137268964596773</v>
      </c>
      <c r="K1246" s="9" t="n">
        <f aca="false">F1246/F1239-1</f>
        <v>0.0173593411943396</v>
      </c>
      <c r="L1246" s="9" t="n">
        <f aca="false">F1246/F1216-1</f>
        <v>-0.0103809363185099</v>
      </c>
      <c r="M1246" s="9" t="n">
        <f aca="false">B1246/B1239-1</f>
        <v>0.0580154538710909</v>
      </c>
      <c r="N1246" s="9" t="n">
        <f aca="false">B1246/B1216-1</f>
        <v>0.00916161550889094</v>
      </c>
      <c r="O1246" s="8" t="n">
        <f aca="false">MAX(O1245,F1246)</f>
        <v>246.763720066937</v>
      </c>
      <c r="P1246" s="9" t="n">
        <f aca="false">F1246/O1246-1</f>
        <v>-0.0391117240139817</v>
      </c>
      <c r="Q1246" s="8" t="n">
        <f aca="false">MAX(Q1245,B1246)</f>
        <v>4811.1564628872</v>
      </c>
      <c r="R1246" s="9" t="n">
        <f aca="false">B1246/Q1246-1</f>
        <v>-0.6027385953576</v>
      </c>
      <c r="S1246" s="9" t="n">
        <f aca="false">B1246/INDEX($B:$B,$E1246)-1</f>
        <v>0.0618799588147945</v>
      </c>
      <c r="T1246" s="0" t="n">
        <f aca="false">IF(AND($A1246&gt;=CrashTest!$B$3,$A1246&lt;=CrashTest!$C$3),1,IF(AND($A1246&gt;=CrashTest!$B$4,$A1246&lt;=CrashTest!$C$4),2,IF(AND($A1246&gt;=CrashTest!$B$5,$A1246&lt;=CrashTest!$C$5),3,IF(AND($A1246&gt;=CrashTest!$B$6,$A1246&lt;=CrashTest!$C$6),4,IF(AND($A1246&gt;=CrashTest!$B$7,$A1246&lt;=CrashTest!$C$7),5,0)))))</f>
        <v>0</v>
      </c>
      <c r="U1246" s="8" t="str">
        <f aca="false">IF(T1246=0,"",IF(T1245=T1246,MAX(U1245,B1246),B1246))</f>
        <v/>
      </c>
      <c r="V1246" s="9" t="str">
        <f aca="false">IF(T1246=0,"",B1246/U1246-1)</f>
        <v/>
      </c>
      <c r="W1246" s="8" t="str">
        <f aca="false">IF(T1246=0,"",IF(T1245=T1246,MAX(W1245,F1246),F1246))</f>
        <v/>
      </c>
      <c r="X1246" s="9" t="str">
        <f aca="false">IF(T1246=0,"",F1246/W1246-1)</f>
        <v/>
      </c>
    </row>
    <row r="1247" customFormat="false" ht="15" hidden="false" customHeight="false" outlineLevel="0" collapsed="false">
      <c r="A1247" s="5" t="n">
        <v>45075</v>
      </c>
      <c r="B1247" s="6" t="n">
        <v>1894.85833810637</v>
      </c>
      <c r="C1247" s="7" t="n">
        <v>16.51052431</v>
      </c>
      <c r="D1247" s="0" t="n">
        <f aca="false">INT((ROW()-3)/30)</f>
        <v>41</v>
      </c>
      <c r="E1247" s="0" t="n">
        <f aca="false">2+30*D1247</f>
        <v>1232</v>
      </c>
      <c r="F1247" s="8" t="n">
        <f aca="false">INDEX($F:$F,$E1247)*(2*B1247/INDEX($B:$B,$E1247)-C1247/INDEX($C:$C,$E1247))</f>
        <v>236.769357087366</v>
      </c>
      <c r="G1247" s="9" t="n">
        <f aca="false">B1247/B1246-1</f>
        <v>-0.00859548473551763</v>
      </c>
      <c r="H1247" s="9" t="n">
        <f aca="false">F1247/F1246-1</f>
        <v>-0.00144660723557211</v>
      </c>
      <c r="I1247" s="9" t="n">
        <f aca="false">LN(B1247/B1246)</f>
        <v>-0.00863263897343218</v>
      </c>
      <c r="J1247" s="9" t="n">
        <f aca="false">LN(F1247/F1246)</f>
        <v>-0.00144765458200692</v>
      </c>
      <c r="K1247" s="9" t="n">
        <f aca="false">F1247/F1240-1</f>
        <v>0.0149365272123596</v>
      </c>
      <c r="L1247" s="9" t="n">
        <f aca="false">F1247/F1217-1</f>
        <v>-0.00745300437738916</v>
      </c>
      <c r="M1247" s="9" t="n">
        <f aca="false">B1247/B1240-1</f>
        <v>0.0421585617584308</v>
      </c>
      <c r="N1247" s="9" t="n">
        <f aca="false">B1247/B1217-1</f>
        <v>-0.00576677513441626</v>
      </c>
      <c r="O1247" s="8" t="n">
        <f aca="false">MAX(O1246,F1247)</f>
        <v>246.763720066937</v>
      </c>
      <c r="P1247" s="9" t="n">
        <f aca="false">F1247/O1247-1</f>
        <v>-0.0405017519465994</v>
      </c>
      <c r="Q1247" s="8" t="n">
        <f aca="false">MAX(Q1246,B1247)</f>
        <v>4811.1564628872</v>
      </c>
      <c r="R1247" s="9" t="n">
        <f aca="false">B1247/Q1247-1</f>
        <v>-0.606153249697214</v>
      </c>
      <c r="S1247" s="9" t="n">
        <f aca="false">B1247/INDEX($B:$B,$E1247)-1</f>
        <v>0.0527525858378497</v>
      </c>
      <c r="T1247" s="0" t="n">
        <f aca="false">IF(AND($A1247&gt;=CrashTest!$B$3,$A1247&lt;=CrashTest!$C$3),1,IF(AND($A1247&gt;=CrashTest!$B$4,$A1247&lt;=CrashTest!$C$4),2,IF(AND($A1247&gt;=CrashTest!$B$5,$A1247&lt;=CrashTest!$C$5),3,IF(AND($A1247&gt;=CrashTest!$B$6,$A1247&lt;=CrashTest!$C$6),4,IF(AND($A1247&gt;=CrashTest!$B$7,$A1247&lt;=CrashTest!$C$7),5,0)))))</f>
        <v>0</v>
      </c>
      <c r="U1247" s="8" t="str">
        <f aca="false">IF(T1247=0,"",IF(T1246=T1247,MAX(U1246,B1247),B1247))</f>
        <v/>
      </c>
      <c r="V1247" s="9" t="str">
        <f aca="false">IF(T1247=0,"",B1247/U1247-1)</f>
        <v/>
      </c>
      <c r="W1247" s="8" t="str">
        <f aca="false">IF(T1247=0,"",IF(T1246=T1247,MAX(W1246,F1247),F1247))</f>
        <v/>
      </c>
      <c r="X1247" s="9" t="str">
        <f aca="false">IF(T1247=0,"",F1247/W1247-1)</f>
        <v/>
      </c>
    </row>
    <row r="1248" customFormat="false" ht="15" hidden="false" customHeight="false" outlineLevel="0" collapsed="false">
      <c r="A1248" s="5" t="n">
        <v>45076</v>
      </c>
      <c r="B1248" s="6" t="n">
        <v>1900.83276183519</v>
      </c>
      <c r="C1248" s="7" t="n">
        <v>16.60955309</v>
      </c>
      <c r="D1248" s="0" t="n">
        <f aca="false">INT((ROW()-3)/30)</f>
        <v>41</v>
      </c>
      <c r="E1248" s="0" t="n">
        <f aca="false">2+30*D1248</f>
        <v>1232</v>
      </c>
      <c r="F1248" s="8" t="n">
        <f aca="false">INDEX($F:$F,$E1248)*(2*B1248/INDEX($B:$B,$E1248)-C1248/INDEX($C:$C,$E1248))</f>
        <v>236.797794409237</v>
      </c>
      <c r="G1248" s="9" t="n">
        <f aca="false">B1248/B1247-1</f>
        <v>0.00315296590181546</v>
      </c>
      <c r="H1248" s="9" t="n">
        <f aca="false">F1248/F1247-1</f>
        <v>0.000120105583852448</v>
      </c>
      <c r="I1248" s="9" t="n">
        <f aca="false">LN(B1248/B1247)</f>
        <v>0.00314800572826366</v>
      </c>
      <c r="J1248" s="9" t="n">
        <f aca="false">LN(F1248/F1247)</f>
        <v>0.000120098371754281</v>
      </c>
      <c r="K1248" s="9" t="n">
        <f aca="false">F1248/F1241-1</f>
        <v>0.0103242672490933</v>
      </c>
      <c r="L1248" s="9" t="n">
        <f aca="false">F1248/F1218-1</f>
        <v>-0.0191543452855149</v>
      </c>
      <c r="M1248" s="9" t="n">
        <f aca="false">B1248/B1241-1</f>
        <v>0.0249492309398611</v>
      </c>
      <c r="N1248" s="9" t="n">
        <f aca="false">B1248/B1218-1</f>
        <v>0.00810393395566722</v>
      </c>
      <c r="O1248" s="8" t="n">
        <f aca="false">MAX(O1247,F1248)</f>
        <v>246.763720066937</v>
      </c>
      <c r="P1248" s="9" t="n">
        <f aca="false">F1248/O1248-1</f>
        <v>-0.0403865108493117</v>
      </c>
      <c r="Q1248" s="8" t="n">
        <f aca="false">MAX(Q1247,B1248)</f>
        <v>4811.1564628872</v>
      </c>
      <c r="R1248" s="9" t="n">
        <f aca="false">B1248/Q1248-1</f>
        <v>-0.604911464322969</v>
      </c>
      <c r="S1248" s="9" t="n">
        <f aca="false">B1248/INDEX($B:$B,$E1248)-1</f>
        <v>0.0560718788440446</v>
      </c>
      <c r="T1248" s="0" t="n">
        <f aca="false">IF(AND($A1248&gt;=CrashTest!$B$3,$A1248&lt;=CrashTest!$C$3),1,IF(AND($A1248&gt;=CrashTest!$B$4,$A1248&lt;=CrashTest!$C$4),2,IF(AND($A1248&gt;=CrashTest!$B$5,$A1248&lt;=CrashTest!$C$5),3,IF(AND($A1248&gt;=CrashTest!$B$6,$A1248&lt;=CrashTest!$C$6),4,IF(AND($A1248&gt;=CrashTest!$B$7,$A1248&lt;=CrashTest!$C$7),5,0)))))</f>
        <v>0</v>
      </c>
      <c r="U1248" s="8" t="str">
        <f aca="false">IF(T1248=0,"",IF(T1247=T1248,MAX(U1247,B1248),B1248))</f>
        <v/>
      </c>
      <c r="V1248" s="9" t="str">
        <f aca="false">IF(T1248=0,"",B1248/U1248-1)</f>
        <v/>
      </c>
      <c r="W1248" s="8" t="str">
        <f aca="false">IF(T1248=0,"",IF(T1247=T1248,MAX(W1247,F1248),F1248))</f>
        <v/>
      </c>
      <c r="X1248" s="9" t="str">
        <f aca="false">IF(T1248=0,"",F1248/W1248-1)</f>
        <v/>
      </c>
    </row>
    <row r="1249" customFormat="false" ht="15" hidden="false" customHeight="false" outlineLevel="0" collapsed="false">
      <c r="A1249" s="5" t="n">
        <v>45077</v>
      </c>
      <c r="B1249" s="6" t="n">
        <v>1872.94246113384</v>
      </c>
      <c r="C1249" s="7" t="n">
        <v>16.21053608</v>
      </c>
      <c r="D1249" s="0" t="n">
        <f aca="false">INT((ROW()-3)/30)</f>
        <v>41</v>
      </c>
      <c r="E1249" s="0" t="n">
        <f aca="false">2+30*D1249</f>
        <v>1232</v>
      </c>
      <c r="F1249" s="8" t="n">
        <f aca="false">INDEX($F:$F,$E1249)*(2*B1249/INDEX($B:$B,$E1249)-C1249/INDEX($C:$C,$E1249))</f>
        <v>235.697675995922</v>
      </c>
      <c r="G1249" s="9" t="n">
        <f aca="false">B1249/B1248-1</f>
        <v>-0.0146726746620376</v>
      </c>
      <c r="H1249" s="9" t="n">
        <f aca="false">F1249/F1248-1</f>
        <v>-0.00464581359830518</v>
      </c>
      <c r="I1249" s="9" t="n">
        <f aca="false">LN(B1249/B1248)</f>
        <v>-0.0147813830250038</v>
      </c>
      <c r="J1249" s="9" t="n">
        <f aca="false">LN(F1249/F1248)</f>
        <v>-0.00465663893163359</v>
      </c>
      <c r="K1249" s="9" t="n">
        <f aca="false">F1249/F1242-1</f>
        <v>0.0114464750225971</v>
      </c>
      <c r="L1249" s="9" t="n">
        <f aca="false">F1249/F1219-1</f>
        <v>-0.00468309229590425</v>
      </c>
      <c r="M1249" s="9" t="n">
        <f aca="false">B1249/B1242-1</f>
        <v>0.0398644888786544</v>
      </c>
      <c r="N1249" s="9" t="n">
        <f aca="false">B1249/B1219-1</f>
        <v>0.0224749382997393</v>
      </c>
      <c r="O1249" s="8" t="n">
        <f aca="false">MAX(O1248,F1249)</f>
        <v>246.763720066937</v>
      </c>
      <c r="P1249" s="9" t="n">
        <f aca="false">F1249/O1249-1</f>
        <v>-0.0448446962463249</v>
      </c>
      <c r="Q1249" s="8" t="n">
        <f aca="false">MAX(Q1248,B1249)</f>
        <v>4811.1564628872</v>
      </c>
      <c r="R1249" s="9" t="n">
        <f aca="false">B1249/Q1249-1</f>
        <v>-0.610708469869658</v>
      </c>
      <c r="S1249" s="9" t="n">
        <f aca="false">B1249/INDEX($B:$B,$E1249)-1</f>
        <v>0.0405764797460393</v>
      </c>
      <c r="T1249" s="0" t="n">
        <f aca="false">IF(AND($A1249&gt;=CrashTest!$B$3,$A1249&lt;=CrashTest!$C$3),1,IF(AND($A1249&gt;=CrashTest!$B$4,$A1249&lt;=CrashTest!$C$4),2,IF(AND($A1249&gt;=CrashTest!$B$5,$A1249&lt;=CrashTest!$C$5),3,IF(AND($A1249&gt;=CrashTest!$B$6,$A1249&lt;=CrashTest!$C$6),4,IF(AND($A1249&gt;=CrashTest!$B$7,$A1249&lt;=CrashTest!$C$7),5,0)))))</f>
        <v>0</v>
      </c>
      <c r="U1249" s="8" t="str">
        <f aca="false">IF(T1249=0,"",IF(T1248=T1249,MAX(U1248,B1249),B1249))</f>
        <v/>
      </c>
      <c r="V1249" s="9" t="str">
        <f aca="false">IF(T1249=0,"",B1249/U1249-1)</f>
        <v/>
      </c>
      <c r="W1249" s="8" t="str">
        <f aca="false">IF(T1249=0,"",IF(T1248=T1249,MAX(W1248,F1249),F1249))</f>
        <v/>
      </c>
      <c r="X1249" s="9" t="str">
        <f aca="false">IF(T1249=0,"",F1249/W1249-1)</f>
        <v/>
      </c>
    </row>
    <row r="1250" customFormat="false" ht="15" hidden="false" customHeight="false" outlineLevel="0" collapsed="false">
      <c r="A1250" s="5" t="n">
        <v>45078</v>
      </c>
      <c r="B1250" s="6" t="n">
        <v>1861.87719082408</v>
      </c>
      <c r="C1250" s="7" t="n">
        <v>16.0365027</v>
      </c>
      <c r="D1250" s="0" t="n">
        <f aca="false">INT((ROW()-3)/30)</f>
        <v>41</v>
      </c>
      <c r="E1250" s="0" t="n">
        <f aca="false">2+30*D1250</f>
        <v>1232</v>
      </c>
      <c r="F1250" s="8" t="n">
        <f aca="false">INDEX($F:$F,$E1250)*(2*B1250/INDEX($B:$B,$E1250)-C1250/INDEX($C:$C,$E1250))</f>
        <v>235.501631574084</v>
      </c>
      <c r="G1250" s="9" t="n">
        <f aca="false">B1250/B1249-1</f>
        <v>-0.00590796062312637</v>
      </c>
      <c r="H1250" s="9" t="n">
        <f aca="false">F1250/F1249-1</f>
        <v>-0.000831762218313492</v>
      </c>
      <c r="I1250" s="9" t="n">
        <f aca="false">LN(B1250/B1249)</f>
        <v>-0.00592548166565752</v>
      </c>
      <c r="J1250" s="9" t="n">
        <f aca="false">LN(F1250/F1249)</f>
        <v>-0.000832108324439373</v>
      </c>
      <c r="K1250" s="9" t="n">
        <f aca="false">F1250/F1243-1</f>
        <v>0.0100602547550761</v>
      </c>
      <c r="L1250" s="9" t="n">
        <f aca="false">F1250/F1220-1</f>
        <v>-0.00827542497368594</v>
      </c>
      <c r="M1250" s="9" t="n">
        <f aca="false">B1250/B1243-1</f>
        <v>0.0304044597670186</v>
      </c>
      <c r="N1250" s="9" t="n">
        <f aca="false">B1250/B1220-1</f>
        <v>-0.00557315971294048</v>
      </c>
      <c r="O1250" s="8" t="n">
        <f aca="false">MAX(O1249,F1250)</f>
        <v>246.763720066937</v>
      </c>
      <c r="P1250" s="9" t="n">
        <f aca="false">F1250/O1250-1</f>
        <v>-0.0456391583406091</v>
      </c>
      <c r="Q1250" s="8" t="n">
        <f aca="false">MAX(Q1249,B1250)</f>
        <v>4811.1564628872</v>
      </c>
      <c r="R1250" s="9" t="n">
        <f aca="false">B1250/Q1250-1</f>
        <v>-0.613008388900585</v>
      </c>
      <c r="S1250" s="9" t="n">
        <f aca="false">B1250/INDEX($B:$B,$E1250)-1</f>
        <v>0.0344287948783482</v>
      </c>
      <c r="T1250" s="0" t="n">
        <f aca="false">IF(AND($A1250&gt;=CrashTest!$B$3,$A1250&lt;=CrashTest!$C$3),1,IF(AND($A1250&gt;=CrashTest!$B$4,$A1250&lt;=CrashTest!$C$4),2,IF(AND($A1250&gt;=CrashTest!$B$5,$A1250&lt;=CrashTest!$C$5),3,IF(AND($A1250&gt;=CrashTest!$B$6,$A1250&lt;=CrashTest!$C$6),4,IF(AND($A1250&gt;=CrashTest!$B$7,$A1250&lt;=CrashTest!$C$7),5,0)))))</f>
        <v>0</v>
      </c>
      <c r="U1250" s="8" t="str">
        <f aca="false">IF(T1250=0,"",IF(T1249=T1250,MAX(U1249,B1250),B1250))</f>
        <v/>
      </c>
      <c r="V1250" s="9" t="str">
        <f aca="false">IF(T1250=0,"",B1250/U1250-1)</f>
        <v/>
      </c>
      <c r="W1250" s="8" t="str">
        <f aca="false">IF(T1250=0,"",IF(T1249=T1250,MAX(W1249,F1250),F1250))</f>
        <v/>
      </c>
      <c r="X1250" s="9" t="str">
        <f aca="false">IF(T1250=0,"",F1250/W1250-1)</f>
        <v/>
      </c>
    </row>
    <row r="1251" customFormat="false" ht="15" hidden="false" customHeight="false" outlineLevel="0" collapsed="false">
      <c r="A1251" s="5" t="n">
        <v>45079</v>
      </c>
      <c r="B1251" s="6" t="n">
        <v>1906.95200964348</v>
      </c>
      <c r="C1251" s="7" t="n">
        <v>16.652089</v>
      </c>
      <c r="D1251" s="0" t="n">
        <f aca="false">INT((ROW()-3)/30)</f>
        <v>41</v>
      </c>
      <c r="E1251" s="0" t="n">
        <f aca="false">2+30*D1251</f>
        <v>1232</v>
      </c>
      <c r="F1251" s="8" t="n">
        <f aca="false">INDEX($F:$F,$E1251)*(2*B1251/INDEX($B:$B,$E1251)-C1251/INDEX($C:$C,$E1251))</f>
        <v>237.727265300243</v>
      </c>
      <c r="G1251" s="9" t="n">
        <f aca="false">B1251/B1250-1</f>
        <v>0.0242093404664621</v>
      </c>
      <c r="H1251" s="9" t="n">
        <f aca="false">F1251/F1250-1</f>
        <v>0.00945060852140633</v>
      </c>
      <c r="I1251" s="9" t="n">
        <f aca="false">LN(B1251/B1250)</f>
        <v>0.0239209397728027</v>
      </c>
      <c r="J1251" s="9" t="n">
        <f aca="false">LN(F1251/F1250)</f>
        <v>0.00940623089862686</v>
      </c>
      <c r="K1251" s="9" t="n">
        <f aca="false">F1251/F1244-1</f>
        <v>0.016351987621916</v>
      </c>
      <c r="L1251" s="9" t="n">
        <f aca="false">F1251/F1221-1</f>
        <v>-0.000115419656522509</v>
      </c>
      <c r="M1251" s="9" t="n">
        <f aca="false">B1251/B1244-1</f>
        <v>0.0424858641752224</v>
      </c>
      <c r="N1251" s="9" t="n">
        <f aca="false">B1251/B1221-1</f>
        <v>0.000974040259162257</v>
      </c>
      <c r="O1251" s="8" t="n">
        <f aca="false">MAX(O1250,F1251)</f>
        <v>246.763720066937</v>
      </c>
      <c r="P1251" s="9" t="n">
        <f aca="false">F1251/O1251-1</f>
        <v>-0.0366198676379262</v>
      </c>
      <c r="Q1251" s="8" t="n">
        <f aca="false">MAX(Q1250,B1251)</f>
        <v>4811.1564628872</v>
      </c>
      <c r="R1251" s="9" t="n">
        <f aca="false">B1251/Q1251-1</f>
        <v>-0.603639577229815</v>
      </c>
      <c r="S1251" s="9" t="n">
        <f aca="false">B1251/INDEX($B:$B,$E1251)-1</f>
        <v>0.0594716337618701</v>
      </c>
      <c r="T1251" s="0" t="n">
        <f aca="false">IF(AND($A1251&gt;=CrashTest!$B$3,$A1251&lt;=CrashTest!$C$3),1,IF(AND($A1251&gt;=CrashTest!$B$4,$A1251&lt;=CrashTest!$C$4),2,IF(AND($A1251&gt;=CrashTest!$B$5,$A1251&lt;=CrashTest!$C$5),3,IF(AND($A1251&gt;=CrashTest!$B$6,$A1251&lt;=CrashTest!$C$6),4,IF(AND($A1251&gt;=CrashTest!$B$7,$A1251&lt;=CrashTest!$C$7),5,0)))))</f>
        <v>0</v>
      </c>
      <c r="U1251" s="8" t="str">
        <f aca="false">IF(T1251=0,"",IF(T1250=T1251,MAX(U1250,B1251),B1251))</f>
        <v/>
      </c>
      <c r="V1251" s="9" t="str">
        <f aca="false">IF(T1251=0,"",B1251/U1251-1)</f>
        <v/>
      </c>
      <c r="W1251" s="8" t="str">
        <f aca="false">IF(T1251=0,"",IF(T1250=T1251,MAX(W1250,F1251),F1251))</f>
        <v/>
      </c>
      <c r="X1251" s="9" t="str">
        <f aca="false">IF(T1251=0,"",F1251/W1251-1)</f>
        <v/>
      </c>
    </row>
    <row r="1252" customFormat="false" ht="15" hidden="false" customHeight="false" outlineLevel="0" collapsed="false">
      <c r="A1252" s="5" t="n">
        <v>45080</v>
      </c>
      <c r="B1252" s="6" t="n">
        <v>1891.8916364699</v>
      </c>
      <c r="C1252" s="7" t="n">
        <v>16.42193074</v>
      </c>
      <c r="D1252" s="0" t="n">
        <f aca="false">INT((ROW()-3)/30)</f>
        <v>41</v>
      </c>
      <c r="E1252" s="0" t="n">
        <f aca="false">2+30*D1252</f>
        <v>1232</v>
      </c>
      <c r="F1252" s="8" t="n">
        <f aca="false">INDEX($F:$F,$E1252)*(2*B1252/INDEX($B:$B,$E1252)-C1252/INDEX($C:$C,$E1252))</f>
        <v>237.357863919968</v>
      </c>
      <c r="G1252" s="9" t="n">
        <f aca="false">B1252/B1251-1</f>
        <v>-0.00789761519819043</v>
      </c>
      <c r="H1252" s="9" t="n">
        <f aca="false">F1252/F1251-1</f>
        <v>-0.00155388730782924</v>
      </c>
      <c r="I1252" s="9" t="n">
        <f aca="false">LN(B1252/B1251)</f>
        <v>-0.00792896653740486</v>
      </c>
      <c r="J1252" s="9" t="n">
        <f aca="false">LN(F1252/F1251)</f>
        <v>-0.00155509584282567</v>
      </c>
      <c r="K1252" s="9" t="n">
        <f aca="false">F1252/F1245-1</f>
        <v>0.0148712204589663</v>
      </c>
      <c r="L1252" s="9" t="n">
        <f aca="false">F1252/F1222-1</f>
        <v>0.0046105465902555</v>
      </c>
      <c r="M1252" s="9" t="n">
        <f aca="false">B1252/B1245-1</f>
        <v>0.0333835809285099</v>
      </c>
      <c r="N1252" s="9" t="n">
        <f aca="false">B1252/B1222-1</f>
        <v>0.00790931295959374</v>
      </c>
      <c r="O1252" s="8" t="n">
        <f aca="false">MAX(O1251,F1252)</f>
        <v>246.763720066937</v>
      </c>
      <c r="P1252" s="9" t="n">
        <f aca="false">F1252/O1252-1</f>
        <v>-0.0381168517982186</v>
      </c>
      <c r="Q1252" s="8" t="n">
        <f aca="false">MAX(Q1251,B1252)</f>
        <v>4811.1564628872</v>
      </c>
      <c r="R1252" s="9" t="n">
        <f aca="false">B1252/Q1252-1</f>
        <v>-0.606769879328646</v>
      </c>
      <c r="S1252" s="9" t="n">
        <f aca="false">B1252/INDEX($B:$B,$E1252)-1</f>
        <v>0.0511043344850208</v>
      </c>
      <c r="T1252" s="0" t="n">
        <f aca="false">IF(AND($A1252&gt;=CrashTest!$B$3,$A1252&lt;=CrashTest!$C$3),1,IF(AND($A1252&gt;=CrashTest!$B$4,$A1252&lt;=CrashTest!$C$4),2,IF(AND($A1252&gt;=CrashTest!$B$5,$A1252&lt;=CrashTest!$C$5),3,IF(AND($A1252&gt;=CrashTest!$B$6,$A1252&lt;=CrashTest!$C$6),4,IF(AND($A1252&gt;=CrashTest!$B$7,$A1252&lt;=CrashTest!$C$7),5,0)))))</f>
        <v>0</v>
      </c>
      <c r="U1252" s="8" t="str">
        <f aca="false">IF(T1252=0,"",IF(T1251=T1252,MAX(U1251,B1252),B1252))</f>
        <v/>
      </c>
      <c r="V1252" s="9" t="str">
        <f aca="false">IF(T1252=0,"",B1252/U1252-1)</f>
        <v/>
      </c>
      <c r="W1252" s="8" t="str">
        <f aca="false">IF(T1252=0,"",IF(T1251=T1252,MAX(W1251,F1252),F1252))</f>
        <v/>
      </c>
      <c r="X1252" s="9" t="str">
        <f aca="false">IF(T1252=0,"",F1252/W1252-1)</f>
        <v/>
      </c>
    </row>
    <row r="1253" customFormat="false" ht="15" hidden="false" customHeight="false" outlineLevel="0" collapsed="false">
      <c r="A1253" s="5" t="n">
        <v>45081</v>
      </c>
      <c r="B1253" s="6" t="n">
        <v>1892.3073100526</v>
      </c>
      <c r="C1253" s="7" t="n">
        <v>16.34948543</v>
      </c>
      <c r="D1253" s="0" t="n">
        <f aca="false">INT((ROW()-3)/30)</f>
        <v>41</v>
      </c>
      <c r="E1253" s="0" t="n">
        <f aca="false">2+30*D1253</f>
        <v>1232</v>
      </c>
      <c r="F1253" s="8" t="n">
        <f aca="false">INDEX($F:$F,$E1253)*(2*B1253/INDEX($B:$B,$E1253)-C1253/INDEX($C:$C,$E1253))</f>
        <v>238.572696109817</v>
      </c>
      <c r="G1253" s="9" t="n">
        <f aca="false">B1253/B1252-1</f>
        <v>0.000219713209090422</v>
      </c>
      <c r="H1253" s="9" t="n">
        <f aca="false">F1253/F1252-1</f>
        <v>0.00511814594968785</v>
      </c>
      <c r="I1253" s="9" t="n">
        <f aca="false">LN(B1253/B1252)</f>
        <v>0.000219689075678186</v>
      </c>
      <c r="J1253" s="9" t="n">
        <f aca="false">LN(F1253/F1252)</f>
        <v>0.00510509276051359</v>
      </c>
      <c r="K1253" s="9" t="n">
        <f aca="false">F1253/F1246-1</f>
        <v>0.0061588123226215</v>
      </c>
      <c r="L1253" s="9" t="n">
        <f aca="false">F1253/F1223-1</f>
        <v>-0.00797854568579193</v>
      </c>
      <c r="M1253" s="9" t="n">
        <f aca="false">B1253/B1246-1</f>
        <v>-0.00993020231319231</v>
      </c>
      <c r="N1253" s="9" t="n">
        <f aca="false">B1253/B1223-1</f>
        <v>-0.051757908826509</v>
      </c>
      <c r="O1253" s="8" t="n">
        <f aca="false">MAX(O1252,F1253)</f>
        <v>246.763720066937</v>
      </c>
      <c r="P1253" s="9" t="n">
        <f aca="false">F1253/O1253-1</f>
        <v>-0.0331937934591766</v>
      </c>
      <c r="Q1253" s="8" t="n">
        <f aca="false">MAX(Q1252,B1253)</f>
        <v>4811.1564628872</v>
      </c>
      <c r="R1253" s="9" t="n">
        <f aca="false">B1253/Q1253-1</f>
        <v>-0.606683481476922</v>
      </c>
      <c r="S1253" s="9" t="n">
        <f aca="false">B1253/INDEX($B:$B,$E1253)-1</f>
        <v>0.0513352759914394</v>
      </c>
      <c r="T1253" s="0" t="n">
        <f aca="false">IF(AND($A1253&gt;=CrashTest!$B$3,$A1253&lt;=CrashTest!$C$3),1,IF(AND($A1253&gt;=CrashTest!$B$4,$A1253&lt;=CrashTest!$C$4),2,IF(AND($A1253&gt;=CrashTest!$B$5,$A1253&lt;=CrashTest!$C$5),3,IF(AND($A1253&gt;=CrashTest!$B$6,$A1253&lt;=CrashTest!$C$6),4,IF(AND($A1253&gt;=CrashTest!$B$7,$A1253&lt;=CrashTest!$C$7),5,0)))))</f>
        <v>0</v>
      </c>
      <c r="U1253" s="8" t="str">
        <f aca="false">IF(T1253=0,"",IF(T1252=T1253,MAX(U1252,B1253),B1253))</f>
        <v/>
      </c>
      <c r="V1253" s="9" t="str">
        <f aca="false">IF(T1253=0,"",B1253/U1253-1)</f>
        <v/>
      </c>
      <c r="W1253" s="8" t="str">
        <f aca="false">IF(T1253=0,"",IF(T1252=T1253,MAX(W1252,F1253),F1253))</f>
        <v/>
      </c>
      <c r="X1253" s="9" t="str">
        <f aca="false">IF(T1253=0,"",F1253/W1253-1)</f>
        <v/>
      </c>
    </row>
    <row r="1254" customFormat="false" ht="15" hidden="false" customHeight="false" outlineLevel="0" collapsed="false">
      <c r="A1254" s="5" t="n">
        <v>45082</v>
      </c>
      <c r="B1254" s="6" t="n">
        <v>1812.74285300994</v>
      </c>
      <c r="C1254" s="7" t="n">
        <v>15.31310039</v>
      </c>
      <c r="D1254" s="0" t="n">
        <f aca="false">INT((ROW()-3)/30)</f>
        <v>41</v>
      </c>
      <c r="E1254" s="0" t="n">
        <f aca="false">2+30*D1254</f>
        <v>1232</v>
      </c>
      <c r="F1254" s="8" t="n">
        <f aca="false">INDEX($F:$F,$E1254)*(2*B1254/INDEX($B:$B,$E1254)-C1254/INDEX($C:$C,$E1254))</f>
        <v>233.87624940737</v>
      </c>
      <c r="G1254" s="9" t="n">
        <f aca="false">B1254/B1253-1</f>
        <v>-0.0420462662803159</v>
      </c>
      <c r="H1254" s="9" t="n">
        <f aca="false">F1254/F1253-1</f>
        <v>-0.0196856001505091</v>
      </c>
      <c r="I1254" s="9" t="n">
        <f aca="false">LN(B1254/B1253)</f>
        <v>-0.0429557968333631</v>
      </c>
      <c r="J1254" s="9" t="n">
        <f aca="false">LN(F1254/F1253)</f>
        <v>-0.0198819425950742</v>
      </c>
      <c r="K1254" s="9" t="n">
        <f aca="false">F1254/F1247-1</f>
        <v>-0.0122190967428613</v>
      </c>
      <c r="L1254" s="9" t="n">
        <f aca="false">F1254/F1224-1</f>
        <v>-0.0117983163635974</v>
      </c>
      <c r="M1254" s="9" t="n">
        <f aca="false">B1254/B1247-1</f>
        <v>-0.0433359494190432</v>
      </c>
      <c r="N1254" s="9" t="n">
        <f aca="false">B1254/B1224-1</f>
        <v>-0.0460878800962838</v>
      </c>
      <c r="O1254" s="8" t="n">
        <f aca="false">MAX(O1253,F1254)</f>
        <v>246.763720066937</v>
      </c>
      <c r="P1254" s="9" t="n">
        <f aca="false">F1254/O1254-1</f>
        <v>-0.0522259538641698</v>
      </c>
      <c r="Q1254" s="8" t="n">
        <f aca="false">MAX(Q1253,B1254)</f>
        <v>4811.1564628872</v>
      </c>
      <c r="R1254" s="9" t="n">
        <f aca="false">B1254/Q1254-1</f>
        <v>-0.62322097254719</v>
      </c>
      <c r="S1254" s="9" t="n">
        <f aca="false">B1254/INDEX($B:$B,$E1254)-1</f>
        <v>0.00713055302721388</v>
      </c>
      <c r="T1254" s="0" t="n">
        <f aca="false">IF(AND($A1254&gt;=CrashTest!$B$3,$A1254&lt;=CrashTest!$C$3),1,IF(AND($A1254&gt;=CrashTest!$B$4,$A1254&lt;=CrashTest!$C$4),2,IF(AND($A1254&gt;=CrashTest!$B$5,$A1254&lt;=CrashTest!$C$5),3,IF(AND($A1254&gt;=CrashTest!$B$6,$A1254&lt;=CrashTest!$C$6),4,IF(AND($A1254&gt;=CrashTest!$B$7,$A1254&lt;=CrashTest!$C$7),5,0)))))</f>
        <v>0</v>
      </c>
      <c r="U1254" s="8" t="str">
        <f aca="false">IF(T1254=0,"",IF(T1253=T1254,MAX(U1253,B1254),B1254))</f>
        <v/>
      </c>
      <c r="V1254" s="9" t="str">
        <f aca="false">IF(T1254=0,"",B1254/U1254-1)</f>
        <v/>
      </c>
      <c r="W1254" s="8" t="str">
        <f aca="false">IF(T1254=0,"",IF(T1253=T1254,MAX(W1253,F1254),F1254))</f>
        <v/>
      </c>
      <c r="X1254" s="9" t="str">
        <f aca="false">IF(T1254=0,"",F1254/W1254-1)</f>
        <v/>
      </c>
    </row>
    <row r="1255" customFormat="false" ht="15" hidden="false" customHeight="false" outlineLevel="0" collapsed="false">
      <c r="A1255" s="5" t="n">
        <v>45083</v>
      </c>
      <c r="B1255" s="6" t="n">
        <v>1883.15331735827</v>
      </c>
      <c r="C1255" s="7" t="n">
        <v>16.26367057</v>
      </c>
      <c r="D1255" s="0" t="n">
        <f aca="false">INT((ROW()-3)/30)</f>
        <v>41</v>
      </c>
      <c r="E1255" s="0" t="n">
        <f aca="false">2+30*D1255</f>
        <v>1232</v>
      </c>
      <c r="F1255" s="8" t="n">
        <f aca="false">INDEX($F:$F,$E1255)*(2*B1255/INDEX($B:$B,$E1255)-C1255/INDEX($C:$C,$E1255))</f>
        <v>237.521409916382</v>
      </c>
      <c r="G1255" s="9" t="n">
        <f aca="false">B1255/B1254-1</f>
        <v>0.0388419483940692</v>
      </c>
      <c r="H1255" s="9" t="n">
        <f aca="false">F1255/F1254-1</f>
        <v>0.0155858515699991</v>
      </c>
      <c r="I1255" s="9" t="n">
        <f aca="false">LN(B1255/B1254)</f>
        <v>0.0381065815795797</v>
      </c>
      <c r="J1255" s="9" t="n">
        <f aca="false">LN(F1255/F1254)</f>
        <v>0.0154656396465811</v>
      </c>
      <c r="K1255" s="9" t="n">
        <f aca="false">F1255/F1248-1</f>
        <v>0.00305583719202174</v>
      </c>
      <c r="L1255" s="9" t="n">
        <f aca="false">F1255/F1225-1</f>
        <v>-0.0189079121857065</v>
      </c>
      <c r="M1255" s="9" t="n">
        <f aca="false">B1255/B1248-1</f>
        <v>-0.00930089423535141</v>
      </c>
      <c r="N1255" s="9" t="n">
        <f aca="false">B1255/B1225-1</f>
        <v>-0.00901651815416937</v>
      </c>
      <c r="O1255" s="8" t="n">
        <f aca="false">MAX(O1254,F1255)</f>
        <v>246.763720066937</v>
      </c>
      <c r="P1255" s="9" t="n">
        <f aca="false">F1255/O1255-1</f>
        <v>-0.0374540882591992</v>
      </c>
      <c r="Q1255" s="8" t="n">
        <f aca="false">MAX(Q1254,B1255)</f>
        <v>4811.1564628872</v>
      </c>
      <c r="R1255" s="9" t="n">
        <f aca="false">B1255/Q1255-1</f>
        <v>-0.6085861410069</v>
      </c>
      <c r="S1255" s="9" t="n">
        <f aca="false">B1255/INDEX($B:$B,$E1255)-1</f>
        <v>0.0462494659939872</v>
      </c>
      <c r="T1255" s="0" t="n">
        <f aca="false">IF(AND($A1255&gt;=CrashTest!$B$3,$A1255&lt;=CrashTest!$C$3),1,IF(AND($A1255&gt;=CrashTest!$B$4,$A1255&lt;=CrashTest!$C$4),2,IF(AND($A1255&gt;=CrashTest!$B$5,$A1255&lt;=CrashTest!$C$5),3,IF(AND($A1255&gt;=CrashTest!$B$6,$A1255&lt;=CrashTest!$C$6),4,IF(AND($A1255&gt;=CrashTest!$B$7,$A1255&lt;=CrashTest!$C$7),5,0)))))</f>
        <v>0</v>
      </c>
      <c r="U1255" s="8" t="str">
        <f aca="false">IF(T1255=0,"",IF(T1254=T1255,MAX(U1254,B1255),B1255))</f>
        <v/>
      </c>
      <c r="V1255" s="9" t="str">
        <f aca="false">IF(T1255=0,"",B1255/U1255-1)</f>
        <v/>
      </c>
      <c r="W1255" s="8" t="str">
        <f aca="false">IF(T1255=0,"",IF(T1254=T1255,MAX(W1254,F1255),F1255))</f>
        <v/>
      </c>
      <c r="X1255" s="9" t="str">
        <f aca="false">IF(T1255=0,"",F1255/W1255-1)</f>
        <v/>
      </c>
    </row>
    <row r="1256" customFormat="false" ht="15" hidden="false" customHeight="false" outlineLevel="0" collapsed="false">
      <c r="A1256" s="5" t="n">
        <v>45084</v>
      </c>
      <c r="B1256" s="6" t="n">
        <v>1831.89239801286</v>
      </c>
      <c r="C1256" s="7" t="n">
        <v>15.57450724</v>
      </c>
      <c r="D1256" s="0" t="n">
        <f aca="false">INT((ROW()-3)/30)</f>
        <v>41</v>
      </c>
      <c r="E1256" s="0" t="n">
        <f aca="false">2+30*D1256</f>
        <v>1232</v>
      </c>
      <c r="F1256" s="8" t="n">
        <f aca="false">INDEX($F:$F,$E1256)*(2*B1256/INDEX($B:$B,$E1256)-C1256/INDEX($C:$C,$E1256))</f>
        <v>234.823593741927</v>
      </c>
      <c r="G1256" s="9" t="n">
        <f aca="false">B1256/B1255-1</f>
        <v>-0.0272207891268885</v>
      </c>
      <c r="H1256" s="9" t="n">
        <f aca="false">F1256/F1255-1</f>
        <v>-0.011358202089675</v>
      </c>
      <c r="I1256" s="9" t="n">
        <f aca="false">LN(B1256/B1255)</f>
        <v>-0.0275981384004028</v>
      </c>
      <c r="J1256" s="9" t="n">
        <f aca="false">LN(F1256/F1255)</f>
        <v>-0.0114231991018493</v>
      </c>
      <c r="K1256" s="9" t="n">
        <f aca="false">F1256/F1249-1</f>
        <v>-0.00370848906465393</v>
      </c>
      <c r="L1256" s="9" t="n">
        <f aca="false">F1256/F1226-1</f>
        <v>0.000323027292617351</v>
      </c>
      <c r="M1256" s="9" t="n">
        <f aca="false">B1256/B1249-1</f>
        <v>-0.0219174181657076</v>
      </c>
      <c r="N1256" s="9" t="n">
        <f aca="false">B1256/B1226-1</f>
        <v>-0.00992076520576157</v>
      </c>
      <c r="O1256" s="8" t="n">
        <f aca="false">MAX(O1255,F1256)</f>
        <v>246.763720066937</v>
      </c>
      <c r="P1256" s="9" t="n">
        <f aca="false">F1256/O1256-1</f>
        <v>-0.0483868792453417</v>
      </c>
      <c r="Q1256" s="8" t="n">
        <f aca="false">MAX(Q1255,B1256)</f>
        <v>4811.1564628872</v>
      </c>
      <c r="R1256" s="9" t="n">
        <f aca="false">B1256/Q1256-1</f>
        <v>-0.619240735123893</v>
      </c>
      <c r="S1256" s="9" t="n">
        <f aca="false">B1256/INDEX($B:$B,$E1256)-1</f>
        <v>0.0177697299060453</v>
      </c>
      <c r="T1256" s="0" t="n">
        <f aca="false">IF(AND($A1256&gt;=CrashTest!$B$3,$A1256&lt;=CrashTest!$C$3),1,IF(AND($A1256&gt;=CrashTest!$B$4,$A1256&lt;=CrashTest!$C$4),2,IF(AND($A1256&gt;=CrashTest!$B$5,$A1256&lt;=CrashTest!$C$5),3,IF(AND($A1256&gt;=CrashTest!$B$6,$A1256&lt;=CrashTest!$C$6),4,IF(AND($A1256&gt;=CrashTest!$B$7,$A1256&lt;=CrashTest!$C$7),5,0)))))</f>
        <v>0</v>
      </c>
      <c r="U1256" s="8" t="str">
        <f aca="false">IF(T1256=0,"",IF(T1255=T1256,MAX(U1255,B1256),B1256))</f>
        <v/>
      </c>
      <c r="V1256" s="9" t="str">
        <f aca="false">IF(T1256=0,"",B1256/U1256-1)</f>
        <v/>
      </c>
      <c r="W1256" s="8" t="str">
        <f aca="false">IF(T1256=0,"",IF(T1255=T1256,MAX(W1255,F1256),F1256))</f>
        <v/>
      </c>
      <c r="X1256" s="9" t="str">
        <f aca="false">IF(T1256=0,"",F1256/W1256-1)</f>
        <v/>
      </c>
    </row>
    <row r="1257" customFormat="false" ht="15" hidden="false" customHeight="false" outlineLevel="0" collapsed="false">
      <c r="A1257" s="5" t="n">
        <v>45085</v>
      </c>
      <c r="B1257" s="6" t="n">
        <v>1847.23547516072</v>
      </c>
      <c r="C1257" s="7" t="n">
        <v>15.71400701</v>
      </c>
      <c r="D1257" s="0" t="n">
        <f aca="false">INT((ROW()-3)/30)</f>
        <v>41</v>
      </c>
      <c r="E1257" s="0" t="n">
        <f aca="false">2+30*D1257</f>
        <v>1232</v>
      </c>
      <c r="F1257" s="8" t="n">
        <f aca="false">INDEX($F:$F,$E1257)*(2*B1257/INDEX($B:$B,$E1257)-C1257/INDEX($C:$C,$E1257))</f>
        <v>236.651937369661</v>
      </c>
      <c r="G1257" s="9" t="n">
        <f aca="false">B1257/B1256-1</f>
        <v>0.00837553404583336</v>
      </c>
      <c r="H1257" s="9" t="n">
        <f aca="false">F1257/F1256-1</f>
        <v>0.00778603034984404</v>
      </c>
      <c r="I1257" s="9" t="n">
        <f aca="false">LN(B1257/B1256)</f>
        <v>0.00834065388520784</v>
      </c>
      <c r="J1257" s="9" t="n">
        <f aca="false">LN(F1257/F1256)</f>
        <v>0.00775587563806853</v>
      </c>
      <c r="K1257" s="9" t="n">
        <f aca="false">F1257/F1250-1</f>
        <v>0.00488449183085482</v>
      </c>
      <c r="L1257" s="9" t="n">
        <f aca="false">F1257/F1227-1</f>
        <v>0.0118982698575696</v>
      </c>
      <c r="M1257" s="9" t="n">
        <f aca="false">B1257/B1250-1</f>
        <v>-0.00786395350644986</v>
      </c>
      <c r="N1257" s="9" t="n">
        <f aca="false">B1257/B1227-1</f>
        <v>-0.000532727944292044</v>
      </c>
      <c r="O1257" s="8" t="n">
        <f aca="false">MAX(O1256,F1257)</f>
        <v>246.763720066937</v>
      </c>
      <c r="P1257" s="9" t="n">
        <f aca="false">F1257/O1257-1</f>
        <v>-0.0409775906058361</v>
      </c>
      <c r="Q1257" s="8" t="n">
        <f aca="false">MAX(Q1256,B1257)</f>
        <v>4811.1564628872</v>
      </c>
      <c r="R1257" s="9" t="n">
        <f aca="false">B1257/Q1257-1</f>
        <v>-0.616051672937657</v>
      </c>
      <c r="S1257" s="9" t="n">
        <f aca="false">B1257/INDEX($B:$B,$E1257)-1</f>
        <v>0.0262940949296919</v>
      </c>
      <c r="T1257" s="0" t="n">
        <f aca="false">IF(AND($A1257&gt;=CrashTest!$B$3,$A1257&lt;=CrashTest!$C$3),1,IF(AND($A1257&gt;=CrashTest!$B$4,$A1257&lt;=CrashTest!$C$4),2,IF(AND($A1257&gt;=CrashTest!$B$5,$A1257&lt;=CrashTest!$C$5),3,IF(AND($A1257&gt;=CrashTest!$B$6,$A1257&lt;=CrashTest!$C$6),4,IF(AND($A1257&gt;=CrashTest!$B$7,$A1257&lt;=CrashTest!$C$7),5,0)))))</f>
        <v>0</v>
      </c>
      <c r="U1257" s="8" t="str">
        <f aca="false">IF(T1257=0,"",IF(T1256=T1257,MAX(U1256,B1257),B1257))</f>
        <v/>
      </c>
      <c r="V1257" s="9" t="str">
        <f aca="false">IF(T1257=0,"",B1257/U1257-1)</f>
        <v/>
      </c>
      <c r="W1257" s="8" t="str">
        <f aca="false">IF(T1257=0,"",IF(T1256=T1257,MAX(W1256,F1257),F1257))</f>
        <v/>
      </c>
      <c r="X1257" s="9" t="str">
        <f aca="false">IF(T1257=0,"",F1257/W1257-1)</f>
        <v/>
      </c>
    </row>
    <row r="1258" customFormat="false" ht="15" hidden="false" customHeight="false" outlineLevel="0" collapsed="false">
      <c r="A1258" s="5" t="n">
        <v>45086</v>
      </c>
      <c r="B1258" s="6" t="n">
        <v>1838.42196376388</v>
      </c>
      <c r="C1258" s="7" t="n">
        <v>15.62207771</v>
      </c>
      <c r="D1258" s="0" t="n">
        <f aca="false">INT((ROW()-3)/30)</f>
        <v>41</v>
      </c>
      <c r="E1258" s="0" t="n">
        <f aca="false">2+30*D1258</f>
        <v>1232</v>
      </c>
      <c r="F1258" s="8" t="n">
        <f aca="false">INDEX($F:$F,$E1258)*(2*B1258/INDEX($B:$B,$E1258)-C1258/INDEX($C:$C,$E1258))</f>
        <v>235.782025623385</v>
      </c>
      <c r="G1258" s="9" t="n">
        <f aca="false">B1258/B1257-1</f>
        <v>-0.00477118998381787</v>
      </c>
      <c r="H1258" s="9" t="n">
        <f aca="false">F1258/F1257-1</f>
        <v>-0.00367591221075658</v>
      </c>
      <c r="I1258" s="9" t="n">
        <f aca="false">LN(B1258/B1257)</f>
        <v>-0.00478260844499133</v>
      </c>
      <c r="J1258" s="9" t="n">
        <f aca="false">LN(F1258/F1257)</f>
        <v>-0.00368268497854125</v>
      </c>
      <c r="K1258" s="9" t="n">
        <f aca="false">F1258/F1251-1</f>
        <v>-0.00818265281604158</v>
      </c>
      <c r="L1258" s="9" t="n">
        <f aca="false">F1258/F1228-1</f>
        <v>0.00958142104978754</v>
      </c>
      <c r="M1258" s="9" t="n">
        <f aca="false">B1258/B1251-1</f>
        <v>-0.0359369535956032</v>
      </c>
      <c r="N1258" s="9" t="n">
        <f aca="false">B1258/B1228-1</f>
        <v>-0.00219276004507019</v>
      </c>
      <c r="O1258" s="8" t="n">
        <f aca="false">MAX(O1257,F1258)</f>
        <v>246.763720066937</v>
      </c>
      <c r="P1258" s="9" t="n">
        <f aca="false">F1258/O1258-1</f>
        <v>-0.0445028727909173</v>
      </c>
      <c r="Q1258" s="8" t="n">
        <f aca="false">MAX(Q1257,B1258)</f>
        <v>4811.1564628872</v>
      </c>
      <c r="R1258" s="9" t="n">
        <f aca="false">B1258/Q1258-1</f>
        <v>-0.617883563350041</v>
      </c>
      <c r="S1258" s="9" t="n">
        <f aca="false">B1258/INDEX($B:$B,$E1258)-1</f>
        <v>0.021397450823512</v>
      </c>
      <c r="T1258" s="0" t="n">
        <f aca="false">IF(AND($A1258&gt;=CrashTest!$B$3,$A1258&lt;=CrashTest!$C$3),1,IF(AND($A1258&gt;=CrashTest!$B$4,$A1258&lt;=CrashTest!$C$4),2,IF(AND($A1258&gt;=CrashTest!$B$5,$A1258&lt;=CrashTest!$C$5),3,IF(AND($A1258&gt;=CrashTest!$B$6,$A1258&lt;=CrashTest!$C$6),4,IF(AND($A1258&gt;=CrashTest!$B$7,$A1258&lt;=CrashTest!$C$7),5,0)))))</f>
        <v>0</v>
      </c>
      <c r="U1258" s="8" t="str">
        <f aca="false">IF(T1258=0,"",IF(T1257=T1258,MAX(U1257,B1258),B1258))</f>
        <v/>
      </c>
      <c r="V1258" s="9" t="str">
        <f aca="false">IF(T1258=0,"",B1258/U1258-1)</f>
        <v/>
      </c>
      <c r="W1258" s="8" t="str">
        <f aca="false">IF(T1258=0,"",IF(T1257=T1258,MAX(W1257,F1258),F1258))</f>
        <v/>
      </c>
      <c r="X1258" s="9" t="str">
        <f aca="false">IF(T1258=0,"",F1258/W1258-1)</f>
        <v/>
      </c>
    </row>
    <row r="1259" customFormat="false" ht="15" hidden="false" customHeight="false" outlineLevel="0" collapsed="false">
      <c r="A1259" s="5" t="n">
        <v>45087</v>
      </c>
      <c r="B1259" s="6" t="n">
        <v>1752.90041496201</v>
      </c>
      <c r="C1259" s="7" t="n">
        <v>14.63444024</v>
      </c>
      <c r="D1259" s="0" t="n">
        <f aca="false">INT((ROW()-3)/30)</f>
        <v>41</v>
      </c>
      <c r="E1259" s="0" t="n">
        <f aca="false">2+30*D1259</f>
        <v>1232</v>
      </c>
      <c r="F1259" s="8" t="n">
        <f aca="false">INDEX($F:$F,$E1259)*(2*B1259/INDEX($B:$B,$E1259)-C1259/INDEX($C:$C,$E1259))</f>
        <v>228.802456326272</v>
      </c>
      <c r="G1259" s="9" t="n">
        <f aca="false">B1259/B1258-1</f>
        <v>-0.0465189986235685</v>
      </c>
      <c r="H1259" s="9" t="n">
        <f aca="false">F1259/F1258-1</f>
        <v>-0.0296017869838027</v>
      </c>
      <c r="I1259" s="9" t="n">
        <f aca="false">LN(B1259/B1258)</f>
        <v>-0.0476357792828758</v>
      </c>
      <c r="J1259" s="9" t="n">
        <f aca="false">LN(F1259/F1258)</f>
        <v>-0.0300487628459571</v>
      </c>
      <c r="K1259" s="9" t="n">
        <f aca="false">F1259/F1252-1</f>
        <v>-0.0360443401891311</v>
      </c>
      <c r="L1259" s="9" t="n">
        <f aca="false">F1259/F1229-1</f>
        <v>-0.0168870284337892</v>
      </c>
      <c r="M1259" s="9" t="n">
        <f aca="false">B1259/B1252-1</f>
        <v>-0.0734667984299752</v>
      </c>
      <c r="N1259" s="9" t="n">
        <f aca="false">B1259/B1229-1</f>
        <v>-0.0237759019041625</v>
      </c>
      <c r="O1259" s="8" t="n">
        <f aca="false">MAX(O1258,F1259)</f>
        <v>246.763720066937</v>
      </c>
      <c r="P1259" s="9" t="n">
        <f aca="false">F1259/O1259-1</f>
        <v>-0.0727872952141959</v>
      </c>
      <c r="Q1259" s="8" t="n">
        <f aca="false">MAX(Q1258,B1259)</f>
        <v>4811.1564628872</v>
      </c>
      <c r="R1259" s="9" t="n">
        <f aca="false">B1259/Q1259-1</f>
        <v>-0.635659237340603</v>
      </c>
      <c r="S1259" s="9" t="n">
        <f aca="false">B1259/INDEX($B:$B,$E1259)-1</f>
        <v>-0.0261169357854634</v>
      </c>
      <c r="T1259" s="0" t="n">
        <f aca="false">IF(AND($A1259&gt;=CrashTest!$B$3,$A1259&lt;=CrashTest!$C$3),1,IF(AND($A1259&gt;=CrashTest!$B$4,$A1259&lt;=CrashTest!$C$4),2,IF(AND($A1259&gt;=CrashTest!$B$5,$A1259&lt;=CrashTest!$C$5),3,IF(AND($A1259&gt;=CrashTest!$B$6,$A1259&lt;=CrashTest!$C$6),4,IF(AND($A1259&gt;=CrashTest!$B$7,$A1259&lt;=CrashTest!$C$7),5,0)))))</f>
        <v>0</v>
      </c>
      <c r="U1259" s="8" t="str">
        <f aca="false">IF(T1259=0,"",IF(T1258=T1259,MAX(U1258,B1259),B1259))</f>
        <v/>
      </c>
      <c r="V1259" s="9" t="str">
        <f aca="false">IF(T1259=0,"",B1259/U1259-1)</f>
        <v/>
      </c>
      <c r="W1259" s="8" t="str">
        <f aca="false">IF(T1259=0,"",IF(T1258=T1259,MAX(W1258,F1259),F1259))</f>
        <v/>
      </c>
      <c r="X1259" s="9" t="str">
        <f aca="false">IF(T1259=0,"",F1259/W1259-1)</f>
        <v/>
      </c>
    </row>
    <row r="1260" customFormat="false" ht="15" hidden="false" customHeight="false" outlineLevel="0" collapsed="false">
      <c r="A1260" s="5" t="n">
        <v>45088</v>
      </c>
      <c r="B1260" s="6" t="n">
        <v>1751.8336811806</v>
      </c>
      <c r="C1260" s="7" t="n">
        <v>14.70374969</v>
      </c>
      <c r="D1260" s="0" t="n">
        <f aca="false">INT((ROW()-3)/30)</f>
        <v>41</v>
      </c>
      <c r="E1260" s="0" t="n">
        <f aca="false">2+30*D1260</f>
        <v>1232</v>
      </c>
      <c r="F1260" s="8" t="n">
        <f aca="false">INDEX($F:$F,$E1260)*(2*B1260/INDEX($B:$B,$E1260)-C1260/INDEX($C:$C,$E1260))</f>
        <v>227.467486305736</v>
      </c>
      <c r="G1260" s="9" t="n">
        <f aca="false">B1260/B1259-1</f>
        <v>-0.000608553556325719</v>
      </c>
      <c r="H1260" s="9" t="n">
        <f aca="false">F1260/F1259-1</f>
        <v>-0.00583459654223262</v>
      </c>
      <c r="I1260" s="9" t="n">
        <f aca="false">LN(B1260/B1259)</f>
        <v>-0.000608738800198869</v>
      </c>
      <c r="J1260" s="9" t="n">
        <f aca="false">LN(F1260/F1259)</f>
        <v>-0.00585168429983707</v>
      </c>
      <c r="K1260" s="9" t="n">
        <f aca="false">F1260/F1253-1</f>
        <v>-0.0465485362959102</v>
      </c>
      <c r="L1260" s="9" t="n">
        <f aca="false">F1260/F1230-1</f>
        <v>-0.0215797906495384</v>
      </c>
      <c r="M1260" s="9" t="n">
        <f aca="false">B1260/B1253-1</f>
        <v>-0.0742340465133516</v>
      </c>
      <c r="N1260" s="9" t="n">
        <f aca="false">B1260/B1230-1</f>
        <v>-0.0309926690450544</v>
      </c>
      <c r="O1260" s="8" t="n">
        <f aca="false">MAX(O1259,F1260)</f>
        <v>246.763720066937</v>
      </c>
      <c r="P1260" s="9" t="n">
        <f aca="false">F1260/O1260-1</f>
        <v>-0.0781972072554533</v>
      </c>
      <c r="Q1260" s="8" t="n">
        <f aca="false">MAX(Q1259,B1260)</f>
        <v>4811.1564628872</v>
      </c>
      <c r="R1260" s="9" t="n">
        <f aca="false">B1260/Q1260-1</f>
        <v>-0.635880958207434</v>
      </c>
      <c r="S1260" s="9" t="n">
        <f aca="false">B1260/INDEX($B:$B,$E1260)-1</f>
        <v>-0.0267095957876365</v>
      </c>
      <c r="T1260" s="0" t="n">
        <f aca="false">IF(AND($A1260&gt;=CrashTest!$B$3,$A1260&lt;=CrashTest!$C$3),1,IF(AND($A1260&gt;=CrashTest!$B$4,$A1260&lt;=CrashTest!$C$4),2,IF(AND($A1260&gt;=CrashTest!$B$5,$A1260&lt;=CrashTest!$C$5),3,IF(AND($A1260&gt;=CrashTest!$B$6,$A1260&lt;=CrashTest!$C$6),4,IF(AND($A1260&gt;=CrashTest!$B$7,$A1260&lt;=CrashTest!$C$7),5,0)))))</f>
        <v>0</v>
      </c>
      <c r="U1260" s="8" t="str">
        <f aca="false">IF(T1260=0,"",IF(T1259=T1260,MAX(U1259,B1260),B1260))</f>
        <v/>
      </c>
      <c r="V1260" s="9" t="str">
        <f aca="false">IF(T1260=0,"",B1260/U1260-1)</f>
        <v/>
      </c>
      <c r="W1260" s="8" t="str">
        <f aca="false">IF(T1260=0,"",IF(T1259=T1260,MAX(W1259,F1260),F1260))</f>
        <v/>
      </c>
      <c r="X1260" s="9" t="str">
        <f aca="false">IF(T1260=0,"",F1260/W1260-1)</f>
        <v/>
      </c>
    </row>
    <row r="1261" customFormat="false" ht="15" hidden="false" customHeight="false" outlineLevel="0" collapsed="false">
      <c r="A1261" s="5" t="n">
        <v>45089</v>
      </c>
      <c r="B1261" s="6" t="n">
        <v>1742.45293424898</v>
      </c>
      <c r="C1261" s="7" t="n">
        <v>14.6636101</v>
      </c>
      <c r="D1261" s="0" t="n">
        <f aca="false">INT((ROW()-3)/30)</f>
        <v>41</v>
      </c>
      <c r="E1261" s="0" t="n">
        <f aca="false">2+30*D1261</f>
        <v>1232</v>
      </c>
      <c r="F1261" s="8" t="n">
        <f aca="false">INDEX($F:$F,$E1261)*(2*B1261/INDEX($B:$B,$E1261)-C1261/INDEX($C:$C,$E1261))</f>
        <v>225.659391592987</v>
      </c>
      <c r="G1261" s="9" t="n">
        <f aca="false">B1261/B1260-1</f>
        <v>-0.00535481594651044</v>
      </c>
      <c r="H1261" s="9" t="n">
        <f aca="false">F1261/F1260-1</f>
        <v>-0.00794880508908957</v>
      </c>
      <c r="I1261" s="9" t="n">
        <f aca="false">LN(B1261/B1260)</f>
        <v>-0.00536920436128266</v>
      </c>
      <c r="J1261" s="9" t="n">
        <f aca="false">LN(F1261/F1260)</f>
        <v>-0.00798056525580438</v>
      </c>
      <c r="K1261" s="9" t="n">
        <f aca="false">F1261/F1254-1</f>
        <v>-0.0351333572143588</v>
      </c>
      <c r="L1261" s="9" t="n">
        <f aca="false">F1261/F1231-1</f>
        <v>-0.0331389173191023</v>
      </c>
      <c r="M1261" s="9" t="n">
        <f aca="false">B1261/B1254-1</f>
        <v>-0.0387754493938555</v>
      </c>
      <c r="N1261" s="9" t="n">
        <f aca="false">B1261/B1231-1</f>
        <v>-0.0317463985240086</v>
      </c>
      <c r="O1261" s="8" t="n">
        <f aca="false">MAX(O1260,F1261)</f>
        <v>246.763720066937</v>
      </c>
      <c r="P1261" s="9" t="n">
        <f aca="false">F1261/O1261-1</f>
        <v>-0.0855244379855581</v>
      </c>
      <c r="Q1261" s="8" t="n">
        <f aca="false">MAX(Q1260,B1261)</f>
        <v>4811.1564628872</v>
      </c>
      <c r="R1261" s="9" t="n">
        <f aca="false">B1261/Q1261-1</f>
        <v>-0.637830748658853</v>
      </c>
      <c r="S1261" s="9" t="n">
        <f aca="false">B1261/INDEX($B:$B,$E1261)-1</f>
        <v>-0.0319213867646986</v>
      </c>
      <c r="T1261" s="0" t="n">
        <f aca="false">IF(AND($A1261&gt;=CrashTest!$B$3,$A1261&lt;=CrashTest!$C$3),1,IF(AND($A1261&gt;=CrashTest!$B$4,$A1261&lt;=CrashTest!$C$4),2,IF(AND($A1261&gt;=CrashTest!$B$5,$A1261&lt;=CrashTest!$C$5),3,IF(AND($A1261&gt;=CrashTest!$B$6,$A1261&lt;=CrashTest!$C$6),4,IF(AND($A1261&gt;=CrashTest!$B$7,$A1261&lt;=CrashTest!$C$7),5,0)))))</f>
        <v>0</v>
      </c>
      <c r="U1261" s="8" t="str">
        <f aca="false">IF(T1261=0,"",IF(T1260=T1261,MAX(U1260,B1261),B1261))</f>
        <v/>
      </c>
      <c r="V1261" s="9" t="str">
        <f aca="false">IF(T1261=0,"",B1261/U1261-1)</f>
        <v/>
      </c>
      <c r="W1261" s="8" t="str">
        <f aca="false">IF(T1261=0,"",IF(T1260=T1261,MAX(W1260,F1261),F1261))</f>
        <v/>
      </c>
      <c r="X1261" s="9" t="str">
        <f aca="false">IF(T1261=0,"",F1261/W1261-1)</f>
        <v/>
      </c>
    </row>
    <row r="1262" customFormat="false" ht="15" hidden="false" customHeight="false" outlineLevel="0" collapsed="false">
      <c r="A1262" s="5" t="n">
        <v>45090</v>
      </c>
      <c r="B1262" s="6" t="n">
        <v>1736.92458503799</v>
      </c>
      <c r="C1262" s="7" t="n">
        <v>14.6400192</v>
      </c>
      <c r="D1262" s="0" t="n">
        <f aca="false">INT((ROW()-3)/30)</f>
        <v>41</v>
      </c>
      <c r="E1262" s="0" t="n">
        <f aca="false">2+30*D1262</f>
        <v>1232</v>
      </c>
      <c r="F1262" s="8" t="n">
        <f aca="false">INDEX($F:$F,$E1262)*(2*B1262/INDEX($B:$B,$E1262)-C1262/INDEX($C:$C,$E1262))</f>
        <v>224.592841739029</v>
      </c>
      <c r="G1262" s="9" t="n">
        <f aca="false">B1262/B1261-1</f>
        <v>-0.00317273947681851</v>
      </c>
      <c r="H1262" s="9" t="n">
        <f aca="false">F1262/F1261-1</f>
        <v>-0.00472637033375001</v>
      </c>
      <c r="I1262" s="9" t="n">
        <f aca="false">LN(B1262/B1261)</f>
        <v>-0.00317778328599953</v>
      </c>
      <c r="J1262" s="9" t="n">
        <f aca="false">LN(F1262/F1261)</f>
        <v>-0.00473757494070426</v>
      </c>
      <c r="K1262" s="9" t="n">
        <f aca="false">F1262/F1255-1</f>
        <v>-0.0544311697286725</v>
      </c>
      <c r="L1262" s="9" t="n">
        <f aca="false">F1262/F1232-1</f>
        <v>-0.0333127123549496</v>
      </c>
      <c r="M1262" s="9" t="n">
        <f aca="false">B1262/B1255-1</f>
        <v>-0.0776509968531999</v>
      </c>
      <c r="N1262" s="9" t="n">
        <f aca="false">B1262/B1232-1</f>
        <v>-0.0349928479975739</v>
      </c>
      <c r="O1262" s="8" t="n">
        <f aca="false">MAX(O1261,F1262)</f>
        <v>246.763720066937</v>
      </c>
      <c r="P1262" s="9" t="n">
        <f aca="false">F1262/O1262-1</f>
        <v>-0.0898465881528026</v>
      </c>
      <c r="Q1262" s="8" t="n">
        <f aca="false">MAX(Q1261,B1262)</f>
        <v>4811.1564628872</v>
      </c>
      <c r="R1262" s="9" t="n">
        <f aca="false">B1262/Q1262-1</f>
        <v>-0.638979817339872</v>
      </c>
      <c r="S1262" s="9" t="n">
        <f aca="false">B1262/INDEX($B:$B,$E1262)-1</f>
        <v>-0.0349928479975739</v>
      </c>
      <c r="T1262" s="0" t="n">
        <f aca="false">IF(AND($A1262&gt;=CrashTest!$B$3,$A1262&lt;=CrashTest!$C$3),1,IF(AND($A1262&gt;=CrashTest!$B$4,$A1262&lt;=CrashTest!$C$4),2,IF(AND($A1262&gt;=CrashTest!$B$5,$A1262&lt;=CrashTest!$C$5),3,IF(AND($A1262&gt;=CrashTest!$B$6,$A1262&lt;=CrashTest!$C$6),4,IF(AND($A1262&gt;=CrashTest!$B$7,$A1262&lt;=CrashTest!$C$7),5,0)))))</f>
        <v>0</v>
      </c>
      <c r="U1262" s="8" t="str">
        <f aca="false">IF(T1262=0,"",IF(T1261=T1262,MAX(U1261,B1262),B1262))</f>
        <v/>
      </c>
      <c r="V1262" s="9" t="str">
        <f aca="false">IF(T1262=0,"",B1262/U1262-1)</f>
        <v/>
      </c>
      <c r="W1262" s="8" t="str">
        <f aca="false">IF(T1262=0,"",IF(T1261=T1262,MAX(W1261,F1262),F1262))</f>
        <v/>
      </c>
      <c r="X1262" s="9" t="str">
        <f aca="false">IF(T1262=0,"",F1262/W1262-1)</f>
        <v/>
      </c>
    </row>
    <row r="1263" customFormat="false" ht="15" hidden="false" customHeight="false" outlineLevel="0" collapsed="false">
      <c r="A1263" s="5" t="n">
        <v>45091</v>
      </c>
      <c r="B1263" s="6" t="n">
        <v>1650.15449649328</v>
      </c>
      <c r="C1263" s="7" t="n">
        <v>13.28296323</v>
      </c>
      <c r="D1263" s="0" t="n">
        <f aca="false">INT((ROW()-3)/30)</f>
        <v>42</v>
      </c>
      <c r="E1263" s="0" t="n">
        <f aca="false">2+30*D1263</f>
        <v>1262</v>
      </c>
      <c r="F1263" s="8" t="n">
        <f aca="false">INDEX($F:$F,$E1263)*(2*B1263/INDEX($B:$B,$E1263)-C1263/INDEX($C:$C,$E1263))</f>
        <v>222.971872407507</v>
      </c>
      <c r="G1263" s="9" t="n">
        <f aca="false">B1263/B1262-1</f>
        <v>-0.0499561634927357</v>
      </c>
      <c r="H1263" s="9" t="n">
        <f aca="false">F1263/F1262-1</f>
        <v>-0.0072173686345971</v>
      </c>
      <c r="I1263" s="9" t="n">
        <f aca="false">LN(B1263/B1262)</f>
        <v>-0.0512471517602808</v>
      </c>
      <c r="J1263" s="9" t="n">
        <f aca="false">LN(F1263/F1262)</f>
        <v>-0.00724353984045786</v>
      </c>
      <c r="K1263" s="9" t="n">
        <f aca="false">F1263/F1256-1</f>
        <v>-0.0504707433591397</v>
      </c>
      <c r="L1263" s="9" t="n">
        <f aca="false">F1263/F1233-1</f>
        <v>-0.0451450311582672</v>
      </c>
      <c r="M1263" s="9" t="n">
        <f aca="false">B1263/B1256-1</f>
        <v>-0.0992077382474645</v>
      </c>
      <c r="N1263" s="9" t="n">
        <f aca="false">B1263/B1233-1</f>
        <v>-0.0929781478540904</v>
      </c>
      <c r="O1263" s="8" t="n">
        <f aca="false">MAX(O1262,F1263)</f>
        <v>246.763720066937</v>
      </c>
      <c r="P1263" s="9" t="n">
        <f aca="false">F1263/O1263-1</f>
        <v>-0.0964155008401401</v>
      </c>
      <c r="Q1263" s="8" t="n">
        <f aca="false">MAX(Q1262,B1263)</f>
        <v>4811.1564628872</v>
      </c>
      <c r="R1263" s="9" t="n">
        <f aca="false">B1263/Q1263-1</f>
        <v>-0.657015000609019</v>
      </c>
      <c r="S1263" s="9" t="n">
        <f aca="false">B1263/INDEX($B:$B,$E1263)-1</f>
        <v>-0.0499561634927357</v>
      </c>
      <c r="T1263" s="0" t="n">
        <f aca="false">IF(AND($A1263&gt;=CrashTest!$B$3,$A1263&lt;=CrashTest!$C$3),1,IF(AND($A1263&gt;=CrashTest!$B$4,$A1263&lt;=CrashTest!$C$4),2,IF(AND($A1263&gt;=CrashTest!$B$5,$A1263&lt;=CrashTest!$C$5),3,IF(AND($A1263&gt;=CrashTest!$B$6,$A1263&lt;=CrashTest!$C$6),4,IF(AND($A1263&gt;=CrashTest!$B$7,$A1263&lt;=CrashTest!$C$7),5,0)))))</f>
        <v>0</v>
      </c>
      <c r="U1263" s="8" t="str">
        <f aca="false">IF(T1263=0,"",IF(T1262=T1263,MAX(U1262,B1263),B1263))</f>
        <v/>
      </c>
      <c r="V1263" s="9" t="str">
        <f aca="false">IF(T1263=0,"",B1263/U1263-1)</f>
        <v/>
      </c>
      <c r="W1263" s="8" t="str">
        <f aca="false">IF(T1263=0,"",IF(T1262=T1263,MAX(W1262,F1263),F1263))</f>
        <v/>
      </c>
      <c r="X1263" s="9" t="str">
        <f aca="false">IF(T1263=0,"",F1263/W1263-1)</f>
        <v/>
      </c>
    </row>
    <row r="1264" customFormat="false" ht="15" hidden="false" customHeight="false" outlineLevel="0" collapsed="false">
      <c r="A1264" s="5" t="n">
        <v>45092</v>
      </c>
      <c r="B1264" s="6" t="n">
        <v>1663.84364611338</v>
      </c>
      <c r="C1264" s="7" t="n">
        <v>13.51049881</v>
      </c>
      <c r="D1264" s="0" t="n">
        <f aca="false">INT((ROW()-3)/30)</f>
        <v>42</v>
      </c>
      <c r="E1264" s="0" t="n">
        <f aca="false">2+30*D1264</f>
        <v>1262</v>
      </c>
      <c r="F1264" s="8" t="n">
        <f aca="false">INDEX($F:$F,$E1264)*(2*B1264/INDEX($B:$B,$E1264)-C1264/INDEX($C:$C,$E1264))</f>
        <v>223.021392261461</v>
      </c>
      <c r="G1264" s="9" t="n">
        <f aca="false">B1264/B1263-1</f>
        <v>0.00829567755576255</v>
      </c>
      <c r="H1264" s="9" t="n">
        <f aca="false">F1264/F1263-1</f>
        <v>0.000222090138184194</v>
      </c>
      <c r="I1264" s="9" t="n">
        <f aca="false">LN(B1264/B1263)</f>
        <v>0.0082614575445717</v>
      </c>
      <c r="J1264" s="9" t="n">
        <f aca="false">LN(F1264/F1263)</f>
        <v>0.000222065479820307</v>
      </c>
      <c r="K1264" s="9" t="n">
        <f aca="false">F1264/F1257-1</f>
        <v>-0.0575974372308141</v>
      </c>
      <c r="L1264" s="9" t="n">
        <f aca="false">F1264/F1234-1</f>
        <v>-0.0428967207939606</v>
      </c>
      <c r="M1264" s="9" t="n">
        <f aca="false">B1264/B1257-1</f>
        <v>-0.0992790748734316</v>
      </c>
      <c r="N1264" s="9" t="n">
        <f aca="false">B1264/B1234-1</f>
        <v>-0.0879483179023303</v>
      </c>
      <c r="O1264" s="8" t="n">
        <f aca="false">MAX(O1263,F1264)</f>
        <v>246.763720066937</v>
      </c>
      <c r="P1264" s="9" t="n">
        <f aca="false">F1264/O1264-1</f>
        <v>-0.0962148236338606</v>
      </c>
      <c r="Q1264" s="8" t="n">
        <f aca="false">MAX(Q1263,B1264)</f>
        <v>4811.1564628872</v>
      </c>
      <c r="R1264" s="9" t="n">
        <f aca="false">B1264/Q1264-1</f>
        <v>-0.654169707647608</v>
      </c>
      <c r="S1264" s="9" t="n">
        <f aca="false">B1264/INDEX($B:$B,$E1264)-1</f>
        <v>-0.0420749061612319</v>
      </c>
      <c r="T1264" s="0" t="n">
        <f aca="false">IF(AND($A1264&gt;=CrashTest!$B$3,$A1264&lt;=CrashTest!$C$3),1,IF(AND($A1264&gt;=CrashTest!$B$4,$A1264&lt;=CrashTest!$C$4),2,IF(AND($A1264&gt;=CrashTest!$B$5,$A1264&lt;=CrashTest!$C$5),3,IF(AND($A1264&gt;=CrashTest!$B$6,$A1264&lt;=CrashTest!$C$6),4,IF(AND($A1264&gt;=CrashTest!$B$7,$A1264&lt;=CrashTest!$C$7),5,0)))))</f>
        <v>0</v>
      </c>
      <c r="U1264" s="8" t="str">
        <f aca="false">IF(T1264=0,"",IF(T1263=T1264,MAX(U1263,B1264),B1264))</f>
        <v/>
      </c>
      <c r="V1264" s="9" t="str">
        <f aca="false">IF(T1264=0,"",B1264/U1264-1)</f>
        <v/>
      </c>
      <c r="W1264" s="8" t="str">
        <f aca="false">IF(T1264=0,"",IF(T1263=T1264,MAX(W1263,F1264),F1264))</f>
        <v/>
      </c>
      <c r="X1264" s="9" t="str">
        <f aca="false">IF(T1264=0,"",F1264/W1264-1)</f>
        <v/>
      </c>
    </row>
    <row r="1265" customFormat="false" ht="15" hidden="false" customHeight="false" outlineLevel="0" collapsed="false">
      <c r="A1265" s="5" t="n">
        <v>45093</v>
      </c>
      <c r="B1265" s="6" t="n">
        <v>1716.62002104033</v>
      </c>
      <c r="C1265" s="7" t="n">
        <v>14.29407468</v>
      </c>
      <c r="D1265" s="0" t="n">
        <f aca="false">INT((ROW()-3)/30)</f>
        <v>42</v>
      </c>
      <c r="E1265" s="0" t="n">
        <f aca="false">2+30*D1265</f>
        <v>1262</v>
      </c>
      <c r="F1265" s="8" t="n">
        <f aca="false">INDEX($F:$F,$E1265)*(2*B1265/INDEX($B:$B,$E1265)-C1265/INDEX($C:$C,$E1265))</f>
        <v>224.649025066488</v>
      </c>
      <c r="G1265" s="9" t="n">
        <f aca="false">B1265/B1264-1</f>
        <v>0.0317195519243843</v>
      </c>
      <c r="H1265" s="9" t="n">
        <f aca="false">F1265/F1264-1</f>
        <v>0.00729810171357359</v>
      </c>
      <c r="I1265" s="9" t="n">
        <f aca="false">LN(B1265/B1264)</f>
        <v>0.0312268781168467</v>
      </c>
      <c r="J1265" s="9" t="n">
        <f aca="false">LN(F1265/F1264)</f>
        <v>0.00727159943536059</v>
      </c>
      <c r="K1265" s="9" t="n">
        <f aca="false">F1265/F1258-1</f>
        <v>-0.0472173420660958</v>
      </c>
      <c r="L1265" s="9" t="n">
        <f aca="false">F1265/F1235-1</f>
        <v>-0.0358935903267958</v>
      </c>
      <c r="M1265" s="9" t="n">
        <f aca="false">B1265/B1258-1</f>
        <v>-0.0662535289092063</v>
      </c>
      <c r="N1265" s="9" t="n">
        <f aca="false">B1265/B1235-1</f>
        <v>-0.0579355540381766</v>
      </c>
      <c r="O1265" s="8" t="n">
        <f aca="false">MAX(O1264,F1265)</f>
        <v>246.763720066937</v>
      </c>
      <c r="P1265" s="9" t="n">
        <f aca="false">F1265/O1265-1</f>
        <v>-0.0896189074895204</v>
      </c>
      <c r="Q1265" s="8" t="n">
        <f aca="false">MAX(Q1264,B1265)</f>
        <v>4811.1564628872</v>
      </c>
      <c r="R1265" s="9" t="n">
        <f aca="false">B1265/Q1265-1</f>
        <v>-0.643200125732311</v>
      </c>
      <c r="S1265" s="9" t="n">
        <f aca="false">B1265/INDEX($B:$B,$E1265)-1</f>
        <v>-0.0116899514075426</v>
      </c>
      <c r="T1265" s="0" t="n">
        <f aca="false">IF(AND($A1265&gt;=CrashTest!$B$3,$A1265&lt;=CrashTest!$C$3),1,IF(AND($A1265&gt;=CrashTest!$B$4,$A1265&lt;=CrashTest!$C$4),2,IF(AND($A1265&gt;=CrashTest!$B$5,$A1265&lt;=CrashTest!$C$5),3,IF(AND($A1265&gt;=CrashTest!$B$6,$A1265&lt;=CrashTest!$C$6),4,IF(AND($A1265&gt;=CrashTest!$B$7,$A1265&lt;=CrashTest!$C$7),5,0)))))</f>
        <v>0</v>
      </c>
      <c r="U1265" s="8" t="str">
        <f aca="false">IF(T1265=0,"",IF(T1264=T1265,MAX(U1264,B1265),B1265))</f>
        <v/>
      </c>
      <c r="V1265" s="9" t="str">
        <f aca="false">IF(T1265=0,"",B1265/U1265-1)</f>
        <v/>
      </c>
      <c r="W1265" s="8" t="str">
        <f aca="false">IF(T1265=0,"",IF(T1264=T1265,MAX(W1264,F1265),F1265))</f>
        <v/>
      </c>
      <c r="X1265" s="9" t="str">
        <f aca="false">IF(T1265=0,"",F1265/W1265-1)</f>
        <v/>
      </c>
    </row>
    <row r="1266" customFormat="false" ht="15" hidden="false" customHeight="false" outlineLevel="0" collapsed="false">
      <c r="A1266" s="5" t="n">
        <v>45094</v>
      </c>
      <c r="B1266" s="6" t="n">
        <v>1727.57647136178</v>
      </c>
      <c r="C1266" s="7" t="n">
        <v>14.44860553</v>
      </c>
      <c r="D1266" s="0" t="n">
        <f aca="false">INT((ROW()-3)/30)</f>
        <v>42</v>
      </c>
      <c r="E1266" s="0" t="n">
        <f aca="false">2+30*D1266</f>
        <v>1262</v>
      </c>
      <c r="F1266" s="8" t="n">
        <f aca="false">INDEX($F:$F,$E1266)*(2*B1266/INDEX($B:$B,$E1266)-C1266/INDEX($C:$C,$E1266))</f>
        <v>225.111809252903</v>
      </c>
      <c r="G1266" s="9" t="n">
        <f aca="false">B1266/B1265-1</f>
        <v>0.00638257167407974</v>
      </c>
      <c r="H1266" s="9" t="n">
        <f aca="false">F1266/F1265-1</f>
        <v>0.00206003202674787</v>
      </c>
      <c r="I1266" s="9" t="n">
        <f aca="false">LN(B1266/B1265)</f>
        <v>0.00636228932013057</v>
      </c>
      <c r="J1266" s="9" t="n">
        <f aca="false">LN(F1266/F1265)</f>
        <v>0.00205791307035193</v>
      </c>
      <c r="K1266" s="9" t="n">
        <f aca="false">F1266/F1259-1</f>
        <v>-0.0161302773258076</v>
      </c>
      <c r="L1266" s="9" t="n">
        <f aca="false">F1266/F1236-1</f>
        <v>-0.0350884037163249</v>
      </c>
      <c r="M1266" s="9" t="n">
        <f aca="false">B1266/B1259-1</f>
        <v>-0.0144468809431931</v>
      </c>
      <c r="N1266" s="9" t="n">
        <f aca="false">B1266/B1236-1</f>
        <v>-0.042260082378266</v>
      </c>
      <c r="O1266" s="8" t="n">
        <f aca="false">MAX(O1265,F1266)</f>
        <v>246.763720066937</v>
      </c>
      <c r="P1266" s="9" t="n">
        <f aca="false">F1266/O1266-1</f>
        <v>-0.0877434932824032</v>
      </c>
      <c r="Q1266" s="8" t="n">
        <f aca="false">MAX(Q1265,B1266)</f>
        <v>4811.1564628872</v>
      </c>
      <c r="R1266" s="9" t="n">
        <f aca="false">B1266/Q1266-1</f>
        <v>-0.640922824961495</v>
      </c>
      <c r="S1266" s="9" t="n">
        <f aca="false">B1266/INDEX($B:$B,$E1266)-1</f>
        <v>-0.00538199168618803</v>
      </c>
      <c r="T1266" s="0" t="n">
        <f aca="false">IF(AND($A1266&gt;=CrashTest!$B$3,$A1266&lt;=CrashTest!$C$3),1,IF(AND($A1266&gt;=CrashTest!$B$4,$A1266&lt;=CrashTest!$C$4),2,IF(AND($A1266&gt;=CrashTest!$B$5,$A1266&lt;=CrashTest!$C$5),3,IF(AND($A1266&gt;=CrashTest!$B$6,$A1266&lt;=CrashTest!$C$6),4,IF(AND($A1266&gt;=CrashTest!$B$7,$A1266&lt;=CrashTest!$C$7),5,0)))))</f>
        <v>0</v>
      </c>
      <c r="U1266" s="8" t="str">
        <f aca="false">IF(T1266=0,"",IF(T1265=T1266,MAX(U1265,B1266),B1266))</f>
        <v/>
      </c>
      <c r="V1266" s="9" t="str">
        <f aca="false">IF(T1266=0,"",B1266/U1266-1)</f>
        <v/>
      </c>
      <c r="W1266" s="8" t="str">
        <f aca="false">IF(T1266=0,"",IF(T1265=T1266,MAX(W1265,F1266),F1266))</f>
        <v/>
      </c>
      <c r="X1266" s="9" t="str">
        <f aca="false">IF(T1266=0,"",F1266/W1266-1)</f>
        <v/>
      </c>
    </row>
    <row r="1267" customFormat="false" ht="15" hidden="false" customHeight="false" outlineLevel="0" collapsed="false">
      <c r="A1267" s="5" t="n">
        <v>45095</v>
      </c>
      <c r="B1267" s="6" t="n">
        <v>1720.11903828171</v>
      </c>
      <c r="C1267" s="7" t="n">
        <v>14.3470519</v>
      </c>
      <c r="D1267" s="0" t="n">
        <f aca="false">INT((ROW()-3)/30)</f>
        <v>42</v>
      </c>
      <c r="E1267" s="0" t="n">
        <f aca="false">2+30*D1267</f>
        <v>1262</v>
      </c>
      <c r="F1267" s="8" t="n">
        <f aca="false">INDEX($F:$F,$E1267)*(2*B1267/INDEX($B:$B,$E1267)-C1267/INDEX($C:$C,$E1267))</f>
        <v>224.741180499166</v>
      </c>
      <c r="G1267" s="9" t="n">
        <f aca="false">B1267/B1266-1</f>
        <v>-0.0043167021568612</v>
      </c>
      <c r="H1267" s="9" t="n">
        <f aca="false">F1267/F1266-1</f>
        <v>-0.00164642074961363</v>
      </c>
      <c r="I1267" s="9" t="n">
        <f aca="false">LN(B1267/B1266)</f>
        <v>-0.0043260460150806</v>
      </c>
      <c r="J1267" s="9" t="n">
        <f aca="false">LN(F1267/F1266)</f>
        <v>-0.00164777758974702</v>
      </c>
      <c r="K1267" s="9" t="n">
        <f aca="false">F1267/F1260-1</f>
        <v>-0.0119854747192564</v>
      </c>
      <c r="L1267" s="9" t="n">
        <f aca="false">F1267/F1237-1</f>
        <v>-0.0353740329349583</v>
      </c>
      <c r="M1267" s="9" t="n">
        <f aca="false">B1267/B1260-1</f>
        <v>-0.0181036837227133</v>
      </c>
      <c r="N1267" s="9" t="n">
        <f aca="false">B1267/B1237-1</f>
        <v>-0.0513154581179593</v>
      </c>
      <c r="O1267" s="8" t="n">
        <f aca="false">MAX(O1266,F1267)</f>
        <v>246.763720066937</v>
      </c>
      <c r="P1267" s="9" t="n">
        <f aca="false">F1267/O1267-1</f>
        <v>-0.0892454513240331</v>
      </c>
      <c r="Q1267" s="8" t="n">
        <f aca="false">MAX(Q1266,B1267)</f>
        <v>4811.1564628872</v>
      </c>
      <c r="R1267" s="9" t="n">
        <f aca="false">B1267/Q1267-1</f>
        <v>-0.642472854177464</v>
      </c>
      <c r="S1267" s="9" t="n">
        <f aca="false">B1267/INDEX($B:$B,$E1267)-1</f>
        <v>-0.0096754613879293</v>
      </c>
      <c r="T1267" s="0" t="n">
        <f aca="false">IF(AND($A1267&gt;=CrashTest!$B$3,$A1267&lt;=CrashTest!$C$3),1,IF(AND($A1267&gt;=CrashTest!$B$4,$A1267&lt;=CrashTest!$C$4),2,IF(AND($A1267&gt;=CrashTest!$B$5,$A1267&lt;=CrashTest!$C$5),3,IF(AND($A1267&gt;=CrashTest!$B$6,$A1267&lt;=CrashTest!$C$6),4,IF(AND($A1267&gt;=CrashTest!$B$7,$A1267&lt;=CrashTest!$C$7),5,0)))))</f>
        <v>0</v>
      </c>
      <c r="U1267" s="8" t="str">
        <f aca="false">IF(T1267=0,"",IF(T1266=T1267,MAX(U1266,B1267),B1267))</f>
        <v/>
      </c>
      <c r="V1267" s="9" t="str">
        <f aca="false">IF(T1267=0,"",B1267/U1267-1)</f>
        <v/>
      </c>
      <c r="W1267" s="8" t="str">
        <f aca="false">IF(T1267=0,"",IF(T1266=T1267,MAX(W1266,F1267),F1267))</f>
        <v/>
      </c>
      <c r="X1267" s="9" t="str">
        <f aca="false">IF(T1267=0,"",F1267/W1267-1)</f>
        <v/>
      </c>
    </row>
    <row r="1268" customFormat="false" ht="15" hidden="false" customHeight="false" outlineLevel="0" collapsed="false">
      <c r="A1268" s="5" t="n">
        <v>45096</v>
      </c>
      <c r="B1268" s="6" t="n">
        <v>1734.98348451198</v>
      </c>
      <c r="C1268" s="7" t="n">
        <v>14.58762849</v>
      </c>
      <c r="D1268" s="0" t="n">
        <f aca="false">INT((ROW()-3)/30)</f>
        <v>42</v>
      </c>
      <c r="E1268" s="0" t="n">
        <f aca="false">2+30*D1268</f>
        <v>1262</v>
      </c>
      <c r="F1268" s="8" t="n">
        <f aca="false">INDEX($F:$F,$E1268)*(2*B1268/INDEX($B:$B,$E1268)-C1268/INDEX($C:$C,$E1268))</f>
        <v>224.894581141958</v>
      </c>
      <c r="G1268" s="9" t="n">
        <f aca="false">B1268/B1267-1</f>
        <v>0.00864152183625544</v>
      </c>
      <c r="H1268" s="9" t="n">
        <f aca="false">F1268/F1267-1</f>
        <v>0.000682565796134904</v>
      </c>
      <c r="I1268" s="9" t="n">
        <f aca="false">LN(B1268/B1267)</f>
        <v>0.00860439760635116</v>
      </c>
      <c r="J1268" s="9" t="n">
        <f aca="false">LN(F1268/F1267)</f>
        <v>0.000682332954049215</v>
      </c>
      <c r="K1268" s="9" t="n">
        <f aca="false">F1268/F1261-1</f>
        <v>-0.00338922499803818</v>
      </c>
      <c r="L1268" s="9" t="n">
        <f aca="false">F1268/F1238-1</f>
        <v>-0.0347062846468641</v>
      </c>
      <c r="M1268" s="9" t="n">
        <f aca="false">B1268/B1261-1</f>
        <v>-0.0042867440435167</v>
      </c>
      <c r="N1268" s="9" t="n">
        <f aca="false">B1268/B1238-1</f>
        <v>-0.0463570832563479</v>
      </c>
      <c r="O1268" s="8" t="n">
        <f aca="false">MAX(O1267,F1268)</f>
        <v>246.763720066937</v>
      </c>
      <c r="P1268" s="9" t="n">
        <f aca="false">F1268/O1268-1</f>
        <v>-0.0886238014204325</v>
      </c>
      <c r="Q1268" s="8" t="n">
        <f aca="false">MAX(Q1267,B1268)</f>
        <v>4811.1564628872</v>
      </c>
      <c r="R1268" s="9" t="n">
        <f aca="false">B1268/Q1268-1</f>
        <v>-0.639383275539784</v>
      </c>
      <c r="S1268" s="9" t="n">
        <f aca="false">B1268/INDEX($B:$B,$E1268)-1</f>
        <v>-0.00111755026253357</v>
      </c>
      <c r="T1268" s="0" t="n">
        <f aca="false">IF(AND($A1268&gt;=CrashTest!$B$3,$A1268&lt;=CrashTest!$C$3),1,IF(AND($A1268&gt;=CrashTest!$B$4,$A1268&lt;=CrashTest!$C$4),2,IF(AND($A1268&gt;=CrashTest!$B$5,$A1268&lt;=CrashTest!$C$5),3,IF(AND($A1268&gt;=CrashTest!$B$6,$A1268&lt;=CrashTest!$C$6),4,IF(AND($A1268&gt;=CrashTest!$B$7,$A1268&lt;=CrashTest!$C$7),5,0)))))</f>
        <v>0</v>
      </c>
      <c r="U1268" s="8" t="str">
        <f aca="false">IF(T1268=0,"",IF(T1267=T1268,MAX(U1267,B1268),B1268))</f>
        <v/>
      </c>
      <c r="V1268" s="9" t="str">
        <f aca="false">IF(T1268=0,"",B1268/U1268-1)</f>
        <v/>
      </c>
      <c r="W1268" s="8" t="str">
        <f aca="false">IF(T1268=0,"",IF(T1267=T1268,MAX(W1267,F1268),F1268))</f>
        <v/>
      </c>
      <c r="X1268" s="9" t="str">
        <f aca="false">IF(T1268=0,"",F1268/W1268-1)</f>
        <v/>
      </c>
    </row>
    <row r="1269" customFormat="false" ht="15" hidden="false" customHeight="false" outlineLevel="0" collapsed="false">
      <c r="A1269" s="5" t="n">
        <v>45097</v>
      </c>
      <c r="B1269" s="6" t="n">
        <v>1789.79935710111</v>
      </c>
      <c r="C1269" s="7" t="n">
        <v>15.42573992</v>
      </c>
      <c r="D1269" s="0" t="n">
        <f aca="false">INT((ROW()-3)/30)</f>
        <v>42</v>
      </c>
      <c r="E1269" s="0" t="n">
        <f aca="false">2+30*D1269</f>
        <v>1262</v>
      </c>
      <c r="F1269" s="8" t="n">
        <f aca="false">INDEX($F:$F,$E1269)*(2*B1269/INDEX($B:$B,$E1269)-C1269/INDEX($C:$C,$E1269))</f>
        <v>226.213016816863</v>
      </c>
      <c r="G1269" s="9" t="n">
        <f aca="false">B1269/B1268-1</f>
        <v>0.0315944636236978</v>
      </c>
      <c r="H1269" s="9" t="n">
        <f aca="false">F1269/F1268-1</f>
        <v>0.00586246083925457</v>
      </c>
      <c r="I1269" s="9" t="n">
        <f aca="false">LN(B1269/B1268)</f>
        <v>0.0311056282247826</v>
      </c>
      <c r="J1269" s="9" t="n">
        <f aca="false">LN(F1269/F1268)</f>
        <v>0.0058453434830144</v>
      </c>
      <c r="K1269" s="9" t="n">
        <f aca="false">F1269/F1262-1</f>
        <v>0.00721383221873118</v>
      </c>
      <c r="L1269" s="9" t="n">
        <f aca="false">F1269/F1239-1</f>
        <v>-0.0294056354944834</v>
      </c>
      <c r="M1269" s="9" t="n">
        <f aca="false">B1269/B1262-1</f>
        <v>0.0304416049600469</v>
      </c>
      <c r="N1269" s="9" t="n">
        <f aca="false">B1269/B1239-1</f>
        <v>-0.00923534631005074</v>
      </c>
      <c r="O1269" s="8" t="n">
        <f aca="false">MAX(O1268,F1269)</f>
        <v>246.763720066937</v>
      </c>
      <c r="P1269" s="9" t="n">
        <f aca="false">F1269/O1269-1</f>
        <v>-0.083280894146431</v>
      </c>
      <c r="Q1269" s="8" t="n">
        <f aca="false">MAX(Q1268,B1269)</f>
        <v>4811.1564628872</v>
      </c>
      <c r="R1269" s="9" t="n">
        <f aca="false">B1269/Q1269-1</f>
        <v>-0.627989783556729</v>
      </c>
      <c r="S1269" s="9" t="n">
        <f aca="false">B1269/INDEX($B:$B,$E1269)-1</f>
        <v>0.0304416049600469</v>
      </c>
      <c r="T1269" s="0" t="n">
        <f aca="false">IF(AND($A1269&gt;=CrashTest!$B$3,$A1269&lt;=CrashTest!$C$3),1,IF(AND($A1269&gt;=CrashTest!$B$4,$A1269&lt;=CrashTest!$C$4),2,IF(AND($A1269&gt;=CrashTest!$B$5,$A1269&lt;=CrashTest!$C$5),3,IF(AND($A1269&gt;=CrashTest!$B$6,$A1269&lt;=CrashTest!$C$6),4,IF(AND($A1269&gt;=CrashTest!$B$7,$A1269&lt;=CrashTest!$C$7),5,0)))))</f>
        <v>0</v>
      </c>
      <c r="U1269" s="8" t="str">
        <f aca="false">IF(T1269=0,"",IF(T1268=T1269,MAX(U1268,B1269),B1269))</f>
        <v/>
      </c>
      <c r="V1269" s="9" t="str">
        <f aca="false">IF(T1269=0,"",B1269/U1269-1)</f>
        <v/>
      </c>
      <c r="W1269" s="8" t="str">
        <f aca="false">IF(T1269=0,"",IF(T1268=T1269,MAX(W1268,F1269),F1269))</f>
        <v/>
      </c>
      <c r="X1269" s="9" t="str">
        <f aca="false">IF(T1269=0,"",F1269/W1269-1)</f>
        <v/>
      </c>
    </row>
    <row r="1270" customFormat="false" ht="15" hidden="false" customHeight="false" outlineLevel="0" collapsed="false">
      <c r="A1270" s="5" t="n">
        <v>45098</v>
      </c>
      <c r="B1270" s="6" t="n">
        <v>1894.31125803624</v>
      </c>
      <c r="C1270" s="7" t="n">
        <v>16.87135001</v>
      </c>
      <c r="D1270" s="0" t="n">
        <f aca="false">INT((ROW()-3)/30)</f>
        <v>42</v>
      </c>
      <c r="E1270" s="0" t="n">
        <f aca="false">2+30*D1270</f>
        <v>1262</v>
      </c>
      <c r="F1270" s="8" t="n">
        <f aca="false">INDEX($F:$F,$E1270)*(2*B1270/INDEX($B:$B,$E1270)-C1270/INDEX($C:$C,$E1270))</f>
        <v>231.063681720781</v>
      </c>
      <c r="G1270" s="9" t="n">
        <f aca="false">B1270/B1269-1</f>
        <v>0.0583930821745322</v>
      </c>
      <c r="H1270" s="9" t="n">
        <f aca="false">F1270/F1269-1</f>
        <v>0.0214429079819294</v>
      </c>
      <c r="I1270" s="9" t="n">
        <f aca="false">LN(B1270/B1269)</f>
        <v>0.0567517976809712</v>
      </c>
      <c r="J1270" s="9" t="n">
        <f aca="false">LN(F1270/F1269)</f>
        <v>0.0212162433386065</v>
      </c>
      <c r="K1270" s="9" t="n">
        <f aca="false">F1270/F1263-1</f>
        <v>0.0362907178645637</v>
      </c>
      <c r="L1270" s="9" t="n">
        <f aca="false">F1270/F1240-1</f>
        <v>-0.00952144493910168</v>
      </c>
      <c r="M1270" s="9" t="n">
        <f aca="false">B1270/B1263-1</f>
        <v>0.147959940758162</v>
      </c>
      <c r="N1270" s="9" t="n">
        <f aca="false">B1270/B1240-1</f>
        <v>0.0418576716245418</v>
      </c>
      <c r="O1270" s="8" t="n">
        <f aca="false">MAX(O1269,F1270)</f>
        <v>246.763720066937</v>
      </c>
      <c r="P1270" s="9" t="n">
        <f aca="false">F1270/O1270-1</f>
        <v>-0.0636237707143365</v>
      </c>
      <c r="Q1270" s="8" t="n">
        <f aca="false">MAX(Q1269,B1270)</f>
        <v>4811.1564628872</v>
      </c>
      <c r="R1270" s="9" t="n">
        <f aca="false">B1270/Q1270-1</f>
        <v>-0.606266960418191</v>
      </c>
      <c r="S1270" s="9" t="n">
        <f aca="false">B1270/INDEX($B:$B,$E1270)-1</f>
        <v>0.0906122662745357</v>
      </c>
      <c r="T1270" s="0" t="n">
        <f aca="false">IF(AND($A1270&gt;=CrashTest!$B$3,$A1270&lt;=CrashTest!$C$3),1,IF(AND($A1270&gt;=CrashTest!$B$4,$A1270&lt;=CrashTest!$C$4),2,IF(AND($A1270&gt;=CrashTest!$B$5,$A1270&lt;=CrashTest!$C$5),3,IF(AND($A1270&gt;=CrashTest!$B$6,$A1270&lt;=CrashTest!$C$6),4,IF(AND($A1270&gt;=CrashTest!$B$7,$A1270&lt;=CrashTest!$C$7),5,0)))))</f>
        <v>0</v>
      </c>
      <c r="U1270" s="8" t="str">
        <f aca="false">IF(T1270=0,"",IF(T1269=T1270,MAX(U1269,B1270),B1270))</f>
        <v/>
      </c>
      <c r="V1270" s="9" t="str">
        <f aca="false">IF(T1270=0,"",B1270/U1270-1)</f>
        <v/>
      </c>
      <c r="W1270" s="8" t="str">
        <f aca="false">IF(T1270=0,"",IF(T1269=T1270,MAX(W1269,F1270),F1270))</f>
        <v/>
      </c>
      <c r="X1270" s="9" t="str">
        <f aca="false">IF(T1270=0,"",F1270/W1270-1)</f>
        <v/>
      </c>
    </row>
    <row r="1271" customFormat="false" ht="15" hidden="false" customHeight="false" outlineLevel="0" collapsed="false">
      <c r="A1271" s="5" t="n">
        <v>45099</v>
      </c>
      <c r="B1271" s="6" t="n">
        <v>1874.36079076563</v>
      </c>
      <c r="C1271" s="7" t="n">
        <v>16.60385443</v>
      </c>
      <c r="D1271" s="0" t="n">
        <f aca="false">INT((ROW()-3)/30)</f>
        <v>42</v>
      </c>
      <c r="E1271" s="0" t="n">
        <f aca="false">2+30*D1271</f>
        <v>1262</v>
      </c>
      <c r="F1271" s="8" t="n">
        <f aca="false">INDEX($F:$F,$E1271)*(2*B1271/INDEX($B:$B,$E1271)-C1271/INDEX($C:$C,$E1271))</f>
        <v>230.007951090014</v>
      </c>
      <c r="G1271" s="9" t="n">
        <f aca="false">B1271/B1270-1</f>
        <v>-0.0105317788647319</v>
      </c>
      <c r="H1271" s="9" t="n">
        <f aca="false">F1271/F1270-1</f>
        <v>-0.00456900289524354</v>
      </c>
      <c r="I1271" s="9" t="n">
        <f aca="false">LN(B1271/B1270)</f>
        <v>-0.0105876305388589</v>
      </c>
      <c r="J1271" s="9" t="n">
        <f aca="false">LN(F1271/F1270)</f>
        <v>-0.00457947269216573</v>
      </c>
      <c r="K1271" s="9" t="n">
        <f aca="false">F1271/F1264-1</f>
        <v>0.0313268550505752</v>
      </c>
      <c r="L1271" s="9" t="n">
        <f aca="false">F1271/F1241-1</f>
        <v>-0.0186453584745958</v>
      </c>
      <c r="M1271" s="9" t="n">
        <f aca="false">B1271/B1264-1</f>
        <v>0.126524595711865</v>
      </c>
      <c r="N1271" s="9" t="n">
        <f aca="false">B1271/B1241-1</f>
        <v>0.0106752627434101</v>
      </c>
      <c r="O1271" s="8" t="n">
        <f aca="false">MAX(O1270,F1271)</f>
        <v>246.763720066937</v>
      </c>
      <c r="P1271" s="9" t="n">
        <f aca="false">F1271/O1271-1</f>
        <v>-0.0679020764169799</v>
      </c>
      <c r="Q1271" s="8" t="n">
        <f aca="false">MAX(Q1270,B1271)</f>
        <v>4811.1564628872</v>
      </c>
      <c r="R1271" s="9" t="n">
        <f aca="false">B1271/Q1271-1</f>
        <v>-0.610413669722806</v>
      </c>
      <c r="S1271" s="9" t="n">
        <f aca="false">B1271/INDEX($B:$B,$E1271)-1</f>
        <v>0.0791261790589681</v>
      </c>
      <c r="T1271" s="0" t="n">
        <f aca="false">IF(AND($A1271&gt;=CrashTest!$B$3,$A1271&lt;=CrashTest!$C$3),1,IF(AND($A1271&gt;=CrashTest!$B$4,$A1271&lt;=CrashTest!$C$4),2,IF(AND($A1271&gt;=CrashTest!$B$5,$A1271&lt;=CrashTest!$C$5),3,IF(AND($A1271&gt;=CrashTest!$B$6,$A1271&lt;=CrashTest!$C$6),4,IF(AND($A1271&gt;=CrashTest!$B$7,$A1271&lt;=CrashTest!$C$7),5,0)))))</f>
        <v>0</v>
      </c>
      <c r="U1271" s="8" t="str">
        <f aca="false">IF(T1271=0,"",IF(T1270=T1271,MAX(U1270,B1271),B1271))</f>
        <v/>
      </c>
      <c r="V1271" s="9" t="str">
        <f aca="false">IF(T1271=0,"",B1271/U1271-1)</f>
        <v/>
      </c>
      <c r="W1271" s="8" t="str">
        <f aca="false">IF(T1271=0,"",IF(T1270=T1271,MAX(W1270,F1271),F1271))</f>
        <v/>
      </c>
      <c r="X1271" s="9" t="str">
        <f aca="false">IF(T1271=0,"",F1271/W1271-1)</f>
        <v/>
      </c>
    </row>
    <row r="1272" customFormat="false" ht="15" hidden="false" customHeight="false" outlineLevel="0" collapsed="false">
      <c r="A1272" s="5" t="n">
        <v>45100</v>
      </c>
      <c r="B1272" s="6" t="n">
        <v>1891.57702922268</v>
      </c>
      <c r="C1272" s="7" t="n">
        <v>16.92075139</v>
      </c>
      <c r="D1272" s="0" t="n">
        <f aca="false">INT((ROW()-3)/30)</f>
        <v>42</v>
      </c>
      <c r="E1272" s="0" t="n">
        <f aca="false">2+30*D1272</f>
        <v>1262</v>
      </c>
      <c r="F1272" s="8" t="n">
        <f aca="false">INDEX($F:$F,$E1272)*(2*B1272/INDEX($B:$B,$E1272)-C1272/INDEX($C:$C,$E1272))</f>
        <v>229.598715803769</v>
      </c>
      <c r="G1272" s="9" t="n">
        <f aca="false">B1272/B1271-1</f>
        <v>0.00918512515939773</v>
      </c>
      <c r="H1272" s="9" t="n">
        <f aca="false">F1272/F1271-1</f>
        <v>-0.0017792223455988</v>
      </c>
      <c r="I1272" s="9" t="n">
        <f aca="false">LN(B1272/B1271)</f>
        <v>0.009143198436544</v>
      </c>
      <c r="J1272" s="9" t="n">
        <f aca="false">LN(F1272/F1271)</f>
        <v>-0.0017808070416397</v>
      </c>
      <c r="K1272" s="9" t="n">
        <f aca="false">F1272/F1265-1</f>
        <v>0.0220329945158484</v>
      </c>
      <c r="L1272" s="9" t="n">
        <f aca="false">F1272/F1242-1</f>
        <v>-0.0147259162052367</v>
      </c>
      <c r="M1272" s="9" t="n">
        <f aca="false">B1272/B1265-1</f>
        <v>0.101919473172823</v>
      </c>
      <c r="N1272" s="9" t="n">
        <f aca="false">B1272/B1242-1</f>
        <v>0.0502104690800138</v>
      </c>
      <c r="O1272" s="8" t="n">
        <f aca="false">MAX(O1271,F1272)</f>
        <v>246.763720066937</v>
      </c>
      <c r="P1272" s="9" t="n">
        <f aca="false">F1272/O1272-1</f>
        <v>-0.069560485870905</v>
      </c>
      <c r="Q1272" s="8" t="n">
        <f aca="false">MAX(Q1271,B1272)</f>
        <v>4811.1564628872</v>
      </c>
      <c r="R1272" s="9" t="n">
        <f aca="false">B1272/Q1272-1</f>
        <v>-0.606835270518819</v>
      </c>
      <c r="S1272" s="9" t="n">
        <f aca="false">B1272/INDEX($B:$B,$E1272)-1</f>
        <v>0.0890380880764075</v>
      </c>
      <c r="T1272" s="0" t="n">
        <f aca="false">IF(AND($A1272&gt;=CrashTest!$B$3,$A1272&lt;=CrashTest!$C$3),1,IF(AND($A1272&gt;=CrashTest!$B$4,$A1272&lt;=CrashTest!$C$4),2,IF(AND($A1272&gt;=CrashTest!$B$5,$A1272&lt;=CrashTest!$C$5),3,IF(AND($A1272&gt;=CrashTest!$B$6,$A1272&lt;=CrashTest!$C$6),4,IF(AND($A1272&gt;=CrashTest!$B$7,$A1272&lt;=CrashTest!$C$7),5,0)))))</f>
        <v>0</v>
      </c>
      <c r="U1272" s="8" t="str">
        <f aca="false">IF(T1272=0,"",IF(T1271=T1272,MAX(U1271,B1272),B1272))</f>
        <v/>
      </c>
      <c r="V1272" s="9" t="str">
        <f aca="false">IF(T1272=0,"",B1272/U1272-1)</f>
        <v/>
      </c>
      <c r="W1272" s="8" t="str">
        <f aca="false">IF(T1272=0,"",IF(T1271=T1272,MAX(W1271,F1272),F1272))</f>
        <v/>
      </c>
      <c r="X1272" s="9" t="str">
        <f aca="false">IF(T1272=0,"",F1272/W1272-1)</f>
        <v/>
      </c>
    </row>
    <row r="1273" customFormat="false" ht="15" hidden="false" customHeight="false" outlineLevel="0" collapsed="false">
      <c r="A1273" s="5" t="n">
        <v>45101</v>
      </c>
      <c r="B1273" s="6" t="n">
        <v>1876.10660052601</v>
      </c>
      <c r="C1273" s="7" t="n">
        <v>16.63363089</v>
      </c>
      <c r="D1273" s="0" t="n">
        <f aca="false">INT((ROW()-3)/30)</f>
        <v>42</v>
      </c>
      <c r="E1273" s="0" t="n">
        <f aca="false">2+30*D1273</f>
        <v>1262</v>
      </c>
      <c r="F1273" s="8" t="n">
        <f aca="false">INDEX($F:$F,$E1273)*(2*B1273/INDEX($B:$B,$E1273)-C1273/INDEX($C:$C,$E1273))</f>
        <v>230.002633269065</v>
      </c>
      <c r="G1273" s="9" t="n">
        <f aca="false">B1273/B1272-1</f>
        <v>-0.00817858773799307</v>
      </c>
      <c r="H1273" s="9" t="n">
        <f aca="false">F1273/F1272-1</f>
        <v>0.00175923224954611</v>
      </c>
      <c r="I1273" s="9" t="n">
        <f aca="false">LN(B1273/B1272)</f>
        <v>-0.00821221586592949</v>
      </c>
      <c r="J1273" s="9" t="n">
        <f aca="false">LN(F1273/F1272)</f>
        <v>0.00175768661298247</v>
      </c>
      <c r="K1273" s="9" t="n">
        <f aca="false">F1273/F1266-1</f>
        <v>0.021726199226926</v>
      </c>
      <c r="L1273" s="9" t="n">
        <f aca="false">F1273/F1243-1</f>
        <v>-0.0135248031986225</v>
      </c>
      <c r="M1273" s="9" t="n">
        <f aca="false">B1273/B1266-1</f>
        <v>0.0859760083715133</v>
      </c>
      <c r="N1273" s="9" t="n">
        <f aca="false">B1273/B1243-1</f>
        <v>0.0382793331952878</v>
      </c>
      <c r="O1273" s="8" t="n">
        <f aca="false">MAX(O1272,F1273)</f>
        <v>246.763720066937</v>
      </c>
      <c r="P1273" s="9" t="n">
        <f aca="false">F1273/O1273-1</f>
        <v>-0.0679236266713971</v>
      </c>
      <c r="Q1273" s="8" t="n">
        <f aca="false">MAX(Q1272,B1273)</f>
        <v>4811.1564628872</v>
      </c>
      <c r="R1273" s="9" t="n">
        <f aca="false">B1273/Q1273-1</f>
        <v>-0.610050802754366</v>
      </c>
      <c r="S1273" s="9" t="n">
        <f aca="false">B1273/INDEX($B:$B,$E1273)-1</f>
        <v>0.0801312945230583</v>
      </c>
      <c r="T1273" s="0" t="n">
        <f aca="false">IF(AND($A1273&gt;=CrashTest!$B$3,$A1273&lt;=CrashTest!$C$3),1,IF(AND($A1273&gt;=CrashTest!$B$4,$A1273&lt;=CrashTest!$C$4),2,IF(AND($A1273&gt;=CrashTest!$B$5,$A1273&lt;=CrashTest!$C$5),3,IF(AND($A1273&gt;=CrashTest!$B$6,$A1273&lt;=CrashTest!$C$6),4,IF(AND($A1273&gt;=CrashTest!$B$7,$A1273&lt;=CrashTest!$C$7),5,0)))))</f>
        <v>0</v>
      </c>
      <c r="U1273" s="8" t="str">
        <f aca="false">IF(T1273=0,"",IF(T1272=T1273,MAX(U1272,B1273),B1273))</f>
        <v/>
      </c>
      <c r="V1273" s="9" t="str">
        <f aca="false">IF(T1273=0,"",B1273/U1273-1)</f>
        <v/>
      </c>
      <c r="W1273" s="8" t="str">
        <f aca="false">IF(T1273=0,"",IF(T1272=T1273,MAX(W1272,F1273),F1273))</f>
        <v/>
      </c>
      <c r="X1273" s="9" t="str">
        <f aca="false">IF(T1273=0,"",F1273/W1273-1)</f>
        <v/>
      </c>
    </row>
    <row r="1274" customFormat="false" ht="15" hidden="false" customHeight="false" outlineLevel="0" collapsed="false">
      <c r="A1274" s="5" t="n">
        <v>45102</v>
      </c>
      <c r="B1274" s="6" t="n">
        <v>1899.80092402104</v>
      </c>
      <c r="C1274" s="7" t="n">
        <v>16.97006174</v>
      </c>
      <c r="D1274" s="0" t="n">
        <f aca="false">INT((ROW()-3)/30)</f>
        <v>42</v>
      </c>
      <c r="E1274" s="0" t="n">
        <f aca="false">2+30*D1274</f>
        <v>1262</v>
      </c>
      <c r="F1274" s="8" t="n">
        <f aca="false">INDEX($F:$F,$E1274)*(2*B1274/INDEX($B:$B,$E1274)-C1274/INDEX($C:$C,$E1274))</f>
        <v>230.969024307964</v>
      </c>
      <c r="G1274" s="9" t="n">
        <f aca="false">B1274/B1273-1</f>
        <v>0.0126295187535648</v>
      </c>
      <c r="H1274" s="9" t="n">
        <f aca="false">F1274/F1273-1</f>
        <v>0.00420165206442724</v>
      </c>
      <c r="I1274" s="9" t="n">
        <f aca="false">LN(B1274/B1273)</f>
        <v>0.0125504315741299</v>
      </c>
      <c r="J1274" s="9" t="n">
        <f aca="false">LN(F1274/F1273)</f>
        <v>0.00419284977189198</v>
      </c>
      <c r="K1274" s="9" t="n">
        <f aca="false">F1274/F1267-1</f>
        <v>0.0277111822362308</v>
      </c>
      <c r="L1274" s="9" t="n">
        <f aca="false">F1274/F1244-1</f>
        <v>-0.0125414237276666</v>
      </c>
      <c r="M1274" s="9" t="n">
        <f aca="false">B1274/B1267-1</f>
        <v>0.104458983210151</v>
      </c>
      <c r="N1274" s="9" t="n">
        <f aca="false">B1274/B1244-1</f>
        <v>0.0385765336639139</v>
      </c>
      <c r="O1274" s="8" t="n">
        <f aca="false">MAX(O1273,F1274)</f>
        <v>246.763720066937</v>
      </c>
      <c r="P1274" s="9" t="n">
        <f aca="false">F1274/O1274-1</f>
        <v>-0.0640073660531972</v>
      </c>
      <c r="Q1274" s="8" t="n">
        <f aca="false">MAX(Q1273,B1274)</f>
        <v>4811.1564628872</v>
      </c>
      <c r="R1274" s="9" t="n">
        <f aca="false">B1274/Q1274-1</f>
        <v>-0.605125932054814</v>
      </c>
      <c r="S1274" s="9" t="n">
        <f aca="false">B1274/INDEX($B:$B,$E1274)-1</f>
        <v>0.0937728329635494</v>
      </c>
      <c r="T1274" s="0" t="n">
        <f aca="false">IF(AND($A1274&gt;=CrashTest!$B$3,$A1274&lt;=CrashTest!$C$3),1,IF(AND($A1274&gt;=CrashTest!$B$4,$A1274&lt;=CrashTest!$C$4),2,IF(AND($A1274&gt;=CrashTest!$B$5,$A1274&lt;=CrashTest!$C$5),3,IF(AND($A1274&gt;=CrashTest!$B$6,$A1274&lt;=CrashTest!$C$6),4,IF(AND($A1274&gt;=CrashTest!$B$7,$A1274&lt;=CrashTest!$C$7),5,0)))))</f>
        <v>0</v>
      </c>
      <c r="U1274" s="8" t="str">
        <f aca="false">IF(T1274=0,"",IF(T1273=T1274,MAX(U1273,B1274),B1274))</f>
        <v/>
      </c>
      <c r="V1274" s="9" t="str">
        <f aca="false">IF(T1274=0,"",B1274/U1274-1)</f>
        <v/>
      </c>
      <c r="W1274" s="8" t="str">
        <f aca="false">IF(T1274=0,"",IF(T1273=T1274,MAX(W1273,F1274),F1274))</f>
        <v/>
      </c>
      <c r="X1274" s="9" t="str">
        <f aca="false">IF(T1274=0,"",F1274/W1274-1)</f>
        <v/>
      </c>
    </row>
    <row r="1275" customFormat="false" ht="15" hidden="false" customHeight="false" outlineLevel="0" collapsed="false">
      <c r="A1275" s="5" t="n">
        <v>45103</v>
      </c>
      <c r="B1275" s="6" t="n">
        <v>1857.5683351841</v>
      </c>
      <c r="C1275" s="7" t="n">
        <v>16.37039344</v>
      </c>
      <c r="D1275" s="0" t="n">
        <f aca="false">INT((ROW()-3)/30)</f>
        <v>42</v>
      </c>
      <c r="E1275" s="0" t="n">
        <f aca="false">2+30*D1275</f>
        <v>1262</v>
      </c>
      <c r="F1275" s="8" t="n">
        <f aca="false">INDEX($F:$F,$E1275)*(2*B1275/INDEX($B:$B,$E1275)-C1275/INDEX($C:$C,$E1275))</f>
        <v>229.24678780563</v>
      </c>
      <c r="G1275" s="9" t="n">
        <f aca="false">B1275/B1274-1</f>
        <v>-0.0222300075249737</v>
      </c>
      <c r="H1275" s="9" t="n">
        <f aca="false">F1275/F1274-1</f>
        <v>-0.00745656915464843</v>
      </c>
      <c r="I1275" s="9" t="n">
        <f aca="false">LN(B1275/B1274)</f>
        <v>-0.0224808181252078</v>
      </c>
      <c r="J1275" s="9" t="n">
        <f aca="false">LN(F1275/F1274)</f>
        <v>-0.00748450834005275</v>
      </c>
      <c r="K1275" s="9" t="n">
        <f aca="false">F1275/F1268-1</f>
        <v>0.019352207783633</v>
      </c>
      <c r="L1275" s="9" t="n">
        <f aca="false">F1275/F1245-1</f>
        <v>-0.0198093145755498</v>
      </c>
      <c r="M1275" s="9" t="n">
        <f aca="false">B1275/B1268-1</f>
        <v>0.0706547651700564</v>
      </c>
      <c r="N1275" s="9" t="n">
        <f aca="false">B1275/B1245-1</f>
        <v>0.014635606515879</v>
      </c>
      <c r="O1275" s="8" t="n">
        <f aca="false">MAX(O1274,F1275)</f>
        <v>246.763720066937</v>
      </c>
      <c r="P1275" s="9" t="n">
        <f aca="false">F1275/O1275-1</f>
        <v>-0.070986659856463</v>
      </c>
      <c r="Q1275" s="8" t="n">
        <f aca="false">MAX(Q1274,B1275)</f>
        <v>4811.1564628872</v>
      </c>
      <c r="R1275" s="9" t="n">
        <f aca="false">B1275/Q1275-1</f>
        <v>-0.613903985556653</v>
      </c>
      <c r="S1275" s="9" t="n">
        <f aca="false">B1275/INDEX($B:$B,$E1275)-1</f>
        <v>0.069458254656158</v>
      </c>
      <c r="T1275" s="0" t="n">
        <f aca="false">IF(AND($A1275&gt;=CrashTest!$B$3,$A1275&lt;=CrashTest!$C$3),1,IF(AND($A1275&gt;=CrashTest!$B$4,$A1275&lt;=CrashTest!$C$4),2,IF(AND($A1275&gt;=CrashTest!$B$5,$A1275&lt;=CrashTest!$C$5),3,IF(AND($A1275&gt;=CrashTest!$B$6,$A1275&lt;=CrashTest!$C$6),4,IF(AND($A1275&gt;=CrashTest!$B$7,$A1275&lt;=CrashTest!$C$7),5,0)))))</f>
        <v>0</v>
      </c>
      <c r="U1275" s="8" t="str">
        <f aca="false">IF(T1275=0,"",IF(T1274=T1275,MAX(U1274,B1275),B1275))</f>
        <v/>
      </c>
      <c r="V1275" s="9" t="str">
        <f aca="false">IF(T1275=0,"",B1275/U1275-1)</f>
        <v/>
      </c>
      <c r="W1275" s="8" t="str">
        <f aca="false">IF(T1275=0,"",IF(T1274=T1275,MAX(W1274,F1275),F1275))</f>
        <v/>
      </c>
      <c r="X1275" s="9" t="str">
        <f aca="false">IF(T1275=0,"",F1275/W1275-1)</f>
        <v/>
      </c>
    </row>
    <row r="1276" customFormat="false" ht="15" hidden="false" customHeight="false" outlineLevel="0" collapsed="false">
      <c r="A1276" s="5" t="n">
        <v>45104</v>
      </c>
      <c r="B1276" s="6" t="n">
        <v>1888.94404208065</v>
      </c>
      <c r="C1276" s="7" t="n">
        <v>16.81032906</v>
      </c>
      <c r="D1276" s="0" t="n">
        <f aca="false">INT((ROW()-3)/30)</f>
        <v>42</v>
      </c>
      <c r="E1276" s="0" t="n">
        <f aca="false">2+30*D1276</f>
        <v>1262</v>
      </c>
      <c r="F1276" s="8" t="n">
        <f aca="false">INDEX($F:$F,$E1276)*(2*B1276/INDEX($B:$B,$E1276)-C1276/INDEX($C:$C,$E1276))</f>
        <v>230.611790861774</v>
      </c>
      <c r="G1276" s="9" t="n">
        <f aca="false">B1276/B1275-1</f>
        <v>0.0168907416767741</v>
      </c>
      <c r="H1276" s="9" t="n">
        <f aca="false">F1276/F1275-1</f>
        <v>0.00595429523444913</v>
      </c>
      <c r="I1276" s="9" t="n">
        <f aca="false">LN(B1276/B1275)</f>
        <v>0.0167496793156212</v>
      </c>
      <c r="J1276" s="9" t="n">
        <f aca="false">LN(F1276/F1275)</f>
        <v>0.00593663847295927</v>
      </c>
      <c r="K1276" s="9" t="n">
        <f aca="false">F1276/F1269-1</f>
        <v>0.019445273781358</v>
      </c>
      <c r="L1276" s="9" t="n">
        <f aca="false">F1276/F1246-1</f>
        <v>-0.027415587011396</v>
      </c>
      <c r="M1276" s="9" t="n">
        <f aca="false">B1276/B1269-1</f>
        <v>0.0553943013702507</v>
      </c>
      <c r="N1276" s="9" t="n">
        <f aca="false">B1276/B1246-1</f>
        <v>-0.0116898900884631</v>
      </c>
      <c r="O1276" s="8" t="n">
        <f aca="false">MAX(O1275,F1276)</f>
        <v>246.763720066937</v>
      </c>
      <c r="P1276" s="9" t="n">
        <f aca="false">F1276/O1276-1</f>
        <v>-0.0654550401525067</v>
      </c>
      <c r="Q1276" s="8" t="n">
        <f aca="false">MAX(Q1275,B1276)</f>
        <v>4811.1564628872</v>
      </c>
      <c r="R1276" s="9" t="n">
        <f aca="false">B1276/Q1276-1</f>
        <v>-0.607382537514258</v>
      </c>
      <c r="S1276" s="9" t="n">
        <f aca="false">B1276/INDEX($B:$B,$E1276)-1</f>
        <v>0.0875221977696488</v>
      </c>
      <c r="T1276" s="0" t="n">
        <f aca="false">IF(AND($A1276&gt;=CrashTest!$B$3,$A1276&lt;=CrashTest!$C$3),1,IF(AND($A1276&gt;=CrashTest!$B$4,$A1276&lt;=CrashTest!$C$4),2,IF(AND($A1276&gt;=CrashTest!$B$5,$A1276&lt;=CrashTest!$C$5),3,IF(AND($A1276&gt;=CrashTest!$B$6,$A1276&lt;=CrashTest!$C$6),4,IF(AND($A1276&gt;=CrashTest!$B$7,$A1276&lt;=CrashTest!$C$7),5,0)))))</f>
        <v>0</v>
      </c>
      <c r="U1276" s="8" t="str">
        <f aca="false">IF(T1276=0,"",IF(T1275=T1276,MAX(U1275,B1276),B1276))</f>
        <v/>
      </c>
      <c r="V1276" s="9" t="str">
        <f aca="false">IF(T1276=0,"",B1276/U1276-1)</f>
        <v/>
      </c>
      <c r="W1276" s="8" t="str">
        <f aca="false">IF(T1276=0,"",IF(T1275=T1276,MAX(W1275,F1276),F1276))</f>
        <v/>
      </c>
      <c r="X1276" s="9" t="str">
        <f aca="false">IF(T1276=0,"",F1276/W1276-1)</f>
        <v/>
      </c>
    </row>
    <row r="1277" customFormat="false" ht="15" hidden="false" customHeight="false" outlineLevel="0" collapsed="false">
      <c r="A1277" s="5" t="n">
        <v>45105</v>
      </c>
      <c r="B1277" s="6" t="n">
        <v>1829.66858649912</v>
      </c>
      <c r="C1277" s="7" t="n">
        <v>15.87762032</v>
      </c>
      <c r="D1277" s="0" t="n">
        <f aca="false">INT((ROW()-3)/30)</f>
        <v>42</v>
      </c>
      <c r="E1277" s="0" t="n">
        <f aca="false">2+30*D1277</f>
        <v>1262</v>
      </c>
      <c r="F1277" s="8" t="n">
        <f aca="false">INDEX($F:$F,$E1277)*(2*B1277/INDEX($B:$B,$E1277)-C1277/INDEX($C:$C,$E1277))</f>
        <v>229.591282731388</v>
      </c>
      <c r="G1277" s="9" t="n">
        <f aca="false">B1277/B1276-1</f>
        <v>-0.0313802072803802</v>
      </c>
      <c r="H1277" s="9" t="n">
        <f aca="false">F1277/F1276-1</f>
        <v>-0.00442522095931208</v>
      </c>
      <c r="I1277" s="9" t="n">
        <f aca="false">LN(B1277/B1276)</f>
        <v>-0.031883114863311</v>
      </c>
      <c r="J1277" s="9" t="n">
        <f aca="false">LN(F1277/F1276)</f>
        <v>-0.00443504123154008</v>
      </c>
      <c r="K1277" s="9" t="n">
        <f aca="false">F1277/F1270-1</f>
        <v>-0.006372264903028</v>
      </c>
      <c r="L1277" s="9" t="n">
        <f aca="false">F1277/F1247-1</f>
        <v>-0.0303167371161526</v>
      </c>
      <c r="M1277" s="9" t="n">
        <f aca="false">B1277/B1270-1</f>
        <v>-0.0341246303968718</v>
      </c>
      <c r="N1277" s="9" t="n">
        <f aca="false">B1277/B1247-1</f>
        <v>-0.0344034961855763</v>
      </c>
      <c r="O1277" s="8" t="n">
        <f aca="false">MAX(O1276,F1277)</f>
        <v>246.763720066937</v>
      </c>
      <c r="P1277" s="9" t="n">
        <f aca="false">F1277/O1277-1</f>
        <v>-0.0695906080962433</v>
      </c>
      <c r="Q1277" s="8" t="n">
        <f aca="false">MAX(Q1276,B1277)</f>
        <v>4811.1564628872</v>
      </c>
      <c r="R1277" s="9" t="n">
        <f aca="false">B1277/Q1277-1</f>
        <v>-0.619702954868958</v>
      </c>
      <c r="S1277" s="9" t="n">
        <f aca="false">B1277/INDEX($B:$B,$E1277)-1</f>
        <v>0.0533955257816225</v>
      </c>
      <c r="T1277" s="0" t="n">
        <f aca="false">IF(AND($A1277&gt;=CrashTest!$B$3,$A1277&lt;=CrashTest!$C$3),1,IF(AND($A1277&gt;=CrashTest!$B$4,$A1277&lt;=CrashTest!$C$4),2,IF(AND($A1277&gt;=CrashTest!$B$5,$A1277&lt;=CrashTest!$C$5),3,IF(AND($A1277&gt;=CrashTest!$B$6,$A1277&lt;=CrashTest!$C$6),4,IF(AND($A1277&gt;=CrashTest!$B$7,$A1277&lt;=CrashTest!$C$7),5,0)))))</f>
        <v>0</v>
      </c>
      <c r="U1277" s="8" t="str">
        <f aca="false">IF(T1277=0,"",IF(T1276=T1277,MAX(U1276,B1277),B1277))</f>
        <v/>
      </c>
      <c r="V1277" s="9" t="str">
        <f aca="false">IF(T1277=0,"",B1277/U1277-1)</f>
        <v/>
      </c>
      <c r="W1277" s="8" t="str">
        <f aca="false">IF(T1277=0,"",IF(T1276=T1277,MAX(W1276,F1277),F1277))</f>
        <v/>
      </c>
      <c r="X1277" s="9" t="str">
        <f aca="false">IF(T1277=0,"",F1277/W1277-1)</f>
        <v/>
      </c>
    </row>
    <row r="1278" customFormat="false" ht="15" hidden="false" customHeight="false" outlineLevel="0" collapsed="false">
      <c r="A1278" s="5" t="n">
        <v>45106</v>
      </c>
      <c r="B1278" s="6" t="n">
        <v>1853.17543687902</v>
      </c>
      <c r="C1278" s="7" t="n">
        <v>16.21461261</v>
      </c>
      <c r="D1278" s="0" t="n">
        <f aca="false">INT((ROW()-3)/30)</f>
        <v>42</v>
      </c>
      <c r="E1278" s="0" t="n">
        <f aca="false">2+30*D1278</f>
        <v>1262</v>
      </c>
      <c r="F1278" s="8" t="n">
        <f aca="false">INDEX($F:$F,$E1278)*(2*B1278/INDEX($B:$B,$E1278)-C1278/INDEX($C:$C,$E1278))</f>
        <v>230.50057832655</v>
      </c>
      <c r="G1278" s="9" t="n">
        <f aca="false">B1278/B1277-1</f>
        <v>0.0128476001355404</v>
      </c>
      <c r="H1278" s="9" t="n">
        <f aca="false">F1278/F1277-1</f>
        <v>0.00396049703779999</v>
      </c>
      <c r="I1278" s="9" t="n">
        <f aca="false">LN(B1278/B1277)</f>
        <v>0.0127657698574259</v>
      </c>
      <c r="J1278" s="9" t="n">
        <f aca="false">LN(F1278/F1277)</f>
        <v>0.00395267491559934</v>
      </c>
      <c r="K1278" s="9" t="n">
        <f aca="false">F1278/F1271-1</f>
        <v>0.00214178350879557</v>
      </c>
      <c r="L1278" s="9" t="n">
        <f aca="false">F1278/F1248-1</f>
        <v>-0.0265932210154126</v>
      </c>
      <c r="M1278" s="9" t="n">
        <f aca="false">B1278/B1271-1</f>
        <v>-0.0113027086305814</v>
      </c>
      <c r="N1278" s="9" t="n">
        <f aca="false">B1278/B1248-1</f>
        <v>-0.0250718137402884</v>
      </c>
      <c r="O1278" s="8" t="n">
        <f aca="false">MAX(O1277,F1278)</f>
        <v>246.763720066937</v>
      </c>
      <c r="P1278" s="9" t="n">
        <f aca="false">F1278/O1278-1</f>
        <v>-0.0659057244556671</v>
      </c>
      <c r="Q1278" s="8" t="n">
        <f aca="false">MAX(Q1277,B1278)</f>
        <v>4811.1564628872</v>
      </c>
      <c r="R1278" s="9" t="n">
        <f aca="false">B1278/Q1278-1</f>
        <v>-0.614817050500386</v>
      </c>
      <c r="S1278" s="9" t="n">
        <f aca="false">B1278/INDEX($B:$B,$E1278)-1</f>
        <v>0.0669291302814321</v>
      </c>
      <c r="T1278" s="0" t="n">
        <f aca="false">IF(AND($A1278&gt;=CrashTest!$B$3,$A1278&lt;=CrashTest!$C$3),1,IF(AND($A1278&gt;=CrashTest!$B$4,$A1278&lt;=CrashTest!$C$4),2,IF(AND($A1278&gt;=CrashTest!$B$5,$A1278&lt;=CrashTest!$C$5),3,IF(AND($A1278&gt;=CrashTest!$B$6,$A1278&lt;=CrashTest!$C$6),4,IF(AND($A1278&gt;=CrashTest!$B$7,$A1278&lt;=CrashTest!$C$7),5,0)))))</f>
        <v>0</v>
      </c>
      <c r="U1278" s="8" t="str">
        <f aca="false">IF(T1278=0,"",IF(T1277=T1278,MAX(U1277,B1278),B1278))</f>
        <v/>
      </c>
      <c r="V1278" s="9" t="str">
        <f aca="false">IF(T1278=0,"",B1278/U1278-1)</f>
        <v/>
      </c>
      <c r="W1278" s="8" t="str">
        <f aca="false">IF(T1278=0,"",IF(T1277=T1278,MAX(W1277,F1278),F1278))</f>
        <v/>
      </c>
      <c r="X1278" s="9" t="str">
        <f aca="false">IF(T1278=0,"",F1278/W1278-1)</f>
        <v/>
      </c>
    </row>
    <row r="1279" customFormat="false" ht="15" hidden="false" customHeight="false" outlineLevel="0" collapsed="false">
      <c r="A1279" s="5" t="n">
        <v>45107</v>
      </c>
      <c r="B1279" s="6" t="n">
        <v>1934.61751548802</v>
      </c>
      <c r="C1279" s="7" t="n">
        <v>17.44333429</v>
      </c>
      <c r="D1279" s="0" t="n">
        <f aca="false">INT((ROW()-3)/30)</f>
        <v>42</v>
      </c>
      <c r="E1279" s="0" t="n">
        <f aca="false">2+30*D1279</f>
        <v>1262</v>
      </c>
      <c r="F1279" s="8" t="n">
        <f aca="false">INDEX($F:$F,$E1279)*(2*B1279/INDEX($B:$B,$E1279)-C1279/INDEX($C:$C,$E1279))</f>
        <v>232.712451220587</v>
      </c>
      <c r="G1279" s="9" t="n">
        <f aca="false">B1279/B1278-1</f>
        <v>0.0439473117268157</v>
      </c>
      <c r="H1279" s="9" t="n">
        <f aca="false">F1279/F1278-1</f>
        <v>0.00959595377198519</v>
      </c>
      <c r="I1279" s="9" t="n">
        <f aca="false">LN(B1279/B1278)</f>
        <v>0.043009020492289</v>
      </c>
      <c r="J1279" s="9" t="n">
        <f aca="false">LN(F1279/F1278)</f>
        <v>0.00955020504320015</v>
      </c>
      <c r="K1279" s="9" t="n">
        <f aca="false">F1279/F1272-1</f>
        <v>0.0135616412570871</v>
      </c>
      <c r="L1279" s="9" t="n">
        <f aca="false">F1279/F1249-1</f>
        <v>-0.0126654824351607</v>
      </c>
      <c r="M1279" s="9" t="n">
        <f aca="false">B1279/B1272-1</f>
        <v>0.022753758160738</v>
      </c>
      <c r="N1279" s="9" t="n">
        <f aca="false">B1279/B1249-1</f>
        <v>0.0329294976402228</v>
      </c>
      <c r="O1279" s="8" t="n">
        <f aca="false">MAX(O1278,F1279)</f>
        <v>246.763720066937</v>
      </c>
      <c r="P1279" s="9" t="n">
        <f aca="false">F1279/O1279-1</f>
        <v>-0.0569421989688678</v>
      </c>
      <c r="Q1279" s="8" t="n">
        <f aca="false">MAX(Q1278,B1279)</f>
        <v>4811.1564628872</v>
      </c>
      <c r="R1279" s="9" t="n">
        <f aca="false">B1279/Q1279-1</f>
        <v>-0.597889295346873</v>
      </c>
      <c r="S1279" s="9" t="n">
        <f aca="false">B1279/INDEX($B:$B,$E1279)-1</f>
        <v>0.11381779736033</v>
      </c>
      <c r="T1279" s="0" t="n">
        <f aca="false">IF(AND($A1279&gt;=CrashTest!$B$3,$A1279&lt;=CrashTest!$C$3),1,IF(AND($A1279&gt;=CrashTest!$B$4,$A1279&lt;=CrashTest!$C$4),2,IF(AND($A1279&gt;=CrashTest!$B$5,$A1279&lt;=CrashTest!$C$5),3,IF(AND($A1279&gt;=CrashTest!$B$6,$A1279&lt;=CrashTest!$C$6),4,IF(AND($A1279&gt;=CrashTest!$B$7,$A1279&lt;=CrashTest!$C$7),5,0)))))</f>
        <v>0</v>
      </c>
      <c r="U1279" s="8" t="str">
        <f aca="false">IF(T1279=0,"",IF(T1278=T1279,MAX(U1278,B1279),B1279))</f>
        <v/>
      </c>
      <c r="V1279" s="9" t="str">
        <f aca="false">IF(T1279=0,"",B1279/U1279-1)</f>
        <v/>
      </c>
      <c r="W1279" s="8" t="str">
        <f aca="false">IF(T1279=0,"",IF(T1278=T1279,MAX(W1278,F1279),F1279))</f>
        <v/>
      </c>
      <c r="X1279" s="9" t="str">
        <f aca="false">IF(T1279=0,"",F1279/W1279-1)</f>
        <v/>
      </c>
    </row>
    <row r="1280" customFormat="false" ht="15" hidden="false" customHeight="false" outlineLevel="0" collapsed="false">
      <c r="A1280" s="5" t="n">
        <v>45108</v>
      </c>
      <c r="B1280" s="6" t="n">
        <v>1923.13508825248</v>
      </c>
      <c r="C1280" s="7" t="n">
        <v>17.2500633</v>
      </c>
      <c r="D1280" s="0" t="n">
        <f aca="false">INT((ROW()-3)/30)</f>
        <v>42</v>
      </c>
      <c r="E1280" s="0" t="n">
        <f aca="false">2+30*D1280</f>
        <v>1262</v>
      </c>
      <c r="F1280" s="8" t="n">
        <f aca="false">INDEX($F:$F,$E1280)*(2*B1280/INDEX($B:$B,$E1280)-C1280/INDEX($C:$C,$E1280))</f>
        <v>232.707957561164</v>
      </c>
      <c r="G1280" s="9" t="n">
        <f aca="false">B1280/B1279-1</f>
        <v>-0.00593524412118407</v>
      </c>
      <c r="H1280" s="9" t="n">
        <f aca="false">F1280/F1279-1</f>
        <v>-1.9309922608346E-005</v>
      </c>
      <c r="I1280" s="9" t="n">
        <f aca="false">LN(B1280/B1279)</f>
        <v>-0.00595292768814882</v>
      </c>
      <c r="J1280" s="9" t="n">
        <f aca="false">LN(F1280/F1279)</f>
        <v>-1.93101090473016E-005</v>
      </c>
      <c r="K1280" s="9" t="n">
        <f aca="false">F1280/F1273-1</f>
        <v>0.0117621448661174</v>
      </c>
      <c r="L1280" s="9" t="n">
        <f aca="false">F1280/F1250-1</f>
        <v>-0.0118626524761086</v>
      </c>
      <c r="M1280" s="9" t="n">
        <f aca="false">B1280/B1273-1</f>
        <v>0.0250670658657053</v>
      </c>
      <c r="N1280" s="9" t="n">
        <f aca="false">B1280/B1250-1</f>
        <v>0.0329011482230399</v>
      </c>
      <c r="O1280" s="8" t="n">
        <f aca="false">MAX(O1279,F1280)</f>
        <v>246.763720066937</v>
      </c>
      <c r="P1280" s="9" t="n">
        <f aca="false">F1280/O1280-1</f>
        <v>-0.0569604093420208</v>
      </c>
      <c r="Q1280" s="8" t="n">
        <f aca="false">MAX(Q1279,B1280)</f>
        <v>4811.1564628872</v>
      </c>
      <c r="R1280" s="9" t="n">
        <f aca="false">B1280/Q1280-1</f>
        <v>-0.60027592054273</v>
      </c>
      <c r="S1280" s="9" t="n">
        <f aca="false">B1280/INDEX($B:$B,$E1280)-1</f>
        <v>0.107207016826477</v>
      </c>
      <c r="T1280" s="0" t="n">
        <f aca="false">IF(AND($A1280&gt;=CrashTest!$B$3,$A1280&lt;=CrashTest!$C$3),1,IF(AND($A1280&gt;=CrashTest!$B$4,$A1280&lt;=CrashTest!$C$4),2,IF(AND($A1280&gt;=CrashTest!$B$5,$A1280&lt;=CrashTest!$C$5),3,IF(AND($A1280&gt;=CrashTest!$B$6,$A1280&lt;=CrashTest!$C$6),4,IF(AND($A1280&gt;=CrashTest!$B$7,$A1280&lt;=CrashTest!$C$7),5,0)))))</f>
        <v>0</v>
      </c>
      <c r="U1280" s="8" t="str">
        <f aca="false">IF(T1280=0,"",IF(T1279=T1280,MAX(U1279,B1280),B1280))</f>
        <v/>
      </c>
      <c r="V1280" s="9" t="str">
        <f aca="false">IF(T1280=0,"",B1280/U1280-1)</f>
        <v/>
      </c>
      <c r="W1280" s="8" t="str">
        <f aca="false">IF(T1280=0,"",IF(T1279=T1280,MAX(W1279,F1280),F1280))</f>
        <v/>
      </c>
      <c r="X1280" s="9" t="str">
        <f aca="false">IF(T1280=0,"",F1280/W1280-1)</f>
        <v/>
      </c>
    </row>
    <row r="1281" customFormat="false" ht="15" hidden="false" customHeight="false" outlineLevel="0" collapsed="false">
      <c r="A1281" s="5" t="n">
        <v>45109</v>
      </c>
      <c r="B1281" s="6" t="n">
        <v>1935.59753769725</v>
      </c>
      <c r="C1281" s="7" t="n">
        <v>17.41165249</v>
      </c>
      <c r="D1281" s="0" t="n">
        <f aca="false">INT((ROW()-3)/30)</f>
        <v>42</v>
      </c>
      <c r="E1281" s="0" t="n">
        <f aca="false">2+30*D1281</f>
        <v>1262</v>
      </c>
      <c r="F1281" s="8" t="n">
        <f aca="false">INDEX($F:$F,$E1281)*(2*B1281/INDEX($B:$B,$E1281)-C1281/INDEX($C:$C,$E1281))</f>
        <v>233.451925706338</v>
      </c>
      <c r="G1281" s="9" t="n">
        <f aca="false">B1281/B1280-1</f>
        <v>0.00648027770950521</v>
      </c>
      <c r="H1281" s="9" t="n">
        <f aca="false">F1281/F1280-1</f>
        <v>0.00319700345862928</v>
      </c>
      <c r="I1281" s="9" t="n">
        <f aca="false">LN(B1281/B1280)</f>
        <v>0.00645937098223401</v>
      </c>
      <c r="J1281" s="9" t="n">
        <f aca="false">LN(F1281/F1280)</f>
        <v>0.00319190390903311</v>
      </c>
      <c r="K1281" s="9" t="n">
        <f aca="false">F1281/F1274-1</f>
        <v>0.010749932402466</v>
      </c>
      <c r="L1281" s="9" t="n">
        <f aca="false">F1281/F1251-1</f>
        <v>-0.0179842206509456</v>
      </c>
      <c r="M1281" s="9" t="n">
        <f aca="false">B1281/B1274-1</f>
        <v>0.0188422972236715</v>
      </c>
      <c r="N1281" s="9" t="n">
        <f aca="false">B1281/B1251-1</f>
        <v>0.0150216302816792</v>
      </c>
      <c r="O1281" s="8" t="n">
        <f aca="false">MAX(O1280,F1281)</f>
        <v>246.763720066937</v>
      </c>
      <c r="P1281" s="9" t="n">
        <f aca="false">F1281/O1281-1</f>
        <v>-0.053945508509063</v>
      </c>
      <c r="Q1281" s="8" t="n">
        <f aca="false">MAX(Q1280,B1281)</f>
        <v>4811.1564628872</v>
      </c>
      <c r="R1281" s="9" t="n">
        <f aca="false">B1281/Q1281-1</f>
        <v>-0.597685597500671</v>
      </c>
      <c r="S1281" s="9" t="n">
        <f aca="false">B1281/INDEX($B:$B,$E1281)-1</f>
        <v>0.114382025777426</v>
      </c>
      <c r="T1281" s="0" t="n">
        <f aca="false">IF(AND($A1281&gt;=CrashTest!$B$3,$A1281&lt;=CrashTest!$C$3),1,IF(AND($A1281&gt;=CrashTest!$B$4,$A1281&lt;=CrashTest!$C$4),2,IF(AND($A1281&gt;=CrashTest!$B$5,$A1281&lt;=CrashTest!$C$5),3,IF(AND($A1281&gt;=CrashTest!$B$6,$A1281&lt;=CrashTest!$C$6),4,IF(AND($A1281&gt;=CrashTest!$B$7,$A1281&lt;=CrashTest!$C$7),5,0)))))</f>
        <v>0</v>
      </c>
      <c r="U1281" s="8" t="str">
        <f aca="false">IF(T1281=0,"",IF(T1280=T1281,MAX(U1280,B1281),B1281))</f>
        <v/>
      </c>
      <c r="V1281" s="9" t="str">
        <f aca="false">IF(T1281=0,"",B1281/U1281-1)</f>
        <v/>
      </c>
      <c r="W1281" s="8" t="str">
        <f aca="false">IF(T1281=0,"",IF(T1280=T1281,MAX(W1280,F1281),F1281))</f>
        <v/>
      </c>
      <c r="X1281" s="9" t="str">
        <f aca="false">IF(T1281=0,"",F1281/W1281-1)</f>
        <v/>
      </c>
    </row>
    <row r="1282" customFormat="false" ht="15" hidden="false" customHeight="false" outlineLevel="0" collapsed="false">
      <c r="A1282" s="5" t="n">
        <v>45110</v>
      </c>
      <c r="B1282" s="6" t="n">
        <v>1954.20382291058</v>
      </c>
      <c r="C1282" s="7" t="n">
        <v>17.64523145</v>
      </c>
      <c r="D1282" s="0" t="n">
        <f aca="false">INT((ROW()-3)/30)</f>
        <v>42</v>
      </c>
      <c r="E1282" s="0" t="n">
        <f aca="false">2+30*D1282</f>
        <v>1262</v>
      </c>
      <c r="F1282" s="8" t="n">
        <f aca="false">INDEX($F:$F,$E1282)*(2*B1282/INDEX($B:$B,$E1282)-C1282/INDEX($C:$C,$E1282))</f>
        <v>234.680353291119</v>
      </c>
      <c r="G1282" s="9" t="n">
        <f aca="false">B1282/B1281-1</f>
        <v>0.00961268282840733</v>
      </c>
      <c r="H1282" s="9" t="n">
        <f aca="false">F1282/F1281-1</f>
        <v>0.00526201521390135</v>
      </c>
      <c r="I1282" s="9" t="n">
        <f aca="false">LN(B1282/B1281)</f>
        <v>0.00956677495689732</v>
      </c>
      <c r="J1282" s="9" t="n">
        <f aca="false">LN(F1282/F1281)</f>
        <v>0.00524821918728437</v>
      </c>
      <c r="K1282" s="9" t="n">
        <f aca="false">F1282/F1275-1</f>
        <v>0.0237018173187944</v>
      </c>
      <c r="L1282" s="9" t="n">
        <f aca="false">F1282/F1252-1</f>
        <v>-0.0112804799665366</v>
      </c>
      <c r="M1282" s="9" t="n">
        <f aca="false">B1282/B1275-1</f>
        <v>0.0520225748340517</v>
      </c>
      <c r="N1282" s="9" t="n">
        <f aca="false">B1282/B1252-1</f>
        <v>0.0329364458510684</v>
      </c>
      <c r="O1282" s="8" t="n">
        <f aca="false">MAX(O1281,F1282)</f>
        <v>246.763720066937</v>
      </c>
      <c r="P1282" s="9" t="n">
        <f aca="false">F1282/O1282-1</f>
        <v>-0.0489673553816579</v>
      </c>
      <c r="Q1282" s="8" t="n">
        <f aca="false">MAX(Q1281,B1282)</f>
        <v>4811.1564628872</v>
      </c>
      <c r="R1282" s="9" t="n">
        <f aca="false">B1282/Q1282-1</f>
        <v>-0.593818276752145</v>
      </c>
      <c r="S1282" s="9" t="n">
        <f aca="false">B1282/INDEX($B:$B,$E1282)-1</f>
        <v>0.125094226740902</v>
      </c>
      <c r="T1282" s="0" t="n">
        <f aca="false">IF(AND($A1282&gt;=CrashTest!$B$3,$A1282&lt;=CrashTest!$C$3),1,IF(AND($A1282&gt;=CrashTest!$B$4,$A1282&lt;=CrashTest!$C$4),2,IF(AND($A1282&gt;=CrashTest!$B$5,$A1282&lt;=CrashTest!$C$5),3,IF(AND($A1282&gt;=CrashTest!$B$6,$A1282&lt;=CrashTest!$C$6),4,IF(AND($A1282&gt;=CrashTest!$B$7,$A1282&lt;=CrashTest!$C$7),5,0)))))</f>
        <v>0</v>
      </c>
      <c r="U1282" s="8" t="str">
        <f aca="false">IF(T1282=0,"",IF(T1281=T1282,MAX(U1281,B1282),B1282))</f>
        <v/>
      </c>
      <c r="V1282" s="9" t="str">
        <f aca="false">IF(T1282=0,"",B1282/U1282-1)</f>
        <v/>
      </c>
      <c r="W1282" s="8" t="str">
        <f aca="false">IF(T1282=0,"",IF(T1281=T1282,MAX(W1281,F1282),F1282))</f>
        <v/>
      </c>
      <c r="X1282" s="9" t="str">
        <f aca="false">IF(T1282=0,"",F1282/W1282-1)</f>
        <v/>
      </c>
    </row>
    <row r="1283" customFormat="false" ht="15" hidden="false" customHeight="false" outlineLevel="0" collapsed="false">
      <c r="A1283" s="5" t="n">
        <v>45111</v>
      </c>
      <c r="B1283" s="6" t="n">
        <v>1938.38063091759</v>
      </c>
      <c r="C1283" s="7" t="n">
        <v>17.29058786</v>
      </c>
      <c r="D1283" s="0" t="n">
        <f aca="false">INT((ROW()-3)/30)</f>
        <v>42</v>
      </c>
      <c r="E1283" s="0" t="n">
        <f aca="false">2+30*D1283</f>
        <v>1262</v>
      </c>
      <c r="F1283" s="8" t="n">
        <f aca="false">INDEX($F:$F,$E1283)*(2*B1283/INDEX($B:$B,$E1283)-C1283/INDEX($C:$C,$E1283))</f>
        <v>236.028915858762</v>
      </c>
      <c r="G1283" s="9" t="n">
        <f aca="false">B1283/B1282-1</f>
        <v>-0.00809700186207951</v>
      </c>
      <c r="H1283" s="9" t="n">
        <f aca="false">F1283/F1282-1</f>
        <v>0.00574638033704367</v>
      </c>
      <c r="I1283" s="9" t="n">
        <f aca="false">LN(B1283/B1282)</f>
        <v>-0.00812996061360529</v>
      </c>
      <c r="J1283" s="9" t="n">
        <f aca="false">LN(F1283/F1282)</f>
        <v>0.005729932872399</v>
      </c>
      <c r="K1283" s="9" t="n">
        <f aca="false">F1283/F1276-1</f>
        <v>0.023490234288303</v>
      </c>
      <c r="L1283" s="9" t="n">
        <f aca="false">F1283/F1253-1</f>
        <v>-0.010662495300318</v>
      </c>
      <c r="M1283" s="9" t="n">
        <f aca="false">B1283/B1276-1</f>
        <v>0.0261715475607665</v>
      </c>
      <c r="N1283" s="9" t="n">
        <f aca="false">B1283/B1253-1</f>
        <v>0.0243476948063521</v>
      </c>
      <c r="O1283" s="8" t="n">
        <f aca="false">MAX(O1282,F1283)</f>
        <v>246.763720066937</v>
      </c>
      <c r="P1283" s="9" t="n">
        <f aca="false">F1283/O1283-1</f>
        <v>-0.0435023600927363</v>
      </c>
      <c r="Q1283" s="8" t="n">
        <f aca="false">MAX(Q1282,B1283)</f>
        <v>4811.1564628872</v>
      </c>
      <c r="R1283" s="9" t="n">
        <f aca="false">B1283/Q1283-1</f>
        <v>-0.597107130921625</v>
      </c>
      <c r="S1283" s="9" t="n">
        <f aca="false">B1283/INDEX($B:$B,$E1283)-1</f>
        <v>0.115984336691966</v>
      </c>
      <c r="T1283" s="0" t="n">
        <f aca="false">IF(AND($A1283&gt;=CrashTest!$B$3,$A1283&lt;=CrashTest!$C$3),1,IF(AND($A1283&gt;=CrashTest!$B$4,$A1283&lt;=CrashTest!$C$4),2,IF(AND($A1283&gt;=CrashTest!$B$5,$A1283&lt;=CrashTest!$C$5),3,IF(AND($A1283&gt;=CrashTest!$B$6,$A1283&lt;=CrashTest!$C$6),4,IF(AND($A1283&gt;=CrashTest!$B$7,$A1283&lt;=CrashTest!$C$7),5,0)))))</f>
        <v>0</v>
      </c>
      <c r="U1283" s="8" t="str">
        <f aca="false">IF(T1283=0,"",IF(T1282=T1283,MAX(U1282,B1283),B1283))</f>
        <v/>
      </c>
      <c r="V1283" s="9" t="str">
        <f aca="false">IF(T1283=0,"",B1283/U1283-1)</f>
        <v/>
      </c>
      <c r="W1283" s="8" t="str">
        <f aca="false">IF(T1283=0,"",IF(T1282=T1283,MAX(W1282,F1283),F1283))</f>
        <v/>
      </c>
      <c r="X1283" s="9" t="str">
        <f aca="false">IF(T1283=0,"",F1283/W1283-1)</f>
        <v/>
      </c>
    </row>
    <row r="1284" customFormat="false" ht="15" hidden="false" customHeight="false" outlineLevel="0" collapsed="false">
      <c r="A1284" s="5" t="n">
        <v>45112</v>
      </c>
      <c r="B1284" s="6" t="n">
        <v>1912.14585213325</v>
      </c>
      <c r="C1284" s="7" t="n">
        <v>16.86559643</v>
      </c>
      <c r="D1284" s="0" t="n">
        <f aca="false">INT((ROW()-3)/30)</f>
        <v>42</v>
      </c>
      <c r="E1284" s="0" t="n">
        <f aca="false">2+30*D1284</f>
        <v>1262</v>
      </c>
      <c r="F1284" s="8" t="n">
        <f aca="false">INDEX($F:$F,$E1284)*(2*B1284/INDEX($B:$B,$E1284)-C1284/INDEX($C:$C,$E1284))</f>
        <v>235.764147954396</v>
      </c>
      <c r="G1284" s="9" t="n">
        <f aca="false">B1284/B1283-1</f>
        <v>-0.0135343793504173</v>
      </c>
      <c r="H1284" s="9" t="n">
        <f aca="false">F1284/F1283-1</f>
        <v>-0.00112176045635026</v>
      </c>
      <c r="I1284" s="9" t="n">
        <f aca="false">LN(B1284/B1283)</f>
        <v>-0.0136268039497644</v>
      </c>
      <c r="J1284" s="9" t="n">
        <f aca="false">LN(F1284/F1283)</f>
        <v>-0.00112239010052832</v>
      </c>
      <c r="K1284" s="9" t="n">
        <f aca="false">F1284/F1277-1</f>
        <v>0.0268863222922562</v>
      </c>
      <c r="L1284" s="9" t="n">
        <f aca="false">F1284/F1254-1</f>
        <v>0.00807221148710013</v>
      </c>
      <c r="M1284" s="9" t="n">
        <f aca="false">B1284/B1277-1</f>
        <v>0.045077707647559</v>
      </c>
      <c r="N1284" s="9" t="n">
        <f aca="false">B1284/B1254-1</f>
        <v>0.0548356866823432</v>
      </c>
      <c r="O1284" s="8" t="n">
        <f aca="false">MAX(O1283,F1284)</f>
        <v>246.763720066937</v>
      </c>
      <c r="P1284" s="9" t="n">
        <f aca="false">F1284/O1284-1</f>
        <v>-0.0445753213217768</v>
      </c>
      <c r="Q1284" s="8" t="n">
        <f aca="false">MAX(Q1283,B1284)</f>
        <v>4811.1564628872</v>
      </c>
      <c r="R1284" s="9" t="n">
        <f aca="false">B1284/Q1284-1</f>
        <v>-0.60256003584931</v>
      </c>
      <c r="S1284" s="9" t="n">
        <f aca="false">B1284/INDEX($B:$B,$E1284)-1</f>
        <v>0.100880181330053</v>
      </c>
      <c r="T1284" s="0" t="n">
        <f aca="false">IF(AND($A1284&gt;=CrashTest!$B$3,$A1284&lt;=CrashTest!$C$3),1,IF(AND($A1284&gt;=CrashTest!$B$4,$A1284&lt;=CrashTest!$C$4),2,IF(AND($A1284&gt;=CrashTest!$B$5,$A1284&lt;=CrashTest!$C$5),3,IF(AND($A1284&gt;=CrashTest!$B$6,$A1284&lt;=CrashTest!$C$6),4,IF(AND($A1284&gt;=CrashTest!$B$7,$A1284&lt;=CrashTest!$C$7),5,0)))))</f>
        <v>0</v>
      </c>
      <c r="U1284" s="8" t="str">
        <f aca="false">IF(T1284=0,"",IF(T1283=T1284,MAX(U1283,B1284),B1284))</f>
        <v/>
      </c>
      <c r="V1284" s="9" t="str">
        <f aca="false">IF(T1284=0,"",B1284/U1284-1)</f>
        <v/>
      </c>
      <c r="W1284" s="8" t="str">
        <f aca="false">IF(T1284=0,"",IF(T1283=T1284,MAX(W1283,F1284),F1284))</f>
        <v/>
      </c>
      <c r="X1284" s="9" t="str">
        <f aca="false">IF(T1284=0,"",F1284/W1284-1)</f>
        <v/>
      </c>
    </row>
    <row r="1285" customFormat="false" ht="15" hidden="false" customHeight="false" outlineLevel="0" collapsed="false">
      <c r="A1285" s="5" t="n">
        <v>45113</v>
      </c>
      <c r="B1285" s="6" t="n">
        <v>1854.37547632963</v>
      </c>
      <c r="C1285" s="7" t="n">
        <v>15.98983941</v>
      </c>
      <c r="D1285" s="0" t="n">
        <f aca="false">INT((ROW()-3)/30)</f>
        <v>42</v>
      </c>
      <c r="E1285" s="0" t="n">
        <f aca="false">2+30*D1285</f>
        <v>1262</v>
      </c>
      <c r="F1285" s="8" t="n">
        <f aca="false">INDEX($F:$F,$E1285)*(2*B1285/INDEX($B:$B,$E1285)-C1285/INDEX($C:$C,$E1285))</f>
        <v>234.259170641562</v>
      </c>
      <c r="G1285" s="9" t="n">
        <f aca="false">B1285/B1284-1</f>
        <v>-0.0302123270247244</v>
      </c>
      <c r="H1285" s="9" t="n">
        <f aca="false">F1285/F1284-1</f>
        <v>-0.00638340191200548</v>
      </c>
      <c r="I1285" s="9" t="n">
        <f aca="false">LN(B1285/B1284)</f>
        <v>-0.0306781252853839</v>
      </c>
      <c r="J1285" s="9" t="n">
        <f aca="false">LN(F1285/F1284)</f>
        <v>-0.00640386294245521</v>
      </c>
      <c r="K1285" s="9" t="n">
        <f aca="false">F1285/F1278-1</f>
        <v>0.0163062164194965</v>
      </c>
      <c r="L1285" s="9" t="n">
        <f aca="false">F1285/F1255-1</f>
        <v>-0.0137345061902765</v>
      </c>
      <c r="M1285" s="9" t="n">
        <f aca="false">B1285/B1278-1</f>
        <v>0.00064755847003406</v>
      </c>
      <c r="N1285" s="9" t="n">
        <f aca="false">B1285/B1255-1</f>
        <v>-0.0152817302571042</v>
      </c>
      <c r="O1285" s="8" t="n">
        <f aca="false">MAX(O1284,F1285)</f>
        <v>246.763720066937</v>
      </c>
      <c r="P1285" s="9" t="n">
        <f aca="false">F1285/O1285-1</f>
        <v>-0.0506741810424285</v>
      </c>
      <c r="Q1285" s="8" t="n">
        <f aca="false">MAX(Q1284,B1285)</f>
        <v>4811.1564628872</v>
      </c>
      <c r="R1285" s="9" t="n">
        <f aca="false">B1285/Q1285-1</f>
        <v>-0.614567622018925</v>
      </c>
      <c r="S1285" s="9" t="n">
        <f aca="false">B1285/INDEX($B:$B,$E1285)-1</f>
        <v>0.0676200292766718</v>
      </c>
      <c r="T1285" s="0" t="n">
        <f aca="false">IF(AND($A1285&gt;=CrashTest!$B$3,$A1285&lt;=CrashTest!$C$3),1,IF(AND($A1285&gt;=CrashTest!$B$4,$A1285&lt;=CrashTest!$C$4),2,IF(AND($A1285&gt;=CrashTest!$B$5,$A1285&lt;=CrashTest!$C$5),3,IF(AND($A1285&gt;=CrashTest!$B$6,$A1285&lt;=CrashTest!$C$6),4,IF(AND($A1285&gt;=CrashTest!$B$7,$A1285&lt;=CrashTest!$C$7),5,0)))))</f>
        <v>0</v>
      </c>
      <c r="U1285" s="8" t="str">
        <f aca="false">IF(T1285=0,"",IF(T1284=T1285,MAX(U1284,B1285),B1285))</f>
        <v/>
      </c>
      <c r="V1285" s="9" t="str">
        <f aca="false">IF(T1285=0,"",B1285/U1285-1)</f>
        <v/>
      </c>
      <c r="W1285" s="8" t="str">
        <f aca="false">IF(T1285=0,"",IF(T1284=T1285,MAX(W1284,F1285),F1285))</f>
        <v/>
      </c>
      <c r="X1285" s="9" t="str">
        <f aca="false">IF(T1285=0,"",F1285/W1285-1)</f>
        <v/>
      </c>
    </row>
    <row r="1286" customFormat="false" ht="15" hidden="false" customHeight="false" outlineLevel="0" collapsed="false">
      <c r="A1286" s="5" t="n">
        <v>45114</v>
      </c>
      <c r="B1286" s="6" t="n">
        <v>1869.3275622443</v>
      </c>
      <c r="C1286" s="7" t="n">
        <v>16.25857368</v>
      </c>
      <c r="D1286" s="0" t="n">
        <f aca="false">INT((ROW()-3)/30)</f>
        <v>42</v>
      </c>
      <c r="E1286" s="0" t="n">
        <f aca="false">2+30*D1286</f>
        <v>1262</v>
      </c>
      <c r="F1286" s="8" t="n">
        <f aca="false">INDEX($F:$F,$E1286)*(2*B1286/INDEX($B:$B,$E1286)-C1286/INDEX($C:$C,$E1286))</f>
        <v>234.003268204075</v>
      </c>
      <c r="G1286" s="9" t="n">
        <f aca="false">B1286/B1285-1</f>
        <v>0.00806313829401195</v>
      </c>
      <c r="H1286" s="9" t="n">
        <f aca="false">F1286/F1285-1</f>
        <v>-0.00109239026496166</v>
      </c>
      <c r="I1286" s="9" t="n">
        <f aca="false">LN(B1286/B1285)</f>
        <v>0.00803080488399003</v>
      </c>
      <c r="J1286" s="9" t="n">
        <f aca="false">LN(F1286/F1285)</f>
        <v>-0.00109298735808591</v>
      </c>
      <c r="K1286" s="9" t="n">
        <f aca="false">F1286/F1279-1</f>
        <v>0.00554683248239263</v>
      </c>
      <c r="L1286" s="9" t="n">
        <f aca="false">F1286/F1256-1</f>
        <v>-0.00349336931941058</v>
      </c>
      <c r="M1286" s="9" t="n">
        <f aca="false">B1286/B1279-1</f>
        <v>-0.0337482487990657</v>
      </c>
      <c r="N1286" s="9" t="n">
        <f aca="false">B1286/B1256-1</f>
        <v>0.0204352418690354</v>
      </c>
      <c r="O1286" s="8" t="n">
        <f aca="false">MAX(O1285,F1286)</f>
        <v>246.763720066937</v>
      </c>
      <c r="P1286" s="9" t="n">
        <f aca="false">F1286/O1286-1</f>
        <v>-0.0517112153253345</v>
      </c>
      <c r="Q1286" s="8" t="n">
        <f aca="false">MAX(Q1285,B1286)</f>
        <v>4811.1564628872</v>
      </c>
      <c r="R1286" s="9" t="n">
        <f aca="false">B1286/Q1286-1</f>
        <v>-0.611459827452274</v>
      </c>
      <c r="S1286" s="9" t="n">
        <f aca="false">B1286/INDEX($B:$B,$E1286)-1</f>
        <v>0.0762283972181868</v>
      </c>
      <c r="T1286" s="0" t="n">
        <f aca="false">IF(AND($A1286&gt;=CrashTest!$B$3,$A1286&lt;=CrashTest!$C$3),1,IF(AND($A1286&gt;=CrashTest!$B$4,$A1286&lt;=CrashTest!$C$4),2,IF(AND($A1286&gt;=CrashTest!$B$5,$A1286&lt;=CrashTest!$C$5),3,IF(AND($A1286&gt;=CrashTest!$B$6,$A1286&lt;=CrashTest!$C$6),4,IF(AND($A1286&gt;=CrashTest!$B$7,$A1286&lt;=CrashTest!$C$7),5,0)))))</f>
        <v>0</v>
      </c>
      <c r="U1286" s="8" t="str">
        <f aca="false">IF(T1286=0,"",IF(T1285=T1286,MAX(U1285,B1286),B1286))</f>
        <v/>
      </c>
      <c r="V1286" s="9" t="str">
        <f aca="false">IF(T1286=0,"",B1286/U1286-1)</f>
        <v/>
      </c>
      <c r="W1286" s="8" t="str">
        <f aca="false">IF(T1286=0,"",IF(T1285=T1286,MAX(W1285,F1286),F1286))</f>
        <v/>
      </c>
      <c r="X1286" s="9" t="str">
        <f aca="false">IF(T1286=0,"",F1286/W1286-1)</f>
        <v/>
      </c>
    </row>
    <row r="1287" customFormat="false" ht="15" hidden="false" customHeight="false" outlineLevel="0" collapsed="false">
      <c r="A1287" s="5" t="n">
        <v>45115</v>
      </c>
      <c r="B1287" s="6" t="n">
        <v>1864.05657831677</v>
      </c>
      <c r="C1287" s="7" t="n">
        <v>16.13710904</v>
      </c>
      <c r="D1287" s="0" t="n">
        <f aca="false">INT((ROW()-3)/30)</f>
        <v>42</v>
      </c>
      <c r="E1287" s="0" t="n">
        <f aca="false">2+30*D1287</f>
        <v>1262</v>
      </c>
      <c r="F1287" s="8" t="n">
        <f aca="false">INDEX($F:$F,$E1287)*(2*B1287/INDEX($B:$B,$E1287)-C1287/INDEX($C:$C,$E1287))</f>
        <v>234.50353180518</v>
      </c>
      <c r="G1287" s="9" t="n">
        <f aca="false">B1287/B1286-1</f>
        <v>-0.00281972193316504</v>
      </c>
      <c r="H1287" s="9" t="n">
        <f aca="false">F1287/F1286-1</f>
        <v>0.00213784877854173</v>
      </c>
      <c r="I1287" s="9" t="n">
        <f aca="false">LN(B1287/B1286)</f>
        <v>-0.00282370483793981</v>
      </c>
      <c r="J1287" s="9" t="n">
        <f aca="false">LN(F1287/F1286)</f>
        <v>0.00213556683156805</v>
      </c>
      <c r="K1287" s="9" t="n">
        <f aca="false">F1287/F1280-1</f>
        <v>0.00771599846792337</v>
      </c>
      <c r="L1287" s="9" t="n">
        <f aca="false">F1287/F1257-1</f>
        <v>-0.00907833499425392</v>
      </c>
      <c r="M1287" s="9" t="n">
        <f aca="false">B1287/B1280-1</f>
        <v>-0.0307198960159339</v>
      </c>
      <c r="N1287" s="9" t="n">
        <f aca="false">B1287/B1257-1</f>
        <v>0.0091060957751401</v>
      </c>
      <c r="O1287" s="8" t="n">
        <f aca="false">MAX(O1286,F1287)</f>
        <v>246.763720066937</v>
      </c>
      <c r="P1287" s="9" t="n">
        <f aca="false">F1287/O1287-1</f>
        <v>-0.0496839173053129</v>
      </c>
      <c r="Q1287" s="8" t="n">
        <f aca="false">MAX(Q1286,B1287)</f>
        <v>4811.1564628872</v>
      </c>
      <c r="R1287" s="9" t="n">
        <f aca="false">B1287/Q1287-1</f>
        <v>-0.612555402698723</v>
      </c>
      <c r="S1287" s="9" t="n">
        <f aca="false">B1287/INDEX($B:$B,$E1287)-1</f>
        <v>0.0731937324014556</v>
      </c>
      <c r="T1287" s="0" t="n">
        <f aca="false">IF(AND($A1287&gt;=CrashTest!$B$3,$A1287&lt;=CrashTest!$C$3),1,IF(AND($A1287&gt;=CrashTest!$B$4,$A1287&lt;=CrashTest!$C$4),2,IF(AND($A1287&gt;=CrashTest!$B$5,$A1287&lt;=CrashTest!$C$5),3,IF(AND($A1287&gt;=CrashTest!$B$6,$A1287&lt;=CrashTest!$C$6),4,IF(AND($A1287&gt;=CrashTest!$B$7,$A1287&lt;=CrashTest!$C$7),5,0)))))</f>
        <v>0</v>
      </c>
      <c r="U1287" s="8" t="str">
        <f aca="false">IF(T1287=0,"",IF(T1286=T1287,MAX(U1286,B1287),B1287))</f>
        <v/>
      </c>
      <c r="V1287" s="9" t="str">
        <f aca="false">IF(T1287=0,"",B1287/U1287-1)</f>
        <v/>
      </c>
      <c r="W1287" s="8" t="str">
        <f aca="false">IF(T1287=0,"",IF(T1286=T1287,MAX(W1286,F1287),F1287))</f>
        <v/>
      </c>
      <c r="X1287" s="9" t="str">
        <f aca="false">IF(T1287=0,"",F1287/W1287-1)</f>
        <v/>
      </c>
    </row>
    <row r="1288" customFormat="false" ht="15" hidden="false" customHeight="false" outlineLevel="0" collapsed="false">
      <c r="A1288" s="5" t="n">
        <v>45116</v>
      </c>
      <c r="B1288" s="6" t="n">
        <v>1862.63280011689</v>
      </c>
      <c r="C1288" s="7" t="n">
        <v>16.04419825</v>
      </c>
      <c r="D1288" s="0" t="n">
        <f aca="false">INT((ROW()-3)/30)</f>
        <v>42</v>
      </c>
      <c r="E1288" s="0" t="n">
        <f aca="false">2+30*D1288</f>
        <v>1262</v>
      </c>
      <c r="F1288" s="8" t="n">
        <f aca="false">INDEX($F:$F,$E1288)*(2*B1288/INDEX($B:$B,$E1288)-C1288/INDEX($C:$C,$E1288))</f>
        <v>235.560675218174</v>
      </c>
      <c r="G1288" s="9" t="n">
        <f aca="false">B1288/B1287-1</f>
        <v>-0.000763806322427008</v>
      </c>
      <c r="H1288" s="9" t="n">
        <f aca="false">F1288/F1287-1</f>
        <v>0.00450800636074034</v>
      </c>
      <c r="I1288" s="9" t="n">
        <f aca="false">LN(B1288/B1287)</f>
        <v>-0.000764098171096133</v>
      </c>
      <c r="J1288" s="9" t="n">
        <f aca="false">LN(F1288/F1287)</f>
        <v>0.00449787573460734</v>
      </c>
      <c r="K1288" s="9" t="n">
        <f aca="false">F1288/F1281-1</f>
        <v>0.00903290690558878</v>
      </c>
      <c r="L1288" s="9" t="n">
        <f aca="false">F1288/F1258-1</f>
        <v>-0.000938792533593635</v>
      </c>
      <c r="M1288" s="9" t="n">
        <f aca="false">B1288/B1281-1</f>
        <v>-0.0376962339325793</v>
      </c>
      <c r="N1288" s="9" t="n">
        <f aca="false">B1288/B1258-1</f>
        <v>0.0131693576503198</v>
      </c>
      <c r="O1288" s="8" t="n">
        <f aca="false">MAX(O1287,F1288)</f>
        <v>246.763720066937</v>
      </c>
      <c r="P1288" s="9" t="n">
        <f aca="false">F1288/O1288-1</f>
        <v>-0.0453998863598113</v>
      </c>
      <c r="Q1288" s="8" t="n">
        <f aca="false">MAX(Q1287,B1288)</f>
        <v>4811.1564628872</v>
      </c>
      <c r="R1288" s="9" t="n">
        <f aca="false">B1288/Q1288-1</f>
        <v>-0.612851335331731</v>
      </c>
      <c r="S1288" s="9" t="n">
        <f aca="false">B1288/INDEX($B:$B,$E1288)-1</f>
        <v>0.0723740202434584</v>
      </c>
      <c r="T1288" s="0" t="n">
        <f aca="false">IF(AND($A1288&gt;=CrashTest!$B$3,$A1288&lt;=CrashTest!$C$3),1,IF(AND($A1288&gt;=CrashTest!$B$4,$A1288&lt;=CrashTest!$C$4),2,IF(AND($A1288&gt;=CrashTest!$B$5,$A1288&lt;=CrashTest!$C$5),3,IF(AND($A1288&gt;=CrashTest!$B$6,$A1288&lt;=CrashTest!$C$6),4,IF(AND($A1288&gt;=CrashTest!$B$7,$A1288&lt;=CrashTest!$C$7),5,0)))))</f>
        <v>0</v>
      </c>
      <c r="U1288" s="8" t="str">
        <f aca="false">IF(T1288=0,"",IF(T1287=T1288,MAX(U1287,B1288),B1288))</f>
        <v/>
      </c>
      <c r="V1288" s="9" t="str">
        <f aca="false">IF(T1288=0,"",B1288/U1288-1)</f>
        <v/>
      </c>
      <c r="W1288" s="8" t="str">
        <f aca="false">IF(T1288=0,"",IF(T1287=T1288,MAX(W1287,F1288),F1288))</f>
        <v/>
      </c>
      <c r="X1288" s="9" t="str">
        <f aca="false">IF(T1288=0,"",F1288/W1288-1)</f>
        <v/>
      </c>
    </row>
    <row r="1289" customFormat="false" ht="15" hidden="false" customHeight="false" outlineLevel="0" collapsed="false">
      <c r="A1289" s="5" t="n">
        <v>45117</v>
      </c>
      <c r="B1289" s="6" t="n">
        <v>1880.33877177089</v>
      </c>
      <c r="C1289" s="7" t="n">
        <v>16.25826056</v>
      </c>
      <c r="D1289" s="0" t="n">
        <f aca="false">INT((ROW()-3)/30)</f>
        <v>42</v>
      </c>
      <c r="E1289" s="0" t="n">
        <f aca="false">2+30*D1289</f>
        <v>1262</v>
      </c>
      <c r="F1289" s="8" t="n">
        <f aca="false">INDEX($F:$F,$E1289)*(2*B1289/INDEX($B:$B,$E1289)-C1289/INDEX($C:$C,$E1289))</f>
        <v>236.855678249306</v>
      </c>
      <c r="G1289" s="9" t="n">
        <f aca="false">B1289/B1288-1</f>
        <v>0.00950588417260168</v>
      </c>
      <c r="H1289" s="9" t="n">
        <f aca="false">F1289/F1288-1</f>
        <v>0.00549753489173388</v>
      </c>
      <c r="I1289" s="9" t="n">
        <f aca="false">LN(B1289/B1288)</f>
        <v>0.00946098755277882</v>
      </c>
      <c r="J1289" s="9" t="n">
        <f aca="false">LN(F1289/F1288)</f>
        <v>0.00548247860323216</v>
      </c>
      <c r="K1289" s="9" t="n">
        <f aca="false">F1289/F1282-1</f>
        <v>0.00926931005378284</v>
      </c>
      <c r="L1289" s="9" t="n">
        <f aca="false">F1289/F1259-1</f>
        <v>0.0351972703979653</v>
      </c>
      <c r="M1289" s="9" t="n">
        <f aca="false">B1289/B1282-1</f>
        <v>-0.0377980281655963</v>
      </c>
      <c r="N1289" s="9" t="n">
        <f aca="false">B1289/B1259-1</f>
        <v>0.0727014242914887</v>
      </c>
      <c r="O1289" s="8" t="n">
        <f aca="false">MAX(O1288,F1289)</f>
        <v>246.763720066937</v>
      </c>
      <c r="P1289" s="9" t="n">
        <f aca="false">F1289/O1289-1</f>
        <v>-0.0401519389274213</v>
      </c>
      <c r="Q1289" s="8" t="n">
        <f aca="false">MAX(Q1288,B1289)</f>
        <v>4811.1564628872</v>
      </c>
      <c r="R1289" s="9" t="n">
        <f aca="false">B1289/Q1289-1</f>
        <v>-0.609171144967817</v>
      </c>
      <c r="S1289" s="9" t="n">
        <f aca="false">B1289/INDEX($B:$B,$E1289)-1</f>
        <v>0.0825678834696</v>
      </c>
      <c r="T1289" s="0" t="n">
        <f aca="false">IF(AND($A1289&gt;=CrashTest!$B$3,$A1289&lt;=CrashTest!$C$3),1,IF(AND($A1289&gt;=CrashTest!$B$4,$A1289&lt;=CrashTest!$C$4),2,IF(AND($A1289&gt;=CrashTest!$B$5,$A1289&lt;=CrashTest!$C$5),3,IF(AND($A1289&gt;=CrashTest!$B$6,$A1289&lt;=CrashTest!$C$6),4,IF(AND($A1289&gt;=CrashTest!$B$7,$A1289&lt;=CrashTest!$C$7),5,0)))))</f>
        <v>0</v>
      </c>
      <c r="U1289" s="8" t="str">
        <f aca="false">IF(T1289=0,"",IF(T1288=T1289,MAX(U1288,B1289),B1289))</f>
        <v/>
      </c>
      <c r="V1289" s="9" t="str">
        <f aca="false">IF(T1289=0,"",B1289/U1289-1)</f>
        <v/>
      </c>
      <c r="W1289" s="8" t="str">
        <f aca="false">IF(T1289=0,"",IF(T1288=T1289,MAX(W1288,F1289),F1289))</f>
        <v/>
      </c>
      <c r="X1289" s="9" t="str">
        <f aca="false">IF(T1289=0,"",F1289/W1289-1)</f>
        <v/>
      </c>
    </row>
    <row r="1290" customFormat="false" ht="15" hidden="false" customHeight="false" outlineLevel="0" collapsed="false">
      <c r="A1290" s="5" t="n">
        <v>45118</v>
      </c>
      <c r="B1290" s="6" t="n">
        <v>1878.36697545295</v>
      </c>
      <c r="C1290" s="7" t="n">
        <v>16.16112879</v>
      </c>
      <c r="D1290" s="0" t="n">
        <f aca="false">INT((ROW()-3)/30)</f>
        <v>42</v>
      </c>
      <c r="E1290" s="0" t="n">
        <f aca="false">2+30*D1290</f>
        <v>1262</v>
      </c>
      <c r="F1290" s="8" t="n">
        <f aca="false">INDEX($F:$F,$E1290)*(2*B1290/INDEX($B:$B,$E1290)-C1290/INDEX($C:$C,$E1290))</f>
        <v>237.835852960523</v>
      </c>
      <c r="G1290" s="9" t="n">
        <f aca="false">B1290/B1289-1</f>
        <v>-0.00104863886632667</v>
      </c>
      <c r="H1290" s="9" t="n">
        <f aca="false">F1290/F1289-1</f>
        <v>0.00413827829022884</v>
      </c>
      <c r="I1290" s="9" t="n">
        <f aca="false">LN(B1290/B1289)</f>
        <v>-0.00104918907274151</v>
      </c>
      <c r="J1290" s="9" t="n">
        <f aca="false">LN(F1290/F1289)</f>
        <v>0.00412973916669852</v>
      </c>
      <c r="K1290" s="9" t="n">
        <f aca="false">F1290/F1283-1</f>
        <v>0.00765557514504667</v>
      </c>
      <c r="L1290" s="9" t="n">
        <f aca="false">F1290/F1260-1</f>
        <v>0.0455817524657152</v>
      </c>
      <c r="M1290" s="9" t="n">
        <f aca="false">B1290/B1283-1</f>
        <v>-0.0309607176771214</v>
      </c>
      <c r="N1290" s="9" t="n">
        <f aca="false">B1290/B1260-1</f>
        <v>0.0722290566916584</v>
      </c>
      <c r="O1290" s="8" t="n">
        <f aca="false">MAX(O1289,F1290)</f>
        <v>246.763720066937</v>
      </c>
      <c r="P1290" s="9" t="n">
        <f aca="false">F1290/O1290-1</f>
        <v>-0.0361798205343665</v>
      </c>
      <c r="Q1290" s="8" t="n">
        <f aca="false">MAX(Q1289,B1290)</f>
        <v>4811.1564628872</v>
      </c>
      <c r="R1290" s="9" t="n">
        <f aca="false">B1290/Q1290-1</f>
        <v>-0.609580983295286</v>
      </c>
      <c r="S1290" s="9" t="n">
        <f aca="false">B1290/INDEX($B:$B,$E1290)-1</f>
        <v>0.0814326607115568</v>
      </c>
      <c r="T1290" s="0" t="n">
        <f aca="false">IF(AND($A1290&gt;=CrashTest!$B$3,$A1290&lt;=CrashTest!$C$3),1,IF(AND($A1290&gt;=CrashTest!$B$4,$A1290&lt;=CrashTest!$C$4),2,IF(AND($A1290&gt;=CrashTest!$B$5,$A1290&lt;=CrashTest!$C$5),3,IF(AND($A1290&gt;=CrashTest!$B$6,$A1290&lt;=CrashTest!$C$6),4,IF(AND($A1290&gt;=CrashTest!$B$7,$A1290&lt;=CrashTest!$C$7),5,0)))))</f>
        <v>0</v>
      </c>
      <c r="U1290" s="8" t="str">
        <f aca="false">IF(T1290=0,"",IF(T1289=T1290,MAX(U1289,B1290),B1290))</f>
        <v/>
      </c>
      <c r="V1290" s="9" t="str">
        <f aca="false">IF(T1290=0,"",B1290/U1290-1)</f>
        <v/>
      </c>
      <c r="W1290" s="8" t="str">
        <f aca="false">IF(T1290=0,"",IF(T1289=T1290,MAX(W1289,F1290),F1290))</f>
        <v/>
      </c>
      <c r="X1290" s="9" t="str">
        <f aca="false">IF(T1290=0,"",F1290/W1290-1)</f>
        <v/>
      </c>
    </row>
    <row r="1291" customFormat="false" ht="15" hidden="false" customHeight="false" outlineLevel="0" collapsed="false">
      <c r="A1291" s="5" t="n">
        <v>45119</v>
      </c>
      <c r="B1291" s="6" t="n">
        <v>1871.59052337814</v>
      </c>
      <c r="C1291" s="7" t="n">
        <v>16.00772505</v>
      </c>
      <c r="D1291" s="0" t="n">
        <f aca="false">INT((ROW()-3)/30)</f>
        <v>42</v>
      </c>
      <c r="E1291" s="0" t="n">
        <f aca="false">2+30*D1291</f>
        <v>1262</v>
      </c>
      <c r="F1291" s="8" t="n">
        <f aca="false">INDEX($F:$F,$E1291)*(2*B1291/INDEX($B:$B,$E1291)-C1291/INDEX($C:$C,$E1291))</f>
        <v>238.436766179698</v>
      </c>
      <c r="G1291" s="9" t="n">
        <f aca="false">B1291/B1290-1</f>
        <v>-0.00360762947995086</v>
      </c>
      <c r="H1291" s="9" t="n">
        <f aca="false">F1291/F1290-1</f>
        <v>0.00252658802991967</v>
      </c>
      <c r="I1291" s="9" t="n">
        <f aca="false">LN(B1291/B1290)</f>
        <v>-0.00361415266874101</v>
      </c>
      <c r="J1291" s="9" t="n">
        <f aca="false">LN(F1291/F1290)</f>
        <v>0.00252340157249811</v>
      </c>
      <c r="K1291" s="9" t="n">
        <f aca="false">F1291/F1284-1</f>
        <v>0.0113359823725998</v>
      </c>
      <c r="L1291" s="9" t="n">
        <f aca="false">F1291/F1261-1</f>
        <v>0.0566223922545968</v>
      </c>
      <c r="M1291" s="9" t="n">
        <f aca="false">B1291/B1284-1</f>
        <v>-0.0212093281011305</v>
      </c>
      <c r="N1291" s="9" t="n">
        <f aca="false">B1291/B1261-1</f>
        <v>0.0741125264223106</v>
      </c>
      <c r="O1291" s="8" t="n">
        <f aca="false">MAX(O1290,F1291)</f>
        <v>246.763720066937</v>
      </c>
      <c r="P1291" s="9" t="n">
        <f aca="false">F1291/O1291-1</f>
        <v>-0.0337446440059336</v>
      </c>
      <c r="Q1291" s="8" t="n">
        <f aca="false">MAX(Q1290,B1291)</f>
        <v>4811.1564628872</v>
      </c>
      <c r="R1291" s="9" t="n">
        <f aca="false">B1291/Q1291-1</f>
        <v>-0.610989470449483</v>
      </c>
      <c r="S1291" s="9" t="n">
        <f aca="false">B1291/INDEX($B:$B,$E1291)-1</f>
        <v>0.077531252364192</v>
      </c>
      <c r="T1291" s="0" t="n">
        <f aca="false">IF(AND($A1291&gt;=CrashTest!$B$3,$A1291&lt;=CrashTest!$C$3),1,IF(AND($A1291&gt;=CrashTest!$B$4,$A1291&lt;=CrashTest!$C$4),2,IF(AND($A1291&gt;=CrashTest!$B$5,$A1291&lt;=CrashTest!$C$5),3,IF(AND($A1291&gt;=CrashTest!$B$6,$A1291&lt;=CrashTest!$C$6),4,IF(AND($A1291&gt;=CrashTest!$B$7,$A1291&lt;=CrashTest!$C$7),5,0)))))</f>
        <v>0</v>
      </c>
      <c r="U1291" s="8" t="str">
        <f aca="false">IF(T1291=0,"",IF(T1290=T1291,MAX(U1290,B1291),B1291))</f>
        <v/>
      </c>
      <c r="V1291" s="9" t="str">
        <f aca="false">IF(T1291=0,"",B1291/U1291-1)</f>
        <v/>
      </c>
      <c r="W1291" s="8" t="str">
        <f aca="false">IF(T1291=0,"",IF(T1290=T1291,MAX(W1290,F1291),F1291))</f>
        <v/>
      </c>
      <c r="X1291" s="9" t="str">
        <f aca="false">IF(T1291=0,"",F1291/W1291-1)</f>
        <v/>
      </c>
    </row>
    <row r="1292" customFormat="false" ht="15" hidden="false" customHeight="false" outlineLevel="0" collapsed="false">
      <c r="A1292" s="5" t="n">
        <v>45120</v>
      </c>
      <c r="B1292" s="6" t="n">
        <v>2002.01825043834</v>
      </c>
      <c r="C1292" s="7" t="n">
        <v>17.98483112</v>
      </c>
      <c r="D1292" s="0" t="n">
        <f aca="false">INT((ROW()-3)/30)</f>
        <v>42</v>
      </c>
      <c r="E1292" s="0" t="n">
        <f aca="false">2+30*D1292</f>
        <v>1262</v>
      </c>
      <c r="F1292" s="8" t="n">
        <f aca="false">INDEX($F:$F,$E1292)*(2*B1292/INDEX($B:$B,$E1292)-C1292/INDEX($C:$C,$E1292))</f>
        <v>241.835826174846</v>
      </c>
      <c r="G1292" s="9" t="n">
        <f aca="false">B1292/B1291-1</f>
        <v>0.0696881745397939</v>
      </c>
      <c r="H1292" s="9" t="n">
        <f aca="false">F1292/F1291-1</f>
        <v>0.0142556034860264</v>
      </c>
      <c r="I1292" s="9" t="n">
        <f aca="false">LN(B1292/B1291)</f>
        <v>0.0673671803373601</v>
      </c>
      <c r="J1292" s="9" t="n">
        <f aca="false">LN(F1292/F1291)</f>
        <v>0.0141549478473799</v>
      </c>
      <c r="K1292" s="9" t="n">
        <f aca="false">F1292/F1285-1</f>
        <v>0.0323430477130717</v>
      </c>
      <c r="L1292" s="9" t="n">
        <f aca="false">F1292/F1262-1</f>
        <v>0.0767744167726099</v>
      </c>
      <c r="M1292" s="9" t="n">
        <f aca="false">B1292/B1285-1</f>
        <v>0.0796185972006811</v>
      </c>
      <c r="N1292" s="9" t="n">
        <f aca="false">B1292/B1262-1</f>
        <v>0.152622438351031</v>
      </c>
      <c r="O1292" s="8" t="n">
        <f aca="false">MAX(O1291,F1292)</f>
        <v>246.763720066937</v>
      </c>
      <c r="P1292" s="9" t="n">
        <f aca="false">F1292/O1292-1</f>
        <v>-0.019970090784633</v>
      </c>
      <c r="Q1292" s="8" t="n">
        <f aca="false">MAX(Q1291,B1292)</f>
        <v>4811.1564628872</v>
      </c>
      <c r="R1292" s="9" t="n">
        <f aca="false">B1292/Q1292-1</f>
        <v>-0.583880036768349</v>
      </c>
      <c r="S1292" s="9" t="n">
        <f aca="false">B1292/INDEX($B:$B,$E1292)-1</f>
        <v>0.152622438351031</v>
      </c>
      <c r="T1292" s="0" t="n">
        <f aca="false">IF(AND($A1292&gt;=CrashTest!$B$3,$A1292&lt;=CrashTest!$C$3),1,IF(AND($A1292&gt;=CrashTest!$B$4,$A1292&lt;=CrashTest!$C$4),2,IF(AND($A1292&gt;=CrashTest!$B$5,$A1292&lt;=CrashTest!$C$5),3,IF(AND($A1292&gt;=CrashTest!$B$6,$A1292&lt;=CrashTest!$C$6),4,IF(AND($A1292&gt;=CrashTest!$B$7,$A1292&lt;=CrashTest!$C$7),5,0)))))</f>
        <v>0</v>
      </c>
      <c r="U1292" s="8" t="str">
        <f aca="false">IF(T1292=0,"",IF(T1291=T1292,MAX(U1291,B1292),B1292))</f>
        <v/>
      </c>
      <c r="V1292" s="9" t="str">
        <f aca="false">IF(T1292=0,"",B1292/U1292-1)</f>
        <v/>
      </c>
      <c r="W1292" s="8" t="str">
        <f aca="false">IF(T1292=0,"",IF(T1291=T1292,MAX(W1291,F1292),F1292))</f>
        <v/>
      </c>
      <c r="X1292" s="9" t="str">
        <f aca="false">IF(T1292=0,"",F1292/W1292-1)</f>
        <v/>
      </c>
    </row>
    <row r="1293" customFormat="false" ht="15" hidden="false" customHeight="false" outlineLevel="0" collapsed="false">
      <c r="A1293" s="5" t="n">
        <v>45121</v>
      </c>
      <c r="B1293" s="6" t="n">
        <v>1935.13725511397</v>
      </c>
      <c r="C1293" s="7" t="n">
        <v>16.92008278</v>
      </c>
      <c r="D1293" s="0" t="n">
        <f aca="false">INT((ROW()-3)/30)</f>
        <v>43</v>
      </c>
      <c r="E1293" s="0" t="n">
        <f aca="false">2+30*D1293</f>
        <v>1292</v>
      </c>
      <c r="F1293" s="8" t="n">
        <f aca="false">INDEX($F:$F,$E1293)*(2*B1293/INDEX($B:$B,$E1293)-C1293/INDEX($C:$C,$E1293))</f>
        <v>239.995214771681</v>
      </c>
      <c r="G1293" s="9" t="n">
        <f aca="false">B1293/B1292-1</f>
        <v>-0.0334067860319087</v>
      </c>
      <c r="H1293" s="9" t="n">
        <f aca="false">F1293/F1292-1</f>
        <v>-0.00761099557612688</v>
      </c>
      <c r="I1293" s="9" t="n">
        <f aca="false">LN(B1293/B1292)</f>
        <v>-0.0339775401129799</v>
      </c>
      <c r="J1293" s="9" t="n">
        <f aca="false">LN(F1293/F1292)</f>
        <v>-0.00764010700834603</v>
      </c>
      <c r="K1293" s="9" t="n">
        <f aca="false">F1293/F1286-1</f>
        <v>0.0256062516288453</v>
      </c>
      <c r="L1293" s="9" t="n">
        <f aca="false">F1293/F1263-1</f>
        <v>0.0763474880502482</v>
      </c>
      <c r="M1293" s="9" t="n">
        <f aca="false">B1293/B1286-1</f>
        <v>0.0352050085810853</v>
      </c>
      <c r="N1293" s="9" t="n">
        <f aca="false">B1293/B1263-1</f>
        <v>0.172700652712399</v>
      </c>
      <c r="O1293" s="8" t="n">
        <f aca="false">MAX(O1292,F1293)</f>
        <v>246.763720066937</v>
      </c>
      <c r="P1293" s="9" t="n">
        <f aca="false">F1293/O1293-1</f>
        <v>-0.0274290940881432</v>
      </c>
      <c r="Q1293" s="8" t="n">
        <f aca="false">MAX(Q1292,B1293)</f>
        <v>4811.1564628872</v>
      </c>
      <c r="R1293" s="9" t="n">
        <f aca="false">B1293/Q1293-1</f>
        <v>-0.597781267343635</v>
      </c>
      <c r="S1293" s="9" t="n">
        <f aca="false">B1293/INDEX($B:$B,$E1293)-1</f>
        <v>-0.0334067860319087</v>
      </c>
      <c r="T1293" s="0" t="n">
        <f aca="false">IF(AND($A1293&gt;=CrashTest!$B$3,$A1293&lt;=CrashTest!$C$3),1,IF(AND($A1293&gt;=CrashTest!$B$4,$A1293&lt;=CrashTest!$C$4),2,IF(AND($A1293&gt;=CrashTest!$B$5,$A1293&lt;=CrashTest!$C$5),3,IF(AND($A1293&gt;=CrashTest!$B$6,$A1293&lt;=CrashTest!$C$6),4,IF(AND($A1293&gt;=CrashTest!$B$7,$A1293&lt;=CrashTest!$C$7),5,0)))))</f>
        <v>0</v>
      </c>
      <c r="U1293" s="8" t="str">
        <f aca="false">IF(T1293=0,"",IF(T1292=T1293,MAX(U1292,B1293),B1293))</f>
        <v/>
      </c>
      <c r="V1293" s="9" t="str">
        <f aca="false">IF(T1293=0,"",B1293/U1293-1)</f>
        <v/>
      </c>
      <c r="W1293" s="8" t="str">
        <f aca="false">IF(T1293=0,"",IF(T1292=T1293,MAX(W1292,F1293),F1293))</f>
        <v/>
      </c>
      <c r="X1293" s="9" t="str">
        <f aca="false">IF(T1293=0,"",F1293/W1293-1)</f>
        <v/>
      </c>
    </row>
    <row r="1294" customFormat="false" ht="15" hidden="false" customHeight="false" outlineLevel="0" collapsed="false">
      <c r="A1294" s="5" t="n">
        <v>45122</v>
      </c>
      <c r="B1294" s="6" t="n">
        <v>1930.71778521333</v>
      </c>
      <c r="C1294" s="7" t="n">
        <v>16.80329773</v>
      </c>
      <c r="D1294" s="0" t="n">
        <f aca="false">INT((ROW()-3)/30)</f>
        <v>43</v>
      </c>
      <c r="E1294" s="0" t="n">
        <f aca="false">2+30*D1294</f>
        <v>1292</v>
      </c>
      <c r="F1294" s="8" t="n">
        <f aca="false">INDEX($F:$F,$E1294)*(2*B1294/INDEX($B:$B,$E1294)-C1294/INDEX($C:$C,$E1294))</f>
        <v>240.497874389908</v>
      </c>
      <c r="G1294" s="9" t="n">
        <f aca="false">B1294/B1293-1</f>
        <v>-0.00228380177631371</v>
      </c>
      <c r="H1294" s="9" t="n">
        <f aca="false">F1294/F1293-1</f>
        <v>0.00209445683617204</v>
      </c>
      <c r="I1294" s="9" t="n">
        <f aca="false">LN(B1294/B1293)</f>
        <v>-0.00228641362898405</v>
      </c>
      <c r="J1294" s="9" t="n">
        <f aca="false">LN(F1294/F1293)</f>
        <v>0.00209226651926902</v>
      </c>
      <c r="K1294" s="9" t="n">
        <f aca="false">F1294/F1287-1</f>
        <v>0.0255618435193032</v>
      </c>
      <c r="L1294" s="9" t="n">
        <f aca="false">F1294/F1264-1</f>
        <v>0.0783623577596442</v>
      </c>
      <c r="M1294" s="9" t="n">
        <f aca="false">B1294/B1287-1</f>
        <v>0.0357613645808728</v>
      </c>
      <c r="N1294" s="9" t="n">
        <f aca="false">B1294/B1264-1</f>
        <v>0.160396164461336</v>
      </c>
      <c r="O1294" s="8" t="n">
        <f aca="false">MAX(O1293,F1294)</f>
        <v>246.763720066937</v>
      </c>
      <c r="P1294" s="9" t="n">
        <f aca="false">F1294/O1294-1</f>
        <v>-0.0253920863055941</v>
      </c>
      <c r="Q1294" s="8" t="n">
        <f aca="false">MAX(Q1293,B1294)</f>
        <v>4811.1564628872</v>
      </c>
      <c r="R1294" s="9" t="n">
        <f aca="false">B1294/Q1294-1</f>
        <v>-0.598699855199742</v>
      </c>
      <c r="S1294" s="9" t="n">
        <f aca="false">B1294/INDEX($B:$B,$E1294)-1</f>
        <v>-0.0356142933309418</v>
      </c>
      <c r="T1294" s="0" t="n">
        <f aca="false">IF(AND($A1294&gt;=CrashTest!$B$3,$A1294&lt;=CrashTest!$C$3),1,IF(AND($A1294&gt;=CrashTest!$B$4,$A1294&lt;=CrashTest!$C$4),2,IF(AND($A1294&gt;=CrashTest!$B$5,$A1294&lt;=CrashTest!$C$5),3,IF(AND($A1294&gt;=CrashTest!$B$6,$A1294&lt;=CrashTest!$C$6),4,IF(AND($A1294&gt;=CrashTest!$B$7,$A1294&lt;=CrashTest!$C$7),5,0)))))</f>
        <v>0</v>
      </c>
      <c r="U1294" s="8" t="str">
        <f aca="false">IF(T1294=0,"",IF(T1293=T1294,MAX(U1293,B1294),B1294))</f>
        <v/>
      </c>
      <c r="V1294" s="9" t="str">
        <f aca="false">IF(T1294=0,"",B1294/U1294-1)</f>
        <v/>
      </c>
      <c r="W1294" s="8" t="str">
        <f aca="false">IF(T1294=0,"",IF(T1293=T1294,MAX(W1293,F1294),F1294))</f>
        <v/>
      </c>
      <c r="X1294" s="9" t="str">
        <f aca="false">IF(T1294=0,"",F1294/W1294-1)</f>
        <v/>
      </c>
    </row>
    <row r="1295" customFormat="false" ht="15" hidden="false" customHeight="false" outlineLevel="0" collapsed="false">
      <c r="A1295" s="5" t="n">
        <v>45123</v>
      </c>
      <c r="B1295" s="6" t="n">
        <v>1924.54624693162</v>
      </c>
      <c r="C1295" s="7" t="n">
        <v>16.67124545</v>
      </c>
      <c r="D1295" s="0" t="n">
        <f aca="false">INT((ROW()-3)/30)</f>
        <v>43</v>
      </c>
      <c r="E1295" s="0" t="n">
        <f aca="false">2+30*D1295</f>
        <v>1292</v>
      </c>
      <c r="F1295" s="8" t="n">
        <f aca="false">INDEX($F:$F,$E1295)*(2*B1295/INDEX($B:$B,$E1295)-C1295/INDEX($C:$C,$E1295))</f>
        <v>240.782541432464</v>
      </c>
      <c r="G1295" s="9" t="n">
        <f aca="false">B1295/B1294-1</f>
        <v>-0.00319649942056555</v>
      </c>
      <c r="H1295" s="9" t="n">
        <f aca="false">F1295/F1294-1</f>
        <v>0.00118365720810698</v>
      </c>
      <c r="I1295" s="9" t="n">
        <f aca="false">LN(B1295/B1294)</f>
        <v>-0.00320161913786512</v>
      </c>
      <c r="J1295" s="9" t="n">
        <f aca="false">LN(F1295/F1294)</f>
        <v>0.00118295723820899</v>
      </c>
      <c r="K1295" s="9" t="n">
        <f aca="false">F1295/F1288-1</f>
        <v>0.0221678181617271</v>
      </c>
      <c r="L1295" s="9" t="n">
        <f aca="false">F1295/F1265-1</f>
        <v>0.0718165429883377</v>
      </c>
      <c r="M1295" s="9" t="n">
        <f aca="false">B1295/B1288-1</f>
        <v>0.0332397490320393</v>
      </c>
      <c r="N1295" s="9" t="n">
        <f aca="false">B1295/B1265-1</f>
        <v>0.121125364578516</v>
      </c>
      <c r="O1295" s="8" t="n">
        <f aca="false">MAX(O1294,F1295)</f>
        <v>246.763720066937</v>
      </c>
      <c r="P1295" s="9" t="n">
        <f aca="false">F1295/O1295-1</f>
        <v>-0.0242384846234717</v>
      </c>
      <c r="Q1295" s="8" t="n">
        <f aca="false">MAX(Q1294,B1295)</f>
        <v>4811.1564628872</v>
      </c>
      <c r="R1295" s="9" t="n">
        <f aca="false">B1295/Q1295-1</f>
        <v>-0.599982610880069</v>
      </c>
      <c r="S1295" s="9" t="n">
        <f aca="false">B1295/INDEX($B:$B,$E1295)-1</f>
        <v>-0.0386969516835111</v>
      </c>
      <c r="T1295" s="0" t="n">
        <f aca="false">IF(AND($A1295&gt;=CrashTest!$B$3,$A1295&lt;=CrashTest!$C$3),1,IF(AND($A1295&gt;=CrashTest!$B$4,$A1295&lt;=CrashTest!$C$4),2,IF(AND($A1295&gt;=CrashTest!$B$5,$A1295&lt;=CrashTest!$C$5),3,IF(AND($A1295&gt;=CrashTest!$B$6,$A1295&lt;=CrashTest!$C$6),4,IF(AND($A1295&gt;=CrashTest!$B$7,$A1295&lt;=CrashTest!$C$7),5,0)))))</f>
        <v>0</v>
      </c>
      <c r="U1295" s="8" t="str">
        <f aca="false">IF(T1295=0,"",IF(T1294=T1295,MAX(U1294,B1295),B1295))</f>
        <v/>
      </c>
      <c r="V1295" s="9" t="str">
        <f aca="false">IF(T1295=0,"",B1295/U1295-1)</f>
        <v/>
      </c>
      <c r="W1295" s="8" t="str">
        <f aca="false">IF(T1295=0,"",IF(T1294=T1295,MAX(W1294,F1295),F1295))</f>
        <v/>
      </c>
      <c r="X1295" s="9" t="str">
        <f aca="false">IF(T1295=0,"",F1295/W1295-1)</f>
        <v/>
      </c>
    </row>
    <row r="1296" customFormat="false" ht="15" hidden="false" customHeight="false" outlineLevel="0" collapsed="false">
      <c r="A1296" s="5" t="n">
        <v>45124</v>
      </c>
      <c r="B1296" s="6" t="n">
        <v>1912.2863798948</v>
      </c>
      <c r="C1296" s="7" t="n">
        <v>16.48258469</v>
      </c>
      <c r="D1296" s="0" t="n">
        <f aca="false">INT((ROW()-3)/30)</f>
        <v>43</v>
      </c>
      <c r="E1296" s="0" t="n">
        <f aca="false">2+30*D1296</f>
        <v>1292</v>
      </c>
      <c r="F1296" s="8" t="n">
        <f aca="false">INDEX($F:$F,$E1296)*(2*B1296/INDEX($B:$B,$E1296)-C1296/INDEX($C:$C,$E1296))</f>
        <v>240.357511496675</v>
      </c>
      <c r="G1296" s="9" t="n">
        <f aca="false">B1296/B1295-1</f>
        <v>-0.006370263669354</v>
      </c>
      <c r="H1296" s="9" t="n">
        <f aca="false">F1296/F1295-1</f>
        <v>-0.00176520246551359</v>
      </c>
      <c r="I1296" s="9" t="n">
        <f aca="false">LN(B1296/B1295)</f>
        <v>-0.00639064038174482</v>
      </c>
      <c r="J1296" s="9" t="n">
        <f aca="false">LN(F1296/F1295)</f>
        <v>-0.00176676227123793</v>
      </c>
      <c r="K1296" s="9" t="n">
        <f aca="false">F1296/F1289-1</f>
        <v>0.0147846708732171</v>
      </c>
      <c r="L1296" s="9" t="n">
        <f aca="false">F1296/F1266-1</f>
        <v>0.0677250220429082</v>
      </c>
      <c r="M1296" s="9" t="n">
        <f aca="false">B1296/B1289-1</f>
        <v>0.016990346954247</v>
      </c>
      <c r="N1296" s="9" t="n">
        <f aca="false">B1296/B1266-1</f>
        <v>0.10691851364902</v>
      </c>
      <c r="O1296" s="8" t="n">
        <f aca="false">MAX(O1295,F1296)</f>
        <v>246.763720066937</v>
      </c>
      <c r="P1296" s="9" t="n">
        <f aca="false">F1296/O1296-1</f>
        <v>-0.0259609012561676</v>
      </c>
      <c r="Q1296" s="8" t="n">
        <f aca="false">MAX(Q1295,B1296)</f>
        <v>4811.1564628872</v>
      </c>
      <c r="R1296" s="9" t="n">
        <f aca="false">B1296/Q1296-1</f>
        <v>-0.60253082712109</v>
      </c>
      <c r="S1296" s="9" t="n">
        <f aca="false">B1296/INDEX($B:$B,$E1296)-1</f>
        <v>-0.0448207055674409</v>
      </c>
      <c r="T1296" s="0" t="n">
        <f aca="false">IF(AND($A1296&gt;=CrashTest!$B$3,$A1296&lt;=CrashTest!$C$3),1,IF(AND($A1296&gt;=CrashTest!$B$4,$A1296&lt;=CrashTest!$C$4),2,IF(AND($A1296&gt;=CrashTest!$B$5,$A1296&lt;=CrashTest!$C$5),3,IF(AND($A1296&gt;=CrashTest!$B$6,$A1296&lt;=CrashTest!$C$6),4,IF(AND($A1296&gt;=CrashTest!$B$7,$A1296&lt;=CrashTest!$C$7),5,0)))))</f>
        <v>0</v>
      </c>
      <c r="U1296" s="8" t="str">
        <f aca="false">IF(T1296=0,"",IF(T1295=T1296,MAX(U1295,B1296),B1296))</f>
        <v/>
      </c>
      <c r="V1296" s="9" t="str">
        <f aca="false">IF(T1296=0,"",B1296/U1296-1)</f>
        <v/>
      </c>
      <c r="W1296" s="8" t="str">
        <f aca="false">IF(T1296=0,"",IF(T1295=T1296,MAX(W1295,F1296),F1296))</f>
        <v/>
      </c>
      <c r="X1296" s="9" t="str">
        <f aca="false">IF(T1296=0,"",F1296/W1296-1)</f>
        <v/>
      </c>
    </row>
    <row r="1297" customFormat="false" ht="15" hidden="false" customHeight="false" outlineLevel="0" collapsed="false">
      <c r="A1297" s="5" t="n">
        <v>45125</v>
      </c>
      <c r="B1297" s="6" t="n">
        <v>1897.39907071888</v>
      </c>
      <c r="C1297" s="7" t="n">
        <v>16.272671</v>
      </c>
      <c r="D1297" s="0" t="n">
        <f aca="false">INT((ROW()-3)/30)</f>
        <v>43</v>
      </c>
      <c r="E1297" s="0" t="n">
        <f aca="false">2+30*D1297</f>
        <v>1292</v>
      </c>
      <c r="F1297" s="8" t="n">
        <f aca="false">INDEX($F:$F,$E1297)*(2*B1297/INDEX($B:$B,$E1297)-C1297/INDEX($C:$C,$E1297))</f>
        <v>239.583493307504</v>
      </c>
      <c r="G1297" s="9" t="n">
        <f aca="false">B1297/B1296-1</f>
        <v>-0.00778508351700902</v>
      </c>
      <c r="H1297" s="9" t="n">
        <f aca="false">F1297/F1296-1</f>
        <v>-0.00322027876037967</v>
      </c>
      <c r="I1297" s="9" t="n">
        <f aca="false">LN(B1297/B1296)</f>
        <v>-0.00781554548198273</v>
      </c>
      <c r="J1297" s="9" t="n">
        <f aca="false">LN(F1297/F1296)</f>
        <v>-0.00322547501662151</v>
      </c>
      <c r="K1297" s="9" t="n">
        <f aca="false">F1297/F1290-1</f>
        <v>0.00734809460065611</v>
      </c>
      <c r="L1297" s="9" t="n">
        <f aca="false">F1297/F1267-1</f>
        <v>0.0660418031772039</v>
      </c>
      <c r="M1297" s="9" t="n">
        <f aca="false">B1297/B1290-1</f>
        <v>0.0101322561111044</v>
      </c>
      <c r="N1297" s="9" t="n">
        <f aca="false">B1297/B1267-1</f>
        <v>0.103062653509295</v>
      </c>
      <c r="O1297" s="8" t="n">
        <f aca="false">MAX(O1296,F1297)</f>
        <v>246.763720066937</v>
      </c>
      <c r="P1297" s="9" t="n">
        <f aca="false">F1297/O1297-1</f>
        <v>-0.0290975786776316</v>
      </c>
      <c r="Q1297" s="8" t="n">
        <f aca="false">MAX(Q1296,B1297)</f>
        <v>4811.1564628872</v>
      </c>
      <c r="R1297" s="9" t="n">
        <f aca="false">B1297/Q1297-1</f>
        <v>-0.605625157827388</v>
      </c>
      <c r="S1297" s="9" t="n">
        <f aca="false">B1297/INDEX($B:$B,$E1297)-1</f>
        <v>-0.0522568561483161</v>
      </c>
      <c r="T1297" s="0" t="n">
        <f aca="false">IF(AND($A1297&gt;=CrashTest!$B$3,$A1297&lt;=CrashTest!$C$3),1,IF(AND($A1297&gt;=CrashTest!$B$4,$A1297&lt;=CrashTest!$C$4),2,IF(AND($A1297&gt;=CrashTest!$B$5,$A1297&lt;=CrashTest!$C$5),3,IF(AND($A1297&gt;=CrashTest!$B$6,$A1297&lt;=CrashTest!$C$6),4,IF(AND($A1297&gt;=CrashTest!$B$7,$A1297&lt;=CrashTest!$C$7),5,0)))))</f>
        <v>0</v>
      </c>
      <c r="U1297" s="8" t="str">
        <f aca="false">IF(T1297=0,"",IF(T1296=T1297,MAX(U1296,B1297),B1297))</f>
        <v/>
      </c>
      <c r="V1297" s="9" t="str">
        <f aca="false">IF(T1297=0,"",B1297/U1297-1)</f>
        <v/>
      </c>
      <c r="W1297" s="8" t="str">
        <f aca="false">IF(T1297=0,"",IF(T1296=T1297,MAX(W1296,F1297),F1297))</f>
        <v/>
      </c>
      <c r="X1297" s="9" t="str">
        <f aca="false">IF(T1297=0,"",F1297/W1297-1)</f>
        <v/>
      </c>
    </row>
    <row r="1298" customFormat="false" ht="15" hidden="false" customHeight="false" outlineLevel="0" collapsed="false">
      <c r="A1298" s="5" t="n">
        <v>45126</v>
      </c>
      <c r="B1298" s="6" t="n">
        <v>1889.51615166569</v>
      </c>
      <c r="C1298" s="7" t="n">
        <v>16.13740288</v>
      </c>
      <c r="D1298" s="0" t="n">
        <f aca="false">INT((ROW()-3)/30)</f>
        <v>43</v>
      </c>
      <c r="E1298" s="0" t="n">
        <f aca="false">2+30*D1298</f>
        <v>1292</v>
      </c>
      <c r="F1298" s="8" t="n">
        <f aca="false">INDEX($F:$F,$E1298)*(2*B1298/INDEX($B:$B,$E1298)-C1298/INDEX($C:$C,$E1298))</f>
        <v>239.497946688363</v>
      </c>
      <c r="G1298" s="9" t="n">
        <f aca="false">B1298/B1297-1</f>
        <v>-0.00415459202802471</v>
      </c>
      <c r="H1298" s="9" t="n">
        <f aca="false">F1298/F1297-1</f>
        <v>-0.000357063911038957</v>
      </c>
      <c r="I1298" s="9" t="n">
        <f aca="false">LN(B1298/B1297)</f>
        <v>-0.00416324632384724</v>
      </c>
      <c r="J1298" s="9" t="n">
        <f aca="false">LN(F1298/F1297)</f>
        <v>-0.000357127673535883</v>
      </c>
      <c r="K1298" s="9" t="n">
        <f aca="false">F1298/F1291-1</f>
        <v>0.00445057415291972</v>
      </c>
      <c r="L1298" s="9" t="n">
        <f aca="false">F1298/F1268-1</f>
        <v>0.0649342704135143</v>
      </c>
      <c r="M1298" s="9" t="n">
        <f aca="false">B1298/B1291-1</f>
        <v>0.00957775114996573</v>
      </c>
      <c r="N1298" s="9" t="n">
        <f aca="false">B1298/B1268-1</f>
        <v>0.0890686675309635</v>
      </c>
      <c r="O1298" s="8" t="n">
        <f aca="false">MAX(O1297,F1298)</f>
        <v>246.763720066937</v>
      </c>
      <c r="P1298" s="9" t="n">
        <f aca="false">F1298/O1298-1</f>
        <v>-0.0294442528934262</v>
      </c>
      <c r="Q1298" s="8" t="n">
        <f aca="false">MAX(Q1297,B1298)</f>
        <v>4811.1564628872</v>
      </c>
      <c r="R1298" s="9" t="n">
        <f aca="false">B1298/Q1298-1</f>
        <v>-0.607263624402732</v>
      </c>
      <c r="S1298" s="9" t="n">
        <f aca="false">B1298/INDEX($B:$B,$E1298)-1</f>
        <v>-0.0561943422583774</v>
      </c>
      <c r="T1298" s="0" t="n">
        <f aca="false">IF(AND($A1298&gt;=CrashTest!$B$3,$A1298&lt;=CrashTest!$C$3),1,IF(AND($A1298&gt;=CrashTest!$B$4,$A1298&lt;=CrashTest!$C$4),2,IF(AND($A1298&gt;=CrashTest!$B$5,$A1298&lt;=CrashTest!$C$5),3,IF(AND($A1298&gt;=CrashTest!$B$6,$A1298&lt;=CrashTest!$C$6),4,IF(AND($A1298&gt;=CrashTest!$B$7,$A1298&lt;=CrashTest!$C$7),5,0)))))</f>
        <v>0</v>
      </c>
      <c r="U1298" s="8" t="str">
        <f aca="false">IF(T1298=0,"",IF(T1297=T1298,MAX(U1297,B1298),B1298))</f>
        <v/>
      </c>
      <c r="V1298" s="9" t="str">
        <f aca="false">IF(T1298=0,"",B1298/U1298-1)</f>
        <v/>
      </c>
      <c r="W1298" s="8" t="str">
        <f aca="false">IF(T1298=0,"",IF(T1297=T1298,MAX(W1297,F1298),F1298))</f>
        <v/>
      </c>
      <c r="X1298" s="9" t="str">
        <f aca="false">IF(T1298=0,"",F1298/W1298-1)</f>
        <v/>
      </c>
    </row>
    <row r="1299" customFormat="false" ht="15" hidden="false" customHeight="false" outlineLevel="0" collapsed="false">
      <c r="A1299" s="5" t="n">
        <v>45127</v>
      </c>
      <c r="B1299" s="6" t="n">
        <v>1891.97682437171</v>
      </c>
      <c r="C1299" s="7" t="n">
        <v>16.18998819</v>
      </c>
      <c r="D1299" s="0" t="n">
        <f aca="false">INT((ROW()-3)/30)</f>
        <v>43</v>
      </c>
      <c r="E1299" s="0" t="n">
        <f aca="false">2+30*D1299</f>
        <v>1292</v>
      </c>
      <c r="F1299" s="8" t="n">
        <f aca="false">INDEX($F:$F,$E1299)*(2*B1299/INDEX($B:$B,$E1299)-C1299/INDEX($C:$C,$E1299))</f>
        <v>239.385329059778</v>
      </c>
      <c r="G1299" s="9" t="n">
        <f aca="false">B1299/B1298-1</f>
        <v>0.00130227661925564</v>
      </c>
      <c r="H1299" s="9" t="n">
        <f aca="false">F1299/F1298-1</f>
        <v>-0.000470223774951983</v>
      </c>
      <c r="I1299" s="9" t="n">
        <f aca="false">LN(B1299/B1298)</f>
        <v>0.00130142939252838</v>
      </c>
      <c r="J1299" s="9" t="n">
        <f aca="false">LN(F1299/F1298)</f>
        <v>-0.000470334364820598</v>
      </c>
      <c r="K1299" s="9" t="n">
        <f aca="false">F1299/F1292-1</f>
        <v>-0.0101328953357654</v>
      </c>
      <c r="L1299" s="9" t="n">
        <f aca="false">F1299/F1269-1</f>
        <v>0.0582296829257158</v>
      </c>
      <c r="M1299" s="9" t="n">
        <f aca="false">B1299/B1292-1</f>
        <v>-0.0549652462171792</v>
      </c>
      <c r="N1299" s="9" t="n">
        <f aca="false">B1299/B1269-1</f>
        <v>0.0570887830891247</v>
      </c>
      <c r="O1299" s="8" t="n">
        <f aca="false">MAX(O1298,F1299)</f>
        <v>246.763720066937</v>
      </c>
      <c r="P1299" s="9" t="n">
        <f aca="false">F1299/O1299-1</f>
        <v>-0.029900631280632</v>
      </c>
      <c r="Q1299" s="8" t="n">
        <f aca="false">MAX(Q1298,B1299)</f>
        <v>4811.1564628872</v>
      </c>
      <c r="R1299" s="9" t="n">
        <f aca="false">B1299/Q1299-1</f>
        <v>-0.606752173003261</v>
      </c>
      <c r="S1299" s="9" t="n">
        <f aca="false">B1299/INDEX($B:$B,$E1299)-1</f>
        <v>-0.0549652462171792</v>
      </c>
      <c r="T1299" s="0" t="n">
        <f aca="false">IF(AND($A1299&gt;=CrashTest!$B$3,$A1299&lt;=CrashTest!$C$3),1,IF(AND($A1299&gt;=CrashTest!$B$4,$A1299&lt;=CrashTest!$C$4),2,IF(AND($A1299&gt;=CrashTest!$B$5,$A1299&lt;=CrashTest!$C$5),3,IF(AND($A1299&gt;=CrashTest!$B$6,$A1299&lt;=CrashTest!$C$6),4,IF(AND($A1299&gt;=CrashTest!$B$7,$A1299&lt;=CrashTest!$C$7),5,0)))))</f>
        <v>0</v>
      </c>
      <c r="U1299" s="8" t="str">
        <f aca="false">IF(T1299=0,"",IF(T1298=T1299,MAX(U1298,B1299),B1299))</f>
        <v/>
      </c>
      <c r="V1299" s="9" t="str">
        <f aca="false">IF(T1299=0,"",B1299/U1299-1)</f>
        <v/>
      </c>
      <c r="W1299" s="8" t="str">
        <f aca="false">IF(T1299=0,"",IF(T1298=T1299,MAX(W1298,F1299),F1299))</f>
        <v/>
      </c>
      <c r="X1299" s="9" t="str">
        <f aca="false">IF(T1299=0,"",F1299/W1299-1)</f>
        <v/>
      </c>
    </row>
    <row r="1300" customFormat="false" ht="15" hidden="false" customHeight="false" outlineLevel="0" collapsed="false">
      <c r="A1300" s="5" t="n">
        <v>45128</v>
      </c>
      <c r="B1300" s="6" t="n">
        <v>1892.11009234366</v>
      </c>
      <c r="C1300" s="7" t="n">
        <v>16.20375175</v>
      </c>
      <c r="D1300" s="0" t="n">
        <f aca="false">INT((ROW()-3)/30)</f>
        <v>43</v>
      </c>
      <c r="E1300" s="0" t="n">
        <f aca="false">2+30*D1300</f>
        <v>1292</v>
      </c>
      <c r="F1300" s="8" t="n">
        <f aca="false">INDEX($F:$F,$E1300)*(2*B1300/INDEX($B:$B,$E1300)-C1300/INDEX($C:$C,$E1300))</f>
        <v>239.232451691448</v>
      </c>
      <c r="G1300" s="9" t="n">
        <f aca="false">B1300/B1299-1</f>
        <v>7.04384801299973E-005</v>
      </c>
      <c r="H1300" s="9" t="n">
        <f aca="false">F1300/F1299-1</f>
        <v>-0.000638624634730411</v>
      </c>
      <c r="I1300" s="9" t="n">
        <f aca="false">LN(B1300/B1299)</f>
        <v>7.0435999456745E-005</v>
      </c>
      <c r="J1300" s="9" t="n">
        <f aca="false">LN(F1300/F1299)</f>
        <v>-0.000638828642303252</v>
      </c>
      <c r="K1300" s="9" t="n">
        <f aca="false">F1300/F1293-1</f>
        <v>-0.0031782428702114</v>
      </c>
      <c r="L1300" s="9" t="n">
        <f aca="false">F1300/F1270-1</f>
        <v>0.0353528945346655</v>
      </c>
      <c r="M1300" s="9" t="n">
        <f aca="false">B1300/B1293-1</f>
        <v>-0.0222346826596421</v>
      </c>
      <c r="N1300" s="9" t="n">
        <f aca="false">B1300/B1270-1</f>
        <v>-0.00116198733615813</v>
      </c>
      <c r="O1300" s="8" t="n">
        <f aca="false">MAX(O1299,F1300)</f>
        <v>246.763720066937</v>
      </c>
      <c r="P1300" s="9" t="n">
        <f aca="false">F1300/O1300-1</f>
        <v>-0.0305201606356326</v>
      </c>
      <c r="Q1300" s="8" t="n">
        <f aca="false">MAX(Q1299,B1300)</f>
        <v>4811.1564628872</v>
      </c>
      <c r="R1300" s="9" t="n">
        <f aca="false">B1300/Q1300-1</f>
        <v>-0.606724473224013</v>
      </c>
      <c r="S1300" s="9" t="n">
        <f aca="false">B1300/INDEX($B:$B,$E1300)-1</f>
        <v>-0.0548986794054528</v>
      </c>
      <c r="T1300" s="0" t="n">
        <f aca="false">IF(AND($A1300&gt;=CrashTest!$B$3,$A1300&lt;=CrashTest!$C$3),1,IF(AND($A1300&gt;=CrashTest!$B$4,$A1300&lt;=CrashTest!$C$4),2,IF(AND($A1300&gt;=CrashTest!$B$5,$A1300&lt;=CrashTest!$C$5),3,IF(AND($A1300&gt;=CrashTest!$B$6,$A1300&lt;=CrashTest!$C$6),4,IF(AND($A1300&gt;=CrashTest!$B$7,$A1300&lt;=CrashTest!$C$7),5,0)))))</f>
        <v>0</v>
      </c>
      <c r="U1300" s="8" t="str">
        <f aca="false">IF(T1300=0,"",IF(T1299=T1300,MAX(U1299,B1300),B1300))</f>
        <v/>
      </c>
      <c r="V1300" s="9" t="str">
        <f aca="false">IF(T1300=0,"",B1300/U1300-1)</f>
        <v/>
      </c>
      <c r="W1300" s="8" t="str">
        <f aca="false">IF(T1300=0,"",IF(T1299=T1300,MAX(W1299,F1300),F1300))</f>
        <v/>
      </c>
      <c r="X1300" s="9" t="str">
        <f aca="false">IF(T1300=0,"",F1300/W1300-1)</f>
        <v/>
      </c>
    </row>
    <row r="1301" customFormat="false" ht="15" hidden="false" customHeight="false" outlineLevel="0" collapsed="false">
      <c r="A1301" s="5" t="n">
        <v>45129</v>
      </c>
      <c r="B1301" s="6" t="n">
        <v>1861.28420485096</v>
      </c>
      <c r="C1301" s="7" t="n">
        <v>15.81572844</v>
      </c>
      <c r="D1301" s="0" t="n">
        <f aca="false">INT((ROW()-3)/30)</f>
        <v>43</v>
      </c>
      <c r="E1301" s="0" t="n">
        <f aca="false">2+30*D1301</f>
        <v>1292</v>
      </c>
      <c r="F1301" s="8" t="n">
        <f aca="false">INDEX($F:$F,$E1301)*(2*B1301/INDEX($B:$B,$E1301)-C1301/INDEX($C:$C,$E1301))</f>
        <v>237.002778698711</v>
      </c>
      <c r="G1301" s="9" t="n">
        <f aca="false">B1301/B1300-1</f>
        <v>-0.0162918043814869</v>
      </c>
      <c r="H1301" s="9" t="n">
        <f aca="false">F1301/F1300-1</f>
        <v>-0.00932011095055207</v>
      </c>
      <c r="I1301" s="9" t="n">
        <f aca="false">LN(B1301/B1300)</f>
        <v>-0.0164259750774609</v>
      </c>
      <c r="J1301" s="9" t="n">
        <f aca="false">LN(F1301/F1300)</f>
        <v>-0.00936381494731152</v>
      </c>
      <c r="K1301" s="9" t="n">
        <f aca="false">F1301/F1294-1</f>
        <v>-0.0145327508613674</v>
      </c>
      <c r="L1301" s="9" t="n">
        <f aca="false">F1301/F1271-1</f>
        <v>0.0304112426355203</v>
      </c>
      <c r="M1301" s="9" t="n">
        <f aca="false">B1301/B1294-1</f>
        <v>-0.0359625735538031</v>
      </c>
      <c r="N1301" s="9" t="n">
        <f aca="false">B1301/B1271-1</f>
        <v>-0.00697655754382742</v>
      </c>
      <c r="O1301" s="8" t="n">
        <f aca="false">MAX(O1300,F1301)</f>
        <v>246.763720066937</v>
      </c>
      <c r="P1301" s="9" t="n">
        <f aca="false">F1301/O1301-1</f>
        <v>-0.0395558203028319</v>
      </c>
      <c r="Q1301" s="8" t="n">
        <f aca="false">MAX(Q1300,B1301)</f>
        <v>4811.1564628872</v>
      </c>
      <c r="R1301" s="9" t="n">
        <f aca="false">B1301/Q1301-1</f>
        <v>-0.613131641174273</v>
      </c>
      <c r="S1301" s="9" t="n">
        <f aca="false">B1301/INDEX($B:$B,$E1301)-1</f>
        <v>-0.0702960852412642</v>
      </c>
      <c r="T1301" s="0" t="n">
        <f aca="false">IF(AND($A1301&gt;=CrashTest!$B$3,$A1301&lt;=CrashTest!$C$3),1,IF(AND($A1301&gt;=CrashTest!$B$4,$A1301&lt;=CrashTest!$C$4),2,IF(AND($A1301&gt;=CrashTest!$B$5,$A1301&lt;=CrashTest!$C$5),3,IF(AND($A1301&gt;=CrashTest!$B$6,$A1301&lt;=CrashTest!$C$6),4,IF(AND($A1301&gt;=CrashTest!$B$7,$A1301&lt;=CrashTest!$C$7),5,0)))))</f>
        <v>0</v>
      </c>
      <c r="U1301" s="8" t="str">
        <f aca="false">IF(T1301=0,"",IF(T1300=T1301,MAX(U1300,B1301),B1301))</f>
        <v/>
      </c>
      <c r="V1301" s="9" t="str">
        <f aca="false">IF(T1301=0,"",B1301/U1301-1)</f>
        <v/>
      </c>
      <c r="W1301" s="8" t="str">
        <f aca="false">IF(T1301=0,"",IF(T1300=T1301,MAX(W1300,F1301),F1301))</f>
        <v/>
      </c>
      <c r="X1301" s="9" t="str">
        <f aca="false">IF(T1301=0,"",F1301/W1301-1)</f>
        <v/>
      </c>
    </row>
    <row r="1302" customFormat="false" ht="15" hidden="false" customHeight="false" outlineLevel="0" collapsed="false">
      <c r="A1302" s="5" t="n">
        <v>45130</v>
      </c>
      <c r="B1302" s="6" t="n">
        <v>1887.97183430742</v>
      </c>
      <c r="C1302" s="7" t="n">
        <v>16.16757363</v>
      </c>
      <c r="D1302" s="0" t="n">
        <f aca="false">INT((ROW()-3)/30)</f>
        <v>43</v>
      </c>
      <c r="E1302" s="0" t="n">
        <f aca="false">2+30*D1302</f>
        <v>1292</v>
      </c>
      <c r="F1302" s="8" t="n">
        <f aca="false">INDEX($F:$F,$E1302)*(2*B1302/INDEX($B:$B,$E1302)-C1302/INDEX($C:$C,$E1302))</f>
        <v>238.719156245619</v>
      </c>
      <c r="G1302" s="9" t="n">
        <f aca="false">B1302/B1301-1</f>
        <v>0.0143382882565197</v>
      </c>
      <c r="H1302" s="9" t="n">
        <f aca="false">F1302/F1301-1</f>
        <v>0.00724201444528139</v>
      </c>
      <c r="I1302" s="9" t="n">
        <f aca="false">LN(B1302/B1301)</f>
        <v>0.0142364671409908</v>
      </c>
      <c r="J1302" s="9" t="n">
        <f aca="false">LN(F1302/F1301)</f>
        <v>0.00721591698172583</v>
      </c>
      <c r="K1302" s="9" t="n">
        <f aca="false">F1302/F1295-1</f>
        <v>-0.00856949666935802</v>
      </c>
      <c r="L1302" s="9" t="n">
        <f aca="false">F1302/F1272-1</f>
        <v>0.0397233948366023</v>
      </c>
      <c r="M1302" s="9" t="n">
        <f aca="false">B1302/B1295-1</f>
        <v>-0.0190041744554136</v>
      </c>
      <c r="N1302" s="9" t="n">
        <f aca="false">B1302/B1272-1</f>
        <v>-0.0019059202240056</v>
      </c>
      <c r="O1302" s="8" t="n">
        <f aca="false">MAX(O1301,F1302)</f>
        <v>246.763720066937</v>
      </c>
      <c r="P1302" s="9" t="n">
        <f aca="false">F1302/O1302-1</f>
        <v>-0.0326002696795785</v>
      </c>
      <c r="Q1302" s="8" t="n">
        <f aca="false">MAX(Q1301,B1302)</f>
        <v>4811.1564628872</v>
      </c>
      <c r="R1302" s="9" t="n">
        <f aca="false">B1302/Q1302-1</f>
        <v>-0.607584611128103</v>
      </c>
      <c r="S1302" s="9" t="n">
        <f aca="false">B1302/INDEX($B:$B,$E1302)-1</f>
        <v>-0.0569657225182385</v>
      </c>
      <c r="T1302" s="0" t="n">
        <f aca="false">IF(AND($A1302&gt;=CrashTest!$B$3,$A1302&lt;=CrashTest!$C$3),1,IF(AND($A1302&gt;=CrashTest!$B$4,$A1302&lt;=CrashTest!$C$4),2,IF(AND($A1302&gt;=CrashTest!$B$5,$A1302&lt;=CrashTest!$C$5),3,IF(AND($A1302&gt;=CrashTest!$B$6,$A1302&lt;=CrashTest!$C$6),4,IF(AND($A1302&gt;=CrashTest!$B$7,$A1302&lt;=CrashTest!$C$7),5,0)))))</f>
        <v>0</v>
      </c>
      <c r="U1302" s="8" t="str">
        <f aca="false">IF(T1302=0,"",IF(T1301=T1302,MAX(U1301,B1302),B1302))</f>
        <v/>
      </c>
      <c r="V1302" s="9" t="str">
        <f aca="false">IF(T1302=0,"",B1302/U1302-1)</f>
        <v/>
      </c>
      <c r="W1302" s="8" t="str">
        <f aca="false">IF(T1302=0,"",IF(T1301=T1302,MAX(W1301,F1302),F1302))</f>
        <v/>
      </c>
      <c r="X1302" s="9" t="str">
        <f aca="false">IF(T1302=0,"",F1302/W1302-1)</f>
        <v/>
      </c>
    </row>
    <row r="1303" customFormat="false" ht="15" hidden="false" customHeight="false" outlineLevel="0" collapsed="false">
      <c r="A1303" s="5" t="n">
        <v>45131</v>
      </c>
      <c r="B1303" s="6" t="n">
        <v>1849.92425336061</v>
      </c>
      <c r="C1303" s="7" t="n">
        <v>15.57230653</v>
      </c>
      <c r="D1303" s="0" t="n">
        <f aca="false">INT((ROW()-3)/30)</f>
        <v>43</v>
      </c>
      <c r="E1303" s="0" t="n">
        <f aca="false">2+30*D1303</f>
        <v>1292</v>
      </c>
      <c r="F1303" s="8" t="n">
        <f aca="false">INDEX($F:$F,$E1303)*(2*B1303/INDEX($B:$B,$E1303)-C1303/INDEX($C:$C,$E1303))</f>
        <v>237.531515498605</v>
      </c>
      <c r="G1303" s="9" t="n">
        <f aca="false">B1303/B1302-1</f>
        <v>-0.0201526210589722</v>
      </c>
      <c r="H1303" s="9" t="n">
        <f aca="false">F1303/F1302-1</f>
        <v>-0.00497505422561051</v>
      </c>
      <c r="I1303" s="9" t="n">
        <f aca="false">LN(B1303/B1302)</f>
        <v>-0.0203584552200558</v>
      </c>
      <c r="J1303" s="9" t="n">
        <f aca="false">LN(F1303/F1302)</f>
        <v>-0.00498747100778012</v>
      </c>
      <c r="K1303" s="9" t="n">
        <f aca="false">F1303/F1296-1</f>
        <v>-0.0117574690321626</v>
      </c>
      <c r="L1303" s="9" t="n">
        <f aca="false">F1303/F1273-1</f>
        <v>0.0327338957929759</v>
      </c>
      <c r="M1303" s="9" t="n">
        <f aca="false">B1303/B1296-1</f>
        <v>-0.0326112904373772</v>
      </c>
      <c r="N1303" s="9" t="n">
        <f aca="false">B1303/B1273-1</f>
        <v>-0.0139556820268417</v>
      </c>
      <c r="O1303" s="8" t="n">
        <f aca="false">MAX(O1302,F1303)</f>
        <v>246.763720066937</v>
      </c>
      <c r="P1303" s="9" t="n">
        <f aca="false">F1303/O1303-1</f>
        <v>-0.0374131357957637</v>
      </c>
      <c r="Q1303" s="8" t="n">
        <f aca="false">MAX(Q1302,B1303)</f>
        <v>4811.1564628872</v>
      </c>
      <c r="R1303" s="9" t="n">
        <f aca="false">B1303/Q1303-1</f>
        <v>-0.615492809757748</v>
      </c>
      <c r="S1303" s="9" t="n">
        <f aca="false">B1303/INDEX($B:$B,$E1303)-1</f>
        <v>-0.0759703349579501</v>
      </c>
      <c r="T1303" s="0" t="n">
        <f aca="false">IF(AND($A1303&gt;=CrashTest!$B$3,$A1303&lt;=CrashTest!$C$3),1,IF(AND($A1303&gt;=CrashTest!$B$4,$A1303&lt;=CrashTest!$C$4),2,IF(AND($A1303&gt;=CrashTest!$B$5,$A1303&lt;=CrashTest!$C$5),3,IF(AND($A1303&gt;=CrashTest!$B$6,$A1303&lt;=CrashTest!$C$6),4,IF(AND($A1303&gt;=CrashTest!$B$7,$A1303&lt;=CrashTest!$C$7),5,0)))))</f>
        <v>0</v>
      </c>
      <c r="U1303" s="8" t="str">
        <f aca="false">IF(T1303=0,"",IF(T1302=T1303,MAX(U1302,B1303),B1303))</f>
        <v/>
      </c>
      <c r="V1303" s="9" t="str">
        <f aca="false">IF(T1303=0,"",B1303/U1303-1)</f>
        <v/>
      </c>
      <c r="W1303" s="8" t="str">
        <f aca="false">IF(T1303=0,"",IF(T1302=T1303,MAX(W1302,F1303),F1303))</f>
        <v/>
      </c>
      <c r="X1303" s="9" t="str">
        <f aca="false">IF(T1303=0,"",F1303/W1303-1)</f>
        <v/>
      </c>
    </row>
    <row r="1304" customFormat="false" ht="15" hidden="false" customHeight="false" outlineLevel="0" collapsed="false">
      <c r="A1304" s="5" t="n">
        <v>45132</v>
      </c>
      <c r="B1304" s="6" t="n">
        <v>1857.55349269433</v>
      </c>
      <c r="C1304" s="7" t="n">
        <v>15.71717937</v>
      </c>
      <c r="D1304" s="0" t="n">
        <f aca="false">INT((ROW()-3)/30)</f>
        <v>43</v>
      </c>
      <c r="E1304" s="0" t="n">
        <f aca="false">2+30*D1304</f>
        <v>1292</v>
      </c>
      <c r="F1304" s="8" t="n">
        <f aca="false">INDEX($F:$F,$E1304)*(2*B1304/INDEX($B:$B,$E1304)-C1304/INDEX($C:$C,$E1304))</f>
        <v>237.426623759578</v>
      </c>
      <c r="G1304" s="9" t="n">
        <f aca="false">B1304/B1303-1</f>
        <v>0.00412408201030967</v>
      </c>
      <c r="H1304" s="9" t="n">
        <f aca="false">F1304/F1303-1</f>
        <v>-0.000441590829774019</v>
      </c>
      <c r="I1304" s="9" t="n">
        <f aca="false">LN(B1304/B1303)</f>
        <v>0.00411560129288279</v>
      </c>
      <c r="J1304" s="9" t="n">
        <f aca="false">LN(F1304/F1303)</f>
        <v>-0.000441688359717765</v>
      </c>
      <c r="K1304" s="9" t="n">
        <f aca="false">F1304/F1297-1</f>
        <v>-0.00900257992798159</v>
      </c>
      <c r="L1304" s="9" t="n">
        <f aca="false">F1304/F1274-1</f>
        <v>0.027958725075637</v>
      </c>
      <c r="M1304" s="9" t="n">
        <f aca="false">B1304/B1297-1</f>
        <v>-0.0210001041106516</v>
      </c>
      <c r="N1304" s="9" t="n">
        <f aca="false">B1304/B1274-1</f>
        <v>-0.0222378201802801</v>
      </c>
      <c r="O1304" s="8" t="n">
        <f aca="false">MAX(O1303,F1304)</f>
        <v>246.763720066937</v>
      </c>
      <c r="P1304" s="9" t="n">
        <f aca="false">F1304/O1304-1</f>
        <v>-0.0378382053278571</v>
      </c>
      <c r="Q1304" s="8" t="n">
        <f aca="false">MAX(Q1303,B1304)</f>
        <v>4811.1564628872</v>
      </c>
      <c r="R1304" s="9" t="n">
        <f aca="false">B1304/Q1304-1</f>
        <v>-0.613907070571635</v>
      </c>
      <c r="S1304" s="9" t="n">
        <f aca="false">B1304/INDEX($B:$B,$E1304)-1</f>
        <v>-0.0721595608393577</v>
      </c>
      <c r="T1304" s="0" t="n">
        <f aca="false">IF(AND($A1304&gt;=CrashTest!$B$3,$A1304&lt;=CrashTest!$C$3),1,IF(AND($A1304&gt;=CrashTest!$B$4,$A1304&lt;=CrashTest!$C$4),2,IF(AND($A1304&gt;=CrashTest!$B$5,$A1304&lt;=CrashTest!$C$5),3,IF(AND($A1304&gt;=CrashTest!$B$6,$A1304&lt;=CrashTest!$C$6),4,IF(AND($A1304&gt;=CrashTest!$B$7,$A1304&lt;=CrashTest!$C$7),5,0)))))</f>
        <v>0</v>
      </c>
      <c r="U1304" s="8" t="str">
        <f aca="false">IF(T1304=0,"",IF(T1303=T1304,MAX(U1303,B1304),B1304))</f>
        <v/>
      </c>
      <c r="V1304" s="9" t="str">
        <f aca="false">IF(T1304=0,"",B1304/U1304-1)</f>
        <v/>
      </c>
      <c r="W1304" s="8" t="str">
        <f aca="false">IF(T1304=0,"",IF(T1303=T1304,MAX(W1303,F1304),F1304))</f>
        <v/>
      </c>
      <c r="X1304" s="9" t="str">
        <f aca="false">IF(T1304=0,"",F1304/W1304-1)</f>
        <v/>
      </c>
    </row>
    <row r="1305" customFormat="false" ht="15" hidden="false" customHeight="false" outlineLevel="0" collapsed="false">
      <c r="A1305" s="5" t="n">
        <v>45133</v>
      </c>
      <c r="B1305" s="6" t="n">
        <v>1871.16815838691</v>
      </c>
      <c r="C1305" s="7" t="n">
        <v>15.94557873</v>
      </c>
      <c r="D1305" s="0" t="n">
        <f aca="false">INT((ROW()-3)/30)</f>
        <v>43</v>
      </c>
      <c r="E1305" s="0" t="n">
        <f aca="false">2+30*D1305</f>
        <v>1292</v>
      </c>
      <c r="F1305" s="8" t="n">
        <f aca="false">INDEX($F:$F,$E1305)*(2*B1305/INDEX($B:$B,$E1305)-C1305/INDEX($C:$C,$E1305))</f>
        <v>237.6446109927</v>
      </c>
      <c r="G1305" s="9" t="n">
        <f aca="false">B1305/B1304-1</f>
        <v>0.00732935323053985</v>
      </c>
      <c r="H1305" s="9" t="n">
        <f aca="false">F1305/F1304-1</f>
        <v>0.000918124638550122</v>
      </c>
      <c r="I1305" s="9" t="n">
        <f aca="false">LN(B1305/B1304)</f>
        <v>0.00730262404677653</v>
      </c>
      <c r="J1305" s="9" t="n">
        <f aca="false">LN(F1305/F1304)</f>
        <v>0.000917703419925248</v>
      </c>
      <c r="K1305" s="9" t="n">
        <f aca="false">F1305/F1298-1</f>
        <v>-0.007738419979338</v>
      </c>
      <c r="L1305" s="9" t="n">
        <f aca="false">F1305/F1275-1</f>
        <v>0.0366322392887362</v>
      </c>
      <c r="M1305" s="9" t="n">
        <f aca="false">B1305/B1298-1</f>
        <v>-0.00971041886178403</v>
      </c>
      <c r="N1305" s="9" t="n">
        <f aca="false">B1305/B1275-1</f>
        <v>0.00732130438768586</v>
      </c>
      <c r="O1305" s="8" t="n">
        <f aca="false">MAX(O1304,F1305)</f>
        <v>246.763720066937</v>
      </c>
      <c r="P1305" s="9" t="n">
        <f aca="false">F1305/O1305-1</f>
        <v>-0.036954820877897</v>
      </c>
      <c r="Q1305" s="8" t="n">
        <f aca="false">MAX(Q1304,B1305)</f>
        <v>4811.1564628872</v>
      </c>
      <c r="R1305" s="9" t="n">
        <f aca="false">B1305/Q1305-1</f>
        <v>-0.611077259112041</v>
      </c>
      <c r="S1305" s="9" t="n">
        <f aca="false">B1305/INDEX($B:$B,$E1305)-1</f>
        <v>-0.0653590905191701</v>
      </c>
      <c r="T1305" s="0" t="n">
        <f aca="false">IF(AND($A1305&gt;=CrashTest!$B$3,$A1305&lt;=CrashTest!$C$3),1,IF(AND($A1305&gt;=CrashTest!$B$4,$A1305&lt;=CrashTest!$C$4),2,IF(AND($A1305&gt;=CrashTest!$B$5,$A1305&lt;=CrashTest!$C$5),3,IF(AND($A1305&gt;=CrashTest!$B$6,$A1305&lt;=CrashTest!$C$6),4,IF(AND($A1305&gt;=CrashTest!$B$7,$A1305&lt;=CrashTest!$C$7),5,0)))))</f>
        <v>0</v>
      </c>
      <c r="U1305" s="8" t="str">
        <f aca="false">IF(T1305=0,"",IF(T1304=T1305,MAX(U1304,B1305),B1305))</f>
        <v/>
      </c>
      <c r="V1305" s="9" t="str">
        <f aca="false">IF(T1305=0,"",B1305/U1305-1)</f>
        <v/>
      </c>
      <c r="W1305" s="8" t="str">
        <f aca="false">IF(T1305=0,"",IF(T1304=T1305,MAX(W1304,F1305),F1305))</f>
        <v/>
      </c>
      <c r="X1305" s="9" t="str">
        <f aca="false">IF(T1305=0,"",F1305/W1305-1)</f>
        <v/>
      </c>
    </row>
    <row r="1306" customFormat="false" ht="15" hidden="false" customHeight="false" outlineLevel="0" collapsed="false">
      <c r="A1306" s="5" t="n">
        <v>45134</v>
      </c>
      <c r="B1306" s="6" t="n">
        <v>1859.04174693162</v>
      </c>
      <c r="C1306" s="7" t="n">
        <v>15.79502298</v>
      </c>
      <c r="D1306" s="0" t="n">
        <f aca="false">INT((ROW()-3)/30)</f>
        <v>43</v>
      </c>
      <c r="E1306" s="0" t="n">
        <f aca="false">2+30*D1306</f>
        <v>1292</v>
      </c>
      <c r="F1306" s="8" t="n">
        <f aca="false">INDEX($F:$F,$E1306)*(2*B1306/INDEX($B:$B,$E1306)-C1306/INDEX($C:$C,$E1306))</f>
        <v>236.73943792391</v>
      </c>
      <c r="G1306" s="9" t="n">
        <f aca="false">B1306/B1305-1</f>
        <v>-0.00648066364369071</v>
      </c>
      <c r="H1306" s="9" t="n">
        <f aca="false">F1306/F1305-1</f>
        <v>-0.00380893580968922</v>
      </c>
      <c r="I1306" s="9" t="n">
        <f aca="false">LN(B1306/B1305)</f>
        <v>-0.00650175431473327</v>
      </c>
      <c r="J1306" s="9" t="n">
        <f aca="false">LN(F1306/F1305)</f>
        <v>-0.00381620827847512</v>
      </c>
      <c r="K1306" s="9" t="n">
        <f aca="false">F1306/F1299-1</f>
        <v>-0.0110528541839239</v>
      </c>
      <c r="L1306" s="9" t="n">
        <f aca="false">F1306/F1276-1</f>
        <v>0.0265712652385983</v>
      </c>
      <c r="M1306" s="9" t="n">
        <f aca="false">B1306/B1299-1</f>
        <v>-0.0174077594481249</v>
      </c>
      <c r="N1306" s="9" t="n">
        <f aca="false">B1306/B1276-1</f>
        <v>-0.0158301646226072</v>
      </c>
      <c r="O1306" s="8" t="n">
        <f aca="false">MAX(O1305,F1306)</f>
        <v>246.763720066937</v>
      </c>
      <c r="P1306" s="9" t="n">
        <f aca="false">F1306/O1306-1</f>
        <v>-0.0406229981470038</v>
      </c>
      <c r="Q1306" s="8" t="n">
        <f aca="false">MAX(Q1305,B1306)</f>
        <v>4811.1564628872</v>
      </c>
      <c r="R1306" s="9" t="n">
        <f aca="false">B1306/Q1306-1</f>
        <v>-0.613597736579118</v>
      </c>
      <c r="S1306" s="9" t="n">
        <f aca="false">B1306/INDEX($B:$B,$E1306)-1</f>
        <v>-0.0714161838811486</v>
      </c>
      <c r="T1306" s="0" t="n">
        <f aca="false">IF(AND($A1306&gt;=CrashTest!$B$3,$A1306&lt;=CrashTest!$C$3),1,IF(AND($A1306&gt;=CrashTest!$B$4,$A1306&lt;=CrashTest!$C$4),2,IF(AND($A1306&gt;=CrashTest!$B$5,$A1306&lt;=CrashTest!$C$5),3,IF(AND($A1306&gt;=CrashTest!$B$6,$A1306&lt;=CrashTest!$C$6),4,IF(AND($A1306&gt;=CrashTest!$B$7,$A1306&lt;=CrashTest!$C$7),5,0)))))</f>
        <v>0</v>
      </c>
      <c r="U1306" s="8" t="str">
        <f aca="false">IF(T1306=0,"",IF(T1305=T1306,MAX(U1305,B1306),B1306))</f>
        <v/>
      </c>
      <c r="V1306" s="9" t="str">
        <f aca="false">IF(T1306=0,"",B1306/U1306-1)</f>
        <v/>
      </c>
      <c r="W1306" s="8" t="str">
        <f aca="false">IF(T1306=0,"",IF(T1305=T1306,MAX(W1305,F1306),F1306))</f>
        <v/>
      </c>
      <c r="X1306" s="9" t="str">
        <f aca="false">IF(T1306=0,"",F1306/W1306-1)</f>
        <v/>
      </c>
    </row>
    <row r="1307" customFormat="false" ht="15" hidden="false" customHeight="false" outlineLevel="0" collapsed="false">
      <c r="A1307" s="5" t="n">
        <v>45135</v>
      </c>
      <c r="B1307" s="6" t="n">
        <v>1875.01526972531</v>
      </c>
      <c r="C1307" s="7" t="n">
        <v>16.01420847</v>
      </c>
      <c r="D1307" s="0" t="n">
        <f aca="false">INT((ROW()-3)/30)</f>
        <v>43</v>
      </c>
      <c r="E1307" s="0" t="n">
        <f aca="false">2+30*D1307</f>
        <v>1292</v>
      </c>
      <c r="F1307" s="8" t="n">
        <f aca="false">INDEX($F:$F,$E1307)*(2*B1307/INDEX($B:$B,$E1307)-C1307/INDEX($C:$C,$E1307))</f>
        <v>237.651201966168</v>
      </c>
      <c r="G1307" s="9" t="n">
        <f aca="false">B1307/B1306-1</f>
        <v>0.00859234216770788</v>
      </c>
      <c r="H1307" s="9" t="n">
        <f aca="false">F1307/F1306-1</f>
        <v>0.00385133989610376</v>
      </c>
      <c r="I1307" s="9" t="n">
        <f aca="false">LN(B1307/B1306)</f>
        <v>0.00855563809518601</v>
      </c>
      <c r="J1307" s="9" t="n">
        <f aca="false">LN(F1307/F1306)</f>
        <v>0.00384394247384775</v>
      </c>
      <c r="K1307" s="9" t="n">
        <f aca="false">F1307/F1300-1</f>
        <v>-0.00660967905524634</v>
      </c>
      <c r="L1307" s="9" t="n">
        <f aca="false">F1307/F1277-1</f>
        <v>0.0351055107096974</v>
      </c>
      <c r="M1307" s="9" t="n">
        <f aca="false">B1307/B1300-1</f>
        <v>-0.00903479278902608</v>
      </c>
      <c r="N1307" s="9" t="n">
        <f aca="false">B1307/B1277-1</f>
        <v>0.0247840967270232</v>
      </c>
      <c r="O1307" s="8" t="n">
        <f aca="false">MAX(O1306,F1307)</f>
        <v>246.763720066937</v>
      </c>
      <c r="P1307" s="9" t="n">
        <f aca="false">F1307/O1307-1</f>
        <v>-0.0369281112243629</v>
      </c>
      <c r="Q1307" s="8" t="n">
        <f aca="false">MAX(Q1306,B1307)</f>
        <v>4811.1564628872</v>
      </c>
      <c r="R1307" s="9" t="n">
        <f aca="false">B1307/Q1307-1</f>
        <v>-0.610277636117429</v>
      </c>
      <c r="S1307" s="9" t="n">
        <f aca="false">B1307/INDEX($B:$B,$E1307)-1</f>
        <v>-0.0634374740016594</v>
      </c>
      <c r="T1307" s="0" t="n">
        <f aca="false">IF(AND($A1307&gt;=CrashTest!$B$3,$A1307&lt;=CrashTest!$C$3),1,IF(AND($A1307&gt;=CrashTest!$B$4,$A1307&lt;=CrashTest!$C$4),2,IF(AND($A1307&gt;=CrashTest!$B$5,$A1307&lt;=CrashTest!$C$5),3,IF(AND($A1307&gt;=CrashTest!$B$6,$A1307&lt;=CrashTest!$C$6),4,IF(AND($A1307&gt;=CrashTest!$B$7,$A1307&lt;=CrashTest!$C$7),5,0)))))</f>
        <v>0</v>
      </c>
      <c r="U1307" s="8" t="str">
        <f aca="false">IF(T1307=0,"",IF(T1306=T1307,MAX(U1306,B1307),B1307))</f>
        <v/>
      </c>
      <c r="V1307" s="9" t="str">
        <f aca="false">IF(T1307=0,"",B1307/U1307-1)</f>
        <v/>
      </c>
      <c r="W1307" s="8" t="str">
        <f aca="false">IF(T1307=0,"",IF(T1306=T1307,MAX(W1306,F1307),F1307))</f>
        <v/>
      </c>
      <c r="X1307" s="9" t="str">
        <f aca="false">IF(T1307=0,"",F1307/W1307-1)</f>
        <v/>
      </c>
    </row>
    <row r="1308" customFormat="false" ht="15" hidden="false" customHeight="false" outlineLevel="0" collapsed="false">
      <c r="A1308" s="5" t="n">
        <v>45136</v>
      </c>
      <c r="B1308" s="6" t="n">
        <v>1881.00276534191</v>
      </c>
      <c r="C1308" s="7" t="n">
        <v>16.13512624</v>
      </c>
      <c r="D1308" s="0" t="n">
        <f aca="false">INT((ROW()-3)/30)</f>
        <v>43</v>
      </c>
      <c r="E1308" s="0" t="n">
        <f aca="false">2+30*D1308</f>
        <v>1292</v>
      </c>
      <c r="F1308" s="8" t="n">
        <f aca="false">INDEX($F:$F,$E1308)*(2*B1308/INDEX($B:$B,$E1308)-C1308/INDEX($C:$C,$E1308))</f>
        <v>237.471793601439</v>
      </c>
      <c r="G1308" s="9" t="n">
        <f aca="false">B1308/B1307-1</f>
        <v>0.00319330498971193</v>
      </c>
      <c r="H1308" s="9" t="n">
        <f aca="false">F1308/F1307-1</f>
        <v>-0.00075492302687441</v>
      </c>
      <c r="I1308" s="9" t="n">
        <f aca="false">LN(B1308/B1307)</f>
        <v>0.0031882172196569</v>
      </c>
      <c r="J1308" s="9" t="n">
        <f aca="false">LN(F1308/F1307)</f>
        <v>-0.00075520812475633</v>
      </c>
      <c r="K1308" s="9" t="n">
        <f aca="false">F1308/F1301-1</f>
        <v>0.00197894263224763</v>
      </c>
      <c r="L1308" s="9" t="n">
        <f aca="false">F1308/F1278-1</f>
        <v>0.0302438081739334</v>
      </c>
      <c r="M1308" s="9" t="n">
        <f aca="false">B1308/B1301-1</f>
        <v>0.0105940621209586</v>
      </c>
      <c r="N1308" s="9" t="n">
        <f aca="false">B1308/B1278-1</f>
        <v>0.0150160248776849</v>
      </c>
      <c r="O1308" s="8" t="n">
        <f aca="false">MAX(O1307,F1308)</f>
        <v>246.763720066937</v>
      </c>
      <c r="P1308" s="9" t="n">
        <f aca="false">F1308/O1308-1</f>
        <v>-0.037655156369735</v>
      </c>
      <c r="Q1308" s="8" t="n">
        <f aca="false">MAX(Q1307,B1308)</f>
        <v>4811.1564628872</v>
      </c>
      <c r="R1308" s="9" t="n">
        <f aca="false">B1308/Q1308-1</f>
        <v>-0.60903313374824</v>
      </c>
      <c r="S1308" s="9" t="n">
        <f aca="false">B1308/INDEX($B:$B,$E1308)-1</f>
        <v>-0.0604467442142117</v>
      </c>
      <c r="T1308" s="0" t="n">
        <f aca="false">IF(AND($A1308&gt;=CrashTest!$B$3,$A1308&lt;=CrashTest!$C$3),1,IF(AND($A1308&gt;=CrashTest!$B$4,$A1308&lt;=CrashTest!$C$4),2,IF(AND($A1308&gt;=CrashTest!$B$5,$A1308&lt;=CrashTest!$C$5),3,IF(AND($A1308&gt;=CrashTest!$B$6,$A1308&lt;=CrashTest!$C$6),4,IF(AND($A1308&gt;=CrashTest!$B$7,$A1308&lt;=CrashTest!$C$7),5,0)))))</f>
        <v>0</v>
      </c>
      <c r="U1308" s="8" t="str">
        <f aca="false">IF(T1308=0,"",IF(T1307=T1308,MAX(U1307,B1308),B1308))</f>
        <v/>
      </c>
      <c r="V1308" s="9" t="str">
        <f aca="false">IF(T1308=0,"",B1308/U1308-1)</f>
        <v/>
      </c>
      <c r="W1308" s="8" t="str">
        <f aca="false">IF(T1308=0,"",IF(T1307=T1308,MAX(W1307,F1308),F1308))</f>
        <v/>
      </c>
      <c r="X1308" s="9" t="str">
        <f aca="false">IF(T1308=0,"",F1308/W1308-1)</f>
        <v/>
      </c>
    </row>
    <row r="1309" customFormat="false" ht="15" hidden="false" customHeight="false" outlineLevel="0" collapsed="false">
      <c r="A1309" s="5" t="n">
        <v>45137</v>
      </c>
      <c r="B1309" s="6" t="n">
        <v>1861.50678521333</v>
      </c>
      <c r="C1309" s="7" t="n">
        <v>15.8641192</v>
      </c>
      <c r="D1309" s="0" t="n">
        <f aca="false">INT((ROW()-3)/30)</f>
        <v>43</v>
      </c>
      <c r="E1309" s="0" t="n">
        <f aca="false">2+30*D1309</f>
        <v>1292</v>
      </c>
      <c r="F1309" s="8" t="n">
        <f aca="false">INDEX($F:$F,$E1309)*(2*B1309/INDEX($B:$B,$E1309)-C1309/INDEX($C:$C,$E1309))</f>
        <v>236.405858466802</v>
      </c>
      <c r="G1309" s="9" t="n">
        <f aca="false">B1309/B1308-1</f>
        <v>-0.0103646738260037</v>
      </c>
      <c r="H1309" s="9" t="n">
        <f aca="false">F1309/F1308-1</f>
        <v>-0.004488681028054</v>
      </c>
      <c r="I1309" s="9" t="n">
        <f aca="false">LN(B1309/B1308)</f>
        <v>-0.0104187611137573</v>
      </c>
      <c r="J1309" s="9" t="n">
        <f aca="false">LN(F1309/F1308)</f>
        <v>-0.00449878540496055</v>
      </c>
      <c r="K1309" s="9" t="n">
        <f aca="false">F1309/F1302-1</f>
        <v>-0.00969045725193674</v>
      </c>
      <c r="L1309" s="9" t="n">
        <f aca="false">F1309/F1279-1</f>
        <v>0.0158711200317931</v>
      </c>
      <c r="M1309" s="9" t="n">
        <f aca="false">B1309/B1302-1</f>
        <v>-0.0140177139368175</v>
      </c>
      <c r="N1309" s="9" t="n">
        <f aca="false">B1309/B1279-1</f>
        <v>-0.0377907931099484</v>
      </c>
      <c r="O1309" s="8" t="n">
        <f aca="false">MAX(O1308,F1309)</f>
        <v>246.763720066937</v>
      </c>
      <c r="P1309" s="9" t="n">
        <f aca="false">F1309/O1309-1</f>
        <v>-0.0419748154117837</v>
      </c>
      <c r="Q1309" s="8" t="n">
        <f aca="false">MAX(Q1308,B1309)</f>
        <v>4811.1564628872</v>
      </c>
      <c r="R1309" s="9" t="n">
        <f aca="false">B1309/Q1309-1</f>
        <v>-0.613085377793714</v>
      </c>
      <c r="S1309" s="9" t="n">
        <f aca="false">B1309/INDEX($B:$B,$E1309)-1</f>
        <v>-0.0701849072525913</v>
      </c>
      <c r="T1309" s="0" t="n">
        <f aca="false">IF(AND($A1309&gt;=CrashTest!$B$3,$A1309&lt;=CrashTest!$C$3),1,IF(AND($A1309&gt;=CrashTest!$B$4,$A1309&lt;=CrashTest!$C$4),2,IF(AND($A1309&gt;=CrashTest!$B$5,$A1309&lt;=CrashTest!$C$5),3,IF(AND($A1309&gt;=CrashTest!$B$6,$A1309&lt;=CrashTest!$C$6),4,IF(AND($A1309&gt;=CrashTest!$B$7,$A1309&lt;=CrashTest!$C$7),5,0)))))</f>
        <v>0</v>
      </c>
      <c r="U1309" s="8" t="str">
        <f aca="false">IF(T1309=0,"",IF(T1308=T1309,MAX(U1308,B1309),B1309))</f>
        <v/>
      </c>
      <c r="V1309" s="9" t="str">
        <f aca="false">IF(T1309=0,"",B1309/U1309-1)</f>
        <v/>
      </c>
      <c r="W1309" s="8" t="str">
        <f aca="false">IF(T1309=0,"",IF(T1308=T1309,MAX(W1308,F1309),F1309))</f>
        <v/>
      </c>
      <c r="X1309" s="9" t="str">
        <f aca="false">IF(T1309=0,"",F1309/W1309-1)</f>
        <v/>
      </c>
    </row>
    <row r="1310" customFormat="false" ht="15" hidden="false" customHeight="false" outlineLevel="0" collapsed="false">
      <c r="A1310" s="5" t="n">
        <v>45138</v>
      </c>
      <c r="B1310" s="6" t="n">
        <v>1856.18514465225</v>
      </c>
      <c r="C1310" s="7" t="n">
        <v>15.80519022</v>
      </c>
      <c r="D1310" s="0" t="n">
        <f aca="false">INT((ROW()-3)/30)</f>
        <v>43</v>
      </c>
      <c r="E1310" s="0" t="n">
        <f aca="false">2+30*D1310</f>
        <v>1292</v>
      </c>
      <c r="F1310" s="8" t="n">
        <f aca="false">INDEX($F:$F,$E1310)*(2*B1310/INDEX($B:$B,$E1310)-C1310/INDEX($C:$C,$E1310))</f>
        <v>235.91259020911</v>
      </c>
      <c r="G1310" s="9" t="n">
        <f aca="false">B1310/B1309-1</f>
        <v>-0.00285878117842586</v>
      </c>
      <c r="H1310" s="9" t="n">
        <f aca="false">F1310/F1309-1</f>
        <v>-0.00208653144592486</v>
      </c>
      <c r="I1310" s="9" t="n">
        <f aca="false">LN(B1310/B1309)</f>
        <v>-0.00286287529799528</v>
      </c>
      <c r="J1310" s="9" t="n">
        <f aca="false">LN(F1310/F1309)</f>
        <v>-0.00208871128539249</v>
      </c>
      <c r="K1310" s="9" t="n">
        <f aca="false">F1310/F1303-1</f>
        <v>-0.00681562312308826</v>
      </c>
      <c r="L1310" s="9" t="n">
        <f aca="false">F1310/F1280-1</f>
        <v>0.0137710488353355</v>
      </c>
      <c r="M1310" s="9" t="n">
        <f aca="false">B1310/B1303-1</f>
        <v>0.00338440413452945</v>
      </c>
      <c r="N1310" s="9" t="n">
        <f aca="false">B1310/B1280-1</f>
        <v>-0.0348129177243947</v>
      </c>
      <c r="O1310" s="8" t="n">
        <f aca="false">MAX(O1309,F1310)</f>
        <v>246.763720066937</v>
      </c>
      <c r="P1310" s="9" t="n">
        <f aca="false">F1310/O1310-1</f>
        <v>-0.0439737650854151</v>
      </c>
      <c r="Q1310" s="8" t="n">
        <f aca="false">MAX(Q1309,B1310)</f>
        <v>4811.1564628872</v>
      </c>
      <c r="R1310" s="9" t="n">
        <f aca="false">B1310/Q1310-1</f>
        <v>-0.614191482033336</v>
      </c>
      <c r="S1310" s="9" t="n">
        <f aca="false">B1310/INDEX($B:$B,$E1310)-1</f>
        <v>-0.0728430451391539</v>
      </c>
      <c r="T1310" s="0" t="n">
        <f aca="false">IF(AND($A1310&gt;=CrashTest!$B$3,$A1310&lt;=CrashTest!$C$3),1,IF(AND($A1310&gt;=CrashTest!$B$4,$A1310&lt;=CrashTest!$C$4),2,IF(AND($A1310&gt;=CrashTest!$B$5,$A1310&lt;=CrashTest!$C$5),3,IF(AND($A1310&gt;=CrashTest!$B$6,$A1310&lt;=CrashTest!$C$6),4,IF(AND($A1310&gt;=CrashTest!$B$7,$A1310&lt;=CrashTest!$C$7),5,0)))))</f>
        <v>0</v>
      </c>
      <c r="U1310" s="8" t="str">
        <f aca="false">IF(T1310=0,"",IF(T1309=T1310,MAX(U1309,B1310),B1310))</f>
        <v/>
      </c>
      <c r="V1310" s="9" t="str">
        <f aca="false">IF(T1310=0,"",B1310/U1310-1)</f>
        <v/>
      </c>
      <c r="W1310" s="8" t="str">
        <f aca="false">IF(T1310=0,"",IF(T1309=T1310,MAX(W1309,F1310),F1310))</f>
        <v/>
      </c>
      <c r="X1310" s="9" t="str">
        <f aca="false">IF(T1310=0,"",F1310/W1310-1)</f>
        <v/>
      </c>
    </row>
    <row r="1311" customFormat="false" ht="15" hidden="false" customHeight="false" outlineLevel="0" collapsed="false">
      <c r="A1311" s="5" t="n">
        <v>45139</v>
      </c>
      <c r="B1311" s="6" t="n">
        <v>1866.98985067212</v>
      </c>
      <c r="C1311" s="7" t="n">
        <v>16.05104208</v>
      </c>
      <c r="D1311" s="0" t="n">
        <f aca="false">INT((ROW()-3)/30)</f>
        <v>43</v>
      </c>
      <c r="E1311" s="0" t="n">
        <f aca="false">2+30*D1311</f>
        <v>1292</v>
      </c>
      <c r="F1311" s="8" t="n">
        <f aca="false">INDEX($F:$F,$E1311)*(2*B1311/INDEX($B:$B,$E1311)-C1311/INDEX($C:$C,$E1311))</f>
        <v>235.217035828851</v>
      </c>
      <c r="G1311" s="9" t="n">
        <f aca="false">B1311/B1310-1</f>
        <v>0.00582092042434379</v>
      </c>
      <c r="H1311" s="9" t="n">
        <f aca="false">F1311/F1310-1</f>
        <v>-0.00294835633673929</v>
      </c>
      <c r="I1311" s="9" t="n">
        <f aca="false">LN(B1311/B1310)</f>
        <v>0.00580404432500218</v>
      </c>
      <c r="J1311" s="9" t="n">
        <f aca="false">LN(F1311/F1310)</f>
        <v>-0.00295271130138169</v>
      </c>
      <c r="K1311" s="9" t="n">
        <f aca="false">F1311/F1304-1</f>
        <v>-0.00930640336681476</v>
      </c>
      <c r="L1311" s="9" t="n">
        <f aca="false">F1311/F1281-1</f>
        <v>0.00756091481007148</v>
      </c>
      <c r="M1311" s="9" t="n">
        <f aca="false">B1311/B1304-1</f>
        <v>0.00507999258966296</v>
      </c>
      <c r="N1311" s="9" t="n">
        <f aca="false">B1311/B1281-1</f>
        <v>-0.0354452233426332</v>
      </c>
      <c r="O1311" s="8" t="n">
        <f aca="false">MAX(O1310,F1311)</f>
        <v>246.763720066937</v>
      </c>
      <c r="P1311" s="9" t="n">
        <f aca="false">F1311/O1311-1</f>
        <v>-0.0467924710932145</v>
      </c>
      <c r="Q1311" s="8" t="n">
        <f aca="false">MAX(Q1310,B1311)</f>
        <v>4811.1564628872</v>
      </c>
      <c r="R1311" s="9" t="n">
        <f aca="false">B1311/Q1311-1</f>
        <v>-0.611945721351218</v>
      </c>
      <c r="S1311" s="9" t="n">
        <f aca="false">B1311/INDEX($B:$B,$E1311)-1</f>
        <v>-0.067446138284032</v>
      </c>
      <c r="T1311" s="0" t="n">
        <f aca="false">IF(AND($A1311&gt;=CrashTest!$B$3,$A1311&lt;=CrashTest!$C$3),1,IF(AND($A1311&gt;=CrashTest!$B$4,$A1311&lt;=CrashTest!$C$4),2,IF(AND($A1311&gt;=CrashTest!$B$5,$A1311&lt;=CrashTest!$C$5),3,IF(AND($A1311&gt;=CrashTest!$B$6,$A1311&lt;=CrashTest!$C$6),4,IF(AND($A1311&gt;=CrashTest!$B$7,$A1311&lt;=CrashTest!$C$7),5,0)))))</f>
        <v>0</v>
      </c>
      <c r="U1311" s="8" t="str">
        <f aca="false">IF(T1311=0,"",IF(T1310=T1311,MAX(U1310,B1311),B1311))</f>
        <v/>
      </c>
      <c r="V1311" s="9" t="str">
        <f aca="false">IF(T1311=0,"",B1311/U1311-1)</f>
        <v/>
      </c>
      <c r="W1311" s="8" t="str">
        <f aca="false">IF(T1311=0,"",IF(T1310=T1311,MAX(W1310,F1311),F1311))</f>
        <v/>
      </c>
      <c r="X1311" s="9" t="str">
        <f aca="false">IF(T1311=0,"",F1311/W1311-1)</f>
        <v/>
      </c>
    </row>
    <row r="1312" customFormat="false" ht="15" hidden="false" customHeight="false" outlineLevel="0" collapsed="false">
      <c r="A1312" s="5" t="n">
        <v>45140</v>
      </c>
      <c r="B1312" s="6" t="n">
        <v>1838.2950862069</v>
      </c>
      <c r="C1312" s="7" t="n">
        <v>15.58137407</v>
      </c>
      <c r="D1312" s="0" t="n">
        <f aca="false">INT((ROW()-3)/30)</f>
        <v>43</v>
      </c>
      <c r="E1312" s="0" t="n">
        <f aca="false">2+30*D1312</f>
        <v>1292</v>
      </c>
      <c r="F1312" s="8" t="n">
        <f aca="false">INDEX($F:$F,$E1312)*(2*B1312/INDEX($B:$B,$E1312)-C1312/INDEX($C:$C,$E1312))</f>
        <v>234.600073318246</v>
      </c>
      <c r="G1312" s="9" t="n">
        <f aca="false">B1312/B1311-1</f>
        <v>-0.015369534255845</v>
      </c>
      <c r="H1312" s="9" t="n">
        <f aca="false">F1312/F1311-1</f>
        <v>-0.00262294994251133</v>
      </c>
      <c r="I1312" s="9" t="n">
        <f aca="false">LN(B1312/B1311)</f>
        <v>-0.0154888698818584</v>
      </c>
      <c r="J1312" s="9" t="n">
        <f aca="false">LN(F1312/F1311)</f>
        <v>-0.00262639590275154</v>
      </c>
      <c r="K1312" s="9" t="n">
        <f aca="false">F1312/F1305-1</f>
        <v>-0.0128113053426132</v>
      </c>
      <c r="L1312" s="9" t="n">
        <f aca="false">F1312/F1282-1</f>
        <v>-0.00034208220563714</v>
      </c>
      <c r="M1312" s="9" t="n">
        <f aca="false">B1312/B1305-1</f>
        <v>-0.0175682084117705</v>
      </c>
      <c r="N1312" s="9" t="n">
        <f aca="false">B1312/B1282-1</f>
        <v>-0.0593125114917881</v>
      </c>
      <c r="O1312" s="8" t="n">
        <f aca="false">MAX(O1311,F1312)</f>
        <v>246.763720066937</v>
      </c>
      <c r="P1312" s="9" t="n">
        <f aca="false">F1312/O1312-1</f>
        <v>-0.0492926867263619</v>
      </c>
      <c r="Q1312" s="8" t="n">
        <f aca="false">MAX(Q1311,B1312)</f>
        <v>4811.1564628872</v>
      </c>
      <c r="R1312" s="9" t="n">
        <f aca="false">B1312/Q1312-1</f>
        <v>-0.617909934880037</v>
      </c>
      <c r="S1312" s="9" t="n">
        <f aca="false">B1312/INDEX($B:$B,$E1312)-1</f>
        <v>-0.0817790568070961</v>
      </c>
      <c r="T1312" s="0" t="n">
        <f aca="false">IF(AND($A1312&gt;=CrashTest!$B$3,$A1312&lt;=CrashTest!$C$3),1,IF(AND($A1312&gt;=CrashTest!$B$4,$A1312&lt;=CrashTest!$C$4),2,IF(AND($A1312&gt;=CrashTest!$B$5,$A1312&lt;=CrashTest!$C$5),3,IF(AND($A1312&gt;=CrashTest!$B$6,$A1312&lt;=CrashTest!$C$6),4,IF(AND($A1312&gt;=CrashTest!$B$7,$A1312&lt;=CrashTest!$C$7),5,0)))))</f>
        <v>0</v>
      </c>
      <c r="U1312" s="8" t="str">
        <f aca="false">IF(T1312=0,"",IF(T1311=T1312,MAX(U1311,B1312),B1312))</f>
        <v/>
      </c>
      <c r="V1312" s="9" t="str">
        <f aca="false">IF(T1312=0,"",B1312/U1312-1)</f>
        <v/>
      </c>
      <c r="W1312" s="8" t="str">
        <f aca="false">IF(T1312=0,"",IF(T1311=T1312,MAX(W1311,F1312),F1312))</f>
        <v/>
      </c>
      <c r="X1312" s="9" t="str">
        <f aca="false">IF(T1312=0,"",F1312/W1312-1)</f>
        <v/>
      </c>
    </row>
    <row r="1313" customFormat="false" ht="15" hidden="false" customHeight="false" outlineLevel="0" collapsed="false">
      <c r="A1313" s="5" t="n">
        <v>45141</v>
      </c>
      <c r="B1313" s="6" t="n">
        <v>1835.91625482174</v>
      </c>
      <c r="C1313" s="7" t="n">
        <v>15.54818512</v>
      </c>
      <c r="D1313" s="0" t="n">
        <f aca="false">INT((ROW()-3)/30)</f>
        <v>43</v>
      </c>
      <c r="E1313" s="0" t="n">
        <f aca="false">2+30*D1313</f>
        <v>1292</v>
      </c>
      <c r="F1313" s="8" t="n">
        <f aca="false">INDEX($F:$F,$E1313)*(2*B1313/INDEX($B:$B,$E1313)-C1313/INDEX($C:$C,$E1313))</f>
        <v>234.471646989054</v>
      </c>
      <c r="G1313" s="9" t="n">
        <f aca="false">B1313/B1312-1</f>
        <v>-0.00129404218235074</v>
      </c>
      <c r="H1313" s="9" t="n">
        <f aca="false">F1313/F1312-1</f>
        <v>-0.000547426637065751</v>
      </c>
      <c r="I1313" s="9" t="n">
        <f aca="false">LN(B1313/B1312)</f>
        <v>-0.00129488017794804</v>
      </c>
      <c r="J1313" s="9" t="n">
        <f aca="false">LN(F1313/F1312)</f>
        <v>-0.000547576529733224</v>
      </c>
      <c r="K1313" s="9" t="n">
        <f aca="false">F1313/F1306-1</f>
        <v>-0.00957926974374723</v>
      </c>
      <c r="L1313" s="9" t="n">
        <f aca="false">F1313/F1283-1</f>
        <v>-0.00659778851265813</v>
      </c>
      <c r="M1313" s="9" t="n">
        <f aca="false">B1313/B1306-1</f>
        <v>-0.0124394689619257</v>
      </c>
      <c r="N1313" s="9" t="n">
        <f aca="false">B1313/B1283-1</f>
        <v>-0.0528608130217156</v>
      </c>
      <c r="O1313" s="8" t="n">
        <f aca="false">MAX(O1312,F1313)</f>
        <v>246.763720066937</v>
      </c>
      <c r="P1313" s="9" t="n">
        <f aca="false">F1313/O1313-1</f>
        <v>-0.0498131292337011</v>
      </c>
      <c r="Q1313" s="8" t="n">
        <f aca="false">MAX(Q1312,B1313)</f>
        <v>4811.1564628872</v>
      </c>
      <c r="R1313" s="9" t="n">
        <f aca="false">B1313/Q1313-1</f>
        <v>-0.61840437554176</v>
      </c>
      <c r="S1313" s="9" t="n">
        <f aca="false">B1313/INDEX($B:$B,$E1313)-1</f>
        <v>-0.0829672734403055</v>
      </c>
      <c r="T1313" s="0" t="n">
        <f aca="false">IF(AND($A1313&gt;=CrashTest!$B$3,$A1313&lt;=CrashTest!$C$3),1,IF(AND($A1313&gt;=CrashTest!$B$4,$A1313&lt;=CrashTest!$C$4),2,IF(AND($A1313&gt;=CrashTest!$B$5,$A1313&lt;=CrashTest!$C$5),3,IF(AND($A1313&gt;=CrashTest!$B$6,$A1313&lt;=CrashTest!$C$6),4,IF(AND($A1313&gt;=CrashTest!$B$7,$A1313&lt;=CrashTest!$C$7),5,0)))))</f>
        <v>0</v>
      </c>
      <c r="U1313" s="8" t="str">
        <f aca="false">IF(T1313=0,"",IF(T1312=T1313,MAX(U1312,B1313),B1313))</f>
        <v/>
      </c>
      <c r="V1313" s="9" t="str">
        <f aca="false">IF(T1313=0,"",B1313/U1313-1)</f>
        <v/>
      </c>
      <c r="W1313" s="8" t="str">
        <f aca="false">IF(T1313=0,"",IF(T1312=T1313,MAX(W1312,F1313),F1313))</f>
        <v/>
      </c>
      <c r="X1313" s="9" t="str">
        <f aca="false">IF(T1313=0,"",F1313/W1313-1)</f>
        <v/>
      </c>
    </row>
    <row r="1314" customFormat="false" ht="15" hidden="false" customHeight="false" outlineLevel="0" collapsed="false">
      <c r="A1314" s="5" t="n">
        <v>45142</v>
      </c>
      <c r="B1314" s="6" t="n">
        <v>1826.2735829924</v>
      </c>
      <c r="C1314" s="7" t="n">
        <v>15.54339488</v>
      </c>
      <c r="D1314" s="0" t="n">
        <f aca="false">INT((ROW()-3)/30)</f>
        <v>43</v>
      </c>
      <c r="E1314" s="0" t="n">
        <f aca="false">2+30*D1314</f>
        <v>1292</v>
      </c>
      <c r="F1314" s="8" t="n">
        <f aca="false">INDEX($F:$F,$E1314)*(2*B1314/INDEX($B:$B,$E1314)-C1314/INDEX($C:$C,$E1314))</f>
        <v>232.206467037851</v>
      </c>
      <c r="G1314" s="9" t="n">
        <f aca="false">B1314/B1313-1</f>
        <v>-0.00525223947661835</v>
      </c>
      <c r="H1314" s="9" t="n">
        <f aca="false">F1314/F1313-1</f>
        <v>-0.0096607840661801</v>
      </c>
      <c r="I1314" s="9" t="n">
        <f aca="false">LN(B1314/B1313)</f>
        <v>-0.00526608097355514</v>
      </c>
      <c r="J1314" s="9" t="n">
        <f aca="false">LN(F1314/F1313)</f>
        <v>-0.00970775218459441</v>
      </c>
      <c r="K1314" s="9" t="n">
        <f aca="false">F1314/F1307-1</f>
        <v>-0.0229106138882133</v>
      </c>
      <c r="L1314" s="9" t="n">
        <f aca="false">F1314/F1284-1</f>
        <v>-0.0150899996772772</v>
      </c>
      <c r="M1314" s="9" t="n">
        <f aca="false">B1314/B1307-1</f>
        <v>-0.0259953545551929</v>
      </c>
      <c r="N1314" s="9" t="n">
        <f aca="false">B1314/B1284-1</f>
        <v>-0.0449088488961489</v>
      </c>
      <c r="O1314" s="8" t="n">
        <f aca="false">MAX(O1313,F1314)</f>
        <v>246.763720066937</v>
      </c>
      <c r="P1314" s="9" t="n">
        <f aca="false">F1314/O1314-1</f>
        <v>-0.0589926794146938</v>
      </c>
      <c r="Q1314" s="8" t="n">
        <f aca="false">MAX(Q1313,B1314)</f>
        <v>4811.1564628872</v>
      </c>
      <c r="R1314" s="9" t="n">
        <f aca="false">B1314/Q1314-1</f>
        <v>-0.620408607144644</v>
      </c>
      <c r="S1314" s="9" t="n">
        <f aca="false">B1314/INDEX($B:$B,$E1314)-1</f>
        <v>-0.0877837489280934</v>
      </c>
      <c r="T1314" s="0" t="n">
        <f aca="false">IF(AND($A1314&gt;=CrashTest!$B$3,$A1314&lt;=CrashTest!$C$3),1,IF(AND($A1314&gt;=CrashTest!$B$4,$A1314&lt;=CrashTest!$C$4),2,IF(AND($A1314&gt;=CrashTest!$B$5,$A1314&lt;=CrashTest!$C$5),3,IF(AND($A1314&gt;=CrashTest!$B$6,$A1314&lt;=CrashTest!$C$6),4,IF(AND($A1314&gt;=CrashTest!$B$7,$A1314&lt;=CrashTest!$C$7),5,0)))))</f>
        <v>0</v>
      </c>
      <c r="U1314" s="8" t="str">
        <f aca="false">IF(T1314=0,"",IF(T1313=T1314,MAX(U1313,B1314),B1314))</f>
        <v/>
      </c>
      <c r="V1314" s="9" t="str">
        <f aca="false">IF(T1314=0,"",B1314/U1314-1)</f>
        <v/>
      </c>
      <c r="W1314" s="8" t="str">
        <f aca="false">IF(T1314=0,"",IF(T1313=T1314,MAX(W1313,F1314),F1314))</f>
        <v/>
      </c>
      <c r="X1314" s="9" t="str">
        <f aca="false">IF(T1314=0,"",F1314/W1314-1)</f>
        <v/>
      </c>
    </row>
    <row r="1315" customFormat="false" ht="15" hidden="false" customHeight="false" outlineLevel="0" collapsed="false">
      <c r="A1315" s="5" t="n">
        <v>45143</v>
      </c>
      <c r="B1315" s="6" t="n">
        <v>1835.38041437756</v>
      </c>
      <c r="C1315" s="7" t="n">
        <v>15.69882076</v>
      </c>
      <c r="D1315" s="0" t="n">
        <f aca="false">INT((ROW()-3)/30)</f>
        <v>43</v>
      </c>
      <c r="E1315" s="0" t="n">
        <f aca="false">2+30*D1315</f>
        <v>1292</v>
      </c>
      <c r="F1315" s="8" t="n">
        <f aca="false">INDEX($F:$F,$E1315)*(2*B1315/INDEX($B:$B,$E1315)-C1315/INDEX($C:$C,$E1315))</f>
        <v>232.316646669288</v>
      </c>
      <c r="G1315" s="9" t="n">
        <f aca="false">B1315/B1314-1</f>
        <v>0.00498656470200842</v>
      </c>
      <c r="H1315" s="9" t="n">
        <f aca="false">F1315/F1314-1</f>
        <v>0.000474489934938926</v>
      </c>
      <c r="I1315" s="9" t="n">
        <f aca="false">LN(B1315/B1314)</f>
        <v>0.00497417296596746</v>
      </c>
      <c r="J1315" s="9" t="n">
        <f aca="false">LN(F1315/F1314)</f>
        <v>0.000474377400186078</v>
      </c>
      <c r="K1315" s="9" t="n">
        <f aca="false">F1315/F1308-1</f>
        <v>-0.021708459998424</v>
      </c>
      <c r="L1315" s="9" t="n">
        <f aca="false">F1315/F1285-1</f>
        <v>-0.00829220033074396</v>
      </c>
      <c r="M1315" s="9" t="n">
        <f aca="false">B1315/B1308-1</f>
        <v>-0.0242542710754905</v>
      </c>
      <c r="N1315" s="9" t="n">
        <f aca="false">B1315/B1285-1</f>
        <v>-0.0102433742219601</v>
      </c>
      <c r="O1315" s="8" t="n">
        <f aca="false">MAX(O1314,F1315)</f>
        <v>246.763720066937</v>
      </c>
      <c r="P1315" s="9" t="n">
        <f aca="false">F1315/O1315-1</f>
        <v>-0.0585461809123722</v>
      </c>
      <c r="Q1315" s="8" t="n">
        <f aca="false">MAX(Q1314,B1315)</f>
        <v>4811.1564628872</v>
      </c>
      <c r="R1315" s="9" t="n">
        <f aca="false">B1315/Q1315-1</f>
        <v>-0.618515750103845</v>
      </c>
      <c r="S1315" s="9" t="n">
        <f aca="false">B1315/INDEX($B:$B,$E1315)-1</f>
        <v>-0.0832349235698998</v>
      </c>
      <c r="T1315" s="0" t="n">
        <f aca="false">IF(AND($A1315&gt;=CrashTest!$B$3,$A1315&lt;=CrashTest!$C$3),1,IF(AND($A1315&gt;=CrashTest!$B$4,$A1315&lt;=CrashTest!$C$4),2,IF(AND($A1315&gt;=CrashTest!$B$5,$A1315&lt;=CrashTest!$C$5),3,IF(AND($A1315&gt;=CrashTest!$B$6,$A1315&lt;=CrashTest!$C$6),4,IF(AND($A1315&gt;=CrashTest!$B$7,$A1315&lt;=CrashTest!$C$7),5,0)))))</f>
        <v>0</v>
      </c>
      <c r="U1315" s="8" t="str">
        <f aca="false">IF(T1315=0,"",IF(T1314=T1315,MAX(U1314,B1315),B1315))</f>
        <v/>
      </c>
      <c r="V1315" s="9" t="str">
        <f aca="false">IF(T1315=0,"",B1315/U1315-1)</f>
        <v/>
      </c>
      <c r="W1315" s="8" t="str">
        <f aca="false">IF(T1315=0,"",IF(T1314=T1315,MAX(W1314,F1315),F1315))</f>
        <v/>
      </c>
      <c r="X1315" s="9" t="str">
        <f aca="false">IF(T1315=0,"",F1315/W1315-1)</f>
        <v/>
      </c>
    </row>
    <row r="1316" customFormat="false" ht="15" hidden="false" customHeight="false" outlineLevel="0" collapsed="false">
      <c r="A1316" s="5" t="n">
        <v>45144</v>
      </c>
      <c r="B1316" s="6" t="n">
        <v>1826.94227440093</v>
      </c>
      <c r="C1316" s="7" t="n">
        <v>15.61720183</v>
      </c>
      <c r="D1316" s="0" t="n">
        <f aca="false">INT((ROW()-3)/30)</f>
        <v>43</v>
      </c>
      <c r="E1316" s="0" t="n">
        <f aca="false">2+30*D1316</f>
        <v>1292</v>
      </c>
      <c r="F1316" s="8" t="n">
        <f aca="false">INDEX($F:$F,$E1316)*(2*B1316/INDEX($B:$B,$E1316)-C1316/INDEX($C:$C,$E1316))</f>
        <v>231.375560930941</v>
      </c>
      <c r="G1316" s="9" t="n">
        <f aca="false">B1316/B1315-1</f>
        <v>-0.00459748829753737</v>
      </c>
      <c r="H1316" s="9" t="n">
        <f aca="false">F1316/F1315-1</f>
        <v>-0.00405087518195313</v>
      </c>
      <c r="I1316" s="9" t="n">
        <f aca="false">LN(B1316/B1315)</f>
        <v>-0.00460808925117959</v>
      </c>
      <c r="J1316" s="9" t="n">
        <f aca="false">LN(F1316/F1315)</f>
        <v>-0.00405910220209384</v>
      </c>
      <c r="K1316" s="9" t="n">
        <f aca="false">F1316/F1309-1</f>
        <v>-0.0212782270646127</v>
      </c>
      <c r="L1316" s="9" t="n">
        <f aca="false">F1316/F1286-1</f>
        <v>-0.0112293614243135</v>
      </c>
      <c r="M1316" s="9" t="n">
        <f aca="false">B1316/B1309-1</f>
        <v>-0.018568028377312</v>
      </c>
      <c r="N1316" s="9" t="n">
        <f aca="false">B1316/B1286-1</f>
        <v>-0.0226740827554495</v>
      </c>
      <c r="O1316" s="8" t="n">
        <f aca="false">MAX(O1315,F1316)</f>
        <v>246.763720066937</v>
      </c>
      <c r="P1316" s="9" t="n">
        <f aca="false">F1316/O1316-1</f>
        <v>-0.0623598928230693</v>
      </c>
      <c r="Q1316" s="8" t="n">
        <f aca="false">MAX(Q1315,B1316)</f>
        <v>4811.1564628872</v>
      </c>
      <c r="R1316" s="9" t="n">
        <f aca="false">B1316/Q1316-1</f>
        <v>-0.620269619478438</v>
      </c>
      <c r="S1316" s="9" t="n">
        <f aca="false">B1316/INDEX($B:$B,$E1316)-1</f>
        <v>-0.0874497402803781</v>
      </c>
      <c r="T1316" s="0" t="n">
        <f aca="false">IF(AND($A1316&gt;=CrashTest!$B$3,$A1316&lt;=CrashTest!$C$3),1,IF(AND($A1316&gt;=CrashTest!$B$4,$A1316&lt;=CrashTest!$C$4),2,IF(AND($A1316&gt;=CrashTest!$B$5,$A1316&lt;=CrashTest!$C$5),3,IF(AND($A1316&gt;=CrashTest!$B$6,$A1316&lt;=CrashTest!$C$6),4,IF(AND($A1316&gt;=CrashTest!$B$7,$A1316&lt;=CrashTest!$C$7),5,0)))))</f>
        <v>0</v>
      </c>
      <c r="U1316" s="8" t="str">
        <f aca="false">IF(T1316=0,"",IF(T1315=T1316,MAX(U1315,B1316),B1316))</f>
        <v/>
      </c>
      <c r="V1316" s="9" t="str">
        <f aca="false">IF(T1316=0,"",B1316/U1316-1)</f>
        <v/>
      </c>
      <c r="W1316" s="8" t="str">
        <f aca="false">IF(T1316=0,"",IF(T1315=T1316,MAX(W1315,F1316),F1316))</f>
        <v/>
      </c>
      <c r="X1316" s="9" t="str">
        <f aca="false">IF(T1316=0,"",F1316/W1316-1)</f>
        <v/>
      </c>
    </row>
    <row r="1317" customFormat="false" ht="15" hidden="false" customHeight="false" outlineLevel="0" collapsed="false">
      <c r="A1317" s="5" t="n">
        <v>45145</v>
      </c>
      <c r="B1317" s="6" t="n">
        <v>1825.86593308007</v>
      </c>
      <c r="C1317" s="7" t="n">
        <v>15.62545542</v>
      </c>
      <c r="D1317" s="0" t="n">
        <f aca="false">INT((ROW()-3)/30)</f>
        <v>43</v>
      </c>
      <c r="E1317" s="0" t="n">
        <f aca="false">2+30*D1317</f>
        <v>1292</v>
      </c>
      <c r="F1317" s="8" t="n">
        <f aca="false">INDEX($F:$F,$E1317)*(2*B1317/INDEX($B:$B,$E1317)-C1317/INDEX($C:$C,$E1317))</f>
        <v>231.004542266335</v>
      </c>
      <c r="G1317" s="9" t="n">
        <f aca="false">B1317/B1316-1</f>
        <v>-0.000589149058479732</v>
      </c>
      <c r="H1317" s="9" t="n">
        <f aca="false">F1317/F1316-1</f>
        <v>-0.00160353437118943</v>
      </c>
      <c r="I1317" s="9" t="n">
        <f aca="false">LN(B1317/B1316)</f>
        <v>-0.0005893226749803</v>
      </c>
      <c r="J1317" s="9" t="n">
        <f aca="false">LN(F1317/F1316)</f>
        <v>-0.0016048214084856</v>
      </c>
      <c r="K1317" s="9" t="n">
        <f aca="false">F1317/F1310-1</f>
        <v>-0.0208045189043323</v>
      </c>
      <c r="L1317" s="9" t="n">
        <f aca="false">F1317/F1287-1</f>
        <v>-0.0149208394087296</v>
      </c>
      <c r="M1317" s="9" t="n">
        <f aca="false">B1317/B1310-1</f>
        <v>-0.016334152689203</v>
      </c>
      <c r="N1317" s="9" t="n">
        <f aca="false">B1317/B1287-1</f>
        <v>-0.0204879217084634</v>
      </c>
      <c r="O1317" s="8" t="n">
        <f aca="false">MAX(O1316,F1317)</f>
        <v>246.763720066937</v>
      </c>
      <c r="P1317" s="9" t="n">
        <f aca="false">F1317/O1317-1</f>
        <v>-0.0638634309627333</v>
      </c>
      <c r="Q1317" s="8" t="n">
        <f aca="false">MAX(Q1316,B1317)</f>
        <v>4811.1564628872</v>
      </c>
      <c r="R1317" s="9" t="n">
        <f aca="false">B1317/Q1317-1</f>
        <v>-0.620493337274598</v>
      </c>
      <c r="S1317" s="9" t="n">
        <f aca="false">B1317/INDEX($B:$B,$E1317)-1</f>
        <v>-0.0879873684067074</v>
      </c>
      <c r="T1317" s="0" t="n">
        <f aca="false">IF(AND($A1317&gt;=CrashTest!$B$3,$A1317&lt;=CrashTest!$C$3),1,IF(AND($A1317&gt;=CrashTest!$B$4,$A1317&lt;=CrashTest!$C$4),2,IF(AND($A1317&gt;=CrashTest!$B$5,$A1317&lt;=CrashTest!$C$5),3,IF(AND($A1317&gt;=CrashTest!$B$6,$A1317&lt;=CrashTest!$C$6),4,IF(AND($A1317&gt;=CrashTest!$B$7,$A1317&lt;=CrashTest!$C$7),5,0)))))</f>
        <v>0</v>
      </c>
      <c r="U1317" s="8" t="str">
        <f aca="false">IF(T1317=0,"",IF(T1316=T1317,MAX(U1316,B1317),B1317))</f>
        <v/>
      </c>
      <c r="V1317" s="9" t="str">
        <f aca="false">IF(T1317=0,"",B1317/U1317-1)</f>
        <v/>
      </c>
      <c r="W1317" s="8" t="str">
        <f aca="false">IF(T1317=0,"",IF(T1316=T1317,MAX(W1316,F1317),F1317))</f>
        <v/>
      </c>
      <c r="X1317" s="9" t="str">
        <f aca="false">IF(T1317=0,"",F1317/W1317-1)</f>
        <v/>
      </c>
    </row>
    <row r="1318" customFormat="false" ht="15" hidden="false" customHeight="false" outlineLevel="0" collapsed="false">
      <c r="A1318" s="5" t="n">
        <v>45146</v>
      </c>
      <c r="B1318" s="6" t="n">
        <v>1856.70175043834</v>
      </c>
      <c r="C1318" s="7" t="n">
        <v>16.1122797</v>
      </c>
      <c r="D1318" s="0" t="n">
        <f aca="false">INT((ROW()-3)/30)</f>
        <v>43</v>
      </c>
      <c r="E1318" s="0" t="n">
        <f aca="false">2+30*D1318</f>
        <v>1292</v>
      </c>
      <c r="F1318" s="8" t="n">
        <f aca="false">INDEX($F:$F,$E1318)*(2*B1318/INDEX($B:$B,$E1318)-C1318/INDEX($C:$C,$E1318))</f>
        <v>231.908071640447</v>
      </c>
      <c r="G1318" s="9" t="n">
        <f aca="false">B1318/B1317-1</f>
        <v>0.016888325040521</v>
      </c>
      <c r="H1318" s="9" t="n">
        <f aca="false">F1318/F1317-1</f>
        <v>0.00391130566199061</v>
      </c>
      <c r="I1318" s="9" t="n">
        <f aca="false">LN(B1318/B1317)</f>
        <v>0.0167473028173155</v>
      </c>
      <c r="J1318" s="9" t="n">
        <f aca="false">LN(F1318/F1317)</f>
        <v>0.00390367639313083</v>
      </c>
      <c r="K1318" s="9" t="n">
        <f aca="false">F1318/F1311-1</f>
        <v>-0.0140677063493465</v>
      </c>
      <c r="L1318" s="9" t="n">
        <f aca="false">F1318/F1288-1</f>
        <v>-0.0155059989293374</v>
      </c>
      <c r="M1318" s="9" t="n">
        <f aca="false">B1318/B1311-1</f>
        <v>-0.00551052820671527</v>
      </c>
      <c r="N1318" s="9" t="n">
        <f aca="false">B1318/B1288-1</f>
        <v>-0.00318422916109806</v>
      </c>
      <c r="O1318" s="8" t="n">
        <f aca="false">MAX(O1317,F1318)</f>
        <v>246.763720066937</v>
      </c>
      <c r="P1318" s="9" t="n">
        <f aca="false">F1318/O1318-1</f>
        <v>-0.0602019146998614</v>
      </c>
      <c r="Q1318" s="8" t="n">
        <f aca="false">MAX(Q1317,B1318)</f>
        <v>4811.1564628872</v>
      </c>
      <c r="R1318" s="9" t="n">
        <f aca="false">B1318/Q1318-1</f>
        <v>-0.614084105399448</v>
      </c>
      <c r="S1318" s="9" t="n">
        <f aca="false">B1318/INDEX($B:$B,$E1318)-1</f>
        <v>-0.072585002643299</v>
      </c>
      <c r="T1318" s="0" t="n">
        <f aca="false">IF(AND($A1318&gt;=CrashTest!$B$3,$A1318&lt;=CrashTest!$C$3),1,IF(AND($A1318&gt;=CrashTest!$B$4,$A1318&lt;=CrashTest!$C$4),2,IF(AND($A1318&gt;=CrashTest!$B$5,$A1318&lt;=CrashTest!$C$5),3,IF(AND($A1318&gt;=CrashTest!$B$6,$A1318&lt;=CrashTest!$C$6),4,IF(AND($A1318&gt;=CrashTest!$B$7,$A1318&lt;=CrashTest!$C$7),5,0)))))</f>
        <v>0</v>
      </c>
      <c r="U1318" s="8" t="str">
        <f aca="false">IF(T1318=0,"",IF(T1317=T1318,MAX(U1317,B1318),B1318))</f>
        <v/>
      </c>
      <c r="V1318" s="9" t="str">
        <f aca="false">IF(T1318=0,"",B1318/U1318-1)</f>
        <v/>
      </c>
      <c r="W1318" s="8" t="str">
        <f aca="false">IF(T1318=0,"",IF(T1317=T1318,MAX(W1317,F1318),F1318))</f>
        <v/>
      </c>
      <c r="X1318" s="9" t="str">
        <f aca="false">IF(T1318=0,"",F1318/W1318-1)</f>
        <v/>
      </c>
    </row>
    <row r="1319" customFormat="false" ht="15" hidden="false" customHeight="false" outlineLevel="0" collapsed="false">
      <c r="A1319" s="5" t="n">
        <v>45147</v>
      </c>
      <c r="B1319" s="6" t="n">
        <v>1855.32526271186</v>
      </c>
      <c r="C1319" s="7" t="n">
        <v>16.1192582</v>
      </c>
      <c r="D1319" s="0" t="n">
        <f aca="false">INT((ROW()-3)/30)</f>
        <v>43</v>
      </c>
      <c r="E1319" s="0" t="n">
        <f aca="false">2+30*D1319</f>
        <v>1292</v>
      </c>
      <c r="F1319" s="8" t="n">
        <f aca="false">INDEX($F:$F,$E1319)*(2*B1319/INDEX($B:$B,$E1319)-C1319/INDEX($C:$C,$E1319))</f>
        <v>231.481685692351</v>
      </c>
      <c r="G1319" s="9" t="n">
        <f aca="false">B1319/B1318-1</f>
        <v>-0.000741361786380068</v>
      </c>
      <c r="H1319" s="9" t="n">
        <f aca="false">F1319/F1318-1</f>
        <v>-0.00183859899778049</v>
      </c>
      <c r="I1319" s="9" t="n">
        <f aca="false">LN(B1319/B1318)</f>
        <v>-0.000741636730926539</v>
      </c>
      <c r="J1319" s="9" t="n">
        <f aca="false">LN(F1319/F1318)</f>
        <v>-0.00184029129554059</v>
      </c>
      <c r="K1319" s="9" t="n">
        <f aca="false">F1319/F1312-1</f>
        <v>-0.0132923557174858</v>
      </c>
      <c r="L1319" s="9" t="n">
        <f aca="false">F1319/F1289-1</f>
        <v>-0.0226888905373767</v>
      </c>
      <c r="M1319" s="9" t="n">
        <f aca="false">B1319/B1312-1</f>
        <v>0.00926411468579813</v>
      </c>
      <c r="N1319" s="9" t="n">
        <f aca="false">B1319/B1289-1</f>
        <v>-0.0133026609005528</v>
      </c>
      <c r="O1319" s="8" t="n">
        <f aca="false">MAX(O1318,F1319)</f>
        <v>246.763720066937</v>
      </c>
      <c r="P1319" s="9" t="n">
        <f aca="false">F1319/O1319-1</f>
        <v>-0.0619298265176103</v>
      </c>
      <c r="Q1319" s="8" t="n">
        <f aca="false">MAX(Q1318,B1319)</f>
        <v>4811.1564628872</v>
      </c>
      <c r="R1319" s="9" t="n">
        <f aca="false">B1319/Q1319-1</f>
        <v>-0.614370208696462</v>
      </c>
      <c r="S1319" s="9" t="n">
        <f aca="false">B1319/INDEX($B:$B,$E1319)-1</f>
        <v>-0.0732725526824551</v>
      </c>
      <c r="T1319" s="0" t="n">
        <f aca="false">IF(AND($A1319&gt;=CrashTest!$B$3,$A1319&lt;=CrashTest!$C$3),1,IF(AND($A1319&gt;=CrashTest!$B$4,$A1319&lt;=CrashTest!$C$4),2,IF(AND($A1319&gt;=CrashTest!$B$5,$A1319&lt;=CrashTest!$C$5),3,IF(AND($A1319&gt;=CrashTest!$B$6,$A1319&lt;=CrashTest!$C$6),4,IF(AND($A1319&gt;=CrashTest!$B$7,$A1319&lt;=CrashTest!$C$7),5,0)))))</f>
        <v>0</v>
      </c>
      <c r="U1319" s="8" t="str">
        <f aca="false">IF(T1319=0,"",IF(T1318=T1319,MAX(U1318,B1319),B1319))</f>
        <v/>
      </c>
      <c r="V1319" s="9" t="str">
        <f aca="false">IF(T1319=0,"",B1319/U1319-1)</f>
        <v/>
      </c>
      <c r="W1319" s="8" t="str">
        <f aca="false">IF(T1319=0,"",IF(T1318=T1319,MAX(W1318,F1319),F1319))</f>
        <v/>
      </c>
      <c r="X1319" s="9" t="str">
        <f aca="false">IF(T1319=0,"",F1319/W1319-1)</f>
        <v/>
      </c>
    </row>
    <row r="1320" customFormat="false" ht="15" hidden="false" customHeight="false" outlineLevel="0" collapsed="false">
      <c r="A1320" s="5" t="n">
        <v>45148</v>
      </c>
      <c r="B1320" s="6" t="n">
        <v>1850.89056019871</v>
      </c>
      <c r="C1320" s="7" t="n">
        <v>16.08560225</v>
      </c>
      <c r="D1320" s="0" t="n">
        <f aca="false">INT((ROW()-3)/30)</f>
        <v>43</v>
      </c>
      <c r="E1320" s="0" t="n">
        <f aca="false">2+30*D1320</f>
        <v>1292</v>
      </c>
      <c r="F1320" s="8" t="n">
        <f aca="false">INDEX($F:$F,$E1320)*(2*B1320/INDEX($B:$B,$E1320)-C1320/INDEX($C:$C,$E1320))</f>
        <v>230.862856872887</v>
      </c>
      <c r="G1320" s="9" t="n">
        <f aca="false">B1320/B1319-1</f>
        <v>-0.00239025609270682</v>
      </c>
      <c r="H1320" s="9" t="n">
        <f aca="false">F1320/F1319-1</f>
        <v>-0.0026733381416898</v>
      </c>
      <c r="I1320" s="9" t="n">
        <f aca="false">LN(B1320/B1319)</f>
        <v>-0.00239311731507999</v>
      </c>
      <c r="J1320" s="9" t="n">
        <f aca="false">LN(F1320/F1319)</f>
        <v>-0.00267691789144408</v>
      </c>
      <c r="K1320" s="9" t="n">
        <f aca="false">F1320/F1313-1</f>
        <v>-0.015391157790327</v>
      </c>
      <c r="L1320" s="9" t="n">
        <f aca="false">F1320/F1290-1</f>
        <v>-0.029318523682771</v>
      </c>
      <c r="M1320" s="9" t="n">
        <f aca="false">B1320/B1313-1</f>
        <v>0.00815631178036713</v>
      </c>
      <c r="N1320" s="9" t="n">
        <f aca="false">B1320/B1290-1</f>
        <v>-0.0146278206619419</v>
      </c>
      <c r="O1320" s="8" t="n">
        <f aca="false">MAX(O1319,F1320)</f>
        <v>246.763720066937</v>
      </c>
      <c r="P1320" s="9" t="n">
        <f aca="false">F1320/O1320-1</f>
        <v>-0.0644376052919623</v>
      </c>
      <c r="Q1320" s="8" t="n">
        <f aca="false">MAX(Q1319,B1320)</f>
        <v>4811.1564628872</v>
      </c>
      <c r="R1320" s="9" t="n">
        <f aca="false">B1320/Q1320-1</f>
        <v>-0.615291962654654</v>
      </c>
      <c r="S1320" s="9" t="n">
        <f aca="false">B1320/INDEX($B:$B,$E1320)-1</f>
        <v>-0.0754876686096846</v>
      </c>
      <c r="T1320" s="0" t="n">
        <f aca="false">IF(AND($A1320&gt;=CrashTest!$B$3,$A1320&lt;=CrashTest!$C$3),1,IF(AND($A1320&gt;=CrashTest!$B$4,$A1320&lt;=CrashTest!$C$4),2,IF(AND($A1320&gt;=CrashTest!$B$5,$A1320&lt;=CrashTest!$C$5),3,IF(AND($A1320&gt;=CrashTest!$B$6,$A1320&lt;=CrashTest!$C$6),4,IF(AND($A1320&gt;=CrashTest!$B$7,$A1320&lt;=CrashTest!$C$7),5,0)))))</f>
        <v>0</v>
      </c>
      <c r="U1320" s="8" t="str">
        <f aca="false">IF(T1320=0,"",IF(T1319=T1320,MAX(U1319,B1320),B1320))</f>
        <v/>
      </c>
      <c r="V1320" s="9" t="str">
        <f aca="false">IF(T1320=0,"",B1320/U1320-1)</f>
        <v/>
      </c>
      <c r="W1320" s="8" t="str">
        <f aca="false">IF(T1320=0,"",IF(T1319=T1320,MAX(W1319,F1320),F1320))</f>
        <v/>
      </c>
      <c r="X1320" s="9" t="str">
        <f aca="false">IF(T1320=0,"",F1320/W1320-1)</f>
        <v/>
      </c>
    </row>
    <row r="1321" customFormat="false" ht="15" hidden="false" customHeight="false" outlineLevel="0" collapsed="false">
      <c r="A1321" s="5" t="n">
        <v>45149</v>
      </c>
      <c r="B1321" s="6" t="n">
        <v>1846.58541788428</v>
      </c>
      <c r="C1321" s="7" t="n">
        <v>16.03817087</v>
      </c>
      <c r="D1321" s="0" t="n">
        <f aca="false">INT((ROW()-3)/30)</f>
        <v>43</v>
      </c>
      <c r="E1321" s="0" t="n">
        <f aca="false">2+30*D1321</f>
        <v>1292</v>
      </c>
      <c r="F1321" s="8" t="n">
        <f aca="false">INDEX($F:$F,$E1321)*(2*B1321/INDEX($B:$B,$E1321)-C1321/INDEX($C:$C,$E1321))</f>
        <v>230.460562224733</v>
      </c>
      <c r="G1321" s="9" t="n">
        <f aca="false">B1321/B1320-1</f>
        <v>-0.00232598426239083</v>
      </c>
      <c r="H1321" s="9" t="n">
        <f aca="false">F1321/F1320-1</f>
        <v>-0.00174256982523779</v>
      </c>
      <c r="I1321" s="9" t="n">
        <f aca="false">LN(B1321/B1320)</f>
        <v>-0.00232869356579868</v>
      </c>
      <c r="J1321" s="9" t="n">
        <f aca="false">LN(F1321/F1320)</f>
        <v>-0.00174408986614398</v>
      </c>
      <c r="K1321" s="9" t="n">
        <f aca="false">F1321/F1314-1</f>
        <v>-0.00751876050391742</v>
      </c>
      <c r="L1321" s="9" t="n">
        <f aca="false">F1321/F1291-1</f>
        <v>-0.0334520723576435</v>
      </c>
      <c r="M1321" s="9" t="n">
        <f aca="false">B1321/B1314-1</f>
        <v>0.0111220110070249</v>
      </c>
      <c r="N1321" s="9" t="n">
        <f aca="false">B1321/B1291-1</f>
        <v>-0.0133603505582657</v>
      </c>
      <c r="O1321" s="8" t="n">
        <f aca="false">MAX(O1320,F1321)</f>
        <v>246.763720066937</v>
      </c>
      <c r="P1321" s="9" t="n">
        <f aca="false">F1321/O1321-1</f>
        <v>-0.0660678880906077</v>
      </c>
      <c r="Q1321" s="8" t="n">
        <f aca="false">MAX(Q1320,B1321)</f>
        <v>4811.1564628872</v>
      </c>
      <c r="R1321" s="9" t="n">
        <f aca="false">B1321/Q1321-1</f>
        <v>-0.616186787495135</v>
      </c>
      <c r="S1321" s="9" t="n">
        <f aca="false">B1321/INDEX($B:$B,$E1321)-1</f>
        <v>-0.0776380697428847</v>
      </c>
      <c r="T1321" s="0" t="n">
        <f aca="false">IF(AND($A1321&gt;=CrashTest!$B$3,$A1321&lt;=CrashTest!$C$3),1,IF(AND($A1321&gt;=CrashTest!$B$4,$A1321&lt;=CrashTest!$C$4),2,IF(AND($A1321&gt;=CrashTest!$B$5,$A1321&lt;=CrashTest!$C$5),3,IF(AND($A1321&gt;=CrashTest!$B$6,$A1321&lt;=CrashTest!$C$6),4,IF(AND($A1321&gt;=CrashTest!$B$7,$A1321&lt;=CrashTest!$C$7),5,0)))))</f>
        <v>0</v>
      </c>
      <c r="U1321" s="8" t="str">
        <f aca="false">IF(T1321=0,"",IF(T1320=T1321,MAX(U1320,B1321),B1321))</f>
        <v/>
      </c>
      <c r="V1321" s="9" t="str">
        <f aca="false">IF(T1321=0,"",B1321/U1321-1)</f>
        <v/>
      </c>
      <c r="W1321" s="8" t="str">
        <f aca="false">IF(T1321=0,"",IF(T1320=T1321,MAX(W1320,F1321),F1321))</f>
        <v/>
      </c>
      <c r="X1321" s="9" t="str">
        <f aca="false">IF(T1321=0,"",F1321/W1321-1)</f>
        <v/>
      </c>
    </row>
    <row r="1322" customFormat="false" ht="15" hidden="false" customHeight="false" outlineLevel="0" collapsed="false">
      <c r="A1322" s="5" t="n">
        <v>45150</v>
      </c>
      <c r="B1322" s="6" t="n">
        <v>1848.60640794857</v>
      </c>
      <c r="C1322" s="7" t="n">
        <v>16.07585582</v>
      </c>
      <c r="D1322" s="0" t="n">
        <f aca="false">INT((ROW()-3)/30)</f>
        <v>43</v>
      </c>
      <c r="E1322" s="0" t="n">
        <f aca="false">2+30*D1322</f>
        <v>1292</v>
      </c>
      <c r="F1322" s="8" t="n">
        <f aca="false">INDEX($F:$F,$E1322)*(2*B1322/INDEX($B:$B,$E1322)-C1322/INDEX($C:$C,$E1322))</f>
        <v>230.442080780356</v>
      </c>
      <c r="G1322" s="9" t="n">
        <f aca="false">B1322/B1321-1</f>
        <v>0.00109444710475692</v>
      </c>
      <c r="H1322" s="9" t="n">
        <f aca="false">F1322/F1321-1</f>
        <v>-8.01935229109985E-005</v>
      </c>
      <c r="I1322" s="9" t="n">
        <f aca="false">LN(B1322/B1321)</f>
        <v>0.00109384863414752</v>
      </c>
      <c r="J1322" s="9" t="n">
        <f aca="false">LN(F1322/F1321)</f>
        <v>-8.01967385834755E-005</v>
      </c>
      <c r="K1322" s="9" t="n">
        <f aca="false">F1322/F1315-1</f>
        <v>-0.00806901234073398</v>
      </c>
      <c r="L1322" s="9" t="n">
        <f aca="false">F1322/F1292-1</f>
        <v>-0.0471135545742224</v>
      </c>
      <c r="M1322" s="9" t="n">
        <f aca="false">B1322/B1315-1</f>
        <v>0.00720613201895537</v>
      </c>
      <c r="N1322" s="9" t="n">
        <f aca="false">B1322/B1292-1</f>
        <v>-0.0766285933987767</v>
      </c>
      <c r="O1322" s="8" t="n">
        <f aca="false">MAX(O1321,F1322)</f>
        <v>246.763720066937</v>
      </c>
      <c r="P1322" s="9" t="n">
        <f aca="false">F1322/O1322-1</f>
        <v>-0.0661427833968213</v>
      </c>
      <c r="Q1322" s="8" t="n">
        <f aca="false">MAX(Q1321,B1322)</f>
        <v>4811.1564628872</v>
      </c>
      <c r="R1322" s="9" t="n">
        <f aca="false">B1322/Q1322-1</f>
        <v>-0.615766724235942</v>
      </c>
      <c r="S1322" s="9" t="n">
        <f aca="false">B1322/INDEX($B:$B,$E1322)-1</f>
        <v>-0.0766285933987767</v>
      </c>
      <c r="T1322" s="0" t="n">
        <f aca="false">IF(AND($A1322&gt;=CrashTest!$B$3,$A1322&lt;=CrashTest!$C$3),1,IF(AND($A1322&gt;=CrashTest!$B$4,$A1322&lt;=CrashTest!$C$4),2,IF(AND($A1322&gt;=CrashTest!$B$5,$A1322&lt;=CrashTest!$C$5),3,IF(AND($A1322&gt;=CrashTest!$B$6,$A1322&lt;=CrashTest!$C$6),4,IF(AND($A1322&gt;=CrashTest!$B$7,$A1322&lt;=CrashTest!$C$7),5,0)))))</f>
        <v>0</v>
      </c>
      <c r="U1322" s="8" t="str">
        <f aca="false">IF(T1322=0,"",IF(T1321=T1322,MAX(U1321,B1322),B1322))</f>
        <v/>
      </c>
      <c r="V1322" s="9" t="str">
        <f aca="false">IF(T1322=0,"",B1322/U1322-1)</f>
        <v/>
      </c>
      <c r="W1322" s="8" t="str">
        <f aca="false">IF(T1322=0,"",IF(T1321=T1322,MAX(W1321,F1322),F1322))</f>
        <v/>
      </c>
      <c r="X1322" s="9" t="str">
        <f aca="false">IF(T1322=0,"",F1322/W1322-1)</f>
        <v/>
      </c>
    </row>
    <row r="1323" customFormat="false" ht="15" hidden="false" customHeight="false" outlineLevel="0" collapsed="false">
      <c r="A1323" s="5" t="n">
        <v>45151</v>
      </c>
      <c r="B1323" s="6" t="n">
        <v>1838.95695002922</v>
      </c>
      <c r="C1323" s="7" t="n">
        <v>15.92315927</v>
      </c>
      <c r="D1323" s="0" t="n">
        <f aca="false">INT((ROW()-3)/30)</f>
        <v>44</v>
      </c>
      <c r="E1323" s="0" t="n">
        <f aca="false">2+30*D1323</f>
        <v>1322</v>
      </c>
      <c r="F1323" s="8" t="n">
        <f aca="false">INDEX($F:$F,$E1323)*(2*B1323/INDEX($B:$B,$E1323)-C1323/INDEX($C:$C,$E1323))</f>
        <v>230.225186740534</v>
      </c>
      <c r="G1323" s="9" t="n">
        <f aca="false">B1323/B1322-1</f>
        <v>-0.00521985528009616</v>
      </c>
      <c r="H1323" s="9" t="n">
        <f aca="false">F1323/F1322-1</f>
        <v>-0.000941208476711863</v>
      </c>
      <c r="I1323" s="9" t="n">
        <f aca="false">LN(B1323/B1322)</f>
        <v>-0.00523352631931813</v>
      </c>
      <c r="J1323" s="9" t="n">
        <f aca="false">LN(F1323/F1322)</f>
        <v>-0.000941651691537038</v>
      </c>
      <c r="K1323" s="9" t="n">
        <f aca="false">F1323/F1316-1</f>
        <v>-0.00497189152466349</v>
      </c>
      <c r="L1323" s="9" t="n">
        <f aca="false">F1323/F1293-1</f>
        <v>-0.0407092618094129</v>
      </c>
      <c r="M1323" s="9" t="n">
        <f aca="false">B1323/B1316-1</f>
        <v>0.00657638492285129</v>
      </c>
      <c r="N1323" s="9" t="n">
        <f aca="false">B1323/B1293-1</f>
        <v>-0.0497020585132012</v>
      </c>
      <c r="O1323" s="8" t="n">
        <f aca="false">MAX(O1322,F1323)</f>
        <v>246.763720066937</v>
      </c>
      <c r="P1323" s="9" t="n">
        <f aca="false">F1323/O1323-1</f>
        <v>-0.0670217377251269</v>
      </c>
      <c r="Q1323" s="8" t="n">
        <f aca="false">MAX(Q1322,B1323)</f>
        <v>4811.1564628872</v>
      </c>
      <c r="R1323" s="9" t="n">
        <f aca="false">B1323/Q1323-1</f>
        <v>-0.617772366329227</v>
      </c>
      <c r="S1323" s="9" t="n">
        <f aca="false">B1323/INDEX($B:$B,$E1323)-1</f>
        <v>-0.00521985528009616</v>
      </c>
      <c r="T1323" s="0" t="n">
        <f aca="false">IF(AND($A1323&gt;=CrashTest!$B$3,$A1323&lt;=CrashTest!$C$3),1,IF(AND($A1323&gt;=CrashTest!$B$4,$A1323&lt;=CrashTest!$C$4),2,IF(AND($A1323&gt;=CrashTest!$B$5,$A1323&lt;=CrashTest!$C$5),3,IF(AND($A1323&gt;=CrashTest!$B$6,$A1323&lt;=CrashTest!$C$6),4,IF(AND($A1323&gt;=CrashTest!$B$7,$A1323&lt;=CrashTest!$C$7),5,0)))))</f>
        <v>0</v>
      </c>
      <c r="U1323" s="8" t="str">
        <f aca="false">IF(T1323=0,"",IF(T1322=T1323,MAX(U1322,B1323),B1323))</f>
        <v/>
      </c>
      <c r="V1323" s="9" t="str">
        <f aca="false">IF(T1323=0,"",B1323/U1323-1)</f>
        <v/>
      </c>
      <c r="W1323" s="8" t="str">
        <f aca="false">IF(T1323=0,"",IF(T1322=T1323,MAX(W1322,F1323),F1323))</f>
        <v/>
      </c>
      <c r="X1323" s="9" t="str">
        <f aca="false">IF(T1323=0,"",F1323/W1323-1)</f>
        <v/>
      </c>
    </row>
    <row r="1324" customFormat="false" ht="15" hidden="false" customHeight="false" outlineLevel="0" collapsed="false">
      <c r="A1324" s="5" t="n">
        <v>45152</v>
      </c>
      <c r="B1324" s="6" t="n">
        <v>1843.84205055523</v>
      </c>
      <c r="C1324" s="7" t="n">
        <v>15.99686431</v>
      </c>
      <c r="D1324" s="0" t="n">
        <f aca="false">INT((ROW()-3)/30)</f>
        <v>44</v>
      </c>
      <c r="E1324" s="0" t="n">
        <f aca="false">2+30*D1324</f>
        <v>1322</v>
      </c>
      <c r="F1324" s="8" t="n">
        <f aca="false">INDEX($F:$F,$E1324)*(2*B1324/INDEX($B:$B,$E1324)-C1324/INDEX($C:$C,$E1324))</f>
        <v>230.386575160357</v>
      </c>
      <c r="G1324" s="9" t="n">
        <f aca="false">B1324/B1323-1</f>
        <v>0.00265645181412877</v>
      </c>
      <c r="H1324" s="9" t="n">
        <f aca="false">F1324/F1323-1</f>
        <v>0.000701002449419841</v>
      </c>
      <c r="I1324" s="9" t="n">
        <f aca="false">LN(B1324/B1323)</f>
        <v>0.00265292968221199</v>
      </c>
      <c r="J1324" s="9" t="n">
        <f aca="false">LN(F1324/F1323)</f>
        <v>0.000700756861967696</v>
      </c>
      <c r="K1324" s="9" t="n">
        <f aca="false">F1324/F1317-1</f>
        <v>-0.00267512967457184</v>
      </c>
      <c r="L1324" s="9" t="n">
        <f aca="false">F1324/F1294-1</f>
        <v>-0.042043195829488</v>
      </c>
      <c r="M1324" s="9" t="n">
        <f aca="false">B1324/B1317-1</f>
        <v>0.0098452559684028</v>
      </c>
      <c r="N1324" s="9" t="n">
        <f aca="false">B1324/B1294-1</f>
        <v>-0.044996599359808</v>
      </c>
      <c r="O1324" s="8" t="n">
        <f aca="false">MAX(O1323,F1324)</f>
        <v>246.763720066937</v>
      </c>
      <c r="P1324" s="9" t="n">
        <f aca="false">F1324/O1324-1</f>
        <v>-0.0663677176780168</v>
      </c>
      <c r="Q1324" s="8" t="n">
        <f aca="false">MAX(Q1323,B1324)</f>
        <v>4811.1564628872</v>
      </c>
      <c r="R1324" s="9" t="n">
        <f aca="false">B1324/Q1324-1</f>
        <v>-0.616756997038352</v>
      </c>
      <c r="S1324" s="9" t="n">
        <f aca="false">B1324/INDEX($B:$B,$E1324)-1</f>
        <v>-0.00257726975999573</v>
      </c>
      <c r="T1324" s="0" t="n">
        <f aca="false">IF(AND($A1324&gt;=CrashTest!$B$3,$A1324&lt;=CrashTest!$C$3),1,IF(AND($A1324&gt;=CrashTest!$B$4,$A1324&lt;=CrashTest!$C$4),2,IF(AND($A1324&gt;=CrashTest!$B$5,$A1324&lt;=CrashTest!$C$5),3,IF(AND($A1324&gt;=CrashTest!$B$6,$A1324&lt;=CrashTest!$C$6),4,IF(AND($A1324&gt;=CrashTest!$B$7,$A1324&lt;=CrashTest!$C$7),5,0)))))</f>
        <v>0</v>
      </c>
      <c r="U1324" s="8" t="str">
        <f aca="false">IF(T1324=0,"",IF(T1323=T1324,MAX(U1323,B1324),B1324))</f>
        <v/>
      </c>
      <c r="V1324" s="9" t="str">
        <f aca="false">IF(T1324=0,"",B1324/U1324-1)</f>
        <v/>
      </c>
      <c r="W1324" s="8" t="str">
        <f aca="false">IF(T1324=0,"",IF(T1323=T1324,MAX(W1323,F1324),F1324))</f>
        <v/>
      </c>
      <c r="X1324" s="9" t="str">
        <f aca="false">IF(T1324=0,"",F1324/W1324-1)</f>
        <v/>
      </c>
    </row>
    <row r="1325" customFormat="false" ht="15" hidden="false" customHeight="false" outlineLevel="0" collapsed="false">
      <c r="A1325" s="5" t="n">
        <v>45153</v>
      </c>
      <c r="B1325" s="6" t="n">
        <v>1827.12240327294</v>
      </c>
      <c r="C1325" s="7" t="n">
        <v>15.74700863</v>
      </c>
      <c r="D1325" s="0" t="n">
        <f aca="false">INT((ROW()-3)/30)</f>
        <v>44</v>
      </c>
      <c r="E1325" s="0" t="n">
        <f aca="false">2+30*D1325</f>
        <v>1322</v>
      </c>
      <c r="F1325" s="8" t="n">
        <f aca="false">INDEX($F:$F,$E1325)*(2*B1325/INDEX($B:$B,$E1325)-C1325/INDEX($C:$C,$E1325))</f>
        <v>229.799725260342</v>
      </c>
      <c r="G1325" s="9" t="n">
        <f aca="false">B1325/B1324-1</f>
        <v>-0.00906783055373706</v>
      </c>
      <c r="H1325" s="9" t="n">
        <f aca="false">F1325/F1324-1</f>
        <v>-0.00254724000132101</v>
      </c>
      <c r="I1325" s="9" t="n">
        <f aca="false">LN(B1325/B1324)</f>
        <v>-0.00910919356761572</v>
      </c>
      <c r="J1325" s="9" t="n">
        <f aca="false">LN(F1325/F1324)</f>
        <v>-0.00255048973687713</v>
      </c>
      <c r="K1325" s="9" t="n">
        <f aca="false">F1325/F1318-1</f>
        <v>-0.00909130227849087</v>
      </c>
      <c r="L1325" s="9" t="n">
        <f aca="false">F1325/F1295-1</f>
        <v>-0.0456130087621109</v>
      </c>
      <c r="M1325" s="9" t="n">
        <f aca="false">B1325/B1318-1</f>
        <v>-0.0159311247260994</v>
      </c>
      <c r="N1325" s="9" t="n">
        <f aca="false">B1325/B1295-1</f>
        <v>-0.050621721257157</v>
      </c>
      <c r="O1325" s="8" t="n">
        <f aca="false">MAX(O1324,F1325)</f>
        <v>246.763720066937</v>
      </c>
      <c r="P1325" s="9" t="n">
        <f aca="false">F1325/O1325-1</f>
        <v>-0.0687459031740719</v>
      </c>
      <c r="Q1325" s="8" t="n">
        <f aca="false">MAX(Q1324,B1325)</f>
        <v>4811.1564628872</v>
      </c>
      <c r="R1325" s="9" t="n">
        <f aca="false">B1325/Q1325-1</f>
        <v>-0.620232179650114</v>
      </c>
      <c r="S1325" s="9" t="n">
        <f aca="false">B1325/INDEX($B:$B,$E1325)-1</f>
        <v>-0.0116217300682578</v>
      </c>
      <c r="T1325" s="0" t="n">
        <f aca="false">IF(AND($A1325&gt;=CrashTest!$B$3,$A1325&lt;=CrashTest!$C$3),1,IF(AND($A1325&gt;=CrashTest!$B$4,$A1325&lt;=CrashTest!$C$4),2,IF(AND($A1325&gt;=CrashTest!$B$5,$A1325&lt;=CrashTest!$C$5),3,IF(AND($A1325&gt;=CrashTest!$B$6,$A1325&lt;=CrashTest!$C$6),4,IF(AND($A1325&gt;=CrashTest!$B$7,$A1325&lt;=CrashTest!$C$7),5,0)))))</f>
        <v>0</v>
      </c>
      <c r="U1325" s="8" t="str">
        <f aca="false">IF(T1325=0,"",IF(T1324=T1325,MAX(U1324,B1325),B1325))</f>
        <v/>
      </c>
      <c r="V1325" s="9" t="str">
        <f aca="false">IF(T1325=0,"",B1325/U1325-1)</f>
        <v/>
      </c>
      <c r="W1325" s="8" t="str">
        <f aca="false">IF(T1325=0,"",IF(T1324=T1325,MAX(W1324,F1325),F1325))</f>
        <v/>
      </c>
      <c r="X1325" s="9" t="str">
        <f aca="false">IF(T1325=0,"",F1325/W1325-1)</f>
        <v/>
      </c>
    </row>
    <row r="1326" customFormat="false" ht="15" hidden="false" customHeight="false" outlineLevel="0" collapsed="false">
      <c r="A1326" s="5" t="n">
        <v>45154</v>
      </c>
      <c r="B1326" s="6" t="n">
        <v>1806.94174839275</v>
      </c>
      <c r="C1326" s="7" t="n">
        <v>15.4268859</v>
      </c>
      <c r="D1326" s="0" t="n">
        <f aca="false">INT((ROW()-3)/30)</f>
        <v>44</v>
      </c>
      <c r="E1326" s="0" t="n">
        <f aca="false">2+30*D1326</f>
        <v>1322</v>
      </c>
      <c r="F1326" s="8" t="n">
        <f aca="false">INDEX($F:$F,$E1326)*(2*B1326/INDEX($B:$B,$E1326)-C1326/INDEX($C:$C,$E1326))</f>
        <v>229.357251336245</v>
      </c>
      <c r="G1326" s="9" t="n">
        <f aca="false">B1326/B1325-1</f>
        <v>-0.0110450481281605</v>
      </c>
      <c r="H1326" s="9" t="n">
        <f aca="false">F1326/F1325-1</f>
        <v>-0.00192547629721906</v>
      </c>
      <c r="I1326" s="9" t="n">
        <f aca="false">LN(B1326/B1325)</f>
        <v>-0.0111064975658396</v>
      </c>
      <c r="J1326" s="9" t="n">
        <f aca="false">LN(F1326/F1325)</f>
        <v>-0.00192733240968771</v>
      </c>
      <c r="K1326" s="9" t="n">
        <f aca="false">F1326/F1319-1</f>
        <v>-0.00917754832202833</v>
      </c>
      <c r="L1326" s="9" t="n">
        <f aca="false">F1326/F1296-1</f>
        <v>-0.0457662425107174</v>
      </c>
      <c r="M1326" s="9" t="n">
        <f aca="false">B1326/B1319-1</f>
        <v>-0.026078184397915</v>
      </c>
      <c r="N1326" s="9" t="n">
        <f aca="false">B1326/B1296-1</f>
        <v>-0.0550883134501252</v>
      </c>
      <c r="O1326" s="8" t="n">
        <f aca="false">MAX(O1325,F1326)</f>
        <v>246.763720066937</v>
      </c>
      <c r="P1326" s="9" t="n">
        <f aca="false">F1326/O1326-1</f>
        <v>-0.0705390108641983</v>
      </c>
      <c r="Q1326" s="8" t="n">
        <f aca="false">MAX(Q1325,B1326)</f>
        <v>4811.1564628872</v>
      </c>
      <c r="R1326" s="9" t="n">
        <f aca="false">B1326/Q1326-1</f>
        <v>-0.624426733503405</v>
      </c>
      <c r="S1326" s="9" t="n">
        <f aca="false">B1326/INDEX($B:$B,$E1326)-1</f>
        <v>-0.022538415628482</v>
      </c>
      <c r="T1326" s="0" t="n">
        <f aca="false">IF(AND($A1326&gt;=CrashTest!$B$3,$A1326&lt;=CrashTest!$C$3),1,IF(AND($A1326&gt;=CrashTest!$B$4,$A1326&lt;=CrashTest!$C$4),2,IF(AND($A1326&gt;=CrashTest!$B$5,$A1326&lt;=CrashTest!$C$5),3,IF(AND($A1326&gt;=CrashTest!$B$6,$A1326&lt;=CrashTest!$C$6),4,IF(AND($A1326&gt;=CrashTest!$B$7,$A1326&lt;=CrashTest!$C$7),5,0)))))</f>
        <v>0</v>
      </c>
      <c r="U1326" s="8" t="str">
        <f aca="false">IF(T1326=0,"",IF(T1325=T1326,MAX(U1325,B1326),B1326))</f>
        <v/>
      </c>
      <c r="V1326" s="9" t="str">
        <f aca="false">IF(T1326=0,"",B1326/U1326-1)</f>
        <v/>
      </c>
      <c r="W1326" s="8" t="str">
        <f aca="false">IF(T1326=0,"",IF(T1325=T1326,MAX(W1325,F1326),F1326))</f>
        <v/>
      </c>
      <c r="X1326" s="9" t="str">
        <f aca="false">IF(T1326=0,"",F1326/W1326-1)</f>
        <v/>
      </c>
    </row>
    <row r="1327" customFormat="false" ht="15" hidden="false" customHeight="false" outlineLevel="0" collapsed="false">
      <c r="A1327" s="5" t="n">
        <v>45155</v>
      </c>
      <c r="B1327" s="6" t="n">
        <v>1688.89880537697</v>
      </c>
      <c r="C1327" s="7" t="n">
        <v>13.42832538</v>
      </c>
      <c r="D1327" s="0" t="n">
        <f aca="false">INT((ROW()-3)/30)</f>
        <v>44</v>
      </c>
      <c r="E1327" s="0" t="n">
        <f aca="false">2+30*D1327</f>
        <v>1322</v>
      </c>
      <c r="F1327" s="8" t="n">
        <f aca="false">INDEX($F:$F,$E1327)*(2*B1327/INDEX($B:$B,$E1327)-C1327/INDEX($C:$C,$E1327))</f>
        <v>228.576152728083</v>
      </c>
      <c r="G1327" s="9" t="n">
        <f aca="false">B1327/B1326-1</f>
        <v>-0.065327475620494</v>
      </c>
      <c r="H1327" s="9" t="n">
        <f aca="false">F1327/F1326-1</f>
        <v>-0.00340559805112717</v>
      </c>
      <c r="I1327" s="9" t="n">
        <f aca="false">LN(B1327/B1326)</f>
        <v>-0.0675590523476022</v>
      </c>
      <c r="J1327" s="9" t="n">
        <f aca="false">LN(F1327/F1326)</f>
        <v>-0.00341141030004435</v>
      </c>
      <c r="K1327" s="9" t="n">
        <f aca="false">F1327/F1320-1</f>
        <v>-0.00990503269247767</v>
      </c>
      <c r="L1327" s="9" t="n">
        <f aca="false">F1327/F1297-1</f>
        <v>-0.045943651741039</v>
      </c>
      <c r="M1327" s="9" t="n">
        <f aca="false">B1327/B1320-1</f>
        <v>-0.0875209795247693</v>
      </c>
      <c r="N1327" s="9" t="n">
        <f aca="false">B1327/B1297-1</f>
        <v>-0.109887407746497</v>
      </c>
      <c r="O1327" s="8" t="n">
        <f aca="false">MAX(O1326,F1327)</f>
        <v>246.763720066937</v>
      </c>
      <c r="P1327" s="9" t="n">
        <f aca="false">F1327/O1327-1</f>
        <v>-0.073704381397398</v>
      </c>
      <c r="Q1327" s="8" t="n">
        <f aca="false">MAX(Q1326,B1327)</f>
        <v>4811.1564628872</v>
      </c>
      <c r="R1327" s="9" t="n">
        <f aca="false">B1327/Q1327-1</f>
        <v>-0.648961986914171</v>
      </c>
      <c r="S1327" s="9" t="n">
        <f aca="false">B1327/INDEX($B:$B,$E1327)-1</f>
        <v>-0.0863935134514817</v>
      </c>
      <c r="T1327" s="0" t="n">
        <f aca="false">IF(AND($A1327&gt;=CrashTest!$B$3,$A1327&lt;=CrashTest!$C$3),1,IF(AND($A1327&gt;=CrashTest!$B$4,$A1327&lt;=CrashTest!$C$4),2,IF(AND($A1327&gt;=CrashTest!$B$5,$A1327&lt;=CrashTest!$C$5),3,IF(AND($A1327&gt;=CrashTest!$B$6,$A1327&lt;=CrashTest!$C$6),4,IF(AND($A1327&gt;=CrashTest!$B$7,$A1327&lt;=CrashTest!$C$7),5,0)))))</f>
        <v>0</v>
      </c>
      <c r="U1327" s="8" t="str">
        <f aca="false">IF(T1327=0,"",IF(T1326=T1327,MAX(U1326,B1327),B1327))</f>
        <v/>
      </c>
      <c r="V1327" s="9" t="str">
        <f aca="false">IF(T1327=0,"",B1327/U1327-1)</f>
        <v/>
      </c>
      <c r="W1327" s="8" t="str">
        <f aca="false">IF(T1327=0,"",IF(T1326=T1327,MAX(W1326,F1327),F1327))</f>
        <v/>
      </c>
      <c r="X1327" s="9" t="str">
        <f aca="false">IF(T1327=0,"",F1327/W1327-1)</f>
        <v/>
      </c>
    </row>
    <row r="1328" customFormat="false" ht="15" hidden="false" customHeight="false" outlineLevel="0" collapsed="false">
      <c r="A1328" s="5" t="n">
        <v>45156</v>
      </c>
      <c r="B1328" s="6" t="n">
        <v>1660.65438603156</v>
      </c>
      <c r="C1328" s="7" t="n">
        <v>13.15765142</v>
      </c>
      <c r="D1328" s="0" t="n">
        <f aca="false">INT((ROW()-3)/30)</f>
        <v>44</v>
      </c>
      <c r="E1328" s="0" t="n">
        <f aca="false">2+30*D1328</f>
        <v>1322</v>
      </c>
      <c r="F1328" s="8" t="n">
        <f aca="false">INDEX($F:$F,$E1328)*(2*B1328/INDEX($B:$B,$E1328)-C1328/INDEX($C:$C,$E1328))</f>
        <v>225.414434583885</v>
      </c>
      <c r="G1328" s="9" t="n">
        <f aca="false">B1328/B1327-1</f>
        <v>-0.0167235711550554</v>
      </c>
      <c r="H1328" s="9" t="n">
        <f aca="false">F1328/F1327-1</f>
        <v>-0.0138322309937517</v>
      </c>
      <c r="I1328" s="9" t="n">
        <f aca="false">LN(B1328/B1327)</f>
        <v>-0.0168649889620975</v>
      </c>
      <c r="J1328" s="9" t="n">
        <f aca="false">LN(F1328/F1327)</f>
        <v>-0.0139287877316063</v>
      </c>
      <c r="K1328" s="9" t="n">
        <f aca="false">F1328/F1321-1</f>
        <v>-0.0218958401912041</v>
      </c>
      <c r="L1328" s="9" t="n">
        <f aca="false">F1328/F1298-1</f>
        <v>-0.0588043125179868</v>
      </c>
      <c r="M1328" s="9" t="n">
        <f aca="false">B1328/B1321-1</f>
        <v>-0.100689104360929</v>
      </c>
      <c r="N1328" s="9" t="n">
        <f aca="false">B1328/B1298-1</f>
        <v>-0.1211218890256</v>
      </c>
      <c r="O1328" s="8" t="n">
        <f aca="false">MAX(O1327,F1328)</f>
        <v>246.763720066937</v>
      </c>
      <c r="P1328" s="9" t="n">
        <f aca="false">F1328/O1328-1</f>
        <v>-0.0865171163624094</v>
      </c>
      <c r="Q1328" s="8" t="n">
        <f aca="false">MAX(Q1327,B1328)</f>
        <v>4811.1564628872</v>
      </c>
      <c r="R1328" s="9" t="n">
        <f aca="false">B1328/Q1328-1</f>
        <v>-0.654832596104141</v>
      </c>
      <c r="S1328" s="9" t="n">
        <f aca="false">B1328/INDEX($B:$B,$E1328)-1</f>
        <v>-0.101672276536996</v>
      </c>
      <c r="T1328" s="0" t="n">
        <f aca="false">IF(AND($A1328&gt;=CrashTest!$B$3,$A1328&lt;=CrashTest!$C$3),1,IF(AND($A1328&gt;=CrashTest!$B$4,$A1328&lt;=CrashTest!$C$4),2,IF(AND($A1328&gt;=CrashTest!$B$5,$A1328&lt;=CrashTest!$C$5),3,IF(AND($A1328&gt;=CrashTest!$B$6,$A1328&lt;=CrashTest!$C$6),4,IF(AND($A1328&gt;=CrashTest!$B$7,$A1328&lt;=CrashTest!$C$7),5,0)))))</f>
        <v>0</v>
      </c>
      <c r="U1328" s="8" t="str">
        <f aca="false">IF(T1328=0,"",IF(T1327=T1328,MAX(U1327,B1328),B1328))</f>
        <v/>
      </c>
      <c r="V1328" s="9" t="str">
        <f aca="false">IF(T1328=0,"",B1328/U1328-1)</f>
        <v/>
      </c>
      <c r="W1328" s="8" t="str">
        <f aca="false">IF(T1328=0,"",IF(T1327=T1328,MAX(W1327,F1328),F1328))</f>
        <v/>
      </c>
      <c r="X1328" s="9" t="str">
        <f aca="false">IF(T1328=0,"",F1328/W1328-1)</f>
        <v/>
      </c>
    </row>
    <row r="1329" customFormat="false" ht="15" hidden="false" customHeight="false" outlineLevel="0" collapsed="false">
      <c r="A1329" s="5" t="n">
        <v>45157</v>
      </c>
      <c r="B1329" s="6" t="n">
        <v>1668.86229748685</v>
      </c>
      <c r="C1329" s="7" t="n">
        <v>13.3146741</v>
      </c>
      <c r="D1329" s="0" t="n">
        <f aca="false">INT((ROW()-3)/30)</f>
        <v>44</v>
      </c>
      <c r="E1329" s="0" t="n">
        <f aca="false">2+30*D1329</f>
        <v>1322</v>
      </c>
      <c r="F1329" s="8" t="n">
        <f aca="false">INDEX($F:$F,$E1329)*(2*B1329/INDEX($B:$B,$E1329)-C1329/INDEX($C:$C,$E1329))</f>
        <v>225.209916715976</v>
      </c>
      <c r="G1329" s="9" t="n">
        <f aca="false">B1329/B1328-1</f>
        <v>0.00494257656760477</v>
      </c>
      <c r="H1329" s="9" t="n">
        <f aca="false">F1329/F1328-1</f>
        <v>-0.000907297122679229</v>
      </c>
      <c r="I1329" s="9" t="n">
        <f aca="false">LN(B1329/B1328)</f>
        <v>0.00493040213493917</v>
      </c>
      <c r="J1329" s="9" t="n">
        <f aca="false">LN(F1329/F1328)</f>
        <v>-0.000907708965841895</v>
      </c>
      <c r="K1329" s="9" t="n">
        <f aca="false">F1329/F1322-1</f>
        <v>-0.0227048985439697</v>
      </c>
      <c r="L1329" s="9" t="n">
        <f aca="false">F1329/F1299-1</f>
        <v>-0.0592158775956655</v>
      </c>
      <c r="M1329" s="9" t="n">
        <f aca="false">B1329/B1322-1</f>
        <v>-0.097232222980978</v>
      </c>
      <c r="N1329" s="9" t="n">
        <f aca="false">B1329/B1299-1</f>
        <v>-0.117926670142459</v>
      </c>
      <c r="O1329" s="8" t="n">
        <f aca="false">MAX(O1328,F1329)</f>
        <v>246.763720066937</v>
      </c>
      <c r="P1329" s="9" t="n">
        <f aca="false">F1329/O1329-1</f>
        <v>-0.0873459167543504</v>
      </c>
      <c r="Q1329" s="8" t="n">
        <f aca="false">MAX(Q1328,B1329)</f>
        <v>4811.1564628872</v>
      </c>
      <c r="R1329" s="9" t="n">
        <f aca="false">B1329/Q1329-1</f>
        <v>-0.653126579781744</v>
      </c>
      <c r="S1329" s="9" t="n">
        <f aca="false">B1329/INDEX($B:$B,$E1329)-1</f>
        <v>-0.097232222980978</v>
      </c>
      <c r="T1329" s="0" t="n">
        <f aca="false">IF(AND($A1329&gt;=CrashTest!$B$3,$A1329&lt;=CrashTest!$C$3),1,IF(AND($A1329&gt;=CrashTest!$B$4,$A1329&lt;=CrashTest!$C$4),2,IF(AND($A1329&gt;=CrashTest!$B$5,$A1329&lt;=CrashTest!$C$5),3,IF(AND($A1329&gt;=CrashTest!$B$6,$A1329&lt;=CrashTest!$C$6),4,IF(AND($A1329&gt;=CrashTest!$B$7,$A1329&lt;=CrashTest!$C$7),5,0)))))</f>
        <v>0</v>
      </c>
      <c r="U1329" s="8" t="str">
        <f aca="false">IF(T1329=0,"",IF(T1328=T1329,MAX(U1328,B1329),B1329))</f>
        <v/>
      </c>
      <c r="V1329" s="9" t="str">
        <f aca="false">IF(T1329=0,"",B1329/U1329-1)</f>
        <v/>
      </c>
      <c r="W1329" s="8" t="str">
        <f aca="false">IF(T1329=0,"",IF(T1328=T1329,MAX(W1328,F1329),F1329))</f>
        <v/>
      </c>
      <c r="X1329" s="9" t="str">
        <f aca="false">IF(T1329=0,"",F1329/W1329-1)</f>
        <v/>
      </c>
    </row>
    <row r="1330" customFormat="false" ht="15" hidden="false" customHeight="false" outlineLevel="0" collapsed="false">
      <c r="A1330" s="5" t="n">
        <v>45158</v>
      </c>
      <c r="B1330" s="6" t="n">
        <v>1683.56179661017</v>
      </c>
      <c r="C1330" s="7" t="n">
        <v>13.58884116</v>
      </c>
      <c r="D1330" s="0" t="n">
        <f aca="false">INT((ROW()-3)/30)</f>
        <v>44</v>
      </c>
      <c r="E1330" s="0" t="n">
        <f aca="false">2+30*D1330</f>
        <v>1322</v>
      </c>
      <c r="F1330" s="8" t="n">
        <f aca="false">INDEX($F:$F,$E1330)*(2*B1330/INDEX($B:$B,$E1330)-C1330/INDEX($C:$C,$E1330))</f>
        <v>224.944619030626</v>
      </c>
      <c r="G1330" s="9" t="n">
        <f aca="false">B1330/B1329-1</f>
        <v>0.00880809587792597</v>
      </c>
      <c r="H1330" s="9" t="n">
        <f aca="false">F1330/F1329-1</f>
        <v>-0.00117800179147998</v>
      </c>
      <c r="I1330" s="9" t="n">
        <f aca="false">LN(B1330/B1329)</f>
        <v>0.00876953089204658</v>
      </c>
      <c r="J1330" s="9" t="n">
        <f aca="false">LN(F1330/F1329)</f>
        <v>-0.00117869618097195</v>
      </c>
      <c r="K1330" s="9" t="n">
        <f aca="false">F1330/F1323-1</f>
        <v>-0.0229365335073412</v>
      </c>
      <c r="L1330" s="9" t="n">
        <f aca="false">F1330/F1300-1</f>
        <v>-0.0597236393298751</v>
      </c>
      <c r="M1330" s="9" t="n">
        <f aca="false">B1330/B1323-1</f>
        <v>-0.0845017896784266</v>
      </c>
      <c r="N1330" s="9" t="n">
        <f aca="false">B1330/B1300-1</f>
        <v>-0.11021995843549</v>
      </c>
      <c r="O1330" s="8" t="n">
        <f aca="false">MAX(O1329,F1330)</f>
        <v>246.763720066937</v>
      </c>
      <c r="P1330" s="9" t="n">
        <f aca="false">F1330/O1330-1</f>
        <v>-0.0884210248994154</v>
      </c>
      <c r="Q1330" s="8" t="n">
        <f aca="false">MAX(Q1329,B1330)</f>
        <v>4811.1564628872</v>
      </c>
      <c r="R1330" s="9" t="n">
        <f aca="false">B1330/Q1330-1</f>
        <v>-0.650071285438957</v>
      </c>
      <c r="S1330" s="9" t="n">
        <f aca="false">B1330/INDEX($B:$B,$E1330)-1</f>
        <v>-0.0892805578454923</v>
      </c>
      <c r="T1330" s="0" t="n">
        <f aca="false">IF(AND($A1330&gt;=CrashTest!$B$3,$A1330&lt;=CrashTest!$C$3),1,IF(AND($A1330&gt;=CrashTest!$B$4,$A1330&lt;=CrashTest!$C$4),2,IF(AND($A1330&gt;=CrashTest!$B$5,$A1330&lt;=CrashTest!$C$5),3,IF(AND($A1330&gt;=CrashTest!$B$6,$A1330&lt;=CrashTest!$C$6),4,IF(AND($A1330&gt;=CrashTest!$B$7,$A1330&lt;=CrashTest!$C$7),5,0)))))</f>
        <v>0</v>
      </c>
      <c r="U1330" s="8" t="str">
        <f aca="false">IF(T1330=0,"",IF(T1329=T1330,MAX(U1329,B1330),B1330))</f>
        <v/>
      </c>
      <c r="V1330" s="9" t="str">
        <f aca="false">IF(T1330=0,"",B1330/U1330-1)</f>
        <v/>
      </c>
      <c r="W1330" s="8" t="str">
        <f aca="false">IF(T1330=0,"",IF(T1329=T1330,MAX(W1329,F1330),F1330))</f>
        <v/>
      </c>
      <c r="X1330" s="9" t="str">
        <f aca="false">IF(T1330=0,"",F1330/W1330-1)</f>
        <v/>
      </c>
    </row>
    <row r="1331" customFormat="false" ht="15" hidden="false" customHeight="false" outlineLevel="0" collapsed="false">
      <c r="A1331" s="5" t="n">
        <v>45159</v>
      </c>
      <c r="B1331" s="6" t="n">
        <v>1667.28708883694</v>
      </c>
      <c r="C1331" s="7" t="n">
        <v>13.33510611</v>
      </c>
      <c r="D1331" s="0" t="n">
        <f aca="false">INT((ROW()-3)/30)</f>
        <v>44</v>
      </c>
      <c r="E1331" s="0" t="n">
        <f aca="false">2+30*D1331</f>
        <v>1322</v>
      </c>
      <c r="F1331" s="8" t="n">
        <f aca="false">INDEX($F:$F,$E1331)*(2*B1331/INDEX($B:$B,$E1331)-C1331/INDEX($C:$C,$E1331))</f>
        <v>224.524308435694</v>
      </c>
      <c r="G1331" s="9" t="n">
        <f aca="false">B1331/B1330-1</f>
        <v>-0.00966683124195311</v>
      </c>
      <c r="H1331" s="9" t="n">
        <f aca="false">F1331/F1330-1</f>
        <v>-0.0018685069984945</v>
      </c>
      <c r="I1331" s="9" t="n">
        <f aca="false">LN(B1331/B1330)</f>
        <v>-0.00971385836936255</v>
      </c>
      <c r="J1331" s="9" t="n">
        <f aca="false">LN(F1331/F1330)</f>
        <v>-0.00187025483526572</v>
      </c>
      <c r="K1331" s="9" t="n">
        <f aca="false">F1331/F1324-1</f>
        <v>-0.0254453486301597</v>
      </c>
      <c r="L1331" s="9" t="n">
        <f aca="false">F1331/F1301-1</f>
        <v>-0.0526511559549289</v>
      </c>
      <c r="M1331" s="9" t="n">
        <f aca="false">B1331/B1324-1</f>
        <v>-0.095753842724828</v>
      </c>
      <c r="N1331" s="9" t="n">
        <f aca="false">B1331/B1301-1</f>
        <v>-0.104227562619624</v>
      </c>
      <c r="O1331" s="8" t="n">
        <f aca="false">MAX(O1330,F1331)</f>
        <v>246.763720066937</v>
      </c>
      <c r="P1331" s="9" t="n">
        <f aca="false">F1331/O1331-1</f>
        <v>-0.0901243165940713</v>
      </c>
      <c r="Q1331" s="8" t="n">
        <f aca="false">MAX(Q1330,B1331)</f>
        <v>4811.1564628872</v>
      </c>
      <c r="R1331" s="9" t="n">
        <f aca="false">B1331/Q1331-1</f>
        <v>-0.653453987269333</v>
      </c>
      <c r="S1331" s="9" t="n">
        <f aca="false">B1331/INDEX($B:$B,$E1331)-1</f>
        <v>-0.0980843290015656</v>
      </c>
      <c r="T1331" s="0" t="n">
        <f aca="false">IF(AND($A1331&gt;=CrashTest!$B$3,$A1331&lt;=CrashTest!$C$3),1,IF(AND($A1331&gt;=CrashTest!$B$4,$A1331&lt;=CrashTest!$C$4),2,IF(AND($A1331&gt;=CrashTest!$B$5,$A1331&lt;=CrashTest!$C$5),3,IF(AND($A1331&gt;=CrashTest!$B$6,$A1331&lt;=CrashTest!$C$6),4,IF(AND($A1331&gt;=CrashTest!$B$7,$A1331&lt;=CrashTest!$C$7),5,0)))))</f>
        <v>0</v>
      </c>
      <c r="U1331" s="8" t="str">
        <f aca="false">IF(T1331=0,"",IF(T1330=T1331,MAX(U1330,B1331),B1331))</f>
        <v/>
      </c>
      <c r="V1331" s="9" t="str">
        <f aca="false">IF(T1331=0,"",B1331/U1331-1)</f>
        <v/>
      </c>
      <c r="W1331" s="8" t="str">
        <f aca="false">IF(T1331=0,"",IF(T1330=T1331,MAX(W1330,F1331),F1331))</f>
        <v/>
      </c>
      <c r="X1331" s="9" t="str">
        <f aca="false">IF(T1331=0,"",F1331/W1331-1)</f>
        <v/>
      </c>
    </row>
    <row r="1332" customFormat="false" ht="15" hidden="false" customHeight="false" outlineLevel="0" collapsed="false">
      <c r="A1332" s="5" t="n">
        <v>45160</v>
      </c>
      <c r="B1332" s="6" t="n">
        <v>1631.88740853302</v>
      </c>
      <c r="C1332" s="7" t="n">
        <v>12.81059893</v>
      </c>
      <c r="D1332" s="0" t="n">
        <f aca="false">INT((ROW()-3)/30)</f>
        <v>44</v>
      </c>
      <c r="E1332" s="0" t="n">
        <f aca="false">2+30*D1332</f>
        <v>1322</v>
      </c>
      <c r="F1332" s="8" t="n">
        <f aca="false">INDEX($F:$F,$E1332)*(2*B1332/INDEX($B:$B,$E1332)-C1332/INDEX($C:$C,$E1332))</f>
        <v>223.217296165048</v>
      </c>
      <c r="G1332" s="9" t="n">
        <f aca="false">B1332/B1331-1</f>
        <v>-0.0212319045357773</v>
      </c>
      <c r="H1332" s="9" t="n">
        <f aca="false">F1332/F1331-1</f>
        <v>-0.00582125062426997</v>
      </c>
      <c r="I1332" s="9" t="n">
        <f aca="false">LN(B1332/B1331)</f>
        <v>-0.0214605435065523</v>
      </c>
      <c r="J1332" s="9" t="n">
        <f aca="false">LN(F1332/F1331)</f>
        <v>-0.00583826014693695</v>
      </c>
      <c r="K1332" s="9" t="n">
        <f aca="false">F1332/F1325-1</f>
        <v>-0.0286441991513948</v>
      </c>
      <c r="L1332" s="9" t="n">
        <f aca="false">F1332/F1302-1</f>
        <v>-0.0649376460790619</v>
      </c>
      <c r="M1332" s="9" t="n">
        <f aca="false">B1332/B1325-1</f>
        <v>-0.1068538125252</v>
      </c>
      <c r="N1332" s="9" t="n">
        <f aca="false">B1332/B1302-1</f>
        <v>-0.135639960893983</v>
      </c>
      <c r="O1332" s="8" t="n">
        <f aca="false">MAX(O1331,F1332)</f>
        <v>246.763720066937</v>
      </c>
      <c r="P1332" s="9" t="n">
        <f aca="false">F1332/O1332-1</f>
        <v>-0.0954209309841061</v>
      </c>
      <c r="Q1332" s="8" t="n">
        <f aca="false">MAX(Q1331,B1332)</f>
        <v>4811.1564628872</v>
      </c>
      <c r="R1332" s="9" t="n">
        <f aca="false">B1332/Q1332-1</f>
        <v>-0.660811819128885</v>
      </c>
      <c r="S1332" s="9" t="n">
        <f aca="false">B1332/INDEX($B:$B,$E1332)-1</f>
        <v>-0.117233716427526</v>
      </c>
      <c r="T1332" s="0" t="n">
        <f aca="false">IF(AND($A1332&gt;=CrashTest!$B$3,$A1332&lt;=CrashTest!$C$3),1,IF(AND($A1332&gt;=CrashTest!$B$4,$A1332&lt;=CrashTest!$C$4),2,IF(AND($A1332&gt;=CrashTest!$B$5,$A1332&lt;=CrashTest!$C$5),3,IF(AND($A1332&gt;=CrashTest!$B$6,$A1332&lt;=CrashTest!$C$6),4,IF(AND($A1332&gt;=CrashTest!$B$7,$A1332&lt;=CrashTest!$C$7),5,0)))))</f>
        <v>0</v>
      </c>
      <c r="U1332" s="8" t="str">
        <f aca="false">IF(T1332=0,"",IF(T1331=T1332,MAX(U1331,B1332),B1332))</f>
        <v/>
      </c>
      <c r="V1332" s="9" t="str">
        <f aca="false">IF(T1332=0,"",B1332/U1332-1)</f>
        <v/>
      </c>
      <c r="W1332" s="8" t="str">
        <f aca="false">IF(T1332=0,"",IF(T1331=T1332,MAX(W1331,F1332),F1332))</f>
        <v/>
      </c>
      <c r="X1332" s="9" t="str">
        <f aca="false">IF(T1332=0,"",F1332/W1332-1)</f>
        <v/>
      </c>
    </row>
    <row r="1333" customFormat="false" ht="15" hidden="false" customHeight="false" outlineLevel="0" collapsed="false">
      <c r="A1333" s="5" t="n">
        <v>45161</v>
      </c>
      <c r="B1333" s="6" t="n">
        <v>1678.89443424898</v>
      </c>
      <c r="C1333" s="7" t="n">
        <v>13.52682391</v>
      </c>
      <c r="D1333" s="0" t="n">
        <f aca="false">INT((ROW()-3)/30)</f>
        <v>44</v>
      </c>
      <c r="E1333" s="0" t="n">
        <f aca="false">2+30*D1333</f>
        <v>1322</v>
      </c>
      <c r="F1333" s="8" t="n">
        <f aca="false">INDEX($F:$F,$E1333)*(2*B1333/INDEX($B:$B,$E1333)-C1333/INDEX($C:$C,$E1333))</f>
        <v>224.669975259173</v>
      </c>
      <c r="G1333" s="9" t="n">
        <f aca="false">B1333/B1332-1</f>
        <v>0.0288053118555627</v>
      </c>
      <c r="H1333" s="9" t="n">
        <f aca="false">F1333/F1332-1</f>
        <v>0.00650791457061017</v>
      </c>
      <c r="I1333" s="9" t="n">
        <f aca="false">LN(B1333/B1332)</f>
        <v>0.02839823764454</v>
      </c>
      <c r="J1333" s="9" t="n">
        <f aca="false">LN(F1333/F1332)</f>
        <v>0.00648682952492461</v>
      </c>
      <c r="K1333" s="9" t="n">
        <f aca="false">F1333/F1326-1</f>
        <v>-0.0204365724203782</v>
      </c>
      <c r="L1333" s="9" t="n">
        <f aca="false">F1333/F1303-1</f>
        <v>-0.0541466685481032</v>
      </c>
      <c r="M1333" s="9" t="n">
        <f aca="false">B1333/B1326-1</f>
        <v>-0.0708641074111363</v>
      </c>
      <c r="N1333" s="9" t="n">
        <f aca="false">B1333/B1303-1</f>
        <v>-0.0924523362515702</v>
      </c>
      <c r="O1333" s="8" t="n">
        <f aca="false">MAX(O1332,F1333)</f>
        <v>246.763720066937</v>
      </c>
      <c r="P1333" s="9" t="n">
        <f aca="false">F1333/O1333-1</f>
        <v>-0.0895340076805885</v>
      </c>
      <c r="Q1333" s="8" t="n">
        <f aca="false">MAX(Q1332,B1333)</f>
        <v>4811.1564628872</v>
      </c>
      <c r="R1333" s="9" t="n">
        <f aca="false">B1333/Q1333-1</f>
        <v>-0.651041397801171</v>
      </c>
      <c r="S1333" s="9" t="n">
        <f aca="false">B1333/INDEX($B:$B,$E1333)-1</f>
        <v>-0.0918053583336447</v>
      </c>
      <c r="T1333" s="0" t="n">
        <f aca="false">IF(AND($A1333&gt;=CrashTest!$B$3,$A1333&lt;=CrashTest!$C$3),1,IF(AND($A1333&gt;=CrashTest!$B$4,$A1333&lt;=CrashTest!$C$4),2,IF(AND($A1333&gt;=CrashTest!$B$5,$A1333&lt;=CrashTest!$C$5),3,IF(AND($A1333&gt;=CrashTest!$B$6,$A1333&lt;=CrashTest!$C$6),4,IF(AND($A1333&gt;=CrashTest!$B$7,$A1333&lt;=CrashTest!$C$7),5,0)))))</f>
        <v>0</v>
      </c>
      <c r="U1333" s="8" t="str">
        <f aca="false">IF(T1333=0,"",IF(T1332=T1333,MAX(U1332,B1333),B1333))</f>
        <v/>
      </c>
      <c r="V1333" s="9" t="str">
        <f aca="false">IF(T1333=0,"",B1333/U1333-1)</f>
        <v/>
      </c>
      <c r="W1333" s="8" t="str">
        <f aca="false">IF(T1333=0,"",IF(T1332=T1333,MAX(W1332,F1333),F1333))</f>
        <v/>
      </c>
      <c r="X1333" s="9" t="str">
        <f aca="false">IF(T1333=0,"",F1333/W1333-1)</f>
        <v/>
      </c>
    </row>
    <row r="1334" customFormat="false" ht="15" hidden="false" customHeight="false" outlineLevel="0" collapsed="false">
      <c r="A1334" s="5" t="n">
        <v>45162</v>
      </c>
      <c r="B1334" s="6" t="n">
        <v>1656.64010169491</v>
      </c>
      <c r="C1334" s="7" t="n">
        <v>13.27175072</v>
      </c>
      <c r="D1334" s="0" t="n">
        <f aca="false">INT((ROW()-3)/30)</f>
        <v>44</v>
      </c>
      <c r="E1334" s="0" t="n">
        <f aca="false">2+30*D1334</f>
        <v>1322</v>
      </c>
      <c r="F1334" s="8" t="n">
        <f aca="false">INDEX($F:$F,$E1334)*(2*B1334/INDEX($B:$B,$E1334)-C1334/INDEX($C:$C,$E1334))</f>
        <v>222.778040010519</v>
      </c>
      <c r="G1334" s="9" t="n">
        <f aca="false">B1334/B1333-1</f>
        <v>-0.0132553495324588</v>
      </c>
      <c r="H1334" s="9" t="n">
        <f aca="false">F1334/F1333-1</f>
        <v>-0.00842095276180932</v>
      </c>
      <c r="I1334" s="9" t="n">
        <f aca="false">LN(B1334/B1333)</f>
        <v>-0.0133439858194286</v>
      </c>
      <c r="J1334" s="9" t="n">
        <f aca="false">LN(F1334/F1333)</f>
        <v>-0.00845660930030799</v>
      </c>
      <c r="K1334" s="9" t="n">
        <f aca="false">F1334/F1327-1</f>
        <v>-0.0253662188656283</v>
      </c>
      <c r="L1334" s="9" t="n">
        <f aca="false">F1334/F1304-1</f>
        <v>-0.0616973089079211</v>
      </c>
      <c r="M1334" s="9" t="n">
        <f aca="false">B1334/B1327-1</f>
        <v>-0.0191004360825867</v>
      </c>
      <c r="N1334" s="9" t="n">
        <f aca="false">B1334/B1304-1</f>
        <v>-0.108160218152319</v>
      </c>
      <c r="O1334" s="8" t="n">
        <f aca="false">MAX(O1333,F1334)</f>
        <v>246.763720066937</v>
      </c>
      <c r="P1334" s="9" t="n">
        <f aca="false">F1334/O1334-1</f>
        <v>-0.0972009987931441</v>
      </c>
      <c r="Q1334" s="8" t="n">
        <f aca="false">MAX(Q1333,B1334)</f>
        <v>4811.1564628872</v>
      </c>
      <c r="R1334" s="9" t="n">
        <f aca="false">B1334/Q1334-1</f>
        <v>-0.655666966045675</v>
      </c>
      <c r="S1334" s="9" t="n">
        <f aca="false">B1334/INDEX($B:$B,$E1334)-1</f>
        <v>-0.103843795752438</v>
      </c>
      <c r="T1334" s="0" t="n">
        <f aca="false">IF(AND($A1334&gt;=CrashTest!$B$3,$A1334&lt;=CrashTest!$C$3),1,IF(AND($A1334&gt;=CrashTest!$B$4,$A1334&lt;=CrashTest!$C$4),2,IF(AND($A1334&gt;=CrashTest!$B$5,$A1334&lt;=CrashTest!$C$5),3,IF(AND($A1334&gt;=CrashTest!$B$6,$A1334&lt;=CrashTest!$C$6),4,IF(AND($A1334&gt;=CrashTest!$B$7,$A1334&lt;=CrashTest!$C$7),5,0)))))</f>
        <v>0</v>
      </c>
      <c r="U1334" s="8" t="str">
        <f aca="false">IF(T1334=0,"",IF(T1333=T1334,MAX(U1333,B1334),B1334))</f>
        <v/>
      </c>
      <c r="V1334" s="9" t="str">
        <f aca="false">IF(T1334=0,"",B1334/U1334-1)</f>
        <v/>
      </c>
      <c r="W1334" s="8" t="str">
        <f aca="false">IF(T1334=0,"",IF(T1333=T1334,MAX(W1333,F1334),F1334))</f>
        <v/>
      </c>
      <c r="X1334" s="9" t="str">
        <f aca="false">IF(T1334=0,"",F1334/W1334-1)</f>
        <v/>
      </c>
    </row>
    <row r="1335" customFormat="false" ht="15" hidden="false" customHeight="false" outlineLevel="0" collapsed="false">
      <c r="A1335" s="5" t="n">
        <v>45163</v>
      </c>
      <c r="B1335" s="6" t="n">
        <v>1652.96844623027</v>
      </c>
      <c r="C1335" s="7" t="n">
        <v>13.18230629</v>
      </c>
      <c r="D1335" s="0" t="n">
        <f aca="false">INT((ROW()-3)/30)</f>
        <v>44</v>
      </c>
      <c r="E1335" s="0" t="n">
        <f aca="false">2+30*D1335</f>
        <v>1322</v>
      </c>
      <c r="F1335" s="8" t="n">
        <f aca="false">INDEX($F:$F,$E1335)*(2*B1335/INDEX($B:$B,$E1335)-C1335/INDEX($C:$C,$E1335))</f>
        <v>223.144799848995</v>
      </c>
      <c r="G1335" s="9" t="n">
        <f aca="false">B1335/B1334-1</f>
        <v>-0.00221632656416049</v>
      </c>
      <c r="H1335" s="9" t="n">
        <f aca="false">F1335/F1334-1</f>
        <v>0.0016463015764876</v>
      </c>
      <c r="I1335" s="9" t="n">
        <f aca="false">LN(B1335/B1334)</f>
        <v>-0.00221878625086467</v>
      </c>
      <c r="J1335" s="9" t="n">
        <f aca="false">LN(F1335/F1334)</f>
        <v>0.00164494790754179</v>
      </c>
      <c r="K1335" s="9" t="n">
        <f aca="false">F1335/F1328-1</f>
        <v>-0.0100687195967708</v>
      </c>
      <c r="L1335" s="9" t="n">
        <f aca="false">F1335/F1305-1</f>
        <v>-0.0610146852610524</v>
      </c>
      <c r="M1335" s="9" t="n">
        <f aca="false">B1335/B1328-1</f>
        <v>-0.00462825971854208</v>
      </c>
      <c r="N1335" s="9" t="n">
        <f aca="false">B1335/B1305-1</f>
        <v>-0.116611492761156</v>
      </c>
      <c r="O1335" s="8" t="n">
        <f aca="false">MAX(O1334,F1335)</f>
        <v>246.763720066937</v>
      </c>
      <c r="P1335" s="9" t="n">
        <f aca="false">F1335/O1335-1</f>
        <v>-0.0957147193742058</v>
      </c>
      <c r="Q1335" s="8" t="n">
        <f aca="false">MAX(Q1334,B1335)</f>
        <v>4811.1564628872</v>
      </c>
      <c r="R1335" s="9" t="n">
        <f aca="false">B1335/Q1335-1</f>
        <v>-0.656430120495746</v>
      </c>
      <c r="S1335" s="9" t="n">
        <f aca="false">B1335/INDEX($B:$B,$E1335)-1</f>
        <v>-0.105829970553549</v>
      </c>
      <c r="T1335" s="0" t="n">
        <f aca="false">IF(AND($A1335&gt;=CrashTest!$B$3,$A1335&lt;=CrashTest!$C$3),1,IF(AND($A1335&gt;=CrashTest!$B$4,$A1335&lt;=CrashTest!$C$4),2,IF(AND($A1335&gt;=CrashTest!$B$5,$A1335&lt;=CrashTest!$C$5),3,IF(AND($A1335&gt;=CrashTest!$B$6,$A1335&lt;=CrashTest!$C$6),4,IF(AND($A1335&gt;=CrashTest!$B$7,$A1335&lt;=CrashTest!$C$7),5,0)))))</f>
        <v>0</v>
      </c>
      <c r="U1335" s="8" t="str">
        <f aca="false">IF(T1335=0,"",IF(T1334=T1335,MAX(U1334,B1335),B1335))</f>
        <v/>
      </c>
      <c r="V1335" s="9" t="str">
        <f aca="false">IF(T1335=0,"",B1335/U1335-1)</f>
        <v/>
      </c>
      <c r="W1335" s="8" t="str">
        <f aca="false">IF(T1335=0,"",IF(T1334=T1335,MAX(W1334,F1335),F1335))</f>
        <v/>
      </c>
      <c r="X1335" s="9" t="str">
        <f aca="false">IF(T1335=0,"",F1335/W1335-1)</f>
        <v/>
      </c>
    </row>
    <row r="1336" customFormat="false" ht="15" hidden="false" customHeight="false" outlineLevel="0" collapsed="false">
      <c r="A1336" s="5" t="n">
        <v>45164</v>
      </c>
      <c r="B1336" s="6" t="n">
        <v>1645.92842226768</v>
      </c>
      <c r="C1336" s="7" t="n">
        <v>13.12150248</v>
      </c>
      <c r="D1336" s="0" t="n">
        <f aca="false">INT((ROW()-3)/30)</f>
        <v>44</v>
      </c>
      <c r="E1336" s="0" t="n">
        <f aca="false">2+30*D1336</f>
        <v>1322</v>
      </c>
      <c r="F1336" s="8" t="n">
        <f aca="false">INDEX($F:$F,$E1336)*(2*B1336/INDEX($B:$B,$E1336)-C1336/INDEX($C:$C,$E1336))</f>
        <v>222.26122315862</v>
      </c>
      <c r="G1336" s="9" t="n">
        <f aca="false">B1336/B1335-1</f>
        <v>-0.00425901896593695</v>
      </c>
      <c r="H1336" s="9" t="n">
        <f aca="false">F1336/F1335-1</f>
        <v>-0.00395965620069438</v>
      </c>
      <c r="I1336" s="9" t="n">
        <f aca="false">LN(B1336/B1335)</f>
        <v>-0.00426811442154504</v>
      </c>
      <c r="J1336" s="9" t="n">
        <f aca="false">LN(F1336/F1335)</f>
        <v>-0.0039675163952815</v>
      </c>
      <c r="K1336" s="9" t="n">
        <f aca="false">F1336/F1329-1</f>
        <v>-0.0130930893290768</v>
      </c>
      <c r="L1336" s="9" t="n">
        <f aca="false">F1336/F1306-1</f>
        <v>-0.0611567506126428</v>
      </c>
      <c r="M1336" s="9" t="n">
        <f aca="false">B1336/B1329-1</f>
        <v>-0.0137422214245635</v>
      </c>
      <c r="N1336" s="9" t="n">
        <f aca="false">B1336/B1306-1</f>
        <v>-0.114636115630909</v>
      </c>
      <c r="O1336" s="8" t="n">
        <f aca="false">MAX(O1335,F1336)</f>
        <v>246.763720066937</v>
      </c>
      <c r="P1336" s="9" t="n">
        <f aca="false">F1336/O1336-1</f>
        <v>-0.0992953781928324</v>
      </c>
      <c r="Q1336" s="8" t="n">
        <f aca="false">MAX(Q1335,B1336)</f>
        <v>4811.1564628872</v>
      </c>
      <c r="R1336" s="9" t="n">
        <f aca="false">B1336/Q1336-1</f>
        <v>-0.657893391128679</v>
      </c>
      <c r="S1336" s="9" t="n">
        <f aca="false">B1336/INDEX($B:$B,$E1336)-1</f>
        <v>-0.109638257667734</v>
      </c>
      <c r="T1336" s="0" t="n">
        <f aca="false">IF(AND($A1336&gt;=CrashTest!$B$3,$A1336&lt;=CrashTest!$C$3),1,IF(AND($A1336&gt;=CrashTest!$B$4,$A1336&lt;=CrashTest!$C$4),2,IF(AND($A1336&gt;=CrashTest!$B$5,$A1336&lt;=CrashTest!$C$5),3,IF(AND($A1336&gt;=CrashTest!$B$6,$A1336&lt;=CrashTest!$C$6),4,IF(AND($A1336&gt;=CrashTest!$B$7,$A1336&lt;=CrashTest!$C$7),5,0)))))</f>
        <v>0</v>
      </c>
      <c r="U1336" s="8" t="str">
        <f aca="false">IF(T1336=0,"",IF(T1335=T1336,MAX(U1335,B1336),B1336))</f>
        <v/>
      </c>
      <c r="V1336" s="9" t="str">
        <f aca="false">IF(T1336=0,"",B1336/U1336-1)</f>
        <v/>
      </c>
      <c r="W1336" s="8" t="str">
        <f aca="false">IF(T1336=0,"",IF(T1335=T1336,MAX(W1335,F1336),F1336))</f>
        <v/>
      </c>
      <c r="X1336" s="9" t="str">
        <f aca="false">IF(T1336=0,"",F1336/W1336-1)</f>
        <v/>
      </c>
    </row>
    <row r="1337" customFormat="false" ht="15" hidden="false" customHeight="false" outlineLevel="0" collapsed="false">
      <c r="A1337" s="5" t="n">
        <v>45165</v>
      </c>
      <c r="B1337" s="6" t="n">
        <v>1656.75394593805</v>
      </c>
      <c r="C1337" s="7" t="n">
        <v>13.3230435</v>
      </c>
      <c r="D1337" s="0" t="n">
        <f aca="false">INT((ROW()-3)/30)</f>
        <v>44</v>
      </c>
      <c r="E1337" s="0" t="n">
        <f aca="false">2+30*D1337</f>
        <v>1322</v>
      </c>
      <c r="F1337" s="8" t="n">
        <f aca="false">INDEX($F:$F,$E1337)*(2*B1337/INDEX($B:$B,$E1337)-C1337/INDEX($C:$C,$E1337))</f>
        <v>222.071157966304</v>
      </c>
      <c r="G1337" s="9" t="n">
        <f aca="false">B1337/B1336-1</f>
        <v>0.00657715337065223</v>
      </c>
      <c r="H1337" s="9" t="n">
        <f aca="false">F1337/F1336-1</f>
        <v>-0.000855143284171689</v>
      </c>
      <c r="I1337" s="9" t="n">
        <f aca="false">LN(B1337/B1336)</f>
        <v>0.00655561827227762</v>
      </c>
      <c r="J1337" s="9" t="n">
        <f aca="false">LN(F1337/F1336)</f>
        <v>-0.000855509127770588</v>
      </c>
      <c r="K1337" s="9" t="n">
        <f aca="false">F1337/F1330-1</f>
        <v>-0.0127740822461301</v>
      </c>
      <c r="L1337" s="9" t="n">
        <f aca="false">F1337/F1307-1</f>
        <v>-0.0655584481414961</v>
      </c>
      <c r="M1337" s="9" t="n">
        <f aca="false">B1337/B1330-1</f>
        <v>-0.0159232947231858</v>
      </c>
      <c r="N1337" s="9" t="n">
        <f aca="false">B1337/B1307-1</f>
        <v>-0.116405091367195</v>
      </c>
      <c r="O1337" s="8" t="n">
        <f aca="false">MAX(O1336,F1337)</f>
        <v>246.763720066937</v>
      </c>
      <c r="P1337" s="9" t="n">
        <f aca="false">F1337/O1337-1</f>
        <v>-0.100065609701193</v>
      </c>
      <c r="Q1337" s="8" t="n">
        <f aca="false">MAX(Q1336,B1337)</f>
        <v>4811.1564628872</v>
      </c>
      <c r="R1337" s="9" t="n">
        <f aca="false">B1337/Q1337-1</f>
        <v>-0.655643303493019</v>
      </c>
      <c r="S1337" s="9" t="n">
        <f aca="false">B1337/INDEX($B:$B,$E1337)-1</f>
        <v>-0.103782211933054</v>
      </c>
      <c r="T1337" s="0" t="n">
        <f aca="false">IF(AND($A1337&gt;=CrashTest!$B$3,$A1337&lt;=CrashTest!$C$3),1,IF(AND($A1337&gt;=CrashTest!$B$4,$A1337&lt;=CrashTest!$C$4),2,IF(AND($A1337&gt;=CrashTest!$B$5,$A1337&lt;=CrashTest!$C$5),3,IF(AND($A1337&gt;=CrashTest!$B$6,$A1337&lt;=CrashTest!$C$6),4,IF(AND($A1337&gt;=CrashTest!$B$7,$A1337&lt;=CrashTest!$C$7),5,0)))))</f>
        <v>0</v>
      </c>
      <c r="U1337" s="8" t="str">
        <f aca="false">IF(T1337=0,"",IF(T1336=T1337,MAX(U1336,B1337),B1337))</f>
        <v/>
      </c>
      <c r="V1337" s="9" t="str">
        <f aca="false">IF(T1337=0,"",B1337/U1337-1)</f>
        <v/>
      </c>
      <c r="W1337" s="8" t="str">
        <f aca="false">IF(T1337=0,"",IF(T1336=T1337,MAX(W1336,F1337),F1337))</f>
        <v/>
      </c>
      <c r="X1337" s="9" t="str">
        <f aca="false">IF(T1337=0,"",F1337/W1337-1)</f>
        <v/>
      </c>
    </row>
    <row r="1338" customFormat="false" ht="15" hidden="false" customHeight="false" outlineLevel="0" collapsed="false">
      <c r="A1338" s="5" t="n">
        <v>45166</v>
      </c>
      <c r="B1338" s="6" t="n">
        <v>1652.81391934541</v>
      </c>
      <c r="C1338" s="7" t="n">
        <v>13.25632208</v>
      </c>
      <c r="D1338" s="0" t="n">
        <f aca="false">INT((ROW()-3)/30)</f>
        <v>44</v>
      </c>
      <c r="E1338" s="0" t="n">
        <f aca="false">2+30*D1338</f>
        <v>1322</v>
      </c>
      <c r="F1338" s="8" t="n">
        <f aca="false">INDEX($F:$F,$E1338)*(2*B1338/INDEX($B:$B,$E1338)-C1338/INDEX($C:$C,$E1338))</f>
        <v>222.04528218389</v>
      </c>
      <c r="G1338" s="9" t="n">
        <f aca="false">B1338/B1337-1</f>
        <v>-0.0023781603793972</v>
      </c>
      <c r="H1338" s="9" t="n">
        <f aca="false">F1338/F1337-1</f>
        <v>-0.000116520230052264</v>
      </c>
      <c r="I1338" s="9" t="n">
        <f aca="false">LN(B1338/B1337)</f>
        <v>-0.00238099269414913</v>
      </c>
      <c r="J1338" s="9" t="n">
        <f aca="false">LN(F1338/F1337)</f>
        <v>-0.000116527019061646</v>
      </c>
      <c r="K1338" s="9" t="n">
        <f aca="false">F1338/F1331-1</f>
        <v>-0.0110412376685416</v>
      </c>
      <c r="L1338" s="9" t="n">
        <f aca="false">F1338/F1308-1</f>
        <v>-0.0649614473516796</v>
      </c>
      <c r="M1338" s="9" t="n">
        <f aca="false">B1338/B1331-1</f>
        <v>-0.00868067028673869</v>
      </c>
      <c r="N1338" s="9" t="n">
        <f aca="false">B1338/B1308-1</f>
        <v>-0.12131233946114</v>
      </c>
      <c r="O1338" s="8" t="n">
        <f aca="false">MAX(O1337,F1338)</f>
        <v>246.763720066937</v>
      </c>
      <c r="P1338" s="9" t="n">
        <f aca="false">F1338/O1338-1</f>
        <v>-0.100170470263383</v>
      </c>
      <c r="Q1338" s="8" t="n">
        <f aca="false">MAX(Q1337,B1338)</f>
        <v>4811.1564628872</v>
      </c>
      <c r="R1338" s="9" t="n">
        <f aca="false">B1338/Q1338-1</f>
        <v>-0.656462238945032</v>
      </c>
      <c r="S1338" s="9" t="n">
        <f aca="false">B1338/INDEX($B:$B,$E1338)-1</f>
        <v>-0.105913561567946</v>
      </c>
      <c r="T1338" s="0" t="n">
        <f aca="false">IF(AND($A1338&gt;=CrashTest!$B$3,$A1338&lt;=CrashTest!$C$3),1,IF(AND($A1338&gt;=CrashTest!$B$4,$A1338&lt;=CrashTest!$C$4),2,IF(AND($A1338&gt;=CrashTest!$B$5,$A1338&lt;=CrashTest!$C$5),3,IF(AND($A1338&gt;=CrashTest!$B$6,$A1338&lt;=CrashTest!$C$6),4,IF(AND($A1338&gt;=CrashTest!$B$7,$A1338&lt;=CrashTest!$C$7),5,0)))))</f>
        <v>0</v>
      </c>
      <c r="U1338" s="8" t="str">
        <f aca="false">IF(T1338=0,"",IF(T1337=T1338,MAX(U1337,B1338),B1338))</f>
        <v/>
      </c>
      <c r="V1338" s="9" t="str">
        <f aca="false">IF(T1338=0,"",B1338/U1338-1)</f>
        <v/>
      </c>
      <c r="W1338" s="8" t="str">
        <f aca="false">IF(T1338=0,"",IF(T1337=T1338,MAX(W1337,F1338),F1338))</f>
        <v/>
      </c>
      <c r="X1338" s="9" t="str">
        <f aca="false">IF(T1338=0,"",F1338/W1338-1)</f>
        <v/>
      </c>
    </row>
    <row r="1339" customFormat="false" ht="15" hidden="false" customHeight="false" outlineLevel="0" collapsed="false">
      <c r="A1339" s="5" t="n">
        <v>45167</v>
      </c>
      <c r="B1339" s="6" t="n">
        <v>1726.95467679719</v>
      </c>
      <c r="C1339" s="7" t="n">
        <v>14.31891269</v>
      </c>
      <c r="D1339" s="0" t="n">
        <f aca="false">INT((ROW()-3)/30)</f>
        <v>44</v>
      </c>
      <c r="E1339" s="0" t="n">
        <f aca="false">2+30*D1339</f>
        <v>1322</v>
      </c>
      <c r="F1339" s="8" t="n">
        <f aca="false">INDEX($F:$F,$E1339)*(2*B1339/INDEX($B:$B,$E1339)-C1339/INDEX($C:$C,$E1339))</f>
        <v>225.297753952281</v>
      </c>
      <c r="G1339" s="9" t="n">
        <f aca="false">B1339/B1338-1</f>
        <v>0.0448572925142976</v>
      </c>
      <c r="H1339" s="9" t="n">
        <f aca="false">F1339/F1338-1</f>
        <v>0.0146477859669083</v>
      </c>
      <c r="I1339" s="9" t="n">
        <f aca="false">LN(B1339/B1338)</f>
        <v>0.0438803139040348</v>
      </c>
      <c r="J1339" s="9" t="n">
        <f aca="false">LN(F1339/F1338)</f>
        <v>0.0145415433726327</v>
      </c>
      <c r="K1339" s="9" t="n">
        <f aca="false">F1339/F1332-1</f>
        <v>0.00932032518526116</v>
      </c>
      <c r="L1339" s="9" t="n">
        <f aca="false">F1339/F1309-1</f>
        <v>-0.0469874333341895</v>
      </c>
      <c r="M1339" s="9" t="n">
        <f aca="false">B1339/B1332-1</f>
        <v>0.0582560216881813</v>
      </c>
      <c r="N1339" s="9" t="n">
        <f aca="false">B1339/B1309-1</f>
        <v>-0.0722812881934891</v>
      </c>
      <c r="O1339" s="8" t="n">
        <f aca="false">MAX(O1338,F1339)</f>
        <v>246.763720066937</v>
      </c>
      <c r="P1339" s="9" t="n">
        <f aca="false">F1339/O1339-1</f>
        <v>-0.0869899599050972</v>
      </c>
      <c r="Q1339" s="8" t="n">
        <f aca="false">MAX(Q1338,B1339)</f>
        <v>4811.1564628872</v>
      </c>
      <c r="R1339" s="9" t="n">
        <f aca="false">B1339/Q1339-1</f>
        <v>-0.641052065107682</v>
      </c>
      <c r="S1339" s="9" t="n">
        <f aca="false">B1339/INDEX($B:$B,$E1339)-1</f>
        <v>-0.0658072646661325</v>
      </c>
      <c r="T1339" s="0" t="n">
        <f aca="false">IF(AND($A1339&gt;=CrashTest!$B$3,$A1339&lt;=CrashTest!$C$3),1,IF(AND($A1339&gt;=CrashTest!$B$4,$A1339&lt;=CrashTest!$C$4),2,IF(AND($A1339&gt;=CrashTest!$B$5,$A1339&lt;=CrashTest!$C$5),3,IF(AND($A1339&gt;=CrashTest!$B$6,$A1339&lt;=CrashTest!$C$6),4,IF(AND($A1339&gt;=CrashTest!$B$7,$A1339&lt;=CrashTest!$C$7),5,0)))))</f>
        <v>0</v>
      </c>
      <c r="U1339" s="8" t="str">
        <f aca="false">IF(T1339=0,"",IF(T1338=T1339,MAX(U1338,B1339),B1339))</f>
        <v/>
      </c>
      <c r="V1339" s="9" t="str">
        <f aca="false">IF(T1339=0,"",B1339/U1339-1)</f>
        <v/>
      </c>
      <c r="W1339" s="8" t="str">
        <f aca="false">IF(T1339=0,"",IF(T1338=T1339,MAX(W1338,F1339),F1339))</f>
        <v/>
      </c>
      <c r="X1339" s="9" t="str">
        <f aca="false">IF(T1339=0,"",F1339/W1339-1)</f>
        <v/>
      </c>
    </row>
    <row r="1340" customFormat="false" ht="15" hidden="false" customHeight="false" outlineLevel="0" collapsed="false">
      <c r="A1340" s="5" t="n">
        <v>45168</v>
      </c>
      <c r="B1340" s="6" t="n">
        <v>1705.04314114553</v>
      </c>
      <c r="C1340" s="7" t="n">
        <v>14.01399775</v>
      </c>
      <c r="D1340" s="0" t="n">
        <f aca="false">INT((ROW()-3)/30)</f>
        <v>44</v>
      </c>
      <c r="E1340" s="0" t="n">
        <f aca="false">2+30*D1340</f>
        <v>1322</v>
      </c>
      <c r="F1340" s="8" t="n">
        <f aca="false">INDEX($F:$F,$E1340)*(2*B1340/INDEX($B:$B,$E1340)-C1340/INDEX($C:$C,$E1340))</f>
        <v>224.205747916653</v>
      </c>
      <c r="G1340" s="9" t="n">
        <f aca="false">B1340/B1339-1</f>
        <v>-0.0126879621949877</v>
      </c>
      <c r="H1340" s="9" t="n">
        <f aca="false">F1340/F1339-1</f>
        <v>-0.00484694594807023</v>
      </c>
      <c r="I1340" s="9" t="n">
        <f aca="false">LN(B1340/B1339)</f>
        <v>-0.0127691417873741</v>
      </c>
      <c r="J1340" s="9" t="n">
        <f aca="false">LN(F1340/F1339)</f>
        <v>-0.00485873048534604</v>
      </c>
      <c r="K1340" s="9" t="n">
        <f aca="false">F1340/F1333-1</f>
        <v>-0.00206626338025162</v>
      </c>
      <c r="L1340" s="9" t="n">
        <f aca="false">F1340/F1310-1</f>
        <v>-0.0496236435795155</v>
      </c>
      <c r="M1340" s="9" t="n">
        <f aca="false">B1340/B1333-1</f>
        <v>0.0155749559728853</v>
      </c>
      <c r="N1340" s="9" t="n">
        <f aca="false">B1340/B1310-1</f>
        <v>-0.0814261464930731</v>
      </c>
      <c r="O1340" s="8" t="n">
        <f aca="false">MAX(O1339,F1340)</f>
        <v>246.763720066937</v>
      </c>
      <c r="P1340" s="9" t="n">
        <f aca="false">F1340/O1340-1</f>
        <v>-0.0914152702194826</v>
      </c>
      <c r="Q1340" s="8" t="n">
        <f aca="false">MAX(Q1339,B1340)</f>
        <v>4811.1564628872</v>
      </c>
      <c r="R1340" s="9" t="n">
        <f aca="false">B1340/Q1340-1</f>
        <v>-0.645606382935565</v>
      </c>
      <c r="S1340" s="9" t="n">
        <f aca="false">B1340/INDEX($B:$B,$E1340)-1</f>
        <v>-0.0776602667748808</v>
      </c>
      <c r="T1340" s="0" t="n">
        <f aca="false">IF(AND($A1340&gt;=CrashTest!$B$3,$A1340&lt;=CrashTest!$C$3),1,IF(AND($A1340&gt;=CrashTest!$B$4,$A1340&lt;=CrashTest!$C$4),2,IF(AND($A1340&gt;=CrashTest!$B$5,$A1340&lt;=CrashTest!$C$5),3,IF(AND($A1340&gt;=CrashTest!$B$6,$A1340&lt;=CrashTest!$C$6),4,IF(AND($A1340&gt;=CrashTest!$B$7,$A1340&lt;=CrashTest!$C$7),5,0)))))</f>
        <v>0</v>
      </c>
      <c r="U1340" s="8" t="str">
        <f aca="false">IF(T1340=0,"",IF(T1339=T1340,MAX(U1339,B1340),B1340))</f>
        <v/>
      </c>
      <c r="V1340" s="9" t="str">
        <f aca="false">IF(T1340=0,"",B1340/U1340-1)</f>
        <v/>
      </c>
      <c r="W1340" s="8" t="str">
        <f aca="false">IF(T1340=0,"",IF(T1339=T1340,MAX(W1339,F1340),F1340))</f>
        <v/>
      </c>
      <c r="X1340" s="9" t="str">
        <f aca="false">IF(T1340=0,"",F1340/W1340-1)</f>
        <v/>
      </c>
    </row>
    <row r="1341" customFormat="false" ht="15" hidden="false" customHeight="false" outlineLevel="0" collapsed="false">
      <c r="A1341" s="5" t="n">
        <v>45169</v>
      </c>
      <c r="B1341" s="6" t="n">
        <v>1645.67690531853</v>
      </c>
      <c r="C1341" s="7" t="n">
        <v>13.12101327</v>
      </c>
      <c r="D1341" s="0" t="n">
        <f aca="false">INT((ROW()-3)/30)</f>
        <v>44</v>
      </c>
      <c r="E1341" s="0" t="n">
        <f aca="false">2+30*D1341</f>
        <v>1322</v>
      </c>
      <c r="F1341" s="8" t="n">
        <f aca="false">INDEX($F:$F,$E1341)*(2*B1341/INDEX($B:$B,$E1341)-C1341/INDEX($C:$C,$E1341))</f>
        <v>222.20552902992</v>
      </c>
      <c r="G1341" s="9" t="n">
        <f aca="false">B1341/B1340-1</f>
        <v>-0.0348180256524857</v>
      </c>
      <c r="H1341" s="9" t="n">
        <f aca="false">F1341/F1340-1</f>
        <v>-0.00892135418167928</v>
      </c>
      <c r="I1341" s="9" t="n">
        <f aca="false">LN(B1341/B1340)</f>
        <v>-0.0354386209676957</v>
      </c>
      <c r="J1341" s="9" t="n">
        <f aca="false">LN(F1341/F1340)</f>
        <v>-0.00896138774214156</v>
      </c>
      <c r="K1341" s="9" t="n">
        <f aca="false">F1341/F1334-1</f>
        <v>-0.00256987170087075</v>
      </c>
      <c r="L1341" s="9" t="n">
        <f aca="false">F1341/F1311-1</f>
        <v>-0.0553170256273352</v>
      </c>
      <c r="M1341" s="9" t="n">
        <f aca="false">B1341/B1334-1</f>
        <v>-0.00661772968381214</v>
      </c>
      <c r="N1341" s="9" t="n">
        <f aca="false">B1341/B1311-1</f>
        <v>-0.118539983103774</v>
      </c>
      <c r="O1341" s="8" t="n">
        <f aca="false">MAX(O1340,F1341)</f>
        <v>246.763720066937</v>
      </c>
      <c r="P1341" s="9" t="n">
        <f aca="false">F1341/O1341-1</f>
        <v>-0.09952107639792</v>
      </c>
      <c r="Q1341" s="8" t="n">
        <f aca="false">MAX(Q1340,B1341)</f>
        <v>4811.1564628872</v>
      </c>
      <c r="R1341" s="9" t="n">
        <f aca="false">B1341/Q1341-1</f>
        <v>-0.657945668985591</v>
      </c>
      <c r="S1341" s="9" t="n">
        <f aca="false">B1341/INDEX($B:$B,$E1341)-1</f>
        <v>-0.10977431526662</v>
      </c>
      <c r="T1341" s="0" t="n">
        <f aca="false">IF(AND($A1341&gt;=CrashTest!$B$3,$A1341&lt;=CrashTest!$C$3),1,IF(AND($A1341&gt;=CrashTest!$B$4,$A1341&lt;=CrashTest!$C$4),2,IF(AND($A1341&gt;=CrashTest!$B$5,$A1341&lt;=CrashTest!$C$5),3,IF(AND($A1341&gt;=CrashTest!$B$6,$A1341&lt;=CrashTest!$C$6),4,IF(AND($A1341&gt;=CrashTest!$B$7,$A1341&lt;=CrashTest!$C$7),5,0)))))</f>
        <v>0</v>
      </c>
      <c r="U1341" s="8" t="str">
        <f aca="false">IF(T1341=0,"",IF(T1340=T1341,MAX(U1340,B1341),B1341))</f>
        <v/>
      </c>
      <c r="V1341" s="9" t="str">
        <f aca="false">IF(T1341=0,"",B1341/U1341-1)</f>
        <v/>
      </c>
      <c r="W1341" s="8" t="str">
        <f aca="false">IF(T1341=0,"",IF(T1340=T1341,MAX(W1340,F1341),F1341))</f>
        <v/>
      </c>
      <c r="X1341" s="9" t="str">
        <f aca="false">IF(T1341=0,"",F1341/W1341-1)</f>
        <v/>
      </c>
    </row>
    <row r="1342" customFormat="false" ht="15" hidden="false" customHeight="false" outlineLevel="0" collapsed="false">
      <c r="A1342" s="5" t="n">
        <v>45170</v>
      </c>
      <c r="B1342" s="6" t="n">
        <v>1628.75344476914</v>
      </c>
      <c r="C1342" s="7" t="n">
        <v>12.89077374</v>
      </c>
      <c r="D1342" s="0" t="n">
        <f aca="false">INT((ROW()-3)/30)</f>
        <v>44</v>
      </c>
      <c r="E1342" s="0" t="n">
        <f aca="false">2+30*D1342</f>
        <v>1322</v>
      </c>
      <c r="F1342" s="8" t="n">
        <f aca="false">INDEX($F:$F,$E1342)*(2*B1342/INDEX($B:$B,$E1342)-C1342/INDEX($C:$C,$E1342))</f>
        <v>221.286674523529</v>
      </c>
      <c r="G1342" s="9" t="n">
        <f aca="false">B1342/B1341-1</f>
        <v>-0.0102835863435261</v>
      </c>
      <c r="H1342" s="9" t="n">
        <f aca="false">F1342/F1341-1</f>
        <v>-0.00413515590904701</v>
      </c>
      <c r="I1342" s="9" t="n">
        <f aca="false">LN(B1342/B1341)</f>
        <v>-0.0103368277404298</v>
      </c>
      <c r="J1342" s="9" t="n">
        <f aca="false">LN(F1342/F1341)</f>
        <v>-0.0041437293093034</v>
      </c>
      <c r="K1342" s="9" t="n">
        <f aca="false">F1342/F1335-1</f>
        <v>-0.00832699362352618</v>
      </c>
      <c r="L1342" s="9" t="n">
        <f aca="false">F1342/F1312-1</f>
        <v>-0.0567493377406415</v>
      </c>
      <c r="M1342" s="9" t="n">
        <f aca="false">B1342/B1335-1</f>
        <v>-0.0146494033303263</v>
      </c>
      <c r="N1342" s="9" t="n">
        <f aca="false">B1342/B1312-1</f>
        <v>-0.113986945300563</v>
      </c>
      <c r="O1342" s="8" t="n">
        <f aca="false">MAX(O1341,F1342)</f>
        <v>246.763720066937</v>
      </c>
      <c r="P1342" s="9" t="n">
        <f aca="false">F1342/O1342-1</f>
        <v>-0.103244697139825</v>
      </c>
      <c r="Q1342" s="8" t="n">
        <f aca="false">MAX(Q1341,B1342)</f>
        <v>4811.1564628872</v>
      </c>
      <c r="R1342" s="9" t="n">
        <f aca="false">B1342/Q1342-1</f>
        <v>-0.661463214232755</v>
      </c>
      <c r="S1342" s="9" t="n">
        <f aca="false">B1342/INDEX($B:$B,$E1342)-1</f>
        <v>-0.1189290279608</v>
      </c>
      <c r="T1342" s="0" t="n">
        <f aca="false">IF(AND($A1342&gt;=CrashTest!$B$3,$A1342&lt;=CrashTest!$C$3),1,IF(AND($A1342&gt;=CrashTest!$B$4,$A1342&lt;=CrashTest!$C$4),2,IF(AND($A1342&gt;=CrashTest!$B$5,$A1342&lt;=CrashTest!$C$5),3,IF(AND($A1342&gt;=CrashTest!$B$6,$A1342&lt;=CrashTest!$C$6),4,IF(AND($A1342&gt;=CrashTest!$B$7,$A1342&lt;=CrashTest!$C$7),5,0)))))</f>
        <v>0</v>
      </c>
      <c r="U1342" s="8" t="str">
        <f aca="false">IF(T1342=0,"",IF(T1341=T1342,MAX(U1341,B1342),B1342))</f>
        <v/>
      </c>
      <c r="V1342" s="9" t="str">
        <f aca="false">IF(T1342=0,"",B1342/U1342-1)</f>
        <v/>
      </c>
      <c r="W1342" s="8" t="str">
        <f aca="false">IF(T1342=0,"",IF(T1341=T1342,MAX(W1341,F1342),F1342))</f>
        <v/>
      </c>
      <c r="X1342" s="9" t="str">
        <f aca="false">IF(T1342=0,"",F1342/W1342-1)</f>
        <v/>
      </c>
    </row>
    <row r="1343" customFormat="false" ht="15" hidden="false" customHeight="false" outlineLevel="0" collapsed="false">
      <c r="A1343" s="5" t="n">
        <v>45171</v>
      </c>
      <c r="B1343" s="6" t="n">
        <v>1636.88336528346</v>
      </c>
      <c r="C1343" s="7" t="n">
        <v>13.07614151</v>
      </c>
      <c r="D1343" s="0" t="n">
        <f aca="false">INT((ROW()-3)/30)</f>
        <v>44</v>
      </c>
      <c r="E1343" s="0" t="n">
        <f aca="false">2+30*D1343</f>
        <v>1322</v>
      </c>
      <c r="F1343" s="8" t="n">
        <f aca="false">INDEX($F:$F,$E1343)*(2*B1343/INDEX($B:$B,$E1343)-C1343/INDEX($C:$C,$E1343))</f>
        <v>220.6563948942</v>
      </c>
      <c r="G1343" s="9" t="n">
        <f aca="false">B1343/B1342-1</f>
        <v>0.00499149858465686</v>
      </c>
      <c r="H1343" s="9" t="n">
        <f aca="false">F1343/F1342-1</f>
        <v>-0.00284824936108874</v>
      </c>
      <c r="I1343" s="9" t="n">
        <f aca="false">LN(B1343/B1342)</f>
        <v>0.0049790823555161</v>
      </c>
      <c r="J1343" s="9" t="n">
        <f aca="false">LN(F1343/F1342)</f>
        <v>-0.00285231334195522</v>
      </c>
      <c r="K1343" s="9" t="n">
        <f aca="false">F1343/F1336-1</f>
        <v>-0.00722045996873966</v>
      </c>
      <c r="L1343" s="9" t="n">
        <f aca="false">F1343/F1313-1</f>
        <v>-0.0589207790036057</v>
      </c>
      <c r="M1343" s="9" t="n">
        <f aca="false">B1343/B1336-1</f>
        <v>-0.00549541332530001</v>
      </c>
      <c r="N1343" s="9" t="n">
        <f aca="false">B1343/B1313-1</f>
        <v>-0.108410658174387</v>
      </c>
      <c r="O1343" s="8" t="n">
        <f aca="false">MAX(O1342,F1343)</f>
        <v>246.763720066937</v>
      </c>
      <c r="P1343" s="9" t="n">
        <f aca="false">F1343/O1343-1</f>
        <v>-0.10579887985825</v>
      </c>
      <c r="Q1343" s="8" t="n">
        <f aca="false">MAX(Q1342,B1343)</f>
        <v>4811.1564628872</v>
      </c>
      <c r="R1343" s="9" t="n">
        <f aca="false">B1343/Q1343-1</f>
        <v>-0.659773408345744</v>
      </c>
      <c r="S1343" s="9" t="n">
        <f aca="false">B1343/INDEX($B:$B,$E1343)-1</f>
        <v>-0.114531163450884</v>
      </c>
      <c r="T1343" s="0" t="n">
        <f aca="false">IF(AND($A1343&gt;=CrashTest!$B$3,$A1343&lt;=CrashTest!$C$3),1,IF(AND($A1343&gt;=CrashTest!$B$4,$A1343&lt;=CrashTest!$C$4),2,IF(AND($A1343&gt;=CrashTest!$B$5,$A1343&lt;=CrashTest!$C$5),3,IF(AND($A1343&gt;=CrashTest!$B$6,$A1343&lt;=CrashTest!$C$6),4,IF(AND($A1343&gt;=CrashTest!$B$7,$A1343&lt;=CrashTest!$C$7),5,0)))))</f>
        <v>0</v>
      </c>
      <c r="U1343" s="8" t="str">
        <f aca="false">IF(T1343=0,"",IF(T1342=T1343,MAX(U1342,B1343),B1343))</f>
        <v/>
      </c>
      <c r="V1343" s="9" t="str">
        <f aca="false">IF(T1343=0,"",B1343/U1343-1)</f>
        <v/>
      </c>
      <c r="W1343" s="8" t="str">
        <f aca="false">IF(T1343=0,"",IF(T1342=T1343,MAX(W1342,F1343),F1343))</f>
        <v/>
      </c>
      <c r="X1343" s="9" t="str">
        <f aca="false">IF(T1343=0,"",F1343/W1343-1)</f>
        <v/>
      </c>
    </row>
    <row r="1344" customFormat="false" ht="15" hidden="false" customHeight="false" outlineLevel="0" collapsed="false">
      <c r="A1344" s="5" t="n">
        <v>45172</v>
      </c>
      <c r="B1344" s="6" t="n">
        <v>1635.56472647575</v>
      </c>
      <c r="C1344" s="7" t="n">
        <v>13.09411025</v>
      </c>
      <c r="D1344" s="0" t="n">
        <f aca="false">INT((ROW()-3)/30)</f>
        <v>44</v>
      </c>
      <c r="E1344" s="0" t="n">
        <f aca="false">2+30*D1344</f>
        <v>1322</v>
      </c>
      <c r="F1344" s="8" t="n">
        <f aca="false">INDEX($F:$F,$E1344)*(2*B1344/INDEX($B:$B,$E1344)-C1344/INDEX($C:$C,$E1344))</f>
        <v>220.070063326647</v>
      </c>
      <c r="G1344" s="9" t="n">
        <f aca="false">B1344/B1343-1</f>
        <v>-0.000805578965292875</v>
      </c>
      <c r="H1344" s="9" t="n">
        <f aca="false">F1344/F1343-1</f>
        <v>-0.00265721538609698</v>
      </c>
      <c r="I1344" s="9" t="n">
        <f aca="false">LN(B1344/B1343)</f>
        <v>-0.000805903618395052</v>
      </c>
      <c r="J1344" s="9" t="n">
        <f aca="false">LN(F1344/F1343)</f>
        <v>-0.00266075204940776</v>
      </c>
      <c r="K1344" s="9" t="n">
        <f aca="false">F1344/F1337-1</f>
        <v>-0.00901105149350934</v>
      </c>
      <c r="L1344" s="9" t="n">
        <f aca="false">F1344/F1314-1</f>
        <v>-0.0522655715235781</v>
      </c>
      <c r="M1344" s="9" t="n">
        <f aca="false">B1344/B1337-1</f>
        <v>-0.0127895995143098</v>
      </c>
      <c r="N1344" s="9" t="n">
        <f aca="false">B1344/B1314-1</f>
        <v>-0.104425130107926</v>
      </c>
      <c r="O1344" s="8" t="n">
        <f aca="false">MAX(O1343,F1344)</f>
        <v>246.763720066937</v>
      </c>
      <c r="P1344" s="9" t="n">
        <f aca="false">F1344/O1344-1</f>
        <v>-0.108174964832956</v>
      </c>
      <c r="Q1344" s="8" t="n">
        <f aca="false">MAX(Q1343,B1344)</f>
        <v>4811.1564628872</v>
      </c>
      <c r="R1344" s="9" t="n">
        <f aca="false">B1344/Q1344-1</f>
        <v>-0.660047487731414</v>
      </c>
      <c r="S1344" s="9" t="n">
        <f aca="false">B1344/INDEX($B:$B,$E1344)-1</f>
        <v>-0.115244478520031</v>
      </c>
      <c r="T1344" s="0" t="n">
        <f aca="false">IF(AND($A1344&gt;=CrashTest!$B$3,$A1344&lt;=CrashTest!$C$3),1,IF(AND($A1344&gt;=CrashTest!$B$4,$A1344&lt;=CrashTest!$C$4),2,IF(AND($A1344&gt;=CrashTest!$B$5,$A1344&lt;=CrashTest!$C$5),3,IF(AND($A1344&gt;=CrashTest!$B$6,$A1344&lt;=CrashTest!$C$6),4,IF(AND($A1344&gt;=CrashTest!$B$7,$A1344&lt;=CrashTest!$C$7),5,0)))))</f>
        <v>0</v>
      </c>
      <c r="U1344" s="8" t="str">
        <f aca="false">IF(T1344=0,"",IF(T1343=T1344,MAX(U1343,B1344),B1344))</f>
        <v/>
      </c>
      <c r="V1344" s="9" t="str">
        <f aca="false">IF(T1344=0,"",B1344/U1344-1)</f>
        <v/>
      </c>
      <c r="W1344" s="8" t="str">
        <f aca="false">IF(T1344=0,"",IF(T1343=T1344,MAX(W1343,F1344),F1344))</f>
        <v/>
      </c>
      <c r="X1344" s="9" t="str">
        <f aca="false">IF(T1344=0,"",F1344/W1344-1)</f>
        <v/>
      </c>
    </row>
    <row r="1345" customFormat="false" ht="15" hidden="false" customHeight="false" outlineLevel="0" collapsed="false">
      <c r="A1345" s="5" t="n">
        <v>45173</v>
      </c>
      <c r="B1345" s="6" t="n">
        <v>1627.41772355348</v>
      </c>
      <c r="C1345" s="7" t="n">
        <v>13.04770122</v>
      </c>
      <c r="D1345" s="0" t="n">
        <f aca="false">INT((ROW()-3)/30)</f>
        <v>44</v>
      </c>
      <c r="E1345" s="0" t="n">
        <f aca="false">2+30*D1345</f>
        <v>1322</v>
      </c>
      <c r="F1345" s="8" t="n">
        <f aca="false">INDEX($F:$F,$E1345)*(2*B1345/INDEX($B:$B,$E1345)-C1345/INDEX($C:$C,$E1345))</f>
        <v>218.704156448182</v>
      </c>
      <c r="G1345" s="9" t="n">
        <f aca="false">B1345/B1344-1</f>
        <v>-0.00498115592149306</v>
      </c>
      <c r="H1345" s="9" t="n">
        <f aca="false">F1345/F1344-1</f>
        <v>-0.00620669098657534</v>
      </c>
      <c r="I1345" s="9" t="n">
        <f aca="false">LN(B1345/B1344)</f>
        <v>-0.00499360323051179</v>
      </c>
      <c r="J1345" s="9" t="n">
        <f aca="false">LN(F1345/F1344)</f>
        <v>-0.00622603256608</v>
      </c>
      <c r="K1345" s="9" t="n">
        <f aca="false">F1345/F1338-1</f>
        <v>-0.0150470467232939</v>
      </c>
      <c r="L1345" s="9" t="n">
        <f aca="false">F1345/F1315-1</f>
        <v>-0.0585945536674514</v>
      </c>
      <c r="M1345" s="9" t="n">
        <f aca="false">B1345/B1338-1</f>
        <v>-0.0153654295227548</v>
      </c>
      <c r="N1345" s="9" t="n">
        <f aca="false">B1345/B1315-1</f>
        <v>-0.113307676814568</v>
      </c>
      <c r="O1345" s="8" t="n">
        <f aca="false">MAX(O1344,F1345)</f>
        <v>246.763720066937</v>
      </c>
      <c r="P1345" s="9" t="n">
        <f aca="false">F1345/O1345-1</f>
        <v>-0.113710247240329</v>
      </c>
      <c r="Q1345" s="8" t="n">
        <f aca="false">MAX(Q1344,B1345)</f>
        <v>4811.1564628872</v>
      </c>
      <c r="R1345" s="9" t="n">
        <f aca="false">B1345/Q1345-1</f>
        <v>-0.661740844200927</v>
      </c>
      <c r="S1345" s="9" t="n">
        <f aca="false">B1345/INDEX($B:$B,$E1345)-1</f>
        <v>-0.119651583724924</v>
      </c>
      <c r="T1345" s="0" t="n">
        <f aca="false">IF(AND($A1345&gt;=CrashTest!$B$3,$A1345&lt;=CrashTest!$C$3),1,IF(AND($A1345&gt;=CrashTest!$B$4,$A1345&lt;=CrashTest!$C$4),2,IF(AND($A1345&gt;=CrashTest!$B$5,$A1345&lt;=CrashTest!$C$5),3,IF(AND($A1345&gt;=CrashTest!$B$6,$A1345&lt;=CrashTest!$C$6),4,IF(AND($A1345&gt;=CrashTest!$B$7,$A1345&lt;=CrashTest!$C$7),5,0)))))</f>
        <v>0</v>
      </c>
      <c r="U1345" s="8" t="str">
        <f aca="false">IF(T1345=0,"",IF(T1344=T1345,MAX(U1344,B1345),B1345))</f>
        <v/>
      </c>
      <c r="V1345" s="9" t="str">
        <f aca="false">IF(T1345=0,"",B1345/U1345-1)</f>
        <v/>
      </c>
      <c r="W1345" s="8" t="str">
        <f aca="false">IF(T1345=0,"",IF(T1344=T1345,MAX(W1344,F1345),F1345))</f>
        <v/>
      </c>
      <c r="X1345" s="9" t="str">
        <f aca="false">IF(T1345=0,"",F1345/W1345-1)</f>
        <v/>
      </c>
    </row>
    <row r="1346" customFormat="false" ht="15" hidden="false" customHeight="false" outlineLevel="0" collapsed="false">
      <c r="A1346" s="5" t="n">
        <v>45174</v>
      </c>
      <c r="B1346" s="6" t="n">
        <v>1632.72254324956</v>
      </c>
      <c r="C1346" s="7" t="n">
        <v>13.12212476</v>
      </c>
      <c r="D1346" s="0" t="n">
        <f aca="false">INT((ROW()-3)/30)</f>
        <v>44</v>
      </c>
      <c r="E1346" s="0" t="n">
        <f aca="false">2+30*D1346</f>
        <v>1322</v>
      </c>
      <c r="F1346" s="8" t="n">
        <f aca="false">INDEX($F:$F,$E1346)*(2*B1346/INDEX($B:$B,$E1346)-C1346/INDEX($C:$C,$E1346))</f>
        <v>218.959887432849</v>
      </c>
      <c r="G1346" s="9" t="n">
        <f aca="false">B1346/B1345-1</f>
        <v>0.00325965461682243</v>
      </c>
      <c r="H1346" s="9" t="n">
        <f aca="false">F1346/F1345-1</f>
        <v>0.00116930098092483</v>
      </c>
      <c r="I1346" s="9" t="n">
        <f aca="false">LN(B1346/B1345)</f>
        <v>0.0032543534595493</v>
      </c>
      <c r="J1346" s="9" t="n">
        <f aca="false">LN(F1346/F1345)</f>
        <v>0.0011686178809806</v>
      </c>
      <c r="K1346" s="9" t="n">
        <f aca="false">F1346/F1339-1</f>
        <v>-0.0281310683673061</v>
      </c>
      <c r="L1346" s="9" t="n">
        <f aca="false">F1346/F1316-1</f>
        <v>-0.0536602632021161</v>
      </c>
      <c r="M1346" s="9" t="n">
        <f aca="false">B1346/B1339-1</f>
        <v>-0.054565493127123</v>
      </c>
      <c r="N1346" s="9" t="n">
        <f aca="false">B1346/B1316-1</f>
        <v>-0.106308630476601</v>
      </c>
      <c r="O1346" s="8" t="n">
        <f aca="false">MAX(O1345,F1346)</f>
        <v>246.763720066937</v>
      </c>
      <c r="P1346" s="9" t="n">
        <f aca="false">F1346/O1346-1</f>
        <v>-0.112673907763044</v>
      </c>
      <c r="Q1346" s="8" t="n">
        <f aca="false">MAX(Q1345,B1346)</f>
        <v>4811.1564628872</v>
      </c>
      <c r="R1346" s="9" t="n">
        <f aca="false">B1346/Q1346-1</f>
        <v>-0.660638236182044</v>
      </c>
      <c r="S1346" s="9" t="n">
        <f aca="false">B1346/INDEX($B:$B,$E1346)-1</f>
        <v>-0.116781951945401</v>
      </c>
      <c r="T1346" s="0" t="n">
        <f aca="false">IF(AND($A1346&gt;=CrashTest!$B$3,$A1346&lt;=CrashTest!$C$3),1,IF(AND($A1346&gt;=CrashTest!$B$4,$A1346&lt;=CrashTest!$C$4),2,IF(AND($A1346&gt;=CrashTest!$B$5,$A1346&lt;=CrashTest!$C$5),3,IF(AND($A1346&gt;=CrashTest!$B$6,$A1346&lt;=CrashTest!$C$6),4,IF(AND($A1346&gt;=CrashTest!$B$7,$A1346&lt;=CrashTest!$C$7),5,0)))))</f>
        <v>0</v>
      </c>
      <c r="U1346" s="8" t="str">
        <f aca="false">IF(T1346=0,"",IF(T1345=T1346,MAX(U1345,B1346),B1346))</f>
        <v/>
      </c>
      <c r="V1346" s="9" t="str">
        <f aca="false">IF(T1346=0,"",B1346/U1346-1)</f>
        <v/>
      </c>
      <c r="W1346" s="8" t="str">
        <f aca="false">IF(T1346=0,"",IF(T1345=T1346,MAX(W1345,F1346),F1346))</f>
        <v/>
      </c>
      <c r="X1346" s="9" t="str">
        <f aca="false">IF(T1346=0,"",F1346/W1346-1)</f>
        <v/>
      </c>
    </row>
    <row r="1347" customFormat="false" ht="15" hidden="false" customHeight="false" outlineLevel="0" collapsed="false">
      <c r="A1347" s="5" t="n">
        <v>45175</v>
      </c>
      <c r="B1347" s="6" t="n">
        <v>1632.395921391</v>
      </c>
      <c r="C1347" s="7" t="n">
        <v>13.09587591</v>
      </c>
      <c r="D1347" s="0" t="n">
        <f aca="false">INT((ROW()-3)/30)</f>
        <v>44</v>
      </c>
      <c r="E1347" s="0" t="n">
        <f aca="false">2+30*D1347</f>
        <v>1322</v>
      </c>
      <c r="F1347" s="8" t="n">
        <f aca="false">INDEX($F:$F,$E1347)*(2*B1347/INDEX($B:$B,$E1347)-C1347/INDEX($C:$C,$E1347))</f>
        <v>219.254724497095</v>
      </c>
      <c r="G1347" s="9" t="n">
        <f aca="false">B1347/B1346-1</f>
        <v>-0.000200047374803725</v>
      </c>
      <c r="H1347" s="9" t="n">
        <f aca="false">F1347/F1346-1</f>
        <v>0.00134653459910816</v>
      </c>
      <c r="I1347" s="9" t="n">
        <f aca="false">LN(B1347/B1346)</f>
        <v>-0.00020006738694877</v>
      </c>
      <c r="J1347" s="9" t="n">
        <f aca="false">LN(F1347/F1346)</f>
        <v>0.00134562883439937</v>
      </c>
      <c r="K1347" s="9" t="n">
        <f aca="false">F1347/F1340-1</f>
        <v>-0.0220824999607019</v>
      </c>
      <c r="L1347" s="9" t="n">
        <f aca="false">F1347/F1317-1</f>
        <v>-0.0508640118240338</v>
      </c>
      <c r="M1347" s="9" t="n">
        <f aca="false">B1347/B1340-1</f>
        <v>-0.042607261952165</v>
      </c>
      <c r="N1347" s="9" t="n">
        <f aca="false">B1347/B1317-1</f>
        <v>-0.105960688670446</v>
      </c>
      <c r="O1347" s="8" t="n">
        <f aca="false">MAX(O1346,F1347)</f>
        <v>246.763720066937</v>
      </c>
      <c r="P1347" s="9" t="n">
        <f aca="false">F1347/O1347-1</f>
        <v>-0.111479092479155</v>
      </c>
      <c r="Q1347" s="8" t="n">
        <f aca="false">MAX(Q1346,B1347)</f>
        <v>4811.1564628872</v>
      </c>
      <c r="R1347" s="9" t="n">
        <f aca="false">B1347/Q1347-1</f>
        <v>-0.660706124612004</v>
      </c>
      <c r="S1347" s="9" t="n">
        <f aca="false">B1347/INDEX($B:$B,$E1347)-1</f>
        <v>-0.116958637397294</v>
      </c>
      <c r="T1347" s="0" t="n">
        <f aca="false">IF(AND($A1347&gt;=CrashTest!$B$3,$A1347&lt;=CrashTest!$C$3),1,IF(AND($A1347&gt;=CrashTest!$B$4,$A1347&lt;=CrashTest!$C$4),2,IF(AND($A1347&gt;=CrashTest!$B$5,$A1347&lt;=CrashTest!$C$5),3,IF(AND($A1347&gt;=CrashTest!$B$6,$A1347&lt;=CrashTest!$C$6),4,IF(AND($A1347&gt;=CrashTest!$B$7,$A1347&lt;=CrashTest!$C$7),5,0)))))</f>
        <v>0</v>
      </c>
      <c r="U1347" s="8" t="str">
        <f aca="false">IF(T1347=0,"",IF(T1346=T1347,MAX(U1346,B1347),B1347))</f>
        <v/>
      </c>
      <c r="V1347" s="9" t="str">
        <f aca="false">IF(T1347=0,"",B1347/U1347-1)</f>
        <v/>
      </c>
      <c r="W1347" s="8" t="str">
        <f aca="false">IF(T1347=0,"",IF(T1346=T1347,MAX(W1346,F1347),F1347))</f>
        <v/>
      </c>
      <c r="X1347" s="9" t="str">
        <f aca="false">IF(T1347=0,"",F1347/W1347-1)</f>
        <v/>
      </c>
    </row>
    <row r="1348" customFormat="false" ht="15" hidden="false" customHeight="false" outlineLevel="0" collapsed="false">
      <c r="A1348" s="5" t="n">
        <v>45176</v>
      </c>
      <c r="B1348" s="6" t="n">
        <v>1646.08132933957</v>
      </c>
      <c r="C1348" s="7" t="n">
        <v>13.3680806</v>
      </c>
      <c r="D1348" s="0" t="n">
        <f aca="false">INT((ROW()-3)/30)</f>
        <v>44</v>
      </c>
      <c r="E1348" s="0" t="n">
        <f aca="false">2+30*D1348</f>
        <v>1322</v>
      </c>
      <c r="F1348" s="8" t="n">
        <f aca="false">INDEX($F:$F,$E1348)*(2*B1348/INDEX($B:$B,$E1348)-C1348/INDEX($C:$C,$E1348))</f>
        <v>218.764729224113</v>
      </c>
      <c r="G1348" s="9" t="n">
        <f aca="false">B1348/B1347-1</f>
        <v>0.00838363277513476</v>
      </c>
      <c r="H1348" s="9" t="n">
        <f aca="false">F1348/F1347-1</f>
        <v>-0.00223482195927571</v>
      </c>
      <c r="I1348" s="9" t="n">
        <f aca="false">LN(B1348/B1347)</f>
        <v>0.00834868531447782</v>
      </c>
      <c r="J1348" s="9" t="n">
        <f aca="false">LN(F1348/F1347)</f>
        <v>-0.00223732290067114</v>
      </c>
      <c r="K1348" s="9" t="n">
        <f aca="false">F1348/F1341-1</f>
        <v>-0.0154847623316502</v>
      </c>
      <c r="L1348" s="9" t="n">
        <f aca="false">F1348/F1318-1</f>
        <v>-0.0566747949882093</v>
      </c>
      <c r="M1348" s="9" t="n">
        <f aca="false">B1348/B1341-1</f>
        <v>0.000245749344681689</v>
      </c>
      <c r="N1348" s="9" t="n">
        <f aca="false">B1348/B1318-1</f>
        <v>-0.11343793964165</v>
      </c>
      <c r="O1348" s="8" t="n">
        <f aca="false">MAX(O1347,F1348)</f>
        <v>246.763720066937</v>
      </c>
      <c r="P1348" s="9" t="n">
        <f aca="false">F1348/O1348-1</f>
        <v>-0.113464778514558</v>
      </c>
      <c r="Q1348" s="8" t="n">
        <f aca="false">MAX(Q1347,B1348)</f>
        <v>4811.1564628872</v>
      </c>
      <c r="R1348" s="9" t="n">
        <f aca="false">B1348/Q1348-1</f>
        <v>-0.657861609357899</v>
      </c>
      <c r="S1348" s="9" t="n">
        <f aca="false">B1348/INDEX($B:$B,$E1348)-1</f>
        <v>-0.109555542887978</v>
      </c>
      <c r="T1348" s="0" t="n">
        <f aca="false">IF(AND($A1348&gt;=CrashTest!$B$3,$A1348&lt;=CrashTest!$C$3),1,IF(AND($A1348&gt;=CrashTest!$B$4,$A1348&lt;=CrashTest!$C$4),2,IF(AND($A1348&gt;=CrashTest!$B$5,$A1348&lt;=CrashTest!$C$5),3,IF(AND($A1348&gt;=CrashTest!$B$6,$A1348&lt;=CrashTest!$C$6),4,IF(AND($A1348&gt;=CrashTest!$B$7,$A1348&lt;=CrashTest!$C$7),5,0)))))</f>
        <v>0</v>
      </c>
      <c r="U1348" s="8" t="str">
        <f aca="false">IF(T1348=0,"",IF(T1347=T1348,MAX(U1347,B1348),B1348))</f>
        <v/>
      </c>
      <c r="V1348" s="9" t="str">
        <f aca="false">IF(T1348=0,"",B1348/U1348-1)</f>
        <v/>
      </c>
      <c r="W1348" s="8" t="str">
        <f aca="false">IF(T1348=0,"",IF(T1347=T1348,MAX(W1347,F1348),F1348))</f>
        <v/>
      </c>
      <c r="X1348" s="9" t="str">
        <f aca="false">IF(T1348=0,"",F1348/W1348-1)</f>
        <v/>
      </c>
    </row>
    <row r="1349" customFormat="false" ht="15" hidden="false" customHeight="false" outlineLevel="0" collapsed="false">
      <c r="A1349" s="5" t="n">
        <v>45177</v>
      </c>
      <c r="B1349" s="6" t="n">
        <v>1636.38499357101</v>
      </c>
      <c r="C1349" s="7" t="n">
        <v>13.17388423</v>
      </c>
      <c r="D1349" s="0" t="n">
        <f aca="false">INT((ROW()-3)/30)</f>
        <v>44</v>
      </c>
      <c r="E1349" s="0" t="n">
        <f aca="false">2+30*D1349</f>
        <v>1322</v>
      </c>
      <c r="F1349" s="8" t="n">
        <f aca="false">INDEX($F:$F,$E1349)*(2*B1349/INDEX($B:$B,$E1349)-C1349/INDEX($C:$C,$E1349))</f>
        <v>219.131034068094</v>
      </c>
      <c r="G1349" s="9" t="n">
        <f aca="false">B1349/B1348-1</f>
        <v>-0.0058905569219051</v>
      </c>
      <c r="H1349" s="9" t="n">
        <f aca="false">F1349/F1348-1</f>
        <v>0.0016744236846582</v>
      </c>
      <c r="I1349" s="9" t="n">
        <f aca="false">LN(B1349/B1348)</f>
        <v>-0.00590797468623386</v>
      </c>
      <c r="J1349" s="9" t="n">
        <f aca="false">LN(F1349/F1348)</f>
        <v>0.00167302340021537</v>
      </c>
      <c r="K1349" s="9" t="n">
        <f aca="false">F1349/F1342-1</f>
        <v>-0.00974139296944421</v>
      </c>
      <c r="L1349" s="9" t="n">
        <f aca="false">F1349/F1319-1</f>
        <v>-0.0533547679476973</v>
      </c>
      <c r="M1349" s="9" t="n">
        <f aca="false">B1349/B1342-1</f>
        <v>0.0046855150645293</v>
      </c>
      <c r="N1349" s="9" t="n">
        <f aca="false">B1349/B1319-1</f>
        <v>-0.118006407577738</v>
      </c>
      <c r="O1349" s="8" t="n">
        <f aca="false">MAX(O1348,F1349)</f>
        <v>246.763720066937</v>
      </c>
      <c r="P1349" s="9" t="n">
        <f aca="false">F1349/O1349-1</f>
        <v>-0.111980342942419</v>
      </c>
      <c r="Q1349" s="8" t="n">
        <f aca="false">MAX(Q1348,B1349)</f>
        <v>4811.1564628872</v>
      </c>
      <c r="R1349" s="9" t="n">
        <f aca="false">B1349/Q1349-1</f>
        <v>-0.659876995023145</v>
      </c>
      <c r="S1349" s="9" t="n">
        <f aca="false">B1349/INDEX($B:$B,$E1349)-1</f>
        <v>-0.114800756648391</v>
      </c>
      <c r="T1349" s="0" t="n">
        <f aca="false">IF(AND($A1349&gt;=CrashTest!$B$3,$A1349&lt;=CrashTest!$C$3),1,IF(AND($A1349&gt;=CrashTest!$B$4,$A1349&lt;=CrashTest!$C$4),2,IF(AND($A1349&gt;=CrashTest!$B$5,$A1349&lt;=CrashTest!$C$5),3,IF(AND($A1349&gt;=CrashTest!$B$6,$A1349&lt;=CrashTest!$C$6),4,IF(AND($A1349&gt;=CrashTest!$B$7,$A1349&lt;=CrashTest!$C$7),5,0)))))</f>
        <v>0</v>
      </c>
      <c r="U1349" s="8" t="str">
        <f aca="false">IF(T1349=0,"",IF(T1348=T1349,MAX(U1348,B1349),B1349))</f>
        <v/>
      </c>
      <c r="V1349" s="9" t="str">
        <f aca="false">IF(T1349=0,"",B1349/U1349-1)</f>
        <v/>
      </c>
      <c r="W1349" s="8" t="str">
        <f aca="false">IF(T1349=0,"",IF(T1348=T1349,MAX(W1348,F1349),F1349))</f>
        <v/>
      </c>
      <c r="X1349" s="9" t="str">
        <f aca="false">IF(T1349=0,"",F1349/W1349-1)</f>
        <v/>
      </c>
    </row>
    <row r="1350" customFormat="false" ht="15" hidden="false" customHeight="false" outlineLevel="0" collapsed="false">
      <c r="A1350" s="5" t="n">
        <v>45178</v>
      </c>
      <c r="B1350" s="6" t="n">
        <v>1634.67623524255</v>
      </c>
      <c r="C1350" s="7" t="n">
        <v>13.15950955</v>
      </c>
      <c r="D1350" s="0" t="n">
        <f aca="false">INT((ROW()-3)/30)</f>
        <v>44</v>
      </c>
      <c r="E1350" s="0" t="n">
        <f aca="false">2+30*D1350</f>
        <v>1322</v>
      </c>
      <c r="F1350" s="8" t="n">
        <f aca="false">INDEX($F:$F,$E1350)*(2*B1350/INDEX($B:$B,$E1350)-C1350/INDEX($C:$C,$E1350))</f>
        <v>218.911072331417</v>
      </c>
      <c r="G1350" s="9" t="n">
        <f aca="false">B1350/B1349-1</f>
        <v>-0.00104422757185696</v>
      </c>
      <c r="H1350" s="9" t="n">
        <f aca="false">F1350/F1349-1</f>
        <v>-0.00100379089439728</v>
      </c>
      <c r="I1350" s="9" t="n">
        <f aca="false">LN(B1350/B1349)</f>
        <v>-0.00104477315731119</v>
      </c>
      <c r="J1350" s="9" t="n">
        <f aca="false">LN(F1350/F1349)</f>
        <v>-0.00100429502986975</v>
      </c>
      <c r="K1350" s="9" t="n">
        <f aca="false">F1350/F1343-1</f>
        <v>-0.00790968493625732</v>
      </c>
      <c r="L1350" s="9" t="n">
        <f aca="false">F1350/F1320-1</f>
        <v>-0.0517700625529869</v>
      </c>
      <c r="M1350" s="9" t="n">
        <f aca="false">B1350/B1343-1</f>
        <v>-0.00134837343192606</v>
      </c>
      <c r="N1350" s="9" t="n">
        <f aca="false">B1350/B1320-1</f>
        <v>-0.116816374563468</v>
      </c>
      <c r="O1350" s="8" t="n">
        <f aca="false">MAX(O1349,F1350)</f>
        <v>246.763720066937</v>
      </c>
      <c r="P1350" s="9" t="n">
        <f aca="false">F1350/O1350-1</f>
        <v>-0.11287172898822</v>
      </c>
      <c r="Q1350" s="8" t="n">
        <f aca="false">MAX(Q1349,B1350)</f>
        <v>4811.1564628872</v>
      </c>
      <c r="R1350" s="9" t="n">
        <f aca="false">B1350/Q1350-1</f>
        <v>-0.660232160842765</v>
      </c>
      <c r="S1350" s="9" t="n">
        <f aca="false">B1350/INDEX($B:$B,$E1350)-1</f>
        <v>-0.115725106104886</v>
      </c>
      <c r="T1350" s="0" t="n">
        <f aca="false">IF(AND($A1350&gt;=CrashTest!$B$3,$A1350&lt;=CrashTest!$C$3),1,IF(AND($A1350&gt;=CrashTest!$B$4,$A1350&lt;=CrashTest!$C$4),2,IF(AND($A1350&gt;=CrashTest!$B$5,$A1350&lt;=CrashTest!$C$5),3,IF(AND($A1350&gt;=CrashTest!$B$6,$A1350&lt;=CrashTest!$C$6),4,IF(AND($A1350&gt;=CrashTest!$B$7,$A1350&lt;=CrashTest!$C$7),5,0)))))</f>
        <v>0</v>
      </c>
      <c r="U1350" s="8" t="str">
        <f aca="false">IF(T1350=0,"",IF(T1349=T1350,MAX(U1349,B1350),B1350))</f>
        <v/>
      </c>
      <c r="V1350" s="9" t="str">
        <f aca="false">IF(T1350=0,"",B1350/U1350-1)</f>
        <v/>
      </c>
      <c r="W1350" s="8" t="str">
        <f aca="false">IF(T1350=0,"",IF(T1349=T1350,MAX(W1349,F1350),F1350))</f>
        <v/>
      </c>
      <c r="X1350" s="9" t="str">
        <f aca="false">IF(T1350=0,"",F1350/W1350-1)</f>
        <v/>
      </c>
    </row>
    <row r="1351" customFormat="false" ht="15" hidden="false" customHeight="false" outlineLevel="0" collapsed="false">
      <c r="A1351" s="5" t="n">
        <v>45179</v>
      </c>
      <c r="B1351" s="6" t="n">
        <v>1617.41718790181</v>
      </c>
      <c r="C1351" s="7" t="n">
        <v>12.83801471</v>
      </c>
      <c r="D1351" s="0" t="n">
        <f aca="false">INT((ROW()-3)/30)</f>
        <v>44</v>
      </c>
      <c r="E1351" s="0" t="n">
        <f aca="false">2+30*D1351</f>
        <v>1322</v>
      </c>
      <c r="F1351" s="8" t="n">
        <f aca="false">INDEX($F:$F,$E1351)*(2*B1351/INDEX($B:$B,$E1351)-C1351/INDEX($C:$C,$E1351))</f>
        <v>219.216665924784</v>
      </c>
      <c r="G1351" s="9" t="n">
        <f aca="false">B1351/B1350-1</f>
        <v>-0.0105580829822116</v>
      </c>
      <c r="H1351" s="9" t="n">
        <f aca="false">F1351/F1350-1</f>
        <v>0.00139597138743253</v>
      </c>
      <c r="I1351" s="9" t="n">
        <f aca="false">LN(B1351/B1350)</f>
        <v>-0.0106142149875149</v>
      </c>
      <c r="J1351" s="9" t="n">
        <f aca="false">LN(F1351/F1350)</f>
        <v>0.00139499792522021</v>
      </c>
      <c r="K1351" s="9" t="n">
        <f aca="false">F1351/F1344-1</f>
        <v>-0.00387784412365266</v>
      </c>
      <c r="L1351" s="9" t="n">
        <f aca="false">F1351/F1321-1</f>
        <v>-0.048788808772342</v>
      </c>
      <c r="M1351" s="9" t="n">
        <f aca="false">B1351/B1344-1</f>
        <v>-0.0110955795757736</v>
      </c>
      <c r="N1351" s="9" t="n">
        <f aca="false">B1351/B1321-1</f>
        <v>-0.124103779745558</v>
      </c>
      <c r="O1351" s="8" t="n">
        <f aca="false">MAX(O1350,F1351)</f>
        <v>246.763720066937</v>
      </c>
      <c r="P1351" s="9" t="n">
        <f aca="false">F1351/O1351-1</f>
        <v>-0.111633323304905</v>
      </c>
      <c r="Q1351" s="8" t="n">
        <f aca="false">MAX(Q1350,B1351)</f>
        <v>4811.1564628872</v>
      </c>
      <c r="R1351" s="9" t="n">
        <f aca="false">B1351/Q1351-1</f>
        <v>-0.663819457883274</v>
      </c>
      <c r="S1351" s="9" t="n">
        <f aca="false">B1351/INDEX($B:$B,$E1351)-1</f>
        <v>-0.125061353813717</v>
      </c>
      <c r="T1351" s="0" t="n">
        <f aca="false">IF(AND($A1351&gt;=CrashTest!$B$3,$A1351&lt;=CrashTest!$C$3),1,IF(AND($A1351&gt;=CrashTest!$B$4,$A1351&lt;=CrashTest!$C$4),2,IF(AND($A1351&gt;=CrashTest!$B$5,$A1351&lt;=CrashTest!$C$5),3,IF(AND($A1351&gt;=CrashTest!$B$6,$A1351&lt;=CrashTest!$C$6),4,IF(AND($A1351&gt;=CrashTest!$B$7,$A1351&lt;=CrashTest!$C$7),5,0)))))</f>
        <v>0</v>
      </c>
      <c r="U1351" s="8" t="str">
        <f aca="false">IF(T1351=0,"",IF(T1350=T1351,MAX(U1350,B1351),B1351))</f>
        <v/>
      </c>
      <c r="V1351" s="9" t="str">
        <f aca="false">IF(T1351=0,"",B1351/U1351-1)</f>
        <v/>
      </c>
      <c r="W1351" s="8" t="str">
        <f aca="false">IF(T1351=0,"",IF(T1350=T1351,MAX(W1350,F1351),F1351))</f>
        <v/>
      </c>
      <c r="X1351" s="9" t="str">
        <f aca="false">IF(T1351=0,"",F1351/W1351-1)</f>
        <v/>
      </c>
    </row>
    <row r="1352" customFormat="false" ht="15" hidden="false" customHeight="false" outlineLevel="0" collapsed="false">
      <c r="A1352" s="5" t="n">
        <v>45180</v>
      </c>
      <c r="B1352" s="6" t="n">
        <v>1549.35964874342</v>
      </c>
      <c r="C1352" s="7" t="n">
        <v>11.63494896</v>
      </c>
      <c r="D1352" s="0" t="n">
        <f aca="false">INT((ROW()-3)/30)</f>
        <v>44</v>
      </c>
      <c r="E1352" s="0" t="n">
        <f aca="false">2+30*D1352</f>
        <v>1322</v>
      </c>
      <c r="F1352" s="8" t="n">
        <f aca="false">INDEX($F:$F,$E1352)*(2*B1352/INDEX($B:$B,$E1352)-C1352/INDEX($C:$C,$E1352))</f>
        <v>219.494492667959</v>
      </c>
      <c r="G1352" s="9" t="n">
        <f aca="false">B1352/B1351-1</f>
        <v>-0.0420779126544818</v>
      </c>
      <c r="H1352" s="9" t="n">
        <f aca="false">F1352/F1351-1</f>
        <v>0.00126736141161454</v>
      </c>
      <c r="I1352" s="9" t="n">
        <f aca="false">LN(B1352/B1351)</f>
        <v>-0.0429888327679689</v>
      </c>
      <c r="J1352" s="9" t="n">
        <f aca="false">LN(F1352/F1351)</f>
        <v>0.00126655898704379</v>
      </c>
      <c r="K1352" s="9" t="n">
        <f aca="false">F1352/F1345-1</f>
        <v>0.00361372290592277</v>
      </c>
      <c r="L1352" s="9" t="n">
        <f aca="false">F1352/F1322-1</f>
        <v>-0.0475068966367771</v>
      </c>
      <c r="M1352" s="9" t="n">
        <f aca="false">B1352/B1345-1</f>
        <v>-0.0479643755136325</v>
      </c>
      <c r="N1352" s="9" t="n">
        <f aca="false">B1352/B1322-1</f>
        <v>-0.161876945745974</v>
      </c>
      <c r="O1352" s="8" t="n">
        <f aca="false">MAX(O1351,F1352)</f>
        <v>246.763720066937</v>
      </c>
      <c r="P1352" s="9" t="n">
        <f aca="false">F1352/O1352-1</f>
        <v>-0.110507441659497</v>
      </c>
      <c r="Q1352" s="8" t="n">
        <f aca="false">MAX(Q1351,B1352)</f>
        <v>4811.1564628872</v>
      </c>
      <c r="R1352" s="9" t="n">
        <f aca="false">B1352/Q1352-1</f>
        <v>-0.677965233370598</v>
      </c>
      <c r="S1352" s="9" t="n">
        <f aca="false">B1352/INDEX($B:$B,$E1352)-1</f>
        <v>-0.161876945745974</v>
      </c>
      <c r="T1352" s="0" t="n">
        <f aca="false">IF(AND($A1352&gt;=CrashTest!$B$3,$A1352&lt;=CrashTest!$C$3),1,IF(AND($A1352&gt;=CrashTest!$B$4,$A1352&lt;=CrashTest!$C$4),2,IF(AND($A1352&gt;=CrashTest!$B$5,$A1352&lt;=CrashTest!$C$5),3,IF(AND($A1352&gt;=CrashTest!$B$6,$A1352&lt;=CrashTest!$C$6),4,IF(AND($A1352&gt;=CrashTest!$B$7,$A1352&lt;=CrashTest!$C$7),5,0)))))</f>
        <v>0</v>
      </c>
      <c r="U1352" s="8" t="str">
        <f aca="false">IF(T1352=0,"",IF(T1351=T1352,MAX(U1351,B1352),B1352))</f>
        <v/>
      </c>
      <c r="V1352" s="9" t="str">
        <f aca="false">IF(T1352=0,"",B1352/U1352-1)</f>
        <v/>
      </c>
      <c r="W1352" s="8" t="str">
        <f aca="false">IF(T1352=0,"",IF(T1351=T1352,MAX(W1351,F1352),F1352))</f>
        <v/>
      </c>
      <c r="X1352" s="9" t="str">
        <f aca="false">IF(T1352=0,"",F1352/W1352-1)</f>
        <v/>
      </c>
    </row>
    <row r="1353" customFormat="false" ht="15" hidden="false" customHeight="false" outlineLevel="0" collapsed="false">
      <c r="A1353" s="5" t="n">
        <v>45181</v>
      </c>
      <c r="B1353" s="6" t="n">
        <v>1594.0094345412</v>
      </c>
      <c r="C1353" s="7" t="n">
        <v>12.17131681</v>
      </c>
      <c r="D1353" s="0" t="n">
        <f aca="false">INT((ROW()-3)/30)</f>
        <v>45</v>
      </c>
      <c r="E1353" s="0" t="n">
        <f aca="false">2+30*D1353</f>
        <v>1352</v>
      </c>
      <c r="F1353" s="8" t="n">
        <f aca="false">INDEX($F:$F,$E1353)*(2*B1353/INDEX($B:$B,$E1353)-C1353/INDEX($C:$C,$E1353))</f>
        <v>222.026739510244</v>
      </c>
      <c r="G1353" s="9" t="n">
        <f aca="false">B1353/B1352-1</f>
        <v>0.0288182190842472</v>
      </c>
      <c r="H1353" s="9" t="n">
        <f aca="false">F1353/F1352-1</f>
        <v>0.0115367215436952</v>
      </c>
      <c r="I1353" s="9" t="n">
        <f aca="false">LN(B1353/B1352)</f>
        <v>0.0284107834076406</v>
      </c>
      <c r="J1353" s="9" t="n">
        <f aca="false">LN(F1353/F1352)</f>
        <v>0.0114706810138401</v>
      </c>
      <c r="K1353" s="9" t="n">
        <f aca="false">F1353/F1346-1</f>
        <v>0.0140064562205968</v>
      </c>
      <c r="L1353" s="9" t="n">
        <f aca="false">F1353/F1323-1</f>
        <v>-0.035610557412771</v>
      </c>
      <c r="M1353" s="9" t="n">
        <f aca="false">B1353/B1346-1</f>
        <v>-0.0237107700070768</v>
      </c>
      <c r="N1353" s="9" t="n">
        <f aca="false">B1353/B1323-1</f>
        <v>-0.133199156991754</v>
      </c>
      <c r="O1353" s="8" t="n">
        <f aca="false">MAX(O1352,F1353)</f>
        <v>246.763720066937</v>
      </c>
      <c r="P1353" s="9" t="n">
        <f aca="false">F1353/O1353-1</f>
        <v>-0.100245613698734</v>
      </c>
      <c r="Q1353" s="8" t="n">
        <f aca="false">MAX(Q1352,B1353)</f>
        <v>4811.1564628872</v>
      </c>
      <c r="R1353" s="9" t="n">
        <f aca="false">B1353/Q1353-1</f>
        <v>-0.668684764913127</v>
      </c>
      <c r="S1353" s="9" t="n">
        <f aca="false">B1353/INDEX($B:$B,$E1353)-1</f>
        <v>0.0288182190842472</v>
      </c>
      <c r="T1353" s="0" t="n">
        <f aca="false">IF(AND($A1353&gt;=CrashTest!$B$3,$A1353&lt;=CrashTest!$C$3),1,IF(AND($A1353&gt;=CrashTest!$B$4,$A1353&lt;=CrashTest!$C$4),2,IF(AND($A1353&gt;=CrashTest!$B$5,$A1353&lt;=CrashTest!$C$5),3,IF(AND($A1353&gt;=CrashTest!$B$6,$A1353&lt;=CrashTest!$C$6),4,IF(AND($A1353&gt;=CrashTest!$B$7,$A1353&lt;=CrashTest!$C$7),5,0)))))</f>
        <v>0</v>
      </c>
      <c r="U1353" s="8" t="str">
        <f aca="false">IF(T1353=0,"",IF(T1352=T1353,MAX(U1352,B1353),B1353))</f>
        <v/>
      </c>
      <c r="V1353" s="9" t="str">
        <f aca="false">IF(T1353=0,"",B1353/U1353-1)</f>
        <v/>
      </c>
      <c r="W1353" s="8" t="str">
        <f aca="false">IF(T1353=0,"",IF(T1352=T1353,MAX(W1352,F1353),F1353))</f>
        <v/>
      </c>
      <c r="X1353" s="9" t="str">
        <f aca="false">IF(T1353=0,"",F1353/W1353-1)</f>
        <v/>
      </c>
    </row>
    <row r="1354" customFormat="false" ht="15" hidden="false" customHeight="false" outlineLevel="0" collapsed="false">
      <c r="A1354" s="5" t="n">
        <v>45182</v>
      </c>
      <c r="B1354" s="6" t="n">
        <v>1607.7192194623</v>
      </c>
      <c r="C1354" s="7" t="n">
        <v>12.35373891</v>
      </c>
      <c r="D1354" s="0" t="n">
        <f aca="false">INT((ROW()-3)/30)</f>
        <v>45</v>
      </c>
      <c r="E1354" s="0" t="n">
        <f aca="false">2+30*D1354</f>
        <v>1352</v>
      </c>
      <c r="F1354" s="8" t="n">
        <f aca="false">INDEX($F:$F,$E1354)*(2*B1354/INDEX($B:$B,$E1354)-C1354/INDEX($C:$C,$E1354))</f>
        <v>222.469800341344</v>
      </c>
      <c r="G1354" s="9" t="n">
        <f aca="false">B1354/B1353-1</f>
        <v>0.0086008179274335</v>
      </c>
      <c r="H1354" s="9" t="n">
        <f aca="false">F1354/F1353-1</f>
        <v>0.00199552915147505</v>
      </c>
      <c r="I1354" s="9" t="n">
        <f aca="false">LN(B1354/B1353)</f>
        <v>0.00856404161339473</v>
      </c>
      <c r="J1354" s="9" t="n">
        <f aca="false">LN(F1354/F1353)</f>
        <v>0.00199354072804304</v>
      </c>
      <c r="K1354" s="9" t="n">
        <f aca="false">F1354/F1347-1</f>
        <v>0.0146636559445819</v>
      </c>
      <c r="L1354" s="9" t="n">
        <f aca="false">F1354/F1324-1</f>
        <v>-0.0343630040661135</v>
      </c>
      <c r="M1354" s="9" t="n">
        <f aca="false">B1354/B1347-1</f>
        <v>-0.0151168608089098</v>
      </c>
      <c r="N1354" s="9" t="n">
        <f aca="false">B1354/B1324-1</f>
        <v>-0.128060226754145</v>
      </c>
      <c r="O1354" s="8" t="n">
        <f aca="false">MAX(O1353,F1354)</f>
        <v>246.763720066937</v>
      </c>
      <c r="P1354" s="9" t="n">
        <f aca="false">F1354/O1354-1</f>
        <v>-0.0984501275917018</v>
      </c>
      <c r="Q1354" s="8" t="n">
        <f aca="false">MAX(Q1353,B1354)</f>
        <v>4811.1564628872</v>
      </c>
      <c r="R1354" s="9" t="n">
        <f aca="false">B1354/Q1354-1</f>
        <v>-0.66583518289956</v>
      </c>
      <c r="S1354" s="9" t="n">
        <f aca="false">B1354/INDEX($B:$B,$E1354)-1</f>
        <v>0.0376668972670171</v>
      </c>
      <c r="T1354" s="0" t="n">
        <f aca="false">IF(AND($A1354&gt;=CrashTest!$B$3,$A1354&lt;=CrashTest!$C$3),1,IF(AND($A1354&gt;=CrashTest!$B$4,$A1354&lt;=CrashTest!$C$4),2,IF(AND($A1354&gt;=CrashTest!$B$5,$A1354&lt;=CrashTest!$C$5),3,IF(AND($A1354&gt;=CrashTest!$B$6,$A1354&lt;=CrashTest!$C$6),4,IF(AND($A1354&gt;=CrashTest!$B$7,$A1354&lt;=CrashTest!$C$7),5,0)))))</f>
        <v>0</v>
      </c>
      <c r="U1354" s="8" t="str">
        <f aca="false">IF(T1354=0,"",IF(T1353=T1354,MAX(U1353,B1354),B1354))</f>
        <v/>
      </c>
      <c r="V1354" s="9" t="str">
        <f aca="false">IF(T1354=0,"",B1354/U1354-1)</f>
        <v/>
      </c>
      <c r="W1354" s="8" t="str">
        <f aca="false">IF(T1354=0,"",IF(T1353=T1354,MAX(W1353,F1354),F1354))</f>
        <v/>
      </c>
      <c r="X1354" s="9" t="str">
        <f aca="false">IF(T1354=0,"",F1354/W1354-1)</f>
        <v/>
      </c>
    </row>
    <row r="1355" customFormat="false" ht="15" hidden="false" customHeight="false" outlineLevel="0" collapsed="false">
      <c r="A1355" s="5" t="n">
        <v>45183</v>
      </c>
      <c r="B1355" s="6" t="n">
        <v>1627.52328755114</v>
      </c>
      <c r="C1355" s="7" t="n">
        <v>12.59656992</v>
      </c>
      <c r="D1355" s="0" t="n">
        <f aca="false">INT((ROW()-3)/30)</f>
        <v>45</v>
      </c>
      <c r="E1355" s="0" t="n">
        <f aca="false">2+30*D1355</f>
        <v>1352</v>
      </c>
      <c r="F1355" s="8" t="n">
        <f aca="false">INDEX($F:$F,$E1355)*(2*B1355/INDEX($B:$B,$E1355)-C1355/INDEX($C:$C,$E1355))</f>
        <v>223.499969276437</v>
      </c>
      <c r="G1355" s="9" t="n">
        <f aca="false">B1355/B1354-1</f>
        <v>0.0123181136663051</v>
      </c>
      <c r="H1355" s="9" t="n">
        <f aca="false">F1355/F1354-1</f>
        <v>0.00463060124795334</v>
      </c>
      <c r="I1355" s="9" t="n">
        <f aca="false">LN(B1355/B1354)</f>
        <v>0.0122428630378094</v>
      </c>
      <c r="J1355" s="9" t="n">
        <f aca="false">LN(F1355/F1354)</f>
        <v>0.00461991299664678</v>
      </c>
      <c r="K1355" s="9" t="n">
        <f aca="false">F1355/F1348-1</f>
        <v>0.0216453542082282</v>
      </c>
      <c r="L1355" s="9" t="n">
        <f aca="false">F1355/F1325-1</f>
        <v>-0.0274141145154457</v>
      </c>
      <c r="M1355" s="9" t="n">
        <f aca="false">B1355/B1348-1</f>
        <v>-0.011274073435895</v>
      </c>
      <c r="N1355" s="9" t="n">
        <f aca="false">B1355/B1325-1</f>
        <v>-0.109242333936827</v>
      </c>
      <c r="O1355" s="8" t="n">
        <f aca="false">MAX(O1354,F1355)</f>
        <v>246.763720066937</v>
      </c>
      <c r="P1355" s="9" t="n">
        <f aca="false">F1355/O1355-1</f>
        <v>-0.0942754096274359</v>
      </c>
      <c r="Q1355" s="8" t="n">
        <f aca="false">MAX(Q1354,B1355)</f>
        <v>4811.1564628872</v>
      </c>
      <c r="R1355" s="9" t="n">
        <f aca="false">B1355/Q1355-1</f>
        <v>-0.661718902699237</v>
      </c>
      <c r="S1355" s="9" t="n">
        <f aca="false">B1355/INDEX($B:$B,$E1355)-1</f>
        <v>0.0504489960553143</v>
      </c>
      <c r="T1355" s="0" t="n">
        <f aca="false">IF(AND($A1355&gt;=CrashTest!$B$3,$A1355&lt;=CrashTest!$C$3),1,IF(AND($A1355&gt;=CrashTest!$B$4,$A1355&lt;=CrashTest!$C$4),2,IF(AND($A1355&gt;=CrashTest!$B$5,$A1355&lt;=CrashTest!$C$5),3,IF(AND($A1355&gt;=CrashTest!$B$6,$A1355&lt;=CrashTest!$C$6),4,IF(AND($A1355&gt;=CrashTest!$B$7,$A1355&lt;=CrashTest!$C$7),5,0)))))</f>
        <v>0</v>
      </c>
      <c r="U1355" s="8" t="str">
        <f aca="false">IF(T1355=0,"",IF(T1354=T1355,MAX(U1354,B1355),B1355))</f>
        <v/>
      </c>
      <c r="V1355" s="9" t="str">
        <f aca="false">IF(T1355=0,"",B1355/U1355-1)</f>
        <v/>
      </c>
      <c r="W1355" s="8" t="str">
        <f aca="false">IF(T1355=0,"",IF(T1354=T1355,MAX(W1354,F1355),F1355))</f>
        <v/>
      </c>
      <c r="X1355" s="9" t="str">
        <f aca="false">IF(T1355=0,"",F1355/W1355-1)</f>
        <v/>
      </c>
    </row>
    <row r="1356" customFormat="false" ht="15" hidden="false" customHeight="false" outlineLevel="0" collapsed="false">
      <c r="A1356" s="5" t="n">
        <v>45184</v>
      </c>
      <c r="B1356" s="6" t="n">
        <v>1643.92288106371</v>
      </c>
      <c r="C1356" s="7" t="n">
        <v>12.77641834</v>
      </c>
      <c r="D1356" s="0" t="n">
        <f aca="false">INT((ROW()-3)/30)</f>
        <v>45</v>
      </c>
      <c r="E1356" s="0" t="n">
        <f aca="false">2+30*D1356</f>
        <v>1352</v>
      </c>
      <c r="F1356" s="8" t="n">
        <f aca="false">INDEX($F:$F,$E1356)*(2*B1356/INDEX($B:$B,$E1356)-C1356/INDEX($C:$C,$E1356))</f>
        <v>224.753701789063</v>
      </c>
      <c r="G1356" s="9" t="n">
        <f aca="false">B1356/B1355-1</f>
        <v>0.0100764109724327</v>
      </c>
      <c r="H1356" s="9" t="n">
        <f aca="false">F1356/F1355-1</f>
        <v>0.0056095422146385</v>
      </c>
      <c r="I1356" s="9" t="n">
        <f aca="false">LN(B1356/B1355)</f>
        <v>0.0100259824196674</v>
      </c>
      <c r="J1356" s="9" t="n">
        <f aca="false">LN(F1356/F1355)</f>
        <v>0.00559386732469356</v>
      </c>
      <c r="K1356" s="9" t="n">
        <f aca="false">F1356/F1349-1</f>
        <v>0.0256589293473681</v>
      </c>
      <c r="L1356" s="9" t="n">
        <f aca="false">F1356/F1326-1</f>
        <v>-0.020071523879719</v>
      </c>
      <c r="M1356" s="9" t="n">
        <f aca="false">B1356/B1349-1</f>
        <v>0.00460642667973299</v>
      </c>
      <c r="N1356" s="9" t="n">
        <f aca="false">B1356/B1326-1</f>
        <v>-0.0902181088427687</v>
      </c>
      <c r="O1356" s="8" t="n">
        <f aca="false">MAX(O1355,F1356)</f>
        <v>246.763720066937</v>
      </c>
      <c r="P1356" s="9" t="n">
        <f aca="false">F1356/O1356-1</f>
        <v>-0.0891947093029049</v>
      </c>
      <c r="Q1356" s="8" t="n">
        <f aca="false">MAX(Q1355,B1356)</f>
        <v>4811.1564628872</v>
      </c>
      <c r="R1356" s="9" t="n">
        <f aca="false">B1356/Q1356-1</f>
        <v>-0.658310243338629</v>
      </c>
      <c r="S1356" s="9" t="n">
        <f aca="false">B1356/INDEX($B:$B,$E1356)-1</f>
        <v>0.0610337518451471</v>
      </c>
      <c r="T1356" s="0" t="n">
        <f aca="false">IF(AND($A1356&gt;=CrashTest!$B$3,$A1356&lt;=CrashTest!$C$3),1,IF(AND($A1356&gt;=CrashTest!$B$4,$A1356&lt;=CrashTest!$C$4),2,IF(AND($A1356&gt;=CrashTest!$B$5,$A1356&lt;=CrashTest!$C$5),3,IF(AND($A1356&gt;=CrashTest!$B$6,$A1356&lt;=CrashTest!$C$6),4,IF(AND($A1356&gt;=CrashTest!$B$7,$A1356&lt;=CrashTest!$C$7),5,0)))))</f>
        <v>0</v>
      </c>
      <c r="U1356" s="8" t="str">
        <f aca="false">IF(T1356=0,"",IF(T1355=T1356,MAX(U1355,B1356),B1356))</f>
        <v/>
      </c>
      <c r="V1356" s="9" t="str">
        <f aca="false">IF(T1356=0,"",B1356/U1356-1)</f>
        <v/>
      </c>
      <c r="W1356" s="8" t="str">
        <f aca="false">IF(T1356=0,"",IF(T1355=T1356,MAX(W1355,F1356),F1356))</f>
        <v/>
      </c>
      <c r="X1356" s="9" t="str">
        <f aca="false">IF(T1356=0,"",F1356/W1356-1)</f>
        <v/>
      </c>
    </row>
    <row r="1357" customFormat="false" ht="15" hidden="false" customHeight="false" outlineLevel="0" collapsed="false">
      <c r="A1357" s="5" t="n">
        <v>45185</v>
      </c>
      <c r="B1357" s="6" t="n">
        <v>1634.72032933957</v>
      </c>
      <c r="C1357" s="7" t="n">
        <v>12.66358302</v>
      </c>
      <c r="D1357" s="0" t="n">
        <f aca="false">INT((ROW()-3)/30)</f>
        <v>45</v>
      </c>
      <c r="E1357" s="0" t="n">
        <f aca="false">2+30*D1357</f>
        <v>1352</v>
      </c>
      <c r="F1357" s="8" t="n">
        <f aca="false">INDEX($F:$F,$E1357)*(2*B1357/INDEX($B:$B,$E1357)-C1357/INDEX($C:$C,$E1357))</f>
        <v>224.274939612002</v>
      </c>
      <c r="G1357" s="9" t="n">
        <f aca="false">B1357/B1356-1</f>
        <v>-0.0055979217943517</v>
      </c>
      <c r="H1357" s="9" t="n">
        <f aca="false">F1357/F1356-1</f>
        <v>-0.00213016370030994</v>
      </c>
      <c r="I1357" s="9" t="n">
        <f aca="false">LN(B1357/B1356)</f>
        <v>-0.00561364887868007</v>
      </c>
      <c r="J1357" s="9" t="n">
        <f aca="false">LN(F1357/F1356)</f>
        <v>-0.00213243572610298</v>
      </c>
      <c r="K1357" s="9" t="n">
        <f aca="false">F1357/F1350-1</f>
        <v>0.024502494202141</v>
      </c>
      <c r="L1357" s="9" t="n">
        <f aca="false">F1357/F1327-1</f>
        <v>-0.0188174184609612</v>
      </c>
      <c r="M1357" s="9" t="n">
        <f aca="false">B1357/B1350-1</f>
        <v>2.69742081455693E-005</v>
      </c>
      <c r="N1357" s="9" t="n">
        <f aca="false">B1357/B1327-1</f>
        <v>-0.0320791724553958</v>
      </c>
      <c r="O1357" s="8" t="n">
        <f aca="false">MAX(O1356,F1357)</f>
        <v>246.763720066937</v>
      </c>
      <c r="P1357" s="9" t="n">
        <f aca="false">F1357/O1357-1</f>
        <v>-0.0911348736711981</v>
      </c>
      <c r="Q1357" s="8" t="n">
        <f aca="false">MAX(Q1356,B1357)</f>
        <v>4811.1564628872</v>
      </c>
      <c r="R1357" s="9" t="n">
        <f aca="false">B1357/Q1357-1</f>
        <v>-0.66022299587435</v>
      </c>
      <c r="S1357" s="9" t="n">
        <f aca="false">B1357/INDEX($B:$B,$E1357)-1</f>
        <v>0.0550941678811503</v>
      </c>
      <c r="T1357" s="0" t="n">
        <f aca="false">IF(AND($A1357&gt;=CrashTest!$B$3,$A1357&lt;=CrashTest!$C$3),1,IF(AND($A1357&gt;=CrashTest!$B$4,$A1357&lt;=CrashTest!$C$4),2,IF(AND($A1357&gt;=CrashTest!$B$5,$A1357&lt;=CrashTest!$C$5),3,IF(AND($A1357&gt;=CrashTest!$B$6,$A1357&lt;=CrashTest!$C$6),4,IF(AND($A1357&gt;=CrashTest!$B$7,$A1357&lt;=CrashTest!$C$7),5,0)))))</f>
        <v>0</v>
      </c>
      <c r="U1357" s="8" t="str">
        <f aca="false">IF(T1357=0,"",IF(T1356=T1357,MAX(U1356,B1357),B1357))</f>
        <v/>
      </c>
      <c r="V1357" s="9" t="str">
        <f aca="false">IF(T1357=0,"",B1357/U1357-1)</f>
        <v/>
      </c>
      <c r="W1357" s="8" t="str">
        <f aca="false">IF(T1357=0,"",IF(T1356=T1357,MAX(W1356,F1357),F1357))</f>
        <v/>
      </c>
      <c r="X1357" s="9" t="str">
        <f aca="false">IF(T1357=0,"",F1357/W1357-1)</f>
        <v/>
      </c>
    </row>
    <row r="1358" customFormat="false" ht="15" hidden="false" customHeight="false" outlineLevel="0" collapsed="false">
      <c r="A1358" s="5" t="n">
        <v>45186</v>
      </c>
      <c r="B1358" s="6" t="n">
        <v>1620.58054354179</v>
      </c>
      <c r="C1358" s="7" t="n">
        <v>12.50084914</v>
      </c>
      <c r="D1358" s="0" t="n">
        <f aca="false">INT((ROW()-3)/30)</f>
        <v>45</v>
      </c>
      <c r="E1358" s="0" t="n">
        <f aca="false">2+30*D1358</f>
        <v>1352</v>
      </c>
      <c r="F1358" s="8" t="n">
        <f aca="false">INDEX($F:$F,$E1358)*(2*B1358/INDEX($B:$B,$E1358)-C1358/INDEX($C:$C,$E1358))</f>
        <v>223.338623890037</v>
      </c>
      <c r="G1358" s="9" t="n">
        <f aca="false">B1358/B1357-1</f>
        <v>-0.00864966657843713</v>
      </c>
      <c r="H1358" s="9" t="n">
        <f aca="false">F1358/F1357-1</f>
        <v>-0.00417485664508233</v>
      </c>
      <c r="I1358" s="9" t="n">
        <f aca="false">LN(B1358/B1357)</f>
        <v>-0.0086872920667976</v>
      </c>
      <c r="J1358" s="9" t="n">
        <f aca="false">LN(F1358/F1357)</f>
        <v>-0.00418359569040771</v>
      </c>
      <c r="K1358" s="9" t="n">
        <f aca="false">F1358/F1351-1</f>
        <v>0.0188031231469776</v>
      </c>
      <c r="L1358" s="9" t="n">
        <f aca="false">F1358/F1328-1</f>
        <v>-0.00920886321090986</v>
      </c>
      <c r="M1358" s="9" t="n">
        <f aca="false">B1358/B1351-1</f>
        <v>0.00195580686519325</v>
      </c>
      <c r="N1358" s="9" t="n">
        <f aca="false">B1358/B1328-1</f>
        <v>-0.0241313561851566</v>
      </c>
      <c r="O1358" s="8" t="n">
        <f aca="false">MAX(O1357,F1358)</f>
        <v>246.763720066937</v>
      </c>
      <c r="P1358" s="9" t="n">
        <f aca="false">F1358/O1358-1</f>
        <v>-0.0949292552833355</v>
      </c>
      <c r="Q1358" s="8" t="n">
        <f aca="false">MAX(Q1357,B1358)</f>
        <v>4811.1564628872</v>
      </c>
      <c r="R1358" s="9" t="n">
        <f aca="false">B1358/Q1358-1</f>
        <v>-0.663161953671058</v>
      </c>
      <c r="S1358" s="9" t="n">
        <f aca="false">B1358/INDEX($B:$B,$E1358)-1</f>
        <v>0.0459679551201249</v>
      </c>
      <c r="T1358" s="0" t="n">
        <f aca="false">IF(AND($A1358&gt;=CrashTest!$B$3,$A1358&lt;=CrashTest!$C$3),1,IF(AND($A1358&gt;=CrashTest!$B$4,$A1358&lt;=CrashTest!$C$4),2,IF(AND($A1358&gt;=CrashTest!$B$5,$A1358&lt;=CrashTest!$C$5),3,IF(AND($A1358&gt;=CrashTest!$B$6,$A1358&lt;=CrashTest!$C$6),4,IF(AND($A1358&gt;=CrashTest!$B$7,$A1358&lt;=CrashTest!$C$7),5,0)))))</f>
        <v>0</v>
      </c>
      <c r="U1358" s="8" t="str">
        <f aca="false">IF(T1358=0,"",IF(T1357=T1358,MAX(U1357,B1358),B1358))</f>
        <v/>
      </c>
      <c r="V1358" s="9" t="str">
        <f aca="false">IF(T1358=0,"",B1358/U1358-1)</f>
        <v/>
      </c>
      <c r="W1358" s="8" t="str">
        <f aca="false">IF(T1358=0,"",IF(T1357=T1358,MAX(W1357,F1358),F1358))</f>
        <v/>
      </c>
      <c r="X1358" s="9" t="str">
        <f aca="false">IF(T1358=0,"",F1358/W1358-1)</f>
        <v/>
      </c>
    </row>
    <row r="1359" customFormat="false" ht="15" hidden="false" customHeight="false" outlineLevel="0" collapsed="false">
      <c r="A1359" s="5" t="n">
        <v>45187</v>
      </c>
      <c r="B1359" s="6" t="n">
        <v>1637.64761016949</v>
      </c>
      <c r="C1359" s="7" t="n">
        <v>12.67988279</v>
      </c>
      <c r="D1359" s="0" t="n">
        <f aca="false">INT((ROW()-3)/30)</f>
        <v>45</v>
      </c>
      <c r="E1359" s="0" t="n">
        <f aca="false">2+30*D1359</f>
        <v>1352</v>
      </c>
      <c r="F1359" s="8" t="n">
        <f aca="false">INDEX($F:$F,$E1359)*(2*B1359/INDEX($B:$B,$E1359)-C1359/INDEX($C:$C,$E1359))</f>
        <v>224.796846120183</v>
      </c>
      <c r="G1359" s="9" t="n">
        <f aca="false">B1359/B1358-1</f>
        <v>0.0105314522599413</v>
      </c>
      <c r="H1359" s="9" t="n">
        <f aca="false">F1359/F1358-1</f>
        <v>0.00652919859873324</v>
      </c>
      <c r="I1359" s="9" t="n">
        <f aca="false">LN(B1359/B1358)</f>
        <v>0.0104763828199441</v>
      </c>
      <c r="J1359" s="9" t="n">
        <f aca="false">LN(F1359/F1358)</f>
        <v>0.00650797571044163</v>
      </c>
      <c r="K1359" s="9" t="n">
        <f aca="false">F1359/F1352-1</f>
        <v>0.0241571138654704</v>
      </c>
      <c r="L1359" s="9" t="n">
        <f aca="false">F1359/F1329-1</f>
        <v>-0.00183415811264809</v>
      </c>
      <c r="M1359" s="9" t="n">
        <f aca="false">B1359/B1352-1</f>
        <v>0.0569835167049009</v>
      </c>
      <c r="N1359" s="9" t="n">
        <f aca="false">B1359/B1329-1</f>
        <v>-0.0187041719166202</v>
      </c>
      <c r="O1359" s="8" t="n">
        <f aca="false">MAX(O1358,F1359)</f>
        <v>246.763720066937</v>
      </c>
      <c r="P1359" s="9" t="n">
        <f aca="false">F1359/O1359-1</f>
        <v>-0.089019868645177</v>
      </c>
      <c r="Q1359" s="8" t="n">
        <f aca="false">MAX(Q1358,B1359)</f>
        <v>4811.1564628872</v>
      </c>
      <c r="R1359" s="9" t="n">
        <f aca="false">B1359/Q1359-1</f>
        <v>-0.659614559866812</v>
      </c>
      <c r="S1359" s="9" t="n">
        <f aca="false">B1359/INDEX($B:$B,$E1359)-1</f>
        <v>0.0569835167049009</v>
      </c>
      <c r="T1359" s="0" t="n">
        <f aca="false">IF(AND($A1359&gt;=CrashTest!$B$3,$A1359&lt;=CrashTest!$C$3),1,IF(AND($A1359&gt;=CrashTest!$B$4,$A1359&lt;=CrashTest!$C$4),2,IF(AND($A1359&gt;=CrashTest!$B$5,$A1359&lt;=CrashTest!$C$5),3,IF(AND($A1359&gt;=CrashTest!$B$6,$A1359&lt;=CrashTest!$C$6),4,IF(AND($A1359&gt;=CrashTest!$B$7,$A1359&lt;=CrashTest!$C$7),5,0)))))</f>
        <v>0</v>
      </c>
      <c r="U1359" s="8" t="str">
        <f aca="false">IF(T1359=0,"",IF(T1358=T1359,MAX(U1358,B1359),B1359))</f>
        <v/>
      </c>
      <c r="V1359" s="9" t="str">
        <f aca="false">IF(T1359=0,"",B1359/U1359-1)</f>
        <v/>
      </c>
      <c r="W1359" s="8" t="str">
        <f aca="false">IF(T1359=0,"",IF(T1358=T1359,MAX(W1358,F1359),F1359))</f>
        <v/>
      </c>
      <c r="X1359" s="9" t="str">
        <f aca="false">IF(T1359=0,"",F1359/W1359-1)</f>
        <v/>
      </c>
    </row>
    <row r="1360" customFormat="false" ht="15" hidden="false" customHeight="false" outlineLevel="0" collapsed="false">
      <c r="A1360" s="5" t="n">
        <v>45188</v>
      </c>
      <c r="B1360" s="6" t="n">
        <v>1643.48128784337</v>
      </c>
      <c r="C1360" s="7" t="n">
        <v>12.74845604</v>
      </c>
      <c r="D1360" s="0" t="n">
        <f aca="false">INT((ROW()-3)/30)</f>
        <v>45</v>
      </c>
      <c r="E1360" s="0" t="n">
        <f aca="false">2+30*D1360</f>
        <v>1352</v>
      </c>
      <c r="F1360" s="8" t="n">
        <f aca="false">INDEX($F:$F,$E1360)*(2*B1360/INDEX($B:$B,$E1360)-C1360/INDEX($C:$C,$E1360))</f>
        <v>225.156094267408</v>
      </c>
      <c r="G1360" s="9" t="n">
        <f aca="false">B1360/B1359-1</f>
        <v>0.00356223013892243</v>
      </c>
      <c r="H1360" s="9" t="n">
        <f aca="false">F1360/F1359-1</f>
        <v>0.00159810136763827</v>
      </c>
      <c r="I1360" s="9" t="n">
        <f aca="false">LN(B1360/B1359)</f>
        <v>0.00355590042462</v>
      </c>
      <c r="J1360" s="9" t="n">
        <f aca="false">LN(F1360/F1359)</f>
        <v>0.00159682576249769</v>
      </c>
      <c r="K1360" s="9" t="n">
        <f aca="false">F1360/F1353-1</f>
        <v>0.0140944949426673</v>
      </c>
      <c r="L1360" s="9" t="n">
        <f aca="false">F1360/F1330-1</f>
        <v>0.00094012134050514</v>
      </c>
      <c r="M1360" s="9" t="n">
        <f aca="false">B1360/B1353-1</f>
        <v>0.0310361107218975</v>
      </c>
      <c r="N1360" s="9" t="n">
        <f aca="false">B1360/B1330-1</f>
        <v>-0.0238069721274868</v>
      </c>
      <c r="O1360" s="8" t="n">
        <f aca="false">MAX(O1359,F1360)</f>
        <v>246.763720066937</v>
      </c>
      <c r="P1360" s="9" t="n">
        <f aca="false">F1360/O1360-1</f>
        <v>-0.0875640300513675</v>
      </c>
      <c r="Q1360" s="8" t="n">
        <f aca="false">MAX(Q1359,B1360)</f>
        <v>4811.1564628872</v>
      </c>
      <c r="R1360" s="9" t="n">
        <f aca="false">B1360/Q1360-1</f>
        <v>-0.65840202859312</v>
      </c>
      <c r="S1360" s="9" t="n">
        <f aca="false">B1360/INDEX($B:$B,$E1360)-1</f>
        <v>0.0607487352444513</v>
      </c>
      <c r="T1360" s="0" t="n">
        <f aca="false">IF(AND($A1360&gt;=CrashTest!$B$3,$A1360&lt;=CrashTest!$C$3),1,IF(AND($A1360&gt;=CrashTest!$B$4,$A1360&lt;=CrashTest!$C$4),2,IF(AND($A1360&gt;=CrashTest!$B$5,$A1360&lt;=CrashTest!$C$5),3,IF(AND($A1360&gt;=CrashTest!$B$6,$A1360&lt;=CrashTest!$C$6),4,IF(AND($A1360&gt;=CrashTest!$B$7,$A1360&lt;=CrashTest!$C$7),5,0)))))</f>
        <v>0</v>
      </c>
      <c r="U1360" s="8" t="str">
        <f aca="false">IF(T1360=0,"",IF(T1359=T1360,MAX(U1359,B1360),B1360))</f>
        <v/>
      </c>
      <c r="V1360" s="9" t="str">
        <f aca="false">IF(T1360=0,"",B1360/U1360-1)</f>
        <v/>
      </c>
      <c r="W1360" s="8" t="str">
        <f aca="false">IF(T1360=0,"",IF(T1359=T1360,MAX(W1359,F1360),F1360))</f>
        <v/>
      </c>
      <c r="X1360" s="9" t="str">
        <f aca="false">IF(T1360=0,"",F1360/W1360-1)</f>
        <v/>
      </c>
    </row>
    <row r="1361" customFormat="false" ht="15" hidden="false" customHeight="false" outlineLevel="0" collapsed="false">
      <c r="A1361" s="5" t="n">
        <v>45189</v>
      </c>
      <c r="B1361" s="6" t="n">
        <v>1622.66867942724</v>
      </c>
      <c r="C1361" s="7" t="n">
        <v>12.48532771</v>
      </c>
      <c r="D1361" s="0" t="n">
        <f aca="false">INT((ROW()-3)/30)</f>
        <v>45</v>
      </c>
      <c r="E1361" s="0" t="n">
        <f aca="false">2+30*D1361</f>
        <v>1352</v>
      </c>
      <c r="F1361" s="8" t="n">
        <f aca="false">INDEX($F:$F,$E1361)*(2*B1361/INDEX($B:$B,$E1361)-C1361/INDEX($C:$C,$E1361))</f>
        <v>224.223080798829</v>
      </c>
      <c r="G1361" s="9" t="n">
        <f aca="false">B1361/B1360-1</f>
        <v>-0.0126637331194935</v>
      </c>
      <c r="H1361" s="9" t="n">
        <f aca="false">F1361/F1360-1</f>
        <v>-0.00414385172036169</v>
      </c>
      <c r="I1361" s="9" t="n">
        <f aca="false">LN(B1361/B1360)</f>
        <v>-0.0127446016447696</v>
      </c>
      <c r="J1361" s="9" t="n">
        <f aca="false">LN(F1361/F1360)</f>
        <v>-0.00415246126658863</v>
      </c>
      <c r="K1361" s="9" t="n">
        <f aca="false">F1361/F1354-1</f>
        <v>0.00788098184470143</v>
      </c>
      <c r="L1361" s="9" t="n">
        <f aca="false">F1361/F1331-1</f>
        <v>-0.00134162594225873</v>
      </c>
      <c r="M1361" s="9" t="n">
        <f aca="false">B1361/B1354-1</f>
        <v>0.00929855150325309</v>
      </c>
      <c r="N1361" s="9" t="n">
        <f aca="false">B1361/B1331-1</f>
        <v>-0.0267610837440267</v>
      </c>
      <c r="O1361" s="8" t="n">
        <f aca="false">MAX(O1360,F1361)</f>
        <v>246.763720066937</v>
      </c>
      <c r="P1361" s="9" t="n">
        <f aca="false">F1361/O1361-1</f>
        <v>-0.0913450294151591</v>
      </c>
      <c r="Q1361" s="8" t="n">
        <f aca="false">MAX(Q1360,B1361)</f>
        <v>4811.1564628872</v>
      </c>
      <c r="R1361" s="9" t="n">
        <f aca="false">B1361/Q1361-1</f>
        <v>-0.662727934137177</v>
      </c>
      <c r="S1361" s="9" t="n">
        <f aca="false">B1361/INDEX($B:$B,$E1361)-1</f>
        <v>0.0473156963544752</v>
      </c>
      <c r="T1361" s="0" t="n">
        <f aca="false">IF(AND($A1361&gt;=CrashTest!$B$3,$A1361&lt;=CrashTest!$C$3),1,IF(AND($A1361&gt;=CrashTest!$B$4,$A1361&lt;=CrashTest!$C$4),2,IF(AND($A1361&gt;=CrashTest!$B$5,$A1361&lt;=CrashTest!$C$5),3,IF(AND($A1361&gt;=CrashTest!$B$6,$A1361&lt;=CrashTest!$C$6),4,IF(AND($A1361&gt;=CrashTest!$B$7,$A1361&lt;=CrashTest!$C$7),5,0)))))</f>
        <v>0</v>
      </c>
      <c r="U1361" s="8" t="str">
        <f aca="false">IF(T1361=0,"",IF(T1360=T1361,MAX(U1360,B1361),B1361))</f>
        <v/>
      </c>
      <c r="V1361" s="9" t="str">
        <f aca="false">IF(T1361=0,"",B1361/U1361-1)</f>
        <v/>
      </c>
      <c r="W1361" s="8" t="str">
        <f aca="false">IF(T1361=0,"",IF(T1360=T1361,MAX(W1360,F1361),F1361))</f>
        <v/>
      </c>
      <c r="X1361" s="9" t="str">
        <f aca="false">IF(T1361=0,"",F1361/W1361-1)</f>
        <v/>
      </c>
    </row>
    <row r="1362" customFormat="false" ht="15" hidden="false" customHeight="false" outlineLevel="0" collapsed="false">
      <c r="A1362" s="5" t="n">
        <v>45190</v>
      </c>
      <c r="B1362" s="6" t="n">
        <v>1584.68828667446</v>
      </c>
      <c r="C1362" s="7" t="n">
        <v>12.01495797</v>
      </c>
      <c r="D1362" s="0" t="n">
        <f aca="false">INT((ROW()-3)/30)</f>
        <v>45</v>
      </c>
      <c r="E1362" s="0" t="n">
        <f aca="false">2+30*D1362</f>
        <v>1352</v>
      </c>
      <c r="F1362" s="8" t="n">
        <f aca="false">INDEX($F:$F,$E1362)*(2*B1362/INDEX($B:$B,$E1362)-C1362/INDEX($C:$C,$E1362))</f>
        <v>222.335450426523</v>
      </c>
      <c r="G1362" s="9" t="n">
        <f aca="false">B1362/B1361-1</f>
        <v>-0.0234061291958788</v>
      </c>
      <c r="H1362" s="9" t="n">
        <f aca="false">F1362/F1361-1</f>
        <v>-0.00841853731373621</v>
      </c>
      <c r="I1362" s="9" t="n">
        <f aca="false">LN(B1362/B1361)</f>
        <v>-0.0236844034298511</v>
      </c>
      <c r="J1362" s="9" t="n">
        <f aca="false">LN(F1362/F1361)</f>
        <v>-0.00845417334208774</v>
      </c>
      <c r="K1362" s="9" t="n">
        <f aca="false">F1362/F1355-1</f>
        <v>-0.00521037588364748</v>
      </c>
      <c r="L1362" s="9" t="n">
        <f aca="false">F1362/F1332-1</f>
        <v>-0.0039506156273561</v>
      </c>
      <c r="M1362" s="9" t="n">
        <f aca="false">B1362/B1355-1</f>
        <v>-0.0263191323923431</v>
      </c>
      <c r="N1362" s="9" t="n">
        <f aca="false">B1362/B1332-1</f>
        <v>-0.0289230259463731</v>
      </c>
      <c r="O1362" s="8" t="n">
        <f aca="false">MAX(O1361,F1362)</f>
        <v>246.763720066937</v>
      </c>
      <c r="P1362" s="9" t="n">
        <f aca="false">F1362/O1362-1</f>
        <v>-0.0989945751903395</v>
      </c>
      <c r="Q1362" s="8" t="n">
        <f aca="false">MAX(Q1361,B1362)</f>
        <v>4811.1564628872</v>
      </c>
      <c r="R1362" s="9" t="n">
        <f aca="false">B1362/Q1362-1</f>
        <v>-0.670622167684923</v>
      </c>
      <c r="S1362" s="9" t="n">
        <f aca="false">B1362/INDEX($B:$B,$E1362)-1</f>
        <v>0.0228020898567305</v>
      </c>
      <c r="T1362" s="0" t="n">
        <f aca="false">IF(AND($A1362&gt;=CrashTest!$B$3,$A1362&lt;=CrashTest!$C$3),1,IF(AND($A1362&gt;=CrashTest!$B$4,$A1362&lt;=CrashTest!$C$4),2,IF(AND($A1362&gt;=CrashTest!$B$5,$A1362&lt;=CrashTest!$C$5),3,IF(AND($A1362&gt;=CrashTest!$B$6,$A1362&lt;=CrashTest!$C$6),4,IF(AND($A1362&gt;=CrashTest!$B$7,$A1362&lt;=CrashTest!$C$7),5,0)))))</f>
        <v>0</v>
      </c>
      <c r="U1362" s="8" t="str">
        <f aca="false">IF(T1362=0,"",IF(T1361=T1362,MAX(U1361,B1362),B1362))</f>
        <v/>
      </c>
      <c r="V1362" s="9" t="str">
        <f aca="false">IF(T1362=0,"",B1362/U1362-1)</f>
        <v/>
      </c>
      <c r="W1362" s="8" t="str">
        <f aca="false">IF(T1362=0,"",IF(T1361=T1362,MAX(W1361,F1362),F1362))</f>
        <v/>
      </c>
      <c r="X1362" s="9" t="str">
        <f aca="false">IF(T1362=0,"",F1362/W1362-1)</f>
        <v/>
      </c>
    </row>
    <row r="1363" customFormat="false" ht="15" hidden="false" customHeight="false" outlineLevel="0" collapsed="false">
      <c r="A1363" s="5" t="n">
        <v>45191</v>
      </c>
      <c r="B1363" s="6" t="n">
        <v>1593.62554763296</v>
      </c>
      <c r="C1363" s="7" t="n">
        <v>12.1119303</v>
      </c>
      <c r="D1363" s="0" t="n">
        <f aca="false">INT((ROW()-3)/30)</f>
        <v>45</v>
      </c>
      <c r="E1363" s="0" t="n">
        <f aca="false">2+30*D1363</f>
        <v>1352</v>
      </c>
      <c r="F1363" s="8" t="n">
        <f aca="false">INDEX($F:$F,$E1363)*(2*B1363/INDEX($B:$B,$E1363)-C1363/INDEX($C:$C,$E1363))</f>
        <v>223.038303160179</v>
      </c>
      <c r="G1363" s="9" t="n">
        <f aca="false">B1363/B1362-1</f>
        <v>0.00563975958783369</v>
      </c>
      <c r="H1363" s="9" t="n">
        <f aca="false">F1363/F1362-1</f>
        <v>0.00316122657141493</v>
      </c>
      <c r="I1363" s="9" t="n">
        <f aca="false">LN(B1363/B1362)</f>
        <v>0.00562391568634658</v>
      </c>
      <c r="J1363" s="9" t="n">
        <f aca="false">LN(F1363/F1362)</f>
        <v>0.00315624040021136</v>
      </c>
      <c r="K1363" s="9" t="n">
        <f aca="false">F1363/F1356-1</f>
        <v>-0.00763234872320162</v>
      </c>
      <c r="L1363" s="9" t="n">
        <f aca="false">F1363/F1333-1</f>
        <v>-0.00726252850258446</v>
      </c>
      <c r="M1363" s="9" t="n">
        <f aca="false">B1363/B1356-1</f>
        <v>-0.0305959202892808</v>
      </c>
      <c r="N1363" s="9" t="n">
        <f aca="false">B1363/B1333-1</f>
        <v>-0.0507887124267961</v>
      </c>
      <c r="O1363" s="8" t="n">
        <f aca="false">MAX(O1362,F1363)</f>
        <v>246.763720066937</v>
      </c>
      <c r="P1363" s="9" t="n">
        <f aca="false">F1363/O1363-1</f>
        <v>-0.0961462929004421</v>
      </c>
      <c r="Q1363" s="8" t="n">
        <f aca="false">MAX(Q1362,B1363)</f>
        <v>4811.1564628872</v>
      </c>
      <c r="R1363" s="9" t="n">
        <f aca="false">B1363/Q1363-1</f>
        <v>-0.668764555897104</v>
      </c>
      <c r="S1363" s="9" t="n">
        <f aca="false">B1363/INDEX($B:$B,$E1363)-1</f>
        <v>0.0285704477494564</v>
      </c>
      <c r="T1363" s="0" t="n">
        <f aca="false">IF(AND($A1363&gt;=CrashTest!$B$3,$A1363&lt;=CrashTest!$C$3),1,IF(AND($A1363&gt;=CrashTest!$B$4,$A1363&lt;=CrashTest!$C$4),2,IF(AND($A1363&gt;=CrashTest!$B$5,$A1363&lt;=CrashTest!$C$5),3,IF(AND($A1363&gt;=CrashTest!$B$6,$A1363&lt;=CrashTest!$C$6),4,IF(AND($A1363&gt;=CrashTest!$B$7,$A1363&lt;=CrashTest!$C$7),5,0)))))</f>
        <v>0</v>
      </c>
      <c r="U1363" s="8" t="str">
        <f aca="false">IF(T1363=0,"",IF(T1362=T1363,MAX(U1362,B1363),B1363))</f>
        <v/>
      </c>
      <c r="V1363" s="9" t="str">
        <f aca="false">IF(T1363=0,"",B1363/U1363-1)</f>
        <v/>
      </c>
      <c r="W1363" s="8" t="str">
        <f aca="false">IF(T1363=0,"",IF(T1362=T1363,MAX(W1362,F1363),F1363))</f>
        <v/>
      </c>
      <c r="X1363" s="9" t="str">
        <f aca="false">IF(T1363=0,"",F1363/W1363-1)</f>
        <v/>
      </c>
    </row>
    <row r="1364" customFormat="false" ht="15" hidden="false" customHeight="false" outlineLevel="0" collapsed="false">
      <c r="A1364" s="5" t="n">
        <v>45192</v>
      </c>
      <c r="B1364" s="6" t="n">
        <v>1592.93375365284</v>
      </c>
      <c r="C1364" s="7" t="n">
        <v>12.10815961</v>
      </c>
      <c r="D1364" s="0" t="n">
        <f aca="false">INT((ROW()-3)/30)</f>
        <v>45</v>
      </c>
      <c r="E1364" s="0" t="n">
        <f aca="false">2+30*D1364</f>
        <v>1352</v>
      </c>
      <c r="F1364" s="8" t="n">
        <f aca="false">INDEX($F:$F,$E1364)*(2*B1364/INDEX($B:$B,$E1364)-C1364/INDEX($C:$C,$E1364))</f>
        <v>222.913427640186</v>
      </c>
      <c r="G1364" s="9" t="n">
        <f aca="false">B1364/B1363-1</f>
        <v>-0.000434100709007512</v>
      </c>
      <c r="H1364" s="9" t="n">
        <f aca="false">F1364/F1363-1</f>
        <v>-0.000559883742942913</v>
      </c>
      <c r="I1364" s="9" t="n">
        <f aca="false">LN(B1364/B1363)</f>
        <v>-0.000434194957996982</v>
      </c>
      <c r="J1364" s="9" t="n">
        <f aca="false">LN(F1364/F1363)</f>
        <v>-0.000560040536372511</v>
      </c>
      <c r="K1364" s="9" t="n">
        <f aca="false">F1364/F1357-1</f>
        <v>-0.00607072718053847</v>
      </c>
      <c r="L1364" s="9" t="n">
        <f aca="false">F1364/F1334-1</f>
        <v>0.000607724305592639</v>
      </c>
      <c r="M1364" s="9" t="n">
        <f aca="false">B1364/B1357-1</f>
        <v>-0.0255619110723434</v>
      </c>
      <c r="N1364" s="9" t="n">
        <f aca="false">B1364/B1334-1</f>
        <v>-0.0384551526773328</v>
      </c>
      <c r="O1364" s="8" t="n">
        <f aca="false">MAX(O1363,F1364)</f>
        <v>246.763720066937</v>
      </c>
      <c r="P1364" s="9" t="n">
        <f aca="false">F1364/O1364-1</f>
        <v>-0.0966523458970459</v>
      </c>
      <c r="Q1364" s="8" t="n">
        <f aca="false">MAX(Q1363,B1364)</f>
        <v>4811.1564628872</v>
      </c>
      <c r="R1364" s="9" t="n">
        <f aca="false">B1364/Q1364-1</f>
        <v>-0.668908345438237</v>
      </c>
      <c r="S1364" s="9" t="n">
        <f aca="false">B1364/INDEX($B:$B,$E1364)-1</f>
        <v>0.0281239445888242</v>
      </c>
      <c r="T1364" s="0" t="n">
        <f aca="false">IF(AND($A1364&gt;=CrashTest!$B$3,$A1364&lt;=CrashTest!$C$3),1,IF(AND($A1364&gt;=CrashTest!$B$4,$A1364&lt;=CrashTest!$C$4),2,IF(AND($A1364&gt;=CrashTest!$B$5,$A1364&lt;=CrashTest!$C$5),3,IF(AND($A1364&gt;=CrashTest!$B$6,$A1364&lt;=CrashTest!$C$6),4,IF(AND($A1364&gt;=CrashTest!$B$7,$A1364&lt;=CrashTest!$C$7),5,0)))))</f>
        <v>0</v>
      </c>
      <c r="U1364" s="8" t="str">
        <f aca="false">IF(T1364=0,"",IF(T1363=T1364,MAX(U1363,B1364),B1364))</f>
        <v/>
      </c>
      <c r="V1364" s="9" t="str">
        <f aca="false">IF(T1364=0,"",B1364/U1364-1)</f>
        <v/>
      </c>
      <c r="W1364" s="8" t="str">
        <f aca="false">IF(T1364=0,"",IF(T1363=T1364,MAX(W1363,F1364),F1364))</f>
        <v/>
      </c>
      <c r="X1364" s="9" t="str">
        <f aca="false">IF(T1364=0,"",F1364/W1364-1)</f>
        <v/>
      </c>
    </row>
    <row r="1365" customFormat="false" ht="15" hidden="false" customHeight="false" outlineLevel="0" collapsed="false">
      <c r="A1365" s="5" t="n">
        <v>45193</v>
      </c>
      <c r="B1365" s="6" t="n">
        <v>1581.2407817066</v>
      </c>
      <c r="C1365" s="7" t="n">
        <v>11.95540184</v>
      </c>
      <c r="D1365" s="0" t="n">
        <f aca="false">INT((ROW()-3)/30)</f>
        <v>45</v>
      </c>
      <c r="E1365" s="0" t="n">
        <f aca="false">2+30*D1365</f>
        <v>1352</v>
      </c>
      <c r="F1365" s="8" t="n">
        <f aca="false">INDEX($F:$F,$E1365)*(2*B1365/INDEX($B:$B,$E1365)-C1365/INDEX($C:$C,$E1365))</f>
        <v>222.482181440017</v>
      </c>
      <c r="G1365" s="9" t="n">
        <f aca="false">B1365/B1364-1</f>
        <v>-0.00734052619540915</v>
      </c>
      <c r="H1365" s="9" t="n">
        <f aca="false">F1365/F1364-1</f>
        <v>-0.00193459050329226</v>
      </c>
      <c r="I1365" s="9" t="n">
        <f aca="false">LN(B1365/B1364)</f>
        <v>-0.00736760043194961</v>
      </c>
      <c r="J1365" s="9" t="n">
        <f aca="false">LN(F1365/F1364)</f>
        <v>-0.00193646424049944</v>
      </c>
      <c r="K1365" s="9" t="n">
        <f aca="false">F1365/F1358-1</f>
        <v>-0.00383472609933477</v>
      </c>
      <c r="L1365" s="9" t="n">
        <f aca="false">F1365/F1335-1</f>
        <v>-0.00296945485365052</v>
      </c>
      <c r="M1365" s="9" t="n">
        <f aca="false">B1365/B1358-1</f>
        <v>-0.0242751043704452</v>
      </c>
      <c r="N1365" s="9" t="n">
        <f aca="false">B1365/B1335-1</f>
        <v>-0.0433932448542806</v>
      </c>
      <c r="O1365" s="8" t="n">
        <f aca="false">MAX(O1364,F1365)</f>
        <v>246.763720066937</v>
      </c>
      <c r="P1365" s="9" t="n">
        <f aca="false">F1365/O1365-1</f>
        <v>-0.0983999536898448</v>
      </c>
      <c r="Q1365" s="8" t="n">
        <f aca="false">MAX(Q1364,B1365)</f>
        <v>4811.1564628872</v>
      </c>
      <c r="R1365" s="9" t="n">
        <f aca="false">B1365/Q1365-1</f>
        <v>-0.671338732401629</v>
      </c>
      <c r="S1365" s="9" t="n">
        <f aca="false">B1365/INDEX($B:$B,$E1365)-1</f>
        <v>0.0205769738414427</v>
      </c>
      <c r="T1365" s="0" t="n">
        <f aca="false">IF(AND($A1365&gt;=CrashTest!$B$3,$A1365&lt;=CrashTest!$C$3),1,IF(AND($A1365&gt;=CrashTest!$B$4,$A1365&lt;=CrashTest!$C$4),2,IF(AND($A1365&gt;=CrashTest!$B$5,$A1365&lt;=CrashTest!$C$5),3,IF(AND($A1365&gt;=CrashTest!$B$6,$A1365&lt;=CrashTest!$C$6),4,IF(AND($A1365&gt;=CrashTest!$B$7,$A1365&lt;=CrashTest!$C$7),5,0)))))</f>
        <v>0</v>
      </c>
      <c r="U1365" s="8" t="str">
        <f aca="false">IF(T1365=0,"",IF(T1364=T1365,MAX(U1364,B1365),B1365))</f>
        <v/>
      </c>
      <c r="V1365" s="9" t="str">
        <f aca="false">IF(T1365=0,"",B1365/U1365-1)</f>
        <v/>
      </c>
      <c r="W1365" s="8" t="str">
        <f aca="false">IF(T1365=0,"",IF(T1364=T1365,MAX(W1364,F1365),F1365))</f>
        <v/>
      </c>
      <c r="X1365" s="9" t="str">
        <f aca="false">IF(T1365=0,"",F1365/W1365-1)</f>
        <v/>
      </c>
    </row>
    <row r="1366" customFormat="false" ht="15" hidden="false" customHeight="false" outlineLevel="0" collapsed="false">
      <c r="A1366" s="5" t="n">
        <v>45194</v>
      </c>
      <c r="B1366" s="6" t="n">
        <v>1587.55197077732</v>
      </c>
      <c r="C1366" s="7" t="n">
        <v>12.03027492</v>
      </c>
      <c r="D1366" s="0" t="n">
        <f aca="false">INT((ROW()-3)/30)</f>
        <v>45</v>
      </c>
      <c r="E1366" s="0" t="n">
        <f aca="false">2+30*D1366</f>
        <v>1352</v>
      </c>
      <c r="F1366" s="8" t="n">
        <f aca="false">INDEX($F:$F,$E1366)*(2*B1366/INDEX($B:$B,$E1366)-C1366/INDEX($C:$C,$E1366))</f>
        <v>222.857878707069</v>
      </c>
      <c r="G1366" s="9" t="n">
        <f aca="false">B1366/B1365-1</f>
        <v>0.00399128908369573</v>
      </c>
      <c r="H1366" s="9" t="n">
        <f aca="false">F1366/F1365-1</f>
        <v>0.00168866227677733</v>
      </c>
      <c r="I1366" s="9" t="n">
        <f aca="false">LN(B1366/B1365)</f>
        <v>0.00398334502044047</v>
      </c>
      <c r="J1366" s="9" t="n">
        <f aca="false">LN(F1366/F1365)</f>
        <v>0.00168723808972338</v>
      </c>
      <c r="K1366" s="9" t="n">
        <f aca="false">F1366/F1359-1</f>
        <v>-0.008625420892591</v>
      </c>
      <c r="L1366" s="9" t="n">
        <f aca="false">F1366/F1336-1</f>
        <v>0.0026844788306748</v>
      </c>
      <c r="M1366" s="9" t="n">
        <f aca="false">B1366/B1359-1</f>
        <v>-0.0305899993875881</v>
      </c>
      <c r="N1366" s="9" t="n">
        <f aca="false">B1366/B1336-1</f>
        <v>-0.0354671872121459</v>
      </c>
      <c r="O1366" s="8" t="n">
        <f aca="false">MAX(O1365,F1366)</f>
        <v>246.763720066937</v>
      </c>
      <c r="P1366" s="9" t="n">
        <f aca="false">F1366/O1366-1</f>
        <v>-0.0968774557029002</v>
      </c>
      <c r="Q1366" s="8" t="n">
        <f aca="false">MAX(Q1365,B1366)</f>
        <v>4811.1564628872</v>
      </c>
      <c r="R1366" s="9" t="n">
        <f aca="false">B1366/Q1366-1</f>
        <v>-0.67002695027203</v>
      </c>
      <c r="S1366" s="9" t="n">
        <f aca="false">B1366/INDEX($B:$B,$E1366)-1</f>
        <v>0.0246503915762073</v>
      </c>
      <c r="T1366" s="0" t="n">
        <f aca="false">IF(AND($A1366&gt;=CrashTest!$B$3,$A1366&lt;=CrashTest!$C$3),1,IF(AND($A1366&gt;=CrashTest!$B$4,$A1366&lt;=CrashTest!$C$4),2,IF(AND($A1366&gt;=CrashTest!$B$5,$A1366&lt;=CrashTest!$C$5),3,IF(AND($A1366&gt;=CrashTest!$B$6,$A1366&lt;=CrashTest!$C$6),4,IF(AND($A1366&gt;=CrashTest!$B$7,$A1366&lt;=CrashTest!$C$7),5,0)))))</f>
        <v>0</v>
      </c>
      <c r="U1366" s="8" t="str">
        <f aca="false">IF(T1366=0,"",IF(T1365=T1366,MAX(U1365,B1366),B1366))</f>
        <v/>
      </c>
      <c r="V1366" s="9" t="str">
        <f aca="false">IF(T1366=0,"",B1366/U1366-1)</f>
        <v/>
      </c>
      <c r="W1366" s="8" t="str">
        <f aca="false">IF(T1366=0,"",IF(T1365=T1366,MAX(W1365,F1366),F1366))</f>
        <v/>
      </c>
      <c r="X1366" s="9" t="str">
        <f aca="false">IF(T1366=0,"",F1366/W1366-1)</f>
        <v/>
      </c>
    </row>
    <row r="1367" customFormat="false" ht="15" hidden="false" customHeight="false" outlineLevel="0" collapsed="false">
      <c r="A1367" s="5" t="n">
        <v>45195</v>
      </c>
      <c r="B1367" s="6" t="n">
        <v>1592.03694038574</v>
      </c>
      <c r="C1367" s="7" t="n">
        <v>12.07669882</v>
      </c>
      <c r="D1367" s="0" t="n">
        <f aca="false">INT((ROW()-3)/30)</f>
        <v>45</v>
      </c>
      <c r="E1367" s="0" t="n">
        <f aca="false">2+30*D1367</f>
        <v>1352</v>
      </c>
      <c r="F1367" s="8" t="n">
        <f aca="false">INDEX($F:$F,$E1367)*(2*B1367/INDEX($B:$B,$E1367)-C1367/INDEX($C:$C,$E1367))</f>
        <v>223.252839371864</v>
      </c>
      <c r="G1367" s="9" t="n">
        <f aca="false">B1367/B1366-1</f>
        <v>0.00282508521987102</v>
      </c>
      <c r="H1367" s="9" t="n">
        <f aca="false">F1367/F1366-1</f>
        <v>0.00177225354151966</v>
      </c>
      <c r="I1367" s="9" t="n">
        <f aca="false">LN(B1367/B1366)</f>
        <v>0.00282110216650131</v>
      </c>
      <c r="J1367" s="9" t="n">
        <f aca="false">LN(F1367/F1366)</f>
        <v>0.00177068495322927</v>
      </c>
      <c r="K1367" s="9" t="n">
        <f aca="false">F1367/F1360-1</f>
        <v>-0.00845304632653843</v>
      </c>
      <c r="L1367" s="9" t="n">
        <f aca="false">F1367/F1337-1</f>
        <v>0.00532118360790723</v>
      </c>
      <c r="M1367" s="9" t="n">
        <f aca="false">B1367/B1360-1</f>
        <v>-0.0313020585254955</v>
      </c>
      <c r="N1367" s="9" t="n">
        <f aca="false">B1367/B1337-1</f>
        <v>-0.0390625329192545</v>
      </c>
      <c r="O1367" s="8" t="n">
        <f aca="false">MAX(O1366,F1367)</f>
        <v>246.763720066937</v>
      </c>
      <c r="P1367" s="9" t="n">
        <f aca="false">F1367/O1367-1</f>
        <v>-0.0952768935753433</v>
      </c>
      <c r="Q1367" s="8" t="n">
        <f aca="false">MAX(Q1366,B1367)</f>
        <v>4811.1564628872</v>
      </c>
      <c r="R1367" s="9" t="n">
        <f aca="false">B1367/Q1367-1</f>
        <v>-0.669094748286288</v>
      </c>
      <c r="S1367" s="9" t="n">
        <f aca="false">B1367/INDEX($B:$B,$E1367)-1</f>
        <v>0.0275451162529841</v>
      </c>
      <c r="T1367" s="0" t="n">
        <f aca="false">IF(AND($A1367&gt;=CrashTest!$B$3,$A1367&lt;=CrashTest!$C$3),1,IF(AND($A1367&gt;=CrashTest!$B$4,$A1367&lt;=CrashTest!$C$4),2,IF(AND($A1367&gt;=CrashTest!$B$5,$A1367&lt;=CrashTest!$C$5),3,IF(AND($A1367&gt;=CrashTest!$B$6,$A1367&lt;=CrashTest!$C$6),4,IF(AND($A1367&gt;=CrashTest!$B$7,$A1367&lt;=CrashTest!$C$7),5,0)))))</f>
        <v>0</v>
      </c>
      <c r="U1367" s="8" t="str">
        <f aca="false">IF(T1367=0,"",IF(T1366=T1367,MAX(U1366,B1367),B1367))</f>
        <v/>
      </c>
      <c r="V1367" s="9" t="str">
        <f aca="false">IF(T1367=0,"",B1367/U1367-1)</f>
        <v/>
      </c>
      <c r="W1367" s="8" t="str">
        <f aca="false">IF(T1367=0,"",IF(T1366=T1367,MAX(W1366,F1367),F1367))</f>
        <v/>
      </c>
      <c r="X1367" s="9" t="str">
        <f aca="false">IF(T1367=0,"",F1367/W1367-1)</f>
        <v/>
      </c>
    </row>
    <row r="1368" customFormat="false" ht="15" hidden="false" customHeight="false" outlineLevel="0" collapsed="false">
      <c r="A1368" s="5" t="n">
        <v>45196</v>
      </c>
      <c r="B1368" s="6" t="n">
        <v>1596.47206604325</v>
      </c>
      <c r="C1368" s="7" t="n">
        <v>12.14476677</v>
      </c>
      <c r="D1368" s="0" t="n">
        <f aca="false">INT((ROW()-3)/30)</f>
        <v>45</v>
      </c>
      <c r="E1368" s="0" t="n">
        <f aca="false">2+30*D1368</f>
        <v>1352</v>
      </c>
      <c r="F1368" s="8" t="n">
        <f aca="false">INDEX($F:$F,$E1368)*(2*B1368/INDEX($B:$B,$E1368)-C1368/INDEX($C:$C,$E1368))</f>
        <v>223.225360263852</v>
      </c>
      <c r="G1368" s="9" t="n">
        <f aca="false">B1368/B1367-1</f>
        <v>0.00278581830923796</v>
      </c>
      <c r="H1368" s="9" t="n">
        <f aca="false">F1368/F1367-1</f>
        <v>-0.000123085144578039</v>
      </c>
      <c r="I1368" s="9" t="n">
        <f aca="false">LN(B1368/B1367)</f>
        <v>0.00278194510909902</v>
      </c>
      <c r="J1368" s="9" t="n">
        <f aca="false">LN(F1368/F1367)</f>
        <v>-0.000123092720176082</v>
      </c>
      <c r="K1368" s="9" t="n">
        <f aca="false">F1368/F1361-1</f>
        <v>-0.00444967811262753</v>
      </c>
      <c r="L1368" s="9" t="n">
        <f aca="false">F1368/F1338-1</f>
        <v>0.0053145829911605</v>
      </c>
      <c r="M1368" s="9" t="n">
        <f aca="false">B1368/B1361-1</f>
        <v>-0.0161441542048109</v>
      </c>
      <c r="N1368" s="9" t="n">
        <f aca="false">B1368/B1338-1</f>
        <v>-0.0340884431348897</v>
      </c>
      <c r="O1368" s="8" t="n">
        <f aca="false">MAX(O1367,F1368)</f>
        <v>246.763720066937</v>
      </c>
      <c r="P1368" s="9" t="n">
        <f aca="false">F1368/O1368-1</f>
        <v>-0.0953882515497007</v>
      </c>
      <c r="Q1368" s="8" t="n">
        <f aca="false">MAX(Q1367,B1368)</f>
        <v>4811.1564628872</v>
      </c>
      <c r="R1368" s="9" t="n">
        <f aca="false">B1368/Q1368-1</f>
        <v>-0.668172906377441</v>
      </c>
      <c r="S1368" s="9" t="n">
        <f aca="false">B1368/INDEX($B:$B,$E1368)-1</f>
        <v>0.0304076702514098</v>
      </c>
      <c r="T1368" s="0" t="n">
        <f aca="false">IF(AND($A1368&gt;=CrashTest!$B$3,$A1368&lt;=CrashTest!$C$3),1,IF(AND($A1368&gt;=CrashTest!$B$4,$A1368&lt;=CrashTest!$C$4),2,IF(AND($A1368&gt;=CrashTest!$B$5,$A1368&lt;=CrashTest!$C$5),3,IF(AND($A1368&gt;=CrashTest!$B$6,$A1368&lt;=CrashTest!$C$6),4,IF(AND($A1368&gt;=CrashTest!$B$7,$A1368&lt;=CrashTest!$C$7),5,0)))))</f>
        <v>0</v>
      </c>
      <c r="U1368" s="8" t="str">
        <f aca="false">IF(T1368=0,"",IF(T1367=T1368,MAX(U1367,B1368),B1368))</f>
        <v/>
      </c>
      <c r="V1368" s="9" t="str">
        <f aca="false">IF(T1368=0,"",B1368/U1368-1)</f>
        <v/>
      </c>
      <c r="W1368" s="8" t="str">
        <f aca="false">IF(T1368=0,"",IF(T1367=T1368,MAX(W1367,F1368),F1368))</f>
        <v/>
      </c>
      <c r="X1368" s="9" t="str">
        <f aca="false">IF(T1368=0,"",F1368/W1368-1)</f>
        <v/>
      </c>
    </row>
    <row r="1369" customFormat="false" ht="15" hidden="false" customHeight="false" outlineLevel="0" collapsed="false">
      <c r="A1369" s="5" t="n">
        <v>45197</v>
      </c>
      <c r="B1369" s="6" t="n">
        <v>1652.89402893045</v>
      </c>
      <c r="C1369" s="7" t="n">
        <v>12.78946735</v>
      </c>
      <c r="D1369" s="0" t="n">
        <f aca="false">INT((ROW()-3)/30)</f>
        <v>45</v>
      </c>
      <c r="E1369" s="0" t="n">
        <f aca="false">2+30*D1369</f>
        <v>1352</v>
      </c>
      <c r="F1369" s="8" t="n">
        <f aca="false">INDEX($F:$F,$E1369)*(2*B1369/INDEX($B:$B,$E1369)-C1369/INDEX($C:$C,$E1369))</f>
        <v>227.0493778425</v>
      </c>
      <c r="G1369" s="9" t="n">
        <f aca="false">B1369/B1368-1</f>
        <v>0.0353416536920925</v>
      </c>
      <c r="H1369" s="9" t="n">
        <f aca="false">F1369/F1368-1</f>
        <v>0.0171307488276775</v>
      </c>
      <c r="I1369" s="9" t="n">
        <f aca="false">LN(B1369/B1368)</f>
        <v>0.0347314724318497</v>
      </c>
      <c r="J1369" s="9" t="n">
        <f aca="false">LN(F1369/F1368)</f>
        <v>0.0169856720552632</v>
      </c>
      <c r="K1369" s="9" t="n">
        <f aca="false">F1369/F1362-1</f>
        <v>0.0212018704481636</v>
      </c>
      <c r="L1369" s="9" t="n">
        <f aca="false">F1369/F1339-1</f>
        <v>0.00777470640292943</v>
      </c>
      <c r="M1369" s="9" t="n">
        <f aca="false">B1369/B1362-1</f>
        <v>0.04304047857836</v>
      </c>
      <c r="N1369" s="9" t="n">
        <f aca="false">B1369/B1339-1</f>
        <v>-0.0428851138143895</v>
      </c>
      <c r="O1369" s="8" t="n">
        <f aca="false">MAX(O1368,F1369)</f>
        <v>246.763720066937</v>
      </c>
      <c r="P1369" s="9" t="n">
        <f aca="false">F1369/O1369-1</f>
        <v>-0.0798915749004324</v>
      </c>
      <c r="Q1369" s="8" t="n">
        <f aca="false">MAX(Q1368,B1369)</f>
        <v>4811.1564628872</v>
      </c>
      <c r="R1369" s="9" t="n">
        <f aca="false">B1369/Q1369-1</f>
        <v>-0.656445588148979</v>
      </c>
      <c r="S1369" s="9" t="n">
        <f aca="false">B1369/INDEX($B:$B,$E1369)-1</f>
        <v>0.066823981295111</v>
      </c>
      <c r="T1369" s="0" t="n">
        <f aca="false">IF(AND($A1369&gt;=CrashTest!$B$3,$A1369&lt;=CrashTest!$C$3),1,IF(AND($A1369&gt;=CrashTest!$B$4,$A1369&lt;=CrashTest!$C$4),2,IF(AND($A1369&gt;=CrashTest!$B$5,$A1369&lt;=CrashTest!$C$5),3,IF(AND($A1369&gt;=CrashTest!$B$6,$A1369&lt;=CrashTest!$C$6),4,IF(AND($A1369&gt;=CrashTest!$B$7,$A1369&lt;=CrashTest!$C$7),5,0)))))</f>
        <v>0</v>
      </c>
      <c r="U1369" s="8" t="str">
        <f aca="false">IF(T1369=0,"",IF(T1368=T1369,MAX(U1368,B1369),B1369))</f>
        <v/>
      </c>
      <c r="V1369" s="9" t="str">
        <f aca="false">IF(T1369=0,"",B1369/U1369-1)</f>
        <v/>
      </c>
      <c r="W1369" s="8" t="str">
        <f aca="false">IF(T1369=0,"",IF(T1368=T1369,MAX(W1368,F1369),F1369))</f>
        <v/>
      </c>
      <c r="X1369" s="9" t="str">
        <f aca="false">IF(T1369=0,"",F1369/W1369-1)</f>
        <v/>
      </c>
    </row>
    <row r="1370" customFormat="false" ht="15" hidden="false" customHeight="false" outlineLevel="0" collapsed="false">
      <c r="A1370" s="5" t="n">
        <v>45198</v>
      </c>
      <c r="B1370" s="6" t="n">
        <v>1667.55800642899</v>
      </c>
      <c r="C1370" s="7" t="n">
        <v>12.95809758</v>
      </c>
      <c r="D1370" s="0" t="n">
        <f aca="false">INT((ROW()-3)/30)</f>
        <v>45</v>
      </c>
      <c r="E1370" s="0" t="n">
        <f aca="false">2+30*D1370</f>
        <v>1352</v>
      </c>
      <c r="F1370" s="8" t="n">
        <f aca="false">INDEX($F:$F,$E1370)*(2*B1370/INDEX($B:$B,$E1370)-C1370/INDEX($C:$C,$E1370))</f>
        <v>228.022980574571</v>
      </c>
      <c r="G1370" s="9" t="n">
        <f aca="false">B1370/B1369-1</f>
        <v>0.00887169851295822</v>
      </c>
      <c r="H1370" s="9" t="n">
        <f aca="false">F1370/F1369-1</f>
        <v>0.00428806606440491</v>
      </c>
      <c r="I1370" s="9" t="n">
        <f aca="false">LN(B1370/B1369)</f>
        <v>0.0088325762129445</v>
      </c>
      <c r="J1370" s="9" t="n">
        <f aca="false">LN(F1370/F1369)</f>
        <v>0.00427889850716904</v>
      </c>
      <c r="K1370" s="9" t="n">
        <f aca="false">F1370/F1363-1</f>
        <v>0.0223489747893761</v>
      </c>
      <c r="L1370" s="9" t="n">
        <f aca="false">F1370/F1340-1</f>
        <v>0.0170255789309046</v>
      </c>
      <c r="M1370" s="9" t="n">
        <f aca="false">B1370/B1363-1</f>
        <v>0.0463926164498576</v>
      </c>
      <c r="N1370" s="9" t="n">
        <f aca="false">B1370/B1340-1</f>
        <v>-0.0219848599791767</v>
      </c>
      <c r="O1370" s="8" t="n">
        <f aca="false">MAX(O1369,F1370)</f>
        <v>246.763720066937</v>
      </c>
      <c r="P1370" s="9" t="n">
        <f aca="false">F1370/O1370-1</f>
        <v>-0.0759460891871898</v>
      </c>
      <c r="Q1370" s="8" t="n">
        <f aca="false">MAX(Q1369,B1370)</f>
        <v>4811.1564628872</v>
      </c>
      <c r="R1370" s="9" t="n">
        <f aca="false">B1370/Q1370-1</f>
        <v>-0.65339767698424</v>
      </c>
      <c r="S1370" s="9" t="n">
        <f aca="false">B1370/INDEX($B:$B,$E1370)-1</f>
        <v>0.0762885220235552</v>
      </c>
      <c r="T1370" s="0" t="n">
        <f aca="false">IF(AND($A1370&gt;=CrashTest!$B$3,$A1370&lt;=CrashTest!$C$3),1,IF(AND($A1370&gt;=CrashTest!$B$4,$A1370&lt;=CrashTest!$C$4),2,IF(AND($A1370&gt;=CrashTest!$B$5,$A1370&lt;=CrashTest!$C$5),3,IF(AND($A1370&gt;=CrashTest!$B$6,$A1370&lt;=CrashTest!$C$6),4,IF(AND($A1370&gt;=CrashTest!$B$7,$A1370&lt;=CrashTest!$C$7),5,0)))))</f>
        <v>0</v>
      </c>
      <c r="U1370" s="8" t="str">
        <f aca="false">IF(T1370=0,"",IF(T1369=T1370,MAX(U1369,B1370),B1370))</f>
        <v/>
      </c>
      <c r="V1370" s="9" t="str">
        <f aca="false">IF(T1370=0,"",B1370/U1370-1)</f>
        <v/>
      </c>
      <c r="W1370" s="8" t="str">
        <f aca="false">IF(T1370=0,"",IF(T1369=T1370,MAX(W1369,F1370),F1370))</f>
        <v/>
      </c>
      <c r="X1370" s="9" t="str">
        <f aca="false">IF(T1370=0,"",F1370/W1370-1)</f>
        <v/>
      </c>
    </row>
    <row r="1371" customFormat="false" ht="15" hidden="false" customHeight="false" outlineLevel="0" collapsed="false">
      <c r="A1371" s="5" t="n">
        <v>45199</v>
      </c>
      <c r="B1371" s="6" t="n">
        <v>1671.13527235535</v>
      </c>
      <c r="C1371" s="7" t="n">
        <v>12.96778312</v>
      </c>
      <c r="D1371" s="0" t="n">
        <f aca="false">INT((ROW()-3)/30)</f>
        <v>45</v>
      </c>
      <c r="E1371" s="0" t="n">
        <f aca="false">2+30*D1371</f>
        <v>1352</v>
      </c>
      <c r="F1371" s="8" t="n">
        <f aca="false">INDEX($F:$F,$E1371)*(2*B1371/INDEX($B:$B,$E1371)-C1371/INDEX($C:$C,$E1371))</f>
        <v>228.853829220639</v>
      </c>
      <c r="G1371" s="9" t="n">
        <f aca="false">B1371/B1370-1</f>
        <v>0.00214521228800946</v>
      </c>
      <c r="H1371" s="9" t="n">
        <f aca="false">F1371/F1370-1</f>
        <v>0.00364370575270456</v>
      </c>
      <c r="I1371" s="9" t="n">
        <f aca="false">LN(B1371/B1370)</f>
        <v>0.00214291460555347</v>
      </c>
      <c r="J1371" s="9" t="n">
        <f aca="false">LN(F1371/F1370)</f>
        <v>0.00363708353829059</v>
      </c>
      <c r="K1371" s="9" t="n">
        <f aca="false">F1371/F1364-1</f>
        <v>0.0266489176688007</v>
      </c>
      <c r="L1371" s="9" t="n">
        <f aca="false">F1371/F1341-1</f>
        <v>0.0299195983994773</v>
      </c>
      <c r="M1371" s="9" t="n">
        <f aca="false">B1371/B1364-1</f>
        <v>0.0490927626608337</v>
      </c>
      <c r="N1371" s="9" t="n">
        <f aca="false">B1371/B1341-1</f>
        <v>0.0154698452378732</v>
      </c>
      <c r="O1371" s="8" t="n">
        <f aca="false">MAX(O1370,F1371)</f>
        <v>246.763720066937</v>
      </c>
      <c r="P1371" s="9" t="n">
        <f aca="false">F1371/O1371-1</f>
        <v>-0.072579108636552</v>
      </c>
      <c r="Q1371" s="8" t="n">
        <f aca="false">MAX(Q1370,B1371)</f>
        <v>4811.1564628872</v>
      </c>
      <c r="R1371" s="9" t="n">
        <f aca="false">B1371/Q1371-1</f>
        <v>-0.652654141421854</v>
      </c>
      <c r="S1371" s="9" t="n">
        <f aca="false">B1371/INDEX($B:$B,$E1371)-1</f>
        <v>0.0785973893864436</v>
      </c>
      <c r="T1371" s="0" t="n">
        <f aca="false">IF(AND($A1371&gt;=CrashTest!$B$3,$A1371&lt;=CrashTest!$C$3),1,IF(AND($A1371&gt;=CrashTest!$B$4,$A1371&lt;=CrashTest!$C$4),2,IF(AND($A1371&gt;=CrashTest!$B$5,$A1371&lt;=CrashTest!$C$5),3,IF(AND($A1371&gt;=CrashTest!$B$6,$A1371&lt;=CrashTest!$C$6),4,IF(AND($A1371&gt;=CrashTest!$B$7,$A1371&lt;=CrashTest!$C$7),5,0)))))</f>
        <v>0</v>
      </c>
      <c r="U1371" s="8" t="str">
        <f aca="false">IF(T1371=0,"",IF(T1370=T1371,MAX(U1370,B1371),B1371))</f>
        <v/>
      </c>
      <c r="V1371" s="9" t="str">
        <f aca="false">IF(T1371=0,"",B1371/U1371-1)</f>
        <v/>
      </c>
      <c r="W1371" s="8" t="str">
        <f aca="false">IF(T1371=0,"",IF(T1370=T1371,MAX(W1370,F1371),F1371))</f>
        <v/>
      </c>
      <c r="X1371" s="9" t="str">
        <f aca="false">IF(T1371=0,"",F1371/W1371-1)</f>
        <v/>
      </c>
    </row>
    <row r="1372" customFormat="false" ht="15" hidden="false" customHeight="false" outlineLevel="0" collapsed="false">
      <c r="A1372" s="5" t="n">
        <v>45200</v>
      </c>
      <c r="B1372" s="6" t="n">
        <v>1731.54860958504</v>
      </c>
      <c r="C1372" s="7" t="n">
        <v>13.88583585</v>
      </c>
      <c r="D1372" s="0" t="n">
        <f aca="false">INT((ROW()-3)/30)</f>
        <v>45</v>
      </c>
      <c r="E1372" s="0" t="n">
        <f aca="false">2+30*D1372</f>
        <v>1352</v>
      </c>
      <c r="F1372" s="8" t="n">
        <f aca="false">INDEX($F:$F,$E1372)*(2*B1372/INDEX($B:$B,$E1372)-C1372/INDEX($C:$C,$E1372))</f>
        <v>228.651929815431</v>
      </c>
      <c r="G1372" s="9" t="n">
        <f aca="false">B1372/B1371-1</f>
        <v>0.036151075397111</v>
      </c>
      <c r="H1372" s="9" t="n">
        <f aca="false">F1372/F1371-1</f>
        <v>-0.000882219912579307</v>
      </c>
      <c r="I1372" s="9" t="n">
        <f aca="false">LN(B1372/B1371)</f>
        <v>0.0355129588786485</v>
      </c>
      <c r="J1372" s="9" t="n">
        <f aca="false">LN(F1372/F1371)</f>
        <v>-0.000882609297598706</v>
      </c>
      <c r="K1372" s="9" t="n">
        <f aca="false">F1372/F1365-1</f>
        <v>0.0277314270090319</v>
      </c>
      <c r="L1372" s="9" t="n">
        <f aca="false">F1372/F1342-1</f>
        <v>0.0332837723182378</v>
      </c>
      <c r="M1372" s="9" t="n">
        <f aca="false">B1372/B1365-1</f>
        <v>0.0950568879941331</v>
      </c>
      <c r="N1372" s="9" t="n">
        <f aca="false">B1372/B1342-1</f>
        <v>0.0631127842866788</v>
      </c>
      <c r="O1372" s="8" t="n">
        <f aca="false">MAX(O1371,F1372)</f>
        <v>246.763720066937</v>
      </c>
      <c r="P1372" s="9" t="n">
        <f aca="false">F1372/O1372-1</f>
        <v>-0.073397297814255</v>
      </c>
      <c r="Q1372" s="8" t="n">
        <f aca="false">MAX(Q1371,B1372)</f>
        <v>4811.1564628872</v>
      </c>
      <c r="R1372" s="9" t="n">
        <f aca="false">B1372/Q1372-1</f>
        <v>-0.640097215099521</v>
      </c>
      <c r="S1372" s="9" t="n">
        <f aca="false">B1372/INDEX($B:$B,$E1372)-1</f>
        <v>0.11758984493328</v>
      </c>
      <c r="T1372" s="0" t="n">
        <f aca="false">IF(AND($A1372&gt;=CrashTest!$B$3,$A1372&lt;=CrashTest!$C$3),1,IF(AND($A1372&gt;=CrashTest!$B$4,$A1372&lt;=CrashTest!$C$4),2,IF(AND($A1372&gt;=CrashTest!$B$5,$A1372&lt;=CrashTest!$C$5),3,IF(AND($A1372&gt;=CrashTest!$B$6,$A1372&lt;=CrashTest!$C$6),4,IF(AND($A1372&gt;=CrashTest!$B$7,$A1372&lt;=CrashTest!$C$7),5,0)))))</f>
        <v>0</v>
      </c>
      <c r="U1372" s="8" t="str">
        <f aca="false">IF(T1372=0,"",IF(T1371=T1372,MAX(U1371,B1372),B1372))</f>
        <v/>
      </c>
      <c r="V1372" s="9" t="str">
        <f aca="false">IF(T1372=0,"",B1372/U1372-1)</f>
        <v/>
      </c>
      <c r="W1372" s="8" t="str">
        <f aca="false">IF(T1372=0,"",IF(T1371=T1372,MAX(W1371,F1372),F1372))</f>
        <v/>
      </c>
      <c r="X1372" s="9" t="str">
        <f aca="false">IF(T1372=0,"",F1372/W1372-1)</f>
        <v/>
      </c>
    </row>
    <row r="1373" customFormat="false" ht="15" hidden="false" customHeight="false" outlineLevel="0" collapsed="false">
      <c r="A1373" s="5" t="n">
        <v>45201</v>
      </c>
      <c r="B1373" s="6" t="n">
        <v>1663.19262887201</v>
      </c>
      <c r="C1373" s="7" t="n">
        <v>12.94734048</v>
      </c>
      <c r="D1373" s="0" t="n">
        <f aca="false">INT((ROW()-3)/30)</f>
        <v>45</v>
      </c>
      <c r="E1373" s="0" t="n">
        <f aca="false">2+30*D1373</f>
        <v>1352</v>
      </c>
      <c r="F1373" s="8" t="n">
        <f aca="false">INDEX($F:$F,$E1373)*(2*B1373/INDEX($B:$B,$E1373)-C1373/INDEX($C:$C,$E1373))</f>
        <v>226.989046813</v>
      </c>
      <c r="G1373" s="9" t="n">
        <f aca="false">B1373/B1372-1</f>
        <v>-0.0394767899293403</v>
      </c>
      <c r="H1373" s="9" t="n">
        <f aca="false">F1373/F1372-1</f>
        <v>-0.00727255179421837</v>
      </c>
      <c r="I1373" s="9" t="n">
        <f aca="false">LN(B1373/B1372)</f>
        <v>-0.0402771324942613</v>
      </c>
      <c r="J1373" s="9" t="n">
        <f aca="false">LN(F1373/F1372)</f>
        <v>-0.00729912571756144</v>
      </c>
      <c r="K1373" s="9" t="n">
        <f aca="false">F1373/F1366-1</f>
        <v>0.0185372315751087</v>
      </c>
      <c r="L1373" s="9" t="n">
        <f aca="false">F1373/F1343-1</f>
        <v>0.028699154274844</v>
      </c>
      <c r="M1373" s="9" t="n">
        <f aca="false">B1373/B1366-1</f>
        <v>0.0476460988282819</v>
      </c>
      <c r="N1373" s="9" t="n">
        <f aca="false">B1373/B1343-1</f>
        <v>0.0160727783949308</v>
      </c>
      <c r="O1373" s="8" t="n">
        <f aca="false">MAX(O1372,F1373)</f>
        <v>246.763720066937</v>
      </c>
      <c r="P1373" s="9" t="n">
        <f aca="false">F1373/O1373-1</f>
        <v>-0.0801360639585635</v>
      </c>
      <c r="Q1373" s="8" t="n">
        <f aca="false">MAX(Q1372,B1373)</f>
        <v>4811.1564628872</v>
      </c>
      <c r="R1373" s="9" t="n">
        <f aca="false">B1373/Q1373-1</f>
        <v>-0.654305021734022</v>
      </c>
      <c r="S1373" s="9" t="n">
        <f aca="false">B1373/INDEX($B:$B,$E1373)-1</f>
        <v>0.0734709853976849</v>
      </c>
      <c r="T1373" s="0" t="n">
        <f aca="false">IF(AND($A1373&gt;=CrashTest!$B$3,$A1373&lt;=CrashTest!$C$3),1,IF(AND($A1373&gt;=CrashTest!$B$4,$A1373&lt;=CrashTest!$C$4),2,IF(AND($A1373&gt;=CrashTest!$B$5,$A1373&lt;=CrashTest!$C$5),3,IF(AND($A1373&gt;=CrashTest!$B$6,$A1373&lt;=CrashTest!$C$6),4,IF(AND($A1373&gt;=CrashTest!$B$7,$A1373&lt;=CrashTest!$C$7),5,0)))))</f>
        <v>0</v>
      </c>
      <c r="U1373" s="8" t="str">
        <f aca="false">IF(T1373=0,"",IF(T1372=T1373,MAX(U1372,B1373),B1373))</f>
        <v/>
      </c>
      <c r="V1373" s="9" t="str">
        <f aca="false">IF(T1373=0,"",B1373/U1373-1)</f>
        <v/>
      </c>
      <c r="W1373" s="8" t="str">
        <f aca="false">IF(T1373=0,"",IF(T1372=T1373,MAX(W1372,F1373),F1373))</f>
        <v/>
      </c>
      <c r="X1373" s="9" t="str">
        <f aca="false">IF(T1373=0,"",F1373/W1373-1)</f>
        <v/>
      </c>
    </row>
    <row r="1374" customFormat="false" ht="15" hidden="false" customHeight="false" outlineLevel="0" collapsed="false">
      <c r="A1374" s="5" t="n">
        <v>45202</v>
      </c>
      <c r="B1374" s="6" t="n">
        <v>1656.90272647575</v>
      </c>
      <c r="C1374" s="7" t="n">
        <v>12.81560312</v>
      </c>
      <c r="D1374" s="0" t="n">
        <f aca="false">INT((ROW()-3)/30)</f>
        <v>45</v>
      </c>
      <c r="E1374" s="0" t="n">
        <f aca="false">2+30*D1374</f>
        <v>1352</v>
      </c>
      <c r="F1374" s="8" t="n">
        <f aca="false">INDEX($F:$F,$E1374)*(2*B1374/INDEX($B:$B,$E1374)-C1374/INDEX($C:$C,$E1374))</f>
        <v>227.692131233841</v>
      </c>
      <c r="G1374" s="9" t="n">
        <f aca="false">B1374/B1373-1</f>
        <v>-0.00378182435820795</v>
      </c>
      <c r="H1374" s="9" t="n">
        <f aca="false">F1374/F1373-1</f>
        <v>0.00309743765486914</v>
      </c>
      <c r="I1374" s="9" t="n">
        <f aca="false">LN(B1374/B1373)</f>
        <v>-0.00378899353670327</v>
      </c>
      <c r="J1374" s="9" t="n">
        <f aca="false">LN(F1374/F1373)</f>
        <v>0.00309265047763087</v>
      </c>
      <c r="K1374" s="9" t="n">
        <f aca="false">F1374/F1367-1</f>
        <v>0.019884593067071</v>
      </c>
      <c r="L1374" s="9" t="n">
        <f aca="false">F1374/F1344-1</f>
        <v>0.0346347331026176</v>
      </c>
      <c r="M1374" s="9" t="n">
        <f aca="false">B1374/B1367-1</f>
        <v>0.0407438950972414</v>
      </c>
      <c r="N1374" s="9" t="n">
        <f aca="false">B1374/B1344-1</f>
        <v>0.0130462583684954</v>
      </c>
      <c r="O1374" s="8" t="n">
        <f aca="false">MAX(O1373,F1374)</f>
        <v>246.763720066937</v>
      </c>
      <c r="P1374" s="9" t="n">
        <f aca="false">F1374/O1374-1</f>
        <v>-0.0772868427657126</v>
      </c>
      <c r="Q1374" s="8" t="n">
        <f aca="false">MAX(Q1373,B1374)</f>
        <v>4811.1564628872</v>
      </c>
      <c r="R1374" s="9" t="n">
        <f aca="false">B1374/Q1374-1</f>
        <v>-0.655612379423339</v>
      </c>
      <c r="S1374" s="9" t="n">
        <f aca="false">B1374/INDEX($B:$B,$E1374)-1</f>
        <v>0.0694113066772784</v>
      </c>
      <c r="T1374" s="0" t="n">
        <f aca="false">IF(AND($A1374&gt;=CrashTest!$B$3,$A1374&lt;=CrashTest!$C$3),1,IF(AND($A1374&gt;=CrashTest!$B$4,$A1374&lt;=CrashTest!$C$4),2,IF(AND($A1374&gt;=CrashTest!$B$5,$A1374&lt;=CrashTest!$C$5),3,IF(AND($A1374&gt;=CrashTest!$B$6,$A1374&lt;=CrashTest!$C$6),4,IF(AND($A1374&gt;=CrashTest!$B$7,$A1374&lt;=CrashTest!$C$7),5,0)))))</f>
        <v>0</v>
      </c>
      <c r="U1374" s="8" t="str">
        <f aca="false">IF(T1374=0,"",IF(T1373=T1374,MAX(U1373,B1374),B1374))</f>
        <v/>
      </c>
      <c r="V1374" s="9" t="str">
        <f aca="false">IF(T1374=0,"",B1374/U1374-1)</f>
        <v/>
      </c>
      <c r="W1374" s="8" t="str">
        <f aca="false">IF(T1374=0,"",IF(T1373=T1374,MAX(W1373,F1374),F1374))</f>
        <v/>
      </c>
      <c r="X1374" s="9" t="str">
        <f aca="false">IF(T1374=0,"",F1374/W1374-1)</f>
        <v/>
      </c>
    </row>
    <row r="1375" customFormat="false" ht="15" hidden="false" customHeight="false" outlineLevel="0" collapsed="false">
      <c r="A1375" s="5" t="n">
        <v>45203</v>
      </c>
      <c r="B1375" s="6" t="n">
        <v>1648.97039859731</v>
      </c>
      <c r="C1375" s="7" t="n">
        <v>12.65233246</v>
      </c>
      <c r="D1375" s="0" t="n">
        <f aca="false">INT((ROW()-3)/30)</f>
        <v>45</v>
      </c>
      <c r="E1375" s="0" t="n">
        <f aca="false">2+30*D1375</f>
        <v>1352</v>
      </c>
      <c r="F1375" s="8" t="n">
        <f aca="false">INDEX($F:$F,$E1375)*(2*B1375/INDEX($B:$B,$E1375)-C1375/INDEX($C:$C,$E1375))</f>
        <v>228.524736695215</v>
      </c>
      <c r="G1375" s="9" t="n">
        <f aca="false">B1375/B1374-1</f>
        <v>-0.00478744331317027</v>
      </c>
      <c r="H1375" s="9" t="n">
        <f aca="false">F1375/F1374-1</f>
        <v>0.00365671600885897</v>
      </c>
      <c r="I1375" s="9" t="n">
        <f aca="false">LN(B1375/B1374)</f>
        <v>-0.00479893982719094</v>
      </c>
      <c r="J1375" s="9" t="n">
        <f aca="false">LN(F1375/F1374)</f>
        <v>0.00365004647698531</v>
      </c>
      <c r="K1375" s="9" t="n">
        <f aca="false">F1375/F1368-1</f>
        <v>0.0237400285751554</v>
      </c>
      <c r="L1375" s="9" t="n">
        <f aca="false">F1375/F1345-1</f>
        <v>0.0449034915774906</v>
      </c>
      <c r="M1375" s="9" t="n">
        <f aca="false">B1375/B1368-1</f>
        <v>0.0328839656331561</v>
      </c>
      <c r="N1375" s="9" t="n">
        <f aca="false">B1375/B1345-1</f>
        <v>0.0132434805962229</v>
      </c>
      <c r="O1375" s="8" t="n">
        <f aca="false">MAX(O1374,F1375)</f>
        <v>246.763720066937</v>
      </c>
      <c r="P1375" s="9" t="n">
        <f aca="false">F1375/O1375-1</f>
        <v>-0.0739127427920692</v>
      </c>
      <c r="Q1375" s="8" t="n">
        <f aca="false">MAX(Q1374,B1375)</f>
        <v>4811.1564628872</v>
      </c>
      <c r="R1375" s="9" t="n">
        <f aca="false">B1375/Q1375-1</f>
        <v>-0.657261115634607</v>
      </c>
      <c r="S1375" s="9" t="n">
        <f aca="false">B1375/INDEX($B:$B,$E1375)-1</f>
        <v>0.0642915606680976</v>
      </c>
      <c r="T1375" s="0" t="n">
        <f aca="false">IF(AND($A1375&gt;=CrashTest!$B$3,$A1375&lt;=CrashTest!$C$3),1,IF(AND($A1375&gt;=CrashTest!$B$4,$A1375&lt;=CrashTest!$C$4),2,IF(AND($A1375&gt;=CrashTest!$B$5,$A1375&lt;=CrashTest!$C$5),3,IF(AND($A1375&gt;=CrashTest!$B$6,$A1375&lt;=CrashTest!$C$6),4,IF(AND($A1375&gt;=CrashTest!$B$7,$A1375&lt;=CrashTest!$C$7),5,0)))))</f>
        <v>0</v>
      </c>
      <c r="U1375" s="8" t="str">
        <f aca="false">IF(T1375=0,"",IF(T1374=T1375,MAX(U1374,B1375),B1375))</f>
        <v/>
      </c>
      <c r="V1375" s="9" t="str">
        <f aca="false">IF(T1375=0,"",B1375/U1375-1)</f>
        <v/>
      </c>
      <c r="W1375" s="8" t="str">
        <f aca="false">IF(T1375=0,"",IF(T1374=T1375,MAX(W1374,F1375),F1375))</f>
        <v/>
      </c>
      <c r="X1375" s="9" t="str">
        <f aca="false">IF(T1375=0,"",F1375/W1375-1)</f>
        <v/>
      </c>
    </row>
    <row r="1376" customFormat="false" ht="15" hidden="false" customHeight="false" outlineLevel="0" collapsed="false">
      <c r="A1376" s="5" t="n">
        <v>45204</v>
      </c>
      <c r="B1376" s="6" t="n">
        <v>1613.01122939801</v>
      </c>
      <c r="C1376" s="7" t="n">
        <v>12.23707307</v>
      </c>
      <c r="D1376" s="0" t="n">
        <f aca="false">INT((ROW()-3)/30)</f>
        <v>45</v>
      </c>
      <c r="E1376" s="0" t="n">
        <f aca="false">2+30*D1376</f>
        <v>1352</v>
      </c>
      <c r="F1376" s="8" t="n">
        <f aca="false">INDEX($F:$F,$E1376)*(2*B1376/INDEX($B:$B,$E1376)-C1376/INDEX($C:$C,$E1376))</f>
        <v>226.170128879287</v>
      </c>
      <c r="G1376" s="9" t="n">
        <f aca="false">B1376/B1375-1</f>
        <v>-0.0218070434920411</v>
      </c>
      <c r="H1376" s="9" t="n">
        <f aca="false">F1376/F1375-1</f>
        <v>-0.0103035139651796</v>
      </c>
      <c r="I1376" s="9" t="n">
        <f aca="false">LN(B1376/B1375)</f>
        <v>-0.0220483313649189</v>
      </c>
      <c r="J1376" s="9" t="n">
        <f aca="false">LN(F1376/F1375)</f>
        <v>-0.0103569626214921</v>
      </c>
      <c r="K1376" s="9" t="n">
        <f aca="false">F1376/F1369-1</f>
        <v>-0.00387250109014936</v>
      </c>
      <c r="L1376" s="9" t="n">
        <f aca="false">F1376/F1346-1</f>
        <v>0.0329295083723908</v>
      </c>
      <c r="M1376" s="9" t="n">
        <f aca="false">B1376/B1369-1</f>
        <v>-0.0241290723025041</v>
      </c>
      <c r="N1376" s="9" t="n">
        <f aca="false">B1376/B1346-1</f>
        <v>-0.0120726659486915</v>
      </c>
      <c r="O1376" s="8" t="n">
        <f aca="false">MAX(O1375,F1376)</f>
        <v>246.763720066937</v>
      </c>
      <c r="P1376" s="9" t="n">
        <f aca="false">F1376/O1376-1</f>
        <v>-0.083454695779686</v>
      </c>
      <c r="Q1376" s="8" t="n">
        <f aca="false">MAX(Q1375,B1376)</f>
        <v>4811.1564628872</v>
      </c>
      <c r="R1376" s="9" t="n">
        <f aca="false">B1376/Q1376-1</f>
        <v>-0.664735237392377</v>
      </c>
      <c r="S1376" s="9" t="n">
        <f aca="false">B1376/INDEX($B:$B,$E1376)-1</f>
        <v>0.0410825083163962</v>
      </c>
      <c r="T1376" s="0" t="n">
        <f aca="false">IF(AND($A1376&gt;=CrashTest!$B$3,$A1376&lt;=CrashTest!$C$3),1,IF(AND($A1376&gt;=CrashTest!$B$4,$A1376&lt;=CrashTest!$C$4),2,IF(AND($A1376&gt;=CrashTest!$B$5,$A1376&lt;=CrashTest!$C$5),3,IF(AND($A1376&gt;=CrashTest!$B$6,$A1376&lt;=CrashTest!$C$6),4,IF(AND($A1376&gt;=CrashTest!$B$7,$A1376&lt;=CrashTest!$C$7),5,0)))))</f>
        <v>0</v>
      </c>
      <c r="U1376" s="8" t="str">
        <f aca="false">IF(T1376=0,"",IF(T1375=T1376,MAX(U1375,B1376),B1376))</f>
        <v/>
      </c>
      <c r="V1376" s="9" t="str">
        <f aca="false">IF(T1376=0,"",B1376/U1376-1)</f>
        <v/>
      </c>
      <c r="W1376" s="8" t="str">
        <f aca="false">IF(T1376=0,"",IF(T1375=T1376,MAX(W1375,F1376),F1376))</f>
        <v/>
      </c>
      <c r="X1376" s="9" t="str">
        <f aca="false">IF(T1376=0,"",F1376/W1376-1)</f>
        <v/>
      </c>
    </row>
    <row r="1377" customFormat="false" ht="15" hidden="false" customHeight="false" outlineLevel="0" collapsed="false">
      <c r="A1377" s="5" t="n">
        <v>45205</v>
      </c>
      <c r="B1377" s="6" t="n">
        <v>1645.72665341905</v>
      </c>
      <c r="C1377" s="7" t="n">
        <v>12.59477952</v>
      </c>
      <c r="D1377" s="0" t="n">
        <f aca="false">INT((ROW()-3)/30)</f>
        <v>45</v>
      </c>
      <c r="E1377" s="0" t="n">
        <f aca="false">2+30*D1377</f>
        <v>1352</v>
      </c>
      <c r="F1377" s="8" t="n">
        <f aca="false">INDEX($F:$F,$E1377)*(2*B1377/INDEX($B:$B,$E1377)-C1377/INDEX($C:$C,$E1377))</f>
        <v>228.691409759864</v>
      </c>
      <c r="G1377" s="9" t="n">
        <f aca="false">B1377/B1376-1</f>
        <v>0.0202822047514508</v>
      </c>
      <c r="H1377" s="9" t="n">
        <f aca="false">F1377/F1376-1</f>
        <v>0.0111477182821196</v>
      </c>
      <c r="I1377" s="9" t="n">
        <f aca="false">LN(B1377/B1376)</f>
        <v>0.0200792603546785</v>
      </c>
      <c r="J1377" s="9" t="n">
        <f aca="false">LN(F1377/F1376)</f>
        <v>0.0110860404256076</v>
      </c>
      <c r="K1377" s="9" t="n">
        <f aca="false">F1377/F1370-1</f>
        <v>0.00293141149023302</v>
      </c>
      <c r="L1377" s="9" t="n">
        <f aca="false">F1377/F1347-1</f>
        <v>0.0430398263226233</v>
      </c>
      <c r="M1377" s="9" t="n">
        <f aca="false">B1377/B1370-1</f>
        <v>-0.0130918102553391</v>
      </c>
      <c r="N1377" s="9" t="n">
        <f aca="false">B1377/B1347-1</f>
        <v>0.00816635955368628</v>
      </c>
      <c r="O1377" s="8" t="n">
        <f aca="false">MAX(O1376,F1377)</f>
        <v>246.763720066937</v>
      </c>
      <c r="P1377" s="9" t="n">
        <f aca="false">F1377/O1377-1</f>
        <v>-0.0732373069354384</v>
      </c>
      <c r="Q1377" s="8" t="n">
        <f aca="false">MAX(Q1376,B1377)</f>
        <v>4811.1564628872</v>
      </c>
      <c r="R1377" s="9" t="n">
        <f aca="false">B1377/Q1377-1</f>
        <v>-0.657935328831222</v>
      </c>
      <c r="S1377" s="9" t="n">
        <f aca="false">B1377/INDEX($B:$B,$E1377)-1</f>
        <v>0.0621979569132234</v>
      </c>
      <c r="T1377" s="0" t="n">
        <f aca="false">IF(AND($A1377&gt;=CrashTest!$B$3,$A1377&lt;=CrashTest!$C$3),1,IF(AND($A1377&gt;=CrashTest!$B$4,$A1377&lt;=CrashTest!$C$4),2,IF(AND($A1377&gt;=CrashTest!$B$5,$A1377&lt;=CrashTest!$C$5),3,IF(AND($A1377&gt;=CrashTest!$B$6,$A1377&lt;=CrashTest!$C$6),4,IF(AND($A1377&gt;=CrashTest!$B$7,$A1377&lt;=CrashTest!$C$7),5,0)))))</f>
        <v>0</v>
      </c>
      <c r="U1377" s="8" t="str">
        <f aca="false">IF(T1377=0,"",IF(T1376=T1377,MAX(U1376,B1377),B1377))</f>
        <v/>
      </c>
      <c r="V1377" s="9" t="str">
        <f aca="false">IF(T1377=0,"",B1377/U1377-1)</f>
        <v/>
      </c>
      <c r="W1377" s="8" t="str">
        <f aca="false">IF(T1377=0,"",IF(T1376=T1377,MAX(W1376,F1377),F1377))</f>
        <v/>
      </c>
      <c r="X1377" s="9" t="str">
        <f aca="false">IF(T1377=0,"",F1377/W1377-1)</f>
        <v/>
      </c>
    </row>
    <row r="1378" customFormat="false" ht="15" hidden="false" customHeight="false" outlineLevel="0" collapsed="false">
      <c r="A1378" s="5" t="n">
        <v>45206</v>
      </c>
      <c r="B1378" s="6" t="n">
        <v>1635.14589070719</v>
      </c>
      <c r="C1378" s="7" t="n">
        <v>12.41591517</v>
      </c>
      <c r="D1378" s="0" t="n">
        <f aca="false">INT((ROW()-3)/30)</f>
        <v>45</v>
      </c>
      <c r="E1378" s="0" t="n">
        <f aca="false">2+30*D1378</f>
        <v>1352</v>
      </c>
      <c r="F1378" s="8" t="n">
        <f aca="false">INDEX($F:$F,$E1378)*(2*B1378/INDEX($B:$B,$E1378)-C1378/INDEX($C:$C,$E1378))</f>
        <v>229.06779548307</v>
      </c>
      <c r="G1378" s="9" t="n">
        <f aca="false">B1378/B1377-1</f>
        <v>-0.00642923458150135</v>
      </c>
      <c r="H1378" s="9" t="n">
        <f aca="false">F1378/F1377-1</f>
        <v>0.00164582361708021</v>
      </c>
      <c r="I1378" s="9" t="n">
        <f aca="false">LN(B1378/B1377)</f>
        <v>-0.00644999112376885</v>
      </c>
      <c r="J1378" s="9" t="n">
        <f aca="false">LN(F1378/F1377)</f>
        <v>0.00164447073359259</v>
      </c>
      <c r="K1378" s="9" t="n">
        <f aca="false">F1378/F1371-1</f>
        <v>0.000934947268131481</v>
      </c>
      <c r="L1378" s="9" t="n">
        <f aca="false">F1378/F1348-1</f>
        <v>0.0470965602887559</v>
      </c>
      <c r="M1378" s="9" t="n">
        <f aca="false">B1378/B1371-1</f>
        <v>-0.0215358877545775</v>
      </c>
      <c r="N1378" s="9" t="n">
        <f aca="false">B1378/B1348-1</f>
        <v>-0.0066433161214261</v>
      </c>
      <c r="O1378" s="8" t="n">
        <f aca="false">MAX(O1377,F1378)</f>
        <v>246.763720066937</v>
      </c>
      <c r="P1378" s="9" t="n">
        <f aca="false">F1378/O1378-1</f>
        <v>-0.0717120190077638</v>
      </c>
      <c r="Q1378" s="8" t="n">
        <f aca="false">MAX(Q1377,B1378)</f>
        <v>4811.1564628872</v>
      </c>
      <c r="R1378" s="9" t="n">
        <f aca="false">B1378/Q1378-1</f>
        <v>-0.660134542844211</v>
      </c>
      <c r="S1378" s="9" t="n">
        <f aca="false">B1378/INDEX($B:$B,$E1378)-1</f>
        <v>0.0553688370762369</v>
      </c>
      <c r="T1378" s="0" t="n">
        <f aca="false">IF(AND($A1378&gt;=CrashTest!$B$3,$A1378&lt;=CrashTest!$C$3),1,IF(AND($A1378&gt;=CrashTest!$B$4,$A1378&lt;=CrashTest!$C$4),2,IF(AND($A1378&gt;=CrashTest!$B$5,$A1378&lt;=CrashTest!$C$5),3,IF(AND($A1378&gt;=CrashTest!$B$6,$A1378&lt;=CrashTest!$C$6),4,IF(AND($A1378&gt;=CrashTest!$B$7,$A1378&lt;=CrashTest!$C$7),5,0)))))</f>
        <v>0</v>
      </c>
      <c r="U1378" s="8" t="str">
        <f aca="false">IF(T1378=0,"",IF(T1377=T1378,MAX(U1377,B1378),B1378))</f>
        <v/>
      </c>
      <c r="V1378" s="9" t="str">
        <f aca="false">IF(T1378=0,"",B1378/U1378-1)</f>
        <v/>
      </c>
      <c r="W1378" s="8" t="str">
        <f aca="false">IF(T1378=0,"",IF(T1377=T1378,MAX(W1377,F1378),F1378))</f>
        <v/>
      </c>
      <c r="X1378" s="9" t="str">
        <f aca="false">IF(T1378=0,"",F1378/W1378-1)</f>
        <v/>
      </c>
    </row>
    <row r="1379" customFormat="false" ht="15" hidden="false" customHeight="false" outlineLevel="0" collapsed="false">
      <c r="A1379" s="5" t="n">
        <v>45207</v>
      </c>
      <c r="B1379" s="6" t="n">
        <v>1632.99003798948</v>
      </c>
      <c r="C1379" s="7" t="n">
        <v>12.36864034</v>
      </c>
      <c r="D1379" s="0" t="n">
        <f aca="false">INT((ROW()-3)/30)</f>
        <v>45</v>
      </c>
      <c r="E1379" s="0" t="n">
        <f aca="false">2+30*D1379</f>
        <v>1352</v>
      </c>
      <c r="F1379" s="8" t="n">
        <f aca="false">INDEX($F:$F,$E1379)*(2*B1379/INDEX($B:$B,$E1379)-C1379/INDEX($C:$C,$E1379))</f>
        <v>229.348809791015</v>
      </c>
      <c r="G1379" s="9" t="n">
        <f aca="false">B1379/B1378-1</f>
        <v>-0.00131844670861603</v>
      </c>
      <c r="H1379" s="9" t="n">
        <f aca="false">F1379/F1378-1</f>
        <v>0.0012267735294369</v>
      </c>
      <c r="I1379" s="9" t="n">
        <f aca="false">LN(B1379/B1378)</f>
        <v>-0.00131931662418671</v>
      </c>
      <c r="J1379" s="9" t="n">
        <f aca="false">LN(F1379/F1378)</f>
        <v>0.00122602165764542</v>
      </c>
      <c r="K1379" s="9" t="n">
        <f aca="false">F1379/F1372-1</f>
        <v>0.00304777648781407</v>
      </c>
      <c r="L1379" s="9" t="n">
        <f aca="false">F1379/F1349-1</f>
        <v>0.0466286108965561</v>
      </c>
      <c r="M1379" s="9" t="n">
        <f aca="false">B1379/B1372-1</f>
        <v>-0.0569193212653609</v>
      </c>
      <c r="N1379" s="9" t="n">
        <f aca="false">B1379/B1349-1</f>
        <v>-0.00207466799980938</v>
      </c>
      <c r="O1379" s="8" t="n">
        <f aca="false">MAX(O1378,F1379)</f>
        <v>246.763720066937</v>
      </c>
      <c r="P1379" s="9" t="n">
        <f aca="false">F1379/O1379-1</f>
        <v>-0.0705732198849882</v>
      </c>
      <c r="Q1379" s="8" t="n">
        <f aca="false">MAX(Q1378,B1379)</f>
        <v>4811.1564628872</v>
      </c>
      <c r="R1379" s="9" t="n">
        <f aca="false">B1379/Q1379-1</f>
        <v>-0.66058263733757</v>
      </c>
      <c r="S1379" s="9" t="n">
        <f aca="false">B1379/INDEX($B:$B,$E1379)-1</f>
        <v>0.0539773895066178</v>
      </c>
      <c r="T1379" s="0" t="n">
        <f aca="false">IF(AND($A1379&gt;=CrashTest!$B$3,$A1379&lt;=CrashTest!$C$3),1,IF(AND($A1379&gt;=CrashTest!$B$4,$A1379&lt;=CrashTest!$C$4),2,IF(AND($A1379&gt;=CrashTest!$B$5,$A1379&lt;=CrashTest!$C$5),3,IF(AND($A1379&gt;=CrashTest!$B$6,$A1379&lt;=CrashTest!$C$6),4,IF(AND($A1379&gt;=CrashTest!$B$7,$A1379&lt;=CrashTest!$C$7),5,0)))))</f>
        <v>0</v>
      </c>
      <c r="U1379" s="8" t="str">
        <f aca="false">IF(T1379=0,"",IF(T1378=T1379,MAX(U1378,B1379),B1379))</f>
        <v/>
      </c>
      <c r="V1379" s="9" t="str">
        <f aca="false">IF(T1379=0,"",B1379/U1379-1)</f>
        <v/>
      </c>
      <c r="W1379" s="8" t="str">
        <f aca="false">IF(T1379=0,"",IF(T1378=T1379,MAX(W1378,F1379),F1379))</f>
        <v/>
      </c>
      <c r="X1379" s="9" t="str">
        <f aca="false">IF(T1379=0,"",F1379/W1379-1)</f>
        <v/>
      </c>
    </row>
    <row r="1380" customFormat="false" ht="15" hidden="false" customHeight="false" outlineLevel="0" collapsed="false">
      <c r="A1380" s="5" t="n">
        <v>45208</v>
      </c>
      <c r="B1380" s="6" t="n">
        <v>1579.55456808884</v>
      </c>
      <c r="C1380" s="7" t="n">
        <v>11.8613635</v>
      </c>
      <c r="D1380" s="0" t="n">
        <f aca="false">INT((ROW()-3)/30)</f>
        <v>45</v>
      </c>
      <c r="E1380" s="0" t="n">
        <f aca="false">2+30*D1380</f>
        <v>1352</v>
      </c>
      <c r="F1380" s="8" t="n">
        <f aca="false">INDEX($F:$F,$E1380)*(2*B1380/INDEX($B:$B,$E1380)-C1380/INDEX($C:$C,$E1380))</f>
        <v>223.778459657769</v>
      </c>
      <c r="G1380" s="9" t="n">
        <f aca="false">B1380/B1379-1</f>
        <v>-0.0327224714526914</v>
      </c>
      <c r="H1380" s="9" t="n">
        <f aca="false">F1380/F1379-1</f>
        <v>-0.0242876783983407</v>
      </c>
      <c r="I1380" s="9" t="n">
        <f aca="false">LN(B1380/B1379)</f>
        <v>-0.0332698251734701</v>
      </c>
      <c r="J1380" s="9" t="n">
        <f aca="false">LN(F1380/F1379)</f>
        <v>-0.0245874884744042</v>
      </c>
      <c r="K1380" s="9" t="n">
        <f aca="false">F1380/F1373-1</f>
        <v>-0.0141442382366399</v>
      </c>
      <c r="L1380" s="9" t="n">
        <f aca="false">F1380/F1350-1</f>
        <v>0.022234541517312</v>
      </c>
      <c r="M1380" s="9" t="n">
        <f aca="false">B1380/B1373-1</f>
        <v>-0.0502876572029386</v>
      </c>
      <c r="N1380" s="9" t="n">
        <f aca="false">B1380/B1350-1</f>
        <v>-0.0337202352155878</v>
      </c>
      <c r="O1380" s="8" t="n">
        <f aca="false">MAX(O1379,F1380)</f>
        <v>246.763720066937</v>
      </c>
      <c r="P1380" s="9" t="n">
        <f aca="false">F1380/O1380-1</f>
        <v>-0.0931468386152269</v>
      </c>
      <c r="Q1380" s="8" t="n">
        <f aca="false">MAX(Q1379,B1380)</f>
        <v>4811.1564628872</v>
      </c>
      <c r="R1380" s="9" t="n">
        <f aca="false">B1380/Q1380-1</f>
        <v>-0.671689212297839</v>
      </c>
      <c r="S1380" s="9" t="n">
        <f aca="false">B1380/INDEX($B:$B,$E1380)-1</f>
        <v>0.0194886444667053</v>
      </c>
      <c r="T1380" s="0" t="n">
        <f aca="false">IF(AND($A1380&gt;=CrashTest!$B$3,$A1380&lt;=CrashTest!$C$3),1,IF(AND($A1380&gt;=CrashTest!$B$4,$A1380&lt;=CrashTest!$C$4),2,IF(AND($A1380&gt;=CrashTest!$B$5,$A1380&lt;=CrashTest!$C$5),3,IF(AND($A1380&gt;=CrashTest!$B$6,$A1380&lt;=CrashTest!$C$6),4,IF(AND($A1380&gt;=CrashTest!$B$7,$A1380&lt;=CrashTest!$C$7),5,0)))))</f>
        <v>0</v>
      </c>
      <c r="U1380" s="8" t="str">
        <f aca="false">IF(T1380=0,"",IF(T1379=T1380,MAX(U1379,B1380),B1380))</f>
        <v/>
      </c>
      <c r="V1380" s="9" t="str">
        <f aca="false">IF(T1380=0,"",B1380/U1380-1)</f>
        <v/>
      </c>
      <c r="W1380" s="8" t="str">
        <f aca="false">IF(T1380=0,"",IF(T1379=T1380,MAX(W1379,F1380),F1380))</f>
        <v/>
      </c>
      <c r="X1380" s="9" t="str">
        <f aca="false">IF(T1380=0,"",F1380/W1380-1)</f>
        <v/>
      </c>
    </row>
    <row r="1381" customFormat="false" ht="15" hidden="false" customHeight="false" outlineLevel="0" collapsed="false">
      <c r="A1381" s="5" t="n">
        <v>45209</v>
      </c>
      <c r="B1381" s="6" t="n">
        <v>1568.32793717125</v>
      </c>
      <c r="C1381" s="7" t="n">
        <v>11.75713452</v>
      </c>
      <c r="D1381" s="0" t="n">
        <f aca="false">INT((ROW()-3)/30)</f>
        <v>45</v>
      </c>
      <c r="E1381" s="0" t="n">
        <f aca="false">2+30*D1381</f>
        <v>1352</v>
      </c>
      <c r="F1381" s="8" t="n">
        <f aca="false">INDEX($F:$F,$E1381)*(2*B1381/INDEX($B:$B,$E1381)-C1381/INDEX($C:$C,$E1381))</f>
        <v>222.563843997574</v>
      </c>
      <c r="G1381" s="9" t="n">
        <f aca="false">B1381/B1380-1</f>
        <v>-0.00710746633538184</v>
      </c>
      <c r="H1381" s="9" t="n">
        <f aca="false">F1381/F1380-1</f>
        <v>-0.00542775949951724</v>
      </c>
      <c r="I1381" s="9" t="n">
        <f aca="false">LN(B1381/B1380)</f>
        <v>-0.00713284469629432</v>
      </c>
      <c r="J1381" s="9" t="n">
        <f aca="false">LN(F1381/F1380)</f>
        <v>-0.00544254330567266</v>
      </c>
      <c r="K1381" s="9" t="n">
        <f aca="false">F1381/F1374-1</f>
        <v>-0.0225229005871983</v>
      </c>
      <c r="L1381" s="9" t="n">
        <f aca="false">F1381/F1351-1</f>
        <v>0.015268812061666</v>
      </c>
      <c r="M1381" s="9" t="n">
        <f aca="false">B1381/B1374-1</f>
        <v>-0.053458050306248</v>
      </c>
      <c r="N1381" s="9" t="n">
        <f aca="false">B1381/B1351-1</f>
        <v>-0.030350395122387</v>
      </c>
      <c r="O1381" s="8" t="n">
        <f aca="false">MAX(O1380,F1381)</f>
        <v>246.763720066937</v>
      </c>
      <c r="P1381" s="9" t="n">
        <f aca="false">F1381/O1381-1</f>
        <v>-0.0980690194766004</v>
      </c>
      <c r="Q1381" s="8" t="n">
        <f aca="false">MAX(Q1380,B1381)</f>
        <v>4811.1564628872</v>
      </c>
      <c r="R1381" s="9" t="n">
        <f aca="false">B1381/Q1381-1</f>
        <v>-0.674022670168975</v>
      </c>
      <c r="S1381" s="9" t="n">
        <f aca="false">B1381/INDEX($B:$B,$E1381)-1</f>
        <v>0.0122426632468542</v>
      </c>
      <c r="T1381" s="0" t="n">
        <f aca="false">IF(AND($A1381&gt;=CrashTest!$B$3,$A1381&lt;=CrashTest!$C$3),1,IF(AND($A1381&gt;=CrashTest!$B$4,$A1381&lt;=CrashTest!$C$4),2,IF(AND($A1381&gt;=CrashTest!$B$5,$A1381&lt;=CrashTest!$C$5),3,IF(AND($A1381&gt;=CrashTest!$B$6,$A1381&lt;=CrashTest!$C$6),4,IF(AND($A1381&gt;=CrashTest!$B$7,$A1381&lt;=CrashTest!$C$7),5,0)))))</f>
        <v>0</v>
      </c>
      <c r="U1381" s="8" t="str">
        <f aca="false">IF(T1381=0,"",IF(T1380=T1381,MAX(U1380,B1381),B1381))</f>
        <v/>
      </c>
      <c r="V1381" s="9" t="str">
        <f aca="false">IF(T1381=0,"",B1381/U1381-1)</f>
        <v/>
      </c>
      <c r="W1381" s="8" t="str">
        <f aca="false">IF(T1381=0,"",IF(T1380=T1381,MAX(W1380,F1381),F1381))</f>
        <v/>
      </c>
      <c r="X1381" s="9" t="str">
        <f aca="false">IF(T1381=0,"",F1381/W1381-1)</f>
        <v/>
      </c>
    </row>
    <row r="1382" customFormat="false" ht="15" hidden="false" customHeight="false" outlineLevel="0" collapsed="false">
      <c r="A1382" s="5" t="n">
        <v>45210</v>
      </c>
      <c r="B1382" s="6" t="n">
        <v>1565.31241496201</v>
      </c>
      <c r="C1382" s="7" t="n">
        <v>11.7394217</v>
      </c>
      <c r="D1382" s="0" t="n">
        <f aca="false">INT((ROW()-3)/30)</f>
        <v>45</v>
      </c>
      <c r="E1382" s="0" t="n">
        <f aca="false">2+30*D1382</f>
        <v>1352</v>
      </c>
      <c r="F1382" s="8" t="n">
        <f aca="false">INDEX($F:$F,$E1382)*(2*B1382/INDEX($B:$B,$E1382)-C1382/INDEX($C:$C,$E1382))</f>
        <v>222.043592883215</v>
      </c>
      <c r="G1382" s="9" t="n">
        <f aca="false">B1382/B1381-1</f>
        <v>-0.0019227625407725</v>
      </c>
      <c r="H1382" s="9" t="n">
        <f aca="false">F1382/F1381-1</f>
        <v>-0.00233753652441882</v>
      </c>
      <c r="I1382" s="9" t="n">
        <f aca="false">LN(B1382/B1381)</f>
        <v>-0.00192461342158334</v>
      </c>
      <c r="J1382" s="9" t="n">
        <f aca="false">LN(F1382/F1381)</f>
        <v>-0.00234027282789152</v>
      </c>
      <c r="K1382" s="9" t="n">
        <f aca="false">F1382/F1375-1</f>
        <v>-0.0283607976349819</v>
      </c>
      <c r="L1382" s="9" t="n">
        <f aca="false">F1382/F1352-1</f>
        <v>0.0116135042126613</v>
      </c>
      <c r="M1382" s="9" t="n">
        <f aca="false">B1382/B1375-1</f>
        <v>-0.0507334659897249</v>
      </c>
      <c r="N1382" s="9" t="n">
        <f aca="false">B1382/B1352-1</f>
        <v>0.0102963609717914</v>
      </c>
      <c r="O1382" s="8" t="n">
        <f aca="false">MAX(O1381,F1382)</f>
        <v>246.763720066937</v>
      </c>
      <c r="P1382" s="9" t="n">
        <f aca="false">F1382/O1382-1</f>
        <v>-0.100177316086079</v>
      </c>
      <c r="Q1382" s="8" t="n">
        <f aca="false">MAX(Q1381,B1382)</f>
        <v>4811.1564628872</v>
      </c>
      <c r="R1382" s="9" t="n">
        <f aca="false">B1382/Q1382-1</f>
        <v>-0.674649447167915</v>
      </c>
      <c r="S1382" s="9" t="n">
        <f aca="false">B1382/INDEX($B:$B,$E1382)-1</f>
        <v>0.0102963609717914</v>
      </c>
      <c r="T1382" s="0" t="n">
        <f aca="false">IF(AND($A1382&gt;=CrashTest!$B$3,$A1382&lt;=CrashTest!$C$3),1,IF(AND($A1382&gt;=CrashTest!$B$4,$A1382&lt;=CrashTest!$C$4),2,IF(AND($A1382&gt;=CrashTest!$B$5,$A1382&lt;=CrashTest!$C$5),3,IF(AND($A1382&gt;=CrashTest!$B$6,$A1382&lt;=CrashTest!$C$6),4,IF(AND($A1382&gt;=CrashTest!$B$7,$A1382&lt;=CrashTest!$C$7),5,0)))))</f>
        <v>0</v>
      </c>
      <c r="U1382" s="8" t="str">
        <f aca="false">IF(T1382=0,"",IF(T1381=T1382,MAX(U1381,B1382),B1382))</f>
        <v/>
      </c>
      <c r="V1382" s="9" t="str">
        <f aca="false">IF(T1382=0,"",B1382/U1382-1)</f>
        <v/>
      </c>
      <c r="W1382" s="8" t="str">
        <f aca="false">IF(T1382=0,"",IF(T1381=T1382,MAX(W1381,F1382),F1382))</f>
        <v/>
      </c>
      <c r="X1382" s="9" t="str">
        <f aca="false">IF(T1382=0,"",F1382/W1382-1)</f>
        <v/>
      </c>
    </row>
    <row r="1383" customFormat="false" ht="15" hidden="false" customHeight="false" outlineLevel="0" collapsed="false">
      <c r="A1383" s="5" t="n">
        <v>45211</v>
      </c>
      <c r="B1383" s="6" t="n">
        <v>1538.10105201636</v>
      </c>
      <c r="C1383" s="7" t="n">
        <v>11.39981637</v>
      </c>
      <c r="D1383" s="0" t="n">
        <f aca="false">INT((ROW()-3)/30)</f>
        <v>46</v>
      </c>
      <c r="E1383" s="0" t="n">
        <f aca="false">2+30*D1383</f>
        <v>1382</v>
      </c>
      <c r="F1383" s="8" t="n">
        <f aca="false">INDEX($F:$F,$E1383)*(2*B1383/INDEX($B:$B,$E1383)-C1383/INDEX($C:$C,$E1383))</f>
        <v>220.74700507973</v>
      </c>
      <c r="G1383" s="9" t="n">
        <f aca="false">B1383/B1382-1</f>
        <v>-0.0173839820636128</v>
      </c>
      <c r="H1383" s="9" t="n">
        <f aca="false">F1383/F1382-1</f>
        <v>-0.00583933896334721</v>
      </c>
      <c r="I1383" s="9" t="n">
        <f aca="false">LN(B1383/B1382)</f>
        <v>-0.0175368577965107</v>
      </c>
      <c r="J1383" s="9" t="n">
        <f aca="false">LN(F1383/F1382)</f>
        <v>-0.00585645456483463</v>
      </c>
      <c r="K1383" s="9" t="n">
        <f aca="false">F1383/F1376-1</f>
        <v>-0.0239780727297165</v>
      </c>
      <c r="L1383" s="9" t="n">
        <f aca="false">F1383/F1353-1</f>
        <v>-0.00576387525816513</v>
      </c>
      <c r="M1383" s="9" t="n">
        <f aca="false">B1383/B1376-1</f>
        <v>-0.046441200170446</v>
      </c>
      <c r="N1383" s="9" t="n">
        <f aca="false">B1383/B1353-1</f>
        <v>-0.0350740599856814</v>
      </c>
      <c r="O1383" s="8" t="n">
        <f aca="false">MAX(O1382,F1383)</f>
        <v>246.763720066937</v>
      </c>
      <c r="P1383" s="9" t="n">
        <f aca="false">F1383/O1383-1</f>
        <v>-0.105431685744361</v>
      </c>
      <c r="Q1383" s="8" t="n">
        <f aca="false">MAX(Q1382,B1383)</f>
        <v>4811.1564628872</v>
      </c>
      <c r="R1383" s="9" t="n">
        <f aca="false">B1383/Q1383-1</f>
        <v>-0.680305335342734</v>
      </c>
      <c r="S1383" s="9" t="n">
        <f aca="false">B1383/INDEX($B:$B,$E1383)-1</f>
        <v>-0.0173839820636128</v>
      </c>
      <c r="T1383" s="0" t="n">
        <f aca="false">IF(AND($A1383&gt;=CrashTest!$B$3,$A1383&lt;=CrashTest!$C$3),1,IF(AND($A1383&gt;=CrashTest!$B$4,$A1383&lt;=CrashTest!$C$4),2,IF(AND($A1383&gt;=CrashTest!$B$5,$A1383&lt;=CrashTest!$C$5),3,IF(AND($A1383&gt;=CrashTest!$B$6,$A1383&lt;=CrashTest!$C$6),4,IF(AND($A1383&gt;=CrashTest!$B$7,$A1383&lt;=CrashTest!$C$7),5,0)))))</f>
        <v>0</v>
      </c>
      <c r="U1383" s="8" t="str">
        <f aca="false">IF(T1383=0,"",IF(T1382=T1383,MAX(U1382,B1383),B1383))</f>
        <v/>
      </c>
      <c r="V1383" s="9" t="str">
        <f aca="false">IF(T1383=0,"",B1383/U1383-1)</f>
        <v/>
      </c>
      <c r="W1383" s="8" t="str">
        <f aca="false">IF(T1383=0,"",IF(T1382=T1383,MAX(W1382,F1383),F1383))</f>
        <v/>
      </c>
      <c r="X1383" s="9" t="str">
        <f aca="false">IF(T1383=0,"",F1383/W1383-1)</f>
        <v/>
      </c>
    </row>
    <row r="1384" customFormat="false" ht="15" hidden="false" customHeight="false" outlineLevel="0" collapsed="false">
      <c r="A1384" s="5" t="n">
        <v>45212</v>
      </c>
      <c r="B1384" s="6" t="n">
        <v>1550.26081034483</v>
      </c>
      <c r="C1384" s="7" t="n">
        <v>11.55910652</v>
      </c>
      <c r="D1384" s="0" t="n">
        <f aca="false">INT((ROW()-3)/30)</f>
        <v>46</v>
      </c>
      <c r="E1384" s="0" t="n">
        <f aca="false">2+30*D1384</f>
        <v>1382</v>
      </c>
      <c r="F1384" s="8" t="n">
        <f aca="false">INDEX($F:$F,$E1384)*(2*B1384/INDEX($B:$B,$E1384)-C1384/INDEX($C:$C,$E1384))</f>
        <v>221.1839205897</v>
      </c>
      <c r="G1384" s="9" t="n">
        <f aca="false">B1384/B1383-1</f>
        <v>0.00790569534591312</v>
      </c>
      <c r="H1384" s="9" t="n">
        <f aca="false">F1384/F1383-1</f>
        <v>0.00197925906089758</v>
      </c>
      <c r="I1384" s="9" t="n">
        <f aca="false">LN(B1384/B1383)</f>
        <v>0.00787460906807093</v>
      </c>
      <c r="J1384" s="9" t="n">
        <f aca="false">LN(F1384/F1383)</f>
        <v>0.00197730290841224</v>
      </c>
      <c r="K1384" s="9" t="n">
        <f aca="false">F1384/F1377-1</f>
        <v>-0.0328280331038537</v>
      </c>
      <c r="L1384" s="9" t="n">
        <f aca="false">F1384/F1354-1</f>
        <v>-0.00578001935395622</v>
      </c>
      <c r="M1384" s="9" t="n">
        <f aca="false">B1384/B1377-1</f>
        <v>-0.0580083228742069</v>
      </c>
      <c r="N1384" s="9" t="n">
        <f aca="false">B1384/B1354-1</f>
        <v>-0.0357390820622814</v>
      </c>
      <c r="O1384" s="8" t="n">
        <f aca="false">MAX(O1383,F1384)</f>
        <v>246.763720066937</v>
      </c>
      <c r="P1384" s="9" t="n">
        <f aca="false">F1384/O1384-1</f>
        <v>-0.103661103302778</v>
      </c>
      <c r="Q1384" s="8" t="n">
        <f aca="false">MAX(Q1383,B1384)</f>
        <v>4811.1564628872</v>
      </c>
      <c r="R1384" s="9" t="n">
        <f aca="false">B1384/Q1384-1</f>
        <v>-0.67777792672024</v>
      </c>
      <c r="S1384" s="9" t="n">
        <f aca="false">B1384/INDEX($B:$B,$E1384)-1</f>
        <v>-0.00961571918379334</v>
      </c>
      <c r="T1384" s="0" t="n">
        <f aca="false">IF(AND($A1384&gt;=CrashTest!$B$3,$A1384&lt;=CrashTest!$C$3),1,IF(AND($A1384&gt;=CrashTest!$B$4,$A1384&lt;=CrashTest!$C$4),2,IF(AND($A1384&gt;=CrashTest!$B$5,$A1384&lt;=CrashTest!$C$5),3,IF(AND($A1384&gt;=CrashTest!$B$6,$A1384&lt;=CrashTest!$C$6),4,IF(AND($A1384&gt;=CrashTest!$B$7,$A1384&lt;=CrashTest!$C$7),5,0)))))</f>
        <v>0</v>
      </c>
      <c r="U1384" s="8" t="str">
        <f aca="false">IF(T1384=0,"",IF(T1383=T1384,MAX(U1383,B1384),B1384))</f>
        <v/>
      </c>
      <c r="V1384" s="9" t="str">
        <f aca="false">IF(T1384=0,"",B1384/U1384-1)</f>
        <v/>
      </c>
      <c r="W1384" s="8" t="str">
        <f aca="false">IF(T1384=0,"",IF(T1383=T1384,MAX(W1383,F1384),F1384))</f>
        <v/>
      </c>
      <c r="X1384" s="9" t="str">
        <f aca="false">IF(T1384=0,"",F1384/W1384-1)</f>
        <v/>
      </c>
    </row>
    <row r="1385" customFormat="false" ht="15" hidden="false" customHeight="false" outlineLevel="0" collapsed="false">
      <c r="A1385" s="5" t="n">
        <v>45213</v>
      </c>
      <c r="B1385" s="6" t="n">
        <v>1555.66229076563</v>
      </c>
      <c r="C1385" s="7" t="n">
        <v>11.59554966</v>
      </c>
      <c r="D1385" s="0" t="n">
        <f aca="false">INT((ROW()-3)/30)</f>
        <v>46</v>
      </c>
      <c r="E1385" s="0" t="n">
        <f aca="false">2+30*D1385</f>
        <v>1382</v>
      </c>
      <c r="F1385" s="8" t="n">
        <f aca="false">INDEX($F:$F,$E1385)*(2*B1385/INDEX($B:$B,$E1385)-C1385/INDEX($C:$C,$E1385))</f>
        <v>222.027049878386</v>
      </c>
      <c r="G1385" s="9" t="n">
        <f aca="false">B1385/B1384-1</f>
        <v>0.00348423980323576</v>
      </c>
      <c r="H1385" s="9" t="n">
        <f aca="false">F1385/F1384-1</f>
        <v>0.0038118923221826</v>
      </c>
      <c r="I1385" s="9" t="n">
        <f aca="false">LN(B1385/B1384)</f>
        <v>0.00347818390246277</v>
      </c>
      <c r="J1385" s="9" t="n">
        <f aca="false">LN(F1385/F1384)</f>
        <v>0.00380464547095085</v>
      </c>
      <c r="K1385" s="9" t="n">
        <f aca="false">F1385/F1378-1</f>
        <v>-0.0307365144447126</v>
      </c>
      <c r="L1385" s="9" t="n">
        <f aca="false">F1385/F1355-1</f>
        <v>-0.0065902442976552</v>
      </c>
      <c r="M1385" s="9" t="n">
        <f aca="false">B1385/B1378-1</f>
        <v>-0.0486094851800556</v>
      </c>
      <c r="N1385" s="9" t="n">
        <f aca="false">B1385/B1355-1</f>
        <v>-0.0441535905109143</v>
      </c>
      <c r="O1385" s="8" t="n">
        <f aca="false">MAX(O1384,F1385)</f>
        <v>246.763720066937</v>
      </c>
      <c r="P1385" s="9" t="n">
        <f aca="false">F1385/O1385-1</f>
        <v>-0.100244355944385</v>
      </c>
      <c r="Q1385" s="8" t="n">
        <f aca="false">MAX(Q1384,B1385)</f>
        <v>4811.1564628872</v>
      </c>
      <c r="R1385" s="9" t="n">
        <f aca="false">B1385/Q1385-1</f>
        <v>-0.676655227747038</v>
      </c>
      <c r="S1385" s="9" t="n">
        <f aca="false">B1385/INDEX($B:$B,$E1385)-1</f>
        <v>-0.00616498285207456</v>
      </c>
      <c r="T1385" s="0" t="n">
        <f aca="false">IF(AND($A1385&gt;=CrashTest!$B$3,$A1385&lt;=CrashTest!$C$3),1,IF(AND($A1385&gt;=CrashTest!$B$4,$A1385&lt;=CrashTest!$C$4),2,IF(AND($A1385&gt;=CrashTest!$B$5,$A1385&lt;=CrashTest!$C$5),3,IF(AND($A1385&gt;=CrashTest!$B$6,$A1385&lt;=CrashTest!$C$6),4,IF(AND($A1385&gt;=CrashTest!$B$7,$A1385&lt;=CrashTest!$C$7),5,0)))))</f>
        <v>0</v>
      </c>
      <c r="U1385" s="8" t="str">
        <f aca="false">IF(T1385=0,"",IF(T1384=T1385,MAX(U1384,B1385),B1385))</f>
        <v/>
      </c>
      <c r="V1385" s="9" t="str">
        <f aca="false">IF(T1385=0,"",B1385/U1385-1)</f>
        <v/>
      </c>
      <c r="W1385" s="8" t="str">
        <f aca="false">IF(T1385=0,"",IF(T1384=T1385,MAX(W1384,F1385),F1385))</f>
        <v/>
      </c>
      <c r="X1385" s="9" t="str">
        <f aca="false">IF(T1385=0,"",F1385/W1385-1)</f>
        <v/>
      </c>
    </row>
    <row r="1386" customFormat="false" ht="15" hidden="false" customHeight="false" outlineLevel="0" collapsed="false">
      <c r="A1386" s="5" t="n">
        <v>45214</v>
      </c>
      <c r="B1386" s="6" t="n">
        <v>1556.29597632963</v>
      </c>
      <c r="C1386" s="7" t="n">
        <v>11.63427986</v>
      </c>
      <c r="D1386" s="0" t="n">
        <f aca="false">INT((ROW()-3)/30)</f>
        <v>46</v>
      </c>
      <c r="E1386" s="0" t="n">
        <f aca="false">2+30*D1386</f>
        <v>1382</v>
      </c>
      <c r="F1386" s="8" t="n">
        <f aca="false">INDEX($F:$F,$E1386)*(2*B1386/INDEX($B:$B,$E1386)-C1386/INDEX($C:$C,$E1386))</f>
        <v>221.474272970161</v>
      </c>
      <c r="G1386" s="9" t="n">
        <f aca="false">B1386/B1385-1</f>
        <v>0.00040734134121645</v>
      </c>
      <c r="H1386" s="9" t="n">
        <f aca="false">F1386/F1385-1</f>
        <v>-0.00248968271446282</v>
      </c>
      <c r="I1386" s="9" t="n">
        <f aca="false">LN(B1386/B1385)</f>
        <v>0.000407258400255075</v>
      </c>
      <c r="J1386" s="9" t="n">
        <f aca="false">LN(F1386/F1385)</f>
        <v>-0.0024927871282128</v>
      </c>
      <c r="K1386" s="9" t="n">
        <f aca="false">F1386/F1379-1</f>
        <v>-0.0343343260775133</v>
      </c>
      <c r="L1386" s="9" t="n">
        <f aca="false">F1386/F1356-1</f>
        <v>-0.0145912115920561</v>
      </c>
      <c r="M1386" s="9" t="n">
        <f aca="false">B1386/B1379-1</f>
        <v>-0.0469654191854562</v>
      </c>
      <c r="N1386" s="9" t="n">
        <f aca="false">B1386/B1356-1</f>
        <v>-0.0533035373760237</v>
      </c>
      <c r="O1386" s="8" t="n">
        <f aca="false">MAX(O1385,F1386)</f>
        <v>246.763720066937</v>
      </c>
      <c r="P1386" s="9" t="n">
        <f aca="false">F1386/O1386-1</f>
        <v>-0.10248446201863</v>
      </c>
      <c r="Q1386" s="8" t="n">
        <f aca="false">MAX(Q1385,B1386)</f>
        <v>4811.1564628872</v>
      </c>
      <c r="R1386" s="9" t="n">
        <f aca="false">B1386/Q1386-1</f>
        <v>-0.676523516053833</v>
      </c>
      <c r="S1386" s="9" t="n">
        <f aca="false">B1386/INDEX($B:$B,$E1386)-1</f>
        <v>-0.00576015276324171</v>
      </c>
      <c r="T1386" s="0" t="n">
        <f aca="false">IF(AND($A1386&gt;=CrashTest!$B$3,$A1386&lt;=CrashTest!$C$3),1,IF(AND($A1386&gt;=CrashTest!$B$4,$A1386&lt;=CrashTest!$C$4),2,IF(AND($A1386&gt;=CrashTest!$B$5,$A1386&lt;=CrashTest!$C$5),3,IF(AND($A1386&gt;=CrashTest!$B$6,$A1386&lt;=CrashTest!$C$6),4,IF(AND($A1386&gt;=CrashTest!$B$7,$A1386&lt;=CrashTest!$C$7),5,0)))))</f>
        <v>0</v>
      </c>
      <c r="U1386" s="8" t="str">
        <f aca="false">IF(T1386=0,"",IF(T1385=T1386,MAX(U1385,B1386),B1386))</f>
        <v/>
      </c>
      <c r="V1386" s="9" t="str">
        <f aca="false">IF(T1386=0,"",B1386/U1386-1)</f>
        <v/>
      </c>
      <c r="W1386" s="8" t="str">
        <f aca="false">IF(T1386=0,"",IF(T1385=T1386,MAX(W1385,F1386),F1386))</f>
        <v/>
      </c>
      <c r="X1386" s="9" t="str">
        <f aca="false">IF(T1386=0,"",F1386/W1386-1)</f>
        <v/>
      </c>
    </row>
    <row r="1387" customFormat="false" ht="15" hidden="false" customHeight="false" outlineLevel="0" collapsed="false">
      <c r="A1387" s="5" t="n">
        <v>45215</v>
      </c>
      <c r="B1387" s="6" t="n">
        <v>1600.99388457043</v>
      </c>
      <c r="C1387" s="7" t="n">
        <v>12.15129827</v>
      </c>
      <c r="D1387" s="0" t="n">
        <f aca="false">INT((ROW()-3)/30)</f>
        <v>46</v>
      </c>
      <c r="E1387" s="0" t="n">
        <f aca="false">2+30*D1387</f>
        <v>1382</v>
      </c>
      <c r="F1387" s="8" t="n">
        <f aca="false">INDEX($F:$F,$E1387)*(2*B1387/INDEX($B:$B,$E1387)-C1387/INDEX($C:$C,$E1387))</f>
        <v>224.376229615915</v>
      </c>
      <c r="G1387" s="9" t="n">
        <f aca="false">B1387/B1386-1</f>
        <v>0.028720698967696</v>
      </c>
      <c r="H1387" s="9" t="n">
        <f aca="false">F1387/F1386-1</f>
        <v>0.0131029062962302</v>
      </c>
      <c r="I1387" s="9" t="n">
        <f aca="false">LN(B1387/B1386)</f>
        <v>0.028315990433599</v>
      </c>
      <c r="J1387" s="9" t="n">
        <f aca="false">LN(F1387/F1386)</f>
        <v>0.0130178057894299</v>
      </c>
      <c r="K1387" s="9" t="n">
        <f aca="false">F1387/F1380-1</f>
        <v>0.00267125781033628</v>
      </c>
      <c r="L1387" s="9" t="n">
        <f aca="false">F1387/F1357-1</f>
        <v>0.000451633178848443</v>
      </c>
      <c r="M1387" s="9" t="n">
        <f aca="false">B1387/B1380-1</f>
        <v>0.0135730141362134</v>
      </c>
      <c r="N1387" s="9" t="n">
        <f aca="false">B1387/B1357-1</f>
        <v>-0.0206313240031496</v>
      </c>
      <c r="O1387" s="8" t="n">
        <f aca="false">MAX(O1386,F1387)</f>
        <v>246.763720066937</v>
      </c>
      <c r="P1387" s="9" t="n">
        <f aca="false">F1387/O1387-1</f>
        <v>-0.0907244000250497</v>
      </c>
      <c r="Q1387" s="8" t="n">
        <f aca="false">MAX(Q1386,B1387)</f>
        <v>4811.1564628872</v>
      </c>
      <c r="R1387" s="9" t="n">
        <f aca="false">B1387/Q1387-1</f>
        <v>-0.667233045335286</v>
      </c>
      <c r="S1387" s="9" t="n">
        <f aca="false">B1387/INDEX($B:$B,$E1387)-1</f>
        <v>0.0227951105909334</v>
      </c>
      <c r="T1387" s="0" t="n">
        <f aca="false">IF(AND($A1387&gt;=CrashTest!$B$3,$A1387&lt;=CrashTest!$C$3),1,IF(AND($A1387&gt;=CrashTest!$B$4,$A1387&lt;=CrashTest!$C$4),2,IF(AND($A1387&gt;=CrashTest!$B$5,$A1387&lt;=CrashTest!$C$5),3,IF(AND($A1387&gt;=CrashTest!$B$6,$A1387&lt;=CrashTest!$C$6),4,IF(AND($A1387&gt;=CrashTest!$B$7,$A1387&lt;=CrashTest!$C$7),5,0)))))</f>
        <v>0</v>
      </c>
      <c r="U1387" s="8" t="str">
        <f aca="false">IF(T1387=0,"",IF(T1386=T1387,MAX(U1386,B1387),B1387))</f>
        <v/>
      </c>
      <c r="V1387" s="9" t="str">
        <f aca="false">IF(T1387=0,"",B1387/U1387-1)</f>
        <v/>
      </c>
      <c r="W1387" s="8" t="str">
        <f aca="false">IF(T1387=0,"",IF(T1386=T1387,MAX(W1386,F1387),F1387))</f>
        <v/>
      </c>
      <c r="X1387" s="9" t="str">
        <f aca="false">IF(T1387=0,"",F1387/W1387-1)</f>
        <v/>
      </c>
    </row>
    <row r="1388" customFormat="false" ht="15" hidden="false" customHeight="false" outlineLevel="0" collapsed="false">
      <c r="A1388" s="5" t="n">
        <v>45216</v>
      </c>
      <c r="B1388" s="6" t="n">
        <v>1565.29439362946</v>
      </c>
      <c r="C1388" s="7" t="n">
        <v>11.72201477</v>
      </c>
      <c r="D1388" s="0" t="n">
        <f aca="false">INT((ROW()-3)/30)</f>
        <v>46</v>
      </c>
      <c r="E1388" s="0" t="n">
        <f aca="false">2+30*D1388</f>
        <v>1382</v>
      </c>
      <c r="F1388" s="8" t="n">
        <f aca="false">INDEX($F:$F,$E1388)*(2*B1388/INDEX($B:$B,$E1388)-C1388/INDEX($C:$C,$E1388))</f>
        <v>222.367720996904</v>
      </c>
      <c r="G1388" s="9" t="n">
        <f aca="false">B1388/B1387-1</f>
        <v>-0.0222983306088946</v>
      </c>
      <c r="H1388" s="9" t="n">
        <f aca="false">F1388/F1387-1</f>
        <v>-0.00895152139087641</v>
      </c>
      <c r="I1388" s="9" t="n">
        <f aca="false">LN(B1388/B1387)</f>
        <v>-0.0225506970043356</v>
      </c>
      <c r="J1388" s="9" t="n">
        <f aca="false">LN(F1388/F1387)</f>
        <v>-0.00899182696960349</v>
      </c>
      <c r="K1388" s="9" t="n">
        <f aca="false">F1388/F1381-1</f>
        <v>-0.000881198837815456</v>
      </c>
      <c r="L1388" s="9" t="n">
        <f aca="false">F1388/F1358-1</f>
        <v>-0.00434722340552907</v>
      </c>
      <c r="M1388" s="9" t="n">
        <f aca="false">B1388/B1381-1</f>
        <v>-0.00193425333432584</v>
      </c>
      <c r="N1388" s="9" t="n">
        <f aca="false">B1388/B1358-1</f>
        <v>-0.034115027563827</v>
      </c>
      <c r="O1388" s="8" t="n">
        <f aca="false">MAX(O1387,F1388)</f>
        <v>246.763720066937</v>
      </c>
      <c r="P1388" s="9" t="n">
        <f aca="false">F1388/O1388-1</f>
        <v>-0.0988638000084274</v>
      </c>
      <c r="Q1388" s="8" t="n">
        <f aca="false">MAX(Q1387,B1388)</f>
        <v>4811.1564628872</v>
      </c>
      <c r="R1388" s="9" t="n">
        <f aca="false">B1388/Q1388-1</f>
        <v>-0.674653192906115</v>
      </c>
      <c r="S1388" s="9" t="n">
        <f aca="false">B1388/INDEX($B:$B,$E1388)-1</f>
        <v>-1.15129301843098E-005</v>
      </c>
      <c r="T1388" s="0" t="n">
        <f aca="false">IF(AND($A1388&gt;=CrashTest!$B$3,$A1388&lt;=CrashTest!$C$3),1,IF(AND($A1388&gt;=CrashTest!$B$4,$A1388&lt;=CrashTest!$C$4),2,IF(AND($A1388&gt;=CrashTest!$B$5,$A1388&lt;=CrashTest!$C$5),3,IF(AND($A1388&gt;=CrashTest!$B$6,$A1388&lt;=CrashTest!$C$6),4,IF(AND($A1388&gt;=CrashTest!$B$7,$A1388&lt;=CrashTest!$C$7),5,0)))))</f>
        <v>0</v>
      </c>
      <c r="U1388" s="8" t="str">
        <f aca="false">IF(T1388=0,"",IF(T1387=T1388,MAX(U1387,B1388),B1388))</f>
        <v/>
      </c>
      <c r="V1388" s="9" t="str">
        <f aca="false">IF(T1388=0,"",B1388/U1388-1)</f>
        <v/>
      </c>
      <c r="W1388" s="8" t="str">
        <f aca="false">IF(T1388=0,"",IF(T1387=T1388,MAX(W1387,F1388),F1388))</f>
        <v/>
      </c>
      <c r="X1388" s="9" t="str">
        <f aca="false">IF(T1388=0,"",F1388/W1388-1)</f>
        <v/>
      </c>
    </row>
    <row r="1389" customFormat="false" ht="15" hidden="false" customHeight="false" outlineLevel="0" collapsed="false">
      <c r="A1389" s="5" t="n">
        <v>45217</v>
      </c>
      <c r="B1389" s="6" t="n">
        <v>1563.40930859147</v>
      </c>
      <c r="C1389" s="7" t="n">
        <v>11.7024698</v>
      </c>
      <c r="D1389" s="0" t="n">
        <f aca="false">INT((ROW()-3)/30)</f>
        <v>46</v>
      </c>
      <c r="E1389" s="0" t="n">
        <f aca="false">2+30*D1389</f>
        <v>1382</v>
      </c>
      <c r="F1389" s="8" t="n">
        <f aca="false">INDEX($F:$F,$E1389)*(2*B1389/INDEX($B:$B,$E1389)-C1389/INDEX($C:$C,$E1389))</f>
        <v>222.202593179361</v>
      </c>
      <c r="G1389" s="9" t="n">
        <f aca="false">B1389/B1388-1</f>
        <v>-0.00120430063869259</v>
      </c>
      <c r="H1389" s="9" t="n">
        <f aca="false">F1389/F1388-1</f>
        <v>-0.000742588972904912</v>
      </c>
      <c r="I1389" s="9" t="n">
        <f aca="false">LN(B1389/B1388)</f>
        <v>-0.00120502639144829</v>
      </c>
      <c r="J1389" s="9" t="n">
        <f aca="false">LN(F1389/F1388)</f>
        <v>-0.000742864828669672</v>
      </c>
      <c r="K1389" s="9" t="n">
        <f aca="false">F1389/F1382-1</f>
        <v>0.000716076938235721</v>
      </c>
      <c r="L1389" s="9" t="n">
        <f aca="false">F1389/F1359-1</f>
        <v>-0.011540432998044</v>
      </c>
      <c r="M1389" s="9" t="n">
        <f aca="false">B1389/B1382-1</f>
        <v>-0.00121579970384766</v>
      </c>
      <c r="N1389" s="9" t="n">
        <f aca="false">B1389/B1359-1</f>
        <v>-0.04533228096021</v>
      </c>
      <c r="O1389" s="8" t="n">
        <f aca="false">MAX(O1388,F1389)</f>
        <v>246.763720066937</v>
      </c>
      <c r="P1389" s="9" t="n">
        <f aca="false">F1389/O1389-1</f>
        <v>-0.0995329738136266</v>
      </c>
      <c r="Q1389" s="8" t="n">
        <f aca="false">MAX(Q1388,B1389)</f>
        <v>4811.1564628872</v>
      </c>
      <c r="R1389" s="9" t="n">
        <f aca="false">B1389/Q1389-1</f>
        <v>-0.675045008273695</v>
      </c>
      <c r="S1389" s="9" t="n">
        <f aca="false">B1389/INDEX($B:$B,$E1389)-1</f>
        <v>-0.00121579970384766</v>
      </c>
      <c r="T1389" s="0" t="n">
        <f aca="false">IF(AND($A1389&gt;=CrashTest!$B$3,$A1389&lt;=CrashTest!$C$3),1,IF(AND($A1389&gt;=CrashTest!$B$4,$A1389&lt;=CrashTest!$C$4),2,IF(AND($A1389&gt;=CrashTest!$B$5,$A1389&lt;=CrashTest!$C$5),3,IF(AND($A1389&gt;=CrashTest!$B$6,$A1389&lt;=CrashTest!$C$6),4,IF(AND($A1389&gt;=CrashTest!$B$7,$A1389&lt;=CrashTest!$C$7),5,0)))))</f>
        <v>0</v>
      </c>
      <c r="U1389" s="8" t="str">
        <f aca="false">IF(T1389=0,"",IF(T1388=T1389,MAX(U1388,B1389),B1389))</f>
        <v/>
      </c>
      <c r="V1389" s="9" t="str">
        <f aca="false">IF(T1389=0,"",B1389/U1389-1)</f>
        <v/>
      </c>
      <c r="W1389" s="8" t="str">
        <f aca="false">IF(T1389=0,"",IF(T1388=T1389,MAX(W1388,F1389),F1389))</f>
        <v/>
      </c>
      <c r="X1389" s="9" t="str">
        <f aca="false">IF(T1389=0,"",F1389/W1389-1)</f>
        <v/>
      </c>
    </row>
    <row r="1390" customFormat="false" ht="15" hidden="false" customHeight="false" outlineLevel="0" collapsed="false">
      <c r="A1390" s="5" t="n">
        <v>45218</v>
      </c>
      <c r="B1390" s="6" t="n">
        <v>1566.42841876096</v>
      </c>
      <c r="C1390" s="7" t="n">
        <v>11.7474752</v>
      </c>
      <c r="D1390" s="0" t="n">
        <f aca="false">INT((ROW()-3)/30)</f>
        <v>46</v>
      </c>
      <c r="E1390" s="0" t="n">
        <f aca="false">2+30*D1390</f>
        <v>1382</v>
      </c>
      <c r="F1390" s="8" t="n">
        <f aca="false">INDEX($F:$F,$E1390)*(2*B1390/INDEX($B:$B,$E1390)-C1390/INDEX($C:$C,$E1390))</f>
        <v>222.2078821426</v>
      </c>
      <c r="G1390" s="9" t="n">
        <f aca="false">B1390/B1389-1</f>
        <v>0.00193110668645691</v>
      </c>
      <c r="H1390" s="9" t="n">
        <f aca="false">F1390/F1389-1</f>
        <v>2.38024370613488E-005</v>
      </c>
      <c r="I1390" s="9" t="n">
        <f aca="false">LN(B1390/B1389)</f>
        <v>0.00192924449694534</v>
      </c>
      <c r="J1390" s="9" t="n">
        <f aca="false">LN(F1390/F1389)</f>
        <v>2.38021537878388E-005</v>
      </c>
      <c r="K1390" s="9" t="n">
        <f aca="false">F1390/F1383-1</f>
        <v>0.00661787942419689</v>
      </c>
      <c r="L1390" s="9" t="n">
        <f aca="false">F1390/F1360-1</f>
        <v>-0.0130940809503763</v>
      </c>
      <c r="M1390" s="9" t="n">
        <f aca="false">B1390/B1383-1</f>
        <v>0.018417103809574</v>
      </c>
      <c r="N1390" s="9" t="n">
        <f aca="false">B1390/B1360-1</f>
        <v>-0.0468839345189753</v>
      </c>
      <c r="O1390" s="8" t="n">
        <f aca="false">MAX(O1389,F1390)</f>
        <v>246.763720066937</v>
      </c>
      <c r="P1390" s="9" t="n">
        <f aca="false">F1390/O1390-1</f>
        <v>-0.0995115405039101</v>
      </c>
      <c r="Q1390" s="8" t="n">
        <f aca="false">MAX(Q1389,B1390)</f>
        <v>4811.1564628872</v>
      </c>
      <c r="R1390" s="9" t="n">
        <f aca="false">B1390/Q1390-1</f>
        <v>-0.674417485516375</v>
      </c>
      <c r="S1390" s="9" t="n">
        <f aca="false">B1390/INDEX($B:$B,$E1390)-1</f>
        <v>0.000712959143671643</v>
      </c>
      <c r="T1390" s="0" t="n">
        <f aca="false">IF(AND($A1390&gt;=CrashTest!$B$3,$A1390&lt;=CrashTest!$C$3),1,IF(AND($A1390&gt;=CrashTest!$B$4,$A1390&lt;=CrashTest!$C$4),2,IF(AND($A1390&gt;=CrashTest!$B$5,$A1390&lt;=CrashTest!$C$5),3,IF(AND($A1390&gt;=CrashTest!$B$6,$A1390&lt;=CrashTest!$C$6),4,IF(AND($A1390&gt;=CrashTest!$B$7,$A1390&lt;=CrashTest!$C$7),5,0)))))</f>
        <v>0</v>
      </c>
      <c r="U1390" s="8" t="str">
        <f aca="false">IF(T1390=0,"",IF(T1389=T1390,MAX(U1389,B1390),B1390))</f>
        <v/>
      </c>
      <c r="V1390" s="9" t="str">
        <f aca="false">IF(T1390=0,"",B1390/U1390-1)</f>
        <v/>
      </c>
      <c r="W1390" s="8" t="str">
        <f aca="false">IF(T1390=0,"",IF(T1389=T1390,MAX(W1389,F1390),F1390))</f>
        <v/>
      </c>
      <c r="X1390" s="9" t="str">
        <f aca="false">IF(T1390=0,"",F1390/W1390-1)</f>
        <v/>
      </c>
    </row>
    <row r="1391" customFormat="false" ht="15" hidden="false" customHeight="false" outlineLevel="0" collapsed="false">
      <c r="A1391" s="5" t="n">
        <v>45219</v>
      </c>
      <c r="B1391" s="6" t="n">
        <v>1605.57386294565</v>
      </c>
      <c r="C1391" s="7" t="n">
        <v>12.20028551</v>
      </c>
      <c r="D1391" s="0" t="n">
        <f aca="false">INT((ROW()-3)/30)</f>
        <v>46</v>
      </c>
      <c r="E1391" s="0" t="n">
        <f aca="false">2+30*D1391</f>
        <v>1382</v>
      </c>
      <c r="F1391" s="8" t="n">
        <f aca="false">INDEX($F:$F,$E1391)*(2*B1391/INDEX($B:$B,$E1391)-C1391/INDEX($C:$C,$E1391))</f>
        <v>224.749030983444</v>
      </c>
      <c r="G1391" s="9" t="n">
        <f aca="false">B1391/B1390-1</f>
        <v>0.0249902540810987</v>
      </c>
      <c r="H1391" s="9" t="n">
        <f aca="false">F1391/F1390-1</f>
        <v>0.0114359077470219</v>
      </c>
      <c r="I1391" s="9" t="n">
        <f aca="false">LN(B1391/B1390)</f>
        <v>0.0246831043316059</v>
      </c>
      <c r="J1391" s="9" t="n">
        <f aca="false">LN(F1391/F1390)</f>
        <v>0.0113710120462059</v>
      </c>
      <c r="K1391" s="9" t="n">
        <f aca="false">F1391/F1384-1</f>
        <v>0.0161183072632001</v>
      </c>
      <c r="L1391" s="9" t="n">
        <f aca="false">F1391/F1361-1</f>
        <v>0.00234565586531965</v>
      </c>
      <c r="M1391" s="9" t="n">
        <f aca="false">B1391/B1384-1</f>
        <v>0.0356798367292253</v>
      </c>
      <c r="N1391" s="9" t="n">
        <f aca="false">B1391/B1361-1</f>
        <v>-0.0105350011979179</v>
      </c>
      <c r="O1391" s="8" t="n">
        <f aca="false">MAX(O1390,F1391)</f>
        <v>246.763720066937</v>
      </c>
      <c r="P1391" s="9" t="n">
        <f aca="false">F1391/O1391-1</f>
        <v>-0.0892136375538548</v>
      </c>
      <c r="Q1391" s="8" t="n">
        <f aca="false">MAX(Q1390,B1391)</f>
        <v>4811.1564628872</v>
      </c>
      <c r="R1391" s="9" t="n">
        <f aca="false">B1391/Q1391-1</f>
        <v>-0.666281095755066</v>
      </c>
      <c r="S1391" s="9" t="n">
        <f aca="false">B1391/INDEX($B:$B,$E1391)-1</f>
        <v>0.0257210302549202</v>
      </c>
      <c r="T1391" s="0" t="n">
        <f aca="false">IF(AND($A1391&gt;=CrashTest!$B$3,$A1391&lt;=CrashTest!$C$3),1,IF(AND($A1391&gt;=CrashTest!$B$4,$A1391&lt;=CrashTest!$C$4),2,IF(AND($A1391&gt;=CrashTest!$B$5,$A1391&lt;=CrashTest!$C$5),3,IF(AND($A1391&gt;=CrashTest!$B$6,$A1391&lt;=CrashTest!$C$6),4,IF(AND($A1391&gt;=CrashTest!$B$7,$A1391&lt;=CrashTest!$C$7),5,0)))))</f>
        <v>0</v>
      </c>
      <c r="U1391" s="8" t="str">
        <f aca="false">IF(T1391=0,"",IF(T1390=T1391,MAX(U1390,B1391),B1391))</f>
        <v/>
      </c>
      <c r="V1391" s="9" t="str">
        <f aca="false">IF(T1391=0,"",B1391/U1391-1)</f>
        <v/>
      </c>
      <c r="W1391" s="8" t="str">
        <f aca="false">IF(T1391=0,"",IF(T1390=T1391,MAX(W1390,F1391),F1391))</f>
        <v/>
      </c>
      <c r="X1391" s="9" t="str">
        <f aca="false">IF(T1391=0,"",F1391/W1391-1)</f>
        <v/>
      </c>
    </row>
    <row r="1392" customFormat="false" ht="15" hidden="false" customHeight="false" outlineLevel="0" collapsed="false">
      <c r="A1392" s="5" t="n">
        <v>45220</v>
      </c>
      <c r="B1392" s="6" t="n">
        <v>1628.75319929866</v>
      </c>
      <c r="C1392" s="7" t="n">
        <v>12.49277017</v>
      </c>
      <c r="D1392" s="0" t="n">
        <f aca="false">INT((ROW()-3)/30)</f>
        <v>46</v>
      </c>
      <c r="E1392" s="0" t="n">
        <f aca="false">2+30*D1392</f>
        <v>1382</v>
      </c>
      <c r="F1392" s="8" t="n">
        <f aca="false">INDEX($F:$F,$E1392)*(2*B1392/INDEX($B:$B,$E1392)-C1392/INDEX($C:$C,$E1392))</f>
        <v>225.792969191222</v>
      </c>
      <c r="G1392" s="9" t="n">
        <f aca="false">B1392/B1391-1</f>
        <v>0.0144367922821591</v>
      </c>
      <c r="H1392" s="9" t="n">
        <f aca="false">F1392/F1391-1</f>
        <v>0.00464490637939297</v>
      </c>
      <c r="I1392" s="9" t="n">
        <f aca="false">LN(B1392/B1391)</f>
        <v>0.0143335740373261</v>
      </c>
      <c r="J1392" s="9" t="n">
        <f aca="false">LN(F1392/F1391)</f>
        <v>0.00463415209067402</v>
      </c>
      <c r="K1392" s="9" t="n">
        <f aca="false">F1392/F1385-1</f>
        <v>0.0169615338081466</v>
      </c>
      <c r="L1392" s="9" t="n">
        <f aca="false">F1392/F1362-1</f>
        <v>0.0155509108334557</v>
      </c>
      <c r="M1392" s="9" t="n">
        <f aca="false">B1392/B1385-1</f>
        <v>0.0469837888125821</v>
      </c>
      <c r="N1392" s="9" t="n">
        <f aca="false">B1392/B1362-1</f>
        <v>0.0278066752904904</v>
      </c>
      <c r="O1392" s="8" t="n">
        <f aca="false">MAX(O1391,F1392)</f>
        <v>246.763720066937</v>
      </c>
      <c r="P1392" s="9" t="n">
        <f aca="false">F1392/O1392-1</f>
        <v>-0.0849831201686646</v>
      </c>
      <c r="Q1392" s="8" t="n">
        <f aca="false">MAX(Q1391,B1392)</f>
        <v>4811.1564628872</v>
      </c>
      <c r="R1392" s="9" t="n">
        <f aca="false">B1392/Q1392-1</f>
        <v>-0.661463265253852</v>
      </c>
      <c r="S1392" s="9" t="n">
        <f aca="false">B1392/INDEX($B:$B,$E1392)-1</f>
        <v>0.0405291517081525</v>
      </c>
      <c r="T1392" s="0" t="n">
        <f aca="false">IF(AND($A1392&gt;=CrashTest!$B$3,$A1392&lt;=CrashTest!$C$3),1,IF(AND($A1392&gt;=CrashTest!$B$4,$A1392&lt;=CrashTest!$C$4),2,IF(AND($A1392&gt;=CrashTest!$B$5,$A1392&lt;=CrashTest!$C$5),3,IF(AND($A1392&gt;=CrashTest!$B$6,$A1392&lt;=CrashTest!$C$6),4,IF(AND($A1392&gt;=CrashTest!$B$7,$A1392&lt;=CrashTest!$C$7),5,0)))))</f>
        <v>0</v>
      </c>
      <c r="U1392" s="8" t="str">
        <f aca="false">IF(T1392=0,"",IF(T1391=T1392,MAX(U1391,B1392),B1392))</f>
        <v/>
      </c>
      <c r="V1392" s="9" t="str">
        <f aca="false">IF(T1392=0,"",B1392/U1392-1)</f>
        <v/>
      </c>
      <c r="W1392" s="8" t="str">
        <f aca="false">IF(T1392=0,"",IF(T1391=T1392,MAX(W1391,F1392),F1392))</f>
        <v/>
      </c>
      <c r="X1392" s="9" t="str">
        <f aca="false">IF(T1392=0,"",F1392/W1392-1)</f>
        <v/>
      </c>
    </row>
    <row r="1393" customFormat="false" ht="15" hidden="false" customHeight="false" outlineLevel="0" collapsed="false">
      <c r="A1393" s="5" t="n">
        <v>45221</v>
      </c>
      <c r="B1393" s="6" t="n">
        <v>1663.03004091175</v>
      </c>
      <c r="C1393" s="7" t="n">
        <v>12.94805723</v>
      </c>
      <c r="D1393" s="0" t="n">
        <f aca="false">INT((ROW()-3)/30)</f>
        <v>46</v>
      </c>
      <c r="E1393" s="0" t="n">
        <f aca="false">2+30*D1393</f>
        <v>1382</v>
      </c>
      <c r="F1393" s="8" t="n">
        <f aca="false">INDEX($F:$F,$E1393)*(2*B1393/INDEX($B:$B,$E1393)-C1393/INDEX($C:$C,$E1393))</f>
        <v>226.906024303748</v>
      </c>
      <c r="G1393" s="9" t="n">
        <f aca="false">B1393/B1392-1</f>
        <v>0.0210448345567944</v>
      </c>
      <c r="H1393" s="9" t="n">
        <f aca="false">F1393/F1392-1</f>
        <v>0.00492953840198607</v>
      </c>
      <c r="I1393" s="9" t="n">
        <f aca="false">LN(B1393/B1392)</f>
        <v>0.020826450614876</v>
      </c>
      <c r="J1393" s="9" t="n">
        <f aca="false">LN(F1393/F1392)</f>
        <v>0.00491742801034509</v>
      </c>
      <c r="K1393" s="9" t="n">
        <f aca="false">F1393/F1386-1</f>
        <v>0.0245254279909932</v>
      </c>
      <c r="L1393" s="9" t="n">
        <f aca="false">F1393/F1363-1</f>
        <v>0.0173410624487764</v>
      </c>
      <c r="M1393" s="9" t="n">
        <f aca="false">B1393/B1386-1</f>
        <v>0.068582111761184</v>
      </c>
      <c r="N1393" s="9" t="n">
        <f aca="false">B1393/B1363-1</f>
        <v>0.0435513181762666</v>
      </c>
      <c r="O1393" s="8" t="n">
        <f aca="false">MAX(O1392,F1393)</f>
        <v>246.763720066937</v>
      </c>
      <c r="P1393" s="9" t="n">
        <f aca="false">F1393/O1393-1</f>
        <v>-0.0804725093210706</v>
      </c>
      <c r="Q1393" s="8" t="n">
        <f aca="false">MAX(Q1392,B1393)</f>
        <v>4811.1564628872</v>
      </c>
      <c r="R1393" s="9" t="n">
        <f aca="false">B1393/Q1393-1</f>
        <v>-0.654338815679722</v>
      </c>
      <c r="S1393" s="9" t="n">
        <f aca="false">B1393/INDEX($B:$B,$E1393)-1</f>
        <v>0.0624269155573722</v>
      </c>
      <c r="T1393" s="0" t="n">
        <f aca="false">IF(AND($A1393&gt;=CrashTest!$B$3,$A1393&lt;=CrashTest!$C$3),1,IF(AND($A1393&gt;=CrashTest!$B$4,$A1393&lt;=CrashTest!$C$4),2,IF(AND($A1393&gt;=CrashTest!$B$5,$A1393&lt;=CrashTest!$C$5),3,IF(AND($A1393&gt;=CrashTest!$B$6,$A1393&lt;=CrashTest!$C$6),4,IF(AND($A1393&gt;=CrashTest!$B$7,$A1393&lt;=CrashTest!$C$7),5,0)))))</f>
        <v>0</v>
      </c>
      <c r="U1393" s="8" t="str">
        <f aca="false">IF(T1393=0,"",IF(T1392=T1393,MAX(U1392,B1393),B1393))</f>
        <v/>
      </c>
      <c r="V1393" s="9" t="str">
        <f aca="false">IF(T1393=0,"",B1393/U1393-1)</f>
        <v/>
      </c>
      <c r="W1393" s="8" t="str">
        <f aca="false">IF(T1393=0,"",IF(T1392=T1393,MAX(W1392,F1393),F1393))</f>
        <v/>
      </c>
      <c r="X1393" s="9" t="str">
        <f aca="false">IF(T1393=0,"",F1393/W1393-1)</f>
        <v/>
      </c>
    </row>
    <row r="1394" customFormat="false" ht="15" hidden="false" customHeight="false" outlineLevel="0" collapsed="false">
      <c r="A1394" s="5" t="n">
        <v>45222</v>
      </c>
      <c r="B1394" s="6" t="n">
        <v>1763.06074313267</v>
      </c>
      <c r="C1394" s="7" t="n">
        <v>14.39442628</v>
      </c>
      <c r="D1394" s="0" t="n">
        <f aca="false">INT((ROW()-3)/30)</f>
        <v>46</v>
      </c>
      <c r="E1394" s="0" t="n">
        <f aca="false">2+30*D1394</f>
        <v>1382</v>
      </c>
      <c r="F1394" s="8" t="n">
        <f aca="false">INDEX($F:$F,$E1394)*(2*B1394/INDEX($B:$B,$E1394)-C1394/INDEX($C:$C,$E1394))</f>
        <v>227.928111102739</v>
      </c>
      <c r="G1394" s="9" t="n">
        <f aca="false">B1394/B1393-1</f>
        <v>0.0601496664282015</v>
      </c>
      <c r="H1394" s="9" t="n">
        <f aca="false">F1394/F1393-1</f>
        <v>0.00450444981409048</v>
      </c>
      <c r="I1394" s="9" t="n">
        <f aca="false">LN(B1394/B1393)</f>
        <v>0.0584100929005225</v>
      </c>
      <c r="J1394" s="9" t="n">
        <f aca="false">LN(F1394/F1393)</f>
        <v>0.0044943351426723</v>
      </c>
      <c r="K1394" s="9" t="n">
        <f aca="false">F1394/F1387-1</f>
        <v>0.0158300257246706</v>
      </c>
      <c r="L1394" s="9" t="n">
        <f aca="false">F1394/F1364-1</f>
        <v>0.0224961031537687</v>
      </c>
      <c r="M1394" s="9" t="n">
        <f aca="false">B1394/B1387-1</f>
        <v>0.101228905446897</v>
      </c>
      <c r="N1394" s="9" t="n">
        <f aca="false">B1394/B1364-1</f>
        <v>0.106801044983637</v>
      </c>
      <c r="O1394" s="8" t="n">
        <f aca="false">MAX(O1393,F1394)</f>
        <v>246.763720066937</v>
      </c>
      <c r="P1394" s="9" t="n">
        <f aca="false">F1394/O1394-1</f>
        <v>-0.0763305438866307</v>
      </c>
      <c r="Q1394" s="8" t="n">
        <f aca="false">MAX(Q1393,B1394)</f>
        <v>4811.1564628872</v>
      </c>
      <c r="R1394" s="9" t="n">
        <f aca="false">B1394/Q1394-1</f>
        <v>-0.63354741074568</v>
      </c>
      <c r="S1394" s="9" t="n">
        <f aca="false">B1394/INDEX($B:$B,$E1394)-1</f>
        <v>0.126331540132491</v>
      </c>
      <c r="T1394" s="0" t="n">
        <f aca="false">IF(AND($A1394&gt;=CrashTest!$B$3,$A1394&lt;=CrashTest!$C$3),1,IF(AND($A1394&gt;=CrashTest!$B$4,$A1394&lt;=CrashTest!$C$4),2,IF(AND($A1394&gt;=CrashTest!$B$5,$A1394&lt;=CrashTest!$C$5),3,IF(AND($A1394&gt;=CrashTest!$B$6,$A1394&lt;=CrashTest!$C$6),4,IF(AND($A1394&gt;=CrashTest!$B$7,$A1394&lt;=CrashTest!$C$7),5,0)))))</f>
        <v>0</v>
      </c>
      <c r="U1394" s="8" t="str">
        <f aca="false">IF(T1394=0,"",IF(T1393=T1394,MAX(U1393,B1394),B1394))</f>
        <v/>
      </c>
      <c r="V1394" s="9" t="str">
        <f aca="false">IF(T1394=0,"",B1394/U1394-1)</f>
        <v/>
      </c>
      <c r="W1394" s="8" t="str">
        <f aca="false">IF(T1394=0,"",IF(T1393=T1394,MAX(W1393,F1394),F1394))</f>
        <v/>
      </c>
      <c r="X1394" s="9" t="str">
        <f aca="false">IF(T1394=0,"",F1394/W1394-1)</f>
        <v/>
      </c>
    </row>
    <row r="1395" customFormat="false" ht="15" hidden="false" customHeight="false" outlineLevel="0" collapsed="false">
      <c r="A1395" s="5" t="n">
        <v>45223</v>
      </c>
      <c r="B1395" s="6" t="n">
        <v>1784.6231823495</v>
      </c>
      <c r="C1395" s="7" t="n">
        <v>14.63381981</v>
      </c>
      <c r="D1395" s="0" t="n">
        <f aca="false">INT((ROW()-3)/30)</f>
        <v>46</v>
      </c>
      <c r="E1395" s="0" t="n">
        <f aca="false">2+30*D1395</f>
        <v>1382</v>
      </c>
      <c r="F1395" s="8" t="n">
        <f aca="false">INDEX($F:$F,$E1395)*(2*B1395/INDEX($B:$B,$E1395)-C1395/INDEX($C:$C,$E1395))</f>
        <v>229.517511769276</v>
      </c>
      <c r="G1395" s="9" t="n">
        <f aca="false">B1395/B1394-1</f>
        <v>0.0122301170284791</v>
      </c>
      <c r="H1395" s="9" t="n">
        <f aca="false">F1395/F1394-1</f>
        <v>0.0069732542372567</v>
      </c>
      <c r="I1395" s="9" t="n">
        <f aca="false">LN(B1395/B1394)</f>
        <v>0.0121559333845196</v>
      </c>
      <c r="J1395" s="9" t="n">
        <f aca="false">LN(F1395/F1394)</f>
        <v>0.0069490535398699</v>
      </c>
      <c r="K1395" s="9" t="n">
        <f aca="false">F1395/F1388-1</f>
        <v>0.0321530064719791</v>
      </c>
      <c r="L1395" s="9" t="n">
        <f aca="false">F1395/F1365-1</f>
        <v>0.0316219945513105</v>
      </c>
      <c r="M1395" s="9" t="n">
        <f aca="false">B1395/B1388-1</f>
        <v>0.140119832801215</v>
      </c>
      <c r="N1395" s="9" t="n">
        <f aca="false">B1395/B1365-1</f>
        <v>0.128622030873371</v>
      </c>
      <c r="O1395" s="8" t="n">
        <f aca="false">MAX(O1394,F1395)</f>
        <v>246.763720066937</v>
      </c>
      <c r="P1395" s="9" t="n">
        <f aca="false">F1395/O1395-1</f>
        <v>-0.0698895619379637</v>
      </c>
      <c r="Q1395" s="8" t="n">
        <f aca="false">MAX(Q1394,B1395)</f>
        <v>4811.1564628872</v>
      </c>
      <c r="R1395" s="9" t="n">
        <f aca="false">B1395/Q1395-1</f>
        <v>-0.629065652693711</v>
      </c>
      <c r="S1395" s="9" t="n">
        <f aca="false">B1395/INDEX($B:$B,$E1395)-1</f>
        <v>0.140106706681179</v>
      </c>
      <c r="T1395" s="0" t="n">
        <f aca="false">IF(AND($A1395&gt;=CrashTest!$B$3,$A1395&lt;=CrashTest!$C$3),1,IF(AND($A1395&gt;=CrashTest!$B$4,$A1395&lt;=CrashTest!$C$4),2,IF(AND($A1395&gt;=CrashTest!$B$5,$A1395&lt;=CrashTest!$C$5),3,IF(AND($A1395&gt;=CrashTest!$B$6,$A1395&lt;=CrashTest!$C$6),4,IF(AND($A1395&gt;=CrashTest!$B$7,$A1395&lt;=CrashTest!$C$7),5,0)))))</f>
        <v>0</v>
      </c>
      <c r="U1395" s="8" t="str">
        <f aca="false">IF(T1395=0,"",IF(T1394=T1395,MAX(U1394,B1395),B1395))</f>
        <v/>
      </c>
      <c r="V1395" s="9" t="str">
        <f aca="false">IF(T1395=0,"",B1395/U1395-1)</f>
        <v/>
      </c>
      <c r="W1395" s="8" t="str">
        <f aca="false">IF(T1395=0,"",IF(T1394=T1395,MAX(W1394,F1395),F1395))</f>
        <v/>
      </c>
      <c r="X1395" s="9" t="str">
        <f aca="false">IF(T1395=0,"",F1395/W1395-1)</f>
        <v/>
      </c>
    </row>
    <row r="1396" customFormat="false" ht="15" hidden="false" customHeight="false" outlineLevel="0" collapsed="false">
      <c r="A1396" s="5" t="n">
        <v>45224</v>
      </c>
      <c r="B1396" s="6" t="n">
        <v>1786.28815692577</v>
      </c>
      <c r="C1396" s="7" t="n">
        <v>14.62283922</v>
      </c>
      <c r="D1396" s="0" t="n">
        <f aca="false">INT((ROW()-3)/30)</f>
        <v>46</v>
      </c>
      <c r="E1396" s="0" t="n">
        <f aca="false">2+30*D1396</f>
        <v>1382</v>
      </c>
      <c r="F1396" s="8" t="n">
        <f aca="false">INDEX($F:$F,$E1396)*(2*B1396/INDEX($B:$B,$E1396)-C1396/INDEX($C:$C,$E1396))</f>
        <v>230.197564403482</v>
      </c>
      <c r="G1396" s="9" t="n">
        <f aca="false">B1396/B1395-1</f>
        <v>0.00093295581539965</v>
      </c>
      <c r="H1396" s="9" t="n">
        <f aca="false">F1396/F1395-1</f>
        <v>0.00296296621971592</v>
      </c>
      <c r="I1396" s="9" t="n">
        <f aca="false">LN(B1396/B1395)</f>
        <v>0.000932520882617264</v>
      </c>
      <c r="J1396" s="9" t="n">
        <f aca="false">LN(F1396/F1395)</f>
        <v>0.00295858528687699</v>
      </c>
      <c r="K1396" s="9" t="n">
        <f aca="false">F1396/F1389-1</f>
        <v>0.0359805486953388</v>
      </c>
      <c r="L1396" s="9" t="n">
        <f aca="false">F1396/F1366-1</f>
        <v>0.0329343783535701</v>
      </c>
      <c r="M1396" s="9" t="n">
        <f aca="false">B1396/B1389-1</f>
        <v>0.142559499364309</v>
      </c>
      <c r="N1396" s="9" t="n">
        <f aca="false">B1396/B1366-1</f>
        <v>0.125184050542384</v>
      </c>
      <c r="O1396" s="8" t="n">
        <f aca="false">MAX(O1395,F1396)</f>
        <v>246.763720066937</v>
      </c>
      <c r="P1396" s="9" t="n">
        <f aca="false">F1396/O1396-1</f>
        <v>-0.0671336761293807</v>
      </c>
      <c r="Q1396" s="8" t="n">
        <f aca="false">MAX(Q1395,B1396)</f>
        <v>4811.1564628872</v>
      </c>
      <c r="R1396" s="9" t="n">
        <f aca="false">B1396/Q1396-1</f>
        <v>-0.62871958733726</v>
      </c>
      <c r="S1396" s="9" t="n">
        <f aca="false">B1396/INDEX($B:$B,$E1396)-1</f>
        <v>0.141170375863353</v>
      </c>
      <c r="T1396" s="0" t="n">
        <f aca="false">IF(AND($A1396&gt;=CrashTest!$B$3,$A1396&lt;=CrashTest!$C$3),1,IF(AND($A1396&gt;=CrashTest!$B$4,$A1396&lt;=CrashTest!$C$4),2,IF(AND($A1396&gt;=CrashTest!$B$5,$A1396&lt;=CrashTest!$C$5),3,IF(AND($A1396&gt;=CrashTest!$B$6,$A1396&lt;=CrashTest!$C$6),4,IF(AND($A1396&gt;=CrashTest!$B$7,$A1396&lt;=CrashTest!$C$7),5,0)))))</f>
        <v>0</v>
      </c>
      <c r="U1396" s="8" t="str">
        <f aca="false">IF(T1396=0,"",IF(T1395=T1396,MAX(U1395,B1396),B1396))</f>
        <v/>
      </c>
      <c r="V1396" s="9" t="str">
        <f aca="false">IF(T1396=0,"",B1396/U1396-1)</f>
        <v/>
      </c>
      <c r="W1396" s="8" t="str">
        <f aca="false">IF(T1396=0,"",IF(T1395=T1396,MAX(W1395,F1396),F1396))</f>
        <v/>
      </c>
      <c r="X1396" s="9" t="str">
        <f aca="false">IF(T1396=0,"",F1396/W1396-1)</f>
        <v/>
      </c>
    </row>
    <row r="1397" customFormat="false" ht="15" hidden="false" customHeight="false" outlineLevel="0" collapsed="false">
      <c r="A1397" s="5" t="n">
        <v>45225</v>
      </c>
      <c r="B1397" s="6" t="n">
        <v>1804.61282933957</v>
      </c>
      <c r="C1397" s="7" t="n">
        <v>14.83752701</v>
      </c>
      <c r="D1397" s="0" t="n">
        <f aca="false">INT((ROW()-3)/30)</f>
        <v>46</v>
      </c>
      <c r="E1397" s="0" t="n">
        <f aca="false">2+30*D1397</f>
        <v>1382</v>
      </c>
      <c r="F1397" s="8" t="n">
        <f aca="false">INDEX($F:$F,$E1397)*(2*B1397/INDEX($B:$B,$E1397)-C1397/INDEX($C:$C,$E1397))</f>
        <v>231.335687113421</v>
      </c>
      <c r="G1397" s="9" t="n">
        <f aca="false">B1397/B1396-1</f>
        <v>0.0102585197929863</v>
      </c>
      <c r="H1397" s="9" t="n">
        <f aca="false">F1397/F1396-1</f>
        <v>0.00494411273589357</v>
      </c>
      <c r="I1397" s="9" t="n">
        <f aca="false">LN(B1397/B1396)</f>
        <v>0.0102062582920227</v>
      </c>
      <c r="J1397" s="9" t="n">
        <f aca="false">LN(F1397/F1396)</f>
        <v>0.00493193074677284</v>
      </c>
      <c r="K1397" s="9" t="n">
        <f aca="false">F1397/F1390-1</f>
        <v>0.0410777731321108</v>
      </c>
      <c r="L1397" s="9" t="n">
        <f aca="false">F1397/F1367-1</f>
        <v>0.0362049045570887</v>
      </c>
      <c r="M1397" s="9" t="n">
        <f aca="false">B1397/B1390-1</f>
        <v>0.152055726087384</v>
      </c>
      <c r="N1397" s="9" t="n">
        <f aca="false">B1397/B1367-1</f>
        <v>0.13352447016859</v>
      </c>
      <c r="O1397" s="8" t="n">
        <f aca="false">MAX(O1396,F1397)</f>
        <v>246.763720066937</v>
      </c>
      <c r="P1397" s="9" t="n">
        <f aca="false">F1397/O1397-1</f>
        <v>-0.0625214798566458</v>
      </c>
      <c r="Q1397" s="8" t="n">
        <f aca="false">MAX(Q1396,B1397)</f>
        <v>4811.1564628872</v>
      </c>
      <c r="R1397" s="9" t="n">
        <f aca="false">B1397/Q1397-1</f>
        <v>-0.624910799875211</v>
      </c>
      <c r="S1397" s="9" t="n">
        <f aca="false">B1397/INDEX($B:$B,$E1397)-1</f>
        <v>0.152877094751317</v>
      </c>
      <c r="T1397" s="0" t="n">
        <f aca="false">IF(AND($A1397&gt;=CrashTest!$B$3,$A1397&lt;=CrashTest!$C$3),1,IF(AND($A1397&gt;=CrashTest!$B$4,$A1397&lt;=CrashTest!$C$4),2,IF(AND($A1397&gt;=CrashTest!$B$5,$A1397&lt;=CrashTest!$C$5),3,IF(AND($A1397&gt;=CrashTest!$B$6,$A1397&lt;=CrashTest!$C$6),4,IF(AND($A1397&gt;=CrashTest!$B$7,$A1397&lt;=CrashTest!$C$7),5,0)))))</f>
        <v>0</v>
      </c>
      <c r="U1397" s="8" t="str">
        <f aca="false">IF(T1397=0,"",IF(T1396=T1397,MAX(U1396,B1397),B1397))</f>
        <v/>
      </c>
      <c r="V1397" s="9" t="str">
        <f aca="false">IF(T1397=0,"",B1397/U1397-1)</f>
        <v/>
      </c>
      <c r="W1397" s="8" t="str">
        <f aca="false">IF(T1397=0,"",IF(T1396=T1397,MAX(W1396,F1397),F1397))</f>
        <v/>
      </c>
      <c r="X1397" s="9" t="str">
        <f aca="false">IF(T1397=0,"",F1397/W1397-1)</f>
        <v/>
      </c>
    </row>
    <row r="1398" customFormat="false" ht="15" hidden="false" customHeight="false" outlineLevel="0" collapsed="false">
      <c r="A1398" s="5" t="n">
        <v>45226</v>
      </c>
      <c r="B1398" s="6" t="n">
        <v>1780.84673845704</v>
      </c>
      <c r="C1398" s="7" t="n">
        <v>14.48126547</v>
      </c>
      <c r="D1398" s="0" t="n">
        <f aca="false">INT((ROW()-3)/30)</f>
        <v>46</v>
      </c>
      <c r="E1398" s="0" t="n">
        <f aca="false">2+30*D1398</f>
        <v>1382</v>
      </c>
      <c r="F1398" s="8" t="n">
        <f aca="false">INDEX($F:$F,$E1398)*(2*B1398/INDEX($B:$B,$E1398)-C1398/INDEX($C:$C,$E1398))</f>
        <v>231.331582194063</v>
      </c>
      <c r="G1398" s="9" t="n">
        <f aca="false">B1398/B1397-1</f>
        <v>-0.0131696342263219</v>
      </c>
      <c r="H1398" s="9" t="n">
        <f aca="false">F1398/F1397-1</f>
        <v>-1.77444276278083E-005</v>
      </c>
      <c r="I1398" s="9" t="n">
        <f aca="false">LN(B1398/B1397)</f>
        <v>-0.013257122836785</v>
      </c>
      <c r="J1398" s="9" t="n">
        <f aca="false">LN(F1398/F1397)</f>
        <v>-1.77445850620266E-005</v>
      </c>
      <c r="K1398" s="9" t="n">
        <f aca="false">F1398/F1391-1</f>
        <v>0.0292884520205288</v>
      </c>
      <c r="L1398" s="9" t="n">
        <f aca="false">F1398/F1368-1</f>
        <v>0.0363140725616018</v>
      </c>
      <c r="M1398" s="9" t="n">
        <f aca="false">B1398/B1391-1</f>
        <v>0.109165252098603</v>
      </c>
      <c r="N1398" s="9" t="n">
        <f aca="false">B1398/B1368-1</f>
        <v>0.115488818336014</v>
      </c>
      <c r="O1398" s="8" t="n">
        <f aca="false">MAX(O1397,F1398)</f>
        <v>246.763720066937</v>
      </c>
      <c r="P1398" s="9" t="n">
        <f aca="false">F1398/O1398-1</f>
        <v>-0.062538114876399</v>
      </c>
      <c r="Q1398" s="8" t="n">
        <f aca="false">MAX(Q1397,B1398)</f>
        <v>4811.1564628872</v>
      </c>
      <c r="R1398" s="9" t="n">
        <f aca="false">B1398/Q1398-1</f>
        <v>-0.629850587443098</v>
      </c>
      <c r="S1398" s="9" t="n">
        <f aca="false">B1398/INDEX($B:$B,$E1398)-1</f>
        <v>0.137694125105537</v>
      </c>
      <c r="T1398" s="0" t="n">
        <f aca="false">IF(AND($A1398&gt;=CrashTest!$B$3,$A1398&lt;=CrashTest!$C$3),1,IF(AND($A1398&gt;=CrashTest!$B$4,$A1398&lt;=CrashTest!$C$4),2,IF(AND($A1398&gt;=CrashTest!$B$5,$A1398&lt;=CrashTest!$C$5),3,IF(AND($A1398&gt;=CrashTest!$B$6,$A1398&lt;=CrashTest!$C$6),4,IF(AND($A1398&gt;=CrashTest!$B$7,$A1398&lt;=CrashTest!$C$7),5,0)))))</f>
        <v>0</v>
      </c>
      <c r="U1398" s="8" t="str">
        <f aca="false">IF(T1398=0,"",IF(T1397=T1398,MAX(U1397,B1398),B1398))</f>
        <v/>
      </c>
      <c r="V1398" s="9" t="str">
        <f aca="false">IF(T1398=0,"",B1398/U1398-1)</f>
        <v/>
      </c>
      <c r="W1398" s="8" t="str">
        <f aca="false">IF(T1398=0,"",IF(T1397=T1398,MAX(W1397,F1398),F1398))</f>
        <v/>
      </c>
      <c r="X1398" s="9" t="str">
        <f aca="false">IF(T1398=0,"",F1398/W1398-1)</f>
        <v/>
      </c>
    </row>
    <row r="1399" customFormat="false" ht="15" hidden="false" customHeight="false" outlineLevel="0" collapsed="false">
      <c r="A1399" s="5" t="n">
        <v>45227</v>
      </c>
      <c r="B1399" s="6" t="n">
        <v>1776.20995675044</v>
      </c>
      <c r="C1399" s="7" t="n">
        <v>14.38110224</v>
      </c>
      <c r="D1399" s="0" t="n">
        <f aca="false">INT((ROW()-3)/30)</f>
        <v>46</v>
      </c>
      <c r="E1399" s="0" t="n">
        <f aca="false">2+30*D1399</f>
        <v>1382</v>
      </c>
      <c r="F1399" s="8" t="n">
        <f aca="false">INDEX($F:$F,$E1399)*(2*B1399/INDEX($B:$B,$E1399)-C1399/INDEX($C:$C,$E1399))</f>
        <v>231.910626286125</v>
      </c>
      <c r="G1399" s="9" t="n">
        <f aca="false">B1399/B1398-1</f>
        <v>-0.00260369497636692</v>
      </c>
      <c r="H1399" s="9" t="n">
        <f aca="false">F1399/F1398-1</f>
        <v>0.00250309139188709</v>
      </c>
      <c r="I1399" s="9" t="n">
        <f aca="false">LN(B1399/B1398)</f>
        <v>-0.00260709048532559</v>
      </c>
      <c r="J1399" s="9" t="n">
        <f aca="false">LN(F1399/F1398)</f>
        <v>0.00249996387651305</v>
      </c>
      <c r="K1399" s="9" t="n">
        <f aca="false">F1399/F1392-1</f>
        <v>0.0270940991511661</v>
      </c>
      <c r="L1399" s="9" t="n">
        <f aca="false">F1399/F1369-1</f>
        <v>0.0214105340865418</v>
      </c>
      <c r="M1399" s="9" t="n">
        <f aca="false">B1399/B1392-1</f>
        <v>0.0905335182244151</v>
      </c>
      <c r="N1399" s="9" t="n">
        <f aca="false">B1399/B1369-1</f>
        <v>0.0746060701179887</v>
      </c>
      <c r="O1399" s="8" t="n">
        <f aca="false">MAX(O1398,F1399)</f>
        <v>246.763720066937</v>
      </c>
      <c r="P1399" s="9" t="n">
        <f aca="false">F1399/O1399-1</f>
        <v>-0.0601915621015239</v>
      </c>
      <c r="Q1399" s="8" t="n">
        <f aca="false">MAX(Q1398,B1399)</f>
        <v>4811.1564628872</v>
      </c>
      <c r="R1399" s="9" t="n">
        <f aca="false">B1399/Q1399-1</f>
        <v>-0.630814343609078</v>
      </c>
      <c r="S1399" s="9" t="n">
        <f aca="false">B1399/INDEX($B:$B,$E1399)-1</f>
        <v>0.134731916627358</v>
      </c>
      <c r="T1399" s="0" t="n">
        <f aca="false">IF(AND($A1399&gt;=CrashTest!$B$3,$A1399&lt;=CrashTest!$C$3),1,IF(AND($A1399&gt;=CrashTest!$B$4,$A1399&lt;=CrashTest!$C$4),2,IF(AND($A1399&gt;=CrashTest!$B$5,$A1399&lt;=CrashTest!$C$5),3,IF(AND($A1399&gt;=CrashTest!$B$6,$A1399&lt;=CrashTest!$C$6),4,IF(AND($A1399&gt;=CrashTest!$B$7,$A1399&lt;=CrashTest!$C$7),5,0)))))</f>
        <v>0</v>
      </c>
      <c r="U1399" s="8" t="str">
        <f aca="false">IF(T1399=0,"",IF(T1398=T1399,MAX(U1398,B1399),B1399))</f>
        <v/>
      </c>
      <c r="V1399" s="9" t="str">
        <f aca="false">IF(T1399=0,"",B1399/U1399-1)</f>
        <v/>
      </c>
      <c r="W1399" s="8" t="str">
        <f aca="false">IF(T1399=0,"",IF(T1398=T1399,MAX(W1398,F1399),F1399))</f>
        <v/>
      </c>
      <c r="X1399" s="9" t="str">
        <f aca="false">IF(T1399=0,"",F1399/W1399-1)</f>
        <v/>
      </c>
    </row>
    <row r="1400" customFormat="false" ht="15" hidden="false" customHeight="false" outlineLevel="0" collapsed="false">
      <c r="A1400" s="5" t="n">
        <v>45228</v>
      </c>
      <c r="B1400" s="6" t="n">
        <v>1797.71945149036</v>
      </c>
      <c r="C1400" s="7" t="n">
        <v>14.61044003</v>
      </c>
      <c r="D1400" s="0" t="n">
        <f aca="false">INT((ROW()-3)/30)</f>
        <v>46</v>
      </c>
      <c r="E1400" s="0" t="n">
        <f aca="false">2+30*D1400</f>
        <v>1382</v>
      </c>
      <c r="F1400" s="8" t="n">
        <f aca="false">INDEX($F:$F,$E1400)*(2*B1400/INDEX($B:$B,$E1400)-C1400/INDEX($C:$C,$E1400))</f>
        <v>233.675204171181</v>
      </c>
      <c r="G1400" s="9" t="n">
        <f aca="false">B1400/B1399-1</f>
        <v>0.0121097703895723</v>
      </c>
      <c r="H1400" s="9" t="n">
        <f aca="false">F1400/F1399-1</f>
        <v>0.00760887033645008</v>
      </c>
      <c r="I1400" s="9" t="n">
        <f aca="false">LN(B1400/B1399)</f>
        <v>0.0120370337473622</v>
      </c>
      <c r="J1400" s="9" t="n">
        <f aca="false">LN(F1400/F1399)</f>
        <v>0.00758006888794731</v>
      </c>
      <c r="K1400" s="9" t="n">
        <f aca="false">F1400/F1393-1</f>
        <v>0.0298325259904562</v>
      </c>
      <c r="L1400" s="9" t="n">
        <f aca="false">F1400/F1370-1</f>
        <v>0.024787955943598</v>
      </c>
      <c r="M1400" s="9" t="n">
        <f aca="false">B1400/B1393-1</f>
        <v>0.0809903653362551</v>
      </c>
      <c r="N1400" s="9" t="n">
        <f aca="false">B1400/B1370-1</f>
        <v>0.0780551228560291</v>
      </c>
      <c r="O1400" s="8" t="n">
        <f aca="false">MAX(O1399,F1400)</f>
        <v>246.763720066937</v>
      </c>
      <c r="P1400" s="9" t="n">
        <f aca="false">F1400/O1400-1</f>
        <v>-0.0530406815564526</v>
      </c>
      <c r="Q1400" s="8" t="n">
        <f aca="false">MAX(Q1399,B1400)</f>
        <v>4811.1564628872</v>
      </c>
      <c r="R1400" s="9" t="n">
        <f aca="false">B1400/Q1400-1</f>
        <v>-0.62634359007906</v>
      </c>
      <c r="S1400" s="9" t="n">
        <f aca="false">B1400/INDEX($B:$B,$E1400)-1</f>
        <v>0.148473259591435</v>
      </c>
      <c r="T1400" s="0" t="n">
        <f aca="false">IF(AND($A1400&gt;=CrashTest!$B$3,$A1400&lt;=CrashTest!$C$3),1,IF(AND($A1400&gt;=CrashTest!$B$4,$A1400&lt;=CrashTest!$C$4),2,IF(AND($A1400&gt;=CrashTest!$B$5,$A1400&lt;=CrashTest!$C$5),3,IF(AND($A1400&gt;=CrashTest!$B$6,$A1400&lt;=CrashTest!$C$6),4,IF(AND($A1400&gt;=CrashTest!$B$7,$A1400&lt;=CrashTest!$C$7),5,0)))))</f>
        <v>0</v>
      </c>
      <c r="U1400" s="8" t="str">
        <f aca="false">IF(T1400=0,"",IF(T1399=T1400,MAX(U1399,B1400),B1400))</f>
        <v/>
      </c>
      <c r="V1400" s="9" t="str">
        <f aca="false">IF(T1400=0,"",B1400/U1400-1)</f>
        <v/>
      </c>
      <c r="W1400" s="8" t="str">
        <f aca="false">IF(T1400=0,"",IF(T1399=T1400,MAX(W1399,F1400),F1400))</f>
        <v/>
      </c>
      <c r="X1400" s="9" t="str">
        <f aca="false">IF(T1400=0,"",F1400/W1400-1)</f>
        <v/>
      </c>
    </row>
    <row r="1401" customFormat="false" ht="15" hidden="false" customHeight="false" outlineLevel="0" collapsed="false">
      <c r="A1401" s="5" t="n">
        <v>45229</v>
      </c>
      <c r="B1401" s="6" t="n">
        <v>1809.38564757452</v>
      </c>
      <c r="C1401" s="7" t="n">
        <v>14.7898875</v>
      </c>
      <c r="D1401" s="0" t="n">
        <f aca="false">INT((ROW()-3)/30)</f>
        <v>46</v>
      </c>
      <c r="E1401" s="0" t="n">
        <f aca="false">2+30*D1401</f>
        <v>1382</v>
      </c>
      <c r="F1401" s="8" t="n">
        <f aca="false">INDEX($F:$F,$E1401)*(2*B1401/INDEX($B:$B,$E1401)-C1401/INDEX($C:$C,$E1401))</f>
        <v>233.590830820939</v>
      </c>
      <c r="G1401" s="9" t="n">
        <f aca="false">B1401/B1400-1</f>
        <v>0.00648944198411394</v>
      </c>
      <c r="H1401" s="9" t="n">
        <f aca="false">F1401/F1400-1</f>
        <v>-0.000361071045346995</v>
      </c>
      <c r="I1401" s="9" t="n">
        <f aca="false">LN(B1401/B1400)</f>
        <v>0.00646847621071225</v>
      </c>
      <c r="J1401" s="9" t="n">
        <f aca="false">LN(F1401/F1400)</f>
        <v>-0.00036113624719236</v>
      </c>
      <c r="K1401" s="9" t="n">
        <f aca="false">F1401/F1394-1</f>
        <v>0.0248443234614766</v>
      </c>
      <c r="L1401" s="9" t="n">
        <f aca="false">F1401/F1371-1</f>
        <v>0.020698808564541</v>
      </c>
      <c r="M1401" s="9" t="n">
        <f aca="false">B1401/B1394-1</f>
        <v>0.026275274191369</v>
      </c>
      <c r="N1401" s="9" t="n">
        <f aca="false">B1401/B1371-1</f>
        <v>0.0827284167273399</v>
      </c>
      <c r="O1401" s="8" t="n">
        <f aca="false">MAX(O1400,F1401)</f>
        <v>246.763720066937</v>
      </c>
      <c r="P1401" s="9" t="n">
        <f aca="false">F1401/O1401-1</f>
        <v>-0.0533826011474641</v>
      </c>
      <c r="Q1401" s="8" t="n">
        <f aca="false">MAX(Q1400,B1401)</f>
        <v>4811.1564628872</v>
      </c>
      <c r="R1401" s="9" t="n">
        <f aca="false">B1401/Q1401-1</f>
        <v>-0.623918768484886</v>
      </c>
      <c r="S1401" s="9" t="n">
        <f aca="false">B1401/INDEX($B:$B,$E1401)-1</f>
        <v>0.15592621017986</v>
      </c>
      <c r="T1401" s="0" t="n">
        <f aca="false">IF(AND($A1401&gt;=CrashTest!$B$3,$A1401&lt;=CrashTest!$C$3),1,IF(AND($A1401&gt;=CrashTest!$B$4,$A1401&lt;=CrashTest!$C$4),2,IF(AND($A1401&gt;=CrashTest!$B$5,$A1401&lt;=CrashTest!$C$5),3,IF(AND($A1401&gt;=CrashTest!$B$6,$A1401&lt;=CrashTest!$C$6),4,IF(AND($A1401&gt;=CrashTest!$B$7,$A1401&lt;=CrashTest!$C$7),5,0)))))</f>
        <v>0</v>
      </c>
      <c r="U1401" s="8" t="str">
        <f aca="false">IF(T1401=0,"",IF(T1400=T1401,MAX(U1400,B1401),B1401))</f>
        <v/>
      </c>
      <c r="V1401" s="9" t="str">
        <f aca="false">IF(T1401=0,"",B1401/U1401-1)</f>
        <v/>
      </c>
      <c r="W1401" s="8" t="str">
        <f aca="false">IF(T1401=0,"",IF(T1400=T1401,MAX(W1400,F1401),F1401))</f>
        <v/>
      </c>
      <c r="X1401" s="9" t="str">
        <f aca="false">IF(T1401=0,"",F1401/W1401-1)</f>
        <v/>
      </c>
    </row>
    <row r="1402" customFormat="false" ht="15" hidden="false" customHeight="false" outlineLevel="0" collapsed="false">
      <c r="A1402" s="5" t="n">
        <v>45230</v>
      </c>
      <c r="B1402" s="6" t="n">
        <v>1813.54269783752</v>
      </c>
      <c r="C1402" s="7" t="n">
        <v>14.84506718</v>
      </c>
      <c r="D1402" s="0" t="n">
        <f aca="false">INT((ROW()-3)/30)</f>
        <v>46</v>
      </c>
      <c r="E1402" s="0" t="n">
        <f aca="false">2+30*D1402</f>
        <v>1382</v>
      </c>
      <c r="F1402" s="8" t="n">
        <f aca="false">INDEX($F:$F,$E1402)*(2*B1402/INDEX($B:$B,$E1402)-C1402/INDEX($C:$C,$E1402))</f>
        <v>233.726519296792</v>
      </c>
      <c r="G1402" s="9" t="n">
        <f aca="false">B1402/B1401-1</f>
        <v>0.00229749267027324</v>
      </c>
      <c r="H1402" s="9" t="n">
        <f aca="false">F1402/F1401-1</f>
        <v>0.000580881001944755</v>
      </c>
      <c r="I1402" s="9" t="n">
        <f aca="false">LN(B1402/B1401)</f>
        <v>0.00229485746945281</v>
      </c>
      <c r="J1402" s="9" t="n">
        <f aca="false">LN(F1402/F1401)</f>
        <v>0.000580712355881248</v>
      </c>
      <c r="K1402" s="9" t="n">
        <f aca="false">F1402/F1395-1</f>
        <v>0.018338502779458</v>
      </c>
      <c r="L1402" s="9" t="n">
        <f aca="false">F1402/F1372-1</f>
        <v>0.0221935125824535</v>
      </c>
      <c r="M1402" s="9" t="n">
        <f aca="false">B1402/B1395-1</f>
        <v>0.0162048301143027</v>
      </c>
      <c r="N1402" s="9" t="n">
        <f aca="false">B1402/B1372-1</f>
        <v>0.0473530386606529</v>
      </c>
      <c r="O1402" s="8" t="n">
        <f aca="false">MAX(O1401,F1402)</f>
        <v>246.763720066937</v>
      </c>
      <c r="P1402" s="9" t="n">
        <f aca="false">F1402/O1402-1</f>
        <v>-0.0528327290843602</v>
      </c>
      <c r="Q1402" s="8" t="n">
        <f aca="false">MAX(Q1401,B1402)</f>
        <v>4811.1564628872</v>
      </c>
      <c r="R1402" s="9" t="n">
        <f aca="false">B1402/Q1402-1</f>
        <v>-0.623054724612052</v>
      </c>
      <c r="S1402" s="9" t="n">
        <f aca="false">B1402/INDEX($B:$B,$E1402)-1</f>
        <v>0.158581942175125</v>
      </c>
      <c r="T1402" s="0" t="n">
        <f aca="false">IF(AND($A1402&gt;=CrashTest!$B$3,$A1402&lt;=CrashTest!$C$3),1,IF(AND($A1402&gt;=CrashTest!$B$4,$A1402&lt;=CrashTest!$C$4),2,IF(AND($A1402&gt;=CrashTest!$B$5,$A1402&lt;=CrashTest!$C$5),3,IF(AND($A1402&gt;=CrashTest!$B$6,$A1402&lt;=CrashTest!$C$6),4,IF(AND($A1402&gt;=CrashTest!$B$7,$A1402&lt;=CrashTest!$C$7),5,0)))))</f>
        <v>0</v>
      </c>
      <c r="U1402" s="8" t="str">
        <f aca="false">IF(T1402=0,"",IF(T1401=T1402,MAX(U1401,B1402),B1402))</f>
        <v/>
      </c>
      <c r="V1402" s="9" t="str">
        <f aca="false">IF(T1402=0,"",B1402/U1402-1)</f>
        <v/>
      </c>
      <c r="W1402" s="8" t="str">
        <f aca="false">IF(T1402=0,"",IF(T1401=T1402,MAX(W1401,F1402),F1402))</f>
        <v/>
      </c>
      <c r="X1402" s="9" t="str">
        <f aca="false">IF(T1402=0,"",F1402/W1402-1)</f>
        <v/>
      </c>
    </row>
    <row r="1403" customFormat="false" ht="15" hidden="false" customHeight="false" outlineLevel="0" collapsed="false">
      <c r="A1403" s="5" t="n">
        <v>45231</v>
      </c>
      <c r="B1403" s="6" t="n">
        <v>1846.08104295733</v>
      </c>
      <c r="C1403" s="7" t="n">
        <v>15.31386557</v>
      </c>
      <c r="D1403" s="0" t="n">
        <f aca="false">INT((ROW()-3)/30)</f>
        <v>46</v>
      </c>
      <c r="E1403" s="0" t="n">
        <f aca="false">2+30*D1403</f>
        <v>1382</v>
      </c>
      <c r="F1403" s="8" t="n">
        <f aca="false">INDEX($F:$F,$E1403)*(2*B1403/INDEX($B:$B,$E1403)-C1403/INDEX($C:$C,$E1403))</f>
        <v>234.090795913486</v>
      </c>
      <c r="G1403" s="9" t="n">
        <f aca="false">B1403/B1402-1</f>
        <v>0.0179418687845667</v>
      </c>
      <c r="H1403" s="9" t="n">
        <f aca="false">F1403/F1402-1</f>
        <v>0.00155855919897308</v>
      </c>
      <c r="I1403" s="9" t="n">
        <f aca="false">LN(B1403/B1402)</f>
        <v>0.0177828131428298</v>
      </c>
      <c r="J1403" s="9" t="n">
        <f aca="false">LN(F1403/F1402)</f>
        <v>0.00155734590608032</v>
      </c>
      <c r="K1403" s="9" t="n">
        <f aca="false">F1403/F1396-1</f>
        <v>0.016912566039055</v>
      </c>
      <c r="L1403" s="9" t="n">
        <f aca="false">F1403/F1373-1</f>
        <v>0.0312867479739511</v>
      </c>
      <c r="M1403" s="9" t="n">
        <f aca="false">B1403/B1396-1</f>
        <v>0.0334732589474616</v>
      </c>
      <c r="N1403" s="9" t="n">
        <f aca="false">B1403/B1373-1</f>
        <v>0.109962256271756</v>
      </c>
      <c r="O1403" s="8" t="n">
        <f aca="false">MAX(O1402,F1403)</f>
        <v>246.763720066937</v>
      </c>
      <c r="P1403" s="9" t="n">
        <f aca="false">F1403/O1403-1</f>
        <v>-0.0513565128213084</v>
      </c>
      <c r="Q1403" s="8" t="n">
        <f aca="false">MAX(Q1402,B1403)</f>
        <v>4811.1564628872</v>
      </c>
      <c r="R1403" s="9" t="n">
        <f aca="false">B1403/Q1403-1</f>
        <v>-0.616291621942079</v>
      </c>
      <c r="S1403" s="9" t="n">
        <f aca="false">B1403/INDEX($B:$B,$E1403)-1</f>
        <v>0.179369067357799</v>
      </c>
      <c r="T1403" s="0" t="n">
        <f aca="false">IF(AND($A1403&gt;=CrashTest!$B$3,$A1403&lt;=CrashTest!$C$3),1,IF(AND($A1403&gt;=CrashTest!$B$4,$A1403&lt;=CrashTest!$C$4),2,IF(AND($A1403&gt;=CrashTest!$B$5,$A1403&lt;=CrashTest!$C$5),3,IF(AND($A1403&gt;=CrashTest!$B$6,$A1403&lt;=CrashTest!$C$6),4,IF(AND($A1403&gt;=CrashTest!$B$7,$A1403&lt;=CrashTest!$C$7),5,0)))))</f>
        <v>0</v>
      </c>
      <c r="U1403" s="8" t="str">
        <f aca="false">IF(T1403=0,"",IF(T1402=T1403,MAX(U1402,B1403),B1403))</f>
        <v/>
      </c>
      <c r="V1403" s="9" t="str">
        <f aca="false">IF(T1403=0,"",B1403/U1403-1)</f>
        <v/>
      </c>
      <c r="W1403" s="8" t="str">
        <f aca="false">IF(T1403=0,"",IF(T1402=T1403,MAX(W1402,F1403),F1403))</f>
        <v/>
      </c>
      <c r="X1403" s="9" t="str">
        <f aca="false">IF(T1403=0,"",F1403/W1403-1)</f>
        <v/>
      </c>
    </row>
    <row r="1404" customFormat="false" ht="15" hidden="false" customHeight="false" outlineLevel="0" collapsed="false">
      <c r="A1404" s="5" t="n">
        <v>45232</v>
      </c>
      <c r="B1404" s="6" t="n">
        <v>1799.2211244886</v>
      </c>
      <c r="C1404" s="7" t="n">
        <v>14.62721662</v>
      </c>
      <c r="D1404" s="0" t="n">
        <f aca="false">INT((ROW()-3)/30)</f>
        <v>46</v>
      </c>
      <c r="E1404" s="0" t="n">
        <f aca="false">2+30*D1404</f>
        <v>1382</v>
      </c>
      <c r="F1404" s="8" t="n">
        <f aca="false">INDEX($F:$F,$E1404)*(2*B1404/INDEX($B:$B,$E1404)-C1404/INDEX($C:$C,$E1404))</f>
        <v>233.78391814325</v>
      </c>
      <c r="G1404" s="9" t="n">
        <f aca="false">B1404/B1403-1</f>
        <v>-0.0253834568354934</v>
      </c>
      <c r="H1404" s="9" t="n">
        <f aca="false">F1404/F1403-1</f>
        <v>-0.001310934797917</v>
      </c>
      <c r="I1404" s="9" t="n">
        <f aca="false">LN(B1404/B1403)</f>
        <v>-0.025711174404761</v>
      </c>
      <c r="J1404" s="9" t="n">
        <f aca="false">LN(F1404/F1403)</f>
        <v>-0.00131179482464734</v>
      </c>
      <c r="K1404" s="9" t="n">
        <f aca="false">F1404/F1397-1</f>
        <v>0.0105830235722739</v>
      </c>
      <c r="L1404" s="9" t="n">
        <f aca="false">F1404/F1374-1</f>
        <v>0.0267544902689365</v>
      </c>
      <c r="M1404" s="9" t="n">
        <f aca="false">B1404/B1397-1</f>
        <v>-0.00298773496636573</v>
      </c>
      <c r="N1404" s="9" t="n">
        <f aca="false">B1404/B1374-1</f>
        <v>0.0858942385323747</v>
      </c>
      <c r="O1404" s="8" t="n">
        <f aca="false">MAX(O1403,F1404)</f>
        <v>246.763720066937</v>
      </c>
      <c r="P1404" s="9" t="n">
        <f aca="false">F1404/O1404-1</f>
        <v>-0.0526001225794682</v>
      </c>
      <c r="Q1404" s="8" t="n">
        <f aca="false">MAX(Q1403,B1404)</f>
        <v>4811.1564628872</v>
      </c>
      <c r="R1404" s="9" t="n">
        <f aca="false">B1404/Q1404-1</f>
        <v>-0.62603146699393</v>
      </c>
      <c r="S1404" s="9" t="n">
        <f aca="false">B1404/INDEX($B:$B,$E1404)-1</f>
        <v>0.149432603543406</v>
      </c>
      <c r="T1404" s="0" t="n">
        <f aca="false">IF(AND($A1404&gt;=CrashTest!$B$3,$A1404&lt;=CrashTest!$C$3),1,IF(AND($A1404&gt;=CrashTest!$B$4,$A1404&lt;=CrashTest!$C$4),2,IF(AND($A1404&gt;=CrashTest!$B$5,$A1404&lt;=CrashTest!$C$5),3,IF(AND($A1404&gt;=CrashTest!$B$6,$A1404&lt;=CrashTest!$C$6),4,IF(AND($A1404&gt;=CrashTest!$B$7,$A1404&lt;=CrashTest!$C$7),5,0)))))</f>
        <v>0</v>
      </c>
      <c r="U1404" s="8" t="str">
        <f aca="false">IF(T1404=0,"",IF(T1403=T1404,MAX(U1403,B1404),B1404))</f>
        <v/>
      </c>
      <c r="V1404" s="9" t="str">
        <f aca="false">IF(T1404=0,"",B1404/U1404-1)</f>
        <v/>
      </c>
      <c r="W1404" s="8" t="str">
        <f aca="false">IF(T1404=0,"",IF(T1403=T1404,MAX(W1403,F1404),F1404))</f>
        <v/>
      </c>
      <c r="X1404" s="9" t="str">
        <f aca="false">IF(T1404=0,"",F1404/W1404-1)</f>
        <v/>
      </c>
    </row>
    <row r="1405" customFormat="false" ht="15" hidden="false" customHeight="false" outlineLevel="0" collapsed="false">
      <c r="A1405" s="5" t="n">
        <v>45233</v>
      </c>
      <c r="B1405" s="6" t="n">
        <v>1832.61355727645</v>
      </c>
      <c r="C1405" s="7" t="n">
        <v>15.08552241</v>
      </c>
      <c r="D1405" s="0" t="n">
        <f aca="false">INT((ROW()-3)/30)</f>
        <v>46</v>
      </c>
      <c r="E1405" s="0" t="n">
        <f aca="false">2+30*D1405</f>
        <v>1382</v>
      </c>
      <c r="F1405" s="8" t="n">
        <f aca="false">INDEX($F:$F,$E1405)*(2*B1405/INDEX($B:$B,$E1405)-C1405/INDEX($C:$C,$E1405))</f>
        <v>234.58896458998</v>
      </c>
      <c r="G1405" s="9" t="n">
        <f aca="false">B1405/B1404-1</f>
        <v>0.0185593823534842</v>
      </c>
      <c r="H1405" s="9" t="n">
        <f aca="false">F1405/F1404-1</f>
        <v>0.00344354929596036</v>
      </c>
      <c r="I1405" s="9" t="n">
        <f aca="false">LN(B1405/B1404)</f>
        <v>0.0183892587195246</v>
      </c>
      <c r="J1405" s="9" t="n">
        <f aca="false">LN(F1405/F1404)</f>
        <v>0.0034376338562658</v>
      </c>
      <c r="K1405" s="9" t="n">
        <f aca="false">F1405/F1398-1</f>
        <v>0.0140810103187019</v>
      </c>
      <c r="L1405" s="9" t="n">
        <f aca="false">F1405/F1375-1</f>
        <v>0.0265364178183132</v>
      </c>
      <c r="M1405" s="9" t="n">
        <f aca="false">B1405/B1398-1</f>
        <v>0.0290686546469809</v>
      </c>
      <c r="N1405" s="9" t="n">
        <f aca="false">B1405/B1375-1</f>
        <v>0.111368378010518</v>
      </c>
      <c r="O1405" s="8" t="n">
        <f aca="false">MAX(O1404,F1405)</f>
        <v>246.763720066937</v>
      </c>
      <c r="P1405" s="9" t="n">
        <f aca="false">F1405/O1405-1</f>
        <v>-0.0493377043985839</v>
      </c>
      <c r="Q1405" s="8" t="n">
        <f aca="false">MAX(Q1404,B1405)</f>
        <v>4811.1564628872</v>
      </c>
      <c r="R1405" s="9" t="n">
        <f aca="false">B1405/Q1405-1</f>
        <v>-0.619090842001699</v>
      </c>
      <c r="S1405" s="9" t="n">
        <f aca="false">B1405/INDEX($B:$B,$E1405)-1</f>
        <v>0.170765362722129</v>
      </c>
      <c r="T1405" s="0" t="n">
        <f aca="false">IF(AND($A1405&gt;=CrashTest!$B$3,$A1405&lt;=CrashTest!$C$3),1,IF(AND($A1405&gt;=CrashTest!$B$4,$A1405&lt;=CrashTest!$C$4),2,IF(AND($A1405&gt;=CrashTest!$B$5,$A1405&lt;=CrashTest!$C$5),3,IF(AND($A1405&gt;=CrashTest!$B$6,$A1405&lt;=CrashTest!$C$6),4,IF(AND($A1405&gt;=CrashTest!$B$7,$A1405&lt;=CrashTest!$C$7),5,0)))))</f>
        <v>0</v>
      </c>
      <c r="U1405" s="8" t="str">
        <f aca="false">IF(T1405=0,"",IF(T1404=T1405,MAX(U1404,B1405),B1405))</f>
        <v/>
      </c>
      <c r="V1405" s="9" t="str">
        <f aca="false">IF(T1405=0,"",B1405/U1405-1)</f>
        <v/>
      </c>
      <c r="W1405" s="8" t="str">
        <f aca="false">IF(T1405=0,"",IF(T1404=T1405,MAX(W1404,F1405),F1405))</f>
        <v/>
      </c>
      <c r="X1405" s="9" t="str">
        <f aca="false">IF(T1405=0,"",F1405/W1405-1)</f>
        <v/>
      </c>
    </row>
    <row r="1406" customFormat="false" ht="15" hidden="false" customHeight="false" outlineLevel="0" collapsed="false">
      <c r="A1406" s="5" t="n">
        <v>45234</v>
      </c>
      <c r="B1406" s="6" t="n">
        <v>1859.52932407949</v>
      </c>
      <c r="C1406" s="7" t="n">
        <v>15.42698459</v>
      </c>
      <c r="D1406" s="0" t="n">
        <f aca="false">INT((ROW()-3)/30)</f>
        <v>46</v>
      </c>
      <c r="E1406" s="0" t="n">
        <f aca="false">2+30*D1406</f>
        <v>1382</v>
      </c>
      <c r="F1406" s="8" t="n">
        <f aca="false">INDEX($F:$F,$E1406)*(2*B1406/INDEX($B:$B,$E1406)-C1406/INDEX($C:$C,$E1406))</f>
        <v>235.76656912633</v>
      </c>
      <c r="G1406" s="9" t="n">
        <f aca="false">B1406/B1405-1</f>
        <v>0.0146870935752768</v>
      </c>
      <c r="H1406" s="9" t="n">
        <f aca="false">F1406/F1405-1</f>
        <v>0.0050198633103189</v>
      </c>
      <c r="I1406" s="9" t="n">
        <f aca="false">LN(B1406/B1405)</f>
        <v>0.0145802827731818</v>
      </c>
      <c r="J1406" s="9" t="n">
        <f aca="false">LN(F1406/F1405)</f>
        <v>0.00500730580360365</v>
      </c>
      <c r="K1406" s="9" t="n">
        <f aca="false">F1406/F1399-1</f>
        <v>0.0166268484629428</v>
      </c>
      <c r="L1406" s="9" t="n">
        <f aca="false">F1406/F1376-1</f>
        <v>0.0424301842802821</v>
      </c>
      <c r="M1406" s="9" t="n">
        <f aca="false">B1406/B1399-1</f>
        <v>0.0469085127084199</v>
      </c>
      <c r="N1406" s="9" t="n">
        <f aca="false">B1406/B1376-1</f>
        <v>0.152830984799456</v>
      </c>
      <c r="O1406" s="8" t="n">
        <f aca="false">MAX(O1405,F1406)</f>
        <v>246.763720066937</v>
      </c>
      <c r="P1406" s="9" t="n">
        <f aca="false">F1406/O1406-1</f>
        <v>-0.044565509620391</v>
      </c>
      <c r="Q1406" s="8" t="n">
        <f aca="false">MAX(Q1405,B1406)</f>
        <v>4811.1564628872</v>
      </c>
      <c r="R1406" s="9" t="n">
        <f aca="false">B1406/Q1406-1</f>
        <v>-0.613496393554498</v>
      </c>
      <c r="S1406" s="9" t="n">
        <f aca="false">B1406/INDEX($B:$B,$E1406)-1</f>
        <v>0.187960503159122</v>
      </c>
      <c r="T1406" s="0" t="n">
        <f aca="false">IF(AND($A1406&gt;=CrashTest!$B$3,$A1406&lt;=CrashTest!$C$3),1,IF(AND($A1406&gt;=CrashTest!$B$4,$A1406&lt;=CrashTest!$C$4),2,IF(AND($A1406&gt;=CrashTest!$B$5,$A1406&lt;=CrashTest!$C$5),3,IF(AND($A1406&gt;=CrashTest!$B$6,$A1406&lt;=CrashTest!$C$6),4,IF(AND($A1406&gt;=CrashTest!$B$7,$A1406&lt;=CrashTest!$C$7),5,0)))))</f>
        <v>0</v>
      </c>
      <c r="U1406" s="8" t="str">
        <f aca="false">IF(T1406=0,"",IF(T1405=T1406,MAX(U1405,B1406),B1406))</f>
        <v/>
      </c>
      <c r="V1406" s="9" t="str">
        <f aca="false">IF(T1406=0,"",B1406/U1406-1)</f>
        <v/>
      </c>
      <c r="W1406" s="8" t="str">
        <f aca="false">IF(T1406=0,"",IF(T1405=T1406,MAX(W1405,F1406),F1406))</f>
        <v/>
      </c>
      <c r="X1406" s="9" t="str">
        <f aca="false">IF(T1406=0,"",F1406/W1406-1)</f>
        <v/>
      </c>
    </row>
    <row r="1407" customFormat="false" ht="15" hidden="false" customHeight="false" outlineLevel="0" collapsed="false">
      <c r="A1407" s="5" t="n">
        <v>45235</v>
      </c>
      <c r="B1407" s="6" t="n">
        <v>1896.54958766803</v>
      </c>
      <c r="C1407" s="7" t="n">
        <v>15.96481422</v>
      </c>
      <c r="D1407" s="0" t="n">
        <f aca="false">INT((ROW()-3)/30)</f>
        <v>46</v>
      </c>
      <c r="E1407" s="0" t="n">
        <f aca="false">2+30*D1407</f>
        <v>1382</v>
      </c>
      <c r="F1407" s="8" t="n">
        <f aca="false">INDEX($F:$F,$E1407)*(2*B1407/INDEX($B:$B,$E1407)-C1407/INDEX($C:$C,$E1407))</f>
        <v>236.09670767321</v>
      </c>
      <c r="G1407" s="9" t="n">
        <f aca="false">B1407/B1406-1</f>
        <v>0.0199084053739598</v>
      </c>
      <c r="H1407" s="9" t="n">
        <f aca="false">F1407/F1406-1</f>
        <v>0.00140027718137814</v>
      </c>
      <c r="I1407" s="9" t="n">
        <f aca="false">LN(B1407/B1406)</f>
        <v>0.0197128246110587</v>
      </c>
      <c r="J1407" s="9" t="n">
        <f aca="false">LN(F1407/F1406)</f>
        <v>0.00139929770753576</v>
      </c>
      <c r="K1407" s="9" t="n">
        <f aca="false">F1407/F1400-1</f>
        <v>0.0103626891463204</v>
      </c>
      <c r="L1407" s="9" t="n">
        <f aca="false">F1407/F1377-1</f>
        <v>0.0323811809158971</v>
      </c>
      <c r="M1407" s="9" t="n">
        <f aca="false">B1407/B1400-1</f>
        <v>0.0549752833211752</v>
      </c>
      <c r="N1407" s="9" t="n">
        <f aca="false">B1407/B1377-1</f>
        <v>0.1524086237091</v>
      </c>
      <c r="O1407" s="8" t="n">
        <f aca="false">MAX(O1406,F1407)</f>
        <v>246.763720066937</v>
      </c>
      <c r="P1407" s="9" t="n">
        <f aca="false">F1407/O1407-1</f>
        <v>-0.0432276365052107</v>
      </c>
      <c r="Q1407" s="8" t="n">
        <f aca="false">MAX(Q1406,B1407)</f>
        <v>4811.1564628872</v>
      </c>
      <c r="R1407" s="9" t="n">
        <f aca="false">B1407/Q1407-1</f>
        <v>-0.605801723078883</v>
      </c>
      <c r="S1407" s="9" t="n">
        <f aca="false">B1407/INDEX($B:$B,$E1407)-1</f>
        <v>0.211610902424267</v>
      </c>
      <c r="T1407" s="0" t="n">
        <f aca="false">IF(AND($A1407&gt;=CrashTest!$B$3,$A1407&lt;=CrashTest!$C$3),1,IF(AND($A1407&gt;=CrashTest!$B$4,$A1407&lt;=CrashTest!$C$4),2,IF(AND($A1407&gt;=CrashTest!$B$5,$A1407&lt;=CrashTest!$C$5),3,IF(AND($A1407&gt;=CrashTest!$B$6,$A1407&lt;=CrashTest!$C$6),4,IF(AND($A1407&gt;=CrashTest!$B$7,$A1407&lt;=CrashTest!$C$7),5,0)))))</f>
        <v>0</v>
      </c>
      <c r="U1407" s="8" t="str">
        <f aca="false">IF(T1407=0,"",IF(T1406=T1407,MAX(U1406,B1407),B1407))</f>
        <v/>
      </c>
      <c r="V1407" s="9" t="str">
        <f aca="false">IF(T1407=0,"",B1407/U1407-1)</f>
        <v/>
      </c>
      <c r="W1407" s="8" t="str">
        <f aca="false">IF(T1407=0,"",IF(T1406=T1407,MAX(W1406,F1407),F1407))</f>
        <v/>
      </c>
      <c r="X1407" s="9" t="str">
        <f aca="false">IF(T1407=0,"",F1407/W1407-1)</f>
        <v/>
      </c>
    </row>
    <row r="1408" customFormat="false" ht="15" hidden="false" customHeight="false" outlineLevel="0" collapsed="false">
      <c r="A1408" s="5" t="n">
        <v>45236</v>
      </c>
      <c r="B1408" s="6" t="n">
        <v>1898.86499298656</v>
      </c>
      <c r="C1408" s="7" t="n">
        <v>16.09089858</v>
      </c>
      <c r="D1408" s="0" t="n">
        <f aca="false">INT((ROW()-3)/30)</f>
        <v>46</v>
      </c>
      <c r="E1408" s="0" t="n">
        <f aca="false">2+30*D1408</f>
        <v>1382</v>
      </c>
      <c r="F1408" s="8" t="n">
        <f aca="false">INDEX($F:$F,$E1408)*(2*B1408/INDEX($B:$B,$E1408)-C1408/INDEX($C:$C,$E1408))</f>
        <v>234.368795693981</v>
      </c>
      <c r="G1408" s="9" t="n">
        <f aca="false">B1408/B1407-1</f>
        <v>0.00122085145233508</v>
      </c>
      <c r="H1408" s="9" t="n">
        <f aca="false">F1408/F1407-1</f>
        <v>-0.00731866190027897</v>
      </c>
      <c r="I1408" s="9" t="n">
        <f aca="false">LN(B1408/B1407)</f>
        <v>0.00122010681919676</v>
      </c>
      <c r="J1408" s="9" t="n">
        <f aca="false">LN(F1408/F1407)</f>
        <v>-0.00734557469712367</v>
      </c>
      <c r="K1408" s="9" t="n">
        <f aca="false">F1408/F1401-1</f>
        <v>0.00333045980575242</v>
      </c>
      <c r="L1408" s="9" t="n">
        <f aca="false">F1408/F1378-1</f>
        <v>0.0231416214563525</v>
      </c>
      <c r="M1408" s="9" t="n">
        <f aca="false">B1408/B1401-1</f>
        <v>0.0494528877975722</v>
      </c>
      <c r="N1408" s="9" t="n">
        <f aca="false">B1408/B1378-1</f>
        <v>0.161281695889113</v>
      </c>
      <c r="O1408" s="8" t="n">
        <f aca="false">MAX(O1407,F1408)</f>
        <v>246.763720066937</v>
      </c>
      <c r="P1408" s="9" t="n">
        <f aca="false">F1408/O1408-1</f>
        <v>-0.0502299299491599</v>
      </c>
      <c r="Q1408" s="8" t="n">
        <f aca="false">MAX(Q1407,B1408)</f>
        <v>4811.1564628872</v>
      </c>
      <c r="R1408" s="9" t="n">
        <f aca="false">B1408/Q1408-1</f>
        <v>-0.605320465539996</v>
      </c>
      <c r="S1408" s="9" t="n">
        <f aca="false">B1408/INDEX($B:$B,$E1408)-1</f>
        <v>0.213090099354157</v>
      </c>
      <c r="T1408" s="0" t="n">
        <f aca="false">IF(AND($A1408&gt;=CrashTest!$B$3,$A1408&lt;=CrashTest!$C$3),1,IF(AND($A1408&gt;=CrashTest!$B$4,$A1408&lt;=CrashTest!$C$4),2,IF(AND($A1408&gt;=CrashTest!$B$5,$A1408&lt;=CrashTest!$C$5),3,IF(AND($A1408&gt;=CrashTest!$B$6,$A1408&lt;=CrashTest!$C$6),4,IF(AND($A1408&gt;=CrashTest!$B$7,$A1408&lt;=CrashTest!$C$7),5,0)))))</f>
        <v>0</v>
      </c>
      <c r="U1408" s="8" t="str">
        <f aca="false">IF(T1408=0,"",IF(T1407=T1408,MAX(U1407,B1408),B1408))</f>
        <v/>
      </c>
      <c r="V1408" s="9" t="str">
        <f aca="false">IF(T1408=0,"",B1408/U1408-1)</f>
        <v/>
      </c>
      <c r="W1408" s="8" t="str">
        <f aca="false">IF(T1408=0,"",IF(T1407=T1408,MAX(W1407,F1408),F1408))</f>
        <v/>
      </c>
      <c r="X1408" s="9" t="str">
        <f aca="false">IF(T1408=0,"",F1408/W1408-1)</f>
        <v/>
      </c>
    </row>
    <row r="1409" customFormat="false" ht="15" hidden="false" customHeight="false" outlineLevel="0" collapsed="false">
      <c r="A1409" s="5" t="n">
        <v>45237</v>
      </c>
      <c r="B1409" s="6" t="n">
        <v>1886.19089158387</v>
      </c>
      <c r="C1409" s="7" t="n">
        <v>15.85476893</v>
      </c>
      <c r="D1409" s="0" t="n">
        <f aca="false">INT((ROW()-3)/30)</f>
        <v>46</v>
      </c>
      <c r="E1409" s="0" t="n">
        <f aca="false">2+30*D1409</f>
        <v>1382</v>
      </c>
      <c r="F1409" s="8" t="n">
        <f aca="false">INDEX($F:$F,$E1409)*(2*B1409/INDEX($B:$B,$E1409)-C1409/INDEX($C:$C,$E1409))</f>
        <v>235.239328010504</v>
      </c>
      <c r="G1409" s="9" t="n">
        <f aca="false">B1409/B1408-1</f>
        <v>-0.00667456688574575</v>
      </c>
      <c r="H1409" s="9" t="n">
        <f aca="false">F1409/F1408-1</f>
        <v>0.00371436954286275</v>
      </c>
      <c r="I1409" s="9" t="n">
        <f aca="false">LN(B1409/B1408)</f>
        <v>-0.00669694142310743</v>
      </c>
      <c r="J1409" s="9" t="n">
        <f aca="false">LN(F1409/F1408)</f>
        <v>0.00370748830668446</v>
      </c>
      <c r="K1409" s="9" t="n">
        <f aca="false">F1409/F1402-1</f>
        <v>0.00647255911851064</v>
      </c>
      <c r="L1409" s="9" t="n">
        <f aca="false">F1409/F1379-1</f>
        <v>0.0256836659621471</v>
      </c>
      <c r="M1409" s="9" t="n">
        <f aca="false">B1409/B1402-1</f>
        <v>0.0400587170255082</v>
      </c>
      <c r="N1409" s="9" t="n">
        <f aca="false">B1409/B1379-1</f>
        <v>0.155053520048492</v>
      </c>
      <c r="O1409" s="8" t="n">
        <f aca="false">MAX(O1408,F1409)</f>
        <v>246.763720066937</v>
      </c>
      <c r="P1409" s="9" t="n">
        <f aca="false">F1409/O1409-1</f>
        <v>-0.0467021329282403</v>
      </c>
      <c r="Q1409" s="8" t="n">
        <f aca="false">MAX(Q1408,B1409)</f>
        <v>4811.1564628872</v>
      </c>
      <c r="R1409" s="9" t="n">
        <f aca="false">B1409/Q1409-1</f>
        <v>-0.607954780491184</v>
      </c>
      <c r="S1409" s="9" t="n">
        <f aca="false">B1409/INDEX($B:$B,$E1409)-1</f>
        <v>0.204993248347582</v>
      </c>
      <c r="T1409" s="0" t="n">
        <f aca="false">IF(AND($A1409&gt;=CrashTest!$B$3,$A1409&lt;=CrashTest!$C$3),1,IF(AND($A1409&gt;=CrashTest!$B$4,$A1409&lt;=CrashTest!$C$4),2,IF(AND($A1409&gt;=CrashTest!$B$5,$A1409&lt;=CrashTest!$C$5),3,IF(AND($A1409&gt;=CrashTest!$B$6,$A1409&lt;=CrashTest!$C$6),4,IF(AND($A1409&gt;=CrashTest!$B$7,$A1409&lt;=CrashTest!$C$7),5,0)))))</f>
        <v>0</v>
      </c>
      <c r="U1409" s="8" t="str">
        <f aca="false">IF(T1409=0,"",IF(T1408=T1409,MAX(U1408,B1409),B1409))</f>
        <v/>
      </c>
      <c r="V1409" s="9" t="str">
        <f aca="false">IF(T1409=0,"",B1409/U1409-1)</f>
        <v/>
      </c>
      <c r="W1409" s="8" t="str">
        <f aca="false">IF(T1409=0,"",IF(T1408=T1409,MAX(W1408,F1409),F1409))</f>
        <v/>
      </c>
      <c r="X1409" s="9" t="str">
        <f aca="false">IF(T1409=0,"",F1409/W1409-1)</f>
        <v/>
      </c>
    </row>
    <row r="1410" customFormat="false" ht="15" hidden="false" customHeight="false" outlineLevel="0" collapsed="false">
      <c r="A1410" s="5" t="n">
        <v>45238</v>
      </c>
      <c r="B1410" s="6" t="n">
        <v>1892.6552150789</v>
      </c>
      <c r="C1410" s="7" t="n">
        <v>15.90351539</v>
      </c>
      <c r="D1410" s="0" t="n">
        <f aca="false">INT((ROW()-3)/30)</f>
        <v>46</v>
      </c>
      <c r="E1410" s="0" t="n">
        <f aca="false">2+30*D1410</f>
        <v>1382</v>
      </c>
      <c r="F1410" s="8" t="n">
        <f aca="false">INDEX($F:$F,$E1410)*(2*B1410/INDEX($B:$B,$E1410)-C1410/INDEX($C:$C,$E1410))</f>
        <v>236.151281982076</v>
      </c>
      <c r="G1410" s="9" t="n">
        <f aca="false">B1410/B1409-1</f>
        <v>0.00342718413277976</v>
      </c>
      <c r="H1410" s="9" t="n">
        <f aca="false">F1410/F1409-1</f>
        <v>0.00387670709351751</v>
      </c>
      <c r="I1410" s="9" t="n">
        <f aca="false">LN(B1410/B1409)</f>
        <v>0.00342132472094546</v>
      </c>
      <c r="J1410" s="9" t="n">
        <f aca="false">LN(F1410/F1409)</f>
        <v>0.00386921202910762</v>
      </c>
      <c r="K1410" s="9" t="n">
        <f aca="false">F1410/F1403-1</f>
        <v>0.00880208066511212</v>
      </c>
      <c r="L1410" s="9" t="n">
        <f aca="false">F1410/F1380-1</f>
        <v>0.0552904973214561</v>
      </c>
      <c r="M1410" s="9" t="n">
        <f aca="false">B1410/B1403-1</f>
        <v>0.0252286714601437</v>
      </c>
      <c r="N1410" s="9" t="n">
        <f aca="false">B1410/B1380-1</f>
        <v>0.198220848659184</v>
      </c>
      <c r="O1410" s="8" t="n">
        <f aca="false">MAX(O1409,F1410)</f>
        <v>246.763720066937</v>
      </c>
      <c r="P1410" s="9" t="n">
        <f aca="false">F1410/O1410-1</f>
        <v>-0.0430064763247282</v>
      </c>
      <c r="Q1410" s="8" t="n">
        <f aca="false">MAX(Q1409,B1410)</f>
        <v>4811.1564628872</v>
      </c>
      <c r="R1410" s="9" t="n">
        <f aca="false">B1410/Q1410-1</f>
        <v>-0.606611169335551</v>
      </c>
      <c r="S1410" s="9" t="n">
        <f aca="false">B1410/INDEX($B:$B,$E1410)-1</f>
        <v>0.209122982088425</v>
      </c>
      <c r="T1410" s="0" t="n">
        <f aca="false">IF(AND($A1410&gt;=CrashTest!$B$3,$A1410&lt;=CrashTest!$C$3),1,IF(AND($A1410&gt;=CrashTest!$B$4,$A1410&lt;=CrashTest!$C$4),2,IF(AND($A1410&gt;=CrashTest!$B$5,$A1410&lt;=CrashTest!$C$5),3,IF(AND($A1410&gt;=CrashTest!$B$6,$A1410&lt;=CrashTest!$C$6),4,IF(AND($A1410&gt;=CrashTest!$B$7,$A1410&lt;=CrashTest!$C$7),5,0)))))</f>
        <v>0</v>
      </c>
      <c r="U1410" s="8" t="str">
        <f aca="false">IF(T1410=0,"",IF(T1409=T1410,MAX(U1409,B1410),B1410))</f>
        <v/>
      </c>
      <c r="V1410" s="9" t="str">
        <f aca="false">IF(T1410=0,"",B1410/U1410-1)</f>
        <v/>
      </c>
      <c r="W1410" s="8" t="str">
        <f aca="false">IF(T1410=0,"",IF(T1409=T1410,MAX(W1409,F1410),F1410))</f>
        <v/>
      </c>
      <c r="X1410" s="9" t="str">
        <f aca="false">IF(T1410=0,"",F1410/W1410-1)</f>
        <v/>
      </c>
    </row>
    <row r="1411" customFormat="false" ht="15" hidden="false" customHeight="false" outlineLevel="0" collapsed="false">
      <c r="A1411" s="5" t="n">
        <v>45239</v>
      </c>
      <c r="B1411" s="6" t="n">
        <v>2115.80718468732</v>
      </c>
      <c r="C1411" s="7" t="n">
        <v>19.38248967</v>
      </c>
      <c r="D1411" s="0" t="n">
        <f aca="false">INT((ROW()-3)/30)</f>
        <v>46</v>
      </c>
      <c r="E1411" s="0" t="n">
        <f aca="false">2+30*D1411</f>
        <v>1382</v>
      </c>
      <c r="F1411" s="8" t="n">
        <f aca="false">INDEX($F:$F,$E1411)*(2*B1411/INDEX($B:$B,$E1411)-C1411/INDEX($C:$C,$E1411))</f>
        <v>233.658088330498</v>
      </c>
      <c r="G1411" s="9" t="n">
        <f aca="false">B1411/B1410-1</f>
        <v>0.117904184465588</v>
      </c>
      <c r="H1411" s="9" t="n">
        <f aca="false">F1411/F1410-1</f>
        <v>-0.010557612182548</v>
      </c>
      <c r="I1411" s="9" t="n">
        <f aca="false">LN(B1411/B1410)</f>
        <v>0.11145566843553</v>
      </c>
      <c r="J1411" s="9" t="n">
        <f aca="false">LN(F1411/F1410)</f>
        <v>-0.0106137391641811</v>
      </c>
      <c r="K1411" s="9" t="n">
        <f aca="false">F1411/F1404-1</f>
        <v>-0.000538231259668232</v>
      </c>
      <c r="L1411" s="9" t="n">
        <f aca="false">F1411/F1381-1</f>
        <v>0.0498474690841737</v>
      </c>
      <c r="M1411" s="9" t="n">
        <f aca="false">B1411/B1404-1</f>
        <v>0.175957282787409</v>
      </c>
      <c r="N1411" s="9" t="n">
        <f aca="false">B1411/B1381-1</f>
        <v>0.349084674537867</v>
      </c>
      <c r="O1411" s="8" t="n">
        <f aca="false">MAX(O1410,F1411)</f>
        <v>246.763720066937</v>
      </c>
      <c r="P1411" s="9" t="n">
        <f aca="false">F1411/O1411-1</f>
        <v>-0.0531100428089018</v>
      </c>
      <c r="Q1411" s="8" t="n">
        <f aca="false">MAX(Q1410,B1411)</f>
        <v>4811.1564628872</v>
      </c>
      <c r="R1411" s="9" t="n">
        <f aca="false">B1411/Q1411-1</f>
        <v>-0.560228980078188</v>
      </c>
      <c r="S1411" s="9" t="n">
        <f aca="false">B1411/INDEX($B:$B,$E1411)-1</f>
        <v>0.351683641210161</v>
      </c>
      <c r="T1411" s="0" t="n">
        <f aca="false">IF(AND($A1411&gt;=CrashTest!$B$3,$A1411&lt;=CrashTest!$C$3),1,IF(AND($A1411&gt;=CrashTest!$B$4,$A1411&lt;=CrashTest!$C$4),2,IF(AND($A1411&gt;=CrashTest!$B$5,$A1411&lt;=CrashTest!$C$5),3,IF(AND($A1411&gt;=CrashTest!$B$6,$A1411&lt;=CrashTest!$C$6),4,IF(AND($A1411&gt;=CrashTest!$B$7,$A1411&lt;=CrashTest!$C$7),5,0)))))</f>
        <v>0</v>
      </c>
      <c r="U1411" s="8" t="str">
        <f aca="false">IF(T1411=0,"",IF(T1410=T1411,MAX(U1410,B1411),B1411))</f>
        <v/>
      </c>
      <c r="V1411" s="9" t="str">
        <f aca="false">IF(T1411=0,"",B1411/U1411-1)</f>
        <v/>
      </c>
      <c r="W1411" s="8" t="str">
        <f aca="false">IF(T1411=0,"",IF(T1410=T1411,MAX(W1410,F1411),F1411))</f>
        <v/>
      </c>
      <c r="X1411" s="9" t="str">
        <f aca="false">IF(T1411=0,"",F1411/W1411-1)</f>
        <v/>
      </c>
    </row>
    <row r="1412" customFormat="false" ht="15" hidden="false" customHeight="false" outlineLevel="0" collapsed="false">
      <c r="A1412" s="5" t="n">
        <v>45240</v>
      </c>
      <c r="B1412" s="6" t="n">
        <v>2080.74105844535</v>
      </c>
      <c r="C1412" s="7" t="n">
        <v>18.80333507</v>
      </c>
      <c r="D1412" s="0" t="n">
        <f aca="false">INT((ROW()-3)/30)</f>
        <v>46</v>
      </c>
      <c r="E1412" s="0" t="n">
        <f aca="false">2+30*D1412</f>
        <v>1382</v>
      </c>
      <c r="F1412" s="8" t="n">
        <f aca="false">INDEX($F:$F,$E1412)*(2*B1412/INDEX($B:$B,$E1412)-C1412/INDEX($C:$C,$E1412))</f>
        <v>234.663983767767</v>
      </c>
      <c r="G1412" s="9" t="n">
        <f aca="false">B1412/B1411-1</f>
        <v>-0.0165734035198259</v>
      </c>
      <c r="H1412" s="9" t="n">
        <f aca="false">F1412/F1411-1</f>
        <v>0.00430498873142615</v>
      </c>
      <c r="I1412" s="9" t="n">
        <f aca="false">LN(B1412/B1411)</f>
        <v>-0.0167122789356344</v>
      </c>
      <c r="J1412" s="9" t="n">
        <f aca="false">LN(F1412/F1411)</f>
        <v>0.00429574877654665</v>
      </c>
      <c r="K1412" s="9" t="n">
        <f aca="false">F1412/F1405-1</f>
        <v>0.000319789884059674</v>
      </c>
      <c r="L1412" s="9" t="n">
        <f aca="false">F1412/F1382-1</f>
        <v>0.0568374467404265</v>
      </c>
      <c r="M1412" s="9" t="n">
        <f aca="false">B1412/B1405-1</f>
        <v>0.135395430304279</v>
      </c>
      <c r="N1412" s="9" t="n">
        <f aca="false">B1412/B1382-1</f>
        <v>0.329281642793237</v>
      </c>
      <c r="O1412" s="8" t="n">
        <f aca="false">MAX(O1411,F1412)</f>
        <v>246.763720066937</v>
      </c>
      <c r="P1412" s="9" t="n">
        <f aca="false">F1412/O1412-1</f>
        <v>-0.0490336922132937</v>
      </c>
      <c r="Q1412" s="8" t="n">
        <f aca="false">MAX(Q1411,B1412)</f>
        <v>4811.1564628872</v>
      </c>
      <c r="R1412" s="9" t="n">
        <f aca="false">B1412/Q1412-1</f>
        <v>-0.567517482647678</v>
      </c>
      <c r="S1412" s="9" t="n">
        <f aca="false">B1412/INDEX($B:$B,$E1412)-1</f>
        <v>0.329281642793237</v>
      </c>
      <c r="T1412" s="0" t="n">
        <f aca="false">IF(AND($A1412&gt;=CrashTest!$B$3,$A1412&lt;=CrashTest!$C$3),1,IF(AND($A1412&gt;=CrashTest!$B$4,$A1412&lt;=CrashTest!$C$4),2,IF(AND($A1412&gt;=CrashTest!$B$5,$A1412&lt;=CrashTest!$C$5),3,IF(AND($A1412&gt;=CrashTest!$B$6,$A1412&lt;=CrashTest!$C$6),4,IF(AND($A1412&gt;=CrashTest!$B$7,$A1412&lt;=CrashTest!$C$7),5,0)))))</f>
        <v>0</v>
      </c>
      <c r="U1412" s="8" t="str">
        <f aca="false">IF(T1412=0,"",IF(T1411=T1412,MAX(U1411,B1412),B1412))</f>
        <v/>
      </c>
      <c r="V1412" s="9" t="str">
        <f aca="false">IF(T1412=0,"",B1412/U1412-1)</f>
        <v/>
      </c>
      <c r="W1412" s="8" t="str">
        <f aca="false">IF(T1412=0,"",IF(T1411=T1412,MAX(W1411,F1412),F1412))</f>
        <v/>
      </c>
      <c r="X1412" s="9" t="str">
        <f aca="false">IF(T1412=0,"",F1412/W1412-1)</f>
        <v/>
      </c>
    </row>
    <row r="1413" customFormat="false" ht="15" hidden="false" customHeight="false" outlineLevel="0" collapsed="false">
      <c r="A1413" s="5" t="n">
        <v>45241</v>
      </c>
      <c r="B1413" s="6" t="n">
        <v>2046.32508503799</v>
      </c>
      <c r="C1413" s="7" t="n">
        <v>18.40726737</v>
      </c>
      <c r="D1413" s="0" t="n">
        <f aca="false">INT((ROW()-3)/30)</f>
        <v>47</v>
      </c>
      <c r="E1413" s="0" t="n">
        <f aca="false">2+30*D1413</f>
        <v>1412</v>
      </c>
      <c r="F1413" s="8" t="n">
        <f aca="false">INDEX($F:$F,$E1413)*(2*B1413/INDEX($B:$B,$E1413)-C1413/INDEX($C:$C,$E1413))</f>
        <v>231.844073124591</v>
      </c>
      <c r="G1413" s="9" t="n">
        <f aca="false">B1413/B1412-1</f>
        <v>-0.0165402481330735</v>
      </c>
      <c r="H1413" s="9" t="n">
        <f aca="false">F1413/F1412-1</f>
        <v>-0.0120168020584153</v>
      </c>
      <c r="I1413" s="9" t="n">
        <f aca="false">LN(B1413/B1412)</f>
        <v>-0.0166785653590636</v>
      </c>
      <c r="J1413" s="9" t="n">
        <f aca="false">LN(F1413/F1412)</f>
        <v>-0.0120895875108744</v>
      </c>
      <c r="K1413" s="9" t="n">
        <f aca="false">F1413/F1406-1</f>
        <v>-0.016637201857222</v>
      </c>
      <c r="L1413" s="9" t="n">
        <f aca="false">F1413/F1383-1</f>
        <v>0.0502705259391976</v>
      </c>
      <c r="M1413" s="9" t="n">
        <f aca="false">B1413/B1406-1</f>
        <v>0.100453248324529</v>
      </c>
      <c r="N1413" s="9" t="n">
        <f aca="false">B1413/B1383-1</f>
        <v>0.330423044932827</v>
      </c>
      <c r="O1413" s="8" t="n">
        <f aca="false">MAX(O1412,F1413)</f>
        <v>246.763720066937</v>
      </c>
      <c r="P1413" s="9" t="n">
        <f aca="false">F1413/O1413-1</f>
        <v>-0.0604612660981885</v>
      </c>
      <c r="Q1413" s="8" t="n">
        <f aca="false">MAX(Q1412,B1413)</f>
        <v>4811.1564628872</v>
      </c>
      <c r="R1413" s="9" t="n">
        <f aca="false">B1413/Q1413-1</f>
        <v>-0.574670850797902</v>
      </c>
      <c r="S1413" s="9" t="n">
        <f aca="false">B1413/INDEX($B:$B,$E1413)-1</f>
        <v>-0.0165402481330735</v>
      </c>
      <c r="T1413" s="0" t="n">
        <f aca="false">IF(AND($A1413&gt;=CrashTest!$B$3,$A1413&lt;=CrashTest!$C$3),1,IF(AND($A1413&gt;=CrashTest!$B$4,$A1413&lt;=CrashTest!$C$4),2,IF(AND($A1413&gt;=CrashTest!$B$5,$A1413&lt;=CrashTest!$C$5),3,IF(AND($A1413&gt;=CrashTest!$B$6,$A1413&lt;=CrashTest!$C$6),4,IF(AND($A1413&gt;=CrashTest!$B$7,$A1413&lt;=CrashTest!$C$7),5,0)))))</f>
        <v>0</v>
      </c>
      <c r="U1413" s="8" t="str">
        <f aca="false">IF(T1413=0,"",IF(T1412=T1413,MAX(U1412,B1413),B1413))</f>
        <v/>
      </c>
      <c r="V1413" s="9" t="str">
        <f aca="false">IF(T1413=0,"",B1413/U1413-1)</f>
        <v/>
      </c>
      <c r="W1413" s="8" t="str">
        <f aca="false">IF(T1413=0,"",IF(T1412=T1413,MAX(W1412,F1413),F1413))</f>
        <v/>
      </c>
      <c r="X1413" s="9" t="str">
        <f aca="false">IF(T1413=0,"",F1413/W1413-1)</f>
        <v/>
      </c>
    </row>
    <row r="1414" customFormat="false" ht="15" hidden="false" customHeight="false" outlineLevel="0" collapsed="false">
      <c r="A1414" s="5" t="n">
        <v>45242</v>
      </c>
      <c r="B1414" s="6" t="n">
        <v>2044.94616014027</v>
      </c>
      <c r="C1414" s="7" t="n">
        <v>18.28648942</v>
      </c>
      <c r="D1414" s="0" t="n">
        <f aca="false">INT((ROW()-3)/30)</f>
        <v>47</v>
      </c>
      <c r="E1414" s="0" t="n">
        <f aca="false">2+30*D1414</f>
        <v>1412</v>
      </c>
      <c r="F1414" s="8" t="n">
        <f aca="false">INDEX($F:$F,$E1414)*(2*B1414/INDEX($B:$B,$E1414)-C1414/INDEX($C:$C,$E1414))</f>
        <v>233.040343761329</v>
      </c>
      <c r="G1414" s="9" t="n">
        <f aca="false">B1414/B1413-1</f>
        <v>-0.000673854270664132</v>
      </c>
      <c r="H1414" s="9" t="n">
        <f aca="false">F1414/F1413-1</f>
        <v>0.00515980685042039</v>
      </c>
      <c r="I1414" s="9" t="n">
        <f aca="false">LN(B1414/B1413)</f>
        <v>-0.00067408141249924</v>
      </c>
      <c r="J1414" s="9" t="n">
        <f aca="false">LN(F1414/F1413)</f>
        <v>0.00514654066146727</v>
      </c>
      <c r="K1414" s="9" t="n">
        <f aca="false">F1414/F1407-1</f>
        <v>-0.0129453898023503</v>
      </c>
      <c r="L1414" s="9" t="n">
        <f aca="false">F1414/F1384-1</f>
        <v>0.0536043630116412</v>
      </c>
      <c r="M1414" s="9" t="n">
        <f aca="false">B1414/B1407-1</f>
        <v>0.07824555362916</v>
      </c>
      <c r="N1414" s="9" t="n">
        <f aca="false">B1414/B1384-1</f>
        <v>0.319098145611644</v>
      </c>
      <c r="O1414" s="8" t="n">
        <f aca="false">MAX(O1413,F1414)</f>
        <v>246.763720066937</v>
      </c>
      <c r="P1414" s="9" t="n">
        <f aca="false">F1414/O1414-1</f>
        <v>-0.0556134277027667</v>
      </c>
      <c r="Q1414" s="8" t="n">
        <f aca="false">MAX(Q1413,B1414)</f>
        <v>4811.1564628872</v>
      </c>
      <c r="R1414" s="9" t="n">
        <f aca="false">B1414/Q1414-1</f>
        <v>-0.574957460661529</v>
      </c>
      <c r="S1414" s="9" t="n">
        <f aca="false">B1414/INDEX($B:$B,$E1414)-1</f>
        <v>-0.0172029566868953</v>
      </c>
      <c r="T1414" s="0" t="n">
        <f aca="false">IF(AND($A1414&gt;=CrashTest!$B$3,$A1414&lt;=CrashTest!$C$3),1,IF(AND($A1414&gt;=CrashTest!$B$4,$A1414&lt;=CrashTest!$C$4),2,IF(AND($A1414&gt;=CrashTest!$B$5,$A1414&lt;=CrashTest!$C$5),3,IF(AND($A1414&gt;=CrashTest!$B$6,$A1414&lt;=CrashTest!$C$6),4,IF(AND($A1414&gt;=CrashTest!$B$7,$A1414&lt;=CrashTest!$C$7),5,0)))))</f>
        <v>0</v>
      </c>
      <c r="U1414" s="8" t="str">
        <f aca="false">IF(T1414=0,"",IF(T1413=T1414,MAX(U1413,B1414),B1414))</f>
        <v/>
      </c>
      <c r="V1414" s="9" t="str">
        <f aca="false">IF(T1414=0,"",B1414/U1414-1)</f>
        <v/>
      </c>
      <c r="W1414" s="8" t="str">
        <f aca="false">IF(T1414=0,"",IF(T1413=T1414,MAX(W1413,F1414),F1414))</f>
        <v/>
      </c>
      <c r="X1414" s="9" t="str">
        <f aca="false">IF(T1414=0,"",F1414/W1414-1)</f>
        <v/>
      </c>
    </row>
    <row r="1415" customFormat="false" ht="15" hidden="false" customHeight="false" outlineLevel="0" collapsed="false">
      <c r="A1415" s="5" t="n">
        <v>45243</v>
      </c>
      <c r="B1415" s="6" t="n">
        <v>2062.53573699591</v>
      </c>
      <c r="C1415" s="7" t="n">
        <v>18.4151399</v>
      </c>
      <c r="D1415" s="0" t="n">
        <f aca="false">INT((ROW()-3)/30)</f>
        <v>47</v>
      </c>
      <c r="E1415" s="0" t="n">
        <f aca="false">2+30*D1415</f>
        <v>1412</v>
      </c>
      <c r="F1415" s="8" t="n">
        <f aca="false">INDEX($F:$F,$E1415)*(2*B1415/INDEX($B:$B,$E1415)-C1415/INDEX($C:$C,$E1415))</f>
        <v>235.402268240476</v>
      </c>
      <c r="G1415" s="9" t="n">
        <f aca="false">B1415/B1414-1</f>
        <v>0.00860148653225856</v>
      </c>
      <c r="H1415" s="9" t="n">
        <f aca="false">F1415/F1414-1</f>
        <v>0.0101352600198958</v>
      </c>
      <c r="I1415" s="9" t="n">
        <f aca="false">LN(B1415/B1414)</f>
        <v>0.00856470451648935</v>
      </c>
      <c r="J1415" s="9" t="n">
        <f aca="false">LN(F1415/F1414)</f>
        <v>0.0100842426983548</v>
      </c>
      <c r="K1415" s="9" t="n">
        <f aca="false">F1415/F1408-1</f>
        <v>0.0044095995946678</v>
      </c>
      <c r="L1415" s="9" t="n">
        <f aca="false">F1415/F1385-1</f>
        <v>0.0602413911701989</v>
      </c>
      <c r="M1415" s="9" t="n">
        <f aca="false">B1415/B1408-1</f>
        <v>0.0861939867309505</v>
      </c>
      <c r="N1415" s="9" t="n">
        <f aca="false">B1415/B1385-1</f>
        <v>0.325824858800697</v>
      </c>
      <c r="O1415" s="8" t="n">
        <f aca="false">MAX(O1414,F1415)</f>
        <v>246.763720066937</v>
      </c>
      <c r="P1415" s="9" t="n">
        <f aca="false">F1415/O1415-1</f>
        <v>-0.0460418242332361</v>
      </c>
      <c r="Q1415" s="8" t="n">
        <f aca="false">MAX(Q1414,B1415)</f>
        <v>4811.1564628872</v>
      </c>
      <c r="R1415" s="9" t="n">
        <f aca="false">B1415/Q1415-1</f>
        <v>-0.571301462983773</v>
      </c>
      <c r="S1415" s="9" t="n">
        <f aca="false">B1415/INDEX($B:$B,$E1415)-1</f>
        <v>-0.00874944115489418</v>
      </c>
      <c r="T1415" s="0" t="n">
        <f aca="false">IF(AND($A1415&gt;=CrashTest!$B$3,$A1415&lt;=CrashTest!$C$3),1,IF(AND($A1415&gt;=CrashTest!$B$4,$A1415&lt;=CrashTest!$C$4),2,IF(AND($A1415&gt;=CrashTest!$B$5,$A1415&lt;=CrashTest!$C$5),3,IF(AND($A1415&gt;=CrashTest!$B$6,$A1415&lt;=CrashTest!$C$6),4,IF(AND($A1415&gt;=CrashTest!$B$7,$A1415&lt;=CrashTest!$C$7),5,0)))))</f>
        <v>0</v>
      </c>
      <c r="U1415" s="8" t="str">
        <f aca="false">IF(T1415=0,"",IF(T1414=T1415,MAX(U1414,B1415),B1415))</f>
        <v/>
      </c>
      <c r="V1415" s="9" t="str">
        <f aca="false">IF(T1415=0,"",B1415/U1415-1)</f>
        <v/>
      </c>
      <c r="W1415" s="8" t="str">
        <f aca="false">IF(T1415=0,"",IF(T1414=T1415,MAX(W1414,F1415),F1415))</f>
        <v/>
      </c>
      <c r="X1415" s="9" t="str">
        <f aca="false">IF(T1415=0,"",F1415/W1415-1)</f>
        <v/>
      </c>
    </row>
    <row r="1416" customFormat="false" ht="15" hidden="false" customHeight="false" outlineLevel="0" collapsed="false">
      <c r="A1416" s="5" t="n">
        <v>45244</v>
      </c>
      <c r="B1416" s="6" t="n">
        <v>1982.44437434249</v>
      </c>
      <c r="C1416" s="7" t="n">
        <v>17.22861377</v>
      </c>
      <c r="D1416" s="0" t="n">
        <f aca="false">INT((ROW()-3)/30)</f>
        <v>47</v>
      </c>
      <c r="E1416" s="0" t="n">
        <f aca="false">2+30*D1416</f>
        <v>1412</v>
      </c>
      <c r="F1416" s="8" t="n">
        <f aca="false">INDEX($F:$F,$E1416)*(2*B1416/INDEX($B:$B,$E1416)-C1416/INDEX($C:$C,$E1416))</f>
        <v>232.144756640803</v>
      </c>
      <c r="G1416" s="9" t="n">
        <f aca="false">B1416/B1415-1</f>
        <v>-0.0388315029974091</v>
      </c>
      <c r="H1416" s="9" t="n">
        <f aca="false">F1416/F1415-1</f>
        <v>-0.0138380637706711</v>
      </c>
      <c r="I1416" s="9" t="n">
        <f aca="false">LN(B1416/B1415)</f>
        <v>-0.0396055503109076</v>
      </c>
      <c r="J1416" s="9" t="n">
        <f aca="false">LN(F1416/F1415)</f>
        <v>-0.0139347023379765</v>
      </c>
      <c r="K1416" s="9" t="n">
        <f aca="false">F1416/F1409-1</f>
        <v>-0.0131549915393497</v>
      </c>
      <c r="L1416" s="9" t="n">
        <f aca="false">F1416/F1386-1</f>
        <v>0.0481793371642758</v>
      </c>
      <c r="M1416" s="9" t="n">
        <f aca="false">B1416/B1409-1</f>
        <v>0.0510306158237219</v>
      </c>
      <c r="N1416" s="9" t="n">
        <f aca="false">B1416/B1386-1</f>
        <v>0.273822206376122</v>
      </c>
      <c r="O1416" s="8" t="n">
        <f aca="false">MAX(O1415,F1416)</f>
        <v>246.763720066937</v>
      </c>
      <c r="P1416" s="9" t="n">
        <f aca="false">F1416/O1416-1</f>
        <v>-0.0592427583040496</v>
      </c>
      <c r="Q1416" s="8" t="n">
        <f aca="false">MAX(Q1415,B1416)</f>
        <v>4811.1564628872</v>
      </c>
      <c r="R1416" s="9" t="n">
        <f aca="false">B1416/Q1416-1</f>
        <v>-0.587948471508903</v>
      </c>
      <c r="S1416" s="9" t="n">
        <f aca="false">B1416/INDEX($B:$B,$E1416)-1</f>
        <v>-0.0472411902018715</v>
      </c>
      <c r="T1416" s="0" t="n">
        <f aca="false">IF(AND($A1416&gt;=CrashTest!$B$3,$A1416&lt;=CrashTest!$C$3),1,IF(AND($A1416&gt;=CrashTest!$B$4,$A1416&lt;=CrashTest!$C$4),2,IF(AND($A1416&gt;=CrashTest!$B$5,$A1416&lt;=CrashTest!$C$5),3,IF(AND($A1416&gt;=CrashTest!$B$6,$A1416&lt;=CrashTest!$C$6),4,IF(AND($A1416&gt;=CrashTest!$B$7,$A1416&lt;=CrashTest!$C$7),5,0)))))</f>
        <v>0</v>
      </c>
      <c r="U1416" s="8" t="str">
        <f aca="false">IF(T1416=0,"",IF(T1415=T1416,MAX(U1415,B1416),B1416))</f>
        <v/>
      </c>
      <c r="V1416" s="9" t="str">
        <f aca="false">IF(T1416=0,"",B1416/U1416-1)</f>
        <v/>
      </c>
      <c r="W1416" s="8" t="str">
        <f aca="false">IF(T1416=0,"",IF(T1415=T1416,MAX(W1415,F1416),F1416))</f>
        <v/>
      </c>
      <c r="X1416" s="9" t="str">
        <f aca="false">IF(T1416=0,"",F1416/W1416-1)</f>
        <v/>
      </c>
    </row>
    <row r="1417" customFormat="false" ht="15" hidden="false" customHeight="false" outlineLevel="0" collapsed="false">
      <c r="A1417" s="5" t="n">
        <v>45245</v>
      </c>
      <c r="B1417" s="6" t="n">
        <v>2056.27591466978</v>
      </c>
      <c r="C1417" s="7" t="n">
        <v>18.49486253</v>
      </c>
      <c r="D1417" s="0" t="n">
        <f aca="false">INT((ROW()-3)/30)</f>
        <v>47</v>
      </c>
      <c r="E1417" s="0" t="n">
        <f aca="false">2+30*D1417</f>
        <v>1412</v>
      </c>
      <c r="F1417" s="8" t="n">
        <f aca="false">INDEX($F:$F,$E1417)*(2*B1417/INDEX($B:$B,$E1417)-C1417/INDEX($C:$C,$E1417))</f>
        <v>232.995383229142</v>
      </c>
      <c r="G1417" s="9" t="n">
        <f aca="false">B1417/B1416-1</f>
        <v>0.0372426794329488</v>
      </c>
      <c r="H1417" s="9" t="n">
        <f aca="false">F1417/F1416-1</f>
        <v>0.00366420762909758</v>
      </c>
      <c r="I1417" s="9" t="n">
        <f aca="false">LN(B1417/B1416)</f>
        <v>0.0365659225370495</v>
      </c>
      <c r="J1417" s="9" t="n">
        <f aca="false">LN(F1417/F1416)</f>
        <v>0.00365751077444809</v>
      </c>
      <c r="K1417" s="9" t="n">
        <f aca="false">F1417/F1410-1</f>
        <v>-0.0133638857534315</v>
      </c>
      <c r="L1417" s="9" t="n">
        <f aca="false">F1417/F1387-1</f>
        <v>0.0384138445858588</v>
      </c>
      <c r="M1417" s="9" t="n">
        <f aca="false">B1417/B1410-1</f>
        <v>0.0864503467336806</v>
      </c>
      <c r="N1417" s="9" t="n">
        <f aca="false">B1417/B1387-1</f>
        <v>0.284374621594203</v>
      </c>
      <c r="O1417" s="8" t="n">
        <f aca="false">MAX(O1416,F1417)</f>
        <v>246.763720066937</v>
      </c>
      <c r="P1417" s="9" t="n">
        <f aca="false">F1417/O1417-1</f>
        <v>-0.0557956284418983</v>
      </c>
      <c r="Q1417" s="8" t="n">
        <f aca="false">MAX(Q1416,B1417)</f>
        <v>4811.1564628872</v>
      </c>
      <c r="R1417" s="9" t="n">
        <f aca="false">B1417/Q1417-1</f>
        <v>-0.572602568523453</v>
      </c>
      <c r="S1417" s="9" t="n">
        <f aca="false">B1417/INDEX($B:$B,$E1417)-1</f>
        <v>-0.0117578992716419</v>
      </c>
      <c r="T1417" s="0" t="n">
        <f aca="false">IF(AND($A1417&gt;=CrashTest!$B$3,$A1417&lt;=CrashTest!$C$3),1,IF(AND($A1417&gt;=CrashTest!$B$4,$A1417&lt;=CrashTest!$C$4),2,IF(AND($A1417&gt;=CrashTest!$B$5,$A1417&lt;=CrashTest!$C$5),3,IF(AND($A1417&gt;=CrashTest!$B$6,$A1417&lt;=CrashTest!$C$6),4,IF(AND($A1417&gt;=CrashTest!$B$7,$A1417&lt;=CrashTest!$C$7),5,0)))))</f>
        <v>0</v>
      </c>
      <c r="U1417" s="8" t="str">
        <f aca="false">IF(T1417=0,"",IF(T1416=T1417,MAX(U1416,B1417),B1417))</f>
        <v/>
      </c>
      <c r="V1417" s="9" t="str">
        <f aca="false">IF(T1417=0,"",B1417/U1417-1)</f>
        <v/>
      </c>
      <c r="W1417" s="8" t="str">
        <f aca="false">IF(T1417=0,"",IF(T1416=T1417,MAX(W1416,F1417),F1417))</f>
        <v/>
      </c>
      <c r="X1417" s="9" t="str">
        <f aca="false">IF(T1417=0,"",F1417/W1417-1)</f>
        <v/>
      </c>
    </row>
    <row r="1418" customFormat="false" ht="15" hidden="false" customHeight="false" outlineLevel="0" collapsed="false">
      <c r="A1418" s="5" t="n">
        <v>45246</v>
      </c>
      <c r="B1418" s="6" t="n">
        <v>1959.63886236119</v>
      </c>
      <c r="C1418" s="7" t="n">
        <v>16.96090177</v>
      </c>
      <c r="D1418" s="0" t="n">
        <f aca="false">INT((ROW()-3)/30)</f>
        <v>47</v>
      </c>
      <c r="E1418" s="0" t="n">
        <f aca="false">2+30*D1418</f>
        <v>1412</v>
      </c>
      <c r="F1418" s="8" t="n">
        <f aca="false">INDEX($F:$F,$E1418)*(2*B1418/INDEX($B:$B,$E1418)-C1418/INDEX($C:$C,$E1418))</f>
        <v>230.341811482046</v>
      </c>
      <c r="G1418" s="9" t="n">
        <f aca="false">B1418/B1417-1</f>
        <v>-0.0469961504772617</v>
      </c>
      <c r="H1418" s="9" t="n">
        <f aca="false">F1418/F1417-1</f>
        <v>-0.0113889456105044</v>
      </c>
      <c r="I1418" s="9" t="n">
        <f aca="false">LN(B1418/B1417)</f>
        <v>-0.0481363359628106</v>
      </c>
      <c r="J1418" s="9" t="n">
        <f aca="false">LN(F1418/F1417)</f>
        <v>-0.011454296309064</v>
      </c>
      <c r="K1418" s="9" t="n">
        <f aca="false">F1418/F1411-1</f>
        <v>-0.0141928613391767</v>
      </c>
      <c r="L1418" s="9" t="n">
        <f aca="false">F1418/F1388-1</f>
        <v>0.0358599280929515</v>
      </c>
      <c r="M1418" s="9" t="n">
        <f aca="false">B1418/B1411-1</f>
        <v>-0.0738102807554314</v>
      </c>
      <c r="N1418" s="9" t="n">
        <f aca="false">B1418/B1388-1</f>
        <v>0.251929905541513</v>
      </c>
      <c r="O1418" s="8" t="n">
        <f aca="false">MAX(O1417,F1418)</f>
        <v>246.763720066937</v>
      </c>
      <c r="P1418" s="9" t="n">
        <f aca="false">F1418/O1418-1</f>
        <v>-0.066549120674774</v>
      </c>
      <c r="Q1418" s="8" t="n">
        <f aca="false">MAX(Q1417,B1418)</f>
        <v>4811.1564628872</v>
      </c>
      <c r="R1418" s="9" t="n">
        <f aca="false">B1418/Q1418-1</f>
        <v>-0.59268860252672</v>
      </c>
      <c r="S1418" s="9" t="n">
        <f aca="false">B1418/INDEX($B:$B,$E1418)-1</f>
        <v>-0.0582014737454372</v>
      </c>
      <c r="T1418" s="0" t="n">
        <f aca="false">IF(AND($A1418&gt;=CrashTest!$B$3,$A1418&lt;=CrashTest!$C$3),1,IF(AND($A1418&gt;=CrashTest!$B$4,$A1418&lt;=CrashTest!$C$4),2,IF(AND($A1418&gt;=CrashTest!$B$5,$A1418&lt;=CrashTest!$C$5),3,IF(AND($A1418&gt;=CrashTest!$B$6,$A1418&lt;=CrashTest!$C$6),4,IF(AND($A1418&gt;=CrashTest!$B$7,$A1418&lt;=CrashTest!$C$7),5,0)))))</f>
        <v>0</v>
      </c>
      <c r="U1418" s="8" t="str">
        <f aca="false">IF(T1418=0,"",IF(T1417=T1418,MAX(U1417,B1418),B1418))</f>
        <v/>
      </c>
      <c r="V1418" s="9" t="str">
        <f aca="false">IF(T1418=0,"",B1418/U1418-1)</f>
        <v/>
      </c>
      <c r="W1418" s="8" t="str">
        <f aca="false">IF(T1418=0,"",IF(T1417=T1418,MAX(W1417,F1418),F1418))</f>
        <v/>
      </c>
      <c r="X1418" s="9" t="str">
        <f aca="false">IF(T1418=0,"",F1418/W1418-1)</f>
        <v/>
      </c>
    </row>
    <row r="1419" customFormat="false" ht="15" hidden="false" customHeight="false" outlineLevel="0" collapsed="false">
      <c r="A1419" s="5" t="n">
        <v>45247</v>
      </c>
      <c r="B1419" s="6" t="n">
        <v>1958.85209994155</v>
      </c>
      <c r="C1419" s="7" t="n">
        <v>16.96946621</v>
      </c>
      <c r="D1419" s="0" t="n">
        <f aca="false">INT((ROW()-3)/30)</f>
        <v>47</v>
      </c>
      <c r="E1419" s="0" t="n">
        <f aca="false">2+30*D1419</f>
        <v>1412</v>
      </c>
      <c r="F1419" s="8" t="n">
        <f aca="false">INDEX($F:$F,$E1419)*(2*B1419/INDEX($B:$B,$E1419)-C1419/INDEX($C:$C,$E1419))</f>
        <v>230.05746739252</v>
      </c>
      <c r="G1419" s="9" t="n">
        <f aca="false">B1419/B1418-1</f>
        <v>-0.000401483372651557</v>
      </c>
      <c r="H1419" s="9" t="n">
        <f aca="false">F1419/F1418-1</f>
        <v>-0.00123444409721551</v>
      </c>
      <c r="I1419" s="9" t="n">
        <f aca="false">LN(B1419/B1418)</f>
        <v>-0.000401563988678866</v>
      </c>
      <c r="J1419" s="9" t="n">
        <f aca="false">LN(F1419/F1418)</f>
        <v>-0.00123520665094799</v>
      </c>
      <c r="K1419" s="9" t="n">
        <f aca="false">F1419/F1412-1</f>
        <v>-0.019630265800848</v>
      </c>
      <c r="L1419" s="9" t="n">
        <f aca="false">F1419/F1389-1</f>
        <v>0.0353500564541944</v>
      </c>
      <c r="M1419" s="9" t="n">
        <f aca="false">B1419/B1412-1</f>
        <v>-0.0585795901941162</v>
      </c>
      <c r="N1419" s="9" t="n">
        <f aca="false">B1419/B1389-1</f>
        <v>0.252936188352587</v>
      </c>
      <c r="O1419" s="8" t="n">
        <f aca="false">MAX(O1418,F1419)</f>
        <v>246.763720066937</v>
      </c>
      <c r="P1419" s="9" t="n">
        <f aca="false">F1419/O1419-1</f>
        <v>-0.0677014136027978</v>
      </c>
      <c r="Q1419" s="8" t="n">
        <f aca="false">MAX(Q1418,B1419)</f>
        <v>4811.1564628872</v>
      </c>
      <c r="R1419" s="9" t="n">
        <f aca="false">B1419/Q1419-1</f>
        <v>-0.592852131280297</v>
      </c>
      <c r="S1419" s="9" t="n">
        <f aca="false">B1419/INDEX($B:$B,$E1419)-1</f>
        <v>-0.0585795901941162</v>
      </c>
      <c r="T1419" s="0" t="n">
        <f aca="false">IF(AND($A1419&gt;=CrashTest!$B$3,$A1419&lt;=CrashTest!$C$3),1,IF(AND($A1419&gt;=CrashTest!$B$4,$A1419&lt;=CrashTest!$C$4),2,IF(AND($A1419&gt;=CrashTest!$B$5,$A1419&lt;=CrashTest!$C$5),3,IF(AND($A1419&gt;=CrashTest!$B$6,$A1419&lt;=CrashTest!$C$6),4,IF(AND($A1419&gt;=CrashTest!$B$7,$A1419&lt;=CrashTest!$C$7),5,0)))))</f>
        <v>0</v>
      </c>
      <c r="U1419" s="8" t="str">
        <f aca="false">IF(T1419=0,"",IF(T1418=T1419,MAX(U1418,B1419),B1419))</f>
        <v/>
      </c>
      <c r="V1419" s="9" t="str">
        <f aca="false">IF(T1419=0,"",B1419/U1419-1)</f>
        <v/>
      </c>
      <c r="W1419" s="8" t="str">
        <f aca="false">IF(T1419=0,"",IF(T1418=T1419,MAX(W1418,F1419),F1419))</f>
        <v/>
      </c>
      <c r="X1419" s="9" t="str">
        <f aca="false">IF(T1419=0,"",F1419/W1419-1)</f>
        <v/>
      </c>
    </row>
    <row r="1420" customFormat="false" ht="15" hidden="false" customHeight="false" outlineLevel="0" collapsed="false">
      <c r="A1420" s="5" t="n">
        <v>45248</v>
      </c>
      <c r="B1420" s="6" t="n">
        <v>1962.39401081239</v>
      </c>
      <c r="C1420" s="7" t="n">
        <v>17.03494905</v>
      </c>
      <c r="D1420" s="0" t="n">
        <f aca="false">INT((ROW()-3)/30)</f>
        <v>47</v>
      </c>
      <c r="E1420" s="0" t="n">
        <f aca="false">2+30*D1420</f>
        <v>1412</v>
      </c>
      <c r="F1420" s="8" t="n">
        <f aca="false">INDEX($F:$F,$E1420)*(2*B1420/INDEX($B:$B,$E1420)-C1420/INDEX($C:$C,$E1420))</f>
        <v>230.039153884932</v>
      </c>
      <c r="G1420" s="9" t="n">
        <f aca="false">B1420/B1419-1</f>
        <v>0.00180815635388987</v>
      </c>
      <c r="H1420" s="9" t="n">
        <f aca="false">F1420/F1419-1</f>
        <v>-7.96040563070255E-005</v>
      </c>
      <c r="I1420" s="9" t="n">
        <f aca="false">LN(B1420/B1419)</f>
        <v>0.00180652360706789</v>
      </c>
      <c r="J1420" s="9" t="n">
        <f aca="false">LN(F1420/F1419)</f>
        <v>-7.96072248780709E-005</v>
      </c>
      <c r="K1420" s="9" t="n">
        <f aca="false">F1420/F1413-1</f>
        <v>-0.00778505663454665</v>
      </c>
      <c r="L1420" s="9" t="n">
        <f aca="false">F1420/F1390-1</f>
        <v>0.0352429970837216</v>
      </c>
      <c r="M1420" s="9" t="n">
        <f aca="false">B1420/B1413-1</f>
        <v>-0.0410155135365707</v>
      </c>
      <c r="N1420" s="9" t="n">
        <f aca="false">B1420/B1390-1</f>
        <v>0.252782436343078</v>
      </c>
      <c r="O1420" s="8" t="n">
        <f aca="false">MAX(O1419,F1420)</f>
        <v>246.763720066937</v>
      </c>
      <c r="P1420" s="9" t="n">
        <f aca="false">F1420/O1420-1</f>
        <v>-0.0677756283519643</v>
      </c>
      <c r="Q1420" s="8" t="n">
        <f aca="false">MAX(Q1419,B1420)</f>
        <v>4811.1564628872</v>
      </c>
      <c r="R1420" s="9" t="n">
        <f aca="false">B1420/Q1420-1</f>
        <v>-0.592115944274498</v>
      </c>
      <c r="S1420" s="9" t="n">
        <f aca="false">B1420/INDEX($B:$B,$E1420)-1</f>
        <v>-0.0568773548984439</v>
      </c>
      <c r="T1420" s="0" t="n">
        <f aca="false">IF(AND($A1420&gt;=CrashTest!$B$3,$A1420&lt;=CrashTest!$C$3),1,IF(AND($A1420&gt;=CrashTest!$B$4,$A1420&lt;=CrashTest!$C$4),2,IF(AND($A1420&gt;=CrashTest!$B$5,$A1420&lt;=CrashTest!$C$5),3,IF(AND($A1420&gt;=CrashTest!$B$6,$A1420&lt;=CrashTest!$C$6),4,IF(AND($A1420&gt;=CrashTest!$B$7,$A1420&lt;=CrashTest!$C$7),5,0)))))</f>
        <v>0</v>
      </c>
      <c r="U1420" s="8" t="str">
        <f aca="false">IF(T1420=0,"",IF(T1419=T1420,MAX(U1419,B1420),B1420))</f>
        <v/>
      </c>
      <c r="V1420" s="9" t="str">
        <f aca="false">IF(T1420=0,"",B1420/U1420-1)</f>
        <v/>
      </c>
      <c r="W1420" s="8" t="str">
        <f aca="false">IF(T1420=0,"",IF(T1419=T1420,MAX(W1419,F1420),F1420))</f>
        <v/>
      </c>
      <c r="X1420" s="9" t="str">
        <f aca="false">IF(T1420=0,"",F1420/W1420-1)</f>
        <v/>
      </c>
    </row>
    <row r="1421" customFormat="false" ht="15" hidden="false" customHeight="false" outlineLevel="0" collapsed="false">
      <c r="A1421" s="5" t="n">
        <v>45249</v>
      </c>
      <c r="B1421" s="6" t="n">
        <v>2009.78161805961</v>
      </c>
      <c r="C1421" s="7" t="n">
        <v>17.78322412</v>
      </c>
      <c r="D1421" s="0" t="n">
        <f aca="false">INT((ROW()-3)/30)</f>
        <v>47</v>
      </c>
      <c r="E1421" s="0" t="n">
        <f aca="false">2+30*D1421</f>
        <v>1412</v>
      </c>
      <c r="F1421" s="8" t="n">
        <f aca="false">INDEX($F:$F,$E1421)*(2*B1421/INDEX($B:$B,$E1421)-C1421/INDEX($C:$C,$E1421))</f>
        <v>231.389404112385</v>
      </c>
      <c r="G1421" s="9" t="n">
        <f aca="false">B1421/B1420-1</f>
        <v>0.0241478556223287</v>
      </c>
      <c r="H1421" s="9" t="n">
        <f aca="false">F1421/F1420-1</f>
        <v>0.00586965394651018</v>
      </c>
      <c r="I1421" s="9" t="n">
        <f aca="false">LN(B1421/B1420)</f>
        <v>0.0238609064502267</v>
      </c>
      <c r="J1421" s="9" t="n">
        <f aca="false">LN(F1421/F1420)</f>
        <v>0.0058524946411659</v>
      </c>
      <c r="K1421" s="9" t="n">
        <f aca="false">F1421/F1414-1</f>
        <v>-0.00708435124278217</v>
      </c>
      <c r="L1421" s="9" t="n">
        <f aca="false">F1421/F1391-1</f>
        <v>0.0295457252913782</v>
      </c>
      <c r="M1421" s="9" t="n">
        <f aca="false">B1421/B1414-1</f>
        <v>-0.017195827824752</v>
      </c>
      <c r="N1421" s="9" t="n">
        <f aca="false">B1421/B1391-1</f>
        <v>0.251752824608383</v>
      </c>
      <c r="O1421" s="8" t="n">
        <f aca="false">MAX(O1420,F1421)</f>
        <v>246.763720066937</v>
      </c>
      <c r="P1421" s="9" t="n">
        <f aca="false">F1421/O1421-1</f>
        <v>-0.0623037938898874</v>
      </c>
      <c r="Q1421" s="8" t="n">
        <f aca="false">MAX(Q1420,B1421)</f>
        <v>4811.1564628872</v>
      </c>
      <c r="R1421" s="9" t="n">
        <f aca="false">B1421/Q1421-1</f>
        <v>-0.582266418986189</v>
      </c>
      <c r="S1421" s="9" t="n">
        <f aca="false">B1421/INDEX($B:$B,$E1421)-1</f>
        <v>-0.0341029654303828</v>
      </c>
      <c r="T1421" s="0" t="n">
        <f aca="false">IF(AND($A1421&gt;=CrashTest!$B$3,$A1421&lt;=CrashTest!$C$3),1,IF(AND($A1421&gt;=CrashTest!$B$4,$A1421&lt;=CrashTest!$C$4),2,IF(AND($A1421&gt;=CrashTest!$B$5,$A1421&lt;=CrashTest!$C$5),3,IF(AND($A1421&gt;=CrashTest!$B$6,$A1421&lt;=CrashTest!$C$6),4,IF(AND($A1421&gt;=CrashTest!$B$7,$A1421&lt;=CrashTest!$C$7),5,0)))))</f>
        <v>0</v>
      </c>
      <c r="U1421" s="8" t="str">
        <f aca="false">IF(T1421=0,"",IF(T1420=T1421,MAX(U1420,B1421),B1421))</f>
        <v/>
      </c>
      <c r="V1421" s="9" t="str">
        <f aca="false">IF(T1421=0,"",B1421/U1421-1)</f>
        <v/>
      </c>
      <c r="W1421" s="8" t="str">
        <f aca="false">IF(T1421=0,"",IF(T1420=T1421,MAX(W1420,F1421),F1421))</f>
        <v/>
      </c>
      <c r="X1421" s="9" t="str">
        <f aca="false">IF(T1421=0,"",F1421/W1421-1)</f>
        <v/>
      </c>
    </row>
    <row r="1422" customFormat="false" ht="15" hidden="false" customHeight="false" outlineLevel="0" collapsed="false">
      <c r="A1422" s="5" t="n">
        <v>45250</v>
      </c>
      <c r="B1422" s="6" t="n">
        <v>2024.27034190532</v>
      </c>
      <c r="C1422" s="7" t="n">
        <v>17.93807614</v>
      </c>
      <c r="D1422" s="0" t="n">
        <f aca="false">INT((ROW()-3)/30)</f>
        <v>47</v>
      </c>
      <c r="E1422" s="0" t="n">
        <f aca="false">2+30*D1422</f>
        <v>1412</v>
      </c>
      <c r="F1422" s="8" t="n">
        <f aca="false">INDEX($F:$F,$E1422)*(2*B1422/INDEX($B:$B,$E1422)-C1422/INDEX($C:$C,$E1422))</f>
        <v>232.724913189361</v>
      </c>
      <c r="G1422" s="9" t="n">
        <f aca="false">B1422/B1421-1</f>
        <v>0.00720910357399851</v>
      </c>
      <c r="H1422" s="9" t="n">
        <f aca="false">F1422/F1421-1</f>
        <v>0.0057716950441149</v>
      </c>
      <c r="I1422" s="9" t="n">
        <f aca="false">LN(B1422/B1421)</f>
        <v>0.00718324220397479</v>
      </c>
      <c r="J1422" s="9" t="n">
        <f aca="false">LN(F1422/F1421)</f>
        <v>0.00575510262591242</v>
      </c>
      <c r="K1422" s="9" t="n">
        <f aca="false">F1422/F1415-1</f>
        <v>-0.0113735312370895</v>
      </c>
      <c r="L1422" s="9" t="n">
        <f aca="false">F1422/F1392-1</f>
        <v>0.030700442192549</v>
      </c>
      <c r="M1422" s="9" t="n">
        <f aca="false">B1422/B1415-1</f>
        <v>-0.0185525973704213</v>
      </c>
      <c r="N1422" s="9" t="n">
        <f aca="false">B1422/B1392-1</f>
        <v>0.24283429974349</v>
      </c>
      <c r="O1422" s="8" t="n">
        <f aca="false">MAX(O1421,F1422)</f>
        <v>246.763720066937</v>
      </c>
      <c r="P1422" s="9" t="n">
        <f aca="false">F1422/O1422-1</f>
        <v>-0.0568916973441963</v>
      </c>
      <c r="Q1422" s="8" t="n">
        <f aca="false">MAX(Q1421,B1422)</f>
        <v>4811.1564628872</v>
      </c>
      <c r="R1422" s="9" t="n">
        <f aca="false">B1422/Q1422-1</f>
        <v>-0.579254934334323</v>
      </c>
      <c r="S1422" s="9" t="n">
        <f aca="false">B1422/INDEX($B:$B,$E1422)-1</f>
        <v>-0.0271397136663525</v>
      </c>
      <c r="T1422" s="0" t="n">
        <f aca="false">IF(AND($A1422&gt;=CrashTest!$B$3,$A1422&lt;=CrashTest!$C$3),1,IF(AND($A1422&gt;=CrashTest!$B$4,$A1422&lt;=CrashTest!$C$4),2,IF(AND($A1422&gt;=CrashTest!$B$5,$A1422&lt;=CrashTest!$C$5),3,IF(AND($A1422&gt;=CrashTest!$B$6,$A1422&lt;=CrashTest!$C$6),4,IF(AND($A1422&gt;=CrashTest!$B$7,$A1422&lt;=CrashTest!$C$7),5,0)))))</f>
        <v>0</v>
      </c>
      <c r="U1422" s="8" t="str">
        <f aca="false">IF(T1422=0,"",IF(T1421=T1422,MAX(U1421,B1422),B1422))</f>
        <v/>
      </c>
      <c r="V1422" s="9" t="str">
        <f aca="false">IF(T1422=0,"",B1422/U1422-1)</f>
        <v/>
      </c>
      <c r="W1422" s="8" t="str">
        <f aca="false">IF(T1422=0,"",IF(T1421=T1422,MAX(W1421,F1422),F1422))</f>
        <v/>
      </c>
      <c r="X1422" s="9" t="str">
        <f aca="false">IF(T1422=0,"",F1422/W1422-1)</f>
        <v/>
      </c>
    </row>
    <row r="1423" customFormat="false" ht="15" hidden="false" customHeight="false" outlineLevel="0" collapsed="false">
      <c r="A1423" s="5" t="n">
        <v>45251</v>
      </c>
      <c r="B1423" s="6" t="n">
        <v>1945.5181244886</v>
      </c>
      <c r="C1423" s="7" t="n">
        <v>16.54310051</v>
      </c>
      <c r="D1423" s="0" t="n">
        <f aca="false">INT((ROW()-3)/30)</f>
        <v>47</v>
      </c>
      <c r="E1423" s="0" t="n">
        <f aca="false">2+30*D1423</f>
        <v>1412</v>
      </c>
      <c r="F1423" s="8" t="n">
        <f aca="false">INDEX($F:$F,$E1423)*(2*B1423/INDEX($B:$B,$E1423)-C1423/INDEX($C:$C,$E1423))</f>
        <v>232.370888226728</v>
      </c>
      <c r="G1423" s="9" t="n">
        <f aca="false">B1423/B1422-1</f>
        <v>-0.0389040019934271</v>
      </c>
      <c r="H1423" s="9" t="n">
        <f aca="false">F1423/F1422-1</f>
        <v>-0.00152121643437986</v>
      </c>
      <c r="I1423" s="9" t="n">
        <f aca="false">LN(B1423/B1422)</f>
        <v>-0.0396809811335032</v>
      </c>
      <c r="J1423" s="9" t="n">
        <f aca="false">LN(F1423/F1422)</f>
        <v>-0.00152237465885573</v>
      </c>
      <c r="K1423" s="9" t="n">
        <f aca="false">F1423/F1416-1</f>
        <v>0.000974097322707035</v>
      </c>
      <c r="L1423" s="9" t="n">
        <f aca="false">F1423/F1393-1</f>
        <v>0.0240842610492513</v>
      </c>
      <c r="M1423" s="9" t="n">
        <f aca="false">B1423/B1416-1</f>
        <v>-0.0186266259632819</v>
      </c>
      <c r="N1423" s="9" t="n">
        <f aca="false">B1423/B1393-1</f>
        <v>0.169863488107513</v>
      </c>
      <c r="O1423" s="8" t="n">
        <f aca="false">MAX(O1422,F1423)</f>
        <v>246.763720066937</v>
      </c>
      <c r="P1423" s="9" t="n">
        <f aca="false">F1423/O1423-1</f>
        <v>-0.0583263691935964</v>
      </c>
      <c r="Q1423" s="8" t="n">
        <f aca="false">MAX(Q1422,B1423)</f>
        <v>4811.1564628872</v>
      </c>
      <c r="R1423" s="9" t="n">
        <f aca="false">B1423/Q1423-1</f>
        <v>-0.595623601207705</v>
      </c>
      <c r="S1423" s="9" t="n">
        <f aca="false">B1423/INDEX($B:$B,$E1423)-1</f>
        <v>-0.0649878721852029</v>
      </c>
      <c r="T1423" s="0" t="n">
        <f aca="false">IF(AND($A1423&gt;=CrashTest!$B$3,$A1423&lt;=CrashTest!$C$3),1,IF(AND($A1423&gt;=CrashTest!$B$4,$A1423&lt;=CrashTest!$C$4),2,IF(AND($A1423&gt;=CrashTest!$B$5,$A1423&lt;=CrashTest!$C$5),3,IF(AND($A1423&gt;=CrashTest!$B$6,$A1423&lt;=CrashTest!$C$6),4,IF(AND($A1423&gt;=CrashTest!$B$7,$A1423&lt;=CrashTest!$C$7),5,0)))))</f>
        <v>0</v>
      </c>
      <c r="U1423" s="8" t="str">
        <f aca="false">IF(T1423=0,"",IF(T1422=T1423,MAX(U1422,B1423),B1423))</f>
        <v/>
      </c>
      <c r="V1423" s="9" t="str">
        <f aca="false">IF(T1423=0,"",B1423/U1423-1)</f>
        <v/>
      </c>
      <c r="W1423" s="8" t="str">
        <f aca="false">IF(T1423=0,"",IF(T1422=T1423,MAX(W1422,F1423),F1423))</f>
        <v/>
      </c>
      <c r="X1423" s="9" t="str">
        <f aca="false">IF(T1423=0,"",F1423/W1423-1)</f>
        <v/>
      </c>
    </row>
    <row r="1424" customFormat="false" ht="15" hidden="false" customHeight="false" outlineLevel="0" collapsed="false">
      <c r="A1424" s="5" t="n">
        <v>45252</v>
      </c>
      <c r="B1424" s="6" t="n">
        <v>2064.39985739334</v>
      </c>
      <c r="C1424" s="7" t="n">
        <v>18.56642694</v>
      </c>
      <c r="D1424" s="0" t="n">
        <f aca="false">INT((ROW()-3)/30)</f>
        <v>47</v>
      </c>
      <c r="E1424" s="0" t="n">
        <f aca="false">2+30*D1424</f>
        <v>1412</v>
      </c>
      <c r="F1424" s="8" t="n">
        <f aca="false">INDEX($F:$F,$E1424)*(2*B1424/INDEX($B:$B,$E1424)-C1424/INDEX($C:$C,$E1424))</f>
        <v>233.934686585634</v>
      </c>
      <c r="G1424" s="9" t="n">
        <f aca="false">B1424/B1423-1</f>
        <v>0.0611054358262477</v>
      </c>
      <c r="H1424" s="9" t="n">
        <f aca="false">F1424/F1423-1</f>
        <v>0.0067297516089051</v>
      </c>
      <c r="I1424" s="9" t="n">
        <f aca="false">LN(B1424/B1423)</f>
        <v>0.0593112287061197</v>
      </c>
      <c r="J1424" s="9" t="n">
        <f aca="false">LN(F1424/F1423)</f>
        <v>0.00670720791632807</v>
      </c>
      <c r="K1424" s="9" t="n">
        <f aca="false">F1424/F1417-1</f>
        <v>0.00403142475818408</v>
      </c>
      <c r="L1424" s="9" t="n">
        <f aca="false">F1424/F1394-1</f>
        <v>0.0263529384499099</v>
      </c>
      <c r="M1424" s="9" t="n">
        <f aca="false">B1424/B1417-1</f>
        <v>0.00395080381266078</v>
      </c>
      <c r="N1424" s="9" t="n">
        <f aca="false">B1424/B1394-1</f>
        <v>0.170918169118348</v>
      </c>
      <c r="O1424" s="8" t="n">
        <f aca="false">MAX(O1423,F1424)</f>
        <v>246.763720066937</v>
      </c>
      <c r="P1424" s="9" t="n">
        <f aca="false">F1424/O1424-1</f>
        <v>-0.0519891395616134</v>
      </c>
      <c r="Q1424" s="8" t="n">
        <f aca="false">MAX(Q1423,B1424)</f>
        <v>4811.1564628872</v>
      </c>
      <c r="R1424" s="9" t="n">
        <f aca="false">B1424/Q1424-1</f>
        <v>-0.570914005121654</v>
      </c>
      <c r="S1424" s="9" t="n">
        <f aca="false">B1424/INDEX($B:$B,$E1424)-1</f>
        <v>-0.0078535486122524</v>
      </c>
      <c r="T1424" s="0" t="n">
        <f aca="false">IF(AND($A1424&gt;=CrashTest!$B$3,$A1424&lt;=CrashTest!$C$3),1,IF(AND($A1424&gt;=CrashTest!$B$4,$A1424&lt;=CrashTest!$C$4),2,IF(AND($A1424&gt;=CrashTest!$B$5,$A1424&lt;=CrashTest!$C$5),3,IF(AND($A1424&gt;=CrashTest!$B$6,$A1424&lt;=CrashTest!$C$6),4,IF(AND($A1424&gt;=CrashTest!$B$7,$A1424&lt;=CrashTest!$C$7),5,0)))))</f>
        <v>0</v>
      </c>
      <c r="U1424" s="8" t="str">
        <f aca="false">IF(T1424=0,"",IF(T1423=T1424,MAX(U1423,B1424),B1424))</f>
        <v/>
      </c>
      <c r="V1424" s="9" t="str">
        <f aca="false">IF(T1424=0,"",B1424/U1424-1)</f>
        <v/>
      </c>
      <c r="W1424" s="8" t="str">
        <f aca="false">IF(T1424=0,"",IF(T1423=T1424,MAX(W1423,F1424),F1424))</f>
        <v/>
      </c>
      <c r="X1424" s="9" t="str">
        <f aca="false">IF(T1424=0,"",F1424/W1424-1)</f>
        <v/>
      </c>
    </row>
    <row r="1425" customFormat="false" ht="15" hidden="false" customHeight="false" outlineLevel="0" collapsed="false">
      <c r="A1425" s="5" t="n">
        <v>45253</v>
      </c>
      <c r="B1425" s="6" t="n">
        <v>2063.22440122735</v>
      </c>
      <c r="C1425" s="7" t="n">
        <v>18.55149694</v>
      </c>
      <c r="D1425" s="0" t="n">
        <f aca="false">INT((ROW()-3)/30)</f>
        <v>47</v>
      </c>
      <c r="E1425" s="0" t="n">
        <f aca="false">2+30*D1425</f>
        <v>1412</v>
      </c>
      <c r="F1425" s="8" t="n">
        <f aca="false">INDEX($F:$F,$E1425)*(2*B1425/INDEX($B:$B,$E1425)-C1425/INDEX($C:$C,$E1425))</f>
        <v>233.85587804388</v>
      </c>
      <c r="G1425" s="9" t="n">
        <f aca="false">B1425/B1424-1</f>
        <v>-0.000569393648125027</v>
      </c>
      <c r="H1425" s="9" t="n">
        <f aca="false">F1425/F1424-1</f>
        <v>-0.000336882669708216</v>
      </c>
      <c r="I1425" s="9" t="n">
        <f aca="false">LN(B1425/B1424)</f>
        <v>-0.000569555814248785</v>
      </c>
      <c r="J1425" s="9" t="n">
        <f aca="false">LN(F1425/F1424)</f>
        <v>-0.000336939427422276</v>
      </c>
      <c r="K1425" s="9" t="n">
        <f aca="false">F1425/F1418-1</f>
        <v>0.0152558779460126</v>
      </c>
      <c r="L1425" s="9" t="n">
        <f aca="false">F1425/F1395-1</f>
        <v>0.0189021144450385</v>
      </c>
      <c r="M1425" s="9" t="n">
        <f aca="false">B1425/B1418-1</f>
        <v>0.0528595042973115</v>
      </c>
      <c r="N1425" s="9" t="n">
        <f aca="false">B1425/B1395-1</f>
        <v>0.156112069838219</v>
      </c>
      <c r="O1425" s="8" t="n">
        <f aca="false">MAX(O1424,F1425)</f>
        <v>246.763720066937</v>
      </c>
      <c r="P1425" s="9" t="n">
        <f aca="false">F1425/O1425-1</f>
        <v>-0.0523085079911902</v>
      </c>
      <c r="Q1425" s="8" t="n">
        <f aca="false">MAX(Q1424,B1425)</f>
        <v>4811.1564628872</v>
      </c>
      <c r="R1425" s="9" t="n">
        <f aca="false">B1425/Q1425-1</f>
        <v>-0.571158323961637</v>
      </c>
      <c r="S1425" s="9" t="n">
        <f aca="false">B1425/INDEX($B:$B,$E1425)-1</f>
        <v>-0.00841847049968236</v>
      </c>
      <c r="T1425" s="0" t="n">
        <f aca="false">IF(AND($A1425&gt;=CrashTest!$B$3,$A1425&lt;=CrashTest!$C$3),1,IF(AND($A1425&gt;=CrashTest!$B$4,$A1425&lt;=CrashTest!$C$4),2,IF(AND($A1425&gt;=CrashTest!$B$5,$A1425&lt;=CrashTest!$C$5),3,IF(AND($A1425&gt;=CrashTest!$B$6,$A1425&lt;=CrashTest!$C$6),4,IF(AND($A1425&gt;=CrashTest!$B$7,$A1425&lt;=CrashTest!$C$7),5,0)))))</f>
        <v>0</v>
      </c>
      <c r="U1425" s="8" t="str">
        <f aca="false">IF(T1425=0,"",IF(T1424=T1425,MAX(U1424,B1425),B1425))</f>
        <v/>
      </c>
      <c r="V1425" s="9" t="str">
        <f aca="false">IF(T1425=0,"",B1425/U1425-1)</f>
        <v/>
      </c>
      <c r="W1425" s="8" t="str">
        <f aca="false">IF(T1425=0,"",IF(T1424=T1425,MAX(W1424,F1425),F1425))</f>
        <v/>
      </c>
      <c r="X1425" s="9" t="str">
        <f aca="false">IF(T1425=0,"",F1425/W1425-1)</f>
        <v/>
      </c>
    </row>
    <row r="1426" customFormat="false" ht="15" hidden="false" customHeight="false" outlineLevel="0" collapsed="false">
      <c r="A1426" s="5" t="n">
        <v>45254</v>
      </c>
      <c r="B1426" s="6" t="n">
        <v>2079.30062361192</v>
      </c>
      <c r="C1426" s="7" t="n">
        <v>18.84339851</v>
      </c>
      <c r="D1426" s="0" t="n">
        <f aca="false">INT((ROW()-3)/30)</f>
        <v>47</v>
      </c>
      <c r="E1426" s="0" t="n">
        <f aca="false">2+30*D1426</f>
        <v>1412</v>
      </c>
      <c r="F1426" s="8" t="n">
        <f aca="false">INDEX($F:$F,$E1426)*(2*B1426/INDEX($B:$B,$E1426)-C1426/INDEX($C:$C,$E1426))</f>
        <v>233.83909380447</v>
      </c>
      <c r="G1426" s="9" t="n">
        <f aca="false">B1426/B1425-1</f>
        <v>0.00779179539317521</v>
      </c>
      <c r="H1426" s="9" t="n">
        <f aca="false">F1426/F1425-1</f>
        <v>-7.17717234663962E-005</v>
      </c>
      <c r="I1426" s="9" t="n">
        <f aca="false">LN(B1426/B1425)</f>
        <v>0.00776159612502522</v>
      </c>
      <c r="J1426" s="9" t="n">
        <f aca="false">LN(F1426/F1425)</f>
        <v>-7.17742991797838E-005</v>
      </c>
      <c r="K1426" s="9" t="n">
        <f aca="false">F1426/F1419-1</f>
        <v>0.0164377468586898</v>
      </c>
      <c r="L1426" s="9" t="n">
        <f aca="false">F1426/F1396-1</f>
        <v>0.0158191482625984</v>
      </c>
      <c r="M1426" s="9" t="n">
        <f aca="false">B1426/B1419-1</f>
        <v>0.0614893404529948</v>
      </c>
      <c r="N1426" s="9" t="n">
        <f aca="false">B1426/B1396-1</f>
        <v>0.164034266000189</v>
      </c>
      <c r="O1426" s="8" t="n">
        <f aca="false">MAX(O1425,F1426)</f>
        <v>246.763720066937</v>
      </c>
      <c r="P1426" s="9" t="n">
        <f aca="false">F1426/O1426-1</f>
        <v>-0.0523765254428862</v>
      </c>
      <c r="Q1426" s="8" t="n">
        <f aca="false">MAX(Q1425,B1426)</f>
        <v>4811.1564628872</v>
      </c>
      <c r="R1426" s="9" t="n">
        <f aca="false">B1426/Q1426-1</f>
        <v>-0.56781687736588</v>
      </c>
      <c r="S1426" s="9" t="n">
        <f aca="false">B1426/INDEX($B:$B,$E1426)-1</f>
        <v>-0.000692270106164128</v>
      </c>
      <c r="T1426" s="0" t="n">
        <f aca="false">IF(AND($A1426&gt;=CrashTest!$B$3,$A1426&lt;=CrashTest!$C$3),1,IF(AND($A1426&gt;=CrashTest!$B$4,$A1426&lt;=CrashTest!$C$4),2,IF(AND($A1426&gt;=CrashTest!$B$5,$A1426&lt;=CrashTest!$C$5),3,IF(AND($A1426&gt;=CrashTest!$B$6,$A1426&lt;=CrashTest!$C$6),4,IF(AND($A1426&gt;=CrashTest!$B$7,$A1426&lt;=CrashTest!$C$7),5,0)))))</f>
        <v>0</v>
      </c>
      <c r="U1426" s="8" t="str">
        <f aca="false">IF(T1426=0,"",IF(T1425=T1426,MAX(U1425,B1426),B1426))</f>
        <v/>
      </c>
      <c r="V1426" s="9" t="str">
        <f aca="false">IF(T1426=0,"",B1426/U1426-1)</f>
        <v/>
      </c>
      <c r="W1426" s="8" t="str">
        <f aca="false">IF(T1426=0,"",IF(T1425=T1426,MAX(W1425,F1426),F1426))</f>
        <v/>
      </c>
      <c r="X1426" s="9" t="str">
        <f aca="false">IF(T1426=0,"",F1426/W1426-1)</f>
        <v/>
      </c>
    </row>
    <row r="1427" customFormat="false" ht="15" hidden="false" customHeight="false" outlineLevel="0" collapsed="false">
      <c r="A1427" s="5" t="n">
        <v>45255</v>
      </c>
      <c r="B1427" s="6" t="n">
        <v>2084.53667621274</v>
      </c>
      <c r="C1427" s="7" t="n">
        <v>18.85920587</v>
      </c>
      <c r="D1427" s="0" t="n">
        <f aca="false">INT((ROW()-3)/30)</f>
        <v>47</v>
      </c>
      <c r="E1427" s="0" t="n">
        <f aca="false">2+30*D1427</f>
        <v>1412</v>
      </c>
      <c r="F1427" s="8" t="n">
        <f aca="false">INDEX($F:$F,$E1427)*(2*B1427/INDEX($B:$B,$E1427)-C1427/INDEX($C:$C,$E1427))</f>
        <v>234.822853323718</v>
      </c>
      <c r="G1427" s="9" t="n">
        <f aca="false">B1427/B1426-1</f>
        <v>0.00251817969049828</v>
      </c>
      <c r="H1427" s="9" t="n">
        <f aca="false">F1427/F1426-1</f>
        <v>0.00420699337840724</v>
      </c>
      <c r="I1427" s="9" t="n">
        <f aca="false">LN(B1427/B1426)</f>
        <v>0.00251501438877353</v>
      </c>
      <c r="J1427" s="9" t="n">
        <f aca="false">LN(F1427/F1426)</f>
        <v>0.00419816872328381</v>
      </c>
      <c r="K1427" s="9" t="n">
        <f aca="false">F1427/F1420-1</f>
        <v>0.0207951531641379</v>
      </c>
      <c r="L1427" s="9" t="n">
        <f aca="false">F1427/F1397-1</f>
        <v>0.0150740521439188</v>
      </c>
      <c r="M1427" s="9" t="n">
        <f aca="false">B1427/B1420-1</f>
        <v>0.0622416623406763</v>
      </c>
      <c r="N1427" s="9" t="n">
        <f aca="false">B1427/B1397-1</f>
        <v>0.15511573580889</v>
      </c>
      <c r="O1427" s="8" t="n">
        <f aca="false">MAX(O1426,F1427)</f>
        <v>246.763720066937</v>
      </c>
      <c r="P1427" s="9" t="n">
        <f aca="false">F1427/O1427-1</f>
        <v>-0.0483898797602012</v>
      </c>
      <c r="Q1427" s="8" t="n">
        <f aca="false">MAX(Q1426,B1427)</f>
        <v>4811.1564628872</v>
      </c>
      <c r="R1427" s="9" t="n">
        <f aca="false">B1427/Q1427-1</f>
        <v>-0.566728562603886</v>
      </c>
      <c r="S1427" s="9" t="n">
        <f aca="false">B1427/INDEX($B:$B,$E1427)-1</f>
        <v>0.00182416632381255</v>
      </c>
      <c r="T1427" s="0" t="n">
        <f aca="false">IF(AND($A1427&gt;=CrashTest!$B$3,$A1427&lt;=CrashTest!$C$3),1,IF(AND($A1427&gt;=CrashTest!$B$4,$A1427&lt;=CrashTest!$C$4),2,IF(AND($A1427&gt;=CrashTest!$B$5,$A1427&lt;=CrashTest!$C$5),3,IF(AND($A1427&gt;=CrashTest!$B$6,$A1427&lt;=CrashTest!$C$6),4,IF(AND($A1427&gt;=CrashTest!$B$7,$A1427&lt;=CrashTest!$C$7),5,0)))))</f>
        <v>0</v>
      </c>
      <c r="U1427" s="8" t="str">
        <f aca="false">IF(T1427=0,"",IF(T1426=T1427,MAX(U1426,B1427),B1427))</f>
        <v/>
      </c>
      <c r="V1427" s="9" t="str">
        <f aca="false">IF(T1427=0,"",B1427/U1427-1)</f>
        <v/>
      </c>
      <c r="W1427" s="8" t="str">
        <f aca="false">IF(T1427=0,"",IF(T1426=T1427,MAX(W1426,F1427),F1427))</f>
        <v/>
      </c>
      <c r="X1427" s="9" t="str">
        <f aca="false">IF(T1427=0,"",F1427/W1427-1)</f>
        <v/>
      </c>
    </row>
    <row r="1428" customFormat="false" ht="15" hidden="false" customHeight="false" outlineLevel="0" collapsed="false">
      <c r="A1428" s="5" t="n">
        <v>45256</v>
      </c>
      <c r="B1428" s="6" t="n">
        <v>2065.37363062537</v>
      </c>
      <c r="C1428" s="7" t="n">
        <v>18.5658404</v>
      </c>
      <c r="D1428" s="0" t="n">
        <f aca="false">INT((ROW()-3)/30)</f>
        <v>47</v>
      </c>
      <c r="E1428" s="0" t="n">
        <f aca="false">2+30*D1428</f>
        <v>1412</v>
      </c>
      <c r="F1428" s="8" t="n">
        <f aca="false">INDEX($F:$F,$E1428)*(2*B1428/INDEX($B:$B,$E1428)-C1428/INDEX($C:$C,$E1428))</f>
        <v>234.161648978721</v>
      </c>
      <c r="G1428" s="9" t="n">
        <f aca="false">B1428/B1427-1</f>
        <v>-0.00919295199074466</v>
      </c>
      <c r="H1428" s="9" t="n">
        <f aca="false">F1428/F1427-1</f>
        <v>-0.00281575807311141</v>
      </c>
      <c r="I1428" s="9" t="n">
        <f aca="false">LN(B1428/B1427)</f>
        <v>-0.00923546793920989</v>
      </c>
      <c r="J1428" s="9" t="n">
        <f aca="false">LN(F1428/F1427)</f>
        <v>-0.00281972977719851</v>
      </c>
      <c r="K1428" s="9" t="n">
        <f aca="false">F1428/F1421-1</f>
        <v>0.0119808635013794</v>
      </c>
      <c r="L1428" s="9" t="n">
        <f aca="false">F1428/F1398-1</f>
        <v>0.0122338106963849</v>
      </c>
      <c r="M1428" s="9" t="n">
        <f aca="false">B1428/B1421-1</f>
        <v>0.0276607229692112</v>
      </c>
      <c r="N1428" s="9" t="n">
        <f aca="false">B1428/B1398-1</f>
        <v>0.159770566452478</v>
      </c>
      <c r="O1428" s="8" t="n">
        <f aca="false">MAX(O1427,F1428)</f>
        <v>246.763720066937</v>
      </c>
      <c r="P1428" s="9" t="n">
        <f aca="false">F1428/O1428-1</f>
        <v>-0.0510693836387208</v>
      </c>
      <c r="Q1428" s="8" t="n">
        <f aca="false">MAX(Q1427,B1428)</f>
        <v>4811.1564628872</v>
      </c>
      <c r="R1428" s="9" t="n">
        <f aca="false">B1428/Q1428-1</f>
        <v>-0.57071160612683</v>
      </c>
      <c r="S1428" s="9" t="n">
        <f aca="false">B1428/INDEX($B:$B,$E1428)-1</f>
        <v>-0.00738555514037009</v>
      </c>
      <c r="T1428" s="0" t="n">
        <f aca="false">IF(AND($A1428&gt;=CrashTest!$B$3,$A1428&lt;=CrashTest!$C$3),1,IF(AND($A1428&gt;=CrashTest!$B$4,$A1428&lt;=CrashTest!$C$4),2,IF(AND($A1428&gt;=CrashTest!$B$5,$A1428&lt;=CrashTest!$C$5),3,IF(AND($A1428&gt;=CrashTest!$B$6,$A1428&lt;=CrashTest!$C$6),4,IF(AND($A1428&gt;=CrashTest!$B$7,$A1428&lt;=CrashTest!$C$7),5,0)))))</f>
        <v>0</v>
      </c>
      <c r="U1428" s="8" t="str">
        <f aca="false">IF(T1428=0,"",IF(T1427=T1428,MAX(U1427,B1428),B1428))</f>
        <v/>
      </c>
      <c r="V1428" s="9" t="str">
        <f aca="false">IF(T1428=0,"",B1428/U1428-1)</f>
        <v/>
      </c>
      <c r="W1428" s="8" t="str">
        <f aca="false">IF(T1428=0,"",IF(T1427=T1428,MAX(W1427,F1428),F1428))</f>
        <v/>
      </c>
      <c r="X1428" s="9" t="str">
        <f aca="false">IF(T1428=0,"",F1428/W1428-1)</f>
        <v/>
      </c>
    </row>
    <row r="1429" customFormat="false" ht="15" hidden="false" customHeight="false" outlineLevel="0" collapsed="false">
      <c r="A1429" s="5" t="n">
        <v>45257</v>
      </c>
      <c r="B1429" s="6" t="n">
        <v>2027.24106779661</v>
      </c>
      <c r="C1429" s="7" t="n">
        <v>18.06989131</v>
      </c>
      <c r="D1429" s="0" t="n">
        <f aca="false">INT((ROW()-3)/30)</f>
        <v>47</v>
      </c>
      <c r="E1429" s="0" t="n">
        <f aca="false">2+30*D1429</f>
        <v>1412</v>
      </c>
      <c r="F1429" s="8" t="n">
        <f aca="false">INDEX($F:$F,$E1429)*(2*B1429/INDEX($B:$B,$E1429)-C1429/INDEX($C:$C,$E1429))</f>
        <v>231.749942591499</v>
      </c>
      <c r="G1429" s="9" t="n">
        <f aca="false">B1429/B1428-1</f>
        <v>-0.0184627915566125</v>
      </c>
      <c r="H1429" s="9" t="n">
        <f aca="false">F1429/F1428-1</f>
        <v>-0.0102993227018168</v>
      </c>
      <c r="I1429" s="9" t="n">
        <f aca="false">LN(B1429/B1428)</f>
        <v>-0.0186353562099682</v>
      </c>
      <c r="J1429" s="9" t="n">
        <f aca="false">LN(F1429/F1428)</f>
        <v>-0.0103527277327689</v>
      </c>
      <c r="K1429" s="9" t="n">
        <f aca="false">F1429/F1422-1</f>
        <v>-0.00418936926219093</v>
      </c>
      <c r="L1429" s="9" t="n">
        <f aca="false">F1429/F1399-1</f>
        <v>-0.000692869047006828</v>
      </c>
      <c r="M1429" s="9" t="n">
        <f aca="false">B1429/B1422-1</f>
        <v>0.00146755392784836</v>
      </c>
      <c r="N1429" s="9" t="n">
        <f aca="false">B1429/B1399-1</f>
        <v>0.141329638476652</v>
      </c>
      <c r="O1429" s="8" t="n">
        <f aca="false">MAX(O1428,F1429)</f>
        <v>246.763720066937</v>
      </c>
      <c r="P1429" s="9" t="n">
        <f aca="false">F1429/O1429-1</f>
        <v>-0.0608427262782596</v>
      </c>
      <c r="Q1429" s="8" t="n">
        <f aca="false">MAX(Q1428,B1429)</f>
        <v>4811.1564628872</v>
      </c>
      <c r="R1429" s="9" t="n">
        <f aca="false">B1429/Q1429-1</f>
        <v>-0.578637468260583</v>
      </c>
      <c r="S1429" s="9" t="n">
        <f aca="false">B1429/INDEX($B:$B,$E1429)-1</f>
        <v>-0.025711988731896</v>
      </c>
      <c r="T1429" s="0" t="n">
        <f aca="false">IF(AND($A1429&gt;=CrashTest!$B$3,$A1429&lt;=CrashTest!$C$3),1,IF(AND($A1429&gt;=CrashTest!$B$4,$A1429&lt;=CrashTest!$C$4),2,IF(AND($A1429&gt;=CrashTest!$B$5,$A1429&lt;=CrashTest!$C$5),3,IF(AND($A1429&gt;=CrashTest!$B$6,$A1429&lt;=CrashTest!$C$6),4,IF(AND($A1429&gt;=CrashTest!$B$7,$A1429&lt;=CrashTest!$C$7),5,0)))))</f>
        <v>0</v>
      </c>
      <c r="U1429" s="8" t="str">
        <f aca="false">IF(T1429=0,"",IF(T1428=T1429,MAX(U1428,B1429),B1429))</f>
        <v/>
      </c>
      <c r="V1429" s="9" t="str">
        <f aca="false">IF(T1429=0,"",B1429/U1429-1)</f>
        <v/>
      </c>
      <c r="W1429" s="8" t="str">
        <f aca="false">IF(T1429=0,"",IF(T1428=T1429,MAX(W1428,F1429),F1429))</f>
        <v/>
      </c>
      <c r="X1429" s="9" t="str">
        <f aca="false">IF(T1429=0,"",F1429/W1429-1)</f>
        <v/>
      </c>
    </row>
    <row r="1430" customFormat="false" ht="15" hidden="false" customHeight="false" outlineLevel="0" collapsed="false">
      <c r="A1430" s="5" t="n">
        <v>45258</v>
      </c>
      <c r="B1430" s="6" t="n">
        <v>2049.73816247808</v>
      </c>
      <c r="C1430" s="7" t="n">
        <v>18.37774055</v>
      </c>
      <c r="D1430" s="0" t="n">
        <f aca="false">INT((ROW()-3)/30)</f>
        <v>47</v>
      </c>
      <c r="E1430" s="0" t="n">
        <f aca="false">2+30*D1430</f>
        <v>1412</v>
      </c>
      <c r="F1430" s="8" t="n">
        <f aca="false">INDEX($F:$F,$E1430)*(2*B1430/INDEX($B:$B,$E1430)-C1430/INDEX($C:$C,$E1430))</f>
        <v>232.982412475915</v>
      </c>
      <c r="G1430" s="9" t="n">
        <f aca="false">B1430/B1429-1</f>
        <v>0.0110973948973527</v>
      </c>
      <c r="H1430" s="9" t="n">
        <f aca="false">F1430/F1429-1</f>
        <v>0.00531810222101337</v>
      </c>
      <c r="I1430" s="9" t="n">
        <f aca="false">LN(B1430/B1429)</f>
        <v>0.0110362706084383</v>
      </c>
      <c r="J1430" s="9" t="n">
        <f aca="false">LN(F1430/F1429)</f>
        <v>0.00530401105216974</v>
      </c>
      <c r="K1430" s="9" t="n">
        <f aca="false">F1430/F1423-1</f>
        <v>0.00263167324381275</v>
      </c>
      <c r="L1430" s="9" t="n">
        <f aca="false">F1430/F1400-1</f>
        <v>-0.00296476341049268</v>
      </c>
      <c r="M1430" s="9" t="n">
        <f aca="false">B1430/B1423-1</f>
        <v>0.0535692968765713</v>
      </c>
      <c r="N1430" s="9" t="n">
        <f aca="false">B1430/B1400-1</f>
        <v>0.140188009190638</v>
      </c>
      <c r="O1430" s="8" t="n">
        <f aca="false">MAX(O1429,F1430)</f>
        <v>246.763720066937</v>
      </c>
      <c r="P1430" s="9" t="n">
        <f aca="false">F1430/O1430-1</f>
        <v>-0.0558481918949991</v>
      </c>
      <c r="Q1430" s="8" t="n">
        <f aca="false">MAX(Q1429,B1430)</f>
        <v>4811.1564628872</v>
      </c>
      <c r="R1430" s="9" t="n">
        <f aca="false">B1430/Q1430-1</f>
        <v>-0.573961441850922</v>
      </c>
      <c r="S1430" s="9" t="n">
        <f aca="false">B1430/INDEX($B:$B,$E1430)-1</f>
        <v>-0.0148999299270973</v>
      </c>
      <c r="T1430" s="0" t="n">
        <f aca="false">IF(AND($A1430&gt;=CrashTest!$B$3,$A1430&lt;=CrashTest!$C$3),1,IF(AND($A1430&gt;=CrashTest!$B$4,$A1430&lt;=CrashTest!$C$4),2,IF(AND($A1430&gt;=CrashTest!$B$5,$A1430&lt;=CrashTest!$C$5),3,IF(AND($A1430&gt;=CrashTest!$B$6,$A1430&lt;=CrashTest!$C$6),4,IF(AND($A1430&gt;=CrashTest!$B$7,$A1430&lt;=CrashTest!$C$7),5,0)))))</f>
        <v>0</v>
      </c>
      <c r="U1430" s="8" t="str">
        <f aca="false">IF(T1430=0,"",IF(T1429=T1430,MAX(U1429,B1430),B1430))</f>
        <v/>
      </c>
      <c r="V1430" s="9" t="str">
        <f aca="false">IF(T1430=0,"",B1430/U1430-1)</f>
        <v/>
      </c>
      <c r="W1430" s="8" t="str">
        <f aca="false">IF(T1430=0,"",IF(T1429=T1430,MAX(W1429,F1430),F1430))</f>
        <v/>
      </c>
      <c r="X1430" s="9" t="str">
        <f aca="false">IF(T1430=0,"",F1430/W1430-1)</f>
        <v/>
      </c>
    </row>
    <row r="1431" customFormat="false" ht="15" hidden="false" customHeight="false" outlineLevel="0" collapsed="false">
      <c r="A1431" s="5" t="n">
        <v>45259</v>
      </c>
      <c r="B1431" s="6" t="n">
        <v>2028.84542109877</v>
      </c>
      <c r="C1431" s="7" t="n">
        <v>18.11842661</v>
      </c>
      <c r="D1431" s="0" t="n">
        <f aca="false">INT((ROW()-3)/30)</f>
        <v>47</v>
      </c>
      <c r="E1431" s="0" t="n">
        <f aca="false">2+30*D1431</f>
        <v>1412</v>
      </c>
      <c r="F1431" s="8" t="n">
        <f aca="false">INDEX($F:$F,$E1431)*(2*B1431/INDEX($B:$B,$E1431)-C1431/INDEX($C:$C,$E1431))</f>
        <v>231.50610113301</v>
      </c>
      <c r="G1431" s="9" t="n">
        <f aca="false">B1431/B1430-1</f>
        <v>-0.0101928830529512</v>
      </c>
      <c r="H1431" s="9" t="n">
        <f aca="false">F1431/F1430-1</f>
        <v>-0.00633657848768987</v>
      </c>
      <c r="I1431" s="9" t="n">
        <f aca="false">LN(B1431/B1430)</f>
        <v>-0.0102451862022151</v>
      </c>
      <c r="J1431" s="9" t="n">
        <f aca="false">LN(F1431/F1430)</f>
        <v>-0.00635673981550535</v>
      </c>
      <c r="K1431" s="9" t="n">
        <f aca="false">F1431/F1424-1</f>
        <v>-0.0103814679561648</v>
      </c>
      <c r="L1431" s="9" t="n">
        <f aca="false">F1431/F1401-1</f>
        <v>-0.00892470685001934</v>
      </c>
      <c r="M1431" s="9" t="n">
        <f aca="false">B1431/B1424-1</f>
        <v>-0.0172226500439036</v>
      </c>
      <c r="N1431" s="9" t="n">
        <f aca="false">B1431/B1401-1</f>
        <v>0.121289661945996</v>
      </c>
      <c r="O1431" s="8" t="n">
        <f aca="false">MAX(O1430,F1431)</f>
        <v>246.763720066937</v>
      </c>
      <c r="P1431" s="9" t="n">
        <f aca="false">F1431/O1431-1</f>
        <v>-0.0618308839313508</v>
      </c>
      <c r="Q1431" s="8" t="n">
        <f aca="false">MAX(Q1430,B1431)</f>
        <v>4811.1564628872</v>
      </c>
      <c r="R1431" s="9" t="n">
        <f aca="false">B1431/Q1431-1</f>
        <v>-0.578304003050184</v>
      </c>
      <c r="S1431" s="9" t="n">
        <f aca="false">B1431/INDEX($B:$B,$E1431)-1</f>
        <v>-0.0249409397368044</v>
      </c>
      <c r="T1431" s="0" t="n">
        <f aca="false">IF(AND($A1431&gt;=CrashTest!$B$3,$A1431&lt;=CrashTest!$C$3),1,IF(AND($A1431&gt;=CrashTest!$B$4,$A1431&lt;=CrashTest!$C$4),2,IF(AND($A1431&gt;=CrashTest!$B$5,$A1431&lt;=CrashTest!$C$5),3,IF(AND($A1431&gt;=CrashTest!$B$6,$A1431&lt;=CrashTest!$C$6),4,IF(AND($A1431&gt;=CrashTest!$B$7,$A1431&lt;=CrashTest!$C$7),5,0)))))</f>
        <v>0</v>
      </c>
      <c r="U1431" s="8" t="str">
        <f aca="false">IF(T1431=0,"",IF(T1430=T1431,MAX(U1430,B1431),B1431))</f>
        <v/>
      </c>
      <c r="V1431" s="9" t="str">
        <f aca="false">IF(T1431=0,"",B1431/U1431-1)</f>
        <v/>
      </c>
      <c r="W1431" s="8" t="str">
        <f aca="false">IF(T1431=0,"",IF(T1430=T1431,MAX(W1430,F1431),F1431))</f>
        <v/>
      </c>
      <c r="X1431" s="9" t="str">
        <f aca="false">IF(T1431=0,"",F1431/W1431-1)</f>
        <v/>
      </c>
    </row>
    <row r="1432" customFormat="false" ht="15" hidden="false" customHeight="false" outlineLevel="0" collapsed="false">
      <c r="A1432" s="5" t="n">
        <v>45260</v>
      </c>
      <c r="B1432" s="6" t="n">
        <v>2051.0453308007</v>
      </c>
      <c r="C1432" s="7" t="n">
        <v>18.45438988</v>
      </c>
      <c r="D1432" s="0" t="n">
        <f aca="false">INT((ROW()-3)/30)</f>
        <v>47</v>
      </c>
      <c r="E1432" s="0" t="n">
        <f aca="false">2+30*D1432</f>
        <v>1412</v>
      </c>
      <c r="F1432" s="8" t="n">
        <f aca="false">INDEX($F:$F,$E1432)*(2*B1432/INDEX($B:$B,$E1432)-C1432/INDEX($C:$C,$E1432))</f>
        <v>232.320677897225</v>
      </c>
      <c r="G1432" s="9" t="n">
        <f aca="false">B1432/B1431-1</f>
        <v>0.0109421395395943</v>
      </c>
      <c r="H1432" s="9" t="n">
        <f aca="false">F1432/F1431-1</f>
        <v>0.0035185973943177</v>
      </c>
      <c r="I1432" s="9" t="n">
        <f aca="false">LN(B1432/B1431)</f>
        <v>0.0108827074803002</v>
      </c>
      <c r="J1432" s="9" t="n">
        <f aca="false">LN(F1432/F1431)</f>
        <v>0.00351242161299165</v>
      </c>
      <c r="K1432" s="9" t="n">
        <f aca="false">F1432/F1425-1</f>
        <v>-0.0065647276412123</v>
      </c>
      <c r="L1432" s="9" t="n">
        <f aca="false">F1432/F1402-1</f>
        <v>-0.00601489896737517</v>
      </c>
      <c r="M1432" s="9" t="n">
        <f aca="false">B1432/B1425-1</f>
        <v>-0.00590293058738789</v>
      </c>
      <c r="N1432" s="9" t="n">
        <f aca="false">B1432/B1402-1</f>
        <v>0.13096059621115</v>
      </c>
      <c r="O1432" s="8" t="n">
        <f aca="false">MAX(O1431,F1432)</f>
        <v>246.763720066937</v>
      </c>
      <c r="P1432" s="9" t="n">
        <f aca="false">F1432/O1432-1</f>
        <v>-0.0585298445241222</v>
      </c>
      <c r="Q1432" s="8" t="n">
        <f aca="false">MAX(Q1431,B1432)</f>
        <v>4811.1564628872</v>
      </c>
      <c r="R1432" s="9" t="n">
        <f aca="false">B1432/Q1432-1</f>
        <v>-0.57368974660827</v>
      </c>
      <c r="S1432" s="9" t="n">
        <f aca="false">B1432/INDEX($B:$B,$E1432)-1</f>
        <v>-0.0142717074400587</v>
      </c>
      <c r="T1432" s="0" t="n">
        <f aca="false">IF(AND($A1432&gt;=CrashTest!$B$3,$A1432&lt;=CrashTest!$C$3),1,IF(AND($A1432&gt;=CrashTest!$B$4,$A1432&lt;=CrashTest!$C$4),2,IF(AND($A1432&gt;=CrashTest!$B$5,$A1432&lt;=CrashTest!$C$5),3,IF(AND($A1432&gt;=CrashTest!$B$6,$A1432&lt;=CrashTest!$C$6),4,IF(AND($A1432&gt;=CrashTest!$B$7,$A1432&lt;=CrashTest!$C$7),5,0)))))</f>
        <v>0</v>
      </c>
      <c r="U1432" s="8" t="str">
        <f aca="false">IF(T1432=0,"",IF(T1431=T1432,MAX(U1431,B1432),B1432))</f>
        <v/>
      </c>
      <c r="V1432" s="9" t="str">
        <f aca="false">IF(T1432=0,"",B1432/U1432-1)</f>
        <v/>
      </c>
      <c r="W1432" s="8" t="str">
        <f aca="false">IF(T1432=0,"",IF(T1431=T1432,MAX(W1431,F1432),F1432))</f>
        <v/>
      </c>
      <c r="X1432" s="9" t="str">
        <f aca="false">IF(T1432=0,"",F1432/W1432-1)</f>
        <v/>
      </c>
    </row>
    <row r="1433" customFormat="false" ht="15" hidden="false" customHeight="false" outlineLevel="0" collapsed="false">
      <c r="A1433" s="5" t="n">
        <v>45261</v>
      </c>
      <c r="B1433" s="6" t="n">
        <v>2086.10865020456</v>
      </c>
      <c r="C1433" s="7" t="n">
        <v>18.91027098</v>
      </c>
      <c r="D1433" s="0" t="n">
        <f aca="false">INT((ROW()-3)/30)</f>
        <v>47</v>
      </c>
      <c r="E1433" s="0" t="n">
        <f aca="false">2+30*D1433</f>
        <v>1412</v>
      </c>
      <c r="F1433" s="8" t="n">
        <f aca="false">INDEX($F:$F,$E1433)*(2*B1433/INDEX($B:$B,$E1433)-C1433/INDEX($C:$C,$E1433))</f>
        <v>234.540136641575</v>
      </c>
      <c r="G1433" s="9" t="n">
        <f aca="false">B1433/B1432-1</f>
        <v>0.0170953410328438</v>
      </c>
      <c r="H1433" s="9" t="n">
        <f aca="false">F1433/F1432-1</f>
        <v>0.00955342746258459</v>
      </c>
      <c r="I1433" s="9" t="n">
        <f aca="false">LN(B1433/B1432)</f>
        <v>0.0169508600006801</v>
      </c>
      <c r="J1433" s="9" t="n">
        <f aca="false">LN(F1433/F1432)</f>
        <v>0.009508082048436</v>
      </c>
      <c r="K1433" s="9" t="n">
        <f aca="false">F1433/F1426-1</f>
        <v>0.00299797106505695</v>
      </c>
      <c r="L1433" s="9" t="n">
        <f aca="false">F1433/F1403-1</f>
        <v>0.00191951471793539</v>
      </c>
      <c r="M1433" s="9" t="n">
        <f aca="false">B1433/B1426-1</f>
        <v>0.00327419061742695</v>
      </c>
      <c r="N1433" s="9" t="n">
        <f aca="false">B1433/B1403-1</f>
        <v>0.130020081275911</v>
      </c>
      <c r="O1433" s="8" t="n">
        <f aca="false">MAX(O1432,F1433)</f>
        <v>246.763720066937</v>
      </c>
      <c r="P1433" s="9" t="n">
        <f aca="false">F1433/O1433-1</f>
        <v>-0.0495355776855952</v>
      </c>
      <c r="Q1433" s="8" t="n">
        <f aca="false">MAX(Q1432,B1433)</f>
        <v>4811.1564628872</v>
      </c>
      <c r="R1433" s="9" t="n">
        <f aca="false">B1433/Q1433-1</f>
        <v>-0.566401827440741</v>
      </c>
      <c r="S1433" s="9" t="n">
        <f aca="false">B1433/INDEX($B:$B,$E1433)-1</f>
        <v>0.00257965388697645</v>
      </c>
      <c r="T1433" s="0" t="n">
        <f aca="false">IF(AND($A1433&gt;=CrashTest!$B$3,$A1433&lt;=CrashTest!$C$3),1,IF(AND($A1433&gt;=CrashTest!$B$4,$A1433&lt;=CrashTest!$C$4),2,IF(AND($A1433&gt;=CrashTest!$B$5,$A1433&lt;=CrashTest!$C$5),3,IF(AND($A1433&gt;=CrashTest!$B$6,$A1433&lt;=CrashTest!$C$6),4,IF(AND($A1433&gt;=CrashTest!$B$7,$A1433&lt;=CrashTest!$C$7),5,0)))))</f>
        <v>0</v>
      </c>
      <c r="U1433" s="8" t="str">
        <f aca="false">IF(T1433=0,"",IF(T1432=T1433,MAX(U1432,B1433),B1433))</f>
        <v/>
      </c>
      <c r="V1433" s="9" t="str">
        <f aca="false">IF(T1433=0,"",B1433/U1433-1)</f>
        <v/>
      </c>
      <c r="W1433" s="8" t="str">
        <f aca="false">IF(T1433=0,"",IF(T1432=T1433,MAX(W1432,F1433),F1433))</f>
        <v/>
      </c>
      <c r="X1433" s="9" t="str">
        <f aca="false">IF(T1433=0,"",F1433/W1433-1)</f>
        <v/>
      </c>
    </row>
    <row r="1434" customFormat="false" ht="15" hidden="false" customHeight="false" outlineLevel="0" collapsed="false">
      <c r="A1434" s="5" t="n">
        <v>45262</v>
      </c>
      <c r="B1434" s="6" t="n">
        <v>2164.74958825248</v>
      </c>
      <c r="C1434" s="7" t="n">
        <v>19.93185525</v>
      </c>
      <c r="D1434" s="0" t="n">
        <f aca="false">INT((ROW()-3)/30)</f>
        <v>47</v>
      </c>
      <c r="E1434" s="0" t="n">
        <f aca="false">2+30*D1434</f>
        <v>1412</v>
      </c>
      <c r="F1434" s="8" t="n">
        <f aca="false">INDEX($F:$F,$E1434)*(2*B1434/INDEX($B:$B,$E1434)-C1434/INDEX($C:$C,$E1434))</f>
        <v>239.528953290659</v>
      </c>
      <c r="G1434" s="9" t="n">
        <f aca="false">B1434/B1433-1</f>
        <v>0.0376974315504652</v>
      </c>
      <c r="H1434" s="9" t="n">
        <f aca="false">F1434/F1433-1</f>
        <v>0.0212706307778285</v>
      </c>
      <c r="I1434" s="9" t="n">
        <f aca="false">LN(B1434/B1433)</f>
        <v>0.0370042504891579</v>
      </c>
      <c r="J1434" s="9" t="n">
        <f aca="false">LN(F1434/F1433)</f>
        <v>0.0210475684840659</v>
      </c>
      <c r="K1434" s="9" t="n">
        <f aca="false">F1434/F1427-1</f>
        <v>0.020041064574126</v>
      </c>
      <c r="L1434" s="9" t="n">
        <f aca="false">F1434/F1404-1</f>
        <v>0.024574124657661</v>
      </c>
      <c r="M1434" s="9" t="n">
        <f aca="false">B1434/B1427-1</f>
        <v>0.0384799715711759</v>
      </c>
      <c r="N1434" s="9" t="n">
        <f aca="false">B1434/B1404-1</f>
        <v>0.203159277527811</v>
      </c>
      <c r="O1434" s="8" t="n">
        <f aca="false">MAX(O1433,F1434)</f>
        <v>246.763720066937</v>
      </c>
      <c r="P1434" s="9" t="n">
        <f aca="false">F1434/O1434-1</f>
        <v>-0.0293185998910834</v>
      </c>
      <c r="Q1434" s="8" t="n">
        <f aca="false">MAX(Q1433,B1434)</f>
        <v>4811.1564628872</v>
      </c>
      <c r="R1434" s="9" t="n">
        <f aca="false">B1434/Q1434-1</f>
        <v>-0.550056290010281</v>
      </c>
      <c r="S1434" s="9" t="n">
        <f aca="false">B1434/INDEX($B:$B,$E1434)-1</f>
        <v>0.0403743317632699</v>
      </c>
      <c r="T1434" s="0" t="n">
        <f aca="false">IF(AND($A1434&gt;=CrashTest!$B$3,$A1434&lt;=CrashTest!$C$3),1,IF(AND($A1434&gt;=CrashTest!$B$4,$A1434&lt;=CrashTest!$C$4),2,IF(AND($A1434&gt;=CrashTest!$B$5,$A1434&lt;=CrashTest!$C$5),3,IF(AND($A1434&gt;=CrashTest!$B$6,$A1434&lt;=CrashTest!$C$6),4,IF(AND($A1434&gt;=CrashTest!$B$7,$A1434&lt;=CrashTest!$C$7),5,0)))))</f>
        <v>0</v>
      </c>
      <c r="U1434" s="8" t="str">
        <f aca="false">IF(T1434=0,"",IF(T1433=T1434,MAX(U1433,B1434),B1434))</f>
        <v/>
      </c>
      <c r="V1434" s="9" t="str">
        <f aca="false">IF(T1434=0,"",B1434/U1434-1)</f>
        <v/>
      </c>
      <c r="W1434" s="8" t="str">
        <f aca="false">IF(T1434=0,"",IF(T1433=T1434,MAX(W1433,F1434),F1434))</f>
        <v/>
      </c>
      <c r="X1434" s="9" t="str">
        <f aca="false">IF(T1434=0,"",F1434/W1434-1)</f>
        <v/>
      </c>
    </row>
    <row r="1435" customFormat="false" ht="15" hidden="false" customHeight="false" outlineLevel="0" collapsed="false">
      <c r="A1435" s="5" t="n">
        <v>45263</v>
      </c>
      <c r="B1435" s="6" t="n">
        <v>2193.55490765634</v>
      </c>
      <c r="C1435" s="7" t="n">
        <v>20.28569596</v>
      </c>
      <c r="D1435" s="0" t="n">
        <f aca="false">INT((ROW()-3)/30)</f>
        <v>47</v>
      </c>
      <c r="E1435" s="0" t="n">
        <f aca="false">2+30*D1435</f>
        <v>1412</v>
      </c>
      <c r="F1435" s="8" t="n">
        <f aca="false">INDEX($F:$F,$E1435)*(2*B1435/INDEX($B:$B,$E1435)-C1435/INDEX($C:$C,$E1435))</f>
        <v>241.610324720799</v>
      </c>
      <c r="G1435" s="9" t="n">
        <f aca="false">B1435/B1434-1</f>
        <v>0.0133065364974216</v>
      </c>
      <c r="H1435" s="9" t="n">
        <f aca="false">F1435/F1434-1</f>
        <v>0.00868943566756952</v>
      </c>
      <c r="I1435" s="9" t="n">
        <f aca="false">LN(B1435/B1434)</f>
        <v>0.0132187821543999</v>
      </c>
      <c r="J1435" s="9" t="n">
        <f aca="false">LN(F1435/F1434)</f>
        <v>0.00865189980835214</v>
      </c>
      <c r="K1435" s="9" t="n">
        <f aca="false">F1435/F1428-1</f>
        <v>0.0318099730445389</v>
      </c>
      <c r="L1435" s="9" t="n">
        <f aca="false">F1435/F1405-1</f>
        <v>0.0299304792239103</v>
      </c>
      <c r="M1435" s="9" t="n">
        <f aca="false">B1435/B1428-1</f>
        <v>0.0620620284534952</v>
      </c>
      <c r="N1435" s="9" t="n">
        <f aca="false">B1435/B1405-1</f>
        <v>0.196954425523461</v>
      </c>
      <c r="O1435" s="8" t="n">
        <f aca="false">MAX(O1434,F1435)</f>
        <v>246.763720066937</v>
      </c>
      <c r="P1435" s="9" t="n">
        <f aca="false">F1435/O1435-1</f>
        <v>-0.0208839263111308</v>
      </c>
      <c r="Q1435" s="8" t="n">
        <f aca="false">MAX(Q1434,B1435)</f>
        <v>4811.1564628872</v>
      </c>
      <c r="R1435" s="9" t="n">
        <f aca="false">B1435/Q1435-1</f>
        <v>-0.544069097611518</v>
      </c>
      <c r="S1435" s="9" t="n">
        <f aca="false">B1435/INDEX($B:$B,$E1435)-1</f>
        <v>0.0542181107798585</v>
      </c>
      <c r="T1435" s="0" t="n">
        <f aca="false">IF(AND($A1435&gt;=CrashTest!$B$3,$A1435&lt;=CrashTest!$C$3),1,IF(AND($A1435&gt;=CrashTest!$B$4,$A1435&lt;=CrashTest!$C$4),2,IF(AND($A1435&gt;=CrashTest!$B$5,$A1435&lt;=CrashTest!$C$5),3,IF(AND($A1435&gt;=CrashTest!$B$6,$A1435&lt;=CrashTest!$C$6),4,IF(AND($A1435&gt;=CrashTest!$B$7,$A1435&lt;=CrashTest!$C$7),5,0)))))</f>
        <v>0</v>
      </c>
      <c r="U1435" s="8" t="str">
        <f aca="false">IF(T1435=0,"",IF(T1434=T1435,MAX(U1434,B1435),B1435))</f>
        <v/>
      </c>
      <c r="V1435" s="9" t="str">
        <f aca="false">IF(T1435=0,"",B1435/U1435-1)</f>
        <v/>
      </c>
      <c r="W1435" s="8" t="str">
        <f aca="false">IF(T1435=0,"",IF(T1434=T1435,MAX(W1434,F1435),F1435))</f>
        <v/>
      </c>
      <c r="X1435" s="9" t="str">
        <f aca="false">IF(T1435=0,"",F1435/W1435-1)</f>
        <v/>
      </c>
    </row>
    <row r="1436" customFormat="false" ht="15" hidden="false" customHeight="false" outlineLevel="0" collapsed="false">
      <c r="A1436" s="5" t="n">
        <v>45264</v>
      </c>
      <c r="B1436" s="6" t="n">
        <v>2238.0204748685</v>
      </c>
      <c r="C1436" s="7" t="n">
        <v>20.96918859</v>
      </c>
      <c r="D1436" s="0" t="n">
        <f aca="false">INT((ROW()-3)/30)</f>
        <v>47</v>
      </c>
      <c r="E1436" s="0" t="n">
        <f aca="false">2+30*D1436</f>
        <v>1412</v>
      </c>
      <c r="F1436" s="8" t="n">
        <f aca="false">INDEX($F:$F,$E1436)*(2*B1436/INDEX($B:$B,$E1436)-C1436/INDEX($C:$C,$E1436))</f>
        <v>243.109964403221</v>
      </c>
      <c r="G1436" s="9" t="n">
        <f aca="false">B1436/B1435-1</f>
        <v>0.0202710071477847</v>
      </c>
      <c r="H1436" s="9" t="n">
        <f aca="false">F1436/F1435-1</f>
        <v>0.00620685264239018</v>
      </c>
      <c r="I1436" s="9" t="n">
        <f aca="false">LN(B1436/B1435)</f>
        <v>0.0200682852881123</v>
      </c>
      <c r="J1436" s="9" t="n">
        <f aca="false">LN(F1436/F1435)</f>
        <v>0.00618766946969015</v>
      </c>
      <c r="K1436" s="9" t="n">
        <f aca="false">F1436/F1429-1</f>
        <v>0.0490184449872568</v>
      </c>
      <c r="L1436" s="9" t="n">
        <f aca="false">F1436/F1406-1</f>
        <v>0.031146889502198</v>
      </c>
      <c r="M1436" s="9" t="n">
        <f aca="false">B1436/B1429-1</f>
        <v>0.103973528565591</v>
      </c>
      <c r="N1436" s="9" t="n">
        <f aca="false">B1436/B1406-1</f>
        <v>0.203541372479497</v>
      </c>
      <c r="O1436" s="8" t="n">
        <f aca="false">MAX(O1435,F1436)</f>
        <v>246.763720066937</v>
      </c>
      <c r="P1436" s="9" t="n">
        <f aca="false">F1436/O1436-1</f>
        <v>-0.0148066971219484</v>
      </c>
      <c r="Q1436" s="8" t="n">
        <f aca="false">MAX(Q1435,B1436)</f>
        <v>4811.1564628872</v>
      </c>
      <c r="R1436" s="9" t="n">
        <f aca="false">B1436/Q1436-1</f>
        <v>-0.534826919030305</v>
      </c>
      <c r="S1436" s="9" t="n">
        <f aca="false">B1436/INDEX($B:$B,$E1436)-1</f>
        <v>0.0755881736388011</v>
      </c>
      <c r="T1436" s="0" t="n">
        <f aca="false">IF(AND($A1436&gt;=CrashTest!$B$3,$A1436&lt;=CrashTest!$C$3),1,IF(AND($A1436&gt;=CrashTest!$B$4,$A1436&lt;=CrashTest!$C$4),2,IF(AND($A1436&gt;=CrashTest!$B$5,$A1436&lt;=CrashTest!$C$5),3,IF(AND($A1436&gt;=CrashTest!$B$6,$A1436&lt;=CrashTest!$C$6),4,IF(AND($A1436&gt;=CrashTest!$B$7,$A1436&lt;=CrashTest!$C$7),5,0)))))</f>
        <v>0</v>
      </c>
      <c r="U1436" s="8" t="str">
        <f aca="false">IF(T1436=0,"",IF(T1435=T1436,MAX(U1435,B1436),B1436))</f>
        <v/>
      </c>
      <c r="V1436" s="9" t="str">
        <f aca="false">IF(T1436=0,"",B1436/U1436-1)</f>
        <v/>
      </c>
      <c r="W1436" s="8" t="str">
        <f aca="false">IF(T1436=0,"",IF(T1435=T1436,MAX(W1435,F1436),F1436))</f>
        <v/>
      </c>
      <c r="X1436" s="9" t="str">
        <f aca="false">IF(T1436=0,"",F1436/W1436-1)</f>
        <v/>
      </c>
    </row>
    <row r="1437" customFormat="false" ht="15" hidden="false" customHeight="false" outlineLevel="0" collapsed="false">
      <c r="A1437" s="5" t="n">
        <v>45265</v>
      </c>
      <c r="B1437" s="6" t="n">
        <v>2291.50846785506</v>
      </c>
      <c r="C1437" s="7" t="n">
        <v>21.77471163</v>
      </c>
      <c r="D1437" s="0" t="n">
        <f aca="false">INT((ROW()-3)/30)</f>
        <v>47</v>
      </c>
      <c r="E1437" s="0" t="n">
        <f aca="false">2+30*D1437</f>
        <v>1412</v>
      </c>
      <c r="F1437" s="8" t="n">
        <f aca="false">INDEX($F:$F,$E1437)*(2*B1437/INDEX($B:$B,$E1437)-C1437/INDEX($C:$C,$E1437))</f>
        <v>245.121756274013</v>
      </c>
      <c r="G1437" s="9" t="n">
        <f aca="false">B1437/B1436-1</f>
        <v>0.0238996888487819</v>
      </c>
      <c r="H1437" s="9" t="n">
        <f aca="false">F1437/F1436-1</f>
        <v>0.00827523411362763</v>
      </c>
      <c r="I1437" s="9" t="n">
        <f aca="false">LN(B1437/B1436)</f>
        <v>0.0236185617102998</v>
      </c>
      <c r="J1437" s="9" t="n">
        <f aca="false">LN(F1437/F1436)</f>
        <v>0.00824118209378808</v>
      </c>
      <c r="K1437" s="9" t="n">
        <f aca="false">F1437/F1430-1</f>
        <v>0.0521041209466959</v>
      </c>
      <c r="L1437" s="9" t="n">
        <f aca="false">F1437/F1407-1</f>
        <v>0.0382260671474288</v>
      </c>
      <c r="M1437" s="9" t="n">
        <f aca="false">B1437/B1430-1</f>
        <v>0.117951799797046</v>
      </c>
      <c r="N1437" s="9" t="n">
        <f aca="false">B1437/B1407-1</f>
        <v>0.208251280512347</v>
      </c>
      <c r="O1437" s="8" t="n">
        <f aca="false">MAX(O1436,F1437)</f>
        <v>246.763720066937</v>
      </c>
      <c r="P1437" s="9" t="n">
        <f aca="false">F1437/O1437-1</f>
        <v>-0.0066539918934545</v>
      </c>
      <c r="Q1437" s="8" t="n">
        <f aca="false">MAX(Q1436,B1437)</f>
        <v>4811.1564628872</v>
      </c>
      <c r="R1437" s="9" t="n">
        <f aca="false">B1437/Q1437-1</f>
        <v>-0.5237094271343</v>
      </c>
      <c r="S1437" s="9" t="n">
        <f aca="false">B1437/INDEX($B:$B,$E1437)-1</f>
        <v>0.101294396318198</v>
      </c>
      <c r="T1437" s="0" t="n">
        <f aca="false">IF(AND($A1437&gt;=CrashTest!$B$3,$A1437&lt;=CrashTest!$C$3),1,IF(AND($A1437&gt;=CrashTest!$B$4,$A1437&lt;=CrashTest!$C$4),2,IF(AND($A1437&gt;=CrashTest!$B$5,$A1437&lt;=CrashTest!$C$5),3,IF(AND($A1437&gt;=CrashTest!$B$6,$A1437&lt;=CrashTest!$C$6),4,IF(AND($A1437&gt;=CrashTest!$B$7,$A1437&lt;=CrashTest!$C$7),5,0)))))</f>
        <v>0</v>
      </c>
      <c r="U1437" s="8" t="str">
        <f aca="false">IF(T1437=0,"",IF(T1436=T1437,MAX(U1436,B1437),B1437))</f>
        <v/>
      </c>
      <c r="V1437" s="9" t="str">
        <f aca="false">IF(T1437=0,"",B1437/U1437-1)</f>
        <v/>
      </c>
      <c r="W1437" s="8" t="str">
        <f aca="false">IF(T1437=0,"",IF(T1436=T1437,MAX(W1436,F1437),F1437))</f>
        <v/>
      </c>
      <c r="X1437" s="9" t="str">
        <f aca="false">IF(T1437=0,"",F1437/W1437-1)</f>
        <v/>
      </c>
    </row>
    <row r="1438" customFormat="false" ht="15" hidden="false" customHeight="false" outlineLevel="0" collapsed="false">
      <c r="A1438" s="5" t="n">
        <v>45266</v>
      </c>
      <c r="B1438" s="6" t="n">
        <v>2231.62348100526</v>
      </c>
      <c r="C1438" s="7" t="n">
        <v>20.76246413</v>
      </c>
      <c r="D1438" s="0" t="n">
        <f aca="false">INT((ROW()-3)/30)</f>
        <v>47</v>
      </c>
      <c r="E1438" s="0" t="n">
        <f aca="false">2+30*D1438</f>
        <v>1412</v>
      </c>
      <c r="F1438" s="8" t="n">
        <f aca="false">INDEX($F:$F,$E1438)*(2*B1438/INDEX($B:$B,$E1438)-C1438/INDEX($C:$C,$E1438))</f>
        <v>244.246973974321</v>
      </c>
      <c r="G1438" s="9" t="n">
        <f aca="false">B1438/B1437-1</f>
        <v>-0.0261334346740838</v>
      </c>
      <c r="H1438" s="9" t="n">
        <f aca="false">F1438/F1437-1</f>
        <v>-0.0035687664489219</v>
      </c>
      <c r="I1438" s="9" t="n">
        <f aca="false">LN(B1438/B1437)</f>
        <v>-0.0264809813097929</v>
      </c>
      <c r="J1438" s="9" t="n">
        <f aca="false">LN(F1438/F1437)</f>
        <v>-0.00357514968728847</v>
      </c>
      <c r="K1438" s="9" t="n">
        <f aca="false">F1438/F1431-1</f>
        <v>0.0550347173528329</v>
      </c>
      <c r="L1438" s="9" t="n">
        <f aca="false">F1438/F1408-1</f>
        <v>0.0421480097258291</v>
      </c>
      <c r="M1438" s="9" t="n">
        <f aca="false">B1438/B1431-1</f>
        <v>0.0999475158618397</v>
      </c>
      <c r="N1438" s="9" t="n">
        <f aca="false">B1438/B1408-1</f>
        <v>0.175240730250829</v>
      </c>
      <c r="O1438" s="8" t="n">
        <f aca="false">MAX(O1437,F1438)</f>
        <v>246.763720066937</v>
      </c>
      <c r="P1438" s="9" t="n">
        <f aca="false">F1438/O1438-1</f>
        <v>-0.0101990117993557</v>
      </c>
      <c r="Q1438" s="8" t="n">
        <f aca="false">MAX(Q1437,B1438)</f>
        <v>4811.1564628872</v>
      </c>
      <c r="R1438" s="9" t="n">
        <f aca="false">B1438/Q1438-1</f>
        <v>-0.536156535706168</v>
      </c>
      <c r="S1438" s="9" t="n">
        <f aca="false">B1438/INDEX($B:$B,$E1438)-1</f>
        <v>0.0725137911550819</v>
      </c>
      <c r="T1438" s="0" t="n">
        <f aca="false">IF(AND($A1438&gt;=CrashTest!$B$3,$A1438&lt;=CrashTest!$C$3),1,IF(AND($A1438&gt;=CrashTest!$B$4,$A1438&lt;=CrashTest!$C$4),2,IF(AND($A1438&gt;=CrashTest!$B$5,$A1438&lt;=CrashTest!$C$5),3,IF(AND($A1438&gt;=CrashTest!$B$6,$A1438&lt;=CrashTest!$C$6),4,IF(AND($A1438&gt;=CrashTest!$B$7,$A1438&lt;=CrashTest!$C$7),5,0)))))</f>
        <v>0</v>
      </c>
      <c r="U1438" s="8" t="str">
        <f aca="false">IF(T1438=0,"",IF(T1437=T1438,MAX(U1437,B1438),B1438))</f>
        <v/>
      </c>
      <c r="V1438" s="9" t="str">
        <f aca="false">IF(T1438=0,"",B1438/U1438-1)</f>
        <v/>
      </c>
      <c r="W1438" s="8" t="str">
        <f aca="false">IF(T1438=0,"",IF(T1437=T1438,MAX(W1437,F1438),F1438))</f>
        <v/>
      </c>
      <c r="X1438" s="9" t="str">
        <f aca="false">IF(T1438=0,"",F1438/W1438-1)</f>
        <v/>
      </c>
    </row>
    <row r="1439" customFormat="false" ht="15" hidden="false" customHeight="false" outlineLevel="0" collapsed="false">
      <c r="A1439" s="5" t="n">
        <v>45267</v>
      </c>
      <c r="B1439" s="6" t="n">
        <v>2354.39729836353</v>
      </c>
      <c r="C1439" s="7" t="n">
        <v>22.75464391</v>
      </c>
      <c r="D1439" s="0" t="n">
        <f aca="false">INT((ROW()-3)/30)</f>
        <v>47</v>
      </c>
      <c r="E1439" s="0" t="n">
        <f aca="false">2+30*D1439</f>
        <v>1412</v>
      </c>
      <c r="F1439" s="8" t="n">
        <f aca="false">INDEX($F:$F,$E1439)*(2*B1439/INDEX($B:$B,$E1439)-C1439/INDEX($C:$C,$E1439))</f>
        <v>247.077370926278</v>
      </c>
      <c r="G1439" s="9" t="n">
        <f aca="false">B1439/B1438-1</f>
        <v>0.0550154712043829</v>
      </c>
      <c r="H1439" s="9" t="n">
        <f aca="false">F1439/F1438-1</f>
        <v>0.0115882580074647</v>
      </c>
      <c r="I1439" s="9" t="n">
        <f aca="false">LN(B1439/B1438)</f>
        <v>0.0535554314692091</v>
      </c>
      <c r="J1439" s="9" t="n">
        <f aca="false">LN(F1439/F1438)</f>
        <v>0.0115216283990007</v>
      </c>
      <c r="K1439" s="9" t="n">
        <f aca="false">F1439/F1432-1</f>
        <v>0.0635186379560295</v>
      </c>
      <c r="L1439" s="9" t="n">
        <f aca="false">F1439/F1409-1</f>
        <v>0.0503234004955411</v>
      </c>
      <c r="M1439" s="9" t="n">
        <f aca="false">B1439/B1432-1</f>
        <v>0.147901152162447</v>
      </c>
      <c r="N1439" s="9" t="n">
        <f aca="false">B1439/B1409-1</f>
        <v>0.24822853766752</v>
      </c>
      <c r="O1439" s="8" t="n">
        <f aca="false">MAX(O1438,F1439)</f>
        <v>247.077370926278</v>
      </c>
      <c r="P1439" s="9" t="n">
        <f aca="false">F1439/O1439-1</f>
        <v>0</v>
      </c>
      <c r="Q1439" s="8" t="n">
        <f aca="false">MAX(Q1438,B1439)</f>
        <v>4811.1564628872</v>
      </c>
      <c r="R1439" s="9" t="n">
        <f aca="false">B1439/Q1439-1</f>
        <v>-0.510637968952969</v>
      </c>
      <c r="S1439" s="9" t="n">
        <f aca="false">B1439/INDEX($B:$B,$E1439)-1</f>
        <v>0.131518642748678</v>
      </c>
      <c r="T1439" s="0" t="n">
        <f aca="false">IF(AND($A1439&gt;=CrashTest!$B$3,$A1439&lt;=CrashTest!$C$3),1,IF(AND($A1439&gt;=CrashTest!$B$4,$A1439&lt;=CrashTest!$C$4),2,IF(AND($A1439&gt;=CrashTest!$B$5,$A1439&lt;=CrashTest!$C$5),3,IF(AND($A1439&gt;=CrashTest!$B$6,$A1439&lt;=CrashTest!$C$6),4,IF(AND($A1439&gt;=CrashTest!$B$7,$A1439&lt;=CrashTest!$C$7),5,0)))))</f>
        <v>0</v>
      </c>
      <c r="U1439" s="8" t="str">
        <f aca="false">IF(T1439=0,"",IF(T1438=T1439,MAX(U1438,B1439),B1439))</f>
        <v/>
      </c>
      <c r="V1439" s="9" t="str">
        <f aca="false">IF(T1439=0,"",B1439/U1439-1)</f>
        <v/>
      </c>
      <c r="W1439" s="8" t="str">
        <f aca="false">IF(T1439=0,"",IF(T1438=T1439,MAX(W1438,F1439),F1439))</f>
        <v/>
      </c>
      <c r="X1439" s="9" t="str">
        <f aca="false">IF(T1439=0,"",F1439/W1439-1)</f>
        <v/>
      </c>
    </row>
    <row r="1440" customFormat="false" ht="15" hidden="false" customHeight="false" outlineLevel="0" collapsed="false">
      <c r="A1440" s="5" t="n">
        <v>45268</v>
      </c>
      <c r="B1440" s="6" t="n">
        <v>2359.29733576856</v>
      </c>
      <c r="C1440" s="7" t="n">
        <v>22.74975559</v>
      </c>
      <c r="D1440" s="0" t="n">
        <f aca="false">INT((ROW()-3)/30)</f>
        <v>47</v>
      </c>
      <c r="E1440" s="0" t="n">
        <f aca="false">2+30*D1440</f>
        <v>1412</v>
      </c>
      <c r="F1440" s="8" t="n">
        <f aca="false">INDEX($F:$F,$E1440)*(2*B1440/INDEX($B:$B,$E1440)-C1440/INDEX($C:$C,$E1440))</f>
        <v>248.24361978525</v>
      </c>
      <c r="G1440" s="9" t="n">
        <f aca="false">B1440/B1439-1</f>
        <v>0.00208122792548049</v>
      </c>
      <c r="H1440" s="9" t="n">
        <f aca="false">F1440/F1439-1</f>
        <v>0.00472017673896907</v>
      </c>
      <c r="I1440" s="9" t="n">
        <f aca="false">LN(B1440/B1439)</f>
        <v>0.00207906517091186</v>
      </c>
      <c r="J1440" s="9" t="n">
        <f aca="false">LN(F1440/F1439)</f>
        <v>0.00470907163639888</v>
      </c>
      <c r="K1440" s="9" t="n">
        <f aca="false">F1440/F1433-1</f>
        <v>0.0584270280554033</v>
      </c>
      <c r="L1440" s="9" t="n">
        <f aca="false">F1440/F1410-1</f>
        <v>0.0512058952281766</v>
      </c>
      <c r="M1440" s="9" t="n">
        <f aca="false">B1440/B1433-1</f>
        <v>0.130956115606544</v>
      </c>
      <c r="N1440" s="9" t="n">
        <f aca="false">B1440/B1410-1</f>
        <v>0.246554214931433</v>
      </c>
      <c r="O1440" s="8" t="n">
        <f aca="false">MAX(O1439,F1440)</f>
        <v>248.24361978525</v>
      </c>
      <c r="P1440" s="9" t="n">
        <f aca="false">F1440/O1440-1</f>
        <v>0</v>
      </c>
      <c r="Q1440" s="8" t="n">
        <f aca="false">MAX(Q1439,B1440)</f>
        <v>4811.1564628872</v>
      </c>
      <c r="R1440" s="9" t="n">
        <f aca="false">B1440/Q1440-1</f>
        <v>-0.509619495028284</v>
      </c>
      <c r="S1440" s="9" t="n">
        <f aca="false">B1440/INDEX($B:$B,$E1440)-1</f>
        <v>0.133873590946168</v>
      </c>
      <c r="T1440" s="0" t="n">
        <f aca="false">IF(AND($A1440&gt;=CrashTest!$B$3,$A1440&lt;=CrashTest!$C$3),1,IF(AND($A1440&gt;=CrashTest!$B$4,$A1440&lt;=CrashTest!$C$4),2,IF(AND($A1440&gt;=CrashTest!$B$5,$A1440&lt;=CrashTest!$C$5),3,IF(AND($A1440&gt;=CrashTest!$B$6,$A1440&lt;=CrashTest!$C$6),4,IF(AND($A1440&gt;=CrashTest!$B$7,$A1440&lt;=CrashTest!$C$7),5,0)))))</f>
        <v>0</v>
      </c>
      <c r="U1440" s="8" t="str">
        <f aca="false">IF(T1440=0,"",IF(T1439=T1440,MAX(U1439,B1440),B1440))</f>
        <v/>
      </c>
      <c r="V1440" s="9" t="str">
        <f aca="false">IF(T1440=0,"",B1440/U1440-1)</f>
        <v/>
      </c>
      <c r="W1440" s="8" t="str">
        <f aca="false">IF(T1440=0,"",IF(T1439=T1440,MAX(W1439,F1440),F1440))</f>
        <v/>
      </c>
      <c r="X1440" s="9" t="str">
        <f aca="false">IF(T1440=0,"",F1440/W1440-1)</f>
        <v/>
      </c>
    </row>
    <row r="1441" customFormat="false" ht="15" hidden="false" customHeight="false" outlineLevel="0" collapsed="false">
      <c r="A1441" s="5" t="n">
        <v>45269</v>
      </c>
      <c r="B1441" s="6" t="n">
        <v>2341.9603766803</v>
      </c>
      <c r="C1441" s="7" t="n">
        <v>22.40718562</v>
      </c>
      <c r="D1441" s="0" t="n">
        <f aca="false">INT((ROW()-3)/30)</f>
        <v>47</v>
      </c>
      <c r="E1441" s="0" t="n">
        <f aca="false">2+30*D1441</f>
        <v>1412</v>
      </c>
      <c r="F1441" s="8" t="n">
        <f aca="false">INDEX($F:$F,$E1441)*(2*B1441/INDEX($B:$B,$E1441)-C1441/INDEX($C:$C,$E1441))</f>
        <v>248.608371887103</v>
      </c>
      <c r="G1441" s="9" t="n">
        <f aca="false">B1441/B1440-1</f>
        <v>-0.0073483569982552</v>
      </c>
      <c r="H1441" s="9" t="n">
        <f aca="false">F1441/F1440-1</f>
        <v>0.0014693312245786</v>
      </c>
      <c r="I1441" s="9" t="n">
        <f aca="false">LN(B1441/B1440)</f>
        <v>-0.00737548917319506</v>
      </c>
      <c r="J1441" s="9" t="n">
        <f aca="false">LN(F1441/F1440)</f>
        <v>0.00146825281368745</v>
      </c>
      <c r="K1441" s="9" t="n">
        <f aca="false">F1441/F1434-1</f>
        <v>0.0379053073614295</v>
      </c>
      <c r="L1441" s="9" t="n">
        <f aca="false">F1441/F1411-1</f>
        <v>0.0639835909958251</v>
      </c>
      <c r="M1441" s="9" t="n">
        <f aca="false">B1441/B1434-1</f>
        <v>0.0818620266240013</v>
      </c>
      <c r="N1441" s="9" t="n">
        <f aca="false">B1441/B1411-1</f>
        <v>0.106887429832791</v>
      </c>
      <c r="O1441" s="8" t="n">
        <f aca="false">MAX(O1440,F1441)</f>
        <v>248.608371887103</v>
      </c>
      <c r="P1441" s="9" t="n">
        <f aca="false">F1441/O1441-1</f>
        <v>0</v>
      </c>
      <c r="Q1441" s="8" t="n">
        <f aca="false">MAX(Q1440,B1441)</f>
        <v>4811.1564628872</v>
      </c>
      <c r="R1441" s="9" t="n">
        <f aca="false">B1441/Q1441-1</f>
        <v>-0.513222986043801</v>
      </c>
      <c r="S1441" s="9" t="n">
        <f aca="false">B1441/INDEX($B:$B,$E1441)-1</f>
        <v>0.125541483009002</v>
      </c>
      <c r="T1441" s="0" t="n">
        <f aca="false">IF(AND($A1441&gt;=CrashTest!$B$3,$A1441&lt;=CrashTest!$C$3),1,IF(AND($A1441&gt;=CrashTest!$B$4,$A1441&lt;=CrashTest!$C$4),2,IF(AND($A1441&gt;=CrashTest!$B$5,$A1441&lt;=CrashTest!$C$5),3,IF(AND($A1441&gt;=CrashTest!$B$6,$A1441&lt;=CrashTest!$C$6),4,IF(AND($A1441&gt;=CrashTest!$B$7,$A1441&lt;=CrashTest!$C$7),5,0)))))</f>
        <v>0</v>
      </c>
      <c r="U1441" s="8" t="str">
        <f aca="false">IF(T1441=0,"",IF(T1440=T1441,MAX(U1440,B1441),B1441))</f>
        <v/>
      </c>
      <c r="V1441" s="9" t="str">
        <f aca="false">IF(T1441=0,"",B1441/U1441-1)</f>
        <v/>
      </c>
      <c r="W1441" s="8" t="str">
        <f aca="false">IF(T1441=0,"",IF(T1440=T1441,MAX(W1440,F1441),F1441))</f>
        <v/>
      </c>
      <c r="X1441" s="9" t="str">
        <f aca="false">IF(T1441=0,"",F1441/W1441-1)</f>
        <v/>
      </c>
    </row>
    <row r="1442" customFormat="false" ht="15" hidden="false" customHeight="false" outlineLevel="0" collapsed="false">
      <c r="A1442" s="5" t="n">
        <v>45270</v>
      </c>
      <c r="B1442" s="6" t="n">
        <v>2351.04702162478</v>
      </c>
      <c r="C1442" s="7" t="n">
        <v>22.79109995</v>
      </c>
      <c r="D1442" s="0" t="n">
        <f aca="false">INT((ROW()-3)/30)</f>
        <v>47</v>
      </c>
      <c r="E1442" s="0" t="n">
        <f aca="false">2+30*D1442</f>
        <v>1412</v>
      </c>
      <c r="F1442" s="8" t="n">
        <f aca="false">INDEX($F:$F,$E1442)*(2*B1442/INDEX($B:$B,$E1442)-C1442/INDEX($C:$C,$E1442))</f>
        <v>245.866720718841</v>
      </c>
      <c r="G1442" s="9" t="n">
        <f aca="false">B1442/B1441-1</f>
        <v>0.00387993111880047</v>
      </c>
      <c r="H1442" s="9" t="n">
        <f aca="false">F1442/F1441-1</f>
        <v>-0.0110279921285497</v>
      </c>
      <c r="I1442" s="9" t="n">
        <f aca="false">LN(B1442/B1441)</f>
        <v>0.00387242359889811</v>
      </c>
      <c r="J1442" s="9" t="n">
        <f aca="false">LN(F1442/F1441)</f>
        <v>-0.0110892512266588</v>
      </c>
      <c r="K1442" s="9" t="n">
        <f aca="false">F1442/F1435-1</f>
        <v>0.0176167802553995</v>
      </c>
      <c r="L1442" s="9" t="n">
        <f aca="false">F1442/F1412-1</f>
        <v>0.0477394816673691</v>
      </c>
      <c r="M1442" s="9" t="n">
        <f aca="false">B1442/B1435-1</f>
        <v>0.0717976620593048</v>
      </c>
      <c r="N1442" s="9" t="n">
        <f aca="false">B1442/B1412-1</f>
        <v>0.12990850643443</v>
      </c>
      <c r="O1442" s="8" t="n">
        <f aca="false">MAX(O1441,F1442)</f>
        <v>248.608371887103</v>
      </c>
      <c r="P1442" s="9" t="n">
        <f aca="false">F1442/O1442-1</f>
        <v>-0.0110279921285497</v>
      </c>
      <c r="Q1442" s="8" t="n">
        <f aca="false">MAX(Q1441,B1442)</f>
        <v>4811.1564628872</v>
      </c>
      <c r="R1442" s="9" t="n">
        <f aca="false">B1442/Q1442-1</f>
        <v>-0.511334324759435</v>
      </c>
      <c r="S1442" s="9" t="n">
        <f aca="false">B1442/INDEX($B:$B,$E1442)-1</f>
        <v>0.12990850643443</v>
      </c>
      <c r="T1442" s="0" t="n">
        <f aca="false">IF(AND($A1442&gt;=CrashTest!$B$3,$A1442&lt;=CrashTest!$C$3),1,IF(AND($A1442&gt;=CrashTest!$B$4,$A1442&lt;=CrashTest!$C$4),2,IF(AND($A1442&gt;=CrashTest!$B$5,$A1442&lt;=CrashTest!$C$5),3,IF(AND($A1442&gt;=CrashTest!$B$6,$A1442&lt;=CrashTest!$C$6),4,IF(AND($A1442&gt;=CrashTest!$B$7,$A1442&lt;=CrashTest!$C$7),5,0)))))</f>
        <v>0</v>
      </c>
      <c r="U1442" s="8" t="str">
        <f aca="false">IF(T1442=0,"",IF(T1441=T1442,MAX(U1441,B1442),B1442))</f>
        <v/>
      </c>
      <c r="V1442" s="9" t="str">
        <f aca="false">IF(T1442=0,"",B1442/U1442-1)</f>
        <v/>
      </c>
      <c r="W1442" s="8" t="str">
        <f aca="false">IF(T1442=0,"",IF(T1441=T1442,MAX(W1441,F1442),F1442))</f>
        <v/>
      </c>
      <c r="X1442" s="9" t="str">
        <f aca="false">IF(T1442=0,"",F1442/W1442-1)</f>
        <v/>
      </c>
    </row>
    <row r="1443" customFormat="false" ht="15" hidden="false" customHeight="false" outlineLevel="0" collapsed="false">
      <c r="A1443" s="5" t="n">
        <v>45271</v>
      </c>
      <c r="B1443" s="6" t="n">
        <v>2221.86452425482</v>
      </c>
      <c r="C1443" s="7" t="n">
        <v>20.61045062</v>
      </c>
      <c r="D1443" s="0" t="n">
        <f aca="false">INT((ROW()-3)/30)</f>
        <v>48</v>
      </c>
      <c r="E1443" s="0" t="n">
        <f aca="false">2+30*D1443</f>
        <v>1442</v>
      </c>
      <c r="F1443" s="8" t="n">
        <f aca="false">INDEX($F:$F,$E1443)*(2*B1443/INDEX($B:$B,$E1443)-C1443/INDEX($C:$C,$E1443))</f>
        <v>242.372038656023</v>
      </c>
      <c r="G1443" s="9" t="n">
        <f aca="false">B1443/B1442-1</f>
        <v>-0.0549467944204211</v>
      </c>
      <c r="H1443" s="9" t="n">
        <f aca="false">F1443/F1442-1</f>
        <v>-0.014213725438725</v>
      </c>
      <c r="I1443" s="9" t="n">
        <f aca="false">LN(B1443/B1442)</f>
        <v>-0.0565140508726911</v>
      </c>
      <c r="J1443" s="9" t="n">
        <f aca="false">LN(F1443/F1442)</f>
        <v>-0.0143157079552059</v>
      </c>
      <c r="K1443" s="9" t="n">
        <f aca="false">F1443/F1436-1</f>
        <v>-0.00303535788427567</v>
      </c>
      <c r="L1443" s="9" t="n">
        <f aca="false">F1443/F1413-1</f>
        <v>0.0454096815568568</v>
      </c>
      <c r="M1443" s="9" t="n">
        <f aca="false">B1443/B1436-1</f>
        <v>-0.00721885737646311</v>
      </c>
      <c r="N1443" s="9" t="n">
        <f aca="false">B1443/B1413-1</f>
        <v>0.0857827724931453</v>
      </c>
      <c r="O1443" s="8" t="n">
        <f aca="false">MAX(O1442,F1443)</f>
        <v>248.608371887103</v>
      </c>
      <c r="P1443" s="9" t="n">
        <f aca="false">F1443/O1443-1</f>
        <v>-0.025084968715019</v>
      </c>
      <c r="Q1443" s="8" t="n">
        <f aca="false">MAX(Q1442,B1443)</f>
        <v>4811.1564628872</v>
      </c>
      <c r="R1443" s="9" t="n">
        <f aca="false">B1443/Q1443-1</f>
        <v>-0.538184937157195</v>
      </c>
      <c r="S1443" s="9" t="n">
        <f aca="false">B1443/INDEX($B:$B,$E1443)-1</f>
        <v>-0.0549467944204211</v>
      </c>
      <c r="T1443" s="0" t="n">
        <f aca="false">IF(AND($A1443&gt;=CrashTest!$B$3,$A1443&lt;=CrashTest!$C$3),1,IF(AND($A1443&gt;=CrashTest!$B$4,$A1443&lt;=CrashTest!$C$4),2,IF(AND($A1443&gt;=CrashTest!$B$5,$A1443&lt;=CrashTest!$C$5),3,IF(AND($A1443&gt;=CrashTest!$B$6,$A1443&lt;=CrashTest!$C$6),4,IF(AND($A1443&gt;=CrashTest!$B$7,$A1443&lt;=CrashTest!$C$7),5,0)))))</f>
        <v>0</v>
      </c>
      <c r="U1443" s="8" t="str">
        <f aca="false">IF(T1443=0,"",IF(T1442=T1443,MAX(U1442,B1443),B1443))</f>
        <v/>
      </c>
      <c r="V1443" s="9" t="str">
        <f aca="false">IF(T1443=0,"",B1443/U1443-1)</f>
        <v/>
      </c>
      <c r="W1443" s="8" t="str">
        <f aca="false">IF(T1443=0,"",IF(T1442=T1443,MAX(W1442,F1443),F1443))</f>
        <v/>
      </c>
      <c r="X1443" s="9" t="str">
        <f aca="false">IF(T1443=0,"",F1443/W1443-1)</f>
        <v/>
      </c>
    </row>
    <row r="1444" customFormat="false" ht="15" hidden="false" customHeight="false" outlineLevel="0" collapsed="false">
      <c r="A1444" s="5" t="n">
        <v>45272</v>
      </c>
      <c r="B1444" s="6" t="n">
        <v>2201.24024839275</v>
      </c>
      <c r="C1444" s="7" t="n">
        <v>20.24232496</v>
      </c>
      <c r="D1444" s="0" t="n">
        <f aca="false">INT((ROW()-3)/30)</f>
        <v>48</v>
      </c>
      <c r="E1444" s="0" t="n">
        <f aca="false">2+30*D1444</f>
        <v>1442</v>
      </c>
      <c r="F1444" s="8" t="n">
        <f aca="false">INDEX($F:$F,$E1444)*(2*B1444/INDEX($B:$B,$E1444)-C1444/INDEX($C:$C,$E1444))</f>
        <v>242.029646882956</v>
      </c>
      <c r="G1444" s="9" t="n">
        <f aca="false">B1444/B1443-1</f>
        <v>-0.00928241827389864</v>
      </c>
      <c r="H1444" s="9" t="n">
        <f aca="false">F1444/F1443-1</f>
        <v>-0.00141267026908865</v>
      </c>
      <c r="I1444" s="9" t="n">
        <f aca="false">LN(B1444/B1443)</f>
        <v>-0.00932576838955224</v>
      </c>
      <c r="J1444" s="9" t="n">
        <f aca="false">LN(F1444/F1443)</f>
        <v>-0.00141366902845582</v>
      </c>
      <c r="K1444" s="9" t="n">
        <f aca="false">F1444/F1437-1</f>
        <v>-0.0126145856575897</v>
      </c>
      <c r="L1444" s="9" t="n">
        <f aca="false">F1444/F1414-1</f>
        <v>0.0385740210323129</v>
      </c>
      <c r="M1444" s="9" t="n">
        <f aca="false">B1444/B1437-1</f>
        <v>-0.0393924878430866</v>
      </c>
      <c r="N1444" s="9" t="n">
        <f aca="false">B1444/B1414-1</f>
        <v>0.0764294392189568</v>
      </c>
      <c r="O1444" s="8" t="n">
        <f aca="false">MAX(O1443,F1444)</f>
        <v>248.608371887103</v>
      </c>
      <c r="P1444" s="9" t="n">
        <f aca="false">F1444/O1444-1</f>
        <v>-0.0264622021946028</v>
      </c>
      <c r="Q1444" s="8" t="n">
        <f aca="false">MAX(Q1443,B1444)</f>
        <v>4811.1564628872</v>
      </c>
      <c r="R1444" s="9" t="n">
        <f aca="false">B1444/Q1444-1</f>
        <v>-0.542471697735689</v>
      </c>
      <c r="S1444" s="9" t="n">
        <f aca="false">B1444/INDEX($B:$B,$E1444)-1</f>
        <v>-0.0637191735656995</v>
      </c>
      <c r="T1444" s="0" t="n">
        <f aca="false">IF(AND($A1444&gt;=CrashTest!$B$3,$A1444&lt;=CrashTest!$C$3),1,IF(AND($A1444&gt;=CrashTest!$B$4,$A1444&lt;=CrashTest!$C$4),2,IF(AND($A1444&gt;=CrashTest!$B$5,$A1444&lt;=CrashTest!$C$5),3,IF(AND($A1444&gt;=CrashTest!$B$6,$A1444&lt;=CrashTest!$C$6),4,IF(AND($A1444&gt;=CrashTest!$B$7,$A1444&lt;=CrashTest!$C$7),5,0)))))</f>
        <v>0</v>
      </c>
      <c r="U1444" s="8" t="str">
        <f aca="false">IF(T1444=0,"",IF(T1443=T1444,MAX(U1443,B1444),B1444))</f>
        <v/>
      </c>
      <c r="V1444" s="9" t="str">
        <f aca="false">IF(T1444=0,"",B1444/U1444-1)</f>
        <v/>
      </c>
      <c r="W1444" s="8" t="str">
        <f aca="false">IF(T1444=0,"",IF(T1443=T1444,MAX(W1443,F1444),F1444))</f>
        <v/>
      </c>
      <c r="X1444" s="9" t="str">
        <f aca="false">IF(T1444=0,"",F1444/W1444-1)</f>
        <v/>
      </c>
    </row>
    <row r="1445" customFormat="false" ht="15" hidden="false" customHeight="false" outlineLevel="0" collapsed="false">
      <c r="A1445" s="5" t="n">
        <v>45273</v>
      </c>
      <c r="B1445" s="6" t="n">
        <v>2260.86859175921</v>
      </c>
      <c r="C1445" s="7" t="n">
        <v>21.24273187</v>
      </c>
      <c r="D1445" s="0" t="n">
        <f aca="false">INT((ROW()-3)/30)</f>
        <v>48</v>
      </c>
      <c r="E1445" s="0" t="n">
        <f aca="false">2+30*D1445</f>
        <v>1442</v>
      </c>
      <c r="F1445" s="8" t="n">
        <f aca="false">INDEX($F:$F,$E1445)*(2*B1445/INDEX($B:$B,$E1445)-C1445/INDEX($C:$C,$E1445))</f>
        <v>243.708989306116</v>
      </c>
      <c r="G1445" s="9" t="n">
        <f aca="false">B1445/B1444-1</f>
        <v>0.0270885213052043</v>
      </c>
      <c r="H1445" s="9" t="n">
        <f aca="false">F1445/F1444-1</f>
        <v>0.00693858147044346</v>
      </c>
      <c r="I1445" s="9" t="n">
        <f aca="false">LN(B1445/B1444)</f>
        <v>0.0267281212973637</v>
      </c>
      <c r="J1445" s="9" t="n">
        <f aca="false">LN(F1445/F1444)</f>
        <v>0.0069146202879252</v>
      </c>
      <c r="K1445" s="9" t="n">
        <f aca="false">F1445/F1438-1</f>
        <v>-0.00220262572531349</v>
      </c>
      <c r="L1445" s="9" t="n">
        <f aca="false">F1445/F1415-1</f>
        <v>0.0352873450529128</v>
      </c>
      <c r="M1445" s="9" t="n">
        <f aca="false">B1445/B1438-1</f>
        <v>0.0131048588630087</v>
      </c>
      <c r="N1445" s="9" t="n">
        <f aca="false">B1445/B1415-1</f>
        <v>0.0961597179655043</v>
      </c>
      <c r="O1445" s="8" t="n">
        <f aca="false">MAX(O1444,F1445)</f>
        <v>248.608371887103</v>
      </c>
      <c r="P1445" s="9" t="n">
        <f aca="false">F1445/O1445-1</f>
        <v>-0.0197072308699739</v>
      </c>
      <c r="Q1445" s="8" t="n">
        <f aca="false">MAX(Q1444,B1445)</f>
        <v>4811.1564628872</v>
      </c>
      <c r="R1445" s="9" t="n">
        <f aca="false">B1445/Q1445-1</f>
        <v>-0.530077932572068</v>
      </c>
      <c r="S1445" s="9" t="n">
        <f aca="false">B1445/INDEX($B:$B,$E1445)-1</f>
        <v>-0.0383567104511796</v>
      </c>
      <c r="T1445" s="0" t="n">
        <f aca="false">IF(AND($A1445&gt;=CrashTest!$B$3,$A1445&lt;=CrashTest!$C$3),1,IF(AND($A1445&gt;=CrashTest!$B$4,$A1445&lt;=CrashTest!$C$4),2,IF(AND($A1445&gt;=CrashTest!$B$5,$A1445&lt;=CrashTest!$C$5),3,IF(AND($A1445&gt;=CrashTest!$B$6,$A1445&lt;=CrashTest!$C$6),4,IF(AND($A1445&gt;=CrashTest!$B$7,$A1445&lt;=CrashTest!$C$7),5,0)))))</f>
        <v>0</v>
      </c>
      <c r="U1445" s="8" t="str">
        <f aca="false">IF(T1445=0,"",IF(T1444=T1445,MAX(U1444,B1445),B1445))</f>
        <v/>
      </c>
      <c r="V1445" s="9" t="str">
        <f aca="false">IF(T1445=0,"",B1445/U1445-1)</f>
        <v/>
      </c>
      <c r="W1445" s="8" t="str">
        <f aca="false">IF(T1445=0,"",IF(T1444=T1445,MAX(W1444,F1445),F1445))</f>
        <v/>
      </c>
      <c r="X1445" s="9" t="str">
        <f aca="false">IF(T1445=0,"",F1445/W1445-1)</f>
        <v/>
      </c>
    </row>
    <row r="1446" customFormat="false" ht="15" hidden="false" customHeight="false" outlineLevel="0" collapsed="false">
      <c r="A1446" s="5" t="n">
        <v>45274</v>
      </c>
      <c r="B1446" s="6" t="n">
        <v>2319.55548042081</v>
      </c>
      <c r="C1446" s="7" t="n">
        <v>22.18240505</v>
      </c>
      <c r="D1446" s="0" t="n">
        <f aca="false">INT((ROW()-3)/30)</f>
        <v>48</v>
      </c>
      <c r="E1446" s="0" t="n">
        <f aca="false">2+30*D1446</f>
        <v>1442</v>
      </c>
      <c r="F1446" s="8" t="n">
        <f aca="false">INDEX($F:$F,$E1446)*(2*B1446/INDEX($B:$B,$E1446)-C1446/INDEX($C:$C,$E1446))</f>
        <v>245.846607401043</v>
      </c>
      <c r="G1446" s="9" t="n">
        <f aca="false">B1446/B1445-1</f>
        <v>0.0259576734691753</v>
      </c>
      <c r="H1446" s="9" t="n">
        <f aca="false">F1446/F1445-1</f>
        <v>0.00877119100536139</v>
      </c>
      <c r="I1446" s="9" t="n">
        <f aca="false">LN(B1446/B1445)</f>
        <v>0.0256264919689321</v>
      </c>
      <c r="J1446" s="9" t="n">
        <f aca="false">LN(F1446/F1445)</f>
        <v>0.00873294757380117</v>
      </c>
      <c r="K1446" s="9" t="n">
        <f aca="false">F1446/F1439-1</f>
        <v>-0.00498128792864028</v>
      </c>
      <c r="L1446" s="9" t="n">
        <f aca="false">F1446/F1416-1</f>
        <v>0.0590228741691574</v>
      </c>
      <c r="M1446" s="9" t="n">
        <f aca="false">B1446/B1439-1</f>
        <v>-0.0147986144763832</v>
      </c>
      <c r="N1446" s="9" t="n">
        <f aca="false">B1446/B1416-1</f>
        <v>0.1700482043488</v>
      </c>
      <c r="O1446" s="8" t="n">
        <f aca="false">MAX(O1445,F1446)</f>
        <v>248.608371887103</v>
      </c>
      <c r="P1446" s="9" t="n">
        <f aca="false">F1446/O1446-1</f>
        <v>-0.0111088957507599</v>
      </c>
      <c r="Q1446" s="8" t="n">
        <f aca="false">MAX(Q1445,B1446)</f>
        <v>4811.1564628872</v>
      </c>
      <c r="R1446" s="9" t="n">
        <f aca="false">B1446/Q1446-1</f>
        <v>-0.517879848989814</v>
      </c>
      <c r="S1446" s="9" t="n">
        <f aca="false">B1446/INDEX($B:$B,$E1446)-1</f>
        <v>-0.0133946879472476</v>
      </c>
      <c r="T1446" s="0" t="n">
        <f aca="false">IF(AND($A1446&gt;=CrashTest!$B$3,$A1446&lt;=CrashTest!$C$3),1,IF(AND($A1446&gt;=CrashTest!$B$4,$A1446&lt;=CrashTest!$C$4),2,IF(AND($A1446&gt;=CrashTest!$B$5,$A1446&lt;=CrashTest!$C$5),3,IF(AND($A1446&gt;=CrashTest!$B$6,$A1446&lt;=CrashTest!$C$6),4,IF(AND($A1446&gt;=CrashTest!$B$7,$A1446&lt;=CrashTest!$C$7),5,0)))))</f>
        <v>0</v>
      </c>
      <c r="U1446" s="8" t="str">
        <f aca="false">IF(T1446=0,"",IF(T1445=T1446,MAX(U1445,B1446),B1446))</f>
        <v/>
      </c>
      <c r="V1446" s="9" t="str">
        <f aca="false">IF(T1446=0,"",B1446/U1446-1)</f>
        <v/>
      </c>
      <c r="W1446" s="8" t="str">
        <f aca="false">IF(T1446=0,"",IF(T1445=T1446,MAX(W1445,F1446),F1446))</f>
        <v/>
      </c>
      <c r="X1446" s="9" t="str">
        <f aca="false">IF(T1446=0,"",F1446/W1446-1)</f>
        <v/>
      </c>
    </row>
    <row r="1447" customFormat="false" ht="15" hidden="false" customHeight="false" outlineLevel="0" collapsed="false">
      <c r="A1447" s="5" t="n">
        <v>45275</v>
      </c>
      <c r="B1447" s="6" t="n">
        <v>2221.4636277031</v>
      </c>
      <c r="C1447" s="7" t="n">
        <v>20.58770137</v>
      </c>
      <c r="D1447" s="0" t="n">
        <f aca="false">INT((ROW()-3)/30)</f>
        <v>48</v>
      </c>
      <c r="E1447" s="0" t="n">
        <f aca="false">2+30*D1447</f>
        <v>1442</v>
      </c>
      <c r="F1447" s="8" t="n">
        <f aca="false">INDEX($F:$F,$E1447)*(2*B1447/INDEX($B:$B,$E1447)-C1447/INDEX($C:$C,$E1447))</f>
        <v>242.533604353556</v>
      </c>
      <c r="G1447" s="9" t="n">
        <f aca="false">B1447/B1446-1</f>
        <v>-0.0422890737236923</v>
      </c>
      <c r="H1447" s="9" t="n">
        <f aca="false">F1447/F1446-1</f>
        <v>-0.0134758949188301</v>
      </c>
      <c r="I1447" s="9" t="n">
        <f aca="false">LN(B1447/B1446)</f>
        <v>-0.0432092936480688</v>
      </c>
      <c r="J1447" s="9" t="n">
        <f aca="false">LN(F1447/F1446)</f>
        <v>-0.0135675188649597</v>
      </c>
      <c r="K1447" s="9" t="n">
        <f aca="false">F1447/F1440-1</f>
        <v>-0.0230016603715093</v>
      </c>
      <c r="L1447" s="9" t="n">
        <f aca="false">F1447/F1417-1</f>
        <v>0.0409373825018402</v>
      </c>
      <c r="M1447" s="9" t="n">
        <f aca="false">B1447/B1440-1</f>
        <v>-0.0584215079531549</v>
      </c>
      <c r="N1447" s="9" t="n">
        <f aca="false">B1447/B1417-1</f>
        <v>0.0803334376748015</v>
      </c>
      <c r="O1447" s="8" t="n">
        <f aca="false">MAX(O1446,F1447)</f>
        <v>248.608371887103</v>
      </c>
      <c r="P1447" s="9" t="n">
        <f aca="false">F1447/O1447-1</f>
        <v>-0.0244350883577884</v>
      </c>
      <c r="Q1447" s="8" t="n">
        <f aca="false">MAX(Q1446,B1447)</f>
        <v>4811.1564628872</v>
      </c>
      <c r="R1447" s="9" t="n">
        <f aca="false">B1447/Q1447-1</f>
        <v>-0.538268263599561</v>
      </c>
      <c r="S1447" s="9" t="n">
        <f aca="false">B1447/INDEX($B:$B,$E1447)-1</f>
        <v>-0.0551173127248329</v>
      </c>
      <c r="T1447" s="0" t="n">
        <f aca="false">IF(AND($A1447&gt;=CrashTest!$B$3,$A1447&lt;=CrashTest!$C$3),1,IF(AND($A1447&gt;=CrashTest!$B$4,$A1447&lt;=CrashTest!$C$4),2,IF(AND($A1447&gt;=CrashTest!$B$5,$A1447&lt;=CrashTest!$C$5),3,IF(AND($A1447&gt;=CrashTest!$B$6,$A1447&lt;=CrashTest!$C$6),4,IF(AND($A1447&gt;=CrashTest!$B$7,$A1447&lt;=CrashTest!$C$7),5,0)))))</f>
        <v>0</v>
      </c>
      <c r="U1447" s="8" t="str">
        <f aca="false">IF(T1447=0,"",IF(T1446=T1447,MAX(U1446,B1447),B1447))</f>
        <v/>
      </c>
      <c r="V1447" s="9" t="str">
        <f aca="false">IF(T1447=0,"",B1447/U1447-1)</f>
        <v/>
      </c>
      <c r="W1447" s="8" t="str">
        <f aca="false">IF(T1447=0,"",IF(T1446=T1447,MAX(W1446,F1447),F1447))</f>
        <v/>
      </c>
      <c r="X1447" s="9" t="str">
        <f aca="false">IF(T1447=0,"",F1447/W1447-1)</f>
        <v/>
      </c>
    </row>
    <row r="1448" customFormat="false" ht="15" hidden="false" customHeight="false" outlineLevel="0" collapsed="false">
      <c r="A1448" s="5" t="n">
        <v>45276</v>
      </c>
      <c r="B1448" s="6" t="n">
        <v>2224.69860870836</v>
      </c>
      <c r="C1448" s="7" t="n">
        <v>20.74120764</v>
      </c>
      <c r="D1448" s="0" t="n">
        <f aca="false">INT((ROW()-3)/30)</f>
        <v>48</v>
      </c>
      <c r="E1448" s="0" t="n">
        <f aca="false">2+30*D1448</f>
        <v>1442</v>
      </c>
      <c r="F1448" s="8" t="n">
        <f aca="false">INDEX($F:$F,$E1448)*(2*B1448/INDEX($B:$B,$E1448)-C1448/INDEX($C:$C,$E1448))</f>
        <v>241.554216131133</v>
      </c>
      <c r="G1448" s="9" t="n">
        <f aca="false">B1448/B1447-1</f>
        <v>0.00145623856493438</v>
      </c>
      <c r="H1448" s="9" t="n">
        <f aca="false">F1448/F1447-1</f>
        <v>-0.00403815473337521</v>
      </c>
      <c r="I1448" s="9" t="n">
        <f aca="false">LN(B1448/B1447)</f>
        <v>0.00145517927781384</v>
      </c>
      <c r="J1448" s="9" t="n">
        <f aca="false">LN(F1448/F1447)</f>
        <v>-0.00404633009654381</v>
      </c>
      <c r="K1448" s="9" t="n">
        <f aca="false">F1448/F1441-1</f>
        <v>-0.0283745704234513</v>
      </c>
      <c r="L1448" s="9" t="n">
        <f aca="false">F1448/F1418-1</f>
        <v>0.0486772443827925</v>
      </c>
      <c r="M1448" s="9" t="n">
        <f aca="false">B1448/B1441-1</f>
        <v>-0.0500699196876069</v>
      </c>
      <c r="N1448" s="9" t="n">
        <f aca="false">B1448/B1418-1</f>
        <v>0.135259486550393</v>
      </c>
      <c r="O1448" s="8" t="n">
        <f aca="false">MAX(O1447,F1448)</f>
        <v>248.608371887103</v>
      </c>
      <c r="P1448" s="9" t="n">
        <f aca="false">F1448/O1448-1</f>
        <v>-0.0283745704234513</v>
      </c>
      <c r="Q1448" s="8" t="n">
        <f aca="false">MAX(Q1447,B1448)</f>
        <v>4811.1564628872</v>
      </c>
      <c r="R1448" s="9" t="n">
        <f aca="false">B1448/Q1448-1</f>
        <v>-0.537595872038361</v>
      </c>
      <c r="S1448" s="9" t="n">
        <f aca="false">B1448/INDEX($B:$B,$E1448)-1</f>
        <v>-0.053741338116284</v>
      </c>
      <c r="T1448" s="0" t="n">
        <f aca="false">IF(AND($A1448&gt;=CrashTest!$B$3,$A1448&lt;=CrashTest!$C$3),1,IF(AND($A1448&gt;=CrashTest!$B$4,$A1448&lt;=CrashTest!$C$4),2,IF(AND($A1448&gt;=CrashTest!$B$5,$A1448&lt;=CrashTest!$C$5),3,IF(AND($A1448&gt;=CrashTest!$B$6,$A1448&lt;=CrashTest!$C$6),4,IF(AND($A1448&gt;=CrashTest!$B$7,$A1448&lt;=CrashTest!$C$7),5,0)))))</f>
        <v>0</v>
      </c>
      <c r="U1448" s="8" t="str">
        <f aca="false">IF(T1448=0,"",IF(T1447=T1448,MAX(U1447,B1448),B1448))</f>
        <v/>
      </c>
      <c r="V1448" s="9" t="str">
        <f aca="false">IF(T1448=0,"",B1448/U1448-1)</f>
        <v/>
      </c>
      <c r="W1448" s="8" t="str">
        <f aca="false">IF(T1448=0,"",IF(T1447=T1448,MAX(W1447,F1448),F1448))</f>
        <v/>
      </c>
      <c r="X1448" s="9" t="str">
        <f aca="false">IF(T1448=0,"",F1448/W1448-1)</f>
        <v/>
      </c>
    </row>
    <row r="1449" customFormat="false" ht="15" hidden="false" customHeight="false" outlineLevel="0" collapsed="false">
      <c r="A1449" s="5" t="n">
        <v>45277</v>
      </c>
      <c r="B1449" s="6" t="n">
        <v>2200.06795558153</v>
      </c>
      <c r="C1449" s="7" t="n">
        <v>20.19535153</v>
      </c>
      <c r="D1449" s="0" t="n">
        <f aca="false">INT((ROW()-3)/30)</f>
        <v>48</v>
      </c>
      <c r="E1449" s="0" t="n">
        <f aca="false">2+30*D1449</f>
        <v>1442</v>
      </c>
      <c r="F1449" s="8" t="n">
        <f aca="false">INDEX($F:$F,$E1449)*(2*B1449/INDEX($B:$B,$E1449)-C1449/INDEX($C:$C,$E1449))</f>
        <v>242.291197687489</v>
      </c>
      <c r="G1449" s="9" t="n">
        <f aca="false">B1449/B1448-1</f>
        <v>-0.0110714561650804</v>
      </c>
      <c r="H1449" s="9" t="n">
        <f aca="false">F1449/F1448-1</f>
        <v>0.00305099852182256</v>
      </c>
      <c r="I1449" s="9" t="n">
        <f aca="false">LN(B1449/B1448)</f>
        <v>-0.011133200894907</v>
      </c>
      <c r="J1449" s="9" t="n">
        <f aca="false">LN(F1449/F1448)</f>
        <v>0.0030463536710562</v>
      </c>
      <c r="K1449" s="9" t="n">
        <f aca="false">F1449/F1442-1</f>
        <v>-0.0145425254011515</v>
      </c>
      <c r="L1449" s="9" t="n">
        <f aca="false">F1449/F1419-1</f>
        <v>0.0531768450449632</v>
      </c>
      <c r="M1449" s="9" t="n">
        <f aca="false">B1449/B1442-1</f>
        <v>-0.0642177994121573</v>
      </c>
      <c r="N1449" s="9" t="n">
        <f aca="false">B1449/B1419-1</f>
        <v>0.123141433519752</v>
      </c>
      <c r="O1449" s="8" t="n">
        <f aca="false">MAX(O1448,F1449)</f>
        <v>248.608371887103</v>
      </c>
      <c r="P1449" s="9" t="n">
        <f aca="false">F1449/O1449-1</f>
        <v>-0.025410142674048</v>
      </c>
      <c r="Q1449" s="8" t="n">
        <f aca="false">MAX(Q1448,B1449)</f>
        <v>4811.1564628872</v>
      </c>
      <c r="R1449" s="9" t="n">
        <f aca="false">B1449/Q1449-1</f>
        <v>-0.542715359071641</v>
      </c>
      <c r="S1449" s="9" t="n">
        <f aca="false">B1449/INDEX($B:$B,$E1449)-1</f>
        <v>-0.0642177994121573</v>
      </c>
      <c r="T1449" s="0" t="n">
        <f aca="false">IF(AND($A1449&gt;=CrashTest!$B$3,$A1449&lt;=CrashTest!$C$3),1,IF(AND($A1449&gt;=CrashTest!$B$4,$A1449&lt;=CrashTest!$C$4),2,IF(AND($A1449&gt;=CrashTest!$B$5,$A1449&lt;=CrashTest!$C$5),3,IF(AND($A1449&gt;=CrashTest!$B$6,$A1449&lt;=CrashTest!$C$6),4,IF(AND($A1449&gt;=CrashTest!$B$7,$A1449&lt;=CrashTest!$C$7),5,0)))))</f>
        <v>0</v>
      </c>
      <c r="U1449" s="8" t="str">
        <f aca="false">IF(T1449=0,"",IF(T1448=T1449,MAX(U1448,B1449),B1449))</f>
        <v/>
      </c>
      <c r="V1449" s="9" t="str">
        <f aca="false">IF(T1449=0,"",B1449/U1449-1)</f>
        <v/>
      </c>
      <c r="W1449" s="8" t="str">
        <f aca="false">IF(T1449=0,"",IF(T1448=T1449,MAX(W1448,F1449),F1449))</f>
        <v/>
      </c>
      <c r="X1449" s="9" t="str">
        <f aca="false">IF(T1449=0,"",F1449/W1449-1)</f>
        <v/>
      </c>
    </row>
    <row r="1450" customFormat="false" ht="15" hidden="false" customHeight="false" outlineLevel="0" collapsed="false">
      <c r="A1450" s="5" t="n">
        <v>45278</v>
      </c>
      <c r="B1450" s="6" t="n">
        <v>2215.89467299825</v>
      </c>
      <c r="C1450" s="7" t="n">
        <v>20.59236821</v>
      </c>
      <c r="D1450" s="0" t="n">
        <f aca="false">INT((ROW()-3)/30)</f>
        <v>48</v>
      </c>
      <c r="E1450" s="0" t="n">
        <f aca="false">2+30*D1450</f>
        <v>1442</v>
      </c>
      <c r="F1450" s="8" t="n">
        <f aca="false">INDEX($F:$F,$E1450)*(2*B1450/INDEX($B:$B,$E1450)-C1450/INDEX($C:$C,$E1450))</f>
        <v>241.318484035318</v>
      </c>
      <c r="G1450" s="9" t="n">
        <f aca="false">B1450/B1449-1</f>
        <v>0.00719374025541697</v>
      </c>
      <c r="H1450" s="9" t="n">
        <f aca="false">F1450/F1449-1</f>
        <v>-0.00401464709182586</v>
      </c>
      <c r="I1450" s="9" t="n">
        <f aca="false">LN(B1450/B1449)</f>
        <v>0.00716798873207973</v>
      </c>
      <c r="J1450" s="9" t="n">
        <f aca="false">LN(F1450/F1449)</f>
        <v>-0.00402272742115967</v>
      </c>
      <c r="K1450" s="9" t="n">
        <f aca="false">F1450/F1443-1</f>
        <v>-0.00434684886320813</v>
      </c>
      <c r="L1450" s="9" t="n">
        <f aca="false">F1450/F1420-1</f>
        <v>0.0490322189066468</v>
      </c>
      <c r="M1450" s="9" t="n">
        <f aca="false">B1450/B1443-1</f>
        <v>-0.00268686555431286</v>
      </c>
      <c r="N1450" s="9" t="n">
        <f aca="false">B1450/B1420-1</f>
        <v>0.129179288557305</v>
      </c>
      <c r="O1450" s="8" t="n">
        <f aca="false">MAX(O1449,F1450)</f>
        <v>248.608371887103</v>
      </c>
      <c r="P1450" s="9" t="n">
        <f aca="false">F1450/O1450-1</f>
        <v>-0.0293227770104846</v>
      </c>
      <c r="Q1450" s="8" t="n">
        <f aca="false">MAX(Q1449,B1450)</f>
        <v>4811.1564628872</v>
      </c>
      <c r="R1450" s="9" t="n">
        <f aca="false">B1450/Q1450-1</f>
        <v>-0.53942577214201</v>
      </c>
      <c r="S1450" s="9" t="n">
        <f aca="false">B1450/INDEX($B:$B,$E1450)-1</f>
        <v>-0.0574860253254857</v>
      </c>
      <c r="T1450" s="0" t="n">
        <f aca="false">IF(AND($A1450&gt;=CrashTest!$B$3,$A1450&lt;=CrashTest!$C$3),1,IF(AND($A1450&gt;=CrashTest!$B$4,$A1450&lt;=CrashTest!$C$4),2,IF(AND($A1450&gt;=CrashTest!$B$5,$A1450&lt;=CrashTest!$C$5),3,IF(AND($A1450&gt;=CrashTest!$B$6,$A1450&lt;=CrashTest!$C$6),4,IF(AND($A1450&gt;=CrashTest!$B$7,$A1450&lt;=CrashTest!$C$7),5,0)))))</f>
        <v>0</v>
      </c>
      <c r="U1450" s="8" t="str">
        <f aca="false">IF(T1450=0,"",IF(T1449=T1450,MAX(U1449,B1450),B1450))</f>
        <v/>
      </c>
      <c r="V1450" s="9" t="str">
        <f aca="false">IF(T1450=0,"",B1450/U1450-1)</f>
        <v/>
      </c>
      <c r="W1450" s="8" t="str">
        <f aca="false">IF(T1450=0,"",IF(T1449=T1450,MAX(W1449,F1450),F1450))</f>
        <v/>
      </c>
      <c r="X1450" s="9" t="str">
        <f aca="false">IF(T1450=0,"",F1450/W1450-1)</f>
        <v/>
      </c>
    </row>
    <row r="1451" customFormat="false" ht="15" hidden="false" customHeight="false" outlineLevel="0" collapsed="false">
      <c r="A1451" s="5" t="n">
        <v>45279</v>
      </c>
      <c r="B1451" s="6" t="n">
        <v>2176.07665926359</v>
      </c>
      <c r="C1451" s="7" t="n">
        <v>19.87741714</v>
      </c>
      <c r="D1451" s="0" t="n">
        <f aca="false">INT((ROW()-3)/30)</f>
        <v>48</v>
      </c>
      <c r="E1451" s="0" t="n">
        <f aca="false">2+30*D1451</f>
        <v>1442</v>
      </c>
      <c r="F1451" s="8" t="n">
        <f aca="false">INDEX($F:$F,$E1451)*(2*B1451/INDEX($B:$B,$E1451)-C1451/INDEX($C:$C,$E1451))</f>
        <v>240.703121113823</v>
      </c>
      <c r="G1451" s="9" t="n">
        <f aca="false">B1451/B1450-1</f>
        <v>-0.0179692718340189</v>
      </c>
      <c r="H1451" s="9" t="n">
        <f aca="false">F1451/F1450-1</f>
        <v>-0.00255000326210064</v>
      </c>
      <c r="I1451" s="9" t="n">
        <f aca="false">LN(B1451/B1450)</f>
        <v>-0.0181326797058511</v>
      </c>
      <c r="J1451" s="9" t="n">
        <f aca="false">LN(F1451/F1450)</f>
        <v>-0.00255326005815751</v>
      </c>
      <c r="K1451" s="9" t="n">
        <f aca="false">F1451/F1444-1</f>
        <v>-0.00548083999715265</v>
      </c>
      <c r="L1451" s="9" t="n">
        <f aca="false">F1451/F1421-1</f>
        <v>0.0402512683636731</v>
      </c>
      <c r="M1451" s="9" t="n">
        <f aca="false">B1451/B1444-1</f>
        <v>-0.011431550530449</v>
      </c>
      <c r="N1451" s="9" t="n">
        <f aca="false">B1451/B1421-1</f>
        <v>0.0827428411672575</v>
      </c>
      <c r="O1451" s="8" t="n">
        <f aca="false">MAX(O1450,F1451)</f>
        <v>248.608371887103</v>
      </c>
      <c r="P1451" s="9" t="n">
        <f aca="false">F1451/O1451-1</f>
        <v>-0.0317980070955546</v>
      </c>
      <c r="Q1451" s="8" t="n">
        <f aca="false">MAX(Q1450,B1451)</f>
        <v>4811.1564628872</v>
      </c>
      <c r="R1451" s="9" t="n">
        <f aca="false">B1451/Q1451-1</f>
        <v>-0.547701955642134</v>
      </c>
      <c r="S1451" s="9" t="n">
        <f aca="false">B1451/INDEX($B:$B,$E1451)-1</f>
        <v>-0.0744223151437737</v>
      </c>
      <c r="T1451" s="0" t="n">
        <f aca="false">IF(AND($A1451&gt;=CrashTest!$B$3,$A1451&lt;=CrashTest!$C$3),1,IF(AND($A1451&gt;=CrashTest!$B$4,$A1451&lt;=CrashTest!$C$4),2,IF(AND($A1451&gt;=CrashTest!$B$5,$A1451&lt;=CrashTest!$C$5),3,IF(AND($A1451&gt;=CrashTest!$B$6,$A1451&lt;=CrashTest!$C$6),4,IF(AND($A1451&gt;=CrashTest!$B$7,$A1451&lt;=CrashTest!$C$7),5,0)))))</f>
        <v>0</v>
      </c>
      <c r="U1451" s="8" t="str">
        <f aca="false">IF(T1451=0,"",IF(T1450=T1451,MAX(U1450,B1451),B1451))</f>
        <v/>
      </c>
      <c r="V1451" s="9" t="str">
        <f aca="false">IF(T1451=0,"",B1451/U1451-1)</f>
        <v/>
      </c>
      <c r="W1451" s="8" t="str">
        <f aca="false">IF(T1451=0,"",IF(T1450=T1451,MAX(W1450,F1451),F1451))</f>
        <v/>
      </c>
      <c r="X1451" s="9" t="str">
        <f aca="false">IF(T1451=0,"",F1451/W1451-1)</f>
        <v/>
      </c>
    </row>
    <row r="1452" customFormat="false" ht="15" hidden="false" customHeight="false" outlineLevel="0" collapsed="false">
      <c r="A1452" s="5" t="n">
        <v>45280</v>
      </c>
      <c r="B1452" s="6" t="n">
        <v>2195.89209263589</v>
      </c>
      <c r="C1452" s="7" t="n">
        <v>20.29502064</v>
      </c>
      <c r="D1452" s="0" t="n">
        <f aca="false">INT((ROW()-3)/30)</f>
        <v>48</v>
      </c>
      <c r="E1452" s="0" t="n">
        <f aca="false">2+30*D1452</f>
        <v>1442</v>
      </c>
      <c r="F1452" s="8" t="n">
        <f aca="false">INDEX($F:$F,$E1452)*(2*B1452/INDEX($B:$B,$E1452)-C1452/INDEX($C:$C,$E1452))</f>
        <v>240.342580386283</v>
      </c>
      <c r="G1452" s="9" t="n">
        <f aca="false">B1452/B1451-1</f>
        <v>0.00910603644772601</v>
      </c>
      <c r="H1452" s="9" t="n">
        <f aca="false">F1452/F1451-1</f>
        <v>-0.00149786477994862</v>
      </c>
      <c r="I1452" s="9" t="n">
        <f aca="false">LN(B1452/B1451)</f>
        <v>0.00906482648187595</v>
      </c>
      <c r="J1452" s="9" t="n">
        <f aca="false">LN(F1452/F1451)</f>
        <v>-0.00149898770086066</v>
      </c>
      <c r="K1452" s="9" t="n">
        <f aca="false">F1452/F1445-1</f>
        <v>-0.0138132324516128</v>
      </c>
      <c r="L1452" s="9" t="n">
        <f aca="false">F1452/F1422-1</f>
        <v>0.0327324955997448</v>
      </c>
      <c r="M1452" s="9" t="n">
        <f aca="false">B1452/B1445-1</f>
        <v>-0.0287396177558295</v>
      </c>
      <c r="N1452" s="9" t="n">
        <f aca="false">B1452/B1422-1</f>
        <v>0.084782030926281</v>
      </c>
      <c r="O1452" s="8" t="n">
        <f aca="false">MAX(O1451,F1452)</f>
        <v>248.608371887103</v>
      </c>
      <c r="P1452" s="9" t="n">
        <f aca="false">F1452/O1452-1</f>
        <v>-0.0332482427606022</v>
      </c>
      <c r="Q1452" s="8" t="n">
        <f aca="false">MAX(Q1451,B1452)</f>
        <v>4811.1564628872</v>
      </c>
      <c r="R1452" s="9" t="n">
        <f aca="false">B1452/Q1452-1</f>
        <v>-0.543583313164976</v>
      </c>
      <c r="S1452" s="9" t="n">
        <f aca="false">B1452/INDEX($B:$B,$E1452)-1</f>
        <v>-0.0659939710102711</v>
      </c>
      <c r="T1452" s="0" t="n">
        <f aca="false">IF(AND($A1452&gt;=CrashTest!$B$3,$A1452&lt;=CrashTest!$C$3),1,IF(AND($A1452&gt;=CrashTest!$B$4,$A1452&lt;=CrashTest!$C$4),2,IF(AND($A1452&gt;=CrashTest!$B$5,$A1452&lt;=CrashTest!$C$5),3,IF(AND($A1452&gt;=CrashTest!$B$6,$A1452&lt;=CrashTest!$C$6),4,IF(AND($A1452&gt;=CrashTest!$B$7,$A1452&lt;=CrashTest!$C$7),5,0)))))</f>
        <v>0</v>
      </c>
      <c r="U1452" s="8" t="str">
        <f aca="false">IF(T1452=0,"",IF(T1451=T1452,MAX(U1451,B1452),B1452))</f>
        <v/>
      </c>
      <c r="V1452" s="9" t="str">
        <f aca="false">IF(T1452=0,"",B1452/U1452-1)</f>
        <v/>
      </c>
      <c r="W1452" s="8" t="str">
        <f aca="false">IF(T1452=0,"",IF(T1451=T1452,MAX(W1451,F1452),F1452))</f>
        <v/>
      </c>
      <c r="X1452" s="9" t="str">
        <f aca="false">IF(T1452=0,"",F1452/W1452-1)</f>
        <v/>
      </c>
    </row>
    <row r="1453" customFormat="false" ht="15" hidden="false" customHeight="false" outlineLevel="0" collapsed="false">
      <c r="A1453" s="5" t="n">
        <v>45281</v>
      </c>
      <c r="B1453" s="6" t="n">
        <v>2237.71803623612</v>
      </c>
      <c r="C1453" s="7" t="n">
        <v>20.94511005</v>
      </c>
      <c r="D1453" s="0" t="n">
        <f aca="false">INT((ROW()-3)/30)</f>
        <v>48</v>
      </c>
      <c r="E1453" s="0" t="n">
        <f aca="false">2+30*D1453</f>
        <v>1442</v>
      </c>
      <c r="F1453" s="8" t="n">
        <f aca="false">INDEX($F:$F,$E1453)*(2*B1453/INDEX($B:$B,$E1453)-C1453/INDEX($C:$C,$E1453))</f>
        <v>242.077629207254</v>
      </c>
      <c r="G1453" s="9" t="n">
        <f aca="false">B1453/B1452-1</f>
        <v>0.0190473583563131</v>
      </c>
      <c r="H1453" s="9" t="n">
        <f aca="false">F1453/F1452-1</f>
        <v>0.00721906546140416</v>
      </c>
      <c r="I1453" s="9" t="n">
        <f aca="false">LN(B1453/B1452)</f>
        <v>0.0188682284857788</v>
      </c>
      <c r="J1453" s="9" t="n">
        <f aca="false">LN(F1453/F1452)</f>
        <v>0.00719313274021615</v>
      </c>
      <c r="K1453" s="9" t="n">
        <f aca="false">F1453/F1446-1</f>
        <v>-0.0153306089257557</v>
      </c>
      <c r="L1453" s="9" t="n">
        <f aca="false">F1453/F1423-1</f>
        <v>0.0417726207211266</v>
      </c>
      <c r="M1453" s="9" t="n">
        <f aca="false">B1453/B1446-1</f>
        <v>-0.03528152047902</v>
      </c>
      <c r="N1453" s="9" t="n">
        <f aca="false">B1453/B1423-1</f>
        <v>0.150191307944935</v>
      </c>
      <c r="O1453" s="8" t="n">
        <f aca="false">MAX(O1452,F1453)</f>
        <v>248.608371887103</v>
      </c>
      <c r="P1453" s="9" t="n">
        <f aca="false">F1453/O1453-1</f>
        <v>-0.0262691985401636</v>
      </c>
      <c r="Q1453" s="8" t="n">
        <f aca="false">MAX(Q1452,B1453)</f>
        <v>4811.1564628872</v>
      </c>
      <c r="R1453" s="9" t="n">
        <f aca="false">B1453/Q1453-1</f>
        <v>-0.534889780971028</v>
      </c>
      <c r="S1453" s="9" t="n">
        <f aca="false">B1453/INDEX($B:$B,$E1453)-1</f>
        <v>-0.0482036234691468</v>
      </c>
      <c r="T1453" s="0" t="n">
        <f aca="false">IF(AND($A1453&gt;=CrashTest!$B$3,$A1453&lt;=CrashTest!$C$3),1,IF(AND($A1453&gt;=CrashTest!$B$4,$A1453&lt;=CrashTest!$C$4),2,IF(AND($A1453&gt;=CrashTest!$B$5,$A1453&lt;=CrashTest!$C$5),3,IF(AND($A1453&gt;=CrashTest!$B$6,$A1453&lt;=CrashTest!$C$6),4,IF(AND($A1453&gt;=CrashTest!$B$7,$A1453&lt;=CrashTest!$C$7),5,0)))))</f>
        <v>0</v>
      </c>
      <c r="U1453" s="8" t="str">
        <f aca="false">IF(T1453=0,"",IF(T1452=T1453,MAX(U1452,B1453),B1453))</f>
        <v/>
      </c>
      <c r="V1453" s="9" t="str">
        <f aca="false">IF(T1453=0,"",B1453/U1453-1)</f>
        <v/>
      </c>
      <c r="W1453" s="8" t="str">
        <f aca="false">IF(T1453=0,"",IF(T1452=T1453,MAX(W1452,F1453),F1453))</f>
        <v/>
      </c>
      <c r="X1453" s="9" t="str">
        <f aca="false">IF(T1453=0,"",F1453/W1453-1)</f>
        <v/>
      </c>
    </row>
    <row r="1454" customFormat="false" ht="15" hidden="false" customHeight="false" outlineLevel="0" collapsed="false">
      <c r="A1454" s="5" t="n">
        <v>45282</v>
      </c>
      <c r="B1454" s="6" t="n">
        <v>2326.30142402104</v>
      </c>
      <c r="C1454" s="7" t="n">
        <v>22.36259926</v>
      </c>
      <c r="D1454" s="0" t="n">
        <f aca="false">INT((ROW()-3)/30)</f>
        <v>48</v>
      </c>
      <c r="E1454" s="0" t="n">
        <f aca="false">2+30*D1454</f>
        <v>1442</v>
      </c>
      <c r="F1454" s="8" t="n">
        <f aca="false">INDEX($F:$F,$E1454)*(2*B1454/INDEX($B:$B,$E1454)-C1454/INDEX($C:$C,$E1454))</f>
        <v>245.313649656836</v>
      </c>
      <c r="G1454" s="9" t="n">
        <f aca="false">B1454/B1453-1</f>
        <v>0.0395864833506543</v>
      </c>
      <c r="H1454" s="9" t="n">
        <f aca="false">F1454/F1453-1</f>
        <v>0.0133676972142338</v>
      </c>
      <c r="I1454" s="9" t="n">
        <f aca="false">LN(B1454/B1453)</f>
        <v>0.0388230219217731</v>
      </c>
      <c r="J1454" s="9" t="n">
        <f aca="false">LN(F1454/F1453)</f>
        <v>0.0132791378996039</v>
      </c>
      <c r="K1454" s="9" t="n">
        <f aca="false">F1454/F1447-1</f>
        <v>0.0114625159292467</v>
      </c>
      <c r="L1454" s="9" t="n">
        <f aca="false">F1454/F1424-1</f>
        <v>0.0486416240245613</v>
      </c>
      <c r="M1454" s="9" t="n">
        <f aca="false">B1454/B1447-1</f>
        <v>0.0471931185415526</v>
      </c>
      <c r="N1454" s="9" t="n">
        <f aca="false">B1454/B1424-1</f>
        <v>0.126865716295096</v>
      </c>
      <c r="O1454" s="8" t="n">
        <f aca="false">MAX(O1453,F1454)</f>
        <v>248.608371887103</v>
      </c>
      <c r="P1454" s="9" t="n">
        <f aca="false">F1454/O1454-1</f>
        <v>-0.0132526600180753</v>
      </c>
      <c r="Q1454" s="8" t="n">
        <f aca="false">MAX(Q1453,B1454)</f>
        <v>4811.1564628872</v>
      </c>
      <c r="R1454" s="9" t="n">
        <f aca="false">B1454/Q1454-1</f>
        <v>-0.516477703029219</v>
      </c>
      <c r="S1454" s="9" t="n">
        <f aca="false">B1454/INDEX($B:$B,$E1454)-1</f>
        <v>-0.0105253520563952</v>
      </c>
      <c r="T1454" s="0" t="n">
        <f aca="false">IF(AND($A1454&gt;=CrashTest!$B$3,$A1454&lt;=CrashTest!$C$3),1,IF(AND($A1454&gt;=CrashTest!$B$4,$A1454&lt;=CrashTest!$C$4),2,IF(AND($A1454&gt;=CrashTest!$B$5,$A1454&lt;=CrashTest!$C$5),3,IF(AND($A1454&gt;=CrashTest!$B$6,$A1454&lt;=CrashTest!$C$6),4,IF(AND($A1454&gt;=CrashTest!$B$7,$A1454&lt;=CrashTest!$C$7),5,0)))))</f>
        <v>0</v>
      </c>
      <c r="U1454" s="8" t="str">
        <f aca="false">IF(T1454=0,"",IF(T1453=T1454,MAX(U1453,B1454),B1454))</f>
        <v/>
      </c>
      <c r="V1454" s="9" t="str">
        <f aca="false">IF(T1454=0,"",B1454/U1454-1)</f>
        <v/>
      </c>
      <c r="W1454" s="8" t="str">
        <f aca="false">IF(T1454=0,"",IF(T1453=T1454,MAX(W1453,F1454),F1454))</f>
        <v/>
      </c>
      <c r="X1454" s="9" t="str">
        <f aca="false">IF(T1454=0,"",F1454/W1454-1)</f>
        <v/>
      </c>
    </row>
    <row r="1455" customFormat="false" ht="15" hidden="false" customHeight="false" outlineLevel="0" collapsed="false">
      <c r="A1455" s="5" t="n">
        <v>45283</v>
      </c>
      <c r="B1455" s="6" t="n">
        <v>2311.02396814728</v>
      </c>
      <c r="C1455" s="7" t="n">
        <v>22.10005277</v>
      </c>
      <c r="D1455" s="0" t="n">
        <f aca="false">INT((ROW()-3)/30)</f>
        <v>48</v>
      </c>
      <c r="E1455" s="0" t="n">
        <f aca="false">2+30*D1455</f>
        <v>1442</v>
      </c>
      <c r="F1455" s="8" t="n">
        <f aca="false">INDEX($F:$F,$E1455)*(2*B1455/INDEX($B:$B,$E1455)-C1455/INDEX($C:$C,$E1455))</f>
        <v>244.950601371541</v>
      </c>
      <c r="G1455" s="9" t="n">
        <f aca="false">B1455/B1454-1</f>
        <v>-0.00656727271711544</v>
      </c>
      <c r="H1455" s="9" t="n">
        <f aca="false">F1455/F1454-1</f>
        <v>-0.00147993511899058</v>
      </c>
      <c r="I1455" s="9" t="n">
        <f aca="false">LN(B1455/B1454)</f>
        <v>-0.0065889321335287</v>
      </c>
      <c r="J1455" s="9" t="n">
        <f aca="false">LN(F1455/F1454)</f>
        <v>-0.00148103130462469</v>
      </c>
      <c r="K1455" s="9" t="n">
        <f aca="false">F1455/F1448-1</f>
        <v>0.0140605504420774</v>
      </c>
      <c r="L1455" s="9" t="n">
        <f aca="false">F1455/F1425-1</f>
        <v>0.0474425677065069</v>
      </c>
      <c r="M1455" s="9" t="n">
        <f aca="false">B1455/B1448-1</f>
        <v>0.0388031705063363</v>
      </c>
      <c r="N1455" s="9" t="n">
        <f aca="false">B1455/B1425-1</f>
        <v>0.120103061389019</v>
      </c>
      <c r="O1455" s="8" t="n">
        <f aca="false">MAX(O1454,F1455)</f>
        <v>248.608371887103</v>
      </c>
      <c r="P1455" s="9" t="n">
        <f aca="false">F1455/O1455-1</f>
        <v>-0.0147129820600851</v>
      </c>
      <c r="Q1455" s="8" t="n">
        <f aca="false">MAX(Q1454,B1455)</f>
        <v>4811.1564628872</v>
      </c>
      <c r="R1455" s="9" t="n">
        <f aca="false">B1455/Q1455-1</f>
        <v>-0.519653125818232</v>
      </c>
      <c r="S1455" s="9" t="n">
        <f aca="false">B1455/INDEX($B:$B,$E1455)-1</f>
        <v>-0.0170235019161126</v>
      </c>
      <c r="T1455" s="0" t="n">
        <f aca="false">IF(AND($A1455&gt;=CrashTest!$B$3,$A1455&lt;=CrashTest!$C$3),1,IF(AND($A1455&gt;=CrashTest!$B$4,$A1455&lt;=CrashTest!$C$4),2,IF(AND($A1455&gt;=CrashTest!$B$5,$A1455&lt;=CrashTest!$C$5),3,IF(AND($A1455&gt;=CrashTest!$B$6,$A1455&lt;=CrashTest!$C$6),4,IF(AND($A1455&gt;=CrashTest!$B$7,$A1455&lt;=CrashTest!$C$7),5,0)))))</f>
        <v>0</v>
      </c>
      <c r="U1455" s="8" t="str">
        <f aca="false">IF(T1455=0,"",IF(T1454=T1455,MAX(U1454,B1455),B1455))</f>
        <v/>
      </c>
      <c r="V1455" s="9" t="str">
        <f aca="false">IF(T1455=0,"",B1455/U1455-1)</f>
        <v/>
      </c>
      <c r="W1455" s="8" t="str">
        <f aca="false">IF(T1455=0,"",IF(T1454=T1455,MAX(W1454,F1455),F1455))</f>
        <v/>
      </c>
      <c r="X1455" s="9" t="str">
        <f aca="false">IF(T1455=0,"",F1455/W1455-1)</f>
        <v/>
      </c>
    </row>
    <row r="1456" customFormat="false" ht="15" hidden="false" customHeight="false" outlineLevel="0" collapsed="false">
      <c r="A1456" s="5" t="n">
        <v>45284</v>
      </c>
      <c r="B1456" s="6" t="n">
        <v>2268.21977440094</v>
      </c>
      <c r="C1456" s="7" t="n">
        <v>21.41555394</v>
      </c>
      <c r="D1456" s="0" t="n">
        <f aca="false">INT((ROW()-3)/30)</f>
        <v>48</v>
      </c>
      <c r="E1456" s="0" t="n">
        <f aca="false">2+30*D1456</f>
        <v>1442</v>
      </c>
      <c r="F1456" s="8" t="n">
        <f aca="false">INDEX($F:$F,$E1456)*(2*B1456/INDEX($B:$B,$E1456)-C1456/INDEX($C:$C,$E1456))</f>
        <v>243.382149846183</v>
      </c>
      <c r="G1456" s="9" t="n">
        <f aca="false">B1456/B1455-1</f>
        <v>-0.0185217437535516</v>
      </c>
      <c r="H1456" s="9" t="n">
        <f aca="false">F1456/F1455-1</f>
        <v>-0.0064031340056987</v>
      </c>
      <c r="I1456" s="9" t="n">
        <f aca="false">LN(B1456/B1455)</f>
        <v>-0.0186954191060761</v>
      </c>
      <c r="J1456" s="9" t="n">
        <f aca="false">LN(F1456/F1455)</f>
        <v>-0.0064237220004281</v>
      </c>
      <c r="K1456" s="9" t="n">
        <f aca="false">F1456/F1449-1</f>
        <v>0.00450264875119744</v>
      </c>
      <c r="L1456" s="9" t="n">
        <f aca="false">F1456/F1426-1</f>
        <v>0.0408103533350697</v>
      </c>
      <c r="M1456" s="9" t="n">
        <f aca="false">B1456/B1449-1</f>
        <v>0.0309771426134862</v>
      </c>
      <c r="N1456" s="9" t="n">
        <f aca="false">B1456/B1426-1</f>
        <v>0.0908570644589388</v>
      </c>
      <c r="O1456" s="8" t="n">
        <f aca="false">MAX(O1455,F1456)</f>
        <v>248.608371887103</v>
      </c>
      <c r="P1456" s="9" t="n">
        <f aca="false">F1456/O1456-1</f>
        <v>-0.0210219068700296</v>
      </c>
      <c r="Q1456" s="8" t="n">
        <f aca="false">MAX(Q1455,B1456)</f>
        <v>4811.1564628872</v>
      </c>
      <c r="R1456" s="9" t="n">
        <f aca="false">B1456/Q1456-1</f>
        <v>-0.528549987534646</v>
      </c>
      <c r="S1456" s="9" t="n">
        <f aca="false">B1456/INDEX($B:$B,$E1456)-1</f>
        <v>-0.0352299407293858</v>
      </c>
      <c r="T1456" s="0" t="n">
        <f aca="false">IF(AND($A1456&gt;=CrashTest!$B$3,$A1456&lt;=CrashTest!$C$3),1,IF(AND($A1456&gt;=CrashTest!$B$4,$A1456&lt;=CrashTest!$C$4),2,IF(AND($A1456&gt;=CrashTest!$B$5,$A1456&lt;=CrashTest!$C$5),3,IF(AND($A1456&gt;=CrashTest!$B$6,$A1456&lt;=CrashTest!$C$6),4,IF(AND($A1456&gt;=CrashTest!$B$7,$A1456&lt;=CrashTest!$C$7),5,0)))))</f>
        <v>0</v>
      </c>
      <c r="U1456" s="8" t="str">
        <f aca="false">IF(T1456=0,"",IF(T1455=T1456,MAX(U1455,B1456),B1456))</f>
        <v/>
      </c>
      <c r="V1456" s="9" t="str">
        <f aca="false">IF(T1456=0,"",B1456/U1456-1)</f>
        <v/>
      </c>
      <c r="W1456" s="8" t="str">
        <f aca="false">IF(T1456=0,"",IF(T1455=T1456,MAX(W1455,F1456),F1456))</f>
        <v/>
      </c>
      <c r="X1456" s="9" t="str">
        <f aca="false">IF(T1456=0,"",F1456/W1456-1)</f>
        <v/>
      </c>
    </row>
    <row r="1457" customFormat="false" ht="15" hidden="false" customHeight="false" outlineLevel="0" collapsed="false">
      <c r="A1457" s="5" t="n">
        <v>45285</v>
      </c>
      <c r="B1457" s="6" t="n">
        <v>2274.25886966686</v>
      </c>
      <c r="C1457" s="7" t="n">
        <v>21.53951719</v>
      </c>
      <c r="D1457" s="0" t="n">
        <f aca="false">INT((ROW()-3)/30)</f>
        <v>48</v>
      </c>
      <c r="E1457" s="0" t="n">
        <f aca="false">2+30*D1457</f>
        <v>1442</v>
      </c>
      <c r="F1457" s="8" t="n">
        <f aca="false">INDEX($F:$F,$E1457)*(2*B1457/INDEX($B:$B,$E1457)-C1457/INDEX($C:$C,$E1457))</f>
        <v>243.307961730726</v>
      </c>
      <c r="G1457" s="9" t="n">
        <f aca="false">B1457/B1456-1</f>
        <v>0.00266248241642053</v>
      </c>
      <c r="H1457" s="9" t="n">
        <f aca="false">F1457/F1456-1</f>
        <v>-0.0003048215142466</v>
      </c>
      <c r="I1457" s="9" t="n">
        <f aca="false">LN(B1457/B1456)</f>
        <v>0.00265894428885519</v>
      </c>
      <c r="J1457" s="9" t="n">
        <f aca="false">LN(F1457/F1456)</f>
        <v>-0.000304867981767481</v>
      </c>
      <c r="K1457" s="9" t="n">
        <f aca="false">F1457/F1450-1</f>
        <v>0.00824419937561394</v>
      </c>
      <c r="L1457" s="9" t="n">
        <f aca="false">F1457/F1427-1</f>
        <v>0.0361340827219689</v>
      </c>
      <c r="M1457" s="9" t="n">
        <f aca="false">B1457/B1450-1</f>
        <v>0.0263388857691687</v>
      </c>
      <c r="N1457" s="9" t="n">
        <f aca="false">B1457/B1427-1</f>
        <v>0.0910140827067691</v>
      </c>
      <c r="O1457" s="8" t="n">
        <f aca="false">MAX(O1456,F1457)</f>
        <v>248.608371887103</v>
      </c>
      <c r="P1457" s="9" t="n">
        <f aca="false">F1457/O1457-1</f>
        <v>-0.0213203204547917</v>
      </c>
      <c r="Q1457" s="8" t="n">
        <f aca="false">MAX(Q1456,B1457)</f>
        <v>4811.1564628872</v>
      </c>
      <c r="R1457" s="9" t="n">
        <f aca="false">B1457/Q1457-1</f>
        <v>-0.527294760166235</v>
      </c>
      <c r="S1457" s="9" t="n">
        <f aca="false">B1457/INDEX($B:$B,$E1457)-1</f>
        <v>-0.0326612574106887</v>
      </c>
      <c r="T1457" s="0" t="n">
        <f aca="false">IF(AND($A1457&gt;=CrashTest!$B$3,$A1457&lt;=CrashTest!$C$3),1,IF(AND($A1457&gt;=CrashTest!$B$4,$A1457&lt;=CrashTest!$C$4),2,IF(AND($A1457&gt;=CrashTest!$B$5,$A1457&lt;=CrashTest!$C$5),3,IF(AND($A1457&gt;=CrashTest!$B$6,$A1457&lt;=CrashTest!$C$6),4,IF(AND($A1457&gt;=CrashTest!$B$7,$A1457&lt;=CrashTest!$C$7),5,0)))))</f>
        <v>0</v>
      </c>
      <c r="U1457" s="8" t="str">
        <f aca="false">IF(T1457=0,"",IF(T1456=T1457,MAX(U1456,B1457),B1457))</f>
        <v/>
      </c>
      <c r="V1457" s="9" t="str">
        <f aca="false">IF(T1457=0,"",B1457/U1457-1)</f>
        <v/>
      </c>
      <c r="W1457" s="8" t="str">
        <f aca="false">IF(T1457=0,"",IF(T1456=T1457,MAX(W1456,F1457),F1457))</f>
        <v/>
      </c>
      <c r="X1457" s="9" t="str">
        <f aca="false">IF(T1457=0,"",F1457/W1457-1)</f>
        <v/>
      </c>
    </row>
    <row r="1458" customFormat="false" ht="15" hidden="false" customHeight="false" outlineLevel="0" collapsed="false">
      <c r="A1458" s="5" t="n">
        <v>45286</v>
      </c>
      <c r="B1458" s="6" t="n">
        <v>2229.44579982466</v>
      </c>
      <c r="C1458" s="7" t="n">
        <v>20.91632151</v>
      </c>
      <c r="D1458" s="0" t="n">
        <f aca="false">INT((ROW()-3)/30)</f>
        <v>48</v>
      </c>
      <c r="E1458" s="0" t="n">
        <f aca="false">2+30*D1458</f>
        <v>1442</v>
      </c>
      <c r="F1458" s="8" t="n">
        <f aca="false">INDEX($F:$F,$E1458)*(2*B1458/INDEX($B:$B,$E1458)-C1458/INDEX($C:$C,$E1458))</f>
        <v>240.658015030571</v>
      </c>
      <c r="G1458" s="9" t="n">
        <f aca="false">B1458/B1457-1</f>
        <v>-0.0197044718347145</v>
      </c>
      <c r="H1458" s="9" t="n">
        <f aca="false">F1458/F1457-1</f>
        <v>-0.0108913275229674</v>
      </c>
      <c r="I1458" s="9" t="n">
        <f aca="false">LN(B1458/B1457)</f>
        <v>-0.0199011934250698</v>
      </c>
      <c r="J1458" s="9" t="n">
        <f aca="false">LN(F1458/F1457)</f>
        <v>-0.010951072226017</v>
      </c>
      <c r="K1458" s="9" t="n">
        <f aca="false">F1458/F1451-1</f>
        <v>-0.000187393013613257</v>
      </c>
      <c r="L1458" s="9" t="n">
        <f aca="false">F1458/F1428-1</f>
        <v>0.0277430829522418</v>
      </c>
      <c r="M1458" s="9" t="n">
        <f aca="false">B1458/B1451-1</f>
        <v>0.02452539543305</v>
      </c>
      <c r="N1458" s="9" t="n">
        <f aca="false">B1458/B1428-1</f>
        <v>0.07943946159011</v>
      </c>
      <c r="O1458" s="8" t="n">
        <f aca="false">MAX(O1457,F1458)</f>
        <v>248.608371887103</v>
      </c>
      <c r="P1458" s="9" t="n">
        <f aca="false">F1458/O1458-1</f>
        <v>-0.0319794413847914</v>
      </c>
      <c r="Q1458" s="8" t="n">
        <f aca="false">MAX(Q1457,B1458)</f>
        <v>4811.1564628872</v>
      </c>
      <c r="R1458" s="9" t="n">
        <f aca="false">B1458/Q1458-1</f>
        <v>-0.536609167250662</v>
      </c>
      <c r="S1458" s="9" t="n">
        <f aca="false">B1458/INDEX($B:$B,$E1458)-1</f>
        <v>-0.0517221564186678</v>
      </c>
      <c r="T1458" s="0" t="n">
        <f aca="false">IF(AND($A1458&gt;=CrashTest!$B$3,$A1458&lt;=CrashTest!$C$3),1,IF(AND($A1458&gt;=CrashTest!$B$4,$A1458&lt;=CrashTest!$C$4),2,IF(AND($A1458&gt;=CrashTest!$B$5,$A1458&lt;=CrashTest!$C$5),3,IF(AND($A1458&gt;=CrashTest!$B$6,$A1458&lt;=CrashTest!$C$6),4,IF(AND($A1458&gt;=CrashTest!$B$7,$A1458&lt;=CrashTest!$C$7),5,0)))))</f>
        <v>0</v>
      </c>
      <c r="U1458" s="8" t="str">
        <f aca="false">IF(T1458=0,"",IF(T1457=T1458,MAX(U1457,B1458),B1458))</f>
        <v/>
      </c>
      <c r="V1458" s="9" t="str">
        <f aca="false">IF(T1458=0,"",B1458/U1458-1)</f>
        <v/>
      </c>
      <c r="W1458" s="8" t="str">
        <f aca="false">IF(T1458=0,"",IF(T1457=T1458,MAX(W1457,F1458),F1458))</f>
        <v/>
      </c>
      <c r="X1458" s="9" t="str">
        <f aca="false">IF(T1458=0,"",F1458/W1458-1)</f>
        <v/>
      </c>
    </row>
    <row r="1459" customFormat="false" ht="15" hidden="false" customHeight="false" outlineLevel="0" collapsed="false">
      <c r="A1459" s="5" t="n">
        <v>45287</v>
      </c>
      <c r="B1459" s="6" t="n">
        <v>2378.56683167738</v>
      </c>
      <c r="C1459" s="7" t="n">
        <v>23.20945932</v>
      </c>
      <c r="D1459" s="0" t="n">
        <f aca="false">INT((ROW()-3)/30)</f>
        <v>48</v>
      </c>
      <c r="E1459" s="0" t="n">
        <f aca="false">2+30*D1459</f>
        <v>1442</v>
      </c>
      <c r="F1459" s="8" t="n">
        <f aca="false">INDEX($F:$F,$E1459)*(2*B1459/INDEX($B:$B,$E1459)-C1459/INDEX($C:$C,$E1459))</f>
        <v>247.109435352617</v>
      </c>
      <c r="G1459" s="9" t="n">
        <f aca="false">B1459/B1458-1</f>
        <v>0.0668870406557756</v>
      </c>
      <c r="H1459" s="9" t="n">
        <f aca="false">F1459/F1458-1</f>
        <v>0.0268074193216732</v>
      </c>
      <c r="I1459" s="9" t="n">
        <f aca="false">LN(B1459/B1458)</f>
        <v>0.0647451004133928</v>
      </c>
      <c r="J1459" s="9" t="n">
        <f aca="false">LN(F1459/F1458)</f>
        <v>0.0264543956623634</v>
      </c>
      <c r="K1459" s="9" t="n">
        <f aca="false">F1459/F1452-1</f>
        <v>0.0281550400077204</v>
      </c>
      <c r="L1459" s="9" t="n">
        <f aca="false">F1459/F1429-1</f>
        <v>0.0662761448368154</v>
      </c>
      <c r="M1459" s="9" t="n">
        <f aca="false">B1459/B1452-1</f>
        <v>0.0831893059108437</v>
      </c>
      <c r="N1459" s="9" t="n">
        <f aca="false">B1459/B1429-1</f>
        <v>0.17330241058239</v>
      </c>
      <c r="O1459" s="8" t="n">
        <f aca="false">MAX(O1458,F1459)</f>
        <v>248.608371887103</v>
      </c>
      <c r="P1459" s="9" t="n">
        <f aca="false">F1459/O1459-1</f>
        <v>-0.00602930835799298</v>
      </c>
      <c r="Q1459" s="8" t="n">
        <f aca="false">MAX(Q1458,B1459)</f>
        <v>4811.1564628872</v>
      </c>
      <c r="R1459" s="9" t="n">
        <f aca="false">B1459/Q1459-1</f>
        <v>-0.505614325781043</v>
      </c>
      <c r="S1459" s="9" t="n">
        <f aca="false">B1459/INDEX($B:$B,$E1459)-1</f>
        <v>0.0117053422579279</v>
      </c>
      <c r="T1459" s="0" t="n">
        <f aca="false">IF(AND($A1459&gt;=CrashTest!$B$3,$A1459&lt;=CrashTest!$C$3),1,IF(AND($A1459&gt;=CrashTest!$B$4,$A1459&lt;=CrashTest!$C$4),2,IF(AND($A1459&gt;=CrashTest!$B$5,$A1459&lt;=CrashTest!$C$5),3,IF(AND($A1459&gt;=CrashTest!$B$6,$A1459&lt;=CrashTest!$C$6),4,IF(AND($A1459&gt;=CrashTest!$B$7,$A1459&lt;=CrashTest!$C$7),5,0)))))</f>
        <v>0</v>
      </c>
      <c r="U1459" s="8" t="str">
        <f aca="false">IF(T1459=0,"",IF(T1458=T1459,MAX(U1458,B1459),B1459))</f>
        <v/>
      </c>
      <c r="V1459" s="9" t="str">
        <f aca="false">IF(T1459=0,"",B1459/U1459-1)</f>
        <v/>
      </c>
      <c r="W1459" s="8" t="str">
        <f aca="false">IF(T1459=0,"",IF(T1458=T1459,MAX(W1458,F1459),F1459))</f>
        <v/>
      </c>
      <c r="X1459" s="9" t="str">
        <f aca="false">IF(T1459=0,"",F1459/W1459-1)</f>
        <v/>
      </c>
    </row>
    <row r="1460" customFormat="false" ht="15" hidden="false" customHeight="false" outlineLevel="0" collapsed="false">
      <c r="A1460" s="5" t="n">
        <v>45288</v>
      </c>
      <c r="B1460" s="6" t="n">
        <v>2351.43687638808</v>
      </c>
      <c r="C1460" s="7" t="n">
        <v>22.66296142</v>
      </c>
      <c r="D1460" s="0" t="n">
        <f aca="false">INT((ROW()-3)/30)</f>
        <v>48</v>
      </c>
      <c r="E1460" s="0" t="n">
        <f aca="false">2+30*D1460</f>
        <v>1442</v>
      </c>
      <c r="F1460" s="8" t="n">
        <f aca="false">INDEX($F:$F,$E1460)*(2*B1460/INDEX($B:$B,$E1460)-C1460/INDEX($C:$C,$E1460))</f>
        <v>247.330598678137</v>
      </c>
      <c r="G1460" s="9" t="n">
        <f aca="false">B1460/B1459-1</f>
        <v>-0.0114060092522891</v>
      </c>
      <c r="H1460" s="9" t="n">
        <f aca="false">F1460/F1459-1</f>
        <v>0.00089500154133848</v>
      </c>
      <c r="I1460" s="9" t="n">
        <f aca="false">LN(B1460/B1459)</f>
        <v>-0.0114715566754858</v>
      </c>
      <c r="J1460" s="9" t="n">
        <f aca="false">LN(F1460/F1459)</f>
        <v>0.000894601266272378</v>
      </c>
      <c r="K1460" s="9" t="n">
        <f aca="false">F1460/F1453-1</f>
        <v>0.0216995246032659</v>
      </c>
      <c r="L1460" s="9" t="n">
        <f aca="false">F1460/F1430-1</f>
        <v>0.0615848468978553</v>
      </c>
      <c r="M1460" s="9" t="n">
        <f aca="false">B1460/B1453-1</f>
        <v>0.0508191105002831</v>
      </c>
      <c r="N1460" s="9" t="n">
        <f aca="false">B1460/B1430-1</f>
        <v>0.147188904140446</v>
      </c>
      <c r="O1460" s="8" t="n">
        <f aca="false">MAX(O1459,F1460)</f>
        <v>248.608371887103</v>
      </c>
      <c r="P1460" s="9" t="n">
        <f aca="false">F1460/O1460-1</f>
        <v>-0.00513970305692812</v>
      </c>
      <c r="Q1460" s="8" t="n">
        <f aca="false">MAX(Q1459,B1460)</f>
        <v>4811.1564628872</v>
      </c>
      <c r="R1460" s="9" t="n">
        <f aca="false">B1460/Q1460-1</f>
        <v>-0.511253293355384</v>
      </c>
      <c r="S1460" s="9" t="n">
        <f aca="false">B1460/INDEX($B:$B,$E1460)-1</f>
        <v>0.000165821763543628</v>
      </c>
      <c r="T1460" s="0" t="n">
        <f aca="false">IF(AND($A1460&gt;=CrashTest!$B$3,$A1460&lt;=CrashTest!$C$3),1,IF(AND($A1460&gt;=CrashTest!$B$4,$A1460&lt;=CrashTest!$C$4),2,IF(AND($A1460&gt;=CrashTest!$B$5,$A1460&lt;=CrashTest!$C$5),3,IF(AND($A1460&gt;=CrashTest!$B$6,$A1460&lt;=CrashTest!$C$6),4,IF(AND($A1460&gt;=CrashTest!$B$7,$A1460&lt;=CrashTest!$C$7),5,0)))))</f>
        <v>0</v>
      </c>
      <c r="U1460" s="8" t="str">
        <f aca="false">IF(T1460=0,"",IF(T1459=T1460,MAX(U1459,B1460),B1460))</f>
        <v/>
      </c>
      <c r="V1460" s="9" t="str">
        <f aca="false">IF(T1460=0,"",B1460/U1460-1)</f>
        <v/>
      </c>
      <c r="W1460" s="8" t="str">
        <f aca="false">IF(T1460=0,"",IF(T1459=T1460,MAX(W1459,F1460),F1460))</f>
        <v/>
      </c>
      <c r="X1460" s="9" t="str">
        <f aca="false">IF(T1460=0,"",F1460/W1460-1)</f>
        <v/>
      </c>
    </row>
    <row r="1461" customFormat="false" ht="15" hidden="false" customHeight="false" outlineLevel="0" collapsed="false">
      <c r="A1461" s="5" t="n">
        <v>45289</v>
      </c>
      <c r="B1461" s="6" t="n">
        <v>2295.94371127995</v>
      </c>
      <c r="C1461" s="7" t="n">
        <v>21.95116456</v>
      </c>
      <c r="D1461" s="0" t="n">
        <f aca="false">INT((ROW()-3)/30)</f>
        <v>48</v>
      </c>
      <c r="E1461" s="0" t="n">
        <f aca="false">2+30*D1461</f>
        <v>1442</v>
      </c>
      <c r="F1461" s="8" t="n">
        <f aca="false">INDEX($F:$F,$E1461)*(2*B1461/INDEX($B:$B,$E1461)-C1461/INDEX($C:$C,$E1461))</f>
        <v>243.402671016615</v>
      </c>
      <c r="G1461" s="9" t="n">
        <f aca="false">B1461/B1460-1</f>
        <v>-0.0235996830981786</v>
      </c>
      <c r="H1461" s="9" t="n">
        <f aca="false">F1461/F1460-1</f>
        <v>-0.0158812847359573</v>
      </c>
      <c r="I1461" s="9" t="n">
        <f aca="false">LN(B1461/B1460)</f>
        <v>-0.0238826159019126</v>
      </c>
      <c r="J1461" s="9" t="n">
        <f aca="false">LN(F1461/F1460)</f>
        <v>-0.0160087436134386</v>
      </c>
      <c r="K1461" s="9" t="n">
        <f aca="false">F1461/F1454-1</f>
        <v>-0.00778994011501011</v>
      </c>
      <c r="L1461" s="9" t="n">
        <f aca="false">F1461/F1431-1</f>
        <v>0.0513877164592298</v>
      </c>
      <c r="M1461" s="9" t="n">
        <f aca="false">B1461/B1454-1</f>
        <v>-0.0130497761070946</v>
      </c>
      <c r="N1461" s="9" t="n">
        <f aca="false">B1461/B1431-1</f>
        <v>0.131650389627282</v>
      </c>
      <c r="O1461" s="8" t="n">
        <f aca="false">MAX(O1460,F1461)</f>
        <v>248.608371887103</v>
      </c>
      <c r="P1461" s="9" t="n">
        <f aca="false">F1461/O1461-1</f>
        <v>-0.02093936270518</v>
      </c>
      <c r="Q1461" s="8" t="n">
        <f aca="false">MAX(Q1460,B1461)</f>
        <v>4811.1564628872</v>
      </c>
      <c r="R1461" s="9" t="n">
        <f aca="false">B1461/Q1461-1</f>
        <v>-0.522787560747475</v>
      </c>
      <c r="S1461" s="9" t="n">
        <f aca="false">B1461/INDEX($B:$B,$E1461)-1</f>
        <v>-0.0234377746757054</v>
      </c>
      <c r="T1461" s="0" t="n">
        <f aca="false">IF(AND($A1461&gt;=CrashTest!$B$3,$A1461&lt;=CrashTest!$C$3),1,IF(AND($A1461&gt;=CrashTest!$B$4,$A1461&lt;=CrashTest!$C$4),2,IF(AND($A1461&gt;=CrashTest!$B$5,$A1461&lt;=CrashTest!$C$5),3,IF(AND($A1461&gt;=CrashTest!$B$6,$A1461&lt;=CrashTest!$C$6),4,IF(AND($A1461&gt;=CrashTest!$B$7,$A1461&lt;=CrashTest!$C$7),5,0)))))</f>
        <v>0</v>
      </c>
      <c r="U1461" s="8" t="str">
        <f aca="false">IF(T1461=0,"",IF(T1460=T1461,MAX(U1460,B1461),B1461))</f>
        <v/>
      </c>
      <c r="V1461" s="9" t="str">
        <f aca="false">IF(T1461=0,"",B1461/U1461-1)</f>
        <v/>
      </c>
      <c r="W1461" s="8" t="str">
        <f aca="false">IF(T1461=0,"",IF(T1460=T1461,MAX(W1460,F1461),F1461))</f>
        <v/>
      </c>
      <c r="X1461" s="9" t="str">
        <f aca="false">IF(T1461=0,"",F1461/W1461-1)</f>
        <v/>
      </c>
    </row>
    <row r="1462" customFormat="false" ht="15" hidden="false" customHeight="false" outlineLevel="0" collapsed="false">
      <c r="A1462" s="5" t="n">
        <v>45290</v>
      </c>
      <c r="B1462" s="6" t="n">
        <v>2293.75403945061</v>
      </c>
      <c r="C1462" s="7" t="n">
        <v>21.85950995</v>
      </c>
      <c r="D1462" s="0" t="n">
        <f aca="false">INT((ROW()-3)/30)</f>
        <v>48</v>
      </c>
      <c r="E1462" s="0" t="n">
        <f aca="false">2+30*D1462</f>
        <v>1442</v>
      </c>
      <c r="F1462" s="8" t="n">
        <f aca="false">INDEX($F:$F,$E1462)*(2*B1462/INDEX($B:$B,$E1462)-C1462/INDEX($C:$C,$E1462))</f>
        <v>243.933445209031</v>
      </c>
      <c r="G1462" s="9" t="n">
        <f aca="false">B1462/B1461-1</f>
        <v>-0.000953713202367368</v>
      </c>
      <c r="H1462" s="9" t="n">
        <f aca="false">F1462/F1461-1</f>
        <v>0.00218064243173233</v>
      </c>
      <c r="I1462" s="9" t="n">
        <f aca="false">LN(B1462/B1461)</f>
        <v>-0.000954168276166487</v>
      </c>
      <c r="J1462" s="9" t="n">
        <f aca="false">LN(F1462/F1461)</f>
        <v>0.00217826828184631</v>
      </c>
      <c r="K1462" s="9" t="n">
        <f aca="false">F1462/F1455-1</f>
        <v>-0.00415249506151572</v>
      </c>
      <c r="L1462" s="9" t="n">
        <f aca="false">F1462/F1432-1</f>
        <v>0.0499859393357258</v>
      </c>
      <c r="M1462" s="9" t="n">
        <f aca="false">B1462/B1455-1</f>
        <v>-0.00747284707328888</v>
      </c>
      <c r="N1462" s="9" t="n">
        <f aca="false">B1462/B1432-1</f>
        <v>0.118334151374002</v>
      </c>
      <c r="O1462" s="8" t="n">
        <f aca="false">MAX(O1461,F1462)</f>
        <v>248.608371887103</v>
      </c>
      <c r="P1462" s="9" t="n">
        <f aca="false">F1462/O1462-1</f>
        <v>-0.0188043815362561</v>
      </c>
      <c r="Q1462" s="8" t="n">
        <f aca="false">MAX(Q1461,B1462)</f>
        <v>4811.1564628872</v>
      </c>
      <c r="R1462" s="9" t="n">
        <f aca="false">B1462/Q1462-1</f>
        <v>-0.523242684551124</v>
      </c>
      <c r="S1462" s="9" t="n">
        <f aca="false">B1462/INDEX($B:$B,$E1462)-1</f>
        <v>-0.0243691349629305</v>
      </c>
      <c r="T1462" s="0" t="n">
        <f aca="false">IF(AND($A1462&gt;=CrashTest!$B$3,$A1462&lt;=CrashTest!$C$3),1,IF(AND($A1462&gt;=CrashTest!$B$4,$A1462&lt;=CrashTest!$C$4),2,IF(AND($A1462&gt;=CrashTest!$B$5,$A1462&lt;=CrashTest!$C$5),3,IF(AND($A1462&gt;=CrashTest!$B$6,$A1462&lt;=CrashTest!$C$6),4,IF(AND($A1462&gt;=CrashTest!$B$7,$A1462&lt;=CrashTest!$C$7),5,0)))))</f>
        <v>0</v>
      </c>
      <c r="U1462" s="8" t="str">
        <f aca="false">IF(T1462=0,"",IF(T1461=T1462,MAX(U1461,B1462),B1462))</f>
        <v/>
      </c>
      <c r="V1462" s="9" t="str">
        <f aca="false">IF(T1462=0,"",B1462/U1462-1)</f>
        <v/>
      </c>
      <c r="W1462" s="8" t="str">
        <f aca="false">IF(T1462=0,"",IF(T1461=T1462,MAX(W1461,F1462),F1462))</f>
        <v/>
      </c>
      <c r="X1462" s="9" t="str">
        <f aca="false">IF(T1462=0,"",F1462/W1462-1)</f>
        <v/>
      </c>
    </row>
    <row r="1463" customFormat="false" ht="15" hidden="false" customHeight="false" outlineLevel="0" collapsed="false">
      <c r="A1463" s="5" t="n">
        <v>45291</v>
      </c>
      <c r="B1463" s="6" t="n">
        <v>2279.07572355348</v>
      </c>
      <c r="C1463" s="7" t="n">
        <v>21.74859308</v>
      </c>
      <c r="D1463" s="0" t="n">
        <f aca="false">INT((ROW()-3)/30)</f>
        <v>48</v>
      </c>
      <c r="E1463" s="0" t="n">
        <f aca="false">2+30*D1463</f>
        <v>1442</v>
      </c>
      <c r="F1463" s="8" t="n">
        <f aca="false">INDEX($F:$F,$E1463)*(2*B1463/INDEX($B:$B,$E1463)-C1463/INDEX($C:$C,$E1463))</f>
        <v>242.05995414329</v>
      </c>
      <c r="G1463" s="9" t="n">
        <f aca="false">B1463/B1462-1</f>
        <v>-0.00639925451668977</v>
      </c>
      <c r="H1463" s="9" t="n">
        <f aca="false">F1463/F1462-1</f>
        <v>-0.00768033700395299</v>
      </c>
      <c r="I1463" s="9" t="n">
        <f aca="false">LN(B1463/B1462)</f>
        <v>-0.0064198175180691</v>
      </c>
      <c r="J1463" s="9" t="n">
        <f aca="false">LN(F1463/F1462)</f>
        <v>-0.00770998268228508</v>
      </c>
      <c r="K1463" s="9" t="n">
        <f aca="false">F1463/F1456-1</f>
        <v>-0.00543259110714756</v>
      </c>
      <c r="L1463" s="9" t="n">
        <f aca="false">F1463/F1433-1</f>
        <v>0.0320619643588207</v>
      </c>
      <c r="M1463" s="9" t="n">
        <f aca="false">B1463/B1456-1</f>
        <v>0.0047861099153883</v>
      </c>
      <c r="N1463" s="9" t="n">
        <f aca="false">B1463/B1433-1</f>
        <v>0.0925009698464163</v>
      </c>
      <c r="O1463" s="8" t="n">
        <f aca="false">MAX(O1462,F1463)</f>
        <v>248.608371887103</v>
      </c>
      <c r="P1463" s="9" t="n">
        <f aca="false">F1463/O1463-1</f>
        <v>-0.0263402945528597</v>
      </c>
      <c r="Q1463" s="8" t="n">
        <f aca="false">MAX(Q1462,B1463)</f>
        <v>4811.1564628872</v>
      </c>
      <c r="R1463" s="9" t="n">
        <f aca="false">B1463/Q1463-1</f>
        <v>-0.526293575955375</v>
      </c>
      <c r="S1463" s="9" t="n">
        <f aca="false">B1463/INDEX($B:$B,$E1463)-1</f>
        <v>-0.0306124451826409</v>
      </c>
      <c r="T1463" s="0" t="n">
        <f aca="false">IF(AND($A1463&gt;=CrashTest!$B$3,$A1463&lt;=CrashTest!$C$3),1,IF(AND($A1463&gt;=CrashTest!$B$4,$A1463&lt;=CrashTest!$C$4),2,IF(AND($A1463&gt;=CrashTest!$B$5,$A1463&lt;=CrashTest!$C$5),3,IF(AND($A1463&gt;=CrashTest!$B$6,$A1463&lt;=CrashTest!$C$6),4,IF(AND($A1463&gt;=CrashTest!$B$7,$A1463&lt;=CrashTest!$C$7),5,0)))))</f>
        <v>0</v>
      </c>
      <c r="U1463" s="8" t="str">
        <f aca="false">IF(T1463=0,"",IF(T1462=T1463,MAX(U1462,B1463),B1463))</f>
        <v/>
      </c>
      <c r="V1463" s="9" t="str">
        <f aca="false">IF(T1463=0,"",B1463/U1463-1)</f>
        <v/>
      </c>
      <c r="W1463" s="8" t="str">
        <f aca="false">IF(T1463=0,"",IF(T1462=T1463,MAX(W1462,F1463),F1463))</f>
        <v/>
      </c>
      <c r="X1463" s="9" t="str">
        <f aca="false">IF(T1463=0,"",F1463/W1463-1)</f>
        <v/>
      </c>
    </row>
    <row r="1464" customFormat="false" ht="15" hidden="false" customHeight="false" outlineLevel="0" collapsed="false">
      <c r="A1464" s="5" t="n">
        <v>45292</v>
      </c>
      <c r="B1464" s="6" t="n">
        <v>2347.43826125073</v>
      </c>
      <c r="C1464" s="7" t="n">
        <v>22.78034538</v>
      </c>
      <c r="D1464" s="0" t="n">
        <f aca="false">INT((ROW()-3)/30)</f>
        <v>48</v>
      </c>
      <c r="E1464" s="0" t="n">
        <f aca="false">2+30*D1464</f>
        <v>1442</v>
      </c>
      <c r="F1464" s="8" t="n">
        <f aca="false">INDEX($F:$F,$E1464)*(2*B1464/INDEX($B:$B,$E1464)-C1464/INDEX($C:$C,$E1464))</f>
        <v>245.227948704792</v>
      </c>
      <c r="G1464" s="9" t="n">
        <f aca="false">B1464/B1463-1</f>
        <v>0.0299957289662411</v>
      </c>
      <c r="H1464" s="9" t="n">
        <f aca="false">F1464/F1463-1</f>
        <v>0.0130876442272929</v>
      </c>
      <c r="I1464" s="9" t="n">
        <f aca="false">LN(B1464/B1463)</f>
        <v>0.0295546555982298</v>
      </c>
      <c r="J1464" s="9" t="n">
        <f aca="false">LN(F1464/F1463)</f>
        <v>0.0130027409980817</v>
      </c>
      <c r="K1464" s="9" t="n">
        <f aca="false">F1464/F1457-1</f>
        <v>0.00789118021625201</v>
      </c>
      <c r="L1464" s="9" t="n">
        <f aca="false">F1464/F1434-1</f>
        <v>0.0237925116602395</v>
      </c>
      <c r="M1464" s="9" t="n">
        <f aca="false">B1464/B1457-1</f>
        <v>0.0321772479641203</v>
      </c>
      <c r="N1464" s="9" t="n">
        <f aca="false">B1464/B1434-1</f>
        <v>0.0843925200354134</v>
      </c>
      <c r="O1464" s="8" t="n">
        <f aca="false">MAX(O1463,F1464)</f>
        <v>248.608371887103</v>
      </c>
      <c r="P1464" s="9" t="n">
        <f aca="false">F1464/O1464-1</f>
        <v>-0.0135973827295166</v>
      </c>
      <c r="Q1464" s="8" t="n">
        <f aca="false">MAX(Q1463,B1464)</f>
        <v>4811.1564628872</v>
      </c>
      <c r="R1464" s="9" t="n">
        <f aca="false">B1464/Q1464-1</f>
        <v>-0.512084406450166</v>
      </c>
      <c r="S1464" s="9" t="n">
        <f aca="false">B1464/INDEX($B:$B,$E1464)-1</f>
        <v>-0.00153495882509225</v>
      </c>
      <c r="T1464" s="0" t="n">
        <f aca="false">IF(AND($A1464&gt;=CrashTest!$B$3,$A1464&lt;=CrashTest!$C$3),1,IF(AND($A1464&gt;=CrashTest!$B$4,$A1464&lt;=CrashTest!$C$4),2,IF(AND($A1464&gt;=CrashTest!$B$5,$A1464&lt;=CrashTest!$C$5),3,IF(AND($A1464&gt;=CrashTest!$B$6,$A1464&lt;=CrashTest!$C$6),4,IF(AND($A1464&gt;=CrashTest!$B$7,$A1464&lt;=CrashTest!$C$7),5,0)))))</f>
        <v>0</v>
      </c>
      <c r="U1464" s="8" t="str">
        <f aca="false">IF(T1464=0,"",IF(T1463=T1464,MAX(U1463,B1464),B1464))</f>
        <v/>
      </c>
      <c r="V1464" s="9" t="str">
        <f aca="false">IF(T1464=0,"",B1464/U1464-1)</f>
        <v/>
      </c>
      <c r="W1464" s="8" t="str">
        <f aca="false">IF(T1464=0,"",IF(T1463=T1464,MAX(W1463,F1464),F1464))</f>
        <v/>
      </c>
      <c r="X1464" s="9" t="str">
        <f aca="false">IF(T1464=0,"",F1464/W1464-1)</f>
        <v/>
      </c>
    </row>
    <row r="1465" customFormat="false" ht="15" hidden="false" customHeight="false" outlineLevel="0" collapsed="false">
      <c r="A1465" s="5" t="n">
        <v>45293</v>
      </c>
      <c r="B1465" s="6" t="n">
        <v>2357.63096084161</v>
      </c>
      <c r="C1465" s="7" t="n">
        <v>22.82765192</v>
      </c>
      <c r="D1465" s="0" t="n">
        <f aca="false">INT((ROW()-3)/30)</f>
        <v>48</v>
      </c>
      <c r="E1465" s="0" t="n">
        <f aca="false">2+30*D1465</f>
        <v>1442</v>
      </c>
      <c r="F1465" s="8" t="n">
        <f aca="false">INDEX($F:$F,$E1465)*(2*B1465/INDEX($B:$B,$E1465)-C1465/INDEX($C:$C,$E1465))</f>
        <v>246.849468316759</v>
      </c>
      <c r="G1465" s="9" t="n">
        <f aca="false">B1465/B1464-1</f>
        <v>0.00434205225293094</v>
      </c>
      <c r="H1465" s="9" t="n">
        <f aca="false">F1465/F1464-1</f>
        <v>0.00661229529721519</v>
      </c>
      <c r="I1465" s="9" t="n">
        <f aca="false">LN(B1465/B1464)</f>
        <v>0.00433265274300044</v>
      </c>
      <c r="J1465" s="9" t="n">
        <f aca="false">LN(F1465/F1464)</f>
        <v>0.00659052996584901</v>
      </c>
      <c r="K1465" s="9" t="n">
        <f aca="false">F1465/F1458-1</f>
        <v>0.0257271850488794</v>
      </c>
      <c r="L1465" s="9" t="n">
        <f aca="false">F1465/F1435-1</f>
        <v>0.0216842703308076</v>
      </c>
      <c r="M1465" s="9" t="n">
        <f aca="false">B1465/B1458-1</f>
        <v>0.0574964240113087</v>
      </c>
      <c r="N1465" s="9" t="n">
        <f aca="false">B1465/B1435-1</f>
        <v>0.0747991548388336</v>
      </c>
      <c r="O1465" s="8" t="n">
        <f aca="false">MAX(O1464,F1465)</f>
        <v>248.608371887103</v>
      </c>
      <c r="P1465" s="9" t="n">
        <f aca="false">F1465/O1465-1</f>
        <v>-0.0070749973421782</v>
      </c>
      <c r="Q1465" s="8" t="n">
        <f aca="false">MAX(Q1464,B1465)</f>
        <v>4811.1564628872</v>
      </c>
      <c r="R1465" s="9" t="n">
        <f aca="false">B1465/Q1465-1</f>
        <v>-0.509965851447952</v>
      </c>
      <c r="S1465" s="9" t="n">
        <f aca="false">B1465/INDEX($B:$B,$E1465)-1</f>
        <v>0.00280042855641405</v>
      </c>
      <c r="T1465" s="0" t="n">
        <f aca="false">IF(AND($A1465&gt;=CrashTest!$B$3,$A1465&lt;=CrashTest!$C$3),1,IF(AND($A1465&gt;=CrashTest!$B$4,$A1465&lt;=CrashTest!$C$4),2,IF(AND($A1465&gt;=CrashTest!$B$5,$A1465&lt;=CrashTest!$C$5),3,IF(AND($A1465&gt;=CrashTest!$B$6,$A1465&lt;=CrashTest!$C$6),4,IF(AND($A1465&gt;=CrashTest!$B$7,$A1465&lt;=CrashTest!$C$7),5,0)))))</f>
        <v>0</v>
      </c>
      <c r="U1465" s="8" t="str">
        <f aca="false">IF(T1465=0,"",IF(T1464=T1465,MAX(U1464,B1465),B1465))</f>
        <v/>
      </c>
      <c r="V1465" s="9" t="str">
        <f aca="false">IF(T1465=0,"",B1465/U1465-1)</f>
        <v/>
      </c>
      <c r="W1465" s="8" t="str">
        <f aca="false">IF(T1465=0,"",IF(T1464=T1465,MAX(W1464,F1465),F1465))</f>
        <v/>
      </c>
      <c r="X1465" s="9" t="str">
        <f aca="false">IF(T1465=0,"",F1465/W1465-1)</f>
        <v/>
      </c>
    </row>
    <row r="1466" customFormat="false" ht="15" hidden="false" customHeight="false" outlineLevel="0" collapsed="false">
      <c r="A1466" s="5" t="n">
        <v>45294</v>
      </c>
      <c r="B1466" s="6" t="n">
        <v>2207.34334979544</v>
      </c>
      <c r="C1466" s="7" t="n">
        <v>20.62951372</v>
      </c>
      <c r="D1466" s="0" t="n">
        <f aca="false">INT((ROW()-3)/30)</f>
        <v>48</v>
      </c>
      <c r="E1466" s="0" t="n">
        <f aca="false">2+30*D1466</f>
        <v>1442</v>
      </c>
      <c r="F1466" s="8" t="n">
        <f aca="false">INDEX($F:$F,$E1466)*(2*B1466/INDEX($B:$B,$E1466)-C1466/INDEX($C:$C,$E1466))</f>
        <v>239.129211509771</v>
      </c>
      <c r="G1466" s="9" t="n">
        <f aca="false">B1466/B1465-1</f>
        <v>-0.0637451804554353</v>
      </c>
      <c r="H1466" s="9" t="n">
        <f aca="false">F1466/F1465-1</f>
        <v>-0.0312751607675372</v>
      </c>
      <c r="I1466" s="9" t="n">
        <f aca="false">LN(B1466/B1465)</f>
        <v>-0.0658675964528067</v>
      </c>
      <c r="J1466" s="9" t="n">
        <f aca="false">LN(F1466/F1465)</f>
        <v>-0.0317746710570688</v>
      </c>
      <c r="K1466" s="9" t="n">
        <f aca="false">F1466/F1459-1</f>
        <v>-0.0322942903068786</v>
      </c>
      <c r="L1466" s="9" t="n">
        <f aca="false">F1466/F1436-1</f>
        <v>-0.0163742893189162</v>
      </c>
      <c r="M1466" s="9" t="n">
        <f aca="false">B1466/B1459-1</f>
        <v>-0.0719859873607974</v>
      </c>
      <c r="N1466" s="9" t="n">
        <f aca="false">B1466/B1436-1</f>
        <v>-0.0137072584534162</v>
      </c>
      <c r="O1466" s="8" t="n">
        <f aca="false">MAX(O1465,F1466)</f>
        <v>248.608371887103</v>
      </c>
      <c r="P1466" s="9" t="n">
        <f aca="false">F1466/O1466-1</f>
        <v>-0.0381288864304089</v>
      </c>
      <c r="Q1466" s="8" t="n">
        <f aca="false">MAX(Q1465,B1466)</f>
        <v>4811.1564628872</v>
      </c>
      <c r="R1466" s="9" t="n">
        <f aca="false">B1466/Q1466-1</f>
        <v>-0.541203166676728</v>
      </c>
      <c r="S1466" s="9" t="n">
        <f aca="false">B1466/INDEX($B:$B,$E1466)-1</f>
        <v>-0.0611232657227026</v>
      </c>
      <c r="T1466" s="0" t="n">
        <f aca="false">IF(AND($A1466&gt;=CrashTest!$B$3,$A1466&lt;=CrashTest!$C$3),1,IF(AND($A1466&gt;=CrashTest!$B$4,$A1466&lt;=CrashTest!$C$4),2,IF(AND($A1466&gt;=CrashTest!$B$5,$A1466&lt;=CrashTest!$C$5),3,IF(AND($A1466&gt;=CrashTest!$B$6,$A1466&lt;=CrashTest!$C$6),4,IF(AND($A1466&gt;=CrashTest!$B$7,$A1466&lt;=CrashTest!$C$7),5,0)))))</f>
        <v>0</v>
      </c>
      <c r="U1466" s="8" t="str">
        <f aca="false">IF(T1466=0,"",IF(T1465=T1466,MAX(U1465,B1466),B1466))</f>
        <v/>
      </c>
      <c r="V1466" s="9" t="str">
        <f aca="false">IF(T1466=0,"",B1466/U1466-1)</f>
        <v/>
      </c>
      <c r="W1466" s="8" t="str">
        <f aca="false">IF(T1466=0,"",IF(T1465=T1466,MAX(W1465,F1466),F1466))</f>
        <v/>
      </c>
      <c r="X1466" s="9" t="str">
        <f aca="false">IF(T1466=0,"",F1466/W1466-1)</f>
        <v/>
      </c>
    </row>
    <row r="1467" customFormat="false" ht="15" hidden="false" customHeight="false" outlineLevel="0" collapsed="false">
      <c r="A1467" s="5" t="n">
        <v>45295</v>
      </c>
      <c r="B1467" s="6" t="n">
        <v>2272.18009088253</v>
      </c>
      <c r="C1467" s="7" t="n">
        <v>21.60818424</v>
      </c>
      <c r="D1467" s="0" t="n">
        <f aca="false">INT((ROW()-3)/30)</f>
        <v>48</v>
      </c>
      <c r="E1467" s="0" t="n">
        <f aca="false">2+30*D1467</f>
        <v>1442</v>
      </c>
      <c r="F1467" s="8" t="n">
        <f aca="false">INDEX($F:$F,$E1467)*(2*B1467/INDEX($B:$B,$E1467)-C1467/INDEX($C:$C,$E1467))</f>
        <v>242.13240548428</v>
      </c>
      <c r="G1467" s="9" t="n">
        <f aca="false">B1467/B1466-1</f>
        <v>0.0293732015425232</v>
      </c>
      <c r="H1467" s="9" t="n">
        <f aca="false">F1467/F1466-1</f>
        <v>0.0125588754111123</v>
      </c>
      <c r="I1467" s="9" t="n">
        <f aca="false">LN(B1467/B1466)</f>
        <v>0.0289500748128663</v>
      </c>
      <c r="J1467" s="9" t="n">
        <f aca="false">LN(F1467/F1466)</f>
        <v>0.0124806668621805</v>
      </c>
      <c r="K1467" s="9" t="n">
        <f aca="false">F1467/F1460-1</f>
        <v>-0.021017185991702</v>
      </c>
      <c r="L1467" s="9" t="n">
        <f aca="false">F1467/F1437-1</f>
        <v>-0.012195371129732</v>
      </c>
      <c r="M1467" s="9" t="n">
        <f aca="false">B1467/B1460-1</f>
        <v>-0.033705682810968</v>
      </c>
      <c r="N1467" s="9" t="n">
        <f aca="false">B1467/B1437-1</f>
        <v>-0.00843478313245005</v>
      </c>
      <c r="O1467" s="8" t="n">
        <f aca="false">MAX(O1466,F1467)</f>
        <v>248.608371887103</v>
      </c>
      <c r="P1467" s="9" t="n">
        <f aca="false">F1467/O1467-1</f>
        <v>-0.0260488669535406</v>
      </c>
      <c r="Q1467" s="8" t="n">
        <f aca="false">MAX(Q1466,B1467)</f>
        <v>4811.1564628872</v>
      </c>
      <c r="R1467" s="9" t="n">
        <f aca="false">B1467/Q1467-1</f>
        <v>-0.527726834824452</v>
      </c>
      <c r="S1467" s="9" t="n">
        <f aca="false">B1467/INDEX($B:$B,$E1467)-1</f>
        <v>-0.0335454501831896</v>
      </c>
      <c r="T1467" s="0" t="n">
        <f aca="false">IF(AND($A1467&gt;=CrashTest!$B$3,$A1467&lt;=CrashTest!$C$3),1,IF(AND($A1467&gt;=CrashTest!$B$4,$A1467&lt;=CrashTest!$C$4),2,IF(AND($A1467&gt;=CrashTest!$B$5,$A1467&lt;=CrashTest!$C$5),3,IF(AND($A1467&gt;=CrashTest!$B$6,$A1467&lt;=CrashTest!$C$6),4,IF(AND($A1467&gt;=CrashTest!$B$7,$A1467&lt;=CrashTest!$C$7),5,0)))))</f>
        <v>0</v>
      </c>
      <c r="U1467" s="8" t="str">
        <f aca="false">IF(T1467=0,"",IF(T1466=T1467,MAX(U1466,B1467),B1467))</f>
        <v/>
      </c>
      <c r="V1467" s="9" t="str">
        <f aca="false">IF(T1467=0,"",B1467/U1467-1)</f>
        <v/>
      </c>
      <c r="W1467" s="8" t="str">
        <f aca="false">IF(T1467=0,"",IF(T1466=T1467,MAX(W1466,F1467),F1467))</f>
        <v/>
      </c>
      <c r="X1467" s="9" t="str">
        <f aca="false">IF(T1467=0,"",F1467/W1467-1)</f>
        <v/>
      </c>
    </row>
    <row r="1468" customFormat="false" ht="15" hidden="false" customHeight="false" outlineLevel="0" collapsed="false">
      <c r="A1468" s="5" t="n">
        <v>45296</v>
      </c>
      <c r="B1468" s="6" t="n">
        <v>2267.64338778492</v>
      </c>
      <c r="C1468" s="7" t="n">
        <v>21.66397465</v>
      </c>
      <c r="D1468" s="0" t="n">
        <f aca="false">INT((ROW()-3)/30)</f>
        <v>48</v>
      </c>
      <c r="E1468" s="0" t="n">
        <f aca="false">2+30*D1468</f>
        <v>1442</v>
      </c>
      <c r="F1468" s="8" t="n">
        <f aca="false">INDEX($F:$F,$E1468)*(2*B1468/INDEX($B:$B,$E1468)-C1468/INDEX($C:$C,$E1468))</f>
        <v>240.581672988636</v>
      </c>
      <c r="G1468" s="9" t="n">
        <f aca="false">B1468/B1467-1</f>
        <v>-0.00199663007162776</v>
      </c>
      <c r="H1468" s="9" t="n">
        <f aca="false">F1468/F1467-1</f>
        <v>-0.00640448143461991</v>
      </c>
      <c r="I1468" s="9" t="n">
        <f aca="false">LN(B1468/B1467)</f>
        <v>-0.00199862599463834</v>
      </c>
      <c r="J1468" s="9" t="n">
        <f aca="false">LN(F1468/F1467)</f>
        <v>-0.00642507811363756</v>
      </c>
      <c r="K1468" s="9" t="n">
        <f aca="false">F1468/F1461-1</f>
        <v>-0.0115898400629568</v>
      </c>
      <c r="L1468" s="9" t="n">
        <f aca="false">F1468/F1438-1</f>
        <v>-0.015006535909309</v>
      </c>
      <c r="M1468" s="9" t="n">
        <f aca="false">B1468/B1461-1</f>
        <v>-0.0123262270568704</v>
      </c>
      <c r="N1468" s="9" t="n">
        <f aca="false">B1468/B1438-1</f>
        <v>0.0161406738575067</v>
      </c>
      <c r="O1468" s="8" t="n">
        <f aca="false">MAX(O1467,F1468)</f>
        <v>248.608371887103</v>
      </c>
      <c r="P1468" s="9" t="n">
        <f aca="false">F1468/O1468-1</f>
        <v>-0.0322865189033637</v>
      </c>
      <c r="Q1468" s="8" t="n">
        <f aca="false">MAX(Q1467,B1468)</f>
        <v>4811.1564628872</v>
      </c>
      <c r="R1468" s="9" t="n">
        <f aca="false">B1468/Q1468-1</f>
        <v>-0.528669789628065</v>
      </c>
      <c r="S1468" s="9" t="n">
        <f aca="false">B1468/INDEX($B:$B,$E1468)-1</f>
        <v>-0.0354751024002152</v>
      </c>
      <c r="T1468" s="0" t="n">
        <f aca="false">IF(AND($A1468&gt;=CrashTest!$B$3,$A1468&lt;=CrashTest!$C$3),1,IF(AND($A1468&gt;=CrashTest!$B$4,$A1468&lt;=CrashTest!$C$4),2,IF(AND($A1468&gt;=CrashTest!$B$5,$A1468&lt;=CrashTest!$C$5),3,IF(AND($A1468&gt;=CrashTest!$B$6,$A1468&lt;=CrashTest!$C$6),4,IF(AND($A1468&gt;=CrashTest!$B$7,$A1468&lt;=CrashTest!$C$7),5,0)))))</f>
        <v>0</v>
      </c>
      <c r="U1468" s="8" t="str">
        <f aca="false">IF(T1468=0,"",IF(T1467=T1468,MAX(U1467,B1468),B1468))</f>
        <v/>
      </c>
      <c r="V1468" s="9" t="str">
        <f aca="false">IF(T1468=0,"",B1468/U1468-1)</f>
        <v/>
      </c>
      <c r="W1468" s="8" t="str">
        <f aca="false">IF(T1468=0,"",IF(T1467=T1468,MAX(W1467,F1468),F1468))</f>
        <v/>
      </c>
      <c r="X1468" s="9" t="str">
        <f aca="false">IF(T1468=0,"",F1468/W1468-1)</f>
        <v/>
      </c>
    </row>
    <row r="1469" customFormat="false" ht="15" hidden="false" customHeight="false" outlineLevel="0" collapsed="false">
      <c r="A1469" s="5" t="n">
        <v>45297</v>
      </c>
      <c r="B1469" s="6" t="n">
        <v>2238.93393980129</v>
      </c>
      <c r="C1469" s="7" t="n">
        <v>21.37576034</v>
      </c>
      <c r="D1469" s="0" t="n">
        <f aca="false">INT((ROW()-3)/30)</f>
        <v>48</v>
      </c>
      <c r="E1469" s="0" t="n">
        <f aca="false">2+30*D1469</f>
        <v>1442</v>
      </c>
      <c r="F1469" s="8" t="n">
        <f aca="false">INDEX($F:$F,$E1469)*(2*B1469/INDEX($B:$B,$E1469)-C1469/INDEX($C:$C,$E1469))</f>
        <v>237.6861555556</v>
      </c>
      <c r="G1469" s="9" t="n">
        <f aca="false">B1469/B1468-1</f>
        <v>-0.0126604774535003</v>
      </c>
      <c r="H1469" s="9" t="n">
        <f aca="false">F1469/F1468-1</f>
        <v>-0.0120354863155872</v>
      </c>
      <c r="I1469" s="9" t="n">
        <f aca="false">LN(B1469/B1468)</f>
        <v>-0.0127413042265193</v>
      </c>
      <c r="J1469" s="9" t="n">
        <f aca="false">LN(F1469/F1468)</f>
        <v>-0.0121084992027805</v>
      </c>
      <c r="K1469" s="9" t="n">
        <f aca="false">F1469/F1462-1</f>
        <v>-0.0256106318183522</v>
      </c>
      <c r="L1469" s="9" t="n">
        <f aca="false">F1469/F1439-1</f>
        <v>-0.0380092087570438</v>
      </c>
      <c r="M1469" s="9" t="n">
        <f aca="false">B1469/B1462-1</f>
        <v>-0.0238997288752243</v>
      </c>
      <c r="N1469" s="9" t="n">
        <f aca="false">B1469/B1439-1</f>
        <v>-0.0490415779199607</v>
      </c>
      <c r="O1469" s="8" t="n">
        <f aca="false">MAX(O1468,F1469)</f>
        <v>248.608371887103</v>
      </c>
      <c r="P1469" s="9" t="n">
        <f aca="false">F1469/O1469-1</f>
        <v>-0.0439334212625114</v>
      </c>
      <c r="Q1469" s="8" t="n">
        <f aca="false">MAX(Q1468,B1469)</f>
        <v>4811.1564628872</v>
      </c>
      <c r="R1469" s="9" t="n">
        <f aca="false">B1469/Q1469-1</f>
        <v>-0.534637055129632</v>
      </c>
      <c r="S1469" s="9" t="n">
        <f aca="false">B1469/INDEX($B:$B,$E1469)-1</f>
        <v>-0.047686448119617</v>
      </c>
      <c r="T1469" s="0" t="n">
        <f aca="false">IF(AND($A1469&gt;=CrashTest!$B$3,$A1469&lt;=CrashTest!$C$3),1,IF(AND($A1469&gt;=CrashTest!$B$4,$A1469&lt;=CrashTest!$C$4),2,IF(AND($A1469&gt;=CrashTest!$B$5,$A1469&lt;=CrashTest!$C$5),3,IF(AND($A1469&gt;=CrashTest!$B$6,$A1469&lt;=CrashTest!$C$6),4,IF(AND($A1469&gt;=CrashTest!$B$7,$A1469&lt;=CrashTest!$C$7),5,0)))))</f>
        <v>0</v>
      </c>
      <c r="U1469" s="8" t="str">
        <f aca="false">IF(T1469=0,"",IF(T1468=T1469,MAX(U1468,B1469),B1469))</f>
        <v/>
      </c>
      <c r="V1469" s="9" t="str">
        <f aca="false">IF(T1469=0,"",B1469/U1469-1)</f>
        <v/>
      </c>
      <c r="W1469" s="8" t="str">
        <f aca="false">IF(T1469=0,"",IF(T1468=T1469,MAX(W1468,F1469),F1469))</f>
        <v/>
      </c>
      <c r="X1469" s="9" t="str">
        <f aca="false">IF(T1469=0,"",F1469/W1469-1)</f>
        <v/>
      </c>
    </row>
    <row r="1470" customFormat="false" ht="15" hidden="false" customHeight="false" outlineLevel="0" collapsed="false">
      <c r="A1470" s="5" t="n">
        <v>45298</v>
      </c>
      <c r="B1470" s="6" t="n">
        <v>2218.46866306254</v>
      </c>
      <c r="C1470" s="7" t="n">
        <v>21.16026018</v>
      </c>
      <c r="D1470" s="0" t="n">
        <f aca="false">INT((ROW()-3)/30)</f>
        <v>48</v>
      </c>
      <c r="E1470" s="0" t="n">
        <f aca="false">2+30*D1470</f>
        <v>1442</v>
      </c>
      <c r="F1470" s="8" t="n">
        <f aca="false">INDEX($F:$F,$E1470)*(2*B1470/INDEX($B:$B,$E1470)-C1470/INDEX($C:$C,$E1470))</f>
        <v>235.730519910895</v>
      </c>
      <c r="G1470" s="9" t="n">
        <f aca="false">B1470/B1469-1</f>
        <v>-0.00914063446667213</v>
      </c>
      <c r="H1470" s="9" t="n">
        <f aca="false">F1470/F1469-1</f>
        <v>-0.00822780628570474</v>
      </c>
      <c r="I1470" s="9" t="n">
        <f aca="false">LN(B1470/B1469)</f>
        <v>-0.00918266639428068</v>
      </c>
      <c r="J1470" s="9" t="n">
        <f aca="false">LN(F1470/F1469)</f>
        <v>-0.00826184150252509</v>
      </c>
      <c r="K1470" s="9" t="n">
        <f aca="false">F1470/F1463-1</f>
        <v>-0.026148208838578</v>
      </c>
      <c r="L1470" s="9" t="n">
        <f aca="false">F1470/F1440-1</f>
        <v>-0.0504065316368674</v>
      </c>
      <c r="M1470" s="9" t="n">
        <f aca="false">B1470/B1463-1</f>
        <v>-0.0265928243913033</v>
      </c>
      <c r="N1470" s="9" t="n">
        <f aca="false">B1470/B1440-1</f>
        <v>-0.0596909387261033</v>
      </c>
      <c r="O1470" s="8" t="n">
        <f aca="false">MAX(O1469,F1470)</f>
        <v>248.608371887103</v>
      </c>
      <c r="P1470" s="9" t="n">
        <f aca="false">F1470/O1470-1</f>
        <v>-0.0517997518685999</v>
      </c>
      <c r="Q1470" s="8" t="n">
        <f aca="false">MAX(Q1469,B1470)</f>
        <v>4811.1564628872</v>
      </c>
      <c r="R1470" s="9" t="n">
        <f aca="false">B1470/Q1470-1</f>
        <v>-0.538890767703026</v>
      </c>
      <c r="S1470" s="9" t="n">
        <f aca="false">B1470/INDEX($B:$B,$E1470)-1</f>
        <v>-0.0563911981950138</v>
      </c>
      <c r="T1470" s="0" t="n">
        <f aca="false">IF(AND($A1470&gt;=CrashTest!$B$3,$A1470&lt;=CrashTest!$C$3),1,IF(AND($A1470&gt;=CrashTest!$B$4,$A1470&lt;=CrashTest!$C$4),2,IF(AND($A1470&gt;=CrashTest!$B$5,$A1470&lt;=CrashTest!$C$5),3,IF(AND($A1470&gt;=CrashTest!$B$6,$A1470&lt;=CrashTest!$C$6),4,IF(AND($A1470&gt;=CrashTest!$B$7,$A1470&lt;=CrashTest!$C$7),5,0)))))</f>
        <v>0</v>
      </c>
      <c r="U1470" s="8" t="str">
        <f aca="false">IF(T1470=0,"",IF(T1469=T1470,MAX(U1469,B1470),B1470))</f>
        <v/>
      </c>
      <c r="V1470" s="9" t="str">
        <f aca="false">IF(T1470=0,"",B1470/U1470-1)</f>
        <v/>
      </c>
      <c r="W1470" s="8" t="str">
        <f aca="false">IF(T1470=0,"",IF(T1469=T1470,MAX(W1469,F1470),F1470))</f>
        <v/>
      </c>
      <c r="X1470" s="9" t="str">
        <f aca="false">IF(T1470=0,"",F1470/W1470-1)</f>
        <v/>
      </c>
    </row>
    <row r="1471" customFormat="false" ht="15" hidden="false" customHeight="false" outlineLevel="0" collapsed="false">
      <c r="A1471" s="5" t="n">
        <v>45299</v>
      </c>
      <c r="B1471" s="6" t="n">
        <v>2332.30309205143</v>
      </c>
      <c r="C1471" s="7" t="n">
        <v>22.58264445</v>
      </c>
      <c r="D1471" s="0" t="n">
        <f aca="false">INT((ROW()-3)/30)</f>
        <v>48</v>
      </c>
      <c r="E1471" s="0" t="n">
        <f aca="false">2+30*D1471</f>
        <v>1442</v>
      </c>
      <c r="F1471" s="8" t="n">
        <f aca="false">INDEX($F:$F,$E1471)*(2*B1471/INDEX($B:$B,$E1471)-C1471/INDEX($C:$C,$E1471))</f>
        <v>244.195116929068</v>
      </c>
      <c r="G1471" s="9" t="n">
        <f aca="false">B1471/B1470-1</f>
        <v>0.0513121645052874</v>
      </c>
      <c r="H1471" s="9" t="n">
        <f aca="false">F1471/F1470-1</f>
        <v>0.035907938528168</v>
      </c>
      <c r="I1471" s="9" t="n">
        <f aca="false">LN(B1471/B1470)</f>
        <v>0.050039064449939</v>
      </c>
      <c r="J1471" s="9" t="n">
        <f aca="false">LN(F1471/F1470)</f>
        <v>0.0352782774642439</v>
      </c>
      <c r="K1471" s="9" t="n">
        <f aca="false">F1471/F1464-1</f>
        <v>-0.00421172130329828</v>
      </c>
      <c r="L1471" s="9" t="n">
        <f aca="false">F1471/F1441-1</f>
        <v>-0.0177518356463039</v>
      </c>
      <c r="M1471" s="9" t="n">
        <f aca="false">B1471/B1464-1</f>
        <v>-0.00644752598998533</v>
      </c>
      <c r="N1471" s="9" t="n">
        <f aca="false">B1471/B1441-1</f>
        <v>-0.00412359010213448</v>
      </c>
      <c r="O1471" s="8" t="n">
        <f aca="false">MAX(O1470,F1471)</f>
        <v>248.608371887103</v>
      </c>
      <c r="P1471" s="9" t="n">
        <f aca="false">F1471/O1471-1</f>
        <v>-0.0177518356463039</v>
      </c>
      <c r="Q1471" s="8" t="n">
        <f aca="false">MAX(Q1470,B1471)</f>
        <v>4811.1564628872</v>
      </c>
      <c r="R1471" s="9" t="n">
        <f aca="false">B1471/Q1471-1</f>
        <v>-0.515230254920497</v>
      </c>
      <c r="S1471" s="9" t="n">
        <f aca="false">B1471/INDEX($B:$B,$E1471)-1</f>
        <v>-0.00797258812815915</v>
      </c>
      <c r="T1471" s="0" t="n">
        <f aca="false">IF(AND($A1471&gt;=CrashTest!$B$3,$A1471&lt;=CrashTest!$C$3),1,IF(AND($A1471&gt;=CrashTest!$B$4,$A1471&lt;=CrashTest!$C$4),2,IF(AND($A1471&gt;=CrashTest!$B$5,$A1471&lt;=CrashTest!$C$5),3,IF(AND($A1471&gt;=CrashTest!$B$6,$A1471&lt;=CrashTest!$C$6),4,IF(AND($A1471&gt;=CrashTest!$B$7,$A1471&lt;=CrashTest!$C$7),5,0)))))</f>
        <v>0</v>
      </c>
      <c r="U1471" s="8" t="str">
        <f aca="false">IF(T1471=0,"",IF(T1470=T1471,MAX(U1470,B1471),B1471))</f>
        <v/>
      </c>
      <c r="V1471" s="9" t="str">
        <f aca="false">IF(T1471=0,"",B1471/U1471-1)</f>
        <v/>
      </c>
      <c r="W1471" s="8" t="str">
        <f aca="false">IF(T1471=0,"",IF(T1470=T1471,MAX(W1470,F1471),F1471))</f>
        <v/>
      </c>
      <c r="X1471" s="9" t="str">
        <f aca="false">IF(T1471=0,"",F1471/W1471-1)</f>
        <v/>
      </c>
    </row>
    <row r="1472" customFormat="false" ht="15" hidden="false" customHeight="false" outlineLevel="0" collapsed="false">
      <c r="A1472" s="5" t="n">
        <v>45300</v>
      </c>
      <c r="B1472" s="6" t="n">
        <v>2339.66153652835</v>
      </c>
      <c r="C1472" s="7" t="n">
        <v>22.69547016</v>
      </c>
      <c r="D1472" s="0" t="n">
        <f aca="false">INT((ROW()-3)/30)</f>
        <v>48</v>
      </c>
      <c r="E1472" s="0" t="n">
        <f aca="false">2+30*D1472</f>
        <v>1442</v>
      </c>
      <c r="F1472" s="8" t="n">
        <f aca="false">INDEX($F:$F,$E1472)*(2*B1472/INDEX($B:$B,$E1472)-C1472/INDEX($C:$C,$E1472))</f>
        <v>244.517027401233</v>
      </c>
      <c r="G1472" s="9" t="n">
        <f aca="false">B1472/B1471-1</f>
        <v>0.00315501210027014</v>
      </c>
      <c r="H1472" s="9" t="n">
        <f aca="false">F1472/F1471-1</f>
        <v>0.00131825106174621</v>
      </c>
      <c r="I1472" s="9" t="n">
        <f aca="false">LN(B1472/B1471)</f>
        <v>0.00315004549332178</v>
      </c>
      <c r="J1472" s="9" t="n">
        <f aca="false">LN(F1472/F1471)</f>
        <v>0.00131738293167382</v>
      </c>
      <c r="K1472" s="9" t="n">
        <f aca="false">F1472/F1465-1</f>
        <v>-0.0094488391303017</v>
      </c>
      <c r="L1472" s="9" t="n">
        <f aca="false">F1472/F1442-1</f>
        <v>-0.00548953235176131</v>
      </c>
      <c r="M1472" s="9" t="n">
        <f aca="false">B1472/B1465-1</f>
        <v>-0.00762181385115734</v>
      </c>
      <c r="N1472" s="9" t="n">
        <f aca="false">B1472/B1442-1</f>
        <v>-0.00484272963990384</v>
      </c>
      <c r="O1472" s="8" t="n">
        <f aca="false">MAX(O1471,F1472)</f>
        <v>248.608371887103</v>
      </c>
      <c r="P1472" s="9" t="n">
        <f aca="false">F1472/O1472-1</f>
        <v>-0.0164569859607463</v>
      </c>
      <c r="Q1472" s="8" t="n">
        <f aca="false">MAX(Q1471,B1472)</f>
        <v>4811.1564628872</v>
      </c>
      <c r="R1472" s="9" t="n">
        <f aca="false">B1472/Q1472-1</f>
        <v>-0.513700800508927</v>
      </c>
      <c r="S1472" s="9" t="n">
        <f aca="false">B1472/INDEX($B:$B,$E1472)-1</f>
        <v>-0.00484272963990384</v>
      </c>
      <c r="T1472" s="0" t="n">
        <f aca="false">IF(AND($A1472&gt;=CrashTest!$B$3,$A1472&lt;=CrashTest!$C$3),1,IF(AND($A1472&gt;=CrashTest!$B$4,$A1472&lt;=CrashTest!$C$4),2,IF(AND($A1472&gt;=CrashTest!$B$5,$A1472&lt;=CrashTest!$C$5),3,IF(AND($A1472&gt;=CrashTest!$B$6,$A1472&lt;=CrashTest!$C$6),4,IF(AND($A1472&gt;=CrashTest!$B$7,$A1472&lt;=CrashTest!$C$7),5,0)))))</f>
        <v>0</v>
      </c>
      <c r="U1472" s="8" t="str">
        <f aca="false">IF(T1472=0,"",IF(T1471=T1472,MAX(U1471,B1472),B1472))</f>
        <v/>
      </c>
      <c r="V1472" s="9" t="str">
        <f aca="false">IF(T1472=0,"",B1472/U1472-1)</f>
        <v/>
      </c>
      <c r="W1472" s="8" t="str">
        <f aca="false">IF(T1472=0,"",IF(T1471=T1472,MAX(W1471,F1472),F1472))</f>
        <v/>
      </c>
      <c r="X1472" s="9" t="str">
        <f aca="false">IF(T1472=0,"",F1472/W1472-1)</f>
        <v/>
      </c>
    </row>
    <row r="1473" customFormat="false" ht="15" hidden="false" customHeight="false" outlineLevel="0" collapsed="false">
      <c r="A1473" s="5" t="n">
        <v>45301</v>
      </c>
      <c r="B1473" s="6" t="n">
        <v>2590.84570981882</v>
      </c>
      <c r="C1473" s="7" t="n">
        <v>26.97415195</v>
      </c>
      <c r="D1473" s="0" t="n">
        <f aca="false">INT((ROW()-3)/30)</f>
        <v>49</v>
      </c>
      <c r="E1473" s="0" t="n">
        <f aca="false">2+30*D1473</f>
        <v>1472</v>
      </c>
      <c r="F1473" s="8" t="n">
        <f aca="false">INDEX($F:$F,$E1473)*(2*B1473/INDEX($B:$B,$E1473)-C1473/INDEX($C:$C,$E1473))</f>
        <v>250.921559115251</v>
      </c>
      <c r="G1473" s="9" t="n">
        <f aca="false">B1473/B1472-1</f>
        <v>0.107359192502341</v>
      </c>
      <c r="H1473" s="9" t="n">
        <f aca="false">F1473/F1472-1</f>
        <v>0.0261925796419433</v>
      </c>
      <c r="I1473" s="9" t="n">
        <f aca="false">LN(B1473/B1472)</f>
        <v>0.101978074901445</v>
      </c>
      <c r="J1473" s="9" t="n">
        <f aca="false">LN(F1473/F1472)</f>
        <v>0.025855428591324</v>
      </c>
      <c r="K1473" s="9" t="n">
        <f aca="false">F1473/F1466-1</f>
        <v>0.0493137058874062</v>
      </c>
      <c r="L1473" s="9" t="n">
        <f aca="false">F1473/F1443-1</f>
        <v>0.0352743678958831</v>
      </c>
      <c r="M1473" s="9" t="n">
        <f aca="false">B1473/B1466-1</f>
        <v>0.173739332423712</v>
      </c>
      <c r="N1473" s="9" t="n">
        <f aca="false">B1473/B1443-1</f>
        <v>0.166068264530103</v>
      </c>
      <c r="O1473" s="8" t="n">
        <f aca="false">MAX(O1472,F1473)</f>
        <v>250.921559115251</v>
      </c>
      <c r="P1473" s="9" t="n">
        <f aca="false">F1473/O1473-1</f>
        <v>0</v>
      </c>
      <c r="Q1473" s="8" t="n">
        <f aca="false">MAX(Q1472,B1473)</f>
        <v>4811.1564628872</v>
      </c>
      <c r="R1473" s="9" t="n">
        <f aca="false">B1473/Q1473-1</f>
        <v>-0.46149211113703</v>
      </c>
      <c r="S1473" s="9" t="n">
        <f aca="false">B1473/INDEX($B:$B,$E1473)-1</f>
        <v>0.107359192502341</v>
      </c>
      <c r="T1473" s="0" t="n">
        <f aca="false">IF(AND($A1473&gt;=CrashTest!$B$3,$A1473&lt;=CrashTest!$C$3),1,IF(AND($A1473&gt;=CrashTest!$B$4,$A1473&lt;=CrashTest!$C$4),2,IF(AND($A1473&gt;=CrashTest!$B$5,$A1473&lt;=CrashTest!$C$5),3,IF(AND($A1473&gt;=CrashTest!$B$6,$A1473&lt;=CrashTest!$C$6),4,IF(AND($A1473&gt;=CrashTest!$B$7,$A1473&lt;=CrashTest!$C$7),5,0)))))</f>
        <v>0</v>
      </c>
      <c r="U1473" s="8" t="str">
        <f aca="false">IF(T1473=0,"",IF(T1472=T1473,MAX(U1472,B1473),B1473))</f>
        <v/>
      </c>
      <c r="V1473" s="9" t="str">
        <f aca="false">IF(T1473=0,"",B1473/U1473-1)</f>
        <v/>
      </c>
      <c r="W1473" s="8" t="str">
        <f aca="false">IF(T1473=0,"",IF(T1472=T1473,MAX(W1472,F1473),F1473))</f>
        <v/>
      </c>
      <c r="X1473" s="9" t="str">
        <f aca="false">IF(T1473=0,"",F1473/W1473-1)</f>
        <v/>
      </c>
    </row>
    <row r="1474" customFormat="false" ht="15" hidden="false" customHeight="false" outlineLevel="0" collapsed="false">
      <c r="A1474" s="5" t="n">
        <v>45302</v>
      </c>
      <c r="B1474" s="6" t="n">
        <v>2618.69897837522</v>
      </c>
      <c r="C1474" s="7" t="n">
        <v>27.55672041</v>
      </c>
      <c r="D1474" s="0" t="n">
        <f aca="false">INT((ROW()-3)/30)</f>
        <v>49</v>
      </c>
      <c r="E1474" s="0" t="n">
        <f aca="false">2+30*D1474</f>
        <v>1472</v>
      </c>
      <c r="F1474" s="8" t="n">
        <f aca="false">INDEX($F:$F,$E1474)*(2*B1474/INDEX($B:$B,$E1474)-C1474/INDEX($C:$C,$E1474))</f>
        <v>250.466934773372</v>
      </c>
      <c r="G1474" s="9" t="n">
        <f aca="false">B1474/B1473-1</f>
        <v>0.0107506473468648</v>
      </c>
      <c r="H1474" s="9" t="n">
        <f aca="false">F1474/F1473-1</f>
        <v>-0.00181181857582147</v>
      </c>
      <c r="I1474" s="9" t="n">
        <f aca="false">LN(B1474/B1473)</f>
        <v>0.0106932700004375</v>
      </c>
      <c r="J1474" s="9" t="n">
        <f aca="false">LN(F1474/F1473)</f>
        <v>-0.00181346190433939</v>
      </c>
      <c r="K1474" s="9" t="n">
        <f aca="false">F1474/F1467-1</f>
        <v>0.0344213707059275</v>
      </c>
      <c r="L1474" s="9" t="n">
        <f aca="false">F1474/F1444-1</f>
        <v>0.0348605553041883</v>
      </c>
      <c r="M1474" s="9" t="n">
        <f aca="false">B1474/B1467-1</f>
        <v>0.152505027609013</v>
      </c>
      <c r="N1474" s="9" t="n">
        <f aca="false">B1474/B1444-1</f>
        <v>0.189647054785265</v>
      </c>
      <c r="O1474" s="8" t="n">
        <f aca="false">MAX(O1473,F1474)</f>
        <v>250.921559115251</v>
      </c>
      <c r="P1474" s="9" t="n">
        <f aca="false">F1474/O1474-1</f>
        <v>-0.00181181857582147</v>
      </c>
      <c r="Q1474" s="8" t="n">
        <f aca="false">MAX(Q1473,B1474)</f>
        <v>4811.1564628872</v>
      </c>
      <c r="R1474" s="9" t="n">
        <f aca="false">B1474/Q1474-1</f>
        <v>-0.45570280273036</v>
      </c>
      <c r="S1474" s="9" t="n">
        <f aca="false">B1474/INDEX($B:$B,$E1474)-1</f>
        <v>0.119264020667243</v>
      </c>
      <c r="T1474" s="0" t="n">
        <f aca="false">IF(AND($A1474&gt;=CrashTest!$B$3,$A1474&lt;=CrashTest!$C$3),1,IF(AND($A1474&gt;=CrashTest!$B$4,$A1474&lt;=CrashTest!$C$4),2,IF(AND($A1474&gt;=CrashTest!$B$5,$A1474&lt;=CrashTest!$C$5),3,IF(AND($A1474&gt;=CrashTest!$B$6,$A1474&lt;=CrashTest!$C$6),4,IF(AND($A1474&gt;=CrashTest!$B$7,$A1474&lt;=CrashTest!$C$7),5,0)))))</f>
        <v>0</v>
      </c>
      <c r="U1474" s="8" t="str">
        <f aca="false">IF(T1474=0,"",IF(T1473=T1474,MAX(U1473,B1474),B1474))</f>
        <v/>
      </c>
      <c r="V1474" s="9" t="str">
        <f aca="false">IF(T1474=0,"",B1474/U1474-1)</f>
        <v/>
      </c>
      <c r="W1474" s="8" t="str">
        <f aca="false">IF(T1474=0,"",IF(T1473=T1474,MAX(W1473,F1474),F1474))</f>
        <v/>
      </c>
      <c r="X1474" s="9" t="str">
        <f aca="false">IF(T1474=0,"",F1474/W1474-1)</f>
        <v/>
      </c>
    </row>
    <row r="1475" customFormat="false" ht="15" hidden="false" customHeight="false" outlineLevel="0" collapsed="false">
      <c r="A1475" s="5" t="n">
        <v>45303</v>
      </c>
      <c r="B1475" s="6" t="n">
        <v>2519.14196843951</v>
      </c>
      <c r="C1475" s="7" t="n">
        <v>25.84041397</v>
      </c>
      <c r="D1475" s="0" t="n">
        <f aca="false">INT((ROW()-3)/30)</f>
        <v>49</v>
      </c>
      <c r="E1475" s="0" t="n">
        <f aca="false">2+30*D1475</f>
        <v>1472</v>
      </c>
      <c r="F1475" s="8" t="n">
        <f aca="false">INDEX($F:$F,$E1475)*(2*B1475/INDEX($B:$B,$E1475)-C1475/INDEX($C:$C,$E1475))</f>
        <v>248.148799145303</v>
      </c>
      <c r="G1475" s="9" t="n">
        <f aca="false">B1475/B1474-1</f>
        <v>-0.0380177373412658</v>
      </c>
      <c r="H1475" s="9" t="n">
        <f aca="false">F1475/F1474-1</f>
        <v>-0.00925525610862232</v>
      </c>
      <c r="I1475" s="9" t="n">
        <f aca="false">LN(B1475/B1474)</f>
        <v>-0.0387592664710961</v>
      </c>
      <c r="J1475" s="9" t="n">
        <f aca="false">LN(F1475/F1474)</f>
        <v>-0.00929835210721686</v>
      </c>
      <c r="K1475" s="9" t="n">
        <f aca="false">F1475/F1468-1</f>
        <v>0.0314534605344796</v>
      </c>
      <c r="L1475" s="9" t="n">
        <f aca="false">F1475/F1445-1</f>
        <v>0.0182176695731584</v>
      </c>
      <c r="M1475" s="9" t="n">
        <f aca="false">B1475/B1468-1</f>
        <v>0.110907465437173</v>
      </c>
      <c r="N1475" s="9" t="n">
        <f aca="false">B1475/B1445-1</f>
        <v>0.1142363504105</v>
      </c>
      <c r="O1475" s="8" t="n">
        <f aca="false">MAX(O1474,F1475)</f>
        <v>250.921559115251</v>
      </c>
      <c r="P1475" s="9" t="n">
        <f aca="false">F1475/O1475-1</f>
        <v>-0.0110503058395022</v>
      </c>
      <c r="Q1475" s="8" t="n">
        <f aca="false">MAX(Q1474,B1475)</f>
        <v>4811.1564628872</v>
      </c>
      <c r="R1475" s="9" t="n">
        <f aca="false">B1475/Q1475-1</f>
        <v>-0.476395750611744</v>
      </c>
      <c r="S1475" s="9" t="n">
        <f aca="false">B1475/INDEX($B:$B,$E1475)-1</f>
        <v>0.0767121351139866</v>
      </c>
      <c r="T1475" s="0" t="n">
        <f aca="false">IF(AND($A1475&gt;=CrashTest!$B$3,$A1475&lt;=CrashTest!$C$3),1,IF(AND($A1475&gt;=CrashTest!$B$4,$A1475&lt;=CrashTest!$C$4),2,IF(AND($A1475&gt;=CrashTest!$B$5,$A1475&lt;=CrashTest!$C$5),3,IF(AND($A1475&gt;=CrashTest!$B$6,$A1475&lt;=CrashTest!$C$6),4,IF(AND($A1475&gt;=CrashTest!$B$7,$A1475&lt;=CrashTest!$C$7),5,0)))))</f>
        <v>0</v>
      </c>
      <c r="U1475" s="8" t="str">
        <f aca="false">IF(T1475=0,"",IF(T1474=T1475,MAX(U1474,B1475),B1475))</f>
        <v/>
      </c>
      <c r="V1475" s="9" t="str">
        <f aca="false">IF(T1475=0,"",B1475/U1475-1)</f>
        <v/>
      </c>
      <c r="W1475" s="8" t="str">
        <f aca="false">IF(T1475=0,"",IF(T1474=T1475,MAX(W1474,F1475),F1475))</f>
        <v/>
      </c>
      <c r="X1475" s="9" t="str">
        <f aca="false">IF(T1475=0,"",F1475/W1475-1)</f>
        <v/>
      </c>
    </row>
    <row r="1476" customFormat="false" ht="15" hidden="false" customHeight="false" outlineLevel="0" collapsed="false">
      <c r="A1476" s="5" t="n">
        <v>45304</v>
      </c>
      <c r="B1476" s="6" t="n">
        <v>2580.01773290473</v>
      </c>
      <c r="C1476" s="7" t="n">
        <v>26.74540611</v>
      </c>
      <c r="D1476" s="0" t="n">
        <f aca="false">INT((ROW()-3)/30)</f>
        <v>49</v>
      </c>
      <c r="E1476" s="0" t="n">
        <f aca="false">2+30*D1476</f>
        <v>1472</v>
      </c>
      <c r="F1476" s="8" t="n">
        <f aca="false">INDEX($F:$F,$E1476)*(2*B1476/INDEX($B:$B,$E1476)-C1476/INDEX($C:$C,$E1476))</f>
        <v>251.122772320633</v>
      </c>
      <c r="G1476" s="9" t="n">
        <f aca="false">B1476/B1475-1</f>
        <v>0.0241652773951957</v>
      </c>
      <c r="H1476" s="9" t="n">
        <f aca="false">F1476/F1475-1</f>
        <v>0.0119846365792364</v>
      </c>
      <c r="I1476" s="9" t="n">
        <f aca="false">LN(B1476/B1475)</f>
        <v>0.0238779172993851</v>
      </c>
      <c r="J1476" s="9" t="n">
        <f aca="false">LN(F1476/F1475)</f>
        <v>0.0119133895042237</v>
      </c>
      <c r="K1476" s="9" t="n">
        <f aca="false">F1476/F1469-1</f>
        <v>0.0565309188228684</v>
      </c>
      <c r="L1476" s="9" t="n">
        <f aca="false">F1476/F1446-1</f>
        <v>0.0214612069508171</v>
      </c>
      <c r="M1476" s="9" t="n">
        <f aca="false">B1476/B1469-1</f>
        <v>0.152342053081616</v>
      </c>
      <c r="N1476" s="9" t="n">
        <f aca="false">B1476/B1446-1</f>
        <v>0.112289727356152</v>
      </c>
      <c r="O1476" s="8" t="n">
        <f aca="false">MAX(O1475,F1476)</f>
        <v>251.122772320633</v>
      </c>
      <c r="P1476" s="9" t="n">
        <f aca="false">F1476/O1476-1</f>
        <v>0</v>
      </c>
      <c r="Q1476" s="8" t="n">
        <f aca="false">MAX(Q1475,B1476)</f>
        <v>4811.1564628872</v>
      </c>
      <c r="R1476" s="9" t="n">
        <f aca="false">B1476/Q1476-1</f>
        <v>-0.463742708679973</v>
      </c>
      <c r="S1476" s="9" t="n">
        <f aca="false">B1476/INDEX($B:$B,$E1476)-1</f>
        <v>0.102731182533789</v>
      </c>
      <c r="T1476" s="0" t="n">
        <f aca="false">IF(AND($A1476&gt;=CrashTest!$B$3,$A1476&lt;=CrashTest!$C$3),1,IF(AND($A1476&gt;=CrashTest!$B$4,$A1476&lt;=CrashTest!$C$4),2,IF(AND($A1476&gt;=CrashTest!$B$5,$A1476&lt;=CrashTest!$C$5),3,IF(AND($A1476&gt;=CrashTest!$B$6,$A1476&lt;=CrashTest!$C$6),4,IF(AND($A1476&gt;=CrashTest!$B$7,$A1476&lt;=CrashTest!$C$7),5,0)))))</f>
        <v>0</v>
      </c>
      <c r="U1476" s="8" t="str">
        <f aca="false">IF(T1476=0,"",IF(T1475=T1476,MAX(U1475,B1476),B1476))</f>
        <v/>
      </c>
      <c r="V1476" s="9" t="str">
        <f aca="false">IF(T1476=0,"",B1476/U1476-1)</f>
        <v/>
      </c>
      <c r="W1476" s="8" t="str">
        <f aca="false">IF(T1476=0,"",IF(T1475=T1476,MAX(W1475,F1476),F1476))</f>
        <v/>
      </c>
      <c r="X1476" s="9" t="str">
        <f aca="false">IF(T1476=0,"",F1476/W1476-1)</f>
        <v/>
      </c>
    </row>
    <row r="1477" customFormat="false" ht="15" hidden="false" customHeight="false" outlineLevel="0" collapsed="false">
      <c r="A1477" s="5" t="n">
        <v>45305</v>
      </c>
      <c r="B1477" s="6" t="n">
        <v>2479.10104091175</v>
      </c>
      <c r="C1477" s="7" t="n">
        <v>24.85506168</v>
      </c>
      <c r="D1477" s="0" t="n">
        <f aca="false">INT((ROW()-3)/30)</f>
        <v>49</v>
      </c>
      <c r="E1477" s="0" t="n">
        <f aca="false">2+30*D1477</f>
        <v>1472</v>
      </c>
      <c r="F1477" s="8" t="n">
        <f aca="false">INDEX($F:$F,$E1477)*(2*B1477/INDEX($B:$B,$E1477)-C1477/INDEX($C:$C,$E1477))</f>
        <v>250.395491986243</v>
      </c>
      <c r="G1477" s="9" t="n">
        <f aca="false">B1477/B1476-1</f>
        <v>-0.0391147280524163</v>
      </c>
      <c r="H1477" s="9" t="n">
        <f aca="false">F1477/F1476-1</f>
        <v>-0.00289611462819472</v>
      </c>
      <c r="I1477" s="9" t="n">
        <f aca="false">LN(B1477/B1476)</f>
        <v>-0.0399002611682546</v>
      </c>
      <c r="J1477" s="9" t="n">
        <f aca="false">LN(F1477/F1476)</f>
        <v>-0.0029003164828273</v>
      </c>
      <c r="K1477" s="9" t="n">
        <f aca="false">F1477/F1470-1</f>
        <v>0.0622107484465371</v>
      </c>
      <c r="L1477" s="9" t="n">
        <f aca="false">F1477/F1447-1</f>
        <v>0.0324156631970309</v>
      </c>
      <c r="M1477" s="9" t="n">
        <f aca="false">B1477/B1470-1</f>
        <v>0.117483010776187</v>
      </c>
      <c r="N1477" s="9" t="n">
        <f aca="false">B1477/B1447-1</f>
        <v>0.115976426530573</v>
      </c>
      <c r="O1477" s="8" t="n">
        <f aca="false">MAX(O1476,F1477)</f>
        <v>251.122772320633</v>
      </c>
      <c r="P1477" s="9" t="n">
        <f aca="false">F1477/O1477-1</f>
        <v>-0.00289611462819472</v>
      </c>
      <c r="Q1477" s="8" t="n">
        <f aca="false">MAX(Q1476,B1477)</f>
        <v>4811.1564628872</v>
      </c>
      <c r="R1477" s="9" t="n">
        <f aca="false">B1477/Q1477-1</f>
        <v>-0.484718266796082</v>
      </c>
      <c r="S1477" s="9" t="n">
        <f aca="false">B1477/INDEX($B:$B,$E1477)-1</f>
        <v>0.0595981522140607</v>
      </c>
      <c r="T1477" s="0" t="n">
        <f aca="false">IF(AND($A1477&gt;=CrashTest!$B$3,$A1477&lt;=CrashTest!$C$3),1,IF(AND($A1477&gt;=CrashTest!$B$4,$A1477&lt;=CrashTest!$C$4),2,IF(AND($A1477&gt;=CrashTest!$B$5,$A1477&lt;=CrashTest!$C$5),3,IF(AND($A1477&gt;=CrashTest!$B$6,$A1477&lt;=CrashTest!$C$6),4,IF(AND($A1477&gt;=CrashTest!$B$7,$A1477&lt;=CrashTest!$C$7),5,0)))))</f>
        <v>0</v>
      </c>
      <c r="U1477" s="8" t="str">
        <f aca="false">IF(T1477=0,"",IF(T1476=T1477,MAX(U1476,B1477),B1477))</f>
        <v/>
      </c>
      <c r="V1477" s="9" t="str">
        <f aca="false">IF(T1477=0,"",B1477/U1477-1)</f>
        <v/>
      </c>
      <c r="W1477" s="8" t="str">
        <f aca="false">IF(T1477=0,"",IF(T1476=T1477,MAX(W1476,F1477),F1477))</f>
        <v/>
      </c>
      <c r="X1477" s="9" t="str">
        <f aca="false">IF(T1477=0,"",F1477/W1477-1)</f>
        <v/>
      </c>
    </row>
    <row r="1478" customFormat="false" ht="15" hidden="false" customHeight="false" outlineLevel="0" collapsed="false">
      <c r="A1478" s="5" t="n">
        <v>45306</v>
      </c>
      <c r="B1478" s="6" t="n">
        <v>2512.73806808884</v>
      </c>
      <c r="C1478" s="7" t="n">
        <v>25.46727686</v>
      </c>
      <c r="D1478" s="0" t="n">
        <f aca="false">INT((ROW()-3)/30)</f>
        <v>49</v>
      </c>
      <c r="E1478" s="0" t="n">
        <f aca="false">2+30*D1478</f>
        <v>1472</v>
      </c>
      <c r="F1478" s="8" t="n">
        <f aca="false">INDEX($F:$F,$E1478)*(2*B1478/INDEX($B:$B,$E1478)-C1478/INDEX($C:$C,$E1478))</f>
        <v>250.83037535043</v>
      </c>
      <c r="G1478" s="9" t="n">
        <f aca="false">B1478/B1477-1</f>
        <v>0.0135682356717173</v>
      </c>
      <c r="H1478" s="9" t="n">
        <f aca="false">F1478/F1477-1</f>
        <v>0.00173678591710136</v>
      </c>
      <c r="I1478" s="9" t="n">
        <f aca="false">LN(B1478/B1477)</f>
        <v>0.0134770114040242</v>
      </c>
      <c r="J1478" s="9" t="n">
        <f aca="false">LN(F1478/F1477)</f>
        <v>0.00173527944846389</v>
      </c>
      <c r="K1478" s="9" t="n">
        <f aca="false">F1478/F1471-1</f>
        <v>0.0271719537425859</v>
      </c>
      <c r="L1478" s="9" t="n">
        <f aca="false">F1478/F1448-1</f>
        <v>0.0384019760361429</v>
      </c>
      <c r="M1478" s="9" t="n">
        <f aca="false">B1478/B1471-1</f>
        <v>0.0773634338745846</v>
      </c>
      <c r="N1478" s="9" t="n">
        <f aca="false">B1478/B1448-1</f>
        <v>0.129473474857663</v>
      </c>
      <c r="O1478" s="8" t="n">
        <f aca="false">MAX(O1477,F1478)</f>
        <v>251.122772320633</v>
      </c>
      <c r="P1478" s="9" t="n">
        <f aca="false">F1478/O1478-1</f>
        <v>-0.00116435864219389</v>
      </c>
      <c r="Q1478" s="8" t="n">
        <f aca="false">MAX(Q1477,B1478)</f>
        <v>4811.1564628872</v>
      </c>
      <c r="R1478" s="9" t="n">
        <f aca="false">B1478/Q1478-1</f>
        <v>-0.47772680280264</v>
      </c>
      <c r="S1478" s="9" t="n">
        <f aca="false">B1478/INDEX($B:$B,$E1478)-1</f>
        <v>0.0739750296606172</v>
      </c>
      <c r="T1478" s="0" t="n">
        <f aca="false">IF(AND($A1478&gt;=CrashTest!$B$3,$A1478&lt;=CrashTest!$C$3),1,IF(AND($A1478&gt;=CrashTest!$B$4,$A1478&lt;=CrashTest!$C$4),2,IF(AND($A1478&gt;=CrashTest!$B$5,$A1478&lt;=CrashTest!$C$5),3,IF(AND($A1478&gt;=CrashTest!$B$6,$A1478&lt;=CrashTest!$C$6),4,IF(AND($A1478&gt;=CrashTest!$B$7,$A1478&lt;=CrashTest!$C$7),5,0)))))</f>
        <v>0</v>
      </c>
      <c r="U1478" s="8" t="str">
        <f aca="false">IF(T1478=0,"",IF(T1477=T1478,MAX(U1477,B1478),B1478))</f>
        <v/>
      </c>
      <c r="V1478" s="9" t="str">
        <f aca="false">IF(T1478=0,"",B1478/U1478-1)</f>
        <v/>
      </c>
      <c r="W1478" s="8" t="str">
        <f aca="false">IF(T1478=0,"",IF(T1477=T1478,MAX(W1477,F1478),F1478))</f>
        <v/>
      </c>
      <c r="X1478" s="9" t="str">
        <f aca="false">IF(T1478=0,"",F1478/W1478-1)</f>
        <v/>
      </c>
    </row>
    <row r="1479" customFormat="false" ht="15" hidden="false" customHeight="false" outlineLevel="0" collapsed="false">
      <c r="A1479" s="5" t="n">
        <v>45307</v>
      </c>
      <c r="B1479" s="6" t="n">
        <v>2590.58586411455</v>
      </c>
      <c r="C1479" s="7" t="n">
        <v>26.7531142</v>
      </c>
      <c r="D1479" s="0" t="n">
        <f aca="false">INT((ROW()-3)/30)</f>
        <v>49</v>
      </c>
      <c r="E1479" s="0" t="n">
        <f aca="false">2+30*D1479</f>
        <v>1472</v>
      </c>
      <c r="F1479" s="8" t="n">
        <f aca="false">INDEX($F:$F,$E1479)*(2*B1479/INDEX($B:$B,$E1479)-C1479/INDEX($C:$C,$E1479))</f>
        <v>253.248668460219</v>
      </c>
      <c r="G1479" s="9" t="n">
        <f aca="false">B1479/B1478-1</f>
        <v>0.0309812618411596</v>
      </c>
      <c r="H1479" s="9" t="n">
        <f aca="false">F1479/F1478-1</f>
        <v>0.00964114934808302</v>
      </c>
      <c r="I1479" s="9" t="n">
        <f aca="false">LN(B1479/B1478)</f>
        <v>0.030511030127817</v>
      </c>
      <c r="J1479" s="9" t="n">
        <f aca="false">LN(F1479/F1478)</f>
        <v>0.00959497004482928</v>
      </c>
      <c r="K1479" s="9" t="n">
        <f aca="false">F1479/F1472-1</f>
        <v>0.0357097464818197</v>
      </c>
      <c r="L1479" s="9" t="n">
        <f aca="false">F1479/F1449-1</f>
        <v>0.0452243865122304</v>
      </c>
      <c r="M1479" s="9" t="n">
        <f aca="false">B1479/B1472-1</f>
        <v>0.1072481312654</v>
      </c>
      <c r="N1479" s="9" t="n">
        <f aca="false">B1479/B1449-1</f>
        <v>0.177502657380325</v>
      </c>
      <c r="O1479" s="8" t="n">
        <f aca="false">MAX(O1478,F1479)</f>
        <v>253.248668460219</v>
      </c>
      <c r="P1479" s="9" t="n">
        <f aca="false">F1479/O1479-1</f>
        <v>0</v>
      </c>
      <c r="Q1479" s="8" t="n">
        <f aca="false">MAX(Q1478,B1479)</f>
        <v>4811.1564628872</v>
      </c>
      <c r="R1479" s="9" t="n">
        <f aca="false">B1479/Q1479-1</f>
        <v>-0.461546120127649</v>
      </c>
      <c r="S1479" s="9" t="n">
        <f aca="false">B1479/INDEX($B:$B,$E1479)-1</f>
        <v>0.1072481312654</v>
      </c>
      <c r="T1479" s="0" t="n">
        <f aca="false">IF(AND($A1479&gt;=CrashTest!$B$3,$A1479&lt;=CrashTest!$C$3),1,IF(AND($A1479&gt;=CrashTest!$B$4,$A1479&lt;=CrashTest!$C$4),2,IF(AND($A1479&gt;=CrashTest!$B$5,$A1479&lt;=CrashTest!$C$5),3,IF(AND($A1479&gt;=CrashTest!$B$6,$A1479&lt;=CrashTest!$C$6),4,IF(AND($A1479&gt;=CrashTest!$B$7,$A1479&lt;=CrashTest!$C$7),5,0)))))</f>
        <v>0</v>
      </c>
      <c r="U1479" s="8" t="str">
        <f aca="false">IF(T1479=0,"",IF(T1478=T1479,MAX(U1478,B1479),B1479))</f>
        <v/>
      </c>
      <c r="V1479" s="9" t="str">
        <f aca="false">IF(T1479=0,"",B1479/U1479-1)</f>
        <v/>
      </c>
      <c r="W1479" s="8" t="str">
        <f aca="false">IF(T1479=0,"",IF(T1478=T1479,MAX(W1478,F1479),F1479))</f>
        <v/>
      </c>
      <c r="X1479" s="9" t="str">
        <f aca="false">IF(T1479=0,"",F1479/W1479-1)</f>
        <v/>
      </c>
    </row>
    <row r="1480" customFormat="false" ht="15" hidden="false" customHeight="false" outlineLevel="0" collapsed="false">
      <c r="A1480" s="5" t="n">
        <v>45308</v>
      </c>
      <c r="B1480" s="6" t="n">
        <v>2524.52326651081</v>
      </c>
      <c r="C1480" s="7" t="n">
        <v>25.67950294</v>
      </c>
      <c r="D1480" s="0" t="n">
        <f aca="false">INT((ROW()-3)/30)</f>
        <v>49</v>
      </c>
      <c r="E1480" s="0" t="n">
        <f aca="false">2+30*D1480</f>
        <v>1472</v>
      </c>
      <c r="F1480" s="8" t="n">
        <f aca="false">INDEX($F:$F,$E1480)*(2*B1480/INDEX($B:$B,$E1480)-C1480/INDEX($C:$C,$E1480))</f>
        <v>251.007220772453</v>
      </c>
      <c r="G1480" s="9" t="n">
        <f aca="false">B1480/B1479-1</f>
        <v>-0.0255010260493025</v>
      </c>
      <c r="H1480" s="9" t="n">
        <f aca="false">F1480/F1479-1</f>
        <v>-0.00885077778056753</v>
      </c>
      <c r="I1480" s="9" t="n">
        <f aca="false">LN(B1480/B1479)</f>
        <v>-0.0258318129332826</v>
      </c>
      <c r="J1480" s="9" t="n">
        <f aca="false">LN(F1480/F1479)</f>
        <v>-0.00889017857161221</v>
      </c>
      <c r="K1480" s="9" t="n">
        <f aca="false">F1480/F1473-1</f>
        <v>0.000341388191210656</v>
      </c>
      <c r="L1480" s="9" t="n">
        <f aca="false">F1480/F1450-1</f>
        <v>0.0401491695750802</v>
      </c>
      <c r="M1480" s="9" t="n">
        <f aca="false">B1480/B1473-1</f>
        <v>-0.0255987622329884</v>
      </c>
      <c r="N1480" s="9" t="n">
        <f aca="false">B1480/B1450-1</f>
        <v>0.139279450992572</v>
      </c>
      <c r="O1480" s="8" t="n">
        <f aca="false">MAX(O1479,F1480)</f>
        <v>253.248668460219</v>
      </c>
      <c r="P1480" s="9" t="n">
        <f aca="false">F1480/O1480-1</f>
        <v>-0.00885077778056753</v>
      </c>
      <c r="Q1480" s="8" t="n">
        <f aca="false">MAX(Q1479,B1480)</f>
        <v>4811.1564628872</v>
      </c>
      <c r="R1480" s="9" t="n">
        <f aca="false">B1480/Q1480-1</f>
        <v>-0.475277246544622</v>
      </c>
      <c r="S1480" s="9" t="n">
        <f aca="false">B1480/INDEX($B:$B,$E1480)-1</f>
        <v>0.0790121678269595</v>
      </c>
      <c r="T1480" s="0" t="n">
        <f aca="false">IF(AND($A1480&gt;=CrashTest!$B$3,$A1480&lt;=CrashTest!$C$3),1,IF(AND($A1480&gt;=CrashTest!$B$4,$A1480&lt;=CrashTest!$C$4),2,IF(AND($A1480&gt;=CrashTest!$B$5,$A1480&lt;=CrashTest!$C$5),3,IF(AND($A1480&gt;=CrashTest!$B$6,$A1480&lt;=CrashTest!$C$6),4,IF(AND($A1480&gt;=CrashTest!$B$7,$A1480&lt;=CrashTest!$C$7),5,0)))))</f>
        <v>0</v>
      </c>
      <c r="U1480" s="8" t="str">
        <f aca="false">IF(T1480=0,"",IF(T1479=T1480,MAX(U1479,B1480),B1480))</f>
        <v/>
      </c>
      <c r="V1480" s="9" t="str">
        <f aca="false">IF(T1480=0,"",B1480/U1480-1)</f>
        <v/>
      </c>
      <c r="W1480" s="8" t="str">
        <f aca="false">IF(T1480=0,"",IF(T1479=T1480,MAX(W1479,F1480),F1480))</f>
        <v/>
      </c>
      <c r="X1480" s="9" t="str">
        <f aca="false">IF(T1480=0,"",F1480/W1480-1)</f>
        <v/>
      </c>
    </row>
    <row r="1481" customFormat="false" ht="15" hidden="false" customHeight="false" outlineLevel="0" collapsed="false">
      <c r="A1481" s="5" t="n">
        <v>45309</v>
      </c>
      <c r="B1481" s="6" t="n">
        <v>2466.73101315021</v>
      </c>
      <c r="C1481" s="7" t="n">
        <v>24.67797749</v>
      </c>
      <c r="D1481" s="0" t="n">
        <f aca="false">INT((ROW()-3)/30)</f>
        <v>49</v>
      </c>
      <c r="E1481" s="0" t="n">
        <f aca="false">2+30*D1481</f>
        <v>1472</v>
      </c>
      <c r="F1481" s="8" t="n">
        <f aca="false">INDEX($F:$F,$E1481)*(2*B1481/INDEX($B:$B,$E1481)-C1481/INDEX($C:$C,$E1481))</f>
        <v>249.717793456869</v>
      </c>
      <c r="G1481" s="9" t="n">
        <f aca="false">B1481/B1480-1</f>
        <v>-0.0228923433296283</v>
      </c>
      <c r="H1481" s="9" t="n">
        <f aca="false">F1481/F1480-1</f>
        <v>-0.00513701283818147</v>
      </c>
      <c r="I1481" s="9" t="n">
        <f aca="false">LN(B1481/B1480)</f>
        <v>-0.0231584419450802</v>
      </c>
      <c r="J1481" s="9" t="n">
        <f aca="false">LN(F1481/F1480)</f>
        <v>-0.00515025265015091</v>
      </c>
      <c r="K1481" s="9" t="n">
        <f aca="false">F1481/F1474-1</f>
        <v>-0.0029909788977972</v>
      </c>
      <c r="L1481" s="9" t="n">
        <f aca="false">F1481/F1451-1</f>
        <v>0.0374514144284126</v>
      </c>
      <c r="M1481" s="9" t="n">
        <f aca="false">B1481/B1474-1</f>
        <v>-0.0580318572237345</v>
      </c>
      <c r="N1481" s="9" t="n">
        <f aca="false">B1481/B1451-1</f>
        <v>0.133568067397488</v>
      </c>
      <c r="O1481" s="8" t="n">
        <f aca="false">MAX(O1480,F1481)</f>
        <v>253.248668460219</v>
      </c>
      <c r="P1481" s="9" t="n">
        <f aca="false">F1481/O1481-1</f>
        <v>-0.0139423240596623</v>
      </c>
      <c r="Q1481" s="8" t="n">
        <f aca="false">MAX(Q1480,B1481)</f>
        <v>4811.1564628872</v>
      </c>
      <c r="R1481" s="9" t="n">
        <f aca="false">B1481/Q1481-1</f>
        <v>-0.48728937996959</v>
      </c>
      <c r="S1481" s="9" t="n">
        <f aca="false">B1481/INDEX($B:$B,$E1481)-1</f>
        <v>0.0543110508242184</v>
      </c>
      <c r="T1481" s="0" t="n">
        <f aca="false">IF(AND($A1481&gt;=CrashTest!$B$3,$A1481&lt;=CrashTest!$C$3),1,IF(AND($A1481&gt;=CrashTest!$B$4,$A1481&lt;=CrashTest!$C$4),2,IF(AND($A1481&gt;=CrashTest!$B$5,$A1481&lt;=CrashTest!$C$5),3,IF(AND($A1481&gt;=CrashTest!$B$6,$A1481&lt;=CrashTest!$C$6),4,IF(AND($A1481&gt;=CrashTest!$B$7,$A1481&lt;=CrashTest!$C$7),5,0)))))</f>
        <v>0</v>
      </c>
      <c r="U1481" s="8" t="str">
        <f aca="false">IF(T1481=0,"",IF(T1480=T1481,MAX(U1480,B1481),B1481))</f>
        <v/>
      </c>
      <c r="V1481" s="9" t="str">
        <f aca="false">IF(T1481=0,"",B1481/U1481-1)</f>
        <v/>
      </c>
      <c r="W1481" s="8" t="str">
        <f aca="false">IF(T1481=0,"",IF(T1480=T1481,MAX(W1480,F1481),F1481))</f>
        <v/>
      </c>
      <c r="X1481" s="9" t="str">
        <f aca="false">IF(T1481=0,"",F1481/W1481-1)</f>
        <v/>
      </c>
    </row>
    <row r="1482" customFormat="false" ht="15" hidden="false" customHeight="false" outlineLevel="0" collapsed="false">
      <c r="A1482" s="5" t="n">
        <v>45310</v>
      </c>
      <c r="B1482" s="6" t="n">
        <v>2490.05942811222</v>
      </c>
      <c r="C1482" s="7" t="n">
        <v>25.0446039</v>
      </c>
      <c r="D1482" s="0" t="n">
        <f aca="false">INT((ROW()-3)/30)</f>
        <v>49</v>
      </c>
      <c r="E1482" s="0" t="n">
        <f aca="false">2+30*D1482</f>
        <v>1472</v>
      </c>
      <c r="F1482" s="8" t="n">
        <f aca="false">INDEX($F:$F,$E1482)*(2*B1482/INDEX($B:$B,$E1482)-C1482/INDEX($C:$C,$E1482))</f>
        <v>250.643909974939</v>
      </c>
      <c r="G1482" s="9" t="n">
        <f aca="false">B1482/B1481-1</f>
        <v>0.00945721882023021</v>
      </c>
      <c r="H1482" s="9" t="n">
        <f aca="false">F1482/F1481-1</f>
        <v>0.00370865249628394</v>
      </c>
      <c r="I1482" s="9" t="n">
        <f aca="false">LN(B1482/B1481)</f>
        <v>0.00941277928952849</v>
      </c>
      <c r="J1482" s="9" t="n">
        <f aca="false">LN(F1482/F1481)</f>
        <v>0.00370179240052411</v>
      </c>
      <c r="K1482" s="9" t="n">
        <f aca="false">F1482/F1475-1</f>
        <v>0.0100548978605992</v>
      </c>
      <c r="L1482" s="9" t="n">
        <f aca="false">F1482/F1452-1</f>
        <v>0.0428610260075435</v>
      </c>
      <c r="M1482" s="9" t="n">
        <f aca="false">B1482/B1475-1</f>
        <v>-0.0115446214193737</v>
      </c>
      <c r="N1482" s="9" t="n">
        <f aca="false">B1482/B1452-1</f>
        <v>0.133962564218362</v>
      </c>
      <c r="O1482" s="8" t="n">
        <f aca="false">MAX(O1481,F1482)</f>
        <v>253.248668460219</v>
      </c>
      <c r="P1482" s="9" t="n">
        <f aca="false">F1482/O1482-1</f>
        <v>-0.0102853787983063</v>
      </c>
      <c r="Q1482" s="8" t="n">
        <f aca="false">MAX(Q1481,B1482)</f>
        <v>4811.1564628872</v>
      </c>
      <c r="R1482" s="9" t="n">
        <f aca="false">B1482/Q1482-1</f>
        <v>-0.482440563444507</v>
      </c>
      <c r="S1482" s="9" t="n">
        <f aca="false">B1482/INDEX($B:$B,$E1482)-1</f>
        <v>0.0642819011364499</v>
      </c>
      <c r="T1482" s="0" t="n">
        <f aca="false">IF(AND($A1482&gt;=CrashTest!$B$3,$A1482&lt;=CrashTest!$C$3),1,IF(AND($A1482&gt;=CrashTest!$B$4,$A1482&lt;=CrashTest!$C$4),2,IF(AND($A1482&gt;=CrashTest!$B$5,$A1482&lt;=CrashTest!$C$5),3,IF(AND($A1482&gt;=CrashTest!$B$6,$A1482&lt;=CrashTest!$C$6),4,IF(AND($A1482&gt;=CrashTest!$B$7,$A1482&lt;=CrashTest!$C$7),5,0)))))</f>
        <v>0</v>
      </c>
      <c r="U1482" s="8" t="str">
        <f aca="false">IF(T1482=0,"",IF(T1481=T1482,MAX(U1481,B1482),B1482))</f>
        <v/>
      </c>
      <c r="V1482" s="9" t="str">
        <f aca="false">IF(T1482=0,"",B1482/U1482-1)</f>
        <v/>
      </c>
      <c r="W1482" s="8" t="str">
        <f aca="false">IF(T1482=0,"",IF(T1481=T1482,MAX(W1481,F1482),F1482))</f>
        <v/>
      </c>
      <c r="X1482" s="9" t="str">
        <f aca="false">IF(T1482=0,"",F1482/W1482-1)</f>
        <v/>
      </c>
    </row>
    <row r="1483" customFormat="false" ht="15" hidden="false" customHeight="false" outlineLevel="0" collapsed="false">
      <c r="A1483" s="5" t="n">
        <v>45311</v>
      </c>
      <c r="B1483" s="6" t="n">
        <v>2469.73605902981</v>
      </c>
      <c r="C1483" s="7" t="n">
        <v>24.66056684</v>
      </c>
      <c r="D1483" s="0" t="n">
        <f aca="false">INT((ROW()-3)/30)</f>
        <v>49</v>
      </c>
      <c r="E1483" s="0" t="n">
        <f aca="false">2+30*D1483</f>
        <v>1472</v>
      </c>
      <c r="F1483" s="8" t="n">
        <f aca="false">INDEX($F:$F,$E1483)*(2*B1483/INDEX($B:$B,$E1483)-C1483/INDEX($C:$C,$E1483))</f>
        <v>250.533484877399</v>
      </c>
      <c r="G1483" s="9" t="n">
        <f aca="false">B1483/B1482-1</f>
        <v>-0.00816180082007822</v>
      </c>
      <c r="H1483" s="9" t="n">
        <f aca="false">F1483/F1482-1</f>
        <v>-0.000440565651689151</v>
      </c>
      <c r="I1483" s="9" t="n">
        <f aca="false">LN(B1483/B1482)</f>
        <v>-0.00819529066584131</v>
      </c>
      <c r="J1483" s="9" t="n">
        <f aca="false">LN(F1483/F1482)</f>
        <v>-0.000440662729249615</v>
      </c>
      <c r="K1483" s="9" t="n">
        <f aca="false">F1483/F1476-1</f>
        <v>-0.00234661093372146</v>
      </c>
      <c r="L1483" s="9" t="n">
        <f aca="false">F1483/F1453-1</f>
        <v>0.0349303473345972</v>
      </c>
      <c r="M1483" s="9" t="n">
        <f aca="false">B1483/B1476-1</f>
        <v>-0.0427445410426536</v>
      </c>
      <c r="N1483" s="9" t="n">
        <f aca="false">B1483/B1453-1</f>
        <v>0.103685101981815</v>
      </c>
      <c r="O1483" s="8" t="n">
        <f aca="false">MAX(O1482,F1483)</f>
        <v>253.248668460219</v>
      </c>
      <c r="P1483" s="9" t="n">
        <f aca="false">F1483/O1483-1</f>
        <v>-0.0107214130653823</v>
      </c>
      <c r="Q1483" s="8" t="n">
        <f aca="false">MAX(Q1482,B1483)</f>
        <v>4811.1564628872</v>
      </c>
      <c r="R1483" s="9" t="n">
        <f aca="false">B1483/Q1483-1</f>
        <v>-0.486664780478225</v>
      </c>
      <c r="S1483" s="9" t="n">
        <f aca="false">B1483/INDEX($B:$B,$E1483)-1</f>
        <v>0.0555954442429598</v>
      </c>
      <c r="T1483" s="0" t="n">
        <f aca="false">IF(AND($A1483&gt;=CrashTest!$B$3,$A1483&lt;=CrashTest!$C$3),1,IF(AND($A1483&gt;=CrashTest!$B$4,$A1483&lt;=CrashTest!$C$4),2,IF(AND($A1483&gt;=CrashTest!$B$5,$A1483&lt;=CrashTest!$C$5),3,IF(AND($A1483&gt;=CrashTest!$B$6,$A1483&lt;=CrashTest!$C$6),4,IF(AND($A1483&gt;=CrashTest!$B$7,$A1483&lt;=CrashTest!$C$7),5,0)))))</f>
        <v>0</v>
      </c>
      <c r="U1483" s="8" t="str">
        <f aca="false">IF(T1483=0,"",IF(T1482=T1483,MAX(U1482,B1483),B1483))</f>
        <v/>
      </c>
      <c r="V1483" s="9" t="str">
        <f aca="false">IF(T1483=0,"",B1483/U1483-1)</f>
        <v/>
      </c>
      <c r="W1483" s="8" t="str">
        <f aca="false">IF(T1483=0,"",IF(T1482=T1483,MAX(W1482,F1483),F1483))</f>
        <v/>
      </c>
      <c r="X1483" s="9" t="str">
        <f aca="false">IF(T1483=0,"",F1483/W1483-1)</f>
        <v/>
      </c>
    </row>
    <row r="1484" customFormat="false" ht="15" hidden="false" customHeight="false" outlineLevel="0" collapsed="false">
      <c r="A1484" s="5" t="n">
        <v>45312</v>
      </c>
      <c r="B1484" s="6" t="n">
        <v>2454.59006867329</v>
      </c>
      <c r="C1484" s="7" t="n">
        <v>24.37433061</v>
      </c>
      <c r="D1484" s="0" t="n">
        <f aca="false">INT((ROW()-3)/30)</f>
        <v>49</v>
      </c>
      <c r="E1484" s="0" t="n">
        <f aca="false">2+30*D1484</f>
        <v>1472</v>
      </c>
      <c r="F1484" s="8" t="n">
        <f aca="false">INDEX($F:$F,$E1484)*(2*B1484/INDEX($B:$B,$E1484)-C1484/INDEX($C:$C,$E1484))</f>
        <v>250.451542013554</v>
      </c>
      <c r="G1484" s="9" t="n">
        <f aca="false">B1484/B1483-1</f>
        <v>-0.00613263522680629</v>
      </c>
      <c r="H1484" s="9" t="n">
        <f aca="false">F1484/F1483-1</f>
        <v>-0.000327073500315689</v>
      </c>
      <c r="I1484" s="9" t="n">
        <f aca="false">LN(B1484/B1483)</f>
        <v>-0.00615151707077443</v>
      </c>
      <c r="J1484" s="9" t="n">
        <f aca="false">LN(F1484/F1483)</f>
        <v>-0.000327127000518977</v>
      </c>
      <c r="K1484" s="9" t="n">
        <f aca="false">F1484/F1477-1</f>
        <v>0.0002238459920616</v>
      </c>
      <c r="L1484" s="9" t="n">
        <f aca="false">F1484/F1454-1</f>
        <v>0.0209441764202898</v>
      </c>
      <c r="M1484" s="9" t="n">
        <f aca="false">B1484/B1477-1</f>
        <v>-0.0098870404368212</v>
      </c>
      <c r="N1484" s="9" t="n">
        <f aca="false">B1484/B1454-1</f>
        <v>0.0551470429960452</v>
      </c>
      <c r="O1484" s="8" t="n">
        <f aca="false">MAX(O1483,F1484)</f>
        <v>253.248668460219</v>
      </c>
      <c r="P1484" s="9" t="n">
        <f aca="false">F1484/O1484-1</f>
        <v>-0.0110449798755984</v>
      </c>
      <c r="Q1484" s="8" t="n">
        <f aca="false">MAX(Q1483,B1484)</f>
        <v>4811.1564628872</v>
      </c>
      <c r="R1484" s="9" t="n">
        <f aca="false">B1484/Q1484-1</f>
        <v>-0.489812878128624</v>
      </c>
      <c r="S1484" s="9" t="n">
        <f aca="false">B1484/INDEX($B:$B,$E1484)-1</f>
        <v>0.0491218624363392</v>
      </c>
      <c r="T1484" s="0" t="n">
        <f aca="false">IF(AND($A1484&gt;=CrashTest!$B$3,$A1484&lt;=CrashTest!$C$3),1,IF(AND($A1484&gt;=CrashTest!$B$4,$A1484&lt;=CrashTest!$C$4),2,IF(AND($A1484&gt;=CrashTest!$B$5,$A1484&lt;=CrashTest!$C$5),3,IF(AND($A1484&gt;=CrashTest!$B$6,$A1484&lt;=CrashTest!$C$6),4,IF(AND($A1484&gt;=CrashTest!$B$7,$A1484&lt;=CrashTest!$C$7),5,0)))))</f>
        <v>0</v>
      </c>
      <c r="U1484" s="8" t="str">
        <f aca="false">IF(T1484=0,"",IF(T1483=T1484,MAX(U1483,B1484),B1484))</f>
        <v/>
      </c>
      <c r="V1484" s="9" t="str">
        <f aca="false">IF(T1484=0,"",B1484/U1484-1)</f>
        <v/>
      </c>
      <c r="W1484" s="8" t="str">
        <f aca="false">IF(T1484=0,"",IF(T1483=T1484,MAX(W1483,F1484),F1484))</f>
        <v/>
      </c>
      <c r="X1484" s="9" t="str">
        <f aca="false">IF(T1484=0,"",F1484/W1484-1)</f>
        <v/>
      </c>
    </row>
    <row r="1485" customFormat="false" ht="15" hidden="false" customHeight="false" outlineLevel="0" collapsed="false">
      <c r="A1485" s="5" t="n">
        <v>45313</v>
      </c>
      <c r="B1485" s="6" t="n">
        <v>2312.20573436587</v>
      </c>
      <c r="C1485" s="7" t="n">
        <v>22.13713069</v>
      </c>
      <c r="D1485" s="0" t="n">
        <f aca="false">INT((ROW()-3)/30)</f>
        <v>49</v>
      </c>
      <c r="E1485" s="0" t="n">
        <f aca="false">2+30*D1485</f>
        <v>1472</v>
      </c>
      <c r="F1485" s="8" t="n">
        <f aca="false">INDEX($F:$F,$E1485)*(2*B1485/INDEX($B:$B,$E1485)-C1485/INDEX($C:$C,$E1485))</f>
        <v>244.793690927044</v>
      </c>
      <c r="G1485" s="9" t="n">
        <f aca="false">B1485/B1484-1</f>
        <v>-0.0580073781461924</v>
      </c>
      <c r="H1485" s="9" t="n">
        <f aca="false">F1485/F1484-1</f>
        <v>-0.0225906019225201</v>
      </c>
      <c r="I1485" s="9" t="n">
        <f aca="false">LN(B1485/B1484)</f>
        <v>-0.0597578368634034</v>
      </c>
      <c r="J1485" s="9" t="n">
        <f aca="false">LN(F1485/F1484)</f>
        <v>-0.022849678807125</v>
      </c>
      <c r="K1485" s="9" t="n">
        <f aca="false">F1485/F1478-1</f>
        <v>-0.0240667997843234</v>
      </c>
      <c r="L1485" s="9" t="n">
        <f aca="false">F1485/F1455-1</f>
        <v>-0.000640579952113196</v>
      </c>
      <c r="M1485" s="9" t="n">
        <f aca="false">B1485/B1478-1</f>
        <v>-0.0798063022444249</v>
      </c>
      <c r="N1485" s="9" t="n">
        <f aca="false">B1485/B1455-1</f>
        <v>0.000511360433677055</v>
      </c>
      <c r="O1485" s="8" t="n">
        <f aca="false">MAX(O1484,F1485)</f>
        <v>253.248668460219</v>
      </c>
      <c r="P1485" s="9" t="n">
        <f aca="false">F1485/O1485-1</f>
        <v>-0.0333860690545066</v>
      </c>
      <c r="Q1485" s="8" t="n">
        <f aca="false">MAX(Q1484,B1485)</f>
        <v>4811.1564628872</v>
      </c>
      <c r="R1485" s="9" t="n">
        <f aca="false">B1485/Q1485-1</f>
        <v>-0.519407495432335</v>
      </c>
      <c r="S1485" s="9" t="n">
        <f aca="false">B1485/INDEX($B:$B,$E1485)-1</f>
        <v>-0.0117349461594432</v>
      </c>
      <c r="T1485" s="0" t="n">
        <f aca="false">IF(AND($A1485&gt;=CrashTest!$B$3,$A1485&lt;=CrashTest!$C$3),1,IF(AND($A1485&gt;=CrashTest!$B$4,$A1485&lt;=CrashTest!$C$4),2,IF(AND($A1485&gt;=CrashTest!$B$5,$A1485&lt;=CrashTest!$C$5),3,IF(AND($A1485&gt;=CrashTest!$B$6,$A1485&lt;=CrashTest!$C$6),4,IF(AND($A1485&gt;=CrashTest!$B$7,$A1485&lt;=CrashTest!$C$7),5,0)))))</f>
        <v>0</v>
      </c>
      <c r="U1485" s="8" t="str">
        <f aca="false">IF(T1485=0,"",IF(T1484=T1485,MAX(U1484,B1485),B1485))</f>
        <v/>
      </c>
      <c r="V1485" s="9" t="str">
        <f aca="false">IF(T1485=0,"",B1485/U1485-1)</f>
        <v/>
      </c>
      <c r="W1485" s="8" t="str">
        <f aca="false">IF(T1485=0,"",IF(T1484=T1485,MAX(W1484,F1485),F1485))</f>
        <v/>
      </c>
      <c r="X1485" s="9" t="str">
        <f aca="false">IF(T1485=0,"",F1485/W1485-1)</f>
        <v/>
      </c>
    </row>
    <row r="1486" customFormat="false" ht="15" hidden="false" customHeight="false" outlineLevel="0" collapsed="false">
      <c r="A1486" s="5" t="n">
        <v>45314</v>
      </c>
      <c r="B1486" s="6" t="n">
        <v>2238.99027849211</v>
      </c>
      <c r="C1486" s="7" t="n">
        <v>20.97635128</v>
      </c>
      <c r="D1486" s="0" t="n">
        <f aca="false">INT((ROW()-3)/30)</f>
        <v>49</v>
      </c>
      <c r="E1486" s="0" t="n">
        <f aca="false">2+30*D1486</f>
        <v>1472</v>
      </c>
      <c r="F1486" s="8" t="n">
        <f aca="false">INDEX($F:$F,$E1486)*(2*B1486/INDEX($B:$B,$E1486)-C1486/INDEX($C:$C,$E1486))</f>
        <v>241.996293324299</v>
      </c>
      <c r="G1486" s="9" t="n">
        <f aca="false">B1486/B1485-1</f>
        <v>-0.0316647670168673</v>
      </c>
      <c r="H1486" s="9" t="n">
        <f aca="false">F1486/F1485-1</f>
        <v>-0.0114275723044645</v>
      </c>
      <c r="I1486" s="9" t="n">
        <f aca="false">LN(B1486/B1485)</f>
        <v>-0.0321769365935611</v>
      </c>
      <c r="J1486" s="9" t="n">
        <f aca="false">LN(F1486/F1485)</f>
        <v>-0.0114933687515712</v>
      </c>
      <c r="K1486" s="9" t="n">
        <f aca="false">F1486/F1479-1</f>
        <v>-0.0444321196408888</v>
      </c>
      <c r="L1486" s="9" t="n">
        <f aca="false">F1486/F1456-1</f>
        <v>-0.00569415843667909</v>
      </c>
      <c r="M1486" s="9" t="n">
        <f aca="false">B1486/B1479-1</f>
        <v>-0.135720491064524</v>
      </c>
      <c r="N1486" s="9" t="n">
        <f aca="false">B1486/B1456-1</f>
        <v>-0.0128865360573579</v>
      </c>
      <c r="O1486" s="8" t="n">
        <f aca="false">MAX(O1485,F1486)</f>
        <v>253.248668460219</v>
      </c>
      <c r="P1486" s="9" t="n">
        <f aca="false">F1486/O1486-1</f>
        <v>-0.0444321196408888</v>
      </c>
      <c r="Q1486" s="8" t="n">
        <f aca="false">MAX(Q1485,B1486)</f>
        <v>4811.1564628872</v>
      </c>
      <c r="R1486" s="9" t="n">
        <f aca="false">B1486/Q1486-1</f>
        <v>-0.534625345119522</v>
      </c>
      <c r="S1486" s="9" t="n">
        <f aca="false">B1486/INDEX($B:$B,$E1486)-1</f>
        <v>-0.0430281288402162</v>
      </c>
      <c r="T1486" s="0" t="n">
        <f aca="false">IF(AND($A1486&gt;=CrashTest!$B$3,$A1486&lt;=CrashTest!$C$3),1,IF(AND($A1486&gt;=CrashTest!$B$4,$A1486&lt;=CrashTest!$C$4),2,IF(AND($A1486&gt;=CrashTest!$B$5,$A1486&lt;=CrashTest!$C$5),3,IF(AND($A1486&gt;=CrashTest!$B$6,$A1486&lt;=CrashTest!$C$6),4,IF(AND($A1486&gt;=CrashTest!$B$7,$A1486&lt;=CrashTest!$C$7),5,0)))))</f>
        <v>0</v>
      </c>
      <c r="U1486" s="8" t="str">
        <f aca="false">IF(T1486=0,"",IF(T1485=T1486,MAX(U1485,B1486),B1486))</f>
        <v/>
      </c>
      <c r="V1486" s="9" t="str">
        <f aca="false">IF(T1486=0,"",B1486/U1486-1)</f>
        <v/>
      </c>
      <c r="W1486" s="8" t="str">
        <f aca="false">IF(T1486=0,"",IF(T1485=T1486,MAX(W1485,F1486),F1486))</f>
        <v/>
      </c>
      <c r="X1486" s="9" t="str">
        <f aca="false">IF(T1486=0,"",F1486/W1486-1)</f>
        <v/>
      </c>
    </row>
    <row r="1487" customFormat="false" ht="15" hidden="false" customHeight="false" outlineLevel="0" collapsed="false">
      <c r="A1487" s="5" t="n">
        <v>45315</v>
      </c>
      <c r="B1487" s="6" t="n">
        <v>2233.65031472823</v>
      </c>
      <c r="C1487" s="7" t="n">
        <v>20.89766856</v>
      </c>
      <c r="D1487" s="0" t="n">
        <f aca="false">INT((ROW()-3)/30)</f>
        <v>49</v>
      </c>
      <c r="E1487" s="0" t="n">
        <f aca="false">2+30*D1487</f>
        <v>1472</v>
      </c>
      <c r="F1487" s="8" t="n">
        <f aca="false">INDEX($F:$F,$E1487)*(2*B1487/INDEX($B:$B,$E1487)-C1487/INDEX($C:$C,$E1487))</f>
        <v>241.727852530408</v>
      </c>
      <c r="G1487" s="9" t="n">
        <f aca="false">B1487/B1486-1</f>
        <v>-0.00238498747188676</v>
      </c>
      <c r="H1487" s="9" t="n">
        <f aca="false">F1487/F1486-1</f>
        <v>-0.00110927646950232</v>
      </c>
      <c r="I1487" s="9" t="n">
        <f aca="false">LN(B1487/B1486)</f>
        <v>-0.00238783608467917</v>
      </c>
      <c r="J1487" s="9" t="n">
        <f aca="false">LN(F1487/F1486)</f>
        <v>-0.0011098921720102</v>
      </c>
      <c r="K1487" s="9" t="n">
        <f aca="false">F1487/F1480-1</f>
        <v>-0.0369685310784652</v>
      </c>
      <c r="L1487" s="9" t="n">
        <f aca="false">F1487/F1457-1</f>
        <v>-0.00649427659119184</v>
      </c>
      <c r="M1487" s="9" t="n">
        <f aca="false">B1487/B1480-1</f>
        <v>-0.115218962582429</v>
      </c>
      <c r="N1487" s="9" t="n">
        <f aca="false">B1487/B1457-1</f>
        <v>-0.0178557311483974</v>
      </c>
      <c r="O1487" s="8" t="n">
        <f aca="false">MAX(O1486,F1487)</f>
        <v>253.248668460219</v>
      </c>
      <c r="P1487" s="9" t="n">
        <f aca="false">F1487/O1487-1</f>
        <v>-0.0454921086055833</v>
      </c>
      <c r="Q1487" s="8" t="n">
        <f aca="false">MAX(Q1486,B1487)</f>
        <v>4811.1564628872</v>
      </c>
      <c r="R1487" s="9" t="n">
        <f aca="false">B1487/Q1487-1</f>
        <v>-0.535735257841146</v>
      </c>
      <c r="S1487" s="9" t="n">
        <f aca="false">B1487/INDEX($B:$B,$E1487)-1</f>
        <v>-0.0453104947638803</v>
      </c>
      <c r="T1487" s="0" t="n">
        <f aca="false">IF(AND($A1487&gt;=CrashTest!$B$3,$A1487&lt;=CrashTest!$C$3),1,IF(AND($A1487&gt;=CrashTest!$B$4,$A1487&lt;=CrashTest!$C$4),2,IF(AND($A1487&gt;=CrashTest!$B$5,$A1487&lt;=CrashTest!$C$5),3,IF(AND($A1487&gt;=CrashTest!$B$6,$A1487&lt;=CrashTest!$C$6),4,IF(AND($A1487&gt;=CrashTest!$B$7,$A1487&lt;=CrashTest!$C$7),5,0)))))</f>
        <v>0</v>
      </c>
      <c r="U1487" s="8" t="str">
        <f aca="false">IF(T1487=0,"",IF(T1486=T1487,MAX(U1486,B1487),B1487))</f>
        <v/>
      </c>
      <c r="V1487" s="9" t="str">
        <f aca="false">IF(T1487=0,"",B1487/U1487-1)</f>
        <v/>
      </c>
      <c r="W1487" s="8" t="str">
        <f aca="false">IF(T1487=0,"",IF(T1486=T1487,MAX(W1486,F1487),F1487))</f>
        <v/>
      </c>
      <c r="X1487" s="9" t="str">
        <f aca="false">IF(T1487=0,"",F1487/W1487-1)</f>
        <v/>
      </c>
    </row>
    <row r="1488" customFormat="false" ht="15" hidden="false" customHeight="false" outlineLevel="0" collapsed="false">
      <c r="A1488" s="5" t="n">
        <v>45316</v>
      </c>
      <c r="B1488" s="6" t="n">
        <v>2218.09818790181</v>
      </c>
      <c r="C1488" s="7" t="n">
        <v>20.66663249</v>
      </c>
      <c r="D1488" s="0" t="n">
        <f aca="false">INT((ROW()-3)/30)</f>
        <v>49</v>
      </c>
      <c r="E1488" s="0" t="n">
        <f aca="false">2+30*D1488</f>
        <v>1472</v>
      </c>
      <c r="F1488" s="8" t="n">
        <f aca="false">INDEX($F:$F,$E1488)*(2*B1488/INDEX($B:$B,$E1488)-C1488/INDEX($C:$C,$E1488))</f>
        <v>240.966302496144</v>
      </c>
      <c r="G1488" s="9" t="n">
        <f aca="false">B1488/B1487-1</f>
        <v>-0.00696265065479251</v>
      </c>
      <c r="H1488" s="9" t="n">
        <f aca="false">F1488/F1487-1</f>
        <v>-0.00315044388262087</v>
      </c>
      <c r="I1488" s="9" t="n">
        <f aca="false">LN(B1488/B1487)</f>
        <v>-0.00698700301065884</v>
      </c>
      <c r="J1488" s="9" t="n">
        <f aca="false">LN(F1488/F1487)</f>
        <v>-0.0031554169786698</v>
      </c>
      <c r="K1488" s="9" t="n">
        <f aca="false">F1488/F1481-1</f>
        <v>-0.0350455241477871</v>
      </c>
      <c r="L1488" s="9" t="n">
        <f aca="false">F1488/F1458-1</f>
        <v>0.00128101889951115</v>
      </c>
      <c r="M1488" s="9" t="n">
        <f aca="false">B1488/B1481-1</f>
        <v>-0.100794461951032</v>
      </c>
      <c r="N1488" s="9" t="n">
        <f aca="false">B1488/B1458-1</f>
        <v>-0.00508988015036849</v>
      </c>
      <c r="O1488" s="8" t="n">
        <f aca="false">MAX(O1487,F1488)</f>
        <v>253.248668460219</v>
      </c>
      <c r="P1488" s="9" t="n">
        <f aca="false">F1488/O1488-1</f>
        <v>-0.0484992321529402</v>
      </c>
      <c r="Q1488" s="8" t="n">
        <f aca="false">MAX(Q1487,B1488)</f>
        <v>4811.1564628872</v>
      </c>
      <c r="R1488" s="9" t="n">
        <f aca="false">B1488/Q1488-1</f>
        <v>-0.538967771052135</v>
      </c>
      <c r="S1488" s="9" t="n">
        <f aca="false">B1488/INDEX($B:$B,$E1488)-1</f>
        <v>-0.0519576642726362</v>
      </c>
      <c r="T1488" s="0" t="n">
        <f aca="false">IF(AND($A1488&gt;=CrashTest!$B$3,$A1488&lt;=CrashTest!$C$3),1,IF(AND($A1488&gt;=CrashTest!$B$4,$A1488&lt;=CrashTest!$C$4),2,IF(AND($A1488&gt;=CrashTest!$B$5,$A1488&lt;=CrashTest!$C$5),3,IF(AND($A1488&gt;=CrashTest!$B$6,$A1488&lt;=CrashTest!$C$6),4,IF(AND($A1488&gt;=CrashTest!$B$7,$A1488&lt;=CrashTest!$C$7),5,0)))))</f>
        <v>0</v>
      </c>
      <c r="U1488" s="8" t="str">
        <f aca="false">IF(T1488=0,"",IF(T1487=T1488,MAX(U1487,B1488),B1488))</f>
        <v/>
      </c>
      <c r="V1488" s="9" t="str">
        <f aca="false">IF(T1488=0,"",B1488/U1488-1)</f>
        <v/>
      </c>
      <c r="W1488" s="8" t="str">
        <f aca="false">IF(T1488=0,"",IF(T1487=T1488,MAX(W1487,F1488),F1488))</f>
        <v/>
      </c>
      <c r="X1488" s="9" t="str">
        <f aca="false">IF(T1488=0,"",F1488/W1488-1)</f>
        <v/>
      </c>
    </row>
    <row r="1489" customFormat="false" ht="15" hidden="false" customHeight="false" outlineLevel="0" collapsed="false">
      <c r="A1489" s="5" t="n">
        <v>45317</v>
      </c>
      <c r="B1489" s="6" t="n">
        <v>2266.88314348334</v>
      </c>
      <c r="C1489" s="7" t="n">
        <v>21.47114487</v>
      </c>
      <c r="D1489" s="0" t="n">
        <f aca="false">INT((ROW()-3)/30)</f>
        <v>49</v>
      </c>
      <c r="E1489" s="0" t="n">
        <f aca="false">2+30*D1489</f>
        <v>1472</v>
      </c>
      <c r="F1489" s="8" t="n">
        <f aca="false">INDEX($F:$F,$E1489)*(2*B1489/INDEX($B:$B,$E1489)-C1489/INDEX($C:$C,$E1489))</f>
        <v>242.495616498106</v>
      </c>
      <c r="G1489" s="9" t="n">
        <f aca="false">B1489/B1488-1</f>
        <v>0.0219940469036124</v>
      </c>
      <c r="H1489" s="9" t="n">
        <f aca="false">F1489/F1488-1</f>
        <v>0.00634658865625726</v>
      </c>
      <c r="I1489" s="9" t="n">
        <f aca="false">LN(B1489/B1488)</f>
        <v>0.0217556668170059</v>
      </c>
      <c r="J1489" s="9" t="n">
        <f aca="false">LN(F1489/F1488)</f>
        <v>0.00632653387072832</v>
      </c>
      <c r="K1489" s="9" t="n">
        <f aca="false">F1489/F1482-1</f>
        <v>-0.0325094412932178</v>
      </c>
      <c r="L1489" s="9" t="n">
        <f aca="false">F1489/F1459-1</f>
        <v>-0.0186711561536572</v>
      </c>
      <c r="M1489" s="9" t="n">
        <f aca="false">B1489/B1482-1</f>
        <v>-0.0896268908722695</v>
      </c>
      <c r="N1489" s="9" t="n">
        <f aca="false">B1489/B1459-1</f>
        <v>-0.0469541938896373</v>
      </c>
      <c r="O1489" s="8" t="n">
        <f aca="false">MAX(O1488,F1489)</f>
        <v>253.248668460219</v>
      </c>
      <c r="P1489" s="9" t="n">
        <f aca="false">F1489/O1489-1</f>
        <v>-0.042460448173302</v>
      </c>
      <c r="Q1489" s="8" t="n">
        <f aca="false">MAX(Q1488,B1489)</f>
        <v>4811.1564628872</v>
      </c>
      <c r="R1489" s="9" t="n">
        <f aca="false">B1489/Q1489-1</f>
        <v>-0.528827806584579</v>
      </c>
      <c r="S1489" s="9" t="n">
        <f aca="false">B1489/INDEX($B:$B,$E1489)-1</f>
        <v>-0.0311063766740383</v>
      </c>
      <c r="T1489" s="0" t="n">
        <f aca="false">IF(AND($A1489&gt;=CrashTest!$B$3,$A1489&lt;=CrashTest!$C$3),1,IF(AND($A1489&gt;=CrashTest!$B$4,$A1489&lt;=CrashTest!$C$4),2,IF(AND($A1489&gt;=CrashTest!$B$5,$A1489&lt;=CrashTest!$C$5),3,IF(AND($A1489&gt;=CrashTest!$B$6,$A1489&lt;=CrashTest!$C$6),4,IF(AND($A1489&gt;=CrashTest!$B$7,$A1489&lt;=CrashTest!$C$7),5,0)))))</f>
        <v>0</v>
      </c>
      <c r="U1489" s="8" t="str">
        <f aca="false">IF(T1489=0,"",IF(T1488=T1489,MAX(U1488,B1489),B1489))</f>
        <v/>
      </c>
      <c r="V1489" s="9" t="str">
        <f aca="false">IF(T1489=0,"",B1489/U1489-1)</f>
        <v/>
      </c>
      <c r="W1489" s="8" t="str">
        <f aca="false">IF(T1489=0,"",IF(T1488=T1489,MAX(W1488,F1489),F1489))</f>
        <v/>
      </c>
      <c r="X1489" s="9" t="str">
        <f aca="false">IF(T1489=0,"",F1489/W1489-1)</f>
        <v/>
      </c>
    </row>
    <row r="1490" customFormat="false" ht="15" hidden="false" customHeight="false" outlineLevel="0" collapsed="false">
      <c r="A1490" s="5" t="n">
        <v>45318</v>
      </c>
      <c r="B1490" s="6" t="n">
        <v>2266.63358649912</v>
      </c>
      <c r="C1490" s="7" t="n">
        <v>21.52552285</v>
      </c>
      <c r="D1490" s="0" t="n">
        <f aca="false">INT((ROW()-3)/30)</f>
        <v>49</v>
      </c>
      <c r="E1490" s="0" t="n">
        <f aca="false">2+30*D1490</f>
        <v>1472</v>
      </c>
      <c r="F1490" s="8" t="n">
        <f aca="false">INDEX($F:$F,$E1490)*(2*B1490/INDEX($B:$B,$E1490)-C1490/INDEX($C:$C,$E1490))</f>
        <v>241.857595461535</v>
      </c>
      <c r="G1490" s="9" t="n">
        <f aca="false">B1490/B1489-1</f>
        <v>-0.000110088155596988</v>
      </c>
      <c r="H1490" s="9" t="n">
        <f aca="false">F1490/F1489-1</f>
        <v>-0.00263106214365783</v>
      </c>
      <c r="I1490" s="9" t="n">
        <f aca="false">LN(B1490/B1489)</f>
        <v>-0.00011009421574276</v>
      </c>
      <c r="J1490" s="9" t="n">
        <f aca="false">LN(F1490/F1489)</f>
        <v>-0.00263452947083058</v>
      </c>
      <c r="K1490" s="9" t="n">
        <f aca="false">F1490/F1483-1</f>
        <v>-0.034629660063642</v>
      </c>
      <c r="L1490" s="9" t="n">
        <f aca="false">F1490/F1460-1</f>
        <v>-0.0221282900128507</v>
      </c>
      <c r="M1490" s="9" t="n">
        <f aca="false">B1490/B1483-1</f>
        <v>-0.0822365093582004</v>
      </c>
      <c r="N1490" s="9" t="n">
        <f aca="false">B1490/B1460-1</f>
        <v>-0.0360644552020557</v>
      </c>
      <c r="O1490" s="8" t="n">
        <f aca="false">MAX(O1489,F1490)</f>
        <v>253.248668460219</v>
      </c>
      <c r="P1490" s="9" t="n">
        <f aca="false">F1490/O1490-1</f>
        <v>-0.0449797942391682</v>
      </c>
      <c r="Q1490" s="8" t="n">
        <f aca="false">MAX(Q1489,B1490)</f>
        <v>4811.1564628872</v>
      </c>
      <c r="R1490" s="9" t="n">
        <f aca="false">B1490/Q1490-1</f>
        <v>-0.528879677062321</v>
      </c>
      <c r="S1490" s="9" t="n">
        <f aca="false">B1490/INDEX($B:$B,$E1490)-1</f>
        <v>-0.0312130403859999</v>
      </c>
      <c r="T1490" s="0" t="n">
        <f aca="false">IF(AND($A1490&gt;=CrashTest!$B$3,$A1490&lt;=CrashTest!$C$3),1,IF(AND($A1490&gt;=CrashTest!$B$4,$A1490&lt;=CrashTest!$C$4),2,IF(AND($A1490&gt;=CrashTest!$B$5,$A1490&lt;=CrashTest!$C$5),3,IF(AND($A1490&gt;=CrashTest!$B$6,$A1490&lt;=CrashTest!$C$6),4,IF(AND($A1490&gt;=CrashTest!$B$7,$A1490&lt;=CrashTest!$C$7),5,0)))))</f>
        <v>0</v>
      </c>
      <c r="U1490" s="8" t="str">
        <f aca="false">IF(T1490=0,"",IF(T1489=T1490,MAX(U1489,B1490),B1490))</f>
        <v/>
      </c>
      <c r="V1490" s="9" t="str">
        <f aca="false">IF(T1490=0,"",B1490/U1490-1)</f>
        <v/>
      </c>
      <c r="W1490" s="8" t="str">
        <f aca="false">IF(T1490=0,"",IF(T1489=T1490,MAX(W1489,F1490),F1490))</f>
        <v/>
      </c>
      <c r="X1490" s="9" t="str">
        <f aca="false">IF(T1490=0,"",F1490/W1490-1)</f>
        <v/>
      </c>
    </row>
    <row r="1491" customFormat="false" ht="15" hidden="false" customHeight="false" outlineLevel="0" collapsed="false">
      <c r="A1491" s="5" t="n">
        <v>45319</v>
      </c>
      <c r="B1491" s="6" t="n">
        <v>2255.09584307423</v>
      </c>
      <c r="C1491" s="7" t="n">
        <v>21.3795439</v>
      </c>
      <c r="D1491" s="0" t="n">
        <f aca="false">INT((ROW()-3)/30)</f>
        <v>49</v>
      </c>
      <c r="E1491" s="0" t="n">
        <f aca="false">2+30*D1491</f>
        <v>1472</v>
      </c>
      <c r="F1491" s="8" t="n">
        <f aca="false">INDEX($F:$F,$E1491)*(2*B1491/INDEX($B:$B,$E1491)-C1491/INDEX($C:$C,$E1491))</f>
        <v>241.018737875623</v>
      </c>
      <c r="G1491" s="9" t="n">
        <f aca="false">B1491/B1490-1</f>
        <v>-0.00509025521090534</v>
      </c>
      <c r="H1491" s="9" t="n">
        <f aca="false">F1491/F1490-1</f>
        <v>-0.00346839463243365</v>
      </c>
      <c r="I1491" s="9" t="n">
        <f aca="false">LN(B1491/B1490)</f>
        <v>-0.0051032546925109</v>
      </c>
      <c r="J1491" s="9" t="n">
        <f aca="false">LN(F1491/F1490)</f>
        <v>-0.0034744234573628</v>
      </c>
      <c r="K1491" s="9" t="n">
        <f aca="false">F1491/F1484-1</f>
        <v>-0.0376631905002223</v>
      </c>
      <c r="L1491" s="9" t="n">
        <f aca="false">F1491/F1461-1</f>
        <v>-0.00979419466119547</v>
      </c>
      <c r="M1491" s="9" t="n">
        <f aca="false">B1491/B1484-1</f>
        <v>-0.0812739479985295</v>
      </c>
      <c r="N1491" s="9" t="n">
        <f aca="false">B1491/B1461-1</f>
        <v>-0.0177913195367269</v>
      </c>
      <c r="O1491" s="8" t="n">
        <f aca="false">MAX(O1490,F1491)</f>
        <v>253.248668460219</v>
      </c>
      <c r="P1491" s="9" t="n">
        <f aca="false">F1491/O1491-1</f>
        <v>-0.0482921811946948</v>
      </c>
      <c r="Q1491" s="8" t="n">
        <f aca="false">MAX(Q1490,B1491)</f>
        <v>4811.1564628872</v>
      </c>
      <c r="R1491" s="9" t="n">
        <f aca="false">B1491/Q1491-1</f>
        <v>-0.531277799741118</v>
      </c>
      <c r="S1491" s="9" t="n">
        <f aca="false">B1491/INDEX($B:$B,$E1491)-1</f>
        <v>-0.0361444132554323</v>
      </c>
      <c r="T1491" s="0" t="n">
        <f aca="false">IF(AND($A1491&gt;=CrashTest!$B$3,$A1491&lt;=CrashTest!$C$3),1,IF(AND($A1491&gt;=CrashTest!$B$4,$A1491&lt;=CrashTest!$C$4),2,IF(AND($A1491&gt;=CrashTest!$B$5,$A1491&lt;=CrashTest!$C$5),3,IF(AND($A1491&gt;=CrashTest!$B$6,$A1491&lt;=CrashTest!$C$6),4,IF(AND($A1491&gt;=CrashTest!$B$7,$A1491&lt;=CrashTest!$C$7),5,0)))))</f>
        <v>0</v>
      </c>
      <c r="U1491" s="8" t="str">
        <f aca="false">IF(T1491=0,"",IF(T1490=T1491,MAX(U1490,B1491),B1491))</f>
        <v/>
      </c>
      <c r="V1491" s="9" t="str">
        <f aca="false">IF(T1491=0,"",B1491/U1491-1)</f>
        <v/>
      </c>
      <c r="W1491" s="8" t="str">
        <f aca="false">IF(T1491=0,"",IF(T1490=T1491,MAX(W1490,F1491),F1491))</f>
        <v/>
      </c>
      <c r="X1491" s="9" t="str">
        <f aca="false">IF(T1491=0,"",F1491/W1491-1)</f>
        <v/>
      </c>
    </row>
    <row r="1492" customFormat="false" ht="15" hidden="false" customHeight="false" outlineLevel="0" collapsed="false">
      <c r="A1492" s="5" t="n">
        <v>45320</v>
      </c>
      <c r="B1492" s="6" t="n">
        <v>2314.929449737</v>
      </c>
      <c r="C1492" s="7" t="n">
        <v>22.27539153</v>
      </c>
      <c r="D1492" s="0" t="n">
        <f aca="false">INT((ROW()-3)/30)</f>
        <v>49</v>
      </c>
      <c r="E1492" s="0" t="n">
        <f aca="false">2+30*D1492</f>
        <v>1472</v>
      </c>
      <c r="F1492" s="8" t="n">
        <f aca="false">INDEX($F:$F,$E1492)*(2*B1492/INDEX($B:$B,$E1492)-C1492/INDEX($C:$C,$E1492))</f>
        <v>243.873401469656</v>
      </c>
      <c r="G1492" s="9" t="n">
        <f aca="false">B1492/B1491-1</f>
        <v>0.0265326224810041</v>
      </c>
      <c r="H1492" s="9" t="n">
        <f aca="false">F1492/F1491-1</f>
        <v>0.0118441562643397</v>
      </c>
      <c r="I1492" s="9" t="n">
        <f aca="false">LN(B1492/B1491)</f>
        <v>0.0261867372748433</v>
      </c>
      <c r="J1492" s="9" t="n">
        <f aca="false">LN(F1492/F1491)</f>
        <v>0.0117745632204796</v>
      </c>
      <c r="K1492" s="9" t="n">
        <f aca="false">F1492/F1485-1</f>
        <v>-0.00375944924848115</v>
      </c>
      <c r="L1492" s="9" t="n">
        <f aca="false">F1492/F1462-1</f>
        <v>-0.000246148039778626</v>
      </c>
      <c r="M1492" s="9" t="n">
        <f aca="false">B1492/B1485-1</f>
        <v>0.00117797276022991</v>
      </c>
      <c r="N1492" s="9" t="n">
        <f aca="false">B1492/B1462-1</f>
        <v>0.00923177024309974</v>
      </c>
      <c r="O1492" s="8" t="n">
        <f aca="false">MAX(O1491,F1492)</f>
        <v>253.248668460219</v>
      </c>
      <c r="P1492" s="9" t="n">
        <f aca="false">F1492/O1492-1</f>
        <v>-0.037020005070771</v>
      </c>
      <c r="Q1492" s="8" t="n">
        <f aca="false">MAX(Q1491,B1492)</f>
        <v>4811.1564628872</v>
      </c>
      <c r="R1492" s="9" t="n">
        <f aca="false">B1492/Q1492-1</f>
        <v>-0.518841370553183</v>
      </c>
      <c r="S1492" s="9" t="n">
        <f aca="false">B1492/INDEX($B:$B,$E1492)-1</f>
        <v>-0.0105707968461319</v>
      </c>
      <c r="T1492" s="0" t="n">
        <f aca="false">IF(AND($A1492&gt;=CrashTest!$B$3,$A1492&lt;=CrashTest!$C$3),1,IF(AND($A1492&gt;=CrashTest!$B$4,$A1492&lt;=CrashTest!$C$4),2,IF(AND($A1492&gt;=CrashTest!$B$5,$A1492&lt;=CrashTest!$C$5),3,IF(AND($A1492&gt;=CrashTest!$B$6,$A1492&lt;=CrashTest!$C$6),4,IF(AND($A1492&gt;=CrashTest!$B$7,$A1492&lt;=CrashTest!$C$7),5,0)))))</f>
        <v>0</v>
      </c>
      <c r="U1492" s="8" t="str">
        <f aca="false">IF(T1492=0,"",IF(T1491=T1492,MAX(U1491,B1492),B1492))</f>
        <v/>
      </c>
      <c r="V1492" s="9" t="str">
        <f aca="false">IF(T1492=0,"",B1492/U1492-1)</f>
        <v/>
      </c>
      <c r="W1492" s="8" t="str">
        <f aca="false">IF(T1492=0,"",IF(T1491=T1492,MAX(W1491,F1492),F1492))</f>
        <v/>
      </c>
      <c r="X1492" s="9" t="str">
        <f aca="false">IF(T1492=0,"",F1492/W1492-1)</f>
        <v/>
      </c>
    </row>
    <row r="1493" customFormat="false" ht="15" hidden="false" customHeight="false" outlineLevel="0" collapsed="false">
      <c r="A1493" s="5" t="n">
        <v>45321</v>
      </c>
      <c r="B1493" s="6" t="n">
        <v>2348.3221987142</v>
      </c>
      <c r="C1493" s="7" t="n">
        <v>22.63818917</v>
      </c>
      <c r="D1493" s="0" t="n">
        <f aca="false">INT((ROW()-3)/30)</f>
        <v>49</v>
      </c>
      <c r="E1493" s="0" t="n">
        <f aca="false">2+30*D1493</f>
        <v>1472</v>
      </c>
      <c r="F1493" s="8" t="n">
        <f aca="false">INDEX($F:$F,$E1493)*(2*B1493/INDEX($B:$B,$E1493)-C1493/INDEX($C:$C,$E1493))</f>
        <v>246.944406980776</v>
      </c>
      <c r="G1493" s="9" t="n">
        <f aca="false">B1493/B1492-1</f>
        <v>0.0144249532014868</v>
      </c>
      <c r="H1493" s="9" t="n">
        <f aca="false">F1493/F1492-1</f>
        <v>0.0125926217972676</v>
      </c>
      <c r="I1493" s="9" t="n">
        <f aca="false">LN(B1493/B1492)</f>
        <v>0.0143219033745037</v>
      </c>
      <c r="J1493" s="9" t="n">
        <f aca="false">LN(F1493/F1492)</f>
        <v>0.0125139941329599</v>
      </c>
      <c r="K1493" s="9" t="n">
        <f aca="false">F1493/F1486-1</f>
        <v>0.0204470638310419</v>
      </c>
      <c r="L1493" s="9" t="n">
        <f aca="false">F1493/F1463-1</f>
        <v>0.0201786902537178</v>
      </c>
      <c r="M1493" s="9" t="n">
        <f aca="false">B1493/B1486-1</f>
        <v>0.0488309043912962</v>
      </c>
      <c r="N1493" s="9" t="n">
        <f aca="false">B1493/B1463-1</f>
        <v>0.0303835780641604</v>
      </c>
      <c r="O1493" s="8" t="n">
        <f aca="false">MAX(O1492,F1493)</f>
        <v>253.248668460219</v>
      </c>
      <c r="P1493" s="9" t="n">
        <f aca="false">F1493/O1493-1</f>
        <v>-0.0248935621962926</v>
      </c>
      <c r="Q1493" s="8" t="n">
        <f aca="false">MAX(Q1492,B1493)</f>
        <v>4811.1564628872</v>
      </c>
      <c r="R1493" s="9" t="n">
        <f aca="false">B1493/Q1493-1</f>
        <v>-0.511900679840921</v>
      </c>
      <c r="S1493" s="9" t="n">
        <f aca="false">B1493/INDEX($B:$B,$E1493)-1</f>
        <v>0.00370167310554703</v>
      </c>
      <c r="T1493" s="0" t="n">
        <f aca="false">IF(AND($A1493&gt;=CrashTest!$B$3,$A1493&lt;=CrashTest!$C$3),1,IF(AND($A1493&gt;=CrashTest!$B$4,$A1493&lt;=CrashTest!$C$4),2,IF(AND($A1493&gt;=CrashTest!$B$5,$A1493&lt;=CrashTest!$C$5),3,IF(AND($A1493&gt;=CrashTest!$B$6,$A1493&lt;=CrashTest!$C$6),4,IF(AND($A1493&gt;=CrashTest!$B$7,$A1493&lt;=CrashTest!$C$7),5,0)))))</f>
        <v>0</v>
      </c>
      <c r="U1493" s="8" t="str">
        <f aca="false">IF(T1493=0,"",IF(T1492=T1493,MAX(U1492,B1493),B1493))</f>
        <v/>
      </c>
      <c r="V1493" s="9" t="str">
        <f aca="false">IF(T1493=0,"",B1493/U1493-1)</f>
        <v/>
      </c>
      <c r="W1493" s="8" t="str">
        <f aca="false">IF(T1493=0,"",IF(T1492=T1493,MAX(W1492,F1493),F1493))</f>
        <v/>
      </c>
      <c r="X1493" s="9" t="str">
        <f aca="false">IF(T1493=0,"",F1493/W1493-1)</f>
        <v/>
      </c>
    </row>
    <row r="1494" customFormat="false" ht="15" hidden="false" customHeight="false" outlineLevel="0" collapsed="false">
      <c r="A1494" s="5" t="n">
        <v>45322</v>
      </c>
      <c r="B1494" s="6" t="n">
        <v>2284.19509848042</v>
      </c>
      <c r="C1494" s="7" t="n">
        <v>21.75531607</v>
      </c>
      <c r="D1494" s="0" t="n">
        <f aca="false">INT((ROW()-3)/30)</f>
        <v>49</v>
      </c>
      <c r="E1494" s="0" t="n">
        <f aca="false">2+30*D1494</f>
        <v>1472</v>
      </c>
      <c r="F1494" s="8" t="n">
        <f aca="false">INDEX($F:$F,$E1494)*(2*B1494/INDEX($B:$B,$E1494)-C1494/INDEX($C:$C,$E1494))</f>
        <v>243.052535712174</v>
      </c>
      <c r="G1494" s="9" t="n">
        <f aca="false">B1494/B1493-1</f>
        <v>-0.0273076242556888</v>
      </c>
      <c r="H1494" s="9" t="n">
        <f aca="false">F1494/F1493-1</f>
        <v>-0.0157601110152098</v>
      </c>
      <c r="I1494" s="9" t="n">
        <f aca="false">LN(B1494/B1493)</f>
        <v>-0.0276874073770923</v>
      </c>
      <c r="J1494" s="9" t="n">
        <f aca="false">LN(F1494/F1493)</f>
        <v>-0.0158856220230546</v>
      </c>
      <c r="K1494" s="9" t="n">
        <f aca="false">F1494/F1487-1</f>
        <v>0.0054800601912437</v>
      </c>
      <c r="L1494" s="9" t="n">
        <f aca="false">F1494/F1464-1</f>
        <v>-0.00887098311635204</v>
      </c>
      <c r="M1494" s="9" t="n">
        <f aca="false">B1494/B1487-1</f>
        <v>0.0226287809774466</v>
      </c>
      <c r="N1494" s="9" t="n">
        <f aca="false">B1494/B1464-1</f>
        <v>-0.026941352969434</v>
      </c>
      <c r="O1494" s="8" t="n">
        <f aca="false">MAX(O1493,F1494)</f>
        <v>253.248668460219</v>
      </c>
      <c r="P1494" s="9" t="n">
        <f aca="false">F1494/O1494-1</f>
        <v>-0.0402613479077247</v>
      </c>
      <c r="Q1494" s="8" t="n">
        <f aca="false">MAX(Q1493,B1494)</f>
        <v>4811.1564628872</v>
      </c>
      <c r="R1494" s="9" t="n">
        <f aca="false">B1494/Q1494-1</f>
        <v>-0.525229512675283</v>
      </c>
      <c r="S1494" s="9" t="n">
        <f aca="false">B1494/INDEX($B:$B,$E1494)-1</f>
        <v>-0.0237070350484253</v>
      </c>
      <c r="T1494" s="0" t="n">
        <f aca="false">IF(AND($A1494&gt;=CrashTest!$B$3,$A1494&lt;=CrashTest!$C$3),1,IF(AND($A1494&gt;=CrashTest!$B$4,$A1494&lt;=CrashTest!$C$4),2,IF(AND($A1494&gt;=CrashTest!$B$5,$A1494&lt;=CrashTest!$C$5),3,IF(AND($A1494&gt;=CrashTest!$B$6,$A1494&lt;=CrashTest!$C$6),4,IF(AND($A1494&gt;=CrashTest!$B$7,$A1494&lt;=CrashTest!$C$7),5,0)))))</f>
        <v>0</v>
      </c>
      <c r="U1494" s="8" t="str">
        <f aca="false">IF(T1494=0,"",IF(T1493=T1494,MAX(U1493,B1494),B1494))</f>
        <v/>
      </c>
      <c r="V1494" s="9" t="str">
        <f aca="false">IF(T1494=0,"",B1494/U1494-1)</f>
        <v/>
      </c>
      <c r="W1494" s="8" t="str">
        <f aca="false">IF(T1494=0,"",IF(T1493=T1494,MAX(W1493,F1494),F1494))</f>
        <v/>
      </c>
      <c r="X1494" s="9" t="str">
        <f aca="false">IF(T1494=0,"",F1494/W1494-1)</f>
        <v/>
      </c>
    </row>
    <row r="1495" customFormat="false" ht="15" hidden="false" customHeight="false" outlineLevel="0" collapsed="false">
      <c r="A1495" s="5" t="n">
        <v>45323</v>
      </c>
      <c r="B1495" s="6" t="n">
        <v>2300.17150613676</v>
      </c>
      <c r="C1495" s="7" t="n">
        <v>22.09761689</v>
      </c>
      <c r="D1495" s="0" t="n">
        <f aca="false">INT((ROW()-3)/30)</f>
        <v>49</v>
      </c>
      <c r="E1495" s="0" t="n">
        <f aca="false">2+30*D1495</f>
        <v>1472</v>
      </c>
      <c r="F1495" s="8" t="n">
        <f aca="false">INDEX($F:$F,$E1495)*(2*B1495/INDEX($B:$B,$E1495)-C1495/INDEX($C:$C,$E1495))</f>
        <v>242.704021600061</v>
      </c>
      <c r="G1495" s="9" t="n">
        <f aca="false">B1495/B1494-1</f>
        <v>0.00699432709008474</v>
      </c>
      <c r="H1495" s="9" t="n">
        <f aca="false">F1495/F1494-1</f>
        <v>-0.00143390444823999</v>
      </c>
      <c r="I1495" s="9" t="n">
        <f aca="false">LN(B1495/B1494)</f>
        <v>0.006969980244971</v>
      </c>
      <c r="J1495" s="9" t="n">
        <f aca="false">LN(F1495/F1494)</f>
        <v>-0.0014349334730231</v>
      </c>
      <c r="K1495" s="9" t="n">
        <f aca="false">F1495/F1488-1</f>
        <v>0.00721146104627768</v>
      </c>
      <c r="L1495" s="9" t="n">
        <f aca="false">F1495/F1465-1</f>
        <v>-0.01679341966975</v>
      </c>
      <c r="M1495" s="9" t="n">
        <f aca="false">B1495/B1488-1</f>
        <v>0.0370016614605264</v>
      </c>
      <c r="N1495" s="9" t="n">
        <f aca="false">B1495/B1465-1</f>
        <v>-0.0243716916087404</v>
      </c>
      <c r="O1495" s="8" t="n">
        <f aca="false">MAX(O1494,F1495)</f>
        <v>253.248668460219</v>
      </c>
      <c r="P1495" s="9" t="n">
        <f aca="false">F1495/O1495-1</f>
        <v>-0.0416375214301077</v>
      </c>
      <c r="Q1495" s="8" t="n">
        <f aca="false">MAX(Q1494,B1495)</f>
        <v>4811.1564628872</v>
      </c>
      <c r="R1495" s="9" t="n">
        <f aca="false">B1495/Q1495-1</f>
        <v>-0.521908812594215</v>
      </c>
      <c r="S1495" s="9" t="n">
        <f aca="false">B1495/INDEX($B:$B,$E1495)-1</f>
        <v>-0.0168785227158055</v>
      </c>
      <c r="T1495" s="0" t="n">
        <f aca="false">IF(AND($A1495&gt;=CrashTest!$B$3,$A1495&lt;=CrashTest!$C$3),1,IF(AND($A1495&gt;=CrashTest!$B$4,$A1495&lt;=CrashTest!$C$4),2,IF(AND($A1495&gt;=CrashTest!$B$5,$A1495&lt;=CrashTest!$C$5),3,IF(AND($A1495&gt;=CrashTest!$B$6,$A1495&lt;=CrashTest!$C$6),4,IF(AND($A1495&gt;=CrashTest!$B$7,$A1495&lt;=CrashTest!$C$7),5,0)))))</f>
        <v>0</v>
      </c>
      <c r="U1495" s="8" t="str">
        <f aca="false">IF(T1495=0,"",IF(T1494=T1495,MAX(U1494,B1495),B1495))</f>
        <v/>
      </c>
      <c r="V1495" s="9" t="str">
        <f aca="false">IF(T1495=0,"",B1495/U1495-1)</f>
        <v/>
      </c>
      <c r="W1495" s="8" t="str">
        <f aca="false">IF(T1495=0,"",IF(T1494=T1495,MAX(W1494,F1495),F1495))</f>
        <v/>
      </c>
      <c r="X1495" s="9" t="str">
        <f aca="false">IF(T1495=0,"",F1495/W1495-1)</f>
        <v/>
      </c>
    </row>
    <row r="1496" customFormat="false" ht="15" hidden="false" customHeight="false" outlineLevel="0" collapsed="false">
      <c r="A1496" s="5" t="n">
        <v>45324</v>
      </c>
      <c r="B1496" s="6" t="n">
        <v>2306.20428988895</v>
      </c>
      <c r="C1496" s="7" t="n">
        <v>22.18632363</v>
      </c>
      <c r="D1496" s="0" t="n">
        <f aca="false">INT((ROW()-3)/30)</f>
        <v>49</v>
      </c>
      <c r="E1496" s="0" t="n">
        <f aca="false">2+30*D1496</f>
        <v>1472</v>
      </c>
      <c r="F1496" s="8" t="n">
        <f aca="false">INDEX($F:$F,$E1496)*(2*B1496/INDEX($B:$B,$E1496)-C1496/INDEX($C:$C,$E1496))</f>
        <v>243.00927799693</v>
      </c>
      <c r="G1496" s="9" t="n">
        <f aca="false">B1496/B1495-1</f>
        <v>0.00262275388426247</v>
      </c>
      <c r="H1496" s="9" t="n">
        <f aca="false">F1496/F1495-1</f>
        <v>0.00125773110332883</v>
      </c>
      <c r="I1496" s="9" t="n">
        <f aca="false">LN(B1496/B1495)</f>
        <v>0.0026193204673219</v>
      </c>
      <c r="J1496" s="9" t="n">
        <f aca="false">LN(F1496/F1495)</f>
        <v>0.00125694082213611</v>
      </c>
      <c r="K1496" s="9" t="n">
        <f aca="false">F1496/F1489-1</f>
        <v>0.00211823003748046</v>
      </c>
      <c r="L1496" s="9" t="n">
        <f aca="false">F1496/F1466-1</f>
        <v>0.0162258155858996</v>
      </c>
      <c r="M1496" s="9" t="n">
        <f aca="false">B1496/B1489-1</f>
        <v>0.0173459079788243</v>
      </c>
      <c r="N1496" s="9" t="n">
        <f aca="false">B1496/B1466-1</f>
        <v>0.044787296051007</v>
      </c>
      <c r="O1496" s="8" t="n">
        <f aca="false">MAX(O1495,F1496)</f>
        <v>253.248668460219</v>
      </c>
      <c r="P1496" s="9" t="n">
        <f aca="false">F1496/O1496-1</f>
        <v>-0.0404321591325471</v>
      </c>
      <c r="Q1496" s="8" t="n">
        <f aca="false">MAX(Q1495,B1496)</f>
        <v>4811.1564628872</v>
      </c>
      <c r="R1496" s="9" t="n">
        <f aca="false">B1496/Q1496-1</f>
        <v>-0.520654897075415</v>
      </c>
      <c r="S1496" s="9" t="n">
        <f aca="false">B1496/INDEX($B:$B,$E1496)-1</f>
        <v>-0.0143000370425566</v>
      </c>
      <c r="T1496" s="0" t="n">
        <f aca="false">IF(AND($A1496&gt;=CrashTest!$B$3,$A1496&lt;=CrashTest!$C$3),1,IF(AND($A1496&gt;=CrashTest!$B$4,$A1496&lt;=CrashTest!$C$4),2,IF(AND($A1496&gt;=CrashTest!$B$5,$A1496&lt;=CrashTest!$C$5),3,IF(AND($A1496&gt;=CrashTest!$B$6,$A1496&lt;=CrashTest!$C$6),4,IF(AND($A1496&gt;=CrashTest!$B$7,$A1496&lt;=CrashTest!$C$7),5,0)))))</f>
        <v>0</v>
      </c>
      <c r="U1496" s="8" t="str">
        <f aca="false">IF(T1496=0,"",IF(T1495=T1496,MAX(U1495,B1496),B1496))</f>
        <v/>
      </c>
      <c r="V1496" s="9" t="str">
        <f aca="false">IF(T1496=0,"",B1496/U1496-1)</f>
        <v/>
      </c>
      <c r="W1496" s="8" t="str">
        <f aca="false">IF(T1496=0,"",IF(T1495=T1496,MAX(W1495,F1496),F1496))</f>
        <v/>
      </c>
      <c r="X1496" s="9" t="str">
        <f aca="false">IF(T1496=0,"",F1496/W1496-1)</f>
        <v/>
      </c>
    </row>
    <row r="1497" customFormat="false" ht="15" hidden="false" customHeight="false" outlineLevel="0" collapsed="false">
      <c r="A1497" s="5" t="n">
        <v>45325</v>
      </c>
      <c r="B1497" s="6" t="n">
        <v>2294.85958562244</v>
      </c>
      <c r="C1497" s="7" t="n">
        <v>22.07862696</v>
      </c>
      <c r="D1497" s="0" t="n">
        <f aca="false">INT((ROW()-3)/30)</f>
        <v>49</v>
      </c>
      <c r="E1497" s="0" t="n">
        <f aca="false">2+30*D1497</f>
        <v>1472</v>
      </c>
      <c r="F1497" s="8" t="n">
        <f aca="false">INDEX($F:$F,$E1497)*(2*B1497/INDEX($B:$B,$E1497)-C1497/INDEX($C:$C,$E1497))</f>
        <v>241.798322699523</v>
      </c>
      <c r="G1497" s="9" t="n">
        <f aca="false">B1497/B1496-1</f>
        <v>-0.00491921046034305</v>
      </c>
      <c r="H1497" s="9" t="n">
        <f aca="false">F1497/F1496-1</f>
        <v>-0.00498316487085959</v>
      </c>
      <c r="I1497" s="9" t="n">
        <f aca="false">LN(B1497/B1496)</f>
        <v>-0.0049313496024787</v>
      </c>
      <c r="J1497" s="9" t="n">
        <f aca="false">LN(F1497/F1496)</f>
        <v>-0.00499562223890196</v>
      </c>
      <c r="K1497" s="9" t="n">
        <f aca="false">F1497/F1490-1</f>
        <v>-0.000245072981476469</v>
      </c>
      <c r="L1497" s="9" t="n">
        <f aca="false">F1497/F1467-1</f>
        <v>-0.00137975247092059</v>
      </c>
      <c r="M1497" s="9" t="n">
        <f aca="false">B1497/B1490-1</f>
        <v>0.0124528284110164</v>
      </c>
      <c r="N1497" s="9" t="n">
        <f aca="false">B1497/B1467-1</f>
        <v>0.00998138080291922</v>
      </c>
      <c r="O1497" s="8" t="n">
        <f aca="false">MAX(O1496,F1497)</f>
        <v>253.248668460219</v>
      </c>
      <c r="P1497" s="9" t="n">
        <f aca="false">F1497/O1497-1</f>
        <v>-0.0452138438883644</v>
      </c>
      <c r="Q1497" s="8" t="n">
        <f aca="false">MAX(Q1496,B1497)</f>
        <v>4811.1564628872</v>
      </c>
      <c r="R1497" s="9" t="n">
        <f aca="false">B1497/Q1497-1</f>
        <v>-0.523012896519835</v>
      </c>
      <c r="S1497" s="9" t="n">
        <f aca="false">B1497/INDEX($B:$B,$E1497)-1</f>
        <v>-0.0191489026110966</v>
      </c>
      <c r="T1497" s="0" t="n">
        <f aca="false">IF(AND($A1497&gt;=CrashTest!$B$3,$A1497&lt;=CrashTest!$C$3),1,IF(AND($A1497&gt;=CrashTest!$B$4,$A1497&lt;=CrashTest!$C$4),2,IF(AND($A1497&gt;=CrashTest!$B$5,$A1497&lt;=CrashTest!$C$5),3,IF(AND($A1497&gt;=CrashTest!$B$6,$A1497&lt;=CrashTest!$C$6),4,IF(AND($A1497&gt;=CrashTest!$B$7,$A1497&lt;=CrashTest!$C$7),5,0)))))</f>
        <v>0</v>
      </c>
      <c r="U1497" s="8" t="str">
        <f aca="false">IF(T1497=0,"",IF(T1496=T1497,MAX(U1496,B1497),B1497))</f>
        <v/>
      </c>
      <c r="V1497" s="9" t="str">
        <f aca="false">IF(T1497=0,"",B1497/U1497-1)</f>
        <v/>
      </c>
      <c r="W1497" s="8" t="str">
        <f aca="false">IF(T1497=0,"",IF(T1496=T1497,MAX(W1496,F1497),F1497))</f>
        <v/>
      </c>
      <c r="X1497" s="9" t="str">
        <f aca="false">IF(T1497=0,"",F1497/W1497-1)</f>
        <v/>
      </c>
    </row>
    <row r="1498" customFormat="false" ht="15" hidden="false" customHeight="false" outlineLevel="0" collapsed="false">
      <c r="A1498" s="5" t="n">
        <v>45326</v>
      </c>
      <c r="B1498" s="6" t="n">
        <v>2287.55248538866</v>
      </c>
      <c r="C1498" s="7" t="n">
        <v>22.01280605</v>
      </c>
      <c r="D1498" s="0" t="n">
        <f aca="false">INT((ROW()-3)/30)</f>
        <v>49</v>
      </c>
      <c r="E1498" s="0" t="n">
        <f aca="false">2+30*D1498</f>
        <v>1472</v>
      </c>
      <c r="F1498" s="8" t="n">
        <f aca="false">INDEX($F:$F,$E1498)*(2*B1498/INDEX($B:$B,$E1498)-C1498/INDEX($C:$C,$E1498))</f>
        <v>240.980141829715</v>
      </c>
      <c r="G1498" s="9" t="n">
        <f aca="false">B1498/B1497-1</f>
        <v>-0.00318411648344852</v>
      </c>
      <c r="H1498" s="9" t="n">
        <f aca="false">F1498/F1497-1</f>
        <v>-0.00338373261101554</v>
      </c>
      <c r="I1498" s="9" t="n">
        <f aca="false">LN(B1498/B1497)</f>
        <v>-0.00318919656892746</v>
      </c>
      <c r="J1498" s="9" t="n">
        <f aca="false">LN(F1498/F1497)</f>
        <v>-0.00338947038125016</v>
      </c>
      <c r="K1498" s="9" t="n">
        <f aca="false">F1498/F1491-1</f>
        <v>-0.000160137117336978</v>
      </c>
      <c r="L1498" s="9" t="n">
        <f aca="false">F1498/F1468-1</f>
        <v>0.00165627263344637</v>
      </c>
      <c r="M1498" s="9" t="n">
        <f aca="false">B1498/B1491-1</f>
        <v>0.0143925777762883</v>
      </c>
      <c r="N1498" s="9" t="n">
        <f aca="false">B1498/B1468-1</f>
        <v>0.00877964220961025</v>
      </c>
      <c r="O1498" s="8" t="n">
        <f aca="false">MAX(O1497,F1498)</f>
        <v>253.248668460219</v>
      </c>
      <c r="P1498" s="9" t="n">
        <f aca="false">F1498/O1498-1</f>
        <v>-0.0484445849413454</v>
      </c>
      <c r="Q1498" s="8" t="n">
        <f aca="false">MAX(Q1497,B1498)</f>
        <v>4811.1564628872</v>
      </c>
      <c r="R1498" s="9" t="n">
        <f aca="false">B1498/Q1498-1</f>
        <v>-0.524531679018419</v>
      </c>
      <c r="S1498" s="9" t="n">
        <f aca="false">B1498/INDEX($B:$B,$E1498)-1</f>
        <v>-0.0222720467581011</v>
      </c>
      <c r="T1498" s="0" t="n">
        <f aca="false">IF(AND($A1498&gt;=CrashTest!$B$3,$A1498&lt;=CrashTest!$C$3),1,IF(AND($A1498&gt;=CrashTest!$B$4,$A1498&lt;=CrashTest!$C$4),2,IF(AND($A1498&gt;=CrashTest!$B$5,$A1498&lt;=CrashTest!$C$5),3,IF(AND($A1498&gt;=CrashTest!$B$6,$A1498&lt;=CrashTest!$C$6),4,IF(AND($A1498&gt;=CrashTest!$B$7,$A1498&lt;=CrashTest!$C$7),5,0)))))</f>
        <v>0</v>
      </c>
      <c r="U1498" s="8" t="str">
        <f aca="false">IF(T1498=0,"",IF(T1497=T1498,MAX(U1497,B1498),B1498))</f>
        <v/>
      </c>
      <c r="V1498" s="9" t="str">
        <f aca="false">IF(T1498=0,"",B1498/U1498-1)</f>
        <v/>
      </c>
      <c r="W1498" s="8" t="str">
        <f aca="false">IF(T1498=0,"",IF(T1497=T1498,MAX(W1497,F1498),F1498))</f>
        <v/>
      </c>
      <c r="X1498" s="9" t="str">
        <f aca="false">IF(T1498=0,"",F1498/W1498-1)</f>
        <v/>
      </c>
    </row>
    <row r="1499" customFormat="false" ht="15" hidden="false" customHeight="false" outlineLevel="0" collapsed="false">
      <c r="A1499" s="5" t="n">
        <v>45327</v>
      </c>
      <c r="B1499" s="6" t="n">
        <v>2296.7951823495</v>
      </c>
      <c r="C1499" s="7" t="n">
        <v>22.18087858</v>
      </c>
      <c r="D1499" s="0" t="n">
        <f aca="false">INT((ROW()-3)/30)</f>
        <v>49</v>
      </c>
      <c r="E1499" s="0" t="n">
        <f aca="false">2+30*D1499</f>
        <v>1472</v>
      </c>
      <c r="F1499" s="8" t="n">
        <f aca="false">INDEX($F:$F,$E1499)*(2*B1499/INDEX($B:$B,$E1499)-C1499/INDEX($C:$C,$E1499))</f>
        <v>241.101258397092</v>
      </c>
      <c r="G1499" s="9" t="n">
        <f aca="false">B1499/B1498-1</f>
        <v>0.00404043055618453</v>
      </c>
      <c r="H1499" s="9" t="n">
        <f aca="false">F1499/F1498-1</f>
        <v>0.000502599784600877</v>
      </c>
      <c r="I1499" s="9" t="n">
        <f aca="false">LN(B1499/B1498)</f>
        <v>0.00403228993701522</v>
      </c>
      <c r="J1499" s="9" t="n">
        <f aca="false">LN(F1499/F1498)</f>
        <v>0.000502473523633188</v>
      </c>
      <c r="K1499" s="9" t="n">
        <f aca="false">F1499/F1492-1</f>
        <v>-0.011367139900694</v>
      </c>
      <c r="L1499" s="9" t="n">
        <f aca="false">F1499/F1469-1</f>
        <v>0.0143681184691191</v>
      </c>
      <c r="M1499" s="9" t="n">
        <f aca="false">B1499/B1492-1</f>
        <v>-0.00783361557284623</v>
      </c>
      <c r="N1499" s="9" t="n">
        <f aca="false">B1499/B1469-1</f>
        <v>0.025843211145991</v>
      </c>
      <c r="O1499" s="8" t="n">
        <f aca="false">MAX(O1498,F1499)</f>
        <v>253.248668460219</v>
      </c>
      <c r="P1499" s="9" t="n">
        <f aca="false">F1499/O1499-1</f>
        <v>-0.0479663333947011</v>
      </c>
      <c r="Q1499" s="8" t="n">
        <f aca="false">MAX(Q1498,B1499)</f>
        <v>4811.1564628872</v>
      </c>
      <c r="R1499" s="9" t="n">
        <f aca="false">B1499/Q1499-1</f>
        <v>-0.522610582285827</v>
      </c>
      <c r="S1499" s="9" t="n">
        <f aca="false">B1499/INDEX($B:$B,$E1499)-1</f>
        <v>-0.0183216048601869</v>
      </c>
      <c r="T1499" s="0" t="n">
        <f aca="false">IF(AND($A1499&gt;=CrashTest!$B$3,$A1499&lt;=CrashTest!$C$3),1,IF(AND($A1499&gt;=CrashTest!$B$4,$A1499&lt;=CrashTest!$C$4),2,IF(AND($A1499&gt;=CrashTest!$B$5,$A1499&lt;=CrashTest!$C$5),3,IF(AND($A1499&gt;=CrashTest!$B$6,$A1499&lt;=CrashTest!$C$6),4,IF(AND($A1499&gt;=CrashTest!$B$7,$A1499&lt;=CrashTest!$C$7),5,0)))))</f>
        <v>0</v>
      </c>
      <c r="U1499" s="8" t="str">
        <f aca="false">IF(T1499=0,"",IF(T1498=T1499,MAX(U1498,B1499),B1499))</f>
        <v/>
      </c>
      <c r="V1499" s="9" t="str">
        <f aca="false">IF(T1499=0,"",B1499/U1499-1)</f>
        <v/>
      </c>
      <c r="W1499" s="8" t="str">
        <f aca="false">IF(T1499=0,"",IF(T1498=T1499,MAX(W1498,F1499),F1499))</f>
        <v/>
      </c>
      <c r="X1499" s="9" t="str">
        <f aca="false">IF(T1499=0,"",F1499/W1499-1)</f>
        <v/>
      </c>
    </row>
    <row r="1500" customFormat="false" ht="15" hidden="false" customHeight="false" outlineLevel="0" collapsed="false">
      <c r="A1500" s="5" t="n">
        <v>45328</v>
      </c>
      <c r="B1500" s="6" t="n">
        <v>2374.23775832846</v>
      </c>
      <c r="C1500" s="7" t="n">
        <v>22.96556848</v>
      </c>
      <c r="D1500" s="0" t="n">
        <f aca="false">INT((ROW()-3)/30)</f>
        <v>49</v>
      </c>
      <c r="E1500" s="0" t="n">
        <f aca="false">2+30*D1500</f>
        <v>1472</v>
      </c>
      <c r="F1500" s="8" t="n">
        <f aca="false">INDEX($F:$F,$E1500)*(2*B1500/INDEX($B:$B,$E1500)-C1500/INDEX($C:$C,$E1500))</f>
        <v>248.83412765638</v>
      </c>
      <c r="G1500" s="9" t="n">
        <f aca="false">B1500/B1499-1</f>
        <v>0.0337176673715156</v>
      </c>
      <c r="H1500" s="9" t="n">
        <f aca="false">F1500/F1499-1</f>
        <v>0.0320731186170415</v>
      </c>
      <c r="I1500" s="9" t="n">
        <f aca="false">LN(B1500/B1499)</f>
        <v>0.0331616898378639</v>
      </c>
      <c r="J1500" s="9" t="n">
        <f aca="false">LN(F1500/F1499)</f>
        <v>0.0315695159226333</v>
      </c>
      <c r="K1500" s="9" t="n">
        <f aca="false">F1500/F1493-1</f>
        <v>0.00765241334561084</v>
      </c>
      <c r="L1500" s="9" t="n">
        <f aca="false">F1500/F1470-1</f>
        <v>0.0555872347392215</v>
      </c>
      <c r="M1500" s="9" t="n">
        <f aca="false">B1500/B1493-1</f>
        <v>0.0110357767892539</v>
      </c>
      <c r="N1500" s="9" t="n">
        <f aca="false">B1500/B1470-1</f>
        <v>0.070214692620848</v>
      </c>
      <c r="O1500" s="8" t="n">
        <f aca="false">MAX(O1499,F1500)</f>
        <v>253.248668460219</v>
      </c>
      <c r="P1500" s="9" t="n">
        <f aca="false">F1500/O1500-1</f>
        <v>-0.0174316446782524</v>
      </c>
      <c r="Q1500" s="8" t="n">
        <f aca="false">MAX(Q1499,B1500)</f>
        <v>4811.1564628872</v>
      </c>
      <c r="R1500" s="9" t="n">
        <f aca="false">B1500/Q1500-1</f>
        <v>-0.506514124692659</v>
      </c>
      <c r="S1500" s="9" t="n">
        <f aca="false">B1500/INDEX($B:$B,$E1500)-1</f>
        <v>0.0147783007329407</v>
      </c>
      <c r="T1500" s="0" t="n">
        <f aca="false">IF(AND($A1500&gt;=CrashTest!$B$3,$A1500&lt;=CrashTest!$C$3),1,IF(AND($A1500&gt;=CrashTest!$B$4,$A1500&lt;=CrashTest!$C$4),2,IF(AND($A1500&gt;=CrashTest!$B$5,$A1500&lt;=CrashTest!$C$5),3,IF(AND($A1500&gt;=CrashTest!$B$6,$A1500&lt;=CrashTest!$C$6),4,IF(AND($A1500&gt;=CrashTest!$B$7,$A1500&lt;=CrashTest!$C$7),5,0)))))</f>
        <v>0</v>
      </c>
      <c r="U1500" s="8" t="str">
        <f aca="false">IF(T1500=0,"",IF(T1499=T1500,MAX(U1499,B1500),B1500))</f>
        <v/>
      </c>
      <c r="V1500" s="9" t="str">
        <f aca="false">IF(T1500=0,"",B1500/U1500-1)</f>
        <v/>
      </c>
      <c r="W1500" s="8" t="str">
        <f aca="false">IF(T1500=0,"",IF(T1499=T1500,MAX(W1499,F1500),F1500))</f>
        <v/>
      </c>
      <c r="X1500" s="9" t="str">
        <f aca="false">IF(T1500=0,"",F1500/W1500-1)</f>
        <v/>
      </c>
    </row>
    <row r="1501" customFormat="false" ht="15" hidden="false" customHeight="false" outlineLevel="0" collapsed="false">
      <c r="A1501" s="5" t="n">
        <v>45329</v>
      </c>
      <c r="B1501" s="6" t="n">
        <v>2424.69836703682</v>
      </c>
      <c r="C1501" s="7" t="n">
        <v>23.48666965</v>
      </c>
      <c r="D1501" s="0" t="n">
        <f aca="false">INT((ROW()-3)/30)</f>
        <v>49</v>
      </c>
      <c r="E1501" s="0" t="n">
        <f aca="false">2+30*D1501</f>
        <v>1472</v>
      </c>
      <c r="F1501" s="8" t="n">
        <f aca="false">INDEX($F:$F,$E1501)*(2*B1501/INDEX($B:$B,$E1501)-C1501/INDEX($C:$C,$E1501))</f>
        <v>253.767108067428</v>
      </c>
      <c r="G1501" s="9" t="n">
        <f aca="false">B1501/B1500-1</f>
        <v>0.0212533932338292</v>
      </c>
      <c r="H1501" s="9" t="n">
        <f aca="false">F1501/F1500-1</f>
        <v>0.0198243723942078</v>
      </c>
      <c r="I1501" s="9" t="n">
        <f aca="false">LN(B1501/B1500)</f>
        <v>0.0210306898145402</v>
      </c>
      <c r="J1501" s="9" t="n">
        <f aca="false">LN(F1501/F1500)</f>
        <v>0.0196304285435782</v>
      </c>
      <c r="K1501" s="9" t="n">
        <f aca="false">F1501/F1494-1</f>
        <v>0.0440833596895367</v>
      </c>
      <c r="L1501" s="9" t="n">
        <f aca="false">F1501/F1471-1</f>
        <v>0.0391981267223309</v>
      </c>
      <c r="M1501" s="9" t="n">
        <f aca="false">B1501/B1494-1</f>
        <v>0.0615110629778828</v>
      </c>
      <c r="N1501" s="9" t="n">
        <f aca="false">B1501/B1471-1</f>
        <v>0.0396154664890152</v>
      </c>
      <c r="O1501" s="8" t="n">
        <f aca="false">MAX(O1500,F1501)</f>
        <v>253.767108067428</v>
      </c>
      <c r="P1501" s="9" t="n">
        <f aca="false">F1501/O1501-1</f>
        <v>0</v>
      </c>
      <c r="Q1501" s="8" t="n">
        <f aca="false">MAX(Q1500,B1501)</f>
        <v>4811.1564628872</v>
      </c>
      <c r="R1501" s="9" t="n">
        <f aca="false">B1501/Q1501-1</f>
        <v>-0.496025875329412</v>
      </c>
      <c r="S1501" s="9" t="n">
        <f aca="false">B1501/INDEX($B:$B,$E1501)-1</f>
        <v>0.0363457830035747</v>
      </c>
      <c r="T1501" s="0" t="n">
        <f aca="false">IF(AND($A1501&gt;=CrashTest!$B$3,$A1501&lt;=CrashTest!$C$3),1,IF(AND($A1501&gt;=CrashTest!$B$4,$A1501&lt;=CrashTest!$C$4),2,IF(AND($A1501&gt;=CrashTest!$B$5,$A1501&lt;=CrashTest!$C$5),3,IF(AND($A1501&gt;=CrashTest!$B$6,$A1501&lt;=CrashTest!$C$6),4,IF(AND($A1501&gt;=CrashTest!$B$7,$A1501&lt;=CrashTest!$C$7),5,0)))))</f>
        <v>0</v>
      </c>
      <c r="U1501" s="8" t="str">
        <f aca="false">IF(T1501=0,"",IF(T1500=T1501,MAX(U1500,B1501),B1501))</f>
        <v/>
      </c>
      <c r="V1501" s="9" t="str">
        <f aca="false">IF(T1501=0,"",B1501/U1501-1)</f>
        <v/>
      </c>
      <c r="W1501" s="8" t="str">
        <f aca="false">IF(T1501=0,"",IF(T1500=T1501,MAX(W1500,F1501),F1501))</f>
        <v/>
      </c>
      <c r="X1501" s="9" t="str">
        <f aca="false">IF(T1501=0,"",F1501/W1501-1)</f>
        <v/>
      </c>
    </row>
    <row r="1502" customFormat="false" ht="15" hidden="false" customHeight="false" outlineLevel="0" collapsed="false">
      <c r="A1502" s="5" t="n">
        <v>45330</v>
      </c>
      <c r="B1502" s="6" t="n">
        <v>2421.88923232028</v>
      </c>
      <c r="C1502" s="7" t="n">
        <v>23.46984628</v>
      </c>
      <c r="D1502" s="0" t="n">
        <f aca="false">INT((ROW()-3)/30)</f>
        <v>49</v>
      </c>
      <c r="E1502" s="0" t="n">
        <f aca="false">2+30*D1502</f>
        <v>1472</v>
      </c>
      <c r="F1502" s="8" t="n">
        <f aca="false">INDEX($F:$F,$E1502)*(2*B1502/INDEX($B:$B,$E1502)-C1502/INDEX($C:$C,$E1502))</f>
        <v>253.361197176731</v>
      </c>
      <c r="G1502" s="9" t="n">
        <f aca="false">B1502/B1501-1</f>
        <v>-0.00115855017462363</v>
      </c>
      <c r="H1502" s="9" t="n">
        <f aca="false">F1502/F1501-1</f>
        <v>-0.00159954098775039</v>
      </c>
      <c r="I1502" s="9" t="n">
        <f aca="false">LN(B1502/B1501)</f>
        <v>-0.00115922181267823</v>
      </c>
      <c r="J1502" s="9" t="n">
        <f aca="false">LN(F1502/F1501)</f>
        <v>-0.00160082161923336</v>
      </c>
      <c r="K1502" s="9" t="n">
        <f aca="false">F1502/F1495-1</f>
        <v>0.0439101730017153</v>
      </c>
      <c r="L1502" s="9" t="n">
        <f aca="false">F1502/F1472-1</f>
        <v>0.0361699545814684</v>
      </c>
      <c r="M1502" s="9" t="n">
        <f aca="false">B1502/B1495-1</f>
        <v>0.0529168046203434</v>
      </c>
      <c r="N1502" s="9" t="n">
        <f aca="false">B1502/B1472-1</f>
        <v>0.0351451244157057</v>
      </c>
      <c r="O1502" s="8" t="n">
        <f aca="false">MAX(O1501,F1502)</f>
        <v>253.767108067428</v>
      </c>
      <c r="P1502" s="9" t="n">
        <f aca="false">F1502/O1502-1</f>
        <v>-0.00159954098775039</v>
      </c>
      <c r="Q1502" s="8" t="n">
        <f aca="false">MAX(Q1501,B1502)</f>
        <v>4811.1564628872</v>
      </c>
      <c r="R1502" s="9" t="n">
        <f aca="false">B1502/Q1502-1</f>
        <v>-0.496609754639555</v>
      </c>
      <c r="S1502" s="9" t="n">
        <f aca="false">B1502/INDEX($B:$B,$E1502)-1</f>
        <v>0.0351451244157057</v>
      </c>
      <c r="T1502" s="0" t="n">
        <f aca="false">IF(AND($A1502&gt;=CrashTest!$B$3,$A1502&lt;=CrashTest!$C$3),1,IF(AND($A1502&gt;=CrashTest!$B$4,$A1502&lt;=CrashTest!$C$4),2,IF(AND($A1502&gt;=CrashTest!$B$5,$A1502&lt;=CrashTest!$C$5),3,IF(AND($A1502&gt;=CrashTest!$B$6,$A1502&lt;=CrashTest!$C$6),4,IF(AND($A1502&gt;=CrashTest!$B$7,$A1502&lt;=CrashTest!$C$7),5,0)))))</f>
        <v>0</v>
      </c>
      <c r="U1502" s="8" t="str">
        <f aca="false">IF(T1502=0,"",IF(T1501=T1502,MAX(U1501,B1502),B1502))</f>
        <v/>
      </c>
      <c r="V1502" s="9" t="str">
        <f aca="false">IF(T1502=0,"",B1502/U1502-1)</f>
        <v/>
      </c>
      <c r="W1502" s="8" t="str">
        <f aca="false">IF(T1502=0,"",IF(T1501=T1502,MAX(W1501,F1502),F1502))</f>
        <v/>
      </c>
      <c r="X1502" s="9" t="str">
        <f aca="false">IF(T1502=0,"",F1502/W1502-1)</f>
        <v/>
      </c>
    </row>
    <row r="1503" customFormat="false" ht="15" hidden="false" customHeight="false" outlineLevel="0" collapsed="false">
      <c r="A1503" s="5" t="n">
        <v>45331</v>
      </c>
      <c r="B1503" s="6" t="n">
        <v>2490.79084073641</v>
      </c>
      <c r="C1503" s="7" t="n">
        <v>24.59803582</v>
      </c>
      <c r="D1503" s="0" t="n">
        <f aca="false">INT((ROW()-3)/30)</f>
        <v>50</v>
      </c>
      <c r="E1503" s="0" t="n">
        <f aca="false">2+30*D1503</f>
        <v>1502</v>
      </c>
      <c r="F1503" s="8" t="n">
        <f aca="false">INDEX($F:$F,$E1503)*(2*B1503/INDEX($B:$B,$E1503)-C1503/INDEX($C:$C,$E1503))</f>
        <v>255.598202433703</v>
      </c>
      <c r="G1503" s="9" t="n">
        <f aca="false">B1503/B1502-1</f>
        <v>0.0284495291925961</v>
      </c>
      <c r="H1503" s="9" t="n">
        <f aca="false">F1503/F1502-1</f>
        <v>0.00882931278309185</v>
      </c>
      <c r="I1503" s="9" t="n">
        <f aca="false">LN(B1503/B1502)</f>
        <v>0.0280523566584661</v>
      </c>
      <c r="J1503" s="9" t="n">
        <f aca="false">LN(F1503/F1502)</f>
        <v>0.00879056232720493</v>
      </c>
      <c r="K1503" s="9" t="n">
        <f aca="false">F1503/F1496-1</f>
        <v>0.0518042954595845</v>
      </c>
      <c r="L1503" s="9" t="n">
        <f aca="false">F1503/F1473-1</f>
        <v>0.0186378696790426</v>
      </c>
      <c r="M1503" s="9" t="n">
        <f aca="false">B1503/B1496-1</f>
        <v>0.0800391152062023</v>
      </c>
      <c r="N1503" s="9" t="n">
        <f aca="false">B1503/B1473-1</f>
        <v>-0.0386186134910392</v>
      </c>
      <c r="O1503" s="8" t="n">
        <f aca="false">MAX(O1502,F1503)</f>
        <v>255.598202433703</v>
      </c>
      <c r="P1503" s="9" t="n">
        <f aca="false">F1503/O1503-1</f>
        <v>0</v>
      </c>
      <c r="Q1503" s="8" t="n">
        <f aca="false">MAX(Q1502,B1503)</f>
        <v>4811.1564628872</v>
      </c>
      <c r="R1503" s="9" t="n">
        <f aca="false">B1503/Q1503-1</f>
        <v>-0.482288539158905</v>
      </c>
      <c r="S1503" s="9" t="n">
        <f aca="false">B1503/INDEX($B:$B,$E1503)-1</f>
        <v>0.0284495291925961</v>
      </c>
      <c r="T1503" s="0" t="n">
        <f aca="false">IF(AND($A1503&gt;=CrashTest!$B$3,$A1503&lt;=CrashTest!$C$3),1,IF(AND($A1503&gt;=CrashTest!$B$4,$A1503&lt;=CrashTest!$C$4),2,IF(AND($A1503&gt;=CrashTest!$B$5,$A1503&lt;=CrashTest!$C$5),3,IF(AND($A1503&gt;=CrashTest!$B$6,$A1503&lt;=CrashTest!$C$6),4,IF(AND($A1503&gt;=CrashTest!$B$7,$A1503&lt;=CrashTest!$C$7),5,0)))))</f>
        <v>0</v>
      </c>
      <c r="U1503" s="8" t="str">
        <f aca="false">IF(T1503=0,"",IF(T1502=T1503,MAX(U1502,B1503),B1503))</f>
        <v/>
      </c>
      <c r="V1503" s="9" t="str">
        <f aca="false">IF(T1503=0,"",B1503/U1503-1)</f>
        <v/>
      </c>
      <c r="W1503" s="8" t="str">
        <f aca="false">IF(T1503=0,"",IF(T1502=T1503,MAX(W1502,F1503),F1503))</f>
        <v/>
      </c>
      <c r="X1503" s="9" t="str">
        <f aca="false">IF(T1503=0,"",F1503/W1503-1)</f>
        <v/>
      </c>
    </row>
    <row r="1504" customFormat="false" ht="15" hidden="false" customHeight="false" outlineLevel="0" collapsed="false">
      <c r="A1504" s="5" t="n">
        <v>45332</v>
      </c>
      <c r="B1504" s="6" t="n">
        <v>2500.52634102864</v>
      </c>
      <c r="C1504" s="7" t="n">
        <v>24.79730845</v>
      </c>
      <c r="D1504" s="0" t="n">
        <f aca="false">INT((ROW()-3)/30)</f>
        <v>50</v>
      </c>
      <c r="E1504" s="0" t="n">
        <f aca="false">2+30*D1504</f>
        <v>1502</v>
      </c>
      <c r="F1504" s="8" t="n">
        <f aca="false">INDEX($F:$F,$E1504)*(2*B1504/INDEX($B:$B,$E1504)-C1504/INDEX($C:$C,$E1504))</f>
        <v>255.483939255897</v>
      </c>
      <c r="G1504" s="9" t="n">
        <f aca="false">B1504/B1503-1</f>
        <v>0.00390859807777044</v>
      </c>
      <c r="H1504" s="9" t="n">
        <f aca="false">F1504/F1503-1</f>
        <v>-0.000447042180729884</v>
      </c>
      <c r="I1504" s="9" t="n">
        <f aca="false">LN(B1504/B1503)</f>
        <v>0.00390097935420307</v>
      </c>
      <c r="J1504" s="9" t="n">
        <f aca="false">LN(F1504/F1503)</f>
        <v>-0.000447142133875518</v>
      </c>
      <c r="K1504" s="9" t="n">
        <f aca="false">F1504/F1497-1</f>
        <v>0.0565993031034411</v>
      </c>
      <c r="L1504" s="9" t="n">
        <f aca="false">F1504/F1474-1</f>
        <v>0.0200306059842359</v>
      </c>
      <c r="M1504" s="9" t="n">
        <f aca="false">B1504/B1497-1</f>
        <v>0.0896206272029565</v>
      </c>
      <c r="N1504" s="9" t="n">
        <f aca="false">B1504/B1474-1</f>
        <v>-0.0451264686481454</v>
      </c>
      <c r="O1504" s="8" t="n">
        <f aca="false">MAX(O1503,F1504)</f>
        <v>255.598202433703</v>
      </c>
      <c r="P1504" s="9" t="n">
        <f aca="false">F1504/O1504-1</f>
        <v>-0.000447042180729884</v>
      </c>
      <c r="Q1504" s="8" t="n">
        <f aca="false">MAX(Q1503,B1504)</f>
        <v>4811.1564628872</v>
      </c>
      <c r="R1504" s="9" t="n">
        <f aca="false">B1504/Q1504-1</f>
        <v>-0.480265013138221</v>
      </c>
      <c r="S1504" s="9" t="n">
        <f aca="false">B1504/INDEX($B:$B,$E1504)-1</f>
        <v>0.0324693250454822</v>
      </c>
      <c r="T1504" s="0" t="n">
        <f aca="false">IF(AND($A1504&gt;=CrashTest!$B$3,$A1504&lt;=CrashTest!$C$3),1,IF(AND($A1504&gt;=CrashTest!$B$4,$A1504&lt;=CrashTest!$C$4),2,IF(AND($A1504&gt;=CrashTest!$B$5,$A1504&lt;=CrashTest!$C$5),3,IF(AND($A1504&gt;=CrashTest!$B$6,$A1504&lt;=CrashTest!$C$6),4,IF(AND($A1504&gt;=CrashTest!$B$7,$A1504&lt;=CrashTest!$C$7),5,0)))))</f>
        <v>0</v>
      </c>
      <c r="U1504" s="8" t="str">
        <f aca="false">IF(T1504=0,"",IF(T1503=T1504,MAX(U1503,B1504),B1504))</f>
        <v/>
      </c>
      <c r="V1504" s="9" t="str">
        <f aca="false">IF(T1504=0,"",B1504/U1504-1)</f>
        <v/>
      </c>
      <c r="W1504" s="8" t="str">
        <f aca="false">IF(T1504=0,"",IF(T1503=T1504,MAX(W1503,F1504),F1504))</f>
        <v/>
      </c>
      <c r="X1504" s="9" t="str">
        <f aca="false">IF(T1504=0,"",F1504/W1504-1)</f>
        <v/>
      </c>
    </row>
    <row r="1505" customFormat="false" ht="15" hidden="false" customHeight="false" outlineLevel="0" collapsed="false">
      <c r="A1505" s="5" t="n">
        <v>45333</v>
      </c>
      <c r="B1505" s="6" t="n">
        <v>2504.4711899474</v>
      </c>
      <c r="C1505" s="7" t="n">
        <v>24.88819052</v>
      </c>
      <c r="D1505" s="0" t="n">
        <f aca="false">INT((ROW()-3)/30)</f>
        <v>50</v>
      </c>
      <c r="E1505" s="0" t="n">
        <f aca="false">2+30*D1505</f>
        <v>1502</v>
      </c>
      <c r="F1505" s="8" t="n">
        <f aca="false">INDEX($F:$F,$E1505)*(2*B1505/INDEX($B:$B,$E1505)-C1505/INDEX($C:$C,$E1505))</f>
        <v>255.328216303241</v>
      </c>
      <c r="G1505" s="9" t="n">
        <f aca="false">B1505/B1504-1</f>
        <v>0.00157760742369817</v>
      </c>
      <c r="H1505" s="9" t="n">
        <f aca="false">F1505/F1504-1</f>
        <v>-0.000609521495203325</v>
      </c>
      <c r="I1505" s="9" t="n">
        <f aca="false">LN(B1505/B1504)</f>
        <v>0.00157636430836676</v>
      </c>
      <c r="J1505" s="9" t="n">
        <f aca="false">LN(F1505/F1504)</f>
        <v>-0.000609707328946826</v>
      </c>
      <c r="K1505" s="9" t="n">
        <f aca="false">F1505/F1498-1</f>
        <v>0.0595404848075172</v>
      </c>
      <c r="L1505" s="9" t="n">
        <f aca="false">F1505/F1475-1</f>
        <v>0.0289319036911169</v>
      </c>
      <c r="M1505" s="9" t="n">
        <f aca="false">B1505/B1498-1</f>
        <v>0.0948256732661961</v>
      </c>
      <c r="N1505" s="9" t="n">
        <f aca="false">B1505/B1475-1</f>
        <v>-0.00582372040794421</v>
      </c>
      <c r="O1505" s="8" t="n">
        <f aca="false">MAX(O1504,F1505)</f>
        <v>255.598202433703</v>
      </c>
      <c r="P1505" s="9" t="n">
        <f aca="false">F1505/O1505-1</f>
        <v>-0.00105629119411477</v>
      </c>
      <c r="Q1505" s="8" t="n">
        <f aca="false">MAX(Q1504,B1505)</f>
        <v>4811.1564628872</v>
      </c>
      <c r="R1505" s="9" t="n">
        <f aca="false">B1505/Q1505-1</f>
        <v>-0.479445075364593</v>
      </c>
      <c r="S1505" s="9" t="n">
        <f aca="false">B1505/INDEX($B:$B,$E1505)-1</f>
        <v>0.0340981563174145</v>
      </c>
      <c r="T1505" s="0" t="n">
        <f aca="false">IF(AND($A1505&gt;=CrashTest!$B$3,$A1505&lt;=CrashTest!$C$3),1,IF(AND($A1505&gt;=CrashTest!$B$4,$A1505&lt;=CrashTest!$C$4),2,IF(AND($A1505&gt;=CrashTest!$B$5,$A1505&lt;=CrashTest!$C$5),3,IF(AND($A1505&gt;=CrashTest!$B$6,$A1505&lt;=CrashTest!$C$6),4,IF(AND($A1505&gt;=CrashTest!$B$7,$A1505&lt;=CrashTest!$C$7),5,0)))))</f>
        <v>0</v>
      </c>
      <c r="U1505" s="8" t="str">
        <f aca="false">IF(T1505=0,"",IF(T1504=T1505,MAX(U1504,B1505),B1505))</f>
        <v/>
      </c>
      <c r="V1505" s="9" t="str">
        <f aca="false">IF(T1505=0,"",B1505/U1505-1)</f>
        <v/>
      </c>
      <c r="W1505" s="8" t="str">
        <f aca="false">IF(T1505=0,"",IF(T1504=T1505,MAX(W1504,F1505),F1505))</f>
        <v/>
      </c>
      <c r="X1505" s="9" t="str">
        <f aca="false">IF(T1505=0,"",F1505/W1505-1)</f>
        <v/>
      </c>
    </row>
    <row r="1506" customFormat="false" ht="15" hidden="false" customHeight="false" outlineLevel="0" collapsed="false">
      <c r="A1506" s="5" t="n">
        <v>45334</v>
      </c>
      <c r="B1506" s="6" t="n">
        <v>2654.8437238457</v>
      </c>
      <c r="C1506" s="7" t="n">
        <v>27.56179184</v>
      </c>
      <c r="D1506" s="0" t="n">
        <f aca="false">INT((ROW()-3)/30)</f>
        <v>50</v>
      </c>
      <c r="E1506" s="0" t="n">
        <f aca="false">2+30*D1506</f>
        <v>1502</v>
      </c>
      <c r="F1506" s="8" t="n">
        <f aca="false">INDEX($F:$F,$E1506)*(2*B1506/INDEX($B:$B,$E1506)-C1506/INDEX($C:$C,$E1506))</f>
        <v>257.928066915341</v>
      </c>
      <c r="G1506" s="9" t="n">
        <f aca="false">B1506/B1505-1</f>
        <v>0.0600416305453519</v>
      </c>
      <c r="H1506" s="9" t="n">
        <f aca="false">F1506/F1505-1</f>
        <v>0.0101823866149298</v>
      </c>
      <c r="I1506" s="9" t="n">
        <f aca="false">LN(B1506/B1505)</f>
        <v>0.0583081814521572</v>
      </c>
      <c r="J1506" s="9" t="n">
        <f aca="false">LN(F1506/F1505)</f>
        <v>0.0101308953572779</v>
      </c>
      <c r="K1506" s="9" t="n">
        <f aca="false">F1506/F1499-1</f>
        <v>0.0697914587012862</v>
      </c>
      <c r="L1506" s="9" t="n">
        <f aca="false">F1506/F1476-1</f>
        <v>0.0270994722295388</v>
      </c>
      <c r="M1506" s="9" t="n">
        <f aca="false">B1506/B1499-1</f>
        <v>0.155890496570066</v>
      </c>
      <c r="N1506" s="9" t="n">
        <f aca="false">B1506/B1476-1</f>
        <v>0.0290021227322057</v>
      </c>
      <c r="O1506" s="8" t="n">
        <f aca="false">MAX(O1505,F1506)</f>
        <v>257.928066915341</v>
      </c>
      <c r="P1506" s="9" t="n">
        <f aca="false">F1506/O1506-1</f>
        <v>0</v>
      </c>
      <c r="Q1506" s="8" t="n">
        <f aca="false">MAX(Q1505,B1506)</f>
        <v>4811.1564628872</v>
      </c>
      <c r="R1506" s="9" t="n">
        <f aca="false">B1506/Q1506-1</f>
        <v>-0.44819010890107</v>
      </c>
      <c r="S1506" s="9" t="n">
        <f aca="false">B1506/INDEX($B:$B,$E1506)-1</f>
        <v>0.0961870957666544</v>
      </c>
      <c r="T1506" s="0" t="n">
        <f aca="false">IF(AND($A1506&gt;=CrashTest!$B$3,$A1506&lt;=CrashTest!$C$3),1,IF(AND($A1506&gt;=CrashTest!$B$4,$A1506&lt;=CrashTest!$C$4),2,IF(AND($A1506&gt;=CrashTest!$B$5,$A1506&lt;=CrashTest!$C$5),3,IF(AND($A1506&gt;=CrashTest!$B$6,$A1506&lt;=CrashTest!$C$6),4,IF(AND($A1506&gt;=CrashTest!$B$7,$A1506&lt;=CrashTest!$C$7),5,0)))))</f>
        <v>0</v>
      </c>
      <c r="U1506" s="8" t="str">
        <f aca="false">IF(T1506=0,"",IF(T1505=T1506,MAX(U1505,B1506),B1506))</f>
        <v/>
      </c>
      <c r="V1506" s="9" t="str">
        <f aca="false">IF(T1506=0,"",B1506/U1506-1)</f>
        <v/>
      </c>
      <c r="W1506" s="8" t="str">
        <f aca="false">IF(T1506=0,"",IF(T1505=T1506,MAX(W1505,F1506),F1506))</f>
        <v/>
      </c>
      <c r="X1506" s="9" t="str">
        <f aca="false">IF(T1506=0,"",F1506/W1506-1)</f>
        <v/>
      </c>
    </row>
    <row r="1507" customFormat="false" ht="15" hidden="false" customHeight="false" outlineLevel="0" collapsed="false">
      <c r="A1507" s="5" t="n">
        <v>45335</v>
      </c>
      <c r="B1507" s="6" t="n">
        <v>2638.38654091175</v>
      </c>
      <c r="C1507" s="7" t="n">
        <v>27.20162234</v>
      </c>
      <c r="D1507" s="0" t="n">
        <f aca="false">INT((ROW()-3)/30)</f>
        <v>50</v>
      </c>
      <c r="E1507" s="0" t="n">
        <f aca="false">2+30*D1507</f>
        <v>1502</v>
      </c>
      <c r="F1507" s="8" t="n">
        <f aca="false">INDEX($F:$F,$E1507)*(2*B1507/INDEX($B:$B,$E1507)-C1507/INDEX($C:$C,$E1507))</f>
        <v>258.37288932146</v>
      </c>
      <c r="G1507" s="9" t="n">
        <f aca="false">B1507/B1506-1</f>
        <v>-0.00619892718585735</v>
      </c>
      <c r="H1507" s="9" t="n">
        <f aca="false">F1507/F1506-1</f>
        <v>0.00172459868923291</v>
      </c>
      <c r="I1507" s="9" t="n">
        <f aca="false">LN(B1507/B1506)</f>
        <v>-0.00621822030741293</v>
      </c>
      <c r="J1507" s="9" t="n">
        <f aca="false">LN(F1507/F1506)</f>
        <v>0.00172311327649549</v>
      </c>
      <c r="K1507" s="9" t="n">
        <f aca="false">F1507/F1500-1</f>
        <v>0.0383338160039355</v>
      </c>
      <c r="L1507" s="9" t="n">
        <f aca="false">F1507/F1477-1</f>
        <v>0.0318591891249196</v>
      </c>
      <c r="M1507" s="9" t="n">
        <f aca="false">B1507/B1500-1</f>
        <v>0.111256247044634</v>
      </c>
      <c r="N1507" s="9" t="n">
        <f aca="false">B1507/B1477-1</f>
        <v>0.0642513142350258</v>
      </c>
      <c r="O1507" s="8" t="n">
        <f aca="false">MAX(O1506,F1507)</f>
        <v>258.37288932146</v>
      </c>
      <c r="P1507" s="9" t="n">
        <f aca="false">F1507/O1507-1</f>
        <v>0</v>
      </c>
      <c r="Q1507" s="8" t="n">
        <f aca="false">MAX(Q1506,B1507)</f>
        <v>4811.1564628872</v>
      </c>
      <c r="R1507" s="9" t="n">
        <f aca="false">B1507/Q1507-1</f>
        <v>-0.451610738236428</v>
      </c>
      <c r="S1507" s="9" t="n">
        <f aca="false">B1507/INDEX($B:$B,$E1507)-1</f>
        <v>0.0893919117779205</v>
      </c>
      <c r="T1507" s="0" t="n">
        <f aca="false">IF(AND($A1507&gt;=CrashTest!$B$3,$A1507&lt;=CrashTest!$C$3),1,IF(AND($A1507&gt;=CrashTest!$B$4,$A1507&lt;=CrashTest!$C$4),2,IF(AND($A1507&gt;=CrashTest!$B$5,$A1507&lt;=CrashTest!$C$5),3,IF(AND($A1507&gt;=CrashTest!$B$6,$A1507&lt;=CrashTest!$C$6),4,IF(AND($A1507&gt;=CrashTest!$B$7,$A1507&lt;=CrashTest!$C$7),5,0)))))</f>
        <v>0</v>
      </c>
      <c r="U1507" s="8" t="str">
        <f aca="false">IF(T1507=0,"",IF(T1506=T1507,MAX(U1506,B1507),B1507))</f>
        <v/>
      </c>
      <c r="V1507" s="9" t="str">
        <f aca="false">IF(T1507=0,"",B1507/U1507-1)</f>
        <v/>
      </c>
      <c r="W1507" s="8" t="str">
        <f aca="false">IF(T1507=0,"",IF(T1506=T1507,MAX(W1506,F1507),F1507))</f>
        <v/>
      </c>
      <c r="X1507" s="9" t="str">
        <f aca="false">IF(T1507=0,"",F1507/W1507-1)</f>
        <v/>
      </c>
    </row>
    <row r="1508" customFormat="false" ht="15" hidden="false" customHeight="false" outlineLevel="0" collapsed="false">
      <c r="A1508" s="5" t="n">
        <v>45336</v>
      </c>
      <c r="B1508" s="6" t="n">
        <v>2779.39197662186</v>
      </c>
      <c r="C1508" s="7" t="n">
        <v>29.57403729</v>
      </c>
      <c r="D1508" s="0" t="n">
        <f aca="false">INT((ROW()-3)/30)</f>
        <v>50</v>
      </c>
      <c r="E1508" s="0" t="n">
        <f aca="false">2+30*D1508</f>
        <v>1502</v>
      </c>
      <c r="F1508" s="8" t="n">
        <f aca="false">INDEX($F:$F,$E1508)*(2*B1508/INDEX($B:$B,$E1508)-C1508/INDEX($C:$C,$E1508))</f>
        <v>262.264259529742</v>
      </c>
      <c r="G1508" s="9" t="n">
        <f aca="false">B1508/B1507-1</f>
        <v>0.0534438125436247</v>
      </c>
      <c r="H1508" s="9" t="n">
        <f aca="false">F1508/F1507-1</f>
        <v>0.0150610623990064</v>
      </c>
      <c r="I1508" s="9" t="n">
        <f aca="false">LN(B1508/B1507)</f>
        <v>0.0520646187568558</v>
      </c>
      <c r="J1508" s="9" t="n">
        <f aca="false">LN(F1508/F1507)</f>
        <v>0.0149487706832316</v>
      </c>
      <c r="K1508" s="9" t="n">
        <f aca="false">F1508/F1501-1</f>
        <v>0.0334840536546441</v>
      </c>
      <c r="L1508" s="9" t="n">
        <f aca="false">F1508/F1478-1</f>
        <v>0.04558412896898</v>
      </c>
      <c r="M1508" s="9" t="n">
        <f aca="false">B1508/B1501-1</f>
        <v>0.146283601460294</v>
      </c>
      <c r="N1508" s="9" t="n">
        <f aca="false">B1508/B1478-1</f>
        <v>0.106120853549942</v>
      </c>
      <c r="O1508" s="8" t="n">
        <f aca="false">MAX(O1507,F1508)</f>
        <v>262.264259529742</v>
      </c>
      <c r="P1508" s="9" t="n">
        <f aca="false">F1508/O1508-1</f>
        <v>0</v>
      </c>
      <c r="Q1508" s="8" t="n">
        <f aca="false">MAX(Q1507,B1508)</f>
        <v>4811.1564628872</v>
      </c>
      <c r="R1508" s="9" t="n">
        <f aca="false">B1508/Q1508-1</f>
        <v>-0.422302725329799</v>
      </c>
      <c r="S1508" s="9" t="n">
        <f aca="false">B1508/INDEX($B:$B,$E1508)-1</f>
        <v>0.147613168897521</v>
      </c>
      <c r="T1508" s="0" t="n">
        <f aca="false">IF(AND($A1508&gt;=CrashTest!$B$3,$A1508&lt;=CrashTest!$C$3),1,IF(AND($A1508&gt;=CrashTest!$B$4,$A1508&lt;=CrashTest!$C$4),2,IF(AND($A1508&gt;=CrashTest!$B$5,$A1508&lt;=CrashTest!$C$5),3,IF(AND($A1508&gt;=CrashTest!$B$6,$A1508&lt;=CrashTest!$C$6),4,IF(AND($A1508&gt;=CrashTest!$B$7,$A1508&lt;=CrashTest!$C$7),5,0)))))</f>
        <v>0</v>
      </c>
      <c r="U1508" s="8" t="str">
        <f aca="false">IF(T1508=0,"",IF(T1507=T1508,MAX(U1507,B1508),B1508))</f>
        <v/>
      </c>
      <c r="V1508" s="9" t="str">
        <f aca="false">IF(T1508=0,"",B1508/U1508-1)</f>
        <v/>
      </c>
      <c r="W1508" s="8" t="str">
        <f aca="false">IF(T1508=0,"",IF(T1507=T1508,MAX(W1507,F1508),F1508))</f>
        <v/>
      </c>
      <c r="X1508" s="9" t="str">
        <f aca="false">IF(T1508=0,"",F1508/W1508-1)</f>
        <v/>
      </c>
    </row>
    <row r="1509" customFormat="false" ht="15" hidden="false" customHeight="false" outlineLevel="0" collapsed="false">
      <c r="A1509" s="5" t="n">
        <v>45337</v>
      </c>
      <c r="B1509" s="6" t="n">
        <v>2825.4183603156</v>
      </c>
      <c r="C1509" s="7" t="n">
        <v>30.47164546</v>
      </c>
      <c r="D1509" s="0" t="n">
        <f aca="false">INT((ROW()-3)/30)</f>
        <v>50</v>
      </c>
      <c r="E1509" s="0" t="n">
        <f aca="false">2+30*D1509</f>
        <v>1502</v>
      </c>
      <c r="F1509" s="8" t="n">
        <f aca="false">INDEX($F:$F,$E1509)*(2*B1509/INDEX($B:$B,$E1509)-C1509/INDEX($C:$C,$E1509))</f>
        <v>262.204338367454</v>
      </c>
      <c r="G1509" s="9" t="n">
        <f aca="false">B1509/B1508-1</f>
        <v>0.0165598749945595</v>
      </c>
      <c r="H1509" s="9" t="n">
        <f aca="false">F1509/F1508-1</f>
        <v>-0.000228476279592882</v>
      </c>
      <c r="I1509" s="9" t="n">
        <f aca="false">LN(B1509/B1508)</f>
        <v>0.0164242554450616</v>
      </c>
      <c r="J1509" s="9" t="n">
        <f aca="false">LN(F1509/F1508)</f>
        <v>-0.000228502384274326</v>
      </c>
      <c r="K1509" s="9" t="n">
        <f aca="false">F1509/F1502-1</f>
        <v>0.0349032973054446</v>
      </c>
      <c r="L1509" s="9" t="n">
        <f aca="false">F1509/F1479-1</f>
        <v>0.0353631470668192</v>
      </c>
      <c r="M1509" s="9" t="n">
        <f aca="false">B1509/B1502-1</f>
        <v>0.166617499516574</v>
      </c>
      <c r="N1509" s="9" t="n">
        <f aca="false">B1509/B1479-1</f>
        <v>0.0906484125672145</v>
      </c>
      <c r="O1509" s="8" t="n">
        <f aca="false">MAX(O1508,F1509)</f>
        <v>262.264259529742</v>
      </c>
      <c r="P1509" s="9" t="n">
        <f aca="false">F1509/O1509-1</f>
        <v>-0.000228476279592882</v>
      </c>
      <c r="Q1509" s="8" t="n">
        <f aca="false">MAX(Q1508,B1509)</f>
        <v>4811.1564628872</v>
      </c>
      <c r="R1509" s="9" t="n">
        <f aca="false">B1509/Q1509-1</f>
        <v>-0.412736130676563</v>
      </c>
      <c r="S1509" s="9" t="n">
        <f aca="false">B1509/INDEX($B:$B,$E1509)-1</f>
        <v>0.166617499516574</v>
      </c>
      <c r="T1509" s="0" t="n">
        <f aca="false">IF(AND($A1509&gt;=CrashTest!$B$3,$A1509&lt;=CrashTest!$C$3),1,IF(AND($A1509&gt;=CrashTest!$B$4,$A1509&lt;=CrashTest!$C$4),2,IF(AND($A1509&gt;=CrashTest!$B$5,$A1509&lt;=CrashTest!$C$5),3,IF(AND($A1509&gt;=CrashTest!$B$6,$A1509&lt;=CrashTest!$C$6),4,IF(AND($A1509&gt;=CrashTest!$B$7,$A1509&lt;=CrashTest!$C$7),5,0)))))</f>
        <v>0</v>
      </c>
      <c r="U1509" s="8" t="str">
        <f aca="false">IF(T1509=0,"",IF(T1508=T1509,MAX(U1508,B1509),B1509))</f>
        <v/>
      </c>
      <c r="V1509" s="9" t="str">
        <f aca="false">IF(T1509=0,"",B1509/U1509-1)</f>
        <v/>
      </c>
      <c r="W1509" s="8" t="str">
        <f aca="false">IF(T1509=0,"",IF(T1508=T1509,MAX(W1508,F1509),F1509))</f>
        <v/>
      </c>
      <c r="X1509" s="9" t="str">
        <f aca="false">IF(T1509=0,"",F1509/W1509-1)</f>
        <v/>
      </c>
    </row>
    <row r="1510" customFormat="false" ht="15" hidden="false" customHeight="false" outlineLevel="0" collapsed="false">
      <c r="A1510" s="5" t="n">
        <v>45338</v>
      </c>
      <c r="B1510" s="6" t="n">
        <v>2802.71410578609</v>
      </c>
      <c r="C1510" s="7" t="n">
        <v>30.0284489</v>
      </c>
      <c r="D1510" s="0" t="n">
        <f aca="false">INT((ROW()-3)/30)</f>
        <v>50</v>
      </c>
      <c r="E1510" s="0" t="n">
        <f aca="false">2+30*D1510</f>
        <v>1502</v>
      </c>
      <c r="F1510" s="8" t="n">
        <f aca="false">INDEX($F:$F,$E1510)*(2*B1510/INDEX($B:$B,$E1510)-C1510/INDEX($C:$C,$E1510))</f>
        <v>262.238402455564</v>
      </c>
      <c r="G1510" s="9" t="n">
        <f aca="false">B1510/B1509-1</f>
        <v>-0.0080357142320594</v>
      </c>
      <c r="H1510" s="9" t="n">
        <f aca="false">F1510/F1509-1</f>
        <v>0.000129914281059573</v>
      </c>
      <c r="I1510" s="9" t="n">
        <f aca="false">LN(B1510/B1509)</f>
        <v>-0.0080681745954207</v>
      </c>
      <c r="J1510" s="9" t="n">
        <f aca="false">LN(F1510/F1509)</f>
        <v>0.000129905842930176</v>
      </c>
      <c r="K1510" s="9" t="n">
        <f aca="false">F1510/F1503-1</f>
        <v>0.0259790560287014</v>
      </c>
      <c r="L1510" s="9" t="n">
        <f aca="false">F1510/F1480-1</f>
        <v>0.044744456548093</v>
      </c>
      <c r="M1510" s="9" t="n">
        <f aca="false">B1510/B1503-1</f>
        <v>0.125230613485578</v>
      </c>
      <c r="N1510" s="9" t="n">
        <f aca="false">B1510/B1480-1</f>
        <v>0.110195395291315</v>
      </c>
      <c r="O1510" s="8" t="n">
        <f aca="false">MAX(O1509,F1510)</f>
        <v>262.264259529742</v>
      </c>
      <c r="P1510" s="9" t="n">
        <f aca="false">F1510/O1510-1</f>
        <v>-9.85916808650122E-005</v>
      </c>
      <c r="Q1510" s="8" t="n">
        <f aca="false">MAX(Q1509,B1510)</f>
        <v>4811.1564628872</v>
      </c>
      <c r="R1510" s="9" t="n">
        <f aca="false">B1510/Q1510-1</f>
        <v>-0.417455215309259</v>
      </c>
      <c r="S1510" s="9" t="n">
        <f aca="false">B1510/INDEX($B:$B,$E1510)-1</f>
        <v>0.157242894672339</v>
      </c>
      <c r="T1510" s="0" t="n">
        <f aca="false">IF(AND($A1510&gt;=CrashTest!$B$3,$A1510&lt;=CrashTest!$C$3),1,IF(AND($A1510&gt;=CrashTest!$B$4,$A1510&lt;=CrashTest!$C$4),2,IF(AND($A1510&gt;=CrashTest!$B$5,$A1510&lt;=CrashTest!$C$5),3,IF(AND($A1510&gt;=CrashTest!$B$6,$A1510&lt;=CrashTest!$C$6),4,IF(AND($A1510&gt;=CrashTest!$B$7,$A1510&lt;=CrashTest!$C$7),5,0)))))</f>
        <v>0</v>
      </c>
      <c r="U1510" s="8" t="str">
        <f aca="false">IF(T1510=0,"",IF(T1509=T1510,MAX(U1509,B1510),B1510))</f>
        <v/>
      </c>
      <c r="V1510" s="9" t="str">
        <f aca="false">IF(T1510=0,"",B1510/U1510-1)</f>
        <v/>
      </c>
      <c r="W1510" s="8" t="str">
        <f aca="false">IF(T1510=0,"",IF(T1509=T1510,MAX(W1509,F1510),F1510))</f>
        <v/>
      </c>
      <c r="X1510" s="9" t="str">
        <f aca="false">IF(T1510=0,"",F1510/W1510-1)</f>
        <v/>
      </c>
    </row>
    <row r="1511" customFormat="false" ht="15" hidden="false" customHeight="false" outlineLevel="0" collapsed="false">
      <c r="A1511" s="5" t="n">
        <v>45339</v>
      </c>
      <c r="B1511" s="6" t="n">
        <v>2786.64820397429</v>
      </c>
      <c r="C1511" s="7" t="n">
        <v>29.65557339</v>
      </c>
      <c r="D1511" s="0" t="n">
        <f aca="false">INT((ROW()-3)/30)</f>
        <v>50</v>
      </c>
      <c r="E1511" s="0" t="n">
        <f aca="false">2+30*D1511</f>
        <v>1502</v>
      </c>
      <c r="F1511" s="8" t="n">
        <f aca="false">INDEX($F:$F,$E1511)*(2*B1511/INDEX($B:$B,$E1511)-C1511/INDEX($C:$C,$E1511))</f>
        <v>262.902254733</v>
      </c>
      <c r="G1511" s="9" t="n">
        <f aca="false">B1511/B1510-1</f>
        <v>-0.00573226565586282</v>
      </c>
      <c r="H1511" s="9" t="n">
        <f aca="false">F1511/F1510-1</f>
        <v>0.00253148383768531</v>
      </c>
      <c r="I1511" s="9" t="n">
        <f aca="false">LN(B1511/B1510)</f>
        <v>-0.00574875814706409</v>
      </c>
      <c r="J1511" s="9" t="n">
        <f aca="false">LN(F1511/F1510)</f>
        <v>0.0025282850298247</v>
      </c>
      <c r="K1511" s="9" t="n">
        <f aca="false">F1511/F1504-1</f>
        <v>0.0290363280709927</v>
      </c>
      <c r="L1511" s="9" t="n">
        <f aca="false">F1511/F1481-1</f>
        <v>0.0527974442414285</v>
      </c>
      <c r="M1511" s="9" t="n">
        <f aca="false">B1511/B1504-1</f>
        <v>0.114424654622094</v>
      </c>
      <c r="N1511" s="9" t="n">
        <f aca="false">B1511/B1481-1</f>
        <v>0.129692775222995</v>
      </c>
      <c r="O1511" s="8" t="n">
        <f aca="false">MAX(O1510,F1511)</f>
        <v>262.902254733</v>
      </c>
      <c r="P1511" s="9" t="n">
        <f aca="false">F1511/O1511-1</f>
        <v>0</v>
      </c>
      <c r="Q1511" s="8" t="n">
        <f aca="false">MAX(Q1510,B1511)</f>
        <v>4811.1564628872</v>
      </c>
      <c r="R1511" s="9" t="n">
        <f aca="false">B1511/Q1511-1</f>
        <v>-0.420794516771544</v>
      </c>
      <c r="S1511" s="9" t="n">
        <f aca="false">B1511/INDEX($B:$B,$E1511)-1</f>
        <v>0.150609270971718</v>
      </c>
      <c r="T1511" s="0" t="n">
        <f aca="false">IF(AND($A1511&gt;=CrashTest!$B$3,$A1511&lt;=CrashTest!$C$3),1,IF(AND($A1511&gt;=CrashTest!$B$4,$A1511&lt;=CrashTest!$C$4),2,IF(AND($A1511&gt;=CrashTest!$B$5,$A1511&lt;=CrashTest!$C$5),3,IF(AND($A1511&gt;=CrashTest!$B$6,$A1511&lt;=CrashTest!$C$6),4,IF(AND($A1511&gt;=CrashTest!$B$7,$A1511&lt;=CrashTest!$C$7),5,0)))))</f>
        <v>0</v>
      </c>
      <c r="U1511" s="8" t="str">
        <f aca="false">IF(T1511=0,"",IF(T1510=T1511,MAX(U1510,B1511),B1511))</f>
        <v/>
      </c>
      <c r="V1511" s="9" t="str">
        <f aca="false">IF(T1511=0,"",B1511/U1511-1)</f>
        <v/>
      </c>
      <c r="W1511" s="8" t="str">
        <f aca="false">IF(T1511=0,"",IF(T1510=T1511,MAX(W1510,F1511),F1511))</f>
        <v/>
      </c>
      <c r="X1511" s="9" t="str">
        <f aca="false">IF(T1511=0,"",F1511/W1511-1)</f>
        <v/>
      </c>
    </row>
    <row r="1512" customFormat="false" ht="15" hidden="false" customHeight="false" outlineLevel="0" collapsed="false">
      <c r="A1512" s="5" t="n">
        <v>45340</v>
      </c>
      <c r="B1512" s="6" t="n">
        <v>2877.23226680304</v>
      </c>
      <c r="C1512" s="7" t="n">
        <v>31.34647993</v>
      </c>
      <c r="D1512" s="0" t="n">
        <f aca="false">INT((ROW()-3)/30)</f>
        <v>50</v>
      </c>
      <c r="E1512" s="0" t="n">
        <f aca="false">2+30*D1512</f>
        <v>1502</v>
      </c>
      <c r="F1512" s="8" t="n">
        <f aca="false">INDEX($F:$F,$E1512)*(2*B1512/INDEX($B:$B,$E1512)-C1512/INDEX($C:$C,$E1512))</f>
        <v>263.601164095267</v>
      </c>
      <c r="G1512" s="9" t="n">
        <f aca="false">B1512/B1511-1</f>
        <v>0.0325064580091452</v>
      </c>
      <c r="H1512" s="9" t="n">
        <f aca="false">F1512/F1511-1</f>
        <v>0.00265843806846</v>
      </c>
      <c r="I1512" s="9" t="n">
        <f aca="false">LN(B1512/B1511)</f>
        <v>0.031989300563897</v>
      </c>
      <c r="J1512" s="9" t="n">
        <f aca="false">LN(F1512/F1511)</f>
        <v>0.00265491067217147</v>
      </c>
      <c r="K1512" s="9" t="n">
        <f aca="false">F1512/F1505-1</f>
        <v>0.0324012281596024</v>
      </c>
      <c r="L1512" s="9" t="n">
        <f aca="false">F1512/F1482-1</f>
        <v>0.0516958665447846</v>
      </c>
      <c r="M1512" s="9" t="n">
        <f aca="false">B1512/B1505-1</f>
        <v>0.148838237130398</v>
      </c>
      <c r="N1512" s="9" t="n">
        <f aca="false">B1512/B1482-1</f>
        <v>0.155487388903142</v>
      </c>
      <c r="O1512" s="8" t="n">
        <f aca="false">MAX(O1511,F1512)</f>
        <v>263.601164095267</v>
      </c>
      <c r="P1512" s="9" t="n">
        <f aca="false">F1512/O1512-1</f>
        <v>0</v>
      </c>
      <c r="Q1512" s="8" t="n">
        <f aca="false">MAX(Q1511,B1512)</f>
        <v>4811.1564628872</v>
      </c>
      <c r="R1512" s="9" t="n">
        <f aca="false">B1512/Q1512-1</f>
        <v>-0.401966598052312</v>
      </c>
      <c r="S1512" s="9" t="n">
        <f aca="false">B1512/INDEX($B:$B,$E1512)-1</f>
        <v>0.188011502923493</v>
      </c>
      <c r="T1512" s="0" t="n">
        <f aca="false">IF(AND($A1512&gt;=CrashTest!$B$3,$A1512&lt;=CrashTest!$C$3),1,IF(AND($A1512&gt;=CrashTest!$B$4,$A1512&lt;=CrashTest!$C$4),2,IF(AND($A1512&gt;=CrashTest!$B$5,$A1512&lt;=CrashTest!$C$5),3,IF(AND($A1512&gt;=CrashTest!$B$6,$A1512&lt;=CrashTest!$C$6),4,IF(AND($A1512&gt;=CrashTest!$B$7,$A1512&lt;=CrashTest!$C$7),5,0)))))</f>
        <v>0</v>
      </c>
      <c r="U1512" s="8" t="str">
        <f aca="false">IF(T1512=0,"",IF(T1511=T1512,MAX(U1511,B1512),B1512))</f>
        <v/>
      </c>
      <c r="V1512" s="9" t="str">
        <f aca="false">IF(T1512=0,"",B1512/U1512-1)</f>
        <v/>
      </c>
      <c r="W1512" s="8" t="str">
        <f aca="false">IF(T1512=0,"",IF(T1511=T1512,MAX(W1511,F1512),F1512))</f>
        <v/>
      </c>
      <c r="X1512" s="9" t="str">
        <f aca="false">IF(T1512=0,"",F1512/W1512-1)</f>
        <v/>
      </c>
    </row>
    <row r="1513" customFormat="false" ht="15" hidden="false" customHeight="false" outlineLevel="0" collapsed="false">
      <c r="A1513" s="5" t="n">
        <v>45341</v>
      </c>
      <c r="B1513" s="6" t="n">
        <v>2948.52049386324</v>
      </c>
      <c r="C1513" s="7" t="n">
        <v>32.49804937</v>
      </c>
      <c r="D1513" s="0" t="n">
        <f aca="false">INT((ROW()-3)/30)</f>
        <v>50</v>
      </c>
      <c r="E1513" s="0" t="n">
        <f aca="false">2+30*D1513</f>
        <v>1502</v>
      </c>
      <c r="F1513" s="8" t="n">
        <f aca="false">INDEX($F:$F,$E1513)*(2*B1513/INDEX($B:$B,$E1513)-C1513/INDEX($C:$C,$E1513))</f>
        <v>266.085122008651</v>
      </c>
      <c r="G1513" s="9" t="n">
        <f aca="false">B1513/B1512-1</f>
        <v>0.0247766674532015</v>
      </c>
      <c r="H1513" s="9" t="n">
        <f aca="false">F1513/F1512-1</f>
        <v>0.00942316746555316</v>
      </c>
      <c r="I1513" s="9" t="n">
        <f aca="false">LN(B1513/B1512)</f>
        <v>0.024474703438386</v>
      </c>
      <c r="J1513" s="9" t="n">
        <f aca="false">LN(F1513/F1512)</f>
        <v>0.00937904638002916</v>
      </c>
      <c r="K1513" s="9" t="n">
        <f aca="false">F1513/F1506-1</f>
        <v>0.0316253100752604</v>
      </c>
      <c r="L1513" s="9" t="n">
        <f aca="false">F1513/F1483-1</f>
        <v>0.0620740861799862</v>
      </c>
      <c r="M1513" s="9" t="n">
        <f aca="false">B1513/B1506-1</f>
        <v>0.110619230570804</v>
      </c>
      <c r="N1513" s="9" t="n">
        <f aca="false">B1513/B1483-1</f>
        <v>0.193860567846069</v>
      </c>
      <c r="O1513" s="8" t="n">
        <f aca="false">MAX(O1512,F1513)</f>
        <v>266.085122008651</v>
      </c>
      <c r="P1513" s="9" t="n">
        <f aca="false">F1513/O1513-1</f>
        <v>0</v>
      </c>
      <c r="Q1513" s="8" t="n">
        <f aca="false">MAX(Q1512,B1513)</f>
        <v>4811.1564628872</v>
      </c>
      <c r="R1513" s="9" t="n">
        <f aca="false">B1513/Q1513-1</f>
        <v>-0.387149323326347</v>
      </c>
      <c r="S1513" s="9" t="n">
        <f aca="false">B1513/INDEX($B:$B,$E1513)-1</f>
        <v>0.217446468862006</v>
      </c>
      <c r="T1513" s="0" t="n">
        <f aca="false">IF(AND($A1513&gt;=CrashTest!$B$3,$A1513&lt;=CrashTest!$C$3),1,IF(AND($A1513&gt;=CrashTest!$B$4,$A1513&lt;=CrashTest!$C$4),2,IF(AND($A1513&gt;=CrashTest!$B$5,$A1513&lt;=CrashTest!$C$5),3,IF(AND($A1513&gt;=CrashTest!$B$6,$A1513&lt;=CrashTest!$C$6),4,IF(AND($A1513&gt;=CrashTest!$B$7,$A1513&lt;=CrashTest!$C$7),5,0)))))</f>
        <v>0</v>
      </c>
      <c r="U1513" s="8" t="str">
        <f aca="false">IF(T1513=0,"",IF(T1512=T1513,MAX(U1512,B1513),B1513))</f>
        <v/>
      </c>
      <c r="V1513" s="9" t="str">
        <f aca="false">IF(T1513=0,"",B1513/U1513-1)</f>
        <v/>
      </c>
      <c r="W1513" s="8" t="str">
        <f aca="false">IF(T1513=0,"",IF(T1512=T1513,MAX(W1512,F1513),F1513))</f>
        <v/>
      </c>
      <c r="X1513" s="9" t="str">
        <f aca="false">IF(T1513=0,"",F1513/W1513-1)</f>
        <v/>
      </c>
    </row>
    <row r="1514" customFormat="false" ht="15" hidden="false" customHeight="false" outlineLevel="0" collapsed="false">
      <c r="A1514" s="5" t="n">
        <v>45342</v>
      </c>
      <c r="B1514" s="6" t="n">
        <v>3014.12615604909</v>
      </c>
      <c r="C1514" s="7" t="n">
        <v>33.8703988</v>
      </c>
      <c r="D1514" s="0" t="n">
        <f aca="false">INT((ROW()-3)/30)</f>
        <v>50</v>
      </c>
      <c r="E1514" s="0" t="n">
        <f aca="false">2+30*D1514</f>
        <v>1502</v>
      </c>
      <c r="F1514" s="8" t="n">
        <f aca="false">INDEX($F:$F,$E1514)*(2*B1514/INDEX($B:$B,$E1514)-C1514/INDEX($C:$C,$E1514))</f>
        <v>264.996779576221</v>
      </c>
      <c r="G1514" s="9" t="n">
        <f aca="false">B1514/B1513-1</f>
        <v>0.0222503666914966</v>
      </c>
      <c r="H1514" s="9" t="n">
        <f aca="false">F1514/F1513-1</f>
        <v>-0.00409020400770543</v>
      </c>
      <c r="I1514" s="9" t="n">
        <f aca="false">LN(B1514/B1513)</f>
        <v>0.0220064389727451</v>
      </c>
      <c r="J1514" s="9" t="n">
        <f aca="false">LN(F1514/F1513)</f>
        <v>-0.00409859177170796</v>
      </c>
      <c r="K1514" s="9" t="n">
        <f aca="false">F1514/F1507-1</f>
        <v>0.0256369399752299</v>
      </c>
      <c r="L1514" s="9" t="n">
        <f aca="false">F1514/F1484-1</f>
        <v>0.058076055135166</v>
      </c>
      <c r="M1514" s="9" t="n">
        <f aca="false">B1514/B1507-1</f>
        <v>0.142412648530073</v>
      </c>
      <c r="N1514" s="9" t="n">
        <f aca="false">B1514/B1484-1</f>
        <v>0.22795500336976</v>
      </c>
      <c r="O1514" s="8" t="n">
        <f aca="false">MAX(O1513,F1514)</f>
        <v>266.085122008651</v>
      </c>
      <c r="P1514" s="9" t="n">
        <f aca="false">F1514/O1514-1</f>
        <v>-0.00409020400770543</v>
      </c>
      <c r="Q1514" s="8" t="n">
        <f aca="false">MAX(Q1513,B1514)</f>
        <v>4811.1564628872</v>
      </c>
      <c r="R1514" s="9" t="n">
        <f aca="false">B1514/Q1514-1</f>
        <v>-0.373513171043226</v>
      </c>
      <c r="S1514" s="9" t="n">
        <f aca="false">B1514/INDEX($B:$B,$E1514)-1</f>
        <v>0.244535099221454</v>
      </c>
      <c r="T1514" s="0" t="n">
        <f aca="false">IF(AND($A1514&gt;=CrashTest!$B$3,$A1514&lt;=CrashTest!$C$3),1,IF(AND($A1514&gt;=CrashTest!$B$4,$A1514&lt;=CrashTest!$C$4),2,IF(AND($A1514&gt;=CrashTest!$B$5,$A1514&lt;=CrashTest!$C$5),3,IF(AND($A1514&gt;=CrashTest!$B$6,$A1514&lt;=CrashTest!$C$6),4,IF(AND($A1514&gt;=CrashTest!$B$7,$A1514&lt;=CrashTest!$C$7),5,0)))))</f>
        <v>0</v>
      </c>
      <c r="U1514" s="8" t="str">
        <f aca="false">IF(T1514=0,"",IF(T1513=T1514,MAX(U1513,B1514),B1514))</f>
        <v/>
      </c>
      <c r="V1514" s="9" t="str">
        <f aca="false">IF(T1514=0,"",B1514/U1514-1)</f>
        <v/>
      </c>
      <c r="W1514" s="8" t="str">
        <f aca="false">IF(T1514=0,"",IF(T1513=T1514,MAX(W1513,F1514),F1514))</f>
        <v/>
      </c>
      <c r="X1514" s="9" t="str">
        <f aca="false">IF(T1514=0,"",F1514/W1514-1)</f>
        <v/>
      </c>
    </row>
    <row r="1515" customFormat="false" ht="15" hidden="false" customHeight="false" outlineLevel="0" collapsed="false">
      <c r="A1515" s="5" t="n">
        <v>45343</v>
      </c>
      <c r="B1515" s="6" t="n">
        <v>2965.02309906487</v>
      </c>
      <c r="C1515" s="7" t="n">
        <v>32.98232973</v>
      </c>
      <c r="D1515" s="0" t="n">
        <f aca="false">INT((ROW()-3)/30)</f>
        <v>50</v>
      </c>
      <c r="E1515" s="0" t="n">
        <f aca="false">2+30*D1515</f>
        <v>1502</v>
      </c>
      <c r="F1515" s="8" t="n">
        <f aca="false">INDEX($F:$F,$E1515)*(2*B1515/INDEX($B:$B,$E1515)-C1515/INDEX($C:$C,$E1515))</f>
        <v>264.310004147089</v>
      </c>
      <c r="G1515" s="9" t="n">
        <f aca="false">B1515/B1514-1</f>
        <v>-0.0162909760381708</v>
      </c>
      <c r="H1515" s="9" t="n">
        <f aca="false">F1515/F1514-1</f>
        <v>-0.00259163688792663</v>
      </c>
      <c r="I1515" s="9" t="n">
        <f aca="false">LN(B1515/B1514)</f>
        <v>-0.0164251330157895</v>
      </c>
      <c r="J1515" s="9" t="n">
        <f aca="false">LN(F1515/F1514)</f>
        <v>-0.00259500099242129</v>
      </c>
      <c r="K1515" s="9" t="n">
        <f aca="false">F1515/F1508-1</f>
        <v>0.00780031797323644</v>
      </c>
      <c r="L1515" s="9" t="n">
        <f aca="false">F1515/F1485-1</f>
        <v>0.0797255564313582</v>
      </c>
      <c r="M1515" s="9" t="n">
        <f aca="false">B1515/B1508-1</f>
        <v>0.0667883925708928</v>
      </c>
      <c r="N1515" s="9" t="n">
        <f aca="false">B1515/B1485-1</f>
        <v>0.282335328122537</v>
      </c>
      <c r="O1515" s="8" t="n">
        <f aca="false">MAX(O1514,F1515)</f>
        <v>266.085122008651</v>
      </c>
      <c r="P1515" s="9" t="n">
        <f aca="false">F1515/O1515-1</f>
        <v>-0.0066712405720466</v>
      </c>
      <c r="Q1515" s="8" t="n">
        <f aca="false">MAX(Q1514,B1515)</f>
        <v>4811.1564628872</v>
      </c>
      <c r="R1515" s="9" t="n">
        <f aca="false">B1515/Q1515-1</f>
        <v>-0.383719252961991</v>
      </c>
      <c r="S1515" s="9" t="n">
        <f aca="false">B1515/INDEX($B:$B,$E1515)-1</f>
        <v>0.224260407741374</v>
      </c>
      <c r="T1515" s="0" t="n">
        <f aca="false">IF(AND($A1515&gt;=CrashTest!$B$3,$A1515&lt;=CrashTest!$C$3),1,IF(AND($A1515&gt;=CrashTest!$B$4,$A1515&lt;=CrashTest!$C$4),2,IF(AND($A1515&gt;=CrashTest!$B$5,$A1515&lt;=CrashTest!$C$5),3,IF(AND($A1515&gt;=CrashTest!$B$6,$A1515&lt;=CrashTest!$C$6),4,IF(AND($A1515&gt;=CrashTest!$B$7,$A1515&lt;=CrashTest!$C$7),5,0)))))</f>
        <v>0</v>
      </c>
      <c r="U1515" s="8" t="str">
        <f aca="false">IF(T1515=0,"",IF(T1514=T1515,MAX(U1514,B1515),B1515))</f>
        <v/>
      </c>
      <c r="V1515" s="9" t="str">
        <f aca="false">IF(T1515=0,"",B1515/U1515-1)</f>
        <v/>
      </c>
      <c r="W1515" s="8" t="str">
        <f aca="false">IF(T1515=0,"",IF(T1514=T1515,MAX(W1514,F1515),F1515))</f>
        <v/>
      </c>
      <c r="X1515" s="9" t="str">
        <f aca="false">IF(T1515=0,"",F1515/W1515-1)</f>
        <v/>
      </c>
    </row>
    <row r="1516" customFormat="false" ht="15" hidden="false" customHeight="false" outlineLevel="0" collapsed="false">
      <c r="A1516" s="5" t="n">
        <v>45344</v>
      </c>
      <c r="B1516" s="6" t="n">
        <v>2972.48551987142</v>
      </c>
      <c r="C1516" s="7" t="n">
        <v>32.99628714</v>
      </c>
      <c r="D1516" s="0" t="n">
        <f aca="false">INT((ROW()-3)/30)</f>
        <v>50</v>
      </c>
      <c r="E1516" s="0" t="n">
        <f aca="false">2+30*D1516</f>
        <v>1502</v>
      </c>
      <c r="F1516" s="8" t="n">
        <f aca="false">INDEX($F:$F,$E1516)*(2*B1516/INDEX($B:$B,$E1516)-C1516/INDEX($C:$C,$E1516))</f>
        <v>265.720664469742</v>
      </c>
      <c r="G1516" s="9" t="n">
        <f aca="false">B1516/B1515-1</f>
        <v>0.00251681708952067</v>
      </c>
      <c r="H1516" s="9" t="n">
        <f aca="false">F1516/F1515-1</f>
        <v>0.0053371431293523</v>
      </c>
      <c r="I1516" s="9" t="n">
        <f aca="false">LN(B1516/B1515)</f>
        <v>0.00251365520952749</v>
      </c>
      <c r="J1516" s="9" t="n">
        <f aca="false">LN(F1516/F1515)</f>
        <v>0.00532295105531899</v>
      </c>
      <c r="K1516" s="9" t="n">
        <f aca="false">F1516/F1509-1</f>
        <v>0.0134106328071499</v>
      </c>
      <c r="L1516" s="9" t="n">
        <f aca="false">F1516/F1486-1</f>
        <v>0.098036093113417</v>
      </c>
      <c r="M1516" s="9" t="n">
        <f aca="false">B1516/B1509-1</f>
        <v>0.0520514631112514</v>
      </c>
      <c r="N1516" s="9" t="n">
        <f aca="false">B1516/B1486-1</f>
        <v>0.327600904937067</v>
      </c>
      <c r="O1516" s="8" t="n">
        <f aca="false">MAX(O1515,F1516)</f>
        <v>266.085122008651</v>
      </c>
      <c r="P1516" s="9" t="n">
        <f aca="false">F1516/O1516-1</f>
        <v>-0.0013697028084777</v>
      </c>
      <c r="Q1516" s="8" t="n">
        <f aca="false">MAX(Q1515,B1516)</f>
        <v>4811.1564628872</v>
      </c>
      <c r="R1516" s="9" t="n">
        <f aca="false">B1516/Q1516-1</f>
        <v>-0.382168187045903</v>
      </c>
      <c r="S1516" s="9" t="n">
        <f aca="false">B1516/INDEX($B:$B,$E1516)-1</f>
        <v>0.227341647257601</v>
      </c>
      <c r="T1516" s="0" t="n">
        <f aca="false">IF(AND($A1516&gt;=CrashTest!$B$3,$A1516&lt;=CrashTest!$C$3),1,IF(AND($A1516&gt;=CrashTest!$B$4,$A1516&lt;=CrashTest!$C$4),2,IF(AND($A1516&gt;=CrashTest!$B$5,$A1516&lt;=CrashTest!$C$5),3,IF(AND($A1516&gt;=CrashTest!$B$6,$A1516&lt;=CrashTest!$C$6),4,IF(AND($A1516&gt;=CrashTest!$B$7,$A1516&lt;=CrashTest!$C$7),5,0)))))</f>
        <v>0</v>
      </c>
      <c r="U1516" s="8" t="str">
        <f aca="false">IF(T1516=0,"",IF(T1515=T1516,MAX(U1515,B1516),B1516))</f>
        <v/>
      </c>
      <c r="V1516" s="9" t="str">
        <f aca="false">IF(T1516=0,"",B1516/U1516-1)</f>
        <v/>
      </c>
      <c r="W1516" s="8" t="str">
        <f aca="false">IF(T1516=0,"",IF(T1515=T1516,MAX(W1515,F1516),F1516))</f>
        <v/>
      </c>
      <c r="X1516" s="9" t="str">
        <f aca="false">IF(T1516=0,"",F1516/W1516-1)</f>
        <v/>
      </c>
    </row>
    <row r="1517" customFormat="false" ht="15" hidden="false" customHeight="false" outlineLevel="0" collapsed="false">
      <c r="A1517" s="5" t="n">
        <v>45345</v>
      </c>
      <c r="B1517" s="6" t="n">
        <v>2923.20721975453</v>
      </c>
      <c r="C1517" s="7" t="n">
        <v>32.05582825</v>
      </c>
      <c r="D1517" s="0" t="n">
        <f aca="false">INT((ROW()-3)/30)</f>
        <v>50</v>
      </c>
      <c r="E1517" s="0" t="n">
        <f aca="false">2+30*D1517</f>
        <v>1502</v>
      </c>
      <c r="F1517" s="8" t="n">
        <f aca="false">INDEX($F:$F,$E1517)*(2*B1517/INDEX($B:$B,$E1517)-C1517/INDEX($C:$C,$E1517))</f>
        <v>265.562781103534</v>
      </c>
      <c r="G1517" s="9" t="n">
        <f aca="false">B1517/B1516-1</f>
        <v>-0.0165781463988499</v>
      </c>
      <c r="H1517" s="9" t="n">
        <f aca="false">F1517/F1516-1</f>
        <v>-0.000594170447839271</v>
      </c>
      <c r="I1517" s="9" t="n">
        <f aca="false">LN(B1517/B1516)</f>
        <v>-0.0167171017566542</v>
      </c>
      <c r="J1517" s="9" t="n">
        <f aca="false">LN(F1517/F1516)</f>
        <v>-0.000594347037052673</v>
      </c>
      <c r="K1517" s="9" t="n">
        <f aca="false">F1517/F1510-1</f>
        <v>0.0126769329619185</v>
      </c>
      <c r="L1517" s="9" t="n">
        <f aca="false">F1517/F1487-1</f>
        <v>0.0986023262260511</v>
      </c>
      <c r="M1517" s="9" t="n">
        <f aca="false">B1517/B1510-1</f>
        <v>0.0429915822379767</v>
      </c>
      <c r="N1517" s="9" t="n">
        <f aca="false">B1517/B1487-1</f>
        <v>0.30871300690153</v>
      </c>
      <c r="O1517" s="8" t="n">
        <f aca="false">MAX(O1516,F1517)</f>
        <v>266.085122008651</v>
      </c>
      <c r="P1517" s="9" t="n">
        <f aca="false">F1517/O1517-1</f>
        <v>-0.0019630594193859</v>
      </c>
      <c r="Q1517" s="8" t="n">
        <f aca="false">MAX(Q1516,B1517)</f>
        <v>4811.1564628872</v>
      </c>
      <c r="R1517" s="9" t="n">
        <f aca="false">B1517/Q1517-1</f>
        <v>-0.392410693290923</v>
      </c>
      <c r="S1517" s="9" t="n">
        <f aca="false">B1517/INDEX($B:$B,$E1517)-1</f>
        <v>0.206994597747959</v>
      </c>
      <c r="T1517" s="0" t="n">
        <f aca="false">IF(AND($A1517&gt;=CrashTest!$B$3,$A1517&lt;=CrashTest!$C$3),1,IF(AND($A1517&gt;=CrashTest!$B$4,$A1517&lt;=CrashTest!$C$4),2,IF(AND($A1517&gt;=CrashTest!$B$5,$A1517&lt;=CrashTest!$C$5),3,IF(AND($A1517&gt;=CrashTest!$B$6,$A1517&lt;=CrashTest!$C$6),4,IF(AND($A1517&gt;=CrashTest!$B$7,$A1517&lt;=CrashTest!$C$7),5,0)))))</f>
        <v>0</v>
      </c>
      <c r="U1517" s="8" t="str">
        <f aca="false">IF(T1517=0,"",IF(T1516=T1517,MAX(U1516,B1517),B1517))</f>
        <v/>
      </c>
      <c r="V1517" s="9" t="str">
        <f aca="false">IF(T1517=0,"",B1517/U1517-1)</f>
        <v/>
      </c>
      <c r="W1517" s="8" t="str">
        <f aca="false">IF(T1517=0,"",IF(T1516=T1517,MAX(W1516,F1517),F1517))</f>
        <v/>
      </c>
      <c r="X1517" s="9" t="str">
        <f aca="false">IF(T1517=0,"",F1517/W1517-1)</f>
        <v/>
      </c>
    </row>
    <row r="1518" customFormat="false" ht="15" hidden="false" customHeight="false" outlineLevel="0" collapsed="false">
      <c r="A1518" s="5" t="n">
        <v>45346</v>
      </c>
      <c r="B1518" s="6" t="n">
        <v>2990.13751957919</v>
      </c>
      <c r="C1518" s="7" t="n">
        <v>33.31049948</v>
      </c>
      <c r="D1518" s="0" t="n">
        <f aca="false">INT((ROW()-3)/30)</f>
        <v>50</v>
      </c>
      <c r="E1518" s="0" t="n">
        <f aca="false">2+30*D1518</f>
        <v>1502</v>
      </c>
      <c r="F1518" s="8" t="n">
        <f aca="false">INDEX($F:$F,$E1518)*(2*B1518/INDEX($B:$B,$E1518)-C1518/INDEX($C:$C,$E1518))</f>
        <v>266.021944674807</v>
      </c>
      <c r="G1518" s="9" t="n">
        <f aca="false">B1518/B1517-1</f>
        <v>0.0228961872331037</v>
      </c>
      <c r="H1518" s="9" t="n">
        <f aca="false">F1518/F1517-1</f>
        <v>0.00172902079638182</v>
      </c>
      <c r="I1518" s="9" t="n">
        <f aca="false">LN(B1518/B1517)</f>
        <v>0.0226380030646528</v>
      </c>
      <c r="J1518" s="9" t="n">
        <f aca="false">LN(F1518/F1517)</f>
        <v>0.00172752776067011</v>
      </c>
      <c r="K1518" s="9" t="n">
        <f aca="false">F1518/F1511-1</f>
        <v>0.0118663491303048</v>
      </c>
      <c r="L1518" s="9" t="n">
        <f aca="false">F1518/F1488-1</f>
        <v>0.103979859088652</v>
      </c>
      <c r="M1518" s="9" t="n">
        <f aca="false">B1518/B1511-1</f>
        <v>0.073022965480424</v>
      </c>
      <c r="N1518" s="9" t="n">
        <f aca="false">B1518/B1488-1</f>
        <v>0.3480636411356</v>
      </c>
      <c r="O1518" s="8" t="n">
        <f aca="false">MAX(O1517,F1518)</f>
        <v>266.085122008651</v>
      </c>
      <c r="P1518" s="9" t="n">
        <f aca="false">F1518/O1518-1</f>
        <v>-0.000237432793564696</v>
      </c>
      <c r="Q1518" s="8" t="n">
        <f aca="false">MAX(Q1517,B1518)</f>
        <v>4811.1564628872</v>
      </c>
      <c r="R1518" s="9" t="n">
        <f aca="false">B1518/Q1518-1</f>
        <v>-0.37849921476368</v>
      </c>
      <c r="S1518" s="9" t="n">
        <f aca="false">B1518/INDEX($B:$B,$E1518)-1</f>
        <v>0.234630172047341</v>
      </c>
      <c r="T1518" s="0" t="n">
        <f aca="false">IF(AND($A1518&gt;=CrashTest!$B$3,$A1518&lt;=CrashTest!$C$3),1,IF(AND($A1518&gt;=CrashTest!$B$4,$A1518&lt;=CrashTest!$C$4),2,IF(AND($A1518&gt;=CrashTest!$B$5,$A1518&lt;=CrashTest!$C$5),3,IF(AND($A1518&gt;=CrashTest!$B$6,$A1518&lt;=CrashTest!$C$6),4,IF(AND($A1518&gt;=CrashTest!$B$7,$A1518&lt;=CrashTest!$C$7),5,0)))))</f>
        <v>0</v>
      </c>
      <c r="U1518" s="8" t="str">
        <f aca="false">IF(T1518=0,"",IF(T1517=T1518,MAX(U1517,B1518),B1518))</f>
        <v/>
      </c>
      <c r="V1518" s="9" t="str">
        <f aca="false">IF(T1518=0,"",B1518/U1518-1)</f>
        <v/>
      </c>
      <c r="W1518" s="8" t="str">
        <f aca="false">IF(T1518=0,"",IF(T1517=T1518,MAX(W1517,F1518),F1518))</f>
        <v/>
      </c>
      <c r="X1518" s="9" t="str">
        <f aca="false">IF(T1518=0,"",F1518/W1518-1)</f>
        <v/>
      </c>
    </row>
    <row r="1519" customFormat="false" ht="15" hidden="false" customHeight="false" outlineLevel="0" collapsed="false">
      <c r="A1519" s="5" t="n">
        <v>45347</v>
      </c>
      <c r="B1519" s="6" t="n">
        <v>3111.73178638223</v>
      </c>
      <c r="C1519" s="7" t="n">
        <v>35.5865792</v>
      </c>
      <c r="D1519" s="0" t="n">
        <f aca="false">INT((ROW()-3)/30)</f>
        <v>50</v>
      </c>
      <c r="E1519" s="0" t="n">
        <f aca="false">2+30*D1519</f>
        <v>1502</v>
      </c>
      <c r="F1519" s="8" t="n">
        <f aca="false">INDEX($F:$F,$E1519)*(2*B1519/INDEX($B:$B,$E1519)-C1519/INDEX($C:$C,$E1519))</f>
        <v>266.891948146093</v>
      </c>
      <c r="G1519" s="9" t="n">
        <f aca="false">B1519/B1518-1</f>
        <v>0.0406651085466303</v>
      </c>
      <c r="H1519" s="9" t="n">
        <f aca="false">F1519/F1518-1</f>
        <v>0.00327041993603139</v>
      </c>
      <c r="I1519" s="9" t="n">
        <f aca="false">LN(B1519/B1518)</f>
        <v>0.0398600361914316</v>
      </c>
      <c r="J1519" s="9" t="n">
        <f aca="false">LN(F1519/F1518)</f>
        <v>0.00326508374397971</v>
      </c>
      <c r="K1519" s="9" t="n">
        <f aca="false">F1519/F1512-1</f>
        <v>0.0124839511317065</v>
      </c>
      <c r="L1519" s="9" t="n">
        <f aca="false">F1519/F1489-1</f>
        <v>0.100605248046523</v>
      </c>
      <c r="M1519" s="9" t="n">
        <f aca="false">B1519/B1512-1</f>
        <v>0.0815017690037752</v>
      </c>
      <c r="N1519" s="9" t="n">
        <f aca="false">B1519/B1489-1</f>
        <v>0.372691748724497</v>
      </c>
      <c r="O1519" s="8" t="n">
        <f aca="false">MAX(O1518,F1519)</f>
        <v>266.891948146093</v>
      </c>
      <c r="P1519" s="9" t="n">
        <f aca="false">F1519/O1519-1</f>
        <v>0</v>
      </c>
      <c r="Q1519" s="8" t="n">
        <f aca="false">MAX(Q1518,B1519)</f>
        <v>4811.1564628872</v>
      </c>
      <c r="R1519" s="9" t="n">
        <f aca="false">B1519/Q1519-1</f>
        <v>-0.353225817870229</v>
      </c>
      <c r="S1519" s="9" t="n">
        <f aca="false">B1519/INDEX($B:$B,$E1519)-1</f>
        <v>0.284836542008591</v>
      </c>
      <c r="T1519" s="0" t="n">
        <f aca="false">IF(AND($A1519&gt;=CrashTest!$B$3,$A1519&lt;=CrashTest!$C$3),1,IF(AND($A1519&gt;=CrashTest!$B$4,$A1519&lt;=CrashTest!$C$4),2,IF(AND($A1519&gt;=CrashTest!$B$5,$A1519&lt;=CrashTest!$C$5),3,IF(AND($A1519&gt;=CrashTest!$B$6,$A1519&lt;=CrashTest!$C$6),4,IF(AND($A1519&gt;=CrashTest!$B$7,$A1519&lt;=CrashTest!$C$7),5,0)))))</f>
        <v>0</v>
      </c>
      <c r="U1519" s="8" t="str">
        <f aca="false">IF(T1519=0,"",IF(T1518=T1519,MAX(U1518,B1519),B1519))</f>
        <v/>
      </c>
      <c r="V1519" s="9" t="str">
        <f aca="false">IF(T1519=0,"",B1519/U1519-1)</f>
        <v/>
      </c>
      <c r="W1519" s="8" t="str">
        <f aca="false">IF(T1519=0,"",IF(T1518=T1519,MAX(W1518,F1519),F1519))</f>
        <v/>
      </c>
      <c r="X1519" s="9" t="str">
        <f aca="false">IF(T1519=0,"",F1519/W1519-1)</f>
        <v/>
      </c>
    </row>
    <row r="1520" customFormat="false" ht="15" hidden="false" customHeight="false" outlineLevel="0" collapsed="false">
      <c r="A1520" s="5" t="n">
        <v>45348</v>
      </c>
      <c r="B1520" s="6" t="n">
        <v>3175.87239129164</v>
      </c>
      <c r="C1520" s="7" t="n">
        <v>36.84709113</v>
      </c>
      <c r="D1520" s="0" t="n">
        <f aca="false">INT((ROW()-3)/30)</f>
        <v>50</v>
      </c>
      <c r="E1520" s="0" t="n">
        <f aca="false">2+30*D1520</f>
        <v>1502</v>
      </c>
      <c r="F1520" s="8" t="n">
        <f aca="false">INDEX($F:$F,$E1520)*(2*B1520/INDEX($B:$B,$E1520)-C1520/INDEX($C:$C,$E1520))</f>
        <v>266.704383377802</v>
      </c>
      <c r="G1520" s="9" t="n">
        <f aca="false">B1520/B1519-1</f>
        <v>0.0206125107536923</v>
      </c>
      <c r="H1520" s="9" t="n">
        <f aca="false">F1520/F1519-1</f>
        <v>-0.000702774173569898</v>
      </c>
      <c r="I1520" s="9" t="n">
        <f aca="false">LN(B1520/B1519)</f>
        <v>0.0204029478066729</v>
      </c>
      <c r="J1520" s="9" t="n">
        <f aca="false">LN(F1520/F1519)</f>
        <v>-0.000703021235098506</v>
      </c>
      <c r="K1520" s="9" t="n">
        <f aca="false">F1520/F1513-1</f>
        <v>0.00232730550463045</v>
      </c>
      <c r="L1520" s="9" t="n">
        <f aca="false">F1520/F1490-1</f>
        <v>0.102733130497109</v>
      </c>
      <c r="M1520" s="9" t="n">
        <f aca="false">B1520/B1513-1</f>
        <v>0.0771071111432284</v>
      </c>
      <c r="N1520" s="9" t="n">
        <f aca="false">B1520/B1490-1</f>
        <v>0.401140621143299</v>
      </c>
      <c r="O1520" s="8" t="n">
        <f aca="false">MAX(O1519,F1520)</f>
        <v>266.891948146093</v>
      </c>
      <c r="P1520" s="9" t="n">
        <f aca="false">F1520/O1520-1</f>
        <v>-0.000702774173569898</v>
      </c>
      <c r="Q1520" s="8" t="n">
        <f aca="false">MAX(Q1519,B1520)</f>
        <v>4811.1564628872</v>
      </c>
      <c r="R1520" s="9" t="n">
        <f aca="false">B1520/Q1520-1</f>
        <v>-0.339894178085869</v>
      </c>
      <c r="S1520" s="9" t="n">
        <f aca="false">B1520/INDEX($B:$B,$E1520)-1</f>
        <v>0.31132024904748</v>
      </c>
      <c r="T1520" s="0" t="n">
        <f aca="false">IF(AND($A1520&gt;=CrashTest!$B$3,$A1520&lt;=CrashTest!$C$3),1,IF(AND($A1520&gt;=CrashTest!$B$4,$A1520&lt;=CrashTest!$C$4),2,IF(AND($A1520&gt;=CrashTest!$B$5,$A1520&lt;=CrashTest!$C$5),3,IF(AND($A1520&gt;=CrashTest!$B$6,$A1520&lt;=CrashTest!$C$6),4,IF(AND($A1520&gt;=CrashTest!$B$7,$A1520&lt;=CrashTest!$C$7),5,0)))))</f>
        <v>0</v>
      </c>
      <c r="U1520" s="8" t="str">
        <f aca="false">IF(T1520=0,"",IF(T1519=T1520,MAX(U1519,B1520),B1520))</f>
        <v/>
      </c>
      <c r="V1520" s="9" t="str">
        <f aca="false">IF(T1520=0,"",B1520/U1520-1)</f>
        <v/>
      </c>
      <c r="W1520" s="8" t="str">
        <f aca="false">IF(T1520=0,"",IF(T1519=T1520,MAX(W1519,F1520),F1520))</f>
        <v/>
      </c>
      <c r="X1520" s="9" t="str">
        <f aca="false">IF(T1520=0,"",F1520/W1520-1)</f>
        <v/>
      </c>
    </row>
    <row r="1521" customFormat="false" ht="15" hidden="false" customHeight="false" outlineLevel="0" collapsed="false">
      <c r="A1521" s="5" t="n">
        <v>45349</v>
      </c>
      <c r="B1521" s="6" t="n">
        <v>3244.34883255406</v>
      </c>
      <c r="C1521" s="7" t="n">
        <v>38.11109876</v>
      </c>
      <c r="D1521" s="0" t="n">
        <f aca="false">INT((ROW()-3)/30)</f>
        <v>50</v>
      </c>
      <c r="E1521" s="0" t="n">
        <f aca="false">2+30*D1521</f>
        <v>1502</v>
      </c>
      <c r="F1521" s="8" t="n">
        <f aca="false">INDEX($F:$F,$E1521)*(2*B1521/INDEX($B:$B,$E1521)-C1521/INDEX($C:$C,$E1521))</f>
        <v>267.386251952432</v>
      </c>
      <c r="G1521" s="9" t="n">
        <f aca="false">B1521/B1520-1</f>
        <v>0.0215614586562689</v>
      </c>
      <c r="H1521" s="9" t="n">
        <f aca="false">F1521/F1520-1</f>
        <v>0.00255664554888235</v>
      </c>
      <c r="I1521" s="9" t="n">
        <f aca="false">LN(B1521/B1520)</f>
        <v>0.0213322985721719</v>
      </c>
      <c r="J1521" s="9" t="n">
        <f aca="false">LN(F1521/F1520)</f>
        <v>0.00255338289044199</v>
      </c>
      <c r="K1521" s="9" t="n">
        <f aca="false">F1521/F1514-1</f>
        <v>0.00901698647067728</v>
      </c>
      <c r="L1521" s="9" t="n">
        <f aca="false">F1521/F1491-1</f>
        <v>0.109400266175222</v>
      </c>
      <c r="M1521" s="9" t="n">
        <f aca="false">B1521/B1514-1</f>
        <v>0.0763812344227641</v>
      </c>
      <c r="N1521" s="9" t="n">
        <f aca="false">B1521/B1491-1</f>
        <v>0.438674476970896</v>
      </c>
      <c r="O1521" s="8" t="n">
        <f aca="false">MAX(O1520,F1521)</f>
        <v>267.386251952432</v>
      </c>
      <c r="P1521" s="9" t="n">
        <f aca="false">F1521/O1521-1</f>
        <v>0</v>
      </c>
      <c r="Q1521" s="8" t="n">
        <f aca="false">MAX(Q1520,B1521)</f>
        <v>4811.1564628872</v>
      </c>
      <c r="R1521" s="9" t="n">
        <f aca="false">B1521/Q1521-1</f>
        <v>-0.325661333697905</v>
      </c>
      <c r="S1521" s="9" t="n">
        <f aca="false">B1521/INDEX($B:$B,$E1521)-1</f>
        <v>0.339594226382445</v>
      </c>
      <c r="T1521" s="0" t="n">
        <f aca="false">IF(AND($A1521&gt;=CrashTest!$B$3,$A1521&lt;=CrashTest!$C$3),1,IF(AND($A1521&gt;=CrashTest!$B$4,$A1521&lt;=CrashTest!$C$4),2,IF(AND($A1521&gt;=CrashTest!$B$5,$A1521&lt;=CrashTest!$C$5),3,IF(AND($A1521&gt;=CrashTest!$B$6,$A1521&lt;=CrashTest!$C$6),4,IF(AND($A1521&gt;=CrashTest!$B$7,$A1521&lt;=CrashTest!$C$7),5,0)))))</f>
        <v>0</v>
      </c>
      <c r="U1521" s="8" t="str">
        <f aca="false">IF(T1521=0,"",IF(T1520=T1521,MAX(U1520,B1521),B1521))</f>
        <v/>
      </c>
      <c r="V1521" s="9" t="str">
        <f aca="false">IF(T1521=0,"",B1521/U1521-1)</f>
        <v/>
      </c>
      <c r="W1521" s="8" t="str">
        <f aca="false">IF(T1521=0,"",IF(T1520=T1521,MAX(W1520,F1521),F1521))</f>
        <v/>
      </c>
      <c r="X1521" s="9" t="str">
        <f aca="false">IF(T1521=0,"",F1521/W1521-1)</f>
        <v/>
      </c>
    </row>
    <row r="1522" customFormat="false" ht="15" hidden="false" customHeight="false" outlineLevel="0" collapsed="false">
      <c r="A1522" s="5" t="n">
        <v>45350</v>
      </c>
      <c r="B1522" s="6" t="n">
        <v>3376.60128696669</v>
      </c>
      <c r="C1522" s="7" t="n">
        <v>40.88065123</v>
      </c>
      <c r="D1522" s="0" t="n">
        <f aca="false">INT((ROW()-3)/30)</f>
        <v>50</v>
      </c>
      <c r="E1522" s="0" t="n">
        <f aca="false">2+30*D1522</f>
        <v>1502</v>
      </c>
      <c r="F1522" s="8" t="n">
        <f aca="false">INDEX($F:$F,$E1522)*(2*B1522/INDEX($B:$B,$E1522)-C1522/INDEX($C:$C,$E1522))</f>
        <v>265.159099472009</v>
      </c>
      <c r="G1522" s="9" t="n">
        <f aca="false">B1522/B1521-1</f>
        <v>0.040763944088132</v>
      </c>
      <c r="H1522" s="9" t="n">
        <f aca="false">F1522/F1521-1</f>
        <v>-0.00832934552229714</v>
      </c>
      <c r="I1522" s="9" t="n">
        <f aca="false">LN(B1522/B1521)</f>
        <v>0.0399550051181417</v>
      </c>
      <c r="J1522" s="9" t="n">
        <f aca="false">LN(F1522/F1521)</f>
        <v>-0.0083642283565488</v>
      </c>
      <c r="K1522" s="9" t="n">
        <f aca="false">F1522/F1515-1</f>
        <v>0.00321249786840072</v>
      </c>
      <c r="L1522" s="9" t="n">
        <f aca="false">F1522/F1492-1</f>
        <v>0.08728175304924</v>
      </c>
      <c r="M1522" s="9" t="n">
        <f aca="false">B1522/B1515-1</f>
        <v>0.138811123606972</v>
      </c>
      <c r="N1522" s="9" t="n">
        <f aca="false">B1522/B1492-1</f>
        <v>0.458619521795926</v>
      </c>
      <c r="O1522" s="8" t="n">
        <f aca="false">MAX(O1521,F1522)</f>
        <v>267.386251952432</v>
      </c>
      <c r="P1522" s="9" t="n">
        <f aca="false">F1522/O1522-1</f>
        <v>-0.00832934552229714</v>
      </c>
      <c r="Q1522" s="8" t="n">
        <f aca="false">MAX(Q1521,B1522)</f>
        <v>4811.1564628872</v>
      </c>
      <c r="R1522" s="9" t="n">
        <f aca="false">B1522/Q1522-1</f>
        <v>-0.298172630008301</v>
      </c>
      <c r="S1522" s="9" t="n">
        <f aca="false">B1522/INDEX($B:$B,$E1522)-1</f>
        <v>0.394201370527484</v>
      </c>
      <c r="T1522" s="0" t="n">
        <f aca="false">IF(AND($A1522&gt;=CrashTest!$B$3,$A1522&lt;=CrashTest!$C$3),1,IF(AND($A1522&gt;=CrashTest!$B$4,$A1522&lt;=CrashTest!$C$4),2,IF(AND($A1522&gt;=CrashTest!$B$5,$A1522&lt;=CrashTest!$C$5),3,IF(AND($A1522&gt;=CrashTest!$B$6,$A1522&lt;=CrashTest!$C$6),4,IF(AND($A1522&gt;=CrashTest!$B$7,$A1522&lt;=CrashTest!$C$7),5,0)))))</f>
        <v>0</v>
      </c>
      <c r="U1522" s="8" t="str">
        <f aca="false">IF(T1522=0,"",IF(T1521=T1522,MAX(U1521,B1522),B1522))</f>
        <v/>
      </c>
      <c r="V1522" s="9" t="str">
        <f aca="false">IF(T1522=0,"",B1522/U1522-1)</f>
        <v/>
      </c>
      <c r="W1522" s="8" t="str">
        <f aca="false">IF(T1522=0,"",IF(T1521=T1522,MAX(W1521,F1522),F1522))</f>
        <v/>
      </c>
      <c r="X1522" s="9" t="str">
        <f aca="false">IF(T1522=0,"",F1522/W1522-1)</f>
        <v/>
      </c>
    </row>
    <row r="1523" customFormat="false" ht="15" hidden="false" customHeight="false" outlineLevel="0" collapsed="false">
      <c r="A1523" s="5" t="n">
        <v>45351</v>
      </c>
      <c r="B1523" s="6" t="n">
        <v>3350.23638281707</v>
      </c>
      <c r="C1523" s="7" t="n">
        <v>40.01272321</v>
      </c>
      <c r="D1523" s="0" t="n">
        <f aca="false">INT((ROW()-3)/30)</f>
        <v>50</v>
      </c>
      <c r="E1523" s="0" t="n">
        <f aca="false">2+30*D1523</f>
        <v>1502</v>
      </c>
      <c r="F1523" s="8" t="n">
        <f aca="false">INDEX($F:$F,$E1523)*(2*B1523/INDEX($B:$B,$E1523)-C1523/INDEX($C:$C,$E1523))</f>
        <v>269.012312420513</v>
      </c>
      <c r="G1523" s="9" t="n">
        <f aca="false">B1523/B1522-1</f>
        <v>-0.00780811884760746</v>
      </c>
      <c r="H1523" s="9" t="n">
        <f aca="false">F1523/F1522-1</f>
        <v>0.0145317017450168</v>
      </c>
      <c r="I1523" s="9" t="n">
        <f aca="false">LN(B1523/B1522)</f>
        <v>-0.00783876182111937</v>
      </c>
      <c r="J1523" s="9" t="n">
        <f aca="false">LN(F1523/F1522)</f>
        <v>0.0144271284352444</v>
      </c>
      <c r="K1523" s="9" t="n">
        <f aca="false">F1523/F1516-1</f>
        <v>0.0123876250171959</v>
      </c>
      <c r="L1523" s="9" t="n">
        <f aca="false">F1523/F1493-1</f>
        <v>0.0893638601074065</v>
      </c>
      <c r="M1523" s="9" t="n">
        <f aca="false">B1523/B1516-1</f>
        <v>0.127082490535392</v>
      </c>
      <c r="N1523" s="9" t="n">
        <f aca="false">B1523/B1493-1</f>
        <v>0.426651072264044</v>
      </c>
      <c r="O1523" s="8" t="n">
        <f aca="false">MAX(O1522,F1523)</f>
        <v>269.012312420513</v>
      </c>
      <c r="P1523" s="9" t="n">
        <f aca="false">F1523/O1523-1</f>
        <v>0</v>
      </c>
      <c r="Q1523" s="8" t="n">
        <f aca="false">MAX(Q1522,B1523)</f>
        <v>4811.1564628872</v>
      </c>
      <c r="R1523" s="9" t="n">
        <f aca="false">B1523/Q1523-1</f>
        <v>-0.3036525815237</v>
      </c>
      <c r="S1523" s="9" t="n">
        <f aca="false">B1523/INDEX($B:$B,$E1523)-1</f>
        <v>0.383315280528908</v>
      </c>
      <c r="T1523" s="0" t="n">
        <f aca="false">IF(AND($A1523&gt;=CrashTest!$B$3,$A1523&lt;=CrashTest!$C$3),1,IF(AND($A1523&gt;=CrashTest!$B$4,$A1523&lt;=CrashTest!$C$4),2,IF(AND($A1523&gt;=CrashTest!$B$5,$A1523&lt;=CrashTest!$C$5),3,IF(AND($A1523&gt;=CrashTest!$B$6,$A1523&lt;=CrashTest!$C$6),4,IF(AND($A1523&gt;=CrashTest!$B$7,$A1523&lt;=CrashTest!$C$7),5,0)))))</f>
        <v>0</v>
      </c>
      <c r="U1523" s="8" t="str">
        <f aca="false">IF(T1523=0,"",IF(T1522=T1523,MAX(U1522,B1523),B1523))</f>
        <v/>
      </c>
      <c r="V1523" s="9" t="str">
        <f aca="false">IF(T1523=0,"",B1523/U1523-1)</f>
        <v/>
      </c>
      <c r="W1523" s="8" t="str">
        <f aca="false">IF(T1523=0,"",IF(T1522=T1523,MAX(W1522,F1523),F1523))</f>
        <v/>
      </c>
      <c r="X1523" s="9" t="str">
        <f aca="false">IF(T1523=0,"",F1523/W1523-1)</f>
        <v/>
      </c>
    </row>
    <row r="1524" customFormat="false" ht="15" hidden="false" customHeight="false" outlineLevel="0" collapsed="false">
      <c r="A1524" s="5" t="n">
        <v>45352</v>
      </c>
      <c r="B1524" s="6" t="n">
        <v>3438.18769988311</v>
      </c>
      <c r="C1524" s="7" t="n">
        <v>41.82978974</v>
      </c>
      <c r="D1524" s="0" t="n">
        <f aca="false">INT((ROW()-3)/30)</f>
        <v>50</v>
      </c>
      <c r="E1524" s="0" t="n">
        <f aca="false">2+30*D1524</f>
        <v>1502</v>
      </c>
      <c r="F1524" s="8" t="n">
        <f aca="false">INDEX($F:$F,$E1524)*(2*B1524/INDEX($B:$B,$E1524)-C1524/INDEX($C:$C,$E1524))</f>
        <v>267.79846299862</v>
      </c>
      <c r="G1524" s="9" t="n">
        <f aca="false">B1524/B1523-1</f>
        <v>0.0262522720835852</v>
      </c>
      <c r="H1524" s="9" t="n">
        <f aca="false">F1524/F1523-1</f>
        <v>-0.00451224485218138</v>
      </c>
      <c r="I1524" s="9" t="n">
        <f aca="false">LN(B1524/B1523)</f>
        <v>0.0259135957490028</v>
      </c>
      <c r="J1524" s="9" t="n">
        <f aca="false">LN(F1524/F1523)</f>
        <v>-0.0045224557566295</v>
      </c>
      <c r="K1524" s="9" t="n">
        <f aca="false">F1524/F1517-1</f>
        <v>0.00841865673268027</v>
      </c>
      <c r="L1524" s="9" t="n">
        <f aca="false">F1524/F1494-1</f>
        <v>0.101813080097837</v>
      </c>
      <c r="M1524" s="9" t="n">
        <f aca="false">B1524/B1517-1</f>
        <v>0.17616967988052</v>
      </c>
      <c r="N1524" s="9" t="n">
        <f aca="false">B1524/B1494-1</f>
        <v>0.505207546487773</v>
      </c>
      <c r="O1524" s="8" t="n">
        <f aca="false">MAX(O1523,F1524)</f>
        <v>269.012312420513</v>
      </c>
      <c r="P1524" s="9" t="n">
        <f aca="false">F1524/O1524-1</f>
        <v>-0.00451224485218138</v>
      </c>
      <c r="Q1524" s="8" t="n">
        <f aca="false">MAX(Q1523,B1524)</f>
        <v>4811.1564628872</v>
      </c>
      <c r="R1524" s="9" t="n">
        <f aca="false">B1524/Q1524-1</f>
        <v>-0.285371879629158</v>
      </c>
      <c r="S1524" s="9" t="n">
        <f aca="false">B1524/INDEX($B:$B,$E1524)-1</f>
        <v>0.419630449650734</v>
      </c>
      <c r="T1524" s="0" t="n">
        <f aca="false">IF(AND($A1524&gt;=CrashTest!$B$3,$A1524&lt;=CrashTest!$C$3),1,IF(AND($A1524&gt;=CrashTest!$B$4,$A1524&lt;=CrashTest!$C$4),2,IF(AND($A1524&gt;=CrashTest!$B$5,$A1524&lt;=CrashTest!$C$5),3,IF(AND($A1524&gt;=CrashTest!$B$6,$A1524&lt;=CrashTest!$C$6),4,IF(AND($A1524&gt;=CrashTest!$B$7,$A1524&lt;=CrashTest!$C$7),5,0)))))</f>
        <v>0</v>
      </c>
      <c r="U1524" s="8" t="str">
        <f aca="false">IF(T1524=0,"",IF(T1523=T1524,MAX(U1523,B1524),B1524))</f>
        <v/>
      </c>
      <c r="V1524" s="9" t="str">
        <f aca="false">IF(T1524=0,"",B1524/U1524-1)</f>
        <v/>
      </c>
      <c r="W1524" s="8" t="str">
        <f aca="false">IF(T1524=0,"",IF(T1523=T1524,MAX(W1523,F1524),F1524))</f>
        <v/>
      </c>
      <c r="X1524" s="9" t="str">
        <f aca="false">IF(T1524=0,"",F1524/W1524-1)</f>
        <v/>
      </c>
    </row>
    <row r="1525" customFormat="false" ht="15" hidden="false" customHeight="false" outlineLevel="0" collapsed="false">
      <c r="A1525" s="5" t="n">
        <v>45353</v>
      </c>
      <c r="B1525" s="6" t="n">
        <v>3420.33950701344</v>
      </c>
      <c r="C1525" s="7" t="n">
        <v>41.59594148</v>
      </c>
      <c r="D1525" s="0" t="n">
        <f aca="false">INT((ROW()-3)/30)</f>
        <v>50</v>
      </c>
      <c r="E1525" s="0" t="n">
        <f aca="false">2+30*D1525</f>
        <v>1502</v>
      </c>
      <c r="F1525" s="8" t="n">
        <f aca="false">INDEX($F:$F,$E1525)*(2*B1525/INDEX($B:$B,$E1525)-C1525/INDEX($C:$C,$E1525))</f>
        <v>266.588589419498</v>
      </c>
      <c r="G1525" s="9" t="n">
        <f aca="false">B1525/B1524-1</f>
        <v>-0.00519116302762546</v>
      </c>
      <c r="H1525" s="9" t="n">
        <f aca="false">F1525/F1524-1</f>
        <v>-0.00451785109434633</v>
      </c>
      <c r="I1525" s="9" t="n">
        <f aca="false">LN(B1525/B1524)</f>
        <v>-0.00520468392751086</v>
      </c>
      <c r="J1525" s="9" t="n">
        <f aca="false">LN(F1525/F1524)</f>
        <v>-0.00452808742605207</v>
      </c>
      <c r="K1525" s="9" t="n">
        <f aca="false">F1525/F1518-1</f>
        <v>0.00213006767311486</v>
      </c>
      <c r="L1525" s="9" t="n">
        <f aca="false">F1525/F1495-1</f>
        <v>0.0984102680374828</v>
      </c>
      <c r="M1525" s="9" t="n">
        <f aca="false">B1525/B1518-1</f>
        <v>0.143873646150828</v>
      </c>
      <c r="N1525" s="9" t="n">
        <f aca="false">B1525/B1495-1</f>
        <v>0.486993251541513</v>
      </c>
      <c r="O1525" s="8" t="n">
        <f aca="false">MAX(O1524,F1525)</f>
        <v>269.012312420513</v>
      </c>
      <c r="P1525" s="9" t="n">
        <f aca="false">F1525/O1525-1</f>
        <v>-0.00900971029618436</v>
      </c>
      <c r="Q1525" s="8" t="n">
        <f aca="false">MAX(Q1524,B1525)</f>
        <v>4811.1564628872</v>
      </c>
      <c r="R1525" s="9" t="n">
        <f aca="false">B1525/Q1525-1</f>
        <v>-0.289081630706128</v>
      </c>
      <c r="S1525" s="9" t="n">
        <f aca="false">B1525/INDEX($B:$B,$E1525)-1</f>
        <v>0.412260916547616</v>
      </c>
      <c r="T1525" s="0" t="n">
        <f aca="false">IF(AND($A1525&gt;=CrashTest!$B$3,$A1525&lt;=CrashTest!$C$3),1,IF(AND($A1525&gt;=CrashTest!$B$4,$A1525&lt;=CrashTest!$C$4),2,IF(AND($A1525&gt;=CrashTest!$B$5,$A1525&lt;=CrashTest!$C$5),3,IF(AND($A1525&gt;=CrashTest!$B$6,$A1525&lt;=CrashTest!$C$6),4,IF(AND($A1525&gt;=CrashTest!$B$7,$A1525&lt;=CrashTest!$C$7),5,0)))))</f>
        <v>0</v>
      </c>
      <c r="U1525" s="8" t="str">
        <f aca="false">IF(T1525=0,"",IF(T1524=T1525,MAX(U1524,B1525),B1525))</f>
        <v/>
      </c>
      <c r="V1525" s="9" t="str">
        <f aca="false">IF(T1525=0,"",B1525/U1525-1)</f>
        <v/>
      </c>
      <c r="W1525" s="8" t="str">
        <f aca="false">IF(T1525=0,"",IF(T1524=T1525,MAX(W1524,F1525),F1525))</f>
        <v/>
      </c>
      <c r="X1525" s="9" t="str">
        <f aca="false">IF(T1525=0,"",F1525/W1525-1)</f>
        <v/>
      </c>
    </row>
    <row r="1526" customFormat="false" ht="15" hidden="false" customHeight="false" outlineLevel="0" collapsed="false">
      <c r="A1526" s="5" t="n">
        <v>45354</v>
      </c>
      <c r="B1526" s="6" t="n">
        <v>3482.48343074226</v>
      </c>
      <c r="C1526" s="7" t="n">
        <v>42.86700746</v>
      </c>
      <c r="D1526" s="0" t="n">
        <f aca="false">INT((ROW()-3)/30)</f>
        <v>50</v>
      </c>
      <c r="E1526" s="0" t="n">
        <f aca="false">2+30*D1526</f>
        <v>1502</v>
      </c>
      <c r="F1526" s="8" t="n">
        <f aca="false">INDEX($F:$F,$E1526)*(2*B1526/INDEX($B:$B,$E1526)-C1526/INDEX($C:$C,$E1526))</f>
        <v>265.869334010028</v>
      </c>
      <c r="G1526" s="9" t="n">
        <f aca="false">B1526/B1525-1</f>
        <v>0.0181689342831006</v>
      </c>
      <c r="H1526" s="9" t="n">
        <f aca="false">F1526/F1525-1</f>
        <v>-0.00269799773139567</v>
      </c>
      <c r="I1526" s="9" t="n">
        <f aca="false">LN(B1526/B1525)</f>
        <v>0.0180058515935203</v>
      </c>
      <c r="J1526" s="9" t="n">
        <f aca="false">LN(F1526/F1525)</f>
        <v>-0.00270164388696458</v>
      </c>
      <c r="K1526" s="9" t="n">
        <f aca="false">F1526/F1519-1</f>
        <v>-0.00383156608196134</v>
      </c>
      <c r="L1526" s="9" t="n">
        <f aca="false">F1526/F1496-1</f>
        <v>0.0940707128613689</v>
      </c>
      <c r="M1526" s="9" t="n">
        <f aca="false">B1526/B1519-1</f>
        <v>0.119146401364841</v>
      </c>
      <c r="N1526" s="9" t="n">
        <f aca="false">B1526/B1496-1</f>
        <v>0.510049845111489</v>
      </c>
      <c r="O1526" s="8" t="n">
        <f aca="false">MAX(O1525,F1526)</f>
        <v>269.012312420513</v>
      </c>
      <c r="P1526" s="9" t="n">
        <f aca="false">F1526/O1526-1</f>
        <v>-0.0116833998496404</v>
      </c>
      <c r="Q1526" s="8" t="n">
        <f aca="false">MAX(Q1525,B1526)</f>
        <v>4811.1564628872</v>
      </c>
      <c r="R1526" s="9" t="n">
        <f aca="false">B1526/Q1526-1</f>
        <v>-0.276165001573779</v>
      </c>
      <c r="S1526" s="9" t="n">
        <f aca="false">B1526/INDEX($B:$B,$E1526)-1</f>
        <v>0.437920192330961</v>
      </c>
      <c r="T1526" s="0" t="n">
        <f aca="false">IF(AND($A1526&gt;=CrashTest!$B$3,$A1526&lt;=CrashTest!$C$3),1,IF(AND($A1526&gt;=CrashTest!$B$4,$A1526&lt;=CrashTest!$C$4),2,IF(AND($A1526&gt;=CrashTest!$B$5,$A1526&lt;=CrashTest!$C$5),3,IF(AND($A1526&gt;=CrashTest!$B$6,$A1526&lt;=CrashTest!$C$6),4,IF(AND($A1526&gt;=CrashTest!$B$7,$A1526&lt;=CrashTest!$C$7),5,0)))))</f>
        <v>0</v>
      </c>
      <c r="U1526" s="8" t="str">
        <f aca="false">IF(T1526=0,"",IF(T1525=T1526,MAX(U1525,B1526),B1526))</f>
        <v/>
      </c>
      <c r="V1526" s="9" t="str">
        <f aca="false">IF(T1526=0,"",B1526/U1526-1)</f>
        <v/>
      </c>
      <c r="W1526" s="8" t="str">
        <f aca="false">IF(T1526=0,"",IF(T1525=T1526,MAX(W1525,F1526),F1526))</f>
        <v/>
      </c>
      <c r="X1526" s="9" t="str">
        <f aca="false">IF(T1526=0,"",F1526/W1526-1)</f>
        <v/>
      </c>
    </row>
    <row r="1527" customFormat="false" ht="15" hidden="false" customHeight="false" outlineLevel="0" collapsed="false">
      <c r="A1527" s="5" t="n">
        <v>45355</v>
      </c>
      <c r="B1527" s="6" t="n">
        <v>3630.73033343074</v>
      </c>
      <c r="C1527" s="7" t="n">
        <v>45.65454481</v>
      </c>
      <c r="D1527" s="0" t="n">
        <f aca="false">INT((ROW()-3)/30)</f>
        <v>50</v>
      </c>
      <c r="E1527" s="0" t="n">
        <f aca="false">2+30*D1527</f>
        <v>1502</v>
      </c>
      <c r="F1527" s="8" t="n">
        <f aca="false">INDEX($F:$F,$E1527)*(2*B1527/INDEX($B:$B,$E1527)-C1527/INDEX($C:$C,$E1527))</f>
        <v>266.794487267979</v>
      </c>
      <c r="G1527" s="9" t="n">
        <f aca="false">B1527/B1526-1</f>
        <v>0.0425693059670587</v>
      </c>
      <c r="H1527" s="9" t="n">
        <f aca="false">F1527/F1526-1</f>
        <v>0.00347972909849248</v>
      </c>
      <c r="I1527" s="9" t="n">
        <f aca="false">LN(B1527/B1526)</f>
        <v>0.0416881530250272</v>
      </c>
      <c r="J1527" s="9" t="n">
        <f aca="false">LN(F1527/F1526)</f>
        <v>0.00347368884942427</v>
      </c>
      <c r="K1527" s="9" t="n">
        <f aca="false">F1527/F1520-1</f>
        <v>0.00033784180460783</v>
      </c>
      <c r="L1527" s="9" t="n">
        <f aca="false">F1527/F1497-1</f>
        <v>0.103376087515374</v>
      </c>
      <c r="M1527" s="9" t="n">
        <f aca="false">B1527/B1520-1</f>
        <v>0.143222990755654</v>
      </c>
      <c r="N1527" s="9" t="n">
        <f aca="false">B1527/B1497-1</f>
        <v>0.582114372564528</v>
      </c>
      <c r="O1527" s="8" t="n">
        <f aca="false">MAX(O1526,F1527)</f>
        <v>269.012312420513</v>
      </c>
      <c r="P1527" s="9" t="n">
        <f aca="false">F1527/O1527-1</f>
        <v>-0.00824432581757395</v>
      </c>
      <c r="Q1527" s="8" t="n">
        <f aca="false">MAX(Q1526,B1527)</f>
        <v>4811.1564628872</v>
      </c>
      <c r="R1527" s="9" t="n">
        <f aca="false">B1527/Q1527-1</f>
        <v>-0.245351848056108</v>
      </c>
      <c r="S1527" s="9" t="n">
        <f aca="false">B1527/INDEX($B:$B,$E1527)-1</f>
        <v>0.49913145695451</v>
      </c>
      <c r="T1527" s="0" t="n">
        <f aca="false">IF(AND($A1527&gt;=CrashTest!$B$3,$A1527&lt;=CrashTest!$C$3),1,IF(AND($A1527&gt;=CrashTest!$B$4,$A1527&lt;=CrashTest!$C$4),2,IF(AND($A1527&gt;=CrashTest!$B$5,$A1527&lt;=CrashTest!$C$5),3,IF(AND($A1527&gt;=CrashTest!$B$6,$A1527&lt;=CrashTest!$C$6),4,IF(AND($A1527&gt;=CrashTest!$B$7,$A1527&lt;=CrashTest!$C$7),5,0)))))</f>
        <v>0</v>
      </c>
      <c r="U1527" s="8" t="str">
        <f aca="false">IF(T1527=0,"",IF(T1526=T1527,MAX(U1526,B1527),B1527))</f>
        <v/>
      </c>
      <c r="V1527" s="9" t="str">
        <f aca="false">IF(T1527=0,"",B1527/U1527-1)</f>
        <v/>
      </c>
      <c r="W1527" s="8" t="str">
        <f aca="false">IF(T1527=0,"",IF(T1526=T1527,MAX(W1526,F1527),F1527))</f>
        <v/>
      </c>
      <c r="X1527" s="9" t="str">
        <f aca="false">IF(T1527=0,"",F1527/W1527-1)</f>
        <v/>
      </c>
    </row>
    <row r="1528" customFormat="false" ht="15" hidden="false" customHeight="false" outlineLevel="0" collapsed="false">
      <c r="A1528" s="5" t="n">
        <v>45356</v>
      </c>
      <c r="B1528" s="6" t="n">
        <v>3552.95023524255</v>
      </c>
      <c r="C1528" s="7" t="n">
        <v>44.19220659</v>
      </c>
      <c r="D1528" s="0" t="n">
        <f aca="false">INT((ROW()-3)/30)</f>
        <v>50</v>
      </c>
      <c r="E1528" s="0" t="n">
        <f aca="false">2+30*D1528</f>
        <v>1502</v>
      </c>
      <c r="F1528" s="8" t="n">
        <f aca="false">INDEX($F:$F,$E1528)*(2*B1528/INDEX($B:$B,$E1528)-C1528/INDEX($C:$C,$E1528))</f>
        <v>266.307065275977</v>
      </c>
      <c r="G1528" s="9" t="n">
        <f aca="false">B1528/B1527-1</f>
        <v>-0.0214227141773687</v>
      </c>
      <c r="H1528" s="9" t="n">
        <f aca="false">F1528/F1527-1</f>
        <v>-0.00182695675984046</v>
      </c>
      <c r="I1528" s="9" t="n">
        <f aca="false">LN(B1528/B1527)</f>
        <v>-0.0216555112869146</v>
      </c>
      <c r="J1528" s="9" t="n">
        <f aca="false">LN(F1528/F1527)</f>
        <v>-0.00182862768078531</v>
      </c>
      <c r="K1528" s="9" t="n">
        <f aca="false">F1528/F1521-1</f>
        <v>-0.0040360589543228</v>
      </c>
      <c r="L1528" s="9" t="n">
        <f aca="false">F1528/F1498-1</f>
        <v>0.105099628765918</v>
      </c>
      <c r="M1528" s="9" t="n">
        <f aca="false">B1528/B1521-1</f>
        <v>0.095119673813111</v>
      </c>
      <c r="N1528" s="9" t="n">
        <f aca="false">B1528/B1498-1</f>
        <v>0.553166652103677</v>
      </c>
      <c r="O1528" s="8" t="n">
        <f aca="false">MAX(O1527,F1528)</f>
        <v>269.012312420513</v>
      </c>
      <c r="P1528" s="9" t="n">
        <f aca="false">F1528/O1528-1</f>
        <v>-0.0100562205506316</v>
      </c>
      <c r="Q1528" s="8" t="n">
        <f aca="false">MAX(Q1527,B1528)</f>
        <v>4811.1564628872</v>
      </c>
      <c r="R1528" s="9" t="n">
        <f aca="false">B1528/Q1528-1</f>
        <v>-0.261518459719681</v>
      </c>
      <c r="S1528" s="9" t="n">
        <f aca="false">B1528/INDEX($B:$B,$E1528)-1</f>
        <v>0.467015992237871</v>
      </c>
      <c r="T1528" s="0" t="n">
        <f aca="false">IF(AND($A1528&gt;=CrashTest!$B$3,$A1528&lt;=CrashTest!$C$3),1,IF(AND($A1528&gt;=CrashTest!$B$4,$A1528&lt;=CrashTest!$C$4),2,IF(AND($A1528&gt;=CrashTest!$B$5,$A1528&lt;=CrashTest!$C$5),3,IF(AND($A1528&gt;=CrashTest!$B$6,$A1528&lt;=CrashTest!$C$6),4,IF(AND($A1528&gt;=CrashTest!$B$7,$A1528&lt;=CrashTest!$C$7),5,0)))))</f>
        <v>0</v>
      </c>
      <c r="U1528" s="8" t="str">
        <f aca="false">IF(T1528=0,"",IF(T1527=T1528,MAX(U1527,B1528),B1528))</f>
        <v/>
      </c>
      <c r="V1528" s="9" t="str">
        <f aca="false">IF(T1528=0,"",B1528/U1528-1)</f>
        <v/>
      </c>
      <c r="W1528" s="8" t="str">
        <f aca="false">IF(T1528=0,"",IF(T1527=T1528,MAX(W1527,F1528),F1528))</f>
        <v/>
      </c>
      <c r="X1528" s="9" t="str">
        <f aca="false">IF(T1528=0,"",F1528/W1528-1)</f>
        <v/>
      </c>
    </row>
    <row r="1529" customFormat="false" ht="15" hidden="false" customHeight="false" outlineLevel="0" collapsed="false">
      <c r="A1529" s="5" t="n">
        <v>45357</v>
      </c>
      <c r="B1529" s="6" t="n">
        <v>3820.764292519</v>
      </c>
      <c r="C1529" s="7" t="n">
        <v>49.31288483</v>
      </c>
      <c r="D1529" s="0" t="n">
        <f aca="false">INT((ROW()-3)/30)</f>
        <v>50</v>
      </c>
      <c r="E1529" s="0" t="n">
        <f aca="false">2+30*D1529</f>
        <v>1502</v>
      </c>
      <c r="F1529" s="8" t="n">
        <f aca="false">INDEX($F:$F,$E1529)*(2*B1529/INDEX($B:$B,$E1529)-C1529/INDEX($C:$C,$E1529))</f>
        <v>267.062111701893</v>
      </c>
      <c r="G1529" s="9" t="n">
        <f aca="false">B1529/B1528-1</f>
        <v>0.0753779365159519</v>
      </c>
      <c r="H1529" s="9" t="n">
        <f aca="false">F1529/F1528-1</f>
        <v>0.00283524744314878</v>
      </c>
      <c r="I1529" s="9" t="n">
        <f aca="false">LN(B1529/B1528)</f>
        <v>0.0726721686458265</v>
      </c>
      <c r="J1529" s="9" t="n">
        <f aca="false">LN(F1529/F1528)</f>
        <v>0.00283123571016507</v>
      </c>
      <c r="K1529" s="9" t="n">
        <f aca="false">F1529/F1522-1</f>
        <v>0.00717686941037998</v>
      </c>
      <c r="L1529" s="9" t="n">
        <f aca="false">F1529/F1499-1</f>
        <v>0.107676141872489</v>
      </c>
      <c r="M1529" s="9" t="n">
        <f aca="false">B1529/B1522-1</f>
        <v>0.131541442949373</v>
      </c>
      <c r="N1529" s="9" t="n">
        <f aca="false">B1529/B1499-1</f>
        <v>0.66351981312089</v>
      </c>
      <c r="O1529" s="8" t="n">
        <f aca="false">MAX(O1528,F1529)</f>
        <v>269.012312420513</v>
      </c>
      <c r="P1529" s="9" t="n">
        <f aca="false">F1529/O1529-1</f>
        <v>-0.00724948498108669</v>
      </c>
      <c r="Q1529" s="8" t="n">
        <f aca="false">MAX(Q1528,B1529)</f>
        <v>4811.1564628872</v>
      </c>
      <c r="R1529" s="9" t="n">
        <f aca="false">B1529/Q1529-1</f>
        <v>-0.205853245058229</v>
      </c>
      <c r="S1529" s="9" t="n">
        <f aca="false">B1529/INDEX($B:$B,$E1529)-1</f>
        <v>0.577596630568663</v>
      </c>
      <c r="T1529" s="0" t="n">
        <f aca="false">IF(AND($A1529&gt;=CrashTest!$B$3,$A1529&lt;=CrashTest!$C$3),1,IF(AND($A1529&gt;=CrashTest!$B$4,$A1529&lt;=CrashTest!$C$4),2,IF(AND($A1529&gt;=CrashTest!$B$5,$A1529&lt;=CrashTest!$C$5),3,IF(AND($A1529&gt;=CrashTest!$B$6,$A1529&lt;=CrashTest!$C$6),4,IF(AND($A1529&gt;=CrashTest!$B$7,$A1529&lt;=CrashTest!$C$7),5,0)))))</f>
        <v>0</v>
      </c>
      <c r="U1529" s="8" t="str">
        <f aca="false">IF(T1529=0,"",IF(T1528=T1529,MAX(U1528,B1529),B1529))</f>
        <v/>
      </c>
      <c r="V1529" s="9" t="str">
        <f aca="false">IF(T1529=0,"",B1529/U1529-1)</f>
        <v/>
      </c>
      <c r="W1529" s="8" t="str">
        <f aca="false">IF(T1529=0,"",IF(T1528=T1529,MAX(W1528,F1529),F1529))</f>
        <v/>
      </c>
      <c r="X1529" s="9" t="str">
        <f aca="false">IF(T1529=0,"",F1529/W1529-1)</f>
        <v/>
      </c>
    </row>
    <row r="1530" customFormat="false" ht="15" hidden="false" customHeight="false" outlineLevel="0" collapsed="false">
      <c r="A1530" s="5" t="n">
        <v>45358</v>
      </c>
      <c r="B1530" s="6" t="n">
        <v>3868.68848305085</v>
      </c>
      <c r="C1530" s="7" t="n">
        <v>50.34991071</v>
      </c>
      <c r="D1530" s="0" t="n">
        <f aca="false">INT((ROW()-3)/30)</f>
        <v>50</v>
      </c>
      <c r="E1530" s="0" t="n">
        <f aca="false">2+30*D1530</f>
        <v>1502</v>
      </c>
      <c r="F1530" s="8" t="n">
        <f aca="false">INDEX($F:$F,$E1530)*(2*B1530/INDEX($B:$B,$E1530)-C1530/INDEX($C:$C,$E1530))</f>
        <v>265.894222060356</v>
      </c>
      <c r="G1530" s="9" t="n">
        <f aca="false">B1530/B1529-1</f>
        <v>0.0125430900371648</v>
      </c>
      <c r="H1530" s="9" t="n">
        <f aca="false">F1530/F1529-1</f>
        <v>-0.00437310120141921</v>
      </c>
      <c r="I1530" s="9" t="n">
        <f aca="false">LN(B1530/B1529)</f>
        <v>0.0124650771543859</v>
      </c>
      <c r="J1530" s="9" t="n">
        <f aca="false">LN(F1530/F1529)</f>
        <v>-0.00438269117731419</v>
      </c>
      <c r="K1530" s="9" t="n">
        <f aca="false">F1530/F1523-1</f>
        <v>-0.0115908834510254</v>
      </c>
      <c r="L1530" s="9" t="n">
        <f aca="false">F1530/F1500-1</f>
        <v>0.0685601069461601</v>
      </c>
      <c r="M1530" s="9" t="n">
        <f aca="false">B1530/B1523-1</f>
        <v>0.154750901426793</v>
      </c>
      <c r="N1530" s="9" t="n">
        <f aca="false">B1530/B1500-1</f>
        <v>0.62944442673447</v>
      </c>
      <c r="O1530" s="8" t="n">
        <f aca="false">MAX(O1529,F1530)</f>
        <v>269.012312420513</v>
      </c>
      <c r="P1530" s="9" t="n">
        <f aca="false">F1530/O1530-1</f>
        <v>-0.0115908834510254</v>
      </c>
      <c r="Q1530" s="8" t="n">
        <f aca="false">MAX(Q1529,B1530)</f>
        <v>4811.1564628872</v>
      </c>
      <c r="R1530" s="9" t="n">
        <f aca="false">B1530/Q1530-1</f>
        <v>-0.195892190808272</v>
      </c>
      <c r="S1530" s="9" t="n">
        <f aca="false">B1530/INDEX($B:$B,$E1530)-1</f>
        <v>0.597384567148214</v>
      </c>
      <c r="T1530" s="0" t="n">
        <f aca="false">IF(AND($A1530&gt;=CrashTest!$B$3,$A1530&lt;=CrashTest!$C$3),1,IF(AND($A1530&gt;=CrashTest!$B$4,$A1530&lt;=CrashTest!$C$4),2,IF(AND($A1530&gt;=CrashTest!$B$5,$A1530&lt;=CrashTest!$C$5),3,IF(AND($A1530&gt;=CrashTest!$B$6,$A1530&lt;=CrashTest!$C$6),4,IF(AND($A1530&gt;=CrashTest!$B$7,$A1530&lt;=CrashTest!$C$7),5,0)))))</f>
        <v>0</v>
      </c>
      <c r="U1530" s="8" t="str">
        <f aca="false">IF(T1530=0,"",IF(T1529=T1530,MAX(U1529,B1530),B1530))</f>
        <v/>
      </c>
      <c r="V1530" s="9" t="str">
        <f aca="false">IF(T1530=0,"",B1530/U1530-1)</f>
        <v/>
      </c>
      <c r="W1530" s="8" t="str">
        <f aca="false">IF(T1530=0,"",IF(T1529=T1530,MAX(W1529,F1530),F1530))</f>
        <v/>
      </c>
      <c r="X1530" s="9" t="str">
        <f aca="false">IF(T1530=0,"",F1530/W1530-1)</f>
        <v/>
      </c>
    </row>
    <row r="1531" customFormat="false" ht="15" hidden="false" customHeight="false" outlineLevel="0" collapsed="false">
      <c r="A1531" s="5" t="n">
        <v>45359</v>
      </c>
      <c r="B1531" s="6" t="n">
        <v>3895.41697779077</v>
      </c>
      <c r="C1531" s="7" t="n">
        <v>50.68588979</v>
      </c>
      <c r="D1531" s="0" t="n">
        <f aca="false">INT((ROW()-3)/30)</f>
        <v>50</v>
      </c>
      <c r="E1531" s="0" t="n">
        <f aca="false">2+30*D1531</f>
        <v>1502</v>
      </c>
      <c r="F1531" s="8" t="n">
        <f aca="false">INDEX($F:$F,$E1531)*(2*B1531/INDEX($B:$B,$E1531)-C1531/INDEX($C:$C,$E1531))</f>
        <v>267.8595658968</v>
      </c>
      <c r="G1531" s="9" t="n">
        <f aca="false">B1531/B1530-1</f>
        <v>0.00690892917768404</v>
      </c>
      <c r="H1531" s="9" t="n">
        <f aca="false">F1531/F1530-1</f>
        <v>0.00739144995786467</v>
      </c>
      <c r="I1531" s="9" t="n">
        <f aca="false">LN(B1531/B1530)</f>
        <v>0.00688517188867474</v>
      </c>
      <c r="J1531" s="9" t="n">
        <f aca="false">LN(F1531/F1530)</f>
        <v>0.00736426705681169</v>
      </c>
      <c r="K1531" s="9" t="n">
        <f aca="false">F1531/F1524-1</f>
        <v>0.000228167471523877</v>
      </c>
      <c r="L1531" s="9" t="n">
        <f aca="false">F1531/F1501-1</f>
        <v>0.0555330355328318</v>
      </c>
      <c r="M1531" s="9" t="n">
        <f aca="false">B1531/B1524-1</f>
        <v>0.132985548730572</v>
      </c>
      <c r="N1531" s="9" t="n">
        <f aca="false">B1531/B1501-1</f>
        <v>0.606557347812004</v>
      </c>
      <c r="O1531" s="8" t="n">
        <f aca="false">MAX(O1530,F1531)</f>
        <v>269.012312420513</v>
      </c>
      <c r="P1531" s="9" t="n">
        <f aca="false">F1531/O1531-1</f>
        <v>-0.00428510692815631</v>
      </c>
      <c r="Q1531" s="8" t="n">
        <f aca="false">MAX(Q1530,B1531)</f>
        <v>4811.1564628872</v>
      </c>
      <c r="R1531" s="9" t="n">
        <f aca="false">B1531/Q1531-1</f>
        <v>-0.190336666903344</v>
      </c>
      <c r="S1531" s="9" t="n">
        <f aca="false">B1531/INDEX($B:$B,$E1531)-1</f>
        <v>0.608420783992166</v>
      </c>
      <c r="T1531" s="0" t="n">
        <f aca="false">IF(AND($A1531&gt;=CrashTest!$B$3,$A1531&lt;=CrashTest!$C$3),1,IF(AND($A1531&gt;=CrashTest!$B$4,$A1531&lt;=CrashTest!$C$4),2,IF(AND($A1531&gt;=CrashTest!$B$5,$A1531&lt;=CrashTest!$C$5),3,IF(AND($A1531&gt;=CrashTest!$B$6,$A1531&lt;=CrashTest!$C$6),4,IF(AND($A1531&gt;=CrashTest!$B$7,$A1531&lt;=CrashTest!$C$7),5,0)))))</f>
        <v>0</v>
      </c>
      <c r="U1531" s="8" t="str">
        <f aca="false">IF(T1531=0,"",IF(T1530=T1531,MAX(U1530,B1531),B1531))</f>
        <v/>
      </c>
      <c r="V1531" s="9" t="str">
        <f aca="false">IF(T1531=0,"",B1531/U1531-1)</f>
        <v/>
      </c>
      <c r="W1531" s="8" t="str">
        <f aca="false">IF(T1531=0,"",IF(T1530=T1531,MAX(W1530,F1531),F1531))</f>
        <v/>
      </c>
      <c r="X1531" s="9" t="str">
        <f aca="false">IF(T1531=0,"",F1531/W1531-1)</f>
        <v/>
      </c>
    </row>
    <row r="1532" customFormat="false" ht="15" hidden="false" customHeight="false" outlineLevel="0" collapsed="false">
      <c r="A1532" s="5" t="n">
        <v>45360</v>
      </c>
      <c r="B1532" s="6" t="n">
        <v>3914.19767445938</v>
      </c>
      <c r="C1532" s="7" t="n">
        <v>51.00402242</v>
      </c>
      <c r="D1532" s="0" t="n">
        <f aca="false">INT((ROW()-3)/30)</f>
        <v>50</v>
      </c>
      <c r="E1532" s="0" t="n">
        <f aca="false">2+30*D1532</f>
        <v>1502</v>
      </c>
      <c r="F1532" s="8" t="n">
        <f aca="false">INDEX($F:$F,$E1532)*(2*B1532/INDEX($B:$B,$E1532)-C1532/INDEX($C:$C,$E1532))</f>
        <v>268.354678711194</v>
      </c>
      <c r="G1532" s="9" t="n">
        <f aca="false">B1532/B1531-1</f>
        <v>0.00482122883780756</v>
      </c>
      <c r="H1532" s="9" t="n">
        <f aca="false">F1532/F1531-1</f>
        <v>0.00184840445304157</v>
      </c>
      <c r="I1532" s="9" t="n">
        <f aca="false">LN(B1532/B1531)</f>
        <v>0.00480964393477823</v>
      </c>
      <c r="J1532" s="9" t="n">
        <f aca="false">LN(F1532/F1531)</f>
        <v>0.0018466982557022</v>
      </c>
      <c r="K1532" s="9" t="n">
        <f aca="false">F1532/F1525-1</f>
        <v>0.00662477450944965</v>
      </c>
      <c r="L1532" s="9" t="n">
        <f aca="false">F1532/F1502-1</f>
        <v>0.0591782865787613</v>
      </c>
      <c r="M1532" s="9" t="n">
        <f aca="false">B1532/B1525-1</f>
        <v>0.144388639324628</v>
      </c>
      <c r="N1532" s="9" t="n">
        <f aca="false">B1532/B1502-1</f>
        <v>0.616175348659278</v>
      </c>
      <c r="O1532" s="8" t="n">
        <f aca="false">MAX(O1531,F1532)</f>
        <v>269.012312420513</v>
      </c>
      <c r="P1532" s="9" t="n">
        <f aca="false">F1532/O1532-1</f>
        <v>-0.00244462308584248</v>
      </c>
      <c r="Q1532" s="8" t="n">
        <f aca="false">MAX(Q1531,B1532)</f>
        <v>4811.1564628872</v>
      </c>
      <c r="R1532" s="9" t="n">
        <f aca="false">B1532/Q1532-1</f>
        <v>-0.186433094692903</v>
      </c>
      <c r="S1532" s="9" t="n">
        <f aca="false">B1532/INDEX($B:$B,$E1532)-1</f>
        <v>0.616175348659278</v>
      </c>
      <c r="T1532" s="0" t="n">
        <f aca="false">IF(AND($A1532&gt;=CrashTest!$B$3,$A1532&lt;=CrashTest!$C$3),1,IF(AND($A1532&gt;=CrashTest!$B$4,$A1532&lt;=CrashTest!$C$4),2,IF(AND($A1532&gt;=CrashTest!$B$5,$A1532&lt;=CrashTest!$C$5),3,IF(AND($A1532&gt;=CrashTest!$B$6,$A1532&lt;=CrashTest!$C$6),4,IF(AND($A1532&gt;=CrashTest!$B$7,$A1532&lt;=CrashTest!$C$7),5,0)))))</f>
        <v>0</v>
      </c>
      <c r="U1532" s="8" t="str">
        <f aca="false">IF(T1532=0,"",IF(T1531=T1532,MAX(U1531,B1532),B1532))</f>
        <v/>
      </c>
      <c r="V1532" s="9" t="str">
        <f aca="false">IF(T1532=0,"",B1532/U1532-1)</f>
        <v/>
      </c>
      <c r="W1532" s="8" t="str">
        <f aca="false">IF(T1532=0,"",IF(T1531=T1532,MAX(W1531,F1532),F1532))</f>
        <v/>
      </c>
      <c r="X1532" s="9" t="str">
        <f aca="false">IF(T1532=0,"",F1532/W1532-1)</f>
        <v/>
      </c>
    </row>
    <row r="1533" customFormat="false" ht="15" hidden="false" customHeight="false" outlineLevel="0" collapsed="false">
      <c r="A1533" s="5" t="n">
        <v>45361</v>
      </c>
      <c r="B1533" s="6" t="n">
        <v>3872.30338077148</v>
      </c>
      <c r="C1533" s="7" t="n">
        <v>50.25795743</v>
      </c>
      <c r="D1533" s="0" t="n">
        <f aca="false">INT((ROW()-3)/30)</f>
        <v>51</v>
      </c>
      <c r="E1533" s="0" t="n">
        <f aca="false">2+30*D1533</f>
        <v>1532</v>
      </c>
      <c r="F1533" s="8" t="n">
        <f aca="false">INDEX($F:$F,$E1533)*(2*B1533/INDEX($B:$B,$E1533)-C1533/INDEX($C:$C,$E1533))</f>
        <v>266.535568532162</v>
      </c>
      <c r="G1533" s="9" t="n">
        <f aca="false">B1533/B1532-1</f>
        <v>-0.0107031624798271</v>
      </c>
      <c r="H1533" s="9" t="n">
        <f aca="false">F1533/F1532-1</f>
        <v>-0.0067787533564494</v>
      </c>
      <c r="I1533" s="9" t="n">
        <f aca="false">LN(B1533/B1532)</f>
        <v>-0.0107608533424192</v>
      </c>
      <c r="J1533" s="9" t="n">
        <f aca="false">LN(F1533/F1532)</f>
        <v>-0.00680183346703552</v>
      </c>
      <c r="K1533" s="9" t="n">
        <f aca="false">F1533/F1526-1</f>
        <v>0.00250587200894947</v>
      </c>
      <c r="L1533" s="9" t="n">
        <f aca="false">F1533/F1503-1</f>
        <v>0.0427912481164463</v>
      </c>
      <c r="M1533" s="9" t="n">
        <f aca="false">B1533/B1526-1</f>
        <v>0.11193734522554</v>
      </c>
      <c r="N1533" s="9" t="n">
        <f aca="false">B1533/B1503-1</f>
        <v>0.554648153285573</v>
      </c>
      <c r="O1533" s="8" t="n">
        <f aca="false">MAX(O1532,F1533)</f>
        <v>269.012312420513</v>
      </c>
      <c r="P1533" s="9" t="n">
        <f aca="false">F1533/O1533-1</f>
        <v>-0.00920680494534343</v>
      </c>
      <c r="Q1533" s="8" t="n">
        <f aca="false">MAX(Q1532,B1533)</f>
        <v>4811.1564628872</v>
      </c>
      <c r="R1533" s="9" t="n">
        <f aca="false">B1533/Q1533-1</f>
        <v>-0.195140833468615</v>
      </c>
      <c r="S1533" s="9" t="n">
        <f aca="false">B1533/INDEX($B:$B,$E1533)-1</f>
        <v>-0.0107031624798271</v>
      </c>
      <c r="T1533" s="0" t="n">
        <f aca="false">IF(AND($A1533&gt;=CrashTest!$B$3,$A1533&lt;=CrashTest!$C$3),1,IF(AND($A1533&gt;=CrashTest!$B$4,$A1533&lt;=CrashTest!$C$4),2,IF(AND($A1533&gt;=CrashTest!$B$5,$A1533&lt;=CrashTest!$C$5),3,IF(AND($A1533&gt;=CrashTest!$B$6,$A1533&lt;=CrashTest!$C$6),4,IF(AND($A1533&gt;=CrashTest!$B$7,$A1533&lt;=CrashTest!$C$7),5,0)))))</f>
        <v>0</v>
      </c>
      <c r="U1533" s="8" t="str">
        <f aca="false">IF(T1533=0,"",IF(T1532=T1533,MAX(U1532,B1533),B1533))</f>
        <v/>
      </c>
      <c r="V1533" s="9" t="str">
        <f aca="false">IF(T1533=0,"",B1533/U1533-1)</f>
        <v/>
      </c>
      <c r="W1533" s="8" t="str">
        <f aca="false">IF(T1533=0,"",IF(T1532=T1533,MAX(W1532,F1533),F1533))</f>
        <v/>
      </c>
      <c r="X1533" s="9" t="str">
        <f aca="false">IF(T1533=0,"",F1533/W1533-1)</f>
        <v/>
      </c>
    </row>
    <row r="1534" customFormat="false" ht="15" hidden="false" customHeight="false" outlineLevel="0" collapsed="false">
      <c r="A1534" s="5" t="n">
        <v>45362</v>
      </c>
      <c r="B1534" s="6" t="n">
        <v>4072.90353009936</v>
      </c>
      <c r="C1534" s="7" t="n">
        <v>54.54099957</v>
      </c>
      <c r="D1534" s="0" t="n">
        <f aca="false">INT((ROW()-3)/30)</f>
        <v>51</v>
      </c>
      <c r="E1534" s="0" t="n">
        <f aca="false">2+30*D1534</f>
        <v>1532</v>
      </c>
      <c r="F1534" s="8" t="n">
        <f aca="false">INDEX($F:$F,$E1534)*(2*B1534/INDEX($B:$B,$E1534)-C1534/INDEX($C:$C,$E1534))</f>
        <v>271.506607307531</v>
      </c>
      <c r="G1534" s="9" t="n">
        <f aca="false">B1534/B1533-1</f>
        <v>0.0518038308475495</v>
      </c>
      <c r="H1534" s="9" t="n">
        <f aca="false">F1534/F1533-1</f>
        <v>0.018650564360867</v>
      </c>
      <c r="I1534" s="9" t="n">
        <f aca="false">LN(B1534/B1533)</f>
        <v>0.0505066243489702</v>
      </c>
      <c r="J1534" s="9" t="n">
        <f aca="false">LN(F1534/F1533)</f>
        <v>0.0184787752738599</v>
      </c>
      <c r="K1534" s="9" t="n">
        <f aca="false">F1534/F1527-1</f>
        <v>0.0176619842778782</v>
      </c>
      <c r="L1534" s="9" t="n">
        <f aca="false">F1534/F1504-1</f>
        <v>0.0627149718228892</v>
      </c>
      <c r="M1534" s="9" t="n">
        <f aca="false">B1534/B1527-1</f>
        <v>0.121786295334912</v>
      </c>
      <c r="N1534" s="9" t="n">
        <f aca="false">B1534/B1504-1</f>
        <v>0.628818486440695</v>
      </c>
      <c r="O1534" s="8" t="n">
        <f aca="false">MAX(O1533,F1534)</f>
        <v>271.506607307531</v>
      </c>
      <c r="P1534" s="9" t="n">
        <f aca="false">F1534/O1534-1</f>
        <v>0</v>
      </c>
      <c r="Q1534" s="8" t="n">
        <f aca="false">MAX(Q1533,B1534)</f>
        <v>4811.1564628872</v>
      </c>
      <c r="R1534" s="9" t="n">
        <f aca="false">B1534/Q1534-1</f>
        <v>-0.153446045349523</v>
      </c>
      <c r="S1534" s="9" t="n">
        <f aca="false">B1534/INDEX($B:$B,$E1534)-1</f>
        <v>0.0405462035490838</v>
      </c>
      <c r="T1534" s="0" t="n">
        <f aca="false">IF(AND($A1534&gt;=CrashTest!$B$3,$A1534&lt;=CrashTest!$C$3),1,IF(AND($A1534&gt;=CrashTest!$B$4,$A1534&lt;=CrashTest!$C$4),2,IF(AND($A1534&gt;=CrashTest!$B$5,$A1534&lt;=CrashTest!$C$5),3,IF(AND($A1534&gt;=CrashTest!$B$6,$A1534&lt;=CrashTest!$C$6),4,IF(AND($A1534&gt;=CrashTest!$B$7,$A1534&lt;=CrashTest!$C$7),5,0)))))</f>
        <v>0</v>
      </c>
      <c r="U1534" s="8" t="str">
        <f aca="false">IF(T1534=0,"",IF(T1533=T1534,MAX(U1533,B1534),B1534))</f>
        <v/>
      </c>
      <c r="V1534" s="9" t="str">
        <f aca="false">IF(T1534=0,"",B1534/U1534-1)</f>
        <v/>
      </c>
      <c r="W1534" s="8" t="str">
        <f aca="false">IF(T1534=0,"",IF(T1533=T1534,MAX(W1533,F1534),F1534))</f>
        <v/>
      </c>
      <c r="X1534" s="9" t="str">
        <f aca="false">IF(T1534=0,"",F1534/W1534-1)</f>
        <v/>
      </c>
    </row>
    <row r="1535" customFormat="false" ht="15" hidden="false" customHeight="false" outlineLevel="0" collapsed="false">
      <c r="A1535" s="5" t="n">
        <v>45363</v>
      </c>
      <c r="B1535" s="6" t="n">
        <v>3971.09591408533</v>
      </c>
      <c r="C1535" s="7" t="n">
        <v>52.52026129</v>
      </c>
      <c r="D1535" s="0" t="n">
        <f aca="false">INT((ROW()-3)/30)</f>
        <v>51</v>
      </c>
      <c r="E1535" s="0" t="n">
        <f aca="false">2+30*D1535</f>
        <v>1532</v>
      </c>
      <c r="F1535" s="8" t="n">
        <f aca="false">INDEX($F:$F,$E1535)*(2*B1535/INDEX($B:$B,$E1535)-C1535/INDEX($C:$C,$E1535))</f>
        <v>268.178884360183</v>
      </c>
      <c r="G1535" s="9" t="n">
        <f aca="false">B1535/B1534-1</f>
        <v>-0.0249963239398273</v>
      </c>
      <c r="H1535" s="9" t="n">
        <f aca="false">F1535/F1534-1</f>
        <v>-0.0122565081577511</v>
      </c>
      <c r="I1535" s="9" t="n">
        <f aca="false">LN(B1535/B1534)</f>
        <v>-0.0253140376732717</v>
      </c>
      <c r="J1535" s="9" t="n">
        <f aca="false">LN(F1535/F1534)</f>
        <v>-0.0123322385837698</v>
      </c>
      <c r="K1535" s="9" t="n">
        <f aca="false">F1535/F1528-1</f>
        <v>0.00702879993914585</v>
      </c>
      <c r="L1535" s="9" t="n">
        <f aca="false">F1535/F1505-1</f>
        <v>0.0503299958108812</v>
      </c>
      <c r="M1535" s="9" t="n">
        <f aca="false">B1535/B1528-1</f>
        <v>0.117689708877736</v>
      </c>
      <c r="N1535" s="9" t="n">
        <f aca="false">B1535/B1505-1</f>
        <v>0.585602553554921</v>
      </c>
      <c r="O1535" s="8" t="n">
        <f aca="false">MAX(O1534,F1535)</f>
        <v>271.506607307531</v>
      </c>
      <c r="P1535" s="9" t="n">
        <f aca="false">F1535/O1535-1</f>
        <v>-0.0122565081577511</v>
      </c>
      <c r="Q1535" s="8" t="n">
        <f aca="false">MAX(Q1534,B1535)</f>
        <v>4811.1564628872</v>
      </c>
      <c r="R1535" s="9" t="n">
        <f aca="false">B1535/Q1535-1</f>
        <v>-0.174606782232508</v>
      </c>
      <c r="S1535" s="9" t="n">
        <f aca="false">B1535/INDEX($B:$B,$E1535)-1</f>
        <v>0.0145363735708133</v>
      </c>
      <c r="T1535" s="0" t="n">
        <f aca="false">IF(AND($A1535&gt;=CrashTest!$B$3,$A1535&lt;=CrashTest!$C$3),1,IF(AND($A1535&gt;=CrashTest!$B$4,$A1535&lt;=CrashTest!$C$4),2,IF(AND($A1535&gt;=CrashTest!$B$5,$A1535&lt;=CrashTest!$C$5),3,IF(AND($A1535&gt;=CrashTest!$B$6,$A1535&lt;=CrashTest!$C$6),4,IF(AND($A1535&gt;=CrashTest!$B$7,$A1535&lt;=CrashTest!$C$7),5,0)))))</f>
        <v>0</v>
      </c>
      <c r="U1535" s="8" t="str">
        <f aca="false">IF(T1535=0,"",IF(T1534=T1535,MAX(U1534,B1535),B1535))</f>
        <v/>
      </c>
      <c r="V1535" s="9" t="str">
        <f aca="false">IF(T1535=0,"",B1535/U1535-1)</f>
        <v/>
      </c>
      <c r="W1535" s="8" t="str">
        <f aca="false">IF(T1535=0,"",IF(T1534=T1535,MAX(W1534,F1535),F1535))</f>
        <v/>
      </c>
      <c r="X1535" s="9" t="str">
        <f aca="false">IF(T1535=0,"",F1535/W1535-1)</f>
        <v/>
      </c>
    </row>
    <row r="1536" customFormat="false" ht="15" hidden="false" customHeight="false" outlineLevel="0" collapsed="false">
      <c r="A1536" s="5" t="n">
        <v>45364</v>
      </c>
      <c r="B1536" s="6" t="n">
        <v>4004.5978722969</v>
      </c>
      <c r="C1536" s="7" t="n">
        <v>53.10885164</v>
      </c>
      <c r="D1536" s="0" t="n">
        <f aca="false">INT((ROW()-3)/30)</f>
        <v>51</v>
      </c>
      <c r="E1536" s="0" t="n">
        <f aca="false">2+30*D1536</f>
        <v>1532</v>
      </c>
      <c r="F1536" s="8" t="n">
        <f aca="false">INDEX($F:$F,$E1536)*(2*B1536/INDEX($B:$B,$E1536)-C1536/INDEX($C:$C,$E1536))</f>
        <v>269.675792737511</v>
      </c>
      <c r="G1536" s="9" t="n">
        <f aca="false">B1536/B1535-1</f>
        <v>0.00843645153287276</v>
      </c>
      <c r="H1536" s="9" t="n">
        <f aca="false">F1536/F1535-1</f>
        <v>0.00558175331700328</v>
      </c>
      <c r="I1536" s="9" t="n">
        <f aca="false">LN(B1536/B1535)</f>
        <v>0.00840106356890024</v>
      </c>
      <c r="J1536" s="9" t="n">
        <f aca="false">LN(F1536/F1535)</f>
        <v>0.00556623305867548</v>
      </c>
      <c r="K1536" s="9" t="n">
        <f aca="false">F1536/F1529-1</f>
        <v>0.00978679086659429</v>
      </c>
      <c r="L1536" s="9" t="n">
        <f aca="false">F1536/F1506-1</f>
        <v>0.0455465198598395</v>
      </c>
      <c r="M1536" s="9" t="n">
        <f aca="false">B1536/B1529-1</f>
        <v>0.0481143472100185</v>
      </c>
      <c r="N1536" s="9" t="n">
        <f aca="false">B1536/B1506-1</f>
        <v>0.508411902488935</v>
      </c>
      <c r="O1536" s="8" t="n">
        <f aca="false">MAX(O1535,F1536)</f>
        <v>271.506607307531</v>
      </c>
      <c r="P1536" s="9" t="n">
        <f aca="false">F1536/O1536-1</f>
        <v>-0.00674316764581218</v>
      </c>
      <c r="Q1536" s="8" t="n">
        <f aca="false">MAX(Q1535,B1536)</f>
        <v>4811.1564628872</v>
      </c>
      <c r="R1536" s="9" t="n">
        <f aca="false">B1536/Q1536-1</f>
        <v>-0.167643392355251</v>
      </c>
      <c r="S1536" s="9" t="n">
        <f aca="false">B1536/INDEX($B:$B,$E1536)-1</f>
        <v>0.02309546051478</v>
      </c>
      <c r="T1536" s="0" t="n">
        <f aca="false">IF(AND($A1536&gt;=CrashTest!$B$3,$A1536&lt;=CrashTest!$C$3),1,IF(AND($A1536&gt;=CrashTest!$B$4,$A1536&lt;=CrashTest!$C$4),2,IF(AND($A1536&gt;=CrashTest!$B$5,$A1536&lt;=CrashTest!$C$5),3,IF(AND($A1536&gt;=CrashTest!$B$6,$A1536&lt;=CrashTest!$C$6),4,IF(AND($A1536&gt;=CrashTest!$B$7,$A1536&lt;=CrashTest!$C$7),5,0)))))</f>
        <v>0</v>
      </c>
      <c r="U1536" s="8" t="str">
        <f aca="false">IF(T1536=0,"",IF(T1535=T1536,MAX(U1535,B1536),B1536))</f>
        <v/>
      </c>
      <c r="V1536" s="9" t="str">
        <f aca="false">IF(T1536=0,"",B1536/U1536-1)</f>
        <v/>
      </c>
      <c r="W1536" s="8" t="str">
        <f aca="false">IF(T1536=0,"",IF(T1535=T1536,MAX(W1535,F1536),F1536))</f>
        <v/>
      </c>
      <c r="X1536" s="9" t="str">
        <f aca="false">IF(T1536=0,"",F1536/W1536-1)</f>
        <v/>
      </c>
    </row>
    <row r="1537" customFormat="false" ht="15" hidden="false" customHeight="false" outlineLevel="0" collapsed="false">
      <c r="A1537" s="5" t="n">
        <v>45365</v>
      </c>
      <c r="B1537" s="6" t="n">
        <v>3882.89582524839</v>
      </c>
      <c r="C1537" s="7" t="n">
        <v>50.21260552</v>
      </c>
      <c r="D1537" s="0" t="n">
        <f aca="false">INT((ROW()-3)/30)</f>
        <v>51</v>
      </c>
      <c r="E1537" s="0" t="n">
        <f aca="false">2+30*D1537</f>
        <v>1532</v>
      </c>
      <c r="F1537" s="8" t="n">
        <f aca="false">INDEX($F:$F,$E1537)*(2*B1537/INDEX($B:$B,$E1537)-C1537/INDEX($C:$C,$E1537))</f>
        <v>268.226606250643</v>
      </c>
      <c r="G1537" s="9" t="n">
        <f aca="false">B1537/B1536-1</f>
        <v>-0.0303905787620833</v>
      </c>
      <c r="H1537" s="9" t="n">
        <f aca="false">F1537/F1536-1</f>
        <v>-0.00537381005598092</v>
      </c>
      <c r="I1537" s="9" t="n">
        <f aca="false">LN(B1537/B1536)</f>
        <v>-0.0308619470910292</v>
      </c>
      <c r="J1537" s="9" t="n">
        <f aca="false">LN(F1537/F1536)</f>
        <v>-0.00538830091062162</v>
      </c>
      <c r="K1537" s="9" t="n">
        <f aca="false">F1537/F1530-1</f>
        <v>0.00877184984394908</v>
      </c>
      <c r="L1537" s="9" t="n">
        <f aca="false">F1537/F1507-1</f>
        <v>0.0381375807464219</v>
      </c>
      <c r="M1537" s="9" t="n">
        <f aca="false">B1537/B1530-1</f>
        <v>0.0036723924037263</v>
      </c>
      <c r="N1537" s="9" t="n">
        <f aca="false">B1537/B1507-1</f>
        <v>0.471693311438199</v>
      </c>
      <c r="O1537" s="8" t="n">
        <f aca="false">MAX(O1536,F1537)</f>
        <v>271.506607307531</v>
      </c>
      <c r="P1537" s="9" t="n">
        <f aca="false">F1537/O1537-1</f>
        <v>-0.0120807411996889</v>
      </c>
      <c r="Q1537" s="8" t="n">
        <f aca="false">MAX(Q1536,B1537)</f>
        <v>4811.1564628872</v>
      </c>
      <c r="R1537" s="9" t="n">
        <f aca="false">B1537/Q1537-1</f>
        <v>-0.192939191398019</v>
      </c>
      <c r="S1537" s="9" t="n">
        <f aca="false">B1537/INDEX($B:$B,$E1537)-1</f>
        <v>-0.0079970026591244</v>
      </c>
      <c r="T1537" s="0" t="n">
        <f aca="false">IF(AND($A1537&gt;=CrashTest!$B$3,$A1537&lt;=CrashTest!$C$3),1,IF(AND($A1537&gt;=CrashTest!$B$4,$A1537&lt;=CrashTest!$C$4),2,IF(AND($A1537&gt;=CrashTest!$B$5,$A1537&lt;=CrashTest!$C$5),3,IF(AND($A1537&gt;=CrashTest!$B$6,$A1537&lt;=CrashTest!$C$6),4,IF(AND($A1537&gt;=CrashTest!$B$7,$A1537&lt;=CrashTest!$C$7),5,0)))))</f>
        <v>0</v>
      </c>
      <c r="U1537" s="8" t="str">
        <f aca="false">IF(T1537=0,"",IF(T1536=T1537,MAX(U1536,B1537),B1537))</f>
        <v/>
      </c>
      <c r="V1537" s="9" t="str">
        <f aca="false">IF(T1537=0,"",B1537/U1537-1)</f>
        <v/>
      </c>
      <c r="W1537" s="8" t="str">
        <f aca="false">IF(T1537=0,"",IF(T1536=T1537,MAX(W1536,F1537),F1537))</f>
        <v/>
      </c>
      <c r="X1537" s="9" t="str">
        <f aca="false">IF(T1537=0,"",F1537/W1537-1)</f>
        <v/>
      </c>
    </row>
    <row r="1538" customFormat="false" ht="15" hidden="false" customHeight="false" outlineLevel="0" collapsed="false">
      <c r="A1538" s="5" t="n">
        <v>45366</v>
      </c>
      <c r="B1538" s="6" t="n">
        <v>3736.92063383986</v>
      </c>
      <c r="C1538" s="7" t="n">
        <v>46.98595378</v>
      </c>
      <c r="D1538" s="0" t="n">
        <f aca="false">INT((ROW()-3)/30)</f>
        <v>51</v>
      </c>
      <c r="E1538" s="0" t="n">
        <f aca="false">2+30*D1538</f>
        <v>1532</v>
      </c>
      <c r="F1538" s="8" t="n">
        <f aca="false">INDEX($F:$F,$E1538)*(2*B1538/INDEX($B:$B,$E1538)-C1538/INDEX($C:$C,$E1538))</f>
        <v>265.187529699043</v>
      </c>
      <c r="G1538" s="9" t="n">
        <f aca="false">B1538/B1537-1</f>
        <v>-0.037594413545512</v>
      </c>
      <c r="H1538" s="9" t="n">
        <f aca="false">F1538/F1537-1</f>
        <v>-0.0113302576283586</v>
      </c>
      <c r="I1538" s="9" t="n">
        <f aca="false">LN(B1538/B1537)</f>
        <v>-0.0383193096268693</v>
      </c>
      <c r="J1538" s="9" t="n">
        <f aca="false">LN(F1538/F1537)</f>
        <v>-0.0113949339946581</v>
      </c>
      <c r="K1538" s="9" t="n">
        <f aca="false">F1538/F1531-1</f>
        <v>-0.00997551156633691</v>
      </c>
      <c r="L1538" s="9" t="n">
        <f aca="false">F1538/F1508-1</f>
        <v>0.0111462773255608</v>
      </c>
      <c r="M1538" s="9" t="n">
        <f aca="false">B1538/B1531-1</f>
        <v>-0.0406879019254055</v>
      </c>
      <c r="N1538" s="9" t="n">
        <f aca="false">B1538/B1508-1</f>
        <v>0.344510117778279</v>
      </c>
      <c r="O1538" s="8" t="n">
        <f aca="false">MAX(O1537,F1538)</f>
        <v>271.506607307531</v>
      </c>
      <c r="P1538" s="9" t="n">
        <f aca="false">F1538/O1538-1</f>
        <v>-0.0232741209179135</v>
      </c>
      <c r="Q1538" s="8" t="n">
        <f aca="false">MAX(Q1537,B1538)</f>
        <v>4811.1564628872</v>
      </c>
      <c r="R1538" s="9" t="n">
        <f aca="false">B1538/Q1538-1</f>
        <v>-0.223280169192977</v>
      </c>
      <c r="S1538" s="9" t="n">
        <f aca="false">B1538/INDEX($B:$B,$E1538)-1</f>
        <v>-0.0452907735795447</v>
      </c>
      <c r="T1538" s="0" t="n">
        <f aca="false">IF(AND($A1538&gt;=CrashTest!$B$3,$A1538&lt;=CrashTest!$C$3),1,IF(AND($A1538&gt;=CrashTest!$B$4,$A1538&lt;=CrashTest!$C$4),2,IF(AND($A1538&gt;=CrashTest!$B$5,$A1538&lt;=CrashTest!$C$5),3,IF(AND($A1538&gt;=CrashTest!$B$6,$A1538&lt;=CrashTest!$C$6),4,IF(AND($A1538&gt;=CrashTest!$B$7,$A1538&lt;=CrashTest!$C$7),5,0)))))</f>
        <v>0</v>
      </c>
      <c r="U1538" s="8" t="str">
        <f aca="false">IF(T1538=0,"",IF(T1537=T1538,MAX(U1537,B1538),B1538))</f>
        <v/>
      </c>
      <c r="V1538" s="9" t="str">
        <f aca="false">IF(T1538=0,"",B1538/U1538-1)</f>
        <v/>
      </c>
      <c r="W1538" s="8" t="str">
        <f aca="false">IF(T1538=0,"",IF(T1537=T1538,MAX(W1537,F1538),F1538))</f>
        <v/>
      </c>
      <c r="X1538" s="9" t="str">
        <f aca="false">IF(T1538=0,"",F1538/W1538-1)</f>
        <v/>
      </c>
    </row>
    <row r="1539" customFormat="false" ht="15" hidden="false" customHeight="false" outlineLevel="0" collapsed="false">
      <c r="A1539" s="5" t="n">
        <v>45367</v>
      </c>
      <c r="B1539" s="6" t="n">
        <v>3519.47903243717</v>
      </c>
      <c r="C1539" s="7" t="n">
        <v>41.78406231</v>
      </c>
      <c r="D1539" s="0" t="n">
        <f aca="false">INT((ROW()-3)/30)</f>
        <v>51</v>
      </c>
      <c r="E1539" s="0" t="n">
        <f aca="false">2+30*D1539</f>
        <v>1532</v>
      </c>
      <c r="F1539" s="8" t="n">
        <f aca="false">INDEX($F:$F,$E1539)*(2*B1539/INDEX($B:$B,$E1539)-C1539/INDEX($C:$C,$E1539))</f>
        <v>262.7416863385</v>
      </c>
      <c r="G1539" s="9" t="n">
        <f aca="false">B1539/B1538-1</f>
        <v>-0.0581873747688504</v>
      </c>
      <c r="H1539" s="9" t="n">
        <f aca="false">F1539/F1538-1</f>
        <v>-0.00922307079566931</v>
      </c>
      <c r="I1539" s="9" t="n">
        <f aca="false">LN(B1539/B1538)</f>
        <v>-0.0599489358355337</v>
      </c>
      <c r="J1539" s="9" t="n">
        <f aca="false">LN(F1539/F1538)</f>
        <v>-0.00926586665586617</v>
      </c>
      <c r="K1539" s="9" t="n">
        <f aca="false">F1539/F1532-1</f>
        <v>-0.0209163201463488</v>
      </c>
      <c r="L1539" s="9" t="n">
        <f aca="false">F1539/F1509-1</f>
        <v>0.00204934813203939</v>
      </c>
      <c r="M1539" s="9" t="n">
        <f aca="false">B1539/B1532-1</f>
        <v>-0.100842797132551</v>
      </c>
      <c r="N1539" s="9" t="n">
        <f aca="false">B1539/B1509-1</f>
        <v>0.245648815010901</v>
      </c>
      <c r="O1539" s="8" t="n">
        <f aca="false">MAX(O1538,F1539)</f>
        <v>271.506607307531</v>
      </c>
      <c r="P1539" s="9" t="n">
        <f aca="false">F1539/O1539-1</f>
        <v>-0.0322825328486499</v>
      </c>
      <c r="Q1539" s="8" t="n">
        <f aca="false">MAX(Q1538,B1539)</f>
        <v>4811.1564628872</v>
      </c>
      <c r="R1539" s="9" t="n">
        <f aca="false">B1539/Q1539-1</f>
        <v>-0.268475457078544</v>
      </c>
      <c r="S1539" s="9" t="n">
        <f aca="false">B1539/INDEX($B:$B,$E1539)-1</f>
        <v>-0.100842797132551</v>
      </c>
      <c r="T1539" s="0" t="n">
        <f aca="false">IF(AND($A1539&gt;=CrashTest!$B$3,$A1539&lt;=CrashTest!$C$3),1,IF(AND($A1539&gt;=CrashTest!$B$4,$A1539&lt;=CrashTest!$C$4),2,IF(AND($A1539&gt;=CrashTest!$B$5,$A1539&lt;=CrashTest!$C$5),3,IF(AND($A1539&gt;=CrashTest!$B$6,$A1539&lt;=CrashTest!$C$6),4,IF(AND($A1539&gt;=CrashTest!$B$7,$A1539&lt;=CrashTest!$C$7),5,0)))))</f>
        <v>0</v>
      </c>
      <c r="U1539" s="8" t="str">
        <f aca="false">IF(T1539=0,"",IF(T1538=T1539,MAX(U1538,B1539),B1539))</f>
        <v/>
      </c>
      <c r="V1539" s="9" t="str">
        <f aca="false">IF(T1539=0,"",B1539/U1539-1)</f>
        <v/>
      </c>
      <c r="W1539" s="8" t="str">
        <f aca="false">IF(T1539=0,"",IF(T1538=T1539,MAX(W1538,F1539),F1539))</f>
        <v/>
      </c>
      <c r="X1539" s="9" t="str">
        <f aca="false">IF(T1539=0,"",F1539/W1539-1)</f>
        <v/>
      </c>
    </row>
    <row r="1540" customFormat="false" ht="15" hidden="false" customHeight="false" outlineLevel="0" collapsed="false">
      <c r="A1540" s="5" t="n">
        <v>45368</v>
      </c>
      <c r="B1540" s="6" t="n">
        <v>3638.45260432496</v>
      </c>
      <c r="C1540" s="7" t="n">
        <v>44.64249254</v>
      </c>
      <c r="D1540" s="0" t="n">
        <f aca="false">INT((ROW()-3)/30)</f>
        <v>51</v>
      </c>
      <c r="E1540" s="0" t="n">
        <f aca="false">2+30*D1540</f>
        <v>1532</v>
      </c>
      <c r="F1540" s="8" t="n">
        <f aca="false">INDEX($F:$F,$E1540)*(2*B1540/INDEX($B:$B,$E1540)-C1540/INDEX($C:$C,$E1540))</f>
        <v>264.015714186705</v>
      </c>
      <c r="G1540" s="9" t="n">
        <f aca="false">B1540/B1539-1</f>
        <v>0.0338043133063937</v>
      </c>
      <c r="H1540" s="9" t="n">
        <f aca="false">F1540/F1539-1</f>
        <v>0.00484897492270497</v>
      </c>
      <c r="I1540" s="9" t="n">
        <f aca="false">LN(B1540/B1539)</f>
        <v>0.0332455060543187</v>
      </c>
      <c r="J1540" s="9" t="n">
        <f aca="false">LN(F1540/F1539)</f>
        <v>0.00483725651006274</v>
      </c>
      <c r="K1540" s="9" t="n">
        <f aca="false">F1540/F1533-1</f>
        <v>-0.00945410160202631</v>
      </c>
      <c r="L1540" s="9" t="n">
        <f aca="false">F1540/F1510-1</f>
        <v>0.00677746552182423</v>
      </c>
      <c r="M1540" s="9" t="n">
        <f aca="false">B1540/B1533-1</f>
        <v>-0.0603906134027985</v>
      </c>
      <c r="N1540" s="9" t="n">
        <f aca="false">B1540/B1510-1</f>
        <v>0.298188993595002</v>
      </c>
      <c r="O1540" s="8" t="n">
        <f aca="false">MAX(O1539,F1540)</f>
        <v>271.506607307531</v>
      </c>
      <c r="P1540" s="9" t="n">
        <f aca="false">F1540/O1540-1</f>
        <v>-0.0275900951181696</v>
      </c>
      <c r="Q1540" s="8" t="n">
        <f aca="false">MAX(Q1539,B1540)</f>
        <v>4811.1564628872</v>
      </c>
      <c r="R1540" s="9" t="n">
        <f aca="false">B1540/Q1540-1</f>
        <v>-0.24374677223831</v>
      </c>
      <c r="S1540" s="9" t="n">
        <f aca="false">B1540/INDEX($B:$B,$E1540)-1</f>
        <v>-0.070447405335119</v>
      </c>
      <c r="T1540" s="0" t="n">
        <f aca="false">IF(AND($A1540&gt;=CrashTest!$B$3,$A1540&lt;=CrashTest!$C$3),1,IF(AND($A1540&gt;=CrashTest!$B$4,$A1540&lt;=CrashTest!$C$4),2,IF(AND($A1540&gt;=CrashTest!$B$5,$A1540&lt;=CrashTest!$C$5),3,IF(AND($A1540&gt;=CrashTest!$B$6,$A1540&lt;=CrashTest!$C$6),4,IF(AND($A1540&gt;=CrashTest!$B$7,$A1540&lt;=CrashTest!$C$7),5,0)))))</f>
        <v>0</v>
      </c>
      <c r="U1540" s="8" t="str">
        <f aca="false">IF(T1540=0,"",IF(T1539=T1540,MAX(U1539,B1540),B1540))</f>
        <v/>
      </c>
      <c r="V1540" s="9" t="str">
        <f aca="false">IF(T1540=0,"",B1540/U1540-1)</f>
        <v/>
      </c>
      <c r="W1540" s="8" t="str">
        <f aca="false">IF(T1540=0,"",IF(T1539=T1540,MAX(W1539,F1540),F1540))</f>
        <v/>
      </c>
      <c r="X1540" s="9" t="str">
        <f aca="false">IF(T1540=0,"",F1540/W1540-1)</f>
        <v/>
      </c>
    </row>
    <row r="1541" customFormat="false" ht="15" hidden="false" customHeight="false" outlineLevel="0" collapsed="false">
      <c r="A1541" s="5" t="n">
        <v>45369</v>
      </c>
      <c r="B1541" s="6" t="n">
        <v>3529.94917767387</v>
      </c>
      <c r="C1541" s="7" t="n">
        <v>41.89228026</v>
      </c>
      <c r="D1541" s="0" t="n">
        <f aca="false">INT((ROW()-3)/30)</f>
        <v>51</v>
      </c>
      <c r="E1541" s="0" t="n">
        <f aca="false">2+30*D1541</f>
        <v>1532</v>
      </c>
      <c r="F1541" s="8" t="n">
        <f aca="false">INDEX($F:$F,$E1541)*(2*B1541/INDEX($B:$B,$E1541)-C1541/INDEX($C:$C,$E1541))</f>
        <v>263.607955724765</v>
      </c>
      <c r="G1541" s="9" t="n">
        <f aca="false">B1541/B1540-1</f>
        <v>-0.0298213109941611</v>
      </c>
      <c r="H1541" s="9" t="n">
        <f aca="false">F1541/F1540-1</f>
        <v>-0.00154444769772766</v>
      </c>
      <c r="I1541" s="9" t="n">
        <f aca="false">LN(B1541/B1540)</f>
        <v>-0.0302750089803577</v>
      </c>
      <c r="J1541" s="9" t="n">
        <f aca="false">LN(F1541/F1540)</f>
        <v>-0.00154564158649735</v>
      </c>
      <c r="K1541" s="9" t="n">
        <f aca="false">F1541/F1534-1</f>
        <v>-0.0290919313570118</v>
      </c>
      <c r="L1541" s="9" t="n">
        <f aca="false">F1541/F1511-1</f>
        <v>0.00268427135583638</v>
      </c>
      <c r="M1541" s="9" t="n">
        <f aca="false">B1541/B1534-1</f>
        <v>-0.13330891547344</v>
      </c>
      <c r="N1541" s="9" t="n">
        <f aca="false">B1541/B1511-1</f>
        <v>0.266736566402423</v>
      </c>
      <c r="O1541" s="8" t="n">
        <f aca="false">MAX(O1540,F1541)</f>
        <v>271.506607307531</v>
      </c>
      <c r="P1541" s="9" t="n">
        <f aca="false">F1541/O1541-1</f>
        <v>-0.0290919313570118</v>
      </c>
      <c r="Q1541" s="8" t="n">
        <f aca="false">MAX(Q1540,B1541)</f>
        <v>4811.1564628872</v>
      </c>
      <c r="R1541" s="9" t="n">
        <f aca="false">B1541/Q1541-1</f>
        <v>-0.26629923493373</v>
      </c>
      <c r="S1541" s="9" t="n">
        <f aca="false">B1541/INDEX($B:$B,$E1541)-1</f>
        <v>-0.0981678823460497</v>
      </c>
      <c r="T1541" s="0" t="n">
        <f aca="false">IF(AND($A1541&gt;=CrashTest!$B$3,$A1541&lt;=CrashTest!$C$3),1,IF(AND($A1541&gt;=CrashTest!$B$4,$A1541&lt;=CrashTest!$C$4),2,IF(AND($A1541&gt;=CrashTest!$B$5,$A1541&lt;=CrashTest!$C$5),3,IF(AND($A1541&gt;=CrashTest!$B$6,$A1541&lt;=CrashTest!$C$6),4,IF(AND($A1541&gt;=CrashTest!$B$7,$A1541&lt;=CrashTest!$C$7),5,0)))))</f>
        <v>0</v>
      </c>
      <c r="U1541" s="8" t="str">
        <f aca="false">IF(T1541=0,"",IF(T1540=T1541,MAX(U1540,B1541),B1541))</f>
        <v/>
      </c>
      <c r="V1541" s="9" t="str">
        <f aca="false">IF(T1541=0,"",B1541/U1541-1)</f>
        <v/>
      </c>
      <c r="W1541" s="8" t="str">
        <f aca="false">IF(T1541=0,"",IF(T1540=T1541,MAX(W1540,F1541),F1541))</f>
        <v/>
      </c>
      <c r="X1541" s="9" t="str">
        <f aca="false">IF(T1541=0,"",F1541/W1541-1)</f>
        <v/>
      </c>
    </row>
    <row r="1542" customFormat="false" ht="15" hidden="false" customHeight="false" outlineLevel="0" collapsed="false">
      <c r="A1542" s="5" t="n">
        <v>45370</v>
      </c>
      <c r="B1542" s="6" t="n">
        <v>3165.8325338983</v>
      </c>
      <c r="C1542" s="7" t="n">
        <v>33.00585868</v>
      </c>
      <c r="D1542" s="0" t="n">
        <f aca="false">INT((ROW()-3)/30)</f>
        <v>51</v>
      </c>
      <c r="E1542" s="0" t="n">
        <f aca="false">2+30*D1542</f>
        <v>1532</v>
      </c>
      <c r="F1542" s="8" t="n">
        <f aca="false">INDEX($F:$F,$E1542)*(2*B1542/INDEX($B:$B,$E1542)-C1542/INDEX($C:$C,$E1542))</f>
        <v>260.43617346311</v>
      </c>
      <c r="G1542" s="9" t="n">
        <f aca="false">B1542/B1541-1</f>
        <v>-0.103150675958319</v>
      </c>
      <c r="H1542" s="9" t="n">
        <f aca="false">F1542/F1541-1</f>
        <v>-0.0120321947527503</v>
      </c>
      <c r="I1542" s="9" t="n">
        <f aca="false">LN(B1542/B1541)</f>
        <v>-0.108867408690156</v>
      </c>
      <c r="J1542" s="9" t="n">
        <f aca="false">LN(F1542/F1541)</f>
        <v>-0.0121051675473333</v>
      </c>
      <c r="K1542" s="9" t="n">
        <f aca="false">F1542/F1535-1</f>
        <v>-0.0288714412230664</v>
      </c>
      <c r="L1542" s="9" t="n">
        <f aca="false">F1542/F1512-1</f>
        <v>-0.0120067399664915</v>
      </c>
      <c r="M1542" s="9" t="n">
        <f aca="false">B1542/B1535-1</f>
        <v>-0.202781145962955</v>
      </c>
      <c r="N1542" s="9" t="n">
        <f aca="false">B1542/B1512-1</f>
        <v>0.100304820860337</v>
      </c>
      <c r="O1542" s="8" t="n">
        <f aca="false">MAX(O1541,F1542)</f>
        <v>271.506607307531</v>
      </c>
      <c r="P1542" s="9" t="n">
        <f aca="false">F1542/O1542-1</f>
        <v>-0.0407740863259409</v>
      </c>
      <c r="Q1542" s="8" t="n">
        <f aca="false">MAX(Q1541,B1542)</f>
        <v>4811.1564628872</v>
      </c>
      <c r="R1542" s="9" t="n">
        <f aca="false">B1542/Q1542-1</f>
        <v>-0.341980964801451</v>
      </c>
      <c r="S1542" s="9" t="n">
        <f aca="false">B1542/INDEX($B:$B,$E1542)-1</f>
        <v>-0.191192474882976</v>
      </c>
      <c r="T1542" s="0" t="n">
        <f aca="false">IF(AND($A1542&gt;=CrashTest!$B$3,$A1542&lt;=CrashTest!$C$3),1,IF(AND($A1542&gt;=CrashTest!$B$4,$A1542&lt;=CrashTest!$C$4),2,IF(AND($A1542&gt;=CrashTest!$B$5,$A1542&lt;=CrashTest!$C$5),3,IF(AND($A1542&gt;=CrashTest!$B$6,$A1542&lt;=CrashTest!$C$6),4,IF(AND($A1542&gt;=CrashTest!$B$7,$A1542&lt;=CrashTest!$C$7),5,0)))))</f>
        <v>0</v>
      </c>
      <c r="U1542" s="8" t="str">
        <f aca="false">IF(T1542=0,"",IF(T1541=T1542,MAX(U1541,B1542),B1542))</f>
        <v/>
      </c>
      <c r="V1542" s="9" t="str">
        <f aca="false">IF(T1542=0,"",B1542/U1542-1)</f>
        <v/>
      </c>
      <c r="W1542" s="8" t="str">
        <f aca="false">IF(T1542=0,"",IF(T1541=T1542,MAX(W1541,F1542),F1542))</f>
        <v/>
      </c>
      <c r="X1542" s="9" t="str">
        <f aca="false">IF(T1542=0,"",F1542/W1542-1)</f>
        <v/>
      </c>
    </row>
    <row r="1543" customFormat="false" ht="15" hidden="false" customHeight="false" outlineLevel="0" collapsed="false">
      <c r="A1543" s="5" t="n">
        <v>45371</v>
      </c>
      <c r="B1543" s="6" t="n">
        <v>3519.0726811806</v>
      </c>
      <c r="C1543" s="7" t="n">
        <v>41.57539377</v>
      </c>
      <c r="D1543" s="0" t="n">
        <f aca="false">INT((ROW()-3)/30)</f>
        <v>51</v>
      </c>
      <c r="E1543" s="0" t="n">
        <f aca="false">2+30*D1543</f>
        <v>1532</v>
      </c>
      <c r="F1543" s="8" t="n">
        <f aca="false">INDEX($F:$F,$E1543)*(2*B1543/INDEX($B:$B,$E1543)-C1543/INDEX($C:$C,$E1543))</f>
        <v>263.783865327571</v>
      </c>
      <c r="G1543" s="9" t="n">
        <f aca="false">B1543/B1542-1</f>
        <v>0.111578911234238</v>
      </c>
      <c r="H1543" s="9" t="n">
        <f aca="false">F1543/F1542-1</f>
        <v>0.0128541739035142</v>
      </c>
      <c r="I1543" s="9" t="n">
        <f aca="false">LN(B1543/B1542)</f>
        <v>0.105781447164542</v>
      </c>
      <c r="J1543" s="9" t="n">
        <f aca="false">LN(F1543/F1542)</f>
        <v>0.0127722602185027</v>
      </c>
      <c r="K1543" s="9" t="n">
        <f aca="false">F1543/F1536-1</f>
        <v>-0.0218481879672253</v>
      </c>
      <c r="L1543" s="9" t="n">
        <f aca="false">F1543/F1513-1</f>
        <v>-0.0086485732975532</v>
      </c>
      <c r="M1543" s="9" t="n">
        <f aca="false">B1543/B1536-1</f>
        <v>-0.121241934046631</v>
      </c>
      <c r="N1543" s="9" t="n">
        <f aca="false">B1543/B1513-1</f>
        <v>0.193504568988023</v>
      </c>
      <c r="O1543" s="8" t="n">
        <f aca="false">MAX(O1542,F1543)</f>
        <v>271.506607307531</v>
      </c>
      <c r="P1543" s="9" t="n">
        <f aca="false">F1543/O1543-1</f>
        <v>-0.0284440296188173</v>
      </c>
      <c r="Q1543" s="8" t="n">
        <f aca="false">MAX(Q1542,B1543)</f>
        <v>4811.1564628872</v>
      </c>
      <c r="R1543" s="9" t="n">
        <f aca="false">B1543/Q1543-1</f>
        <v>-0.268559917282593</v>
      </c>
      <c r="S1543" s="9" t="n">
        <f aca="false">B1543/INDEX($B:$B,$E1543)-1</f>
        <v>-0.100946611832361</v>
      </c>
      <c r="T1543" s="0" t="n">
        <f aca="false">IF(AND($A1543&gt;=CrashTest!$B$3,$A1543&lt;=CrashTest!$C$3),1,IF(AND($A1543&gt;=CrashTest!$B$4,$A1543&lt;=CrashTest!$C$4),2,IF(AND($A1543&gt;=CrashTest!$B$5,$A1543&lt;=CrashTest!$C$5),3,IF(AND($A1543&gt;=CrashTest!$B$6,$A1543&lt;=CrashTest!$C$6),4,IF(AND($A1543&gt;=CrashTest!$B$7,$A1543&lt;=CrashTest!$C$7),5,0)))))</f>
        <v>0</v>
      </c>
      <c r="U1543" s="8" t="str">
        <f aca="false">IF(T1543=0,"",IF(T1542=T1543,MAX(U1542,B1543),B1543))</f>
        <v/>
      </c>
      <c r="V1543" s="9" t="str">
        <f aca="false">IF(T1543=0,"",B1543/U1543-1)</f>
        <v/>
      </c>
      <c r="W1543" s="8" t="str">
        <f aca="false">IF(T1543=0,"",IF(T1542=T1543,MAX(W1542,F1543),F1543))</f>
        <v/>
      </c>
      <c r="X1543" s="9" t="str">
        <f aca="false">IF(T1543=0,"",F1543/W1543-1)</f>
        <v/>
      </c>
    </row>
    <row r="1544" customFormat="false" ht="15" hidden="false" customHeight="false" outlineLevel="0" collapsed="false">
      <c r="A1544" s="5" t="n">
        <v>45372</v>
      </c>
      <c r="B1544" s="6" t="n">
        <v>3489.54293863238</v>
      </c>
      <c r="C1544" s="7" t="n">
        <v>41.06433635</v>
      </c>
      <c r="D1544" s="0" t="n">
        <f aca="false">INT((ROW()-3)/30)</f>
        <v>51</v>
      </c>
      <c r="E1544" s="0" t="n">
        <f aca="false">2+30*D1544</f>
        <v>1532</v>
      </c>
      <c r="F1544" s="8" t="n">
        <f aca="false">INDEX($F:$F,$E1544)*(2*B1544/INDEX($B:$B,$E1544)-C1544/INDEX($C:$C,$E1544))</f>
        <v>262.423686680637</v>
      </c>
      <c r="G1544" s="9" t="n">
        <f aca="false">B1544/B1543-1</f>
        <v>-0.00839134204477787</v>
      </c>
      <c r="H1544" s="9" t="n">
        <f aca="false">F1544/F1543-1</f>
        <v>-0.00515641335850792</v>
      </c>
      <c r="I1544" s="9" t="n">
        <f aca="false">LN(B1544/B1543)</f>
        <v>-0.00842674756109279</v>
      </c>
      <c r="J1544" s="9" t="n">
        <f aca="false">LN(F1544/F1543)</f>
        <v>-0.00516975353594231</v>
      </c>
      <c r="K1544" s="9" t="n">
        <f aca="false">F1544/F1537-1</f>
        <v>-0.0216343920952554</v>
      </c>
      <c r="L1544" s="9" t="n">
        <f aca="false">F1544/F1514-1</f>
        <v>-0.00970990251163961</v>
      </c>
      <c r="M1544" s="9" t="n">
        <f aca="false">B1544/B1537-1</f>
        <v>-0.10130400204359</v>
      </c>
      <c r="N1544" s="9" t="n">
        <f aca="false">B1544/B1514-1</f>
        <v>0.15772955675036</v>
      </c>
      <c r="O1544" s="8" t="n">
        <f aca="false">MAX(O1543,F1544)</f>
        <v>271.506607307531</v>
      </c>
      <c r="P1544" s="9" t="n">
        <f aca="false">F1544/O1544-1</f>
        <v>-0.0334537738030289</v>
      </c>
      <c r="Q1544" s="8" t="n">
        <f aca="false">MAX(Q1543,B1544)</f>
        <v>4811.1564628872</v>
      </c>
      <c r="R1544" s="9" t="n">
        <f aca="false">B1544/Q1544-1</f>
        <v>-0.274697681201936</v>
      </c>
      <c r="S1544" s="9" t="n">
        <f aca="false">B1544/INDEX($B:$B,$E1544)-1</f>
        <v>-0.108490876328992</v>
      </c>
      <c r="T1544" s="0" t="n">
        <f aca="false">IF(AND($A1544&gt;=CrashTest!$B$3,$A1544&lt;=CrashTest!$C$3),1,IF(AND($A1544&gt;=CrashTest!$B$4,$A1544&lt;=CrashTest!$C$4),2,IF(AND($A1544&gt;=CrashTest!$B$5,$A1544&lt;=CrashTest!$C$5),3,IF(AND($A1544&gt;=CrashTest!$B$6,$A1544&lt;=CrashTest!$C$6),4,IF(AND($A1544&gt;=CrashTest!$B$7,$A1544&lt;=CrashTest!$C$7),5,0)))))</f>
        <v>0</v>
      </c>
      <c r="U1544" s="8" t="str">
        <f aca="false">IF(T1544=0,"",IF(T1543=T1544,MAX(U1543,B1544),B1544))</f>
        <v/>
      </c>
      <c r="V1544" s="9" t="str">
        <f aca="false">IF(T1544=0,"",B1544/U1544-1)</f>
        <v/>
      </c>
      <c r="W1544" s="8" t="str">
        <f aca="false">IF(T1544=0,"",IF(T1543=T1544,MAX(W1543,F1544),F1544))</f>
        <v/>
      </c>
      <c r="X1544" s="9" t="str">
        <f aca="false">IF(T1544=0,"",F1544/W1544-1)</f>
        <v/>
      </c>
    </row>
    <row r="1545" customFormat="false" ht="15" hidden="false" customHeight="false" outlineLevel="0" collapsed="false">
      <c r="A1545" s="5" t="n">
        <v>45373</v>
      </c>
      <c r="B1545" s="6" t="n">
        <v>3316.85662302747</v>
      </c>
      <c r="C1545" s="7" t="n">
        <v>37.44401546</v>
      </c>
      <c r="D1545" s="0" t="n">
        <f aca="false">INT((ROW()-3)/30)</f>
        <v>51</v>
      </c>
      <c r="E1545" s="0" t="n">
        <f aca="false">2+30*D1545</f>
        <v>1532</v>
      </c>
      <c r="F1545" s="8" t="n">
        <f aca="false">INDEX($F:$F,$E1545)*(2*B1545/INDEX($B:$B,$E1545)-C1545/INDEX($C:$C,$E1545))</f>
        <v>257.793285010113</v>
      </c>
      <c r="G1545" s="9" t="n">
        <f aca="false">B1545/B1544-1</f>
        <v>-0.049486800604491</v>
      </c>
      <c r="H1545" s="9" t="n">
        <f aca="false">F1545/F1544-1</f>
        <v>-0.0176447550489564</v>
      </c>
      <c r="I1545" s="9" t="n">
        <f aca="false">LN(B1545/B1544)</f>
        <v>-0.0507532303583757</v>
      </c>
      <c r="J1545" s="9" t="n">
        <f aca="false">LN(F1545/F1544)</f>
        <v>-0.0178022794765115</v>
      </c>
      <c r="K1545" s="9" t="n">
        <f aca="false">F1545/F1538-1</f>
        <v>-0.027883078428769</v>
      </c>
      <c r="L1545" s="9" t="n">
        <f aca="false">F1545/F1515-1</f>
        <v>-0.0246555901582499</v>
      </c>
      <c r="M1545" s="9" t="n">
        <f aca="false">B1545/B1538-1</f>
        <v>-0.112409133608159</v>
      </c>
      <c r="N1545" s="9" t="n">
        <f aca="false">B1545/B1515-1</f>
        <v>0.118661309611235</v>
      </c>
      <c r="O1545" s="8" t="n">
        <f aca="false">MAX(O1544,F1545)</f>
        <v>271.506607307531</v>
      </c>
      <c r="P1545" s="9" t="n">
        <f aca="false">F1545/O1545-1</f>
        <v>-0.0505082452077676</v>
      </c>
      <c r="Q1545" s="8" t="n">
        <f aca="false">MAX(Q1544,B1545)</f>
        <v>4811.1564628872</v>
      </c>
      <c r="R1545" s="9" t="n">
        <f aca="false">B1545/Q1545-1</f>
        <v>-0.31059057243027</v>
      </c>
      <c r="S1545" s="9" t="n">
        <f aca="false">B1545/INDEX($B:$B,$E1545)-1</f>
        <v>-0.152608810569183</v>
      </c>
      <c r="T1545" s="0" t="n">
        <f aca="false">IF(AND($A1545&gt;=CrashTest!$B$3,$A1545&lt;=CrashTest!$C$3),1,IF(AND($A1545&gt;=CrashTest!$B$4,$A1545&lt;=CrashTest!$C$4),2,IF(AND($A1545&gt;=CrashTest!$B$5,$A1545&lt;=CrashTest!$C$5),3,IF(AND($A1545&gt;=CrashTest!$B$6,$A1545&lt;=CrashTest!$C$6),4,IF(AND($A1545&gt;=CrashTest!$B$7,$A1545&lt;=CrashTest!$C$7),5,0)))))</f>
        <v>0</v>
      </c>
      <c r="U1545" s="8" t="str">
        <f aca="false">IF(T1545=0,"",IF(T1544=T1545,MAX(U1544,B1545),B1545))</f>
        <v/>
      </c>
      <c r="V1545" s="9" t="str">
        <f aca="false">IF(T1545=0,"",B1545/U1545-1)</f>
        <v/>
      </c>
      <c r="W1545" s="8" t="str">
        <f aca="false">IF(T1545=0,"",IF(T1544=T1545,MAX(W1544,F1545),F1545))</f>
        <v/>
      </c>
      <c r="X1545" s="9" t="str">
        <f aca="false">IF(T1545=0,"",F1545/W1545-1)</f>
        <v/>
      </c>
    </row>
    <row r="1546" customFormat="false" ht="15" hidden="false" customHeight="false" outlineLevel="0" collapsed="false">
      <c r="A1546" s="5" t="n">
        <v>45374</v>
      </c>
      <c r="B1546" s="6" t="n">
        <v>3354.71804412624</v>
      </c>
      <c r="C1546" s="7" t="n">
        <v>37.40219245</v>
      </c>
      <c r="D1546" s="0" t="n">
        <f aca="false">INT((ROW()-3)/30)</f>
        <v>51</v>
      </c>
      <c r="E1546" s="0" t="n">
        <f aca="false">2+30*D1546</f>
        <v>1532</v>
      </c>
      <c r="F1546" s="8" t="n">
        <f aca="false">INDEX($F:$F,$E1546)*(2*B1546/INDEX($B:$B,$E1546)-C1546/INDEX($C:$C,$E1546))</f>
        <v>263.204839889115</v>
      </c>
      <c r="G1546" s="9" t="n">
        <f aca="false">B1546/B1545-1</f>
        <v>0.0114148500830318</v>
      </c>
      <c r="H1546" s="9" t="n">
        <f aca="false">F1546/F1545-1</f>
        <v>0.0209918380100145</v>
      </c>
      <c r="I1546" s="9" t="n">
        <f aca="false">LN(B1546/B1545)</f>
        <v>0.0113501922562048</v>
      </c>
      <c r="J1546" s="9" t="n">
        <f aca="false">LN(F1546/F1545)</f>
        <v>0.0207745450369755</v>
      </c>
      <c r="K1546" s="9" t="n">
        <f aca="false">F1546/F1539-1</f>
        <v>0.00176277147745085</v>
      </c>
      <c r="L1546" s="9" t="n">
        <f aca="false">F1546/F1516-1</f>
        <v>-0.00946792973609067</v>
      </c>
      <c r="M1546" s="9" t="n">
        <f aca="false">B1546/B1539-1</f>
        <v>-0.0468140275286245</v>
      </c>
      <c r="N1546" s="9" t="n">
        <f aca="false">B1546/B1516-1</f>
        <v>0.128590205637521</v>
      </c>
      <c r="O1546" s="8" t="n">
        <f aca="false">MAX(O1545,F1546)</f>
        <v>271.506607307531</v>
      </c>
      <c r="P1546" s="9" t="n">
        <f aca="false">F1546/O1546-1</f>
        <v>-0.0305766680993246</v>
      </c>
      <c r="Q1546" s="8" t="n">
        <f aca="false">MAX(Q1545,B1546)</f>
        <v>4811.1564628872</v>
      </c>
      <c r="R1546" s="9" t="n">
        <f aca="false">B1546/Q1546-1</f>
        <v>-0.302721067168733</v>
      </c>
      <c r="S1546" s="9" t="n">
        <f aca="false">B1546/INDEX($B:$B,$E1546)-1</f>
        <v>-0.142935967180149</v>
      </c>
      <c r="T1546" s="0" t="n">
        <f aca="false">IF(AND($A1546&gt;=CrashTest!$B$3,$A1546&lt;=CrashTest!$C$3),1,IF(AND($A1546&gt;=CrashTest!$B$4,$A1546&lt;=CrashTest!$C$4),2,IF(AND($A1546&gt;=CrashTest!$B$5,$A1546&lt;=CrashTest!$C$5),3,IF(AND($A1546&gt;=CrashTest!$B$6,$A1546&lt;=CrashTest!$C$6),4,IF(AND($A1546&gt;=CrashTest!$B$7,$A1546&lt;=CrashTest!$C$7),5,0)))))</f>
        <v>0</v>
      </c>
      <c r="U1546" s="8" t="str">
        <f aca="false">IF(T1546=0,"",IF(T1545=T1546,MAX(U1545,B1546),B1546))</f>
        <v/>
      </c>
      <c r="V1546" s="9" t="str">
        <f aca="false">IF(T1546=0,"",B1546/U1546-1)</f>
        <v/>
      </c>
      <c r="W1546" s="8" t="str">
        <f aca="false">IF(T1546=0,"",IF(T1545=T1546,MAX(W1545,F1546),F1546))</f>
        <v/>
      </c>
      <c r="X1546" s="9" t="str">
        <f aca="false">IF(T1546=0,"",F1546/W1546-1)</f>
        <v/>
      </c>
    </row>
    <row r="1547" customFormat="false" ht="15" hidden="false" customHeight="false" outlineLevel="0" collapsed="false">
      <c r="A1547" s="5" t="n">
        <v>45375</v>
      </c>
      <c r="B1547" s="6" t="n">
        <v>3455.31273378142</v>
      </c>
      <c r="C1547" s="7" t="n">
        <v>40.51328317</v>
      </c>
      <c r="D1547" s="0" t="n">
        <f aca="false">INT((ROW()-3)/30)</f>
        <v>51</v>
      </c>
      <c r="E1547" s="0" t="n">
        <f aca="false">2+30*D1547</f>
        <v>1532</v>
      </c>
      <c r="F1547" s="8" t="n">
        <f aca="false">INDEX($F:$F,$E1547)*(2*B1547/INDEX($B:$B,$E1547)-C1547/INDEX($C:$C,$E1547))</f>
        <v>260.629422511039</v>
      </c>
      <c r="G1547" s="9" t="n">
        <f aca="false">B1547/B1546-1</f>
        <v>0.0299860340964604</v>
      </c>
      <c r="H1547" s="9" t="n">
        <f aca="false">F1547/F1546-1</f>
        <v>-0.009784840503544</v>
      </c>
      <c r="I1547" s="9" t="n">
        <f aca="false">LN(B1547/B1546)</f>
        <v>0.0295452430199685</v>
      </c>
      <c r="J1547" s="9" t="n">
        <f aca="false">LN(F1547/F1546)</f>
        <v>-0.00983302664215552</v>
      </c>
      <c r="K1547" s="9" t="n">
        <f aca="false">F1547/F1540-1</f>
        <v>-0.0128260989543633</v>
      </c>
      <c r="L1547" s="9" t="n">
        <f aca="false">F1547/F1517-1</f>
        <v>-0.0185769955111714</v>
      </c>
      <c r="M1547" s="9" t="n">
        <f aca="false">B1547/B1540-1</f>
        <v>-0.0503345489029718</v>
      </c>
      <c r="N1547" s="9" t="n">
        <f aca="false">B1547/B1517-1</f>
        <v>0.182027982973979</v>
      </c>
      <c r="O1547" s="8" t="n">
        <f aca="false">MAX(O1546,F1547)</f>
        <v>271.506607307531</v>
      </c>
      <c r="P1547" s="9" t="n">
        <f aca="false">F1547/O1547-1</f>
        <v>-0.0400623207823869</v>
      </c>
      <c r="Q1547" s="8" t="n">
        <f aca="false">MAX(Q1546,B1547)</f>
        <v>4811.1564628872</v>
      </c>
      <c r="R1547" s="9" t="n">
        <f aca="false">B1547/Q1547-1</f>
        <v>-0.281812437314111</v>
      </c>
      <c r="S1547" s="9" t="n">
        <f aca="false">B1547/INDEX($B:$B,$E1547)-1</f>
        <v>-0.117236015869163</v>
      </c>
      <c r="T1547" s="0" t="n">
        <f aca="false">IF(AND($A1547&gt;=CrashTest!$B$3,$A1547&lt;=CrashTest!$C$3),1,IF(AND($A1547&gt;=CrashTest!$B$4,$A1547&lt;=CrashTest!$C$4),2,IF(AND($A1547&gt;=CrashTest!$B$5,$A1547&lt;=CrashTest!$C$5),3,IF(AND($A1547&gt;=CrashTest!$B$6,$A1547&lt;=CrashTest!$C$6),4,IF(AND($A1547&gt;=CrashTest!$B$7,$A1547&lt;=CrashTest!$C$7),5,0)))))</f>
        <v>0</v>
      </c>
      <c r="U1547" s="8" t="str">
        <f aca="false">IF(T1547=0,"",IF(T1546=T1547,MAX(U1546,B1547),B1547))</f>
        <v/>
      </c>
      <c r="V1547" s="9" t="str">
        <f aca="false">IF(T1547=0,"",B1547/U1547-1)</f>
        <v/>
      </c>
      <c r="W1547" s="8" t="str">
        <f aca="false">IF(T1547=0,"",IF(T1546=T1547,MAX(W1546,F1547),F1547))</f>
        <v/>
      </c>
      <c r="X1547" s="9" t="str">
        <f aca="false">IF(T1547=0,"",F1547/W1547-1)</f>
        <v/>
      </c>
    </row>
    <row r="1548" customFormat="false" ht="15" hidden="false" customHeight="false" outlineLevel="0" collapsed="false">
      <c r="A1548" s="5" t="n">
        <v>45376</v>
      </c>
      <c r="B1548" s="6" t="n">
        <v>3595.95377440094</v>
      </c>
      <c r="C1548" s="7" t="n">
        <v>43.70584999</v>
      </c>
      <c r="D1548" s="0" t="n">
        <f aca="false">INT((ROW()-3)/30)</f>
        <v>51</v>
      </c>
      <c r="E1548" s="0" t="n">
        <f aca="false">2+30*D1548</f>
        <v>1532</v>
      </c>
      <c r="F1548" s="8" t="n">
        <f aca="false">INDEX($F:$F,$E1548)*(2*B1548/INDEX($B:$B,$E1548)-C1548/INDEX($C:$C,$E1548))</f>
        <v>263.116423514754</v>
      </c>
      <c r="G1548" s="9" t="n">
        <f aca="false">B1548/B1547-1</f>
        <v>0.0407028397877045</v>
      </c>
      <c r="H1548" s="9" t="n">
        <f aca="false">F1548/F1547-1</f>
        <v>0.00954228797253354</v>
      </c>
      <c r="I1548" s="9" t="n">
        <f aca="false">LN(B1548/B1547)</f>
        <v>0.03989629238641</v>
      </c>
      <c r="J1548" s="9" t="n">
        <f aca="false">LN(F1548/F1547)</f>
        <v>0.00949704791076139</v>
      </c>
      <c r="K1548" s="9" t="n">
        <f aca="false">F1548/F1541-1</f>
        <v>-0.0018646334427167</v>
      </c>
      <c r="L1548" s="9" t="n">
        <f aca="false">F1548/F1518-1</f>
        <v>-0.0109221108191052</v>
      </c>
      <c r="M1548" s="9" t="n">
        <f aca="false">B1548/B1541-1</f>
        <v>0.0186984552481757</v>
      </c>
      <c r="N1548" s="9" t="n">
        <f aca="false">B1548/B1518-1</f>
        <v>0.202604813609713</v>
      </c>
      <c r="O1548" s="8" t="n">
        <f aca="false">MAX(O1547,F1548)</f>
        <v>271.506607307531</v>
      </c>
      <c r="P1548" s="9" t="n">
        <f aca="false">F1548/O1548-1</f>
        <v>-0.030902319011607</v>
      </c>
      <c r="Q1548" s="8" t="n">
        <f aca="false">MAX(Q1547,B1548)</f>
        <v>4811.1564628872</v>
      </c>
      <c r="R1548" s="9" t="n">
        <f aca="false">B1548/Q1548-1</f>
        <v>-0.252580164012586</v>
      </c>
      <c r="S1548" s="9" t="n">
        <f aca="false">B1548/INDEX($B:$B,$E1548)-1</f>
        <v>-0.0813050148527297</v>
      </c>
      <c r="T1548" s="0" t="n">
        <f aca="false">IF(AND($A1548&gt;=CrashTest!$B$3,$A1548&lt;=CrashTest!$C$3),1,IF(AND($A1548&gt;=CrashTest!$B$4,$A1548&lt;=CrashTest!$C$4),2,IF(AND($A1548&gt;=CrashTest!$B$5,$A1548&lt;=CrashTest!$C$5),3,IF(AND($A1548&gt;=CrashTest!$B$6,$A1548&lt;=CrashTest!$C$6),4,IF(AND($A1548&gt;=CrashTest!$B$7,$A1548&lt;=CrashTest!$C$7),5,0)))))</f>
        <v>0</v>
      </c>
      <c r="U1548" s="8" t="str">
        <f aca="false">IF(T1548=0,"",IF(T1547=T1548,MAX(U1547,B1548),B1548))</f>
        <v/>
      </c>
      <c r="V1548" s="9" t="str">
        <f aca="false">IF(T1548=0,"",B1548/U1548-1)</f>
        <v/>
      </c>
      <c r="W1548" s="8" t="str">
        <f aca="false">IF(T1548=0,"",IF(T1547=T1548,MAX(W1547,F1548),F1548))</f>
        <v/>
      </c>
      <c r="X1548" s="9" t="str">
        <f aca="false">IF(T1548=0,"",F1548/W1548-1)</f>
        <v/>
      </c>
    </row>
    <row r="1549" customFormat="false" ht="15" hidden="false" customHeight="false" outlineLevel="0" collapsed="false">
      <c r="A1549" s="5" t="n">
        <v>45377</v>
      </c>
      <c r="B1549" s="6" t="n">
        <v>3593.26549181765</v>
      </c>
      <c r="C1549" s="7" t="n">
        <v>43.761646</v>
      </c>
      <c r="D1549" s="0" t="n">
        <f aca="false">INT((ROW()-3)/30)</f>
        <v>51</v>
      </c>
      <c r="E1549" s="0" t="n">
        <f aca="false">2+30*D1549</f>
        <v>1532</v>
      </c>
      <c r="F1549" s="8" t="n">
        <f aca="false">INDEX($F:$F,$E1549)*(2*B1549/INDEX($B:$B,$E1549)-C1549/INDEX($C:$C,$E1549))</f>
        <v>262.454242493804</v>
      </c>
      <c r="G1549" s="9" t="n">
        <f aca="false">B1549/B1548-1</f>
        <v>-0.000747585411811302</v>
      </c>
      <c r="H1549" s="9" t="n">
        <f aca="false">F1549/F1548-1</f>
        <v>-0.00251668448553954</v>
      </c>
      <c r="I1549" s="9" t="n">
        <f aca="false">LN(B1549/B1548)</f>
        <v>-0.000747864993134576</v>
      </c>
      <c r="J1549" s="9" t="n">
        <f aca="false">LN(F1549/F1548)</f>
        <v>-0.00251985665929744</v>
      </c>
      <c r="K1549" s="9" t="n">
        <f aca="false">F1549/F1542-1</f>
        <v>0.00774880464514194</v>
      </c>
      <c r="L1549" s="9" t="n">
        <f aca="false">F1549/F1519-1</f>
        <v>-0.0166273493191318</v>
      </c>
      <c r="M1549" s="9" t="n">
        <f aca="false">B1549/B1542-1</f>
        <v>0.13501439300487</v>
      </c>
      <c r="N1549" s="9" t="n">
        <f aca="false">B1549/B1519-1</f>
        <v>0.154747818415051</v>
      </c>
      <c r="O1549" s="8" t="n">
        <f aca="false">MAX(O1548,F1549)</f>
        <v>271.506607307531</v>
      </c>
      <c r="P1549" s="9" t="n">
        <f aca="false">F1549/O1549-1</f>
        <v>-0.0333412321103229</v>
      </c>
      <c r="Q1549" s="8" t="n">
        <f aca="false">MAX(Q1548,B1549)</f>
        <v>4811.1564628872</v>
      </c>
      <c r="R1549" s="9" t="n">
        <f aca="false">B1549/Q1549-1</f>
        <v>-0.253138924178468</v>
      </c>
      <c r="S1549" s="9" t="n">
        <f aca="false">B1549/INDEX($B:$B,$E1549)-1</f>
        <v>-0.08199181782153</v>
      </c>
      <c r="T1549" s="0" t="n">
        <f aca="false">IF(AND($A1549&gt;=CrashTest!$B$3,$A1549&lt;=CrashTest!$C$3),1,IF(AND($A1549&gt;=CrashTest!$B$4,$A1549&lt;=CrashTest!$C$4),2,IF(AND($A1549&gt;=CrashTest!$B$5,$A1549&lt;=CrashTest!$C$5),3,IF(AND($A1549&gt;=CrashTest!$B$6,$A1549&lt;=CrashTest!$C$6),4,IF(AND($A1549&gt;=CrashTest!$B$7,$A1549&lt;=CrashTest!$C$7),5,0)))))</f>
        <v>0</v>
      </c>
      <c r="U1549" s="8" t="str">
        <f aca="false">IF(T1549=0,"",IF(T1548=T1549,MAX(U1548,B1549),B1549))</f>
        <v/>
      </c>
      <c r="V1549" s="9" t="str">
        <f aca="false">IF(T1549=0,"",B1549/U1549-1)</f>
        <v/>
      </c>
      <c r="W1549" s="8" t="str">
        <f aca="false">IF(T1549=0,"",IF(T1548=T1549,MAX(W1548,F1549),F1549))</f>
        <v/>
      </c>
      <c r="X1549" s="9" t="str">
        <f aca="false">IF(T1549=0,"",F1549/W1549-1)</f>
        <v/>
      </c>
    </row>
    <row r="1550" customFormat="false" ht="15" hidden="false" customHeight="false" outlineLevel="0" collapsed="false">
      <c r="A1550" s="5" t="n">
        <v>45378</v>
      </c>
      <c r="B1550" s="6" t="n">
        <v>3498.33240648743</v>
      </c>
      <c r="C1550" s="7" t="n">
        <v>41.863115</v>
      </c>
      <c r="D1550" s="0" t="n">
        <f aca="false">INT((ROW()-3)/30)</f>
        <v>51</v>
      </c>
      <c r="E1550" s="0" t="n">
        <f aca="false">2+30*D1550</f>
        <v>1532</v>
      </c>
      <c r="F1550" s="8" t="n">
        <f aca="false">INDEX($F:$F,$E1550)*(2*B1550/INDEX($B:$B,$E1550)-C1550/INDEX($C:$C,$E1550))</f>
        <v>259.426159210156</v>
      </c>
      <c r="G1550" s="9" t="n">
        <f aca="false">B1550/B1549-1</f>
        <v>-0.026419724773022</v>
      </c>
      <c r="H1550" s="9" t="n">
        <f aca="false">F1550/F1549-1</f>
        <v>-0.0115375665292214</v>
      </c>
      <c r="I1550" s="9" t="n">
        <f aca="false">LN(B1550/B1549)</f>
        <v>-0.0267749971412282</v>
      </c>
      <c r="J1550" s="9" t="n">
        <f aca="false">LN(F1550/F1549)</f>
        <v>-0.0116046406638991</v>
      </c>
      <c r="K1550" s="9" t="n">
        <f aca="false">F1550/F1543-1</f>
        <v>-0.0165199873464736</v>
      </c>
      <c r="L1550" s="9" t="n">
        <f aca="false">F1550/F1520-1</f>
        <v>-0.0272894808681735</v>
      </c>
      <c r="M1550" s="9" t="n">
        <f aca="false">B1550/B1543-1</f>
        <v>-0.00589367613919578</v>
      </c>
      <c r="N1550" s="9" t="n">
        <f aca="false">B1550/B1520-1</f>
        <v>0.101534311038437</v>
      </c>
      <c r="O1550" s="8" t="n">
        <f aca="false">MAX(O1549,F1550)</f>
        <v>271.506607307531</v>
      </c>
      <c r="P1550" s="9" t="n">
        <f aca="false">F1550/O1550-1</f>
        <v>-0.0444941219559053</v>
      </c>
      <c r="Q1550" s="8" t="n">
        <f aca="false">MAX(Q1549,B1550)</f>
        <v>4811.1564628872</v>
      </c>
      <c r="R1550" s="9" t="n">
        <f aca="false">B1550/Q1550-1</f>
        <v>-0.272870788245356</v>
      </c>
      <c r="S1550" s="9" t="n">
        <f aca="false">B1550/INDEX($B:$B,$E1550)-1</f>
        <v>-0.106245341334067</v>
      </c>
      <c r="T1550" s="0" t="n">
        <f aca="false">IF(AND($A1550&gt;=CrashTest!$B$3,$A1550&lt;=CrashTest!$C$3),1,IF(AND($A1550&gt;=CrashTest!$B$4,$A1550&lt;=CrashTest!$C$4),2,IF(AND($A1550&gt;=CrashTest!$B$5,$A1550&lt;=CrashTest!$C$5),3,IF(AND($A1550&gt;=CrashTest!$B$6,$A1550&lt;=CrashTest!$C$6),4,IF(AND($A1550&gt;=CrashTest!$B$7,$A1550&lt;=CrashTest!$C$7),5,0)))))</f>
        <v>0</v>
      </c>
      <c r="U1550" s="8" t="str">
        <f aca="false">IF(T1550=0,"",IF(T1549=T1550,MAX(U1549,B1550),B1550))</f>
        <v/>
      </c>
      <c r="V1550" s="9" t="str">
        <f aca="false">IF(T1550=0,"",B1550/U1550-1)</f>
        <v/>
      </c>
      <c r="W1550" s="8" t="str">
        <f aca="false">IF(T1550=0,"",IF(T1549=T1550,MAX(W1549,F1550),F1550))</f>
        <v/>
      </c>
      <c r="X1550" s="9" t="str">
        <f aca="false">IF(T1550=0,"",F1550/W1550-1)</f>
        <v/>
      </c>
    </row>
    <row r="1551" customFormat="false" ht="15" hidden="false" customHeight="false" outlineLevel="0" collapsed="false">
      <c r="A1551" s="5" t="n">
        <v>45379</v>
      </c>
      <c r="B1551" s="6" t="n">
        <v>3566.1563798948</v>
      </c>
      <c r="C1551" s="7" t="n">
        <v>43.42234422</v>
      </c>
      <c r="D1551" s="0" t="n">
        <f aca="false">INT((ROW()-3)/30)</f>
        <v>51</v>
      </c>
      <c r="E1551" s="0" t="n">
        <f aca="false">2+30*D1551</f>
        <v>1532</v>
      </c>
      <c r="F1551" s="8" t="n">
        <f aca="false">INDEX($F:$F,$E1551)*(2*B1551/INDEX($B:$B,$E1551)-C1551/INDEX($C:$C,$E1551))</f>
        <v>260.522295114557</v>
      </c>
      <c r="G1551" s="9" t="n">
        <f aca="false">B1551/B1550-1</f>
        <v>0.0193875154006506</v>
      </c>
      <c r="H1551" s="9" t="n">
        <f aca="false">F1551/F1550-1</f>
        <v>0.00422523275115605</v>
      </c>
      <c r="I1551" s="9" t="n">
        <f aca="false">LN(B1551/B1550)</f>
        <v>0.0192019718414034</v>
      </c>
      <c r="J1551" s="9" t="n">
        <f aca="false">LN(F1551/F1550)</f>
        <v>0.00421633151963015</v>
      </c>
      <c r="K1551" s="9" t="n">
        <f aca="false">F1551/F1544-1</f>
        <v>-0.00724550283600733</v>
      </c>
      <c r="L1551" s="9" t="n">
        <f aca="false">F1551/F1521-1</f>
        <v>-0.025670567532008</v>
      </c>
      <c r="M1551" s="9" t="n">
        <f aca="false">B1551/B1544-1</f>
        <v>0.0219551507488962</v>
      </c>
      <c r="N1551" s="9" t="n">
        <f aca="false">B1551/B1521-1</f>
        <v>0.0991901808189355</v>
      </c>
      <c r="O1551" s="8" t="n">
        <f aca="false">MAX(O1550,F1551)</f>
        <v>271.506607307531</v>
      </c>
      <c r="P1551" s="9" t="n">
        <f aca="false">F1551/O1551-1</f>
        <v>-0.0404568872260713</v>
      </c>
      <c r="Q1551" s="8" t="n">
        <f aca="false">MAX(Q1550,B1551)</f>
        <v>4811.1564628872</v>
      </c>
      <c r="R1551" s="9" t="n">
        <f aca="false">B1551/Q1551-1</f>
        <v>-0.2587735594542</v>
      </c>
      <c r="S1551" s="9" t="n">
        <f aca="false">B1551/INDEX($B:$B,$E1551)-1</f>
        <v>-0.0889176591247785</v>
      </c>
      <c r="T1551" s="0" t="n">
        <f aca="false">IF(AND($A1551&gt;=CrashTest!$B$3,$A1551&lt;=CrashTest!$C$3),1,IF(AND($A1551&gt;=CrashTest!$B$4,$A1551&lt;=CrashTest!$C$4),2,IF(AND($A1551&gt;=CrashTest!$B$5,$A1551&lt;=CrashTest!$C$5),3,IF(AND($A1551&gt;=CrashTest!$B$6,$A1551&lt;=CrashTest!$C$6),4,IF(AND($A1551&gt;=CrashTest!$B$7,$A1551&lt;=CrashTest!$C$7),5,0)))))</f>
        <v>0</v>
      </c>
      <c r="U1551" s="8" t="str">
        <f aca="false">IF(T1551=0,"",IF(T1550=T1551,MAX(U1550,B1551),B1551))</f>
        <v/>
      </c>
      <c r="V1551" s="9" t="str">
        <f aca="false">IF(T1551=0,"",B1551/U1551-1)</f>
        <v/>
      </c>
      <c r="W1551" s="8" t="str">
        <f aca="false">IF(T1551=0,"",IF(T1550=T1551,MAX(W1550,F1551),F1551))</f>
        <v/>
      </c>
      <c r="X1551" s="9" t="str">
        <f aca="false">IF(T1551=0,"",F1551/W1551-1)</f>
        <v/>
      </c>
    </row>
    <row r="1552" customFormat="false" ht="15" hidden="false" customHeight="false" outlineLevel="0" collapsed="false">
      <c r="A1552" s="5" t="n">
        <v>45380</v>
      </c>
      <c r="B1552" s="6" t="n">
        <v>3516.30310140269</v>
      </c>
      <c r="C1552" s="7" t="n">
        <v>42.36211641</v>
      </c>
      <c r="D1552" s="0" t="n">
        <f aca="false">INT((ROW()-3)/30)</f>
        <v>51</v>
      </c>
      <c r="E1552" s="0" t="n">
        <f aca="false">2+30*D1552</f>
        <v>1532</v>
      </c>
      <c r="F1552" s="8" t="n">
        <f aca="false">INDEX($F:$F,$E1552)*(2*B1552/INDEX($B:$B,$E1552)-C1552/INDEX($C:$C,$E1552))</f>
        <v>259.26480926522</v>
      </c>
      <c r="G1552" s="9" t="n">
        <f aca="false">B1552/B1551-1</f>
        <v>-0.0139795547871012</v>
      </c>
      <c r="H1552" s="9" t="n">
        <f aca="false">F1552/F1551-1</f>
        <v>-0.00482678785239565</v>
      </c>
      <c r="I1552" s="9" t="n">
        <f aca="false">LN(B1552/B1551)</f>
        <v>-0.01407818908444</v>
      </c>
      <c r="J1552" s="9" t="n">
        <f aca="false">LN(F1552/F1551)</f>
        <v>-0.00483847441374854</v>
      </c>
      <c r="K1552" s="9" t="n">
        <f aca="false">F1552/F1545-1</f>
        <v>0.00570815587787288</v>
      </c>
      <c r="L1552" s="9" t="n">
        <f aca="false">F1552/F1522-1</f>
        <v>-0.0222292586546178</v>
      </c>
      <c r="M1552" s="9" t="n">
        <f aca="false">B1552/B1545-1</f>
        <v>0.0601311726863776</v>
      </c>
      <c r="N1552" s="9" t="n">
        <f aca="false">B1552/B1522-1</f>
        <v>0.041373500322716</v>
      </c>
      <c r="O1552" s="8" t="n">
        <f aca="false">MAX(O1551,F1552)</f>
        <v>271.506607307531</v>
      </c>
      <c r="P1552" s="9" t="n">
        <f aca="false">F1552/O1552-1</f>
        <v>-0.0450883982666585</v>
      </c>
      <c r="Q1552" s="8" t="n">
        <f aca="false">MAX(Q1551,B1552)</f>
        <v>4811.1564628872</v>
      </c>
      <c r="R1552" s="9" t="n">
        <f aca="false">B1552/Q1552-1</f>
        <v>-0.269135575089458</v>
      </c>
      <c r="S1552" s="9" t="n">
        <f aca="false">B1552/INDEX($B:$B,$E1552)-1</f>
        <v>-0.101654184624604</v>
      </c>
      <c r="T1552" s="0" t="n">
        <f aca="false">IF(AND($A1552&gt;=CrashTest!$B$3,$A1552&lt;=CrashTest!$C$3),1,IF(AND($A1552&gt;=CrashTest!$B$4,$A1552&lt;=CrashTest!$C$4),2,IF(AND($A1552&gt;=CrashTest!$B$5,$A1552&lt;=CrashTest!$C$5),3,IF(AND($A1552&gt;=CrashTest!$B$6,$A1552&lt;=CrashTest!$C$6),4,IF(AND($A1552&gt;=CrashTest!$B$7,$A1552&lt;=CrashTest!$C$7),5,0)))))</f>
        <v>0</v>
      </c>
      <c r="U1552" s="8" t="str">
        <f aca="false">IF(T1552=0,"",IF(T1551=T1552,MAX(U1551,B1552),B1552))</f>
        <v/>
      </c>
      <c r="V1552" s="9" t="str">
        <f aca="false">IF(T1552=0,"",B1552/U1552-1)</f>
        <v/>
      </c>
      <c r="W1552" s="8" t="str">
        <f aca="false">IF(T1552=0,"",IF(T1551=T1552,MAX(W1551,F1552),F1552))</f>
        <v/>
      </c>
      <c r="X1552" s="9" t="str">
        <f aca="false">IF(T1552=0,"",F1552/W1552-1)</f>
        <v/>
      </c>
    </row>
    <row r="1553" customFormat="false" ht="15" hidden="false" customHeight="false" outlineLevel="0" collapsed="false">
      <c r="A1553" s="5" t="n">
        <v>45381</v>
      </c>
      <c r="B1553" s="6" t="n">
        <v>3506.18175686733</v>
      </c>
      <c r="C1553" s="7" t="n">
        <v>42.47094667</v>
      </c>
      <c r="D1553" s="0" t="n">
        <f aca="false">INT((ROW()-3)/30)</f>
        <v>51</v>
      </c>
      <c r="E1553" s="0" t="n">
        <f aca="false">2+30*D1553</f>
        <v>1532</v>
      </c>
      <c r="F1553" s="8" t="n">
        <f aca="false">INDEX($F:$F,$E1553)*(2*B1553/INDEX($B:$B,$E1553)-C1553/INDEX($C:$C,$E1553))</f>
        <v>257.304380494309</v>
      </c>
      <c r="G1553" s="9" t="n">
        <f aca="false">B1553/B1552-1</f>
        <v>-0.00287840503036341</v>
      </c>
      <c r="H1553" s="9" t="n">
        <f aca="false">F1553/F1552-1</f>
        <v>-0.0075614919605429</v>
      </c>
      <c r="I1553" s="9" t="n">
        <f aca="false">LN(B1553/B1552)</f>
        <v>-0.00288255560472564</v>
      </c>
      <c r="J1553" s="9" t="n">
        <f aca="false">LN(F1553/F1552)</f>
        <v>-0.00759022497549089</v>
      </c>
      <c r="K1553" s="9" t="n">
        <f aca="false">F1553/F1546-1</f>
        <v>-0.0224177465630632</v>
      </c>
      <c r="L1553" s="9" t="n">
        <f aca="false">F1553/F1523-1</f>
        <v>-0.0435219184611237</v>
      </c>
      <c r="M1553" s="9" t="n">
        <f aca="false">B1553/B1546-1</f>
        <v>0.0451494613701702</v>
      </c>
      <c r="N1553" s="9" t="n">
        <f aca="false">B1553/B1523-1</f>
        <v>0.0465475734339473</v>
      </c>
      <c r="O1553" s="8" t="n">
        <f aca="false">MAX(O1552,F1553)</f>
        <v>271.506607307531</v>
      </c>
      <c r="P1553" s="9" t="n">
        <f aca="false">F1553/O1553-1</f>
        <v>-0.0523089546661942</v>
      </c>
      <c r="Q1553" s="8" t="n">
        <f aca="false">MAX(Q1552,B1553)</f>
        <v>4811.1564628872</v>
      </c>
      <c r="R1553" s="9" t="n">
        <f aca="false">B1553/Q1553-1</f>
        <v>-0.271239298926634</v>
      </c>
      <c r="S1553" s="9" t="n">
        <f aca="false">B1553/INDEX($B:$B,$E1553)-1</f>
        <v>-0.104239987738587</v>
      </c>
      <c r="T1553" s="0" t="n">
        <f aca="false">IF(AND($A1553&gt;=CrashTest!$B$3,$A1553&lt;=CrashTest!$C$3),1,IF(AND($A1553&gt;=CrashTest!$B$4,$A1553&lt;=CrashTest!$C$4),2,IF(AND($A1553&gt;=CrashTest!$B$5,$A1553&lt;=CrashTest!$C$5),3,IF(AND($A1553&gt;=CrashTest!$B$6,$A1553&lt;=CrashTest!$C$6),4,IF(AND($A1553&gt;=CrashTest!$B$7,$A1553&lt;=CrashTest!$C$7),5,0)))))</f>
        <v>0</v>
      </c>
      <c r="U1553" s="8" t="str">
        <f aca="false">IF(T1553=0,"",IF(T1552=T1553,MAX(U1552,B1553),B1553))</f>
        <v/>
      </c>
      <c r="V1553" s="9" t="str">
        <f aca="false">IF(T1553=0,"",B1553/U1553-1)</f>
        <v/>
      </c>
      <c r="W1553" s="8" t="str">
        <f aca="false">IF(T1553=0,"",IF(T1552=T1553,MAX(W1552,F1553),F1553))</f>
        <v/>
      </c>
      <c r="X1553" s="9" t="str">
        <f aca="false">IF(T1553=0,"",F1553/W1553-1)</f>
        <v/>
      </c>
    </row>
    <row r="1554" customFormat="false" ht="15" hidden="false" customHeight="false" outlineLevel="0" collapsed="false">
      <c r="A1554" s="5" t="n">
        <v>45382</v>
      </c>
      <c r="B1554" s="6" t="n">
        <v>3644.72632057276</v>
      </c>
      <c r="C1554" s="7" t="n">
        <v>45.6591214</v>
      </c>
      <c r="D1554" s="0" t="n">
        <f aca="false">INT((ROW()-3)/30)</f>
        <v>51</v>
      </c>
      <c r="E1554" s="0" t="n">
        <f aca="false">2+30*D1554</f>
        <v>1532</v>
      </c>
      <c r="F1554" s="8" t="n">
        <f aca="false">INDEX($F:$F,$E1554)*(2*B1554/INDEX($B:$B,$E1554)-C1554/INDEX($C:$C,$E1554))</f>
        <v>259.527024215153</v>
      </c>
      <c r="G1554" s="9" t="n">
        <f aca="false">B1554/B1553-1</f>
        <v>0.0395143701361378</v>
      </c>
      <c r="H1554" s="9" t="n">
        <f aca="false">F1554/F1553-1</f>
        <v>0.00863818842327402</v>
      </c>
      <c r="I1554" s="9" t="n">
        <f aca="false">LN(B1554/B1553)</f>
        <v>0.0387536523051674</v>
      </c>
      <c r="J1554" s="9" t="n">
        <f aca="false">LN(F1554/F1553)</f>
        <v>0.00860109274687682</v>
      </c>
      <c r="K1554" s="9" t="n">
        <f aca="false">F1554/F1547-1</f>
        <v>-0.00422975382159574</v>
      </c>
      <c r="L1554" s="9" t="n">
        <f aca="false">F1554/F1524-1</f>
        <v>-0.030886804542676</v>
      </c>
      <c r="M1554" s="9" t="n">
        <f aca="false">B1554/B1547-1</f>
        <v>0.054818073322136</v>
      </c>
      <c r="N1554" s="9" t="n">
        <f aca="false">B1554/B1524-1</f>
        <v>0.0600719445004914</v>
      </c>
      <c r="O1554" s="8" t="n">
        <f aca="false">MAX(O1553,F1554)</f>
        <v>271.506607307531</v>
      </c>
      <c r="P1554" s="9" t="n">
        <f aca="false">F1554/O1554-1</f>
        <v>-0.0441226208495514</v>
      </c>
      <c r="Q1554" s="8" t="n">
        <f aca="false">MAX(Q1553,B1554)</f>
        <v>4811.1564628872</v>
      </c>
      <c r="R1554" s="9" t="n">
        <f aca="false">B1554/Q1554-1</f>
        <v>-0.24244277884375</v>
      </c>
      <c r="S1554" s="9" t="n">
        <f aca="false">B1554/INDEX($B:$B,$E1554)-1</f>
        <v>-0.0688445950609377</v>
      </c>
      <c r="T1554" s="0" t="n">
        <f aca="false">IF(AND($A1554&gt;=CrashTest!$B$3,$A1554&lt;=CrashTest!$C$3),1,IF(AND($A1554&gt;=CrashTest!$B$4,$A1554&lt;=CrashTest!$C$4),2,IF(AND($A1554&gt;=CrashTest!$B$5,$A1554&lt;=CrashTest!$C$5),3,IF(AND($A1554&gt;=CrashTest!$B$6,$A1554&lt;=CrashTest!$C$6),4,IF(AND($A1554&gt;=CrashTest!$B$7,$A1554&lt;=CrashTest!$C$7),5,0)))))</f>
        <v>0</v>
      </c>
      <c r="U1554" s="8" t="str">
        <f aca="false">IF(T1554=0,"",IF(T1553=T1554,MAX(U1553,B1554),B1554))</f>
        <v/>
      </c>
      <c r="V1554" s="9" t="str">
        <f aca="false">IF(T1554=0,"",B1554/U1554-1)</f>
        <v/>
      </c>
      <c r="W1554" s="8" t="str">
        <f aca="false">IF(T1554=0,"",IF(T1553=T1554,MAX(W1553,F1554),F1554))</f>
        <v/>
      </c>
      <c r="X1554" s="9" t="str">
        <f aca="false">IF(T1554=0,"",F1554/W1554-1)</f>
        <v/>
      </c>
    </row>
    <row r="1555" customFormat="false" ht="15" hidden="false" customHeight="false" outlineLevel="0" collapsed="false">
      <c r="A1555" s="5" t="n">
        <v>45383</v>
      </c>
      <c r="B1555" s="6" t="n">
        <v>3510.49059088252</v>
      </c>
      <c r="C1555" s="7" t="n">
        <v>42.46282317</v>
      </c>
      <c r="D1555" s="0" t="n">
        <f aca="false">INT((ROW()-3)/30)</f>
        <v>51</v>
      </c>
      <c r="E1555" s="0" t="n">
        <f aca="false">2+30*D1555</f>
        <v>1532</v>
      </c>
      <c r="F1555" s="8" t="n">
        <f aca="false">INDEX($F:$F,$E1555)*(2*B1555/INDEX($B:$B,$E1555)-C1555/INDEX($C:$C,$E1555))</f>
        <v>257.937943159326</v>
      </c>
      <c r="G1555" s="9" t="n">
        <f aca="false">B1555/B1554-1</f>
        <v>-0.0368301260186651</v>
      </c>
      <c r="H1555" s="9" t="n">
        <f aca="false">F1555/F1554-1</f>
        <v>-0.00612298877403028</v>
      </c>
      <c r="I1555" s="9" t="n">
        <f aca="false">LN(B1555/B1554)</f>
        <v>-0.0375254819294501</v>
      </c>
      <c r="J1555" s="9" t="n">
        <f aca="false">LN(F1555/F1554)</f>
        <v>-0.00614181114189085</v>
      </c>
      <c r="K1555" s="9" t="n">
        <f aca="false">F1555/F1548-1</f>
        <v>-0.0196813269436154</v>
      </c>
      <c r="L1555" s="9" t="n">
        <f aca="false">F1555/F1525-1</f>
        <v>-0.0324494243321092</v>
      </c>
      <c r="M1555" s="9" t="n">
        <f aca="false">B1555/B1548-1</f>
        <v>-0.0237664855779903</v>
      </c>
      <c r="N1555" s="9" t="n">
        <f aca="false">B1555/B1525-1</f>
        <v>0.0263573495216554</v>
      </c>
      <c r="O1555" s="8" t="n">
        <f aca="false">MAX(O1554,F1555)</f>
        <v>271.506607307531</v>
      </c>
      <c r="P1555" s="9" t="n">
        <f aca="false">F1555/O1555-1</f>
        <v>-0.049975447311439</v>
      </c>
      <c r="Q1555" s="8" t="n">
        <f aca="false">MAX(Q1554,B1555)</f>
        <v>4811.1564628872</v>
      </c>
      <c r="R1555" s="9" t="n">
        <f aca="false">B1555/Q1555-1</f>
        <v>-0.270343706765284</v>
      </c>
      <c r="S1555" s="9" t="n">
        <f aca="false">B1555/INDEX($B:$B,$E1555)-1</f>
        <v>-0.103139165967804</v>
      </c>
      <c r="T1555" s="0" t="n">
        <f aca="false">IF(AND($A1555&gt;=CrashTest!$B$3,$A1555&lt;=CrashTest!$C$3),1,IF(AND($A1555&gt;=CrashTest!$B$4,$A1555&lt;=CrashTest!$C$4),2,IF(AND($A1555&gt;=CrashTest!$B$5,$A1555&lt;=CrashTest!$C$5),3,IF(AND($A1555&gt;=CrashTest!$B$6,$A1555&lt;=CrashTest!$C$6),4,IF(AND($A1555&gt;=CrashTest!$B$7,$A1555&lt;=CrashTest!$C$7),5,0)))))</f>
        <v>0</v>
      </c>
      <c r="U1555" s="8" t="str">
        <f aca="false">IF(T1555=0,"",IF(T1554=T1555,MAX(U1554,B1555),B1555))</f>
        <v/>
      </c>
      <c r="V1555" s="9" t="str">
        <f aca="false">IF(T1555=0,"",B1555/U1555-1)</f>
        <v/>
      </c>
      <c r="W1555" s="8" t="str">
        <f aca="false">IF(T1555=0,"",IF(T1554=T1555,MAX(W1554,F1555),F1555))</f>
        <v/>
      </c>
      <c r="X1555" s="9" t="str">
        <f aca="false">IF(T1555=0,"",F1555/W1555-1)</f>
        <v/>
      </c>
    </row>
    <row r="1556" customFormat="false" ht="15" hidden="false" customHeight="false" outlineLevel="0" collapsed="false">
      <c r="A1556" s="5" t="n">
        <v>45384</v>
      </c>
      <c r="B1556" s="6" t="n">
        <v>3283.00576212741</v>
      </c>
      <c r="C1556" s="7" t="n">
        <v>36.87760738</v>
      </c>
      <c r="D1556" s="0" t="n">
        <f aca="false">INT((ROW()-3)/30)</f>
        <v>51</v>
      </c>
      <c r="E1556" s="0" t="n">
        <f aca="false">2+30*D1556</f>
        <v>1532</v>
      </c>
      <c r="F1556" s="8" t="n">
        <f aca="false">INDEX($F:$F,$E1556)*(2*B1556/INDEX($B:$B,$E1556)-C1556/INDEX($C:$C,$E1556))</f>
        <v>256.13182486467</v>
      </c>
      <c r="G1556" s="9" t="n">
        <f aca="false">B1556/B1555-1</f>
        <v>-0.0648014352597713</v>
      </c>
      <c r="H1556" s="9" t="n">
        <f aca="false">F1556/F1555-1</f>
        <v>-0.00700214273454336</v>
      </c>
      <c r="I1556" s="9" t="n">
        <f aca="false">LN(B1556/B1555)</f>
        <v>-0.0669964035343647</v>
      </c>
      <c r="J1556" s="9" t="n">
        <f aca="false">LN(F1556/F1555)</f>
        <v>-0.00702677277871189</v>
      </c>
      <c r="K1556" s="9" t="n">
        <f aca="false">F1556/F1549-1</f>
        <v>-0.0240895996538665</v>
      </c>
      <c r="L1556" s="9" t="n">
        <f aca="false">F1556/F1526-1</f>
        <v>-0.0366251684558354</v>
      </c>
      <c r="M1556" s="9" t="n">
        <f aca="false">B1556/B1549-1</f>
        <v>-0.0863447831496846</v>
      </c>
      <c r="N1556" s="9" t="n">
        <f aca="false">B1556/B1526-1</f>
        <v>-0.0572802922345371</v>
      </c>
      <c r="O1556" s="8" t="n">
        <f aca="false">MAX(O1555,F1556)</f>
        <v>271.506607307531</v>
      </c>
      <c r="P1556" s="9" t="n">
        <f aca="false">F1556/O1556-1</f>
        <v>-0.056627654830685</v>
      </c>
      <c r="Q1556" s="8" t="n">
        <f aca="false">MAX(Q1555,B1556)</f>
        <v>4811.1564628872</v>
      </c>
      <c r="R1556" s="9" t="n">
        <f aca="false">B1556/Q1556-1</f>
        <v>-0.317626481813219</v>
      </c>
      <c r="S1556" s="9" t="n">
        <f aca="false">B1556/INDEX($B:$B,$E1556)-1</f>
        <v>-0.161257035241366</v>
      </c>
      <c r="T1556" s="0" t="n">
        <f aca="false">IF(AND($A1556&gt;=CrashTest!$B$3,$A1556&lt;=CrashTest!$C$3),1,IF(AND($A1556&gt;=CrashTest!$B$4,$A1556&lt;=CrashTest!$C$4),2,IF(AND($A1556&gt;=CrashTest!$B$5,$A1556&lt;=CrashTest!$C$5),3,IF(AND($A1556&gt;=CrashTest!$B$6,$A1556&lt;=CrashTest!$C$6),4,IF(AND($A1556&gt;=CrashTest!$B$7,$A1556&lt;=CrashTest!$C$7),5,0)))))</f>
        <v>0</v>
      </c>
      <c r="U1556" s="8" t="str">
        <f aca="false">IF(T1556=0,"",IF(T1555=T1556,MAX(U1555,B1556),B1556))</f>
        <v/>
      </c>
      <c r="V1556" s="9" t="str">
        <f aca="false">IF(T1556=0,"",B1556/U1556-1)</f>
        <v/>
      </c>
      <c r="W1556" s="8" t="str">
        <f aca="false">IF(T1556=0,"",IF(T1555=T1556,MAX(W1555,F1556),F1556))</f>
        <v/>
      </c>
      <c r="X1556" s="9" t="str">
        <f aca="false">IF(T1556=0,"",F1556/W1556-1)</f>
        <v/>
      </c>
    </row>
    <row r="1557" customFormat="false" ht="15" hidden="false" customHeight="false" outlineLevel="0" collapsed="false">
      <c r="A1557" s="5" t="n">
        <v>45385</v>
      </c>
      <c r="B1557" s="6" t="n">
        <v>3317.26652045587</v>
      </c>
      <c r="C1557" s="7" t="n">
        <v>37.81223468</v>
      </c>
      <c r="D1557" s="0" t="n">
        <f aca="false">INT((ROW()-3)/30)</f>
        <v>51</v>
      </c>
      <c r="E1557" s="0" t="n">
        <f aca="false">2+30*D1557</f>
        <v>1532</v>
      </c>
      <c r="F1557" s="8" t="n">
        <f aca="false">INDEX($F:$F,$E1557)*(2*B1557/INDEX($B:$B,$E1557)-C1557/INDEX($C:$C,$E1557))</f>
        <v>255.912125702844</v>
      </c>
      <c r="G1557" s="9" t="n">
        <f aca="false">B1557/B1556-1</f>
        <v>0.0104357898861129</v>
      </c>
      <c r="H1557" s="9" t="n">
        <f aca="false">F1557/F1556-1</f>
        <v>-0.000857758156143307</v>
      </c>
      <c r="I1557" s="9" t="n">
        <f aca="false">LN(B1557/B1556)</f>
        <v>0.0103817129293048</v>
      </c>
      <c r="J1557" s="9" t="n">
        <f aca="false">LN(F1557/F1556)</f>
        <v>-0.000858126241170864</v>
      </c>
      <c r="K1557" s="9" t="n">
        <f aca="false">F1557/F1550-1</f>
        <v>-0.0135454092910681</v>
      </c>
      <c r="L1557" s="9" t="n">
        <f aca="false">F1557/F1527-1</f>
        <v>-0.0407893044439274</v>
      </c>
      <c r="M1557" s="9" t="n">
        <f aca="false">B1557/B1550-1</f>
        <v>-0.0517577705582767</v>
      </c>
      <c r="N1557" s="9" t="n">
        <f aca="false">B1557/B1527-1</f>
        <v>-0.0863362971599911</v>
      </c>
      <c r="O1557" s="8" t="n">
        <f aca="false">MAX(O1556,F1557)</f>
        <v>271.506607307531</v>
      </c>
      <c r="P1557" s="9" t="n">
        <f aca="false">F1557/O1557-1</f>
        <v>-0.0574368401540341</v>
      </c>
      <c r="Q1557" s="8" t="n">
        <f aca="false">MAX(Q1556,B1557)</f>
        <v>4811.1564628872</v>
      </c>
      <c r="R1557" s="9" t="n">
        <f aca="false">B1557/Q1557-1</f>
        <v>-0.310505375153574</v>
      </c>
      <c r="S1557" s="9" t="n">
        <f aca="false">B1557/INDEX($B:$B,$E1557)-1</f>
        <v>-0.15250408989269</v>
      </c>
      <c r="T1557" s="0" t="n">
        <f aca="false">IF(AND($A1557&gt;=CrashTest!$B$3,$A1557&lt;=CrashTest!$C$3),1,IF(AND($A1557&gt;=CrashTest!$B$4,$A1557&lt;=CrashTest!$C$4),2,IF(AND($A1557&gt;=CrashTest!$B$5,$A1557&lt;=CrashTest!$C$5),3,IF(AND($A1557&gt;=CrashTest!$B$6,$A1557&lt;=CrashTest!$C$6),4,IF(AND($A1557&gt;=CrashTest!$B$7,$A1557&lt;=CrashTest!$C$7),5,0)))))</f>
        <v>0</v>
      </c>
      <c r="U1557" s="8" t="str">
        <f aca="false">IF(T1557=0,"",IF(T1556=T1557,MAX(U1556,B1557),B1557))</f>
        <v/>
      </c>
      <c r="V1557" s="9" t="str">
        <f aca="false">IF(T1557=0,"",B1557/U1557-1)</f>
        <v/>
      </c>
      <c r="W1557" s="8" t="str">
        <f aca="false">IF(T1557=0,"",IF(T1556=T1557,MAX(W1556,F1557),F1557))</f>
        <v/>
      </c>
      <c r="X1557" s="9" t="str">
        <f aca="false">IF(T1557=0,"",F1557/W1557-1)</f>
        <v/>
      </c>
    </row>
    <row r="1558" customFormat="false" ht="15" hidden="false" customHeight="false" outlineLevel="0" collapsed="false">
      <c r="A1558" s="5" t="n">
        <v>45386</v>
      </c>
      <c r="B1558" s="6" t="n">
        <v>3327.80180274693</v>
      </c>
      <c r="C1558" s="7" t="n">
        <v>38.27861433</v>
      </c>
      <c r="D1558" s="0" t="n">
        <f aca="false">INT((ROW()-3)/30)</f>
        <v>51</v>
      </c>
      <c r="E1558" s="0" t="n">
        <f aca="false">2+30*D1558</f>
        <v>1532</v>
      </c>
      <c r="F1558" s="8" t="n">
        <f aca="false">INDEX($F:$F,$E1558)*(2*B1558/INDEX($B:$B,$E1558)-C1558/INDEX($C:$C,$E1558))</f>
        <v>254.902879770237</v>
      </c>
      <c r="G1558" s="9" t="n">
        <f aca="false">B1558/B1557-1</f>
        <v>0.00317589262909523</v>
      </c>
      <c r="H1558" s="9" t="n">
        <f aca="false">F1558/F1557-1</f>
        <v>-0.00394372064174509</v>
      </c>
      <c r="I1558" s="9" t="n">
        <f aca="false">LN(B1558/B1557)</f>
        <v>0.00317086013439283</v>
      </c>
      <c r="J1558" s="9" t="n">
        <f aca="false">LN(F1558/F1557)</f>
        <v>-0.00395151761413364</v>
      </c>
      <c r="K1558" s="9" t="n">
        <f aca="false">F1558/F1551-1</f>
        <v>-0.0215698059233238</v>
      </c>
      <c r="L1558" s="9" t="n">
        <f aca="false">F1558/F1528-1</f>
        <v>-0.0428234432831198</v>
      </c>
      <c r="M1558" s="9" t="n">
        <f aca="false">B1558/B1551-1</f>
        <v>-0.0668379486922279</v>
      </c>
      <c r="N1558" s="9" t="n">
        <f aca="false">B1558/B1528-1</f>
        <v>-0.0633694303574307</v>
      </c>
      <c r="O1558" s="8" t="n">
        <f aca="false">MAX(O1557,F1558)</f>
        <v>271.506607307531</v>
      </c>
      <c r="P1558" s="9" t="n">
        <f aca="false">F1558/O1558-1</f>
        <v>-0.061154045943667</v>
      </c>
      <c r="Q1558" s="8" t="n">
        <f aca="false">MAX(Q1557,B1558)</f>
        <v>4811.1564628872</v>
      </c>
      <c r="R1558" s="9" t="n">
        <f aca="false">B1558/Q1558-1</f>
        <v>-0.308315614256723</v>
      </c>
      <c r="S1558" s="9" t="n">
        <f aca="false">B1558/INDEX($B:$B,$E1558)-1</f>
        <v>-0.149812533878591</v>
      </c>
      <c r="T1558" s="0" t="n">
        <f aca="false">IF(AND($A1558&gt;=CrashTest!$B$3,$A1558&lt;=CrashTest!$C$3),1,IF(AND($A1558&gt;=CrashTest!$B$4,$A1558&lt;=CrashTest!$C$4),2,IF(AND($A1558&gt;=CrashTest!$B$5,$A1558&lt;=CrashTest!$C$5),3,IF(AND($A1558&gt;=CrashTest!$B$6,$A1558&lt;=CrashTest!$C$6),4,IF(AND($A1558&gt;=CrashTest!$B$7,$A1558&lt;=CrashTest!$C$7),5,0)))))</f>
        <v>0</v>
      </c>
      <c r="U1558" s="8" t="str">
        <f aca="false">IF(T1558=0,"",IF(T1557=T1558,MAX(U1557,B1558),B1558))</f>
        <v/>
      </c>
      <c r="V1558" s="9" t="str">
        <f aca="false">IF(T1558=0,"",B1558/U1558-1)</f>
        <v/>
      </c>
      <c r="W1558" s="8" t="str">
        <f aca="false">IF(T1558=0,"",IF(T1557=T1558,MAX(W1557,F1558),F1558))</f>
        <v/>
      </c>
      <c r="X1558" s="9" t="str">
        <f aca="false">IF(T1558=0,"",F1558/W1558-1)</f>
        <v/>
      </c>
    </row>
    <row r="1559" customFormat="false" ht="15" hidden="false" customHeight="false" outlineLevel="0" collapsed="false">
      <c r="A1559" s="5" t="n">
        <v>45387</v>
      </c>
      <c r="B1559" s="6" t="n">
        <v>3323.68147399182</v>
      </c>
      <c r="C1559" s="7" t="n">
        <v>38.05277525</v>
      </c>
      <c r="D1559" s="0" t="n">
        <f aca="false">INT((ROW()-3)/30)</f>
        <v>51</v>
      </c>
      <c r="E1559" s="0" t="n">
        <f aca="false">2+30*D1559</f>
        <v>1532</v>
      </c>
      <c r="F1559" s="8" t="n">
        <f aca="false">INDEX($F:$F,$E1559)*(2*B1559/INDEX($B:$B,$E1559)-C1559/INDEX($C:$C,$E1559))</f>
        <v>255.526145105991</v>
      </c>
      <c r="G1559" s="9" t="n">
        <f aca="false">B1559/B1558-1</f>
        <v>-0.00123815329137367</v>
      </c>
      <c r="H1559" s="9" t="n">
        <f aca="false">F1559/F1558-1</f>
        <v>0.00244510904041584</v>
      </c>
      <c r="I1559" s="9" t="n">
        <f aca="false">LN(B1559/B1558)</f>
        <v>-0.00123892043645432</v>
      </c>
      <c r="J1559" s="9" t="n">
        <f aca="false">LN(F1559/F1558)</f>
        <v>0.00244212462512998</v>
      </c>
      <c r="K1559" s="9" t="n">
        <f aca="false">F1559/F1552-1</f>
        <v>-0.0144202530602754</v>
      </c>
      <c r="L1559" s="9" t="n">
        <f aca="false">F1559/F1529-1</f>
        <v>-0.0431958188392476</v>
      </c>
      <c r="M1559" s="9" t="n">
        <f aca="false">B1559/B1552-1</f>
        <v>-0.0547795857911201</v>
      </c>
      <c r="N1559" s="9" t="n">
        <f aca="false">B1559/B1529-1</f>
        <v>-0.130100362249632</v>
      </c>
      <c r="O1559" s="8" t="n">
        <f aca="false">MAX(O1558,F1559)</f>
        <v>271.506607307531</v>
      </c>
      <c r="P1559" s="9" t="n">
        <f aca="false">F1559/O1559-1</f>
        <v>-0.0588584652138462</v>
      </c>
      <c r="Q1559" s="8" t="n">
        <f aca="false">MAX(Q1558,B1559)</f>
        <v>4811.1564628872</v>
      </c>
      <c r="R1559" s="9" t="n">
        <f aca="false">B1559/Q1559-1</f>
        <v>-0.309172025555523</v>
      </c>
      <c r="S1559" s="9" t="n">
        <f aca="false">B1559/INDEX($B:$B,$E1559)-1</f>
        <v>-0.150865196288054</v>
      </c>
      <c r="T1559" s="0" t="n">
        <f aca="false">IF(AND($A1559&gt;=CrashTest!$B$3,$A1559&lt;=CrashTest!$C$3),1,IF(AND($A1559&gt;=CrashTest!$B$4,$A1559&lt;=CrashTest!$C$4),2,IF(AND($A1559&gt;=CrashTest!$B$5,$A1559&lt;=CrashTest!$C$5),3,IF(AND($A1559&gt;=CrashTest!$B$6,$A1559&lt;=CrashTest!$C$6),4,IF(AND($A1559&gt;=CrashTest!$B$7,$A1559&lt;=CrashTest!$C$7),5,0)))))</f>
        <v>0</v>
      </c>
      <c r="U1559" s="8" t="str">
        <f aca="false">IF(T1559=0,"",IF(T1558=T1559,MAX(U1558,B1559),B1559))</f>
        <v/>
      </c>
      <c r="V1559" s="9" t="str">
        <f aca="false">IF(T1559=0,"",B1559/U1559-1)</f>
        <v/>
      </c>
      <c r="W1559" s="8" t="str">
        <f aca="false">IF(T1559=0,"",IF(T1558=T1559,MAX(W1558,F1559),F1559))</f>
        <v/>
      </c>
      <c r="X1559" s="9" t="str">
        <f aca="false">IF(T1559=0,"",F1559/W1559-1)</f>
        <v/>
      </c>
    </row>
    <row r="1560" customFormat="false" ht="15" hidden="false" customHeight="false" outlineLevel="0" collapsed="false">
      <c r="A1560" s="5" t="n">
        <v>45388</v>
      </c>
      <c r="B1560" s="6" t="n">
        <v>3368.21936294565</v>
      </c>
      <c r="C1560" s="7" t="n">
        <v>38.93173202</v>
      </c>
      <c r="D1560" s="0" t="n">
        <f aca="false">INT((ROW()-3)/30)</f>
        <v>51</v>
      </c>
      <c r="E1560" s="0" t="n">
        <f aca="false">2+30*D1560</f>
        <v>1532</v>
      </c>
      <c r="F1560" s="8" t="n">
        <f aca="false">INDEX($F:$F,$E1560)*(2*B1560/INDEX($B:$B,$E1560)-C1560/INDEX($C:$C,$E1560))</f>
        <v>257.008539079744</v>
      </c>
      <c r="G1560" s="9" t="n">
        <f aca="false">B1560/B1559-1</f>
        <v>0.0134001676461311</v>
      </c>
      <c r="H1560" s="9" t="n">
        <f aca="false">F1560/F1559-1</f>
        <v>0.00580133971472208</v>
      </c>
      <c r="I1560" s="9" t="n">
        <f aca="false">LN(B1560/B1559)</f>
        <v>0.0133111794890361</v>
      </c>
      <c r="J1560" s="9" t="n">
        <f aca="false">LN(F1560/F1559)</f>
        <v>0.00578457674402504</v>
      </c>
      <c r="K1560" s="9" t="n">
        <f aca="false">F1560/F1553-1</f>
        <v>-0.00114977216476564</v>
      </c>
      <c r="L1560" s="9" t="n">
        <f aca="false">F1560/F1530-1</f>
        <v>-0.0334181123296261</v>
      </c>
      <c r="M1560" s="9" t="n">
        <f aca="false">B1560/B1553-1</f>
        <v>-0.0393483291764502</v>
      </c>
      <c r="N1560" s="9" t="n">
        <f aca="false">B1560/B1530-1</f>
        <v>-0.129364026671522</v>
      </c>
      <c r="O1560" s="8" t="n">
        <f aca="false">MAX(O1559,F1560)</f>
        <v>271.506607307531</v>
      </c>
      <c r="P1560" s="9" t="n">
        <f aca="false">F1560/O1560-1</f>
        <v>-0.0533985834509168</v>
      </c>
      <c r="Q1560" s="8" t="n">
        <f aca="false">MAX(Q1559,B1560)</f>
        <v>4811.1564628872</v>
      </c>
      <c r="R1560" s="9" t="n">
        <f aca="false">B1560/Q1560-1</f>
        <v>-0.29991481488333</v>
      </c>
      <c r="S1560" s="9" t="n">
        <f aca="false">B1560/INDEX($B:$B,$E1560)-1</f>
        <v>-0.13948664756415</v>
      </c>
      <c r="T1560" s="0" t="n">
        <f aca="false">IF(AND($A1560&gt;=CrashTest!$B$3,$A1560&lt;=CrashTest!$C$3),1,IF(AND($A1560&gt;=CrashTest!$B$4,$A1560&lt;=CrashTest!$C$4),2,IF(AND($A1560&gt;=CrashTest!$B$5,$A1560&lt;=CrashTest!$C$5),3,IF(AND($A1560&gt;=CrashTest!$B$6,$A1560&lt;=CrashTest!$C$6),4,IF(AND($A1560&gt;=CrashTest!$B$7,$A1560&lt;=CrashTest!$C$7),5,0)))))</f>
        <v>0</v>
      </c>
      <c r="U1560" s="8" t="str">
        <f aca="false">IF(T1560=0,"",IF(T1559=T1560,MAX(U1559,B1560),B1560))</f>
        <v/>
      </c>
      <c r="V1560" s="9" t="str">
        <f aca="false">IF(T1560=0,"",B1560/U1560-1)</f>
        <v/>
      </c>
      <c r="W1560" s="8" t="str">
        <f aca="false">IF(T1560=0,"",IF(T1559=T1560,MAX(W1559,F1560),F1560))</f>
        <v/>
      </c>
      <c r="X1560" s="9" t="str">
        <f aca="false">IF(T1560=0,"",F1560/W1560-1)</f>
        <v/>
      </c>
    </row>
    <row r="1561" customFormat="false" ht="15" hidden="false" customHeight="false" outlineLevel="0" collapsed="false">
      <c r="A1561" s="5" t="n">
        <v>45389</v>
      </c>
      <c r="B1561" s="6" t="n">
        <v>3447.5169082408</v>
      </c>
      <c r="C1561" s="7" t="n">
        <v>41.56978657</v>
      </c>
      <c r="D1561" s="0" t="n">
        <f aca="false">INT((ROW()-3)/30)</f>
        <v>51</v>
      </c>
      <c r="E1561" s="0" t="n">
        <f aca="false">2+30*D1561</f>
        <v>1532</v>
      </c>
      <c r="F1561" s="8" t="n">
        <f aca="false">INDEX($F:$F,$E1561)*(2*B1561/INDEX($B:$B,$E1561)-C1561/INDEX($C:$C,$E1561))</f>
        <v>254.001738920903</v>
      </c>
      <c r="G1561" s="9" t="n">
        <f aca="false">B1561/B1560-1</f>
        <v>0.0235428684270138</v>
      </c>
      <c r="H1561" s="9" t="n">
        <f aca="false">F1561/F1560-1</f>
        <v>-0.0116992227947283</v>
      </c>
      <c r="I1561" s="9" t="n">
        <f aca="false">LN(B1561/B1560)</f>
        <v>0.0232700093915912</v>
      </c>
      <c r="J1561" s="9" t="n">
        <f aca="false">LN(F1561/F1560)</f>
        <v>-0.0117681971940836</v>
      </c>
      <c r="K1561" s="9" t="n">
        <f aca="false">F1561/F1554-1</f>
        <v>-0.0212898264100206</v>
      </c>
      <c r="L1561" s="9" t="n">
        <f aca="false">F1561/F1531-1</f>
        <v>-0.0517354193773191</v>
      </c>
      <c r="M1561" s="9" t="n">
        <f aca="false">B1561/B1554-1</f>
        <v>-0.0541081538053504</v>
      </c>
      <c r="N1561" s="9" t="n">
        <f aca="false">B1561/B1531-1</f>
        <v>-0.114981290091309</v>
      </c>
      <c r="O1561" s="8" t="n">
        <f aca="false">MAX(O1560,F1561)</f>
        <v>271.506607307531</v>
      </c>
      <c r="P1561" s="9" t="n">
        <f aca="false">F1561/O1561-1</f>
        <v>-0.0644730843209299</v>
      </c>
      <c r="Q1561" s="8" t="n">
        <f aca="false">MAX(Q1560,B1561)</f>
        <v>4811.1564628872</v>
      </c>
      <c r="R1561" s="9" t="n">
        <f aca="false">B1561/Q1561-1</f>
        <v>-0.283432801482426</v>
      </c>
      <c r="S1561" s="9" t="n">
        <f aca="false">B1561/INDEX($B:$B,$E1561)-1</f>
        <v>-0.119227694928064</v>
      </c>
      <c r="T1561" s="0" t="n">
        <f aca="false">IF(AND($A1561&gt;=CrashTest!$B$3,$A1561&lt;=CrashTest!$C$3),1,IF(AND($A1561&gt;=CrashTest!$B$4,$A1561&lt;=CrashTest!$C$4),2,IF(AND($A1561&gt;=CrashTest!$B$5,$A1561&lt;=CrashTest!$C$5),3,IF(AND($A1561&gt;=CrashTest!$B$6,$A1561&lt;=CrashTest!$C$6),4,IF(AND($A1561&gt;=CrashTest!$B$7,$A1561&lt;=CrashTest!$C$7),5,0)))))</f>
        <v>0</v>
      </c>
      <c r="U1561" s="8" t="str">
        <f aca="false">IF(T1561=0,"",IF(T1560=T1561,MAX(U1560,B1561),B1561))</f>
        <v/>
      </c>
      <c r="V1561" s="9" t="str">
        <f aca="false">IF(T1561=0,"",B1561/U1561-1)</f>
        <v/>
      </c>
      <c r="W1561" s="8" t="str">
        <f aca="false">IF(T1561=0,"",IF(T1560=T1561,MAX(W1560,F1561),F1561))</f>
        <v/>
      </c>
      <c r="X1561" s="9" t="str">
        <f aca="false">IF(T1561=0,"",F1561/W1561-1)</f>
        <v/>
      </c>
    </row>
    <row r="1562" customFormat="false" ht="15" hidden="false" customHeight="false" outlineLevel="0" collapsed="false">
      <c r="A1562" s="5" t="n">
        <v>45390</v>
      </c>
      <c r="B1562" s="6" t="n">
        <v>3700.18461426067</v>
      </c>
      <c r="C1562" s="7" t="n">
        <v>48.41157893</v>
      </c>
      <c r="D1562" s="0" t="n">
        <f aca="false">INT((ROW()-3)/30)</f>
        <v>51</v>
      </c>
      <c r="E1562" s="0" t="n">
        <f aca="false">2+30*D1562</f>
        <v>1532</v>
      </c>
      <c r="F1562" s="8" t="n">
        <f aca="false">INDEX($F:$F,$E1562)*(2*B1562/INDEX($B:$B,$E1562)-C1562/INDEX($C:$C,$E1562))</f>
        <v>252.649494349801</v>
      </c>
      <c r="G1562" s="9" t="n">
        <f aca="false">B1562/B1561-1</f>
        <v>0.0732897655747253</v>
      </c>
      <c r="H1562" s="9" t="n">
        <f aca="false">F1562/F1561-1</f>
        <v>-0.00532376107678245</v>
      </c>
      <c r="I1562" s="9" t="n">
        <f aca="false">LN(B1562/B1561)</f>
        <v>0.0707284789849186</v>
      </c>
      <c r="J1562" s="9" t="n">
        <f aca="false">LN(F1562/F1561)</f>
        <v>-0.00533798279057837</v>
      </c>
      <c r="K1562" s="9" t="n">
        <f aca="false">F1562/F1555-1</f>
        <v>-0.0205027951481279</v>
      </c>
      <c r="L1562" s="9" t="n">
        <f aca="false">F1562/F1532-1</f>
        <v>-0.0585239819064056</v>
      </c>
      <c r="M1562" s="9" t="n">
        <f aca="false">B1562/B1555-1</f>
        <v>0.0540363286746375</v>
      </c>
      <c r="N1562" s="9" t="n">
        <f aca="false">B1562/B1532-1</f>
        <v>-0.0546760991646312</v>
      </c>
      <c r="O1562" s="8" t="n">
        <f aca="false">MAX(O1561,F1562)</f>
        <v>271.506607307531</v>
      </c>
      <c r="P1562" s="9" t="n">
        <f aca="false">F1562/O1562-1</f>
        <v>-0.0694536061009043</v>
      </c>
      <c r="Q1562" s="8" t="n">
        <f aca="false">MAX(Q1561,B1562)</f>
        <v>4811.1564628872</v>
      </c>
      <c r="R1562" s="9" t="n">
        <f aca="false">B1562/Q1562-1</f>
        <v>-0.230915759484536</v>
      </c>
      <c r="S1562" s="9" t="n">
        <f aca="false">B1562/INDEX($B:$B,$E1562)-1</f>
        <v>-0.0546760991646312</v>
      </c>
      <c r="T1562" s="0" t="n">
        <f aca="false">IF(AND($A1562&gt;=CrashTest!$B$3,$A1562&lt;=CrashTest!$C$3),1,IF(AND($A1562&gt;=CrashTest!$B$4,$A1562&lt;=CrashTest!$C$4),2,IF(AND($A1562&gt;=CrashTest!$B$5,$A1562&lt;=CrashTest!$C$5),3,IF(AND($A1562&gt;=CrashTest!$B$6,$A1562&lt;=CrashTest!$C$6),4,IF(AND($A1562&gt;=CrashTest!$B$7,$A1562&lt;=CrashTest!$C$7),5,0)))))</f>
        <v>0</v>
      </c>
      <c r="U1562" s="8" t="str">
        <f aca="false">IF(T1562=0,"",IF(T1561=T1562,MAX(U1561,B1562),B1562))</f>
        <v/>
      </c>
      <c r="V1562" s="9" t="str">
        <f aca="false">IF(T1562=0,"",B1562/U1562-1)</f>
        <v/>
      </c>
      <c r="W1562" s="8" t="str">
        <f aca="false">IF(T1562=0,"",IF(T1561=T1562,MAX(W1561,F1562),F1562))</f>
        <v/>
      </c>
      <c r="X1562" s="9" t="str">
        <f aca="false">IF(T1562=0,"",F1562/W1562-1)</f>
        <v/>
      </c>
    </row>
    <row r="1563" customFormat="false" ht="15" hidden="false" customHeight="false" outlineLevel="0" collapsed="false">
      <c r="A1563" s="5" t="n">
        <v>45391</v>
      </c>
      <c r="B1563" s="6" t="n">
        <v>3499.24437755699</v>
      </c>
      <c r="C1563" s="7" t="n">
        <v>44.07377299</v>
      </c>
      <c r="D1563" s="0" t="n">
        <f aca="false">INT((ROW()-3)/30)</f>
        <v>52</v>
      </c>
      <c r="E1563" s="0" t="n">
        <f aca="false">2+30*D1563</f>
        <v>1562</v>
      </c>
      <c r="F1563" s="8" t="n">
        <f aca="false">INDEX($F:$F,$E1563)*(2*B1563/INDEX($B:$B,$E1563)-C1563/INDEX($C:$C,$E1563))</f>
        <v>247.847064222196</v>
      </c>
      <c r="G1563" s="9" t="n">
        <f aca="false">B1563/B1562-1</f>
        <v>-0.0543054624705069</v>
      </c>
      <c r="H1563" s="9" t="n">
        <f aca="false">F1563/F1562-1</f>
        <v>-0.0190082712809839</v>
      </c>
      <c r="I1563" s="9" t="n">
        <f aca="false">LN(B1563/B1562)</f>
        <v>-0.0558356610908206</v>
      </c>
      <c r="J1563" s="9" t="n">
        <f aca="false">LN(F1563/F1562)</f>
        <v>-0.0191912509314057</v>
      </c>
      <c r="K1563" s="9" t="n">
        <f aca="false">F1563/F1556-1</f>
        <v>-0.0323456901415932</v>
      </c>
      <c r="L1563" s="9" t="n">
        <f aca="false">F1563/F1533-1</f>
        <v>-0.0701163616281486</v>
      </c>
      <c r="M1563" s="9" t="n">
        <f aca="false">B1563/B1556-1</f>
        <v>0.0658660480965638</v>
      </c>
      <c r="N1563" s="9" t="n">
        <f aca="false">B1563/B1533-1</f>
        <v>-0.0963403345582301</v>
      </c>
      <c r="O1563" s="8" t="n">
        <f aca="false">MAX(O1562,F1563)</f>
        <v>271.506607307531</v>
      </c>
      <c r="P1563" s="9" t="n">
        <f aca="false">F1563/O1563-1</f>
        <v>-0.0871416843956797</v>
      </c>
      <c r="Q1563" s="8" t="n">
        <f aca="false">MAX(Q1562,B1563)</f>
        <v>4811.1564628872</v>
      </c>
      <c r="R1563" s="9" t="n">
        <f aca="false">B1563/Q1563-1</f>
        <v>-0.272681234844507</v>
      </c>
      <c r="S1563" s="9" t="n">
        <f aca="false">B1563/INDEX($B:$B,$E1563)-1</f>
        <v>-0.0543054624705069</v>
      </c>
      <c r="T1563" s="0" t="n">
        <f aca="false">IF(AND($A1563&gt;=CrashTest!$B$3,$A1563&lt;=CrashTest!$C$3),1,IF(AND($A1563&gt;=CrashTest!$B$4,$A1563&lt;=CrashTest!$C$4),2,IF(AND($A1563&gt;=CrashTest!$B$5,$A1563&lt;=CrashTest!$C$5),3,IF(AND($A1563&gt;=CrashTest!$B$6,$A1563&lt;=CrashTest!$C$6),4,IF(AND($A1563&gt;=CrashTest!$B$7,$A1563&lt;=CrashTest!$C$7),5,0)))))</f>
        <v>0</v>
      </c>
      <c r="U1563" s="8" t="str">
        <f aca="false">IF(T1563=0,"",IF(T1562=T1563,MAX(U1562,B1563),B1563))</f>
        <v/>
      </c>
      <c r="V1563" s="9" t="str">
        <f aca="false">IF(T1563=0,"",B1563/U1563-1)</f>
        <v/>
      </c>
      <c r="W1563" s="8" t="str">
        <f aca="false">IF(T1563=0,"",IF(T1562=T1563,MAX(W1562,F1563),F1563))</f>
        <v/>
      </c>
      <c r="X1563" s="9" t="str">
        <f aca="false">IF(T1563=0,"",F1563/W1563-1)</f>
        <v/>
      </c>
    </row>
    <row r="1564" customFormat="false" ht="15" hidden="false" customHeight="false" outlineLevel="0" collapsed="false">
      <c r="A1564" s="5" t="n">
        <v>45392</v>
      </c>
      <c r="B1564" s="6" t="n">
        <v>3541.31580829924</v>
      </c>
      <c r="C1564" s="7" t="n">
        <v>45.00787739</v>
      </c>
      <c r="D1564" s="0" t="n">
        <f aca="false">INT((ROW()-3)/30)</f>
        <v>52</v>
      </c>
      <c r="E1564" s="0" t="n">
        <f aca="false">2+30*D1564</f>
        <v>1562</v>
      </c>
      <c r="F1564" s="8" t="n">
        <f aca="false">INDEX($F:$F,$E1564)*(2*B1564/INDEX($B:$B,$E1564)-C1564/INDEX($C:$C,$E1564))</f>
        <v>248.717471448659</v>
      </c>
      <c r="G1564" s="9" t="n">
        <f aca="false">B1564/B1563-1</f>
        <v>0.0120230044554996</v>
      </c>
      <c r="H1564" s="9" t="n">
        <f aca="false">F1564/F1563-1</f>
        <v>0.0035118722474845</v>
      </c>
      <c r="I1564" s="9" t="n">
        <f aca="false">LN(B1564/B1563)</f>
        <v>0.0119513022823081</v>
      </c>
      <c r="J1564" s="9" t="n">
        <f aca="false">LN(F1564/F1563)</f>
        <v>0.00350572002381804</v>
      </c>
      <c r="K1564" s="9" t="n">
        <f aca="false">F1564/F1557-1</f>
        <v>-0.0281137684837163</v>
      </c>
      <c r="L1564" s="9" t="n">
        <f aca="false">F1564/F1534-1</f>
        <v>-0.0839358426112236</v>
      </c>
      <c r="M1564" s="9" t="n">
        <f aca="false">B1564/B1557-1</f>
        <v>0.067540333724099</v>
      </c>
      <c r="N1564" s="9" t="n">
        <f aca="false">B1564/B1534-1</f>
        <v>-0.130518122482305</v>
      </c>
      <c r="O1564" s="8" t="n">
        <f aca="false">MAX(O1563,F1564)</f>
        <v>271.506607307531</v>
      </c>
      <c r="P1564" s="9" t="n">
        <f aca="false">F1564/O1564-1</f>
        <v>-0.0839358426112236</v>
      </c>
      <c r="Q1564" s="8" t="n">
        <f aca="false">MAX(Q1563,B1564)</f>
        <v>4811.1564628872</v>
      </c>
      <c r="R1564" s="9" t="n">
        <f aca="false">B1564/Q1564-1</f>
        <v>-0.263936678090474</v>
      </c>
      <c r="S1564" s="9" t="n">
        <f aca="false">B1564/INDEX($B:$B,$E1564)-1</f>
        <v>-0.0429353728322481</v>
      </c>
      <c r="T1564" s="0" t="n">
        <f aca="false">IF(AND($A1564&gt;=CrashTest!$B$3,$A1564&lt;=CrashTest!$C$3),1,IF(AND($A1564&gt;=CrashTest!$B$4,$A1564&lt;=CrashTest!$C$4),2,IF(AND($A1564&gt;=CrashTest!$B$5,$A1564&lt;=CrashTest!$C$5),3,IF(AND($A1564&gt;=CrashTest!$B$6,$A1564&lt;=CrashTest!$C$6),4,IF(AND($A1564&gt;=CrashTest!$B$7,$A1564&lt;=CrashTest!$C$7),5,0)))))</f>
        <v>0</v>
      </c>
      <c r="U1564" s="8" t="str">
        <f aca="false">IF(T1564=0,"",IF(T1563=T1564,MAX(U1563,B1564),B1564))</f>
        <v/>
      </c>
      <c r="V1564" s="9" t="str">
        <f aca="false">IF(T1564=0,"",B1564/U1564-1)</f>
        <v/>
      </c>
      <c r="W1564" s="8" t="str">
        <f aca="false">IF(T1564=0,"",IF(T1563=T1564,MAX(W1563,F1564),F1564))</f>
        <v/>
      </c>
      <c r="X1564" s="9" t="str">
        <f aca="false">IF(T1564=0,"",F1564/W1564-1)</f>
        <v/>
      </c>
    </row>
    <row r="1565" customFormat="false" ht="15" hidden="false" customHeight="false" outlineLevel="0" collapsed="false">
      <c r="A1565" s="5" t="n">
        <v>45393</v>
      </c>
      <c r="B1565" s="6" t="n">
        <v>3504.10413237873</v>
      </c>
      <c r="C1565" s="7" t="n">
        <v>44.05436136</v>
      </c>
      <c r="D1565" s="0" t="n">
        <f aca="false">INT((ROW()-3)/30)</f>
        <v>52</v>
      </c>
      <c r="E1565" s="0" t="n">
        <f aca="false">2+30*D1565</f>
        <v>1562</v>
      </c>
      <c r="F1565" s="8" t="n">
        <f aca="false">INDEX($F:$F,$E1565)*(2*B1565/INDEX($B:$B,$E1565)-C1565/INDEX($C:$C,$E1565))</f>
        <v>248.612019747859</v>
      </c>
      <c r="G1565" s="9" t="n">
        <f aca="false">B1565/B1564-1</f>
        <v>-0.0105078671134901</v>
      </c>
      <c r="H1565" s="9" t="n">
        <f aca="false">F1565/F1564-1</f>
        <v>-0.000423981878657664</v>
      </c>
      <c r="I1565" s="9" t="n">
        <f aca="false">LN(B1565/B1564)</f>
        <v>-0.0105634645658576</v>
      </c>
      <c r="J1565" s="9" t="n">
        <f aca="false">LN(F1565/F1564)</f>
        <v>-0.000424071784387544</v>
      </c>
      <c r="K1565" s="9" t="n">
        <f aca="false">F1565/F1558-1</f>
        <v>-0.024679438804491</v>
      </c>
      <c r="L1565" s="9" t="n">
        <f aca="false">F1565/F1535-1</f>
        <v>-0.0729619882602101</v>
      </c>
      <c r="M1565" s="9" t="n">
        <f aca="false">B1565/B1558-1</f>
        <v>0.0529786147378943</v>
      </c>
      <c r="N1565" s="9" t="n">
        <f aca="false">B1565/B1535-1</f>
        <v>-0.11759770899771</v>
      </c>
      <c r="O1565" s="8" t="n">
        <f aca="false">MAX(O1564,F1565)</f>
        <v>271.506607307531</v>
      </c>
      <c r="P1565" s="9" t="n">
        <f aca="false">F1565/O1565-1</f>
        <v>-0.0843242372136442</v>
      </c>
      <c r="Q1565" s="8" t="n">
        <f aca="false">MAX(Q1564,B1565)</f>
        <v>4811.1564628872</v>
      </c>
      <c r="R1565" s="9" t="n">
        <f aca="false">B1565/Q1565-1</f>
        <v>-0.271671133664213</v>
      </c>
      <c r="S1565" s="9" t="n">
        <f aca="false">B1565/INDEX($B:$B,$E1565)-1</f>
        <v>-0.0529920807535488</v>
      </c>
      <c r="T1565" s="0" t="n">
        <f aca="false">IF(AND($A1565&gt;=CrashTest!$B$3,$A1565&lt;=CrashTest!$C$3),1,IF(AND($A1565&gt;=CrashTest!$B$4,$A1565&lt;=CrashTest!$C$4),2,IF(AND($A1565&gt;=CrashTest!$B$5,$A1565&lt;=CrashTest!$C$5),3,IF(AND($A1565&gt;=CrashTest!$B$6,$A1565&lt;=CrashTest!$C$6),4,IF(AND($A1565&gt;=CrashTest!$B$7,$A1565&lt;=CrashTest!$C$7),5,0)))))</f>
        <v>0</v>
      </c>
      <c r="U1565" s="8" t="str">
        <f aca="false">IF(T1565=0,"",IF(T1564=T1565,MAX(U1564,B1565),B1565))</f>
        <v/>
      </c>
      <c r="V1565" s="9" t="str">
        <f aca="false">IF(T1565=0,"",B1565/U1565-1)</f>
        <v/>
      </c>
      <c r="W1565" s="8" t="str">
        <f aca="false">IF(T1565=0,"",IF(T1564=T1565,MAX(W1564,F1565),F1565))</f>
        <v/>
      </c>
      <c r="X1565" s="9" t="str">
        <f aca="false">IF(T1565=0,"",F1565/W1565-1)</f>
        <v/>
      </c>
    </row>
    <row r="1566" customFormat="false" ht="15" hidden="false" customHeight="false" outlineLevel="0" collapsed="false">
      <c r="A1566" s="5" t="n">
        <v>45394</v>
      </c>
      <c r="B1566" s="6" t="n">
        <v>3234.93164260666</v>
      </c>
      <c r="C1566" s="7" t="n">
        <v>37.75871331</v>
      </c>
      <c r="D1566" s="0" t="n">
        <f aca="false">INT((ROW()-3)/30)</f>
        <v>52</v>
      </c>
      <c r="E1566" s="0" t="n">
        <f aca="false">2+30*D1566</f>
        <v>1562</v>
      </c>
      <c r="F1566" s="8" t="n">
        <f aca="false">INDEX($F:$F,$E1566)*(2*B1566/INDEX($B:$B,$E1566)-C1566/INDEX($C:$C,$E1566))</f>
        <v>244.709312234468</v>
      </c>
      <c r="G1566" s="9" t="n">
        <f aca="false">B1566/B1565-1</f>
        <v>-0.0768163500864184</v>
      </c>
      <c r="H1566" s="9" t="n">
        <f aca="false">F1566/F1565-1</f>
        <v>-0.0156979840208424</v>
      </c>
      <c r="I1566" s="9" t="n">
        <f aca="false">LN(B1566/B1565)</f>
        <v>-0.0799270936173856</v>
      </c>
      <c r="J1566" s="9" t="n">
        <f aca="false">LN(F1566/F1565)</f>
        <v>-0.0158225022141937</v>
      </c>
      <c r="K1566" s="9" t="n">
        <f aca="false">F1566/F1559-1</f>
        <v>-0.0423316090298187</v>
      </c>
      <c r="L1566" s="9" t="n">
        <f aca="false">F1566/F1536-1</f>
        <v>-0.0925796129107666</v>
      </c>
      <c r="M1566" s="9" t="n">
        <f aca="false">B1566/B1559-1</f>
        <v>-0.0267022673741866</v>
      </c>
      <c r="N1566" s="9" t="n">
        <f aca="false">B1566/B1536-1</f>
        <v>-0.192195634676494</v>
      </c>
      <c r="O1566" s="8" t="n">
        <f aca="false">MAX(O1565,F1566)</f>
        <v>271.506607307531</v>
      </c>
      <c r="P1566" s="9" t="n">
        <f aca="false">F1566/O1566-1</f>
        <v>-0.0986985007061371</v>
      </c>
      <c r="Q1566" s="8" t="n">
        <f aca="false">MAX(Q1565,B1566)</f>
        <v>4811.1564628872</v>
      </c>
      <c r="R1566" s="9" t="n">
        <f aca="false">B1566/Q1566-1</f>
        <v>-0.327618698838707</v>
      </c>
      <c r="S1566" s="9" t="n">
        <f aca="false">B1566/INDEX($B:$B,$E1566)-1</f>
        <v>-0.125737772612995</v>
      </c>
      <c r="T1566" s="0" t="n">
        <f aca="false">IF(AND($A1566&gt;=CrashTest!$B$3,$A1566&lt;=CrashTest!$C$3),1,IF(AND($A1566&gt;=CrashTest!$B$4,$A1566&lt;=CrashTest!$C$4),2,IF(AND($A1566&gt;=CrashTest!$B$5,$A1566&lt;=CrashTest!$C$5),3,IF(AND($A1566&gt;=CrashTest!$B$6,$A1566&lt;=CrashTest!$C$6),4,IF(AND($A1566&gt;=CrashTest!$B$7,$A1566&lt;=CrashTest!$C$7),5,0)))))</f>
        <v>0</v>
      </c>
      <c r="U1566" s="8" t="str">
        <f aca="false">IF(T1566=0,"",IF(T1565=T1566,MAX(U1565,B1566),B1566))</f>
        <v/>
      </c>
      <c r="V1566" s="9" t="str">
        <f aca="false">IF(T1566=0,"",B1566/U1566-1)</f>
        <v/>
      </c>
      <c r="W1566" s="8" t="str">
        <f aca="false">IF(T1566=0,"",IF(T1565=T1566,MAX(W1565,F1566),F1566))</f>
        <v/>
      </c>
      <c r="X1566" s="9" t="str">
        <f aca="false">IF(T1566=0,"",F1566/W1566-1)</f>
        <v/>
      </c>
    </row>
    <row r="1567" customFormat="false" ht="15" hidden="false" customHeight="false" outlineLevel="0" collapsed="false">
      <c r="A1567" s="5" t="n">
        <v>45395</v>
      </c>
      <c r="B1567" s="6" t="n">
        <v>3030.38006370544</v>
      </c>
      <c r="C1567" s="7" t="n">
        <v>31.89708523</v>
      </c>
      <c r="D1567" s="0" t="n">
        <f aca="false">INT((ROW()-3)/30)</f>
        <v>52</v>
      </c>
      <c r="E1567" s="0" t="n">
        <f aca="false">2+30*D1567</f>
        <v>1562</v>
      </c>
      <c r="F1567" s="8" t="n">
        <f aca="false">INDEX($F:$F,$E1567)*(2*B1567/INDEX($B:$B,$E1567)-C1567/INDEX($C:$C,$E1567))</f>
        <v>247.366211591901</v>
      </c>
      <c r="G1567" s="9" t="n">
        <f aca="false">B1567/B1566-1</f>
        <v>-0.0632321178621244</v>
      </c>
      <c r="H1567" s="9" t="n">
        <f aca="false">F1567/F1566-1</f>
        <v>0.0108573692319784</v>
      </c>
      <c r="I1567" s="9" t="n">
        <f aca="false">LN(B1567/B1566)</f>
        <v>-0.0653197519385012</v>
      </c>
      <c r="J1567" s="9" t="n">
        <f aca="false">LN(F1567/F1566)</f>
        <v>0.01079885118565</v>
      </c>
      <c r="K1567" s="9" t="n">
        <f aca="false">F1567/F1560-1</f>
        <v>-0.0375175374420218</v>
      </c>
      <c r="L1567" s="9" t="n">
        <f aca="false">F1567/F1537-1</f>
        <v>-0.0777715341156327</v>
      </c>
      <c r="M1567" s="9" t="n">
        <f aca="false">B1567/B1560-1</f>
        <v>-0.100302047710086</v>
      </c>
      <c r="N1567" s="9" t="n">
        <f aca="false">B1567/B1537-1</f>
        <v>-0.219556691683433</v>
      </c>
      <c r="O1567" s="8" t="n">
        <f aca="false">MAX(O1566,F1567)</f>
        <v>271.506607307531</v>
      </c>
      <c r="P1567" s="9" t="n">
        <f aca="false">F1567/O1567-1</f>
        <v>-0.0889127375389678</v>
      </c>
      <c r="Q1567" s="8" t="n">
        <f aca="false">MAX(Q1566,B1567)</f>
        <v>4811.1564628872</v>
      </c>
      <c r="R1567" s="9" t="n">
        <f aca="false">B1567/Q1567-1</f>
        <v>-0.370134792522026</v>
      </c>
      <c r="S1567" s="9" t="n">
        <f aca="false">B1567/INDEX($B:$B,$E1567)-1</f>
        <v>-0.181019224817533</v>
      </c>
      <c r="T1567" s="0" t="n">
        <f aca="false">IF(AND($A1567&gt;=CrashTest!$B$3,$A1567&lt;=CrashTest!$C$3),1,IF(AND($A1567&gt;=CrashTest!$B$4,$A1567&lt;=CrashTest!$C$4),2,IF(AND($A1567&gt;=CrashTest!$B$5,$A1567&lt;=CrashTest!$C$5),3,IF(AND($A1567&gt;=CrashTest!$B$6,$A1567&lt;=CrashTest!$C$6),4,IF(AND($A1567&gt;=CrashTest!$B$7,$A1567&lt;=CrashTest!$C$7),5,0)))))</f>
        <v>0</v>
      </c>
      <c r="U1567" s="8" t="str">
        <f aca="false">IF(T1567=0,"",IF(T1566=T1567,MAX(U1566,B1567),B1567))</f>
        <v/>
      </c>
      <c r="V1567" s="9" t="str">
        <f aca="false">IF(T1567=0,"",B1567/U1567-1)</f>
        <v/>
      </c>
      <c r="W1567" s="8" t="str">
        <f aca="false">IF(T1567=0,"",IF(T1566=T1567,MAX(W1566,F1567),F1567))</f>
        <v/>
      </c>
      <c r="X1567" s="9" t="str">
        <f aca="false">IF(T1567=0,"",F1567/W1567-1)</f>
        <v/>
      </c>
    </row>
    <row r="1568" customFormat="false" ht="15" hidden="false" customHeight="false" outlineLevel="0" collapsed="false">
      <c r="A1568" s="5" t="n">
        <v>45396</v>
      </c>
      <c r="B1568" s="6" t="n">
        <v>3158.85037901812</v>
      </c>
      <c r="C1568" s="7" t="n">
        <v>35.57385189</v>
      </c>
      <c r="D1568" s="0" t="n">
        <f aca="false">INT((ROW()-3)/30)</f>
        <v>52</v>
      </c>
      <c r="E1568" s="0" t="n">
        <f aca="false">2+30*D1568</f>
        <v>1562</v>
      </c>
      <c r="F1568" s="8" t="n">
        <f aca="false">INDEX($F:$F,$E1568)*(2*B1568/INDEX($B:$B,$E1568)-C1568/INDEX($C:$C,$E1568))</f>
        <v>245.721934572337</v>
      </c>
      <c r="G1568" s="9" t="n">
        <f aca="false">B1568/B1567-1</f>
        <v>0.042394126351132</v>
      </c>
      <c r="H1568" s="9" t="n">
        <f aca="false">F1568/F1567-1</f>
        <v>-0.00664713668444006</v>
      </c>
      <c r="I1568" s="9" t="n">
        <f aca="false">LN(B1568/B1567)</f>
        <v>0.0415201120765641</v>
      </c>
      <c r="J1568" s="9" t="n">
        <f aca="false">LN(F1568/F1567)</f>
        <v>-0.00666932728813981</v>
      </c>
      <c r="K1568" s="9" t="n">
        <f aca="false">F1568/F1561-1</f>
        <v>-0.0325974317488587</v>
      </c>
      <c r="L1568" s="9" t="n">
        <f aca="false">F1568/F1538-1</f>
        <v>-0.0734031315454269</v>
      </c>
      <c r="M1568" s="9" t="n">
        <f aca="false">B1568/B1561-1</f>
        <v>-0.0837317225428725</v>
      </c>
      <c r="N1568" s="9" t="n">
        <f aca="false">B1568/B1538-1</f>
        <v>-0.15469160612805</v>
      </c>
      <c r="O1568" s="8" t="n">
        <f aca="false">MAX(O1567,F1568)</f>
        <v>271.506607307531</v>
      </c>
      <c r="P1568" s="9" t="n">
        <f aca="false">F1568/O1568-1</f>
        <v>-0.0949688591039986</v>
      </c>
      <c r="Q1568" s="8" t="n">
        <f aca="false">MAX(Q1567,B1568)</f>
        <v>4811.1564628872</v>
      </c>
      <c r="R1568" s="9" t="n">
        <f aca="false">B1568/Q1568-1</f>
        <v>-0.343432207332023</v>
      </c>
      <c r="S1568" s="9" t="n">
        <f aca="false">B1568/INDEX($B:$B,$E1568)-1</f>
        <v>-0.1462992503553</v>
      </c>
      <c r="T1568" s="0" t="n">
        <f aca="false">IF(AND($A1568&gt;=CrashTest!$B$3,$A1568&lt;=CrashTest!$C$3),1,IF(AND($A1568&gt;=CrashTest!$B$4,$A1568&lt;=CrashTest!$C$4),2,IF(AND($A1568&gt;=CrashTest!$B$5,$A1568&lt;=CrashTest!$C$5),3,IF(AND($A1568&gt;=CrashTest!$B$6,$A1568&lt;=CrashTest!$C$6),4,IF(AND($A1568&gt;=CrashTest!$B$7,$A1568&lt;=CrashTest!$C$7),5,0)))))</f>
        <v>0</v>
      </c>
      <c r="U1568" s="8" t="str">
        <f aca="false">IF(T1568=0,"",IF(T1567=T1568,MAX(U1567,B1568),B1568))</f>
        <v/>
      </c>
      <c r="V1568" s="9" t="str">
        <f aca="false">IF(T1568=0,"",B1568/U1568-1)</f>
        <v/>
      </c>
      <c r="W1568" s="8" t="str">
        <f aca="false">IF(T1568=0,"",IF(T1567=T1568,MAX(W1567,F1568),F1568))</f>
        <v/>
      </c>
      <c r="X1568" s="9" t="str">
        <f aca="false">IF(T1568=0,"",F1568/W1568-1)</f>
        <v/>
      </c>
    </row>
    <row r="1569" customFormat="false" ht="15" hidden="false" customHeight="false" outlineLevel="0" collapsed="false">
      <c r="A1569" s="5" t="n">
        <v>45397</v>
      </c>
      <c r="B1569" s="6" t="n">
        <v>3103.08803565167</v>
      </c>
      <c r="C1569" s="7" t="n">
        <v>34.2644885</v>
      </c>
      <c r="D1569" s="0" t="n">
        <f aca="false">INT((ROW()-3)/30)</f>
        <v>52</v>
      </c>
      <c r="E1569" s="0" t="n">
        <f aca="false">2+30*D1569</f>
        <v>1562</v>
      </c>
      <c r="F1569" s="8" t="n">
        <f aca="false">INDEX($F:$F,$E1569)*(2*B1569/INDEX($B:$B,$E1569)-C1569/INDEX($C:$C,$E1569))</f>
        <v>244.940284739105</v>
      </c>
      <c r="G1569" s="9" t="n">
        <f aca="false">B1569/B1568-1</f>
        <v>-0.0176527333288203</v>
      </c>
      <c r="H1569" s="9" t="n">
        <f aca="false">F1569/F1568-1</f>
        <v>-0.00318103401958458</v>
      </c>
      <c r="I1569" s="9" t="n">
        <f aca="false">LN(B1569/B1568)</f>
        <v>-0.0178104010927021</v>
      </c>
      <c r="J1569" s="9" t="n">
        <f aca="false">LN(F1569/F1568)</f>
        <v>-0.00318610426356902</v>
      </c>
      <c r="K1569" s="9" t="n">
        <f aca="false">F1569/F1562-1</f>
        <v>-0.0305134575097249</v>
      </c>
      <c r="L1569" s="9" t="n">
        <f aca="false">F1569/F1539-1</f>
        <v>-0.067752482856722</v>
      </c>
      <c r="M1569" s="9" t="n">
        <f aca="false">B1569/B1562-1</f>
        <v>-0.161369402031392</v>
      </c>
      <c r="N1569" s="9" t="n">
        <f aca="false">B1569/B1539-1</f>
        <v>-0.118310407008493</v>
      </c>
      <c r="O1569" s="8" t="n">
        <f aca="false">MAX(O1568,F1569)</f>
        <v>271.506607307531</v>
      </c>
      <c r="P1569" s="9" t="n">
        <f aca="false">F1569/O1569-1</f>
        <v>-0.0978477939519722</v>
      </c>
      <c r="Q1569" s="8" t="n">
        <f aca="false">MAX(Q1568,B1569)</f>
        <v>4811.1564628872</v>
      </c>
      <c r="R1569" s="9" t="n">
        <f aca="false">B1569/Q1569-1</f>
        <v>-0.355022423488283</v>
      </c>
      <c r="S1569" s="9" t="n">
        <f aca="false">B1569/INDEX($B:$B,$E1569)-1</f>
        <v>-0.161369402031392</v>
      </c>
      <c r="T1569" s="0" t="n">
        <f aca="false">IF(AND($A1569&gt;=CrashTest!$B$3,$A1569&lt;=CrashTest!$C$3),1,IF(AND($A1569&gt;=CrashTest!$B$4,$A1569&lt;=CrashTest!$C$4),2,IF(AND($A1569&gt;=CrashTest!$B$5,$A1569&lt;=CrashTest!$C$5),3,IF(AND($A1569&gt;=CrashTest!$B$6,$A1569&lt;=CrashTest!$C$6),4,IF(AND($A1569&gt;=CrashTest!$B$7,$A1569&lt;=CrashTest!$C$7),5,0)))))</f>
        <v>0</v>
      </c>
      <c r="U1569" s="8" t="str">
        <f aca="false">IF(T1569=0,"",IF(T1568=T1569,MAX(U1568,B1569),B1569))</f>
        <v/>
      </c>
      <c r="V1569" s="9" t="str">
        <f aca="false">IF(T1569=0,"",B1569/U1569-1)</f>
        <v/>
      </c>
      <c r="W1569" s="8" t="str">
        <f aca="false">IF(T1569=0,"",IF(T1568=T1569,MAX(W1568,F1569),F1569))</f>
        <v/>
      </c>
      <c r="X1569" s="9" t="str">
        <f aca="false">IF(T1569=0,"",F1569/W1569-1)</f>
        <v/>
      </c>
    </row>
    <row r="1570" customFormat="false" ht="15" hidden="false" customHeight="false" outlineLevel="0" collapsed="false">
      <c r="A1570" s="5" t="n">
        <v>45398</v>
      </c>
      <c r="B1570" s="6" t="n">
        <v>3088.46737171245</v>
      </c>
      <c r="C1570" s="7" t="n">
        <v>33.90656581</v>
      </c>
      <c r="D1570" s="0" t="n">
        <f aca="false">INT((ROW()-3)/30)</f>
        <v>52</v>
      </c>
      <c r="E1570" s="0" t="n">
        <f aca="false">2+30*D1570</f>
        <v>1562</v>
      </c>
      <c r="F1570" s="8" t="n">
        <f aca="false">INDEX($F:$F,$E1570)*(2*B1570/INDEX($B:$B,$E1570)-C1570/INDEX($C:$C,$E1570))</f>
        <v>244.811600469348</v>
      </c>
      <c r="G1570" s="9" t="n">
        <f aca="false">B1570/B1569-1</f>
        <v>-0.00471164974091665</v>
      </c>
      <c r="H1570" s="9" t="n">
        <f aca="false">F1570/F1569-1</f>
        <v>-0.000525369968823464</v>
      </c>
      <c r="I1570" s="9" t="n">
        <f aca="false">LN(B1570/B1569)</f>
        <v>-0.0047227845518773</v>
      </c>
      <c r="J1570" s="9" t="n">
        <f aca="false">LN(F1570/F1569)</f>
        <v>-0.000525508023981008</v>
      </c>
      <c r="K1570" s="9" t="n">
        <f aca="false">F1570/F1563-1</f>
        <v>-0.0122473258352876</v>
      </c>
      <c r="L1570" s="9" t="n">
        <f aca="false">F1570/F1540-1</f>
        <v>-0.0727385253431407</v>
      </c>
      <c r="M1570" s="9" t="n">
        <f aca="false">B1570/B1563-1</f>
        <v>-0.117390202433168</v>
      </c>
      <c r="N1570" s="9" t="n">
        <f aca="false">B1570/B1540-1</f>
        <v>-0.151159103174452</v>
      </c>
      <c r="O1570" s="8" t="n">
        <f aca="false">MAX(O1569,F1570)</f>
        <v>271.506607307531</v>
      </c>
      <c r="P1570" s="9" t="n">
        <f aca="false">F1570/O1570-1</f>
        <v>-0.0983217576283376</v>
      </c>
      <c r="Q1570" s="8" t="n">
        <f aca="false">MAX(Q1569,B1570)</f>
        <v>4811.1564628872</v>
      </c>
      <c r="R1570" s="9" t="n">
        <f aca="false">B1570/Q1570-1</f>
        <v>-0.358061331919552</v>
      </c>
      <c r="S1570" s="9" t="n">
        <f aca="false">B1570/INDEX($B:$B,$E1570)-1</f>
        <v>-0.165320735671035</v>
      </c>
      <c r="T1570" s="0" t="n">
        <f aca="false">IF(AND($A1570&gt;=CrashTest!$B$3,$A1570&lt;=CrashTest!$C$3),1,IF(AND($A1570&gt;=CrashTest!$B$4,$A1570&lt;=CrashTest!$C$4),2,IF(AND($A1570&gt;=CrashTest!$B$5,$A1570&lt;=CrashTest!$C$5),3,IF(AND($A1570&gt;=CrashTest!$B$6,$A1570&lt;=CrashTest!$C$6),4,IF(AND($A1570&gt;=CrashTest!$B$7,$A1570&lt;=CrashTest!$C$7),5,0)))))</f>
        <v>0</v>
      </c>
      <c r="U1570" s="8" t="str">
        <f aca="false">IF(T1570=0,"",IF(T1569=T1570,MAX(U1569,B1570),B1570))</f>
        <v/>
      </c>
      <c r="V1570" s="9" t="str">
        <f aca="false">IF(T1570=0,"",B1570/U1570-1)</f>
        <v/>
      </c>
      <c r="W1570" s="8" t="str">
        <f aca="false">IF(T1570=0,"",IF(T1569=T1570,MAX(W1569,F1570),F1570))</f>
        <v/>
      </c>
      <c r="X1570" s="9" t="str">
        <f aca="false">IF(T1570=0,"",F1570/W1570-1)</f>
        <v/>
      </c>
    </row>
    <row r="1571" customFormat="false" ht="15" hidden="false" customHeight="false" outlineLevel="0" collapsed="false">
      <c r="A1571" s="5" t="n">
        <v>45399</v>
      </c>
      <c r="B1571" s="6" t="n">
        <v>2984.85811309176</v>
      </c>
      <c r="C1571" s="7" t="n">
        <v>31.53740198</v>
      </c>
      <c r="D1571" s="0" t="n">
        <f aca="false">INT((ROW()-3)/30)</f>
        <v>52</v>
      </c>
      <c r="E1571" s="0" t="n">
        <f aca="false">2+30*D1571</f>
        <v>1562</v>
      </c>
      <c r="F1571" s="8" t="n">
        <f aca="false">INDEX($F:$F,$E1571)*(2*B1571/INDEX($B:$B,$E1571)-C1571/INDEX($C:$C,$E1571))</f>
        <v>243.026820746648</v>
      </c>
      <c r="G1571" s="9" t="n">
        <f aca="false">B1571/B1570-1</f>
        <v>-0.0335471436640894</v>
      </c>
      <c r="H1571" s="9" t="n">
        <f aca="false">F1571/F1570-1</f>
        <v>-0.00729042136597213</v>
      </c>
      <c r="I1571" s="9" t="n">
        <f aca="false">LN(B1571/B1570)</f>
        <v>-0.034122759241053</v>
      </c>
      <c r="J1571" s="9" t="n">
        <f aca="false">LN(F1571/F1570)</f>
        <v>-0.00731712636075755</v>
      </c>
      <c r="K1571" s="9" t="n">
        <f aca="false">F1571/F1564-1</f>
        <v>-0.0228799797170074</v>
      </c>
      <c r="L1571" s="9" t="n">
        <f aca="false">F1571/F1541-1</f>
        <v>-0.0780747869370297</v>
      </c>
      <c r="M1571" s="9" t="n">
        <f aca="false">B1571/B1564-1</f>
        <v>-0.157133033406226</v>
      </c>
      <c r="N1571" s="9" t="n">
        <f aca="false">B1571/B1541-1</f>
        <v>-0.154418955386012</v>
      </c>
      <c r="O1571" s="8" t="n">
        <f aca="false">MAX(O1570,F1571)</f>
        <v>271.506607307531</v>
      </c>
      <c r="P1571" s="9" t="n">
        <f aca="false">F1571/O1571-1</f>
        <v>-0.104895371951756</v>
      </c>
      <c r="Q1571" s="8" t="n">
        <f aca="false">MAX(Q1570,B1571)</f>
        <v>4811.1564628872</v>
      </c>
      <c r="R1571" s="9" t="n">
        <f aca="false">B1571/Q1571-1</f>
        <v>-0.379596540641181</v>
      </c>
      <c r="S1571" s="9" t="n">
        <f aca="false">B1571/INDEX($B:$B,$E1571)-1</f>
        <v>-0.193321840864916</v>
      </c>
      <c r="T1571" s="0" t="n">
        <f aca="false">IF(AND($A1571&gt;=CrashTest!$B$3,$A1571&lt;=CrashTest!$C$3),1,IF(AND($A1571&gt;=CrashTest!$B$4,$A1571&lt;=CrashTest!$C$4),2,IF(AND($A1571&gt;=CrashTest!$B$5,$A1571&lt;=CrashTest!$C$5),3,IF(AND($A1571&gt;=CrashTest!$B$6,$A1571&lt;=CrashTest!$C$6),4,IF(AND($A1571&gt;=CrashTest!$B$7,$A1571&lt;=CrashTest!$C$7),5,0)))))</f>
        <v>0</v>
      </c>
      <c r="U1571" s="8" t="str">
        <f aca="false">IF(T1571=0,"",IF(T1570=T1571,MAX(U1570,B1571),B1571))</f>
        <v/>
      </c>
      <c r="V1571" s="9" t="str">
        <f aca="false">IF(T1571=0,"",B1571/U1571-1)</f>
        <v/>
      </c>
      <c r="W1571" s="8" t="str">
        <f aca="false">IF(T1571=0,"",IF(T1570=T1571,MAX(W1570,F1571),F1571))</f>
        <v/>
      </c>
      <c r="X1571" s="9" t="str">
        <f aca="false">IF(T1571=0,"",F1571/W1571-1)</f>
        <v/>
      </c>
    </row>
    <row r="1572" customFormat="false" ht="15" hidden="false" customHeight="false" outlineLevel="0" collapsed="false">
      <c r="A1572" s="5" t="n">
        <v>45400</v>
      </c>
      <c r="B1572" s="6" t="n">
        <v>3067.80594067797</v>
      </c>
      <c r="C1572" s="7" t="n">
        <v>33.63246272</v>
      </c>
      <c r="D1572" s="0" t="n">
        <f aca="false">INT((ROW()-3)/30)</f>
        <v>52</v>
      </c>
      <c r="E1572" s="0" t="n">
        <f aca="false">2+30*D1572</f>
        <v>1562</v>
      </c>
      <c r="F1572" s="8" t="n">
        <f aca="false">INDEX($F:$F,$E1572)*(2*B1572/INDEX($B:$B,$E1572)-C1572/INDEX($C:$C,$E1572))</f>
        <v>243.420549892472</v>
      </c>
      <c r="G1572" s="9" t="n">
        <f aca="false">B1572/B1571-1</f>
        <v>0.0277895378753168</v>
      </c>
      <c r="H1572" s="9" t="n">
        <f aca="false">F1572/F1571-1</f>
        <v>0.0016201057340699</v>
      </c>
      <c r="I1572" s="9" t="n">
        <f aca="false">LN(B1572/B1571)</f>
        <v>0.0274104163797173</v>
      </c>
      <c r="J1572" s="9" t="n">
        <f aca="false">LN(F1572/F1571)</f>
        <v>0.00161879477850853</v>
      </c>
      <c r="K1572" s="9" t="n">
        <f aca="false">F1572/F1565-1</f>
        <v>-0.0208818136011751</v>
      </c>
      <c r="L1572" s="9" t="n">
        <f aca="false">F1572/F1542-1</f>
        <v>-0.0653351005137849</v>
      </c>
      <c r="M1572" s="9" t="n">
        <f aca="false">B1572/B1565-1</f>
        <v>-0.124510623890787</v>
      </c>
      <c r="N1572" s="9" t="n">
        <f aca="false">B1572/B1542-1</f>
        <v>-0.0309639224977019</v>
      </c>
      <c r="O1572" s="8" t="n">
        <f aca="false">MAX(O1571,F1572)</f>
        <v>271.506607307531</v>
      </c>
      <c r="P1572" s="9" t="n">
        <f aca="false">F1572/O1572-1</f>
        <v>-0.103445207811263</v>
      </c>
      <c r="Q1572" s="8" t="n">
        <f aca="false">MAX(Q1571,B1572)</f>
        <v>4811.1564628872</v>
      </c>
      <c r="R1572" s="9" t="n">
        <f aca="false">B1572/Q1572-1</f>
        <v>-0.362355815209351</v>
      </c>
      <c r="S1572" s="9" t="n">
        <f aca="false">B1572/INDEX($B:$B,$E1572)-1</f>
        <v>-0.17090462760844</v>
      </c>
      <c r="T1572" s="0" t="n">
        <f aca="false">IF(AND($A1572&gt;=CrashTest!$B$3,$A1572&lt;=CrashTest!$C$3),1,IF(AND($A1572&gt;=CrashTest!$B$4,$A1572&lt;=CrashTest!$C$4),2,IF(AND($A1572&gt;=CrashTest!$B$5,$A1572&lt;=CrashTest!$C$5),3,IF(AND($A1572&gt;=CrashTest!$B$6,$A1572&lt;=CrashTest!$C$6),4,IF(AND($A1572&gt;=CrashTest!$B$7,$A1572&lt;=CrashTest!$C$7),5,0)))))</f>
        <v>0</v>
      </c>
      <c r="U1572" s="8" t="str">
        <f aca="false">IF(T1572=0,"",IF(T1571=T1572,MAX(U1571,B1572),B1572))</f>
        <v/>
      </c>
      <c r="V1572" s="9" t="str">
        <f aca="false">IF(T1572=0,"",B1572/U1572-1)</f>
        <v/>
      </c>
      <c r="W1572" s="8" t="str">
        <f aca="false">IF(T1572=0,"",IF(T1571=T1572,MAX(W1571,F1572),F1572))</f>
        <v/>
      </c>
      <c r="X1572" s="9" t="str">
        <f aca="false">IF(T1572=0,"",F1572/W1572-1)</f>
        <v/>
      </c>
    </row>
    <row r="1573" customFormat="false" ht="15" hidden="false" customHeight="false" outlineLevel="0" collapsed="false">
      <c r="A1573" s="5" t="n">
        <v>45401</v>
      </c>
      <c r="B1573" s="6" t="n">
        <v>3055.9694956166</v>
      </c>
      <c r="C1573" s="7" t="n">
        <v>33.3895965</v>
      </c>
      <c r="D1573" s="0" t="n">
        <f aca="false">INT((ROW()-3)/30)</f>
        <v>52</v>
      </c>
      <c r="E1573" s="0" t="n">
        <f aca="false">2+30*D1573</f>
        <v>1562</v>
      </c>
      <c r="F1573" s="8" t="n">
        <f aca="false">INDEX($F:$F,$E1573)*(2*B1573/INDEX($B:$B,$E1573)-C1573/INDEX($C:$C,$E1573))</f>
        <v>243.07162521383</v>
      </c>
      <c r="G1573" s="9" t="n">
        <f aca="false">B1573/B1572-1</f>
        <v>-0.00385827698695773</v>
      </c>
      <c r="H1573" s="9" t="n">
        <f aca="false">F1573/F1572-1</f>
        <v>-0.00143342326190843</v>
      </c>
      <c r="I1573" s="9" t="n">
        <f aca="false">LN(B1573/B1572)</f>
        <v>-0.00386573933834174</v>
      </c>
      <c r="J1573" s="9" t="n">
        <f aca="false">LN(F1573/F1572)</f>
        <v>-0.00143445159584165</v>
      </c>
      <c r="K1573" s="9" t="n">
        <f aca="false">F1573/F1566-1</f>
        <v>-0.00669237719514526</v>
      </c>
      <c r="L1573" s="9" t="n">
        <f aca="false">F1573/F1543-1</f>
        <v>-0.0785197384533738</v>
      </c>
      <c r="M1573" s="9" t="n">
        <f aca="false">B1573/B1566-1</f>
        <v>-0.055321770832182</v>
      </c>
      <c r="N1573" s="9" t="n">
        <f aca="false">B1573/B1543-1</f>
        <v>-0.131598073560855</v>
      </c>
      <c r="O1573" s="8" t="n">
        <f aca="false">MAX(O1572,F1573)</f>
        <v>271.506607307531</v>
      </c>
      <c r="P1573" s="9" t="n">
        <f aca="false">F1573/O1573-1</f>
        <v>-0.104730350305962</v>
      </c>
      <c r="Q1573" s="8" t="n">
        <f aca="false">MAX(Q1572,B1573)</f>
        <v>4811.1564628872</v>
      </c>
      <c r="R1573" s="9" t="n">
        <f aca="false">B1573/Q1573-1</f>
        <v>-0.364816023093396</v>
      </c>
      <c r="S1573" s="9" t="n">
        <f aca="false">B1573/INDEX($B:$B,$E1573)-1</f>
        <v>-0.174103507203732</v>
      </c>
      <c r="T1573" s="0" t="n">
        <f aca="false">IF(AND($A1573&gt;=CrashTest!$B$3,$A1573&lt;=CrashTest!$C$3),1,IF(AND($A1573&gt;=CrashTest!$B$4,$A1573&lt;=CrashTest!$C$4),2,IF(AND($A1573&gt;=CrashTest!$B$5,$A1573&lt;=CrashTest!$C$5),3,IF(AND($A1573&gt;=CrashTest!$B$6,$A1573&lt;=CrashTest!$C$6),4,IF(AND($A1573&gt;=CrashTest!$B$7,$A1573&lt;=CrashTest!$C$7),5,0)))))</f>
        <v>0</v>
      </c>
      <c r="U1573" s="8" t="str">
        <f aca="false">IF(T1573=0,"",IF(T1572=T1573,MAX(U1572,B1573),B1573))</f>
        <v/>
      </c>
      <c r="V1573" s="9" t="str">
        <f aca="false">IF(T1573=0,"",B1573/U1573-1)</f>
        <v/>
      </c>
      <c r="W1573" s="8" t="str">
        <f aca="false">IF(T1573=0,"",IF(T1572=T1573,MAX(W1572,F1573),F1573))</f>
        <v/>
      </c>
      <c r="X1573" s="9" t="str">
        <f aca="false">IF(T1573=0,"",F1573/W1573-1)</f>
        <v/>
      </c>
    </row>
    <row r="1574" customFormat="false" ht="15" hidden="false" customHeight="false" outlineLevel="0" collapsed="false">
      <c r="A1574" s="5" t="n">
        <v>45402</v>
      </c>
      <c r="B1574" s="6" t="n">
        <v>3155.52894243133</v>
      </c>
      <c r="C1574" s="7" t="n">
        <v>35.89804333</v>
      </c>
      <c r="D1574" s="0" t="n">
        <f aca="false">INT((ROW()-3)/30)</f>
        <v>52</v>
      </c>
      <c r="E1574" s="0" t="n">
        <f aca="false">2+30*D1574</f>
        <v>1562</v>
      </c>
      <c r="F1574" s="8" t="n">
        <f aca="false">INDEX($F:$F,$E1574)*(2*B1574/INDEX($B:$B,$E1574)-C1574/INDEX($C:$C,$E1574))</f>
        <v>243.576473026499</v>
      </c>
      <c r="G1574" s="9" t="n">
        <f aca="false">B1574/B1573-1</f>
        <v>0.032578678209169</v>
      </c>
      <c r="H1574" s="9" t="n">
        <f aca="false">F1574/F1573-1</f>
        <v>0.00207695082560289</v>
      </c>
      <c r="I1574" s="9" t="n">
        <f aca="false">LN(B1574/B1573)</f>
        <v>0.0320592446052216</v>
      </c>
      <c r="J1574" s="9" t="n">
        <f aca="false">LN(F1574/F1573)</f>
        <v>0.00207479694505728</v>
      </c>
      <c r="K1574" s="9" t="n">
        <f aca="false">F1574/F1567-1</f>
        <v>-0.0153203565717961</v>
      </c>
      <c r="L1574" s="9" t="n">
        <f aca="false">F1574/F1544-1</f>
        <v>-0.0718197884212907</v>
      </c>
      <c r="M1574" s="9" t="n">
        <f aca="false">B1574/B1567-1</f>
        <v>0.0412980801401071</v>
      </c>
      <c r="N1574" s="9" t="n">
        <f aca="false">B1574/B1544-1</f>
        <v>-0.0957185517057877</v>
      </c>
      <c r="O1574" s="8" t="n">
        <f aca="false">MAX(O1573,F1574)</f>
        <v>271.506607307531</v>
      </c>
      <c r="P1574" s="9" t="n">
        <f aca="false">F1574/O1574-1</f>
        <v>-0.102870919267892</v>
      </c>
      <c r="Q1574" s="8" t="n">
        <f aca="false">MAX(Q1573,B1574)</f>
        <v>4811.1564628872</v>
      </c>
      <c r="R1574" s="9" t="n">
        <f aca="false">B1574/Q1574-1</f>
        <v>-0.344122568706136</v>
      </c>
      <c r="S1574" s="9" t="n">
        <f aca="false">B1574/INDEX($B:$B,$E1574)-1</f>
        <v>-0.147196891130841</v>
      </c>
      <c r="T1574" s="0" t="n">
        <f aca="false">IF(AND($A1574&gt;=CrashTest!$B$3,$A1574&lt;=CrashTest!$C$3),1,IF(AND($A1574&gt;=CrashTest!$B$4,$A1574&lt;=CrashTest!$C$4),2,IF(AND($A1574&gt;=CrashTest!$B$5,$A1574&lt;=CrashTest!$C$5),3,IF(AND($A1574&gt;=CrashTest!$B$6,$A1574&lt;=CrashTest!$C$6),4,IF(AND($A1574&gt;=CrashTest!$B$7,$A1574&lt;=CrashTest!$C$7),5,0)))))</f>
        <v>0</v>
      </c>
      <c r="U1574" s="8" t="str">
        <f aca="false">IF(T1574=0,"",IF(T1573=T1574,MAX(U1573,B1574),B1574))</f>
        <v/>
      </c>
      <c r="V1574" s="9" t="str">
        <f aca="false">IF(T1574=0,"",B1574/U1574-1)</f>
        <v/>
      </c>
      <c r="W1574" s="8" t="str">
        <f aca="false">IF(T1574=0,"",IF(T1573=T1574,MAX(W1573,F1574),F1574))</f>
        <v/>
      </c>
      <c r="X1574" s="9" t="str">
        <f aca="false">IF(T1574=0,"",F1574/W1574-1)</f>
        <v/>
      </c>
    </row>
    <row r="1575" customFormat="false" ht="15" hidden="false" customHeight="false" outlineLevel="0" collapsed="false">
      <c r="A1575" s="5" t="n">
        <v>45403</v>
      </c>
      <c r="B1575" s="6" t="n">
        <v>3147.65961542957</v>
      </c>
      <c r="C1575" s="7" t="n">
        <v>35.84088396</v>
      </c>
      <c r="D1575" s="0" t="n">
        <f aca="false">INT((ROW()-3)/30)</f>
        <v>52</v>
      </c>
      <c r="E1575" s="0" t="n">
        <f aca="false">2+30*D1575</f>
        <v>1562</v>
      </c>
      <c r="F1575" s="8" t="n">
        <f aca="false">INDEX($F:$F,$E1575)*(2*B1575/INDEX($B:$B,$E1575)-C1575/INDEX($C:$C,$E1575))</f>
        <v>242.800136262385</v>
      </c>
      <c r="G1575" s="9" t="n">
        <f aca="false">B1575/B1574-1</f>
        <v>-0.00249382184265334</v>
      </c>
      <c r="H1575" s="9" t="n">
        <f aca="false">F1575/F1574-1</f>
        <v>-0.00318724035399354</v>
      </c>
      <c r="I1575" s="9" t="n">
        <f aca="false">LN(B1575/B1574)</f>
        <v>-0.00249693659584877</v>
      </c>
      <c r="J1575" s="9" t="n">
        <f aca="false">LN(F1575/F1574)</f>
        <v>-0.00319233042292353</v>
      </c>
      <c r="K1575" s="9" t="n">
        <f aca="false">F1575/F1568-1</f>
        <v>-0.0118906694880027</v>
      </c>
      <c r="L1575" s="9" t="n">
        <f aca="false">F1575/F1545-1</f>
        <v>-0.0581595783115135</v>
      </c>
      <c r="M1575" s="9" t="n">
        <f aca="false">B1575/B1568-1</f>
        <v>-0.00354266972025075</v>
      </c>
      <c r="N1575" s="9" t="n">
        <f aca="false">B1575/B1545-1</f>
        <v>-0.0510112515636764</v>
      </c>
      <c r="O1575" s="8" t="n">
        <f aca="false">MAX(O1574,F1575)</f>
        <v>271.506607307531</v>
      </c>
      <c r="P1575" s="9" t="n">
        <f aca="false">F1575/O1575-1</f>
        <v>-0.105730285276743</v>
      </c>
      <c r="Q1575" s="8" t="n">
        <f aca="false">MAX(Q1574,B1575)</f>
        <v>4811.1564628872</v>
      </c>
      <c r="R1575" s="9" t="n">
        <f aca="false">B1575/Q1575-1</f>
        <v>-0.3457582101704</v>
      </c>
      <c r="S1575" s="9" t="n">
        <f aca="false">B1575/INDEX($B:$B,$E1575)-1</f>
        <v>-0.149323630151221</v>
      </c>
      <c r="T1575" s="0" t="n">
        <f aca="false">IF(AND($A1575&gt;=CrashTest!$B$3,$A1575&lt;=CrashTest!$C$3),1,IF(AND($A1575&gt;=CrashTest!$B$4,$A1575&lt;=CrashTest!$C$4),2,IF(AND($A1575&gt;=CrashTest!$B$5,$A1575&lt;=CrashTest!$C$5),3,IF(AND($A1575&gt;=CrashTest!$B$6,$A1575&lt;=CrashTest!$C$6),4,IF(AND($A1575&gt;=CrashTest!$B$7,$A1575&lt;=CrashTest!$C$7),5,0)))))</f>
        <v>0</v>
      </c>
      <c r="U1575" s="8" t="str">
        <f aca="false">IF(T1575=0,"",IF(T1574=T1575,MAX(U1574,B1575),B1575))</f>
        <v/>
      </c>
      <c r="V1575" s="9" t="str">
        <f aca="false">IF(T1575=0,"",B1575/U1575-1)</f>
        <v/>
      </c>
      <c r="W1575" s="8" t="str">
        <f aca="false">IF(T1575=0,"",IF(T1574=T1575,MAX(W1574,F1575),F1575))</f>
        <v/>
      </c>
      <c r="X1575" s="9" t="str">
        <f aca="false">IF(T1575=0,"",F1575/W1575-1)</f>
        <v/>
      </c>
    </row>
    <row r="1576" customFormat="false" ht="15" hidden="false" customHeight="false" outlineLevel="0" collapsed="false">
      <c r="A1576" s="5" t="n">
        <v>45404</v>
      </c>
      <c r="B1576" s="6" t="n">
        <v>3205.79751431911</v>
      </c>
      <c r="C1576" s="7" t="n">
        <v>37.22782079</v>
      </c>
      <c r="D1576" s="0" t="n">
        <f aca="false">INT((ROW()-3)/30)</f>
        <v>52</v>
      </c>
      <c r="E1576" s="0" t="n">
        <f aca="false">2+30*D1576</f>
        <v>1562</v>
      </c>
      <c r="F1576" s="8" t="n">
        <f aca="false">INDEX($F:$F,$E1576)*(2*B1576/INDEX($B:$B,$E1576)-C1576/INDEX($C:$C,$E1576))</f>
        <v>243.501354198588</v>
      </c>
      <c r="G1576" s="9" t="n">
        <f aca="false">B1576/B1575-1</f>
        <v>0.0184701988120168</v>
      </c>
      <c r="H1576" s="9" t="n">
        <f aca="false">F1576/F1575-1</f>
        <v>0.00288804589238323</v>
      </c>
      <c r="I1576" s="9" t="n">
        <f aca="false">LN(B1576/B1575)</f>
        <v>0.0183016963764453</v>
      </c>
      <c r="J1576" s="9" t="n">
        <f aca="false">LN(F1576/F1575)</f>
        <v>0.00288388350003925</v>
      </c>
      <c r="K1576" s="9" t="n">
        <f aca="false">F1576/F1569-1</f>
        <v>-0.00587461773407139</v>
      </c>
      <c r="L1576" s="9" t="n">
        <f aca="false">F1576/F1546-1</f>
        <v>-0.0748598912498264</v>
      </c>
      <c r="M1576" s="9" t="n">
        <f aca="false">B1576/B1569-1</f>
        <v>0.0330991185191658</v>
      </c>
      <c r="N1576" s="9" t="n">
        <f aca="false">B1576/B1546-1</f>
        <v>-0.0443913699596525</v>
      </c>
      <c r="O1576" s="8" t="n">
        <f aca="false">MAX(O1575,F1576)</f>
        <v>271.506607307531</v>
      </c>
      <c r="P1576" s="9" t="n">
        <f aca="false">F1576/O1576-1</f>
        <v>-0.103147593300454</v>
      </c>
      <c r="Q1576" s="8" t="n">
        <f aca="false">MAX(Q1575,B1576)</f>
        <v>4811.1564628872</v>
      </c>
      <c r="R1576" s="9" t="n">
        <f aca="false">B1576/Q1576-1</f>
        <v>-0.333674234241118</v>
      </c>
      <c r="S1576" s="9" t="n">
        <f aca="false">B1576/INDEX($B:$B,$E1576)-1</f>
        <v>-0.13361146847543</v>
      </c>
      <c r="T1576" s="0" t="n">
        <f aca="false">IF(AND($A1576&gt;=CrashTest!$B$3,$A1576&lt;=CrashTest!$C$3),1,IF(AND($A1576&gt;=CrashTest!$B$4,$A1576&lt;=CrashTest!$C$4),2,IF(AND($A1576&gt;=CrashTest!$B$5,$A1576&lt;=CrashTest!$C$5),3,IF(AND($A1576&gt;=CrashTest!$B$6,$A1576&lt;=CrashTest!$C$6),4,IF(AND($A1576&gt;=CrashTest!$B$7,$A1576&lt;=CrashTest!$C$7),5,0)))))</f>
        <v>0</v>
      </c>
      <c r="U1576" s="8" t="str">
        <f aca="false">IF(T1576=0,"",IF(T1575=T1576,MAX(U1575,B1576),B1576))</f>
        <v/>
      </c>
      <c r="V1576" s="9" t="str">
        <f aca="false">IF(T1576=0,"",B1576/U1576-1)</f>
        <v/>
      </c>
      <c r="W1576" s="8" t="str">
        <f aca="false">IF(T1576=0,"",IF(T1575=T1576,MAX(W1575,F1576),F1576))</f>
        <v/>
      </c>
      <c r="X1576" s="9" t="str">
        <f aca="false">IF(T1576=0,"",F1576/W1576-1)</f>
        <v/>
      </c>
    </row>
    <row r="1577" customFormat="false" ht="15" hidden="false" customHeight="false" outlineLevel="0" collapsed="false">
      <c r="A1577" s="5" t="n">
        <v>45405</v>
      </c>
      <c r="B1577" s="6" t="n">
        <v>3217.77177995324</v>
      </c>
      <c r="C1577" s="7" t="n">
        <v>37.79826368</v>
      </c>
      <c r="D1577" s="0" t="n">
        <f aca="false">INT((ROW()-3)/30)</f>
        <v>52</v>
      </c>
      <c r="E1577" s="0" t="n">
        <f aca="false">2+30*D1577</f>
        <v>1562</v>
      </c>
      <c r="F1577" s="8" t="n">
        <f aca="false">INDEX($F:$F,$E1577)*(2*B1577/INDEX($B:$B,$E1577)-C1577/INDEX($C:$C,$E1577))</f>
        <v>242.159548372497</v>
      </c>
      <c r="G1577" s="9" t="n">
        <f aca="false">B1577/B1576-1</f>
        <v>0.00373519087860208</v>
      </c>
      <c r="H1577" s="9" t="n">
        <f aca="false">F1577/F1576-1</f>
        <v>-0.00551046555985935</v>
      </c>
      <c r="I1577" s="9" t="n">
        <f aca="false">LN(B1577/B1576)</f>
        <v>0.00372823237532816</v>
      </c>
      <c r="J1577" s="9" t="n">
        <f aca="false">LN(F1577/F1576)</f>
        <v>-0.00552570418225453</v>
      </c>
      <c r="K1577" s="9" t="n">
        <f aca="false">F1577/F1570-1</f>
        <v>-0.0108330327965088</v>
      </c>
      <c r="L1577" s="9" t="n">
        <f aca="false">F1577/F1547-1</f>
        <v>-0.0708664200710472</v>
      </c>
      <c r="M1577" s="9" t="n">
        <f aca="false">B1577/B1570-1</f>
        <v>0.0418668526095178</v>
      </c>
      <c r="N1577" s="9" t="n">
        <f aca="false">B1577/B1547-1</f>
        <v>-0.0687465859474375</v>
      </c>
      <c r="O1577" s="8" t="n">
        <f aca="false">MAX(O1576,F1577)</f>
        <v>271.506607307531</v>
      </c>
      <c r="P1577" s="9" t="n">
        <f aca="false">F1577/O1577-1</f>
        <v>-0.108089667599848</v>
      </c>
      <c r="Q1577" s="8" t="n">
        <f aca="false">MAX(Q1576,B1577)</f>
        <v>4811.1564628872</v>
      </c>
      <c r="R1577" s="9" t="n">
        <f aca="false">B1577/Q1577-1</f>
        <v>-0.331185380318677</v>
      </c>
      <c r="S1577" s="9" t="n">
        <f aca="false">B1577/INDEX($B:$B,$E1577)-1</f>
        <v>-0.130375341935154</v>
      </c>
      <c r="T1577" s="0" t="n">
        <f aca="false">IF(AND($A1577&gt;=CrashTest!$B$3,$A1577&lt;=CrashTest!$C$3),1,IF(AND($A1577&gt;=CrashTest!$B$4,$A1577&lt;=CrashTest!$C$4),2,IF(AND($A1577&gt;=CrashTest!$B$5,$A1577&lt;=CrashTest!$C$5),3,IF(AND($A1577&gt;=CrashTest!$B$6,$A1577&lt;=CrashTest!$C$6),4,IF(AND($A1577&gt;=CrashTest!$B$7,$A1577&lt;=CrashTest!$C$7),5,0)))))</f>
        <v>0</v>
      </c>
      <c r="U1577" s="8" t="str">
        <f aca="false">IF(T1577=0,"",IF(T1576=T1577,MAX(U1576,B1577),B1577))</f>
        <v/>
      </c>
      <c r="V1577" s="9" t="str">
        <f aca="false">IF(T1577=0,"",B1577/U1577-1)</f>
        <v/>
      </c>
      <c r="W1577" s="8" t="str">
        <f aca="false">IF(T1577=0,"",IF(T1576=T1577,MAX(W1576,F1577),F1577))</f>
        <v/>
      </c>
      <c r="X1577" s="9" t="str">
        <f aca="false">IF(T1577=0,"",F1577/W1577-1)</f>
        <v/>
      </c>
    </row>
    <row r="1578" customFormat="false" ht="15" hidden="false" customHeight="false" outlineLevel="0" collapsed="false">
      <c r="A1578" s="5" t="n">
        <v>45406</v>
      </c>
      <c r="B1578" s="6" t="n">
        <v>3133.02161046172</v>
      </c>
      <c r="C1578" s="7" t="n">
        <v>35.88281939</v>
      </c>
      <c r="D1578" s="0" t="n">
        <f aca="false">INT((ROW()-3)/30)</f>
        <v>52</v>
      </c>
      <c r="E1578" s="0" t="n">
        <f aca="false">2+30*D1578</f>
        <v>1562</v>
      </c>
      <c r="F1578" s="8" t="n">
        <f aca="false">INDEX($F:$F,$E1578)*(2*B1578/INDEX($B:$B,$E1578)-C1578/INDEX($C:$C,$E1578))</f>
        <v>240.582311388532</v>
      </c>
      <c r="G1578" s="9" t="n">
        <f aca="false">B1578/B1577-1</f>
        <v>-0.0263381542530502</v>
      </c>
      <c r="H1578" s="9" t="n">
        <f aca="false">F1578/F1577-1</f>
        <v>-0.00651321409610139</v>
      </c>
      <c r="I1578" s="9" t="n">
        <f aca="false">LN(B1578/B1577)</f>
        <v>-0.0266912165788206</v>
      </c>
      <c r="J1578" s="9" t="n">
        <f aca="false">LN(F1578/F1577)</f>
        <v>-0.00653451762839289</v>
      </c>
      <c r="K1578" s="9" t="n">
        <f aca="false">F1578/F1571-1</f>
        <v>-0.010058599090445</v>
      </c>
      <c r="L1578" s="9" t="n">
        <f aca="false">F1578/F1548-1</f>
        <v>-0.0856431226344896</v>
      </c>
      <c r="M1578" s="9" t="n">
        <f aca="false">B1578/B1571-1</f>
        <v>0.0496383719950058</v>
      </c>
      <c r="N1578" s="9" t="n">
        <f aca="false">B1578/B1548-1</f>
        <v>-0.128736961869412</v>
      </c>
      <c r="O1578" s="8" t="n">
        <f aca="false">MAX(O1577,F1578)</f>
        <v>271.506607307531</v>
      </c>
      <c r="P1578" s="9" t="n">
        <f aca="false">F1578/O1578-1</f>
        <v>-0.113898870549295</v>
      </c>
      <c r="Q1578" s="8" t="n">
        <f aca="false">MAX(Q1577,B1578)</f>
        <v>4811.1564628872</v>
      </c>
      <c r="R1578" s="9" t="n">
        <f aca="false">B1578/Q1578-1</f>
        <v>-0.348800722938539</v>
      </c>
      <c r="S1578" s="9" t="n">
        <f aca="false">B1578/INDEX($B:$B,$E1578)-1</f>
        <v>-0.153279650321522</v>
      </c>
      <c r="T1578" s="0" t="n">
        <f aca="false">IF(AND($A1578&gt;=CrashTest!$B$3,$A1578&lt;=CrashTest!$C$3),1,IF(AND($A1578&gt;=CrashTest!$B$4,$A1578&lt;=CrashTest!$C$4),2,IF(AND($A1578&gt;=CrashTest!$B$5,$A1578&lt;=CrashTest!$C$5),3,IF(AND($A1578&gt;=CrashTest!$B$6,$A1578&lt;=CrashTest!$C$6),4,IF(AND($A1578&gt;=CrashTest!$B$7,$A1578&lt;=CrashTest!$C$7),5,0)))))</f>
        <v>0</v>
      </c>
      <c r="U1578" s="8" t="str">
        <f aca="false">IF(T1578=0,"",IF(T1577=T1578,MAX(U1577,B1578),B1578))</f>
        <v/>
      </c>
      <c r="V1578" s="9" t="str">
        <f aca="false">IF(T1578=0,"",B1578/U1578-1)</f>
        <v/>
      </c>
      <c r="W1578" s="8" t="str">
        <f aca="false">IF(T1578=0,"",IF(T1577=T1578,MAX(W1577,F1578),F1578))</f>
        <v/>
      </c>
      <c r="X1578" s="9" t="str">
        <f aca="false">IF(T1578=0,"",F1578/W1578-1)</f>
        <v/>
      </c>
    </row>
    <row r="1579" customFormat="false" ht="15" hidden="false" customHeight="false" outlineLevel="0" collapsed="false">
      <c r="A1579" s="5" t="n">
        <v>45407</v>
      </c>
      <c r="B1579" s="6" t="n">
        <v>3158.31867445938</v>
      </c>
      <c r="C1579" s="7" t="n">
        <v>36.36681889</v>
      </c>
      <c r="D1579" s="0" t="n">
        <f aca="false">INT((ROW()-3)/30)</f>
        <v>52</v>
      </c>
      <c r="E1579" s="0" t="n">
        <f aca="false">2+30*D1579</f>
        <v>1562</v>
      </c>
      <c r="F1579" s="8" t="n">
        <f aca="false">INDEX($F:$F,$E1579)*(2*B1579/INDEX($B:$B,$E1579)-C1579/INDEX($C:$C,$E1579))</f>
        <v>241.51100254723</v>
      </c>
      <c r="G1579" s="9" t="n">
        <f aca="false">B1579/B1578-1</f>
        <v>0.00807433434649441</v>
      </c>
      <c r="H1579" s="9" t="n">
        <f aca="false">F1579/F1578-1</f>
        <v>0.00386018054834736</v>
      </c>
      <c r="I1579" s="9" t="n">
        <f aca="false">LN(B1579/B1578)</f>
        <v>0.00804191132155641</v>
      </c>
      <c r="J1579" s="9" t="n">
        <f aca="false">LN(F1579/F1578)</f>
        <v>0.0038527491695843</v>
      </c>
      <c r="K1579" s="9" t="n">
        <f aca="false">F1579/F1572-1</f>
        <v>-0.00784464313339806</v>
      </c>
      <c r="L1579" s="9" t="n">
        <f aca="false">F1579/F1549-1</f>
        <v>-0.0797976811027094</v>
      </c>
      <c r="M1579" s="9" t="n">
        <f aca="false">B1579/B1572-1</f>
        <v>0.0295040610558983</v>
      </c>
      <c r="N1579" s="9" t="n">
        <f aca="false">B1579/B1549-1</f>
        <v>-0.121044998859311</v>
      </c>
      <c r="O1579" s="8" t="n">
        <f aca="false">MAX(O1578,F1579)</f>
        <v>271.506607307531</v>
      </c>
      <c r="P1579" s="9" t="n">
        <f aca="false">F1579/O1579-1</f>
        <v>-0.110478360205521</v>
      </c>
      <c r="Q1579" s="8" t="n">
        <f aca="false">MAX(Q1578,B1579)</f>
        <v>4811.1564628872</v>
      </c>
      <c r="R1579" s="9" t="n">
        <f aca="false">B1579/Q1579-1</f>
        <v>-0.343542722249349</v>
      </c>
      <c r="S1579" s="9" t="n">
        <f aca="false">B1579/INDEX($B:$B,$E1579)-1</f>
        <v>-0.146442947120237</v>
      </c>
      <c r="T1579" s="0" t="n">
        <f aca="false">IF(AND($A1579&gt;=CrashTest!$B$3,$A1579&lt;=CrashTest!$C$3),1,IF(AND($A1579&gt;=CrashTest!$B$4,$A1579&lt;=CrashTest!$C$4),2,IF(AND($A1579&gt;=CrashTest!$B$5,$A1579&lt;=CrashTest!$C$5),3,IF(AND($A1579&gt;=CrashTest!$B$6,$A1579&lt;=CrashTest!$C$6),4,IF(AND($A1579&gt;=CrashTest!$B$7,$A1579&lt;=CrashTest!$C$7),5,0)))))</f>
        <v>0</v>
      </c>
      <c r="U1579" s="8" t="str">
        <f aca="false">IF(T1579=0,"",IF(T1578=T1579,MAX(U1578,B1579),B1579))</f>
        <v/>
      </c>
      <c r="V1579" s="9" t="str">
        <f aca="false">IF(T1579=0,"",B1579/U1579-1)</f>
        <v/>
      </c>
      <c r="W1579" s="8" t="str">
        <f aca="false">IF(T1579=0,"",IF(T1578=T1579,MAX(W1578,F1579),F1579))</f>
        <v/>
      </c>
      <c r="X1579" s="9" t="str">
        <f aca="false">IF(T1579=0,"",F1579/W1579-1)</f>
        <v/>
      </c>
    </row>
    <row r="1580" customFormat="false" ht="15" hidden="false" customHeight="false" outlineLevel="0" collapsed="false">
      <c r="A1580" s="5" t="n">
        <v>45408</v>
      </c>
      <c r="B1580" s="6" t="n">
        <v>3129.83962390415</v>
      </c>
      <c r="C1580" s="7" t="n">
        <v>35.82954407</v>
      </c>
      <c r="D1580" s="0" t="n">
        <f aca="false">INT((ROW()-3)/30)</f>
        <v>52</v>
      </c>
      <c r="E1580" s="0" t="n">
        <f aca="false">2+30*D1580</f>
        <v>1562</v>
      </c>
      <c r="F1580" s="8" t="n">
        <f aca="false">INDEX($F:$F,$E1580)*(2*B1580/INDEX($B:$B,$E1580)-C1580/INDEX($C:$C,$E1580))</f>
        <v>240.425810075896</v>
      </c>
      <c r="G1580" s="9" t="n">
        <f aca="false">B1580/B1579-1</f>
        <v>-0.00901715548387627</v>
      </c>
      <c r="H1580" s="9" t="n">
        <f aca="false">F1580/F1579-1</f>
        <v>-0.00449334589268702</v>
      </c>
      <c r="I1580" s="9" t="n">
        <f aca="false">LN(B1580/B1579)</f>
        <v>-0.00905805608743637</v>
      </c>
      <c r="J1580" s="9" t="n">
        <f aca="false">LN(F1580/F1579)</f>
        <v>-0.00450347131407448</v>
      </c>
      <c r="K1580" s="9" t="n">
        <f aca="false">F1580/F1573-1</f>
        <v>-0.0108849197663707</v>
      </c>
      <c r="L1580" s="9" t="n">
        <f aca="false">F1580/F1550-1</f>
        <v>-0.0732399122436515</v>
      </c>
      <c r="M1580" s="9" t="n">
        <f aca="false">B1580/B1573-1</f>
        <v>0.0241724036818782</v>
      </c>
      <c r="N1580" s="9" t="n">
        <f aca="false">B1580/B1550-1</f>
        <v>-0.105333839031401</v>
      </c>
      <c r="O1580" s="8" t="n">
        <f aca="false">MAX(O1579,F1580)</f>
        <v>271.506607307531</v>
      </c>
      <c r="P1580" s="9" t="n">
        <f aca="false">F1580/O1580-1</f>
        <v>-0.114475288612148</v>
      </c>
      <c r="Q1580" s="8" t="n">
        <f aca="false">MAX(Q1579,B1580)</f>
        <v>4811.1564628872</v>
      </c>
      <c r="R1580" s="9" t="n">
        <f aca="false">B1580/Q1580-1</f>
        <v>-0.349462099591349</v>
      </c>
      <c r="S1580" s="9" t="n">
        <f aca="false">B1580/INDEX($B:$B,$E1580)-1</f>
        <v>-0.154139603780413</v>
      </c>
      <c r="T1580" s="0" t="n">
        <f aca="false">IF(AND($A1580&gt;=CrashTest!$B$3,$A1580&lt;=CrashTest!$C$3),1,IF(AND($A1580&gt;=CrashTest!$B$4,$A1580&lt;=CrashTest!$C$4),2,IF(AND($A1580&gt;=CrashTest!$B$5,$A1580&lt;=CrashTest!$C$5),3,IF(AND($A1580&gt;=CrashTest!$B$6,$A1580&lt;=CrashTest!$C$6),4,IF(AND($A1580&gt;=CrashTest!$B$7,$A1580&lt;=CrashTest!$C$7),5,0)))))</f>
        <v>0</v>
      </c>
      <c r="U1580" s="8" t="str">
        <f aca="false">IF(T1580=0,"",IF(T1579=T1580,MAX(U1579,B1580),B1580))</f>
        <v/>
      </c>
      <c r="V1580" s="9" t="str">
        <f aca="false">IF(T1580=0,"",B1580/U1580-1)</f>
        <v/>
      </c>
      <c r="W1580" s="8" t="str">
        <f aca="false">IF(T1580=0,"",IF(T1579=T1580,MAX(W1579,F1580),F1580))</f>
        <v/>
      </c>
      <c r="X1580" s="9" t="str">
        <f aca="false">IF(T1580=0,"",F1580/W1580-1)</f>
        <v/>
      </c>
    </row>
    <row r="1581" customFormat="false" ht="15" hidden="false" customHeight="false" outlineLevel="0" collapsed="false">
      <c r="A1581" s="5" t="n">
        <v>45409</v>
      </c>
      <c r="B1581" s="6" t="n">
        <v>3253.06380333138</v>
      </c>
      <c r="C1581" s="7" t="n">
        <v>38.72401868</v>
      </c>
      <c r="D1581" s="0" t="n">
        <f aca="false">INT((ROW()-3)/30)</f>
        <v>52</v>
      </c>
      <c r="E1581" s="0" t="n">
        <f aca="false">2+30*D1581</f>
        <v>1562</v>
      </c>
      <c r="F1581" s="8" t="n">
        <f aca="false">INDEX($F:$F,$E1581)*(2*B1581/INDEX($B:$B,$E1581)-C1581/INDEX($C:$C,$E1581))</f>
        <v>242.147730173582</v>
      </c>
      <c r="G1581" s="9" t="n">
        <f aca="false">B1581/B1580-1</f>
        <v>0.0393707647146215</v>
      </c>
      <c r="H1581" s="9" t="n">
        <f aca="false">F1581/F1580-1</f>
        <v>0.00716196026184757</v>
      </c>
      <c r="I1581" s="9" t="n">
        <f aca="false">LN(B1581/B1580)</f>
        <v>0.0386154961181446</v>
      </c>
      <c r="J1581" s="9" t="n">
        <f aca="false">LN(F1581/F1580)</f>
        <v>0.00713643522485767</v>
      </c>
      <c r="K1581" s="9" t="n">
        <f aca="false">F1581/F1574-1</f>
        <v>-0.00586568495373885</v>
      </c>
      <c r="L1581" s="9" t="n">
        <f aca="false">F1581/F1551-1</f>
        <v>-0.0705297215844617</v>
      </c>
      <c r="M1581" s="9" t="n">
        <f aca="false">B1581/B1574-1</f>
        <v>0.0309091954722809</v>
      </c>
      <c r="N1581" s="9" t="n">
        <f aca="false">B1581/B1551-1</f>
        <v>-0.0877955263904204</v>
      </c>
      <c r="O1581" s="8" t="n">
        <f aca="false">MAX(O1580,F1581)</f>
        <v>271.506607307531</v>
      </c>
      <c r="P1581" s="9" t="n">
        <f aca="false">F1581/O1581-1</f>
        <v>-0.108133195818304</v>
      </c>
      <c r="Q1581" s="8" t="n">
        <f aca="false">MAX(Q1580,B1581)</f>
        <v>4811.1564628872</v>
      </c>
      <c r="R1581" s="9" t="n">
        <f aca="false">B1581/Q1581-1</f>
        <v>-0.323849924976416</v>
      </c>
      <c r="S1581" s="9" t="n">
        <f aca="false">B1581/INDEX($B:$B,$E1581)-1</f>
        <v>-0.120837433139435</v>
      </c>
      <c r="T1581" s="0" t="n">
        <f aca="false">IF(AND($A1581&gt;=CrashTest!$B$3,$A1581&lt;=CrashTest!$C$3),1,IF(AND($A1581&gt;=CrashTest!$B$4,$A1581&lt;=CrashTest!$C$4),2,IF(AND($A1581&gt;=CrashTest!$B$5,$A1581&lt;=CrashTest!$C$5),3,IF(AND($A1581&gt;=CrashTest!$B$6,$A1581&lt;=CrashTest!$C$6),4,IF(AND($A1581&gt;=CrashTest!$B$7,$A1581&lt;=CrashTest!$C$7),5,0)))))</f>
        <v>0</v>
      </c>
      <c r="U1581" s="8" t="str">
        <f aca="false">IF(T1581=0,"",IF(T1580=T1581,MAX(U1580,B1581),B1581))</f>
        <v/>
      </c>
      <c r="V1581" s="9" t="str">
        <f aca="false">IF(T1581=0,"",B1581/U1581-1)</f>
        <v/>
      </c>
      <c r="W1581" s="8" t="str">
        <f aca="false">IF(T1581=0,"",IF(T1580=T1581,MAX(W1580,F1581),F1581))</f>
        <v/>
      </c>
      <c r="X1581" s="9" t="str">
        <f aca="false">IF(T1581=0,"",F1581/W1581-1)</f>
        <v/>
      </c>
    </row>
    <row r="1582" customFormat="false" ht="15" hidden="false" customHeight="false" outlineLevel="0" collapsed="false">
      <c r="A1582" s="5" t="n">
        <v>45410</v>
      </c>
      <c r="B1582" s="6" t="n">
        <v>3262.86946580947</v>
      </c>
      <c r="C1582" s="7" t="n">
        <v>39.0570032</v>
      </c>
      <c r="D1582" s="0" t="n">
        <f aca="false">INT((ROW()-3)/30)</f>
        <v>52</v>
      </c>
      <c r="E1582" s="0" t="n">
        <f aca="false">2+30*D1582</f>
        <v>1562</v>
      </c>
      <c r="F1582" s="8" t="n">
        <f aca="false">INDEX($F:$F,$E1582)*(2*B1582/INDEX($B:$B,$E1582)-C1582/INDEX($C:$C,$E1582))</f>
        <v>241.749022412206</v>
      </c>
      <c r="G1582" s="9" t="n">
        <f aca="false">B1582/B1581-1</f>
        <v>0.00301428532328463</v>
      </c>
      <c r="H1582" s="9" t="n">
        <f aca="false">F1582/F1581-1</f>
        <v>-0.0016465475893197</v>
      </c>
      <c r="I1582" s="9" t="n">
        <f aca="false">LN(B1582/B1581)</f>
        <v>0.00300975147387181</v>
      </c>
      <c r="J1582" s="9" t="n">
        <f aca="false">LN(F1582/F1581)</f>
        <v>-0.00164790463863708</v>
      </c>
      <c r="K1582" s="9" t="n">
        <f aca="false">F1582/F1575-1</f>
        <v>-0.00432913204399321</v>
      </c>
      <c r="L1582" s="9" t="n">
        <f aca="false">F1582/F1552-1</f>
        <v>-0.0675594458910772</v>
      </c>
      <c r="M1582" s="9" t="n">
        <f aca="false">B1582/B1575-1</f>
        <v>0.0366017500161551</v>
      </c>
      <c r="N1582" s="9" t="n">
        <f aca="false">B1582/B1552-1</f>
        <v>-0.072073887911461</v>
      </c>
      <c r="O1582" s="8" t="n">
        <f aca="false">MAX(O1581,F1582)</f>
        <v>271.506607307531</v>
      </c>
      <c r="P1582" s="9" t="n">
        <f aca="false">F1582/O1582-1</f>
        <v>-0.109601696954724</v>
      </c>
      <c r="Q1582" s="8" t="n">
        <f aca="false">MAX(Q1581,B1582)</f>
        <v>4811.1564628872</v>
      </c>
      <c r="R1582" s="9" t="n">
        <f aca="false">B1582/Q1582-1</f>
        <v>-0.321811815728935</v>
      </c>
      <c r="S1582" s="9" t="n">
        <f aca="false">B1582/INDEX($B:$B,$E1582)-1</f>
        <v>-0.118187386317366</v>
      </c>
      <c r="T1582" s="0" t="n">
        <f aca="false">IF(AND($A1582&gt;=CrashTest!$B$3,$A1582&lt;=CrashTest!$C$3),1,IF(AND($A1582&gt;=CrashTest!$B$4,$A1582&lt;=CrashTest!$C$4),2,IF(AND($A1582&gt;=CrashTest!$B$5,$A1582&lt;=CrashTest!$C$5),3,IF(AND($A1582&gt;=CrashTest!$B$6,$A1582&lt;=CrashTest!$C$6),4,IF(AND($A1582&gt;=CrashTest!$B$7,$A1582&lt;=CrashTest!$C$7),5,0)))))</f>
        <v>0</v>
      </c>
      <c r="U1582" s="8" t="str">
        <f aca="false">IF(T1582=0,"",IF(T1581=T1582,MAX(U1581,B1582),B1582))</f>
        <v/>
      </c>
      <c r="V1582" s="9" t="str">
        <f aca="false">IF(T1582=0,"",B1582/U1582-1)</f>
        <v/>
      </c>
      <c r="W1582" s="8" t="str">
        <f aca="false">IF(T1582=0,"",IF(T1581=T1582,MAX(W1581,F1582),F1582))</f>
        <v/>
      </c>
      <c r="X1582" s="9" t="str">
        <f aca="false">IF(T1582=0,"",F1582/W1582-1)</f>
        <v/>
      </c>
    </row>
    <row r="1583" customFormat="false" ht="15" hidden="false" customHeight="false" outlineLevel="0" collapsed="false">
      <c r="A1583" s="5" t="n">
        <v>45411</v>
      </c>
      <c r="B1583" s="6" t="n">
        <v>3220.45092109877</v>
      </c>
      <c r="C1583" s="7" t="n">
        <v>37.94109676</v>
      </c>
      <c r="D1583" s="0" t="n">
        <f aca="false">INT((ROW()-3)/30)</f>
        <v>52</v>
      </c>
      <c r="E1583" s="0" t="n">
        <f aca="false">2+30*D1583</f>
        <v>1562</v>
      </c>
      <c r="F1583" s="8" t="n">
        <f aca="false">INDEX($F:$F,$E1583)*(2*B1583/INDEX($B:$B,$E1583)-C1583/INDEX($C:$C,$E1583))</f>
        <v>241.779998415592</v>
      </c>
      <c r="G1583" s="9" t="n">
        <f aca="false">B1583/B1582-1</f>
        <v>-0.0130003805408675</v>
      </c>
      <c r="H1583" s="9" t="n">
        <f aca="false">F1583/F1582-1</f>
        <v>0.00012813290029956</v>
      </c>
      <c r="I1583" s="9" t="n">
        <f aca="false">LN(B1583/B1582)</f>
        <v>-0.013085625101787</v>
      </c>
      <c r="J1583" s="9" t="n">
        <f aca="false">LN(F1583/F1582)</f>
        <v>0.000128124691980654</v>
      </c>
      <c r="K1583" s="9" t="n">
        <f aca="false">F1583/F1576-1</f>
        <v>-0.00706918361362352</v>
      </c>
      <c r="L1583" s="9" t="n">
        <f aca="false">F1583/F1553-1</f>
        <v>-0.0603346979514812</v>
      </c>
      <c r="M1583" s="9" t="n">
        <f aca="false">B1583/B1576-1</f>
        <v>0.00457090839774144</v>
      </c>
      <c r="N1583" s="9" t="n">
        <f aca="false">B1583/B1553-1</f>
        <v>-0.0814934465986875</v>
      </c>
      <c r="O1583" s="8" t="n">
        <f aca="false">MAX(O1582,F1583)</f>
        <v>271.506607307531</v>
      </c>
      <c r="P1583" s="9" t="n">
        <f aca="false">F1583/O1583-1</f>
        <v>-0.109487607637733</v>
      </c>
      <c r="Q1583" s="8" t="n">
        <f aca="false">MAX(Q1582,B1583)</f>
        <v>4811.1564628872</v>
      </c>
      <c r="R1583" s="9" t="n">
        <f aca="false">B1583/Q1583-1</f>
        <v>-0.330628520202779</v>
      </c>
      <c r="S1583" s="9" t="n">
        <f aca="false">B1583/INDEX($B:$B,$E1583)-1</f>
        <v>-0.129651285860977</v>
      </c>
      <c r="T1583" s="0" t="n">
        <f aca="false">IF(AND($A1583&gt;=CrashTest!$B$3,$A1583&lt;=CrashTest!$C$3),1,IF(AND($A1583&gt;=CrashTest!$B$4,$A1583&lt;=CrashTest!$C$4),2,IF(AND($A1583&gt;=CrashTest!$B$5,$A1583&lt;=CrashTest!$C$5),3,IF(AND($A1583&gt;=CrashTest!$B$6,$A1583&lt;=CrashTest!$C$6),4,IF(AND($A1583&gt;=CrashTest!$B$7,$A1583&lt;=CrashTest!$C$7),5,0)))))</f>
        <v>0</v>
      </c>
      <c r="U1583" s="8" t="str">
        <f aca="false">IF(T1583=0,"",IF(T1582=T1583,MAX(U1582,B1583),B1583))</f>
        <v/>
      </c>
      <c r="V1583" s="9" t="str">
        <f aca="false">IF(T1583=0,"",B1583/U1583-1)</f>
        <v/>
      </c>
      <c r="W1583" s="8" t="str">
        <f aca="false">IF(T1583=0,"",IF(T1582=T1583,MAX(W1582,F1583),F1583))</f>
        <v/>
      </c>
      <c r="X1583" s="9" t="str">
        <f aca="false">IF(T1583=0,"",F1583/W1583-1)</f>
        <v/>
      </c>
    </row>
    <row r="1584" customFormat="false" ht="15" hidden="false" customHeight="false" outlineLevel="0" collapsed="false">
      <c r="A1584" s="5" t="n">
        <v>45412</v>
      </c>
      <c r="B1584" s="6" t="n">
        <v>3012.4375447107</v>
      </c>
      <c r="C1584" s="7" t="n">
        <v>32.81095872</v>
      </c>
      <c r="D1584" s="0" t="n">
        <f aca="false">INT((ROW()-3)/30)</f>
        <v>52</v>
      </c>
      <c r="E1584" s="0" t="n">
        <f aca="false">2+30*D1584</f>
        <v>1562</v>
      </c>
      <c r="F1584" s="8" t="n">
        <f aca="false">INDEX($F:$F,$E1584)*(2*B1584/INDEX($B:$B,$E1584)-C1584/INDEX($C:$C,$E1584))</f>
        <v>240.146665724536</v>
      </c>
      <c r="G1584" s="9" t="n">
        <f aca="false">B1584/B1583-1</f>
        <v>-0.0645913822270264</v>
      </c>
      <c r="H1584" s="9" t="n">
        <f aca="false">F1584/F1583-1</f>
        <v>-0.00675545000314126</v>
      </c>
      <c r="I1584" s="9" t="n">
        <f aca="false">LN(B1584/B1583)</f>
        <v>-0.0667718208046592</v>
      </c>
      <c r="J1584" s="9" t="n">
        <f aca="false">LN(F1584/F1583)</f>
        <v>-0.00677837134314835</v>
      </c>
      <c r="K1584" s="9" t="n">
        <f aca="false">F1584/F1577-1</f>
        <v>-0.00831221672442661</v>
      </c>
      <c r="L1584" s="9" t="n">
        <f aca="false">F1584/F1554-1</f>
        <v>-0.0746756856987277</v>
      </c>
      <c r="M1584" s="9" t="n">
        <f aca="false">B1584/B1577-1</f>
        <v>-0.0638125539299509</v>
      </c>
      <c r="N1584" s="9" t="n">
        <f aca="false">B1584/B1554-1</f>
        <v>-0.173480453743012</v>
      </c>
      <c r="O1584" s="8" t="n">
        <f aca="false">MAX(O1583,F1584)</f>
        <v>271.506607307531</v>
      </c>
      <c r="P1584" s="9" t="n">
        <f aca="false">F1584/O1584-1</f>
        <v>-0.115503419581514</v>
      </c>
      <c r="Q1584" s="8" t="n">
        <f aca="false">MAX(Q1583,B1584)</f>
        <v>4811.1564628872</v>
      </c>
      <c r="R1584" s="9" t="n">
        <f aca="false">B1584/Q1584-1</f>
        <v>-0.373864149306231</v>
      </c>
      <c r="S1584" s="9" t="n">
        <f aca="false">B1584/INDEX($B:$B,$E1584)-1</f>
        <v>-0.185868312326732</v>
      </c>
      <c r="T1584" s="0" t="n">
        <f aca="false">IF(AND($A1584&gt;=CrashTest!$B$3,$A1584&lt;=CrashTest!$C$3),1,IF(AND($A1584&gt;=CrashTest!$B$4,$A1584&lt;=CrashTest!$C$4),2,IF(AND($A1584&gt;=CrashTest!$B$5,$A1584&lt;=CrashTest!$C$5),3,IF(AND($A1584&gt;=CrashTest!$B$6,$A1584&lt;=CrashTest!$C$6),4,IF(AND($A1584&gt;=CrashTest!$B$7,$A1584&lt;=CrashTest!$C$7),5,0)))))</f>
        <v>0</v>
      </c>
      <c r="U1584" s="8" t="str">
        <f aca="false">IF(T1584=0,"",IF(T1583=T1584,MAX(U1583,B1584),B1584))</f>
        <v/>
      </c>
      <c r="V1584" s="9" t="str">
        <f aca="false">IF(T1584=0,"",B1584/U1584-1)</f>
        <v/>
      </c>
      <c r="W1584" s="8" t="str">
        <f aca="false">IF(T1584=0,"",IF(T1583=T1584,MAX(W1583,F1584),F1584))</f>
        <v/>
      </c>
      <c r="X1584" s="9" t="str">
        <f aca="false">IF(T1584=0,"",F1584/W1584-1)</f>
        <v/>
      </c>
    </row>
    <row r="1585" customFormat="false" ht="15" hidden="false" customHeight="false" outlineLevel="0" collapsed="false">
      <c r="A1585" s="5" t="n">
        <v>45413</v>
      </c>
      <c r="B1585" s="6" t="n">
        <v>2970.35463997662</v>
      </c>
      <c r="C1585" s="7" t="n">
        <v>31.6871637</v>
      </c>
      <c r="D1585" s="0" t="n">
        <f aca="false">INT((ROW()-3)/30)</f>
        <v>52</v>
      </c>
      <c r="E1585" s="0" t="n">
        <f aca="false">2+30*D1585</f>
        <v>1562</v>
      </c>
      <c r="F1585" s="8" t="n">
        <f aca="false">INDEX($F:$F,$E1585)*(2*B1585/INDEX($B:$B,$E1585)-C1585/INDEX($C:$C,$E1585))</f>
        <v>240.264645666573</v>
      </c>
      <c r="G1585" s="9" t="n">
        <f aca="false">B1585/B1584-1</f>
        <v>-0.0139697185782225</v>
      </c>
      <c r="H1585" s="9" t="n">
        <f aca="false">F1585/F1584-1</f>
        <v>0.000491282865334064</v>
      </c>
      <c r="I1585" s="9" t="n">
        <f aca="false">LN(B1585/B1584)</f>
        <v>-0.0140682134699734</v>
      </c>
      <c r="J1585" s="9" t="n">
        <f aca="false">LN(F1585/F1584)</f>
        <v>0.000491162225417777</v>
      </c>
      <c r="K1585" s="9" t="n">
        <f aca="false">F1585/F1578-1</f>
        <v>-0.00132040348322038</v>
      </c>
      <c r="L1585" s="9" t="n">
        <f aca="false">F1585/F1555-1</f>
        <v>-0.068517633645841</v>
      </c>
      <c r="M1585" s="9" t="n">
        <f aca="false">B1585/B1578-1</f>
        <v>-0.0519201559101685</v>
      </c>
      <c r="N1585" s="9" t="n">
        <f aca="false">B1585/B1555-1</f>
        <v>-0.1538633808929</v>
      </c>
      <c r="O1585" s="8" t="n">
        <f aca="false">MAX(O1584,F1585)</f>
        <v>271.506607307531</v>
      </c>
      <c r="P1585" s="9" t="n">
        <f aca="false">F1585/O1585-1</f>
        <v>-0.115068881567108</v>
      </c>
      <c r="Q1585" s="8" t="n">
        <f aca="false">MAX(Q1584,B1585)</f>
        <v>4811.1564628872</v>
      </c>
      <c r="R1585" s="9" t="n">
        <f aca="false">B1585/Q1585-1</f>
        <v>-0.382611090932159</v>
      </c>
      <c r="S1585" s="9" t="n">
        <f aca="false">B1585/INDEX($B:$B,$E1585)-1</f>
        <v>-0.197241502889141</v>
      </c>
      <c r="T1585" s="0" t="n">
        <f aca="false">IF(AND($A1585&gt;=CrashTest!$B$3,$A1585&lt;=CrashTest!$C$3),1,IF(AND($A1585&gt;=CrashTest!$B$4,$A1585&lt;=CrashTest!$C$4),2,IF(AND($A1585&gt;=CrashTest!$B$5,$A1585&lt;=CrashTest!$C$5),3,IF(AND($A1585&gt;=CrashTest!$B$6,$A1585&lt;=CrashTest!$C$6),4,IF(AND($A1585&gt;=CrashTest!$B$7,$A1585&lt;=CrashTest!$C$7),5,0)))))</f>
        <v>0</v>
      </c>
      <c r="U1585" s="8" t="str">
        <f aca="false">IF(T1585=0,"",IF(T1584=T1585,MAX(U1584,B1585),B1585))</f>
        <v/>
      </c>
      <c r="V1585" s="9" t="str">
        <f aca="false">IF(T1585=0,"",B1585/U1585-1)</f>
        <v/>
      </c>
      <c r="W1585" s="8" t="str">
        <f aca="false">IF(T1585=0,"",IF(T1584=T1585,MAX(W1584,F1585),F1585))</f>
        <v/>
      </c>
      <c r="X1585" s="9" t="str">
        <f aca="false">IF(T1585=0,"",F1585/W1585-1)</f>
        <v/>
      </c>
    </row>
    <row r="1586" customFormat="false" ht="15" hidden="false" customHeight="false" outlineLevel="0" collapsed="false">
      <c r="A1586" s="5" t="n">
        <v>45414</v>
      </c>
      <c r="B1586" s="6" t="n">
        <v>2988.55618001169</v>
      </c>
      <c r="C1586" s="7" t="n">
        <v>32.22873754</v>
      </c>
      <c r="D1586" s="0" t="n">
        <f aca="false">INT((ROW()-3)/30)</f>
        <v>52</v>
      </c>
      <c r="E1586" s="0" t="n">
        <f aca="false">2+30*D1586</f>
        <v>1562</v>
      </c>
      <c r="F1586" s="8" t="n">
        <f aca="false">INDEX($F:$F,$E1586)*(2*B1586/INDEX($B:$B,$E1586)-C1586/INDEX($C:$C,$E1586))</f>
        <v>239.923900713622</v>
      </c>
      <c r="G1586" s="9" t="n">
        <f aca="false">B1586/B1585-1</f>
        <v>0.00612773296161473</v>
      </c>
      <c r="H1586" s="9" t="n">
        <f aca="false">F1586/F1585-1</f>
        <v>-0.00141820679445248</v>
      </c>
      <c r="I1586" s="9" t="n">
        <f aca="false">LN(B1586/B1585)</f>
        <v>0.00610903475220109</v>
      </c>
      <c r="J1586" s="9" t="n">
        <f aca="false">LN(F1586/F1585)</f>
        <v>-0.00141921340153897</v>
      </c>
      <c r="K1586" s="9" t="n">
        <f aca="false">F1586/F1579-1</f>
        <v>-0.00657155084807271</v>
      </c>
      <c r="L1586" s="9" t="n">
        <f aca="false">F1586/F1556-1</f>
        <v>-0.0632796184527674</v>
      </c>
      <c r="M1586" s="9" t="n">
        <f aca="false">B1586/B1579-1</f>
        <v>-0.0537509073484325</v>
      </c>
      <c r="N1586" s="9" t="n">
        <f aca="false">B1586/B1556-1</f>
        <v>-0.0896890238550525</v>
      </c>
      <c r="O1586" s="8" t="n">
        <f aca="false">MAX(O1585,F1586)</f>
        <v>271.506607307531</v>
      </c>
      <c r="P1586" s="9" t="n">
        <f aca="false">F1586/O1586-1</f>
        <v>-0.116323896891892</v>
      </c>
      <c r="Q1586" s="8" t="n">
        <f aca="false">MAX(Q1585,B1586)</f>
        <v>4811.1564628872</v>
      </c>
      <c r="R1586" s="9" t="n">
        <f aca="false">B1586/Q1586-1</f>
        <v>-0.378827896563929</v>
      </c>
      <c r="S1586" s="9" t="n">
        <f aca="false">B1586/INDEX($B:$B,$E1586)-1</f>
        <v>-0.192322413186178</v>
      </c>
      <c r="T1586" s="0" t="n">
        <f aca="false">IF(AND($A1586&gt;=CrashTest!$B$3,$A1586&lt;=CrashTest!$C$3),1,IF(AND($A1586&gt;=CrashTest!$B$4,$A1586&lt;=CrashTest!$C$4),2,IF(AND($A1586&gt;=CrashTest!$B$5,$A1586&lt;=CrashTest!$C$5),3,IF(AND($A1586&gt;=CrashTest!$B$6,$A1586&lt;=CrashTest!$C$6),4,IF(AND($A1586&gt;=CrashTest!$B$7,$A1586&lt;=CrashTest!$C$7),5,0)))))</f>
        <v>0</v>
      </c>
      <c r="U1586" s="8" t="str">
        <f aca="false">IF(T1586=0,"",IF(T1585=T1586,MAX(U1585,B1586),B1586))</f>
        <v/>
      </c>
      <c r="V1586" s="9" t="str">
        <f aca="false">IF(T1586=0,"",B1586/U1586-1)</f>
        <v/>
      </c>
      <c r="W1586" s="8" t="str">
        <f aca="false">IF(T1586=0,"",IF(T1585=T1586,MAX(W1585,F1586),F1586))</f>
        <v/>
      </c>
      <c r="X1586" s="9" t="str">
        <f aca="false">IF(T1586=0,"",F1586/W1586-1)</f>
        <v/>
      </c>
    </row>
    <row r="1587" customFormat="false" ht="15" hidden="false" customHeight="false" outlineLevel="0" collapsed="false">
      <c r="A1587" s="5" t="n">
        <v>45415</v>
      </c>
      <c r="B1587" s="6" t="n">
        <v>3107.4065829924</v>
      </c>
      <c r="C1587" s="7" t="n">
        <v>35.26417213</v>
      </c>
      <c r="D1587" s="0" t="n">
        <f aca="false">INT((ROW()-3)/30)</f>
        <v>52</v>
      </c>
      <c r="E1587" s="0" t="n">
        <f aca="false">2+30*D1587</f>
        <v>1562</v>
      </c>
      <c r="F1587" s="8" t="n">
        <f aca="false">INDEX($F:$F,$E1587)*(2*B1587/INDEX($B:$B,$E1587)-C1587/INDEX($C:$C,$E1587))</f>
        <v>240.312896340662</v>
      </c>
      <c r="G1587" s="9" t="n">
        <f aca="false">B1587/B1586-1</f>
        <v>0.0397685021869809</v>
      </c>
      <c r="H1587" s="9" t="n">
        <f aca="false">F1587/F1586-1</f>
        <v>0.00162132920431413</v>
      </c>
      <c r="I1587" s="9" t="n">
        <f aca="false">LN(B1587/B1586)</f>
        <v>0.0389980943245687</v>
      </c>
      <c r="J1587" s="9" t="n">
        <f aca="false">LN(F1587/F1586)</f>
        <v>0.00162001626906168</v>
      </c>
      <c r="K1587" s="9" t="n">
        <f aca="false">F1587/F1580-1</f>
        <v>-0.000469640656293069</v>
      </c>
      <c r="L1587" s="9" t="n">
        <f aca="false">F1587/F1557-1</f>
        <v>-0.0609554131885688</v>
      </c>
      <c r="M1587" s="9" t="n">
        <f aca="false">B1587/B1580-1</f>
        <v>-0.00716747297223075</v>
      </c>
      <c r="N1587" s="9" t="n">
        <f aca="false">B1587/B1557-1</f>
        <v>-0.0632629112461636</v>
      </c>
      <c r="O1587" s="8" t="n">
        <f aca="false">MAX(O1586,F1587)</f>
        <v>271.506607307531</v>
      </c>
      <c r="P1587" s="9" t="n">
        <f aca="false">F1587/O1587-1</f>
        <v>-0.114891167018768</v>
      </c>
      <c r="Q1587" s="8" t="n">
        <f aca="false">MAX(Q1586,B1587)</f>
        <v>4811.1564628872</v>
      </c>
      <c r="R1587" s="9" t="n">
        <f aca="false">B1587/Q1587-1</f>
        <v>-0.35412481240994</v>
      </c>
      <c r="S1587" s="9" t="n">
        <f aca="false">B1587/INDEX($B:$B,$E1587)-1</f>
        <v>-0.160202285308597</v>
      </c>
      <c r="T1587" s="0" t="n">
        <f aca="false">IF(AND($A1587&gt;=CrashTest!$B$3,$A1587&lt;=CrashTest!$C$3),1,IF(AND($A1587&gt;=CrashTest!$B$4,$A1587&lt;=CrashTest!$C$4),2,IF(AND($A1587&gt;=CrashTest!$B$5,$A1587&lt;=CrashTest!$C$5),3,IF(AND($A1587&gt;=CrashTest!$B$6,$A1587&lt;=CrashTest!$C$6),4,IF(AND($A1587&gt;=CrashTest!$B$7,$A1587&lt;=CrashTest!$C$7),5,0)))))</f>
        <v>0</v>
      </c>
      <c r="U1587" s="8" t="str">
        <f aca="false">IF(T1587=0,"",IF(T1586=T1587,MAX(U1586,B1587),B1587))</f>
        <v/>
      </c>
      <c r="V1587" s="9" t="str">
        <f aca="false">IF(T1587=0,"",B1587/U1587-1)</f>
        <v/>
      </c>
      <c r="W1587" s="8" t="str">
        <f aca="false">IF(T1587=0,"",IF(T1586=T1587,MAX(W1586,F1587),F1587))</f>
        <v/>
      </c>
      <c r="X1587" s="9" t="str">
        <f aca="false">IF(T1587=0,"",F1587/W1587-1)</f>
        <v/>
      </c>
    </row>
    <row r="1588" customFormat="false" ht="15" hidden="false" customHeight="false" outlineLevel="0" collapsed="false">
      <c r="A1588" s="5" t="n">
        <v>45416</v>
      </c>
      <c r="B1588" s="6" t="n">
        <v>3116.85577060199</v>
      </c>
      <c r="C1588" s="7" t="n">
        <v>35.67291667</v>
      </c>
      <c r="D1588" s="0" t="n">
        <f aca="false">INT((ROW()-3)/30)</f>
        <v>52</v>
      </c>
      <c r="E1588" s="0" t="n">
        <f aca="false">2+30*D1588</f>
        <v>1562</v>
      </c>
      <c r="F1588" s="8" t="n">
        <f aca="false">INDEX($F:$F,$E1588)*(2*B1588/INDEX($B:$B,$E1588)-C1588/INDEX($C:$C,$E1588))</f>
        <v>239.470133143675</v>
      </c>
      <c r="G1588" s="9" t="n">
        <f aca="false">B1588/B1587-1</f>
        <v>0.00304085975144286</v>
      </c>
      <c r="H1588" s="9" t="n">
        <f aca="false">F1588/F1587-1</f>
        <v>-0.00350694119966377</v>
      </c>
      <c r="I1588" s="9" t="n">
        <f aca="false">LN(B1588/B1587)</f>
        <v>0.00303624568887386</v>
      </c>
      <c r="J1588" s="9" t="n">
        <f aca="false">LN(F1588/F1587)</f>
        <v>-0.00351310493273834</v>
      </c>
      <c r="K1588" s="9" t="n">
        <f aca="false">F1588/F1581-1</f>
        <v>-0.0110577003054625</v>
      </c>
      <c r="L1588" s="9" t="n">
        <f aca="false">F1588/F1558-1</f>
        <v>-0.0605436338752742</v>
      </c>
      <c r="M1588" s="9" t="n">
        <f aca="false">B1588/B1581-1</f>
        <v>-0.0418706920503381</v>
      </c>
      <c r="N1588" s="9" t="n">
        <f aca="false">B1588/B1558-1</f>
        <v>-0.0633890011030149</v>
      </c>
      <c r="O1588" s="8" t="n">
        <f aca="false">MAX(O1587,F1588)</f>
        <v>271.506607307531</v>
      </c>
      <c r="P1588" s="9" t="n">
        <f aca="false">F1588/O1588-1</f>
        <v>-0.117995191651336</v>
      </c>
      <c r="Q1588" s="8" t="n">
        <f aca="false">MAX(Q1587,B1588)</f>
        <v>4811.1564628872</v>
      </c>
      <c r="R1588" s="9" t="n">
        <f aca="false">B1588/Q1588-1</f>
        <v>-0.352160796547542</v>
      </c>
      <c r="S1588" s="9" t="n">
        <f aca="false">B1588/INDEX($B:$B,$E1588)-1</f>
        <v>-0.157648578238639</v>
      </c>
      <c r="T1588" s="0" t="n">
        <f aca="false">IF(AND($A1588&gt;=CrashTest!$B$3,$A1588&lt;=CrashTest!$C$3),1,IF(AND($A1588&gt;=CrashTest!$B$4,$A1588&lt;=CrashTest!$C$4),2,IF(AND($A1588&gt;=CrashTest!$B$5,$A1588&lt;=CrashTest!$C$5),3,IF(AND($A1588&gt;=CrashTest!$B$6,$A1588&lt;=CrashTest!$C$6),4,IF(AND($A1588&gt;=CrashTest!$B$7,$A1588&lt;=CrashTest!$C$7),5,0)))))</f>
        <v>0</v>
      </c>
      <c r="U1588" s="8" t="str">
        <f aca="false">IF(T1588=0,"",IF(T1587=T1588,MAX(U1587,B1588),B1588))</f>
        <v/>
      </c>
      <c r="V1588" s="9" t="str">
        <f aca="false">IF(T1588=0,"",B1588/U1588-1)</f>
        <v/>
      </c>
      <c r="W1588" s="8" t="str">
        <f aca="false">IF(T1588=0,"",IF(T1587=T1588,MAX(W1587,F1588),F1588))</f>
        <v/>
      </c>
      <c r="X1588" s="9" t="str">
        <f aca="false">IF(T1588=0,"",F1588/W1588-1)</f>
        <v/>
      </c>
    </row>
    <row r="1589" customFormat="false" ht="15" hidden="false" customHeight="false" outlineLevel="0" collapsed="false">
      <c r="A1589" s="5" t="n">
        <v>45417</v>
      </c>
      <c r="B1589" s="6" t="n">
        <v>3138.82202250146</v>
      </c>
      <c r="C1589" s="7" t="n">
        <v>36.21254054</v>
      </c>
      <c r="D1589" s="0" t="n">
        <f aca="false">INT((ROW()-3)/30)</f>
        <v>52</v>
      </c>
      <c r="E1589" s="0" t="n">
        <f aca="false">2+30*D1589</f>
        <v>1562</v>
      </c>
      <c r="F1589" s="8" t="n">
        <f aca="false">INDEX($F:$F,$E1589)*(2*B1589/INDEX($B:$B,$E1589)-C1589/INDEX($C:$C,$E1589))</f>
        <v>239.653675520752</v>
      </c>
      <c r="G1589" s="9" t="n">
        <f aca="false">B1589/B1588-1</f>
        <v>0.00704756765027592</v>
      </c>
      <c r="H1589" s="9" t="n">
        <f aca="false">F1589/F1588-1</f>
        <v>0.000766452060921186</v>
      </c>
      <c r="I1589" s="9" t="n">
        <f aca="false">LN(B1589/B1588)</f>
        <v>0.00702284961213026</v>
      </c>
      <c r="J1589" s="9" t="n">
        <f aca="false">LN(F1589/F1588)</f>
        <v>0.000766158486537891</v>
      </c>
      <c r="K1589" s="9" t="n">
        <f aca="false">F1589/F1582-1</f>
        <v>-0.00866744721672996</v>
      </c>
      <c r="L1589" s="9" t="n">
        <f aca="false">F1589/F1559-1</f>
        <v>-0.0621168122684885</v>
      </c>
      <c r="M1589" s="9" t="n">
        <f aca="false">B1589/B1582-1</f>
        <v>-0.0380178994617658</v>
      </c>
      <c r="N1589" s="9" t="n">
        <f aca="false">B1589/B1559-1</f>
        <v>-0.0556188831381423</v>
      </c>
      <c r="O1589" s="8" t="n">
        <f aca="false">MAX(O1588,F1589)</f>
        <v>271.506607307531</v>
      </c>
      <c r="P1589" s="9" t="n">
        <f aca="false">F1589/O1589-1</f>
        <v>-0.117319177248235</v>
      </c>
      <c r="Q1589" s="8" t="n">
        <f aca="false">MAX(Q1588,B1589)</f>
        <v>4811.1564628872</v>
      </c>
      <c r="R1589" s="9" t="n">
        <f aca="false">B1589/Q1589-1</f>
        <v>-0.34759510593471</v>
      </c>
      <c r="S1589" s="9" t="n">
        <f aca="false">B1589/INDEX($B:$B,$E1589)-1</f>
        <v>-0.151712049608469</v>
      </c>
      <c r="T1589" s="0" t="n">
        <f aca="false">IF(AND($A1589&gt;=CrashTest!$B$3,$A1589&lt;=CrashTest!$C$3),1,IF(AND($A1589&gt;=CrashTest!$B$4,$A1589&lt;=CrashTest!$C$4),2,IF(AND($A1589&gt;=CrashTest!$B$5,$A1589&lt;=CrashTest!$C$5),3,IF(AND($A1589&gt;=CrashTest!$B$6,$A1589&lt;=CrashTest!$C$6),4,IF(AND($A1589&gt;=CrashTest!$B$7,$A1589&lt;=CrashTest!$C$7),5,0)))))</f>
        <v>0</v>
      </c>
      <c r="U1589" s="8" t="str">
        <f aca="false">IF(T1589=0,"",IF(T1588=T1589,MAX(U1588,B1589),B1589))</f>
        <v/>
      </c>
      <c r="V1589" s="9" t="str">
        <f aca="false">IF(T1589=0,"",B1589/U1589-1)</f>
        <v/>
      </c>
      <c r="W1589" s="8" t="str">
        <f aca="false">IF(T1589=0,"",IF(T1588=T1589,MAX(W1588,F1589),F1589))</f>
        <v/>
      </c>
      <c r="X1589" s="9" t="str">
        <f aca="false">IF(T1589=0,"",F1589/W1589-1)</f>
        <v/>
      </c>
    </row>
    <row r="1590" customFormat="false" ht="15" hidden="false" customHeight="false" outlineLevel="0" collapsed="false">
      <c r="A1590" s="5" t="n">
        <v>45418</v>
      </c>
      <c r="B1590" s="6" t="n">
        <v>3067.52578550555</v>
      </c>
      <c r="C1590" s="7" t="n">
        <v>34.27635738</v>
      </c>
      <c r="D1590" s="0" t="n">
        <f aca="false">INT((ROW()-3)/30)</f>
        <v>52</v>
      </c>
      <c r="E1590" s="0" t="n">
        <f aca="false">2+30*D1590</f>
        <v>1562</v>
      </c>
      <c r="F1590" s="8" t="n">
        <f aca="false">INDEX($F:$F,$E1590)*(2*B1590/INDEX($B:$B,$E1590)-C1590/INDEX($C:$C,$E1590))</f>
        <v>240.021945671423</v>
      </c>
      <c r="G1590" s="9" t="n">
        <f aca="false">B1590/B1589-1</f>
        <v>-0.0227143292881229</v>
      </c>
      <c r="H1590" s="9" t="n">
        <f aca="false">F1590/F1589-1</f>
        <v>0.00153667641387512</v>
      </c>
      <c r="I1590" s="9" t="n">
        <f aca="false">LN(B1590/B1589)</f>
        <v>-0.0229762738630431</v>
      </c>
      <c r="J1590" s="9" t="n">
        <f aca="false">LN(F1590/F1589)</f>
        <v>0.00153549693483844</v>
      </c>
      <c r="K1590" s="9" t="n">
        <f aca="false">F1590/F1583-1</f>
        <v>-0.00727129107324687</v>
      </c>
      <c r="L1590" s="9" t="n">
        <f aca="false">F1590/F1560-1</f>
        <v>-0.0660934981738129</v>
      </c>
      <c r="M1590" s="9" t="n">
        <f aca="false">B1590/B1583-1</f>
        <v>-0.0474856283607154</v>
      </c>
      <c r="N1590" s="9" t="n">
        <f aca="false">B1590/B1560-1</f>
        <v>-0.089273751213499</v>
      </c>
      <c r="O1590" s="8" t="n">
        <f aca="false">MAX(O1589,F1590)</f>
        <v>271.506607307531</v>
      </c>
      <c r="P1590" s="9" t="n">
        <f aca="false">F1590/O1590-1</f>
        <v>-0.115962782446932</v>
      </c>
      <c r="Q1590" s="8" t="n">
        <f aca="false">MAX(Q1589,B1590)</f>
        <v>4811.1564628872</v>
      </c>
      <c r="R1590" s="9" t="n">
        <f aca="false">B1590/Q1590-1</f>
        <v>-0.362414045527692</v>
      </c>
      <c r="S1590" s="9" t="n">
        <f aca="false">B1590/INDEX($B:$B,$E1590)-1</f>
        <v>-0.170980341444809</v>
      </c>
      <c r="T1590" s="0" t="n">
        <f aca="false">IF(AND($A1590&gt;=CrashTest!$B$3,$A1590&lt;=CrashTest!$C$3),1,IF(AND($A1590&gt;=CrashTest!$B$4,$A1590&lt;=CrashTest!$C$4),2,IF(AND($A1590&gt;=CrashTest!$B$5,$A1590&lt;=CrashTest!$C$5),3,IF(AND($A1590&gt;=CrashTest!$B$6,$A1590&lt;=CrashTest!$C$6),4,IF(AND($A1590&gt;=CrashTest!$B$7,$A1590&lt;=CrashTest!$C$7),5,0)))))</f>
        <v>0</v>
      </c>
      <c r="U1590" s="8" t="str">
        <f aca="false">IF(T1590=0,"",IF(T1589=T1590,MAX(U1589,B1590),B1590))</f>
        <v/>
      </c>
      <c r="V1590" s="9" t="str">
        <f aca="false">IF(T1590=0,"",B1590/U1590-1)</f>
        <v/>
      </c>
      <c r="W1590" s="8" t="str">
        <f aca="false">IF(T1590=0,"",IF(T1589=T1590,MAX(W1589,F1590),F1590))</f>
        <v/>
      </c>
      <c r="X1590" s="9" t="str">
        <f aca="false">IF(T1590=0,"",F1590/W1590-1)</f>
        <v/>
      </c>
    </row>
    <row r="1591" customFormat="false" ht="15" hidden="false" customHeight="false" outlineLevel="0" collapsed="false">
      <c r="A1591" s="5" t="n">
        <v>45419</v>
      </c>
      <c r="B1591" s="6" t="n">
        <v>3014.6582182934</v>
      </c>
      <c r="C1591" s="7" t="n">
        <v>32.78516256</v>
      </c>
      <c r="D1591" s="0" t="n">
        <f aca="false">INT((ROW()-3)/30)</f>
        <v>52</v>
      </c>
      <c r="E1591" s="0" t="n">
        <f aca="false">2+30*D1591</f>
        <v>1562</v>
      </c>
      <c r="F1591" s="8" t="n">
        <f aca="false">INDEX($F:$F,$E1591)*(2*B1591/INDEX($B:$B,$E1591)-C1591/INDEX($C:$C,$E1591))</f>
        <v>240.584546520801</v>
      </c>
      <c r="G1591" s="9" t="n">
        <f aca="false">B1591/B1590-1</f>
        <v>-0.0172345958628796</v>
      </c>
      <c r="H1591" s="9" t="n">
        <f aca="false">F1591/F1590-1</f>
        <v>0.00234395587371972</v>
      </c>
      <c r="I1591" s="9" t="n">
        <f aca="false">LN(B1591/B1590)</f>
        <v>-0.0173848402803755</v>
      </c>
      <c r="J1591" s="9" t="n">
        <f aca="false">LN(F1591/F1590)</f>
        <v>0.00234121309428392</v>
      </c>
      <c r="K1591" s="9" t="n">
        <f aca="false">F1591/F1584-1</f>
        <v>0.00182338903163282</v>
      </c>
      <c r="L1591" s="9" t="n">
        <f aca="false">F1591/F1561-1</f>
        <v>-0.0528232304908742</v>
      </c>
      <c r="M1591" s="9" t="n">
        <f aca="false">B1591/B1584-1</f>
        <v>0.000737168339505878</v>
      </c>
      <c r="N1591" s="9" t="n">
        <f aca="false">B1591/B1561-1</f>
        <v>-0.125556654678825</v>
      </c>
      <c r="O1591" s="8" t="n">
        <f aca="false">MAX(O1590,F1591)</f>
        <v>271.506607307531</v>
      </c>
      <c r="P1591" s="9" t="n">
        <f aca="false">F1591/O1591-1</f>
        <v>-0.113890638218262</v>
      </c>
      <c r="Q1591" s="8" t="n">
        <f aca="false">MAX(Q1590,B1591)</f>
        <v>4811.1564628872</v>
      </c>
      <c r="R1591" s="9" t="n">
        <f aca="false">B1591/Q1591-1</f>
        <v>-0.37340258178087</v>
      </c>
      <c r="S1591" s="9" t="n">
        <f aca="false">B1591/INDEX($B:$B,$E1591)-1</f>
        <v>-0.185268160222391</v>
      </c>
      <c r="T1591" s="0" t="n">
        <f aca="false">IF(AND($A1591&gt;=CrashTest!$B$3,$A1591&lt;=CrashTest!$C$3),1,IF(AND($A1591&gt;=CrashTest!$B$4,$A1591&lt;=CrashTest!$C$4),2,IF(AND($A1591&gt;=CrashTest!$B$5,$A1591&lt;=CrashTest!$C$5),3,IF(AND($A1591&gt;=CrashTest!$B$6,$A1591&lt;=CrashTest!$C$6),4,IF(AND($A1591&gt;=CrashTest!$B$7,$A1591&lt;=CrashTest!$C$7),5,0)))))</f>
        <v>0</v>
      </c>
      <c r="U1591" s="8" t="str">
        <f aca="false">IF(T1591=0,"",IF(T1590=T1591,MAX(U1590,B1591),B1591))</f>
        <v/>
      </c>
      <c r="V1591" s="9" t="str">
        <f aca="false">IF(T1591=0,"",B1591/U1591-1)</f>
        <v/>
      </c>
      <c r="W1591" s="8" t="str">
        <f aca="false">IF(T1591=0,"",IF(T1590=T1591,MAX(W1590,F1591),F1591))</f>
        <v/>
      </c>
      <c r="X1591" s="9" t="str">
        <f aca="false">IF(T1591=0,"",F1591/W1591-1)</f>
        <v/>
      </c>
    </row>
    <row r="1592" customFormat="false" ht="15" hidden="false" customHeight="false" outlineLevel="0" collapsed="false">
      <c r="A1592" s="5" t="n">
        <v>45420</v>
      </c>
      <c r="B1592" s="6" t="n">
        <v>2970.40599883109</v>
      </c>
      <c r="C1592" s="7" t="n">
        <v>31.80497513</v>
      </c>
      <c r="D1592" s="0" t="n">
        <f aca="false">INT((ROW()-3)/30)</f>
        <v>52</v>
      </c>
      <c r="E1592" s="0" t="n">
        <f aca="false">2+30*D1592</f>
        <v>1562</v>
      </c>
      <c r="F1592" s="8" t="n">
        <f aca="false">INDEX($F:$F,$E1592)*(2*B1592/INDEX($B:$B,$E1592)-C1592/INDEX($C:$C,$E1592))</f>
        <v>239.656827043214</v>
      </c>
      <c r="G1592" s="9" t="n">
        <f aca="false">B1592/B1591-1</f>
        <v>-0.0146790170752295</v>
      </c>
      <c r="H1592" s="9" t="n">
        <f aca="false">F1592/F1591-1</f>
        <v>-0.00385610585136764</v>
      </c>
      <c r="I1592" s="9" t="n">
        <f aca="false">LN(B1592/B1591)</f>
        <v>-0.0147878199048522</v>
      </c>
      <c r="J1592" s="9" t="n">
        <f aca="false">LN(F1592/F1591)</f>
        <v>-0.00386355979583901</v>
      </c>
      <c r="K1592" s="9" t="n">
        <f aca="false">F1592/F1585-1</f>
        <v>-0.00252978802467352</v>
      </c>
      <c r="L1592" s="9" t="n">
        <f aca="false">F1592/F1562-1</f>
        <v>-0.0514256612308842</v>
      </c>
      <c r="M1592" s="9" t="n">
        <f aca="false">B1592/B1585-1</f>
        <v>1.72904789814687E-005</v>
      </c>
      <c r="N1592" s="9" t="n">
        <f aca="false">B1592/B1562-1</f>
        <v>-0.197227622810219</v>
      </c>
      <c r="O1592" s="8" t="n">
        <f aca="false">MAX(O1591,F1592)</f>
        <v>271.506607307531</v>
      </c>
      <c r="P1592" s="9" t="n">
        <f aca="false">F1592/O1592-1</f>
        <v>-0.11730756971318</v>
      </c>
      <c r="Q1592" s="8" t="n">
        <f aca="false">MAX(Q1591,B1592)</f>
        <v>4811.1564628872</v>
      </c>
      <c r="R1592" s="9" t="n">
        <f aca="false">B1592/Q1592-1</f>
        <v>-0.382600415982204</v>
      </c>
      <c r="S1592" s="9" t="n">
        <f aca="false">B1592/INDEX($B:$B,$E1592)-1</f>
        <v>-0.197227622810219</v>
      </c>
      <c r="T1592" s="0" t="n">
        <f aca="false">IF(AND($A1592&gt;=CrashTest!$B$3,$A1592&lt;=CrashTest!$C$3),1,IF(AND($A1592&gt;=CrashTest!$B$4,$A1592&lt;=CrashTest!$C$4),2,IF(AND($A1592&gt;=CrashTest!$B$5,$A1592&lt;=CrashTest!$C$5),3,IF(AND($A1592&gt;=CrashTest!$B$6,$A1592&lt;=CrashTest!$C$6),4,IF(AND($A1592&gt;=CrashTest!$B$7,$A1592&lt;=CrashTest!$C$7),5,0)))))</f>
        <v>0</v>
      </c>
      <c r="U1592" s="8" t="str">
        <f aca="false">IF(T1592=0,"",IF(T1591=T1592,MAX(U1591,B1592),B1592))</f>
        <v/>
      </c>
      <c r="V1592" s="9" t="str">
        <f aca="false">IF(T1592=0,"",B1592/U1592-1)</f>
        <v/>
      </c>
      <c r="W1592" s="8" t="str">
        <f aca="false">IF(T1592=0,"",IF(T1591=T1592,MAX(W1591,F1592),F1592))</f>
        <v/>
      </c>
      <c r="X1592" s="9" t="str">
        <f aca="false">IF(T1592=0,"",F1592/W1592-1)</f>
        <v/>
      </c>
    </row>
    <row r="1593" customFormat="false" ht="15" hidden="false" customHeight="false" outlineLevel="0" collapsed="false">
      <c r="A1593" s="5" t="n">
        <v>45421</v>
      </c>
      <c r="B1593" s="6" t="n">
        <v>3034.47790239626</v>
      </c>
      <c r="C1593" s="7" t="n">
        <v>32.96607036</v>
      </c>
      <c r="D1593" s="0" t="n">
        <f aca="false">INT((ROW()-3)/30)</f>
        <v>53</v>
      </c>
      <c r="E1593" s="0" t="n">
        <f aca="false">2+30*D1593</f>
        <v>1592</v>
      </c>
      <c r="F1593" s="8" t="n">
        <f aca="false">INDEX($F:$F,$E1593)*(2*B1593/INDEX($B:$B,$E1593)-C1593/INDEX($C:$C,$E1593))</f>
        <v>241.246578294508</v>
      </c>
      <c r="G1593" s="9" t="n">
        <f aca="false">B1593/B1592-1</f>
        <v>0.0215700828743222</v>
      </c>
      <c r="H1593" s="9" t="n">
        <f aca="false">F1593/F1592-1</f>
        <v>0.00663344863114523</v>
      </c>
      <c r="I1593" s="9" t="n">
        <f aca="false">LN(B1593/B1592)</f>
        <v>0.0213407407286146</v>
      </c>
      <c r="J1593" s="9" t="n">
        <f aca="false">LN(F1593/F1592)</f>
        <v>0.00661154412568977</v>
      </c>
      <c r="K1593" s="9" t="n">
        <f aca="false">F1593/F1586-1</f>
        <v>0.00551290462080512</v>
      </c>
      <c r="L1593" s="9" t="n">
        <f aca="false">F1593/F1563-1</f>
        <v>-0.026631285500202</v>
      </c>
      <c r="M1593" s="9" t="n">
        <f aca="false">B1593/B1586-1</f>
        <v>0.0153658554895866</v>
      </c>
      <c r="N1593" s="9" t="n">
        <f aca="false">B1593/B1563-1</f>
        <v>-0.132819096071595</v>
      </c>
      <c r="O1593" s="8" t="n">
        <f aca="false">MAX(O1592,F1593)</f>
        <v>271.506607307531</v>
      </c>
      <c r="P1593" s="9" t="n">
        <f aca="false">F1593/O1593-1</f>
        <v>-0.111452274819772</v>
      </c>
      <c r="Q1593" s="8" t="n">
        <f aca="false">MAX(Q1592,B1593)</f>
        <v>4811.1564628872</v>
      </c>
      <c r="R1593" s="9" t="n">
        <f aca="false">B1593/Q1593-1</f>
        <v>-0.369283055788368</v>
      </c>
      <c r="S1593" s="9" t="n">
        <f aca="false">B1593/INDEX($B:$B,$E1593)-1</f>
        <v>0.0215700828743222</v>
      </c>
      <c r="T1593" s="0" t="n">
        <f aca="false">IF(AND($A1593&gt;=CrashTest!$B$3,$A1593&lt;=CrashTest!$C$3),1,IF(AND($A1593&gt;=CrashTest!$B$4,$A1593&lt;=CrashTest!$C$4),2,IF(AND($A1593&gt;=CrashTest!$B$5,$A1593&lt;=CrashTest!$C$5),3,IF(AND($A1593&gt;=CrashTest!$B$6,$A1593&lt;=CrashTest!$C$6),4,IF(AND($A1593&gt;=CrashTest!$B$7,$A1593&lt;=CrashTest!$C$7),5,0)))))</f>
        <v>0</v>
      </c>
      <c r="U1593" s="8" t="str">
        <f aca="false">IF(T1593=0,"",IF(T1592=T1593,MAX(U1592,B1593),B1593))</f>
        <v/>
      </c>
      <c r="V1593" s="9" t="str">
        <f aca="false">IF(T1593=0,"",B1593/U1593-1)</f>
        <v/>
      </c>
      <c r="W1593" s="8" t="str">
        <f aca="false">IF(T1593=0,"",IF(T1592=T1593,MAX(W1592,F1593),F1593))</f>
        <v/>
      </c>
      <c r="X1593" s="9" t="str">
        <f aca="false">IF(T1593=0,"",F1593/W1593-1)</f>
        <v/>
      </c>
    </row>
    <row r="1594" customFormat="false" ht="15" hidden="false" customHeight="false" outlineLevel="0" collapsed="false">
      <c r="A1594" s="5" t="n">
        <v>45422</v>
      </c>
      <c r="B1594" s="6" t="n">
        <v>2910.85627527762</v>
      </c>
      <c r="C1594" s="7" t="n">
        <v>30.62794867</v>
      </c>
      <c r="D1594" s="0" t="n">
        <f aca="false">INT((ROW()-3)/30)</f>
        <v>53</v>
      </c>
      <c r="E1594" s="0" t="n">
        <f aca="false">2+30*D1594</f>
        <v>1592</v>
      </c>
      <c r="F1594" s="8" t="n">
        <f aca="false">INDEX($F:$F,$E1594)*(2*B1594/INDEX($B:$B,$E1594)-C1594/INDEX($C:$C,$E1594))</f>
        <v>238.916833365684</v>
      </c>
      <c r="G1594" s="9" t="n">
        <f aca="false">B1594/B1593-1</f>
        <v>-0.0407390104970014</v>
      </c>
      <c r="H1594" s="9" t="n">
        <f aca="false">F1594/F1593-1</f>
        <v>-0.00965711076730957</v>
      </c>
      <c r="I1594" s="9" t="n">
        <f aca="false">LN(B1594/B1593)</f>
        <v>-0.041592093571469</v>
      </c>
      <c r="J1594" s="9" t="n">
        <f aca="false">LN(F1594/F1593)</f>
        <v>-0.00970404305947944</v>
      </c>
      <c r="K1594" s="9" t="n">
        <f aca="false">F1594/F1587-1</f>
        <v>-0.00580935520414061</v>
      </c>
      <c r="L1594" s="9" t="n">
        <f aca="false">F1594/F1564-1</f>
        <v>-0.039404702958305</v>
      </c>
      <c r="M1594" s="9" t="n">
        <f aca="false">B1594/B1587-1</f>
        <v>-0.0632522016238712</v>
      </c>
      <c r="N1594" s="9" t="n">
        <f aca="false">B1594/B1564-1</f>
        <v>-0.178029740116402</v>
      </c>
      <c r="O1594" s="8" t="n">
        <f aca="false">MAX(O1593,F1594)</f>
        <v>271.506607307531</v>
      </c>
      <c r="P1594" s="9" t="n">
        <f aca="false">F1594/O1594-1</f>
        <v>-0.120033078623878</v>
      </c>
      <c r="Q1594" s="8" t="n">
        <f aca="false">MAX(Q1593,B1594)</f>
        <v>4811.1564628872</v>
      </c>
      <c r="R1594" s="9" t="n">
        <f aca="false">B1594/Q1594-1</f>
        <v>-0.394977839999242</v>
      </c>
      <c r="S1594" s="9" t="n">
        <f aca="false">B1594/INDEX($B:$B,$E1594)-1</f>
        <v>-0.0200476714553175</v>
      </c>
      <c r="T1594" s="0" t="n">
        <f aca="false">IF(AND($A1594&gt;=CrashTest!$B$3,$A1594&lt;=CrashTest!$C$3),1,IF(AND($A1594&gt;=CrashTest!$B$4,$A1594&lt;=CrashTest!$C$4),2,IF(AND($A1594&gt;=CrashTest!$B$5,$A1594&lt;=CrashTest!$C$5),3,IF(AND($A1594&gt;=CrashTest!$B$6,$A1594&lt;=CrashTest!$C$6),4,IF(AND($A1594&gt;=CrashTest!$B$7,$A1594&lt;=CrashTest!$C$7),5,0)))))</f>
        <v>0</v>
      </c>
      <c r="U1594" s="8" t="str">
        <f aca="false">IF(T1594=0,"",IF(T1593=T1594,MAX(U1593,B1594),B1594))</f>
        <v/>
      </c>
      <c r="V1594" s="9" t="str">
        <f aca="false">IF(T1594=0,"",B1594/U1594-1)</f>
        <v/>
      </c>
      <c r="W1594" s="8" t="str">
        <f aca="false">IF(T1594=0,"",IF(T1593=T1594,MAX(W1593,F1594),F1594))</f>
        <v/>
      </c>
      <c r="X1594" s="9" t="str">
        <f aca="false">IF(T1594=0,"",F1594/W1594-1)</f>
        <v/>
      </c>
    </row>
    <row r="1595" customFormat="false" ht="15" hidden="false" customHeight="false" outlineLevel="0" collapsed="false">
      <c r="A1595" s="5" t="n">
        <v>45423</v>
      </c>
      <c r="B1595" s="6" t="n">
        <v>2911.31118176505</v>
      </c>
      <c r="C1595" s="7" t="n">
        <v>30.68742255</v>
      </c>
      <c r="D1595" s="0" t="n">
        <f aca="false">INT((ROW()-3)/30)</f>
        <v>53</v>
      </c>
      <c r="E1595" s="0" t="n">
        <f aca="false">2+30*D1595</f>
        <v>1592</v>
      </c>
      <c r="F1595" s="8" t="n">
        <f aca="false">INDEX($F:$F,$E1595)*(2*B1595/INDEX($B:$B,$E1595)-C1595/INDEX($C:$C,$E1595))</f>
        <v>238.54209090568</v>
      </c>
      <c r="G1595" s="9" t="n">
        <f aca="false">B1595/B1594-1</f>
        <v>0.000156279267820025</v>
      </c>
      <c r="H1595" s="9" t="n">
        <f aca="false">F1595/F1594-1</f>
        <v>-0.00156850588853275</v>
      </c>
      <c r="I1595" s="9" t="n">
        <f aca="false">LN(B1595/B1594)</f>
        <v>0.000156267057487381</v>
      </c>
      <c r="J1595" s="9" t="n">
        <f aca="false">LN(F1595/F1594)</f>
        <v>-0.00156973728169399</v>
      </c>
      <c r="K1595" s="9" t="n">
        <f aca="false">F1595/F1588-1</f>
        <v>-0.00387539868046083</v>
      </c>
      <c r="L1595" s="9" t="n">
        <f aca="false">F1595/F1565-1</f>
        <v>-0.0405045936732739</v>
      </c>
      <c r="M1595" s="9" t="n">
        <f aca="false">B1595/B1588-1</f>
        <v>-0.0659461341700907</v>
      </c>
      <c r="N1595" s="9" t="n">
        <f aca="false">B1595/B1565-1</f>
        <v>-0.169171042931098</v>
      </c>
      <c r="O1595" s="8" t="n">
        <f aca="false">MAX(O1594,F1595)</f>
        <v>271.506607307531</v>
      </c>
      <c r="P1595" s="9" t="n">
        <f aca="false">F1595/O1595-1</f>
        <v>-0.121413311921771</v>
      </c>
      <c r="Q1595" s="8" t="n">
        <f aca="false">MAX(Q1594,B1595)</f>
        <v>4811.1564628872</v>
      </c>
      <c r="R1595" s="9" t="n">
        <f aca="false">B1595/Q1595-1</f>
        <v>-0.394883287579062</v>
      </c>
      <c r="S1595" s="9" t="n">
        <f aca="false">B1595/INDEX($B:$B,$E1595)-1</f>
        <v>-0.0198945252229139</v>
      </c>
      <c r="T1595" s="0" t="n">
        <f aca="false">IF(AND($A1595&gt;=CrashTest!$B$3,$A1595&lt;=CrashTest!$C$3),1,IF(AND($A1595&gt;=CrashTest!$B$4,$A1595&lt;=CrashTest!$C$4),2,IF(AND($A1595&gt;=CrashTest!$B$5,$A1595&lt;=CrashTest!$C$5),3,IF(AND($A1595&gt;=CrashTest!$B$6,$A1595&lt;=CrashTest!$C$6),4,IF(AND($A1595&gt;=CrashTest!$B$7,$A1595&lt;=CrashTest!$C$7),5,0)))))</f>
        <v>0</v>
      </c>
      <c r="U1595" s="8" t="str">
        <f aca="false">IF(T1595=0,"",IF(T1594=T1595,MAX(U1594,B1595),B1595))</f>
        <v/>
      </c>
      <c r="V1595" s="9" t="str">
        <f aca="false">IF(T1595=0,"",B1595/U1595-1)</f>
        <v/>
      </c>
      <c r="W1595" s="8" t="str">
        <f aca="false">IF(T1595=0,"",IF(T1594=T1595,MAX(W1594,F1595),F1595))</f>
        <v/>
      </c>
      <c r="X1595" s="9" t="str">
        <f aca="false">IF(T1595=0,"",F1595/W1595-1)</f>
        <v/>
      </c>
    </row>
    <row r="1596" customFormat="false" ht="15" hidden="false" customHeight="false" outlineLevel="0" collapsed="false">
      <c r="A1596" s="5" t="n">
        <v>45424</v>
      </c>
      <c r="B1596" s="6" t="n">
        <v>2930.52381063705</v>
      </c>
      <c r="C1596" s="7" t="n">
        <v>30.98808628</v>
      </c>
      <c r="D1596" s="0" t="n">
        <f aca="false">INT((ROW()-3)/30)</f>
        <v>53</v>
      </c>
      <c r="E1596" s="0" t="n">
        <f aca="false">2+30*D1596</f>
        <v>1592</v>
      </c>
      <c r="F1596" s="8" t="n">
        <f aca="false">INDEX($F:$F,$E1596)*(2*B1596/INDEX($B:$B,$E1596)-C1596/INDEX($C:$C,$E1596))</f>
        <v>239.376737403679</v>
      </c>
      <c r="G1596" s="9" t="n">
        <f aca="false">B1596/B1595-1</f>
        <v>0.0065993044619681</v>
      </c>
      <c r="H1596" s="9" t="n">
        <f aca="false">F1596/F1595-1</f>
        <v>0.0034989485286645</v>
      </c>
      <c r="I1596" s="9" t="n">
        <f aca="false">LN(B1596/B1595)</f>
        <v>0.00657762438230397</v>
      </c>
      <c r="J1596" s="9" t="n">
        <f aca="false">LN(F1596/F1595)</f>
        <v>0.00349284144968541</v>
      </c>
      <c r="K1596" s="9" t="n">
        <f aca="false">F1596/F1589-1</f>
        <v>-0.0011555763393617</v>
      </c>
      <c r="L1596" s="9" t="n">
        <f aca="false">F1596/F1566-1</f>
        <v>-0.0217914667083831</v>
      </c>
      <c r="M1596" s="9" t="n">
        <f aca="false">B1596/B1589-1</f>
        <v>-0.0663619059542626</v>
      </c>
      <c r="N1596" s="9" t="n">
        <f aca="false">B1596/B1566-1</f>
        <v>-0.0941002362956649</v>
      </c>
      <c r="O1596" s="8" t="n">
        <f aca="false">MAX(O1595,F1596)</f>
        <v>271.506607307531</v>
      </c>
      <c r="P1596" s="9" t="n">
        <f aca="false">F1596/O1596-1</f>
        <v>-0.118339182322215</v>
      </c>
      <c r="Q1596" s="8" t="n">
        <f aca="false">MAX(Q1595,B1596)</f>
        <v>4811.1564628872</v>
      </c>
      <c r="R1596" s="9" t="n">
        <f aca="false">B1596/Q1596-1</f>
        <v>-0.390889938158771</v>
      </c>
      <c r="S1596" s="9" t="n">
        <f aca="false">B1596/INDEX($B:$B,$E1596)-1</f>
        <v>-0.0134265107900181</v>
      </c>
      <c r="T1596" s="0" t="n">
        <f aca="false">IF(AND($A1596&gt;=CrashTest!$B$3,$A1596&lt;=CrashTest!$C$3),1,IF(AND($A1596&gt;=CrashTest!$B$4,$A1596&lt;=CrashTest!$C$4),2,IF(AND($A1596&gt;=CrashTest!$B$5,$A1596&lt;=CrashTest!$C$5),3,IF(AND($A1596&gt;=CrashTest!$B$6,$A1596&lt;=CrashTest!$C$6),4,IF(AND($A1596&gt;=CrashTest!$B$7,$A1596&lt;=CrashTest!$C$7),5,0)))))</f>
        <v>0</v>
      </c>
      <c r="U1596" s="8" t="str">
        <f aca="false">IF(T1596=0,"",IF(T1595=T1596,MAX(U1595,B1596),B1596))</f>
        <v/>
      </c>
      <c r="V1596" s="9" t="str">
        <f aca="false">IF(T1596=0,"",B1596/U1596-1)</f>
        <v/>
      </c>
      <c r="W1596" s="8" t="str">
        <f aca="false">IF(T1596=0,"",IF(T1595=T1596,MAX(W1595,F1596),F1596))</f>
        <v/>
      </c>
      <c r="X1596" s="9" t="str">
        <f aca="false">IF(T1596=0,"",F1596/W1596-1)</f>
        <v/>
      </c>
    </row>
    <row r="1597" customFormat="false" ht="15" hidden="false" customHeight="false" outlineLevel="0" collapsed="false">
      <c r="A1597" s="5" t="n">
        <v>45425</v>
      </c>
      <c r="B1597" s="6" t="n">
        <v>2948.49537142022</v>
      </c>
      <c r="C1597" s="7" t="n">
        <v>31.38377805</v>
      </c>
      <c r="D1597" s="0" t="n">
        <f aca="false">INT((ROW()-3)/30)</f>
        <v>53</v>
      </c>
      <c r="E1597" s="0" t="n">
        <f aca="false">2+30*D1597</f>
        <v>1592</v>
      </c>
      <c r="F1597" s="8" t="n">
        <f aca="false">INDEX($F:$F,$E1597)*(2*B1597/INDEX($B:$B,$E1597)-C1597/INDEX($C:$C,$E1597))</f>
        <v>239.29506619615</v>
      </c>
      <c r="G1597" s="9" t="n">
        <f aca="false">B1597/B1596-1</f>
        <v>0.00613254214756354</v>
      </c>
      <c r="H1597" s="9" t="n">
        <f aca="false">F1597/F1596-1</f>
        <v>-0.000341182724833189</v>
      </c>
      <c r="I1597" s="9" t="n">
        <f aca="false">LN(B1597/B1596)</f>
        <v>0.00611381463679982</v>
      </c>
      <c r="J1597" s="9" t="n">
        <f aca="false">LN(F1597/F1596)</f>
        <v>-0.000341240940900972</v>
      </c>
      <c r="K1597" s="9" t="n">
        <f aca="false">F1597/F1590-1</f>
        <v>-0.00302838756364465</v>
      </c>
      <c r="L1597" s="9" t="n">
        <f aca="false">F1597/F1567-1</f>
        <v>-0.0326283260102901</v>
      </c>
      <c r="M1597" s="9" t="n">
        <f aca="false">B1597/B1590-1</f>
        <v>-0.0388033947906041</v>
      </c>
      <c r="N1597" s="9" t="n">
        <f aca="false">B1597/B1567-1</f>
        <v>-0.0270212615460168</v>
      </c>
      <c r="O1597" s="8" t="n">
        <f aca="false">MAX(O1596,F1597)</f>
        <v>271.506607307531</v>
      </c>
      <c r="P1597" s="9" t="n">
        <f aca="false">F1597/O1597-1</f>
        <v>-0.118639989762369</v>
      </c>
      <c r="Q1597" s="8" t="n">
        <f aca="false">MAX(Q1596,B1597)</f>
        <v>4811.1564628872</v>
      </c>
      <c r="R1597" s="9" t="n">
        <f aca="false">B1597/Q1597-1</f>
        <v>-0.387154545032025</v>
      </c>
      <c r="S1597" s="9" t="n">
        <f aca="false">B1597/INDEX($B:$B,$E1597)-1</f>
        <v>-0.0073763072857691</v>
      </c>
      <c r="T1597" s="0" t="n">
        <f aca="false">IF(AND($A1597&gt;=CrashTest!$B$3,$A1597&lt;=CrashTest!$C$3),1,IF(AND($A1597&gt;=CrashTest!$B$4,$A1597&lt;=CrashTest!$C$4),2,IF(AND($A1597&gt;=CrashTest!$B$5,$A1597&lt;=CrashTest!$C$5),3,IF(AND($A1597&gt;=CrashTest!$B$6,$A1597&lt;=CrashTest!$C$6),4,IF(AND($A1597&gt;=CrashTest!$B$7,$A1597&lt;=CrashTest!$C$7),5,0)))))</f>
        <v>0</v>
      </c>
      <c r="U1597" s="8" t="str">
        <f aca="false">IF(T1597=0,"",IF(T1596=T1597,MAX(U1596,B1597),B1597))</f>
        <v/>
      </c>
      <c r="V1597" s="9" t="str">
        <f aca="false">IF(T1597=0,"",B1597/U1597-1)</f>
        <v/>
      </c>
      <c r="W1597" s="8" t="str">
        <f aca="false">IF(T1597=0,"",IF(T1596=T1597,MAX(W1596,F1597),F1597))</f>
        <v/>
      </c>
      <c r="X1597" s="9" t="str">
        <f aca="false">IF(T1597=0,"",F1597/W1597-1)</f>
        <v/>
      </c>
    </row>
    <row r="1598" customFormat="false" ht="15" hidden="false" customHeight="false" outlineLevel="0" collapsed="false">
      <c r="A1598" s="5" t="n">
        <v>45426</v>
      </c>
      <c r="B1598" s="6" t="n">
        <v>2881.04924284044</v>
      </c>
      <c r="C1598" s="7" t="n">
        <v>30.16245895</v>
      </c>
      <c r="D1598" s="0" t="n">
        <f aca="false">INT((ROW()-3)/30)</f>
        <v>53</v>
      </c>
      <c r="E1598" s="0" t="n">
        <f aca="false">2+30*D1598</f>
        <v>1592</v>
      </c>
      <c r="F1598" s="8" t="n">
        <f aca="false">INDEX($F:$F,$E1598)*(2*B1598/INDEX($B:$B,$E1598)-C1598/INDEX($C:$C,$E1598))</f>
        <v>237.614638703132</v>
      </c>
      <c r="G1598" s="9" t="n">
        <f aca="false">B1598/B1597-1</f>
        <v>-0.0228747615592467</v>
      </c>
      <c r="H1598" s="9" t="n">
        <f aca="false">F1598/F1597-1</f>
        <v>-0.00702240760635087</v>
      </c>
      <c r="I1598" s="9" t="n">
        <f aca="false">LN(B1598/B1597)</f>
        <v>-0.0231404484188981</v>
      </c>
      <c r="J1598" s="9" t="n">
        <f aca="false">LN(F1598/F1597)</f>
        <v>-0.00704718075687868</v>
      </c>
      <c r="K1598" s="9" t="n">
        <f aca="false">F1598/F1591-1</f>
        <v>-0.0123445493927956</v>
      </c>
      <c r="L1598" s="9" t="n">
        <f aca="false">F1598/F1568-1</f>
        <v>-0.0329937817041679</v>
      </c>
      <c r="M1598" s="9" t="n">
        <f aca="false">B1598/B1591-1</f>
        <v>-0.0443197755029743</v>
      </c>
      <c r="N1598" s="9" t="n">
        <f aca="false">B1598/B1568-1</f>
        <v>-0.0879437462511378</v>
      </c>
      <c r="O1598" s="8" t="n">
        <f aca="false">MAX(O1597,F1598)</f>
        <v>271.506607307531</v>
      </c>
      <c r="P1598" s="9" t="n">
        <f aca="false">F1598/O1598-1</f>
        <v>-0.124829259002195</v>
      </c>
      <c r="Q1598" s="8" t="n">
        <f aca="false">MAX(Q1597,B1598)</f>
        <v>4811.1564628872</v>
      </c>
      <c r="R1598" s="9" t="n">
        <f aca="false">B1598/Q1598-1</f>
        <v>-0.401173238687085</v>
      </c>
      <c r="S1598" s="9" t="n">
        <f aca="false">B1598/INDEX($B:$B,$E1598)-1</f>
        <v>-0.0300823375746661</v>
      </c>
      <c r="T1598" s="0" t="n">
        <f aca="false">IF(AND($A1598&gt;=CrashTest!$B$3,$A1598&lt;=CrashTest!$C$3),1,IF(AND($A1598&gt;=CrashTest!$B$4,$A1598&lt;=CrashTest!$C$4),2,IF(AND($A1598&gt;=CrashTest!$B$5,$A1598&lt;=CrashTest!$C$5),3,IF(AND($A1598&gt;=CrashTest!$B$6,$A1598&lt;=CrashTest!$C$6),4,IF(AND($A1598&gt;=CrashTest!$B$7,$A1598&lt;=CrashTest!$C$7),5,0)))))</f>
        <v>0</v>
      </c>
      <c r="U1598" s="8" t="str">
        <f aca="false">IF(T1598=0,"",IF(T1597=T1598,MAX(U1597,B1598),B1598))</f>
        <v/>
      </c>
      <c r="V1598" s="9" t="str">
        <f aca="false">IF(T1598=0,"",B1598/U1598-1)</f>
        <v/>
      </c>
      <c r="W1598" s="8" t="str">
        <f aca="false">IF(T1598=0,"",IF(T1597=T1598,MAX(W1597,F1598),F1598))</f>
        <v/>
      </c>
      <c r="X1598" s="9" t="str">
        <f aca="false">IF(T1598=0,"",F1598/W1598-1)</f>
        <v/>
      </c>
    </row>
    <row r="1599" customFormat="false" ht="15" hidden="false" customHeight="false" outlineLevel="0" collapsed="false">
      <c r="A1599" s="5" t="n">
        <v>45427</v>
      </c>
      <c r="B1599" s="6" t="n">
        <v>3028.85788924606</v>
      </c>
      <c r="C1599" s="7" t="n">
        <v>32.8515004</v>
      </c>
      <c r="D1599" s="0" t="n">
        <f aca="false">INT((ROW()-3)/30)</f>
        <v>53</v>
      </c>
      <c r="E1599" s="0" t="n">
        <f aca="false">2+30*D1599</f>
        <v>1592</v>
      </c>
      <c r="F1599" s="8" t="n">
        <f aca="false">INDEX($F:$F,$E1599)*(2*B1599/INDEX($B:$B,$E1599)-C1599/INDEX($C:$C,$E1599))</f>
        <v>241.203023539035</v>
      </c>
      <c r="G1599" s="9" t="n">
        <f aca="false">B1599/B1598-1</f>
        <v>0.0513037556622582</v>
      </c>
      <c r="H1599" s="9" t="n">
        <f aca="false">F1599/F1598-1</f>
        <v>0.0151016993544186</v>
      </c>
      <c r="I1599" s="9" t="n">
        <f aca="false">LN(B1599/B1598)</f>
        <v>0.0500310659914962</v>
      </c>
      <c r="J1599" s="9" t="n">
        <f aca="false">LN(F1599/F1598)</f>
        <v>0.01498880388272</v>
      </c>
      <c r="K1599" s="9" t="n">
        <f aca="false">F1599/F1592-1</f>
        <v>0.00645171061846206</v>
      </c>
      <c r="L1599" s="9" t="n">
        <f aca="false">F1599/F1569-1</f>
        <v>-0.0152578462299495</v>
      </c>
      <c r="M1599" s="9" t="n">
        <f aca="false">B1599/B1592-1</f>
        <v>0.0196780811909119</v>
      </c>
      <c r="N1599" s="9" t="n">
        <f aca="false">B1599/B1569-1</f>
        <v>-0.0239213794622559</v>
      </c>
      <c r="O1599" s="8" t="n">
        <f aca="false">MAX(O1598,F1599)</f>
        <v>271.506607307531</v>
      </c>
      <c r="P1599" s="9" t="n">
        <f aca="false">F1599/O1599-1</f>
        <v>-0.111612693587863</v>
      </c>
      <c r="Q1599" s="8" t="n">
        <f aca="false">MAX(Q1598,B1599)</f>
        <v>4811.1564628872</v>
      </c>
      <c r="R1599" s="9" t="n">
        <f aca="false">B1599/Q1599-1</f>
        <v>-0.370451176840666</v>
      </c>
      <c r="S1599" s="9" t="n">
        <f aca="false">B1599/INDEX($B:$B,$E1599)-1</f>
        <v>0.0196780811909119</v>
      </c>
      <c r="T1599" s="0" t="n">
        <f aca="false">IF(AND($A1599&gt;=CrashTest!$B$3,$A1599&lt;=CrashTest!$C$3),1,IF(AND($A1599&gt;=CrashTest!$B$4,$A1599&lt;=CrashTest!$C$4),2,IF(AND($A1599&gt;=CrashTest!$B$5,$A1599&lt;=CrashTest!$C$5),3,IF(AND($A1599&gt;=CrashTest!$B$6,$A1599&lt;=CrashTest!$C$6),4,IF(AND($A1599&gt;=CrashTest!$B$7,$A1599&lt;=CrashTest!$C$7),5,0)))))</f>
        <v>0</v>
      </c>
      <c r="U1599" s="8" t="str">
        <f aca="false">IF(T1599=0,"",IF(T1598=T1599,MAX(U1598,B1599),B1599))</f>
        <v/>
      </c>
      <c r="V1599" s="9" t="str">
        <f aca="false">IF(T1599=0,"",B1599/U1599-1)</f>
        <v/>
      </c>
      <c r="W1599" s="8" t="str">
        <f aca="false">IF(T1599=0,"",IF(T1598=T1599,MAX(W1598,F1599),F1599))</f>
        <v/>
      </c>
      <c r="X1599" s="9" t="str">
        <f aca="false">IF(T1599=0,"",F1599/W1599-1)</f>
        <v/>
      </c>
    </row>
    <row r="1600" customFormat="false" ht="15" hidden="false" customHeight="false" outlineLevel="0" collapsed="false">
      <c r="A1600" s="5" t="n">
        <v>45428</v>
      </c>
      <c r="B1600" s="6" t="n">
        <v>2941.34486236119</v>
      </c>
      <c r="C1600" s="7" t="n">
        <v>31.3008053</v>
      </c>
      <c r="D1600" s="0" t="n">
        <f aca="false">INT((ROW()-3)/30)</f>
        <v>53</v>
      </c>
      <c r="E1600" s="0" t="n">
        <f aca="false">2+30*D1600</f>
        <v>1592</v>
      </c>
      <c r="F1600" s="8" t="n">
        <f aca="false">INDEX($F:$F,$E1600)*(2*B1600/INDEX($B:$B,$E1600)-C1600/INDEX($C:$C,$E1600))</f>
        <v>238.766454738044</v>
      </c>
      <c r="G1600" s="9" t="n">
        <f aca="false">B1600/B1599-1</f>
        <v>-0.0288930778811329</v>
      </c>
      <c r="H1600" s="9" t="n">
        <f aca="false">F1600/F1599-1</f>
        <v>-0.0101017340713248</v>
      </c>
      <c r="I1600" s="9" t="n">
        <f aca="false">LN(B1600/B1599)</f>
        <v>-0.0293187012856529</v>
      </c>
      <c r="J1600" s="9" t="n">
        <f aca="false">LN(F1600/F1599)</f>
        <v>-0.0101531028220523</v>
      </c>
      <c r="K1600" s="9" t="n">
        <f aca="false">F1600/F1593-1</f>
        <v>-0.0102804507073089</v>
      </c>
      <c r="L1600" s="9" t="n">
        <f aca="false">F1600/F1570-1</f>
        <v>-0.0246930526156174</v>
      </c>
      <c r="M1600" s="9" t="n">
        <f aca="false">B1600/B1593-1</f>
        <v>-0.0306916191287883</v>
      </c>
      <c r="N1600" s="9" t="n">
        <f aca="false">B1600/B1570-1</f>
        <v>-0.0476360898932489</v>
      </c>
      <c r="O1600" s="8" t="n">
        <f aca="false">MAX(O1599,F1600)</f>
        <v>271.506607307531</v>
      </c>
      <c r="P1600" s="9" t="n">
        <f aca="false">F1600/O1600-1</f>
        <v>-0.120586945909579</v>
      </c>
      <c r="Q1600" s="8" t="n">
        <f aca="false">MAX(Q1599,B1600)</f>
        <v>4811.1564628872</v>
      </c>
      <c r="R1600" s="9" t="n">
        <f aca="false">B1600/Q1600-1</f>
        <v>-0.388640780018184</v>
      </c>
      <c r="S1600" s="9" t="n">
        <f aca="false">B1600/INDEX($B:$B,$E1600)-1</f>
        <v>-0.00978355702262124</v>
      </c>
      <c r="T1600" s="0" t="n">
        <f aca="false">IF(AND($A1600&gt;=CrashTest!$B$3,$A1600&lt;=CrashTest!$C$3),1,IF(AND($A1600&gt;=CrashTest!$B$4,$A1600&lt;=CrashTest!$C$4),2,IF(AND($A1600&gt;=CrashTest!$B$5,$A1600&lt;=CrashTest!$C$5),3,IF(AND($A1600&gt;=CrashTest!$B$6,$A1600&lt;=CrashTest!$C$6),4,IF(AND($A1600&gt;=CrashTest!$B$7,$A1600&lt;=CrashTest!$C$7),5,0)))))</f>
        <v>0</v>
      </c>
      <c r="U1600" s="8" t="str">
        <f aca="false">IF(T1600=0,"",IF(T1599=T1600,MAX(U1599,B1600),B1600))</f>
        <v/>
      </c>
      <c r="V1600" s="9" t="str">
        <f aca="false">IF(T1600=0,"",B1600/U1600-1)</f>
        <v/>
      </c>
      <c r="W1600" s="8" t="str">
        <f aca="false">IF(T1600=0,"",IF(T1599=T1600,MAX(W1599,F1600),F1600))</f>
        <v/>
      </c>
      <c r="X1600" s="9" t="str">
        <f aca="false">IF(T1600=0,"",F1600/W1600-1)</f>
        <v/>
      </c>
    </row>
    <row r="1601" customFormat="false" ht="15" hidden="false" customHeight="false" outlineLevel="0" collapsed="false">
      <c r="A1601" s="5" t="n">
        <v>45429</v>
      </c>
      <c r="B1601" s="6" t="n">
        <v>3092.48875365283</v>
      </c>
      <c r="C1601" s="7" t="n">
        <v>33.92534063</v>
      </c>
      <c r="D1601" s="0" t="n">
        <f aca="false">INT((ROW()-3)/30)</f>
        <v>53</v>
      </c>
      <c r="E1601" s="0" t="n">
        <f aca="false">2+30*D1601</f>
        <v>1592</v>
      </c>
      <c r="F1601" s="8" t="n">
        <f aca="false">INDEX($F:$F,$E1601)*(2*B1601/INDEX($B:$B,$E1601)-C1601/INDEX($C:$C,$E1601))</f>
        <v>243.379091200887</v>
      </c>
      <c r="G1601" s="9" t="n">
        <f aca="false">B1601/B1600-1</f>
        <v>0.0513859810271646</v>
      </c>
      <c r="H1601" s="9" t="n">
        <f aca="false">F1601/F1600-1</f>
        <v>0.0193186118540096</v>
      </c>
      <c r="I1601" s="9" t="n">
        <f aca="false">LN(B1601/B1600)</f>
        <v>0.0501092756897828</v>
      </c>
      <c r="J1601" s="9" t="n">
        <f aca="false">LN(F1601/F1600)</f>
        <v>0.0191343764722169</v>
      </c>
      <c r="K1601" s="9" t="n">
        <f aca="false">F1601/F1594-1</f>
        <v>0.0186770340638713</v>
      </c>
      <c r="L1601" s="9" t="n">
        <f aca="false">F1601/F1571-1</f>
        <v>0.00144951266348481</v>
      </c>
      <c r="M1601" s="9" t="n">
        <f aca="false">B1601/B1594-1</f>
        <v>0.0623982983693987</v>
      </c>
      <c r="N1601" s="9" t="n">
        <f aca="false">B1601/B1571-1</f>
        <v>0.0360588800147637</v>
      </c>
      <c r="O1601" s="8" t="n">
        <f aca="false">MAX(O1600,F1601)</f>
        <v>271.506607307531</v>
      </c>
      <c r="P1601" s="9" t="n">
        <f aca="false">F1601/O1601-1</f>
        <v>-0.103597906458256</v>
      </c>
      <c r="Q1601" s="8" t="n">
        <f aca="false">MAX(Q1600,B1601)</f>
        <v>4811.1564628872</v>
      </c>
      <c r="R1601" s="9" t="n">
        <f aca="false">B1601/Q1601-1</f>
        <v>-0.357225486739417</v>
      </c>
      <c r="S1601" s="9" t="n">
        <f aca="false">B1601/INDEX($B:$B,$E1601)-1</f>
        <v>0.0410996863290007</v>
      </c>
      <c r="T1601" s="0" t="n">
        <f aca="false">IF(AND($A1601&gt;=CrashTest!$B$3,$A1601&lt;=CrashTest!$C$3),1,IF(AND($A1601&gt;=CrashTest!$B$4,$A1601&lt;=CrashTest!$C$4),2,IF(AND($A1601&gt;=CrashTest!$B$5,$A1601&lt;=CrashTest!$C$5),3,IF(AND($A1601&gt;=CrashTest!$B$6,$A1601&lt;=CrashTest!$C$6),4,IF(AND($A1601&gt;=CrashTest!$B$7,$A1601&lt;=CrashTest!$C$7),5,0)))))</f>
        <v>0</v>
      </c>
      <c r="U1601" s="8" t="str">
        <f aca="false">IF(T1601=0,"",IF(T1600=T1601,MAX(U1600,B1601),B1601))</f>
        <v/>
      </c>
      <c r="V1601" s="9" t="str">
        <f aca="false">IF(T1601=0,"",B1601/U1601-1)</f>
        <v/>
      </c>
      <c r="W1601" s="8" t="str">
        <f aca="false">IF(T1601=0,"",IF(T1600=T1601,MAX(W1600,F1601),F1601))</f>
        <v/>
      </c>
      <c r="X1601" s="9" t="str">
        <f aca="false">IF(T1601=0,"",F1601/W1601-1)</f>
        <v/>
      </c>
    </row>
    <row r="1602" customFormat="false" ht="15" hidden="false" customHeight="false" outlineLevel="0" collapsed="false">
      <c r="A1602" s="5" t="n">
        <v>45430</v>
      </c>
      <c r="B1602" s="6" t="n">
        <v>3122.58925452952</v>
      </c>
      <c r="C1602" s="7" t="n">
        <v>34.40282947</v>
      </c>
      <c r="D1602" s="0" t="n">
        <f aca="false">INT((ROW()-3)/30)</f>
        <v>53</v>
      </c>
      <c r="E1602" s="0" t="n">
        <f aca="false">2+30*D1602</f>
        <v>1592</v>
      </c>
      <c r="F1602" s="8" t="n">
        <f aca="false">INDEX($F:$F,$E1602)*(2*B1602/INDEX($B:$B,$E1602)-C1602/INDEX($C:$C,$E1602))</f>
        <v>244.638225053404</v>
      </c>
      <c r="G1602" s="9" t="n">
        <f aca="false">B1602/B1601-1</f>
        <v>0.00973342290772616</v>
      </c>
      <c r="H1602" s="9" t="n">
        <f aca="false">F1602/F1601-1</f>
        <v>0.00517354981606966</v>
      </c>
      <c r="I1602" s="9" t="n">
        <f aca="false">LN(B1602/B1601)</f>
        <v>0.00968635830035662</v>
      </c>
      <c r="J1602" s="9" t="n">
        <f aca="false">LN(F1602/F1601)</f>
        <v>0.00516021298661066</v>
      </c>
      <c r="K1602" s="9" t="n">
        <f aca="false">F1602/F1595-1</f>
        <v>0.0255558007585956</v>
      </c>
      <c r="L1602" s="9" t="n">
        <f aca="false">F1602/F1572-1</f>
        <v>0.00500235153305551</v>
      </c>
      <c r="M1602" s="9" t="n">
        <f aca="false">B1602/B1595-1</f>
        <v>0.072571449623045</v>
      </c>
      <c r="N1602" s="9" t="n">
        <f aca="false">B1602/B1572-1</f>
        <v>0.0178574899817305</v>
      </c>
      <c r="O1602" s="8" t="n">
        <f aca="false">MAX(O1601,F1602)</f>
        <v>271.506607307531</v>
      </c>
      <c r="P1602" s="9" t="n">
        <f aca="false">F1602/O1602-1</f>
        <v>-0.0989603255720891</v>
      </c>
      <c r="Q1602" s="8" t="n">
        <f aca="false">MAX(Q1601,B1602)</f>
        <v>4811.1564628872</v>
      </c>
      <c r="R1602" s="9" t="n">
        <f aca="false">B1602/Q1602-1</f>
        <v>-0.350969090567544</v>
      </c>
      <c r="S1602" s="9" t="n">
        <f aca="false">B1602/INDEX($B:$B,$E1602)-1</f>
        <v>0.0512331498651419</v>
      </c>
      <c r="T1602" s="0" t="n">
        <f aca="false">IF(AND($A1602&gt;=CrashTest!$B$3,$A1602&lt;=CrashTest!$C$3),1,IF(AND($A1602&gt;=CrashTest!$B$4,$A1602&lt;=CrashTest!$C$4),2,IF(AND($A1602&gt;=CrashTest!$B$5,$A1602&lt;=CrashTest!$C$5),3,IF(AND($A1602&gt;=CrashTest!$B$6,$A1602&lt;=CrashTest!$C$6),4,IF(AND($A1602&gt;=CrashTest!$B$7,$A1602&lt;=CrashTest!$C$7),5,0)))))</f>
        <v>0</v>
      </c>
      <c r="U1602" s="8" t="str">
        <f aca="false">IF(T1602=0,"",IF(T1601=T1602,MAX(U1601,B1602),B1602))</f>
        <v/>
      </c>
      <c r="V1602" s="9" t="str">
        <f aca="false">IF(T1602=0,"",B1602/U1602-1)</f>
        <v/>
      </c>
      <c r="W1602" s="8" t="str">
        <f aca="false">IF(T1602=0,"",IF(T1601=T1602,MAX(W1601,F1602),F1602))</f>
        <v/>
      </c>
      <c r="X1602" s="9" t="str">
        <f aca="false">IF(T1602=0,"",F1602/W1602-1)</f>
        <v/>
      </c>
    </row>
    <row r="1603" customFormat="false" ht="15" hidden="false" customHeight="false" outlineLevel="0" collapsed="false">
      <c r="A1603" s="5" t="n">
        <v>45431</v>
      </c>
      <c r="B1603" s="6" t="n">
        <v>3070.15583752192</v>
      </c>
      <c r="C1603" s="7" t="n">
        <v>33.43340744</v>
      </c>
      <c r="D1603" s="0" t="n">
        <f aca="false">INT((ROW()-3)/30)</f>
        <v>53</v>
      </c>
      <c r="E1603" s="0" t="n">
        <f aca="false">2+30*D1603</f>
        <v>1592</v>
      </c>
      <c r="F1603" s="8" t="n">
        <f aca="false">INDEX($F:$F,$E1603)*(2*B1603/INDEX($B:$B,$E1603)-C1603/INDEX($C:$C,$E1603))</f>
        <v>243.482199262828</v>
      </c>
      <c r="G1603" s="9" t="n">
        <f aca="false">B1603/B1602-1</f>
        <v>-0.0167916471663834</v>
      </c>
      <c r="H1603" s="9" t="n">
        <f aca="false">F1603/F1602-1</f>
        <v>-0.00472545036788052</v>
      </c>
      <c r="I1603" s="9" t="n">
        <f aca="false">LN(B1603/B1602)</f>
        <v>-0.0169342252073911</v>
      </c>
      <c r="J1603" s="9" t="n">
        <f aca="false">LN(F1603/F1602)</f>
        <v>-0.00473665060651426</v>
      </c>
      <c r="K1603" s="9" t="n">
        <f aca="false">F1603/F1596-1</f>
        <v>0.0171506300222721</v>
      </c>
      <c r="L1603" s="9" t="n">
        <f aca="false">F1603/F1573-1</f>
        <v>0.0016891072688423</v>
      </c>
      <c r="M1603" s="9" t="n">
        <f aca="false">B1603/B1596-1</f>
        <v>0.0476474636984836</v>
      </c>
      <c r="N1603" s="9" t="n">
        <f aca="false">B1603/B1573-1</f>
        <v>0.00464217392407496</v>
      </c>
      <c r="O1603" s="8" t="n">
        <f aca="false">MAX(O1602,F1603)</f>
        <v>271.506607307531</v>
      </c>
      <c r="P1603" s="9" t="n">
        <f aca="false">F1603/O1603-1</f>
        <v>-0.103218143833089</v>
      </c>
      <c r="Q1603" s="8" t="n">
        <f aca="false">MAX(Q1602,B1603)</f>
        <v>4811.1564628872</v>
      </c>
      <c r="R1603" s="9" t="n">
        <f aca="false">B1603/Q1603-1</f>
        <v>-0.36186738859881</v>
      </c>
      <c r="S1603" s="9" t="n">
        <f aca="false">B1603/INDEX($B:$B,$E1603)-1</f>
        <v>0.0335812137230007</v>
      </c>
      <c r="T1603" s="0" t="n">
        <f aca="false">IF(AND($A1603&gt;=CrashTest!$B$3,$A1603&lt;=CrashTest!$C$3),1,IF(AND($A1603&gt;=CrashTest!$B$4,$A1603&lt;=CrashTest!$C$4),2,IF(AND($A1603&gt;=CrashTest!$B$5,$A1603&lt;=CrashTest!$C$5),3,IF(AND($A1603&gt;=CrashTest!$B$6,$A1603&lt;=CrashTest!$C$6),4,IF(AND($A1603&gt;=CrashTest!$B$7,$A1603&lt;=CrashTest!$C$7),5,0)))))</f>
        <v>0</v>
      </c>
      <c r="U1603" s="8" t="str">
        <f aca="false">IF(T1603=0,"",IF(T1602=T1603,MAX(U1602,B1603),B1603))</f>
        <v/>
      </c>
      <c r="V1603" s="9" t="str">
        <f aca="false">IF(T1603=0,"",B1603/U1603-1)</f>
        <v/>
      </c>
      <c r="W1603" s="8" t="str">
        <f aca="false">IF(T1603=0,"",IF(T1602=T1603,MAX(W1602,F1603),F1603))</f>
        <v/>
      </c>
      <c r="X1603" s="9" t="str">
        <f aca="false">IF(T1603=0,"",F1603/W1603-1)</f>
        <v/>
      </c>
    </row>
    <row r="1604" customFormat="false" ht="15" hidden="false" customHeight="false" outlineLevel="0" collapsed="false">
      <c r="A1604" s="5" t="n">
        <v>45432</v>
      </c>
      <c r="B1604" s="6" t="n">
        <v>3661.91130683811</v>
      </c>
      <c r="C1604" s="7" t="n">
        <v>45.64165822</v>
      </c>
      <c r="D1604" s="0" t="n">
        <f aca="false">INT((ROW()-3)/30)</f>
        <v>53</v>
      </c>
      <c r="E1604" s="0" t="n">
        <f aca="false">2+30*D1604</f>
        <v>1592</v>
      </c>
      <c r="F1604" s="8" t="n">
        <f aca="false">INDEX($F:$F,$E1604)*(2*B1604/INDEX($B:$B,$E1604)-C1604/INDEX($C:$C,$E1604))</f>
        <v>246.978040210208</v>
      </c>
      <c r="G1604" s="9" t="n">
        <f aca="false">B1604/B1603-1</f>
        <v>0.192744440553814</v>
      </c>
      <c r="H1604" s="9" t="n">
        <f aca="false">F1604/F1603-1</f>
        <v>0.0143576859333607</v>
      </c>
      <c r="I1604" s="9" t="n">
        <f aca="false">LN(B1604/B1603)</f>
        <v>0.176256904370992</v>
      </c>
      <c r="J1604" s="9" t="n">
        <f aca="false">LN(F1604/F1603)</f>
        <v>0.0142555904370276</v>
      </c>
      <c r="K1604" s="9" t="n">
        <f aca="false">F1604/F1597-1</f>
        <v>0.0321066962900107</v>
      </c>
      <c r="L1604" s="9" t="n">
        <f aca="false">F1604/F1574-1</f>
        <v>0.0139650892446377</v>
      </c>
      <c r="M1604" s="9" t="n">
        <f aca="false">B1604/B1597-1</f>
        <v>0.241959320110533</v>
      </c>
      <c r="N1604" s="9" t="n">
        <f aca="false">B1604/B1574-1</f>
        <v>0.160474637895925</v>
      </c>
      <c r="O1604" s="8" t="n">
        <f aca="false">MAX(O1603,F1604)</f>
        <v>271.506607307531</v>
      </c>
      <c r="P1604" s="9" t="n">
        <f aca="false">F1604/O1604-1</f>
        <v>-0.0903424315915087</v>
      </c>
      <c r="Q1604" s="8" t="n">
        <f aca="false">MAX(Q1603,B1604)</f>
        <v>4811.1564628872</v>
      </c>
      <c r="R1604" s="9" t="n">
        <f aca="false">B1604/Q1604-1</f>
        <v>-0.238870875415143</v>
      </c>
      <c r="S1604" s="9" t="n">
        <f aca="false">B1604/INDEX($B:$B,$E1604)-1</f>
        <v>0.232798246528973</v>
      </c>
      <c r="T1604" s="0" t="n">
        <f aca="false">IF(AND($A1604&gt;=CrashTest!$B$3,$A1604&lt;=CrashTest!$C$3),1,IF(AND($A1604&gt;=CrashTest!$B$4,$A1604&lt;=CrashTest!$C$4),2,IF(AND($A1604&gt;=CrashTest!$B$5,$A1604&lt;=CrashTest!$C$5),3,IF(AND($A1604&gt;=CrashTest!$B$6,$A1604&lt;=CrashTest!$C$6),4,IF(AND($A1604&gt;=CrashTest!$B$7,$A1604&lt;=CrashTest!$C$7),5,0)))))</f>
        <v>0</v>
      </c>
      <c r="U1604" s="8" t="str">
        <f aca="false">IF(T1604=0,"",IF(T1603=T1604,MAX(U1603,B1604),B1604))</f>
        <v/>
      </c>
      <c r="V1604" s="9" t="str">
        <f aca="false">IF(T1604=0,"",B1604/U1604-1)</f>
        <v/>
      </c>
      <c r="W1604" s="8" t="str">
        <f aca="false">IF(T1604=0,"",IF(T1603=T1604,MAX(W1603,F1604),F1604))</f>
        <v/>
      </c>
      <c r="X1604" s="9" t="str">
        <f aca="false">IF(T1604=0,"",F1604/W1604-1)</f>
        <v/>
      </c>
    </row>
    <row r="1605" customFormat="false" ht="15" hidden="false" customHeight="false" outlineLevel="0" collapsed="false">
      <c r="A1605" s="5" t="n">
        <v>45433</v>
      </c>
      <c r="B1605" s="6" t="n">
        <v>3796.88597720631</v>
      </c>
      <c r="C1605" s="7" t="n">
        <v>47.99404018</v>
      </c>
      <c r="D1605" s="0" t="n">
        <f aca="false">INT((ROW()-3)/30)</f>
        <v>53</v>
      </c>
      <c r="E1605" s="0" t="n">
        <f aca="false">2+30*D1605</f>
        <v>1592</v>
      </c>
      <c r="F1605" s="8" t="n">
        <f aca="false">INDEX($F:$F,$E1605)*(2*B1605/INDEX($B:$B,$E1605)-C1605/INDEX($C:$C,$E1605))</f>
        <v>251.032292398162</v>
      </c>
      <c r="G1605" s="9" t="n">
        <f aca="false">B1605/B1604-1</f>
        <v>0.0368590768750061</v>
      </c>
      <c r="H1605" s="9" t="n">
        <f aca="false">F1605/F1604-1</f>
        <v>0.0164154359007134</v>
      </c>
      <c r="I1605" s="9" t="n">
        <f aca="false">LN(B1605/B1604)</f>
        <v>0.0361960250031895</v>
      </c>
      <c r="J1605" s="9" t="n">
        <f aca="false">LN(F1605/F1604)</f>
        <v>0.0162821591851464</v>
      </c>
      <c r="K1605" s="9" t="n">
        <f aca="false">F1605/F1598-1</f>
        <v>0.0564681274195145</v>
      </c>
      <c r="L1605" s="9" t="n">
        <f aca="false">F1605/F1575-1</f>
        <v>0.0339050721408198</v>
      </c>
      <c r="M1605" s="9" t="n">
        <f aca="false">B1605/B1598-1</f>
        <v>0.317883054807818</v>
      </c>
      <c r="N1605" s="9" t="n">
        <f aca="false">B1605/B1575-1</f>
        <v>0.206256851469672</v>
      </c>
      <c r="O1605" s="8" t="n">
        <f aca="false">MAX(O1604,F1605)</f>
        <v>271.506607307531</v>
      </c>
      <c r="P1605" s="9" t="n">
        <f aca="false">F1605/O1605-1</f>
        <v>-0.0754100060857004</v>
      </c>
      <c r="Q1605" s="8" t="n">
        <f aca="false">MAX(Q1604,B1605)</f>
        <v>4811.1564628872</v>
      </c>
      <c r="R1605" s="9" t="n">
        <f aca="false">B1605/Q1605-1</f>
        <v>-0.210816358500264</v>
      </c>
      <c r="S1605" s="9" t="n">
        <f aca="false">B1605/INDEX($B:$B,$E1605)-1</f>
        <v>0.278238051869157</v>
      </c>
      <c r="T1605" s="0" t="n">
        <f aca="false">IF(AND($A1605&gt;=CrashTest!$B$3,$A1605&lt;=CrashTest!$C$3),1,IF(AND($A1605&gt;=CrashTest!$B$4,$A1605&lt;=CrashTest!$C$4),2,IF(AND($A1605&gt;=CrashTest!$B$5,$A1605&lt;=CrashTest!$C$5),3,IF(AND($A1605&gt;=CrashTest!$B$6,$A1605&lt;=CrashTest!$C$6),4,IF(AND($A1605&gt;=CrashTest!$B$7,$A1605&lt;=CrashTest!$C$7),5,0)))))</f>
        <v>0</v>
      </c>
      <c r="U1605" s="8" t="str">
        <f aca="false">IF(T1605=0,"",IF(T1604=T1605,MAX(U1604,B1605),B1605))</f>
        <v/>
      </c>
      <c r="V1605" s="9" t="str">
        <f aca="false">IF(T1605=0,"",B1605/U1605-1)</f>
        <v/>
      </c>
      <c r="W1605" s="8" t="str">
        <f aca="false">IF(T1605=0,"",IF(T1604=T1605,MAX(W1604,F1605),F1605))</f>
        <v/>
      </c>
      <c r="X1605" s="9" t="str">
        <f aca="false">IF(T1605=0,"",F1605/W1605-1)</f>
        <v/>
      </c>
    </row>
    <row r="1606" customFormat="false" ht="15" hidden="false" customHeight="false" outlineLevel="0" collapsed="false">
      <c r="A1606" s="5" t="n">
        <v>45434</v>
      </c>
      <c r="B1606" s="6" t="n">
        <v>3740.96768877849</v>
      </c>
      <c r="C1606" s="7" t="n">
        <v>46.7877423</v>
      </c>
      <c r="D1606" s="0" t="n">
        <f aca="false">INT((ROW()-3)/30)</f>
        <v>53</v>
      </c>
      <c r="E1606" s="0" t="n">
        <f aca="false">2+30*D1606</f>
        <v>1592</v>
      </c>
      <c r="F1606" s="8" t="n">
        <f aca="false">INDEX($F:$F,$E1606)*(2*B1606/INDEX($B:$B,$E1606)-C1606/INDEX($C:$C,$E1606))</f>
        <v>251.09884400873</v>
      </c>
      <c r="G1606" s="9" t="n">
        <f aca="false">B1606/B1605-1</f>
        <v>-0.01472740787148</v>
      </c>
      <c r="H1606" s="9" t="n">
        <f aca="false">F1606/F1605-1</f>
        <v>0.000265111750890501</v>
      </c>
      <c r="I1606" s="9" t="n">
        <f aca="false">LN(B1606/B1605)</f>
        <v>-0.0148369328187202</v>
      </c>
      <c r="J1606" s="9" t="n">
        <f aca="false">LN(F1606/F1605)</f>
        <v>0.000265076614980096</v>
      </c>
      <c r="K1606" s="9" t="n">
        <f aca="false">F1606/F1599-1</f>
        <v>0.0410269337610236</v>
      </c>
      <c r="L1606" s="9" t="n">
        <f aca="false">F1606/F1576-1</f>
        <v>0.0312010166643508</v>
      </c>
      <c r="M1606" s="9" t="n">
        <f aca="false">B1606/B1599-1</f>
        <v>0.235108356209372</v>
      </c>
      <c r="N1606" s="9" t="n">
        <f aca="false">B1606/B1576-1</f>
        <v>0.16693823364357</v>
      </c>
      <c r="O1606" s="8" t="n">
        <f aca="false">MAX(O1605,F1606)</f>
        <v>271.506607307531</v>
      </c>
      <c r="P1606" s="9" t="n">
        <f aca="false">F1606/O1606-1</f>
        <v>-0.0751648864135578</v>
      </c>
      <c r="Q1606" s="8" t="n">
        <f aca="false">MAX(Q1605,B1606)</f>
        <v>4811.1564628872</v>
      </c>
      <c r="R1606" s="9" t="n">
        <f aca="false">B1606/Q1606-1</f>
        <v>-0.22243898787413</v>
      </c>
      <c r="S1606" s="9" t="n">
        <f aca="false">B1606/INDEX($B:$B,$E1606)-1</f>
        <v>0.259412918722434</v>
      </c>
      <c r="T1606" s="0" t="n">
        <f aca="false">IF(AND($A1606&gt;=CrashTest!$B$3,$A1606&lt;=CrashTest!$C$3),1,IF(AND($A1606&gt;=CrashTest!$B$4,$A1606&lt;=CrashTest!$C$4),2,IF(AND($A1606&gt;=CrashTest!$B$5,$A1606&lt;=CrashTest!$C$5),3,IF(AND($A1606&gt;=CrashTest!$B$6,$A1606&lt;=CrashTest!$C$6),4,IF(AND($A1606&gt;=CrashTest!$B$7,$A1606&lt;=CrashTest!$C$7),5,0)))))</f>
        <v>0</v>
      </c>
      <c r="U1606" s="8" t="str">
        <f aca="false">IF(T1606=0,"",IF(T1605=T1606,MAX(U1605,B1606),B1606))</f>
        <v/>
      </c>
      <c r="V1606" s="9" t="str">
        <f aca="false">IF(T1606=0,"",B1606/U1606-1)</f>
        <v/>
      </c>
      <c r="W1606" s="8" t="str">
        <f aca="false">IF(T1606=0,"",IF(T1605=T1606,MAX(W1605,F1606),F1606))</f>
        <v/>
      </c>
      <c r="X1606" s="9" t="str">
        <f aca="false">IF(T1606=0,"",F1606/W1606-1)</f>
        <v/>
      </c>
    </row>
    <row r="1607" customFormat="false" ht="15" hidden="false" customHeight="false" outlineLevel="0" collapsed="false">
      <c r="A1607" s="5" t="n">
        <v>45435</v>
      </c>
      <c r="B1607" s="6" t="n">
        <v>3766.94141028638</v>
      </c>
      <c r="C1607" s="7" t="n">
        <v>47.69033963</v>
      </c>
      <c r="D1607" s="0" t="n">
        <f aca="false">INT((ROW()-3)/30)</f>
        <v>53</v>
      </c>
      <c r="E1607" s="0" t="n">
        <f aca="false">2+30*D1607</f>
        <v>1592</v>
      </c>
      <c r="F1607" s="8" t="n">
        <f aca="false">INDEX($F:$F,$E1607)*(2*B1607/INDEX($B:$B,$E1607)-C1607/INDEX($C:$C,$E1607))</f>
        <v>248.488791113311</v>
      </c>
      <c r="G1607" s="9" t="n">
        <f aca="false">B1607/B1606-1</f>
        <v>0.00694304887631114</v>
      </c>
      <c r="H1607" s="9" t="n">
        <f aca="false">F1607/F1606-1</f>
        <v>-0.0103945237411289</v>
      </c>
      <c r="I1607" s="9" t="n">
        <f aca="false">LN(B1607/B1606)</f>
        <v>0.00691905690008787</v>
      </c>
      <c r="J1607" s="9" t="n">
        <f aca="false">LN(F1607/F1606)</f>
        <v>-0.0104489241086701</v>
      </c>
      <c r="K1607" s="9" t="n">
        <f aca="false">F1607/F1600-1</f>
        <v>0.0407190213798383</v>
      </c>
      <c r="L1607" s="9" t="n">
        <f aca="false">F1607/F1577-1</f>
        <v>0.0261366639612244</v>
      </c>
      <c r="M1607" s="9" t="n">
        <f aca="false">B1607/B1600-1</f>
        <v>0.280686756078794</v>
      </c>
      <c r="N1607" s="9" t="n">
        <f aca="false">B1607/B1577-1</f>
        <v>0.170667675611575</v>
      </c>
      <c r="O1607" s="8" t="n">
        <f aca="false">MAX(O1606,F1607)</f>
        <v>271.506607307531</v>
      </c>
      <c r="P1607" s="9" t="n">
        <f aca="false">F1607/O1607-1</f>
        <v>-0.0847781069583617</v>
      </c>
      <c r="Q1607" s="8" t="n">
        <f aca="false">MAX(Q1606,B1607)</f>
        <v>4811.1564628872</v>
      </c>
      <c r="R1607" s="9" t="n">
        <f aca="false">B1607/Q1607-1</f>
        <v>-0.217040343762627</v>
      </c>
      <c r="S1607" s="9" t="n">
        <f aca="false">B1607/INDEX($B:$B,$E1607)-1</f>
        <v>0.268157084172582</v>
      </c>
      <c r="T1607" s="0" t="n">
        <f aca="false">IF(AND($A1607&gt;=CrashTest!$B$3,$A1607&lt;=CrashTest!$C$3),1,IF(AND($A1607&gt;=CrashTest!$B$4,$A1607&lt;=CrashTest!$C$4),2,IF(AND($A1607&gt;=CrashTest!$B$5,$A1607&lt;=CrashTest!$C$5),3,IF(AND($A1607&gt;=CrashTest!$B$6,$A1607&lt;=CrashTest!$C$6),4,IF(AND($A1607&gt;=CrashTest!$B$7,$A1607&lt;=CrashTest!$C$7),5,0)))))</f>
        <v>0</v>
      </c>
      <c r="U1607" s="8" t="str">
        <f aca="false">IF(T1607=0,"",IF(T1606=T1607,MAX(U1606,B1607),B1607))</f>
        <v/>
      </c>
      <c r="V1607" s="9" t="str">
        <f aca="false">IF(T1607=0,"",B1607/U1607-1)</f>
        <v/>
      </c>
      <c r="W1607" s="8" t="str">
        <f aca="false">IF(T1607=0,"",IF(T1606=T1607,MAX(W1606,F1607),F1607))</f>
        <v/>
      </c>
      <c r="X1607" s="9" t="str">
        <f aca="false">IF(T1607=0,"",F1607/W1607-1)</f>
        <v/>
      </c>
    </row>
    <row r="1608" customFormat="false" ht="15" hidden="false" customHeight="false" outlineLevel="0" collapsed="false">
      <c r="A1608" s="5" t="n">
        <v>45436</v>
      </c>
      <c r="B1608" s="6" t="n">
        <v>3728.02142022209</v>
      </c>
      <c r="C1608" s="7" t="n">
        <v>46.44951098</v>
      </c>
      <c r="D1608" s="0" t="n">
        <f aca="false">INT((ROW()-3)/30)</f>
        <v>53</v>
      </c>
      <c r="E1608" s="0" t="n">
        <f aca="false">2+30*D1608</f>
        <v>1592</v>
      </c>
      <c r="F1608" s="8" t="n">
        <f aca="false">INDEX($F:$F,$E1608)*(2*B1608/INDEX($B:$B,$E1608)-C1608/INDEX($C:$C,$E1608))</f>
        <v>251.558435554223</v>
      </c>
      <c r="G1608" s="9" t="n">
        <f aca="false">B1608/B1607-1</f>
        <v>-0.0103319871017933</v>
      </c>
      <c r="H1608" s="9" t="n">
        <f aca="false">F1608/F1607-1</f>
        <v>0.0123532511352291</v>
      </c>
      <c r="I1608" s="9" t="n">
        <f aca="false">LN(B1608/B1607)</f>
        <v>-0.0103857325995643</v>
      </c>
      <c r="J1608" s="9" t="n">
        <f aca="false">LN(F1608/F1607)</f>
        <v>0.0122775723437624</v>
      </c>
      <c r="K1608" s="9" t="n">
        <f aca="false">F1608/F1601-1</f>
        <v>0.0336074241750921</v>
      </c>
      <c r="L1608" s="9" t="n">
        <f aca="false">F1608/F1578-1</f>
        <v>0.0456231553448052</v>
      </c>
      <c r="M1608" s="9" t="n">
        <f aca="false">B1608/B1601-1</f>
        <v>0.205508481095872</v>
      </c>
      <c r="N1608" s="9" t="n">
        <f aca="false">B1608/B1578-1</f>
        <v>0.189912449940836</v>
      </c>
      <c r="O1608" s="8" t="n">
        <f aca="false">MAX(O1607,F1608)</f>
        <v>271.506607307531</v>
      </c>
      <c r="P1608" s="9" t="n">
        <f aca="false">F1608/O1608-1</f>
        <v>-0.0734721410691586</v>
      </c>
      <c r="Q1608" s="8" t="n">
        <f aca="false">MAX(Q1607,B1608)</f>
        <v>4811.1564628872</v>
      </c>
      <c r="R1608" s="9" t="n">
        <f aca="false">B1608/Q1608-1</f>
        <v>-0.225129872832096</v>
      </c>
      <c r="S1608" s="9" t="n">
        <f aca="false">B1608/INDEX($B:$B,$E1608)-1</f>
        <v>0.255054501535863</v>
      </c>
      <c r="T1608" s="0" t="n">
        <f aca="false">IF(AND($A1608&gt;=CrashTest!$B$3,$A1608&lt;=CrashTest!$C$3),1,IF(AND($A1608&gt;=CrashTest!$B$4,$A1608&lt;=CrashTest!$C$4),2,IF(AND($A1608&gt;=CrashTest!$B$5,$A1608&lt;=CrashTest!$C$5),3,IF(AND($A1608&gt;=CrashTest!$B$6,$A1608&lt;=CrashTest!$C$6),4,IF(AND($A1608&gt;=CrashTest!$B$7,$A1608&lt;=CrashTest!$C$7),5,0)))))</f>
        <v>0</v>
      </c>
      <c r="U1608" s="8" t="str">
        <f aca="false">IF(T1608=0,"",IF(T1607=T1608,MAX(U1607,B1608),B1608))</f>
        <v/>
      </c>
      <c r="V1608" s="9" t="str">
        <f aca="false">IF(T1608=0,"",B1608/U1608-1)</f>
        <v/>
      </c>
      <c r="W1608" s="8" t="str">
        <f aca="false">IF(T1608=0,"",IF(T1607=T1608,MAX(W1607,F1608),F1608))</f>
        <v/>
      </c>
      <c r="X1608" s="9" t="str">
        <f aca="false">IF(T1608=0,"",F1608/W1608-1)</f>
        <v/>
      </c>
    </row>
    <row r="1609" customFormat="false" ht="15" hidden="false" customHeight="false" outlineLevel="0" collapsed="false">
      <c r="A1609" s="5" t="n">
        <v>45437</v>
      </c>
      <c r="B1609" s="6" t="n">
        <v>3748.06725365284</v>
      </c>
      <c r="C1609" s="7" t="n">
        <v>46.76826699</v>
      </c>
      <c r="D1609" s="0" t="n">
        <f aca="false">INT((ROW()-3)/30)</f>
        <v>53</v>
      </c>
      <c r="E1609" s="0" t="n">
        <f aca="false">2+30*D1609</f>
        <v>1592</v>
      </c>
      <c r="F1609" s="8" t="n">
        <f aca="false">INDEX($F:$F,$E1609)*(2*B1609/INDEX($B:$B,$E1609)-C1609/INDEX($C:$C,$E1609))</f>
        <v>252.391201512109</v>
      </c>
      <c r="G1609" s="9" t="n">
        <f aca="false">B1609/B1608-1</f>
        <v>0.00537707034675661</v>
      </c>
      <c r="H1609" s="9" t="n">
        <f aca="false">F1609/F1608-1</f>
        <v>0.00331042748000421</v>
      </c>
      <c r="I1609" s="9" t="n">
        <f aca="false">LN(B1609/B1608)</f>
        <v>0.00536266551811232</v>
      </c>
      <c r="J1609" s="9" t="n">
        <f aca="false">LN(F1609/F1608)</f>
        <v>0.00330496007792324</v>
      </c>
      <c r="K1609" s="9" t="n">
        <f aca="false">F1609/F1602-1</f>
        <v>0.0316915987148458</v>
      </c>
      <c r="L1609" s="9" t="n">
        <f aca="false">F1609/F1579-1</f>
        <v>0.0450505312392577</v>
      </c>
      <c r="M1609" s="9" t="n">
        <f aca="false">B1609/B1602-1</f>
        <v>0.200307484635074</v>
      </c>
      <c r="N1609" s="9" t="n">
        <f aca="false">B1609/B1579-1</f>
        <v>0.18672864900006</v>
      </c>
      <c r="O1609" s="8" t="n">
        <f aca="false">MAX(O1608,F1609)</f>
        <v>271.506607307531</v>
      </c>
      <c r="P1609" s="9" t="n">
        <f aca="false">F1609/O1609-1</f>
        <v>-0.0704049377839644</v>
      </c>
      <c r="Q1609" s="8" t="n">
        <f aca="false">MAX(Q1608,B1609)</f>
        <v>4811.1564628872</v>
      </c>
      <c r="R1609" s="9" t="n">
        <f aca="false">B1609/Q1609-1</f>
        <v>-0.220963341648713</v>
      </c>
      <c r="S1609" s="9" t="n">
        <f aca="false">B1609/INDEX($B:$B,$E1609)-1</f>
        <v>0.261803017879635</v>
      </c>
      <c r="T1609" s="0" t="n">
        <f aca="false">IF(AND($A1609&gt;=CrashTest!$B$3,$A1609&lt;=CrashTest!$C$3),1,IF(AND($A1609&gt;=CrashTest!$B$4,$A1609&lt;=CrashTest!$C$4),2,IF(AND($A1609&gt;=CrashTest!$B$5,$A1609&lt;=CrashTest!$C$5),3,IF(AND($A1609&gt;=CrashTest!$B$6,$A1609&lt;=CrashTest!$C$6),4,IF(AND($A1609&gt;=CrashTest!$B$7,$A1609&lt;=CrashTest!$C$7),5,0)))))</f>
        <v>0</v>
      </c>
      <c r="U1609" s="8" t="str">
        <f aca="false">IF(T1609=0,"",IF(T1608=T1609,MAX(U1608,B1609),B1609))</f>
        <v/>
      </c>
      <c r="V1609" s="9" t="str">
        <f aca="false">IF(T1609=0,"",B1609/U1609-1)</f>
        <v/>
      </c>
      <c r="W1609" s="8" t="str">
        <f aca="false">IF(T1609=0,"",IF(T1608=T1609,MAX(W1608,F1609),F1609))</f>
        <v/>
      </c>
      <c r="X1609" s="9" t="str">
        <f aca="false">IF(T1609=0,"",F1609/W1609-1)</f>
        <v/>
      </c>
    </row>
    <row r="1610" customFormat="false" ht="15" hidden="false" customHeight="false" outlineLevel="0" collapsed="false">
      <c r="A1610" s="5" t="n">
        <v>45438</v>
      </c>
      <c r="B1610" s="6" t="n">
        <v>3824.52689099942</v>
      </c>
      <c r="C1610" s="7" t="n">
        <v>48.25323071</v>
      </c>
      <c r="D1610" s="0" t="n">
        <f aca="false">INT((ROW()-3)/30)</f>
        <v>53</v>
      </c>
      <c r="E1610" s="0" t="n">
        <f aca="false">2+30*D1610</f>
        <v>1592</v>
      </c>
      <c r="F1610" s="8" t="n">
        <f aca="false">INDEX($F:$F,$E1610)*(2*B1610/INDEX($B:$B,$E1610)-C1610/INDEX($C:$C,$E1610))</f>
        <v>253.539461152085</v>
      </c>
      <c r="G1610" s="9" t="n">
        <f aca="false">B1610/B1609-1</f>
        <v>0.0203997506373621</v>
      </c>
      <c r="H1610" s="9" t="n">
        <f aca="false">F1610/F1609-1</f>
        <v>0.00454952325238223</v>
      </c>
      <c r="I1610" s="9" t="n">
        <f aca="false">LN(B1610/B1609)</f>
        <v>0.0201944629081493</v>
      </c>
      <c r="J1610" s="9" t="n">
        <f aca="false">LN(F1610/F1609)</f>
        <v>0.00453920545367794</v>
      </c>
      <c r="K1610" s="9" t="n">
        <f aca="false">F1610/F1603-1</f>
        <v>0.0413059431847851</v>
      </c>
      <c r="L1610" s="9" t="n">
        <f aca="false">F1610/F1580-1</f>
        <v>0.0545434413719939</v>
      </c>
      <c r="M1610" s="9" t="n">
        <f aca="false">B1610/B1603-1</f>
        <v>0.245710997551965</v>
      </c>
      <c r="N1610" s="9" t="n">
        <f aca="false">B1610/B1580-1</f>
        <v>0.221956186441502</v>
      </c>
      <c r="O1610" s="8" t="n">
        <f aca="false">MAX(O1609,F1610)</f>
        <v>271.506607307531</v>
      </c>
      <c r="P1610" s="9" t="n">
        <f aca="false">F1610/O1610-1</f>
        <v>-0.066175723433113</v>
      </c>
      <c r="Q1610" s="8" t="n">
        <f aca="false">MAX(Q1609,B1610)</f>
        <v>4811.1564628872</v>
      </c>
      <c r="R1610" s="9" t="n">
        <f aca="false">B1610/Q1610-1</f>
        <v>-0.205071188080983</v>
      </c>
      <c r="S1610" s="9" t="n">
        <f aca="false">B1610/INDEX($B:$B,$E1610)-1</f>
        <v>0.28754348479785</v>
      </c>
      <c r="T1610" s="0" t="n">
        <f aca="false">IF(AND($A1610&gt;=CrashTest!$B$3,$A1610&lt;=CrashTest!$C$3),1,IF(AND($A1610&gt;=CrashTest!$B$4,$A1610&lt;=CrashTest!$C$4),2,IF(AND($A1610&gt;=CrashTest!$B$5,$A1610&lt;=CrashTest!$C$5),3,IF(AND($A1610&gt;=CrashTest!$B$6,$A1610&lt;=CrashTest!$C$6),4,IF(AND($A1610&gt;=CrashTest!$B$7,$A1610&lt;=CrashTest!$C$7),5,0)))))</f>
        <v>0</v>
      </c>
      <c r="U1610" s="8" t="str">
        <f aca="false">IF(T1610=0,"",IF(T1609=T1610,MAX(U1609,B1610),B1610))</f>
        <v/>
      </c>
      <c r="V1610" s="9" t="str">
        <f aca="false">IF(T1610=0,"",B1610/U1610-1)</f>
        <v/>
      </c>
      <c r="W1610" s="8" t="str">
        <f aca="false">IF(T1610=0,"",IF(T1609=T1610,MAX(W1609,F1610),F1610))</f>
        <v/>
      </c>
      <c r="X1610" s="9" t="str">
        <f aca="false">IF(T1610=0,"",F1610/W1610-1)</f>
        <v/>
      </c>
    </row>
    <row r="1611" customFormat="false" ht="15" hidden="false" customHeight="false" outlineLevel="0" collapsed="false">
      <c r="A1611" s="5" t="n">
        <v>45439</v>
      </c>
      <c r="B1611" s="6" t="n">
        <v>3887.71309000584</v>
      </c>
      <c r="C1611" s="7" t="n">
        <v>49.61237496</v>
      </c>
      <c r="D1611" s="0" t="n">
        <f aca="false">INT((ROW()-3)/30)</f>
        <v>53</v>
      </c>
      <c r="E1611" s="0" t="n">
        <f aca="false">2+30*D1611</f>
        <v>1592</v>
      </c>
      <c r="F1611" s="8" t="n">
        <f aca="false">INDEX($F:$F,$E1611)*(2*B1611/INDEX($B:$B,$E1611)-C1611/INDEX($C:$C,$E1611))</f>
        <v>253.49395360818</v>
      </c>
      <c r="G1611" s="9" t="n">
        <f aca="false">B1611/B1610-1</f>
        <v>0.0165213112124067</v>
      </c>
      <c r="H1611" s="9" t="n">
        <f aca="false">F1611/F1610-1</f>
        <v>-0.000179488998272803</v>
      </c>
      <c r="I1611" s="9" t="n">
        <f aca="false">LN(B1611/B1610)</f>
        <v>0.0163863191516967</v>
      </c>
      <c r="J1611" s="9" t="n">
        <f aca="false">LN(F1611/F1610)</f>
        <v>-0.000179505108350804</v>
      </c>
      <c r="K1611" s="9" t="n">
        <f aca="false">F1611/F1604-1</f>
        <v>0.0263825617549909</v>
      </c>
      <c r="L1611" s="9" t="n">
        <f aca="false">F1611/F1581-1</f>
        <v>0.0468566169357212</v>
      </c>
      <c r="M1611" s="9" t="n">
        <f aca="false">B1611/B1604-1</f>
        <v>0.0616622753112772</v>
      </c>
      <c r="N1611" s="9" t="n">
        <f aca="false">B1611/B1581-1</f>
        <v>0.195092787920278</v>
      </c>
      <c r="O1611" s="8" t="n">
        <f aca="false">MAX(O1610,F1611)</f>
        <v>271.506607307531</v>
      </c>
      <c r="P1611" s="9" t="n">
        <f aca="false">F1611/O1611-1</f>
        <v>-0.0663433346170768</v>
      </c>
      <c r="Q1611" s="8" t="n">
        <f aca="false">MAX(Q1610,B1611)</f>
        <v>4811.1564628872</v>
      </c>
      <c r="R1611" s="9" t="n">
        <f aca="false">B1611/Q1611-1</f>
        <v>-0.191937921787561</v>
      </c>
      <c r="S1611" s="9" t="n">
        <f aca="false">B1611/INDEX($B:$B,$E1611)-1</f>
        <v>0.308815391409702</v>
      </c>
      <c r="T1611" s="0" t="n">
        <f aca="false">IF(AND($A1611&gt;=CrashTest!$B$3,$A1611&lt;=CrashTest!$C$3),1,IF(AND($A1611&gt;=CrashTest!$B$4,$A1611&lt;=CrashTest!$C$4),2,IF(AND($A1611&gt;=CrashTest!$B$5,$A1611&lt;=CrashTest!$C$5),3,IF(AND($A1611&gt;=CrashTest!$B$6,$A1611&lt;=CrashTest!$C$6),4,IF(AND($A1611&gt;=CrashTest!$B$7,$A1611&lt;=CrashTest!$C$7),5,0)))))</f>
        <v>0</v>
      </c>
      <c r="U1611" s="8" t="str">
        <f aca="false">IF(T1611=0,"",IF(T1610=T1611,MAX(U1610,B1611),B1611))</f>
        <v/>
      </c>
      <c r="V1611" s="9" t="str">
        <f aca="false">IF(T1611=0,"",B1611/U1611-1)</f>
        <v/>
      </c>
      <c r="W1611" s="8" t="str">
        <f aca="false">IF(T1611=0,"",IF(T1610=T1611,MAX(W1610,F1611),F1611))</f>
        <v/>
      </c>
      <c r="X1611" s="9" t="str">
        <f aca="false">IF(T1611=0,"",F1611/W1611-1)</f>
        <v/>
      </c>
    </row>
    <row r="1612" customFormat="false" ht="15" hidden="false" customHeight="false" outlineLevel="0" collapsed="false">
      <c r="A1612" s="5" t="n">
        <v>45440</v>
      </c>
      <c r="B1612" s="6" t="n">
        <v>3844.94370251315</v>
      </c>
      <c r="C1612" s="7" t="n">
        <v>48.51424649</v>
      </c>
      <c r="D1612" s="0" t="n">
        <f aca="false">INT((ROW()-3)/30)</f>
        <v>53</v>
      </c>
      <c r="E1612" s="0" t="n">
        <f aca="false">2+30*D1612</f>
        <v>1592</v>
      </c>
      <c r="F1612" s="8" t="n">
        <f aca="false">INDEX($F:$F,$E1612)*(2*B1612/INDEX($B:$B,$E1612)-C1612/INDEX($C:$C,$E1612))</f>
        <v>254.867173392195</v>
      </c>
      <c r="G1612" s="9" t="n">
        <f aca="false">B1612/B1611-1</f>
        <v>-0.0110011686825958</v>
      </c>
      <c r="H1612" s="9" t="n">
        <f aca="false">F1612/F1611-1</f>
        <v>0.00541716977651219</v>
      </c>
      <c r="I1612" s="9" t="n">
        <f aca="false">LN(B1612/B1611)</f>
        <v>-0.0110621290412109</v>
      </c>
      <c r="J1612" s="9" t="n">
        <f aca="false">LN(F1612/F1611)</f>
        <v>0.00540254968821859</v>
      </c>
      <c r="K1612" s="9" t="n">
        <f aca="false">F1612/F1605-1</f>
        <v>0.0152764449441838</v>
      </c>
      <c r="L1612" s="9" t="n">
        <f aca="false">F1612/F1582-1</f>
        <v>0.0542635120055275</v>
      </c>
      <c r="M1612" s="9" t="n">
        <f aca="false">B1612/B1605-1</f>
        <v>0.0126571420883701</v>
      </c>
      <c r="N1612" s="9" t="n">
        <f aca="false">B1612/B1582-1</f>
        <v>0.178393356768649</v>
      </c>
      <c r="O1612" s="8" t="n">
        <f aca="false">MAX(O1611,F1612)</f>
        <v>271.506607307531</v>
      </c>
      <c r="P1612" s="9" t="n">
        <f aca="false">F1612/O1612-1</f>
        <v>-0.0612855579477253</v>
      </c>
      <c r="Q1612" s="8" t="n">
        <f aca="false">MAX(Q1611,B1612)</f>
        <v>4811.1564628872</v>
      </c>
      <c r="R1612" s="9" t="n">
        <f aca="false">B1612/Q1612-1</f>
        <v>-0.200827549015985</v>
      </c>
      <c r="S1612" s="9" t="n">
        <f aca="false">B1612/INDEX($B:$B,$E1612)-1</f>
        <v>0.294416892514426</v>
      </c>
      <c r="T1612" s="0" t="n">
        <f aca="false">IF(AND($A1612&gt;=CrashTest!$B$3,$A1612&lt;=CrashTest!$C$3),1,IF(AND($A1612&gt;=CrashTest!$B$4,$A1612&lt;=CrashTest!$C$4),2,IF(AND($A1612&gt;=CrashTest!$B$5,$A1612&lt;=CrashTest!$C$5),3,IF(AND($A1612&gt;=CrashTest!$B$6,$A1612&lt;=CrashTest!$C$6),4,IF(AND($A1612&gt;=CrashTest!$B$7,$A1612&lt;=CrashTest!$C$7),5,0)))))</f>
        <v>0</v>
      </c>
      <c r="U1612" s="8" t="str">
        <f aca="false">IF(T1612=0,"",IF(T1611=T1612,MAX(U1611,B1612),B1612))</f>
        <v/>
      </c>
      <c r="V1612" s="9" t="str">
        <f aca="false">IF(T1612=0,"",B1612/U1612-1)</f>
        <v/>
      </c>
      <c r="W1612" s="8" t="str">
        <f aca="false">IF(T1612=0,"",IF(T1611=T1612,MAX(W1611,F1612),F1612))</f>
        <v/>
      </c>
      <c r="X1612" s="9" t="str">
        <f aca="false">IF(T1612=0,"",F1612/W1612-1)</f>
        <v/>
      </c>
    </row>
    <row r="1613" customFormat="false" ht="15" hidden="false" customHeight="false" outlineLevel="0" collapsed="false">
      <c r="A1613" s="5" t="n">
        <v>45441</v>
      </c>
      <c r="B1613" s="6" t="n">
        <v>3769.94606195208</v>
      </c>
      <c r="C1613" s="7" t="n">
        <v>46.8353652</v>
      </c>
      <c r="D1613" s="0" t="n">
        <f aca="false">INT((ROW()-3)/30)</f>
        <v>53</v>
      </c>
      <c r="E1613" s="0" t="n">
        <f aca="false">2+30*D1613</f>
        <v>1592</v>
      </c>
      <c r="F1613" s="8" t="n">
        <f aca="false">INDEX($F:$F,$E1613)*(2*B1613/INDEX($B:$B,$E1613)-C1613/INDEX($C:$C,$E1613))</f>
        <v>255.416033496759</v>
      </c>
      <c r="G1613" s="9" t="n">
        <f aca="false">B1613/B1612-1</f>
        <v>-0.0195055237121027</v>
      </c>
      <c r="H1613" s="9" t="n">
        <f aca="false">F1613/F1612-1</f>
        <v>0.00215351430809752</v>
      </c>
      <c r="I1613" s="9" t="n">
        <f aca="false">LN(B1613/B1612)</f>
        <v>-0.0196982669282571</v>
      </c>
      <c r="J1613" s="9" t="n">
        <f aca="false">LN(F1613/F1612)</f>
        <v>0.00215119881985541</v>
      </c>
      <c r="K1613" s="9" t="n">
        <f aca="false">F1613/F1606-1</f>
        <v>0.0171931874281324</v>
      </c>
      <c r="L1613" s="9" t="n">
        <f aca="false">F1613/F1583-1</f>
        <v>0.056398524156364</v>
      </c>
      <c r="M1613" s="9" t="n">
        <f aca="false">B1613/B1606-1</f>
        <v>0.00774622386087809</v>
      </c>
      <c r="N1613" s="9" t="n">
        <f aca="false">B1613/B1583-1</f>
        <v>0.170626770696394</v>
      </c>
      <c r="O1613" s="8" t="n">
        <f aca="false">MAX(O1612,F1613)</f>
        <v>271.506607307531</v>
      </c>
      <c r="P1613" s="9" t="n">
        <f aca="false">F1613/O1613-1</f>
        <v>-0.059264022965548</v>
      </c>
      <c r="Q1613" s="8" t="n">
        <f aca="false">MAX(Q1612,B1613)</f>
        <v>4811.1564628872</v>
      </c>
      <c r="R1613" s="9" t="n">
        <f aca="false">B1613/Q1613-1</f>
        <v>-0.216415826208712</v>
      </c>
      <c r="S1613" s="9" t="n">
        <f aca="false">B1613/INDEX($B:$B,$E1613)-1</f>
        <v>0.26916861312414</v>
      </c>
      <c r="T1613" s="0" t="n">
        <f aca="false">IF(AND($A1613&gt;=CrashTest!$B$3,$A1613&lt;=CrashTest!$C$3),1,IF(AND($A1613&gt;=CrashTest!$B$4,$A1613&lt;=CrashTest!$C$4),2,IF(AND($A1613&gt;=CrashTest!$B$5,$A1613&lt;=CrashTest!$C$5),3,IF(AND($A1613&gt;=CrashTest!$B$6,$A1613&lt;=CrashTest!$C$6),4,IF(AND($A1613&gt;=CrashTest!$B$7,$A1613&lt;=CrashTest!$C$7),5,0)))))</f>
        <v>0</v>
      </c>
      <c r="U1613" s="8" t="str">
        <f aca="false">IF(T1613=0,"",IF(T1612=T1613,MAX(U1612,B1613),B1613))</f>
        <v/>
      </c>
      <c r="V1613" s="9" t="str">
        <f aca="false">IF(T1613=0,"",B1613/U1613-1)</f>
        <v/>
      </c>
      <c r="W1613" s="8" t="str">
        <f aca="false">IF(T1613=0,"",IF(T1612=T1613,MAX(W1612,F1613),F1613))</f>
        <v/>
      </c>
      <c r="X1613" s="9" t="str">
        <f aca="false">IF(T1613=0,"",F1613/W1613-1)</f>
        <v/>
      </c>
    </row>
    <row r="1614" customFormat="false" ht="15" hidden="false" customHeight="false" outlineLevel="0" collapsed="false">
      <c r="A1614" s="5" t="n">
        <v>45442</v>
      </c>
      <c r="B1614" s="6" t="n">
        <v>3747.58575832846</v>
      </c>
      <c r="C1614" s="7" t="n">
        <v>46.49972556</v>
      </c>
      <c r="D1614" s="0" t="n">
        <f aca="false">INT((ROW()-3)/30)</f>
        <v>53</v>
      </c>
      <c r="E1614" s="0" t="n">
        <f aca="false">2+30*D1614</f>
        <v>1592</v>
      </c>
      <c r="F1614" s="8" t="n">
        <f aca="false">INDEX($F:$F,$E1614)*(2*B1614/INDEX($B:$B,$E1614)-C1614/INDEX($C:$C,$E1614))</f>
        <v>254.3370191784</v>
      </c>
      <c r="G1614" s="9" t="n">
        <f aca="false">B1614/B1613-1</f>
        <v>-0.00593119987823954</v>
      </c>
      <c r="H1614" s="9" t="n">
        <f aca="false">F1614/F1613-1</f>
        <v>-0.00422453635187647</v>
      </c>
      <c r="I1614" s="9" t="n">
        <f aca="false">LN(B1614/B1613)</f>
        <v>-0.00594885930659333</v>
      </c>
      <c r="J1614" s="9" t="n">
        <f aca="false">LN(F1614/F1613)</f>
        <v>-0.00423348491682164</v>
      </c>
      <c r="K1614" s="9" t="n">
        <f aca="false">F1614/F1607-1</f>
        <v>0.0235351785442197</v>
      </c>
      <c r="L1614" s="9" t="n">
        <f aca="false">F1614/F1584-1</f>
        <v>0.0590903621795091</v>
      </c>
      <c r="M1614" s="9" t="n">
        <f aca="false">B1614/B1607-1</f>
        <v>-0.00513829387021136</v>
      </c>
      <c r="N1614" s="9" t="n">
        <f aca="false">B1614/B1584-1</f>
        <v>0.244037661430873</v>
      </c>
      <c r="O1614" s="8" t="n">
        <f aca="false">MAX(O1613,F1614)</f>
        <v>271.506607307531</v>
      </c>
      <c r="P1614" s="9" t="n">
        <f aca="false">F1614/O1614-1</f>
        <v>-0.0632381962980481</v>
      </c>
      <c r="Q1614" s="8" t="n">
        <f aca="false">MAX(Q1613,B1614)</f>
        <v>4811.1564628872</v>
      </c>
      <c r="R1614" s="9" t="n">
        <f aca="false">B1614/Q1614-1</f>
        <v>-0.221063420564894</v>
      </c>
      <c r="S1614" s="9" t="n">
        <f aca="false">B1614/INDEX($B:$B,$E1614)-1</f>
        <v>0.261640920400513</v>
      </c>
      <c r="T1614" s="0" t="n">
        <f aca="false">IF(AND($A1614&gt;=CrashTest!$B$3,$A1614&lt;=CrashTest!$C$3),1,IF(AND($A1614&gt;=CrashTest!$B$4,$A1614&lt;=CrashTest!$C$4),2,IF(AND($A1614&gt;=CrashTest!$B$5,$A1614&lt;=CrashTest!$C$5),3,IF(AND($A1614&gt;=CrashTest!$B$6,$A1614&lt;=CrashTest!$C$6),4,IF(AND($A1614&gt;=CrashTest!$B$7,$A1614&lt;=CrashTest!$C$7),5,0)))))</f>
        <v>0</v>
      </c>
      <c r="U1614" s="8" t="str">
        <f aca="false">IF(T1614=0,"",IF(T1613=T1614,MAX(U1613,B1614),B1614))</f>
        <v/>
      </c>
      <c r="V1614" s="9" t="str">
        <f aca="false">IF(T1614=0,"",B1614/U1614-1)</f>
        <v/>
      </c>
      <c r="W1614" s="8" t="str">
        <f aca="false">IF(T1614=0,"",IF(T1613=T1614,MAX(W1613,F1614),F1614))</f>
        <v/>
      </c>
      <c r="X1614" s="9" t="str">
        <f aca="false">IF(T1614=0,"",F1614/W1614-1)</f>
        <v/>
      </c>
    </row>
    <row r="1615" customFormat="false" ht="15" hidden="false" customHeight="false" outlineLevel="0" collapsed="false">
      <c r="A1615" s="5" t="n">
        <v>45443</v>
      </c>
      <c r="B1615" s="6" t="n">
        <v>3755.48389596727</v>
      </c>
      <c r="C1615" s="7" t="n">
        <v>46.73846972</v>
      </c>
      <c r="D1615" s="0" t="n">
        <f aca="false">INT((ROW()-3)/30)</f>
        <v>53</v>
      </c>
      <c r="E1615" s="0" t="n">
        <f aca="false">2+30*D1615</f>
        <v>1592</v>
      </c>
      <c r="F1615" s="8" t="n">
        <f aca="false">INDEX($F:$F,$E1615)*(2*B1615/INDEX($B:$B,$E1615)-C1615/INDEX($C:$C,$E1615))</f>
        <v>253.812501611746</v>
      </c>
      <c r="G1615" s="9" t="n">
        <f aca="false">B1615/B1614-1</f>
        <v>0.00210752685812654</v>
      </c>
      <c r="H1615" s="9" t="n">
        <f aca="false">F1615/F1614-1</f>
        <v>-0.00206229344178344</v>
      </c>
      <c r="I1615" s="9" t="n">
        <f aca="false">LN(B1615/B1614)</f>
        <v>0.00210530913878643</v>
      </c>
      <c r="J1615" s="9" t="n">
        <f aca="false">LN(F1615/F1614)</f>
        <v>-0.00206442289711499</v>
      </c>
      <c r="K1615" s="9" t="n">
        <f aca="false">F1615/F1608-1</f>
        <v>0.00896040736044657</v>
      </c>
      <c r="L1615" s="9" t="n">
        <f aca="false">F1615/F1585-1</f>
        <v>0.0563872221299402</v>
      </c>
      <c r="M1615" s="9" t="n">
        <f aca="false">B1615/B1608-1</f>
        <v>0.00736650159685626</v>
      </c>
      <c r="N1615" s="9" t="n">
        <f aca="false">B1615/B1585-1</f>
        <v>0.264321722875768</v>
      </c>
      <c r="O1615" s="8" t="n">
        <f aca="false">MAX(O1614,F1615)</f>
        <v>271.506607307531</v>
      </c>
      <c r="P1615" s="9" t="n">
        <f aca="false">F1615/O1615-1</f>
        <v>-0.0651700740223359</v>
      </c>
      <c r="Q1615" s="8" t="n">
        <f aca="false">MAX(Q1614,B1615)</f>
        <v>4811.1564628872</v>
      </c>
      <c r="R1615" s="9" t="n">
        <f aca="false">B1615/Q1615-1</f>
        <v>-0.219421790802957</v>
      </c>
      <c r="S1615" s="9" t="n">
        <f aca="false">B1615/INDEX($B:$B,$E1615)-1</f>
        <v>0.264299862525568</v>
      </c>
      <c r="T1615" s="0" t="n">
        <f aca="false">IF(AND($A1615&gt;=CrashTest!$B$3,$A1615&lt;=CrashTest!$C$3),1,IF(AND($A1615&gt;=CrashTest!$B$4,$A1615&lt;=CrashTest!$C$4),2,IF(AND($A1615&gt;=CrashTest!$B$5,$A1615&lt;=CrashTest!$C$5),3,IF(AND($A1615&gt;=CrashTest!$B$6,$A1615&lt;=CrashTest!$C$6),4,IF(AND($A1615&gt;=CrashTest!$B$7,$A1615&lt;=CrashTest!$C$7),5,0)))))</f>
        <v>0</v>
      </c>
      <c r="U1615" s="8" t="str">
        <f aca="false">IF(T1615=0,"",IF(T1614=T1615,MAX(U1614,B1615),B1615))</f>
        <v/>
      </c>
      <c r="V1615" s="9" t="str">
        <f aca="false">IF(T1615=0,"",B1615/U1615-1)</f>
        <v/>
      </c>
      <c r="W1615" s="8" t="str">
        <f aca="false">IF(T1615=0,"",IF(T1614=T1615,MAX(W1614,F1615),F1615))</f>
        <v/>
      </c>
      <c r="X1615" s="9" t="str">
        <f aca="false">IF(T1615=0,"",F1615/W1615-1)</f>
        <v/>
      </c>
    </row>
    <row r="1616" customFormat="false" ht="15" hidden="false" customHeight="false" outlineLevel="0" collapsed="false">
      <c r="A1616" s="5" t="n">
        <v>45444</v>
      </c>
      <c r="B1616" s="6" t="n">
        <v>3813.36246522501</v>
      </c>
      <c r="C1616" s="7" t="n">
        <v>47.88984637</v>
      </c>
      <c r="D1616" s="0" t="n">
        <f aca="false">INT((ROW()-3)/30)</f>
        <v>53</v>
      </c>
      <c r="E1616" s="0" t="n">
        <f aca="false">2+30*D1616</f>
        <v>1592</v>
      </c>
      <c r="F1616" s="8" t="n">
        <f aca="false">INDEX($F:$F,$E1616)*(2*B1616/INDEX($B:$B,$E1616)-C1616/INDEX($C:$C,$E1616))</f>
        <v>254.476109232199</v>
      </c>
      <c r="G1616" s="9" t="n">
        <f aca="false">B1616/B1615-1</f>
        <v>0.0154117474235187</v>
      </c>
      <c r="H1616" s="9" t="n">
        <f aca="false">F1616/F1615-1</f>
        <v>0.00261455844861414</v>
      </c>
      <c r="I1616" s="9" t="n">
        <f aca="false">LN(B1616/B1615)</f>
        <v>0.0152941927211951</v>
      </c>
      <c r="J1616" s="9" t="n">
        <f aca="false">LN(F1616/F1615)</f>
        <v>0.00261114643664934</v>
      </c>
      <c r="K1616" s="9" t="n">
        <f aca="false">F1616/F1609-1</f>
        <v>0.00826061965551417</v>
      </c>
      <c r="L1616" s="9" t="n">
        <f aca="false">F1616/F1586-1</f>
        <v>0.0606534341734721</v>
      </c>
      <c r="M1616" s="9" t="n">
        <f aca="false">B1616/B1609-1</f>
        <v>0.0174210352038198</v>
      </c>
      <c r="N1616" s="9" t="n">
        <f aca="false">B1616/B1586-1</f>
        <v>0.275988214887797</v>
      </c>
      <c r="O1616" s="8" t="n">
        <f aca="false">MAX(O1615,F1616)</f>
        <v>271.506607307531</v>
      </c>
      <c r="P1616" s="9" t="n">
        <f aca="false">F1616/O1616-1</f>
        <v>-0.0627259065413537</v>
      </c>
      <c r="Q1616" s="8" t="n">
        <f aca="false">MAX(Q1615,B1616)</f>
        <v>4811.1564628872</v>
      </c>
      <c r="R1616" s="9" t="n">
        <f aca="false">B1616/Q1616-1</f>
        <v>-0.20739171659851</v>
      </c>
      <c r="S1616" s="9" t="n">
        <f aca="false">B1616/INDEX($B:$B,$E1616)-1</f>
        <v>0.283784932674402</v>
      </c>
      <c r="T1616" s="0" t="n">
        <f aca="false">IF(AND($A1616&gt;=CrashTest!$B$3,$A1616&lt;=CrashTest!$C$3),1,IF(AND($A1616&gt;=CrashTest!$B$4,$A1616&lt;=CrashTest!$C$4),2,IF(AND($A1616&gt;=CrashTest!$B$5,$A1616&lt;=CrashTest!$C$5),3,IF(AND($A1616&gt;=CrashTest!$B$6,$A1616&lt;=CrashTest!$C$6),4,IF(AND($A1616&gt;=CrashTest!$B$7,$A1616&lt;=CrashTest!$C$7),5,0)))))</f>
        <v>0</v>
      </c>
      <c r="U1616" s="8" t="str">
        <f aca="false">IF(T1616=0,"",IF(T1615=T1616,MAX(U1615,B1616),B1616))</f>
        <v/>
      </c>
      <c r="V1616" s="9" t="str">
        <f aca="false">IF(T1616=0,"",B1616/U1616-1)</f>
        <v/>
      </c>
      <c r="W1616" s="8" t="str">
        <f aca="false">IF(T1616=0,"",IF(T1615=T1616,MAX(W1615,F1616),F1616))</f>
        <v/>
      </c>
      <c r="X1616" s="9" t="str">
        <f aca="false">IF(T1616=0,"",F1616/W1616-1)</f>
        <v/>
      </c>
    </row>
    <row r="1617" customFormat="false" ht="15" hidden="false" customHeight="false" outlineLevel="0" collapsed="false">
      <c r="A1617" s="5" t="n">
        <v>45445</v>
      </c>
      <c r="B1617" s="6" t="n">
        <v>3781.31107510228</v>
      </c>
      <c r="C1617" s="7" t="n">
        <v>47.17071134</v>
      </c>
      <c r="D1617" s="0" t="n">
        <f aca="false">INT((ROW()-3)/30)</f>
        <v>53</v>
      </c>
      <c r="E1617" s="0" t="n">
        <f aca="false">2+30*D1617</f>
        <v>1592</v>
      </c>
      <c r="F1617" s="8" t="n">
        <f aca="false">INDEX($F:$F,$E1617)*(2*B1617/INDEX($B:$B,$E1617)-C1617/INDEX($C:$C,$E1617))</f>
        <v>254.723026225088</v>
      </c>
      <c r="G1617" s="9" t="n">
        <f aca="false">B1617/B1616-1</f>
        <v>-0.0084050206123899</v>
      </c>
      <c r="H1617" s="9" t="n">
        <f aca="false">F1617/F1616-1</f>
        <v>0.00097029537913973</v>
      </c>
      <c r="I1617" s="9" t="n">
        <f aca="false">LN(B1617/B1616)</f>
        <v>-0.0084405419767087</v>
      </c>
      <c r="J1617" s="9" t="n">
        <f aca="false">LN(F1617/F1616)</f>
        <v>0.000969824946859259</v>
      </c>
      <c r="K1617" s="9" t="n">
        <f aca="false">F1617/F1610-1</f>
        <v>0.00466816907957868</v>
      </c>
      <c r="L1617" s="9" t="n">
        <f aca="false">F1617/F1587-1</f>
        <v>0.0599640306610858</v>
      </c>
      <c r="M1617" s="9" t="n">
        <f aca="false">B1617/B1610-1</f>
        <v>-0.0112996501603488</v>
      </c>
      <c r="N1617" s="9" t="n">
        <f aca="false">B1617/B1587-1</f>
        <v>0.216870394688073</v>
      </c>
      <c r="O1617" s="8" t="n">
        <f aca="false">MAX(O1616,F1617)</f>
        <v>271.506607307531</v>
      </c>
      <c r="P1617" s="9" t="n">
        <f aca="false">F1617/O1617-1</f>
        <v>-0.0618164738194834</v>
      </c>
      <c r="Q1617" s="8" t="n">
        <f aca="false">MAX(Q1616,B1617)</f>
        <v>4811.1564628872</v>
      </c>
      <c r="R1617" s="9" t="n">
        <f aca="false">B1617/Q1617-1</f>
        <v>-0.21405360555805</v>
      </c>
      <c r="S1617" s="9" t="n">
        <f aca="false">B1617/INDEX($B:$B,$E1617)-1</f>
        <v>0.272994693853398</v>
      </c>
      <c r="T1617" s="0" t="n">
        <f aca="false">IF(AND($A1617&gt;=CrashTest!$B$3,$A1617&lt;=CrashTest!$C$3),1,IF(AND($A1617&gt;=CrashTest!$B$4,$A1617&lt;=CrashTest!$C$4),2,IF(AND($A1617&gt;=CrashTest!$B$5,$A1617&lt;=CrashTest!$C$5),3,IF(AND($A1617&gt;=CrashTest!$B$6,$A1617&lt;=CrashTest!$C$6),4,IF(AND($A1617&gt;=CrashTest!$B$7,$A1617&lt;=CrashTest!$C$7),5,0)))))</f>
        <v>0</v>
      </c>
      <c r="U1617" s="8" t="str">
        <f aca="false">IF(T1617=0,"",IF(T1616=T1617,MAX(U1616,B1617),B1617))</f>
        <v/>
      </c>
      <c r="V1617" s="9" t="str">
        <f aca="false">IF(T1617=0,"",B1617/U1617-1)</f>
        <v/>
      </c>
      <c r="W1617" s="8" t="str">
        <f aca="false">IF(T1617=0,"",IF(T1616=T1617,MAX(W1616,F1617),F1617))</f>
        <v/>
      </c>
      <c r="X1617" s="9" t="str">
        <f aca="false">IF(T1617=0,"",F1617/W1617-1)</f>
        <v/>
      </c>
    </row>
    <row r="1618" customFormat="false" ht="15" hidden="false" customHeight="false" outlineLevel="0" collapsed="false">
      <c r="A1618" s="5" t="n">
        <v>45446</v>
      </c>
      <c r="B1618" s="6" t="n">
        <v>3767.48563822326</v>
      </c>
      <c r="C1618" s="7" t="n">
        <v>46.89659131</v>
      </c>
      <c r="D1618" s="0" t="n">
        <f aca="false">INT((ROW()-3)/30)</f>
        <v>53</v>
      </c>
      <c r="E1618" s="0" t="n">
        <f aca="false">2+30*D1618</f>
        <v>1592</v>
      </c>
      <c r="F1618" s="8" t="n">
        <f aca="false">INDEX($F:$F,$E1618)*(2*B1618/INDEX($B:$B,$E1618)-C1618/INDEX($C:$C,$E1618))</f>
        <v>254.557661174438</v>
      </c>
      <c r="G1618" s="9" t="n">
        <f aca="false">B1618/B1617-1</f>
        <v>-0.00365625482919196</v>
      </c>
      <c r="H1618" s="9" t="n">
        <f aca="false">F1618/F1617-1</f>
        <v>-0.000649195532498204</v>
      </c>
      <c r="I1618" s="9" t="n">
        <f aca="false">LN(B1618/B1617)</f>
        <v>-0.00366295526620274</v>
      </c>
      <c r="J1618" s="9" t="n">
        <f aca="false">LN(F1618/F1617)</f>
        <v>-0.00064940635116454</v>
      </c>
      <c r="K1618" s="9" t="n">
        <f aca="false">F1618/F1611-1</f>
        <v>0.00419618515991282</v>
      </c>
      <c r="L1618" s="9" t="n">
        <f aca="false">F1618/F1588-1</f>
        <v>0.0630037985643563</v>
      </c>
      <c r="M1618" s="9" t="n">
        <f aca="false">B1618/B1611-1</f>
        <v>-0.0309249805731933</v>
      </c>
      <c r="N1618" s="9" t="n">
        <f aca="false">B1618/B1588-1</f>
        <v>0.208745580645077</v>
      </c>
      <c r="O1618" s="8" t="n">
        <f aca="false">MAX(O1617,F1618)</f>
        <v>271.506607307531</v>
      </c>
      <c r="P1618" s="9" t="n">
        <f aca="false">F1618/O1618-1</f>
        <v>-0.0624255383733432</v>
      </c>
      <c r="Q1618" s="8" t="n">
        <f aca="false">MAX(Q1617,B1618)</f>
        <v>4811.1564628872</v>
      </c>
      <c r="R1618" s="9" t="n">
        <f aca="false">B1618/Q1618-1</f>
        <v>-0.216927225858214</v>
      </c>
      <c r="S1618" s="9" t="n">
        <f aca="false">B1618/INDEX($B:$B,$E1618)-1</f>
        <v>0.268340300856461</v>
      </c>
      <c r="T1618" s="0" t="n">
        <f aca="false">IF(AND($A1618&gt;=CrashTest!$B$3,$A1618&lt;=CrashTest!$C$3),1,IF(AND($A1618&gt;=CrashTest!$B$4,$A1618&lt;=CrashTest!$C$4),2,IF(AND($A1618&gt;=CrashTest!$B$5,$A1618&lt;=CrashTest!$C$5),3,IF(AND($A1618&gt;=CrashTest!$B$6,$A1618&lt;=CrashTest!$C$6),4,IF(AND($A1618&gt;=CrashTest!$B$7,$A1618&lt;=CrashTest!$C$7),5,0)))))</f>
        <v>0</v>
      </c>
      <c r="U1618" s="8" t="str">
        <f aca="false">IF(T1618=0,"",IF(T1617=T1618,MAX(U1617,B1618),B1618))</f>
        <v/>
      </c>
      <c r="V1618" s="9" t="str">
        <f aca="false">IF(T1618=0,"",B1618/U1618-1)</f>
        <v/>
      </c>
      <c r="W1618" s="8" t="str">
        <f aca="false">IF(T1618=0,"",IF(T1617=T1618,MAX(W1617,F1618),F1618))</f>
        <v/>
      </c>
      <c r="X1618" s="9" t="str">
        <f aca="false">IF(T1618=0,"",F1618/W1618-1)</f>
        <v/>
      </c>
    </row>
    <row r="1619" customFormat="false" ht="15" hidden="false" customHeight="false" outlineLevel="0" collapsed="false">
      <c r="A1619" s="5" t="n">
        <v>45447</v>
      </c>
      <c r="B1619" s="6" t="n">
        <v>3812.18925131502</v>
      </c>
      <c r="C1619" s="7" t="n">
        <v>47.85004297</v>
      </c>
      <c r="D1619" s="0" t="n">
        <f aca="false">INT((ROW()-3)/30)</f>
        <v>53</v>
      </c>
      <c r="E1619" s="0" t="n">
        <f aca="false">2+30*D1619</f>
        <v>1592</v>
      </c>
      <c r="F1619" s="8" t="n">
        <f aca="false">INDEX($F:$F,$E1619)*(2*B1619/INDEX($B:$B,$E1619)-C1619/INDEX($C:$C,$E1619))</f>
        <v>254.58672245654</v>
      </c>
      <c r="G1619" s="9" t="n">
        <f aca="false">B1619/B1618-1</f>
        <v>0.01186563596639</v>
      </c>
      <c r="H1619" s="9" t="n">
        <f aca="false">F1619/F1618-1</f>
        <v>0.000114163847859894</v>
      </c>
      <c r="I1619" s="9" t="n">
        <f aca="false">LN(B1619/B1618)</f>
        <v>0.0117957912662534</v>
      </c>
      <c r="J1619" s="9" t="n">
        <f aca="false">LN(F1619/F1618)</f>
        <v>0.000114157331663753</v>
      </c>
      <c r="K1619" s="9" t="n">
        <f aca="false">F1619/F1612-1</f>
        <v>-0.0011003807666633</v>
      </c>
      <c r="L1619" s="9" t="n">
        <f aca="false">F1619/F1589-1</f>
        <v>0.0623109447553432</v>
      </c>
      <c r="M1619" s="9" t="n">
        <f aca="false">B1619/B1612-1</f>
        <v>-0.00851883765598982</v>
      </c>
      <c r="N1619" s="9" t="n">
        <f aca="false">B1619/B1589-1</f>
        <v>0.21452864290691</v>
      </c>
      <c r="O1619" s="8" t="n">
        <f aca="false">MAX(O1618,F1619)</f>
        <v>271.506607307531</v>
      </c>
      <c r="P1619" s="9" t="n">
        <f aca="false">F1619/O1619-1</f>
        <v>-0.0623185012651487</v>
      </c>
      <c r="Q1619" s="8" t="n">
        <f aca="false">MAX(Q1618,B1619)</f>
        <v>4811.1564628872</v>
      </c>
      <c r="R1619" s="9" t="n">
        <f aca="false">B1619/Q1619-1</f>
        <v>-0.207635569385057</v>
      </c>
      <c r="S1619" s="9" t="n">
        <f aca="false">B1619/INDEX($B:$B,$E1619)-1</f>
        <v>0.283389965147925</v>
      </c>
      <c r="T1619" s="0" t="n">
        <f aca="false">IF(AND($A1619&gt;=CrashTest!$B$3,$A1619&lt;=CrashTest!$C$3),1,IF(AND($A1619&gt;=CrashTest!$B$4,$A1619&lt;=CrashTest!$C$4),2,IF(AND($A1619&gt;=CrashTest!$B$5,$A1619&lt;=CrashTest!$C$5),3,IF(AND($A1619&gt;=CrashTest!$B$6,$A1619&lt;=CrashTest!$C$6),4,IF(AND($A1619&gt;=CrashTest!$B$7,$A1619&lt;=CrashTest!$C$7),5,0)))))</f>
        <v>0</v>
      </c>
      <c r="U1619" s="8" t="str">
        <f aca="false">IF(T1619=0,"",IF(T1618=T1619,MAX(U1618,B1619),B1619))</f>
        <v/>
      </c>
      <c r="V1619" s="9" t="str">
        <f aca="false">IF(T1619=0,"",B1619/U1619-1)</f>
        <v/>
      </c>
      <c r="W1619" s="8" t="str">
        <f aca="false">IF(T1619=0,"",IF(T1618=T1619,MAX(W1618,F1619),F1619))</f>
        <v/>
      </c>
      <c r="X1619" s="9" t="str">
        <f aca="false">IF(T1619=0,"",F1619/W1619-1)</f>
        <v/>
      </c>
    </row>
    <row r="1620" customFormat="false" ht="15" hidden="false" customHeight="false" outlineLevel="0" collapsed="false">
      <c r="A1620" s="5" t="n">
        <v>45448</v>
      </c>
      <c r="B1620" s="6" t="n">
        <v>3863.33180479252</v>
      </c>
      <c r="C1620" s="7" t="n">
        <v>49.04700483</v>
      </c>
      <c r="D1620" s="0" t="n">
        <f aca="false">INT((ROW()-3)/30)</f>
        <v>53</v>
      </c>
      <c r="E1620" s="0" t="n">
        <f aca="false">2+30*D1620</f>
        <v>1592</v>
      </c>
      <c r="F1620" s="8" t="n">
        <f aca="false">INDEX($F:$F,$E1620)*(2*B1620/INDEX($B:$B,$E1620)-C1620/INDEX($C:$C,$E1620))</f>
        <v>253.819892649085</v>
      </c>
      <c r="G1620" s="9" t="n">
        <f aca="false">B1620/B1619-1</f>
        <v>0.0134155337277282</v>
      </c>
      <c r="H1620" s="9" t="n">
        <f aca="false">F1620/F1619-1</f>
        <v>-0.00301205734555254</v>
      </c>
      <c r="I1620" s="9" t="n">
        <f aca="false">LN(B1620/B1619)</f>
        <v>0.0133263422703259</v>
      </c>
      <c r="J1620" s="9" t="n">
        <f aca="false">LN(F1620/F1619)</f>
        <v>-0.00301660271985905</v>
      </c>
      <c r="K1620" s="9" t="n">
        <f aca="false">F1620/F1613-1</f>
        <v>-0.00624918031112831</v>
      </c>
      <c r="L1620" s="9" t="n">
        <f aca="false">F1620/F1590-1</f>
        <v>0.0574861891860112</v>
      </c>
      <c r="M1620" s="9" t="n">
        <f aca="false">B1620/B1613-1</f>
        <v>0.0247711084736542</v>
      </c>
      <c r="N1620" s="9" t="n">
        <f aca="false">B1620/B1590-1</f>
        <v>0.259429284359158</v>
      </c>
      <c r="O1620" s="8" t="n">
        <f aca="false">MAX(O1619,F1620)</f>
        <v>271.506607307531</v>
      </c>
      <c r="P1620" s="9" t="n">
        <f aca="false">F1620/O1620-1</f>
        <v>-0.0651428517112017</v>
      </c>
      <c r="Q1620" s="8" t="n">
        <f aca="false">MAX(Q1619,B1620)</f>
        <v>4811.1564628872</v>
      </c>
      <c r="R1620" s="9" t="n">
        <f aca="false">B1620/Q1620-1</f>
        <v>-0.19700557764149</v>
      </c>
      <c r="S1620" s="9" t="n">
        <f aca="false">B1620/INDEX($B:$B,$E1620)-1</f>
        <v>0.300607326511195</v>
      </c>
      <c r="T1620" s="0" t="n">
        <f aca="false">IF(AND($A1620&gt;=CrashTest!$B$3,$A1620&lt;=CrashTest!$C$3),1,IF(AND($A1620&gt;=CrashTest!$B$4,$A1620&lt;=CrashTest!$C$4),2,IF(AND($A1620&gt;=CrashTest!$B$5,$A1620&lt;=CrashTest!$C$5),3,IF(AND($A1620&gt;=CrashTest!$B$6,$A1620&lt;=CrashTest!$C$6),4,IF(AND($A1620&gt;=CrashTest!$B$7,$A1620&lt;=CrashTest!$C$7),5,0)))))</f>
        <v>0</v>
      </c>
      <c r="U1620" s="8" t="str">
        <f aca="false">IF(T1620=0,"",IF(T1619=T1620,MAX(U1619,B1620),B1620))</f>
        <v/>
      </c>
      <c r="V1620" s="9" t="str">
        <f aca="false">IF(T1620=0,"",B1620/U1620-1)</f>
        <v/>
      </c>
      <c r="W1620" s="8" t="str">
        <f aca="false">IF(T1620=0,"",IF(T1619=T1620,MAX(W1619,F1620),F1620))</f>
        <v/>
      </c>
      <c r="X1620" s="9" t="str">
        <f aca="false">IF(T1620=0,"",F1620/W1620-1)</f>
        <v/>
      </c>
    </row>
    <row r="1621" customFormat="false" ht="15" hidden="false" customHeight="false" outlineLevel="0" collapsed="false">
      <c r="A1621" s="5" t="n">
        <v>45449</v>
      </c>
      <c r="B1621" s="6" t="n">
        <v>3811.85764231444</v>
      </c>
      <c r="C1621" s="7" t="n">
        <v>47.88128292</v>
      </c>
      <c r="D1621" s="0" t="n">
        <f aca="false">INT((ROW()-3)/30)</f>
        <v>53</v>
      </c>
      <c r="E1621" s="0" t="n">
        <f aca="false">2+30*D1621</f>
        <v>1592</v>
      </c>
      <c r="F1621" s="8" t="n">
        <f aca="false">INDEX($F:$F,$E1621)*(2*B1621/INDEX($B:$B,$E1621)-C1621/INDEX($C:$C,$E1621))</f>
        <v>254.297813779864</v>
      </c>
      <c r="G1621" s="9" t="n">
        <f aca="false">B1621/B1620-1</f>
        <v>-0.0133237746792096</v>
      </c>
      <c r="H1621" s="9" t="n">
        <f aca="false">F1621/F1620-1</f>
        <v>0.00188291439961974</v>
      </c>
      <c r="I1621" s="9" t="n">
        <f aca="false">LN(B1621/B1620)</f>
        <v>-0.013413332553942</v>
      </c>
      <c r="J1621" s="9" t="n">
        <f aca="false">LN(F1621/F1620)</f>
        <v>0.00188114393837121</v>
      </c>
      <c r="K1621" s="9" t="n">
        <f aca="false">F1621/F1614-1</f>
        <v>-0.000154147432658514</v>
      </c>
      <c r="L1621" s="9" t="n">
        <f aca="false">F1621/F1591-1</f>
        <v>0.0569997843060839</v>
      </c>
      <c r="M1621" s="9" t="n">
        <f aca="false">B1621/B1614-1</f>
        <v>0.0171502103302492</v>
      </c>
      <c r="N1621" s="9" t="n">
        <f aca="false">B1621/B1591-1</f>
        <v>0.264441063064302</v>
      </c>
      <c r="O1621" s="8" t="n">
        <f aca="false">MAX(O1620,F1621)</f>
        <v>271.506607307531</v>
      </c>
      <c r="P1621" s="9" t="n">
        <f aca="false">F1621/O1621-1</f>
        <v>-0.0633825957251013</v>
      </c>
      <c r="Q1621" s="8" t="n">
        <f aca="false">MAX(Q1620,B1621)</f>
        <v>4811.1564628872</v>
      </c>
      <c r="R1621" s="9" t="n">
        <f aca="false">B1621/Q1621-1</f>
        <v>-0.207704494393657</v>
      </c>
      <c r="S1621" s="9" t="n">
        <f aca="false">B1621/INDEX($B:$B,$E1621)-1</f>
        <v>0.283278327546631</v>
      </c>
      <c r="T1621" s="0" t="n">
        <f aca="false">IF(AND($A1621&gt;=CrashTest!$B$3,$A1621&lt;=CrashTest!$C$3),1,IF(AND($A1621&gt;=CrashTest!$B$4,$A1621&lt;=CrashTest!$C$4),2,IF(AND($A1621&gt;=CrashTest!$B$5,$A1621&lt;=CrashTest!$C$5),3,IF(AND($A1621&gt;=CrashTest!$B$6,$A1621&lt;=CrashTest!$C$6),4,IF(AND($A1621&gt;=CrashTest!$B$7,$A1621&lt;=CrashTest!$C$7),5,0)))))</f>
        <v>0</v>
      </c>
      <c r="U1621" s="8" t="str">
        <f aca="false">IF(T1621=0,"",IF(T1620=T1621,MAX(U1620,B1621),B1621))</f>
        <v/>
      </c>
      <c r="V1621" s="9" t="str">
        <f aca="false">IF(T1621=0,"",B1621/U1621-1)</f>
        <v/>
      </c>
      <c r="W1621" s="8" t="str">
        <f aca="false">IF(T1621=0,"",IF(T1620=T1621,MAX(W1620,F1621),F1621))</f>
        <v/>
      </c>
      <c r="X1621" s="9" t="str">
        <f aca="false">IF(T1621=0,"",F1621/W1621-1)</f>
        <v/>
      </c>
    </row>
    <row r="1622" customFormat="false" ht="15" hidden="false" customHeight="false" outlineLevel="0" collapsed="false">
      <c r="A1622" s="5" t="n">
        <v>45450</v>
      </c>
      <c r="B1622" s="6" t="n">
        <v>3679.91953915839</v>
      </c>
      <c r="C1622" s="7" t="n">
        <v>45.33137323</v>
      </c>
      <c r="D1622" s="0" t="n">
        <f aca="false">INT((ROW()-3)/30)</f>
        <v>53</v>
      </c>
      <c r="E1622" s="0" t="n">
        <f aca="false">2+30*D1622</f>
        <v>1592</v>
      </c>
      <c r="F1622" s="8" t="n">
        <f aca="false">INDEX($F:$F,$E1622)*(2*B1622/INDEX($B:$B,$E1622)-C1622/INDEX($C:$C,$E1622))</f>
        <v>252.221962035767</v>
      </c>
      <c r="G1622" s="9" t="n">
        <f aca="false">B1622/B1621-1</f>
        <v>-0.0346125473552421</v>
      </c>
      <c r="H1622" s="9" t="n">
        <f aca="false">F1622/F1621-1</f>
        <v>-0.00816307349733614</v>
      </c>
      <c r="I1622" s="9" t="n">
        <f aca="false">LN(B1622/B1621)</f>
        <v>-0.0352257528934928</v>
      </c>
      <c r="J1622" s="9" t="n">
        <f aca="false">LN(F1622/F1621)</f>
        <v>-0.00819657381673778</v>
      </c>
      <c r="K1622" s="9" t="n">
        <f aca="false">F1622/F1615-1</f>
        <v>-0.00626659272446706</v>
      </c>
      <c r="L1622" s="9" t="n">
        <f aca="false">F1622/F1592-1</f>
        <v>0.0524296976955618</v>
      </c>
      <c r="M1622" s="9" t="n">
        <f aca="false">B1622/B1615-1</f>
        <v>-0.020121070653511</v>
      </c>
      <c r="N1622" s="9" t="n">
        <f aca="false">B1622/B1592-1</f>
        <v>0.238860795664467</v>
      </c>
      <c r="O1622" s="8" t="n">
        <f aca="false">MAX(O1621,F1622)</f>
        <v>271.506607307531</v>
      </c>
      <c r="P1622" s="9" t="n">
        <f aca="false">F1622/O1622-1</f>
        <v>-0.0710282724350815</v>
      </c>
      <c r="Q1622" s="8" t="n">
        <f aca="false">MAX(Q1621,B1622)</f>
        <v>4811.1564628872</v>
      </c>
      <c r="R1622" s="9" t="n">
        <f aca="false">B1622/Q1622-1</f>
        <v>-0.235127860100802</v>
      </c>
      <c r="S1622" s="9" t="n">
        <f aca="false">B1622/INDEX($B:$B,$E1622)-1</f>
        <v>0.238860795664467</v>
      </c>
      <c r="T1622" s="0" t="n">
        <f aca="false">IF(AND($A1622&gt;=CrashTest!$B$3,$A1622&lt;=CrashTest!$C$3),1,IF(AND($A1622&gt;=CrashTest!$B$4,$A1622&lt;=CrashTest!$C$4),2,IF(AND($A1622&gt;=CrashTest!$B$5,$A1622&lt;=CrashTest!$C$5),3,IF(AND($A1622&gt;=CrashTest!$B$6,$A1622&lt;=CrashTest!$C$6),4,IF(AND($A1622&gt;=CrashTest!$B$7,$A1622&lt;=CrashTest!$C$7),5,0)))))</f>
        <v>0</v>
      </c>
      <c r="U1622" s="8" t="str">
        <f aca="false">IF(T1622=0,"",IF(T1621=T1622,MAX(U1621,B1622),B1622))</f>
        <v/>
      </c>
      <c r="V1622" s="9" t="str">
        <f aca="false">IF(T1622=0,"",B1622/U1622-1)</f>
        <v/>
      </c>
      <c r="W1622" s="8" t="str">
        <f aca="false">IF(T1622=0,"",IF(T1621=T1622,MAX(W1621,F1622),F1622))</f>
        <v/>
      </c>
      <c r="X1622" s="9" t="str">
        <f aca="false">IF(T1622=0,"",F1622/W1622-1)</f>
        <v/>
      </c>
    </row>
    <row r="1623" customFormat="false" ht="15" hidden="false" customHeight="false" outlineLevel="0" collapsed="false">
      <c r="A1623" s="5" t="n">
        <v>45451</v>
      </c>
      <c r="B1623" s="6" t="n">
        <v>3680.01974547049</v>
      </c>
      <c r="C1623" s="7" t="n">
        <v>45.40382613</v>
      </c>
      <c r="D1623" s="0" t="n">
        <f aca="false">INT((ROW()-3)/30)</f>
        <v>54</v>
      </c>
      <c r="E1623" s="0" t="n">
        <f aca="false">2+30*D1623</f>
        <v>1622</v>
      </c>
      <c r="F1623" s="8" t="n">
        <f aca="false">INDEX($F:$F,$E1623)*(2*B1623/INDEX($B:$B,$E1623)-C1623/INDEX($C:$C,$E1623))</f>
        <v>251.832573271224</v>
      </c>
      <c r="G1623" s="9" t="n">
        <f aca="false">B1623/B1622-1</f>
        <v>2.72305714932308E-005</v>
      </c>
      <c r="H1623" s="9" t="n">
        <f aca="false">F1623/F1622-1</f>
        <v>-0.00154383369869837</v>
      </c>
      <c r="I1623" s="9" t="n">
        <f aca="false">LN(B1623/B1622)</f>
        <v>2.72302007479493E-005</v>
      </c>
      <c r="J1623" s="9" t="n">
        <f aca="false">LN(F1623/F1622)</f>
        <v>-0.00154502663790091</v>
      </c>
      <c r="K1623" s="9" t="n">
        <f aca="false">F1623/F1616-1</f>
        <v>-0.010388149869748</v>
      </c>
      <c r="L1623" s="9" t="n">
        <f aca="false">F1623/F1593-1</f>
        <v>0.0438803942901649</v>
      </c>
      <c r="M1623" s="9" t="n">
        <f aca="false">B1623/B1616-1</f>
        <v>-0.0349672293076007</v>
      </c>
      <c r="N1623" s="9" t="n">
        <f aca="false">B1623/B1593-1</f>
        <v>0.212735720554913</v>
      </c>
      <c r="O1623" s="8" t="n">
        <f aca="false">MAX(O1622,F1623)</f>
        <v>271.506607307531</v>
      </c>
      <c r="P1623" s="9" t="n">
        <f aca="false">F1623/O1623-1</f>
        <v>-0.0724624502932343</v>
      </c>
      <c r="Q1623" s="8" t="n">
        <f aca="false">MAX(Q1622,B1623)</f>
        <v>4811.1564628872</v>
      </c>
      <c r="R1623" s="9" t="n">
        <f aca="false">B1623/Q1623-1</f>
        <v>-0.235107032195313</v>
      </c>
      <c r="S1623" s="9" t="n">
        <f aca="false">B1623/INDEX($B:$B,$E1623)-1</f>
        <v>2.72305714932308E-005</v>
      </c>
      <c r="T1623" s="0" t="n">
        <f aca="false">IF(AND($A1623&gt;=CrashTest!$B$3,$A1623&lt;=CrashTest!$C$3),1,IF(AND($A1623&gt;=CrashTest!$B$4,$A1623&lt;=CrashTest!$C$4),2,IF(AND($A1623&gt;=CrashTest!$B$5,$A1623&lt;=CrashTest!$C$5),3,IF(AND($A1623&gt;=CrashTest!$B$6,$A1623&lt;=CrashTest!$C$6),4,IF(AND($A1623&gt;=CrashTest!$B$7,$A1623&lt;=CrashTest!$C$7),5,0)))))</f>
        <v>0</v>
      </c>
      <c r="U1623" s="8" t="str">
        <f aca="false">IF(T1623=0,"",IF(T1622=T1623,MAX(U1622,B1623),B1623))</f>
        <v/>
      </c>
      <c r="V1623" s="9" t="str">
        <f aca="false">IF(T1623=0,"",B1623/U1623-1)</f>
        <v/>
      </c>
      <c r="W1623" s="8" t="str">
        <f aca="false">IF(T1623=0,"",IF(T1622=T1623,MAX(W1622,F1623),F1623))</f>
        <v/>
      </c>
      <c r="X1623" s="9" t="str">
        <f aca="false">IF(T1623=0,"",F1623/W1623-1)</f>
        <v/>
      </c>
    </row>
    <row r="1624" customFormat="false" ht="15" hidden="false" customHeight="false" outlineLevel="0" collapsed="false">
      <c r="A1624" s="5" t="n">
        <v>45452</v>
      </c>
      <c r="B1624" s="6" t="n">
        <v>3705.6370295149</v>
      </c>
      <c r="C1624" s="7" t="n">
        <v>45.90260039</v>
      </c>
      <c r="D1624" s="0" t="n">
        <f aca="false">INT((ROW()-3)/30)</f>
        <v>54</v>
      </c>
      <c r="E1624" s="0" t="n">
        <f aca="false">2+30*D1624</f>
        <v>1622</v>
      </c>
      <c r="F1624" s="8" t="n">
        <f aca="false">INDEX($F:$F,$E1624)*(2*B1624/INDEX($B:$B,$E1624)-C1624/INDEX($C:$C,$E1624))</f>
        <v>252.569034229411</v>
      </c>
      <c r="G1624" s="9" t="n">
        <f aca="false">B1624/B1623-1</f>
        <v>0.00696118113929711</v>
      </c>
      <c r="H1624" s="9" t="n">
        <f aca="false">F1624/F1623-1</f>
        <v>0.00292440707181063</v>
      </c>
      <c r="I1624" s="9" t="n">
        <f aca="false">LN(B1624/B1623)</f>
        <v>0.00693706397581294</v>
      </c>
      <c r="J1624" s="9" t="n">
        <f aca="false">LN(F1624/F1623)</f>
        <v>0.00292013931187016</v>
      </c>
      <c r="K1624" s="9" t="n">
        <f aca="false">F1624/F1617-1</f>
        <v>-0.00845621233226823</v>
      </c>
      <c r="L1624" s="9" t="n">
        <f aca="false">F1624/F1594-1</f>
        <v>0.0571420635013664</v>
      </c>
      <c r="M1624" s="9" t="n">
        <f aca="false">B1624/B1617-1</f>
        <v>-0.0200126474877059</v>
      </c>
      <c r="N1624" s="9" t="n">
        <f aca="false">B1624/B1594-1</f>
        <v>0.273040191296109</v>
      </c>
      <c r="O1624" s="8" t="n">
        <f aca="false">MAX(O1623,F1624)</f>
        <v>271.506607307531</v>
      </c>
      <c r="P1624" s="9" t="n">
        <f aca="false">F1624/O1624-1</f>
        <v>-0.069749952923502</v>
      </c>
      <c r="Q1624" s="8" t="n">
        <f aca="false">MAX(Q1623,B1624)</f>
        <v>4811.1564628872</v>
      </c>
      <c r="R1624" s="9" t="n">
        <f aca="false">B1624/Q1624-1</f>
        <v>-0.22978247369425</v>
      </c>
      <c r="S1624" s="9" t="n">
        <f aca="false">B1624/INDEX($B:$B,$E1624)-1</f>
        <v>0.00698860126773093</v>
      </c>
      <c r="T1624" s="0" t="n">
        <f aca="false">IF(AND($A1624&gt;=CrashTest!$B$3,$A1624&lt;=CrashTest!$C$3),1,IF(AND($A1624&gt;=CrashTest!$B$4,$A1624&lt;=CrashTest!$C$4),2,IF(AND($A1624&gt;=CrashTest!$B$5,$A1624&lt;=CrashTest!$C$5),3,IF(AND($A1624&gt;=CrashTest!$B$6,$A1624&lt;=CrashTest!$C$6),4,IF(AND($A1624&gt;=CrashTest!$B$7,$A1624&lt;=CrashTest!$C$7),5,0)))))</f>
        <v>0</v>
      </c>
      <c r="U1624" s="8" t="str">
        <f aca="false">IF(T1624=0,"",IF(T1623=T1624,MAX(U1623,B1624),B1624))</f>
        <v/>
      </c>
      <c r="V1624" s="9" t="str">
        <f aca="false">IF(T1624=0,"",B1624/U1624-1)</f>
        <v/>
      </c>
      <c r="W1624" s="8" t="str">
        <f aca="false">IF(T1624=0,"",IF(T1623=T1624,MAX(W1623,F1624),F1624))</f>
        <v/>
      </c>
      <c r="X1624" s="9" t="str">
        <f aca="false">IF(T1624=0,"",F1624/W1624-1)</f>
        <v/>
      </c>
    </row>
    <row r="1625" customFormat="false" ht="15" hidden="false" customHeight="false" outlineLevel="0" collapsed="false">
      <c r="A1625" s="5" t="n">
        <v>45453</v>
      </c>
      <c r="B1625" s="6" t="n">
        <v>3666.16929456458</v>
      </c>
      <c r="C1625" s="7" t="n">
        <v>45.094345</v>
      </c>
      <c r="D1625" s="0" t="n">
        <f aca="false">INT((ROW()-3)/30)</f>
        <v>54</v>
      </c>
      <c r="E1625" s="0" t="n">
        <f aca="false">2+30*D1625</f>
        <v>1622</v>
      </c>
      <c r="F1625" s="8" t="n">
        <f aca="false">INDEX($F:$F,$E1625)*(2*B1625/INDEX($B:$B,$E1625)-C1625/INDEX($C:$C,$E1625))</f>
        <v>251.655892105259</v>
      </c>
      <c r="G1625" s="9" t="n">
        <f aca="false">B1625/B1624-1</f>
        <v>-0.0106507287777957</v>
      </c>
      <c r="H1625" s="9" t="n">
        <f aca="false">F1625/F1624-1</f>
        <v>-0.00361541598691251</v>
      </c>
      <c r="I1625" s="9" t="n">
        <f aca="false">LN(B1625/B1624)</f>
        <v>-0.0107078537667882</v>
      </c>
      <c r="J1625" s="9" t="n">
        <f aca="false">LN(F1625/F1624)</f>
        <v>-0.00362196739877788</v>
      </c>
      <c r="K1625" s="9" t="n">
        <f aca="false">F1625/F1618-1</f>
        <v>-0.01139926041036</v>
      </c>
      <c r="L1625" s="9" t="n">
        <f aca="false">F1625/F1595-1</f>
        <v>0.054974789353901</v>
      </c>
      <c r="M1625" s="9" t="n">
        <f aca="false">B1625/B1618-1</f>
        <v>-0.0268922972474716</v>
      </c>
      <c r="N1625" s="9" t="n">
        <f aca="false">B1625/B1595-1</f>
        <v>0.259284585422394</v>
      </c>
      <c r="O1625" s="8" t="n">
        <f aca="false">MAX(O1624,F1625)</f>
        <v>271.506607307531</v>
      </c>
      <c r="P1625" s="9" t="n">
        <f aca="false">F1625/O1625-1</f>
        <v>-0.0731131938155285</v>
      </c>
      <c r="Q1625" s="8" t="n">
        <f aca="false">MAX(Q1624,B1625)</f>
        <v>4811.1564628872</v>
      </c>
      <c r="R1625" s="9" t="n">
        <f aca="false">B1625/Q1625-1</f>
        <v>-0.237985851666838</v>
      </c>
      <c r="S1625" s="9" t="n">
        <f aca="false">B1625/INDEX($B:$B,$E1625)-1</f>
        <v>-0.00373656120670363</v>
      </c>
      <c r="T1625" s="0" t="n">
        <f aca="false">IF(AND($A1625&gt;=CrashTest!$B$3,$A1625&lt;=CrashTest!$C$3),1,IF(AND($A1625&gt;=CrashTest!$B$4,$A1625&lt;=CrashTest!$C$4),2,IF(AND($A1625&gt;=CrashTest!$B$5,$A1625&lt;=CrashTest!$C$5),3,IF(AND($A1625&gt;=CrashTest!$B$6,$A1625&lt;=CrashTest!$C$6),4,IF(AND($A1625&gt;=CrashTest!$B$7,$A1625&lt;=CrashTest!$C$7),5,0)))))</f>
        <v>0</v>
      </c>
      <c r="U1625" s="8" t="str">
        <f aca="false">IF(T1625=0,"",IF(T1624=T1625,MAX(U1624,B1625),B1625))</f>
        <v/>
      </c>
      <c r="V1625" s="9" t="str">
        <f aca="false">IF(T1625=0,"",B1625/U1625-1)</f>
        <v/>
      </c>
      <c r="W1625" s="8" t="str">
        <f aca="false">IF(T1625=0,"",IF(T1624=T1625,MAX(W1624,F1625),F1625))</f>
        <v/>
      </c>
      <c r="X1625" s="9" t="str">
        <f aca="false">IF(T1625=0,"",F1625/W1625-1)</f>
        <v/>
      </c>
    </row>
    <row r="1626" customFormat="false" ht="15" hidden="false" customHeight="false" outlineLevel="0" collapsed="false">
      <c r="A1626" s="5" t="n">
        <v>45454</v>
      </c>
      <c r="B1626" s="6" t="n">
        <v>3497.70045324372</v>
      </c>
      <c r="C1626" s="7" t="n">
        <v>41.64329498</v>
      </c>
      <c r="D1626" s="0" t="n">
        <f aca="false">INT((ROW()-3)/30)</f>
        <v>54</v>
      </c>
      <c r="E1626" s="0" t="n">
        <f aca="false">2+30*D1626</f>
        <v>1622</v>
      </c>
      <c r="F1626" s="8" t="n">
        <f aca="false">INDEX($F:$F,$E1626)*(2*B1626/INDEX($B:$B,$E1626)-C1626/INDEX($C:$C,$E1626))</f>
        <v>247.763663374603</v>
      </c>
      <c r="G1626" s="9" t="n">
        <f aca="false">B1626/B1625-1</f>
        <v>-0.0459522809191136</v>
      </c>
      <c r="H1626" s="9" t="n">
        <f aca="false">F1626/F1625-1</f>
        <v>-0.0154664716891598</v>
      </c>
      <c r="I1626" s="9" t="n">
        <f aca="false">LN(B1626/B1625)</f>
        <v>-0.04704158878388</v>
      </c>
      <c r="J1626" s="9" t="n">
        <f aca="false">LN(F1626/F1625)</f>
        <v>-0.0155873253011996</v>
      </c>
      <c r="K1626" s="9" t="n">
        <f aca="false">F1626/F1619-1</f>
        <v>-0.0268005299573409</v>
      </c>
      <c r="L1626" s="9" t="n">
        <f aca="false">F1626/F1596-1</f>
        <v>0.0350365121602443</v>
      </c>
      <c r="M1626" s="9" t="n">
        <f aca="false">B1626/B1619-1</f>
        <v>-0.0824955891061329</v>
      </c>
      <c r="N1626" s="9" t="n">
        <f aca="false">B1626/B1596-1</f>
        <v>0.193541045647868</v>
      </c>
      <c r="O1626" s="8" t="n">
        <f aca="false">MAX(O1625,F1626)</f>
        <v>271.506607307531</v>
      </c>
      <c r="P1626" s="9" t="n">
        <f aca="false">F1626/O1626-1</f>
        <v>-0.0874488623624364</v>
      </c>
      <c r="Q1626" s="8" t="n">
        <f aca="false">MAX(Q1625,B1626)</f>
        <v>4811.1564628872</v>
      </c>
      <c r="R1626" s="9" t="n">
        <f aca="false">B1626/Q1626-1</f>
        <v>-0.273002139875382</v>
      </c>
      <c r="S1626" s="9" t="n">
        <f aca="false">B1626/INDEX($B:$B,$E1626)-1</f>
        <v>-0.0495171386155753</v>
      </c>
      <c r="T1626" s="0" t="n">
        <f aca="false">IF(AND($A1626&gt;=CrashTest!$B$3,$A1626&lt;=CrashTest!$C$3),1,IF(AND($A1626&gt;=CrashTest!$B$4,$A1626&lt;=CrashTest!$C$4),2,IF(AND($A1626&gt;=CrashTest!$B$5,$A1626&lt;=CrashTest!$C$5),3,IF(AND($A1626&gt;=CrashTest!$B$6,$A1626&lt;=CrashTest!$C$6),4,IF(AND($A1626&gt;=CrashTest!$B$7,$A1626&lt;=CrashTest!$C$7),5,0)))))</f>
        <v>0</v>
      </c>
      <c r="U1626" s="8" t="str">
        <f aca="false">IF(T1626=0,"",IF(T1625=T1626,MAX(U1625,B1626),B1626))</f>
        <v/>
      </c>
      <c r="V1626" s="9" t="str">
        <f aca="false">IF(T1626=0,"",B1626/U1626-1)</f>
        <v/>
      </c>
      <c r="W1626" s="8" t="str">
        <f aca="false">IF(T1626=0,"",IF(T1625=T1626,MAX(W1625,F1626),F1626))</f>
        <v/>
      </c>
      <c r="X1626" s="9" t="str">
        <f aca="false">IF(T1626=0,"",F1626/W1626-1)</f>
        <v/>
      </c>
    </row>
    <row r="1627" customFormat="false" ht="15" hidden="false" customHeight="false" outlineLevel="0" collapsed="false">
      <c r="A1627" s="5" t="n">
        <v>45455</v>
      </c>
      <c r="B1627" s="6" t="n">
        <v>3560.79752922268</v>
      </c>
      <c r="C1627" s="7" t="n">
        <v>42.85020195</v>
      </c>
      <c r="D1627" s="0" t="n">
        <f aca="false">INT((ROW()-3)/30)</f>
        <v>54</v>
      </c>
      <c r="E1627" s="0" t="n">
        <f aca="false">2+30*D1627</f>
        <v>1622</v>
      </c>
      <c r="F1627" s="8" t="n">
        <f aca="false">INDEX($F:$F,$E1627)*(2*B1627/INDEX($B:$B,$E1627)-C1627/INDEX($C:$C,$E1627))</f>
        <v>249.697837548199</v>
      </c>
      <c r="G1627" s="9" t="n">
        <f aca="false">B1627/B1626-1</f>
        <v>0.0180395882444551</v>
      </c>
      <c r="H1627" s="9" t="n">
        <f aca="false">F1627/F1626-1</f>
        <v>0.0078065287994733</v>
      </c>
      <c r="I1627" s="9" t="n">
        <f aca="false">LN(B1627/B1626)</f>
        <v>0.0178788056280522</v>
      </c>
      <c r="J1627" s="9" t="n">
        <f aca="false">LN(F1627/F1626)</f>
        <v>0.00777621551235206</v>
      </c>
      <c r="K1627" s="9" t="n">
        <f aca="false">F1627/F1620-1</f>
        <v>-0.0162400789704233</v>
      </c>
      <c r="L1627" s="9" t="n">
        <f aca="false">F1627/F1597-1</f>
        <v>0.0434725693154174</v>
      </c>
      <c r="M1627" s="9" t="n">
        <f aca="false">B1627/B1620-1</f>
        <v>-0.0783091618469171</v>
      </c>
      <c r="N1627" s="9" t="n">
        <f aca="false">B1627/B1597-1</f>
        <v>0.207665972189581</v>
      </c>
      <c r="O1627" s="8" t="n">
        <f aca="false">MAX(O1626,F1627)</f>
        <v>271.506607307531</v>
      </c>
      <c r="P1627" s="9" t="n">
        <f aca="false">F1627/O1627-1</f>
        <v>-0.0803250056254766</v>
      </c>
      <c r="Q1627" s="8" t="n">
        <f aca="false">MAX(Q1626,B1627)</f>
        <v>4811.1564628872</v>
      </c>
      <c r="R1627" s="9" t="n">
        <f aca="false">B1627/Q1627-1</f>
        <v>-0.259887397824134</v>
      </c>
      <c r="S1627" s="9" t="n">
        <f aca="false">B1627/INDEX($B:$B,$E1627)-1</f>
        <v>-0.0323708191627889</v>
      </c>
      <c r="T1627" s="0" t="n">
        <f aca="false">IF(AND($A1627&gt;=CrashTest!$B$3,$A1627&lt;=CrashTest!$C$3),1,IF(AND($A1627&gt;=CrashTest!$B$4,$A1627&lt;=CrashTest!$C$4),2,IF(AND($A1627&gt;=CrashTest!$B$5,$A1627&lt;=CrashTest!$C$5),3,IF(AND($A1627&gt;=CrashTest!$B$6,$A1627&lt;=CrashTest!$C$6),4,IF(AND($A1627&gt;=CrashTest!$B$7,$A1627&lt;=CrashTest!$C$7),5,0)))))</f>
        <v>0</v>
      </c>
      <c r="U1627" s="8" t="str">
        <f aca="false">IF(T1627=0,"",IF(T1626=T1627,MAX(U1626,B1627),B1627))</f>
        <v/>
      </c>
      <c r="V1627" s="9" t="str">
        <f aca="false">IF(T1627=0,"",B1627/U1627-1)</f>
        <v/>
      </c>
      <c r="W1627" s="8" t="str">
        <f aca="false">IF(T1627=0,"",IF(T1626=T1627,MAX(W1626,F1627),F1627))</f>
        <v/>
      </c>
      <c r="X1627" s="9" t="str">
        <f aca="false">IF(T1627=0,"",F1627/W1627-1)</f>
        <v/>
      </c>
    </row>
    <row r="1628" customFormat="false" ht="15" hidden="false" customHeight="false" outlineLevel="0" collapsed="false">
      <c r="A1628" s="5" t="n">
        <v>45456</v>
      </c>
      <c r="B1628" s="6" t="n">
        <v>3470.07002191701</v>
      </c>
      <c r="C1628" s="7" t="n">
        <v>40.94087141</v>
      </c>
      <c r="D1628" s="0" t="n">
        <f aca="false">INT((ROW()-3)/30)</f>
        <v>54</v>
      </c>
      <c r="E1628" s="0" t="n">
        <f aca="false">2+30*D1628</f>
        <v>1622</v>
      </c>
      <c r="F1628" s="8" t="n">
        <f aca="false">INDEX($F:$F,$E1628)*(2*B1628/INDEX($B:$B,$E1628)-C1628/INDEX($C:$C,$E1628))</f>
        <v>247.884336564713</v>
      </c>
      <c r="G1628" s="9" t="n">
        <f aca="false">B1628/B1627-1</f>
        <v>-0.0254795468040768</v>
      </c>
      <c r="H1628" s="9" t="n">
        <f aca="false">F1628/F1627-1</f>
        <v>-0.00726278209412423</v>
      </c>
      <c r="I1628" s="9" t="n">
        <f aca="false">LN(B1628/B1627)</f>
        <v>-0.0258097718546485</v>
      </c>
      <c r="J1628" s="9" t="n">
        <f aca="false">LN(F1628/F1627)</f>
        <v>-0.00728928449473741</v>
      </c>
      <c r="K1628" s="9" t="n">
        <f aca="false">F1628/F1621-1</f>
        <v>-0.0252203395688762</v>
      </c>
      <c r="L1628" s="9" t="n">
        <f aca="false">F1628/F1598-1</f>
        <v>0.0432199712847308</v>
      </c>
      <c r="M1628" s="9" t="n">
        <f aca="false">B1628/B1621-1</f>
        <v>-0.0896643192031451</v>
      </c>
      <c r="N1628" s="9" t="n">
        <f aca="false">B1628/B1598-1</f>
        <v>0.204446619765461</v>
      </c>
      <c r="O1628" s="8" t="n">
        <f aca="false">MAX(O1627,F1628)</f>
        <v>271.506607307531</v>
      </c>
      <c r="P1628" s="9" t="n">
        <f aca="false">F1628/O1628-1</f>
        <v>-0.0870044047070336</v>
      </c>
      <c r="Q1628" s="8" t="n">
        <f aca="false">MAX(Q1627,B1628)</f>
        <v>4811.1564628872</v>
      </c>
      <c r="R1628" s="9" t="n">
        <f aca="false">B1628/Q1628-1</f>
        <v>-0.278745131511561</v>
      </c>
      <c r="S1628" s="9" t="n">
        <f aca="false">B1628/INDEX($B:$B,$E1628)-1</f>
        <v>-0.0570255721649211</v>
      </c>
      <c r="T1628" s="0" t="n">
        <f aca="false">IF(AND($A1628&gt;=CrashTest!$B$3,$A1628&lt;=CrashTest!$C$3),1,IF(AND($A1628&gt;=CrashTest!$B$4,$A1628&lt;=CrashTest!$C$4),2,IF(AND($A1628&gt;=CrashTest!$B$5,$A1628&lt;=CrashTest!$C$5),3,IF(AND($A1628&gt;=CrashTest!$B$6,$A1628&lt;=CrashTest!$C$6),4,IF(AND($A1628&gt;=CrashTest!$B$7,$A1628&lt;=CrashTest!$C$7),5,0)))))</f>
        <v>0</v>
      </c>
      <c r="U1628" s="8" t="str">
        <f aca="false">IF(T1628=0,"",IF(T1627=T1628,MAX(U1627,B1628),B1628))</f>
        <v/>
      </c>
      <c r="V1628" s="9" t="str">
        <f aca="false">IF(T1628=0,"",B1628/U1628-1)</f>
        <v/>
      </c>
      <c r="W1628" s="8" t="str">
        <f aca="false">IF(T1628=0,"",IF(T1627=T1628,MAX(W1627,F1628),F1628))</f>
        <v/>
      </c>
      <c r="X1628" s="9" t="str">
        <f aca="false">IF(T1628=0,"",F1628/W1628-1)</f>
        <v/>
      </c>
    </row>
    <row r="1629" customFormat="false" ht="15" hidden="false" customHeight="false" outlineLevel="0" collapsed="false">
      <c r="A1629" s="5" t="n">
        <v>45457</v>
      </c>
      <c r="B1629" s="6" t="n">
        <v>3479.90397691409</v>
      </c>
      <c r="C1629" s="7" t="n">
        <v>41.12634229</v>
      </c>
      <c r="D1629" s="0" t="n">
        <f aca="false">INT((ROW()-3)/30)</f>
        <v>54</v>
      </c>
      <c r="E1629" s="0" t="n">
        <f aca="false">2+30*D1629</f>
        <v>1622</v>
      </c>
      <c r="F1629" s="8" t="n">
        <f aca="false">INDEX($F:$F,$E1629)*(2*B1629/INDEX($B:$B,$E1629)-C1629/INDEX($C:$C,$E1629))</f>
        <v>248.200423977851</v>
      </c>
      <c r="G1629" s="9" t="n">
        <f aca="false">B1629/B1628-1</f>
        <v>0.00283393560791811</v>
      </c>
      <c r="H1629" s="9" t="n">
        <f aca="false">F1629/F1628-1</f>
        <v>0.0012751407269973</v>
      </c>
      <c r="I1629" s="9" t="n">
        <f aca="false">LN(B1629/B1628)</f>
        <v>0.00282992758294074</v>
      </c>
      <c r="J1629" s="9" t="n">
        <f aca="false">LN(F1629/F1628)</f>
        <v>0.00127432842551962</v>
      </c>
      <c r="K1629" s="9" t="n">
        <f aca="false">F1629/F1622-1</f>
        <v>-0.0159444404660742</v>
      </c>
      <c r="L1629" s="9" t="n">
        <f aca="false">F1629/F1599-1</f>
        <v>0.0290104175982</v>
      </c>
      <c r="M1629" s="9" t="n">
        <f aca="false">B1629/B1622-1</f>
        <v>-0.054353243356523</v>
      </c>
      <c r="N1629" s="9" t="n">
        <f aca="false">B1629/B1599-1</f>
        <v>0.148916226564959</v>
      </c>
      <c r="O1629" s="8" t="n">
        <f aca="false">MAX(O1628,F1629)</f>
        <v>271.506607307531</v>
      </c>
      <c r="P1629" s="9" t="n">
        <f aca="false">F1629/O1629-1</f>
        <v>-0.0858402068399066</v>
      </c>
      <c r="Q1629" s="8" t="n">
        <f aca="false">MAX(Q1628,B1629)</f>
        <v>4811.1564628872</v>
      </c>
      <c r="R1629" s="9" t="n">
        <f aca="false">B1629/Q1629-1</f>
        <v>-0.276701141657368</v>
      </c>
      <c r="S1629" s="9" t="n">
        <f aca="false">B1629/INDEX($B:$B,$E1629)-1</f>
        <v>-0.054353243356523</v>
      </c>
      <c r="T1629" s="0" t="n">
        <f aca="false">IF(AND($A1629&gt;=CrashTest!$B$3,$A1629&lt;=CrashTest!$C$3),1,IF(AND($A1629&gt;=CrashTest!$B$4,$A1629&lt;=CrashTest!$C$4),2,IF(AND($A1629&gt;=CrashTest!$B$5,$A1629&lt;=CrashTest!$C$5),3,IF(AND($A1629&gt;=CrashTest!$B$6,$A1629&lt;=CrashTest!$C$6),4,IF(AND($A1629&gt;=CrashTest!$B$7,$A1629&lt;=CrashTest!$C$7),5,0)))))</f>
        <v>0</v>
      </c>
      <c r="U1629" s="8" t="str">
        <f aca="false">IF(T1629=0,"",IF(T1628=T1629,MAX(U1628,B1629),B1629))</f>
        <v/>
      </c>
      <c r="V1629" s="9" t="str">
        <f aca="false">IF(T1629=0,"",B1629/U1629-1)</f>
        <v/>
      </c>
      <c r="W1629" s="8" t="str">
        <f aca="false">IF(T1629=0,"",IF(T1628=T1629,MAX(W1628,F1629),F1629))</f>
        <v/>
      </c>
      <c r="X1629" s="9" t="str">
        <f aca="false">IF(T1629=0,"",F1629/W1629-1)</f>
        <v/>
      </c>
    </row>
    <row r="1630" customFormat="false" ht="15" hidden="false" customHeight="false" outlineLevel="0" collapsed="false">
      <c r="A1630" s="5" t="n">
        <v>45458</v>
      </c>
      <c r="B1630" s="6" t="n">
        <v>3567.76231297487</v>
      </c>
      <c r="C1630" s="7" t="n">
        <v>43.04051523</v>
      </c>
      <c r="D1630" s="0" t="n">
        <f aca="false">INT((ROW()-3)/30)</f>
        <v>54</v>
      </c>
      <c r="E1630" s="0" t="n">
        <f aca="false">2+30*D1630</f>
        <v>1622</v>
      </c>
      <c r="F1630" s="8" t="n">
        <f aca="false">INDEX($F:$F,$E1630)*(2*B1630/INDEX($B:$B,$E1630)-C1630/INDEX($C:$C,$E1630))</f>
        <v>249.593675613954</v>
      </c>
      <c r="G1630" s="9" t="n">
        <f aca="false">B1630/B1629-1</f>
        <v>0.0252473449392965</v>
      </c>
      <c r="H1630" s="9" t="n">
        <f aca="false">F1630/F1629-1</f>
        <v>0.00561341360249656</v>
      </c>
      <c r="I1630" s="9" t="n">
        <f aca="false">LN(B1630/B1629)</f>
        <v>0.0249338956151802</v>
      </c>
      <c r="J1630" s="9" t="n">
        <f aca="false">LN(F1630/F1629)</f>
        <v>0.00559771710956885</v>
      </c>
      <c r="K1630" s="9" t="n">
        <f aca="false">F1630/F1623-1</f>
        <v>-0.00889042123577533</v>
      </c>
      <c r="L1630" s="9" t="n">
        <f aca="false">F1630/F1600-1</f>
        <v>0.0453464909372974</v>
      </c>
      <c r="M1630" s="9" t="n">
        <f aca="false">B1630/B1623-1</f>
        <v>-0.030504573415344</v>
      </c>
      <c r="N1630" s="9" t="n">
        <f aca="false">B1630/B1600-1</f>
        <v>0.212969740008935</v>
      </c>
      <c r="O1630" s="8" t="n">
        <f aca="false">MAX(O1629,F1630)</f>
        <v>271.506607307531</v>
      </c>
      <c r="P1630" s="9" t="n">
        <f aca="false">F1630/O1630-1</f>
        <v>-0.0807086498221263</v>
      </c>
      <c r="Q1630" s="8" t="n">
        <f aca="false">MAX(Q1629,B1630)</f>
        <v>4811.1564628872</v>
      </c>
      <c r="R1630" s="9" t="n">
        <f aca="false">B1630/Q1630-1</f>
        <v>-0.258439765886592</v>
      </c>
      <c r="S1630" s="9" t="n">
        <f aca="false">B1630/INDEX($B:$B,$E1630)-1</f>
        <v>-0.0304781735008181</v>
      </c>
      <c r="T1630" s="0" t="n">
        <f aca="false">IF(AND($A1630&gt;=CrashTest!$B$3,$A1630&lt;=CrashTest!$C$3),1,IF(AND($A1630&gt;=CrashTest!$B$4,$A1630&lt;=CrashTest!$C$4),2,IF(AND($A1630&gt;=CrashTest!$B$5,$A1630&lt;=CrashTest!$C$5),3,IF(AND($A1630&gt;=CrashTest!$B$6,$A1630&lt;=CrashTest!$C$6),4,IF(AND($A1630&gt;=CrashTest!$B$7,$A1630&lt;=CrashTest!$C$7),5,0)))))</f>
        <v>0</v>
      </c>
      <c r="U1630" s="8" t="str">
        <f aca="false">IF(T1630=0,"",IF(T1629=T1630,MAX(U1629,B1630),B1630))</f>
        <v/>
      </c>
      <c r="V1630" s="9" t="str">
        <f aca="false">IF(T1630=0,"",B1630/U1630-1)</f>
        <v/>
      </c>
      <c r="W1630" s="8" t="str">
        <f aca="false">IF(T1630=0,"",IF(T1629=T1630,MAX(W1629,F1630),F1630))</f>
        <v/>
      </c>
      <c r="X1630" s="9" t="str">
        <f aca="false">IF(T1630=0,"",F1630/W1630-1)</f>
        <v/>
      </c>
    </row>
    <row r="1631" customFormat="false" ht="15" hidden="false" customHeight="false" outlineLevel="0" collapsed="false">
      <c r="A1631" s="5" t="n">
        <v>45459</v>
      </c>
      <c r="B1631" s="6" t="n">
        <v>3619.69397223846</v>
      </c>
      <c r="C1631" s="7" t="n">
        <v>44.20235559</v>
      </c>
      <c r="D1631" s="0" t="n">
        <f aca="false">INT((ROW()-3)/30)</f>
        <v>54</v>
      </c>
      <c r="E1631" s="0" t="n">
        <f aca="false">2+30*D1631</f>
        <v>1622</v>
      </c>
      <c r="F1631" s="8" t="n">
        <f aca="false">INDEX($F:$F,$E1631)*(2*B1631/INDEX($B:$B,$E1631)-C1631/INDEX($C:$C,$E1631))</f>
        <v>250.2480416143</v>
      </c>
      <c r="G1631" s="9" t="n">
        <f aca="false">B1631/B1630-1</f>
        <v>0.0145558068918241</v>
      </c>
      <c r="H1631" s="9" t="n">
        <f aca="false">F1631/F1630-1</f>
        <v>0.00262172508472824</v>
      </c>
      <c r="I1631" s="9" t="n">
        <f aca="false">LN(B1631/B1630)</f>
        <v>0.0144508880283677</v>
      </c>
      <c r="J1631" s="9" t="n">
        <f aca="false">LN(F1631/F1630)</f>
        <v>0.00261829435849077</v>
      </c>
      <c r="K1631" s="9" t="n">
        <f aca="false">F1631/F1624-1</f>
        <v>-0.00918953751473062</v>
      </c>
      <c r="L1631" s="9" t="n">
        <f aca="false">F1631/F1601-1</f>
        <v>0.0282232560715088</v>
      </c>
      <c r="M1631" s="9" t="n">
        <f aca="false">B1631/B1624-1</f>
        <v>-0.0231925190168155</v>
      </c>
      <c r="N1631" s="9" t="n">
        <f aca="false">B1631/B1601-1</f>
        <v>0.170479267859228</v>
      </c>
      <c r="O1631" s="8" t="n">
        <f aca="false">MAX(O1630,F1631)</f>
        <v>271.506607307531</v>
      </c>
      <c r="P1631" s="9" t="n">
        <f aca="false">F1631/O1631-1</f>
        <v>-0.0782985206291913</v>
      </c>
      <c r="Q1631" s="8" t="n">
        <f aca="false">MAX(Q1630,B1631)</f>
        <v>4811.1564628872</v>
      </c>
      <c r="R1631" s="9" t="n">
        <f aca="false">B1631/Q1631-1</f>
        <v>-0.247645758320181</v>
      </c>
      <c r="S1631" s="9" t="n">
        <f aca="false">B1631/INDEX($B:$B,$E1631)-1</f>
        <v>-0.0163660010168873</v>
      </c>
      <c r="T1631" s="0" t="n">
        <f aca="false">IF(AND($A1631&gt;=CrashTest!$B$3,$A1631&lt;=CrashTest!$C$3),1,IF(AND($A1631&gt;=CrashTest!$B$4,$A1631&lt;=CrashTest!$C$4),2,IF(AND($A1631&gt;=CrashTest!$B$5,$A1631&lt;=CrashTest!$C$5),3,IF(AND($A1631&gt;=CrashTest!$B$6,$A1631&lt;=CrashTest!$C$6),4,IF(AND($A1631&gt;=CrashTest!$B$7,$A1631&lt;=CrashTest!$C$7),5,0)))))</f>
        <v>0</v>
      </c>
      <c r="U1631" s="8" t="str">
        <f aca="false">IF(T1631=0,"",IF(T1630=T1631,MAX(U1630,B1631),B1631))</f>
        <v/>
      </c>
      <c r="V1631" s="9" t="str">
        <f aca="false">IF(T1631=0,"",B1631/U1631-1)</f>
        <v/>
      </c>
      <c r="W1631" s="8" t="str">
        <f aca="false">IF(T1631=0,"",IF(T1630=T1631,MAX(W1630,F1631),F1631))</f>
        <v/>
      </c>
      <c r="X1631" s="9" t="str">
        <f aca="false">IF(T1631=0,"",F1631/W1631-1)</f>
        <v/>
      </c>
    </row>
    <row r="1632" customFormat="false" ht="15" hidden="false" customHeight="false" outlineLevel="0" collapsed="false">
      <c r="A1632" s="5" t="n">
        <v>45460</v>
      </c>
      <c r="B1632" s="6" t="n">
        <v>3509.52888807715</v>
      </c>
      <c r="C1632" s="7" t="n">
        <v>41.88402045</v>
      </c>
      <c r="D1632" s="0" t="n">
        <f aca="false">INT((ROW()-3)/30)</f>
        <v>54</v>
      </c>
      <c r="E1632" s="0" t="n">
        <f aca="false">2+30*D1632</f>
        <v>1622</v>
      </c>
      <c r="F1632" s="8" t="n">
        <f aca="false">INDEX($F:$F,$E1632)*(2*B1632/INDEX($B:$B,$E1632)-C1632/INDEX($C:$C,$E1632))</f>
        <v>248.045720037357</v>
      </c>
      <c r="G1632" s="9" t="n">
        <f aca="false">B1632/B1631-1</f>
        <v>-0.0304349165996436</v>
      </c>
      <c r="H1632" s="9" t="n">
        <f aca="false">F1632/F1631-1</f>
        <v>-0.00880055469260221</v>
      </c>
      <c r="I1632" s="9" t="n">
        <f aca="false">LN(B1632/B1631)</f>
        <v>-0.030907675660028</v>
      </c>
      <c r="J1632" s="9" t="n">
        <f aca="false">LN(F1632/F1631)</f>
        <v>-0.00883950828459482</v>
      </c>
      <c r="K1632" s="9" t="n">
        <f aca="false">F1632/F1625-1</f>
        <v>-0.0143456687530749</v>
      </c>
      <c r="L1632" s="9" t="n">
        <f aca="false">F1632/F1602-1</f>
        <v>0.0139287103771664</v>
      </c>
      <c r="M1632" s="9" t="n">
        <f aca="false">B1632/B1625-1</f>
        <v>-0.0427259064985523</v>
      </c>
      <c r="N1632" s="9" t="n">
        <f aca="false">B1632/B1602-1</f>
        <v>0.123916276527996</v>
      </c>
      <c r="O1632" s="8" t="n">
        <f aca="false">MAX(O1631,F1632)</f>
        <v>271.506607307531</v>
      </c>
      <c r="P1632" s="9" t="n">
        <f aca="false">F1632/O1632-1</f>
        <v>-0.0864100049086465</v>
      </c>
      <c r="Q1632" s="8" t="n">
        <f aca="false">MAX(Q1631,B1632)</f>
        <v>4811.1564628872</v>
      </c>
      <c r="R1632" s="9" t="n">
        <f aca="false">B1632/Q1632-1</f>
        <v>-0.270543596919094</v>
      </c>
      <c r="S1632" s="9" t="n">
        <f aca="false">B1632/INDEX($B:$B,$E1632)-1</f>
        <v>-0.0463028197405123</v>
      </c>
      <c r="T1632" s="0" t="n">
        <f aca="false">IF(AND($A1632&gt;=CrashTest!$B$3,$A1632&lt;=CrashTest!$C$3),1,IF(AND($A1632&gt;=CrashTest!$B$4,$A1632&lt;=CrashTest!$C$4),2,IF(AND($A1632&gt;=CrashTest!$B$5,$A1632&lt;=CrashTest!$C$5),3,IF(AND($A1632&gt;=CrashTest!$B$6,$A1632&lt;=CrashTest!$C$6),4,IF(AND($A1632&gt;=CrashTest!$B$7,$A1632&lt;=CrashTest!$C$7),5,0)))))</f>
        <v>0</v>
      </c>
      <c r="U1632" s="8" t="str">
        <f aca="false">IF(T1632=0,"",IF(T1631=T1632,MAX(U1631,B1632),B1632))</f>
        <v/>
      </c>
      <c r="V1632" s="9" t="str">
        <f aca="false">IF(T1632=0,"",B1632/U1632-1)</f>
        <v/>
      </c>
      <c r="W1632" s="8" t="str">
        <f aca="false">IF(T1632=0,"",IF(T1631=T1632,MAX(W1631,F1632),F1632))</f>
        <v/>
      </c>
      <c r="X1632" s="9" t="str">
        <f aca="false">IF(T1632=0,"",F1632/W1632-1)</f>
        <v/>
      </c>
    </row>
    <row r="1633" customFormat="false" ht="15" hidden="false" customHeight="false" outlineLevel="0" collapsed="false">
      <c r="A1633" s="5" t="n">
        <v>45461</v>
      </c>
      <c r="B1633" s="6" t="n">
        <v>3477.65919520748</v>
      </c>
      <c r="C1633" s="7" t="n">
        <v>41.32735796</v>
      </c>
      <c r="D1633" s="0" t="n">
        <f aca="false">INT((ROW()-3)/30)</f>
        <v>54</v>
      </c>
      <c r="E1633" s="0" t="n">
        <f aca="false">2+30*D1633</f>
        <v>1622</v>
      </c>
      <c r="F1633" s="8" t="n">
        <f aca="false">INDEX($F:$F,$E1633)*(2*B1633/INDEX($B:$B,$E1633)-C1633/INDEX($C:$C,$E1633))</f>
        <v>246.774265751614</v>
      </c>
      <c r="G1633" s="9" t="n">
        <f aca="false">B1633/B1632-1</f>
        <v>-0.00908090341639312</v>
      </c>
      <c r="H1633" s="9" t="n">
        <f aca="false">F1633/F1632-1</f>
        <v>-0.00512588681454207</v>
      </c>
      <c r="I1633" s="9" t="n">
        <f aca="false">LN(B1633/B1632)</f>
        <v>-0.00912238614455661</v>
      </c>
      <c r="J1633" s="9" t="n">
        <f aca="false">LN(F1633/F1632)</f>
        <v>-0.00513906923940024</v>
      </c>
      <c r="K1633" s="9" t="n">
        <f aca="false">F1633/F1626-1</f>
        <v>-0.00399331205194742</v>
      </c>
      <c r="L1633" s="9" t="n">
        <f aca="false">F1633/F1603-1</f>
        <v>0.0135207686588721</v>
      </c>
      <c r="M1633" s="9" t="n">
        <f aca="false">B1633/B1626-1</f>
        <v>-0.00572983830495089</v>
      </c>
      <c r="N1633" s="9" t="n">
        <f aca="false">B1633/B1603-1</f>
        <v>0.132730512472773</v>
      </c>
      <c r="O1633" s="8" t="n">
        <f aca="false">MAX(O1632,F1633)</f>
        <v>271.506607307531</v>
      </c>
      <c r="P1633" s="9" t="n">
        <f aca="false">F1633/O1633-1</f>
        <v>-0.0910929638183828</v>
      </c>
      <c r="Q1633" s="8" t="n">
        <f aca="false">MAX(Q1632,B1633)</f>
        <v>4811.1564628872</v>
      </c>
      <c r="R1633" s="9" t="n">
        <f aca="false">B1633/Q1633-1</f>
        <v>-0.277167720061941</v>
      </c>
      <c r="S1633" s="9" t="n">
        <f aca="false">B1633/INDEX($B:$B,$E1633)-1</f>
        <v>-0.054963251722935</v>
      </c>
      <c r="T1633" s="0" t="n">
        <f aca="false">IF(AND($A1633&gt;=CrashTest!$B$3,$A1633&lt;=CrashTest!$C$3),1,IF(AND($A1633&gt;=CrashTest!$B$4,$A1633&lt;=CrashTest!$C$4),2,IF(AND($A1633&gt;=CrashTest!$B$5,$A1633&lt;=CrashTest!$C$5),3,IF(AND($A1633&gt;=CrashTest!$B$6,$A1633&lt;=CrashTest!$C$6),4,IF(AND($A1633&gt;=CrashTest!$B$7,$A1633&lt;=CrashTest!$C$7),5,0)))))</f>
        <v>0</v>
      </c>
      <c r="U1633" s="8" t="str">
        <f aca="false">IF(T1633=0,"",IF(T1632=T1633,MAX(U1632,B1633),B1633))</f>
        <v/>
      </c>
      <c r="V1633" s="9" t="str">
        <f aca="false">IF(T1633=0,"",B1633/U1633-1)</f>
        <v/>
      </c>
      <c r="W1633" s="8" t="str">
        <f aca="false">IF(T1633=0,"",IF(T1632=T1633,MAX(W1632,F1633),F1633))</f>
        <v/>
      </c>
      <c r="X1633" s="9" t="str">
        <f aca="false">IF(T1633=0,"",F1633/W1633-1)</f>
        <v/>
      </c>
    </row>
    <row r="1634" customFormat="false" ht="15" hidden="false" customHeight="false" outlineLevel="0" collapsed="false">
      <c r="A1634" s="5" t="n">
        <v>45462</v>
      </c>
      <c r="B1634" s="6" t="n">
        <v>3557.56530420807</v>
      </c>
      <c r="C1634" s="7" t="n">
        <v>42.94320594</v>
      </c>
      <c r="D1634" s="0" t="n">
        <f aca="false">INT((ROW()-3)/30)</f>
        <v>54</v>
      </c>
      <c r="E1634" s="0" t="n">
        <f aca="false">2+30*D1634</f>
        <v>1622</v>
      </c>
      <c r="F1634" s="8" t="n">
        <f aca="false">INDEX($F:$F,$E1634)*(2*B1634/INDEX($B:$B,$E1634)-C1634/INDEX($C:$C,$E1634))</f>
        <v>248.737293146674</v>
      </c>
      <c r="G1634" s="9" t="n">
        <f aca="false">B1634/B1633-1</f>
        <v>0.0229769809274893</v>
      </c>
      <c r="H1634" s="9" t="n">
        <f aca="false">F1634/F1633-1</f>
        <v>0.00795474920807116</v>
      </c>
      <c r="I1634" s="9" t="n">
        <f aca="false">LN(B1634/B1633)</f>
        <v>0.02271698517917</v>
      </c>
      <c r="J1634" s="9" t="n">
        <f aca="false">LN(F1634/F1633)</f>
        <v>0.00792327698285664</v>
      </c>
      <c r="K1634" s="9" t="n">
        <f aca="false">F1634/F1627-1</f>
        <v>-0.00384682707290118</v>
      </c>
      <c r="L1634" s="9" t="n">
        <f aca="false">F1634/F1604-1</f>
        <v>0.00712311481202588</v>
      </c>
      <c r="M1634" s="9" t="n">
        <f aca="false">B1634/B1627-1</f>
        <v>-0.00090772502173575</v>
      </c>
      <c r="N1634" s="9" t="n">
        <f aca="false">B1634/B1604-1</f>
        <v>-0.0284949562910463</v>
      </c>
      <c r="O1634" s="8" t="n">
        <f aca="false">MAX(O1633,F1634)</f>
        <v>271.506607307531</v>
      </c>
      <c r="P1634" s="9" t="n">
        <f aca="false">F1634/O1634-1</f>
        <v>-0.0838628362921067</v>
      </c>
      <c r="Q1634" s="8" t="n">
        <f aca="false">MAX(Q1633,B1634)</f>
        <v>4811.1564628872</v>
      </c>
      <c r="R1634" s="9" t="n">
        <f aca="false">B1634/Q1634-1</f>
        <v>-0.260559216552031</v>
      </c>
      <c r="S1634" s="9" t="n">
        <f aca="false">B1634/INDEX($B:$B,$E1634)-1</f>
        <v>-0.0332491603819965</v>
      </c>
      <c r="T1634" s="0" t="n">
        <f aca="false">IF(AND($A1634&gt;=CrashTest!$B$3,$A1634&lt;=CrashTest!$C$3),1,IF(AND($A1634&gt;=CrashTest!$B$4,$A1634&lt;=CrashTest!$C$4),2,IF(AND($A1634&gt;=CrashTest!$B$5,$A1634&lt;=CrashTest!$C$5),3,IF(AND($A1634&gt;=CrashTest!$B$6,$A1634&lt;=CrashTest!$C$6),4,IF(AND($A1634&gt;=CrashTest!$B$7,$A1634&lt;=CrashTest!$C$7),5,0)))))</f>
        <v>0</v>
      </c>
      <c r="U1634" s="8" t="str">
        <f aca="false">IF(T1634=0,"",IF(T1633=T1634,MAX(U1633,B1634),B1634))</f>
        <v/>
      </c>
      <c r="V1634" s="9" t="str">
        <f aca="false">IF(T1634=0,"",B1634/U1634-1)</f>
        <v/>
      </c>
      <c r="W1634" s="8" t="str">
        <f aca="false">IF(T1634=0,"",IF(T1633=T1634,MAX(W1633,F1634),F1634))</f>
        <v/>
      </c>
      <c r="X1634" s="9" t="str">
        <f aca="false">IF(T1634=0,"",F1634/W1634-1)</f>
        <v/>
      </c>
    </row>
    <row r="1635" customFormat="false" ht="15" hidden="false" customHeight="false" outlineLevel="0" collapsed="false">
      <c r="A1635" s="5" t="n">
        <v>45463</v>
      </c>
      <c r="B1635" s="6" t="n">
        <v>3512.66682817066</v>
      </c>
      <c r="C1635" s="7" t="n">
        <v>41.98651857</v>
      </c>
      <c r="D1635" s="0" t="n">
        <f aca="false">INT((ROW()-3)/30)</f>
        <v>54</v>
      </c>
      <c r="E1635" s="0" t="n">
        <f aca="false">2+30*D1635</f>
        <v>1622</v>
      </c>
      <c r="F1635" s="8" t="n">
        <f aca="false">INDEX($F:$F,$E1635)*(2*B1635/INDEX($B:$B,$E1635)-C1635/INDEX($C:$C,$E1635))</f>
        <v>247.905573864623</v>
      </c>
      <c r="G1635" s="9" t="n">
        <f aca="false">B1635/B1634-1</f>
        <v>-0.0126205627158275</v>
      </c>
      <c r="H1635" s="9" t="n">
        <f aca="false">F1635/F1634-1</f>
        <v>-0.00334376591273877</v>
      </c>
      <c r="I1635" s="9" t="n">
        <f aca="false">LN(B1635/B1634)</f>
        <v>-0.0127008784864619</v>
      </c>
      <c r="J1635" s="9" t="n">
        <f aca="false">LN(F1635/F1634)</f>
        <v>-0.00334936879127435</v>
      </c>
      <c r="K1635" s="9" t="n">
        <f aca="false">F1635/F1628-1</f>
        <v>8.56742309935932E-005</v>
      </c>
      <c r="L1635" s="9" t="n">
        <f aca="false">F1635/F1605-1</f>
        <v>-0.01245544349561</v>
      </c>
      <c r="M1635" s="9" t="n">
        <f aca="false">B1635/B1628-1</f>
        <v>0.0122754889626457</v>
      </c>
      <c r="N1635" s="9" t="n">
        <f aca="false">B1635/B1605-1</f>
        <v>-0.0748558557570311</v>
      </c>
      <c r="O1635" s="8" t="n">
        <f aca="false">MAX(O1634,F1635)</f>
        <v>271.506607307531</v>
      </c>
      <c r="P1635" s="9" t="n">
        <f aca="false">F1635/O1635-1</f>
        <v>-0.0869261845115064</v>
      </c>
      <c r="Q1635" s="8" t="n">
        <f aca="false">MAX(Q1634,B1635)</f>
        <v>4811.1564628872</v>
      </c>
      <c r="R1635" s="9" t="n">
        <f aca="false">B1635/Q1635-1</f>
        <v>-0.269891375334177</v>
      </c>
      <c r="S1635" s="9" t="n">
        <f aca="false">B1635/INDEX($B:$B,$E1635)-1</f>
        <v>-0.0454500999839743</v>
      </c>
      <c r="T1635" s="0" t="n">
        <f aca="false">IF(AND($A1635&gt;=CrashTest!$B$3,$A1635&lt;=CrashTest!$C$3),1,IF(AND($A1635&gt;=CrashTest!$B$4,$A1635&lt;=CrashTest!$C$4),2,IF(AND($A1635&gt;=CrashTest!$B$5,$A1635&lt;=CrashTest!$C$5),3,IF(AND($A1635&gt;=CrashTest!$B$6,$A1635&lt;=CrashTest!$C$6),4,IF(AND($A1635&gt;=CrashTest!$B$7,$A1635&lt;=CrashTest!$C$7),5,0)))))</f>
        <v>0</v>
      </c>
      <c r="U1635" s="8" t="str">
        <f aca="false">IF(T1635=0,"",IF(T1634=T1635,MAX(U1634,B1635),B1635))</f>
        <v/>
      </c>
      <c r="V1635" s="9" t="str">
        <f aca="false">IF(T1635=0,"",B1635/U1635-1)</f>
        <v/>
      </c>
      <c r="W1635" s="8" t="str">
        <f aca="false">IF(T1635=0,"",IF(T1634=T1635,MAX(W1634,F1635),F1635))</f>
        <v/>
      </c>
      <c r="X1635" s="9" t="str">
        <f aca="false">IF(T1635=0,"",F1635/W1635-1)</f>
        <v/>
      </c>
    </row>
    <row r="1636" customFormat="false" ht="15" hidden="false" customHeight="false" outlineLevel="0" collapsed="false">
      <c r="A1636" s="5" t="n">
        <v>45464</v>
      </c>
      <c r="B1636" s="6" t="n">
        <v>3518.29662799532</v>
      </c>
      <c r="C1636" s="7" t="n">
        <v>42.0995012</v>
      </c>
      <c r="D1636" s="0" t="n">
        <f aca="false">INT((ROW()-3)/30)</f>
        <v>54</v>
      </c>
      <c r="E1636" s="0" t="n">
        <f aca="false">2+30*D1636</f>
        <v>1622</v>
      </c>
      <c r="F1636" s="8" t="n">
        <f aca="false">INDEX($F:$F,$E1636)*(2*B1636/INDEX($B:$B,$E1636)-C1636/INDEX($C:$C,$E1636))</f>
        <v>248.04867680109</v>
      </c>
      <c r="G1636" s="9" t="n">
        <f aca="false">B1636/B1635-1</f>
        <v>0.00160271386386834</v>
      </c>
      <c r="H1636" s="9" t="n">
        <f aca="false">F1636/F1635-1</f>
        <v>0.000577247757023169</v>
      </c>
      <c r="I1636" s="9" t="n">
        <f aca="false">LN(B1636/B1635)</f>
        <v>0.00160143088864881</v>
      </c>
      <c r="J1636" s="9" t="n">
        <f aca="false">LN(F1636/F1635)</f>
        <v>0.000577081213624795</v>
      </c>
      <c r="K1636" s="9" t="n">
        <f aca="false">F1636/F1629-1</f>
        <v>-0.000611389675847063</v>
      </c>
      <c r="L1636" s="9" t="n">
        <f aca="false">F1636/F1606-1</f>
        <v>-0.0121472769804293</v>
      </c>
      <c r="M1636" s="9" t="n">
        <f aca="false">B1636/B1629-1</f>
        <v>0.0110326754232097</v>
      </c>
      <c r="N1636" s="9" t="n">
        <f aca="false">B1636/B1606-1</f>
        <v>-0.0595223159641556</v>
      </c>
      <c r="O1636" s="8" t="n">
        <f aca="false">MAX(O1635,F1636)</f>
        <v>271.506607307531</v>
      </c>
      <c r="P1636" s="9" t="n">
        <f aca="false">F1636/O1636-1</f>
        <v>-0.0863991146995191</v>
      </c>
      <c r="Q1636" s="8" t="n">
        <f aca="false">MAX(Q1635,B1636)</f>
        <v>4811.1564628872</v>
      </c>
      <c r="R1636" s="9" t="n">
        <f aca="false">B1636/Q1636-1</f>
        <v>-0.268721220119295</v>
      </c>
      <c r="S1636" s="9" t="n">
        <f aca="false">B1636/INDEX($B:$B,$E1636)-1</f>
        <v>-0.0439202296254645</v>
      </c>
      <c r="T1636" s="0" t="n">
        <f aca="false">IF(AND($A1636&gt;=CrashTest!$B$3,$A1636&lt;=CrashTest!$C$3),1,IF(AND($A1636&gt;=CrashTest!$B$4,$A1636&lt;=CrashTest!$C$4),2,IF(AND($A1636&gt;=CrashTest!$B$5,$A1636&lt;=CrashTest!$C$5),3,IF(AND($A1636&gt;=CrashTest!$B$6,$A1636&lt;=CrashTest!$C$6),4,IF(AND($A1636&gt;=CrashTest!$B$7,$A1636&lt;=CrashTest!$C$7),5,0)))))</f>
        <v>0</v>
      </c>
      <c r="U1636" s="8" t="str">
        <f aca="false">IF(T1636=0,"",IF(T1635=T1636,MAX(U1635,B1636),B1636))</f>
        <v/>
      </c>
      <c r="V1636" s="9" t="str">
        <f aca="false">IF(T1636=0,"",B1636/U1636-1)</f>
        <v/>
      </c>
      <c r="W1636" s="8" t="str">
        <f aca="false">IF(T1636=0,"",IF(T1635=T1636,MAX(W1635,F1636),F1636))</f>
        <v/>
      </c>
      <c r="X1636" s="9" t="str">
        <f aca="false">IF(T1636=0,"",F1636/W1636-1)</f>
        <v/>
      </c>
    </row>
    <row r="1637" customFormat="false" ht="15" hidden="false" customHeight="false" outlineLevel="0" collapsed="false">
      <c r="A1637" s="5" t="n">
        <v>45465</v>
      </c>
      <c r="B1637" s="6" t="n">
        <v>3496.20113588545</v>
      </c>
      <c r="C1637" s="7" t="n">
        <v>41.72962938</v>
      </c>
      <c r="D1637" s="0" t="n">
        <f aca="false">INT((ROW()-3)/30)</f>
        <v>54</v>
      </c>
      <c r="E1637" s="0" t="n">
        <f aca="false">2+30*D1637</f>
        <v>1622</v>
      </c>
      <c r="F1637" s="8" t="n">
        <f aca="false">INDEX($F:$F,$E1637)*(2*B1637/INDEX($B:$B,$E1637)-C1637/INDEX($C:$C,$E1637))</f>
        <v>247.077775549455</v>
      </c>
      <c r="G1637" s="9" t="n">
        <f aca="false">B1637/B1636-1</f>
        <v>-0.00628016749186366</v>
      </c>
      <c r="H1637" s="9" t="n">
        <f aca="false">F1637/F1636-1</f>
        <v>-0.00391415614127355</v>
      </c>
      <c r="I1637" s="9" t="n">
        <f aca="false">LN(B1637/B1636)</f>
        <v>-0.00629997069890216</v>
      </c>
      <c r="J1637" s="9" t="n">
        <f aca="false">LN(F1637/F1636)</f>
        <v>-0.00392183649838477</v>
      </c>
      <c r="K1637" s="9" t="n">
        <f aca="false">F1637/F1630-1</f>
        <v>-0.0100799832299865</v>
      </c>
      <c r="L1637" s="9" t="n">
        <f aca="false">F1637/F1607-1</f>
        <v>-0.00567838717205238</v>
      </c>
      <c r="M1637" s="9" t="n">
        <f aca="false">B1637/B1630-1</f>
        <v>-0.0200577198848627</v>
      </c>
      <c r="N1637" s="9" t="n">
        <f aca="false">B1637/B1607-1</f>
        <v>-0.0718727065044388</v>
      </c>
      <c r="O1637" s="8" t="n">
        <f aca="false">MAX(O1636,F1637)</f>
        <v>271.506607307531</v>
      </c>
      <c r="P1637" s="9" t="n">
        <f aca="false">F1637/O1637-1</f>
        <v>-0.0899750912153908</v>
      </c>
      <c r="Q1637" s="8" t="n">
        <f aca="false">MAX(Q1636,B1637)</f>
        <v>4811.1564628872</v>
      </c>
      <c r="R1637" s="9" t="n">
        <f aca="false">B1637/Q1637-1</f>
        <v>-0.273313773340192</v>
      </c>
      <c r="S1637" s="9" t="n">
        <f aca="false">B1637/INDEX($B:$B,$E1637)-1</f>
        <v>-0.0499245707189991</v>
      </c>
      <c r="T1637" s="0" t="n">
        <f aca="false">IF(AND($A1637&gt;=CrashTest!$B$3,$A1637&lt;=CrashTest!$C$3),1,IF(AND($A1637&gt;=CrashTest!$B$4,$A1637&lt;=CrashTest!$C$4),2,IF(AND($A1637&gt;=CrashTest!$B$5,$A1637&lt;=CrashTest!$C$5),3,IF(AND($A1637&gt;=CrashTest!$B$6,$A1637&lt;=CrashTest!$C$6),4,IF(AND($A1637&gt;=CrashTest!$B$7,$A1637&lt;=CrashTest!$C$7),5,0)))))</f>
        <v>0</v>
      </c>
      <c r="U1637" s="8" t="str">
        <f aca="false">IF(T1637=0,"",IF(T1636=T1637,MAX(U1636,B1637),B1637))</f>
        <v/>
      </c>
      <c r="V1637" s="9" t="str">
        <f aca="false">IF(T1637=0,"",B1637/U1637-1)</f>
        <v/>
      </c>
      <c r="W1637" s="8" t="str">
        <f aca="false">IF(T1637=0,"",IF(T1636=T1637,MAX(W1636,F1637),F1637))</f>
        <v/>
      </c>
      <c r="X1637" s="9" t="str">
        <f aca="false">IF(T1637=0,"",F1637/W1637-1)</f>
        <v/>
      </c>
    </row>
    <row r="1638" customFormat="false" ht="15" hidden="false" customHeight="false" outlineLevel="0" collapsed="false">
      <c r="A1638" s="5" t="n">
        <v>45466</v>
      </c>
      <c r="B1638" s="6" t="n">
        <v>3419.96013325541</v>
      </c>
      <c r="C1638" s="7" t="n">
        <v>40.2447193</v>
      </c>
      <c r="D1638" s="0" t="n">
        <f aca="false">INT((ROW()-3)/30)</f>
        <v>54</v>
      </c>
      <c r="E1638" s="0" t="n">
        <f aca="false">2+30*D1638</f>
        <v>1622</v>
      </c>
      <c r="F1638" s="8" t="n">
        <f aca="false">INDEX($F:$F,$E1638)*(2*B1638/INDEX($B:$B,$E1638)-C1638/INDEX($C:$C,$E1638))</f>
        <v>244.888628206716</v>
      </c>
      <c r="G1638" s="9" t="n">
        <f aca="false">B1638/B1637-1</f>
        <v>-0.0218068124992847</v>
      </c>
      <c r="H1638" s="9" t="n">
        <f aca="false">F1638/F1637-1</f>
        <v>-0.00886015481509794</v>
      </c>
      <c r="I1638" s="9" t="n">
        <f aca="false">LN(B1638/B1637)</f>
        <v>-0.0220480952226245</v>
      </c>
      <c r="J1638" s="9" t="n">
        <f aca="false">LN(F1638/F1637)</f>
        <v>-0.00889963938606624</v>
      </c>
      <c r="K1638" s="9" t="n">
        <f aca="false">F1638/F1631-1</f>
        <v>-0.02141640499167</v>
      </c>
      <c r="L1638" s="9" t="n">
        <f aca="false">F1638/F1608-1</f>
        <v>-0.0265139482713525</v>
      </c>
      <c r="M1638" s="9" t="n">
        <f aca="false">B1638/B1631-1</f>
        <v>-0.0551797584312169</v>
      </c>
      <c r="N1638" s="9" t="n">
        <f aca="false">B1638/B1608-1</f>
        <v>-0.0826339905923417</v>
      </c>
      <c r="O1638" s="8" t="n">
        <f aca="false">MAX(O1637,F1638)</f>
        <v>271.506607307531</v>
      </c>
      <c r="P1638" s="9" t="n">
        <f aca="false">F1638/O1638-1</f>
        <v>-0.0980380527928179</v>
      </c>
      <c r="Q1638" s="8" t="n">
        <f aca="false">MAX(Q1637,B1638)</f>
        <v>4811.1564628872</v>
      </c>
      <c r="R1638" s="9" t="n">
        <f aca="false">B1638/Q1638-1</f>
        <v>-0.289160483630775</v>
      </c>
      <c r="S1638" s="9" t="n">
        <f aca="false">B1638/INDEX($B:$B,$E1638)-1</f>
        <v>-0.0706426874655074</v>
      </c>
      <c r="T1638" s="0" t="n">
        <f aca="false">IF(AND($A1638&gt;=CrashTest!$B$3,$A1638&lt;=CrashTest!$C$3),1,IF(AND($A1638&gt;=CrashTest!$B$4,$A1638&lt;=CrashTest!$C$4),2,IF(AND($A1638&gt;=CrashTest!$B$5,$A1638&lt;=CrashTest!$C$5),3,IF(AND($A1638&gt;=CrashTest!$B$6,$A1638&lt;=CrashTest!$C$6),4,IF(AND($A1638&gt;=CrashTest!$B$7,$A1638&lt;=CrashTest!$C$7),5,0)))))</f>
        <v>0</v>
      </c>
      <c r="U1638" s="8" t="str">
        <f aca="false">IF(T1638=0,"",IF(T1637=T1638,MAX(U1637,B1638),B1638))</f>
        <v/>
      </c>
      <c r="V1638" s="9" t="str">
        <f aca="false">IF(T1638=0,"",B1638/U1638-1)</f>
        <v/>
      </c>
      <c r="W1638" s="8" t="str">
        <f aca="false">IF(T1638=0,"",IF(T1637=T1638,MAX(W1637,F1638),F1638))</f>
        <v/>
      </c>
      <c r="X1638" s="9" t="str">
        <f aca="false">IF(T1638=0,"",F1638/W1638-1)</f>
        <v/>
      </c>
    </row>
    <row r="1639" customFormat="false" ht="15" hidden="false" customHeight="false" outlineLevel="0" collapsed="false">
      <c r="A1639" s="5" t="n">
        <v>45467</v>
      </c>
      <c r="B1639" s="6" t="n">
        <v>3347.67256312098</v>
      </c>
      <c r="C1639" s="7" t="n">
        <v>38.74729508</v>
      </c>
      <c r="D1639" s="0" t="n">
        <f aca="false">INT((ROW()-3)/30)</f>
        <v>54</v>
      </c>
      <c r="E1639" s="0" t="n">
        <f aca="false">2+30*D1639</f>
        <v>1622</v>
      </c>
      <c r="F1639" s="8" t="n">
        <f aca="false">INDEX($F:$F,$E1639)*(2*B1639/INDEX($B:$B,$E1639)-C1639/INDEX($C:$C,$E1639))</f>
        <v>243.311046163706</v>
      </c>
      <c r="G1639" s="9" t="n">
        <f aca="false">B1639/B1638-1</f>
        <v>-0.0211369628059437</v>
      </c>
      <c r="H1639" s="9" t="n">
        <f aca="false">F1639/F1638-1</f>
        <v>-0.00644203879356453</v>
      </c>
      <c r="I1639" s="9" t="n">
        <f aca="false">LN(B1639/B1638)</f>
        <v>-0.0213635469597319</v>
      </c>
      <c r="J1639" s="9" t="n">
        <f aca="false">LN(F1639/F1638)</f>
        <v>-0.00646287827284157</v>
      </c>
      <c r="K1639" s="9" t="n">
        <f aca="false">F1639/F1632-1</f>
        <v>-0.0190879079588162</v>
      </c>
      <c r="L1639" s="9" t="n">
        <f aca="false">F1639/F1609-1</f>
        <v>-0.0359765130242364</v>
      </c>
      <c r="M1639" s="9" t="n">
        <f aca="false">B1639/B1632-1</f>
        <v>-0.0461191031953152</v>
      </c>
      <c r="N1639" s="9" t="n">
        <f aca="false">B1639/B1609-1</f>
        <v>-0.106826975994531</v>
      </c>
      <c r="O1639" s="8" t="n">
        <f aca="false">MAX(O1638,F1639)</f>
        <v>271.506607307531</v>
      </c>
      <c r="P1639" s="9" t="n">
        <f aca="false">F1639/O1639-1</f>
        <v>-0.103848526647045</v>
      </c>
      <c r="Q1639" s="8" t="n">
        <f aca="false">MAX(Q1638,B1639)</f>
        <v>4811.1564628872</v>
      </c>
      <c r="R1639" s="9" t="n">
        <f aca="false">B1639/Q1639-1</f>
        <v>-0.304185472049266</v>
      </c>
      <c r="S1639" s="9" t="n">
        <f aca="false">B1639/INDEX($B:$B,$E1639)-1</f>
        <v>-0.0902864784139806</v>
      </c>
      <c r="T1639" s="0" t="n">
        <f aca="false">IF(AND($A1639&gt;=CrashTest!$B$3,$A1639&lt;=CrashTest!$C$3),1,IF(AND($A1639&gt;=CrashTest!$B$4,$A1639&lt;=CrashTest!$C$4),2,IF(AND($A1639&gt;=CrashTest!$B$5,$A1639&lt;=CrashTest!$C$5),3,IF(AND($A1639&gt;=CrashTest!$B$6,$A1639&lt;=CrashTest!$C$6),4,IF(AND($A1639&gt;=CrashTest!$B$7,$A1639&lt;=CrashTest!$C$7),5,0)))))</f>
        <v>0</v>
      </c>
      <c r="U1639" s="8" t="str">
        <f aca="false">IF(T1639=0,"",IF(T1638=T1639,MAX(U1638,B1639),B1639))</f>
        <v/>
      </c>
      <c r="V1639" s="9" t="str">
        <f aca="false">IF(T1639=0,"",B1639/U1639-1)</f>
        <v/>
      </c>
      <c r="W1639" s="8" t="str">
        <f aca="false">IF(T1639=0,"",IF(T1638=T1639,MAX(W1638,F1639),F1639))</f>
        <v/>
      </c>
      <c r="X1639" s="9" t="str">
        <f aca="false">IF(T1639=0,"",F1639/W1639-1)</f>
        <v/>
      </c>
    </row>
    <row r="1640" customFormat="false" ht="15" hidden="false" customHeight="false" outlineLevel="0" collapsed="false">
      <c r="A1640" s="5" t="n">
        <v>45468</v>
      </c>
      <c r="B1640" s="6" t="n">
        <v>3392.701764173</v>
      </c>
      <c r="C1640" s="7" t="n">
        <v>39.73036554</v>
      </c>
      <c r="D1640" s="0" t="n">
        <f aca="false">INT((ROW()-3)/30)</f>
        <v>54</v>
      </c>
      <c r="E1640" s="0" t="n">
        <f aca="false">2+30*D1640</f>
        <v>1622</v>
      </c>
      <c r="F1640" s="8" t="n">
        <f aca="false">INDEX($F:$F,$E1640)*(2*B1640/INDEX($B:$B,$E1640)-C1640/INDEX($C:$C,$E1640))</f>
        <v>244.013890784471</v>
      </c>
      <c r="G1640" s="9" t="n">
        <f aca="false">B1640/B1639-1</f>
        <v>0.0134508976618788</v>
      </c>
      <c r="H1640" s="9" t="n">
        <f aca="false">F1640/F1639-1</f>
        <v>0.00288866712731073</v>
      </c>
      <c r="I1640" s="9" t="n">
        <f aca="false">LN(B1640/B1639)</f>
        <v>0.0133612374500048</v>
      </c>
      <c r="J1640" s="9" t="n">
        <f aca="false">LN(F1640/F1639)</f>
        <v>0.00288450294578659</v>
      </c>
      <c r="K1640" s="9" t="n">
        <f aca="false">F1640/F1633-1</f>
        <v>-0.0111858299273474</v>
      </c>
      <c r="L1640" s="9" t="n">
        <f aca="false">F1640/F1610-1</f>
        <v>-0.0375703660658193</v>
      </c>
      <c r="M1640" s="9" t="n">
        <f aca="false">B1640/B1633-1</f>
        <v>-0.0244294872687809</v>
      </c>
      <c r="N1640" s="9" t="n">
        <f aca="false">B1640/B1610-1</f>
        <v>-0.112909423605485</v>
      </c>
      <c r="O1640" s="8" t="n">
        <f aca="false">MAX(O1639,F1640)</f>
        <v>271.506607307531</v>
      </c>
      <c r="P1640" s="9" t="n">
        <f aca="false">F1640/O1640-1</f>
        <v>-0.10125984334488</v>
      </c>
      <c r="Q1640" s="8" t="n">
        <f aca="false">MAX(Q1639,B1640)</f>
        <v>4811.1564628872</v>
      </c>
      <c r="R1640" s="9" t="n">
        <f aca="false">B1640/Q1640-1</f>
        <v>-0.294826142042152</v>
      </c>
      <c r="S1640" s="9" t="n">
        <f aca="false">B1640/INDEX($B:$B,$E1640)-1</f>
        <v>-0.0780500149334998</v>
      </c>
      <c r="T1640" s="0" t="n">
        <f aca="false">IF(AND($A1640&gt;=CrashTest!$B$3,$A1640&lt;=CrashTest!$C$3),1,IF(AND($A1640&gt;=CrashTest!$B$4,$A1640&lt;=CrashTest!$C$4),2,IF(AND($A1640&gt;=CrashTest!$B$5,$A1640&lt;=CrashTest!$C$5),3,IF(AND($A1640&gt;=CrashTest!$B$6,$A1640&lt;=CrashTest!$C$6),4,IF(AND($A1640&gt;=CrashTest!$B$7,$A1640&lt;=CrashTest!$C$7),5,0)))))</f>
        <v>0</v>
      </c>
      <c r="U1640" s="8" t="str">
        <f aca="false">IF(T1640=0,"",IF(T1639=T1640,MAX(U1639,B1640),B1640))</f>
        <v/>
      </c>
      <c r="V1640" s="9" t="str">
        <f aca="false">IF(T1640=0,"",B1640/U1640-1)</f>
        <v/>
      </c>
      <c r="W1640" s="8" t="str">
        <f aca="false">IF(T1640=0,"",IF(T1639=T1640,MAX(W1639,F1640),F1640))</f>
        <v/>
      </c>
      <c r="X1640" s="9" t="str">
        <f aca="false">IF(T1640=0,"",F1640/W1640-1)</f>
        <v/>
      </c>
    </row>
    <row r="1641" customFormat="false" ht="15" hidden="false" customHeight="false" outlineLevel="0" collapsed="false">
      <c r="A1641" s="5" t="n">
        <v>45469</v>
      </c>
      <c r="B1641" s="6" t="n">
        <v>3368.95722998247</v>
      </c>
      <c r="C1641" s="7" t="n">
        <v>39.27942274</v>
      </c>
      <c r="D1641" s="0" t="n">
        <f aca="false">INT((ROW()-3)/30)</f>
        <v>54</v>
      </c>
      <c r="E1641" s="0" t="n">
        <f aca="false">2+30*D1641</f>
        <v>1622</v>
      </c>
      <c r="F1641" s="8" t="n">
        <f aca="false">INDEX($F:$F,$E1641)*(2*B1641/INDEX($B:$B,$E1641)-C1641/INDEX($C:$C,$E1641))</f>
        <v>243.268014312381</v>
      </c>
      <c r="G1641" s="9" t="n">
        <f aca="false">B1641/B1640-1</f>
        <v>-0.00699870953623827</v>
      </c>
      <c r="H1641" s="9" t="n">
        <f aca="false">F1641/F1640-1</f>
        <v>-0.00305669677120346</v>
      </c>
      <c r="I1641" s="9" t="n">
        <f aca="false">LN(B1641/B1640)</f>
        <v>-0.00702331537712235</v>
      </c>
      <c r="J1641" s="9" t="n">
        <f aca="false">LN(F1641/F1640)</f>
        <v>-0.00306137801063253</v>
      </c>
      <c r="K1641" s="9" t="n">
        <f aca="false">F1641/F1634-1</f>
        <v>-0.0219881738082122</v>
      </c>
      <c r="L1641" s="9" t="n">
        <f aca="false">F1641/F1611-1</f>
        <v>-0.0403399732034843</v>
      </c>
      <c r="M1641" s="9" t="n">
        <f aca="false">B1641/B1634-1</f>
        <v>-0.0530160539857145</v>
      </c>
      <c r="N1641" s="9" t="n">
        <f aca="false">B1641/B1611-1</f>
        <v>-0.133434707760955</v>
      </c>
      <c r="O1641" s="8" t="n">
        <f aca="false">MAX(O1640,F1641)</f>
        <v>271.506607307531</v>
      </c>
      <c r="P1641" s="9" t="n">
        <f aca="false">F1641/O1641-1</f>
        <v>-0.104007019479878</v>
      </c>
      <c r="Q1641" s="8" t="n">
        <f aca="false">MAX(Q1640,B1641)</f>
        <v>4811.1564628872</v>
      </c>
      <c r="R1641" s="9" t="n">
        <f aca="false">B1641/Q1641-1</f>
        <v>-0.299761449046548</v>
      </c>
      <c r="S1641" s="9" t="n">
        <f aca="false">B1641/INDEX($B:$B,$E1641)-1</f>
        <v>-0.0845024750859195</v>
      </c>
      <c r="T1641" s="0" t="n">
        <f aca="false">IF(AND($A1641&gt;=CrashTest!$B$3,$A1641&lt;=CrashTest!$C$3),1,IF(AND($A1641&gt;=CrashTest!$B$4,$A1641&lt;=CrashTest!$C$4),2,IF(AND($A1641&gt;=CrashTest!$B$5,$A1641&lt;=CrashTest!$C$5),3,IF(AND($A1641&gt;=CrashTest!$B$6,$A1641&lt;=CrashTest!$C$6),4,IF(AND($A1641&gt;=CrashTest!$B$7,$A1641&lt;=CrashTest!$C$7),5,0)))))</f>
        <v>0</v>
      </c>
      <c r="U1641" s="8" t="str">
        <f aca="false">IF(T1641=0,"",IF(T1640=T1641,MAX(U1640,B1641),B1641))</f>
        <v/>
      </c>
      <c r="V1641" s="9" t="str">
        <f aca="false">IF(T1641=0,"",B1641/U1641-1)</f>
        <v/>
      </c>
      <c r="W1641" s="8" t="str">
        <f aca="false">IF(T1641=0,"",IF(T1640=T1641,MAX(W1640,F1641),F1641))</f>
        <v/>
      </c>
      <c r="X1641" s="9" t="str">
        <f aca="false">IF(T1641=0,"",F1641/W1641-1)</f>
        <v/>
      </c>
    </row>
    <row r="1642" customFormat="false" ht="15" hidden="false" customHeight="false" outlineLevel="0" collapsed="false">
      <c r="A1642" s="5" t="n">
        <v>45470</v>
      </c>
      <c r="B1642" s="6" t="n">
        <v>3443.80289129164</v>
      </c>
      <c r="C1642" s="7" t="n">
        <v>40.96055701</v>
      </c>
      <c r="D1642" s="0" t="n">
        <f aca="false">INT((ROW()-3)/30)</f>
        <v>54</v>
      </c>
      <c r="E1642" s="0" t="n">
        <f aca="false">2+30*D1642</f>
        <v>1622</v>
      </c>
      <c r="F1642" s="8" t="n">
        <f aca="false">INDEX($F:$F,$E1642)*(2*B1642/INDEX($B:$B,$E1642)-C1642/INDEX($C:$C,$E1642))</f>
        <v>244.174104449366</v>
      </c>
      <c r="G1642" s="9" t="n">
        <f aca="false">B1642/B1641-1</f>
        <v>0.0222162693675869</v>
      </c>
      <c r="H1642" s="9" t="n">
        <f aca="false">F1642/F1641-1</f>
        <v>0.00372465792326171</v>
      </c>
      <c r="I1642" s="9" t="n">
        <f aca="false">LN(B1642/B1641)</f>
        <v>0.021973083257067</v>
      </c>
      <c r="J1642" s="9" t="n">
        <f aca="false">LN(F1642/F1641)</f>
        <v>0.00371773856112136</v>
      </c>
      <c r="K1642" s="9" t="n">
        <f aca="false">F1642/F1635-1</f>
        <v>-0.0150519786912716</v>
      </c>
      <c r="L1642" s="9" t="n">
        <f aca="false">F1642/F1612-1</f>
        <v>-0.0419554578194917</v>
      </c>
      <c r="M1642" s="9" t="n">
        <f aca="false">B1642/B1635-1</f>
        <v>-0.0196044601573794</v>
      </c>
      <c r="N1642" s="9" t="n">
        <f aca="false">B1642/B1612-1</f>
        <v>-0.104329436854775</v>
      </c>
      <c r="O1642" s="8" t="n">
        <f aca="false">MAX(O1641,F1642)</f>
        <v>271.506607307531</v>
      </c>
      <c r="P1642" s="9" t="n">
        <f aca="false">F1642/O1642-1</f>
        <v>-0.100669752125797</v>
      </c>
      <c r="Q1642" s="8" t="n">
        <f aca="false">MAX(Q1641,B1642)</f>
        <v>4811.1564628872</v>
      </c>
      <c r="R1642" s="9" t="n">
        <f aca="false">B1642/Q1642-1</f>
        <v>-0.284204760776997</v>
      </c>
      <c r="S1642" s="9" t="n">
        <f aca="false">B1642/INDEX($B:$B,$E1642)-1</f>
        <v>-0.064163535467069</v>
      </c>
      <c r="T1642" s="0" t="n">
        <f aca="false">IF(AND($A1642&gt;=CrashTest!$B$3,$A1642&lt;=CrashTest!$C$3),1,IF(AND($A1642&gt;=CrashTest!$B$4,$A1642&lt;=CrashTest!$C$4),2,IF(AND($A1642&gt;=CrashTest!$B$5,$A1642&lt;=CrashTest!$C$5),3,IF(AND($A1642&gt;=CrashTest!$B$6,$A1642&lt;=CrashTest!$C$6),4,IF(AND($A1642&gt;=CrashTest!$B$7,$A1642&lt;=CrashTest!$C$7),5,0)))))</f>
        <v>0</v>
      </c>
      <c r="U1642" s="8" t="str">
        <f aca="false">IF(T1642=0,"",IF(T1641=T1642,MAX(U1641,B1642),B1642))</f>
        <v/>
      </c>
      <c r="V1642" s="9" t="str">
        <f aca="false">IF(T1642=0,"",B1642/U1642-1)</f>
        <v/>
      </c>
      <c r="W1642" s="8" t="str">
        <f aca="false">IF(T1642=0,"",IF(T1641=T1642,MAX(W1641,F1642),F1642))</f>
        <v/>
      </c>
      <c r="X1642" s="9" t="str">
        <f aca="false">IF(T1642=0,"",F1642/W1642-1)</f>
        <v/>
      </c>
    </row>
    <row r="1643" customFormat="false" ht="15" hidden="false" customHeight="false" outlineLevel="0" collapsed="false">
      <c r="A1643" s="5" t="n">
        <v>45471</v>
      </c>
      <c r="B1643" s="6" t="n">
        <v>3372.74825394506</v>
      </c>
      <c r="C1643" s="7" t="n">
        <v>39.54140223</v>
      </c>
      <c r="D1643" s="0" t="n">
        <f aca="false">INT((ROW()-3)/30)</f>
        <v>54</v>
      </c>
      <c r="E1643" s="0" t="n">
        <f aca="false">2+30*D1643</f>
        <v>1622</v>
      </c>
      <c r="F1643" s="8" t="n">
        <f aca="false">INDEX($F:$F,$E1643)*(2*B1643/INDEX($B:$B,$E1643)-C1643/INDEX($C:$C,$E1643))</f>
        <v>242.33004495975</v>
      </c>
      <c r="G1643" s="9" t="n">
        <f aca="false">B1643/B1642-1</f>
        <v>-0.0206326086566269</v>
      </c>
      <c r="H1643" s="9" t="n">
        <f aca="false">F1643/F1642-1</f>
        <v>-0.00755223201810917</v>
      </c>
      <c r="I1643" s="9" t="n">
        <f aca="false">LN(B1643/B1642)</f>
        <v>-0.0208484347920125</v>
      </c>
      <c r="J1643" s="9" t="n">
        <f aca="false">LN(F1643/F1642)</f>
        <v>-0.00758089452412382</v>
      </c>
      <c r="K1643" s="9" t="n">
        <f aca="false">F1643/F1636-1</f>
        <v>-0.023054474287424</v>
      </c>
      <c r="L1643" s="9" t="n">
        <f aca="false">F1643/F1613-1</f>
        <v>-0.051234013612444</v>
      </c>
      <c r="M1643" s="9" t="n">
        <f aca="false">B1643/B1636-1</f>
        <v>-0.0413689888715243</v>
      </c>
      <c r="N1643" s="9" t="n">
        <f aca="false">B1643/B1613-1</f>
        <v>-0.105359016145008</v>
      </c>
      <c r="O1643" s="8" t="n">
        <f aca="false">MAX(O1642,F1643)</f>
        <v>271.506607307531</v>
      </c>
      <c r="P1643" s="9" t="n">
        <f aca="false">F1643/O1643-1</f>
        <v>-0.107461702818647</v>
      </c>
      <c r="Q1643" s="8" t="n">
        <f aca="false">MAX(Q1642,B1643)</f>
        <v>4811.1564628872</v>
      </c>
      <c r="R1643" s="9" t="n">
        <f aca="false">B1643/Q1643-1</f>
        <v>-0.298973483826162</v>
      </c>
      <c r="S1643" s="9" t="n">
        <f aca="false">B1643/INDEX($B:$B,$E1643)-1</f>
        <v>-0.0834722830063782</v>
      </c>
      <c r="T1643" s="0" t="n">
        <f aca="false">IF(AND($A1643&gt;=CrashTest!$B$3,$A1643&lt;=CrashTest!$C$3),1,IF(AND($A1643&gt;=CrashTest!$B$4,$A1643&lt;=CrashTest!$C$4),2,IF(AND($A1643&gt;=CrashTest!$B$5,$A1643&lt;=CrashTest!$C$5),3,IF(AND($A1643&gt;=CrashTest!$B$6,$A1643&lt;=CrashTest!$C$6),4,IF(AND($A1643&gt;=CrashTest!$B$7,$A1643&lt;=CrashTest!$C$7),5,0)))))</f>
        <v>0</v>
      </c>
      <c r="U1643" s="8" t="str">
        <f aca="false">IF(T1643=0,"",IF(T1642=T1643,MAX(U1642,B1643),B1643))</f>
        <v/>
      </c>
      <c r="V1643" s="9" t="str">
        <f aca="false">IF(T1643=0,"",B1643/U1643-1)</f>
        <v/>
      </c>
      <c r="W1643" s="8" t="str">
        <f aca="false">IF(T1643=0,"",IF(T1642=T1643,MAX(W1642,F1643),F1643))</f>
        <v/>
      </c>
      <c r="X1643" s="9" t="str">
        <f aca="false">IF(T1643=0,"",F1643/W1643-1)</f>
        <v/>
      </c>
    </row>
    <row r="1644" customFormat="false" ht="15" hidden="false" customHeight="false" outlineLevel="0" collapsed="false">
      <c r="A1644" s="5" t="n">
        <v>45472</v>
      </c>
      <c r="B1644" s="6" t="n">
        <v>3373.51496990064</v>
      </c>
      <c r="C1644" s="7" t="n">
        <v>39.67620855</v>
      </c>
      <c r="D1644" s="0" t="n">
        <f aca="false">INT((ROW()-3)/30)</f>
        <v>54</v>
      </c>
      <c r="E1644" s="0" t="n">
        <f aca="false">2+30*D1644</f>
        <v>1622</v>
      </c>
      <c r="F1644" s="8" t="n">
        <f aca="false">INDEX($F:$F,$E1644)*(2*B1644/INDEX($B:$B,$E1644)-C1644/INDEX($C:$C,$E1644))</f>
        <v>241.685089482533</v>
      </c>
      <c r="G1644" s="9" t="n">
        <f aca="false">B1644/B1643-1</f>
        <v>0.000227326766734981</v>
      </c>
      <c r="H1644" s="9" t="n">
        <f aca="false">F1644/F1643-1</f>
        <v>-0.00266147549852636</v>
      </c>
      <c r="I1644" s="9" t="n">
        <f aca="false">LN(B1644/B1643)</f>
        <v>0.000227300931920766</v>
      </c>
      <c r="J1644" s="9" t="n">
        <f aca="false">LN(F1644/F1643)</f>
        <v>-0.00266502352115607</v>
      </c>
      <c r="K1644" s="9" t="n">
        <f aca="false">F1644/F1637-1</f>
        <v>-0.0218258645680672</v>
      </c>
      <c r="L1644" s="9" t="n">
        <f aca="false">F1644/F1614-1</f>
        <v>-0.0497447431629799</v>
      </c>
      <c r="M1644" s="9" t="n">
        <f aca="false">B1644/B1637-1</f>
        <v>-0.0350912779947193</v>
      </c>
      <c r="N1644" s="9" t="n">
        <f aca="false">B1644/B1614-1</f>
        <v>-0.0998164718703241</v>
      </c>
      <c r="O1644" s="8" t="n">
        <f aca="false">MAX(O1643,F1644)</f>
        <v>271.506607307531</v>
      </c>
      <c r="P1644" s="9" t="n">
        <f aca="false">F1644/O1644-1</f>
        <v>-0.109837171628091</v>
      </c>
      <c r="Q1644" s="8" t="n">
        <f aca="false">MAX(Q1643,B1644)</f>
        <v>4811.1564628872</v>
      </c>
      <c r="R1644" s="9" t="n">
        <f aca="false">B1644/Q1644-1</f>
        <v>-0.298814121734845</v>
      </c>
      <c r="S1644" s="9" t="n">
        <f aca="false">B1644/INDEX($B:$B,$E1644)-1</f>
        <v>-0.0832639317238511</v>
      </c>
      <c r="T1644" s="0" t="n">
        <f aca="false">IF(AND($A1644&gt;=CrashTest!$B$3,$A1644&lt;=CrashTest!$C$3),1,IF(AND($A1644&gt;=CrashTest!$B$4,$A1644&lt;=CrashTest!$C$4),2,IF(AND($A1644&gt;=CrashTest!$B$5,$A1644&lt;=CrashTest!$C$5),3,IF(AND($A1644&gt;=CrashTest!$B$6,$A1644&lt;=CrashTest!$C$6),4,IF(AND($A1644&gt;=CrashTest!$B$7,$A1644&lt;=CrashTest!$C$7),5,0)))))</f>
        <v>0</v>
      </c>
      <c r="U1644" s="8" t="str">
        <f aca="false">IF(T1644=0,"",IF(T1643=T1644,MAX(U1643,B1644),B1644))</f>
        <v/>
      </c>
      <c r="V1644" s="9" t="str">
        <f aca="false">IF(T1644=0,"",B1644/U1644-1)</f>
        <v/>
      </c>
      <c r="W1644" s="8" t="str">
        <f aca="false">IF(T1644=0,"",IF(T1643=T1644,MAX(W1643,F1644),F1644))</f>
        <v/>
      </c>
      <c r="X1644" s="9" t="str">
        <f aca="false">IF(T1644=0,"",F1644/W1644-1)</f>
        <v/>
      </c>
    </row>
    <row r="1645" customFormat="false" ht="15" hidden="false" customHeight="false" outlineLevel="0" collapsed="false">
      <c r="A1645" s="5" t="n">
        <v>45473</v>
      </c>
      <c r="B1645" s="6" t="n">
        <v>3437.88873202805</v>
      </c>
      <c r="C1645" s="7" t="n">
        <v>40.9281645</v>
      </c>
      <c r="D1645" s="0" t="n">
        <f aca="false">INT((ROW()-3)/30)</f>
        <v>54</v>
      </c>
      <c r="E1645" s="0" t="n">
        <f aca="false">2+30*D1645</f>
        <v>1622</v>
      </c>
      <c r="F1645" s="8" t="n">
        <f aca="false">INDEX($F:$F,$E1645)*(2*B1645/INDEX($B:$B,$E1645)-C1645/INDEX($C:$C,$E1645))</f>
        <v>243.543621248128</v>
      </c>
      <c r="G1645" s="9" t="n">
        <f aca="false">B1645/B1644-1</f>
        <v>0.0190821035927717</v>
      </c>
      <c r="H1645" s="9" t="n">
        <f aca="false">F1645/F1644-1</f>
        <v>0.00768989005310305</v>
      </c>
      <c r="I1645" s="9" t="n">
        <f aca="false">LN(B1645/B1644)</f>
        <v>0.0189023237060391</v>
      </c>
      <c r="J1645" s="9" t="n">
        <f aca="false">LN(F1645/F1644)</f>
        <v>0.00766047355874754</v>
      </c>
      <c r="K1645" s="9" t="n">
        <f aca="false">F1645/F1638-1</f>
        <v>-0.00549232101317942</v>
      </c>
      <c r="L1645" s="9" t="n">
        <f aca="false">F1645/F1615-1</f>
        <v>-0.0404585286319984</v>
      </c>
      <c r="M1645" s="9" t="n">
        <f aca="false">B1645/B1638-1</f>
        <v>0.00524234145255198</v>
      </c>
      <c r="N1645" s="9" t="n">
        <f aca="false">B1645/B1615-1</f>
        <v>-0.0845683732741502</v>
      </c>
      <c r="O1645" s="8" t="n">
        <f aca="false">MAX(O1644,F1645)</f>
        <v>271.506607307531</v>
      </c>
      <c r="P1645" s="9" t="n">
        <f aca="false">F1645/O1645-1</f>
        <v>-0.102991917348552</v>
      </c>
      <c r="Q1645" s="8" t="n">
        <f aca="false">MAX(Q1644,B1645)</f>
        <v>4811.1564628872</v>
      </c>
      <c r="R1645" s="9" t="n">
        <f aca="false">B1645/Q1645-1</f>
        <v>-0.285434020168</v>
      </c>
      <c r="S1645" s="9" t="n">
        <f aca="false">B1645/INDEX($B:$B,$E1645)-1</f>
        <v>-0.0657706791017755</v>
      </c>
      <c r="T1645" s="0" t="n">
        <f aca="false">IF(AND($A1645&gt;=CrashTest!$B$3,$A1645&lt;=CrashTest!$C$3),1,IF(AND($A1645&gt;=CrashTest!$B$4,$A1645&lt;=CrashTest!$C$4),2,IF(AND($A1645&gt;=CrashTest!$B$5,$A1645&lt;=CrashTest!$C$5),3,IF(AND($A1645&gt;=CrashTest!$B$6,$A1645&lt;=CrashTest!$C$6),4,IF(AND($A1645&gt;=CrashTest!$B$7,$A1645&lt;=CrashTest!$C$7),5,0)))))</f>
        <v>0</v>
      </c>
      <c r="U1645" s="8" t="str">
        <f aca="false">IF(T1645=0,"",IF(T1644=T1645,MAX(U1644,B1645),B1645))</f>
        <v/>
      </c>
      <c r="V1645" s="9" t="str">
        <f aca="false">IF(T1645=0,"",B1645/U1645-1)</f>
        <v/>
      </c>
      <c r="W1645" s="8" t="str">
        <f aca="false">IF(T1645=0,"",IF(T1644=T1645,MAX(W1644,F1645),F1645))</f>
        <v/>
      </c>
      <c r="X1645" s="9" t="str">
        <f aca="false">IF(T1645=0,"",F1645/W1645-1)</f>
        <v/>
      </c>
    </row>
    <row r="1646" customFormat="false" ht="15" hidden="false" customHeight="false" outlineLevel="0" collapsed="false">
      <c r="A1646" s="5" t="n">
        <v>45474</v>
      </c>
      <c r="B1646" s="6" t="n">
        <v>3437.63577878434</v>
      </c>
      <c r="C1646" s="7" t="n">
        <v>41.10227669</v>
      </c>
      <c r="D1646" s="0" t="n">
        <f aca="false">INT((ROW()-3)/30)</f>
        <v>54</v>
      </c>
      <c r="E1646" s="0" t="n">
        <f aca="false">2+30*D1646</f>
        <v>1622</v>
      </c>
      <c r="F1646" s="8" t="n">
        <f aca="false">INDEX($F:$F,$E1646)*(2*B1646/INDEX($B:$B,$E1646)-C1646/INDEX($C:$C,$E1646))</f>
        <v>242.540193062524</v>
      </c>
      <c r="G1646" s="9" t="n">
        <f aca="false">B1646/B1645-1</f>
        <v>-7.35780775432682E-005</v>
      </c>
      <c r="H1646" s="9" t="n">
        <f aca="false">F1646/F1645-1</f>
        <v>-0.00412011688280323</v>
      </c>
      <c r="I1646" s="9" t="n">
        <f aca="false">LN(B1646/B1645)</f>
        <v>-7.35807845428004E-005</v>
      </c>
      <c r="J1646" s="9" t="n">
        <f aca="false">LN(F1646/F1645)</f>
        <v>-0.00412862795013962</v>
      </c>
      <c r="K1646" s="9" t="n">
        <f aca="false">F1646/F1639-1</f>
        <v>-0.00316817963399318</v>
      </c>
      <c r="L1646" s="9" t="n">
        <f aca="false">F1646/F1616-1</f>
        <v>-0.0469038771682228</v>
      </c>
      <c r="M1646" s="9" t="n">
        <f aca="false">B1646/B1639-1</f>
        <v>0.0268733617064054</v>
      </c>
      <c r="N1646" s="9" t="n">
        <f aca="false">B1646/B1616-1</f>
        <v>-0.0985289727548887</v>
      </c>
      <c r="O1646" s="8" t="n">
        <f aca="false">MAX(O1645,F1646)</f>
        <v>271.506607307531</v>
      </c>
      <c r="P1646" s="9" t="n">
        <f aca="false">F1646/O1646-1</f>
        <v>-0.106687695493895</v>
      </c>
      <c r="Q1646" s="8" t="n">
        <f aca="false">MAX(Q1645,B1646)</f>
        <v>4811.1564628872</v>
      </c>
      <c r="R1646" s="9" t="n">
        <f aca="false">B1646/Q1646-1</f>
        <v>-0.285486596559074</v>
      </c>
      <c r="S1646" s="9" t="n">
        <f aca="false">B1646/INDEX($B:$B,$E1646)-1</f>
        <v>-0.0658394178991917</v>
      </c>
      <c r="T1646" s="0" t="n">
        <f aca="false">IF(AND($A1646&gt;=CrashTest!$B$3,$A1646&lt;=CrashTest!$C$3),1,IF(AND($A1646&gt;=CrashTest!$B$4,$A1646&lt;=CrashTest!$C$4),2,IF(AND($A1646&gt;=CrashTest!$B$5,$A1646&lt;=CrashTest!$C$5),3,IF(AND($A1646&gt;=CrashTest!$B$6,$A1646&lt;=CrashTest!$C$6),4,IF(AND($A1646&gt;=CrashTest!$B$7,$A1646&lt;=CrashTest!$C$7),5,0)))))</f>
        <v>0</v>
      </c>
      <c r="U1646" s="8" t="str">
        <f aca="false">IF(T1646=0,"",IF(T1645=T1646,MAX(U1645,B1646),B1646))</f>
        <v/>
      </c>
      <c r="V1646" s="9" t="str">
        <f aca="false">IF(T1646=0,"",B1646/U1646-1)</f>
        <v/>
      </c>
      <c r="W1646" s="8" t="str">
        <f aca="false">IF(T1646=0,"",IF(T1645=T1646,MAX(W1645,F1646),F1646))</f>
        <v/>
      </c>
      <c r="X1646" s="9" t="str">
        <f aca="false">IF(T1646=0,"",F1646/W1646-1)</f>
        <v/>
      </c>
    </row>
    <row r="1647" customFormat="false" ht="15" hidden="false" customHeight="false" outlineLevel="0" collapsed="false">
      <c r="A1647" s="5" t="n">
        <v>45475</v>
      </c>
      <c r="B1647" s="6" t="n">
        <v>3418.16105698422</v>
      </c>
      <c r="C1647" s="7" t="n">
        <v>40.78318567</v>
      </c>
      <c r="D1647" s="0" t="n">
        <f aca="false">INT((ROW()-3)/30)</f>
        <v>54</v>
      </c>
      <c r="E1647" s="0" t="n">
        <f aca="false">2+30*D1647</f>
        <v>1622</v>
      </c>
      <c r="F1647" s="8" t="n">
        <f aca="false">INDEX($F:$F,$E1647)*(2*B1647/INDEX($B:$B,$E1647)-C1647/INDEX($C:$C,$E1647))</f>
        <v>241.646005042877</v>
      </c>
      <c r="G1647" s="9" t="n">
        <f aca="false">B1647/B1646-1</f>
        <v>-0.00566514984522493</v>
      </c>
      <c r="H1647" s="9" t="n">
        <f aca="false">F1647/F1646-1</f>
        <v>-0.00368676221601238</v>
      </c>
      <c r="I1647" s="9" t="n">
        <f aca="false">LN(B1647/B1646)</f>
        <v>-0.0056812576709141</v>
      </c>
      <c r="J1647" s="9" t="n">
        <f aca="false">LN(F1647/F1646)</f>
        <v>-0.0036935750739105</v>
      </c>
      <c r="K1647" s="9" t="n">
        <f aca="false">F1647/F1640-1</f>
        <v>-0.00970389732314392</v>
      </c>
      <c r="L1647" s="9" t="n">
        <f aca="false">F1647/F1617-1</f>
        <v>-0.051338198104852</v>
      </c>
      <c r="M1647" s="9" t="n">
        <f aca="false">B1647/B1640-1</f>
        <v>0.00750413522345839</v>
      </c>
      <c r="N1647" s="9" t="n">
        <f aca="false">B1647/B1617-1</f>
        <v>-0.0960381229963306</v>
      </c>
      <c r="O1647" s="8" t="n">
        <f aca="false">MAX(O1646,F1647)</f>
        <v>271.506607307531</v>
      </c>
      <c r="P1647" s="9" t="n">
        <f aca="false">F1647/O1647-1</f>
        <v>-0.109981125545247</v>
      </c>
      <c r="Q1647" s="8" t="n">
        <f aca="false">MAX(Q1646,B1647)</f>
        <v>4811.1564628872</v>
      </c>
      <c r="R1647" s="9" t="n">
        <f aca="false">B1647/Q1647-1</f>
        <v>-0.289534422055989</v>
      </c>
      <c r="S1647" s="9" t="n">
        <f aca="false">B1647/INDEX($B:$B,$E1647)-1</f>
        <v>-0.0711315775762953</v>
      </c>
      <c r="T1647" s="0" t="n">
        <f aca="false">IF(AND($A1647&gt;=CrashTest!$B$3,$A1647&lt;=CrashTest!$C$3),1,IF(AND($A1647&gt;=CrashTest!$B$4,$A1647&lt;=CrashTest!$C$4),2,IF(AND($A1647&gt;=CrashTest!$B$5,$A1647&lt;=CrashTest!$C$5),3,IF(AND($A1647&gt;=CrashTest!$B$6,$A1647&lt;=CrashTest!$C$6),4,IF(AND($A1647&gt;=CrashTest!$B$7,$A1647&lt;=CrashTest!$C$7),5,0)))))</f>
        <v>0</v>
      </c>
      <c r="U1647" s="8" t="str">
        <f aca="false">IF(T1647=0,"",IF(T1646=T1647,MAX(U1646,B1647),B1647))</f>
        <v/>
      </c>
      <c r="V1647" s="9" t="str">
        <f aca="false">IF(T1647=0,"",B1647/U1647-1)</f>
        <v/>
      </c>
      <c r="W1647" s="8" t="str">
        <f aca="false">IF(T1647=0,"",IF(T1646=T1647,MAX(W1646,F1647),F1647))</f>
        <v/>
      </c>
      <c r="X1647" s="9" t="str">
        <f aca="false">IF(T1647=0,"",F1647/W1647-1)</f>
        <v/>
      </c>
    </row>
    <row r="1648" customFormat="false" ht="15" hidden="false" customHeight="false" outlineLevel="0" collapsed="false">
      <c r="A1648" s="5" t="n">
        <v>45476</v>
      </c>
      <c r="B1648" s="6" t="n">
        <v>3294.66166656926</v>
      </c>
      <c r="C1648" s="7" t="n">
        <v>38.00506912</v>
      </c>
      <c r="D1648" s="0" t="n">
        <f aca="false">INT((ROW()-3)/30)</f>
        <v>54</v>
      </c>
      <c r="E1648" s="0" t="n">
        <f aca="false">2+30*D1648</f>
        <v>1622</v>
      </c>
      <c r="F1648" s="8" t="n">
        <f aca="false">INDEX($F:$F,$E1648)*(2*B1648/INDEX($B:$B,$E1648)-C1648/INDEX($C:$C,$E1648))</f>
        <v>240.174020281</v>
      </c>
      <c r="G1648" s="9" t="n">
        <f aca="false">B1648/B1647-1</f>
        <v>-0.0361303602598296</v>
      </c>
      <c r="H1648" s="9" t="n">
        <f aca="false">F1648/F1647-1</f>
        <v>-0.00609149222895711</v>
      </c>
      <c r="I1648" s="9" t="n">
        <f aca="false">LN(B1648/B1647)</f>
        <v>-0.0367992220010879</v>
      </c>
      <c r="J1648" s="9" t="n">
        <f aca="false">LN(F1648/F1647)</f>
        <v>-0.00611012105785029</v>
      </c>
      <c r="K1648" s="9" t="n">
        <f aca="false">F1648/F1641-1</f>
        <v>-0.0127184580353745</v>
      </c>
      <c r="L1648" s="9" t="n">
        <f aca="false">F1648/F1618-1</f>
        <v>-0.0565044510036644</v>
      </c>
      <c r="M1648" s="9" t="n">
        <f aca="false">B1648/B1641-1</f>
        <v>-0.0220529850459386</v>
      </c>
      <c r="N1648" s="9" t="n">
        <f aca="false">B1648/B1618-1</f>
        <v>-0.125501200815986</v>
      </c>
      <c r="O1648" s="8" t="n">
        <f aca="false">MAX(O1647,F1648)</f>
        <v>271.506607307531</v>
      </c>
      <c r="P1648" s="9" t="n">
        <f aca="false">F1648/O1648-1</f>
        <v>-0.115402668602614</v>
      </c>
      <c r="Q1648" s="8" t="n">
        <f aca="false">MAX(Q1647,B1648)</f>
        <v>4811.1564628872</v>
      </c>
      <c r="R1648" s="9" t="n">
        <f aca="false">B1648/Q1648-1</f>
        <v>-0.315203799339314</v>
      </c>
      <c r="S1648" s="9" t="n">
        <f aca="false">B1648/INDEX($B:$B,$E1648)-1</f>
        <v>-0.104691928312443</v>
      </c>
      <c r="T1648" s="0" t="n">
        <f aca="false">IF(AND($A1648&gt;=CrashTest!$B$3,$A1648&lt;=CrashTest!$C$3),1,IF(AND($A1648&gt;=CrashTest!$B$4,$A1648&lt;=CrashTest!$C$4),2,IF(AND($A1648&gt;=CrashTest!$B$5,$A1648&lt;=CrashTest!$C$5),3,IF(AND($A1648&gt;=CrashTest!$B$6,$A1648&lt;=CrashTest!$C$6),4,IF(AND($A1648&gt;=CrashTest!$B$7,$A1648&lt;=CrashTest!$C$7),5,0)))))</f>
        <v>0</v>
      </c>
      <c r="U1648" s="8" t="str">
        <f aca="false">IF(T1648=0,"",IF(T1647=T1648,MAX(U1647,B1648),B1648))</f>
        <v/>
      </c>
      <c r="V1648" s="9" t="str">
        <f aca="false">IF(T1648=0,"",B1648/U1648-1)</f>
        <v/>
      </c>
      <c r="W1648" s="8" t="str">
        <f aca="false">IF(T1648=0,"",IF(T1647=T1648,MAX(W1647,F1648),F1648))</f>
        <v/>
      </c>
      <c r="X1648" s="9" t="str">
        <f aca="false">IF(T1648=0,"",F1648/W1648-1)</f>
        <v/>
      </c>
    </row>
    <row r="1649" customFormat="false" ht="15" hidden="false" customHeight="false" outlineLevel="0" collapsed="false">
      <c r="A1649" s="5" t="n">
        <v>45477</v>
      </c>
      <c r="B1649" s="6" t="n">
        <v>3080.69562215079</v>
      </c>
      <c r="C1649" s="7" t="n">
        <v>32.34891251</v>
      </c>
      <c r="D1649" s="0" t="n">
        <f aca="false">INT((ROW()-3)/30)</f>
        <v>54</v>
      </c>
      <c r="E1649" s="0" t="n">
        <f aca="false">2+30*D1649</f>
        <v>1622</v>
      </c>
      <c r="F1649" s="8" t="n">
        <f aca="false">INDEX($F:$F,$E1649)*(2*B1649/INDEX($B:$B,$E1649)-C1649/INDEX($C:$C,$E1649))</f>
        <v>242.314153679269</v>
      </c>
      <c r="G1649" s="9" t="n">
        <f aca="false">B1649/B1648-1</f>
        <v>-0.0649432524709809</v>
      </c>
      <c r="H1649" s="9" t="n">
        <f aca="false">F1649/F1648-1</f>
        <v>0.00891076143774705</v>
      </c>
      <c r="I1649" s="9" t="n">
        <f aca="false">LN(B1649/B1648)</f>
        <v>-0.0671480589907625</v>
      </c>
      <c r="J1649" s="9" t="n">
        <f aca="false">LN(F1649/F1648)</f>
        <v>0.00887129488115482</v>
      </c>
      <c r="K1649" s="9" t="n">
        <f aca="false">F1649/F1642-1</f>
        <v>-0.00761731377818042</v>
      </c>
      <c r="L1649" s="9" t="n">
        <f aca="false">F1649/F1619-1</f>
        <v>-0.0482058477317753</v>
      </c>
      <c r="M1649" s="9" t="n">
        <f aca="false">B1649/B1642-1</f>
        <v>-0.105437878009523</v>
      </c>
      <c r="N1649" s="9" t="n">
        <f aca="false">B1649/B1619-1</f>
        <v>-0.191882821376693</v>
      </c>
      <c r="O1649" s="8" t="n">
        <f aca="false">MAX(O1648,F1649)</f>
        <v>271.506607307531</v>
      </c>
      <c r="P1649" s="9" t="n">
        <f aca="false">F1649/O1649-1</f>
        <v>-0.107520232814064</v>
      </c>
      <c r="Q1649" s="8" t="n">
        <f aca="false">MAX(Q1648,B1649)</f>
        <v>4811.1564628872</v>
      </c>
      <c r="R1649" s="9" t="n">
        <f aca="false">B1649/Q1649-1</f>
        <v>-0.359676691889989</v>
      </c>
      <c r="S1649" s="9" t="n">
        <f aca="false">B1649/INDEX($B:$B,$E1649)-1</f>
        <v>-0.162836146451355</v>
      </c>
      <c r="T1649" s="0" t="n">
        <f aca="false">IF(AND($A1649&gt;=CrashTest!$B$3,$A1649&lt;=CrashTest!$C$3),1,IF(AND($A1649&gt;=CrashTest!$B$4,$A1649&lt;=CrashTest!$C$4),2,IF(AND($A1649&gt;=CrashTest!$B$5,$A1649&lt;=CrashTest!$C$5),3,IF(AND($A1649&gt;=CrashTest!$B$6,$A1649&lt;=CrashTest!$C$6),4,IF(AND($A1649&gt;=CrashTest!$B$7,$A1649&lt;=CrashTest!$C$7),5,0)))))</f>
        <v>0</v>
      </c>
      <c r="U1649" s="8" t="str">
        <f aca="false">IF(T1649=0,"",IF(T1648=T1649,MAX(U1648,B1649),B1649))</f>
        <v/>
      </c>
      <c r="V1649" s="9" t="str">
        <f aca="false">IF(T1649=0,"",B1649/U1649-1)</f>
        <v/>
      </c>
      <c r="W1649" s="8" t="str">
        <f aca="false">IF(T1649=0,"",IF(T1648=T1649,MAX(W1648,F1649),F1649))</f>
        <v/>
      </c>
      <c r="X1649" s="9" t="str">
        <f aca="false">IF(T1649=0,"",F1649/W1649-1)</f>
        <v/>
      </c>
    </row>
    <row r="1650" customFormat="false" ht="15" hidden="false" customHeight="false" outlineLevel="0" collapsed="false">
      <c r="A1650" s="5" t="n">
        <v>45478</v>
      </c>
      <c r="B1650" s="6" t="n">
        <v>2986.23631122151</v>
      </c>
      <c r="C1650" s="7" t="n">
        <v>30.46095554</v>
      </c>
      <c r="D1650" s="0" t="n">
        <f aca="false">INT((ROW()-3)/30)</f>
        <v>54</v>
      </c>
      <c r="E1650" s="0" t="n">
        <f aca="false">2+30*D1650</f>
        <v>1622</v>
      </c>
      <c r="F1650" s="8" t="n">
        <f aca="false">INDEX($F:$F,$E1650)*(2*B1650/INDEX($B:$B,$E1650)-C1650/INDEX($C:$C,$E1650))</f>
        <v>239.870174798168</v>
      </c>
      <c r="G1650" s="9" t="n">
        <f aca="false">B1650/B1649-1</f>
        <v>-0.0306616824622659</v>
      </c>
      <c r="H1650" s="9" t="n">
        <f aca="false">F1650/F1649-1</f>
        <v>-0.0100859930961152</v>
      </c>
      <c r="I1650" s="9" t="n">
        <f aca="false">LN(B1650/B1649)</f>
        <v>-0.0311415871210595</v>
      </c>
      <c r="J1650" s="9" t="n">
        <f aca="false">LN(F1650/F1649)</f>
        <v>-0.0101372013394462</v>
      </c>
      <c r="K1650" s="9" t="n">
        <f aca="false">F1650/F1643-1</f>
        <v>-0.0101509086997037</v>
      </c>
      <c r="L1650" s="9" t="n">
        <f aca="false">F1650/F1620-1</f>
        <v>-0.0549591196549849</v>
      </c>
      <c r="M1650" s="9" t="n">
        <f aca="false">B1650/B1643-1</f>
        <v>-0.114598515401039</v>
      </c>
      <c r="N1650" s="9" t="n">
        <f aca="false">B1650/B1620-1</f>
        <v>-0.22703084743665</v>
      </c>
      <c r="O1650" s="8" t="n">
        <f aca="false">MAX(O1649,F1650)</f>
        <v>271.506607307531</v>
      </c>
      <c r="P1650" s="9" t="n">
        <f aca="false">F1650/O1650-1</f>
        <v>-0.116521777584324</v>
      </c>
      <c r="Q1650" s="8" t="n">
        <f aca="false">MAX(Q1649,B1650)</f>
        <v>4811.1564628872</v>
      </c>
      <c r="R1650" s="9" t="n">
        <f aca="false">B1650/Q1650-1</f>
        <v>-0.379310081836446</v>
      </c>
      <c r="S1650" s="9" t="n">
        <f aca="false">B1650/INDEX($B:$B,$E1650)-1</f>
        <v>-0.188504998697751</v>
      </c>
      <c r="T1650" s="0" t="n">
        <f aca="false">IF(AND($A1650&gt;=CrashTest!$B$3,$A1650&lt;=CrashTest!$C$3),1,IF(AND($A1650&gt;=CrashTest!$B$4,$A1650&lt;=CrashTest!$C$4),2,IF(AND($A1650&gt;=CrashTest!$B$5,$A1650&lt;=CrashTest!$C$5),3,IF(AND($A1650&gt;=CrashTest!$B$6,$A1650&lt;=CrashTest!$C$6),4,IF(AND($A1650&gt;=CrashTest!$B$7,$A1650&lt;=CrashTest!$C$7),5,0)))))</f>
        <v>0</v>
      </c>
      <c r="U1650" s="8" t="str">
        <f aca="false">IF(T1650=0,"",IF(T1649=T1650,MAX(U1649,B1650),B1650))</f>
        <v/>
      </c>
      <c r="V1650" s="9" t="str">
        <f aca="false">IF(T1650=0,"",B1650/U1650-1)</f>
        <v/>
      </c>
      <c r="W1650" s="8" t="str">
        <f aca="false">IF(T1650=0,"",IF(T1649=T1650,MAX(W1649,F1650),F1650))</f>
        <v/>
      </c>
      <c r="X1650" s="9" t="str">
        <f aca="false">IF(T1650=0,"",F1650/W1650-1)</f>
        <v/>
      </c>
    </row>
    <row r="1651" customFormat="false" ht="15" hidden="false" customHeight="false" outlineLevel="0" collapsed="false">
      <c r="A1651" s="5" t="n">
        <v>45479</v>
      </c>
      <c r="B1651" s="6" t="n">
        <v>3067.92395236704</v>
      </c>
      <c r="C1651" s="7" t="n">
        <v>32.57106948</v>
      </c>
      <c r="D1651" s="0" t="n">
        <f aca="false">INT((ROW()-3)/30)</f>
        <v>54</v>
      </c>
      <c r="E1651" s="0" t="n">
        <f aca="false">2+30*D1651</f>
        <v>1622</v>
      </c>
      <c r="F1651" s="8" t="n">
        <f aca="false">INDEX($F:$F,$E1651)*(2*B1651/INDEX($B:$B,$E1651)-C1651/INDEX($C:$C,$E1651))</f>
        <v>239.327338697272</v>
      </c>
      <c r="G1651" s="9" t="n">
        <f aca="false">B1651/B1650-1</f>
        <v>0.0273547143066237</v>
      </c>
      <c r="H1651" s="9" t="n">
        <f aca="false">F1651/F1650-1</f>
        <v>-0.00226304125284871</v>
      </c>
      <c r="I1651" s="9" t="n">
        <f aca="false">LN(B1651/B1650)</f>
        <v>0.0269872601222237</v>
      </c>
      <c r="J1651" s="9" t="n">
        <f aca="false">LN(F1651/F1650)</f>
        <v>-0.00226560580055347</v>
      </c>
      <c r="K1651" s="9" t="n">
        <f aca="false">F1651/F1644-1</f>
        <v>-0.00975546646385495</v>
      </c>
      <c r="L1651" s="9" t="n">
        <f aca="false">F1651/F1621-1</f>
        <v>-0.058869853657299</v>
      </c>
      <c r="M1651" s="9" t="n">
        <f aca="false">B1651/B1644-1</f>
        <v>-0.0905853450363082</v>
      </c>
      <c r="N1651" s="9" t="n">
        <f aca="false">B1651/B1621-1</f>
        <v>-0.195163030667564</v>
      </c>
      <c r="O1651" s="8" t="n">
        <f aca="false">MAX(O1650,F1651)</f>
        <v>271.506607307531</v>
      </c>
      <c r="P1651" s="9" t="n">
        <f aca="false">F1651/O1651-1</f>
        <v>-0.118521125247644</v>
      </c>
      <c r="Q1651" s="8" t="n">
        <f aca="false">MAX(Q1650,B1651)</f>
        <v>4811.1564628872</v>
      </c>
      <c r="R1651" s="9" t="n">
        <f aca="false">B1651/Q1651-1</f>
        <v>-0.36233128645208</v>
      </c>
      <c r="S1651" s="9" t="n">
        <f aca="false">B1651/INDEX($B:$B,$E1651)-1</f>
        <v>-0.166306784775875</v>
      </c>
      <c r="T1651" s="0" t="n">
        <f aca="false">IF(AND($A1651&gt;=CrashTest!$B$3,$A1651&lt;=CrashTest!$C$3),1,IF(AND($A1651&gt;=CrashTest!$B$4,$A1651&lt;=CrashTest!$C$4),2,IF(AND($A1651&gt;=CrashTest!$B$5,$A1651&lt;=CrashTest!$C$5),3,IF(AND($A1651&gt;=CrashTest!$B$6,$A1651&lt;=CrashTest!$C$6),4,IF(AND($A1651&gt;=CrashTest!$B$7,$A1651&lt;=CrashTest!$C$7),5,0)))))</f>
        <v>0</v>
      </c>
      <c r="U1651" s="8" t="str">
        <f aca="false">IF(T1651=0,"",IF(T1650=T1651,MAX(U1650,B1651),B1651))</f>
        <v/>
      </c>
      <c r="V1651" s="9" t="str">
        <f aca="false">IF(T1651=0,"",B1651/U1651-1)</f>
        <v/>
      </c>
      <c r="W1651" s="8" t="str">
        <f aca="false">IF(T1651=0,"",IF(T1650=T1651,MAX(W1650,F1651),F1651))</f>
        <v/>
      </c>
      <c r="X1651" s="9" t="str">
        <f aca="false">IF(T1651=0,"",F1651/W1651-1)</f>
        <v/>
      </c>
    </row>
    <row r="1652" customFormat="false" ht="15" hidden="false" customHeight="false" outlineLevel="0" collapsed="false">
      <c r="A1652" s="5" t="n">
        <v>45480</v>
      </c>
      <c r="B1652" s="6" t="n">
        <v>2932.87202893045</v>
      </c>
      <c r="C1652" s="7" t="n">
        <v>29.36355477</v>
      </c>
      <c r="D1652" s="0" t="n">
        <f aca="false">INT((ROW()-3)/30)</f>
        <v>54</v>
      </c>
      <c r="E1652" s="0" t="n">
        <f aca="false">2+30*D1652</f>
        <v>1622</v>
      </c>
      <c r="F1652" s="8" t="n">
        <f aca="false">INDEX($F:$F,$E1652)*(2*B1652/INDEX($B:$B,$E1652)-C1652/INDEX($C:$C,$E1652))</f>
        <v>238.660885295692</v>
      </c>
      <c r="G1652" s="9" t="n">
        <f aca="false">B1652/B1651-1</f>
        <v>-0.0440206229141994</v>
      </c>
      <c r="H1652" s="9" t="n">
        <f aca="false">F1652/F1651-1</f>
        <v>-0.00278469398944436</v>
      </c>
      <c r="I1652" s="9" t="n">
        <f aca="false">LN(B1652/B1651)</f>
        <v>-0.0450189382493992</v>
      </c>
      <c r="J1652" s="9" t="n">
        <f aca="false">LN(F1652/F1651)</f>
        <v>-0.00278857846280749</v>
      </c>
      <c r="K1652" s="9" t="n">
        <f aca="false">F1652/F1645-1</f>
        <v>-0.020048712125624</v>
      </c>
      <c r="L1652" s="9" t="n">
        <f aca="false">F1652/F1622-1</f>
        <v>-0.053766439015139</v>
      </c>
      <c r="M1652" s="9" t="n">
        <f aca="false">B1652/B1645-1</f>
        <v>-0.14689733800654</v>
      </c>
      <c r="N1652" s="9" t="n">
        <f aca="false">B1652/B1622-1</f>
        <v>-0.203006479429382</v>
      </c>
      <c r="O1652" s="8" t="n">
        <f aca="false">MAX(O1651,F1652)</f>
        <v>271.506607307531</v>
      </c>
      <c r="P1652" s="9" t="n">
        <f aca="false">F1652/O1652-1</f>
        <v>-0.120975774171989</v>
      </c>
      <c r="Q1652" s="8" t="n">
        <f aca="false">MAX(Q1651,B1652)</f>
        <v>4811.1564628872</v>
      </c>
      <c r="R1652" s="9" t="n">
        <f aca="false">B1652/Q1652-1</f>
        <v>-0.390401860435356</v>
      </c>
      <c r="S1652" s="9" t="n">
        <f aca="false">B1652/INDEX($B:$B,$E1652)-1</f>
        <v>-0.203006479429382</v>
      </c>
      <c r="T1652" s="0" t="n">
        <f aca="false">IF(AND($A1652&gt;=CrashTest!$B$3,$A1652&lt;=CrashTest!$C$3),1,IF(AND($A1652&gt;=CrashTest!$B$4,$A1652&lt;=CrashTest!$C$4),2,IF(AND($A1652&gt;=CrashTest!$B$5,$A1652&lt;=CrashTest!$C$5),3,IF(AND($A1652&gt;=CrashTest!$B$6,$A1652&lt;=CrashTest!$C$6),4,IF(AND($A1652&gt;=CrashTest!$B$7,$A1652&lt;=CrashTest!$C$7),5,0)))))</f>
        <v>0</v>
      </c>
      <c r="U1652" s="8" t="str">
        <f aca="false">IF(T1652=0,"",IF(T1651=T1652,MAX(U1651,B1652),B1652))</f>
        <v/>
      </c>
      <c r="V1652" s="9" t="str">
        <f aca="false">IF(T1652=0,"",B1652/U1652-1)</f>
        <v/>
      </c>
      <c r="W1652" s="8" t="str">
        <f aca="false">IF(T1652=0,"",IF(T1651=T1652,MAX(W1651,F1652),F1652))</f>
        <v/>
      </c>
      <c r="X1652" s="9" t="str">
        <f aca="false">IF(T1652=0,"",F1652/W1652-1)</f>
        <v/>
      </c>
    </row>
    <row r="1653" customFormat="false" ht="15" hidden="false" customHeight="false" outlineLevel="0" collapsed="false">
      <c r="A1653" s="5" t="n">
        <v>45481</v>
      </c>
      <c r="B1653" s="6" t="n">
        <v>3020.46501139684</v>
      </c>
      <c r="C1653" s="7" t="n">
        <v>30.96407462</v>
      </c>
      <c r="D1653" s="0" t="n">
        <f aca="false">INT((ROW()-3)/30)</f>
        <v>55</v>
      </c>
      <c r="E1653" s="0" t="n">
        <f aca="false">2+30*D1653</f>
        <v>1652</v>
      </c>
      <c r="F1653" s="8" t="n">
        <f aca="false">INDEX($F:$F,$E1653)*(2*B1653/INDEX($B:$B,$E1653)-C1653/INDEX($C:$C,$E1653))</f>
        <v>239.90785554227</v>
      </c>
      <c r="G1653" s="9" t="n">
        <f aca="false">B1653/B1652-1</f>
        <v>0.0298659408260418</v>
      </c>
      <c r="H1653" s="9" t="n">
        <f aca="false">F1653/F1652-1</f>
        <v>0.00522486223510166</v>
      </c>
      <c r="I1653" s="9" t="n">
        <f aca="false">LN(B1653/B1652)</f>
        <v>0.029428639232884</v>
      </c>
      <c r="J1653" s="9" t="n">
        <f aca="false">LN(F1653/F1652)</f>
        <v>0.00521126000170534</v>
      </c>
      <c r="K1653" s="9" t="n">
        <f aca="false">F1653/F1646-1</f>
        <v>-0.010853201224163</v>
      </c>
      <c r="L1653" s="9" t="n">
        <f aca="false">F1653/F1623-1</f>
        <v>-0.0473517685740827</v>
      </c>
      <c r="M1653" s="9" t="n">
        <f aca="false">B1653/B1646-1</f>
        <v>-0.121353975299566</v>
      </c>
      <c r="N1653" s="9" t="n">
        <f aca="false">B1653/B1623-1</f>
        <v>-0.179225868253956</v>
      </c>
      <c r="O1653" s="8" t="n">
        <f aca="false">MAX(O1652,F1653)</f>
        <v>271.506607307531</v>
      </c>
      <c r="P1653" s="9" t="n">
        <f aca="false">F1653/O1653-1</f>
        <v>-0.116382993690721</v>
      </c>
      <c r="Q1653" s="8" t="n">
        <f aca="false">MAX(Q1652,B1653)</f>
        <v>4811.1564628872</v>
      </c>
      <c r="R1653" s="9" t="n">
        <f aca="false">B1653/Q1653-1</f>
        <v>-0.372195638471453</v>
      </c>
      <c r="S1653" s="9" t="n">
        <f aca="false">B1653/INDEX($B:$B,$E1653)-1</f>
        <v>0.0298659408260418</v>
      </c>
      <c r="T1653" s="0" t="n">
        <f aca="false">IF(AND($A1653&gt;=CrashTest!$B$3,$A1653&lt;=CrashTest!$C$3),1,IF(AND($A1653&gt;=CrashTest!$B$4,$A1653&lt;=CrashTest!$C$4),2,IF(AND($A1653&gt;=CrashTest!$B$5,$A1653&lt;=CrashTest!$C$5),3,IF(AND($A1653&gt;=CrashTest!$B$6,$A1653&lt;=CrashTest!$C$6),4,IF(AND($A1653&gt;=CrashTest!$B$7,$A1653&lt;=CrashTest!$C$7),5,0)))))</f>
        <v>0</v>
      </c>
      <c r="U1653" s="8" t="str">
        <f aca="false">IF(T1653=0,"",IF(T1652=T1653,MAX(U1652,B1653),B1653))</f>
        <v/>
      </c>
      <c r="V1653" s="9" t="str">
        <f aca="false">IF(T1653=0,"",B1653/U1653-1)</f>
        <v/>
      </c>
      <c r="W1653" s="8" t="str">
        <f aca="false">IF(T1653=0,"",IF(T1652=T1653,MAX(W1652,F1653),F1653))</f>
        <v/>
      </c>
      <c r="X1653" s="9" t="str">
        <f aca="false">IF(T1653=0,"",F1653/W1653-1)</f>
        <v/>
      </c>
    </row>
    <row r="1654" customFormat="false" ht="15" hidden="false" customHeight="false" outlineLevel="0" collapsed="false">
      <c r="A1654" s="5" t="n">
        <v>45482</v>
      </c>
      <c r="B1654" s="6" t="n">
        <v>3064.17542840444</v>
      </c>
      <c r="C1654" s="7" t="n">
        <v>31.78846406</v>
      </c>
      <c r="D1654" s="0" t="n">
        <f aca="false">INT((ROW()-3)/30)</f>
        <v>55</v>
      </c>
      <c r="E1654" s="0" t="n">
        <f aca="false">2+30*D1654</f>
        <v>1652</v>
      </c>
      <c r="F1654" s="8" t="n">
        <f aca="false">INDEX($F:$F,$E1654)*(2*B1654/INDEX($B:$B,$E1654)-C1654/INDEX($C:$C,$E1654))</f>
        <v>240.321212482645</v>
      </c>
      <c r="G1654" s="9" t="n">
        <f aca="false">B1654/B1653-1</f>
        <v>0.0144714197458575</v>
      </c>
      <c r="H1654" s="9" t="n">
        <f aca="false">F1654/F1653-1</f>
        <v>0.00172298209844568</v>
      </c>
      <c r="I1654" s="9" t="n">
        <f aca="false">LN(B1654/B1653)</f>
        <v>0.0143677081233301</v>
      </c>
      <c r="J1654" s="9" t="n">
        <f aca="false">LN(F1654/F1653)</f>
        <v>0.00172149946757656</v>
      </c>
      <c r="K1654" s="9" t="n">
        <f aca="false">F1654/F1647-1</f>
        <v>-0.00548236897190468</v>
      </c>
      <c r="L1654" s="9" t="n">
        <f aca="false">F1654/F1624-1</f>
        <v>-0.0484929666225065</v>
      </c>
      <c r="M1654" s="9" t="n">
        <f aca="false">B1654/B1647-1</f>
        <v>-0.103560254381956</v>
      </c>
      <c r="N1654" s="9" t="n">
        <f aca="false">B1654/B1624-1</f>
        <v>-0.173104272221295</v>
      </c>
      <c r="O1654" s="8" t="n">
        <f aca="false">MAX(O1653,F1654)</f>
        <v>271.506607307531</v>
      </c>
      <c r="P1654" s="9" t="n">
        <f aca="false">F1654/O1654-1</f>
        <v>-0.114860537406968</v>
      </c>
      <c r="Q1654" s="8" t="n">
        <f aca="false">MAX(Q1653,B1654)</f>
        <v>4811.1564628872</v>
      </c>
      <c r="R1654" s="9" t="n">
        <f aca="false">B1654/Q1654-1</f>
        <v>-0.363110418037494</v>
      </c>
      <c r="S1654" s="9" t="n">
        <f aca="false">B1654/INDEX($B:$B,$E1654)-1</f>
        <v>0.0447695631376979</v>
      </c>
      <c r="T1654" s="0" t="n">
        <f aca="false">IF(AND($A1654&gt;=CrashTest!$B$3,$A1654&lt;=CrashTest!$C$3),1,IF(AND($A1654&gt;=CrashTest!$B$4,$A1654&lt;=CrashTest!$C$4),2,IF(AND($A1654&gt;=CrashTest!$B$5,$A1654&lt;=CrashTest!$C$5),3,IF(AND($A1654&gt;=CrashTest!$B$6,$A1654&lt;=CrashTest!$C$6),4,IF(AND($A1654&gt;=CrashTest!$B$7,$A1654&lt;=CrashTest!$C$7),5,0)))))</f>
        <v>0</v>
      </c>
      <c r="U1654" s="8" t="str">
        <f aca="false">IF(T1654=0,"",IF(T1653=T1654,MAX(U1653,B1654),B1654))</f>
        <v/>
      </c>
      <c r="V1654" s="9" t="str">
        <f aca="false">IF(T1654=0,"",B1654/U1654-1)</f>
        <v/>
      </c>
      <c r="W1654" s="8" t="str">
        <f aca="false">IF(T1654=0,"",IF(T1653=T1654,MAX(W1653,F1654),F1654))</f>
        <v/>
      </c>
      <c r="X1654" s="9" t="str">
        <f aca="false">IF(T1654=0,"",F1654/W1654-1)</f>
        <v/>
      </c>
    </row>
    <row r="1655" customFormat="false" ht="15" hidden="false" customHeight="false" outlineLevel="0" collapsed="false">
      <c r="A1655" s="5" t="n">
        <v>45483</v>
      </c>
      <c r="B1655" s="6" t="n">
        <v>3101.14742080655</v>
      </c>
      <c r="C1655" s="7" t="n">
        <v>32.36464924</v>
      </c>
      <c r="D1655" s="0" t="n">
        <f aca="false">INT((ROW()-3)/30)</f>
        <v>55</v>
      </c>
      <c r="E1655" s="0" t="n">
        <f aca="false">2+30*D1655</f>
        <v>1652</v>
      </c>
      <c r="F1655" s="8" t="n">
        <f aca="false">INDEX($F:$F,$E1655)*(2*B1655/INDEX($B:$B,$E1655)-C1655/INDEX($C:$C,$E1655))</f>
        <v>241.655250826319</v>
      </c>
      <c r="G1655" s="9" t="n">
        <f aca="false">B1655/B1654-1</f>
        <v>0.0120658863260195</v>
      </c>
      <c r="H1655" s="9" t="n">
        <f aca="false">F1655/F1654-1</f>
        <v>0.00555106363642555</v>
      </c>
      <c r="I1655" s="9" t="n">
        <f aca="false">LN(B1655/B1654)</f>
        <v>0.0119936738112676</v>
      </c>
      <c r="J1655" s="9" t="n">
        <f aca="false">LN(F1655/F1654)</f>
        <v>0.00553571326374059</v>
      </c>
      <c r="K1655" s="9" t="n">
        <f aca="false">F1655/F1648-1</f>
        <v>0.00616732210913784</v>
      </c>
      <c r="L1655" s="9" t="n">
        <f aca="false">F1655/F1625-1</f>
        <v>-0.0397393488198417</v>
      </c>
      <c r="M1655" s="9" t="n">
        <f aca="false">B1655/B1648-1</f>
        <v>-0.0587356959065897</v>
      </c>
      <c r="N1655" s="9" t="n">
        <f aca="false">B1655/B1625-1</f>
        <v>-0.154117780266101</v>
      </c>
      <c r="O1655" s="8" t="n">
        <f aca="false">MAX(O1654,F1655)</f>
        <v>271.506607307531</v>
      </c>
      <c r="P1655" s="9" t="n">
        <f aca="false">F1655/O1655-1</f>
        <v>-0.109947071923002</v>
      </c>
      <c r="Q1655" s="8" t="n">
        <f aca="false">MAX(Q1654,B1655)</f>
        <v>4811.1564628872</v>
      </c>
      <c r="R1655" s="9" t="n">
        <f aca="false">B1655/Q1655-1</f>
        <v>-0.355425780739308</v>
      </c>
      <c r="S1655" s="9" t="n">
        <f aca="false">B1655/INDEX($B:$B,$E1655)-1</f>
        <v>0.0573756339234024</v>
      </c>
      <c r="T1655" s="0" t="n">
        <f aca="false">IF(AND($A1655&gt;=CrashTest!$B$3,$A1655&lt;=CrashTest!$C$3),1,IF(AND($A1655&gt;=CrashTest!$B$4,$A1655&lt;=CrashTest!$C$4),2,IF(AND($A1655&gt;=CrashTest!$B$5,$A1655&lt;=CrashTest!$C$5),3,IF(AND($A1655&gt;=CrashTest!$B$6,$A1655&lt;=CrashTest!$C$6),4,IF(AND($A1655&gt;=CrashTest!$B$7,$A1655&lt;=CrashTest!$C$7),5,0)))))</f>
        <v>0</v>
      </c>
      <c r="U1655" s="8" t="str">
        <f aca="false">IF(T1655=0,"",IF(T1654=T1655,MAX(U1654,B1655),B1655))</f>
        <v/>
      </c>
      <c r="V1655" s="9" t="str">
        <f aca="false">IF(T1655=0,"",B1655/U1655-1)</f>
        <v/>
      </c>
      <c r="W1655" s="8" t="str">
        <f aca="false">IF(T1655=0,"",IF(T1654=T1655,MAX(W1654,F1655),F1655))</f>
        <v/>
      </c>
      <c r="X1655" s="9" t="str">
        <f aca="false">IF(T1655=0,"",F1655/W1655-1)</f>
        <v/>
      </c>
    </row>
    <row r="1656" customFormat="false" ht="15" hidden="false" customHeight="false" outlineLevel="0" collapsed="false">
      <c r="A1656" s="5" t="n">
        <v>45484</v>
      </c>
      <c r="B1656" s="6" t="n">
        <v>3096.83160753945</v>
      </c>
      <c r="C1656" s="7" t="n">
        <v>32.32586006</v>
      </c>
      <c r="D1656" s="0" t="n">
        <f aca="false">INT((ROW()-3)/30)</f>
        <v>55</v>
      </c>
      <c r="E1656" s="0" t="n">
        <f aca="false">2+30*D1656</f>
        <v>1652</v>
      </c>
      <c r="F1656" s="8" t="n">
        <f aca="false">INDEX($F:$F,$E1656)*(2*B1656/INDEX($B:$B,$E1656)-C1656/INDEX($C:$C,$E1656))</f>
        <v>241.268127268511</v>
      </c>
      <c r="G1656" s="9" t="n">
        <f aca="false">B1656/B1655-1</f>
        <v>-0.00139168271657908</v>
      </c>
      <c r="H1656" s="9" t="n">
        <f aca="false">F1656/F1655-1</f>
        <v>-0.00160196625765252</v>
      </c>
      <c r="I1656" s="9" t="n">
        <f aca="false">LN(B1656/B1655)</f>
        <v>-0.00139265200637116</v>
      </c>
      <c r="J1656" s="9" t="n">
        <f aca="false">LN(F1656/F1655)</f>
        <v>-0.00160325077761957</v>
      </c>
      <c r="K1656" s="9" t="n">
        <f aca="false">F1656/F1649-1</f>
        <v>-0.00431681928139427</v>
      </c>
      <c r="L1656" s="9" t="n">
        <f aca="false">F1656/F1626-1</f>
        <v>-0.0262166615460094</v>
      </c>
      <c r="M1656" s="9" t="n">
        <f aca="false">B1656/B1649-1</f>
        <v>0.00523777333685271</v>
      </c>
      <c r="N1656" s="9" t="n">
        <f aca="false">B1656/B1626-1</f>
        <v>-0.114609255727577</v>
      </c>
      <c r="O1656" s="8" t="n">
        <f aca="false">MAX(O1655,F1656)</f>
        <v>271.506607307531</v>
      </c>
      <c r="P1656" s="9" t="n">
        <f aca="false">F1656/O1656-1</f>
        <v>-0.111372906681306</v>
      </c>
      <c r="Q1656" s="8" t="n">
        <f aca="false">MAX(Q1655,B1656)</f>
        <v>4811.1564628872</v>
      </c>
      <c r="R1656" s="9" t="n">
        <f aca="false">B1656/Q1656-1</f>
        <v>-0.356322823539805</v>
      </c>
      <c r="S1656" s="9" t="n">
        <f aca="false">B1656/INDEX($B:$B,$E1656)-1</f>
        <v>0.0559041025287395</v>
      </c>
      <c r="T1656" s="0" t="n">
        <f aca="false">IF(AND($A1656&gt;=CrashTest!$B$3,$A1656&lt;=CrashTest!$C$3),1,IF(AND($A1656&gt;=CrashTest!$B$4,$A1656&lt;=CrashTest!$C$4),2,IF(AND($A1656&gt;=CrashTest!$B$5,$A1656&lt;=CrashTest!$C$5),3,IF(AND($A1656&gt;=CrashTest!$B$6,$A1656&lt;=CrashTest!$C$6),4,IF(AND($A1656&gt;=CrashTest!$B$7,$A1656&lt;=CrashTest!$C$7),5,0)))))</f>
        <v>0</v>
      </c>
      <c r="U1656" s="8" t="str">
        <f aca="false">IF(T1656=0,"",IF(T1655=T1656,MAX(U1655,B1656),B1656))</f>
        <v/>
      </c>
      <c r="V1656" s="9" t="str">
        <f aca="false">IF(T1656=0,"",B1656/U1656-1)</f>
        <v/>
      </c>
      <c r="W1656" s="8" t="str">
        <f aca="false">IF(T1656=0,"",IF(T1655=T1656,MAX(W1655,F1656),F1656))</f>
        <v/>
      </c>
      <c r="X1656" s="9" t="str">
        <f aca="false">IF(T1656=0,"",F1656/W1656-1)</f>
        <v/>
      </c>
    </row>
    <row r="1657" customFormat="false" ht="15" hidden="false" customHeight="false" outlineLevel="0" collapsed="false">
      <c r="A1657" s="5" t="n">
        <v>45485</v>
      </c>
      <c r="B1657" s="6" t="n">
        <v>3130.37477936879</v>
      </c>
      <c r="C1657" s="7" t="n">
        <v>32.90644748</v>
      </c>
      <c r="D1657" s="0" t="n">
        <f aca="false">INT((ROW()-3)/30)</f>
        <v>55</v>
      </c>
      <c r="E1657" s="0" t="n">
        <f aca="false">2+30*D1657</f>
        <v>1652</v>
      </c>
      <c r="F1657" s="8" t="n">
        <f aca="false">INDEX($F:$F,$E1657)*(2*B1657/INDEX($B:$B,$E1657)-C1657/INDEX($C:$C,$E1657))</f>
        <v>242.008348255093</v>
      </c>
      <c r="G1657" s="9" t="n">
        <f aca="false">B1657/B1656-1</f>
        <v>0.0108314484222121</v>
      </c>
      <c r="H1657" s="9" t="n">
        <f aca="false">F1657/F1656-1</f>
        <v>0.00306804299002006</v>
      </c>
      <c r="I1657" s="9" t="n">
        <f aca="false">LN(B1657/B1656)</f>
        <v>0.0107732084561246</v>
      </c>
      <c r="J1657" s="9" t="n">
        <f aca="false">LN(F1657/F1656)</f>
        <v>0.00306334615041083</v>
      </c>
      <c r="K1657" s="9" t="n">
        <f aca="false">F1657/F1650-1</f>
        <v>0.00891387792885556</v>
      </c>
      <c r="L1657" s="9" t="n">
        <f aca="false">F1657/F1627-1</f>
        <v>-0.0307951777580874</v>
      </c>
      <c r="M1657" s="9" t="n">
        <f aca="false">B1657/B1650-1</f>
        <v>0.0482676028034501</v>
      </c>
      <c r="N1657" s="9" t="n">
        <f aca="false">B1657/B1627-1</f>
        <v>-0.120878187069471</v>
      </c>
      <c r="O1657" s="8" t="n">
        <f aca="false">MAX(O1656,F1657)</f>
        <v>271.506607307531</v>
      </c>
      <c r="P1657" s="9" t="n">
        <f aca="false">F1657/O1657-1</f>
        <v>-0.108646560556908</v>
      </c>
      <c r="Q1657" s="8" t="n">
        <f aca="false">MAX(Q1656,B1657)</f>
        <v>4811.1564628872</v>
      </c>
      <c r="R1657" s="9" t="n">
        <f aca="false">B1657/Q1657-1</f>
        <v>-0.349350867402422</v>
      </c>
      <c r="S1657" s="9" t="n">
        <f aca="false">B1657/INDEX($B:$B,$E1657)-1</f>
        <v>0.0673410733540816</v>
      </c>
      <c r="T1657" s="0" t="n">
        <f aca="false">IF(AND($A1657&gt;=CrashTest!$B$3,$A1657&lt;=CrashTest!$C$3),1,IF(AND($A1657&gt;=CrashTest!$B$4,$A1657&lt;=CrashTest!$C$4),2,IF(AND($A1657&gt;=CrashTest!$B$5,$A1657&lt;=CrashTest!$C$5),3,IF(AND($A1657&gt;=CrashTest!$B$6,$A1657&lt;=CrashTest!$C$6),4,IF(AND($A1657&gt;=CrashTest!$B$7,$A1657&lt;=CrashTest!$C$7),5,0)))))</f>
        <v>0</v>
      </c>
      <c r="U1657" s="8" t="str">
        <f aca="false">IF(T1657=0,"",IF(T1656=T1657,MAX(U1656,B1657),B1657))</f>
        <v/>
      </c>
      <c r="V1657" s="9" t="str">
        <f aca="false">IF(T1657=0,"",B1657/U1657-1)</f>
        <v/>
      </c>
      <c r="W1657" s="8" t="str">
        <f aca="false">IF(T1657=0,"",IF(T1656=T1657,MAX(W1656,F1657),F1657))</f>
        <v/>
      </c>
      <c r="X1657" s="9" t="str">
        <f aca="false">IF(T1657=0,"",F1657/W1657-1)</f>
        <v/>
      </c>
    </row>
    <row r="1658" customFormat="false" ht="15" hidden="false" customHeight="false" outlineLevel="0" collapsed="false">
      <c r="A1658" s="5" t="n">
        <v>45486</v>
      </c>
      <c r="B1658" s="6" t="n">
        <v>3181.85794126242</v>
      </c>
      <c r="C1658" s="7" t="n">
        <v>33.60227475</v>
      </c>
      <c r="D1658" s="0" t="n">
        <f aca="false">INT((ROW()-3)/30)</f>
        <v>55</v>
      </c>
      <c r="E1658" s="0" t="n">
        <f aca="false">2+30*D1658</f>
        <v>1652</v>
      </c>
      <c r="F1658" s="8" t="n">
        <f aca="false">INDEX($F:$F,$E1658)*(2*B1658/INDEX($B:$B,$E1658)-C1658/INDEX($C:$C,$E1658))</f>
        <v>244.731637735154</v>
      </c>
      <c r="G1658" s="9" t="n">
        <f aca="false">B1658/B1657-1</f>
        <v>0.0164463252876101</v>
      </c>
      <c r="H1658" s="9" t="n">
        <f aca="false">F1658/F1657-1</f>
        <v>0.0112528741247844</v>
      </c>
      <c r="I1658" s="9" t="n">
        <f aca="false">LN(B1658/B1657)</f>
        <v>0.0163125492367366</v>
      </c>
      <c r="J1658" s="9" t="n">
        <f aca="false">LN(F1658/F1657)</f>
        <v>0.0111900315371157</v>
      </c>
      <c r="K1658" s="9" t="n">
        <f aca="false">F1658/F1651-1</f>
        <v>0.0225812022450052</v>
      </c>
      <c r="L1658" s="9" t="n">
        <f aca="false">F1658/F1628-1</f>
        <v>-0.0127184269617441</v>
      </c>
      <c r="M1658" s="9" t="n">
        <f aca="false">B1658/B1651-1</f>
        <v>0.0371371620236789</v>
      </c>
      <c r="N1658" s="9" t="n">
        <f aca="false">B1658/B1628-1</f>
        <v>-0.0830565604827103</v>
      </c>
      <c r="O1658" s="8" t="n">
        <f aca="false">MAX(O1657,F1658)</f>
        <v>271.506607307531</v>
      </c>
      <c r="P1658" s="9" t="n">
        <f aca="false">F1658/O1658-1</f>
        <v>-0.0986162725021613</v>
      </c>
      <c r="Q1658" s="8" t="n">
        <f aca="false">MAX(Q1657,B1658)</f>
        <v>4811.1564628872</v>
      </c>
      <c r="R1658" s="9" t="n">
        <f aca="false">B1658/Q1658-1</f>
        <v>-0.338650080119621</v>
      </c>
      <c r="S1658" s="9" t="n">
        <f aca="false">B1658/INDEX($B:$B,$E1658)-1</f>
        <v>0.0848949118392899</v>
      </c>
      <c r="T1658" s="0" t="n">
        <f aca="false">IF(AND($A1658&gt;=CrashTest!$B$3,$A1658&lt;=CrashTest!$C$3),1,IF(AND($A1658&gt;=CrashTest!$B$4,$A1658&lt;=CrashTest!$C$4),2,IF(AND($A1658&gt;=CrashTest!$B$5,$A1658&lt;=CrashTest!$C$5),3,IF(AND($A1658&gt;=CrashTest!$B$6,$A1658&lt;=CrashTest!$C$6),4,IF(AND($A1658&gt;=CrashTest!$B$7,$A1658&lt;=CrashTest!$C$7),5,0)))))</f>
        <v>0</v>
      </c>
      <c r="U1658" s="8" t="str">
        <f aca="false">IF(T1658=0,"",IF(T1657=T1658,MAX(U1657,B1658),B1658))</f>
        <v/>
      </c>
      <c r="V1658" s="9" t="str">
        <f aca="false">IF(T1658=0,"",B1658/U1658-1)</f>
        <v/>
      </c>
      <c r="W1658" s="8" t="str">
        <f aca="false">IF(T1658=0,"",IF(T1657=T1658,MAX(W1657,F1658),F1658))</f>
        <v/>
      </c>
      <c r="X1658" s="9" t="str">
        <f aca="false">IF(T1658=0,"",F1658/W1658-1)</f>
        <v/>
      </c>
    </row>
    <row r="1659" customFormat="false" ht="15" hidden="false" customHeight="false" outlineLevel="0" collapsed="false">
      <c r="A1659" s="5" t="n">
        <v>45487</v>
      </c>
      <c r="B1659" s="6" t="n">
        <v>3256.67111513735</v>
      </c>
      <c r="C1659" s="7" t="n">
        <v>34.80303015</v>
      </c>
      <c r="D1659" s="0" t="n">
        <f aca="false">INT((ROW()-3)/30)</f>
        <v>55</v>
      </c>
      <c r="E1659" s="0" t="n">
        <f aca="false">2+30*D1659</f>
        <v>1652</v>
      </c>
      <c r="F1659" s="8" t="n">
        <f aca="false">INDEX($F:$F,$E1659)*(2*B1659/INDEX($B:$B,$E1659)-C1659/INDEX($C:$C,$E1659))</f>
        <v>247.147910436029</v>
      </c>
      <c r="G1659" s="9" t="n">
        <f aca="false">B1659/B1658-1</f>
        <v>0.0235124179821955</v>
      </c>
      <c r="H1659" s="9" t="n">
        <f aca="false">F1659/F1658-1</f>
        <v>0.00987315217287033</v>
      </c>
      <c r="I1659" s="9" t="n">
        <f aca="false">LN(B1659/B1658)</f>
        <v>0.0232402589055905</v>
      </c>
      <c r="J1659" s="9" t="n">
        <f aca="false">LN(F1659/F1658)</f>
        <v>0.00982473105779482</v>
      </c>
      <c r="K1659" s="9" t="n">
        <f aca="false">F1659/F1652-1</f>
        <v>0.0355610226192777</v>
      </c>
      <c r="L1659" s="9" t="n">
        <f aca="false">F1659/F1629-1</f>
        <v>-0.00424057914548925</v>
      </c>
      <c r="M1659" s="9" t="n">
        <f aca="false">B1659/B1652-1</f>
        <v>0.110403414473212</v>
      </c>
      <c r="N1659" s="9" t="n">
        <f aca="false">B1659/B1629-1</f>
        <v>-0.0641491441308959</v>
      </c>
      <c r="O1659" s="8" t="n">
        <f aca="false">MAX(O1658,F1659)</f>
        <v>271.506607307531</v>
      </c>
      <c r="P1659" s="9" t="n">
        <f aca="false">F1659/O1659-1</f>
        <v>-0.089716773794426</v>
      </c>
      <c r="Q1659" s="8" t="n">
        <f aca="false">MAX(Q1658,B1659)</f>
        <v>4811.1564628872</v>
      </c>
      <c r="R1659" s="9" t="n">
        <f aca="false">B1659/Q1659-1</f>
        <v>-0.323100144370902</v>
      </c>
      <c r="S1659" s="9" t="n">
        <f aca="false">B1659/INDEX($B:$B,$E1659)-1</f>
        <v>0.110403414473212</v>
      </c>
      <c r="T1659" s="0" t="n">
        <f aca="false">IF(AND($A1659&gt;=CrashTest!$B$3,$A1659&lt;=CrashTest!$C$3),1,IF(AND($A1659&gt;=CrashTest!$B$4,$A1659&lt;=CrashTest!$C$4),2,IF(AND($A1659&gt;=CrashTest!$B$5,$A1659&lt;=CrashTest!$C$5),3,IF(AND($A1659&gt;=CrashTest!$B$6,$A1659&lt;=CrashTest!$C$6),4,IF(AND($A1659&gt;=CrashTest!$B$7,$A1659&lt;=CrashTest!$C$7),5,0)))))</f>
        <v>0</v>
      </c>
      <c r="U1659" s="8" t="str">
        <f aca="false">IF(T1659=0,"",IF(T1658=T1659,MAX(U1658,B1659),B1659))</f>
        <v/>
      </c>
      <c r="V1659" s="9" t="str">
        <f aca="false">IF(T1659=0,"",B1659/U1659-1)</f>
        <v/>
      </c>
      <c r="W1659" s="8" t="str">
        <f aca="false">IF(T1659=0,"",IF(T1658=T1659,MAX(W1658,F1659),F1659))</f>
        <v/>
      </c>
      <c r="X1659" s="9" t="str">
        <f aca="false">IF(T1659=0,"",F1659/W1659-1)</f>
        <v/>
      </c>
    </row>
    <row r="1660" customFormat="false" ht="15" hidden="false" customHeight="false" outlineLevel="0" collapsed="false">
      <c r="A1660" s="5" t="n">
        <v>45488</v>
      </c>
      <c r="B1660" s="6" t="n">
        <v>3487.98836323787</v>
      </c>
      <c r="C1660" s="7" t="n">
        <v>39.16741455</v>
      </c>
      <c r="D1660" s="0" t="n">
        <f aca="false">INT((ROW()-3)/30)</f>
        <v>55</v>
      </c>
      <c r="E1660" s="0" t="n">
        <f aca="false">2+30*D1660</f>
        <v>1652</v>
      </c>
      <c r="F1660" s="8" t="n">
        <f aca="false">INDEX($F:$F,$E1660)*(2*B1660/INDEX($B:$B,$E1660)-C1660/INDEX($C:$C,$E1660))</f>
        <v>249.321732409237</v>
      </c>
      <c r="G1660" s="9" t="n">
        <f aca="false">B1660/B1659-1</f>
        <v>0.0710287406748975</v>
      </c>
      <c r="H1660" s="9" t="n">
        <f aca="false">F1660/F1659-1</f>
        <v>0.00879563160931918</v>
      </c>
      <c r="I1660" s="9" t="n">
        <f aca="false">LN(B1660/B1659)</f>
        <v>0.0686196264695997</v>
      </c>
      <c r="J1660" s="9" t="n">
        <f aca="false">LN(F1660/F1659)</f>
        <v>0.008757175375017</v>
      </c>
      <c r="K1660" s="9" t="n">
        <f aca="false">F1660/F1653-1</f>
        <v>0.0392395523926863</v>
      </c>
      <c r="L1660" s="9" t="n">
        <f aca="false">F1660/F1630-1</f>
        <v>-0.00108954365148672</v>
      </c>
      <c r="M1660" s="9" t="n">
        <f aca="false">B1660/B1653-1</f>
        <v>0.15478522349273</v>
      </c>
      <c r="N1660" s="9" t="n">
        <f aca="false">B1660/B1630-1</f>
        <v>-0.0223596592875277</v>
      </c>
      <c r="O1660" s="8" t="n">
        <f aca="false">MAX(O1659,F1660)</f>
        <v>271.506607307531</v>
      </c>
      <c r="P1660" s="9" t="n">
        <f aca="false">F1660/O1660-1</f>
        <v>-0.0817102578765793</v>
      </c>
      <c r="Q1660" s="8" t="n">
        <f aca="false">MAX(Q1659,B1660)</f>
        <v>4811.1564628872</v>
      </c>
      <c r="R1660" s="9" t="n">
        <f aca="false">B1660/Q1660-1</f>
        <v>-0.275020800062547</v>
      </c>
      <c r="S1660" s="9" t="n">
        <f aca="false">B1660/INDEX($B:$B,$E1660)-1</f>
        <v>0.189273970644351</v>
      </c>
      <c r="T1660" s="0" t="n">
        <f aca="false">IF(AND($A1660&gt;=CrashTest!$B$3,$A1660&lt;=CrashTest!$C$3),1,IF(AND($A1660&gt;=CrashTest!$B$4,$A1660&lt;=CrashTest!$C$4),2,IF(AND($A1660&gt;=CrashTest!$B$5,$A1660&lt;=CrashTest!$C$5),3,IF(AND($A1660&gt;=CrashTest!$B$6,$A1660&lt;=CrashTest!$C$6),4,IF(AND($A1660&gt;=CrashTest!$B$7,$A1660&lt;=CrashTest!$C$7),5,0)))))</f>
        <v>0</v>
      </c>
      <c r="U1660" s="8" t="str">
        <f aca="false">IF(T1660=0,"",IF(T1659=T1660,MAX(U1659,B1660),B1660))</f>
        <v/>
      </c>
      <c r="V1660" s="9" t="str">
        <f aca="false">IF(T1660=0,"",B1660/U1660-1)</f>
        <v/>
      </c>
      <c r="W1660" s="8" t="str">
        <f aca="false">IF(T1660=0,"",IF(T1659=T1660,MAX(W1659,F1660),F1660))</f>
        <v/>
      </c>
      <c r="X1660" s="9" t="str">
        <f aca="false">IF(T1660=0,"",F1660/W1660-1)</f>
        <v/>
      </c>
    </row>
    <row r="1661" customFormat="false" ht="15" hidden="false" customHeight="false" outlineLevel="0" collapsed="false">
      <c r="A1661" s="5" t="n">
        <v>45489</v>
      </c>
      <c r="B1661" s="6" t="n">
        <v>3446.72606838106</v>
      </c>
      <c r="C1661" s="7" t="n">
        <v>38.41742613</v>
      </c>
      <c r="D1661" s="0" t="n">
        <f aca="false">INT((ROW()-3)/30)</f>
        <v>55</v>
      </c>
      <c r="E1661" s="0" t="n">
        <f aca="false">2+30*D1661</f>
        <v>1652</v>
      </c>
      <c r="F1661" s="8" t="n">
        <f aca="false">INDEX($F:$F,$E1661)*(2*B1661/INDEX($B:$B,$E1661)-C1661/INDEX($C:$C,$E1661))</f>
        <v>248.702088652596</v>
      </c>
      <c r="G1661" s="9" t="n">
        <f aca="false">B1661/B1660-1</f>
        <v>-0.0118298258364906</v>
      </c>
      <c r="H1661" s="9" t="n">
        <f aca="false">F1661/F1660-1</f>
        <v>-0.00248531786881667</v>
      </c>
      <c r="I1661" s="9" t="n">
        <f aca="false">LN(B1661/B1660)</f>
        <v>-0.0119003550098733</v>
      </c>
      <c r="J1661" s="9" t="n">
        <f aca="false">LN(F1661/F1660)</f>
        <v>-0.00248841139793631</v>
      </c>
      <c r="K1661" s="9" t="n">
        <f aca="false">F1661/F1654-1</f>
        <v>0.0348736430020977</v>
      </c>
      <c r="L1661" s="9" t="n">
        <f aca="false">F1661/F1631-1</f>
        <v>-0.00617768255739948</v>
      </c>
      <c r="M1661" s="9" t="n">
        <f aca="false">B1661/B1654-1</f>
        <v>0.124846193997391</v>
      </c>
      <c r="N1661" s="9" t="n">
        <f aca="false">B1661/B1631-1</f>
        <v>-0.0477852285811982</v>
      </c>
      <c r="O1661" s="8" t="n">
        <f aca="false">MAX(O1660,F1661)</f>
        <v>271.506607307531</v>
      </c>
      <c r="P1661" s="9" t="n">
        <f aca="false">F1661/O1661-1</f>
        <v>-0.0839924997814296</v>
      </c>
      <c r="Q1661" s="8" t="n">
        <f aca="false">MAX(Q1660,B1661)</f>
        <v>4811.1564628872</v>
      </c>
      <c r="R1661" s="9" t="n">
        <f aca="false">B1661/Q1661-1</f>
        <v>-0.283597177732885</v>
      </c>
      <c r="S1661" s="9" t="n">
        <f aca="false">B1661/INDEX($B:$B,$E1661)-1</f>
        <v>0.175205066699757</v>
      </c>
      <c r="T1661" s="0" t="n">
        <f aca="false">IF(AND($A1661&gt;=CrashTest!$B$3,$A1661&lt;=CrashTest!$C$3),1,IF(AND($A1661&gt;=CrashTest!$B$4,$A1661&lt;=CrashTest!$C$4),2,IF(AND($A1661&gt;=CrashTest!$B$5,$A1661&lt;=CrashTest!$C$5),3,IF(AND($A1661&gt;=CrashTest!$B$6,$A1661&lt;=CrashTest!$C$6),4,IF(AND($A1661&gt;=CrashTest!$B$7,$A1661&lt;=CrashTest!$C$7),5,0)))))</f>
        <v>0</v>
      </c>
      <c r="U1661" s="8" t="str">
        <f aca="false">IF(T1661=0,"",IF(T1660=T1661,MAX(U1660,B1661),B1661))</f>
        <v/>
      </c>
      <c r="V1661" s="9" t="str">
        <f aca="false">IF(T1661=0,"",B1661/U1661-1)</f>
        <v/>
      </c>
      <c r="W1661" s="8" t="str">
        <f aca="false">IF(T1661=0,"",IF(T1660=T1661,MAX(W1660,F1661),F1661))</f>
        <v/>
      </c>
      <c r="X1661" s="9" t="str">
        <f aca="false">IF(T1661=0,"",F1661/W1661-1)</f>
        <v/>
      </c>
    </row>
    <row r="1662" customFormat="false" ht="15" hidden="false" customHeight="false" outlineLevel="0" collapsed="false">
      <c r="A1662" s="5" t="n">
        <v>45490</v>
      </c>
      <c r="B1662" s="6" t="n">
        <v>3394.09970572764</v>
      </c>
      <c r="C1662" s="7" t="n">
        <v>37.2505973</v>
      </c>
      <c r="D1662" s="0" t="n">
        <f aca="false">INT((ROW()-3)/30)</f>
        <v>55</v>
      </c>
      <c r="E1662" s="0" t="n">
        <f aca="false">2+30*D1662</f>
        <v>1652</v>
      </c>
      <c r="F1662" s="8" t="n">
        <f aca="false">INDEX($F:$F,$E1662)*(2*B1662/INDEX($B:$B,$E1662)-C1662/INDEX($C:$C,$E1662))</f>
        <v>249.620947505604</v>
      </c>
      <c r="G1662" s="9" t="n">
        <f aca="false">B1662/B1661-1</f>
        <v>-0.015268507450068</v>
      </c>
      <c r="H1662" s="9" t="n">
        <f aca="false">F1662/F1661-1</f>
        <v>0.00369461655101211</v>
      </c>
      <c r="I1662" s="9" t="n">
        <f aca="false">LN(B1662/B1661)</f>
        <v>-0.0153862713672074</v>
      </c>
      <c r="J1662" s="9" t="n">
        <f aca="false">LN(F1662/F1661)</f>
        <v>0.00368780821957903</v>
      </c>
      <c r="K1662" s="9" t="n">
        <f aca="false">F1662/F1655-1</f>
        <v>0.0329630606082263</v>
      </c>
      <c r="L1662" s="9" t="n">
        <f aca="false">F1662/F1632-1</f>
        <v>0.00635055290617048</v>
      </c>
      <c r="M1662" s="9" t="n">
        <f aca="false">B1662/B1655-1</f>
        <v>0.0944657719125452</v>
      </c>
      <c r="N1662" s="9" t="n">
        <f aca="false">B1662/B1632-1</f>
        <v>-0.0328902214601097</v>
      </c>
      <c r="O1662" s="8" t="n">
        <f aca="false">MAX(O1661,F1662)</f>
        <v>271.506607307531</v>
      </c>
      <c r="P1662" s="9" t="n">
        <f aca="false">F1662/O1662-1</f>
        <v>-0.0806082033102709</v>
      </c>
      <c r="Q1662" s="8" t="n">
        <f aca="false">MAX(Q1661,B1662)</f>
        <v>4811.1564628872</v>
      </c>
      <c r="R1662" s="9" t="n">
        <f aca="false">B1662/Q1662-1</f>
        <v>-0.29453557956192</v>
      </c>
      <c r="S1662" s="9" t="n">
        <f aca="false">B1662/INDEX($B:$B,$E1662)-1</f>
        <v>0.157261439383494</v>
      </c>
      <c r="T1662" s="0" t="n">
        <f aca="false">IF(AND($A1662&gt;=CrashTest!$B$3,$A1662&lt;=CrashTest!$C$3),1,IF(AND($A1662&gt;=CrashTest!$B$4,$A1662&lt;=CrashTest!$C$4),2,IF(AND($A1662&gt;=CrashTest!$B$5,$A1662&lt;=CrashTest!$C$5),3,IF(AND($A1662&gt;=CrashTest!$B$6,$A1662&lt;=CrashTest!$C$6),4,IF(AND($A1662&gt;=CrashTest!$B$7,$A1662&lt;=CrashTest!$C$7),5,0)))))</f>
        <v>0</v>
      </c>
      <c r="U1662" s="8" t="str">
        <f aca="false">IF(T1662=0,"",IF(T1661=T1662,MAX(U1661,B1662),B1662))</f>
        <v/>
      </c>
      <c r="V1662" s="9" t="str">
        <f aca="false">IF(T1662=0,"",B1662/U1662-1)</f>
        <v/>
      </c>
      <c r="W1662" s="8" t="str">
        <f aca="false">IF(T1662=0,"",IF(T1661=T1662,MAX(W1661,F1662),F1662))</f>
        <v/>
      </c>
      <c r="X1662" s="9" t="str">
        <f aca="false">IF(T1662=0,"",F1662/W1662-1)</f>
        <v/>
      </c>
    </row>
    <row r="1663" customFormat="false" ht="15" hidden="false" customHeight="false" outlineLevel="0" collapsed="false">
      <c r="A1663" s="5" t="n">
        <v>45491</v>
      </c>
      <c r="B1663" s="6" t="n">
        <v>3431.12034132087</v>
      </c>
      <c r="C1663" s="7" t="n">
        <v>37.91982515</v>
      </c>
      <c r="D1663" s="0" t="n">
        <f aca="false">INT((ROW()-3)/30)</f>
        <v>55</v>
      </c>
      <c r="E1663" s="0" t="n">
        <f aca="false">2+30*D1663</f>
        <v>1652</v>
      </c>
      <c r="F1663" s="8" t="n">
        <f aca="false">INDEX($F:$F,$E1663)*(2*B1663/INDEX($B:$B,$E1663)-C1663/INDEX($C:$C,$E1663))</f>
        <v>250.206670944905</v>
      </c>
      <c r="G1663" s="9" t="n">
        <f aca="false">B1663/B1662-1</f>
        <v>0.0109073506387443</v>
      </c>
      <c r="H1663" s="9" t="n">
        <f aca="false">F1663/F1662-1</f>
        <v>0.00234645147033663</v>
      </c>
      <c r="I1663" s="9" t="n">
        <f aca="false">LN(B1663/B1662)</f>
        <v>0.0108482945321332</v>
      </c>
      <c r="J1663" s="9" t="n">
        <f aca="false">LN(F1663/F1662)</f>
        <v>0.00234370285191211</v>
      </c>
      <c r="K1663" s="9" t="n">
        <f aca="false">F1663/F1656-1</f>
        <v>0.0370481744836768</v>
      </c>
      <c r="L1663" s="9" t="n">
        <f aca="false">F1663/F1633-1</f>
        <v>0.0139090888704967</v>
      </c>
      <c r="M1663" s="9" t="n">
        <f aca="false">B1663/B1656-1</f>
        <v>0.107945402316216</v>
      </c>
      <c r="N1663" s="9" t="n">
        <f aca="false">B1663/B1633-1</f>
        <v>-0.0133822353699133</v>
      </c>
      <c r="O1663" s="8" t="n">
        <f aca="false">MAX(O1662,F1663)</f>
        <v>271.506607307531</v>
      </c>
      <c r="P1663" s="9" t="n">
        <f aca="false">F1663/O1663-1</f>
        <v>-0.0784508950771129</v>
      </c>
      <c r="Q1663" s="8" t="n">
        <f aca="false">MAX(Q1662,B1663)</f>
        <v>4811.1564628872</v>
      </c>
      <c r="R1663" s="9" t="n">
        <f aca="false">B1663/Q1663-1</f>
        <v>-0.286840831765044</v>
      </c>
      <c r="S1663" s="9" t="n">
        <f aca="false">B1663/INDEX($B:$B,$E1663)-1</f>
        <v>0.169884095683547</v>
      </c>
      <c r="T1663" s="0" t="n">
        <f aca="false">IF(AND($A1663&gt;=CrashTest!$B$3,$A1663&lt;=CrashTest!$C$3),1,IF(AND($A1663&gt;=CrashTest!$B$4,$A1663&lt;=CrashTest!$C$4),2,IF(AND($A1663&gt;=CrashTest!$B$5,$A1663&lt;=CrashTest!$C$5),3,IF(AND($A1663&gt;=CrashTest!$B$6,$A1663&lt;=CrashTest!$C$6),4,IF(AND($A1663&gt;=CrashTest!$B$7,$A1663&lt;=CrashTest!$C$7),5,0)))))</f>
        <v>0</v>
      </c>
      <c r="U1663" s="8" t="str">
        <f aca="false">IF(T1663=0,"",IF(T1662=T1663,MAX(U1662,B1663),B1663))</f>
        <v/>
      </c>
      <c r="V1663" s="9" t="str">
        <f aca="false">IF(T1663=0,"",B1663/U1663-1)</f>
        <v/>
      </c>
      <c r="W1663" s="8" t="str">
        <f aca="false">IF(T1663=0,"",IF(T1662=T1663,MAX(W1662,F1663),F1663))</f>
        <v/>
      </c>
      <c r="X1663" s="9" t="str">
        <f aca="false">IF(T1663=0,"",F1663/W1663-1)</f>
        <v/>
      </c>
    </row>
    <row r="1664" customFormat="false" ht="15" hidden="false" customHeight="false" outlineLevel="0" collapsed="false">
      <c r="A1664" s="5" t="n">
        <v>45492</v>
      </c>
      <c r="B1664" s="6" t="n">
        <v>3507.49268585623</v>
      </c>
      <c r="C1664" s="7" t="n">
        <v>39.37970383</v>
      </c>
      <c r="D1664" s="0" t="n">
        <f aca="false">INT((ROW()-3)/30)</f>
        <v>55</v>
      </c>
      <c r="E1664" s="0" t="n">
        <f aca="false">2+30*D1664</f>
        <v>1652</v>
      </c>
      <c r="F1664" s="8" t="n">
        <f aca="false">INDEX($F:$F,$E1664)*(2*B1664/INDEX($B:$B,$E1664)-C1664/INDEX($C:$C,$E1664))</f>
        <v>250.770596698603</v>
      </c>
      <c r="G1664" s="9" t="n">
        <f aca="false">B1664/B1663-1</f>
        <v>0.0222587192922412</v>
      </c>
      <c r="H1664" s="9" t="n">
        <f aca="false">F1664/F1663-1</f>
        <v>0.00225383980198601</v>
      </c>
      <c r="I1664" s="9" t="n">
        <f aca="false">LN(B1664/B1663)</f>
        <v>0.0220146097368683</v>
      </c>
      <c r="J1664" s="9" t="n">
        <f aca="false">LN(F1664/F1663)</f>
        <v>0.00225130371496723</v>
      </c>
      <c r="K1664" s="9" t="n">
        <f aca="false">F1664/F1657-1</f>
        <v>0.0362063891873448</v>
      </c>
      <c r="L1664" s="9" t="n">
        <f aca="false">F1664/F1634-1</f>
        <v>0.00817450220755522</v>
      </c>
      <c r="M1664" s="9" t="n">
        <f aca="false">B1664/B1657-1</f>
        <v>0.120470529271093</v>
      </c>
      <c r="N1664" s="9" t="n">
        <f aca="false">B1664/B1634-1</f>
        <v>-0.0140749681510025</v>
      </c>
      <c r="O1664" s="8" t="n">
        <f aca="false">MAX(O1663,F1664)</f>
        <v>271.506607307531</v>
      </c>
      <c r="P1664" s="9" t="n">
        <f aca="false">F1664/O1664-1</f>
        <v>-0.0763738710249531</v>
      </c>
      <c r="Q1664" s="8" t="n">
        <f aca="false">MAX(Q1663,B1664)</f>
        <v>4811.1564628872</v>
      </c>
      <c r="R1664" s="9" t="n">
        <f aca="false">B1664/Q1664-1</f>
        <v>-0.270966822028614</v>
      </c>
      <c r="S1664" s="9" t="n">
        <f aca="false">B1664/INDEX($B:$B,$E1664)-1</f>
        <v>0.195924217373825</v>
      </c>
      <c r="T1664" s="0" t="n">
        <f aca="false">IF(AND($A1664&gt;=CrashTest!$B$3,$A1664&lt;=CrashTest!$C$3),1,IF(AND($A1664&gt;=CrashTest!$B$4,$A1664&lt;=CrashTest!$C$4),2,IF(AND($A1664&gt;=CrashTest!$B$5,$A1664&lt;=CrashTest!$C$5),3,IF(AND($A1664&gt;=CrashTest!$B$6,$A1664&lt;=CrashTest!$C$6),4,IF(AND($A1664&gt;=CrashTest!$B$7,$A1664&lt;=CrashTest!$C$7),5,0)))))</f>
        <v>0</v>
      </c>
      <c r="U1664" s="8" t="str">
        <f aca="false">IF(T1664=0,"",IF(T1663=T1664,MAX(U1663,B1664),B1664))</f>
        <v/>
      </c>
      <c r="V1664" s="9" t="str">
        <f aca="false">IF(T1664=0,"",B1664/U1664-1)</f>
        <v/>
      </c>
      <c r="W1664" s="8" t="str">
        <f aca="false">IF(T1664=0,"",IF(T1663=T1664,MAX(W1663,F1664),F1664))</f>
        <v/>
      </c>
      <c r="X1664" s="9" t="str">
        <f aca="false">IF(T1664=0,"",F1664/W1664-1)</f>
        <v/>
      </c>
    </row>
    <row r="1665" customFormat="false" ht="15" hidden="false" customHeight="false" outlineLevel="0" collapsed="false">
      <c r="A1665" s="5" t="n">
        <v>45493</v>
      </c>
      <c r="B1665" s="6" t="n">
        <v>3520.56696551724</v>
      </c>
      <c r="C1665" s="7" t="n">
        <v>39.55906125</v>
      </c>
      <c r="D1665" s="0" t="n">
        <f aca="false">INT((ROW()-3)/30)</f>
        <v>55</v>
      </c>
      <c r="E1665" s="0" t="n">
        <f aca="false">2+30*D1665</f>
        <v>1652</v>
      </c>
      <c r="F1665" s="8" t="n">
        <f aca="false">INDEX($F:$F,$E1665)*(2*B1665/INDEX($B:$B,$E1665)-C1665/INDEX($C:$C,$E1665))</f>
        <v>251.440641737774</v>
      </c>
      <c r="G1665" s="9" t="n">
        <f aca="false">B1665/B1664-1</f>
        <v>0.00372752870269166</v>
      </c>
      <c r="H1665" s="9" t="n">
        <f aca="false">F1665/F1664-1</f>
        <v>0.00267194419119221</v>
      </c>
      <c r="I1665" s="9" t="n">
        <f aca="false">LN(B1665/B1664)</f>
        <v>0.00372059868346857</v>
      </c>
      <c r="J1665" s="9" t="n">
        <f aca="false">LN(F1665/F1664)</f>
        <v>0.00266838089418765</v>
      </c>
      <c r="K1665" s="9" t="n">
        <f aca="false">F1665/F1658-1</f>
        <v>0.0274137175916742</v>
      </c>
      <c r="L1665" s="9" t="n">
        <f aca="false">F1665/F1635-1</f>
        <v>0.0142597353421372</v>
      </c>
      <c r="M1665" s="9" t="n">
        <f aca="false">B1665/B1658-1</f>
        <v>0.106450077441369</v>
      </c>
      <c r="N1665" s="9" t="n">
        <f aca="false">B1665/B1635-1</f>
        <v>0.00224904260296555</v>
      </c>
      <c r="O1665" s="8" t="n">
        <f aca="false">MAX(O1664,F1665)</f>
        <v>271.506607307531</v>
      </c>
      <c r="P1665" s="9" t="n">
        <f aca="false">F1665/O1665-1</f>
        <v>-0.073905993554805</v>
      </c>
      <c r="Q1665" s="8" t="n">
        <f aca="false">MAX(Q1664,B1665)</f>
        <v>4811.1564628872</v>
      </c>
      <c r="R1665" s="9" t="n">
        <f aca="false">B1665/Q1665-1</f>
        <v>-0.268249329932511</v>
      </c>
      <c r="S1665" s="9" t="n">
        <f aca="false">B1665/INDEX($B:$B,$E1665)-1</f>
        <v>0.20038205922033</v>
      </c>
      <c r="T1665" s="0" t="n">
        <f aca="false">IF(AND($A1665&gt;=CrashTest!$B$3,$A1665&lt;=CrashTest!$C$3),1,IF(AND($A1665&gt;=CrashTest!$B$4,$A1665&lt;=CrashTest!$C$4),2,IF(AND($A1665&gt;=CrashTest!$B$5,$A1665&lt;=CrashTest!$C$5),3,IF(AND($A1665&gt;=CrashTest!$B$6,$A1665&lt;=CrashTest!$C$6),4,IF(AND($A1665&gt;=CrashTest!$B$7,$A1665&lt;=CrashTest!$C$7),5,0)))))</f>
        <v>5</v>
      </c>
      <c r="U1665" s="8" t="n">
        <f aca="false">IF(T1665=0,"",IF(T1664=T1665,MAX(U1664,B1665),B1665))</f>
        <v>3520.56696551724</v>
      </c>
      <c r="V1665" s="9" t="n">
        <f aca="false">IF(T1665=0,"",B1665/U1665-1)</f>
        <v>0</v>
      </c>
      <c r="W1665" s="8" t="n">
        <f aca="false">IF(T1665=0,"",IF(T1664=T1665,MAX(W1664,F1665),F1665))</f>
        <v>251.440641737774</v>
      </c>
      <c r="X1665" s="9" t="n">
        <f aca="false">IF(T1665=0,"",F1665/W1665-1)</f>
        <v>0</v>
      </c>
    </row>
    <row r="1666" customFormat="false" ht="15" hidden="false" customHeight="false" outlineLevel="0" collapsed="false">
      <c r="A1666" s="5" t="n">
        <v>45494</v>
      </c>
      <c r="B1666" s="6" t="n">
        <v>3530.48212887201</v>
      </c>
      <c r="C1666" s="7" t="n">
        <v>39.87398511</v>
      </c>
      <c r="D1666" s="0" t="n">
        <f aca="false">INT((ROW()-3)/30)</f>
        <v>55</v>
      </c>
      <c r="E1666" s="0" t="n">
        <f aca="false">2+30*D1666</f>
        <v>1652</v>
      </c>
      <c r="F1666" s="8" t="n">
        <f aca="false">INDEX($F:$F,$E1666)*(2*B1666/INDEX($B:$B,$E1666)-C1666/INDEX($C:$C,$E1666))</f>
        <v>250.49468807572</v>
      </c>
      <c r="G1666" s="9" t="n">
        <f aca="false">B1666/B1665-1</f>
        <v>0.00281635414178605</v>
      </c>
      <c r="H1666" s="9" t="n">
        <f aca="false">F1666/F1665-1</f>
        <v>-0.00376213509286161</v>
      </c>
      <c r="I1666" s="9" t="n">
        <f aca="false">LN(B1666/B1665)</f>
        <v>0.00281239564706701</v>
      </c>
      <c r="J1666" s="9" t="n">
        <f aca="false">LN(F1666/F1665)</f>
        <v>-0.00376922972265037</v>
      </c>
      <c r="K1666" s="9" t="n">
        <f aca="false">F1666/F1659-1</f>
        <v>0.0135415979596454</v>
      </c>
      <c r="L1666" s="9" t="n">
        <f aca="false">F1666/F1636-1</f>
        <v>0.00986101319375887</v>
      </c>
      <c r="M1666" s="9" t="n">
        <f aca="false">B1666/B1659-1</f>
        <v>0.0840769620432218</v>
      </c>
      <c r="N1666" s="9" t="n">
        <f aca="false">B1666/B1636-1</f>
        <v>0.00346346603629999</v>
      </c>
      <c r="O1666" s="8" t="n">
        <f aca="false">MAX(O1665,F1666)</f>
        <v>271.506607307531</v>
      </c>
      <c r="P1666" s="9" t="n">
        <f aca="false">F1666/O1666-1</f>
        <v>-0.0773900843157412</v>
      </c>
      <c r="Q1666" s="8" t="n">
        <f aca="false">MAX(Q1665,B1666)</f>
        <v>4811.1564628872</v>
      </c>
      <c r="R1666" s="9" t="n">
        <f aca="false">B1666/Q1666-1</f>
        <v>-0.266188460902111</v>
      </c>
      <c r="S1666" s="9" t="n">
        <f aca="false">B1666/INDEX($B:$B,$E1666)-1</f>
        <v>0.203762760204541</v>
      </c>
      <c r="T1666" s="0" t="n">
        <f aca="false">IF(AND($A1666&gt;=CrashTest!$B$3,$A1666&lt;=CrashTest!$C$3),1,IF(AND($A1666&gt;=CrashTest!$B$4,$A1666&lt;=CrashTest!$C$4),2,IF(AND($A1666&gt;=CrashTest!$B$5,$A1666&lt;=CrashTest!$C$5),3,IF(AND($A1666&gt;=CrashTest!$B$6,$A1666&lt;=CrashTest!$C$6),4,IF(AND($A1666&gt;=CrashTest!$B$7,$A1666&lt;=CrashTest!$C$7),5,0)))))</f>
        <v>5</v>
      </c>
      <c r="U1666" s="8" t="n">
        <f aca="false">IF(T1666=0,"",IF(T1665=T1666,MAX(U1665,B1666),B1666))</f>
        <v>3530.48212887201</v>
      </c>
      <c r="V1666" s="9" t="n">
        <f aca="false">IF(T1666=0,"",B1666/U1666-1)</f>
        <v>0</v>
      </c>
      <c r="W1666" s="8" t="n">
        <f aca="false">IF(T1666=0,"",IF(T1665=T1666,MAX(W1665,F1666),F1666))</f>
        <v>251.440641737774</v>
      </c>
      <c r="X1666" s="9" t="n">
        <f aca="false">IF(T1666=0,"",F1666/W1666-1)</f>
        <v>-0.00376213509286161</v>
      </c>
    </row>
    <row r="1667" customFormat="false" ht="15" hidden="false" customHeight="false" outlineLevel="0" collapsed="false">
      <c r="A1667" s="5" t="n">
        <v>45495</v>
      </c>
      <c r="B1667" s="6" t="n">
        <v>3441.93899883109</v>
      </c>
      <c r="C1667" s="7" t="n">
        <v>38.03502445</v>
      </c>
      <c r="D1667" s="0" t="n">
        <f aca="false">INT((ROW()-3)/30)</f>
        <v>55</v>
      </c>
      <c r="E1667" s="0" t="n">
        <f aca="false">2+30*D1667</f>
        <v>1652</v>
      </c>
      <c r="F1667" s="8" t="n">
        <f aca="false">INDEX($F:$F,$E1667)*(2*B1667/INDEX($B:$B,$E1667)-C1667/INDEX($C:$C,$E1667))</f>
        <v>251.031079800886</v>
      </c>
      <c r="G1667" s="9" t="n">
        <f aca="false">B1667/B1666-1</f>
        <v>-0.0250796142874712</v>
      </c>
      <c r="H1667" s="9" t="n">
        <f aca="false">F1667/F1666-1</f>
        <v>0.00214132973951053</v>
      </c>
      <c r="I1667" s="9" t="n">
        <f aca="false">LN(B1667/B1666)</f>
        <v>-0.025399466997754</v>
      </c>
      <c r="J1667" s="9" t="n">
        <f aca="false">LN(F1667/F1666)</f>
        <v>0.00213904036061143</v>
      </c>
      <c r="K1667" s="9" t="n">
        <f aca="false">F1667/F1660-1</f>
        <v>0.0068559903508254</v>
      </c>
      <c r="L1667" s="9" t="n">
        <f aca="false">F1667/F1637-1</f>
        <v>0.0160002422016319</v>
      </c>
      <c r="M1667" s="9" t="n">
        <f aca="false">B1667/B1660-1</f>
        <v>-0.0132022700798328</v>
      </c>
      <c r="N1667" s="9" t="n">
        <f aca="false">B1667/B1637-1</f>
        <v>-0.0155203133187638</v>
      </c>
      <c r="O1667" s="8" t="n">
        <f aca="false">MAX(O1666,F1667)</f>
        <v>271.506607307531</v>
      </c>
      <c r="P1667" s="9" t="n">
        <f aca="false">F1667/O1667-1</f>
        <v>-0.0754144722653192</v>
      </c>
      <c r="Q1667" s="8" t="n">
        <f aca="false">MAX(Q1666,B1667)</f>
        <v>4811.1564628872</v>
      </c>
      <c r="R1667" s="9" t="n">
        <f aca="false">B1667/Q1667-1</f>
        <v>-0.284592171262382</v>
      </c>
      <c r="S1667" s="9" t="n">
        <f aca="false">B1667/INDEX($B:$B,$E1667)-1</f>
        <v>0.173572854484989</v>
      </c>
      <c r="T1667" s="0" t="n">
        <f aca="false">IF(AND($A1667&gt;=CrashTest!$B$3,$A1667&lt;=CrashTest!$C$3),1,IF(AND($A1667&gt;=CrashTest!$B$4,$A1667&lt;=CrashTest!$C$4),2,IF(AND($A1667&gt;=CrashTest!$B$5,$A1667&lt;=CrashTest!$C$5),3,IF(AND($A1667&gt;=CrashTest!$B$6,$A1667&lt;=CrashTest!$C$6),4,IF(AND($A1667&gt;=CrashTest!$B$7,$A1667&lt;=CrashTest!$C$7),5,0)))))</f>
        <v>5</v>
      </c>
      <c r="U1667" s="8" t="n">
        <f aca="false">IF(T1667=0,"",IF(T1666=T1667,MAX(U1666,B1667),B1667))</f>
        <v>3530.48212887201</v>
      </c>
      <c r="V1667" s="9" t="n">
        <f aca="false">IF(T1667=0,"",B1667/U1667-1)</f>
        <v>-0.0250796142874712</v>
      </c>
      <c r="W1667" s="8" t="n">
        <f aca="false">IF(T1667=0,"",IF(T1666=T1667,MAX(W1666,F1667),F1667))</f>
        <v>251.440641737774</v>
      </c>
      <c r="X1667" s="9" t="n">
        <f aca="false">IF(T1667=0,"",F1667/W1667-1)</f>
        <v>-0.00162886132510942</v>
      </c>
    </row>
    <row r="1668" customFormat="false" ht="15" hidden="false" customHeight="false" outlineLevel="0" collapsed="false">
      <c r="A1668" s="5" t="n">
        <v>45496</v>
      </c>
      <c r="B1668" s="6" t="n">
        <v>3482.72823085915</v>
      </c>
      <c r="C1668" s="7" t="n">
        <v>38.9131912</v>
      </c>
      <c r="D1668" s="0" t="n">
        <f aca="false">INT((ROW()-3)/30)</f>
        <v>55</v>
      </c>
      <c r="E1668" s="0" t="n">
        <f aca="false">2+30*D1668</f>
        <v>1652</v>
      </c>
      <c r="F1668" s="8" t="n">
        <f aca="false">INDEX($F:$F,$E1668)*(2*B1668/INDEX($B:$B,$E1668)-C1668/INDEX($C:$C,$E1668))</f>
        <v>250.531926199238</v>
      </c>
      <c r="G1668" s="9" t="n">
        <f aca="false">B1668/B1667-1</f>
        <v>0.0118506551225668</v>
      </c>
      <c r="H1668" s="9" t="n">
        <f aca="false">F1668/F1667-1</f>
        <v>-0.0019884135543855</v>
      </c>
      <c r="I1668" s="9" t="n">
        <f aca="false">LN(B1668/B1667)</f>
        <v>0.0117809859856027</v>
      </c>
      <c r="J1668" s="9" t="n">
        <f aca="false">LN(F1668/F1667)</f>
        <v>-0.00199039307312033</v>
      </c>
      <c r="K1668" s="9" t="n">
        <f aca="false">F1668/F1661-1</f>
        <v>0.0073575479665462</v>
      </c>
      <c r="L1668" s="9" t="n">
        <f aca="false">F1668/F1638-1</f>
        <v>0.0230443448266537</v>
      </c>
      <c r="M1668" s="9" t="n">
        <f aca="false">B1668/B1661-1</f>
        <v>0.0104453216657858</v>
      </c>
      <c r="N1668" s="9" t="n">
        <f aca="false">B1668/B1638-1</f>
        <v>0.0183534588585954</v>
      </c>
      <c r="O1668" s="8" t="n">
        <f aca="false">MAX(O1667,F1668)</f>
        <v>271.506607307531</v>
      </c>
      <c r="P1668" s="9" t="n">
        <f aca="false">F1668/O1668-1</f>
        <v>-0.0772529306608555</v>
      </c>
      <c r="Q1668" s="8" t="n">
        <f aca="false">MAX(Q1667,B1668)</f>
        <v>4811.1564628872</v>
      </c>
      <c r="R1668" s="9" t="n">
        <f aca="false">B1668/Q1668-1</f>
        <v>-0.276114119812028</v>
      </c>
      <c r="S1668" s="9" t="n">
        <f aca="false">B1668/INDEX($B:$B,$E1668)-1</f>
        <v>0.187480461644697</v>
      </c>
      <c r="T1668" s="0" t="n">
        <f aca="false">IF(AND($A1668&gt;=CrashTest!$B$3,$A1668&lt;=CrashTest!$C$3),1,IF(AND($A1668&gt;=CrashTest!$B$4,$A1668&lt;=CrashTest!$C$4),2,IF(AND($A1668&gt;=CrashTest!$B$5,$A1668&lt;=CrashTest!$C$5),3,IF(AND($A1668&gt;=CrashTest!$B$6,$A1668&lt;=CrashTest!$C$6),4,IF(AND($A1668&gt;=CrashTest!$B$7,$A1668&lt;=CrashTest!$C$7),5,0)))))</f>
        <v>5</v>
      </c>
      <c r="U1668" s="8" t="n">
        <f aca="false">IF(T1668=0,"",IF(T1667=T1668,MAX(U1667,B1668),B1668))</f>
        <v>3530.48212887201</v>
      </c>
      <c r="V1668" s="9" t="n">
        <f aca="false">IF(T1668=0,"",B1668/U1668-1)</f>
        <v>-0.0135261690244323</v>
      </c>
      <c r="W1668" s="8" t="n">
        <f aca="false">IF(T1668=0,"",IF(T1667=T1668,MAX(W1667,F1668),F1668))</f>
        <v>251.440641737774</v>
      </c>
      <c r="X1668" s="9" t="n">
        <f aca="false">IF(T1668=0,"",F1668/W1668-1)</f>
        <v>-0.0036140360295579</v>
      </c>
    </row>
    <row r="1669" customFormat="false" ht="15" hidden="false" customHeight="false" outlineLevel="0" collapsed="false">
      <c r="A1669" s="5" t="n">
        <v>45497</v>
      </c>
      <c r="B1669" s="6" t="n">
        <v>3331.71999532437</v>
      </c>
      <c r="C1669" s="7" t="n">
        <v>36.11439137</v>
      </c>
      <c r="D1669" s="0" t="n">
        <f aca="false">INT((ROW()-3)/30)</f>
        <v>55</v>
      </c>
      <c r="E1669" s="0" t="n">
        <f aca="false">2+30*D1669</f>
        <v>1652</v>
      </c>
      <c r="F1669" s="8" t="n">
        <f aca="false">INDEX($F:$F,$E1669)*(2*B1669/INDEX($B:$B,$E1669)-C1669/INDEX($C:$C,$E1669))</f>
        <v>248.703562912548</v>
      </c>
      <c r="G1669" s="9" t="n">
        <f aca="false">B1669/B1668-1</f>
        <v>-0.0433591786452795</v>
      </c>
      <c r="H1669" s="9" t="n">
        <f aca="false">F1669/F1668-1</f>
        <v>-0.00729792531605922</v>
      </c>
      <c r="I1669" s="9" t="n">
        <f aca="false">LN(B1669/B1668)</f>
        <v>-0.0443272752670374</v>
      </c>
      <c r="J1669" s="9" t="n">
        <f aca="false">LN(F1669/F1668)</f>
        <v>-0.00732468544813833</v>
      </c>
      <c r="K1669" s="9" t="n">
        <f aca="false">F1669/F1662-1</f>
        <v>-0.00367511061160197</v>
      </c>
      <c r="L1669" s="9" t="n">
        <f aca="false">F1669/F1639-1</f>
        <v>0.0221630576739764</v>
      </c>
      <c r="M1669" s="9" t="n">
        <f aca="false">B1669/B1662-1</f>
        <v>-0.0183788679802195</v>
      </c>
      <c r="N1669" s="9" t="n">
        <f aca="false">B1669/B1639-1</f>
        <v>-0.00476527124317616</v>
      </c>
      <c r="O1669" s="8" t="n">
        <f aca="false">MAX(O1668,F1669)</f>
        <v>271.506607307531</v>
      </c>
      <c r="P1669" s="9" t="n">
        <f aca="false">F1669/O1669-1</f>
        <v>-0.083987069858505</v>
      </c>
      <c r="Q1669" s="8" t="n">
        <f aca="false">MAX(Q1668,B1669)</f>
        <v>4811.1564628872</v>
      </c>
      <c r="R1669" s="9" t="n">
        <f aca="false">B1669/Q1669-1</f>
        <v>-0.307501217009894</v>
      </c>
      <c r="S1669" s="9" t="n">
        <f aca="false">B1669/INDEX($B:$B,$E1669)-1</f>
        <v>0.135992284170466</v>
      </c>
      <c r="T1669" s="0" t="n">
        <f aca="false">IF(AND($A1669&gt;=CrashTest!$B$3,$A1669&lt;=CrashTest!$C$3),1,IF(AND($A1669&gt;=CrashTest!$B$4,$A1669&lt;=CrashTest!$C$4),2,IF(AND($A1669&gt;=CrashTest!$B$5,$A1669&lt;=CrashTest!$C$5),3,IF(AND($A1669&gt;=CrashTest!$B$6,$A1669&lt;=CrashTest!$C$6),4,IF(AND($A1669&gt;=CrashTest!$B$7,$A1669&lt;=CrashTest!$C$7),5,0)))))</f>
        <v>5</v>
      </c>
      <c r="U1669" s="8" t="n">
        <f aca="false">IF(T1669=0,"",IF(T1668=T1669,MAX(U1668,B1669),B1669))</f>
        <v>3530.48212887201</v>
      </c>
      <c r="V1669" s="9" t="n">
        <f aca="false">IF(T1669=0,"",B1669/U1669-1)</f>
        <v>-0.0562988640905951</v>
      </c>
      <c r="W1669" s="8" t="n">
        <f aca="false">IF(T1669=0,"",IF(T1668=T1669,MAX(W1668,F1669),F1669))</f>
        <v>251.440641737774</v>
      </c>
      <c r="X1669" s="9" t="n">
        <f aca="false">IF(T1669=0,"",F1669/W1669-1)</f>
        <v>-0.0108855863805838</v>
      </c>
    </row>
    <row r="1670" customFormat="false" ht="15" hidden="false" customHeight="false" outlineLevel="0" collapsed="false">
      <c r="A1670" s="5" t="n">
        <v>45498</v>
      </c>
      <c r="B1670" s="6" t="n">
        <v>3173.71819579193</v>
      </c>
      <c r="C1670" s="7" t="n">
        <v>33.35824902</v>
      </c>
      <c r="D1670" s="0" t="n">
        <f aca="false">INT((ROW()-3)/30)</f>
        <v>55</v>
      </c>
      <c r="E1670" s="0" t="n">
        <f aca="false">2+30*D1670</f>
        <v>1652</v>
      </c>
      <c r="F1670" s="8" t="n">
        <f aca="false">INDEX($F:$F,$E1670)*(2*B1670/INDEX($B:$B,$E1670)-C1670/INDEX($C:$C,$E1670))</f>
        <v>245.390293448234</v>
      </c>
      <c r="G1670" s="9" t="n">
        <f aca="false">B1670/B1669-1</f>
        <v>-0.0474234928968144</v>
      </c>
      <c r="H1670" s="9" t="n">
        <f aca="false">F1670/F1669-1</f>
        <v>-0.0133221632433096</v>
      </c>
      <c r="I1670" s="9" t="n">
        <f aca="false">LN(B1670/B1669)</f>
        <v>-0.048584852788911</v>
      </c>
      <c r="J1670" s="9" t="n">
        <f aca="false">LN(F1670/F1669)</f>
        <v>-0.0134116993590369</v>
      </c>
      <c r="K1670" s="9" t="n">
        <f aca="false">F1670/F1663-1</f>
        <v>-0.0192495966573629</v>
      </c>
      <c r="L1670" s="9" t="n">
        <f aca="false">F1670/F1640-1</f>
        <v>0.00564067340321683</v>
      </c>
      <c r="M1670" s="9" t="n">
        <f aca="false">B1670/B1663-1</f>
        <v>-0.0750198535530958</v>
      </c>
      <c r="N1670" s="9" t="n">
        <f aca="false">B1670/B1640-1</f>
        <v>-0.0645454813309973</v>
      </c>
      <c r="O1670" s="8" t="n">
        <f aca="false">MAX(O1669,F1670)</f>
        <v>271.506607307531</v>
      </c>
      <c r="P1670" s="9" t="n">
        <f aca="false">F1670/O1670-1</f>
        <v>-0.0961903436468323</v>
      </c>
      <c r="Q1670" s="8" t="n">
        <f aca="false">MAX(Q1669,B1670)</f>
        <v>4811.1564628872</v>
      </c>
      <c r="R1670" s="9" t="n">
        <f aca="false">B1670/Q1670-1</f>
        <v>-0.340341928126078</v>
      </c>
      <c r="S1670" s="9" t="n">
        <f aca="false">B1670/INDEX($B:$B,$E1670)-1</f>
        <v>0.0821195621512716</v>
      </c>
      <c r="T1670" s="0" t="n">
        <f aca="false">IF(AND($A1670&gt;=CrashTest!$B$3,$A1670&lt;=CrashTest!$C$3),1,IF(AND($A1670&gt;=CrashTest!$B$4,$A1670&lt;=CrashTest!$C$4),2,IF(AND($A1670&gt;=CrashTest!$B$5,$A1670&lt;=CrashTest!$C$5),3,IF(AND($A1670&gt;=CrashTest!$B$6,$A1670&lt;=CrashTest!$C$6),4,IF(AND($A1670&gt;=CrashTest!$B$7,$A1670&lt;=CrashTest!$C$7),5,0)))))</f>
        <v>5</v>
      </c>
      <c r="U1670" s="8" t="n">
        <f aca="false">IF(T1670=0,"",IF(T1669=T1670,MAX(U1669,B1670),B1670))</f>
        <v>3530.48212887201</v>
      </c>
      <c r="V1670" s="9" t="n">
        <f aca="false">IF(T1670=0,"",B1670/U1670-1)</f>
        <v>-0.10105246820611</v>
      </c>
      <c r="W1670" s="8" t="n">
        <f aca="false">IF(T1670=0,"",IF(T1669=T1670,MAX(W1669,F1670),F1670))</f>
        <v>251.440641737774</v>
      </c>
      <c r="X1670" s="9" t="n">
        <f aca="false">IF(T1670=0,"",F1670/W1670-1)</f>
        <v>-0.024062730065132</v>
      </c>
    </row>
    <row r="1671" customFormat="false" ht="15" hidden="false" customHeight="false" outlineLevel="0" collapsed="false">
      <c r="A1671" s="5" t="n">
        <v>45499</v>
      </c>
      <c r="B1671" s="6" t="n">
        <v>3278.93203009936</v>
      </c>
      <c r="C1671" s="7" t="n">
        <v>35.01546598</v>
      </c>
      <c r="D1671" s="0" t="n">
        <f aca="false">INT((ROW()-3)/30)</f>
        <v>55</v>
      </c>
      <c r="E1671" s="0" t="n">
        <f aca="false">2+30*D1671</f>
        <v>1652</v>
      </c>
      <c r="F1671" s="8" t="n">
        <f aca="false">INDEX($F:$F,$E1671)*(2*B1671/INDEX($B:$B,$E1671)-C1671/INDEX($C:$C,$E1671))</f>
        <v>249.044216038648</v>
      </c>
      <c r="G1671" s="9" t="n">
        <f aca="false">B1671/B1670-1</f>
        <v>0.0331515994227005</v>
      </c>
      <c r="H1671" s="9" t="n">
        <f aca="false">F1671/F1670-1</f>
        <v>0.0148902490765581</v>
      </c>
      <c r="I1671" s="9" t="n">
        <f aca="false">LN(B1671/B1670)</f>
        <v>0.0326139358293616</v>
      </c>
      <c r="J1671" s="9" t="n">
        <f aca="false">LN(F1671/F1670)</f>
        <v>0.0147804776587774</v>
      </c>
      <c r="K1671" s="9" t="n">
        <f aca="false">F1671/F1664-1</f>
        <v>-0.0068843025565315</v>
      </c>
      <c r="L1671" s="9" t="n">
        <f aca="false">F1671/F1641-1</f>
        <v>0.0237441890689738</v>
      </c>
      <c r="M1671" s="9" t="n">
        <f aca="false">B1671/B1664-1</f>
        <v>-0.0651635445110201</v>
      </c>
      <c r="N1671" s="9" t="n">
        <f aca="false">B1671/B1641-1</f>
        <v>-0.0267219776736609</v>
      </c>
      <c r="O1671" s="8" t="n">
        <f aca="false">MAX(O1670,F1671)</f>
        <v>271.506607307531</v>
      </c>
      <c r="P1671" s="9" t="n">
        <f aca="false">F1671/O1671-1</f>
        <v>-0.0827323927459353</v>
      </c>
      <c r="Q1671" s="8" t="n">
        <f aca="false">MAX(Q1670,B1671)</f>
        <v>4811.1564628872</v>
      </c>
      <c r="R1671" s="9" t="n">
        <f aca="false">B1671/Q1671-1</f>
        <v>-0.318473207971362</v>
      </c>
      <c r="S1671" s="9" t="n">
        <f aca="false">B1671/INDEX($B:$B,$E1671)-1</f>
        <v>0.117993556403179</v>
      </c>
      <c r="T1671" s="0" t="n">
        <f aca="false">IF(AND($A1671&gt;=CrashTest!$B$3,$A1671&lt;=CrashTest!$C$3),1,IF(AND($A1671&gt;=CrashTest!$B$4,$A1671&lt;=CrashTest!$C$4),2,IF(AND($A1671&gt;=CrashTest!$B$5,$A1671&lt;=CrashTest!$C$5),3,IF(AND($A1671&gt;=CrashTest!$B$6,$A1671&lt;=CrashTest!$C$6),4,IF(AND($A1671&gt;=CrashTest!$B$7,$A1671&lt;=CrashTest!$C$7),5,0)))))</f>
        <v>5</v>
      </c>
      <c r="U1671" s="8" t="n">
        <f aca="false">IF(T1671=0,"",IF(T1670=T1671,MAX(U1670,B1671),B1671))</f>
        <v>3530.48212887201</v>
      </c>
      <c r="V1671" s="9" t="n">
        <f aca="false">IF(T1671=0,"",B1671/U1671-1)</f>
        <v>-0.071250919730054</v>
      </c>
      <c r="W1671" s="8" t="n">
        <f aca="false">IF(T1671=0,"",IF(T1670=T1671,MAX(W1670,F1671),F1671))</f>
        <v>251.440641737774</v>
      </c>
      <c r="X1671" s="9" t="n">
        <f aca="false">IF(T1671=0,"",F1671/W1671-1)</f>
        <v>-0.00953078103270577</v>
      </c>
    </row>
    <row r="1672" customFormat="false" ht="15" hidden="false" customHeight="false" outlineLevel="0" collapsed="false">
      <c r="A1672" s="5" t="n">
        <v>45500</v>
      </c>
      <c r="B1672" s="6" t="n">
        <v>3254.27405669199</v>
      </c>
      <c r="C1672" s="7" t="n">
        <v>34.53337003</v>
      </c>
      <c r="D1672" s="0" t="n">
        <f aca="false">INT((ROW()-3)/30)</f>
        <v>55</v>
      </c>
      <c r="E1672" s="0" t="n">
        <f aca="false">2+30*D1672</f>
        <v>1652</v>
      </c>
      <c r="F1672" s="8" t="n">
        <f aca="false">INDEX($F:$F,$E1672)*(2*B1672/INDEX($B:$B,$E1672)-C1672/INDEX($C:$C,$E1672))</f>
        <v>248.949533297675</v>
      </c>
      <c r="G1672" s="9" t="n">
        <f aca="false">B1672/B1671-1</f>
        <v>-0.00752012337584884</v>
      </c>
      <c r="H1672" s="9" t="n">
        <f aca="false">F1672/F1671-1</f>
        <v>-0.000380184460732624</v>
      </c>
      <c r="I1672" s="9" t="n">
        <f aca="false">LN(B1672/B1671)</f>
        <v>-0.00754854206800242</v>
      </c>
      <c r="J1672" s="9" t="n">
        <f aca="false">LN(F1672/F1671)</f>
        <v>-0.000380256749167256</v>
      </c>
      <c r="K1672" s="9" t="n">
        <f aca="false">F1672/F1665-1</f>
        <v>-0.00990734203859112</v>
      </c>
      <c r="L1672" s="9" t="n">
        <f aca="false">F1672/F1642-1</f>
        <v>0.0195574746104956</v>
      </c>
      <c r="M1672" s="9" t="n">
        <f aca="false">B1672/B1665-1</f>
        <v>-0.0756392113638226</v>
      </c>
      <c r="N1672" s="9" t="n">
        <f aca="false">B1672/B1642-1</f>
        <v>-0.0550347509954511</v>
      </c>
      <c r="O1672" s="8" t="n">
        <f aca="false">MAX(O1671,F1672)</f>
        <v>271.506607307531</v>
      </c>
      <c r="P1672" s="9" t="n">
        <f aca="false">F1672/O1672-1</f>
        <v>-0.0830811236365467</v>
      </c>
      <c r="Q1672" s="8" t="n">
        <f aca="false">MAX(Q1671,B1672)</f>
        <v>4811.1564628872</v>
      </c>
      <c r="R1672" s="9" t="n">
        <f aca="false">B1672/Q1672-1</f>
        <v>-0.323598373531364</v>
      </c>
      <c r="S1672" s="9" t="n">
        <f aca="false">B1672/INDEX($B:$B,$E1672)-1</f>
        <v>0.109586106925623</v>
      </c>
      <c r="T1672" s="0" t="n">
        <f aca="false">IF(AND($A1672&gt;=CrashTest!$B$3,$A1672&lt;=CrashTest!$C$3),1,IF(AND($A1672&gt;=CrashTest!$B$4,$A1672&lt;=CrashTest!$C$4),2,IF(AND($A1672&gt;=CrashTest!$B$5,$A1672&lt;=CrashTest!$C$5),3,IF(AND($A1672&gt;=CrashTest!$B$6,$A1672&lt;=CrashTest!$C$6),4,IF(AND($A1672&gt;=CrashTest!$B$7,$A1672&lt;=CrashTest!$C$7),5,0)))))</f>
        <v>5</v>
      </c>
      <c r="U1672" s="8" t="n">
        <f aca="false">IF(T1672=0,"",IF(T1671=T1672,MAX(U1671,B1672),B1672))</f>
        <v>3530.48212887201</v>
      </c>
      <c r="V1672" s="9" t="n">
        <f aca="false">IF(T1672=0,"",B1672/U1672-1)</f>
        <v>-0.0782352273988902</v>
      </c>
      <c r="W1672" s="8" t="n">
        <f aca="false">IF(T1672=0,"",IF(T1671=T1672,MAX(W1671,F1672),F1672))</f>
        <v>251.440641737774</v>
      </c>
      <c r="X1672" s="9" t="n">
        <f aca="false">IF(T1672=0,"",F1672/W1672-1)</f>
        <v>-0.00990734203859112</v>
      </c>
    </row>
    <row r="1673" customFormat="false" ht="15" hidden="false" customHeight="false" outlineLevel="0" collapsed="false">
      <c r="A1673" s="5" t="n">
        <v>45501</v>
      </c>
      <c r="B1673" s="6" t="n">
        <v>3270.68860987726</v>
      </c>
      <c r="C1673" s="7" t="n">
        <v>34.75242239</v>
      </c>
      <c r="D1673" s="0" t="n">
        <f aca="false">INT((ROW()-3)/30)</f>
        <v>55</v>
      </c>
      <c r="E1673" s="0" t="n">
        <f aca="false">2+30*D1673</f>
        <v>1652</v>
      </c>
      <c r="F1673" s="8" t="n">
        <f aca="false">INDEX($F:$F,$E1673)*(2*B1673/INDEX($B:$B,$E1673)-C1673/INDEX($C:$C,$E1673))</f>
        <v>249.840572020481</v>
      </c>
      <c r="G1673" s="9" t="n">
        <f aca="false">B1673/B1672-1</f>
        <v>0.00504399841541181</v>
      </c>
      <c r="H1673" s="9" t="n">
        <f aca="false">F1673/F1672-1</f>
        <v>0.0035791941884904</v>
      </c>
      <c r="I1673" s="9" t="n">
        <f aca="false">LN(B1673/B1672)</f>
        <v>0.00503132007056665</v>
      </c>
      <c r="J1673" s="9" t="n">
        <f aca="false">LN(F1673/F1672)</f>
        <v>0.00357280411597205</v>
      </c>
      <c r="K1673" s="9" t="n">
        <f aca="false">F1673/F1666-1</f>
        <v>-0.00261129711078545</v>
      </c>
      <c r="L1673" s="9" t="n">
        <f aca="false">F1673/F1643-1</f>
        <v>0.0309929668934716</v>
      </c>
      <c r="M1673" s="9" t="n">
        <f aca="false">B1673/B1666-1</f>
        <v>-0.0735858473465079</v>
      </c>
      <c r="N1673" s="9" t="n">
        <f aca="false">B1673/B1643-1</f>
        <v>-0.0302600835827049</v>
      </c>
      <c r="O1673" s="8" t="n">
        <f aca="false">MAX(O1672,F1673)</f>
        <v>271.506607307531</v>
      </c>
      <c r="P1673" s="9" t="n">
        <f aca="false">F1673/O1673-1</f>
        <v>-0.0797992929229495</v>
      </c>
      <c r="Q1673" s="8" t="n">
        <f aca="false">MAX(Q1672,B1673)</f>
        <v>4811.1564628872</v>
      </c>
      <c r="R1673" s="9" t="n">
        <f aca="false">B1673/Q1673-1</f>
        <v>-0.320186604799275</v>
      </c>
      <c r="S1673" s="9" t="n">
        <f aca="false">B1673/INDEX($B:$B,$E1673)-1</f>
        <v>0.115182857490718</v>
      </c>
      <c r="T1673" s="0" t="n">
        <f aca="false">IF(AND($A1673&gt;=CrashTest!$B$3,$A1673&lt;=CrashTest!$C$3),1,IF(AND($A1673&gt;=CrashTest!$B$4,$A1673&lt;=CrashTest!$C$4),2,IF(AND($A1673&gt;=CrashTest!$B$5,$A1673&lt;=CrashTest!$C$5),3,IF(AND($A1673&gt;=CrashTest!$B$6,$A1673&lt;=CrashTest!$C$6),4,IF(AND($A1673&gt;=CrashTest!$B$7,$A1673&lt;=CrashTest!$C$7),5,0)))))</f>
        <v>5</v>
      </c>
      <c r="U1673" s="8" t="n">
        <f aca="false">IF(T1673=0,"",IF(T1672=T1673,MAX(U1672,B1673),B1673))</f>
        <v>3530.48212887201</v>
      </c>
      <c r="V1673" s="9" t="n">
        <f aca="false">IF(T1673=0,"",B1673/U1673-1)</f>
        <v>-0.0735858473465079</v>
      </c>
      <c r="W1673" s="8" t="n">
        <f aca="false">IF(T1673=0,"",IF(T1672=T1673,MAX(W1672,F1673),F1673))</f>
        <v>251.440641737774</v>
      </c>
      <c r="X1673" s="9" t="n">
        <f aca="false">IF(T1673=0,"",F1673/W1673-1)</f>
        <v>-0.00636360815114867</v>
      </c>
    </row>
    <row r="1674" customFormat="false" ht="15" hidden="false" customHeight="false" outlineLevel="0" collapsed="false">
      <c r="A1674" s="5" t="n">
        <v>45502</v>
      </c>
      <c r="B1674" s="6" t="n">
        <v>3323.15159877265</v>
      </c>
      <c r="C1674" s="7" t="n">
        <v>35.61476039</v>
      </c>
      <c r="D1674" s="0" t="n">
        <f aca="false">INT((ROW()-3)/30)</f>
        <v>55</v>
      </c>
      <c r="E1674" s="0" t="n">
        <f aca="false">2+30*D1674</f>
        <v>1652</v>
      </c>
      <c r="F1674" s="8" t="n">
        <f aca="false">INDEX($F:$F,$E1674)*(2*B1674/INDEX($B:$B,$E1674)-C1674/INDEX($C:$C,$E1674))</f>
        <v>251.369962600833</v>
      </c>
      <c r="G1674" s="9" t="n">
        <f aca="false">B1674/B1673-1</f>
        <v>0.0160403496489867</v>
      </c>
      <c r="H1674" s="9" t="n">
        <f aca="false">F1674/F1673-1</f>
        <v>0.0061214660532658</v>
      </c>
      <c r="I1674" s="9" t="n">
        <f aca="false">LN(B1674/B1673)</f>
        <v>0.0159130625891449</v>
      </c>
      <c r="J1674" s="9" t="n">
        <f aca="false">LN(F1674/F1673)</f>
        <v>0.00610280599251067</v>
      </c>
      <c r="K1674" s="9" t="n">
        <f aca="false">F1674/F1667-1</f>
        <v>0.00134996351931993</v>
      </c>
      <c r="L1674" s="9" t="n">
        <f aca="false">F1674/F1644-1</f>
        <v>0.0400722822373372</v>
      </c>
      <c r="M1674" s="9" t="n">
        <f aca="false">B1674/B1667-1</f>
        <v>-0.0345117679595081</v>
      </c>
      <c r="N1674" s="9" t="n">
        <f aca="false">B1674/B1644-1</f>
        <v>-0.0149290492490312</v>
      </c>
      <c r="O1674" s="8" t="n">
        <f aca="false">MAX(O1673,F1674)</f>
        <v>271.506607307531</v>
      </c>
      <c r="P1674" s="9" t="n">
        <f aca="false">F1674/O1674-1</f>
        <v>-0.0741663155323861</v>
      </c>
      <c r="Q1674" s="8" t="n">
        <f aca="false">MAX(Q1673,B1674)</f>
        <v>4811.1564628872</v>
      </c>
      <c r="R1674" s="9" t="n">
        <f aca="false">B1674/Q1674-1</f>
        <v>-0.30928216024419</v>
      </c>
      <c r="S1674" s="9" t="n">
        <f aca="false">B1674/INDEX($B:$B,$E1674)-1</f>
        <v>0.133070780447426</v>
      </c>
      <c r="T1674" s="0" t="n">
        <f aca="false">IF(AND($A1674&gt;=CrashTest!$B$3,$A1674&lt;=CrashTest!$C$3),1,IF(AND($A1674&gt;=CrashTest!$B$4,$A1674&lt;=CrashTest!$C$4),2,IF(AND($A1674&gt;=CrashTest!$B$5,$A1674&lt;=CrashTest!$C$5),3,IF(AND($A1674&gt;=CrashTest!$B$6,$A1674&lt;=CrashTest!$C$6),4,IF(AND($A1674&gt;=CrashTest!$B$7,$A1674&lt;=CrashTest!$C$7),5,0)))))</f>
        <v>5</v>
      </c>
      <c r="U1674" s="8" t="n">
        <f aca="false">IF(T1674=0,"",IF(T1673=T1674,MAX(U1673,B1674),B1674))</f>
        <v>3530.48212887201</v>
      </c>
      <c r="V1674" s="9" t="n">
        <f aca="false">IF(T1674=0,"",B1674/U1674-1)</f>
        <v>-0.0587258404181761</v>
      </c>
      <c r="W1674" s="8" t="n">
        <f aca="false">IF(T1674=0,"",IF(T1673=T1674,MAX(W1673,F1674),F1674))</f>
        <v>251.440641737774</v>
      </c>
      <c r="X1674" s="9" t="n">
        <f aca="false">IF(T1674=0,"",F1674/W1674-1)</f>
        <v>-0.000281096709156325</v>
      </c>
    </row>
    <row r="1675" customFormat="false" ht="15" hidden="false" customHeight="false" outlineLevel="0" collapsed="false">
      <c r="A1675" s="5" t="n">
        <v>45503</v>
      </c>
      <c r="B1675" s="6" t="n">
        <v>3276.18640619521</v>
      </c>
      <c r="C1675" s="7" t="n">
        <v>34.81869549</v>
      </c>
      <c r="D1675" s="0" t="n">
        <f aca="false">INT((ROW()-3)/30)</f>
        <v>55</v>
      </c>
      <c r="E1675" s="0" t="n">
        <f aca="false">2+30*D1675</f>
        <v>1652</v>
      </c>
      <c r="F1675" s="8" t="n">
        <f aca="false">INDEX($F:$F,$E1675)*(2*B1675/INDEX($B:$B,$E1675)-C1675/INDEX($C:$C,$E1675))</f>
        <v>250.196678445888</v>
      </c>
      <c r="G1675" s="9" t="n">
        <f aca="false">B1675/B1674-1</f>
        <v>-0.0141327264741054</v>
      </c>
      <c r="H1675" s="9" t="n">
        <f aca="false">F1675/F1674-1</f>
        <v>-0.00466755909419325</v>
      </c>
      <c r="I1675" s="9" t="n">
        <f aca="false">LN(B1675/B1674)</f>
        <v>-0.0142335444688837</v>
      </c>
      <c r="J1675" s="9" t="n">
        <f aca="false">LN(F1675/F1674)</f>
        <v>-0.00467848616322759</v>
      </c>
      <c r="K1675" s="9" t="n">
        <f aca="false">F1675/F1668-1</f>
        <v>-0.00133814383833497</v>
      </c>
      <c r="L1675" s="9" t="n">
        <f aca="false">F1675/F1645-1</f>
        <v>0.0273177230578427</v>
      </c>
      <c r="M1675" s="9" t="n">
        <f aca="false">B1675/B1668-1</f>
        <v>-0.0593046057495529</v>
      </c>
      <c r="N1675" s="9" t="n">
        <f aca="false">B1675/B1645-1</f>
        <v>-0.0470353575804793</v>
      </c>
      <c r="O1675" s="8" t="n">
        <f aca="false">MAX(O1674,F1675)</f>
        <v>271.506607307531</v>
      </c>
      <c r="P1675" s="9" t="n">
        <f aca="false">F1675/O1675-1</f>
        <v>-0.0784876989660334</v>
      </c>
      <c r="Q1675" s="8" t="n">
        <f aca="false">MAX(Q1674,B1675)</f>
        <v>4811.1564628872</v>
      </c>
      <c r="R1675" s="9" t="n">
        <f aca="false">B1675/Q1675-1</f>
        <v>-0.319043886544244</v>
      </c>
      <c r="S1675" s="9" t="n">
        <f aca="false">B1675/INDEX($B:$B,$E1675)-1</f>
        <v>0.117057401031561</v>
      </c>
      <c r="T1675" s="0" t="n">
        <f aca="false">IF(AND($A1675&gt;=CrashTest!$B$3,$A1675&lt;=CrashTest!$C$3),1,IF(AND($A1675&gt;=CrashTest!$B$4,$A1675&lt;=CrashTest!$C$4),2,IF(AND($A1675&gt;=CrashTest!$B$5,$A1675&lt;=CrashTest!$C$5),3,IF(AND($A1675&gt;=CrashTest!$B$6,$A1675&lt;=CrashTest!$C$6),4,IF(AND($A1675&gt;=CrashTest!$B$7,$A1675&lt;=CrashTest!$C$7),5,0)))))</f>
        <v>5</v>
      </c>
      <c r="U1675" s="8" t="n">
        <f aca="false">IF(T1675=0,"",IF(T1674=T1675,MAX(U1674,B1675),B1675))</f>
        <v>3530.48212887201</v>
      </c>
      <c r="V1675" s="9" t="n">
        <f aca="false">IF(T1675=0,"",B1675/U1675-1)</f>
        <v>-0.0720286106526894</v>
      </c>
      <c r="W1675" s="8" t="n">
        <f aca="false">IF(T1675=0,"",IF(T1674=T1675,MAX(W1674,F1675),F1675))</f>
        <v>251.440641737774</v>
      </c>
      <c r="X1675" s="9" t="n">
        <f aca="false">IF(T1675=0,"",F1675/W1675-1)</f>
        <v>-0.00494734376784833</v>
      </c>
    </row>
    <row r="1676" customFormat="false" ht="15" hidden="false" customHeight="false" outlineLevel="0" collapsed="false">
      <c r="A1676" s="5" t="n">
        <v>45504</v>
      </c>
      <c r="B1676" s="6" t="n">
        <v>3231.75860724722</v>
      </c>
      <c r="C1676" s="7" t="n">
        <v>34.00662252</v>
      </c>
      <c r="D1676" s="0" t="n">
        <f aca="false">INT((ROW()-3)/30)</f>
        <v>55</v>
      </c>
      <c r="E1676" s="0" t="n">
        <f aca="false">2+30*D1676</f>
        <v>1652</v>
      </c>
      <c r="F1676" s="8" t="n">
        <f aca="false">INDEX($F:$F,$E1676)*(2*B1676/INDEX($B:$B,$E1676)-C1676/INDEX($C:$C,$E1676))</f>
        <v>249.566462651107</v>
      </c>
      <c r="G1676" s="9" t="n">
        <f aca="false">B1676/B1675-1</f>
        <v>-0.0135608275719532</v>
      </c>
      <c r="H1676" s="9" t="n">
        <f aca="false">F1676/F1675-1</f>
        <v>-0.00251888154029667</v>
      </c>
      <c r="I1676" s="9" t="n">
        <f aca="false">LN(B1676/B1675)</f>
        <v>-0.0136536154022281</v>
      </c>
      <c r="J1676" s="9" t="n">
        <f aca="false">LN(F1676/F1675)</f>
        <v>-0.00252205925972451</v>
      </c>
      <c r="K1676" s="9" t="n">
        <f aca="false">F1676/F1669-1</f>
        <v>0.0034695913820233</v>
      </c>
      <c r="L1676" s="9" t="n">
        <f aca="false">F1676/F1646-1</f>
        <v>0.02896950604295</v>
      </c>
      <c r="M1676" s="9" t="n">
        <f aca="false">B1676/B1669-1</f>
        <v>-0.0300029378871671</v>
      </c>
      <c r="N1676" s="9" t="n">
        <f aca="false">B1676/B1646-1</f>
        <v>-0.0598891752313344</v>
      </c>
      <c r="O1676" s="8" t="n">
        <f aca="false">MAX(O1675,F1676)</f>
        <v>271.506607307531</v>
      </c>
      <c r="P1676" s="9" t="n">
        <f aca="false">F1676/O1676-1</f>
        <v>-0.0808088792902642</v>
      </c>
      <c r="Q1676" s="8" t="n">
        <f aca="false">MAX(Q1675,B1676)</f>
        <v>4811.1564628872</v>
      </c>
      <c r="R1676" s="9" t="n">
        <f aca="false">B1676/Q1676-1</f>
        <v>-0.328278214982885</v>
      </c>
      <c r="S1676" s="9" t="n">
        <f aca="false">B1676/INDEX($B:$B,$E1676)-1</f>
        <v>0.101909178228198</v>
      </c>
      <c r="T1676" s="0" t="n">
        <f aca="false">IF(AND($A1676&gt;=CrashTest!$B$3,$A1676&lt;=CrashTest!$C$3),1,IF(AND($A1676&gt;=CrashTest!$B$4,$A1676&lt;=CrashTest!$C$4),2,IF(AND($A1676&gt;=CrashTest!$B$5,$A1676&lt;=CrashTest!$C$5),3,IF(AND($A1676&gt;=CrashTest!$B$6,$A1676&lt;=CrashTest!$C$6),4,IF(AND($A1676&gt;=CrashTest!$B$7,$A1676&lt;=CrashTest!$C$7),5,0)))))</f>
        <v>5</v>
      </c>
      <c r="U1676" s="8" t="n">
        <f aca="false">IF(T1676=0,"",IF(T1675=T1676,MAX(U1675,B1676),B1676))</f>
        <v>3530.48212887201</v>
      </c>
      <c r="V1676" s="9" t="n">
        <f aca="false">IF(T1676=0,"",B1676/U1676-1)</f>
        <v>-0.0846126706553341</v>
      </c>
      <c r="W1676" s="8" t="n">
        <f aca="false">IF(T1676=0,"",IF(T1675=T1676,MAX(W1675,F1676),F1676))</f>
        <v>251.440641737774</v>
      </c>
      <c r="X1676" s="9" t="n">
        <f aca="false">IF(T1676=0,"",F1676/W1676-1)</f>
        <v>-0.00745376353525473</v>
      </c>
    </row>
    <row r="1677" customFormat="false" ht="15" hidden="false" customHeight="false" outlineLevel="0" collapsed="false">
      <c r="A1677" s="5" t="n">
        <v>45505</v>
      </c>
      <c r="B1677" s="6" t="n">
        <v>3203.2800251315</v>
      </c>
      <c r="C1677" s="7" t="n">
        <v>33.44591443</v>
      </c>
      <c r="D1677" s="0" t="n">
        <f aca="false">INT((ROW()-3)/30)</f>
        <v>55</v>
      </c>
      <c r="E1677" s="0" t="n">
        <f aca="false">2+30*D1677</f>
        <v>1652</v>
      </c>
      <c r="F1677" s="8" t="n">
        <f aca="false">INDEX($F:$F,$E1677)*(2*B1677/INDEX($B:$B,$E1677)-C1677/INDEX($C:$C,$E1677))</f>
        <v>249.488923124521</v>
      </c>
      <c r="G1677" s="9" t="n">
        <f aca="false">B1677/B1676-1</f>
        <v>-0.0088121006475721</v>
      </c>
      <c r="H1677" s="9" t="n">
        <f aca="false">F1677/F1676-1</f>
        <v>-0.000310696901188901</v>
      </c>
      <c r="I1677" s="9" t="n">
        <f aca="false">LN(B1677/B1676)</f>
        <v>-0.0088511568203879</v>
      </c>
      <c r="J1677" s="9" t="n">
        <f aca="false">LN(F1677/F1676)</f>
        <v>-0.000310745177470891</v>
      </c>
      <c r="K1677" s="9" t="n">
        <f aca="false">F1677/F1670-1</f>
        <v>0.0167024930721305</v>
      </c>
      <c r="L1677" s="9" t="n">
        <f aca="false">F1677/F1647-1</f>
        <v>0.0324562290208452</v>
      </c>
      <c r="M1677" s="9" t="n">
        <f aca="false">B1677/B1670-1</f>
        <v>0.00931457284984116</v>
      </c>
      <c r="N1677" s="9" t="n">
        <f aca="false">B1677/B1647-1</f>
        <v>-0.0628645134826693</v>
      </c>
      <c r="O1677" s="8" t="n">
        <f aca="false">MAX(O1676,F1677)</f>
        <v>271.506607307531</v>
      </c>
      <c r="P1677" s="9" t="n">
        <f aca="false">F1677/O1677-1</f>
        <v>-0.081094469123069</v>
      </c>
      <c r="Q1677" s="8" t="n">
        <f aca="false">MAX(Q1676,B1677)</f>
        <v>4811.1564628872</v>
      </c>
      <c r="R1677" s="9" t="n">
        <f aca="false">B1677/Q1677-1</f>
        <v>-0.334197494959623</v>
      </c>
      <c r="S1677" s="9" t="n">
        <f aca="false">B1677/INDEX($B:$B,$E1677)-1</f>
        <v>0.0921990436451676</v>
      </c>
      <c r="T1677" s="0" t="n">
        <f aca="false">IF(AND($A1677&gt;=CrashTest!$B$3,$A1677&lt;=CrashTest!$C$3),1,IF(AND($A1677&gt;=CrashTest!$B$4,$A1677&lt;=CrashTest!$C$4),2,IF(AND($A1677&gt;=CrashTest!$B$5,$A1677&lt;=CrashTest!$C$5),3,IF(AND($A1677&gt;=CrashTest!$B$6,$A1677&lt;=CrashTest!$C$6),4,IF(AND($A1677&gt;=CrashTest!$B$7,$A1677&lt;=CrashTest!$C$7),5,0)))))</f>
        <v>5</v>
      </c>
      <c r="U1677" s="8" t="n">
        <f aca="false">IF(T1677=0,"",IF(T1676=T1677,MAX(U1676,B1677),B1677))</f>
        <v>3530.48212887201</v>
      </c>
      <c r="V1677" s="9" t="n">
        <f aca="false">IF(T1677=0,"",B1677/U1677-1)</f>
        <v>-0.0926791559330314</v>
      </c>
      <c r="W1677" s="8" t="n">
        <f aca="false">IF(T1677=0,"",IF(T1676=T1677,MAX(W1676,F1677),F1677))</f>
        <v>251.440641737774</v>
      </c>
      <c r="X1677" s="9" t="n">
        <f aca="false">IF(T1677=0,"",F1677/W1677-1)</f>
        <v>-0.00776214457521107</v>
      </c>
    </row>
    <row r="1678" customFormat="false" ht="15" hidden="false" customHeight="false" outlineLevel="0" collapsed="false">
      <c r="A1678" s="5" t="n">
        <v>45506</v>
      </c>
      <c r="B1678" s="6" t="n">
        <v>2985.00033752192</v>
      </c>
      <c r="C1678" s="7" t="n">
        <v>30.11481125</v>
      </c>
      <c r="D1678" s="0" t="n">
        <f aca="false">INT((ROW()-3)/30)</f>
        <v>55</v>
      </c>
      <c r="E1678" s="0" t="n">
        <f aca="false">2+30*D1678</f>
        <v>1652</v>
      </c>
      <c r="F1678" s="8" t="n">
        <f aca="false">INDEX($F:$F,$E1678)*(2*B1678/INDEX($B:$B,$E1678)-C1678/INDEX($C:$C,$E1678))</f>
        <v>241.038654580577</v>
      </c>
      <c r="G1678" s="9" t="n">
        <f aca="false">B1678/B1677-1</f>
        <v>-0.0681425557232136</v>
      </c>
      <c r="H1678" s="9" t="n">
        <f aca="false">F1678/F1677-1</f>
        <v>-0.0338703155158777</v>
      </c>
      <c r="I1678" s="9" t="n">
        <f aca="false">LN(B1678/B1677)</f>
        <v>-0.0705754327801918</v>
      </c>
      <c r="J1678" s="9" t="n">
        <f aca="false">LN(F1678/F1677)</f>
        <v>-0.0344572048318359</v>
      </c>
      <c r="K1678" s="9" t="n">
        <f aca="false">F1678/F1671-1</f>
        <v>-0.0321451410733765</v>
      </c>
      <c r="L1678" s="9" t="n">
        <f aca="false">F1678/F1648-1</f>
        <v>0.0036000325870611</v>
      </c>
      <c r="M1678" s="9" t="n">
        <f aca="false">B1678/B1671-1</f>
        <v>-0.0896425085604879</v>
      </c>
      <c r="N1678" s="9" t="n">
        <f aca="false">B1678/B1648-1</f>
        <v>-0.0939888098949447</v>
      </c>
      <c r="O1678" s="8" t="n">
        <f aca="false">MAX(O1677,F1678)</f>
        <v>271.506607307531</v>
      </c>
      <c r="P1678" s="9" t="n">
        <f aca="false">F1678/O1678-1</f>
        <v>-0.112218089383156</v>
      </c>
      <c r="Q1678" s="8" t="n">
        <f aca="false">MAX(Q1677,B1678)</f>
        <v>4811.1564628872</v>
      </c>
      <c r="R1678" s="9" t="n">
        <f aca="false">B1678/Q1678-1</f>
        <v>-0.379566979259992</v>
      </c>
      <c r="S1678" s="9" t="n">
        <f aca="false">B1678/INDEX($B:$B,$E1678)-1</f>
        <v>0.0177738094527362</v>
      </c>
      <c r="T1678" s="0" t="n">
        <f aca="false">IF(AND($A1678&gt;=CrashTest!$B$3,$A1678&lt;=CrashTest!$C$3),1,IF(AND($A1678&gt;=CrashTest!$B$4,$A1678&lt;=CrashTest!$C$4),2,IF(AND($A1678&gt;=CrashTest!$B$5,$A1678&lt;=CrashTest!$C$5),3,IF(AND($A1678&gt;=CrashTest!$B$6,$A1678&lt;=CrashTest!$C$6),4,IF(AND($A1678&gt;=CrashTest!$B$7,$A1678&lt;=CrashTest!$C$7),5,0)))))</f>
        <v>5</v>
      </c>
      <c r="U1678" s="8" t="n">
        <f aca="false">IF(T1678=0,"",IF(T1677=T1678,MAX(U1677,B1678),B1678))</f>
        <v>3530.48212887201</v>
      </c>
      <c r="V1678" s="9" t="n">
        <f aca="false">IF(T1678=0,"",B1678/U1678-1)</f>
        <v>-0.154506317108698</v>
      </c>
      <c r="W1678" s="8" t="n">
        <f aca="false">IF(T1678=0,"",IF(T1677=T1678,MAX(W1677,F1678),F1678))</f>
        <v>251.440641737774</v>
      </c>
      <c r="X1678" s="9" t="n">
        <f aca="false">IF(T1678=0,"",F1678/W1678-1)</f>
        <v>-0.0413695538052464</v>
      </c>
    </row>
    <row r="1679" customFormat="false" ht="15" hidden="false" customHeight="false" outlineLevel="0" collapsed="false">
      <c r="A1679" s="5" t="n">
        <v>45507</v>
      </c>
      <c r="B1679" s="6" t="n">
        <v>2904.77563267095</v>
      </c>
      <c r="C1679" s="7" t="n">
        <v>28.95429915</v>
      </c>
      <c r="D1679" s="0" t="n">
        <f aca="false">INT((ROW()-3)/30)</f>
        <v>55</v>
      </c>
      <c r="E1679" s="0" t="n">
        <f aca="false">2+30*D1679</f>
        <v>1652</v>
      </c>
      <c r="F1679" s="8" t="n">
        <f aca="false">INDEX($F:$F,$E1679)*(2*B1679/INDEX($B:$B,$E1679)-C1679/INDEX($C:$C,$E1679))</f>
        <v>237.414571830564</v>
      </c>
      <c r="G1679" s="9" t="n">
        <f aca="false">B1679/B1678-1</f>
        <v>-0.0268759449848406</v>
      </c>
      <c r="H1679" s="9" t="n">
        <f aca="false">F1679/F1678-1</f>
        <v>-0.0150352762145921</v>
      </c>
      <c r="I1679" s="9" t="n">
        <f aca="false">LN(B1679/B1678)</f>
        <v>-0.0272437074770336</v>
      </c>
      <c r="J1679" s="9" t="n">
        <f aca="false">LN(F1679/F1678)</f>
        <v>-0.0151494518671934</v>
      </c>
      <c r="K1679" s="9" t="n">
        <f aca="false">F1679/F1672-1</f>
        <v>-0.0463345374233644</v>
      </c>
      <c r="L1679" s="9" t="n">
        <f aca="false">F1679/F1649-1</f>
        <v>-0.0202199573335256</v>
      </c>
      <c r="M1679" s="9" t="n">
        <f aca="false">B1679/B1672-1</f>
        <v>-0.107396739774372</v>
      </c>
      <c r="N1679" s="9" t="n">
        <f aca="false">B1679/B1649-1</f>
        <v>-0.0571039826897996</v>
      </c>
      <c r="O1679" s="8" t="n">
        <f aca="false">MAX(O1678,F1679)</f>
        <v>271.506607307531</v>
      </c>
      <c r="P1679" s="9" t="n">
        <f aca="false">F1679/O1679-1</f>
        <v>-0.125566135627598</v>
      </c>
      <c r="Q1679" s="8" t="n">
        <f aca="false">MAX(Q1678,B1679)</f>
        <v>4811.1564628872</v>
      </c>
      <c r="R1679" s="9" t="n">
        <f aca="false">B1679/Q1679-1</f>
        <v>-0.396241702992179</v>
      </c>
      <c r="S1679" s="9" t="n">
        <f aca="false">B1679/INDEX($B:$B,$E1679)-1</f>
        <v>-0.00957982345712716</v>
      </c>
      <c r="T1679" s="0" t="n">
        <f aca="false">IF(AND($A1679&gt;=CrashTest!$B$3,$A1679&lt;=CrashTest!$C$3),1,IF(AND($A1679&gt;=CrashTest!$B$4,$A1679&lt;=CrashTest!$C$4),2,IF(AND($A1679&gt;=CrashTest!$B$5,$A1679&lt;=CrashTest!$C$5),3,IF(AND($A1679&gt;=CrashTest!$B$6,$A1679&lt;=CrashTest!$C$6),4,IF(AND($A1679&gt;=CrashTest!$B$7,$A1679&lt;=CrashTest!$C$7),5,0)))))</f>
        <v>5</v>
      </c>
      <c r="U1679" s="8" t="n">
        <f aca="false">IF(T1679=0,"",IF(T1678=T1679,MAX(U1678,B1679),B1679))</f>
        <v>3530.48212887201</v>
      </c>
      <c r="V1679" s="9" t="n">
        <f aca="false">IF(T1679=0,"",B1679/U1679-1)</f>
        <v>-0.177229758815115</v>
      </c>
      <c r="W1679" s="8" t="n">
        <f aca="false">IF(T1679=0,"",IF(T1678=T1679,MAX(W1678,F1679),F1679))</f>
        <v>251.440641737774</v>
      </c>
      <c r="X1679" s="9" t="n">
        <f aca="false">IF(T1679=0,"",F1679/W1679-1)</f>
        <v>-0.0557828273515022</v>
      </c>
    </row>
    <row r="1680" customFormat="false" ht="15" hidden="false" customHeight="false" outlineLevel="0" collapsed="false">
      <c r="A1680" s="5" t="n">
        <v>45508</v>
      </c>
      <c r="B1680" s="6" t="n">
        <v>2698.46006575102</v>
      </c>
      <c r="C1680" s="7" t="n">
        <v>25.67076308</v>
      </c>
      <c r="D1680" s="0" t="n">
        <f aca="false">INT((ROW()-3)/30)</f>
        <v>55</v>
      </c>
      <c r="E1680" s="0" t="n">
        <f aca="false">2+30*D1680</f>
        <v>1652</v>
      </c>
      <c r="F1680" s="8" t="n">
        <f aca="false">INDEX($F:$F,$E1680)*(2*B1680/INDEX($B:$B,$E1680)-C1680/INDEX($C:$C,$E1680))</f>
        <v>230.524835462264</v>
      </c>
      <c r="G1680" s="9" t="n">
        <f aca="false">B1680/B1679-1</f>
        <v>-0.0710263349084288</v>
      </c>
      <c r="H1680" s="9" t="n">
        <f aca="false">F1680/F1679-1</f>
        <v>-0.0290198546583638</v>
      </c>
      <c r="I1680" s="9" t="n">
        <f aca="false">LN(B1680/B1679)</f>
        <v>-0.0736748881572129</v>
      </c>
      <c r="J1680" s="9" t="n">
        <f aca="false">LN(F1680/F1679)</f>
        <v>-0.0294492585397895</v>
      </c>
      <c r="K1680" s="9" t="n">
        <f aca="false">F1680/F1673-1</f>
        <v>-0.0773122491755816</v>
      </c>
      <c r="L1680" s="9" t="n">
        <f aca="false">F1680/F1650-1</f>
        <v>-0.0389599888513361</v>
      </c>
      <c r="M1680" s="9" t="n">
        <f aca="false">B1680/B1673-1</f>
        <v>-0.174956595500455</v>
      </c>
      <c r="N1680" s="9" t="n">
        <f aca="false">B1680/B1650-1</f>
        <v>-0.0963675394305201</v>
      </c>
      <c r="O1680" s="8" t="n">
        <f aca="false">MAX(O1679,F1680)</f>
        <v>271.506607307531</v>
      </c>
      <c r="P1680" s="9" t="n">
        <f aca="false">F1680/O1680-1</f>
        <v>-0.150942079280037</v>
      </c>
      <c r="Q1680" s="8" t="n">
        <f aca="false">MAX(Q1679,B1680)</f>
        <v>4811.1564628872</v>
      </c>
      <c r="R1680" s="9" t="n">
        <f aca="false">B1680/Q1680-1</f>
        <v>-0.439124441999199</v>
      </c>
      <c r="S1680" s="9" t="n">
        <f aca="false">B1680/INDEX($B:$B,$E1680)-1</f>
        <v>-0.0799257386163265</v>
      </c>
      <c r="T1680" s="0" t="n">
        <f aca="false">IF(AND($A1680&gt;=CrashTest!$B$3,$A1680&lt;=CrashTest!$C$3),1,IF(AND($A1680&gt;=CrashTest!$B$4,$A1680&lt;=CrashTest!$C$4),2,IF(AND($A1680&gt;=CrashTest!$B$5,$A1680&lt;=CrashTest!$C$5),3,IF(AND($A1680&gt;=CrashTest!$B$6,$A1680&lt;=CrashTest!$C$6),4,IF(AND($A1680&gt;=CrashTest!$B$7,$A1680&lt;=CrashTest!$C$7),5,0)))))</f>
        <v>5</v>
      </c>
      <c r="U1680" s="8" t="n">
        <f aca="false">IF(T1680=0,"",IF(T1679=T1680,MAX(U1679,B1680),B1680))</f>
        <v>3530.48212887201</v>
      </c>
      <c r="V1680" s="9" t="n">
        <f aca="false">IF(T1680=0,"",B1680/U1680-1)</f>
        <v>-0.235668113518201</v>
      </c>
      <c r="W1680" s="8" t="n">
        <f aca="false">IF(T1680=0,"",IF(T1679=T1680,MAX(W1679,F1680),F1680))</f>
        <v>251.440641737774</v>
      </c>
      <c r="X1680" s="9" t="n">
        <f aca="false">IF(T1680=0,"",F1680/W1680-1)</f>
        <v>-0.0831838724676928</v>
      </c>
    </row>
    <row r="1681" customFormat="false" ht="15" hidden="false" customHeight="false" outlineLevel="0" collapsed="false">
      <c r="A1681" s="5" t="n">
        <v>45509</v>
      </c>
      <c r="B1681" s="6" t="n">
        <v>2434.27117241379</v>
      </c>
      <c r="C1681" s="7" t="n">
        <v>20.5770285</v>
      </c>
      <c r="D1681" s="0" t="n">
        <f aca="false">INT((ROW()-3)/30)</f>
        <v>55</v>
      </c>
      <c r="E1681" s="0" t="n">
        <f aca="false">2+30*D1681</f>
        <v>1652</v>
      </c>
      <c r="F1681" s="8" t="n">
        <f aca="false">INDEX($F:$F,$E1681)*(2*B1681/INDEX($B:$B,$E1681)-C1681/INDEX($C:$C,$E1681))</f>
        <v>228.929195604355</v>
      </c>
      <c r="G1681" s="9" t="n">
        <f aca="false">B1681/B1680-1</f>
        <v>-0.0979035771884594</v>
      </c>
      <c r="H1681" s="9" t="n">
        <f aca="false">F1681/F1680-1</f>
        <v>-0.00692176985924053</v>
      </c>
      <c r="I1681" s="9" t="n">
        <f aca="false">LN(B1681/B1680)</f>
        <v>-0.103033865728647</v>
      </c>
      <c r="J1681" s="9" t="n">
        <f aca="false">LN(F1681/F1680)</f>
        <v>-0.00694583642802891</v>
      </c>
      <c r="K1681" s="9" t="n">
        <f aca="false">F1681/F1674-1</f>
        <v>-0.0892738605849793</v>
      </c>
      <c r="L1681" s="9" t="n">
        <f aca="false">F1681/F1651-1</f>
        <v>-0.0434473685685788</v>
      </c>
      <c r="M1681" s="9" t="n">
        <f aca="false">B1681/B1674-1</f>
        <v>-0.267481154542318</v>
      </c>
      <c r="N1681" s="9" t="n">
        <f aca="false">B1681/B1651-1</f>
        <v>-0.206541227811191</v>
      </c>
      <c r="O1681" s="8" t="n">
        <f aca="false">MAX(O1680,F1681)</f>
        <v>271.506607307531</v>
      </c>
      <c r="P1681" s="9" t="n">
        <f aca="false">F1681/O1681-1</f>
        <v>-0.156819062804426</v>
      </c>
      <c r="Q1681" s="8" t="n">
        <f aca="false">MAX(Q1680,B1681)</f>
        <v>4811.1564628872</v>
      </c>
      <c r="R1681" s="9" t="n">
        <f aca="false">B1681/Q1681-1</f>
        <v>-0.49403616548505</v>
      </c>
      <c r="S1681" s="9" t="n">
        <f aca="false">B1681/INDEX($B:$B,$E1681)-1</f>
        <v>-0.170004300084818</v>
      </c>
      <c r="T1681" s="0" t="n">
        <f aca="false">IF(AND($A1681&gt;=CrashTest!$B$3,$A1681&lt;=CrashTest!$C$3),1,IF(AND($A1681&gt;=CrashTest!$B$4,$A1681&lt;=CrashTest!$C$4),2,IF(AND($A1681&gt;=CrashTest!$B$5,$A1681&lt;=CrashTest!$C$5),3,IF(AND($A1681&gt;=CrashTest!$B$6,$A1681&lt;=CrashTest!$C$6),4,IF(AND($A1681&gt;=CrashTest!$B$7,$A1681&lt;=CrashTest!$C$7),5,0)))))</f>
        <v>5</v>
      </c>
      <c r="U1681" s="8" t="n">
        <f aca="false">IF(T1681=0,"",IF(T1680=T1681,MAX(U1680,B1681),B1681))</f>
        <v>3530.48212887201</v>
      </c>
      <c r="V1681" s="9" t="n">
        <f aca="false">IF(T1681=0,"",B1681/U1681-1)</f>
        <v>-0.310498939363973</v>
      </c>
      <c r="W1681" s="8" t="n">
        <f aca="false">IF(T1681=0,"",IF(T1680=T1681,MAX(W1680,F1681),F1681))</f>
        <v>251.440641737774</v>
      </c>
      <c r="X1681" s="9" t="n">
        <f aca="false">IF(T1681=0,"",F1681/W1681-1)</f>
        <v>-0.0895298627057115</v>
      </c>
    </row>
    <row r="1682" customFormat="false" ht="15" hidden="false" customHeight="false" outlineLevel="0" collapsed="false">
      <c r="A1682" s="5" t="n">
        <v>45510</v>
      </c>
      <c r="B1682" s="6" t="n">
        <v>2458.63231122151</v>
      </c>
      <c r="C1682" s="7" t="n">
        <v>21.72820648</v>
      </c>
      <c r="D1682" s="0" t="n">
        <f aca="false">INT((ROW()-3)/30)</f>
        <v>55</v>
      </c>
      <c r="E1682" s="0" t="n">
        <f aca="false">2+30*D1682</f>
        <v>1652</v>
      </c>
      <c r="F1682" s="8" t="n">
        <f aca="false">INDEX($F:$F,$E1682)*(2*B1682/INDEX($B:$B,$E1682)-C1682/INDEX($C:$C,$E1682))</f>
        <v>223.53740881258</v>
      </c>
      <c r="G1682" s="9" t="n">
        <f aca="false">B1682/B1681-1</f>
        <v>0.0100075698565514</v>
      </c>
      <c r="H1682" s="9" t="n">
        <f aca="false">F1682/F1681-1</f>
        <v>-0.0235522025818543</v>
      </c>
      <c r="I1682" s="9" t="n">
        <f aca="false">LN(B1682/B1681)</f>
        <v>0.00995782573255802</v>
      </c>
      <c r="J1682" s="9" t="n">
        <f aca="false">LN(F1682/F1681)</f>
        <v>-0.0238339889595657</v>
      </c>
      <c r="K1682" s="9" t="n">
        <f aca="false">F1682/F1675-1</f>
        <v>-0.106553251621501</v>
      </c>
      <c r="L1682" s="9" t="n">
        <f aca="false">F1682/F1652-1</f>
        <v>-0.0633680565810972</v>
      </c>
      <c r="M1682" s="9" t="n">
        <f aca="false">B1682/B1675-1</f>
        <v>-0.249544437834099</v>
      </c>
      <c r="N1682" s="9" t="n">
        <f aca="false">B1682/B1652-1</f>
        <v>-0.161698060137279</v>
      </c>
      <c r="O1682" s="8" t="n">
        <f aca="false">MAX(O1681,F1682)</f>
        <v>271.506607307531</v>
      </c>
      <c r="P1682" s="9" t="n">
        <f aca="false">F1682/O1682-1</f>
        <v>-0.176677831050414</v>
      </c>
      <c r="Q1682" s="8" t="n">
        <f aca="false">MAX(Q1681,B1682)</f>
        <v>4811.1564628872</v>
      </c>
      <c r="R1682" s="9" t="n">
        <f aca="false">B1682/Q1682-1</f>
        <v>-0.488972697066253</v>
      </c>
      <c r="S1682" s="9" t="n">
        <f aca="false">B1682/INDEX($B:$B,$E1682)-1</f>
        <v>-0.161698060137279</v>
      </c>
      <c r="T1682" s="0" t="n">
        <f aca="false">IF(AND($A1682&gt;=CrashTest!$B$3,$A1682&lt;=CrashTest!$C$3),1,IF(AND($A1682&gt;=CrashTest!$B$4,$A1682&lt;=CrashTest!$C$4),2,IF(AND($A1682&gt;=CrashTest!$B$5,$A1682&lt;=CrashTest!$C$5),3,IF(AND($A1682&gt;=CrashTest!$B$6,$A1682&lt;=CrashTest!$C$6),4,IF(AND($A1682&gt;=CrashTest!$B$7,$A1682&lt;=CrashTest!$C$7),5,0)))))</f>
        <v>5</v>
      </c>
      <c r="U1682" s="8" t="n">
        <f aca="false">IF(T1682=0,"",IF(T1681=T1682,MAX(U1681,B1682),B1682))</f>
        <v>3530.48212887201</v>
      </c>
      <c r="V1682" s="9" t="n">
        <f aca="false">IF(T1682=0,"",B1682/U1682-1)</f>
        <v>-0.303598709333492</v>
      </c>
      <c r="W1682" s="8" t="n">
        <f aca="false">IF(T1682=0,"",IF(T1681=T1682,MAX(W1681,F1682),F1682))</f>
        <v>251.440641737774</v>
      </c>
      <c r="X1682" s="9" t="n">
        <f aca="false">IF(T1682=0,"",F1682/W1682-1)</f>
        <v>-0.110973439823995</v>
      </c>
    </row>
    <row r="1683" customFormat="false" ht="15" hidden="false" customHeight="false" outlineLevel="0" collapsed="false">
      <c r="A1683" s="5" t="n">
        <v>45511</v>
      </c>
      <c r="B1683" s="6" t="n">
        <v>2346.30540765634</v>
      </c>
      <c r="C1683" s="7" t="n">
        <v>19.75734957</v>
      </c>
      <c r="D1683" s="0" t="n">
        <f aca="false">INT((ROW()-3)/30)</f>
        <v>56</v>
      </c>
      <c r="E1683" s="0" t="n">
        <f aca="false">2+30*D1683</f>
        <v>1682</v>
      </c>
      <c r="F1683" s="8" t="n">
        <f aca="false">INDEX($F:$F,$E1683)*(2*B1683/INDEX($B:$B,$E1683)-C1683/INDEX($C:$C,$E1683))</f>
        <v>223.387976392253</v>
      </c>
      <c r="G1683" s="9" t="n">
        <f aca="false">B1683/B1682-1</f>
        <v>-0.0456867434192969</v>
      </c>
      <c r="H1683" s="9" t="n">
        <f aca="false">F1683/F1682-1</f>
        <v>-0.000668489543299344</v>
      </c>
      <c r="I1683" s="9" t="n">
        <f aca="false">LN(B1683/B1682)</f>
        <v>-0.0467633002368839</v>
      </c>
      <c r="J1683" s="9" t="n">
        <f aca="false">LN(F1683/F1682)</f>
        <v>-0.000668713082061863</v>
      </c>
      <c r="K1683" s="9" t="n">
        <f aca="false">F1683/F1676-1</f>
        <v>-0.104895850110487</v>
      </c>
      <c r="L1683" s="9" t="n">
        <f aca="false">F1683/F1653-1</f>
        <v>-0.0688592672910885</v>
      </c>
      <c r="M1683" s="9" t="n">
        <f aca="false">B1683/B1676-1</f>
        <v>-0.273984943555268</v>
      </c>
      <c r="N1683" s="9" t="n">
        <f aca="false">B1683/B1653-1</f>
        <v>-0.223197289555335</v>
      </c>
      <c r="O1683" s="8" t="n">
        <f aca="false">MAX(O1682,F1683)</f>
        <v>271.506607307531</v>
      </c>
      <c r="P1683" s="9" t="n">
        <f aca="false">F1683/O1683-1</f>
        <v>-0.177228213311123</v>
      </c>
      <c r="Q1683" s="8" t="n">
        <f aca="false">MAX(Q1682,B1683)</f>
        <v>4811.1564628872</v>
      </c>
      <c r="R1683" s="9" t="n">
        <f aca="false">B1683/Q1683-1</f>
        <v>-0.512319870335643</v>
      </c>
      <c r="S1683" s="9" t="n">
        <f aca="false">B1683/INDEX($B:$B,$E1683)-1</f>
        <v>-0.0456867434192969</v>
      </c>
      <c r="T1683" s="0" t="n">
        <f aca="false">IF(AND($A1683&gt;=CrashTest!$B$3,$A1683&lt;=CrashTest!$C$3),1,IF(AND($A1683&gt;=CrashTest!$B$4,$A1683&lt;=CrashTest!$C$4),2,IF(AND($A1683&gt;=CrashTest!$B$5,$A1683&lt;=CrashTest!$C$5),3,IF(AND($A1683&gt;=CrashTest!$B$6,$A1683&lt;=CrashTest!$C$6),4,IF(AND($A1683&gt;=CrashTest!$B$7,$A1683&lt;=CrashTest!$C$7),5,0)))))</f>
        <v>5</v>
      </c>
      <c r="U1683" s="8" t="n">
        <f aca="false">IF(T1683=0,"",IF(T1682=T1683,MAX(U1682,B1683),B1683))</f>
        <v>3530.48212887201</v>
      </c>
      <c r="V1683" s="9" t="n">
        <f aca="false">IF(T1683=0,"",B1683/U1683-1)</f>
        <v>-0.33541501641704</v>
      </c>
      <c r="W1683" s="8" t="n">
        <f aca="false">IF(T1683=0,"",IF(T1682=T1683,MAX(W1682,F1683),F1683))</f>
        <v>251.440641737774</v>
      </c>
      <c r="X1683" s="9" t="n">
        <f aca="false">IF(T1683=0,"",F1683/W1683-1)</f>
        <v>-0.111567744783188</v>
      </c>
    </row>
    <row r="1684" customFormat="false" ht="15" hidden="false" customHeight="false" outlineLevel="0" collapsed="false">
      <c r="A1684" s="5" t="n">
        <v>45512</v>
      </c>
      <c r="B1684" s="6" t="n">
        <v>2686.68575102279</v>
      </c>
      <c r="C1684" s="7" t="n">
        <v>25.36266028</v>
      </c>
      <c r="D1684" s="0" t="n">
        <f aca="false">INT((ROW()-3)/30)</f>
        <v>56</v>
      </c>
      <c r="E1684" s="0" t="n">
        <f aca="false">2+30*D1684</f>
        <v>1682</v>
      </c>
      <c r="F1684" s="8" t="n">
        <f aca="false">INDEX($F:$F,$E1684)*(2*B1684/INDEX($B:$B,$E1684)-C1684/INDEX($C:$C,$E1684))</f>
        <v>227.615516311039</v>
      </c>
      <c r="G1684" s="9" t="n">
        <f aca="false">B1684/B1683-1</f>
        <v>0.145070774783086</v>
      </c>
      <c r="H1684" s="9" t="n">
        <f aca="false">F1684/F1683-1</f>
        <v>0.0189246529158014</v>
      </c>
      <c r="I1684" s="9" t="n">
        <f aca="false">LN(B1684/B1683)</f>
        <v>0.135466447133548</v>
      </c>
      <c r="J1684" s="9" t="n">
        <f aca="false">LN(F1684/F1683)</f>
        <v>0.018747809324003</v>
      </c>
      <c r="K1684" s="9" t="n">
        <f aca="false">F1684/F1677-1</f>
        <v>-0.0876728575342997</v>
      </c>
      <c r="L1684" s="9" t="n">
        <f aca="false">F1684/F1654-1</f>
        <v>-0.0528696407626679</v>
      </c>
      <c r="M1684" s="9" t="n">
        <f aca="false">B1684/B1677-1</f>
        <v>-0.161270407225014</v>
      </c>
      <c r="N1684" s="9" t="n">
        <f aca="false">B1684/B1654-1</f>
        <v>-0.12319453836826</v>
      </c>
      <c r="O1684" s="8" t="n">
        <f aca="false">MAX(O1683,F1684)</f>
        <v>271.506607307531</v>
      </c>
      <c r="P1684" s="9" t="n">
        <f aca="false">F1684/O1684-1</f>
        <v>-0.161657542819122</v>
      </c>
      <c r="Q1684" s="8" t="n">
        <f aca="false">MAX(Q1683,B1684)</f>
        <v>4811.1564628872</v>
      </c>
      <c r="R1684" s="9" t="n">
        <f aca="false">B1684/Q1684-1</f>
        <v>-0.441571736078919</v>
      </c>
      <c r="S1684" s="9" t="n">
        <f aca="false">B1684/INDEX($B:$B,$E1684)-1</f>
        <v>0.0927562200986358</v>
      </c>
      <c r="T1684" s="0" t="n">
        <f aca="false">IF(AND($A1684&gt;=CrashTest!$B$3,$A1684&lt;=CrashTest!$C$3),1,IF(AND($A1684&gt;=CrashTest!$B$4,$A1684&lt;=CrashTest!$C$4),2,IF(AND($A1684&gt;=CrashTest!$B$5,$A1684&lt;=CrashTest!$C$5),3,IF(AND($A1684&gt;=CrashTest!$B$6,$A1684&lt;=CrashTest!$C$6),4,IF(AND($A1684&gt;=CrashTest!$B$7,$A1684&lt;=CrashTest!$C$7),5,0)))))</f>
        <v>5</v>
      </c>
      <c r="U1684" s="8" t="n">
        <f aca="false">IF(T1684=0,"",IF(T1683=T1684,MAX(U1683,B1684),B1684))</f>
        <v>3530.48212887201</v>
      </c>
      <c r="V1684" s="9" t="n">
        <f aca="false">IF(T1684=0,"",B1684/U1684-1)</f>
        <v>-0.239003157939455</v>
      </c>
      <c r="W1684" s="8" t="n">
        <f aca="false">IF(T1684=0,"",IF(T1683=T1684,MAX(W1683,F1684),F1684))</f>
        <v>251.440641737774</v>
      </c>
      <c r="X1684" s="9" t="n">
        <f aca="false">IF(T1684=0,"",F1684/W1684-1)</f>
        <v>-0.0947544727140076</v>
      </c>
    </row>
    <row r="1685" customFormat="false" ht="15" hidden="false" customHeight="false" outlineLevel="0" collapsed="false">
      <c r="A1685" s="5" t="n">
        <v>45513</v>
      </c>
      <c r="B1685" s="6" t="n">
        <v>2592.96081472823</v>
      </c>
      <c r="C1685" s="7" t="n">
        <v>23.92815708</v>
      </c>
      <c r="D1685" s="0" t="n">
        <f aca="false">INT((ROW()-3)/30)</f>
        <v>56</v>
      </c>
      <c r="E1685" s="0" t="n">
        <f aca="false">2+30*D1685</f>
        <v>1682</v>
      </c>
      <c r="F1685" s="8" t="n">
        <f aca="false">INDEX($F:$F,$E1685)*(2*B1685/INDEX($B:$B,$E1685)-C1685/INDEX($C:$C,$E1685))</f>
        <v>225.330695582755</v>
      </c>
      <c r="G1685" s="9" t="n">
        <f aca="false">B1685/B1684-1</f>
        <v>-0.0348849642199055</v>
      </c>
      <c r="H1685" s="9" t="n">
        <f aca="false">F1685/F1684-1</f>
        <v>-0.0100380710652536</v>
      </c>
      <c r="I1685" s="9" t="n">
        <f aca="false">LN(B1685/B1684)</f>
        <v>-0.0355079766855935</v>
      </c>
      <c r="J1685" s="9" t="n">
        <f aca="false">LN(F1685/F1684)</f>
        <v>-0.0100887922144061</v>
      </c>
      <c r="K1685" s="9" t="n">
        <f aca="false">F1685/F1678-1</f>
        <v>-0.0651678006797514</v>
      </c>
      <c r="L1685" s="9" t="n">
        <f aca="false">F1685/F1655-1</f>
        <v>-0.0675530748359264</v>
      </c>
      <c r="M1685" s="9" t="n">
        <f aca="false">B1685/B1678-1</f>
        <v>-0.131336508698405</v>
      </c>
      <c r="N1685" s="9" t="n">
        <f aca="false">B1685/B1655-1</f>
        <v>-0.163870508918325</v>
      </c>
      <c r="O1685" s="8" t="n">
        <f aca="false">MAX(O1684,F1685)</f>
        <v>271.506607307531</v>
      </c>
      <c r="P1685" s="9" t="n">
        <f aca="false">F1685/O1685-1</f>
        <v>-0.170072883981323</v>
      </c>
      <c r="Q1685" s="8" t="n">
        <f aca="false">MAX(Q1684,B1685)</f>
        <v>4811.1564628872</v>
      </c>
      <c r="R1685" s="9" t="n">
        <f aca="false">B1685/Q1685-1</f>
        <v>-0.461052486085189</v>
      </c>
      <c r="S1685" s="9" t="n">
        <f aca="false">B1685/INDEX($B:$B,$E1685)-1</f>
        <v>0.0546354584594158</v>
      </c>
      <c r="T1685" s="0" t="n">
        <f aca="false">IF(AND($A1685&gt;=CrashTest!$B$3,$A1685&lt;=CrashTest!$C$3),1,IF(AND($A1685&gt;=CrashTest!$B$4,$A1685&lt;=CrashTest!$C$4),2,IF(AND($A1685&gt;=CrashTest!$B$5,$A1685&lt;=CrashTest!$C$5),3,IF(AND($A1685&gt;=CrashTest!$B$6,$A1685&lt;=CrashTest!$C$6),4,IF(AND($A1685&gt;=CrashTest!$B$7,$A1685&lt;=CrashTest!$C$7),5,0)))))</f>
        <v>5</v>
      </c>
      <c r="U1685" s="8" t="n">
        <f aca="false">IF(T1685=0,"",IF(T1684=T1685,MAX(U1684,B1685),B1685))</f>
        <v>3530.48212887201</v>
      </c>
      <c r="V1685" s="9" t="n">
        <f aca="false">IF(T1685=0,"",B1685/U1685-1)</f>
        <v>-0.265550505546198</v>
      </c>
      <c r="W1685" s="8" t="n">
        <f aca="false">IF(T1685=0,"",IF(T1684=T1685,MAX(W1684,F1685),F1685))</f>
        <v>251.440641737774</v>
      </c>
      <c r="X1685" s="9" t="n">
        <f aca="false">IF(T1685=0,"",F1685/W1685-1)</f>
        <v>-0.103841391648407</v>
      </c>
    </row>
    <row r="1686" customFormat="false" ht="15" hidden="false" customHeight="false" outlineLevel="0" collapsed="false">
      <c r="A1686" s="5" t="n">
        <v>45514</v>
      </c>
      <c r="B1686" s="6" t="n">
        <v>2606.88256078317</v>
      </c>
      <c r="C1686" s="7" t="n">
        <v>24.05859609</v>
      </c>
      <c r="D1686" s="0" t="n">
        <f aca="false">INT((ROW()-3)/30)</f>
        <v>56</v>
      </c>
      <c r="E1686" s="0" t="n">
        <f aca="false">2+30*D1686</f>
        <v>1682</v>
      </c>
      <c r="F1686" s="8" t="n">
        <f aca="false">INDEX($F:$F,$E1686)*(2*B1686/INDEX($B:$B,$E1686)-C1686/INDEX($C:$C,$E1686))</f>
        <v>226.520267316711</v>
      </c>
      <c r="G1686" s="9" t="n">
        <f aca="false">B1686/B1685-1</f>
        <v>0.00536905377661823</v>
      </c>
      <c r="H1686" s="9" t="n">
        <f aca="false">F1686/F1685-1</f>
        <v>0.00527922629839539</v>
      </c>
      <c r="I1686" s="9" t="n">
        <f aca="false">LN(B1686/B1685)</f>
        <v>0.00535469179130291</v>
      </c>
      <c r="J1686" s="9" t="n">
        <f aca="false">LN(F1686/F1685)</f>
        <v>0.00526534003428725</v>
      </c>
      <c r="K1686" s="9" t="n">
        <f aca="false">F1686/F1679-1</f>
        <v>-0.0458872613835538</v>
      </c>
      <c r="L1686" s="9" t="n">
        <f aca="false">F1686/F1656-1</f>
        <v>-0.0611264327317768</v>
      </c>
      <c r="M1686" s="9" t="n">
        <f aca="false">B1686/B1679-1</f>
        <v>-0.102552867952099</v>
      </c>
      <c r="N1686" s="9" t="n">
        <f aca="false">B1686/B1656-1</f>
        <v>-0.158209779816076</v>
      </c>
      <c r="O1686" s="8" t="n">
        <f aca="false">MAX(O1685,F1686)</f>
        <v>271.506607307531</v>
      </c>
      <c r="P1686" s="9" t="n">
        <f aca="false">F1686/O1686-1</f>
        <v>-0.165691510924686</v>
      </c>
      <c r="Q1686" s="8" t="n">
        <f aca="false">MAX(Q1685,B1686)</f>
        <v>4811.1564628872</v>
      </c>
      <c r="R1686" s="9" t="n">
        <f aca="false">B1686/Q1686-1</f>
        <v>-0.458158847900206</v>
      </c>
      <c r="S1686" s="9" t="n">
        <f aca="false">B1686/INDEX($B:$B,$E1686)-1</f>
        <v>0.0602978529506129</v>
      </c>
      <c r="T1686" s="0" t="n">
        <f aca="false">IF(AND($A1686&gt;=CrashTest!$B$3,$A1686&lt;=CrashTest!$C$3),1,IF(AND($A1686&gt;=CrashTest!$B$4,$A1686&lt;=CrashTest!$C$4),2,IF(AND($A1686&gt;=CrashTest!$B$5,$A1686&lt;=CrashTest!$C$5),3,IF(AND($A1686&gt;=CrashTest!$B$6,$A1686&lt;=CrashTest!$C$6),4,IF(AND($A1686&gt;=CrashTest!$B$7,$A1686&lt;=CrashTest!$C$7),5,0)))))</f>
        <v>5</v>
      </c>
      <c r="U1686" s="8" t="n">
        <f aca="false">IF(T1686=0,"",IF(T1685=T1686,MAX(U1685,B1686),B1686))</f>
        <v>3530.48212887201</v>
      </c>
      <c r="V1686" s="9" t="n">
        <f aca="false">IF(T1686=0,"",B1686/U1686-1)</f>
        <v>-0.261607206714266</v>
      </c>
      <c r="W1686" s="8" t="n">
        <f aca="false">IF(T1686=0,"",IF(T1685=T1686,MAX(W1685,F1686),F1686))</f>
        <v>251.440641737774</v>
      </c>
      <c r="X1686" s="9" t="n">
        <f aca="false">IF(T1686=0,"",F1686/W1686-1)</f>
        <v>-0.0991103675556641</v>
      </c>
    </row>
    <row r="1687" customFormat="false" ht="15" hidden="false" customHeight="false" outlineLevel="0" collapsed="false">
      <c r="A1687" s="5" t="n">
        <v>45515</v>
      </c>
      <c r="B1687" s="6" t="n">
        <v>2559.00334541204</v>
      </c>
      <c r="C1687" s="7" t="n">
        <v>23.15219835</v>
      </c>
      <c r="D1687" s="0" t="n">
        <f aca="false">INT((ROW()-3)/30)</f>
        <v>56</v>
      </c>
      <c r="E1687" s="0" t="n">
        <f aca="false">2+30*D1687</f>
        <v>1682</v>
      </c>
      <c r="F1687" s="8" t="n">
        <f aca="false">INDEX($F:$F,$E1687)*(2*B1687/INDEX($B:$B,$E1687)-C1687/INDEX($C:$C,$E1687))</f>
        <v>227.138887604094</v>
      </c>
      <c r="G1687" s="9" t="n">
        <f aca="false">B1687/B1686-1</f>
        <v>-0.0183664642555843</v>
      </c>
      <c r="H1687" s="9" t="n">
        <f aca="false">F1687/F1686-1</f>
        <v>0.00273097102837983</v>
      </c>
      <c r="I1687" s="9" t="n">
        <f aca="false">LN(B1687/B1686)</f>
        <v>-0.0185372218002225</v>
      </c>
      <c r="J1687" s="9" t="n">
        <f aca="false">LN(F1687/F1686)</f>
        <v>0.00272724870250357</v>
      </c>
      <c r="K1687" s="9" t="n">
        <f aca="false">F1687/F1680-1</f>
        <v>-0.0146879959869854</v>
      </c>
      <c r="L1687" s="9" t="n">
        <f aca="false">F1687/F1657-1</f>
        <v>-0.061441932719303</v>
      </c>
      <c r="M1687" s="9" t="n">
        <f aca="false">B1687/B1680-1</f>
        <v>-0.0516801127090859</v>
      </c>
      <c r="N1687" s="9" t="n">
        <f aca="false">B1687/B1657-1</f>
        <v>-0.182524928875118</v>
      </c>
      <c r="O1687" s="8" t="n">
        <f aca="false">MAX(O1686,F1687)</f>
        <v>271.506607307531</v>
      </c>
      <c r="P1687" s="9" t="n">
        <f aca="false">F1687/O1687-1</f>
        <v>-0.16341303861229</v>
      </c>
      <c r="Q1687" s="8" t="n">
        <f aca="false">MAX(Q1686,B1687)</f>
        <v>4811.1564628872</v>
      </c>
      <c r="R1687" s="9" t="n">
        <f aca="false">B1687/Q1687-1</f>
        <v>-0.468110554052452</v>
      </c>
      <c r="S1687" s="9" t="n">
        <f aca="false">B1687/INDEX($B:$B,$E1687)-1</f>
        <v>0.0408239303341227</v>
      </c>
      <c r="T1687" s="0" t="n">
        <f aca="false">IF(AND($A1687&gt;=CrashTest!$B$3,$A1687&lt;=CrashTest!$C$3),1,IF(AND($A1687&gt;=CrashTest!$B$4,$A1687&lt;=CrashTest!$C$4),2,IF(AND($A1687&gt;=CrashTest!$B$5,$A1687&lt;=CrashTest!$C$5),3,IF(AND($A1687&gt;=CrashTest!$B$6,$A1687&lt;=CrashTest!$C$6),4,IF(AND($A1687&gt;=CrashTest!$B$7,$A1687&lt;=CrashTest!$C$7),5,0)))))</f>
        <v>5</v>
      </c>
      <c r="U1687" s="8" t="n">
        <f aca="false">IF(T1687=0,"",IF(T1686=T1687,MAX(U1686,B1687),B1687))</f>
        <v>3530.48212887201</v>
      </c>
      <c r="V1687" s="9" t="n">
        <f aca="false">IF(T1687=0,"",B1687/U1687-1)</f>
        <v>-0.275168871558729</v>
      </c>
      <c r="W1687" s="8" t="n">
        <f aca="false">IF(T1687=0,"",IF(T1686=T1687,MAX(W1686,F1687),F1687))</f>
        <v>251.440641737774</v>
      </c>
      <c r="X1687" s="9" t="n">
        <f aca="false">IF(T1687=0,"",F1687/W1687-1)</f>
        <v>-0.0966500640696908</v>
      </c>
    </row>
    <row r="1688" customFormat="false" ht="15" hidden="false" customHeight="false" outlineLevel="0" collapsed="false">
      <c r="A1688" s="5" t="n">
        <v>45516</v>
      </c>
      <c r="B1688" s="6" t="n">
        <v>2728.85513383986</v>
      </c>
      <c r="C1688" s="7" t="n">
        <v>25.85177576</v>
      </c>
      <c r="D1688" s="0" t="n">
        <f aca="false">INT((ROW()-3)/30)</f>
        <v>56</v>
      </c>
      <c r="E1688" s="0" t="n">
        <f aca="false">2+30*D1688</f>
        <v>1682</v>
      </c>
      <c r="F1688" s="8" t="n">
        <f aca="false">INDEX($F:$F,$E1688)*(2*B1688/INDEX($B:$B,$E1688)-C1688/INDEX($C:$C,$E1688))</f>
        <v>230.251580959059</v>
      </c>
      <c r="G1688" s="9" t="n">
        <f aca="false">B1688/B1687-1</f>
        <v>0.0663741955368455</v>
      </c>
      <c r="H1688" s="9" t="n">
        <f aca="false">F1688/F1687-1</f>
        <v>0.0137039209260872</v>
      </c>
      <c r="I1688" s="9" t="n">
        <f aca="false">LN(B1688/B1687)</f>
        <v>0.0642642918559513</v>
      </c>
      <c r="J1688" s="9" t="n">
        <f aca="false">LN(F1688/F1687)</f>
        <v>0.013610871334109</v>
      </c>
      <c r="K1688" s="9" t="n">
        <f aca="false">F1688/F1681-1</f>
        <v>0.00577639453637091</v>
      </c>
      <c r="L1688" s="9" t="n">
        <f aca="false">F1688/F1658-1</f>
        <v>-0.0591670815841342</v>
      </c>
      <c r="M1688" s="9" t="n">
        <f aca="false">B1688/B1681-1</f>
        <v>0.121015261062294</v>
      </c>
      <c r="N1688" s="9" t="n">
        <f aca="false">B1688/B1658-1</f>
        <v>-0.142370531866934</v>
      </c>
      <c r="O1688" s="8" t="n">
        <f aca="false">MAX(O1687,F1688)</f>
        <v>271.506607307531</v>
      </c>
      <c r="P1688" s="9" t="n">
        <f aca="false">F1688/O1688-1</f>
        <v>-0.151948517045637</v>
      </c>
      <c r="Q1688" s="8" t="n">
        <f aca="false">MAX(Q1687,B1688)</f>
        <v>4811.1564628872</v>
      </c>
      <c r="R1688" s="9" t="n">
        <f aca="false">B1688/Q1688-1</f>
        <v>-0.432806819963145</v>
      </c>
      <c r="S1688" s="9" t="n">
        <f aca="false">B1688/INDEX($B:$B,$E1688)-1</f>
        <v>0.109907781405548</v>
      </c>
      <c r="T1688" s="0" t="n">
        <f aca="false">IF(AND($A1688&gt;=CrashTest!$B$3,$A1688&lt;=CrashTest!$C$3),1,IF(AND($A1688&gt;=CrashTest!$B$4,$A1688&lt;=CrashTest!$C$4),2,IF(AND($A1688&gt;=CrashTest!$B$5,$A1688&lt;=CrashTest!$C$5),3,IF(AND($A1688&gt;=CrashTest!$B$6,$A1688&lt;=CrashTest!$C$6),4,IF(AND($A1688&gt;=CrashTest!$B$7,$A1688&lt;=CrashTest!$C$7),5,0)))))</f>
        <v>5</v>
      </c>
      <c r="U1688" s="8" t="n">
        <f aca="false">IF(T1688=0,"",IF(T1687=T1688,MAX(U1687,B1688),B1688))</f>
        <v>3530.48212887201</v>
      </c>
      <c r="V1688" s="9" t="n">
        <f aca="false">IF(T1688=0,"",B1688/U1688-1)</f>
        <v>-0.227058788508376</v>
      </c>
      <c r="W1688" s="8" t="n">
        <f aca="false">IF(T1688=0,"",IF(T1687=T1688,MAX(W1687,F1688),F1688))</f>
        <v>251.440641737774</v>
      </c>
      <c r="X1688" s="9" t="n">
        <f aca="false">IF(T1688=0,"",F1688/W1688-1)</f>
        <v>-0.0842706279791159</v>
      </c>
    </row>
    <row r="1689" customFormat="false" ht="15" hidden="false" customHeight="false" outlineLevel="0" collapsed="false">
      <c r="A1689" s="5" t="n">
        <v>45517</v>
      </c>
      <c r="B1689" s="6" t="n">
        <v>2702.50437317358</v>
      </c>
      <c r="C1689" s="7" t="n">
        <v>25.4929837</v>
      </c>
      <c r="D1689" s="0" t="n">
        <f aca="false">INT((ROW()-3)/30)</f>
        <v>56</v>
      </c>
      <c r="E1689" s="0" t="n">
        <f aca="false">2+30*D1689</f>
        <v>1682</v>
      </c>
      <c r="F1689" s="8" t="n">
        <f aca="false">INDEX($F:$F,$E1689)*(2*B1689/INDEX($B:$B,$E1689)-C1689/INDEX($C:$C,$E1689))</f>
        <v>229.151202948133</v>
      </c>
      <c r="G1689" s="9" t="n">
        <f aca="false">B1689/B1688-1</f>
        <v>-0.00965634281553129</v>
      </c>
      <c r="H1689" s="9" t="n">
        <f aca="false">F1689/F1688-1</f>
        <v>-0.00477902477951808</v>
      </c>
      <c r="I1689" s="9" t="n">
        <f aca="false">LN(B1689/B1688)</f>
        <v>-0.00970326761948903</v>
      </c>
      <c r="J1689" s="9" t="n">
        <f aca="false">LN(F1689/F1688)</f>
        <v>-0.00479048083218579</v>
      </c>
      <c r="K1689" s="9" t="n">
        <f aca="false">F1689/F1682-1</f>
        <v>0.0251134437201055</v>
      </c>
      <c r="L1689" s="9" t="n">
        <f aca="false">F1689/F1659-1</f>
        <v>-0.0728175587491134</v>
      </c>
      <c r="M1689" s="9" t="n">
        <f aca="false">B1689/B1682-1</f>
        <v>0.0991901313746699</v>
      </c>
      <c r="N1689" s="9" t="n">
        <f aca="false">B1689/B1659-1</f>
        <v>-0.170163557317147</v>
      </c>
      <c r="O1689" s="8" t="n">
        <f aca="false">MAX(O1688,F1689)</f>
        <v>271.506607307531</v>
      </c>
      <c r="P1689" s="9" t="n">
        <f aca="false">F1689/O1689-1</f>
        <v>-0.156001376096983</v>
      </c>
      <c r="Q1689" s="8" t="n">
        <f aca="false">MAX(Q1688,B1689)</f>
        <v>4811.1564628872</v>
      </c>
      <c r="R1689" s="9" t="n">
        <f aca="false">B1689/Q1689-1</f>
        <v>-0.438283831752212</v>
      </c>
      <c r="S1689" s="9" t="n">
        <f aca="false">B1689/INDEX($B:$B,$E1689)-1</f>
        <v>0.0991901313746699</v>
      </c>
      <c r="T1689" s="0" t="n">
        <f aca="false">IF(AND($A1689&gt;=CrashTest!$B$3,$A1689&lt;=CrashTest!$C$3),1,IF(AND($A1689&gt;=CrashTest!$B$4,$A1689&lt;=CrashTest!$C$4),2,IF(AND($A1689&gt;=CrashTest!$B$5,$A1689&lt;=CrashTest!$C$5),3,IF(AND($A1689&gt;=CrashTest!$B$6,$A1689&lt;=CrashTest!$C$6),4,IF(AND($A1689&gt;=CrashTest!$B$7,$A1689&lt;=CrashTest!$C$7),5,0)))))</f>
        <v>5</v>
      </c>
      <c r="U1689" s="8" t="n">
        <f aca="false">IF(T1689=0,"",IF(T1688=T1689,MAX(U1688,B1689),B1689))</f>
        <v>3530.48212887201</v>
      </c>
      <c r="V1689" s="9" t="n">
        <f aca="false">IF(T1689=0,"",B1689/U1689-1)</f>
        <v>-0.234522573822791</v>
      </c>
      <c r="W1689" s="8" t="n">
        <f aca="false">IF(T1689=0,"",IF(T1688=T1689,MAX(W1688,F1689),F1689))</f>
        <v>251.440641737774</v>
      </c>
      <c r="X1689" s="9" t="n">
        <f aca="false">IF(T1689=0,"",F1689/W1689-1)</f>
        <v>-0.0886469213393362</v>
      </c>
    </row>
    <row r="1690" customFormat="false" ht="15" hidden="false" customHeight="false" outlineLevel="0" collapsed="false">
      <c r="A1690" s="5" t="n">
        <v>45518</v>
      </c>
      <c r="B1690" s="6" t="n">
        <v>2666.7787238457</v>
      </c>
      <c r="C1690" s="7" t="n">
        <v>24.79347866</v>
      </c>
      <c r="D1690" s="0" t="n">
        <f aca="false">INT((ROW()-3)/30)</f>
        <v>56</v>
      </c>
      <c r="E1690" s="0" t="n">
        <f aca="false">2+30*D1690</f>
        <v>1682</v>
      </c>
      <c r="F1690" s="8" t="n">
        <f aca="false">INDEX($F:$F,$E1690)*(2*B1690/INDEX($B:$B,$E1690)-C1690/INDEX($C:$C,$E1690))</f>
        <v>229.851323998406</v>
      </c>
      <c r="G1690" s="9" t="n">
        <f aca="false">B1690/B1689-1</f>
        <v>-0.0132194603207717</v>
      </c>
      <c r="H1690" s="9" t="n">
        <f aca="false">F1690/F1689-1</f>
        <v>0.00305527983822973</v>
      </c>
      <c r="I1690" s="9" t="n">
        <f aca="false">LN(B1690/B1689)</f>
        <v>-0.0133076151545187</v>
      </c>
      <c r="J1690" s="9" t="n">
        <f aca="false">LN(F1690/F1689)</f>
        <v>0.00305062195579601</v>
      </c>
      <c r="K1690" s="9" t="n">
        <f aca="false">F1690/F1683-1</f>
        <v>0.0289332832972387</v>
      </c>
      <c r="L1690" s="9" t="n">
        <f aca="false">F1690/F1660-1</f>
        <v>-0.0780935068222299</v>
      </c>
      <c r="M1690" s="9" t="n">
        <f aca="false">B1690/B1683-1</f>
        <v>0.136586360472771</v>
      </c>
      <c r="N1690" s="9" t="n">
        <f aca="false">B1690/B1660-1</f>
        <v>-0.235439328882923</v>
      </c>
      <c r="O1690" s="8" t="n">
        <f aca="false">MAX(O1689,F1690)</f>
        <v>271.506607307531</v>
      </c>
      <c r="P1690" s="9" t="n">
        <f aca="false">F1690/O1690-1</f>
        <v>-0.153422724117878</v>
      </c>
      <c r="Q1690" s="8" t="n">
        <f aca="false">MAX(Q1689,B1690)</f>
        <v>4811.1564628872</v>
      </c>
      <c r="R1690" s="9" t="n">
        <f aca="false">B1690/Q1690-1</f>
        <v>-0.445709416349899</v>
      </c>
      <c r="S1690" s="9" t="n">
        <f aca="false">B1690/INDEX($B:$B,$E1690)-1</f>
        <v>0.0846594310479787</v>
      </c>
      <c r="T1690" s="0" t="n">
        <f aca="false">IF(AND($A1690&gt;=CrashTest!$B$3,$A1690&lt;=CrashTest!$C$3),1,IF(AND($A1690&gt;=CrashTest!$B$4,$A1690&lt;=CrashTest!$C$4),2,IF(AND($A1690&gt;=CrashTest!$B$5,$A1690&lt;=CrashTest!$C$5),3,IF(AND($A1690&gt;=CrashTest!$B$6,$A1690&lt;=CrashTest!$C$6),4,IF(AND($A1690&gt;=CrashTest!$B$7,$A1690&lt;=CrashTest!$C$7),5,0)))))</f>
        <v>5</v>
      </c>
      <c r="U1690" s="8" t="n">
        <f aca="false">IF(T1690=0,"",IF(T1689=T1690,MAX(U1689,B1690),B1690))</f>
        <v>3530.48212887201</v>
      </c>
      <c r="V1690" s="9" t="n">
        <f aca="false">IF(T1690=0,"",B1690/U1690-1)</f>
        <v>-0.244641772284587</v>
      </c>
      <c r="W1690" s="8" t="n">
        <f aca="false">IF(T1690=0,"",IF(T1689=T1690,MAX(W1689,F1690),F1690))</f>
        <v>251.440641737774</v>
      </c>
      <c r="X1690" s="9" t="n">
        <f aca="false">IF(T1690=0,"",F1690/W1690-1)</f>
        <v>-0.0858624826525958</v>
      </c>
    </row>
    <row r="1691" customFormat="false" ht="15" hidden="false" customHeight="false" outlineLevel="0" collapsed="false">
      <c r="A1691" s="5" t="n">
        <v>45519</v>
      </c>
      <c r="B1691" s="6" t="n">
        <v>2573.75496990064</v>
      </c>
      <c r="C1691" s="7" t="n">
        <v>23.33410529</v>
      </c>
      <c r="D1691" s="0" t="n">
        <f aca="false">INT((ROW()-3)/30)</f>
        <v>56</v>
      </c>
      <c r="E1691" s="0" t="n">
        <f aca="false">2+30*D1691</f>
        <v>1682</v>
      </c>
      <c r="F1691" s="8" t="n">
        <f aca="false">INDEX($F:$F,$E1691)*(2*B1691/INDEX($B:$B,$E1691)-C1691/INDEX($C:$C,$E1691))</f>
        <v>227.949867032105</v>
      </c>
      <c r="G1691" s="9" t="n">
        <f aca="false">B1691/B1690-1</f>
        <v>-0.0348824419188828</v>
      </c>
      <c r="H1691" s="9" t="n">
        <f aca="false">F1691/F1690-1</f>
        <v>-0.00827255172267116</v>
      </c>
      <c r="I1691" s="9" t="n">
        <f aca="false">LN(B1691/B1690)</f>
        <v>-0.0355053632171123</v>
      </c>
      <c r="J1691" s="9" t="n">
        <f aca="false">LN(F1691/F1690)</f>
        <v>-0.00830695916831814</v>
      </c>
      <c r="K1691" s="9" t="n">
        <f aca="false">F1691/F1684-1</f>
        <v>0.00146892763061524</v>
      </c>
      <c r="L1691" s="9" t="n">
        <f aca="false">F1691/F1661-1</f>
        <v>-0.0834420882145437</v>
      </c>
      <c r="M1691" s="9" t="n">
        <f aca="false">B1691/B1684-1</f>
        <v>-0.0420334909206106</v>
      </c>
      <c r="N1691" s="9" t="n">
        <f aca="false">B1691/B1661-1</f>
        <v>-0.253275450720822</v>
      </c>
      <c r="O1691" s="8" t="n">
        <f aca="false">MAX(O1690,F1691)</f>
        <v>271.506607307531</v>
      </c>
      <c r="P1691" s="9" t="n">
        <f aca="false">F1691/O1691-1</f>
        <v>-0.160426078419851</v>
      </c>
      <c r="Q1691" s="8" t="n">
        <f aca="false">MAX(Q1690,B1691)</f>
        <v>4811.1564628872</v>
      </c>
      <c r="R1691" s="9" t="n">
        <f aca="false">B1691/Q1691-1</f>
        <v>-0.465044425440258</v>
      </c>
      <c r="S1691" s="9" t="n">
        <f aca="false">B1691/INDEX($B:$B,$E1691)-1</f>
        <v>0.046823861442679</v>
      </c>
      <c r="T1691" s="0" t="n">
        <f aca="false">IF(AND($A1691&gt;=CrashTest!$B$3,$A1691&lt;=CrashTest!$C$3),1,IF(AND($A1691&gt;=CrashTest!$B$4,$A1691&lt;=CrashTest!$C$4),2,IF(AND($A1691&gt;=CrashTest!$B$5,$A1691&lt;=CrashTest!$C$5),3,IF(AND($A1691&gt;=CrashTest!$B$6,$A1691&lt;=CrashTest!$C$6),4,IF(AND($A1691&gt;=CrashTest!$B$7,$A1691&lt;=CrashTest!$C$7),5,0)))))</f>
        <v>5</v>
      </c>
      <c r="U1691" s="8" t="n">
        <f aca="false">IF(T1691=0,"",IF(T1690=T1691,MAX(U1690,B1691),B1691))</f>
        <v>3530.48212887201</v>
      </c>
      <c r="V1691" s="9" t="n">
        <f aca="false">IF(T1691=0,"",B1691/U1691-1)</f>
        <v>-0.27099051179082</v>
      </c>
      <c r="W1691" s="8" t="n">
        <f aca="false">IF(T1691=0,"",IF(T1690=T1691,MAX(W1690,F1691),F1691))</f>
        <v>251.440641737774</v>
      </c>
      <c r="X1691" s="9" t="n">
        <f aca="false">IF(T1691=0,"",F1691/W1691-1)</f>
        <v>-0.0934247325464863</v>
      </c>
    </row>
    <row r="1692" customFormat="false" ht="15" hidden="false" customHeight="false" outlineLevel="0" collapsed="false">
      <c r="A1692" s="5" t="n">
        <v>45520</v>
      </c>
      <c r="B1692" s="6" t="n">
        <v>2594.49798275862</v>
      </c>
      <c r="C1692" s="7" t="n">
        <v>23.66181303</v>
      </c>
      <c r="D1692" s="0" t="n">
        <f aca="false">INT((ROW()-3)/30)</f>
        <v>56</v>
      </c>
      <c r="E1692" s="0" t="n">
        <f aca="false">2+30*D1692</f>
        <v>1682</v>
      </c>
      <c r="F1692" s="8" t="n">
        <f aca="false">INDEX($F:$F,$E1692)*(2*B1692/INDEX($B:$B,$E1692)-C1692/INDEX($C:$C,$E1692))</f>
        <v>228.350330834724</v>
      </c>
      <c r="G1692" s="9" t="n">
        <f aca="false">B1692/B1691-1</f>
        <v>0.00805943576624957</v>
      </c>
      <c r="H1692" s="9" t="n">
        <f aca="false">F1692/F1691-1</f>
        <v>0.00175680647605758</v>
      </c>
      <c r="I1692" s="9" t="n">
        <f aca="false">LN(B1692/B1691)</f>
        <v>0.0080271319646844</v>
      </c>
      <c r="J1692" s="9" t="n">
        <f aca="false">LN(F1692/F1691)</f>
        <v>0.00175526509656669</v>
      </c>
      <c r="K1692" s="9" t="n">
        <f aca="false">F1692/F1685-1</f>
        <v>0.0134009050305359</v>
      </c>
      <c r="L1692" s="9" t="n">
        <f aca="false">F1692/F1662-1</f>
        <v>-0.0852116654608983</v>
      </c>
      <c r="M1692" s="9" t="n">
        <f aca="false">B1692/B1685-1</f>
        <v>0.000592823471013748</v>
      </c>
      <c r="N1692" s="9" t="n">
        <f aca="false">B1692/B1662-1</f>
        <v>-0.235585808401465</v>
      </c>
      <c r="O1692" s="8" t="n">
        <f aca="false">MAX(O1691,F1692)</f>
        <v>271.506607307531</v>
      </c>
      <c r="P1692" s="9" t="n">
        <f aca="false">F1692/O1692-1</f>
        <v>-0.15895110951729</v>
      </c>
      <c r="Q1692" s="8" t="n">
        <f aca="false">MAX(Q1691,B1692)</f>
        <v>4811.1564628872</v>
      </c>
      <c r="R1692" s="9" t="n">
        <f aca="false">B1692/Q1692-1</f>
        <v>-0.460732985349296</v>
      </c>
      <c r="S1692" s="9" t="n">
        <f aca="false">B1692/INDEX($B:$B,$E1692)-1</f>
        <v>0.0552606711125538</v>
      </c>
      <c r="T1692" s="0" t="n">
        <f aca="false">IF(AND($A1692&gt;=CrashTest!$B$3,$A1692&lt;=CrashTest!$C$3),1,IF(AND($A1692&gt;=CrashTest!$B$4,$A1692&lt;=CrashTest!$C$4),2,IF(AND($A1692&gt;=CrashTest!$B$5,$A1692&lt;=CrashTest!$C$5),3,IF(AND($A1692&gt;=CrashTest!$B$6,$A1692&lt;=CrashTest!$C$6),4,IF(AND($A1692&gt;=CrashTest!$B$7,$A1692&lt;=CrashTest!$C$7),5,0)))))</f>
        <v>0</v>
      </c>
      <c r="U1692" s="8" t="str">
        <f aca="false">IF(T1692=0,"",IF(T1691=T1692,MAX(U1691,B1692),B1692))</f>
        <v/>
      </c>
      <c r="V1692" s="9" t="str">
        <f aca="false">IF(T1692=0,"",B1692/U1692-1)</f>
        <v/>
      </c>
      <c r="W1692" s="8" t="str">
        <f aca="false">IF(T1692=0,"",IF(T1691=T1692,MAX(W1691,F1692),F1692))</f>
        <v/>
      </c>
      <c r="X1692" s="9" t="str">
        <f aca="false">IF(T1692=0,"",F1692/W1692-1)</f>
        <v/>
      </c>
    </row>
    <row r="1693" customFormat="false" ht="15" hidden="false" customHeight="false" outlineLevel="0" collapsed="false">
      <c r="A1693" s="5" t="n">
        <v>45521</v>
      </c>
      <c r="B1693" s="6" t="n">
        <v>2612.18551811806</v>
      </c>
      <c r="C1693" s="7" t="n">
        <v>23.93339562</v>
      </c>
      <c r="D1693" s="0" t="n">
        <f aca="false">INT((ROW()-3)/30)</f>
        <v>56</v>
      </c>
      <c r="E1693" s="0" t="n">
        <f aca="false">2+30*D1693</f>
        <v>1682</v>
      </c>
      <c r="F1693" s="8" t="n">
        <f aca="false">INDEX($F:$F,$E1693)*(2*B1693/INDEX($B:$B,$E1693)-C1693/INDEX($C:$C,$E1693))</f>
        <v>228.772599587378</v>
      </c>
      <c r="G1693" s="9" t="n">
        <f aca="false">B1693/B1692-1</f>
        <v>0.00681732476840602</v>
      </c>
      <c r="H1693" s="9" t="n">
        <f aca="false">F1693/F1692-1</f>
        <v>0.00184921454289544</v>
      </c>
      <c r="I1693" s="9" t="n">
        <f aca="false">LN(B1693/B1692)</f>
        <v>0.0067941918866395</v>
      </c>
      <c r="J1693" s="9" t="n">
        <f aca="false">LN(F1693/F1692)</f>
        <v>0.0018475068506181</v>
      </c>
      <c r="K1693" s="9" t="n">
        <f aca="false">F1693/F1686-1</f>
        <v>0.00994318211499512</v>
      </c>
      <c r="L1693" s="9" t="n">
        <f aca="false">F1693/F1663-1</f>
        <v>-0.0856654671779173</v>
      </c>
      <c r="M1693" s="9" t="n">
        <f aca="false">B1693/B1686-1</f>
        <v>0.00203421412788796</v>
      </c>
      <c r="N1693" s="9" t="n">
        <f aca="false">B1693/B1663-1</f>
        <v>-0.238678548618772</v>
      </c>
      <c r="O1693" s="8" t="n">
        <f aca="false">MAX(O1692,F1693)</f>
        <v>271.506607307531</v>
      </c>
      <c r="P1693" s="9" t="n">
        <f aca="false">F1693/O1693-1</f>
        <v>-0.157395829677724</v>
      </c>
      <c r="Q1693" s="8" t="n">
        <f aca="false">MAX(Q1692,B1693)</f>
        <v>4811.1564628872</v>
      </c>
      <c r="R1693" s="9" t="n">
        <f aca="false">B1693/Q1693-1</f>
        <v>-0.457056626973534</v>
      </c>
      <c r="S1693" s="9" t="n">
        <f aca="false">B1693/INDEX($B:$B,$E1693)-1</f>
        <v>0.0624547258228543</v>
      </c>
      <c r="T1693" s="0" t="n">
        <f aca="false">IF(AND($A1693&gt;=CrashTest!$B$3,$A1693&lt;=CrashTest!$C$3),1,IF(AND($A1693&gt;=CrashTest!$B$4,$A1693&lt;=CrashTest!$C$4),2,IF(AND($A1693&gt;=CrashTest!$B$5,$A1693&lt;=CrashTest!$C$5),3,IF(AND($A1693&gt;=CrashTest!$B$6,$A1693&lt;=CrashTest!$C$6),4,IF(AND($A1693&gt;=CrashTest!$B$7,$A1693&lt;=CrashTest!$C$7),5,0)))))</f>
        <v>0</v>
      </c>
      <c r="U1693" s="8" t="str">
        <f aca="false">IF(T1693=0,"",IF(T1692=T1693,MAX(U1692,B1693),B1693))</f>
        <v/>
      </c>
      <c r="V1693" s="9" t="str">
        <f aca="false">IF(T1693=0,"",B1693/U1693-1)</f>
        <v/>
      </c>
      <c r="W1693" s="8" t="str">
        <f aca="false">IF(T1693=0,"",IF(T1692=T1693,MAX(W1692,F1693),F1693))</f>
        <v/>
      </c>
      <c r="X1693" s="9" t="str">
        <f aca="false">IF(T1693=0,"",F1693/W1693-1)</f>
        <v/>
      </c>
    </row>
    <row r="1694" customFormat="false" ht="15" hidden="false" customHeight="false" outlineLevel="0" collapsed="false">
      <c r="A1694" s="5" t="n">
        <v>45522</v>
      </c>
      <c r="B1694" s="6" t="n">
        <v>2624.79728404442</v>
      </c>
      <c r="C1694" s="7" t="n">
        <v>23.88556375</v>
      </c>
      <c r="D1694" s="0" t="n">
        <f aca="false">INT((ROW()-3)/30)</f>
        <v>56</v>
      </c>
      <c r="E1694" s="0" t="n">
        <f aca="false">2+30*D1694</f>
        <v>1682</v>
      </c>
      <c r="F1694" s="8" t="n">
        <f aca="false">INDEX($F:$F,$E1694)*(2*B1694/INDEX($B:$B,$E1694)-C1694/INDEX($C:$C,$E1694))</f>
        <v>231.55799736124</v>
      </c>
      <c r="G1694" s="9" t="n">
        <f aca="false">B1694/B1693-1</f>
        <v>0.00482805139178866</v>
      </c>
      <c r="H1694" s="9" t="n">
        <f aca="false">F1694/F1693-1</f>
        <v>0.0121753994092213</v>
      </c>
      <c r="I1694" s="9" t="n">
        <f aca="false">LN(B1694/B1693)</f>
        <v>0.00481643373043884</v>
      </c>
      <c r="J1694" s="9" t="n">
        <f aca="false">LN(F1694/F1693)</f>
        <v>0.012101875421501</v>
      </c>
      <c r="K1694" s="9" t="n">
        <f aca="false">F1694/F1687-1</f>
        <v>0.0194555401928769</v>
      </c>
      <c r="L1694" s="9" t="n">
        <f aca="false">F1694/F1664-1</f>
        <v>-0.0766142426197354</v>
      </c>
      <c r="M1694" s="9" t="n">
        <f aca="false">B1694/B1687-1</f>
        <v>0.0257107669477417</v>
      </c>
      <c r="N1694" s="9" t="n">
        <f aca="false">B1694/B1664-1</f>
        <v>-0.251659940837861</v>
      </c>
      <c r="O1694" s="8" t="n">
        <f aca="false">MAX(O1693,F1694)</f>
        <v>271.506607307531</v>
      </c>
      <c r="P1694" s="9" t="n">
        <f aca="false">F1694/O1694-1</f>
        <v>-0.147136787360174</v>
      </c>
      <c r="Q1694" s="8" t="n">
        <f aca="false">MAX(Q1693,B1694)</f>
        <v>4811.1564628872</v>
      </c>
      <c r="R1694" s="9" t="n">
        <f aca="false">B1694/Q1694-1</f>
        <v>-0.454435268465731</v>
      </c>
      <c r="S1694" s="9" t="n">
        <f aca="false">B1694/INDEX($B:$B,$E1694)-1</f>
        <v>0.0675843118405757</v>
      </c>
      <c r="T1694" s="0" t="n">
        <f aca="false">IF(AND($A1694&gt;=CrashTest!$B$3,$A1694&lt;=CrashTest!$C$3),1,IF(AND($A1694&gt;=CrashTest!$B$4,$A1694&lt;=CrashTest!$C$4),2,IF(AND($A1694&gt;=CrashTest!$B$5,$A1694&lt;=CrashTest!$C$5),3,IF(AND($A1694&gt;=CrashTest!$B$6,$A1694&lt;=CrashTest!$C$6),4,IF(AND($A1694&gt;=CrashTest!$B$7,$A1694&lt;=CrashTest!$C$7),5,0)))))</f>
        <v>0</v>
      </c>
      <c r="U1694" s="8" t="str">
        <f aca="false">IF(T1694=0,"",IF(T1693=T1694,MAX(U1693,B1694),B1694))</f>
        <v/>
      </c>
      <c r="V1694" s="9" t="str">
        <f aca="false">IF(T1694=0,"",B1694/U1694-1)</f>
        <v/>
      </c>
      <c r="W1694" s="8" t="str">
        <f aca="false">IF(T1694=0,"",IF(T1693=T1694,MAX(W1693,F1694),F1694))</f>
        <v/>
      </c>
      <c r="X1694" s="9" t="str">
        <f aca="false">IF(T1694=0,"",F1694/W1694-1)</f>
        <v/>
      </c>
    </row>
    <row r="1695" customFormat="false" ht="15" hidden="false" customHeight="false" outlineLevel="0" collapsed="false">
      <c r="A1695" s="5" t="n">
        <v>45523</v>
      </c>
      <c r="B1695" s="6" t="n">
        <v>2631.95879164231</v>
      </c>
      <c r="C1695" s="7" t="n">
        <v>24.20633621</v>
      </c>
      <c r="D1695" s="0" t="n">
        <f aca="false">INT((ROW()-3)/30)</f>
        <v>56</v>
      </c>
      <c r="E1695" s="0" t="n">
        <f aca="false">2+30*D1695</f>
        <v>1682</v>
      </c>
      <c r="F1695" s="8" t="n">
        <f aca="false">INDEX($F:$F,$E1695)*(2*B1695/INDEX($B:$B,$E1695)-C1695/INDEX($C:$C,$E1695))</f>
        <v>229.560165567871</v>
      </c>
      <c r="G1695" s="9" t="n">
        <f aca="false">B1695/B1694-1</f>
        <v>0.00272840407197283</v>
      </c>
      <c r="H1695" s="9" t="n">
        <f aca="false">F1695/F1694-1</f>
        <v>-0.00862778144627308</v>
      </c>
      <c r="I1695" s="9" t="n">
        <f aca="false">LN(B1695/B1694)</f>
        <v>0.0027246887340107</v>
      </c>
      <c r="J1695" s="9" t="n">
        <f aca="false">LN(F1695/F1694)</f>
        <v>-0.00866521622755005</v>
      </c>
      <c r="K1695" s="9" t="n">
        <f aca="false">F1695/F1688-1</f>
        <v>-0.0030028692454952</v>
      </c>
      <c r="L1695" s="9" t="n">
        <f aca="false">F1695/F1665-1</f>
        <v>-0.087020443547554</v>
      </c>
      <c r="M1695" s="9" t="n">
        <f aca="false">B1695/B1688-1</f>
        <v>-0.0355080564724607</v>
      </c>
      <c r="N1695" s="9" t="n">
        <f aca="false">B1695/B1665-1</f>
        <v>-0.252404849155987</v>
      </c>
      <c r="O1695" s="8" t="n">
        <f aca="false">MAX(O1694,F1695)</f>
        <v>271.506607307531</v>
      </c>
      <c r="P1695" s="9" t="n">
        <f aca="false">F1695/O1695-1</f>
        <v>-0.154495104762397</v>
      </c>
      <c r="Q1695" s="8" t="n">
        <f aca="false">MAX(Q1694,B1695)</f>
        <v>4811.1564628872</v>
      </c>
      <c r="R1695" s="9" t="n">
        <f aca="false">B1695/Q1695-1</f>
        <v>-0.452946747430688</v>
      </c>
      <c r="S1695" s="9" t="n">
        <f aca="false">B1695/INDEX($B:$B,$E1695)-1</f>
        <v>0.0704971132241758</v>
      </c>
      <c r="T1695" s="0" t="n">
        <f aca="false">IF(AND($A1695&gt;=CrashTest!$B$3,$A1695&lt;=CrashTest!$C$3),1,IF(AND($A1695&gt;=CrashTest!$B$4,$A1695&lt;=CrashTest!$C$4),2,IF(AND($A1695&gt;=CrashTest!$B$5,$A1695&lt;=CrashTest!$C$5),3,IF(AND($A1695&gt;=CrashTest!$B$6,$A1695&lt;=CrashTest!$C$6),4,IF(AND($A1695&gt;=CrashTest!$B$7,$A1695&lt;=CrashTest!$C$7),5,0)))))</f>
        <v>0</v>
      </c>
      <c r="U1695" s="8" t="str">
        <f aca="false">IF(T1695=0,"",IF(T1694=T1695,MAX(U1694,B1695),B1695))</f>
        <v/>
      </c>
      <c r="V1695" s="9" t="str">
        <f aca="false">IF(T1695=0,"",B1695/U1695-1)</f>
        <v/>
      </c>
      <c r="W1695" s="8" t="str">
        <f aca="false">IF(T1695=0,"",IF(T1694=T1695,MAX(W1694,F1695),F1695))</f>
        <v/>
      </c>
      <c r="X1695" s="9" t="str">
        <f aca="false">IF(T1695=0,"",F1695/W1695-1)</f>
        <v/>
      </c>
    </row>
    <row r="1696" customFormat="false" ht="15" hidden="false" customHeight="false" outlineLevel="0" collapsed="false">
      <c r="A1696" s="5" t="n">
        <v>45524</v>
      </c>
      <c r="B1696" s="6" t="n">
        <v>2578.04840677966</v>
      </c>
      <c r="C1696" s="7" t="n">
        <v>23.24382644</v>
      </c>
      <c r="D1696" s="0" t="n">
        <f aca="false">INT((ROW()-3)/30)</f>
        <v>56</v>
      </c>
      <c r="E1696" s="0" t="n">
        <f aca="false">2+30*D1696</f>
        <v>1682</v>
      </c>
      <c r="F1696" s="8" t="n">
        <f aca="false">INDEX($F:$F,$E1696)*(2*B1696/INDEX($B:$B,$E1696)-C1696/INDEX($C:$C,$E1696))</f>
        <v>229.659359484074</v>
      </c>
      <c r="G1696" s="9" t="n">
        <f aca="false">B1696/B1695-1</f>
        <v>-0.0204829897161918</v>
      </c>
      <c r="H1696" s="9" t="n">
        <f aca="false">F1696/F1695-1</f>
        <v>0.000432104219639351</v>
      </c>
      <c r="I1696" s="9" t="n">
        <f aca="false">LN(B1696/B1695)</f>
        <v>-0.0206956754555231</v>
      </c>
      <c r="J1696" s="9" t="n">
        <f aca="false">LN(F1696/F1695)</f>
        <v>0.000432010889495634</v>
      </c>
      <c r="K1696" s="9" t="n">
        <f aca="false">F1696/F1689-1</f>
        <v>0.00221755997526207</v>
      </c>
      <c r="L1696" s="9" t="n">
        <f aca="false">F1696/F1666-1</f>
        <v>-0.083176728224066</v>
      </c>
      <c r="M1696" s="9" t="n">
        <f aca="false">B1696/B1689-1</f>
        <v>-0.0460520869565773</v>
      </c>
      <c r="N1696" s="9" t="n">
        <f aca="false">B1696/B1666-1</f>
        <v>-0.269774406816401</v>
      </c>
      <c r="O1696" s="8" t="n">
        <f aca="false">MAX(O1695,F1696)</f>
        <v>271.506607307531</v>
      </c>
      <c r="P1696" s="9" t="n">
        <f aca="false">F1696/O1696-1</f>
        <v>-0.154129758529439</v>
      </c>
      <c r="Q1696" s="8" t="n">
        <f aca="false">MAX(Q1695,B1696)</f>
        <v>4811.1564628872</v>
      </c>
      <c r="R1696" s="9" t="n">
        <f aca="false">B1696/Q1696-1</f>
        <v>-0.464152033577274</v>
      </c>
      <c r="S1696" s="9" t="n">
        <f aca="false">B1696/INDEX($B:$B,$E1696)-1</f>
        <v>0.048570131862792</v>
      </c>
      <c r="T1696" s="0" t="n">
        <f aca="false">IF(AND($A1696&gt;=CrashTest!$B$3,$A1696&lt;=CrashTest!$C$3),1,IF(AND($A1696&gt;=CrashTest!$B$4,$A1696&lt;=CrashTest!$C$4),2,IF(AND($A1696&gt;=CrashTest!$B$5,$A1696&lt;=CrashTest!$C$5),3,IF(AND($A1696&gt;=CrashTest!$B$6,$A1696&lt;=CrashTest!$C$6),4,IF(AND($A1696&gt;=CrashTest!$B$7,$A1696&lt;=CrashTest!$C$7),5,0)))))</f>
        <v>0</v>
      </c>
      <c r="U1696" s="8" t="str">
        <f aca="false">IF(T1696=0,"",IF(T1695=T1696,MAX(U1695,B1696),B1696))</f>
        <v/>
      </c>
      <c r="V1696" s="9" t="str">
        <f aca="false">IF(T1696=0,"",B1696/U1696-1)</f>
        <v/>
      </c>
      <c r="W1696" s="8" t="str">
        <f aca="false">IF(T1696=0,"",IF(T1695=T1696,MAX(W1695,F1696),F1696))</f>
        <v/>
      </c>
      <c r="X1696" s="9" t="str">
        <f aca="false">IF(T1696=0,"",F1696/W1696-1)</f>
        <v/>
      </c>
    </row>
    <row r="1697" customFormat="false" ht="15" hidden="false" customHeight="false" outlineLevel="0" collapsed="false">
      <c r="A1697" s="5" t="n">
        <v>45525</v>
      </c>
      <c r="B1697" s="6" t="n">
        <v>2628.34121654003</v>
      </c>
      <c r="C1697" s="7" t="n">
        <v>24.0478122</v>
      </c>
      <c r="D1697" s="0" t="n">
        <f aca="false">INT((ROW()-3)/30)</f>
        <v>56</v>
      </c>
      <c r="E1697" s="0" t="n">
        <f aca="false">2+30*D1697</f>
        <v>1682</v>
      </c>
      <c r="F1697" s="8" t="n">
        <f aca="false">INDEX($F:$F,$E1697)*(2*B1697/INDEX($B:$B,$E1697)-C1697/INDEX($C:$C,$E1697))</f>
        <v>230.533227606488</v>
      </c>
      <c r="G1697" s="9" t="n">
        <f aca="false">B1697/B1696-1</f>
        <v>0.0195080936525907</v>
      </c>
      <c r="H1697" s="9" t="n">
        <f aca="false">F1697/F1696-1</f>
        <v>0.0038050620901211</v>
      </c>
      <c r="I1697" s="9" t="n">
        <f aca="false">LN(B1697/B1696)</f>
        <v>0.0193202498459713</v>
      </c>
      <c r="J1697" s="9" t="n">
        <f aca="false">LN(F1697/F1696)</f>
        <v>0.00379784115297923</v>
      </c>
      <c r="K1697" s="9" t="n">
        <f aca="false">F1697/F1690-1</f>
        <v>0.00296671603286702</v>
      </c>
      <c r="L1697" s="9" t="n">
        <f aca="false">F1697/F1667-1</f>
        <v>-0.0816546389819801</v>
      </c>
      <c r="M1697" s="9" t="n">
        <f aca="false">B1697/B1690-1</f>
        <v>-0.0144134595652691</v>
      </c>
      <c r="N1697" s="9" t="n">
        <f aca="false">B1697/B1667-1</f>
        <v>-0.236377745964517</v>
      </c>
      <c r="O1697" s="8" t="n">
        <f aca="false">MAX(O1696,F1697)</f>
        <v>271.506607307531</v>
      </c>
      <c r="P1697" s="9" t="n">
        <f aca="false">F1697/O1697-1</f>
        <v>-0.150911169740458</v>
      </c>
      <c r="Q1697" s="8" t="n">
        <f aca="false">MAX(Q1696,B1697)</f>
        <v>4811.1564628872</v>
      </c>
      <c r="R1697" s="9" t="n">
        <f aca="false">B1697/Q1697-1</f>
        <v>-0.453698661264749</v>
      </c>
      <c r="S1697" s="9" t="n">
        <f aca="false">B1697/INDEX($B:$B,$E1697)-1</f>
        <v>0.0690257361964808</v>
      </c>
      <c r="T1697" s="0" t="n">
        <f aca="false">IF(AND($A1697&gt;=CrashTest!$B$3,$A1697&lt;=CrashTest!$C$3),1,IF(AND($A1697&gt;=CrashTest!$B$4,$A1697&lt;=CrashTest!$C$4),2,IF(AND($A1697&gt;=CrashTest!$B$5,$A1697&lt;=CrashTest!$C$5),3,IF(AND($A1697&gt;=CrashTest!$B$6,$A1697&lt;=CrashTest!$C$6),4,IF(AND($A1697&gt;=CrashTest!$B$7,$A1697&lt;=CrashTest!$C$7),5,0)))))</f>
        <v>0</v>
      </c>
      <c r="U1697" s="8" t="str">
        <f aca="false">IF(T1697=0,"",IF(T1696=T1697,MAX(U1696,B1697),B1697))</f>
        <v/>
      </c>
      <c r="V1697" s="9" t="str">
        <f aca="false">IF(T1697=0,"",B1697/U1697-1)</f>
        <v/>
      </c>
      <c r="W1697" s="8" t="str">
        <f aca="false">IF(T1697=0,"",IF(T1696=T1697,MAX(W1696,F1697),F1697))</f>
        <v/>
      </c>
      <c r="X1697" s="9" t="str">
        <f aca="false">IF(T1697=0,"",F1697/W1697-1)</f>
        <v/>
      </c>
    </row>
    <row r="1698" customFormat="false" ht="15" hidden="false" customHeight="false" outlineLevel="0" collapsed="false">
      <c r="A1698" s="5" t="n">
        <v>45526</v>
      </c>
      <c r="B1698" s="6" t="n">
        <v>2623.24894301578</v>
      </c>
      <c r="C1698" s="7" t="n">
        <v>23.88752184</v>
      </c>
      <c r="D1698" s="0" t="n">
        <f aca="false">INT((ROW()-3)/30)</f>
        <v>56</v>
      </c>
      <c r="E1698" s="0" t="n">
        <f aca="false">2+30*D1698</f>
        <v>1682</v>
      </c>
      <c r="F1698" s="8" t="n">
        <f aca="false">INDEX($F:$F,$E1698)*(2*B1698/INDEX($B:$B,$E1698)-C1698/INDEX($C:$C,$E1698))</f>
        <v>231.256304227966</v>
      </c>
      <c r="G1698" s="9" t="n">
        <f aca="false">B1698/B1697-1</f>
        <v>-0.00193744765413439</v>
      </c>
      <c r="H1698" s="9" t="n">
        <f aca="false">F1698/F1697-1</f>
        <v>0.00313653970399619</v>
      </c>
      <c r="I1698" s="9" t="n">
        <f aca="false">LN(B1698/B1697)</f>
        <v>-0.00193932693356998</v>
      </c>
      <c r="J1698" s="9" t="n">
        <f aca="false">LN(F1698/F1697)</f>
        <v>0.00313163102483851</v>
      </c>
      <c r="K1698" s="9" t="n">
        <f aca="false">F1698/F1691-1</f>
        <v>0.0145051069294788</v>
      </c>
      <c r="L1698" s="9" t="n">
        <f aca="false">F1698/F1668-1</f>
        <v>-0.0769387848634614</v>
      </c>
      <c r="M1698" s="9" t="n">
        <f aca="false">B1698/B1691-1</f>
        <v>0.0192302583944308</v>
      </c>
      <c r="N1698" s="9" t="n">
        <f aca="false">B1698/B1668-1</f>
        <v>-0.246783335038274</v>
      </c>
      <c r="O1698" s="8" t="n">
        <f aca="false">MAX(O1697,F1698)</f>
        <v>271.506607307531</v>
      </c>
      <c r="P1698" s="9" t="n">
        <f aca="false">F1698/O1698-1</f>
        <v>-0.148247968912129</v>
      </c>
      <c r="Q1698" s="8" t="n">
        <f aca="false">MAX(Q1697,B1698)</f>
        <v>4811.1564628872</v>
      </c>
      <c r="R1698" s="9" t="n">
        <f aca="false">B1698/Q1698-1</f>
        <v>-0.454757091511933</v>
      </c>
      <c r="S1698" s="9" t="n">
        <f aca="false">B1698/INDEX($B:$B,$E1698)-1</f>
        <v>0.0669545547916777</v>
      </c>
      <c r="T1698" s="0" t="n">
        <f aca="false">IF(AND($A1698&gt;=CrashTest!$B$3,$A1698&lt;=CrashTest!$C$3),1,IF(AND($A1698&gt;=CrashTest!$B$4,$A1698&lt;=CrashTest!$C$4),2,IF(AND($A1698&gt;=CrashTest!$B$5,$A1698&lt;=CrashTest!$C$5),3,IF(AND($A1698&gt;=CrashTest!$B$6,$A1698&lt;=CrashTest!$C$6),4,IF(AND($A1698&gt;=CrashTest!$B$7,$A1698&lt;=CrashTest!$C$7),5,0)))))</f>
        <v>0</v>
      </c>
      <c r="U1698" s="8" t="str">
        <f aca="false">IF(T1698=0,"",IF(T1697=T1698,MAX(U1697,B1698),B1698))</f>
        <v/>
      </c>
      <c r="V1698" s="9" t="str">
        <f aca="false">IF(T1698=0,"",B1698/U1698-1)</f>
        <v/>
      </c>
      <c r="W1698" s="8" t="str">
        <f aca="false">IF(T1698=0,"",IF(T1697=T1698,MAX(W1697,F1698),F1698))</f>
        <v/>
      </c>
      <c r="X1698" s="9" t="str">
        <f aca="false">IF(T1698=0,"",F1698/W1698-1)</f>
        <v/>
      </c>
    </row>
    <row r="1699" customFormat="false" ht="15" hidden="false" customHeight="false" outlineLevel="0" collapsed="false">
      <c r="A1699" s="5" t="n">
        <v>45527</v>
      </c>
      <c r="B1699" s="6" t="n">
        <v>2766.0674465225</v>
      </c>
      <c r="C1699" s="7" t="n">
        <v>26.00181981</v>
      </c>
      <c r="D1699" s="0" t="n">
        <f aca="false">INT((ROW()-3)/30)</f>
        <v>56</v>
      </c>
      <c r="E1699" s="0" t="n">
        <f aca="false">2+30*D1699</f>
        <v>1682</v>
      </c>
      <c r="F1699" s="8" t="n">
        <f aca="false">INDEX($F:$F,$E1699)*(2*B1699/INDEX($B:$B,$E1699)-C1699/INDEX($C:$C,$E1699))</f>
        <v>235.47458752435</v>
      </c>
      <c r="G1699" s="9" t="n">
        <f aca="false">B1699/B1698-1</f>
        <v>0.0544433664547792</v>
      </c>
      <c r="H1699" s="9" t="n">
        <f aca="false">F1699/F1698-1</f>
        <v>0.0182407277953607</v>
      </c>
      <c r="I1699" s="9" t="n">
        <f aca="false">LN(B1699/B1698)</f>
        <v>0.0530130129555911</v>
      </c>
      <c r="J1699" s="9" t="n">
        <f aca="false">LN(F1699/F1698)</f>
        <v>0.0180763614851465</v>
      </c>
      <c r="K1699" s="9" t="n">
        <f aca="false">F1699/F1692-1</f>
        <v>0.031198801699055</v>
      </c>
      <c r="L1699" s="9" t="n">
        <f aca="false">F1699/F1669-1</f>
        <v>-0.0531917405334863</v>
      </c>
      <c r="M1699" s="9" t="n">
        <f aca="false">B1699/B1692-1</f>
        <v>0.0661281931626163</v>
      </c>
      <c r="N1699" s="9" t="n">
        <f aca="false">B1699/B1669-1</f>
        <v>-0.169777937400408</v>
      </c>
      <c r="O1699" s="8" t="n">
        <f aca="false">MAX(O1698,F1699)</f>
        <v>271.506607307531</v>
      </c>
      <c r="P1699" s="9" t="n">
        <f aca="false">F1699/O1699-1</f>
        <v>-0.13271139196391</v>
      </c>
      <c r="Q1699" s="8" t="n">
        <f aca="false">MAX(Q1698,B1699)</f>
        <v>4811.1564628872</v>
      </c>
      <c r="R1699" s="9" t="n">
        <f aca="false">B1699/Q1699-1</f>
        <v>-0.425072232038247</v>
      </c>
      <c r="S1699" s="9" t="n">
        <f aca="false">B1699/INDEX($B:$B,$E1699)-1</f>
        <v>0.125043152608797</v>
      </c>
      <c r="T1699" s="0" t="n">
        <f aca="false">IF(AND($A1699&gt;=CrashTest!$B$3,$A1699&lt;=CrashTest!$C$3),1,IF(AND($A1699&gt;=CrashTest!$B$4,$A1699&lt;=CrashTest!$C$4),2,IF(AND($A1699&gt;=CrashTest!$B$5,$A1699&lt;=CrashTest!$C$5),3,IF(AND($A1699&gt;=CrashTest!$B$6,$A1699&lt;=CrashTest!$C$6),4,IF(AND($A1699&gt;=CrashTest!$B$7,$A1699&lt;=CrashTest!$C$7),5,0)))))</f>
        <v>0</v>
      </c>
      <c r="U1699" s="8" t="str">
        <f aca="false">IF(T1699=0,"",IF(T1698=T1699,MAX(U1698,B1699),B1699))</f>
        <v/>
      </c>
      <c r="V1699" s="9" t="str">
        <f aca="false">IF(T1699=0,"",B1699/U1699-1)</f>
        <v/>
      </c>
      <c r="W1699" s="8" t="str">
        <f aca="false">IF(T1699=0,"",IF(T1698=T1699,MAX(W1698,F1699),F1699))</f>
        <v/>
      </c>
      <c r="X1699" s="9" t="str">
        <f aca="false">IF(T1699=0,"",F1699/W1699-1)</f>
        <v/>
      </c>
    </row>
    <row r="1700" customFormat="false" ht="15" hidden="false" customHeight="false" outlineLevel="0" collapsed="false">
      <c r="A1700" s="5" t="n">
        <v>45528</v>
      </c>
      <c r="B1700" s="6" t="n">
        <v>2762.00674167154</v>
      </c>
      <c r="C1700" s="7" t="n">
        <v>26.10536826</v>
      </c>
      <c r="D1700" s="0" t="n">
        <f aca="false">INT((ROW()-3)/30)</f>
        <v>56</v>
      </c>
      <c r="E1700" s="0" t="n">
        <f aca="false">2+30*D1700</f>
        <v>1682</v>
      </c>
      <c r="F1700" s="8" t="n">
        <f aca="false">INDEX($F:$F,$E1700)*(2*B1700/INDEX($B:$B,$E1700)-C1700/INDEX($C:$C,$E1700))</f>
        <v>233.670898599923</v>
      </c>
      <c r="G1700" s="9" t="n">
        <f aca="false">B1700/B1699-1</f>
        <v>-0.00146804260180466</v>
      </c>
      <c r="H1700" s="9" t="n">
        <f aca="false">F1700/F1699-1</f>
        <v>-0.00765980288314727</v>
      </c>
      <c r="I1700" s="9" t="n">
        <f aca="false">LN(B1700/B1699)</f>
        <v>-0.00146912123212444</v>
      </c>
      <c r="J1700" s="9" t="n">
        <f aca="false">LN(F1700/F1699)</f>
        <v>-0.00768928984597682</v>
      </c>
      <c r="K1700" s="9" t="n">
        <f aca="false">F1700/F1693-1</f>
        <v>0.0214112136741</v>
      </c>
      <c r="L1700" s="9" t="n">
        <f aca="false">F1700/F1670-1</f>
        <v>-0.0477581842526438</v>
      </c>
      <c r="M1700" s="9" t="n">
        <f aca="false">B1700/B1693-1</f>
        <v>0.0573547408919939</v>
      </c>
      <c r="N1700" s="9" t="n">
        <f aca="false">B1700/B1670-1</f>
        <v>-0.129725271344596</v>
      </c>
      <c r="O1700" s="8" t="n">
        <f aca="false">MAX(O1699,F1700)</f>
        <v>271.506607307531</v>
      </c>
      <c r="P1700" s="9" t="n">
        <f aca="false">F1700/O1700-1</f>
        <v>-0.139354651744266</v>
      </c>
      <c r="Q1700" s="8" t="n">
        <f aca="false">MAX(Q1699,B1700)</f>
        <v>4811.1564628872</v>
      </c>
      <c r="R1700" s="9" t="n">
        <f aca="false">B1700/Q1700-1</f>
        <v>-0.425916250494575</v>
      </c>
      <c r="S1700" s="9" t="n">
        <f aca="false">B1700/INDEX($B:$B,$E1700)-1</f>
        <v>0.123391541331898</v>
      </c>
      <c r="T1700" s="0" t="n">
        <f aca="false">IF(AND($A1700&gt;=CrashTest!$B$3,$A1700&lt;=CrashTest!$C$3),1,IF(AND($A1700&gt;=CrashTest!$B$4,$A1700&lt;=CrashTest!$C$4),2,IF(AND($A1700&gt;=CrashTest!$B$5,$A1700&lt;=CrashTest!$C$5),3,IF(AND($A1700&gt;=CrashTest!$B$6,$A1700&lt;=CrashTest!$C$6),4,IF(AND($A1700&gt;=CrashTest!$B$7,$A1700&lt;=CrashTest!$C$7),5,0)))))</f>
        <v>0</v>
      </c>
      <c r="U1700" s="8" t="str">
        <f aca="false">IF(T1700=0,"",IF(T1699=T1700,MAX(U1699,B1700),B1700))</f>
        <v/>
      </c>
      <c r="V1700" s="9" t="str">
        <f aca="false">IF(T1700=0,"",B1700/U1700-1)</f>
        <v/>
      </c>
      <c r="W1700" s="8" t="str">
        <f aca="false">IF(T1700=0,"",IF(T1699=T1700,MAX(W1699,F1700),F1700))</f>
        <v/>
      </c>
      <c r="X1700" s="9" t="str">
        <f aca="false">IF(T1700=0,"",F1700/W1700-1)</f>
        <v/>
      </c>
    </row>
    <row r="1701" customFormat="false" ht="15" hidden="false" customHeight="false" outlineLevel="0" collapsed="false">
      <c r="A1701" s="5" t="n">
        <v>45529</v>
      </c>
      <c r="B1701" s="6" t="n">
        <v>2758.14644067797</v>
      </c>
      <c r="C1701" s="7" t="n">
        <v>25.6519485</v>
      </c>
      <c r="D1701" s="0" t="n">
        <f aca="false">INT((ROW()-3)/30)</f>
        <v>56</v>
      </c>
      <c r="E1701" s="0" t="n">
        <f aca="false">2+30*D1701</f>
        <v>1682</v>
      </c>
      <c r="F1701" s="8" t="n">
        <f aca="false">INDEX($F:$F,$E1701)*(2*B1701/INDEX($B:$B,$E1701)-C1701/INDEX($C:$C,$E1701))</f>
        <v>237.633678828972</v>
      </c>
      <c r="G1701" s="9" t="n">
        <f aca="false">B1701/B1700-1</f>
        <v>-0.00139764358114269</v>
      </c>
      <c r="H1701" s="9" t="n">
        <f aca="false">F1701/F1700-1</f>
        <v>0.0169588093887294</v>
      </c>
      <c r="I1701" s="9" t="n">
        <f aca="false">LN(B1701/B1700)</f>
        <v>-0.00139862119594352</v>
      </c>
      <c r="J1701" s="9" t="n">
        <f aca="false">LN(F1701/F1700)</f>
        <v>0.0168166141702127</v>
      </c>
      <c r="K1701" s="9" t="n">
        <f aca="false">F1701/F1694-1</f>
        <v>0.0262382709168683</v>
      </c>
      <c r="L1701" s="9" t="n">
        <f aca="false">F1701/F1671-1</f>
        <v>-0.0458173146567075</v>
      </c>
      <c r="M1701" s="9" t="n">
        <f aca="false">B1701/B1694-1</f>
        <v>0.0508036020321079</v>
      </c>
      <c r="N1701" s="9" t="n">
        <f aca="false">B1701/B1671-1</f>
        <v>-0.158827808762358</v>
      </c>
      <c r="O1701" s="8" t="n">
        <f aca="false">MAX(O1700,F1701)</f>
        <v>271.506607307531</v>
      </c>
      <c r="P1701" s="9" t="n">
        <f aca="false">F1701/O1701-1</f>
        <v>-0.1247591313319</v>
      </c>
      <c r="Q1701" s="8" t="n">
        <f aca="false">MAX(Q1700,B1701)</f>
        <v>4811.1564628872</v>
      </c>
      <c r="R1701" s="9" t="n">
        <f aca="false">B1701/Q1701-1</f>
        <v>-0.42671861496211</v>
      </c>
      <c r="S1701" s="9" t="n">
        <f aca="false">B1701/INDEX($B:$B,$E1701)-1</f>
        <v>0.121821440355046</v>
      </c>
      <c r="T1701" s="0" t="n">
        <f aca="false">IF(AND($A1701&gt;=CrashTest!$B$3,$A1701&lt;=CrashTest!$C$3),1,IF(AND($A1701&gt;=CrashTest!$B$4,$A1701&lt;=CrashTest!$C$4),2,IF(AND($A1701&gt;=CrashTest!$B$5,$A1701&lt;=CrashTest!$C$5),3,IF(AND($A1701&gt;=CrashTest!$B$6,$A1701&lt;=CrashTest!$C$6),4,IF(AND($A1701&gt;=CrashTest!$B$7,$A1701&lt;=CrashTest!$C$7),5,0)))))</f>
        <v>0</v>
      </c>
      <c r="U1701" s="8" t="str">
        <f aca="false">IF(T1701=0,"",IF(T1700=T1701,MAX(U1700,B1701),B1701))</f>
        <v/>
      </c>
      <c r="V1701" s="9" t="str">
        <f aca="false">IF(T1701=0,"",B1701/U1701-1)</f>
        <v/>
      </c>
      <c r="W1701" s="8" t="str">
        <f aca="false">IF(T1701=0,"",IF(T1700=T1701,MAX(W1700,F1701),F1701))</f>
        <v/>
      </c>
      <c r="X1701" s="9" t="str">
        <f aca="false">IF(T1701=0,"",F1701/W1701-1)</f>
        <v/>
      </c>
    </row>
    <row r="1702" customFormat="false" ht="15" hidden="false" customHeight="false" outlineLevel="0" collapsed="false">
      <c r="A1702" s="5" t="n">
        <v>45530</v>
      </c>
      <c r="B1702" s="6" t="n">
        <v>2686.35025511397</v>
      </c>
      <c r="C1702" s="7" t="n">
        <v>24.58239338</v>
      </c>
      <c r="D1702" s="0" t="n">
        <f aca="false">INT((ROW()-3)/30)</f>
        <v>56</v>
      </c>
      <c r="E1702" s="0" t="n">
        <f aca="false">2+30*D1702</f>
        <v>1682</v>
      </c>
      <c r="F1702" s="8" t="n">
        <f aca="false">INDEX($F:$F,$E1702)*(2*B1702/INDEX($B:$B,$E1702)-C1702/INDEX($C:$C,$E1702))</f>
        <v>235.581810548478</v>
      </c>
      <c r="G1702" s="9" t="n">
        <f aca="false">B1702/B1701-1</f>
        <v>-0.0260305923228471</v>
      </c>
      <c r="H1702" s="9" t="n">
        <f aca="false">F1702/F1701-1</f>
        <v>-0.00863458534415618</v>
      </c>
      <c r="I1702" s="9" t="n">
        <f aca="false">LN(B1702/B1701)</f>
        <v>-0.0263753847885687</v>
      </c>
      <c r="J1702" s="9" t="n">
        <f aca="false">LN(F1702/F1701)</f>
        <v>-0.00867207936240881</v>
      </c>
      <c r="K1702" s="9" t="n">
        <f aca="false">F1702/F1695-1</f>
        <v>0.026231227729387</v>
      </c>
      <c r="L1702" s="9" t="n">
        <f aca="false">F1702/F1672-1</f>
        <v>-0.0536965166076973</v>
      </c>
      <c r="M1702" s="9" t="n">
        <f aca="false">B1702/B1695-1</f>
        <v>0.0206657732044961</v>
      </c>
      <c r="N1702" s="9" t="n">
        <f aca="false">B1702/B1672-1</f>
        <v>-0.174516279724555</v>
      </c>
      <c r="O1702" s="8" t="n">
        <f aca="false">MAX(O1701,F1702)</f>
        <v>271.506607307531</v>
      </c>
      <c r="P1702" s="9" t="n">
        <f aca="false">F1702/O1702-1</f>
        <v>-0.132316473309108</v>
      </c>
      <c r="Q1702" s="8" t="n">
        <f aca="false">MAX(Q1701,B1702)</f>
        <v>4811.1564628872</v>
      </c>
      <c r="R1702" s="9" t="n">
        <f aca="false">B1702/Q1702-1</f>
        <v>-0.441641468982309</v>
      </c>
      <c r="S1702" s="9" t="n">
        <f aca="false">B1702/INDEX($B:$B,$E1702)-1</f>
        <v>0.0926197637821347</v>
      </c>
      <c r="T1702" s="0" t="n">
        <f aca="false">IF(AND($A1702&gt;=CrashTest!$B$3,$A1702&lt;=CrashTest!$C$3),1,IF(AND($A1702&gt;=CrashTest!$B$4,$A1702&lt;=CrashTest!$C$4),2,IF(AND($A1702&gt;=CrashTest!$B$5,$A1702&lt;=CrashTest!$C$5),3,IF(AND($A1702&gt;=CrashTest!$B$6,$A1702&lt;=CrashTest!$C$6),4,IF(AND($A1702&gt;=CrashTest!$B$7,$A1702&lt;=CrashTest!$C$7),5,0)))))</f>
        <v>0</v>
      </c>
      <c r="U1702" s="8" t="str">
        <f aca="false">IF(T1702=0,"",IF(T1701=T1702,MAX(U1701,B1702),B1702))</f>
        <v/>
      </c>
      <c r="V1702" s="9" t="str">
        <f aca="false">IF(T1702=0,"",B1702/U1702-1)</f>
        <v/>
      </c>
      <c r="W1702" s="8" t="str">
        <f aca="false">IF(T1702=0,"",IF(T1701=T1702,MAX(W1701,F1702),F1702))</f>
        <v/>
      </c>
      <c r="X1702" s="9" t="str">
        <f aca="false">IF(T1702=0,"",F1702/W1702-1)</f>
        <v/>
      </c>
    </row>
    <row r="1703" customFormat="false" ht="15" hidden="false" customHeight="false" outlineLevel="0" collapsed="false">
      <c r="A1703" s="5" t="n">
        <v>45531</v>
      </c>
      <c r="B1703" s="6" t="n">
        <v>2461.3474126242</v>
      </c>
      <c r="C1703" s="7" t="n">
        <v>21.56856078</v>
      </c>
      <c r="D1703" s="0" t="n">
        <f aca="false">INT((ROW()-3)/30)</f>
        <v>56</v>
      </c>
      <c r="E1703" s="0" t="n">
        <f aca="false">2+30*D1703</f>
        <v>1682</v>
      </c>
      <c r="F1703" s="8" t="n">
        <f aca="false">INDEX($F:$F,$E1703)*(2*B1703/INDEX($B:$B,$E1703)-C1703/INDEX($C:$C,$E1703))</f>
        <v>225.673537147997</v>
      </c>
      <c r="G1703" s="9" t="n">
        <f aca="false">B1703/B1702-1</f>
        <v>-0.083757820508117</v>
      </c>
      <c r="H1703" s="9" t="n">
        <f aca="false">F1703/F1702-1</f>
        <v>-0.0420587369517702</v>
      </c>
      <c r="I1703" s="9" t="n">
        <f aca="false">LN(B1703/B1702)</f>
        <v>-0.0874745611608038</v>
      </c>
      <c r="J1703" s="9" t="n">
        <f aca="false">LN(F1703/F1702)</f>
        <v>-0.0429688149491528</v>
      </c>
      <c r="K1703" s="9" t="n">
        <f aca="false">F1703/F1696-1</f>
        <v>-0.0173553664219503</v>
      </c>
      <c r="L1703" s="9" t="n">
        <f aca="false">F1703/F1673-1</f>
        <v>-0.0967298252523315</v>
      </c>
      <c r="M1703" s="9" t="n">
        <f aca="false">B1703/B1696-1</f>
        <v>-0.0452671849948838</v>
      </c>
      <c r="N1703" s="9" t="n">
        <f aca="false">B1703/B1673-1</f>
        <v>-0.24745284366384</v>
      </c>
      <c r="O1703" s="8" t="n">
        <f aca="false">MAX(O1702,F1703)</f>
        <v>271.506607307531</v>
      </c>
      <c r="P1703" s="9" t="n">
        <f aca="false">F1703/O1703-1</f>
        <v>-0.168810146515584</v>
      </c>
      <c r="Q1703" s="8" t="n">
        <f aca="false">MAX(Q1702,B1703)</f>
        <v>4811.1564628872</v>
      </c>
      <c r="R1703" s="9" t="n">
        <f aca="false">B1703/Q1703-1</f>
        <v>-0.488408362602464</v>
      </c>
      <c r="S1703" s="9" t="n">
        <f aca="false">B1703/INDEX($B:$B,$E1703)-1</f>
        <v>0.0011043137236495</v>
      </c>
      <c r="T1703" s="0" t="n">
        <f aca="false">IF(AND($A1703&gt;=CrashTest!$B$3,$A1703&lt;=CrashTest!$C$3),1,IF(AND($A1703&gt;=CrashTest!$B$4,$A1703&lt;=CrashTest!$C$4),2,IF(AND($A1703&gt;=CrashTest!$B$5,$A1703&lt;=CrashTest!$C$5),3,IF(AND($A1703&gt;=CrashTest!$B$6,$A1703&lt;=CrashTest!$C$6),4,IF(AND($A1703&gt;=CrashTest!$B$7,$A1703&lt;=CrashTest!$C$7),5,0)))))</f>
        <v>0</v>
      </c>
      <c r="U1703" s="8" t="str">
        <f aca="false">IF(T1703=0,"",IF(T1702=T1703,MAX(U1702,B1703),B1703))</f>
        <v/>
      </c>
      <c r="V1703" s="9" t="str">
        <f aca="false">IF(T1703=0,"",B1703/U1703-1)</f>
        <v/>
      </c>
      <c r="W1703" s="8" t="str">
        <f aca="false">IF(T1703=0,"",IF(T1702=T1703,MAX(W1702,F1703),F1703))</f>
        <v/>
      </c>
      <c r="X1703" s="9" t="str">
        <f aca="false">IF(T1703=0,"",F1703/W1703-1)</f>
        <v/>
      </c>
    </row>
    <row r="1704" customFormat="false" ht="15" hidden="false" customHeight="false" outlineLevel="0" collapsed="false">
      <c r="A1704" s="5" t="n">
        <v>45532</v>
      </c>
      <c r="B1704" s="6" t="n">
        <v>2529.46513705435</v>
      </c>
      <c r="C1704" s="7" t="n">
        <v>22.54286587</v>
      </c>
      <c r="D1704" s="0" t="n">
        <f aca="false">INT((ROW()-3)/30)</f>
        <v>56</v>
      </c>
      <c r="E1704" s="0" t="n">
        <f aca="false">2+30*D1704</f>
        <v>1682</v>
      </c>
      <c r="F1704" s="8" t="n">
        <f aca="false">INDEX($F:$F,$E1704)*(2*B1704/INDEX($B:$B,$E1704)-C1704/INDEX($C:$C,$E1704))</f>
        <v>228.036440245382</v>
      </c>
      <c r="G1704" s="9" t="n">
        <f aca="false">B1704/B1703-1</f>
        <v>0.0276749735046649</v>
      </c>
      <c r="H1704" s="9" t="n">
        <f aca="false">F1704/F1703-1</f>
        <v>0.0104704482734075</v>
      </c>
      <c r="I1704" s="9" t="n">
        <f aca="false">LN(B1704/B1703)</f>
        <v>0.0272989434059576</v>
      </c>
      <c r="J1704" s="9" t="n">
        <f aca="false">LN(F1704/F1703)</f>
        <v>0.0104160127762185</v>
      </c>
      <c r="K1704" s="9" t="n">
        <f aca="false">F1704/F1697-1</f>
        <v>-0.0108304880256472</v>
      </c>
      <c r="L1704" s="9" t="n">
        <f aca="false">F1704/F1674-1</f>
        <v>-0.09282542000654</v>
      </c>
      <c r="M1704" s="9" t="n">
        <f aca="false">B1704/B1697-1</f>
        <v>-0.0376191945183743</v>
      </c>
      <c r="N1704" s="9" t="n">
        <f aca="false">B1704/B1674-1</f>
        <v>-0.23883546631199</v>
      </c>
      <c r="O1704" s="8" t="n">
        <f aca="false">MAX(O1703,F1704)</f>
        <v>271.506607307531</v>
      </c>
      <c r="P1704" s="9" t="n">
        <f aca="false">F1704/O1704-1</f>
        <v>-0.160107216149295</v>
      </c>
      <c r="Q1704" s="8" t="n">
        <f aca="false">MAX(Q1703,B1704)</f>
        <v>4811.1564628872</v>
      </c>
      <c r="R1704" s="9" t="n">
        <f aca="false">B1704/Q1704-1</f>
        <v>-0.474250077592279</v>
      </c>
      <c r="S1704" s="9" t="n">
        <f aca="false">B1704/INDEX($B:$B,$E1704)-1</f>
        <v>0.0288098490813573</v>
      </c>
      <c r="T1704" s="0" t="n">
        <f aca="false">IF(AND($A1704&gt;=CrashTest!$B$3,$A1704&lt;=CrashTest!$C$3),1,IF(AND($A1704&gt;=CrashTest!$B$4,$A1704&lt;=CrashTest!$C$4),2,IF(AND($A1704&gt;=CrashTest!$B$5,$A1704&lt;=CrashTest!$C$5),3,IF(AND($A1704&gt;=CrashTest!$B$6,$A1704&lt;=CrashTest!$C$6),4,IF(AND($A1704&gt;=CrashTest!$B$7,$A1704&lt;=CrashTest!$C$7),5,0)))))</f>
        <v>0</v>
      </c>
      <c r="U1704" s="8" t="str">
        <f aca="false">IF(T1704=0,"",IF(T1703=T1704,MAX(U1703,B1704),B1704))</f>
        <v/>
      </c>
      <c r="V1704" s="9" t="str">
        <f aca="false">IF(T1704=0,"",B1704/U1704-1)</f>
        <v/>
      </c>
      <c r="W1704" s="8" t="str">
        <f aca="false">IF(T1704=0,"",IF(T1703=T1704,MAX(W1703,F1704),F1704))</f>
        <v/>
      </c>
      <c r="X1704" s="9" t="str">
        <f aca="false">IF(T1704=0,"",F1704/W1704-1)</f>
        <v/>
      </c>
    </row>
    <row r="1705" customFormat="false" ht="15" hidden="false" customHeight="false" outlineLevel="0" collapsed="false">
      <c r="A1705" s="5" t="n">
        <v>45533</v>
      </c>
      <c r="B1705" s="6" t="n">
        <v>2527.16763500877</v>
      </c>
      <c r="C1705" s="7" t="n">
        <v>22.51099044</v>
      </c>
      <c r="D1705" s="0" t="n">
        <f aca="false">INT((ROW()-3)/30)</f>
        <v>56</v>
      </c>
      <c r="E1705" s="0" t="n">
        <f aca="false">2+30*D1705</f>
        <v>1682</v>
      </c>
      <c r="F1705" s="8" t="n">
        <f aca="false">INDEX($F:$F,$E1705)*(2*B1705/INDEX($B:$B,$E1705)-C1705/INDEX($C:$C,$E1705))</f>
        <v>227.94659609956</v>
      </c>
      <c r="G1705" s="9" t="n">
        <f aca="false">B1705/B1704-1</f>
        <v>-0.000908295596536934</v>
      </c>
      <c r="H1705" s="9" t="n">
        <f aca="false">F1705/F1704-1</f>
        <v>-0.000393990301399638</v>
      </c>
      <c r="I1705" s="9" t="n">
        <f aca="false">LN(B1705/B1704)</f>
        <v>-0.000908708346934118</v>
      </c>
      <c r="J1705" s="9" t="n">
        <f aca="false">LN(F1705/F1704)</f>
        <v>-0.000394067935970618</v>
      </c>
      <c r="K1705" s="9" t="n">
        <f aca="false">F1705/F1698-1</f>
        <v>-0.0143118612029005</v>
      </c>
      <c r="L1705" s="9" t="n">
        <f aca="false">F1705/F1675-1</f>
        <v>-0.0889303666401016</v>
      </c>
      <c r="M1705" s="9" t="n">
        <f aca="false">B1705/B1698-1</f>
        <v>-0.0366268356889343</v>
      </c>
      <c r="N1705" s="9" t="n">
        <f aca="false">B1705/B1675-1</f>
        <v>-0.228625199643726</v>
      </c>
      <c r="O1705" s="8" t="n">
        <f aca="false">MAX(O1704,F1705)</f>
        <v>271.506607307531</v>
      </c>
      <c r="P1705" s="9" t="n">
        <f aca="false">F1705/O1705-1</f>
        <v>-0.160438125760348</v>
      </c>
      <c r="Q1705" s="8" t="n">
        <f aca="false">MAX(Q1704,B1705)</f>
        <v>4811.1564628872</v>
      </c>
      <c r="R1705" s="9" t="n">
        <f aca="false">B1705/Q1705-1</f>
        <v>-0.474727613931682</v>
      </c>
      <c r="S1705" s="9" t="n">
        <f aca="false">B1705/INDEX($B:$B,$E1705)-1</f>
        <v>0.0278753856257628</v>
      </c>
      <c r="T1705" s="0" t="n">
        <f aca="false">IF(AND($A1705&gt;=CrashTest!$B$3,$A1705&lt;=CrashTest!$C$3),1,IF(AND($A1705&gt;=CrashTest!$B$4,$A1705&lt;=CrashTest!$C$4),2,IF(AND($A1705&gt;=CrashTest!$B$5,$A1705&lt;=CrashTest!$C$5),3,IF(AND($A1705&gt;=CrashTest!$B$6,$A1705&lt;=CrashTest!$C$6),4,IF(AND($A1705&gt;=CrashTest!$B$7,$A1705&lt;=CrashTest!$C$7),5,0)))))</f>
        <v>0</v>
      </c>
      <c r="U1705" s="8" t="str">
        <f aca="false">IF(T1705=0,"",IF(T1704=T1705,MAX(U1704,B1705),B1705))</f>
        <v/>
      </c>
      <c r="V1705" s="9" t="str">
        <f aca="false">IF(T1705=0,"",B1705/U1705-1)</f>
        <v/>
      </c>
      <c r="W1705" s="8" t="str">
        <f aca="false">IF(T1705=0,"",IF(T1704=T1705,MAX(W1704,F1705),F1705))</f>
        <v/>
      </c>
      <c r="X1705" s="9" t="str">
        <f aca="false">IF(T1705=0,"",F1705/W1705-1)</f>
        <v/>
      </c>
    </row>
    <row r="1706" customFormat="false" ht="15" hidden="false" customHeight="false" outlineLevel="0" collapsed="false">
      <c r="A1706" s="5" t="n">
        <v>45534</v>
      </c>
      <c r="B1706" s="6" t="n">
        <v>2526.79224634717</v>
      </c>
      <c r="C1706" s="7" t="n">
        <v>22.48462354</v>
      </c>
      <c r="D1706" s="0" t="n">
        <f aca="false">INT((ROW()-3)/30)</f>
        <v>56</v>
      </c>
      <c r="E1706" s="0" t="n">
        <f aca="false">2+30*D1706</f>
        <v>1682</v>
      </c>
      <c r="F1706" s="8" t="n">
        <f aca="false">INDEX($F:$F,$E1706)*(2*B1706/INDEX($B:$B,$E1706)-C1706/INDEX($C:$C,$E1706))</f>
        <v>228.149595645104</v>
      </c>
      <c r="G1706" s="9" t="n">
        <f aca="false">B1706/B1705-1</f>
        <v>-0.000148541258759294</v>
      </c>
      <c r="H1706" s="9" t="n">
        <f aca="false">F1706/F1705-1</f>
        <v>0.000890557477135623</v>
      </c>
      <c r="I1706" s="9" t="n">
        <f aca="false">LN(B1706/B1705)</f>
        <v>-0.000148552292104689</v>
      </c>
      <c r="J1706" s="9" t="n">
        <f aca="false">LN(F1706/F1705)</f>
        <v>0.000890161166099966</v>
      </c>
      <c r="K1706" s="9" t="n">
        <f aca="false">F1706/F1699-1</f>
        <v>-0.0311073562385509</v>
      </c>
      <c r="L1706" s="9" t="n">
        <f aca="false">F1706/F1676-1</f>
        <v>-0.0858162862850052</v>
      </c>
      <c r="M1706" s="9" t="n">
        <f aca="false">B1706/B1699-1</f>
        <v>-0.0865037475771413</v>
      </c>
      <c r="N1706" s="9" t="n">
        <f aca="false">B1706/B1676-1</f>
        <v>-0.21813707227983</v>
      </c>
      <c r="O1706" s="8" t="n">
        <f aca="false">MAX(O1705,F1706)</f>
        <v>271.506607307531</v>
      </c>
      <c r="P1706" s="9" t="n">
        <f aca="false">F1706/O1706-1</f>
        <v>-0.159690447655726</v>
      </c>
      <c r="Q1706" s="8" t="n">
        <f aca="false">MAX(Q1705,B1706)</f>
        <v>4811.1564628872</v>
      </c>
      <c r="R1706" s="9" t="n">
        <f aca="false">B1706/Q1706-1</f>
        <v>-0.4748056385531</v>
      </c>
      <c r="S1706" s="9" t="n">
        <f aca="false">B1706/INDEX($B:$B,$E1706)-1</f>
        <v>0.0277227037221341</v>
      </c>
      <c r="T1706" s="0" t="n">
        <f aca="false">IF(AND($A1706&gt;=CrashTest!$B$3,$A1706&lt;=CrashTest!$C$3),1,IF(AND($A1706&gt;=CrashTest!$B$4,$A1706&lt;=CrashTest!$C$4),2,IF(AND($A1706&gt;=CrashTest!$B$5,$A1706&lt;=CrashTest!$C$5),3,IF(AND($A1706&gt;=CrashTest!$B$6,$A1706&lt;=CrashTest!$C$6),4,IF(AND($A1706&gt;=CrashTest!$B$7,$A1706&lt;=CrashTest!$C$7),5,0)))))</f>
        <v>0</v>
      </c>
      <c r="U1706" s="8" t="str">
        <f aca="false">IF(T1706=0,"",IF(T1705=T1706,MAX(U1705,B1706),B1706))</f>
        <v/>
      </c>
      <c r="V1706" s="9" t="str">
        <f aca="false">IF(T1706=0,"",B1706/U1706-1)</f>
        <v/>
      </c>
      <c r="W1706" s="8" t="str">
        <f aca="false">IF(T1706=0,"",IF(T1705=T1706,MAX(W1705,F1706),F1706))</f>
        <v/>
      </c>
      <c r="X1706" s="9" t="str">
        <f aca="false">IF(T1706=0,"",F1706/W1706-1)</f>
        <v/>
      </c>
    </row>
    <row r="1707" customFormat="false" ht="15" hidden="false" customHeight="false" outlineLevel="0" collapsed="false">
      <c r="A1707" s="5" t="n">
        <v>45535</v>
      </c>
      <c r="B1707" s="6" t="n">
        <v>2513.39798889538</v>
      </c>
      <c r="C1707" s="7" t="n">
        <v>22.27152076</v>
      </c>
      <c r="D1707" s="0" t="n">
        <f aca="false">INT((ROW()-3)/30)</f>
        <v>56</v>
      </c>
      <c r="E1707" s="0" t="n">
        <f aca="false">2+30*D1707</f>
        <v>1682</v>
      </c>
      <c r="F1707" s="8" t="n">
        <f aca="false">INDEX($F:$F,$E1707)*(2*B1707/INDEX($B:$B,$E1707)-C1707/INDEX($C:$C,$E1707))</f>
        <v>227.906377633716</v>
      </c>
      <c r="G1707" s="9" t="n">
        <f aca="false">B1707/B1706-1</f>
        <v>-0.00530089383927523</v>
      </c>
      <c r="H1707" s="9" t="n">
        <f aca="false">F1707/F1706-1</f>
        <v>-0.00106604620841078</v>
      </c>
      <c r="I1707" s="9" t="n">
        <f aca="false">LN(B1707/B1706)</f>
        <v>-0.00531499342603766</v>
      </c>
      <c r="J1707" s="9" t="n">
        <f aca="false">LN(F1707/F1706)</f>
        <v>-0.00106661483983084</v>
      </c>
      <c r="K1707" s="9" t="n">
        <f aca="false">F1707/F1700-1</f>
        <v>-0.0246694004291755</v>
      </c>
      <c r="L1707" s="9" t="n">
        <f aca="false">F1707/F1677-1</f>
        <v>-0.086507028931433</v>
      </c>
      <c r="M1707" s="9" t="n">
        <f aca="false">B1707/B1700-1</f>
        <v>-0.0900101904261481</v>
      </c>
      <c r="N1707" s="9" t="n">
        <f aca="false">B1707/B1677-1</f>
        <v>-0.215367383064738</v>
      </c>
      <c r="O1707" s="8" t="n">
        <f aca="false">MAX(O1706,F1707)</f>
        <v>271.506607307531</v>
      </c>
      <c r="P1707" s="9" t="n">
        <f aca="false">F1707/O1707-1</f>
        <v>-0.160586256467893</v>
      </c>
      <c r="Q1707" s="8" t="n">
        <f aca="false">MAX(Q1706,B1707)</f>
        <v>4811.1564628872</v>
      </c>
      <c r="R1707" s="9" t="n">
        <f aca="false">B1707/Q1707-1</f>
        <v>-0.477589638108116</v>
      </c>
      <c r="S1707" s="9" t="n">
        <f aca="false">B1707/INDEX($B:$B,$E1707)-1</f>
        <v>0.0222748547734903</v>
      </c>
      <c r="T1707" s="0" t="n">
        <f aca="false">IF(AND($A1707&gt;=CrashTest!$B$3,$A1707&lt;=CrashTest!$C$3),1,IF(AND($A1707&gt;=CrashTest!$B$4,$A1707&lt;=CrashTest!$C$4),2,IF(AND($A1707&gt;=CrashTest!$B$5,$A1707&lt;=CrashTest!$C$5),3,IF(AND($A1707&gt;=CrashTest!$B$6,$A1707&lt;=CrashTest!$C$6),4,IF(AND($A1707&gt;=CrashTest!$B$7,$A1707&lt;=CrashTest!$C$7),5,0)))))</f>
        <v>0</v>
      </c>
      <c r="U1707" s="8" t="str">
        <f aca="false">IF(T1707=0,"",IF(T1706=T1707,MAX(U1706,B1707),B1707))</f>
        <v/>
      </c>
      <c r="V1707" s="9" t="str">
        <f aca="false">IF(T1707=0,"",B1707/U1707-1)</f>
        <v/>
      </c>
      <c r="W1707" s="8" t="str">
        <f aca="false">IF(T1707=0,"",IF(T1706=T1707,MAX(W1706,F1707),F1707))</f>
        <v/>
      </c>
      <c r="X1707" s="9" t="str">
        <f aca="false">IF(T1707=0,"",F1707/W1707-1)</f>
        <v/>
      </c>
    </row>
    <row r="1708" customFormat="false" ht="15" hidden="false" customHeight="false" outlineLevel="0" collapsed="false">
      <c r="A1708" s="5" t="n">
        <v>45536</v>
      </c>
      <c r="B1708" s="6" t="n">
        <v>2425.94320368206</v>
      </c>
      <c r="C1708" s="7" t="n">
        <v>21.15938282</v>
      </c>
      <c r="D1708" s="0" t="n">
        <f aca="false">INT((ROW()-3)/30)</f>
        <v>56</v>
      </c>
      <c r="E1708" s="0" t="n">
        <f aca="false">2+30*D1708</f>
        <v>1682</v>
      </c>
      <c r="F1708" s="8" t="n">
        <f aca="false">INDEX($F:$F,$E1708)*(2*B1708/INDEX($B:$B,$E1708)-C1708/INDEX($C:$C,$E1708))</f>
        <v>223.445255335891</v>
      </c>
      <c r="G1708" s="9" t="n">
        <f aca="false">B1708/B1707-1</f>
        <v>-0.034795438525737</v>
      </c>
      <c r="H1708" s="9" t="n">
        <f aca="false">F1708/F1707-1</f>
        <v>-0.0195743635792177</v>
      </c>
      <c r="I1708" s="9" t="n">
        <f aca="false">LN(B1708/B1707)</f>
        <v>-0.0354152193055616</v>
      </c>
      <c r="J1708" s="9" t="n">
        <f aca="false">LN(F1708/F1707)</f>
        <v>-0.0197684787300507</v>
      </c>
      <c r="K1708" s="9" t="n">
        <f aca="false">F1708/F1701-1</f>
        <v>-0.0597071238512972</v>
      </c>
      <c r="L1708" s="9" t="n">
        <f aca="false">F1708/F1678-1</f>
        <v>-0.0729899495800765</v>
      </c>
      <c r="M1708" s="9" t="n">
        <f aca="false">B1708/B1701-1</f>
        <v>-0.120444379637164</v>
      </c>
      <c r="N1708" s="9" t="n">
        <f aca="false">B1708/B1678-1</f>
        <v>-0.18728880087966</v>
      </c>
      <c r="O1708" s="8" t="n">
        <f aca="false">MAX(O1707,F1708)</f>
        <v>271.506607307531</v>
      </c>
      <c r="P1708" s="9" t="n">
        <f aca="false">F1708/O1708-1</f>
        <v>-0.177017246277183</v>
      </c>
      <c r="Q1708" s="8" t="n">
        <f aca="false">MAX(Q1707,B1708)</f>
        <v>4811.1564628872</v>
      </c>
      <c r="R1708" s="9" t="n">
        <f aca="false">B1708/Q1708-1</f>
        <v>-0.495767135740533</v>
      </c>
      <c r="S1708" s="9" t="n">
        <f aca="false">B1708/INDEX($B:$B,$E1708)-1</f>
        <v>-0.0132956470921873</v>
      </c>
      <c r="T1708" s="0" t="n">
        <f aca="false">IF(AND($A1708&gt;=CrashTest!$B$3,$A1708&lt;=CrashTest!$C$3),1,IF(AND($A1708&gt;=CrashTest!$B$4,$A1708&lt;=CrashTest!$C$4),2,IF(AND($A1708&gt;=CrashTest!$B$5,$A1708&lt;=CrashTest!$C$5),3,IF(AND($A1708&gt;=CrashTest!$B$6,$A1708&lt;=CrashTest!$C$6),4,IF(AND($A1708&gt;=CrashTest!$B$7,$A1708&lt;=CrashTest!$C$7),5,0)))))</f>
        <v>0</v>
      </c>
      <c r="U1708" s="8" t="str">
        <f aca="false">IF(T1708=0,"",IF(T1707=T1708,MAX(U1707,B1708),B1708))</f>
        <v/>
      </c>
      <c r="V1708" s="9" t="str">
        <f aca="false">IF(T1708=0,"",B1708/U1708-1)</f>
        <v/>
      </c>
      <c r="W1708" s="8" t="str">
        <f aca="false">IF(T1708=0,"",IF(T1707=T1708,MAX(W1707,F1708),F1708))</f>
        <v/>
      </c>
      <c r="X1708" s="9" t="str">
        <f aca="false">IF(T1708=0,"",F1708/W1708-1)</f>
        <v/>
      </c>
    </row>
    <row r="1709" customFormat="false" ht="15" hidden="false" customHeight="false" outlineLevel="0" collapsed="false">
      <c r="A1709" s="5" t="n">
        <v>45537</v>
      </c>
      <c r="B1709" s="6" t="n">
        <v>2538.60750350672</v>
      </c>
      <c r="C1709" s="7" t="n">
        <v>22.53486602</v>
      </c>
      <c r="D1709" s="0" t="n">
        <f aca="false">INT((ROW()-3)/30)</f>
        <v>56</v>
      </c>
      <c r="E1709" s="0" t="n">
        <f aca="false">2+30*D1709</f>
        <v>1682</v>
      </c>
      <c r="F1709" s="8" t="n">
        <f aca="false">INDEX($F:$F,$E1709)*(2*B1709/INDEX($B:$B,$E1709)-C1709/INDEX($C:$C,$E1709))</f>
        <v>229.781179025737</v>
      </c>
      <c r="G1709" s="9" t="n">
        <f aca="false">B1709/B1708-1</f>
        <v>0.046441441684892</v>
      </c>
      <c r="H1709" s="9" t="n">
        <f aca="false">F1709/F1708-1</f>
        <v>0.0283555973489846</v>
      </c>
      <c r="I1709" s="9" t="n">
        <f aca="false">LN(B1709/B1708)</f>
        <v>0.0453953049932401</v>
      </c>
      <c r="J1709" s="9" t="n">
        <f aca="false">LN(F1709/F1708)</f>
        <v>0.027961019037352</v>
      </c>
      <c r="K1709" s="9" t="n">
        <f aca="false">F1709/F1702-1</f>
        <v>-0.0246225780727117</v>
      </c>
      <c r="L1709" s="9" t="n">
        <f aca="false">F1709/F1679-1</f>
        <v>-0.0321521663391213</v>
      </c>
      <c r="M1709" s="9" t="n">
        <f aca="false">B1709/B1702-1</f>
        <v>-0.0549975757353286</v>
      </c>
      <c r="N1709" s="9" t="n">
        <f aca="false">B1709/B1679-1</f>
        <v>-0.126057284785034</v>
      </c>
      <c r="O1709" s="8" t="n">
        <f aca="false">MAX(O1708,F1709)</f>
        <v>271.506607307531</v>
      </c>
      <c r="P1709" s="9" t="n">
        <f aca="false">F1709/O1709-1</f>
        <v>-0.15368107868746</v>
      </c>
      <c r="Q1709" s="8" t="n">
        <f aca="false">MAX(Q1708,B1709)</f>
        <v>4811.1564628872</v>
      </c>
      <c r="R1709" s="9" t="n">
        <f aca="false">B1709/Q1709-1</f>
        <v>-0.472349834579421</v>
      </c>
      <c r="S1709" s="9" t="n">
        <f aca="false">B1709/INDEX($B:$B,$E1709)-1</f>
        <v>0.03252832557361</v>
      </c>
      <c r="T1709" s="0" t="n">
        <f aca="false">IF(AND($A1709&gt;=CrashTest!$B$3,$A1709&lt;=CrashTest!$C$3),1,IF(AND($A1709&gt;=CrashTest!$B$4,$A1709&lt;=CrashTest!$C$4),2,IF(AND($A1709&gt;=CrashTest!$B$5,$A1709&lt;=CrashTest!$C$5),3,IF(AND($A1709&gt;=CrashTest!$B$6,$A1709&lt;=CrashTest!$C$6),4,IF(AND($A1709&gt;=CrashTest!$B$7,$A1709&lt;=CrashTest!$C$7),5,0)))))</f>
        <v>0</v>
      </c>
      <c r="U1709" s="8" t="str">
        <f aca="false">IF(T1709=0,"",IF(T1708=T1709,MAX(U1708,B1709),B1709))</f>
        <v/>
      </c>
      <c r="V1709" s="9" t="str">
        <f aca="false">IF(T1709=0,"",B1709/U1709-1)</f>
        <v/>
      </c>
      <c r="W1709" s="8" t="str">
        <f aca="false">IF(T1709=0,"",IF(T1708=T1709,MAX(W1708,F1709),F1709))</f>
        <v/>
      </c>
      <c r="X1709" s="9" t="str">
        <f aca="false">IF(T1709=0,"",F1709/W1709-1)</f>
        <v/>
      </c>
    </row>
    <row r="1710" customFormat="false" ht="15" hidden="false" customHeight="false" outlineLevel="0" collapsed="false">
      <c r="A1710" s="5" t="n">
        <v>45538</v>
      </c>
      <c r="B1710" s="6" t="n">
        <v>2439.80527352425</v>
      </c>
      <c r="C1710" s="7" t="n">
        <v>21.2603539</v>
      </c>
      <c r="D1710" s="0" t="n">
        <f aca="false">INT((ROW()-3)/30)</f>
        <v>56</v>
      </c>
      <c r="E1710" s="0" t="n">
        <f aca="false">2+30*D1710</f>
        <v>1682</v>
      </c>
      <c r="F1710" s="8" t="n">
        <f aca="false">INDEX($F:$F,$E1710)*(2*B1710/INDEX($B:$B,$E1710)-C1710/INDEX($C:$C,$E1710))</f>
        <v>224.92713845408</v>
      </c>
      <c r="G1710" s="9" t="n">
        <f aca="false">B1710/B1709-1</f>
        <v>-0.0389198526538621</v>
      </c>
      <c r="H1710" s="9" t="n">
        <f aca="false">F1710/F1709-1</f>
        <v>-0.0211246220958485</v>
      </c>
      <c r="I1710" s="9" t="n">
        <f aca="false">LN(B1710/B1709)</f>
        <v>-0.0396974735454745</v>
      </c>
      <c r="J1710" s="9" t="n">
        <f aca="false">LN(F1710/F1709)</f>
        <v>-0.021350939851448</v>
      </c>
      <c r="K1710" s="9" t="n">
        <f aca="false">F1710/F1703-1</f>
        <v>-0.00330742675171625</v>
      </c>
      <c r="L1710" s="9" t="n">
        <f aca="false">F1710/F1680-1</f>
        <v>-0.0242824032254887</v>
      </c>
      <c r="M1710" s="9" t="n">
        <f aca="false">B1710/B1703-1</f>
        <v>-0.00875217329721956</v>
      </c>
      <c r="N1710" s="9" t="n">
        <f aca="false">B1710/B1680-1</f>
        <v>-0.0958527404239287</v>
      </c>
      <c r="O1710" s="8" t="n">
        <f aca="false">MAX(O1709,F1710)</f>
        <v>271.506607307531</v>
      </c>
      <c r="P1710" s="9" t="n">
        <f aca="false">F1710/O1710-1</f>
        <v>-0.171559246072754</v>
      </c>
      <c r="Q1710" s="8" t="n">
        <f aca="false">MAX(Q1709,B1710)</f>
        <v>4811.1564628872</v>
      </c>
      <c r="R1710" s="9" t="n">
        <f aca="false">B1710/Q1710-1</f>
        <v>-0.492885901270376</v>
      </c>
      <c r="S1710" s="9" t="n">
        <f aca="false">B1710/INDEX($B:$B,$E1710)-1</f>
        <v>-0.007657524718654</v>
      </c>
      <c r="T1710" s="0" t="n">
        <f aca="false">IF(AND($A1710&gt;=CrashTest!$B$3,$A1710&lt;=CrashTest!$C$3),1,IF(AND($A1710&gt;=CrashTest!$B$4,$A1710&lt;=CrashTest!$C$4),2,IF(AND($A1710&gt;=CrashTest!$B$5,$A1710&lt;=CrashTest!$C$5),3,IF(AND($A1710&gt;=CrashTest!$B$6,$A1710&lt;=CrashTest!$C$6),4,IF(AND($A1710&gt;=CrashTest!$B$7,$A1710&lt;=CrashTest!$C$7),5,0)))))</f>
        <v>0</v>
      </c>
      <c r="U1710" s="8" t="str">
        <f aca="false">IF(T1710=0,"",IF(T1709=T1710,MAX(U1709,B1710),B1710))</f>
        <v/>
      </c>
      <c r="V1710" s="9" t="str">
        <f aca="false">IF(T1710=0,"",B1710/U1710-1)</f>
        <v/>
      </c>
      <c r="W1710" s="8" t="str">
        <f aca="false">IF(T1710=0,"",IF(T1709=T1710,MAX(W1709,F1710),F1710))</f>
        <v/>
      </c>
      <c r="X1710" s="9" t="str">
        <f aca="false">IF(T1710=0,"",F1710/W1710-1)</f>
        <v/>
      </c>
    </row>
    <row r="1711" customFormat="false" ht="15" hidden="false" customHeight="false" outlineLevel="0" collapsed="false">
      <c r="A1711" s="5" t="n">
        <v>45539</v>
      </c>
      <c r="B1711" s="6" t="n">
        <v>2452.92774605494</v>
      </c>
      <c r="C1711" s="7" t="n">
        <v>21.59044481</v>
      </c>
      <c r="D1711" s="0" t="n">
        <f aca="false">INT((ROW()-3)/30)</f>
        <v>56</v>
      </c>
      <c r="E1711" s="0" t="n">
        <f aca="false">2+30*D1711</f>
        <v>1682</v>
      </c>
      <c r="F1711" s="8" t="n">
        <f aca="false">INDEX($F:$F,$E1711)*(2*B1711/INDEX($B:$B,$E1711)-C1711/INDEX($C:$C,$E1711))</f>
        <v>223.917374343901</v>
      </c>
      <c r="G1711" s="9" t="n">
        <f aca="false">B1711/B1710-1</f>
        <v>0.00537849174812832</v>
      </c>
      <c r="H1711" s="9" t="n">
        <f aca="false">F1711/F1710-1</f>
        <v>-0.00448929425376798</v>
      </c>
      <c r="I1711" s="9" t="n">
        <f aca="false">LN(B1711/B1710)</f>
        <v>0.00536407931638647</v>
      </c>
      <c r="J1711" s="9" t="n">
        <f aca="false">LN(F1711/F1710)</f>
        <v>-0.00449940139585003</v>
      </c>
      <c r="K1711" s="9" t="n">
        <f aca="false">F1711/F1704-1</f>
        <v>-0.0180631915541598</v>
      </c>
      <c r="L1711" s="9" t="n">
        <f aca="false">F1711/F1681-1</f>
        <v>-0.0218924512761364</v>
      </c>
      <c r="M1711" s="9" t="n">
        <f aca="false">B1711/B1704-1</f>
        <v>-0.0302583300628292</v>
      </c>
      <c r="N1711" s="9" t="n">
        <f aca="false">B1711/B1681-1</f>
        <v>0.00766413119975073</v>
      </c>
      <c r="O1711" s="8" t="n">
        <f aca="false">MAX(O1710,F1711)</f>
        <v>271.506607307531</v>
      </c>
      <c r="P1711" s="9" t="n">
        <f aca="false">F1711/O1711-1</f>
        <v>-0.175278360388947</v>
      </c>
      <c r="Q1711" s="8" t="n">
        <f aca="false">MAX(Q1710,B1711)</f>
        <v>4811.1564628872</v>
      </c>
      <c r="R1711" s="9" t="n">
        <f aca="false">B1711/Q1711-1</f>
        <v>-0.490158392274999</v>
      </c>
      <c r="S1711" s="9" t="n">
        <f aca="false">B1711/INDEX($B:$B,$E1711)-1</f>
        <v>-0.002320218904036</v>
      </c>
      <c r="T1711" s="0" t="n">
        <f aca="false">IF(AND($A1711&gt;=CrashTest!$B$3,$A1711&lt;=CrashTest!$C$3),1,IF(AND($A1711&gt;=CrashTest!$B$4,$A1711&lt;=CrashTest!$C$4),2,IF(AND($A1711&gt;=CrashTest!$B$5,$A1711&lt;=CrashTest!$C$5),3,IF(AND($A1711&gt;=CrashTest!$B$6,$A1711&lt;=CrashTest!$C$6),4,IF(AND($A1711&gt;=CrashTest!$B$7,$A1711&lt;=CrashTest!$C$7),5,0)))))</f>
        <v>0</v>
      </c>
      <c r="U1711" s="8" t="str">
        <f aca="false">IF(T1711=0,"",IF(T1710=T1711,MAX(U1710,B1711),B1711))</f>
        <v/>
      </c>
      <c r="V1711" s="9" t="str">
        <f aca="false">IF(T1711=0,"",B1711/U1711-1)</f>
        <v/>
      </c>
      <c r="W1711" s="8" t="str">
        <f aca="false">IF(T1711=0,"",IF(T1710=T1711,MAX(W1710,F1711),F1711))</f>
        <v/>
      </c>
      <c r="X1711" s="9" t="str">
        <f aca="false">IF(T1711=0,"",F1711/W1711-1)</f>
        <v/>
      </c>
    </row>
    <row r="1712" customFormat="false" ht="15" hidden="false" customHeight="false" outlineLevel="0" collapsed="false">
      <c r="A1712" s="5" t="n">
        <v>45540</v>
      </c>
      <c r="B1712" s="6" t="n">
        <v>2367.16648305085</v>
      </c>
      <c r="C1712" s="7" t="n">
        <v>20.89822179</v>
      </c>
      <c r="D1712" s="0" t="n">
        <f aca="false">INT((ROW()-3)/30)</f>
        <v>56</v>
      </c>
      <c r="E1712" s="0" t="n">
        <f aca="false">2+30*D1712</f>
        <v>1682</v>
      </c>
      <c r="F1712" s="8" t="n">
        <f aca="false">INDEX($F:$F,$E1712)*(2*B1712/INDEX($B:$B,$E1712)-C1712/INDEX($C:$C,$E1712))</f>
        <v>215.444161427447</v>
      </c>
      <c r="G1712" s="9" t="n">
        <f aca="false">B1712/B1711-1</f>
        <v>-0.0349628166349461</v>
      </c>
      <c r="H1712" s="9" t="n">
        <f aca="false">F1712/F1711-1</f>
        <v>-0.0378408015067233</v>
      </c>
      <c r="I1712" s="9" t="n">
        <f aca="false">LN(B1712/B1711)</f>
        <v>-0.0355886464009771</v>
      </c>
      <c r="J1712" s="9" t="n">
        <f aca="false">LN(F1712/F1711)</f>
        <v>-0.0385753550086454</v>
      </c>
      <c r="K1712" s="9" t="n">
        <f aca="false">F1712/F1705-1</f>
        <v>-0.0548480867275256</v>
      </c>
      <c r="L1712" s="9" t="n">
        <f aca="false">F1712/F1682-1</f>
        <v>-0.0362053377469296</v>
      </c>
      <c r="M1712" s="9" t="n">
        <f aca="false">B1712/B1705-1</f>
        <v>-0.0633124410669991</v>
      </c>
      <c r="N1712" s="9" t="n">
        <f aca="false">B1712/B1682-1</f>
        <v>-0.0372019141508873</v>
      </c>
      <c r="O1712" s="8" t="n">
        <f aca="false">MAX(O1711,F1712)</f>
        <v>271.506607307531</v>
      </c>
      <c r="P1712" s="9" t="n">
        <f aca="false">F1712/O1712-1</f>
        <v>-0.206486488251768</v>
      </c>
      <c r="Q1712" s="8" t="n">
        <f aca="false">MAX(Q1711,B1712)</f>
        <v>4811.1564628872</v>
      </c>
      <c r="R1712" s="9" t="n">
        <f aca="false">B1712/Q1712-1</f>
        <v>-0.507983890918754</v>
      </c>
      <c r="S1712" s="9" t="n">
        <f aca="false">B1712/INDEX($B:$B,$E1712)-1</f>
        <v>-0.0372019141508873</v>
      </c>
      <c r="T1712" s="0" t="n">
        <f aca="false">IF(AND($A1712&gt;=CrashTest!$B$3,$A1712&lt;=CrashTest!$C$3),1,IF(AND($A1712&gt;=CrashTest!$B$4,$A1712&lt;=CrashTest!$C$4),2,IF(AND($A1712&gt;=CrashTest!$B$5,$A1712&lt;=CrashTest!$C$5),3,IF(AND($A1712&gt;=CrashTest!$B$6,$A1712&lt;=CrashTest!$C$6),4,IF(AND($A1712&gt;=CrashTest!$B$7,$A1712&lt;=CrashTest!$C$7),5,0)))))</f>
        <v>0</v>
      </c>
      <c r="U1712" s="8" t="str">
        <f aca="false">IF(T1712=0,"",IF(T1711=T1712,MAX(U1711,B1712),B1712))</f>
        <v/>
      </c>
      <c r="V1712" s="9" t="str">
        <f aca="false">IF(T1712=0,"",B1712/U1712-1)</f>
        <v/>
      </c>
      <c r="W1712" s="8" t="str">
        <f aca="false">IF(T1712=0,"",IF(T1711=T1712,MAX(W1711,F1712),F1712))</f>
        <v/>
      </c>
      <c r="X1712" s="9" t="str">
        <f aca="false">IF(T1712=0,"",F1712/W1712-1)</f>
        <v/>
      </c>
    </row>
    <row r="1713" customFormat="false" ht="15" hidden="false" customHeight="false" outlineLevel="0" collapsed="false">
      <c r="A1713" s="5" t="n">
        <v>45541</v>
      </c>
      <c r="B1713" s="6" t="n">
        <v>2220.58200146113</v>
      </c>
      <c r="C1713" s="7" t="n">
        <v>18.62802599</v>
      </c>
      <c r="D1713" s="0" t="n">
        <f aca="false">INT((ROW()-3)/30)</f>
        <v>57</v>
      </c>
      <c r="E1713" s="0" t="n">
        <f aca="false">2+30*D1713</f>
        <v>1712</v>
      </c>
      <c r="F1713" s="8" t="n">
        <f aca="false">INDEX($F:$F,$E1713)*(2*B1713/INDEX($B:$B,$E1713)-C1713/INDEX($C:$C,$E1713))</f>
        <v>212.165746937657</v>
      </c>
      <c r="G1713" s="9" t="n">
        <f aca="false">B1713/B1712-1</f>
        <v>-0.0619240271604382</v>
      </c>
      <c r="H1713" s="9" t="n">
        <f aca="false">F1713/F1712-1</f>
        <v>-0.0152170031810943</v>
      </c>
      <c r="I1713" s="9" t="n">
        <f aca="false">LN(B1713/B1712)</f>
        <v>-0.0639243387573229</v>
      </c>
      <c r="J1713" s="9" t="n">
        <f aca="false">LN(F1713/F1712)</f>
        <v>-0.0153339698794412</v>
      </c>
      <c r="K1713" s="9" t="n">
        <f aca="false">F1713/F1706-1</f>
        <v>-0.0700586326364135</v>
      </c>
      <c r="L1713" s="9" t="n">
        <f aca="false">F1713/F1683-1</f>
        <v>-0.0502364972181394</v>
      </c>
      <c r="M1713" s="9" t="n">
        <f aca="false">B1713/B1706-1</f>
        <v>-0.121185366675361</v>
      </c>
      <c r="N1713" s="9" t="n">
        <f aca="false">B1713/B1683-1</f>
        <v>-0.0535835640939819</v>
      </c>
      <c r="O1713" s="8" t="n">
        <f aca="false">MAX(O1712,F1713)</f>
        <v>271.506607307531</v>
      </c>
      <c r="P1713" s="9" t="n">
        <f aca="false">F1713/O1713-1</f>
        <v>-0.218561385884282</v>
      </c>
      <c r="Q1713" s="8" t="n">
        <f aca="false">MAX(Q1712,B1713)</f>
        <v>4811.1564628872</v>
      </c>
      <c r="R1713" s="9" t="n">
        <f aca="false">B1713/Q1713-1</f>
        <v>-0.538451509820874</v>
      </c>
      <c r="S1713" s="9" t="n">
        <f aca="false">B1713/INDEX($B:$B,$E1713)-1</f>
        <v>-0.0619240271604382</v>
      </c>
      <c r="T1713" s="0" t="n">
        <f aca="false">IF(AND($A1713&gt;=CrashTest!$B$3,$A1713&lt;=CrashTest!$C$3),1,IF(AND($A1713&gt;=CrashTest!$B$4,$A1713&lt;=CrashTest!$C$4),2,IF(AND($A1713&gt;=CrashTest!$B$5,$A1713&lt;=CrashTest!$C$5),3,IF(AND($A1713&gt;=CrashTest!$B$6,$A1713&lt;=CrashTest!$C$6),4,IF(AND($A1713&gt;=CrashTest!$B$7,$A1713&lt;=CrashTest!$C$7),5,0)))))</f>
        <v>0</v>
      </c>
      <c r="U1713" s="8" t="str">
        <f aca="false">IF(T1713=0,"",IF(T1712=T1713,MAX(U1712,B1713),B1713))</f>
        <v/>
      </c>
      <c r="V1713" s="9" t="str">
        <f aca="false">IF(T1713=0,"",B1713/U1713-1)</f>
        <v/>
      </c>
      <c r="W1713" s="8" t="str">
        <f aca="false">IF(T1713=0,"",IF(T1712=T1713,MAX(W1712,F1713),F1713))</f>
        <v/>
      </c>
      <c r="X1713" s="9" t="str">
        <f aca="false">IF(T1713=0,"",F1713/W1713-1)</f>
        <v/>
      </c>
    </row>
    <row r="1714" customFormat="false" ht="15" hidden="false" customHeight="false" outlineLevel="0" collapsed="false">
      <c r="A1714" s="5" t="n">
        <v>45542</v>
      </c>
      <c r="B1714" s="6" t="n">
        <v>2269.68727060199</v>
      </c>
      <c r="C1714" s="7" t="n">
        <v>19.41657523</v>
      </c>
      <c r="D1714" s="0" t="n">
        <f aca="false">INT((ROW()-3)/30)</f>
        <v>57</v>
      </c>
      <c r="E1714" s="0" t="n">
        <f aca="false">2+30*D1714</f>
        <v>1712</v>
      </c>
      <c r="F1714" s="8" t="n">
        <f aca="false">INDEX($F:$F,$E1714)*(2*B1714/INDEX($B:$B,$E1714)-C1714/INDEX($C:$C,$E1714))</f>
        <v>212.974914158606</v>
      </c>
      <c r="G1714" s="9" t="n">
        <f aca="false">B1714/B1713-1</f>
        <v>0.0221136932158097</v>
      </c>
      <c r="H1714" s="9" t="n">
        <f aca="false">F1714/F1713-1</f>
        <v>0.00381384475405855</v>
      </c>
      <c r="I1714" s="9" t="n">
        <f aca="false">LN(B1714/B1713)</f>
        <v>0.0218727314021896</v>
      </c>
      <c r="J1714" s="9" t="n">
        <f aca="false">LN(F1714/F1713)</f>
        <v>0.00380659048673731</v>
      </c>
      <c r="K1714" s="9" t="n">
        <f aca="false">F1714/F1707-1</f>
        <v>-0.0655157772684492</v>
      </c>
      <c r="L1714" s="9" t="n">
        <f aca="false">F1714/F1684-1</f>
        <v>-0.0643216349645782</v>
      </c>
      <c r="M1714" s="9" t="n">
        <f aca="false">B1714/B1707-1</f>
        <v>-0.0969646348768263</v>
      </c>
      <c r="N1714" s="9" t="n">
        <f aca="false">B1714/B1684-1</f>
        <v>-0.155209250007022</v>
      </c>
      <c r="O1714" s="8" t="n">
        <f aca="false">MAX(O1713,F1714)</f>
        <v>271.506607307531</v>
      </c>
      <c r="P1714" s="9" t="n">
        <f aca="false">F1714/O1714-1</f>
        <v>-0.215581100325218</v>
      </c>
      <c r="Q1714" s="8" t="n">
        <f aca="false">MAX(Q1713,B1714)</f>
        <v>4811.1564628872</v>
      </c>
      <c r="R1714" s="9" t="n">
        <f aca="false">B1714/Q1714-1</f>
        <v>-0.528244968104833</v>
      </c>
      <c r="S1714" s="9" t="n">
        <f aca="false">B1714/INDEX($B:$B,$E1714)-1</f>
        <v>-0.041179702883942</v>
      </c>
      <c r="T1714" s="0" t="n">
        <f aca="false">IF(AND($A1714&gt;=CrashTest!$B$3,$A1714&lt;=CrashTest!$C$3),1,IF(AND($A1714&gt;=CrashTest!$B$4,$A1714&lt;=CrashTest!$C$4),2,IF(AND($A1714&gt;=CrashTest!$B$5,$A1714&lt;=CrashTest!$C$5),3,IF(AND($A1714&gt;=CrashTest!$B$6,$A1714&lt;=CrashTest!$C$6),4,IF(AND($A1714&gt;=CrashTest!$B$7,$A1714&lt;=CrashTest!$C$7),5,0)))))</f>
        <v>0</v>
      </c>
      <c r="U1714" s="8" t="str">
        <f aca="false">IF(T1714=0,"",IF(T1713=T1714,MAX(U1713,B1714),B1714))</f>
        <v/>
      </c>
      <c r="V1714" s="9" t="str">
        <f aca="false">IF(T1714=0,"",B1714/U1714-1)</f>
        <v/>
      </c>
      <c r="W1714" s="8" t="str">
        <f aca="false">IF(T1714=0,"",IF(T1713=T1714,MAX(W1713,F1714),F1714))</f>
        <v/>
      </c>
      <c r="X1714" s="9" t="str">
        <f aca="false">IF(T1714=0,"",F1714/W1714-1)</f>
        <v/>
      </c>
    </row>
    <row r="1715" customFormat="false" ht="15" hidden="false" customHeight="false" outlineLevel="0" collapsed="false">
      <c r="A1715" s="5" t="n">
        <v>45543</v>
      </c>
      <c r="B1715" s="6" t="n">
        <v>2300.06839947399</v>
      </c>
      <c r="C1715" s="7" t="n">
        <v>19.80633271</v>
      </c>
      <c r="D1715" s="0" t="n">
        <f aca="false">INT((ROW()-3)/30)</f>
        <v>57</v>
      </c>
      <c r="E1715" s="0" t="n">
        <f aca="false">2+30*D1715</f>
        <v>1712</v>
      </c>
      <c r="F1715" s="8" t="n">
        <f aca="false">INDEX($F:$F,$E1715)*(2*B1715/INDEX($B:$B,$E1715)-C1715/INDEX($C:$C,$E1715))</f>
        <v>214.487009516594</v>
      </c>
      <c r="G1715" s="9" t="n">
        <f aca="false">B1715/B1714-1</f>
        <v>0.0133856012964915</v>
      </c>
      <c r="H1715" s="9" t="n">
        <f aca="false">F1715/F1714-1</f>
        <v>0.00709987541941692</v>
      </c>
      <c r="I1715" s="9" t="n">
        <f aca="false">LN(B1715/B1714)</f>
        <v>0.0132968056466073</v>
      </c>
      <c r="J1715" s="9" t="n">
        <f aca="false">LN(F1715/F1714)</f>
        <v>0.00707478996965746</v>
      </c>
      <c r="K1715" s="9" t="n">
        <f aca="false">F1715/F1708-1</f>
        <v>-0.0400914568798128</v>
      </c>
      <c r="L1715" s="9" t="n">
        <f aca="false">F1715/F1685-1</f>
        <v>-0.0481234304900928</v>
      </c>
      <c r="M1715" s="9" t="n">
        <f aca="false">B1715/B1708-1</f>
        <v>-0.0518869543264734</v>
      </c>
      <c r="N1715" s="9" t="n">
        <f aca="false">B1715/B1685-1</f>
        <v>-0.112956745659474</v>
      </c>
      <c r="O1715" s="8" t="n">
        <f aca="false">MAX(O1714,F1715)</f>
        <v>271.506607307531</v>
      </c>
      <c r="P1715" s="9" t="n">
        <f aca="false">F1715/O1715-1</f>
        <v>-0.210011823860891</v>
      </c>
      <c r="Q1715" s="8" t="n">
        <f aca="false">MAX(Q1714,B1715)</f>
        <v>4811.1564628872</v>
      </c>
      <c r="R1715" s="9" t="n">
        <f aca="false">B1715/Q1715-1</f>
        <v>-0.521930243338271</v>
      </c>
      <c r="S1715" s="9" t="n">
        <f aca="false">B1715/INDEX($B:$B,$E1715)-1</f>
        <v>-0.0283453166717629</v>
      </c>
      <c r="T1715" s="0" t="n">
        <f aca="false">IF(AND($A1715&gt;=CrashTest!$B$3,$A1715&lt;=CrashTest!$C$3),1,IF(AND($A1715&gt;=CrashTest!$B$4,$A1715&lt;=CrashTest!$C$4),2,IF(AND($A1715&gt;=CrashTest!$B$5,$A1715&lt;=CrashTest!$C$5),3,IF(AND($A1715&gt;=CrashTest!$B$6,$A1715&lt;=CrashTest!$C$6),4,IF(AND($A1715&gt;=CrashTest!$B$7,$A1715&lt;=CrashTest!$C$7),5,0)))))</f>
        <v>0</v>
      </c>
      <c r="U1715" s="8" t="str">
        <f aca="false">IF(T1715=0,"",IF(T1714=T1715,MAX(U1714,B1715),B1715))</f>
        <v/>
      </c>
      <c r="V1715" s="9" t="str">
        <f aca="false">IF(T1715=0,"",B1715/U1715-1)</f>
        <v/>
      </c>
      <c r="W1715" s="8" t="str">
        <f aca="false">IF(T1715=0,"",IF(T1714=T1715,MAX(W1714,F1715),F1715))</f>
        <v/>
      </c>
      <c r="X1715" s="9" t="str">
        <f aca="false">IF(T1715=0,"",F1715/W1715-1)</f>
        <v/>
      </c>
    </row>
    <row r="1716" customFormat="false" ht="15" hidden="false" customHeight="false" outlineLevel="0" collapsed="false">
      <c r="A1716" s="5" t="n">
        <v>45544</v>
      </c>
      <c r="B1716" s="6" t="n">
        <v>2362.04203156049</v>
      </c>
      <c r="C1716" s="7" t="n">
        <v>20.77818695</v>
      </c>
      <c r="D1716" s="0" t="n">
        <f aca="false">INT((ROW()-3)/30)</f>
        <v>57</v>
      </c>
      <c r="E1716" s="0" t="n">
        <f aca="false">2+30*D1716</f>
        <v>1712</v>
      </c>
      <c r="F1716" s="8" t="n">
        <f aca="false">INDEX($F:$F,$E1716)*(2*B1716/INDEX($B:$B,$E1716)-C1716/INDEX($C:$C,$E1716))</f>
        <v>215.748837057049</v>
      </c>
      <c r="G1716" s="9" t="n">
        <f aca="false">B1716/B1715-1</f>
        <v>0.0269442561363276</v>
      </c>
      <c r="H1716" s="9" t="n">
        <f aca="false">F1716/F1715-1</f>
        <v>0.00588300216082738</v>
      </c>
      <c r="I1716" s="9" t="n">
        <f aca="false">LN(B1716/B1715)</f>
        <v>0.0265876511250292</v>
      </c>
      <c r="J1716" s="9" t="n">
        <f aca="false">LN(F1716/F1715)</f>
        <v>0.00586576487523455</v>
      </c>
      <c r="K1716" s="9" t="n">
        <f aca="false">F1716/F1709-1</f>
        <v>-0.0610682825642391</v>
      </c>
      <c r="L1716" s="9" t="n">
        <f aca="false">F1716/F1686-1</f>
        <v>-0.0475517285373918</v>
      </c>
      <c r="M1716" s="9" t="n">
        <f aca="false">B1716/B1709-1</f>
        <v>-0.0695520956675383</v>
      </c>
      <c r="N1716" s="9" t="n">
        <f aca="false">B1716/B1686-1</f>
        <v>-0.0939208128919793</v>
      </c>
      <c r="O1716" s="8" t="n">
        <f aca="false">MAX(O1715,F1716)</f>
        <v>271.506607307531</v>
      </c>
      <c r="P1716" s="9" t="n">
        <f aca="false">F1716/O1716-1</f>
        <v>-0.205364321713637</v>
      </c>
      <c r="Q1716" s="8" t="n">
        <f aca="false">MAX(Q1715,B1716)</f>
        <v>4811.1564628872</v>
      </c>
      <c r="R1716" s="9" t="n">
        <f aca="false">B1716/Q1716-1</f>
        <v>-0.509049009363745</v>
      </c>
      <c r="S1716" s="9" t="n">
        <f aca="false">B1716/INDEX($B:$B,$E1716)-1</f>
        <v>-0.0021648040081047</v>
      </c>
      <c r="T1716" s="0" t="n">
        <f aca="false">IF(AND($A1716&gt;=CrashTest!$B$3,$A1716&lt;=CrashTest!$C$3),1,IF(AND($A1716&gt;=CrashTest!$B$4,$A1716&lt;=CrashTest!$C$4),2,IF(AND($A1716&gt;=CrashTest!$B$5,$A1716&lt;=CrashTest!$C$5),3,IF(AND($A1716&gt;=CrashTest!$B$6,$A1716&lt;=CrashTest!$C$6),4,IF(AND($A1716&gt;=CrashTest!$B$7,$A1716&lt;=CrashTest!$C$7),5,0)))))</f>
        <v>0</v>
      </c>
      <c r="U1716" s="8" t="str">
        <f aca="false">IF(T1716=0,"",IF(T1715=T1716,MAX(U1715,B1716),B1716))</f>
        <v/>
      </c>
      <c r="V1716" s="9" t="str">
        <f aca="false">IF(T1716=0,"",B1716/U1716-1)</f>
        <v/>
      </c>
      <c r="W1716" s="8" t="str">
        <f aca="false">IF(T1716=0,"",IF(T1715=T1716,MAX(W1715,F1716),F1716))</f>
        <v/>
      </c>
      <c r="X1716" s="9" t="str">
        <f aca="false">IF(T1716=0,"",F1716/W1716-1)</f>
        <v/>
      </c>
    </row>
    <row r="1717" customFormat="false" ht="15" hidden="false" customHeight="false" outlineLevel="0" collapsed="false">
      <c r="A1717" s="5" t="n">
        <v>45545</v>
      </c>
      <c r="B1717" s="6" t="n">
        <v>2389.51632524839</v>
      </c>
      <c r="C1717" s="7" t="n">
        <v>21.20607463</v>
      </c>
      <c r="D1717" s="0" t="n">
        <f aca="false">INT((ROW()-3)/30)</f>
        <v>57</v>
      </c>
      <c r="E1717" s="0" t="n">
        <f aca="false">2+30*D1717</f>
        <v>1712</v>
      </c>
      <c r="F1717" s="8" t="n">
        <f aca="false">INDEX($F:$F,$E1717)*(2*B1717/INDEX($B:$B,$E1717)-C1717/INDEX($C:$C,$E1717))</f>
        <v>216.338717545473</v>
      </c>
      <c r="G1717" s="9" t="n">
        <f aca="false">B1717/B1716-1</f>
        <v>0.0116315854336211</v>
      </c>
      <c r="H1717" s="9" t="n">
        <f aca="false">F1717/F1716-1</f>
        <v>0.00273410738370594</v>
      </c>
      <c r="I1717" s="9" t="n">
        <f aca="false">LN(B1717/B1716)</f>
        <v>0.0115644585702285</v>
      </c>
      <c r="J1717" s="9" t="n">
        <f aca="false">LN(F1717/F1716)</f>
        <v>0.00273037651097042</v>
      </c>
      <c r="K1717" s="9" t="n">
        <f aca="false">F1717/F1710-1</f>
        <v>-0.03818312440035</v>
      </c>
      <c r="L1717" s="9" t="n">
        <f aca="false">F1717/F1687-1</f>
        <v>-0.0475487494569651</v>
      </c>
      <c r="M1717" s="9" t="n">
        <f aca="false">B1717/B1710-1</f>
        <v>-0.0206118696527033</v>
      </c>
      <c r="N1717" s="9" t="n">
        <f aca="false">B1717/B1687-1</f>
        <v>-0.0662316524390318</v>
      </c>
      <c r="O1717" s="8" t="n">
        <f aca="false">MAX(O1716,F1717)</f>
        <v>271.506607307531</v>
      </c>
      <c r="P1717" s="9" t="n">
        <f aca="false">F1717/O1717-1</f>
        <v>-0.203191702438278</v>
      </c>
      <c r="Q1717" s="8" t="n">
        <f aca="false">MAX(Q1716,B1717)</f>
        <v>4811.1564628872</v>
      </c>
      <c r="R1717" s="9" t="n">
        <f aca="false">B1717/Q1717-1</f>
        <v>-0.503338470972439</v>
      </c>
      <c r="S1717" s="9" t="n">
        <f aca="false">B1717/INDEX($B:$B,$E1717)-1</f>
        <v>0.00944160132274896</v>
      </c>
      <c r="T1717" s="0" t="n">
        <f aca="false">IF(AND($A1717&gt;=CrashTest!$B$3,$A1717&lt;=CrashTest!$C$3),1,IF(AND($A1717&gt;=CrashTest!$B$4,$A1717&lt;=CrashTest!$C$4),2,IF(AND($A1717&gt;=CrashTest!$B$5,$A1717&lt;=CrashTest!$C$5),3,IF(AND($A1717&gt;=CrashTest!$B$6,$A1717&lt;=CrashTest!$C$6),4,IF(AND($A1717&gt;=CrashTest!$B$7,$A1717&lt;=CrashTest!$C$7),5,0)))))</f>
        <v>0</v>
      </c>
      <c r="U1717" s="8" t="str">
        <f aca="false">IF(T1717=0,"",IF(T1716=T1717,MAX(U1716,B1717),B1717))</f>
        <v/>
      </c>
      <c r="V1717" s="9" t="str">
        <f aca="false">IF(T1717=0,"",B1717/U1717-1)</f>
        <v/>
      </c>
      <c r="W1717" s="8" t="str">
        <f aca="false">IF(T1717=0,"",IF(T1716=T1717,MAX(W1716,F1717),F1717))</f>
        <v/>
      </c>
      <c r="X1717" s="9" t="str">
        <f aca="false">IF(T1717=0,"",F1717/W1717-1)</f>
        <v/>
      </c>
    </row>
    <row r="1718" customFormat="false" ht="15" hidden="false" customHeight="false" outlineLevel="0" collapsed="false">
      <c r="A1718" s="5" t="n">
        <v>45546</v>
      </c>
      <c r="B1718" s="6" t="n">
        <v>2342.307735827</v>
      </c>
      <c r="C1718" s="7" t="n">
        <v>20.47430289</v>
      </c>
      <c r="D1718" s="0" t="n">
        <f aca="false">INT((ROW()-3)/30)</f>
        <v>57</v>
      </c>
      <c r="E1718" s="0" t="n">
        <f aca="false">2+30*D1718</f>
        <v>1712</v>
      </c>
      <c r="F1718" s="8" t="n">
        <f aca="false">INDEX($F:$F,$E1718)*(2*B1718/INDEX($B:$B,$E1718)-C1718/INDEX($C:$C,$E1718))</f>
        <v>215.28946614887</v>
      </c>
      <c r="G1718" s="9" t="n">
        <f aca="false">B1718/B1717-1</f>
        <v>-0.0197565460936879</v>
      </c>
      <c r="H1718" s="9" t="n">
        <f aca="false">F1718/F1717-1</f>
        <v>-0.00485003982877985</v>
      </c>
      <c r="I1718" s="9" t="n">
        <f aca="false">LN(B1718/B1717)</f>
        <v>-0.0199543158158632</v>
      </c>
      <c r="J1718" s="9" t="n">
        <f aca="false">LN(F1718/F1717)</f>
        <v>-0.00486183943979923</v>
      </c>
      <c r="K1718" s="9" t="n">
        <f aca="false">F1718/F1711-1</f>
        <v>-0.0385316602622364</v>
      </c>
      <c r="L1718" s="9" t="n">
        <f aca="false">F1718/F1688-1</f>
        <v>-0.0649815942538514</v>
      </c>
      <c r="M1718" s="9" t="n">
        <f aca="false">B1718/B1711-1</f>
        <v>-0.0450971335808202</v>
      </c>
      <c r="N1718" s="9" t="n">
        <f aca="false">B1718/B1688-1</f>
        <v>-0.141651857300661</v>
      </c>
      <c r="O1718" s="8" t="n">
        <f aca="false">MAX(O1717,F1718)</f>
        <v>271.506607307531</v>
      </c>
      <c r="P1718" s="9" t="n">
        <f aca="false">F1718/O1718-1</f>
        <v>-0.207056254417354</v>
      </c>
      <c r="Q1718" s="8" t="n">
        <f aca="false">MAX(Q1717,B1718)</f>
        <v>4811.1564628872</v>
      </c>
      <c r="R1718" s="9" t="n">
        <f aca="false">B1718/Q1718-1</f>
        <v>-0.513150787363633</v>
      </c>
      <c r="S1718" s="9" t="n">
        <f aca="false">B1718/INDEX($B:$B,$E1718)-1</f>
        <v>-0.01050147820267</v>
      </c>
      <c r="T1718" s="0" t="n">
        <f aca="false">IF(AND($A1718&gt;=CrashTest!$B$3,$A1718&lt;=CrashTest!$C$3),1,IF(AND($A1718&gt;=CrashTest!$B$4,$A1718&lt;=CrashTest!$C$4),2,IF(AND($A1718&gt;=CrashTest!$B$5,$A1718&lt;=CrashTest!$C$5),3,IF(AND($A1718&gt;=CrashTest!$B$6,$A1718&lt;=CrashTest!$C$6),4,IF(AND($A1718&gt;=CrashTest!$B$7,$A1718&lt;=CrashTest!$C$7),5,0)))))</f>
        <v>0</v>
      </c>
      <c r="U1718" s="8" t="str">
        <f aca="false">IF(T1718=0,"",IF(T1717=T1718,MAX(U1717,B1718),B1718))</f>
        <v/>
      </c>
      <c r="V1718" s="9" t="str">
        <f aca="false">IF(T1718=0,"",B1718/U1718-1)</f>
        <v/>
      </c>
      <c r="W1718" s="8" t="str">
        <f aca="false">IF(T1718=0,"",IF(T1717=T1718,MAX(W1717,F1718),F1718))</f>
        <v/>
      </c>
      <c r="X1718" s="9" t="str">
        <f aca="false">IF(T1718=0,"",F1718/W1718-1)</f>
        <v/>
      </c>
    </row>
    <row r="1719" customFormat="false" ht="15" hidden="false" customHeight="false" outlineLevel="0" collapsed="false">
      <c r="A1719" s="5" t="n">
        <v>45547</v>
      </c>
      <c r="B1719" s="6" t="n">
        <v>2362.33115809468</v>
      </c>
      <c r="C1719" s="7" t="n">
        <v>20.7942087</v>
      </c>
      <c r="D1719" s="0" t="n">
        <f aca="false">INT((ROW()-3)/30)</f>
        <v>57</v>
      </c>
      <c r="E1719" s="0" t="n">
        <f aca="false">2+30*D1719</f>
        <v>1712</v>
      </c>
      <c r="F1719" s="8" t="n">
        <f aca="false">INDEX($F:$F,$E1719)*(2*B1719/INDEX($B:$B,$E1719)-C1719/INDEX($C:$C,$E1719))</f>
        <v>215.63629431739</v>
      </c>
      <c r="G1719" s="9" t="n">
        <f aca="false">B1719/B1718-1</f>
        <v>0.00854858734461317</v>
      </c>
      <c r="H1719" s="9" t="n">
        <f aca="false">F1719/F1718-1</f>
        <v>0.00161098531536985</v>
      </c>
      <c r="I1719" s="9" t="n">
        <f aca="false">LN(B1719/B1718)</f>
        <v>0.00851225508464728</v>
      </c>
      <c r="J1719" s="9" t="n">
        <f aca="false">LN(F1719/F1718)</f>
        <v>0.00160968907049425</v>
      </c>
      <c r="K1719" s="9" t="n">
        <f aca="false">F1719/F1712-1</f>
        <v>0.000891799010331429</v>
      </c>
      <c r="L1719" s="9" t="n">
        <f aca="false">F1719/F1689-1</f>
        <v>-0.0589781264809779</v>
      </c>
      <c r="M1719" s="9" t="n">
        <f aca="false">B1719/B1712-1</f>
        <v>-0.00204266366172001</v>
      </c>
      <c r="N1719" s="9" t="n">
        <f aca="false">B1719/B1689-1</f>
        <v>-0.125873326406288</v>
      </c>
      <c r="O1719" s="8" t="n">
        <f aca="false">MAX(O1718,F1719)</f>
        <v>271.506607307531</v>
      </c>
      <c r="P1719" s="9" t="n">
        <f aca="false">F1719/O1719-1</f>
        <v>-0.205778833687306</v>
      </c>
      <c r="Q1719" s="8" t="n">
        <f aca="false">MAX(Q1718,B1719)</f>
        <v>4811.1564628872</v>
      </c>
      <c r="R1719" s="9" t="n">
        <f aca="false">B1719/Q1719-1</f>
        <v>-0.508988914345755</v>
      </c>
      <c r="S1719" s="9" t="n">
        <f aca="false">B1719/INDEX($B:$B,$E1719)-1</f>
        <v>-0.00204266366172001</v>
      </c>
      <c r="T1719" s="0" t="n">
        <f aca="false">IF(AND($A1719&gt;=CrashTest!$B$3,$A1719&lt;=CrashTest!$C$3),1,IF(AND($A1719&gt;=CrashTest!$B$4,$A1719&lt;=CrashTest!$C$4),2,IF(AND($A1719&gt;=CrashTest!$B$5,$A1719&lt;=CrashTest!$C$5),3,IF(AND($A1719&gt;=CrashTest!$B$6,$A1719&lt;=CrashTest!$C$6),4,IF(AND($A1719&gt;=CrashTest!$B$7,$A1719&lt;=CrashTest!$C$7),5,0)))))</f>
        <v>0</v>
      </c>
      <c r="U1719" s="8" t="str">
        <f aca="false">IF(T1719=0,"",IF(T1718=T1719,MAX(U1718,B1719),B1719))</f>
        <v/>
      </c>
      <c r="V1719" s="9" t="str">
        <f aca="false">IF(T1719=0,"",B1719/U1719-1)</f>
        <v/>
      </c>
      <c r="W1719" s="8" t="str">
        <f aca="false">IF(T1719=0,"",IF(T1718=T1719,MAX(W1718,F1719),F1719))</f>
        <v/>
      </c>
      <c r="X1719" s="9" t="str">
        <f aca="false">IF(T1719=0,"",F1719/W1719-1)</f>
        <v/>
      </c>
    </row>
    <row r="1720" customFormat="false" ht="15" hidden="false" customHeight="false" outlineLevel="0" collapsed="false">
      <c r="A1720" s="5" t="n">
        <v>45548</v>
      </c>
      <c r="B1720" s="6" t="n">
        <v>2442.77219959088</v>
      </c>
      <c r="C1720" s="7" t="n">
        <v>21.98833809</v>
      </c>
      <c r="D1720" s="0" t="n">
        <f aca="false">INT((ROW()-3)/30)</f>
        <v>57</v>
      </c>
      <c r="E1720" s="0" t="n">
        <f aca="false">2+30*D1720</f>
        <v>1712</v>
      </c>
      <c r="F1720" s="8" t="n">
        <f aca="false">INDEX($F:$F,$E1720)*(2*B1720/INDEX($B:$B,$E1720)-C1720/INDEX($C:$C,$E1720))</f>
        <v>217.968208598707</v>
      </c>
      <c r="G1720" s="9" t="n">
        <f aca="false">B1720/B1719-1</f>
        <v>0.0340515516719844</v>
      </c>
      <c r="H1720" s="9" t="n">
        <f aca="false">F1720/F1719-1</f>
        <v>0.0108141084908713</v>
      </c>
      <c r="I1720" s="9" t="n">
        <f aca="false">LN(B1720/B1719)</f>
        <v>0.0334846313927488</v>
      </c>
      <c r="J1720" s="9" t="n">
        <f aca="false">LN(F1720/F1719)</f>
        <v>0.0107560541816952</v>
      </c>
      <c r="K1720" s="9" t="n">
        <f aca="false">F1720/F1713-1</f>
        <v>0.0273487202566918</v>
      </c>
      <c r="L1720" s="9" t="n">
        <f aca="false">F1720/F1690-1</f>
        <v>-0.0516991383516303</v>
      </c>
      <c r="M1720" s="9" t="n">
        <f aca="false">B1720/B1713-1</f>
        <v>0.100059442967452</v>
      </c>
      <c r="N1720" s="9" t="n">
        <f aca="false">B1720/B1690-1</f>
        <v>-0.0839989168399339</v>
      </c>
      <c r="O1720" s="8" t="n">
        <f aca="false">MAX(O1719,F1720)</f>
        <v>271.506607307531</v>
      </c>
      <c r="P1720" s="9" t="n">
        <f aca="false">F1720/O1720-1</f>
        <v>-0.197190039829054</v>
      </c>
      <c r="Q1720" s="8" t="n">
        <f aca="false">MAX(Q1719,B1720)</f>
        <v>4811.1564628872</v>
      </c>
      <c r="R1720" s="9" t="n">
        <f aca="false">B1720/Q1720-1</f>
        <v>-0.492269224991083</v>
      </c>
      <c r="S1720" s="9" t="n">
        <f aca="false">B1720/INDEX($B:$B,$E1720)-1</f>
        <v>0.0319393321430388</v>
      </c>
      <c r="T1720" s="0" t="n">
        <f aca="false">IF(AND($A1720&gt;=CrashTest!$B$3,$A1720&lt;=CrashTest!$C$3),1,IF(AND($A1720&gt;=CrashTest!$B$4,$A1720&lt;=CrashTest!$C$4),2,IF(AND($A1720&gt;=CrashTest!$B$5,$A1720&lt;=CrashTest!$C$5),3,IF(AND($A1720&gt;=CrashTest!$B$6,$A1720&lt;=CrashTest!$C$6),4,IF(AND($A1720&gt;=CrashTest!$B$7,$A1720&lt;=CrashTest!$C$7),5,0)))))</f>
        <v>0</v>
      </c>
      <c r="U1720" s="8" t="str">
        <f aca="false">IF(T1720=0,"",IF(T1719=T1720,MAX(U1719,B1720),B1720))</f>
        <v/>
      </c>
      <c r="V1720" s="9" t="str">
        <f aca="false">IF(T1720=0,"",B1720/U1720-1)</f>
        <v/>
      </c>
      <c r="W1720" s="8" t="str">
        <f aca="false">IF(T1720=0,"",IF(T1719=T1720,MAX(W1719,F1720),F1720))</f>
        <v/>
      </c>
      <c r="X1720" s="9" t="str">
        <f aca="false">IF(T1720=0,"",F1720/W1720-1)</f>
        <v/>
      </c>
    </row>
    <row r="1721" customFormat="false" ht="15" hidden="false" customHeight="false" outlineLevel="0" collapsed="false">
      <c r="A1721" s="5" t="n">
        <v>45549</v>
      </c>
      <c r="B1721" s="6" t="n">
        <v>2417.18522063121</v>
      </c>
      <c r="C1721" s="7" t="n">
        <v>21.62307321</v>
      </c>
      <c r="D1721" s="0" t="n">
        <f aca="false">INT((ROW()-3)/30)</f>
        <v>57</v>
      </c>
      <c r="E1721" s="0" t="n">
        <f aca="false">2+30*D1721</f>
        <v>1712</v>
      </c>
      <c r="F1721" s="8" t="n">
        <f aca="false">INDEX($F:$F,$E1721)*(2*B1721/INDEX($B:$B,$E1721)-C1721/INDEX($C:$C,$E1721))</f>
        <v>217.076278826502</v>
      </c>
      <c r="G1721" s="9" t="n">
        <f aca="false">B1721/B1720-1</f>
        <v>-0.0104745661359481</v>
      </c>
      <c r="H1721" s="9" t="n">
        <f aca="false">F1721/F1720-1</f>
        <v>-0.00409201772102319</v>
      </c>
      <c r="I1721" s="9" t="n">
        <f aca="false">LN(B1721/B1720)</f>
        <v>-0.0105298105163892</v>
      </c>
      <c r="J1721" s="9" t="n">
        <f aca="false">LN(F1721/F1720)</f>
        <v>-0.00410041293560913</v>
      </c>
      <c r="K1721" s="9" t="n">
        <f aca="false">F1721/F1714-1</f>
        <v>0.019257501213692</v>
      </c>
      <c r="L1721" s="9" t="n">
        <f aca="false">F1721/F1691-1</f>
        <v>-0.0477016650510785</v>
      </c>
      <c r="M1721" s="9" t="n">
        <f aca="false">B1721/B1714-1</f>
        <v>0.064986023378498</v>
      </c>
      <c r="N1721" s="9" t="n">
        <f aca="false">B1721/B1691-1</f>
        <v>-0.0608331993917332</v>
      </c>
      <c r="O1721" s="8" t="n">
        <f aca="false">MAX(O1720,F1721)</f>
        <v>271.506607307531</v>
      </c>
      <c r="P1721" s="9" t="n">
        <f aca="false">F1721/O1721-1</f>
        <v>-0.200475152412688</v>
      </c>
      <c r="Q1721" s="8" t="n">
        <f aca="false">MAX(Q1720,B1721)</f>
        <v>4811.1564628872</v>
      </c>
      <c r="R1721" s="9" t="n">
        <f aca="false">B1721/Q1721-1</f>
        <v>-0.49758748457317</v>
      </c>
      <c r="S1721" s="9" t="n">
        <f aca="false">B1721/INDEX($B:$B,$E1721)-1</f>
        <v>0.0211302153602204</v>
      </c>
      <c r="T1721" s="0" t="n">
        <f aca="false">IF(AND($A1721&gt;=CrashTest!$B$3,$A1721&lt;=CrashTest!$C$3),1,IF(AND($A1721&gt;=CrashTest!$B$4,$A1721&lt;=CrashTest!$C$4),2,IF(AND($A1721&gt;=CrashTest!$B$5,$A1721&lt;=CrashTest!$C$5),3,IF(AND($A1721&gt;=CrashTest!$B$6,$A1721&lt;=CrashTest!$C$6),4,IF(AND($A1721&gt;=CrashTest!$B$7,$A1721&lt;=CrashTest!$C$7),5,0)))))</f>
        <v>0</v>
      </c>
      <c r="U1721" s="8" t="str">
        <f aca="false">IF(T1721=0,"",IF(T1720=T1721,MAX(U1720,B1721),B1721))</f>
        <v/>
      </c>
      <c r="V1721" s="9" t="str">
        <f aca="false">IF(T1721=0,"",B1721/U1721-1)</f>
        <v/>
      </c>
      <c r="W1721" s="8" t="str">
        <f aca="false">IF(T1721=0,"",IF(T1720=T1721,MAX(W1720,F1721),F1721))</f>
        <v/>
      </c>
      <c r="X1721" s="9" t="str">
        <f aca="false">IF(T1721=0,"",F1721/W1721-1)</f>
        <v/>
      </c>
    </row>
    <row r="1722" customFormat="false" ht="15" hidden="false" customHeight="false" outlineLevel="0" collapsed="false">
      <c r="A1722" s="5" t="n">
        <v>45550</v>
      </c>
      <c r="B1722" s="6" t="n">
        <v>2319.29052425482</v>
      </c>
      <c r="C1722" s="7" t="n">
        <v>20.12607037</v>
      </c>
      <c r="D1722" s="0" t="n">
        <f aca="false">INT((ROW()-3)/30)</f>
        <v>57</v>
      </c>
      <c r="E1722" s="0" t="n">
        <f aca="false">2+30*D1722</f>
        <v>1712</v>
      </c>
      <c r="F1722" s="8" t="n">
        <f aca="false">INDEX($F:$F,$E1722)*(2*B1722/INDEX($B:$B,$E1722)-C1722/INDEX($C:$C,$E1722))</f>
        <v>214.689713364123</v>
      </c>
      <c r="G1722" s="9" t="n">
        <f aca="false">B1722/B1721-1</f>
        <v>-0.0404994600913646</v>
      </c>
      <c r="H1722" s="9" t="n">
        <f aca="false">F1722/F1721-1</f>
        <v>-0.0109941329162263</v>
      </c>
      <c r="I1722" s="9" t="n">
        <f aca="false">LN(B1722/B1721)</f>
        <v>-0.0413424008366404</v>
      </c>
      <c r="J1722" s="9" t="n">
        <f aca="false">LN(F1722/F1721)</f>
        <v>-0.0110550150375129</v>
      </c>
      <c r="K1722" s="9" t="n">
        <f aca="false">F1722/F1715-1</f>
        <v>0.000945063516838207</v>
      </c>
      <c r="L1722" s="9" t="n">
        <f aca="false">F1722/F1692-1</f>
        <v>-0.0598230684434065</v>
      </c>
      <c r="M1722" s="9" t="n">
        <f aca="false">B1722/B1715-1</f>
        <v>0.0083571970230214</v>
      </c>
      <c r="N1722" s="9" t="n">
        <f aca="false">B1722/B1692-1</f>
        <v>-0.106073491030887</v>
      </c>
      <c r="O1722" s="8" t="n">
        <f aca="false">MAX(O1721,F1722)</f>
        <v>271.506607307531</v>
      </c>
      <c r="P1722" s="9" t="n">
        <f aca="false">F1722/O1722-1</f>
        <v>-0.209265234856889</v>
      </c>
      <c r="Q1722" s="8" t="n">
        <f aca="false">MAX(Q1721,B1722)</f>
        <v>4811.1564628872</v>
      </c>
      <c r="R1722" s="9" t="n">
        <f aca="false">B1722/Q1722-1</f>
        <v>-0.517934920191101</v>
      </c>
      <c r="S1722" s="9" t="n">
        <f aca="false">B1722/INDEX($B:$B,$E1722)-1</f>
        <v>-0.0202250070448473</v>
      </c>
      <c r="T1722" s="0" t="n">
        <f aca="false">IF(AND($A1722&gt;=CrashTest!$B$3,$A1722&lt;=CrashTest!$C$3),1,IF(AND($A1722&gt;=CrashTest!$B$4,$A1722&lt;=CrashTest!$C$4),2,IF(AND($A1722&gt;=CrashTest!$B$5,$A1722&lt;=CrashTest!$C$5),3,IF(AND($A1722&gt;=CrashTest!$B$6,$A1722&lt;=CrashTest!$C$6),4,IF(AND($A1722&gt;=CrashTest!$B$7,$A1722&lt;=CrashTest!$C$7),5,0)))))</f>
        <v>0</v>
      </c>
      <c r="U1722" s="8" t="str">
        <f aca="false">IF(T1722=0,"",IF(T1721=T1722,MAX(U1721,B1722),B1722))</f>
        <v/>
      </c>
      <c r="V1722" s="9" t="str">
        <f aca="false">IF(T1722=0,"",B1722/U1722-1)</f>
        <v/>
      </c>
      <c r="W1722" s="8" t="str">
        <f aca="false">IF(T1722=0,"",IF(T1721=T1722,MAX(W1721,F1722),F1722))</f>
        <v/>
      </c>
      <c r="X1722" s="9" t="str">
        <f aca="false">IF(T1722=0,"",F1722/W1722-1)</f>
        <v/>
      </c>
    </row>
    <row r="1723" customFormat="false" ht="15" hidden="false" customHeight="false" outlineLevel="0" collapsed="false">
      <c r="A1723" s="5" t="n">
        <v>45551</v>
      </c>
      <c r="B1723" s="6" t="n">
        <v>2295.19158971362</v>
      </c>
      <c r="C1723" s="7" t="n">
        <v>19.81979654</v>
      </c>
      <c r="D1723" s="0" t="n">
        <f aca="false">INT((ROW()-3)/30)</f>
        <v>57</v>
      </c>
      <c r="E1723" s="0" t="n">
        <f aca="false">2+30*D1723</f>
        <v>1712</v>
      </c>
      <c r="F1723" s="8" t="n">
        <f aca="false">INDEX($F:$F,$E1723)*(2*B1723/INDEX($B:$B,$E1723)-C1723/INDEX($C:$C,$E1723))</f>
        <v>213.460496787178</v>
      </c>
      <c r="G1723" s="9" t="n">
        <f aca="false">B1723/B1722-1</f>
        <v>-0.0103906493339996</v>
      </c>
      <c r="H1723" s="9" t="n">
        <f aca="false">F1723/F1722-1</f>
        <v>-0.00572554948108173</v>
      </c>
      <c r="I1723" s="9" t="n">
        <f aca="false">LN(B1723/B1722)</f>
        <v>-0.0104450090135762</v>
      </c>
      <c r="J1723" s="9" t="n">
        <f aca="false">LN(F1723/F1722)</f>
        <v>-0.00574200327424092</v>
      </c>
      <c r="K1723" s="9" t="n">
        <f aca="false">F1723/F1716-1</f>
        <v>-0.0106065010643192</v>
      </c>
      <c r="L1723" s="9" t="n">
        <f aca="false">F1723/F1693-1</f>
        <v>-0.066931541748521</v>
      </c>
      <c r="M1723" s="9" t="n">
        <f aca="false">B1723/B1716-1</f>
        <v>-0.0283019696320582</v>
      </c>
      <c r="N1723" s="9" t="n">
        <f aca="false">B1723/B1693-1</f>
        <v>-0.121351996711481</v>
      </c>
      <c r="O1723" s="8" t="n">
        <f aca="false">MAX(O1722,F1723)</f>
        <v>271.506607307531</v>
      </c>
      <c r="P1723" s="9" t="n">
        <f aca="false">F1723/O1723-1</f>
        <v>-0.213792625881127</v>
      </c>
      <c r="Q1723" s="8" t="n">
        <f aca="false">MAX(Q1722,B1723)</f>
        <v>4811.1564628872</v>
      </c>
      <c r="R1723" s="9" t="n">
        <f aca="false">B1723/Q1723-1</f>
        <v>-0.522943889391561</v>
      </c>
      <c r="S1723" s="9" t="n">
        <f aca="false">B1723/INDEX($B:$B,$E1723)-1</f>
        <v>-0.0304055054228662</v>
      </c>
      <c r="T1723" s="0" t="n">
        <f aca="false">IF(AND($A1723&gt;=CrashTest!$B$3,$A1723&lt;=CrashTest!$C$3),1,IF(AND($A1723&gt;=CrashTest!$B$4,$A1723&lt;=CrashTest!$C$4),2,IF(AND($A1723&gt;=CrashTest!$B$5,$A1723&lt;=CrashTest!$C$5),3,IF(AND($A1723&gt;=CrashTest!$B$6,$A1723&lt;=CrashTest!$C$6),4,IF(AND($A1723&gt;=CrashTest!$B$7,$A1723&lt;=CrashTest!$C$7),5,0)))))</f>
        <v>0</v>
      </c>
      <c r="U1723" s="8" t="str">
        <f aca="false">IF(T1723=0,"",IF(T1722=T1723,MAX(U1722,B1723),B1723))</f>
        <v/>
      </c>
      <c r="V1723" s="9" t="str">
        <f aca="false">IF(T1723=0,"",B1723/U1723-1)</f>
        <v/>
      </c>
      <c r="W1723" s="8" t="str">
        <f aca="false">IF(T1723=0,"",IF(T1722=T1723,MAX(W1722,F1723),F1723))</f>
        <v/>
      </c>
      <c r="X1723" s="9" t="str">
        <f aca="false">IF(T1723=0,"",F1723/W1723-1)</f>
        <v/>
      </c>
    </row>
    <row r="1724" customFormat="false" ht="15" hidden="false" customHeight="false" outlineLevel="0" collapsed="false">
      <c r="A1724" s="5" t="n">
        <v>45552</v>
      </c>
      <c r="B1724" s="6" t="n">
        <v>2337.065764173</v>
      </c>
      <c r="C1724" s="7" t="n">
        <v>20.50530575</v>
      </c>
      <c r="D1724" s="0" t="n">
        <f aca="false">INT((ROW()-3)/30)</f>
        <v>57</v>
      </c>
      <c r="E1724" s="0" t="n">
        <f aca="false">2+30*D1724</f>
        <v>1712</v>
      </c>
      <c r="F1724" s="8" t="n">
        <f aca="false">INDEX($F:$F,$E1724)*(2*B1724/INDEX($B:$B,$E1724)-C1724/INDEX($C:$C,$E1724))</f>
        <v>214.015670531428</v>
      </c>
      <c r="G1724" s="9" t="n">
        <f aca="false">B1724/B1723-1</f>
        <v>0.0182443045918466</v>
      </c>
      <c r="H1724" s="9" t="n">
        <f aca="false">F1724/F1723-1</f>
        <v>0.00260082662884042</v>
      </c>
      <c r="I1724" s="9" t="n">
        <f aca="false">LN(B1724/B1723)</f>
        <v>0.0180798742008591</v>
      </c>
      <c r="J1724" s="9" t="n">
        <f aca="false">LN(F1724/F1723)</f>
        <v>0.00259745033210505</v>
      </c>
      <c r="K1724" s="9" t="n">
        <f aca="false">F1724/F1717-1</f>
        <v>-0.0107380086209347</v>
      </c>
      <c r="L1724" s="9" t="n">
        <f aca="false">F1724/F1694-1</f>
        <v>-0.0757578102666265</v>
      </c>
      <c r="M1724" s="9" t="n">
        <f aca="false">B1724/B1717-1</f>
        <v>-0.021950283629026</v>
      </c>
      <c r="N1724" s="9" t="n">
        <f aca="false">B1724/B1694-1</f>
        <v>-0.109620473024899</v>
      </c>
      <c r="O1724" s="8" t="n">
        <f aca="false">MAX(O1723,F1724)</f>
        <v>271.506607307531</v>
      </c>
      <c r="P1724" s="9" t="n">
        <f aca="false">F1724/O1724-1</f>
        <v>-0.211747836806728</v>
      </c>
      <c r="Q1724" s="8" t="n">
        <f aca="false">MAX(Q1723,B1724)</f>
        <v>4811.1564628872</v>
      </c>
      <c r="R1724" s="9" t="n">
        <f aca="false">B1724/Q1724-1</f>
        <v>-0.514240332402219</v>
      </c>
      <c r="S1724" s="9" t="n">
        <f aca="false">B1724/INDEX($B:$B,$E1724)-1</f>
        <v>-0.0127159281332234</v>
      </c>
      <c r="T1724" s="0" t="n">
        <f aca="false">IF(AND($A1724&gt;=CrashTest!$B$3,$A1724&lt;=CrashTest!$C$3),1,IF(AND($A1724&gt;=CrashTest!$B$4,$A1724&lt;=CrashTest!$C$4),2,IF(AND($A1724&gt;=CrashTest!$B$5,$A1724&lt;=CrashTest!$C$5),3,IF(AND($A1724&gt;=CrashTest!$B$6,$A1724&lt;=CrashTest!$C$6),4,IF(AND($A1724&gt;=CrashTest!$B$7,$A1724&lt;=CrashTest!$C$7),5,0)))))</f>
        <v>0</v>
      </c>
      <c r="U1724" s="8" t="str">
        <f aca="false">IF(T1724=0,"",IF(T1723=T1724,MAX(U1723,B1724),B1724))</f>
        <v/>
      </c>
      <c r="V1724" s="9" t="str">
        <f aca="false">IF(T1724=0,"",B1724/U1724-1)</f>
        <v/>
      </c>
      <c r="W1724" s="8" t="str">
        <f aca="false">IF(T1724=0,"",IF(T1723=T1724,MAX(W1723,F1724),F1724))</f>
        <v/>
      </c>
      <c r="X1724" s="9" t="str">
        <f aca="false">IF(T1724=0,"",F1724/W1724-1)</f>
        <v/>
      </c>
    </row>
    <row r="1725" customFormat="false" ht="15" hidden="false" customHeight="false" outlineLevel="0" collapsed="false">
      <c r="A1725" s="5" t="n">
        <v>45553</v>
      </c>
      <c r="B1725" s="6" t="n">
        <v>2358.79472209234</v>
      </c>
      <c r="C1725" s="7" t="n">
        <v>20.98365379</v>
      </c>
      <c r="D1725" s="0" t="n">
        <f aca="false">INT((ROW()-3)/30)</f>
        <v>57</v>
      </c>
      <c r="E1725" s="0" t="n">
        <f aca="false">2+30*D1725</f>
        <v>1712</v>
      </c>
      <c r="F1725" s="8" t="n">
        <f aca="false">INDEX($F:$F,$E1725)*(2*B1725/INDEX($B:$B,$E1725)-C1725/INDEX($C:$C,$E1725))</f>
        <v>213.039538061813</v>
      </c>
      <c r="G1725" s="9" t="n">
        <f aca="false">B1725/B1724-1</f>
        <v>0.00929753807207456</v>
      </c>
      <c r="H1725" s="9" t="n">
        <f aca="false">F1725/F1724-1</f>
        <v>-0.00456103269069175</v>
      </c>
      <c r="I1725" s="9" t="n">
        <f aca="false">LN(B1725/B1724)</f>
        <v>0.00925458201673595</v>
      </c>
      <c r="J1725" s="9" t="n">
        <f aca="false">LN(F1725/F1724)</f>
        <v>-0.00457146593663243</v>
      </c>
      <c r="K1725" s="9" t="n">
        <f aca="false">F1725/F1718-1</f>
        <v>-0.0104507114412226</v>
      </c>
      <c r="L1725" s="9" t="n">
        <f aca="false">F1725/F1695-1</f>
        <v>-0.0719664383635109</v>
      </c>
      <c r="M1725" s="9" t="n">
        <f aca="false">B1725/B1718-1</f>
        <v>0.00703877889875937</v>
      </c>
      <c r="N1725" s="9" t="n">
        <f aca="false">B1725/B1695-1</f>
        <v>-0.103787365675098</v>
      </c>
      <c r="O1725" s="8" t="n">
        <f aca="false">MAX(O1724,F1725)</f>
        <v>271.506607307531</v>
      </c>
      <c r="P1725" s="9" t="n">
        <f aca="false">F1725/O1725-1</f>
        <v>-0.215343080691561</v>
      </c>
      <c r="Q1725" s="8" t="n">
        <f aca="false">MAX(Q1724,B1725)</f>
        <v>4811.1564628872</v>
      </c>
      <c r="R1725" s="9" t="n">
        <f aca="false">B1725/Q1725-1</f>
        <v>-0.509723963398851</v>
      </c>
      <c r="S1725" s="9" t="n">
        <f aca="false">B1725/INDEX($B:$B,$E1725)-1</f>
        <v>-0.00353661688708939</v>
      </c>
      <c r="T1725" s="0" t="n">
        <f aca="false">IF(AND($A1725&gt;=CrashTest!$B$3,$A1725&lt;=CrashTest!$C$3),1,IF(AND($A1725&gt;=CrashTest!$B$4,$A1725&lt;=CrashTest!$C$4),2,IF(AND($A1725&gt;=CrashTest!$B$5,$A1725&lt;=CrashTest!$C$5),3,IF(AND($A1725&gt;=CrashTest!$B$6,$A1725&lt;=CrashTest!$C$6),4,IF(AND($A1725&gt;=CrashTest!$B$7,$A1725&lt;=CrashTest!$C$7),5,0)))))</f>
        <v>0</v>
      </c>
      <c r="U1725" s="8" t="str">
        <f aca="false">IF(T1725=0,"",IF(T1724=T1725,MAX(U1724,B1725),B1725))</f>
        <v/>
      </c>
      <c r="V1725" s="9" t="str">
        <f aca="false">IF(T1725=0,"",B1725/U1725-1)</f>
        <v/>
      </c>
      <c r="W1725" s="8" t="str">
        <f aca="false">IF(T1725=0,"",IF(T1724=T1725,MAX(W1724,F1725),F1725))</f>
        <v/>
      </c>
      <c r="X1725" s="9" t="str">
        <f aca="false">IF(T1725=0,"",F1725/W1725-1)</f>
        <v/>
      </c>
    </row>
    <row r="1726" customFormat="false" ht="15" hidden="false" customHeight="false" outlineLevel="0" collapsed="false">
      <c r="A1726" s="5" t="n">
        <v>45554</v>
      </c>
      <c r="B1726" s="6" t="n">
        <v>2468.43390606955</v>
      </c>
      <c r="C1726" s="7" t="n">
        <v>22.29875344</v>
      </c>
      <c r="D1726" s="0" t="n">
        <f aca="false">INT((ROW()-3)/30)</f>
        <v>57</v>
      </c>
      <c r="E1726" s="0" t="n">
        <f aca="false">2+30*D1726</f>
        <v>1712</v>
      </c>
      <c r="F1726" s="8" t="n">
        <f aca="false">INDEX($F:$F,$E1726)*(2*B1726/INDEX($B:$B,$E1726)-C1726/INDEX($C:$C,$E1726))</f>
        <v>219.439196135104</v>
      </c>
      <c r="G1726" s="9" t="n">
        <f aca="false">B1726/B1725-1</f>
        <v>0.0464810197133034</v>
      </c>
      <c r="H1726" s="9" t="n">
        <f aca="false">F1726/F1725-1</f>
        <v>0.0300397669442642</v>
      </c>
      <c r="I1726" s="9" t="n">
        <f aca="false">LN(B1726/B1725)</f>
        <v>0.0454331258195212</v>
      </c>
      <c r="J1726" s="9" t="n">
        <f aca="false">LN(F1726/F1725)</f>
        <v>0.0295974101800001</v>
      </c>
      <c r="K1726" s="9" t="n">
        <f aca="false">F1726/F1719-1</f>
        <v>0.0176357223618249</v>
      </c>
      <c r="L1726" s="9" t="n">
        <f aca="false">F1726/F1696-1</f>
        <v>-0.044501401431796</v>
      </c>
      <c r="M1726" s="9" t="n">
        <f aca="false">B1726/B1719-1</f>
        <v>0.0449144259945529</v>
      </c>
      <c r="N1726" s="9" t="n">
        <f aca="false">B1726/B1696-1</f>
        <v>-0.0425184028437362</v>
      </c>
      <c r="O1726" s="8" t="n">
        <f aca="false">MAX(O1725,F1726)</f>
        <v>271.506607307531</v>
      </c>
      <c r="P1726" s="9" t="n">
        <f aca="false">F1726/O1726-1</f>
        <v>-0.191772169704331</v>
      </c>
      <c r="Q1726" s="8" t="n">
        <f aca="false">MAX(Q1725,B1726)</f>
        <v>4811.1564628872</v>
      </c>
      <c r="R1726" s="9" t="n">
        <f aca="false">B1726/Q1726-1</f>
        <v>-0.486935433276633</v>
      </c>
      <c r="S1726" s="9" t="n">
        <f aca="false">B1726/INDEX($B:$B,$E1726)-1</f>
        <v>0.0427800172669668</v>
      </c>
      <c r="T1726" s="0" t="n">
        <f aca="false">IF(AND($A1726&gt;=CrashTest!$B$3,$A1726&lt;=CrashTest!$C$3),1,IF(AND($A1726&gt;=CrashTest!$B$4,$A1726&lt;=CrashTest!$C$4),2,IF(AND($A1726&gt;=CrashTest!$B$5,$A1726&lt;=CrashTest!$C$5),3,IF(AND($A1726&gt;=CrashTest!$B$6,$A1726&lt;=CrashTest!$C$6),4,IF(AND($A1726&gt;=CrashTest!$B$7,$A1726&lt;=CrashTest!$C$7),5,0)))))</f>
        <v>0</v>
      </c>
      <c r="U1726" s="8" t="str">
        <f aca="false">IF(T1726=0,"",IF(T1725=T1726,MAX(U1725,B1726),B1726))</f>
        <v/>
      </c>
      <c r="V1726" s="9" t="str">
        <f aca="false">IF(T1726=0,"",B1726/U1726-1)</f>
        <v/>
      </c>
      <c r="W1726" s="8" t="str">
        <f aca="false">IF(T1726=0,"",IF(T1725=T1726,MAX(W1725,F1726),F1726))</f>
        <v/>
      </c>
      <c r="X1726" s="9" t="str">
        <f aca="false">IF(T1726=0,"",F1726/W1726-1)</f>
        <v/>
      </c>
    </row>
    <row r="1727" customFormat="false" ht="15" hidden="false" customHeight="false" outlineLevel="0" collapsed="false">
      <c r="A1727" s="5" t="n">
        <v>45555</v>
      </c>
      <c r="B1727" s="6" t="n">
        <v>2554.7331440678</v>
      </c>
      <c r="C1727" s="7" t="n">
        <v>23.72736311</v>
      </c>
      <c r="D1727" s="0" t="n">
        <f aca="false">INT((ROW()-3)/30)</f>
        <v>57</v>
      </c>
      <c r="E1727" s="0" t="n">
        <f aca="false">2+30*D1727</f>
        <v>1712</v>
      </c>
      <c r="F1727" s="8" t="n">
        <f aca="false">INDEX($F:$F,$E1727)*(2*B1727/INDEX($B:$B,$E1727)-C1727/INDEX($C:$C,$E1727))</f>
        <v>220.420154125565</v>
      </c>
      <c r="G1727" s="9" t="n">
        <f aca="false">B1727/B1726-1</f>
        <v>0.0349611297211772</v>
      </c>
      <c r="H1727" s="9" t="n">
        <f aca="false">F1727/F1726-1</f>
        <v>0.00447029522409181</v>
      </c>
      <c r="I1727" s="9" t="n">
        <f aca="false">LN(B1727/B1726)</f>
        <v>0.0343638701871451</v>
      </c>
      <c r="J1727" s="9" t="n">
        <f aca="false">LN(F1727/F1726)</f>
        <v>0.00446033313235703</v>
      </c>
      <c r="K1727" s="9" t="n">
        <f aca="false">F1727/F1720-1</f>
        <v>0.0112490970248418</v>
      </c>
      <c r="L1727" s="9" t="n">
        <f aca="false">F1727/F1697-1</f>
        <v>-0.0438681815455497</v>
      </c>
      <c r="M1727" s="9" t="n">
        <f aca="false">B1727/B1720-1</f>
        <v>0.0458335593043311</v>
      </c>
      <c r="N1727" s="9" t="n">
        <f aca="false">B1727/B1697-1</f>
        <v>-0.0280055237915906</v>
      </c>
      <c r="O1727" s="8" t="n">
        <f aca="false">MAX(O1726,F1727)</f>
        <v>271.506607307531</v>
      </c>
      <c r="P1727" s="9" t="n">
        <f aca="false">F1727/O1727-1</f>
        <v>-0.188159152694582</v>
      </c>
      <c r="Q1727" s="8" t="n">
        <f aca="false">MAX(Q1726,B1727)</f>
        <v>4811.1564628872</v>
      </c>
      <c r="R1727" s="9" t="n">
        <f aca="false">B1727/Q1727-1</f>
        <v>-0.468998116404077</v>
      </c>
      <c r="S1727" s="9" t="n">
        <f aca="false">B1727/INDEX($B:$B,$E1727)-1</f>
        <v>0.0792367847212887</v>
      </c>
      <c r="T1727" s="0" t="n">
        <f aca="false">IF(AND($A1727&gt;=CrashTest!$B$3,$A1727&lt;=CrashTest!$C$3),1,IF(AND($A1727&gt;=CrashTest!$B$4,$A1727&lt;=CrashTest!$C$4),2,IF(AND($A1727&gt;=CrashTest!$B$5,$A1727&lt;=CrashTest!$C$5),3,IF(AND($A1727&gt;=CrashTest!$B$6,$A1727&lt;=CrashTest!$C$6),4,IF(AND($A1727&gt;=CrashTest!$B$7,$A1727&lt;=CrashTest!$C$7),5,0)))))</f>
        <v>0</v>
      </c>
      <c r="U1727" s="8" t="str">
        <f aca="false">IF(T1727=0,"",IF(T1726=T1727,MAX(U1726,B1727),B1727))</f>
        <v/>
      </c>
      <c r="V1727" s="9" t="str">
        <f aca="false">IF(T1727=0,"",B1727/U1727-1)</f>
        <v/>
      </c>
      <c r="W1727" s="8" t="str">
        <f aca="false">IF(T1727=0,"",IF(T1726=T1727,MAX(W1726,F1727),F1727))</f>
        <v/>
      </c>
      <c r="X1727" s="9" t="str">
        <f aca="false">IF(T1727=0,"",F1727/W1727-1)</f>
        <v/>
      </c>
    </row>
    <row r="1728" customFormat="false" ht="15" hidden="false" customHeight="false" outlineLevel="0" collapsed="false">
      <c r="A1728" s="5" t="n">
        <v>45556</v>
      </c>
      <c r="B1728" s="6" t="n">
        <v>2604.74345555231</v>
      </c>
      <c r="C1728" s="7" t="n">
        <v>24.48694585</v>
      </c>
      <c r="D1728" s="0" t="n">
        <f aca="false">INT((ROW()-3)/30)</f>
        <v>57</v>
      </c>
      <c r="E1728" s="0" t="n">
        <f aca="false">2+30*D1728</f>
        <v>1712</v>
      </c>
      <c r="F1728" s="8" t="n">
        <f aca="false">INDEX($F:$F,$E1728)*(2*B1728/INDEX($B:$B,$E1728)-C1728/INDEX($C:$C,$E1728))</f>
        <v>221.692685268565</v>
      </c>
      <c r="G1728" s="9" t="n">
        <f aca="false">B1728/B1727-1</f>
        <v>0.0195755519908747</v>
      </c>
      <c r="H1728" s="9" t="n">
        <f aca="false">F1728/F1727-1</f>
        <v>0.00577320684693339</v>
      </c>
      <c r="I1728" s="9" t="n">
        <f aca="false">LN(B1728/B1727)</f>
        <v>0.0193864151927954</v>
      </c>
      <c r="J1728" s="9" t="n">
        <f aca="false">LN(F1728/F1727)</f>
        <v>0.00575660575200925</v>
      </c>
      <c r="K1728" s="9" t="n">
        <f aca="false">F1728/F1721-1</f>
        <v>0.0212662869799465</v>
      </c>
      <c r="L1728" s="9" t="n">
        <f aca="false">F1728/F1698-1</f>
        <v>-0.0413550626925772</v>
      </c>
      <c r="M1728" s="9" t="n">
        <f aca="false">B1728/B1721-1</f>
        <v>0.0775936545202449</v>
      </c>
      <c r="N1728" s="9" t="n">
        <f aca="false">B1728/B1698-1</f>
        <v>-0.00705441529395801</v>
      </c>
      <c r="O1728" s="8" t="n">
        <f aca="false">MAX(O1727,F1728)</f>
        <v>271.506607307531</v>
      </c>
      <c r="P1728" s="9" t="n">
        <f aca="false">F1728/O1728-1</f>
        <v>-0.183472227556298</v>
      </c>
      <c r="Q1728" s="8" t="n">
        <f aca="false">MAX(Q1727,B1728)</f>
        <v>4811.1564628872</v>
      </c>
      <c r="R1728" s="9" t="n">
        <f aca="false">B1728/Q1728-1</f>
        <v>-0.458603461424493</v>
      </c>
      <c r="S1728" s="9" t="n">
        <f aca="false">B1728/INDEX($B:$B,$E1728)-1</f>
        <v>0.100363440511065</v>
      </c>
      <c r="T1728" s="0" t="n">
        <f aca="false">IF(AND($A1728&gt;=CrashTest!$B$3,$A1728&lt;=CrashTest!$C$3),1,IF(AND($A1728&gt;=CrashTest!$B$4,$A1728&lt;=CrashTest!$C$4),2,IF(AND($A1728&gt;=CrashTest!$B$5,$A1728&lt;=CrashTest!$C$5),3,IF(AND($A1728&gt;=CrashTest!$B$6,$A1728&lt;=CrashTest!$C$6),4,IF(AND($A1728&gt;=CrashTest!$B$7,$A1728&lt;=CrashTest!$C$7),5,0)))))</f>
        <v>0</v>
      </c>
      <c r="U1728" s="8" t="str">
        <f aca="false">IF(T1728=0,"",IF(T1727=T1728,MAX(U1727,B1728),B1728))</f>
        <v/>
      </c>
      <c r="V1728" s="9" t="str">
        <f aca="false">IF(T1728=0,"",B1728/U1728-1)</f>
        <v/>
      </c>
      <c r="W1728" s="8" t="str">
        <f aca="false">IF(T1728=0,"",IF(T1727=T1728,MAX(W1727,F1728),F1728))</f>
        <v/>
      </c>
      <c r="X1728" s="9" t="str">
        <f aca="false">IF(T1728=0,"",F1728/W1728-1)</f>
        <v/>
      </c>
    </row>
    <row r="1729" customFormat="false" ht="15" hidden="false" customHeight="false" outlineLevel="0" collapsed="false">
      <c r="A1729" s="5" t="n">
        <v>45557</v>
      </c>
      <c r="B1729" s="6" t="n">
        <v>2581.10804656926</v>
      </c>
      <c r="C1729" s="7" t="n">
        <v>23.98023396</v>
      </c>
      <c r="D1729" s="0" t="n">
        <f aca="false">INT((ROW()-3)/30)</f>
        <v>57</v>
      </c>
      <c r="E1729" s="0" t="n">
        <f aca="false">2+30*D1729</f>
        <v>1712</v>
      </c>
      <c r="F1729" s="8" t="n">
        <f aca="false">INDEX($F:$F,$E1729)*(2*B1729/INDEX($B:$B,$E1729)-C1729/INDEX($C:$C,$E1729))</f>
        <v>222.614200974248</v>
      </c>
      <c r="G1729" s="9" t="n">
        <f aca="false">B1729/B1728-1</f>
        <v>-0.00907398727988684</v>
      </c>
      <c r="H1729" s="9" t="n">
        <f aca="false">F1729/F1728-1</f>
        <v>0.0041567258052142</v>
      </c>
      <c r="I1729" s="9" t="n">
        <f aca="false">LN(B1729/B1728)</f>
        <v>-0.00911540665208888</v>
      </c>
      <c r="J1729" s="9" t="n">
        <f aca="false">LN(F1729/F1728)</f>
        <v>0.0041481104865975</v>
      </c>
      <c r="K1729" s="9" t="n">
        <f aca="false">F1729/F1722-1</f>
        <v>0.036911352136767</v>
      </c>
      <c r="L1729" s="9" t="n">
        <f aca="false">F1729/F1699-1</f>
        <v>-0.0546147534870266</v>
      </c>
      <c r="M1729" s="9" t="n">
        <f aca="false">B1729/B1722-1</f>
        <v>0.112886902083369</v>
      </c>
      <c r="N1729" s="9" t="n">
        <f aca="false">B1729/B1699-1</f>
        <v>-0.0668672776528899</v>
      </c>
      <c r="O1729" s="8" t="n">
        <f aca="false">MAX(O1728,F1729)</f>
        <v>271.506607307531</v>
      </c>
      <c r="P1729" s="9" t="n">
        <f aca="false">F1729/O1729-1</f>
        <v>-0.180078145493907</v>
      </c>
      <c r="Q1729" s="8" t="n">
        <f aca="false">MAX(Q1728,B1729)</f>
        <v>4811.1564628872</v>
      </c>
      <c r="R1729" s="9" t="n">
        <f aca="false">B1729/Q1729-1</f>
        <v>-0.463516086728902</v>
      </c>
      <c r="S1729" s="9" t="n">
        <f aca="false">B1729/INDEX($B:$B,$E1729)-1</f>
        <v>0.0903787566486147</v>
      </c>
      <c r="T1729" s="0" t="n">
        <f aca="false">IF(AND($A1729&gt;=CrashTest!$B$3,$A1729&lt;=CrashTest!$C$3),1,IF(AND($A1729&gt;=CrashTest!$B$4,$A1729&lt;=CrashTest!$C$4),2,IF(AND($A1729&gt;=CrashTest!$B$5,$A1729&lt;=CrashTest!$C$5),3,IF(AND($A1729&gt;=CrashTest!$B$6,$A1729&lt;=CrashTest!$C$6),4,IF(AND($A1729&gt;=CrashTest!$B$7,$A1729&lt;=CrashTest!$C$7),5,0)))))</f>
        <v>0</v>
      </c>
      <c r="U1729" s="8" t="str">
        <f aca="false">IF(T1729=0,"",IF(T1728=T1729,MAX(U1728,B1729),B1729))</f>
        <v/>
      </c>
      <c r="V1729" s="9" t="str">
        <f aca="false">IF(T1729=0,"",B1729/U1729-1)</f>
        <v/>
      </c>
      <c r="W1729" s="8" t="str">
        <f aca="false">IF(T1729=0,"",IF(T1728=T1729,MAX(W1728,F1729),F1729))</f>
        <v/>
      </c>
      <c r="X1729" s="9" t="str">
        <f aca="false">IF(T1729=0,"",F1729/W1729-1)</f>
        <v/>
      </c>
    </row>
    <row r="1730" customFormat="false" ht="15" hidden="false" customHeight="false" outlineLevel="0" collapsed="false">
      <c r="A1730" s="5" t="n">
        <v>45558</v>
      </c>
      <c r="B1730" s="6" t="n">
        <v>2647.93771518995</v>
      </c>
      <c r="C1730" s="7" t="n">
        <v>24.92676169</v>
      </c>
      <c r="D1730" s="0" t="n">
        <f aca="false">INT((ROW()-3)/30)</f>
        <v>57</v>
      </c>
      <c r="E1730" s="0" t="n">
        <f aca="false">2+30*D1730</f>
        <v>1712</v>
      </c>
      <c r="F1730" s="8" t="n">
        <f aca="false">INDEX($F:$F,$E1730)*(2*B1730/INDEX($B:$B,$E1730)-C1730/INDEX($C:$C,$E1730))</f>
        <v>225.021054816879</v>
      </c>
      <c r="G1730" s="9" t="n">
        <f aca="false">B1730/B1729-1</f>
        <v>0.0258918524195522</v>
      </c>
      <c r="H1730" s="9" t="n">
        <f aca="false">F1730/F1729-1</f>
        <v>0.0108117713609361</v>
      </c>
      <c r="I1730" s="9" t="n">
        <f aca="false">LN(B1730/B1729)</f>
        <v>0.0255623341943825</v>
      </c>
      <c r="J1730" s="9" t="n">
        <f aca="false">LN(F1730/F1729)</f>
        <v>0.0107537420526722</v>
      </c>
      <c r="K1730" s="9" t="n">
        <f aca="false">F1730/F1723-1</f>
        <v>0.054157833433824</v>
      </c>
      <c r="L1730" s="9" t="n">
        <f aca="false">F1730/F1700-1</f>
        <v>-0.0370172059716062</v>
      </c>
      <c r="M1730" s="9" t="n">
        <f aca="false">B1730/B1723-1</f>
        <v>0.153689185276399</v>
      </c>
      <c r="N1730" s="9" t="n">
        <f aca="false">B1730/B1700-1</f>
        <v>-0.0412993294913382</v>
      </c>
      <c r="O1730" s="8" t="n">
        <f aca="false">MAX(O1729,F1730)</f>
        <v>271.506607307531</v>
      </c>
      <c r="P1730" s="9" t="n">
        <f aca="false">F1730/O1730-1</f>
        <v>-0.171213337869153</v>
      </c>
      <c r="Q1730" s="8" t="n">
        <f aca="false">MAX(Q1729,B1730)</f>
        <v>4811.1564628872</v>
      </c>
      <c r="R1730" s="9" t="n">
        <f aca="false">B1730/Q1730-1</f>
        <v>-0.449625524421023</v>
      </c>
      <c r="S1730" s="9" t="n">
        <f aca="false">B1730/INDEX($B:$B,$E1730)-1</f>
        <v>0.118610682497176</v>
      </c>
      <c r="T1730" s="0" t="n">
        <f aca="false">IF(AND($A1730&gt;=CrashTest!$B$3,$A1730&lt;=CrashTest!$C$3),1,IF(AND($A1730&gt;=CrashTest!$B$4,$A1730&lt;=CrashTest!$C$4),2,IF(AND($A1730&gt;=CrashTest!$B$5,$A1730&lt;=CrashTest!$C$5),3,IF(AND($A1730&gt;=CrashTest!$B$6,$A1730&lt;=CrashTest!$C$6),4,IF(AND($A1730&gt;=CrashTest!$B$7,$A1730&lt;=CrashTest!$C$7),5,0)))))</f>
        <v>0</v>
      </c>
      <c r="U1730" s="8" t="str">
        <f aca="false">IF(T1730=0,"",IF(T1729=T1730,MAX(U1729,B1730),B1730))</f>
        <v/>
      </c>
      <c r="V1730" s="9" t="str">
        <f aca="false">IF(T1730=0,"",B1730/U1730-1)</f>
        <v/>
      </c>
      <c r="W1730" s="8" t="str">
        <f aca="false">IF(T1730=0,"",IF(T1729=T1730,MAX(W1729,F1730),F1730))</f>
        <v/>
      </c>
      <c r="X1730" s="9" t="str">
        <f aca="false">IF(T1730=0,"",F1730/W1730-1)</f>
        <v/>
      </c>
    </row>
    <row r="1731" customFormat="false" ht="15" hidden="false" customHeight="false" outlineLevel="0" collapsed="false">
      <c r="A1731" s="5" t="n">
        <v>45559</v>
      </c>
      <c r="B1731" s="6" t="n">
        <v>2655.48809611338</v>
      </c>
      <c r="C1731" s="7" t="n">
        <v>24.99466381</v>
      </c>
      <c r="D1731" s="0" t="n">
        <f aca="false">INT((ROW()-3)/30)</f>
        <v>57</v>
      </c>
      <c r="E1731" s="0" t="n">
        <f aca="false">2+30*D1731</f>
        <v>1712</v>
      </c>
      <c r="F1731" s="8" t="n">
        <f aca="false">INDEX($F:$F,$E1731)*(2*B1731/INDEX($B:$B,$E1731)-C1731/INDEX($C:$C,$E1731))</f>
        <v>225.695411125599</v>
      </c>
      <c r="G1731" s="9" t="n">
        <f aca="false">B1731/B1730-1</f>
        <v>0.00285141938200328</v>
      </c>
      <c r="H1731" s="9" t="n">
        <f aca="false">F1731/F1730-1</f>
        <v>0.00299685871292699</v>
      </c>
      <c r="I1731" s="9" t="n">
        <f aca="false">LN(B1731/B1730)</f>
        <v>0.0028473617971779</v>
      </c>
      <c r="J1731" s="9" t="n">
        <f aca="false">LN(F1731/F1730)</f>
        <v>0.00299237708349528</v>
      </c>
      <c r="K1731" s="9" t="n">
        <f aca="false">F1731/F1724-1</f>
        <v>0.0545742307802481</v>
      </c>
      <c r="L1731" s="9" t="n">
        <f aca="false">F1731/F1701-1</f>
        <v>-0.0502381133945453</v>
      </c>
      <c r="M1731" s="9" t="n">
        <f aca="false">B1731/B1724-1</f>
        <v>0.136248768358069</v>
      </c>
      <c r="N1731" s="9" t="n">
        <f aca="false">B1731/B1701-1</f>
        <v>-0.0372200485987815</v>
      </c>
      <c r="O1731" s="8" t="n">
        <f aca="false">MAX(O1730,F1731)</f>
        <v>271.506607307531</v>
      </c>
      <c r="P1731" s="9" t="n">
        <f aca="false">F1731/O1731-1</f>
        <v>-0.168729581339588</v>
      </c>
      <c r="Q1731" s="8" t="n">
        <f aca="false">MAX(Q1730,B1731)</f>
        <v>4811.1564628872</v>
      </c>
      <c r="R1731" s="9" t="n">
        <f aca="false">B1731/Q1731-1</f>
        <v>-0.448056175973997</v>
      </c>
      <c r="S1731" s="9" t="n">
        <f aca="false">B1731/INDEX($B:$B,$E1731)-1</f>
        <v>0.121800310678164</v>
      </c>
      <c r="T1731" s="0" t="n">
        <f aca="false">IF(AND($A1731&gt;=CrashTest!$B$3,$A1731&lt;=CrashTest!$C$3),1,IF(AND($A1731&gt;=CrashTest!$B$4,$A1731&lt;=CrashTest!$C$4),2,IF(AND($A1731&gt;=CrashTest!$B$5,$A1731&lt;=CrashTest!$C$5),3,IF(AND($A1731&gt;=CrashTest!$B$6,$A1731&lt;=CrashTest!$C$6),4,IF(AND($A1731&gt;=CrashTest!$B$7,$A1731&lt;=CrashTest!$C$7),5,0)))))</f>
        <v>0</v>
      </c>
      <c r="U1731" s="8" t="str">
        <f aca="false">IF(T1731=0,"",IF(T1730=T1731,MAX(U1730,B1731),B1731))</f>
        <v/>
      </c>
      <c r="V1731" s="9" t="str">
        <f aca="false">IF(T1731=0,"",B1731/U1731-1)</f>
        <v/>
      </c>
      <c r="W1731" s="8" t="str">
        <f aca="false">IF(T1731=0,"",IF(T1730=T1731,MAX(W1730,F1731),F1731))</f>
        <v/>
      </c>
      <c r="X1731" s="9" t="str">
        <f aca="false">IF(T1731=0,"",F1731/W1731-1)</f>
        <v/>
      </c>
    </row>
    <row r="1732" customFormat="false" ht="15" hidden="false" customHeight="false" outlineLevel="0" collapsed="false">
      <c r="A1732" s="5" t="n">
        <v>45560</v>
      </c>
      <c r="B1732" s="6" t="n">
        <v>2574.79220370544</v>
      </c>
      <c r="C1732" s="7" t="n">
        <v>23.81248915</v>
      </c>
      <c r="D1732" s="0" t="n">
        <f aca="false">INT((ROW()-3)/30)</f>
        <v>57</v>
      </c>
      <c r="E1732" s="0" t="n">
        <f aca="false">2+30*D1732</f>
        <v>1712</v>
      </c>
      <c r="F1732" s="8" t="n">
        <f aca="false">INDEX($F:$F,$E1732)*(2*B1732/INDEX($B:$B,$E1732)-C1732/INDEX($C:$C,$E1732))</f>
        <v>223.193863261025</v>
      </c>
      <c r="G1732" s="9" t="n">
        <f aca="false">B1732/B1731-1</f>
        <v>-0.0303883465062592</v>
      </c>
      <c r="H1732" s="9" t="n">
        <f aca="false">F1732/F1731-1</f>
        <v>-0.0110837338344546</v>
      </c>
      <c r="I1732" s="9" t="n">
        <f aca="false">LN(B1732/B1731)</f>
        <v>-0.0308596448720061</v>
      </c>
      <c r="J1732" s="9" t="n">
        <f aca="false">LN(F1732/F1731)</f>
        <v>-0.011145616094838</v>
      </c>
      <c r="K1732" s="9" t="n">
        <f aca="false">F1732/F1725-1</f>
        <v>0.0476640406358073</v>
      </c>
      <c r="L1732" s="9" t="n">
        <f aca="false">F1732/F1702-1</f>
        <v>-0.0525844811983186</v>
      </c>
      <c r="M1732" s="9" t="n">
        <f aca="false">B1732/B1725-1</f>
        <v>0.0915711229934846</v>
      </c>
      <c r="N1732" s="9" t="n">
        <f aca="false">B1732/B1702-1</f>
        <v>-0.0415277386841714</v>
      </c>
      <c r="O1732" s="8" t="n">
        <f aca="false">MAX(O1731,F1732)</f>
        <v>271.506607307531</v>
      </c>
      <c r="P1732" s="9" t="n">
        <f aca="false">F1732/O1732-1</f>
        <v>-0.177943161404476</v>
      </c>
      <c r="Q1732" s="8" t="n">
        <f aca="false">MAX(Q1731,B1732)</f>
        <v>4811.1564628872</v>
      </c>
      <c r="R1732" s="9" t="n">
        <f aca="false">B1732/Q1732-1</f>
        <v>-0.464828836150489</v>
      </c>
      <c r="S1732" s="9" t="n">
        <f aca="false">B1732/INDEX($B:$B,$E1732)-1</f>
        <v>0.0877106541264465</v>
      </c>
      <c r="T1732" s="0" t="n">
        <f aca="false">IF(AND($A1732&gt;=CrashTest!$B$3,$A1732&lt;=CrashTest!$C$3),1,IF(AND($A1732&gt;=CrashTest!$B$4,$A1732&lt;=CrashTest!$C$4),2,IF(AND($A1732&gt;=CrashTest!$B$5,$A1732&lt;=CrashTest!$C$5),3,IF(AND($A1732&gt;=CrashTest!$B$6,$A1732&lt;=CrashTest!$C$6),4,IF(AND($A1732&gt;=CrashTest!$B$7,$A1732&lt;=CrashTest!$C$7),5,0)))))</f>
        <v>0</v>
      </c>
      <c r="U1732" s="8" t="str">
        <f aca="false">IF(T1732=0,"",IF(T1731=T1732,MAX(U1731,B1732),B1732))</f>
        <v/>
      </c>
      <c r="V1732" s="9" t="str">
        <f aca="false">IF(T1732=0,"",B1732/U1732-1)</f>
        <v/>
      </c>
      <c r="W1732" s="8" t="str">
        <f aca="false">IF(T1732=0,"",IF(T1731=T1732,MAX(W1731,F1732),F1732))</f>
        <v/>
      </c>
      <c r="X1732" s="9" t="str">
        <f aca="false">IF(T1732=0,"",F1732/W1732-1)</f>
        <v/>
      </c>
    </row>
    <row r="1733" customFormat="false" ht="15" hidden="false" customHeight="false" outlineLevel="0" collapsed="false">
      <c r="A1733" s="5" t="n">
        <v>45561</v>
      </c>
      <c r="B1733" s="6" t="n">
        <v>2629.70874305085</v>
      </c>
      <c r="C1733" s="7" t="n">
        <v>24.6081326</v>
      </c>
      <c r="D1733" s="0" t="n">
        <f aca="false">INT((ROW()-3)/30)</f>
        <v>57</v>
      </c>
      <c r="E1733" s="0" t="n">
        <f aca="false">2+30*D1733</f>
        <v>1712</v>
      </c>
      <c r="F1733" s="8" t="n">
        <f aca="false">INDEX($F:$F,$E1733)*(2*B1733/INDEX($B:$B,$E1733)-C1733/INDEX($C:$C,$E1733))</f>
        <v>224.987703130022</v>
      </c>
      <c r="G1733" s="9" t="n">
        <f aca="false">B1733/B1732-1</f>
        <v>0.0213285325574539</v>
      </c>
      <c r="H1733" s="9" t="n">
        <f aca="false">F1733/F1732-1</f>
        <v>0.00803713795167749</v>
      </c>
      <c r="I1733" s="9" t="n">
        <f aca="false">LN(B1733/B1732)</f>
        <v>0.0211042627006114</v>
      </c>
      <c r="J1733" s="9" t="n">
        <f aca="false">LN(F1733/F1732)</f>
        <v>0.00800501217651188</v>
      </c>
      <c r="K1733" s="9" t="n">
        <f aca="false">F1733/F1726-1</f>
        <v>0.0252849403964364</v>
      </c>
      <c r="L1733" s="9" t="n">
        <f aca="false">F1733/F1703-1</f>
        <v>-0.0030390537882411</v>
      </c>
      <c r="M1733" s="9" t="n">
        <f aca="false">B1733/B1726-1</f>
        <v>0.0653348815962811</v>
      </c>
      <c r="N1733" s="9" t="n">
        <f aca="false">B1733/B1703-1</f>
        <v>0.0684020994204753</v>
      </c>
      <c r="O1733" s="8" t="n">
        <f aca="false">MAX(O1732,F1733)</f>
        <v>271.506607307531</v>
      </c>
      <c r="P1733" s="9" t="n">
        <f aca="false">F1733/O1733-1</f>
        <v>-0.171336177188564</v>
      </c>
      <c r="Q1733" s="8" t="n">
        <f aca="false">MAX(Q1732,B1733)</f>
        <v>4811.1564628872</v>
      </c>
      <c r="R1733" s="9" t="n">
        <f aca="false">B1733/Q1733-1</f>
        <v>-0.453414420558514</v>
      </c>
      <c r="S1733" s="9" t="n">
        <f aca="false">B1733/INDEX($B:$B,$E1733)-1</f>
        <v>0.110909926226072</v>
      </c>
      <c r="T1733" s="0" t="n">
        <f aca="false">IF(AND($A1733&gt;=CrashTest!$B$3,$A1733&lt;=CrashTest!$C$3),1,IF(AND($A1733&gt;=CrashTest!$B$4,$A1733&lt;=CrashTest!$C$4),2,IF(AND($A1733&gt;=CrashTest!$B$5,$A1733&lt;=CrashTest!$C$5),3,IF(AND($A1733&gt;=CrashTest!$B$6,$A1733&lt;=CrashTest!$C$6),4,IF(AND($A1733&gt;=CrashTest!$B$7,$A1733&lt;=CrashTest!$C$7),5,0)))))</f>
        <v>0</v>
      </c>
      <c r="U1733" s="8" t="str">
        <f aca="false">IF(T1733=0,"",IF(T1732=T1733,MAX(U1732,B1733),B1733))</f>
        <v/>
      </c>
      <c r="V1733" s="9" t="str">
        <f aca="false">IF(T1733=0,"",B1733/U1733-1)</f>
        <v/>
      </c>
      <c r="W1733" s="8" t="str">
        <f aca="false">IF(T1733=0,"",IF(T1732=T1733,MAX(W1732,F1733),F1733))</f>
        <v/>
      </c>
      <c r="X1733" s="9" t="str">
        <f aca="false">IF(T1733=0,"",F1733/W1733-1)</f>
        <v/>
      </c>
    </row>
    <row r="1734" customFormat="false" ht="15" hidden="false" customHeight="false" outlineLevel="0" collapsed="false">
      <c r="A1734" s="5" t="n">
        <v>45562</v>
      </c>
      <c r="B1734" s="6" t="n">
        <v>2698.19885336645</v>
      </c>
      <c r="C1734" s="7" t="n">
        <v>25.57095613</v>
      </c>
      <c r="D1734" s="0" t="n">
        <f aca="false">INT((ROW()-3)/30)</f>
        <v>57</v>
      </c>
      <c r="E1734" s="0" t="n">
        <f aca="false">2+30*D1734</f>
        <v>1712</v>
      </c>
      <c r="F1734" s="8" t="n">
        <f aca="false">INDEX($F:$F,$E1734)*(2*B1734/INDEX($B:$B,$E1734)-C1734/INDEX($C:$C,$E1734))</f>
        <v>227.528805442098</v>
      </c>
      <c r="G1734" s="9" t="n">
        <f aca="false">B1734/B1733-1</f>
        <v>0.0260447513423641</v>
      </c>
      <c r="H1734" s="9" t="n">
        <f aca="false">F1734/F1733-1</f>
        <v>0.011294405324044</v>
      </c>
      <c r="I1734" s="9" t="n">
        <f aca="false">LN(B1734/B1733)</f>
        <v>0.0257113630901238</v>
      </c>
      <c r="J1734" s="9" t="n">
        <f aca="false">LN(F1734/F1733)</f>
        <v>0.0112310997481657</v>
      </c>
      <c r="K1734" s="9" t="n">
        <f aca="false">F1734/F1727-1</f>
        <v>0.0322504597854665</v>
      </c>
      <c r="L1734" s="9" t="n">
        <f aca="false">F1734/F1704-1</f>
        <v>-0.00222611264558414</v>
      </c>
      <c r="M1734" s="9" t="n">
        <f aca="false">B1734/B1727-1</f>
        <v>0.0561568278204647</v>
      </c>
      <c r="N1734" s="9" t="n">
        <f aca="false">B1734/B1704-1</f>
        <v>0.0667072709721535</v>
      </c>
      <c r="O1734" s="8" t="n">
        <f aca="false">MAX(O1733,F1734)</f>
        <v>271.506607307531</v>
      </c>
      <c r="P1734" s="9" t="n">
        <f aca="false">F1734/O1734-1</f>
        <v>-0.16197691209636</v>
      </c>
      <c r="Q1734" s="8" t="n">
        <f aca="false">MAX(Q1733,B1734)</f>
        <v>4811.1564628872</v>
      </c>
      <c r="R1734" s="9" t="n">
        <f aca="false">B1734/Q1734-1</f>
        <v>-0.439178735054639</v>
      </c>
      <c r="S1734" s="9" t="n">
        <f aca="false">B1734/INDEX($B:$B,$E1734)-1</f>
        <v>0.139843299018394</v>
      </c>
      <c r="T1734" s="0" t="n">
        <f aca="false">IF(AND($A1734&gt;=CrashTest!$B$3,$A1734&lt;=CrashTest!$C$3),1,IF(AND($A1734&gt;=CrashTest!$B$4,$A1734&lt;=CrashTest!$C$4),2,IF(AND($A1734&gt;=CrashTest!$B$5,$A1734&lt;=CrashTest!$C$5),3,IF(AND($A1734&gt;=CrashTest!$B$6,$A1734&lt;=CrashTest!$C$6),4,IF(AND($A1734&gt;=CrashTest!$B$7,$A1734&lt;=CrashTest!$C$7),5,0)))))</f>
        <v>0</v>
      </c>
      <c r="U1734" s="8" t="str">
        <f aca="false">IF(T1734=0,"",IF(T1733=T1734,MAX(U1733,B1734),B1734))</f>
        <v/>
      </c>
      <c r="V1734" s="9" t="str">
        <f aca="false">IF(T1734=0,"",B1734/U1734-1)</f>
        <v/>
      </c>
      <c r="W1734" s="8" t="str">
        <f aca="false">IF(T1734=0,"",IF(T1733=T1734,MAX(W1733,F1734),F1734))</f>
        <v/>
      </c>
      <c r="X1734" s="9" t="str">
        <f aca="false">IF(T1734=0,"",F1734/W1734-1)</f>
        <v/>
      </c>
    </row>
    <row r="1735" customFormat="false" ht="15" hidden="false" customHeight="false" outlineLevel="0" collapsed="false">
      <c r="A1735" s="5" t="n">
        <v>45563</v>
      </c>
      <c r="B1735" s="6" t="n">
        <v>2674.69768520748</v>
      </c>
      <c r="C1735" s="7" t="n">
        <v>25.18922448</v>
      </c>
      <c r="D1735" s="0" t="n">
        <f aca="false">INT((ROW()-3)/30)</f>
        <v>57</v>
      </c>
      <c r="E1735" s="0" t="n">
        <f aca="false">2+30*D1735</f>
        <v>1712</v>
      </c>
      <c r="F1735" s="8" t="n">
        <f aca="false">INDEX($F:$F,$E1735)*(2*B1735/INDEX($B:$B,$E1735)-C1735/INDEX($C:$C,$E1735))</f>
        <v>227.186309042341</v>
      </c>
      <c r="G1735" s="9" t="n">
        <f aca="false">B1735/B1734-1</f>
        <v>-0.00870994668522973</v>
      </c>
      <c r="H1735" s="9" t="n">
        <f aca="false">F1735/F1734-1</f>
        <v>-0.0015052880846953</v>
      </c>
      <c r="I1735" s="9" t="n">
        <f aca="false">LN(B1735/B1734)</f>
        <v>-0.00874809997448922</v>
      </c>
      <c r="J1735" s="9" t="n">
        <f aca="false">LN(F1735/F1734)</f>
        <v>-0.00150642216902956</v>
      </c>
      <c r="K1735" s="9" t="n">
        <f aca="false">F1735/F1728-1</f>
        <v>0.0247803564971976</v>
      </c>
      <c r="L1735" s="9" t="n">
        <f aca="false">F1735/F1705-1</f>
        <v>-0.00333537359288638</v>
      </c>
      <c r="M1735" s="9" t="n">
        <f aca="false">B1735/B1728-1</f>
        <v>0.0268564758291472</v>
      </c>
      <c r="N1735" s="9" t="n">
        <f aca="false">B1735/B1705-1</f>
        <v>0.0583776272515448</v>
      </c>
      <c r="O1735" s="8" t="n">
        <f aca="false">MAX(O1734,F1735)</f>
        <v>271.506607307531</v>
      </c>
      <c r="P1735" s="9" t="n">
        <f aca="false">F1735/O1735-1</f>
        <v>-0.163238378265281</v>
      </c>
      <c r="Q1735" s="8" t="n">
        <f aca="false">MAX(Q1734,B1735)</f>
        <v>4811.1564628872</v>
      </c>
      <c r="R1735" s="9" t="n">
        <f aca="false">B1735/Q1735-1</f>
        <v>-0.444063458372256</v>
      </c>
      <c r="S1735" s="9" t="n">
        <f aca="false">B1735/INDEX($B:$B,$E1735)-1</f>
        <v>0.129915324654427</v>
      </c>
      <c r="T1735" s="0" t="n">
        <f aca="false">IF(AND($A1735&gt;=CrashTest!$B$3,$A1735&lt;=CrashTest!$C$3),1,IF(AND($A1735&gt;=CrashTest!$B$4,$A1735&lt;=CrashTest!$C$4),2,IF(AND($A1735&gt;=CrashTest!$B$5,$A1735&lt;=CrashTest!$C$5),3,IF(AND($A1735&gt;=CrashTest!$B$6,$A1735&lt;=CrashTest!$C$6),4,IF(AND($A1735&gt;=CrashTest!$B$7,$A1735&lt;=CrashTest!$C$7),5,0)))))</f>
        <v>0</v>
      </c>
      <c r="U1735" s="8" t="str">
        <f aca="false">IF(T1735=0,"",IF(T1734=T1735,MAX(U1734,B1735),B1735))</f>
        <v/>
      </c>
      <c r="V1735" s="9" t="str">
        <f aca="false">IF(T1735=0,"",B1735/U1735-1)</f>
        <v/>
      </c>
      <c r="W1735" s="8" t="str">
        <f aca="false">IF(T1735=0,"",IF(T1734=T1735,MAX(W1734,F1735),F1735))</f>
        <v/>
      </c>
      <c r="X1735" s="9" t="str">
        <f aca="false">IF(T1735=0,"",F1735/W1735-1)</f>
        <v/>
      </c>
    </row>
    <row r="1736" customFormat="false" ht="15" hidden="false" customHeight="false" outlineLevel="0" collapsed="false">
      <c r="A1736" s="5" t="n">
        <v>45564</v>
      </c>
      <c r="B1736" s="6" t="n">
        <v>2656.30026287259</v>
      </c>
      <c r="C1736" s="7" t="n">
        <v>24.85192121</v>
      </c>
      <c r="D1736" s="0" t="n">
        <f aca="false">INT((ROW()-3)/30)</f>
        <v>57</v>
      </c>
      <c r="E1736" s="0" t="n">
        <f aca="false">2+30*D1736</f>
        <v>1712</v>
      </c>
      <c r="F1736" s="8" t="n">
        <f aca="false">INDEX($F:$F,$E1736)*(2*B1736/INDEX($B:$B,$E1736)-C1736/INDEX($C:$C,$E1736))</f>
        <v>227.314810911007</v>
      </c>
      <c r="G1736" s="9" t="n">
        <f aca="false">B1736/B1735-1</f>
        <v>-0.00687831841207243</v>
      </c>
      <c r="H1736" s="9" t="n">
        <f aca="false">F1736/F1735-1</f>
        <v>0.000565623294853879</v>
      </c>
      <c r="I1736" s="9" t="n">
        <f aca="false">LN(B1736/B1735)</f>
        <v>-0.00690208308082709</v>
      </c>
      <c r="J1736" s="9" t="n">
        <f aca="false">LN(F1736/F1735)</f>
        <v>0.00056546339029236</v>
      </c>
      <c r="K1736" s="9" t="n">
        <f aca="false">F1736/F1729-1</f>
        <v>0.0211154989941678</v>
      </c>
      <c r="L1736" s="9" t="n">
        <f aca="false">F1736/F1706-1</f>
        <v>-0.003658935847492</v>
      </c>
      <c r="M1736" s="9" t="n">
        <f aca="false">B1736/B1729-1</f>
        <v>0.0291317585109518</v>
      </c>
      <c r="N1736" s="9" t="n">
        <f aca="false">B1736/B1706-1</f>
        <v>0.0512539235121692</v>
      </c>
      <c r="O1736" s="8" t="n">
        <f aca="false">MAX(O1735,F1736)</f>
        <v>271.506607307531</v>
      </c>
      <c r="P1736" s="9" t="n">
        <f aca="false">F1736/O1736-1</f>
        <v>-0.162765086399788</v>
      </c>
      <c r="Q1736" s="8" t="n">
        <f aca="false">MAX(Q1735,B1736)</f>
        <v>4811.1564628872</v>
      </c>
      <c r="R1736" s="9" t="n">
        <f aca="false">B1736/Q1736-1</f>
        <v>-0.447887366922478</v>
      </c>
      <c r="S1736" s="9" t="n">
        <f aca="false">B1736/INDEX($B:$B,$E1736)-1</f>
        <v>0.122143407272774</v>
      </c>
      <c r="T1736" s="0" t="n">
        <f aca="false">IF(AND($A1736&gt;=CrashTest!$B$3,$A1736&lt;=CrashTest!$C$3),1,IF(AND($A1736&gt;=CrashTest!$B$4,$A1736&lt;=CrashTest!$C$4),2,IF(AND($A1736&gt;=CrashTest!$B$5,$A1736&lt;=CrashTest!$C$5),3,IF(AND($A1736&gt;=CrashTest!$B$6,$A1736&lt;=CrashTest!$C$6),4,IF(AND($A1736&gt;=CrashTest!$B$7,$A1736&lt;=CrashTest!$C$7),5,0)))))</f>
        <v>0</v>
      </c>
      <c r="U1736" s="8" t="str">
        <f aca="false">IF(T1736=0,"",IF(T1735=T1736,MAX(U1735,B1736),B1736))</f>
        <v/>
      </c>
      <c r="V1736" s="9" t="str">
        <f aca="false">IF(T1736=0,"",B1736/U1736-1)</f>
        <v/>
      </c>
      <c r="W1736" s="8" t="str">
        <f aca="false">IF(T1736=0,"",IF(T1735=T1736,MAX(W1735,F1736),F1736))</f>
        <v/>
      </c>
      <c r="X1736" s="9" t="str">
        <f aca="false">IF(T1736=0,"",F1736/W1736-1)</f>
        <v/>
      </c>
    </row>
    <row r="1737" customFormat="false" ht="15" hidden="false" customHeight="false" outlineLevel="0" collapsed="false">
      <c r="A1737" s="5" t="n">
        <v>45565</v>
      </c>
      <c r="B1737" s="6" t="n">
        <v>2596.25469104617</v>
      </c>
      <c r="C1737" s="7" t="n">
        <v>23.93546707</v>
      </c>
      <c r="D1737" s="0" t="n">
        <f aca="false">INT((ROW()-3)/30)</f>
        <v>57</v>
      </c>
      <c r="E1737" s="0" t="n">
        <f aca="false">2+30*D1737</f>
        <v>1712</v>
      </c>
      <c r="F1737" s="8" t="n">
        <f aca="false">INDEX($F:$F,$E1737)*(2*B1737/INDEX($B:$B,$E1737)-C1737/INDEX($C:$C,$E1737))</f>
        <v>225.832811208156</v>
      </c>
      <c r="G1737" s="9" t="n">
        <f aca="false">B1737/B1736-1</f>
        <v>-0.0226049640041389</v>
      </c>
      <c r="H1737" s="9" t="n">
        <f aca="false">F1737/F1736-1</f>
        <v>-0.00651959147277492</v>
      </c>
      <c r="I1737" s="9" t="n">
        <f aca="false">LN(B1737/B1736)</f>
        <v>-0.0228643729436522</v>
      </c>
      <c r="J1737" s="9" t="n">
        <f aca="false">LN(F1737/F1736)</f>
        <v>-0.00654093683520357</v>
      </c>
      <c r="K1737" s="9" t="n">
        <f aca="false">F1737/F1730-1</f>
        <v>0.00360746860749495</v>
      </c>
      <c r="L1737" s="9" t="n">
        <f aca="false">F1737/F1707-1</f>
        <v>-0.00909832558039336</v>
      </c>
      <c r="M1737" s="9" t="n">
        <f aca="false">B1737/B1730-1</f>
        <v>-0.0195182174593076</v>
      </c>
      <c r="N1737" s="9" t="n">
        <f aca="false">B1737/B1707-1</f>
        <v>0.0329660095682678</v>
      </c>
      <c r="O1737" s="8" t="n">
        <f aca="false">MAX(O1736,F1737)</f>
        <v>271.506607307531</v>
      </c>
      <c r="P1737" s="9" t="n">
        <f aca="false">F1737/O1737-1</f>
        <v>-0.168223516003205</v>
      </c>
      <c r="Q1737" s="8" t="n">
        <f aca="false">MAX(Q1736,B1737)</f>
        <v>4811.1564628872</v>
      </c>
      <c r="R1737" s="9" t="n">
        <f aca="false">B1737/Q1737-1</f>
        <v>-0.460367853119426</v>
      </c>
      <c r="S1737" s="9" t="n">
        <f aca="false">B1737/INDEX($B:$B,$E1737)-1</f>
        <v>0.0967773959438911</v>
      </c>
      <c r="T1737" s="0" t="n">
        <f aca="false">IF(AND($A1737&gt;=CrashTest!$B$3,$A1737&lt;=CrashTest!$C$3),1,IF(AND($A1737&gt;=CrashTest!$B$4,$A1737&lt;=CrashTest!$C$4),2,IF(AND($A1737&gt;=CrashTest!$B$5,$A1737&lt;=CrashTest!$C$5),3,IF(AND($A1737&gt;=CrashTest!$B$6,$A1737&lt;=CrashTest!$C$6),4,IF(AND($A1737&gt;=CrashTest!$B$7,$A1737&lt;=CrashTest!$C$7),5,0)))))</f>
        <v>0</v>
      </c>
      <c r="U1737" s="8" t="str">
        <f aca="false">IF(T1737=0,"",IF(T1736=T1737,MAX(U1736,B1737),B1737))</f>
        <v/>
      </c>
      <c r="V1737" s="9" t="str">
        <f aca="false">IF(T1737=0,"",B1737/U1737-1)</f>
        <v/>
      </c>
      <c r="W1737" s="8" t="str">
        <f aca="false">IF(T1737=0,"",IF(T1736=T1737,MAX(W1736,F1737),F1737))</f>
        <v/>
      </c>
      <c r="X1737" s="9" t="str">
        <f aca="false">IF(T1737=0,"",F1737/W1737-1)</f>
        <v/>
      </c>
    </row>
    <row r="1738" customFormat="false" ht="15" hidden="false" customHeight="false" outlineLevel="0" collapsed="false">
      <c r="A1738" s="5" t="n">
        <v>45566</v>
      </c>
      <c r="B1738" s="6" t="n">
        <v>2449.82723258913</v>
      </c>
      <c r="C1738" s="7" t="n">
        <v>21.83973136</v>
      </c>
      <c r="D1738" s="0" t="n">
        <f aca="false">INT((ROW()-3)/30)</f>
        <v>57</v>
      </c>
      <c r="E1738" s="0" t="n">
        <f aca="false">2+30*D1738</f>
        <v>1712</v>
      </c>
      <c r="F1738" s="8" t="n">
        <f aca="false">INDEX($F:$F,$E1738)*(2*B1738/INDEX($B:$B,$E1738)-C1738/INDEX($C:$C,$E1738))</f>
        <v>220.784433434508</v>
      </c>
      <c r="G1738" s="9" t="n">
        <f aca="false">B1738/B1737-1</f>
        <v>-0.0563994969222518</v>
      </c>
      <c r="H1738" s="9" t="n">
        <f aca="false">F1738/F1737-1</f>
        <v>-0.0223544920095582</v>
      </c>
      <c r="I1738" s="9" t="n">
        <f aca="false">LN(B1738/B1737)</f>
        <v>-0.0580523983015059</v>
      </c>
      <c r="J1738" s="9" t="n">
        <f aca="false">LN(F1738/F1737)</f>
        <v>-0.0226081409215373</v>
      </c>
      <c r="K1738" s="9" t="n">
        <f aca="false">F1738/F1731-1</f>
        <v>-0.0217593156484629</v>
      </c>
      <c r="L1738" s="9" t="n">
        <f aca="false">F1738/F1708-1</f>
        <v>-0.0119081602219914</v>
      </c>
      <c r="M1738" s="9" t="n">
        <f aca="false">B1738/B1731-1</f>
        <v>-0.0774474808699986</v>
      </c>
      <c r="N1738" s="9" t="n">
        <f aca="false">B1738/B1708-1</f>
        <v>0.00984525477382126</v>
      </c>
      <c r="O1738" s="8" t="n">
        <f aca="false">MAX(O1737,F1738)</f>
        <v>271.506607307531</v>
      </c>
      <c r="P1738" s="9" t="n">
        <f aca="false">F1738/O1738-1</f>
        <v>-0.18681745676845</v>
      </c>
      <c r="Q1738" s="8" t="n">
        <f aca="false">MAX(Q1737,B1738)</f>
        <v>4811.1564628872</v>
      </c>
      <c r="R1738" s="9" t="n">
        <f aca="false">B1738/Q1738-1</f>
        <v>-0.490802834726565</v>
      </c>
      <c r="S1738" s="9" t="n">
        <f aca="false">B1738/INDEX($B:$B,$E1738)-1</f>
        <v>0.0349197025769583</v>
      </c>
      <c r="T1738" s="0" t="n">
        <f aca="false">IF(AND($A1738&gt;=CrashTest!$B$3,$A1738&lt;=CrashTest!$C$3),1,IF(AND($A1738&gt;=CrashTest!$B$4,$A1738&lt;=CrashTest!$C$4),2,IF(AND($A1738&gt;=CrashTest!$B$5,$A1738&lt;=CrashTest!$C$5),3,IF(AND($A1738&gt;=CrashTest!$B$6,$A1738&lt;=CrashTest!$C$6),4,IF(AND($A1738&gt;=CrashTest!$B$7,$A1738&lt;=CrashTest!$C$7),5,0)))))</f>
        <v>0</v>
      </c>
      <c r="U1738" s="8" t="str">
        <f aca="false">IF(T1738=0,"",IF(T1737=T1738,MAX(U1737,B1738),B1738))</f>
        <v/>
      </c>
      <c r="V1738" s="9" t="str">
        <f aca="false">IF(T1738=0,"",B1738/U1738-1)</f>
        <v/>
      </c>
      <c r="W1738" s="8" t="str">
        <f aca="false">IF(T1738=0,"",IF(T1737=T1738,MAX(W1737,F1738),F1738))</f>
        <v/>
      </c>
      <c r="X1738" s="9" t="str">
        <f aca="false">IF(T1738=0,"",F1738/W1738-1)</f>
        <v/>
      </c>
    </row>
    <row r="1739" customFormat="false" ht="15" hidden="false" customHeight="false" outlineLevel="0" collapsed="false">
      <c r="A1739" s="5" t="n">
        <v>45567</v>
      </c>
      <c r="B1739" s="6" t="n">
        <v>2368.07953022209</v>
      </c>
      <c r="C1739" s="7" t="n">
        <v>20.83628391</v>
      </c>
      <c r="D1739" s="0" t="n">
        <f aca="false">INT((ROW()-3)/30)</f>
        <v>57</v>
      </c>
      <c r="E1739" s="0" t="n">
        <f aca="false">2+30*D1739</f>
        <v>1712</v>
      </c>
      <c r="F1739" s="8" t="n">
        <f aca="false">INDEX($F:$F,$E1739)*(2*B1739/INDEX($B:$B,$E1739)-C1739/INDEX($C:$C,$E1739))</f>
        <v>216.248891331921</v>
      </c>
      <c r="G1739" s="9" t="n">
        <f aca="false">B1739/B1738-1</f>
        <v>-0.0333687622047714</v>
      </c>
      <c r="H1739" s="9" t="n">
        <f aca="false">F1739/F1738-1</f>
        <v>-0.0205428527366379</v>
      </c>
      <c r="I1739" s="9" t="n">
        <f aca="false">LN(B1739/B1738)</f>
        <v>-0.0339382029039894</v>
      </c>
      <c r="J1739" s="9" t="n">
        <f aca="false">LN(F1739/F1738)</f>
        <v>-0.0207567921580933</v>
      </c>
      <c r="K1739" s="9" t="n">
        <f aca="false">F1739/F1732-1</f>
        <v>-0.0311163211552217</v>
      </c>
      <c r="L1739" s="9" t="n">
        <f aca="false">F1739/F1709-1</f>
        <v>-0.0588920630975638</v>
      </c>
      <c r="M1739" s="9" t="n">
        <f aca="false">B1739/B1732-1</f>
        <v>-0.0802832450657048</v>
      </c>
      <c r="N1739" s="9" t="n">
        <f aca="false">B1739/B1709-1</f>
        <v>-0.0671738238577923</v>
      </c>
      <c r="O1739" s="8" t="n">
        <f aca="false">MAX(O1738,F1739)</f>
        <v>271.506607307531</v>
      </c>
      <c r="P1739" s="9" t="n">
        <f aca="false">F1739/O1739-1</f>
        <v>-0.203522546002061</v>
      </c>
      <c r="Q1739" s="8" t="n">
        <f aca="false">MAX(Q1738,B1739)</f>
        <v>4811.1564628872</v>
      </c>
      <c r="R1739" s="9" t="n">
        <f aca="false">B1739/Q1739-1</f>
        <v>-0.507794113849918</v>
      </c>
      <c r="S1739" s="9" t="n">
        <f aca="false">B1739/INDEX($B:$B,$E1739)-1</f>
        <v>0.000385713120635067</v>
      </c>
      <c r="T1739" s="0" t="n">
        <f aca="false">IF(AND($A1739&gt;=CrashTest!$B$3,$A1739&lt;=CrashTest!$C$3),1,IF(AND($A1739&gt;=CrashTest!$B$4,$A1739&lt;=CrashTest!$C$4),2,IF(AND($A1739&gt;=CrashTest!$B$5,$A1739&lt;=CrashTest!$C$5),3,IF(AND($A1739&gt;=CrashTest!$B$6,$A1739&lt;=CrashTest!$C$6),4,IF(AND($A1739&gt;=CrashTest!$B$7,$A1739&lt;=CrashTest!$C$7),5,0)))))</f>
        <v>0</v>
      </c>
      <c r="U1739" s="8" t="str">
        <f aca="false">IF(T1739=0,"",IF(T1738=T1739,MAX(U1738,B1739),B1739))</f>
        <v/>
      </c>
      <c r="V1739" s="9" t="str">
        <f aca="false">IF(T1739=0,"",B1739/U1739-1)</f>
        <v/>
      </c>
      <c r="W1739" s="8" t="str">
        <f aca="false">IF(T1739=0,"",IF(T1738=T1739,MAX(W1738,F1739),F1739))</f>
        <v/>
      </c>
      <c r="X1739" s="9" t="str">
        <f aca="false">IF(T1739=0,"",F1739/W1739-1)</f>
        <v/>
      </c>
    </row>
    <row r="1740" customFormat="false" ht="15" hidden="false" customHeight="false" outlineLevel="0" collapsed="false">
      <c r="A1740" s="5" t="n">
        <v>45568</v>
      </c>
      <c r="B1740" s="6" t="n">
        <v>2349.50757675044</v>
      </c>
      <c r="C1740" s="7" t="n">
        <v>20.70393942</v>
      </c>
      <c r="D1740" s="0" t="n">
        <f aca="false">INT((ROW()-3)/30)</f>
        <v>57</v>
      </c>
      <c r="E1740" s="0" t="n">
        <f aca="false">2+30*D1740</f>
        <v>1712</v>
      </c>
      <c r="F1740" s="8" t="n">
        <f aca="false">INDEX($F:$F,$E1740)*(2*B1740/INDEX($B:$B,$E1740)-C1740/INDEX($C:$C,$E1740))</f>
        <v>214.232660666086</v>
      </c>
      <c r="G1740" s="9" t="n">
        <f aca="false">B1740/B1739-1</f>
        <v>-0.00784262235901689</v>
      </c>
      <c r="H1740" s="9" t="n">
        <f aca="false">F1740/F1739-1</f>
        <v>-0.00932365781584499</v>
      </c>
      <c r="I1740" s="9" t="n">
        <f aca="false">LN(B1740/B1739)</f>
        <v>-0.0078735374648323</v>
      </c>
      <c r="J1740" s="9" t="n">
        <f aca="false">LN(F1740/F1739)</f>
        <v>-0.00936739518718662</v>
      </c>
      <c r="K1740" s="9" t="n">
        <f aca="false">F1740/F1733-1</f>
        <v>-0.0478028012834136</v>
      </c>
      <c r="L1740" s="9" t="n">
        <f aca="false">F1740/F1710-1</f>
        <v>-0.0475464093016821</v>
      </c>
      <c r="M1740" s="9" t="n">
        <f aca="false">B1740/B1733-1</f>
        <v>-0.106552167437119</v>
      </c>
      <c r="N1740" s="9" t="n">
        <f aca="false">B1740/B1710-1</f>
        <v>-0.037010206410193</v>
      </c>
      <c r="O1740" s="8" t="n">
        <f aca="false">MAX(O1739,F1740)</f>
        <v>271.506607307531</v>
      </c>
      <c r="P1740" s="9" t="n">
        <f aca="false">F1740/O1740-1</f>
        <v>-0.210948629241173</v>
      </c>
      <c r="Q1740" s="8" t="n">
        <f aca="false">MAX(Q1739,B1740)</f>
        <v>4811.1564628872</v>
      </c>
      <c r="R1740" s="9" t="n">
        <f aca="false">B1740/Q1740-1</f>
        <v>-0.511654298737878</v>
      </c>
      <c r="S1740" s="9" t="n">
        <f aca="false">B1740/INDEX($B:$B,$E1740)-1</f>
        <v>-0.007459934240726</v>
      </c>
      <c r="T1740" s="0" t="n">
        <f aca="false">IF(AND($A1740&gt;=CrashTest!$B$3,$A1740&lt;=CrashTest!$C$3),1,IF(AND($A1740&gt;=CrashTest!$B$4,$A1740&lt;=CrashTest!$C$4),2,IF(AND($A1740&gt;=CrashTest!$B$5,$A1740&lt;=CrashTest!$C$5),3,IF(AND($A1740&gt;=CrashTest!$B$6,$A1740&lt;=CrashTest!$C$6),4,IF(AND($A1740&gt;=CrashTest!$B$7,$A1740&lt;=CrashTest!$C$7),5,0)))))</f>
        <v>0</v>
      </c>
      <c r="U1740" s="8" t="str">
        <f aca="false">IF(T1740=0,"",IF(T1739=T1740,MAX(U1739,B1740),B1740))</f>
        <v/>
      </c>
      <c r="V1740" s="9" t="str">
        <f aca="false">IF(T1740=0,"",B1740/U1740-1)</f>
        <v/>
      </c>
      <c r="W1740" s="8" t="str">
        <f aca="false">IF(T1740=0,"",IF(T1739=T1740,MAX(W1739,F1740),F1740))</f>
        <v/>
      </c>
      <c r="X1740" s="9" t="str">
        <f aca="false">IF(T1740=0,"",F1740/W1740-1)</f>
        <v/>
      </c>
    </row>
    <row r="1741" customFormat="false" ht="15" hidden="false" customHeight="false" outlineLevel="0" collapsed="false">
      <c r="A1741" s="5" t="n">
        <v>45569</v>
      </c>
      <c r="B1741" s="6" t="n">
        <v>2415.12854195208</v>
      </c>
      <c r="C1741" s="7" t="n">
        <v>21.33293907</v>
      </c>
      <c r="D1741" s="0" t="n">
        <f aca="false">INT((ROW()-3)/30)</f>
        <v>57</v>
      </c>
      <c r="E1741" s="0" t="n">
        <f aca="false">2+30*D1741</f>
        <v>1712</v>
      </c>
      <c r="F1741" s="8" t="n">
        <f aca="false">INDEX($F:$F,$E1741)*(2*B1741/INDEX($B:$B,$E1741)-C1741/INDEX($C:$C,$E1741))</f>
        <v>219.692961519554</v>
      </c>
      <c r="G1741" s="9" t="n">
        <f aca="false">B1741/B1740-1</f>
        <v>0.0279296674124367</v>
      </c>
      <c r="H1741" s="9" t="n">
        <f aca="false">F1741/F1740-1</f>
        <v>0.025487714321857</v>
      </c>
      <c r="I1741" s="9" t="n">
        <f aca="false">LN(B1741/B1740)</f>
        <v>0.0275467477784575</v>
      </c>
      <c r="J1741" s="9" t="n">
        <f aca="false">LN(F1741/F1740)</f>
        <v>0.0251683182750707</v>
      </c>
      <c r="K1741" s="9" t="n">
        <f aca="false">F1741/F1734-1</f>
        <v>-0.0344389094265155</v>
      </c>
      <c r="L1741" s="9" t="n">
        <f aca="false">F1741/F1711-1</f>
        <v>-0.0188659448009553</v>
      </c>
      <c r="M1741" s="9" t="n">
        <f aca="false">B1741/B1734-1</f>
        <v>-0.104910841193633</v>
      </c>
      <c r="N1741" s="9" t="n">
        <f aca="false">B1741/B1711-1</f>
        <v>-0.0154098318483505</v>
      </c>
      <c r="O1741" s="8" t="n">
        <f aca="false">MAX(O1740,F1741)</f>
        <v>271.506607307531</v>
      </c>
      <c r="P1741" s="9" t="n">
        <f aca="false">F1741/O1741-1</f>
        <v>-0.190837513318002</v>
      </c>
      <c r="Q1741" s="8" t="n">
        <f aca="false">MAX(Q1740,B1741)</f>
        <v>4811.1564628872</v>
      </c>
      <c r="R1741" s="9" t="n">
        <f aca="false">B1741/Q1741-1</f>
        <v>-0.498014965719334</v>
      </c>
      <c r="S1741" s="9" t="n">
        <f aca="false">B1741/INDEX($B:$B,$E1741)-1</f>
        <v>0.0202613796894486</v>
      </c>
      <c r="T1741" s="0" t="n">
        <f aca="false">IF(AND($A1741&gt;=CrashTest!$B$3,$A1741&lt;=CrashTest!$C$3),1,IF(AND($A1741&gt;=CrashTest!$B$4,$A1741&lt;=CrashTest!$C$4),2,IF(AND($A1741&gt;=CrashTest!$B$5,$A1741&lt;=CrashTest!$C$5),3,IF(AND($A1741&gt;=CrashTest!$B$6,$A1741&lt;=CrashTest!$C$6),4,IF(AND($A1741&gt;=CrashTest!$B$7,$A1741&lt;=CrashTest!$C$7),5,0)))))</f>
        <v>0</v>
      </c>
      <c r="U1741" s="8" t="str">
        <f aca="false">IF(T1741=0,"",IF(T1740=T1741,MAX(U1740,B1741),B1741))</f>
        <v/>
      </c>
      <c r="V1741" s="9" t="str">
        <f aca="false">IF(T1741=0,"",B1741/U1741-1)</f>
        <v/>
      </c>
      <c r="W1741" s="8" t="str">
        <f aca="false">IF(T1741=0,"",IF(T1740=T1741,MAX(W1740,F1741),F1741))</f>
        <v/>
      </c>
      <c r="X1741" s="9" t="str">
        <f aca="false">IF(T1741=0,"",F1741/W1741-1)</f>
        <v/>
      </c>
    </row>
    <row r="1742" customFormat="false" ht="15" hidden="false" customHeight="false" outlineLevel="0" collapsed="false">
      <c r="A1742" s="5" t="n">
        <v>45570</v>
      </c>
      <c r="B1742" s="6" t="n">
        <v>2414.33166548802</v>
      </c>
      <c r="C1742" s="7" t="n">
        <v>21.34127505</v>
      </c>
      <c r="D1742" s="0" t="n">
        <f aca="false">INT((ROW()-3)/30)</f>
        <v>57</v>
      </c>
      <c r="E1742" s="0" t="n">
        <f aca="false">2+30*D1742</f>
        <v>1712</v>
      </c>
      <c r="F1742" s="8" t="n">
        <f aca="false">INDEX($F:$F,$E1742)*(2*B1742/INDEX($B:$B,$E1742)-C1742/INDEX($C:$C,$E1742))</f>
        <v>219.46197108047</v>
      </c>
      <c r="G1742" s="9" t="n">
        <f aca="false">B1742/B1741-1</f>
        <v>-0.000329951988152111</v>
      </c>
      <c r="H1742" s="9" t="n">
        <f aca="false">F1742/F1741-1</f>
        <v>-0.00105142393951496</v>
      </c>
      <c r="I1742" s="9" t="n">
        <f aca="false">LN(B1742/B1741)</f>
        <v>-0.00033000643428609</v>
      </c>
      <c r="J1742" s="9" t="n">
        <f aca="false">LN(F1742/F1741)</f>
        <v>-0.00105197707341806</v>
      </c>
      <c r="K1742" s="9" t="n">
        <f aca="false">F1742/F1735-1</f>
        <v>-0.0340000152052813</v>
      </c>
      <c r="L1742" s="9" t="n">
        <f aca="false">F1742/F1712-1</f>
        <v>0.0186489604842497</v>
      </c>
      <c r="M1742" s="9" t="n">
        <f aca="false">B1742/B1735-1</f>
        <v>-0.0973440928144607</v>
      </c>
      <c r="N1742" s="9" t="n">
        <f aca="false">B1742/B1712-1</f>
        <v>0.0199247424187854</v>
      </c>
      <c r="O1742" s="8" t="n">
        <f aca="false">MAX(O1741,F1742)</f>
        <v>271.506607307531</v>
      </c>
      <c r="P1742" s="9" t="n">
        <f aca="false">F1742/O1742-1</f>
        <v>-0.191688286127457</v>
      </c>
      <c r="Q1742" s="8" t="n">
        <f aca="false">MAX(Q1741,B1742)</f>
        <v>4811.1564628872</v>
      </c>
      <c r="R1742" s="9" t="n">
        <f aca="false">B1742/Q1742-1</f>
        <v>-0.498180596679417</v>
      </c>
      <c r="S1742" s="9" t="n">
        <f aca="false">B1742/INDEX($B:$B,$E1742)-1</f>
        <v>0.0199247424187854</v>
      </c>
      <c r="T1742" s="0" t="n">
        <f aca="false">IF(AND($A1742&gt;=CrashTest!$B$3,$A1742&lt;=CrashTest!$C$3),1,IF(AND($A1742&gt;=CrashTest!$B$4,$A1742&lt;=CrashTest!$C$4),2,IF(AND($A1742&gt;=CrashTest!$B$5,$A1742&lt;=CrashTest!$C$5),3,IF(AND($A1742&gt;=CrashTest!$B$6,$A1742&lt;=CrashTest!$C$6),4,IF(AND($A1742&gt;=CrashTest!$B$7,$A1742&lt;=CrashTest!$C$7),5,0)))))</f>
        <v>0</v>
      </c>
      <c r="U1742" s="8" t="str">
        <f aca="false">IF(T1742=0,"",IF(T1741=T1742,MAX(U1741,B1742),B1742))</f>
        <v/>
      </c>
      <c r="V1742" s="9" t="str">
        <f aca="false">IF(T1742=0,"",B1742/U1742-1)</f>
        <v/>
      </c>
      <c r="W1742" s="8" t="str">
        <f aca="false">IF(T1742=0,"",IF(T1741=T1742,MAX(W1741,F1742),F1742))</f>
        <v/>
      </c>
      <c r="X1742" s="9" t="str">
        <f aca="false">IF(T1742=0,"",F1742/W1742-1)</f>
        <v/>
      </c>
    </row>
    <row r="1743" customFormat="false" ht="15" hidden="false" customHeight="false" outlineLevel="0" collapsed="false">
      <c r="A1743" s="5" t="n">
        <v>45571</v>
      </c>
      <c r="B1743" s="6" t="n">
        <v>2438.50270520748</v>
      </c>
      <c r="C1743" s="7" t="n">
        <v>21.72419819</v>
      </c>
      <c r="D1743" s="0" t="n">
        <f aca="false">INT((ROW()-3)/30)</f>
        <v>58</v>
      </c>
      <c r="E1743" s="0" t="n">
        <f aca="false">2+30*D1743</f>
        <v>1742</v>
      </c>
      <c r="F1743" s="8" t="n">
        <f aca="false">INDEX($F:$F,$E1743)*(2*B1743/INDEX($B:$B,$E1743)-C1743/INDEX($C:$C,$E1743))</f>
        <v>219.918478924387</v>
      </c>
      <c r="G1743" s="9" t="n">
        <f aca="false">B1743/B1742-1</f>
        <v>0.0100114827076065</v>
      </c>
      <c r="H1743" s="9" t="n">
        <f aca="false">F1743/F1742-1</f>
        <v>0.00208012277329694</v>
      </c>
      <c r="I1743" s="9" t="n">
        <f aca="false">LN(B1743/B1742)</f>
        <v>0.00996169980597352</v>
      </c>
      <c r="J1743" s="9" t="n">
        <f aca="false">LN(F1743/F1742)</f>
        <v>0.00207796231341672</v>
      </c>
      <c r="K1743" s="9" t="n">
        <f aca="false">F1743/F1736-1</f>
        <v>-0.0325378357748808</v>
      </c>
      <c r="L1743" s="9" t="n">
        <f aca="false">F1743/F1713-1</f>
        <v>0.0365409218906934</v>
      </c>
      <c r="M1743" s="9" t="n">
        <f aca="false">B1743/B1736-1</f>
        <v>-0.081992823141755</v>
      </c>
      <c r="N1743" s="9" t="n">
        <f aca="false">B1743/B1713-1</f>
        <v>0.0981367513575089</v>
      </c>
      <c r="O1743" s="8" t="n">
        <f aca="false">MAX(O1742,F1743)</f>
        <v>271.506607307531</v>
      </c>
      <c r="P1743" s="9" t="n">
        <f aca="false">F1743/O1743-1</f>
        <v>-0.190006898523508</v>
      </c>
      <c r="Q1743" s="8" t="n">
        <f aca="false">MAX(Q1742,B1743)</f>
        <v>4811.1564628872</v>
      </c>
      <c r="R1743" s="9" t="n">
        <f aca="false">B1743/Q1743-1</f>
        <v>-0.493156640400732</v>
      </c>
      <c r="S1743" s="9" t="n">
        <f aca="false">B1743/INDEX($B:$B,$E1743)-1</f>
        <v>0.0100114827076065</v>
      </c>
      <c r="T1743" s="0" t="n">
        <f aca="false">IF(AND($A1743&gt;=CrashTest!$B$3,$A1743&lt;=CrashTest!$C$3),1,IF(AND($A1743&gt;=CrashTest!$B$4,$A1743&lt;=CrashTest!$C$4),2,IF(AND($A1743&gt;=CrashTest!$B$5,$A1743&lt;=CrashTest!$C$5),3,IF(AND($A1743&gt;=CrashTest!$B$6,$A1743&lt;=CrashTest!$C$6),4,IF(AND($A1743&gt;=CrashTest!$B$7,$A1743&lt;=CrashTest!$C$7),5,0)))))</f>
        <v>0</v>
      </c>
      <c r="U1743" s="8" t="str">
        <f aca="false">IF(T1743=0,"",IF(T1742=T1743,MAX(U1742,B1743),B1743))</f>
        <v/>
      </c>
      <c r="V1743" s="9" t="str">
        <f aca="false">IF(T1743=0,"",B1743/U1743-1)</f>
        <v/>
      </c>
      <c r="W1743" s="8" t="str">
        <f aca="false">IF(T1743=0,"",IF(T1742=T1743,MAX(W1742,F1743),F1743))</f>
        <v/>
      </c>
      <c r="X1743" s="9" t="str">
        <f aca="false">IF(T1743=0,"",F1743/W1743-1)</f>
        <v/>
      </c>
    </row>
    <row r="1744" customFormat="false" ht="15" hidden="false" customHeight="false" outlineLevel="0" collapsed="false">
      <c r="A1744" s="5" t="n">
        <v>45572</v>
      </c>
      <c r="B1744" s="6" t="n">
        <v>2426.58129005845</v>
      </c>
      <c r="C1744" s="7" t="n">
        <v>21.46015425</v>
      </c>
      <c r="D1744" s="0" t="n">
        <f aca="false">INT((ROW()-3)/30)</f>
        <v>58</v>
      </c>
      <c r="E1744" s="0" t="n">
        <f aca="false">2+30*D1744</f>
        <v>1742</v>
      </c>
      <c r="F1744" s="8" t="n">
        <f aca="false">INDEX($F:$F,$E1744)*(2*B1744/INDEX($B:$B,$E1744)-C1744/INDEX($C:$C,$E1744))</f>
        <v>220.466456428948</v>
      </c>
      <c r="G1744" s="9" t="n">
        <f aca="false">B1744/B1743-1</f>
        <v>-0.00488882588629969</v>
      </c>
      <c r="H1744" s="9" t="n">
        <f aca="false">F1744/F1743-1</f>
        <v>0.00249173015037596</v>
      </c>
      <c r="I1744" s="9" t="n">
        <f aca="false">LN(B1744/B1743)</f>
        <v>-0.00490081528759789</v>
      </c>
      <c r="J1744" s="9" t="n">
        <f aca="false">LN(F1744/F1743)</f>
        <v>0.0024886309380045</v>
      </c>
      <c r="K1744" s="9" t="n">
        <f aca="false">F1744/F1737-1</f>
        <v>-0.0237625115256727</v>
      </c>
      <c r="L1744" s="9" t="n">
        <f aca="false">F1744/F1714-1</f>
        <v>0.0351757027344639</v>
      </c>
      <c r="M1744" s="9" t="n">
        <f aca="false">B1744/B1737-1</f>
        <v>-0.0653531418057254</v>
      </c>
      <c r="N1744" s="9" t="n">
        <f aca="false">B1744/B1714-1</f>
        <v>0.0691258313374807</v>
      </c>
      <c r="O1744" s="8" t="n">
        <f aca="false">MAX(O1743,F1744)</f>
        <v>271.506607307531</v>
      </c>
      <c r="P1744" s="9" t="n">
        <f aca="false">F1744/O1744-1</f>
        <v>-0.187988614290963</v>
      </c>
      <c r="Q1744" s="8" t="n">
        <f aca="false">MAX(Q1743,B1744)</f>
        <v>4811.1564628872</v>
      </c>
      <c r="R1744" s="9" t="n">
        <f aca="false">B1744/Q1744-1</f>
        <v>-0.49563450933744</v>
      </c>
      <c r="S1744" s="9" t="n">
        <f aca="false">B1744/INDEX($B:$B,$E1744)-1</f>
        <v>0.0050737124254856</v>
      </c>
      <c r="T1744" s="0" t="n">
        <f aca="false">IF(AND($A1744&gt;=CrashTest!$B$3,$A1744&lt;=CrashTest!$C$3),1,IF(AND($A1744&gt;=CrashTest!$B$4,$A1744&lt;=CrashTest!$C$4),2,IF(AND($A1744&gt;=CrashTest!$B$5,$A1744&lt;=CrashTest!$C$5),3,IF(AND($A1744&gt;=CrashTest!$B$6,$A1744&lt;=CrashTest!$C$6),4,IF(AND($A1744&gt;=CrashTest!$B$7,$A1744&lt;=CrashTest!$C$7),5,0)))))</f>
        <v>0</v>
      </c>
      <c r="U1744" s="8" t="str">
        <f aca="false">IF(T1744=0,"",IF(T1743=T1744,MAX(U1743,B1744),B1744))</f>
        <v/>
      </c>
      <c r="V1744" s="9" t="str">
        <f aca="false">IF(T1744=0,"",B1744/U1744-1)</f>
        <v/>
      </c>
      <c r="W1744" s="8" t="str">
        <f aca="false">IF(T1744=0,"",IF(T1743=T1744,MAX(W1743,F1744),F1744))</f>
        <v/>
      </c>
      <c r="X1744" s="9" t="str">
        <f aca="false">IF(T1744=0,"",F1744/W1744-1)</f>
        <v/>
      </c>
    </row>
    <row r="1745" customFormat="false" ht="15" hidden="false" customHeight="false" outlineLevel="0" collapsed="false">
      <c r="A1745" s="5" t="n">
        <v>45573</v>
      </c>
      <c r="B1745" s="6" t="n">
        <v>2439.58985277615</v>
      </c>
      <c r="C1745" s="7" t="n">
        <v>21.72195384</v>
      </c>
      <c r="D1745" s="0" t="n">
        <f aca="false">INT((ROW()-3)/30)</f>
        <v>58</v>
      </c>
      <c r="E1745" s="0" t="n">
        <f aca="false">2+30*D1745</f>
        <v>1742</v>
      </c>
      <c r="F1745" s="8" t="n">
        <f aca="false">INDEX($F:$F,$E1745)*(2*B1745/INDEX($B:$B,$E1745)-C1745/INDEX($C:$C,$E1745))</f>
        <v>220.139201317151</v>
      </c>
      <c r="G1745" s="9" t="n">
        <f aca="false">B1745/B1744-1</f>
        <v>0.00536086005896252</v>
      </c>
      <c r="H1745" s="9" t="n">
        <f aca="false">F1745/F1744-1</f>
        <v>-0.00148437597762963</v>
      </c>
      <c r="I1745" s="9" t="n">
        <f aca="false">LN(B1745/B1744)</f>
        <v>0.00534654179801005</v>
      </c>
      <c r="J1745" s="9" t="n">
        <f aca="false">LN(F1745/F1744)</f>
        <v>-0.00148547875507711</v>
      </c>
      <c r="K1745" s="9" t="n">
        <f aca="false">F1745/F1738-1</f>
        <v>-0.00292245294343962</v>
      </c>
      <c r="L1745" s="9" t="n">
        <f aca="false">F1745/F1715-1</f>
        <v>0.0263521404550164</v>
      </c>
      <c r="M1745" s="9" t="n">
        <f aca="false">B1745/B1738-1</f>
        <v>-0.00417881705158463</v>
      </c>
      <c r="N1745" s="9" t="n">
        <f aca="false">B1745/B1715-1</f>
        <v>0.060659697482939</v>
      </c>
      <c r="O1745" s="8" t="n">
        <f aca="false">MAX(O1744,F1745)</f>
        <v>271.506607307531</v>
      </c>
      <c r="P1745" s="9" t="n">
        <f aca="false">F1745/O1745-1</f>
        <v>-0.189193944485471</v>
      </c>
      <c r="Q1745" s="8" t="n">
        <f aca="false">MAX(Q1744,B1745)</f>
        <v>4811.1564628872</v>
      </c>
      <c r="R1745" s="9" t="n">
        <f aca="false">B1745/Q1745-1</f>
        <v>-0.492930676523428</v>
      </c>
      <c r="S1745" s="9" t="n">
        <f aca="false">B1745/INDEX($B:$B,$E1745)-1</f>
        <v>0.0104617719467406</v>
      </c>
      <c r="T1745" s="0" t="n">
        <f aca="false">IF(AND($A1745&gt;=CrashTest!$B$3,$A1745&lt;=CrashTest!$C$3),1,IF(AND($A1745&gt;=CrashTest!$B$4,$A1745&lt;=CrashTest!$C$4),2,IF(AND($A1745&gt;=CrashTest!$B$5,$A1745&lt;=CrashTest!$C$5),3,IF(AND($A1745&gt;=CrashTest!$B$6,$A1745&lt;=CrashTest!$C$6),4,IF(AND($A1745&gt;=CrashTest!$B$7,$A1745&lt;=CrashTest!$C$7),5,0)))))</f>
        <v>0</v>
      </c>
      <c r="U1745" s="8" t="str">
        <f aca="false">IF(T1745=0,"",IF(T1744=T1745,MAX(U1744,B1745),B1745))</f>
        <v/>
      </c>
      <c r="V1745" s="9" t="str">
        <f aca="false">IF(T1745=0,"",B1745/U1745-1)</f>
        <v/>
      </c>
      <c r="W1745" s="8" t="str">
        <f aca="false">IF(T1745=0,"",IF(T1744=T1745,MAX(W1744,F1745),F1745))</f>
        <v/>
      </c>
      <c r="X1745" s="9" t="str">
        <f aca="false">IF(T1745=0,"",F1745/W1745-1)</f>
        <v/>
      </c>
    </row>
    <row r="1746" customFormat="false" ht="15" hidden="false" customHeight="false" outlineLevel="0" collapsed="false">
      <c r="A1746" s="5" t="n">
        <v>45574</v>
      </c>
      <c r="B1746" s="6" t="n">
        <v>2367.17415046172</v>
      </c>
      <c r="C1746" s="7" t="n">
        <v>20.63055205</v>
      </c>
      <c r="D1746" s="0" t="n">
        <f aca="false">INT((ROW()-3)/30)</f>
        <v>58</v>
      </c>
      <c r="E1746" s="0" t="n">
        <f aca="false">2+30*D1746</f>
        <v>1742</v>
      </c>
      <c r="F1746" s="8" t="n">
        <f aca="false">INDEX($F:$F,$E1746)*(2*B1746/INDEX($B:$B,$E1746)-C1746/INDEX($C:$C,$E1746))</f>
        <v>218.197450852956</v>
      </c>
      <c r="G1746" s="9" t="n">
        <f aca="false">B1746/B1745-1</f>
        <v>-0.0296835561240035</v>
      </c>
      <c r="H1746" s="9" t="n">
        <f aca="false">F1746/F1745-1</f>
        <v>-0.0088205574135688</v>
      </c>
      <c r="I1746" s="9" t="n">
        <f aca="false">LN(B1746/B1745)</f>
        <v>-0.0301330298864092</v>
      </c>
      <c r="J1746" s="9" t="n">
        <f aca="false">LN(F1746/F1745)</f>
        <v>-0.00885968880718756</v>
      </c>
      <c r="K1746" s="9" t="n">
        <f aca="false">F1746/F1739-1</f>
        <v>0.00901072606215059</v>
      </c>
      <c r="L1746" s="9" t="n">
        <f aca="false">F1746/F1716-1</f>
        <v>0.0113493719331597</v>
      </c>
      <c r="M1746" s="9" t="n">
        <f aca="false">B1746/B1739-1</f>
        <v>-0.00038232658524151</v>
      </c>
      <c r="N1746" s="9" t="n">
        <f aca="false">B1746/B1716-1</f>
        <v>0.00217274664576528</v>
      </c>
      <c r="O1746" s="8" t="n">
        <f aca="false">MAX(O1745,F1746)</f>
        <v>271.506607307531</v>
      </c>
      <c r="P1746" s="9" t="n">
        <f aca="false">F1746/O1746-1</f>
        <v>-0.196345705849406</v>
      </c>
      <c r="Q1746" s="8" t="n">
        <f aca="false">MAX(Q1745,B1746)</f>
        <v>4811.1564628872</v>
      </c>
      <c r="R1746" s="9" t="n">
        <f aca="false">B1746/Q1746-1</f>
        <v>-0.507982297245605</v>
      </c>
      <c r="S1746" s="9" t="n">
        <f aca="false">B1746/INDEX($B:$B,$E1746)-1</f>
        <v>-0.0195323267720005</v>
      </c>
      <c r="T1746" s="0" t="n">
        <f aca="false">IF(AND($A1746&gt;=CrashTest!$B$3,$A1746&lt;=CrashTest!$C$3),1,IF(AND($A1746&gt;=CrashTest!$B$4,$A1746&lt;=CrashTest!$C$4),2,IF(AND($A1746&gt;=CrashTest!$B$5,$A1746&lt;=CrashTest!$C$5),3,IF(AND($A1746&gt;=CrashTest!$B$6,$A1746&lt;=CrashTest!$C$6),4,IF(AND($A1746&gt;=CrashTest!$B$7,$A1746&lt;=CrashTest!$C$7),5,0)))))</f>
        <v>0</v>
      </c>
      <c r="U1746" s="8" t="str">
        <f aca="false">IF(T1746=0,"",IF(T1745=T1746,MAX(U1745,B1746),B1746))</f>
        <v/>
      </c>
      <c r="V1746" s="9" t="str">
        <f aca="false">IF(T1746=0,"",B1746/U1746-1)</f>
        <v/>
      </c>
      <c r="W1746" s="8" t="str">
        <f aca="false">IF(T1746=0,"",IF(T1745=T1746,MAX(W1745,F1746),F1746))</f>
        <v/>
      </c>
      <c r="X1746" s="9" t="str">
        <f aca="false">IF(T1746=0,"",F1746/W1746-1)</f>
        <v/>
      </c>
    </row>
    <row r="1747" customFormat="false" ht="15" hidden="false" customHeight="false" outlineLevel="0" collapsed="false">
      <c r="A1747" s="5" t="n">
        <v>45575</v>
      </c>
      <c r="B1747" s="6" t="n">
        <v>2382.12349206897</v>
      </c>
      <c r="C1747" s="7" t="n">
        <v>20.87797055</v>
      </c>
      <c r="D1747" s="0" t="n">
        <f aca="false">INT((ROW()-3)/30)</f>
        <v>58</v>
      </c>
      <c r="E1747" s="0" t="n">
        <f aca="false">2+30*D1747</f>
        <v>1742</v>
      </c>
      <c r="F1747" s="8" t="n">
        <f aca="false">INDEX($F:$F,$E1747)*(2*B1747/INDEX($B:$B,$E1747)-C1747/INDEX($C:$C,$E1747))</f>
        <v>218.370915337916</v>
      </c>
      <c r="G1747" s="9" t="n">
        <f aca="false">B1747/B1746-1</f>
        <v>0.00631526903262869</v>
      </c>
      <c r="H1747" s="9" t="n">
        <f aca="false">F1747/F1746-1</f>
        <v>0.000794988595335777</v>
      </c>
      <c r="I1747" s="9" t="n">
        <f aca="false">LN(B1747/B1746)</f>
        <v>0.00629541128199197</v>
      </c>
      <c r="J1747" s="9" t="n">
        <f aca="false">LN(F1747/F1746)</f>
        <v>0.000794672759282043</v>
      </c>
      <c r="K1747" s="9" t="n">
        <f aca="false">F1747/F1740-1</f>
        <v>0.0193166376170808</v>
      </c>
      <c r="L1747" s="9" t="n">
        <f aca="false">F1747/F1717-1</f>
        <v>0.00939359267494844</v>
      </c>
      <c r="M1747" s="9" t="n">
        <f aca="false">B1747/B1740-1</f>
        <v>0.0138820217654461</v>
      </c>
      <c r="N1747" s="9" t="n">
        <f aca="false">B1747/B1717-1</f>
        <v>-0.00309386175825832</v>
      </c>
      <c r="O1747" s="8" t="n">
        <f aca="false">MAX(O1746,F1747)</f>
        <v>271.506607307531</v>
      </c>
      <c r="P1747" s="9" t="n">
        <f aca="false">F1747/O1747-1</f>
        <v>-0.195706809850964</v>
      </c>
      <c r="Q1747" s="8" t="n">
        <f aca="false">MAX(Q1746,B1747)</f>
        <v>4811.1564628872</v>
      </c>
      <c r="R1747" s="9" t="n">
        <f aca="false">B1747/Q1747-1</f>
        <v>-0.504875073083895</v>
      </c>
      <c r="S1747" s="9" t="n">
        <f aca="false">B1747/INDEX($B:$B,$E1747)-1</f>
        <v>-0.0133404096377702</v>
      </c>
      <c r="T1747" s="0" t="n">
        <f aca="false">IF(AND($A1747&gt;=CrashTest!$B$3,$A1747&lt;=CrashTest!$C$3),1,IF(AND($A1747&gt;=CrashTest!$B$4,$A1747&lt;=CrashTest!$C$4),2,IF(AND($A1747&gt;=CrashTest!$B$5,$A1747&lt;=CrashTest!$C$5),3,IF(AND($A1747&gt;=CrashTest!$B$6,$A1747&lt;=CrashTest!$C$6),4,IF(AND($A1747&gt;=CrashTest!$B$7,$A1747&lt;=CrashTest!$C$7),5,0)))))</f>
        <v>0</v>
      </c>
      <c r="U1747" s="8" t="str">
        <f aca="false">IF(T1747=0,"",IF(T1746=T1747,MAX(U1746,B1747),B1747))</f>
        <v/>
      </c>
      <c r="V1747" s="9" t="str">
        <f aca="false">IF(T1747=0,"",B1747/U1747-1)</f>
        <v/>
      </c>
      <c r="W1747" s="8" t="str">
        <f aca="false">IF(T1747=0,"",IF(T1746=T1747,MAX(W1746,F1747),F1747))</f>
        <v/>
      </c>
      <c r="X1747" s="9" t="str">
        <f aca="false">IF(T1747=0,"",F1747/W1747-1)</f>
        <v/>
      </c>
    </row>
    <row r="1748" customFormat="false" ht="15" hidden="false" customHeight="false" outlineLevel="0" collapsed="false">
      <c r="A1748" s="5" t="n">
        <v>45576</v>
      </c>
      <c r="B1748" s="6" t="n">
        <v>2437.69309236119</v>
      </c>
      <c r="C1748" s="7" t="n">
        <v>21.69879171</v>
      </c>
      <c r="D1748" s="0" t="n">
        <f aca="false">INT((ROW()-3)/30)</f>
        <v>58</v>
      </c>
      <c r="E1748" s="0" t="n">
        <f aca="false">2+30*D1748</f>
        <v>1742</v>
      </c>
      <c r="F1748" s="8" t="n">
        <f aca="false">INDEX($F:$F,$E1748)*(2*B1748/INDEX($B:$B,$E1748)-C1748/INDEX($C:$C,$E1748))</f>
        <v>220.032558140066</v>
      </c>
      <c r="G1748" s="9" t="n">
        <f aca="false">B1748/B1747-1</f>
        <v>0.0233277579761222</v>
      </c>
      <c r="H1748" s="9" t="n">
        <f aca="false">F1748/F1747-1</f>
        <v>0.00760926792645145</v>
      </c>
      <c r="I1748" s="9" t="n">
        <f aca="false">LN(B1748/B1747)</f>
        <v>0.023059824684352</v>
      </c>
      <c r="J1748" s="9" t="n">
        <f aca="false">LN(F1748/F1747)</f>
        <v>0.00758046347550467</v>
      </c>
      <c r="K1748" s="9" t="n">
        <f aca="false">F1748/F1741-1</f>
        <v>0.00154577833610614</v>
      </c>
      <c r="L1748" s="9" t="n">
        <f aca="false">F1748/F1718-1</f>
        <v>0.022031231142152</v>
      </c>
      <c r="M1748" s="9" t="n">
        <f aca="false">B1748/B1741-1</f>
        <v>0.00934300183909542</v>
      </c>
      <c r="N1748" s="9" t="n">
        <f aca="false">B1748/B1718-1</f>
        <v>0.0407228115568308</v>
      </c>
      <c r="O1748" s="8" t="n">
        <f aca="false">MAX(O1747,F1748)</f>
        <v>271.506607307531</v>
      </c>
      <c r="P1748" s="9" t="n">
        <f aca="false">F1748/O1748-1</f>
        <v>-0.189586727475699</v>
      </c>
      <c r="Q1748" s="8" t="n">
        <f aca="false">MAX(Q1747,B1748)</f>
        <v>4811.1564628872</v>
      </c>
      <c r="R1748" s="9" t="n">
        <f aca="false">B1748/Q1748-1</f>
        <v>-0.493324918620851</v>
      </c>
      <c r="S1748" s="9" t="n">
        <f aca="false">B1748/INDEX($B:$B,$E1748)-1</f>
        <v>0.00967614649101978</v>
      </c>
      <c r="T1748" s="0" t="n">
        <f aca="false">IF(AND($A1748&gt;=CrashTest!$B$3,$A1748&lt;=CrashTest!$C$3),1,IF(AND($A1748&gt;=CrashTest!$B$4,$A1748&lt;=CrashTest!$C$4),2,IF(AND($A1748&gt;=CrashTest!$B$5,$A1748&lt;=CrashTest!$C$5),3,IF(AND($A1748&gt;=CrashTest!$B$6,$A1748&lt;=CrashTest!$C$6),4,IF(AND($A1748&gt;=CrashTest!$B$7,$A1748&lt;=CrashTest!$C$7),5,0)))))</f>
        <v>0</v>
      </c>
      <c r="U1748" s="8" t="str">
        <f aca="false">IF(T1748=0,"",IF(T1747=T1748,MAX(U1747,B1748),B1748))</f>
        <v/>
      </c>
      <c r="V1748" s="9" t="str">
        <f aca="false">IF(T1748=0,"",B1748/U1748-1)</f>
        <v/>
      </c>
      <c r="W1748" s="8" t="str">
        <f aca="false">IF(T1748=0,"",IF(T1747=T1748,MAX(W1747,F1748),F1748))</f>
        <v/>
      </c>
      <c r="X1748" s="9" t="str">
        <f aca="false">IF(T1748=0,"",F1748/W1748-1)</f>
        <v/>
      </c>
    </row>
    <row r="1749" customFormat="false" ht="15" hidden="false" customHeight="false" outlineLevel="0" collapsed="false">
      <c r="A1749" s="5" t="n">
        <v>45577</v>
      </c>
      <c r="B1749" s="6" t="n">
        <v>2478.24114976622</v>
      </c>
      <c r="C1749" s="7" t="n">
        <v>22.23886185</v>
      </c>
      <c r="D1749" s="0" t="n">
        <f aca="false">INT((ROW()-3)/30)</f>
        <v>58</v>
      </c>
      <c r="E1749" s="0" t="n">
        <f aca="false">2+30*D1749</f>
        <v>1742</v>
      </c>
      <c r="F1749" s="8" t="n">
        <f aca="false">INDEX($F:$F,$E1749)*(2*B1749/INDEX($B:$B,$E1749)-C1749/INDEX($C:$C,$E1749))</f>
        <v>221.850383670339</v>
      </c>
      <c r="G1749" s="9" t="n">
        <f aca="false">B1749/B1748-1</f>
        <v>0.016633782789184</v>
      </c>
      <c r="H1749" s="9" t="n">
        <f aca="false">F1749/F1748-1</f>
        <v>0.0082616206694095</v>
      </c>
      <c r="I1749" s="9" t="n">
        <f aca="false">LN(B1749/B1748)</f>
        <v>0.0164969566305824</v>
      </c>
      <c r="J1749" s="9" t="n">
        <f aca="false">LN(F1749/F1748)</f>
        <v>0.00822768028826833</v>
      </c>
      <c r="K1749" s="9" t="n">
        <f aca="false">F1749/F1742-1</f>
        <v>0.0108830362641452</v>
      </c>
      <c r="L1749" s="9" t="n">
        <f aca="false">F1749/F1719-1</f>
        <v>0.0288174556728529</v>
      </c>
      <c r="M1749" s="9" t="n">
        <f aca="false">B1749/B1742-1</f>
        <v>0.0264708801991718</v>
      </c>
      <c r="N1749" s="9" t="n">
        <f aca="false">B1749/B1719-1</f>
        <v>0.0490659369556918</v>
      </c>
      <c r="O1749" s="8" t="n">
        <f aca="false">MAX(O1748,F1749)</f>
        <v>271.506607307531</v>
      </c>
      <c r="P1749" s="9" t="n">
        <f aca="false">F1749/O1749-1</f>
        <v>-0.182891400432649</v>
      </c>
      <c r="Q1749" s="8" t="n">
        <f aca="false">MAX(Q1748,B1749)</f>
        <v>4811.1564628872</v>
      </c>
      <c r="R1749" s="9" t="n">
        <f aca="false">B1749/Q1749-1</f>
        <v>-0.484896995372498</v>
      </c>
      <c r="S1749" s="9" t="n">
        <f aca="false">B1749/INDEX($B:$B,$E1749)-1</f>
        <v>0.0264708801991718</v>
      </c>
      <c r="T1749" s="0" t="n">
        <f aca="false">IF(AND($A1749&gt;=CrashTest!$B$3,$A1749&lt;=CrashTest!$C$3),1,IF(AND($A1749&gt;=CrashTest!$B$4,$A1749&lt;=CrashTest!$C$4),2,IF(AND($A1749&gt;=CrashTest!$B$5,$A1749&lt;=CrashTest!$C$5),3,IF(AND($A1749&gt;=CrashTest!$B$6,$A1749&lt;=CrashTest!$C$6),4,IF(AND($A1749&gt;=CrashTest!$B$7,$A1749&lt;=CrashTest!$C$7),5,0)))))</f>
        <v>0</v>
      </c>
      <c r="U1749" s="8" t="str">
        <f aca="false">IF(T1749=0,"",IF(T1748=T1749,MAX(U1748,B1749),B1749))</f>
        <v/>
      </c>
      <c r="V1749" s="9" t="str">
        <f aca="false">IF(T1749=0,"",B1749/U1749-1)</f>
        <v/>
      </c>
      <c r="W1749" s="8" t="str">
        <f aca="false">IF(T1749=0,"",IF(T1748=T1749,MAX(W1748,F1749),F1749))</f>
        <v/>
      </c>
      <c r="X1749" s="9" t="str">
        <f aca="false">IF(T1749=0,"",F1749/W1749-1)</f>
        <v/>
      </c>
    </row>
    <row r="1750" customFormat="false" ht="15" hidden="false" customHeight="false" outlineLevel="0" collapsed="false">
      <c r="A1750" s="5" t="n">
        <v>45578</v>
      </c>
      <c r="B1750" s="6" t="n">
        <v>2465.13859485681</v>
      </c>
      <c r="C1750" s="7" t="n">
        <v>22.10202394</v>
      </c>
      <c r="D1750" s="0" t="n">
        <f aca="false">INT((ROW()-3)/30)</f>
        <v>58</v>
      </c>
      <c r="E1750" s="0" t="n">
        <f aca="false">2+30*D1750</f>
        <v>1742</v>
      </c>
      <c r="F1750" s="8" t="n">
        <f aca="false">INDEX($F:$F,$E1750)*(2*B1750/INDEX($B:$B,$E1750)-C1750/INDEX($C:$C,$E1750))</f>
        <v>220.875513662234</v>
      </c>
      <c r="G1750" s="9" t="n">
        <f aca="false">B1750/B1749-1</f>
        <v>-0.00528703791019136</v>
      </c>
      <c r="H1750" s="9" t="n">
        <f aca="false">F1750/F1749-1</f>
        <v>-0.00439426784834285</v>
      </c>
      <c r="I1750" s="9" t="n">
        <f aca="false">LN(B1750/B1749)</f>
        <v>-0.00530106375374379</v>
      </c>
      <c r="J1750" s="9" t="n">
        <f aca="false">LN(F1750/F1749)</f>
        <v>-0.00440395102068502</v>
      </c>
      <c r="K1750" s="9" t="n">
        <f aca="false">F1750/F1743-1</f>
        <v>0.00435177044934187</v>
      </c>
      <c r="L1750" s="9" t="n">
        <f aca="false">F1750/F1720-1</f>
        <v>0.0133382068982333</v>
      </c>
      <c r="M1750" s="9" t="n">
        <f aca="false">B1750/B1743-1</f>
        <v>0.0109230510970721</v>
      </c>
      <c r="N1750" s="9" t="n">
        <f aca="false">B1750/B1720-1</f>
        <v>0.00915615269801906</v>
      </c>
      <c r="O1750" s="8" t="n">
        <f aca="false">MAX(O1749,F1750)</f>
        <v>271.506607307531</v>
      </c>
      <c r="P1750" s="9" t="n">
        <f aca="false">F1750/O1750-1</f>
        <v>-0.186481994480332</v>
      </c>
      <c r="Q1750" s="8" t="n">
        <f aca="false">MAX(Q1749,B1750)</f>
        <v>4811.1564628872</v>
      </c>
      <c r="R1750" s="9" t="n">
        <f aca="false">B1750/Q1750-1</f>
        <v>-0.487620364485617</v>
      </c>
      <c r="S1750" s="9" t="n">
        <f aca="false">B1750/INDEX($B:$B,$E1750)-1</f>
        <v>0.0210438897418512</v>
      </c>
      <c r="T1750" s="0" t="n">
        <f aca="false">IF(AND($A1750&gt;=CrashTest!$B$3,$A1750&lt;=CrashTest!$C$3),1,IF(AND($A1750&gt;=CrashTest!$B$4,$A1750&lt;=CrashTest!$C$4),2,IF(AND($A1750&gt;=CrashTest!$B$5,$A1750&lt;=CrashTest!$C$5),3,IF(AND($A1750&gt;=CrashTest!$B$6,$A1750&lt;=CrashTest!$C$6),4,IF(AND($A1750&gt;=CrashTest!$B$7,$A1750&lt;=CrashTest!$C$7),5,0)))))</f>
        <v>0</v>
      </c>
      <c r="U1750" s="8" t="str">
        <f aca="false">IF(T1750=0,"",IF(T1749=T1750,MAX(U1749,B1750),B1750))</f>
        <v/>
      </c>
      <c r="V1750" s="9" t="str">
        <f aca="false">IF(T1750=0,"",B1750/U1750-1)</f>
        <v/>
      </c>
      <c r="W1750" s="8" t="str">
        <f aca="false">IF(T1750=0,"",IF(T1749=T1750,MAX(W1749,F1750),F1750))</f>
        <v/>
      </c>
      <c r="X1750" s="9" t="str">
        <f aca="false">IF(T1750=0,"",F1750/W1750-1)</f>
        <v/>
      </c>
    </row>
    <row r="1751" customFormat="false" ht="15" hidden="false" customHeight="false" outlineLevel="0" collapsed="false">
      <c r="A1751" s="5" t="n">
        <v>45579</v>
      </c>
      <c r="B1751" s="6" t="n">
        <v>2630.9286433197</v>
      </c>
      <c r="C1751" s="7" t="n">
        <v>24.59883035</v>
      </c>
      <c r="D1751" s="0" t="n">
        <f aca="false">INT((ROW()-3)/30)</f>
        <v>58</v>
      </c>
      <c r="E1751" s="0" t="n">
        <f aca="false">2+30*D1751</f>
        <v>1742</v>
      </c>
      <c r="F1751" s="8" t="n">
        <f aca="false">INDEX($F:$F,$E1751)*(2*B1751/INDEX($B:$B,$E1751)-C1751/INDEX($C:$C,$E1751))</f>
        <v>225.340249609751</v>
      </c>
      <c r="G1751" s="9" t="n">
        <f aca="false">B1751/B1750-1</f>
        <v>0.0672538447975255</v>
      </c>
      <c r="H1751" s="9" t="n">
        <f aca="false">F1751/F1750-1</f>
        <v>0.0202138112708337</v>
      </c>
      <c r="I1751" s="9" t="n">
        <f aca="false">LN(B1751/B1750)</f>
        <v>0.0650888491769932</v>
      </c>
      <c r="J1751" s="9" t="n">
        <f aca="false">LN(F1751/F1750)</f>
        <v>0.0200122242221835</v>
      </c>
      <c r="K1751" s="9" t="n">
        <f aca="false">F1751/F1744-1</f>
        <v>0.0221067334221623</v>
      </c>
      <c r="L1751" s="9" t="n">
        <f aca="false">F1751/F1721-1</f>
        <v>0.0380694326801789</v>
      </c>
      <c r="M1751" s="9" t="n">
        <f aca="false">B1751/B1744-1</f>
        <v>0.0842120369502757</v>
      </c>
      <c r="N1751" s="9" t="n">
        <f aca="false">B1751/B1721-1</f>
        <v>0.0884265801661133</v>
      </c>
      <c r="O1751" s="8" t="n">
        <f aca="false">MAX(O1750,F1751)</f>
        <v>271.506607307531</v>
      </c>
      <c r="P1751" s="9" t="n">
        <f aca="false">F1751/O1751-1</f>
        <v>-0.170037695051332</v>
      </c>
      <c r="Q1751" s="8" t="n">
        <f aca="false">MAX(Q1750,B1751)</f>
        <v>4811.1564628872</v>
      </c>
      <c r="R1751" s="9" t="n">
        <f aca="false">B1751/Q1751-1</f>
        <v>-0.45316086400132</v>
      </c>
      <c r="S1751" s="9" t="n">
        <f aca="false">B1751/INDEX($B:$B,$E1751)-1</f>
        <v>0.0897130170340115</v>
      </c>
      <c r="T1751" s="0" t="n">
        <f aca="false">IF(AND($A1751&gt;=CrashTest!$B$3,$A1751&lt;=CrashTest!$C$3),1,IF(AND($A1751&gt;=CrashTest!$B$4,$A1751&lt;=CrashTest!$C$4),2,IF(AND($A1751&gt;=CrashTest!$B$5,$A1751&lt;=CrashTest!$C$5),3,IF(AND($A1751&gt;=CrashTest!$B$6,$A1751&lt;=CrashTest!$C$6),4,IF(AND($A1751&gt;=CrashTest!$B$7,$A1751&lt;=CrashTest!$C$7),5,0)))))</f>
        <v>0</v>
      </c>
      <c r="U1751" s="8" t="str">
        <f aca="false">IF(T1751=0,"",IF(T1750=T1751,MAX(U1750,B1751),B1751))</f>
        <v/>
      </c>
      <c r="V1751" s="9" t="str">
        <f aca="false">IF(T1751=0,"",B1751/U1751-1)</f>
        <v/>
      </c>
      <c r="W1751" s="8" t="str">
        <f aca="false">IF(T1751=0,"",IF(T1750=T1751,MAX(W1750,F1751),F1751))</f>
        <v/>
      </c>
      <c r="X1751" s="9" t="str">
        <f aca="false">IF(T1751=0,"",F1751/W1751-1)</f>
        <v/>
      </c>
    </row>
    <row r="1752" customFormat="false" ht="15" hidden="false" customHeight="false" outlineLevel="0" collapsed="false">
      <c r="A1752" s="5" t="n">
        <v>45580</v>
      </c>
      <c r="B1752" s="6" t="n">
        <v>2600.52300350088</v>
      </c>
      <c r="C1752" s="7" t="n">
        <v>24.32493869</v>
      </c>
      <c r="D1752" s="0" t="n">
        <f aca="false">INT((ROW()-3)/30)</f>
        <v>58</v>
      </c>
      <c r="E1752" s="0" t="n">
        <f aca="false">2+30*D1752</f>
        <v>1742</v>
      </c>
      <c r="F1752" s="8" t="n">
        <f aca="false">INDEX($F:$F,$E1752)*(2*B1752/INDEX($B:$B,$E1752)-C1752/INDEX($C:$C,$E1752))</f>
        <v>222.62907552454</v>
      </c>
      <c r="G1752" s="9" t="n">
        <f aca="false">B1752/B1751-1</f>
        <v>-0.0115569990451943</v>
      </c>
      <c r="H1752" s="9" t="n">
        <f aca="false">F1752/F1751-1</f>
        <v>-0.0120314683679749</v>
      </c>
      <c r="I1752" s="9" t="n">
        <f aca="false">LN(B1752/B1751)</f>
        <v>-0.0116243001940264</v>
      </c>
      <c r="J1752" s="9" t="n">
        <f aca="false">LN(F1752/F1751)</f>
        <v>-0.0121044323163829</v>
      </c>
      <c r="K1752" s="9" t="n">
        <f aca="false">F1752/F1745-1</f>
        <v>0.0113104535334503</v>
      </c>
      <c r="L1752" s="9" t="n">
        <f aca="false">F1752/F1722-1</f>
        <v>0.0369806360817617</v>
      </c>
      <c r="M1752" s="9" t="n">
        <f aca="false">B1752/B1745-1</f>
        <v>0.0659672979626451</v>
      </c>
      <c r="N1752" s="9" t="n">
        <f aca="false">B1752/B1722-1</f>
        <v>0.121257977948416</v>
      </c>
      <c r="O1752" s="8" t="n">
        <f aca="false">MAX(O1751,F1752)</f>
        <v>271.506607307531</v>
      </c>
      <c r="P1752" s="9" t="n">
        <f aca="false">F1752/O1752-1</f>
        <v>-0.180023360269934</v>
      </c>
      <c r="Q1752" s="8" t="n">
        <f aca="false">MAX(Q1751,B1752)</f>
        <v>4811.1564628872</v>
      </c>
      <c r="R1752" s="9" t="n">
        <f aca="false">B1752/Q1752-1</f>
        <v>-0.459480683373932</v>
      </c>
      <c r="S1752" s="9" t="n">
        <f aca="false">B1752/INDEX($B:$B,$E1752)-1</f>
        <v>0.0771192047366136</v>
      </c>
      <c r="T1752" s="0" t="n">
        <f aca="false">IF(AND($A1752&gt;=CrashTest!$B$3,$A1752&lt;=CrashTest!$C$3),1,IF(AND($A1752&gt;=CrashTest!$B$4,$A1752&lt;=CrashTest!$C$4),2,IF(AND($A1752&gt;=CrashTest!$B$5,$A1752&lt;=CrashTest!$C$5),3,IF(AND($A1752&gt;=CrashTest!$B$6,$A1752&lt;=CrashTest!$C$6),4,IF(AND($A1752&gt;=CrashTest!$B$7,$A1752&lt;=CrashTest!$C$7),5,0)))))</f>
        <v>0</v>
      </c>
      <c r="U1752" s="8" t="str">
        <f aca="false">IF(T1752=0,"",IF(T1751=T1752,MAX(U1751,B1752),B1752))</f>
        <v/>
      </c>
      <c r="V1752" s="9" t="str">
        <f aca="false">IF(T1752=0,"",B1752/U1752-1)</f>
        <v/>
      </c>
      <c r="W1752" s="8" t="str">
        <f aca="false">IF(T1752=0,"",IF(T1751=T1752,MAX(W1751,F1752),F1752))</f>
        <v/>
      </c>
      <c r="X1752" s="9" t="str">
        <f aca="false">IF(T1752=0,"",F1752/W1752-1)</f>
        <v/>
      </c>
    </row>
    <row r="1753" customFormat="false" ht="15" hidden="false" customHeight="false" outlineLevel="0" collapsed="false">
      <c r="A1753" s="5" t="n">
        <v>45581</v>
      </c>
      <c r="B1753" s="6" t="n">
        <v>2611.98719444185</v>
      </c>
      <c r="C1753" s="7" t="n">
        <v>24.31720765</v>
      </c>
      <c r="D1753" s="0" t="n">
        <f aca="false">INT((ROW()-3)/30)</f>
        <v>58</v>
      </c>
      <c r="E1753" s="0" t="n">
        <f aca="false">2+30*D1753</f>
        <v>1742</v>
      </c>
      <c r="F1753" s="8" t="n">
        <f aca="false">INDEX($F:$F,$E1753)*(2*B1753/INDEX($B:$B,$E1753)-C1753/INDEX($C:$C,$E1753))</f>
        <v>224.792759832032</v>
      </c>
      <c r="G1753" s="9" t="n">
        <f aca="false">B1753/B1752-1</f>
        <v>0.00440841743200759</v>
      </c>
      <c r="H1753" s="9" t="n">
        <f aca="false">F1753/F1752-1</f>
        <v>0.00971878584319663</v>
      </c>
      <c r="I1753" s="9" t="n">
        <f aca="false">LN(B1753/B1752)</f>
        <v>0.00439872882373057</v>
      </c>
      <c r="J1753" s="9" t="n">
        <f aca="false">LN(F1753/F1752)</f>
        <v>0.00967186222615753</v>
      </c>
      <c r="K1753" s="9" t="n">
        <f aca="false">F1753/F1746-1</f>
        <v>0.0302263337783906</v>
      </c>
      <c r="L1753" s="9" t="n">
        <f aca="false">F1753/F1723-1</f>
        <v>0.0530883381956715</v>
      </c>
      <c r="M1753" s="9" t="n">
        <f aca="false">B1753/B1746-1</f>
        <v>0.103419954941794</v>
      </c>
      <c r="N1753" s="9" t="n">
        <f aca="false">B1753/B1723-1</f>
        <v>0.138025777955973</v>
      </c>
      <c r="O1753" s="8" t="n">
        <f aca="false">MAX(O1752,F1753)</f>
        <v>271.506607307531</v>
      </c>
      <c r="P1753" s="9" t="n">
        <f aca="false">F1753/O1753-1</f>
        <v>-0.172054182911973</v>
      </c>
      <c r="Q1753" s="8" t="n">
        <f aca="false">MAX(Q1752,B1753)</f>
        <v>4811.1564628872</v>
      </c>
      <c r="R1753" s="9" t="n">
        <f aca="false">B1753/Q1753-1</f>
        <v>-0.457097848596181</v>
      </c>
      <c r="S1753" s="9" t="n">
        <f aca="false">B1753/INDEX($B:$B,$E1753)-1</f>
        <v>0.0818675958151247</v>
      </c>
      <c r="T1753" s="0" t="n">
        <f aca="false">IF(AND($A1753&gt;=CrashTest!$B$3,$A1753&lt;=CrashTest!$C$3),1,IF(AND($A1753&gt;=CrashTest!$B$4,$A1753&lt;=CrashTest!$C$4),2,IF(AND($A1753&gt;=CrashTest!$B$5,$A1753&lt;=CrashTest!$C$5),3,IF(AND($A1753&gt;=CrashTest!$B$6,$A1753&lt;=CrashTest!$C$6),4,IF(AND($A1753&gt;=CrashTest!$B$7,$A1753&lt;=CrashTest!$C$7),5,0)))))</f>
        <v>0</v>
      </c>
      <c r="U1753" s="8" t="str">
        <f aca="false">IF(T1753=0,"",IF(T1752=T1753,MAX(U1752,B1753),B1753))</f>
        <v/>
      </c>
      <c r="V1753" s="9" t="str">
        <f aca="false">IF(T1753=0,"",B1753/U1753-1)</f>
        <v/>
      </c>
      <c r="W1753" s="8" t="str">
        <f aca="false">IF(T1753=0,"",IF(T1752=T1753,MAX(W1752,F1753),F1753))</f>
        <v/>
      </c>
      <c r="X1753" s="9" t="str">
        <f aca="false">IF(T1753=0,"",F1753/W1753-1)</f>
        <v/>
      </c>
    </row>
    <row r="1754" customFormat="false" ht="15" hidden="false" customHeight="false" outlineLevel="0" collapsed="false">
      <c r="A1754" s="5" t="n">
        <v>45582</v>
      </c>
      <c r="B1754" s="6" t="n">
        <v>2603.24426974869</v>
      </c>
      <c r="C1754" s="7" t="n">
        <v>24.19833783</v>
      </c>
      <c r="D1754" s="0" t="n">
        <f aca="false">INT((ROW()-3)/30)</f>
        <v>58</v>
      </c>
      <c r="E1754" s="0" t="n">
        <f aca="false">2+30*D1754</f>
        <v>1742</v>
      </c>
      <c r="F1754" s="8" t="n">
        <f aca="false">INDEX($F:$F,$E1754)*(2*B1754/INDEX($B:$B,$E1754)-C1754/INDEX($C:$C,$E1754))</f>
        <v>224.425693804447</v>
      </c>
      <c r="G1754" s="9" t="n">
        <f aca="false">B1754/B1753-1</f>
        <v>-0.00334723107056745</v>
      </c>
      <c r="H1754" s="9" t="n">
        <f aca="false">F1754/F1753-1</f>
        <v>-0.00163290858592824</v>
      </c>
      <c r="I1754" s="9" t="n">
        <f aca="false">LN(B1754/B1753)</f>
        <v>-0.00335284558069679</v>
      </c>
      <c r="J1754" s="9" t="n">
        <f aca="false">LN(F1754/F1753)</f>
        <v>-0.00163424323425693</v>
      </c>
      <c r="K1754" s="9" t="n">
        <f aca="false">F1754/F1747-1</f>
        <v>0.0277270370789187</v>
      </c>
      <c r="L1754" s="9" t="n">
        <f aca="false">F1754/F1724-1</f>
        <v>0.0486414067118102</v>
      </c>
      <c r="M1754" s="9" t="n">
        <f aca="false">B1754/B1747-1</f>
        <v>0.0928250690679633</v>
      </c>
      <c r="N1754" s="9" t="n">
        <f aca="false">B1754/B1724-1</f>
        <v>0.113894315537107</v>
      </c>
      <c r="O1754" s="8" t="n">
        <f aca="false">MAX(O1753,F1754)</f>
        <v>271.506607307531</v>
      </c>
      <c r="P1754" s="9" t="n">
        <f aca="false">F1754/O1754-1</f>
        <v>-0.17340614274538</v>
      </c>
      <c r="Q1754" s="8" t="n">
        <f aca="false">MAX(Q1753,B1754)</f>
        <v>4811.1564628872</v>
      </c>
      <c r="R1754" s="9" t="n">
        <f aca="false">B1754/Q1754-1</f>
        <v>-0.458915067545638</v>
      </c>
      <c r="S1754" s="9" t="n">
        <f aca="false">B1754/INDEX($B:$B,$E1754)-1</f>
        <v>0.0782463349841722</v>
      </c>
      <c r="T1754" s="0" t="n">
        <f aca="false">IF(AND($A1754&gt;=CrashTest!$B$3,$A1754&lt;=CrashTest!$C$3),1,IF(AND($A1754&gt;=CrashTest!$B$4,$A1754&lt;=CrashTest!$C$4),2,IF(AND($A1754&gt;=CrashTest!$B$5,$A1754&lt;=CrashTest!$C$5),3,IF(AND($A1754&gt;=CrashTest!$B$6,$A1754&lt;=CrashTest!$C$6),4,IF(AND($A1754&gt;=CrashTest!$B$7,$A1754&lt;=CrashTest!$C$7),5,0)))))</f>
        <v>0</v>
      </c>
      <c r="U1754" s="8" t="str">
        <f aca="false">IF(T1754=0,"",IF(T1753=T1754,MAX(U1753,B1754),B1754))</f>
        <v/>
      </c>
      <c r="V1754" s="9" t="str">
        <f aca="false">IF(T1754=0,"",B1754/U1754-1)</f>
        <v/>
      </c>
      <c r="W1754" s="8" t="str">
        <f aca="false">IF(T1754=0,"",IF(T1753=T1754,MAX(W1753,F1754),F1754))</f>
        <v/>
      </c>
      <c r="X1754" s="9" t="str">
        <f aca="false">IF(T1754=0,"",F1754/W1754-1)</f>
        <v/>
      </c>
    </row>
    <row r="1755" customFormat="false" ht="15" hidden="false" customHeight="false" outlineLevel="0" collapsed="false">
      <c r="A1755" s="5" t="n">
        <v>45583</v>
      </c>
      <c r="B1755" s="6" t="n">
        <v>2641.44743767972</v>
      </c>
      <c r="C1755" s="7" t="n">
        <v>24.73778098</v>
      </c>
      <c r="D1755" s="0" t="n">
        <f aca="false">INT((ROW()-3)/30)</f>
        <v>58</v>
      </c>
      <c r="E1755" s="0" t="n">
        <f aca="false">2+30*D1755</f>
        <v>1742</v>
      </c>
      <c r="F1755" s="8" t="n">
        <f aca="false">INDEX($F:$F,$E1755)*(2*B1755/INDEX($B:$B,$E1755)-C1755/INDEX($C:$C,$E1755))</f>
        <v>225.823667559635</v>
      </c>
      <c r="G1755" s="9" t="n">
        <f aca="false">B1755/B1754-1</f>
        <v>0.014675214452587</v>
      </c>
      <c r="H1755" s="9" t="n">
        <f aca="false">F1755/F1754-1</f>
        <v>0.00622911633462908</v>
      </c>
      <c r="I1755" s="9" t="n">
        <f aca="false">LN(B1755/B1754)</f>
        <v>0.0145685755263852</v>
      </c>
      <c r="J1755" s="9" t="n">
        <f aca="false">LN(F1755/F1754)</f>
        <v>0.00620979558210616</v>
      </c>
      <c r="K1755" s="9" t="n">
        <f aca="false">F1755/F1748-1</f>
        <v>0.0263193295961339</v>
      </c>
      <c r="L1755" s="9" t="n">
        <f aca="false">F1755/F1725-1</f>
        <v>0.0600082483004283</v>
      </c>
      <c r="M1755" s="9" t="n">
        <f aca="false">B1755/B1748-1</f>
        <v>0.0835849049074386</v>
      </c>
      <c r="N1755" s="9" t="n">
        <f aca="false">B1755/B1725-1</f>
        <v>0.119829297963096</v>
      </c>
      <c r="O1755" s="8" t="n">
        <f aca="false">MAX(O1754,F1755)</f>
        <v>271.506607307531</v>
      </c>
      <c r="P1755" s="9" t="n">
        <f aca="false">F1755/O1755-1</f>
        <v>-0.168257193447051</v>
      </c>
      <c r="Q1755" s="8" t="n">
        <f aca="false">MAX(Q1754,B1755)</f>
        <v>4811.1564628872</v>
      </c>
      <c r="R1755" s="9" t="n">
        <f aca="false">B1755/Q1755-1</f>
        <v>-0.450974530124806</v>
      </c>
      <c r="S1755" s="9" t="n">
        <f aca="false">B1755/INDEX($B:$B,$E1755)-1</f>
        <v>0.0940698311827808</v>
      </c>
      <c r="T1755" s="0" t="n">
        <f aca="false">IF(AND($A1755&gt;=CrashTest!$B$3,$A1755&lt;=CrashTest!$C$3),1,IF(AND($A1755&gt;=CrashTest!$B$4,$A1755&lt;=CrashTest!$C$4),2,IF(AND($A1755&gt;=CrashTest!$B$5,$A1755&lt;=CrashTest!$C$5),3,IF(AND($A1755&gt;=CrashTest!$B$6,$A1755&lt;=CrashTest!$C$6),4,IF(AND($A1755&gt;=CrashTest!$B$7,$A1755&lt;=CrashTest!$C$7),5,0)))))</f>
        <v>0</v>
      </c>
      <c r="U1755" s="8" t="str">
        <f aca="false">IF(T1755=0,"",IF(T1754=T1755,MAX(U1754,B1755),B1755))</f>
        <v/>
      </c>
      <c r="V1755" s="9" t="str">
        <f aca="false">IF(T1755=0,"",B1755/U1755-1)</f>
        <v/>
      </c>
      <c r="W1755" s="8" t="str">
        <f aca="false">IF(T1755=0,"",IF(T1754=T1755,MAX(W1754,F1755),F1755))</f>
        <v/>
      </c>
      <c r="X1755" s="9" t="str">
        <f aca="false">IF(T1755=0,"",F1755/W1755-1)</f>
        <v/>
      </c>
    </row>
    <row r="1756" customFormat="false" ht="15" hidden="false" customHeight="false" outlineLevel="0" collapsed="false">
      <c r="A1756" s="5" t="n">
        <v>45584</v>
      </c>
      <c r="B1756" s="6" t="n">
        <v>2649.70135015196</v>
      </c>
      <c r="C1756" s="7" t="n">
        <v>24.76054485</v>
      </c>
      <c r="D1756" s="0" t="n">
        <f aca="false">INT((ROW()-3)/30)</f>
        <v>58</v>
      </c>
      <c r="E1756" s="0" t="n">
        <f aca="false">2+30*D1756</f>
        <v>1742</v>
      </c>
      <c r="F1756" s="8" t="n">
        <f aca="false">INDEX($F:$F,$E1756)*(2*B1756/INDEX($B:$B,$E1756)-C1756/INDEX($C:$C,$E1756))</f>
        <v>227.090132374739</v>
      </c>
      <c r="G1756" s="9" t="n">
        <f aca="false">B1756/B1755-1</f>
        <v>0.00312476877430878</v>
      </c>
      <c r="H1756" s="9" t="n">
        <f aca="false">F1756/F1755-1</f>
        <v>0.00560820231461978</v>
      </c>
      <c r="I1756" s="9" t="n">
        <f aca="false">LN(B1756/B1755)</f>
        <v>0.00311989683085511</v>
      </c>
      <c r="J1756" s="9" t="n">
        <f aca="false">LN(F1756/F1755)</f>
        <v>0.00559253489808549</v>
      </c>
      <c r="K1756" s="9" t="n">
        <f aca="false">F1756/F1749-1</f>
        <v>0.0236183891941597</v>
      </c>
      <c r="L1756" s="9" t="n">
        <f aca="false">F1756/F1726-1</f>
        <v>0.0348658597661131</v>
      </c>
      <c r="M1756" s="9" t="n">
        <f aca="false">B1756/B1749-1</f>
        <v>0.0691862454151866</v>
      </c>
      <c r="N1756" s="9" t="n">
        <f aca="false">B1756/B1726-1</f>
        <v>0.0734341898467272</v>
      </c>
      <c r="O1756" s="8" t="n">
        <f aca="false">MAX(O1755,F1756)</f>
        <v>271.506607307531</v>
      </c>
      <c r="P1756" s="9" t="n">
        <f aca="false">F1756/O1756-1</f>
        <v>-0.163592611514172</v>
      </c>
      <c r="Q1756" s="8" t="n">
        <f aca="false">MAX(Q1755,B1756)</f>
        <v>4811.1564628872</v>
      </c>
      <c r="R1756" s="9" t="n">
        <f aca="false">B1756/Q1756-1</f>
        <v>-0.44925895248024</v>
      </c>
      <c r="S1756" s="9" t="n">
        <f aca="false">B1756/INDEX($B:$B,$E1756)-1</f>
        <v>0.0974885464281743</v>
      </c>
      <c r="T1756" s="0" t="n">
        <f aca="false">IF(AND($A1756&gt;=CrashTest!$B$3,$A1756&lt;=CrashTest!$C$3),1,IF(AND($A1756&gt;=CrashTest!$B$4,$A1756&lt;=CrashTest!$C$4),2,IF(AND($A1756&gt;=CrashTest!$B$5,$A1756&lt;=CrashTest!$C$5),3,IF(AND($A1756&gt;=CrashTest!$B$6,$A1756&lt;=CrashTest!$C$6),4,IF(AND($A1756&gt;=CrashTest!$B$7,$A1756&lt;=CrashTest!$C$7),5,0)))))</f>
        <v>0</v>
      </c>
      <c r="U1756" s="8" t="str">
        <f aca="false">IF(T1756=0,"",IF(T1755=T1756,MAX(U1755,B1756),B1756))</f>
        <v/>
      </c>
      <c r="V1756" s="9" t="str">
        <f aca="false">IF(T1756=0,"",B1756/U1756-1)</f>
        <v/>
      </c>
      <c r="W1756" s="8" t="str">
        <f aca="false">IF(T1756=0,"",IF(T1755=T1756,MAX(W1755,F1756),F1756))</f>
        <v/>
      </c>
      <c r="X1756" s="9" t="str">
        <f aca="false">IF(T1756=0,"",F1756/W1756-1)</f>
        <v/>
      </c>
    </row>
    <row r="1757" customFormat="false" ht="15" hidden="false" customHeight="false" outlineLevel="0" collapsed="false">
      <c r="A1757" s="5" t="n">
        <v>45585</v>
      </c>
      <c r="B1757" s="6" t="n">
        <v>2746.1167819813</v>
      </c>
      <c r="C1757" s="7" t="n">
        <v>26.28982544</v>
      </c>
      <c r="D1757" s="0" t="n">
        <f aca="false">INT((ROW()-3)/30)</f>
        <v>58</v>
      </c>
      <c r="E1757" s="0" t="n">
        <f aca="false">2+30*D1757</f>
        <v>1742</v>
      </c>
      <c r="F1757" s="8" t="n">
        <f aca="false">INDEX($F:$F,$E1757)*(2*B1757/INDEX($B:$B,$E1757)-C1757/INDEX($C:$C,$E1757))</f>
        <v>228.892112723012</v>
      </c>
      <c r="G1757" s="9" t="n">
        <f aca="false">B1757/B1756-1</f>
        <v>0.0363872825983995</v>
      </c>
      <c r="H1757" s="9" t="n">
        <f aca="false">F1757/F1756-1</f>
        <v>0.00793508872194826</v>
      </c>
      <c r="I1757" s="9" t="n">
        <f aca="false">LN(B1757/B1756)</f>
        <v>0.0357408988841012</v>
      </c>
      <c r="J1757" s="9" t="n">
        <f aca="false">LN(F1757/F1756)</f>
        <v>0.0079037714664801</v>
      </c>
      <c r="K1757" s="9" t="n">
        <f aca="false">F1757/F1750-1</f>
        <v>0.0362946481837567</v>
      </c>
      <c r="L1757" s="9" t="n">
        <f aca="false">F1757/F1727-1</f>
        <v>0.0384354989272904</v>
      </c>
      <c r="M1757" s="9" t="n">
        <f aca="false">B1757/B1750-1</f>
        <v>0.113980685593384</v>
      </c>
      <c r="N1757" s="9" t="n">
        <f aca="false">B1757/B1727-1</f>
        <v>0.0749133577250136</v>
      </c>
      <c r="O1757" s="8" t="n">
        <f aca="false">MAX(O1756,F1757)</f>
        <v>271.506607307531</v>
      </c>
      <c r="P1757" s="9" t="n">
        <f aca="false">F1757/O1757-1</f>
        <v>-0.156955644678844</v>
      </c>
      <c r="Q1757" s="8" t="n">
        <f aca="false">MAX(Q1756,B1757)</f>
        <v>4811.1564628872</v>
      </c>
      <c r="R1757" s="9" t="n">
        <f aca="false">B1757/Q1757-1</f>
        <v>-0.4292189823456</v>
      </c>
      <c r="S1757" s="9" t="n">
        <f aca="false">B1757/INDEX($B:$B,$E1757)-1</f>
        <v>0.137423172315563</v>
      </c>
      <c r="T1757" s="0" t="n">
        <f aca="false">IF(AND($A1757&gt;=CrashTest!$B$3,$A1757&lt;=CrashTest!$C$3),1,IF(AND($A1757&gt;=CrashTest!$B$4,$A1757&lt;=CrashTest!$C$4),2,IF(AND($A1757&gt;=CrashTest!$B$5,$A1757&lt;=CrashTest!$C$5),3,IF(AND($A1757&gt;=CrashTest!$B$6,$A1757&lt;=CrashTest!$C$6),4,IF(AND($A1757&gt;=CrashTest!$B$7,$A1757&lt;=CrashTest!$C$7),5,0)))))</f>
        <v>0</v>
      </c>
      <c r="U1757" s="8" t="str">
        <f aca="false">IF(T1757=0,"",IF(T1756=T1757,MAX(U1756,B1757),B1757))</f>
        <v/>
      </c>
      <c r="V1757" s="9" t="str">
        <f aca="false">IF(T1757=0,"",B1757/U1757-1)</f>
        <v/>
      </c>
      <c r="W1757" s="8" t="str">
        <f aca="false">IF(T1757=0,"",IF(T1756=T1757,MAX(W1756,F1757),F1757))</f>
        <v/>
      </c>
      <c r="X1757" s="9" t="str">
        <f aca="false">IF(T1757=0,"",F1757/W1757-1)</f>
        <v/>
      </c>
    </row>
    <row r="1758" customFormat="false" ht="15" hidden="false" customHeight="false" outlineLevel="0" collapsed="false">
      <c r="A1758" s="5" t="n">
        <v>45586</v>
      </c>
      <c r="B1758" s="6" t="n">
        <v>2667.32642119229</v>
      </c>
      <c r="C1758" s="7" t="n">
        <v>24.95287121</v>
      </c>
      <c r="D1758" s="0" t="n">
        <f aca="false">INT((ROW()-3)/30)</f>
        <v>58</v>
      </c>
      <c r="E1758" s="0" t="n">
        <f aca="false">2+30*D1758</f>
        <v>1742</v>
      </c>
      <c r="F1758" s="8" t="n">
        <f aca="false">INDEX($F:$F,$E1758)*(2*B1758/INDEX($B:$B,$E1758)-C1758/INDEX($C:$C,$E1758))</f>
        <v>228.316580108139</v>
      </c>
      <c r="G1758" s="9" t="n">
        <f aca="false">B1758/B1757-1</f>
        <v>-0.0286915550372783</v>
      </c>
      <c r="H1758" s="9" t="n">
        <f aca="false">F1758/F1757-1</f>
        <v>-0.00251442746552621</v>
      </c>
      <c r="I1758" s="9" t="n">
        <f aca="false">LN(B1758/B1757)</f>
        <v>-0.0291112041169289</v>
      </c>
      <c r="J1758" s="9" t="n">
        <f aca="false">LN(F1758/F1757)</f>
        <v>-0.00251759394730544</v>
      </c>
      <c r="K1758" s="9" t="n">
        <f aca="false">F1758/F1751-1</f>
        <v>0.0132081618953646</v>
      </c>
      <c r="L1758" s="9" t="n">
        <f aca="false">F1758/F1728-1</f>
        <v>0.0298787252793167</v>
      </c>
      <c r="M1758" s="9" t="n">
        <f aca="false">B1758/B1751-1</f>
        <v>0.01383457432987</v>
      </c>
      <c r="N1758" s="9" t="n">
        <f aca="false">B1758/B1728-1</f>
        <v>0.0240265372417301</v>
      </c>
      <c r="O1758" s="8" t="n">
        <f aca="false">MAX(O1757,F1758)</f>
        <v>271.506607307531</v>
      </c>
      <c r="P1758" s="9" t="n">
        <f aca="false">F1758/O1758-1</f>
        <v>-0.159075418560521</v>
      </c>
      <c r="Q1758" s="8" t="n">
        <f aca="false">MAX(Q1757,B1758)</f>
        <v>4811.1564628872</v>
      </c>
      <c r="R1758" s="9" t="n">
        <f aca="false">B1758/Q1758-1</f>
        <v>-0.445595577327865</v>
      </c>
      <c r="S1758" s="9" t="n">
        <f aca="false">B1758/INDEX($B:$B,$E1758)-1</f>
        <v>0.104788732766395</v>
      </c>
      <c r="T1758" s="0" t="n">
        <f aca="false">IF(AND($A1758&gt;=CrashTest!$B$3,$A1758&lt;=CrashTest!$C$3),1,IF(AND($A1758&gt;=CrashTest!$B$4,$A1758&lt;=CrashTest!$C$4),2,IF(AND($A1758&gt;=CrashTest!$B$5,$A1758&lt;=CrashTest!$C$5),3,IF(AND($A1758&gt;=CrashTest!$B$6,$A1758&lt;=CrashTest!$C$6),4,IF(AND($A1758&gt;=CrashTest!$B$7,$A1758&lt;=CrashTest!$C$7),5,0)))))</f>
        <v>0</v>
      </c>
      <c r="U1758" s="8" t="str">
        <f aca="false">IF(T1758=0,"",IF(T1757=T1758,MAX(U1757,B1758),B1758))</f>
        <v/>
      </c>
      <c r="V1758" s="9" t="str">
        <f aca="false">IF(T1758=0,"",B1758/U1758-1)</f>
        <v/>
      </c>
      <c r="W1758" s="8" t="str">
        <f aca="false">IF(T1758=0,"",IF(T1757=T1758,MAX(W1757,F1758),F1758))</f>
        <v/>
      </c>
      <c r="X1758" s="9" t="str">
        <f aca="false">IF(T1758=0,"",F1758/W1758-1)</f>
        <v/>
      </c>
    </row>
    <row r="1759" customFormat="false" ht="15" hidden="false" customHeight="false" outlineLevel="0" collapsed="false">
      <c r="A1759" s="5" t="n">
        <v>45587</v>
      </c>
      <c r="B1759" s="6" t="n">
        <v>2623.28308167154</v>
      </c>
      <c r="C1759" s="7" t="n">
        <v>24.24737959</v>
      </c>
      <c r="D1759" s="0" t="n">
        <f aca="false">INT((ROW()-3)/30)</f>
        <v>58</v>
      </c>
      <c r="E1759" s="0" t="n">
        <f aca="false">2+30*D1759</f>
        <v>1742</v>
      </c>
      <c r="F1759" s="8" t="n">
        <f aca="false">INDEX($F:$F,$E1759)*(2*B1759/INDEX($B:$B,$E1759)-C1759/INDEX($C:$C,$E1759))</f>
        <v>227.564418338742</v>
      </c>
      <c r="G1759" s="9" t="n">
        <f aca="false">B1759/B1758-1</f>
        <v>-0.016512167078922</v>
      </c>
      <c r="H1759" s="9" t="n">
        <f aca="false">F1759/F1758-1</f>
        <v>-0.0032943808506587</v>
      </c>
      <c r="I1759" s="9" t="n">
        <f aca="false">LN(B1759/B1758)</f>
        <v>-0.0166500124333317</v>
      </c>
      <c r="J1759" s="9" t="n">
        <f aca="false">LN(F1759/F1758)</f>
        <v>-0.00329981927068932</v>
      </c>
      <c r="K1759" s="9" t="n">
        <f aca="false">F1759/F1752-1</f>
        <v>0.0221684557714412</v>
      </c>
      <c r="L1759" s="9" t="n">
        <f aca="false">F1759/F1729-1</f>
        <v>0.0222367546312416</v>
      </c>
      <c r="M1759" s="9" t="n">
        <f aca="false">B1759/B1752-1</f>
        <v>0.00875211568596779</v>
      </c>
      <c r="N1759" s="9" t="n">
        <f aca="false">B1759/B1729-1</f>
        <v>0.0163398952470579</v>
      </c>
      <c r="O1759" s="8" t="n">
        <f aca="false">MAX(O1758,F1759)</f>
        <v>271.506607307531</v>
      </c>
      <c r="P1759" s="9" t="n">
        <f aca="false">F1759/O1759-1</f>
        <v>-0.161845744398463</v>
      </c>
      <c r="Q1759" s="8" t="n">
        <f aca="false">MAX(Q1758,B1759)</f>
        <v>4811.1564628872</v>
      </c>
      <c r="R1759" s="9" t="n">
        <f aca="false">B1759/Q1759-1</f>
        <v>-0.45474999578432</v>
      </c>
      <c r="S1759" s="9" t="n">
        <f aca="false">B1759/INDEX($B:$B,$E1759)-1</f>
        <v>0.0865462766240461</v>
      </c>
      <c r="T1759" s="0" t="n">
        <f aca="false">IF(AND($A1759&gt;=CrashTest!$B$3,$A1759&lt;=CrashTest!$C$3),1,IF(AND($A1759&gt;=CrashTest!$B$4,$A1759&lt;=CrashTest!$C$4),2,IF(AND($A1759&gt;=CrashTest!$B$5,$A1759&lt;=CrashTest!$C$5),3,IF(AND($A1759&gt;=CrashTest!$B$6,$A1759&lt;=CrashTest!$C$6),4,IF(AND($A1759&gt;=CrashTest!$B$7,$A1759&lt;=CrashTest!$C$7),5,0)))))</f>
        <v>0</v>
      </c>
      <c r="U1759" s="8" t="str">
        <f aca="false">IF(T1759=0,"",IF(T1758=T1759,MAX(U1758,B1759),B1759))</f>
        <v/>
      </c>
      <c r="V1759" s="9" t="str">
        <f aca="false">IF(T1759=0,"",B1759/U1759-1)</f>
        <v/>
      </c>
      <c r="W1759" s="8" t="str">
        <f aca="false">IF(T1759=0,"",IF(T1758=T1759,MAX(W1758,F1759),F1759))</f>
        <v/>
      </c>
      <c r="X1759" s="9" t="str">
        <f aca="false">IF(T1759=0,"",F1759/W1759-1)</f>
        <v/>
      </c>
    </row>
    <row r="1760" customFormat="false" ht="15" hidden="false" customHeight="false" outlineLevel="0" collapsed="false">
      <c r="A1760" s="5" t="n">
        <v>45588</v>
      </c>
      <c r="B1760" s="6" t="n">
        <v>2521.68281196376</v>
      </c>
      <c r="C1760" s="7" t="n">
        <v>22.82758153</v>
      </c>
      <c r="D1760" s="0" t="n">
        <f aca="false">INT((ROW()-3)/30)</f>
        <v>58</v>
      </c>
      <c r="E1760" s="0" t="n">
        <f aca="false">2+30*D1760</f>
        <v>1742</v>
      </c>
      <c r="F1760" s="8" t="n">
        <f aca="false">INDEX($F:$F,$E1760)*(2*B1760/INDEX($B:$B,$E1760)-C1760/INDEX($C:$C,$E1760))</f>
        <v>223.693979494094</v>
      </c>
      <c r="G1760" s="9" t="n">
        <f aca="false">B1760/B1759-1</f>
        <v>-0.0387301966827923</v>
      </c>
      <c r="H1760" s="9" t="n">
        <f aca="false">F1760/F1759-1</f>
        <v>-0.0170081020262445</v>
      </c>
      <c r="I1760" s="9" t="n">
        <f aca="false">LN(B1760/B1759)</f>
        <v>-0.0395001567441089</v>
      </c>
      <c r="J1760" s="9" t="n">
        <f aca="false">LN(F1760/F1759)</f>
        <v>-0.017154401011607</v>
      </c>
      <c r="K1760" s="9" t="n">
        <f aca="false">F1760/F1753-1</f>
        <v>-0.00488797031878874</v>
      </c>
      <c r="L1760" s="9" t="n">
        <f aca="false">F1760/F1730-1</f>
        <v>-0.00589756066988967</v>
      </c>
      <c r="M1760" s="9" t="n">
        <f aca="false">B1760/B1753-1</f>
        <v>-0.0345730571230413</v>
      </c>
      <c r="N1760" s="9" t="n">
        <f aca="false">B1760/B1730-1</f>
        <v>-0.0476804656325284</v>
      </c>
      <c r="O1760" s="8" t="n">
        <f aca="false">MAX(O1759,F1760)</f>
        <v>271.506607307531</v>
      </c>
      <c r="P1760" s="9" t="n">
        <f aca="false">F1760/O1760-1</f>
        <v>-0.176101157491465</v>
      </c>
      <c r="Q1760" s="8" t="n">
        <f aca="false">MAX(Q1759,B1760)</f>
        <v>4811.1564628872</v>
      </c>
      <c r="R1760" s="9" t="n">
        <f aca="false">B1760/Q1760-1</f>
        <v>-0.475867635688887</v>
      </c>
      <c r="S1760" s="9" t="n">
        <f aca="false">B1760/INDEX($B:$B,$E1760)-1</f>
        <v>0.0444641256254412</v>
      </c>
      <c r="T1760" s="0" t="n">
        <f aca="false">IF(AND($A1760&gt;=CrashTest!$B$3,$A1760&lt;=CrashTest!$C$3),1,IF(AND($A1760&gt;=CrashTest!$B$4,$A1760&lt;=CrashTest!$C$4),2,IF(AND($A1760&gt;=CrashTest!$B$5,$A1760&lt;=CrashTest!$C$5),3,IF(AND($A1760&gt;=CrashTest!$B$6,$A1760&lt;=CrashTest!$C$6),4,IF(AND($A1760&gt;=CrashTest!$B$7,$A1760&lt;=CrashTest!$C$7),5,0)))))</f>
        <v>0</v>
      </c>
      <c r="U1760" s="8" t="str">
        <f aca="false">IF(T1760=0,"",IF(T1759=T1760,MAX(U1759,B1760),B1760))</f>
        <v/>
      </c>
      <c r="V1760" s="9" t="str">
        <f aca="false">IF(T1760=0,"",B1760/U1760-1)</f>
        <v/>
      </c>
      <c r="W1760" s="8" t="str">
        <f aca="false">IF(T1760=0,"",IF(T1759=T1760,MAX(W1759,F1760),F1760))</f>
        <v/>
      </c>
      <c r="X1760" s="9" t="str">
        <f aca="false">IF(T1760=0,"",F1760/W1760-1)</f>
        <v/>
      </c>
    </row>
    <row r="1761" customFormat="false" ht="15" hidden="false" customHeight="false" outlineLevel="0" collapsed="false">
      <c r="A1761" s="5" t="n">
        <v>45589</v>
      </c>
      <c r="B1761" s="6" t="n">
        <v>2532.13962009936</v>
      </c>
      <c r="C1761" s="7" t="n">
        <v>22.9390419</v>
      </c>
      <c r="D1761" s="0" t="n">
        <f aca="false">INT((ROW()-3)/30)</f>
        <v>58</v>
      </c>
      <c r="E1761" s="0" t="n">
        <f aca="false">2+30*D1761</f>
        <v>1742</v>
      </c>
      <c r="F1761" s="8" t="n">
        <f aca="false">INDEX($F:$F,$E1761)*(2*B1761/INDEX($B:$B,$E1761)-C1761/INDEX($C:$C,$E1761))</f>
        <v>224.448823149078</v>
      </c>
      <c r="G1761" s="9" t="n">
        <f aca="false">B1761/B1760-1</f>
        <v>0.00414675790547059</v>
      </c>
      <c r="H1761" s="9" t="n">
        <f aca="false">F1761/F1760-1</f>
        <v>0.00337444779108909</v>
      </c>
      <c r="I1761" s="9" t="n">
        <f aca="false">LN(B1761/B1760)</f>
        <v>0.00413818379989448</v>
      </c>
      <c r="J1761" s="9" t="n">
        <f aca="false">LN(F1761/F1760)</f>
        <v>0.00336876711797774</v>
      </c>
      <c r="K1761" s="9" t="n">
        <f aca="false">F1761/F1754-1</f>
        <v>0.000103060145379752</v>
      </c>
      <c r="L1761" s="9" t="n">
        <f aca="false">F1761/F1731-1</f>
        <v>-0.00552331999265854</v>
      </c>
      <c r="M1761" s="9" t="n">
        <f aca="false">B1761/B1754-1</f>
        <v>-0.0273138600459473</v>
      </c>
      <c r="N1761" s="9" t="n">
        <f aca="false">B1761/B1731-1</f>
        <v>-0.0464503968948514</v>
      </c>
      <c r="O1761" s="8" t="n">
        <f aca="false">MAX(O1760,F1761)</f>
        <v>271.506607307531</v>
      </c>
      <c r="P1761" s="9" t="n">
        <f aca="false">F1761/O1761-1</f>
        <v>-0.173320953862281</v>
      </c>
      <c r="Q1761" s="8" t="n">
        <f aca="false">MAX(Q1760,B1761)</f>
        <v>4811.1564628872</v>
      </c>
      <c r="R1761" s="9" t="n">
        <f aca="false">B1761/Q1761-1</f>
        <v>-0.473694185663667</v>
      </c>
      <c r="S1761" s="9" t="n">
        <f aca="false">B1761/INDEX($B:$B,$E1761)-1</f>
        <v>0.048795265495359</v>
      </c>
      <c r="T1761" s="0" t="n">
        <f aca="false">IF(AND($A1761&gt;=CrashTest!$B$3,$A1761&lt;=CrashTest!$C$3),1,IF(AND($A1761&gt;=CrashTest!$B$4,$A1761&lt;=CrashTest!$C$4),2,IF(AND($A1761&gt;=CrashTest!$B$5,$A1761&lt;=CrashTest!$C$5),3,IF(AND($A1761&gt;=CrashTest!$B$6,$A1761&lt;=CrashTest!$C$6),4,IF(AND($A1761&gt;=CrashTest!$B$7,$A1761&lt;=CrashTest!$C$7),5,0)))))</f>
        <v>0</v>
      </c>
      <c r="U1761" s="8" t="str">
        <f aca="false">IF(T1761=0,"",IF(T1760=T1761,MAX(U1760,B1761),B1761))</f>
        <v/>
      </c>
      <c r="V1761" s="9" t="str">
        <f aca="false">IF(T1761=0,"",B1761/U1761-1)</f>
        <v/>
      </c>
      <c r="W1761" s="8" t="str">
        <f aca="false">IF(T1761=0,"",IF(T1760=T1761,MAX(W1760,F1761),F1761))</f>
        <v/>
      </c>
      <c r="X1761" s="9" t="str">
        <f aca="false">IF(T1761=0,"",F1761/W1761-1)</f>
        <v/>
      </c>
    </row>
    <row r="1762" customFormat="false" ht="15" hidden="false" customHeight="false" outlineLevel="0" collapsed="false">
      <c r="A1762" s="5" t="n">
        <v>45590</v>
      </c>
      <c r="B1762" s="6" t="n">
        <v>2415.20924174167</v>
      </c>
      <c r="C1762" s="7" t="n">
        <v>21.62165818</v>
      </c>
      <c r="D1762" s="0" t="n">
        <f aca="false">INT((ROW()-3)/30)</f>
        <v>58</v>
      </c>
      <c r="E1762" s="0" t="n">
        <f aca="false">2+30*D1762</f>
        <v>1742</v>
      </c>
      <c r="F1762" s="8" t="n">
        <f aca="false">INDEX($F:$F,$E1762)*(2*B1762/INDEX($B:$B,$E1762)-C1762/INDEX($C:$C,$E1762))</f>
        <v>216.738207504929</v>
      </c>
      <c r="G1762" s="9" t="n">
        <f aca="false">B1762/B1761-1</f>
        <v>-0.0461784877222139</v>
      </c>
      <c r="H1762" s="9" t="n">
        <f aca="false">F1762/F1761-1</f>
        <v>-0.0343535579111858</v>
      </c>
      <c r="I1762" s="9" t="n">
        <f aca="false">LN(B1762/B1761)</f>
        <v>-0.0472787190865676</v>
      </c>
      <c r="J1762" s="9" t="n">
        <f aca="false">LN(F1762/F1761)</f>
        <v>-0.0349575137431437</v>
      </c>
      <c r="K1762" s="9" t="n">
        <f aca="false">F1762/F1755-1</f>
        <v>-0.0402325414022752</v>
      </c>
      <c r="L1762" s="9" t="n">
        <f aca="false">F1762/F1732-1</f>
        <v>-0.0289239841175507</v>
      </c>
      <c r="M1762" s="9" t="n">
        <f aca="false">B1762/B1755-1</f>
        <v>-0.0856493272252202</v>
      </c>
      <c r="N1762" s="9" t="n">
        <f aca="false">B1762/B1732-1</f>
        <v>-0.0619789673644772</v>
      </c>
      <c r="O1762" s="8" t="n">
        <f aca="false">MAX(O1761,F1762)</f>
        <v>271.506607307531</v>
      </c>
      <c r="P1762" s="9" t="n">
        <f aca="false">F1762/O1762-1</f>
        <v>-0.201720320347737</v>
      </c>
      <c r="Q1762" s="8" t="n">
        <f aca="false">MAX(Q1761,B1762)</f>
        <v>4811.1564628872</v>
      </c>
      <c r="R1762" s="9" t="n">
        <f aca="false">B1762/Q1762-1</f>
        <v>-0.497998192249127</v>
      </c>
      <c r="S1762" s="9" t="n">
        <f aca="false">B1762/INDEX($B:$B,$E1762)-1</f>
        <v>0.000363486204565389</v>
      </c>
      <c r="T1762" s="0" t="n">
        <f aca="false">IF(AND($A1762&gt;=CrashTest!$B$3,$A1762&lt;=CrashTest!$C$3),1,IF(AND($A1762&gt;=CrashTest!$B$4,$A1762&lt;=CrashTest!$C$4),2,IF(AND($A1762&gt;=CrashTest!$B$5,$A1762&lt;=CrashTest!$C$5),3,IF(AND($A1762&gt;=CrashTest!$B$6,$A1762&lt;=CrashTest!$C$6),4,IF(AND($A1762&gt;=CrashTest!$B$7,$A1762&lt;=CrashTest!$C$7),5,0)))))</f>
        <v>0</v>
      </c>
      <c r="U1762" s="8" t="str">
        <f aca="false">IF(T1762=0,"",IF(T1761=T1762,MAX(U1761,B1762),B1762))</f>
        <v/>
      </c>
      <c r="V1762" s="9" t="str">
        <f aca="false">IF(T1762=0,"",B1762/U1762-1)</f>
        <v/>
      </c>
      <c r="W1762" s="8" t="str">
        <f aca="false">IF(T1762=0,"",IF(T1761=T1762,MAX(W1761,F1762),F1762))</f>
        <v/>
      </c>
      <c r="X1762" s="9" t="str">
        <f aca="false">IF(T1762=0,"",F1762/W1762-1)</f>
        <v/>
      </c>
    </row>
    <row r="1763" customFormat="false" ht="15" hidden="false" customHeight="false" outlineLevel="0" collapsed="false">
      <c r="A1763" s="5" t="n">
        <v>45591</v>
      </c>
      <c r="B1763" s="6" t="n">
        <v>2480.57950252484</v>
      </c>
      <c r="C1763" s="7" t="n">
        <v>22.17174911</v>
      </c>
      <c r="D1763" s="0" t="n">
        <f aca="false">INT((ROW()-3)/30)</f>
        <v>58</v>
      </c>
      <c r="E1763" s="0" t="n">
        <f aca="false">2+30*D1763</f>
        <v>1742</v>
      </c>
      <c r="F1763" s="8" t="n">
        <f aca="false">INDEX($F:$F,$E1763)*(2*B1763/INDEX($B:$B,$E1763)-C1763/INDEX($C:$C,$E1763))</f>
        <v>222.965645316046</v>
      </c>
      <c r="G1763" s="9" t="n">
        <f aca="false">B1763/B1762-1</f>
        <v>0.0270660858916014</v>
      </c>
      <c r="H1763" s="9" t="n">
        <f aca="false">F1763/F1762-1</f>
        <v>0.0287325335150053</v>
      </c>
      <c r="I1763" s="9" t="n">
        <f aca="false">LN(B1763/B1762)</f>
        <v>0.0267062773587184</v>
      </c>
      <c r="J1763" s="9" t="n">
        <f aca="false">LN(F1763/F1762)</f>
        <v>0.0283274945077841</v>
      </c>
      <c r="K1763" s="9" t="n">
        <f aca="false">F1763/F1756-1</f>
        <v>-0.0181623349969557</v>
      </c>
      <c r="L1763" s="9" t="n">
        <f aca="false">F1763/F1733-1</f>
        <v>-0.00898741480465415</v>
      </c>
      <c r="M1763" s="9" t="n">
        <f aca="false">B1763/B1756-1</f>
        <v>-0.0638267582938813</v>
      </c>
      <c r="N1763" s="9" t="n">
        <f aca="false">B1763/B1733-1</f>
        <v>-0.0567094135120828</v>
      </c>
      <c r="O1763" s="8" t="n">
        <f aca="false">MAX(O1762,F1763)</f>
        <v>271.506607307531</v>
      </c>
      <c r="P1763" s="9" t="n">
        <f aca="false">F1763/O1763-1</f>
        <v>-0.178783722697781</v>
      </c>
      <c r="Q1763" s="8" t="n">
        <f aca="false">MAX(Q1762,B1763)</f>
        <v>4811.1564628872</v>
      </c>
      <c r="R1763" s="9" t="n">
        <f aca="false">B1763/Q1763-1</f>
        <v>-0.484410968202803</v>
      </c>
      <c r="S1763" s="9" t="n">
        <f aca="false">B1763/INDEX($B:$B,$E1763)-1</f>
        <v>0.027439410245</v>
      </c>
      <c r="T1763" s="0" t="n">
        <f aca="false">IF(AND($A1763&gt;=CrashTest!$B$3,$A1763&lt;=CrashTest!$C$3),1,IF(AND($A1763&gt;=CrashTest!$B$4,$A1763&lt;=CrashTest!$C$4),2,IF(AND($A1763&gt;=CrashTest!$B$5,$A1763&lt;=CrashTest!$C$5),3,IF(AND($A1763&gt;=CrashTest!$B$6,$A1763&lt;=CrashTest!$C$6),4,IF(AND($A1763&gt;=CrashTest!$B$7,$A1763&lt;=CrashTest!$C$7),5,0)))))</f>
        <v>0</v>
      </c>
      <c r="U1763" s="8" t="str">
        <f aca="false">IF(T1763=0,"",IF(T1762=T1763,MAX(U1762,B1763),B1763))</f>
        <v/>
      </c>
      <c r="V1763" s="9" t="str">
        <f aca="false">IF(T1763=0,"",B1763/U1763-1)</f>
        <v/>
      </c>
      <c r="W1763" s="8" t="str">
        <f aca="false">IF(T1763=0,"",IF(T1762=T1763,MAX(W1762,F1763),F1763))</f>
        <v/>
      </c>
      <c r="X1763" s="9" t="str">
        <f aca="false">IF(T1763=0,"",F1763/W1763-1)</f>
        <v/>
      </c>
    </row>
    <row r="1764" customFormat="false" ht="15" hidden="false" customHeight="false" outlineLevel="0" collapsed="false">
      <c r="A1764" s="5" t="n">
        <v>45592</v>
      </c>
      <c r="B1764" s="6" t="n">
        <v>2508.49473361192</v>
      </c>
      <c r="C1764" s="7" t="n">
        <v>22.47389975</v>
      </c>
      <c r="D1764" s="0" t="n">
        <f aca="false">INT((ROW()-3)/30)</f>
        <v>58</v>
      </c>
      <c r="E1764" s="0" t="n">
        <f aca="false">2+30*D1764</f>
        <v>1742</v>
      </c>
      <c r="F1764" s="8" t="n">
        <f aca="false">INDEX($F:$F,$E1764)*(2*B1764/INDEX($B:$B,$E1764)-C1764/INDEX($C:$C,$E1764))</f>
        <v>224.933464841667</v>
      </c>
      <c r="G1764" s="9" t="n">
        <f aca="false">B1764/B1763-1</f>
        <v>0.0112535119550359</v>
      </c>
      <c r="H1764" s="9" t="n">
        <f aca="false">F1764/F1763-1</f>
        <v>0.0088256624594858</v>
      </c>
      <c r="I1764" s="9" t="n">
        <f aca="false">LN(B1764/B1763)</f>
        <v>0.0111906622696127</v>
      </c>
      <c r="J1764" s="9" t="n">
        <f aca="false">LN(F1764/F1763)</f>
        <v>0.00878694394482455</v>
      </c>
      <c r="K1764" s="9" t="n">
        <f aca="false">F1764/F1757-1</f>
        <v>-0.0172948199667113</v>
      </c>
      <c r="L1764" s="9" t="n">
        <f aca="false">F1764/F1734-1</f>
        <v>-0.0114066462722745</v>
      </c>
      <c r="M1764" s="9" t="n">
        <f aca="false">B1764/B1757-1</f>
        <v>-0.0865302050985384</v>
      </c>
      <c r="N1764" s="9" t="n">
        <f aca="false">B1764/B1734-1</f>
        <v>-0.0703076867436374</v>
      </c>
      <c r="O1764" s="8" t="n">
        <f aca="false">MAX(O1763,F1764)</f>
        <v>271.506607307531</v>
      </c>
      <c r="P1764" s="9" t="n">
        <f aca="false">F1764/O1764-1</f>
        <v>-0.171535945028076</v>
      </c>
      <c r="Q1764" s="8" t="n">
        <f aca="false">MAX(Q1763,B1764)</f>
        <v>4811.1564628872</v>
      </c>
      <c r="R1764" s="9" t="n">
        <f aca="false">B1764/Q1764-1</f>
        <v>-0.478608780869588</v>
      </c>
      <c r="S1764" s="9" t="n">
        <f aca="false">B1764/INDEX($B:$B,$E1764)-1</f>
        <v>0.0390017119312671</v>
      </c>
      <c r="T1764" s="0" t="n">
        <f aca="false">IF(AND($A1764&gt;=CrashTest!$B$3,$A1764&lt;=CrashTest!$C$3),1,IF(AND($A1764&gt;=CrashTest!$B$4,$A1764&lt;=CrashTest!$C$4),2,IF(AND($A1764&gt;=CrashTest!$B$5,$A1764&lt;=CrashTest!$C$5),3,IF(AND($A1764&gt;=CrashTest!$B$6,$A1764&lt;=CrashTest!$C$6),4,IF(AND($A1764&gt;=CrashTest!$B$7,$A1764&lt;=CrashTest!$C$7),5,0)))))</f>
        <v>0</v>
      </c>
      <c r="U1764" s="8" t="str">
        <f aca="false">IF(T1764=0,"",IF(T1763=T1764,MAX(U1763,B1764),B1764))</f>
        <v/>
      </c>
      <c r="V1764" s="9" t="str">
        <f aca="false">IF(T1764=0,"",B1764/U1764-1)</f>
        <v/>
      </c>
      <c r="W1764" s="8" t="str">
        <f aca="false">IF(T1764=0,"",IF(T1763=T1764,MAX(W1763,F1764),F1764))</f>
        <v/>
      </c>
      <c r="X1764" s="9" t="str">
        <f aca="false">IF(T1764=0,"",F1764/W1764-1)</f>
        <v/>
      </c>
    </row>
    <row r="1765" customFormat="false" ht="15" hidden="false" customHeight="false" outlineLevel="0" collapsed="false">
      <c r="A1765" s="5" t="n">
        <v>45593</v>
      </c>
      <c r="B1765" s="6" t="n">
        <v>2566.18526073057</v>
      </c>
      <c r="C1765" s="7" t="n">
        <v>23.29068002</v>
      </c>
      <c r="D1765" s="0" t="n">
        <f aca="false">INT((ROW()-3)/30)</f>
        <v>58</v>
      </c>
      <c r="E1765" s="0" t="n">
        <f aca="false">2+30*D1765</f>
        <v>1742</v>
      </c>
      <c r="F1765" s="8" t="n">
        <f aca="false">INDEX($F:$F,$E1765)*(2*B1765/INDEX($B:$B,$E1765)-C1765/INDEX($C:$C,$E1765))</f>
        <v>227.022245072284</v>
      </c>
      <c r="G1765" s="9" t="n">
        <f aca="false">B1765/B1764-1</f>
        <v>0.0229980658701974</v>
      </c>
      <c r="H1765" s="9" t="n">
        <f aca="false">F1765/F1764-1</f>
        <v>0.00928621373474847</v>
      </c>
      <c r="I1765" s="9" t="n">
        <f aca="false">LN(B1765/B1764)</f>
        <v>0.0227375963227338</v>
      </c>
      <c r="J1765" s="9" t="n">
        <f aca="false">LN(F1765/F1764)</f>
        <v>0.0092433619350167</v>
      </c>
      <c r="K1765" s="9" t="n">
        <f aca="false">F1765/F1758-1</f>
        <v>-0.00566903654233664</v>
      </c>
      <c r="L1765" s="9" t="n">
        <f aca="false">F1765/F1735-1</f>
        <v>-0.000722156061025547</v>
      </c>
      <c r="M1765" s="9" t="n">
        <f aca="false">B1765/B1758-1</f>
        <v>-0.0379185538215867</v>
      </c>
      <c r="N1765" s="9" t="n">
        <f aca="false">B1765/B1735-1</f>
        <v>-0.0405699773387632</v>
      </c>
      <c r="O1765" s="8" t="n">
        <f aca="false">MAX(O1764,F1765)</f>
        <v>271.506607307531</v>
      </c>
      <c r="P1765" s="9" t="n">
        <f aca="false">F1765/O1765-1</f>
        <v>-0.16384265074205</v>
      </c>
      <c r="Q1765" s="8" t="n">
        <f aca="false">MAX(Q1764,B1765)</f>
        <v>4811.1564628872</v>
      </c>
      <c r="R1765" s="9" t="n">
        <f aca="false">B1765/Q1765-1</f>
        <v>-0.466617791267884</v>
      </c>
      <c r="S1765" s="9" t="n">
        <f aca="false">B1765/INDEX($B:$B,$E1765)-1</f>
        <v>0.0628967417415101</v>
      </c>
      <c r="T1765" s="0" t="n">
        <f aca="false">IF(AND($A1765&gt;=CrashTest!$B$3,$A1765&lt;=CrashTest!$C$3),1,IF(AND($A1765&gt;=CrashTest!$B$4,$A1765&lt;=CrashTest!$C$4),2,IF(AND($A1765&gt;=CrashTest!$B$5,$A1765&lt;=CrashTest!$C$5),3,IF(AND($A1765&gt;=CrashTest!$B$6,$A1765&lt;=CrashTest!$C$6),4,IF(AND($A1765&gt;=CrashTest!$B$7,$A1765&lt;=CrashTest!$C$7),5,0)))))</f>
        <v>0</v>
      </c>
      <c r="U1765" s="8" t="str">
        <f aca="false">IF(T1765=0,"",IF(T1764=T1765,MAX(U1764,B1765),B1765))</f>
        <v/>
      </c>
      <c r="V1765" s="9" t="str">
        <f aca="false">IF(T1765=0,"",B1765/U1765-1)</f>
        <v/>
      </c>
      <c r="W1765" s="8" t="str">
        <f aca="false">IF(T1765=0,"",IF(T1764=T1765,MAX(W1764,F1765),F1765))</f>
        <v/>
      </c>
      <c r="X1765" s="9" t="str">
        <f aca="false">IF(T1765=0,"",F1765/W1765-1)</f>
        <v/>
      </c>
    </row>
    <row r="1766" customFormat="false" ht="15" hidden="false" customHeight="false" outlineLevel="0" collapsed="false">
      <c r="A1766" s="5" t="n">
        <v>45594</v>
      </c>
      <c r="B1766" s="6" t="n">
        <v>2635.21967112799</v>
      </c>
      <c r="C1766" s="7" t="n">
        <v>24.32147813</v>
      </c>
      <c r="D1766" s="0" t="n">
        <f aca="false">INT((ROW()-3)/30)</f>
        <v>58</v>
      </c>
      <c r="E1766" s="0" t="n">
        <f aca="false">2+30*D1766</f>
        <v>1742</v>
      </c>
      <c r="F1766" s="8" t="n">
        <f aca="false">INDEX($F:$F,$E1766)*(2*B1766/INDEX($B:$B,$E1766)-C1766/INDEX($C:$C,$E1766))</f>
        <v>228.972493859035</v>
      </c>
      <c r="G1766" s="9" t="n">
        <f aca="false">B1766/B1765-1</f>
        <v>0.0269015692100758</v>
      </c>
      <c r="H1766" s="9" t="n">
        <f aca="false">F1766/F1765-1</f>
        <v>0.00859056250690049</v>
      </c>
      <c r="I1766" s="9" t="n">
        <f aca="false">LN(B1766/B1765)</f>
        <v>0.0265460833250209</v>
      </c>
      <c r="J1766" s="9" t="n">
        <f aca="false">LN(F1766/F1765)</f>
        <v>0.00855387359400641</v>
      </c>
      <c r="K1766" s="9" t="n">
        <f aca="false">F1766/F1759-1</f>
        <v>0.00618759088336951</v>
      </c>
      <c r="L1766" s="9" t="n">
        <f aca="false">F1766/F1736-1</f>
        <v>0.007292454642017</v>
      </c>
      <c r="M1766" s="9" t="n">
        <f aca="false">B1766/B1759-1</f>
        <v>0.00455024832807749</v>
      </c>
      <c r="N1766" s="9" t="n">
        <f aca="false">B1766/B1736-1</f>
        <v>-0.00793607260415774</v>
      </c>
      <c r="O1766" s="8" t="n">
        <f aca="false">MAX(O1765,F1766)</f>
        <v>271.506607307531</v>
      </c>
      <c r="P1766" s="9" t="n">
        <f aca="false">F1766/O1766-1</f>
        <v>-0.156659588767645</v>
      </c>
      <c r="Q1766" s="8" t="n">
        <f aca="false">MAX(Q1765,B1766)</f>
        <v>4811.1564628872</v>
      </c>
      <c r="R1766" s="9" t="n">
        <f aca="false">B1766/Q1766-1</f>
        <v>-0.452268972864254</v>
      </c>
      <c r="S1766" s="9" t="n">
        <f aca="false">B1766/INDEX($B:$B,$E1766)-1</f>
        <v>0.0914903320026335</v>
      </c>
      <c r="T1766" s="0" t="n">
        <f aca="false">IF(AND($A1766&gt;=CrashTest!$B$3,$A1766&lt;=CrashTest!$C$3),1,IF(AND($A1766&gt;=CrashTest!$B$4,$A1766&lt;=CrashTest!$C$4),2,IF(AND($A1766&gt;=CrashTest!$B$5,$A1766&lt;=CrashTest!$C$5),3,IF(AND($A1766&gt;=CrashTest!$B$6,$A1766&lt;=CrashTest!$C$6),4,IF(AND($A1766&gt;=CrashTest!$B$7,$A1766&lt;=CrashTest!$C$7),5,0)))))</f>
        <v>0</v>
      </c>
      <c r="U1766" s="8" t="str">
        <f aca="false">IF(T1766=0,"",IF(T1765=T1766,MAX(U1765,B1766),B1766))</f>
        <v/>
      </c>
      <c r="V1766" s="9" t="str">
        <f aca="false">IF(T1766=0,"",B1766/U1766-1)</f>
        <v/>
      </c>
      <c r="W1766" s="8" t="str">
        <f aca="false">IF(T1766=0,"",IF(T1765=T1766,MAX(W1765,F1766),F1766))</f>
        <v/>
      </c>
      <c r="X1766" s="9" t="str">
        <f aca="false">IF(T1766=0,"",F1766/W1766-1)</f>
        <v/>
      </c>
    </row>
    <row r="1767" customFormat="false" ht="15" hidden="false" customHeight="false" outlineLevel="0" collapsed="false">
      <c r="A1767" s="5" t="n">
        <v>45595</v>
      </c>
      <c r="B1767" s="6" t="n">
        <v>2660.86723967855</v>
      </c>
      <c r="C1767" s="7" t="n">
        <v>24.59592298</v>
      </c>
      <c r="D1767" s="0" t="n">
        <f aca="false">INT((ROW()-3)/30)</f>
        <v>58</v>
      </c>
      <c r="E1767" s="0" t="n">
        <f aca="false">2+30*D1767</f>
        <v>1742</v>
      </c>
      <c r="F1767" s="8" t="n">
        <f aca="false">INDEX($F:$F,$E1767)*(2*B1767/INDEX($B:$B,$E1767)-C1767/INDEX($C:$C,$E1767))</f>
        <v>230.812964948827</v>
      </c>
      <c r="G1767" s="9" t="n">
        <f aca="false">B1767/B1766-1</f>
        <v>0.0097326112246201</v>
      </c>
      <c r="H1767" s="9" t="n">
        <f aca="false">F1767/F1766-1</f>
        <v>0.00803795713089439</v>
      </c>
      <c r="I1767" s="9" t="n">
        <f aca="false">LN(B1767/B1766)</f>
        <v>0.0096855544412252</v>
      </c>
      <c r="J1767" s="9" t="n">
        <f aca="false">LN(F1767/F1766)</f>
        <v>0.00800582482403568</v>
      </c>
      <c r="K1767" s="9" t="n">
        <f aca="false">F1767/F1760-1</f>
        <v>0.031824662741633</v>
      </c>
      <c r="L1767" s="9" t="n">
        <f aca="false">F1767/F1737-1</f>
        <v>0.0220523922720892</v>
      </c>
      <c r="M1767" s="9" t="n">
        <f aca="false">B1767/B1760-1</f>
        <v>0.0551950574649793</v>
      </c>
      <c r="N1767" s="9" t="n">
        <f aca="false">B1767/B1737-1</f>
        <v>0.0248868298072651</v>
      </c>
      <c r="O1767" s="8" t="n">
        <f aca="false">MAX(O1766,F1767)</f>
        <v>271.506607307531</v>
      </c>
      <c r="P1767" s="9" t="n">
        <f aca="false">F1767/O1767-1</f>
        <v>-0.149880854695409</v>
      </c>
      <c r="Q1767" s="8" t="n">
        <f aca="false">MAX(Q1766,B1767)</f>
        <v>4811.1564628872</v>
      </c>
      <c r="R1767" s="9" t="n">
        <f aca="false">B1767/Q1767-1</f>
        <v>-0.44693811972148</v>
      </c>
      <c r="S1767" s="9" t="n">
        <f aca="false">B1767/INDEX($B:$B,$E1767)-1</f>
        <v>0.102113383059447</v>
      </c>
      <c r="T1767" s="0" t="n">
        <f aca="false">IF(AND($A1767&gt;=CrashTest!$B$3,$A1767&lt;=CrashTest!$C$3),1,IF(AND($A1767&gt;=CrashTest!$B$4,$A1767&lt;=CrashTest!$C$4),2,IF(AND($A1767&gt;=CrashTest!$B$5,$A1767&lt;=CrashTest!$C$5),3,IF(AND($A1767&gt;=CrashTest!$B$6,$A1767&lt;=CrashTest!$C$6),4,IF(AND($A1767&gt;=CrashTest!$B$7,$A1767&lt;=CrashTest!$C$7),5,0)))))</f>
        <v>0</v>
      </c>
      <c r="U1767" s="8" t="str">
        <f aca="false">IF(T1767=0,"",IF(T1766=T1767,MAX(U1766,B1767),B1767))</f>
        <v/>
      </c>
      <c r="V1767" s="9" t="str">
        <f aca="false">IF(T1767=0,"",B1767/U1767-1)</f>
        <v/>
      </c>
      <c r="W1767" s="8" t="str">
        <f aca="false">IF(T1767=0,"",IF(T1766=T1767,MAX(W1766,F1767),F1767))</f>
        <v/>
      </c>
      <c r="X1767" s="9" t="str">
        <f aca="false">IF(T1767=0,"",F1767/W1767-1)</f>
        <v/>
      </c>
    </row>
    <row r="1768" customFormat="false" ht="15" hidden="false" customHeight="false" outlineLevel="0" collapsed="false">
      <c r="A1768" s="5" t="n">
        <v>45596</v>
      </c>
      <c r="B1768" s="6" t="n">
        <v>2517.78620227937</v>
      </c>
      <c r="C1768" s="7" t="n">
        <v>22.52087707</v>
      </c>
      <c r="D1768" s="0" t="n">
        <f aca="false">INT((ROW()-3)/30)</f>
        <v>58</v>
      </c>
      <c r="E1768" s="0" t="n">
        <f aca="false">2+30*D1768</f>
        <v>1742</v>
      </c>
      <c r="F1768" s="8" t="n">
        <f aca="false">INDEX($F:$F,$E1768)*(2*B1768/INDEX($B:$B,$E1768)-C1768/INDEX($C:$C,$E1768))</f>
        <v>226.139558861524</v>
      </c>
      <c r="G1768" s="9" t="n">
        <f aca="false">B1768/B1767-1</f>
        <v>-0.0537723322928599</v>
      </c>
      <c r="H1768" s="9" t="n">
        <f aca="false">F1768/F1767-1</f>
        <v>-0.0202475891609442</v>
      </c>
      <c r="I1768" s="9" t="n">
        <f aca="false">LN(B1768/B1767)</f>
        <v>-0.0552720753468796</v>
      </c>
      <c r="J1768" s="9" t="n">
        <f aca="false">LN(F1768/F1767)</f>
        <v>-0.0204553812378494</v>
      </c>
      <c r="K1768" s="9" t="n">
        <f aca="false">F1768/F1761-1</f>
        <v>0.00753283393837756</v>
      </c>
      <c r="L1768" s="9" t="n">
        <f aca="false">F1768/F1738-1</f>
        <v>0.0242549954438025</v>
      </c>
      <c r="M1768" s="9" t="n">
        <f aca="false">B1768/B1761-1</f>
        <v>-0.00566849383266888</v>
      </c>
      <c r="N1768" s="9" t="n">
        <f aca="false">B1768/B1738-1</f>
        <v>0.0277403111477446</v>
      </c>
      <c r="O1768" s="8" t="n">
        <f aca="false">MAX(O1767,F1768)</f>
        <v>271.506607307531</v>
      </c>
      <c r="P1768" s="9" t="n">
        <f aca="false">F1768/O1768-1</f>
        <v>-0.167093717887389</v>
      </c>
      <c r="Q1768" s="8" t="n">
        <f aca="false">MAX(Q1767,B1768)</f>
        <v>4811.1564628872</v>
      </c>
      <c r="R1768" s="9" t="n">
        <f aca="false">B1768/Q1768-1</f>
        <v>-0.47667754692633</v>
      </c>
      <c r="S1768" s="9" t="n">
        <f aca="false">B1768/INDEX($B:$B,$E1768)-1</f>
        <v>0.0428501760011661</v>
      </c>
      <c r="T1768" s="0" t="n">
        <f aca="false">IF(AND($A1768&gt;=CrashTest!$B$3,$A1768&lt;=CrashTest!$C$3),1,IF(AND($A1768&gt;=CrashTest!$B$4,$A1768&lt;=CrashTest!$C$4),2,IF(AND($A1768&gt;=CrashTest!$B$5,$A1768&lt;=CrashTest!$C$5),3,IF(AND($A1768&gt;=CrashTest!$B$6,$A1768&lt;=CrashTest!$C$6),4,IF(AND($A1768&gt;=CrashTest!$B$7,$A1768&lt;=CrashTest!$C$7),5,0)))))</f>
        <v>0</v>
      </c>
      <c r="U1768" s="8" t="str">
        <f aca="false">IF(T1768=0,"",IF(T1767=T1768,MAX(U1767,B1768),B1768))</f>
        <v/>
      </c>
      <c r="V1768" s="9" t="str">
        <f aca="false">IF(T1768=0,"",B1768/U1768-1)</f>
        <v/>
      </c>
      <c r="W1768" s="8" t="str">
        <f aca="false">IF(T1768=0,"",IF(T1767=T1768,MAX(W1767,F1768),F1768))</f>
        <v/>
      </c>
      <c r="X1768" s="9" t="str">
        <f aca="false">IF(T1768=0,"",F1768/W1768-1)</f>
        <v/>
      </c>
    </row>
    <row r="1769" customFormat="false" ht="15" hidden="false" customHeight="false" outlineLevel="0" collapsed="false">
      <c r="A1769" s="5" t="n">
        <v>45597</v>
      </c>
      <c r="B1769" s="6" t="n">
        <v>2512.4960977031</v>
      </c>
      <c r="C1769" s="7" t="n">
        <v>22.4428794</v>
      </c>
      <c r="D1769" s="0" t="n">
        <f aca="false">INT((ROW()-3)/30)</f>
        <v>58</v>
      </c>
      <c r="E1769" s="0" t="n">
        <f aca="false">2+30*D1769</f>
        <v>1742</v>
      </c>
      <c r="F1769" s="8" t="n">
        <f aca="false">INDEX($F:$F,$E1769)*(2*B1769/INDEX($B:$B,$E1769)-C1769/INDEX($C:$C,$E1769))</f>
        <v>225.979906527683</v>
      </c>
      <c r="G1769" s="9" t="n">
        <f aca="false">B1769/B1768-1</f>
        <v>-0.00210109363991307</v>
      </c>
      <c r="H1769" s="9" t="n">
        <f aca="false">F1769/F1768-1</f>
        <v>-0.000705990294865289</v>
      </c>
      <c r="I1769" s="9" t="n">
        <f aca="false">LN(B1769/B1768)</f>
        <v>-0.00210330403386074</v>
      </c>
      <c r="J1769" s="9" t="n">
        <f aca="false">LN(F1769/F1768)</f>
        <v>-0.00070623962336942</v>
      </c>
      <c r="K1769" s="9" t="n">
        <f aca="false">F1769/F1762-1</f>
        <v>0.0426399162803084</v>
      </c>
      <c r="L1769" s="9" t="n">
        <f aca="false">F1769/F1739-1</f>
        <v>0.0449991449011691</v>
      </c>
      <c r="M1769" s="9" t="n">
        <f aca="false">B1769/B1762-1</f>
        <v>0.0402809223648357</v>
      </c>
      <c r="N1769" s="9" t="n">
        <f aca="false">B1769/B1739-1</f>
        <v>0.0609846779375125</v>
      </c>
      <c r="O1769" s="8" t="n">
        <f aca="false">MAX(O1768,F1769)</f>
        <v>271.506607307531</v>
      </c>
      <c r="P1769" s="9" t="n">
        <f aca="false">F1769/O1769-1</f>
        <v>-0.167681741639093</v>
      </c>
      <c r="Q1769" s="8" t="n">
        <f aca="false">MAX(Q1768,B1769)</f>
        <v>4811.1564628872</v>
      </c>
      <c r="R1769" s="9" t="n">
        <f aca="false">B1769/Q1769-1</f>
        <v>-0.477777096404107</v>
      </c>
      <c r="S1769" s="9" t="n">
        <f aca="false">B1769/INDEX($B:$B,$E1769)-1</f>
        <v>0.0406590501289879</v>
      </c>
      <c r="T1769" s="0" t="n">
        <f aca="false">IF(AND($A1769&gt;=CrashTest!$B$3,$A1769&lt;=CrashTest!$C$3),1,IF(AND($A1769&gt;=CrashTest!$B$4,$A1769&lt;=CrashTest!$C$4),2,IF(AND($A1769&gt;=CrashTest!$B$5,$A1769&lt;=CrashTest!$C$5),3,IF(AND($A1769&gt;=CrashTest!$B$6,$A1769&lt;=CrashTest!$C$6),4,IF(AND($A1769&gt;=CrashTest!$B$7,$A1769&lt;=CrashTest!$C$7),5,0)))))</f>
        <v>0</v>
      </c>
      <c r="U1769" s="8" t="str">
        <f aca="false">IF(T1769=0,"",IF(T1768=T1769,MAX(U1768,B1769),B1769))</f>
        <v/>
      </c>
      <c r="V1769" s="9" t="str">
        <f aca="false">IF(T1769=0,"",B1769/U1769-1)</f>
        <v/>
      </c>
      <c r="W1769" s="8" t="str">
        <f aca="false">IF(T1769=0,"",IF(T1768=T1769,MAX(W1768,F1769),F1769))</f>
        <v/>
      </c>
      <c r="X1769" s="9" t="str">
        <f aca="false">IF(T1769=0,"",F1769/W1769-1)</f>
        <v/>
      </c>
    </row>
    <row r="1770" customFormat="false" ht="15" hidden="false" customHeight="false" outlineLevel="0" collapsed="false">
      <c r="A1770" s="5" t="n">
        <v>45598</v>
      </c>
      <c r="B1770" s="6" t="n">
        <v>2488.87335008767</v>
      </c>
      <c r="C1770" s="7" t="n">
        <v>22.13641028</v>
      </c>
      <c r="D1770" s="0" t="n">
        <f aca="false">INT((ROW()-3)/30)</f>
        <v>58</v>
      </c>
      <c r="E1770" s="0" t="n">
        <f aca="false">2+30*D1770</f>
        <v>1742</v>
      </c>
      <c r="F1770" s="8" t="n">
        <f aca="false">INDEX($F:$F,$E1770)*(2*B1770/INDEX($B:$B,$E1770)-C1770/INDEX($C:$C,$E1770))</f>
        <v>224.836866613687</v>
      </c>
      <c r="G1770" s="9" t="n">
        <f aca="false">B1770/B1769-1</f>
        <v>-0.00940210320606094</v>
      </c>
      <c r="H1770" s="9" t="n">
        <f aca="false">F1770/F1769-1</f>
        <v>-0.00505814845027097</v>
      </c>
      <c r="I1770" s="9" t="n">
        <f aca="false">LN(B1770/B1769)</f>
        <v>-0.00944658199405431</v>
      </c>
      <c r="J1770" s="9" t="n">
        <f aca="false">LN(F1770/F1769)</f>
        <v>-0.00507098418480447</v>
      </c>
      <c r="K1770" s="9" t="n">
        <f aca="false">F1770/F1763-1</f>
        <v>0.00839241980525296</v>
      </c>
      <c r="L1770" s="9" t="n">
        <f aca="false">F1770/F1740-1</f>
        <v>0.0494985494491422</v>
      </c>
      <c r="M1770" s="9" t="n">
        <f aca="false">B1770/B1763-1</f>
        <v>0.00334351209239148</v>
      </c>
      <c r="N1770" s="9" t="n">
        <f aca="false">B1770/B1740-1</f>
        <v>0.059317013793156</v>
      </c>
      <c r="O1770" s="8" t="n">
        <f aca="false">MAX(O1769,F1770)</f>
        <v>271.506607307531</v>
      </c>
      <c r="P1770" s="9" t="n">
        <f aca="false">F1770/O1770-1</f>
        <v>-0.171891730947754</v>
      </c>
      <c r="Q1770" s="8" t="n">
        <f aca="false">MAX(Q1769,B1770)</f>
        <v>4811.1564628872</v>
      </c>
      <c r="R1770" s="9" t="n">
        <f aca="false">B1770/Q1770-1</f>
        <v>-0.482687090040284</v>
      </c>
      <c r="S1770" s="9" t="n">
        <f aca="false">B1770/INDEX($B:$B,$E1770)-1</f>
        <v>0.0308746663373538</v>
      </c>
      <c r="T1770" s="0" t="n">
        <f aca="false">IF(AND($A1770&gt;=CrashTest!$B$3,$A1770&lt;=CrashTest!$C$3),1,IF(AND($A1770&gt;=CrashTest!$B$4,$A1770&lt;=CrashTest!$C$4),2,IF(AND($A1770&gt;=CrashTest!$B$5,$A1770&lt;=CrashTest!$C$5),3,IF(AND($A1770&gt;=CrashTest!$B$6,$A1770&lt;=CrashTest!$C$6),4,IF(AND($A1770&gt;=CrashTest!$B$7,$A1770&lt;=CrashTest!$C$7),5,0)))))</f>
        <v>0</v>
      </c>
      <c r="U1770" s="8" t="str">
        <f aca="false">IF(T1770=0,"",IF(T1769=T1770,MAX(U1769,B1770),B1770))</f>
        <v/>
      </c>
      <c r="V1770" s="9" t="str">
        <f aca="false">IF(T1770=0,"",B1770/U1770-1)</f>
        <v/>
      </c>
      <c r="W1770" s="8" t="str">
        <f aca="false">IF(T1770=0,"",IF(T1769=T1770,MAX(W1769,F1770),F1770))</f>
        <v/>
      </c>
      <c r="X1770" s="9" t="str">
        <f aca="false">IF(T1770=0,"",F1770/W1770-1)</f>
        <v/>
      </c>
    </row>
    <row r="1771" customFormat="false" ht="15" hidden="false" customHeight="false" outlineLevel="0" collapsed="false">
      <c r="A1771" s="5" t="n">
        <v>45599</v>
      </c>
      <c r="B1771" s="6" t="n">
        <v>2454.59679184687</v>
      </c>
      <c r="C1771" s="7" t="n">
        <v>21.7271641</v>
      </c>
      <c r="D1771" s="0" t="n">
        <f aca="false">INT((ROW()-3)/30)</f>
        <v>58</v>
      </c>
      <c r="E1771" s="0" t="n">
        <f aca="false">2+30*D1771</f>
        <v>1742</v>
      </c>
      <c r="F1771" s="8" t="n">
        <f aca="false">INDEX($F:$F,$E1771)*(2*B1771/INDEX($B:$B,$E1771)-C1771/INDEX($C:$C,$E1771))</f>
        <v>222.813873719986</v>
      </c>
      <c r="G1771" s="9" t="n">
        <f aca="false">B1771/B1770-1</f>
        <v>-0.0137719174178118</v>
      </c>
      <c r="H1771" s="9" t="n">
        <f aca="false">F1771/F1770-1</f>
        <v>-0.00899760312519238</v>
      </c>
      <c r="I1771" s="9" t="n">
        <f aca="false">LN(B1771/B1770)</f>
        <v>-0.0138676300528268</v>
      </c>
      <c r="J1771" s="9" t="n">
        <f aca="false">LN(F1771/F1770)</f>
        <v>-0.00903832601248303</v>
      </c>
      <c r="K1771" s="9" t="n">
        <f aca="false">F1771/F1764-1</f>
        <v>-0.00942319153431992</v>
      </c>
      <c r="L1771" s="9" t="n">
        <f aca="false">F1771/F1741-1</f>
        <v>0.0142057905671842</v>
      </c>
      <c r="M1771" s="9" t="n">
        <f aca="false">B1771/B1764-1</f>
        <v>-0.0214861689932446</v>
      </c>
      <c r="N1771" s="9" t="n">
        <f aca="false">B1771/B1741-1</f>
        <v>0.0163420907869727</v>
      </c>
      <c r="O1771" s="8" t="n">
        <f aca="false">MAX(O1770,F1771)</f>
        <v>271.506607307531</v>
      </c>
      <c r="P1771" s="9" t="n">
        <f aca="false">F1771/O1771-1</f>
        <v>-0.179342720497376</v>
      </c>
      <c r="Q1771" s="8" t="n">
        <f aca="false">MAX(Q1770,B1771)</f>
        <v>4811.1564628872</v>
      </c>
      <c r="R1771" s="9" t="n">
        <f aca="false">B1771/Q1771-1</f>
        <v>-0.489811480715417</v>
      </c>
      <c r="S1771" s="9" t="n">
        <f aca="false">B1771/INDEX($B:$B,$E1771)-1</f>
        <v>0.0166775455644415</v>
      </c>
      <c r="T1771" s="0" t="n">
        <f aca="false">IF(AND($A1771&gt;=CrashTest!$B$3,$A1771&lt;=CrashTest!$C$3),1,IF(AND($A1771&gt;=CrashTest!$B$4,$A1771&lt;=CrashTest!$C$4),2,IF(AND($A1771&gt;=CrashTest!$B$5,$A1771&lt;=CrashTest!$C$5),3,IF(AND($A1771&gt;=CrashTest!$B$6,$A1771&lt;=CrashTest!$C$6),4,IF(AND($A1771&gt;=CrashTest!$B$7,$A1771&lt;=CrashTest!$C$7),5,0)))))</f>
        <v>0</v>
      </c>
      <c r="U1771" s="8" t="str">
        <f aca="false">IF(T1771=0,"",IF(T1770=T1771,MAX(U1770,B1771),B1771))</f>
        <v/>
      </c>
      <c r="V1771" s="9" t="str">
        <f aca="false">IF(T1771=0,"",B1771/U1771-1)</f>
        <v/>
      </c>
      <c r="W1771" s="8" t="str">
        <f aca="false">IF(T1771=0,"",IF(T1770=T1771,MAX(W1770,F1771),F1771))</f>
        <v/>
      </c>
      <c r="X1771" s="9" t="str">
        <f aca="false">IF(T1771=0,"",F1771/W1771-1)</f>
        <v/>
      </c>
    </row>
    <row r="1772" customFormat="false" ht="15" hidden="false" customHeight="false" outlineLevel="0" collapsed="false">
      <c r="A1772" s="5" t="n">
        <v>45600</v>
      </c>
      <c r="B1772" s="6" t="n">
        <v>2396.6696369024</v>
      </c>
      <c r="C1772" s="7" t="n">
        <v>21.25394696</v>
      </c>
      <c r="D1772" s="0" t="n">
        <f aca="false">INT((ROW()-3)/30)</f>
        <v>58</v>
      </c>
      <c r="E1772" s="0" t="n">
        <f aca="false">2+30*D1772</f>
        <v>1742</v>
      </c>
      <c r="F1772" s="8" t="n">
        <f aca="false">INDEX($F:$F,$E1772)*(2*B1772/INDEX($B:$B,$E1772)-C1772/INDEX($C:$C,$E1772))</f>
        <v>217.14905985156</v>
      </c>
      <c r="G1772" s="9" t="n">
        <f aca="false">B1772/B1771-1</f>
        <v>-0.0235994584270947</v>
      </c>
      <c r="H1772" s="9" t="n">
        <f aca="false">F1772/F1771-1</f>
        <v>-0.0254239728157375</v>
      </c>
      <c r="I1772" s="9" t="n">
        <f aca="false">LN(B1772/B1771)</f>
        <v>-0.0238823858005349</v>
      </c>
      <c r="J1772" s="9" t="n">
        <f aca="false">LN(F1772/F1771)</f>
        <v>-0.0257527464698984</v>
      </c>
      <c r="K1772" s="9" t="n">
        <f aca="false">F1772/F1765-1</f>
        <v>-0.0434899461838242</v>
      </c>
      <c r="L1772" s="9" t="n">
        <f aca="false">F1772/F1742-1</f>
        <v>-0.0105390069064045</v>
      </c>
      <c r="M1772" s="9" t="n">
        <f aca="false">B1772/B1765-1</f>
        <v>-0.0660574380276467</v>
      </c>
      <c r="N1772" s="9" t="n">
        <f aca="false">B1772/B1742-1</f>
        <v>-0.00731549390586739</v>
      </c>
      <c r="O1772" s="8" t="n">
        <f aca="false">MAX(O1771,F1772)</f>
        <v>271.506607307531</v>
      </c>
      <c r="P1772" s="9" t="n">
        <f aca="false">F1772/O1772-1</f>
        <v>-0.200207088862487</v>
      </c>
      <c r="Q1772" s="8" t="n">
        <f aca="false">MAX(Q1771,B1772)</f>
        <v>4811.1564628872</v>
      </c>
      <c r="R1772" s="9" t="n">
        <f aca="false">B1772/Q1772-1</f>
        <v>-0.501851653466255</v>
      </c>
      <c r="S1772" s="9" t="n">
        <f aca="false">B1772/INDEX($B:$B,$E1772)-1</f>
        <v>-0.00731549390586739</v>
      </c>
      <c r="T1772" s="0" t="n">
        <f aca="false">IF(AND($A1772&gt;=CrashTest!$B$3,$A1772&lt;=CrashTest!$C$3),1,IF(AND($A1772&gt;=CrashTest!$B$4,$A1772&lt;=CrashTest!$C$4),2,IF(AND($A1772&gt;=CrashTest!$B$5,$A1772&lt;=CrashTest!$C$5),3,IF(AND($A1772&gt;=CrashTest!$B$6,$A1772&lt;=CrashTest!$C$6),4,IF(AND($A1772&gt;=CrashTest!$B$7,$A1772&lt;=CrashTest!$C$7),5,0)))))</f>
        <v>0</v>
      </c>
      <c r="U1772" s="8" t="str">
        <f aca="false">IF(T1772=0,"",IF(T1771=T1772,MAX(U1771,B1772),B1772))</f>
        <v/>
      </c>
      <c r="V1772" s="9" t="str">
        <f aca="false">IF(T1772=0,"",B1772/U1772-1)</f>
        <v/>
      </c>
      <c r="W1772" s="8" t="str">
        <f aca="false">IF(T1772=0,"",IF(T1771=T1772,MAX(W1771,F1772),F1772))</f>
        <v/>
      </c>
      <c r="X1772" s="9" t="str">
        <f aca="false">IF(T1772=0,"",F1772/W1772-1)</f>
        <v/>
      </c>
    </row>
    <row r="1773" customFormat="false" ht="15" hidden="false" customHeight="false" outlineLevel="0" collapsed="false">
      <c r="A1773" s="5" t="n">
        <v>45601</v>
      </c>
      <c r="B1773" s="6" t="n">
        <v>2428.97334286967</v>
      </c>
      <c r="C1773" s="7" t="n">
        <v>21.64513295</v>
      </c>
      <c r="D1773" s="0" t="n">
        <f aca="false">INT((ROW()-3)/30)</f>
        <v>59</v>
      </c>
      <c r="E1773" s="0" t="n">
        <f aca="false">2+30*D1773</f>
        <v>1772</v>
      </c>
      <c r="F1773" s="8" t="n">
        <f aca="false">INDEX($F:$F,$E1773)*(2*B1773/INDEX($B:$B,$E1773)-C1773/INDEX($C:$C,$E1773))</f>
        <v>219.006081313162</v>
      </c>
      <c r="G1773" s="9" t="n">
        <f aca="false">B1773/B1772-1</f>
        <v>0.0134785810567624</v>
      </c>
      <c r="H1773" s="9" t="n">
        <f aca="false">F1773/F1772-1</f>
        <v>0.00855182823665879</v>
      </c>
      <c r="I1773" s="9" t="n">
        <f aca="false">LN(B1773/B1772)</f>
        <v>0.0133885530474895</v>
      </c>
      <c r="J1773" s="9" t="n">
        <f aca="false">LN(F1773/F1772)</f>
        <v>0.00851546850131269</v>
      </c>
      <c r="K1773" s="9" t="n">
        <f aca="false">F1773/F1766-1</f>
        <v>-0.0435266803357097</v>
      </c>
      <c r="L1773" s="9" t="n">
        <f aca="false">F1773/F1743-1</f>
        <v>-0.00414879920817646</v>
      </c>
      <c r="M1773" s="9" t="n">
        <f aca="false">B1773/B1766-1</f>
        <v>-0.0782653266131842</v>
      </c>
      <c r="N1773" s="9" t="n">
        <f aca="false">B1773/B1743-1</f>
        <v>-0.00390787441714136</v>
      </c>
      <c r="O1773" s="8" t="n">
        <f aca="false">MAX(O1772,F1773)</f>
        <v>271.506607307531</v>
      </c>
      <c r="P1773" s="9" t="n">
        <f aca="false">F1773/O1773-1</f>
        <v>-0.193367397261542</v>
      </c>
      <c r="Q1773" s="8" t="n">
        <f aca="false">MAX(Q1772,B1773)</f>
        <v>4811.1564628872</v>
      </c>
      <c r="R1773" s="9" t="n">
        <f aca="false">B1773/Q1773-1</f>
        <v>-0.495137320599208</v>
      </c>
      <c r="S1773" s="9" t="n">
        <f aca="false">B1773/INDEX($B:$B,$E1773)-1</f>
        <v>0.0134785810567624</v>
      </c>
      <c r="T1773" s="0" t="n">
        <f aca="false">IF(AND($A1773&gt;=CrashTest!$B$3,$A1773&lt;=CrashTest!$C$3),1,IF(AND($A1773&gt;=CrashTest!$B$4,$A1773&lt;=CrashTest!$C$4),2,IF(AND($A1773&gt;=CrashTest!$B$5,$A1773&lt;=CrashTest!$C$5),3,IF(AND($A1773&gt;=CrashTest!$B$6,$A1773&lt;=CrashTest!$C$6),4,IF(AND($A1773&gt;=CrashTest!$B$7,$A1773&lt;=CrashTest!$C$7),5,0)))))</f>
        <v>0</v>
      </c>
      <c r="U1773" s="8" t="str">
        <f aca="false">IF(T1773=0,"",IF(T1772=T1773,MAX(U1772,B1773),B1773))</f>
        <v/>
      </c>
      <c r="V1773" s="9" t="str">
        <f aca="false">IF(T1773=0,"",B1773/U1773-1)</f>
        <v/>
      </c>
      <c r="W1773" s="8" t="str">
        <f aca="false">IF(T1773=0,"",IF(T1772=T1773,MAX(W1772,F1773),F1773))</f>
        <v/>
      </c>
      <c r="X1773" s="9" t="str">
        <f aca="false">IF(T1773=0,"",F1773/W1773-1)</f>
        <v/>
      </c>
    </row>
    <row r="1774" customFormat="false" ht="15" hidden="false" customHeight="false" outlineLevel="0" collapsed="false">
      <c r="A1774" s="5" t="n">
        <v>45602</v>
      </c>
      <c r="B1774" s="6" t="n">
        <v>2722.98460712741</v>
      </c>
      <c r="C1774" s="7" t="n">
        <v>26.49260125</v>
      </c>
      <c r="D1774" s="0" t="n">
        <f aca="false">INT((ROW()-3)/30)</f>
        <v>59</v>
      </c>
      <c r="E1774" s="0" t="n">
        <f aca="false">2+30*D1774</f>
        <v>1772</v>
      </c>
      <c r="F1774" s="8" t="n">
        <f aca="false">INDEX($F:$F,$E1774)*(2*B1774/INDEX($B:$B,$E1774)-C1774/INDEX($C:$C,$E1774))</f>
        <v>222.757560172102</v>
      </c>
      <c r="G1774" s="9" t="n">
        <f aca="false">B1774/B1773-1</f>
        <v>0.121043429776955</v>
      </c>
      <c r="H1774" s="9" t="n">
        <f aca="false">F1774/F1773-1</f>
        <v>0.0171295647885501</v>
      </c>
      <c r="I1774" s="9" t="n">
        <f aca="false">LN(B1774/B1773)</f>
        <v>0.114259885335071</v>
      </c>
      <c r="J1774" s="9" t="n">
        <f aca="false">LN(F1774/F1773)</f>
        <v>0.0169845079573161</v>
      </c>
      <c r="K1774" s="9" t="n">
        <f aca="false">F1774/F1767-1</f>
        <v>-0.0349001399401937</v>
      </c>
      <c r="L1774" s="9" t="n">
        <f aca="false">F1774/F1744-1</f>
        <v>0.010392074060904</v>
      </c>
      <c r="M1774" s="9" t="n">
        <f aca="false">B1774/B1767-1</f>
        <v>0.0233447826793358</v>
      </c>
      <c r="N1774" s="9" t="n">
        <f aca="false">B1774/B1744-1</f>
        <v>0.122148521577788</v>
      </c>
      <c r="O1774" s="8" t="n">
        <f aca="false">MAX(O1773,F1774)</f>
        <v>271.506607307531</v>
      </c>
      <c r="P1774" s="9" t="n">
        <f aca="false">F1774/O1774-1</f>
        <v>-0.179550131832377</v>
      </c>
      <c r="Q1774" s="8" t="n">
        <f aca="false">MAX(Q1773,B1774)</f>
        <v>4811.1564628872</v>
      </c>
      <c r="R1774" s="9" t="n">
        <f aca="false">B1774/Q1774-1</f>
        <v>-0.434027010318153</v>
      </c>
      <c r="S1774" s="9" t="n">
        <f aca="false">B1774/INDEX($B:$B,$E1774)-1</f>
        <v>0.136153504513354</v>
      </c>
      <c r="T1774" s="0" t="n">
        <f aca="false">IF(AND($A1774&gt;=CrashTest!$B$3,$A1774&lt;=CrashTest!$C$3),1,IF(AND($A1774&gt;=CrashTest!$B$4,$A1774&lt;=CrashTest!$C$4),2,IF(AND($A1774&gt;=CrashTest!$B$5,$A1774&lt;=CrashTest!$C$5),3,IF(AND($A1774&gt;=CrashTest!$B$6,$A1774&lt;=CrashTest!$C$6),4,IF(AND($A1774&gt;=CrashTest!$B$7,$A1774&lt;=CrashTest!$C$7),5,0)))))</f>
        <v>0</v>
      </c>
      <c r="U1774" s="8" t="str">
        <f aca="false">IF(T1774=0,"",IF(T1773=T1774,MAX(U1773,B1774),B1774))</f>
        <v/>
      </c>
      <c r="V1774" s="9" t="str">
        <f aca="false">IF(T1774=0,"",B1774/U1774-1)</f>
        <v/>
      </c>
      <c r="W1774" s="8" t="str">
        <f aca="false">IF(T1774=0,"",IF(T1773=T1774,MAX(W1773,F1774),F1774))</f>
        <v/>
      </c>
      <c r="X1774" s="9" t="str">
        <f aca="false">IF(T1774=0,"",F1774/W1774-1)</f>
        <v/>
      </c>
    </row>
    <row r="1775" customFormat="false" ht="15" hidden="false" customHeight="false" outlineLevel="0" collapsed="false">
      <c r="A1775" s="5" t="n">
        <v>45603</v>
      </c>
      <c r="B1775" s="6" t="n">
        <v>2891.87561452952</v>
      </c>
      <c r="C1775" s="7" t="n">
        <v>29.35019113</v>
      </c>
      <c r="D1775" s="0" t="n">
        <f aca="false">INT((ROW()-3)/30)</f>
        <v>59</v>
      </c>
      <c r="E1775" s="0" t="n">
        <f aca="false">2+30*D1775</f>
        <v>1772</v>
      </c>
      <c r="F1775" s="8" t="n">
        <f aca="false">INDEX($F:$F,$E1775)*(2*B1775/INDEX($B:$B,$E1775)-C1775/INDEX($C:$C,$E1775))</f>
        <v>224.16647404464</v>
      </c>
      <c r="G1775" s="9" t="n">
        <f aca="false">B1775/B1774-1</f>
        <v>0.0620242240665034</v>
      </c>
      <c r="H1775" s="9" t="n">
        <f aca="false">F1775/F1774-1</f>
        <v>0.00632487566953599</v>
      </c>
      <c r="I1775" s="9" t="n">
        <f aca="false">LN(B1775/B1774)</f>
        <v>0.0601767324150709</v>
      </c>
      <c r="J1775" s="9" t="n">
        <f aca="false">LN(F1775/F1774)</f>
        <v>0.00630495758557004</v>
      </c>
      <c r="K1775" s="9" t="n">
        <f aca="false">F1775/F1768-1</f>
        <v>-0.00872507590806948</v>
      </c>
      <c r="L1775" s="9" t="n">
        <f aca="false">F1775/F1745-1</f>
        <v>0.0182942097699657</v>
      </c>
      <c r="M1775" s="9" t="n">
        <f aca="false">B1775/B1768-1</f>
        <v>0.148578704542699</v>
      </c>
      <c r="N1775" s="9" t="n">
        <f aca="false">B1775/B1745-1</f>
        <v>0.185394180599123</v>
      </c>
      <c r="O1775" s="8" t="n">
        <f aca="false">MAX(O1774,F1775)</f>
        <v>271.506607307531</v>
      </c>
      <c r="P1775" s="9" t="n">
        <f aca="false">F1775/O1775-1</f>
        <v>-0.17436088842313</v>
      </c>
      <c r="Q1775" s="8" t="n">
        <f aca="false">MAX(Q1774,B1775)</f>
        <v>4811.1564628872</v>
      </c>
      <c r="R1775" s="9" t="n">
        <f aca="false">B1775/Q1775-1</f>
        <v>-0.398922974790537</v>
      </c>
      <c r="S1775" s="9" t="n">
        <f aca="false">B1775/INDEX($B:$B,$E1775)-1</f>
        <v>0.206622544051234</v>
      </c>
      <c r="T1775" s="0" t="n">
        <f aca="false">IF(AND($A1775&gt;=CrashTest!$B$3,$A1775&lt;=CrashTest!$C$3),1,IF(AND($A1775&gt;=CrashTest!$B$4,$A1775&lt;=CrashTest!$C$4),2,IF(AND($A1775&gt;=CrashTest!$B$5,$A1775&lt;=CrashTest!$C$5),3,IF(AND($A1775&gt;=CrashTest!$B$6,$A1775&lt;=CrashTest!$C$6),4,IF(AND($A1775&gt;=CrashTest!$B$7,$A1775&lt;=CrashTest!$C$7),5,0)))))</f>
        <v>0</v>
      </c>
      <c r="U1775" s="8" t="str">
        <f aca="false">IF(T1775=0,"",IF(T1774=T1775,MAX(U1774,B1775),B1775))</f>
        <v/>
      </c>
      <c r="V1775" s="9" t="str">
        <f aca="false">IF(T1775=0,"",B1775/U1775-1)</f>
        <v/>
      </c>
      <c r="W1775" s="8" t="str">
        <f aca="false">IF(T1775=0,"",IF(T1774=T1775,MAX(W1774,F1775),F1775))</f>
        <v/>
      </c>
      <c r="X1775" s="9" t="str">
        <f aca="false">IF(T1775=0,"",F1775/W1775-1)</f>
        <v/>
      </c>
    </row>
    <row r="1776" customFormat="false" ht="15" hidden="false" customHeight="false" outlineLevel="0" collapsed="false">
      <c r="A1776" s="5" t="n">
        <v>45604</v>
      </c>
      <c r="B1776" s="6" t="n">
        <v>2960.26662137931</v>
      </c>
      <c r="C1776" s="7" t="n">
        <v>30.4367352</v>
      </c>
      <c r="D1776" s="0" t="n">
        <f aca="false">INT((ROW()-3)/30)</f>
        <v>59</v>
      </c>
      <c r="E1776" s="0" t="n">
        <f aca="false">2+30*D1776</f>
        <v>1772</v>
      </c>
      <c r="F1776" s="8" t="n">
        <f aca="false">INDEX($F:$F,$E1776)*(2*B1776/INDEX($B:$B,$E1776)-C1776/INDEX($C:$C,$E1776))</f>
        <v>225.458448204124</v>
      </c>
      <c r="G1776" s="9" t="n">
        <f aca="false">B1776/B1775-1</f>
        <v>0.0236493597809588</v>
      </c>
      <c r="H1776" s="9" t="n">
        <f aca="false">F1776/F1775-1</f>
        <v>0.00576345845198345</v>
      </c>
      <c r="I1776" s="9" t="n">
        <f aca="false">LN(B1776/B1775)</f>
        <v>0.0233740458885784</v>
      </c>
      <c r="J1776" s="9" t="n">
        <f aca="false">LN(F1776/F1775)</f>
        <v>0.00574691326653962</v>
      </c>
      <c r="K1776" s="9" t="n">
        <f aca="false">F1776/F1769-1</f>
        <v>-0.0023075428765833</v>
      </c>
      <c r="L1776" s="9" t="n">
        <f aca="false">F1776/F1746-1</f>
        <v>0.0332771868909727</v>
      </c>
      <c r="M1776" s="9" t="n">
        <f aca="false">B1776/B1769-1</f>
        <v>0.178217400650117</v>
      </c>
      <c r="N1776" s="9" t="n">
        <f aca="false">B1776/B1746-1</f>
        <v>0.250548727393761</v>
      </c>
      <c r="O1776" s="8" t="n">
        <f aca="false">MAX(O1775,F1776)</f>
        <v>271.506607307531</v>
      </c>
      <c r="P1776" s="9" t="n">
        <f aca="false">F1776/O1776-1</f>
        <v>-0.169602351707224</v>
      </c>
      <c r="Q1776" s="8" t="n">
        <f aca="false">MAX(Q1775,B1776)</f>
        <v>4811.1564628872</v>
      </c>
      <c r="R1776" s="9" t="n">
        <f aca="false">B1776/Q1776-1</f>
        <v>-0.38470788796529</v>
      </c>
      <c r="S1776" s="9" t="n">
        <f aca="false">B1776/INDEX($B:$B,$E1776)-1</f>
        <v>0.235158394715317</v>
      </c>
      <c r="T1776" s="0" t="n">
        <f aca="false">IF(AND($A1776&gt;=CrashTest!$B$3,$A1776&lt;=CrashTest!$C$3),1,IF(AND($A1776&gt;=CrashTest!$B$4,$A1776&lt;=CrashTest!$C$4),2,IF(AND($A1776&gt;=CrashTest!$B$5,$A1776&lt;=CrashTest!$C$5),3,IF(AND($A1776&gt;=CrashTest!$B$6,$A1776&lt;=CrashTest!$C$6),4,IF(AND($A1776&gt;=CrashTest!$B$7,$A1776&lt;=CrashTest!$C$7),5,0)))))</f>
        <v>0</v>
      </c>
      <c r="U1776" s="8" t="str">
        <f aca="false">IF(T1776=0,"",IF(T1775=T1776,MAX(U1775,B1776),B1776))</f>
        <v/>
      </c>
      <c r="V1776" s="9" t="str">
        <f aca="false">IF(T1776=0,"",B1776/U1776-1)</f>
        <v/>
      </c>
      <c r="W1776" s="8" t="str">
        <f aca="false">IF(T1776=0,"",IF(T1775=T1776,MAX(W1775,F1776),F1776))</f>
        <v/>
      </c>
      <c r="X1776" s="9" t="str">
        <f aca="false">IF(T1776=0,"",F1776/W1776-1)</f>
        <v/>
      </c>
    </row>
    <row r="1777" customFormat="false" ht="15" hidden="false" customHeight="false" outlineLevel="0" collapsed="false">
      <c r="A1777" s="5" t="n">
        <v>45605</v>
      </c>
      <c r="B1777" s="6" t="n">
        <v>3139.9864959322</v>
      </c>
      <c r="C1777" s="7" t="n">
        <v>33.19201342</v>
      </c>
      <c r="D1777" s="0" t="n">
        <f aca="false">INT((ROW()-3)/30)</f>
        <v>59</v>
      </c>
      <c r="E1777" s="0" t="n">
        <f aca="false">2+30*D1777</f>
        <v>1772</v>
      </c>
      <c r="F1777" s="8" t="n">
        <f aca="false">INDEX($F:$F,$E1777)*(2*B1777/INDEX($B:$B,$E1777)-C1777/INDEX($C:$C,$E1777))</f>
        <v>229.87495643363</v>
      </c>
      <c r="G1777" s="9" t="n">
        <f aca="false">B1777/B1776-1</f>
        <v>0.0607107053313836</v>
      </c>
      <c r="H1777" s="9" t="n">
        <f aca="false">F1777/F1776-1</f>
        <v>0.0195890119207593</v>
      </c>
      <c r="I1777" s="9" t="n">
        <f aca="false">LN(B1777/B1776)</f>
        <v>0.0589391601825929</v>
      </c>
      <c r="J1777" s="9" t="n">
        <f aca="false">LN(F1777/F1776)</f>
        <v>0.0193996166088293</v>
      </c>
      <c r="K1777" s="9" t="n">
        <f aca="false">F1777/F1770-1</f>
        <v>0.0224077567697087</v>
      </c>
      <c r="L1777" s="9" t="n">
        <f aca="false">F1777/F1747-1</f>
        <v>0.0526811964767053</v>
      </c>
      <c r="M1777" s="9" t="n">
        <f aca="false">B1777/B1770-1</f>
        <v>0.261609593682858</v>
      </c>
      <c r="N1777" s="9" t="n">
        <f aca="false">B1777/B1747-1</f>
        <v>0.318145976220988</v>
      </c>
      <c r="O1777" s="8" t="n">
        <f aca="false">MAX(O1776,F1777)</f>
        <v>271.506607307531</v>
      </c>
      <c r="P1777" s="9" t="n">
        <f aca="false">F1777/O1777-1</f>
        <v>-0.153335682275846</v>
      </c>
      <c r="Q1777" s="8" t="n">
        <f aca="false">MAX(Q1776,B1777)</f>
        <v>4811.1564628872</v>
      </c>
      <c r="R1777" s="9" t="n">
        <f aca="false">B1777/Q1777-1</f>
        <v>-0.347353069858826</v>
      </c>
      <c r="S1777" s="9" t="n">
        <f aca="false">B1777/INDEX($B:$B,$E1777)-1</f>
        <v>0.310145732054464</v>
      </c>
      <c r="T1777" s="0" t="n">
        <f aca="false">IF(AND($A1777&gt;=CrashTest!$B$3,$A1777&lt;=CrashTest!$C$3),1,IF(AND($A1777&gt;=CrashTest!$B$4,$A1777&lt;=CrashTest!$C$4),2,IF(AND($A1777&gt;=CrashTest!$B$5,$A1777&lt;=CrashTest!$C$5),3,IF(AND($A1777&gt;=CrashTest!$B$6,$A1777&lt;=CrashTest!$C$6),4,IF(AND($A1777&gt;=CrashTest!$B$7,$A1777&lt;=CrashTest!$C$7),5,0)))))</f>
        <v>0</v>
      </c>
      <c r="U1777" s="8" t="str">
        <f aca="false">IF(T1777=0,"",IF(T1776=T1777,MAX(U1776,B1777),B1777))</f>
        <v/>
      </c>
      <c r="V1777" s="9" t="str">
        <f aca="false">IF(T1777=0,"",B1777/U1777-1)</f>
        <v/>
      </c>
      <c r="W1777" s="8" t="str">
        <f aca="false">IF(T1777=0,"",IF(T1776=T1777,MAX(W1776,F1777),F1777))</f>
        <v/>
      </c>
      <c r="X1777" s="9" t="str">
        <f aca="false">IF(T1777=0,"",F1777/W1777-1)</f>
        <v/>
      </c>
    </row>
    <row r="1778" customFormat="false" ht="15" hidden="false" customHeight="false" outlineLevel="0" collapsed="false">
      <c r="A1778" s="5" t="n">
        <v>45606</v>
      </c>
      <c r="B1778" s="6" t="n">
        <v>3187.53665137931</v>
      </c>
      <c r="C1778" s="7" t="n">
        <v>34.17771025</v>
      </c>
      <c r="D1778" s="0" t="n">
        <f aca="false">INT((ROW()-3)/30)</f>
        <v>59</v>
      </c>
      <c r="E1778" s="0" t="n">
        <f aca="false">2+30*D1778</f>
        <v>1772</v>
      </c>
      <c r="F1778" s="8" t="n">
        <f aca="false">INDEX($F:$F,$E1778)*(2*B1778/INDEX($B:$B,$E1778)-C1778/INDEX($C:$C,$E1778))</f>
        <v>228.4207249634</v>
      </c>
      <c r="G1778" s="9" t="n">
        <f aca="false">B1778/B1777-1</f>
        <v>0.0151434267340673</v>
      </c>
      <c r="H1778" s="9" t="n">
        <f aca="false">F1778/F1777-1</f>
        <v>-0.00632618486498937</v>
      </c>
      <c r="I1778" s="9" t="n">
        <f aca="false">LN(B1778/B1777)</f>
        <v>0.0150299096379989</v>
      </c>
      <c r="J1778" s="9" t="n">
        <f aca="false">LN(F1778/F1777)</f>
        <v>-0.00634627996751485</v>
      </c>
      <c r="K1778" s="9" t="n">
        <f aca="false">F1778/F1771-1</f>
        <v>0.0251638336060727</v>
      </c>
      <c r="L1778" s="9" t="n">
        <f aca="false">F1778/F1748-1</f>
        <v>0.0381223892238434</v>
      </c>
      <c r="M1778" s="9" t="n">
        <f aca="false">B1778/B1771-1</f>
        <v>0.298598882703243</v>
      </c>
      <c r="N1778" s="9" t="n">
        <f aca="false">B1778/B1748-1</f>
        <v>0.307603759213105</v>
      </c>
      <c r="O1778" s="8" t="n">
        <f aca="false">MAX(O1777,F1778)</f>
        <v>271.506607307531</v>
      </c>
      <c r="P1778" s="9" t="n">
        <f aca="false">F1778/O1778-1</f>
        <v>-0.158691837268359</v>
      </c>
      <c r="Q1778" s="8" t="n">
        <f aca="false">MAX(Q1777,B1778)</f>
        <v>4811.1564628872</v>
      </c>
      <c r="R1778" s="9" t="n">
        <f aca="false">B1778/Q1778-1</f>
        <v>-0.337469758889019</v>
      </c>
      <c r="S1778" s="9" t="n">
        <f aca="false">B1778/INDEX($B:$B,$E1778)-1</f>
        <v>0.329985827958781</v>
      </c>
      <c r="T1778" s="0" t="n">
        <f aca="false">IF(AND($A1778&gt;=CrashTest!$B$3,$A1778&lt;=CrashTest!$C$3),1,IF(AND($A1778&gt;=CrashTest!$B$4,$A1778&lt;=CrashTest!$C$4),2,IF(AND($A1778&gt;=CrashTest!$B$5,$A1778&lt;=CrashTest!$C$5),3,IF(AND($A1778&gt;=CrashTest!$B$6,$A1778&lt;=CrashTest!$C$6),4,IF(AND($A1778&gt;=CrashTest!$B$7,$A1778&lt;=CrashTest!$C$7),5,0)))))</f>
        <v>0</v>
      </c>
      <c r="U1778" s="8" t="str">
        <f aca="false">IF(T1778=0,"",IF(T1777=T1778,MAX(U1777,B1778),B1778))</f>
        <v/>
      </c>
      <c r="V1778" s="9" t="str">
        <f aca="false">IF(T1778=0,"",B1778/U1778-1)</f>
        <v/>
      </c>
      <c r="W1778" s="8" t="str">
        <f aca="false">IF(T1778=0,"",IF(T1777=T1778,MAX(W1777,F1778),F1778))</f>
        <v/>
      </c>
      <c r="X1778" s="9" t="str">
        <f aca="false">IF(T1778=0,"",F1778/W1778-1)</f>
        <v/>
      </c>
    </row>
    <row r="1779" customFormat="false" ht="15" hidden="false" customHeight="false" outlineLevel="0" collapsed="false">
      <c r="A1779" s="5" t="n">
        <v>45607</v>
      </c>
      <c r="B1779" s="6" t="n">
        <v>3370.23970491526</v>
      </c>
      <c r="C1779" s="7" t="n">
        <v>37.4518444</v>
      </c>
      <c r="D1779" s="0" t="n">
        <f aca="false">INT((ROW()-3)/30)</f>
        <v>59</v>
      </c>
      <c r="E1779" s="0" t="n">
        <f aca="false">2+30*D1779</f>
        <v>1772</v>
      </c>
      <c r="F1779" s="8" t="n">
        <f aca="false">INDEX($F:$F,$E1779)*(2*B1779/INDEX($B:$B,$E1779)-C1779/INDEX($C:$C,$E1779))</f>
        <v>228.076722477677</v>
      </c>
      <c r="G1779" s="9" t="n">
        <f aca="false">B1779/B1778-1</f>
        <v>0.0573179459620929</v>
      </c>
      <c r="H1779" s="9" t="n">
        <f aca="false">F1779/F1778-1</f>
        <v>-0.00150600382595911</v>
      </c>
      <c r="I1779" s="9" t="n">
        <f aca="false">LN(B1779/B1778)</f>
        <v>0.0557354619993144</v>
      </c>
      <c r="J1779" s="9" t="n">
        <f aca="false">LN(F1779/F1778)</f>
        <v>-0.00150713898957132</v>
      </c>
      <c r="K1779" s="9" t="n">
        <f aca="false">F1779/F1772-1</f>
        <v>0.0503233246028654</v>
      </c>
      <c r="L1779" s="9" t="n">
        <f aca="false">F1779/F1749-1</f>
        <v>0.0280654858663187</v>
      </c>
      <c r="M1779" s="9" t="n">
        <f aca="false">B1779/B1772-1</f>
        <v>0.406217883776072</v>
      </c>
      <c r="N1779" s="9" t="n">
        <f aca="false">B1779/B1749-1</f>
        <v>0.359932105571399</v>
      </c>
      <c r="O1779" s="8" t="n">
        <f aca="false">MAX(O1778,F1779)</f>
        <v>271.506607307531</v>
      </c>
      <c r="P1779" s="9" t="n">
        <f aca="false">F1779/O1779-1</f>
        <v>-0.159958850580244</v>
      </c>
      <c r="Q1779" s="8" t="n">
        <f aca="false">MAX(Q1778,B1779)</f>
        <v>4811.1564628872</v>
      </c>
      <c r="R1779" s="9" t="n">
        <f aca="false">B1779/Q1779-1</f>
        <v>-0.299494886330768</v>
      </c>
      <c r="S1779" s="9" t="n">
        <f aca="false">B1779/INDEX($B:$B,$E1779)-1</f>
        <v>0.406217883776072</v>
      </c>
      <c r="T1779" s="0" t="n">
        <f aca="false">IF(AND($A1779&gt;=CrashTest!$B$3,$A1779&lt;=CrashTest!$C$3),1,IF(AND($A1779&gt;=CrashTest!$B$4,$A1779&lt;=CrashTest!$C$4),2,IF(AND($A1779&gt;=CrashTest!$B$5,$A1779&lt;=CrashTest!$C$5),3,IF(AND($A1779&gt;=CrashTest!$B$6,$A1779&lt;=CrashTest!$C$6),4,IF(AND($A1779&gt;=CrashTest!$B$7,$A1779&lt;=CrashTest!$C$7),5,0)))))</f>
        <v>0</v>
      </c>
      <c r="U1779" s="8" t="str">
        <f aca="false">IF(T1779=0,"",IF(T1778=T1779,MAX(U1778,B1779),B1779))</f>
        <v/>
      </c>
      <c r="V1779" s="9" t="str">
        <f aca="false">IF(T1779=0,"",B1779/U1779-1)</f>
        <v/>
      </c>
      <c r="W1779" s="8" t="str">
        <f aca="false">IF(T1779=0,"",IF(T1778=T1779,MAX(W1778,F1779),F1779))</f>
        <v/>
      </c>
      <c r="X1779" s="9" t="str">
        <f aca="false">IF(T1779=0,"",F1779/W1779-1)</f>
        <v/>
      </c>
    </row>
    <row r="1780" customFormat="false" ht="15" hidden="false" customHeight="false" outlineLevel="0" collapsed="false">
      <c r="A1780" s="5" t="n">
        <v>45608</v>
      </c>
      <c r="B1780" s="6" t="n">
        <v>3255.13258195208</v>
      </c>
      <c r="C1780" s="7" t="n">
        <v>35.24542153</v>
      </c>
      <c r="D1780" s="0" t="n">
        <f aca="false">INT((ROW()-3)/30)</f>
        <v>59</v>
      </c>
      <c r="E1780" s="0" t="n">
        <f aca="false">2+30*D1780</f>
        <v>1772</v>
      </c>
      <c r="F1780" s="8" t="n">
        <f aca="false">INDEX($F:$F,$E1780)*(2*B1780/INDEX($B:$B,$E1780)-C1780/INDEX($C:$C,$E1780))</f>
        <v>229.761036527826</v>
      </c>
      <c r="G1780" s="9" t="n">
        <f aca="false">B1780/B1779-1</f>
        <v>-0.0341539869687324</v>
      </c>
      <c r="H1780" s="9" t="n">
        <f aca="false">F1780/F1779-1</f>
        <v>0.00738485730526328</v>
      </c>
      <c r="I1780" s="9" t="n">
        <f aca="false">LN(B1780/B1779)</f>
        <v>-0.0347508642761634</v>
      </c>
      <c r="J1780" s="9" t="n">
        <f aca="false">LN(F1780/F1779)</f>
        <v>0.00735772275452101</v>
      </c>
      <c r="K1780" s="9" t="n">
        <f aca="false">F1780/F1773-1</f>
        <v>0.0491080208831536</v>
      </c>
      <c r="L1780" s="9" t="n">
        <f aca="false">F1780/F1750-1</f>
        <v>0.0402286460742771</v>
      </c>
      <c r="M1780" s="9" t="n">
        <f aca="false">B1780/B1773-1</f>
        <v>0.340126927085316</v>
      </c>
      <c r="N1780" s="9" t="n">
        <f aca="false">B1780/B1750-1</f>
        <v>0.320466357852451</v>
      </c>
      <c r="O1780" s="8" t="n">
        <f aca="false">MAX(O1779,F1780)</f>
        <v>271.506607307531</v>
      </c>
      <c r="P1780" s="9" t="n">
        <f aca="false">F1780/O1780-1</f>
        <v>-0.153755266561229</v>
      </c>
      <c r="Q1780" s="8" t="n">
        <f aca="false">MAX(Q1779,B1780)</f>
        <v>4811.1564628872</v>
      </c>
      <c r="R1780" s="9" t="n">
        <f aca="false">B1780/Q1780-1</f>
        <v>-0.323419928854557</v>
      </c>
      <c r="S1780" s="9" t="n">
        <f aca="false">B1780/INDEX($B:$B,$E1780)-1</f>
        <v>0.358189936498386</v>
      </c>
      <c r="T1780" s="0" t="n">
        <f aca="false">IF(AND($A1780&gt;=CrashTest!$B$3,$A1780&lt;=CrashTest!$C$3),1,IF(AND($A1780&gt;=CrashTest!$B$4,$A1780&lt;=CrashTest!$C$4),2,IF(AND($A1780&gt;=CrashTest!$B$5,$A1780&lt;=CrashTest!$C$5),3,IF(AND($A1780&gt;=CrashTest!$B$6,$A1780&lt;=CrashTest!$C$6),4,IF(AND($A1780&gt;=CrashTest!$B$7,$A1780&lt;=CrashTest!$C$7),5,0)))))</f>
        <v>0</v>
      </c>
      <c r="U1780" s="8" t="str">
        <f aca="false">IF(T1780=0,"",IF(T1779=T1780,MAX(U1779,B1780),B1780))</f>
        <v/>
      </c>
      <c r="V1780" s="9" t="str">
        <f aca="false">IF(T1780=0,"",B1780/U1780-1)</f>
        <v/>
      </c>
      <c r="W1780" s="8" t="str">
        <f aca="false">IF(T1780=0,"",IF(T1779=T1780,MAX(W1779,F1780),F1780))</f>
        <v/>
      </c>
      <c r="X1780" s="9" t="str">
        <f aca="false">IF(T1780=0,"",F1780/W1780-1)</f>
        <v/>
      </c>
    </row>
    <row r="1781" customFormat="false" ht="15" hidden="false" customHeight="false" outlineLevel="0" collapsed="false">
      <c r="A1781" s="5" t="n">
        <v>45609</v>
      </c>
      <c r="B1781" s="6" t="n">
        <v>3190.90423042081</v>
      </c>
      <c r="C1781" s="7" t="n">
        <v>34.34809099</v>
      </c>
      <c r="D1781" s="0" t="n">
        <f aca="false">INT((ROW()-3)/30)</f>
        <v>59</v>
      </c>
      <c r="E1781" s="0" t="n">
        <f aca="false">2+30*D1781</f>
        <v>1772</v>
      </c>
      <c r="F1781" s="8" t="n">
        <f aca="false">INDEX($F:$F,$E1781)*(2*B1781/INDEX($B:$B,$E1781)-C1781/INDEX($C:$C,$E1781))</f>
        <v>227.290200760715</v>
      </c>
      <c r="G1781" s="9" t="n">
        <f aca="false">B1781/B1780-1</f>
        <v>-0.0197314087565529</v>
      </c>
      <c r="H1781" s="9" t="n">
        <f aca="false">F1781/F1780-1</f>
        <v>-0.0107539372404103</v>
      </c>
      <c r="I1781" s="9" t="n">
        <f aca="false">LN(B1781/B1780)</f>
        <v>-0.0199286721711852</v>
      </c>
      <c r="J1781" s="9" t="n">
        <f aca="false">LN(F1781/F1780)</f>
        <v>-0.0108121787502101</v>
      </c>
      <c r="K1781" s="9" t="n">
        <f aca="false">F1781/F1774-1</f>
        <v>0.0203478642211308</v>
      </c>
      <c r="L1781" s="9" t="n">
        <f aca="false">F1781/F1751-1</f>
        <v>0.00865336376586279</v>
      </c>
      <c r="M1781" s="9" t="n">
        <f aca="false">B1781/B1774-1</f>
        <v>0.171840715540081</v>
      </c>
      <c r="N1781" s="9" t="n">
        <f aca="false">B1781/B1751-1</f>
        <v>0.21284331999006</v>
      </c>
      <c r="O1781" s="8" t="n">
        <f aca="false">MAX(O1780,F1781)</f>
        <v>271.506607307531</v>
      </c>
      <c r="P1781" s="9" t="n">
        <f aca="false">F1781/O1781-1</f>
        <v>-0.162855729314658</v>
      </c>
      <c r="Q1781" s="8" t="n">
        <f aca="false">MAX(Q1780,B1781)</f>
        <v>4811.1564628872</v>
      </c>
      <c r="R1781" s="9" t="n">
        <f aca="false">B1781/Q1781-1</f>
        <v>-0.336769806794865</v>
      </c>
      <c r="S1781" s="9" t="n">
        <f aca="false">B1781/INDEX($B:$B,$E1781)-1</f>
        <v>0.3313909356923</v>
      </c>
      <c r="T1781" s="0" t="n">
        <f aca="false">IF(AND($A1781&gt;=CrashTest!$B$3,$A1781&lt;=CrashTest!$C$3),1,IF(AND($A1781&gt;=CrashTest!$B$4,$A1781&lt;=CrashTest!$C$4),2,IF(AND($A1781&gt;=CrashTest!$B$5,$A1781&lt;=CrashTest!$C$5),3,IF(AND($A1781&gt;=CrashTest!$B$6,$A1781&lt;=CrashTest!$C$6),4,IF(AND($A1781&gt;=CrashTest!$B$7,$A1781&lt;=CrashTest!$C$7),5,0)))))</f>
        <v>0</v>
      </c>
      <c r="U1781" s="8" t="str">
        <f aca="false">IF(T1781=0,"",IF(T1780=T1781,MAX(U1780,B1781),B1781))</f>
        <v/>
      </c>
      <c r="V1781" s="9" t="str">
        <f aca="false">IF(T1781=0,"",B1781/U1781-1)</f>
        <v/>
      </c>
      <c r="W1781" s="8" t="str">
        <f aca="false">IF(T1781=0,"",IF(T1780=T1781,MAX(W1780,F1781),F1781))</f>
        <v/>
      </c>
      <c r="X1781" s="9" t="str">
        <f aca="false">IF(T1781=0,"",F1781/W1781-1)</f>
        <v/>
      </c>
    </row>
    <row r="1782" customFormat="false" ht="15" hidden="false" customHeight="false" outlineLevel="0" collapsed="false">
      <c r="A1782" s="5" t="n">
        <v>45610</v>
      </c>
      <c r="B1782" s="6" t="n">
        <v>3056.41021270018</v>
      </c>
      <c r="C1782" s="7" t="n">
        <v>32.08995895</v>
      </c>
      <c r="D1782" s="0" t="n">
        <f aca="false">INT((ROW()-3)/30)</f>
        <v>59</v>
      </c>
      <c r="E1782" s="0" t="n">
        <f aca="false">2+30*D1782</f>
        <v>1772</v>
      </c>
      <c r="F1782" s="8" t="n">
        <f aca="false">INDEX($F:$F,$E1782)*(2*B1782/INDEX($B:$B,$E1782)-C1782/INDEX($C:$C,$E1782))</f>
        <v>225.989741374063</v>
      </c>
      <c r="G1782" s="9" t="n">
        <f aca="false">B1782/B1781-1</f>
        <v>-0.0421491865654937</v>
      </c>
      <c r="H1782" s="9" t="n">
        <f aca="false">F1782/F1781-1</f>
        <v>-0.00572158140693901</v>
      </c>
      <c r="I1782" s="9" t="n">
        <f aca="false">LN(B1782/B1781)</f>
        <v>-0.0430632402418566</v>
      </c>
      <c r="J1782" s="9" t="n">
        <f aca="false">LN(F1782/F1781)</f>
        <v>-0.00573801235782693</v>
      </c>
      <c r="K1782" s="9" t="n">
        <f aca="false">F1782/F1775-1</f>
        <v>0.00813354154403823</v>
      </c>
      <c r="L1782" s="9" t="n">
        <f aca="false">F1782/F1752-1</f>
        <v>0.0150953591376362</v>
      </c>
      <c r="M1782" s="9" t="n">
        <f aca="false">B1782/B1775-1</f>
        <v>0.0568954616664688</v>
      </c>
      <c r="N1782" s="9" t="n">
        <f aca="false">B1782/B1752-1</f>
        <v>0.175305970601135</v>
      </c>
      <c r="O1782" s="8" t="n">
        <f aca="false">MAX(O1781,F1782)</f>
        <v>271.506607307531</v>
      </c>
      <c r="P1782" s="9" t="n">
        <f aca="false">F1782/O1782-1</f>
        <v>-0.167645518408736</v>
      </c>
      <c r="Q1782" s="8" t="n">
        <f aca="false">MAX(Q1781,B1782)</f>
        <v>4811.1564628872</v>
      </c>
      <c r="R1782" s="9" t="n">
        <f aca="false">B1782/Q1782-1</f>
        <v>-0.364724419944137</v>
      </c>
      <c r="S1782" s="9" t="n">
        <f aca="false">B1782/INDEX($B:$B,$E1782)-1</f>
        <v>0.275273890752198</v>
      </c>
      <c r="T1782" s="0" t="n">
        <f aca="false">IF(AND($A1782&gt;=CrashTest!$B$3,$A1782&lt;=CrashTest!$C$3),1,IF(AND($A1782&gt;=CrashTest!$B$4,$A1782&lt;=CrashTest!$C$4),2,IF(AND($A1782&gt;=CrashTest!$B$5,$A1782&lt;=CrashTest!$C$5),3,IF(AND($A1782&gt;=CrashTest!$B$6,$A1782&lt;=CrashTest!$C$6),4,IF(AND($A1782&gt;=CrashTest!$B$7,$A1782&lt;=CrashTest!$C$7),5,0)))))</f>
        <v>0</v>
      </c>
      <c r="U1782" s="8" t="str">
        <f aca="false">IF(T1782=0,"",IF(T1781=T1782,MAX(U1781,B1782),B1782))</f>
        <v/>
      </c>
      <c r="V1782" s="9" t="str">
        <f aca="false">IF(T1782=0,"",B1782/U1782-1)</f>
        <v/>
      </c>
      <c r="W1782" s="8" t="str">
        <f aca="false">IF(T1782=0,"",IF(T1781=T1782,MAX(W1781,F1782),F1782))</f>
        <v/>
      </c>
      <c r="X1782" s="9" t="str">
        <f aca="false">IF(T1782=0,"",F1782/W1782-1)</f>
        <v/>
      </c>
    </row>
    <row r="1783" customFormat="false" ht="15" hidden="false" customHeight="false" outlineLevel="0" collapsed="false">
      <c r="A1783" s="5" t="n">
        <v>45611</v>
      </c>
      <c r="B1783" s="6" t="n">
        <v>3097.45939781999</v>
      </c>
      <c r="C1783" s="7" t="n">
        <v>32.56310166</v>
      </c>
      <c r="D1783" s="0" t="n">
        <f aca="false">INT((ROW()-3)/30)</f>
        <v>59</v>
      </c>
      <c r="E1783" s="0" t="n">
        <f aca="false">2+30*D1783</f>
        <v>1772</v>
      </c>
      <c r="F1783" s="8" t="n">
        <f aca="false">INDEX($F:$F,$E1783)*(2*B1783/INDEX($B:$B,$E1783)-C1783/INDEX($C:$C,$E1783))</f>
        <v>228.594180303825</v>
      </c>
      <c r="G1783" s="9" t="n">
        <f aca="false">B1783/B1782-1</f>
        <v>0.0134305221691904</v>
      </c>
      <c r="H1783" s="9" t="n">
        <f aca="false">F1783/F1782-1</f>
        <v>0.0115245891867786</v>
      </c>
      <c r="I1783" s="9" t="n">
        <f aca="false">LN(B1783/B1782)</f>
        <v>0.0133411321863325</v>
      </c>
      <c r="J1783" s="9" t="n">
        <f aca="false">LN(F1783/F1782)</f>
        <v>0.0114586869562676</v>
      </c>
      <c r="K1783" s="9" t="n">
        <f aca="false">F1783/F1776-1</f>
        <v>0.0139082483920148</v>
      </c>
      <c r="L1783" s="9" t="n">
        <f aca="false">F1783/F1753-1</f>
        <v>0.0169107780634654</v>
      </c>
      <c r="M1783" s="9" t="n">
        <f aca="false">B1783/B1776-1</f>
        <v>0.04634473646727</v>
      </c>
      <c r="N1783" s="9" t="n">
        <f aca="false">B1783/B1753-1</f>
        <v>0.185863163652255</v>
      </c>
      <c r="O1783" s="8" t="n">
        <f aca="false">MAX(O1782,F1783)</f>
        <v>271.506607307531</v>
      </c>
      <c r="P1783" s="9" t="n">
        <f aca="false">F1783/O1783-1</f>
        <v>-0.158052974950623</v>
      </c>
      <c r="Q1783" s="8" t="n">
        <f aca="false">MAX(Q1782,B1783)</f>
        <v>4811.1564628872</v>
      </c>
      <c r="R1783" s="9" t="n">
        <f aca="false">B1783/Q1783-1</f>
        <v>-0.356192337182651</v>
      </c>
      <c r="S1783" s="9" t="n">
        <f aca="false">B1783/INDEX($B:$B,$E1783)-1</f>
        <v>0.292401485013735</v>
      </c>
      <c r="T1783" s="0" t="n">
        <f aca="false">IF(AND($A1783&gt;=CrashTest!$B$3,$A1783&lt;=CrashTest!$C$3),1,IF(AND($A1783&gt;=CrashTest!$B$4,$A1783&lt;=CrashTest!$C$4),2,IF(AND($A1783&gt;=CrashTest!$B$5,$A1783&lt;=CrashTest!$C$5),3,IF(AND($A1783&gt;=CrashTest!$B$6,$A1783&lt;=CrashTest!$C$6),4,IF(AND($A1783&gt;=CrashTest!$B$7,$A1783&lt;=CrashTest!$C$7),5,0)))))</f>
        <v>0</v>
      </c>
      <c r="U1783" s="8" t="str">
        <f aca="false">IF(T1783=0,"",IF(T1782=T1783,MAX(U1782,B1783),B1783))</f>
        <v/>
      </c>
      <c r="V1783" s="9" t="str">
        <f aca="false">IF(T1783=0,"",B1783/U1783-1)</f>
        <v/>
      </c>
      <c r="W1783" s="8" t="str">
        <f aca="false">IF(T1783=0,"",IF(T1782=T1783,MAX(W1782,F1783),F1783))</f>
        <v/>
      </c>
      <c r="X1783" s="9" t="str">
        <f aca="false">IF(T1783=0,"",F1783/W1783-1)</f>
        <v/>
      </c>
    </row>
    <row r="1784" customFormat="false" ht="15" hidden="false" customHeight="false" outlineLevel="0" collapsed="false">
      <c r="A1784" s="5" t="n">
        <v>45612</v>
      </c>
      <c r="B1784" s="6" t="n">
        <v>3134.3861396201</v>
      </c>
      <c r="C1784" s="7" t="n">
        <v>33.25132356</v>
      </c>
      <c r="D1784" s="0" t="n">
        <f aca="false">INT((ROW()-3)/30)</f>
        <v>59</v>
      </c>
      <c r="E1784" s="0" t="n">
        <f aca="false">2+30*D1784</f>
        <v>1772</v>
      </c>
      <c r="F1784" s="8" t="n">
        <f aca="false">INDEX($F:$F,$E1784)*(2*B1784/INDEX($B:$B,$E1784)-C1784/INDEX($C:$C,$E1784))</f>
        <v>228.254156761172</v>
      </c>
      <c r="G1784" s="9" t="n">
        <f aca="false">B1784/B1783-1</f>
        <v>0.0119216225484986</v>
      </c>
      <c r="H1784" s="9" t="n">
        <f aca="false">F1784/F1783-1</f>
        <v>-0.00148745493958236</v>
      </c>
      <c r="I1784" s="9" t="n">
        <f aca="false">LN(B1784/B1783)</f>
        <v>0.0118511197914107</v>
      </c>
      <c r="J1784" s="9" t="n">
        <f aca="false">LN(F1784/F1783)</f>
        <v>-0.0014885622989153</v>
      </c>
      <c r="K1784" s="9" t="n">
        <f aca="false">F1784/F1777-1</f>
        <v>-0.00705078838340534</v>
      </c>
      <c r="L1784" s="9" t="n">
        <f aca="false">F1784/F1754-1</f>
        <v>0.0170589333682123</v>
      </c>
      <c r="M1784" s="9" t="n">
        <f aca="false">B1784/B1777-1</f>
        <v>-0.00178356063612217</v>
      </c>
      <c r="N1784" s="9" t="n">
        <f aca="false">B1784/B1754-1</f>
        <v>0.204030745805765</v>
      </c>
      <c r="O1784" s="8" t="n">
        <f aca="false">MAX(O1783,F1784)</f>
        <v>271.506607307531</v>
      </c>
      <c r="P1784" s="9" t="n">
        <f aca="false">F1784/O1784-1</f>
        <v>-0.159305333211899</v>
      </c>
      <c r="Q1784" s="8" t="n">
        <f aca="false">MAX(Q1783,B1784)</f>
        <v>4811.1564628872</v>
      </c>
      <c r="R1784" s="9" t="n">
        <f aca="false">B1784/Q1784-1</f>
        <v>-0.348517105232712</v>
      </c>
      <c r="S1784" s="9" t="n">
        <f aca="false">B1784/INDEX($B:$B,$E1784)-1</f>
        <v>0.307809007699188</v>
      </c>
      <c r="T1784" s="0" t="n">
        <f aca="false">IF(AND($A1784&gt;=CrashTest!$B$3,$A1784&lt;=CrashTest!$C$3),1,IF(AND($A1784&gt;=CrashTest!$B$4,$A1784&lt;=CrashTest!$C$4),2,IF(AND($A1784&gt;=CrashTest!$B$5,$A1784&lt;=CrashTest!$C$5),3,IF(AND($A1784&gt;=CrashTest!$B$6,$A1784&lt;=CrashTest!$C$6),4,IF(AND($A1784&gt;=CrashTest!$B$7,$A1784&lt;=CrashTest!$C$7),5,0)))))</f>
        <v>0</v>
      </c>
      <c r="U1784" s="8" t="str">
        <f aca="false">IF(T1784=0,"",IF(T1783=T1784,MAX(U1783,B1784),B1784))</f>
        <v/>
      </c>
      <c r="V1784" s="9" t="str">
        <f aca="false">IF(T1784=0,"",B1784/U1784-1)</f>
        <v/>
      </c>
      <c r="W1784" s="8" t="str">
        <f aca="false">IF(T1784=0,"",IF(T1783=T1784,MAX(W1783,F1784),F1784))</f>
        <v/>
      </c>
      <c r="X1784" s="9" t="str">
        <f aca="false">IF(T1784=0,"",F1784/W1784-1)</f>
        <v/>
      </c>
    </row>
    <row r="1785" customFormat="false" ht="15" hidden="false" customHeight="false" outlineLevel="0" collapsed="false">
      <c r="A1785" s="5" t="n">
        <v>45613</v>
      </c>
      <c r="B1785" s="6" t="n">
        <v>3070.19103244594</v>
      </c>
      <c r="C1785" s="7" t="n">
        <v>32.23197433</v>
      </c>
      <c r="D1785" s="0" t="n">
        <f aca="false">INT((ROW()-3)/30)</f>
        <v>59</v>
      </c>
      <c r="E1785" s="0" t="n">
        <f aca="false">2+30*D1785</f>
        <v>1772</v>
      </c>
      <c r="F1785" s="8" t="n">
        <f aca="false">INDEX($F:$F,$E1785)*(2*B1785/INDEX($B:$B,$E1785)-C1785/INDEX($C:$C,$E1785))</f>
        <v>227.035995680956</v>
      </c>
      <c r="G1785" s="9" t="n">
        <f aca="false">B1785/B1784-1</f>
        <v>-0.0204809185322459</v>
      </c>
      <c r="H1785" s="9" t="n">
        <f aca="false">F1785/F1784-1</f>
        <v>-0.00533686263374644</v>
      </c>
      <c r="I1785" s="9" t="n">
        <f aca="false">LN(B1785/B1784)</f>
        <v>-0.0206935609626308</v>
      </c>
      <c r="J1785" s="9" t="n">
        <f aca="false">LN(F1785/F1784)</f>
        <v>-0.00535115455716615</v>
      </c>
      <c r="K1785" s="9" t="n">
        <f aca="false">F1785/F1778-1</f>
        <v>-0.00606218758243327</v>
      </c>
      <c r="L1785" s="9" t="n">
        <f aca="false">F1785/F1755-1</f>
        <v>0.00536847237679816</v>
      </c>
      <c r="M1785" s="9" t="n">
        <f aca="false">B1785/B1778-1</f>
        <v>-0.0368138885187697</v>
      </c>
      <c r="N1785" s="9" t="n">
        <f aca="false">B1785/B1755-1</f>
        <v>0.16231388467182</v>
      </c>
      <c r="O1785" s="8" t="n">
        <f aca="false">MAX(O1784,F1785)</f>
        <v>271.506607307531</v>
      </c>
      <c r="P1785" s="9" t="n">
        <f aca="false">F1785/O1785-1</f>
        <v>-0.163792005165471</v>
      </c>
      <c r="Q1785" s="8" t="n">
        <f aca="false">MAX(Q1784,B1785)</f>
        <v>4811.1564628872</v>
      </c>
      <c r="R1785" s="9" t="n">
        <f aca="false">B1785/Q1785-1</f>
        <v>-0.361860073325592</v>
      </c>
      <c r="S1785" s="9" t="n">
        <f aca="false">B1785/INDEX($B:$B,$E1785)-1</f>
        <v>0.281023877956763</v>
      </c>
      <c r="T1785" s="0" t="n">
        <f aca="false">IF(AND($A1785&gt;=CrashTest!$B$3,$A1785&lt;=CrashTest!$C$3),1,IF(AND($A1785&gt;=CrashTest!$B$4,$A1785&lt;=CrashTest!$C$4),2,IF(AND($A1785&gt;=CrashTest!$B$5,$A1785&lt;=CrashTest!$C$5),3,IF(AND($A1785&gt;=CrashTest!$B$6,$A1785&lt;=CrashTest!$C$6),4,IF(AND($A1785&gt;=CrashTest!$B$7,$A1785&lt;=CrashTest!$C$7),5,0)))))</f>
        <v>0</v>
      </c>
      <c r="U1785" s="8" t="str">
        <f aca="false">IF(T1785=0,"",IF(T1784=T1785,MAX(U1784,B1785),B1785))</f>
        <v/>
      </c>
      <c r="V1785" s="9" t="str">
        <f aca="false">IF(T1785=0,"",B1785/U1785-1)</f>
        <v/>
      </c>
      <c r="W1785" s="8" t="str">
        <f aca="false">IF(T1785=0,"",IF(T1784=T1785,MAX(W1784,F1785),F1785))</f>
        <v/>
      </c>
      <c r="X1785" s="9" t="str">
        <f aca="false">IF(T1785=0,"",F1785/W1785-1)</f>
        <v/>
      </c>
    </row>
    <row r="1786" customFormat="false" ht="15" hidden="false" customHeight="false" outlineLevel="0" collapsed="false">
      <c r="A1786" s="5" t="n">
        <v>45614</v>
      </c>
      <c r="B1786" s="6" t="n">
        <v>3188.88800258329</v>
      </c>
      <c r="C1786" s="7" t="n">
        <v>34.51644917</v>
      </c>
      <c r="D1786" s="0" t="n">
        <f aca="false">INT((ROW()-3)/30)</f>
        <v>59</v>
      </c>
      <c r="E1786" s="0" t="n">
        <f aca="false">2+30*D1786</f>
        <v>1772</v>
      </c>
      <c r="F1786" s="8" t="n">
        <f aca="false">INDEX($F:$F,$E1786)*(2*B1786/INDEX($B:$B,$E1786)-C1786/INDEX($C:$C,$E1786))</f>
        <v>225.204746527594</v>
      </c>
      <c r="G1786" s="9" t="n">
        <f aca="false">B1786/B1785-1</f>
        <v>0.0386611024796029</v>
      </c>
      <c r="H1786" s="9" t="n">
        <f aca="false">F1786/F1785-1</f>
        <v>-0.00806589786729373</v>
      </c>
      <c r="I1786" s="9" t="n">
        <f aca="false">LN(B1786/B1785)</f>
        <v>0.037932482278164</v>
      </c>
      <c r="J1786" s="9" t="n">
        <f aca="false">LN(F1786/F1785)</f>
        <v>-0.00809860320549543</v>
      </c>
      <c r="K1786" s="9" t="n">
        <f aca="false">F1786/F1779-1</f>
        <v>-0.0125921484616359</v>
      </c>
      <c r="L1786" s="9" t="n">
        <f aca="false">F1786/F1756-1</f>
        <v>-0.00830236799560036</v>
      </c>
      <c r="M1786" s="9" t="n">
        <f aca="false">B1786/B1779-1</f>
        <v>-0.0538097340873058</v>
      </c>
      <c r="N1786" s="9" t="n">
        <f aca="false">B1786/B1756-1</f>
        <v>0.203489594176494</v>
      </c>
      <c r="O1786" s="8" t="n">
        <f aca="false">MAX(O1785,F1786)</f>
        <v>271.506607307531</v>
      </c>
      <c r="P1786" s="9" t="n">
        <f aca="false">F1786/O1786-1</f>
        <v>-0.170536773447621</v>
      </c>
      <c r="Q1786" s="8" t="n">
        <f aca="false">MAX(Q1785,B1786)</f>
        <v>4811.1564628872</v>
      </c>
      <c r="R1786" s="9" t="n">
        <f aca="false">B1786/Q1786-1</f>
        <v>-0.337188880224107</v>
      </c>
      <c r="S1786" s="9" t="n">
        <f aca="false">B1786/INDEX($B:$B,$E1786)-1</f>
        <v>0.330549673381268</v>
      </c>
      <c r="T1786" s="0" t="n">
        <f aca="false">IF(AND($A1786&gt;=CrashTest!$B$3,$A1786&lt;=CrashTest!$C$3),1,IF(AND($A1786&gt;=CrashTest!$B$4,$A1786&lt;=CrashTest!$C$4),2,IF(AND($A1786&gt;=CrashTest!$B$5,$A1786&lt;=CrashTest!$C$5),3,IF(AND($A1786&gt;=CrashTest!$B$6,$A1786&lt;=CrashTest!$C$6),4,IF(AND($A1786&gt;=CrashTest!$B$7,$A1786&lt;=CrashTest!$C$7),5,0)))))</f>
        <v>0</v>
      </c>
      <c r="U1786" s="8" t="str">
        <f aca="false">IF(T1786=0,"",IF(T1785=T1786,MAX(U1785,B1786),B1786))</f>
        <v/>
      </c>
      <c r="V1786" s="9" t="str">
        <f aca="false">IF(T1786=0,"",B1786/U1786-1)</f>
        <v/>
      </c>
      <c r="W1786" s="8" t="str">
        <f aca="false">IF(T1786=0,"",IF(T1785=T1786,MAX(W1785,F1786),F1786))</f>
        <v/>
      </c>
      <c r="X1786" s="9" t="str">
        <f aca="false">IF(T1786=0,"",F1786/W1786-1)</f>
        <v/>
      </c>
    </row>
    <row r="1787" customFormat="false" ht="15" hidden="false" customHeight="false" outlineLevel="0" collapsed="false">
      <c r="A1787" s="5" t="n">
        <v>45615</v>
      </c>
      <c r="B1787" s="6" t="n">
        <v>3111.79278153127</v>
      </c>
      <c r="C1787" s="7" t="n">
        <v>32.7797555</v>
      </c>
      <c r="D1787" s="0" t="n">
        <f aca="false">INT((ROW()-3)/30)</f>
        <v>59</v>
      </c>
      <c r="E1787" s="0" t="n">
        <f aca="false">2+30*D1787</f>
        <v>1772</v>
      </c>
      <c r="F1787" s="8" t="n">
        <f aca="false">INDEX($F:$F,$E1787)*(2*B1787/INDEX($B:$B,$E1787)-C1787/INDEX($C:$C,$E1787))</f>
        <v>228.977991867562</v>
      </c>
      <c r="G1787" s="9" t="n">
        <f aca="false">B1787/B1786-1</f>
        <v>-0.0241762084430578</v>
      </c>
      <c r="H1787" s="9" t="n">
        <f aca="false">F1787/F1786-1</f>
        <v>0.0167547327405255</v>
      </c>
      <c r="I1787" s="9" t="n">
        <f aca="false">LN(B1787/B1786)</f>
        <v>-0.024473250306171</v>
      </c>
      <c r="J1787" s="9" t="n">
        <f aca="false">LN(F1787/F1786)</f>
        <v>0.0166159205674399</v>
      </c>
      <c r="K1787" s="9" t="n">
        <f aca="false">F1787/F1780-1</f>
        <v>-0.00340808290255767</v>
      </c>
      <c r="L1787" s="9" t="n">
        <f aca="false">F1787/F1757-1</f>
        <v>0.00037519486158244</v>
      </c>
      <c r="M1787" s="9" t="n">
        <f aca="false">B1787/B1780-1</f>
        <v>-0.0440350114202875</v>
      </c>
      <c r="N1787" s="9" t="n">
        <f aca="false">B1787/B1757-1</f>
        <v>0.133161124810627</v>
      </c>
      <c r="O1787" s="8" t="n">
        <f aca="false">MAX(O1786,F1787)</f>
        <v>271.506607307531</v>
      </c>
      <c r="P1787" s="9" t="n">
        <f aca="false">F1787/O1787-1</f>
        <v>-0.156639338768642</v>
      </c>
      <c r="Q1787" s="8" t="n">
        <f aca="false">MAX(Q1786,B1787)</f>
        <v>4811.1564628872</v>
      </c>
      <c r="R1787" s="9" t="n">
        <f aca="false">B1787/Q1787-1</f>
        <v>-0.353213140014185</v>
      </c>
      <c r="S1787" s="9" t="n">
        <f aca="false">B1787/INDEX($B:$B,$E1787)-1</f>
        <v>0.29838202713376</v>
      </c>
      <c r="T1787" s="0" t="n">
        <f aca="false">IF(AND($A1787&gt;=CrashTest!$B$3,$A1787&lt;=CrashTest!$C$3),1,IF(AND($A1787&gt;=CrashTest!$B$4,$A1787&lt;=CrashTest!$C$4),2,IF(AND($A1787&gt;=CrashTest!$B$5,$A1787&lt;=CrashTest!$C$5),3,IF(AND($A1787&gt;=CrashTest!$B$6,$A1787&lt;=CrashTest!$C$6),4,IF(AND($A1787&gt;=CrashTest!$B$7,$A1787&lt;=CrashTest!$C$7),5,0)))))</f>
        <v>0</v>
      </c>
      <c r="U1787" s="8" t="str">
        <f aca="false">IF(T1787=0,"",IF(T1786=T1787,MAX(U1786,B1787),B1787))</f>
        <v/>
      </c>
      <c r="V1787" s="9" t="str">
        <f aca="false">IF(T1787=0,"",B1787/U1787-1)</f>
        <v/>
      </c>
      <c r="W1787" s="8" t="str">
        <f aca="false">IF(T1787=0,"",IF(T1786=T1787,MAX(W1786,F1787),F1787))</f>
        <v/>
      </c>
      <c r="X1787" s="9" t="str">
        <f aca="false">IF(T1787=0,"",F1787/W1787-1)</f>
        <v/>
      </c>
    </row>
    <row r="1788" customFormat="false" ht="15" hidden="false" customHeight="false" outlineLevel="0" collapsed="false">
      <c r="A1788" s="5" t="n">
        <v>45616</v>
      </c>
      <c r="B1788" s="6" t="n">
        <v>3073.4292378609</v>
      </c>
      <c r="C1788" s="7" t="n">
        <v>32.05593317</v>
      </c>
      <c r="D1788" s="0" t="n">
        <f aca="false">INT((ROW()-3)/30)</f>
        <v>59</v>
      </c>
      <c r="E1788" s="0" t="n">
        <f aca="false">2+30*D1788</f>
        <v>1772</v>
      </c>
      <c r="F1788" s="8" t="n">
        <f aca="false">INDEX($F:$F,$E1788)*(2*B1788/INDEX($B:$B,$E1788)-C1788/INDEX($C:$C,$E1788))</f>
        <v>229.421379351832</v>
      </c>
      <c r="G1788" s="9" t="n">
        <f aca="false">B1788/B1787-1</f>
        <v>-0.0123284377732543</v>
      </c>
      <c r="H1788" s="9" t="n">
        <f aca="false">F1788/F1787-1</f>
        <v>0.00193637598379715</v>
      </c>
      <c r="I1788" s="9" t="n">
        <f aca="false">LN(B1788/B1787)</f>
        <v>-0.0124050633963445</v>
      </c>
      <c r="J1788" s="9" t="n">
        <f aca="false">LN(F1788/F1787)</f>
        <v>0.00193450362449327</v>
      </c>
      <c r="K1788" s="9" t="n">
        <f aca="false">F1788/F1781-1</f>
        <v>0.00937646490691235</v>
      </c>
      <c r="L1788" s="9" t="n">
        <f aca="false">F1788/F1758-1</f>
        <v>0.00483889187185027</v>
      </c>
      <c r="M1788" s="9" t="n">
        <f aca="false">B1788/B1781-1</f>
        <v>-0.0368155808124702</v>
      </c>
      <c r="N1788" s="9" t="n">
        <f aca="false">B1788/B1758-1</f>
        <v>0.152250888171041</v>
      </c>
      <c r="O1788" s="8" t="n">
        <f aca="false">MAX(O1787,F1788)</f>
        <v>271.506607307531</v>
      </c>
      <c r="P1788" s="9" t="n">
        <f aca="false">F1788/O1788-1</f>
        <v>-0.155006275438554</v>
      </c>
      <c r="Q1788" s="8" t="n">
        <f aca="false">MAX(Q1787,B1788)</f>
        <v>4811.1564628872</v>
      </c>
      <c r="R1788" s="9" t="n">
        <f aca="false">B1788/Q1788-1</f>
        <v>-0.361187011570079</v>
      </c>
      <c r="S1788" s="9" t="n">
        <f aca="false">B1788/INDEX($B:$B,$E1788)-1</f>
        <v>0.282375005106329</v>
      </c>
      <c r="T1788" s="0" t="n">
        <f aca="false">IF(AND($A1788&gt;=CrashTest!$B$3,$A1788&lt;=CrashTest!$C$3),1,IF(AND($A1788&gt;=CrashTest!$B$4,$A1788&lt;=CrashTest!$C$4),2,IF(AND($A1788&gt;=CrashTest!$B$5,$A1788&lt;=CrashTest!$C$5),3,IF(AND($A1788&gt;=CrashTest!$B$6,$A1788&lt;=CrashTest!$C$6),4,IF(AND($A1788&gt;=CrashTest!$B$7,$A1788&lt;=CrashTest!$C$7),5,0)))))</f>
        <v>0</v>
      </c>
      <c r="U1788" s="8" t="str">
        <f aca="false">IF(T1788=0,"",IF(T1787=T1788,MAX(U1787,B1788),B1788))</f>
        <v/>
      </c>
      <c r="V1788" s="9" t="str">
        <f aca="false">IF(T1788=0,"",B1788/U1788-1)</f>
        <v/>
      </c>
      <c r="W1788" s="8" t="str">
        <f aca="false">IF(T1788=0,"",IF(T1787=T1788,MAX(W1787,F1788),F1788))</f>
        <v/>
      </c>
      <c r="X1788" s="9" t="str">
        <f aca="false">IF(T1788=0,"",F1788/W1788-1)</f>
        <v/>
      </c>
    </row>
    <row r="1789" customFormat="false" ht="15" hidden="false" customHeight="false" outlineLevel="0" collapsed="false">
      <c r="A1789" s="5" t="n">
        <v>45617</v>
      </c>
      <c r="B1789" s="6" t="n">
        <v>3365.32873022794</v>
      </c>
      <c r="C1789" s="7" t="n">
        <v>37.11159169</v>
      </c>
      <c r="D1789" s="0" t="n">
        <f aca="false">INT((ROW()-3)/30)</f>
        <v>59</v>
      </c>
      <c r="E1789" s="0" t="n">
        <f aca="false">2+30*D1789</f>
        <v>1772</v>
      </c>
      <c r="F1789" s="8" t="n">
        <f aca="false">INDEX($F:$F,$E1789)*(2*B1789/INDEX($B:$B,$E1789)-C1789/INDEX($C:$C,$E1789))</f>
        <v>230.663131297868</v>
      </c>
      <c r="G1789" s="9" t="n">
        <f aca="false">B1789/B1788-1</f>
        <v>0.0949751791162765</v>
      </c>
      <c r="H1789" s="9" t="n">
        <f aca="false">F1789/F1788-1</f>
        <v>0.00541253805353126</v>
      </c>
      <c r="I1789" s="9" t="n">
        <f aca="false">LN(B1789/B1788)</f>
        <v>0.090731695537833</v>
      </c>
      <c r="J1789" s="9" t="n">
        <f aca="false">LN(F1789/F1788)</f>
        <v>0.00539794291026728</v>
      </c>
      <c r="K1789" s="9" t="n">
        <f aca="false">F1789/F1782-1</f>
        <v>0.0206796551710273</v>
      </c>
      <c r="L1789" s="9" t="n">
        <f aca="false">F1789/F1759-1</f>
        <v>0.0136168605871982</v>
      </c>
      <c r="M1789" s="9" t="n">
        <f aca="false">B1789/B1782-1</f>
        <v>0.101072335200335</v>
      </c>
      <c r="N1789" s="9" t="n">
        <f aca="false">B1789/B1759-1</f>
        <v>0.282869071104432</v>
      </c>
      <c r="O1789" s="8" t="n">
        <f aca="false">MAX(O1788,F1789)</f>
        <v>271.506607307531</v>
      </c>
      <c r="P1789" s="9" t="n">
        <f aca="false">F1789/O1789-1</f>
        <v>-0.15043271474937</v>
      </c>
      <c r="Q1789" s="8" t="n">
        <f aca="false">MAX(Q1788,B1789)</f>
        <v>4811.1564628872</v>
      </c>
      <c r="R1789" s="9" t="n">
        <f aca="false">B1789/Q1789-1</f>
        <v>-0.300515633572144</v>
      </c>
      <c r="S1789" s="9" t="n">
        <f aca="false">B1789/INDEX($B:$B,$E1789)-1</f>
        <v>0.404168800910539</v>
      </c>
      <c r="T1789" s="0" t="n">
        <f aca="false">IF(AND($A1789&gt;=CrashTest!$B$3,$A1789&lt;=CrashTest!$C$3),1,IF(AND($A1789&gt;=CrashTest!$B$4,$A1789&lt;=CrashTest!$C$4),2,IF(AND($A1789&gt;=CrashTest!$B$5,$A1789&lt;=CrashTest!$C$5),3,IF(AND($A1789&gt;=CrashTest!$B$6,$A1789&lt;=CrashTest!$C$6),4,IF(AND($A1789&gt;=CrashTest!$B$7,$A1789&lt;=CrashTest!$C$7),5,0)))))</f>
        <v>0</v>
      </c>
      <c r="U1789" s="8" t="str">
        <f aca="false">IF(T1789=0,"",IF(T1788=T1789,MAX(U1788,B1789),B1789))</f>
        <v/>
      </c>
      <c r="V1789" s="9" t="str">
        <f aca="false">IF(T1789=0,"",B1789/U1789-1)</f>
        <v/>
      </c>
      <c r="W1789" s="8" t="str">
        <f aca="false">IF(T1789=0,"",IF(T1788=T1789,MAX(W1788,F1789),F1789))</f>
        <v/>
      </c>
      <c r="X1789" s="9" t="str">
        <f aca="false">IF(T1789=0,"",F1789/W1789-1)</f>
        <v/>
      </c>
    </row>
    <row r="1790" customFormat="false" ht="15" hidden="false" customHeight="false" outlineLevel="0" collapsed="false">
      <c r="A1790" s="5" t="n">
        <v>45618</v>
      </c>
      <c r="B1790" s="6" t="n">
        <v>3325.37564151958</v>
      </c>
      <c r="C1790" s="7" t="n">
        <v>36.58952757</v>
      </c>
      <c r="D1790" s="0" t="n">
        <f aca="false">INT((ROW()-3)/30)</f>
        <v>59</v>
      </c>
      <c r="E1790" s="0" t="n">
        <f aca="false">2+30*D1790</f>
        <v>1772</v>
      </c>
      <c r="F1790" s="8" t="n">
        <f aca="false">INDEX($F:$F,$E1790)*(2*B1790/INDEX($B:$B,$E1790)-C1790/INDEX($C:$C,$E1790))</f>
        <v>228.757139162175</v>
      </c>
      <c r="G1790" s="9" t="n">
        <f aca="false">B1790/B1789-1</f>
        <v>-0.0118719720749699</v>
      </c>
      <c r="H1790" s="9" t="n">
        <f aca="false">F1790/F1789-1</f>
        <v>-0.00826309833291883</v>
      </c>
      <c r="I1790" s="9" t="n">
        <f aca="false">LN(B1790/B1789)</f>
        <v>-0.0119430067093397</v>
      </c>
      <c r="J1790" s="9" t="n">
        <f aca="false">LN(F1790/F1789)</f>
        <v>-0.00829742696800139</v>
      </c>
      <c r="K1790" s="9" t="n">
        <f aca="false">F1790/F1783-1</f>
        <v>0.000712874046631562</v>
      </c>
      <c r="L1790" s="9" t="n">
        <f aca="false">F1790/F1760-1</f>
        <v>0.0226343135364278</v>
      </c>
      <c r="M1790" s="9" t="n">
        <f aca="false">B1790/B1783-1</f>
        <v>0.0735816727283007</v>
      </c>
      <c r="N1790" s="9" t="n">
        <f aca="false">B1790/B1760-1</f>
        <v>0.31871289511227</v>
      </c>
      <c r="O1790" s="8" t="n">
        <f aca="false">MAX(O1789,F1790)</f>
        <v>271.506607307531</v>
      </c>
      <c r="P1790" s="9" t="n">
        <f aca="false">F1790/O1790-1</f>
        <v>-0.157452772767827</v>
      </c>
      <c r="Q1790" s="8" t="n">
        <f aca="false">MAX(Q1789,B1790)</f>
        <v>4811.1564628872</v>
      </c>
      <c r="R1790" s="9" t="n">
        <f aca="false">B1790/Q1790-1</f>
        <v>-0.308819892437253</v>
      </c>
      <c r="S1790" s="9" t="n">
        <f aca="false">B1790/INDEX($B:$B,$E1790)-1</f>
        <v>0.387498548117585</v>
      </c>
      <c r="T1790" s="0" t="n">
        <f aca="false">IF(AND($A1790&gt;=CrashTest!$B$3,$A1790&lt;=CrashTest!$C$3),1,IF(AND($A1790&gt;=CrashTest!$B$4,$A1790&lt;=CrashTest!$C$4),2,IF(AND($A1790&gt;=CrashTest!$B$5,$A1790&lt;=CrashTest!$C$5),3,IF(AND($A1790&gt;=CrashTest!$B$6,$A1790&lt;=CrashTest!$C$6),4,IF(AND($A1790&gt;=CrashTest!$B$7,$A1790&lt;=CrashTest!$C$7),5,0)))))</f>
        <v>0</v>
      </c>
      <c r="U1790" s="8" t="str">
        <f aca="false">IF(T1790=0,"",IF(T1789=T1790,MAX(U1789,B1790),B1790))</f>
        <v/>
      </c>
      <c r="V1790" s="9" t="str">
        <f aca="false">IF(T1790=0,"",B1790/U1790-1)</f>
        <v/>
      </c>
      <c r="W1790" s="8" t="str">
        <f aca="false">IF(T1790=0,"",IF(T1789=T1790,MAX(W1789,F1790),F1790))</f>
        <v/>
      </c>
      <c r="X1790" s="9" t="str">
        <f aca="false">IF(T1790=0,"",F1790/W1790-1)</f>
        <v/>
      </c>
    </row>
    <row r="1791" customFormat="false" ht="15" hidden="false" customHeight="false" outlineLevel="0" collapsed="false">
      <c r="A1791" s="5" t="n">
        <v>45619</v>
      </c>
      <c r="B1791" s="6" t="n">
        <v>3397.37147417884</v>
      </c>
      <c r="C1791" s="7" t="n">
        <v>37.73409941</v>
      </c>
      <c r="D1791" s="0" t="n">
        <f aca="false">INT((ROW()-3)/30)</f>
        <v>59</v>
      </c>
      <c r="E1791" s="0" t="n">
        <f aca="false">2+30*D1791</f>
        <v>1772</v>
      </c>
      <c r="F1791" s="8" t="n">
        <f aca="false">INDEX($F:$F,$E1791)*(2*B1791/INDEX($B:$B,$E1791)-C1791/INDEX($C:$C,$E1791))</f>
        <v>230.109477362792</v>
      </c>
      <c r="G1791" s="9" t="n">
        <f aca="false">B1791/B1790-1</f>
        <v>0.0216504360470868</v>
      </c>
      <c r="H1791" s="9" t="n">
        <f aca="false">F1791/F1790-1</f>
        <v>0.00591167648612245</v>
      </c>
      <c r="I1791" s="9" t="n">
        <f aca="false">LN(B1791/B1790)</f>
        <v>0.0214193941799302</v>
      </c>
      <c r="J1791" s="9" t="n">
        <f aca="false">LN(F1791/F1790)</f>
        <v>0.00589427108971197</v>
      </c>
      <c r="K1791" s="9" t="n">
        <f aca="false">F1791/F1784-1</f>
        <v>0.00812831024830474</v>
      </c>
      <c r="L1791" s="9" t="n">
        <f aca="false">F1791/F1761-1</f>
        <v>0.0252202445719871</v>
      </c>
      <c r="M1791" s="9" t="n">
        <f aca="false">B1791/B1784-1</f>
        <v>0.0839032980762908</v>
      </c>
      <c r="N1791" s="9" t="n">
        <f aca="false">B1791/B1761-1</f>
        <v>0.341699899646738</v>
      </c>
      <c r="O1791" s="8" t="n">
        <f aca="false">MAX(O1790,F1791)</f>
        <v>271.506607307531</v>
      </c>
      <c r="P1791" s="9" t="n">
        <f aca="false">F1791/O1791-1</f>
        <v>-0.152471906136151</v>
      </c>
      <c r="Q1791" s="8" t="n">
        <f aca="false">MAX(Q1790,B1791)</f>
        <v>4811.1564628872</v>
      </c>
      <c r="R1791" s="9" t="n">
        <f aca="false">B1791/Q1791-1</f>
        <v>-0.293855541721447</v>
      </c>
      <c r="S1791" s="9" t="n">
        <f aca="false">B1791/INDEX($B:$B,$E1791)-1</f>
        <v>0.417538496699031</v>
      </c>
      <c r="T1791" s="0" t="n">
        <f aca="false">IF(AND($A1791&gt;=CrashTest!$B$3,$A1791&lt;=CrashTest!$C$3),1,IF(AND($A1791&gt;=CrashTest!$B$4,$A1791&lt;=CrashTest!$C$4),2,IF(AND($A1791&gt;=CrashTest!$B$5,$A1791&lt;=CrashTest!$C$5),3,IF(AND($A1791&gt;=CrashTest!$B$6,$A1791&lt;=CrashTest!$C$6),4,IF(AND($A1791&gt;=CrashTest!$B$7,$A1791&lt;=CrashTest!$C$7),5,0)))))</f>
        <v>0</v>
      </c>
      <c r="U1791" s="8" t="str">
        <f aca="false">IF(T1791=0,"",IF(T1790=T1791,MAX(U1790,B1791),B1791))</f>
        <v/>
      </c>
      <c r="V1791" s="9" t="str">
        <f aca="false">IF(T1791=0,"",B1791/U1791-1)</f>
        <v/>
      </c>
      <c r="W1791" s="8" t="str">
        <f aca="false">IF(T1791=0,"",IF(T1790=T1791,MAX(W1790,F1791),F1791))</f>
        <v/>
      </c>
      <c r="X1791" s="9" t="str">
        <f aca="false">IF(T1791=0,"",F1791/W1791-1)</f>
        <v/>
      </c>
    </row>
    <row r="1792" customFormat="false" ht="15" hidden="false" customHeight="false" outlineLevel="0" collapsed="false">
      <c r="A1792" s="5" t="n">
        <v>45620</v>
      </c>
      <c r="B1792" s="6" t="n">
        <v>3363.87790965517</v>
      </c>
      <c r="C1792" s="7" t="n">
        <v>37.15107576</v>
      </c>
      <c r="D1792" s="0" t="n">
        <f aca="false">INT((ROW()-3)/30)</f>
        <v>59</v>
      </c>
      <c r="E1792" s="0" t="n">
        <f aca="false">2+30*D1792</f>
        <v>1772</v>
      </c>
      <c r="F1792" s="8" t="n">
        <f aca="false">INDEX($F:$F,$E1792)*(2*B1792/INDEX($B:$B,$E1792)-C1792/INDEX($C:$C,$E1792))</f>
        <v>229.996825477053</v>
      </c>
      <c r="G1792" s="9" t="n">
        <f aca="false">B1792/B1791-1</f>
        <v>-0.00985867008604513</v>
      </c>
      <c r="H1792" s="9" t="n">
        <f aca="false">F1792/F1791-1</f>
        <v>-0.000489557783670547</v>
      </c>
      <c r="I1792" s="9" t="n">
        <f aca="false">LN(B1792/B1791)</f>
        <v>-0.00990758855353877</v>
      </c>
      <c r="J1792" s="9" t="n">
        <f aca="false">LN(F1792/F1791)</f>
        <v>-0.000489677656206942</v>
      </c>
      <c r="K1792" s="9" t="n">
        <f aca="false">F1792/F1785-1</f>
        <v>0.0130412351011395</v>
      </c>
      <c r="L1792" s="9" t="n">
        <f aca="false">F1792/F1762-1</f>
        <v>0.0611734226501017</v>
      </c>
      <c r="M1792" s="9" t="n">
        <f aca="false">B1792/B1785-1</f>
        <v>0.0956575255759435</v>
      </c>
      <c r="N1792" s="9" t="n">
        <f aca="false">B1792/B1762-1</f>
        <v>0.392789432699169</v>
      </c>
      <c r="O1792" s="8" t="n">
        <f aca="false">MAX(O1791,F1792)</f>
        <v>271.506607307531</v>
      </c>
      <c r="P1792" s="9" t="n">
        <f aca="false">F1792/O1792-1</f>
        <v>-0.152886820111381</v>
      </c>
      <c r="Q1792" s="8" t="n">
        <f aca="false">MAX(Q1791,B1792)</f>
        <v>4811.1564628872</v>
      </c>
      <c r="R1792" s="9" t="n">
        <f aca="false">B1792/Q1792-1</f>
        <v>-0.300817186968705</v>
      </c>
      <c r="S1792" s="9" t="n">
        <f aca="false">B1792/INDEX($B:$B,$E1792)-1</f>
        <v>0.403563452325807</v>
      </c>
      <c r="T1792" s="0" t="n">
        <f aca="false">IF(AND($A1792&gt;=CrashTest!$B$3,$A1792&lt;=CrashTest!$C$3),1,IF(AND($A1792&gt;=CrashTest!$B$4,$A1792&lt;=CrashTest!$C$4),2,IF(AND($A1792&gt;=CrashTest!$B$5,$A1792&lt;=CrashTest!$C$5),3,IF(AND($A1792&gt;=CrashTest!$B$6,$A1792&lt;=CrashTest!$C$6),4,IF(AND($A1792&gt;=CrashTest!$B$7,$A1792&lt;=CrashTest!$C$7),5,0)))))</f>
        <v>0</v>
      </c>
      <c r="U1792" s="8" t="str">
        <f aca="false">IF(T1792=0,"",IF(T1791=T1792,MAX(U1791,B1792),B1792))</f>
        <v/>
      </c>
      <c r="V1792" s="9" t="str">
        <f aca="false">IF(T1792=0,"",B1792/U1792-1)</f>
        <v/>
      </c>
      <c r="W1792" s="8" t="str">
        <f aca="false">IF(T1792=0,"",IF(T1791=T1792,MAX(W1791,F1792),F1792))</f>
        <v/>
      </c>
      <c r="X1792" s="9" t="str">
        <f aca="false">IF(T1792=0,"",F1792/W1792-1)</f>
        <v/>
      </c>
    </row>
    <row r="1793" customFormat="false" ht="15" hidden="false" customHeight="false" outlineLevel="0" collapsed="false">
      <c r="A1793" s="5" t="n">
        <v>45621</v>
      </c>
      <c r="B1793" s="6" t="n">
        <v>3429.90259469608</v>
      </c>
      <c r="C1793" s="7" t="n">
        <v>38.04019575</v>
      </c>
      <c r="D1793" s="0" t="n">
        <f aca="false">INT((ROW()-3)/30)</f>
        <v>59</v>
      </c>
      <c r="E1793" s="0" t="n">
        <f aca="false">2+30*D1793</f>
        <v>1772</v>
      </c>
      <c r="F1793" s="8" t="n">
        <f aca="false">INDEX($F:$F,$E1793)*(2*B1793/INDEX($B:$B,$E1793)-C1793/INDEX($C:$C,$E1793))</f>
        <v>232.877059269019</v>
      </c>
      <c r="G1793" s="9" t="n">
        <f aca="false">B1793/B1792-1</f>
        <v>0.0196275509439279</v>
      </c>
      <c r="H1793" s="9" t="n">
        <f aca="false">F1793/F1792-1</f>
        <v>0.01252292846213</v>
      </c>
      <c r="I1793" s="9" t="n">
        <f aca="false">LN(B1793/B1792)</f>
        <v>0.0194374144806933</v>
      </c>
      <c r="J1793" s="9" t="n">
        <f aca="false">LN(F1793/F1792)</f>
        <v>0.0124451651368504</v>
      </c>
      <c r="K1793" s="9" t="n">
        <f aca="false">F1793/F1786-1</f>
        <v>0.0340681662341633</v>
      </c>
      <c r="L1793" s="9" t="n">
        <f aca="false">F1793/F1763-1</f>
        <v>0.0444526507163199</v>
      </c>
      <c r="M1793" s="9" t="n">
        <f aca="false">B1793/B1786-1</f>
        <v>0.0755795098220904</v>
      </c>
      <c r="N1793" s="9" t="n">
        <f aca="false">B1793/B1763-1</f>
        <v>0.382702143271352</v>
      </c>
      <c r="O1793" s="8" t="n">
        <f aca="false">MAX(O1792,F1793)</f>
        <v>271.506607307531</v>
      </c>
      <c r="P1793" s="9" t="n">
        <f aca="false">F1793/O1793-1</f>
        <v>-0.142278482360309</v>
      </c>
      <c r="Q1793" s="8" t="n">
        <f aca="false">MAX(Q1792,B1793)</f>
        <v>4811.1564628872</v>
      </c>
      <c r="R1793" s="9" t="n">
        <f aca="false">B1793/Q1793-1</f>
        <v>-0.287093940686814</v>
      </c>
      <c r="S1793" s="9" t="n">
        <f aca="false">B1793/INDEX($B:$B,$E1793)-1</f>
        <v>0.431111965489367</v>
      </c>
      <c r="T1793" s="0" t="n">
        <f aca="false">IF(AND($A1793&gt;=CrashTest!$B$3,$A1793&lt;=CrashTest!$C$3),1,IF(AND($A1793&gt;=CrashTest!$B$4,$A1793&lt;=CrashTest!$C$4),2,IF(AND($A1793&gt;=CrashTest!$B$5,$A1793&lt;=CrashTest!$C$5),3,IF(AND($A1793&gt;=CrashTest!$B$6,$A1793&lt;=CrashTest!$C$6),4,IF(AND($A1793&gt;=CrashTest!$B$7,$A1793&lt;=CrashTest!$C$7),5,0)))))</f>
        <v>0</v>
      </c>
      <c r="U1793" s="8" t="str">
        <f aca="false">IF(T1793=0,"",IF(T1792=T1793,MAX(U1792,B1793),B1793))</f>
        <v/>
      </c>
      <c r="V1793" s="9" t="str">
        <f aca="false">IF(T1793=0,"",B1793/U1793-1)</f>
        <v/>
      </c>
      <c r="W1793" s="8" t="str">
        <f aca="false">IF(T1793=0,"",IF(T1792=T1793,MAX(W1792,F1793),F1793))</f>
        <v/>
      </c>
      <c r="X1793" s="9" t="str">
        <f aca="false">IF(T1793=0,"",F1793/W1793-1)</f>
        <v/>
      </c>
    </row>
    <row r="1794" customFormat="false" ht="15" hidden="false" customHeight="false" outlineLevel="0" collapsed="false">
      <c r="A1794" s="5" t="n">
        <v>45622</v>
      </c>
      <c r="B1794" s="6" t="n">
        <v>3324.46444980713</v>
      </c>
      <c r="C1794" s="7" t="n">
        <v>36.41946277</v>
      </c>
      <c r="D1794" s="0" t="n">
        <f aca="false">INT((ROW()-3)/30)</f>
        <v>59</v>
      </c>
      <c r="E1794" s="0" t="n">
        <f aca="false">2+30*D1794</f>
        <v>1772</v>
      </c>
      <c r="F1794" s="8" t="n">
        <f aca="false">INDEX($F:$F,$E1794)*(2*B1794/INDEX($B:$B,$E1794)-C1794/INDEX($C:$C,$E1794))</f>
        <v>230.329554946549</v>
      </c>
      <c r="G1794" s="9" t="n">
        <f aca="false">B1794/B1793-1</f>
        <v>-0.0307408569129621</v>
      </c>
      <c r="H1794" s="9" t="n">
        <f aca="false">F1794/F1793-1</f>
        <v>-0.010939266969732</v>
      </c>
      <c r="I1794" s="9" t="n">
        <f aca="false">LN(B1794/B1793)</f>
        <v>-0.0312232693189871</v>
      </c>
      <c r="J1794" s="9" t="n">
        <f aca="false">LN(F1794/F1793)</f>
        <v>-0.0109995407208188</v>
      </c>
      <c r="K1794" s="9" t="n">
        <f aca="false">F1794/F1787-1</f>
        <v>0.0059025894495961</v>
      </c>
      <c r="L1794" s="9" t="n">
        <f aca="false">F1794/F1764-1</f>
        <v>0.0239897167310372</v>
      </c>
      <c r="M1794" s="9" t="n">
        <f aca="false">B1794/B1787-1</f>
        <v>0.0683437758253322</v>
      </c>
      <c r="N1794" s="9" t="n">
        <f aca="false">B1794/B1764-1</f>
        <v>0.325282610827058</v>
      </c>
      <c r="O1794" s="8" t="n">
        <f aca="false">MAX(O1793,F1794)</f>
        <v>271.506607307531</v>
      </c>
      <c r="P1794" s="9" t="n">
        <f aca="false">F1794/O1794-1</f>
        <v>-0.151661327027453</v>
      </c>
      <c r="Q1794" s="8" t="n">
        <f aca="false">MAX(Q1793,B1794)</f>
        <v>4811.1564628872</v>
      </c>
      <c r="R1794" s="9" t="n">
        <f aca="false">B1794/Q1794-1</f>
        <v>-0.309009283848544</v>
      </c>
      <c r="S1794" s="9" t="n">
        <f aca="false">B1794/INDEX($B:$B,$E1794)-1</f>
        <v>0.38711835733183</v>
      </c>
      <c r="T1794" s="0" t="n">
        <f aca="false">IF(AND($A1794&gt;=CrashTest!$B$3,$A1794&lt;=CrashTest!$C$3),1,IF(AND($A1794&gt;=CrashTest!$B$4,$A1794&lt;=CrashTest!$C$4),2,IF(AND($A1794&gt;=CrashTest!$B$5,$A1794&lt;=CrashTest!$C$5),3,IF(AND($A1794&gt;=CrashTest!$B$6,$A1794&lt;=CrashTest!$C$6),4,IF(AND($A1794&gt;=CrashTest!$B$7,$A1794&lt;=CrashTest!$C$7),5,0)))))</f>
        <v>0</v>
      </c>
      <c r="U1794" s="8" t="str">
        <f aca="false">IF(T1794=0,"",IF(T1793=T1794,MAX(U1793,B1794),B1794))</f>
        <v/>
      </c>
      <c r="V1794" s="9" t="str">
        <f aca="false">IF(T1794=0,"",B1794/U1794-1)</f>
        <v/>
      </c>
      <c r="W1794" s="8" t="str">
        <f aca="false">IF(T1794=0,"",IF(T1793=T1794,MAX(W1793,F1794),F1794))</f>
        <v/>
      </c>
      <c r="X1794" s="9" t="str">
        <f aca="false">IF(T1794=0,"",F1794/W1794-1)</f>
        <v/>
      </c>
    </row>
    <row r="1795" customFormat="false" ht="15" hidden="false" customHeight="false" outlineLevel="0" collapsed="false">
      <c r="A1795" s="5" t="n">
        <v>45623</v>
      </c>
      <c r="B1795" s="6" t="n">
        <v>3669.22970552893</v>
      </c>
      <c r="C1795" s="7" t="n">
        <v>42.33487432</v>
      </c>
      <c r="D1795" s="0" t="n">
        <f aca="false">INT((ROW()-3)/30)</f>
        <v>59</v>
      </c>
      <c r="E1795" s="0" t="n">
        <f aca="false">2+30*D1795</f>
        <v>1772</v>
      </c>
      <c r="F1795" s="8" t="n">
        <f aca="false">INDEX($F:$F,$E1795)*(2*B1795/INDEX($B:$B,$E1795)-C1795/INDEX($C:$C,$E1795))</f>
        <v>232.367064335339</v>
      </c>
      <c r="G1795" s="9" t="n">
        <f aca="false">B1795/B1794-1</f>
        <v>0.103705502322878</v>
      </c>
      <c r="H1795" s="9" t="n">
        <f aca="false">F1795/F1794-1</f>
        <v>0.00884606141518507</v>
      </c>
      <c r="I1795" s="9" t="n">
        <f aca="false">LN(B1795/B1794)</f>
        <v>0.0986731571271017</v>
      </c>
      <c r="J1795" s="9" t="n">
        <f aca="false">LN(F1795/F1794)</f>
        <v>0.00880716423681615</v>
      </c>
      <c r="K1795" s="9" t="n">
        <f aca="false">F1795/F1788-1</f>
        <v>0.012839627204005</v>
      </c>
      <c r="L1795" s="9" t="n">
        <f aca="false">F1795/F1765-1</f>
        <v>0.0235431521759142</v>
      </c>
      <c r="M1795" s="9" t="n">
        <f aca="false">B1795/B1788-1</f>
        <v>0.193855274209178</v>
      </c>
      <c r="N1795" s="9" t="n">
        <f aca="false">B1795/B1765-1</f>
        <v>0.42983819667187</v>
      </c>
      <c r="O1795" s="8" t="n">
        <f aca="false">MAX(O1794,F1795)</f>
        <v>271.506607307531</v>
      </c>
      <c r="P1795" s="9" t="n">
        <f aca="false">F1795/O1795-1</f>
        <v>-0.144156871025461</v>
      </c>
      <c r="Q1795" s="8" t="n">
        <f aca="false">MAX(Q1794,B1795)</f>
        <v>4811.1564628872</v>
      </c>
      <c r="R1795" s="9" t="n">
        <f aca="false">B1795/Q1795-1</f>
        <v>-0.237349744529612</v>
      </c>
      <c r="S1795" s="9" t="n">
        <f aca="false">B1795/INDEX($B:$B,$E1795)-1</f>
        <v>0.530970163360213</v>
      </c>
      <c r="T1795" s="0" t="n">
        <f aca="false">IF(AND($A1795&gt;=CrashTest!$B$3,$A1795&lt;=CrashTest!$C$3),1,IF(AND($A1795&gt;=CrashTest!$B$4,$A1795&lt;=CrashTest!$C$4),2,IF(AND($A1795&gt;=CrashTest!$B$5,$A1795&lt;=CrashTest!$C$5),3,IF(AND($A1795&gt;=CrashTest!$B$6,$A1795&lt;=CrashTest!$C$6),4,IF(AND($A1795&gt;=CrashTest!$B$7,$A1795&lt;=CrashTest!$C$7),5,0)))))</f>
        <v>0</v>
      </c>
      <c r="U1795" s="8" t="str">
        <f aca="false">IF(T1795=0,"",IF(T1794=T1795,MAX(U1794,B1795),B1795))</f>
        <v/>
      </c>
      <c r="V1795" s="9" t="str">
        <f aca="false">IF(T1795=0,"",B1795/U1795-1)</f>
        <v/>
      </c>
      <c r="W1795" s="8" t="str">
        <f aca="false">IF(T1795=0,"",IF(T1794=T1795,MAX(W1794,F1795),F1795))</f>
        <v/>
      </c>
      <c r="X1795" s="9" t="str">
        <f aca="false">IF(T1795=0,"",F1795/W1795-1)</f>
        <v/>
      </c>
    </row>
    <row r="1796" customFormat="false" ht="15" hidden="false" customHeight="false" outlineLevel="0" collapsed="false">
      <c r="A1796" s="5" t="n">
        <v>45624</v>
      </c>
      <c r="B1796" s="6" t="n">
        <v>3584.20799540035</v>
      </c>
      <c r="C1796" s="7" t="n">
        <v>40.94235304</v>
      </c>
      <c r="D1796" s="0" t="n">
        <f aca="false">INT((ROW()-3)/30)</f>
        <v>59</v>
      </c>
      <c r="E1796" s="0" t="n">
        <f aca="false">2+30*D1796</f>
        <v>1772</v>
      </c>
      <c r="F1796" s="8" t="n">
        <f aca="false">INDEX($F:$F,$E1796)*(2*B1796/INDEX($B:$B,$E1796)-C1796/INDEX($C:$C,$E1796))</f>
        <v>231.187589915978</v>
      </c>
      <c r="G1796" s="9" t="n">
        <f aca="false">B1796/B1795-1</f>
        <v>-0.0231715419725471</v>
      </c>
      <c r="H1796" s="9" t="n">
        <f aca="false">F1796/F1795-1</f>
        <v>-0.00507591048987244</v>
      </c>
      <c r="I1796" s="9" t="n">
        <f aca="false">LN(B1796/B1795)</f>
        <v>-0.0234442226752881</v>
      </c>
      <c r="J1796" s="9" t="n">
        <f aca="false">LN(F1796/F1795)</f>
        <v>-0.00508883668354364</v>
      </c>
      <c r="K1796" s="9" t="n">
        <f aca="false">F1796/F1789-1</f>
        <v>0.00227369937778588</v>
      </c>
      <c r="L1796" s="9" t="n">
        <f aca="false">F1796/F1766-1</f>
        <v>0.00967407053839064</v>
      </c>
      <c r="M1796" s="9" t="n">
        <f aca="false">B1796/B1789-1</f>
        <v>0.0650394902603124</v>
      </c>
      <c r="N1796" s="9" t="n">
        <f aca="false">B1796/B1766-1</f>
        <v>0.360117349862583</v>
      </c>
      <c r="O1796" s="8" t="n">
        <f aca="false">MAX(O1795,F1796)</f>
        <v>271.506607307531</v>
      </c>
      <c r="P1796" s="9" t="n">
        <f aca="false">F1796/O1796-1</f>
        <v>-0.148501054141508</v>
      </c>
      <c r="Q1796" s="8" t="n">
        <f aca="false">MAX(Q1795,B1796)</f>
        <v>4811.1564628872</v>
      </c>
      <c r="R1796" s="9" t="n">
        <f aca="false">B1796/Q1796-1</f>
        <v>-0.255021526934618</v>
      </c>
      <c r="S1796" s="9" t="n">
        <f aca="false">B1796/INDEX($B:$B,$E1796)-1</f>
        <v>0.495495223961195</v>
      </c>
      <c r="T1796" s="0" t="n">
        <f aca="false">IF(AND($A1796&gt;=CrashTest!$B$3,$A1796&lt;=CrashTest!$C$3),1,IF(AND($A1796&gt;=CrashTest!$B$4,$A1796&lt;=CrashTest!$C$4),2,IF(AND($A1796&gt;=CrashTest!$B$5,$A1796&lt;=CrashTest!$C$5),3,IF(AND($A1796&gt;=CrashTest!$B$6,$A1796&lt;=CrashTest!$C$6),4,IF(AND($A1796&gt;=CrashTest!$B$7,$A1796&lt;=CrashTest!$C$7),5,0)))))</f>
        <v>0</v>
      </c>
      <c r="U1796" s="8" t="str">
        <f aca="false">IF(T1796=0,"",IF(T1795=T1796,MAX(U1795,B1796),B1796))</f>
        <v/>
      </c>
      <c r="V1796" s="9" t="str">
        <f aca="false">IF(T1796=0,"",B1796/U1796-1)</f>
        <v/>
      </c>
      <c r="W1796" s="8" t="str">
        <f aca="false">IF(T1796=0,"",IF(T1795=T1796,MAX(W1795,F1796),F1796))</f>
        <v/>
      </c>
      <c r="X1796" s="9" t="str">
        <f aca="false">IF(T1796=0,"",F1796/W1796-1)</f>
        <v/>
      </c>
    </row>
    <row r="1797" customFormat="false" ht="15" hidden="false" customHeight="false" outlineLevel="0" collapsed="false">
      <c r="A1797" s="5" t="n">
        <v>45625</v>
      </c>
      <c r="B1797" s="6" t="n">
        <v>3595.61403426067</v>
      </c>
      <c r="C1797" s="7" t="n">
        <v>41.20408687</v>
      </c>
      <c r="D1797" s="0" t="n">
        <f aca="false">INT((ROW()-3)/30)</f>
        <v>59</v>
      </c>
      <c r="E1797" s="0" t="n">
        <f aca="false">2+30*D1797</f>
        <v>1772</v>
      </c>
      <c r="F1797" s="8" t="n">
        <f aca="false">INDEX($F:$F,$E1797)*(2*B1797/INDEX($B:$B,$E1797)-C1797/INDEX($C:$C,$E1797))</f>
        <v>230.580363311764</v>
      </c>
      <c r="G1797" s="9" t="n">
        <f aca="false">B1797/B1796-1</f>
        <v>0.00318230383810247</v>
      </c>
      <c r="H1797" s="9" t="n">
        <f aca="false">F1797/F1796-1</f>
        <v>-0.00262655363306674</v>
      </c>
      <c r="I1797" s="9" t="n">
        <f aca="false">LN(B1797/B1796)</f>
        <v>0.00317725102612746</v>
      </c>
      <c r="J1797" s="9" t="n">
        <f aca="false">LN(F1797/F1796)</f>
        <v>-0.00263000907699251</v>
      </c>
      <c r="K1797" s="9" t="n">
        <f aca="false">F1797/F1790-1</f>
        <v>0.00797013005262759</v>
      </c>
      <c r="L1797" s="9" t="n">
        <f aca="false">F1797/F1767-1</f>
        <v>-0.00100774944386139</v>
      </c>
      <c r="M1797" s="9" t="n">
        <f aca="false">B1797/B1790-1</f>
        <v>0.0812655236199422</v>
      </c>
      <c r="N1797" s="9" t="n">
        <f aca="false">B1797/B1767-1</f>
        <v>0.351294037012927</v>
      </c>
      <c r="O1797" s="8" t="n">
        <f aca="false">MAX(O1796,F1797)</f>
        <v>271.506607307531</v>
      </c>
      <c r="P1797" s="9" t="n">
        <f aca="false">F1797/O1797-1</f>
        <v>-0.150737561791305</v>
      </c>
      <c r="Q1797" s="8" t="n">
        <f aca="false">MAX(Q1796,B1797)</f>
        <v>4811.1564628872</v>
      </c>
      <c r="R1797" s="9" t="n">
        <f aca="false">B1797/Q1797-1</f>
        <v>-0.252650779080479</v>
      </c>
      <c r="S1797" s="9" t="n">
        <f aca="false">B1797/INDEX($B:$B,$E1797)-1</f>
        <v>0.50025434415227</v>
      </c>
      <c r="T1797" s="0" t="n">
        <f aca="false">IF(AND($A1797&gt;=CrashTest!$B$3,$A1797&lt;=CrashTest!$C$3),1,IF(AND($A1797&gt;=CrashTest!$B$4,$A1797&lt;=CrashTest!$C$4),2,IF(AND($A1797&gt;=CrashTest!$B$5,$A1797&lt;=CrashTest!$C$5),3,IF(AND($A1797&gt;=CrashTest!$B$6,$A1797&lt;=CrashTest!$C$6),4,IF(AND($A1797&gt;=CrashTest!$B$7,$A1797&lt;=CrashTest!$C$7),5,0)))))</f>
        <v>0</v>
      </c>
      <c r="U1797" s="8" t="str">
        <f aca="false">IF(T1797=0,"",IF(T1796=T1797,MAX(U1796,B1797),B1797))</f>
        <v/>
      </c>
      <c r="V1797" s="9" t="str">
        <f aca="false">IF(T1797=0,"",B1797/U1797-1)</f>
        <v/>
      </c>
      <c r="W1797" s="8" t="str">
        <f aca="false">IF(T1797=0,"",IF(T1796=T1797,MAX(W1796,F1797),F1797))</f>
        <v/>
      </c>
      <c r="X1797" s="9" t="str">
        <f aca="false">IF(T1797=0,"",F1797/W1797-1)</f>
        <v/>
      </c>
    </row>
    <row r="1798" customFormat="false" ht="15" hidden="false" customHeight="false" outlineLevel="0" collapsed="false">
      <c r="A1798" s="5" t="n">
        <v>45626</v>
      </c>
      <c r="B1798" s="6" t="n">
        <v>3713.2009461017</v>
      </c>
      <c r="C1798" s="7" t="n">
        <v>43.19878206</v>
      </c>
      <c r="D1798" s="0" t="n">
        <f aca="false">INT((ROW()-3)/30)</f>
        <v>59</v>
      </c>
      <c r="E1798" s="0" t="n">
        <f aca="false">2+30*D1798</f>
        <v>1772</v>
      </c>
      <c r="F1798" s="8" t="n">
        <f aca="false">INDEX($F:$F,$E1798)*(2*B1798/INDEX($B:$B,$E1798)-C1798/INDEX($C:$C,$E1798))</f>
        <v>231.508605976528</v>
      </c>
      <c r="G1798" s="9" t="n">
        <f aca="false">B1798/B1797-1</f>
        <v>0.0327028737569182</v>
      </c>
      <c r="H1798" s="9" t="n">
        <f aca="false">F1798/F1797-1</f>
        <v>0.00402567960008149</v>
      </c>
      <c r="I1798" s="9" t="n">
        <f aca="false">LN(B1798/B1797)</f>
        <v>0.0321795144519944</v>
      </c>
      <c r="J1798" s="9" t="n">
        <f aca="false">LN(F1798/F1797)</f>
        <v>0.00401759823336194</v>
      </c>
      <c r="K1798" s="9" t="n">
        <f aca="false">F1798/F1791-1</f>
        <v>0.0060802737452208</v>
      </c>
      <c r="L1798" s="9" t="n">
        <f aca="false">F1798/F1768-1</f>
        <v>0.0237421844370509</v>
      </c>
      <c r="M1798" s="9" t="n">
        <f aca="false">B1798/B1791-1</f>
        <v>0.0929628903766544</v>
      </c>
      <c r="N1798" s="9" t="n">
        <f aca="false">B1798/B1768-1</f>
        <v>0.474788027172487</v>
      </c>
      <c r="O1798" s="8" t="n">
        <f aca="false">MAX(O1797,F1798)</f>
        <v>271.506607307531</v>
      </c>
      <c r="P1798" s="9" t="n">
        <f aca="false">F1798/O1798-1</f>
        <v>-0.147318703318693</v>
      </c>
      <c r="Q1798" s="8" t="n">
        <f aca="false">MAX(Q1797,B1798)</f>
        <v>4811.1564628872</v>
      </c>
      <c r="R1798" s="9" t="n">
        <f aca="false">B1798/Q1798-1</f>
        <v>-0.228210311856416</v>
      </c>
      <c r="S1798" s="9" t="n">
        <f aca="false">B1798/INDEX($B:$B,$E1798)-1</f>
        <v>0.54931697257235</v>
      </c>
      <c r="T1798" s="0" t="n">
        <f aca="false">IF(AND($A1798&gt;=CrashTest!$B$3,$A1798&lt;=CrashTest!$C$3),1,IF(AND($A1798&gt;=CrashTest!$B$4,$A1798&lt;=CrashTest!$C$4),2,IF(AND($A1798&gt;=CrashTest!$B$5,$A1798&lt;=CrashTest!$C$5),3,IF(AND($A1798&gt;=CrashTest!$B$6,$A1798&lt;=CrashTest!$C$6),4,IF(AND($A1798&gt;=CrashTest!$B$7,$A1798&lt;=CrashTest!$C$7),5,0)))))</f>
        <v>0</v>
      </c>
      <c r="U1798" s="8" t="str">
        <f aca="false">IF(T1798=0,"",IF(T1797=T1798,MAX(U1797,B1798),B1798))</f>
        <v/>
      </c>
      <c r="V1798" s="9" t="str">
        <f aca="false">IF(T1798=0,"",B1798/U1798-1)</f>
        <v/>
      </c>
      <c r="W1798" s="8" t="str">
        <f aca="false">IF(T1798=0,"",IF(T1797=T1798,MAX(W1797,F1798),F1798))</f>
        <v/>
      </c>
      <c r="X1798" s="9" t="str">
        <f aca="false">IF(T1798=0,"",F1798/W1798-1)</f>
        <v/>
      </c>
    </row>
    <row r="1799" customFormat="false" ht="15" hidden="false" customHeight="false" outlineLevel="0" collapsed="false">
      <c r="A1799" s="5" t="n">
        <v>45627</v>
      </c>
      <c r="B1799" s="6" t="n">
        <v>3716.08112306254</v>
      </c>
      <c r="C1799" s="7" t="n">
        <v>43.27184522</v>
      </c>
      <c r="D1799" s="0" t="n">
        <f aca="false">INT((ROW()-3)/30)</f>
        <v>59</v>
      </c>
      <c r="E1799" s="0" t="n">
        <f aca="false">2+30*D1799</f>
        <v>1772</v>
      </c>
      <c r="F1799" s="8" t="n">
        <f aca="false">INDEX($F:$F,$E1799)*(2*B1799/INDEX($B:$B,$E1799)-C1799/INDEX($C:$C,$E1799))</f>
        <v>231.284042321381</v>
      </c>
      <c r="G1799" s="9" t="n">
        <f aca="false">B1799/B1798-1</f>
        <v>0.000775658792143696</v>
      </c>
      <c r="H1799" s="9" t="n">
        <f aca="false">F1799/F1798-1</f>
        <v>-0.000970001327596615</v>
      </c>
      <c r="I1799" s="9" t="n">
        <f aca="false">LN(B1799/B1798)</f>
        <v>0.000775358124329825</v>
      </c>
      <c r="J1799" s="9" t="n">
        <f aca="false">LN(F1799/F1798)</f>
        <v>-0.000970472083331463</v>
      </c>
      <c r="K1799" s="9" t="n">
        <f aca="false">F1799/F1792-1</f>
        <v>0.00559667222213878</v>
      </c>
      <c r="L1799" s="9" t="n">
        <f aca="false">F1799/F1769-1</f>
        <v>0.0234717142563645</v>
      </c>
      <c r="M1799" s="9" t="n">
        <f aca="false">B1799/B1792-1</f>
        <v>0.104701544725051</v>
      </c>
      <c r="N1799" s="9" t="n">
        <f aca="false">B1799/B1769-1</f>
        <v>0.479039560085186</v>
      </c>
      <c r="O1799" s="8" t="n">
        <f aca="false">MAX(O1798,F1799)</f>
        <v>271.506607307531</v>
      </c>
      <c r="P1799" s="9" t="n">
        <f aca="false">F1799/O1799-1</f>
        <v>-0.148145805308491</v>
      </c>
      <c r="Q1799" s="8" t="n">
        <f aca="false">MAX(Q1798,B1799)</f>
        <v>4811.1564628872</v>
      </c>
      <c r="R1799" s="9" t="n">
        <f aca="false">B1799/Q1799-1</f>
        <v>-0.227611666399122</v>
      </c>
      <c r="S1799" s="9" t="n">
        <f aca="false">B1799/INDEX($B:$B,$E1799)-1</f>
        <v>0.550518713903943</v>
      </c>
      <c r="T1799" s="0" t="n">
        <f aca="false">IF(AND($A1799&gt;=CrashTest!$B$3,$A1799&lt;=CrashTest!$C$3),1,IF(AND($A1799&gt;=CrashTest!$B$4,$A1799&lt;=CrashTest!$C$4),2,IF(AND($A1799&gt;=CrashTest!$B$5,$A1799&lt;=CrashTest!$C$5),3,IF(AND($A1799&gt;=CrashTest!$B$6,$A1799&lt;=CrashTest!$C$6),4,IF(AND($A1799&gt;=CrashTest!$B$7,$A1799&lt;=CrashTest!$C$7),5,0)))))</f>
        <v>0</v>
      </c>
      <c r="U1799" s="8" t="str">
        <f aca="false">IF(T1799=0,"",IF(T1798=T1799,MAX(U1798,B1799),B1799))</f>
        <v/>
      </c>
      <c r="V1799" s="9" t="str">
        <f aca="false">IF(T1799=0,"",B1799/U1799-1)</f>
        <v/>
      </c>
      <c r="W1799" s="8" t="str">
        <f aca="false">IF(T1799=0,"",IF(T1798=T1799,MAX(W1798,F1799),F1799))</f>
        <v/>
      </c>
      <c r="X1799" s="9" t="str">
        <f aca="false">IF(T1799=0,"",F1799/W1799-1)</f>
        <v/>
      </c>
    </row>
    <row r="1800" customFormat="false" ht="15" hidden="false" customHeight="false" outlineLevel="0" collapsed="false">
      <c r="A1800" s="5" t="n">
        <v>45628</v>
      </c>
      <c r="B1800" s="6" t="n">
        <v>3637.08652127411</v>
      </c>
      <c r="C1800" s="7" t="n">
        <v>42.10230254</v>
      </c>
      <c r="D1800" s="0" t="n">
        <f aca="false">INT((ROW()-3)/30)</f>
        <v>59</v>
      </c>
      <c r="E1800" s="0" t="n">
        <f aca="false">2+30*D1800</f>
        <v>1772</v>
      </c>
      <c r="F1800" s="8" t="n">
        <f aca="false">INDEX($F:$F,$E1800)*(2*B1800/INDEX($B:$B,$E1800)-C1800/INDEX($C:$C,$E1800))</f>
        <v>228.918588248143</v>
      </c>
      <c r="G1800" s="9" t="n">
        <f aca="false">B1800/B1799-1</f>
        <v>-0.0212575019684522</v>
      </c>
      <c r="H1800" s="9" t="n">
        <f aca="false">F1800/F1799-1</f>
        <v>-0.0102274849985158</v>
      </c>
      <c r="I1800" s="9" t="n">
        <f aca="false">LN(B1800/B1799)</f>
        <v>-0.0214866965529383</v>
      </c>
      <c r="J1800" s="9" t="n">
        <f aca="false">LN(F1800/F1799)</f>
        <v>-0.0102801450844037</v>
      </c>
      <c r="K1800" s="9" t="n">
        <f aca="false">F1800/F1793-1</f>
        <v>-0.0169981149422871</v>
      </c>
      <c r="L1800" s="9" t="n">
        <f aca="false">F1800/F1770-1</f>
        <v>0.0181541474755931</v>
      </c>
      <c r="M1800" s="9" t="n">
        <f aca="false">B1800/B1793-1</f>
        <v>0.0604051925259961</v>
      </c>
      <c r="N1800" s="9" t="n">
        <f aca="false">B1800/B1770-1</f>
        <v>0.461338529397647</v>
      </c>
      <c r="O1800" s="8" t="n">
        <f aca="false">MAX(O1799,F1800)</f>
        <v>271.506607307531</v>
      </c>
      <c r="P1800" s="9" t="n">
        <f aca="false">F1800/O1800-1</f>
        <v>-0.156858131305621</v>
      </c>
      <c r="Q1800" s="8" t="n">
        <f aca="false">MAX(Q1799,B1800)</f>
        <v>4811.1564628872</v>
      </c>
      <c r="R1800" s="9" t="n">
        <f aca="false">B1800/Q1800-1</f>
        <v>-0.244030712921052</v>
      </c>
      <c r="S1800" s="9" t="n">
        <f aca="false">B1800/INDEX($B:$B,$E1800)-1</f>
        <v>0.517558559291008</v>
      </c>
      <c r="T1800" s="0" t="n">
        <f aca="false">IF(AND($A1800&gt;=CrashTest!$B$3,$A1800&lt;=CrashTest!$C$3),1,IF(AND($A1800&gt;=CrashTest!$B$4,$A1800&lt;=CrashTest!$C$4),2,IF(AND($A1800&gt;=CrashTest!$B$5,$A1800&lt;=CrashTest!$C$5),3,IF(AND($A1800&gt;=CrashTest!$B$6,$A1800&lt;=CrashTest!$C$6),4,IF(AND($A1800&gt;=CrashTest!$B$7,$A1800&lt;=CrashTest!$C$7),5,0)))))</f>
        <v>0</v>
      </c>
      <c r="U1800" s="8" t="str">
        <f aca="false">IF(T1800=0,"",IF(T1799=T1800,MAX(U1799,B1800),B1800))</f>
        <v/>
      </c>
      <c r="V1800" s="9" t="str">
        <f aca="false">IF(T1800=0,"",B1800/U1800-1)</f>
        <v/>
      </c>
      <c r="W1800" s="8" t="str">
        <f aca="false">IF(T1800=0,"",IF(T1799=T1800,MAX(W1799,F1800),F1800))</f>
        <v/>
      </c>
      <c r="X1800" s="9" t="str">
        <f aca="false">IF(T1800=0,"",F1800/W1800-1)</f>
        <v/>
      </c>
    </row>
    <row r="1801" customFormat="false" ht="15" hidden="false" customHeight="false" outlineLevel="0" collapsed="false">
      <c r="A1801" s="5" t="n">
        <v>45629</v>
      </c>
      <c r="B1801" s="6" t="n">
        <v>3623.91165189363</v>
      </c>
      <c r="C1801" s="7" t="n">
        <v>41.62473188</v>
      </c>
      <c r="D1801" s="0" t="n">
        <f aca="false">INT((ROW()-3)/30)</f>
        <v>59</v>
      </c>
      <c r="E1801" s="0" t="n">
        <f aca="false">2+30*D1801</f>
        <v>1772</v>
      </c>
      <c r="F1801" s="8" t="n">
        <f aca="false">INDEX($F:$F,$E1801)*(2*B1801/INDEX($B:$B,$E1801)-C1801/INDEX($C:$C,$E1801))</f>
        <v>231.410466173514</v>
      </c>
      <c r="G1801" s="9" t="n">
        <f aca="false">B1801/B1800-1</f>
        <v>-0.00362236897676682</v>
      </c>
      <c r="H1801" s="9" t="n">
        <f aca="false">F1801/F1800-1</f>
        <v>0.0108854328713153</v>
      </c>
      <c r="I1801" s="9" t="n">
        <f aca="false">LN(B1801/B1800)</f>
        <v>-0.00362894564214468</v>
      </c>
      <c r="J1801" s="9" t="n">
        <f aca="false">LN(F1801/F1800)</f>
        <v>0.0108266130150078</v>
      </c>
      <c r="K1801" s="9" t="n">
        <f aca="false">F1801/F1794-1</f>
        <v>0.00469288983437477</v>
      </c>
      <c r="L1801" s="9" t="n">
        <f aca="false">F1801/F1771-1</f>
        <v>0.0385819442479232</v>
      </c>
      <c r="M1801" s="9" t="n">
        <f aca="false">B1801/B1794-1</f>
        <v>0.090073816883159</v>
      </c>
      <c r="N1801" s="9" t="n">
        <f aca="false">B1801/B1771-1</f>
        <v>0.476377572043901</v>
      </c>
      <c r="O1801" s="8" t="n">
        <f aca="false">MAX(O1800,F1801)</f>
        <v>271.506607307531</v>
      </c>
      <c r="P1801" s="9" t="n">
        <f aca="false">F1801/O1801-1</f>
        <v>-0.147680167092953</v>
      </c>
      <c r="Q1801" s="8" t="n">
        <f aca="false">MAX(Q1800,B1801)</f>
        <v>4811.1564628872</v>
      </c>
      <c r="R1801" s="9" t="n">
        <f aca="false">B1801/Q1801-1</f>
        <v>-0.246769112613955</v>
      </c>
      <c r="S1801" s="9" t="n">
        <f aca="false">B1801/INDEX($B:$B,$E1801)-1</f>
        <v>0.512061402245406</v>
      </c>
      <c r="T1801" s="0" t="n">
        <f aca="false">IF(AND($A1801&gt;=CrashTest!$B$3,$A1801&lt;=CrashTest!$C$3),1,IF(AND($A1801&gt;=CrashTest!$B$4,$A1801&lt;=CrashTest!$C$4),2,IF(AND($A1801&gt;=CrashTest!$B$5,$A1801&lt;=CrashTest!$C$5),3,IF(AND($A1801&gt;=CrashTest!$B$6,$A1801&lt;=CrashTest!$C$6),4,IF(AND($A1801&gt;=CrashTest!$B$7,$A1801&lt;=CrashTest!$C$7),5,0)))))</f>
        <v>0</v>
      </c>
      <c r="U1801" s="8" t="str">
        <f aca="false">IF(T1801=0,"",IF(T1800=T1801,MAX(U1800,B1801),B1801))</f>
        <v/>
      </c>
      <c r="V1801" s="9" t="str">
        <f aca="false">IF(T1801=0,"",B1801/U1801-1)</f>
        <v/>
      </c>
      <c r="W1801" s="8" t="str">
        <f aca="false">IF(T1801=0,"",IF(T1800=T1801,MAX(W1800,F1801),F1801))</f>
        <v/>
      </c>
      <c r="X1801" s="9" t="str">
        <f aca="false">IF(T1801=0,"",F1801/W1801-1)</f>
        <v/>
      </c>
    </row>
    <row r="1802" customFormat="false" ht="15" hidden="false" customHeight="false" outlineLevel="0" collapsed="false">
      <c r="A1802" s="5" t="n">
        <v>45630</v>
      </c>
      <c r="B1802" s="6" t="n">
        <v>3844.66120870544</v>
      </c>
      <c r="C1802" s="7" t="n">
        <v>45.72358265</v>
      </c>
      <c r="D1802" s="0" t="n">
        <f aca="false">INT((ROW()-3)/30)</f>
        <v>59</v>
      </c>
      <c r="E1802" s="0" t="n">
        <f aca="false">2+30*D1802</f>
        <v>1772</v>
      </c>
      <c r="F1802" s="8" t="n">
        <f aca="false">INDEX($F:$F,$E1802)*(2*B1802/INDEX($B:$B,$E1802)-C1802/INDEX($C:$C,$E1802))</f>
        <v>229.534800613023</v>
      </c>
      <c r="G1802" s="9" t="n">
        <f aca="false">B1802/B1801-1</f>
        <v>0.0609147181323972</v>
      </c>
      <c r="H1802" s="9" t="n">
        <f aca="false">F1802/F1801-1</f>
        <v>-0.00810536183391275</v>
      </c>
      <c r="I1802" s="9" t="n">
        <f aca="false">LN(B1802/B1801)</f>
        <v>0.0591314776382439</v>
      </c>
      <c r="J1802" s="9" t="n">
        <f aca="false">LN(F1802/F1801)</f>
        <v>-0.00813838886422954</v>
      </c>
      <c r="K1802" s="9" t="n">
        <f aca="false">F1802/F1795-1</f>
        <v>-0.0121887485664839</v>
      </c>
      <c r="L1802" s="9" t="n">
        <f aca="false">F1802/F1772-1</f>
        <v>0.0570379663164573</v>
      </c>
      <c r="M1802" s="9" t="n">
        <f aca="false">B1802/B1795-1</f>
        <v>0.0478115346423156</v>
      </c>
      <c r="N1802" s="9" t="n">
        <f aca="false">B1802/B1772-1</f>
        <v>0.604168196362062</v>
      </c>
      <c r="O1802" s="8" t="n">
        <f aca="false">MAX(O1801,F1802)</f>
        <v>271.506607307531</v>
      </c>
      <c r="P1802" s="9" t="n">
        <f aca="false">F1802/O1802-1</f>
        <v>-0.154588527736885</v>
      </c>
      <c r="Q1802" s="8" t="n">
        <f aca="false">MAX(Q1801,B1802)</f>
        <v>4811.1564628872</v>
      </c>
      <c r="R1802" s="9" t="n">
        <f aca="false">B1802/Q1802-1</f>
        <v>-0.200886265420219</v>
      </c>
      <c r="S1802" s="9" t="n">
        <f aca="false">B1802/INDEX($B:$B,$E1802)-1</f>
        <v>0.604168196362062</v>
      </c>
      <c r="T1802" s="0" t="n">
        <f aca="false">IF(AND($A1802&gt;=CrashTest!$B$3,$A1802&lt;=CrashTest!$C$3),1,IF(AND($A1802&gt;=CrashTest!$B$4,$A1802&lt;=CrashTest!$C$4),2,IF(AND($A1802&gt;=CrashTest!$B$5,$A1802&lt;=CrashTest!$C$5),3,IF(AND($A1802&gt;=CrashTest!$B$6,$A1802&lt;=CrashTest!$C$6),4,IF(AND($A1802&gt;=CrashTest!$B$7,$A1802&lt;=CrashTest!$C$7),5,0)))))</f>
        <v>0</v>
      </c>
      <c r="U1802" s="8" t="str">
        <f aca="false">IF(T1802=0,"",IF(T1801=T1802,MAX(U1801,B1802),B1802))</f>
        <v/>
      </c>
      <c r="V1802" s="9" t="str">
        <f aca="false">IF(T1802=0,"",B1802/U1802-1)</f>
        <v/>
      </c>
      <c r="W1802" s="8" t="str">
        <f aca="false">IF(T1802=0,"",IF(T1801=T1802,MAX(W1801,F1802),F1802))</f>
        <v/>
      </c>
      <c r="X1802" s="9" t="str">
        <f aca="false">IF(T1802=0,"",F1802/W1802-1)</f>
        <v/>
      </c>
    </row>
    <row r="1803" customFormat="false" ht="15" hidden="false" customHeight="false" outlineLevel="0" collapsed="false">
      <c r="A1803" s="5" t="n">
        <v>45631</v>
      </c>
      <c r="B1803" s="6" t="n">
        <v>3794.68684265926</v>
      </c>
      <c r="C1803" s="7" t="n">
        <v>44.56212655</v>
      </c>
      <c r="D1803" s="0" t="n">
        <f aca="false">INT((ROW()-3)/30)</f>
        <v>60</v>
      </c>
      <c r="E1803" s="0" t="n">
        <f aca="false">2+30*D1803</f>
        <v>1802</v>
      </c>
      <c r="F1803" s="8" t="n">
        <f aca="false">INDEX($F:$F,$E1803)*(2*B1803/INDEX($B:$B,$E1803)-C1803/INDEX($C:$C,$E1803))</f>
        <v>229.398210632063</v>
      </c>
      <c r="G1803" s="9" t="n">
        <f aca="false">B1803/B1802-1</f>
        <v>-0.0129983796577506</v>
      </c>
      <c r="H1803" s="9" t="n">
        <f aca="false">F1803/F1802-1</f>
        <v>-0.000595073080837949</v>
      </c>
      <c r="I1803" s="9" t="n">
        <f aca="false">LN(B1803/B1802)</f>
        <v>-0.0130835978658598</v>
      </c>
      <c r="J1803" s="9" t="n">
        <f aca="false">LN(F1803/F1802)</f>
        <v>-0.000595250207095916</v>
      </c>
      <c r="K1803" s="9" t="n">
        <f aca="false">F1803/F1796-1</f>
        <v>-0.00773994523047472</v>
      </c>
      <c r="L1803" s="9" t="n">
        <f aca="false">F1803/F1773-1</f>
        <v>0.0474513276370665</v>
      </c>
      <c r="M1803" s="9" t="n">
        <f aca="false">B1803/B1796-1</f>
        <v>0.0587239489251237</v>
      </c>
      <c r="N1803" s="9" t="n">
        <f aca="false">B1803/B1773-1</f>
        <v>0.562259566906605</v>
      </c>
      <c r="O1803" s="8" t="n">
        <f aca="false">MAX(O1802,F1803)</f>
        <v>271.506607307531</v>
      </c>
      <c r="P1803" s="9" t="n">
        <f aca="false">F1803/O1803-1</f>
        <v>-0.15509160934626</v>
      </c>
      <c r="Q1803" s="8" t="n">
        <f aca="false">MAX(Q1802,B1803)</f>
        <v>4811.1564628872</v>
      </c>
      <c r="R1803" s="9" t="n">
        <f aca="false">B1803/Q1803-1</f>
        <v>-0.21127344913201</v>
      </c>
      <c r="S1803" s="9" t="n">
        <f aca="false">B1803/INDEX($B:$B,$E1803)-1</f>
        <v>-0.0129983796577506</v>
      </c>
      <c r="T1803" s="0" t="n">
        <f aca="false">IF(AND($A1803&gt;=CrashTest!$B$3,$A1803&lt;=CrashTest!$C$3),1,IF(AND($A1803&gt;=CrashTest!$B$4,$A1803&lt;=CrashTest!$C$4),2,IF(AND($A1803&gt;=CrashTest!$B$5,$A1803&lt;=CrashTest!$C$5),3,IF(AND($A1803&gt;=CrashTest!$B$6,$A1803&lt;=CrashTest!$C$6),4,IF(AND($A1803&gt;=CrashTest!$B$7,$A1803&lt;=CrashTest!$C$7),5,0)))))</f>
        <v>0</v>
      </c>
      <c r="U1803" s="8" t="str">
        <f aca="false">IF(T1803=0,"",IF(T1802=T1803,MAX(U1802,B1803),B1803))</f>
        <v/>
      </c>
      <c r="V1803" s="9" t="str">
        <f aca="false">IF(T1803=0,"",B1803/U1803-1)</f>
        <v/>
      </c>
      <c r="W1803" s="8" t="str">
        <f aca="false">IF(T1803=0,"",IF(T1802=T1803,MAX(W1802,F1803),F1803))</f>
        <v/>
      </c>
      <c r="X1803" s="9" t="str">
        <f aca="false">IF(T1803=0,"",F1803/W1803-1)</f>
        <v/>
      </c>
    </row>
    <row r="1804" customFormat="false" ht="15" hidden="false" customHeight="false" outlineLevel="0" collapsed="false">
      <c r="A1804" s="5" t="n">
        <v>45632</v>
      </c>
      <c r="B1804" s="6" t="n">
        <v>4013.46741083577</v>
      </c>
      <c r="C1804" s="7" t="n">
        <v>49.14507818</v>
      </c>
      <c r="D1804" s="0" t="n">
        <f aca="false">INT((ROW()-3)/30)</f>
        <v>60</v>
      </c>
      <c r="E1804" s="0" t="n">
        <f aca="false">2+30*D1804</f>
        <v>1802</v>
      </c>
      <c r="F1804" s="8" t="n">
        <f aca="false">INDEX($F:$F,$E1804)*(2*B1804/INDEX($B:$B,$E1804)-C1804/INDEX($C:$C,$E1804))</f>
        <v>232.51492155525</v>
      </c>
      <c r="G1804" s="9" t="n">
        <f aca="false">B1804/B1803-1</f>
        <v>0.0576544461369022</v>
      </c>
      <c r="H1804" s="9" t="n">
        <f aca="false">F1804/F1803-1</f>
        <v>0.0135864657121767</v>
      </c>
      <c r="I1804" s="9" t="n">
        <f aca="false">LN(B1804/B1803)</f>
        <v>0.0560536696306818</v>
      </c>
      <c r="J1804" s="9" t="n">
        <f aca="false">LN(F1804/F1803)</f>
        <v>0.0134949972444216</v>
      </c>
      <c r="K1804" s="9" t="n">
        <f aca="false">F1804/F1797-1</f>
        <v>0.00838995227390704</v>
      </c>
      <c r="L1804" s="9" t="n">
        <f aca="false">F1804/F1774-1</f>
        <v>0.0438026048391322</v>
      </c>
      <c r="M1804" s="9" t="n">
        <f aca="false">B1804/B1797-1</f>
        <v>0.116211966188139</v>
      </c>
      <c r="N1804" s="9" t="n">
        <f aca="false">B1804/B1774-1</f>
        <v>0.473922180951931</v>
      </c>
      <c r="O1804" s="8" t="n">
        <f aca="false">MAX(O1803,F1804)</f>
        <v>271.506607307531</v>
      </c>
      <c r="P1804" s="9" t="n">
        <f aca="false">F1804/O1804-1</f>
        <v>-0.143612290466713</v>
      </c>
      <c r="Q1804" s="8" t="n">
        <f aca="false">MAX(Q1803,B1804)</f>
        <v>4811.1564628872</v>
      </c>
      <c r="R1804" s="9" t="n">
        <f aca="false">B1804/Q1804-1</f>
        <v>-0.165799856688247</v>
      </c>
      <c r="S1804" s="9" t="n">
        <f aca="false">B1804/INDEX($B:$B,$E1804)-1</f>
        <v>0.0439066520993068</v>
      </c>
      <c r="T1804" s="0" t="n">
        <f aca="false">IF(AND($A1804&gt;=CrashTest!$B$3,$A1804&lt;=CrashTest!$C$3),1,IF(AND($A1804&gt;=CrashTest!$B$4,$A1804&lt;=CrashTest!$C$4),2,IF(AND($A1804&gt;=CrashTest!$B$5,$A1804&lt;=CrashTest!$C$5),3,IF(AND($A1804&gt;=CrashTest!$B$6,$A1804&lt;=CrashTest!$C$6),4,IF(AND($A1804&gt;=CrashTest!$B$7,$A1804&lt;=CrashTest!$C$7),5,0)))))</f>
        <v>0</v>
      </c>
      <c r="U1804" s="8" t="str">
        <f aca="false">IF(T1804=0,"",IF(T1803=T1804,MAX(U1803,B1804),B1804))</f>
        <v/>
      </c>
      <c r="V1804" s="9" t="str">
        <f aca="false">IF(T1804=0,"",B1804/U1804-1)</f>
        <v/>
      </c>
      <c r="W1804" s="8" t="str">
        <f aca="false">IF(T1804=0,"",IF(T1803=T1804,MAX(W1803,F1804),F1804))</f>
        <v/>
      </c>
      <c r="X1804" s="9" t="str">
        <f aca="false">IF(T1804=0,"",F1804/W1804-1)</f>
        <v/>
      </c>
    </row>
    <row r="1805" customFormat="false" ht="15" hidden="false" customHeight="false" outlineLevel="0" collapsed="false">
      <c r="A1805" s="5" t="n">
        <v>45633</v>
      </c>
      <c r="B1805" s="6" t="n">
        <v>4006.19300609585</v>
      </c>
      <c r="C1805" s="7" t="n">
        <v>48.96354668</v>
      </c>
      <c r="D1805" s="0" t="n">
        <f aca="false">INT((ROW()-3)/30)</f>
        <v>60</v>
      </c>
      <c r="E1805" s="0" t="n">
        <f aca="false">2+30*D1805</f>
        <v>1802</v>
      </c>
      <c r="F1805" s="8" t="n">
        <f aca="false">INDEX($F:$F,$E1805)*(2*B1805/INDEX($B:$B,$E1805)-C1805/INDEX($C:$C,$E1805))</f>
        <v>232.557623084686</v>
      </c>
      <c r="G1805" s="9" t="n">
        <f aca="false">B1805/B1804-1</f>
        <v>-0.00181249876859102</v>
      </c>
      <c r="H1805" s="9" t="n">
        <f aca="false">F1805/F1804-1</f>
        <v>0.000183650705727789</v>
      </c>
      <c r="I1805" s="9" t="n">
        <f aca="false">LN(B1805/B1804)</f>
        <v>-0.00181414333196392</v>
      </c>
      <c r="J1805" s="9" t="n">
        <f aca="false">LN(F1805/F1804)</f>
        <v>0.000183633844001346</v>
      </c>
      <c r="K1805" s="9" t="n">
        <f aca="false">F1805/F1798-1</f>
        <v>0.00453122294842268</v>
      </c>
      <c r="L1805" s="9" t="n">
        <f aca="false">F1805/F1775-1</f>
        <v>0.0374326672880396</v>
      </c>
      <c r="M1805" s="9" t="n">
        <f aca="false">B1805/B1798-1</f>
        <v>0.0789055222830715</v>
      </c>
      <c r="N1805" s="9" t="n">
        <f aca="false">B1805/B1775-1</f>
        <v>0.385326874353695</v>
      </c>
      <c r="O1805" s="8" t="n">
        <f aca="false">MAX(O1804,F1805)</f>
        <v>271.506607307531</v>
      </c>
      <c r="P1805" s="9" t="n">
        <f aca="false">F1805/O1805-1</f>
        <v>-0.14345501425948</v>
      </c>
      <c r="Q1805" s="8" t="n">
        <f aca="false">MAX(Q1804,B1805)</f>
        <v>4811.1564628872</v>
      </c>
      <c r="R1805" s="9" t="n">
        <f aca="false">B1805/Q1805-1</f>
        <v>-0.167311843420758</v>
      </c>
      <c r="S1805" s="9" t="n">
        <f aca="false">B1805/INDEX($B:$B,$E1805)-1</f>
        <v>0.0420145725778527</v>
      </c>
      <c r="T1805" s="0" t="n">
        <f aca="false">IF(AND($A1805&gt;=CrashTest!$B$3,$A1805&lt;=CrashTest!$C$3),1,IF(AND($A1805&gt;=CrashTest!$B$4,$A1805&lt;=CrashTest!$C$4),2,IF(AND($A1805&gt;=CrashTest!$B$5,$A1805&lt;=CrashTest!$C$5),3,IF(AND($A1805&gt;=CrashTest!$B$6,$A1805&lt;=CrashTest!$C$6),4,IF(AND($A1805&gt;=CrashTest!$B$7,$A1805&lt;=CrashTest!$C$7),5,0)))))</f>
        <v>0</v>
      </c>
      <c r="U1805" s="8" t="str">
        <f aca="false">IF(T1805=0,"",IF(T1804=T1805,MAX(U1804,B1805),B1805))</f>
        <v/>
      </c>
      <c r="V1805" s="9" t="str">
        <f aca="false">IF(T1805=0,"",B1805/U1805-1)</f>
        <v/>
      </c>
      <c r="W1805" s="8" t="str">
        <f aca="false">IF(T1805=0,"",IF(T1804=T1805,MAX(W1804,F1805),F1805))</f>
        <v/>
      </c>
      <c r="X1805" s="9" t="str">
        <f aca="false">IF(T1805=0,"",F1805/W1805-1)</f>
        <v/>
      </c>
    </row>
    <row r="1806" customFormat="false" ht="15" hidden="false" customHeight="false" outlineLevel="0" collapsed="false">
      <c r="A1806" s="5" t="n">
        <v>45634</v>
      </c>
      <c r="B1806" s="6" t="n">
        <v>4001.64654687317</v>
      </c>
      <c r="C1806" s="7" t="n">
        <v>49.05596136</v>
      </c>
      <c r="D1806" s="0" t="n">
        <f aca="false">INT((ROW()-3)/30)</f>
        <v>60</v>
      </c>
      <c r="E1806" s="0" t="n">
        <f aca="false">2+30*D1806</f>
        <v>1802</v>
      </c>
      <c r="F1806" s="8" t="n">
        <f aca="false">INDEX($F:$F,$E1806)*(2*B1806/INDEX($B:$B,$E1806)-C1806/INDEX($C:$C,$E1806))</f>
        <v>231.550829111646</v>
      </c>
      <c r="G1806" s="9" t="n">
        <f aca="false">B1806/B1805-1</f>
        <v>-0.00113485776041289</v>
      </c>
      <c r="H1806" s="9" t="n">
        <f aca="false">F1806/F1805-1</f>
        <v>-0.00432922369813515</v>
      </c>
      <c r="I1806" s="9" t="n">
        <f aca="false">LN(B1806/B1805)</f>
        <v>-0.00113550219909137</v>
      </c>
      <c r="J1806" s="9" t="n">
        <f aca="false">LN(F1806/F1805)</f>
        <v>-0.00433862192153209</v>
      </c>
      <c r="K1806" s="9" t="n">
        <f aca="false">F1806/F1799-1</f>
        <v>0.00115350279936099</v>
      </c>
      <c r="L1806" s="9" t="n">
        <f aca="false">F1806/F1776-1</f>
        <v>0.0270221894812566</v>
      </c>
      <c r="M1806" s="9" t="n">
        <f aca="false">B1806/B1799-1</f>
        <v>0.0768458530246741</v>
      </c>
      <c r="N1806" s="9" t="n">
        <f aca="false">B1806/B1776-1</f>
        <v>0.35178585535942</v>
      </c>
      <c r="O1806" s="8" t="n">
        <f aca="false">MAX(O1805,F1806)</f>
        <v>271.506607307531</v>
      </c>
      <c r="P1806" s="9" t="n">
        <f aca="false">F1806/O1806-1</f>
        <v>-0.147163189110267</v>
      </c>
      <c r="Q1806" s="8" t="n">
        <f aca="false">MAX(Q1805,B1806)</f>
        <v>4811.1564628872</v>
      </c>
      <c r="R1806" s="9" t="n">
        <f aca="false">B1806/Q1806-1</f>
        <v>-0.168256826037256</v>
      </c>
      <c r="S1806" s="9" t="n">
        <f aca="false">B1806/INDEX($B:$B,$E1806)-1</f>
        <v>0.0408320342536994</v>
      </c>
      <c r="T1806" s="0" t="n">
        <f aca="false">IF(AND($A1806&gt;=CrashTest!$B$3,$A1806&lt;=CrashTest!$C$3),1,IF(AND($A1806&gt;=CrashTest!$B$4,$A1806&lt;=CrashTest!$C$4),2,IF(AND($A1806&gt;=CrashTest!$B$5,$A1806&lt;=CrashTest!$C$5),3,IF(AND($A1806&gt;=CrashTest!$B$6,$A1806&lt;=CrashTest!$C$6),4,IF(AND($A1806&gt;=CrashTest!$B$7,$A1806&lt;=CrashTest!$C$7),5,0)))))</f>
        <v>0</v>
      </c>
      <c r="U1806" s="8" t="str">
        <f aca="false">IF(T1806=0,"",IF(T1805=T1806,MAX(U1805,B1806),B1806))</f>
        <v/>
      </c>
      <c r="V1806" s="9" t="str">
        <f aca="false">IF(T1806=0,"",B1806/U1806-1)</f>
        <v/>
      </c>
      <c r="W1806" s="8" t="str">
        <f aca="false">IF(T1806=0,"",IF(T1805=T1806,MAX(W1805,F1806),F1806))</f>
        <v/>
      </c>
      <c r="X1806" s="9" t="str">
        <f aca="false">IF(T1806=0,"",F1806/W1806-1)</f>
        <v/>
      </c>
    </row>
    <row r="1807" customFormat="false" ht="15" hidden="false" customHeight="false" outlineLevel="0" collapsed="false">
      <c r="A1807" s="5" t="n">
        <v>45635</v>
      </c>
      <c r="B1807" s="6" t="n">
        <v>3714.17625189363</v>
      </c>
      <c r="C1807" s="7" t="n">
        <v>42.99574236</v>
      </c>
      <c r="D1807" s="0" t="n">
        <f aca="false">INT((ROW()-3)/30)</f>
        <v>60</v>
      </c>
      <c r="E1807" s="0" t="n">
        <f aca="false">2+30*D1807</f>
        <v>1802</v>
      </c>
      <c r="F1807" s="8" t="n">
        <f aca="false">INDEX($F:$F,$E1807)*(2*B1807/INDEX($B:$B,$E1807)-C1807/INDEX($C:$C,$E1807))</f>
        <v>227.648220382206</v>
      </c>
      <c r="G1807" s="9" t="n">
        <f aca="false">B1807/B1806-1</f>
        <v>-0.0718380025852522</v>
      </c>
      <c r="H1807" s="9" t="n">
        <f aca="false">F1807/F1806-1</f>
        <v>-0.016854220494102</v>
      </c>
      <c r="I1807" s="9" t="n">
        <f aca="false">LN(B1807/B1806)</f>
        <v>-0.0745489952511539</v>
      </c>
      <c r="J1807" s="9" t="n">
        <f aca="false">LN(F1807/F1806)</f>
        <v>-0.0169978692140435</v>
      </c>
      <c r="K1807" s="9" t="n">
        <f aca="false">F1807/F1800-1</f>
        <v>-0.00554943080707582</v>
      </c>
      <c r="L1807" s="9" t="n">
        <f aca="false">F1807/F1777-1</f>
        <v>-0.00968672745378996</v>
      </c>
      <c r="M1807" s="9" t="n">
        <f aca="false">B1807/B1800-1</f>
        <v>0.0211954624033839</v>
      </c>
      <c r="N1807" s="9" t="n">
        <f aca="false">B1807/B1777-1</f>
        <v>0.182863766040167</v>
      </c>
      <c r="O1807" s="8" t="n">
        <f aca="false">MAX(O1806,F1807)</f>
        <v>271.506607307531</v>
      </c>
      <c r="P1807" s="9" t="n">
        <f aca="false">F1807/O1807-1</f>
        <v>-0.161537088766489</v>
      </c>
      <c r="Q1807" s="8" t="n">
        <f aca="false">MAX(Q1806,B1807)</f>
        <v>4811.1564628872</v>
      </c>
      <c r="R1807" s="9" t="n">
        <f aca="false">B1807/Q1807-1</f>
        <v>-0.228007594318657</v>
      </c>
      <c r="S1807" s="9" t="n">
        <f aca="false">B1807/INDEX($B:$B,$E1807)-1</f>
        <v>-0.0339392601138311</v>
      </c>
      <c r="T1807" s="0" t="n">
        <f aca="false">IF(AND($A1807&gt;=CrashTest!$B$3,$A1807&lt;=CrashTest!$C$3),1,IF(AND($A1807&gt;=CrashTest!$B$4,$A1807&lt;=CrashTest!$C$4),2,IF(AND($A1807&gt;=CrashTest!$B$5,$A1807&lt;=CrashTest!$C$5),3,IF(AND($A1807&gt;=CrashTest!$B$6,$A1807&lt;=CrashTest!$C$6),4,IF(AND($A1807&gt;=CrashTest!$B$7,$A1807&lt;=CrashTest!$C$7),5,0)))))</f>
        <v>0</v>
      </c>
      <c r="U1807" s="8" t="str">
        <f aca="false">IF(T1807=0,"",IF(T1806=T1807,MAX(U1806,B1807),B1807))</f>
        <v/>
      </c>
      <c r="V1807" s="9" t="str">
        <f aca="false">IF(T1807=0,"",B1807/U1807-1)</f>
        <v/>
      </c>
      <c r="W1807" s="8" t="str">
        <f aca="false">IF(T1807=0,"",IF(T1806=T1807,MAX(W1806,F1807),F1807))</f>
        <v/>
      </c>
      <c r="X1807" s="9" t="str">
        <f aca="false">IF(T1807=0,"",F1807/W1807-1)</f>
        <v/>
      </c>
    </row>
    <row r="1808" customFormat="false" ht="15" hidden="false" customHeight="false" outlineLevel="0" collapsed="false">
      <c r="A1808" s="5" t="n">
        <v>45636</v>
      </c>
      <c r="B1808" s="6" t="n">
        <v>3632.35232690824</v>
      </c>
      <c r="C1808" s="7" t="n">
        <v>41.17689189</v>
      </c>
      <c r="D1808" s="0" t="n">
        <f aca="false">INT((ROW()-3)/30)</f>
        <v>60</v>
      </c>
      <c r="E1808" s="0" t="n">
        <f aca="false">2+30*D1808</f>
        <v>1802</v>
      </c>
      <c r="F1808" s="8" t="n">
        <f aca="false">INDEX($F:$F,$E1808)*(2*B1808/INDEX($B:$B,$E1808)-C1808/INDEX($C:$C,$E1808))</f>
        <v>227.008806265375</v>
      </c>
      <c r="G1808" s="9" t="n">
        <f aca="false">B1808/B1807-1</f>
        <v>-0.0220301675085217</v>
      </c>
      <c r="H1808" s="9" t="n">
        <f aca="false">F1808/F1807-1</f>
        <v>-0.00280878153037056</v>
      </c>
      <c r="I1808" s="9" t="n">
        <f aca="false">LN(B1808/B1807)</f>
        <v>-0.022276455546304</v>
      </c>
      <c r="J1808" s="9" t="n">
        <f aca="false">LN(F1808/F1807)</f>
        <v>-0.00281273355920505</v>
      </c>
      <c r="K1808" s="9" t="n">
        <f aca="false">F1808/F1801-1</f>
        <v>-0.0190210061840455</v>
      </c>
      <c r="L1808" s="9" t="n">
        <f aca="false">F1808/F1778-1</f>
        <v>-0.00618121975688235</v>
      </c>
      <c r="M1808" s="9" t="n">
        <f aca="false">B1808/B1801-1</f>
        <v>0.00232916136633721</v>
      </c>
      <c r="N1808" s="9" t="n">
        <f aca="false">B1808/B1778-1</f>
        <v>0.139548411258722</v>
      </c>
      <c r="O1808" s="8" t="n">
        <f aca="false">MAX(O1807,F1808)</f>
        <v>271.506607307531</v>
      </c>
      <c r="P1808" s="9" t="n">
        <f aca="false">F1808/O1808-1</f>
        <v>-0.163892147905462</v>
      </c>
      <c r="Q1808" s="8" t="n">
        <f aca="false">MAX(Q1807,B1808)</f>
        <v>4811.1564628872</v>
      </c>
      <c r="R1808" s="9" t="n">
        <f aca="false">B1808/Q1808-1</f>
        <v>-0.245014716331124</v>
      </c>
      <c r="S1808" s="9" t="n">
        <f aca="false">B1808/INDEX($B:$B,$E1808)-1</f>
        <v>-0.0552217400369298</v>
      </c>
      <c r="T1808" s="0" t="n">
        <f aca="false">IF(AND($A1808&gt;=CrashTest!$B$3,$A1808&lt;=CrashTest!$C$3),1,IF(AND($A1808&gt;=CrashTest!$B$4,$A1808&lt;=CrashTest!$C$4),2,IF(AND($A1808&gt;=CrashTest!$B$5,$A1808&lt;=CrashTest!$C$5),3,IF(AND($A1808&gt;=CrashTest!$B$6,$A1808&lt;=CrashTest!$C$6),4,IF(AND($A1808&gt;=CrashTest!$B$7,$A1808&lt;=CrashTest!$C$7),5,0)))))</f>
        <v>0</v>
      </c>
      <c r="U1808" s="8" t="str">
        <f aca="false">IF(T1808=0,"",IF(T1807=T1808,MAX(U1807,B1808),B1808))</f>
        <v/>
      </c>
      <c r="V1808" s="9" t="str">
        <f aca="false">IF(T1808=0,"",B1808/U1808-1)</f>
        <v/>
      </c>
      <c r="W1808" s="8" t="str">
        <f aca="false">IF(T1808=0,"",IF(T1807=T1808,MAX(W1807,F1808),F1808))</f>
        <v/>
      </c>
      <c r="X1808" s="9" t="str">
        <f aca="false">IF(T1808=0,"",F1808/W1808-1)</f>
        <v/>
      </c>
    </row>
    <row r="1809" customFormat="false" ht="15" hidden="false" customHeight="false" outlineLevel="0" collapsed="false">
      <c r="A1809" s="5" t="n">
        <v>45637</v>
      </c>
      <c r="B1809" s="6" t="n">
        <v>3836.84683938632</v>
      </c>
      <c r="C1809" s="7" t="n">
        <v>45.51750259</v>
      </c>
      <c r="D1809" s="0" t="n">
        <f aca="false">INT((ROW()-3)/30)</f>
        <v>60</v>
      </c>
      <c r="E1809" s="0" t="n">
        <f aca="false">2+30*D1809</f>
        <v>1802</v>
      </c>
      <c r="F1809" s="8" t="n">
        <f aca="false">INDEX($F:$F,$E1809)*(2*B1809/INDEX($B:$B,$E1809)-C1809/INDEX($C:$C,$E1809))</f>
        <v>229.636263044874</v>
      </c>
      <c r="G1809" s="9" t="n">
        <f aca="false">B1809/B1808-1</f>
        <v>0.0562980939275075</v>
      </c>
      <c r="H1809" s="9" t="n">
        <f aca="false">F1809/F1808-1</f>
        <v>0.0115742504562921</v>
      </c>
      <c r="I1809" s="9" t="n">
        <f aca="false">LN(B1809/B1808)</f>
        <v>0.0547704313650972</v>
      </c>
      <c r="J1809" s="9" t="n">
        <f aca="false">LN(F1809/F1808)</f>
        <v>0.0115077812155795</v>
      </c>
      <c r="K1809" s="9" t="n">
        <f aca="false">F1809/F1802-1</f>
        <v>0.000442035070847169</v>
      </c>
      <c r="L1809" s="9" t="n">
        <f aca="false">F1809/F1779-1</f>
        <v>0.00683778927658918</v>
      </c>
      <c r="M1809" s="9" t="n">
        <f aca="false">B1809/B1802-1</f>
        <v>-0.00203252481686189</v>
      </c>
      <c r="N1809" s="9" t="n">
        <f aca="false">B1809/B1779-1</f>
        <v>0.138449242583709</v>
      </c>
      <c r="O1809" s="8" t="n">
        <f aca="false">MAX(O1808,F1809)</f>
        <v>271.506607307531</v>
      </c>
      <c r="P1809" s="9" t="n">
        <f aca="false">F1809/O1809-1</f>
        <v>-0.154214826216848</v>
      </c>
      <c r="Q1809" s="8" t="n">
        <f aca="false">MAX(Q1808,B1809)</f>
        <v>4811.1564628872</v>
      </c>
      <c r="R1809" s="9" t="n">
        <f aca="false">B1809/Q1809-1</f>
        <v>-0.202510483917248</v>
      </c>
      <c r="S1809" s="9" t="n">
        <f aca="false">B1809/INDEX($B:$B,$E1809)-1</f>
        <v>-0.00203252481686189</v>
      </c>
      <c r="T1809" s="0" t="n">
        <f aca="false">IF(AND($A1809&gt;=CrashTest!$B$3,$A1809&lt;=CrashTest!$C$3),1,IF(AND($A1809&gt;=CrashTest!$B$4,$A1809&lt;=CrashTest!$C$4),2,IF(AND($A1809&gt;=CrashTest!$B$5,$A1809&lt;=CrashTest!$C$5),3,IF(AND($A1809&gt;=CrashTest!$B$6,$A1809&lt;=CrashTest!$C$6),4,IF(AND($A1809&gt;=CrashTest!$B$7,$A1809&lt;=CrashTest!$C$7),5,0)))))</f>
        <v>0</v>
      </c>
      <c r="U1809" s="8" t="str">
        <f aca="false">IF(T1809=0,"",IF(T1808=T1809,MAX(U1808,B1809),B1809))</f>
        <v/>
      </c>
      <c r="V1809" s="9" t="str">
        <f aca="false">IF(T1809=0,"",B1809/U1809-1)</f>
        <v/>
      </c>
      <c r="W1809" s="8" t="str">
        <f aca="false">IF(T1809=0,"",IF(T1808=T1809,MAX(W1808,F1809),F1809))</f>
        <v/>
      </c>
      <c r="X1809" s="9" t="str">
        <f aca="false">IF(T1809=0,"",F1809/W1809-1)</f>
        <v/>
      </c>
    </row>
    <row r="1810" customFormat="false" ht="15" hidden="false" customHeight="false" outlineLevel="0" collapsed="false">
      <c r="A1810" s="5" t="n">
        <v>45638</v>
      </c>
      <c r="B1810" s="6" t="n">
        <v>3877.04927477499</v>
      </c>
      <c r="C1810" s="7" t="n">
        <v>46.51616454</v>
      </c>
      <c r="D1810" s="0" t="n">
        <f aca="false">INT((ROW()-3)/30)</f>
        <v>60</v>
      </c>
      <c r="E1810" s="0" t="n">
        <f aca="false">2+30*D1810</f>
        <v>1802</v>
      </c>
      <c r="F1810" s="8" t="n">
        <f aca="false">INDEX($F:$F,$E1810)*(2*B1810/INDEX($B:$B,$E1810)-C1810/INDEX($C:$C,$E1810))</f>
        <v>229.423276396042</v>
      </c>
      <c r="G1810" s="9" t="n">
        <f aca="false">B1810/B1809-1</f>
        <v>0.0104779880645691</v>
      </c>
      <c r="H1810" s="9" t="n">
        <f aca="false">F1810/F1809-1</f>
        <v>-0.000927495709987514</v>
      </c>
      <c r="I1810" s="9" t="n">
        <f aca="false">LN(B1810/B1809)</f>
        <v>0.0104234744125731</v>
      </c>
      <c r="J1810" s="9" t="n">
        <f aca="false">LN(F1810/F1809)</f>
        <v>-0.000927926100277547</v>
      </c>
      <c r="K1810" s="9" t="n">
        <f aca="false">F1810/F1803-1</f>
        <v>0.000109267478200614</v>
      </c>
      <c r="L1810" s="9" t="n">
        <f aca="false">F1810/F1780-1</f>
        <v>-0.00147004965197006</v>
      </c>
      <c r="M1810" s="9" t="n">
        <f aca="false">B1810/B1803-1</f>
        <v>0.0217046716977602</v>
      </c>
      <c r="N1810" s="9" t="n">
        <f aca="false">B1810/B1780-1</f>
        <v>0.191057254094993</v>
      </c>
      <c r="O1810" s="8" t="n">
        <f aca="false">MAX(O1809,F1810)</f>
        <v>271.506607307531</v>
      </c>
      <c r="P1810" s="9" t="n">
        <f aca="false">F1810/O1810-1</f>
        <v>-0.154999288337103</v>
      </c>
      <c r="Q1810" s="8" t="n">
        <f aca="false">MAX(Q1809,B1810)</f>
        <v>4811.1564628872</v>
      </c>
      <c r="R1810" s="9" t="n">
        <f aca="false">B1810/Q1810-1</f>
        <v>-0.194154398286113</v>
      </c>
      <c r="S1810" s="9" t="n">
        <f aca="false">B1810/INDEX($B:$B,$E1810)-1</f>
        <v>0.00842416647693534</v>
      </c>
      <c r="T1810" s="0" t="n">
        <f aca="false">IF(AND($A1810&gt;=CrashTest!$B$3,$A1810&lt;=CrashTest!$C$3),1,IF(AND($A1810&gt;=CrashTest!$B$4,$A1810&lt;=CrashTest!$C$4),2,IF(AND($A1810&gt;=CrashTest!$B$5,$A1810&lt;=CrashTest!$C$5),3,IF(AND($A1810&gt;=CrashTest!$B$6,$A1810&lt;=CrashTest!$C$6),4,IF(AND($A1810&gt;=CrashTest!$B$7,$A1810&lt;=CrashTest!$C$7),5,0)))))</f>
        <v>0</v>
      </c>
      <c r="U1810" s="8" t="str">
        <f aca="false">IF(T1810=0,"",IF(T1809=T1810,MAX(U1809,B1810),B1810))</f>
        <v/>
      </c>
      <c r="V1810" s="9" t="str">
        <f aca="false">IF(T1810=0,"",B1810/U1810-1)</f>
        <v/>
      </c>
      <c r="W1810" s="8" t="str">
        <f aca="false">IF(T1810=0,"",IF(T1809=T1810,MAX(W1809,F1810),F1810))</f>
        <v/>
      </c>
      <c r="X1810" s="9" t="str">
        <f aca="false">IF(T1810=0,"",F1810/W1810-1)</f>
        <v/>
      </c>
    </row>
    <row r="1811" customFormat="false" ht="15" hidden="false" customHeight="false" outlineLevel="0" collapsed="false">
      <c r="A1811" s="5" t="n">
        <v>45639</v>
      </c>
      <c r="B1811" s="6" t="n">
        <v>3905.45213670953</v>
      </c>
      <c r="C1811" s="7" t="n">
        <v>47.01800496</v>
      </c>
      <c r="D1811" s="0" t="n">
        <f aca="false">INT((ROW()-3)/30)</f>
        <v>60</v>
      </c>
      <c r="E1811" s="0" t="n">
        <f aca="false">2+30*D1811</f>
        <v>1802</v>
      </c>
      <c r="F1811" s="8" t="n">
        <f aca="false">INDEX($F:$F,$E1811)*(2*B1811/INDEX($B:$B,$E1811)-C1811/INDEX($C:$C,$E1811))</f>
        <v>230.295438669178</v>
      </c>
      <c r="G1811" s="9" t="n">
        <f aca="false">B1811/B1810-1</f>
        <v>0.00732589655729576</v>
      </c>
      <c r="H1811" s="9" t="n">
        <f aca="false">F1811/F1810-1</f>
        <v>0.00380154222725992</v>
      </c>
      <c r="I1811" s="9" t="n">
        <f aca="false">LN(B1811/B1810)</f>
        <v>0.00729919251848458</v>
      </c>
      <c r="J1811" s="9" t="n">
        <f aca="false">LN(F1811/F1810)</f>
        <v>0.00379433462649779</v>
      </c>
      <c r="K1811" s="9" t="n">
        <f aca="false">F1811/F1804-1</f>
        <v>-0.00954555032952764</v>
      </c>
      <c r="L1811" s="9" t="n">
        <f aca="false">F1811/F1781-1</f>
        <v>0.0132220302432993</v>
      </c>
      <c r="M1811" s="9" t="n">
        <f aca="false">B1811/B1804-1</f>
        <v>-0.0269132057319351</v>
      </c>
      <c r="N1811" s="9" t="n">
        <f aca="false">B1811/B1781-1</f>
        <v>0.223932733385259</v>
      </c>
      <c r="O1811" s="8" t="n">
        <f aca="false">MAX(O1810,F1811)</f>
        <v>271.506607307531</v>
      </c>
      <c r="P1811" s="9" t="n">
        <f aca="false">F1811/O1811-1</f>
        <v>-0.151786982449651</v>
      </c>
      <c r="Q1811" s="8" t="n">
        <f aca="false">MAX(Q1810,B1811)</f>
        <v>4811.1564628872</v>
      </c>
      <c r="R1811" s="9" t="n">
        <f aca="false">B1811/Q1811-1</f>
        <v>-0.188250856766806</v>
      </c>
      <c r="S1811" s="9" t="n">
        <f aca="false">B1811/INDEX($B:$B,$E1811)-1</f>
        <v>0.0158117776064224</v>
      </c>
      <c r="T1811" s="0" t="n">
        <f aca="false">IF(AND($A1811&gt;=CrashTest!$B$3,$A1811&lt;=CrashTest!$C$3),1,IF(AND($A1811&gt;=CrashTest!$B$4,$A1811&lt;=CrashTest!$C$4),2,IF(AND($A1811&gt;=CrashTest!$B$5,$A1811&lt;=CrashTest!$C$5),3,IF(AND($A1811&gt;=CrashTest!$B$6,$A1811&lt;=CrashTest!$C$6),4,IF(AND($A1811&gt;=CrashTest!$B$7,$A1811&lt;=CrashTest!$C$7),5,0)))))</f>
        <v>0</v>
      </c>
      <c r="U1811" s="8" t="str">
        <f aca="false">IF(T1811=0,"",IF(T1810=T1811,MAX(U1810,B1811),B1811))</f>
        <v/>
      </c>
      <c r="V1811" s="9" t="str">
        <f aca="false">IF(T1811=0,"",B1811/U1811-1)</f>
        <v/>
      </c>
      <c r="W1811" s="8" t="str">
        <f aca="false">IF(T1811=0,"",IF(T1810=T1811,MAX(W1810,F1811),F1811))</f>
        <v/>
      </c>
      <c r="X1811" s="9" t="str">
        <f aca="false">IF(T1811=0,"",F1811/W1811-1)</f>
        <v/>
      </c>
    </row>
    <row r="1812" customFormat="false" ht="15" hidden="false" customHeight="false" outlineLevel="0" collapsed="false">
      <c r="A1812" s="5" t="n">
        <v>45640</v>
      </c>
      <c r="B1812" s="6" t="n">
        <v>3868.60262611338</v>
      </c>
      <c r="C1812" s="7" t="n">
        <v>46.20268197</v>
      </c>
      <c r="D1812" s="0" t="n">
        <f aca="false">INT((ROW()-3)/30)</f>
        <v>60</v>
      </c>
      <c r="E1812" s="0" t="n">
        <f aca="false">2+30*D1812</f>
        <v>1802</v>
      </c>
      <c r="F1812" s="8" t="n">
        <f aca="false">INDEX($F:$F,$E1812)*(2*B1812/INDEX($B:$B,$E1812)-C1812/INDEX($C:$C,$E1812))</f>
        <v>229.988408144527</v>
      </c>
      <c r="G1812" s="9" t="n">
        <f aca="false">B1812/B1811-1</f>
        <v>-0.00943540192178527</v>
      </c>
      <c r="H1812" s="9" t="n">
        <f aca="false">F1812/F1811-1</f>
        <v>-0.00133320280430127</v>
      </c>
      <c r="I1812" s="9" t="n">
        <f aca="false">LN(B1812/B1811)</f>
        <v>-0.00948019732425933</v>
      </c>
      <c r="J1812" s="9" t="n">
        <f aca="false">LN(F1812/F1811)</f>
        <v>-0.00133409230984205</v>
      </c>
      <c r="K1812" s="9" t="n">
        <f aca="false">F1812/F1805-1</f>
        <v>-0.0110476487765944</v>
      </c>
      <c r="L1812" s="9" t="n">
        <f aca="false">F1812/F1782-1</f>
        <v>0.0176940189680799</v>
      </c>
      <c r="M1812" s="9" t="n">
        <f aca="false">B1812/B1805-1</f>
        <v>-0.0343444211931655</v>
      </c>
      <c r="N1812" s="9" t="n">
        <f aca="false">B1812/B1782-1</f>
        <v>0.265734098792868</v>
      </c>
      <c r="O1812" s="8" t="n">
        <f aca="false">MAX(O1811,F1812)</f>
        <v>271.506607307531</v>
      </c>
      <c r="P1812" s="9" t="n">
        <f aca="false">F1812/O1812-1</f>
        <v>-0.152917822423294</v>
      </c>
      <c r="Q1812" s="8" t="n">
        <f aca="false">MAX(Q1811,B1812)</f>
        <v>4811.1564628872</v>
      </c>
      <c r="R1812" s="9" t="n">
        <f aca="false">B1812/Q1812-1</f>
        <v>-0.195910036192876</v>
      </c>
      <c r="S1812" s="9" t="n">
        <f aca="false">B1812/INDEX($B:$B,$E1812)-1</f>
        <v>0.00622718520782262</v>
      </c>
      <c r="T1812" s="0" t="n">
        <f aca="false">IF(AND($A1812&gt;=CrashTest!$B$3,$A1812&lt;=CrashTest!$C$3),1,IF(AND($A1812&gt;=CrashTest!$B$4,$A1812&lt;=CrashTest!$C$4),2,IF(AND($A1812&gt;=CrashTest!$B$5,$A1812&lt;=CrashTest!$C$5),3,IF(AND($A1812&gt;=CrashTest!$B$6,$A1812&lt;=CrashTest!$C$6),4,IF(AND($A1812&gt;=CrashTest!$B$7,$A1812&lt;=CrashTest!$C$7),5,0)))))</f>
        <v>0</v>
      </c>
      <c r="U1812" s="8" t="str">
        <f aca="false">IF(T1812=0,"",IF(T1811=T1812,MAX(U1811,B1812),B1812))</f>
        <v/>
      </c>
      <c r="V1812" s="9" t="str">
        <f aca="false">IF(T1812=0,"",B1812/U1812-1)</f>
        <v/>
      </c>
      <c r="W1812" s="8" t="str">
        <f aca="false">IF(T1812=0,"",IF(T1811=T1812,MAX(W1811,F1812),F1812))</f>
        <v/>
      </c>
      <c r="X1812" s="9" t="str">
        <f aca="false">IF(T1812=0,"",F1812/W1812-1)</f>
        <v/>
      </c>
    </row>
    <row r="1813" customFormat="false" ht="15" hidden="false" customHeight="false" outlineLevel="0" collapsed="false">
      <c r="A1813" s="5" t="n">
        <v>45641</v>
      </c>
      <c r="B1813" s="6" t="n">
        <v>3947.67114785506</v>
      </c>
      <c r="C1813" s="7" t="n">
        <v>47.9991893</v>
      </c>
      <c r="D1813" s="0" t="n">
        <f aca="false">INT((ROW()-3)/30)</f>
        <v>60</v>
      </c>
      <c r="E1813" s="0" t="n">
        <f aca="false">2+30*D1813</f>
        <v>1802</v>
      </c>
      <c r="F1813" s="8" t="n">
        <f aca="false">INDEX($F:$F,$E1813)*(2*B1813/INDEX($B:$B,$E1813)-C1813/INDEX($C:$C,$E1813))</f>
        <v>230.410978635784</v>
      </c>
      <c r="G1813" s="9" t="n">
        <f aca="false">B1813/B1812-1</f>
        <v>0.0204385224804329</v>
      </c>
      <c r="H1813" s="9" t="n">
        <f aca="false">F1813/F1812-1</f>
        <v>0.00183735560703568</v>
      </c>
      <c r="I1813" s="9" t="n">
        <f aca="false">LN(B1813/B1812)</f>
        <v>0.0202324589057608</v>
      </c>
      <c r="J1813" s="9" t="n">
        <f aca="false">LN(F1813/F1812)</f>
        <v>0.00183566973393872</v>
      </c>
      <c r="K1813" s="9" t="n">
        <f aca="false">F1813/F1806-1</f>
        <v>-0.00492267931077817</v>
      </c>
      <c r="L1813" s="9" t="n">
        <f aca="false">F1813/F1783-1</f>
        <v>0.00794770159740987</v>
      </c>
      <c r="M1813" s="9" t="n">
        <f aca="false">B1813/B1806-1</f>
        <v>-0.0134882974760191</v>
      </c>
      <c r="N1813" s="9" t="n">
        <f aca="false">B1813/B1783-1</f>
        <v>0.274486810265682</v>
      </c>
      <c r="O1813" s="8" t="n">
        <f aca="false">MAX(O1812,F1813)</f>
        <v>271.506607307531</v>
      </c>
      <c r="P1813" s="9" t="n">
        <f aca="false">F1813/O1813-1</f>
        <v>-0.151361431234704</v>
      </c>
      <c r="Q1813" s="8" t="n">
        <f aca="false">MAX(Q1812,B1813)</f>
        <v>4811.1564628872</v>
      </c>
      <c r="R1813" s="9" t="n">
        <f aca="false">B1813/Q1813-1</f>
        <v>-0.179475625391314</v>
      </c>
      <c r="S1813" s="9" t="n">
        <f aca="false">B1813/INDEX($B:$B,$E1813)-1</f>
        <v>0.0267929821531154</v>
      </c>
      <c r="T1813" s="0" t="n">
        <f aca="false">IF(AND($A1813&gt;=CrashTest!$B$3,$A1813&lt;=CrashTest!$C$3),1,IF(AND($A1813&gt;=CrashTest!$B$4,$A1813&lt;=CrashTest!$C$4),2,IF(AND($A1813&gt;=CrashTest!$B$5,$A1813&lt;=CrashTest!$C$5),3,IF(AND($A1813&gt;=CrashTest!$B$6,$A1813&lt;=CrashTest!$C$6),4,IF(AND($A1813&gt;=CrashTest!$B$7,$A1813&lt;=CrashTest!$C$7),5,0)))))</f>
        <v>0</v>
      </c>
      <c r="U1813" s="8" t="str">
        <f aca="false">IF(T1813=0,"",IF(T1812=T1813,MAX(U1812,B1813),B1813))</f>
        <v/>
      </c>
      <c r="V1813" s="9" t="str">
        <f aca="false">IF(T1813=0,"",B1813/U1813-1)</f>
        <v/>
      </c>
      <c r="W1813" s="8" t="str">
        <f aca="false">IF(T1813=0,"",IF(T1812=T1813,MAX(W1812,F1813),F1813))</f>
        <v/>
      </c>
      <c r="X1813" s="9" t="str">
        <f aca="false">IF(T1813=0,"",F1813/W1813-1)</f>
        <v/>
      </c>
    </row>
    <row r="1814" customFormat="false" ht="15" hidden="false" customHeight="false" outlineLevel="0" collapsed="false">
      <c r="A1814" s="5" t="n">
        <v>45642</v>
      </c>
      <c r="B1814" s="6" t="n">
        <v>3995.17742504968</v>
      </c>
      <c r="C1814" s="7" t="n">
        <v>48.61252897</v>
      </c>
      <c r="D1814" s="0" t="n">
        <f aca="false">INT((ROW()-3)/30)</f>
        <v>60</v>
      </c>
      <c r="E1814" s="0" t="n">
        <f aca="false">2+30*D1814</f>
        <v>1802</v>
      </c>
      <c r="F1814" s="8" t="n">
        <f aca="false">INDEX($F:$F,$E1814)*(2*B1814/INDEX($B:$B,$E1814)-C1814/INDEX($C:$C,$E1814))</f>
        <v>233.004441297904</v>
      </c>
      <c r="G1814" s="9" t="n">
        <f aca="false">B1814/B1813-1</f>
        <v>0.0120340006589537</v>
      </c>
      <c r="H1814" s="9" t="n">
        <f aca="false">F1814/F1813-1</f>
        <v>0.0112558120167496</v>
      </c>
      <c r="I1814" s="9" t="n">
        <f aca="false">LN(B1814/B1813)</f>
        <v>0.0119621677899754</v>
      </c>
      <c r="J1814" s="9" t="n">
        <f aca="false">LN(F1814/F1813)</f>
        <v>0.0111929367330097</v>
      </c>
      <c r="K1814" s="9" t="n">
        <f aca="false">F1814/F1807-1</f>
        <v>0.0235284989564397</v>
      </c>
      <c r="L1814" s="9" t="n">
        <f aca="false">F1814/F1784-1</f>
        <v>0.0208113823824119</v>
      </c>
      <c r="M1814" s="9" t="n">
        <f aca="false">B1814/B1807-1</f>
        <v>0.0756563916461384</v>
      </c>
      <c r="N1814" s="9" t="n">
        <f aca="false">B1814/B1784-1</f>
        <v>0.274628347333718</v>
      </c>
      <c r="O1814" s="8" t="n">
        <f aca="false">MAX(O1813,F1814)</f>
        <v>271.506607307531</v>
      </c>
      <c r="P1814" s="9" t="n">
        <f aca="false">F1814/O1814-1</f>
        <v>-0.141809315034518</v>
      </c>
      <c r="Q1814" s="8" t="n">
        <f aca="false">MAX(Q1813,B1814)</f>
        <v>4811.1564628872</v>
      </c>
      <c r="R1814" s="9" t="n">
        <f aca="false">B1814/Q1814-1</f>
        <v>-0.169601434526585</v>
      </c>
      <c r="S1814" s="9" t="n">
        <f aca="false">B1814/INDEX($B:$B,$E1814)-1</f>
        <v>0.0391494095769549</v>
      </c>
      <c r="T1814" s="0" t="n">
        <f aca="false">IF(AND($A1814&gt;=CrashTest!$B$3,$A1814&lt;=CrashTest!$C$3),1,IF(AND($A1814&gt;=CrashTest!$B$4,$A1814&lt;=CrashTest!$C$4),2,IF(AND($A1814&gt;=CrashTest!$B$5,$A1814&lt;=CrashTest!$C$5),3,IF(AND($A1814&gt;=CrashTest!$B$6,$A1814&lt;=CrashTest!$C$6),4,IF(AND($A1814&gt;=CrashTest!$B$7,$A1814&lt;=CrashTest!$C$7),5,0)))))</f>
        <v>0</v>
      </c>
      <c r="U1814" s="8" t="str">
        <f aca="false">IF(T1814=0,"",IF(T1813=T1814,MAX(U1813,B1814),B1814))</f>
        <v/>
      </c>
      <c r="V1814" s="9" t="str">
        <f aca="false">IF(T1814=0,"",B1814/U1814-1)</f>
        <v/>
      </c>
      <c r="W1814" s="8" t="str">
        <f aca="false">IF(T1814=0,"",IF(T1813=T1814,MAX(W1813,F1814),F1814))</f>
        <v/>
      </c>
      <c r="X1814" s="9" t="str">
        <f aca="false">IF(T1814=0,"",F1814/W1814-1)</f>
        <v/>
      </c>
    </row>
    <row r="1815" customFormat="false" ht="15" hidden="false" customHeight="false" outlineLevel="0" collapsed="false">
      <c r="A1815" s="5" t="n">
        <v>45643</v>
      </c>
      <c r="B1815" s="6" t="n">
        <v>3877.73844905319</v>
      </c>
      <c r="C1815" s="7" t="n">
        <v>46.67810283</v>
      </c>
      <c r="D1815" s="0" t="n">
        <f aca="false">INT((ROW()-3)/30)</f>
        <v>60</v>
      </c>
      <c r="E1815" s="0" t="n">
        <f aca="false">2+30*D1815</f>
        <v>1802</v>
      </c>
      <c r="F1815" s="8" t="n">
        <f aca="false">INDEX($F:$F,$E1815)*(2*B1815/INDEX($B:$B,$E1815)-C1815/INDEX($C:$C,$E1815))</f>
        <v>228.692628090205</v>
      </c>
      <c r="G1815" s="9" t="n">
        <f aca="false">B1815/B1814-1</f>
        <v>-0.0293951841187704</v>
      </c>
      <c r="H1815" s="9" t="n">
        <f aca="false">F1815/F1814-1</f>
        <v>-0.0185052833485977</v>
      </c>
      <c r="I1815" s="9" t="n">
        <f aca="false">LN(B1815/B1814)</f>
        <v>-0.0298358802664488</v>
      </c>
      <c r="J1815" s="9" t="n">
        <f aca="false">LN(F1815/F1814)</f>
        <v>-0.0186786482129649</v>
      </c>
      <c r="K1815" s="9" t="n">
        <f aca="false">F1815/F1808-1</f>
        <v>0.0074174295373437</v>
      </c>
      <c r="L1815" s="9" t="n">
        <f aca="false">F1815/F1785-1</f>
        <v>0.00729678306860349</v>
      </c>
      <c r="M1815" s="9" t="n">
        <f aca="false">B1815/B1808-1</f>
        <v>0.0675557049703426</v>
      </c>
      <c r="N1815" s="9" t="n">
        <f aca="false">B1815/B1785-1</f>
        <v>0.263028394022732</v>
      </c>
      <c r="O1815" s="8" t="n">
        <f aca="false">MAX(O1814,F1815)</f>
        <v>271.506607307531</v>
      </c>
      <c r="P1815" s="9" t="n">
        <f aca="false">F1815/O1815-1</f>
        <v>-0.157690376826931</v>
      </c>
      <c r="Q1815" s="8" t="n">
        <f aca="false">MAX(Q1814,B1815)</f>
        <v>4811.1564628872</v>
      </c>
      <c r="R1815" s="9" t="n">
        <f aca="false">B1815/Q1815-1</f>
        <v>-0.194011153250639</v>
      </c>
      <c r="S1815" s="9" t="n">
        <f aca="false">B1815/INDEX($B:$B,$E1815)-1</f>
        <v>0.00860342135552883</v>
      </c>
      <c r="T1815" s="0" t="n">
        <f aca="false">IF(AND($A1815&gt;=CrashTest!$B$3,$A1815&lt;=CrashTest!$C$3),1,IF(AND($A1815&gt;=CrashTest!$B$4,$A1815&lt;=CrashTest!$C$4),2,IF(AND($A1815&gt;=CrashTest!$B$5,$A1815&lt;=CrashTest!$C$5),3,IF(AND($A1815&gt;=CrashTest!$B$6,$A1815&lt;=CrashTest!$C$6),4,IF(AND($A1815&gt;=CrashTest!$B$7,$A1815&lt;=CrashTest!$C$7),5,0)))))</f>
        <v>0</v>
      </c>
      <c r="U1815" s="8" t="str">
        <f aca="false">IF(T1815=0,"",IF(T1814=T1815,MAX(U1814,B1815),B1815))</f>
        <v/>
      </c>
      <c r="V1815" s="9" t="str">
        <f aca="false">IF(T1815=0,"",B1815/U1815-1)</f>
        <v/>
      </c>
      <c r="W1815" s="8" t="str">
        <f aca="false">IF(T1815=0,"",IF(T1814=T1815,MAX(W1814,F1815),F1815))</f>
        <v/>
      </c>
      <c r="X1815" s="9" t="str">
        <f aca="false">IF(T1815=0,"",F1815/W1815-1)</f>
        <v/>
      </c>
    </row>
    <row r="1816" customFormat="false" ht="15" hidden="false" customHeight="false" outlineLevel="0" collapsed="false">
      <c r="A1816" s="5" t="n">
        <v>45644</v>
      </c>
      <c r="B1816" s="6" t="n">
        <v>3636.53763153127</v>
      </c>
      <c r="C1816" s="7" t="n">
        <v>41.14293574</v>
      </c>
      <c r="D1816" s="0" t="n">
        <f aca="false">INT((ROW()-3)/30)</f>
        <v>60</v>
      </c>
      <c r="E1816" s="0" t="n">
        <f aca="false">2+30*D1816</f>
        <v>1802</v>
      </c>
      <c r="F1816" s="8" t="n">
        <f aca="false">INDEX($F:$F,$E1816)*(2*B1816/INDEX($B:$B,$E1816)-C1816/INDEX($C:$C,$E1816))</f>
        <v>227.67901186819</v>
      </c>
      <c r="G1816" s="9" t="n">
        <f aca="false">B1816/B1815-1</f>
        <v>-0.0622014147397726</v>
      </c>
      <c r="H1816" s="9" t="n">
        <f aca="false">F1816/F1815-1</f>
        <v>-0.00443222079557093</v>
      </c>
      <c r="I1816" s="9" t="n">
        <f aca="false">LN(B1816/B1815)</f>
        <v>-0.0642200809008031</v>
      </c>
      <c r="J1816" s="9" t="n">
        <f aca="false">LN(F1816/F1815)</f>
        <v>-0.00444207220602243</v>
      </c>
      <c r="K1816" s="9" t="n">
        <f aca="false">F1816/F1809-1</f>
        <v>-0.00852326697330952</v>
      </c>
      <c r="L1816" s="9" t="n">
        <f aca="false">F1816/F1786-1</f>
        <v>0.0109867370858985</v>
      </c>
      <c r="M1816" s="9" t="n">
        <f aca="false">B1816/B1809-1</f>
        <v>-0.0522067250114909</v>
      </c>
      <c r="N1816" s="9" t="n">
        <f aca="false">B1816/B1786-1</f>
        <v>0.140377971438741</v>
      </c>
      <c r="O1816" s="8" t="n">
        <f aca="false">MAX(O1815,F1816)</f>
        <v>271.506607307531</v>
      </c>
      <c r="P1816" s="9" t="n">
        <f aca="false">F1816/O1816-1</f>
        <v>-0.161423679055069</v>
      </c>
      <c r="Q1816" s="8" t="n">
        <f aca="false">MAX(Q1815,B1816)</f>
        <v>4811.1564628872</v>
      </c>
      <c r="R1816" s="9" t="n">
        <f aca="false">B1816/Q1816-1</f>
        <v>-0.244144799782927</v>
      </c>
      <c r="S1816" s="9" t="n">
        <f aca="false">B1816/INDEX($B:$B,$E1816)-1</f>
        <v>-0.0541331383641599</v>
      </c>
      <c r="T1816" s="0" t="n">
        <f aca="false">IF(AND($A1816&gt;=CrashTest!$B$3,$A1816&lt;=CrashTest!$C$3),1,IF(AND($A1816&gt;=CrashTest!$B$4,$A1816&lt;=CrashTest!$C$4),2,IF(AND($A1816&gt;=CrashTest!$B$5,$A1816&lt;=CrashTest!$C$5),3,IF(AND($A1816&gt;=CrashTest!$B$6,$A1816&lt;=CrashTest!$C$6),4,IF(AND($A1816&gt;=CrashTest!$B$7,$A1816&lt;=CrashTest!$C$7),5,0)))))</f>
        <v>0</v>
      </c>
      <c r="U1816" s="8" t="str">
        <f aca="false">IF(T1816=0,"",IF(T1815=T1816,MAX(U1815,B1816),B1816))</f>
        <v/>
      </c>
      <c r="V1816" s="9" t="str">
        <f aca="false">IF(T1816=0,"",B1816/U1816-1)</f>
        <v/>
      </c>
      <c r="W1816" s="8" t="str">
        <f aca="false">IF(T1816=0,"",IF(T1815=T1816,MAX(W1815,F1816),F1816))</f>
        <v/>
      </c>
      <c r="X1816" s="9" t="str">
        <f aca="false">IF(T1816=0,"",F1816/W1816-1)</f>
        <v/>
      </c>
    </row>
    <row r="1817" customFormat="false" ht="15" hidden="false" customHeight="false" outlineLevel="0" collapsed="false">
      <c r="A1817" s="5" t="n">
        <v>45645</v>
      </c>
      <c r="B1817" s="6" t="n">
        <v>3429.8707307481</v>
      </c>
      <c r="C1817" s="7" t="n">
        <v>36.63079416</v>
      </c>
      <c r="D1817" s="0" t="n">
        <f aca="false">INT((ROW()-3)/30)</f>
        <v>60</v>
      </c>
      <c r="E1817" s="0" t="n">
        <f aca="false">2+30*D1817</f>
        <v>1802</v>
      </c>
      <c r="F1817" s="8" t="n">
        <f aca="false">INDEX($F:$F,$E1817)*(2*B1817/INDEX($B:$B,$E1817)-C1817/INDEX($C:$C,$E1817))</f>
        <v>225.65325636956</v>
      </c>
      <c r="G1817" s="9" t="n">
        <f aca="false">B1817/B1816-1</f>
        <v>-0.0568306784429307</v>
      </c>
      <c r="H1817" s="9" t="n">
        <f aca="false">F1817/F1816-1</f>
        <v>-0.00889741870367256</v>
      </c>
      <c r="I1817" s="9" t="n">
        <f aca="false">LN(B1817/B1816)</f>
        <v>-0.0585094562028517</v>
      </c>
      <c r="J1817" s="9" t="n">
        <f aca="false">LN(F1817/F1816)</f>
        <v>-0.0089372370967006</v>
      </c>
      <c r="K1817" s="9" t="n">
        <f aca="false">F1817/F1810-1</f>
        <v>-0.0164325960543542</v>
      </c>
      <c r="L1817" s="9" t="n">
        <f aca="false">F1817/F1787-1</f>
        <v>-0.0145198910641388</v>
      </c>
      <c r="M1817" s="9" t="n">
        <f aca="false">B1817/B1810-1</f>
        <v>-0.115339917636936</v>
      </c>
      <c r="N1817" s="9" t="n">
        <f aca="false">B1817/B1787-1</f>
        <v>0.10221694423377</v>
      </c>
      <c r="O1817" s="8" t="n">
        <f aca="false">MAX(O1816,F1817)</f>
        <v>271.506607307531</v>
      </c>
      <c r="P1817" s="9" t="n">
        <f aca="false">F1817/O1817-1</f>
        <v>-0.168884843697501</v>
      </c>
      <c r="Q1817" s="8" t="n">
        <f aca="false">MAX(Q1816,B1817)</f>
        <v>4811.1564628872</v>
      </c>
      <c r="R1817" s="9" t="n">
        <f aca="false">B1817/Q1817-1</f>
        <v>-0.28710056361588</v>
      </c>
      <c r="S1817" s="9" t="n">
        <f aca="false">B1817/INDEX($B:$B,$E1817)-1</f>
        <v>-0.10788739382761</v>
      </c>
      <c r="T1817" s="0" t="n">
        <f aca="false">IF(AND($A1817&gt;=CrashTest!$B$3,$A1817&lt;=CrashTest!$C$3),1,IF(AND($A1817&gt;=CrashTest!$B$4,$A1817&lt;=CrashTest!$C$4),2,IF(AND($A1817&gt;=CrashTest!$B$5,$A1817&lt;=CrashTest!$C$5),3,IF(AND($A1817&gt;=CrashTest!$B$6,$A1817&lt;=CrashTest!$C$6),4,IF(AND($A1817&gt;=CrashTest!$B$7,$A1817&lt;=CrashTest!$C$7),5,0)))))</f>
        <v>0</v>
      </c>
      <c r="U1817" s="8" t="str">
        <f aca="false">IF(T1817=0,"",IF(T1816=T1817,MAX(U1816,B1817),B1817))</f>
        <v/>
      </c>
      <c r="V1817" s="9" t="str">
        <f aca="false">IF(T1817=0,"",B1817/U1817-1)</f>
        <v/>
      </c>
      <c r="W1817" s="8" t="str">
        <f aca="false">IF(T1817=0,"",IF(T1816=T1817,MAX(W1816,F1817),F1817))</f>
        <v/>
      </c>
      <c r="X1817" s="9" t="str">
        <f aca="false">IF(T1817=0,"",F1817/W1817-1)</f>
        <v/>
      </c>
    </row>
    <row r="1818" customFormat="false" ht="15" hidden="false" customHeight="false" outlineLevel="0" collapsed="false">
      <c r="A1818" s="5" t="n">
        <v>45646</v>
      </c>
      <c r="B1818" s="6" t="n">
        <v>3471.52409931619</v>
      </c>
      <c r="C1818" s="7" t="n">
        <v>37.77558994</v>
      </c>
      <c r="D1818" s="0" t="n">
        <f aca="false">INT((ROW()-3)/30)</f>
        <v>60</v>
      </c>
      <c r="E1818" s="0" t="n">
        <f aca="false">2+30*D1818</f>
        <v>1802</v>
      </c>
      <c r="F1818" s="8" t="n">
        <f aca="false">INDEX($F:$F,$E1818)*(2*B1818/INDEX($B:$B,$E1818)-C1818/INDEX($C:$C,$E1818))</f>
        <v>224.879918030656</v>
      </c>
      <c r="G1818" s="9" t="n">
        <f aca="false">B1818/B1817-1</f>
        <v>0.0121442969248595</v>
      </c>
      <c r="H1818" s="9" t="n">
        <f aca="false">F1818/F1817-1</f>
        <v>-0.0034271091467758</v>
      </c>
      <c r="I1818" s="9" t="n">
        <f aca="false">LN(B1818/B1817)</f>
        <v>0.0120711465950014</v>
      </c>
      <c r="J1818" s="9" t="n">
        <f aca="false">LN(F1818/F1817)</f>
        <v>-0.00343299513712968</v>
      </c>
      <c r="K1818" s="9" t="n">
        <f aca="false">F1818/F1811-1</f>
        <v>-0.0235155358257089</v>
      </c>
      <c r="L1818" s="9" t="n">
        <f aca="false">F1818/F1788-1</f>
        <v>-0.0197952838310328</v>
      </c>
      <c r="M1818" s="9" t="n">
        <f aca="false">B1818/B1811-1</f>
        <v>-0.111108271770791</v>
      </c>
      <c r="N1818" s="9" t="n">
        <f aca="false">B1818/B1788-1</f>
        <v>0.129527908614666</v>
      </c>
      <c r="O1818" s="8" t="n">
        <f aca="false">MAX(O1817,F1818)</f>
        <v>271.506607307531</v>
      </c>
      <c r="P1818" s="9" t="n">
        <f aca="false">F1818/O1818-1</f>
        <v>-0.171733166051689</v>
      </c>
      <c r="Q1818" s="8" t="n">
        <f aca="false">MAX(Q1817,B1818)</f>
        <v>4811.1564628872</v>
      </c>
      <c r="R1818" s="9" t="n">
        <f aca="false">B1818/Q1818-1</f>
        <v>-0.278442901182867</v>
      </c>
      <c r="S1818" s="9" t="n">
        <f aca="false">B1818/INDEX($B:$B,$E1818)-1</f>
        <v>-0.0970533134478424</v>
      </c>
      <c r="T1818" s="0" t="n">
        <f aca="false">IF(AND($A1818&gt;=CrashTest!$B$3,$A1818&lt;=CrashTest!$C$3),1,IF(AND($A1818&gt;=CrashTest!$B$4,$A1818&lt;=CrashTest!$C$4),2,IF(AND($A1818&gt;=CrashTest!$B$5,$A1818&lt;=CrashTest!$C$5),3,IF(AND($A1818&gt;=CrashTest!$B$6,$A1818&lt;=CrashTest!$C$6),4,IF(AND($A1818&gt;=CrashTest!$B$7,$A1818&lt;=CrashTest!$C$7),5,0)))))</f>
        <v>0</v>
      </c>
      <c r="U1818" s="8" t="str">
        <f aca="false">IF(T1818=0,"",IF(T1817=T1818,MAX(U1817,B1818),B1818))</f>
        <v/>
      </c>
      <c r="V1818" s="9" t="str">
        <f aca="false">IF(T1818=0,"",B1818/U1818-1)</f>
        <v/>
      </c>
      <c r="W1818" s="8" t="str">
        <f aca="false">IF(T1818=0,"",IF(T1817=T1818,MAX(W1817,F1818),F1818))</f>
        <v/>
      </c>
      <c r="X1818" s="9" t="str">
        <f aca="false">IF(T1818=0,"",F1818/W1818-1)</f>
        <v/>
      </c>
    </row>
    <row r="1819" customFormat="false" ht="15" hidden="false" customHeight="false" outlineLevel="0" collapsed="false">
      <c r="A1819" s="5" t="n">
        <v>45647</v>
      </c>
      <c r="B1819" s="6" t="n">
        <v>3328.83602427236</v>
      </c>
      <c r="C1819" s="7" t="n">
        <v>35.03292462</v>
      </c>
      <c r="D1819" s="0" t="n">
        <f aca="false">INT((ROW()-3)/30)</f>
        <v>60</v>
      </c>
      <c r="E1819" s="0" t="n">
        <f aca="false">2+30*D1819</f>
        <v>1802</v>
      </c>
      <c r="F1819" s="8" t="n">
        <f aca="false">INDEX($F:$F,$E1819)*(2*B1819/INDEX($B:$B,$E1819)-C1819/INDEX($C:$C,$E1819))</f>
        <v>221.610653790134</v>
      </c>
      <c r="G1819" s="9" t="n">
        <f aca="false">B1819/B1818-1</f>
        <v>-0.0411024296423396</v>
      </c>
      <c r="H1819" s="9" t="n">
        <f aca="false">F1819/F1818-1</f>
        <v>-0.0145378220925723</v>
      </c>
      <c r="I1819" s="9" t="n">
        <f aca="false">LN(B1819/B1818)</f>
        <v>-0.041971018606439</v>
      </c>
      <c r="J1819" s="9" t="n">
        <f aca="false">LN(F1819/F1818)</f>
        <v>-0.0146445317078502</v>
      </c>
      <c r="K1819" s="9" t="n">
        <f aca="false">F1819/F1812-1</f>
        <v>-0.0364268548227358</v>
      </c>
      <c r="L1819" s="9" t="n">
        <f aca="false">F1819/F1789-1</f>
        <v>-0.0392454461915891</v>
      </c>
      <c r="M1819" s="9" t="n">
        <f aca="false">B1819/B1812-1</f>
        <v>-0.139524953583382</v>
      </c>
      <c r="N1819" s="9" t="n">
        <f aca="false">B1819/B1789-1</f>
        <v>-0.0108437269820914</v>
      </c>
      <c r="O1819" s="8" t="n">
        <f aca="false">MAX(O1818,F1819)</f>
        <v>271.506607307531</v>
      </c>
      <c r="P1819" s="9" t="n">
        <f aca="false">F1819/O1819-1</f>
        <v>-0.183774361928808</v>
      </c>
      <c r="Q1819" s="8" t="n">
        <f aca="false">MAX(Q1818,B1819)</f>
        <v>4811.1564628872</v>
      </c>
      <c r="R1819" s="9" t="n">
        <f aca="false">B1819/Q1819-1</f>
        <v>-0.308100651069928</v>
      </c>
      <c r="S1819" s="9" t="n">
        <f aca="false">B1819/INDEX($B:$B,$E1819)-1</f>
        <v>-0.134166616102636</v>
      </c>
      <c r="T1819" s="0" t="n">
        <f aca="false">IF(AND($A1819&gt;=CrashTest!$B$3,$A1819&lt;=CrashTest!$C$3),1,IF(AND($A1819&gt;=CrashTest!$B$4,$A1819&lt;=CrashTest!$C$4),2,IF(AND($A1819&gt;=CrashTest!$B$5,$A1819&lt;=CrashTest!$C$5),3,IF(AND($A1819&gt;=CrashTest!$B$6,$A1819&lt;=CrashTest!$C$6),4,IF(AND($A1819&gt;=CrashTest!$B$7,$A1819&lt;=CrashTest!$C$7),5,0)))))</f>
        <v>0</v>
      </c>
      <c r="U1819" s="8" t="str">
        <f aca="false">IF(T1819=0,"",IF(T1818=T1819,MAX(U1818,B1819),B1819))</f>
        <v/>
      </c>
      <c r="V1819" s="9" t="str">
        <f aca="false">IF(T1819=0,"",B1819/U1819-1)</f>
        <v/>
      </c>
      <c r="W1819" s="8" t="str">
        <f aca="false">IF(T1819=0,"",IF(T1818=T1819,MAX(W1818,F1819),F1819))</f>
        <v/>
      </c>
      <c r="X1819" s="9" t="str">
        <f aca="false">IF(T1819=0,"",F1819/W1819-1)</f>
        <v/>
      </c>
    </row>
    <row r="1820" customFormat="false" ht="15" hidden="false" customHeight="false" outlineLevel="0" collapsed="false">
      <c r="A1820" s="5" t="n">
        <v>45648</v>
      </c>
      <c r="B1820" s="6" t="n">
        <v>3278.34651976037</v>
      </c>
      <c r="C1820" s="7" t="n">
        <v>33.80623426</v>
      </c>
      <c r="D1820" s="0" t="n">
        <f aca="false">INT((ROW()-3)/30)</f>
        <v>60</v>
      </c>
      <c r="E1820" s="0" t="n">
        <f aca="false">2+30*D1820</f>
        <v>1802</v>
      </c>
      <c r="F1820" s="8" t="n">
        <f aca="false">INDEX($F:$F,$E1820)*(2*B1820/INDEX($B:$B,$E1820)-C1820/INDEX($C:$C,$E1820))</f>
        <v>221.740033423187</v>
      </c>
      <c r="G1820" s="9" t="n">
        <f aca="false">B1820/B1819-1</f>
        <v>-0.0151673149845302</v>
      </c>
      <c r="H1820" s="9" t="n">
        <f aca="false">F1820/F1819-1</f>
        <v>0.000583815041561797</v>
      </c>
      <c r="I1820" s="9" t="n">
        <f aca="false">LN(B1820/B1819)</f>
        <v>-0.0152835151668463</v>
      </c>
      <c r="J1820" s="9" t="n">
        <f aca="false">LN(F1820/F1819)</f>
        <v>0.000583644687860564</v>
      </c>
      <c r="K1820" s="9" t="n">
        <f aca="false">F1820/F1813-1</f>
        <v>-0.0376325176167219</v>
      </c>
      <c r="L1820" s="9" t="n">
        <f aca="false">F1820/F1790-1</f>
        <v>-0.0306749147357229</v>
      </c>
      <c r="M1820" s="9" t="n">
        <f aca="false">B1820/B1813-1</f>
        <v>-0.169549236252458</v>
      </c>
      <c r="N1820" s="9" t="n">
        <f aca="false">B1820/B1790-1</f>
        <v>-0.0141424990223719</v>
      </c>
      <c r="O1820" s="8" t="n">
        <f aca="false">MAX(O1819,F1820)</f>
        <v>271.506607307531</v>
      </c>
      <c r="P1820" s="9" t="n">
        <f aca="false">F1820/O1820-1</f>
        <v>-0.183297837123993</v>
      </c>
      <c r="Q1820" s="8" t="n">
        <f aca="false">MAX(Q1819,B1820)</f>
        <v>4811.1564628872</v>
      </c>
      <c r="R1820" s="9" t="n">
        <f aca="false">B1820/Q1820-1</f>
        <v>-0.318594906432742</v>
      </c>
      <c r="S1820" s="9" t="n">
        <f aca="false">B1820/INDEX($B:$B,$E1820)-1</f>
        <v>-0.147298983760329</v>
      </c>
      <c r="T1820" s="0" t="n">
        <f aca="false">IF(AND($A1820&gt;=CrashTest!$B$3,$A1820&lt;=CrashTest!$C$3),1,IF(AND($A1820&gt;=CrashTest!$B$4,$A1820&lt;=CrashTest!$C$4),2,IF(AND($A1820&gt;=CrashTest!$B$5,$A1820&lt;=CrashTest!$C$5),3,IF(AND($A1820&gt;=CrashTest!$B$6,$A1820&lt;=CrashTest!$C$6),4,IF(AND($A1820&gt;=CrashTest!$B$7,$A1820&lt;=CrashTest!$C$7),5,0)))))</f>
        <v>0</v>
      </c>
      <c r="U1820" s="8" t="str">
        <f aca="false">IF(T1820=0,"",IF(T1819=T1820,MAX(U1819,B1820),B1820))</f>
        <v/>
      </c>
      <c r="V1820" s="9" t="str">
        <f aca="false">IF(T1820=0,"",B1820/U1820-1)</f>
        <v/>
      </c>
      <c r="W1820" s="8" t="str">
        <f aca="false">IF(T1820=0,"",IF(T1819=T1820,MAX(W1819,F1820),F1820))</f>
        <v/>
      </c>
      <c r="X1820" s="9" t="str">
        <f aca="false">IF(T1820=0,"",F1820/W1820-1)</f>
        <v/>
      </c>
    </row>
    <row r="1821" customFormat="false" ht="15" hidden="false" customHeight="false" outlineLevel="0" collapsed="false">
      <c r="A1821" s="5" t="n">
        <v>45649</v>
      </c>
      <c r="B1821" s="6" t="n">
        <v>3422.51642397428</v>
      </c>
      <c r="C1821" s="7" t="n">
        <v>36.79636698</v>
      </c>
      <c r="D1821" s="0" t="n">
        <f aca="false">INT((ROW()-3)/30)</f>
        <v>60</v>
      </c>
      <c r="E1821" s="0" t="n">
        <f aca="false">2+30*D1821</f>
        <v>1802</v>
      </c>
      <c r="F1821" s="8" t="n">
        <f aca="false">INDEX($F:$F,$E1821)*(2*B1821/INDEX($B:$B,$E1821)-C1821/INDEX($C:$C,$E1821))</f>
        <v>223.943935216812</v>
      </c>
      <c r="G1821" s="9" t="n">
        <f aca="false">B1821/B1820-1</f>
        <v>0.0439764080291452</v>
      </c>
      <c r="H1821" s="9" t="n">
        <f aca="false">F1821/F1820-1</f>
        <v>0.00993912447654077</v>
      </c>
      <c r="I1821" s="9" t="n">
        <f aca="false">LN(B1821/B1820)</f>
        <v>0.0430368915318831</v>
      </c>
      <c r="J1821" s="9" t="n">
        <f aca="false">LN(F1821/F1820)</f>
        <v>0.00989005624118597</v>
      </c>
      <c r="K1821" s="9" t="n">
        <f aca="false">F1821/F1814-1</f>
        <v>-0.0388855509818695</v>
      </c>
      <c r="L1821" s="9" t="n">
        <f aca="false">F1821/F1791-1</f>
        <v>-0.0267939513688924</v>
      </c>
      <c r="M1821" s="9" t="n">
        <f aca="false">B1821/B1814-1</f>
        <v>-0.143338064909165</v>
      </c>
      <c r="N1821" s="9" t="n">
        <f aca="false">B1821/B1791-1</f>
        <v>0.00740129537983991</v>
      </c>
      <c r="O1821" s="8" t="n">
        <f aca="false">MAX(O1820,F1821)</f>
        <v>271.506607307531</v>
      </c>
      <c r="P1821" s="9" t="n">
        <f aca="false">F1821/O1821-1</f>
        <v>-0.175180532666909</v>
      </c>
      <c r="Q1821" s="8" t="n">
        <f aca="false">MAX(Q1820,B1821)</f>
        <v>4811.1564628872</v>
      </c>
      <c r="R1821" s="9" t="n">
        <f aca="false">B1821/Q1821-1</f>
        <v>-0.288629158004891</v>
      </c>
      <c r="S1821" s="9" t="n">
        <f aca="false">B1821/INDEX($B:$B,$E1821)-1</f>
        <v>-0.109800255943307</v>
      </c>
      <c r="T1821" s="0" t="n">
        <f aca="false">IF(AND($A1821&gt;=CrashTest!$B$3,$A1821&lt;=CrashTest!$C$3),1,IF(AND($A1821&gt;=CrashTest!$B$4,$A1821&lt;=CrashTest!$C$4),2,IF(AND($A1821&gt;=CrashTest!$B$5,$A1821&lt;=CrashTest!$C$5),3,IF(AND($A1821&gt;=CrashTest!$B$6,$A1821&lt;=CrashTest!$C$6),4,IF(AND($A1821&gt;=CrashTest!$B$7,$A1821&lt;=CrashTest!$C$7),5,0)))))</f>
        <v>0</v>
      </c>
      <c r="U1821" s="8" t="str">
        <f aca="false">IF(T1821=0,"",IF(T1820=T1821,MAX(U1820,B1821),B1821))</f>
        <v/>
      </c>
      <c r="V1821" s="9" t="str">
        <f aca="false">IF(T1821=0,"",B1821/U1821-1)</f>
        <v/>
      </c>
      <c r="W1821" s="8" t="str">
        <f aca="false">IF(T1821=0,"",IF(T1820=T1821,MAX(W1820,F1821),F1821))</f>
        <v/>
      </c>
      <c r="X1821" s="9" t="str">
        <f aca="false">IF(T1821=0,"",F1821/W1821-1)</f>
        <v/>
      </c>
    </row>
    <row r="1822" customFormat="false" ht="15" hidden="false" customHeight="false" outlineLevel="0" collapsed="false">
      <c r="A1822" s="5" t="n">
        <v>45650</v>
      </c>
      <c r="B1822" s="6" t="n">
        <v>3494.74814554646</v>
      </c>
      <c r="C1822" s="7" t="n">
        <v>38.4756456</v>
      </c>
      <c r="D1822" s="0" t="n">
        <f aca="false">INT((ROW()-3)/30)</f>
        <v>60</v>
      </c>
      <c r="E1822" s="0" t="n">
        <f aca="false">2+30*D1822</f>
        <v>1802</v>
      </c>
      <c r="F1822" s="8" t="n">
        <f aca="false">INDEX($F:$F,$E1822)*(2*B1822/INDEX($B:$B,$E1822)-C1822/INDEX($C:$C,$E1822))</f>
        <v>224.138655761095</v>
      </c>
      <c r="G1822" s="9" t="n">
        <f aca="false">B1822/B1821-1</f>
        <v>0.0211048575446435</v>
      </c>
      <c r="H1822" s="9" t="n">
        <f aca="false">F1822/F1821-1</f>
        <v>0.000869505772033818</v>
      </c>
      <c r="I1822" s="9" t="n">
        <f aca="false">LN(B1822/B1821)</f>
        <v>0.0208852347364304</v>
      </c>
      <c r="J1822" s="9" t="n">
        <f aca="false">LN(F1822/F1821)</f>
        <v>0.00086912797087435</v>
      </c>
      <c r="K1822" s="9" t="n">
        <f aca="false">F1822/F1815-1</f>
        <v>-0.0199130700763692</v>
      </c>
      <c r="L1822" s="9" t="n">
        <f aca="false">F1822/F1792-1</f>
        <v>-0.0254706546658058</v>
      </c>
      <c r="M1822" s="9" t="n">
        <f aca="false">B1822/B1815-1</f>
        <v>-0.0987664094777313</v>
      </c>
      <c r="N1822" s="9" t="n">
        <f aca="false">B1822/B1792-1</f>
        <v>0.0389045736516358</v>
      </c>
      <c r="O1822" s="8" t="n">
        <f aca="false">MAX(O1821,F1822)</f>
        <v>271.506607307531</v>
      </c>
      <c r="P1822" s="9" t="n">
        <f aca="false">F1822/O1822-1</f>
        <v>-0.174463347379177</v>
      </c>
      <c r="Q1822" s="8" t="n">
        <f aca="false">MAX(Q1821,B1822)</f>
        <v>4811.1564628872</v>
      </c>
      <c r="R1822" s="9" t="n">
        <f aca="false">B1822/Q1822-1</f>
        <v>-0.273615777723171</v>
      </c>
      <c r="S1822" s="9" t="n">
        <f aca="false">B1822/INDEX($B:$B,$E1822)-1</f>
        <v>-0.0910127171587121</v>
      </c>
      <c r="T1822" s="0" t="n">
        <f aca="false">IF(AND($A1822&gt;=CrashTest!$B$3,$A1822&lt;=CrashTest!$C$3),1,IF(AND($A1822&gt;=CrashTest!$B$4,$A1822&lt;=CrashTest!$C$4),2,IF(AND($A1822&gt;=CrashTest!$B$5,$A1822&lt;=CrashTest!$C$5),3,IF(AND($A1822&gt;=CrashTest!$B$6,$A1822&lt;=CrashTest!$C$6),4,IF(AND($A1822&gt;=CrashTest!$B$7,$A1822&lt;=CrashTest!$C$7),5,0)))))</f>
        <v>0</v>
      </c>
      <c r="U1822" s="8" t="str">
        <f aca="false">IF(T1822=0,"",IF(T1821=T1822,MAX(U1821,B1822),B1822))</f>
        <v/>
      </c>
      <c r="V1822" s="9" t="str">
        <f aca="false">IF(T1822=0,"",B1822/U1822-1)</f>
        <v/>
      </c>
      <c r="W1822" s="8" t="str">
        <f aca="false">IF(T1822=0,"",IF(T1821=T1822,MAX(W1821,F1822),F1822))</f>
        <v/>
      </c>
      <c r="X1822" s="9" t="str">
        <f aca="false">IF(T1822=0,"",F1822/W1822-1)</f>
        <v/>
      </c>
    </row>
    <row r="1823" customFormat="false" ht="15" hidden="false" customHeight="false" outlineLevel="0" collapsed="false">
      <c r="A1823" s="5" t="n">
        <v>45651</v>
      </c>
      <c r="B1823" s="6" t="n">
        <v>3490.75329557276</v>
      </c>
      <c r="C1823" s="7" t="n">
        <v>38.68228866</v>
      </c>
      <c r="D1823" s="0" t="n">
        <f aca="false">INT((ROW()-3)/30)</f>
        <v>60</v>
      </c>
      <c r="E1823" s="0" t="n">
        <f aca="false">2+30*D1823</f>
        <v>1802</v>
      </c>
      <c r="F1823" s="8" t="n">
        <f aca="false">INDEX($F:$F,$E1823)*(2*B1823/INDEX($B:$B,$E1823)-C1823/INDEX($C:$C,$E1823))</f>
        <v>222.624293876416</v>
      </c>
      <c r="G1823" s="9" t="n">
        <f aca="false">B1823/B1822-1</f>
        <v>-0.00114310096388226</v>
      </c>
      <c r="H1823" s="9" t="n">
        <f aca="false">F1823/F1822-1</f>
        <v>-0.00675636194719531</v>
      </c>
      <c r="I1823" s="9" t="n">
        <f aca="false">LN(B1823/B1822)</f>
        <v>-0.0011437548021053</v>
      </c>
      <c r="J1823" s="9" t="n">
        <f aca="false">LN(F1823/F1822)</f>
        <v>-0.00677928949011699</v>
      </c>
      <c r="K1823" s="9" t="n">
        <f aca="false">F1823/F1816-1</f>
        <v>-0.0222010713692846</v>
      </c>
      <c r="L1823" s="9" t="n">
        <f aca="false">F1823/F1793-1</f>
        <v>-0.0440265152127309</v>
      </c>
      <c r="M1823" s="9" t="n">
        <f aca="false">B1823/B1816-1</f>
        <v>-0.040088774194019</v>
      </c>
      <c r="N1823" s="9" t="n">
        <f aca="false">B1823/B1793-1</f>
        <v>0.0177412329349465</v>
      </c>
      <c r="O1823" s="8" t="n">
        <f aca="false">MAX(O1822,F1823)</f>
        <v>271.506607307531</v>
      </c>
      <c r="P1823" s="9" t="n">
        <f aca="false">F1823/O1823-1</f>
        <v>-0.180040971804959</v>
      </c>
      <c r="Q1823" s="8" t="n">
        <f aca="false">MAX(Q1822,B1823)</f>
        <v>4811.1564628872</v>
      </c>
      <c r="R1823" s="9" t="n">
        <f aca="false">B1823/Q1823-1</f>
        <v>-0.274446108227804</v>
      </c>
      <c r="S1823" s="9" t="n">
        <f aca="false">B1823/INDEX($B:$B,$E1823)-1</f>
        <v>-0.0920517813978846</v>
      </c>
      <c r="T1823" s="0" t="n">
        <f aca="false">IF(AND($A1823&gt;=CrashTest!$B$3,$A1823&lt;=CrashTest!$C$3),1,IF(AND($A1823&gt;=CrashTest!$B$4,$A1823&lt;=CrashTest!$C$4),2,IF(AND($A1823&gt;=CrashTest!$B$5,$A1823&lt;=CrashTest!$C$5),3,IF(AND($A1823&gt;=CrashTest!$B$6,$A1823&lt;=CrashTest!$C$6),4,IF(AND($A1823&gt;=CrashTest!$B$7,$A1823&lt;=CrashTest!$C$7),5,0)))))</f>
        <v>0</v>
      </c>
      <c r="U1823" s="8" t="str">
        <f aca="false">IF(T1823=0,"",IF(T1822=T1823,MAX(U1822,B1823),B1823))</f>
        <v/>
      </c>
      <c r="V1823" s="9" t="str">
        <f aca="false">IF(T1823=0,"",B1823/U1823-1)</f>
        <v/>
      </c>
      <c r="W1823" s="8" t="str">
        <f aca="false">IF(T1823=0,"",IF(T1822=T1823,MAX(W1822,F1823),F1823))</f>
        <v/>
      </c>
      <c r="X1823" s="9" t="str">
        <f aca="false">IF(T1823=0,"",F1823/W1823-1)</f>
        <v/>
      </c>
    </row>
    <row r="1824" customFormat="false" ht="15" hidden="false" customHeight="false" outlineLevel="0" collapsed="false">
      <c r="A1824" s="5" t="n">
        <v>45652</v>
      </c>
      <c r="B1824" s="6" t="n">
        <v>3325.23435792519</v>
      </c>
      <c r="C1824" s="7" t="n">
        <v>35.38694839</v>
      </c>
      <c r="D1824" s="0" t="n">
        <f aca="false">INT((ROW()-3)/30)</f>
        <v>60</v>
      </c>
      <c r="E1824" s="0" t="n">
        <f aca="false">2+30*D1824</f>
        <v>1802</v>
      </c>
      <c r="F1824" s="8" t="n">
        <f aca="false">INDEX($F:$F,$E1824)*(2*B1824/INDEX($B:$B,$E1824)-C1824/INDEX($C:$C,$E1824))</f>
        <v>219.403380823667</v>
      </c>
      <c r="G1824" s="9" t="n">
        <f aca="false">B1824/B1823-1</f>
        <v>-0.0474163951538752</v>
      </c>
      <c r="H1824" s="9" t="n">
        <f aca="false">F1824/F1823-1</f>
        <v>-0.0144679315840388</v>
      </c>
      <c r="I1824" s="9" t="n">
        <f aca="false">LN(B1824/B1823)</f>
        <v>-0.0485774017165369</v>
      </c>
      <c r="J1824" s="9" t="n">
        <f aca="false">LN(F1824/F1823)</f>
        <v>-0.0145736126692045</v>
      </c>
      <c r="K1824" s="9" t="n">
        <f aca="false">F1824/F1817-1</f>
        <v>-0.0276968107903459</v>
      </c>
      <c r="L1824" s="9" t="n">
        <f aca="false">F1824/F1794-1</f>
        <v>-0.0474371346977947</v>
      </c>
      <c r="M1824" s="9" t="n">
        <f aca="false">B1824/B1817-1</f>
        <v>-0.0305073809006462</v>
      </c>
      <c r="N1824" s="9" t="n">
        <f aca="false">B1824/B1794-1</f>
        <v>0.000231588615154044</v>
      </c>
      <c r="O1824" s="8" t="n">
        <f aca="false">MAX(O1823,F1824)</f>
        <v>271.506607307531</v>
      </c>
      <c r="P1824" s="9" t="n">
        <f aca="false">F1824/O1824-1</f>
        <v>-0.1919040829266</v>
      </c>
      <c r="Q1824" s="8" t="n">
        <f aca="false">MAX(Q1823,B1824)</f>
        <v>4811.1564628872</v>
      </c>
      <c r="R1824" s="9" t="n">
        <f aca="false">B1824/Q1824-1</f>
        <v>-0.308849258265507</v>
      </c>
      <c r="S1824" s="9" t="n">
        <f aca="false">B1824/INDEX($B:$B,$E1824)-1</f>
        <v>-0.13510341291038</v>
      </c>
      <c r="T1824" s="0" t="n">
        <f aca="false">IF(AND($A1824&gt;=CrashTest!$B$3,$A1824&lt;=CrashTest!$C$3),1,IF(AND($A1824&gt;=CrashTest!$B$4,$A1824&lt;=CrashTest!$C$4),2,IF(AND($A1824&gt;=CrashTest!$B$5,$A1824&lt;=CrashTest!$C$5),3,IF(AND($A1824&gt;=CrashTest!$B$6,$A1824&lt;=CrashTest!$C$6),4,IF(AND($A1824&gt;=CrashTest!$B$7,$A1824&lt;=CrashTest!$C$7),5,0)))))</f>
        <v>0</v>
      </c>
      <c r="U1824" s="8" t="str">
        <f aca="false">IF(T1824=0,"",IF(T1823=T1824,MAX(U1823,B1824),B1824))</f>
        <v/>
      </c>
      <c r="V1824" s="9" t="str">
        <f aca="false">IF(T1824=0,"",B1824/U1824-1)</f>
        <v/>
      </c>
      <c r="W1824" s="8" t="str">
        <f aca="false">IF(T1824=0,"",IF(T1823=T1824,MAX(W1823,F1824),F1824))</f>
        <v/>
      </c>
      <c r="X1824" s="9" t="str">
        <f aca="false">IF(T1824=0,"",F1824/W1824-1)</f>
        <v/>
      </c>
    </row>
    <row r="1825" customFormat="false" ht="15" hidden="false" customHeight="false" outlineLevel="0" collapsed="false">
      <c r="A1825" s="5" t="n">
        <v>45653</v>
      </c>
      <c r="B1825" s="6" t="n">
        <v>3322.09507143191</v>
      </c>
      <c r="C1825" s="7" t="n">
        <v>35.38550185</v>
      </c>
      <c r="D1825" s="0" t="n">
        <f aca="false">INT((ROW()-3)/30)</f>
        <v>60</v>
      </c>
      <c r="E1825" s="0" t="n">
        <f aca="false">2+30*D1825</f>
        <v>1802</v>
      </c>
      <c r="F1825" s="8" t="n">
        <f aca="false">INDEX($F:$F,$E1825)*(2*B1825/INDEX($B:$B,$E1825)-C1825/INDEX($C:$C,$E1825))</f>
        <v>219.035797799361</v>
      </c>
      <c r="G1825" s="9" t="n">
        <f aca="false">B1825/B1824-1</f>
        <v>-0.000944079771640127</v>
      </c>
      <c r="H1825" s="9" t="n">
        <f aca="false">F1825/F1824-1</f>
        <v>-0.00167537538813656</v>
      </c>
      <c r="I1825" s="9" t="n">
        <f aca="false">LN(B1825/B1824)</f>
        <v>-0.000944525695628373</v>
      </c>
      <c r="J1825" s="9" t="n">
        <f aca="false">LN(F1825/F1824)</f>
        <v>-0.00167678039898183</v>
      </c>
      <c r="K1825" s="9" t="n">
        <f aca="false">F1825/F1818-1</f>
        <v>-0.0259877372887448</v>
      </c>
      <c r="L1825" s="9" t="n">
        <f aca="false">F1825/F1795-1</f>
        <v>-0.0573715839381564</v>
      </c>
      <c r="M1825" s="9" t="n">
        <f aca="false">B1825/B1818-1</f>
        <v>-0.0430442144744765</v>
      </c>
      <c r="N1825" s="9" t="n">
        <f aca="false">B1825/B1795-1</f>
        <v>-0.094606950765155</v>
      </c>
      <c r="O1825" s="8" t="n">
        <f aca="false">MAX(O1824,F1825)</f>
        <v>271.506607307531</v>
      </c>
      <c r="P1825" s="9" t="n">
        <f aca="false">F1825/O1825-1</f>
        <v>-0.193257946937318</v>
      </c>
      <c r="Q1825" s="8" t="n">
        <f aca="false">MAX(Q1824,B1825)</f>
        <v>4811.1564628872</v>
      </c>
      <c r="R1825" s="9" t="n">
        <f aca="false">B1825/Q1825-1</f>
        <v>-0.309501759699932</v>
      </c>
      <c r="S1825" s="9" t="n">
        <f aca="false">B1825/INDEX($B:$B,$E1825)-1</f>
        <v>-0.135919944282811</v>
      </c>
      <c r="T1825" s="0" t="n">
        <f aca="false">IF(AND($A1825&gt;=CrashTest!$B$3,$A1825&lt;=CrashTest!$C$3),1,IF(AND($A1825&gt;=CrashTest!$B$4,$A1825&lt;=CrashTest!$C$4),2,IF(AND($A1825&gt;=CrashTest!$B$5,$A1825&lt;=CrashTest!$C$5),3,IF(AND($A1825&gt;=CrashTest!$B$6,$A1825&lt;=CrashTest!$C$6),4,IF(AND($A1825&gt;=CrashTest!$B$7,$A1825&lt;=CrashTest!$C$7),5,0)))))</f>
        <v>0</v>
      </c>
      <c r="U1825" s="8" t="str">
        <f aca="false">IF(T1825=0,"",IF(T1824=T1825,MAX(U1824,B1825),B1825))</f>
        <v/>
      </c>
      <c r="V1825" s="9" t="str">
        <f aca="false">IF(T1825=0,"",B1825/U1825-1)</f>
        <v/>
      </c>
      <c r="W1825" s="8" t="str">
        <f aca="false">IF(T1825=0,"",IF(T1824=T1825,MAX(W1824,F1825),F1825))</f>
        <v/>
      </c>
      <c r="X1825" s="9" t="str">
        <f aca="false">IF(T1825=0,"",F1825/W1825-1)</f>
        <v/>
      </c>
    </row>
    <row r="1826" customFormat="false" ht="15" hidden="false" customHeight="false" outlineLevel="0" collapsed="false">
      <c r="A1826" s="5" t="n">
        <v>45654</v>
      </c>
      <c r="B1826" s="6" t="n">
        <v>3397.09541658095</v>
      </c>
      <c r="C1826" s="7" t="n">
        <v>37.06135284</v>
      </c>
      <c r="D1826" s="0" t="n">
        <f aca="false">INT((ROW()-3)/30)</f>
        <v>60</v>
      </c>
      <c r="E1826" s="0" t="n">
        <f aca="false">2+30*D1826</f>
        <v>1802</v>
      </c>
      <c r="F1826" s="8" t="n">
        <f aca="false">INDEX($F:$F,$E1826)*(2*B1826/INDEX($B:$B,$E1826)-C1826/INDEX($C:$C,$E1826))</f>
        <v>219.578311162579</v>
      </c>
      <c r="G1826" s="9" t="n">
        <f aca="false">B1826/B1825-1</f>
        <v>0.0225762187825385</v>
      </c>
      <c r="H1826" s="9" t="n">
        <f aca="false">F1826/F1825-1</f>
        <v>0.00247682510652925</v>
      </c>
      <c r="I1826" s="9" t="n">
        <f aca="false">LN(B1826/B1825)</f>
        <v>0.0223251477533476</v>
      </c>
      <c r="J1826" s="9" t="n">
        <f aca="false">LN(F1826/F1825)</f>
        <v>0.00247376283066395</v>
      </c>
      <c r="K1826" s="9" t="n">
        <f aca="false">F1826/F1819-1</f>
        <v>-0.00917078034289709</v>
      </c>
      <c r="L1826" s="9" t="n">
        <f aca="false">F1826/F1796-1</f>
        <v>-0.0502158388243001</v>
      </c>
      <c r="M1826" s="9" t="n">
        <f aca="false">B1826/B1819-1</f>
        <v>0.0205054835416563</v>
      </c>
      <c r="N1826" s="9" t="n">
        <f aca="false">B1826/B1796-1</f>
        <v>-0.0522047211153827</v>
      </c>
      <c r="O1826" s="8" t="n">
        <f aca="false">MAX(O1825,F1826)</f>
        <v>271.506607307531</v>
      </c>
      <c r="P1826" s="9" t="n">
        <f aca="false">F1826/O1826-1</f>
        <v>-0.1912597879658</v>
      </c>
      <c r="Q1826" s="8" t="n">
        <f aca="false">MAX(Q1825,B1826)</f>
        <v>4811.1564628872</v>
      </c>
      <c r="R1826" s="9" t="n">
        <f aca="false">B1826/Q1826-1</f>
        <v>-0.29391292035796</v>
      </c>
      <c r="S1826" s="9" t="n">
        <f aca="false">B1826/INDEX($B:$B,$E1826)-1</f>
        <v>-0.116412283899312</v>
      </c>
      <c r="T1826" s="0" t="n">
        <f aca="false">IF(AND($A1826&gt;=CrashTest!$B$3,$A1826&lt;=CrashTest!$C$3),1,IF(AND($A1826&gt;=CrashTest!$B$4,$A1826&lt;=CrashTest!$C$4),2,IF(AND($A1826&gt;=CrashTest!$B$5,$A1826&lt;=CrashTest!$C$5),3,IF(AND($A1826&gt;=CrashTest!$B$6,$A1826&lt;=CrashTest!$C$6),4,IF(AND($A1826&gt;=CrashTest!$B$7,$A1826&lt;=CrashTest!$C$7),5,0)))))</f>
        <v>0</v>
      </c>
      <c r="U1826" s="8" t="str">
        <f aca="false">IF(T1826=0,"",IF(T1825=T1826,MAX(U1825,B1826),B1826))</f>
        <v/>
      </c>
      <c r="V1826" s="9" t="str">
        <f aca="false">IF(T1826=0,"",B1826/U1826-1)</f>
        <v/>
      </c>
      <c r="W1826" s="8" t="str">
        <f aca="false">IF(T1826=0,"",IF(T1825=T1826,MAX(W1825,F1826),F1826))</f>
        <v/>
      </c>
      <c r="X1826" s="9" t="str">
        <f aca="false">IF(T1826=0,"",F1826/W1826-1)</f>
        <v/>
      </c>
    </row>
    <row r="1827" customFormat="false" ht="15" hidden="false" customHeight="false" outlineLevel="0" collapsed="false">
      <c r="A1827" s="5" t="n">
        <v>45655</v>
      </c>
      <c r="B1827" s="6" t="n">
        <v>3346.92836869959</v>
      </c>
      <c r="C1827" s="7" t="n">
        <v>36.11975268</v>
      </c>
      <c r="D1827" s="0" t="n">
        <f aca="false">INT((ROW()-3)/30)</f>
        <v>60</v>
      </c>
      <c r="E1827" s="0" t="n">
        <f aca="false">2+30*D1827</f>
        <v>1802</v>
      </c>
      <c r="F1827" s="8" t="n">
        <f aca="false">INDEX($F:$F,$E1827)*(2*B1827/INDEX($B:$B,$E1827)-C1827/INDEX($C:$C,$E1827))</f>
        <v>218.315025681433</v>
      </c>
      <c r="G1827" s="9" t="n">
        <f aca="false">B1827/B1826-1</f>
        <v>-0.0147676299100986</v>
      </c>
      <c r="H1827" s="9" t="n">
        <f aca="false">F1827/F1826-1</f>
        <v>-0.00575323434476582</v>
      </c>
      <c r="I1827" s="9" t="n">
        <f aca="false">LN(B1827/B1826)</f>
        <v>-0.0148777569114228</v>
      </c>
      <c r="J1827" s="9" t="n">
        <f aca="false">LN(F1827/F1826)</f>
        <v>-0.00576984794943041</v>
      </c>
      <c r="K1827" s="9" t="n">
        <f aca="false">F1827/F1820-1</f>
        <v>-0.0154460504442057</v>
      </c>
      <c r="L1827" s="9" t="n">
        <f aca="false">F1827/F1797-1</f>
        <v>-0.053193331184702</v>
      </c>
      <c r="M1827" s="9" t="n">
        <f aca="false">B1827/B1820-1</f>
        <v>0.0209196460855619</v>
      </c>
      <c r="N1827" s="9" t="n">
        <f aca="false">B1827/B1797-1</f>
        <v>-0.0691636152244063</v>
      </c>
      <c r="O1827" s="8" t="n">
        <f aca="false">MAX(O1826,F1827)</f>
        <v>271.506607307531</v>
      </c>
      <c r="P1827" s="9" t="n">
        <f aca="false">F1827/O1827-1</f>
        <v>-0.195912659929668</v>
      </c>
      <c r="Q1827" s="8" t="n">
        <f aca="false">MAX(Q1826,B1827)</f>
        <v>4811.1564628872</v>
      </c>
      <c r="R1827" s="9" t="n">
        <f aca="false">B1827/Q1827-1</f>
        <v>-0.304340153034416</v>
      </c>
      <c r="S1827" s="9" t="n">
        <f aca="false">B1827/INDEX($B:$B,$E1827)-1</f>
        <v>-0.129460780283796</v>
      </c>
      <c r="T1827" s="0" t="n">
        <f aca="false">IF(AND($A1827&gt;=CrashTest!$B$3,$A1827&lt;=CrashTest!$C$3),1,IF(AND($A1827&gt;=CrashTest!$B$4,$A1827&lt;=CrashTest!$C$4),2,IF(AND($A1827&gt;=CrashTest!$B$5,$A1827&lt;=CrashTest!$C$5),3,IF(AND($A1827&gt;=CrashTest!$B$6,$A1827&lt;=CrashTest!$C$6),4,IF(AND($A1827&gt;=CrashTest!$B$7,$A1827&lt;=CrashTest!$C$7),5,0)))))</f>
        <v>0</v>
      </c>
      <c r="U1827" s="8" t="str">
        <f aca="false">IF(T1827=0,"",IF(T1826=T1827,MAX(U1826,B1827),B1827))</f>
        <v/>
      </c>
      <c r="V1827" s="9" t="str">
        <f aca="false">IF(T1827=0,"",B1827/U1827-1)</f>
        <v/>
      </c>
      <c r="W1827" s="8" t="str">
        <f aca="false">IF(T1827=0,"",IF(T1826=T1827,MAX(W1826,F1827),F1827))</f>
        <v/>
      </c>
      <c r="X1827" s="9" t="str">
        <f aca="false">IF(T1827=0,"",F1827/W1827-1)</f>
        <v/>
      </c>
    </row>
    <row r="1828" customFormat="false" ht="15" hidden="false" customHeight="false" outlineLevel="0" collapsed="false">
      <c r="A1828" s="5" t="n">
        <v>45656</v>
      </c>
      <c r="B1828" s="6" t="n">
        <v>3355.46704853302</v>
      </c>
      <c r="C1828" s="7" t="n">
        <v>36.17946211</v>
      </c>
      <c r="D1828" s="0" t="n">
        <f aca="false">INT((ROW()-3)/30)</f>
        <v>60</v>
      </c>
      <c r="E1828" s="0" t="n">
        <f aca="false">2+30*D1828</f>
        <v>1802</v>
      </c>
      <c r="F1828" s="8" t="n">
        <f aca="false">INDEX($F:$F,$E1828)*(2*B1828/INDEX($B:$B,$E1828)-C1828/INDEX($C:$C,$E1828))</f>
        <v>219.03483743344</v>
      </c>
      <c r="G1828" s="9" t="n">
        <f aca="false">B1828/B1827-1</f>
        <v>0.00255119885841704</v>
      </c>
      <c r="H1828" s="9" t="n">
        <f aca="false">F1828/F1827-1</f>
        <v>0.00329712418904848</v>
      </c>
      <c r="I1828" s="9" t="n">
        <f aca="false">LN(B1828/B1827)</f>
        <v>0.00254795007496473</v>
      </c>
      <c r="J1828" s="9" t="n">
        <f aca="false">LN(F1828/F1827)</f>
        <v>0.00329170059333209</v>
      </c>
      <c r="K1828" s="9" t="n">
        <f aca="false">F1828/F1821-1</f>
        <v>-0.0219211017195889</v>
      </c>
      <c r="L1828" s="9" t="n">
        <f aca="false">F1828/F1798-1</f>
        <v>-0.0538803665223264</v>
      </c>
      <c r="M1828" s="9" t="n">
        <f aca="false">B1828/B1821-1</f>
        <v>-0.0195906657953744</v>
      </c>
      <c r="N1828" s="9" t="n">
        <f aca="false">B1828/B1798-1</f>
        <v>-0.0963411091296438</v>
      </c>
      <c r="O1828" s="8" t="n">
        <f aca="false">MAX(O1827,F1828)</f>
        <v>271.506607307531</v>
      </c>
      <c r="P1828" s="9" t="n">
        <f aca="false">F1828/O1828-1</f>
        <v>-0.193261484110615</v>
      </c>
      <c r="Q1828" s="8" t="n">
        <f aca="false">MAX(Q1827,B1828)</f>
        <v>4811.1564628872</v>
      </c>
      <c r="R1828" s="9" t="n">
        <f aca="false">B1828/Q1828-1</f>
        <v>-0.302565386426991</v>
      </c>
      <c r="S1828" s="9" t="n">
        <f aca="false">B1828/INDEX($B:$B,$E1828)-1</f>
        <v>-0.127239861620249</v>
      </c>
      <c r="T1828" s="0" t="n">
        <f aca="false">IF(AND($A1828&gt;=CrashTest!$B$3,$A1828&lt;=CrashTest!$C$3),1,IF(AND($A1828&gt;=CrashTest!$B$4,$A1828&lt;=CrashTest!$C$4),2,IF(AND($A1828&gt;=CrashTest!$B$5,$A1828&lt;=CrashTest!$C$5),3,IF(AND($A1828&gt;=CrashTest!$B$6,$A1828&lt;=CrashTest!$C$6),4,IF(AND($A1828&gt;=CrashTest!$B$7,$A1828&lt;=CrashTest!$C$7),5,0)))))</f>
        <v>0</v>
      </c>
      <c r="U1828" s="8" t="str">
        <f aca="false">IF(T1828=0,"",IF(T1827=T1828,MAX(U1827,B1828),B1828))</f>
        <v/>
      </c>
      <c r="V1828" s="9" t="str">
        <f aca="false">IF(T1828=0,"",B1828/U1828-1)</f>
        <v/>
      </c>
      <c r="W1828" s="8" t="str">
        <f aca="false">IF(T1828=0,"",IF(T1827=T1828,MAX(W1827,F1828),F1828))</f>
        <v/>
      </c>
      <c r="X1828" s="9" t="str">
        <f aca="false">IF(T1828=0,"",F1828/W1828-1)</f>
        <v/>
      </c>
    </row>
    <row r="1829" customFormat="false" ht="15" hidden="false" customHeight="false" outlineLevel="0" collapsed="false">
      <c r="A1829" s="5" t="n">
        <v>45657</v>
      </c>
      <c r="B1829" s="6" t="n">
        <v>3332.45484545295</v>
      </c>
      <c r="C1829" s="7" t="n">
        <v>35.76801842</v>
      </c>
      <c r="D1829" s="0" t="n">
        <f aca="false">INT((ROW()-3)/30)</f>
        <v>60</v>
      </c>
      <c r="E1829" s="0" t="n">
        <f aca="false">2+30*D1829</f>
        <v>1802</v>
      </c>
      <c r="F1829" s="8" t="n">
        <f aca="false">INDEX($F:$F,$E1829)*(2*B1829/INDEX($B:$B,$E1829)-C1829/INDEX($C:$C,$E1829))</f>
        <v>218.352547377149</v>
      </c>
      <c r="G1829" s="9" t="n">
        <f aca="false">B1829/B1828-1</f>
        <v>-0.0068581222069013</v>
      </c>
      <c r="H1829" s="9" t="n">
        <f aca="false">F1829/F1828-1</f>
        <v>-0.00311498419286071</v>
      </c>
      <c r="I1829" s="9" t="n">
        <f aca="false">LN(B1829/B1828)</f>
        <v>-0.00688174720437561</v>
      </c>
      <c r="J1829" s="9" t="n">
        <f aca="false">LN(F1829/F1828)</f>
        <v>-0.00311984585474665</v>
      </c>
      <c r="K1829" s="9" t="n">
        <f aca="false">F1829/F1822-1</f>
        <v>-0.025814861627947</v>
      </c>
      <c r="L1829" s="9" t="n">
        <f aca="false">F1829/F1799-1</f>
        <v>-0.0559117473667419</v>
      </c>
      <c r="M1829" s="9" t="n">
        <f aca="false">B1829/B1822-1</f>
        <v>-0.0464391977145274</v>
      </c>
      <c r="N1829" s="9" t="n">
        <f aca="false">B1829/B1799-1</f>
        <v>-0.103234096594057</v>
      </c>
      <c r="O1829" s="8" t="n">
        <f aca="false">MAX(O1828,F1829)</f>
        <v>271.506607307531</v>
      </c>
      <c r="P1829" s="9" t="n">
        <f aca="false">F1829/O1829-1</f>
        <v>-0.195774461835382</v>
      </c>
      <c r="Q1829" s="8" t="n">
        <f aca="false">MAX(Q1828,B1829)</f>
        <v>4811.1564628872</v>
      </c>
      <c r="R1829" s="9" t="n">
        <f aca="false">B1829/Q1829-1</f>
        <v>-0.307348478238198</v>
      </c>
      <c r="S1829" s="9" t="n">
        <f aca="false">B1829/INDEX($B:$B,$E1829)-1</f>
        <v>-0.13322535730657</v>
      </c>
      <c r="T1829" s="0" t="n">
        <f aca="false">IF(AND($A1829&gt;=CrashTest!$B$3,$A1829&lt;=CrashTest!$C$3),1,IF(AND($A1829&gt;=CrashTest!$B$4,$A1829&lt;=CrashTest!$C$4),2,IF(AND($A1829&gt;=CrashTest!$B$5,$A1829&lt;=CrashTest!$C$5),3,IF(AND($A1829&gt;=CrashTest!$B$6,$A1829&lt;=CrashTest!$C$6),4,IF(AND($A1829&gt;=CrashTest!$B$7,$A1829&lt;=CrashTest!$C$7),5,0)))))</f>
        <v>0</v>
      </c>
      <c r="U1829" s="8" t="str">
        <f aca="false">IF(T1829=0,"",IF(T1828=T1829,MAX(U1828,B1829),B1829))</f>
        <v/>
      </c>
      <c r="V1829" s="9" t="str">
        <f aca="false">IF(T1829=0,"",B1829/U1829-1)</f>
        <v/>
      </c>
      <c r="W1829" s="8" t="str">
        <f aca="false">IF(T1829=0,"",IF(T1828=T1829,MAX(W1828,F1829),F1829))</f>
        <v/>
      </c>
      <c r="X1829" s="9" t="str">
        <f aca="false">IF(T1829=0,"",F1829/W1829-1)</f>
        <v/>
      </c>
    </row>
    <row r="1830" customFormat="false" ht="15" hidden="false" customHeight="false" outlineLevel="0" collapsed="false">
      <c r="A1830" s="5" t="n">
        <v>45658</v>
      </c>
      <c r="B1830" s="6" t="n">
        <v>3350.89031195207</v>
      </c>
      <c r="C1830" s="7" t="n">
        <v>36.32300465</v>
      </c>
      <c r="D1830" s="0" t="n">
        <f aca="false">INT((ROW()-3)/30)</f>
        <v>60</v>
      </c>
      <c r="E1830" s="0" t="n">
        <f aca="false">2+30*D1830</f>
        <v>1802</v>
      </c>
      <c r="F1830" s="8" t="n">
        <f aca="false">INDEX($F:$F,$E1830)*(2*B1830/INDEX($B:$B,$E1830)-C1830/INDEX($C:$C,$E1830))</f>
        <v>217.767763651094</v>
      </c>
      <c r="G1830" s="9" t="n">
        <f aca="false">B1830/B1829-1</f>
        <v>0.0055320979140272</v>
      </c>
      <c r="H1830" s="9" t="n">
        <f aca="false">F1830/F1829-1</f>
        <v>-0.00267816305822544</v>
      </c>
      <c r="I1830" s="9" t="n">
        <f aca="false">LN(B1830/B1829)</f>
        <v>0.00551685206221347</v>
      </c>
      <c r="J1830" s="9" t="n">
        <f aca="false">LN(F1830/F1829)</f>
        <v>-0.00268175575289039</v>
      </c>
      <c r="K1830" s="9" t="n">
        <f aca="false">F1830/F1823-1</f>
        <v>-0.0218149157971853</v>
      </c>
      <c r="L1830" s="9" t="n">
        <f aca="false">F1830/F1800-1</f>
        <v>-0.0487108743871928</v>
      </c>
      <c r="M1830" s="9" t="n">
        <f aca="false">B1830/B1823-1</f>
        <v>-0.0400667053148887</v>
      </c>
      <c r="N1830" s="9" t="n">
        <f aca="false">B1830/B1800-1</f>
        <v>-0.0786883148498162</v>
      </c>
      <c r="O1830" s="8" t="n">
        <f aca="false">MAX(O1829,F1830)</f>
        <v>271.506607307531</v>
      </c>
      <c r="P1830" s="9" t="n">
        <f aca="false">F1830/O1830-1</f>
        <v>-0.197928308962176</v>
      </c>
      <c r="Q1830" s="8" t="n">
        <f aca="false">MAX(Q1829,B1830)</f>
        <v>4811.1564628872</v>
      </c>
      <c r="R1830" s="9" t="n">
        <f aca="false">B1830/Q1830-1</f>
        <v>-0.303516662199511</v>
      </c>
      <c r="S1830" s="9" t="n">
        <f aca="false">B1830/INDEX($B:$B,$E1830)-1</f>
        <v>-0.128430275113794</v>
      </c>
      <c r="T1830" s="0" t="n">
        <f aca="false">IF(AND($A1830&gt;=CrashTest!$B$3,$A1830&lt;=CrashTest!$C$3),1,IF(AND($A1830&gt;=CrashTest!$B$4,$A1830&lt;=CrashTest!$C$4),2,IF(AND($A1830&gt;=CrashTest!$B$5,$A1830&lt;=CrashTest!$C$5),3,IF(AND($A1830&gt;=CrashTest!$B$6,$A1830&lt;=CrashTest!$C$6),4,IF(AND($A1830&gt;=CrashTest!$B$7,$A1830&lt;=CrashTest!$C$7),5,0)))))</f>
        <v>0</v>
      </c>
      <c r="U1830" s="8" t="str">
        <f aca="false">IF(T1830=0,"",IF(T1829=T1830,MAX(U1829,B1830),B1830))</f>
        <v/>
      </c>
      <c r="V1830" s="9" t="str">
        <f aca="false">IF(T1830=0,"",B1830/U1830-1)</f>
        <v/>
      </c>
      <c r="W1830" s="8" t="str">
        <f aca="false">IF(T1830=0,"",IF(T1829=T1830,MAX(W1829,F1830),F1830))</f>
        <v/>
      </c>
      <c r="X1830" s="9" t="str">
        <f aca="false">IF(T1830=0,"",F1830/W1830-1)</f>
        <v/>
      </c>
    </row>
    <row r="1831" customFormat="false" ht="15" hidden="false" customHeight="false" outlineLevel="0" collapsed="false">
      <c r="A1831" s="5" t="n">
        <v>45659</v>
      </c>
      <c r="B1831" s="6" t="n">
        <v>3447.58794734074</v>
      </c>
      <c r="C1831" s="7" t="n">
        <v>38.67594241</v>
      </c>
      <c r="D1831" s="0" t="n">
        <f aca="false">INT((ROW()-3)/30)</f>
        <v>60</v>
      </c>
      <c r="E1831" s="0" t="n">
        <f aca="false">2+30*D1831</f>
        <v>1802</v>
      </c>
      <c r="F1831" s="8" t="n">
        <f aca="false">INDEX($F:$F,$E1831)*(2*B1831/INDEX($B:$B,$E1831)-C1831/INDEX($C:$C,$E1831))</f>
        <v>217.502018348891</v>
      </c>
      <c r="G1831" s="9" t="n">
        <f aca="false">B1831/B1830-1</f>
        <v>0.0288572965351224</v>
      </c>
      <c r="H1831" s="9" t="n">
        <f aca="false">F1831/F1830-1</f>
        <v>-0.0012203151547644</v>
      </c>
      <c r="I1831" s="9" t="n">
        <f aca="false">LN(B1831/B1830)</f>
        <v>0.0284487655390148</v>
      </c>
      <c r="J1831" s="9" t="n">
        <f aca="false">LN(F1831/F1830)</f>
        <v>-0.00122106034560968</v>
      </c>
      <c r="K1831" s="9" t="n">
        <f aca="false">F1831/F1824-1</f>
        <v>-0.00866605823318478</v>
      </c>
      <c r="L1831" s="9" t="n">
        <f aca="false">F1831/F1801-1</f>
        <v>-0.0601029333487193</v>
      </c>
      <c r="M1831" s="9" t="n">
        <f aca="false">B1831/B1824-1</f>
        <v>0.0367954785273821</v>
      </c>
      <c r="N1831" s="9" t="n">
        <f aca="false">B1831/B1801-1</f>
        <v>-0.0486556300181198</v>
      </c>
      <c r="O1831" s="8" t="n">
        <f aca="false">MAX(O1830,F1831)</f>
        <v>271.506607307531</v>
      </c>
      <c r="P1831" s="9" t="n">
        <f aca="false">F1831/O1831-1</f>
        <v>-0.198907089201957</v>
      </c>
      <c r="Q1831" s="8" t="n">
        <f aca="false">MAX(Q1830,B1831)</f>
        <v>4811.1564628872</v>
      </c>
      <c r="R1831" s="9" t="n">
        <f aca="false">B1831/Q1831-1</f>
        <v>-0.283418035988831</v>
      </c>
      <c r="S1831" s="9" t="n">
        <f aca="false">B1831/INDEX($B:$B,$E1831)-1</f>
        <v>-0.103279129111717</v>
      </c>
      <c r="T1831" s="0" t="n">
        <f aca="false">IF(AND($A1831&gt;=CrashTest!$B$3,$A1831&lt;=CrashTest!$C$3),1,IF(AND($A1831&gt;=CrashTest!$B$4,$A1831&lt;=CrashTest!$C$4),2,IF(AND($A1831&gt;=CrashTest!$B$5,$A1831&lt;=CrashTest!$C$5),3,IF(AND($A1831&gt;=CrashTest!$B$6,$A1831&lt;=CrashTest!$C$6),4,IF(AND($A1831&gt;=CrashTest!$B$7,$A1831&lt;=CrashTest!$C$7),5,0)))))</f>
        <v>0</v>
      </c>
      <c r="U1831" s="8" t="str">
        <f aca="false">IF(T1831=0,"",IF(T1830=T1831,MAX(U1830,B1831),B1831))</f>
        <v/>
      </c>
      <c r="V1831" s="9" t="str">
        <f aca="false">IF(T1831=0,"",B1831/U1831-1)</f>
        <v/>
      </c>
      <c r="W1831" s="8" t="str">
        <f aca="false">IF(T1831=0,"",IF(T1830=T1831,MAX(W1830,F1831),F1831))</f>
        <v/>
      </c>
      <c r="X1831" s="9" t="str">
        <f aca="false">IF(T1831=0,"",F1831/W1831-1)</f>
        <v/>
      </c>
    </row>
    <row r="1832" customFormat="false" ht="15" hidden="false" customHeight="false" outlineLevel="0" collapsed="false">
      <c r="A1832" s="5" t="n">
        <v>45660</v>
      </c>
      <c r="B1832" s="6" t="n">
        <v>3606.25034468732</v>
      </c>
      <c r="C1832" s="7" t="n">
        <v>42.55774421</v>
      </c>
      <c r="D1832" s="0" t="n">
        <f aca="false">INT((ROW()-3)/30)</f>
        <v>60</v>
      </c>
      <c r="E1832" s="0" t="n">
        <f aca="false">2+30*D1832</f>
        <v>1802</v>
      </c>
      <c r="F1832" s="8" t="n">
        <f aca="false">INDEX($F:$F,$E1832)*(2*B1832/INDEX($B:$B,$E1832)-C1832/INDEX($C:$C,$E1832))</f>
        <v>216.960162212604</v>
      </c>
      <c r="G1832" s="9" t="n">
        <f aca="false">B1832/B1831-1</f>
        <v>0.0460212762574956</v>
      </c>
      <c r="H1832" s="9" t="n">
        <f aca="false">F1832/F1831-1</f>
        <v>-0.00249126946223488</v>
      </c>
      <c r="I1832" s="9" t="n">
        <f aca="false">LN(B1832/B1831)</f>
        <v>0.0449937060262042</v>
      </c>
      <c r="J1832" s="9" t="n">
        <f aca="false">LN(F1832/F1831)</f>
        <v>-0.00249437783760857</v>
      </c>
      <c r="K1832" s="9" t="n">
        <f aca="false">F1832/F1825-1</f>
        <v>-0.00947623907877349</v>
      </c>
      <c r="L1832" s="9" t="n">
        <f aca="false">F1832/F1802-1</f>
        <v>-0.0547831455920224</v>
      </c>
      <c r="M1832" s="9" t="n">
        <f aca="false">B1832/B1825-1</f>
        <v>0.0855349612655521</v>
      </c>
      <c r="N1832" s="9" t="n">
        <f aca="false">B1832/B1802-1</f>
        <v>-0.0620108901867056</v>
      </c>
      <c r="O1832" s="8" t="n">
        <f aca="false">MAX(O1831,F1832)</f>
        <v>271.506607307531</v>
      </c>
      <c r="P1832" s="9" t="n">
        <f aca="false">F1832/O1832-1</f>
        <v>-0.200902827507041</v>
      </c>
      <c r="Q1832" s="8" t="n">
        <f aca="false">MAX(Q1831,B1832)</f>
        <v>4811.1564628872</v>
      </c>
      <c r="R1832" s="9" t="n">
        <f aca="false">B1832/Q1832-1</f>
        <v>-0.250440019461934</v>
      </c>
      <c r="S1832" s="9" t="n">
        <f aca="false">B1832/INDEX($B:$B,$E1832)-1</f>
        <v>-0.0620108901867056</v>
      </c>
      <c r="T1832" s="0" t="n">
        <f aca="false">IF(AND($A1832&gt;=CrashTest!$B$3,$A1832&lt;=CrashTest!$C$3),1,IF(AND($A1832&gt;=CrashTest!$B$4,$A1832&lt;=CrashTest!$C$4),2,IF(AND($A1832&gt;=CrashTest!$B$5,$A1832&lt;=CrashTest!$C$5),3,IF(AND($A1832&gt;=CrashTest!$B$6,$A1832&lt;=CrashTest!$C$6),4,IF(AND($A1832&gt;=CrashTest!$B$7,$A1832&lt;=CrashTest!$C$7),5,0)))))</f>
        <v>0</v>
      </c>
      <c r="U1832" s="8" t="str">
        <f aca="false">IF(T1832=0,"",IF(T1831=T1832,MAX(U1831,B1832),B1832))</f>
        <v/>
      </c>
      <c r="V1832" s="9" t="str">
        <f aca="false">IF(T1832=0,"",B1832/U1832-1)</f>
        <v/>
      </c>
      <c r="W1832" s="8" t="str">
        <f aca="false">IF(T1832=0,"",IF(T1831=T1832,MAX(W1831,F1832),F1832))</f>
        <v/>
      </c>
      <c r="X1832" s="9" t="str">
        <f aca="false">IF(T1832=0,"",F1832/W1832-1)</f>
        <v/>
      </c>
    </row>
    <row r="1833" customFormat="false" ht="15" hidden="false" customHeight="false" outlineLevel="0" collapsed="false">
      <c r="A1833" s="5" t="n">
        <v>45661</v>
      </c>
      <c r="B1833" s="6" t="n">
        <v>3657.79189278784</v>
      </c>
      <c r="C1833" s="7" t="n">
        <v>43.53979376</v>
      </c>
      <c r="D1833" s="0" t="n">
        <f aca="false">INT((ROW()-3)/30)</f>
        <v>61</v>
      </c>
      <c r="E1833" s="0" t="n">
        <f aca="false">2+30*D1833</f>
        <v>1832</v>
      </c>
      <c r="F1833" s="8" t="n">
        <f aca="false">INDEX($F:$F,$E1833)*(2*B1833/INDEX($B:$B,$E1833)-C1833/INDEX($C:$C,$E1833))</f>
        <v>218.15536734421</v>
      </c>
      <c r="G1833" s="9" t="n">
        <f aca="false">B1833/B1832-1</f>
        <v>0.0142922823359866</v>
      </c>
      <c r="H1833" s="9" t="n">
        <f aca="false">F1833/F1832-1</f>
        <v>0.00550886909106763</v>
      </c>
      <c r="I1833" s="9" t="n">
        <f aca="false">LN(B1833/B1832)</f>
        <v>0.0141911105135122</v>
      </c>
      <c r="J1833" s="9" t="n">
        <f aca="false">LN(F1833/F1832)</f>
        <v>0.00549375076955785</v>
      </c>
      <c r="K1833" s="9" t="n">
        <f aca="false">F1833/F1826-1</f>
        <v>-0.006480347766748</v>
      </c>
      <c r="L1833" s="9" t="n">
        <f aca="false">F1833/F1803-1</f>
        <v>-0.0490101612252128</v>
      </c>
      <c r="M1833" s="9" t="n">
        <f aca="false">B1833/B1826-1</f>
        <v>0.0767409931833094</v>
      </c>
      <c r="N1833" s="9" t="n">
        <f aca="false">B1833/B1803-1</f>
        <v>-0.0360754274456772</v>
      </c>
      <c r="O1833" s="8" t="n">
        <f aca="false">MAX(O1832,F1833)</f>
        <v>271.506607307531</v>
      </c>
      <c r="P1833" s="9" t="n">
        <f aca="false">F1833/O1833-1</f>
        <v>-0.196500705792735</v>
      </c>
      <c r="Q1833" s="8" t="n">
        <f aca="false">MAX(Q1832,B1833)</f>
        <v>4811.1564628872</v>
      </c>
      <c r="R1833" s="9" t="n">
        <f aca="false">B1833/Q1833-1</f>
        <v>-0.239727096592327</v>
      </c>
      <c r="S1833" s="9" t="n">
        <f aca="false">B1833/INDEX($B:$B,$E1833)-1</f>
        <v>0.0142922823359866</v>
      </c>
      <c r="T1833" s="0" t="n">
        <f aca="false">IF(AND($A1833&gt;=CrashTest!$B$3,$A1833&lt;=CrashTest!$C$3),1,IF(AND($A1833&gt;=CrashTest!$B$4,$A1833&lt;=CrashTest!$C$4),2,IF(AND($A1833&gt;=CrashTest!$B$5,$A1833&lt;=CrashTest!$C$5),3,IF(AND($A1833&gt;=CrashTest!$B$6,$A1833&lt;=CrashTest!$C$6),4,IF(AND($A1833&gt;=CrashTest!$B$7,$A1833&lt;=CrashTest!$C$7),5,0)))))</f>
        <v>0</v>
      </c>
      <c r="U1833" s="8" t="str">
        <f aca="false">IF(T1833=0,"",IF(T1832=T1833,MAX(U1832,B1833),B1833))</f>
        <v/>
      </c>
      <c r="V1833" s="9" t="str">
        <f aca="false">IF(T1833=0,"",B1833/U1833-1)</f>
        <v/>
      </c>
      <c r="W1833" s="8" t="str">
        <f aca="false">IF(T1833=0,"",IF(T1832=T1833,MAX(W1832,F1833),F1833))</f>
        <v/>
      </c>
      <c r="X1833" s="9" t="str">
        <f aca="false">IF(T1833=0,"",F1833/W1833-1)</f>
        <v/>
      </c>
    </row>
    <row r="1834" customFormat="false" ht="15" hidden="false" customHeight="false" outlineLevel="0" collapsed="false">
      <c r="A1834" s="5" t="n">
        <v>45662</v>
      </c>
      <c r="B1834" s="6" t="n">
        <v>3638.22340260082</v>
      </c>
      <c r="C1834" s="7" t="n">
        <v>43.09620151</v>
      </c>
      <c r="D1834" s="0" t="n">
        <f aca="false">INT((ROW()-3)/30)</f>
        <v>61</v>
      </c>
      <c r="E1834" s="0" t="n">
        <f aca="false">2+30*D1834</f>
        <v>1832</v>
      </c>
      <c r="F1834" s="8" t="n">
        <f aca="false">INDEX($F:$F,$E1834)*(2*B1834/INDEX($B:$B,$E1834)-C1834/INDEX($C:$C,$E1834))</f>
        <v>218.062239693122</v>
      </c>
      <c r="G1834" s="9" t="n">
        <f aca="false">B1834/B1833-1</f>
        <v>-0.00534980960114317</v>
      </c>
      <c r="H1834" s="9" t="n">
        <f aca="false">F1834/F1833-1</f>
        <v>-0.000426886820258043</v>
      </c>
      <c r="I1834" s="9" t="n">
        <f aca="false">LN(B1834/B1833)</f>
        <v>-0.00536417107619934</v>
      </c>
      <c r="J1834" s="9" t="n">
        <f aca="false">LN(F1834/F1833)</f>
        <v>-0.000426977962375867</v>
      </c>
      <c r="K1834" s="9" t="n">
        <f aca="false">F1834/F1827-1</f>
        <v>-0.00115789551141177</v>
      </c>
      <c r="L1834" s="9" t="n">
        <f aca="false">F1834/F1804-1</f>
        <v>-0.062158083298295</v>
      </c>
      <c r="M1834" s="9" t="n">
        <f aca="false">B1834/B1827-1</f>
        <v>0.0870335429420646</v>
      </c>
      <c r="N1834" s="9" t="n">
        <f aca="false">B1834/B1804-1</f>
        <v>-0.0934962140770962</v>
      </c>
      <c r="O1834" s="8" t="n">
        <f aca="false">MAX(O1833,F1834)</f>
        <v>271.506607307531</v>
      </c>
      <c r="P1834" s="9" t="n">
        <f aca="false">F1834/O1834-1</f>
        <v>-0.196843709051519</v>
      </c>
      <c r="Q1834" s="8" t="n">
        <f aca="false">MAX(Q1833,B1834)</f>
        <v>4811.1564628872</v>
      </c>
      <c r="R1834" s="9" t="n">
        <f aca="false">B1834/Q1834-1</f>
        <v>-0.243794411870467</v>
      </c>
      <c r="S1834" s="9" t="n">
        <f aca="false">B1834/INDEX($B:$B,$E1834)-1</f>
        <v>0.00886601174558011</v>
      </c>
      <c r="T1834" s="0" t="n">
        <f aca="false">IF(AND($A1834&gt;=CrashTest!$B$3,$A1834&lt;=CrashTest!$C$3),1,IF(AND($A1834&gt;=CrashTest!$B$4,$A1834&lt;=CrashTest!$C$4),2,IF(AND($A1834&gt;=CrashTest!$B$5,$A1834&lt;=CrashTest!$C$5),3,IF(AND($A1834&gt;=CrashTest!$B$6,$A1834&lt;=CrashTest!$C$6),4,IF(AND($A1834&gt;=CrashTest!$B$7,$A1834&lt;=CrashTest!$C$7),5,0)))))</f>
        <v>0</v>
      </c>
      <c r="U1834" s="8" t="str">
        <f aca="false">IF(T1834=0,"",IF(T1833=T1834,MAX(U1833,B1834),B1834))</f>
        <v/>
      </c>
      <c r="V1834" s="9" t="str">
        <f aca="false">IF(T1834=0,"",B1834/U1834-1)</f>
        <v/>
      </c>
      <c r="W1834" s="8" t="str">
        <f aca="false">IF(T1834=0,"",IF(T1833=T1834,MAX(W1833,F1834),F1834))</f>
        <v/>
      </c>
      <c r="X1834" s="9" t="str">
        <f aca="false">IF(T1834=0,"",F1834/W1834-1)</f>
        <v/>
      </c>
    </row>
    <row r="1835" customFormat="false" ht="15" hidden="false" customHeight="false" outlineLevel="0" collapsed="false">
      <c r="A1835" s="5" t="n">
        <v>45663</v>
      </c>
      <c r="B1835" s="6" t="n">
        <v>3683.0759798422</v>
      </c>
      <c r="C1835" s="7" t="n">
        <v>44.15895232</v>
      </c>
      <c r="D1835" s="0" t="n">
        <f aca="false">INT((ROW()-3)/30)</f>
        <v>61</v>
      </c>
      <c r="E1835" s="0" t="n">
        <f aca="false">2+30*D1835</f>
        <v>1832</v>
      </c>
      <c r="F1835" s="8" t="n">
        <f aca="false">INDEX($F:$F,$E1835)*(2*B1835/INDEX($B:$B,$E1835)-C1835/INDEX($C:$C,$E1835))</f>
        <v>218.041181142091</v>
      </c>
      <c r="G1835" s="9" t="n">
        <f aca="false">B1835/B1834-1</f>
        <v>0.0123281536832831</v>
      </c>
      <c r="H1835" s="9" t="n">
        <f aca="false">F1835/F1834-1</f>
        <v>-9.6571286533842E-005</v>
      </c>
      <c r="I1835" s="9" t="n">
        <f aca="false">LN(B1835/B1834)</f>
        <v>0.0122527808364294</v>
      </c>
      <c r="J1835" s="9" t="n">
        <f aca="false">LN(F1835/F1834)</f>
        <v>-9.65759498407635E-005</v>
      </c>
      <c r="K1835" s="9" t="n">
        <f aca="false">F1835/F1828-1</f>
        <v>-0.00453652169212959</v>
      </c>
      <c r="L1835" s="9" t="n">
        <f aca="false">F1835/F1805-1</f>
        <v>-0.0624208389733544</v>
      </c>
      <c r="M1835" s="9" t="n">
        <f aca="false">B1835/B1828-1</f>
        <v>0.0976343759514515</v>
      </c>
      <c r="N1835" s="9" t="n">
        <f aca="false">B1835/B1805-1</f>
        <v>-0.080654383291567</v>
      </c>
      <c r="O1835" s="8" t="n">
        <f aca="false">MAX(O1834,F1835)</f>
        <v>271.506607307531</v>
      </c>
      <c r="P1835" s="9" t="n">
        <f aca="false">F1835/O1835-1</f>
        <v>-0.196921270887823</v>
      </c>
      <c r="Q1835" s="8" t="n">
        <f aca="false">MAX(Q1834,B1835)</f>
        <v>4811.1564628872</v>
      </c>
      <c r="R1835" s="9" t="n">
        <f aca="false">B1835/Q1835-1</f>
        <v>-0.234471793163848</v>
      </c>
      <c r="S1835" s="9" t="n">
        <f aca="false">B1835/INDEX($B:$B,$E1835)-1</f>
        <v>0.0213034669842205</v>
      </c>
      <c r="T1835" s="0" t="n">
        <f aca="false">IF(AND($A1835&gt;=CrashTest!$B$3,$A1835&lt;=CrashTest!$C$3),1,IF(AND($A1835&gt;=CrashTest!$B$4,$A1835&lt;=CrashTest!$C$4),2,IF(AND($A1835&gt;=CrashTest!$B$5,$A1835&lt;=CrashTest!$C$5),3,IF(AND($A1835&gt;=CrashTest!$B$6,$A1835&lt;=CrashTest!$C$6),4,IF(AND($A1835&gt;=CrashTest!$B$7,$A1835&lt;=CrashTest!$C$7),5,0)))))</f>
        <v>0</v>
      </c>
      <c r="U1835" s="8" t="str">
        <f aca="false">IF(T1835=0,"",IF(T1834=T1835,MAX(U1834,B1835),B1835))</f>
        <v/>
      </c>
      <c r="V1835" s="9" t="str">
        <f aca="false">IF(T1835=0,"",B1835/U1835-1)</f>
        <v/>
      </c>
      <c r="W1835" s="8" t="str">
        <f aca="false">IF(T1835=0,"",IF(T1834=T1835,MAX(W1834,F1835),F1835))</f>
        <v/>
      </c>
      <c r="X1835" s="9" t="str">
        <f aca="false">IF(T1835=0,"",F1835/W1835-1)</f>
        <v/>
      </c>
    </row>
    <row r="1836" customFormat="false" ht="15" hidden="false" customHeight="false" outlineLevel="0" collapsed="false">
      <c r="A1836" s="5" t="n">
        <v>45664</v>
      </c>
      <c r="B1836" s="6" t="n">
        <v>3382.56745979544</v>
      </c>
      <c r="C1836" s="7" t="n">
        <v>37.88312973</v>
      </c>
      <c r="D1836" s="0" t="n">
        <f aca="false">INT((ROW()-3)/30)</f>
        <v>61</v>
      </c>
      <c r="E1836" s="0" t="n">
        <f aca="false">2+30*D1836</f>
        <v>1832</v>
      </c>
      <c r="F1836" s="8" t="n">
        <f aca="false">INDEX($F:$F,$E1836)*(2*B1836/INDEX($B:$B,$E1836)-C1836/INDEX($C:$C,$E1836))</f>
        <v>213.876898069283</v>
      </c>
      <c r="G1836" s="9" t="n">
        <f aca="false">B1836/B1835-1</f>
        <v>-0.081591724333538</v>
      </c>
      <c r="H1836" s="9" t="n">
        <f aca="false">F1836/F1835-1</f>
        <v>-0.0190986081207</v>
      </c>
      <c r="I1836" s="9" t="n">
        <f aca="false">LN(B1836/B1835)</f>
        <v>-0.0851132424965647</v>
      </c>
      <c r="J1836" s="9" t="n">
        <f aca="false">LN(F1836/F1835)</f>
        <v>-0.0192833424310204</v>
      </c>
      <c r="K1836" s="9" t="n">
        <f aca="false">F1836/F1829-1</f>
        <v>-0.0204973533014694</v>
      </c>
      <c r="L1836" s="9" t="n">
        <f aca="false">F1836/F1806-1</f>
        <v>-0.0763285154718258</v>
      </c>
      <c r="M1836" s="9" t="n">
        <f aca="false">B1836/B1829-1</f>
        <v>0.015037747446411</v>
      </c>
      <c r="N1836" s="9" t="n">
        <f aca="false">B1836/B1806-1</f>
        <v>-0.154706089062631</v>
      </c>
      <c r="O1836" s="8" t="n">
        <f aca="false">MAX(O1835,F1836)</f>
        <v>271.506607307531</v>
      </c>
      <c r="P1836" s="9" t="n">
        <f aca="false">F1836/O1836-1</f>
        <v>-0.212258956825206</v>
      </c>
      <c r="Q1836" s="8" t="n">
        <f aca="false">MAX(Q1835,B1836)</f>
        <v>4811.1564628872</v>
      </c>
      <c r="R1836" s="9" t="n">
        <f aca="false">B1836/Q1836-1</f>
        <v>-0.296932559585571</v>
      </c>
      <c r="S1836" s="9" t="n">
        <f aca="false">B1836/INDEX($B:$B,$E1836)-1</f>
        <v>-0.0620264439548427</v>
      </c>
      <c r="T1836" s="0" t="n">
        <f aca="false">IF(AND($A1836&gt;=CrashTest!$B$3,$A1836&lt;=CrashTest!$C$3),1,IF(AND($A1836&gt;=CrashTest!$B$4,$A1836&lt;=CrashTest!$C$4),2,IF(AND($A1836&gt;=CrashTest!$B$5,$A1836&lt;=CrashTest!$C$5),3,IF(AND($A1836&gt;=CrashTest!$B$6,$A1836&lt;=CrashTest!$C$6),4,IF(AND($A1836&gt;=CrashTest!$B$7,$A1836&lt;=CrashTest!$C$7),5,0)))))</f>
        <v>0</v>
      </c>
      <c r="U1836" s="8" t="str">
        <f aca="false">IF(T1836=0,"",IF(T1835=T1836,MAX(U1835,B1836),B1836))</f>
        <v/>
      </c>
      <c r="V1836" s="9" t="str">
        <f aca="false">IF(T1836=0,"",B1836/U1836-1)</f>
        <v/>
      </c>
      <c r="W1836" s="8" t="str">
        <f aca="false">IF(T1836=0,"",IF(T1835=T1836,MAX(W1835,F1836),F1836))</f>
        <v/>
      </c>
      <c r="X1836" s="9" t="str">
        <f aca="false">IF(T1836=0,"",F1836/W1836-1)</f>
        <v/>
      </c>
    </row>
    <row r="1837" customFormat="false" ht="15" hidden="false" customHeight="false" outlineLevel="0" collapsed="false">
      <c r="A1837" s="5" t="n">
        <v>45665</v>
      </c>
      <c r="B1837" s="6" t="n">
        <v>3325.54302042957</v>
      </c>
      <c r="C1837" s="7" t="n">
        <v>36.77055497</v>
      </c>
      <c r="D1837" s="0" t="n">
        <f aca="false">INT((ROW()-3)/30)</f>
        <v>61</v>
      </c>
      <c r="E1837" s="0" t="n">
        <f aca="false">2+30*D1837</f>
        <v>1832</v>
      </c>
      <c r="F1837" s="8" t="n">
        <f aca="false">INDEX($F:$F,$E1837)*(2*B1837/INDEX($B:$B,$E1837)-C1837/INDEX($C:$C,$E1837))</f>
        <v>212.687386623954</v>
      </c>
      <c r="G1837" s="9" t="n">
        <f aca="false">B1837/B1836-1</f>
        <v>-0.0168583302605644</v>
      </c>
      <c r="H1837" s="9" t="n">
        <f aca="false">F1837/F1836-1</f>
        <v>-0.00556166400423552</v>
      </c>
      <c r="I1837" s="9" t="n">
        <f aca="false">LN(B1837/B1836)</f>
        <v>-0.0170020494436065</v>
      </c>
      <c r="J1837" s="9" t="n">
        <f aca="false">LN(F1837/F1836)</f>
        <v>-0.00557718764241265</v>
      </c>
      <c r="K1837" s="9" t="n">
        <f aca="false">F1837/F1830-1</f>
        <v>-0.0233293346175864</v>
      </c>
      <c r="L1837" s="9" t="n">
        <f aca="false">F1837/F1807-1</f>
        <v>-0.0657190894492117</v>
      </c>
      <c r="M1837" s="9" t="n">
        <f aca="false">B1837/B1830-1</f>
        <v>-0.00756434534192019</v>
      </c>
      <c r="N1837" s="9" t="n">
        <f aca="false">B1837/B1807-1</f>
        <v>-0.104635107519714</v>
      </c>
      <c r="O1837" s="8" t="n">
        <f aca="false">MAX(O1836,F1837)</f>
        <v>271.506607307531</v>
      </c>
      <c r="P1837" s="9" t="n">
        <f aca="false">F1837/O1837-1</f>
        <v>-0.216640107829691</v>
      </c>
      <c r="Q1837" s="8" t="n">
        <f aca="false">MAX(Q1836,B1837)</f>
        <v>4811.1564628872</v>
      </c>
      <c r="R1837" s="9" t="n">
        <f aca="false">B1837/Q1837-1</f>
        <v>-0.308785102691528</v>
      </c>
      <c r="S1837" s="9" t="n">
        <f aca="false">B1837/INDEX($B:$B,$E1837)-1</f>
        <v>-0.077839111938328</v>
      </c>
      <c r="T1837" s="0" t="n">
        <f aca="false">IF(AND($A1837&gt;=CrashTest!$B$3,$A1837&lt;=CrashTest!$C$3),1,IF(AND($A1837&gt;=CrashTest!$B$4,$A1837&lt;=CrashTest!$C$4),2,IF(AND($A1837&gt;=CrashTest!$B$5,$A1837&lt;=CrashTest!$C$5),3,IF(AND($A1837&gt;=CrashTest!$B$6,$A1837&lt;=CrashTest!$C$6),4,IF(AND($A1837&gt;=CrashTest!$B$7,$A1837&lt;=CrashTest!$C$7),5,0)))))</f>
        <v>0</v>
      </c>
      <c r="U1837" s="8" t="str">
        <f aca="false">IF(T1837=0,"",IF(T1836=T1837,MAX(U1836,B1837),B1837))</f>
        <v/>
      </c>
      <c r="V1837" s="9" t="str">
        <f aca="false">IF(T1837=0,"",B1837/U1837-1)</f>
        <v/>
      </c>
      <c r="W1837" s="8" t="str">
        <f aca="false">IF(T1837=0,"",IF(T1836=T1837,MAX(W1836,F1837),F1837))</f>
        <v/>
      </c>
      <c r="X1837" s="9" t="str">
        <f aca="false">IF(T1837=0,"",F1837/W1837-1)</f>
        <v/>
      </c>
    </row>
    <row r="1838" customFormat="false" ht="15" hidden="false" customHeight="false" outlineLevel="0" collapsed="false">
      <c r="A1838" s="5" t="n">
        <v>45666</v>
      </c>
      <c r="B1838" s="6" t="n">
        <v>3217.33715208065</v>
      </c>
      <c r="C1838" s="7" t="n">
        <v>34.44357048</v>
      </c>
      <c r="D1838" s="0" t="n">
        <f aca="false">INT((ROW()-3)/30)</f>
        <v>61</v>
      </c>
      <c r="E1838" s="0" t="n">
        <f aca="false">2+30*D1838</f>
        <v>1832</v>
      </c>
      <c r="F1838" s="8" t="n">
        <f aca="false">INDEX($F:$F,$E1838)*(2*B1838/INDEX($B:$B,$E1838)-C1838/INDEX($C:$C,$E1838))</f>
        <v>211.530577673766</v>
      </c>
      <c r="G1838" s="9" t="n">
        <f aca="false">B1838/B1837-1</f>
        <v>-0.0325378044079377</v>
      </c>
      <c r="H1838" s="9" t="n">
        <f aca="false">F1838/F1837-1</f>
        <v>-0.00543901059931562</v>
      </c>
      <c r="I1838" s="9" t="n">
        <f aca="false">LN(B1838/B1837)</f>
        <v>-0.0330789291650713</v>
      </c>
      <c r="J1838" s="9" t="n">
        <f aca="false">LN(F1838/F1837)</f>
        <v>-0.00545385587099445</v>
      </c>
      <c r="K1838" s="9" t="n">
        <f aca="false">F1838/F1831-1</f>
        <v>-0.0274546448830971</v>
      </c>
      <c r="L1838" s="9" t="n">
        <f aca="false">F1838/F1808-1</f>
        <v>-0.0681833839235077</v>
      </c>
      <c r="M1838" s="9" t="n">
        <f aca="false">B1838/B1831-1</f>
        <v>-0.0667860541274057</v>
      </c>
      <c r="N1838" s="9" t="n">
        <f aca="false">B1838/B1808-1</f>
        <v>-0.114255209152808</v>
      </c>
      <c r="O1838" s="8" t="n">
        <f aca="false">MAX(O1837,F1838)</f>
        <v>271.506607307531</v>
      </c>
      <c r="P1838" s="9" t="n">
        <f aca="false">F1838/O1838-1</f>
        <v>-0.220900810586284</v>
      </c>
      <c r="Q1838" s="8" t="n">
        <f aca="false">MAX(Q1837,B1838)</f>
        <v>4811.1564628872</v>
      </c>
      <c r="R1838" s="9" t="n">
        <f aca="false">B1838/Q1838-1</f>
        <v>-0.331275717824003</v>
      </c>
      <c r="S1838" s="9" t="n">
        <f aca="false">B1838/INDEX($B:$B,$E1838)-1</f>
        <v>-0.107844202546729</v>
      </c>
      <c r="T1838" s="0" t="n">
        <f aca="false">IF(AND($A1838&gt;=CrashTest!$B$3,$A1838&lt;=CrashTest!$C$3),1,IF(AND($A1838&gt;=CrashTest!$B$4,$A1838&lt;=CrashTest!$C$4),2,IF(AND($A1838&gt;=CrashTest!$B$5,$A1838&lt;=CrashTest!$C$5),3,IF(AND($A1838&gt;=CrashTest!$B$6,$A1838&lt;=CrashTest!$C$6),4,IF(AND($A1838&gt;=CrashTest!$B$7,$A1838&lt;=CrashTest!$C$7),5,0)))))</f>
        <v>0</v>
      </c>
      <c r="U1838" s="8" t="str">
        <f aca="false">IF(T1838=0,"",IF(T1837=T1838,MAX(U1837,B1838),B1838))</f>
        <v/>
      </c>
      <c r="V1838" s="9" t="str">
        <f aca="false">IF(T1838=0,"",B1838/U1838-1)</f>
        <v/>
      </c>
      <c r="W1838" s="8" t="str">
        <f aca="false">IF(T1838=0,"",IF(T1837=T1838,MAX(W1837,F1838),F1838))</f>
        <v/>
      </c>
      <c r="X1838" s="9" t="str">
        <f aca="false">IF(T1838=0,"",F1838/W1838-1)</f>
        <v/>
      </c>
    </row>
    <row r="1839" customFormat="false" ht="15" hidden="false" customHeight="false" outlineLevel="0" collapsed="false">
      <c r="A1839" s="5" t="n">
        <v>45667</v>
      </c>
      <c r="B1839" s="6" t="n">
        <v>3269.77400255991</v>
      </c>
      <c r="C1839" s="7" t="n">
        <v>35.47788244</v>
      </c>
      <c r="D1839" s="0" t="n">
        <f aca="false">INT((ROW()-3)/30)</f>
        <v>61</v>
      </c>
      <c r="E1839" s="0" t="n">
        <f aca="false">2+30*D1839</f>
        <v>1832</v>
      </c>
      <c r="F1839" s="8" t="n">
        <f aca="false">INDEX($F:$F,$E1839)*(2*B1839/INDEX($B:$B,$E1839)-C1839/INDEX($C:$C,$E1839))</f>
        <v>212.567074903267</v>
      </c>
      <c r="G1839" s="9" t="n">
        <f aca="false">B1839/B1838-1</f>
        <v>0.0162982143308634</v>
      </c>
      <c r="H1839" s="9" t="n">
        <f aca="false">F1839/F1838-1</f>
        <v>0.00489998770343503</v>
      </c>
      <c r="I1839" s="9" t="n">
        <f aca="false">LN(B1839/B1838)</f>
        <v>0.0161668241304853</v>
      </c>
      <c r="J1839" s="9" t="n">
        <f aca="false">LN(F1839/F1838)</f>
        <v>0.00488802183617028</v>
      </c>
      <c r="K1839" s="9" t="n">
        <f aca="false">F1839/F1832-1</f>
        <v>-0.0202483592588385</v>
      </c>
      <c r="L1839" s="9" t="n">
        <f aca="false">F1839/F1809-1</f>
        <v>-0.0743314140165706</v>
      </c>
      <c r="M1839" s="9" t="n">
        <f aca="false">B1839/B1832-1</f>
        <v>-0.0933036561433132</v>
      </c>
      <c r="N1839" s="9" t="n">
        <f aca="false">B1839/B1809-1</f>
        <v>-0.147796578952604</v>
      </c>
      <c r="O1839" s="8" t="n">
        <f aca="false">MAX(O1838,F1839)</f>
        <v>271.506607307531</v>
      </c>
      <c r="P1839" s="9" t="n">
        <f aca="false">F1839/O1839-1</f>
        <v>-0.2170832341384</v>
      </c>
      <c r="Q1839" s="8" t="n">
        <f aca="false">MAX(Q1838,B1839)</f>
        <v>4811.1564628872</v>
      </c>
      <c r="R1839" s="9" t="n">
        <f aca="false">B1839/Q1839-1</f>
        <v>-0.320376706144846</v>
      </c>
      <c r="S1839" s="9" t="n">
        <f aca="false">B1839/INDEX($B:$B,$E1839)-1</f>
        <v>-0.0933036561433132</v>
      </c>
      <c r="T1839" s="0" t="n">
        <f aca="false">IF(AND($A1839&gt;=CrashTest!$B$3,$A1839&lt;=CrashTest!$C$3),1,IF(AND($A1839&gt;=CrashTest!$B$4,$A1839&lt;=CrashTest!$C$4),2,IF(AND($A1839&gt;=CrashTest!$B$5,$A1839&lt;=CrashTest!$C$5),3,IF(AND($A1839&gt;=CrashTest!$B$6,$A1839&lt;=CrashTest!$C$6),4,IF(AND($A1839&gt;=CrashTest!$B$7,$A1839&lt;=CrashTest!$C$7),5,0)))))</f>
        <v>0</v>
      </c>
      <c r="U1839" s="8" t="str">
        <f aca="false">IF(T1839=0,"",IF(T1838=T1839,MAX(U1838,B1839),B1839))</f>
        <v/>
      </c>
      <c r="V1839" s="9" t="str">
        <f aca="false">IF(T1839=0,"",B1839/U1839-1)</f>
        <v/>
      </c>
      <c r="W1839" s="8" t="str">
        <f aca="false">IF(T1839=0,"",IF(T1838=T1839,MAX(W1838,F1839),F1839))</f>
        <v/>
      </c>
      <c r="X1839" s="9" t="str">
        <f aca="false">IF(T1839=0,"",F1839/W1839-1)</f>
        <v/>
      </c>
    </row>
    <row r="1840" customFormat="false" ht="15" hidden="false" customHeight="false" outlineLevel="0" collapsed="false">
      <c r="A1840" s="5" t="n">
        <v>45668</v>
      </c>
      <c r="B1840" s="6" t="n">
        <v>3286.37892827002</v>
      </c>
      <c r="C1840" s="7" t="n">
        <v>35.89529244</v>
      </c>
      <c r="D1840" s="0" t="n">
        <f aca="false">INT((ROW()-3)/30)</f>
        <v>61</v>
      </c>
      <c r="E1840" s="0" t="n">
        <f aca="false">2+30*D1840</f>
        <v>1832</v>
      </c>
      <c r="F1840" s="8" t="n">
        <f aca="false">INDEX($F:$F,$E1840)*(2*B1840/INDEX($B:$B,$E1840)-C1840/INDEX($C:$C,$E1840))</f>
        <v>212.43709068714</v>
      </c>
      <c r="G1840" s="9" t="n">
        <f aca="false">B1840/B1839-1</f>
        <v>0.00507830990677327</v>
      </c>
      <c r="H1840" s="9" t="n">
        <f aca="false">F1840/F1839-1</f>
        <v>-0.000611497411756257</v>
      </c>
      <c r="I1840" s="9" t="n">
        <f aca="false">LN(B1840/B1839)</f>
        <v>0.00506545878065681</v>
      </c>
      <c r="J1840" s="9" t="n">
        <f aca="false">LN(F1840/F1839)</f>
        <v>-0.000611684452552411</v>
      </c>
      <c r="K1840" s="9" t="n">
        <f aca="false">F1840/F1833-1</f>
        <v>-0.0262119457645443</v>
      </c>
      <c r="L1840" s="9" t="n">
        <f aca="false">F1840/F1810-1</f>
        <v>-0.0740386327653193</v>
      </c>
      <c r="M1840" s="9" t="n">
        <f aca="false">B1840/B1833-1</f>
        <v>-0.101540212074433</v>
      </c>
      <c r="N1840" s="9" t="n">
        <f aca="false">B1840/B1810-1</f>
        <v>-0.152350487353362</v>
      </c>
      <c r="O1840" s="8" t="n">
        <f aca="false">MAX(O1839,F1840)</f>
        <v>271.506607307531</v>
      </c>
      <c r="P1840" s="9" t="n">
        <f aca="false">F1840/O1840-1</f>
        <v>-0.217561985714345</v>
      </c>
      <c r="Q1840" s="8" t="n">
        <f aca="false">MAX(Q1839,B1840)</f>
        <v>4811.1564628872</v>
      </c>
      <c r="R1840" s="9" t="n">
        <f aca="false">B1840/Q1840-1</f>
        <v>-0.316925368438788</v>
      </c>
      <c r="S1840" s="9" t="n">
        <f aca="false">B1840/INDEX($B:$B,$E1840)-1</f>
        <v>-0.0886991711178705</v>
      </c>
      <c r="T1840" s="0" t="n">
        <f aca="false">IF(AND($A1840&gt;=CrashTest!$B$3,$A1840&lt;=CrashTest!$C$3),1,IF(AND($A1840&gt;=CrashTest!$B$4,$A1840&lt;=CrashTest!$C$4),2,IF(AND($A1840&gt;=CrashTest!$B$5,$A1840&lt;=CrashTest!$C$5),3,IF(AND($A1840&gt;=CrashTest!$B$6,$A1840&lt;=CrashTest!$C$6),4,IF(AND($A1840&gt;=CrashTest!$B$7,$A1840&lt;=CrashTest!$C$7),5,0)))))</f>
        <v>0</v>
      </c>
      <c r="U1840" s="8" t="str">
        <f aca="false">IF(T1840=0,"",IF(T1839=T1840,MAX(U1839,B1840),B1840))</f>
        <v/>
      </c>
      <c r="V1840" s="9" t="str">
        <f aca="false">IF(T1840=0,"",B1840/U1840-1)</f>
        <v/>
      </c>
      <c r="W1840" s="8" t="str">
        <f aca="false">IF(T1840=0,"",IF(T1839=T1840,MAX(W1839,F1840),F1840))</f>
        <v/>
      </c>
      <c r="X1840" s="9" t="str">
        <f aca="false">IF(T1840=0,"",F1840/W1840-1)</f>
        <v/>
      </c>
    </row>
    <row r="1841" customFormat="false" ht="15" hidden="false" customHeight="false" outlineLevel="0" collapsed="false">
      <c r="A1841" s="5" t="n">
        <v>45669</v>
      </c>
      <c r="B1841" s="6" t="n">
        <v>3258.17217992402</v>
      </c>
      <c r="C1841" s="7" t="n">
        <v>35.6208055</v>
      </c>
      <c r="D1841" s="0" t="n">
        <f aca="false">INT((ROW()-3)/30)</f>
        <v>61</v>
      </c>
      <c r="E1841" s="0" t="n">
        <f aca="false">2+30*D1841</f>
        <v>1832</v>
      </c>
      <c r="F1841" s="8" t="n">
        <f aca="false">INDEX($F:$F,$E1841)*(2*B1841/INDEX($B:$B,$E1841)-C1841/INDEX($C:$C,$E1841))</f>
        <v>210.442466832264</v>
      </c>
      <c r="G1841" s="9" t="n">
        <f aca="false">B1841/B1840-1</f>
        <v>-0.00858292636413915</v>
      </c>
      <c r="H1841" s="9" t="n">
        <f aca="false">F1841/F1840-1</f>
        <v>-0.00938924482736869</v>
      </c>
      <c r="I1841" s="9" t="n">
        <f aca="false">LN(B1841/B1840)</f>
        <v>-0.0086199718011067</v>
      </c>
      <c r="J1841" s="9" t="n">
        <f aca="false">LN(F1841/F1840)</f>
        <v>-0.00943360165634009</v>
      </c>
      <c r="K1841" s="9" t="n">
        <f aca="false">F1841/F1834-1</f>
        <v>-0.0349431101486511</v>
      </c>
      <c r="L1841" s="9" t="n">
        <f aca="false">F1841/F1811-1</f>
        <v>-0.0862065351864536</v>
      </c>
      <c r="M1841" s="9" t="n">
        <f aca="false">B1841/B1834-1</f>
        <v>-0.104460661323083</v>
      </c>
      <c r="N1841" s="9" t="n">
        <f aca="false">B1841/B1811-1</f>
        <v>-0.165737521323425</v>
      </c>
      <c r="O1841" s="8" t="n">
        <f aca="false">MAX(O1840,F1841)</f>
        <v>271.506607307531</v>
      </c>
      <c r="P1841" s="9" t="n">
        <f aca="false">F1841/O1841-1</f>
        <v>-0.224908487792714</v>
      </c>
      <c r="Q1841" s="8" t="n">
        <f aca="false">MAX(Q1840,B1841)</f>
        <v>4811.1564628872</v>
      </c>
      <c r="R1841" s="9" t="n">
        <f aca="false">B1841/Q1841-1</f>
        <v>-0.322788147702689</v>
      </c>
      <c r="S1841" s="9" t="n">
        <f aca="false">B1841/INDEX($B:$B,$E1841)-1</f>
        <v>-0.0965207990277448</v>
      </c>
      <c r="T1841" s="0" t="n">
        <f aca="false">IF(AND($A1841&gt;=CrashTest!$B$3,$A1841&lt;=CrashTest!$C$3),1,IF(AND($A1841&gt;=CrashTest!$B$4,$A1841&lt;=CrashTest!$C$4),2,IF(AND($A1841&gt;=CrashTest!$B$5,$A1841&lt;=CrashTest!$C$5),3,IF(AND($A1841&gt;=CrashTest!$B$6,$A1841&lt;=CrashTest!$C$6),4,IF(AND($A1841&gt;=CrashTest!$B$7,$A1841&lt;=CrashTest!$C$7),5,0)))))</f>
        <v>0</v>
      </c>
      <c r="U1841" s="8" t="str">
        <f aca="false">IF(T1841=0,"",IF(T1840=T1841,MAX(U1840,B1841),B1841))</f>
        <v/>
      </c>
      <c r="V1841" s="9" t="str">
        <f aca="false">IF(T1841=0,"",B1841/U1841-1)</f>
        <v/>
      </c>
      <c r="W1841" s="8" t="str">
        <f aca="false">IF(T1841=0,"",IF(T1840=T1841,MAX(W1840,F1841),F1841))</f>
        <v/>
      </c>
      <c r="X1841" s="9" t="str">
        <f aca="false">IF(T1841=0,"",F1841/W1841-1)</f>
        <v/>
      </c>
    </row>
    <row r="1842" customFormat="false" ht="15" hidden="false" customHeight="false" outlineLevel="0" collapsed="false">
      <c r="A1842" s="5" t="n">
        <v>45670</v>
      </c>
      <c r="B1842" s="6" t="n">
        <v>3133.13948922852</v>
      </c>
      <c r="C1842" s="7" t="n">
        <v>32.78669127</v>
      </c>
      <c r="D1842" s="0" t="n">
        <f aca="false">INT((ROW()-3)/30)</f>
        <v>61</v>
      </c>
      <c r="E1842" s="0" t="n">
        <f aca="false">2+30*D1842</f>
        <v>1832</v>
      </c>
      <c r="F1842" s="8" t="n">
        <f aca="false">INDEX($F:$F,$E1842)*(2*B1842/INDEX($B:$B,$E1842)-C1842/INDEX($C:$C,$E1842))</f>
        <v>209.846335376603</v>
      </c>
      <c r="G1842" s="9" t="n">
        <f aca="false">B1842/B1841-1</f>
        <v>-0.0383751022938315</v>
      </c>
      <c r="H1842" s="9" t="n">
        <f aca="false">F1842/F1841-1</f>
        <v>-0.00283275265032801</v>
      </c>
      <c r="I1842" s="9" t="n">
        <f aca="false">LN(B1842/B1841)</f>
        <v>-0.0391308235790548</v>
      </c>
      <c r="J1842" s="9" t="n">
        <f aca="false">LN(F1842/F1841)</f>
        <v>-0.00283677248738113</v>
      </c>
      <c r="K1842" s="9" t="n">
        <f aca="false">F1842/F1835-1</f>
        <v>-0.0375839358535994</v>
      </c>
      <c r="L1842" s="9" t="n">
        <f aca="false">F1842/F1812-1</f>
        <v>-0.0875786433343456</v>
      </c>
      <c r="M1842" s="9" t="n">
        <f aca="false">B1842/B1835-1</f>
        <v>-0.149314457161224</v>
      </c>
      <c r="N1842" s="9" t="n">
        <f aca="false">B1842/B1812-1</f>
        <v>-0.19011079916051</v>
      </c>
      <c r="O1842" s="8" t="n">
        <f aca="false">MAX(O1841,F1842)</f>
        <v>271.506607307531</v>
      </c>
      <c r="P1842" s="9" t="n">
        <f aca="false">F1842/O1842-1</f>
        <v>-0.227104130328165</v>
      </c>
      <c r="Q1842" s="8" t="n">
        <f aca="false">MAX(Q1841,B1842)</f>
        <v>4811.1564628872</v>
      </c>
      <c r="R1842" s="9" t="n">
        <f aca="false">B1842/Q1842-1</f>
        <v>-0.348776221809193</v>
      </c>
      <c r="S1842" s="9" t="n">
        <f aca="false">B1842/INDEX($B:$B,$E1842)-1</f>
        <v>-0.131191905785404</v>
      </c>
      <c r="T1842" s="0" t="n">
        <f aca="false">IF(AND($A1842&gt;=CrashTest!$B$3,$A1842&lt;=CrashTest!$C$3),1,IF(AND($A1842&gt;=CrashTest!$B$4,$A1842&lt;=CrashTest!$C$4),2,IF(AND($A1842&gt;=CrashTest!$B$5,$A1842&lt;=CrashTest!$C$5),3,IF(AND($A1842&gt;=CrashTest!$B$6,$A1842&lt;=CrashTest!$C$6),4,IF(AND($A1842&gt;=CrashTest!$B$7,$A1842&lt;=CrashTest!$C$7),5,0)))))</f>
        <v>0</v>
      </c>
      <c r="U1842" s="8" t="str">
        <f aca="false">IF(T1842=0,"",IF(T1841=T1842,MAX(U1841,B1842),B1842))</f>
        <v/>
      </c>
      <c r="V1842" s="9" t="str">
        <f aca="false">IF(T1842=0,"",B1842/U1842-1)</f>
        <v/>
      </c>
      <c r="W1842" s="8" t="str">
        <f aca="false">IF(T1842=0,"",IF(T1841=T1842,MAX(W1841,F1842),F1842))</f>
        <v/>
      </c>
      <c r="X1842" s="9" t="str">
        <f aca="false">IF(T1842=0,"",F1842/W1842-1)</f>
        <v/>
      </c>
    </row>
    <row r="1843" customFormat="false" ht="15" hidden="false" customHeight="false" outlineLevel="0" collapsed="false">
      <c r="A1843" s="5" t="n">
        <v>45671</v>
      </c>
      <c r="B1843" s="6" t="n">
        <v>3226.57956712449</v>
      </c>
      <c r="C1843" s="7" t="n">
        <v>34.71331429</v>
      </c>
      <c r="D1843" s="0" t="n">
        <f aca="false">INT((ROW()-3)/30)</f>
        <v>61</v>
      </c>
      <c r="E1843" s="0" t="n">
        <f aca="false">2+30*D1843</f>
        <v>1832</v>
      </c>
      <c r="F1843" s="8" t="n">
        <f aca="false">INDEX($F:$F,$E1843)*(2*B1843/INDEX($B:$B,$E1843)-C1843/INDEX($C:$C,$E1843))</f>
        <v>211.267507881831</v>
      </c>
      <c r="G1843" s="9" t="n">
        <f aca="false">B1843/B1842-1</f>
        <v>0.0298231464692873</v>
      </c>
      <c r="H1843" s="9" t="n">
        <f aca="false">F1843/F1842-1</f>
        <v>0.00677244376308539</v>
      </c>
      <c r="I1843" s="9" t="n">
        <f aca="false">LN(B1843/B1842)</f>
        <v>0.0293870850419873</v>
      </c>
      <c r="J1843" s="9" t="n">
        <f aca="false">LN(F1843/F1842)</f>
        <v>0.00674961378435724</v>
      </c>
      <c r="K1843" s="9" t="n">
        <f aca="false">F1843/F1836-1</f>
        <v>-0.0122004302989619</v>
      </c>
      <c r="L1843" s="9" t="n">
        <f aca="false">F1843/F1813-1</f>
        <v>-0.0830840217219593</v>
      </c>
      <c r="M1843" s="9" t="n">
        <f aca="false">B1843/B1836-1</f>
        <v>-0.0461152348105375</v>
      </c>
      <c r="N1843" s="9" t="n">
        <f aca="false">B1843/B1813-1</f>
        <v>-0.182662525251722</v>
      </c>
      <c r="O1843" s="8" t="n">
        <f aca="false">MAX(O1842,F1843)</f>
        <v>271.506607307531</v>
      </c>
      <c r="P1843" s="9" t="n">
        <f aca="false">F1843/O1843-1</f>
        <v>-0.221869736516092</v>
      </c>
      <c r="Q1843" s="8" t="n">
        <f aca="false">MAX(Q1842,B1843)</f>
        <v>4811.1564628872</v>
      </c>
      <c r="R1843" s="9" t="n">
        <f aca="false">B1843/Q1843-1</f>
        <v>-0.329354679687926</v>
      </c>
      <c r="S1843" s="9" t="n">
        <f aca="false">B1843/INDEX($B:$B,$E1843)-1</f>
        <v>-0.10528131473794</v>
      </c>
      <c r="T1843" s="0" t="n">
        <f aca="false">IF(AND($A1843&gt;=CrashTest!$B$3,$A1843&lt;=CrashTest!$C$3),1,IF(AND($A1843&gt;=CrashTest!$B$4,$A1843&lt;=CrashTest!$C$4),2,IF(AND($A1843&gt;=CrashTest!$B$5,$A1843&lt;=CrashTest!$C$5),3,IF(AND($A1843&gt;=CrashTest!$B$6,$A1843&lt;=CrashTest!$C$6),4,IF(AND($A1843&gt;=CrashTest!$B$7,$A1843&lt;=CrashTest!$C$7),5,0)))))</f>
        <v>0</v>
      </c>
      <c r="U1843" s="8" t="str">
        <f aca="false">IF(T1843=0,"",IF(T1842=T1843,MAX(U1842,B1843),B1843))</f>
        <v/>
      </c>
      <c r="V1843" s="9" t="str">
        <f aca="false">IF(T1843=0,"",B1843/U1843-1)</f>
        <v/>
      </c>
      <c r="W1843" s="8" t="str">
        <f aca="false">IF(T1843=0,"",IF(T1842=T1843,MAX(W1842,F1843),F1843))</f>
        <v/>
      </c>
      <c r="X1843" s="9" t="str">
        <f aca="false">IF(T1843=0,"",F1843/W1843-1)</f>
        <v/>
      </c>
    </row>
    <row r="1844" customFormat="false" ht="15" hidden="false" customHeight="false" outlineLevel="0" collapsed="false">
      <c r="A1844" s="5" t="n">
        <v>45672</v>
      </c>
      <c r="B1844" s="6" t="n">
        <v>3441.04207023963</v>
      </c>
      <c r="C1844" s="7" t="n">
        <v>39.36462657</v>
      </c>
      <c r="D1844" s="0" t="n">
        <f aca="false">INT((ROW()-3)/30)</f>
        <v>61</v>
      </c>
      <c r="E1844" s="0" t="n">
        <f aca="false">2+30*D1844</f>
        <v>1832</v>
      </c>
      <c r="F1844" s="8" t="n">
        <f aca="false">INDEX($F:$F,$E1844)*(2*B1844/INDEX($B:$B,$E1844)-C1844/INDEX($C:$C,$E1844))</f>
        <v>213.360129101783</v>
      </c>
      <c r="G1844" s="9" t="n">
        <f aca="false">B1844/B1843-1</f>
        <v>0.0664674459915049</v>
      </c>
      <c r="H1844" s="9" t="n">
        <f aca="false">F1844/F1843-1</f>
        <v>0.00990507835744858</v>
      </c>
      <c r="I1844" s="9" t="n">
        <f aca="false">LN(B1844/B1843)</f>
        <v>0.0643517343110338</v>
      </c>
      <c r="J1844" s="9" t="n">
        <f aca="false">LN(F1844/F1843)</f>
        <v>0.00985634461229138</v>
      </c>
      <c r="K1844" s="9" t="n">
        <f aca="false">F1844/F1837-1</f>
        <v>0.00316305770881886</v>
      </c>
      <c r="L1844" s="9" t="n">
        <f aca="false">F1844/F1814-1</f>
        <v>-0.0843087457333261</v>
      </c>
      <c r="M1844" s="9" t="n">
        <f aca="false">B1844/B1837-1</f>
        <v>0.0347308842798073</v>
      </c>
      <c r="N1844" s="9" t="n">
        <f aca="false">B1844/B1814-1</f>
        <v>-0.138701062770237</v>
      </c>
      <c r="O1844" s="8" t="n">
        <f aca="false">MAX(O1843,F1844)</f>
        <v>271.506607307531</v>
      </c>
      <c r="P1844" s="9" t="n">
        <f aca="false">F1844/O1844-1</f>
        <v>-0.214162295283982</v>
      </c>
      <c r="Q1844" s="8" t="n">
        <f aca="false">MAX(Q1843,B1844)</f>
        <v>4811.1564628872</v>
      </c>
      <c r="R1844" s="9" t="n">
        <f aca="false">B1844/Q1844-1</f>
        <v>-0.284778598080628</v>
      </c>
      <c r="S1844" s="9" t="n">
        <f aca="false">B1844/INDEX($B:$B,$E1844)-1</f>
        <v>-0.0458116488476938</v>
      </c>
      <c r="T1844" s="0" t="n">
        <f aca="false">IF(AND($A1844&gt;=CrashTest!$B$3,$A1844&lt;=CrashTest!$C$3),1,IF(AND($A1844&gt;=CrashTest!$B$4,$A1844&lt;=CrashTest!$C$4),2,IF(AND($A1844&gt;=CrashTest!$B$5,$A1844&lt;=CrashTest!$C$5),3,IF(AND($A1844&gt;=CrashTest!$B$6,$A1844&lt;=CrashTest!$C$6),4,IF(AND($A1844&gt;=CrashTest!$B$7,$A1844&lt;=CrashTest!$C$7),5,0)))))</f>
        <v>0</v>
      </c>
      <c r="U1844" s="8" t="str">
        <f aca="false">IF(T1844=0,"",IF(T1843=T1844,MAX(U1843,B1844),B1844))</f>
        <v/>
      </c>
      <c r="V1844" s="9" t="str">
        <f aca="false">IF(T1844=0,"",B1844/U1844-1)</f>
        <v/>
      </c>
      <c r="W1844" s="8" t="str">
        <f aca="false">IF(T1844=0,"",IF(T1843=T1844,MAX(W1843,F1844),F1844))</f>
        <v/>
      </c>
      <c r="X1844" s="9" t="str">
        <f aca="false">IF(T1844=0,"",F1844/W1844-1)</f>
        <v/>
      </c>
    </row>
    <row r="1845" customFormat="false" ht="15" hidden="false" customHeight="false" outlineLevel="0" collapsed="false">
      <c r="A1845" s="5" t="n">
        <v>45673</v>
      </c>
      <c r="B1845" s="6" t="n">
        <v>3303.13442745763</v>
      </c>
      <c r="C1845" s="7" t="n">
        <v>36.41872005</v>
      </c>
      <c r="D1845" s="0" t="n">
        <f aca="false">INT((ROW()-3)/30)</f>
        <v>61</v>
      </c>
      <c r="E1845" s="0" t="n">
        <f aca="false">2+30*D1845</f>
        <v>1832</v>
      </c>
      <c r="F1845" s="8" t="n">
        <f aca="false">INDEX($F:$F,$E1845)*(2*B1845/INDEX($B:$B,$E1845)-C1845/INDEX($C:$C,$E1845))</f>
        <v>211.784744427264</v>
      </c>
      <c r="G1845" s="9" t="n">
        <f aca="false">B1845/B1844-1</f>
        <v>-0.0400772905320499</v>
      </c>
      <c r="H1845" s="9" t="n">
        <f aca="false">F1845/F1844-1</f>
        <v>-0.00738368823243407</v>
      </c>
      <c r="I1845" s="9" t="n">
        <f aca="false">LN(B1845/B1844)</f>
        <v>-0.0409025087323226</v>
      </c>
      <c r="J1845" s="9" t="n">
        <f aca="false">LN(F1845/F1844)</f>
        <v>-0.00741108258928554</v>
      </c>
      <c r="K1845" s="9" t="n">
        <f aca="false">F1845/F1838-1</f>
        <v>0.00120156034315944</v>
      </c>
      <c r="L1845" s="9" t="n">
        <f aca="false">F1845/F1815-1</f>
        <v>-0.0739327883200139</v>
      </c>
      <c r="M1845" s="9" t="n">
        <f aca="false">B1845/B1838-1</f>
        <v>0.0266671695633438</v>
      </c>
      <c r="N1845" s="9" t="n">
        <f aca="false">B1845/B1815-1</f>
        <v>-0.148180190372525</v>
      </c>
      <c r="O1845" s="8" t="n">
        <f aca="false">MAX(O1844,F1845)</f>
        <v>271.506607307531</v>
      </c>
      <c r="P1845" s="9" t="n">
        <f aca="false">F1845/O1845-1</f>
        <v>-0.219964675896897</v>
      </c>
      <c r="Q1845" s="8" t="n">
        <f aca="false">MAX(Q1844,B1845)</f>
        <v>4811.1564628872</v>
      </c>
      <c r="R1845" s="9" t="n">
        <f aca="false">B1845/Q1845-1</f>
        <v>-0.313442734000091</v>
      </c>
      <c r="S1845" s="9" t="n">
        <f aca="false">B1845/INDEX($B:$B,$E1845)-1</f>
        <v>-0.0840529326191224</v>
      </c>
      <c r="T1845" s="0" t="n">
        <f aca="false">IF(AND($A1845&gt;=CrashTest!$B$3,$A1845&lt;=CrashTest!$C$3),1,IF(AND($A1845&gt;=CrashTest!$B$4,$A1845&lt;=CrashTest!$C$4),2,IF(AND($A1845&gt;=CrashTest!$B$5,$A1845&lt;=CrashTest!$C$5),3,IF(AND($A1845&gt;=CrashTest!$B$6,$A1845&lt;=CrashTest!$C$6),4,IF(AND($A1845&gt;=CrashTest!$B$7,$A1845&lt;=CrashTest!$C$7),5,0)))))</f>
        <v>0</v>
      </c>
      <c r="U1845" s="8" t="str">
        <f aca="false">IF(T1845=0,"",IF(T1844=T1845,MAX(U1844,B1845),B1845))</f>
        <v/>
      </c>
      <c r="V1845" s="9" t="str">
        <f aca="false">IF(T1845=0,"",B1845/U1845-1)</f>
        <v/>
      </c>
      <c r="W1845" s="8" t="str">
        <f aca="false">IF(T1845=0,"",IF(T1844=T1845,MAX(W1844,F1845),F1845))</f>
        <v/>
      </c>
      <c r="X1845" s="9" t="str">
        <f aca="false">IF(T1845=0,"",F1845/W1845-1)</f>
        <v/>
      </c>
    </row>
    <row r="1846" customFormat="false" ht="15" hidden="false" customHeight="false" outlineLevel="0" collapsed="false">
      <c r="A1846" s="5" t="n">
        <v>45674</v>
      </c>
      <c r="B1846" s="6" t="n">
        <v>3478.9034330976</v>
      </c>
      <c r="C1846" s="7" t="n">
        <v>39.85662904</v>
      </c>
      <c r="D1846" s="0" t="n">
        <f aca="false">INT((ROW()-3)/30)</f>
        <v>61</v>
      </c>
      <c r="E1846" s="0" t="n">
        <f aca="false">2+30*D1846</f>
        <v>1832</v>
      </c>
      <c r="F1846" s="8" t="n">
        <f aca="false">INDEX($F:$F,$E1846)*(2*B1846/INDEX($B:$B,$E1846)-C1846/INDEX($C:$C,$E1846))</f>
        <v>215.407541597313</v>
      </c>
      <c r="G1846" s="9" t="n">
        <f aca="false">B1846/B1845-1</f>
        <v>0.0532127921221954</v>
      </c>
      <c r="H1846" s="9" t="n">
        <f aca="false">F1846/F1845-1</f>
        <v>0.0171060346194716</v>
      </c>
      <c r="I1846" s="9" t="n">
        <f aca="false">LN(B1846/B1845)</f>
        <v>0.0518452945235245</v>
      </c>
      <c r="J1846" s="9" t="n">
        <f aca="false">LN(F1846/F1845)</f>
        <v>0.016961373794207</v>
      </c>
      <c r="K1846" s="9" t="n">
        <f aca="false">F1846/F1839-1</f>
        <v>0.0133626842037402</v>
      </c>
      <c r="L1846" s="9" t="n">
        <f aca="false">F1846/F1816-1</f>
        <v>-0.0538981181013787</v>
      </c>
      <c r="M1846" s="9" t="n">
        <f aca="false">B1846/B1839-1</f>
        <v>0.0639583746075301</v>
      </c>
      <c r="N1846" s="9" t="n">
        <f aca="false">B1846/B1816-1</f>
        <v>-0.0433473304571012</v>
      </c>
      <c r="O1846" s="8" t="n">
        <f aca="false">MAX(O1845,F1846)</f>
        <v>271.506607307531</v>
      </c>
      <c r="P1846" s="9" t="n">
        <f aca="false">F1846/O1846-1</f>
        <v>-0.206621364638378</v>
      </c>
      <c r="Q1846" s="8" t="n">
        <f aca="false">MAX(Q1845,B1846)</f>
        <v>4811.1564628872</v>
      </c>
      <c r="R1846" s="9" t="n">
        <f aca="false">B1846/Q1846-1</f>
        <v>-0.276909104924455</v>
      </c>
      <c r="S1846" s="9" t="n">
        <f aca="false">B1846/INDEX($B:$B,$E1846)-1</f>
        <v>-0.0353128317276492</v>
      </c>
      <c r="T1846" s="0" t="n">
        <f aca="false">IF(AND($A1846&gt;=CrashTest!$B$3,$A1846&lt;=CrashTest!$C$3),1,IF(AND($A1846&gt;=CrashTest!$B$4,$A1846&lt;=CrashTest!$C$4),2,IF(AND($A1846&gt;=CrashTest!$B$5,$A1846&lt;=CrashTest!$C$5),3,IF(AND($A1846&gt;=CrashTest!$B$6,$A1846&lt;=CrashTest!$C$6),4,IF(AND($A1846&gt;=CrashTest!$B$7,$A1846&lt;=CrashTest!$C$7),5,0)))))</f>
        <v>0</v>
      </c>
      <c r="U1846" s="8" t="str">
        <f aca="false">IF(T1846=0,"",IF(T1845=T1846,MAX(U1845,B1846),B1846))</f>
        <v/>
      </c>
      <c r="V1846" s="9" t="str">
        <f aca="false">IF(T1846=0,"",B1846/U1846-1)</f>
        <v/>
      </c>
      <c r="W1846" s="8" t="str">
        <f aca="false">IF(T1846=0,"",IF(T1845=T1846,MAX(W1845,F1846),F1846))</f>
        <v/>
      </c>
      <c r="X1846" s="9" t="str">
        <f aca="false">IF(T1846=0,"",F1846/W1846-1)</f>
        <v/>
      </c>
    </row>
    <row r="1847" customFormat="false" ht="15" hidden="false" customHeight="false" outlineLevel="0" collapsed="false">
      <c r="A1847" s="5" t="n">
        <v>45675</v>
      </c>
      <c r="B1847" s="6" t="n">
        <v>3303.37311349503</v>
      </c>
      <c r="C1847" s="7" t="n">
        <v>36.35128259</v>
      </c>
      <c r="D1847" s="0" t="n">
        <f aca="false">INT((ROW()-3)/30)</f>
        <v>61</v>
      </c>
      <c r="E1847" s="0" t="n">
        <f aca="false">2+30*D1847</f>
        <v>1832</v>
      </c>
      <c r="F1847" s="8" t="n">
        <f aca="false">INDEX($F:$F,$E1847)*(2*B1847/INDEX($B:$B,$E1847)-C1847/INDEX($C:$C,$E1847))</f>
        <v>212.15726161961</v>
      </c>
      <c r="G1847" s="9" t="n">
        <f aca="false">B1847/B1846-1</f>
        <v>-0.0504556458603046</v>
      </c>
      <c r="H1847" s="9" t="n">
        <f aca="false">F1847/F1846-1</f>
        <v>-0.0150889794925512</v>
      </c>
      <c r="I1847" s="9" t="n">
        <f aca="false">LN(B1847/B1846)</f>
        <v>-0.051773036666851</v>
      </c>
      <c r="J1847" s="9" t="n">
        <f aca="false">LN(F1847/F1846)</f>
        <v>-0.01520397640066</v>
      </c>
      <c r="K1847" s="9" t="n">
        <f aca="false">F1847/F1840-1</f>
        <v>-0.00131723262931382</v>
      </c>
      <c r="L1847" s="9" t="n">
        <f aca="false">F1847/F1817-1</f>
        <v>-0.0598085530299064</v>
      </c>
      <c r="M1847" s="9" t="n">
        <f aca="false">B1847/B1840-1</f>
        <v>0.00517109730677223</v>
      </c>
      <c r="N1847" s="9" t="n">
        <f aca="false">B1847/B1817-1</f>
        <v>-0.0368811617647991</v>
      </c>
      <c r="O1847" s="8" t="n">
        <f aca="false">MAX(O1846,F1847)</f>
        <v>271.506607307531</v>
      </c>
      <c r="P1847" s="9" t="n">
        <f aca="false">F1847/O1847-1</f>
        <v>-0.218592638597178</v>
      </c>
      <c r="Q1847" s="8" t="n">
        <f aca="false">MAX(Q1846,B1847)</f>
        <v>4811.1564628872</v>
      </c>
      <c r="R1847" s="9" t="n">
        <f aca="false">B1847/Q1847-1</f>
        <v>-0.313393123051197</v>
      </c>
      <c r="S1847" s="9" t="n">
        <f aca="false">B1847/INDEX($B:$B,$E1847)-1</f>
        <v>-0.0839867458559789</v>
      </c>
      <c r="T1847" s="0" t="n">
        <f aca="false">IF(AND($A1847&gt;=CrashTest!$B$3,$A1847&lt;=CrashTest!$C$3),1,IF(AND($A1847&gt;=CrashTest!$B$4,$A1847&lt;=CrashTest!$C$4),2,IF(AND($A1847&gt;=CrashTest!$B$5,$A1847&lt;=CrashTest!$C$5),3,IF(AND($A1847&gt;=CrashTest!$B$6,$A1847&lt;=CrashTest!$C$6),4,IF(AND($A1847&gt;=CrashTest!$B$7,$A1847&lt;=CrashTest!$C$7),5,0)))))</f>
        <v>0</v>
      </c>
      <c r="U1847" s="8" t="str">
        <f aca="false">IF(T1847=0,"",IF(T1846=T1847,MAX(U1846,B1847),B1847))</f>
        <v/>
      </c>
      <c r="V1847" s="9" t="str">
        <f aca="false">IF(T1847=0,"",B1847/U1847-1)</f>
        <v/>
      </c>
      <c r="W1847" s="8" t="str">
        <f aca="false">IF(T1847=0,"",IF(T1846=T1847,MAX(W1846,F1847),F1847))</f>
        <v/>
      </c>
      <c r="X1847" s="9" t="str">
        <f aca="false">IF(T1847=0,"",F1847/W1847-1)</f>
        <v/>
      </c>
    </row>
    <row r="1848" customFormat="false" ht="15" hidden="false" customHeight="false" outlineLevel="0" collapsed="false">
      <c r="A1848" s="5" t="n">
        <v>45676</v>
      </c>
      <c r="B1848" s="6" t="n">
        <v>3204.0508971128</v>
      </c>
      <c r="C1848" s="7" t="n">
        <v>34.13706105</v>
      </c>
      <c r="D1848" s="0" t="n">
        <f aca="false">INT((ROW()-3)/30)</f>
        <v>61</v>
      </c>
      <c r="E1848" s="0" t="n">
        <f aca="false">2+30*D1848</f>
        <v>1832</v>
      </c>
      <c r="F1848" s="8" t="n">
        <f aca="false">INDEX($F:$F,$E1848)*(2*B1848/INDEX($B:$B,$E1848)-C1848/INDEX($C:$C,$E1848))</f>
        <v>211.494506193813</v>
      </c>
      <c r="G1848" s="9" t="n">
        <f aca="false">B1848/B1847-1</f>
        <v>-0.0300669082691495</v>
      </c>
      <c r="H1848" s="9" t="n">
        <f aca="false">F1848/F1847-1</f>
        <v>-0.00312388753859882</v>
      </c>
      <c r="I1848" s="9" t="n">
        <f aca="false">LN(B1848/B1847)</f>
        <v>-0.0305281874608337</v>
      </c>
      <c r="J1848" s="9" t="n">
        <f aca="false">LN(F1848/F1847)</f>
        <v>-0.00312877706080934</v>
      </c>
      <c r="K1848" s="9" t="n">
        <f aca="false">F1848/F1841-1</f>
        <v>0.00499917805272476</v>
      </c>
      <c r="L1848" s="9" t="n">
        <f aca="false">F1848/F1818-1</f>
        <v>-0.0595224862854052</v>
      </c>
      <c r="M1848" s="9" t="n">
        <f aca="false">B1848/B1841-1</f>
        <v>-0.0166109339293671</v>
      </c>
      <c r="N1848" s="9" t="n">
        <f aca="false">B1848/B1818-1</f>
        <v>-0.0770477734134342</v>
      </c>
      <c r="O1848" s="8" t="n">
        <f aca="false">MAX(O1847,F1848)</f>
        <v>271.506607307531</v>
      </c>
      <c r="P1848" s="9" t="n">
        <f aca="false">F1848/O1848-1</f>
        <v>-0.221033667316033</v>
      </c>
      <c r="Q1848" s="8" t="n">
        <f aca="false">MAX(Q1847,B1848)</f>
        <v>4811.1564628872</v>
      </c>
      <c r="R1848" s="9" t="n">
        <f aca="false">B1848/Q1848-1</f>
        <v>-0.334037269037384</v>
      </c>
      <c r="S1848" s="9" t="n">
        <f aca="false">B1848/INDEX($B:$B,$E1848)-1</f>
        <v>-0.111528432341652</v>
      </c>
      <c r="T1848" s="0" t="n">
        <f aca="false">IF(AND($A1848&gt;=CrashTest!$B$3,$A1848&lt;=CrashTest!$C$3),1,IF(AND($A1848&gt;=CrashTest!$B$4,$A1848&lt;=CrashTest!$C$4),2,IF(AND($A1848&gt;=CrashTest!$B$5,$A1848&lt;=CrashTest!$C$5),3,IF(AND($A1848&gt;=CrashTest!$B$6,$A1848&lt;=CrashTest!$C$6),4,IF(AND($A1848&gt;=CrashTest!$B$7,$A1848&lt;=CrashTest!$C$7),5,0)))))</f>
        <v>0</v>
      </c>
      <c r="U1848" s="8" t="str">
        <f aca="false">IF(T1848=0,"",IF(T1847=T1848,MAX(U1847,B1848),B1848))</f>
        <v/>
      </c>
      <c r="V1848" s="9" t="str">
        <f aca="false">IF(T1848=0,"",B1848/U1848-1)</f>
        <v/>
      </c>
      <c r="W1848" s="8" t="str">
        <f aca="false">IF(T1848=0,"",IF(T1847=T1848,MAX(W1847,F1848),F1848))</f>
        <v/>
      </c>
      <c r="X1848" s="9" t="str">
        <f aca="false">IF(T1848=0,"",F1848/W1848-1)</f>
        <v/>
      </c>
    </row>
    <row r="1849" customFormat="false" ht="15" hidden="false" customHeight="false" outlineLevel="0" collapsed="false">
      <c r="A1849" s="5" t="n">
        <v>45677</v>
      </c>
      <c r="B1849" s="6" t="n">
        <v>3285.42927070719</v>
      </c>
      <c r="C1849" s="7" t="n">
        <v>35.691477</v>
      </c>
      <c r="D1849" s="0" t="n">
        <f aca="false">INT((ROW()-3)/30)</f>
        <v>61</v>
      </c>
      <c r="E1849" s="0" t="n">
        <f aca="false">2+30*D1849</f>
        <v>1832</v>
      </c>
      <c r="F1849" s="8" t="n">
        <f aca="false">INDEX($F:$F,$E1849)*(2*B1849/INDEX($B:$B,$E1849)-C1849/INDEX($C:$C,$E1849))</f>
        <v>213.36187846062</v>
      </c>
      <c r="G1849" s="9" t="n">
        <f aca="false">B1849/B1848-1</f>
        <v>0.0253985895379254</v>
      </c>
      <c r="H1849" s="9" t="n">
        <f aca="false">F1849/F1848-1</f>
        <v>0.00882941264250126</v>
      </c>
      <c r="I1849" s="9" t="n">
        <f aca="false">LN(B1849/B1848)</f>
        <v>0.0250814048427463</v>
      </c>
      <c r="J1849" s="9" t="n">
        <f aca="false">LN(F1849/F1848)</f>
        <v>0.00879066131263607</v>
      </c>
      <c r="K1849" s="9" t="n">
        <f aca="false">F1849/F1842-1</f>
        <v>0.0167529400868869</v>
      </c>
      <c r="L1849" s="9" t="n">
        <f aca="false">F1849/F1819-1</f>
        <v>-0.0372219258796341</v>
      </c>
      <c r="M1849" s="9" t="n">
        <f aca="false">B1849/B1842-1</f>
        <v>0.0486061287734652</v>
      </c>
      <c r="N1849" s="9" t="n">
        <f aca="false">B1849/B1819-1</f>
        <v>-0.0130396190285937</v>
      </c>
      <c r="O1849" s="8" t="n">
        <f aca="false">MAX(O1848,F1849)</f>
        <v>271.506607307531</v>
      </c>
      <c r="P1849" s="9" t="n">
        <f aca="false">F1849/O1849-1</f>
        <v>-0.214155852130151</v>
      </c>
      <c r="Q1849" s="8" t="n">
        <f aca="false">MAX(Q1848,B1849)</f>
        <v>4811.1564628872</v>
      </c>
      <c r="R1849" s="9" t="n">
        <f aca="false">B1849/Q1849-1</f>
        <v>-0.317122754986109</v>
      </c>
      <c r="S1849" s="9" t="n">
        <f aca="false">B1849/INDEX($B:$B,$E1849)-1</f>
        <v>-0.0889625076785807</v>
      </c>
      <c r="T1849" s="0" t="n">
        <f aca="false">IF(AND($A1849&gt;=CrashTest!$B$3,$A1849&lt;=CrashTest!$C$3),1,IF(AND($A1849&gt;=CrashTest!$B$4,$A1849&lt;=CrashTest!$C$4),2,IF(AND($A1849&gt;=CrashTest!$B$5,$A1849&lt;=CrashTest!$C$5),3,IF(AND($A1849&gt;=CrashTest!$B$6,$A1849&lt;=CrashTest!$C$6),4,IF(AND($A1849&gt;=CrashTest!$B$7,$A1849&lt;=CrashTest!$C$7),5,0)))))</f>
        <v>0</v>
      </c>
      <c r="U1849" s="8" t="str">
        <f aca="false">IF(T1849=0,"",IF(T1848=T1849,MAX(U1848,B1849),B1849))</f>
        <v/>
      </c>
      <c r="V1849" s="9" t="str">
        <f aca="false">IF(T1849=0,"",B1849/U1849-1)</f>
        <v/>
      </c>
      <c r="W1849" s="8" t="str">
        <f aca="false">IF(T1849=0,"",IF(T1848=T1849,MAX(W1848,F1849),F1849))</f>
        <v/>
      </c>
      <c r="X1849" s="9" t="str">
        <f aca="false">IF(T1849=0,"",F1849/W1849-1)</f>
        <v/>
      </c>
    </row>
    <row r="1850" customFormat="false" ht="15" hidden="false" customHeight="false" outlineLevel="0" collapsed="false">
      <c r="A1850" s="5" t="n">
        <v>45678</v>
      </c>
      <c r="B1850" s="6" t="n">
        <v>3322.64100092051</v>
      </c>
      <c r="C1850" s="7" t="n">
        <v>36.78340321</v>
      </c>
      <c r="D1850" s="0" t="n">
        <f aca="false">INT((ROW()-3)/30)</f>
        <v>61</v>
      </c>
      <c r="E1850" s="0" t="n">
        <f aca="false">2+30*D1850</f>
        <v>1832</v>
      </c>
      <c r="F1850" s="8" t="n">
        <f aca="false">INDEX($F:$F,$E1850)*(2*B1850/INDEX($B:$B,$E1850)-C1850/INDEX($C:$C,$E1850))</f>
        <v>212.27270196974</v>
      </c>
      <c r="G1850" s="9" t="n">
        <f aca="false">B1850/B1849-1</f>
        <v>0.0113262916797812</v>
      </c>
      <c r="H1850" s="9" t="n">
        <f aca="false">F1850/F1849-1</f>
        <v>-0.00510483174753784</v>
      </c>
      <c r="I1850" s="9" t="n">
        <f aca="false">LN(B1850/B1849)</f>
        <v>0.01126262949152</v>
      </c>
      <c r="J1850" s="9" t="n">
        <f aca="false">LN(F1850/F1849)</f>
        <v>-0.00511790591438419</v>
      </c>
      <c r="K1850" s="9" t="n">
        <f aca="false">F1850/F1843-1</f>
        <v>0.00475792088422611</v>
      </c>
      <c r="L1850" s="9" t="n">
        <f aca="false">F1850/F1820-1</f>
        <v>-0.0426956346460835</v>
      </c>
      <c r="M1850" s="9" t="n">
        <f aca="false">B1850/B1843-1</f>
        <v>0.0297719091680821</v>
      </c>
      <c r="N1850" s="9" t="n">
        <f aca="false">B1850/B1820-1</f>
        <v>0.0135112261297434</v>
      </c>
      <c r="O1850" s="8" t="n">
        <f aca="false">MAX(O1849,F1850)</f>
        <v>271.506607307531</v>
      </c>
      <c r="P1850" s="9" t="n">
        <f aca="false">F1850/O1850-1</f>
        <v>-0.218167454284814</v>
      </c>
      <c r="Q1850" s="8" t="n">
        <f aca="false">MAX(Q1849,B1850)</f>
        <v>4811.1564628872</v>
      </c>
      <c r="R1850" s="9" t="n">
        <f aca="false">B1850/Q1850-1</f>
        <v>-0.309388288127596</v>
      </c>
      <c r="S1850" s="9" t="n">
        <f aca="false">B1850/INDEX($B:$B,$E1850)-1</f>
        <v>-0.0786438313093321</v>
      </c>
      <c r="T1850" s="0" t="n">
        <f aca="false">IF(AND($A1850&gt;=CrashTest!$B$3,$A1850&lt;=CrashTest!$C$3),1,IF(AND($A1850&gt;=CrashTest!$B$4,$A1850&lt;=CrashTest!$C$4),2,IF(AND($A1850&gt;=CrashTest!$B$5,$A1850&lt;=CrashTest!$C$5),3,IF(AND($A1850&gt;=CrashTest!$B$6,$A1850&lt;=CrashTest!$C$6),4,IF(AND($A1850&gt;=CrashTest!$B$7,$A1850&lt;=CrashTest!$C$7),5,0)))))</f>
        <v>0</v>
      </c>
      <c r="U1850" s="8" t="str">
        <f aca="false">IF(T1850=0,"",IF(T1849=T1850,MAX(U1849,B1850),B1850))</f>
        <v/>
      </c>
      <c r="V1850" s="9" t="str">
        <f aca="false">IF(T1850=0,"",B1850/U1850-1)</f>
        <v/>
      </c>
      <c r="W1850" s="8" t="str">
        <f aca="false">IF(T1850=0,"",IF(T1849=T1850,MAX(W1849,F1850),F1850))</f>
        <v/>
      </c>
      <c r="X1850" s="9" t="str">
        <f aca="false">IF(T1850=0,"",F1850/W1850-1)</f>
        <v/>
      </c>
    </row>
    <row r="1851" customFormat="false" ht="15" hidden="false" customHeight="false" outlineLevel="0" collapsed="false">
      <c r="A1851" s="5" t="n">
        <v>45679</v>
      </c>
      <c r="B1851" s="6" t="n">
        <v>3239.67506596143</v>
      </c>
      <c r="C1851" s="7" t="n">
        <v>35.08734807</v>
      </c>
      <c r="D1851" s="0" t="n">
        <f aca="false">INT((ROW()-3)/30)</f>
        <v>61</v>
      </c>
      <c r="E1851" s="0" t="n">
        <f aca="false">2+30*D1851</f>
        <v>1832</v>
      </c>
      <c r="F1851" s="8" t="n">
        <f aca="false">INDEX($F:$F,$E1851)*(2*B1851/INDEX($B:$B,$E1851)-C1851/INDEX($C:$C,$E1851))</f>
        <v>210.936386345382</v>
      </c>
      <c r="G1851" s="9" t="n">
        <f aca="false">B1851/B1850-1</f>
        <v>-0.0249698763532067</v>
      </c>
      <c r="H1851" s="9" t="n">
        <f aca="false">F1851/F1850-1</f>
        <v>-0.00629527778163641</v>
      </c>
      <c r="I1851" s="9" t="n">
        <f aca="false">LN(B1851/B1850)</f>
        <v>-0.0252869124135698</v>
      </c>
      <c r="J1851" s="9" t="n">
        <f aca="false">LN(F1851/F1850)</f>
        <v>-0.00631517659915845</v>
      </c>
      <c r="K1851" s="9" t="n">
        <f aca="false">F1851/F1844-1</f>
        <v>-0.0113598673126263</v>
      </c>
      <c r="L1851" s="9" t="n">
        <f aca="false">F1851/F1821-1</f>
        <v>-0.0580839523911948</v>
      </c>
      <c r="M1851" s="9" t="n">
        <f aca="false">B1851/B1844-1</f>
        <v>-0.0585191927816729</v>
      </c>
      <c r="N1851" s="9" t="n">
        <f aca="false">B1851/B1821-1</f>
        <v>-0.0534230768717632</v>
      </c>
      <c r="O1851" s="8" t="n">
        <f aca="false">MAX(O1850,F1851)</f>
        <v>271.506607307531</v>
      </c>
      <c r="P1851" s="9" t="n">
        <f aca="false">F1851/O1851-1</f>
        <v>-0.223089307338815</v>
      </c>
      <c r="Q1851" s="8" t="n">
        <f aca="false">MAX(Q1850,B1851)</f>
        <v>4811.1564628872</v>
      </c>
      <c r="R1851" s="9" t="n">
        <f aca="false">B1851/Q1851-1</f>
        <v>-0.326632777181126</v>
      </c>
      <c r="S1851" s="9" t="n">
        <f aca="false">B1851/INDEX($B:$B,$E1851)-1</f>
        <v>-0.101649980918802</v>
      </c>
      <c r="T1851" s="0" t="n">
        <f aca="false">IF(AND($A1851&gt;=CrashTest!$B$3,$A1851&lt;=CrashTest!$C$3),1,IF(AND($A1851&gt;=CrashTest!$B$4,$A1851&lt;=CrashTest!$C$4),2,IF(AND($A1851&gt;=CrashTest!$B$5,$A1851&lt;=CrashTest!$C$5),3,IF(AND($A1851&gt;=CrashTest!$B$6,$A1851&lt;=CrashTest!$C$6),4,IF(AND($A1851&gt;=CrashTest!$B$7,$A1851&lt;=CrashTest!$C$7),5,0)))))</f>
        <v>0</v>
      </c>
      <c r="U1851" s="8" t="str">
        <f aca="false">IF(T1851=0,"",IF(T1850=T1851,MAX(U1850,B1851),B1851))</f>
        <v/>
      </c>
      <c r="V1851" s="9" t="str">
        <f aca="false">IF(T1851=0,"",B1851/U1851-1)</f>
        <v/>
      </c>
      <c r="W1851" s="8" t="str">
        <f aca="false">IF(T1851=0,"",IF(T1850=T1851,MAX(W1850,F1851),F1851))</f>
        <v/>
      </c>
      <c r="X1851" s="9" t="str">
        <f aca="false">IF(T1851=0,"",F1851/W1851-1)</f>
        <v/>
      </c>
    </row>
    <row r="1852" customFormat="false" ht="15" hidden="false" customHeight="false" outlineLevel="0" collapsed="false">
      <c r="A1852" s="5" t="n">
        <v>45680</v>
      </c>
      <c r="B1852" s="6" t="n">
        <v>3335.84164436002</v>
      </c>
      <c r="C1852" s="7" t="n">
        <v>37.11359871</v>
      </c>
      <c r="D1852" s="0" t="n">
        <f aca="false">INT((ROW()-3)/30)</f>
        <v>61</v>
      </c>
      <c r="E1852" s="0" t="n">
        <f aca="false">2+30*D1852</f>
        <v>1832</v>
      </c>
      <c r="F1852" s="8" t="n">
        <f aca="false">INDEX($F:$F,$E1852)*(2*B1852/INDEX($B:$B,$E1852)-C1852/INDEX($C:$C,$E1852))</f>
        <v>212.177720263829</v>
      </c>
      <c r="G1852" s="9" t="n">
        <f aca="false">B1852/B1851-1</f>
        <v>0.029684019674995</v>
      </c>
      <c r="H1852" s="9" t="n">
        <f aca="false">F1852/F1851-1</f>
        <v>0.00588487334951382</v>
      </c>
      <c r="I1852" s="9" t="n">
        <f aca="false">LN(B1852/B1851)</f>
        <v>0.0292519781612821</v>
      </c>
      <c r="J1852" s="9" t="n">
        <f aca="false">LN(F1852/F1851)</f>
        <v>0.0058676251183662</v>
      </c>
      <c r="K1852" s="9" t="n">
        <f aca="false">F1852/F1845-1</f>
        <v>0.00185554364469365</v>
      </c>
      <c r="L1852" s="9" t="n">
        <f aca="false">F1852/F1822-1</f>
        <v>-0.0533640012101051</v>
      </c>
      <c r="M1852" s="9" t="n">
        <f aca="false">B1852/B1845-1</f>
        <v>0.00990187278801247</v>
      </c>
      <c r="N1852" s="9" t="n">
        <f aca="false">B1852/B1822-1</f>
        <v>-0.0454700867039426</v>
      </c>
      <c r="O1852" s="8" t="n">
        <f aca="false">MAX(O1851,F1852)</f>
        <v>271.506607307531</v>
      </c>
      <c r="P1852" s="9" t="n">
        <f aca="false">F1852/O1852-1</f>
        <v>-0.218517286308621</v>
      </c>
      <c r="Q1852" s="8" t="n">
        <f aca="false">MAX(Q1851,B1852)</f>
        <v>4811.1564628872</v>
      </c>
      <c r="R1852" s="9" t="n">
        <f aca="false">B1852/Q1852-1</f>
        <v>-0.306644531290474</v>
      </c>
      <c r="S1852" s="9" t="n">
        <f aca="false">B1852/INDEX($B:$B,$E1852)-1</f>
        <v>-0.0749833412773638</v>
      </c>
      <c r="T1852" s="0" t="n">
        <f aca="false">IF(AND($A1852&gt;=CrashTest!$B$3,$A1852&lt;=CrashTest!$C$3),1,IF(AND($A1852&gt;=CrashTest!$B$4,$A1852&lt;=CrashTest!$C$4),2,IF(AND($A1852&gt;=CrashTest!$B$5,$A1852&lt;=CrashTest!$C$5),3,IF(AND($A1852&gt;=CrashTest!$B$6,$A1852&lt;=CrashTest!$C$6),4,IF(AND($A1852&gt;=CrashTest!$B$7,$A1852&lt;=CrashTest!$C$7),5,0)))))</f>
        <v>0</v>
      </c>
      <c r="U1852" s="8" t="str">
        <f aca="false">IF(T1852=0,"",IF(T1851=T1852,MAX(U1851,B1852),B1852))</f>
        <v/>
      </c>
      <c r="V1852" s="9" t="str">
        <f aca="false">IF(T1852=0,"",B1852/U1852-1)</f>
        <v/>
      </c>
      <c r="W1852" s="8" t="str">
        <f aca="false">IF(T1852=0,"",IF(T1851=T1852,MAX(W1851,F1852),F1852))</f>
        <v/>
      </c>
      <c r="X1852" s="9" t="str">
        <f aca="false">IF(T1852=0,"",F1852/W1852-1)</f>
        <v/>
      </c>
    </row>
    <row r="1853" customFormat="false" ht="15" hidden="false" customHeight="false" outlineLevel="0" collapsed="false">
      <c r="A1853" s="5" t="n">
        <v>45681</v>
      </c>
      <c r="B1853" s="6" t="n">
        <v>3310.42760140269</v>
      </c>
      <c r="C1853" s="7" t="n">
        <v>36.62394335</v>
      </c>
      <c r="D1853" s="0" t="n">
        <f aca="false">INT((ROW()-3)/30)</f>
        <v>61</v>
      </c>
      <c r="E1853" s="0" t="n">
        <f aca="false">2+30*D1853</f>
        <v>1832</v>
      </c>
      <c r="F1853" s="8" t="n">
        <f aca="false">INDEX($F:$F,$E1853)*(2*B1853/INDEX($B:$B,$E1853)-C1853/INDEX($C:$C,$E1853))</f>
        <v>211.616059891</v>
      </c>
      <c r="G1853" s="9" t="n">
        <f aca="false">B1853/B1852-1</f>
        <v>-0.00761848003195775</v>
      </c>
      <c r="H1853" s="9" t="n">
        <f aca="false">F1853/F1852-1</f>
        <v>-0.00264712229036312</v>
      </c>
      <c r="I1853" s="9" t="n">
        <f aca="false">LN(B1853/B1852)</f>
        <v>-0.00764764889365613</v>
      </c>
      <c r="J1853" s="9" t="n">
        <f aca="false">LN(F1853/F1852)</f>
        <v>-0.00265063211389621</v>
      </c>
      <c r="K1853" s="9" t="n">
        <f aca="false">F1853/F1846-1</f>
        <v>-0.0176014343703915</v>
      </c>
      <c r="L1853" s="9" t="n">
        <f aca="false">F1853/F1823-1</f>
        <v>-0.0494475863066698</v>
      </c>
      <c r="M1853" s="9" t="n">
        <f aca="false">B1853/B1846-1</f>
        <v>-0.0484278551948479</v>
      </c>
      <c r="N1853" s="9" t="n">
        <f aca="false">B1853/B1823-1</f>
        <v>-0.0516581032520325</v>
      </c>
      <c r="O1853" s="8" t="n">
        <f aca="false">MAX(O1852,F1853)</f>
        <v>271.506607307531</v>
      </c>
      <c r="P1853" s="9" t="n">
        <f aca="false">F1853/O1853-1</f>
        <v>-0.220585966619566</v>
      </c>
      <c r="Q1853" s="8" t="n">
        <f aca="false">MAX(Q1852,B1853)</f>
        <v>4811.1564628872</v>
      </c>
      <c r="R1853" s="9" t="n">
        <f aca="false">B1853/Q1853-1</f>
        <v>-0.311926846083886</v>
      </c>
      <c r="S1853" s="9" t="n">
        <f aca="false">B1853/INDEX($B:$B,$E1853)-1</f>
        <v>-0.0820305622210705</v>
      </c>
      <c r="T1853" s="0" t="n">
        <f aca="false">IF(AND($A1853&gt;=CrashTest!$B$3,$A1853&lt;=CrashTest!$C$3),1,IF(AND($A1853&gt;=CrashTest!$B$4,$A1853&lt;=CrashTest!$C$4),2,IF(AND($A1853&gt;=CrashTest!$B$5,$A1853&lt;=CrashTest!$C$5),3,IF(AND($A1853&gt;=CrashTest!$B$6,$A1853&lt;=CrashTest!$C$6),4,IF(AND($A1853&gt;=CrashTest!$B$7,$A1853&lt;=CrashTest!$C$7),5,0)))))</f>
        <v>0</v>
      </c>
      <c r="U1853" s="8" t="str">
        <f aca="false">IF(T1853=0,"",IF(T1852=T1853,MAX(U1852,B1853),B1853))</f>
        <v/>
      </c>
      <c r="V1853" s="9" t="str">
        <f aca="false">IF(T1853=0,"",B1853/U1853-1)</f>
        <v/>
      </c>
      <c r="W1853" s="8" t="str">
        <f aca="false">IF(T1853=0,"",IF(T1852=T1853,MAX(W1852,F1853),F1853))</f>
        <v/>
      </c>
      <c r="X1853" s="9" t="str">
        <f aca="false">IF(T1853=0,"",F1853/W1853-1)</f>
        <v/>
      </c>
    </row>
    <row r="1854" customFormat="false" ht="15" hidden="false" customHeight="false" outlineLevel="0" collapsed="false">
      <c r="A1854" s="5" t="n">
        <v>45682</v>
      </c>
      <c r="B1854" s="6" t="n">
        <v>3323.46523758036</v>
      </c>
      <c r="C1854" s="7" t="n">
        <v>36.94596544</v>
      </c>
      <c r="D1854" s="0" t="n">
        <f aca="false">INT((ROW()-3)/30)</f>
        <v>61</v>
      </c>
      <c r="E1854" s="0" t="n">
        <f aca="false">2+30*D1854</f>
        <v>1832</v>
      </c>
      <c r="F1854" s="8" t="n">
        <f aca="false">INDEX($F:$F,$E1854)*(2*B1854/INDEX($B:$B,$E1854)-C1854/INDEX($C:$C,$E1854))</f>
        <v>211.543132609744</v>
      </c>
      <c r="G1854" s="9" t="n">
        <f aca="false">B1854/B1853-1</f>
        <v>0.00393835411840615</v>
      </c>
      <c r="H1854" s="9" t="n">
        <f aca="false">F1854/F1853-1</f>
        <v>-0.000344620731023704</v>
      </c>
      <c r="I1854" s="9" t="n">
        <f aca="false">LN(B1854/B1853)</f>
        <v>0.00393061910399111</v>
      </c>
      <c r="J1854" s="9" t="n">
        <f aca="false">LN(F1854/F1853)</f>
        <v>-0.000344680126394139</v>
      </c>
      <c r="K1854" s="9" t="n">
        <f aca="false">F1854/F1847-1</f>
        <v>-0.00289468767261369</v>
      </c>
      <c r="L1854" s="9" t="n">
        <f aca="false">F1854/F1824-1</f>
        <v>-0.0358255564905802</v>
      </c>
      <c r="M1854" s="9" t="n">
        <f aca="false">B1854/B1847-1</f>
        <v>0.00608230538755938</v>
      </c>
      <c r="N1854" s="9" t="n">
        <f aca="false">B1854/B1824-1</f>
        <v>-0.000532028769826054</v>
      </c>
      <c r="O1854" s="8" t="n">
        <f aca="false">MAX(O1853,F1854)</f>
        <v>271.506607307531</v>
      </c>
      <c r="P1854" s="9" t="n">
        <f aca="false">F1854/O1854-1</f>
        <v>-0.22085456885352</v>
      </c>
      <c r="Q1854" s="8" t="n">
        <f aca="false">MAX(Q1853,B1854)</f>
        <v>4811.1564628872</v>
      </c>
      <c r="R1854" s="9" t="n">
        <f aca="false">B1854/Q1854-1</f>
        <v>-0.309216970344396</v>
      </c>
      <c r="S1854" s="9" t="n">
        <f aca="false">B1854/INDEX($B:$B,$E1854)-1</f>
        <v>-0.0784152735052228</v>
      </c>
      <c r="T1854" s="0" t="n">
        <f aca="false">IF(AND($A1854&gt;=CrashTest!$B$3,$A1854&lt;=CrashTest!$C$3),1,IF(AND($A1854&gt;=CrashTest!$B$4,$A1854&lt;=CrashTest!$C$4),2,IF(AND($A1854&gt;=CrashTest!$B$5,$A1854&lt;=CrashTest!$C$5),3,IF(AND($A1854&gt;=CrashTest!$B$6,$A1854&lt;=CrashTest!$C$6),4,IF(AND($A1854&gt;=CrashTest!$B$7,$A1854&lt;=CrashTest!$C$7),5,0)))))</f>
        <v>0</v>
      </c>
      <c r="U1854" s="8" t="str">
        <f aca="false">IF(T1854=0,"",IF(T1853=T1854,MAX(U1853,B1854),B1854))</f>
        <v/>
      </c>
      <c r="V1854" s="9" t="str">
        <f aca="false">IF(T1854=0,"",B1854/U1854-1)</f>
        <v/>
      </c>
      <c r="W1854" s="8" t="str">
        <f aca="false">IF(T1854=0,"",IF(T1853=T1854,MAX(W1853,F1854),F1854))</f>
        <v/>
      </c>
      <c r="X1854" s="9" t="str">
        <f aca="false">IF(T1854=0,"",F1854/W1854-1)</f>
        <v/>
      </c>
    </row>
    <row r="1855" customFormat="false" ht="15" hidden="false" customHeight="false" outlineLevel="0" collapsed="false">
      <c r="A1855" s="5" t="n">
        <v>45683</v>
      </c>
      <c r="B1855" s="6" t="n">
        <v>3241.02101870251</v>
      </c>
      <c r="C1855" s="7" t="n">
        <v>35.22069027</v>
      </c>
      <c r="D1855" s="0" t="n">
        <f aca="false">INT((ROW()-3)/30)</f>
        <v>61</v>
      </c>
      <c r="E1855" s="0" t="n">
        <f aca="false">2+30*D1855</f>
        <v>1832</v>
      </c>
      <c r="F1855" s="8" t="n">
        <f aca="false">INDEX($F:$F,$E1855)*(2*B1855/INDEX($B:$B,$E1855)-C1855/INDEX($C:$C,$E1855))</f>
        <v>210.418556469951</v>
      </c>
      <c r="G1855" s="9" t="n">
        <f aca="false">B1855/B1854-1</f>
        <v>-0.0248067041428943</v>
      </c>
      <c r="H1855" s="9" t="n">
        <f aca="false">F1855/F1854-1</f>
        <v>-0.00531606072917545</v>
      </c>
      <c r="I1855" s="9" t="n">
        <f aca="false">LN(B1855/B1854)</f>
        <v>-0.0251195754725186</v>
      </c>
      <c r="J1855" s="9" t="n">
        <f aca="false">LN(F1855/F1854)</f>
        <v>-0.00533024125871155</v>
      </c>
      <c r="K1855" s="9" t="n">
        <f aca="false">F1855/F1848-1</f>
        <v>-0.00508736488349459</v>
      </c>
      <c r="L1855" s="9" t="n">
        <f aca="false">F1855/F1825-1</f>
        <v>-0.0393417031187913</v>
      </c>
      <c r="M1855" s="9" t="n">
        <f aca="false">B1855/B1848-1</f>
        <v>0.0115385562766883</v>
      </c>
      <c r="N1855" s="9" t="n">
        <f aca="false">B1855/B1825-1</f>
        <v>-0.0244044950509063</v>
      </c>
      <c r="O1855" s="8" t="n">
        <f aca="false">MAX(O1854,F1855)</f>
        <v>271.506607307531</v>
      </c>
      <c r="P1855" s="9" t="n">
        <f aca="false">F1855/O1855-1</f>
        <v>-0.224996553282354</v>
      </c>
      <c r="Q1855" s="8" t="n">
        <f aca="false">MAX(Q1854,B1855)</f>
        <v>4811.1564628872</v>
      </c>
      <c r="R1855" s="9" t="n">
        <f aca="false">B1855/Q1855-1</f>
        <v>-0.326353020587995</v>
      </c>
      <c r="S1855" s="9" t="n">
        <f aca="false">B1855/INDEX($B:$B,$E1855)-1</f>
        <v>-0.101276753157989</v>
      </c>
      <c r="T1855" s="0" t="n">
        <f aca="false">IF(AND($A1855&gt;=CrashTest!$B$3,$A1855&lt;=CrashTest!$C$3),1,IF(AND($A1855&gt;=CrashTest!$B$4,$A1855&lt;=CrashTest!$C$4),2,IF(AND($A1855&gt;=CrashTest!$B$5,$A1855&lt;=CrashTest!$C$5),3,IF(AND($A1855&gt;=CrashTest!$B$6,$A1855&lt;=CrashTest!$C$6),4,IF(AND($A1855&gt;=CrashTest!$B$7,$A1855&lt;=CrashTest!$C$7),5,0)))))</f>
        <v>0</v>
      </c>
      <c r="U1855" s="8" t="str">
        <f aca="false">IF(T1855=0,"",IF(T1854=T1855,MAX(U1854,B1855),B1855))</f>
        <v/>
      </c>
      <c r="V1855" s="9" t="str">
        <f aca="false">IF(T1855=0,"",B1855/U1855-1)</f>
        <v/>
      </c>
      <c r="W1855" s="8" t="str">
        <f aca="false">IF(T1855=0,"",IF(T1854=T1855,MAX(W1854,F1855),F1855))</f>
        <v/>
      </c>
      <c r="X1855" s="9" t="str">
        <f aca="false">IF(T1855=0,"",F1855/W1855-1)</f>
        <v/>
      </c>
    </row>
    <row r="1856" customFormat="false" ht="15" hidden="false" customHeight="false" outlineLevel="0" collapsed="false">
      <c r="A1856" s="5" t="n">
        <v>45684</v>
      </c>
      <c r="B1856" s="6" t="n">
        <v>3170.49577498539</v>
      </c>
      <c r="C1856" s="7" t="n">
        <v>34.20747035</v>
      </c>
      <c r="D1856" s="0" t="n">
        <f aca="false">INT((ROW()-3)/30)</f>
        <v>61</v>
      </c>
      <c r="E1856" s="0" t="n">
        <f aca="false">2+30*D1856</f>
        <v>1832</v>
      </c>
      <c r="F1856" s="8" t="n">
        <f aca="false">INDEX($F:$F,$E1856)*(2*B1856/INDEX($B:$B,$E1856)-C1856/INDEX($C:$C,$E1856))</f>
        <v>207.098054485701</v>
      </c>
      <c r="G1856" s="9" t="n">
        <f aca="false">B1856/B1855-1</f>
        <v>-0.0217601932570476</v>
      </c>
      <c r="H1856" s="9" t="n">
        <f aca="false">F1856/F1855-1</f>
        <v>-0.0157804617613376</v>
      </c>
      <c r="I1856" s="9" t="n">
        <f aca="false">LN(B1856/B1855)</f>
        <v>-0.0220004378355501</v>
      </c>
      <c r="J1856" s="9" t="n">
        <f aca="false">LN(F1856/F1855)</f>
        <v>-0.0159062988486443</v>
      </c>
      <c r="K1856" s="9" t="n">
        <f aca="false">F1856/F1849-1</f>
        <v>-0.0293577466608013</v>
      </c>
      <c r="L1856" s="9" t="n">
        <f aca="false">F1856/F1826-1</f>
        <v>-0.0568373834865572</v>
      </c>
      <c r="M1856" s="9" t="n">
        <f aca="false">B1856/B1849-1</f>
        <v>-0.0349827941044247</v>
      </c>
      <c r="N1856" s="9" t="n">
        <f aca="false">B1856/B1826-1</f>
        <v>-0.0667039378669039</v>
      </c>
      <c r="O1856" s="8" t="n">
        <f aca="false">MAX(O1855,F1856)</f>
        <v>271.506607307531</v>
      </c>
      <c r="P1856" s="9" t="n">
        <f aca="false">F1856/O1856-1</f>
        <v>-0.237226465538187</v>
      </c>
      <c r="Q1856" s="8" t="n">
        <f aca="false">MAX(Q1855,B1856)</f>
        <v>4811.1564628872</v>
      </c>
      <c r="R1856" s="9" t="n">
        <f aca="false">B1856/Q1856-1</f>
        <v>-0.341011709047026</v>
      </c>
      <c r="S1856" s="9" t="n">
        <f aca="false">B1856/INDEX($B:$B,$E1856)-1</f>
        <v>-0.120833144693872</v>
      </c>
      <c r="T1856" s="0" t="n">
        <f aca="false">IF(AND($A1856&gt;=CrashTest!$B$3,$A1856&lt;=CrashTest!$C$3),1,IF(AND($A1856&gt;=CrashTest!$B$4,$A1856&lt;=CrashTest!$C$4),2,IF(AND($A1856&gt;=CrashTest!$B$5,$A1856&lt;=CrashTest!$C$5),3,IF(AND($A1856&gt;=CrashTest!$B$6,$A1856&lt;=CrashTest!$C$6),4,IF(AND($A1856&gt;=CrashTest!$B$7,$A1856&lt;=CrashTest!$C$7),5,0)))))</f>
        <v>0</v>
      </c>
      <c r="U1856" s="8" t="str">
        <f aca="false">IF(T1856=0,"",IF(T1855=T1856,MAX(U1855,B1856),B1856))</f>
        <v/>
      </c>
      <c r="V1856" s="9" t="str">
        <f aca="false">IF(T1856=0,"",B1856/U1856-1)</f>
        <v/>
      </c>
      <c r="W1856" s="8" t="str">
        <f aca="false">IF(T1856=0,"",IF(T1855=T1856,MAX(W1855,F1856),F1856))</f>
        <v/>
      </c>
      <c r="X1856" s="9" t="str">
        <f aca="false">IF(T1856=0,"",F1856/W1856-1)</f>
        <v/>
      </c>
    </row>
    <row r="1857" customFormat="false" ht="15" hidden="false" customHeight="false" outlineLevel="0" collapsed="false">
      <c r="A1857" s="5" t="n">
        <v>45685</v>
      </c>
      <c r="B1857" s="6" t="n">
        <v>3070.75965838691</v>
      </c>
      <c r="C1857" s="7" t="n">
        <v>31.98563562</v>
      </c>
      <c r="D1857" s="0" t="n">
        <f aca="false">INT((ROW()-3)/30)</f>
        <v>61</v>
      </c>
      <c r="E1857" s="0" t="n">
        <f aca="false">2+30*D1857</f>
        <v>1832</v>
      </c>
      <c r="F1857" s="8" t="n">
        <f aca="false">INDEX($F:$F,$E1857)*(2*B1857/INDEX($B:$B,$E1857)-C1857/INDEX($C:$C,$E1857))</f>
        <v>206.424308899595</v>
      </c>
      <c r="G1857" s="9" t="n">
        <f aca="false">B1857/B1856-1</f>
        <v>-0.031457577513706</v>
      </c>
      <c r="H1857" s="9" t="n">
        <f aca="false">F1857/F1856-1</f>
        <v>-0.00325326854363195</v>
      </c>
      <c r="I1857" s="9" t="n">
        <f aca="false">LN(B1857/B1856)</f>
        <v>-0.0319629948369752</v>
      </c>
      <c r="J1857" s="9" t="n">
        <f aca="false">LN(F1857/F1856)</f>
        <v>-0.00325857192708456</v>
      </c>
      <c r="K1857" s="9" t="n">
        <f aca="false">F1857/F1850-1</f>
        <v>-0.0275513196745331</v>
      </c>
      <c r="L1857" s="9" t="n">
        <f aca="false">F1857/F1827-1</f>
        <v>-0.0544658653004883</v>
      </c>
      <c r="M1857" s="9" t="n">
        <f aca="false">B1857/B1850-1</f>
        <v>-0.0758075706836274</v>
      </c>
      <c r="N1857" s="9" t="n">
        <f aca="false">B1857/B1827-1</f>
        <v>-0.0825140785489779</v>
      </c>
      <c r="O1857" s="8" t="n">
        <f aca="false">MAX(O1856,F1857)</f>
        <v>271.506607307531</v>
      </c>
      <c r="P1857" s="9" t="n">
        <f aca="false">F1857/O1857-1</f>
        <v>-0.239707972683767</v>
      </c>
      <c r="Q1857" s="8" t="n">
        <f aca="false">MAX(Q1856,B1857)</f>
        <v>4811.1564628872</v>
      </c>
      <c r="R1857" s="9" t="n">
        <f aca="false">B1857/Q1857-1</f>
        <v>-0.361741884290304</v>
      </c>
      <c r="S1857" s="9" t="n">
        <f aca="false">B1857/INDEX($B:$B,$E1857)-1</f>
        <v>-0.148489604192146</v>
      </c>
      <c r="T1857" s="0" t="n">
        <f aca="false">IF(AND($A1857&gt;=CrashTest!$B$3,$A1857&lt;=CrashTest!$C$3),1,IF(AND($A1857&gt;=CrashTest!$B$4,$A1857&lt;=CrashTest!$C$4),2,IF(AND($A1857&gt;=CrashTest!$B$5,$A1857&lt;=CrashTest!$C$5),3,IF(AND($A1857&gt;=CrashTest!$B$6,$A1857&lt;=CrashTest!$C$6),4,IF(AND($A1857&gt;=CrashTest!$B$7,$A1857&lt;=CrashTest!$C$7),5,0)))))</f>
        <v>0</v>
      </c>
      <c r="U1857" s="8" t="str">
        <f aca="false">IF(T1857=0,"",IF(T1856=T1857,MAX(U1856,B1857),B1857))</f>
        <v/>
      </c>
      <c r="V1857" s="9" t="str">
        <f aca="false">IF(T1857=0,"",B1857/U1857-1)</f>
        <v/>
      </c>
      <c r="W1857" s="8" t="str">
        <f aca="false">IF(T1857=0,"",IF(T1856=T1857,MAX(W1856,F1857),F1857))</f>
        <v/>
      </c>
      <c r="X1857" s="9" t="str">
        <f aca="false">IF(T1857=0,"",F1857/W1857-1)</f>
        <v/>
      </c>
    </row>
    <row r="1858" customFormat="false" ht="15" hidden="false" customHeight="false" outlineLevel="0" collapsed="false">
      <c r="A1858" s="5" t="n">
        <v>45686</v>
      </c>
      <c r="B1858" s="6" t="n">
        <v>3123.69937434249</v>
      </c>
      <c r="C1858" s="7" t="n">
        <v>32.95950484</v>
      </c>
      <c r="D1858" s="0" t="n">
        <f aca="false">INT((ROW()-3)/30)</f>
        <v>61</v>
      </c>
      <c r="E1858" s="0" t="n">
        <f aca="false">2+30*D1858</f>
        <v>1832</v>
      </c>
      <c r="F1858" s="8" t="n">
        <f aca="false">INDEX($F:$F,$E1858)*(2*B1858/INDEX($B:$B,$E1858)-C1858/INDEX($C:$C,$E1858))</f>
        <v>207.829451373232</v>
      </c>
      <c r="G1858" s="9" t="n">
        <f aca="false">B1858/B1857-1</f>
        <v>0.0172399412018425</v>
      </c>
      <c r="H1858" s="9" t="n">
        <f aca="false">F1858/F1857-1</f>
        <v>0.00680705911589175</v>
      </c>
      <c r="I1858" s="9" t="n">
        <f aca="false">LN(B1858/B1857)</f>
        <v>0.0170930196245188</v>
      </c>
      <c r="J1858" s="9" t="n">
        <f aca="false">LN(F1858/F1857)</f>
        <v>0.00678399569255631</v>
      </c>
      <c r="K1858" s="9" t="n">
        <f aca="false">F1858/F1851-1</f>
        <v>-0.014729250965091</v>
      </c>
      <c r="L1858" s="9" t="n">
        <f aca="false">F1858/F1828-1</f>
        <v>-0.0511580084314807</v>
      </c>
      <c r="M1858" s="9" t="n">
        <f aca="false">B1858/B1851-1</f>
        <v>-0.0357985567248615</v>
      </c>
      <c r="N1858" s="9" t="n">
        <f aca="false">B1858/B1828-1</f>
        <v>-0.069071658531666</v>
      </c>
      <c r="O1858" s="8" t="n">
        <f aca="false">MAX(O1857,F1858)</f>
        <v>271.506607307531</v>
      </c>
      <c r="P1858" s="9" t="n">
        <f aca="false">F1858/O1858-1</f>
        <v>-0.234532619908484</v>
      </c>
      <c r="Q1858" s="8" t="n">
        <f aca="false">MAX(Q1857,B1858)</f>
        <v>4811.1564628872</v>
      </c>
      <c r="R1858" s="9" t="n">
        <f aca="false">B1858/Q1858-1</f>
        <v>-0.35073835190387</v>
      </c>
      <c r="S1858" s="9" t="n">
        <f aca="false">B1858/INDEX($B:$B,$E1858)-1</f>
        <v>-0.133809615035661</v>
      </c>
      <c r="T1858" s="0" t="n">
        <f aca="false">IF(AND($A1858&gt;=CrashTest!$B$3,$A1858&lt;=CrashTest!$C$3),1,IF(AND($A1858&gt;=CrashTest!$B$4,$A1858&lt;=CrashTest!$C$4),2,IF(AND($A1858&gt;=CrashTest!$B$5,$A1858&lt;=CrashTest!$C$5),3,IF(AND($A1858&gt;=CrashTest!$B$6,$A1858&lt;=CrashTest!$C$6),4,IF(AND($A1858&gt;=CrashTest!$B$7,$A1858&lt;=CrashTest!$C$7),5,0)))))</f>
        <v>0</v>
      </c>
      <c r="U1858" s="8" t="str">
        <f aca="false">IF(T1858=0,"",IF(T1857=T1858,MAX(U1857,B1858),B1858))</f>
        <v/>
      </c>
      <c r="V1858" s="9" t="str">
        <f aca="false">IF(T1858=0,"",B1858/U1858-1)</f>
        <v/>
      </c>
      <c r="W1858" s="8" t="str">
        <f aca="false">IF(T1858=0,"",IF(T1857=T1858,MAX(W1857,F1858),F1858))</f>
        <v/>
      </c>
      <c r="X1858" s="9" t="str">
        <f aca="false">IF(T1858=0,"",F1858/W1858-1)</f>
        <v/>
      </c>
    </row>
    <row r="1859" customFormat="false" ht="15" hidden="false" customHeight="false" outlineLevel="0" collapsed="false">
      <c r="A1859" s="5" t="n">
        <v>45687</v>
      </c>
      <c r="B1859" s="6" t="n">
        <v>3255.85057013442</v>
      </c>
      <c r="C1859" s="7" t="n">
        <v>35.98480529</v>
      </c>
      <c r="D1859" s="0" t="n">
        <f aca="false">INT((ROW()-3)/30)</f>
        <v>61</v>
      </c>
      <c r="E1859" s="0" t="n">
        <f aca="false">2+30*D1859</f>
        <v>1832</v>
      </c>
      <c r="F1859" s="8" t="n">
        <f aca="false">INDEX($F:$F,$E1859)*(2*B1859/INDEX($B:$B,$E1859)-C1859/INDEX($C:$C,$E1859))</f>
        <v>208.307442639944</v>
      </c>
      <c r="G1859" s="9" t="n">
        <f aca="false">B1859/B1858-1</f>
        <v>0.0423059904155299</v>
      </c>
      <c r="H1859" s="9" t="n">
        <f aca="false">F1859/F1858-1</f>
        <v>0.00229992074537022</v>
      </c>
      <c r="I1859" s="9" t="n">
        <f aca="false">LN(B1859/B1858)</f>
        <v>0.0414355570511714</v>
      </c>
      <c r="J1859" s="9" t="n">
        <f aca="false">LN(F1859/F1858)</f>
        <v>0.00229727997591794</v>
      </c>
      <c r="K1859" s="9" t="n">
        <f aca="false">F1859/F1852-1</f>
        <v>-0.0182407352622725</v>
      </c>
      <c r="L1859" s="9" t="n">
        <f aca="false">F1859/F1829-1</f>
        <v>-0.04600406479277</v>
      </c>
      <c r="M1859" s="9" t="n">
        <f aca="false">B1859/B1852-1</f>
        <v>-0.023979278021438</v>
      </c>
      <c r="N1859" s="9" t="n">
        <f aca="false">B1859/B1829-1</f>
        <v>-0.0229873408256542</v>
      </c>
      <c r="O1859" s="8" t="n">
        <f aca="false">MAX(O1858,F1859)</f>
        <v>271.506607307531</v>
      </c>
      <c r="P1859" s="9" t="n">
        <f aca="false">F1859/O1859-1</f>
        <v>-0.232772105601107</v>
      </c>
      <c r="Q1859" s="8" t="n">
        <f aca="false">MAX(Q1858,B1859)</f>
        <v>4811.1564628872</v>
      </c>
      <c r="R1859" s="9" t="n">
        <f aca="false">B1859/Q1859-1</f>
        <v>-0.323270694842344</v>
      </c>
      <c r="S1859" s="9" t="n">
        <f aca="false">B1859/INDEX($B:$B,$E1859)-1</f>
        <v>-0.0971645729113355</v>
      </c>
      <c r="T1859" s="0" t="n">
        <f aca="false">IF(AND($A1859&gt;=CrashTest!$B$3,$A1859&lt;=CrashTest!$C$3),1,IF(AND($A1859&gt;=CrashTest!$B$4,$A1859&lt;=CrashTest!$C$4),2,IF(AND($A1859&gt;=CrashTest!$B$5,$A1859&lt;=CrashTest!$C$5),3,IF(AND($A1859&gt;=CrashTest!$B$6,$A1859&lt;=CrashTest!$C$6),4,IF(AND($A1859&gt;=CrashTest!$B$7,$A1859&lt;=CrashTest!$C$7),5,0)))))</f>
        <v>0</v>
      </c>
      <c r="U1859" s="8" t="str">
        <f aca="false">IF(T1859=0,"",IF(T1858=T1859,MAX(U1858,B1859),B1859))</f>
        <v/>
      </c>
      <c r="V1859" s="9" t="str">
        <f aca="false">IF(T1859=0,"",B1859/U1859-1)</f>
        <v/>
      </c>
      <c r="W1859" s="8" t="str">
        <f aca="false">IF(T1859=0,"",IF(T1858=T1859,MAX(W1858,F1859),F1859))</f>
        <v/>
      </c>
      <c r="X1859" s="9" t="str">
        <f aca="false">IF(T1859=0,"",F1859/W1859-1)</f>
        <v/>
      </c>
    </row>
    <row r="1860" customFormat="false" ht="15" hidden="false" customHeight="false" outlineLevel="0" collapsed="false">
      <c r="A1860" s="5" t="n">
        <v>45688</v>
      </c>
      <c r="B1860" s="6" t="n">
        <v>3292.62381677382</v>
      </c>
      <c r="C1860" s="7" t="n">
        <v>37.13995187</v>
      </c>
      <c r="D1860" s="0" t="n">
        <f aca="false">INT((ROW()-3)/30)</f>
        <v>61</v>
      </c>
      <c r="E1860" s="0" t="n">
        <f aca="false">2+30*D1860</f>
        <v>1832</v>
      </c>
      <c r="F1860" s="8" t="n">
        <f aca="false">INDEX($F:$F,$E1860)*(2*B1860/INDEX($B:$B,$E1860)-C1860/INDEX($C:$C,$E1860))</f>
        <v>206.843207217329</v>
      </c>
      <c r="G1860" s="9" t="n">
        <f aca="false">B1860/B1859-1</f>
        <v>0.0112945130150373</v>
      </c>
      <c r="H1860" s="9" t="n">
        <f aca="false">F1860/F1859-1</f>
        <v>-0.00702920358513315</v>
      </c>
      <c r="I1860" s="9" t="n">
        <f aca="false">LN(B1860/B1859)</f>
        <v>0.0112312062364316</v>
      </c>
      <c r="J1860" s="9" t="n">
        <f aca="false">LN(F1860/F1859)</f>
        <v>-0.00705402482072305</v>
      </c>
      <c r="K1860" s="9" t="n">
        <f aca="false">F1860/F1853-1</f>
        <v>-0.0225543027127962</v>
      </c>
      <c r="L1860" s="9" t="n">
        <f aca="false">F1860/F1830-1</f>
        <v>-0.0501660863417218</v>
      </c>
      <c r="M1860" s="9" t="n">
        <f aca="false">B1860/B1853-1</f>
        <v>-0.00537809212964691</v>
      </c>
      <c r="N1860" s="9" t="n">
        <f aca="false">B1860/B1830-1</f>
        <v>-0.0173883624213013</v>
      </c>
      <c r="O1860" s="8" t="n">
        <f aca="false">MAX(O1859,F1860)</f>
        <v>271.506607307531</v>
      </c>
      <c r="P1860" s="9" t="n">
        <f aca="false">F1860/O1860-1</f>
        <v>-0.23816510666703</v>
      </c>
      <c r="Q1860" s="8" t="n">
        <f aca="false">MAX(Q1859,B1860)</f>
        <v>4811.1564628872</v>
      </c>
      <c r="R1860" s="9" t="n">
        <f aca="false">B1860/Q1860-1</f>
        <v>-0.315627366897584</v>
      </c>
      <c r="S1860" s="9" t="n">
        <f aca="false">B1860/INDEX($B:$B,$E1860)-1</f>
        <v>-0.0869674864296458</v>
      </c>
      <c r="T1860" s="0" t="n">
        <f aca="false">IF(AND($A1860&gt;=CrashTest!$B$3,$A1860&lt;=CrashTest!$C$3),1,IF(AND($A1860&gt;=CrashTest!$B$4,$A1860&lt;=CrashTest!$C$4),2,IF(AND($A1860&gt;=CrashTest!$B$5,$A1860&lt;=CrashTest!$C$5),3,IF(AND($A1860&gt;=CrashTest!$B$6,$A1860&lt;=CrashTest!$C$6),4,IF(AND($A1860&gt;=CrashTest!$B$7,$A1860&lt;=CrashTest!$C$7),5,0)))))</f>
        <v>0</v>
      </c>
      <c r="U1860" s="8" t="str">
        <f aca="false">IF(T1860=0,"",IF(T1859=T1860,MAX(U1859,B1860),B1860))</f>
        <v/>
      </c>
      <c r="V1860" s="9" t="str">
        <f aca="false">IF(T1860=0,"",B1860/U1860-1)</f>
        <v/>
      </c>
      <c r="W1860" s="8" t="str">
        <f aca="false">IF(T1860=0,"",IF(T1859=T1860,MAX(W1859,F1860),F1860))</f>
        <v/>
      </c>
      <c r="X1860" s="9" t="str">
        <f aca="false">IF(T1860=0,"",F1860/W1860-1)</f>
        <v/>
      </c>
    </row>
    <row r="1861" customFormat="false" ht="15" hidden="false" customHeight="false" outlineLevel="0" collapsed="false">
      <c r="A1861" s="5" t="n">
        <v>45689</v>
      </c>
      <c r="B1861" s="6" t="n">
        <v>3119.95137697253</v>
      </c>
      <c r="C1861" s="7" t="n">
        <v>33.10224116</v>
      </c>
      <c r="D1861" s="0" t="n">
        <f aca="false">INT((ROW()-3)/30)</f>
        <v>61</v>
      </c>
      <c r="E1861" s="0" t="n">
        <f aca="false">2+30*D1861</f>
        <v>1832</v>
      </c>
      <c r="F1861" s="8" t="n">
        <f aca="false">INDEX($F:$F,$E1861)*(2*B1861/INDEX($B:$B,$E1861)-C1861/INDEX($C:$C,$E1861))</f>
        <v>206.650803023793</v>
      </c>
      <c r="G1861" s="9" t="n">
        <f aca="false">B1861/B1860-1</f>
        <v>-0.0524422009345964</v>
      </c>
      <c r="H1861" s="9" t="n">
        <f aca="false">F1861/F1860-1</f>
        <v>-0.000930193435524584</v>
      </c>
      <c r="I1861" s="9" t="n">
        <f aca="false">LN(B1861/B1860)</f>
        <v>-0.0538673422339398</v>
      </c>
      <c r="J1861" s="9" t="n">
        <f aca="false">LN(F1861/F1860)</f>
        <v>-0.000930626333911976</v>
      </c>
      <c r="K1861" s="9" t="n">
        <f aca="false">F1861/F1854-1</f>
        <v>-0.023126865550283</v>
      </c>
      <c r="L1861" s="9" t="n">
        <f aca="false">F1861/F1831-1</f>
        <v>-0.0498901822036981</v>
      </c>
      <c r="M1861" s="9" t="n">
        <f aca="false">B1861/B1854-1</f>
        <v>-0.0612354413419404</v>
      </c>
      <c r="N1861" s="9" t="n">
        <f aca="false">B1861/B1831-1</f>
        <v>-0.0950335641534335</v>
      </c>
      <c r="O1861" s="8" t="n">
        <f aca="false">MAX(O1860,F1861)</f>
        <v>271.506607307531</v>
      </c>
      <c r="P1861" s="9" t="n">
        <f aca="false">F1861/O1861-1</f>
        <v>-0.238873760483762</v>
      </c>
      <c r="Q1861" s="8" t="n">
        <f aca="false">MAX(Q1860,B1861)</f>
        <v>4811.1564628872</v>
      </c>
      <c r="R1861" s="9" t="n">
        <f aca="false">B1861/Q1861-1</f>
        <v>-0.35151737403688</v>
      </c>
      <c r="S1861" s="9" t="n">
        <f aca="false">B1861/INDEX($B:$B,$E1861)-1</f>
        <v>-0.134848920966122</v>
      </c>
      <c r="T1861" s="0" t="n">
        <f aca="false">IF(AND($A1861&gt;=CrashTest!$B$3,$A1861&lt;=CrashTest!$C$3),1,IF(AND($A1861&gt;=CrashTest!$B$4,$A1861&lt;=CrashTest!$C$4),2,IF(AND($A1861&gt;=CrashTest!$B$5,$A1861&lt;=CrashTest!$C$5),3,IF(AND($A1861&gt;=CrashTest!$B$6,$A1861&lt;=CrashTest!$C$6),4,IF(AND($A1861&gt;=CrashTest!$B$7,$A1861&lt;=CrashTest!$C$7),5,0)))))</f>
        <v>0</v>
      </c>
      <c r="U1861" s="8" t="str">
        <f aca="false">IF(T1861=0,"",IF(T1860=T1861,MAX(U1860,B1861),B1861))</f>
        <v/>
      </c>
      <c r="V1861" s="9" t="str">
        <f aca="false">IF(T1861=0,"",B1861/U1861-1)</f>
        <v/>
      </c>
      <c r="W1861" s="8" t="str">
        <f aca="false">IF(T1861=0,"",IF(T1860=T1861,MAX(W1860,F1861),F1861))</f>
        <v/>
      </c>
      <c r="X1861" s="9" t="str">
        <f aca="false">IF(T1861=0,"",F1861/W1861-1)</f>
        <v/>
      </c>
    </row>
    <row r="1862" customFormat="false" ht="15" hidden="false" customHeight="false" outlineLevel="0" collapsed="false">
      <c r="A1862" s="5" t="n">
        <v>45690</v>
      </c>
      <c r="B1862" s="6" t="n">
        <v>2844.25948714202</v>
      </c>
      <c r="C1862" s="7" t="n">
        <v>27.36422285</v>
      </c>
      <c r="D1862" s="0" t="n">
        <f aca="false">INT((ROW()-3)/30)</f>
        <v>61</v>
      </c>
      <c r="E1862" s="0" t="n">
        <f aca="false">2+30*D1862</f>
        <v>1832</v>
      </c>
      <c r="F1862" s="8" t="n">
        <f aca="false">INDEX($F:$F,$E1862)*(2*B1862/INDEX($B:$B,$E1862)-C1862/INDEX($C:$C,$E1862))</f>
        <v>202.73083284621</v>
      </c>
      <c r="G1862" s="9" t="n">
        <f aca="false">B1862/B1861-1</f>
        <v>-0.0883641622960258</v>
      </c>
      <c r="H1862" s="9" t="n">
        <f aca="false">F1862/F1861-1</f>
        <v>-0.0189690536897257</v>
      </c>
      <c r="I1862" s="9" t="n">
        <f aca="false">LN(B1862/B1861)</f>
        <v>-0.0925146694127696</v>
      </c>
      <c r="J1862" s="9" t="n">
        <f aca="false">LN(F1862/F1861)</f>
        <v>-0.0191512742361691</v>
      </c>
      <c r="K1862" s="9" t="n">
        <f aca="false">F1862/F1855-1</f>
        <v>-0.03653538809843</v>
      </c>
      <c r="L1862" s="9" t="n">
        <f aca="false">F1862/F1832-1</f>
        <v>-0.0655849867610758</v>
      </c>
      <c r="M1862" s="9" t="n">
        <f aca="false">B1862/B1855-1</f>
        <v>-0.122418685121433</v>
      </c>
      <c r="N1862" s="9" t="n">
        <f aca="false">B1862/B1832-1</f>
        <v>-0.211297271324453</v>
      </c>
      <c r="O1862" s="8" t="n">
        <f aca="false">MAX(O1861,F1862)</f>
        <v>271.506607307531</v>
      </c>
      <c r="P1862" s="9" t="n">
        <f aca="false">F1862/O1862-1</f>
        <v>-0.253311604985805</v>
      </c>
      <c r="Q1862" s="8" t="n">
        <f aca="false">MAX(Q1861,B1862)</f>
        <v>4811.1564628872</v>
      </c>
      <c r="R1862" s="9" t="n">
        <f aca="false">B1862/Q1862-1</f>
        <v>-0.408819998043638</v>
      </c>
      <c r="S1862" s="9" t="n">
        <f aca="false">B1862/INDEX($B:$B,$E1862)-1</f>
        <v>-0.211297271324453</v>
      </c>
      <c r="T1862" s="0" t="n">
        <f aca="false">IF(AND($A1862&gt;=CrashTest!$B$3,$A1862&lt;=CrashTest!$C$3),1,IF(AND($A1862&gt;=CrashTest!$B$4,$A1862&lt;=CrashTest!$C$4),2,IF(AND($A1862&gt;=CrashTest!$B$5,$A1862&lt;=CrashTest!$C$5),3,IF(AND($A1862&gt;=CrashTest!$B$6,$A1862&lt;=CrashTest!$C$6),4,IF(AND($A1862&gt;=CrashTest!$B$7,$A1862&lt;=CrashTest!$C$7),5,0)))))</f>
        <v>0</v>
      </c>
      <c r="U1862" s="8" t="str">
        <f aca="false">IF(T1862=0,"",IF(T1861=T1862,MAX(U1861,B1862),B1862))</f>
        <v/>
      </c>
      <c r="V1862" s="9" t="str">
        <f aca="false">IF(T1862=0,"",B1862/U1862-1)</f>
        <v/>
      </c>
      <c r="W1862" s="8" t="str">
        <f aca="false">IF(T1862=0,"",IF(T1861=T1862,MAX(W1861,F1862),F1862))</f>
        <v/>
      </c>
      <c r="X1862" s="9" t="str">
        <f aca="false">IF(T1862=0,"",F1862/W1862-1)</f>
        <v/>
      </c>
    </row>
    <row r="1863" customFormat="false" ht="15" hidden="false" customHeight="false" outlineLevel="0" collapsed="false">
      <c r="A1863" s="5" t="n">
        <v>45691</v>
      </c>
      <c r="B1863" s="6" t="n">
        <v>2877.57988457043</v>
      </c>
      <c r="C1863" s="7" t="n">
        <v>27.74881162</v>
      </c>
      <c r="D1863" s="0" t="n">
        <f aca="false">INT((ROW()-3)/30)</f>
        <v>62</v>
      </c>
      <c r="E1863" s="0" t="n">
        <f aca="false">2+30*D1863</f>
        <v>1862</v>
      </c>
      <c r="F1863" s="8" t="n">
        <f aca="false">INDEX($F:$F,$E1863)*(2*B1863/INDEX($B:$B,$E1863)-C1863/INDEX($C:$C,$E1863))</f>
        <v>204.631533757915</v>
      </c>
      <c r="G1863" s="9" t="n">
        <f aca="false">B1863/B1862-1</f>
        <v>0.0117149639753478</v>
      </c>
      <c r="H1863" s="9" t="n">
        <f aca="false">F1863/F1862-1</f>
        <v>0.00937549007726624</v>
      </c>
      <c r="I1863" s="9" t="n">
        <f aca="false">LN(B1863/B1862)</f>
        <v>0.0116468750418885</v>
      </c>
      <c r="J1863" s="9" t="n">
        <f aca="false">LN(F1863/F1862)</f>
        <v>0.00933181295423144</v>
      </c>
      <c r="K1863" s="9" t="n">
        <f aca="false">F1863/F1856-1</f>
        <v>-0.0119099174249167</v>
      </c>
      <c r="L1863" s="9" t="n">
        <f aca="false">F1863/F1833-1</f>
        <v>-0.0619917527170293</v>
      </c>
      <c r="M1863" s="9" t="n">
        <f aca="false">B1863/B1856-1</f>
        <v>-0.0923880399797442</v>
      </c>
      <c r="N1863" s="9" t="n">
        <f aca="false">B1863/B1833-1</f>
        <v>-0.213301366257543</v>
      </c>
      <c r="O1863" s="8" t="n">
        <f aca="false">MAX(O1862,F1863)</f>
        <v>271.506607307531</v>
      </c>
      <c r="P1863" s="9" t="n">
        <f aca="false">F1863/O1863-1</f>
        <v>-0.246311035347539</v>
      </c>
      <c r="Q1863" s="8" t="n">
        <f aca="false">MAX(Q1862,B1863)</f>
        <v>4811.1564628872</v>
      </c>
      <c r="R1863" s="9" t="n">
        <f aca="false">B1863/Q1863-1</f>
        <v>-0.401894345617773</v>
      </c>
      <c r="S1863" s="9" t="n">
        <f aca="false">B1863/INDEX($B:$B,$E1863)-1</f>
        <v>0.0117149639753478</v>
      </c>
      <c r="T1863" s="0" t="n">
        <f aca="false">IF(AND($A1863&gt;=CrashTest!$B$3,$A1863&lt;=CrashTest!$C$3),1,IF(AND($A1863&gt;=CrashTest!$B$4,$A1863&lt;=CrashTest!$C$4),2,IF(AND($A1863&gt;=CrashTest!$B$5,$A1863&lt;=CrashTest!$C$5),3,IF(AND($A1863&gt;=CrashTest!$B$6,$A1863&lt;=CrashTest!$C$6),4,IF(AND($A1863&gt;=CrashTest!$B$7,$A1863&lt;=CrashTest!$C$7),5,0)))))</f>
        <v>0</v>
      </c>
      <c r="U1863" s="8" t="str">
        <f aca="false">IF(T1863=0,"",IF(T1862=T1863,MAX(U1862,B1863),B1863))</f>
        <v/>
      </c>
      <c r="V1863" s="9" t="str">
        <f aca="false">IF(T1863=0,"",B1863/U1863-1)</f>
        <v/>
      </c>
      <c r="W1863" s="8" t="str">
        <f aca="false">IF(T1863=0,"",IF(T1862=T1863,MAX(W1862,F1863),F1863))</f>
        <v/>
      </c>
      <c r="X1863" s="9" t="str">
        <f aca="false">IF(T1863=0,"",F1863/W1863-1)</f>
        <v/>
      </c>
    </row>
    <row r="1864" customFormat="false" ht="15" hidden="false" customHeight="false" outlineLevel="0" collapsed="false">
      <c r="A1864" s="5" t="n">
        <v>45692</v>
      </c>
      <c r="B1864" s="6" t="n">
        <v>2723.61294798364</v>
      </c>
      <c r="C1864" s="7" t="n">
        <v>25.01942209</v>
      </c>
      <c r="D1864" s="0" t="n">
        <f aca="false">INT((ROW()-3)/30)</f>
        <v>62</v>
      </c>
      <c r="E1864" s="0" t="n">
        <f aca="false">2+30*D1864</f>
        <v>1862</v>
      </c>
      <c r="F1864" s="8" t="n">
        <f aca="false">INDEX($F:$F,$E1864)*(2*B1864/INDEX($B:$B,$E1864)-C1864/INDEX($C:$C,$E1864))</f>
        <v>202.903851952251</v>
      </c>
      <c r="G1864" s="9" t="n">
        <f aca="false">B1864/B1863-1</f>
        <v>-0.0535057036686835</v>
      </c>
      <c r="H1864" s="9" t="n">
        <f aca="false">F1864/F1863-1</f>
        <v>-0.00844289134688325</v>
      </c>
      <c r="I1864" s="9" t="n">
        <f aca="false">LN(B1864/B1863)</f>
        <v>-0.0549903344139733</v>
      </c>
      <c r="J1864" s="9" t="n">
        <f aca="false">LN(F1864/F1863)</f>
        <v>-0.00847873444286026</v>
      </c>
      <c r="K1864" s="9" t="n">
        <f aca="false">F1864/F1857-1</f>
        <v>-0.0170544688564582</v>
      </c>
      <c r="L1864" s="9" t="n">
        <f aca="false">F1864/F1834-1</f>
        <v>-0.0695140422395166</v>
      </c>
      <c r="M1864" s="9" t="n">
        <f aca="false">B1864/B1857-1</f>
        <v>-0.113049130841333</v>
      </c>
      <c r="N1864" s="9" t="n">
        <f aca="false">B1864/B1834-1</f>
        <v>-0.25138930555044</v>
      </c>
      <c r="O1864" s="8" t="n">
        <f aca="false">MAX(O1863,F1864)</f>
        <v>271.506607307531</v>
      </c>
      <c r="P1864" s="9" t="n">
        <f aca="false">F1864/O1864-1</f>
        <v>-0.252674349385445</v>
      </c>
      <c r="Q1864" s="8" t="n">
        <f aca="false">MAX(Q1863,B1864)</f>
        <v>4811.1564628872</v>
      </c>
      <c r="R1864" s="9" t="n">
        <f aca="false">B1864/Q1864-1</f>
        <v>-0.433896409523712</v>
      </c>
      <c r="S1864" s="9" t="n">
        <f aca="false">B1864/INDEX($B:$B,$E1864)-1</f>
        <v>-0.0424175570842901</v>
      </c>
      <c r="T1864" s="0" t="n">
        <f aca="false">IF(AND($A1864&gt;=CrashTest!$B$3,$A1864&lt;=CrashTest!$C$3),1,IF(AND($A1864&gt;=CrashTest!$B$4,$A1864&lt;=CrashTest!$C$4),2,IF(AND($A1864&gt;=CrashTest!$B$5,$A1864&lt;=CrashTest!$C$5),3,IF(AND($A1864&gt;=CrashTest!$B$6,$A1864&lt;=CrashTest!$C$6),4,IF(AND($A1864&gt;=CrashTest!$B$7,$A1864&lt;=CrashTest!$C$7),5,0)))))</f>
        <v>0</v>
      </c>
      <c r="U1864" s="8" t="str">
        <f aca="false">IF(T1864=0,"",IF(T1863=T1864,MAX(U1863,B1864),B1864))</f>
        <v/>
      </c>
      <c r="V1864" s="9" t="str">
        <f aca="false">IF(T1864=0,"",B1864/U1864-1)</f>
        <v/>
      </c>
      <c r="W1864" s="8" t="str">
        <f aca="false">IF(T1864=0,"",IF(T1863=T1864,MAX(W1863,F1864),F1864))</f>
        <v/>
      </c>
      <c r="X1864" s="9" t="str">
        <f aca="false">IF(T1864=0,"",F1864/W1864-1)</f>
        <v/>
      </c>
    </row>
    <row r="1865" customFormat="false" ht="15" hidden="false" customHeight="false" outlineLevel="0" collapsed="false">
      <c r="A1865" s="5" t="n">
        <v>45693</v>
      </c>
      <c r="B1865" s="6" t="n">
        <v>2780.85938369375</v>
      </c>
      <c r="C1865" s="7" t="n">
        <v>26.00070834</v>
      </c>
      <c r="D1865" s="0" t="n">
        <f aca="false">INT((ROW()-3)/30)</f>
        <v>62</v>
      </c>
      <c r="E1865" s="0" t="n">
        <f aca="false">2+30*D1865</f>
        <v>1862</v>
      </c>
      <c r="F1865" s="8" t="n">
        <f aca="false">INDEX($F:$F,$E1865)*(2*B1865/INDEX($B:$B,$E1865)-C1865/INDEX($C:$C,$E1865))</f>
        <v>203.794616134845</v>
      </c>
      <c r="G1865" s="9" t="n">
        <f aca="false">B1865/B1864-1</f>
        <v>0.0210185649735917</v>
      </c>
      <c r="H1865" s="9" t="n">
        <f aca="false">F1865/F1864-1</f>
        <v>0.00439008019819687</v>
      </c>
      <c r="I1865" s="9" t="n">
        <f aca="false">LN(B1865/B1864)</f>
        <v>0.0208007221451231</v>
      </c>
      <c r="J1865" s="9" t="n">
        <f aca="false">LN(F1865/F1864)</f>
        <v>0.00438047190664021</v>
      </c>
      <c r="K1865" s="9" t="n">
        <f aca="false">F1865/F1858-1</f>
        <v>-0.0194141648920646</v>
      </c>
      <c r="L1865" s="9" t="n">
        <f aca="false">F1865/F1835-1</f>
        <v>-0.0653388728341285</v>
      </c>
      <c r="M1865" s="9" t="n">
        <f aca="false">B1865/B1858-1</f>
        <v>-0.109754476843952</v>
      </c>
      <c r="N1865" s="9" t="n">
        <f aca="false">B1865/B1835-1</f>
        <v>-0.244962797695829</v>
      </c>
      <c r="O1865" s="8" t="n">
        <f aca="false">MAX(O1864,F1865)</f>
        <v>271.506607307531</v>
      </c>
      <c r="P1865" s="9" t="n">
        <f aca="false">F1865/O1865-1</f>
        <v>-0.249393529845077</v>
      </c>
      <c r="Q1865" s="8" t="n">
        <f aca="false">MAX(Q1864,B1865)</f>
        <v>4811.1564628872</v>
      </c>
      <c r="R1865" s="9" t="n">
        <f aca="false">B1865/Q1865-1</f>
        <v>-0.421997724425503</v>
      </c>
      <c r="S1865" s="9" t="n">
        <f aca="false">B1865/INDEX($B:$B,$E1865)-1</f>
        <v>-0.0222905482902955</v>
      </c>
      <c r="T1865" s="0" t="n">
        <f aca="false">IF(AND($A1865&gt;=CrashTest!$B$3,$A1865&lt;=CrashTest!$C$3),1,IF(AND($A1865&gt;=CrashTest!$B$4,$A1865&lt;=CrashTest!$C$4),2,IF(AND($A1865&gt;=CrashTest!$B$5,$A1865&lt;=CrashTest!$C$5),3,IF(AND($A1865&gt;=CrashTest!$B$6,$A1865&lt;=CrashTest!$C$6),4,IF(AND($A1865&gt;=CrashTest!$B$7,$A1865&lt;=CrashTest!$C$7),5,0)))))</f>
        <v>0</v>
      </c>
      <c r="U1865" s="8" t="str">
        <f aca="false">IF(T1865=0,"",IF(T1864=T1865,MAX(U1864,B1865),B1865))</f>
        <v/>
      </c>
      <c r="V1865" s="9" t="str">
        <f aca="false">IF(T1865=0,"",B1865/U1865-1)</f>
        <v/>
      </c>
      <c r="W1865" s="8" t="str">
        <f aca="false">IF(T1865=0,"",IF(T1864=T1865,MAX(W1864,F1865),F1865))</f>
        <v/>
      </c>
      <c r="X1865" s="9" t="str">
        <f aca="false">IF(T1865=0,"",F1865/W1865-1)</f>
        <v/>
      </c>
    </row>
    <row r="1866" customFormat="false" ht="15" hidden="false" customHeight="false" outlineLevel="0" collapsed="false">
      <c r="A1866" s="5" t="n">
        <v>45694</v>
      </c>
      <c r="B1866" s="6" t="n">
        <v>2685.1318766803</v>
      </c>
      <c r="C1866" s="7" t="n">
        <v>24.19315658</v>
      </c>
      <c r="D1866" s="0" t="n">
        <f aca="false">INT((ROW()-3)/30)</f>
        <v>62</v>
      </c>
      <c r="E1866" s="0" t="n">
        <f aca="false">2+30*D1866</f>
        <v>1862</v>
      </c>
      <c r="F1866" s="8" t="n">
        <f aca="false">INDEX($F:$F,$E1866)*(2*B1866/INDEX($B:$B,$E1866)-C1866/INDEX($C:$C,$E1866))</f>
        <v>203.539684697733</v>
      </c>
      <c r="G1866" s="9" t="n">
        <f aca="false">B1866/B1865-1</f>
        <v>-0.0344237136098183</v>
      </c>
      <c r="H1866" s="9" t="n">
        <f aca="false">F1866/F1865-1</f>
        <v>-0.00125092331655496</v>
      </c>
      <c r="I1866" s="9" t="n">
        <f aca="false">LN(B1866/B1865)</f>
        <v>-0.0350301679198255</v>
      </c>
      <c r="J1866" s="9" t="n">
        <f aca="false">LN(F1866/F1865)</f>
        <v>-0.0012517063742251</v>
      </c>
      <c r="K1866" s="9" t="n">
        <f aca="false">F1866/F1859-1</f>
        <v>-0.0228880825465843</v>
      </c>
      <c r="L1866" s="9" t="n">
        <f aca="false">F1866/F1836-1</f>
        <v>-0.0483325383193174</v>
      </c>
      <c r="M1866" s="9" t="n">
        <f aca="false">B1866/B1859-1</f>
        <v>-0.17529019872388</v>
      </c>
      <c r="N1866" s="9" t="n">
        <f aca="false">B1866/B1836-1</f>
        <v>-0.206185269445393</v>
      </c>
      <c r="O1866" s="8" t="n">
        <f aca="false">MAX(O1865,F1866)</f>
        <v>271.506607307531</v>
      </c>
      <c r="P1866" s="9" t="n">
        <f aca="false">F1866/O1866-1</f>
        <v>-0.250332480980151</v>
      </c>
      <c r="Q1866" s="8" t="n">
        <f aca="false">MAX(Q1865,B1866)</f>
        <v>4811.1564628872</v>
      </c>
      <c r="R1866" s="9" t="n">
        <f aca="false">B1866/Q1866-1</f>
        <v>-0.441894709225703</v>
      </c>
      <c r="S1866" s="9" t="n">
        <f aca="false">B1866/INDEX($B:$B,$E1866)-1</f>
        <v>-0.0559469384495629</v>
      </c>
      <c r="T1866" s="0" t="n">
        <f aca="false">IF(AND($A1866&gt;=CrashTest!$B$3,$A1866&lt;=CrashTest!$C$3),1,IF(AND($A1866&gt;=CrashTest!$B$4,$A1866&lt;=CrashTest!$C$4),2,IF(AND($A1866&gt;=CrashTest!$B$5,$A1866&lt;=CrashTest!$C$5),3,IF(AND($A1866&gt;=CrashTest!$B$6,$A1866&lt;=CrashTest!$C$6),4,IF(AND($A1866&gt;=CrashTest!$B$7,$A1866&lt;=CrashTest!$C$7),5,0)))))</f>
        <v>0</v>
      </c>
      <c r="U1866" s="8" t="str">
        <f aca="false">IF(T1866=0,"",IF(T1865=T1866,MAX(U1865,B1866),B1866))</f>
        <v/>
      </c>
      <c r="V1866" s="9" t="str">
        <f aca="false">IF(T1866=0,"",B1866/U1866-1)</f>
        <v/>
      </c>
      <c r="W1866" s="8" t="str">
        <f aca="false">IF(T1866=0,"",IF(T1865=T1866,MAX(W1865,F1866),F1866))</f>
        <v/>
      </c>
      <c r="X1866" s="9" t="str">
        <f aca="false">IF(T1866=0,"",F1866/W1866-1)</f>
        <v/>
      </c>
    </row>
    <row r="1867" customFormat="false" ht="15" hidden="false" customHeight="false" outlineLevel="0" collapsed="false">
      <c r="A1867" s="5" t="n">
        <v>45695</v>
      </c>
      <c r="B1867" s="6" t="n">
        <v>2612.95292606663</v>
      </c>
      <c r="C1867" s="7" t="n">
        <v>23.0622845</v>
      </c>
      <c r="D1867" s="0" t="n">
        <f aca="false">INT((ROW()-3)/30)</f>
        <v>62</v>
      </c>
      <c r="E1867" s="0" t="n">
        <f aca="false">2+30*D1867</f>
        <v>1862</v>
      </c>
      <c r="F1867" s="8" t="n">
        <f aca="false">INDEX($F:$F,$E1867)*(2*B1867/INDEX($B:$B,$E1867)-C1867/INDEX($C:$C,$E1867))</f>
        <v>201.628447971643</v>
      </c>
      <c r="G1867" s="9" t="n">
        <f aca="false">B1867/B1866-1</f>
        <v>-0.0268809704433984</v>
      </c>
      <c r="H1867" s="9" t="n">
        <f aca="false">F1867/F1866-1</f>
        <v>-0.00938999551330044</v>
      </c>
      <c r="I1867" s="9" t="n">
        <f aca="false">LN(B1867/B1866)</f>
        <v>-0.0272488717430985</v>
      </c>
      <c r="J1867" s="9" t="n">
        <f aca="false">LN(F1867/F1866)</f>
        <v>-0.00943435945773914</v>
      </c>
      <c r="K1867" s="9" t="n">
        <f aca="false">F1867/F1860-1</f>
        <v>-0.0252111699283769</v>
      </c>
      <c r="L1867" s="9" t="n">
        <f aca="false">F1867/F1837-1</f>
        <v>-0.0519962129764854</v>
      </c>
      <c r="M1867" s="9" t="n">
        <f aca="false">B1867/B1860-1</f>
        <v>-0.20642227248819</v>
      </c>
      <c r="N1867" s="9" t="n">
        <f aca="false">B1867/B1837-1</f>
        <v>-0.214277815678623</v>
      </c>
      <c r="O1867" s="8" t="n">
        <f aca="false">MAX(O1866,F1867)</f>
        <v>271.506607307531</v>
      </c>
      <c r="P1867" s="9" t="n">
        <f aca="false">F1867/O1867-1</f>
        <v>-0.257371855620215</v>
      </c>
      <c r="Q1867" s="8" t="n">
        <f aca="false">MAX(Q1866,B1867)</f>
        <v>4811.1564628872</v>
      </c>
      <c r="R1867" s="9" t="n">
        <f aca="false">B1867/Q1867-1</f>
        <v>-0.456897121051311</v>
      </c>
      <c r="S1867" s="9" t="n">
        <f aca="false">B1867/INDEX($B:$B,$E1867)-1</f>
        <v>-0.0813240008941001</v>
      </c>
      <c r="T1867" s="0" t="n">
        <f aca="false">IF(AND($A1867&gt;=CrashTest!$B$3,$A1867&lt;=CrashTest!$C$3),1,IF(AND($A1867&gt;=CrashTest!$B$4,$A1867&lt;=CrashTest!$C$4),2,IF(AND($A1867&gt;=CrashTest!$B$5,$A1867&lt;=CrashTest!$C$5),3,IF(AND($A1867&gt;=CrashTest!$B$6,$A1867&lt;=CrashTest!$C$6),4,IF(AND($A1867&gt;=CrashTest!$B$7,$A1867&lt;=CrashTest!$C$7),5,0)))))</f>
        <v>0</v>
      </c>
      <c r="U1867" s="8" t="str">
        <f aca="false">IF(T1867=0,"",IF(T1866=T1867,MAX(U1866,B1867),B1867))</f>
        <v/>
      </c>
      <c r="V1867" s="9" t="str">
        <f aca="false">IF(T1867=0,"",B1867/U1867-1)</f>
        <v/>
      </c>
      <c r="W1867" s="8" t="str">
        <f aca="false">IF(T1867=0,"",IF(T1866=T1867,MAX(W1866,F1867),F1867))</f>
        <v/>
      </c>
      <c r="X1867" s="9" t="str">
        <f aca="false">IF(T1867=0,"",F1867/W1867-1)</f>
        <v/>
      </c>
    </row>
    <row r="1868" customFormat="false" ht="15" hidden="false" customHeight="false" outlineLevel="0" collapsed="false">
      <c r="A1868" s="5" t="n">
        <v>45696</v>
      </c>
      <c r="B1868" s="6" t="n">
        <v>2637.15946142607</v>
      </c>
      <c r="C1868" s="7" t="n">
        <v>23.25909095</v>
      </c>
      <c r="D1868" s="0" t="n">
        <f aca="false">INT((ROW()-3)/30)</f>
        <v>62</v>
      </c>
      <c r="E1868" s="0" t="n">
        <f aca="false">2+30*D1868</f>
        <v>1862</v>
      </c>
      <c r="F1868" s="8" t="n">
        <f aca="false">INDEX($F:$F,$E1868)*(2*B1868/INDEX($B:$B,$E1868)-C1868/INDEX($C:$C,$E1868))</f>
        <v>203.621133690618</v>
      </c>
      <c r="G1868" s="9" t="n">
        <f aca="false">B1868/B1867-1</f>
        <v>0.00926405336964065</v>
      </c>
      <c r="H1868" s="9" t="n">
        <f aca="false">F1868/F1867-1</f>
        <v>0.00988295917079718</v>
      </c>
      <c r="I1868" s="9" t="n">
        <f aca="false">LN(B1868/B1867)</f>
        <v>0.00922140522135952</v>
      </c>
      <c r="J1868" s="9" t="n">
        <f aca="false">LN(F1868/F1867)</f>
        <v>0.0098344421292176</v>
      </c>
      <c r="K1868" s="9" t="n">
        <f aca="false">F1868/F1861-1</f>
        <v>-0.01466081567961</v>
      </c>
      <c r="L1868" s="9" t="n">
        <f aca="false">F1868/F1838-1</f>
        <v>-0.0373914923796322</v>
      </c>
      <c r="M1868" s="9" t="n">
        <f aca="false">B1868/B1861-1</f>
        <v>-0.154743410140879</v>
      </c>
      <c r="N1868" s="9" t="n">
        <f aca="false">B1868/B1838-1</f>
        <v>-0.180328533576091</v>
      </c>
      <c r="O1868" s="8" t="n">
        <f aca="false">MAX(O1867,F1868)</f>
        <v>271.506607307531</v>
      </c>
      <c r="P1868" s="9" t="n">
        <f aca="false">F1868/O1868-1</f>
        <v>-0.250032491990224</v>
      </c>
      <c r="Q1868" s="8" t="n">
        <f aca="false">MAX(Q1867,B1868)</f>
        <v>4811.1564628872</v>
      </c>
      <c r="R1868" s="9" t="n">
        <f aca="false">B1868/Q1868-1</f>
        <v>-0.451865786995525</v>
      </c>
      <c r="S1868" s="9" t="n">
        <f aca="false">B1868/INDEX($B:$B,$E1868)-1</f>
        <v>-0.0728133374089751</v>
      </c>
      <c r="T1868" s="0" t="n">
        <f aca="false">IF(AND($A1868&gt;=CrashTest!$B$3,$A1868&lt;=CrashTest!$C$3),1,IF(AND($A1868&gt;=CrashTest!$B$4,$A1868&lt;=CrashTest!$C$4),2,IF(AND($A1868&gt;=CrashTest!$B$5,$A1868&lt;=CrashTest!$C$5),3,IF(AND($A1868&gt;=CrashTest!$B$6,$A1868&lt;=CrashTest!$C$6),4,IF(AND($A1868&gt;=CrashTest!$B$7,$A1868&lt;=CrashTest!$C$7),5,0)))))</f>
        <v>0</v>
      </c>
      <c r="U1868" s="8" t="str">
        <f aca="false">IF(T1868=0,"",IF(T1867=T1868,MAX(U1867,B1868),B1868))</f>
        <v/>
      </c>
      <c r="V1868" s="9" t="str">
        <f aca="false">IF(T1868=0,"",B1868/U1868-1)</f>
        <v/>
      </c>
      <c r="W1868" s="8" t="str">
        <f aca="false">IF(T1868=0,"",IF(T1867=T1868,MAX(W1867,F1868),F1868))</f>
        <v/>
      </c>
      <c r="X1868" s="9" t="str">
        <f aca="false">IF(T1868=0,"",F1868/W1868-1)</f>
        <v/>
      </c>
    </row>
    <row r="1869" customFormat="false" ht="15" hidden="false" customHeight="false" outlineLevel="0" collapsed="false">
      <c r="A1869" s="5" t="n">
        <v>45697</v>
      </c>
      <c r="B1869" s="6" t="n">
        <v>2623.44384395091</v>
      </c>
      <c r="C1869" s="7" t="n">
        <v>23.16829123</v>
      </c>
      <c r="D1869" s="0" t="n">
        <f aca="false">INT((ROW()-3)/30)</f>
        <v>62</v>
      </c>
      <c r="E1869" s="0" t="n">
        <f aca="false">2+30*D1869</f>
        <v>1862</v>
      </c>
      <c r="F1869" s="8" t="n">
        <f aca="false">INDEX($F:$F,$E1869)*(2*B1869/INDEX($B:$B,$E1869)-C1869/INDEX($C:$C,$E1869))</f>
        <v>202.338611898517</v>
      </c>
      <c r="G1869" s="9" t="n">
        <f aca="false">B1869/B1868-1</f>
        <v>-0.00520090562432007</v>
      </c>
      <c r="H1869" s="9" t="n">
        <f aca="false">F1869/F1868-1</f>
        <v>-0.00629856915564042</v>
      </c>
      <c r="I1869" s="9" t="n">
        <f aca="false">LN(B1869/B1868)</f>
        <v>-0.00521447741148445</v>
      </c>
      <c r="J1869" s="9" t="n">
        <f aca="false">LN(F1869/F1868)</f>
        <v>-0.00631848883002675</v>
      </c>
      <c r="K1869" s="9" t="n">
        <f aca="false">F1869/F1862-1</f>
        <v>-0.00193468818820342</v>
      </c>
      <c r="L1869" s="9" t="n">
        <f aca="false">F1869/F1839-1</f>
        <v>-0.0481187550301695</v>
      </c>
      <c r="M1869" s="9" t="n">
        <f aca="false">B1869/B1862-1</f>
        <v>-0.0776355477372394</v>
      </c>
      <c r="N1869" s="9" t="n">
        <f aca="false">B1869/B1839-1</f>
        <v>-0.197668144068363</v>
      </c>
      <c r="O1869" s="8" t="n">
        <f aca="false">MAX(O1868,F1869)</f>
        <v>271.506607307531</v>
      </c>
      <c r="P1869" s="9" t="n">
        <f aca="false">F1869/O1869-1</f>
        <v>-0.254756214203907</v>
      </c>
      <c r="Q1869" s="8" t="n">
        <f aca="false">MAX(Q1868,B1869)</f>
        <v>4811.1564628872</v>
      </c>
      <c r="R1869" s="9" t="n">
        <f aca="false">B1869/Q1869-1</f>
        <v>-0.454716581306822</v>
      </c>
      <c r="S1869" s="9" t="n">
        <f aca="false">B1869/INDEX($B:$B,$E1869)-1</f>
        <v>-0.0776355477372394</v>
      </c>
      <c r="T1869" s="0" t="n">
        <f aca="false">IF(AND($A1869&gt;=CrashTest!$B$3,$A1869&lt;=CrashTest!$C$3),1,IF(AND($A1869&gt;=CrashTest!$B$4,$A1869&lt;=CrashTest!$C$4),2,IF(AND($A1869&gt;=CrashTest!$B$5,$A1869&lt;=CrashTest!$C$5),3,IF(AND($A1869&gt;=CrashTest!$B$6,$A1869&lt;=CrashTest!$C$6),4,IF(AND($A1869&gt;=CrashTest!$B$7,$A1869&lt;=CrashTest!$C$7),5,0)))))</f>
        <v>0</v>
      </c>
      <c r="U1869" s="8" t="str">
        <f aca="false">IF(T1869=0,"",IF(T1868=T1869,MAX(U1868,B1869),B1869))</f>
        <v/>
      </c>
      <c r="V1869" s="9" t="str">
        <f aca="false">IF(T1869=0,"",B1869/U1869-1)</f>
        <v/>
      </c>
      <c r="W1869" s="8" t="str">
        <f aca="false">IF(T1869=0,"",IF(T1868=T1869,MAX(W1868,F1869),F1869))</f>
        <v/>
      </c>
      <c r="X1869" s="9" t="str">
        <f aca="false">IF(T1869=0,"",F1869/W1869-1)</f>
        <v/>
      </c>
    </row>
    <row r="1870" customFormat="false" ht="15" hidden="false" customHeight="false" outlineLevel="0" collapsed="false">
      <c r="A1870" s="5" t="n">
        <v>45698</v>
      </c>
      <c r="B1870" s="6" t="n">
        <v>2658.91628872005</v>
      </c>
      <c r="C1870" s="7" t="n">
        <v>23.79328682</v>
      </c>
      <c r="D1870" s="0" t="n">
        <f aca="false">INT((ROW()-3)/30)</f>
        <v>62</v>
      </c>
      <c r="E1870" s="0" t="n">
        <f aca="false">2+30*D1870</f>
        <v>1862</v>
      </c>
      <c r="F1870" s="8" t="n">
        <f aca="false">INDEX($F:$F,$E1870)*(2*B1870/INDEX($B:$B,$E1870)-C1870/INDEX($C:$C,$E1870))</f>
        <v>202.765016422527</v>
      </c>
      <c r="G1870" s="9" t="n">
        <f aca="false">B1870/B1869-1</f>
        <v>0.0135213280249669</v>
      </c>
      <c r="H1870" s="9" t="n">
        <f aca="false">F1870/F1869-1</f>
        <v>0.00210738088992857</v>
      </c>
      <c r="I1870" s="9" t="n">
        <f aca="false">LN(B1870/B1869)</f>
        <v>0.0134307306203836</v>
      </c>
      <c r="J1870" s="9" t="n">
        <f aca="false">LN(F1870/F1869)</f>
        <v>0.00210516347756277</v>
      </c>
      <c r="K1870" s="9" t="n">
        <f aca="false">F1870/F1863-1</f>
        <v>-0.00912135730554753</v>
      </c>
      <c r="L1870" s="9" t="n">
        <f aca="false">F1870/F1840-1</f>
        <v>-0.0455291222136754</v>
      </c>
      <c r="M1870" s="9" t="n">
        <f aca="false">B1870/B1863-1</f>
        <v>-0.0759887143439016</v>
      </c>
      <c r="N1870" s="9" t="n">
        <f aca="false">B1870/B1840-1</f>
        <v>-0.190928268847035</v>
      </c>
      <c r="O1870" s="8" t="n">
        <f aca="false">MAX(O1869,F1870)</f>
        <v>271.506607307531</v>
      </c>
      <c r="P1870" s="9" t="n">
        <f aca="false">F1870/O1870-1</f>
        <v>-0.253185701691382</v>
      </c>
      <c r="Q1870" s="8" t="n">
        <f aca="false">MAX(Q1869,B1870)</f>
        <v>4811.1564628872</v>
      </c>
      <c r="R1870" s="9" t="n">
        <f aca="false">B1870/Q1870-1</f>
        <v>-0.447343625336096</v>
      </c>
      <c r="S1870" s="9" t="n">
        <f aca="false">B1870/INDEX($B:$B,$E1870)-1</f>
        <v>-0.0651639554196257</v>
      </c>
      <c r="T1870" s="0" t="n">
        <f aca="false">IF(AND($A1870&gt;=CrashTest!$B$3,$A1870&lt;=CrashTest!$C$3),1,IF(AND($A1870&gt;=CrashTest!$B$4,$A1870&lt;=CrashTest!$C$4),2,IF(AND($A1870&gt;=CrashTest!$B$5,$A1870&lt;=CrashTest!$C$5),3,IF(AND($A1870&gt;=CrashTest!$B$6,$A1870&lt;=CrashTest!$C$6),4,IF(AND($A1870&gt;=CrashTest!$B$7,$A1870&lt;=CrashTest!$C$7),5,0)))))</f>
        <v>0</v>
      </c>
      <c r="U1870" s="8" t="str">
        <f aca="false">IF(T1870=0,"",IF(T1869=T1870,MAX(U1869,B1870),B1870))</f>
        <v/>
      </c>
      <c r="V1870" s="9" t="str">
        <f aca="false">IF(T1870=0,"",B1870/U1870-1)</f>
        <v/>
      </c>
      <c r="W1870" s="8" t="str">
        <f aca="false">IF(T1870=0,"",IF(T1869=T1870,MAX(W1869,F1870),F1870))</f>
        <v/>
      </c>
      <c r="X1870" s="9" t="str">
        <f aca="false">IF(T1870=0,"",F1870/W1870-1)</f>
        <v/>
      </c>
    </row>
    <row r="1871" customFormat="false" ht="15" hidden="false" customHeight="false" outlineLevel="0" collapsed="false">
      <c r="A1871" s="5" t="n">
        <v>45699</v>
      </c>
      <c r="B1871" s="6" t="n">
        <v>2603.96649620105</v>
      </c>
      <c r="C1871" s="7" t="n">
        <v>22.77087371</v>
      </c>
      <c r="D1871" s="0" t="n">
        <f aca="false">INT((ROW()-3)/30)</f>
        <v>62</v>
      </c>
      <c r="E1871" s="0" t="n">
        <f aca="false">2+30*D1871</f>
        <v>1862</v>
      </c>
      <c r="F1871" s="8" t="n">
        <f aca="false">INDEX($F:$F,$E1871)*(2*B1871/INDEX($B:$B,$E1871)-C1871/INDEX($C:$C,$E1871))</f>
        <v>202.506341633508</v>
      </c>
      <c r="G1871" s="9" t="n">
        <f aca="false">B1871/B1870-1</f>
        <v>-0.0206662363731096</v>
      </c>
      <c r="H1871" s="9" t="n">
        <f aca="false">F1871/F1870-1</f>
        <v>-0.00127573677936665</v>
      </c>
      <c r="I1871" s="9" t="n">
        <f aca="false">LN(B1871/B1870)</f>
        <v>-0.0208827715425686</v>
      </c>
      <c r="J1871" s="9" t="n">
        <f aca="false">LN(F1871/F1870)</f>
        <v>-0.00127655122428368</v>
      </c>
      <c r="K1871" s="9" t="n">
        <f aca="false">F1871/F1864-1</f>
        <v>-0.00195910681299749</v>
      </c>
      <c r="L1871" s="9" t="n">
        <f aca="false">F1871/F1841-1</f>
        <v>-0.0377116145719849</v>
      </c>
      <c r="M1871" s="9" t="n">
        <f aca="false">B1871/B1864-1</f>
        <v>-0.0439293152395854</v>
      </c>
      <c r="N1871" s="9" t="n">
        <f aca="false">B1871/B1841-1</f>
        <v>-0.200789168771991</v>
      </c>
      <c r="O1871" s="8" t="n">
        <f aca="false">MAX(O1870,F1871)</f>
        <v>271.506607307531</v>
      </c>
      <c r="P1871" s="9" t="n">
        <f aca="false">F1871/O1871-1</f>
        <v>-0.254138440159092</v>
      </c>
      <c r="Q1871" s="8" t="n">
        <f aca="false">MAX(Q1870,B1871)</f>
        <v>4811.1564628872</v>
      </c>
      <c r="R1871" s="9" t="n">
        <f aca="false">B1871/Q1871-1</f>
        <v>-0.458764952608006</v>
      </c>
      <c r="S1871" s="9" t="n">
        <f aca="false">B1871/INDEX($B:$B,$E1871)-1</f>
        <v>-0.0844834980870266</v>
      </c>
      <c r="T1871" s="0" t="n">
        <f aca="false">IF(AND($A1871&gt;=CrashTest!$B$3,$A1871&lt;=CrashTest!$C$3),1,IF(AND($A1871&gt;=CrashTest!$B$4,$A1871&lt;=CrashTest!$C$4),2,IF(AND($A1871&gt;=CrashTest!$B$5,$A1871&lt;=CrashTest!$C$5),3,IF(AND($A1871&gt;=CrashTest!$B$6,$A1871&lt;=CrashTest!$C$6),4,IF(AND($A1871&gt;=CrashTest!$B$7,$A1871&lt;=CrashTest!$C$7),5,0)))))</f>
        <v>0</v>
      </c>
      <c r="U1871" s="8" t="str">
        <f aca="false">IF(T1871=0,"",IF(T1870=T1871,MAX(U1870,B1871),B1871))</f>
        <v/>
      </c>
      <c r="V1871" s="9" t="str">
        <f aca="false">IF(T1871=0,"",B1871/U1871-1)</f>
        <v/>
      </c>
      <c r="W1871" s="8" t="str">
        <f aca="false">IF(T1871=0,"",IF(T1870=T1871,MAX(W1870,F1871),F1871))</f>
        <v/>
      </c>
      <c r="X1871" s="9" t="str">
        <f aca="false">IF(T1871=0,"",F1871/W1871-1)</f>
        <v/>
      </c>
    </row>
    <row r="1872" customFormat="false" ht="15" hidden="false" customHeight="false" outlineLevel="0" collapsed="false">
      <c r="A1872" s="5" t="n">
        <v>45700</v>
      </c>
      <c r="B1872" s="6" t="n">
        <v>2738.64540035067</v>
      </c>
      <c r="C1872" s="7" t="n">
        <v>25.12940222</v>
      </c>
      <c r="D1872" s="0" t="n">
        <f aca="false">INT((ROW()-3)/30)</f>
        <v>62</v>
      </c>
      <c r="E1872" s="0" t="n">
        <f aca="false">2+30*D1872</f>
        <v>1862</v>
      </c>
      <c r="F1872" s="8" t="n">
        <f aca="false">INDEX($F:$F,$E1872)*(2*B1872/INDEX($B:$B,$E1872)-C1872/INDEX($C:$C,$E1872))</f>
        <v>204.231994172464</v>
      </c>
      <c r="G1872" s="9" t="n">
        <f aca="false">B1872/B1871-1</f>
        <v>0.0517206747268462</v>
      </c>
      <c r="H1872" s="9" t="n">
        <f aca="false">F1872/F1871-1</f>
        <v>0.00852147406859616</v>
      </c>
      <c r="I1872" s="9" t="n">
        <f aca="false">LN(B1872/B1871)</f>
        <v>0.0504275607387995</v>
      </c>
      <c r="J1872" s="9" t="n">
        <f aca="false">LN(F1872/F1871)</f>
        <v>0.00848537126287299</v>
      </c>
      <c r="K1872" s="9" t="n">
        <f aca="false">F1872/F1865-1</f>
        <v>0.00214617071792644</v>
      </c>
      <c r="L1872" s="9" t="n">
        <f aca="false">F1872/F1842-1</f>
        <v>-0.0267545353797259</v>
      </c>
      <c r="M1872" s="9" t="n">
        <f aca="false">B1872/B1865-1</f>
        <v>-0.0151801934289133</v>
      </c>
      <c r="N1872" s="9" t="n">
        <f aca="false">B1872/B1842-1</f>
        <v>-0.125910158240349</v>
      </c>
      <c r="O1872" s="8" t="n">
        <f aca="false">MAX(O1871,F1872)</f>
        <v>271.506607307531</v>
      </c>
      <c r="P1872" s="9" t="n">
        <f aca="false">F1872/O1872-1</f>
        <v>-0.247782600218145</v>
      </c>
      <c r="Q1872" s="8" t="n">
        <f aca="false">MAX(Q1871,B1872)</f>
        <v>4811.1564628872</v>
      </c>
      <c r="R1872" s="9" t="n">
        <f aca="false">B1872/Q1872-1</f>
        <v>-0.430771910771076</v>
      </c>
      <c r="S1872" s="9" t="n">
        <f aca="false">B1872/INDEX($B:$B,$E1872)-1</f>
        <v>-0.0371323668845256</v>
      </c>
      <c r="T1872" s="0" t="n">
        <f aca="false">IF(AND($A1872&gt;=CrashTest!$B$3,$A1872&lt;=CrashTest!$C$3),1,IF(AND($A1872&gt;=CrashTest!$B$4,$A1872&lt;=CrashTest!$C$4),2,IF(AND($A1872&gt;=CrashTest!$B$5,$A1872&lt;=CrashTest!$C$5),3,IF(AND($A1872&gt;=CrashTest!$B$6,$A1872&lt;=CrashTest!$C$6),4,IF(AND($A1872&gt;=CrashTest!$B$7,$A1872&lt;=CrashTest!$C$7),5,0)))))</f>
        <v>0</v>
      </c>
      <c r="U1872" s="8" t="str">
        <f aca="false">IF(T1872=0,"",IF(T1871=T1872,MAX(U1871,B1872),B1872))</f>
        <v/>
      </c>
      <c r="V1872" s="9" t="str">
        <f aca="false">IF(T1872=0,"",B1872/U1872-1)</f>
        <v/>
      </c>
      <c r="W1872" s="8" t="str">
        <f aca="false">IF(T1872=0,"",IF(T1871=T1872,MAX(W1871,F1872),F1872))</f>
        <v/>
      </c>
      <c r="X1872" s="9" t="str">
        <f aca="false">IF(T1872=0,"",F1872/W1872-1)</f>
        <v/>
      </c>
    </row>
    <row r="1873" customFormat="false" ht="15" hidden="false" customHeight="false" outlineLevel="0" collapsed="false">
      <c r="A1873" s="5" t="n">
        <v>45701</v>
      </c>
      <c r="B1873" s="6" t="n">
        <v>2674.91159789597</v>
      </c>
      <c r="C1873" s="7" t="n">
        <v>24.10209999</v>
      </c>
      <c r="D1873" s="0" t="n">
        <f aca="false">INT((ROW()-3)/30)</f>
        <v>62</v>
      </c>
      <c r="E1873" s="0" t="n">
        <f aca="false">2+30*D1873</f>
        <v>1862</v>
      </c>
      <c r="F1873" s="8" t="n">
        <f aca="false">INDEX($F:$F,$E1873)*(2*B1873/INDEX($B:$B,$E1873)-C1873/INDEX($C:$C,$E1873))</f>
        <v>202.757341817088</v>
      </c>
      <c r="G1873" s="9" t="n">
        <f aca="false">B1873/B1872-1</f>
        <v>-0.0232720170514005</v>
      </c>
      <c r="H1873" s="9" t="n">
        <f aca="false">F1873/F1872-1</f>
        <v>-0.0072204767002928</v>
      </c>
      <c r="I1873" s="9" t="n">
        <f aca="false">LN(B1873/B1872)</f>
        <v>-0.0235470864337488</v>
      </c>
      <c r="J1873" s="9" t="n">
        <f aca="false">LN(F1873/F1872)</f>
        <v>-0.00724667050618736</v>
      </c>
      <c r="K1873" s="9" t="n">
        <f aca="false">F1873/F1866-1</f>
        <v>-0.00384368719941419</v>
      </c>
      <c r="L1873" s="9" t="n">
        <f aca="false">F1873/F1843-1</f>
        <v>-0.0402814713443934</v>
      </c>
      <c r="M1873" s="9" t="n">
        <f aca="false">B1873/B1866-1</f>
        <v>-0.00380624835342014</v>
      </c>
      <c r="N1873" s="9" t="n">
        <f aca="false">B1873/B1843-1</f>
        <v>-0.170976093337182</v>
      </c>
      <c r="O1873" s="8" t="n">
        <f aca="false">MAX(O1872,F1873)</f>
        <v>271.506607307531</v>
      </c>
      <c r="P1873" s="9" t="n">
        <f aca="false">F1873/O1873-1</f>
        <v>-0.253213968426824</v>
      </c>
      <c r="Q1873" s="8" t="n">
        <f aca="false">MAX(Q1872,B1873)</f>
        <v>4811.1564628872</v>
      </c>
      <c r="R1873" s="9" t="n">
        <f aca="false">B1873/Q1873-1</f>
        <v>-0.444018996569748</v>
      </c>
      <c r="S1873" s="9" t="n">
        <f aca="false">B1873/INDEX($B:$B,$E1873)-1</f>
        <v>-0.0595402388606305</v>
      </c>
      <c r="T1873" s="0" t="n">
        <f aca="false">IF(AND($A1873&gt;=CrashTest!$B$3,$A1873&lt;=CrashTest!$C$3),1,IF(AND($A1873&gt;=CrashTest!$B$4,$A1873&lt;=CrashTest!$C$4),2,IF(AND($A1873&gt;=CrashTest!$B$5,$A1873&lt;=CrashTest!$C$5),3,IF(AND($A1873&gt;=CrashTest!$B$6,$A1873&lt;=CrashTest!$C$6),4,IF(AND($A1873&gt;=CrashTest!$B$7,$A1873&lt;=CrashTest!$C$7),5,0)))))</f>
        <v>0</v>
      </c>
      <c r="U1873" s="8" t="str">
        <f aca="false">IF(T1873=0,"",IF(T1872=T1873,MAX(U1872,B1873),B1873))</f>
        <v/>
      </c>
      <c r="V1873" s="9" t="str">
        <f aca="false">IF(T1873=0,"",B1873/U1873-1)</f>
        <v/>
      </c>
      <c r="W1873" s="8" t="str">
        <f aca="false">IF(T1873=0,"",IF(T1872=T1873,MAX(W1872,F1873),F1873))</f>
        <v/>
      </c>
      <c r="X1873" s="9" t="str">
        <f aca="false">IF(T1873=0,"",F1873/W1873-1)</f>
        <v/>
      </c>
    </row>
    <row r="1874" customFormat="false" ht="15" hidden="false" customHeight="false" outlineLevel="0" collapsed="false">
      <c r="A1874" s="5" t="n">
        <v>45702</v>
      </c>
      <c r="B1874" s="6" t="n">
        <v>2725.08277761543</v>
      </c>
      <c r="C1874" s="7" t="n">
        <v>24.96075024</v>
      </c>
      <c r="D1874" s="0" t="n">
        <f aca="false">INT((ROW()-3)/30)</f>
        <v>62</v>
      </c>
      <c r="E1874" s="0" t="n">
        <f aca="false">2+30*D1874</f>
        <v>1862</v>
      </c>
      <c r="F1874" s="8" t="n">
        <f aca="false">INDEX($F:$F,$E1874)*(2*B1874/INDEX($B:$B,$E1874)-C1874/INDEX($C:$C,$E1874))</f>
        <v>203.548059420413</v>
      </c>
      <c r="G1874" s="9" t="n">
        <f aca="false">B1874/B1873-1</f>
        <v>0.018756201049382</v>
      </c>
      <c r="H1874" s="9" t="n">
        <f aca="false">F1874/F1873-1</f>
        <v>0.00389982230107844</v>
      </c>
      <c r="I1874" s="9" t="n">
        <f aca="false">LN(B1874/B1873)</f>
        <v>0.018582472474049</v>
      </c>
      <c r="J1874" s="9" t="n">
        <f aca="false">LN(F1874/F1873)</f>
        <v>0.0038922377067401</v>
      </c>
      <c r="K1874" s="9" t="n">
        <f aca="false">F1874/F1867-1</f>
        <v>0.00952053873390168</v>
      </c>
      <c r="L1874" s="9" t="n">
        <f aca="false">F1874/F1844-1</f>
        <v>-0.0459883002633976</v>
      </c>
      <c r="M1874" s="9" t="n">
        <f aca="false">B1874/B1867-1</f>
        <v>0.0429130775492359</v>
      </c>
      <c r="N1874" s="9" t="n">
        <f aca="false">B1874/B1844-1</f>
        <v>-0.208064672854855</v>
      </c>
      <c r="O1874" s="8" t="n">
        <f aca="false">MAX(O1873,F1874)</f>
        <v>271.506607307531</v>
      </c>
      <c r="P1874" s="9" t="n">
        <f aca="false">F1874/O1874-1</f>
        <v>-0.250301635606761</v>
      </c>
      <c r="Q1874" s="8" t="n">
        <f aca="false">MAX(Q1873,B1874)</f>
        <v>4811.1564628872</v>
      </c>
      <c r="R1874" s="9" t="n">
        <f aca="false">B1874/Q1874-1</f>
        <v>-0.433590905089773</v>
      </c>
      <c r="S1874" s="9" t="n">
        <f aca="false">B1874/INDEX($B:$B,$E1874)-1</f>
        <v>-0.0419007865018468</v>
      </c>
      <c r="T1874" s="0" t="n">
        <f aca="false">IF(AND($A1874&gt;=CrashTest!$B$3,$A1874&lt;=CrashTest!$C$3),1,IF(AND($A1874&gt;=CrashTest!$B$4,$A1874&lt;=CrashTest!$C$4),2,IF(AND($A1874&gt;=CrashTest!$B$5,$A1874&lt;=CrashTest!$C$5),3,IF(AND($A1874&gt;=CrashTest!$B$6,$A1874&lt;=CrashTest!$C$6),4,IF(AND($A1874&gt;=CrashTest!$B$7,$A1874&lt;=CrashTest!$C$7),5,0)))))</f>
        <v>0</v>
      </c>
      <c r="U1874" s="8" t="str">
        <f aca="false">IF(T1874=0,"",IF(T1873=T1874,MAX(U1873,B1874),B1874))</f>
        <v/>
      </c>
      <c r="V1874" s="9" t="str">
        <f aca="false">IF(T1874=0,"",B1874/U1874-1)</f>
        <v/>
      </c>
      <c r="W1874" s="8" t="str">
        <f aca="false">IF(T1874=0,"",IF(T1873=T1874,MAX(W1873,F1874),F1874))</f>
        <v/>
      </c>
      <c r="X1874" s="9" t="str">
        <f aca="false">IF(T1874=0,"",F1874/W1874-1)</f>
        <v/>
      </c>
    </row>
    <row r="1875" customFormat="false" ht="15" hidden="false" customHeight="false" outlineLevel="0" collapsed="false">
      <c r="A1875" s="5" t="n">
        <v>45703</v>
      </c>
      <c r="B1875" s="6" t="n">
        <v>2694.22497194623</v>
      </c>
      <c r="C1875" s="7" t="n">
        <v>24.47165468</v>
      </c>
      <c r="D1875" s="0" t="n">
        <f aca="false">INT((ROW()-3)/30)</f>
        <v>62</v>
      </c>
      <c r="E1875" s="0" t="n">
        <f aca="false">2+30*D1875</f>
        <v>1862</v>
      </c>
      <c r="F1875" s="8" t="n">
        <f aca="false">INDEX($F:$F,$E1875)*(2*B1875/INDEX($B:$B,$E1875)-C1875/INDEX($C:$C,$E1875))</f>
        <v>202.772661730339</v>
      </c>
      <c r="G1875" s="9" t="n">
        <f aca="false">B1875/B1874-1</f>
        <v>-0.0113236214043384</v>
      </c>
      <c r="H1875" s="9" t="n">
        <f aca="false">F1875/F1874-1</f>
        <v>-0.00380940841333521</v>
      </c>
      <c r="I1875" s="9" t="n">
        <f aca="false">LN(B1875/B1874)</f>
        <v>-0.0113882217413506</v>
      </c>
      <c r="J1875" s="9" t="n">
        <f aca="false">LN(F1875/F1874)</f>
        <v>-0.00381668268923334</v>
      </c>
      <c r="K1875" s="9" t="n">
        <f aca="false">F1875/F1868-1</f>
        <v>-0.00416691501957656</v>
      </c>
      <c r="L1875" s="9" t="n">
        <f aca="false">F1875/F1845-1</f>
        <v>-0.0425530305371924</v>
      </c>
      <c r="M1875" s="9" t="n">
        <f aca="false">B1875/B1868-1</f>
        <v>0.0216390064214402</v>
      </c>
      <c r="N1875" s="9" t="n">
        <f aca="false">B1875/B1845-1</f>
        <v>-0.184342923027831</v>
      </c>
      <c r="O1875" s="8" t="n">
        <f aca="false">MAX(O1874,F1875)</f>
        <v>271.506607307531</v>
      </c>
      <c r="P1875" s="9" t="n">
        <f aca="false">F1875/O1875-1</f>
        <v>-0.253157542863545</v>
      </c>
      <c r="Q1875" s="8" t="n">
        <f aca="false">MAX(Q1874,B1875)</f>
        <v>4811.1564628872</v>
      </c>
      <c r="R1875" s="9" t="n">
        <f aca="false">B1875/Q1875-1</f>
        <v>-0.44000470724051</v>
      </c>
      <c r="S1875" s="9" t="n">
        <f aca="false">B1875/INDEX($B:$B,$E1875)-1</f>
        <v>-0.0527499392632942</v>
      </c>
      <c r="T1875" s="0" t="n">
        <f aca="false">IF(AND($A1875&gt;=CrashTest!$B$3,$A1875&lt;=CrashTest!$C$3),1,IF(AND($A1875&gt;=CrashTest!$B$4,$A1875&lt;=CrashTest!$C$4),2,IF(AND($A1875&gt;=CrashTest!$B$5,$A1875&lt;=CrashTest!$C$5),3,IF(AND($A1875&gt;=CrashTest!$B$6,$A1875&lt;=CrashTest!$C$6),4,IF(AND($A1875&gt;=CrashTest!$B$7,$A1875&lt;=CrashTest!$C$7),5,0)))))</f>
        <v>0</v>
      </c>
      <c r="U1875" s="8" t="str">
        <f aca="false">IF(T1875=0,"",IF(T1874=T1875,MAX(U1874,B1875),B1875))</f>
        <v/>
      </c>
      <c r="V1875" s="9" t="str">
        <f aca="false">IF(T1875=0,"",B1875/U1875-1)</f>
        <v/>
      </c>
      <c r="W1875" s="8" t="str">
        <f aca="false">IF(T1875=0,"",IF(T1874=T1875,MAX(W1874,F1875),F1875))</f>
        <v/>
      </c>
      <c r="X1875" s="9" t="str">
        <f aca="false">IF(T1875=0,"",F1875/W1875-1)</f>
        <v/>
      </c>
    </row>
    <row r="1876" customFormat="false" ht="15" hidden="false" customHeight="false" outlineLevel="0" collapsed="false">
      <c r="A1876" s="5" t="n">
        <v>45704</v>
      </c>
      <c r="B1876" s="6" t="n">
        <v>2662.06831794272</v>
      </c>
      <c r="C1876" s="7" t="n">
        <v>23.99099514</v>
      </c>
      <c r="D1876" s="0" t="n">
        <f aca="false">INT((ROW()-3)/30)</f>
        <v>62</v>
      </c>
      <c r="E1876" s="0" t="n">
        <f aca="false">2+30*D1876</f>
        <v>1862</v>
      </c>
      <c r="F1876" s="8" t="n">
        <f aca="false">INDEX($F:$F,$E1876)*(2*B1876/INDEX($B:$B,$E1876)-C1876/INDEX($C:$C,$E1876))</f>
        <v>201.749608337772</v>
      </c>
      <c r="G1876" s="9" t="n">
        <f aca="false">B1876/B1875-1</f>
        <v>-0.0119354004726194</v>
      </c>
      <c r="H1876" s="9" t="n">
        <f aca="false">F1876/F1875-1</f>
        <v>-0.00504532210524489</v>
      </c>
      <c r="I1876" s="9" t="n">
        <f aca="false">LN(B1876/B1875)</f>
        <v>-0.0120071992346939</v>
      </c>
      <c r="J1876" s="9" t="n">
        <f aca="false">LN(F1876/F1875)</f>
        <v>-0.00505809271548788</v>
      </c>
      <c r="K1876" s="9" t="n">
        <f aca="false">F1876/F1869-1</f>
        <v>-0.0029109795467076</v>
      </c>
      <c r="L1876" s="9" t="n">
        <f aca="false">F1876/F1846-1</f>
        <v>-0.0634050839551078</v>
      </c>
      <c r="M1876" s="9" t="n">
        <f aca="false">B1876/B1869-1</f>
        <v>0.0147228133283164</v>
      </c>
      <c r="N1876" s="9" t="n">
        <f aca="false">B1876/B1846-1</f>
        <v>-0.234796719961719</v>
      </c>
      <c r="O1876" s="8" t="n">
        <f aca="false">MAX(O1875,F1876)</f>
        <v>271.506607307531</v>
      </c>
      <c r="P1876" s="9" t="n">
        <f aca="false">F1876/O1876-1</f>
        <v>-0.256925603621671</v>
      </c>
      <c r="Q1876" s="8" t="n">
        <f aca="false">MAX(Q1875,B1876)</f>
        <v>4811.1564628872</v>
      </c>
      <c r="R1876" s="9" t="n">
        <f aca="false">B1876/Q1876-1</f>
        <v>-0.446688475322376</v>
      </c>
      <c r="S1876" s="9" t="n">
        <f aca="false">B1876/INDEX($B:$B,$E1876)-1</f>
        <v>-0.0640557480858999</v>
      </c>
      <c r="T1876" s="0" t="n">
        <f aca="false">IF(AND($A1876&gt;=CrashTest!$B$3,$A1876&lt;=CrashTest!$C$3),1,IF(AND($A1876&gt;=CrashTest!$B$4,$A1876&lt;=CrashTest!$C$4),2,IF(AND($A1876&gt;=CrashTest!$B$5,$A1876&lt;=CrashTest!$C$5),3,IF(AND($A1876&gt;=CrashTest!$B$6,$A1876&lt;=CrashTest!$C$6),4,IF(AND($A1876&gt;=CrashTest!$B$7,$A1876&lt;=CrashTest!$C$7),5,0)))))</f>
        <v>0</v>
      </c>
      <c r="U1876" s="8" t="str">
        <f aca="false">IF(T1876=0,"",IF(T1875=T1876,MAX(U1875,B1876),B1876))</f>
        <v/>
      </c>
      <c r="V1876" s="9" t="str">
        <f aca="false">IF(T1876=0,"",B1876/U1876-1)</f>
        <v/>
      </c>
      <c r="W1876" s="8" t="str">
        <f aca="false">IF(T1876=0,"",IF(T1875=T1876,MAX(W1875,F1876),F1876))</f>
        <v/>
      </c>
      <c r="X1876" s="9" t="str">
        <f aca="false">IF(T1876=0,"",F1876/W1876-1)</f>
        <v/>
      </c>
    </row>
    <row r="1877" customFormat="false" ht="15" hidden="false" customHeight="false" outlineLevel="0" collapsed="false">
      <c r="A1877" s="5" t="n">
        <v>45705</v>
      </c>
      <c r="B1877" s="6" t="n">
        <v>2743.38311601403</v>
      </c>
      <c r="C1877" s="7" t="n">
        <v>25.28896362</v>
      </c>
      <c r="D1877" s="0" t="n">
        <f aca="false">INT((ROW()-3)/30)</f>
        <v>62</v>
      </c>
      <c r="E1877" s="0" t="n">
        <f aca="false">2+30*D1877</f>
        <v>1862</v>
      </c>
      <c r="F1877" s="8" t="n">
        <f aca="false">INDEX($F:$F,$E1877)*(2*B1877/INDEX($B:$B,$E1877)-C1877/INDEX($C:$C,$E1877))</f>
        <v>203.725248267169</v>
      </c>
      <c r="G1877" s="9" t="n">
        <f aca="false">B1877/B1876-1</f>
        <v>0.0305457217319467</v>
      </c>
      <c r="H1877" s="9" t="n">
        <f aca="false">F1877/F1876-1</f>
        <v>0.00979253415000447</v>
      </c>
      <c r="I1877" s="9" t="n">
        <f aca="false">LN(B1877/B1876)</f>
        <v>0.0300884888570371</v>
      </c>
      <c r="J1877" s="9" t="n">
        <f aca="false">LN(F1877/F1876)</f>
        <v>0.00974489802061979</v>
      </c>
      <c r="K1877" s="9" t="n">
        <f aca="false">F1877/F1870-1</f>
        <v>0.00473568794846391</v>
      </c>
      <c r="L1877" s="9" t="n">
        <f aca="false">F1877/F1847-1</f>
        <v>-0.0397441656631056</v>
      </c>
      <c r="M1877" s="9" t="n">
        <f aca="false">B1877/B1870-1</f>
        <v>0.0317673887110754</v>
      </c>
      <c r="N1877" s="9" t="n">
        <f aca="false">B1877/B1847-1</f>
        <v>-0.169520662135716</v>
      </c>
      <c r="O1877" s="8" t="n">
        <f aca="false">MAX(O1876,F1877)</f>
        <v>271.506607307531</v>
      </c>
      <c r="P1877" s="9" t="n">
        <f aca="false">F1877/O1877-1</f>
        <v>-0.249649022219142</v>
      </c>
      <c r="Q1877" s="8" t="n">
        <f aca="false">MAX(Q1876,B1877)</f>
        <v>4811.1564628872</v>
      </c>
      <c r="R1877" s="9" t="n">
        <f aca="false">B1877/Q1877-1</f>
        <v>-0.429787175458494</v>
      </c>
      <c r="S1877" s="9" t="n">
        <f aca="false">B1877/INDEX($B:$B,$E1877)-1</f>
        <v>-0.0354666554103168</v>
      </c>
      <c r="T1877" s="0" t="n">
        <f aca="false">IF(AND($A1877&gt;=CrashTest!$B$3,$A1877&lt;=CrashTest!$C$3),1,IF(AND($A1877&gt;=CrashTest!$B$4,$A1877&lt;=CrashTest!$C$4),2,IF(AND($A1877&gt;=CrashTest!$B$5,$A1877&lt;=CrashTest!$C$5),3,IF(AND($A1877&gt;=CrashTest!$B$6,$A1877&lt;=CrashTest!$C$6),4,IF(AND($A1877&gt;=CrashTest!$B$7,$A1877&lt;=CrashTest!$C$7),5,0)))))</f>
        <v>0</v>
      </c>
      <c r="U1877" s="8" t="str">
        <f aca="false">IF(T1877=0,"",IF(T1876=T1877,MAX(U1876,B1877),B1877))</f>
        <v/>
      </c>
      <c r="V1877" s="9" t="str">
        <f aca="false">IF(T1877=0,"",B1877/U1877-1)</f>
        <v/>
      </c>
      <c r="W1877" s="8" t="str">
        <f aca="false">IF(T1877=0,"",IF(T1876=T1877,MAX(W1876,F1877),F1877))</f>
        <v/>
      </c>
      <c r="X1877" s="9" t="str">
        <f aca="false">IF(T1877=0,"",F1877/W1877-1)</f>
        <v/>
      </c>
    </row>
    <row r="1878" customFormat="false" ht="15" hidden="false" customHeight="false" outlineLevel="0" collapsed="false">
      <c r="A1878" s="5" t="n">
        <v>45706</v>
      </c>
      <c r="B1878" s="6" t="n">
        <v>2667.12430099357</v>
      </c>
      <c r="C1878" s="7" t="n">
        <v>24.13553494</v>
      </c>
      <c r="D1878" s="0" t="n">
        <f aca="false">INT((ROW()-3)/30)</f>
        <v>62</v>
      </c>
      <c r="E1878" s="0" t="n">
        <f aca="false">2+30*D1878</f>
        <v>1862</v>
      </c>
      <c r="F1878" s="8" t="n">
        <f aca="false">INDEX($F:$F,$E1878)*(2*B1878/INDEX($B:$B,$E1878)-C1878/INDEX($C:$C,$E1878))</f>
        <v>201.39952200837</v>
      </c>
      <c r="G1878" s="9" t="n">
        <f aca="false">B1878/B1877-1</f>
        <v>-0.0277973625248737</v>
      </c>
      <c r="H1878" s="9" t="n">
        <f aca="false">F1878/F1877-1</f>
        <v>-0.0114159942303708</v>
      </c>
      <c r="I1878" s="9" t="n">
        <f aca="false">LN(B1878/B1877)</f>
        <v>-0.0281910214808944</v>
      </c>
      <c r="J1878" s="9" t="n">
        <f aca="false">LN(F1878/F1877)</f>
        <v>-0.0114816569073308</v>
      </c>
      <c r="K1878" s="9" t="n">
        <f aca="false">F1878/F1871-1</f>
        <v>-0.00546560476185298</v>
      </c>
      <c r="L1878" s="9" t="n">
        <f aca="false">F1878/F1848-1</f>
        <v>-0.0477316615316319</v>
      </c>
      <c r="M1878" s="9" t="n">
        <f aca="false">B1878/B1871-1</f>
        <v>0.0242544613706288</v>
      </c>
      <c r="N1878" s="9" t="n">
        <f aca="false">B1878/B1848-1</f>
        <v>-0.167577424129891</v>
      </c>
      <c r="O1878" s="8" t="n">
        <f aca="false">MAX(O1877,F1878)</f>
        <v>271.506607307531</v>
      </c>
      <c r="P1878" s="9" t="n">
        <f aca="false">F1878/O1878-1</f>
        <v>-0.258215024652241</v>
      </c>
      <c r="Q1878" s="8" t="n">
        <f aca="false">MAX(Q1877,B1878)</f>
        <v>4811.1564628872</v>
      </c>
      <c r="R1878" s="9" t="n">
        <f aca="false">B1878/Q1878-1</f>
        <v>-0.445637588058607</v>
      </c>
      <c r="S1878" s="9" t="n">
        <f aca="false">B1878/INDEX($B:$B,$E1878)-1</f>
        <v>-0.0622781384572051</v>
      </c>
      <c r="T1878" s="0" t="n">
        <f aca="false">IF(AND($A1878&gt;=CrashTest!$B$3,$A1878&lt;=CrashTest!$C$3),1,IF(AND($A1878&gt;=CrashTest!$B$4,$A1878&lt;=CrashTest!$C$4),2,IF(AND($A1878&gt;=CrashTest!$B$5,$A1878&lt;=CrashTest!$C$5),3,IF(AND($A1878&gt;=CrashTest!$B$6,$A1878&lt;=CrashTest!$C$6),4,IF(AND($A1878&gt;=CrashTest!$B$7,$A1878&lt;=CrashTest!$C$7),5,0)))))</f>
        <v>0</v>
      </c>
      <c r="U1878" s="8" t="str">
        <f aca="false">IF(T1878=0,"",IF(T1877=T1878,MAX(U1877,B1878),B1878))</f>
        <v/>
      </c>
      <c r="V1878" s="9" t="str">
        <f aca="false">IF(T1878=0,"",B1878/U1878-1)</f>
        <v/>
      </c>
      <c r="W1878" s="8" t="str">
        <f aca="false">IF(T1878=0,"",IF(T1877=T1878,MAX(W1877,F1878),F1878))</f>
        <v/>
      </c>
      <c r="X1878" s="9" t="str">
        <f aca="false">IF(T1878=0,"",F1878/W1878-1)</f>
        <v/>
      </c>
    </row>
    <row r="1879" customFormat="false" ht="15" hidden="false" customHeight="false" outlineLevel="0" collapsed="false">
      <c r="A1879" s="5" t="n">
        <v>45707</v>
      </c>
      <c r="B1879" s="6" t="n">
        <v>2718.18351461134</v>
      </c>
      <c r="C1879" s="7" t="n">
        <v>24.90133212</v>
      </c>
      <c r="D1879" s="0" t="n">
        <f aca="false">INT((ROW()-3)/30)</f>
        <v>62</v>
      </c>
      <c r="E1879" s="0" t="n">
        <f aca="false">2+30*D1879</f>
        <v>1862</v>
      </c>
      <c r="F1879" s="8" t="n">
        <f aca="false">INDEX($F:$F,$E1879)*(2*B1879/INDEX($B:$B,$E1879)-C1879/INDEX($C:$C,$E1879))</f>
        <v>203.004744846685</v>
      </c>
      <c r="G1879" s="9" t="n">
        <f aca="false">B1879/B1878-1</f>
        <v>0.0191439197636003</v>
      </c>
      <c r="H1879" s="9" t="n">
        <f aca="false">F1879/F1878-1</f>
        <v>0.00797034085437565</v>
      </c>
      <c r="I1879" s="9" t="n">
        <f aca="false">LN(B1879/B1878)</f>
        <v>0.0189629805420711</v>
      </c>
      <c r="J1879" s="9" t="n">
        <f aca="false">LN(F1879/F1878)</f>
        <v>0.00793874546070997</v>
      </c>
      <c r="K1879" s="9" t="n">
        <f aca="false">F1879/F1872-1</f>
        <v>-0.00600909436717512</v>
      </c>
      <c r="L1879" s="9" t="n">
        <f aca="false">F1879/F1849-1</f>
        <v>-0.0485425685631395</v>
      </c>
      <c r="M1879" s="9" t="n">
        <f aca="false">B1879/B1872-1</f>
        <v>-0.00747153528408984</v>
      </c>
      <c r="N1879" s="9" t="n">
        <f aca="false">B1879/B1849-1</f>
        <v>-0.172654989457055</v>
      </c>
      <c r="O1879" s="8" t="n">
        <f aca="false">MAX(O1878,F1879)</f>
        <v>271.506607307531</v>
      </c>
      <c r="P1879" s="9" t="n">
        <f aca="false">F1879/O1879-1</f>
        <v>-0.252302745558065</v>
      </c>
      <c r="Q1879" s="8" t="n">
        <f aca="false">MAX(Q1878,B1879)</f>
        <v>4811.1564628872</v>
      </c>
      <c r="R1879" s="9" t="n">
        <f aca="false">B1879/Q1879-1</f>
        <v>-0.435024918524445</v>
      </c>
      <c r="S1879" s="9" t="n">
        <f aca="false">B1879/INDEX($B:$B,$E1879)-1</f>
        <v>-0.0443264663792559</v>
      </c>
      <c r="T1879" s="0" t="n">
        <f aca="false">IF(AND($A1879&gt;=CrashTest!$B$3,$A1879&lt;=CrashTest!$C$3),1,IF(AND($A1879&gt;=CrashTest!$B$4,$A1879&lt;=CrashTest!$C$4),2,IF(AND($A1879&gt;=CrashTest!$B$5,$A1879&lt;=CrashTest!$C$5),3,IF(AND($A1879&gt;=CrashTest!$B$6,$A1879&lt;=CrashTest!$C$6),4,IF(AND($A1879&gt;=CrashTest!$B$7,$A1879&lt;=CrashTest!$C$7),5,0)))))</f>
        <v>0</v>
      </c>
      <c r="U1879" s="8" t="str">
        <f aca="false">IF(T1879=0,"",IF(T1878=T1879,MAX(U1878,B1879),B1879))</f>
        <v/>
      </c>
      <c r="V1879" s="9" t="str">
        <f aca="false">IF(T1879=0,"",B1879/U1879-1)</f>
        <v/>
      </c>
      <c r="W1879" s="8" t="str">
        <f aca="false">IF(T1879=0,"",IF(T1878=T1879,MAX(W1878,F1879),F1879))</f>
        <v/>
      </c>
      <c r="X1879" s="9" t="str">
        <f aca="false">IF(T1879=0,"",F1879/W1879-1)</f>
        <v/>
      </c>
    </row>
    <row r="1880" customFormat="false" ht="15" hidden="false" customHeight="false" outlineLevel="0" collapsed="false">
      <c r="A1880" s="5" t="n">
        <v>45708</v>
      </c>
      <c r="B1880" s="6" t="n">
        <v>2740.71687375804</v>
      </c>
      <c r="C1880" s="7" t="n">
        <v>25.30989105</v>
      </c>
      <c r="D1880" s="0" t="n">
        <f aca="false">INT((ROW()-3)/30)</f>
        <v>62</v>
      </c>
      <c r="E1880" s="0" t="n">
        <f aca="false">2+30*D1880</f>
        <v>1862</v>
      </c>
      <c r="F1880" s="8" t="n">
        <f aca="false">INDEX($F:$F,$E1880)*(2*B1880/INDEX($B:$B,$E1880)-C1880/INDEX($C:$C,$E1880))</f>
        <v>203.190120588424</v>
      </c>
      <c r="G1880" s="9" t="n">
        <f aca="false">B1880/B1879-1</f>
        <v>0.0082898593952816</v>
      </c>
      <c r="H1880" s="9" t="n">
        <f aca="false">F1880/F1879-1</f>
        <v>0.000913159649930107</v>
      </c>
      <c r="I1880" s="9" t="n">
        <f aca="false">LN(B1880/B1879)</f>
        <v>0.00825568723592438</v>
      </c>
      <c r="J1880" s="9" t="n">
        <f aca="false">LN(F1880/F1879)</f>
        <v>0.000912742973299207</v>
      </c>
      <c r="K1880" s="9" t="n">
        <f aca="false">F1880/F1873-1</f>
        <v>0.00213446658679639</v>
      </c>
      <c r="L1880" s="9" t="n">
        <f aca="false">F1880/F1850-1</f>
        <v>-0.0427873263826981</v>
      </c>
      <c r="M1880" s="9" t="n">
        <f aca="false">B1880/B1873-1</f>
        <v>0.024600916125165</v>
      </c>
      <c r="N1880" s="9" t="n">
        <f aca="false">B1880/B1850-1</f>
        <v>-0.175139031571949</v>
      </c>
      <c r="O1880" s="8" t="n">
        <f aca="false">MAX(O1879,F1880)</f>
        <v>271.506607307531</v>
      </c>
      <c r="P1880" s="9" t="n">
        <f aca="false">F1880/O1880-1</f>
        <v>-0.251619978594945</v>
      </c>
      <c r="Q1880" s="8" t="n">
        <f aca="false">MAX(Q1879,B1880)</f>
        <v>4811.1564628872</v>
      </c>
      <c r="R1880" s="9" t="n">
        <f aca="false">B1880/Q1880-1</f>
        <v>-0.430341354537175</v>
      </c>
      <c r="S1880" s="9" t="n">
        <f aca="false">B1880/INDEX($B:$B,$E1880)-1</f>
        <v>-0.036404067157748</v>
      </c>
      <c r="T1880" s="0" t="n">
        <f aca="false">IF(AND($A1880&gt;=CrashTest!$B$3,$A1880&lt;=CrashTest!$C$3),1,IF(AND($A1880&gt;=CrashTest!$B$4,$A1880&lt;=CrashTest!$C$4),2,IF(AND($A1880&gt;=CrashTest!$B$5,$A1880&lt;=CrashTest!$C$5),3,IF(AND($A1880&gt;=CrashTest!$B$6,$A1880&lt;=CrashTest!$C$6),4,IF(AND($A1880&gt;=CrashTest!$B$7,$A1880&lt;=CrashTest!$C$7),5,0)))))</f>
        <v>0</v>
      </c>
      <c r="U1880" s="8" t="str">
        <f aca="false">IF(T1880=0,"",IF(T1879=T1880,MAX(U1879,B1880),B1880))</f>
        <v/>
      </c>
      <c r="V1880" s="9" t="str">
        <f aca="false">IF(T1880=0,"",B1880/U1880-1)</f>
        <v/>
      </c>
      <c r="W1880" s="8" t="str">
        <f aca="false">IF(T1880=0,"",IF(T1879=T1880,MAX(W1879,F1880),F1880))</f>
        <v/>
      </c>
      <c r="X1880" s="9" t="str">
        <f aca="false">IF(T1880=0,"",F1880/W1880-1)</f>
        <v/>
      </c>
    </row>
    <row r="1881" customFormat="false" ht="15" hidden="false" customHeight="false" outlineLevel="0" collapsed="false">
      <c r="A1881" s="5" t="n">
        <v>45709</v>
      </c>
      <c r="B1881" s="6" t="n">
        <v>2655.73961426067</v>
      </c>
      <c r="C1881" s="7" t="n">
        <v>24.01945558</v>
      </c>
      <c r="D1881" s="0" t="n">
        <f aca="false">INT((ROW()-3)/30)</f>
        <v>62</v>
      </c>
      <c r="E1881" s="0" t="n">
        <f aca="false">2+30*D1881</f>
        <v>1862</v>
      </c>
      <c r="F1881" s="8" t="n">
        <f aca="false">INDEX($F:$F,$E1881)*(2*B1881/INDEX($B:$B,$E1881)-C1881/INDEX($C:$C,$E1881))</f>
        <v>200.636571590951</v>
      </c>
      <c r="G1881" s="9" t="n">
        <f aca="false">B1881/B1880-1</f>
        <v>-0.0310054863057965</v>
      </c>
      <c r="H1881" s="9" t="n">
        <f aca="false">F1881/F1880-1</f>
        <v>-0.0125672891481063</v>
      </c>
      <c r="I1881" s="9" t="n">
        <f aca="false">LN(B1881/B1880)</f>
        <v>-0.0314963289296864</v>
      </c>
      <c r="J1881" s="9" t="n">
        <f aca="false">LN(F1881/F1880)</f>
        <v>-0.0126469254380321</v>
      </c>
      <c r="K1881" s="9" t="n">
        <f aca="false">F1881/F1874-1</f>
        <v>-0.0143036874817327</v>
      </c>
      <c r="L1881" s="9" t="n">
        <f aca="false">F1881/F1851-1</f>
        <v>-0.0488290092235063</v>
      </c>
      <c r="M1881" s="9" t="n">
        <f aca="false">B1881/B1874-1</f>
        <v>-0.0254462594400302</v>
      </c>
      <c r="N1881" s="9" t="n">
        <f aca="false">B1881/B1851-1</f>
        <v>-0.180245067734121</v>
      </c>
      <c r="O1881" s="8" t="n">
        <f aca="false">MAX(O1880,F1881)</f>
        <v>271.506607307531</v>
      </c>
      <c r="P1881" s="9" t="n">
        <f aca="false">F1881/O1881-1</f>
        <v>-0.261025086716608</v>
      </c>
      <c r="Q1881" s="8" t="n">
        <f aca="false">MAX(Q1880,B1881)</f>
        <v>4811.1564628872</v>
      </c>
      <c r="R1881" s="9" t="n">
        <f aca="false">B1881/Q1881-1</f>
        <v>-0.448003897868051</v>
      </c>
      <c r="S1881" s="9" t="n">
        <f aca="false">B1881/INDEX($B:$B,$E1881)-1</f>
        <v>-0.0662808276578096</v>
      </c>
      <c r="T1881" s="0" t="n">
        <f aca="false">IF(AND($A1881&gt;=CrashTest!$B$3,$A1881&lt;=CrashTest!$C$3),1,IF(AND($A1881&gt;=CrashTest!$B$4,$A1881&lt;=CrashTest!$C$4),2,IF(AND($A1881&gt;=CrashTest!$B$5,$A1881&lt;=CrashTest!$C$5),3,IF(AND($A1881&gt;=CrashTest!$B$6,$A1881&lt;=CrashTest!$C$6),4,IF(AND($A1881&gt;=CrashTest!$B$7,$A1881&lt;=CrashTest!$C$7),5,0)))))</f>
        <v>0</v>
      </c>
      <c r="U1881" s="8" t="str">
        <f aca="false">IF(T1881=0,"",IF(T1880=T1881,MAX(U1880,B1881),B1881))</f>
        <v/>
      </c>
      <c r="V1881" s="9" t="str">
        <f aca="false">IF(T1881=0,"",B1881/U1881-1)</f>
        <v/>
      </c>
      <c r="W1881" s="8" t="str">
        <f aca="false">IF(T1881=0,"",IF(T1880=T1881,MAX(W1880,F1881),F1881))</f>
        <v/>
      </c>
      <c r="X1881" s="9" t="str">
        <f aca="false">IF(T1881=0,"",F1881/W1881-1)</f>
        <v/>
      </c>
    </row>
    <row r="1882" customFormat="false" ht="15" hidden="false" customHeight="false" outlineLevel="0" collapsed="false">
      <c r="A1882" s="5" t="n">
        <v>45710</v>
      </c>
      <c r="B1882" s="6" t="n">
        <v>2766.35815897136</v>
      </c>
      <c r="C1882" s="7" t="n">
        <v>25.70866664</v>
      </c>
      <c r="D1882" s="0" t="n">
        <f aca="false">INT((ROW()-3)/30)</f>
        <v>62</v>
      </c>
      <c r="E1882" s="0" t="n">
        <f aca="false">2+30*D1882</f>
        <v>1862</v>
      </c>
      <c r="F1882" s="8" t="n">
        <f aca="false">INDEX($F:$F,$E1882)*(2*B1882/INDEX($B:$B,$E1882)-C1882/INDEX($C:$C,$E1882))</f>
        <v>203.891025765902</v>
      </c>
      <c r="G1882" s="9" t="n">
        <f aca="false">B1882/B1881-1</f>
        <v>0.0416526319510753</v>
      </c>
      <c r="H1882" s="9" t="n">
        <f aca="false">F1882/F1881-1</f>
        <v>0.0162206428725573</v>
      </c>
      <c r="I1882" s="9" t="n">
        <f aca="false">LN(B1882/B1881)</f>
        <v>0.0408085211025213</v>
      </c>
      <c r="J1882" s="9" t="n">
        <f aca="false">LN(F1882/F1881)</f>
        <v>0.016090493760345</v>
      </c>
      <c r="K1882" s="9" t="n">
        <f aca="false">F1882/F1875-1</f>
        <v>0.00551535905293665</v>
      </c>
      <c r="L1882" s="9" t="n">
        <f aca="false">F1882/F1852-1</f>
        <v>-0.0390554412952662</v>
      </c>
      <c r="M1882" s="9" t="n">
        <f aca="false">B1882/B1875-1</f>
        <v>0.0267732605020816</v>
      </c>
      <c r="N1882" s="9" t="n">
        <f aca="false">B1882/B1852-1</f>
        <v>-0.170716582530678</v>
      </c>
      <c r="O1882" s="8" t="n">
        <f aca="false">MAX(O1881,F1882)</f>
        <v>271.506607307531</v>
      </c>
      <c r="P1882" s="9" t="n">
        <f aca="false">F1882/O1882-1</f>
        <v>-0.24903843855646</v>
      </c>
      <c r="Q1882" s="8" t="n">
        <f aca="false">MAX(Q1881,B1882)</f>
        <v>4811.1564628872</v>
      </c>
      <c r="R1882" s="9" t="n">
        <f aca="false">B1882/Q1882-1</f>
        <v>-0.425011807387521</v>
      </c>
      <c r="S1882" s="9" t="n">
        <f aca="false">B1882/INDEX($B:$B,$E1882)-1</f>
        <v>-0.0273889666265779</v>
      </c>
      <c r="T1882" s="0" t="n">
        <f aca="false">IF(AND($A1882&gt;=CrashTest!$B$3,$A1882&lt;=CrashTest!$C$3),1,IF(AND($A1882&gt;=CrashTest!$B$4,$A1882&lt;=CrashTest!$C$4),2,IF(AND($A1882&gt;=CrashTest!$B$5,$A1882&lt;=CrashTest!$C$5),3,IF(AND($A1882&gt;=CrashTest!$B$6,$A1882&lt;=CrashTest!$C$6),4,IF(AND($A1882&gt;=CrashTest!$B$7,$A1882&lt;=CrashTest!$C$7),5,0)))))</f>
        <v>0</v>
      </c>
      <c r="U1882" s="8" t="str">
        <f aca="false">IF(T1882=0,"",IF(T1881=T1882,MAX(U1881,B1882),B1882))</f>
        <v/>
      </c>
      <c r="V1882" s="9" t="str">
        <f aca="false">IF(T1882=0,"",B1882/U1882-1)</f>
        <v/>
      </c>
      <c r="W1882" s="8" t="str">
        <f aca="false">IF(T1882=0,"",IF(T1881=T1882,MAX(W1881,F1882),F1882))</f>
        <v/>
      </c>
      <c r="X1882" s="9" t="str">
        <f aca="false">IF(T1882=0,"",F1882/W1882-1)</f>
        <v/>
      </c>
    </row>
    <row r="1883" customFormat="false" ht="15" hidden="false" customHeight="false" outlineLevel="0" collapsed="false">
      <c r="A1883" s="5" t="n">
        <v>45711</v>
      </c>
      <c r="B1883" s="6" t="n">
        <v>2821.85990298071</v>
      </c>
      <c r="C1883" s="7" t="n">
        <v>26.58401209</v>
      </c>
      <c r="D1883" s="0" t="n">
        <f aca="false">INT((ROW()-3)/30)</f>
        <v>62</v>
      </c>
      <c r="E1883" s="0" t="n">
        <f aca="false">2+30*D1883</f>
        <v>1862</v>
      </c>
      <c r="F1883" s="8" t="n">
        <f aca="false">INDEX($F:$F,$E1883)*(2*B1883/INDEX($B:$B,$E1883)-C1883/INDEX($C:$C,$E1883))</f>
        <v>205.317950478126</v>
      </c>
      <c r="G1883" s="9" t="n">
        <f aca="false">B1883/B1882-1</f>
        <v>0.0200631085419496</v>
      </c>
      <c r="H1883" s="9" t="n">
        <f aca="false">F1883/F1882-1</f>
        <v>0.00699846747479072</v>
      </c>
      <c r="I1883" s="9" t="n">
        <f aca="false">LN(B1883/B1882)</f>
        <v>0.0198644965017994</v>
      </c>
      <c r="J1883" s="9" t="n">
        <f aca="false">LN(F1883/F1882)</f>
        <v>0.00697409186316264</v>
      </c>
      <c r="K1883" s="9" t="n">
        <f aca="false">F1883/F1876-1</f>
        <v>0.0176869842264087</v>
      </c>
      <c r="L1883" s="9" t="n">
        <f aca="false">F1883/F1853-1</f>
        <v>-0.0297619633222462</v>
      </c>
      <c r="M1883" s="9" t="n">
        <f aca="false">B1883/B1876-1</f>
        <v>0.0600253509502262</v>
      </c>
      <c r="N1883" s="9" t="n">
        <f aca="false">B1883/B1853-1</f>
        <v>-0.14758446860912</v>
      </c>
      <c r="O1883" s="8" t="n">
        <f aca="false">MAX(O1882,F1883)</f>
        <v>271.506607307531</v>
      </c>
      <c r="P1883" s="9" t="n">
        <f aca="false">F1883/O1883-1</f>
        <v>-0.243782858493879</v>
      </c>
      <c r="Q1883" s="8" t="n">
        <f aca="false">MAX(Q1882,B1883)</f>
        <v>4811.1564628872</v>
      </c>
      <c r="R1883" s="9" t="n">
        <f aca="false">B1883/Q1883-1</f>
        <v>-0.413475756868797</v>
      </c>
      <c r="S1883" s="9" t="n">
        <f aca="false">B1883/INDEX($B:$B,$E1883)-1</f>
        <v>-0.00787536589490911</v>
      </c>
      <c r="T1883" s="0" t="n">
        <f aca="false">IF(AND($A1883&gt;=CrashTest!$B$3,$A1883&lt;=CrashTest!$C$3),1,IF(AND($A1883&gt;=CrashTest!$B$4,$A1883&lt;=CrashTest!$C$4),2,IF(AND($A1883&gt;=CrashTest!$B$5,$A1883&lt;=CrashTest!$C$5),3,IF(AND($A1883&gt;=CrashTest!$B$6,$A1883&lt;=CrashTest!$C$6),4,IF(AND($A1883&gt;=CrashTest!$B$7,$A1883&lt;=CrashTest!$C$7),5,0)))))</f>
        <v>0</v>
      </c>
      <c r="U1883" s="8" t="str">
        <f aca="false">IF(T1883=0,"",IF(T1882=T1883,MAX(U1882,B1883),B1883))</f>
        <v/>
      </c>
      <c r="V1883" s="9" t="str">
        <f aca="false">IF(T1883=0,"",B1883/U1883-1)</f>
        <v/>
      </c>
      <c r="W1883" s="8" t="str">
        <f aca="false">IF(T1883=0,"",IF(T1882=T1883,MAX(W1882,F1883),F1883))</f>
        <v/>
      </c>
      <c r="X1883" s="9" t="str">
        <f aca="false">IF(T1883=0,"",F1883/W1883-1)</f>
        <v/>
      </c>
    </row>
    <row r="1884" customFormat="false" ht="15" hidden="false" customHeight="false" outlineLevel="0" collapsed="false">
      <c r="A1884" s="5" t="n">
        <v>45712</v>
      </c>
      <c r="B1884" s="6" t="n">
        <v>2519.49570543542</v>
      </c>
      <c r="C1884" s="7" t="n">
        <v>21.45408724</v>
      </c>
      <c r="D1884" s="0" t="n">
        <f aca="false">INT((ROW()-3)/30)</f>
        <v>62</v>
      </c>
      <c r="E1884" s="0" t="n">
        <f aca="false">2+30*D1884</f>
        <v>1862</v>
      </c>
      <c r="F1884" s="8" t="n">
        <f aca="false">INDEX($F:$F,$E1884)*(2*B1884/INDEX($B:$B,$E1884)-C1884/INDEX($C:$C,$E1884))</f>
        <v>200.220216236002</v>
      </c>
      <c r="G1884" s="9" t="n">
        <f aca="false">B1884/B1883-1</f>
        <v>-0.107150676483232</v>
      </c>
      <c r="H1884" s="9" t="n">
        <f aca="false">F1884/F1883-1</f>
        <v>-0.0248284878660282</v>
      </c>
      <c r="I1884" s="9" t="n">
        <f aca="false">LN(B1884/B1883)</f>
        <v>-0.113337443006571</v>
      </c>
      <c r="J1884" s="9" t="n">
        <f aca="false">LN(F1884/F1883)</f>
        <v>-0.025141913573622</v>
      </c>
      <c r="K1884" s="9" t="n">
        <f aca="false">F1884/F1877-1</f>
        <v>-0.0172047012384577</v>
      </c>
      <c r="L1884" s="9" t="n">
        <f aca="false">F1884/F1854-1</f>
        <v>-0.0535253318510258</v>
      </c>
      <c r="M1884" s="9" t="n">
        <f aca="false">B1884/B1877-1</f>
        <v>-0.0816099688270681</v>
      </c>
      <c r="N1884" s="9" t="n">
        <f aca="false">B1884/B1854-1</f>
        <v>-0.241907008099254</v>
      </c>
      <c r="O1884" s="8" t="n">
        <f aca="false">MAX(O1883,F1884)</f>
        <v>271.506607307531</v>
      </c>
      <c r="P1884" s="9" t="n">
        <f aca="false">F1884/O1884-1</f>
        <v>-0.262558586615846</v>
      </c>
      <c r="Q1884" s="8" t="n">
        <f aca="false">MAX(Q1883,B1884)</f>
        <v>4811.1564628872</v>
      </c>
      <c r="R1884" s="9" t="n">
        <f aca="false">B1884/Q1884-1</f>
        <v>-0.476322226294121</v>
      </c>
      <c r="S1884" s="9" t="n">
        <f aca="false">B1884/INDEX($B:$B,$E1884)-1</f>
        <v>-0.114182191594949</v>
      </c>
      <c r="T1884" s="0" t="n">
        <f aca="false">IF(AND($A1884&gt;=CrashTest!$B$3,$A1884&lt;=CrashTest!$C$3),1,IF(AND($A1884&gt;=CrashTest!$B$4,$A1884&lt;=CrashTest!$C$4),2,IF(AND($A1884&gt;=CrashTest!$B$5,$A1884&lt;=CrashTest!$C$5),3,IF(AND($A1884&gt;=CrashTest!$B$6,$A1884&lt;=CrashTest!$C$6),4,IF(AND($A1884&gt;=CrashTest!$B$7,$A1884&lt;=CrashTest!$C$7),5,0)))))</f>
        <v>0</v>
      </c>
      <c r="U1884" s="8" t="str">
        <f aca="false">IF(T1884=0,"",IF(T1883=T1884,MAX(U1883,B1884),B1884))</f>
        <v/>
      </c>
      <c r="V1884" s="9" t="str">
        <f aca="false">IF(T1884=0,"",B1884/U1884-1)</f>
        <v/>
      </c>
      <c r="W1884" s="8" t="str">
        <f aca="false">IF(T1884=0,"",IF(T1883=T1884,MAX(W1883,F1884),F1884))</f>
        <v/>
      </c>
      <c r="X1884" s="9" t="str">
        <f aca="false">IF(T1884=0,"",F1884/W1884-1)</f>
        <v/>
      </c>
    </row>
    <row r="1885" customFormat="false" ht="15" hidden="false" customHeight="false" outlineLevel="0" collapsed="false">
      <c r="A1885" s="5" t="n">
        <v>45713</v>
      </c>
      <c r="B1885" s="6" t="n">
        <v>2499.3732150789</v>
      </c>
      <c r="C1885" s="7" t="n">
        <v>21.2135854</v>
      </c>
      <c r="D1885" s="0" t="n">
        <f aca="false">INT((ROW()-3)/30)</f>
        <v>62</v>
      </c>
      <c r="E1885" s="0" t="n">
        <f aca="false">2+30*D1885</f>
        <v>1862</v>
      </c>
      <c r="F1885" s="8" t="n">
        <f aca="false">INDEX($F:$F,$E1885)*(2*B1885/INDEX($B:$B,$E1885)-C1885/INDEX($C:$C,$E1885))</f>
        <v>199.133451113931</v>
      </c>
      <c r="G1885" s="9" t="n">
        <f aca="false">B1885/B1884-1</f>
        <v>-0.00798671349711322</v>
      </c>
      <c r="H1885" s="9" t="n">
        <f aca="false">F1885/F1884-1</f>
        <v>-0.00542784910785688</v>
      </c>
      <c r="I1885" s="9" t="n">
        <f aca="false">LN(B1885/B1884)</f>
        <v>-0.00801877813485481</v>
      </c>
      <c r="J1885" s="9" t="n">
        <f aca="false">LN(F1885/F1884)</f>
        <v>-0.00544263340304319</v>
      </c>
      <c r="K1885" s="9" t="n">
        <f aca="false">F1885/F1878-1</f>
        <v>-0.0112516200229399</v>
      </c>
      <c r="L1885" s="9" t="n">
        <f aca="false">F1885/F1855-1</f>
        <v>-0.0536317021908274</v>
      </c>
      <c r="M1885" s="9" t="n">
        <f aca="false">B1885/B1878-1</f>
        <v>-0.0628958634781959</v>
      </c>
      <c r="N1885" s="9" t="n">
        <f aca="false">B1885/B1855-1</f>
        <v>-0.228831531589547</v>
      </c>
      <c r="O1885" s="8" t="n">
        <f aca="false">MAX(O1884,F1885)</f>
        <v>271.506607307531</v>
      </c>
      <c r="P1885" s="9" t="n">
        <f aca="false">F1885/O1885-1</f>
        <v>-0.26656130733358</v>
      </c>
      <c r="Q1885" s="8" t="n">
        <f aca="false">MAX(Q1884,B1885)</f>
        <v>4811.1564628872</v>
      </c>
      <c r="R1885" s="9" t="n">
        <f aca="false">B1885/Q1885-1</f>
        <v>-0.480504690637516</v>
      </c>
      <c r="S1885" s="9" t="n">
        <f aca="false">B1885/INDEX($B:$B,$E1885)-1</f>
        <v>-0.12125696464132</v>
      </c>
      <c r="T1885" s="0" t="n">
        <f aca="false">IF(AND($A1885&gt;=CrashTest!$B$3,$A1885&lt;=CrashTest!$C$3),1,IF(AND($A1885&gt;=CrashTest!$B$4,$A1885&lt;=CrashTest!$C$4),2,IF(AND($A1885&gt;=CrashTest!$B$5,$A1885&lt;=CrashTest!$C$5),3,IF(AND($A1885&gt;=CrashTest!$B$6,$A1885&lt;=CrashTest!$C$6),4,IF(AND($A1885&gt;=CrashTest!$B$7,$A1885&lt;=CrashTest!$C$7),5,0)))))</f>
        <v>0</v>
      </c>
      <c r="U1885" s="8" t="str">
        <f aca="false">IF(T1885=0,"",IF(T1884=T1885,MAX(U1884,B1885),B1885))</f>
        <v/>
      </c>
      <c r="V1885" s="9" t="str">
        <f aca="false">IF(T1885=0,"",B1885/U1885-1)</f>
        <v/>
      </c>
      <c r="W1885" s="8" t="str">
        <f aca="false">IF(T1885=0,"",IF(T1884=T1885,MAX(W1884,F1885),F1885))</f>
        <v/>
      </c>
      <c r="X1885" s="9" t="str">
        <f aca="false">IF(T1885=0,"",F1885/W1885-1)</f>
        <v/>
      </c>
    </row>
    <row r="1886" customFormat="false" ht="15" hidden="false" customHeight="false" outlineLevel="0" collapsed="false">
      <c r="A1886" s="5" t="n">
        <v>45714</v>
      </c>
      <c r="B1886" s="6" t="n">
        <v>2330.42813296318</v>
      </c>
      <c r="C1886" s="7" t="n">
        <v>18.39170637</v>
      </c>
      <c r="D1886" s="0" t="n">
        <f aca="false">INT((ROW()-3)/30)</f>
        <v>62</v>
      </c>
      <c r="E1886" s="0" t="n">
        <f aca="false">2+30*D1886</f>
        <v>1862</v>
      </c>
      <c r="F1886" s="8" t="n">
        <f aca="false">INDEX($F:$F,$E1886)*(2*B1886/INDEX($B:$B,$E1886)-C1886/INDEX($C:$C,$E1886))</f>
        <v>195.955787523898</v>
      </c>
      <c r="G1886" s="9" t="n">
        <f aca="false">B1886/B1885-1</f>
        <v>-0.0675949798519334</v>
      </c>
      <c r="H1886" s="9" t="n">
        <f aca="false">F1886/F1885-1</f>
        <v>-0.0159574575354213</v>
      </c>
      <c r="I1886" s="9" t="n">
        <f aca="false">LN(B1886/B1885)</f>
        <v>-0.0699879877208438</v>
      </c>
      <c r="J1886" s="9" t="n">
        <f aca="false">LN(F1886/F1885)</f>
        <v>-0.016086148652485</v>
      </c>
      <c r="K1886" s="9" t="n">
        <f aca="false">F1886/F1879-1</f>
        <v>-0.034723116093227</v>
      </c>
      <c r="L1886" s="9" t="n">
        <f aca="false">F1886/F1856-1</f>
        <v>-0.0538018910388751</v>
      </c>
      <c r="M1886" s="9" t="n">
        <f aca="false">B1886/B1879-1</f>
        <v>-0.1426523925128</v>
      </c>
      <c r="N1886" s="9" t="n">
        <f aca="false">B1886/B1856-1</f>
        <v>-0.264964126005209</v>
      </c>
      <c r="O1886" s="8" t="n">
        <f aca="false">MAX(O1885,F1886)</f>
        <v>271.506607307531</v>
      </c>
      <c r="P1886" s="9" t="n">
        <f aca="false">F1886/O1886-1</f>
        <v>-0.278265124126639</v>
      </c>
      <c r="Q1886" s="8" t="n">
        <f aca="false">MAX(Q1885,B1886)</f>
        <v>4811.1564628872</v>
      </c>
      <c r="R1886" s="9" t="n">
        <f aca="false">B1886/Q1886-1</f>
        <v>-0.515619965607047</v>
      </c>
      <c r="S1886" s="9" t="n">
        <f aca="false">B1886/INDEX($B:$B,$E1886)-1</f>
        <v>-0.180655582411417</v>
      </c>
      <c r="T1886" s="0" t="n">
        <f aca="false">IF(AND($A1886&gt;=CrashTest!$B$3,$A1886&lt;=CrashTest!$C$3),1,IF(AND($A1886&gt;=CrashTest!$B$4,$A1886&lt;=CrashTest!$C$4),2,IF(AND($A1886&gt;=CrashTest!$B$5,$A1886&lt;=CrashTest!$C$5),3,IF(AND($A1886&gt;=CrashTest!$B$6,$A1886&lt;=CrashTest!$C$6),4,IF(AND($A1886&gt;=CrashTest!$B$7,$A1886&lt;=CrashTest!$C$7),5,0)))))</f>
        <v>0</v>
      </c>
      <c r="U1886" s="8" t="str">
        <f aca="false">IF(T1886=0,"",IF(T1885=T1886,MAX(U1885,B1886),B1886))</f>
        <v/>
      </c>
      <c r="V1886" s="9" t="str">
        <f aca="false">IF(T1886=0,"",B1886/U1886-1)</f>
        <v/>
      </c>
      <c r="W1886" s="8" t="str">
        <f aca="false">IF(T1886=0,"",IF(T1885=T1886,MAX(W1885,F1886),F1886))</f>
        <v/>
      </c>
      <c r="X1886" s="9" t="str">
        <f aca="false">IF(T1886=0,"",F1886/W1886-1)</f>
        <v/>
      </c>
    </row>
    <row r="1887" customFormat="false" ht="15" hidden="false" customHeight="false" outlineLevel="0" collapsed="false">
      <c r="A1887" s="5" t="n">
        <v>45715</v>
      </c>
      <c r="B1887" s="6" t="n">
        <v>2298.49650789012</v>
      </c>
      <c r="C1887" s="7" t="n">
        <v>17.92356856</v>
      </c>
      <c r="D1887" s="0" t="n">
        <f aca="false">INT((ROW()-3)/30)</f>
        <v>62</v>
      </c>
      <c r="E1887" s="0" t="n">
        <f aca="false">2+30*D1887</f>
        <v>1862</v>
      </c>
      <c r="F1887" s="8" t="n">
        <f aca="false">INDEX($F:$F,$E1887)*(2*B1887/INDEX($B:$B,$E1887)-C1887/INDEX($C:$C,$E1887))</f>
        <v>194.872044388477</v>
      </c>
      <c r="G1887" s="9" t="n">
        <f aca="false">B1887/B1886-1</f>
        <v>-0.013702042393583</v>
      </c>
      <c r="H1887" s="9" t="n">
        <f aca="false">F1887/F1886-1</f>
        <v>-0.00553054925866248</v>
      </c>
      <c r="I1887" s="9" t="n">
        <f aca="false">LN(B1887/B1886)</f>
        <v>-0.0137967817873698</v>
      </c>
      <c r="J1887" s="9" t="n">
        <f aca="false">LN(F1887/F1886)</f>
        <v>-0.00554589936873494</v>
      </c>
      <c r="K1887" s="9" t="n">
        <f aca="false">F1887/F1880-1</f>
        <v>-0.040937404711696</v>
      </c>
      <c r="L1887" s="9" t="n">
        <f aca="false">F1887/F1857-1</f>
        <v>-0.0559636826336037</v>
      </c>
      <c r="M1887" s="9" t="n">
        <f aca="false">B1887/B1880-1</f>
        <v>-0.161352079122844</v>
      </c>
      <c r="N1887" s="9" t="n">
        <f aca="false">B1887/B1857-1</f>
        <v>-0.251489284870463</v>
      </c>
      <c r="O1887" s="8" t="n">
        <f aca="false">MAX(O1886,F1887)</f>
        <v>271.506607307531</v>
      </c>
      <c r="P1887" s="9" t="n">
        <f aca="false">F1887/O1887-1</f>
        <v>-0.282256714409352</v>
      </c>
      <c r="Q1887" s="8" t="n">
        <f aca="false">MAX(Q1886,B1887)</f>
        <v>4811.1564628872</v>
      </c>
      <c r="R1887" s="9" t="n">
        <f aca="false">B1887/Q1887-1</f>
        <v>-0.522256961372904</v>
      </c>
      <c r="S1887" s="9" t="n">
        <f aca="false">B1887/INDEX($B:$B,$E1887)-1</f>
        <v>-0.191882274356161</v>
      </c>
      <c r="T1887" s="0" t="n">
        <f aca="false">IF(AND($A1887&gt;=CrashTest!$B$3,$A1887&lt;=CrashTest!$C$3),1,IF(AND($A1887&gt;=CrashTest!$B$4,$A1887&lt;=CrashTest!$C$4),2,IF(AND($A1887&gt;=CrashTest!$B$5,$A1887&lt;=CrashTest!$C$5),3,IF(AND($A1887&gt;=CrashTest!$B$6,$A1887&lt;=CrashTest!$C$6),4,IF(AND($A1887&gt;=CrashTest!$B$7,$A1887&lt;=CrashTest!$C$7),5,0)))))</f>
        <v>0</v>
      </c>
      <c r="U1887" s="8" t="str">
        <f aca="false">IF(T1887=0,"",IF(T1886=T1887,MAX(U1886,B1887),B1887))</f>
        <v/>
      </c>
      <c r="V1887" s="9" t="str">
        <f aca="false">IF(T1887=0,"",B1887/U1887-1)</f>
        <v/>
      </c>
      <c r="W1887" s="8" t="str">
        <f aca="false">IF(T1887=0,"",IF(T1886=T1887,MAX(W1886,F1887),F1887))</f>
        <v/>
      </c>
      <c r="X1887" s="9" t="str">
        <f aca="false">IF(T1887=0,"",F1887/W1887-1)</f>
        <v/>
      </c>
    </row>
    <row r="1888" customFormat="false" ht="15" hidden="false" customHeight="false" outlineLevel="0" collapsed="false">
      <c r="A1888" s="5" t="n">
        <v>45716</v>
      </c>
      <c r="B1888" s="6" t="n">
        <v>2229.92881355932</v>
      </c>
      <c r="C1888" s="7" t="n">
        <v>16.64114841</v>
      </c>
      <c r="D1888" s="0" t="n">
        <f aca="false">INT((ROW()-3)/30)</f>
        <v>62</v>
      </c>
      <c r="E1888" s="0" t="n">
        <f aca="false">2+30*D1888</f>
        <v>1862</v>
      </c>
      <c r="F1888" s="8" t="n">
        <f aca="false">INDEX($F:$F,$E1888)*(2*B1888/INDEX($B:$B,$E1888)-C1888/INDEX($C:$C,$E1888))</f>
        <v>194.598368509516</v>
      </c>
      <c r="G1888" s="9" t="n">
        <f aca="false">B1888/B1887-1</f>
        <v>-0.0298315416601355</v>
      </c>
      <c r="H1888" s="9" t="n">
        <f aca="false">F1888/F1887-1</f>
        <v>-0.0014043875806804</v>
      </c>
      <c r="I1888" s="9" t="n">
        <f aca="false">LN(B1888/B1887)</f>
        <v>-0.030285554171705</v>
      </c>
      <c r="J1888" s="9" t="n">
        <f aca="false">LN(F1888/F1887)</f>
        <v>-0.00140537465718568</v>
      </c>
      <c r="K1888" s="9" t="n">
        <f aca="false">F1888/F1881-1</f>
        <v>-0.0300952265758644</v>
      </c>
      <c r="L1888" s="9" t="n">
        <f aca="false">F1888/F1858-1</f>
        <v>-0.063663175629302</v>
      </c>
      <c r="M1888" s="9" t="n">
        <f aca="false">B1888/B1881-1</f>
        <v>-0.160336050422583</v>
      </c>
      <c r="N1888" s="9" t="n">
        <f aca="false">B1888/B1858-1</f>
        <v>-0.286125665012594</v>
      </c>
      <c r="O1888" s="8" t="n">
        <f aca="false">MAX(O1887,F1888)</f>
        <v>271.506607307531</v>
      </c>
      <c r="P1888" s="9" t="n">
        <f aca="false">F1888/O1888-1</f>
        <v>-0.283264704165752</v>
      </c>
      <c r="Q1888" s="8" t="n">
        <f aca="false">MAX(Q1887,B1888)</f>
        <v>4811.1564628872</v>
      </c>
      <c r="R1888" s="9" t="n">
        <f aca="false">B1888/Q1888-1</f>
        <v>-0.536508772732548</v>
      </c>
      <c r="S1888" s="9" t="n">
        <f aca="false">B1888/INDEX($B:$B,$E1888)-1</f>
        <v>-0.215989671955</v>
      </c>
      <c r="T1888" s="0" t="n">
        <f aca="false">IF(AND($A1888&gt;=CrashTest!$B$3,$A1888&lt;=CrashTest!$C$3),1,IF(AND($A1888&gt;=CrashTest!$B$4,$A1888&lt;=CrashTest!$C$4),2,IF(AND($A1888&gt;=CrashTest!$B$5,$A1888&lt;=CrashTest!$C$5),3,IF(AND($A1888&gt;=CrashTest!$B$6,$A1888&lt;=CrashTest!$C$6),4,IF(AND($A1888&gt;=CrashTest!$B$7,$A1888&lt;=CrashTest!$C$7),5,0)))))</f>
        <v>0</v>
      </c>
      <c r="U1888" s="8" t="str">
        <f aca="false">IF(T1888=0,"",IF(T1887=T1888,MAX(U1887,B1888),B1888))</f>
        <v/>
      </c>
      <c r="V1888" s="9" t="str">
        <f aca="false">IF(T1888=0,"",B1888/U1888-1)</f>
        <v/>
      </c>
      <c r="W1888" s="8" t="str">
        <f aca="false">IF(T1888=0,"",IF(T1887=T1888,MAX(W1887,F1888),F1888))</f>
        <v/>
      </c>
      <c r="X1888" s="9" t="str">
        <f aca="false">IF(T1888=0,"",F1888/W1888-1)</f>
        <v/>
      </c>
    </row>
    <row r="1889" customFormat="false" ht="15" hidden="false" customHeight="false" outlineLevel="0" collapsed="false">
      <c r="A1889" s="5" t="n">
        <v>45717</v>
      </c>
      <c r="B1889" s="6" t="n">
        <v>2208.95361747516</v>
      </c>
      <c r="C1889" s="7" t="n">
        <v>16.27971697</v>
      </c>
      <c r="D1889" s="0" t="n">
        <f aca="false">INT((ROW()-3)/30)</f>
        <v>62</v>
      </c>
      <c r="E1889" s="0" t="n">
        <f aca="false">2+30*D1889</f>
        <v>1862</v>
      </c>
      <c r="F1889" s="8" t="n">
        <f aca="false">INDEX($F:$F,$E1889)*(2*B1889/INDEX($B:$B,$E1889)-C1889/INDEX($C:$C,$E1889))</f>
        <v>194.285966591476</v>
      </c>
      <c r="G1889" s="9" t="n">
        <f aca="false">B1889/B1888-1</f>
        <v>-0.00940621779341921</v>
      </c>
      <c r="H1889" s="9" t="n">
        <f aca="false">F1889/F1888-1</f>
        <v>-0.00160536761141772</v>
      </c>
      <c r="I1889" s="9" t="n">
        <f aca="false">LN(B1889/B1888)</f>
        <v>-0.00945073564299388</v>
      </c>
      <c r="J1889" s="9" t="n">
        <f aca="false">LN(F1889/F1888)</f>
        <v>-0.00160665759478481</v>
      </c>
      <c r="K1889" s="9" t="n">
        <f aca="false">F1889/F1882-1</f>
        <v>-0.0471087883262373</v>
      </c>
      <c r="L1889" s="9" t="n">
        <f aca="false">F1889/F1859-1</f>
        <v>-0.0673114501852127</v>
      </c>
      <c r="M1889" s="9" t="n">
        <f aca="false">B1889/B1882-1</f>
        <v>-0.2014939893768</v>
      </c>
      <c r="N1889" s="9" t="n">
        <f aca="false">B1889/B1859-1</f>
        <v>-0.321543304923861</v>
      </c>
      <c r="O1889" s="8" t="n">
        <f aca="false">MAX(O1888,F1889)</f>
        <v>271.506607307531</v>
      </c>
      <c r="P1889" s="9" t="n">
        <f aca="false">F1889/O1889-1</f>
        <v>-0.284415327795644</v>
      </c>
      <c r="Q1889" s="8" t="n">
        <f aca="false">MAX(Q1888,B1889)</f>
        <v>4811.1564628872</v>
      </c>
      <c r="R1889" s="9" t="n">
        <f aca="false">B1889/Q1889-1</f>
        <v>-0.540868472161565</v>
      </c>
      <c r="S1889" s="9" t="n">
        <f aca="false">B1889/INDEX($B:$B,$E1889)-1</f>
        <v>-0.223364243852881</v>
      </c>
      <c r="T1889" s="0" t="n">
        <f aca="false">IF(AND($A1889&gt;=CrashTest!$B$3,$A1889&lt;=CrashTest!$C$3),1,IF(AND($A1889&gt;=CrashTest!$B$4,$A1889&lt;=CrashTest!$C$4),2,IF(AND($A1889&gt;=CrashTest!$B$5,$A1889&lt;=CrashTest!$C$5),3,IF(AND($A1889&gt;=CrashTest!$B$6,$A1889&lt;=CrashTest!$C$6),4,IF(AND($A1889&gt;=CrashTest!$B$7,$A1889&lt;=CrashTest!$C$7),5,0)))))</f>
        <v>0</v>
      </c>
      <c r="U1889" s="8" t="str">
        <f aca="false">IF(T1889=0,"",IF(T1888=T1889,MAX(U1888,B1889),B1889))</f>
        <v/>
      </c>
      <c r="V1889" s="9" t="str">
        <f aca="false">IF(T1889=0,"",B1889/U1889-1)</f>
        <v/>
      </c>
      <c r="W1889" s="8" t="str">
        <f aca="false">IF(T1889=0,"",IF(T1888=T1889,MAX(W1888,F1889),F1889))</f>
        <v/>
      </c>
      <c r="X1889" s="9" t="str">
        <f aca="false">IF(T1889=0,"",F1889/W1889-1)</f>
        <v/>
      </c>
    </row>
    <row r="1890" customFormat="false" ht="15" hidden="false" customHeight="false" outlineLevel="0" collapsed="false">
      <c r="A1890" s="5" t="n">
        <v>45718</v>
      </c>
      <c r="B1890" s="6" t="n">
        <v>2519.34991642314</v>
      </c>
      <c r="C1890" s="7" t="n">
        <v>21.78380302</v>
      </c>
      <c r="D1890" s="0" t="n">
        <f aca="false">INT((ROW()-3)/30)</f>
        <v>62</v>
      </c>
      <c r="E1890" s="0" t="n">
        <f aca="false">2+30*D1890</f>
        <v>1862</v>
      </c>
      <c r="F1890" s="8" t="n">
        <f aca="false">INDEX($F:$F,$E1890)*(2*B1890/INDEX($B:$B,$E1890)-C1890/INDEX($C:$C,$E1890))</f>
        <v>197.756698015482</v>
      </c>
      <c r="G1890" s="9" t="n">
        <f aca="false">B1890/B1889-1</f>
        <v>0.140517345630264</v>
      </c>
      <c r="H1890" s="9" t="n">
        <f aca="false">F1890/F1889-1</f>
        <v>0.0178640356012092</v>
      </c>
      <c r="I1890" s="9" t="n">
        <f aca="false">LN(B1890/B1889)</f>
        <v>0.131481971421273</v>
      </c>
      <c r="J1890" s="9" t="n">
        <f aca="false">LN(F1890/F1889)</f>
        <v>0.0177063488952041</v>
      </c>
      <c r="K1890" s="9" t="n">
        <f aca="false">F1890/F1883-1</f>
        <v>-0.0368270404269875</v>
      </c>
      <c r="L1890" s="9" t="n">
        <f aca="false">F1890/F1860-1</f>
        <v>-0.043929454218433</v>
      </c>
      <c r="M1890" s="9" t="n">
        <f aca="false">B1890/B1883-1</f>
        <v>-0.107202340639956</v>
      </c>
      <c r="N1890" s="9" t="n">
        <f aca="false">B1890/B1860-1</f>
        <v>-0.234850363534195</v>
      </c>
      <c r="O1890" s="8" t="n">
        <f aca="false">MAX(O1889,F1890)</f>
        <v>271.506607307531</v>
      </c>
      <c r="P1890" s="9" t="n">
        <f aca="false">F1890/O1890-1</f>
        <v>-0.271632097735706</v>
      </c>
      <c r="Q1890" s="8" t="n">
        <f aca="false">MAX(Q1889,B1890)</f>
        <v>4811.1564628872</v>
      </c>
      <c r="R1890" s="9" t="n">
        <f aca="false">B1890/Q1890-1</f>
        <v>-0.476352528574541</v>
      </c>
      <c r="S1890" s="9" t="n">
        <f aca="false">B1890/INDEX($B:$B,$E1890)-1</f>
        <v>-0.114233448877535</v>
      </c>
      <c r="T1890" s="0" t="n">
        <f aca="false">IF(AND($A1890&gt;=CrashTest!$B$3,$A1890&lt;=CrashTest!$C$3),1,IF(AND($A1890&gt;=CrashTest!$B$4,$A1890&lt;=CrashTest!$C$4),2,IF(AND($A1890&gt;=CrashTest!$B$5,$A1890&lt;=CrashTest!$C$5),3,IF(AND($A1890&gt;=CrashTest!$B$6,$A1890&lt;=CrashTest!$C$6),4,IF(AND($A1890&gt;=CrashTest!$B$7,$A1890&lt;=CrashTest!$C$7),5,0)))))</f>
        <v>0</v>
      </c>
      <c r="U1890" s="8" t="str">
        <f aca="false">IF(T1890=0,"",IF(T1889=T1890,MAX(U1889,B1890),B1890))</f>
        <v/>
      </c>
      <c r="V1890" s="9" t="str">
        <f aca="false">IF(T1890=0,"",B1890/U1890-1)</f>
        <v/>
      </c>
      <c r="W1890" s="8" t="str">
        <f aca="false">IF(T1890=0,"",IF(T1889=T1890,MAX(W1889,F1890),F1890))</f>
        <v/>
      </c>
      <c r="X1890" s="9" t="str">
        <f aca="false">IF(T1890=0,"",F1890/W1890-1)</f>
        <v/>
      </c>
    </row>
    <row r="1891" customFormat="false" ht="15" hidden="false" customHeight="false" outlineLevel="0" collapsed="false">
      <c r="A1891" s="5" t="n">
        <v>45719</v>
      </c>
      <c r="B1891" s="6" t="n">
        <v>2153.5997773232</v>
      </c>
      <c r="C1891" s="7" t="n">
        <v>14.96524805</v>
      </c>
      <c r="D1891" s="0" t="n">
        <f aca="false">INT((ROW()-3)/30)</f>
        <v>62</v>
      </c>
      <c r="E1891" s="0" t="n">
        <f aca="false">2+30*D1891</f>
        <v>1862</v>
      </c>
      <c r="F1891" s="8" t="n">
        <f aca="false">INDEX($F:$F,$E1891)*(2*B1891/INDEX($B:$B,$E1891)-C1891/INDEX($C:$C,$E1891))</f>
        <v>196.13342039766</v>
      </c>
      <c r="G1891" s="9" t="n">
        <f aca="false">B1891/B1890-1</f>
        <v>-0.145176395194525</v>
      </c>
      <c r="H1891" s="9" t="n">
        <f aca="false">F1891/F1890-1</f>
        <v>-0.00820845834357042</v>
      </c>
      <c r="I1891" s="9" t="n">
        <f aca="false">LN(B1891/B1890)</f>
        <v>-0.156860141499283</v>
      </c>
      <c r="J1891" s="9" t="n">
        <f aca="false">LN(F1891/F1890)</f>
        <v>-0.00824233323889845</v>
      </c>
      <c r="K1891" s="9" t="n">
        <f aca="false">F1891/F1884-1</f>
        <v>-0.020411504468286</v>
      </c>
      <c r="L1891" s="9" t="n">
        <f aca="false">F1891/F1861-1</f>
        <v>-0.0508944677312592</v>
      </c>
      <c r="M1891" s="9" t="n">
        <f aca="false">B1891/B1884-1</f>
        <v>-0.145225859017285</v>
      </c>
      <c r="N1891" s="9" t="n">
        <f aca="false">B1891/B1861-1</f>
        <v>-0.309732903782314</v>
      </c>
      <c r="O1891" s="8" t="n">
        <f aca="false">MAX(O1890,F1891)</f>
        <v>271.506607307531</v>
      </c>
      <c r="P1891" s="9" t="n">
        <f aca="false">F1891/O1891-1</f>
        <v>-0.277610875320236</v>
      </c>
      <c r="Q1891" s="8" t="n">
        <f aca="false">MAX(Q1890,B1891)</f>
        <v>4811.1564628872</v>
      </c>
      <c r="R1891" s="9" t="n">
        <f aca="false">B1891/Q1891-1</f>
        <v>-0.552373780828817</v>
      </c>
      <c r="S1891" s="9" t="n">
        <f aca="false">B1891/INDEX($B:$B,$E1891)-1</f>
        <v>-0.242825843753381</v>
      </c>
      <c r="T1891" s="0" t="n">
        <f aca="false">IF(AND($A1891&gt;=CrashTest!$B$3,$A1891&lt;=CrashTest!$C$3),1,IF(AND($A1891&gt;=CrashTest!$B$4,$A1891&lt;=CrashTest!$C$4),2,IF(AND($A1891&gt;=CrashTest!$B$5,$A1891&lt;=CrashTest!$C$5),3,IF(AND($A1891&gt;=CrashTest!$B$6,$A1891&lt;=CrashTest!$C$6),4,IF(AND($A1891&gt;=CrashTest!$B$7,$A1891&lt;=CrashTest!$C$7),5,0)))))</f>
        <v>0</v>
      </c>
      <c r="U1891" s="8" t="str">
        <f aca="false">IF(T1891=0,"",IF(T1890=T1891,MAX(U1890,B1891),B1891))</f>
        <v/>
      </c>
      <c r="V1891" s="9" t="str">
        <f aca="false">IF(T1891=0,"",B1891/U1891-1)</f>
        <v/>
      </c>
      <c r="W1891" s="8" t="str">
        <f aca="false">IF(T1891=0,"",IF(T1890=T1891,MAX(W1890,F1891),F1891))</f>
        <v/>
      </c>
      <c r="X1891" s="9" t="str">
        <f aca="false">IF(T1891=0,"",F1891/W1891-1)</f>
        <v/>
      </c>
    </row>
    <row r="1892" customFormat="false" ht="15" hidden="false" customHeight="false" outlineLevel="0" collapsed="false">
      <c r="A1892" s="5" t="n">
        <v>45720</v>
      </c>
      <c r="B1892" s="6" t="n">
        <v>2170.0642106955</v>
      </c>
      <c r="C1892" s="7" t="n">
        <v>15.31686132</v>
      </c>
      <c r="D1892" s="0" t="n">
        <f aca="false">INT((ROW()-3)/30)</f>
        <v>62</v>
      </c>
      <c r="E1892" s="0" t="n">
        <f aca="false">2+30*D1892</f>
        <v>1862</v>
      </c>
      <c r="F1892" s="8" t="n">
        <f aca="false">INDEX($F:$F,$E1892)*(2*B1892/INDEX($B:$B,$E1892)-C1892/INDEX($C:$C,$E1892))</f>
        <v>195.875532290003</v>
      </c>
      <c r="G1892" s="9" t="n">
        <f aca="false">B1892/B1891-1</f>
        <v>0.00764507572189865</v>
      </c>
      <c r="H1892" s="9" t="n">
        <f aca="false">F1892/F1891-1</f>
        <v>-0.00131486060424246</v>
      </c>
      <c r="I1892" s="9" t="n">
        <f aca="false">LN(B1892/B1891)</f>
        <v>0.00761600022605314</v>
      </c>
      <c r="J1892" s="9" t="n">
        <f aca="false">LN(F1892/F1891)</f>
        <v>-0.00131572579193072</v>
      </c>
      <c r="K1892" s="9" t="n">
        <f aca="false">F1892/F1885-1</f>
        <v>-0.0163604798977903</v>
      </c>
      <c r="L1892" s="9" t="n">
        <f aca="false">F1892/F1862-1</f>
        <v>-0.0338147900837884</v>
      </c>
      <c r="M1892" s="9" t="n">
        <f aca="false">B1892/B1885-1</f>
        <v>-0.131756634982185</v>
      </c>
      <c r="N1892" s="9" t="n">
        <f aca="false">B1892/B1862-1</f>
        <v>-0.237037189994211</v>
      </c>
      <c r="O1892" s="8" t="n">
        <f aca="false">MAX(O1891,F1892)</f>
        <v>271.506607307531</v>
      </c>
      <c r="P1892" s="9" t="n">
        <f aca="false">F1892/O1892-1</f>
        <v>-0.278560716321211</v>
      </c>
      <c r="Q1892" s="8" t="n">
        <f aca="false">MAX(Q1891,B1892)</f>
        <v>4811.1564628872</v>
      </c>
      <c r="R1892" s="9" t="n">
        <f aca="false">B1892/Q1892-1</f>
        <v>-0.548951644488146</v>
      </c>
      <c r="S1892" s="9" t="n">
        <f aca="false">B1892/INDEX($B:$B,$E1892)-1</f>
        <v>-0.237037189994211</v>
      </c>
      <c r="T1892" s="0" t="n">
        <f aca="false">IF(AND($A1892&gt;=CrashTest!$B$3,$A1892&lt;=CrashTest!$C$3),1,IF(AND($A1892&gt;=CrashTest!$B$4,$A1892&lt;=CrashTest!$C$4),2,IF(AND($A1892&gt;=CrashTest!$B$5,$A1892&lt;=CrashTest!$C$5),3,IF(AND($A1892&gt;=CrashTest!$B$6,$A1892&lt;=CrashTest!$C$6),4,IF(AND($A1892&gt;=CrashTest!$B$7,$A1892&lt;=CrashTest!$C$7),5,0)))))</f>
        <v>0</v>
      </c>
      <c r="U1892" s="8" t="str">
        <f aca="false">IF(T1892=0,"",IF(T1891=T1892,MAX(U1891,B1892),B1892))</f>
        <v/>
      </c>
      <c r="V1892" s="9" t="str">
        <f aca="false">IF(T1892=0,"",B1892/U1892-1)</f>
        <v/>
      </c>
      <c r="W1892" s="8" t="str">
        <f aca="false">IF(T1892=0,"",IF(T1891=T1892,MAX(W1891,F1892),F1892))</f>
        <v/>
      </c>
      <c r="X1892" s="9" t="str">
        <f aca="false">IF(T1892=0,"",F1892/W1892-1)</f>
        <v/>
      </c>
    </row>
    <row r="1893" customFormat="false" ht="15" hidden="false" customHeight="false" outlineLevel="0" collapsed="false">
      <c r="A1893" s="5" t="n">
        <v>45721</v>
      </c>
      <c r="B1893" s="6" t="n">
        <v>2241.06894506137</v>
      </c>
      <c r="C1893" s="7" t="n">
        <v>16.22037449</v>
      </c>
      <c r="D1893" s="0" t="n">
        <f aca="false">INT((ROW()-3)/30)</f>
        <v>63</v>
      </c>
      <c r="E1893" s="0" t="n">
        <f aca="false">2+30*D1893</f>
        <v>1892</v>
      </c>
      <c r="F1893" s="8" t="n">
        <f aca="false">INDEX($F:$F,$E1893)*(2*B1893/INDEX($B:$B,$E1893)-C1893/INDEX($C:$C,$E1893))</f>
        <v>197.139335805763</v>
      </c>
      <c r="G1893" s="9" t="n">
        <f aca="false">B1893/B1892-1</f>
        <v>0.0327201075506944</v>
      </c>
      <c r="H1893" s="9" t="n">
        <f aca="false">F1893/F1892-1</f>
        <v>0.00645207444229445</v>
      </c>
      <c r="I1893" s="9" t="n">
        <f aca="false">LN(B1893/B1892)</f>
        <v>0.0321962023594426</v>
      </c>
      <c r="J1893" s="9" t="n">
        <f aca="false">LN(F1893/F1892)</f>
        <v>0.00643134891067015</v>
      </c>
      <c r="K1893" s="9" t="n">
        <f aca="false">F1893/F1886-1</f>
        <v>0.00603987407986195</v>
      </c>
      <c r="L1893" s="9" t="n">
        <f aca="false">F1893/F1863-1</f>
        <v>-0.0366131153618585</v>
      </c>
      <c r="M1893" s="9" t="n">
        <f aca="false">B1893/B1886-1</f>
        <v>-0.0383445370564541</v>
      </c>
      <c r="N1893" s="9" t="n">
        <f aca="false">B1893/B1863-1</f>
        <v>-0.221196618353509</v>
      </c>
      <c r="O1893" s="8" t="n">
        <f aca="false">MAX(O1892,F1893)</f>
        <v>271.506607307531</v>
      </c>
      <c r="P1893" s="9" t="n">
        <f aca="false">F1893/O1893-1</f>
        <v>-0.273905936357319</v>
      </c>
      <c r="Q1893" s="8" t="n">
        <f aca="false">MAX(Q1892,B1893)</f>
        <v>4811.1564628872</v>
      </c>
      <c r="R1893" s="9" t="n">
        <f aca="false">B1893/Q1893-1</f>
        <v>-0.534193293785234</v>
      </c>
      <c r="S1893" s="9" t="n">
        <f aca="false">B1893/INDEX($B:$B,$E1893)-1</f>
        <v>0.0327201075506944</v>
      </c>
      <c r="T1893" s="0" t="n">
        <f aca="false">IF(AND($A1893&gt;=CrashTest!$B$3,$A1893&lt;=CrashTest!$C$3),1,IF(AND($A1893&gt;=CrashTest!$B$4,$A1893&lt;=CrashTest!$C$4),2,IF(AND($A1893&gt;=CrashTest!$B$5,$A1893&lt;=CrashTest!$C$5),3,IF(AND($A1893&gt;=CrashTest!$B$6,$A1893&lt;=CrashTest!$C$6),4,IF(AND($A1893&gt;=CrashTest!$B$7,$A1893&lt;=CrashTest!$C$7),5,0)))))</f>
        <v>0</v>
      </c>
      <c r="U1893" s="8" t="str">
        <f aca="false">IF(T1893=0,"",IF(T1892=T1893,MAX(U1892,B1893),B1893))</f>
        <v/>
      </c>
      <c r="V1893" s="9" t="str">
        <f aca="false">IF(T1893=0,"",B1893/U1893-1)</f>
        <v/>
      </c>
      <c r="W1893" s="8" t="str">
        <f aca="false">IF(T1893=0,"",IF(T1892=T1893,MAX(W1892,F1893),F1893))</f>
        <v/>
      </c>
      <c r="X1893" s="9" t="str">
        <f aca="false">IF(T1893=0,"",F1893/W1893-1)</f>
        <v/>
      </c>
    </row>
    <row r="1894" customFormat="false" ht="15" hidden="false" customHeight="false" outlineLevel="0" collapsed="false">
      <c r="A1894" s="5" t="n">
        <v>45722</v>
      </c>
      <c r="B1894" s="6" t="n">
        <v>2206.33553331385</v>
      </c>
      <c r="C1894" s="7" t="n">
        <v>15.69875625</v>
      </c>
      <c r="D1894" s="0" t="n">
        <f aca="false">INT((ROW()-3)/30)</f>
        <v>63</v>
      </c>
      <c r="E1894" s="0" t="n">
        <f aca="false">2+30*D1894</f>
        <v>1892</v>
      </c>
      <c r="F1894" s="8" t="n">
        <f aca="false">INDEX($F:$F,$E1894)*(2*B1894/INDEX($B:$B,$E1894)-C1894/INDEX($C:$C,$E1894))</f>
        <v>197.539656659211</v>
      </c>
      <c r="G1894" s="9" t="n">
        <f aca="false">B1894/B1893-1</f>
        <v>-0.0154985913414496</v>
      </c>
      <c r="H1894" s="9" t="n">
        <f aca="false">F1894/F1893-1</f>
        <v>0.00203064929590169</v>
      </c>
      <c r="I1894" s="9" t="n">
        <f aca="false">LN(B1894/B1893)</f>
        <v>-0.0156199500674641</v>
      </c>
      <c r="J1894" s="9" t="n">
        <f aca="false">LN(F1894/F1893)</f>
        <v>0.00202859031452843</v>
      </c>
      <c r="K1894" s="9" t="n">
        <f aca="false">F1894/F1887-1</f>
        <v>0.0136890454405867</v>
      </c>
      <c r="L1894" s="9" t="n">
        <f aca="false">F1894/F1864-1</f>
        <v>-0.0264371289230246</v>
      </c>
      <c r="M1894" s="9" t="n">
        <f aca="false">B1894/B1887-1</f>
        <v>-0.0400961995199497</v>
      </c>
      <c r="N1894" s="9" t="n">
        <f aca="false">B1894/B1864-1</f>
        <v>-0.189923247006423</v>
      </c>
      <c r="O1894" s="8" t="n">
        <f aca="false">MAX(O1893,F1894)</f>
        <v>271.506607307531</v>
      </c>
      <c r="P1894" s="9" t="n">
        <f aca="false">F1894/O1894-1</f>
        <v>-0.272431493958225</v>
      </c>
      <c r="Q1894" s="8" t="n">
        <f aca="false">MAX(Q1893,B1894)</f>
        <v>4811.1564628872</v>
      </c>
      <c r="R1894" s="9" t="n">
        <f aca="false">B1894/Q1894-1</f>
        <v>-0.541412641568964</v>
      </c>
      <c r="S1894" s="9" t="n">
        <f aca="false">B1894/INDEX($B:$B,$E1894)-1</f>
        <v>0.0167144006336684</v>
      </c>
      <c r="T1894" s="0" t="n">
        <f aca="false">IF(AND($A1894&gt;=CrashTest!$B$3,$A1894&lt;=CrashTest!$C$3),1,IF(AND($A1894&gt;=CrashTest!$B$4,$A1894&lt;=CrashTest!$C$4),2,IF(AND($A1894&gt;=CrashTest!$B$5,$A1894&lt;=CrashTest!$C$5),3,IF(AND($A1894&gt;=CrashTest!$B$6,$A1894&lt;=CrashTest!$C$6),4,IF(AND($A1894&gt;=CrashTest!$B$7,$A1894&lt;=CrashTest!$C$7),5,0)))))</f>
        <v>0</v>
      </c>
      <c r="U1894" s="8" t="str">
        <f aca="false">IF(T1894=0,"",IF(T1893=T1894,MAX(U1893,B1894),B1894))</f>
        <v/>
      </c>
      <c r="V1894" s="9" t="str">
        <f aca="false">IF(T1894=0,"",B1894/U1894-1)</f>
        <v/>
      </c>
      <c r="W1894" s="8" t="str">
        <f aca="false">IF(T1894=0,"",IF(T1893=T1894,MAX(W1893,F1894),F1894))</f>
        <v/>
      </c>
      <c r="X1894" s="9" t="str">
        <f aca="false">IF(T1894=0,"",F1894/W1894-1)</f>
        <v/>
      </c>
    </row>
    <row r="1895" customFormat="false" ht="15" hidden="false" customHeight="false" outlineLevel="0" collapsed="false">
      <c r="A1895" s="5" t="n">
        <v>45723</v>
      </c>
      <c r="B1895" s="6" t="n">
        <v>2134.73876709527</v>
      </c>
      <c r="C1895" s="7" t="n">
        <v>14.90062547</v>
      </c>
      <c r="D1895" s="0" t="n">
        <f aca="false">INT((ROW()-3)/30)</f>
        <v>63</v>
      </c>
      <c r="E1895" s="0" t="n">
        <f aca="false">2+30*D1895</f>
        <v>1892</v>
      </c>
      <c r="F1895" s="8" t="n">
        <f aca="false">INDEX($F:$F,$E1895)*(2*B1895/INDEX($B:$B,$E1895)-C1895/INDEX($C:$C,$E1895))</f>
        <v>194.821322381611</v>
      </c>
      <c r="G1895" s="9" t="n">
        <f aca="false">B1895/B1894-1</f>
        <v>-0.0324505339906501</v>
      </c>
      <c r="H1895" s="9" t="n">
        <f aca="false">F1895/F1894-1</f>
        <v>-0.0137609547549737</v>
      </c>
      <c r="I1895" s="9" t="n">
        <f aca="false">LN(B1895/B1894)</f>
        <v>-0.0329887277269316</v>
      </c>
      <c r="J1895" s="9" t="n">
        <f aca="false">LN(F1895/F1894)</f>
        <v>-0.0138565143666047</v>
      </c>
      <c r="K1895" s="9" t="n">
        <f aca="false">F1895/F1888-1</f>
        <v>0.00114571295639365</v>
      </c>
      <c r="L1895" s="9" t="n">
        <f aca="false">F1895/F1865-1</f>
        <v>-0.0440310638397656</v>
      </c>
      <c r="M1895" s="9" t="n">
        <f aca="false">B1895/B1888-1</f>
        <v>-0.0426874821676984</v>
      </c>
      <c r="N1895" s="9" t="n">
        <f aca="false">B1895/B1865-1</f>
        <v>-0.232345662778624</v>
      </c>
      <c r="O1895" s="8" t="n">
        <f aca="false">MAX(O1894,F1895)</f>
        <v>271.506607307531</v>
      </c>
      <c r="P1895" s="9" t="n">
        <f aca="false">F1895/O1895-1</f>
        <v>-0.28244353125101</v>
      </c>
      <c r="Q1895" s="8" t="n">
        <f aca="false">MAX(Q1894,B1895)</f>
        <v>4811.1564628872</v>
      </c>
      <c r="R1895" s="9" t="n">
        <f aca="false">B1895/Q1895-1</f>
        <v>-0.556294046231412</v>
      </c>
      <c r="S1895" s="9" t="n">
        <f aca="false">B1895/INDEX($B:$B,$E1895)-1</f>
        <v>-0.0162785245828779</v>
      </c>
      <c r="T1895" s="0" t="n">
        <f aca="false">IF(AND($A1895&gt;=CrashTest!$B$3,$A1895&lt;=CrashTest!$C$3),1,IF(AND($A1895&gt;=CrashTest!$B$4,$A1895&lt;=CrashTest!$C$4),2,IF(AND($A1895&gt;=CrashTest!$B$5,$A1895&lt;=CrashTest!$C$5),3,IF(AND($A1895&gt;=CrashTest!$B$6,$A1895&lt;=CrashTest!$C$6),4,IF(AND($A1895&gt;=CrashTest!$B$7,$A1895&lt;=CrashTest!$C$7),5,0)))))</f>
        <v>0</v>
      </c>
      <c r="U1895" s="8" t="str">
        <f aca="false">IF(T1895=0,"",IF(T1894=T1895,MAX(U1894,B1895),B1895))</f>
        <v/>
      </c>
      <c r="V1895" s="9" t="str">
        <f aca="false">IF(T1895=0,"",B1895/U1895-1)</f>
        <v/>
      </c>
      <c r="W1895" s="8" t="str">
        <f aca="false">IF(T1895=0,"",IF(T1894=T1895,MAX(W1894,F1895),F1895))</f>
        <v/>
      </c>
      <c r="X1895" s="9" t="str">
        <f aca="false">IF(T1895=0,"",F1895/W1895-1)</f>
        <v/>
      </c>
    </row>
    <row r="1896" customFormat="false" ht="15" hidden="false" customHeight="false" outlineLevel="0" collapsed="false">
      <c r="A1896" s="5" t="n">
        <v>45724</v>
      </c>
      <c r="B1896" s="6" t="n">
        <v>2199.74715371128</v>
      </c>
      <c r="C1896" s="7" t="n">
        <v>15.6910467</v>
      </c>
      <c r="D1896" s="0" t="n">
        <f aca="false">INT((ROW()-3)/30)</f>
        <v>63</v>
      </c>
      <c r="E1896" s="0" t="n">
        <f aca="false">2+30*D1896</f>
        <v>1892</v>
      </c>
      <c r="F1896" s="8" t="n">
        <f aca="false">INDEX($F:$F,$E1896)*(2*B1896/INDEX($B:$B,$E1896)-C1896/INDEX($C:$C,$E1896))</f>
        <v>196.448880246571</v>
      </c>
      <c r="G1896" s="9" t="n">
        <f aca="false">B1896/B1895-1</f>
        <v>0.0304526191298184</v>
      </c>
      <c r="H1896" s="9" t="n">
        <f aca="false">F1896/F1895-1</f>
        <v>0.00835410541856319</v>
      </c>
      <c r="I1896" s="9" t="n">
        <f aca="false">LN(B1896/B1895)</f>
        <v>0.0299981417661678</v>
      </c>
      <c r="J1896" s="9" t="n">
        <f aca="false">LN(F1896/F1895)</f>
        <v>0.00831940301761344</v>
      </c>
      <c r="K1896" s="9" t="n">
        <f aca="false">F1896/F1889-1</f>
        <v>0.0111326293557894</v>
      </c>
      <c r="L1896" s="9" t="n">
        <f aca="false">F1896/F1866-1</f>
        <v>-0.0348374542374513</v>
      </c>
      <c r="M1896" s="9" t="n">
        <f aca="false">B1896/B1889-1</f>
        <v>-0.00416779405916323</v>
      </c>
      <c r="N1896" s="9" t="n">
        <f aca="false">B1896/B1866-1</f>
        <v>-0.180767554541535</v>
      </c>
      <c r="O1896" s="8" t="n">
        <f aca="false">MAX(O1895,F1896)</f>
        <v>271.506607307531</v>
      </c>
      <c r="P1896" s="9" t="n">
        <f aca="false">F1896/O1896-1</f>
        <v>-0.276448988867309</v>
      </c>
      <c r="Q1896" s="8" t="n">
        <f aca="false">MAX(Q1895,B1896)</f>
        <v>4811.1564628872</v>
      </c>
      <c r="R1896" s="9" t="n">
        <f aca="false">B1896/Q1896-1</f>
        <v>-0.542782037815665</v>
      </c>
      <c r="S1896" s="9" t="n">
        <f aca="false">B1896/INDEX($B:$B,$E1896)-1</f>
        <v>0.0136783708378228</v>
      </c>
      <c r="T1896" s="0" t="n">
        <f aca="false">IF(AND($A1896&gt;=CrashTest!$B$3,$A1896&lt;=CrashTest!$C$3),1,IF(AND($A1896&gt;=CrashTest!$B$4,$A1896&lt;=CrashTest!$C$4),2,IF(AND($A1896&gt;=CrashTest!$B$5,$A1896&lt;=CrashTest!$C$5),3,IF(AND($A1896&gt;=CrashTest!$B$6,$A1896&lt;=CrashTest!$C$6),4,IF(AND($A1896&gt;=CrashTest!$B$7,$A1896&lt;=CrashTest!$C$7),5,0)))))</f>
        <v>0</v>
      </c>
      <c r="U1896" s="8" t="str">
        <f aca="false">IF(T1896=0,"",IF(T1895=T1896,MAX(U1895,B1896),B1896))</f>
        <v/>
      </c>
      <c r="V1896" s="9" t="str">
        <f aca="false">IF(T1896=0,"",B1896/U1896-1)</f>
        <v/>
      </c>
      <c r="W1896" s="8" t="str">
        <f aca="false">IF(T1896=0,"",IF(T1895=T1896,MAX(W1895,F1896),F1896))</f>
        <v/>
      </c>
      <c r="X1896" s="9" t="str">
        <f aca="false">IF(T1896=0,"",F1896/W1896-1)</f>
        <v/>
      </c>
    </row>
    <row r="1897" customFormat="false" ht="15" hidden="false" customHeight="false" outlineLevel="0" collapsed="false">
      <c r="A1897" s="5" t="n">
        <v>45725</v>
      </c>
      <c r="B1897" s="6" t="n">
        <v>2015.69220105202</v>
      </c>
      <c r="C1897" s="7" t="n">
        <v>13.35103907</v>
      </c>
      <c r="D1897" s="0" t="n">
        <f aca="false">INT((ROW()-3)/30)</f>
        <v>63</v>
      </c>
      <c r="E1897" s="0" t="n">
        <f aca="false">2+30*D1897</f>
        <v>1892</v>
      </c>
      <c r="F1897" s="8" t="n">
        <f aca="false">INDEX($F:$F,$E1897)*(2*B1897/INDEX($B:$B,$E1897)-C1897/INDEX($C:$C,$E1897))</f>
        <v>193.146894774138</v>
      </c>
      <c r="G1897" s="9" t="n">
        <f aca="false">B1897/B1896-1</f>
        <v>-0.0836709584320788</v>
      </c>
      <c r="H1897" s="9" t="n">
        <f aca="false">F1897/F1896-1</f>
        <v>-0.0168083700364576</v>
      </c>
      <c r="I1897" s="9" t="n">
        <f aca="false">LN(B1897/B1896)</f>
        <v>-0.0873797631250113</v>
      </c>
      <c r="J1897" s="9" t="n">
        <f aca="false">LN(F1897/F1896)</f>
        <v>-0.0169512338223432</v>
      </c>
      <c r="K1897" s="9" t="n">
        <f aca="false">F1897/F1890-1</f>
        <v>-0.0233104784192064</v>
      </c>
      <c r="L1897" s="9" t="n">
        <f aca="false">F1897/F1867-1</f>
        <v>-0.0420652605464543</v>
      </c>
      <c r="M1897" s="9" t="n">
        <f aca="false">B1897/B1890-1</f>
        <v>-0.199915744965745</v>
      </c>
      <c r="N1897" s="9" t="n">
        <f aca="false">B1897/B1867-1</f>
        <v>-0.228576917347565</v>
      </c>
      <c r="O1897" s="8" t="n">
        <f aca="false">MAX(O1896,F1897)</f>
        <v>271.506607307531</v>
      </c>
      <c r="P1897" s="9" t="n">
        <f aca="false">F1897/O1897-1</f>
        <v>-0.28861070200268</v>
      </c>
      <c r="Q1897" s="8" t="n">
        <f aca="false">MAX(Q1896,B1897)</f>
        <v>4811.1564628872</v>
      </c>
      <c r="R1897" s="9" t="n">
        <f aca="false">B1897/Q1897-1</f>
        <v>-0.58103790292399</v>
      </c>
      <c r="S1897" s="9" t="n">
        <f aca="false">B1897/INDEX($B:$B,$E1897)-1</f>
        <v>-0.0711370699920462</v>
      </c>
      <c r="T1897" s="0" t="n">
        <f aca="false">IF(AND($A1897&gt;=CrashTest!$B$3,$A1897&lt;=CrashTest!$C$3),1,IF(AND($A1897&gt;=CrashTest!$B$4,$A1897&lt;=CrashTest!$C$4),2,IF(AND($A1897&gt;=CrashTest!$B$5,$A1897&lt;=CrashTest!$C$5),3,IF(AND($A1897&gt;=CrashTest!$B$6,$A1897&lt;=CrashTest!$C$6),4,IF(AND($A1897&gt;=CrashTest!$B$7,$A1897&lt;=CrashTest!$C$7),5,0)))))</f>
        <v>0</v>
      </c>
      <c r="U1897" s="8" t="str">
        <f aca="false">IF(T1897=0,"",IF(T1896=T1897,MAX(U1896,B1897),B1897))</f>
        <v/>
      </c>
      <c r="V1897" s="9" t="str">
        <f aca="false">IF(T1897=0,"",B1897/U1897-1)</f>
        <v/>
      </c>
      <c r="W1897" s="8" t="str">
        <f aca="false">IF(T1897=0,"",IF(T1896=T1897,MAX(W1896,F1897),F1897))</f>
        <v/>
      </c>
      <c r="X1897" s="9" t="str">
        <f aca="false">IF(T1897=0,"",F1897/W1897-1)</f>
        <v/>
      </c>
    </row>
    <row r="1898" customFormat="false" ht="15" hidden="false" customHeight="false" outlineLevel="0" collapsed="false">
      <c r="A1898" s="5" t="n">
        <v>45726</v>
      </c>
      <c r="B1898" s="6" t="n">
        <v>1879.69313354763</v>
      </c>
      <c r="C1898" s="7" t="n">
        <v>11.30255246</v>
      </c>
      <c r="D1898" s="0" t="n">
        <f aca="false">INT((ROW()-3)/30)</f>
        <v>63</v>
      </c>
      <c r="E1898" s="0" t="n">
        <f aca="false">2+30*D1898</f>
        <v>1892</v>
      </c>
      <c r="F1898" s="8" t="n">
        <f aca="false">INDEX($F:$F,$E1898)*(2*B1898/INDEX($B:$B,$E1898)-C1898/INDEX($C:$C,$E1898))</f>
        <v>194.792165303022</v>
      </c>
      <c r="G1898" s="9" t="n">
        <f aca="false">B1898/B1897-1</f>
        <v>-0.0674701561247347</v>
      </c>
      <c r="H1898" s="9" t="n">
        <f aca="false">F1898/F1897-1</f>
        <v>0.00851823442881194</v>
      </c>
      <c r="I1898" s="9" t="n">
        <f aca="false">LN(B1898/B1897)</f>
        <v>-0.0698541238205081</v>
      </c>
      <c r="J1898" s="9" t="n">
        <f aca="false">LN(F1898/F1897)</f>
        <v>0.00848215899117544</v>
      </c>
      <c r="K1898" s="9" t="n">
        <f aca="false">F1898/F1891-1</f>
        <v>-0.00683848317088798</v>
      </c>
      <c r="L1898" s="9" t="n">
        <f aca="false">F1898/F1868-1</f>
        <v>-0.0433597840635287</v>
      </c>
      <c r="M1898" s="9" t="n">
        <f aca="false">B1898/B1891-1</f>
        <v>-0.127185490386714</v>
      </c>
      <c r="N1898" s="9" t="n">
        <f aca="false">B1898/B1868-1</f>
        <v>-0.287228110001673</v>
      </c>
      <c r="O1898" s="8" t="n">
        <f aca="false">MAX(O1897,F1898)</f>
        <v>271.506607307531</v>
      </c>
      <c r="P1898" s="9" t="n">
        <f aca="false">F1898/O1898-1</f>
        <v>-0.282550921192191</v>
      </c>
      <c r="Q1898" s="8" t="n">
        <f aca="false">MAX(Q1897,B1898)</f>
        <v>4811.1564628872</v>
      </c>
      <c r="R1898" s="9" t="n">
        <f aca="false">B1898/Q1898-1</f>
        <v>-0.609305341024055</v>
      </c>
      <c r="S1898" s="9" t="n">
        <f aca="false">B1898/INDEX($B:$B,$E1898)-1</f>
        <v>-0.133807596898161</v>
      </c>
      <c r="T1898" s="0" t="n">
        <f aca="false">IF(AND($A1898&gt;=CrashTest!$B$3,$A1898&lt;=CrashTest!$C$3),1,IF(AND($A1898&gt;=CrashTest!$B$4,$A1898&lt;=CrashTest!$C$4),2,IF(AND($A1898&gt;=CrashTest!$B$5,$A1898&lt;=CrashTest!$C$5),3,IF(AND($A1898&gt;=CrashTest!$B$6,$A1898&lt;=CrashTest!$C$6),4,IF(AND($A1898&gt;=CrashTest!$B$7,$A1898&lt;=CrashTest!$C$7),5,0)))))</f>
        <v>0</v>
      </c>
      <c r="U1898" s="8" t="str">
        <f aca="false">IF(T1898=0,"",IF(T1897=T1898,MAX(U1897,B1898),B1898))</f>
        <v/>
      </c>
      <c r="V1898" s="9" t="str">
        <f aca="false">IF(T1898=0,"",B1898/U1898-1)</f>
        <v/>
      </c>
      <c r="W1898" s="8" t="str">
        <f aca="false">IF(T1898=0,"",IF(T1897=T1898,MAX(W1897,F1898),F1898))</f>
        <v/>
      </c>
      <c r="X1898" s="9" t="str">
        <f aca="false">IF(T1898=0,"",F1898/W1898-1)</f>
        <v/>
      </c>
    </row>
    <row r="1899" customFormat="false" ht="15" hidden="false" customHeight="false" outlineLevel="0" collapsed="false">
      <c r="A1899" s="5" t="n">
        <v>45727</v>
      </c>
      <c r="B1899" s="6" t="n">
        <v>1923.01249590883</v>
      </c>
      <c r="C1899" s="7" t="n">
        <v>12.0839883</v>
      </c>
      <c r="D1899" s="0" t="n">
        <f aca="false">INT((ROW()-3)/30)</f>
        <v>63</v>
      </c>
      <c r="E1899" s="0" t="n">
        <f aca="false">2+30*D1899</f>
        <v>1892</v>
      </c>
      <c r="F1899" s="8" t="n">
        <f aca="false">INDEX($F:$F,$E1899)*(2*B1899/INDEX($B:$B,$E1899)-C1899/INDEX($C:$C,$E1899))</f>
        <v>192.61921706238</v>
      </c>
      <c r="G1899" s="9" t="n">
        <f aca="false">B1899/B1898-1</f>
        <v>0.0230459757436265</v>
      </c>
      <c r="H1899" s="9" t="n">
        <f aca="false">F1899/F1898-1</f>
        <v>-0.0111552137492875</v>
      </c>
      <c r="I1899" s="9" t="n">
        <f aca="false">LN(B1899/B1898)</f>
        <v>0.0227844280355059</v>
      </c>
      <c r="J1899" s="9" t="n">
        <f aca="false">LN(F1899/F1898)</f>
        <v>-0.0112178997660902</v>
      </c>
      <c r="K1899" s="9" t="n">
        <f aca="false">F1899/F1892-1</f>
        <v>-0.0166244103566875</v>
      </c>
      <c r="L1899" s="9" t="n">
        <f aca="false">F1899/F1869-1</f>
        <v>-0.0480352946229182</v>
      </c>
      <c r="M1899" s="9" t="n">
        <f aca="false">B1899/B1892-1</f>
        <v>-0.113845347786963</v>
      </c>
      <c r="N1899" s="9" t="n">
        <f aca="false">B1899/B1869-1</f>
        <v>-0.266989266668361</v>
      </c>
      <c r="O1899" s="8" t="n">
        <f aca="false">MAX(O1898,F1899)</f>
        <v>271.506607307531</v>
      </c>
      <c r="P1899" s="9" t="n">
        <f aca="false">F1899/O1899-1</f>
        <v>-0.290554219020522</v>
      </c>
      <c r="Q1899" s="8" t="n">
        <f aca="false">MAX(Q1898,B1899)</f>
        <v>4811.1564628872</v>
      </c>
      <c r="R1899" s="9" t="n">
        <f aca="false">B1899/Q1899-1</f>
        <v>-0.600301401390131</v>
      </c>
      <c r="S1899" s="9" t="n">
        <f aca="false">B1899/INDEX($B:$B,$E1899)-1</f>
        <v>-0.113845347786963</v>
      </c>
      <c r="T1899" s="0" t="n">
        <f aca="false">IF(AND($A1899&gt;=CrashTest!$B$3,$A1899&lt;=CrashTest!$C$3),1,IF(AND($A1899&gt;=CrashTest!$B$4,$A1899&lt;=CrashTest!$C$4),2,IF(AND($A1899&gt;=CrashTest!$B$5,$A1899&lt;=CrashTest!$C$5),3,IF(AND($A1899&gt;=CrashTest!$B$6,$A1899&lt;=CrashTest!$C$6),4,IF(AND($A1899&gt;=CrashTest!$B$7,$A1899&lt;=CrashTest!$C$7),5,0)))))</f>
        <v>0</v>
      </c>
      <c r="U1899" s="8" t="str">
        <f aca="false">IF(T1899=0,"",IF(T1898=T1899,MAX(U1898,B1899),B1899))</f>
        <v/>
      </c>
      <c r="V1899" s="9" t="str">
        <f aca="false">IF(T1899=0,"",B1899/U1899-1)</f>
        <v/>
      </c>
      <c r="W1899" s="8" t="str">
        <f aca="false">IF(T1899=0,"",IF(T1898=T1899,MAX(W1898,F1899),F1899))</f>
        <v/>
      </c>
      <c r="X1899" s="9" t="str">
        <f aca="false">IF(T1899=0,"",F1899/W1899-1)</f>
        <v/>
      </c>
    </row>
    <row r="1900" customFormat="false" ht="15" hidden="false" customHeight="false" outlineLevel="0" collapsed="false">
      <c r="A1900" s="5" t="n">
        <v>45728</v>
      </c>
      <c r="B1900" s="6" t="n">
        <v>1906.5185295149</v>
      </c>
      <c r="C1900" s="7" t="n">
        <v>11.90348605</v>
      </c>
      <c r="D1900" s="0" t="n">
        <f aca="false">INT((ROW()-3)/30)</f>
        <v>63</v>
      </c>
      <c r="E1900" s="0" t="n">
        <f aca="false">2+30*D1900</f>
        <v>1892</v>
      </c>
      <c r="F1900" s="8" t="n">
        <f aca="false">INDEX($F:$F,$E1900)*(2*B1900/INDEX($B:$B,$E1900)-C1900/INDEX($C:$C,$E1900))</f>
        <v>191.949946218159</v>
      </c>
      <c r="G1900" s="9" t="n">
        <f aca="false">B1900/B1899-1</f>
        <v>-0.00857714987761171</v>
      </c>
      <c r="H1900" s="9" t="n">
        <f aca="false">F1900/F1899-1</f>
        <v>-0.00347457981829546</v>
      </c>
      <c r="I1900" s="9" t="n">
        <f aca="false">LN(B1900/B1899)</f>
        <v>-0.00861414532317649</v>
      </c>
      <c r="J1900" s="9" t="n">
        <f aca="false">LN(F1900/F1899)</f>
        <v>-0.00348063018981706</v>
      </c>
      <c r="K1900" s="9" t="n">
        <f aca="false">F1900/F1893-1</f>
        <v>-0.0263234608475935</v>
      </c>
      <c r="L1900" s="9" t="n">
        <f aca="false">F1900/F1870-1</f>
        <v>-0.0533379494904156</v>
      </c>
      <c r="M1900" s="9" t="n">
        <f aca="false">B1900/B1893-1</f>
        <v>-0.149281625754405</v>
      </c>
      <c r="N1900" s="9" t="n">
        <f aca="false">B1900/B1870-1</f>
        <v>-0.282971585979241</v>
      </c>
      <c r="O1900" s="8" t="n">
        <f aca="false">MAX(O1899,F1900)</f>
        <v>271.506607307531</v>
      </c>
      <c r="P1900" s="9" t="n">
        <f aca="false">F1900/O1900-1</f>
        <v>-0.293019245013288</v>
      </c>
      <c r="Q1900" s="8" t="n">
        <f aca="false">MAX(Q1899,B1900)</f>
        <v>4811.1564628872</v>
      </c>
      <c r="R1900" s="9" t="n">
        <f aca="false">B1900/Q1900-1</f>
        <v>-0.603729676176279</v>
      </c>
      <c r="S1900" s="9" t="n">
        <f aca="false">B1900/INDEX($B:$B,$E1900)-1</f>
        <v>-0.121446029053737</v>
      </c>
      <c r="T1900" s="0" t="n">
        <f aca="false">IF(AND($A1900&gt;=CrashTest!$B$3,$A1900&lt;=CrashTest!$C$3),1,IF(AND($A1900&gt;=CrashTest!$B$4,$A1900&lt;=CrashTest!$C$4),2,IF(AND($A1900&gt;=CrashTest!$B$5,$A1900&lt;=CrashTest!$C$5),3,IF(AND($A1900&gt;=CrashTest!$B$6,$A1900&lt;=CrashTest!$C$6),4,IF(AND($A1900&gt;=CrashTest!$B$7,$A1900&lt;=CrashTest!$C$7),5,0)))))</f>
        <v>0</v>
      </c>
      <c r="U1900" s="8" t="str">
        <f aca="false">IF(T1900=0,"",IF(T1899=T1900,MAX(U1899,B1900),B1900))</f>
        <v/>
      </c>
      <c r="V1900" s="9" t="str">
        <f aca="false">IF(T1900=0,"",B1900/U1900-1)</f>
        <v/>
      </c>
      <c r="W1900" s="8" t="str">
        <f aca="false">IF(T1900=0,"",IF(T1899=T1900,MAX(W1899,F1900),F1900))</f>
        <v/>
      </c>
      <c r="X1900" s="9" t="str">
        <f aca="false">IF(T1900=0,"",F1900/W1900-1)</f>
        <v/>
      </c>
    </row>
    <row r="1901" customFormat="false" ht="15" hidden="false" customHeight="false" outlineLevel="0" collapsed="false">
      <c r="A1901" s="5" t="n">
        <v>45729</v>
      </c>
      <c r="B1901" s="6" t="n">
        <v>1863.52630742256</v>
      </c>
      <c r="C1901" s="7" t="n">
        <v>11.35275077</v>
      </c>
      <c r="D1901" s="0" t="n">
        <f aca="false">INT((ROW()-3)/30)</f>
        <v>63</v>
      </c>
      <c r="E1901" s="0" t="n">
        <f aca="false">2+30*D1901</f>
        <v>1892</v>
      </c>
      <c r="F1901" s="8" t="n">
        <f aca="false">INDEX($F:$F,$E1901)*(2*B1901/INDEX($B:$B,$E1901)-C1901/INDEX($C:$C,$E1901))</f>
        <v>191.231699865074</v>
      </c>
      <c r="G1901" s="9" t="n">
        <f aca="false">B1901/B1900-1</f>
        <v>-0.0225501202462894</v>
      </c>
      <c r="H1901" s="9" t="n">
        <f aca="false">F1901/F1900-1</f>
        <v>-0.00374184190845395</v>
      </c>
      <c r="I1901" s="9" t="n">
        <f aca="false">LN(B1901/B1900)</f>
        <v>-0.0228082623464155</v>
      </c>
      <c r="J1901" s="9" t="n">
        <f aca="false">LN(F1901/F1900)</f>
        <v>-0.00374886011169595</v>
      </c>
      <c r="K1901" s="9" t="n">
        <f aca="false">F1901/F1894-1</f>
        <v>-0.0319326098911822</v>
      </c>
      <c r="L1901" s="9" t="n">
        <f aca="false">F1901/F1871-1</f>
        <v>-0.0556754997275006</v>
      </c>
      <c r="M1901" s="9" t="n">
        <f aca="false">B1901/B1894-1</f>
        <v>-0.155374928570543</v>
      </c>
      <c r="N1901" s="9" t="n">
        <f aca="false">B1901/B1871-1</f>
        <v>-0.284350889252502</v>
      </c>
      <c r="O1901" s="8" t="n">
        <f aca="false">MAX(O1900,F1901)</f>
        <v>271.506607307531</v>
      </c>
      <c r="P1901" s="9" t="n">
        <f aca="false">F1901/O1901-1</f>
        <v>-0.295664655230767</v>
      </c>
      <c r="Q1901" s="8" t="n">
        <f aca="false">MAX(Q1900,B1901)</f>
        <v>4811.1564628872</v>
      </c>
      <c r="R1901" s="9" t="n">
        <f aca="false">B1901/Q1901-1</f>
        <v>-0.61266561962854</v>
      </c>
      <c r="S1901" s="9" t="n">
        <f aca="false">B1901/INDEX($B:$B,$E1901)-1</f>
        <v>-0.14125752674143</v>
      </c>
      <c r="T1901" s="0" t="n">
        <f aca="false">IF(AND($A1901&gt;=CrashTest!$B$3,$A1901&lt;=CrashTest!$C$3),1,IF(AND($A1901&gt;=CrashTest!$B$4,$A1901&lt;=CrashTest!$C$4),2,IF(AND($A1901&gt;=CrashTest!$B$5,$A1901&lt;=CrashTest!$C$5),3,IF(AND($A1901&gt;=CrashTest!$B$6,$A1901&lt;=CrashTest!$C$6),4,IF(AND($A1901&gt;=CrashTest!$B$7,$A1901&lt;=CrashTest!$C$7),5,0)))))</f>
        <v>0</v>
      </c>
      <c r="U1901" s="8" t="str">
        <f aca="false">IF(T1901=0,"",IF(T1900=T1901,MAX(U1900,B1901),B1901))</f>
        <v/>
      </c>
      <c r="V1901" s="9" t="str">
        <f aca="false">IF(T1901=0,"",B1901/U1901-1)</f>
        <v/>
      </c>
      <c r="W1901" s="8" t="str">
        <f aca="false">IF(T1901=0,"",IF(T1900=T1901,MAX(W1900,F1901),F1901))</f>
        <v/>
      </c>
      <c r="X1901" s="9" t="str">
        <f aca="false">IF(T1901=0,"",F1901/W1901-1)</f>
        <v/>
      </c>
    </row>
    <row r="1902" customFormat="false" ht="15" hidden="false" customHeight="false" outlineLevel="0" collapsed="false">
      <c r="A1902" s="5" t="n">
        <v>45730</v>
      </c>
      <c r="B1902" s="6" t="n">
        <v>1914.70355201636</v>
      </c>
      <c r="C1902" s="7" t="n">
        <v>12.00736835</v>
      </c>
      <c r="D1902" s="0" t="n">
        <f aca="false">INT((ROW()-3)/30)</f>
        <v>63</v>
      </c>
      <c r="E1902" s="0" t="n">
        <f aca="false">2+30*D1902</f>
        <v>1892</v>
      </c>
      <c r="F1902" s="8" t="n">
        <f aca="false">INDEX($F:$F,$E1902)*(2*B1902/INDEX($B:$B,$E1902)-C1902/INDEX($C:$C,$E1902))</f>
        <v>192.099077589979</v>
      </c>
      <c r="G1902" s="9" t="n">
        <f aca="false">B1902/B1901-1</f>
        <v>0.0274625823042891</v>
      </c>
      <c r="H1902" s="9" t="n">
        <f aca="false">F1902/F1901-1</f>
        <v>0.00453574237700294</v>
      </c>
      <c r="I1902" s="9" t="n">
        <f aca="false">LN(B1902/B1901)</f>
        <v>0.0270922504762979</v>
      </c>
      <c r="J1902" s="9" t="n">
        <f aca="false">LN(F1902/F1901)</f>
        <v>0.00452548689666569</v>
      </c>
      <c r="K1902" s="9" t="n">
        <f aca="false">F1902/F1895-1</f>
        <v>-0.0139730331277581</v>
      </c>
      <c r="L1902" s="9" t="n">
        <f aca="false">F1902/F1872-1</f>
        <v>-0.0594075214887231</v>
      </c>
      <c r="M1902" s="9" t="n">
        <f aca="false">B1902/B1895-1</f>
        <v>-0.103073602480322</v>
      </c>
      <c r="N1902" s="9" t="n">
        <f aca="false">B1902/B1872-1</f>
        <v>-0.30085744150331</v>
      </c>
      <c r="O1902" s="8" t="n">
        <f aca="false">MAX(O1901,F1902)</f>
        <v>271.506607307531</v>
      </c>
      <c r="P1902" s="9" t="n">
        <f aca="false">F1902/O1902-1</f>
        <v>-0.292469971559877</v>
      </c>
      <c r="Q1902" s="8" t="n">
        <f aca="false">MAX(Q1901,B1902)</f>
        <v>4811.1564628872</v>
      </c>
      <c r="R1902" s="9" t="n">
        <f aca="false">B1902/Q1902-1</f>
        <v>-0.602028417328308</v>
      </c>
      <c r="S1902" s="9" t="n">
        <f aca="false">B1902/INDEX($B:$B,$E1902)-1</f>
        <v>-0.117674240891378</v>
      </c>
      <c r="T1902" s="0" t="n">
        <f aca="false">IF(AND($A1902&gt;=CrashTest!$B$3,$A1902&lt;=CrashTest!$C$3),1,IF(AND($A1902&gt;=CrashTest!$B$4,$A1902&lt;=CrashTest!$C$4),2,IF(AND($A1902&gt;=CrashTest!$B$5,$A1902&lt;=CrashTest!$C$5),3,IF(AND($A1902&gt;=CrashTest!$B$6,$A1902&lt;=CrashTest!$C$6),4,IF(AND($A1902&gt;=CrashTest!$B$7,$A1902&lt;=CrashTest!$C$7),5,0)))))</f>
        <v>0</v>
      </c>
      <c r="U1902" s="8" t="str">
        <f aca="false">IF(T1902=0,"",IF(T1901=T1902,MAX(U1901,B1902),B1902))</f>
        <v/>
      </c>
      <c r="V1902" s="9" t="str">
        <f aca="false">IF(T1902=0,"",B1902/U1902-1)</f>
        <v/>
      </c>
      <c r="W1902" s="8" t="str">
        <f aca="false">IF(T1902=0,"",IF(T1901=T1902,MAX(W1901,F1902),F1902))</f>
        <v/>
      </c>
      <c r="X1902" s="9" t="str">
        <f aca="false">IF(T1902=0,"",F1902/W1902-1)</f>
        <v/>
      </c>
    </row>
    <row r="1903" customFormat="false" ht="15" hidden="false" customHeight="false" outlineLevel="0" collapsed="false">
      <c r="A1903" s="5" t="n">
        <v>45731</v>
      </c>
      <c r="B1903" s="6" t="n">
        <v>1939.64274050263</v>
      </c>
      <c r="C1903" s="7" t="n">
        <v>12.37498243</v>
      </c>
      <c r="D1903" s="0" t="n">
        <f aca="false">INT((ROW()-3)/30)</f>
        <v>63</v>
      </c>
      <c r="E1903" s="0" t="n">
        <f aca="false">2+30*D1903</f>
        <v>1892</v>
      </c>
      <c r="F1903" s="8" t="n">
        <f aca="false">INDEX($F:$F,$E1903)*(2*B1903/INDEX($B:$B,$E1903)-C1903/INDEX($C:$C,$E1903))</f>
        <v>191.900094062909</v>
      </c>
      <c r="G1903" s="9" t="n">
        <f aca="false">B1903/B1902-1</f>
        <v>0.0130250912523804</v>
      </c>
      <c r="H1903" s="9" t="n">
        <f aca="false">F1903/F1902-1</f>
        <v>-0.00103583801425045</v>
      </c>
      <c r="I1903" s="9" t="n">
        <f aca="false">LN(B1903/B1902)</f>
        <v>0.0129409942118965</v>
      </c>
      <c r="J1903" s="9" t="n">
        <f aca="false">LN(F1903/F1902)</f>
        <v>-0.00103637486520543</v>
      </c>
      <c r="K1903" s="9" t="n">
        <f aca="false">F1903/F1896-1</f>
        <v>-0.0231550629250344</v>
      </c>
      <c r="L1903" s="9" t="n">
        <f aca="false">F1903/F1873-1</f>
        <v>-0.0535479882349885</v>
      </c>
      <c r="M1903" s="9" t="n">
        <f aca="false">B1903/B1896-1</f>
        <v>-0.118242868399588</v>
      </c>
      <c r="N1903" s="9" t="n">
        <f aca="false">B1903/B1873-1</f>
        <v>-0.27487594654406</v>
      </c>
      <c r="O1903" s="8" t="n">
        <f aca="false">MAX(O1902,F1903)</f>
        <v>271.506607307531</v>
      </c>
      <c r="P1903" s="9" t="n">
        <f aca="false">F1903/O1903-1</f>
        <v>-0.293202858059559</v>
      </c>
      <c r="Q1903" s="8" t="n">
        <f aca="false">MAX(Q1902,B1903)</f>
        <v>4811.1564628872</v>
      </c>
      <c r="R1903" s="9" t="n">
        <f aca="false">B1903/Q1903-1</f>
        <v>-0.596844801148155</v>
      </c>
      <c r="S1903" s="9" t="n">
        <f aca="false">B1903/INDEX($B:$B,$E1903)-1</f>
        <v>-0.106181867364662</v>
      </c>
      <c r="T1903" s="0" t="n">
        <f aca="false">IF(AND($A1903&gt;=CrashTest!$B$3,$A1903&lt;=CrashTest!$C$3),1,IF(AND($A1903&gt;=CrashTest!$B$4,$A1903&lt;=CrashTest!$C$4),2,IF(AND($A1903&gt;=CrashTest!$B$5,$A1903&lt;=CrashTest!$C$5),3,IF(AND($A1903&gt;=CrashTest!$B$6,$A1903&lt;=CrashTest!$C$6),4,IF(AND($A1903&gt;=CrashTest!$B$7,$A1903&lt;=CrashTest!$C$7),5,0)))))</f>
        <v>0</v>
      </c>
      <c r="U1903" s="8" t="str">
        <f aca="false">IF(T1903=0,"",IF(T1902=T1903,MAX(U1902,B1903),B1903))</f>
        <v/>
      </c>
      <c r="V1903" s="9" t="str">
        <f aca="false">IF(T1903=0,"",B1903/U1903-1)</f>
        <v/>
      </c>
      <c r="W1903" s="8" t="str">
        <f aca="false">IF(T1903=0,"",IF(T1902=T1903,MAX(W1902,F1903),F1903))</f>
        <v/>
      </c>
      <c r="X1903" s="9" t="str">
        <f aca="false">IF(T1903=0,"",F1903/W1903-1)</f>
        <v/>
      </c>
    </row>
    <row r="1904" customFormat="false" ht="15" hidden="false" customHeight="false" outlineLevel="0" collapsed="false">
      <c r="A1904" s="5" t="n">
        <v>45732</v>
      </c>
      <c r="B1904" s="6" t="n">
        <v>1884.69832144945</v>
      </c>
      <c r="C1904" s="7" t="n">
        <v>11.75669863</v>
      </c>
      <c r="D1904" s="0" t="n">
        <f aca="false">INT((ROW()-3)/30)</f>
        <v>63</v>
      </c>
      <c r="E1904" s="0" t="n">
        <f aca="false">2+30*D1904</f>
        <v>1892</v>
      </c>
      <c r="F1904" s="8" t="n">
        <f aca="false">INDEX($F:$F,$E1904)*(2*B1904/INDEX($B:$B,$E1904)-C1904/INDEX($C:$C,$E1904))</f>
        <v>189.88800207748</v>
      </c>
      <c r="G1904" s="9" t="n">
        <f aca="false">B1904/B1903-1</f>
        <v>-0.028327082047564</v>
      </c>
      <c r="H1904" s="9" t="n">
        <f aca="false">F1904/F1903-1</f>
        <v>-0.0104851016110986</v>
      </c>
      <c r="I1904" s="9" t="n">
        <f aca="false">LN(B1904/B1903)</f>
        <v>-0.0287360353160892</v>
      </c>
      <c r="J1904" s="9" t="n">
        <f aca="false">LN(F1904/F1903)</f>
        <v>-0.0105404575709023</v>
      </c>
      <c r="K1904" s="9" t="n">
        <f aca="false">F1904/F1897-1</f>
        <v>-0.0168726124252199</v>
      </c>
      <c r="L1904" s="9" t="n">
        <f aca="false">F1904/F1874-1</f>
        <v>-0.0671097399888239</v>
      </c>
      <c r="M1904" s="9" t="n">
        <f aca="false">B1904/B1897-1</f>
        <v>-0.0649870449140014</v>
      </c>
      <c r="N1904" s="9" t="n">
        <f aca="false">B1904/B1874-1</f>
        <v>-0.3083885976122</v>
      </c>
      <c r="O1904" s="8" t="n">
        <f aca="false">MAX(O1903,F1904)</f>
        <v>271.506607307531</v>
      </c>
      <c r="P1904" s="9" t="n">
        <f aca="false">F1904/O1904-1</f>
        <v>-0.300613697911238</v>
      </c>
      <c r="Q1904" s="8" t="n">
        <f aca="false">MAX(Q1903,B1904)</f>
        <v>4811.1564628872</v>
      </c>
      <c r="R1904" s="9" t="n">
        <f aca="false">B1904/Q1904-1</f>
        <v>-0.608265011543933</v>
      </c>
      <c r="S1904" s="9" t="n">
        <f aca="false">B1904/INDEX($B:$B,$E1904)-1</f>
        <v>-0.131501126943424</v>
      </c>
      <c r="T1904" s="0" t="n">
        <f aca="false">IF(AND($A1904&gt;=CrashTest!$B$3,$A1904&lt;=CrashTest!$C$3),1,IF(AND($A1904&gt;=CrashTest!$B$4,$A1904&lt;=CrashTest!$C$4),2,IF(AND($A1904&gt;=CrashTest!$B$5,$A1904&lt;=CrashTest!$C$5),3,IF(AND($A1904&gt;=CrashTest!$B$6,$A1904&lt;=CrashTest!$C$6),4,IF(AND($A1904&gt;=CrashTest!$B$7,$A1904&lt;=CrashTest!$C$7),5,0)))))</f>
        <v>0</v>
      </c>
      <c r="U1904" s="8" t="str">
        <f aca="false">IF(T1904=0,"",IF(T1903=T1904,MAX(U1903,B1904),B1904))</f>
        <v/>
      </c>
      <c r="V1904" s="9" t="str">
        <f aca="false">IF(T1904=0,"",B1904/U1904-1)</f>
        <v/>
      </c>
      <c r="W1904" s="8" t="str">
        <f aca="false">IF(T1904=0,"",IF(T1903=T1904,MAX(W1903,F1904),F1904))</f>
        <v/>
      </c>
      <c r="X1904" s="9" t="str">
        <f aca="false">IF(T1904=0,"",F1904/W1904-1)</f>
        <v/>
      </c>
    </row>
    <row r="1905" customFormat="false" ht="15" hidden="false" customHeight="false" outlineLevel="0" collapsed="false">
      <c r="A1905" s="5" t="n">
        <v>45733</v>
      </c>
      <c r="B1905" s="6" t="n">
        <v>1927.87450613676</v>
      </c>
      <c r="C1905" s="7" t="n">
        <v>12.29168747</v>
      </c>
      <c r="D1905" s="0" t="n">
        <f aca="false">INT((ROW()-3)/30)</f>
        <v>63</v>
      </c>
      <c r="E1905" s="0" t="n">
        <f aca="false">2+30*D1905</f>
        <v>1892</v>
      </c>
      <c r="F1905" s="8" t="n">
        <f aca="false">INDEX($F:$F,$E1905)*(2*B1905/INDEX($B:$B,$E1905)-C1905/INDEX($C:$C,$E1905))</f>
        <v>190.840827379805</v>
      </c>
      <c r="G1905" s="9" t="n">
        <f aca="false">B1905/B1904-1</f>
        <v>0.0229088041284531</v>
      </c>
      <c r="H1905" s="9" t="n">
        <f aca="false">F1905/F1904-1</f>
        <v>0.00501782783483362</v>
      </c>
      <c r="I1905" s="9" t="n">
        <f aca="false">LN(B1905/B1904)</f>
        <v>0.0226503374713072</v>
      </c>
      <c r="J1905" s="9" t="n">
        <f aca="false">LN(F1905/F1904)</f>
        <v>0.00500528049284034</v>
      </c>
      <c r="K1905" s="9" t="n">
        <f aca="false">F1905/F1898-1</f>
        <v>-0.0202848914229681</v>
      </c>
      <c r="L1905" s="9" t="n">
        <f aca="false">F1905/F1875-1</f>
        <v>-0.0588434074333052</v>
      </c>
      <c r="M1905" s="9" t="n">
        <f aca="false">B1905/B1898-1</f>
        <v>0.0256325735989655</v>
      </c>
      <c r="N1905" s="9" t="n">
        <f aca="false">B1905/B1875-1</f>
        <v>-0.284441898426872</v>
      </c>
      <c r="O1905" s="8" t="n">
        <f aca="false">MAX(O1904,F1905)</f>
        <v>271.506607307531</v>
      </c>
      <c r="P1905" s="9" t="n">
        <f aca="false">F1905/O1905-1</f>
        <v>-0.297104297857316</v>
      </c>
      <c r="Q1905" s="8" t="n">
        <f aca="false">MAX(Q1904,B1905)</f>
        <v>4811.1564628872</v>
      </c>
      <c r="R1905" s="9" t="n">
        <f aca="false">B1905/Q1905-1</f>
        <v>-0.599290831423131</v>
      </c>
      <c r="S1905" s="9" t="n">
        <f aca="false">B1905/INDEX($B:$B,$E1905)-1</f>
        <v>-0.111604856374789</v>
      </c>
      <c r="T1905" s="0" t="n">
        <f aca="false">IF(AND($A1905&gt;=CrashTest!$B$3,$A1905&lt;=CrashTest!$C$3),1,IF(AND($A1905&gt;=CrashTest!$B$4,$A1905&lt;=CrashTest!$C$4),2,IF(AND($A1905&gt;=CrashTest!$B$5,$A1905&lt;=CrashTest!$C$5),3,IF(AND($A1905&gt;=CrashTest!$B$6,$A1905&lt;=CrashTest!$C$6),4,IF(AND($A1905&gt;=CrashTest!$B$7,$A1905&lt;=CrashTest!$C$7),5,0)))))</f>
        <v>0</v>
      </c>
      <c r="U1905" s="8" t="str">
        <f aca="false">IF(T1905=0,"",IF(T1904=T1905,MAX(U1904,B1905),B1905))</f>
        <v/>
      </c>
      <c r="V1905" s="9" t="str">
        <f aca="false">IF(T1905=0,"",B1905/U1905-1)</f>
        <v/>
      </c>
      <c r="W1905" s="8" t="str">
        <f aca="false">IF(T1905=0,"",IF(T1904=T1905,MAX(W1904,F1905),F1905))</f>
        <v/>
      </c>
      <c r="X1905" s="9" t="str">
        <f aca="false">IF(T1905=0,"",F1905/W1905-1)</f>
        <v/>
      </c>
    </row>
    <row r="1906" customFormat="false" ht="15" hidden="false" customHeight="false" outlineLevel="0" collapsed="false">
      <c r="A1906" s="5" t="n">
        <v>45734</v>
      </c>
      <c r="B1906" s="6" t="n">
        <v>1930.50927673875</v>
      </c>
      <c r="C1906" s="7" t="n">
        <v>12.38133195</v>
      </c>
      <c r="D1906" s="0" t="n">
        <f aca="false">INT((ROW()-3)/30)</f>
        <v>63</v>
      </c>
      <c r="E1906" s="0" t="n">
        <f aca="false">2+30*D1906</f>
        <v>1892</v>
      </c>
      <c r="F1906" s="8" t="n">
        <f aca="false">INDEX($F:$F,$E1906)*(2*B1906/INDEX($B:$B,$E1906)-C1906/INDEX($C:$C,$E1906))</f>
        <v>190.170075461898</v>
      </c>
      <c r="G1906" s="9" t="n">
        <f aca="false">B1906/B1905-1</f>
        <v>0.00136667121931588</v>
      </c>
      <c r="H1906" s="9" t="n">
        <f aca="false">F1906/F1905-1</f>
        <v>-0.00351471918832391</v>
      </c>
      <c r="I1906" s="9" t="n">
        <f aca="false">LN(B1906/B1905)</f>
        <v>0.00136573817421887</v>
      </c>
      <c r="J1906" s="9" t="n">
        <f aca="false">LN(F1906/F1905)</f>
        <v>-0.00352091032480466</v>
      </c>
      <c r="K1906" s="9" t="n">
        <f aca="false">F1906/F1899-1</f>
        <v>-0.0127149390275486</v>
      </c>
      <c r="L1906" s="9" t="n">
        <f aca="false">F1906/F1876-1</f>
        <v>-0.0573955655789304</v>
      </c>
      <c r="M1906" s="9" t="n">
        <f aca="false">B1906/B1899-1</f>
        <v>0.00389845663814947</v>
      </c>
      <c r="N1906" s="9" t="n">
        <f aca="false">B1906/B1876-1</f>
        <v>-0.274808514970543</v>
      </c>
      <c r="O1906" s="8" t="n">
        <f aca="false">MAX(O1905,F1906)</f>
        <v>271.506607307531</v>
      </c>
      <c r="P1906" s="9" t="n">
        <f aca="false">F1906/O1906-1</f>
        <v>-0.299574778869027</v>
      </c>
      <c r="Q1906" s="8" t="n">
        <f aca="false">MAX(Q1905,B1906)</f>
        <v>4811.1564628872</v>
      </c>
      <c r="R1906" s="9" t="n">
        <f aca="false">B1906/Q1906-1</f>
        <v>-0.598743193735121</v>
      </c>
      <c r="S1906" s="9" t="n">
        <f aca="false">B1906/INDEX($B:$B,$E1906)-1</f>
        <v>-0.110390712300616</v>
      </c>
      <c r="T1906" s="0" t="n">
        <f aca="false">IF(AND($A1906&gt;=CrashTest!$B$3,$A1906&lt;=CrashTest!$C$3),1,IF(AND($A1906&gt;=CrashTest!$B$4,$A1906&lt;=CrashTest!$C$4),2,IF(AND($A1906&gt;=CrashTest!$B$5,$A1906&lt;=CrashTest!$C$5),3,IF(AND($A1906&gt;=CrashTest!$B$6,$A1906&lt;=CrashTest!$C$6),4,IF(AND($A1906&gt;=CrashTest!$B$7,$A1906&lt;=CrashTest!$C$7),5,0)))))</f>
        <v>0</v>
      </c>
      <c r="U1906" s="8" t="str">
        <f aca="false">IF(T1906=0,"",IF(T1905=T1906,MAX(U1905,B1906),B1906))</f>
        <v/>
      </c>
      <c r="V1906" s="9" t="str">
        <f aca="false">IF(T1906=0,"",B1906/U1906-1)</f>
        <v/>
      </c>
      <c r="W1906" s="8" t="str">
        <f aca="false">IF(T1906=0,"",IF(T1905=T1906,MAX(W1905,F1906),F1906))</f>
        <v/>
      </c>
      <c r="X1906" s="9" t="str">
        <f aca="false">IF(T1906=0,"",F1906/W1906-1)</f>
        <v/>
      </c>
    </row>
    <row r="1907" customFormat="false" ht="15" hidden="false" customHeight="false" outlineLevel="0" collapsed="false">
      <c r="A1907" s="5" t="n">
        <v>45735</v>
      </c>
      <c r="B1907" s="6" t="n">
        <v>2056.96594564582</v>
      </c>
      <c r="C1907" s="7" t="n">
        <v>13.9043626</v>
      </c>
      <c r="D1907" s="0" t="n">
        <f aca="false">INT((ROW()-3)/30)</f>
        <v>63</v>
      </c>
      <c r="E1907" s="0" t="n">
        <f aca="false">2+30*D1907</f>
        <v>1892</v>
      </c>
      <c r="F1907" s="8" t="n">
        <f aca="false">INDEX($F:$F,$E1907)*(2*B1907/INDEX($B:$B,$E1907)-C1907/INDEX($C:$C,$E1907))</f>
        <v>193.521813666173</v>
      </c>
      <c r="G1907" s="9" t="n">
        <f aca="false">B1907/B1906-1</f>
        <v>0.0655043052270101</v>
      </c>
      <c r="H1907" s="9" t="n">
        <f aca="false">F1907/F1906-1</f>
        <v>0.0176249506981312</v>
      </c>
      <c r="I1907" s="9" t="n">
        <f aca="false">LN(B1907/B1906)</f>
        <v>0.0634482131180668</v>
      </c>
      <c r="J1907" s="9" t="n">
        <f aca="false">LN(F1907/F1906)</f>
        <v>0.0174714324640303</v>
      </c>
      <c r="K1907" s="9" t="n">
        <f aca="false">F1907/F1900-1</f>
        <v>0.00818894445652973</v>
      </c>
      <c r="L1907" s="9" t="n">
        <f aca="false">F1907/F1877-1</f>
        <v>-0.0500842909152572</v>
      </c>
      <c r="M1907" s="9" t="n">
        <f aca="false">B1907/B1900-1</f>
        <v>0.0789121185038786</v>
      </c>
      <c r="N1907" s="9" t="n">
        <f aca="false">B1907/B1877-1</f>
        <v>-0.250208279828423</v>
      </c>
      <c r="O1907" s="8" t="n">
        <f aca="false">MAX(O1906,F1907)</f>
        <v>271.506607307531</v>
      </c>
      <c r="P1907" s="9" t="n">
        <f aca="false">F1907/O1907-1</f>
        <v>-0.287229818878866</v>
      </c>
      <c r="Q1907" s="8" t="n">
        <f aca="false">MAX(Q1906,B1907)</f>
        <v>4811.1564628872</v>
      </c>
      <c r="R1907" s="9" t="n">
        <f aca="false">B1907/Q1907-1</f>
        <v>-0.572459145423131</v>
      </c>
      <c r="S1907" s="9" t="n">
        <f aca="false">B1907/INDEX($B:$B,$E1907)-1</f>
        <v>-0.0521174739863723</v>
      </c>
      <c r="T1907" s="0" t="n">
        <f aca="false">IF(AND($A1907&gt;=CrashTest!$B$3,$A1907&lt;=CrashTest!$C$3),1,IF(AND($A1907&gt;=CrashTest!$B$4,$A1907&lt;=CrashTest!$C$4),2,IF(AND($A1907&gt;=CrashTest!$B$5,$A1907&lt;=CrashTest!$C$5),3,IF(AND($A1907&gt;=CrashTest!$B$6,$A1907&lt;=CrashTest!$C$6),4,IF(AND($A1907&gt;=CrashTest!$B$7,$A1907&lt;=CrashTest!$C$7),5,0)))))</f>
        <v>0</v>
      </c>
      <c r="U1907" s="8" t="str">
        <f aca="false">IF(T1907=0,"",IF(T1906=T1907,MAX(U1906,B1907),B1907))</f>
        <v/>
      </c>
      <c r="V1907" s="9" t="str">
        <f aca="false">IF(T1907=0,"",B1907/U1907-1)</f>
        <v/>
      </c>
      <c r="W1907" s="8" t="str">
        <f aca="false">IF(T1907=0,"",IF(T1906=T1907,MAX(W1906,F1907),F1907))</f>
        <v/>
      </c>
      <c r="X1907" s="9" t="str">
        <f aca="false">IF(T1907=0,"",F1907/W1907-1)</f>
        <v/>
      </c>
    </row>
    <row r="1908" customFormat="false" ht="15" hidden="false" customHeight="false" outlineLevel="0" collapsed="false">
      <c r="A1908" s="5" t="n">
        <v>45736</v>
      </c>
      <c r="B1908" s="6" t="n">
        <v>1978.2045458796</v>
      </c>
      <c r="C1908" s="7" t="n">
        <v>13.03038899</v>
      </c>
      <c r="D1908" s="0" t="n">
        <f aca="false">INT((ROW()-3)/30)</f>
        <v>63</v>
      </c>
      <c r="E1908" s="0" t="n">
        <f aca="false">2+30*D1908</f>
        <v>1892</v>
      </c>
      <c r="F1908" s="8" t="n">
        <f aca="false">INDEX($F:$F,$E1908)*(2*B1908/INDEX($B:$B,$E1908)-C1908/INDEX($C:$C,$E1908))</f>
        <v>190.479978670104</v>
      </c>
      <c r="G1908" s="9" t="n">
        <f aca="false">B1908/B1907-1</f>
        <v>-0.0382900844483799</v>
      </c>
      <c r="H1908" s="9" t="n">
        <f aca="false">F1908/F1907-1</f>
        <v>-0.015718305541083</v>
      </c>
      <c r="I1908" s="9" t="n">
        <f aca="false">LN(B1908/B1907)</f>
        <v>-0.0390424168753225</v>
      </c>
      <c r="J1908" s="9" t="n">
        <f aca="false">LN(F1908/F1907)</f>
        <v>-0.0158431480420887</v>
      </c>
      <c r="K1908" s="9" t="n">
        <f aca="false">F1908/F1901-1</f>
        <v>-0.00393094447992082</v>
      </c>
      <c r="L1908" s="9" t="n">
        <f aca="false">F1908/F1878-1</f>
        <v>-0.0542183180445317</v>
      </c>
      <c r="M1908" s="9" t="n">
        <f aca="false">B1908/B1901-1</f>
        <v>0.0615382986546893</v>
      </c>
      <c r="N1908" s="9" t="n">
        <f aca="false">B1908/B1878-1</f>
        <v>-0.258300580463134</v>
      </c>
      <c r="O1908" s="8" t="n">
        <f aca="false">MAX(O1907,F1908)</f>
        <v>271.506607307531</v>
      </c>
      <c r="P1908" s="9" t="n">
        <f aca="false">F1908/O1908-1</f>
        <v>-0.298433358366301</v>
      </c>
      <c r="Q1908" s="8" t="n">
        <f aca="false">MAX(Q1907,B1908)</f>
        <v>4811.1564628872</v>
      </c>
      <c r="R1908" s="9" t="n">
        <f aca="false">B1908/Q1908-1</f>
        <v>-0.588829720850012</v>
      </c>
      <c r="S1908" s="9" t="n">
        <f aca="false">B1908/INDEX($B:$B,$E1908)-1</f>
        <v>-0.0884119759545777</v>
      </c>
      <c r="T1908" s="0" t="n">
        <f aca="false">IF(AND($A1908&gt;=CrashTest!$B$3,$A1908&lt;=CrashTest!$C$3),1,IF(AND($A1908&gt;=CrashTest!$B$4,$A1908&lt;=CrashTest!$C$4),2,IF(AND($A1908&gt;=CrashTest!$B$5,$A1908&lt;=CrashTest!$C$5),3,IF(AND($A1908&gt;=CrashTest!$B$6,$A1908&lt;=CrashTest!$C$6),4,IF(AND($A1908&gt;=CrashTest!$B$7,$A1908&lt;=CrashTest!$C$7),5,0)))))</f>
        <v>0</v>
      </c>
      <c r="U1908" s="8" t="str">
        <f aca="false">IF(T1908=0,"",IF(T1907=T1908,MAX(U1907,B1908),B1908))</f>
        <v/>
      </c>
      <c r="V1908" s="9" t="str">
        <f aca="false">IF(T1908=0,"",B1908/U1908-1)</f>
        <v/>
      </c>
      <c r="W1908" s="8" t="str">
        <f aca="false">IF(T1908=0,"",IF(T1907=T1908,MAX(W1907,F1908),F1908))</f>
        <v/>
      </c>
      <c r="X1908" s="9" t="str">
        <f aca="false">IF(T1908=0,"",F1908/W1908-1)</f>
        <v/>
      </c>
    </row>
    <row r="1909" customFormat="false" ht="15" hidden="false" customHeight="false" outlineLevel="0" collapsed="false">
      <c r="A1909" s="5" t="n">
        <v>45737</v>
      </c>
      <c r="B1909" s="6" t="n">
        <v>1966.1050710111</v>
      </c>
      <c r="C1909" s="7" t="n">
        <v>12.86032897</v>
      </c>
      <c r="D1909" s="0" t="n">
        <f aca="false">INT((ROW()-3)/30)</f>
        <v>63</v>
      </c>
      <c r="E1909" s="0" t="n">
        <f aca="false">2+30*D1909</f>
        <v>1892</v>
      </c>
      <c r="F1909" s="8" t="n">
        <f aca="false">INDEX($F:$F,$E1909)*(2*B1909/INDEX($B:$B,$E1909)-C1909/INDEX($C:$C,$E1909))</f>
        <v>190.470486229996</v>
      </c>
      <c r="G1909" s="9" t="n">
        <f aca="false">B1909/B1908-1</f>
        <v>-0.00611639220711613</v>
      </c>
      <c r="H1909" s="9" t="n">
        <f aca="false">F1909/F1908-1</f>
        <v>-4.98343194619277E-005</v>
      </c>
      <c r="I1909" s="9" t="n">
        <f aca="false">LN(B1909/B1908)</f>
        <v>-0.00613517395746224</v>
      </c>
      <c r="J1909" s="9" t="n">
        <f aca="false">LN(F1909/F1908)</f>
        <v>-4.98355612328812E-005</v>
      </c>
      <c r="K1909" s="9" t="n">
        <f aca="false">F1909/F1902-1</f>
        <v>-0.00847787183788074</v>
      </c>
      <c r="L1909" s="9" t="n">
        <f aca="false">F1909/F1879-1</f>
        <v>-0.0617436731646636</v>
      </c>
      <c r="M1909" s="9" t="n">
        <f aca="false">B1909/B1902-1</f>
        <v>0.0268456800743957</v>
      </c>
      <c r="N1909" s="9" t="n">
        <f aca="false">B1909/B1879-1</f>
        <v>-0.276684204564377</v>
      </c>
      <c r="O1909" s="8" t="n">
        <f aca="false">MAX(O1908,F1909)</f>
        <v>271.506607307531</v>
      </c>
      <c r="P1909" s="9" t="n">
        <f aca="false">F1909/O1909-1</f>
        <v>-0.298468320462444</v>
      </c>
      <c r="Q1909" s="8" t="n">
        <f aca="false">MAX(Q1908,B1909)</f>
        <v>4811.1564628872</v>
      </c>
      <c r="R1909" s="9" t="n">
        <f aca="false">B1909/Q1909-1</f>
        <v>-0.591344599541203</v>
      </c>
      <c r="S1909" s="9" t="n">
        <f aca="false">B1909/INDEX($B:$B,$E1909)-1</f>
        <v>-0.0939876058409496</v>
      </c>
      <c r="T1909" s="0" t="n">
        <f aca="false">IF(AND($A1909&gt;=CrashTest!$B$3,$A1909&lt;=CrashTest!$C$3),1,IF(AND($A1909&gt;=CrashTest!$B$4,$A1909&lt;=CrashTest!$C$4),2,IF(AND($A1909&gt;=CrashTest!$B$5,$A1909&lt;=CrashTest!$C$5),3,IF(AND($A1909&gt;=CrashTest!$B$6,$A1909&lt;=CrashTest!$C$6),4,IF(AND($A1909&gt;=CrashTest!$B$7,$A1909&lt;=CrashTest!$C$7),5,0)))))</f>
        <v>0</v>
      </c>
      <c r="U1909" s="8" t="str">
        <f aca="false">IF(T1909=0,"",IF(T1908=T1909,MAX(U1908,B1909),B1909))</f>
        <v/>
      </c>
      <c r="V1909" s="9" t="str">
        <f aca="false">IF(T1909=0,"",B1909/U1909-1)</f>
        <v/>
      </c>
      <c r="W1909" s="8" t="str">
        <f aca="false">IF(T1909=0,"",IF(T1908=T1909,MAX(W1908,F1909),F1909))</f>
        <v/>
      </c>
      <c r="X1909" s="9" t="str">
        <f aca="false">IF(T1909=0,"",F1909/W1909-1)</f>
        <v/>
      </c>
    </row>
    <row r="1910" customFormat="false" ht="15" hidden="false" customHeight="false" outlineLevel="0" collapsed="false">
      <c r="A1910" s="5" t="n">
        <v>45738</v>
      </c>
      <c r="B1910" s="6" t="n">
        <v>1978.73242548217</v>
      </c>
      <c r="C1910" s="7" t="n">
        <v>13.09325798</v>
      </c>
      <c r="D1910" s="0" t="n">
        <f aca="false">INT((ROW()-3)/30)</f>
        <v>63</v>
      </c>
      <c r="E1910" s="0" t="n">
        <f aca="false">2+30*D1910</f>
        <v>1892</v>
      </c>
      <c r="F1910" s="8" t="n">
        <f aca="false">INDEX($F:$F,$E1910)*(2*B1910/INDEX($B:$B,$E1910)-C1910/INDEX($C:$C,$E1910))</f>
        <v>189.77129113957</v>
      </c>
      <c r="G1910" s="9" t="n">
        <f aca="false">B1910/B1909-1</f>
        <v>0.00642252271114696</v>
      </c>
      <c r="H1910" s="9" t="n">
        <f aca="false">F1910/F1909-1</f>
        <v>-0.00367088415777506</v>
      </c>
      <c r="I1910" s="9" t="n">
        <f aca="false">LN(B1910/B1909)</f>
        <v>0.00640198619608137</v>
      </c>
      <c r="J1910" s="9" t="n">
        <f aca="false">LN(F1910/F1909)</f>
        <v>-0.00367763838742106</v>
      </c>
      <c r="K1910" s="9" t="n">
        <f aca="false">F1910/F1903-1</f>
        <v>-0.0110932875449261</v>
      </c>
      <c r="L1910" s="9" t="n">
        <f aca="false">F1910/F1880-1</f>
        <v>-0.0660407573458467</v>
      </c>
      <c r="M1910" s="9" t="n">
        <f aca="false">B1910/B1903-1</f>
        <v>0.0201530334237792</v>
      </c>
      <c r="N1910" s="9" t="n">
        <f aca="false">B1910/B1880-1</f>
        <v>-0.278023773842442</v>
      </c>
      <c r="O1910" s="8" t="n">
        <f aca="false">MAX(O1909,F1910)</f>
        <v>271.506607307531</v>
      </c>
      <c r="P1910" s="9" t="n">
        <f aca="false">F1910/O1910-1</f>
        <v>-0.301043561991036</v>
      </c>
      <c r="Q1910" s="8" t="n">
        <f aca="false">MAX(Q1909,B1910)</f>
        <v>4811.1564628872</v>
      </c>
      <c r="R1910" s="9" t="n">
        <f aca="false">B1910/Q1910-1</f>
        <v>-0.588720000950723</v>
      </c>
      <c r="S1910" s="9" t="n">
        <f aca="false">B1910/INDEX($B:$B,$E1910)-1</f>
        <v>-0.0881687206628825</v>
      </c>
      <c r="T1910" s="0" t="n">
        <f aca="false">IF(AND($A1910&gt;=CrashTest!$B$3,$A1910&lt;=CrashTest!$C$3),1,IF(AND($A1910&gt;=CrashTest!$B$4,$A1910&lt;=CrashTest!$C$4),2,IF(AND($A1910&gt;=CrashTest!$B$5,$A1910&lt;=CrashTest!$C$5),3,IF(AND($A1910&gt;=CrashTest!$B$6,$A1910&lt;=CrashTest!$C$6),4,IF(AND($A1910&gt;=CrashTest!$B$7,$A1910&lt;=CrashTest!$C$7),5,0)))))</f>
        <v>0</v>
      </c>
      <c r="U1910" s="8" t="str">
        <f aca="false">IF(T1910=0,"",IF(T1909=T1910,MAX(U1909,B1910),B1910))</f>
        <v/>
      </c>
      <c r="V1910" s="9" t="str">
        <f aca="false">IF(T1910=0,"",B1910/U1910-1)</f>
        <v/>
      </c>
      <c r="W1910" s="8" t="str">
        <f aca="false">IF(T1910=0,"",IF(T1909=T1910,MAX(W1909,F1910),F1910))</f>
        <v/>
      </c>
      <c r="X1910" s="9" t="str">
        <f aca="false">IF(T1910=0,"",F1910/W1910-1)</f>
        <v/>
      </c>
    </row>
    <row r="1911" customFormat="false" ht="15" hidden="false" customHeight="false" outlineLevel="0" collapsed="false">
      <c r="A1911" s="5" t="n">
        <v>45739</v>
      </c>
      <c r="B1911" s="6" t="n">
        <v>1997.88425306838</v>
      </c>
      <c r="C1911" s="7" t="n">
        <v>13.42679405</v>
      </c>
      <c r="D1911" s="0" t="n">
        <f aca="false">INT((ROW()-3)/30)</f>
        <v>63</v>
      </c>
      <c r="E1911" s="0" t="n">
        <f aca="false">2+30*D1911</f>
        <v>1892</v>
      </c>
      <c r="F1911" s="8" t="n">
        <f aca="false">INDEX($F:$F,$E1911)*(2*B1911/INDEX($B:$B,$E1911)-C1911/INDEX($C:$C,$E1911))</f>
        <v>188.963341092014</v>
      </c>
      <c r="G1911" s="9" t="n">
        <f aca="false">B1911/B1910-1</f>
        <v>0.00967883648115953</v>
      </c>
      <c r="H1911" s="9" t="n">
        <f aca="false">F1911/F1910-1</f>
        <v>-0.00425749354764993</v>
      </c>
      <c r="I1911" s="9" t="n">
        <f aca="false">LN(B1911/B1910)</f>
        <v>0.00963229660361674</v>
      </c>
      <c r="J1911" s="9" t="n">
        <f aca="false">LN(F1911/F1910)</f>
        <v>-0.00426658247985774</v>
      </c>
      <c r="K1911" s="9" t="n">
        <f aca="false">F1911/F1904-1</f>
        <v>-0.0048695071586875</v>
      </c>
      <c r="L1911" s="9" t="n">
        <f aca="false">F1911/F1881-1</f>
        <v>-0.0581809707291795</v>
      </c>
      <c r="M1911" s="9" t="n">
        <f aca="false">B1911/B1904-1</f>
        <v>0.0600551984000723</v>
      </c>
      <c r="N1911" s="9" t="n">
        <f aca="false">B1911/B1881-1</f>
        <v>-0.247710791246163</v>
      </c>
      <c r="O1911" s="8" t="n">
        <f aca="false">MAX(O1910,F1911)</f>
        <v>271.506607307531</v>
      </c>
      <c r="P1911" s="9" t="n">
        <f aca="false">F1911/O1911-1</f>
        <v>-0.304019364515947</v>
      </c>
      <c r="Q1911" s="8" t="n">
        <f aca="false">MAX(Q1910,B1911)</f>
        <v>4811.1564628872</v>
      </c>
      <c r="R1911" s="9" t="n">
        <f aca="false">B1911/Q1911-1</f>
        <v>-0.584739289091954</v>
      </c>
      <c r="S1911" s="9" t="n">
        <f aca="false">B1911/INDEX($B:$B,$E1911)-1</f>
        <v>-0.0793432548117721</v>
      </c>
      <c r="T1911" s="0" t="n">
        <f aca="false">IF(AND($A1911&gt;=CrashTest!$B$3,$A1911&lt;=CrashTest!$C$3),1,IF(AND($A1911&gt;=CrashTest!$B$4,$A1911&lt;=CrashTest!$C$4),2,IF(AND($A1911&gt;=CrashTest!$B$5,$A1911&lt;=CrashTest!$C$5),3,IF(AND($A1911&gt;=CrashTest!$B$6,$A1911&lt;=CrashTest!$C$6),4,IF(AND($A1911&gt;=CrashTest!$B$7,$A1911&lt;=CrashTest!$C$7),5,0)))))</f>
        <v>0</v>
      </c>
      <c r="U1911" s="8" t="str">
        <f aca="false">IF(T1911=0,"",IF(T1910=T1911,MAX(U1910,B1911),B1911))</f>
        <v/>
      </c>
      <c r="V1911" s="9" t="str">
        <f aca="false">IF(T1911=0,"",B1911/U1911-1)</f>
        <v/>
      </c>
      <c r="W1911" s="8" t="str">
        <f aca="false">IF(T1911=0,"",IF(T1910=T1911,MAX(W1910,F1911),F1911))</f>
        <v/>
      </c>
      <c r="X1911" s="9" t="str">
        <f aca="false">IF(T1911=0,"",F1911/W1911-1)</f>
        <v/>
      </c>
    </row>
    <row r="1912" customFormat="false" ht="15" hidden="false" customHeight="false" outlineLevel="0" collapsed="false">
      <c r="A1912" s="5" t="n">
        <v>45740</v>
      </c>
      <c r="B1912" s="6" t="n">
        <v>2073.91071683226</v>
      </c>
      <c r="C1912" s="7" t="n">
        <v>14.30288062</v>
      </c>
      <c r="D1912" s="0" t="n">
        <f aca="false">INT((ROW()-3)/30)</f>
        <v>63</v>
      </c>
      <c r="E1912" s="0" t="n">
        <f aca="false">2+30*D1912</f>
        <v>1892</v>
      </c>
      <c r="F1912" s="8" t="n">
        <f aca="false">INDEX($F:$F,$E1912)*(2*B1912/INDEX($B:$B,$E1912)-C1912/INDEX($C:$C,$E1912))</f>
        <v>191.484430468637</v>
      </c>
      <c r="G1912" s="9" t="n">
        <f aca="false">B1912/B1911-1</f>
        <v>0.0380534876568135</v>
      </c>
      <c r="H1912" s="9" t="n">
        <f aca="false">F1912/F1911-1</f>
        <v>0.0133416850170709</v>
      </c>
      <c r="I1912" s="9" t="n">
        <f aca="false">LN(B1912/B1911)</f>
        <v>0.0373473129505984</v>
      </c>
      <c r="J1912" s="9" t="n">
        <f aca="false">LN(F1912/F1911)</f>
        <v>0.0132534685092193</v>
      </c>
      <c r="K1912" s="9" t="n">
        <f aca="false">F1912/F1905-1</f>
        <v>0.00337246016834558</v>
      </c>
      <c r="L1912" s="9" t="n">
        <f aca="false">F1912/F1882-1</f>
        <v>-0.0608491484637915</v>
      </c>
      <c r="M1912" s="9" t="n">
        <f aca="false">B1912/B1905-1</f>
        <v>0.0757498531313325</v>
      </c>
      <c r="N1912" s="9" t="n">
        <f aca="false">B1912/B1882-1</f>
        <v>-0.250310119784554</v>
      </c>
      <c r="O1912" s="8" t="n">
        <f aca="false">MAX(O1911,F1912)</f>
        <v>271.506607307531</v>
      </c>
      <c r="P1912" s="9" t="n">
        <f aca="false">F1912/O1912-1</f>
        <v>-0.294733810099338</v>
      </c>
      <c r="Q1912" s="8" t="n">
        <f aca="false">MAX(Q1911,B1912)</f>
        <v>4811.1564628872</v>
      </c>
      <c r="R1912" s="9" t="n">
        <f aca="false">B1912/Q1912-1</f>
        <v>-0.568937170755055</v>
      </c>
      <c r="S1912" s="9" t="n">
        <f aca="false">B1912/INDEX($B:$B,$E1912)-1</f>
        <v>-0.0443090547225897</v>
      </c>
      <c r="T1912" s="0" t="n">
        <f aca="false">IF(AND($A1912&gt;=CrashTest!$B$3,$A1912&lt;=CrashTest!$C$3),1,IF(AND($A1912&gt;=CrashTest!$B$4,$A1912&lt;=CrashTest!$C$4),2,IF(AND($A1912&gt;=CrashTest!$B$5,$A1912&lt;=CrashTest!$C$5),3,IF(AND($A1912&gt;=CrashTest!$B$6,$A1912&lt;=CrashTest!$C$6),4,IF(AND($A1912&gt;=CrashTest!$B$7,$A1912&lt;=CrashTest!$C$7),5,0)))))</f>
        <v>0</v>
      </c>
      <c r="U1912" s="8" t="str">
        <f aca="false">IF(T1912=0,"",IF(T1911=T1912,MAX(U1911,B1912),B1912))</f>
        <v/>
      </c>
      <c r="V1912" s="9" t="str">
        <f aca="false">IF(T1912=0,"",B1912/U1912-1)</f>
        <v/>
      </c>
      <c r="W1912" s="8" t="str">
        <f aca="false">IF(T1912=0,"",IF(T1911=T1912,MAX(W1911,F1912),F1912))</f>
        <v/>
      </c>
      <c r="X1912" s="9" t="str">
        <f aca="false">IF(T1912=0,"",F1912/W1912-1)</f>
        <v/>
      </c>
    </row>
    <row r="1913" customFormat="false" ht="15" hidden="false" customHeight="false" outlineLevel="0" collapsed="false">
      <c r="A1913" s="5" t="n">
        <v>45741</v>
      </c>
      <c r="B1913" s="6" t="n">
        <v>2065.10749736996</v>
      </c>
      <c r="C1913" s="7" t="n">
        <v>14.16382555</v>
      </c>
      <c r="D1913" s="0" t="n">
        <f aca="false">INT((ROW()-3)/30)</f>
        <v>63</v>
      </c>
      <c r="E1913" s="0" t="n">
        <f aca="false">2+30*D1913</f>
        <v>1892</v>
      </c>
      <c r="F1913" s="8" t="n">
        <f aca="false">INDEX($F:$F,$E1913)*(2*B1913/INDEX($B:$B,$E1913)-C1913/INDEX($C:$C,$E1913))</f>
        <v>191.673496469255</v>
      </c>
      <c r="G1913" s="9" t="n">
        <f aca="false">B1913/B1912-1</f>
        <v>-0.00424474370610606</v>
      </c>
      <c r="H1913" s="9" t="n">
        <f aca="false">F1913/F1912-1</f>
        <v>0.000987370096644069</v>
      </c>
      <c r="I1913" s="9" t="n">
        <f aca="false">LN(B1913/B1912)</f>
        <v>-0.00425377820582586</v>
      </c>
      <c r="J1913" s="9" t="n">
        <f aca="false">LN(F1913/F1912)</f>
        <v>0.000986882967415049</v>
      </c>
      <c r="K1913" s="9" t="n">
        <f aca="false">F1913/F1906-1</f>
        <v>0.00790566551391425</v>
      </c>
      <c r="L1913" s="9" t="n">
        <f aca="false">F1913/F1883-1</f>
        <v>-0.0664552416244991</v>
      </c>
      <c r="M1913" s="9" t="n">
        <f aca="false">B1913/B1906-1</f>
        <v>0.0697216129717799</v>
      </c>
      <c r="N1913" s="9" t="n">
        <f aca="false">B1913/B1883-1</f>
        <v>-0.26817504469708</v>
      </c>
      <c r="O1913" s="8" t="n">
        <f aca="false">MAX(O1912,F1913)</f>
        <v>271.506607307531</v>
      </c>
      <c r="P1913" s="9" t="n">
        <f aca="false">F1913/O1913-1</f>
        <v>-0.294037451353256</v>
      </c>
      <c r="Q1913" s="8" t="n">
        <f aca="false">MAX(Q1912,B1913)</f>
        <v>4811.1564628872</v>
      </c>
      <c r="R1913" s="9" t="n">
        <f aca="false">B1913/Q1913-1</f>
        <v>-0.570766921986429</v>
      </c>
      <c r="S1913" s="9" t="n">
        <f aca="false">B1913/INDEX($B:$B,$E1913)-1</f>
        <v>-0.0483657178475385</v>
      </c>
      <c r="T1913" s="0" t="n">
        <f aca="false">IF(AND($A1913&gt;=CrashTest!$B$3,$A1913&lt;=CrashTest!$C$3),1,IF(AND($A1913&gt;=CrashTest!$B$4,$A1913&lt;=CrashTest!$C$4),2,IF(AND($A1913&gt;=CrashTest!$B$5,$A1913&lt;=CrashTest!$C$5),3,IF(AND($A1913&gt;=CrashTest!$B$6,$A1913&lt;=CrashTest!$C$6),4,IF(AND($A1913&gt;=CrashTest!$B$7,$A1913&lt;=CrashTest!$C$7),5,0)))))</f>
        <v>0</v>
      </c>
      <c r="U1913" s="8" t="str">
        <f aca="false">IF(T1913=0,"",IF(T1912=T1913,MAX(U1912,B1913),B1913))</f>
        <v/>
      </c>
      <c r="V1913" s="9" t="str">
        <f aca="false">IF(T1913=0,"",B1913/U1913-1)</f>
        <v/>
      </c>
      <c r="W1913" s="8" t="str">
        <f aca="false">IF(T1913=0,"",IF(T1912=T1913,MAX(W1912,F1913),F1913))</f>
        <v/>
      </c>
      <c r="X1913" s="9" t="str">
        <f aca="false">IF(T1913=0,"",F1913/W1913-1)</f>
        <v/>
      </c>
    </row>
    <row r="1914" customFormat="false" ht="15" hidden="false" customHeight="false" outlineLevel="0" collapsed="false">
      <c r="A1914" s="5" t="n">
        <v>45742</v>
      </c>
      <c r="B1914" s="6" t="n">
        <v>2005.4321364699</v>
      </c>
      <c r="C1914" s="7" t="n">
        <v>13.53491573</v>
      </c>
      <c r="D1914" s="0" t="n">
        <f aca="false">INT((ROW()-3)/30)</f>
        <v>63</v>
      </c>
      <c r="E1914" s="0" t="n">
        <f aca="false">2+30*D1914</f>
        <v>1892</v>
      </c>
      <c r="F1914" s="8" t="n">
        <f aca="false">INDEX($F:$F,$E1914)*(2*B1914/INDEX($B:$B,$E1914)-C1914/INDEX($C:$C,$E1914))</f>
        <v>188.943238699502</v>
      </c>
      <c r="G1914" s="9" t="n">
        <f aca="false">B1914/B1913-1</f>
        <v>-0.0288969755695819</v>
      </c>
      <c r="H1914" s="9" t="n">
        <f aca="false">F1914/F1913-1</f>
        <v>-0.0142443155681204</v>
      </c>
      <c r="I1914" s="9" t="n">
        <f aca="false">LN(B1914/B1913)</f>
        <v>-0.0293227149490119</v>
      </c>
      <c r="J1914" s="9" t="n">
        <f aca="false">LN(F1914/F1913)</f>
        <v>-0.014346739635012</v>
      </c>
      <c r="K1914" s="9" t="n">
        <f aca="false">F1914/F1907-1</f>
        <v>-0.0236592189786389</v>
      </c>
      <c r="L1914" s="9" t="n">
        <f aca="false">F1914/F1884-1</f>
        <v>-0.0563228716285455</v>
      </c>
      <c r="M1914" s="9" t="n">
        <f aca="false">B1914/B1907-1</f>
        <v>-0.0250533117891458</v>
      </c>
      <c r="N1914" s="9" t="n">
        <f aca="false">B1914/B1884-1</f>
        <v>-0.204034310460029</v>
      </c>
      <c r="O1914" s="8" t="n">
        <f aca="false">MAX(O1913,F1914)</f>
        <v>271.506607307531</v>
      </c>
      <c r="P1914" s="9" t="n">
        <f aca="false">F1914/O1914-1</f>
        <v>-0.304093404675455</v>
      </c>
      <c r="Q1914" s="8" t="n">
        <f aca="false">MAX(Q1913,B1914)</f>
        <v>4811.1564628872</v>
      </c>
      <c r="R1914" s="9" t="n">
        <f aca="false">B1914/Q1914-1</f>
        <v>-0.583170459755443</v>
      </c>
      <c r="S1914" s="9" t="n">
        <f aca="false">B1914/INDEX($B:$B,$E1914)-1</f>
        <v>-0.0758650704500749</v>
      </c>
      <c r="T1914" s="0" t="n">
        <f aca="false">IF(AND($A1914&gt;=CrashTest!$B$3,$A1914&lt;=CrashTest!$C$3),1,IF(AND($A1914&gt;=CrashTest!$B$4,$A1914&lt;=CrashTest!$C$4),2,IF(AND($A1914&gt;=CrashTest!$B$5,$A1914&lt;=CrashTest!$C$5),3,IF(AND($A1914&gt;=CrashTest!$B$6,$A1914&lt;=CrashTest!$C$6),4,IF(AND($A1914&gt;=CrashTest!$B$7,$A1914&lt;=CrashTest!$C$7),5,0)))))</f>
        <v>0</v>
      </c>
      <c r="U1914" s="8" t="str">
        <f aca="false">IF(T1914=0,"",IF(T1913=T1914,MAX(U1913,B1914),B1914))</f>
        <v/>
      </c>
      <c r="V1914" s="9" t="str">
        <f aca="false">IF(T1914=0,"",B1914/U1914-1)</f>
        <v/>
      </c>
      <c r="W1914" s="8" t="str">
        <f aca="false">IF(T1914=0,"",IF(T1913=T1914,MAX(W1913,F1914),F1914))</f>
        <v/>
      </c>
      <c r="X1914" s="9" t="str">
        <f aca="false">IF(T1914=0,"",F1914/W1914-1)</f>
        <v/>
      </c>
    </row>
    <row r="1915" customFormat="false" ht="15" hidden="false" customHeight="false" outlineLevel="0" collapsed="false">
      <c r="A1915" s="5" t="n">
        <v>45743</v>
      </c>
      <c r="B1915" s="6" t="n">
        <v>2003.37026212741</v>
      </c>
      <c r="C1915" s="7" t="n">
        <v>13.49043014</v>
      </c>
      <c r="D1915" s="0" t="n">
        <f aca="false">INT((ROW()-3)/30)</f>
        <v>63</v>
      </c>
      <c r="E1915" s="0" t="n">
        <f aca="false">2+30*D1915</f>
        <v>1892</v>
      </c>
      <c r="F1915" s="8" t="n">
        <f aca="false">INDEX($F:$F,$E1915)*(2*B1915/INDEX($B:$B,$E1915)-C1915/INDEX($C:$C,$E1915))</f>
        <v>189.139910540413</v>
      </c>
      <c r="G1915" s="9" t="n">
        <f aca="false">B1915/B1914-1</f>
        <v>-0.00102814466019252</v>
      </c>
      <c r="H1915" s="9" t="n">
        <f aca="false">F1915/F1914-1</f>
        <v>0.00104090435976945</v>
      </c>
      <c r="I1915" s="9" t="n">
        <f aca="false">LN(B1915/B1914)</f>
        <v>-0.00102867356347079</v>
      </c>
      <c r="J1915" s="9" t="n">
        <f aca="false">LN(F1915/F1914)</f>
        <v>0.00104036299446679</v>
      </c>
      <c r="K1915" s="9" t="n">
        <f aca="false">F1915/F1908-1</f>
        <v>-0.00703521776433791</v>
      </c>
      <c r="L1915" s="9" t="n">
        <f aca="false">F1915/F1885-1</f>
        <v>-0.0501851422632131</v>
      </c>
      <c r="M1915" s="9" t="n">
        <f aca="false">B1915/B1908-1</f>
        <v>0.0127214934877324</v>
      </c>
      <c r="N1915" s="9" t="n">
        <f aca="false">B1915/B1885-1</f>
        <v>-0.198450935602202</v>
      </c>
      <c r="O1915" s="8" t="n">
        <f aca="false">MAX(O1914,F1915)</f>
        <v>271.506607307531</v>
      </c>
      <c r="P1915" s="9" t="n">
        <f aca="false">F1915/O1915-1</f>
        <v>-0.303369032466389</v>
      </c>
      <c r="Q1915" s="8" t="n">
        <f aca="false">MAX(Q1914,B1915)</f>
        <v>4811.1564628872</v>
      </c>
      <c r="R1915" s="9" t="n">
        <f aca="false">B1915/Q1915-1</f>
        <v>-0.583599020821456</v>
      </c>
      <c r="S1915" s="9" t="n">
        <f aca="false">B1915/INDEX($B:$B,$E1915)-1</f>
        <v>-0.076815214843189</v>
      </c>
      <c r="T1915" s="0" t="n">
        <f aca="false">IF(AND($A1915&gt;=CrashTest!$B$3,$A1915&lt;=CrashTest!$C$3),1,IF(AND($A1915&gt;=CrashTest!$B$4,$A1915&lt;=CrashTest!$C$4),2,IF(AND($A1915&gt;=CrashTest!$B$5,$A1915&lt;=CrashTest!$C$5),3,IF(AND($A1915&gt;=CrashTest!$B$6,$A1915&lt;=CrashTest!$C$6),4,IF(AND($A1915&gt;=CrashTest!$B$7,$A1915&lt;=CrashTest!$C$7),5,0)))))</f>
        <v>0</v>
      </c>
      <c r="U1915" s="8" t="str">
        <f aca="false">IF(T1915=0,"",IF(T1914=T1915,MAX(U1914,B1915),B1915))</f>
        <v/>
      </c>
      <c r="V1915" s="9" t="str">
        <f aca="false">IF(T1915=0,"",B1915/U1915-1)</f>
        <v/>
      </c>
      <c r="W1915" s="8" t="str">
        <f aca="false">IF(T1915=0,"",IF(T1914=T1915,MAX(W1914,F1915),F1915))</f>
        <v/>
      </c>
      <c r="X1915" s="9" t="str">
        <f aca="false">IF(T1915=0,"",F1915/W1915-1)</f>
        <v/>
      </c>
    </row>
    <row r="1916" customFormat="false" ht="15" hidden="false" customHeight="false" outlineLevel="0" collapsed="false">
      <c r="A1916" s="5" t="n">
        <v>45744</v>
      </c>
      <c r="B1916" s="6" t="n">
        <v>1896.0268603156</v>
      </c>
      <c r="C1916" s="7" t="n">
        <v>12.14277727</v>
      </c>
      <c r="D1916" s="0" t="n">
        <f aca="false">INT((ROW()-3)/30)</f>
        <v>63</v>
      </c>
      <c r="E1916" s="0" t="n">
        <f aca="false">2+30*D1916</f>
        <v>1892</v>
      </c>
      <c r="F1916" s="8" t="n">
        <f aca="false">INDEX($F:$F,$E1916)*(2*B1916/INDEX($B:$B,$E1916)-C1916/INDEX($C:$C,$E1916))</f>
        <v>186.995825605152</v>
      </c>
      <c r="G1916" s="9" t="n">
        <f aca="false">B1916/B1915-1</f>
        <v>-0.0535814092088101</v>
      </c>
      <c r="H1916" s="9" t="n">
        <f aca="false">F1916/F1915-1</f>
        <v>-0.011335973085401</v>
      </c>
      <c r="I1916" s="9" t="n">
        <f aca="false">LN(B1916/B1915)</f>
        <v>-0.0550703228177525</v>
      </c>
      <c r="J1916" s="9" t="n">
        <f aca="false">LN(F1916/F1915)</f>
        <v>-0.0114007149681398</v>
      </c>
      <c r="K1916" s="9" t="n">
        <f aca="false">F1916/F1909-1</f>
        <v>-0.0182425145943506</v>
      </c>
      <c r="L1916" s="9" t="n">
        <f aca="false">F1916/F1886-1</f>
        <v>-0.0457244056527462</v>
      </c>
      <c r="M1916" s="9" t="n">
        <f aca="false">B1916/B1909-1</f>
        <v>-0.0356431666490038</v>
      </c>
      <c r="N1916" s="9" t="n">
        <f aca="false">B1916/B1886-1</f>
        <v>-0.186404063057388</v>
      </c>
      <c r="O1916" s="8" t="n">
        <f aca="false">MAX(O1915,F1916)</f>
        <v>271.506607307531</v>
      </c>
      <c r="P1916" s="9" t="n">
        <f aca="false">F1916/O1916-1</f>
        <v>-0.311266022364807</v>
      </c>
      <c r="Q1916" s="8" t="n">
        <f aca="false">MAX(Q1915,B1916)</f>
        <v>4811.1564628872</v>
      </c>
      <c r="R1916" s="9" t="n">
        <f aca="false">B1916/Q1916-1</f>
        <v>-0.605910372081771</v>
      </c>
      <c r="S1916" s="9" t="n">
        <f aca="false">B1916/INDEX($B:$B,$E1916)-1</f>
        <v>-0.126280756592024</v>
      </c>
      <c r="T1916" s="0" t="n">
        <f aca="false">IF(AND($A1916&gt;=CrashTest!$B$3,$A1916&lt;=CrashTest!$C$3),1,IF(AND($A1916&gt;=CrashTest!$B$4,$A1916&lt;=CrashTest!$C$4),2,IF(AND($A1916&gt;=CrashTest!$B$5,$A1916&lt;=CrashTest!$C$5),3,IF(AND($A1916&gt;=CrashTest!$B$6,$A1916&lt;=CrashTest!$C$6),4,IF(AND($A1916&gt;=CrashTest!$B$7,$A1916&lt;=CrashTest!$C$7),5,0)))))</f>
        <v>0</v>
      </c>
      <c r="U1916" s="8" t="str">
        <f aca="false">IF(T1916=0,"",IF(T1915=T1916,MAX(U1915,B1916),B1916))</f>
        <v/>
      </c>
      <c r="V1916" s="9" t="str">
        <f aca="false">IF(T1916=0,"",B1916/U1916-1)</f>
        <v/>
      </c>
      <c r="W1916" s="8" t="str">
        <f aca="false">IF(T1916=0,"",IF(T1915=T1916,MAX(W1915,F1916),F1916))</f>
        <v/>
      </c>
      <c r="X1916" s="9" t="str">
        <f aca="false">IF(T1916=0,"",F1916/W1916-1)</f>
        <v/>
      </c>
    </row>
    <row r="1917" customFormat="false" ht="15" hidden="false" customHeight="false" outlineLevel="0" collapsed="false">
      <c r="A1917" s="5" t="n">
        <v>45745</v>
      </c>
      <c r="B1917" s="6" t="n">
        <v>1823.59882349503</v>
      </c>
      <c r="C1917" s="7" t="n">
        <v>11.22039499</v>
      </c>
      <c r="D1917" s="0" t="n">
        <f aca="false">INT((ROW()-3)/30)</f>
        <v>63</v>
      </c>
      <c r="E1917" s="0" t="n">
        <f aca="false">2+30*D1917</f>
        <v>1892</v>
      </c>
      <c r="F1917" s="8" t="n">
        <f aca="false">INDEX($F:$F,$E1917)*(2*B1917/INDEX($B:$B,$E1917)-C1917/INDEX($C:$C,$E1917))</f>
        <v>185.716382769911</v>
      </c>
      <c r="G1917" s="9" t="n">
        <f aca="false">B1917/B1916-1</f>
        <v>-0.0381999001894489</v>
      </c>
      <c r="H1917" s="9" t="n">
        <f aca="false">F1917/F1916-1</f>
        <v>-0.00684209303122363</v>
      </c>
      <c r="I1917" s="9" t="n">
        <f aca="false">LN(B1917/B1916)</f>
        <v>-0.0389486463638337</v>
      </c>
      <c r="J1917" s="9" t="n">
        <f aca="false">LN(F1917/F1916)</f>
        <v>-0.00686560746977866</v>
      </c>
      <c r="K1917" s="9" t="n">
        <f aca="false">F1917/F1910-1</f>
        <v>-0.0213673435286743</v>
      </c>
      <c r="L1917" s="9" t="n">
        <f aca="false">F1917/F1887-1</f>
        <v>-0.0469829402534222</v>
      </c>
      <c r="M1917" s="9" t="n">
        <f aca="false">B1917/B1910-1</f>
        <v>-0.078400495180311</v>
      </c>
      <c r="N1917" s="9" t="n">
        <f aca="false">B1917/B1887-1</f>
        <v>-0.206612314948008</v>
      </c>
      <c r="O1917" s="8" t="n">
        <f aca="false">MAX(O1916,F1917)</f>
        <v>271.506607307531</v>
      </c>
      <c r="P1917" s="9" t="n">
        <f aca="false">F1917/O1917-1</f>
        <v>-0.315978404313552</v>
      </c>
      <c r="Q1917" s="8" t="n">
        <f aca="false">MAX(Q1916,B1917)</f>
        <v>4811.1564628872</v>
      </c>
      <c r="R1917" s="9" t="n">
        <f aca="false">B1917/Q1917-1</f>
        <v>-0.620964556533944</v>
      </c>
      <c r="S1917" s="9" t="n">
        <f aca="false">B1917/INDEX($B:$B,$E1917)-1</f>
        <v>-0.159656744483809</v>
      </c>
      <c r="T1917" s="0" t="n">
        <f aca="false">IF(AND($A1917&gt;=CrashTest!$B$3,$A1917&lt;=CrashTest!$C$3),1,IF(AND($A1917&gt;=CrashTest!$B$4,$A1917&lt;=CrashTest!$C$4),2,IF(AND($A1917&gt;=CrashTest!$B$5,$A1917&lt;=CrashTest!$C$5),3,IF(AND($A1917&gt;=CrashTest!$B$6,$A1917&lt;=CrashTest!$C$6),4,IF(AND($A1917&gt;=CrashTest!$B$7,$A1917&lt;=CrashTest!$C$7),5,0)))))</f>
        <v>0</v>
      </c>
      <c r="U1917" s="8" t="str">
        <f aca="false">IF(T1917=0,"",IF(T1916=T1917,MAX(U1916,B1917),B1917))</f>
        <v/>
      </c>
      <c r="V1917" s="9" t="str">
        <f aca="false">IF(T1917=0,"",B1917/U1917-1)</f>
        <v/>
      </c>
      <c r="W1917" s="8" t="str">
        <f aca="false">IF(T1917=0,"",IF(T1916=T1917,MAX(W1916,F1917),F1917))</f>
        <v/>
      </c>
      <c r="X1917" s="9" t="str">
        <f aca="false">IF(T1917=0,"",F1917/W1917-1)</f>
        <v/>
      </c>
    </row>
    <row r="1918" customFormat="false" ht="15" hidden="false" customHeight="false" outlineLevel="0" collapsed="false">
      <c r="A1918" s="5" t="n">
        <v>45746</v>
      </c>
      <c r="B1918" s="6" t="n">
        <v>1802.80018965517</v>
      </c>
      <c r="C1918" s="7" t="n">
        <v>10.93933681</v>
      </c>
      <c r="D1918" s="0" t="n">
        <f aca="false">INT((ROW()-3)/30)</f>
        <v>63</v>
      </c>
      <c r="E1918" s="0" t="n">
        <f aca="false">2+30*D1918</f>
        <v>1892</v>
      </c>
      <c r="F1918" s="8" t="n">
        <f aca="false">INDEX($F:$F,$E1918)*(2*B1918/INDEX($B:$B,$E1918)-C1918/INDEX($C:$C,$E1918))</f>
        <v>185.555943667153</v>
      </c>
      <c r="G1918" s="9" t="n">
        <f aca="false">B1918/B1917-1</f>
        <v>-0.0114052682925065</v>
      </c>
      <c r="H1918" s="9" t="n">
        <f aca="false">F1918/F1917-1</f>
        <v>-0.000863893106061942</v>
      </c>
      <c r="I1918" s="9" t="n">
        <f aca="false">LN(B1918/B1917)</f>
        <v>-0.0114708071670812</v>
      </c>
      <c r="J1918" s="9" t="n">
        <f aca="false">LN(F1918/F1917)</f>
        <v>-0.000864266476761696</v>
      </c>
      <c r="K1918" s="9" t="n">
        <f aca="false">F1918/F1911-1</f>
        <v>-0.0180320553456018</v>
      </c>
      <c r="L1918" s="9" t="n">
        <f aca="false">F1918/F1888-1</f>
        <v>-0.0464671153803665</v>
      </c>
      <c r="M1918" s="9" t="n">
        <f aca="false">B1918/B1911-1</f>
        <v>-0.0976453281082711</v>
      </c>
      <c r="N1918" s="9" t="n">
        <f aca="false">B1918/B1888-1</f>
        <v>-0.191543613996532</v>
      </c>
      <c r="O1918" s="8" t="n">
        <f aca="false">MAX(O1917,F1918)</f>
        <v>271.506607307531</v>
      </c>
      <c r="P1918" s="9" t="n">
        <f aca="false">F1918/O1918-1</f>
        <v>-0.316569325854463</v>
      </c>
      <c r="Q1918" s="8" t="n">
        <f aca="false">MAX(Q1917,B1918)</f>
        <v>4811.1564628872</v>
      </c>
      <c r="R1918" s="9" t="n">
        <f aca="false">B1918/Q1918-1</f>
        <v>-0.625287557459044</v>
      </c>
      <c r="S1918" s="9" t="n">
        <f aca="false">B1918/INDEX($B:$B,$E1918)-1</f>
        <v>-0.16924108477077</v>
      </c>
      <c r="T1918" s="0" t="n">
        <f aca="false">IF(AND($A1918&gt;=CrashTest!$B$3,$A1918&lt;=CrashTest!$C$3),1,IF(AND($A1918&gt;=CrashTest!$B$4,$A1918&lt;=CrashTest!$C$4),2,IF(AND($A1918&gt;=CrashTest!$B$5,$A1918&lt;=CrashTest!$C$5),3,IF(AND($A1918&gt;=CrashTest!$B$6,$A1918&lt;=CrashTest!$C$6),4,IF(AND($A1918&gt;=CrashTest!$B$7,$A1918&lt;=CrashTest!$C$7),5,0)))))</f>
        <v>0</v>
      </c>
      <c r="U1918" s="8" t="str">
        <f aca="false">IF(T1918=0,"",IF(T1917=T1918,MAX(U1917,B1918),B1918))</f>
        <v/>
      </c>
      <c r="V1918" s="9" t="str">
        <f aca="false">IF(T1918=0,"",B1918/U1918-1)</f>
        <v/>
      </c>
      <c r="W1918" s="8" t="str">
        <f aca="false">IF(T1918=0,"",IF(T1917=T1918,MAX(W1917,F1918),F1918))</f>
        <v/>
      </c>
      <c r="X1918" s="9" t="str">
        <f aca="false">IF(T1918=0,"",F1918/W1918-1)</f>
        <v/>
      </c>
    </row>
    <row r="1919" customFormat="false" ht="15" hidden="false" customHeight="false" outlineLevel="0" collapsed="false">
      <c r="A1919" s="5" t="n">
        <v>45747</v>
      </c>
      <c r="B1919" s="6" t="n">
        <v>1823.44348568089</v>
      </c>
      <c r="C1919" s="7" t="n">
        <v>11.1520261</v>
      </c>
      <c r="D1919" s="0" t="n">
        <f aca="false">INT((ROW()-3)/30)</f>
        <v>63</v>
      </c>
      <c r="E1919" s="0" t="n">
        <f aca="false">2+30*D1919</f>
        <v>1892</v>
      </c>
      <c r="F1919" s="8" t="n">
        <f aca="false">INDEX($F:$F,$E1919)*(2*B1919/INDEX($B:$B,$E1919)-C1919/INDEX($C:$C,$E1919))</f>
        <v>186.56265742653</v>
      </c>
      <c r="G1919" s="9" t="n">
        <f aca="false">B1919/B1918-1</f>
        <v>0.0114506844098283</v>
      </c>
      <c r="H1919" s="9" t="n">
        <f aca="false">F1919/F1918-1</f>
        <v>0.00542539214579252</v>
      </c>
      <c r="I1919" s="9" t="n">
        <f aca="false">LN(B1919/B1918)</f>
        <v>0.0113856215283825</v>
      </c>
      <c r="J1919" s="9" t="n">
        <f aca="false">LN(F1919/F1918)</f>
        <v>0.0054107277220797</v>
      </c>
      <c r="K1919" s="9" t="n">
        <f aca="false">F1919/F1912-1</f>
        <v>-0.0257032544633611</v>
      </c>
      <c r="L1919" s="9" t="n">
        <f aca="false">F1919/F1889-1</f>
        <v>-0.0397522749606807</v>
      </c>
      <c r="M1919" s="9" t="n">
        <f aca="false">B1919/B1912-1</f>
        <v>-0.120770498516898</v>
      </c>
      <c r="N1919" s="9" t="n">
        <f aca="false">B1919/B1889-1</f>
        <v>-0.174521605498856</v>
      </c>
      <c r="O1919" s="8" t="n">
        <f aca="false">MAX(O1918,F1919)</f>
        <v>271.506607307531</v>
      </c>
      <c r="P1919" s="9" t="n">
        <f aca="false">F1919/O1919-1</f>
        <v>-0.31286144644276</v>
      </c>
      <c r="Q1919" s="8" t="n">
        <f aca="false">MAX(Q1918,B1919)</f>
        <v>4811.1564628872</v>
      </c>
      <c r="R1919" s="9" t="n">
        <f aca="false">B1919/Q1919-1</f>
        <v>-0.620996843535072</v>
      </c>
      <c r="S1919" s="9" t="n">
        <f aca="false">B1919/INDEX($B:$B,$E1919)-1</f>
        <v>-0.159728326611828</v>
      </c>
      <c r="T1919" s="0" t="n">
        <f aca="false">IF(AND($A1919&gt;=CrashTest!$B$3,$A1919&lt;=CrashTest!$C$3),1,IF(AND($A1919&gt;=CrashTest!$B$4,$A1919&lt;=CrashTest!$C$4),2,IF(AND($A1919&gt;=CrashTest!$B$5,$A1919&lt;=CrashTest!$C$5),3,IF(AND($A1919&gt;=CrashTest!$B$6,$A1919&lt;=CrashTest!$C$6),4,IF(AND($A1919&gt;=CrashTest!$B$7,$A1919&lt;=CrashTest!$C$7),5,0)))))</f>
        <v>0</v>
      </c>
      <c r="U1919" s="8" t="str">
        <f aca="false">IF(T1919=0,"",IF(T1918=T1919,MAX(U1918,B1919),B1919))</f>
        <v/>
      </c>
      <c r="V1919" s="9" t="str">
        <f aca="false">IF(T1919=0,"",B1919/U1919-1)</f>
        <v/>
      </c>
      <c r="W1919" s="8" t="str">
        <f aca="false">IF(T1919=0,"",IF(T1918=T1919,MAX(W1918,F1919),F1919))</f>
        <v/>
      </c>
      <c r="X1919" s="9" t="str">
        <f aca="false">IF(T1919=0,"",F1919/W1919-1)</f>
        <v/>
      </c>
    </row>
    <row r="1920" customFormat="false" ht="15" hidden="false" customHeight="false" outlineLevel="0" collapsed="false">
      <c r="A1920" s="5" t="n">
        <v>45748</v>
      </c>
      <c r="B1920" s="6" t="n">
        <v>1908.28501987142</v>
      </c>
      <c r="C1920" s="7" t="n">
        <v>12.31967766</v>
      </c>
      <c r="D1920" s="0" t="n">
        <f aca="false">INT((ROW()-3)/30)</f>
        <v>63</v>
      </c>
      <c r="E1920" s="0" t="n">
        <f aca="false">2+30*D1920</f>
        <v>1892</v>
      </c>
      <c r="F1920" s="8" t="n">
        <f aca="false">INDEX($F:$F,$E1920)*(2*B1920/INDEX($B:$B,$E1920)-C1920/INDEX($C:$C,$E1920))</f>
        <v>186.946488395768</v>
      </c>
      <c r="G1920" s="9" t="n">
        <f aca="false">B1920/B1919-1</f>
        <v>0.0465281950643233</v>
      </c>
      <c r="H1920" s="9" t="n">
        <f aca="false">F1920/F1919-1</f>
        <v>0.00205738369367414</v>
      </c>
      <c r="I1920" s="9" t="n">
        <f aca="false">LN(B1920/B1919)</f>
        <v>0.0454782047906932</v>
      </c>
      <c r="J1920" s="9" t="n">
        <f aca="false">LN(F1920/F1919)</f>
        <v>0.002055270178221</v>
      </c>
      <c r="K1920" s="9" t="n">
        <f aca="false">F1920/F1913-1</f>
        <v>-0.0246617720267088</v>
      </c>
      <c r="L1920" s="9" t="n">
        <f aca="false">F1920/F1890-1</f>
        <v>-0.0546641895227605</v>
      </c>
      <c r="M1920" s="9" t="n">
        <f aca="false">B1920/B1913-1</f>
        <v>-0.0759391352257754</v>
      </c>
      <c r="N1920" s="9" t="n">
        <f aca="false">B1920/B1890-1</f>
        <v>-0.242548640253706</v>
      </c>
      <c r="O1920" s="8" t="n">
        <f aca="false">MAX(O1919,F1920)</f>
        <v>271.506607307531</v>
      </c>
      <c r="P1920" s="9" t="n">
        <f aca="false">F1920/O1920-1</f>
        <v>-0.311447738787377</v>
      </c>
      <c r="Q1920" s="8" t="n">
        <f aca="false">MAX(Q1919,B1920)</f>
        <v>4811.1564628872</v>
      </c>
      <c r="R1920" s="9" t="n">
        <f aca="false">B1920/Q1920-1</f>
        <v>-0.603362510741077</v>
      </c>
      <c r="S1920" s="9" t="n">
        <f aca="false">B1920/INDEX($B:$B,$E1920)-1</f>
        <v>-0.120632002285398</v>
      </c>
      <c r="T1920" s="0" t="n">
        <f aca="false">IF(AND($A1920&gt;=CrashTest!$B$3,$A1920&lt;=CrashTest!$C$3),1,IF(AND($A1920&gt;=CrashTest!$B$4,$A1920&lt;=CrashTest!$C$4),2,IF(AND($A1920&gt;=CrashTest!$B$5,$A1920&lt;=CrashTest!$C$5),3,IF(AND($A1920&gt;=CrashTest!$B$6,$A1920&lt;=CrashTest!$C$6),4,IF(AND($A1920&gt;=CrashTest!$B$7,$A1920&lt;=CrashTest!$C$7),5,0)))))</f>
        <v>0</v>
      </c>
      <c r="U1920" s="8" t="str">
        <f aca="false">IF(T1920=0,"",IF(T1919=T1920,MAX(U1919,B1920),B1920))</f>
        <v/>
      </c>
      <c r="V1920" s="9" t="str">
        <f aca="false">IF(T1920=0,"",B1920/U1920-1)</f>
        <v/>
      </c>
      <c r="W1920" s="8" t="str">
        <f aca="false">IF(T1920=0,"",IF(T1919=T1920,MAX(W1919,F1920),F1920))</f>
        <v/>
      </c>
      <c r="X1920" s="9" t="str">
        <f aca="false">IF(T1920=0,"",F1920/W1920-1)</f>
        <v/>
      </c>
    </row>
    <row r="1921" customFormat="false" ht="15" hidden="false" customHeight="false" outlineLevel="0" collapsed="false">
      <c r="A1921" s="5" t="n">
        <v>45749</v>
      </c>
      <c r="B1921" s="6" t="n">
        <v>1795.48936616014</v>
      </c>
      <c r="C1921" s="7" t="n">
        <v>10.76614841</v>
      </c>
      <c r="D1921" s="0" t="n">
        <f aca="false">INT((ROW()-3)/30)</f>
        <v>63</v>
      </c>
      <c r="E1921" s="0" t="n">
        <f aca="false">2+30*D1921</f>
        <v>1892</v>
      </c>
      <c r="F1921" s="8" t="n">
        <f aca="false">INDEX($F:$F,$E1921)*(2*B1921/INDEX($B:$B,$E1921)-C1921/INDEX($C:$C,$E1921))</f>
        <v>186.450929448491</v>
      </c>
      <c r="G1921" s="9" t="n">
        <f aca="false">B1921/B1920-1</f>
        <v>-0.0591083892273494</v>
      </c>
      <c r="H1921" s="9" t="n">
        <f aca="false">F1921/F1920-1</f>
        <v>-0.00265080639668536</v>
      </c>
      <c r="I1921" s="9" t="n">
        <f aca="false">LN(B1921/B1920)</f>
        <v>-0.060927331182351</v>
      </c>
      <c r="J1921" s="9" t="n">
        <f aca="false">LN(F1921/F1920)</f>
        <v>-0.00265432600520481</v>
      </c>
      <c r="K1921" s="9" t="n">
        <f aca="false">F1921/F1914-1</f>
        <v>-0.0131907829471213</v>
      </c>
      <c r="L1921" s="9" t="n">
        <f aca="false">F1921/F1891-1</f>
        <v>-0.0493668591999144</v>
      </c>
      <c r="M1921" s="9" t="n">
        <f aca="false">B1921/B1914-1</f>
        <v>-0.104687047989226</v>
      </c>
      <c r="N1921" s="9" t="n">
        <f aca="false">B1921/B1891-1</f>
        <v>-0.166284569182195</v>
      </c>
      <c r="O1921" s="8" t="n">
        <f aca="false">MAX(O1920,F1921)</f>
        <v>271.506607307531</v>
      </c>
      <c r="P1921" s="9" t="n">
        <f aca="false">F1921/O1921-1</f>
        <v>-0.313272957525851</v>
      </c>
      <c r="Q1921" s="8" t="n">
        <f aca="false">MAX(Q1920,B1921)</f>
        <v>4811.1564628872</v>
      </c>
      <c r="R1921" s="9" t="n">
        <f aca="false">B1921/Q1921-1</f>
        <v>-0.626807113838352</v>
      </c>
      <c r="S1921" s="9" t="n">
        <f aca="false">B1921/INDEX($B:$B,$E1921)-1</f>
        <v>-0.172610028168388</v>
      </c>
      <c r="T1921" s="0" t="n">
        <f aca="false">IF(AND($A1921&gt;=CrashTest!$B$3,$A1921&lt;=CrashTest!$C$3),1,IF(AND($A1921&gt;=CrashTest!$B$4,$A1921&lt;=CrashTest!$C$4),2,IF(AND($A1921&gt;=CrashTest!$B$5,$A1921&lt;=CrashTest!$C$5),3,IF(AND($A1921&gt;=CrashTest!$B$6,$A1921&lt;=CrashTest!$C$6),4,IF(AND($A1921&gt;=CrashTest!$B$7,$A1921&lt;=CrashTest!$C$7),5,0)))))</f>
        <v>0</v>
      </c>
      <c r="U1921" s="8" t="str">
        <f aca="false">IF(T1921=0,"",IF(T1920=T1921,MAX(U1920,B1921),B1921))</f>
        <v/>
      </c>
      <c r="V1921" s="9" t="str">
        <f aca="false">IF(T1921=0,"",B1921/U1921-1)</f>
        <v/>
      </c>
      <c r="W1921" s="8" t="str">
        <f aca="false">IF(T1921=0,"",IF(T1920=T1921,MAX(W1920,F1921),F1921))</f>
        <v/>
      </c>
      <c r="X1921" s="9" t="str">
        <f aca="false">IF(T1921=0,"",F1921/W1921-1)</f>
        <v/>
      </c>
    </row>
    <row r="1922" customFormat="false" ht="15" hidden="false" customHeight="false" outlineLevel="0" collapsed="false">
      <c r="A1922" s="5" t="n">
        <v>45750</v>
      </c>
      <c r="B1922" s="6" t="n">
        <v>1813.54323436587</v>
      </c>
      <c r="C1922" s="7" t="n">
        <v>10.98879965</v>
      </c>
      <c r="D1922" s="0" t="n">
        <f aca="false">INT((ROW()-3)/30)</f>
        <v>63</v>
      </c>
      <c r="E1922" s="0" t="n">
        <f aca="false">2+30*D1922</f>
        <v>1892</v>
      </c>
      <c r="F1922" s="8" t="n">
        <f aca="false">INDEX($F:$F,$E1922)*(2*B1922/INDEX($B:$B,$E1922)-C1922/INDEX($C:$C,$E1922))</f>
        <v>186.862790785339</v>
      </c>
      <c r="G1922" s="9" t="n">
        <f aca="false">B1922/B1921-1</f>
        <v>0.0100551239934883</v>
      </c>
      <c r="H1922" s="9" t="n">
        <f aca="false">F1922/F1921-1</f>
        <v>0.00220895298332069</v>
      </c>
      <c r="I1922" s="9" t="n">
        <f aca="false">LN(B1922/B1921)</f>
        <v>0.0100049075752062</v>
      </c>
      <c r="J1922" s="9" t="n">
        <f aca="false">LN(F1922/F1921)</f>
        <v>0.00220651683357997</v>
      </c>
      <c r="K1922" s="9" t="n">
        <f aca="false">F1922/F1915-1</f>
        <v>-0.0120393403410637</v>
      </c>
      <c r="L1922" s="9" t="n">
        <f aca="false">F1922/F1892-1</f>
        <v>-0.046012594831501</v>
      </c>
      <c r="M1922" s="9" t="n">
        <f aca="false">B1922/B1915-1</f>
        <v>-0.0947538412394919</v>
      </c>
      <c r="N1922" s="9" t="n">
        <f aca="false">B1922/B1892-1</f>
        <v>-0.164290519410652</v>
      </c>
      <c r="O1922" s="8" t="n">
        <f aca="false">MAX(O1921,F1922)</f>
        <v>271.506607307531</v>
      </c>
      <c r="P1922" s="9" t="n">
        <f aca="false">F1922/O1922-1</f>
        <v>-0.311756009776651</v>
      </c>
      <c r="Q1922" s="8" t="n">
        <f aca="false">MAX(Q1921,B1922)</f>
        <v>4811.1564628872</v>
      </c>
      <c r="R1922" s="9" t="n">
        <f aca="false">B1922/Q1922-1</f>
        <v>-0.623054613094509</v>
      </c>
      <c r="S1922" s="9" t="n">
        <f aca="false">B1922/INDEX($B:$B,$E1922)-1</f>
        <v>-0.164290519410652</v>
      </c>
      <c r="T1922" s="0" t="n">
        <f aca="false">IF(AND($A1922&gt;=CrashTest!$B$3,$A1922&lt;=CrashTest!$C$3),1,IF(AND($A1922&gt;=CrashTest!$B$4,$A1922&lt;=CrashTest!$C$4),2,IF(AND($A1922&gt;=CrashTest!$B$5,$A1922&lt;=CrashTest!$C$5),3,IF(AND($A1922&gt;=CrashTest!$B$6,$A1922&lt;=CrashTest!$C$6),4,IF(AND($A1922&gt;=CrashTest!$B$7,$A1922&lt;=CrashTest!$C$7),5,0)))))</f>
        <v>0</v>
      </c>
      <c r="U1922" s="8" t="str">
        <f aca="false">IF(T1922=0,"",IF(T1921=T1922,MAX(U1921,B1922),B1922))</f>
        <v/>
      </c>
      <c r="V1922" s="9" t="str">
        <f aca="false">IF(T1922=0,"",B1922/U1922-1)</f>
        <v/>
      </c>
      <c r="W1922" s="8" t="str">
        <f aca="false">IF(T1922=0,"",IF(T1921=T1922,MAX(W1921,F1922),F1922))</f>
        <v/>
      </c>
      <c r="X1922" s="9" t="str">
        <f aca="false">IF(T1922=0,"",F1922/W1922-1)</f>
        <v/>
      </c>
    </row>
    <row r="1923" customFormat="false" ht="15" hidden="false" customHeight="false" outlineLevel="0" collapsed="false">
      <c r="A1923" s="5" t="n">
        <v>45751</v>
      </c>
      <c r="B1923" s="6" t="n">
        <v>1812.99751081239</v>
      </c>
      <c r="C1923" s="7" t="n">
        <v>10.99052518</v>
      </c>
      <c r="D1923" s="0" t="n">
        <f aca="false">INT((ROW()-3)/30)</f>
        <v>64</v>
      </c>
      <c r="E1923" s="0" t="n">
        <f aca="false">2+30*D1923</f>
        <v>1922</v>
      </c>
      <c r="F1923" s="8" t="n">
        <f aca="false">INDEX($F:$F,$E1923)*(2*B1923/INDEX($B:$B,$E1923)-C1923/INDEX($C:$C,$E1923))</f>
        <v>186.720988543219</v>
      </c>
      <c r="G1923" s="9" t="n">
        <f aca="false">B1923/B1922-1</f>
        <v>-0.000300915656786582</v>
      </c>
      <c r="H1923" s="9" t="n">
        <f aca="false">F1923/F1922-1</f>
        <v>-0.000758857563478488</v>
      </c>
      <c r="I1923" s="9" t="n">
        <f aca="false">LN(B1923/B1922)</f>
        <v>-0.000300960940987543</v>
      </c>
      <c r="J1923" s="9" t="n">
        <f aca="false">LN(F1923/F1922)</f>
        <v>-0.000759145641628721</v>
      </c>
      <c r="K1923" s="9" t="n">
        <f aca="false">F1923/F1916-1</f>
        <v>-0.00146974971790859</v>
      </c>
      <c r="L1923" s="9" t="n">
        <f aca="false">F1923/F1893-1</f>
        <v>-0.0528476329696515</v>
      </c>
      <c r="M1923" s="9" t="n">
        <f aca="false">B1923/B1916-1</f>
        <v>-0.0437912306207464</v>
      </c>
      <c r="N1923" s="9" t="n">
        <f aca="false">B1923/B1893-1</f>
        <v>-0.191012166400466</v>
      </c>
      <c r="O1923" s="8" t="n">
        <f aca="false">MAX(O1922,F1923)</f>
        <v>271.506607307531</v>
      </c>
      <c r="P1923" s="9" t="n">
        <f aca="false">F1923/O1923-1</f>
        <v>-0.312278288934151</v>
      </c>
      <c r="Q1923" s="8" t="n">
        <f aca="false">MAX(Q1922,B1923)</f>
        <v>4811.1564628872</v>
      </c>
      <c r="R1923" s="9" t="n">
        <f aca="false">B1923/Q1923-1</f>
        <v>-0.623168041863182</v>
      </c>
      <c r="S1923" s="9" t="n">
        <f aca="false">B1923/INDEX($B:$B,$E1923)-1</f>
        <v>-0.000300915656786582</v>
      </c>
      <c r="T1923" s="0" t="n">
        <f aca="false">IF(AND($A1923&gt;=CrashTest!$B$3,$A1923&lt;=CrashTest!$C$3),1,IF(AND($A1923&gt;=CrashTest!$B$4,$A1923&lt;=CrashTest!$C$4),2,IF(AND($A1923&gt;=CrashTest!$B$5,$A1923&lt;=CrashTest!$C$5),3,IF(AND($A1923&gt;=CrashTest!$B$6,$A1923&lt;=CrashTest!$C$6),4,IF(AND($A1923&gt;=CrashTest!$B$7,$A1923&lt;=CrashTest!$C$7),5,0)))))</f>
        <v>0</v>
      </c>
      <c r="U1923" s="8" t="str">
        <f aca="false">IF(T1923=0,"",IF(T1922=T1923,MAX(U1922,B1923),B1923))</f>
        <v/>
      </c>
      <c r="V1923" s="9" t="str">
        <f aca="false">IF(T1923=0,"",B1923/U1923-1)</f>
        <v/>
      </c>
      <c r="W1923" s="8" t="str">
        <f aca="false">IF(T1923=0,"",IF(T1922=T1923,MAX(W1922,F1923),F1923))</f>
        <v/>
      </c>
      <c r="X1923" s="9" t="str">
        <f aca="false">IF(T1923=0,"",F1923/W1923-1)</f>
        <v/>
      </c>
    </row>
    <row r="1924" customFormat="false" ht="15" hidden="false" customHeight="false" outlineLevel="0" collapsed="false">
      <c r="A1924" s="5" t="n">
        <v>45752</v>
      </c>
      <c r="B1924" s="6" t="n">
        <v>1802.97516072472</v>
      </c>
      <c r="C1924" s="7" t="n">
        <v>10.86613221</v>
      </c>
      <c r="D1924" s="0" t="n">
        <f aca="false">INT((ROW()-3)/30)</f>
        <v>64</v>
      </c>
      <c r="E1924" s="0" t="n">
        <f aca="false">2+30*D1924</f>
        <v>1922</v>
      </c>
      <c r="F1924" s="8" t="n">
        <f aca="false">INDEX($F:$F,$E1924)*(2*B1924/INDEX($B:$B,$E1924)-C1924/INDEX($C:$C,$E1924))</f>
        <v>186.770917306242</v>
      </c>
      <c r="G1924" s="9" t="n">
        <f aca="false">B1924/B1923-1</f>
        <v>-0.00552805507337906</v>
      </c>
      <c r="H1924" s="9" t="n">
        <f aca="false">F1924/F1923-1</f>
        <v>0.000267397700774552</v>
      </c>
      <c r="I1924" s="9" t="n">
        <f aca="false">LN(B1924/B1923)</f>
        <v>-0.00554339131566826</v>
      </c>
      <c r="J1924" s="9" t="n">
        <f aca="false">LN(F1924/F1923)</f>
        <v>0.000267361956381199</v>
      </c>
      <c r="K1924" s="9" t="n">
        <f aca="false">F1924/F1917-1</f>
        <v>0.00567819877063269</v>
      </c>
      <c r="L1924" s="9" t="n">
        <f aca="false">F1924/F1894-1</f>
        <v>-0.0545143164420265</v>
      </c>
      <c r="M1924" s="9" t="n">
        <f aca="false">B1924/B1917-1</f>
        <v>-0.0113093200678775</v>
      </c>
      <c r="N1924" s="9" t="n">
        <f aca="false">B1924/B1894-1</f>
        <v>-0.182819143552157</v>
      </c>
      <c r="O1924" s="8" t="n">
        <f aca="false">MAX(O1923,F1924)</f>
        <v>271.506607307531</v>
      </c>
      <c r="P1924" s="9" t="n">
        <f aca="false">F1924/O1924-1</f>
        <v>-0.312094393729839</v>
      </c>
      <c r="Q1924" s="8" t="n">
        <f aca="false">MAX(Q1923,B1924)</f>
        <v>4811.1564628872</v>
      </c>
      <c r="R1924" s="9" t="n">
        <f aca="false">B1924/Q1924-1</f>
        <v>-0.625251189681172</v>
      </c>
      <c r="S1924" s="9" t="n">
        <f aca="false">B1924/INDEX($B:$B,$E1924)-1</f>
        <v>-0.00582730725184244</v>
      </c>
      <c r="T1924" s="0" t="n">
        <f aca="false">IF(AND($A1924&gt;=CrashTest!$B$3,$A1924&lt;=CrashTest!$C$3),1,IF(AND($A1924&gt;=CrashTest!$B$4,$A1924&lt;=CrashTest!$C$4),2,IF(AND($A1924&gt;=CrashTest!$B$5,$A1924&lt;=CrashTest!$C$5),3,IF(AND($A1924&gt;=CrashTest!$B$6,$A1924&lt;=CrashTest!$C$6),4,IF(AND($A1924&gt;=CrashTest!$B$7,$A1924&lt;=CrashTest!$C$7),5,0)))))</f>
        <v>0</v>
      </c>
      <c r="U1924" s="8" t="str">
        <f aca="false">IF(T1924=0,"",IF(T1923=T1924,MAX(U1923,B1924),B1924))</f>
        <v/>
      </c>
      <c r="V1924" s="9" t="str">
        <f aca="false">IF(T1924=0,"",B1924/U1924-1)</f>
        <v/>
      </c>
      <c r="W1924" s="8" t="str">
        <f aca="false">IF(T1924=0,"",IF(T1923=T1924,MAX(W1923,F1924),F1924))</f>
        <v/>
      </c>
      <c r="X1924" s="9" t="str">
        <f aca="false">IF(T1924=0,"",F1924/W1924-1)</f>
        <v/>
      </c>
    </row>
    <row r="1925" customFormat="false" ht="15" hidden="false" customHeight="false" outlineLevel="0" collapsed="false">
      <c r="A1925" s="5" t="n">
        <v>45753</v>
      </c>
      <c r="B1925" s="6" t="n">
        <v>1569.10020689655</v>
      </c>
      <c r="C1925" s="7" t="n">
        <v>8.377861909</v>
      </c>
      <c r="D1925" s="0" t="n">
        <f aca="false">INT((ROW()-3)/30)</f>
        <v>64</v>
      </c>
      <c r="E1925" s="0" t="n">
        <f aca="false">2+30*D1925</f>
        <v>1922</v>
      </c>
      <c r="F1925" s="8" t="n">
        <f aca="false">INDEX($F:$F,$E1925)*(2*B1925/INDEX($B:$B,$E1925)-C1925/INDEX($C:$C,$E1925))</f>
        <v>180.887820924392</v>
      </c>
      <c r="G1925" s="9" t="n">
        <f aca="false">B1925/B1924-1</f>
        <v>-0.129716126390872</v>
      </c>
      <c r="H1925" s="9" t="n">
        <f aca="false">F1925/F1924-1</f>
        <v>-0.0314989960251838</v>
      </c>
      <c r="I1925" s="9" t="n">
        <f aca="false">LN(B1925/B1924)</f>
        <v>-0.138935829050259</v>
      </c>
      <c r="J1925" s="9" t="n">
        <f aca="false">LN(F1925/F1924)</f>
        <v>-0.0320057595070061</v>
      </c>
      <c r="K1925" s="9" t="n">
        <f aca="false">F1925/F1918-1</f>
        <v>-0.0251574950955744</v>
      </c>
      <c r="L1925" s="9" t="n">
        <f aca="false">F1925/F1895-1</f>
        <v>-0.0715193865172813</v>
      </c>
      <c r="M1925" s="9" t="n">
        <f aca="false">B1925/B1918-1</f>
        <v>-0.129631660846076</v>
      </c>
      <c r="N1925" s="9" t="n">
        <f aca="false">B1925/B1895-1</f>
        <v>-0.264968514610517</v>
      </c>
      <c r="O1925" s="8" t="n">
        <f aca="false">MAX(O1924,F1925)</f>
        <v>271.506607307531</v>
      </c>
      <c r="P1925" s="9" t="n">
        <f aca="false">F1925/O1925-1</f>
        <v>-0.333762729687444</v>
      </c>
      <c r="Q1925" s="8" t="n">
        <f aca="false">MAX(Q1924,B1925)</f>
        <v>4811.1564628872</v>
      </c>
      <c r="R1925" s="9" t="n">
        <f aca="false">B1925/Q1925-1</f>
        <v>-0.673862153725318</v>
      </c>
      <c r="S1925" s="9" t="n">
        <f aca="false">B1925/INDEX($B:$B,$E1925)-1</f>
        <v>-0.134787537918716</v>
      </c>
      <c r="T1925" s="0" t="n">
        <f aca="false">IF(AND($A1925&gt;=CrashTest!$B$3,$A1925&lt;=CrashTest!$C$3),1,IF(AND($A1925&gt;=CrashTest!$B$4,$A1925&lt;=CrashTest!$C$4),2,IF(AND($A1925&gt;=CrashTest!$B$5,$A1925&lt;=CrashTest!$C$5),3,IF(AND($A1925&gt;=CrashTest!$B$6,$A1925&lt;=CrashTest!$C$6),4,IF(AND($A1925&gt;=CrashTest!$B$7,$A1925&lt;=CrashTest!$C$7),5,0)))))</f>
        <v>0</v>
      </c>
      <c r="U1925" s="8" t="str">
        <f aca="false">IF(T1925=0,"",IF(T1924=T1925,MAX(U1924,B1925),B1925))</f>
        <v/>
      </c>
      <c r="V1925" s="9" t="str">
        <f aca="false">IF(T1925=0,"",B1925/U1925-1)</f>
        <v/>
      </c>
      <c r="W1925" s="8" t="str">
        <f aca="false">IF(T1925=0,"",IF(T1924=T1925,MAX(W1924,F1925),F1925))</f>
        <v/>
      </c>
      <c r="X1925" s="9" t="str">
        <f aca="false">IF(T1925=0,"",F1925/W1925-1)</f>
        <v/>
      </c>
    </row>
    <row r="1926" customFormat="false" ht="15" hidden="false" customHeight="false" outlineLevel="0" collapsed="false">
      <c r="A1926" s="5" t="n">
        <v>45754</v>
      </c>
      <c r="B1926" s="6" t="n">
        <v>1560.23826212741</v>
      </c>
      <c r="C1926" s="7" t="n">
        <v>8.049207407</v>
      </c>
      <c r="D1926" s="0" t="n">
        <f aca="false">INT((ROW()-3)/30)</f>
        <v>64</v>
      </c>
      <c r="E1926" s="0" t="n">
        <f aca="false">2+30*D1926</f>
        <v>1922</v>
      </c>
      <c r="F1926" s="8" t="n">
        <f aca="false">INDEX($F:$F,$E1926)*(2*B1926/INDEX($B:$B,$E1926)-C1926/INDEX($C:$C,$E1926))</f>
        <v>184.650314868855</v>
      </c>
      <c r="G1926" s="9" t="n">
        <f aca="false">B1926/B1925-1</f>
        <v>-0.00564778764937357</v>
      </c>
      <c r="H1926" s="9" t="n">
        <f aca="false">F1926/F1925-1</f>
        <v>0.020800150752188</v>
      </c>
      <c r="I1926" s="9" t="n">
        <f aca="false">LN(B1926/B1925)</f>
        <v>-0.00566379670766942</v>
      </c>
      <c r="J1926" s="9" t="n">
        <f aca="false">LN(F1926/F1925)</f>
        <v>0.0205867812888124</v>
      </c>
      <c r="K1926" s="9" t="n">
        <f aca="false">F1926/F1919-1</f>
        <v>-0.0102504037198811</v>
      </c>
      <c r="L1926" s="9" t="n">
        <f aca="false">F1926/F1896-1</f>
        <v>-0.0600592141981525</v>
      </c>
      <c r="M1926" s="9" t="n">
        <f aca="false">B1926/B1919-1</f>
        <v>-0.144345150052839</v>
      </c>
      <c r="N1926" s="9" t="n">
        <f aca="false">B1926/B1896-1</f>
        <v>-0.290719272214959</v>
      </c>
      <c r="O1926" s="8" t="n">
        <f aca="false">MAX(O1925,F1926)</f>
        <v>271.506607307531</v>
      </c>
      <c r="P1926" s="9" t="n">
        <f aca="false">F1926/O1926-1</f>
        <v>-0.319904894028217</v>
      </c>
      <c r="Q1926" s="8" t="n">
        <f aca="false">MAX(Q1925,B1926)</f>
        <v>4811.1564628872</v>
      </c>
      <c r="R1926" s="9" t="n">
        <f aca="false">B1926/Q1926-1</f>
        <v>-0.675704111025501</v>
      </c>
      <c r="S1926" s="9" t="n">
        <f aca="false">B1926/INDEX($B:$B,$E1926)-1</f>
        <v>-0.139674074176143</v>
      </c>
      <c r="T1926" s="0" t="n">
        <f aca="false">IF(AND($A1926&gt;=CrashTest!$B$3,$A1926&lt;=CrashTest!$C$3),1,IF(AND($A1926&gt;=CrashTest!$B$4,$A1926&lt;=CrashTest!$C$4),2,IF(AND($A1926&gt;=CrashTest!$B$5,$A1926&lt;=CrashTest!$C$5),3,IF(AND($A1926&gt;=CrashTest!$B$6,$A1926&lt;=CrashTest!$C$6),4,IF(AND($A1926&gt;=CrashTest!$B$7,$A1926&lt;=CrashTest!$C$7),5,0)))))</f>
        <v>0</v>
      </c>
      <c r="U1926" s="8" t="str">
        <f aca="false">IF(T1926=0,"",IF(T1925=T1926,MAX(U1925,B1926),B1926))</f>
        <v/>
      </c>
      <c r="V1926" s="9" t="str">
        <f aca="false">IF(T1926=0,"",B1926/U1926-1)</f>
        <v/>
      </c>
      <c r="W1926" s="8" t="str">
        <f aca="false">IF(T1926=0,"",IF(T1925=T1926,MAX(W1925,F1926),F1926))</f>
        <v/>
      </c>
      <c r="X1926" s="9" t="str">
        <f aca="false">IF(T1926=0,"",F1926/W1926-1)</f>
        <v/>
      </c>
    </row>
    <row r="1927" customFormat="false" ht="15" hidden="false" customHeight="false" outlineLevel="0" collapsed="false">
      <c r="A1927" s="5" t="n">
        <v>45755</v>
      </c>
      <c r="B1927" s="6" t="n">
        <v>1471.09076125073</v>
      </c>
      <c r="C1927" s="7" t="n">
        <v>7.147594913</v>
      </c>
      <c r="D1927" s="0" t="n">
        <f aca="false">INT((ROW()-3)/30)</f>
        <v>64</v>
      </c>
      <c r="E1927" s="0" t="n">
        <f aca="false">2+30*D1927</f>
        <v>1922</v>
      </c>
      <c r="F1927" s="8" t="n">
        <f aca="false">INDEX($F:$F,$E1927)*(2*B1927/INDEX($B:$B,$E1927)-C1927/INDEX($C:$C,$E1927))</f>
        <v>181.61103746159</v>
      </c>
      <c r="G1927" s="9" t="n">
        <f aca="false">B1927/B1926-1</f>
        <v>-0.0571371072230505</v>
      </c>
      <c r="H1927" s="9" t="n">
        <f aca="false">F1927/F1926-1</f>
        <v>-0.0164596383679246</v>
      </c>
      <c r="I1927" s="9" t="n">
        <f aca="false">LN(B1927/B1926)</f>
        <v>-0.0588344016417337</v>
      </c>
      <c r="J1927" s="9" t="n">
        <f aca="false">LN(F1927/F1926)</f>
        <v>-0.0165966032232804</v>
      </c>
      <c r="K1927" s="9" t="n">
        <f aca="false">F1927/F1920-1</f>
        <v>-0.0285399901328085</v>
      </c>
      <c r="L1927" s="9" t="n">
        <f aca="false">F1927/F1897-1</f>
        <v>-0.0597258233223911</v>
      </c>
      <c r="M1927" s="9" t="n">
        <f aca="false">B1927/B1920-1</f>
        <v>-0.229103228327049</v>
      </c>
      <c r="N1927" s="9" t="n">
        <f aca="false">B1927/B1897-1</f>
        <v>-0.270180853761826</v>
      </c>
      <c r="O1927" s="8" t="n">
        <f aca="false">MAX(O1926,F1927)</f>
        <v>271.506607307531</v>
      </c>
      <c r="P1927" s="9" t="n">
        <f aca="false">F1927/O1927-1</f>
        <v>-0.331099013528308</v>
      </c>
      <c r="Q1927" s="8" t="n">
        <f aca="false">MAX(Q1926,B1927)</f>
        <v>4811.1564628872</v>
      </c>
      <c r="R1927" s="9" t="n">
        <f aca="false">B1927/Q1927-1</f>
        <v>-0.694233440005832</v>
      </c>
      <c r="S1927" s="9" t="n">
        <f aca="false">B1927/INDEX($B:$B,$E1927)-1</f>
        <v>-0.188830608846711</v>
      </c>
      <c r="T1927" s="0" t="n">
        <f aca="false">IF(AND($A1927&gt;=CrashTest!$B$3,$A1927&lt;=CrashTest!$C$3),1,IF(AND($A1927&gt;=CrashTest!$B$4,$A1927&lt;=CrashTest!$C$4),2,IF(AND($A1927&gt;=CrashTest!$B$5,$A1927&lt;=CrashTest!$C$5),3,IF(AND($A1927&gt;=CrashTest!$B$6,$A1927&lt;=CrashTest!$C$6),4,IF(AND($A1927&gt;=CrashTest!$B$7,$A1927&lt;=CrashTest!$C$7),5,0)))))</f>
        <v>0</v>
      </c>
      <c r="U1927" s="8" t="str">
        <f aca="false">IF(T1927=0,"",IF(T1926=T1927,MAX(U1926,B1927),B1927))</f>
        <v/>
      </c>
      <c r="V1927" s="9" t="str">
        <f aca="false">IF(T1927=0,"",B1927/U1927-1)</f>
        <v/>
      </c>
      <c r="W1927" s="8" t="str">
        <f aca="false">IF(T1927=0,"",IF(T1926=T1927,MAX(W1926,F1927),F1927))</f>
        <v/>
      </c>
      <c r="X1927" s="9" t="str">
        <f aca="false">IF(T1927=0,"",F1927/W1927-1)</f>
        <v/>
      </c>
    </row>
    <row r="1928" customFormat="false" ht="15" hidden="false" customHeight="false" outlineLevel="0" collapsed="false">
      <c r="A1928" s="5" t="n">
        <v>45756</v>
      </c>
      <c r="B1928" s="6" t="n">
        <v>1662.90904646406</v>
      </c>
      <c r="C1928" s="7" t="n">
        <v>9.361527407</v>
      </c>
      <c r="D1928" s="0" t="n">
        <f aca="false">INT((ROW()-3)/30)</f>
        <v>64</v>
      </c>
      <c r="E1928" s="0" t="n">
        <f aca="false">2+30*D1928</f>
        <v>1922</v>
      </c>
      <c r="F1928" s="8" t="n">
        <f aca="false">INDEX($F:$F,$E1928)*(2*B1928/INDEX($B:$B,$E1928)-C1928/INDEX($C:$C,$E1928))</f>
        <v>183.492384541045</v>
      </c>
      <c r="G1928" s="9" t="n">
        <f aca="false">B1928/B1927-1</f>
        <v>0.130391876739301</v>
      </c>
      <c r="H1928" s="9" t="n">
        <f aca="false">F1928/F1927-1</f>
        <v>0.0103592111236785</v>
      </c>
      <c r="I1928" s="9" t="n">
        <f aca="false">LN(B1928/B1927)</f>
        <v>0.122564366179859</v>
      </c>
      <c r="J1928" s="9" t="n">
        <f aca="false">LN(F1928/F1927)</f>
        <v>0.0103059222009698</v>
      </c>
      <c r="K1928" s="9" t="n">
        <f aca="false">F1928/F1921-1</f>
        <v>-0.0158676865607338</v>
      </c>
      <c r="L1928" s="9" t="n">
        <f aca="false">F1928/F1898-1</f>
        <v>-0.058009421192063</v>
      </c>
      <c r="M1928" s="9" t="n">
        <f aca="false">B1928/B1921-1</f>
        <v>-0.0738407713210901</v>
      </c>
      <c r="N1928" s="9" t="n">
        <f aca="false">B1928/B1898-1</f>
        <v>-0.115329509489894</v>
      </c>
      <c r="O1928" s="8" t="n">
        <f aca="false">MAX(O1927,F1928)</f>
        <v>271.506607307531</v>
      </c>
      <c r="P1928" s="9" t="n">
        <f aca="false">F1928/O1928-1</f>
        <v>-0.324169726988611</v>
      </c>
      <c r="Q1928" s="8" t="n">
        <f aca="false">MAX(Q1927,B1928)</f>
        <v>4811.1564628872</v>
      </c>
      <c r="R1928" s="9" t="n">
        <f aca="false">B1928/Q1928-1</f>
        <v>-0.654363964404072</v>
      </c>
      <c r="S1928" s="9" t="n">
        <f aca="false">B1928/INDEX($B:$B,$E1928)-1</f>
        <v>-0.0830607095807567</v>
      </c>
      <c r="T1928" s="0" t="n">
        <f aca="false">IF(AND($A1928&gt;=CrashTest!$B$3,$A1928&lt;=CrashTest!$C$3),1,IF(AND($A1928&gt;=CrashTest!$B$4,$A1928&lt;=CrashTest!$C$4),2,IF(AND($A1928&gt;=CrashTest!$B$5,$A1928&lt;=CrashTest!$C$5),3,IF(AND($A1928&gt;=CrashTest!$B$6,$A1928&lt;=CrashTest!$C$6),4,IF(AND($A1928&gt;=CrashTest!$B$7,$A1928&lt;=CrashTest!$C$7),5,0)))))</f>
        <v>0</v>
      </c>
      <c r="U1928" s="8" t="str">
        <f aca="false">IF(T1928=0,"",IF(T1927=T1928,MAX(U1927,B1928),B1928))</f>
        <v/>
      </c>
      <c r="V1928" s="9" t="str">
        <f aca="false">IF(T1928=0,"",B1928/U1928-1)</f>
        <v/>
      </c>
      <c r="W1928" s="8" t="str">
        <f aca="false">IF(T1928=0,"",IF(T1927=T1928,MAX(W1927,F1928),F1928))</f>
        <v/>
      </c>
      <c r="X1928" s="9" t="str">
        <f aca="false">IF(T1928=0,"",F1928/W1928-1)</f>
        <v/>
      </c>
    </row>
    <row r="1929" customFormat="false" ht="15" hidden="false" customHeight="false" outlineLevel="0" collapsed="false">
      <c r="A1929" s="5" t="n">
        <v>45757</v>
      </c>
      <c r="B1929" s="6" t="n">
        <v>1522.26864669784</v>
      </c>
      <c r="C1929" s="7" t="n">
        <v>7.696987923</v>
      </c>
      <c r="D1929" s="0" t="n">
        <f aca="false">INT((ROW()-3)/30)</f>
        <v>64</v>
      </c>
      <c r="E1929" s="0" t="n">
        <f aca="false">2+30*D1929</f>
        <v>1922</v>
      </c>
      <c r="F1929" s="8" t="n">
        <f aca="false">INDEX($F:$F,$E1929)*(2*B1929/INDEX($B:$B,$E1929)-C1929/INDEX($C:$C,$E1929))</f>
        <v>182.815169818252</v>
      </c>
      <c r="G1929" s="9" t="n">
        <f aca="false">B1929/B1928-1</f>
        <v>-0.0845749201168109</v>
      </c>
      <c r="H1929" s="9" t="n">
        <f aca="false">F1929/F1928-1</f>
        <v>-0.00369069661657329</v>
      </c>
      <c r="I1929" s="9" t="n">
        <f aca="false">LN(B1929/B1928)</f>
        <v>-0.0883667534066532</v>
      </c>
      <c r="J1929" s="9" t="n">
        <f aca="false">LN(F1929/F1928)</f>
        <v>-0.003697524041143</v>
      </c>
      <c r="K1929" s="9" t="n">
        <f aca="false">F1929/F1922-1</f>
        <v>-0.0216609253777904</v>
      </c>
      <c r="L1929" s="9" t="n">
        <f aca="false">F1929/F1899-1</f>
        <v>-0.0508985935757009</v>
      </c>
      <c r="M1929" s="9" t="n">
        <f aca="false">B1929/B1922-1</f>
        <v>-0.16061077681993</v>
      </c>
      <c r="N1929" s="9" t="n">
        <f aca="false">B1929/B1899-1</f>
        <v>-0.208393783224792</v>
      </c>
      <c r="O1929" s="8" t="n">
        <f aca="false">MAX(O1928,F1929)</f>
        <v>271.506607307531</v>
      </c>
      <c r="P1929" s="9" t="n">
        <f aca="false">F1929/O1929-1</f>
        <v>-0.326664011490592</v>
      </c>
      <c r="Q1929" s="8" t="n">
        <f aca="false">MAX(Q1928,B1929)</f>
        <v>4811.1564628872</v>
      </c>
      <c r="R1929" s="9" t="n">
        <f aca="false">B1929/Q1929-1</f>
        <v>-0.683596104504089</v>
      </c>
      <c r="S1929" s="9" t="n">
        <f aca="false">B1929/INDEX($B:$B,$E1929)-1</f>
        <v>-0.16061077681993</v>
      </c>
      <c r="T1929" s="0" t="n">
        <f aca="false">IF(AND($A1929&gt;=CrashTest!$B$3,$A1929&lt;=CrashTest!$C$3),1,IF(AND($A1929&gt;=CrashTest!$B$4,$A1929&lt;=CrashTest!$C$4),2,IF(AND($A1929&gt;=CrashTest!$B$5,$A1929&lt;=CrashTest!$C$5),3,IF(AND($A1929&gt;=CrashTest!$B$6,$A1929&lt;=CrashTest!$C$6),4,IF(AND($A1929&gt;=CrashTest!$B$7,$A1929&lt;=CrashTest!$C$7),5,0)))))</f>
        <v>0</v>
      </c>
      <c r="U1929" s="8" t="str">
        <f aca="false">IF(T1929=0,"",IF(T1928=T1929,MAX(U1928,B1929),B1929))</f>
        <v/>
      </c>
      <c r="V1929" s="9" t="str">
        <f aca="false">IF(T1929=0,"",B1929/U1929-1)</f>
        <v/>
      </c>
      <c r="W1929" s="8" t="str">
        <f aca="false">IF(T1929=0,"",IF(T1928=T1929,MAX(W1928,F1929),F1929))</f>
        <v/>
      </c>
      <c r="X1929" s="9" t="str">
        <f aca="false">IF(T1929=0,"",F1929/W1929-1)</f>
        <v/>
      </c>
    </row>
    <row r="1930" customFormat="false" ht="15" hidden="false" customHeight="false" outlineLevel="0" collapsed="false">
      <c r="A1930" s="5" t="n">
        <v>45758</v>
      </c>
      <c r="B1930" s="6" t="n">
        <v>1565.57072150789</v>
      </c>
      <c r="C1930" s="7" t="n">
        <v>8.215094441</v>
      </c>
      <c r="D1930" s="0" t="n">
        <f aca="false">INT((ROW()-3)/30)</f>
        <v>64</v>
      </c>
      <c r="E1930" s="0" t="n">
        <f aca="false">2+30*D1930</f>
        <v>1922</v>
      </c>
      <c r="F1930" s="8" t="n">
        <f aca="false">INDEX($F:$F,$E1930)*(2*B1930/INDEX($B:$B,$E1930)-C1930/INDEX($C:$C,$E1930))</f>
        <v>182.928317798169</v>
      </c>
      <c r="G1930" s="9" t="n">
        <f aca="false">B1930/B1929-1</f>
        <v>0.0284457509546574</v>
      </c>
      <c r="H1930" s="9" t="n">
        <f aca="false">F1930/F1929-1</f>
        <v>0.000618920082120056</v>
      </c>
      <c r="I1930" s="9" t="n">
        <f aca="false">LN(B1930/B1929)</f>
        <v>0.0280486829294482</v>
      </c>
      <c r="J1930" s="9" t="n">
        <f aca="false">LN(F1930/F1929)</f>
        <v>0.000618728630077633</v>
      </c>
      <c r="K1930" s="9" t="n">
        <f aca="false">F1930/F1923-1</f>
        <v>-0.0203119680044548</v>
      </c>
      <c r="L1930" s="9" t="n">
        <f aca="false">F1930/F1900-1</f>
        <v>-0.0469999007435866</v>
      </c>
      <c r="M1930" s="9" t="n">
        <f aca="false">B1930/B1923-1</f>
        <v>-0.136473871491213</v>
      </c>
      <c r="N1930" s="9" t="n">
        <f aca="false">B1930/B1900-1</f>
        <v>-0.178832674704589</v>
      </c>
      <c r="O1930" s="8" t="n">
        <f aca="false">MAX(O1929,F1930)</f>
        <v>271.506607307531</v>
      </c>
      <c r="P1930" s="9" t="n">
        <f aca="false">F1930/O1930-1</f>
        <v>-0.326247270325289</v>
      </c>
      <c r="Q1930" s="8" t="n">
        <f aca="false">MAX(Q1929,B1930)</f>
        <v>4811.1564628872</v>
      </c>
      <c r="R1930" s="9" t="n">
        <f aca="false">B1930/Q1930-1</f>
        <v>-0.674595758091729</v>
      </c>
      <c r="S1930" s="9" t="n">
        <f aca="false">B1930/INDEX($B:$B,$E1930)-1</f>
        <v>-0.136733720023326</v>
      </c>
      <c r="T1930" s="0" t="n">
        <f aca="false">IF(AND($A1930&gt;=CrashTest!$B$3,$A1930&lt;=CrashTest!$C$3),1,IF(AND($A1930&gt;=CrashTest!$B$4,$A1930&lt;=CrashTest!$C$4),2,IF(AND($A1930&gt;=CrashTest!$B$5,$A1930&lt;=CrashTest!$C$5),3,IF(AND($A1930&gt;=CrashTest!$B$6,$A1930&lt;=CrashTest!$C$6),4,IF(AND($A1930&gt;=CrashTest!$B$7,$A1930&lt;=CrashTest!$C$7),5,0)))))</f>
        <v>0</v>
      </c>
      <c r="U1930" s="8" t="str">
        <f aca="false">IF(T1930=0,"",IF(T1929=T1930,MAX(U1929,B1930),B1930))</f>
        <v/>
      </c>
      <c r="V1930" s="9" t="str">
        <f aca="false">IF(T1930=0,"",B1930/U1930-1)</f>
        <v/>
      </c>
      <c r="W1930" s="8" t="str">
        <f aca="false">IF(T1930=0,"",IF(T1929=T1930,MAX(W1929,F1930),F1930))</f>
        <v/>
      </c>
      <c r="X1930" s="9" t="str">
        <f aca="false">IF(T1930=0,"",F1930/W1930-1)</f>
        <v/>
      </c>
    </row>
    <row r="1931" customFormat="false" ht="15" hidden="false" customHeight="false" outlineLevel="0" collapsed="false">
      <c r="A1931" s="5" t="n">
        <v>45759</v>
      </c>
      <c r="B1931" s="6" t="n">
        <v>1646.45040736411</v>
      </c>
      <c r="C1931" s="7" t="n">
        <v>9.095270634</v>
      </c>
      <c r="D1931" s="0" t="n">
        <f aca="false">INT((ROW()-3)/30)</f>
        <v>64</v>
      </c>
      <c r="E1931" s="0" t="n">
        <f aca="false">2+30*D1931</f>
        <v>1922</v>
      </c>
      <c r="F1931" s="8" t="n">
        <f aca="false">INDEX($F:$F,$E1931)*(2*B1931/INDEX($B:$B,$E1931)-C1931/INDEX($C:$C,$E1931))</f>
        <v>184.628327667233</v>
      </c>
      <c r="G1931" s="9" t="n">
        <f aca="false">B1931/B1930-1</f>
        <v>0.0516614706350156</v>
      </c>
      <c r="H1931" s="9" t="n">
        <f aca="false">F1931/F1930-1</f>
        <v>0.00929331166178482</v>
      </c>
      <c r="I1931" s="9" t="n">
        <f aca="false">LN(B1931/B1930)</f>
        <v>0.0503712665537635</v>
      </c>
      <c r="J1931" s="9" t="n">
        <f aca="false">LN(F1931/F1930)</f>
        <v>0.00925039453090612</v>
      </c>
      <c r="K1931" s="9" t="n">
        <f aca="false">F1931/F1924-1</f>
        <v>-0.0114717519724726</v>
      </c>
      <c r="L1931" s="9" t="n">
        <f aca="false">F1931/F1901-1</f>
        <v>-0.0345307404708546</v>
      </c>
      <c r="M1931" s="9" t="n">
        <f aca="false">B1931/B1924-1</f>
        <v>-0.0868147031474873</v>
      </c>
      <c r="N1931" s="9" t="n">
        <f aca="false">B1931/B1901-1</f>
        <v>-0.116486630316847</v>
      </c>
      <c r="O1931" s="8" t="n">
        <f aca="false">MAX(O1930,F1931)</f>
        <v>271.506607307531</v>
      </c>
      <c r="P1931" s="9" t="n">
        <f aca="false">F1931/O1931-1</f>
        <v>-0.319985876225444</v>
      </c>
      <c r="Q1931" s="8" t="n">
        <f aca="false">MAX(Q1930,B1931)</f>
        <v>4811.1564628872</v>
      </c>
      <c r="R1931" s="9" t="n">
        <f aca="false">B1931/Q1931-1</f>
        <v>-0.657784896403875</v>
      </c>
      <c r="S1931" s="9" t="n">
        <f aca="false">B1931/INDEX($B:$B,$E1931)-1</f>
        <v>-0.0921361144501118</v>
      </c>
      <c r="T1931" s="0" t="n">
        <f aca="false">IF(AND($A1931&gt;=CrashTest!$B$3,$A1931&lt;=CrashTest!$C$3),1,IF(AND($A1931&gt;=CrashTest!$B$4,$A1931&lt;=CrashTest!$C$4),2,IF(AND($A1931&gt;=CrashTest!$B$5,$A1931&lt;=CrashTest!$C$5),3,IF(AND($A1931&gt;=CrashTest!$B$6,$A1931&lt;=CrashTest!$C$6),4,IF(AND($A1931&gt;=CrashTest!$B$7,$A1931&lt;=CrashTest!$C$7),5,0)))))</f>
        <v>0</v>
      </c>
      <c r="U1931" s="8" t="str">
        <f aca="false">IF(T1931=0,"",IF(T1930=T1931,MAX(U1930,B1931),B1931))</f>
        <v/>
      </c>
      <c r="V1931" s="9" t="str">
        <f aca="false">IF(T1931=0,"",B1931/U1931-1)</f>
        <v/>
      </c>
      <c r="W1931" s="8" t="str">
        <f aca="false">IF(T1931=0,"",IF(T1930=T1931,MAX(W1930,F1931),F1931))</f>
        <v/>
      </c>
      <c r="X1931" s="9" t="str">
        <f aca="false">IF(T1931=0,"",F1931/W1931-1)</f>
        <v/>
      </c>
    </row>
    <row r="1932" customFormat="false" ht="15" hidden="false" customHeight="false" outlineLevel="0" collapsed="false">
      <c r="A1932" s="5" t="n">
        <v>45760</v>
      </c>
      <c r="B1932" s="6" t="n">
        <v>1593.3115698422</v>
      </c>
      <c r="C1932" s="7" t="n">
        <v>8.581183841</v>
      </c>
      <c r="D1932" s="0" t="n">
        <f aca="false">INT((ROW()-3)/30)</f>
        <v>64</v>
      </c>
      <c r="E1932" s="0" t="n">
        <f aca="false">2+30*D1932</f>
        <v>1922</v>
      </c>
      <c r="F1932" s="8" t="n">
        <f aca="false">INDEX($F:$F,$E1932)*(2*B1932/INDEX($B:$B,$E1932)-C1932/INDEX($C:$C,$E1932))</f>
        <v>182.419715873624</v>
      </c>
      <c r="G1932" s="9" t="n">
        <f aca="false">B1932/B1931-1</f>
        <v>-0.0322747878006133</v>
      </c>
      <c r="H1932" s="9" t="n">
        <f aca="false">F1932/F1931-1</f>
        <v>-0.011962475214472</v>
      </c>
      <c r="I1932" s="9" t="n">
        <f aca="false">LN(B1932/B1931)</f>
        <v>-0.0328071036996048</v>
      </c>
      <c r="J1932" s="9" t="n">
        <f aca="false">LN(F1932/F1931)</f>
        <v>-0.0120346014033583</v>
      </c>
      <c r="K1932" s="9" t="n">
        <f aca="false">F1932/F1925-1</f>
        <v>0.00846875672117498</v>
      </c>
      <c r="L1932" s="9" t="n">
        <f aca="false">F1932/F1902-1</f>
        <v>-0.0503873409377538</v>
      </c>
      <c r="M1932" s="9" t="n">
        <f aca="false">B1932/B1925-1</f>
        <v>0.0154300935270009</v>
      </c>
      <c r="N1932" s="9" t="n">
        <f aca="false">B1932/B1902-1</f>
        <v>-0.167854695749483</v>
      </c>
      <c r="O1932" s="8" t="n">
        <f aca="false">MAX(O1931,F1932)</f>
        <v>271.506607307531</v>
      </c>
      <c r="P1932" s="9" t="n">
        <f aca="false">F1932/O1932-1</f>
        <v>-0.328120528326588</v>
      </c>
      <c r="Q1932" s="8" t="n">
        <f aca="false">MAX(Q1931,B1932)</f>
        <v>4811.1564628872</v>
      </c>
      <c r="R1932" s="9" t="n">
        <f aca="false">B1932/Q1932-1</f>
        <v>-0.668829816254605</v>
      </c>
      <c r="S1932" s="9" t="n">
        <f aca="false">B1932/INDEX($B:$B,$E1932)-1</f>
        <v>-0.121437228708075</v>
      </c>
      <c r="T1932" s="0" t="n">
        <f aca="false">IF(AND($A1932&gt;=CrashTest!$B$3,$A1932&lt;=CrashTest!$C$3),1,IF(AND($A1932&gt;=CrashTest!$B$4,$A1932&lt;=CrashTest!$C$4),2,IF(AND($A1932&gt;=CrashTest!$B$5,$A1932&lt;=CrashTest!$C$5),3,IF(AND($A1932&gt;=CrashTest!$B$6,$A1932&lt;=CrashTest!$C$6),4,IF(AND($A1932&gt;=CrashTest!$B$7,$A1932&lt;=CrashTest!$C$7),5,0)))))</f>
        <v>0</v>
      </c>
      <c r="U1932" s="8" t="str">
        <f aca="false">IF(T1932=0,"",IF(T1931=T1932,MAX(U1931,B1932),B1932))</f>
        <v/>
      </c>
      <c r="V1932" s="9" t="str">
        <f aca="false">IF(T1932=0,"",B1932/U1932-1)</f>
        <v/>
      </c>
      <c r="W1932" s="8" t="str">
        <f aca="false">IF(T1932=0,"",IF(T1931=T1932,MAX(W1931,F1932),F1932))</f>
        <v/>
      </c>
      <c r="X1932" s="9" t="str">
        <f aca="false">IF(T1932=0,"",F1932/W1932-1)</f>
        <v/>
      </c>
    </row>
    <row r="1933" customFormat="false" ht="15" hidden="false" customHeight="false" outlineLevel="0" collapsed="false">
      <c r="A1933" s="5" t="n">
        <v>45761</v>
      </c>
      <c r="B1933" s="6" t="n">
        <v>1623.4533766803</v>
      </c>
      <c r="C1933" s="7" t="n">
        <v>8.891540037</v>
      </c>
      <c r="D1933" s="0" t="n">
        <f aca="false">INT((ROW()-3)/30)</f>
        <v>64</v>
      </c>
      <c r="E1933" s="0" t="n">
        <f aca="false">2+30*D1933</f>
        <v>1922</v>
      </c>
      <c r="F1933" s="8" t="n">
        <f aca="false">INDEX($F:$F,$E1933)*(2*B1933/INDEX($B:$B,$E1933)-C1933/INDEX($C:$C,$E1933))</f>
        <v>183.353625294242</v>
      </c>
      <c r="G1933" s="9" t="n">
        <f aca="false">B1933/B1932-1</f>
        <v>0.01891771038924</v>
      </c>
      <c r="H1933" s="9" t="n">
        <f aca="false">F1933/F1932-1</f>
        <v>0.00511956405668768</v>
      </c>
      <c r="I1933" s="9" t="n">
        <f aca="false">LN(B1933/B1932)</f>
        <v>0.0187409957189014</v>
      </c>
      <c r="J1933" s="9" t="n">
        <f aca="false">LN(F1933/F1932)</f>
        <v>0.00510650364539827</v>
      </c>
      <c r="K1933" s="9" t="n">
        <f aca="false">F1933/F1926-1</f>
        <v>-0.00702240651760178</v>
      </c>
      <c r="L1933" s="9" t="n">
        <f aca="false">F1933/F1903-1</f>
        <v>-0.044536032201551</v>
      </c>
      <c r="M1933" s="9" t="n">
        <f aca="false">B1933/B1926-1</f>
        <v>0.0405163211846216</v>
      </c>
      <c r="N1933" s="9" t="n">
        <f aca="false">B1933/B1903-1</f>
        <v>-0.163014227939932</v>
      </c>
      <c r="O1933" s="8" t="n">
        <f aca="false">MAX(O1932,F1933)</f>
        <v>271.506607307531</v>
      </c>
      <c r="P1933" s="9" t="n">
        <f aca="false">F1933/O1933-1</f>
        <v>-0.324680798332982</v>
      </c>
      <c r="Q1933" s="8" t="n">
        <f aca="false">MAX(Q1932,B1933)</f>
        <v>4811.1564628872</v>
      </c>
      <c r="R1933" s="9" t="n">
        <f aca="false">B1933/Q1933-1</f>
        <v>-0.662564834628958</v>
      </c>
      <c r="S1933" s="9" t="n">
        <f aca="false">B1933/INDEX($B:$B,$E1933)-1</f>
        <v>-0.104816832642006</v>
      </c>
      <c r="T1933" s="0" t="n">
        <f aca="false">IF(AND($A1933&gt;=CrashTest!$B$3,$A1933&lt;=CrashTest!$C$3),1,IF(AND($A1933&gt;=CrashTest!$B$4,$A1933&lt;=CrashTest!$C$4),2,IF(AND($A1933&gt;=CrashTest!$B$5,$A1933&lt;=CrashTest!$C$5),3,IF(AND($A1933&gt;=CrashTest!$B$6,$A1933&lt;=CrashTest!$C$6),4,IF(AND($A1933&gt;=CrashTest!$B$7,$A1933&lt;=CrashTest!$C$7),5,0)))))</f>
        <v>0</v>
      </c>
      <c r="U1933" s="8" t="str">
        <f aca="false">IF(T1933=0,"",IF(T1932=T1933,MAX(U1932,B1933),B1933))</f>
        <v/>
      </c>
      <c r="V1933" s="9" t="str">
        <f aca="false">IF(T1933=0,"",B1933/U1933-1)</f>
        <v/>
      </c>
      <c r="W1933" s="8" t="str">
        <f aca="false">IF(T1933=0,"",IF(T1932=T1933,MAX(W1932,F1933),F1933))</f>
        <v/>
      </c>
      <c r="X1933" s="9" t="str">
        <f aca="false">IF(T1933=0,"",F1933/W1933-1)</f>
        <v/>
      </c>
    </row>
    <row r="1934" customFormat="false" ht="15" hidden="false" customHeight="false" outlineLevel="0" collapsed="false">
      <c r="A1934" s="5" t="n">
        <v>45762</v>
      </c>
      <c r="B1934" s="6" t="n">
        <v>1590.80377936879</v>
      </c>
      <c r="C1934" s="7" t="n">
        <v>8.528676093</v>
      </c>
      <c r="D1934" s="0" t="n">
        <f aca="false">INT((ROW()-3)/30)</f>
        <v>64</v>
      </c>
      <c r="E1934" s="0" t="n">
        <f aca="false">2+30*D1934</f>
        <v>1922</v>
      </c>
      <c r="F1934" s="8" t="n">
        <f aca="false">INDEX($F:$F,$E1934)*(2*B1934/INDEX($B:$B,$E1934)-C1934/INDEX($C:$C,$E1934))</f>
        <v>182.795809328396</v>
      </c>
      <c r="G1934" s="9" t="n">
        <f aca="false">B1934/B1933-1</f>
        <v>-0.0201112010855976</v>
      </c>
      <c r="H1934" s="9" t="n">
        <f aca="false">F1934/F1933-1</f>
        <v>-0.00304229580926663</v>
      </c>
      <c r="I1934" s="9" t="n">
        <f aca="false">LN(B1934/B1933)</f>
        <v>-0.0203161842512909</v>
      </c>
      <c r="J1934" s="9" t="n">
        <f aca="false">LN(F1934/F1933)</f>
        <v>-0.0030469329986851</v>
      </c>
      <c r="K1934" s="9" t="n">
        <f aca="false">F1934/F1927-1</f>
        <v>0.0065236776539892</v>
      </c>
      <c r="L1934" s="9" t="n">
        <f aca="false">F1934/F1904-1</f>
        <v>-0.0373493463067249</v>
      </c>
      <c r="M1934" s="9" t="n">
        <f aca="false">B1934/B1927-1</f>
        <v>0.0813770443478818</v>
      </c>
      <c r="N1934" s="9" t="n">
        <f aca="false">B1934/B1904-1</f>
        <v>-0.155937180362445</v>
      </c>
      <c r="O1934" s="8" t="n">
        <f aca="false">MAX(O1933,F1934)</f>
        <v>271.506607307531</v>
      </c>
      <c r="P1934" s="9" t="n">
        <f aca="false">F1934/O1934-1</f>
        <v>-0.326735319110131</v>
      </c>
      <c r="Q1934" s="8" t="n">
        <f aca="false">MAX(Q1933,B1934)</f>
        <v>4811.1564628872</v>
      </c>
      <c r="R1934" s="9" t="n">
        <f aca="false">B1934/Q1934-1</f>
        <v>-0.669351061093087</v>
      </c>
      <c r="S1934" s="9" t="n">
        <f aca="false">B1934/INDEX($B:$B,$E1934)-1</f>
        <v>-0.122820041329185</v>
      </c>
      <c r="T1934" s="0" t="n">
        <f aca="false">IF(AND($A1934&gt;=CrashTest!$B$3,$A1934&lt;=CrashTest!$C$3),1,IF(AND($A1934&gt;=CrashTest!$B$4,$A1934&lt;=CrashTest!$C$4),2,IF(AND($A1934&gt;=CrashTest!$B$5,$A1934&lt;=CrashTest!$C$5),3,IF(AND($A1934&gt;=CrashTest!$B$6,$A1934&lt;=CrashTest!$C$6),4,IF(AND($A1934&gt;=CrashTest!$B$7,$A1934&lt;=CrashTest!$C$7),5,0)))))</f>
        <v>0</v>
      </c>
      <c r="U1934" s="8" t="str">
        <f aca="false">IF(T1934=0,"",IF(T1933=T1934,MAX(U1933,B1934),B1934))</f>
        <v/>
      </c>
      <c r="V1934" s="9" t="str">
        <f aca="false">IF(T1934=0,"",B1934/U1934-1)</f>
        <v/>
      </c>
      <c r="W1934" s="8" t="str">
        <f aca="false">IF(T1934=0,"",IF(T1933=T1934,MAX(W1933,F1934),F1934))</f>
        <v/>
      </c>
      <c r="X1934" s="9" t="str">
        <f aca="false">IF(T1934=0,"",F1934/W1934-1)</f>
        <v/>
      </c>
    </row>
    <row r="1935" customFormat="false" ht="15" hidden="false" customHeight="false" outlineLevel="0" collapsed="false">
      <c r="A1935" s="5" t="n">
        <v>45763</v>
      </c>
      <c r="B1935" s="6" t="n">
        <v>1577.76214319112</v>
      </c>
      <c r="C1935" s="7" t="n">
        <v>8.400161249</v>
      </c>
      <c r="D1935" s="0" t="n">
        <f aca="false">INT((ROW()-3)/30)</f>
        <v>64</v>
      </c>
      <c r="E1935" s="0" t="n">
        <f aca="false">2+30*D1935</f>
        <v>1922</v>
      </c>
      <c r="F1935" s="8" t="n">
        <f aca="false">INDEX($F:$F,$E1935)*(2*B1935/INDEX($B:$B,$E1935)-C1935/INDEX($C:$C,$E1935))</f>
        <v>182.293631089199</v>
      </c>
      <c r="G1935" s="9" t="n">
        <f aca="false">B1935/B1934-1</f>
        <v>-0.00819814256592011</v>
      </c>
      <c r="H1935" s="9" t="n">
        <f aca="false">F1935/F1934-1</f>
        <v>-0.00274720870812895</v>
      </c>
      <c r="I1935" s="9" t="n">
        <f aca="false">LN(B1935/B1934)</f>
        <v>-0.00823193213789142</v>
      </c>
      <c r="J1935" s="9" t="n">
        <f aca="false">LN(F1935/F1934)</f>
        <v>-0.00275098921144715</v>
      </c>
      <c r="K1935" s="9" t="n">
        <f aca="false">F1935/F1928-1</f>
        <v>-0.00653298748525022</v>
      </c>
      <c r="L1935" s="9" t="n">
        <f aca="false">F1935/F1905-1</f>
        <v>-0.0447870427306172</v>
      </c>
      <c r="M1935" s="9" t="n">
        <f aca="false">B1935/B1928-1</f>
        <v>-0.0512035841370837</v>
      </c>
      <c r="N1935" s="9" t="n">
        <f aca="false">B1935/B1905-1</f>
        <v>-0.181605369971526</v>
      </c>
      <c r="O1935" s="8" t="n">
        <f aca="false">MAX(O1934,F1935)</f>
        <v>271.506607307531</v>
      </c>
      <c r="P1935" s="9" t="n">
        <f aca="false">F1935/O1935-1</f>
        <v>-0.328584917704347</v>
      </c>
      <c r="Q1935" s="8" t="n">
        <f aca="false">MAX(Q1934,B1935)</f>
        <v>4811.1564628872</v>
      </c>
      <c r="R1935" s="9" t="n">
        <f aca="false">B1935/Q1935-1</f>
        <v>-0.672061768233516</v>
      </c>
      <c r="S1935" s="9" t="n">
        <f aca="false">B1935/INDEX($B:$B,$E1935)-1</f>
        <v>-0.130011287686336</v>
      </c>
      <c r="T1935" s="0" t="n">
        <f aca="false">IF(AND($A1935&gt;=CrashTest!$B$3,$A1935&lt;=CrashTest!$C$3),1,IF(AND($A1935&gt;=CrashTest!$B$4,$A1935&lt;=CrashTest!$C$4),2,IF(AND($A1935&gt;=CrashTest!$B$5,$A1935&lt;=CrashTest!$C$5),3,IF(AND($A1935&gt;=CrashTest!$B$6,$A1935&lt;=CrashTest!$C$6),4,IF(AND($A1935&gt;=CrashTest!$B$7,$A1935&lt;=CrashTest!$C$7),5,0)))))</f>
        <v>0</v>
      </c>
      <c r="U1935" s="8" t="str">
        <f aca="false">IF(T1935=0,"",IF(T1934=T1935,MAX(U1934,B1935),B1935))</f>
        <v/>
      </c>
      <c r="V1935" s="9" t="str">
        <f aca="false">IF(T1935=0,"",B1935/U1935-1)</f>
        <v/>
      </c>
      <c r="W1935" s="8" t="str">
        <f aca="false">IF(T1935=0,"",IF(T1934=T1935,MAX(W1934,F1935),F1935))</f>
        <v/>
      </c>
      <c r="X1935" s="9" t="str">
        <f aca="false">IF(T1935=0,"",F1935/W1935-1)</f>
        <v/>
      </c>
    </row>
    <row r="1936" customFormat="false" ht="15" hidden="false" customHeight="false" outlineLevel="0" collapsed="false">
      <c r="A1936" s="5" t="n">
        <v>45764</v>
      </c>
      <c r="B1936" s="6" t="n">
        <v>1584.56991437756</v>
      </c>
      <c r="C1936" s="7" t="n">
        <v>8.501070304</v>
      </c>
      <c r="D1936" s="0" t="n">
        <f aca="false">INT((ROW()-3)/30)</f>
        <v>64</v>
      </c>
      <c r="E1936" s="0" t="n">
        <f aca="false">2+30*D1936</f>
        <v>1922</v>
      </c>
      <c r="F1936" s="8" t="n">
        <f aca="false">INDEX($F:$F,$E1936)*(2*B1936/INDEX($B:$B,$E1936)-C1936/INDEX($C:$C,$E1936))</f>
        <v>181.980598823108</v>
      </c>
      <c r="G1936" s="9" t="n">
        <f aca="false">B1936/B1935-1</f>
        <v>0.00431482731146726</v>
      </c>
      <c r="H1936" s="9" t="n">
        <f aca="false">F1936/F1935-1</f>
        <v>-0.00171718706912971</v>
      </c>
      <c r="I1936" s="9" t="n">
        <f aca="false">LN(B1936/B1935)</f>
        <v>0.00430554513518317</v>
      </c>
      <c r="J1936" s="9" t="n">
        <f aca="false">LN(F1936/F1935)</f>
        <v>-0.00171866312486281</v>
      </c>
      <c r="K1936" s="9" t="n">
        <f aca="false">F1936/F1929-1</f>
        <v>-0.004565108004842</v>
      </c>
      <c r="L1936" s="9" t="n">
        <f aca="false">F1936/F1906-1</f>
        <v>-0.0430639606094607</v>
      </c>
      <c r="M1936" s="9" t="n">
        <f aca="false">B1936/B1929-1</f>
        <v>0.0409265919092967</v>
      </c>
      <c r="N1936" s="9" t="n">
        <f aca="false">B1936/B1906-1</f>
        <v>-0.179195907799828</v>
      </c>
      <c r="O1936" s="8" t="n">
        <f aca="false">MAX(O1935,F1936)</f>
        <v>271.506607307531</v>
      </c>
      <c r="P1936" s="9" t="n">
        <f aca="false">F1936/O1936-1</f>
        <v>-0.329737863001684</v>
      </c>
      <c r="Q1936" s="8" t="n">
        <f aca="false">MAX(Q1935,B1936)</f>
        <v>4811.1564628872</v>
      </c>
      <c r="R1936" s="9" t="n">
        <f aca="false">B1936/Q1936-1</f>
        <v>-0.670646771394616</v>
      </c>
      <c r="S1936" s="9" t="n">
        <f aca="false">B1936/INDEX($B:$B,$E1936)-1</f>
        <v>-0.126257436629777</v>
      </c>
      <c r="T1936" s="0" t="n">
        <f aca="false">IF(AND($A1936&gt;=CrashTest!$B$3,$A1936&lt;=CrashTest!$C$3),1,IF(AND($A1936&gt;=CrashTest!$B$4,$A1936&lt;=CrashTest!$C$4),2,IF(AND($A1936&gt;=CrashTest!$B$5,$A1936&lt;=CrashTest!$C$5),3,IF(AND($A1936&gt;=CrashTest!$B$6,$A1936&lt;=CrashTest!$C$6),4,IF(AND($A1936&gt;=CrashTest!$B$7,$A1936&lt;=CrashTest!$C$7),5,0)))))</f>
        <v>0</v>
      </c>
      <c r="U1936" s="8" t="str">
        <f aca="false">IF(T1936=0,"",IF(T1935=T1936,MAX(U1935,B1936),B1936))</f>
        <v/>
      </c>
      <c r="V1936" s="9" t="str">
        <f aca="false">IF(T1936=0,"",B1936/U1936-1)</f>
        <v/>
      </c>
      <c r="W1936" s="8" t="str">
        <f aca="false">IF(T1936=0,"",IF(T1935=T1936,MAX(W1935,F1936),F1936))</f>
        <v/>
      </c>
      <c r="X1936" s="9" t="str">
        <f aca="false">IF(T1936=0,"",F1936/W1936-1)</f>
        <v/>
      </c>
    </row>
    <row r="1937" customFormat="false" ht="15" hidden="false" customHeight="false" outlineLevel="0" collapsed="false">
      <c r="A1937" s="5" t="n">
        <v>45765</v>
      </c>
      <c r="B1937" s="6" t="n">
        <v>1589.17527673875</v>
      </c>
      <c r="C1937" s="7" t="n">
        <v>8.592642478</v>
      </c>
      <c r="D1937" s="0" t="n">
        <f aca="false">INT((ROW()-3)/30)</f>
        <v>64</v>
      </c>
      <c r="E1937" s="0" t="n">
        <f aca="false">2+30*D1937</f>
        <v>1922</v>
      </c>
      <c r="F1937" s="8" t="n">
        <f aca="false">INDEX($F:$F,$E1937)*(2*B1937/INDEX($B:$B,$E1937)-C1937/INDEX($C:$C,$E1937))</f>
        <v>181.372477748609</v>
      </c>
      <c r="G1937" s="9" t="n">
        <f aca="false">B1937/B1936-1</f>
        <v>0.00290638003372612</v>
      </c>
      <c r="H1937" s="9" t="n">
        <f aca="false">F1937/F1936-1</f>
        <v>-0.00334168080790842</v>
      </c>
      <c r="I1937" s="9" t="n">
        <f aca="false">LN(B1937/B1936)</f>
        <v>0.00290216467692001</v>
      </c>
      <c r="J1937" s="9" t="n">
        <f aca="false">LN(F1937/F1936)</f>
        <v>-0.00334727669313868</v>
      </c>
      <c r="K1937" s="9" t="n">
        <f aca="false">F1937/F1930-1</f>
        <v>-0.00850518972833947</v>
      </c>
      <c r="L1937" s="9" t="n">
        <f aca="false">F1937/F1907-1</f>
        <v>-0.0627801883798057</v>
      </c>
      <c r="M1937" s="9" t="n">
        <f aca="false">B1937/B1930-1</f>
        <v>0.0150772845369291</v>
      </c>
      <c r="N1937" s="9" t="n">
        <f aca="false">B1937/B1907-1</f>
        <v>-0.227417799452289</v>
      </c>
      <c r="O1937" s="8" t="n">
        <f aca="false">MAX(O1936,F1937)</f>
        <v>271.506607307531</v>
      </c>
      <c r="P1937" s="9" t="n">
        <f aca="false">F1937/O1937-1</f>
        <v>-0.331977665121159</v>
      </c>
      <c r="Q1937" s="8" t="n">
        <f aca="false">MAX(Q1936,B1937)</f>
        <v>4811.1564628872</v>
      </c>
      <c r="R1937" s="9" t="n">
        <f aca="false">B1937/Q1937-1</f>
        <v>-0.669689545746954</v>
      </c>
      <c r="S1937" s="9" t="n">
        <f aca="false">B1937/INDEX($B:$B,$E1937)-1</f>
        <v>-0.123718008688981</v>
      </c>
      <c r="T1937" s="0" t="n">
        <f aca="false">IF(AND($A1937&gt;=CrashTest!$B$3,$A1937&lt;=CrashTest!$C$3),1,IF(AND($A1937&gt;=CrashTest!$B$4,$A1937&lt;=CrashTest!$C$4),2,IF(AND($A1937&gt;=CrashTest!$B$5,$A1937&lt;=CrashTest!$C$5),3,IF(AND($A1937&gt;=CrashTest!$B$6,$A1937&lt;=CrashTest!$C$6),4,IF(AND($A1937&gt;=CrashTest!$B$7,$A1937&lt;=CrashTest!$C$7),5,0)))))</f>
        <v>0</v>
      </c>
      <c r="U1937" s="8" t="str">
        <f aca="false">IF(T1937=0,"",IF(T1936=T1937,MAX(U1936,B1937),B1937))</f>
        <v/>
      </c>
      <c r="V1937" s="9" t="str">
        <f aca="false">IF(T1937=0,"",B1937/U1937-1)</f>
        <v/>
      </c>
      <c r="W1937" s="8" t="str">
        <f aca="false">IF(T1937=0,"",IF(T1936=T1937,MAX(W1936,F1937),F1937))</f>
        <v/>
      </c>
      <c r="X1937" s="9" t="str">
        <f aca="false">IF(T1937=0,"",F1937/W1937-1)</f>
        <v/>
      </c>
    </row>
    <row r="1938" customFormat="false" ht="15" hidden="false" customHeight="false" outlineLevel="0" collapsed="false">
      <c r="A1938" s="5" t="n">
        <v>45766</v>
      </c>
      <c r="B1938" s="6" t="n">
        <v>1614.76228082992</v>
      </c>
      <c r="C1938" s="7" t="n">
        <v>8.886248034</v>
      </c>
      <c r="D1938" s="0" t="n">
        <f aca="false">INT((ROW()-3)/30)</f>
        <v>64</v>
      </c>
      <c r="E1938" s="0" t="n">
        <f aca="false">2+30*D1938</f>
        <v>1922</v>
      </c>
      <c r="F1938" s="8" t="n">
        <f aca="false">INDEX($F:$F,$E1938)*(2*B1938/INDEX($B:$B,$E1938)-C1938/INDEX($C:$C,$E1938))</f>
        <v>181.652599017995</v>
      </c>
      <c r="G1938" s="9" t="n">
        <f aca="false">B1938/B1937-1</f>
        <v>0.0161008067931177</v>
      </c>
      <c r="H1938" s="9" t="n">
        <f aca="false">F1938/F1937-1</f>
        <v>0.00154445301107953</v>
      </c>
      <c r="I1938" s="9" t="n">
        <f aca="false">LN(B1938/B1937)</f>
        <v>0.0159725635189471</v>
      </c>
      <c r="J1938" s="9" t="n">
        <f aca="false">LN(F1938/F1937)</f>
        <v>0.00154326157011977</v>
      </c>
      <c r="K1938" s="9" t="n">
        <f aca="false">F1938/F1931-1</f>
        <v>-0.0161174002214944</v>
      </c>
      <c r="L1938" s="9" t="n">
        <f aca="false">F1938/F1908-1</f>
        <v>-0.0463428215067008</v>
      </c>
      <c r="M1938" s="9" t="n">
        <f aca="false">B1938/B1931-1</f>
        <v>-0.0192463291894235</v>
      </c>
      <c r="N1938" s="9" t="n">
        <f aca="false">B1938/B1908-1</f>
        <v>-0.183723298890751</v>
      </c>
      <c r="O1938" s="8" t="n">
        <f aca="false">MAX(O1937,F1938)</f>
        <v>271.506607307531</v>
      </c>
      <c r="P1938" s="9" t="n">
        <f aca="false">F1938/O1938-1</f>
        <v>-0.330945936014587</v>
      </c>
      <c r="Q1938" s="8" t="n">
        <f aca="false">MAX(Q1937,B1938)</f>
        <v>4811.1564628872</v>
      </c>
      <c r="R1938" s="9" t="n">
        <f aca="false">B1938/Q1938-1</f>
        <v>-0.664371280941279</v>
      </c>
      <c r="S1938" s="9" t="n">
        <f aca="false">B1938/INDEX($B:$B,$E1938)-1</f>
        <v>-0.109609161650594</v>
      </c>
      <c r="T1938" s="0" t="n">
        <f aca="false">IF(AND($A1938&gt;=CrashTest!$B$3,$A1938&lt;=CrashTest!$C$3),1,IF(AND($A1938&gt;=CrashTest!$B$4,$A1938&lt;=CrashTest!$C$4),2,IF(AND($A1938&gt;=CrashTest!$B$5,$A1938&lt;=CrashTest!$C$5),3,IF(AND($A1938&gt;=CrashTest!$B$6,$A1938&lt;=CrashTest!$C$6),4,IF(AND($A1938&gt;=CrashTest!$B$7,$A1938&lt;=CrashTest!$C$7),5,0)))))</f>
        <v>0</v>
      </c>
      <c r="U1938" s="8" t="str">
        <f aca="false">IF(T1938=0,"",IF(T1937=T1938,MAX(U1937,B1938),B1938))</f>
        <v/>
      </c>
      <c r="V1938" s="9" t="str">
        <f aca="false">IF(T1938=0,"",B1938/U1938-1)</f>
        <v/>
      </c>
      <c r="W1938" s="8" t="str">
        <f aca="false">IF(T1938=0,"",IF(T1937=T1938,MAX(W1937,F1938),F1938))</f>
        <v/>
      </c>
      <c r="X1938" s="9" t="str">
        <f aca="false">IF(T1938=0,"",F1938/W1938-1)</f>
        <v/>
      </c>
    </row>
    <row r="1939" customFormat="false" ht="15" hidden="false" customHeight="false" outlineLevel="0" collapsed="false">
      <c r="A1939" s="5" t="n">
        <v>45767</v>
      </c>
      <c r="B1939" s="6" t="n">
        <v>1585.28322150789</v>
      </c>
      <c r="C1939" s="7" t="n">
        <v>8.641111526</v>
      </c>
      <c r="D1939" s="0" t="n">
        <f aca="false">INT((ROW()-3)/30)</f>
        <v>64</v>
      </c>
      <c r="E1939" s="0" t="n">
        <f aca="false">2+30*D1939</f>
        <v>1922</v>
      </c>
      <c r="F1939" s="8" t="n">
        <f aca="false">INDEX($F:$F,$E1939)*(2*B1939/INDEX($B:$B,$E1939)-C1939/INDEX($C:$C,$E1939))</f>
        <v>179.746214743086</v>
      </c>
      <c r="G1939" s="9" t="n">
        <f aca="false">B1939/B1938-1</f>
        <v>-0.0182559746855612</v>
      </c>
      <c r="H1939" s="9" t="n">
        <f aca="false">F1939/F1938-1</f>
        <v>-0.0104946710656223</v>
      </c>
      <c r="I1939" s="9" t="n">
        <f aca="false">LN(B1939/B1938)</f>
        <v>-0.0184246712930442</v>
      </c>
      <c r="J1939" s="9" t="n">
        <f aca="false">LN(F1939/F1938)</f>
        <v>-0.0105501284720802</v>
      </c>
      <c r="K1939" s="9" t="n">
        <f aca="false">F1939/F1932-1</f>
        <v>-0.0146557685266361</v>
      </c>
      <c r="L1939" s="9" t="n">
        <f aca="false">F1939/F1909-1</f>
        <v>-0.056304111461973</v>
      </c>
      <c r="M1939" s="9" t="n">
        <f aca="false">B1939/B1932-1</f>
        <v>-0.00503878116889922</v>
      </c>
      <c r="N1939" s="9" t="n">
        <f aca="false">B1939/B1909-1</f>
        <v>-0.193693539128795</v>
      </c>
      <c r="O1939" s="8" t="n">
        <f aca="false">MAX(O1938,F1939)</f>
        <v>271.506607307531</v>
      </c>
      <c r="P1939" s="9" t="n">
        <f aca="false">F1939/O1939-1</f>
        <v>-0.337967438341232</v>
      </c>
      <c r="Q1939" s="8" t="n">
        <f aca="false">MAX(Q1938,B1939)</f>
        <v>4811.1564628872</v>
      </c>
      <c r="R1939" s="9" t="n">
        <f aca="false">B1939/Q1939-1</f>
        <v>-0.670498510340162</v>
      </c>
      <c r="S1939" s="9" t="n">
        <f aca="false">B1939/INDEX($B:$B,$E1939)-1</f>
        <v>-0.125864114255757</v>
      </c>
      <c r="T1939" s="0" t="n">
        <f aca="false">IF(AND($A1939&gt;=CrashTest!$B$3,$A1939&lt;=CrashTest!$C$3),1,IF(AND($A1939&gt;=CrashTest!$B$4,$A1939&lt;=CrashTest!$C$4),2,IF(AND($A1939&gt;=CrashTest!$B$5,$A1939&lt;=CrashTest!$C$5),3,IF(AND($A1939&gt;=CrashTest!$B$6,$A1939&lt;=CrashTest!$C$6),4,IF(AND($A1939&gt;=CrashTest!$B$7,$A1939&lt;=CrashTest!$C$7),5,0)))))</f>
        <v>0</v>
      </c>
      <c r="U1939" s="8" t="str">
        <f aca="false">IF(T1939=0,"",IF(T1938=T1939,MAX(U1938,B1939),B1939))</f>
        <v/>
      </c>
      <c r="V1939" s="9" t="str">
        <f aca="false">IF(T1939=0,"",B1939/U1939-1)</f>
        <v/>
      </c>
      <c r="W1939" s="8" t="str">
        <f aca="false">IF(T1939=0,"",IF(T1938=T1939,MAX(W1938,F1939),F1939))</f>
        <v/>
      </c>
      <c r="X1939" s="9" t="str">
        <f aca="false">IF(T1939=0,"",F1939/W1939-1)</f>
        <v/>
      </c>
    </row>
    <row r="1940" customFormat="false" ht="15" hidden="false" customHeight="false" outlineLevel="0" collapsed="false">
      <c r="A1940" s="5" t="n">
        <v>45768</v>
      </c>
      <c r="B1940" s="6" t="n">
        <v>1576.97164465225</v>
      </c>
      <c r="C1940" s="7" t="n">
        <v>8.550708091</v>
      </c>
      <c r="D1940" s="0" t="n">
        <f aca="false">INT((ROW()-3)/30)</f>
        <v>64</v>
      </c>
      <c r="E1940" s="0" t="n">
        <f aca="false">2+30*D1940</f>
        <v>1922</v>
      </c>
      <c r="F1940" s="8" t="n">
        <f aca="false">INDEX($F:$F,$E1940)*(2*B1940/INDEX($B:$B,$E1940)-C1940/INDEX($C:$C,$E1940))</f>
        <v>179.570704140537</v>
      </c>
      <c r="G1940" s="9" t="n">
        <f aca="false">B1940/B1939-1</f>
        <v>-0.00524296021232984</v>
      </c>
      <c r="H1940" s="9" t="n">
        <f aca="false">F1940/F1939-1</f>
        <v>-0.000976435597264902</v>
      </c>
      <c r="I1940" s="9" t="n">
        <f aca="false">LN(B1940/B1939)</f>
        <v>-0.00525675275852683</v>
      </c>
      <c r="J1940" s="9" t="n">
        <f aca="false">LN(F1940/F1939)</f>
        <v>-0.000976912621049988</v>
      </c>
      <c r="K1940" s="9" t="n">
        <f aca="false">F1940/F1933-1</f>
        <v>-0.0206318317820787</v>
      </c>
      <c r="L1940" s="9" t="n">
        <f aca="false">F1940/F1910-1</f>
        <v>-0.0537520029387958</v>
      </c>
      <c r="M1940" s="9" t="n">
        <f aca="false">B1940/B1933-1</f>
        <v>-0.0286313932360026</v>
      </c>
      <c r="N1940" s="9" t="n">
        <f aca="false">B1940/B1910-1</f>
        <v>-0.203039468932754</v>
      </c>
      <c r="O1940" s="8" t="n">
        <f aca="false">MAX(O1939,F1940)</f>
        <v>271.506607307531</v>
      </c>
      <c r="P1940" s="9" t="n">
        <f aca="false">F1940/O1940-1</f>
        <v>-0.338613870500984</v>
      </c>
      <c r="Q1940" s="8" t="n">
        <f aca="false">MAX(Q1939,B1940)</f>
        <v>4811.1564628872</v>
      </c>
      <c r="R1940" s="9" t="n">
        <f aca="false">B1940/Q1940-1</f>
        <v>-0.672226073540352</v>
      </c>
      <c r="S1940" s="9" t="n">
        <f aca="false">B1940/INDEX($B:$B,$E1940)-1</f>
        <v>-0.130447173924883</v>
      </c>
      <c r="T1940" s="0" t="n">
        <f aca="false">IF(AND($A1940&gt;=CrashTest!$B$3,$A1940&lt;=CrashTest!$C$3),1,IF(AND($A1940&gt;=CrashTest!$B$4,$A1940&lt;=CrashTest!$C$4),2,IF(AND($A1940&gt;=CrashTest!$B$5,$A1940&lt;=CrashTest!$C$5),3,IF(AND($A1940&gt;=CrashTest!$B$6,$A1940&lt;=CrashTest!$C$6),4,IF(AND($A1940&gt;=CrashTest!$B$7,$A1940&lt;=CrashTest!$C$7),5,0)))))</f>
        <v>0</v>
      </c>
      <c r="U1940" s="8" t="str">
        <f aca="false">IF(T1940=0,"",IF(T1939=T1940,MAX(U1939,B1940),B1940))</f>
        <v/>
      </c>
      <c r="V1940" s="9" t="str">
        <f aca="false">IF(T1940=0,"",B1940/U1940-1)</f>
        <v/>
      </c>
      <c r="W1940" s="8" t="str">
        <f aca="false">IF(T1940=0,"",IF(T1939=T1940,MAX(W1939,F1940),F1940))</f>
        <v/>
      </c>
      <c r="X1940" s="9" t="str">
        <f aca="false">IF(T1940=0,"",F1940/W1940-1)</f>
        <v/>
      </c>
    </row>
    <row r="1941" customFormat="false" ht="15" hidden="false" customHeight="false" outlineLevel="0" collapsed="false">
      <c r="A1941" s="5" t="n">
        <v>45769</v>
      </c>
      <c r="B1941" s="6" t="n">
        <v>1758.00477177089</v>
      </c>
      <c r="C1941" s="7" t="n">
        <v>10.37140473</v>
      </c>
      <c r="D1941" s="0" t="n">
        <f aca="false">INT((ROW()-3)/30)</f>
        <v>64</v>
      </c>
      <c r="E1941" s="0" t="n">
        <f aca="false">2+30*D1941</f>
        <v>1922</v>
      </c>
      <c r="F1941" s="8" t="n">
        <f aca="false">INDEX($F:$F,$E1941)*(2*B1941/INDEX($B:$B,$E1941)-C1941/INDEX($C:$C,$E1941))</f>
        <v>185.916414978503</v>
      </c>
      <c r="G1941" s="9" t="n">
        <f aca="false">B1941/B1940-1</f>
        <v>0.114797959578126</v>
      </c>
      <c r="H1941" s="9" t="n">
        <f aca="false">F1941/F1940-1</f>
        <v>0.0353382299653957</v>
      </c>
      <c r="I1941" s="9" t="n">
        <f aca="false">LN(B1941/B1940)</f>
        <v>0.108673186320901</v>
      </c>
      <c r="J1941" s="9" t="n">
        <f aca="false">LN(F1941/F1940)</f>
        <v>0.0347281655694768</v>
      </c>
      <c r="K1941" s="9" t="n">
        <f aca="false">F1941/F1934-1</f>
        <v>0.0170715382457238</v>
      </c>
      <c r="L1941" s="9" t="n">
        <f aca="false">F1941/F1911-1</f>
        <v>-0.0161244297222037</v>
      </c>
      <c r="M1941" s="9" t="n">
        <f aca="false">B1941/B1934-1</f>
        <v>0.10510472414671</v>
      </c>
      <c r="N1941" s="9" t="n">
        <f aca="false">B1941/B1911-1</f>
        <v>-0.120066756084132</v>
      </c>
      <c r="O1941" s="8" t="n">
        <f aca="false">MAX(O1940,F1941)</f>
        <v>271.506607307531</v>
      </c>
      <c r="P1941" s="9" t="n">
        <f aca="false">F1941/O1941-1</f>
        <v>-0.315241655360825</v>
      </c>
      <c r="Q1941" s="8" t="n">
        <f aca="false">MAX(Q1940,B1941)</f>
        <v>4811.1564628872</v>
      </c>
      <c r="R1941" s="9" t="n">
        <f aca="false">B1941/Q1941-1</f>
        <v>-0.634598295579874</v>
      </c>
      <c r="S1941" s="9" t="n">
        <f aca="false">B1941/INDEX($B:$B,$E1941)-1</f>
        <v>-0.0306242837460666</v>
      </c>
      <c r="T1941" s="0" t="n">
        <f aca="false">IF(AND($A1941&gt;=CrashTest!$B$3,$A1941&lt;=CrashTest!$C$3),1,IF(AND($A1941&gt;=CrashTest!$B$4,$A1941&lt;=CrashTest!$C$4),2,IF(AND($A1941&gt;=CrashTest!$B$5,$A1941&lt;=CrashTest!$C$5),3,IF(AND($A1941&gt;=CrashTest!$B$6,$A1941&lt;=CrashTest!$C$6),4,IF(AND($A1941&gt;=CrashTest!$B$7,$A1941&lt;=CrashTest!$C$7),5,0)))))</f>
        <v>0</v>
      </c>
      <c r="U1941" s="8" t="str">
        <f aca="false">IF(T1941=0,"",IF(T1940=T1941,MAX(U1940,B1941),B1941))</f>
        <v/>
      </c>
      <c r="V1941" s="9" t="str">
        <f aca="false">IF(T1941=0,"",B1941/U1941-1)</f>
        <v/>
      </c>
      <c r="W1941" s="8" t="str">
        <f aca="false">IF(T1941=0,"",IF(T1940=T1941,MAX(W1940,F1941),F1941))</f>
        <v/>
      </c>
      <c r="X1941" s="9" t="str">
        <f aca="false">IF(T1941=0,"",F1941/W1941-1)</f>
        <v/>
      </c>
    </row>
    <row r="1942" customFormat="false" ht="15" hidden="false" customHeight="false" outlineLevel="0" collapsed="false">
      <c r="A1942" s="5" t="n">
        <v>45770</v>
      </c>
      <c r="B1942" s="6" t="n">
        <v>1797.82488836937</v>
      </c>
      <c r="C1942" s="7" t="n">
        <v>10.77336073</v>
      </c>
      <c r="D1942" s="0" t="n">
        <f aca="false">INT((ROW()-3)/30)</f>
        <v>64</v>
      </c>
      <c r="E1942" s="0" t="n">
        <f aca="false">2+30*D1942</f>
        <v>1922</v>
      </c>
      <c r="F1942" s="8" t="n">
        <f aca="false">INDEX($F:$F,$E1942)*(2*B1942/INDEX($B:$B,$E1942)-C1942/INDEX($C:$C,$E1942))</f>
        <v>187.287140163824</v>
      </c>
      <c r="G1942" s="9" t="n">
        <f aca="false">B1942/B1941-1</f>
        <v>0.022650744319862</v>
      </c>
      <c r="H1942" s="9" t="n">
        <f aca="false">F1942/F1941-1</f>
        <v>0.00737280344760771</v>
      </c>
      <c r="I1942" s="9" t="n">
        <f aca="false">LN(B1942/B1941)</f>
        <v>0.022398025276186</v>
      </c>
      <c r="J1942" s="9" t="n">
        <f aca="false">LN(F1942/F1941)</f>
        <v>0.00734575718874551</v>
      </c>
      <c r="K1942" s="9" t="n">
        <f aca="false">F1942/F1935-1</f>
        <v>0.0273926688759694</v>
      </c>
      <c r="L1942" s="9" t="n">
        <f aca="false">F1942/F1912-1</f>
        <v>-0.0219197471801816</v>
      </c>
      <c r="M1942" s="9" t="n">
        <f aca="false">B1942/B1935-1</f>
        <v>0.139477769908435</v>
      </c>
      <c r="N1942" s="9" t="n">
        <f aca="false">B1942/B1912-1</f>
        <v>-0.133123295145796</v>
      </c>
      <c r="O1942" s="8" t="n">
        <f aca="false">MAX(O1941,F1942)</f>
        <v>271.506607307531</v>
      </c>
      <c r="P1942" s="9" t="n">
        <f aca="false">F1942/O1942-1</f>
        <v>-0.310193066676691</v>
      </c>
      <c r="Q1942" s="8" t="n">
        <f aca="false">MAX(Q1941,B1942)</f>
        <v>4811.1564628872</v>
      </c>
      <c r="R1942" s="9" t="n">
        <f aca="false">B1942/Q1942-1</f>
        <v>-0.626321674999011</v>
      </c>
      <c r="S1942" s="9" t="n">
        <f aca="false">B1942/INDEX($B:$B,$E1942)-1</f>
        <v>-0.00866720224731565</v>
      </c>
      <c r="T1942" s="0" t="n">
        <f aca="false">IF(AND($A1942&gt;=CrashTest!$B$3,$A1942&lt;=CrashTest!$C$3),1,IF(AND($A1942&gt;=CrashTest!$B$4,$A1942&lt;=CrashTest!$C$4),2,IF(AND($A1942&gt;=CrashTest!$B$5,$A1942&lt;=CrashTest!$C$5),3,IF(AND($A1942&gt;=CrashTest!$B$6,$A1942&lt;=CrashTest!$C$6),4,IF(AND($A1942&gt;=CrashTest!$B$7,$A1942&lt;=CrashTest!$C$7),5,0)))))</f>
        <v>0</v>
      </c>
      <c r="U1942" s="8" t="str">
        <f aca="false">IF(T1942=0,"",IF(T1941=T1942,MAX(U1941,B1942),B1942))</f>
        <v/>
      </c>
      <c r="V1942" s="9" t="str">
        <f aca="false">IF(T1942=0,"",B1942/U1942-1)</f>
        <v/>
      </c>
      <c r="W1942" s="8" t="str">
        <f aca="false">IF(T1942=0,"",IF(T1941=T1942,MAX(W1941,F1942),F1942))</f>
        <v/>
      </c>
      <c r="X1942" s="9" t="str">
        <f aca="false">IF(T1942=0,"",F1942/W1942-1)</f>
        <v/>
      </c>
    </row>
    <row r="1943" customFormat="false" ht="15" hidden="false" customHeight="false" outlineLevel="0" collapsed="false">
      <c r="A1943" s="5" t="n">
        <v>45771</v>
      </c>
      <c r="B1943" s="6" t="n">
        <v>1769.47740765634</v>
      </c>
      <c r="C1943" s="7" t="n">
        <v>10.53078247</v>
      </c>
      <c r="D1943" s="0" t="n">
        <f aca="false">INT((ROW()-3)/30)</f>
        <v>64</v>
      </c>
      <c r="E1943" s="0" t="n">
        <f aca="false">2+30*D1943</f>
        <v>1922</v>
      </c>
      <c r="F1943" s="8" t="n">
        <f aca="false">INDEX($F:$F,$E1943)*(2*B1943/INDEX($B:$B,$E1943)-C1943/INDEX($C:$C,$E1943))</f>
        <v>185.570443137868</v>
      </c>
      <c r="G1943" s="9" t="n">
        <f aca="false">B1943/B1942-1</f>
        <v>-0.015767653955854</v>
      </c>
      <c r="H1943" s="9" t="n">
        <f aca="false">F1943/F1942-1</f>
        <v>-0.009166123335827</v>
      </c>
      <c r="I1943" s="9" t="n">
        <f aca="false">LN(B1943/B1942)</f>
        <v>-0.0158932857741709</v>
      </c>
      <c r="J1943" s="9" t="n">
        <f aca="false">LN(F1943/F1942)</f>
        <v>-0.00920839072801058</v>
      </c>
      <c r="K1943" s="9" t="n">
        <f aca="false">F1943/F1936-1</f>
        <v>0.0197265221566239</v>
      </c>
      <c r="L1943" s="9" t="n">
        <f aca="false">F1943/F1913-1</f>
        <v>-0.0318408827710103</v>
      </c>
      <c r="M1943" s="9" t="n">
        <f aca="false">B1943/B1936-1</f>
        <v>0.116692543257969</v>
      </c>
      <c r="N1943" s="9" t="n">
        <f aca="false">B1943/B1913-1</f>
        <v>-0.143154818860579</v>
      </c>
      <c r="O1943" s="8" t="n">
        <f aca="false">MAX(O1942,F1943)</f>
        <v>271.506607307531</v>
      </c>
      <c r="P1943" s="9" t="n">
        <f aca="false">F1943/O1943-1</f>
        <v>-0.316515922105441</v>
      </c>
      <c r="Q1943" s="8" t="n">
        <f aca="false">MAX(Q1942,B1943)</f>
        <v>4811.1564628872</v>
      </c>
      <c r="R1943" s="9" t="n">
        <f aca="false">B1943/Q1943-1</f>
        <v>-0.63221370551843</v>
      </c>
      <c r="S1943" s="9" t="n">
        <f aca="false">B1943/INDEX($B:$B,$E1943)-1</f>
        <v>-0.0242981947573686</v>
      </c>
      <c r="T1943" s="0" t="n">
        <f aca="false">IF(AND($A1943&gt;=CrashTest!$B$3,$A1943&lt;=CrashTest!$C$3),1,IF(AND($A1943&gt;=CrashTest!$B$4,$A1943&lt;=CrashTest!$C$4),2,IF(AND($A1943&gt;=CrashTest!$B$5,$A1943&lt;=CrashTest!$C$5),3,IF(AND($A1943&gt;=CrashTest!$B$6,$A1943&lt;=CrashTest!$C$6),4,IF(AND($A1943&gt;=CrashTest!$B$7,$A1943&lt;=CrashTest!$C$7),5,0)))))</f>
        <v>0</v>
      </c>
      <c r="U1943" s="8" t="str">
        <f aca="false">IF(T1943=0,"",IF(T1942=T1943,MAX(U1942,B1943),B1943))</f>
        <v/>
      </c>
      <c r="V1943" s="9" t="str">
        <f aca="false">IF(T1943=0,"",B1943/U1943-1)</f>
        <v/>
      </c>
      <c r="W1943" s="8" t="str">
        <f aca="false">IF(T1943=0,"",IF(T1942=T1943,MAX(W1942,F1943),F1943))</f>
        <v/>
      </c>
      <c r="X1943" s="9" t="str">
        <f aca="false">IF(T1943=0,"",F1943/W1943-1)</f>
        <v/>
      </c>
    </row>
    <row r="1944" customFormat="false" ht="15" hidden="false" customHeight="false" outlineLevel="0" collapsed="false">
      <c r="A1944" s="5" t="n">
        <v>45772</v>
      </c>
      <c r="B1944" s="6" t="n">
        <v>1789.56658474576</v>
      </c>
      <c r="C1944" s="7" t="n">
        <v>10.68355913</v>
      </c>
      <c r="D1944" s="0" t="n">
        <f aca="false">INT((ROW()-3)/30)</f>
        <v>64</v>
      </c>
      <c r="E1944" s="0" t="n">
        <f aca="false">2+30*D1944</f>
        <v>1922</v>
      </c>
      <c r="F1944" s="8" t="n">
        <f aca="false">INDEX($F:$F,$E1944)*(2*B1944/INDEX($B:$B,$E1944)-C1944/INDEX($C:$C,$E1944))</f>
        <v>187.112373724084</v>
      </c>
      <c r="G1944" s="9" t="n">
        <f aca="false">B1944/B1943-1</f>
        <v>0.011353169586962</v>
      </c>
      <c r="H1944" s="9" t="n">
        <f aca="false">F1944/F1943-1</f>
        <v>0.00830913889164209</v>
      </c>
      <c r="I1944" s="9" t="n">
        <f aca="false">LN(B1944/B1943)</f>
        <v>0.0112892060279382</v>
      </c>
      <c r="J1944" s="9" t="n">
        <f aca="false">LN(F1944/F1943)</f>
        <v>0.00827480803919509</v>
      </c>
      <c r="K1944" s="9" t="n">
        <f aca="false">F1944/F1937-1</f>
        <v>0.031647006462747</v>
      </c>
      <c r="L1944" s="9" t="n">
        <f aca="false">F1944/F1914-1</f>
        <v>-0.00969002642285521</v>
      </c>
      <c r="M1944" s="9" t="n">
        <f aca="false">B1944/B1937-1</f>
        <v>0.126097675278618</v>
      </c>
      <c r="N1944" s="9" t="n">
        <f aca="false">B1944/B1914-1</f>
        <v>-0.107640417144268</v>
      </c>
      <c r="O1944" s="8" t="n">
        <f aca="false">MAX(O1943,F1944)</f>
        <v>271.506607307531</v>
      </c>
      <c r="P1944" s="9" t="n">
        <f aca="false">F1944/O1944-1</f>
        <v>-0.310836757971989</v>
      </c>
      <c r="Q1944" s="8" t="n">
        <f aca="false">MAX(Q1943,B1944)</f>
        <v>4811.1564628872</v>
      </c>
      <c r="R1944" s="9" t="n">
        <f aca="false">B1944/Q1944-1</f>
        <v>-0.628038165345421</v>
      </c>
      <c r="S1944" s="9" t="n">
        <f aca="false">B1944/INDEX($B:$B,$E1944)-1</f>
        <v>-0.0132208866961441</v>
      </c>
      <c r="T1944" s="0" t="n">
        <f aca="false">IF(AND($A1944&gt;=CrashTest!$B$3,$A1944&lt;=CrashTest!$C$3),1,IF(AND($A1944&gt;=CrashTest!$B$4,$A1944&lt;=CrashTest!$C$4),2,IF(AND($A1944&gt;=CrashTest!$B$5,$A1944&lt;=CrashTest!$C$5),3,IF(AND($A1944&gt;=CrashTest!$B$6,$A1944&lt;=CrashTest!$C$6),4,IF(AND($A1944&gt;=CrashTest!$B$7,$A1944&lt;=CrashTest!$C$7),5,0)))))</f>
        <v>0</v>
      </c>
      <c r="U1944" s="8" t="str">
        <f aca="false">IF(T1944=0,"",IF(T1943=T1944,MAX(U1943,B1944),B1944))</f>
        <v/>
      </c>
      <c r="V1944" s="9" t="str">
        <f aca="false">IF(T1944=0,"",B1944/U1944-1)</f>
        <v/>
      </c>
      <c r="W1944" s="8" t="str">
        <f aca="false">IF(T1944=0,"",IF(T1943=T1944,MAX(W1943,F1944),F1944))</f>
        <v/>
      </c>
      <c r="X1944" s="9" t="str">
        <f aca="false">IF(T1944=0,"",F1944/W1944-1)</f>
        <v/>
      </c>
    </row>
    <row r="1945" customFormat="false" ht="15" hidden="false" customHeight="false" outlineLevel="0" collapsed="false">
      <c r="A1945" s="5" t="n">
        <v>45773</v>
      </c>
      <c r="B1945" s="6" t="n">
        <v>1820.05065546464</v>
      </c>
      <c r="C1945" s="7" t="n">
        <v>11.02564564</v>
      </c>
      <c r="D1945" s="0" t="n">
        <f aca="false">INT((ROW()-3)/30)</f>
        <v>64</v>
      </c>
      <c r="E1945" s="0" t="n">
        <f aca="false">2+30*D1945</f>
        <v>1922</v>
      </c>
      <c r="F1945" s="8" t="n">
        <f aca="false">INDEX($F:$F,$E1945)*(2*B1945/INDEX($B:$B,$E1945)-C1945/INDEX($C:$C,$E1945))</f>
        <v>187.577246165358</v>
      </c>
      <c r="G1945" s="9" t="n">
        <f aca="false">B1945/B1944-1</f>
        <v>0.0170343316525496</v>
      </c>
      <c r="H1945" s="9" t="n">
        <f aca="false">F1945/F1944-1</f>
        <v>0.00248445590220103</v>
      </c>
      <c r="I1945" s="9" t="n">
        <f aca="false">LN(B1945/B1944)</f>
        <v>0.0168908742670941</v>
      </c>
      <c r="J1945" s="9" t="n">
        <f aca="false">LN(F1945/F1944)</f>
        <v>0.00248137474391545</v>
      </c>
      <c r="K1945" s="9" t="n">
        <f aca="false">F1945/F1938-1</f>
        <v>0.0326152622059406</v>
      </c>
      <c r="L1945" s="9" t="n">
        <f aca="false">F1945/F1915-1</f>
        <v>-0.00826194942458636</v>
      </c>
      <c r="M1945" s="9" t="n">
        <f aca="false">B1945/B1938-1</f>
        <v>0.127132257838727</v>
      </c>
      <c r="N1945" s="9" t="n">
        <f aca="false">B1945/B1915-1</f>
        <v>-0.0915056043949161</v>
      </c>
      <c r="O1945" s="8" t="n">
        <f aca="false">MAX(O1944,F1945)</f>
        <v>271.506607307531</v>
      </c>
      <c r="P1945" s="9" t="n">
        <f aca="false">F1945/O1945-1</f>
        <v>-0.309124562287753</v>
      </c>
      <c r="Q1945" s="8" t="n">
        <f aca="false">MAX(Q1944,B1945)</f>
        <v>4811.1564628872</v>
      </c>
      <c r="R1945" s="9" t="n">
        <f aca="false">B1945/Q1945-1</f>
        <v>-0.621702044091824</v>
      </c>
      <c r="S1945" s="9" t="n">
        <f aca="false">B1945/INDEX($B:$B,$E1945)-1</f>
        <v>0.00358823598768265</v>
      </c>
      <c r="T1945" s="0" t="n">
        <f aca="false">IF(AND($A1945&gt;=CrashTest!$B$3,$A1945&lt;=CrashTest!$C$3),1,IF(AND($A1945&gt;=CrashTest!$B$4,$A1945&lt;=CrashTest!$C$4),2,IF(AND($A1945&gt;=CrashTest!$B$5,$A1945&lt;=CrashTest!$C$5),3,IF(AND($A1945&gt;=CrashTest!$B$6,$A1945&lt;=CrashTest!$C$6),4,IF(AND($A1945&gt;=CrashTest!$B$7,$A1945&lt;=CrashTest!$C$7),5,0)))))</f>
        <v>0</v>
      </c>
      <c r="U1945" s="8" t="str">
        <f aca="false">IF(T1945=0,"",IF(T1944=T1945,MAX(U1944,B1945),B1945))</f>
        <v/>
      </c>
      <c r="V1945" s="9" t="str">
        <f aca="false">IF(T1945=0,"",B1945/U1945-1)</f>
        <v/>
      </c>
      <c r="W1945" s="8" t="str">
        <f aca="false">IF(T1945=0,"",IF(T1944=T1945,MAX(W1944,F1945),F1945))</f>
        <v/>
      </c>
      <c r="X1945" s="9" t="str">
        <f aca="false">IF(T1945=0,"",F1945/W1945-1)</f>
        <v/>
      </c>
    </row>
    <row r="1946" customFormat="false" ht="15" hidden="false" customHeight="false" outlineLevel="0" collapsed="false">
      <c r="A1946" s="5" t="n">
        <v>45774</v>
      </c>
      <c r="B1946" s="6" t="n">
        <v>1793.40027907656</v>
      </c>
      <c r="C1946" s="7" t="n">
        <v>10.75951379</v>
      </c>
      <c r="D1946" s="0" t="n">
        <f aca="false">INT((ROW()-3)/30)</f>
        <v>64</v>
      </c>
      <c r="E1946" s="0" t="n">
        <f aca="false">2+30*D1946</f>
        <v>1922</v>
      </c>
      <c r="F1946" s="8" t="n">
        <f aca="false">INDEX($F:$F,$E1946)*(2*B1946/INDEX($B:$B,$E1946)-C1946/INDEX($C:$C,$E1946))</f>
        <v>186.610804647409</v>
      </c>
      <c r="G1946" s="9" t="n">
        <f aca="false">B1946/B1945-1</f>
        <v>-0.0146426564052287</v>
      </c>
      <c r="H1946" s="9" t="n">
        <f aca="false">F1946/F1945-1</f>
        <v>-0.00515223214811977</v>
      </c>
      <c r="I1946" s="9" t="n">
        <f aca="false">LN(B1946/B1945)</f>
        <v>-0.0147509182253486</v>
      </c>
      <c r="J1946" s="9" t="n">
        <f aca="false">LN(F1946/F1945)</f>
        <v>-0.0051655506625884</v>
      </c>
      <c r="K1946" s="9" t="n">
        <f aca="false">F1946/F1939-1</f>
        <v>0.0381904559944946</v>
      </c>
      <c r="L1946" s="9" t="n">
        <f aca="false">F1946/F1916-1</f>
        <v>-0.00205898156548334</v>
      </c>
      <c r="M1946" s="9" t="n">
        <f aca="false">B1946/B1939-1</f>
        <v>0.131280678900211</v>
      </c>
      <c r="N1946" s="9" t="n">
        <f aca="false">B1946/B1916-1</f>
        <v>-0.0541271768807945</v>
      </c>
      <c r="O1946" s="8" t="n">
        <f aca="false">MAX(O1945,F1946)</f>
        <v>271.506607307531</v>
      </c>
      <c r="P1946" s="9" t="n">
        <f aca="false">F1946/O1946-1</f>
        <v>-0.31268411292828</v>
      </c>
      <c r="Q1946" s="8" t="n">
        <f aca="false">MAX(Q1945,B1946)</f>
        <v>4811.1564628872</v>
      </c>
      <c r="R1946" s="9" t="n">
        <f aca="false">B1946/Q1946-1</f>
        <v>-0.627241331078987</v>
      </c>
      <c r="S1946" s="9" t="n">
        <f aca="false">B1946/INDEX($B:$B,$E1946)-1</f>
        <v>-0.0111069617242144</v>
      </c>
      <c r="T1946" s="0" t="n">
        <f aca="false">IF(AND($A1946&gt;=CrashTest!$B$3,$A1946&lt;=CrashTest!$C$3),1,IF(AND($A1946&gt;=CrashTest!$B$4,$A1946&lt;=CrashTest!$C$4),2,IF(AND($A1946&gt;=CrashTest!$B$5,$A1946&lt;=CrashTest!$C$5),3,IF(AND($A1946&gt;=CrashTest!$B$6,$A1946&lt;=CrashTest!$C$6),4,IF(AND($A1946&gt;=CrashTest!$B$7,$A1946&lt;=CrashTest!$C$7),5,0)))))</f>
        <v>0</v>
      </c>
      <c r="U1946" s="8" t="str">
        <f aca="false">IF(T1946=0,"",IF(T1945=T1946,MAX(U1945,B1946),B1946))</f>
        <v/>
      </c>
      <c r="V1946" s="9" t="str">
        <f aca="false">IF(T1946=0,"",B1946/U1946-1)</f>
        <v/>
      </c>
      <c r="W1946" s="8" t="str">
        <f aca="false">IF(T1946=0,"",IF(T1945=T1946,MAX(W1945,F1946),F1946))</f>
        <v/>
      </c>
      <c r="X1946" s="9" t="str">
        <f aca="false">IF(T1946=0,"",F1946/W1946-1)</f>
        <v/>
      </c>
    </row>
    <row r="1947" customFormat="false" ht="15" hidden="false" customHeight="false" outlineLevel="0" collapsed="false">
      <c r="A1947" s="5" t="n">
        <v>45775</v>
      </c>
      <c r="B1947" s="6" t="n">
        <v>1799.8924050263</v>
      </c>
      <c r="C1947" s="7" t="n">
        <v>10.83786893</v>
      </c>
      <c r="D1947" s="0" t="n">
        <f aca="false">INT((ROW()-3)/30)</f>
        <v>64</v>
      </c>
      <c r="E1947" s="0" t="n">
        <f aca="false">2+30*D1947</f>
        <v>1922</v>
      </c>
      <c r="F1947" s="8" t="n">
        <f aca="false">INDEX($F:$F,$E1947)*(2*B1947/INDEX($B:$B,$E1947)-C1947/INDEX($C:$C,$E1947))</f>
        <v>186.616251586832</v>
      </c>
      <c r="G1947" s="9" t="n">
        <f aca="false">B1947/B1946-1</f>
        <v>0.00362000944545549</v>
      </c>
      <c r="H1947" s="9" t="n">
        <f aca="false">F1947/F1946-1</f>
        <v>2.91887676817648E-005</v>
      </c>
      <c r="I1947" s="9" t="n">
        <f aca="false">LN(B1947/B1946)</f>
        <v>0.00361347298122152</v>
      </c>
      <c r="J1947" s="9" t="n">
        <f aca="false">LN(F1947/F1946)</f>
        <v>2.91883416979747E-005</v>
      </c>
      <c r="K1947" s="9" t="n">
        <f aca="false">F1947/F1940-1</f>
        <v>0.0392355060365597</v>
      </c>
      <c r="L1947" s="9" t="n">
        <f aca="false">F1947/F1917-1</f>
        <v>0.00484539276234042</v>
      </c>
      <c r="M1947" s="9" t="n">
        <f aca="false">B1947/B1940-1</f>
        <v>0.141360030873103</v>
      </c>
      <c r="N1947" s="9" t="n">
        <f aca="false">B1947/B1917-1</f>
        <v>-0.0129997991681611</v>
      </c>
      <c r="O1947" s="8" t="n">
        <f aca="false">MAX(O1946,F1947)</f>
        <v>271.506607307531</v>
      </c>
      <c r="P1947" s="9" t="n">
        <f aca="false">F1947/O1947-1</f>
        <v>-0.312664051024528</v>
      </c>
      <c r="Q1947" s="8" t="n">
        <f aca="false">MAX(Q1946,B1947)</f>
        <v>4811.1564628872</v>
      </c>
      <c r="R1947" s="9" t="n">
        <f aca="false">B1947/Q1947-1</f>
        <v>-0.625891941176618</v>
      </c>
      <c r="S1947" s="9" t="n">
        <f aca="false">B1947/INDEX($B:$B,$E1947)-1</f>
        <v>-0.00752715958511085</v>
      </c>
      <c r="T1947" s="0" t="n">
        <f aca="false">IF(AND($A1947&gt;=CrashTest!$B$3,$A1947&lt;=CrashTest!$C$3),1,IF(AND($A1947&gt;=CrashTest!$B$4,$A1947&lt;=CrashTest!$C$4),2,IF(AND($A1947&gt;=CrashTest!$B$5,$A1947&lt;=CrashTest!$C$5),3,IF(AND($A1947&gt;=CrashTest!$B$6,$A1947&lt;=CrashTest!$C$6),4,IF(AND($A1947&gt;=CrashTest!$B$7,$A1947&lt;=CrashTest!$C$7),5,0)))))</f>
        <v>0</v>
      </c>
      <c r="U1947" s="8" t="str">
        <f aca="false">IF(T1947=0,"",IF(T1946=T1947,MAX(U1946,B1947),B1947))</f>
        <v/>
      </c>
      <c r="V1947" s="9" t="str">
        <f aca="false">IF(T1947=0,"",B1947/U1947-1)</f>
        <v/>
      </c>
      <c r="W1947" s="8" t="str">
        <f aca="false">IF(T1947=0,"",IF(T1946=T1947,MAX(W1946,F1947),F1947))</f>
        <v/>
      </c>
      <c r="X1947" s="9" t="str">
        <f aca="false">IF(T1947=0,"",F1947/W1947-1)</f>
        <v/>
      </c>
    </row>
    <row r="1948" customFormat="false" ht="15" hidden="false" customHeight="false" outlineLevel="0" collapsed="false">
      <c r="A1948" s="5" t="n">
        <v>45776</v>
      </c>
      <c r="B1948" s="6" t="n">
        <v>1792.9466081239</v>
      </c>
      <c r="C1948" s="7" t="n">
        <v>10.83067615</v>
      </c>
      <c r="D1948" s="0" t="n">
        <f aca="false">INT((ROW()-3)/30)</f>
        <v>64</v>
      </c>
      <c r="E1948" s="0" t="n">
        <f aca="false">2+30*D1948</f>
        <v>1922</v>
      </c>
      <c r="F1948" s="8" t="n">
        <f aca="false">INDEX($F:$F,$E1948)*(2*B1948/INDEX($B:$B,$E1948)-C1948/INDEX($C:$C,$E1948))</f>
        <v>185.307209874304</v>
      </c>
      <c r="G1948" s="9" t="n">
        <f aca="false">B1948/B1947-1</f>
        <v>-0.00385900672895967</v>
      </c>
      <c r="H1948" s="9" t="n">
        <f aca="false">F1948/F1947-1</f>
        <v>-0.00701461797350023</v>
      </c>
      <c r="I1948" s="9" t="n">
        <f aca="false">LN(B1948/B1947)</f>
        <v>-0.00386647190706401</v>
      </c>
      <c r="J1948" s="9" t="n">
        <f aca="false">LN(F1948/F1947)</f>
        <v>-0.00703933606596449</v>
      </c>
      <c r="K1948" s="9" t="n">
        <f aca="false">F1948/F1941-1</f>
        <v>-0.00327676877950589</v>
      </c>
      <c r="L1948" s="9" t="n">
        <f aca="false">F1948/F1918-1</f>
        <v>-0.00134047871457765</v>
      </c>
      <c r="M1948" s="9" t="n">
        <f aca="false">B1948/B1941-1</f>
        <v>0.0198758484129777</v>
      </c>
      <c r="N1948" s="9" t="n">
        <f aca="false">B1948/B1918-1</f>
        <v>-0.00546570917166078</v>
      </c>
      <c r="O1948" s="8" t="n">
        <f aca="false">MAX(O1947,F1948)</f>
        <v>271.506607307531</v>
      </c>
      <c r="P1948" s="9" t="n">
        <f aca="false">F1948/O1948-1</f>
        <v>-0.317485450126044</v>
      </c>
      <c r="Q1948" s="8" t="n">
        <f aca="false">MAX(Q1947,B1948)</f>
        <v>4811.1564628872</v>
      </c>
      <c r="R1948" s="9" t="n">
        <f aca="false">B1948/Q1948-1</f>
        <v>-0.627335626692975</v>
      </c>
      <c r="S1948" s="9" t="n">
        <f aca="false">B1948/INDEX($B:$B,$E1948)-1</f>
        <v>-0.0113571189545817</v>
      </c>
      <c r="T1948" s="0" t="n">
        <f aca="false">IF(AND($A1948&gt;=CrashTest!$B$3,$A1948&lt;=CrashTest!$C$3),1,IF(AND($A1948&gt;=CrashTest!$B$4,$A1948&lt;=CrashTest!$C$4),2,IF(AND($A1948&gt;=CrashTest!$B$5,$A1948&lt;=CrashTest!$C$5),3,IF(AND($A1948&gt;=CrashTest!$B$6,$A1948&lt;=CrashTest!$C$6),4,IF(AND($A1948&gt;=CrashTest!$B$7,$A1948&lt;=CrashTest!$C$7),5,0)))))</f>
        <v>0</v>
      </c>
      <c r="U1948" s="8" t="str">
        <f aca="false">IF(T1948=0,"",IF(T1947=T1948,MAX(U1947,B1948),B1948))</f>
        <v/>
      </c>
      <c r="V1948" s="9" t="str">
        <f aca="false">IF(T1948=0,"",B1948/U1948-1)</f>
        <v/>
      </c>
      <c r="W1948" s="8" t="str">
        <f aca="false">IF(T1948=0,"",IF(T1947=T1948,MAX(W1947,F1948),F1948))</f>
        <v/>
      </c>
      <c r="X1948" s="9" t="str">
        <f aca="false">IF(T1948=0,"",F1948/W1948-1)</f>
        <v/>
      </c>
    </row>
    <row r="1949" customFormat="false" ht="15" hidden="false" customHeight="false" outlineLevel="0" collapsed="false">
      <c r="A1949" s="5" t="n">
        <v>45777</v>
      </c>
      <c r="B1949" s="6" t="n">
        <v>1795.28281034483</v>
      </c>
      <c r="C1949" s="7" t="n">
        <v>10.80228756</v>
      </c>
      <c r="D1949" s="0" t="n">
        <f aca="false">INT((ROW()-3)/30)</f>
        <v>64</v>
      </c>
      <c r="E1949" s="0" t="n">
        <f aca="false">2+30*D1949</f>
        <v>1922</v>
      </c>
      <c r="F1949" s="8" t="n">
        <f aca="false">INDEX($F:$F,$E1949)*(2*B1949/INDEX($B:$B,$E1949)-C1949/INDEX($C:$C,$E1949))</f>
        <v>186.271385767465</v>
      </c>
      <c r="G1949" s="9" t="n">
        <f aca="false">B1949/B1948-1</f>
        <v>0.00130299597899053</v>
      </c>
      <c r="H1949" s="9" t="n">
        <f aca="false">F1949/F1948-1</f>
        <v>0.00520312131306078</v>
      </c>
      <c r="I1949" s="9" t="n">
        <f aca="false">LN(B1949/B1948)</f>
        <v>0.00130214781641823</v>
      </c>
      <c r="J1949" s="9" t="n">
        <f aca="false">LN(F1949/F1948)</f>
        <v>0.0051896318486756</v>
      </c>
      <c r="K1949" s="9" t="n">
        <f aca="false">F1949/F1942-1</f>
        <v>-0.00542351383800455</v>
      </c>
      <c r="L1949" s="9" t="n">
        <f aca="false">F1949/F1919-1</f>
        <v>-0.00156125380653926</v>
      </c>
      <c r="M1949" s="9" t="n">
        <f aca="false">B1949/B1942-1</f>
        <v>-0.00141397420904854</v>
      </c>
      <c r="N1949" s="9" t="n">
        <f aca="false">B1949/B1919-1</f>
        <v>-0.0154436787085532</v>
      </c>
      <c r="O1949" s="8" t="n">
        <f aca="false">MAX(O1948,F1949)</f>
        <v>271.506607307531</v>
      </c>
      <c r="P1949" s="9" t="n">
        <f aca="false">F1949/O1949-1</f>
        <v>-0.313934244125121</v>
      </c>
      <c r="Q1949" s="8" t="n">
        <f aca="false">MAX(Q1948,B1949)</f>
        <v>4811.1564628872</v>
      </c>
      <c r="R1949" s="9" t="n">
        <f aca="false">B1949/Q1949-1</f>
        <v>-0.626850046513043</v>
      </c>
      <c r="S1949" s="9" t="n">
        <f aca="false">B1949/INDEX($B:$B,$E1949)-1</f>
        <v>-0.0100689212559218</v>
      </c>
      <c r="T1949" s="0" t="n">
        <f aca="false">IF(AND($A1949&gt;=CrashTest!$B$3,$A1949&lt;=CrashTest!$C$3),1,IF(AND($A1949&gt;=CrashTest!$B$4,$A1949&lt;=CrashTest!$C$4),2,IF(AND($A1949&gt;=CrashTest!$B$5,$A1949&lt;=CrashTest!$C$5),3,IF(AND($A1949&gt;=CrashTest!$B$6,$A1949&lt;=CrashTest!$C$6),4,IF(AND($A1949&gt;=CrashTest!$B$7,$A1949&lt;=CrashTest!$C$7),5,0)))))</f>
        <v>0</v>
      </c>
      <c r="U1949" s="8" t="str">
        <f aca="false">IF(T1949=0,"",IF(T1948=T1949,MAX(U1948,B1949),B1949))</f>
        <v/>
      </c>
      <c r="V1949" s="9" t="str">
        <f aca="false">IF(T1949=0,"",B1949/U1949-1)</f>
        <v/>
      </c>
      <c r="W1949" s="8" t="str">
        <f aca="false">IF(T1949=0,"",IF(T1948=T1949,MAX(W1948,F1949),F1949))</f>
        <v/>
      </c>
      <c r="X1949" s="9" t="str">
        <f aca="false">IF(T1949=0,"",F1949/W1949-1)</f>
        <v/>
      </c>
    </row>
    <row r="1950" customFormat="false" ht="15" hidden="false" customHeight="false" outlineLevel="0" collapsed="false">
      <c r="A1950" s="5" t="n">
        <v>45778</v>
      </c>
      <c r="B1950" s="6" t="n">
        <v>1838.20588340152</v>
      </c>
      <c r="C1950" s="7" t="n">
        <v>11.14395203</v>
      </c>
      <c r="D1950" s="0" t="n">
        <f aca="false">INT((ROW()-3)/30)</f>
        <v>64</v>
      </c>
      <c r="E1950" s="0" t="n">
        <f aca="false">2+30*D1950</f>
        <v>1922</v>
      </c>
      <c r="F1950" s="8" t="n">
        <f aca="false">INDEX($F:$F,$E1950)*(2*B1950/INDEX($B:$B,$E1950)-C1950/INDEX($C:$C,$E1950))</f>
        <v>189.306800003459</v>
      </c>
      <c r="G1950" s="9" t="n">
        <f aca="false">B1950/B1949-1</f>
        <v>0.0239088085784354</v>
      </c>
      <c r="H1950" s="9" t="n">
        <f aca="false">F1950/F1949-1</f>
        <v>0.0162956549847264</v>
      </c>
      <c r="I1950" s="9" t="n">
        <f aca="false">LN(B1950/B1949)</f>
        <v>0.0236274685291405</v>
      </c>
      <c r="J1950" s="9" t="n">
        <f aca="false">LN(F1950/F1949)</f>
        <v>0.0161643058250081</v>
      </c>
      <c r="K1950" s="9" t="n">
        <f aca="false">F1950/F1943-1</f>
        <v>0.0201344395282537</v>
      </c>
      <c r="L1950" s="9" t="n">
        <f aca="false">F1950/F1920-1</f>
        <v>0.0126256001273133</v>
      </c>
      <c r="M1950" s="9" t="n">
        <f aca="false">B1950/B1943-1</f>
        <v>0.0388411151494781</v>
      </c>
      <c r="N1950" s="9" t="n">
        <f aca="false">B1950/B1920-1</f>
        <v>-0.0367236213354659</v>
      </c>
      <c r="O1950" s="8" t="n">
        <f aca="false">MAX(O1949,F1950)</f>
        <v>271.506607307531</v>
      </c>
      <c r="P1950" s="9" t="n">
        <f aca="false">F1950/O1950-1</f>
        <v>-0.302754353270549</v>
      </c>
      <c r="Q1950" s="8" t="n">
        <f aca="false">MAX(Q1949,B1950)</f>
        <v>4811.1564628872</v>
      </c>
      <c r="R1950" s="9" t="n">
        <f aca="false">B1950/Q1950-1</f>
        <v>-0.617928475704072</v>
      </c>
      <c r="S1950" s="9" t="n">
        <f aca="false">B1950/INDEX($B:$B,$E1950)-1</f>
        <v>0.0135991514116143</v>
      </c>
      <c r="T1950" s="0" t="n">
        <f aca="false">IF(AND($A1950&gt;=CrashTest!$B$3,$A1950&lt;=CrashTest!$C$3),1,IF(AND($A1950&gt;=CrashTest!$B$4,$A1950&lt;=CrashTest!$C$4),2,IF(AND($A1950&gt;=CrashTest!$B$5,$A1950&lt;=CrashTest!$C$5),3,IF(AND($A1950&gt;=CrashTest!$B$6,$A1950&lt;=CrashTest!$C$6),4,IF(AND($A1950&gt;=CrashTest!$B$7,$A1950&lt;=CrashTest!$C$7),5,0)))))</f>
        <v>0</v>
      </c>
      <c r="U1950" s="8" t="str">
        <f aca="false">IF(T1950=0,"",IF(T1949=T1950,MAX(U1949,B1950),B1950))</f>
        <v/>
      </c>
      <c r="V1950" s="9" t="str">
        <f aca="false">IF(T1950=0,"",B1950/U1950-1)</f>
        <v/>
      </c>
      <c r="W1950" s="8" t="str">
        <f aca="false">IF(T1950=0,"",IF(T1949=T1950,MAX(W1949,F1950),F1950))</f>
        <v/>
      </c>
      <c r="X1950" s="9" t="str">
        <f aca="false">IF(T1950=0,"",F1950/W1950-1)</f>
        <v/>
      </c>
    </row>
    <row r="1951" customFormat="false" ht="15" hidden="false" customHeight="false" outlineLevel="0" collapsed="false">
      <c r="A1951" s="5" t="n">
        <v>45779</v>
      </c>
      <c r="B1951" s="6" t="n">
        <v>1841.31197457627</v>
      </c>
      <c r="C1951" s="7" t="n">
        <v>11.15649695</v>
      </c>
      <c r="D1951" s="0" t="n">
        <f aca="false">INT((ROW()-3)/30)</f>
        <v>64</v>
      </c>
      <c r="E1951" s="0" t="n">
        <f aca="false">2+30*D1951</f>
        <v>1922</v>
      </c>
      <c r="F1951" s="8" t="n">
        <f aca="false">INDEX($F:$F,$E1951)*(2*B1951/INDEX($B:$B,$E1951)-C1951/INDEX($C:$C,$E1951))</f>
        <v>189.73356278929</v>
      </c>
      <c r="G1951" s="9" t="n">
        <f aca="false">B1951/B1950-1</f>
        <v>0.00168974063395022</v>
      </c>
      <c r="H1951" s="9" t="n">
        <f aca="false">F1951/F1950-1</f>
        <v>0.0022543447241381</v>
      </c>
      <c r="I1951" s="9" t="n">
        <f aca="false">LN(B1951/B1950)</f>
        <v>0.00168831462840556</v>
      </c>
      <c r="J1951" s="9" t="n">
        <f aca="false">LN(F1951/F1950)</f>
        <v>0.00225180750153791</v>
      </c>
      <c r="K1951" s="9" t="n">
        <f aca="false">F1951/F1944-1</f>
        <v>0.0140086356291487</v>
      </c>
      <c r="L1951" s="9" t="n">
        <f aca="false">F1951/F1921-1</f>
        <v>0.0176058834917521</v>
      </c>
      <c r="M1951" s="9" t="n">
        <f aca="false">B1951/B1944-1</f>
        <v>0.0289150402514144</v>
      </c>
      <c r="N1951" s="9" t="n">
        <f aca="false">B1951/B1921-1</f>
        <v>0.025520957840105</v>
      </c>
      <c r="O1951" s="8" t="n">
        <f aca="false">MAX(O1950,F1951)</f>
        <v>271.506607307531</v>
      </c>
      <c r="P1951" s="9" t="n">
        <f aca="false">F1951/O1951-1</f>
        <v>-0.301182521225416</v>
      </c>
      <c r="Q1951" s="8" t="n">
        <f aca="false">MAX(Q1950,B1951)</f>
        <v>4811.1564628872</v>
      </c>
      <c r="R1951" s="9" t="n">
        <f aca="false">B1951/Q1951-1</f>
        <v>-0.617282873924393</v>
      </c>
      <c r="S1951" s="9" t="n">
        <f aca="false">B1951/INDEX($B:$B,$E1951)-1</f>
        <v>0.0153118710842919</v>
      </c>
      <c r="T1951" s="0" t="n">
        <f aca="false">IF(AND($A1951&gt;=CrashTest!$B$3,$A1951&lt;=CrashTest!$C$3),1,IF(AND($A1951&gt;=CrashTest!$B$4,$A1951&lt;=CrashTest!$C$4),2,IF(AND($A1951&gt;=CrashTest!$B$5,$A1951&lt;=CrashTest!$C$5),3,IF(AND($A1951&gt;=CrashTest!$B$6,$A1951&lt;=CrashTest!$C$6),4,IF(AND($A1951&gt;=CrashTest!$B$7,$A1951&lt;=CrashTest!$C$7),5,0)))))</f>
        <v>0</v>
      </c>
      <c r="U1951" s="8" t="str">
        <f aca="false">IF(T1951=0,"",IF(T1950=T1951,MAX(U1950,B1951),B1951))</f>
        <v/>
      </c>
      <c r="V1951" s="9" t="str">
        <f aca="false">IF(T1951=0,"",B1951/U1951-1)</f>
        <v/>
      </c>
      <c r="W1951" s="8" t="str">
        <f aca="false">IF(T1951=0,"",IF(T1950=T1951,MAX(W1950,F1951),F1951))</f>
        <v/>
      </c>
      <c r="X1951" s="9" t="str">
        <f aca="false">IF(T1951=0,"",F1951/W1951-1)</f>
        <v/>
      </c>
    </row>
    <row r="1952" customFormat="false" ht="15" hidden="false" customHeight="false" outlineLevel="0" collapsed="false">
      <c r="A1952" s="5" t="n">
        <v>45780</v>
      </c>
      <c r="B1952" s="6" t="n">
        <v>1835.43869257744</v>
      </c>
      <c r="C1952" s="7" t="n">
        <v>11.15361264</v>
      </c>
      <c r="D1952" s="0" t="n">
        <f aca="false">INT((ROW()-3)/30)</f>
        <v>64</v>
      </c>
      <c r="E1952" s="0" t="n">
        <f aca="false">2+30*D1952</f>
        <v>1922</v>
      </c>
      <c r="F1952" s="8" t="n">
        <f aca="false">INDEX($F:$F,$E1952)*(2*B1952/INDEX($B:$B,$E1952)-C1952/INDEX($C:$C,$E1952))</f>
        <v>188.572274536889</v>
      </c>
      <c r="G1952" s="9" t="n">
        <f aca="false">B1952/B1951-1</f>
        <v>-0.00318972671656115</v>
      </c>
      <c r="H1952" s="9" t="n">
        <f aca="false">F1952/F1951-1</f>
        <v>-0.00612062639487221</v>
      </c>
      <c r="I1952" s="9" t="n">
        <f aca="false">LN(B1952/B1951)</f>
        <v>-0.00319482473857553</v>
      </c>
      <c r="J1952" s="9" t="n">
        <f aca="false">LN(F1952/F1951)</f>
        <v>-0.00613943421162304</v>
      </c>
      <c r="K1952" s="9" t="n">
        <f aca="false">F1952/F1945-1</f>
        <v>0.00530463258136171</v>
      </c>
      <c r="L1952" s="9" t="n">
        <f aca="false">F1952/F1922-1</f>
        <v>0.00914833683241612</v>
      </c>
      <c r="M1952" s="9" t="n">
        <f aca="false">B1952/B1945-1</f>
        <v>0.00845473012885556</v>
      </c>
      <c r="N1952" s="9" t="n">
        <f aca="false">B1952/B1922-1</f>
        <v>0.0120733036834526</v>
      </c>
      <c r="O1952" s="8" t="n">
        <f aca="false">MAX(O1951,F1952)</f>
        <v>271.506607307531</v>
      </c>
      <c r="P1952" s="9" t="n">
        <f aca="false">F1952/O1952-1</f>
        <v>-0.305459721931202</v>
      </c>
      <c r="Q1952" s="8" t="n">
        <f aca="false">MAX(Q1951,B1952)</f>
        <v>4811.1564628872</v>
      </c>
      <c r="R1952" s="9" t="n">
        <f aca="false">B1952/Q1952-1</f>
        <v>-0.618503636966322</v>
      </c>
      <c r="S1952" s="9" t="n">
        <f aca="false">B1952/INDEX($B:$B,$E1952)-1</f>
        <v>0.0120733036834526</v>
      </c>
      <c r="T1952" s="0" t="n">
        <f aca="false">IF(AND($A1952&gt;=CrashTest!$B$3,$A1952&lt;=CrashTest!$C$3),1,IF(AND($A1952&gt;=CrashTest!$B$4,$A1952&lt;=CrashTest!$C$4),2,IF(AND($A1952&gt;=CrashTest!$B$5,$A1952&lt;=CrashTest!$C$5),3,IF(AND($A1952&gt;=CrashTest!$B$6,$A1952&lt;=CrashTest!$C$6),4,IF(AND($A1952&gt;=CrashTest!$B$7,$A1952&lt;=CrashTest!$C$7),5,0)))))</f>
        <v>0</v>
      </c>
      <c r="U1952" s="8" t="str">
        <f aca="false">IF(T1952=0,"",IF(T1951=T1952,MAX(U1951,B1952),B1952))</f>
        <v/>
      </c>
      <c r="V1952" s="9" t="str">
        <f aca="false">IF(T1952=0,"",B1952/U1952-1)</f>
        <v/>
      </c>
      <c r="W1952" s="8" t="str">
        <f aca="false">IF(T1952=0,"",IF(T1951=T1952,MAX(W1951,F1952),F1952))</f>
        <v/>
      </c>
      <c r="X1952" s="9" t="str">
        <f aca="false">IF(T1952=0,"",F1952/W1952-1)</f>
        <v/>
      </c>
    </row>
    <row r="1953" customFormat="false" ht="15" hidden="false" customHeight="false" outlineLevel="0" collapsed="false">
      <c r="A1953" s="5" t="n">
        <v>45781</v>
      </c>
      <c r="B1953" s="6" t="n">
        <v>1809.26886206897</v>
      </c>
      <c r="C1953" s="7" t="n">
        <v>10.8894095</v>
      </c>
      <c r="D1953" s="0" t="n">
        <f aca="false">INT((ROW()-3)/30)</f>
        <v>65</v>
      </c>
      <c r="E1953" s="0" t="n">
        <f aca="false">2+30*D1953</f>
        <v>1952</v>
      </c>
      <c r="F1953" s="8" t="n">
        <f aca="false">INDEX($F:$F,$E1953)*(2*B1953/INDEX($B:$B,$E1953)-C1953/INDEX($C:$C,$E1953))</f>
        <v>187.661756194639</v>
      </c>
      <c r="G1953" s="9" t="n">
        <f aca="false">B1953/B1952-1</f>
        <v>-0.0142580793432662</v>
      </c>
      <c r="H1953" s="9" t="n">
        <f aca="false">F1953/F1952-1</f>
        <v>-0.00482848469895858</v>
      </c>
      <c r="I1953" s="9" t="n">
        <f aca="false">LN(B1953/B1952)</f>
        <v>-0.0143607023962251</v>
      </c>
      <c r="J1953" s="9" t="n">
        <f aca="false">LN(F1953/F1952)</f>
        <v>-0.00484017949180816</v>
      </c>
      <c r="K1953" s="9" t="n">
        <f aca="false">F1953/F1946-1</f>
        <v>0.00563178294641809</v>
      </c>
      <c r="L1953" s="9" t="n">
        <f aca="false">F1953/F1923-1</f>
        <v>0.00503836049048556</v>
      </c>
      <c r="M1953" s="9" t="n">
        <f aca="false">B1953/B1946-1</f>
        <v>0.00884832191538454</v>
      </c>
      <c r="N1953" s="9" t="n">
        <f aca="false">B1953/B1923-1</f>
        <v>-0.00205662099433834</v>
      </c>
      <c r="O1953" s="8" t="n">
        <f aca="false">MAX(O1952,F1953)</f>
        <v>271.506607307531</v>
      </c>
      <c r="P1953" s="9" t="n">
        <f aca="false">F1953/O1953-1</f>
        <v>-0.308813299036667</v>
      </c>
      <c r="Q1953" s="8" t="n">
        <f aca="false">MAX(Q1952,B1953)</f>
        <v>4811.1564628872</v>
      </c>
      <c r="R1953" s="9" t="n">
        <f aca="false">B1953/Q1953-1</f>
        <v>-0.623943042379624</v>
      </c>
      <c r="S1953" s="9" t="n">
        <f aca="false">B1953/INDEX($B:$B,$E1953)-1</f>
        <v>-0.0142580793432662</v>
      </c>
      <c r="T1953" s="0" t="n">
        <f aca="false">IF(AND($A1953&gt;=CrashTest!$B$3,$A1953&lt;=CrashTest!$C$3),1,IF(AND($A1953&gt;=CrashTest!$B$4,$A1953&lt;=CrashTest!$C$4),2,IF(AND($A1953&gt;=CrashTest!$B$5,$A1953&lt;=CrashTest!$C$5),3,IF(AND($A1953&gt;=CrashTest!$B$6,$A1953&lt;=CrashTest!$C$6),4,IF(AND($A1953&gt;=CrashTest!$B$7,$A1953&lt;=CrashTest!$C$7),5,0)))))</f>
        <v>0</v>
      </c>
      <c r="U1953" s="8" t="str">
        <f aca="false">IF(T1953=0,"",IF(T1952=T1953,MAX(U1952,B1953),B1953))</f>
        <v/>
      </c>
      <c r="V1953" s="9" t="str">
        <f aca="false">IF(T1953=0,"",B1953/U1953-1)</f>
        <v/>
      </c>
      <c r="W1953" s="8" t="str">
        <f aca="false">IF(T1953=0,"",IF(T1952=T1953,MAX(W1952,F1953),F1953))</f>
        <v/>
      </c>
      <c r="X1953" s="9" t="str">
        <f aca="false">IF(T1953=0,"",F1953/W1953-1)</f>
        <v/>
      </c>
    </row>
    <row r="1954" customFormat="false" ht="15" hidden="false" customHeight="false" outlineLevel="0" collapsed="false">
      <c r="A1954" s="5" t="n">
        <v>45782</v>
      </c>
      <c r="B1954" s="6" t="n">
        <v>1822.42831151373</v>
      </c>
      <c r="C1954" s="7" t="n">
        <v>11.00643471</v>
      </c>
      <c r="D1954" s="0" t="n">
        <f aca="false">INT((ROW()-3)/30)</f>
        <v>65</v>
      </c>
      <c r="E1954" s="0" t="n">
        <f aca="false">2+30*D1954</f>
        <v>1952</v>
      </c>
      <c r="F1954" s="8" t="n">
        <f aca="false">INDEX($F:$F,$E1954)*(2*B1954/INDEX($B:$B,$E1954)-C1954/INDEX($C:$C,$E1954))</f>
        <v>188.387224106614</v>
      </c>
      <c r="G1954" s="9" t="n">
        <f aca="false">B1954/B1953-1</f>
        <v>0.00727335208196278</v>
      </c>
      <c r="H1954" s="9" t="n">
        <f aca="false">F1954/F1953-1</f>
        <v>0.0038658271492571</v>
      </c>
      <c r="I1954" s="9" t="n">
        <f aca="false">LN(B1954/B1953)</f>
        <v>0.00724702881855231</v>
      </c>
      <c r="J1954" s="9" t="n">
        <f aca="false">LN(F1954/F1953)</f>
        <v>0.00385837404159184</v>
      </c>
      <c r="K1954" s="9" t="n">
        <f aca="false">F1954/F1947-1</f>
        <v>0.00948991582845782</v>
      </c>
      <c r="L1954" s="9" t="n">
        <f aca="false">F1954/F1924-1</f>
        <v>0.00865395332251895</v>
      </c>
      <c r="M1954" s="9" t="n">
        <f aca="false">B1954/B1947-1</f>
        <v>0.0125206964730211</v>
      </c>
      <c r="N1954" s="9" t="n">
        <f aca="false">B1954/B1924-1</f>
        <v>0.0107894724302195</v>
      </c>
      <c r="O1954" s="8" t="n">
        <f aca="false">MAX(O1953,F1954)</f>
        <v>271.506607307531</v>
      </c>
      <c r="P1954" s="9" t="n">
        <f aca="false">F1954/O1954-1</f>
        <v>-0.306141290722878</v>
      </c>
      <c r="Q1954" s="8" t="n">
        <f aca="false">MAX(Q1953,B1954)</f>
        <v>4811.1564628872</v>
      </c>
      <c r="R1954" s="9" t="n">
        <f aca="false">B1954/Q1954-1</f>
        <v>-0.621207847723979</v>
      </c>
      <c r="S1954" s="9" t="n">
        <f aca="false">B1954/INDEX($B:$B,$E1954)-1</f>
        <v>-0.00708843129237946</v>
      </c>
      <c r="T1954" s="0" t="n">
        <f aca="false">IF(AND($A1954&gt;=CrashTest!$B$3,$A1954&lt;=CrashTest!$C$3),1,IF(AND($A1954&gt;=CrashTest!$B$4,$A1954&lt;=CrashTest!$C$4),2,IF(AND($A1954&gt;=CrashTest!$B$5,$A1954&lt;=CrashTest!$C$5),3,IF(AND($A1954&gt;=CrashTest!$B$6,$A1954&lt;=CrashTest!$C$6),4,IF(AND($A1954&gt;=CrashTest!$B$7,$A1954&lt;=CrashTest!$C$7),5,0)))))</f>
        <v>0</v>
      </c>
      <c r="U1954" s="8" t="str">
        <f aca="false">IF(T1954=0,"",IF(T1953=T1954,MAX(U1953,B1954),B1954))</f>
        <v/>
      </c>
      <c r="V1954" s="9" t="str">
        <f aca="false">IF(T1954=0,"",B1954/U1954-1)</f>
        <v/>
      </c>
      <c r="W1954" s="8" t="str">
        <f aca="false">IF(T1954=0,"",IF(T1953=T1954,MAX(W1953,F1954),F1954))</f>
        <v/>
      </c>
      <c r="X1954" s="9" t="str">
        <f aca="false">IF(T1954=0,"",F1954/W1954-1)</f>
        <v/>
      </c>
    </row>
    <row r="1955" customFormat="false" ht="15" hidden="false" customHeight="false" outlineLevel="0" collapsed="false">
      <c r="A1955" s="5" t="n">
        <v>45783</v>
      </c>
      <c r="B1955" s="6" t="n">
        <v>1814.22681735827</v>
      </c>
      <c r="C1955" s="7" t="n">
        <v>10.97414658</v>
      </c>
      <c r="D1955" s="0" t="n">
        <f aca="false">INT((ROW()-3)/30)</f>
        <v>65</v>
      </c>
      <c r="E1955" s="0" t="n">
        <f aca="false">2+30*D1955</f>
        <v>1952</v>
      </c>
      <c r="F1955" s="8" t="n">
        <f aca="false">INDEX($F:$F,$E1955)*(2*B1955/INDEX($B:$B,$E1955)-C1955/INDEX($C:$C,$E1955))</f>
        <v>187.247877359956</v>
      </c>
      <c r="G1955" s="9" t="n">
        <f aca="false">B1955/B1954-1</f>
        <v>-0.0045003109881715</v>
      </c>
      <c r="H1955" s="9" t="n">
        <f aca="false">F1955/F1954-1</f>
        <v>-0.00604789816326901</v>
      </c>
      <c r="I1955" s="9" t="n">
        <f aca="false">LN(B1955/B1954)</f>
        <v>-0.00451046787187911</v>
      </c>
      <c r="J1955" s="9" t="n">
        <f aca="false">LN(F1955/F1954)</f>
        <v>-0.00606626077359858</v>
      </c>
      <c r="K1955" s="9" t="n">
        <f aca="false">F1955/F1948-1</f>
        <v>0.0104727036091485</v>
      </c>
      <c r="L1955" s="9" t="n">
        <f aca="false">F1955/F1925-1</f>
        <v>0.0351602247352083</v>
      </c>
      <c r="M1955" s="9" t="n">
        <f aca="false">B1955/B1948-1</f>
        <v>0.0118688471468971</v>
      </c>
      <c r="N1955" s="9" t="n">
        <f aca="false">B1955/B1925-1</f>
        <v>0.156221131948319</v>
      </c>
      <c r="O1955" s="8" t="n">
        <f aca="false">MAX(O1954,F1955)</f>
        <v>271.506607307531</v>
      </c>
      <c r="P1955" s="9" t="n">
        <f aca="false">F1955/O1955-1</f>
        <v>-0.310337677536283</v>
      </c>
      <c r="Q1955" s="8" t="n">
        <f aca="false">MAX(Q1954,B1955)</f>
        <v>4811.1564628872</v>
      </c>
      <c r="R1955" s="9" t="n">
        <f aca="false">B1955/Q1955-1</f>
        <v>-0.6229125302091</v>
      </c>
      <c r="S1955" s="9" t="n">
        <f aca="false">B1955/INDEX($B:$B,$E1955)-1</f>
        <v>-0.0115568421353169</v>
      </c>
      <c r="T1955" s="0" t="n">
        <f aca="false">IF(AND($A1955&gt;=CrashTest!$B$3,$A1955&lt;=CrashTest!$C$3),1,IF(AND($A1955&gt;=CrashTest!$B$4,$A1955&lt;=CrashTest!$C$4),2,IF(AND($A1955&gt;=CrashTest!$B$5,$A1955&lt;=CrashTest!$C$5),3,IF(AND($A1955&gt;=CrashTest!$B$6,$A1955&lt;=CrashTest!$C$6),4,IF(AND($A1955&gt;=CrashTest!$B$7,$A1955&lt;=CrashTest!$C$7),5,0)))))</f>
        <v>0</v>
      </c>
      <c r="U1955" s="8" t="str">
        <f aca="false">IF(T1955=0,"",IF(T1954=T1955,MAX(U1954,B1955),B1955))</f>
        <v/>
      </c>
      <c r="V1955" s="9" t="str">
        <f aca="false">IF(T1955=0,"",B1955/U1955-1)</f>
        <v/>
      </c>
      <c r="W1955" s="8" t="str">
        <f aca="false">IF(T1955=0,"",IF(T1954=T1955,MAX(W1954,F1955),F1955))</f>
        <v/>
      </c>
      <c r="X1955" s="9" t="str">
        <f aca="false">IF(T1955=0,"",F1955/W1955-1)</f>
        <v/>
      </c>
    </row>
    <row r="1956" customFormat="false" ht="15" hidden="false" customHeight="false" outlineLevel="0" collapsed="false">
      <c r="A1956" s="5" t="n">
        <v>45784</v>
      </c>
      <c r="B1956" s="6" t="n">
        <v>1814.5519094097</v>
      </c>
      <c r="C1956" s="7" t="n">
        <v>10.91566791</v>
      </c>
      <c r="D1956" s="0" t="n">
        <f aca="false">INT((ROW()-3)/30)</f>
        <v>65</v>
      </c>
      <c r="E1956" s="0" t="n">
        <f aca="false">2+30*D1956</f>
        <v>1952</v>
      </c>
      <c r="F1956" s="8" t="n">
        <f aca="false">INDEX($F:$F,$E1956)*(2*B1956/INDEX($B:$B,$E1956)-C1956/INDEX($C:$C,$E1956))</f>
        <v>188.303366179066</v>
      </c>
      <c r="G1956" s="9" t="n">
        <f aca="false">B1956/B1955-1</f>
        <v>0.000179190412312069</v>
      </c>
      <c r="H1956" s="9" t="n">
        <f aca="false">F1956/F1955-1</f>
        <v>0.00563685331973685</v>
      </c>
      <c r="I1956" s="9" t="n">
        <f aca="false">LN(B1956/B1955)</f>
        <v>0.000179174359627766</v>
      </c>
      <c r="J1956" s="9" t="n">
        <f aca="false">LN(F1956/F1955)</f>
        <v>0.00562102571280619</v>
      </c>
      <c r="K1956" s="9" t="n">
        <f aca="false">F1956/F1949-1</f>
        <v>0.0109087093717006</v>
      </c>
      <c r="L1956" s="9" t="n">
        <f aca="false">F1956/F1926-1</f>
        <v>0.0197836180935098</v>
      </c>
      <c r="M1956" s="9" t="n">
        <f aca="false">B1956/B1949-1</f>
        <v>0.0107331830694513</v>
      </c>
      <c r="N1956" s="9" t="n">
        <f aca="false">B1956/B1926-1</f>
        <v>0.162996673941023</v>
      </c>
      <c r="O1956" s="8" t="n">
        <f aca="false">MAX(O1955,F1956)</f>
        <v>271.506607307531</v>
      </c>
      <c r="P1956" s="9" t="n">
        <f aca="false">F1956/O1956-1</f>
        <v>-0.306450152184406</v>
      </c>
      <c r="Q1956" s="8" t="n">
        <f aca="false">MAX(Q1955,B1956)</f>
        <v>4811.1564628872</v>
      </c>
      <c r="R1956" s="9" t="n">
        <f aca="false">B1956/Q1956-1</f>
        <v>-0.622844959749911</v>
      </c>
      <c r="S1956" s="9" t="n">
        <f aca="false">B1956/INDEX($B:$B,$E1956)-1</f>
        <v>-0.0113797225983121</v>
      </c>
      <c r="T1956" s="0" t="n">
        <f aca="false">IF(AND($A1956&gt;=CrashTest!$B$3,$A1956&lt;=CrashTest!$C$3),1,IF(AND($A1956&gt;=CrashTest!$B$4,$A1956&lt;=CrashTest!$C$4),2,IF(AND($A1956&gt;=CrashTest!$B$5,$A1956&lt;=CrashTest!$C$5),3,IF(AND($A1956&gt;=CrashTest!$B$6,$A1956&lt;=CrashTest!$C$6),4,IF(AND($A1956&gt;=CrashTest!$B$7,$A1956&lt;=CrashTest!$C$7),5,0)))))</f>
        <v>0</v>
      </c>
      <c r="U1956" s="8" t="str">
        <f aca="false">IF(T1956=0,"",IF(T1955=T1956,MAX(U1955,B1956),B1956))</f>
        <v/>
      </c>
      <c r="V1956" s="9" t="str">
        <f aca="false">IF(T1956=0,"",B1956/U1956-1)</f>
        <v/>
      </c>
      <c r="W1956" s="8" t="str">
        <f aca="false">IF(T1956=0,"",IF(T1955=T1956,MAX(W1955,F1956),F1956))</f>
        <v/>
      </c>
      <c r="X1956" s="9" t="str">
        <f aca="false">IF(T1956=0,"",F1956/W1956-1)</f>
        <v/>
      </c>
    </row>
    <row r="1957" customFormat="false" ht="15" hidden="false" customHeight="false" outlineLevel="0" collapsed="false">
      <c r="A1957" s="5" t="n">
        <v>45785</v>
      </c>
      <c r="B1957" s="6" t="n">
        <v>2193.0712805377</v>
      </c>
      <c r="C1957" s="7" t="n">
        <v>15.33464663</v>
      </c>
      <c r="D1957" s="0" t="n">
        <f aca="false">INT((ROW()-3)/30)</f>
        <v>65</v>
      </c>
      <c r="E1957" s="0" t="n">
        <f aca="false">2+30*D1957</f>
        <v>1952</v>
      </c>
      <c r="F1957" s="8" t="n">
        <f aca="false">INDEX($F:$F,$E1957)*(2*B1957/INDEX($B:$B,$E1957)-C1957/INDEX($C:$C,$E1957))</f>
        <v>191.370300651736</v>
      </c>
      <c r="G1957" s="9" t="n">
        <f aca="false">B1957/B1956-1</f>
        <v>0.20860211778187</v>
      </c>
      <c r="H1957" s="9" t="n">
        <f aca="false">F1957/F1956-1</f>
        <v>0.0162871994001077</v>
      </c>
      <c r="I1957" s="9" t="n">
        <f aca="false">LN(B1957/B1956)</f>
        <v>0.189464417204145</v>
      </c>
      <c r="J1957" s="9" t="n">
        <f aca="false">LN(F1957/F1956)</f>
        <v>0.0161559857857039</v>
      </c>
      <c r="K1957" s="9" t="n">
        <f aca="false">F1957/F1950-1</f>
        <v>0.0109002986064946</v>
      </c>
      <c r="L1957" s="9" t="n">
        <f aca="false">F1957/F1927-1</f>
        <v>0.0537371699790576</v>
      </c>
      <c r="M1957" s="9" t="n">
        <f aca="false">B1957/B1950-1</f>
        <v>0.193049864729797</v>
      </c>
      <c r="N1957" s="9" t="n">
        <f aca="false">B1957/B1927-1</f>
        <v>0.490779045252883</v>
      </c>
      <c r="O1957" s="8" t="n">
        <f aca="false">MAX(O1956,F1957)</f>
        <v>271.506607307531</v>
      </c>
      <c r="P1957" s="9" t="n">
        <f aca="false">F1957/O1957-1</f>
        <v>-0.295154167519119</v>
      </c>
      <c r="Q1957" s="8" t="n">
        <f aca="false">MAX(Q1956,B1957)</f>
        <v>4811.1564628872</v>
      </c>
      <c r="R1957" s="9" t="n">
        <f aca="false">B1957/Q1957-1</f>
        <v>-0.544169619621635</v>
      </c>
      <c r="S1957" s="9" t="n">
        <f aca="false">B1957/INDEX($B:$B,$E1957)-1</f>
        <v>0.19484856094978</v>
      </c>
      <c r="T1957" s="0" t="n">
        <f aca="false">IF(AND($A1957&gt;=CrashTest!$B$3,$A1957&lt;=CrashTest!$C$3),1,IF(AND($A1957&gt;=CrashTest!$B$4,$A1957&lt;=CrashTest!$C$4),2,IF(AND($A1957&gt;=CrashTest!$B$5,$A1957&lt;=CrashTest!$C$5),3,IF(AND($A1957&gt;=CrashTest!$B$6,$A1957&lt;=CrashTest!$C$6),4,IF(AND($A1957&gt;=CrashTest!$B$7,$A1957&lt;=CrashTest!$C$7),5,0)))))</f>
        <v>0</v>
      </c>
      <c r="U1957" s="8" t="str">
        <f aca="false">IF(T1957=0,"",IF(T1956=T1957,MAX(U1956,B1957),B1957))</f>
        <v/>
      </c>
      <c r="V1957" s="9" t="str">
        <f aca="false">IF(T1957=0,"",B1957/U1957-1)</f>
        <v/>
      </c>
      <c r="W1957" s="8" t="str">
        <f aca="false">IF(T1957=0,"",IF(T1956=T1957,MAX(W1956,F1957),F1957))</f>
        <v/>
      </c>
      <c r="X1957" s="9" t="str">
        <f aca="false">IF(T1957=0,"",F1957/W1957-1)</f>
        <v/>
      </c>
    </row>
    <row r="1958" customFormat="false" ht="15" hidden="false" customHeight="false" outlineLevel="0" collapsed="false">
      <c r="A1958" s="5" t="n">
        <v>45786</v>
      </c>
      <c r="B1958" s="6" t="n">
        <v>2342.20799707773</v>
      </c>
      <c r="C1958" s="7" t="n">
        <v>16.96060202</v>
      </c>
      <c r="D1958" s="0" t="n">
        <f aca="false">INT((ROW()-3)/30)</f>
        <v>65</v>
      </c>
      <c r="E1958" s="0" t="n">
        <f aca="false">2+30*D1958</f>
        <v>1952</v>
      </c>
      <c r="F1958" s="8" t="n">
        <f aca="false">INDEX($F:$F,$E1958)*(2*B1958/INDEX($B:$B,$E1958)-C1958/INDEX($C:$C,$E1958))</f>
        <v>194.525042488754</v>
      </c>
      <c r="G1958" s="9" t="n">
        <f aca="false">B1958/B1957-1</f>
        <v>0.0680035883299992</v>
      </c>
      <c r="H1958" s="9" t="n">
        <f aca="false">F1958/F1957-1</f>
        <v>0.0164850127019416</v>
      </c>
      <c r="I1958" s="9" t="n">
        <f aca="false">LN(B1958/B1957)</f>
        <v>0.0657911003919086</v>
      </c>
      <c r="J1958" s="9" t="n">
        <f aca="false">LN(F1958/F1957)</f>
        <v>0.0163506099558698</v>
      </c>
      <c r="K1958" s="9" t="n">
        <f aca="false">F1958/F1951-1</f>
        <v>0.0252537275378413</v>
      </c>
      <c r="L1958" s="9" t="n">
        <f aca="false">F1958/F1928-1</f>
        <v>0.0601259718505753</v>
      </c>
      <c r="M1958" s="9" t="n">
        <f aca="false">B1958/B1951-1</f>
        <v>0.272032132206563</v>
      </c>
      <c r="N1958" s="9" t="n">
        <f aca="false">B1958/B1928-1</f>
        <v>0.4085003639003</v>
      </c>
      <c r="O1958" s="8" t="n">
        <f aca="false">MAX(O1957,F1958)</f>
        <v>271.506607307531</v>
      </c>
      <c r="P1958" s="9" t="n">
        <f aca="false">F1958/O1958-1</f>
        <v>-0.283534775017761</v>
      </c>
      <c r="Q1958" s="8" t="n">
        <f aca="false">MAX(Q1957,B1958)</f>
        <v>4811.1564628872</v>
      </c>
      <c r="R1958" s="9" t="n">
        <f aca="false">B1958/Q1958-1</f>
        <v>-0.513171518086078</v>
      </c>
      <c r="S1958" s="9" t="n">
        <f aca="false">B1958/INDEX($B:$B,$E1958)-1</f>
        <v>0.276102550605301</v>
      </c>
      <c r="T1958" s="0" t="n">
        <f aca="false">IF(AND($A1958&gt;=CrashTest!$B$3,$A1958&lt;=CrashTest!$C$3),1,IF(AND($A1958&gt;=CrashTest!$B$4,$A1958&lt;=CrashTest!$C$4),2,IF(AND($A1958&gt;=CrashTest!$B$5,$A1958&lt;=CrashTest!$C$5),3,IF(AND($A1958&gt;=CrashTest!$B$6,$A1958&lt;=CrashTest!$C$6),4,IF(AND($A1958&gt;=CrashTest!$B$7,$A1958&lt;=CrashTest!$C$7),5,0)))))</f>
        <v>0</v>
      </c>
      <c r="U1958" s="8" t="str">
        <f aca="false">IF(T1958=0,"",IF(T1957=T1958,MAX(U1957,B1958),B1958))</f>
        <v/>
      </c>
      <c r="V1958" s="9" t="str">
        <f aca="false">IF(T1958=0,"",B1958/U1958-1)</f>
        <v/>
      </c>
      <c r="W1958" s="8" t="str">
        <f aca="false">IF(T1958=0,"",IF(T1957=T1958,MAX(W1957,F1958),F1958))</f>
        <v/>
      </c>
      <c r="X1958" s="9" t="str">
        <f aca="false">IF(T1958=0,"",F1958/W1958-1)</f>
        <v/>
      </c>
    </row>
    <row r="1959" customFormat="false" ht="15" hidden="false" customHeight="false" outlineLevel="0" collapsed="false">
      <c r="A1959" s="5" t="n">
        <v>45787</v>
      </c>
      <c r="B1959" s="6" t="n">
        <v>2584.61239742841</v>
      </c>
      <c r="C1959" s="7" t="n">
        <v>19.7442896</v>
      </c>
      <c r="D1959" s="0" t="n">
        <f aca="false">INT((ROW()-3)/30)</f>
        <v>65</v>
      </c>
      <c r="E1959" s="0" t="n">
        <f aca="false">2+30*D1959</f>
        <v>1952</v>
      </c>
      <c r="F1959" s="8" t="n">
        <f aca="false">INDEX($F:$F,$E1959)*(2*B1959/INDEX($B:$B,$E1959)-C1959/INDEX($C:$C,$E1959))</f>
        <v>197.270771530648</v>
      </c>
      <c r="G1959" s="9" t="n">
        <f aca="false">B1959/B1958-1</f>
        <v>0.103493968363663</v>
      </c>
      <c r="H1959" s="9" t="n">
        <f aca="false">F1959/F1958-1</f>
        <v>0.0141150414710882</v>
      </c>
      <c r="I1959" s="9" t="n">
        <f aca="false">LN(B1959/B1958)</f>
        <v>0.0984814807854999</v>
      </c>
      <c r="J1959" s="9" t="n">
        <f aca="false">LN(F1959/F1958)</f>
        <v>0.014016351860978</v>
      </c>
      <c r="K1959" s="9" t="n">
        <f aca="false">F1959/F1952-1</f>
        <v>0.0461281862093585</v>
      </c>
      <c r="L1959" s="9" t="n">
        <f aca="false">F1959/F1929-1</f>
        <v>0.0790722221069924</v>
      </c>
      <c r="M1959" s="9" t="n">
        <f aca="false">B1959/B1952-1</f>
        <v>0.408171467606435</v>
      </c>
      <c r="N1959" s="9" t="n">
        <f aca="false">B1959/B1929-1</f>
        <v>0.697868771740812</v>
      </c>
      <c r="O1959" s="8" t="n">
        <f aca="false">MAX(O1958,F1959)</f>
        <v>271.506607307531</v>
      </c>
      <c r="P1959" s="9" t="n">
        <f aca="false">F1959/O1959-1</f>
        <v>-0.273421838654545</v>
      </c>
      <c r="Q1959" s="8" t="n">
        <f aca="false">MAX(Q1958,B1959)</f>
        <v>4811.1564628872</v>
      </c>
      <c r="R1959" s="9" t="n">
        <f aca="false">B1959/Q1959-1</f>
        <v>-0.462787706580349</v>
      </c>
      <c r="S1959" s="9" t="n">
        <f aca="false">B1959/INDEX($B:$B,$E1959)-1</f>
        <v>0.408171467606435</v>
      </c>
      <c r="T1959" s="0" t="n">
        <f aca="false">IF(AND($A1959&gt;=CrashTest!$B$3,$A1959&lt;=CrashTest!$C$3),1,IF(AND($A1959&gt;=CrashTest!$B$4,$A1959&lt;=CrashTest!$C$4),2,IF(AND($A1959&gt;=CrashTest!$B$5,$A1959&lt;=CrashTest!$C$5),3,IF(AND($A1959&gt;=CrashTest!$B$6,$A1959&lt;=CrashTest!$C$6),4,IF(AND($A1959&gt;=CrashTest!$B$7,$A1959&lt;=CrashTest!$C$7),5,0)))))</f>
        <v>0</v>
      </c>
      <c r="U1959" s="8" t="str">
        <f aca="false">IF(T1959=0,"",IF(T1958=T1959,MAX(U1958,B1959),B1959))</f>
        <v/>
      </c>
      <c r="V1959" s="9" t="str">
        <f aca="false">IF(T1959=0,"",B1959/U1959-1)</f>
        <v/>
      </c>
      <c r="W1959" s="8" t="str">
        <f aca="false">IF(T1959=0,"",IF(T1958=T1959,MAX(W1958,F1959),F1959))</f>
        <v/>
      </c>
      <c r="X1959" s="9" t="str">
        <f aca="false">IF(T1959=0,"",F1959/W1959-1)</f>
        <v/>
      </c>
    </row>
    <row r="1960" customFormat="false" ht="15" hidden="false" customHeight="false" outlineLevel="0" collapsed="false">
      <c r="A1960" s="5" t="n">
        <v>45788</v>
      </c>
      <c r="B1960" s="6" t="n">
        <v>2507.64435710111</v>
      </c>
      <c r="C1960" s="7" t="n">
        <v>18.89461262</v>
      </c>
      <c r="D1960" s="0" t="n">
        <f aca="false">INT((ROW()-3)/30)</f>
        <v>65</v>
      </c>
      <c r="E1960" s="0" t="n">
        <f aca="false">2+30*D1960</f>
        <v>1952</v>
      </c>
      <c r="F1960" s="8" t="n">
        <f aca="false">INDEX($F:$F,$E1960)*(2*B1960/INDEX($B:$B,$E1960)-C1960/INDEX($C:$C,$E1960))</f>
        <v>195.82078447484</v>
      </c>
      <c r="G1960" s="9" t="n">
        <f aca="false">B1960/B1959-1</f>
        <v>-0.0297793357347819</v>
      </c>
      <c r="H1960" s="9" t="n">
        <f aca="false">F1960/F1959-1</f>
        <v>-0.00735023766855059</v>
      </c>
      <c r="I1960" s="9" t="n">
        <f aca="false">LN(B1960/B1959)</f>
        <v>-0.0302317444231777</v>
      </c>
      <c r="J1960" s="9" t="n">
        <f aca="false">LN(F1960/F1959)</f>
        <v>-0.00737738376742678</v>
      </c>
      <c r="K1960" s="9" t="n">
        <f aca="false">F1960/F1953-1</f>
        <v>0.0434773096322196</v>
      </c>
      <c r="L1960" s="9" t="n">
        <f aca="false">F1960/F1930-1</f>
        <v>0.0704782443300864</v>
      </c>
      <c r="M1960" s="9" t="n">
        <f aca="false">B1960/B1953-1</f>
        <v>0.38599873665737</v>
      </c>
      <c r="N1960" s="9" t="n">
        <f aca="false">B1960/B1930-1</f>
        <v>0.601744541240434</v>
      </c>
      <c r="O1960" s="8" t="n">
        <f aca="false">MAX(O1959,F1960)</f>
        <v>271.506607307531</v>
      </c>
      <c r="P1960" s="9" t="n">
        <f aca="false">F1960/O1960-1</f>
        <v>-0.278762360825212</v>
      </c>
      <c r="Q1960" s="8" t="n">
        <f aca="false">MAX(Q1959,B1960)</f>
        <v>4811.1564628872</v>
      </c>
      <c r="R1960" s="9" t="n">
        <f aca="false">B1960/Q1960-1</f>
        <v>-0.478785531826945</v>
      </c>
      <c r="S1960" s="9" t="n">
        <f aca="false">B1960/INDEX($B:$B,$E1960)-1</f>
        <v>0.366237056700443</v>
      </c>
      <c r="T1960" s="0" t="n">
        <f aca="false">IF(AND($A1960&gt;=CrashTest!$B$3,$A1960&lt;=CrashTest!$C$3),1,IF(AND($A1960&gt;=CrashTest!$B$4,$A1960&lt;=CrashTest!$C$4),2,IF(AND($A1960&gt;=CrashTest!$B$5,$A1960&lt;=CrashTest!$C$5),3,IF(AND($A1960&gt;=CrashTest!$B$6,$A1960&lt;=CrashTest!$C$6),4,IF(AND($A1960&gt;=CrashTest!$B$7,$A1960&lt;=CrashTest!$C$7),5,0)))))</f>
        <v>0</v>
      </c>
      <c r="U1960" s="8" t="str">
        <f aca="false">IF(T1960=0,"",IF(T1959=T1960,MAX(U1959,B1960),B1960))</f>
        <v/>
      </c>
      <c r="V1960" s="9" t="str">
        <f aca="false">IF(T1960=0,"",B1960/U1960-1)</f>
        <v/>
      </c>
      <c r="W1960" s="8" t="str">
        <f aca="false">IF(T1960=0,"",IF(T1959=T1960,MAX(W1959,F1960),F1960))</f>
        <v/>
      </c>
      <c r="X1960" s="9" t="str">
        <f aca="false">IF(T1960=0,"",F1960/W1960-1)</f>
        <v/>
      </c>
    </row>
    <row r="1961" customFormat="false" ht="15" hidden="false" customHeight="false" outlineLevel="0" collapsed="false">
      <c r="A1961" s="5" t="n">
        <v>45789</v>
      </c>
      <c r="B1961" s="6" t="n">
        <v>2493.58635534775</v>
      </c>
      <c r="C1961" s="7" t="n">
        <v>18.66400926</v>
      </c>
      <c r="D1961" s="0" t="n">
        <f aca="false">INT((ROW()-3)/30)</f>
        <v>65</v>
      </c>
      <c r="E1961" s="0" t="n">
        <f aca="false">2+30*D1961</f>
        <v>1952</v>
      </c>
      <c r="F1961" s="8" t="n">
        <f aca="false">INDEX($F:$F,$E1961)*(2*B1961/INDEX($B:$B,$E1961)-C1961/INDEX($C:$C,$E1961))</f>
        <v>196.830929615554</v>
      </c>
      <c r="G1961" s="9" t="n">
        <f aca="false">B1961/B1960-1</f>
        <v>-0.00560605881513887</v>
      </c>
      <c r="H1961" s="9" t="n">
        <f aca="false">F1961/F1960-1</f>
        <v>0.00515851850672178</v>
      </c>
      <c r="I1961" s="9" t="n">
        <f aca="false">LN(B1961/B1960)</f>
        <v>-0.00562183173977581</v>
      </c>
      <c r="J1961" s="9" t="n">
        <f aca="false">LN(F1961/F1960)</f>
        <v>0.0051452589304276</v>
      </c>
      <c r="K1961" s="9" t="n">
        <f aca="false">F1961/F1954-1</f>
        <v>0.0448210092217383</v>
      </c>
      <c r="L1961" s="9" t="n">
        <f aca="false">F1961/F1931-1</f>
        <v>0.0660927935734454</v>
      </c>
      <c r="M1961" s="9" t="n">
        <f aca="false">B1961/B1954-1</f>
        <v>0.368276787401612</v>
      </c>
      <c r="N1961" s="9" t="n">
        <f aca="false">B1961/B1931-1</f>
        <v>0.514522602195996</v>
      </c>
      <c r="O1961" s="8" t="n">
        <f aca="false">MAX(O1960,F1961)</f>
        <v>271.506607307531</v>
      </c>
      <c r="P1961" s="9" t="n">
        <f aca="false">F1961/O1961-1</f>
        <v>-0.275041843115785</v>
      </c>
      <c r="Q1961" s="8" t="n">
        <f aca="false">MAX(Q1960,B1961)</f>
        <v>4811.1564628872</v>
      </c>
      <c r="R1961" s="9" t="n">
        <f aca="false">B1961/Q1961-1</f>
        <v>-0.481707490790824</v>
      </c>
      <c r="S1961" s="9" t="n">
        <f aca="false">B1961/INDEX($B:$B,$E1961)-1</f>
        <v>0.358577851405158</v>
      </c>
      <c r="T1961" s="0" t="n">
        <f aca="false">IF(AND($A1961&gt;=CrashTest!$B$3,$A1961&lt;=CrashTest!$C$3),1,IF(AND($A1961&gt;=CrashTest!$B$4,$A1961&lt;=CrashTest!$C$4),2,IF(AND($A1961&gt;=CrashTest!$B$5,$A1961&lt;=CrashTest!$C$5),3,IF(AND($A1961&gt;=CrashTest!$B$6,$A1961&lt;=CrashTest!$C$6),4,IF(AND($A1961&gt;=CrashTest!$B$7,$A1961&lt;=CrashTest!$C$7),5,0)))))</f>
        <v>0</v>
      </c>
      <c r="U1961" s="8" t="str">
        <f aca="false">IF(T1961=0,"",IF(T1960=T1961,MAX(U1960,B1961),B1961))</f>
        <v/>
      </c>
      <c r="V1961" s="9" t="str">
        <f aca="false">IF(T1961=0,"",B1961/U1961-1)</f>
        <v/>
      </c>
      <c r="W1961" s="8" t="str">
        <f aca="false">IF(T1961=0,"",IF(T1960=T1961,MAX(W1960,F1961),F1961))</f>
        <v/>
      </c>
      <c r="X1961" s="9" t="str">
        <f aca="false">IF(T1961=0,"",F1961/W1961-1)</f>
        <v/>
      </c>
    </row>
    <row r="1962" customFormat="false" ht="15" hidden="false" customHeight="false" outlineLevel="0" collapsed="false">
      <c r="A1962" s="5" t="n">
        <v>45790</v>
      </c>
      <c r="B1962" s="6" t="n">
        <v>2676.5017402104</v>
      </c>
      <c r="C1962" s="7" t="n">
        <v>20.83425537</v>
      </c>
      <c r="D1962" s="0" t="n">
        <f aca="false">INT((ROW()-3)/30)</f>
        <v>65</v>
      </c>
      <c r="E1962" s="0" t="n">
        <f aca="false">2+30*D1962</f>
        <v>1952</v>
      </c>
      <c r="F1962" s="8" t="n">
        <f aca="false">INDEX($F:$F,$E1962)*(2*B1962/INDEX($B:$B,$E1962)-C1962/INDEX($C:$C,$E1962))</f>
        <v>197.72425386369</v>
      </c>
      <c r="G1962" s="9" t="n">
        <f aca="false">B1962/B1961-1</f>
        <v>0.0733543414168789</v>
      </c>
      <c r="H1962" s="9" t="n">
        <f aca="false">F1962/F1961-1</f>
        <v>0.00453853593985909</v>
      </c>
      <c r="I1962" s="9" t="n">
        <f aca="false">LN(B1962/B1961)</f>
        <v>0.0707886434453084</v>
      </c>
      <c r="J1962" s="9" t="n">
        <f aca="false">LN(F1962/F1961)</f>
        <v>0.00452826784198594</v>
      </c>
      <c r="K1962" s="9" t="n">
        <f aca="false">F1962/F1955-1</f>
        <v>0.0559492403942969</v>
      </c>
      <c r="L1962" s="9" t="n">
        <f aca="false">F1962/F1932-1</f>
        <v>0.0838973896915189</v>
      </c>
      <c r="M1962" s="9" t="n">
        <f aca="false">B1962/B1955-1</f>
        <v>0.475285071636029</v>
      </c>
      <c r="N1962" s="9" t="n">
        <f aca="false">B1962/B1932-1</f>
        <v>0.679835752699316</v>
      </c>
      <c r="O1962" s="8" t="n">
        <f aca="false">MAX(O1961,F1962)</f>
        <v>271.506607307531</v>
      </c>
      <c r="P1962" s="9" t="n">
        <f aca="false">F1962/O1962-1</f>
        <v>-0.271751594465872</v>
      </c>
      <c r="Q1962" s="8" t="n">
        <f aca="false">MAX(Q1961,B1962)</f>
        <v>4811.1564628872</v>
      </c>
      <c r="R1962" s="9" t="n">
        <f aca="false">B1962/Q1962-1</f>
        <v>-0.443688485116483</v>
      </c>
      <c r="S1962" s="9" t="n">
        <f aca="false">B1962/INDEX($B:$B,$E1962)-1</f>
        <v>0.458235434958542</v>
      </c>
      <c r="T1962" s="0" t="n">
        <f aca="false">IF(AND($A1962&gt;=CrashTest!$B$3,$A1962&lt;=CrashTest!$C$3),1,IF(AND($A1962&gt;=CrashTest!$B$4,$A1962&lt;=CrashTest!$C$4),2,IF(AND($A1962&gt;=CrashTest!$B$5,$A1962&lt;=CrashTest!$C$5),3,IF(AND($A1962&gt;=CrashTest!$B$6,$A1962&lt;=CrashTest!$C$6),4,IF(AND($A1962&gt;=CrashTest!$B$7,$A1962&lt;=CrashTest!$C$7),5,0)))))</f>
        <v>0</v>
      </c>
      <c r="U1962" s="8" t="str">
        <f aca="false">IF(T1962=0,"",IF(T1961=T1962,MAX(U1961,B1962),B1962))</f>
        <v/>
      </c>
      <c r="V1962" s="9" t="str">
        <f aca="false">IF(T1962=0,"",B1962/U1962-1)</f>
        <v/>
      </c>
      <c r="W1962" s="8" t="str">
        <f aca="false">IF(T1962=0,"",IF(T1961=T1962,MAX(W1961,F1962),F1962))</f>
        <v/>
      </c>
      <c r="X1962" s="9" t="str">
        <f aca="false">IF(T1962=0,"",F1962/W1962-1)</f>
        <v/>
      </c>
    </row>
    <row r="1963" customFormat="false" ht="15" hidden="false" customHeight="false" outlineLevel="0" collapsed="false">
      <c r="A1963" s="5" t="n">
        <v>45791</v>
      </c>
      <c r="B1963" s="6" t="n">
        <v>2603.05951344243</v>
      </c>
      <c r="C1963" s="7" t="n">
        <v>19.98473908</v>
      </c>
      <c r="D1963" s="0" t="n">
        <f aca="false">INT((ROW()-3)/30)</f>
        <v>65</v>
      </c>
      <c r="E1963" s="0" t="n">
        <f aca="false">2+30*D1963</f>
        <v>1952</v>
      </c>
      <c r="F1963" s="8" t="n">
        <f aca="false">INDEX($F:$F,$E1963)*(2*B1963/INDEX($B:$B,$E1963)-C1963/INDEX($C:$C,$E1963))</f>
        <v>196.996031542118</v>
      </c>
      <c r="G1963" s="9" t="n">
        <f aca="false">B1963/B1962-1</f>
        <v>-0.0274396334829943</v>
      </c>
      <c r="H1963" s="9" t="n">
        <f aca="false">F1963/F1962-1</f>
        <v>-0.00368301969708884</v>
      </c>
      <c r="I1963" s="9" t="n">
        <f aca="false">LN(B1963/B1962)</f>
        <v>-0.0278231318766806</v>
      </c>
      <c r="J1963" s="9" t="n">
        <f aca="false">LN(F1963/F1962)</f>
        <v>-0.00368981871320737</v>
      </c>
      <c r="K1963" s="9" t="n">
        <f aca="false">F1963/F1956-1</f>
        <v>0.0461630906522692</v>
      </c>
      <c r="L1963" s="9" t="n">
        <f aca="false">F1963/F1933-1</f>
        <v>0.0744048896005336</v>
      </c>
      <c r="M1963" s="9" t="n">
        <f aca="false">B1963/B1956-1</f>
        <v>0.434546732966842</v>
      </c>
      <c r="N1963" s="9" t="n">
        <f aca="false">B1963/B1933-1</f>
        <v>0.603408851053836</v>
      </c>
      <c r="O1963" s="8" t="n">
        <f aca="false">MAX(O1962,F1963)</f>
        <v>271.506607307531</v>
      </c>
      <c r="P1963" s="9" t="n">
        <f aca="false">F1963/O1963-1</f>
        <v>-0.274433747687827</v>
      </c>
      <c r="Q1963" s="8" t="n">
        <f aca="false">MAX(Q1962,B1963)</f>
        <v>4811.1564628872</v>
      </c>
      <c r="R1963" s="9" t="n">
        <f aca="false">B1963/Q1963-1</f>
        <v>-0.458953469187256</v>
      </c>
      <c r="S1963" s="9" t="n">
        <f aca="false">B1963/INDEX($B:$B,$E1963)-1</f>
        <v>0.418221989091364</v>
      </c>
      <c r="T1963" s="0" t="n">
        <f aca="false">IF(AND($A1963&gt;=CrashTest!$B$3,$A1963&lt;=CrashTest!$C$3),1,IF(AND($A1963&gt;=CrashTest!$B$4,$A1963&lt;=CrashTest!$C$4),2,IF(AND($A1963&gt;=CrashTest!$B$5,$A1963&lt;=CrashTest!$C$5),3,IF(AND($A1963&gt;=CrashTest!$B$6,$A1963&lt;=CrashTest!$C$6),4,IF(AND($A1963&gt;=CrashTest!$B$7,$A1963&lt;=CrashTest!$C$7),5,0)))))</f>
        <v>0</v>
      </c>
      <c r="U1963" s="8" t="str">
        <f aca="false">IF(T1963=0,"",IF(T1962=T1963,MAX(U1962,B1963),B1963))</f>
        <v/>
      </c>
      <c r="V1963" s="9" t="str">
        <f aca="false">IF(T1963=0,"",B1963/U1963-1)</f>
        <v/>
      </c>
      <c r="W1963" s="8" t="str">
        <f aca="false">IF(T1963=0,"",IF(T1962=T1963,MAX(W1962,F1963),F1963))</f>
        <v/>
      </c>
      <c r="X1963" s="9" t="str">
        <f aca="false">IF(T1963=0,"",F1963/W1963-1)</f>
        <v/>
      </c>
    </row>
    <row r="1964" customFormat="false" ht="15" hidden="false" customHeight="false" outlineLevel="0" collapsed="false">
      <c r="A1964" s="5" t="n">
        <v>45792</v>
      </c>
      <c r="B1964" s="6" t="n">
        <v>2540.68613383986</v>
      </c>
      <c r="C1964" s="7" t="n">
        <v>19.26080088</v>
      </c>
      <c r="D1964" s="0" t="n">
        <f aca="false">INT((ROW()-3)/30)</f>
        <v>65</v>
      </c>
      <c r="E1964" s="0" t="n">
        <f aca="false">2+30*D1964</f>
        <v>1952</v>
      </c>
      <c r="F1964" s="8" t="n">
        <f aca="false">INDEX($F:$F,$E1964)*(2*B1964/INDEX($B:$B,$E1964)-C1964/INDEX($C:$C,$E1964))</f>
        <v>196.419099643174</v>
      </c>
      <c r="G1964" s="9" t="n">
        <f aca="false">B1964/B1963-1</f>
        <v>-0.023961564950962</v>
      </c>
      <c r="H1964" s="9" t="n">
        <f aca="false">F1964/F1963-1</f>
        <v>-0.00292864731552223</v>
      </c>
      <c r="I1964" s="9" t="n">
        <f aca="false">LN(B1964/B1963)</f>
        <v>-0.0242533131712286</v>
      </c>
      <c r="J1964" s="9" t="n">
        <f aca="false">LN(F1964/F1963)</f>
        <v>-0.00293294419448427</v>
      </c>
      <c r="K1964" s="9" t="n">
        <f aca="false">F1964/F1957-1</f>
        <v>0.0263823538670473</v>
      </c>
      <c r="L1964" s="9" t="n">
        <f aca="false">F1964/F1934-1</f>
        <v>0.0745273667095037</v>
      </c>
      <c r="M1964" s="9" t="n">
        <f aca="false">B1964/B1957-1</f>
        <v>0.158505952992522</v>
      </c>
      <c r="N1964" s="9" t="n">
        <f aca="false">B1964/B1934-1</f>
        <v>0.597108434610314</v>
      </c>
      <c r="O1964" s="8" t="n">
        <f aca="false">MAX(O1963,F1964)</f>
        <v>271.506607307531</v>
      </c>
      <c r="P1964" s="9" t="n">
        <f aca="false">F1964/O1964-1</f>
        <v>-0.276558675344895</v>
      </c>
      <c r="Q1964" s="8" t="n">
        <f aca="false">MAX(Q1963,B1964)</f>
        <v>4811.1564628872</v>
      </c>
      <c r="R1964" s="9" t="n">
        <f aca="false">B1964/Q1964-1</f>
        <v>-0.471917790776819</v>
      </c>
      <c r="S1964" s="9" t="n">
        <f aca="false">B1964/INDEX($B:$B,$E1964)-1</f>
        <v>0.384239170784869</v>
      </c>
      <c r="T1964" s="0" t="n">
        <f aca="false">IF(AND($A1964&gt;=CrashTest!$B$3,$A1964&lt;=CrashTest!$C$3),1,IF(AND($A1964&gt;=CrashTest!$B$4,$A1964&lt;=CrashTest!$C$4),2,IF(AND($A1964&gt;=CrashTest!$B$5,$A1964&lt;=CrashTest!$C$5),3,IF(AND($A1964&gt;=CrashTest!$B$6,$A1964&lt;=CrashTest!$C$6),4,IF(AND($A1964&gt;=CrashTest!$B$7,$A1964&lt;=CrashTest!$C$7),5,0)))))</f>
        <v>0</v>
      </c>
      <c r="U1964" s="8" t="str">
        <f aca="false">IF(T1964=0,"",IF(T1963=T1964,MAX(U1963,B1964),B1964))</f>
        <v/>
      </c>
      <c r="V1964" s="9" t="str">
        <f aca="false">IF(T1964=0,"",B1964/U1964-1)</f>
        <v/>
      </c>
      <c r="W1964" s="8" t="str">
        <f aca="false">IF(T1964=0,"",IF(T1963=T1964,MAX(W1963,F1964),F1964))</f>
        <v/>
      </c>
      <c r="X1964" s="9" t="str">
        <f aca="false">IF(T1964=0,"",F1964/W1964-1)</f>
        <v/>
      </c>
    </row>
    <row r="1965" customFormat="false" ht="15" hidden="false" customHeight="false" outlineLevel="0" collapsed="false">
      <c r="A1965" s="5" t="n">
        <v>45793</v>
      </c>
      <c r="B1965" s="6" t="n">
        <v>2546.7049465225</v>
      </c>
      <c r="C1965" s="7" t="n">
        <v>19.10795768</v>
      </c>
      <c r="D1965" s="0" t="n">
        <f aca="false">INT((ROW()-3)/30)</f>
        <v>65</v>
      </c>
      <c r="E1965" s="0" t="n">
        <f aca="false">2+30*D1965</f>
        <v>1952</v>
      </c>
      <c r="F1965" s="8" t="n">
        <f aca="false">INDEX($F:$F,$E1965)*(2*B1965/INDEX($B:$B,$E1965)-C1965/INDEX($C:$C,$E1965))</f>
        <v>200.239935274809</v>
      </c>
      <c r="G1965" s="9" t="n">
        <f aca="false">B1965/B1964-1</f>
        <v>0.00236897135875003</v>
      </c>
      <c r="H1965" s="9" t="n">
        <f aca="false">F1965/F1964-1</f>
        <v>0.0194524648497876</v>
      </c>
      <c r="I1965" s="9" t="n">
        <f aca="false">LN(B1965/B1964)</f>
        <v>0.00236616976981766</v>
      </c>
      <c r="J1965" s="9" t="n">
        <f aca="false">LN(F1965/F1964)</f>
        <v>0.0192656840010511</v>
      </c>
      <c r="K1965" s="9" t="n">
        <f aca="false">F1965/F1958-1</f>
        <v>0.0293786995902354</v>
      </c>
      <c r="L1965" s="9" t="n">
        <f aca="false">F1965/F1935-1</f>
        <v>0.0984472363536859</v>
      </c>
      <c r="M1965" s="9" t="n">
        <f aca="false">B1965/B1958-1</f>
        <v>0.0873094745214396</v>
      </c>
      <c r="N1965" s="9" t="n">
        <f aca="false">B1965/B1935-1</f>
        <v>0.61412476368056</v>
      </c>
      <c r="O1965" s="8" t="n">
        <f aca="false">MAX(O1964,F1965)</f>
        <v>271.506607307531</v>
      </c>
      <c r="P1965" s="9" t="n">
        <f aca="false">F1965/O1965-1</f>
        <v>-0.262485958406158</v>
      </c>
      <c r="Q1965" s="8" t="n">
        <f aca="false">MAX(Q1964,B1965)</f>
        <v>4811.1564628872</v>
      </c>
      <c r="R1965" s="9" t="n">
        <f aca="false">B1965/Q1965-1</f>
        <v>-0.470666779148103</v>
      </c>
      <c r="S1965" s="9" t="n">
        <f aca="false">B1965/INDEX($B:$B,$E1965)-1</f>
        <v>0.387518393734118</v>
      </c>
      <c r="T1965" s="0" t="n">
        <f aca="false">IF(AND($A1965&gt;=CrashTest!$B$3,$A1965&lt;=CrashTest!$C$3),1,IF(AND($A1965&gt;=CrashTest!$B$4,$A1965&lt;=CrashTest!$C$4),2,IF(AND($A1965&gt;=CrashTest!$B$5,$A1965&lt;=CrashTest!$C$5),3,IF(AND($A1965&gt;=CrashTest!$B$6,$A1965&lt;=CrashTest!$C$6),4,IF(AND($A1965&gt;=CrashTest!$B$7,$A1965&lt;=CrashTest!$C$7),5,0)))))</f>
        <v>0</v>
      </c>
      <c r="U1965" s="8" t="str">
        <f aca="false">IF(T1965=0,"",IF(T1964=T1965,MAX(U1964,B1965),B1965))</f>
        <v/>
      </c>
      <c r="V1965" s="9" t="str">
        <f aca="false">IF(T1965=0,"",B1965/U1965-1)</f>
        <v/>
      </c>
      <c r="W1965" s="8" t="str">
        <f aca="false">IF(T1965=0,"",IF(T1964=T1965,MAX(W1964,F1965),F1965))</f>
        <v/>
      </c>
      <c r="X1965" s="9" t="str">
        <f aca="false">IF(T1965=0,"",F1965/W1965-1)</f>
        <v/>
      </c>
    </row>
    <row r="1966" customFormat="false" ht="15" hidden="false" customHeight="false" outlineLevel="0" collapsed="false">
      <c r="A1966" s="5" t="n">
        <v>45794</v>
      </c>
      <c r="B1966" s="6" t="n">
        <v>2474.61027878434</v>
      </c>
      <c r="C1966" s="7" t="n">
        <v>18.35198862</v>
      </c>
      <c r="D1966" s="0" t="n">
        <f aca="false">INT((ROW()-3)/30)</f>
        <v>65</v>
      </c>
      <c r="E1966" s="0" t="n">
        <f aca="false">2+30*D1966</f>
        <v>1952</v>
      </c>
      <c r="F1966" s="8" t="n">
        <f aca="false">INDEX($F:$F,$E1966)*(2*B1966/INDEX($B:$B,$E1966)-C1966/INDEX($C:$C,$E1966))</f>
        <v>198.207020894891</v>
      </c>
      <c r="G1966" s="9" t="n">
        <f aca="false">B1966/B1965-1</f>
        <v>-0.0283089989818429</v>
      </c>
      <c r="H1966" s="9" t="n">
        <f aca="false">F1966/F1965-1</f>
        <v>-0.0101523923143935</v>
      </c>
      <c r="I1966" s="9" t="n">
        <f aca="false">LN(B1966/B1965)</f>
        <v>-0.0287174252497552</v>
      </c>
      <c r="J1966" s="9" t="n">
        <f aca="false">LN(F1966/F1965)</f>
        <v>-0.0102042793328913</v>
      </c>
      <c r="K1966" s="9" t="n">
        <f aca="false">F1966/F1959-1</f>
        <v>0.00474601157068455</v>
      </c>
      <c r="L1966" s="9" t="n">
        <f aca="false">F1966/F1936-1</f>
        <v>0.0891656702787047</v>
      </c>
      <c r="M1966" s="9" t="n">
        <f aca="false">B1966/B1959-1</f>
        <v>-0.0425603927124693</v>
      </c>
      <c r="N1966" s="9" t="n">
        <f aca="false">B1966/B1936-1</f>
        <v>0.561692075768332</v>
      </c>
      <c r="O1966" s="8" t="n">
        <f aca="false">MAX(O1965,F1966)</f>
        <v>271.506607307531</v>
      </c>
      <c r="P1966" s="9" t="n">
        <f aca="false">F1966/O1966-1</f>
        <v>-0.269973490293792</v>
      </c>
      <c r="Q1966" s="8" t="n">
        <f aca="false">MAX(Q1965,B1966)</f>
        <v>4811.1564628872</v>
      </c>
      <c r="R1966" s="9" t="n">
        <f aca="false">B1966/Q1966-1</f>
        <v>-0.485651672758255</v>
      </c>
      <c r="S1966" s="9" t="n">
        <f aca="false">B1966/INDEX($B:$B,$E1966)-1</f>
        <v>0.348239136938611</v>
      </c>
      <c r="T1966" s="0" t="n">
        <f aca="false">IF(AND($A1966&gt;=CrashTest!$B$3,$A1966&lt;=CrashTest!$C$3),1,IF(AND($A1966&gt;=CrashTest!$B$4,$A1966&lt;=CrashTest!$C$4),2,IF(AND($A1966&gt;=CrashTest!$B$5,$A1966&lt;=CrashTest!$C$5),3,IF(AND($A1966&gt;=CrashTest!$B$6,$A1966&lt;=CrashTest!$C$6),4,IF(AND($A1966&gt;=CrashTest!$B$7,$A1966&lt;=CrashTest!$C$7),5,0)))))</f>
        <v>0</v>
      </c>
      <c r="U1966" s="8" t="str">
        <f aca="false">IF(T1966=0,"",IF(T1965=T1966,MAX(U1965,B1966),B1966))</f>
        <v/>
      </c>
      <c r="V1966" s="9" t="str">
        <f aca="false">IF(T1966=0,"",B1966/U1966-1)</f>
        <v/>
      </c>
      <c r="W1966" s="8" t="str">
        <f aca="false">IF(T1966=0,"",IF(T1965=T1966,MAX(W1965,F1966),F1966))</f>
        <v/>
      </c>
      <c r="X1966" s="9" t="str">
        <f aca="false">IF(T1966=0,"",F1966/W1966-1)</f>
        <v/>
      </c>
    </row>
    <row r="1967" customFormat="false" ht="15" hidden="false" customHeight="false" outlineLevel="0" collapsed="false">
      <c r="A1967" s="5" t="n">
        <v>45795</v>
      </c>
      <c r="B1967" s="6" t="n">
        <v>2465.93426212741</v>
      </c>
      <c r="C1967" s="7" t="n">
        <v>18.64857131</v>
      </c>
      <c r="D1967" s="0" t="n">
        <f aca="false">INT((ROW()-3)/30)</f>
        <v>65</v>
      </c>
      <c r="E1967" s="0" t="n">
        <f aca="false">2+30*D1967</f>
        <v>1952</v>
      </c>
      <c r="F1967" s="8" t="n">
        <f aca="false">INDEX($F:$F,$E1967)*(2*B1967/INDEX($B:$B,$E1967)-C1967/INDEX($C:$C,$E1967))</f>
        <v>191.410005348269</v>
      </c>
      <c r="G1967" s="9" t="n">
        <f aca="false">B1967/B1966-1</f>
        <v>-0.00350601334331813</v>
      </c>
      <c r="H1967" s="9" t="n">
        <f aca="false">F1967/F1966-1</f>
        <v>-0.0342925064709295</v>
      </c>
      <c r="I1967" s="9" t="n">
        <f aca="false">LN(B1967/B1966)</f>
        <v>-0.00351217381143702</v>
      </c>
      <c r="J1967" s="9" t="n">
        <f aca="false">LN(F1967/F1966)</f>
        <v>-0.0348942923530601</v>
      </c>
      <c r="K1967" s="9" t="n">
        <f aca="false">F1967/F1960-1</f>
        <v>-0.0225245708130513</v>
      </c>
      <c r="L1967" s="9" t="n">
        <f aca="false">F1967/F1937-1</f>
        <v>0.0553420658098531</v>
      </c>
      <c r="M1967" s="9" t="n">
        <f aca="false">B1967/B1960-1</f>
        <v>-0.0166331780085107</v>
      </c>
      <c r="N1967" s="9" t="n">
        <f aca="false">B1967/B1937-1</f>
        <v>0.55170691252378</v>
      </c>
      <c r="O1967" s="8" t="n">
        <f aca="false">MAX(O1966,F1967)</f>
        <v>271.506607307531</v>
      </c>
      <c r="P1967" s="9" t="n">
        <f aca="false">F1967/O1967-1</f>
        <v>-0.295007929101843</v>
      </c>
      <c r="Q1967" s="8" t="n">
        <f aca="false">MAX(Q1966,B1967)</f>
        <v>4811.1564628872</v>
      </c>
      <c r="R1967" s="9" t="n">
        <f aca="false">B1967/Q1967-1</f>
        <v>-0.487454984856678</v>
      </c>
      <c r="S1967" s="9" t="n">
        <f aca="false">B1967/INDEX($B:$B,$E1967)-1</f>
        <v>0.34351219253452</v>
      </c>
      <c r="T1967" s="0" t="n">
        <f aca="false">IF(AND($A1967&gt;=CrashTest!$B$3,$A1967&lt;=CrashTest!$C$3),1,IF(AND($A1967&gt;=CrashTest!$B$4,$A1967&lt;=CrashTest!$C$4),2,IF(AND($A1967&gt;=CrashTest!$B$5,$A1967&lt;=CrashTest!$C$5),3,IF(AND($A1967&gt;=CrashTest!$B$6,$A1967&lt;=CrashTest!$C$6),4,IF(AND($A1967&gt;=CrashTest!$B$7,$A1967&lt;=CrashTest!$C$7),5,0)))))</f>
        <v>0</v>
      </c>
      <c r="U1967" s="8" t="str">
        <f aca="false">IF(T1967=0,"",IF(T1966=T1967,MAX(U1966,B1967),B1967))</f>
        <v/>
      </c>
      <c r="V1967" s="9" t="str">
        <f aca="false">IF(T1967=0,"",B1967/U1967-1)</f>
        <v/>
      </c>
      <c r="W1967" s="8" t="str">
        <f aca="false">IF(T1967=0,"",IF(T1966=T1967,MAX(W1966,F1967),F1967))</f>
        <v/>
      </c>
      <c r="X1967" s="9" t="str">
        <f aca="false">IF(T1967=0,"",F1967/W1967-1)</f>
        <v/>
      </c>
    </row>
    <row r="1968" customFormat="false" ht="15" hidden="false" customHeight="false" outlineLevel="0" collapsed="false">
      <c r="A1968" s="5" t="n">
        <v>45796</v>
      </c>
      <c r="B1968" s="6" t="n">
        <v>2526.45705727645</v>
      </c>
      <c r="C1968" s="7" t="n">
        <v>18.99019604</v>
      </c>
      <c r="D1968" s="0" t="n">
        <f aca="false">INT((ROW()-3)/30)</f>
        <v>65</v>
      </c>
      <c r="E1968" s="0" t="n">
        <f aca="false">2+30*D1968</f>
        <v>1952</v>
      </c>
      <c r="F1968" s="8" t="n">
        <f aca="false">INDEX($F:$F,$E1968)*(2*B1968/INDEX($B:$B,$E1968)-C1968/INDEX($C:$C,$E1968))</f>
        <v>198.070390833629</v>
      </c>
      <c r="G1968" s="9" t="n">
        <f aca="false">B1968/B1967-1</f>
        <v>0.0245435557948839</v>
      </c>
      <c r="H1968" s="9" t="n">
        <f aca="false">F1968/F1967-1</f>
        <v>0.0347964333068231</v>
      </c>
      <c r="I1968" s="9" t="n">
        <f aca="false">LN(B1968/B1967)</f>
        <v>0.0242472019901705</v>
      </c>
      <c r="J1968" s="9" t="n">
        <f aca="false">LN(F1968/F1967)</f>
        <v>0.0342047245773949</v>
      </c>
      <c r="K1968" s="9" t="n">
        <f aca="false">F1968/F1961-1</f>
        <v>0.00629708562823694</v>
      </c>
      <c r="L1968" s="9" t="n">
        <f aca="false">F1968/F1938-1</f>
        <v>0.0903801646901135</v>
      </c>
      <c r="M1968" s="9" t="n">
        <f aca="false">B1968/B1961-1</f>
        <v>0.0131820988907023</v>
      </c>
      <c r="N1968" s="9" t="n">
        <f aca="false">B1968/B1938-1</f>
        <v>0.564599995472991</v>
      </c>
      <c r="O1968" s="8" t="n">
        <f aca="false">MAX(O1967,F1968)</f>
        <v>271.506607307531</v>
      </c>
      <c r="P1968" s="9" t="n">
        <f aca="false">F1968/O1968-1</f>
        <v>-0.270476719524996</v>
      </c>
      <c r="Q1968" s="8" t="n">
        <f aca="false">MAX(Q1967,B1968)</f>
        <v>4811.1564628872</v>
      </c>
      <c r="R1968" s="9" t="n">
        <f aca="false">B1968/Q1968-1</f>
        <v>-0.474875307680119</v>
      </c>
      <c r="S1968" s="9" t="n">
        <f aca="false">B1968/INDEX($B:$B,$E1968)-1</f>
        <v>0.376486758993098</v>
      </c>
      <c r="T1968" s="0" t="n">
        <f aca="false">IF(AND($A1968&gt;=CrashTest!$B$3,$A1968&lt;=CrashTest!$C$3),1,IF(AND($A1968&gt;=CrashTest!$B$4,$A1968&lt;=CrashTest!$C$4),2,IF(AND($A1968&gt;=CrashTest!$B$5,$A1968&lt;=CrashTest!$C$5),3,IF(AND($A1968&gt;=CrashTest!$B$6,$A1968&lt;=CrashTest!$C$6),4,IF(AND($A1968&gt;=CrashTest!$B$7,$A1968&lt;=CrashTest!$C$7),5,0)))))</f>
        <v>0</v>
      </c>
      <c r="U1968" s="8" t="str">
        <f aca="false">IF(T1968=0,"",IF(T1967=T1968,MAX(U1967,B1968),B1968))</f>
        <v/>
      </c>
      <c r="V1968" s="9" t="str">
        <f aca="false">IF(T1968=0,"",B1968/U1968-1)</f>
        <v/>
      </c>
      <c r="W1968" s="8" t="str">
        <f aca="false">IF(T1968=0,"",IF(T1967=T1968,MAX(W1967,F1968),F1968))</f>
        <v/>
      </c>
      <c r="X1968" s="9" t="str">
        <f aca="false">IF(T1968=0,"",F1968/W1968-1)</f>
        <v/>
      </c>
    </row>
    <row r="1969" customFormat="false" ht="15" hidden="false" customHeight="false" outlineLevel="0" collapsed="false">
      <c r="A1969" s="5" t="n">
        <v>45797</v>
      </c>
      <c r="B1969" s="6" t="n">
        <v>2525.32290794857</v>
      </c>
      <c r="C1969" s="7" t="n">
        <v>18.93194231</v>
      </c>
      <c r="D1969" s="0" t="n">
        <f aca="false">INT((ROW()-3)/30)</f>
        <v>65</v>
      </c>
      <c r="E1969" s="0" t="n">
        <f aca="false">2+30*D1969</f>
        <v>1952</v>
      </c>
      <c r="F1969" s="8" t="n">
        <f aca="false">INDEX($F:$F,$E1969)*(2*B1969/INDEX($B:$B,$E1969)-C1969/INDEX($C:$C,$E1969))</f>
        <v>198.822232818802</v>
      </c>
      <c r="G1969" s="9" t="n">
        <f aca="false">B1969/B1968-1</f>
        <v>-0.000448909006631859</v>
      </c>
      <c r="H1969" s="9" t="n">
        <f aca="false">F1969/F1968-1</f>
        <v>0.00379583228976732</v>
      </c>
      <c r="I1969" s="9" t="n">
        <f aca="false">LN(B1969/B1968)</f>
        <v>-0.000449009796444742</v>
      </c>
      <c r="J1969" s="9" t="n">
        <f aca="false">LN(F1969/F1968)</f>
        <v>0.00378864629718923</v>
      </c>
      <c r="K1969" s="9" t="n">
        <f aca="false">F1969/F1962-1</f>
        <v>0.00555308179778824</v>
      </c>
      <c r="L1969" s="9" t="n">
        <f aca="false">F1969/F1939-1</f>
        <v>0.106127509294043</v>
      </c>
      <c r="M1969" s="9" t="n">
        <f aca="false">B1969/B1962-1</f>
        <v>-0.0564837414415228</v>
      </c>
      <c r="N1969" s="9" t="n">
        <f aca="false">B1969/B1939-1</f>
        <v>0.592979017053201</v>
      </c>
      <c r="O1969" s="8" t="n">
        <f aca="false">MAX(O1968,F1969)</f>
        <v>271.506607307531</v>
      </c>
      <c r="P1969" s="9" t="n">
        <f aca="false">F1969/O1969-1</f>
        <v>-0.267707571500832</v>
      </c>
      <c r="Q1969" s="8" t="n">
        <f aca="false">MAX(Q1968,B1969)</f>
        <v>4811.1564628872</v>
      </c>
      <c r="R1969" s="9" t="n">
        <f aca="false">B1969/Q1969-1</f>
        <v>-0.475111040884106</v>
      </c>
      <c r="S1969" s="9" t="n">
        <f aca="false">B1969/INDEX($B:$B,$E1969)-1</f>
        <v>0.375868841689477</v>
      </c>
      <c r="T1969" s="0" t="n">
        <f aca="false">IF(AND($A1969&gt;=CrashTest!$B$3,$A1969&lt;=CrashTest!$C$3),1,IF(AND($A1969&gt;=CrashTest!$B$4,$A1969&lt;=CrashTest!$C$4),2,IF(AND($A1969&gt;=CrashTest!$B$5,$A1969&lt;=CrashTest!$C$5),3,IF(AND($A1969&gt;=CrashTest!$B$6,$A1969&lt;=CrashTest!$C$6),4,IF(AND($A1969&gt;=CrashTest!$B$7,$A1969&lt;=CrashTest!$C$7),5,0)))))</f>
        <v>0</v>
      </c>
      <c r="U1969" s="8" t="str">
        <f aca="false">IF(T1969=0,"",IF(T1968=T1969,MAX(U1968,B1969),B1969))</f>
        <v/>
      </c>
      <c r="V1969" s="9" t="str">
        <f aca="false">IF(T1969=0,"",B1969/U1969-1)</f>
        <v/>
      </c>
      <c r="W1969" s="8" t="str">
        <f aca="false">IF(T1969=0,"",IF(T1968=T1969,MAX(W1968,F1969),F1969))</f>
        <v/>
      </c>
      <c r="X1969" s="9" t="str">
        <f aca="false">IF(T1969=0,"",F1969/W1969-1)</f>
        <v/>
      </c>
    </row>
    <row r="1970" customFormat="false" ht="15" hidden="false" customHeight="false" outlineLevel="0" collapsed="false">
      <c r="A1970" s="5" t="n">
        <v>45798</v>
      </c>
      <c r="B1970" s="6" t="n">
        <v>2557.99176563413</v>
      </c>
      <c r="C1970" s="7" t="n">
        <v>19.26876936</v>
      </c>
      <c r="D1970" s="0" t="n">
        <f aca="false">INT((ROW()-3)/30)</f>
        <v>65</v>
      </c>
      <c r="E1970" s="0" t="n">
        <f aca="false">2+30*D1970</f>
        <v>1952</v>
      </c>
      <c r="F1970" s="8" t="n">
        <f aca="false">INDEX($F:$F,$E1970)*(2*B1970/INDEX($B:$B,$E1970)-C1970/INDEX($C:$C,$E1970))</f>
        <v>199.840325959168</v>
      </c>
      <c r="G1970" s="9" t="n">
        <f aca="false">B1970/B1969-1</f>
        <v>0.0129365070830083</v>
      </c>
      <c r="H1970" s="9" t="n">
        <f aca="false">F1970/F1969-1</f>
        <v>0.00512062019389048</v>
      </c>
      <c r="I1970" s="9" t="n">
        <f aca="false">LN(B1970/B1969)</f>
        <v>0.0128535452005221</v>
      </c>
      <c r="J1970" s="9" t="n">
        <f aca="false">LN(F1970/F1969)</f>
        <v>0.00510755440262726</v>
      </c>
      <c r="K1970" s="9" t="n">
        <f aca="false">F1970/F1963-1</f>
        <v>0.0144383335785223</v>
      </c>
      <c r="L1970" s="9" t="n">
        <f aca="false">F1970/F1940-1</f>
        <v>0.112878222066598</v>
      </c>
      <c r="M1970" s="9" t="n">
        <f aca="false">B1970/B1963-1</f>
        <v>-0.0173133758854019</v>
      </c>
      <c r="N1970" s="9" t="n">
        <f aca="false">B1970/B1940-1</f>
        <v>0.622091160807278</v>
      </c>
      <c r="O1970" s="8" t="n">
        <f aca="false">MAX(O1969,F1970)</f>
        <v>271.506607307531</v>
      </c>
      <c r="P1970" s="9" t="n">
        <f aca="false">F1970/O1970-1</f>
        <v>-0.263957780103626</v>
      </c>
      <c r="Q1970" s="8" t="n">
        <f aca="false">MAX(Q1969,B1970)</f>
        <v>4811.1564628872</v>
      </c>
      <c r="R1970" s="9" t="n">
        <f aca="false">B1970/Q1970-1</f>
        <v>-0.46832081114671</v>
      </c>
      <c r="S1970" s="9" t="n">
        <f aca="false">B1970/INDEX($B:$B,$E1970)-1</f>
        <v>0.393667778705283</v>
      </c>
      <c r="T1970" s="0" t="n">
        <f aca="false">IF(AND($A1970&gt;=CrashTest!$B$3,$A1970&lt;=CrashTest!$C$3),1,IF(AND($A1970&gt;=CrashTest!$B$4,$A1970&lt;=CrashTest!$C$4),2,IF(AND($A1970&gt;=CrashTest!$B$5,$A1970&lt;=CrashTest!$C$5),3,IF(AND($A1970&gt;=CrashTest!$B$6,$A1970&lt;=CrashTest!$C$6),4,IF(AND($A1970&gt;=CrashTest!$B$7,$A1970&lt;=CrashTest!$C$7),5,0)))))</f>
        <v>0</v>
      </c>
      <c r="U1970" s="8" t="str">
        <f aca="false">IF(T1970=0,"",IF(T1969=T1970,MAX(U1969,B1970),B1970))</f>
        <v/>
      </c>
      <c r="V1970" s="9" t="str">
        <f aca="false">IF(T1970=0,"",B1970/U1970-1)</f>
        <v/>
      </c>
      <c r="W1970" s="8" t="str">
        <f aca="false">IF(T1970=0,"",IF(T1969=T1970,MAX(W1969,F1970),F1970))</f>
        <v/>
      </c>
      <c r="X1970" s="9" t="str">
        <f aca="false">IF(T1970=0,"",F1970/W1970-1)</f>
        <v/>
      </c>
    </row>
    <row r="1971" customFormat="false" ht="15" hidden="false" customHeight="false" outlineLevel="0" collapsed="false">
      <c r="A1971" s="5" t="n">
        <v>45799</v>
      </c>
      <c r="B1971" s="6" t="n">
        <v>2657.42359701929</v>
      </c>
      <c r="C1971" s="7" t="n">
        <v>20.6164388</v>
      </c>
      <c r="D1971" s="0" t="n">
        <f aca="false">INT((ROW()-3)/30)</f>
        <v>65</v>
      </c>
      <c r="E1971" s="0" t="n">
        <f aca="false">2+30*D1971</f>
        <v>1952</v>
      </c>
      <c r="F1971" s="8" t="n">
        <f aca="false">INDEX($F:$F,$E1971)*(2*B1971/INDEX($B:$B,$E1971)-C1971/INDEX($C:$C,$E1971))</f>
        <v>197.486680020464</v>
      </c>
      <c r="G1971" s="9" t="n">
        <f aca="false">B1971/B1970-1</f>
        <v>0.0388710521749904</v>
      </c>
      <c r="H1971" s="9" t="n">
        <f aca="false">F1971/F1970-1</f>
        <v>-0.0117776326044654</v>
      </c>
      <c r="I1971" s="9" t="n">
        <f aca="false">LN(B1971/B1970)</f>
        <v>0.0381345967875658</v>
      </c>
      <c r="J1971" s="9" t="n">
        <f aca="false">LN(F1971/F1970)</f>
        <v>-0.0118475383442162</v>
      </c>
      <c r="K1971" s="9" t="n">
        <f aca="false">F1971/F1964-1</f>
        <v>0.00543521673416847</v>
      </c>
      <c r="L1971" s="9" t="n">
        <f aca="false">F1971/F1941-1</f>
        <v>0.0622336927231455</v>
      </c>
      <c r="M1971" s="9" t="n">
        <f aca="false">B1971/B1964-1</f>
        <v>0.0459472193847885</v>
      </c>
      <c r="N1971" s="9" t="n">
        <f aca="false">B1971/B1941-1</f>
        <v>0.511613415214106</v>
      </c>
      <c r="O1971" s="8" t="n">
        <f aca="false">MAX(O1970,F1971)</f>
        <v>271.506607307531</v>
      </c>
      <c r="P1971" s="9" t="n">
        <f aca="false">F1971/O1971-1</f>
        <v>-0.27262661495094</v>
      </c>
      <c r="Q1971" s="8" t="n">
        <f aca="false">MAX(Q1970,B1971)</f>
        <v>4811.1564628872</v>
      </c>
      <c r="R1971" s="9" t="n">
        <f aca="false">B1971/Q1971-1</f>
        <v>-0.447653881656437</v>
      </c>
      <c r="S1971" s="9" t="n">
        <f aca="false">B1971/INDEX($B:$B,$E1971)-1</f>
        <v>0.447841111645939</v>
      </c>
      <c r="T1971" s="0" t="n">
        <f aca="false">IF(AND($A1971&gt;=CrashTest!$B$3,$A1971&lt;=CrashTest!$C$3),1,IF(AND($A1971&gt;=CrashTest!$B$4,$A1971&lt;=CrashTest!$C$4),2,IF(AND($A1971&gt;=CrashTest!$B$5,$A1971&lt;=CrashTest!$C$5),3,IF(AND($A1971&gt;=CrashTest!$B$6,$A1971&lt;=CrashTest!$C$6),4,IF(AND($A1971&gt;=CrashTest!$B$7,$A1971&lt;=CrashTest!$C$7),5,0)))))</f>
        <v>0</v>
      </c>
      <c r="U1971" s="8" t="str">
        <f aca="false">IF(T1971=0,"",IF(T1970=T1971,MAX(U1970,B1971),B1971))</f>
        <v/>
      </c>
      <c r="V1971" s="9" t="str">
        <f aca="false">IF(T1971=0,"",B1971/U1971-1)</f>
        <v/>
      </c>
      <c r="W1971" s="8" t="str">
        <f aca="false">IF(T1971=0,"",IF(T1970=T1971,MAX(W1970,F1971),F1971))</f>
        <v/>
      </c>
      <c r="X1971" s="9" t="str">
        <f aca="false">IF(T1971=0,"",F1971/W1971-1)</f>
        <v/>
      </c>
    </row>
    <row r="1972" customFormat="false" ht="15" hidden="false" customHeight="false" outlineLevel="0" collapsed="false">
      <c r="A1972" s="5" t="n">
        <v>45800</v>
      </c>
      <c r="B1972" s="6" t="n">
        <v>2521.84042402104</v>
      </c>
      <c r="C1972" s="7" t="n">
        <v>18.94558351</v>
      </c>
      <c r="D1972" s="0" t="n">
        <f aca="false">INT((ROW()-3)/30)</f>
        <v>65</v>
      </c>
      <c r="E1972" s="0" t="n">
        <f aca="false">2+30*D1972</f>
        <v>1952</v>
      </c>
      <c r="F1972" s="8" t="n">
        <f aca="false">INDEX($F:$F,$E1972)*(2*B1972/INDEX($B:$B,$E1972)-C1972/INDEX($C:$C,$E1972))</f>
        <v>197.876025164844</v>
      </c>
      <c r="G1972" s="9" t="n">
        <f aca="false">B1972/B1971-1</f>
        <v>-0.051020534757924</v>
      </c>
      <c r="H1972" s="9" t="n">
        <f aca="false">F1972/F1971-1</f>
        <v>0.00197150078344155</v>
      </c>
      <c r="I1972" s="9" t="n">
        <f aca="false">LN(B1972/B1971)</f>
        <v>-0.052368118918148</v>
      </c>
      <c r="J1972" s="9" t="n">
        <f aca="false">LN(F1972/F1971)</f>
        <v>0.0019695599262876</v>
      </c>
      <c r="K1972" s="9" t="n">
        <f aca="false">F1972/F1965-1</f>
        <v>-0.0118053879048703</v>
      </c>
      <c r="L1972" s="9" t="n">
        <f aca="false">F1972/F1942-1</f>
        <v>0.0565382385131084</v>
      </c>
      <c r="M1972" s="9" t="n">
        <f aca="false">B1972/B1965-1</f>
        <v>-0.00976340919878149</v>
      </c>
      <c r="N1972" s="9" t="n">
        <f aca="false">B1972/B1942-1</f>
        <v>0.402717495088386</v>
      </c>
      <c r="O1972" s="8" t="n">
        <f aca="false">MAX(O1971,F1972)</f>
        <v>271.506607307531</v>
      </c>
      <c r="P1972" s="9" t="n">
        <f aca="false">F1972/O1972-1</f>
        <v>-0.271192597752462</v>
      </c>
      <c r="Q1972" s="8" t="n">
        <f aca="false">MAX(Q1971,B1972)</f>
        <v>4811.1564628872</v>
      </c>
      <c r="R1972" s="9" t="n">
        <f aca="false">B1972/Q1972-1</f>
        <v>-0.475834875985789</v>
      </c>
      <c r="S1972" s="9" t="n">
        <f aca="false">B1972/INDEX($B:$B,$E1972)-1</f>
        <v>0.373971483885256</v>
      </c>
      <c r="T1972" s="0" t="n">
        <f aca="false">IF(AND($A1972&gt;=CrashTest!$B$3,$A1972&lt;=CrashTest!$C$3),1,IF(AND($A1972&gt;=CrashTest!$B$4,$A1972&lt;=CrashTest!$C$4),2,IF(AND($A1972&gt;=CrashTest!$B$5,$A1972&lt;=CrashTest!$C$5),3,IF(AND($A1972&gt;=CrashTest!$B$6,$A1972&lt;=CrashTest!$C$6),4,IF(AND($A1972&gt;=CrashTest!$B$7,$A1972&lt;=CrashTest!$C$7),5,0)))))</f>
        <v>0</v>
      </c>
      <c r="U1972" s="8" t="str">
        <f aca="false">IF(T1972=0,"",IF(T1971=T1972,MAX(U1971,B1972),B1972))</f>
        <v/>
      </c>
      <c r="V1972" s="9" t="str">
        <f aca="false">IF(T1972=0,"",B1972/U1972-1)</f>
        <v/>
      </c>
      <c r="W1972" s="8" t="str">
        <f aca="false">IF(T1972=0,"",IF(T1971=T1972,MAX(W1971,F1972),F1972))</f>
        <v/>
      </c>
      <c r="X1972" s="9" t="str">
        <f aca="false">IF(T1972=0,"",F1972/W1972-1)</f>
        <v/>
      </c>
    </row>
    <row r="1973" customFormat="false" ht="15" hidden="false" customHeight="false" outlineLevel="0" collapsed="false">
      <c r="A1973" s="5" t="n">
        <v>45801</v>
      </c>
      <c r="B1973" s="6" t="n">
        <v>2529.64885359439</v>
      </c>
      <c r="C1973" s="7" t="n">
        <v>18.97881846</v>
      </c>
      <c r="D1973" s="0" t="n">
        <f aca="false">INT((ROW()-3)/30)</f>
        <v>65</v>
      </c>
      <c r="E1973" s="0" t="n">
        <f aca="false">2+30*D1973</f>
        <v>1952</v>
      </c>
      <c r="F1973" s="8" t="n">
        <f aca="false">INDEX($F:$F,$E1973)*(2*B1973/INDEX($B:$B,$E1973)-C1973/INDEX($C:$C,$E1973))</f>
        <v>198.918597571263</v>
      </c>
      <c r="G1973" s="9" t="n">
        <f aca="false">B1973/B1972-1</f>
        <v>0.00309632183661313</v>
      </c>
      <c r="H1973" s="9" t="n">
        <f aca="false">F1973/F1972-1</f>
        <v>0.00526881619716213</v>
      </c>
      <c r="I1973" s="9" t="n">
        <f aca="false">LN(B1973/B1972)</f>
        <v>0.00309153810426142</v>
      </c>
      <c r="J1973" s="9" t="n">
        <f aca="false">LN(F1973/F1972)</f>
        <v>0.00525498454810804</v>
      </c>
      <c r="K1973" s="9" t="n">
        <f aca="false">F1973/F1966-1</f>
        <v>0.00359006796610539</v>
      </c>
      <c r="L1973" s="9" t="n">
        <f aca="false">F1973/F1943-1</f>
        <v>0.0719303904635171</v>
      </c>
      <c r="M1973" s="9" t="n">
        <f aca="false">B1973/B1966-1</f>
        <v>0.0222413101900989</v>
      </c>
      <c r="N1973" s="9" t="n">
        <f aca="false">B1973/B1943-1</f>
        <v>0.429602233206748</v>
      </c>
      <c r="O1973" s="8" t="n">
        <f aca="false">MAX(O1972,F1973)</f>
        <v>271.506607307531</v>
      </c>
      <c r="P1973" s="9" t="n">
        <f aca="false">F1973/O1973-1</f>
        <v>-0.267352645506888</v>
      </c>
      <c r="Q1973" s="8" t="n">
        <f aca="false">MAX(Q1972,B1973)</f>
        <v>4811.1564628872</v>
      </c>
      <c r="R1973" s="9" t="n">
        <f aca="false">B1973/Q1973-1</f>
        <v>-0.474211892066313</v>
      </c>
      <c r="S1973" s="9" t="n">
        <f aca="false">B1973/INDEX($B:$B,$E1973)-1</f>
        <v>0.378225741793694</v>
      </c>
      <c r="T1973" s="0" t="n">
        <f aca="false">IF(AND($A1973&gt;=CrashTest!$B$3,$A1973&lt;=CrashTest!$C$3),1,IF(AND($A1973&gt;=CrashTest!$B$4,$A1973&lt;=CrashTest!$C$4),2,IF(AND($A1973&gt;=CrashTest!$B$5,$A1973&lt;=CrashTest!$C$5),3,IF(AND($A1973&gt;=CrashTest!$B$6,$A1973&lt;=CrashTest!$C$6),4,IF(AND($A1973&gt;=CrashTest!$B$7,$A1973&lt;=CrashTest!$C$7),5,0)))))</f>
        <v>0</v>
      </c>
      <c r="U1973" s="8" t="str">
        <f aca="false">IF(T1973=0,"",IF(T1972=T1973,MAX(U1972,B1973),B1973))</f>
        <v/>
      </c>
      <c r="V1973" s="9" t="str">
        <f aca="false">IF(T1973=0,"",B1973/U1973-1)</f>
        <v/>
      </c>
      <c r="W1973" s="8" t="str">
        <f aca="false">IF(T1973=0,"",IF(T1972=T1973,MAX(W1972,F1973),F1973))</f>
        <v/>
      </c>
      <c r="X1973" s="9" t="str">
        <f aca="false">IF(T1973=0,"",F1973/W1973-1)</f>
        <v/>
      </c>
    </row>
    <row r="1974" customFormat="false" ht="15" hidden="false" customHeight="false" outlineLevel="0" collapsed="false">
      <c r="A1974" s="5" t="n">
        <v>45802</v>
      </c>
      <c r="B1974" s="6" t="n">
        <v>2546.99536732905</v>
      </c>
      <c r="C1974" s="7" t="n">
        <v>19.2334317</v>
      </c>
      <c r="D1974" s="0" t="n">
        <f aca="false">INT((ROW()-3)/30)</f>
        <v>65</v>
      </c>
      <c r="E1974" s="0" t="n">
        <f aca="false">2+30*D1974</f>
        <v>1952</v>
      </c>
      <c r="F1974" s="8" t="n">
        <f aca="false">INDEX($F:$F,$E1974)*(2*B1974/INDEX($B:$B,$E1974)-C1974/INDEX($C:$C,$E1974))</f>
        <v>198.17824232646</v>
      </c>
      <c r="G1974" s="9" t="n">
        <f aca="false">B1974/B1973-1</f>
        <v>0.00685728128234575</v>
      </c>
      <c r="H1974" s="9" t="n">
        <f aca="false">F1974/F1973-1</f>
        <v>-0.00372190058567812</v>
      </c>
      <c r="I1974" s="9" t="n">
        <f aca="false">LN(B1974/B1973)</f>
        <v>0.00683387706102161</v>
      </c>
      <c r="J1974" s="9" t="n">
        <f aca="false">LN(F1974/F1973)</f>
        <v>-0.00372884409170999</v>
      </c>
      <c r="K1974" s="9" t="n">
        <f aca="false">F1974/F1967-1</f>
        <v>0.0353598912756736</v>
      </c>
      <c r="L1974" s="9" t="n">
        <f aca="false">F1974/F1944-1</f>
        <v>0.0591402288482195</v>
      </c>
      <c r="M1974" s="9" t="n">
        <f aca="false">B1974/B1967-1</f>
        <v>0.0328723707061465</v>
      </c>
      <c r="N1974" s="9" t="n">
        <f aca="false">B1974/B1944-1</f>
        <v>0.423247052688401</v>
      </c>
      <c r="O1974" s="8" t="n">
        <f aca="false">MAX(O1973,F1974)</f>
        <v>271.506607307531</v>
      </c>
      <c r="P1974" s="9" t="n">
        <f aca="false">F1974/O1974-1</f>
        <v>-0.270079486124672</v>
      </c>
      <c r="Q1974" s="8" t="n">
        <f aca="false">MAX(Q1973,B1974)</f>
        <v>4811.1564628872</v>
      </c>
      <c r="R1974" s="9" t="n">
        <f aca="false">B1974/Q1974-1</f>
        <v>-0.4706064151153</v>
      </c>
      <c r="S1974" s="9" t="n">
        <f aca="false">B1974/INDEX($B:$B,$E1974)-1</f>
        <v>0.387676623375743</v>
      </c>
      <c r="T1974" s="0" t="n">
        <f aca="false">IF(AND($A1974&gt;=CrashTest!$B$3,$A1974&lt;=CrashTest!$C$3),1,IF(AND($A1974&gt;=CrashTest!$B$4,$A1974&lt;=CrashTest!$C$4),2,IF(AND($A1974&gt;=CrashTest!$B$5,$A1974&lt;=CrashTest!$C$5),3,IF(AND($A1974&gt;=CrashTest!$B$6,$A1974&lt;=CrashTest!$C$6),4,IF(AND($A1974&gt;=CrashTest!$B$7,$A1974&lt;=CrashTest!$C$7),5,0)))))</f>
        <v>0</v>
      </c>
      <c r="U1974" s="8" t="str">
        <f aca="false">IF(T1974=0,"",IF(T1973=T1974,MAX(U1973,B1974),B1974))</f>
        <v/>
      </c>
      <c r="V1974" s="9" t="str">
        <f aca="false">IF(T1974=0,"",B1974/U1974-1)</f>
        <v/>
      </c>
      <c r="W1974" s="8" t="str">
        <f aca="false">IF(T1974=0,"",IF(T1973=T1974,MAX(W1973,F1974),F1974))</f>
        <v/>
      </c>
      <c r="X1974" s="9" t="str">
        <f aca="false">IF(T1974=0,"",F1974/W1974-1)</f>
        <v/>
      </c>
    </row>
    <row r="1975" customFormat="false" ht="15" hidden="false" customHeight="false" outlineLevel="0" collapsed="false">
      <c r="A1975" s="5" t="n">
        <v>45803</v>
      </c>
      <c r="B1975" s="6" t="n">
        <v>2561.92804529515</v>
      </c>
      <c r="C1975" s="7" t="n">
        <v>19.3776217</v>
      </c>
      <c r="D1975" s="0" t="n">
        <f aca="false">INT((ROW()-3)/30)</f>
        <v>65</v>
      </c>
      <c r="E1975" s="0" t="n">
        <f aca="false">2+30*D1975</f>
        <v>1952</v>
      </c>
      <c r="F1975" s="8" t="n">
        <f aca="false">INDEX($F:$F,$E1975)*(2*B1975/INDEX($B:$B,$E1975)-C1975/INDEX($C:$C,$E1975))</f>
        <v>198.808801300563</v>
      </c>
      <c r="G1975" s="9" t="n">
        <f aca="false">B1975/B1974-1</f>
        <v>0.00586286027750371</v>
      </c>
      <c r="H1975" s="9" t="n">
        <f aca="false">F1975/F1974-1</f>
        <v>0.00318177700387512</v>
      </c>
      <c r="I1975" s="9" t="n">
        <f aca="false">LN(B1975/B1974)</f>
        <v>0.00584574059314166</v>
      </c>
      <c r="J1975" s="9" t="n">
        <f aca="false">LN(F1975/F1974)</f>
        <v>0.00317672586299044</v>
      </c>
      <c r="K1975" s="9" t="n">
        <f aca="false">F1975/F1968-1</f>
        <v>0.00372802044680265</v>
      </c>
      <c r="L1975" s="9" t="n">
        <f aca="false">F1975/F1945-1</f>
        <v>0.0598769593050954</v>
      </c>
      <c r="M1975" s="9" t="n">
        <f aca="false">B1975/B1968-1</f>
        <v>0.0140398143386367</v>
      </c>
      <c r="N1975" s="9" t="n">
        <f aca="false">B1975/B1945-1</f>
        <v>0.407613594491477</v>
      </c>
      <c r="O1975" s="8" t="n">
        <f aca="false">MAX(O1974,F1975)</f>
        <v>271.506607307531</v>
      </c>
      <c r="P1975" s="9" t="n">
        <f aca="false">F1975/O1975-1</f>
        <v>-0.267757041818966</v>
      </c>
      <c r="Q1975" s="8" t="n">
        <f aca="false">MAX(Q1974,B1975)</f>
        <v>4811.1564628872</v>
      </c>
      <c r="R1975" s="9" t="n">
        <f aca="false">B1975/Q1975-1</f>
        <v>-0.467502654495314</v>
      </c>
      <c r="S1975" s="9" t="n">
        <f aca="false">B1975/INDEX($B:$B,$E1975)-1</f>
        <v>0.395812377528953</v>
      </c>
      <c r="T1975" s="0" t="n">
        <f aca="false">IF(AND($A1975&gt;=CrashTest!$B$3,$A1975&lt;=CrashTest!$C$3),1,IF(AND($A1975&gt;=CrashTest!$B$4,$A1975&lt;=CrashTest!$C$4),2,IF(AND($A1975&gt;=CrashTest!$B$5,$A1975&lt;=CrashTest!$C$5),3,IF(AND($A1975&gt;=CrashTest!$B$6,$A1975&lt;=CrashTest!$C$6),4,IF(AND($A1975&gt;=CrashTest!$B$7,$A1975&lt;=CrashTest!$C$7),5,0)))))</f>
        <v>0</v>
      </c>
      <c r="U1975" s="8" t="str">
        <f aca="false">IF(T1975=0,"",IF(T1974=T1975,MAX(U1974,B1975),B1975))</f>
        <v/>
      </c>
      <c r="V1975" s="9" t="str">
        <f aca="false">IF(T1975=0,"",B1975/U1975-1)</f>
        <v/>
      </c>
      <c r="W1975" s="8" t="str">
        <f aca="false">IF(T1975=0,"",IF(T1974=T1975,MAX(W1974,F1975),F1975))</f>
        <v/>
      </c>
      <c r="X1975" s="9" t="str">
        <f aca="false">IF(T1975=0,"",F1975/W1975-1)</f>
        <v/>
      </c>
    </row>
    <row r="1976" customFormat="false" ht="15" hidden="false" customHeight="false" outlineLevel="0" collapsed="false">
      <c r="A1976" s="5" t="n">
        <v>45804</v>
      </c>
      <c r="B1976" s="6" t="n">
        <v>2661.42436703682</v>
      </c>
      <c r="C1976" s="7" t="n">
        <v>20.56588095</v>
      </c>
      <c r="D1976" s="0" t="n">
        <f aca="false">INT((ROW()-3)/30)</f>
        <v>65</v>
      </c>
      <c r="E1976" s="0" t="n">
        <f aca="false">2+30*D1976</f>
        <v>1952</v>
      </c>
      <c r="F1976" s="8" t="n">
        <f aca="false">INDEX($F:$F,$E1976)*(2*B1976/INDEX($B:$B,$E1976)-C1976/INDEX($C:$C,$E1976))</f>
        <v>199.163528370603</v>
      </c>
      <c r="G1976" s="9" t="n">
        <f aca="false">B1976/B1975-1</f>
        <v>0.0388365012531833</v>
      </c>
      <c r="H1976" s="9" t="n">
        <f aca="false">F1976/F1975-1</f>
        <v>0.00178426240548601</v>
      </c>
      <c r="I1976" s="9" t="n">
        <f aca="false">LN(B1976/B1975)</f>
        <v>0.0381013380916985</v>
      </c>
      <c r="J1976" s="9" t="n">
        <f aca="false">LN(F1976/F1975)</f>
        <v>0.0017826725002447</v>
      </c>
      <c r="K1976" s="9" t="n">
        <f aca="false">F1976/F1969-1</f>
        <v>0.00171658645495754</v>
      </c>
      <c r="L1976" s="9" t="n">
        <f aca="false">F1976/F1946-1</f>
        <v>0.0672668645682761</v>
      </c>
      <c r="M1976" s="9" t="n">
        <f aca="false">B1976/B1969-1</f>
        <v>0.0538946756709269</v>
      </c>
      <c r="N1976" s="9" t="n">
        <f aca="false">B1976/B1946-1</f>
        <v>0.48401023356995</v>
      </c>
      <c r="O1976" s="8" t="n">
        <f aca="false">MAX(O1975,F1976)</f>
        <v>271.506607307531</v>
      </c>
      <c r="P1976" s="9" t="n">
        <f aca="false">F1976/O1976-1</f>
        <v>-0.266450528237002</v>
      </c>
      <c r="Q1976" s="8" t="n">
        <f aca="false">MAX(Q1975,B1976)</f>
        <v>4811.1564628872</v>
      </c>
      <c r="R1976" s="9" t="n">
        <f aca="false">B1976/Q1976-1</f>
        <v>-0.446822320669304</v>
      </c>
      <c r="S1976" s="9" t="n">
        <f aca="false">B1976/INDEX($B:$B,$E1976)-1</f>
        <v>0.450020846678065</v>
      </c>
      <c r="T1976" s="0" t="n">
        <f aca="false">IF(AND($A1976&gt;=CrashTest!$B$3,$A1976&lt;=CrashTest!$C$3),1,IF(AND($A1976&gt;=CrashTest!$B$4,$A1976&lt;=CrashTest!$C$4),2,IF(AND($A1976&gt;=CrashTest!$B$5,$A1976&lt;=CrashTest!$C$5),3,IF(AND($A1976&gt;=CrashTest!$B$6,$A1976&lt;=CrashTest!$C$6),4,IF(AND($A1976&gt;=CrashTest!$B$7,$A1976&lt;=CrashTest!$C$7),5,0)))))</f>
        <v>0</v>
      </c>
      <c r="U1976" s="8" t="str">
        <f aca="false">IF(T1976=0,"",IF(T1975=T1976,MAX(U1975,B1976),B1976))</f>
        <v/>
      </c>
      <c r="V1976" s="9" t="str">
        <f aca="false">IF(T1976=0,"",B1976/U1976-1)</f>
        <v/>
      </c>
      <c r="W1976" s="8" t="str">
        <f aca="false">IF(T1976=0,"",IF(T1975=T1976,MAX(W1975,F1976),F1976))</f>
        <v/>
      </c>
      <c r="X1976" s="9" t="str">
        <f aca="false">IF(T1976=0,"",F1976/W1976-1)</f>
        <v/>
      </c>
    </row>
    <row r="1977" customFormat="false" ht="15" hidden="false" customHeight="false" outlineLevel="0" collapsed="false">
      <c r="A1977" s="5" t="n">
        <v>45805</v>
      </c>
      <c r="B1977" s="6" t="n">
        <v>2677.11812273524</v>
      </c>
      <c r="C1977" s="7" t="n">
        <v>20.81290321</v>
      </c>
      <c r="D1977" s="0" t="n">
        <f aca="false">INT((ROW()-3)/30)</f>
        <v>65</v>
      </c>
      <c r="E1977" s="0" t="n">
        <f aca="false">2+30*D1977</f>
        <v>1952</v>
      </c>
      <c r="F1977" s="8" t="n">
        <f aca="false">INDEX($F:$F,$E1977)*(2*B1977/INDEX($B:$B,$E1977)-C1977/INDEX($C:$C,$E1977))</f>
        <v>198.211905096104</v>
      </c>
      <c r="G1977" s="9" t="n">
        <f aca="false">B1977/B1976-1</f>
        <v>0.00589675058693961</v>
      </c>
      <c r="H1977" s="9" t="n">
        <f aca="false">F1977/F1976-1</f>
        <v>-0.00477810009836943</v>
      </c>
      <c r="I1977" s="9" t="n">
        <f aca="false">LN(B1977/B1976)</f>
        <v>0.00587943279896594</v>
      </c>
      <c r="J1977" s="9" t="n">
        <f aca="false">LN(F1977/F1976)</f>
        <v>-0.00478955171117437</v>
      </c>
      <c r="K1977" s="9" t="n">
        <f aca="false">F1977/F1970-1</f>
        <v>-0.00814860992268929</v>
      </c>
      <c r="L1977" s="9" t="n">
        <f aca="false">F1977/F1947-1</f>
        <v>0.0621363542064066</v>
      </c>
      <c r="M1977" s="9" t="n">
        <f aca="false">B1977/B1970-1</f>
        <v>0.0465702660585299</v>
      </c>
      <c r="N1977" s="9" t="n">
        <f aca="false">B1977/B1947-1</f>
        <v>0.487376753887754</v>
      </c>
      <c r="O1977" s="8" t="n">
        <f aca="false">MAX(O1976,F1977)</f>
        <v>271.506607307531</v>
      </c>
      <c r="P1977" s="9" t="n">
        <f aca="false">F1977/O1977-1</f>
        <v>-0.269955501040192</v>
      </c>
      <c r="Q1977" s="8" t="n">
        <f aca="false">MAX(Q1976,B1977)</f>
        <v>4811.1564628872</v>
      </c>
      <c r="R1977" s="9" t="n">
        <f aca="false">B1977/Q1977-1</f>
        <v>-0.443560369864029</v>
      </c>
      <c r="S1977" s="9" t="n">
        <f aca="false">B1977/INDEX($B:$B,$E1977)-1</f>
        <v>0.458571257956789</v>
      </c>
      <c r="T1977" s="0" t="n">
        <f aca="false">IF(AND($A1977&gt;=CrashTest!$B$3,$A1977&lt;=CrashTest!$C$3),1,IF(AND($A1977&gt;=CrashTest!$B$4,$A1977&lt;=CrashTest!$C$4),2,IF(AND($A1977&gt;=CrashTest!$B$5,$A1977&lt;=CrashTest!$C$5),3,IF(AND($A1977&gt;=CrashTest!$B$6,$A1977&lt;=CrashTest!$C$6),4,IF(AND($A1977&gt;=CrashTest!$B$7,$A1977&lt;=CrashTest!$C$7),5,0)))))</f>
        <v>0</v>
      </c>
      <c r="U1977" s="8" t="str">
        <f aca="false">IF(T1977=0,"",IF(T1976=T1977,MAX(U1976,B1977),B1977))</f>
        <v/>
      </c>
      <c r="V1977" s="9" t="str">
        <f aca="false">IF(T1977=0,"",B1977/U1977-1)</f>
        <v/>
      </c>
      <c r="W1977" s="8" t="str">
        <f aca="false">IF(T1977=0,"",IF(T1976=T1977,MAX(W1976,F1977),F1977))</f>
        <v/>
      </c>
      <c r="X1977" s="9" t="str">
        <f aca="false">IF(T1977=0,"",F1977/W1977-1)</f>
        <v/>
      </c>
    </row>
    <row r="1978" customFormat="false" ht="15" hidden="false" customHeight="false" outlineLevel="0" collapsed="false">
      <c r="A1978" s="5" t="n">
        <v>45806</v>
      </c>
      <c r="B1978" s="6" t="n">
        <v>2633.37122910579</v>
      </c>
      <c r="C1978" s="7" t="n">
        <v>20.19660586</v>
      </c>
      <c r="D1978" s="0" t="n">
        <f aca="false">INT((ROW()-3)/30)</f>
        <v>65</v>
      </c>
      <c r="E1978" s="0" t="n">
        <f aca="false">2+30*D1978</f>
        <v>1952</v>
      </c>
      <c r="F1978" s="8" t="n">
        <f aca="false">INDEX($F:$F,$E1978)*(2*B1978/INDEX($B:$B,$E1978)-C1978/INDEX($C:$C,$E1978))</f>
        <v>199.642463438675</v>
      </c>
      <c r="G1978" s="9" t="n">
        <f aca="false">B1978/B1977-1</f>
        <v>-0.0163410397389389</v>
      </c>
      <c r="H1978" s="9" t="n">
        <f aca="false">F1978/F1977-1</f>
        <v>0.00721731796017777</v>
      </c>
      <c r="I1978" s="9" t="n">
        <f aca="false">LN(B1978/B1977)</f>
        <v>-0.0164760271049282</v>
      </c>
      <c r="J1978" s="9" t="n">
        <f aca="false">LN(F1978/F1977)</f>
        <v>0.00719139776239231</v>
      </c>
      <c r="K1978" s="9" t="n">
        <f aca="false">F1978/F1971-1</f>
        <v>0.0109160952930452</v>
      </c>
      <c r="L1978" s="9" t="n">
        <f aca="false">F1978/F1948-1</f>
        <v>0.0773593945648119</v>
      </c>
      <c r="M1978" s="9" t="n">
        <f aca="false">B1978/B1971-1</f>
        <v>-0.00905101013646392</v>
      </c>
      <c r="N1978" s="9" t="n">
        <f aca="false">B1978/B1948-1</f>
        <v>0.468739346266029</v>
      </c>
      <c r="O1978" s="8" t="n">
        <f aca="false">MAX(O1977,F1978)</f>
        <v>271.506607307531</v>
      </c>
      <c r="P1978" s="9" t="n">
        <f aca="false">F1978/O1978-1</f>
        <v>-0.26468653776612</v>
      </c>
      <c r="Q1978" s="8" t="n">
        <f aca="false">MAX(Q1977,B1978)</f>
        <v>4811.1564628872</v>
      </c>
      <c r="R1978" s="9" t="n">
        <f aca="false">B1978/Q1978-1</f>
        <v>-0.452653171972401</v>
      </c>
      <c r="S1978" s="9" t="n">
        <f aca="false">B1978/INDEX($B:$B,$E1978)-1</f>
        <v>0.434736687068443</v>
      </c>
      <c r="T1978" s="0" t="n">
        <f aca="false">IF(AND($A1978&gt;=CrashTest!$B$3,$A1978&lt;=CrashTest!$C$3),1,IF(AND($A1978&gt;=CrashTest!$B$4,$A1978&lt;=CrashTest!$C$4),2,IF(AND($A1978&gt;=CrashTest!$B$5,$A1978&lt;=CrashTest!$C$5),3,IF(AND($A1978&gt;=CrashTest!$B$6,$A1978&lt;=CrashTest!$C$6),4,IF(AND($A1978&gt;=CrashTest!$B$7,$A1978&lt;=CrashTest!$C$7),5,0)))))</f>
        <v>0</v>
      </c>
      <c r="U1978" s="8" t="str">
        <f aca="false">IF(T1978=0,"",IF(T1977=T1978,MAX(U1977,B1978),B1978))</f>
        <v/>
      </c>
      <c r="V1978" s="9" t="str">
        <f aca="false">IF(T1978=0,"",B1978/U1978-1)</f>
        <v/>
      </c>
      <c r="W1978" s="8" t="str">
        <f aca="false">IF(T1978=0,"",IF(T1977=T1978,MAX(W1977,F1978),F1978))</f>
        <v/>
      </c>
      <c r="X1978" s="9" t="str">
        <f aca="false">IF(T1978=0,"",F1978/W1978-1)</f>
        <v/>
      </c>
    </row>
    <row r="1979" customFormat="false" ht="15" hidden="false" customHeight="false" outlineLevel="0" collapsed="false">
      <c r="A1979" s="5" t="n">
        <v>45807</v>
      </c>
      <c r="B1979" s="6" t="n">
        <v>2525.27963413209</v>
      </c>
      <c r="C1979" s="7" t="n">
        <v>18.97764227</v>
      </c>
      <c r="D1979" s="0" t="n">
        <f aca="false">INT((ROW()-3)/30)</f>
        <v>65</v>
      </c>
      <c r="E1979" s="0" t="n">
        <f aca="false">2+30*D1979</f>
        <v>1952</v>
      </c>
      <c r="F1979" s="8" t="n">
        <f aca="false">INDEX($F:$F,$E1979)*(2*B1979/INDEX($B:$B,$E1979)-C1979/INDEX($C:$C,$E1979))</f>
        <v>198.040699322069</v>
      </c>
      <c r="G1979" s="9" t="n">
        <f aca="false">B1979/B1978-1</f>
        <v>-0.0410468504322517</v>
      </c>
      <c r="H1979" s="9" t="n">
        <f aca="false">F1979/F1978-1</f>
        <v>-0.00802316345439047</v>
      </c>
      <c r="I1979" s="9" t="n">
        <f aca="false">LN(B1979/B1978)</f>
        <v>-0.0419130587146435</v>
      </c>
      <c r="J1979" s="9" t="n">
        <f aca="false">LN(F1979/F1978)</f>
        <v>-0.00805552222632775</v>
      </c>
      <c r="K1979" s="9" t="n">
        <f aca="false">F1979/F1972-1</f>
        <v>0.000832208738213769</v>
      </c>
      <c r="L1979" s="9" t="n">
        <f aca="false">F1979/F1949-1</f>
        <v>0.0631836903242704</v>
      </c>
      <c r="M1979" s="9" t="n">
        <f aca="false">B1979/B1972-1</f>
        <v>0.00136376991910003</v>
      </c>
      <c r="N1979" s="9" t="n">
        <f aca="false">B1979/B1949-1</f>
        <v>0.406619402570365</v>
      </c>
      <c r="O1979" s="8" t="n">
        <f aca="false">MAX(O1978,F1979)</f>
        <v>271.506607307531</v>
      </c>
      <c r="P1979" s="9" t="n">
        <f aca="false">F1979/O1979-1</f>
        <v>-0.270586077863836</v>
      </c>
      <c r="Q1979" s="8" t="n">
        <f aca="false">MAX(Q1978,B1979)</f>
        <v>4811.1564628872</v>
      </c>
      <c r="R1979" s="9" t="n">
        <f aca="false">B1979/Q1979-1</f>
        <v>-0.475120035357018</v>
      </c>
      <c r="S1979" s="9" t="n">
        <f aca="false">B1979/INDEX($B:$B,$E1979)-1</f>
        <v>0.37584526486468</v>
      </c>
      <c r="T1979" s="0" t="n">
        <f aca="false">IF(AND($A1979&gt;=CrashTest!$B$3,$A1979&lt;=CrashTest!$C$3),1,IF(AND($A1979&gt;=CrashTest!$B$4,$A1979&lt;=CrashTest!$C$4),2,IF(AND($A1979&gt;=CrashTest!$B$5,$A1979&lt;=CrashTest!$C$5),3,IF(AND($A1979&gt;=CrashTest!$B$6,$A1979&lt;=CrashTest!$C$6),4,IF(AND($A1979&gt;=CrashTest!$B$7,$A1979&lt;=CrashTest!$C$7),5,0)))))</f>
        <v>0</v>
      </c>
      <c r="U1979" s="8" t="str">
        <f aca="false">IF(T1979=0,"",IF(T1978=T1979,MAX(U1978,B1979),B1979))</f>
        <v/>
      </c>
      <c r="V1979" s="9" t="str">
        <f aca="false">IF(T1979=0,"",B1979/U1979-1)</f>
        <v/>
      </c>
      <c r="W1979" s="8" t="str">
        <f aca="false">IF(T1979=0,"",IF(T1978=T1979,MAX(W1978,F1979),F1979))</f>
        <v/>
      </c>
      <c r="X1979" s="9" t="str">
        <f aca="false">IF(T1979=0,"",F1979/W1979-1)</f>
        <v/>
      </c>
    </row>
    <row r="1980" customFormat="false" ht="15" hidden="false" customHeight="false" outlineLevel="0" collapsed="false">
      <c r="A1980" s="5" t="n">
        <v>45808</v>
      </c>
      <c r="B1980" s="6" t="n">
        <v>2532.55873436587</v>
      </c>
      <c r="C1980" s="7" t="n">
        <v>18.95148368</v>
      </c>
      <c r="D1980" s="0" t="n">
        <f aca="false">INT((ROW()-3)/30)</f>
        <v>65</v>
      </c>
      <c r="E1980" s="0" t="n">
        <f aca="false">2+30*D1980</f>
        <v>1952</v>
      </c>
      <c r="F1980" s="8" t="n">
        <f aca="false">INDEX($F:$F,$E1980)*(2*B1980/INDEX($B:$B,$E1980)-C1980/INDEX($C:$C,$E1980))</f>
        <v>199.978662243844</v>
      </c>
      <c r="G1980" s="9" t="n">
        <f aca="false">B1980/B1979-1</f>
        <v>0.00288249274868191</v>
      </c>
      <c r="H1980" s="9" t="n">
        <f aca="false">F1980/F1979-1</f>
        <v>0.00978568005671909</v>
      </c>
      <c r="I1980" s="9" t="n">
        <f aca="false">LN(B1980/B1979)</f>
        <v>0.00287834633255737</v>
      </c>
      <c r="J1980" s="9" t="n">
        <f aca="false">LN(F1980/F1979)</f>
        <v>0.00973811037235028</v>
      </c>
      <c r="K1980" s="9" t="n">
        <f aca="false">F1980/F1973-1</f>
        <v>0.00532913807720536</v>
      </c>
      <c r="L1980" s="9" t="n">
        <f aca="false">F1980/F1950-1</f>
        <v>0.0563733697901525</v>
      </c>
      <c r="M1980" s="9" t="n">
        <f aca="false">B1980/B1973-1</f>
        <v>0.00115031015761158</v>
      </c>
      <c r="N1980" s="9" t="n">
        <f aca="false">B1980/B1950-1</f>
        <v>0.377733994453048</v>
      </c>
      <c r="O1980" s="8" t="n">
        <f aca="false">MAX(O1979,F1980)</f>
        <v>271.506607307531</v>
      </c>
      <c r="P1980" s="9" t="n">
        <f aca="false">F1980/O1980-1</f>
        <v>-0.263448266592895</v>
      </c>
      <c r="Q1980" s="8" t="n">
        <f aca="false">MAX(Q1979,B1980)</f>
        <v>4811.1564628872</v>
      </c>
      <c r="R1980" s="9" t="n">
        <f aca="false">B1980/Q1980-1</f>
        <v>-0.473607072665006</v>
      </c>
      <c r="S1980" s="9" t="n">
        <f aca="false">B1980/INDEX($B:$B,$E1980)-1</f>
        <v>0.379811128863961</v>
      </c>
      <c r="T1980" s="0" t="n">
        <f aca="false">IF(AND($A1980&gt;=CrashTest!$B$3,$A1980&lt;=CrashTest!$C$3),1,IF(AND($A1980&gt;=CrashTest!$B$4,$A1980&lt;=CrashTest!$C$4),2,IF(AND($A1980&gt;=CrashTest!$B$5,$A1980&lt;=CrashTest!$C$5),3,IF(AND($A1980&gt;=CrashTest!$B$6,$A1980&lt;=CrashTest!$C$6),4,IF(AND($A1980&gt;=CrashTest!$B$7,$A1980&lt;=CrashTest!$C$7),5,0)))))</f>
        <v>0</v>
      </c>
      <c r="U1980" s="8" t="str">
        <f aca="false">IF(T1980=0,"",IF(T1979=T1980,MAX(U1979,B1980),B1980))</f>
        <v/>
      </c>
      <c r="V1980" s="9" t="str">
        <f aca="false">IF(T1980=0,"",B1980/U1980-1)</f>
        <v/>
      </c>
      <c r="W1980" s="8" t="str">
        <f aca="false">IF(T1980=0,"",IF(T1979=T1980,MAX(W1979,F1980),F1980))</f>
        <v/>
      </c>
      <c r="X1980" s="9" t="str">
        <f aca="false">IF(T1980=0,"",F1980/W1980-1)</f>
        <v/>
      </c>
    </row>
    <row r="1981" customFormat="false" ht="15" hidden="false" customHeight="false" outlineLevel="0" collapsed="false">
      <c r="A1981" s="5" t="n">
        <v>45809</v>
      </c>
      <c r="B1981" s="6" t="n">
        <v>2539.24056341321</v>
      </c>
      <c r="C1981" s="7" t="n">
        <v>19.08612759</v>
      </c>
      <c r="D1981" s="0" t="n">
        <f aca="false">INT((ROW()-3)/30)</f>
        <v>65</v>
      </c>
      <c r="E1981" s="0" t="n">
        <f aca="false">2+30*D1981</f>
        <v>1952</v>
      </c>
      <c r="F1981" s="8" t="n">
        <f aca="false">INDEX($F:$F,$E1981)*(2*B1981/INDEX($B:$B,$E1981)-C1981/INDEX($C:$C,$E1981))</f>
        <v>199.075237202743</v>
      </c>
      <c r="G1981" s="9" t="n">
        <f aca="false">B1981/B1980-1</f>
        <v>0.00263837081315055</v>
      </c>
      <c r="H1981" s="9" t="n">
        <f aca="false">F1981/F1980-1</f>
        <v>-0.00451760718350813</v>
      </c>
      <c r="I1981" s="9" t="n">
        <f aca="false">LN(B1981/B1980)</f>
        <v>0.00263489642268856</v>
      </c>
      <c r="J1981" s="9" t="n">
        <f aca="false">LN(F1981/F1980)</f>
        <v>-0.00452784240828999</v>
      </c>
      <c r="K1981" s="9" t="n">
        <f aca="false">F1981/F1974-1</f>
        <v>0.00452620260303482</v>
      </c>
      <c r="L1981" s="9" t="n">
        <f aca="false">F1981/F1951-1</f>
        <v>0.0492357507871577</v>
      </c>
      <c r="M1981" s="9" t="n">
        <f aca="false">B1981/B1974-1</f>
        <v>-0.00304468709103789</v>
      </c>
      <c r="N1981" s="9" t="n">
        <f aca="false">B1981/B1951-1</f>
        <v>0.379038749800968</v>
      </c>
      <c r="O1981" s="8" t="n">
        <f aca="false">MAX(O1980,F1981)</f>
        <v>271.506607307531</v>
      </c>
      <c r="P1981" s="9" t="n">
        <f aca="false">F1981/O1981-1</f>
        <v>-0.266775717994761</v>
      </c>
      <c r="Q1981" s="8" t="n">
        <f aca="false">MAX(Q1980,B1981)</f>
        <v>4811.1564628872</v>
      </c>
      <c r="R1981" s="9" t="n">
        <f aca="false">B1981/Q1981-1</f>
        <v>-0.472218252929276</v>
      </c>
      <c r="S1981" s="9" t="n">
        <f aca="false">B1981/INDEX($B:$B,$E1981)-1</f>
        <v>0.383451582274016</v>
      </c>
      <c r="T1981" s="0" t="n">
        <f aca="false">IF(AND($A1981&gt;=CrashTest!$B$3,$A1981&lt;=CrashTest!$C$3),1,IF(AND($A1981&gt;=CrashTest!$B$4,$A1981&lt;=CrashTest!$C$4),2,IF(AND($A1981&gt;=CrashTest!$B$5,$A1981&lt;=CrashTest!$C$5),3,IF(AND($A1981&gt;=CrashTest!$B$6,$A1981&lt;=CrashTest!$C$6),4,IF(AND($A1981&gt;=CrashTest!$B$7,$A1981&lt;=CrashTest!$C$7),5,0)))))</f>
        <v>0</v>
      </c>
      <c r="U1981" s="8" t="str">
        <f aca="false">IF(T1981=0,"",IF(T1980=T1981,MAX(U1980,B1981),B1981))</f>
        <v/>
      </c>
      <c r="V1981" s="9" t="str">
        <f aca="false">IF(T1981=0,"",B1981/U1981-1)</f>
        <v/>
      </c>
      <c r="W1981" s="8" t="str">
        <f aca="false">IF(T1981=0,"",IF(T1980=T1981,MAX(W1980,F1981),F1981))</f>
        <v/>
      </c>
      <c r="X1981" s="9" t="str">
        <f aca="false">IF(T1981=0,"",F1981/W1981-1)</f>
        <v/>
      </c>
    </row>
    <row r="1982" customFormat="false" ht="15" hidden="false" customHeight="false" outlineLevel="0" collapsed="false">
      <c r="A1982" s="5" t="n">
        <v>45810</v>
      </c>
      <c r="B1982" s="6" t="n">
        <v>2608.39263530099</v>
      </c>
      <c r="C1982" s="7" t="n">
        <v>19.63856898</v>
      </c>
      <c r="D1982" s="0" t="n">
        <f aca="false">INT((ROW()-3)/30)</f>
        <v>65</v>
      </c>
      <c r="E1982" s="0" t="n">
        <f aca="false">2+30*D1982</f>
        <v>1952</v>
      </c>
      <c r="F1982" s="8" t="n">
        <f aca="false">INDEX($F:$F,$E1982)*(2*B1982/INDEX($B:$B,$E1982)-C1982/INDEX($C:$C,$E1982))</f>
        <v>203.944517700128</v>
      </c>
      <c r="G1982" s="9" t="n">
        <f aca="false">B1982/B1981-1</f>
        <v>0.0272333676785734</v>
      </c>
      <c r="H1982" s="9" t="n">
        <f aca="false">F1982/F1981-1</f>
        <v>0.0244594986589215</v>
      </c>
      <c r="I1982" s="9" t="n">
        <f aca="false">LN(B1982/B1981)</f>
        <v>0.0268691375367231</v>
      </c>
      <c r="J1982" s="9" t="n">
        <f aca="false">LN(F1982/F1981)</f>
        <v>0.0241651551275982</v>
      </c>
      <c r="K1982" s="9" t="n">
        <f aca="false">F1982/F1975-1</f>
        <v>0.0258324398415384</v>
      </c>
      <c r="L1982" s="9" t="n">
        <f aca="false">F1982/F1952-1</f>
        <v>0.0815191056107887</v>
      </c>
      <c r="M1982" s="9" t="n">
        <f aca="false">B1982/B1975-1</f>
        <v>0.0181365710450652</v>
      </c>
      <c r="N1982" s="9" t="n">
        <f aca="false">B1982/B1952-1</f>
        <v>0.421127627879588</v>
      </c>
      <c r="O1982" s="8" t="n">
        <f aca="false">MAX(O1981,F1982)</f>
        <v>271.506607307531</v>
      </c>
      <c r="P1982" s="9" t="n">
        <f aca="false">F1982/O1982-1</f>
        <v>-0.248841419652365</v>
      </c>
      <c r="Q1982" s="8" t="n">
        <f aca="false">MAX(Q1981,B1982)</f>
        <v>4811.1564628872</v>
      </c>
      <c r="R1982" s="9" t="n">
        <f aca="false">B1982/Q1982-1</f>
        <v>-0.457844978557259</v>
      </c>
      <c r="S1982" s="9" t="n">
        <f aca="false">B1982/INDEX($B:$B,$E1982)-1</f>
        <v>0.421127627879588</v>
      </c>
      <c r="T1982" s="0" t="n">
        <f aca="false">IF(AND($A1982&gt;=CrashTest!$B$3,$A1982&lt;=CrashTest!$C$3),1,IF(AND($A1982&gt;=CrashTest!$B$4,$A1982&lt;=CrashTest!$C$4),2,IF(AND($A1982&gt;=CrashTest!$B$5,$A1982&lt;=CrashTest!$C$5),3,IF(AND($A1982&gt;=CrashTest!$B$6,$A1982&lt;=CrashTest!$C$6),4,IF(AND($A1982&gt;=CrashTest!$B$7,$A1982&lt;=CrashTest!$C$7),5,0)))))</f>
        <v>0</v>
      </c>
      <c r="U1982" s="8" t="str">
        <f aca="false">IF(T1982=0,"",IF(T1981=T1982,MAX(U1981,B1982),B1982))</f>
        <v/>
      </c>
      <c r="V1982" s="9" t="str">
        <f aca="false">IF(T1982=0,"",B1982/U1982-1)</f>
        <v/>
      </c>
      <c r="W1982" s="8" t="str">
        <f aca="false">IF(T1982=0,"",IF(T1981=T1982,MAX(W1981,F1982),F1982))</f>
        <v/>
      </c>
      <c r="X1982" s="9" t="str">
        <f aca="false">IF(T1982=0,"",F1982/W1982-1)</f>
        <v/>
      </c>
    </row>
    <row r="1983" customFormat="false" ht="15" hidden="false" customHeight="false" outlineLevel="0" collapsed="false">
      <c r="A1983" s="5" t="n">
        <v>45811</v>
      </c>
      <c r="B1983" s="6" t="n">
        <v>2595.07908591467</v>
      </c>
      <c r="C1983" s="7" t="n">
        <v>19.44627646</v>
      </c>
      <c r="D1983" s="0" t="n">
        <f aca="false">INT((ROW()-3)/30)</f>
        <v>66</v>
      </c>
      <c r="E1983" s="0" t="n">
        <f aca="false">2+30*D1983</f>
        <v>1982</v>
      </c>
      <c r="F1983" s="8" t="n">
        <f aca="false">INDEX($F:$F,$E1983)*(2*B1983/INDEX($B:$B,$E1983)-C1983/INDEX($C:$C,$E1983))</f>
        <v>203.859541089004</v>
      </c>
      <c r="G1983" s="9" t="n">
        <f aca="false">B1983/B1982-1</f>
        <v>-0.00510412014132367</v>
      </c>
      <c r="H1983" s="9" t="n">
        <f aca="false">F1983/F1982-1</f>
        <v>-0.000416665336640309</v>
      </c>
      <c r="I1983" s="9" t="n">
        <f aca="false">LN(B1983/B1982)</f>
        <v>-0.0051171906571567</v>
      </c>
      <c r="J1983" s="9" t="n">
        <f aca="false">LN(F1983/F1982)</f>
        <v>-0.000416752165761649</v>
      </c>
      <c r="K1983" s="9" t="n">
        <f aca="false">F1983/F1976-1</f>
        <v>0.0235786780683209</v>
      </c>
      <c r="L1983" s="9" t="n">
        <f aca="false">F1983/F1953-1</f>
        <v>0.0863137232796913</v>
      </c>
      <c r="M1983" s="9" t="n">
        <f aca="false">B1983/B1976-1</f>
        <v>-0.0249284863939296</v>
      </c>
      <c r="N1983" s="9" t="n">
        <f aca="false">B1983/B1953-1</f>
        <v>0.434324737644075</v>
      </c>
      <c r="O1983" s="8" t="n">
        <f aca="false">MAX(O1982,F1983)</f>
        <v>271.506607307531</v>
      </c>
      <c r="P1983" s="9" t="n">
        <f aca="false">F1983/O1983-1</f>
        <v>-0.249154401395116</v>
      </c>
      <c r="Q1983" s="8" t="n">
        <f aca="false">MAX(Q1982,B1983)</f>
        <v>4811.1564628872</v>
      </c>
      <c r="R1983" s="9" t="n">
        <f aca="false">B1983/Q1983-1</f>
        <v>-0.460612202921925</v>
      </c>
      <c r="S1983" s="9" t="n">
        <f aca="false">B1983/INDEX($B:$B,$E1983)-1</f>
        <v>-0.00510412014132367</v>
      </c>
      <c r="T1983" s="0" t="n">
        <f aca="false">IF(AND($A1983&gt;=CrashTest!$B$3,$A1983&lt;=CrashTest!$C$3),1,IF(AND($A1983&gt;=CrashTest!$B$4,$A1983&lt;=CrashTest!$C$4),2,IF(AND($A1983&gt;=CrashTest!$B$5,$A1983&lt;=CrashTest!$C$5),3,IF(AND($A1983&gt;=CrashTest!$B$6,$A1983&lt;=CrashTest!$C$6),4,IF(AND($A1983&gt;=CrashTest!$B$7,$A1983&lt;=CrashTest!$C$7),5,0)))))</f>
        <v>0</v>
      </c>
      <c r="U1983" s="8" t="str">
        <f aca="false">IF(T1983=0,"",IF(T1982=T1983,MAX(U1982,B1983),B1983))</f>
        <v/>
      </c>
      <c r="V1983" s="9" t="str">
        <f aca="false">IF(T1983=0,"",B1983/U1983-1)</f>
        <v/>
      </c>
      <c r="W1983" s="8" t="str">
        <f aca="false">IF(T1983=0,"",IF(T1982=T1983,MAX(W1982,F1983),F1983))</f>
        <v/>
      </c>
      <c r="X1983" s="9" t="str">
        <f aca="false">IF(T1983=0,"",F1983/W1983-1)</f>
        <v/>
      </c>
    </row>
    <row r="1984" customFormat="false" ht="15" hidden="false" customHeight="false" outlineLevel="0" collapsed="false">
      <c r="A1984" s="5" t="n">
        <v>45812</v>
      </c>
      <c r="B1984" s="6" t="n">
        <v>2609.93374517826</v>
      </c>
      <c r="C1984" s="7" t="n">
        <v>19.62720221</v>
      </c>
      <c r="D1984" s="0" t="n">
        <f aca="false">INT((ROW()-3)/30)</f>
        <v>66</v>
      </c>
      <c r="E1984" s="0" t="n">
        <f aca="false">2+30*D1984</f>
        <v>1982</v>
      </c>
      <c r="F1984" s="8" t="n">
        <f aca="false">INDEX($F:$F,$E1984)*(2*B1984/INDEX($B:$B,$E1984)-C1984/INDEX($C:$C,$E1984))</f>
        <v>204.303552461011</v>
      </c>
      <c r="G1984" s="9" t="n">
        <f aca="false">B1984/B1983-1</f>
        <v>0.0057241643787338</v>
      </c>
      <c r="H1984" s="9" t="n">
        <f aca="false">F1984/F1983-1</f>
        <v>0.00217802595666772</v>
      </c>
      <c r="I1984" s="9" t="n">
        <f aca="false">LN(B1984/B1983)</f>
        <v>0.00570784360206975</v>
      </c>
      <c r="J1984" s="9" t="n">
        <f aca="false">LN(F1984/F1983)</f>
        <v>0.00217565749655536</v>
      </c>
      <c r="K1984" s="9" t="n">
        <f aca="false">F1984/F1977-1</f>
        <v>0.0307330044678857</v>
      </c>
      <c r="L1984" s="9" t="n">
        <f aca="false">F1984/F1954-1</f>
        <v>0.084487302309785</v>
      </c>
      <c r="M1984" s="9" t="n">
        <f aca="false">B1984/B1977-1</f>
        <v>-0.0250957837782433</v>
      </c>
      <c r="N1984" s="9" t="n">
        <f aca="false">B1984/B1954-1</f>
        <v>0.432118744363897</v>
      </c>
      <c r="O1984" s="8" t="n">
        <f aca="false">MAX(O1983,F1984)</f>
        <v>271.506607307531</v>
      </c>
      <c r="P1984" s="9" t="n">
        <f aca="false">F1984/O1984-1</f>
        <v>-0.247519040191905</v>
      </c>
      <c r="Q1984" s="8" t="n">
        <f aca="false">MAX(Q1983,B1984)</f>
        <v>4811.1564628872</v>
      </c>
      <c r="R1984" s="9" t="n">
        <f aca="false">B1984/Q1984-1</f>
        <v>-0.457524658507567</v>
      </c>
      <c r="S1984" s="9" t="n">
        <f aca="false">B1984/INDEX($B:$B,$E1984)-1</f>
        <v>0.000590827414712392</v>
      </c>
      <c r="T1984" s="0" t="n">
        <f aca="false">IF(AND($A1984&gt;=CrashTest!$B$3,$A1984&lt;=CrashTest!$C$3),1,IF(AND($A1984&gt;=CrashTest!$B$4,$A1984&lt;=CrashTest!$C$4),2,IF(AND($A1984&gt;=CrashTest!$B$5,$A1984&lt;=CrashTest!$C$5),3,IF(AND($A1984&gt;=CrashTest!$B$6,$A1984&lt;=CrashTest!$C$6),4,IF(AND($A1984&gt;=CrashTest!$B$7,$A1984&lt;=CrashTest!$C$7),5,0)))))</f>
        <v>0</v>
      </c>
      <c r="U1984" s="8" t="str">
        <f aca="false">IF(T1984=0,"",IF(T1983=T1984,MAX(U1983,B1984),B1984))</f>
        <v/>
      </c>
      <c r="V1984" s="9" t="str">
        <f aca="false">IF(T1984=0,"",B1984/U1984-1)</f>
        <v/>
      </c>
      <c r="W1984" s="8" t="str">
        <f aca="false">IF(T1984=0,"",IF(T1983=T1984,MAX(W1983,F1984),F1984))</f>
        <v/>
      </c>
      <c r="X1984" s="9" t="str">
        <f aca="false">IF(T1984=0,"",F1984/W1984-1)</f>
        <v/>
      </c>
    </row>
    <row r="1985" customFormat="false" ht="15" hidden="false" customHeight="false" outlineLevel="0" collapsed="false">
      <c r="A1985" s="5" t="n">
        <v>45813</v>
      </c>
      <c r="B1985" s="6" t="n">
        <v>2421.2568220339</v>
      </c>
      <c r="C1985" s="7" t="n">
        <v>16.99102716</v>
      </c>
      <c r="D1985" s="0" t="n">
        <f aca="false">INT((ROW()-3)/30)</f>
        <v>66</v>
      </c>
      <c r="E1985" s="0" t="n">
        <f aca="false">2+30*D1985</f>
        <v>1982</v>
      </c>
      <c r="F1985" s="8" t="n">
        <f aca="false">INDEX($F:$F,$E1985)*(2*B1985/INDEX($B:$B,$E1985)-C1985/INDEX($C:$C,$E1985))</f>
        <v>202.175486773727</v>
      </c>
      <c r="G1985" s="9" t="n">
        <f aca="false">B1985/B1984-1</f>
        <v>-0.0722918439952479</v>
      </c>
      <c r="H1985" s="9" t="n">
        <f aca="false">F1985/F1984-1</f>
        <v>-0.0104161952234765</v>
      </c>
      <c r="I1985" s="9" t="n">
        <f aca="false">LN(B1985/B1984)</f>
        <v>-0.0750380827212081</v>
      </c>
      <c r="J1985" s="9" t="n">
        <f aca="false">LN(F1985/F1984)</f>
        <v>-0.0104708234616588</v>
      </c>
      <c r="K1985" s="9" t="n">
        <f aca="false">F1985/F1978-1</f>
        <v>0.0126877984343747</v>
      </c>
      <c r="L1985" s="9" t="n">
        <f aca="false">F1985/F1955-1</f>
        <v>0.079721114194927</v>
      </c>
      <c r="M1985" s="9" t="n">
        <f aca="false">B1985/B1978-1</f>
        <v>-0.080548615678435</v>
      </c>
      <c r="N1985" s="9" t="n">
        <f aca="false">B1985/B1955-1</f>
        <v>0.33459432903739</v>
      </c>
      <c r="O1985" s="8" t="n">
        <f aca="false">MAX(O1984,F1985)</f>
        <v>271.506607307531</v>
      </c>
      <c r="P1985" s="9" t="n">
        <f aca="false">F1985/O1985-1</f>
        <v>-0.255357028771215</v>
      </c>
      <c r="Q1985" s="8" t="n">
        <f aca="false">MAX(Q1984,B1985)</f>
        <v>4811.1564628872</v>
      </c>
      <c r="R1985" s="9" t="n">
        <f aca="false">B1985/Q1985-1</f>
        <v>-0.496741201266007</v>
      </c>
      <c r="S1985" s="9" t="n">
        <f aca="false">B1985/INDEX($B:$B,$E1985)-1</f>
        <v>-0.0717437285838281</v>
      </c>
      <c r="T1985" s="0" t="n">
        <f aca="false">IF(AND($A1985&gt;=CrashTest!$B$3,$A1985&lt;=CrashTest!$C$3),1,IF(AND($A1985&gt;=CrashTest!$B$4,$A1985&lt;=CrashTest!$C$4),2,IF(AND($A1985&gt;=CrashTest!$B$5,$A1985&lt;=CrashTest!$C$5),3,IF(AND($A1985&gt;=CrashTest!$B$6,$A1985&lt;=CrashTest!$C$6),4,IF(AND($A1985&gt;=CrashTest!$B$7,$A1985&lt;=CrashTest!$C$7),5,0)))))</f>
        <v>0</v>
      </c>
      <c r="U1985" s="8" t="str">
        <f aca="false">IF(T1985=0,"",IF(T1984=T1985,MAX(U1984,B1985),B1985))</f>
        <v/>
      </c>
      <c r="V1985" s="9" t="str">
        <f aca="false">IF(T1985=0,"",B1985/U1985-1)</f>
        <v/>
      </c>
      <c r="W1985" s="8" t="str">
        <f aca="false">IF(T1985=0,"",IF(T1984=T1985,MAX(W1984,F1985),F1985))</f>
        <v/>
      </c>
      <c r="X1985" s="9" t="str">
        <f aca="false">IF(T1985=0,"",F1985/W1985-1)</f>
        <v/>
      </c>
    </row>
    <row r="1986" customFormat="false" ht="15" hidden="false" customHeight="false" outlineLevel="0" collapsed="false">
      <c r="A1986" s="5" t="n">
        <v>45814</v>
      </c>
      <c r="B1986" s="6" t="n">
        <v>2479.93381531268</v>
      </c>
      <c r="C1986" s="7" t="n">
        <v>17.8860771</v>
      </c>
      <c r="D1986" s="0" t="n">
        <f aca="false">INT((ROW()-3)/30)</f>
        <v>66</v>
      </c>
      <c r="E1986" s="0" t="n">
        <f aca="false">2+30*D1986</f>
        <v>1982</v>
      </c>
      <c r="F1986" s="8" t="n">
        <f aca="false">INDEX($F:$F,$E1986)*(2*B1986/INDEX($B:$B,$E1986)-C1986/INDEX($C:$C,$E1986))</f>
        <v>202.056136913622</v>
      </c>
      <c r="G1986" s="9" t="n">
        <f aca="false">B1986/B1985-1</f>
        <v>0.0242341055045496</v>
      </c>
      <c r="H1986" s="9" t="n">
        <f aca="false">F1986/F1985-1</f>
        <v>-0.000590328046239708</v>
      </c>
      <c r="I1986" s="9" t="n">
        <f aca="false">LN(B1986/B1985)</f>
        <v>0.02394511914484</v>
      </c>
      <c r="J1986" s="9" t="n">
        <f aca="false">LN(F1986/F1985)</f>
        <v>-0.000590502358445094</v>
      </c>
      <c r="K1986" s="9" t="n">
        <f aca="false">F1986/F1979-1</f>
        <v>0.0202758200980833</v>
      </c>
      <c r="L1986" s="9" t="n">
        <f aca="false">F1986/F1956-1</f>
        <v>0.0730351826078231</v>
      </c>
      <c r="M1986" s="9" t="n">
        <f aca="false">B1986/B1979-1</f>
        <v>-0.0179567514846707</v>
      </c>
      <c r="N1986" s="9" t="n">
        <f aca="false">B1986/B1956-1</f>
        <v>0.366692130686654</v>
      </c>
      <c r="O1986" s="8" t="n">
        <f aca="false">MAX(O1985,F1986)</f>
        <v>271.506607307531</v>
      </c>
      <c r="P1986" s="9" t="n">
        <f aca="false">F1986/O1986-1</f>
        <v>-0.255796612401566</v>
      </c>
      <c r="Q1986" s="8" t="n">
        <f aca="false">MAX(Q1985,B1986)</f>
        <v>4811.1564628872</v>
      </c>
      <c r="R1986" s="9" t="n">
        <f aca="false">B1986/Q1986-1</f>
        <v>-0.484545174441394</v>
      </c>
      <c r="S1986" s="9" t="n">
        <f aca="false">B1986/INDEX($B:$B,$E1986)-1</f>
        <v>-0.0492482681670686</v>
      </c>
      <c r="T1986" s="0" t="n">
        <f aca="false">IF(AND($A1986&gt;=CrashTest!$B$3,$A1986&lt;=CrashTest!$C$3),1,IF(AND($A1986&gt;=CrashTest!$B$4,$A1986&lt;=CrashTest!$C$4),2,IF(AND($A1986&gt;=CrashTest!$B$5,$A1986&lt;=CrashTest!$C$5),3,IF(AND($A1986&gt;=CrashTest!$B$6,$A1986&lt;=CrashTest!$C$6),4,IF(AND($A1986&gt;=CrashTest!$B$7,$A1986&lt;=CrashTest!$C$7),5,0)))))</f>
        <v>0</v>
      </c>
      <c r="U1986" s="8" t="str">
        <f aca="false">IF(T1986=0,"",IF(T1985=T1986,MAX(U1985,B1986),B1986))</f>
        <v/>
      </c>
      <c r="V1986" s="9" t="str">
        <f aca="false">IF(T1986=0,"",B1986/U1986-1)</f>
        <v/>
      </c>
      <c r="W1986" s="8" t="str">
        <f aca="false">IF(T1986=0,"",IF(T1985=T1986,MAX(W1985,F1986),F1986))</f>
        <v/>
      </c>
      <c r="X1986" s="9" t="str">
        <f aca="false">IF(T1986=0,"",F1986/W1986-1)</f>
        <v/>
      </c>
    </row>
    <row r="1987" customFormat="false" ht="15" hidden="false" customHeight="false" outlineLevel="0" collapsed="false">
      <c r="A1987" s="5" t="n">
        <v>45815</v>
      </c>
      <c r="B1987" s="6" t="n">
        <v>2527.09892109877</v>
      </c>
      <c r="C1987" s="7" t="n">
        <v>18.5390248</v>
      </c>
      <c r="D1987" s="0" t="n">
        <f aca="false">INT((ROW()-3)/30)</f>
        <v>66</v>
      </c>
      <c r="E1987" s="0" t="n">
        <f aca="false">2+30*D1987</f>
        <v>1982</v>
      </c>
      <c r="F1987" s="8" t="n">
        <f aca="false">INDEX($F:$F,$E1987)*(2*B1987/INDEX($B:$B,$E1987)-C1987/INDEX($C:$C,$E1987))</f>
        <v>202.650815267649</v>
      </c>
      <c r="G1987" s="9" t="n">
        <f aca="false">B1987/B1986-1</f>
        <v>0.0190186953760068</v>
      </c>
      <c r="H1987" s="9" t="n">
        <f aca="false">F1987/F1986-1</f>
        <v>0.00294313433439908</v>
      </c>
      <c r="I1987" s="9" t="n">
        <f aca="false">LN(B1987/B1986)</f>
        <v>0.0188401008593403</v>
      </c>
      <c r="J1987" s="9" t="n">
        <f aca="false">LN(F1987/F1986)</f>
        <v>0.00293881179367907</v>
      </c>
      <c r="K1987" s="9" t="n">
        <f aca="false">F1987/F1980-1</f>
        <v>0.0133621907148596</v>
      </c>
      <c r="L1987" s="9" t="n">
        <f aca="false">F1987/F1957-1</f>
        <v>0.0589460045654693</v>
      </c>
      <c r="M1987" s="9" t="n">
        <f aca="false">B1987/B1980-1</f>
        <v>-0.00215584862574447</v>
      </c>
      <c r="N1987" s="9" t="n">
        <f aca="false">B1987/B1957-1</f>
        <v>0.152310434925386</v>
      </c>
      <c r="O1987" s="8" t="n">
        <f aca="false">MAX(O1986,F1987)</f>
        <v>271.506607307531</v>
      </c>
      <c r="P1987" s="9" t="n">
        <f aca="false">F1987/O1987-1</f>
        <v>-0.253606321859749</v>
      </c>
      <c r="Q1987" s="8" t="n">
        <f aca="false">MAX(Q1986,B1987)</f>
        <v>4811.1564628872</v>
      </c>
      <c r="R1987" s="9" t="n">
        <f aca="false">B1987/Q1987-1</f>
        <v>-0.474741896134003</v>
      </c>
      <c r="S1987" s="9" t="n">
        <f aca="false">B1987/INDEX($B:$B,$E1987)-1</f>
        <v>-0.0311662106011273</v>
      </c>
      <c r="T1987" s="0" t="n">
        <f aca="false">IF(AND($A1987&gt;=CrashTest!$B$3,$A1987&lt;=CrashTest!$C$3),1,IF(AND($A1987&gt;=CrashTest!$B$4,$A1987&lt;=CrashTest!$C$4),2,IF(AND($A1987&gt;=CrashTest!$B$5,$A1987&lt;=CrashTest!$C$5),3,IF(AND($A1987&gt;=CrashTest!$B$6,$A1987&lt;=CrashTest!$C$6),4,IF(AND($A1987&gt;=CrashTest!$B$7,$A1987&lt;=CrashTest!$C$7),5,0)))))</f>
        <v>0</v>
      </c>
      <c r="U1987" s="8" t="str">
        <f aca="false">IF(T1987=0,"",IF(T1986=T1987,MAX(U1986,B1987),B1987))</f>
        <v/>
      </c>
      <c r="V1987" s="9" t="str">
        <f aca="false">IF(T1987=0,"",B1987/U1987-1)</f>
        <v/>
      </c>
      <c r="W1987" s="8" t="str">
        <f aca="false">IF(T1987=0,"",IF(T1986=T1987,MAX(W1986,F1987),F1987))</f>
        <v/>
      </c>
      <c r="X1987" s="9" t="str">
        <f aca="false">IF(T1987=0,"",F1987/W1987-1)</f>
        <v/>
      </c>
    </row>
    <row r="1988" customFormat="false" ht="15" hidden="false" customHeight="false" outlineLevel="0" collapsed="false">
      <c r="A1988" s="5" t="n">
        <v>45816</v>
      </c>
      <c r="B1988" s="6" t="n">
        <v>2509.56872501461</v>
      </c>
      <c r="C1988" s="7" t="n">
        <v>18.34845622</v>
      </c>
      <c r="D1988" s="0" t="n">
        <f aca="false">INT((ROW()-3)/30)</f>
        <v>66</v>
      </c>
      <c r="E1988" s="0" t="n">
        <f aca="false">2+30*D1988</f>
        <v>1982</v>
      </c>
      <c r="F1988" s="8" t="n">
        <f aca="false">INDEX($F:$F,$E1988)*(2*B1988/INDEX($B:$B,$E1988)-C1988/INDEX($C:$C,$E1988))</f>
        <v>201.888554943262</v>
      </c>
      <c r="G1988" s="9" t="n">
        <f aca="false">B1988/B1987-1</f>
        <v>-0.00693688558758032</v>
      </c>
      <c r="H1988" s="9" t="n">
        <f aca="false">F1988/F1987-1</f>
        <v>-0.00376144711473225</v>
      </c>
      <c r="I1988" s="9" t="n">
        <f aca="false">LN(B1988/B1987)</f>
        <v>-0.00696105762905927</v>
      </c>
      <c r="J1988" s="9" t="n">
        <f aca="false">LN(F1988/F1987)</f>
        <v>-0.00376853914671862</v>
      </c>
      <c r="K1988" s="9" t="n">
        <f aca="false">F1988/F1981-1</f>
        <v>0.0141319321280229</v>
      </c>
      <c r="L1988" s="9" t="n">
        <f aca="false">F1988/F1958-1</f>
        <v>0.0378538020621859</v>
      </c>
      <c r="M1988" s="9" t="n">
        <f aca="false">B1988/B1981-1</f>
        <v>-0.0116853199441315</v>
      </c>
      <c r="N1988" s="9" t="n">
        <f aca="false">B1988/B1958-1</f>
        <v>0.0714542551924036</v>
      </c>
      <c r="O1988" s="8" t="n">
        <f aca="false">MAX(O1987,F1988)</f>
        <v>271.506607307531</v>
      </c>
      <c r="P1988" s="9" t="n">
        <f aca="false">F1988/O1988-1</f>
        <v>-0.256413842206844</v>
      </c>
      <c r="Q1988" s="8" t="n">
        <f aca="false">MAX(Q1987,B1988)</f>
        <v>4811.1564628872</v>
      </c>
      <c r="R1988" s="9" t="n">
        <f aca="false">B1988/Q1988-1</f>
        <v>-0.47838555150447</v>
      </c>
      <c r="S1988" s="9" t="n">
        <f aca="false">B1988/INDEX($B:$B,$E1988)-1</f>
        <v>-0.0378868997515692</v>
      </c>
      <c r="T1988" s="0" t="n">
        <f aca="false">IF(AND($A1988&gt;=CrashTest!$B$3,$A1988&lt;=CrashTest!$C$3),1,IF(AND($A1988&gt;=CrashTest!$B$4,$A1988&lt;=CrashTest!$C$4),2,IF(AND($A1988&gt;=CrashTest!$B$5,$A1988&lt;=CrashTest!$C$5),3,IF(AND($A1988&gt;=CrashTest!$B$6,$A1988&lt;=CrashTest!$C$6),4,IF(AND($A1988&gt;=CrashTest!$B$7,$A1988&lt;=CrashTest!$C$7),5,0)))))</f>
        <v>0</v>
      </c>
      <c r="U1988" s="8" t="str">
        <f aca="false">IF(T1988=0,"",IF(T1987=T1988,MAX(U1987,B1988),B1988))</f>
        <v/>
      </c>
      <c r="V1988" s="9" t="str">
        <f aca="false">IF(T1988=0,"",B1988/U1988-1)</f>
        <v/>
      </c>
      <c r="W1988" s="8" t="str">
        <f aca="false">IF(T1988=0,"",IF(T1987=T1988,MAX(W1987,F1988),F1988))</f>
        <v/>
      </c>
      <c r="X1988" s="9" t="str">
        <f aca="false">IF(T1988=0,"",F1988/W1988-1)</f>
        <v/>
      </c>
    </row>
    <row r="1989" customFormat="false" ht="15" hidden="false" customHeight="false" outlineLevel="0" collapsed="false">
      <c r="A1989" s="5" t="n">
        <v>45817</v>
      </c>
      <c r="B1989" s="6" t="n">
        <v>2676.70837200468</v>
      </c>
      <c r="C1989" s="7" t="n">
        <v>20.57121741</v>
      </c>
      <c r="D1989" s="0" t="n">
        <f aca="false">INT((ROW()-3)/30)</f>
        <v>66</v>
      </c>
      <c r="E1989" s="0" t="n">
        <f aca="false">2+30*D1989</f>
        <v>1982</v>
      </c>
      <c r="F1989" s="8" t="n">
        <f aca="false">INDEX($F:$F,$E1989)*(2*B1989/INDEX($B:$B,$E1989)-C1989/INDEX($C:$C,$E1989))</f>
        <v>204.941975943373</v>
      </c>
      <c r="G1989" s="9" t="n">
        <f aca="false">B1989/B1988-1</f>
        <v>0.0666009443471594</v>
      </c>
      <c r="H1989" s="9" t="n">
        <f aca="false">F1989/F1988-1</f>
        <v>0.015124289739799</v>
      </c>
      <c r="I1989" s="9" t="n">
        <f aca="false">LN(B1989/B1988)</f>
        <v>0.064476904564771</v>
      </c>
      <c r="J1989" s="9" t="n">
        <f aca="false">LN(F1989/F1988)</f>
        <v>0.0150110579426154</v>
      </c>
      <c r="K1989" s="9" t="n">
        <f aca="false">F1989/F1982-1</f>
        <v>0.00489083136185142</v>
      </c>
      <c r="L1989" s="9" t="n">
        <f aca="false">F1989/F1959-1</f>
        <v>0.0388866751683639</v>
      </c>
      <c r="M1989" s="9" t="n">
        <f aca="false">B1989/B1982-1</f>
        <v>0.0261907412937494</v>
      </c>
      <c r="N1989" s="9" t="n">
        <f aca="false">B1989/B1959-1</f>
        <v>0.0356324122982239</v>
      </c>
      <c r="O1989" s="8" t="n">
        <f aca="false">MAX(O1988,F1989)</f>
        <v>271.506607307531</v>
      </c>
      <c r="P1989" s="9" t="n">
        <f aca="false">F1989/O1989-1</f>
        <v>-0.245167629709877</v>
      </c>
      <c r="Q1989" s="8" t="n">
        <f aca="false">MAX(Q1988,B1989)</f>
        <v>4811.1564628872</v>
      </c>
      <c r="R1989" s="9" t="n">
        <f aca="false">B1989/Q1989-1</f>
        <v>-0.443645536649545</v>
      </c>
      <c r="S1989" s="9" t="n">
        <f aca="false">B1989/INDEX($B:$B,$E1989)-1</f>
        <v>0.0261907412937494</v>
      </c>
      <c r="T1989" s="0" t="n">
        <f aca="false">IF(AND($A1989&gt;=CrashTest!$B$3,$A1989&lt;=CrashTest!$C$3),1,IF(AND($A1989&gt;=CrashTest!$B$4,$A1989&lt;=CrashTest!$C$4),2,IF(AND($A1989&gt;=CrashTest!$B$5,$A1989&lt;=CrashTest!$C$5),3,IF(AND($A1989&gt;=CrashTest!$B$6,$A1989&lt;=CrashTest!$C$6),4,IF(AND($A1989&gt;=CrashTest!$B$7,$A1989&lt;=CrashTest!$C$7),5,0)))))</f>
        <v>0</v>
      </c>
      <c r="U1989" s="8" t="str">
        <f aca="false">IF(T1989=0,"",IF(T1988=T1989,MAX(U1988,B1989),B1989))</f>
        <v/>
      </c>
      <c r="V1989" s="9" t="str">
        <f aca="false">IF(T1989=0,"",B1989/U1989-1)</f>
        <v/>
      </c>
      <c r="W1989" s="8" t="str">
        <f aca="false">IF(T1989=0,"",IF(T1988=T1989,MAX(W1988,F1989),F1989))</f>
        <v/>
      </c>
      <c r="X1989" s="9" t="str">
        <f aca="false">IF(T1989=0,"",F1989/W1989-1)</f>
        <v/>
      </c>
    </row>
    <row r="1990" customFormat="false" ht="15" hidden="false" customHeight="false" outlineLevel="0" collapsed="false">
      <c r="A1990" s="5" t="n">
        <v>45818</v>
      </c>
      <c r="B1990" s="6" t="n">
        <v>2806.2143766803</v>
      </c>
      <c r="C1990" s="7" t="n">
        <v>22.35276322</v>
      </c>
      <c r="D1990" s="0" t="n">
        <f aca="false">INT((ROW()-3)/30)</f>
        <v>66</v>
      </c>
      <c r="E1990" s="0" t="n">
        <f aca="false">2+30*D1990</f>
        <v>1982</v>
      </c>
      <c r="F1990" s="8" t="n">
        <f aca="false">INDEX($F:$F,$E1990)*(2*B1990/INDEX($B:$B,$E1990)-C1990/INDEX($C:$C,$E1990))</f>
        <v>206.692388819696</v>
      </c>
      <c r="G1990" s="9" t="n">
        <f aca="false">B1990/B1989-1</f>
        <v>0.0483825604724466</v>
      </c>
      <c r="H1990" s="9" t="n">
        <f aca="false">F1990/F1989-1</f>
        <v>0.0085410168818052</v>
      </c>
      <c r="I1990" s="9" t="n">
        <f aca="false">LN(B1990/B1989)</f>
        <v>0.0472485579072103</v>
      </c>
      <c r="J1990" s="9" t="n">
        <f aca="false">LN(F1990/F1989)</f>
        <v>0.0085047487618819</v>
      </c>
      <c r="K1990" s="9" t="n">
        <f aca="false">F1990/F1983-1</f>
        <v>0.0138960762668203</v>
      </c>
      <c r="L1990" s="9" t="n">
        <f aca="false">F1990/F1960-1</f>
        <v>0.055518132939832</v>
      </c>
      <c r="M1990" s="9" t="n">
        <f aca="false">B1990/B1983-1</f>
        <v>0.0813598675707461</v>
      </c>
      <c r="N1990" s="9" t="n">
        <f aca="false">B1990/B1960-1</f>
        <v>0.119063940918777</v>
      </c>
      <c r="O1990" s="8" t="n">
        <f aca="false">MAX(O1989,F1990)</f>
        <v>271.506607307531</v>
      </c>
      <c r="P1990" s="9" t="n">
        <f aca="false">F1990/O1990-1</f>
        <v>-0.238720593692296</v>
      </c>
      <c r="Q1990" s="8" t="n">
        <f aca="false">MAX(Q1989,B1990)</f>
        <v>4811.1564628872</v>
      </c>
      <c r="R1990" s="9" t="n">
        <f aca="false">B1990/Q1990-1</f>
        <v>-0.416727683182376</v>
      </c>
      <c r="S1990" s="9" t="n">
        <f aca="false">B1990/INDEX($B:$B,$E1990)-1</f>
        <v>0.0758404768906591</v>
      </c>
      <c r="T1990" s="0" t="n">
        <f aca="false">IF(AND($A1990&gt;=CrashTest!$B$3,$A1990&lt;=CrashTest!$C$3),1,IF(AND($A1990&gt;=CrashTest!$B$4,$A1990&lt;=CrashTest!$C$4),2,IF(AND($A1990&gt;=CrashTest!$B$5,$A1990&lt;=CrashTest!$C$5),3,IF(AND($A1990&gt;=CrashTest!$B$6,$A1990&lt;=CrashTest!$C$6),4,IF(AND($A1990&gt;=CrashTest!$B$7,$A1990&lt;=CrashTest!$C$7),5,0)))))</f>
        <v>0</v>
      </c>
      <c r="U1990" s="8" t="str">
        <f aca="false">IF(T1990=0,"",IF(T1989=T1990,MAX(U1989,B1990),B1990))</f>
        <v/>
      </c>
      <c r="V1990" s="9" t="str">
        <f aca="false">IF(T1990=0,"",B1990/U1990-1)</f>
        <v/>
      </c>
      <c r="W1990" s="8" t="str">
        <f aca="false">IF(T1990=0,"",IF(T1989=T1990,MAX(W1989,F1990),F1990))</f>
        <v/>
      </c>
      <c r="X1990" s="9" t="str">
        <f aca="false">IF(T1990=0,"",F1990/W1990-1)</f>
        <v/>
      </c>
    </row>
    <row r="1991" customFormat="false" ht="15" hidden="false" customHeight="false" outlineLevel="0" collapsed="false">
      <c r="A1991" s="5" t="n">
        <v>45819</v>
      </c>
      <c r="B1991" s="6" t="n">
        <v>2774.56475336061</v>
      </c>
      <c r="C1991" s="7" t="n">
        <v>21.76751868</v>
      </c>
      <c r="D1991" s="0" t="n">
        <f aca="false">INT((ROW()-3)/30)</f>
        <v>66</v>
      </c>
      <c r="E1991" s="0" t="n">
        <f aca="false">2+30*D1991</f>
        <v>1982</v>
      </c>
      <c r="F1991" s="8" t="n">
        <f aca="false">INDEX($F:$F,$E1991)*(2*B1991/INDEX($B:$B,$E1991)-C1991/INDEX($C:$C,$E1991))</f>
        <v>207.820863425292</v>
      </c>
      <c r="G1991" s="9" t="n">
        <f aca="false">B1991/B1990-1</f>
        <v>-0.0112784053786834</v>
      </c>
      <c r="H1991" s="9" t="n">
        <f aca="false">F1991/F1990-1</f>
        <v>0.005459681471774</v>
      </c>
      <c r="I1991" s="9" t="n">
        <f aca="false">LN(B1991/B1990)</f>
        <v>-0.0113424888881007</v>
      </c>
      <c r="J1991" s="9" t="n">
        <f aca="false">LN(F1991/F1990)</f>
        <v>0.00544483143733889</v>
      </c>
      <c r="K1991" s="9" t="n">
        <f aca="false">F1991/F1984-1</f>
        <v>0.0172161028132511</v>
      </c>
      <c r="L1991" s="9" t="n">
        <f aca="false">F1991/F1961-1</f>
        <v>0.0558343845207812</v>
      </c>
      <c r="M1991" s="9" t="n">
        <f aca="false">B1991/B1984-1</f>
        <v>0.063078615879234</v>
      </c>
      <c r="N1991" s="9" t="n">
        <f aca="false">B1991/B1961-1</f>
        <v>0.112680436115747</v>
      </c>
      <c r="O1991" s="8" t="n">
        <f aca="false">MAX(O1990,F1991)</f>
        <v>271.506607307531</v>
      </c>
      <c r="P1991" s="9" t="n">
        <f aca="false">F1991/O1991-1</f>
        <v>-0.234564250622834</v>
      </c>
      <c r="Q1991" s="8" t="n">
        <f aca="false">MAX(Q1990,B1991)</f>
        <v>4811.1564628872</v>
      </c>
      <c r="R1991" s="9" t="n">
        <f aca="false">B1991/Q1991-1</f>
        <v>-0.423306064817609</v>
      </c>
      <c r="S1991" s="9" t="n">
        <f aca="false">B1991/INDEX($B:$B,$E1991)-1</f>
        <v>0.0637067118694901</v>
      </c>
      <c r="T1991" s="0" t="n">
        <f aca="false">IF(AND($A1991&gt;=CrashTest!$B$3,$A1991&lt;=CrashTest!$C$3),1,IF(AND($A1991&gt;=CrashTest!$B$4,$A1991&lt;=CrashTest!$C$4),2,IF(AND($A1991&gt;=CrashTest!$B$5,$A1991&lt;=CrashTest!$C$5),3,IF(AND($A1991&gt;=CrashTest!$B$6,$A1991&lt;=CrashTest!$C$6),4,IF(AND($A1991&gt;=CrashTest!$B$7,$A1991&lt;=CrashTest!$C$7),5,0)))))</f>
        <v>0</v>
      </c>
      <c r="U1991" s="8" t="str">
        <f aca="false">IF(T1991=0,"",IF(T1990=T1991,MAX(U1990,B1991),B1991))</f>
        <v/>
      </c>
      <c r="V1991" s="9" t="str">
        <f aca="false">IF(T1991=0,"",B1991/U1991-1)</f>
        <v/>
      </c>
      <c r="W1991" s="8" t="str">
        <f aca="false">IF(T1991=0,"",IF(T1990=T1991,MAX(W1990,F1991),F1991))</f>
        <v/>
      </c>
      <c r="X1991" s="9" t="str">
        <f aca="false">IF(T1991=0,"",F1991/W1991-1)</f>
        <v/>
      </c>
    </row>
    <row r="1992" customFormat="false" ht="15" hidden="false" customHeight="false" outlineLevel="0" collapsed="false">
      <c r="A1992" s="5" t="n">
        <v>45820</v>
      </c>
      <c r="B1992" s="6" t="n">
        <v>2652.93859585038</v>
      </c>
      <c r="C1992" s="7" t="n">
        <v>20.08446851</v>
      </c>
      <c r="D1992" s="0" t="n">
        <f aca="false">INT((ROW()-3)/30)</f>
        <v>66</v>
      </c>
      <c r="E1992" s="0" t="n">
        <f aca="false">2+30*D1992</f>
        <v>1982</v>
      </c>
      <c r="F1992" s="8" t="n">
        <f aca="false">INDEX($F:$F,$E1992)*(2*B1992/INDEX($B:$B,$E1992)-C1992/INDEX($C:$C,$E1992))</f>
        <v>206.279799510482</v>
      </c>
      <c r="G1992" s="9" t="n">
        <f aca="false">B1992/B1991-1</f>
        <v>-0.0438361214539738</v>
      </c>
      <c r="H1992" s="9" t="n">
        <f aca="false">F1992/F1991-1</f>
        <v>-0.00741534747479322</v>
      </c>
      <c r="I1992" s="9" t="n">
        <f aca="false">LN(B1992/B1991)</f>
        <v>-0.0448259595483999</v>
      </c>
      <c r="J1992" s="9" t="n">
        <f aca="false">LN(F1992/F1991)</f>
        <v>-0.00744297784113286</v>
      </c>
      <c r="K1992" s="9" t="n">
        <f aca="false">F1992/F1985-1</f>
        <v>0.0203007436868361</v>
      </c>
      <c r="L1992" s="9" t="n">
        <f aca="false">F1992/F1962-1</f>
        <v>0.0432700868993525</v>
      </c>
      <c r="M1992" s="9" t="n">
        <f aca="false">B1992/B1985-1</f>
        <v>0.0956865755454488</v>
      </c>
      <c r="N1992" s="9" t="n">
        <f aca="false">B1992/B1962-1</f>
        <v>-0.00880370971033551</v>
      </c>
      <c r="O1992" s="8" t="n">
        <f aca="false">MAX(O1991,F1992)</f>
        <v>271.506607307531</v>
      </c>
      <c r="P1992" s="9" t="n">
        <f aca="false">F1992/O1992-1</f>
        <v>-0.240240222674095</v>
      </c>
      <c r="Q1992" s="8" t="n">
        <f aca="false">MAX(Q1991,B1992)</f>
        <v>4811.1564628872</v>
      </c>
      <c r="R1992" s="9" t="n">
        <f aca="false">B1992/Q1992-1</f>
        <v>-0.448586090202035</v>
      </c>
      <c r="S1992" s="9" t="n">
        <f aca="false">B1992/INDEX($B:$B,$E1992)-1</f>
        <v>0.017077935256572</v>
      </c>
      <c r="T1992" s="0" t="n">
        <f aca="false">IF(AND($A1992&gt;=CrashTest!$B$3,$A1992&lt;=CrashTest!$C$3),1,IF(AND($A1992&gt;=CrashTest!$B$4,$A1992&lt;=CrashTest!$C$4),2,IF(AND($A1992&gt;=CrashTest!$B$5,$A1992&lt;=CrashTest!$C$5),3,IF(AND($A1992&gt;=CrashTest!$B$6,$A1992&lt;=CrashTest!$C$6),4,IF(AND($A1992&gt;=CrashTest!$B$7,$A1992&lt;=CrashTest!$C$7),5,0)))))</f>
        <v>0</v>
      </c>
      <c r="U1992" s="8" t="str">
        <f aca="false">IF(T1992=0,"",IF(T1991=T1992,MAX(U1991,B1992),B1992))</f>
        <v/>
      </c>
      <c r="V1992" s="9" t="str">
        <f aca="false">IF(T1992=0,"",B1992/U1992-1)</f>
        <v/>
      </c>
      <c r="W1992" s="8" t="str">
        <f aca="false">IF(T1992=0,"",IF(T1991=T1992,MAX(W1991,F1992),F1992))</f>
        <v/>
      </c>
      <c r="X1992" s="9" t="str">
        <f aca="false">IF(T1992=0,"",F1992/W1992-1)</f>
        <v/>
      </c>
    </row>
    <row r="1993" customFormat="false" ht="15" hidden="false" customHeight="false" outlineLevel="0" collapsed="false">
      <c r="A1993" s="5" t="n">
        <v>45821</v>
      </c>
      <c r="B1993" s="6" t="n">
        <v>2578.02224722385</v>
      </c>
      <c r="C1993" s="7" t="n">
        <v>19.25011307</v>
      </c>
      <c r="D1993" s="0" t="n">
        <f aca="false">INT((ROW()-3)/30)</f>
        <v>66</v>
      </c>
      <c r="E1993" s="0" t="n">
        <f aca="false">2+30*D1993</f>
        <v>1982</v>
      </c>
      <c r="F1993" s="8" t="n">
        <f aca="false">INDEX($F:$F,$E1993)*(2*B1993/INDEX($B:$B,$E1993)-C1993/INDEX($C:$C,$E1993))</f>
        <v>203.22940385013</v>
      </c>
      <c r="G1993" s="9" t="n">
        <f aca="false">B1993/B1992-1</f>
        <v>-0.0282390058871739</v>
      </c>
      <c r="H1993" s="9" t="n">
        <f aca="false">F1993/F1992-1</f>
        <v>-0.0147876605832965</v>
      </c>
      <c r="I1993" s="9" t="n">
        <f aca="false">LN(B1993/B1992)</f>
        <v>-0.0286453955882306</v>
      </c>
      <c r="J1993" s="9" t="n">
        <f aca="false">LN(F1993/F1992)</f>
        <v>-0.0148980880306894</v>
      </c>
      <c r="K1993" s="9" t="n">
        <f aca="false">F1993/F1986-1</f>
        <v>0.0058066384640898</v>
      </c>
      <c r="L1993" s="9" t="n">
        <f aca="false">F1993/F1963-1</f>
        <v>0.0316421212103428</v>
      </c>
      <c r="M1993" s="9" t="n">
        <f aca="false">B1993/B1986-1</f>
        <v>0.0395528426224563</v>
      </c>
      <c r="N1993" s="9" t="n">
        <f aca="false">B1993/B1963-1</f>
        <v>-0.00961839946005283</v>
      </c>
      <c r="O1993" s="8" t="n">
        <f aca="false">MAX(O1992,F1993)</f>
        <v>271.506607307531</v>
      </c>
      <c r="P1993" s="9" t="n">
        <f aca="false">F1993/O1993-1</f>
        <v>-0.251475292386031</v>
      </c>
      <c r="Q1993" s="8" t="n">
        <f aca="false">MAX(Q1992,B1993)</f>
        <v>4811.1564628872</v>
      </c>
      <c r="R1993" s="9" t="n">
        <f aca="false">B1993/Q1993-1</f>
        <v>-0.464157470847089</v>
      </c>
      <c r="S1993" s="9" t="n">
        <f aca="false">B1993/INDEX($B:$B,$E1993)-1</f>
        <v>-0.0116433345448529</v>
      </c>
      <c r="T1993" s="0" t="n">
        <f aca="false">IF(AND($A1993&gt;=CrashTest!$B$3,$A1993&lt;=CrashTest!$C$3),1,IF(AND($A1993&gt;=CrashTest!$B$4,$A1993&lt;=CrashTest!$C$4),2,IF(AND($A1993&gt;=CrashTest!$B$5,$A1993&lt;=CrashTest!$C$5),3,IF(AND($A1993&gt;=CrashTest!$B$6,$A1993&lt;=CrashTest!$C$6),4,IF(AND($A1993&gt;=CrashTest!$B$7,$A1993&lt;=CrashTest!$C$7),5,0)))))</f>
        <v>0</v>
      </c>
      <c r="U1993" s="8" t="str">
        <f aca="false">IF(T1993=0,"",IF(T1992=T1993,MAX(U1992,B1993),B1993))</f>
        <v/>
      </c>
      <c r="V1993" s="9" t="str">
        <f aca="false">IF(T1993=0,"",B1993/U1993-1)</f>
        <v/>
      </c>
      <c r="W1993" s="8" t="str">
        <f aca="false">IF(T1993=0,"",IF(T1992=T1993,MAX(W1992,F1993),F1993))</f>
        <v/>
      </c>
      <c r="X1993" s="9" t="str">
        <f aca="false">IF(T1993=0,"",F1993/W1993-1)</f>
        <v/>
      </c>
    </row>
    <row r="1994" customFormat="false" ht="15" hidden="false" customHeight="false" outlineLevel="0" collapsed="false">
      <c r="A1994" s="5" t="n">
        <v>45822</v>
      </c>
      <c r="B1994" s="6" t="n">
        <v>2533.09064056108</v>
      </c>
      <c r="C1994" s="7" t="n">
        <v>18.62960839</v>
      </c>
      <c r="D1994" s="0" t="n">
        <f aca="false">INT((ROW()-3)/30)</f>
        <v>66</v>
      </c>
      <c r="E1994" s="0" t="n">
        <f aca="false">2+30*D1994</f>
        <v>1982</v>
      </c>
      <c r="F1994" s="8" t="n">
        <f aca="false">INDEX($F:$F,$E1994)*(2*B1994/INDEX($B:$B,$E1994)-C1994/INDEX($C:$C,$E1994))</f>
        <v>202.647072899543</v>
      </c>
      <c r="G1994" s="9" t="n">
        <f aca="false">B1994/B1993-1</f>
        <v>-0.0174287117619544</v>
      </c>
      <c r="H1994" s="9" t="n">
        <f aca="false">F1994/F1993-1</f>
        <v>-0.00286538728921626</v>
      </c>
      <c r="I1994" s="9" t="n">
        <f aca="false">LN(B1994/B1993)</f>
        <v>-0.0175823798678255</v>
      </c>
      <c r="J1994" s="9" t="n">
        <f aca="false">LN(F1994/F1993)</f>
        <v>-0.0028695003703007</v>
      </c>
      <c r="K1994" s="9" t="n">
        <f aca="false">F1994/F1987-1</f>
        <v>-1.84670764867834E-005</v>
      </c>
      <c r="L1994" s="9" t="n">
        <f aca="false">F1994/F1964-1</f>
        <v>0.0317075746079865</v>
      </c>
      <c r="M1994" s="9" t="n">
        <f aca="false">B1994/B1987-1</f>
        <v>0.00237098730575402</v>
      </c>
      <c r="N1994" s="9" t="n">
        <f aca="false">B1994/B1964-1</f>
        <v>-0.0029895441147233</v>
      </c>
      <c r="O1994" s="8" t="n">
        <f aca="false">MAX(O1993,F1994)</f>
        <v>271.506607307531</v>
      </c>
      <c r="P1994" s="9" t="n">
        <f aca="false">F1994/O1994-1</f>
        <v>-0.253620105568893</v>
      </c>
      <c r="Q1994" s="8" t="n">
        <f aca="false">MAX(Q1993,B1994)</f>
        <v>4811.1564628872</v>
      </c>
      <c r="R1994" s="9" t="n">
        <f aca="false">B1994/Q1994-1</f>
        <v>-0.473496515837492</v>
      </c>
      <c r="S1994" s="9" t="n">
        <f aca="false">B1994/INDEX($B:$B,$E1994)-1</f>
        <v>-0.028869117985077</v>
      </c>
      <c r="T1994" s="0" t="n">
        <f aca="false">IF(AND($A1994&gt;=CrashTest!$B$3,$A1994&lt;=CrashTest!$C$3),1,IF(AND($A1994&gt;=CrashTest!$B$4,$A1994&lt;=CrashTest!$C$4),2,IF(AND($A1994&gt;=CrashTest!$B$5,$A1994&lt;=CrashTest!$C$5),3,IF(AND($A1994&gt;=CrashTest!$B$6,$A1994&lt;=CrashTest!$C$6),4,IF(AND($A1994&gt;=CrashTest!$B$7,$A1994&lt;=CrashTest!$C$7),5,0)))))</f>
        <v>0</v>
      </c>
      <c r="U1994" s="8" t="str">
        <f aca="false">IF(T1994=0,"",IF(T1993=T1994,MAX(U1993,B1994),B1994))</f>
        <v/>
      </c>
      <c r="V1994" s="9" t="str">
        <f aca="false">IF(T1994=0,"",B1994/U1994-1)</f>
        <v/>
      </c>
      <c r="W1994" s="8" t="str">
        <f aca="false">IF(T1994=0,"",IF(T1993=T1994,MAX(W1993,F1994),F1994))</f>
        <v/>
      </c>
      <c r="X1994" s="9" t="str">
        <f aca="false">IF(T1994=0,"",F1994/W1994-1)</f>
        <v/>
      </c>
    </row>
    <row r="1995" customFormat="false" ht="15" hidden="false" customHeight="false" outlineLevel="0" collapsed="false">
      <c r="A1995" s="5" t="n">
        <v>45823</v>
      </c>
      <c r="B1995" s="6" t="n">
        <v>2546.5897761543</v>
      </c>
      <c r="C1995" s="7" t="n">
        <v>18.84217022</v>
      </c>
      <c r="D1995" s="0" t="n">
        <f aca="false">INT((ROW()-3)/30)</f>
        <v>66</v>
      </c>
      <c r="E1995" s="0" t="n">
        <f aca="false">2+30*D1995</f>
        <v>1982</v>
      </c>
      <c r="F1995" s="8" t="n">
        <f aca="false">INDEX($F:$F,$E1995)*(2*B1995/INDEX($B:$B,$E1995)-C1995/INDEX($C:$C,$E1995))</f>
        <v>202.550575971968</v>
      </c>
      <c r="G1995" s="9" t="n">
        <f aca="false">B1995/B1994-1</f>
        <v>0.0053291166834164</v>
      </c>
      <c r="H1995" s="9" t="n">
        <f aca="false">F1995/F1994-1</f>
        <v>-0.000476182192983843</v>
      </c>
      <c r="I1995" s="9" t="n">
        <f aca="false">LN(B1995/B1994)</f>
        <v>0.00531496718838258</v>
      </c>
      <c r="J1995" s="9" t="n">
        <f aca="false">LN(F1995/F1994)</f>
        <v>-0.000476295603728514</v>
      </c>
      <c r="K1995" s="9" t="n">
        <f aca="false">F1995/F1988-1</f>
        <v>0.00327914095423565</v>
      </c>
      <c r="L1995" s="9" t="n">
        <f aca="false">F1995/F1965-1</f>
        <v>0.0115393599882436</v>
      </c>
      <c r="M1995" s="9" t="n">
        <f aca="false">B1995/B1988-1</f>
        <v>0.0147519574860315</v>
      </c>
      <c r="N1995" s="9" t="n">
        <f aca="false">B1995/B1965-1</f>
        <v>-4.5223286803231E-005</v>
      </c>
      <c r="O1995" s="8" t="n">
        <f aca="false">MAX(O1994,F1995)</f>
        <v>271.506607307531</v>
      </c>
      <c r="P1995" s="9" t="n">
        <f aca="false">F1995/O1995-1</f>
        <v>-0.253975518383822</v>
      </c>
      <c r="Q1995" s="8" t="n">
        <f aca="false">MAX(Q1994,B1995)</f>
        <v>4811.1564628872</v>
      </c>
      <c r="R1995" s="9" t="n">
        <f aca="false">B1995/Q1995-1</f>
        <v>-0.470690717336165</v>
      </c>
      <c r="S1995" s="9" t="n">
        <f aca="false">B1995/INDEX($B:$B,$E1995)-1</f>
        <v>-0.0236938481999504</v>
      </c>
      <c r="T1995" s="0" t="n">
        <f aca="false">IF(AND($A1995&gt;=CrashTest!$B$3,$A1995&lt;=CrashTest!$C$3),1,IF(AND($A1995&gt;=CrashTest!$B$4,$A1995&lt;=CrashTest!$C$4),2,IF(AND($A1995&gt;=CrashTest!$B$5,$A1995&lt;=CrashTest!$C$5),3,IF(AND($A1995&gt;=CrashTest!$B$6,$A1995&lt;=CrashTest!$C$6),4,IF(AND($A1995&gt;=CrashTest!$B$7,$A1995&lt;=CrashTest!$C$7),5,0)))))</f>
        <v>0</v>
      </c>
      <c r="U1995" s="8" t="str">
        <f aca="false">IF(T1995=0,"",IF(T1994=T1995,MAX(U1994,B1995),B1995))</f>
        <v/>
      </c>
      <c r="V1995" s="9" t="str">
        <f aca="false">IF(T1995=0,"",B1995/U1995-1)</f>
        <v/>
      </c>
      <c r="W1995" s="8" t="str">
        <f aca="false">IF(T1995=0,"",IF(T1994=T1995,MAX(W1994,F1995),F1995))</f>
        <v/>
      </c>
      <c r="X1995" s="9" t="str">
        <f aca="false">IF(T1995=0,"",F1995/W1995-1)</f>
        <v/>
      </c>
    </row>
    <row r="1996" customFormat="false" ht="15" hidden="false" customHeight="false" outlineLevel="0" collapsed="false">
      <c r="A1996" s="5" t="n">
        <v>45824</v>
      </c>
      <c r="B1996" s="6" t="n">
        <v>2565.02230391584</v>
      </c>
      <c r="C1996" s="7" t="n">
        <v>18.79309557</v>
      </c>
      <c r="D1996" s="0" t="n">
        <f aca="false">INT((ROW()-3)/30)</f>
        <v>66</v>
      </c>
      <c r="E1996" s="0" t="n">
        <f aca="false">2+30*D1996</f>
        <v>1982</v>
      </c>
      <c r="F1996" s="8" t="n">
        <f aca="false">INDEX($F:$F,$E1996)*(2*B1996/INDEX($B:$B,$E1996)-C1996/INDEX($C:$C,$E1996))</f>
        <v>205.942609258728</v>
      </c>
      <c r="G1996" s="9" t="n">
        <f aca="false">B1996/B1995-1</f>
        <v>0.00723812210908004</v>
      </c>
      <c r="H1996" s="9" t="n">
        <f aca="false">F1996/F1995-1</f>
        <v>0.0167465990678264</v>
      </c>
      <c r="I1996" s="9" t="n">
        <f aca="false">LN(B1996/B1995)</f>
        <v>0.00721205262374014</v>
      </c>
      <c r="J1996" s="9" t="n">
        <f aca="false">LN(F1996/F1995)</f>
        <v>0.016607920894588</v>
      </c>
      <c r="K1996" s="9" t="n">
        <f aca="false">F1996/F1989-1</f>
        <v>0.00488252009257018</v>
      </c>
      <c r="L1996" s="9" t="n">
        <f aca="false">F1996/F1966-1</f>
        <v>0.0390278221675067</v>
      </c>
      <c r="M1996" s="9" t="n">
        <f aca="false">B1996/B1989-1</f>
        <v>-0.0417251536465269</v>
      </c>
      <c r="N1996" s="9" t="n">
        <f aca="false">B1996/B1966-1</f>
        <v>0.03653586421532</v>
      </c>
      <c r="O1996" s="8" t="n">
        <f aca="false">MAX(O1995,F1996)</f>
        <v>271.506607307531</v>
      </c>
      <c r="P1996" s="9" t="n">
        <f aca="false">F1996/O1996-1</f>
        <v>-0.241482145495413</v>
      </c>
      <c r="Q1996" s="8" t="n">
        <f aca="false">MAX(Q1995,B1996)</f>
        <v>4811.1564628872</v>
      </c>
      <c r="R1996" s="9" t="n">
        <f aca="false">B1996/Q1996-1</f>
        <v>-0.466859512114774</v>
      </c>
      <c r="S1996" s="9" t="n">
        <f aca="false">B1996/INDEX($B:$B,$E1996)-1</f>
        <v>-0.0166272250573755</v>
      </c>
      <c r="T1996" s="0" t="n">
        <f aca="false">IF(AND($A1996&gt;=CrashTest!$B$3,$A1996&lt;=CrashTest!$C$3),1,IF(AND($A1996&gt;=CrashTest!$B$4,$A1996&lt;=CrashTest!$C$4),2,IF(AND($A1996&gt;=CrashTest!$B$5,$A1996&lt;=CrashTest!$C$5),3,IF(AND($A1996&gt;=CrashTest!$B$6,$A1996&lt;=CrashTest!$C$6),4,IF(AND($A1996&gt;=CrashTest!$B$7,$A1996&lt;=CrashTest!$C$7),5,0)))))</f>
        <v>0</v>
      </c>
      <c r="U1996" s="8" t="str">
        <f aca="false">IF(T1996=0,"",IF(T1995=T1996,MAX(U1995,B1996),B1996))</f>
        <v/>
      </c>
      <c r="V1996" s="9" t="str">
        <f aca="false">IF(T1996=0,"",B1996/U1996-1)</f>
        <v/>
      </c>
      <c r="W1996" s="8" t="str">
        <f aca="false">IF(T1996=0,"",IF(T1995=T1996,MAX(W1995,F1996),F1996))</f>
        <v/>
      </c>
      <c r="X1996" s="9" t="str">
        <f aca="false">IF(T1996=0,"",F1996/W1996-1)</f>
        <v/>
      </c>
    </row>
    <row r="1997" customFormat="false" ht="15" hidden="false" customHeight="false" outlineLevel="0" collapsed="false">
      <c r="A1997" s="5" t="n">
        <v>45825</v>
      </c>
      <c r="B1997" s="6" t="n">
        <v>2513.40039538282</v>
      </c>
      <c r="C1997" s="7" t="n">
        <v>18.35803239</v>
      </c>
      <c r="D1997" s="0" t="n">
        <f aca="false">INT((ROW()-3)/30)</f>
        <v>66</v>
      </c>
      <c r="E1997" s="0" t="n">
        <f aca="false">2+30*D1997</f>
        <v>1982</v>
      </c>
      <c r="F1997" s="8" t="n">
        <f aca="false">INDEX($F:$F,$E1997)*(2*B1997/INDEX($B:$B,$E1997)-C1997/INDEX($C:$C,$E1997))</f>
        <v>202.388287261996</v>
      </c>
      <c r="G1997" s="9" t="n">
        <f aca="false">B1997/B1996-1</f>
        <v>-0.0201253254032966</v>
      </c>
      <c r="H1997" s="9" t="n">
        <f aca="false">F1997/F1996-1</f>
        <v>-0.0172587985047162</v>
      </c>
      <c r="I1997" s="9" t="n">
        <f aca="false">LN(B1997/B1996)</f>
        <v>-0.0203305985598441</v>
      </c>
      <c r="J1997" s="9" t="n">
        <f aca="false">LN(F1997/F1996)</f>
        <v>-0.0174094676632279</v>
      </c>
      <c r="K1997" s="9" t="n">
        <f aca="false">F1997/F1990-1</f>
        <v>-0.0208237060990901</v>
      </c>
      <c r="L1997" s="9" t="n">
        <f aca="false">F1997/F1967-1</f>
        <v>0.0573547965465651</v>
      </c>
      <c r="M1997" s="9" t="n">
        <f aca="false">B1997/B1990-1</f>
        <v>-0.104344836848806</v>
      </c>
      <c r="N1997" s="9" t="n">
        <f aca="false">B1997/B1967-1</f>
        <v>0.019248742346627</v>
      </c>
      <c r="O1997" s="8" t="n">
        <f aca="false">MAX(O1996,F1997)</f>
        <v>271.506607307531</v>
      </c>
      <c r="P1997" s="9" t="n">
        <f aca="false">F1997/O1997-1</f>
        <v>-0.254573252308537</v>
      </c>
      <c r="Q1997" s="8" t="n">
        <f aca="false">MAX(Q1996,B1997)</f>
        <v>4811.1564628872</v>
      </c>
      <c r="R1997" s="9" t="n">
        <f aca="false">B1997/Q1997-1</f>
        <v>-0.477589137919137</v>
      </c>
      <c r="S1997" s="9" t="n">
        <f aca="false">B1997/INDEX($B:$B,$E1997)-1</f>
        <v>-0.0364179221458385</v>
      </c>
      <c r="T1997" s="0" t="n">
        <f aca="false">IF(AND($A1997&gt;=CrashTest!$B$3,$A1997&lt;=CrashTest!$C$3),1,IF(AND($A1997&gt;=CrashTest!$B$4,$A1997&lt;=CrashTest!$C$4),2,IF(AND($A1997&gt;=CrashTest!$B$5,$A1997&lt;=CrashTest!$C$5),3,IF(AND($A1997&gt;=CrashTest!$B$6,$A1997&lt;=CrashTest!$C$6),4,IF(AND($A1997&gt;=CrashTest!$B$7,$A1997&lt;=CrashTest!$C$7),5,0)))))</f>
        <v>0</v>
      </c>
      <c r="U1997" s="8" t="str">
        <f aca="false">IF(T1997=0,"",IF(T1996=T1997,MAX(U1996,B1997),B1997))</f>
        <v/>
      </c>
      <c r="V1997" s="9" t="str">
        <f aca="false">IF(T1997=0,"",B1997/U1997-1)</f>
        <v/>
      </c>
      <c r="W1997" s="8" t="str">
        <f aca="false">IF(T1997=0,"",IF(T1996=T1997,MAX(W1996,F1997),F1997))</f>
        <v/>
      </c>
      <c r="X1997" s="9" t="str">
        <f aca="false">IF(T1997=0,"",F1997/W1997-1)</f>
        <v/>
      </c>
    </row>
    <row r="1998" customFormat="false" ht="15" hidden="false" customHeight="false" outlineLevel="0" collapsed="false">
      <c r="A1998" s="5" t="n">
        <v>45826</v>
      </c>
      <c r="B1998" s="6" t="n">
        <v>2522.49356750438</v>
      </c>
      <c r="C1998" s="7" t="n">
        <v>18.56571759</v>
      </c>
      <c r="D1998" s="0" t="n">
        <f aca="false">INT((ROW()-3)/30)</f>
        <v>66</v>
      </c>
      <c r="E1998" s="0" t="n">
        <f aca="false">2+30*D1998</f>
        <v>1982</v>
      </c>
      <c r="F1998" s="8" t="n">
        <f aca="false">INDEX($F:$F,$E1998)*(2*B1998/INDEX($B:$B,$E1998)-C1998/INDEX($C:$C,$E1998))</f>
        <v>201.653448331969</v>
      </c>
      <c r="G1998" s="9" t="n">
        <f aca="false">B1998/B1997-1</f>
        <v>0.00361787645862721</v>
      </c>
      <c r="H1998" s="9" t="n">
        <f aca="false">F1998/F1997-1</f>
        <v>-0.00363083723850155</v>
      </c>
      <c r="I1998" s="9" t="n">
        <f aca="false">LN(B1998/B1997)</f>
        <v>0.00361134768571643</v>
      </c>
      <c r="J1998" s="9" t="n">
        <f aca="false">LN(F1998/F1997)</f>
        <v>-0.00363744472668587</v>
      </c>
      <c r="K1998" s="9" t="n">
        <f aca="false">F1998/F1991-1</f>
        <v>-0.0296765925791676</v>
      </c>
      <c r="L1998" s="9" t="n">
        <f aca="false">F1998/F1968-1</f>
        <v>0.0180898188934733</v>
      </c>
      <c r="M1998" s="9" t="n">
        <f aca="false">B1998/B1991-1</f>
        <v>-0.0908507129094451</v>
      </c>
      <c r="N1998" s="9" t="n">
        <f aca="false">B1998/B1968-1</f>
        <v>-0.00156879364351559</v>
      </c>
      <c r="O1998" s="8" t="n">
        <f aca="false">MAX(O1997,F1998)</f>
        <v>271.506607307531</v>
      </c>
      <c r="P1998" s="9" t="n">
        <f aca="false">F1998/O1998-1</f>
        <v>-0.25727977550263</v>
      </c>
      <c r="Q1998" s="8" t="n">
        <f aca="false">MAX(Q1997,B1998)</f>
        <v>4811.1564628872</v>
      </c>
      <c r="R1998" s="9" t="n">
        <f aca="false">B1998/Q1998-1</f>
        <v>-0.475699119959483</v>
      </c>
      <c r="S1998" s="9" t="n">
        <f aca="false">B1998/INDEX($B:$B,$E1998)-1</f>
        <v>-0.032931801230415</v>
      </c>
      <c r="T1998" s="0" t="n">
        <f aca="false">IF(AND($A1998&gt;=CrashTest!$B$3,$A1998&lt;=CrashTest!$C$3),1,IF(AND($A1998&gt;=CrashTest!$B$4,$A1998&lt;=CrashTest!$C$4),2,IF(AND($A1998&gt;=CrashTest!$B$5,$A1998&lt;=CrashTest!$C$5),3,IF(AND($A1998&gt;=CrashTest!$B$6,$A1998&lt;=CrashTest!$C$6),4,IF(AND($A1998&gt;=CrashTest!$B$7,$A1998&lt;=CrashTest!$C$7),5,0)))))</f>
        <v>0</v>
      </c>
      <c r="U1998" s="8" t="str">
        <f aca="false">IF(T1998=0,"",IF(T1997=T1998,MAX(U1997,B1998),B1998))</f>
        <v/>
      </c>
      <c r="V1998" s="9" t="str">
        <f aca="false">IF(T1998=0,"",B1998/U1998-1)</f>
        <v/>
      </c>
      <c r="W1998" s="8" t="str">
        <f aca="false">IF(T1998=0,"",IF(T1997=T1998,MAX(W1997,F1998),F1998))</f>
        <v/>
      </c>
      <c r="X1998" s="9" t="str">
        <f aca="false">IF(T1998=0,"",F1998/W1998-1)</f>
        <v/>
      </c>
    </row>
    <row r="1999" customFormat="false" ht="15" hidden="false" customHeight="false" outlineLevel="0" collapsed="false">
      <c r="A1999" s="5" t="n">
        <v>45827</v>
      </c>
      <c r="B1999" s="6" t="n">
        <v>2523.04524547049</v>
      </c>
      <c r="C1999" s="7" t="n">
        <v>18.54323434</v>
      </c>
      <c r="D1999" s="0" t="n">
        <f aca="false">INT((ROW()-3)/30)</f>
        <v>66</v>
      </c>
      <c r="E1999" s="0" t="n">
        <f aca="false">2+30*D1999</f>
        <v>1982</v>
      </c>
      <c r="F1999" s="8" t="n">
        <f aca="false">INDEX($F:$F,$E1999)*(2*B1999/INDEX($B:$B,$E1999)-C1999/INDEX($C:$C,$E1999))</f>
        <v>201.973203557483</v>
      </c>
      <c r="G1999" s="9" t="n">
        <f aca="false">B1999/B1998-1</f>
        <v>0.000218703418402022</v>
      </c>
      <c r="H1999" s="9" t="n">
        <f aca="false">F1999/F1998-1</f>
        <v>0.00158566703500029</v>
      </c>
      <c r="I1999" s="9" t="n">
        <f aca="false">LN(B1999/B1998)</f>
        <v>0.000218679506295788</v>
      </c>
      <c r="J1999" s="9" t="n">
        <f aca="false">LN(F1999/F1998)</f>
        <v>0.00158441119241753</v>
      </c>
      <c r="K1999" s="9" t="n">
        <f aca="false">F1999/F1992-1</f>
        <v>-0.0208774488011859</v>
      </c>
      <c r="L1999" s="9" t="n">
        <f aca="false">F1999/F1969-1</f>
        <v>0.0158481810309037</v>
      </c>
      <c r="M1999" s="9" t="n">
        <f aca="false">B1999/B1992-1</f>
        <v>-0.048962064400233</v>
      </c>
      <c r="N1999" s="9" t="n">
        <f aca="false">B1999/B1969-1</f>
        <v>-0.000901929203156904</v>
      </c>
      <c r="O1999" s="8" t="n">
        <f aca="false">MAX(O1998,F1999)</f>
        <v>271.506607307531</v>
      </c>
      <c r="P1999" s="9" t="n">
        <f aca="false">F1999/O1999-1</f>
        <v>-0.256102068526417</v>
      </c>
      <c r="Q1999" s="8" t="n">
        <f aca="false">MAX(Q1998,B1999)</f>
        <v>4811.1564628872</v>
      </c>
      <c r="R1999" s="9" t="n">
        <f aca="false">B1999/Q1999-1</f>
        <v>-0.475584453564747</v>
      </c>
      <c r="S1999" s="9" t="n">
        <f aca="false">B1999/INDEX($B:$B,$E1999)-1</f>
        <v>-0.0327203001095161</v>
      </c>
      <c r="T1999" s="0" t="n">
        <f aca="false">IF(AND($A1999&gt;=CrashTest!$B$3,$A1999&lt;=CrashTest!$C$3),1,IF(AND($A1999&gt;=CrashTest!$B$4,$A1999&lt;=CrashTest!$C$4),2,IF(AND($A1999&gt;=CrashTest!$B$5,$A1999&lt;=CrashTest!$C$5),3,IF(AND($A1999&gt;=CrashTest!$B$6,$A1999&lt;=CrashTest!$C$6),4,IF(AND($A1999&gt;=CrashTest!$B$7,$A1999&lt;=CrashTest!$C$7),5,0)))))</f>
        <v>0</v>
      </c>
      <c r="U1999" s="8" t="str">
        <f aca="false">IF(T1999=0,"",IF(T1998=T1999,MAX(U1998,B1999),B1999))</f>
        <v/>
      </c>
      <c r="V1999" s="9" t="str">
        <f aca="false">IF(T1999=0,"",B1999/U1999-1)</f>
        <v/>
      </c>
      <c r="W1999" s="8" t="str">
        <f aca="false">IF(T1999=0,"",IF(T1998=T1999,MAX(W1998,F1999),F1999))</f>
        <v/>
      </c>
      <c r="X1999" s="9" t="str">
        <f aca="false">IF(T1999=0,"",F1999/W1999-1)</f>
        <v/>
      </c>
    </row>
    <row r="2000" customFormat="false" ht="15" hidden="false" customHeight="false" outlineLevel="0" collapsed="false">
      <c r="A2000" s="5" t="n">
        <v>45828</v>
      </c>
      <c r="B2000" s="6" t="n">
        <v>2403.17304178843</v>
      </c>
      <c r="C2000" s="7" t="n">
        <v>17.07888918</v>
      </c>
      <c r="D2000" s="0" t="n">
        <f aca="false">INT((ROW()-3)/30)</f>
        <v>66</v>
      </c>
      <c r="E2000" s="0" t="n">
        <f aca="false">2+30*D2000</f>
        <v>1982</v>
      </c>
      <c r="F2000" s="8" t="n">
        <f aca="false">INDEX($F:$F,$E2000)*(2*B2000/INDEX($B:$B,$E2000)-C2000/INDEX($C:$C,$E2000))</f>
        <v>198.435186253129</v>
      </c>
      <c r="G2000" s="9" t="n">
        <f aca="false">B2000/B1999-1</f>
        <v>-0.0475109211367736</v>
      </c>
      <c r="H2000" s="9" t="n">
        <f aca="false">F2000/F1999-1</f>
        <v>-0.0175172609140056</v>
      </c>
      <c r="I2000" s="9" t="n">
        <f aca="false">LN(B2000/B1999)</f>
        <v>-0.0486766378074056</v>
      </c>
      <c r="J2000" s="9" t="n">
        <f aca="false">LN(F2000/F1999)</f>
        <v>-0.0176725037533573</v>
      </c>
      <c r="K2000" s="9" t="n">
        <f aca="false">F2000/F1993-1</f>
        <v>-0.0235901769437702</v>
      </c>
      <c r="L2000" s="9" t="n">
        <f aca="false">F2000/F1970-1</f>
        <v>-0.0070313121202904</v>
      </c>
      <c r="M2000" s="9" t="n">
        <f aca="false">B2000/B1993-1</f>
        <v>-0.0678230009937684</v>
      </c>
      <c r="N2000" s="9" t="n">
        <f aca="false">B2000/B1970-1</f>
        <v>-0.0605235426969094</v>
      </c>
      <c r="O2000" s="8" t="n">
        <f aca="false">MAX(O1999,F2000)</f>
        <v>271.506607307531</v>
      </c>
      <c r="P2000" s="9" t="n">
        <f aca="false">F2000/O2000-1</f>
        <v>-0.269133122685429</v>
      </c>
      <c r="Q2000" s="8" t="n">
        <f aca="false">MAX(Q1999,B2000)</f>
        <v>4811.1564628872</v>
      </c>
      <c r="R2000" s="9" t="n">
        <f aca="false">B2000/Q2000-1</f>
        <v>-0.50049991923433</v>
      </c>
      <c r="S2000" s="9" t="n">
        <f aca="false">B2000/INDEX($B:$B,$E2000)-1</f>
        <v>-0.078676649648215</v>
      </c>
      <c r="T2000" s="0" t="n">
        <f aca="false">IF(AND($A2000&gt;=CrashTest!$B$3,$A2000&lt;=CrashTest!$C$3),1,IF(AND($A2000&gt;=CrashTest!$B$4,$A2000&lt;=CrashTest!$C$4),2,IF(AND($A2000&gt;=CrashTest!$B$5,$A2000&lt;=CrashTest!$C$5),3,IF(AND($A2000&gt;=CrashTest!$B$6,$A2000&lt;=CrashTest!$C$6),4,IF(AND($A2000&gt;=CrashTest!$B$7,$A2000&lt;=CrashTest!$C$7),5,0)))))</f>
        <v>0</v>
      </c>
      <c r="U2000" s="8" t="str">
        <f aca="false">IF(T2000=0,"",IF(T1999=T2000,MAX(U1999,B2000),B2000))</f>
        <v/>
      </c>
      <c r="V2000" s="9" t="str">
        <f aca="false">IF(T2000=0,"",B2000/U2000-1)</f>
        <v/>
      </c>
      <c r="W2000" s="8" t="str">
        <f aca="false">IF(T2000=0,"",IF(T1999=T2000,MAX(W1999,F2000),F2000))</f>
        <v/>
      </c>
      <c r="X2000" s="9" t="str">
        <f aca="false">IF(T2000=0,"",F2000/W2000-1)</f>
        <v/>
      </c>
    </row>
    <row r="2001" customFormat="false" ht="15" hidden="false" customHeight="false" outlineLevel="0" collapsed="false">
      <c r="A2001" s="5" t="n">
        <v>45829</v>
      </c>
      <c r="B2001" s="6" t="n">
        <v>2266.03854500292</v>
      </c>
      <c r="C2001" s="7" t="n">
        <v>15.50193088</v>
      </c>
      <c r="D2001" s="0" t="n">
        <f aca="false">INT((ROW()-3)/30)</f>
        <v>66</v>
      </c>
      <c r="E2001" s="0" t="n">
        <f aca="false">2+30*D2001</f>
        <v>1982</v>
      </c>
      <c r="F2001" s="8" t="n">
        <f aca="false">INDEX($F:$F,$E2001)*(2*B2001/INDEX($B:$B,$E2001)-C2001/INDEX($C:$C,$E2001))</f>
        <v>193.367242899733</v>
      </c>
      <c r="G2001" s="9" t="n">
        <f aca="false">B2001/B2000-1</f>
        <v>-0.0570639293970505</v>
      </c>
      <c r="H2001" s="9" t="n">
        <f aca="false">F2001/F2000-1</f>
        <v>-0.0255395398824615</v>
      </c>
      <c r="I2001" s="9" t="n">
        <f aca="false">LN(B2001/B2000)</f>
        <v>-0.0587567922809718</v>
      </c>
      <c r="J2001" s="9" t="n">
        <f aca="false">LN(F2001/F2000)</f>
        <v>-0.0258713353907446</v>
      </c>
      <c r="K2001" s="9" t="n">
        <f aca="false">F2001/F1994-1</f>
        <v>-0.0457930621302881</v>
      </c>
      <c r="L2001" s="9" t="n">
        <f aca="false">F2001/F1971-1</f>
        <v>-0.0208593162855559</v>
      </c>
      <c r="M2001" s="9" t="n">
        <f aca="false">B2001/B1994-1</f>
        <v>-0.10542540060825</v>
      </c>
      <c r="N2001" s="9" t="n">
        <f aca="false">B2001/B1971-1</f>
        <v>-0.147279888857527</v>
      </c>
      <c r="O2001" s="8" t="n">
        <f aca="false">MAX(O2000,F2001)</f>
        <v>271.506607307531</v>
      </c>
      <c r="P2001" s="9" t="n">
        <f aca="false">F2001/O2001-1</f>
        <v>-0.287799126447374</v>
      </c>
      <c r="Q2001" s="8" t="n">
        <f aca="false">MAX(Q2000,B2001)</f>
        <v>4811.1564628872</v>
      </c>
      <c r="R2001" s="9" t="n">
        <f aca="false">B2001/Q2001-1</f>
        <v>-0.529003356576964</v>
      </c>
      <c r="S2001" s="9" t="n">
        <f aca="false">B2001/INDEX($B:$B,$E2001)-1</f>
        <v>-0.131250980264543</v>
      </c>
      <c r="T2001" s="0" t="n">
        <f aca="false">IF(AND($A2001&gt;=CrashTest!$B$3,$A2001&lt;=CrashTest!$C$3),1,IF(AND($A2001&gt;=CrashTest!$B$4,$A2001&lt;=CrashTest!$C$4),2,IF(AND($A2001&gt;=CrashTest!$B$5,$A2001&lt;=CrashTest!$C$5),3,IF(AND($A2001&gt;=CrashTest!$B$6,$A2001&lt;=CrashTest!$C$6),4,IF(AND($A2001&gt;=CrashTest!$B$7,$A2001&lt;=CrashTest!$C$7),5,0)))))</f>
        <v>0</v>
      </c>
      <c r="U2001" s="8" t="str">
        <f aca="false">IF(T2001=0,"",IF(T2000=T2001,MAX(U2000,B2001),B2001))</f>
        <v/>
      </c>
      <c r="V2001" s="9" t="str">
        <f aca="false">IF(T2001=0,"",B2001/U2001-1)</f>
        <v/>
      </c>
      <c r="W2001" s="8" t="str">
        <f aca="false">IF(T2001=0,"",IF(T2000=T2001,MAX(W2000,F2001),F2001))</f>
        <v/>
      </c>
      <c r="X2001" s="9" t="str">
        <f aca="false">IF(T2001=0,"",F2001/W2001-1)</f>
        <v/>
      </c>
    </row>
    <row r="2002" customFormat="false" ht="15" hidden="false" customHeight="false" outlineLevel="0" collapsed="false">
      <c r="A2002" s="5" t="n">
        <v>45830</v>
      </c>
      <c r="B2002" s="6" t="n">
        <v>2227.35017475161</v>
      </c>
      <c r="C2002" s="7" t="n">
        <v>14.62086861</v>
      </c>
      <c r="D2002" s="0" t="n">
        <f aca="false">INT((ROW()-3)/30)</f>
        <v>66</v>
      </c>
      <c r="E2002" s="0" t="n">
        <f aca="false">2+30*D2002</f>
        <v>1982</v>
      </c>
      <c r="F2002" s="8" t="n">
        <f aca="false">INDEX($F:$F,$E2002)*(2*B2002/INDEX($B:$B,$E2002)-C2002/INDEX($C:$C,$E2002))</f>
        <v>196.467065717461</v>
      </c>
      <c r="G2002" s="9" t="n">
        <f aca="false">B2002/B2001-1</f>
        <v>-0.0170731298179483</v>
      </c>
      <c r="H2002" s="9" t="n">
        <f aca="false">F2002/F2001-1</f>
        <v>0.0160307545954688</v>
      </c>
      <c r="I2002" s="9" t="n">
        <f aca="false">LN(B2002/B2001)</f>
        <v>-0.0172205561272515</v>
      </c>
      <c r="J2002" s="9" t="n">
        <f aca="false">LN(F2002/F2001)</f>
        <v>0.0159036189692854</v>
      </c>
      <c r="K2002" s="9" t="n">
        <f aca="false">F2002/F1995-1</f>
        <v>-0.0300345245888051</v>
      </c>
      <c r="L2002" s="9" t="n">
        <f aca="false">F2002/F1972-1</f>
        <v>-0.00712041514988526</v>
      </c>
      <c r="M2002" s="9" t="n">
        <f aca="false">B2002/B1995-1</f>
        <v>-0.125359649360089</v>
      </c>
      <c r="N2002" s="9" t="n">
        <f aca="false">B2002/B1972-1</f>
        <v>-0.116775925417148</v>
      </c>
      <c r="O2002" s="8" t="n">
        <f aca="false">MAX(O2001,F2002)</f>
        <v>271.506607307531</v>
      </c>
      <c r="P2002" s="9" t="n">
        <f aca="false">F2002/O2002-1</f>
        <v>-0.276382009020774</v>
      </c>
      <c r="Q2002" s="8" t="n">
        <f aca="false">MAX(Q2001,B2002)</f>
        <v>4811.1564628872</v>
      </c>
      <c r="R2002" s="9" t="n">
        <f aca="false">B2002/Q2002-1</f>
        <v>-0.537044743413943</v>
      </c>
      <c r="S2002" s="9" t="n">
        <f aca="false">B2002/INDEX($B:$B,$E2002)-1</f>
        <v>-0.146083245057702</v>
      </c>
      <c r="T2002" s="0" t="n">
        <f aca="false">IF(AND($A2002&gt;=CrashTest!$B$3,$A2002&lt;=CrashTest!$C$3),1,IF(AND($A2002&gt;=CrashTest!$B$4,$A2002&lt;=CrashTest!$C$4),2,IF(AND($A2002&gt;=CrashTest!$B$5,$A2002&lt;=CrashTest!$C$5),3,IF(AND($A2002&gt;=CrashTest!$B$6,$A2002&lt;=CrashTest!$C$6),4,IF(AND($A2002&gt;=CrashTest!$B$7,$A2002&lt;=CrashTest!$C$7),5,0)))))</f>
        <v>0</v>
      </c>
      <c r="U2002" s="8" t="str">
        <f aca="false">IF(T2002=0,"",IF(T2001=T2002,MAX(U2001,B2002),B2002))</f>
        <v/>
      </c>
      <c r="V2002" s="9" t="str">
        <f aca="false">IF(T2002=0,"",B2002/U2002-1)</f>
        <v/>
      </c>
      <c r="W2002" s="8" t="str">
        <f aca="false">IF(T2002=0,"",IF(T2001=T2002,MAX(W2001,F2002),F2002))</f>
        <v/>
      </c>
      <c r="X2002" s="9" t="str">
        <f aca="false">IF(T2002=0,"",F2002/W2002-1)</f>
        <v/>
      </c>
    </row>
    <row r="2003" customFormat="false" ht="15" hidden="false" customHeight="false" outlineLevel="0" collapsed="false">
      <c r="A2003" s="5" t="n">
        <v>45831</v>
      </c>
      <c r="B2003" s="6" t="n">
        <v>2421.45208328463</v>
      </c>
      <c r="C2003" s="7" t="n">
        <v>17.08802184</v>
      </c>
      <c r="D2003" s="0" t="n">
        <f aca="false">INT((ROW()-3)/30)</f>
        <v>66</v>
      </c>
      <c r="E2003" s="0" t="n">
        <f aca="false">2+30*D2003</f>
        <v>1982</v>
      </c>
      <c r="F2003" s="8" t="n">
        <f aca="false">INDEX($F:$F,$E2003)*(2*B2003/INDEX($B:$B,$E2003)-C2003/INDEX($C:$C,$E2003))</f>
        <v>201.198741105031</v>
      </c>
      <c r="G2003" s="9" t="n">
        <f aca="false">B2003/B2002-1</f>
        <v>0.0871447654406949</v>
      </c>
      <c r="H2003" s="9" t="n">
        <f aca="false">F2003/F2002-1</f>
        <v>0.0240838095193761</v>
      </c>
      <c r="I2003" s="9" t="n">
        <f aca="false">LN(B2003/B2002)</f>
        <v>0.0835547781498371</v>
      </c>
      <c r="J2003" s="9" t="n">
        <f aca="false">LN(F2003/F2002)</f>
        <v>0.0237983685019433</v>
      </c>
      <c r="K2003" s="9" t="n">
        <f aca="false">F2003/F1996-1</f>
        <v>-0.0230349036111157</v>
      </c>
      <c r="L2003" s="9" t="n">
        <f aca="false">F2003/F1973-1</f>
        <v>0.0114626966086056</v>
      </c>
      <c r="M2003" s="9" t="n">
        <f aca="false">B2003/B1996-1</f>
        <v>-0.0559723088614206</v>
      </c>
      <c r="N2003" s="9" t="n">
        <f aca="false">B2003/B1973-1</f>
        <v>-0.0427714582425235</v>
      </c>
      <c r="O2003" s="8" t="n">
        <f aca="false">MAX(O2002,F2003)</f>
        <v>271.506607307531</v>
      </c>
      <c r="P2003" s="9" t="n">
        <f aca="false">F2003/O2003-1</f>
        <v>-0.258954531161236</v>
      </c>
      <c r="Q2003" s="8" t="n">
        <f aca="false">MAX(Q2002,B2003)</f>
        <v>4811.1564628872</v>
      </c>
      <c r="R2003" s="9" t="n">
        <f aca="false">B2003/Q2003-1</f>
        <v>-0.496700616169214</v>
      </c>
      <c r="S2003" s="9" t="n">
        <f aca="false">B2003/INDEX($B:$B,$E2003)-1</f>
        <v>-0.0716688697423762</v>
      </c>
      <c r="T2003" s="0" t="n">
        <f aca="false">IF(AND($A2003&gt;=CrashTest!$B$3,$A2003&lt;=CrashTest!$C$3),1,IF(AND($A2003&gt;=CrashTest!$B$4,$A2003&lt;=CrashTest!$C$4),2,IF(AND($A2003&gt;=CrashTest!$B$5,$A2003&lt;=CrashTest!$C$5),3,IF(AND($A2003&gt;=CrashTest!$B$6,$A2003&lt;=CrashTest!$C$6),4,IF(AND($A2003&gt;=CrashTest!$B$7,$A2003&lt;=CrashTest!$C$7),5,0)))))</f>
        <v>0</v>
      </c>
      <c r="U2003" s="8" t="str">
        <f aca="false">IF(T2003=0,"",IF(T2002=T2003,MAX(U2002,B2003),B2003))</f>
        <v/>
      </c>
      <c r="V2003" s="9" t="str">
        <f aca="false">IF(T2003=0,"",B2003/U2003-1)</f>
        <v/>
      </c>
      <c r="W2003" s="8" t="str">
        <f aca="false">IF(T2003=0,"",IF(T2002=T2003,MAX(W2002,F2003),F2003))</f>
        <v/>
      </c>
      <c r="X2003" s="9" t="str">
        <f aca="false">IF(T2003=0,"",F2003/W2003-1)</f>
        <v/>
      </c>
    </row>
    <row r="2004" customFormat="false" ht="15" hidden="false" customHeight="false" outlineLevel="0" collapsed="false">
      <c r="A2004" s="5" t="n">
        <v>45832</v>
      </c>
      <c r="B2004" s="6" t="n">
        <v>2443.16771186441</v>
      </c>
      <c r="C2004" s="7" t="n">
        <v>17.62926579</v>
      </c>
      <c r="D2004" s="0" t="n">
        <f aca="false">INT((ROW()-3)/30)</f>
        <v>66</v>
      </c>
      <c r="E2004" s="0" t="n">
        <f aca="false">2+30*D2004</f>
        <v>1982</v>
      </c>
      <c r="F2004" s="8" t="n">
        <f aca="false">INDEX($F:$F,$E2004)*(2*B2004/INDEX($B:$B,$E2004)-C2004/INDEX($C:$C,$E2004))</f>
        <v>198.97377343601</v>
      </c>
      <c r="G2004" s="9" t="n">
        <f aca="false">B2004/B2003-1</f>
        <v>0.0089680191194712</v>
      </c>
      <c r="H2004" s="9" t="n">
        <f aca="false">F2004/F2003-1</f>
        <v>-0.0110585566132344</v>
      </c>
      <c r="I2004" s="9" t="n">
        <f aca="false">LN(B2004/B2003)</f>
        <v>0.00892804524920588</v>
      </c>
      <c r="J2004" s="9" t="n">
        <f aca="false">LN(F2004/F2003)</f>
        <v>-0.0111201570124177</v>
      </c>
      <c r="K2004" s="9" t="n">
        <f aca="false">F2004/F1997-1</f>
        <v>-0.0168711039170261</v>
      </c>
      <c r="L2004" s="9" t="n">
        <f aca="false">F2004/F1974-1</f>
        <v>0.00401422023028863</v>
      </c>
      <c r="M2004" s="9" t="n">
        <f aca="false">B2004/B1997-1</f>
        <v>-0.0279432929378977</v>
      </c>
      <c r="N2004" s="9" t="n">
        <f aca="false">B2004/B1974-1</f>
        <v>-0.0407647602333571</v>
      </c>
      <c r="O2004" s="8" t="n">
        <f aca="false">MAX(O2003,F2004)</f>
        <v>271.506607307531</v>
      </c>
      <c r="P2004" s="9" t="n">
        <f aca="false">F2004/O2004-1</f>
        <v>-0.267149424431371</v>
      </c>
      <c r="Q2004" s="8" t="n">
        <f aca="false">MAX(Q2003,B2004)</f>
        <v>4811.1564628872</v>
      </c>
      <c r="R2004" s="9" t="n">
        <f aca="false">B2004/Q2004-1</f>
        <v>-0.492187017672202</v>
      </c>
      <c r="S2004" s="9" t="n">
        <f aca="false">B2004/INDEX($B:$B,$E2004)-1</f>
        <v>-0.0633435784170254</v>
      </c>
      <c r="T2004" s="0" t="n">
        <f aca="false">IF(AND($A2004&gt;=CrashTest!$B$3,$A2004&lt;=CrashTest!$C$3),1,IF(AND($A2004&gt;=CrashTest!$B$4,$A2004&lt;=CrashTest!$C$4),2,IF(AND($A2004&gt;=CrashTest!$B$5,$A2004&lt;=CrashTest!$C$5),3,IF(AND($A2004&gt;=CrashTest!$B$6,$A2004&lt;=CrashTest!$C$6),4,IF(AND($A2004&gt;=CrashTest!$B$7,$A2004&lt;=CrashTest!$C$7),5,0)))))</f>
        <v>0</v>
      </c>
      <c r="U2004" s="8" t="str">
        <f aca="false">IF(T2004=0,"",IF(T2003=T2004,MAX(U2003,B2004),B2004))</f>
        <v/>
      </c>
      <c r="V2004" s="9" t="str">
        <f aca="false">IF(T2004=0,"",B2004/U2004-1)</f>
        <v/>
      </c>
      <c r="W2004" s="8" t="str">
        <f aca="false">IF(T2004=0,"",IF(T2003=T2004,MAX(W2003,F2004),F2004))</f>
        <v/>
      </c>
      <c r="X2004" s="9" t="str">
        <f aca="false">IF(T2004=0,"",F2004/W2004-1)</f>
        <v/>
      </c>
    </row>
    <row r="2005" customFormat="false" ht="15" hidden="false" customHeight="false" outlineLevel="0" collapsed="false">
      <c r="A2005" s="5" t="n">
        <v>45833</v>
      </c>
      <c r="B2005" s="6" t="n">
        <v>2417.98607714787</v>
      </c>
      <c r="C2005" s="7" t="n">
        <v>17.32019568</v>
      </c>
      <c r="D2005" s="0" t="n">
        <f aca="false">INT((ROW()-3)/30)</f>
        <v>66</v>
      </c>
      <c r="E2005" s="0" t="n">
        <f aca="false">2+30*D2005</f>
        <v>1982</v>
      </c>
      <c r="F2005" s="8" t="n">
        <f aca="false">INDEX($F:$F,$E2005)*(2*B2005/INDEX($B:$B,$E2005)-C2005/INDEX($C:$C,$E2005))</f>
        <v>198.2456407865</v>
      </c>
      <c r="G2005" s="9" t="n">
        <f aca="false">B2005/B2004-1</f>
        <v>-0.0103069611612228</v>
      </c>
      <c r="H2005" s="9" t="n">
        <f aca="false">F2005/F2004-1</f>
        <v>-0.0036594403218857</v>
      </c>
      <c r="I2005" s="9" t="n">
        <f aca="false">LN(B2005/B2004)</f>
        <v>-0.0103604457116063</v>
      </c>
      <c r="J2005" s="9" t="n">
        <f aca="false">LN(F2005/F2004)</f>
        <v>-0.00366615245372109</v>
      </c>
      <c r="K2005" s="9" t="n">
        <f aca="false">F2005/F1998-1</f>
        <v>-0.0168993269079045</v>
      </c>
      <c r="L2005" s="9" t="n">
        <f aca="false">F2005/F1975-1</f>
        <v>-0.00283267395798481</v>
      </c>
      <c r="M2005" s="9" t="n">
        <f aca="false">B2005/B1998-1</f>
        <v>-0.0414302306665161</v>
      </c>
      <c r="N2005" s="9" t="n">
        <f aca="false">B2005/B1975-1</f>
        <v>-0.0561850159732712</v>
      </c>
      <c r="O2005" s="8" t="n">
        <f aca="false">MAX(O2004,F2005)</f>
        <v>271.506607307531</v>
      </c>
      <c r="P2005" s="9" t="n">
        <f aca="false">F2005/O2005-1</f>
        <v>-0.269831247377524</v>
      </c>
      <c r="Q2005" s="8" t="n">
        <f aca="false">MAX(Q2004,B2005)</f>
        <v>4811.1564628872</v>
      </c>
      <c r="R2005" s="9" t="n">
        <f aca="false">B2005/Q2005-1</f>
        <v>-0.497421026358219</v>
      </c>
      <c r="S2005" s="9" t="n">
        <f aca="false">B2005/INDEX($B:$B,$E2005)-1</f>
        <v>-0.0729976597756911</v>
      </c>
      <c r="T2005" s="0" t="n">
        <f aca="false">IF(AND($A2005&gt;=CrashTest!$B$3,$A2005&lt;=CrashTest!$C$3),1,IF(AND($A2005&gt;=CrashTest!$B$4,$A2005&lt;=CrashTest!$C$4),2,IF(AND($A2005&gt;=CrashTest!$B$5,$A2005&lt;=CrashTest!$C$5),3,IF(AND($A2005&gt;=CrashTest!$B$6,$A2005&lt;=CrashTest!$C$6),4,IF(AND($A2005&gt;=CrashTest!$B$7,$A2005&lt;=CrashTest!$C$7),5,0)))))</f>
        <v>0</v>
      </c>
      <c r="U2005" s="8" t="str">
        <f aca="false">IF(T2005=0,"",IF(T2004=T2005,MAX(U2004,B2005),B2005))</f>
        <v/>
      </c>
      <c r="V2005" s="9" t="str">
        <f aca="false">IF(T2005=0,"",B2005/U2005-1)</f>
        <v/>
      </c>
      <c r="W2005" s="8" t="str">
        <f aca="false">IF(T2005=0,"",IF(T2004=T2005,MAX(W2004,F2005),F2005))</f>
        <v/>
      </c>
      <c r="X2005" s="9" t="str">
        <f aca="false">IF(T2005=0,"",F2005/W2005-1)</f>
        <v/>
      </c>
    </row>
    <row r="2006" customFormat="false" ht="15" hidden="false" customHeight="false" outlineLevel="0" collapsed="false">
      <c r="A2006" s="5" t="n">
        <v>45834</v>
      </c>
      <c r="B2006" s="6" t="n">
        <v>2415.25481852718</v>
      </c>
      <c r="C2006" s="7" t="n">
        <v>17.33703292</v>
      </c>
      <c r="D2006" s="0" t="n">
        <f aca="false">INT((ROW()-3)/30)</f>
        <v>66</v>
      </c>
      <c r="E2006" s="0" t="n">
        <f aca="false">2+30*D2006</f>
        <v>1982</v>
      </c>
      <c r="F2006" s="8" t="n">
        <f aca="false">INDEX($F:$F,$E2006)*(2*B2006/INDEX($B:$B,$E2006)-C2006/INDEX($C:$C,$E2006))</f>
        <v>197.643685500974</v>
      </c>
      <c r="G2006" s="9" t="n">
        <f aca="false">B2006/B2005-1</f>
        <v>-0.00112955928344805</v>
      </c>
      <c r="H2006" s="9" t="n">
        <f aca="false">F2006/F2005-1</f>
        <v>-0.0030364112075234</v>
      </c>
      <c r="I2006" s="9" t="n">
        <f aca="false">LN(B2006/B2005)</f>
        <v>-0.00113019771634594</v>
      </c>
      <c r="J2006" s="9" t="n">
        <f aca="false">LN(F2006/F2005)</f>
        <v>-0.00304103045703118</v>
      </c>
      <c r="K2006" s="9" t="n">
        <f aca="false">F2006/F1999-1</f>
        <v>-0.0214361013255746</v>
      </c>
      <c r="L2006" s="9" t="n">
        <f aca="false">F2006/F1976-1</f>
        <v>-0.00763113046883412</v>
      </c>
      <c r="M2006" s="9" t="n">
        <f aca="false">B2006/B1999-1</f>
        <v>-0.0427223519422894</v>
      </c>
      <c r="N2006" s="9" t="n">
        <f aca="false">B2006/B1976-1</f>
        <v>-0.0924954139439704</v>
      </c>
      <c r="O2006" s="8" t="n">
        <f aca="false">MAX(O2005,F2006)</f>
        <v>271.506607307531</v>
      </c>
      <c r="P2006" s="9" t="n">
        <f aca="false">F2006/O2006-1</f>
        <v>-0.27204833996137</v>
      </c>
      <c r="Q2006" s="8" t="n">
        <f aca="false">MAX(Q2005,B2006)</f>
        <v>4811.1564628872</v>
      </c>
      <c r="R2006" s="9" t="n">
        <f aca="false">B2006/Q2006-1</f>
        <v>-0.497988719103562</v>
      </c>
      <c r="S2006" s="9" t="n">
        <f aca="false">B2006/INDEX($B:$B,$E2006)-1</f>
        <v>-0.0740447638748695</v>
      </c>
      <c r="T2006" s="0" t="n">
        <f aca="false">IF(AND($A2006&gt;=CrashTest!$B$3,$A2006&lt;=CrashTest!$C$3),1,IF(AND($A2006&gt;=CrashTest!$B$4,$A2006&lt;=CrashTest!$C$4),2,IF(AND($A2006&gt;=CrashTest!$B$5,$A2006&lt;=CrashTest!$C$5),3,IF(AND($A2006&gt;=CrashTest!$B$6,$A2006&lt;=CrashTest!$C$6),4,IF(AND($A2006&gt;=CrashTest!$B$7,$A2006&lt;=CrashTest!$C$7),5,0)))))</f>
        <v>0</v>
      </c>
      <c r="U2006" s="8" t="str">
        <f aca="false">IF(T2006=0,"",IF(T2005=T2006,MAX(U2005,B2006),B2006))</f>
        <v/>
      </c>
      <c r="V2006" s="9" t="str">
        <f aca="false">IF(T2006=0,"",B2006/U2006-1)</f>
        <v/>
      </c>
      <c r="W2006" s="8" t="str">
        <f aca="false">IF(T2006=0,"",IF(T2005=T2006,MAX(W2005,F2006),F2006))</f>
        <v/>
      </c>
      <c r="X2006" s="9" t="str">
        <f aca="false">IF(T2006=0,"",F2006/W2006-1)</f>
        <v/>
      </c>
    </row>
    <row r="2007" customFormat="false" ht="15" hidden="false" customHeight="false" outlineLevel="0" collapsed="false">
      <c r="A2007" s="5" t="n">
        <v>45835</v>
      </c>
      <c r="B2007" s="6" t="n">
        <v>2422.03759585038</v>
      </c>
      <c r="C2007" s="7" t="n">
        <v>17.49151155</v>
      </c>
      <c r="D2007" s="0" t="n">
        <f aca="false">INT((ROW()-3)/30)</f>
        <v>66</v>
      </c>
      <c r="E2007" s="0" t="n">
        <f aca="false">2+30*D2007</f>
        <v>1982</v>
      </c>
      <c r="F2007" s="8" t="n">
        <f aca="false">INDEX($F:$F,$E2007)*(2*B2007/INDEX($B:$B,$E2007)-C2007/INDEX($C:$C,$E2007))</f>
        <v>197.100101887874</v>
      </c>
      <c r="G2007" s="9" t="n">
        <f aca="false">B2007/B2006-1</f>
        <v>0.00280830712816305</v>
      </c>
      <c r="H2007" s="9" t="n">
        <f aca="false">F2007/F2006-1</f>
        <v>-0.00275032117379059</v>
      </c>
      <c r="I2007" s="9" t="n">
        <f aca="false">LN(B2007/B2006)</f>
        <v>0.00280437120083991</v>
      </c>
      <c r="J2007" s="9" t="n">
        <f aca="false">LN(F2007/F2006)</f>
        <v>-0.002754110256127</v>
      </c>
      <c r="K2007" s="9" t="n">
        <f aca="false">F2007/F2000-1</f>
        <v>-0.00672806265090198</v>
      </c>
      <c r="L2007" s="9" t="n">
        <f aca="false">F2007/F1977-1</f>
        <v>-0.00560916463463956</v>
      </c>
      <c r="M2007" s="9" t="n">
        <f aca="false">B2007/B2000-1</f>
        <v>0.00784985256322246</v>
      </c>
      <c r="N2007" s="9" t="n">
        <f aca="false">B2007/B1977-1</f>
        <v>-0.0952817601579125</v>
      </c>
      <c r="O2007" s="8" t="n">
        <f aca="false">MAX(O2006,F2007)</f>
        <v>271.506607307531</v>
      </c>
      <c r="P2007" s="9" t="n">
        <f aca="false">F2007/O2007-1</f>
        <v>-0.27405044082547</v>
      </c>
      <c r="Q2007" s="8" t="n">
        <f aca="false">MAX(Q2006,B2007)</f>
        <v>4811.1564628872</v>
      </c>
      <c r="R2007" s="9" t="n">
        <f aca="false">B2007/Q2007-1</f>
        <v>-0.496578917245002</v>
      </c>
      <c r="S2007" s="9" t="n">
        <f aca="false">B2007/INDEX($B:$B,$E2007)-1</f>
        <v>-0.0714443971848993</v>
      </c>
      <c r="T2007" s="0" t="n">
        <f aca="false">IF(AND($A2007&gt;=CrashTest!$B$3,$A2007&lt;=CrashTest!$C$3),1,IF(AND($A2007&gt;=CrashTest!$B$4,$A2007&lt;=CrashTest!$C$4),2,IF(AND($A2007&gt;=CrashTest!$B$5,$A2007&lt;=CrashTest!$C$5),3,IF(AND($A2007&gt;=CrashTest!$B$6,$A2007&lt;=CrashTest!$C$6),4,IF(AND($A2007&gt;=CrashTest!$B$7,$A2007&lt;=CrashTest!$C$7),5,0)))))</f>
        <v>0</v>
      </c>
      <c r="U2007" s="8" t="str">
        <f aca="false">IF(T2007=0,"",IF(T2006=T2007,MAX(U2006,B2007),B2007))</f>
        <v/>
      </c>
      <c r="V2007" s="9" t="str">
        <f aca="false">IF(T2007=0,"",B2007/U2007-1)</f>
        <v/>
      </c>
      <c r="W2007" s="8" t="str">
        <f aca="false">IF(T2007=0,"",IF(T2006=T2007,MAX(W2006,F2007),F2007))</f>
        <v/>
      </c>
      <c r="X2007" s="9" t="str">
        <f aca="false">IF(T2007=0,"",F2007/W2007-1)</f>
        <v/>
      </c>
    </row>
    <row r="2008" customFormat="false" ht="15" hidden="false" customHeight="false" outlineLevel="0" collapsed="false">
      <c r="A2008" s="5" t="n">
        <v>45836</v>
      </c>
      <c r="B2008" s="6" t="n">
        <v>2438.21842022209</v>
      </c>
      <c r="C2008" s="7" t="n">
        <v>17.75475417</v>
      </c>
      <c r="D2008" s="0" t="n">
        <f aca="false">INT((ROW()-3)/30)</f>
        <v>66</v>
      </c>
      <c r="E2008" s="0" t="n">
        <f aca="false">2+30*D2008</f>
        <v>1982</v>
      </c>
      <c r="F2008" s="8" t="n">
        <f aca="false">INDEX($F:$F,$E2008)*(2*B2008/INDEX($B:$B,$E2008)-C2008/INDEX($C:$C,$E2008))</f>
        <v>196.896640937895</v>
      </c>
      <c r="G2008" s="9" t="n">
        <f aca="false">B2008/B2007-1</f>
        <v>0.00668066606374418</v>
      </c>
      <c r="H2008" s="9" t="n">
        <f aca="false">F2008/F2007-1</f>
        <v>-0.00103227217049062</v>
      </c>
      <c r="I2008" s="9" t="n">
        <f aca="false">LN(B2008/B2007)</f>
        <v>0.00665844930781011</v>
      </c>
      <c r="J2008" s="9" t="n">
        <f aca="false">LN(F2008/F2007)</f>
        <v>-0.00103280533034991</v>
      </c>
      <c r="K2008" s="9" t="n">
        <f aca="false">F2008/F2001-1</f>
        <v>0.0182523057433848</v>
      </c>
      <c r="L2008" s="9" t="n">
        <f aca="false">F2008/F1978-1</f>
        <v>-0.0137536997564844</v>
      </c>
      <c r="M2008" s="9" t="n">
        <f aca="false">B2008/B2001-1</f>
        <v>0.0759827654295036</v>
      </c>
      <c r="N2008" s="9" t="n">
        <f aca="false">B2008/B1978-1</f>
        <v>-0.0741075951338497</v>
      </c>
      <c r="O2008" s="8" t="n">
        <f aca="false">MAX(O2007,F2008)</f>
        <v>271.506607307531</v>
      </c>
      <c r="P2008" s="9" t="n">
        <f aca="false">F2008/O2008-1</f>
        <v>-0.274799818352586</v>
      </c>
      <c r="Q2008" s="8" t="n">
        <f aca="false">MAX(Q2007,B2008)</f>
        <v>4811.1564628872</v>
      </c>
      <c r="R2008" s="9" t="n">
        <f aca="false">B2008/Q2008-1</f>
        <v>-0.493215729101667</v>
      </c>
      <c r="S2008" s="9" t="n">
        <f aca="false">B2008/INDEX($B:$B,$E2008)-1</f>
        <v>-0.065241027280873</v>
      </c>
      <c r="T2008" s="0" t="n">
        <f aca="false">IF(AND($A2008&gt;=CrashTest!$B$3,$A2008&lt;=CrashTest!$C$3),1,IF(AND($A2008&gt;=CrashTest!$B$4,$A2008&lt;=CrashTest!$C$4),2,IF(AND($A2008&gt;=CrashTest!$B$5,$A2008&lt;=CrashTest!$C$5),3,IF(AND($A2008&gt;=CrashTest!$B$6,$A2008&lt;=CrashTest!$C$6),4,IF(AND($A2008&gt;=CrashTest!$B$7,$A2008&lt;=CrashTest!$C$7),5,0)))))</f>
        <v>0</v>
      </c>
      <c r="U2008" s="8" t="str">
        <f aca="false">IF(T2008=0,"",IF(T2007=T2008,MAX(U2007,B2008),B2008))</f>
        <v/>
      </c>
      <c r="V2008" s="9" t="str">
        <f aca="false">IF(T2008=0,"",B2008/U2008-1)</f>
        <v/>
      </c>
      <c r="W2008" s="8" t="str">
        <f aca="false">IF(T2008=0,"",IF(T2007=T2008,MAX(W2007,F2008),F2008))</f>
        <v/>
      </c>
      <c r="X2008" s="9" t="str">
        <f aca="false">IF(T2008=0,"",F2008/W2008-1)</f>
        <v/>
      </c>
    </row>
    <row r="2009" customFormat="false" ht="15" hidden="false" customHeight="false" outlineLevel="0" collapsed="false">
      <c r="A2009" s="5" t="n">
        <v>45837</v>
      </c>
      <c r="B2009" s="6" t="n">
        <v>2503.22452016365</v>
      </c>
      <c r="C2009" s="7" t="n">
        <v>18.47732272</v>
      </c>
      <c r="D2009" s="0" t="n">
        <f aca="false">INT((ROW()-3)/30)</f>
        <v>66</v>
      </c>
      <c r="E2009" s="0" t="n">
        <f aca="false">2+30*D2009</f>
        <v>1982</v>
      </c>
      <c r="F2009" s="8" t="n">
        <f aca="false">INDEX($F:$F,$E2009)*(2*B2009/INDEX($B:$B,$E2009)-C2009/INDEX($C:$C,$E2009))</f>
        <v>199.558210588152</v>
      </c>
      <c r="G2009" s="9" t="n">
        <f aca="false">B2009/B2008-1</f>
        <v>0.026661311145225</v>
      </c>
      <c r="H2009" s="9" t="n">
        <f aca="false">F2009/F2008-1</f>
        <v>0.0135175980533702</v>
      </c>
      <c r="I2009" s="9" t="n">
        <f aca="false">LN(B2009/B2008)</f>
        <v>0.0263120918867792</v>
      </c>
      <c r="J2009" s="9" t="n">
        <f aca="false">LN(F2009/F2008)</f>
        <v>0.0134270504033452</v>
      </c>
      <c r="K2009" s="9" t="n">
        <f aca="false">F2009/F2002-1</f>
        <v>0.0157336541847468</v>
      </c>
      <c r="L2009" s="9" t="n">
        <f aca="false">F2009/F1979-1</f>
        <v>0.00766262324500544</v>
      </c>
      <c r="M2009" s="9" t="n">
        <f aca="false">B2009/B2002-1</f>
        <v>0.123857644181524</v>
      </c>
      <c r="N2009" s="9" t="n">
        <f aca="false">B2009/B1979-1</f>
        <v>-0.00873373137388012</v>
      </c>
      <c r="O2009" s="8" t="n">
        <f aca="false">MAX(O2008,F2009)</f>
        <v>271.506607307531</v>
      </c>
      <c r="P2009" s="9" t="n">
        <f aca="false">F2009/O2009-1</f>
        <v>-0.264996853788845</v>
      </c>
      <c r="Q2009" s="8" t="n">
        <f aca="false">MAX(Q2008,B2009)</f>
        <v>4811.1564628872</v>
      </c>
      <c r="R2009" s="9" t="n">
        <f aca="false">B2009/Q2009-1</f>
        <v>-0.479704195971741</v>
      </c>
      <c r="S2009" s="9" t="n">
        <f aca="false">B2009/INDEX($B:$B,$E2009)-1</f>
        <v>-0.0403191274634175</v>
      </c>
      <c r="T2009" s="0" t="n">
        <f aca="false">IF(AND($A2009&gt;=CrashTest!$B$3,$A2009&lt;=CrashTest!$C$3),1,IF(AND($A2009&gt;=CrashTest!$B$4,$A2009&lt;=CrashTest!$C$4),2,IF(AND($A2009&gt;=CrashTest!$B$5,$A2009&lt;=CrashTest!$C$5),3,IF(AND($A2009&gt;=CrashTest!$B$6,$A2009&lt;=CrashTest!$C$6),4,IF(AND($A2009&gt;=CrashTest!$B$7,$A2009&lt;=CrashTest!$C$7),5,0)))))</f>
        <v>0</v>
      </c>
      <c r="U2009" s="8" t="str">
        <f aca="false">IF(T2009=0,"",IF(T2008=T2009,MAX(U2008,B2009),B2009))</f>
        <v/>
      </c>
      <c r="V2009" s="9" t="str">
        <f aca="false">IF(T2009=0,"",B2009/U2009-1)</f>
        <v/>
      </c>
      <c r="W2009" s="8" t="str">
        <f aca="false">IF(T2009=0,"",IF(T2008=T2009,MAX(W2008,F2009),F2009))</f>
        <v/>
      </c>
      <c r="X2009" s="9" t="str">
        <f aca="false">IF(T2009=0,"",F2009/W2009-1)</f>
        <v/>
      </c>
    </row>
    <row r="2010" customFormat="false" ht="15" hidden="false" customHeight="false" outlineLevel="0" collapsed="false">
      <c r="A2010" s="5" t="n">
        <v>45838</v>
      </c>
      <c r="B2010" s="6" t="n">
        <v>2488.96316364699</v>
      </c>
      <c r="C2010" s="7" t="n">
        <v>18.41853782</v>
      </c>
      <c r="D2010" s="0" t="n">
        <f aca="false">INT((ROW()-3)/30)</f>
        <v>66</v>
      </c>
      <c r="E2010" s="0" t="n">
        <f aca="false">2+30*D2010</f>
        <v>1982</v>
      </c>
      <c r="F2010" s="8" t="n">
        <f aca="false">INDEX($F:$F,$E2010)*(2*B2010/INDEX($B:$B,$E2010)-C2010/INDEX($C:$C,$E2010))</f>
        <v>197.93855714877</v>
      </c>
      <c r="G2010" s="9" t="n">
        <f aca="false">B2010/B2009-1</f>
        <v>-0.00569719431948035</v>
      </c>
      <c r="H2010" s="9" t="n">
        <f aca="false">F2010/F2009-1</f>
        <v>-0.0081161954429636</v>
      </c>
      <c r="I2010" s="9" t="n">
        <f aca="false">LN(B2010/B2009)</f>
        <v>-0.00571348523551258</v>
      </c>
      <c r="J2010" s="9" t="n">
        <f aca="false">LN(F2010/F2009)</f>
        <v>-0.00814931106079912</v>
      </c>
      <c r="K2010" s="9" t="n">
        <f aca="false">F2010/F2003-1</f>
        <v>-0.0162037989818199</v>
      </c>
      <c r="L2010" s="9" t="n">
        <f aca="false">F2010/F1980-1</f>
        <v>-0.010201613873115</v>
      </c>
      <c r="M2010" s="9" t="n">
        <f aca="false">B2010/B2003-1</f>
        <v>0.0278804114392315</v>
      </c>
      <c r="N2010" s="9" t="n">
        <f aca="false">B2010/B1980-1</f>
        <v>-0.0172140413279679</v>
      </c>
      <c r="O2010" s="8" t="n">
        <f aca="false">MAX(O2009,F2010)</f>
        <v>271.506607307531</v>
      </c>
      <c r="P2010" s="9" t="n">
        <f aca="false">F2010/O2010-1</f>
        <v>-0.270962282974688</v>
      </c>
      <c r="Q2010" s="8" t="n">
        <f aca="false">MAX(Q2009,B2010)</f>
        <v>4811.1564628872</v>
      </c>
      <c r="R2010" s="9" t="n">
        <f aca="false">B2010/Q2010-1</f>
        <v>-0.4826684222709</v>
      </c>
      <c r="S2010" s="9" t="n">
        <f aca="false">B2010/INDEX($B:$B,$E2010)-1</f>
        <v>-0.0457866158789468</v>
      </c>
      <c r="T2010" s="0" t="n">
        <f aca="false">IF(AND($A2010&gt;=CrashTest!$B$3,$A2010&lt;=CrashTest!$C$3),1,IF(AND($A2010&gt;=CrashTest!$B$4,$A2010&lt;=CrashTest!$C$4),2,IF(AND($A2010&gt;=CrashTest!$B$5,$A2010&lt;=CrashTest!$C$5),3,IF(AND($A2010&gt;=CrashTest!$B$6,$A2010&lt;=CrashTest!$C$6),4,IF(AND($A2010&gt;=CrashTest!$B$7,$A2010&lt;=CrashTest!$C$7),5,0)))))</f>
        <v>0</v>
      </c>
      <c r="U2010" s="8" t="str">
        <f aca="false">IF(T2010=0,"",IF(T2009=T2010,MAX(U2009,B2010),B2010))</f>
        <v/>
      </c>
      <c r="V2010" s="9" t="str">
        <f aca="false">IF(T2010=0,"",B2010/U2010-1)</f>
        <v/>
      </c>
      <c r="W2010" s="8" t="str">
        <f aca="false">IF(T2010=0,"",IF(T2009=T2010,MAX(W2009,F2010),F2010))</f>
        <v/>
      </c>
      <c r="X2010" s="9" t="str">
        <f aca="false">IF(T2010=0,"",F2010/W2010-1)</f>
        <v/>
      </c>
    </row>
    <row r="2011" customFormat="false" ht="15" hidden="false" customHeight="false" outlineLevel="0" collapsed="false">
      <c r="A2011" s="5" t="n">
        <v>45839</v>
      </c>
      <c r="B2011" s="6" t="n">
        <v>2400.70451081239</v>
      </c>
      <c r="C2011" s="7" t="n">
        <v>17.51533281</v>
      </c>
      <c r="D2011" s="0" t="n">
        <f aca="false">INT((ROW()-3)/30)</f>
        <v>66</v>
      </c>
      <c r="E2011" s="0" t="n">
        <f aca="false">2+30*D2011</f>
        <v>1982</v>
      </c>
      <c r="F2011" s="8" t="n">
        <f aca="false">INDEX($F:$F,$E2011)*(2*B2011/INDEX($B:$B,$E2011)-C2011/INDEX($C:$C,$E2011))</f>
        <v>193.516745992717</v>
      </c>
      <c r="G2011" s="9" t="n">
        <f aca="false">B2011/B2010-1</f>
        <v>-0.0354600076544636</v>
      </c>
      <c r="H2011" s="9" t="n">
        <f aca="false">F2011/F2010-1</f>
        <v>-0.0223393118538796</v>
      </c>
      <c r="I2011" s="9" t="n">
        <f aca="false">LN(B2011/B2010)</f>
        <v>-0.0361039831667509</v>
      </c>
      <c r="J2011" s="9" t="n">
        <f aca="false">LN(F2011/F2010)</f>
        <v>-0.0225926137824029</v>
      </c>
      <c r="K2011" s="9" t="n">
        <f aca="false">F2011/F2004-1</f>
        <v>-0.027425862962025</v>
      </c>
      <c r="L2011" s="9" t="n">
        <f aca="false">F2011/F1981-1</f>
        <v>-0.0279215601504725</v>
      </c>
      <c r="M2011" s="9" t="n">
        <f aca="false">B2011/B2004-1</f>
        <v>-0.0173803872922077</v>
      </c>
      <c r="N2011" s="9" t="n">
        <f aca="false">B2011/B1981-1</f>
        <v>-0.0545580653510837</v>
      </c>
      <c r="O2011" s="8" t="n">
        <f aca="false">MAX(O2010,F2011)</f>
        <v>271.506607307531</v>
      </c>
      <c r="P2011" s="9" t="n">
        <f aca="false">F2011/O2011-1</f>
        <v>-0.287248483888557</v>
      </c>
      <c r="Q2011" s="8" t="n">
        <f aca="false">MAX(Q2010,B2011)</f>
        <v>4811.1564628872</v>
      </c>
      <c r="R2011" s="9" t="n">
        <f aca="false">B2011/Q2011-1</f>
        <v>-0.50101300397707</v>
      </c>
      <c r="S2011" s="9" t="n">
        <f aca="false">B2011/INDEX($B:$B,$E2011)-1</f>
        <v>-0.0796230297838709</v>
      </c>
      <c r="T2011" s="0" t="n">
        <f aca="false">IF(AND($A2011&gt;=CrashTest!$B$3,$A2011&lt;=CrashTest!$C$3),1,IF(AND($A2011&gt;=CrashTest!$B$4,$A2011&lt;=CrashTest!$C$4),2,IF(AND($A2011&gt;=CrashTest!$B$5,$A2011&lt;=CrashTest!$C$5),3,IF(AND($A2011&gt;=CrashTest!$B$6,$A2011&lt;=CrashTest!$C$6),4,IF(AND($A2011&gt;=CrashTest!$B$7,$A2011&lt;=CrashTest!$C$7),5,0)))))</f>
        <v>0</v>
      </c>
      <c r="U2011" s="8" t="str">
        <f aca="false">IF(T2011=0,"",IF(T2010=T2011,MAX(U2010,B2011),B2011))</f>
        <v/>
      </c>
      <c r="V2011" s="9" t="str">
        <f aca="false">IF(T2011=0,"",B2011/U2011-1)</f>
        <v/>
      </c>
      <c r="W2011" s="8" t="str">
        <f aca="false">IF(T2011=0,"",IF(T2010=T2011,MAX(W2010,F2011),F2011))</f>
        <v/>
      </c>
      <c r="X2011" s="9" t="str">
        <f aca="false">IF(T2011=0,"",F2011/W2011-1)</f>
        <v/>
      </c>
    </row>
    <row r="2012" customFormat="false" ht="15" hidden="false" customHeight="false" outlineLevel="0" collapsed="false">
      <c r="A2012" s="5" t="n">
        <v>45840</v>
      </c>
      <c r="B2012" s="6" t="n">
        <v>2579.95848860316</v>
      </c>
      <c r="C2012" s="7" t="n">
        <v>19.53402381</v>
      </c>
      <c r="D2012" s="0" t="n">
        <f aca="false">INT((ROW()-3)/30)</f>
        <v>66</v>
      </c>
      <c r="E2012" s="0" t="n">
        <f aca="false">2+30*D2012</f>
        <v>1982</v>
      </c>
      <c r="F2012" s="8" t="n">
        <f aca="false">INDEX($F:$F,$E2012)*(2*B2012/INDEX($B:$B,$E2012)-C2012/INDEX($C:$C,$E2012))</f>
        <v>200.583800995578</v>
      </c>
      <c r="G2012" s="9" t="n">
        <f aca="false">B2012/B2011-1</f>
        <v>0.0746672391306129</v>
      </c>
      <c r="H2012" s="9" t="n">
        <f aca="false">F2012/F2011-1</f>
        <v>0.0365190876200805</v>
      </c>
      <c r="I2012" s="9" t="n">
        <f aca="false">LN(B2012/B2011)</f>
        <v>0.0720110686659066</v>
      </c>
      <c r="J2012" s="9" t="n">
        <f aca="false">LN(F2012/F2011)</f>
        <v>0.0358680681800735</v>
      </c>
      <c r="K2012" s="9" t="n">
        <f aca="false">F2012/F2005-1</f>
        <v>0.0117942578701915</v>
      </c>
      <c r="L2012" s="9" t="n">
        <f aca="false">F2012/F1982-1</f>
        <v>-0.0164785832070835</v>
      </c>
      <c r="M2012" s="9" t="n">
        <f aca="false">B2012/B2005-1</f>
        <v>0.0669864946643297</v>
      </c>
      <c r="N2012" s="9" t="n">
        <f aca="false">B2012/B1982-1</f>
        <v>-0.0109010224584342</v>
      </c>
      <c r="O2012" s="8" t="n">
        <f aca="false">MAX(O2011,F2012)</f>
        <v>271.506607307531</v>
      </c>
      <c r="P2012" s="9" t="n">
        <f aca="false">F2012/O2012-1</f>
        <v>-0.261219448820338</v>
      </c>
      <c r="Q2012" s="8" t="n">
        <f aca="false">MAX(Q2011,B2012)</f>
        <v>4811.1564628872</v>
      </c>
      <c r="R2012" s="9" t="n">
        <f aca="false">B2012/Q2012-1</f>
        <v>-0.46375502262196</v>
      </c>
      <c r="S2012" s="9" t="n">
        <f aca="false">B2012/INDEX($B:$B,$E2012)-1</f>
        <v>-0.0109010224584342</v>
      </c>
      <c r="T2012" s="0" t="n">
        <f aca="false">IF(AND($A2012&gt;=CrashTest!$B$3,$A2012&lt;=CrashTest!$C$3),1,IF(AND($A2012&gt;=CrashTest!$B$4,$A2012&lt;=CrashTest!$C$4),2,IF(AND($A2012&gt;=CrashTest!$B$5,$A2012&lt;=CrashTest!$C$5),3,IF(AND($A2012&gt;=CrashTest!$B$6,$A2012&lt;=CrashTest!$C$6),4,IF(AND($A2012&gt;=CrashTest!$B$7,$A2012&lt;=CrashTest!$C$7),5,0)))))</f>
        <v>0</v>
      </c>
      <c r="U2012" s="8" t="str">
        <f aca="false">IF(T2012=0,"",IF(T2011=T2012,MAX(U2011,B2012),B2012))</f>
        <v/>
      </c>
      <c r="V2012" s="9" t="str">
        <f aca="false">IF(T2012=0,"",B2012/U2012-1)</f>
        <v/>
      </c>
      <c r="W2012" s="8" t="str">
        <f aca="false">IF(T2012=0,"",IF(T2011=T2012,MAX(W2011,F2012),F2012))</f>
        <v/>
      </c>
      <c r="X2012" s="9" t="str">
        <f aca="false">IF(T2012=0,"",F2012/W2012-1)</f>
        <v/>
      </c>
    </row>
    <row r="2013" customFormat="false" ht="15" hidden="false" customHeight="false" outlineLevel="0" collapsed="false">
      <c r="A2013" s="5" t="n">
        <v>45841</v>
      </c>
      <c r="B2013" s="6" t="n">
        <v>2590.32040794857</v>
      </c>
      <c r="C2013" s="7" t="n">
        <v>19.80612569</v>
      </c>
      <c r="D2013" s="0" t="n">
        <f aca="false">INT((ROW()-3)/30)</f>
        <v>67</v>
      </c>
      <c r="E2013" s="0" t="n">
        <f aca="false">2+30*D2013</f>
        <v>2012</v>
      </c>
      <c r="F2013" s="8" t="n">
        <f aca="false">INDEX($F:$F,$E2013)*(2*B2013/INDEX($B:$B,$E2013)-C2013/INDEX($C:$C,$E2013))</f>
        <v>199.400955688904</v>
      </c>
      <c r="G2013" s="9" t="n">
        <f aca="false">B2013/B2012-1</f>
        <v>0.00401631242951517</v>
      </c>
      <c r="H2013" s="9" t="n">
        <f aca="false">F2013/F2012-1</f>
        <v>-0.00589701312271007</v>
      </c>
      <c r="I2013" s="9" t="n">
        <f aca="false">LN(B2013/B2012)</f>
        <v>0.00400826857730538</v>
      </c>
      <c r="J2013" s="9" t="n">
        <f aca="false">LN(F2013/F2012)</f>
        <v>-0.0059144691640952</v>
      </c>
      <c r="K2013" s="9" t="n">
        <f aca="false">F2013/F2006-1</f>
        <v>0.00889110210364663</v>
      </c>
      <c r="L2013" s="9" t="n">
        <f aca="false">F2013/F1983-1</f>
        <v>-0.0218708694049007</v>
      </c>
      <c r="M2013" s="9" t="n">
        <f aca="false">B2013/B2006-1</f>
        <v>0.0724832792293713</v>
      </c>
      <c r="N2013" s="9" t="n">
        <f aca="false">B2013/B1983-1</f>
        <v>-0.00183373138488485</v>
      </c>
      <c r="O2013" s="8" t="n">
        <f aca="false">MAX(O2012,F2013)</f>
        <v>271.506607307531</v>
      </c>
      <c r="P2013" s="9" t="n">
        <f aca="false">F2013/O2013-1</f>
        <v>-0.265576047425447</v>
      </c>
      <c r="Q2013" s="8" t="n">
        <f aca="false">MAX(Q2012,B2013)</f>
        <v>4811.1564628872</v>
      </c>
      <c r="R2013" s="9" t="n">
        <f aca="false">B2013/Q2013-1</f>
        <v>-0.461601295254051</v>
      </c>
      <c r="S2013" s="9" t="n">
        <f aca="false">B2013/INDEX($B:$B,$E2013)-1</f>
        <v>0.00401631242951517</v>
      </c>
      <c r="T2013" s="0" t="n">
        <f aca="false">IF(AND($A2013&gt;=CrashTest!$B$3,$A2013&lt;=CrashTest!$C$3),1,IF(AND($A2013&gt;=CrashTest!$B$4,$A2013&lt;=CrashTest!$C$4),2,IF(AND($A2013&gt;=CrashTest!$B$5,$A2013&lt;=CrashTest!$C$5),3,IF(AND($A2013&gt;=CrashTest!$B$6,$A2013&lt;=CrashTest!$C$6),4,IF(AND($A2013&gt;=CrashTest!$B$7,$A2013&lt;=CrashTest!$C$7),5,0)))))</f>
        <v>0</v>
      </c>
      <c r="U2013" s="8" t="str">
        <f aca="false">IF(T2013=0,"",IF(T2012=T2013,MAX(U2012,B2013),B2013))</f>
        <v/>
      </c>
      <c r="V2013" s="9" t="str">
        <f aca="false">IF(T2013=0,"",B2013/U2013-1)</f>
        <v/>
      </c>
      <c r="W2013" s="8" t="str">
        <f aca="false">IF(T2013=0,"",IF(T2012=T2013,MAX(W2012,F2013),F2013))</f>
        <v/>
      </c>
      <c r="X2013" s="9" t="str">
        <f aca="false">IF(T2013=0,"",F2013/W2013-1)</f>
        <v/>
      </c>
    </row>
    <row r="2014" customFormat="false" ht="15" hidden="false" customHeight="false" outlineLevel="0" collapsed="false">
      <c r="A2014" s="5" t="n">
        <v>45842</v>
      </c>
      <c r="B2014" s="6" t="n">
        <v>2510.08707305669</v>
      </c>
      <c r="C2014" s="7" t="n">
        <v>18.70466189</v>
      </c>
      <c r="D2014" s="0" t="n">
        <f aca="false">INT((ROW()-3)/30)</f>
        <v>67</v>
      </c>
      <c r="E2014" s="0" t="n">
        <f aca="false">2+30*D2014</f>
        <v>2012</v>
      </c>
      <c r="F2014" s="8" t="n">
        <f aca="false">INDEX($F:$F,$E2014)*(2*B2014/INDEX($B:$B,$E2014)-C2014/INDEX($C:$C,$E2014))</f>
        <v>198.23547437797</v>
      </c>
      <c r="G2014" s="9" t="n">
        <f aca="false">B2014/B2013-1</f>
        <v>-0.0309742897618683</v>
      </c>
      <c r="H2014" s="9" t="n">
        <f aca="false">F2014/F2013-1</f>
        <v>-0.00584491336516868</v>
      </c>
      <c r="I2014" s="9" t="n">
        <f aca="false">LN(B2014/B2013)</f>
        <v>-0.0314641346898683</v>
      </c>
      <c r="J2014" s="9" t="n">
        <f aca="false">LN(F2014/F2013)</f>
        <v>-0.00586206172438967</v>
      </c>
      <c r="K2014" s="9" t="n">
        <f aca="false">F2014/F2007-1</f>
        <v>0.00576038509986132</v>
      </c>
      <c r="L2014" s="9" t="n">
        <f aca="false">F2014/F1984-1</f>
        <v>-0.0297012852196895</v>
      </c>
      <c r="M2014" s="9" t="n">
        <f aca="false">B2014/B2007-1</f>
        <v>0.0363534725295607</v>
      </c>
      <c r="N2014" s="9" t="n">
        <f aca="false">B2014/B1984-1</f>
        <v>-0.038256401069963</v>
      </c>
      <c r="O2014" s="8" t="n">
        <f aca="false">MAX(O2013,F2014)</f>
        <v>271.506607307531</v>
      </c>
      <c r="P2014" s="9" t="n">
        <f aca="false">F2014/O2014-1</f>
        <v>-0.26986869180155</v>
      </c>
      <c r="Q2014" s="8" t="n">
        <f aca="false">MAX(Q2013,B2014)</f>
        <v>4811.1564628872</v>
      </c>
      <c r="R2014" s="9" t="n">
        <f aca="false">B2014/Q2014-1</f>
        <v>-0.478277812742267</v>
      </c>
      <c r="S2014" s="9" t="n">
        <f aca="false">B2014/INDEX($B:$B,$E2014)-1</f>
        <v>-0.0270823797573192</v>
      </c>
      <c r="T2014" s="0" t="n">
        <f aca="false">IF(AND($A2014&gt;=CrashTest!$B$3,$A2014&lt;=CrashTest!$C$3),1,IF(AND($A2014&gt;=CrashTest!$B$4,$A2014&lt;=CrashTest!$C$4),2,IF(AND($A2014&gt;=CrashTest!$B$5,$A2014&lt;=CrashTest!$C$5),3,IF(AND($A2014&gt;=CrashTest!$B$6,$A2014&lt;=CrashTest!$C$6),4,IF(AND($A2014&gt;=CrashTest!$B$7,$A2014&lt;=CrashTest!$C$7),5,0)))))</f>
        <v>0</v>
      </c>
      <c r="U2014" s="8" t="str">
        <f aca="false">IF(T2014=0,"",IF(T2013=T2014,MAX(U2013,B2014),B2014))</f>
        <v/>
      </c>
      <c r="V2014" s="9" t="str">
        <f aca="false">IF(T2014=0,"",B2014/U2014-1)</f>
        <v/>
      </c>
      <c r="W2014" s="8" t="str">
        <f aca="false">IF(T2014=0,"",IF(T2013=T2014,MAX(W2013,F2014),F2014))</f>
        <v/>
      </c>
      <c r="X2014" s="9" t="str">
        <f aca="false">IF(T2014=0,"",F2014/W2014-1)</f>
        <v/>
      </c>
    </row>
    <row r="2015" customFormat="false" ht="15" hidden="false" customHeight="false" outlineLevel="0" collapsed="false">
      <c r="A2015" s="5" t="n">
        <v>45843</v>
      </c>
      <c r="B2015" s="6" t="n">
        <v>2518.45863588545</v>
      </c>
      <c r="C2015" s="7" t="n">
        <v>18.82140117</v>
      </c>
      <c r="D2015" s="0" t="n">
        <f aca="false">INT((ROW()-3)/30)</f>
        <v>67</v>
      </c>
      <c r="E2015" s="0" t="n">
        <f aca="false">2+30*D2015</f>
        <v>2012</v>
      </c>
      <c r="F2015" s="8" t="n">
        <f aca="false">INDEX($F:$F,$E2015)*(2*B2015/INDEX($B:$B,$E2015)-C2015/INDEX($C:$C,$E2015))</f>
        <v>198.33847127217</v>
      </c>
      <c r="G2015" s="9" t="n">
        <f aca="false">B2015/B2014-1</f>
        <v>0.00333516829699665</v>
      </c>
      <c r="H2015" s="9" t="n">
        <f aca="false">F2015/F2014-1</f>
        <v>0.000519568430034978</v>
      </c>
      <c r="I2015" s="9" t="n">
        <f aca="false">LN(B2015/B2014)</f>
        <v>0.00332961895844081</v>
      </c>
      <c r="J2015" s="9" t="n">
        <f aca="false">LN(F2015/F2014)</f>
        <v>0.000519433501092756</v>
      </c>
      <c r="K2015" s="9" t="n">
        <f aca="false">F2015/F2008-1</f>
        <v>0.00732277771427481</v>
      </c>
      <c r="L2015" s="9" t="n">
        <f aca="false">F2015/F1985-1</f>
        <v>-0.0189786386212645</v>
      </c>
      <c r="M2015" s="9" t="n">
        <f aca="false">B2015/B2008-1</f>
        <v>0.0329093632456647</v>
      </c>
      <c r="N2015" s="9" t="n">
        <f aca="false">B2015/B1985-1</f>
        <v>0.0401451894598686</v>
      </c>
      <c r="O2015" s="8" t="n">
        <f aca="false">MAX(O2014,F2015)</f>
        <v>271.506607307531</v>
      </c>
      <c r="P2015" s="9" t="n">
        <f aca="false">F2015/O2015-1</f>
        <v>-0.26948933862403</v>
      </c>
      <c r="Q2015" s="8" t="n">
        <f aca="false">MAX(Q2014,B2015)</f>
        <v>4811.1564628872</v>
      </c>
      <c r="R2015" s="9" t="n">
        <f aca="false">B2015/Q2015-1</f>
        <v>-0.476537781443485</v>
      </c>
      <c r="S2015" s="9" t="n">
        <f aca="false">B2015/INDEX($B:$B,$E2015)-1</f>
        <v>-0.0238375357546963</v>
      </c>
      <c r="T2015" s="0" t="n">
        <f aca="false">IF(AND($A2015&gt;=CrashTest!$B$3,$A2015&lt;=CrashTest!$C$3),1,IF(AND($A2015&gt;=CrashTest!$B$4,$A2015&lt;=CrashTest!$C$4),2,IF(AND($A2015&gt;=CrashTest!$B$5,$A2015&lt;=CrashTest!$C$5),3,IF(AND($A2015&gt;=CrashTest!$B$6,$A2015&lt;=CrashTest!$C$6),4,IF(AND($A2015&gt;=CrashTest!$B$7,$A2015&lt;=CrashTest!$C$7),5,0)))))</f>
        <v>0</v>
      </c>
      <c r="U2015" s="8" t="str">
        <f aca="false">IF(T2015=0,"",IF(T2014=T2015,MAX(U2014,B2015),B2015))</f>
        <v/>
      </c>
      <c r="V2015" s="9" t="str">
        <f aca="false">IF(T2015=0,"",B2015/U2015-1)</f>
        <v/>
      </c>
      <c r="W2015" s="8" t="str">
        <f aca="false">IF(T2015=0,"",IF(T2014=T2015,MAX(W2014,F2015),F2015))</f>
        <v/>
      </c>
      <c r="X2015" s="9" t="str">
        <f aca="false">IF(T2015=0,"",F2015/W2015-1)</f>
        <v/>
      </c>
    </row>
    <row r="2016" customFormat="false" ht="15" hidden="false" customHeight="false" outlineLevel="0" collapsed="false">
      <c r="A2016" s="5" t="n">
        <v>45844</v>
      </c>
      <c r="B2016" s="6" t="n">
        <v>2569.75132524839</v>
      </c>
      <c r="C2016" s="7" t="n">
        <v>19.51919093</v>
      </c>
      <c r="D2016" s="0" t="n">
        <f aca="false">INT((ROW()-3)/30)</f>
        <v>67</v>
      </c>
      <c r="E2016" s="0" t="n">
        <f aca="false">2+30*D2016</f>
        <v>2012</v>
      </c>
      <c r="F2016" s="8" t="n">
        <f aca="false">INDEX($F:$F,$E2016)*(2*B2016/INDEX($B:$B,$E2016)-C2016/INDEX($C:$C,$E2016))</f>
        <v>199.148960593664</v>
      </c>
      <c r="G2016" s="9" t="n">
        <f aca="false">B2016/B2015-1</f>
        <v>0.0203666991516445</v>
      </c>
      <c r="H2016" s="9" t="n">
        <f aca="false">F2016/F2015-1</f>
        <v>0.00408639492023788</v>
      </c>
      <c r="I2016" s="9" t="n">
        <f aca="false">LN(B2016/B2015)</f>
        <v>0.0201620716605139</v>
      </c>
      <c r="J2016" s="9" t="n">
        <f aca="false">LN(F2016/F2015)</f>
        <v>0.00407806828475526</v>
      </c>
      <c r="K2016" s="9" t="n">
        <f aca="false">F2016/F2009-1</f>
        <v>-0.00205078003696824</v>
      </c>
      <c r="L2016" s="9" t="n">
        <f aca="false">F2016/F1986-1</f>
        <v>-0.0143879634856157</v>
      </c>
      <c r="M2016" s="9" t="n">
        <f aca="false">B2016/B2009-1</f>
        <v>0.0265764435226892</v>
      </c>
      <c r="N2016" s="9" t="n">
        <f aca="false">B2016/B1986-1</f>
        <v>0.036217704432723</v>
      </c>
      <c r="O2016" s="8" t="n">
        <f aca="false">MAX(O2015,F2016)</f>
        <v>271.506607307531</v>
      </c>
      <c r="P2016" s="9" t="n">
        <f aca="false">F2016/O2016-1</f>
        <v>-0.266504183568204</v>
      </c>
      <c r="Q2016" s="8" t="n">
        <f aca="false">MAX(Q2015,B2016)</f>
        <v>4811.1564628872</v>
      </c>
      <c r="R2016" s="9" t="n">
        <f aca="false">B2016/Q2016-1</f>
        <v>-0.465876583920892</v>
      </c>
      <c r="S2016" s="9" t="n">
        <f aca="false">B2016/INDEX($B:$B,$E2016)-1</f>
        <v>-0.00395632852228411</v>
      </c>
      <c r="T2016" s="0" t="n">
        <f aca="false">IF(AND($A2016&gt;=CrashTest!$B$3,$A2016&lt;=CrashTest!$C$3),1,IF(AND($A2016&gt;=CrashTest!$B$4,$A2016&lt;=CrashTest!$C$4),2,IF(AND($A2016&gt;=CrashTest!$B$5,$A2016&lt;=CrashTest!$C$5),3,IF(AND($A2016&gt;=CrashTest!$B$6,$A2016&lt;=CrashTest!$C$6),4,IF(AND($A2016&gt;=CrashTest!$B$7,$A2016&lt;=CrashTest!$C$7),5,0)))))</f>
        <v>0</v>
      </c>
      <c r="U2016" s="8" t="str">
        <f aca="false">IF(T2016=0,"",IF(T2015=T2016,MAX(U2015,B2016),B2016))</f>
        <v/>
      </c>
      <c r="V2016" s="9" t="str">
        <f aca="false">IF(T2016=0,"",B2016/U2016-1)</f>
        <v/>
      </c>
      <c r="W2016" s="8" t="str">
        <f aca="false">IF(T2016=0,"",IF(T2015=T2016,MAX(W2015,F2016),F2016))</f>
        <v/>
      </c>
      <c r="X2016" s="9" t="str">
        <f aca="false">IF(T2016=0,"",F2016/W2016-1)</f>
        <v/>
      </c>
    </row>
    <row r="2017" customFormat="false" ht="15" hidden="false" customHeight="false" outlineLevel="0" collapsed="false">
      <c r="A2017" s="5" t="n">
        <v>45845</v>
      </c>
      <c r="B2017" s="6" t="n">
        <v>2542.78128462887</v>
      </c>
      <c r="C2017" s="7" t="n">
        <v>19.15277257</v>
      </c>
      <c r="D2017" s="0" t="n">
        <f aca="false">INT((ROW()-3)/30)</f>
        <v>67</v>
      </c>
      <c r="E2017" s="0" t="n">
        <f aca="false">2+30*D2017</f>
        <v>2012</v>
      </c>
      <c r="F2017" s="8" t="n">
        <f aca="false">INDEX($F:$F,$E2017)*(2*B2017/INDEX($B:$B,$E2017)-C2017/INDEX($C:$C,$E2017))</f>
        <v>198.717828062399</v>
      </c>
      <c r="G2017" s="9" t="n">
        <f aca="false">B2017/B2016-1</f>
        <v>-0.0104951947507658</v>
      </c>
      <c r="H2017" s="9" t="n">
        <f aca="false">F2017/F2016-1</f>
        <v>-0.00216487462440407</v>
      </c>
      <c r="I2017" s="9" t="n">
        <f aca="false">LN(B2017/B2016)</f>
        <v>-0.0105506577115565</v>
      </c>
      <c r="J2017" s="9" t="n">
        <f aca="false">LN(F2017/F2016)</f>
        <v>-0.00216722135300095</v>
      </c>
      <c r="K2017" s="9" t="n">
        <f aca="false">F2017/F2010-1</f>
        <v>0.00393693338404444</v>
      </c>
      <c r="L2017" s="9" t="n">
        <f aca="false">F2017/F1987-1</f>
        <v>-0.0194077048249497</v>
      </c>
      <c r="M2017" s="9" t="n">
        <f aca="false">B2017/B2010-1</f>
        <v>0.0216227069037944</v>
      </c>
      <c r="N2017" s="9" t="n">
        <f aca="false">B2017/B1987-1</f>
        <v>0.00620567853484788</v>
      </c>
      <c r="O2017" s="8" t="n">
        <f aca="false">MAX(O2016,F2017)</f>
        <v>271.506607307531</v>
      </c>
      <c r="P2017" s="9" t="n">
        <f aca="false">F2017/O2017-1</f>
        <v>-0.268092110048304</v>
      </c>
      <c r="Q2017" s="8" t="n">
        <f aca="false">MAX(Q2016,B2017)</f>
        <v>4811.1564628872</v>
      </c>
      <c r="R2017" s="9" t="n">
        <f aca="false">B2017/Q2017-1</f>
        <v>-0.471482313193586</v>
      </c>
      <c r="S2017" s="9" t="n">
        <f aca="false">B2017/INDEX($B:$B,$E2017)-1</f>
        <v>-0.0144100008347106</v>
      </c>
      <c r="T2017" s="0" t="n">
        <f aca="false">IF(AND($A2017&gt;=CrashTest!$B$3,$A2017&lt;=CrashTest!$C$3),1,IF(AND($A2017&gt;=CrashTest!$B$4,$A2017&lt;=CrashTest!$C$4),2,IF(AND($A2017&gt;=CrashTest!$B$5,$A2017&lt;=CrashTest!$C$5),3,IF(AND($A2017&gt;=CrashTest!$B$6,$A2017&lt;=CrashTest!$C$6),4,IF(AND($A2017&gt;=CrashTest!$B$7,$A2017&lt;=CrashTest!$C$7),5,0)))))</f>
        <v>0</v>
      </c>
      <c r="U2017" s="8" t="str">
        <f aca="false">IF(T2017=0,"",IF(T2016=T2017,MAX(U2016,B2017),B2017))</f>
        <v/>
      </c>
      <c r="V2017" s="9" t="str">
        <f aca="false">IF(T2017=0,"",B2017/U2017-1)</f>
        <v/>
      </c>
      <c r="W2017" s="8" t="str">
        <f aca="false">IF(T2017=0,"",IF(T2016=T2017,MAX(W2016,F2017),F2017))</f>
        <v/>
      </c>
      <c r="X2017" s="9" t="str">
        <f aca="false">IF(T2017=0,"",F2017/W2017-1)</f>
        <v/>
      </c>
    </row>
    <row r="2018" customFormat="false" ht="15" hidden="false" customHeight="false" outlineLevel="0" collapsed="false">
      <c r="A2018" s="5" t="n">
        <v>45846</v>
      </c>
      <c r="B2018" s="6" t="n">
        <v>2615.43112594974</v>
      </c>
      <c r="C2018" s="7" t="n">
        <v>20.09638002</v>
      </c>
      <c r="D2018" s="0" t="n">
        <f aca="false">INT((ROW()-3)/30)</f>
        <v>67</v>
      </c>
      <c r="E2018" s="0" t="n">
        <f aca="false">2+30*D2018</f>
        <v>2012</v>
      </c>
      <c r="F2018" s="8" t="n">
        <f aca="false">INDEX($F:$F,$E2018)*(2*B2018/INDEX($B:$B,$E2018)-C2018/INDEX($C:$C,$E2018))</f>
        <v>200.325060228375</v>
      </c>
      <c r="G2018" s="9" t="n">
        <f aca="false">B2018/B2017-1</f>
        <v>0.0285710146444913</v>
      </c>
      <c r="H2018" s="9" t="n">
        <f aca="false">F2018/F2017-1</f>
        <v>0.00808801193957875</v>
      </c>
      <c r="I2018" s="9" t="n">
        <f aca="false">LN(B2018/B2017)</f>
        <v>0.0281704745376486</v>
      </c>
      <c r="J2018" s="9" t="n">
        <f aca="false">LN(F2018/F2017)</f>
        <v>0.00805547926970281</v>
      </c>
      <c r="K2018" s="9" t="n">
        <f aca="false">F2018/F2011-1</f>
        <v>0.0351820417438911</v>
      </c>
      <c r="L2018" s="9" t="n">
        <f aca="false">F2018/F1988-1</f>
        <v>-0.00774434546488712</v>
      </c>
      <c r="M2018" s="9" t="n">
        <f aca="false">B2018/B2011-1</f>
        <v>0.0894431672745462</v>
      </c>
      <c r="N2018" s="9" t="n">
        <f aca="false">B2018/B1988-1</f>
        <v>0.0421835034362381</v>
      </c>
      <c r="O2018" s="8" t="n">
        <f aca="false">MAX(O2017,F2018)</f>
        <v>271.506607307531</v>
      </c>
      <c r="P2018" s="9" t="n">
        <f aca="false">F2018/O2018-1</f>
        <v>-0.262172430295703</v>
      </c>
      <c r="Q2018" s="8" t="n">
        <f aca="false">MAX(Q2017,B2018)</f>
        <v>4811.1564628872</v>
      </c>
      <c r="R2018" s="9" t="n">
        <f aca="false">B2018/Q2018-1</f>
        <v>-0.456382026623968</v>
      </c>
      <c r="S2018" s="9" t="n">
        <f aca="false">B2018/INDEX($B:$B,$E2018)-1</f>
        <v>0.0137493054649052</v>
      </c>
      <c r="T2018" s="0" t="n">
        <f aca="false">IF(AND($A2018&gt;=CrashTest!$B$3,$A2018&lt;=CrashTest!$C$3),1,IF(AND($A2018&gt;=CrashTest!$B$4,$A2018&lt;=CrashTest!$C$4),2,IF(AND($A2018&gt;=CrashTest!$B$5,$A2018&lt;=CrashTest!$C$5),3,IF(AND($A2018&gt;=CrashTest!$B$6,$A2018&lt;=CrashTest!$C$6),4,IF(AND($A2018&gt;=CrashTest!$B$7,$A2018&lt;=CrashTest!$C$7),5,0)))))</f>
        <v>0</v>
      </c>
      <c r="U2018" s="8" t="str">
        <f aca="false">IF(T2018=0,"",IF(T2017=T2018,MAX(U2017,B2018),B2018))</f>
        <v/>
      </c>
      <c r="V2018" s="9" t="str">
        <f aca="false">IF(T2018=0,"",B2018/U2018-1)</f>
        <v/>
      </c>
      <c r="W2018" s="8" t="str">
        <f aca="false">IF(T2018=0,"",IF(T2017=T2018,MAX(W2017,F2018),F2018))</f>
        <v/>
      </c>
      <c r="X2018" s="9" t="str">
        <f aca="false">IF(T2018=0,"",F2018/W2018-1)</f>
        <v/>
      </c>
    </row>
    <row r="2019" customFormat="false" ht="15" hidden="false" customHeight="false" outlineLevel="0" collapsed="false">
      <c r="A2019" s="5" t="n">
        <v>45847</v>
      </c>
      <c r="B2019" s="6" t="n">
        <v>2775.83493658679</v>
      </c>
      <c r="C2019" s="7" t="n">
        <v>22.15295155</v>
      </c>
      <c r="D2019" s="0" t="n">
        <f aca="false">INT((ROW()-3)/30)</f>
        <v>67</v>
      </c>
      <c r="E2019" s="0" t="n">
        <f aca="false">2+30*D2019</f>
        <v>2012</v>
      </c>
      <c r="F2019" s="8" t="n">
        <f aca="false">INDEX($F:$F,$E2019)*(2*B2019/INDEX($B:$B,$E2019)-C2019/INDEX($C:$C,$E2019))</f>
        <v>204.149096037529</v>
      </c>
      <c r="G2019" s="9" t="n">
        <f aca="false">B2019/B2018-1</f>
        <v>0.061329778117863</v>
      </c>
      <c r="H2019" s="9" t="n">
        <f aca="false">F2019/F2018-1</f>
        <v>0.0190891534229158</v>
      </c>
      <c r="I2019" s="9" t="n">
        <f aca="false">LN(B2019/B2018)</f>
        <v>0.0595226295450964</v>
      </c>
      <c r="J2019" s="9" t="n">
        <f aca="false">LN(F2019/F2018)</f>
        <v>0.0189092415056301</v>
      </c>
      <c r="K2019" s="9" t="n">
        <f aca="false">F2019/F2012-1</f>
        <v>0.0177745910898846</v>
      </c>
      <c r="L2019" s="9" t="n">
        <f aca="false">F2019/F1989-1</f>
        <v>-0.00386880189963346</v>
      </c>
      <c r="M2019" s="9" t="n">
        <f aca="false">B2019/B2012-1</f>
        <v>0.0759223254362056</v>
      </c>
      <c r="N2019" s="9" t="n">
        <f aca="false">B2019/B1989-1</f>
        <v>0.0370330087576447</v>
      </c>
      <c r="O2019" s="8" t="n">
        <f aca="false">MAX(O2018,F2019)</f>
        <v>271.506607307531</v>
      </c>
      <c r="P2019" s="9" t="n">
        <f aca="false">F2019/O2019-1</f>
        <v>-0.24808792661796</v>
      </c>
      <c r="Q2019" s="8" t="n">
        <f aca="false">MAX(Q2018,B2019)</f>
        <v>4811.1564628872</v>
      </c>
      <c r="R2019" s="9" t="n">
        <f aca="false">B2019/Q2019-1</f>
        <v>-0.423042056935933</v>
      </c>
      <c r="S2019" s="9" t="n">
        <f aca="false">B2019/INDEX($B:$B,$E2019)-1</f>
        <v>0.0759223254362056</v>
      </c>
      <c r="T2019" s="0" t="n">
        <f aca="false">IF(AND($A2019&gt;=CrashTest!$B$3,$A2019&lt;=CrashTest!$C$3),1,IF(AND($A2019&gt;=CrashTest!$B$4,$A2019&lt;=CrashTest!$C$4),2,IF(AND($A2019&gt;=CrashTest!$B$5,$A2019&lt;=CrashTest!$C$5),3,IF(AND($A2019&gt;=CrashTest!$B$6,$A2019&lt;=CrashTest!$C$6),4,IF(AND($A2019&gt;=CrashTest!$B$7,$A2019&lt;=CrashTest!$C$7),5,0)))))</f>
        <v>0</v>
      </c>
      <c r="U2019" s="8" t="str">
        <f aca="false">IF(T2019=0,"",IF(T2018=T2019,MAX(U2018,B2019),B2019))</f>
        <v/>
      </c>
      <c r="V2019" s="9" t="str">
        <f aca="false">IF(T2019=0,"",B2019/U2019-1)</f>
        <v/>
      </c>
      <c r="W2019" s="8" t="str">
        <f aca="false">IF(T2019=0,"",IF(T2018=T2019,MAX(W2018,F2019),F2019))</f>
        <v/>
      </c>
      <c r="X2019" s="9" t="str">
        <f aca="false">IF(T2019=0,"",F2019/W2019-1)</f>
        <v/>
      </c>
    </row>
    <row r="2020" customFormat="false" ht="15" hidden="false" customHeight="false" outlineLevel="0" collapsed="false">
      <c r="A2020" s="5" t="n">
        <v>45848</v>
      </c>
      <c r="B2020" s="6" t="n">
        <v>2950.43276446523</v>
      </c>
      <c r="C2020" s="7" t="n">
        <v>24.80494885</v>
      </c>
      <c r="D2020" s="0" t="n">
        <f aca="false">INT((ROW()-3)/30)</f>
        <v>67</v>
      </c>
      <c r="E2020" s="0" t="n">
        <f aca="false">2+30*D2020</f>
        <v>2012</v>
      </c>
      <c r="F2020" s="8" t="n">
        <f aca="false">INDEX($F:$F,$E2020)*(2*B2020/INDEX($B:$B,$E2020)-C2020/INDEX($C:$C,$E2020))</f>
        <v>204.066124607478</v>
      </c>
      <c r="G2020" s="9" t="n">
        <f aca="false">B2020/B2019-1</f>
        <v>0.0628992111804487</v>
      </c>
      <c r="H2020" s="9" t="n">
        <f aca="false">F2020/F2019-1</f>
        <v>-0.000406425654884246</v>
      </c>
      <c r="I2020" s="9" t="n">
        <f aca="false">LN(B2020/B2019)</f>
        <v>0.0610002794181159</v>
      </c>
      <c r="J2020" s="9" t="n">
        <f aca="false">LN(F2020/F2019)</f>
        <v>-0.000406508268175586</v>
      </c>
      <c r="K2020" s="9" t="n">
        <f aca="false">F2020/F2013-1</f>
        <v>0.0233959205584373</v>
      </c>
      <c r="L2020" s="9" t="n">
        <f aca="false">F2020/F1990-1</f>
        <v>-0.0127061486260595</v>
      </c>
      <c r="M2020" s="9" t="n">
        <f aca="false">B2020/B2013-1</f>
        <v>0.13902232149028</v>
      </c>
      <c r="N2020" s="9" t="n">
        <f aca="false">B2020/B1990-1</f>
        <v>0.0513925054990052</v>
      </c>
      <c r="O2020" s="8" t="n">
        <f aca="false">MAX(O2019,F2020)</f>
        <v>271.506607307531</v>
      </c>
      <c r="P2020" s="9" t="n">
        <f aca="false">F2020/O2020-1</f>
        <v>-0.2483935229748</v>
      </c>
      <c r="Q2020" s="8" t="n">
        <f aca="false">MAX(Q2019,B2020)</f>
        <v>4811.1564628872</v>
      </c>
      <c r="R2020" s="9" t="n">
        <f aca="false">B2020/Q2020-1</f>
        <v>-0.386751857432909</v>
      </c>
      <c r="S2020" s="9" t="n">
        <f aca="false">B2020/INDEX($B:$B,$E2020)-1</f>
        <v>0.143596990997577</v>
      </c>
      <c r="T2020" s="0" t="n">
        <f aca="false">IF(AND($A2020&gt;=CrashTest!$B$3,$A2020&lt;=CrashTest!$C$3),1,IF(AND($A2020&gt;=CrashTest!$B$4,$A2020&lt;=CrashTest!$C$4),2,IF(AND($A2020&gt;=CrashTest!$B$5,$A2020&lt;=CrashTest!$C$5),3,IF(AND($A2020&gt;=CrashTest!$B$6,$A2020&lt;=CrashTest!$C$6),4,IF(AND($A2020&gt;=CrashTest!$B$7,$A2020&lt;=CrashTest!$C$7),5,0)))))</f>
        <v>0</v>
      </c>
      <c r="U2020" s="8" t="str">
        <f aca="false">IF(T2020=0,"",IF(T2019=T2020,MAX(U2019,B2020),B2020))</f>
        <v/>
      </c>
      <c r="V2020" s="9" t="str">
        <f aca="false">IF(T2020=0,"",B2020/U2020-1)</f>
        <v/>
      </c>
      <c r="W2020" s="8" t="str">
        <f aca="false">IF(T2020=0,"",IF(T2019=T2020,MAX(W2019,F2020),F2020))</f>
        <v/>
      </c>
      <c r="X2020" s="9" t="str">
        <f aca="false">IF(T2020=0,"",F2020/W2020-1)</f>
        <v/>
      </c>
    </row>
    <row r="2021" customFormat="false" ht="15" hidden="false" customHeight="false" outlineLevel="0" collapsed="false">
      <c r="A2021" s="5" t="n">
        <v>45849</v>
      </c>
      <c r="B2021" s="6" t="n">
        <v>2958.64228667446</v>
      </c>
      <c r="C2021" s="7" t="n">
        <v>24.80934352</v>
      </c>
      <c r="D2021" s="0" t="n">
        <f aca="false">INT((ROW()-3)/30)</f>
        <v>67</v>
      </c>
      <c r="E2021" s="0" t="n">
        <f aca="false">2+30*D2021</f>
        <v>2012</v>
      </c>
      <c r="F2021" s="8" t="n">
        <f aca="false">INDEX($F:$F,$E2021)*(2*B2021/INDEX($B:$B,$E2021)-C2021/INDEX($C:$C,$E2021))</f>
        <v>205.297528208481</v>
      </c>
      <c r="G2021" s="9" t="n">
        <f aca="false">B2021/B2020-1</f>
        <v>0.00278248069507137</v>
      </c>
      <c r="H2021" s="9" t="n">
        <f aca="false">F2021/F2020-1</f>
        <v>0.00603433619064275</v>
      </c>
      <c r="I2021" s="9" t="n">
        <f aca="false">LN(B2021/B2020)</f>
        <v>0.0027786167615496</v>
      </c>
      <c r="J2021" s="9" t="n">
        <f aca="false">LN(F2021/F2020)</f>
        <v>0.00601620249731379</v>
      </c>
      <c r="K2021" s="9" t="n">
        <f aca="false">F2021/F2014-1</f>
        <v>0.0356245714984678</v>
      </c>
      <c r="L2021" s="9" t="n">
        <f aca="false">F2021/F1991-1</f>
        <v>-0.0121418763026065</v>
      </c>
      <c r="M2021" s="9" t="n">
        <f aca="false">B2021/B2014-1</f>
        <v>0.178701057199397</v>
      </c>
      <c r="N2021" s="9" t="n">
        <f aca="false">B2021/B1991-1</f>
        <v>0.0663446521083682</v>
      </c>
      <c r="O2021" s="8" t="n">
        <f aca="false">MAX(O2020,F2021)</f>
        <v>271.506607307531</v>
      </c>
      <c r="P2021" s="9" t="n">
        <f aca="false">F2021/O2021-1</f>
        <v>-0.243858076809365</v>
      </c>
      <c r="Q2021" s="8" t="n">
        <f aca="false">MAX(Q2020,B2021)</f>
        <v>4811.1564628872</v>
      </c>
      <c r="R2021" s="9" t="n">
        <f aca="false">B2021/Q2021-1</f>
        <v>-0.385045506314928</v>
      </c>
      <c r="S2021" s="9" t="n">
        <f aca="false">B2021/INDEX($B:$B,$E2021)-1</f>
        <v>0.146779027547969</v>
      </c>
      <c r="T2021" s="0" t="n">
        <f aca="false">IF(AND($A2021&gt;=CrashTest!$B$3,$A2021&lt;=CrashTest!$C$3),1,IF(AND($A2021&gt;=CrashTest!$B$4,$A2021&lt;=CrashTest!$C$4),2,IF(AND($A2021&gt;=CrashTest!$B$5,$A2021&lt;=CrashTest!$C$5),3,IF(AND($A2021&gt;=CrashTest!$B$6,$A2021&lt;=CrashTest!$C$6),4,IF(AND($A2021&gt;=CrashTest!$B$7,$A2021&lt;=CrashTest!$C$7),5,0)))))</f>
        <v>0</v>
      </c>
      <c r="U2021" s="8" t="str">
        <f aca="false">IF(T2021=0,"",IF(T2020=T2021,MAX(U2020,B2021),B2021))</f>
        <v/>
      </c>
      <c r="V2021" s="9" t="str">
        <f aca="false">IF(T2021=0,"",B2021/U2021-1)</f>
        <v/>
      </c>
      <c r="W2021" s="8" t="str">
        <f aca="false">IF(T2021=0,"",IF(T2020=T2021,MAX(W2020,F2021),F2021))</f>
        <v/>
      </c>
      <c r="X2021" s="9" t="str">
        <f aca="false">IF(T2021=0,"",F2021/W2021-1)</f>
        <v/>
      </c>
    </row>
    <row r="2022" customFormat="false" ht="15" hidden="false" customHeight="false" outlineLevel="0" collapsed="false">
      <c r="A2022" s="5" t="n">
        <v>45850</v>
      </c>
      <c r="B2022" s="6" t="n">
        <v>2940.39548918761</v>
      </c>
      <c r="C2022" s="7" t="n">
        <v>24.52596509</v>
      </c>
      <c r="D2022" s="0" t="n">
        <f aca="false">INT((ROW()-3)/30)</f>
        <v>67</v>
      </c>
      <c r="E2022" s="0" t="n">
        <f aca="false">2+30*D2022</f>
        <v>2012</v>
      </c>
      <c r="F2022" s="8" t="n">
        <f aca="false">INDEX($F:$F,$E2022)*(2*B2022/INDEX($B:$B,$E2022)-C2022/INDEX($C:$C,$E2022))</f>
        <v>205.3701161794</v>
      </c>
      <c r="G2022" s="9" t="n">
        <f aca="false">B2022/B2021-1</f>
        <v>-0.00616728746460238</v>
      </c>
      <c r="H2022" s="9" t="n">
        <f aca="false">F2022/F2021-1</f>
        <v>0.000353574500151943</v>
      </c>
      <c r="I2022" s="9" t="n">
        <f aca="false">LN(B2022/B2021)</f>
        <v>-0.00618638373722495</v>
      </c>
      <c r="J2022" s="9" t="n">
        <f aca="false">LN(F2022/F2021)</f>
        <v>0.000353512007418488</v>
      </c>
      <c r="K2022" s="9" t="n">
        <f aca="false">F2022/F2015-1</f>
        <v>0.0354527533772326</v>
      </c>
      <c r="L2022" s="9" t="n">
        <f aca="false">F2022/F1992-1</f>
        <v>-0.00440994868736888</v>
      </c>
      <c r="M2022" s="9" t="n">
        <f aca="false">B2022/B2015-1</f>
        <v>0.167537734108471</v>
      </c>
      <c r="N2022" s="9" t="n">
        <f aca="false">B2022/B1992-1</f>
        <v>0.108354145017476</v>
      </c>
      <c r="O2022" s="8" t="n">
        <f aca="false">MAX(O2021,F2022)</f>
        <v>271.506607307531</v>
      </c>
      <c r="P2022" s="9" t="n">
        <f aca="false">F2022/O2022-1</f>
        <v>-0.243590724306829</v>
      </c>
      <c r="Q2022" s="8" t="n">
        <f aca="false">MAX(Q2021,B2022)</f>
        <v>4811.1564628872</v>
      </c>
      <c r="R2022" s="9" t="n">
        <f aca="false">B2022/Q2022-1</f>
        <v>-0.388838107455133</v>
      </c>
      <c r="S2022" s="9" t="n">
        <f aca="false">B2022/INDEX($B:$B,$E2022)-1</f>
        <v>0.139706511626704</v>
      </c>
      <c r="T2022" s="0" t="n">
        <f aca="false">IF(AND($A2022&gt;=CrashTest!$B$3,$A2022&lt;=CrashTest!$C$3),1,IF(AND($A2022&gt;=CrashTest!$B$4,$A2022&lt;=CrashTest!$C$4),2,IF(AND($A2022&gt;=CrashTest!$B$5,$A2022&lt;=CrashTest!$C$5),3,IF(AND($A2022&gt;=CrashTest!$B$6,$A2022&lt;=CrashTest!$C$6),4,IF(AND($A2022&gt;=CrashTest!$B$7,$A2022&lt;=CrashTest!$C$7),5,0)))))</f>
        <v>0</v>
      </c>
      <c r="U2022" s="8" t="str">
        <f aca="false">IF(T2022=0,"",IF(T2021=T2022,MAX(U2021,B2022),B2022))</f>
        <v/>
      </c>
      <c r="V2022" s="9" t="str">
        <f aca="false">IF(T2022=0,"",B2022/U2022-1)</f>
        <v/>
      </c>
      <c r="W2022" s="8" t="str">
        <f aca="false">IF(T2022=0,"",IF(T2021=T2022,MAX(W2021,F2022),F2022))</f>
        <v/>
      </c>
      <c r="X2022" s="9" t="str">
        <f aca="false">IF(T2022=0,"",F2022/W2022-1)</f>
        <v/>
      </c>
    </row>
    <row r="2023" customFormat="false" ht="15" hidden="false" customHeight="false" outlineLevel="0" collapsed="false">
      <c r="A2023" s="5" t="n">
        <v>45851</v>
      </c>
      <c r="B2023" s="6" t="n">
        <v>2969.63940093513</v>
      </c>
      <c r="C2023" s="7" t="n">
        <v>24.86456728</v>
      </c>
      <c r="D2023" s="0" t="n">
        <f aca="false">INT((ROW()-3)/30)</f>
        <v>67</v>
      </c>
      <c r="E2023" s="0" t="n">
        <f aca="false">2+30*D2023</f>
        <v>2012</v>
      </c>
      <c r="F2023" s="8" t="n">
        <f aca="false">INDEX($F:$F,$E2023)*(2*B2023/INDEX($B:$B,$E2023)-C2023/INDEX($C:$C,$E2023))</f>
        <v>206.440450077993</v>
      </c>
      <c r="G2023" s="9" t="n">
        <f aca="false">B2023/B2022-1</f>
        <v>0.00994557087815418</v>
      </c>
      <c r="H2023" s="9" t="n">
        <f aca="false">F2023/F2022-1</f>
        <v>0.00521173147537346</v>
      </c>
      <c r="I2023" s="9" t="n">
        <f aca="false">LN(B2023/B2022)</f>
        <v>0.00989643918138869</v>
      </c>
      <c r="J2023" s="9" t="n">
        <f aca="false">LN(F2023/F2022)</f>
        <v>0.00519819740647656</v>
      </c>
      <c r="K2023" s="9" t="n">
        <f aca="false">F2023/F2016-1</f>
        <v>0.0366132439887839</v>
      </c>
      <c r="L2023" s="9" t="n">
        <f aca="false">F2023/F1993-1</f>
        <v>0.0158001065152498</v>
      </c>
      <c r="M2023" s="9" t="n">
        <f aca="false">B2023/B2016-1</f>
        <v>0.155613530289001</v>
      </c>
      <c r="N2023" s="9" t="n">
        <f aca="false">B2023/B1993-1</f>
        <v>0.15190604120387</v>
      </c>
      <c r="O2023" s="8" t="n">
        <f aca="false">MAX(O2022,F2023)</f>
        <v>271.506607307531</v>
      </c>
      <c r="P2023" s="9" t="n">
        <f aca="false">F2023/O2023-1</f>
        <v>-0.239648522276434</v>
      </c>
      <c r="Q2023" s="8" t="n">
        <f aca="false">MAX(Q2022,B2023)</f>
        <v>4811.1564628872</v>
      </c>
      <c r="R2023" s="9" t="n">
        <f aca="false">B2023/Q2023-1</f>
        <v>-0.382759753534801</v>
      </c>
      <c r="S2023" s="9" t="n">
        <f aca="false">B2023/INDEX($B:$B,$E2023)-1</f>
        <v>0.151041543518381</v>
      </c>
      <c r="T2023" s="0" t="n">
        <f aca="false">IF(AND($A2023&gt;=CrashTest!$B$3,$A2023&lt;=CrashTest!$C$3),1,IF(AND($A2023&gt;=CrashTest!$B$4,$A2023&lt;=CrashTest!$C$4),2,IF(AND($A2023&gt;=CrashTest!$B$5,$A2023&lt;=CrashTest!$C$5),3,IF(AND($A2023&gt;=CrashTest!$B$6,$A2023&lt;=CrashTest!$C$6),4,IF(AND($A2023&gt;=CrashTest!$B$7,$A2023&lt;=CrashTest!$C$7),5,0)))))</f>
        <v>0</v>
      </c>
      <c r="U2023" s="8" t="str">
        <f aca="false">IF(T2023=0,"",IF(T2022=T2023,MAX(U2022,B2023),B2023))</f>
        <v/>
      </c>
      <c r="V2023" s="9" t="str">
        <f aca="false">IF(T2023=0,"",B2023/U2023-1)</f>
        <v/>
      </c>
      <c r="W2023" s="8" t="str">
        <f aca="false">IF(T2023=0,"",IF(T2022=T2023,MAX(W2022,F2023),F2023))</f>
        <v/>
      </c>
      <c r="X2023" s="9" t="str">
        <f aca="false">IF(T2023=0,"",F2023/W2023-1)</f>
        <v/>
      </c>
    </row>
    <row r="2024" customFormat="false" ht="15" hidden="false" customHeight="false" outlineLevel="0" collapsed="false">
      <c r="A2024" s="5" t="n">
        <v>45852</v>
      </c>
      <c r="B2024" s="6" t="n">
        <v>3011.78428755114</v>
      </c>
      <c r="C2024" s="7" t="n">
        <v>25.39568241</v>
      </c>
      <c r="D2024" s="0" t="n">
        <f aca="false">INT((ROW()-3)/30)</f>
        <v>67</v>
      </c>
      <c r="E2024" s="0" t="n">
        <f aca="false">2+30*D2024</f>
        <v>2012</v>
      </c>
      <c r="F2024" s="8" t="n">
        <f aca="false">INDEX($F:$F,$E2024)*(2*B2024/INDEX($B:$B,$E2024)-C2024/INDEX($C:$C,$E2024))</f>
        <v>207.539999755566</v>
      </c>
      <c r="G2024" s="9" t="n">
        <f aca="false">B2024/B2023-1</f>
        <v>0.0141919206091954</v>
      </c>
      <c r="H2024" s="9" t="n">
        <f aca="false">F2024/F2023-1</f>
        <v>0.00532623173974667</v>
      </c>
      <c r="I2024" s="9" t="n">
        <f aca="false">LN(B2024/B2023)</f>
        <v>0.0140921580772769</v>
      </c>
      <c r="J2024" s="9" t="n">
        <f aca="false">LN(F2024/F2023)</f>
        <v>0.00531209753330022</v>
      </c>
      <c r="K2024" s="9" t="n">
        <f aca="false">F2024/F2017-1</f>
        <v>0.044395471605079</v>
      </c>
      <c r="L2024" s="9" t="n">
        <f aca="false">F2024/F1994-1</f>
        <v>0.0241450655369124</v>
      </c>
      <c r="M2024" s="9" t="n">
        <f aca="false">B2024/B2017-1</f>
        <v>0.184444885510758</v>
      </c>
      <c r="N2024" s="9" t="n">
        <f aca="false">B2024/B1994-1</f>
        <v>0.188976122419382</v>
      </c>
      <c r="O2024" s="8" t="n">
        <f aca="false">MAX(O2023,F2024)</f>
        <v>271.506607307531</v>
      </c>
      <c r="P2024" s="9" t="n">
        <f aca="false">F2024/O2024-1</f>
        <v>-0.23559871410242</v>
      </c>
      <c r="Q2024" s="8" t="n">
        <f aca="false">MAX(Q2023,B2024)</f>
        <v>4811.1564628872</v>
      </c>
      <c r="R2024" s="9" t="n">
        <f aca="false">B2024/Q2024-1</f>
        <v>-0.373999928960167</v>
      </c>
      <c r="S2024" s="9" t="n">
        <f aca="false">B2024/INDEX($B:$B,$E2024)-1</f>
        <v>0.167377033721879</v>
      </c>
      <c r="T2024" s="0" t="n">
        <f aca="false">IF(AND($A2024&gt;=CrashTest!$B$3,$A2024&lt;=CrashTest!$C$3),1,IF(AND($A2024&gt;=CrashTest!$B$4,$A2024&lt;=CrashTest!$C$4),2,IF(AND($A2024&gt;=CrashTest!$B$5,$A2024&lt;=CrashTest!$C$5),3,IF(AND($A2024&gt;=CrashTest!$B$6,$A2024&lt;=CrashTest!$C$6),4,IF(AND($A2024&gt;=CrashTest!$B$7,$A2024&lt;=CrashTest!$C$7),5,0)))))</f>
        <v>0</v>
      </c>
      <c r="U2024" s="8" t="str">
        <f aca="false">IF(T2024=0,"",IF(T2023=T2024,MAX(U2023,B2024),B2024))</f>
        <v/>
      </c>
      <c r="V2024" s="9" t="str">
        <f aca="false">IF(T2024=0,"",B2024/U2024-1)</f>
        <v/>
      </c>
      <c r="W2024" s="8" t="str">
        <f aca="false">IF(T2024=0,"",IF(T2023=T2024,MAX(W2023,F2024),F2024))</f>
        <v/>
      </c>
      <c r="X2024" s="9" t="str">
        <f aca="false">IF(T2024=0,"",F2024/W2024-1)</f>
        <v/>
      </c>
    </row>
    <row r="2025" customFormat="false" ht="15" hidden="false" customHeight="false" outlineLevel="0" collapsed="false">
      <c r="A2025" s="5" t="n">
        <v>45853</v>
      </c>
      <c r="B2025" s="6" t="n">
        <v>3132.8656157218</v>
      </c>
      <c r="C2025" s="7" t="n">
        <v>27.27623988</v>
      </c>
      <c r="D2025" s="0" t="n">
        <f aca="false">INT((ROW()-3)/30)</f>
        <v>67</v>
      </c>
      <c r="E2025" s="0" t="n">
        <f aca="false">2+30*D2025</f>
        <v>2012</v>
      </c>
      <c r="F2025" s="8" t="n">
        <f aca="false">INDEX($F:$F,$E2025)*(2*B2025/INDEX($B:$B,$E2025)-C2025/INDEX($C:$C,$E2025))</f>
        <v>207.057020995068</v>
      </c>
      <c r="G2025" s="9" t="n">
        <f aca="false">B2025/B2024-1</f>
        <v>0.0402025233583745</v>
      </c>
      <c r="H2025" s="9" t="n">
        <f aca="false">F2025/F2024-1</f>
        <v>-0.00232715987793508</v>
      </c>
      <c r="I2025" s="9" t="n">
        <f aca="false">LN(B2025/B2024)</f>
        <v>0.0394154281935144</v>
      </c>
      <c r="J2025" s="9" t="n">
        <f aca="false">LN(F2025/F2024)</f>
        <v>-0.00232987192287559</v>
      </c>
      <c r="K2025" s="9" t="n">
        <f aca="false">F2025/F2018-1</f>
        <v>0.0336051852874473</v>
      </c>
      <c r="L2025" s="9" t="n">
        <f aca="false">F2025/F1995-1</f>
        <v>0.0222484927602666</v>
      </c>
      <c r="M2025" s="9" t="n">
        <f aca="false">B2025/B2018-1</f>
        <v>0.197839080768822</v>
      </c>
      <c r="N2025" s="9" t="n">
        <f aca="false">B2025/B1995-1</f>
        <v>0.230219976950059</v>
      </c>
      <c r="O2025" s="8" t="n">
        <f aca="false">MAX(O2024,F2025)</f>
        <v>271.506607307531</v>
      </c>
      <c r="P2025" s="9" t="n">
        <f aca="false">F2025/O2025-1</f>
        <v>-0.237377598105603</v>
      </c>
      <c r="Q2025" s="8" t="n">
        <f aca="false">MAX(Q2024,B2025)</f>
        <v>4811.1564628872</v>
      </c>
      <c r="R2025" s="9" t="n">
        <f aca="false">B2025/Q2025-1</f>
        <v>-0.348833146481844</v>
      </c>
      <c r="S2025" s="9" t="n">
        <f aca="false">B2025/INDEX($B:$B,$E2025)-1</f>
        <v>0.214308536188113</v>
      </c>
      <c r="T2025" s="0" t="n">
        <f aca="false">IF(AND($A2025&gt;=CrashTest!$B$3,$A2025&lt;=CrashTest!$C$3),1,IF(AND($A2025&gt;=CrashTest!$B$4,$A2025&lt;=CrashTest!$C$4),2,IF(AND($A2025&gt;=CrashTest!$B$5,$A2025&lt;=CrashTest!$C$5),3,IF(AND($A2025&gt;=CrashTest!$B$6,$A2025&lt;=CrashTest!$C$6),4,IF(AND($A2025&gt;=CrashTest!$B$7,$A2025&lt;=CrashTest!$C$7),5,0)))))</f>
        <v>0</v>
      </c>
      <c r="U2025" s="8" t="str">
        <f aca="false">IF(T2025=0,"",IF(T2024=T2025,MAX(U2024,B2025),B2025))</f>
        <v/>
      </c>
      <c r="V2025" s="9" t="str">
        <f aca="false">IF(T2025=0,"",B2025/U2025-1)</f>
        <v/>
      </c>
      <c r="W2025" s="8" t="str">
        <f aca="false">IF(T2025=0,"",IF(T2024=T2025,MAX(W2024,F2025),F2025))</f>
        <v/>
      </c>
      <c r="X2025" s="9" t="str">
        <f aca="false">IF(T2025=0,"",F2025/W2025-1)</f>
        <v/>
      </c>
    </row>
    <row r="2026" customFormat="false" ht="15" hidden="false" customHeight="false" outlineLevel="0" collapsed="false">
      <c r="A2026" s="5" t="n">
        <v>45854</v>
      </c>
      <c r="B2026" s="6" t="n">
        <v>3366.30753506721</v>
      </c>
      <c r="C2026" s="7" t="n">
        <v>30.64044975</v>
      </c>
      <c r="D2026" s="0" t="n">
        <f aca="false">INT((ROW()-3)/30)</f>
        <v>67</v>
      </c>
      <c r="E2026" s="0" t="n">
        <f aca="false">2+30*D2026</f>
        <v>2012</v>
      </c>
      <c r="F2026" s="8" t="n">
        <f aca="false">INDEX($F:$F,$E2026)*(2*B2026/INDEX($B:$B,$E2026)-C2026/INDEX($C:$C,$E2026))</f>
        <v>208.810635601381</v>
      </c>
      <c r="G2026" s="9" t="n">
        <f aca="false">B2026/B2025-1</f>
        <v>0.0745138630185469</v>
      </c>
      <c r="H2026" s="9" t="n">
        <f aca="false">F2026/F2025-1</f>
        <v>0.00846923517920395</v>
      </c>
      <c r="I2026" s="9" t="n">
        <f aca="false">LN(B2026/B2025)</f>
        <v>0.0718683388492587</v>
      </c>
      <c r="J2026" s="9" t="n">
        <f aca="false">LN(F2026/F2025)</f>
        <v>0.00843357242298307</v>
      </c>
      <c r="K2026" s="9" t="n">
        <f aca="false">F2026/F2019-1</f>
        <v>0.0228339956156107</v>
      </c>
      <c r="L2026" s="9" t="n">
        <f aca="false">F2026/F1996-1</f>
        <v>0.0139263377936996</v>
      </c>
      <c r="M2026" s="9" t="n">
        <f aca="false">B2026/B2019-1</f>
        <v>0.212718915918853</v>
      </c>
      <c r="N2026" s="9" t="n">
        <f aca="false">B2026/B1996-1</f>
        <v>0.312389186607892</v>
      </c>
      <c r="O2026" s="8" t="n">
        <f aca="false">MAX(O2025,F2026)</f>
        <v>271.506607307531</v>
      </c>
      <c r="P2026" s="9" t="n">
        <f aca="false">F2026/O2026-1</f>
        <v>-0.23091876963103</v>
      </c>
      <c r="Q2026" s="8" t="n">
        <f aca="false">MAX(Q2025,B2026)</f>
        <v>4811.1564628872</v>
      </c>
      <c r="R2026" s="9" t="n">
        <f aca="false">B2026/Q2026-1</f>
        <v>-0.300312188756574</v>
      </c>
      <c r="S2026" s="9" t="n">
        <f aca="false">B2026/INDEX($B:$B,$E2026)-1</f>
        <v>0.304791356115887</v>
      </c>
      <c r="T2026" s="0" t="n">
        <f aca="false">IF(AND($A2026&gt;=CrashTest!$B$3,$A2026&lt;=CrashTest!$C$3),1,IF(AND($A2026&gt;=CrashTest!$B$4,$A2026&lt;=CrashTest!$C$4),2,IF(AND($A2026&gt;=CrashTest!$B$5,$A2026&lt;=CrashTest!$C$5),3,IF(AND($A2026&gt;=CrashTest!$B$6,$A2026&lt;=CrashTest!$C$6),4,IF(AND($A2026&gt;=CrashTest!$B$7,$A2026&lt;=CrashTest!$C$7),5,0)))))</f>
        <v>0</v>
      </c>
      <c r="U2026" s="8" t="str">
        <f aca="false">IF(T2026=0,"",IF(T2025=T2026,MAX(U2025,B2026),B2026))</f>
        <v/>
      </c>
      <c r="V2026" s="9" t="str">
        <f aca="false">IF(T2026=0,"",B2026/U2026-1)</f>
        <v/>
      </c>
      <c r="W2026" s="8" t="str">
        <f aca="false">IF(T2026=0,"",IF(T2025=T2026,MAX(W2025,F2026),F2026))</f>
        <v/>
      </c>
      <c r="X2026" s="9" t="str">
        <f aca="false">IF(T2026=0,"",F2026/W2026-1)</f>
        <v/>
      </c>
    </row>
    <row r="2027" customFormat="false" ht="15" hidden="false" customHeight="false" outlineLevel="0" collapsed="false">
      <c r="A2027" s="5" t="n">
        <v>45855</v>
      </c>
      <c r="B2027" s="6" t="n">
        <v>3489.39637258913</v>
      </c>
      <c r="C2027" s="7" t="n">
        <v>32.21581385</v>
      </c>
      <c r="D2027" s="0" t="n">
        <f aca="false">INT((ROW()-3)/30)</f>
        <v>67</v>
      </c>
      <c r="E2027" s="0" t="n">
        <f aca="false">2+30*D2027</f>
        <v>2012</v>
      </c>
      <c r="F2027" s="8" t="n">
        <f aca="false">INDEX($F:$F,$E2027)*(2*B2027/INDEX($B:$B,$E2027)-C2027/INDEX($C:$C,$E2027))</f>
        <v>211.773669597063</v>
      </c>
      <c r="G2027" s="9" t="n">
        <f aca="false">B2027/B2026-1</f>
        <v>0.036564941331025</v>
      </c>
      <c r="H2027" s="9" t="n">
        <f aca="false">F2027/F2026-1</f>
        <v>0.0141900530456616</v>
      </c>
      <c r="I2027" s="9" t="n">
        <f aca="false">LN(B2027/B2026)</f>
        <v>0.0359123053748149</v>
      </c>
      <c r="J2027" s="9" t="n">
        <f aca="false">LN(F2027/F2026)</f>
        <v>0.0140903166454775</v>
      </c>
      <c r="K2027" s="9" t="n">
        <f aca="false">F2027/F2020-1</f>
        <v>0.0377698405573701</v>
      </c>
      <c r="L2027" s="9" t="n">
        <f aca="false">F2027/F1997-1</f>
        <v>0.04637314966215</v>
      </c>
      <c r="M2027" s="9" t="n">
        <f aca="false">B2027/B2020-1</f>
        <v>0.182672730121199</v>
      </c>
      <c r="N2027" s="9" t="n">
        <f aca="false">B2027/B1997-1</f>
        <v>0.388316950613694</v>
      </c>
      <c r="O2027" s="8" t="n">
        <f aca="false">MAX(O2026,F2027)</f>
        <v>271.506607307531</v>
      </c>
      <c r="P2027" s="9" t="n">
        <f aca="false">F2027/O2027-1</f>
        <v>-0.220005466175671</v>
      </c>
      <c r="Q2027" s="8" t="n">
        <f aca="false">MAX(Q2026,B2027)</f>
        <v>4811.1564628872</v>
      </c>
      <c r="R2027" s="9" t="n">
        <f aca="false">B2027/Q2027-1</f>
        <v>-0.274728144988424</v>
      </c>
      <c r="S2027" s="9" t="n">
        <f aca="false">B2027/INDEX($B:$B,$E2027)-1</f>
        <v>0.352500975501493</v>
      </c>
      <c r="T2027" s="0" t="n">
        <f aca="false">IF(AND($A2027&gt;=CrashTest!$B$3,$A2027&lt;=CrashTest!$C$3),1,IF(AND($A2027&gt;=CrashTest!$B$4,$A2027&lt;=CrashTest!$C$4),2,IF(AND($A2027&gt;=CrashTest!$B$5,$A2027&lt;=CrashTest!$C$5),3,IF(AND($A2027&gt;=CrashTest!$B$6,$A2027&lt;=CrashTest!$C$6),4,IF(AND($A2027&gt;=CrashTest!$B$7,$A2027&lt;=CrashTest!$C$7),5,0)))))</f>
        <v>0</v>
      </c>
      <c r="U2027" s="8" t="str">
        <f aca="false">IF(T2027=0,"",IF(T2026=T2027,MAX(U2026,B2027),B2027))</f>
        <v/>
      </c>
      <c r="V2027" s="9" t="str">
        <f aca="false">IF(T2027=0,"",B2027/U2027-1)</f>
        <v/>
      </c>
      <c r="W2027" s="8" t="str">
        <f aca="false">IF(T2027=0,"",IF(T2026=T2027,MAX(W2026,F2027),F2027))</f>
        <v/>
      </c>
      <c r="X2027" s="9" t="str">
        <f aca="false">IF(T2027=0,"",F2027/W2027-1)</f>
        <v/>
      </c>
    </row>
    <row r="2028" customFormat="false" ht="15" hidden="false" customHeight="false" outlineLevel="0" collapsed="false">
      <c r="A2028" s="5" t="n">
        <v>45856</v>
      </c>
      <c r="B2028" s="6" t="n">
        <v>3542.33909877265</v>
      </c>
      <c r="C2028" s="7" t="n">
        <v>33.26797216</v>
      </c>
      <c r="D2028" s="0" t="n">
        <f aca="false">INT((ROW()-3)/30)</f>
        <v>67</v>
      </c>
      <c r="E2028" s="0" t="n">
        <f aca="false">2+30*D2028</f>
        <v>2012</v>
      </c>
      <c r="F2028" s="8" t="n">
        <f aca="false">INDEX($F:$F,$E2028)*(2*B2028/INDEX($B:$B,$E2028)-C2028/INDEX($C:$C,$E2028))</f>
        <v>209.201919983543</v>
      </c>
      <c r="G2028" s="9" t="n">
        <f aca="false">B2028/B2027-1</f>
        <v>0.0151724597983223</v>
      </c>
      <c r="H2028" s="9" t="n">
        <f aca="false">F2028/F2027-1</f>
        <v>-0.0121438591417549</v>
      </c>
      <c r="I2028" s="9" t="n">
        <f aca="false">LN(B2028/B2027)</f>
        <v>0.0150585091918413</v>
      </c>
      <c r="J2028" s="9" t="n">
        <f aca="false">LN(F2028/F2027)</f>
        <v>-0.0122181982546932</v>
      </c>
      <c r="K2028" s="9" t="n">
        <f aca="false">F2028/F2021-1</f>
        <v>0.0190182113205839</v>
      </c>
      <c r="L2028" s="9" t="n">
        <f aca="false">F2028/F1998-1</f>
        <v>0.037432891497835</v>
      </c>
      <c r="M2028" s="9" t="n">
        <f aca="false">B2028/B2021-1</f>
        <v>0.197285361169589</v>
      </c>
      <c r="N2028" s="9" t="n">
        <f aca="false">B2028/B1998-1</f>
        <v>0.404300547841337</v>
      </c>
      <c r="O2028" s="8" t="n">
        <f aca="false">MAX(O2027,F2028)</f>
        <v>271.506607307531</v>
      </c>
      <c r="P2028" s="9" t="n">
        <f aca="false">F2028/O2028-1</f>
        <v>-0.229477609925773</v>
      </c>
      <c r="Q2028" s="8" t="n">
        <f aca="false">MAX(Q2027,B2028)</f>
        <v>4811.1564628872</v>
      </c>
      <c r="R2028" s="9" t="n">
        <f aca="false">B2028/Q2028-1</f>
        <v>-0.263723986925407</v>
      </c>
      <c r="S2028" s="9" t="n">
        <f aca="false">B2028/INDEX($B:$B,$E2028)-1</f>
        <v>0.37302174217948</v>
      </c>
      <c r="T2028" s="0" t="n">
        <f aca="false">IF(AND($A2028&gt;=CrashTest!$B$3,$A2028&lt;=CrashTest!$C$3),1,IF(AND($A2028&gt;=CrashTest!$B$4,$A2028&lt;=CrashTest!$C$4),2,IF(AND($A2028&gt;=CrashTest!$B$5,$A2028&lt;=CrashTest!$C$5),3,IF(AND($A2028&gt;=CrashTest!$B$6,$A2028&lt;=CrashTest!$C$6),4,IF(AND($A2028&gt;=CrashTest!$B$7,$A2028&lt;=CrashTest!$C$7),5,0)))))</f>
        <v>0</v>
      </c>
      <c r="U2028" s="8" t="str">
        <f aca="false">IF(T2028=0,"",IF(T2027=T2028,MAX(U2027,B2028),B2028))</f>
        <v/>
      </c>
      <c r="V2028" s="9" t="str">
        <f aca="false">IF(T2028=0,"",B2028/U2028-1)</f>
        <v/>
      </c>
      <c r="W2028" s="8" t="str">
        <f aca="false">IF(T2028=0,"",IF(T2027=T2028,MAX(W2027,F2028),F2028))</f>
        <v/>
      </c>
      <c r="X2028" s="9" t="str">
        <f aca="false">IF(T2028=0,"",F2028/W2028-1)</f>
        <v/>
      </c>
    </row>
    <row r="2029" customFormat="false" ht="15" hidden="false" customHeight="false" outlineLevel="0" collapsed="false">
      <c r="A2029" s="5" t="n">
        <v>45857</v>
      </c>
      <c r="B2029" s="6" t="n">
        <v>3592.11291057861</v>
      </c>
      <c r="C2029" s="7" t="n">
        <v>33.91907327</v>
      </c>
      <c r="D2029" s="0" t="n">
        <f aca="false">INT((ROW()-3)/30)</f>
        <v>67</v>
      </c>
      <c r="E2029" s="0" t="n">
        <f aca="false">2+30*D2029</f>
        <v>2012</v>
      </c>
      <c r="F2029" s="8" t="n">
        <f aca="false">INDEX($F:$F,$E2029)*(2*B2029/INDEX($B:$B,$E2029)-C2029/INDEX($C:$C,$E2029))</f>
        <v>210.255652472508</v>
      </c>
      <c r="G2029" s="9" t="n">
        <f aca="false">B2029/B2028-1</f>
        <v>0.0140511143676803</v>
      </c>
      <c r="H2029" s="9" t="n">
        <f aca="false">F2029/F2028-1</f>
        <v>0.00503691595682954</v>
      </c>
      <c r="I2029" s="9" t="n">
        <f aca="false">LN(B2029/B2028)</f>
        <v>0.0139533125451458</v>
      </c>
      <c r="J2029" s="9" t="n">
        <f aca="false">LN(F2029/F2028)</f>
        <v>0.0050242731317776</v>
      </c>
      <c r="K2029" s="9" t="n">
        <f aca="false">F2029/F2022-1</f>
        <v>0.0237889347486195</v>
      </c>
      <c r="L2029" s="9" t="n">
        <f aca="false">F2029/F1999-1</f>
        <v>0.0410076622499478</v>
      </c>
      <c r="M2029" s="9" t="n">
        <f aca="false">B2029/B2022-1</f>
        <v>0.221642776894295</v>
      </c>
      <c r="N2029" s="9" t="n">
        <f aca="false">B2029/B1999-1</f>
        <v>0.423721162760505</v>
      </c>
      <c r="O2029" s="8" t="n">
        <f aca="false">MAX(O2028,F2029)</f>
        <v>271.506607307531</v>
      </c>
      <c r="P2029" s="9" t="n">
        <f aca="false">F2029/O2029-1</f>
        <v>-0.225596553404113</v>
      </c>
      <c r="Q2029" s="8" t="n">
        <f aca="false">MAX(Q2028,B2029)</f>
        <v>4811.1564628872</v>
      </c>
      <c r="R2029" s="9" t="n">
        <f aca="false">B2029/Q2029-1</f>
        <v>-0.253378488459516</v>
      </c>
      <c r="S2029" s="9" t="n">
        <f aca="false">B2029/INDEX($B:$B,$E2029)-1</f>
        <v>0.392314227708156</v>
      </c>
      <c r="T2029" s="0" t="n">
        <f aca="false">IF(AND($A2029&gt;=CrashTest!$B$3,$A2029&lt;=CrashTest!$C$3),1,IF(AND($A2029&gt;=CrashTest!$B$4,$A2029&lt;=CrashTest!$C$4),2,IF(AND($A2029&gt;=CrashTest!$B$5,$A2029&lt;=CrashTest!$C$5),3,IF(AND($A2029&gt;=CrashTest!$B$6,$A2029&lt;=CrashTest!$C$6),4,IF(AND($A2029&gt;=CrashTest!$B$7,$A2029&lt;=CrashTest!$C$7),5,0)))))</f>
        <v>0</v>
      </c>
      <c r="U2029" s="8" t="str">
        <f aca="false">IF(T2029=0,"",IF(T2028=T2029,MAX(U2028,B2029),B2029))</f>
        <v/>
      </c>
      <c r="V2029" s="9" t="str">
        <f aca="false">IF(T2029=0,"",B2029/U2029-1)</f>
        <v/>
      </c>
      <c r="W2029" s="8" t="str">
        <f aca="false">IF(T2029=0,"",IF(T2028=T2029,MAX(W2028,F2029),F2029))</f>
        <v/>
      </c>
      <c r="X2029" s="9" t="str">
        <f aca="false">IF(T2029=0,"",F2029/W2029-1)</f>
        <v/>
      </c>
    </row>
    <row r="2030" customFormat="false" ht="15" hidden="false" customHeight="false" outlineLevel="0" collapsed="false">
      <c r="A2030" s="5" t="n">
        <v>45858</v>
      </c>
      <c r="B2030" s="6" t="n">
        <v>3755.06715341905</v>
      </c>
      <c r="C2030" s="7" t="n">
        <v>36.40665332</v>
      </c>
      <c r="D2030" s="0" t="n">
        <f aca="false">INT((ROW()-3)/30)</f>
        <v>67</v>
      </c>
      <c r="E2030" s="0" t="n">
        <f aca="false">2+30*D2030</f>
        <v>2012</v>
      </c>
      <c r="F2030" s="8" t="n">
        <f aca="false">INDEX($F:$F,$E2030)*(2*B2030/INDEX($B:$B,$E2030)-C2030/INDEX($C:$C,$E2030))</f>
        <v>210.050482921389</v>
      </c>
      <c r="G2030" s="9" t="n">
        <f aca="false">B2030/B2029-1</f>
        <v>0.0453644545416563</v>
      </c>
      <c r="H2030" s="9" t="n">
        <f aca="false">F2030/F2029-1</f>
        <v>-0.000975809918571602</v>
      </c>
      <c r="I2030" s="9" t="n">
        <f aca="false">LN(B2030/B2029)</f>
        <v>0.044365584940972</v>
      </c>
      <c r="J2030" s="9" t="n">
        <f aca="false">LN(F2030/F2029)</f>
        <v>-0.000976286331020737</v>
      </c>
      <c r="K2030" s="9" t="n">
        <f aca="false">F2030/F2023-1</f>
        <v>0.017487042108427</v>
      </c>
      <c r="L2030" s="9" t="n">
        <f aca="false">F2030/F2000-1</f>
        <v>0.0585344609873977</v>
      </c>
      <c r="M2030" s="9" t="n">
        <f aca="false">B2030/B2023-1</f>
        <v>0.26448590096043</v>
      </c>
      <c r="N2030" s="9" t="n">
        <f aca="false">B2030/B2000-1</f>
        <v>0.5625454713925</v>
      </c>
      <c r="O2030" s="8" t="n">
        <f aca="false">MAX(O2029,F2030)</f>
        <v>271.506607307531</v>
      </c>
      <c r="P2030" s="9" t="n">
        <f aca="false">F2030/O2030-1</f>
        <v>-0.226352223968278</v>
      </c>
      <c r="Q2030" s="8" t="n">
        <f aca="false">MAX(Q2029,B2030)</f>
        <v>4811.1564628872</v>
      </c>
      <c r="R2030" s="9" t="n">
        <f aca="false">B2030/Q2030-1</f>
        <v>-0.219508410839415</v>
      </c>
      <c r="S2030" s="9" t="n">
        <f aca="false">B2030/INDEX($B:$B,$E2030)-1</f>
        <v>0.455475803198724</v>
      </c>
      <c r="T2030" s="0" t="n">
        <f aca="false">IF(AND($A2030&gt;=CrashTest!$B$3,$A2030&lt;=CrashTest!$C$3),1,IF(AND($A2030&gt;=CrashTest!$B$4,$A2030&lt;=CrashTest!$C$4),2,IF(AND($A2030&gt;=CrashTest!$B$5,$A2030&lt;=CrashTest!$C$5),3,IF(AND($A2030&gt;=CrashTest!$B$6,$A2030&lt;=CrashTest!$C$6),4,IF(AND($A2030&gt;=CrashTest!$B$7,$A2030&lt;=CrashTest!$C$7),5,0)))))</f>
        <v>0</v>
      </c>
      <c r="U2030" s="8" t="str">
        <f aca="false">IF(T2030=0,"",IF(T2029=T2030,MAX(U2029,B2030),B2030))</f>
        <v/>
      </c>
      <c r="V2030" s="9" t="str">
        <f aca="false">IF(T2030=0,"",B2030/U2030-1)</f>
        <v/>
      </c>
      <c r="W2030" s="8" t="str">
        <f aca="false">IF(T2030=0,"",IF(T2029=T2030,MAX(W2029,F2030),F2030))</f>
        <v/>
      </c>
      <c r="X2030" s="9" t="str">
        <f aca="false">IF(T2030=0,"",F2030/W2030-1)</f>
        <v/>
      </c>
    </row>
    <row r="2031" customFormat="false" ht="15" hidden="false" customHeight="false" outlineLevel="0" collapsed="false">
      <c r="A2031" s="5" t="n">
        <v>45859</v>
      </c>
      <c r="B2031" s="6" t="n">
        <v>3765.90390122735</v>
      </c>
      <c r="C2031" s="7" t="n">
        <v>36.48235918</v>
      </c>
      <c r="D2031" s="0" t="n">
        <f aca="false">INT((ROW()-3)/30)</f>
        <v>67</v>
      </c>
      <c r="E2031" s="0" t="n">
        <f aca="false">2+30*D2031</f>
        <v>2012</v>
      </c>
      <c r="F2031" s="8" t="n">
        <f aca="false">INDEX($F:$F,$E2031)*(2*B2031/INDEX($B:$B,$E2031)-C2031/INDEX($C:$C,$E2031))</f>
        <v>210.958149741385</v>
      </c>
      <c r="G2031" s="9" t="n">
        <f aca="false">B2031/B2030-1</f>
        <v>0.00288589986957577</v>
      </c>
      <c r="H2031" s="9" t="n">
        <f aca="false">F2031/F2030-1</f>
        <v>0.0043211841618811</v>
      </c>
      <c r="I2031" s="9" t="n">
        <f aca="false">LN(B2031/B2030)</f>
        <v>0.00288174365490666</v>
      </c>
      <c r="J2031" s="9" t="n">
        <f aca="false">LN(F2031/F2030)</f>
        <v>0.00431187465469546</v>
      </c>
      <c r="K2031" s="9" t="n">
        <f aca="false">F2031/F2024-1</f>
        <v>0.0164698370908964</v>
      </c>
      <c r="L2031" s="9" t="n">
        <f aca="false">F2031/F2001-1</f>
        <v>0.090971493298754</v>
      </c>
      <c r="M2031" s="9" t="n">
        <f aca="false">B2031/B2024-1</f>
        <v>0.25038965001354</v>
      </c>
      <c r="N2031" s="9" t="n">
        <f aca="false">B2031/B2001-1</f>
        <v>0.661888721854243</v>
      </c>
      <c r="O2031" s="8" t="n">
        <f aca="false">MAX(O2030,F2031)</f>
        <v>271.506607307531</v>
      </c>
      <c r="P2031" s="9" t="n">
        <f aca="false">F2031/O2031-1</f>
        <v>-0.223009149451615</v>
      </c>
      <c r="Q2031" s="8" t="n">
        <f aca="false">MAX(Q2030,B2031)</f>
        <v>4811.1564628872</v>
      </c>
      <c r="R2031" s="9" t="n">
        <f aca="false">B2031/Q2031-1</f>
        <v>-0.217255990264052</v>
      </c>
      <c r="S2031" s="9" t="n">
        <f aca="false">B2031/INDEX($B:$B,$E2031)-1</f>
        <v>0.459676160629346</v>
      </c>
      <c r="T2031" s="0" t="n">
        <f aca="false">IF(AND($A2031&gt;=CrashTest!$B$3,$A2031&lt;=CrashTest!$C$3),1,IF(AND($A2031&gt;=CrashTest!$B$4,$A2031&lt;=CrashTest!$C$4),2,IF(AND($A2031&gt;=CrashTest!$B$5,$A2031&lt;=CrashTest!$C$5),3,IF(AND($A2031&gt;=CrashTest!$B$6,$A2031&lt;=CrashTest!$C$6),4,IF(AND($A2031&gt;=CrashTest!$B$7,$A2031&lt;=CrashTest!$C$7),5,0)))))</f>
        <v>0</v>
      </c>
      <c r="U2031" s="8" t="str">
        <f aca="false">IF(T2031=0,"",IF(T2030=T2031,MAX(U2030,B2031),B2031))</f>
        <v/>
      </c>
      <c r="V2031" s="9" t="str">
        <f aca="false">IF(T2031=0,"",B2031/U2031-1)</f>
        <v/>
      </c>
      <c r="W2031" s="8" t="str">
        <f aca="false">IF(T2031=0,"",IF(T2030=T2031,MAX(W2030,F2031),F2031))</f>
        <v/>
      </c>
      <c r="X2031" s="9" t="str">
        <f aca="false">IF(T2031=0,"",F2031/W2031-1)</f>
        <v/>
      </c>
    </row>
    <row r="2032" customFormat="false" ht="15" hidden="false" customHeight="false" outlineLevel="0" collapsed="false">
      <c r="A2032" s="5" t="n">
        <v>45860</v>
      </c>
      <c r="B2032" s="6" t="n">
        <v>3745.90083635301</v>
      </c>
      <c r="C2032" s="7" t="n">
        <v>36.25359398</v>
      </c>
      <c r="D2032" s="0" t="n">
        <f aca="false">INT((ROW()-3)/30)</f>
        <v>67</v>
      </c>
      <c r="E2032" s="0" t="n">
        <f aca="false">2+30*D2032</f>
        <v>2012</v>
      </c>
      <c r="F2032" s="8" t="n">
        <f aca="false">INDEX($F:$F,$E2032)*(2*B2032/INDEX($B:$B,$E2032)-C2032/INDEX($C:$C,$E2032))</f>
        <v>210.196856731677</v>
      </c>
      <c r="G2032" s="9" t="n">
        <f aca="false">B2032/B2031-1</f>
        <v>-0.00531162382232342</v>
      </c>
      <c r="H2032" s="9" t="n">
        <f aca="false">F2032/F2031-1</f>
        <v>-0.00360873950895291</v>
      </c>
      <c r="I2032" s="9" t="n">
        <f aca="false">LN(B2032/B2031)</f>
        <v>-0.00532578064888243</v>
      </c>
      <c r="J2032" s="9" t="n">
        <f aca="false">LN(F2032/F2031)</f>
        <v>-0.00361526671743628</v>
      </c>
      <c r="K2032" s="9" t="n">
        <f aca="false">F2032/F2025-1</f>
        <v>0.0151641114197434</v>
      </c>
      <c r="L2032" s="9" t="n">
        <f aca="false">F2032/F2002-1</f>
        <v>0.0698834227715346</v>
      </c>
      <c r="M2032" s="9" t="n">
        <f aca="false">B2032/B2025-1</f>
        <v>0.195678747774813</v>
      </c>
      <c r="N2032" s="9" t="n">
        <f aca="false">B2032/B2002-1</f>
        <v>0.6817745493345</v>
      </c>
      <c r="O2032" s="8" t="n">
        <f aca="false">MAX(O2031,F2032)</f>
        <v>271.506607307531</v>
      </c>
      <c r="P2032" s="9" t="n">
        <f aca="false">F2032/O2032-1</f>
        <v>-0.225813107032084</v>
      </c>
      <c r="Q2032" s="8" t="n">
        <f aca="false">MAX(Q2031,B2032)</f>
        <v>4811.1564628872</v>
      </c>
      <c r="R2032" s="9" t="n">
        <f aca="false">B2032/Q2032-1</f>
        <v>-0.221413631992946</v>
      </c>
      <c r="S2032" s="9" t="n">
        <f aca="false">B2032/INDEX($B:$B,$E2032)-1</f>
        <v>0.451922909961669</v>
      </c>
      <c r="T2032" s="0" t="n">
        <f aca="false">IF(AND($A2032&gt;=CrashTest!$B$3,$A2032&lt;=CrashTest!$C$3),1,IF(AND($A2032&gt;=CrashTest!$B$4,$A2032&lt;=CrashTest!$C$4),2,IF(AND($A2032&gt;=CrashTest!$B$5,$A2032&lt;=CrashTest!$C$5),3,IF(AND($A2032&gt;=CrashTest!$B$6,$A2032&lt;=CrashTest!$C$6),4,IF(AND($A2032&gt;=CrashTest!$B$7,$A2032&lt;=CrashTest!$C$7),5,0)))))</f>
        <v>0</v>
      </c>
      <c r="U2032" s="8" t="str">
        <f aca="false">IF(T2032=0,"",IF(T2031=T2032,MAX(U2031,B2032),B2032))</f>
        <v/>
      </c>
      <c r="V2032" s="9" t="str">
        <f aca="false">IF(T2032=0,"",B2032/U2032-1)</f>
        <v/>
      </c>
      <c r="W2032" s="8" t="str">
        <f aca="false">IF(T2032=0,"",IF(T2031=T2032,MAX(W2031,F2032),F2032))</f>
        <v/>
      </c>
      <c r="X2032" s="9" t="str">
        <f aca="false">IF(T2032=0,"",F2032/W2032-1)</f>
        <v/>
      </c>
    </row>
    <row r="2033" customFormat="false" ht="15" hidden="false" customHeight="false" outlineLevel="0" collapsed="false">
      <c r="A2033" s="5" t="n">
        <v>45861</v>
      </c>
      <c r="B2033" s="6" t="n">
        <v>3629.55279777908</v>
      </c>
      <c r="C2033" s="7" t="n">
        <v>34.45705473</v>
      </c>
      <c r="D2033" s="0" t="n">
        <f aca="false">INT((ROW()-3)/30)</f>
        <v>67</v>
      </c>
      <c r="E2033" s="0" t="n">
        <f aca="false">2+30*D2033</f>
        <v>2012</v>
      </c>
      <c r="F2033" s="8" t="n">
        <f aca="false">INDEX($F:$F,$E2033)*(2*B2033/INDEX($B:$B,$E2033)-C2033/INDEX($C:$C,$E2033))</f>
        <v>210.553097371012</v>
      </c>
      <c r="G2033" s="9" t="n">
        <f aca="false">B2033/B2032-1</f>
        <v>-0.0310600957304589</v>
      </c>
      <c r="H2033" s="9" t="n">
        <f aca="false">F2033/F2032-1</f>
        <v>0.00169479527369587</v>
      </c>
      <c r="I2033" s="9" t="n">
        <f aca="false">LN(B2033/B2032)</f>
        <v>-0.0315526873122721</v>
      </c>
      <c r="J2033" s="9" t="n">
        <f aca="false">LN(F2033/F2032)</f>
        <v>0.00169336072879723</v>
      </c>
      <c r="K2033" s="9" t="n">
        <f aca="false">F2033/F2026-1</f>
        <v>0.008344698365641</v>
      </c>
      <c r="L2033" s="9" t="n">
        <f aca="false">F2033/F2003-1</f>
        <v>0.0464931152879207</v>
      </c>
      <c r="M2033" s="9" t="n">
        <f aca="false">B2033/B2026-1</f>
        <v>0.0782000040013022</v>
      </c>
      <c r="N2033" s="9" t="n">
        <f aca="false">B2033/B2003-1</f>
        <v>0.498915804625667</v>
      </c>
      <c r="O2033" s="8" t="n">
        <f aca="false">MAX(O2032,F2033)</f>
        <v>271.506607307531</v>
      </c>
      <c r="P2033" s="9" t="n">
        <f aca="false">F2033/O2033-1</f>
        <v>-0.224501018744924</v>
      </c>
      <c r="Q2033" s="8" t="n">
        <f aca="false">MAX(Q2032,B2033)</f>
        <v>4811.1564628872</v>
      </c>
      <c r="R2033" s="9" t="n">
        <f aca="false">B2033/Q2033-1</f>
        <v>-0.245596599117675</v>
      </c>
      <c r="S2033" s="9" t="n">
        <f aca="false">B2033/INDEX($B:$B,$E2033)-1</f>
        <v>0.406826045385013</v>
      </c>
      <c r="T2033" s="0" t="n">
        <f aca="false">IF(AND($A2033&gt;=CrashTest!$B$3,$A2033&lt;=CrashTest!$C$3),1,IF(AND($A2033&gt;=CrashTest!$B$4,$A2033&lt;=CrashTest!$C$4),2,IF(AND($A2033&gt;=CrashTest!$B$5,$A2033&lt;=CrashTest!$C$5),3,IF(AND($A2033&gt;=CrashTest!$B$6,$A2033&lt;=CrashTest!$C$6),4,IF(AND($A2033&gt;=CrashTest!$B$7,$A2033&lt;=CrashTest!$C$7),5,0)))))</f>
        <v>0</v>
      </c>
      <c r="U2033" s="8" t="str">
        <f aca="false">IF(T2033=0,"",IF(T2032=T2033,MAX(U2032,B2033),B2033))</f>
        <v/>
      </c>
      <c r="V2033" s="9" t="str">
        <f aca="false">IF(T2033=0,"",B2033/U2033-1)</f>
        <v/>
      </c>
      <c r="W2033" s="8" t="str">
        <f aca="false">IF(T2033=0,"",IF(T2032=T2033,MAX(W2032,F2033),F2033))</f>
        <v/>
      </c>
      <c r="X2033" s="9" t="str">
        <f aca="false">IF(T2033=0,"",F2033/W2033-1)</f>
        <v/>
      </c>
    </row>
    <row r="2034" customFormat="false" ht="15" hidden="false" customHeight="false" outlineLevel="0" collapsed="false">
      <c r="A2034" s="5" t="n">
        <v>45862</v>
      </c>
      <c r="B2034" s="6" t="n">
        <v>3709.50907597896</v>
      </c>
      <c r="C2034" s="7" t="n">
        <v>35.6450475</v>
      </c>
      <c r="D2034" s="0" t="n">
        <f aca="false">INT((ROW()-3)/30)</f>
        <v>67</v>
      </c>
      <c r="E2034" s="0" t="n">
        <f aca="false">2+30*D2034</f>
        <v>2012</v>
      </c>
      <c r="F2034" s="8" t="n">
        <f aca="false">INDEX($F:$F,$E2034)*(2*B2034/INDEX($B:$B,$E2034)-C2034/INDEX($C:$C,$E2034))</f>
        <v>210.786981208187</v>
      </c>
      <c r="G2034" s="9" t="n">
        <f aca="false">B2034/B2033-1</f>
        <v>0.0220292368384352</v>
      </c>
      <c r="H2034" s="9" t="n">
        <f aca="false">F2034/F2033-1</f>
        <v>0.00111080691804166</v>
      </c>
      <c r="I2034" s="9" t="n">
        <f aca="false">LN(B2034/B2033)</f>
        <v>0.0217900988463337</v>
      </c>
      <c r="J2034" s="9" t="n">
        <f aca="false">LN(F2034/F2033)</f>
        <v>0.00111019042852872</v>
      </c>
      <c r="K2034" s="9" t="n">
        <f aca="false">F2034/F2027-1</f>
        <v>-0.00465916462019633</v>
      </c>
      <c r="L2034" s="9" t="n">
        <f aca="false">F2034/F2004-1</f>
        <v>0.0593706776937422</v>
      </c>
      <c r="M2034" s="9" t="n">
        <f aca="false">B2034/B2027-1</f>
        <v>0.0630804528596751</v>
      </c>
      <c r="N2034" s="9" t="n">
        <f aca="false">B2034/B2004-1</f>
        <v>0.518319457958205</v>
      </c>
      <c r="O2034" s="8" t="n">
        <f aca="false">MAX(O2033,F2034)</f>
        <v>271.506607307531</v>
      </c>
      <c r="P2034" s="9" t="n">
        <f aca="false">F2034/O2034-1</f>
        <v>-0.223639589111612</v>
      </c>
      <c r="Q2034" s="8" t="n">
        <f aca="false">MAX(Q2033,B2034)</f>
        <v>4811.1564628872</v>
      </c>
      <c r="R2034" s="9" t="n">
        <f aca="false">B2034/Q2034-1</f>
        <v>-0.228977667927918</v>
      </c>
      <c r="S2034" s="9" t="n">
        <f aca="false">B2034/INDEX($B:$B,$E2034)-1</f>
        <v>0.437817349529279</v>
      </c>
      <c r="T2034" s="0" t="n">
        <f aca="false">IF(AND($A2034&gt;=CrashTest!$B$3,$A2034&lt;=CrashTest!$C$3),1,IF(AND($A2034&gt;=CrashTest!$B$4,$A2034&lt;=CrashTest!$C$4),2,IF(AND($A2034&gt;=CrashTest!$B$5,$A2034&lt;=CrashTest!$C$5),3,IF(AND($A2034&gt;=CrashTest!$B$6,$A2034&lt;=CrashTest!$C$6),4,IF(AND($A2034&gt;=CrashTest!$B$7,$A2034&lt;=CrashTest!$C$7),5,0)))))</f>
        <v>0</v>
      </c>
      <c r="U2034" s="8" t="str">
        <f aca="false">IF(T2034=0,"",IF(T2033=T2034,MAX(U2033,B2034),B2034))</f>
        <v/>
      </c>
      <c r="V2034" s="9" t="str">
        <f aca="false">IF(T2034=0,"",B2034/U2034-1)</f>
        <v/>
      </c>
      <c r="W2034" s="8" t="str">
        <f aca="false">IF(T2034=0,"",IF(T2033=T2034,MAX(W2033,F2034),F2034))</f>
        <v/>
      </c>
      <c r="X2034" s="9" t="str">
        <f aca="false">IF(T2034=0,"",F2034/W2034-1)</f>
        <v/>
      </c>
    </row>
    <row r="2035" customFormat="false" ht="15" hidden="false" customHeight="false" outlineLevel="0" collapsed="false">
      <c r="A2035" s="5" t="n">
        <v>45863</v>
      </c>
      <c r="B2035" s="6" t="n">
        <v>3722.55895032145</v>
      </c>
      <c r="C2035" s="7" t="n">
        <v>35.90572426</v>
      </c>
      <c r="D2035" s="0" t="n">
        <f aca="false">INT((ROW()-3)/30)</f>
        <v>67</v>
      </c>
      <c r="E2035" s="0" t="n">
        <f aca="false">2+30*D2035</f>
        <v>2012</v>
      </c>
      <c r="F2035" s="8" t="n">
        <f aca="false">INDEX($F:$F,$E2035)*(2*B2035/INDEX($B:$B,$E2035)-C2035/INDEX($C:$C,$E2035))</f>
        <v>210.139414364416</v>
      </c>
      <c r="G2035" s="9" t="n">
        <f aca="false">B2035/B2034-1</f>
        <v>0.00351795185702475</v>
      </c>
      <c r="H2035" s="9" t="n">
        <f aca="false">F2035/F2034-1</f>
        <v>-0.00307213870638179</v>
      </c>
      <c r="I2035" s="9" t="n">
        <f aca="false">LN(B2035/B2034)</f>
        <v>0.00351177833891356</v>
      </c>
      <c r="J2035" s="9" t="n">
        <f aca="false">LN(F2035/F2034)</f>
        <v>-0.00307686741180689</v>
      </c>
      <c r="K2035" s="9" t="n">
        <f aca="false">F2035/F2028-1</f>
        <v>0.00448128956438909</v>
      </c>
      <c r="L2035" s="9" t="n">
        <f aca="false">F2035/F2005-1</f>
        <v>0.0599951329609532</v>
      </c>
      <c r="M2035" s="9" t="n">
        <f aca="false">B2035/B2028-1</f>
        <v>0.0508759456742136</v>
      </c>
      <c r="N2035" s="9" t="n">
        <f aca="false">B2035/B2005-1</f>
        <v>0.539528695182722</v>
      </c>
      <c r="O2035" s="8" t="n">
        <f aca="false">MAX(O2034,F2035)</f>
        <v>271.506607307531</v>
      </c>
      <c r="P2035" s="9" t="n">
        <f aca="false">F2035/O2035-1</f>
        <v>-0.226024675980005</v>
      </c>
      <c r="Q2035" s="8" t="n">
        <f aca="false">MAX(Q2034,B2035)</f>
        <v>4811.1564628872</v>
      </c>
      <c r="R2035" s="9" t="n">
        <f aca="false">B2035/Q2035-1</f>
        <v>-0.226265248482997</v>
      </c>
      <c r="S2035" s="9" t="n">
        <f aca="false">B2035/INDEX($B:$B,$E2035)-1</f>
        <v>0.442875521744118</v>
      </c>
      <c r="T2035" s="0" t="n">
        <f aca="false">IF(AND($A2035&gt;=CrashTest!$B$3,$A2035&lt;=CrashTest!$C$3),1,IF(AND($A2035&gt;=CrashTest!$B$4,$A2035&lt;=CrashTest!$C$4),2,IF(AND($A2035&gt;=CrashTest!$B$5,$A2035&lt;=CrashTest!$C$5),3,IF(AND($A2035&gt;=CrashTest!$B$6,$A2035&lt;=CrashTest!$C$6),4,IF(AND($A2035&gt;=CrashTest!$B$7,$A2035&lt;=CrashTest!$C$7),5,0)))))</f>
        <v>0</v>
      </c>
      <c r="U2035" s="8" t="str">
        <f aca="false">IF(T2035=0,"",IF(T2034=T2035,MAX(U2034,B2035),B2035))</f>
        <v/>
      </c>
      <c r="V2035" s="9" t="str">
        <f aca="false">IF(T2035=0,"",B2035/U2035-1)</f>
        <v/>
      </c>
      <c r="W2035" s="8" t="str">
        <f aca="false">IF(T2035=0,"",IF(T2034=T2035,MAX(W2034,F2035),F2035))</f>
        <v/>
      </c>
      <c r="X2035" s="9" t="str">
        <f aca="false">IF(T2035=0,"",F2035/W2035-1)</f>
        <v/>
      </c>
    </row>
    <row r="2036" customFormat="false" ht="15" hidden="false" customHeight="false" outlineLevel="0" collapsed="false">
      <c r="A2036" s="5" t="n">
        <v>45864</v>
      </c>
      <c r="B2036" s="6" t="n">
        <v>3743.35857714787</v>
      </c>
      <c r="C2036" s="7" t="n">
        <v>36.16713953</v>
      </c>
      <c r="D2036" s="0" t="n">
        <f aca="false">INT((ROW()-3)/30)</f>
        <v>67</v>
      </c>
      <c r="E2036" s="0" t="n">
        <f aca="false">2+30*D2036</f>
        <v>2012</v>
      </c>
      <c r="F2036" s="8" t="n">
        <f aca="false">INDEX($F:$F,$E2036)*(2*B2036/INDEX($B:$B,$E2036)-C2036/INDEX($C:$C,$E2036))</f>
        <v>210.689302801964</v>
      </c>
      <c r="G2036" s="9" t="n">
        <f aca="false">B2036/B2035-1</f>
        <v>0.0055874539809837</v>
      </c>
      <c r="H2036" s="9" t="n">
        <f aca="false">F2036/F2035-1</f>
        <v>0.00261677914736547</v>
      </c>
      <c r="I2036" s="9" t="n">
        <f aca="false">LN(B2036/B2035)</f>
        <v>0.00557190206351083</v>
      </c>
      <c r="J2036" s="9" t="n">
        <f aca="false">LN(F2036/F2035)</f>
        <v>0.00261336134194201</v>
      </c>
      <c r="K2036" s="9" t="n">
        <f aca="false">F2036/F2029-1</f>
        <v>0.0020624907076543</v>
      </c>
      <c r="L2036" s="9" t="n">
        <f aca="false">F2036/F2006-1</f>
        <v>0.0660057378910108</v>
      </c>
      <c r="M2036" s="9" t="n">
        <f aca="false">B2036/B2029-1</f>
        <v>0.0421049310905146</v>
      </c>
      <c r="N2036" s="9" t="n">
        <f aca="false">B2036/B2006-1</f>
        <v>0.549881423870036</v>
      </c>
      <c r="O2036" s="8" t="n">
        <f aca="false">MAX(O2035,F2036)</f>
        <v>271.506607307531</v>
      </c>
      <c r="P2036" s="9" t="n">
        <f aca="false">F2036/O2036-1</f>
        <v>-0.223999353491534</v>
      </c>
      <c r="Q2036" s="8" t="n">
        <f aca="false">MAX(Q2035,B2036)</f>
        <v>4811.1564628872</v>
      </c>
      <c r="R2036" s="9" t="n">
        <f aca="false">B2036/Q2036-1</f>
        <v>-0.221942041165408</v>
      </c>
      <c r="S2036" s="9" t="n">
        <f aca="false">B2036/INDEX($B:$B,$E2036)-1</f>
        <v>0.450937522322151</v>
      </c>
      <c r="T2036" s="0" t="n">
        <f aca="false">IF(AND($A2036&gt;=CrashTest!$B$3,$A2036&lt;=CrashTest!$C$3),1,IF(AND($A2036&gt;=CrashTest!$B$4,$A2036&lt;=CrashTest!$C$4),2,IF(AND($A2036&gt;=CrashTest!$B$5,$A2036&lt;=CrashTest!$C$5),3,IF(AND($A2036&gt;=CrashTest!$B$6,$A2036&lt;=CrashTest!$C$6),4,IF(AND($A2036&gt;=CrashTest!$B$7,$A2036&lt;=CrashTest!$C$7),5,0)))))</f>
        <v>0</v>
      </c>
      <c r="U2036" s="8" t="str">
        <f aca="false">IF(T2036=0,"",IF(T2035=T2036,MAX(U2035,B2036),B2036))</f>
        <v/>
      </c>
      <c r="V2036" s="9" t="str">
        <f aca="false">IF(T2036=0,"",B2036/U2036-1)</f>
        <v/>
      </c>
      <c r="W2036" s="8" t="str">
        <f aca="false">IF(T2036=0,"",IF(T2035=T2036,MAX(W2035,F2036),F2036))</f>
        <v/>
      </c>
      <c r="X2036" s="9" t="str">
        <f aca="false">IF(T2036=0,"",F2036/W2036-1)</f>
        <v/>
      </c>
    </row>
    <row r="2037" customFormat="false" ht="15" hidden="false" customHeight="false" outlineLevel="0" collapsed="false">
      <c r="A2037" s="5" t="n">
        <v>45865</v>
      </c>
      <c r="B2037" s="6" t="n">
        <v>3863.5014880187</v>
      </c>
      <c r="C2037" s="7" t="n">
        <v>38.1554921</v>
      </c>
      <c r="D2037" s="0" t="n">
        <f aca="false">INT((ROW()-3)/30)</f>
        <v>67</v>
      </c>
      <c r="E2037" s="0" t="n">
        <f aca="false">2+30*D2037</f>
        <v>2012</v>
      </c>
      <c r="F2037" s="8" t="n">
        <f aca="false">INDEX($F:$F,$E2037)*(2*B2037/INDEX($B:$B,$E2037)-C2037/INDEX($C:$C,$E2037))</f>
        <v>208.953519263962</v>
      </c>
      <c r="G2037" s="9" t="n">
        <f aca="false">B2037/B2036-1</f>
        <v>0.0320949512035176</v>
      </c>
      <c r="H2037" s="9" t="n">
        <f aca="false">F2037/F2036-1</f>
        <v>-0.00823859358267309</v>
      </c>
      <c r="I2037" s="9" t="n">
        <f aca="false">LN(B2037/B2036)</f>
        <v>0.0315906698071411</v>
      </c>
      <c r="J2037" s="9" t="n">
        <f aca="false">LN(F2037/F2036)</f>
        <v>-0.00827271835075972</v>
      </c>
      <c r="K2037" s="9" t="n">
        <f aca="false">F2037/F2030-1</f>
        <v>-0.00522238103036343</v>
      </c>
      <c r="L2037" s="9" t="n">
        <f aca="false">F2037/F2007-1</f>
        <v>0.0601390727988107</v>
      </c>
      <c r="M2037" s="9" t="n">
        <f aca="false">B2037/B2030-1</f>
        <v>0.0288768030422355</v>
      </c>
      <c r="N2037" s="9" t="n">
        <f aca="false">B2037/B2007-1</f>
        <v>0.595145135087063</v>
      </c>
      <c r="O2037" s="8" t="n">
        <f aca="false">MAX(O2036,F2037)</f>
        <v>271.506607307531</v>
      </c>
      <c r="P2037" s="9" t="n">
        <f aca="false">F2037/O2037-1</f>
        <v>-0.230392507438009</v>
      </c>
      <c r="Q2037" s="8" t="n">
        <f aca="false">MAX(Q2036,B2037)</f>
        <v>4811.1564628872</v>
      </c>
      <c r="R2037" s="9" t="n">
        <f aca="false">B2037/Q2037-1</f>
        <v>-0.196970308943103</v>
      </c>
      <c r="S2037" s="9" t="n">
        <f aca="false">B2037/INDEX($B:$B,$E2037)-1</f>
        <v>0.497505291300433</v>
      </c>
      <c r="T2037" s="0" t="n">
        <f aca="false">IF(AND($A2037&gt;=CrashTest!$B$3,$A2037&lt;=CrashTest!$C$3),1,IF(AND($A2037&gt;=CrashTest!$B$4,$A2037&lt;=CrashTest!$C$4),2,IF(AND($A2037&gt;=CrashTest!$B$5,$A2037&lt;=CrashTest!$C$5),3,IF(AND($A2037&gt;=CrashTest!$B$6,$A2037&lt;=CrashTest!$C$6),4,IF(AND($A2037&gt;=CrashTest!$B$7,$A2037&lt;=CrashTest!$C$7),5,0)))))</f>
        <v>0</v>
      </c>
      <c r="U2037" s="8" t="str">
        <f aca="false">IF(T2037=0,"",IF(T2036=T2037,MAX(U2036,B2037),B2037))</f>
        <v/>
      </c>
      <c r="V2037" s="9" t="str">
        <f aca="false">IF(T2037=0,"",B2037/U2037-1)</f>
        <v/>
      </c>
      <c r="W2037" s="8" t="str">
        <f aca="false">IF(T2037=0,"",IF(T2036=T2037,MAX(W2036,F2037),F2037))</f>
        <v/>
      </c>
      <c r="X2037" s="9" t="str">
        <f aca="false">IF(T2037=0,"",F2037/W2037-1)</f>
        <v/>
      </c>
    </row>
    <row r="2038" customFormat="false" ht="15" hidden="false" customHeight="false" outlineLevel="0" collapsed="false">
      <c r="A2038" s="5" t="n">
        <v>45866</v>
      </c>
      <c r="B2038" s="6" t="n">
        <v>3790.9041452367</v>
      </c>
      <c r="C2038" s="7" t="n">
        <v>37.02408988</v>
      </c>
      <c r="D2038" s="0" t="n">
        <f aca="false">INT((ROW()-3)/30)</f>
        <v>67</v>
      </c>
      <c r="E2038" s="0" t="n">
        <f aca="false">2+30*D2038</f>
        <v>2012</v>
      </c>
      <c r="F2038" s="8" t="n">
        <f aca="false">INDEX($F:$F,$E2038)*(2*B2038/INDEX($B:$B,$E2038)-C2038/INDEX($C:$C,$E2038))</f>
        <v>209.282808177979</v>
      </c>
      <c r="G2038" s="9" t="n">
        <f aca="false">B2038/B2037-1</f>
        <v>-0.0187905564439759</v>
      </c>
      <c r="H2038" s="9" t="n">
        <f aca="false">F2038/F2037-1</f>
        <v>0.00157589551579207</v>
      </c>
      <c r="I2038" s="9" t="n">
        <f aca="false">LN(B2038/B2037)</f>
        <v>-0.0189693421475585</v>
      </c>
      <c r="J2038" s="9" t="n">
        <f aca="false">LN(F2038/F2037)</f>
        <v>0.00157465509546461</v>
      </c>
      <c r="K2038" s="9" t="n">
        <f aca="false">F2038/F2031-1</f>
        <v>-0.00794158256251054</v>
      </c>
      <c r="L2038" s="9" t="n">
        <f aca="false">F2038/F2008-1</f>
        <v>0.0629069504745463</v>
      </c>
      <c r="M2038" s="9" t="n">
        <f aca="false">B2038/B2031-1</f>
        <v>0.00663857726194284</v>
      </c>
      <c r="N2038" s="9" t="n">
        <f aca="false">B2038/B2008-1</f>
        <v>0.554784474514551</v>
      </c>
      <c r="O2038" s="8" t="n">
        <f aca="false">MAX(O2037,F2038)</f>
        <v>271.506607307531</v>
      </c>
      <c r="P2038" s="9" t="n">
        <f aca="false">F2038/O2038-1</f>
        <v>-0.22917968644156</v>
      </c>
      <c r="Q2038" s="8" t="n">
        <f aca="false">MAX(Q2037,B2038)</f>
        <v>4811.1564628872</v>
      </c>
      <c r="R2038" s="9" t="n">
        <f aca="false">B2038/Q2038-1</f>
        <v>-0.212059683679096</v>
      </c>
      <c r="S2038" s="9" t="n">
        <f aca="false">B2038/INDEX($B:$B,$E2038)-1</f>
        <v>0.4693663335991</v>
      </c>
      <c r="T2038" s="0" t="n">
        <f aca="false">IF(AND($A2038&gt;=CrashTest!$B$3,$A2038&lt;=CrashTest!$C$3),1,IF(AND($A2038&gt;=CrashTest!$B$4,$A2038&lt;=CrashTest!$C$4),2,IF(AND($A2038&gt;=CrashTest!$B$5,$A2038&lt;=CrashTest!$C$5),3,IF(AND($A2038&gt;=CrashTest!$B$6,$A2038&lt;=CrashTest!$C$6),4,IF(AND($A2038&gt;=CrashTest!$B$7,$A2038&lt;=CrashTest!$C$7),5,0)))))</f>
        <v>0</v>
      </c>
      <c r="U2038" s="8" t="str">
        <f aca="false">IF(T2038=0,"",IF(T2037=T2038,MAX(U2037,B2038),B2038))</f>
        <v/>
      </c>
      <c r="V2038" s="9" t="str">
        <f aca="false">IF(T2038=0,"",B2038/U2038-1)</f>
        <v/>
      </c>
      <c r="W2038" s="8" t="str">
        <f aca="false">IF(T2038=0,"",IF(T2037=T2038,MAX(W2037,F2038),F2038))</f>
        <v/>
      </c>
      <c r="X2038" s="9" t="str">
        <f aca="false">IF(T2038=0,"",F2038/W2038-1)</f>
        <v/>
      </c>
    </row>
    <row r="2039" customFormat="false" ht="15" hidden="false" customHeight="false" outlineLevel="0" collapsed="false">
      <c r="A2039" s="5" t="n">
        <v>45867</v>
      </c>
      <c r="B2039" s="6" t="n">
        <v>3790.87183372297</v>
      </c>
      <c r="C2039" s="7" t="n">
        <v>36.93200961</v>
      </c>
      <c r="D2039" s="0" t="n">
        <f aca="false">INT((ROW()-3)/30)</f>
        <v>67</v>
      </c>
      <c r="E2039" s="0" t="n">
        <f aca="false">2+30*D2039</f>
        <v>2012</v>
      </c>
      <c r="F2039" s="8" t="n">
        <f aca="false">INDEX($F:$F,$E2039)*(2*B2039/INDEX($B:$B,$E2039)-C2039/INDEX($C:$C,$E2039))</f>
        <v>210.223303955718</v>
      </c>
      <c r="G2039" s="9" t="n">
        <f aca="false">B2039/B2038-1</f>
        <v>-8.52343200774541E-006</v>
      </c>
      <c r="H2039" s="9" t="n">
        <f aca="false">F2039/F2038-1</f>
        <v>0.00449389888222029</v>
      </c>
      <c r="I2039" s="9" t="n">
        <f aca="false">LN(B2039/B2038)</f>
        <v>-8.52346833239842E-006</v>
      </c>
      <c r="J2039" s="9" t="n">
        <f aca="false">LN(F2039/F2038)</f>
        <v>0.00448383146866268</v>
      </c>
      <c r="K2039" s="9" t="n">
        <f aca="false">F2039/F2032-1</f>
        <v>0.000125821215653854</v>
      </c>
      <c r="L2039" s="9" t="n">
        <f aca="false">F2039/F2009-1</f>
        <v>0.0534435207458188</v>
      </c>
      <c r="M2039" s="9" t="n">
        <f aca="false">B2039/B2032-1</f>
        <v>0.0120053891799612</v>
      </c>
      <c r="N2039" s="9" t="n">
        <f aca="false">B2039/B2009-1</f>
        <v>0.514395454018299</v>
      </c>
      <c r="O2039" s="8" t="n">
        <f aca="false">MAX(O2038,F2039)</f>
        <v>271.506607307531</v>
      </c>
      <c r="P2039" s="9" t="n">
        <f aca="false">F2039/O2039-1</f>
        <v>-0.225715697896067</v>
      </c>
      <c r="Q2039" s="8" t="n">
        <f aca="false">MAX(Q2038,B2039)</f>
        <v>4811.1564628872</v>
      </c>
      <c r="R2039" s="9" t="n">
        <f aca="false">B2039/Q2039-1</f>
        <v>-0.212066399634809</v>
      </c>
      <c r="S2039" s="9" t="n">
        <f aca="false">B2039/INDEX($B:$B,$E2039)-1</f>
        <v>0.469353809555061</v>
      </c>
      <c r="T2039" s="0" t="n">
        <f aca="false">IF(AND($A2039&gt;=CrashTest!$B$3,$A2039&lt;=CrashTest!$C$3),1,IF(AND($A2039&gt;=CrashTest!$B$4,$A2039&lt;=CrashTest!$C$4),2,IF(AND($A2039&gt;=CrashTest!$B$5,$A2039&lt;=CrashTest!$C$5),3,IF(AND($A2039&gt;=CrashTest!$B$6,$A2039&lt;=CrashTest!$C$6),4,IF(AND($A2039&gt;=CrashTest!$B$7,$A2039&lt;=CrashTest!$C$7),5,0)))))</f>
        <v>0</v>
      </c>
      <c r="U2039" s="8" t="str">
        <f aca="false">IF(T2039=0,"",IF(T2038=T2039,MAX(U2038,B2039),B2039))</f>
        <v/>
      </c>
      <c r="V2039" s="9" t="str">
        <f aca="false">IF(T2039=0,"",B2039/U2039-1)</f>
        <v/>
      </c>
      <c r="W2039" s="8" t="str">
        <f aca="false">IF(T2039=0,"",IF(T2038=T2039,MAX(W2038,F2039),F2039))</f>
        <v/>
      </c>
      <c r="X2039" s="9" t="str">
        <f aca="false">IF(T2039=0,"",F2039/W2039-1)</f>
        <v/>
      </c>
    </row>
    <row r="2040" customFormat="false" ht="15" hidden="false" customHeight="false" outlineLevel="0" collapsed="false">
      <c r="A2040" s="5" t="n">
        <v>45868</v>
      </c>
      <c r="B2040" s="6" t="n">
        <v>3800.85833167738</v>
      </c>
      <c r="C2040" s="7" t="n">
        <v>37.18561021</v>
      </c>
      <c r="D2040" s="0" t="n">
        <f aca="false">INT((ROW()-3)/30)</f>
        <v>67</v>
      </c>
      <c r="E2040" s="0" t="n">
        <f aca="false">2+30*D2040</f>
        <v>2012</v>
      </c>
      <c r="F2040" s="8" t="n">
        <f aca="false">INDEX($F:$F,$E2040)*(2*B2040/INDEX($B:$B,$E2040)-C2040/INDEX($C:$C,$E2040))</f>
        <v>209.172062083781</v>
      </c>
      <c r="G2040" s="9" t="n">
        <f aca="false">B2040/B2039-1</f>
        <v>0.00263435388808753</v>
      </c>
      <c r="H2040" s="9" t="n">
        <f aca="false">F2040/F2039-1</f>
        <v>-0.00500059628098315</v>
      </c>
      <c r="I2040" s="9" t="n">
        <f aca="false">LN(B2040/B2039)</f>
        <v>0.00263089005984969</v>
      </c>
      <c r="J2040" s="9" t="n">
        <f aca="false">LN(F2040/F2039)</f>
        <v>-0.00501314110109385</v>
      </c>
      <c r="K2040" s="9" t="n">
        <f aca="false">F2040/F2033-1</f>
        <v>-0.00655908321689247</v>
      </c>
      <c r="L2040" s="9" t="n">
        <f aca="false">F2040/F2010-1</f>
        <v>0.0567524846943686</v>
      </c>
      <c r="M2040" s="9" t="n">
        <f aca="false">B2040/B2033-1</f>
        <v>0.0471974216777125</v>
      </c>
      <c r="N2040" s="9" t="n">
        <f aca="false">B2040/B2010-1</f>
        <v>0.527085007601365</v>
      </c>
      <c r="O2040" s="8" t="n">
        <f aca="false">MAX(O2039,F2040)</f>
        <v>271.506607307531</v>
      </c>
      <c r="P2040" s="9" t="n">
        <f aca="false">F2040/O2040-1</f>
        <v>-0.229587581097592</v>
      </c>
      <c r="Q2040" s="8" t="n">
        <f aca="false">MAX(Q2039,B2040)</f>
        <v>4811.1564628872</v>
      </c>
      <c r="R2040" s="9" t="n">
        <f aca="false">B2040/Q2040-1</f>
        <v>-0.209990703691132</v>
      </c>
      <c r="S2040" s="9" t="n">
        <f aca="false">B2040/INDEX($B:$B,$E2040)-1</f>
        <v>0.473224607476239</v>
      </c>
      <c r="T2040" s="0" t="n">
        <f aca="false">IF(AND($A2040&gt;=CrashTest!$B$3,$A2040&lt;=CrashTest!$C$3),1,IF(AND($A2040&gt;=CrashTest!$B$4,$A2040&lt;=CrashTest!$C$4),2,IF(AND($A2040&gt;=CrashTest!$B$5,$A2040&lt;=CrashTest!$C$5),3,IF(AND($A2040&gt;=CrashTest!$B$6,$A2040&lt;=CrashTest!$C$6),4,IF(AND($A2040&gt;=CrashTest!$B$7,$A2040&lt;=CrashTest!$C$7),5,0)))))</f>
        <v>0</v>
      </c>
      <c r="U2040" s="8" t="str">
        <f aca="false">IF(T2040=0,"",IF(T2039=T2040,MAX(U2039,B2040),B2040))</f>
        <v/>
      </c>
      <c r="V2040" s="9" t="str">
        <f aca="false">IF(T2040=0,"",B2040/U2040-1)</f>
        <v/>
      </c>
      <c r="W2040" s="8" t="str">
        <f aca="false">IF(T2040=0,"",IF(T2039=T2040,MAX(W2039,F2040),F2040))</f>
        <v/>
      </c>
      <c r="X2040" s="9" t="str">
        <f aca="false">IF(T2040=0,"",F2040/W2040-1)</f>
        <v/>
      </c>
    </row>
    <row r="2041" customFormat="false" ht="15" hidden="false" customHeight="false" outlineLevel="0" collapsed="false">
      <c r="A2041" s="5" t="n">
        <v>45869</v>
      </c>
      <c r="B2041" s="6" t="n">
        <v>3701.44796201052</v>
      </c>
      <c r="C2041" s="7" t="n">
        <v>35.48182135</v>
      </c>
      <c r="D2041" s="0" t="n">
        <f aca="false">INT((ROW()-3)/30)</f>
        <v>67</v>
      </c>
      <c r="E2041" s="0" t="n">
        <f aca="false">2+30*D2041</f>
        <v>2012</v>
      </c>
      <c r="F2041" s="8" t="n">
        <f aca="false">INDEX($F:$F,$E2041)*(2*B2041/INDEX($B:$B,$E2041)-C2041/INDEX($C:$C,$E2041))</f>
        <v>211.209604470661</v>
      </c>
      <c r="G2041" s="9" t="n">
        <f aca="false">B2041/B2040-1</f>
        <v>-0.0261547158541394</v>
      </c>
      <c r="H2041" s="9" t="n">
        <f aca="false">F2041/F2040-1</f>
        <v>0.00974098723597239</v>
      </c>
      <c r="I2041" s="9" t="n">
        <f aca="false">LN(B2041/B2040)</f>
        <v>-0.0265028338030786</v>
      </c>
      <c r="J2041" s="9" t="n">
        <f aca="false">LN(F2041/F2040)</f>
        <v>0.00969384968346924</v>
      </c>
      <c r="K2041" s="9" t="n">
        <f aca="false">F2041/F2034-1</f>
        <v>0.00200497801169708</v>
      </c>
      <c r="L2041" s="9" t="n">
        <f aca="false">F2041/F2011-1</f>
        <v>0.0914280487054611</v>
      </c>
      <c r="M2041" s="9" t="n">
        <f aca="false">B2041/B2034-1</f>
        <v>-0.00217309455330361</v>
      </c>
      <c r="N2041" s="9" t="n">
        <f aca="false">B2041/B2011-1</f>
        <v>0.54181738957868</v>
      </c>
      <c r="O2041" s="8" t="n">
        <f aca="false">MAX(O2040,F2041)</f>
        <v>271.506607307531</v>
      </c>
      <c r="P2041" s="9" t="n">
        <f aca="false">F2041/O2041-1</f>
        <v>-0.222083003558629</v>
      </c>
      <c r="Q2041" s="8" t="n">
        <f aca="false">MAX(Q2040,B2041)</f>
        <v>4811.1564628872</v>
      </c>
      <c r="R2041" s="9" t="n">
        <f aca="false">B2041/Q2041-1</f>
        <v>-0.230653172358219</v>
      </c>
      <c r="S2041" s="9" t="n">
        <f aca="false">B2041/INDEX($B:$B,$E2041)-1</f>
        <v>0.434692836478372</v>
      </c>
      <c r="T2041" s="0" t="n">
        <f aca="false">IF(AND($A2041&gt;=CrashTest!$B$3,$A2041&lt;=CrashTest!$C$3),1,IF(AND($A2041&gt;=CrashTest!$B$4,$A2041&lt;=CrashTest!$C$4),2,IF(AND($A2041&gt;=CrashTest!$B$5,$A2041&lt;=CrashTest!$C$5),3,IF(AND($A2041&gt;=CrashTest!$B$6,$A2041&lt;=CrashTest!$C$6),4,IF(AND($A2041&gt;=CrashTest!$B$7,$A2041&lt;=CrashTest!$C$7),5,0)))))</f>
        <v>0</v>
      </c>
      <c r="U2041" s="8" t="str">
        <f aca="false">IF(T2041=0,"",IF(T2040=T2041,MAX(U2040,B2041),B2041))</f>
        <v/>
      </c>
      <c r="V2041" s="9" t="str">
        <f aca="false">IF(T2041=0,"",B2041/U2041-1)</f>
        <v/>
      </c>
      <c r="W2041" s="8" t="str">
        <f aca="false">IF(T2041=0,"",IF(T2040=T2041,MAX(W2040,F2041),F2041))</f>
        <v/>
      </c>
      <c r="X2041" s="9" t="str">
        <f aca="false">IF(T2041=0,"",F2041/W2041-1)</f>
        <v/>
      </c>
    </row>
    <row r="2042" customFormat="false" ht="15" hidden="false" customHeight="false" outlineLevel="0" collapsed="false">
      <c r="A2042" s="5" t="n">
        <v>45870</v>
      </c>
      <c r="B2042" s="6" t="n">
        <v>3482.30238223261</v>
      </c>
      <c r="C2042" s="7" t="n">
        <v>31.90938043</v>
      </c>
      <c r="D2042" s="0" t="n">
        <f aca="false">INT((ROW()-3)/30)</f>
        <v>67</v>
      </c>
      <c r="E2042" s="0" t="n">
        <f aca="false">2+30*D2042</f>
        <v>2012</v>
      </c>
      <c r="F2042" s="8" t="n">
        <f aca="false">INDEX($F:$F,$E2042)*(2*B2042/INDEX($B:$B,$E2042)-C2042/INDEX($C:$C,$E2042))</f>
        <v>213.817188761341</v>
      </c>
      <c r="G2042" s="9" t="n">
        <f aca="false">B2042/B2041-1</f>
        <v>-0.0592053655831694</v>
      </c>
      <c r="H2042" s="9" t="n">
        <f aca="false">F2042/F2041-1</f>
        <v>0.0123459550867235</v>
      </c>
      <c r="I2042" s="9" t="n">
        <f aca="false">LN(B2042/B2041)</f>
        <v>-0.0610304050674408</v>
      </c>
      <c r="J2042" s="9" t="n">
        <f aca="false">LN(F2042/F2041)</f>
        <v>0.0122703652993943</v>
      </c>
      <c r="K2042" s="9" t="n">
        <f aca="false">F2042/F2035-1</f>
        <v>0.0175015924930058</v>
      </c>
      <c r="L2042" s="9" t="n">
        <f aca="false">F2042/F2012-1</f>
        <v>0.0659743593454725</v>
      </c>
      <c r="M2042" s="9" t="n">
        <f aca="false">B2042/B2035-1</f>
        <v>-0.0645407020533801</v>
      </c>
      <c r="N2042" s="9" t="n">
        <f aca="false">B2042/B2012-1</f>
        <v>0.349751322595115</v>
      </c>
      <c r="O2042" s="8" t="n">
        <f aca="false">MAX(O2041,F2042)</f>
        <v>271.506607307531</v>
      </c>
      <c r="P2042" s="9" t="n">
        <f aca="false">F2042/O2042-1</f>
        <v>-0.212478875259365</v>
      </c>
      <c r="Q2042" s="8" t="n">
        <f aca="false">MAX(Q2041,B2042)</f>
        <v>4811.1564628872</v>
      </c>
      <c r="R2042" s="9" t="n">
        <f aca="false">B2042/Q2042-1</f>
        <v>-0.276202632549002</v>
      </c>
      <c r="S2042" s="9" t="n">
        <f aca="false">B2042/INDEX($B:$B,$E2042)-1</f>
        <v>0.349751322595115</v>
      </c>
      <c r="T2042" s="0" t="n">
        <f aca="false">IF(AND($A2042&gt;=CrashTest!$B$3,$A2042&lt;=CrashTest!$C$3),1,IF(AND($A2042&gt;=CrashTest!$B$4,$A2042&lt;=CrashTest!$C$4),2,IF(AND($A2042&gt;=CrashTest!$B$5,$A2042&lt;=CrashTest!$C$5),3,IF(AND($A2042&gt;=CrashTest!$B$6,$A2042&lt;=CrashTest!$C$6),4,IF(AND($A2042&gt;=CrashTest!$B$7,$A2042&lt;=CrashTest!$C$7),5,0)))))</f>
        <v>0</v>
      </c>
      <c r="U2042" s="8" t="str">
        <f aca="false">IF(T2042=0,"",IF(T2041=T2042,MAX(U2041,B2042),B2042))</f>
        <v/>
      </c>
      <c r="V2042" s="9" t="str">
        <f aca="false">IF(T2042=0,"",B2042/U2042-1)</f>
        <v/>
      </c>
      <c r="W2042" s="8" t="str">
        <f aca="false">IF(T2042=0,"",IF(T2041=T2042,MAX(W2041,F2042),F2042))</f>
        <v/>
      </c>
      <c r="X2042" s="9" t="str">
        <f aca="false">IF(T2042=0,"",F2042/W2042-1)</f>
        <v/>
      </c>
    </row>
    <row r="2043" customFormat="false" ht="15" hidden="false" customHeight="false" outlineLevel="0" collapsed="false">
      <c r="A2043" s="5" t="n">
        <v>45871</v>
      </c>
      <c r="B2043" s="6" t="n">
        <v>3393.52058854471</v>
      </c>
      <c r="C2043" s="7" t="n">
        <v>30.38769214</v>
      </c>
      <c r="D2043" s="0" t="n">
        <f aca="false">INT((ROW()-3)/30)</f>
        <v>68</v>
      </c>
      <c r="E2043" s="0" t="n">
        <f aca="false">2+30*D2043</f>
        <v>2042</v>
      </c>
      <c r="F2043" s="8" t="n">
        <f aca="false">INDEX($F:$F,$E2043)*(2*B2043/INDEX($B:$B,$E2043)-C2043/INDEX($C:$C,$E2043))</f>
        <v>213.111061844952</v>
      </c>
      <c r="G2043" s="9" t="n">
        <f aca="false">B2043/B2042-1</f>
        <v>-0.0254951419902195</v>
      </c>
      <c r="H2043" s="9" t="n">
        <f aca="false">F2043/F2042-1</f>
        <v>-0.003302479657878</v>
      </c>
      <c r="I2043" s="9" t="n">
        <f aca="false">LN(B2043/B2042)</f>
        <v>-0.0258257749163362</v>
      </c>
      <c r="J2043" s="9" t="n">
        <f aca="false">LN(F2043/F2042)</f>
        <v>-0.00330794487966314</v>
      </c>
      <c r="K2043" s="9" t="n">
        <f aca="false">F2043/F2036-1</f>
        <v>0.0114944565802841</v>
      </c>
      <c r="L2043" s="9" t="n">
        <f aca="false">F2043/F2013-1</f>
        <v>0.0687564716461935</v>
      </c>
      <c r="M2043" s="9" t="n">
        <f aca="false">B2043/B2036-1</f>
        <v>-0.0934556445484066</v>
      </c>
      <c r="N2043" s="9" t="n">
        <f aca="false">B2043/B2013-1</f>
        <v>0.310077540265469</v>
      </c>
      <c r="O2043" s="8" t="n">
        <f aca="false">MAX(O2042,F2043)</f>
        <v>271.506607307531</v>
      </c>
      <c r="P2043" s="9" t="n">
        <f aca="false">F2043/O2043-1</f>
        <v>-0.21507964775397</v>
      </c>
      <c r="Q2043" s="8" t="n">
        <f aca="false">MAX(Q2042,B2043)</f>
        <v>4811.1564628872</v>
      </c>
      <c r="R2043" s="9" t="n">
        <f aca="false">B2043/Q2043-1</f>
        <v>-0.294655949204312</v>
      </c>
      <c r="S2043" s="9" t="n">
        <f aca="false">B2043/INDEX($B:$B,$E2043)-1</f>
        <v>-0.0254951419902195</v>
      </c>
      <c r="T2043" s="0" t="n">
        <f aca="false">IF(AND($A2043&gt;=CrashTest!$B$3,$A2043&lt;=CrashTest!$C$3),1,IF(AND($A2043&gt;=CrashTest!$B$4,$A2043&lt;=CrashTest!$C$4),2,IF(AND($A2043&gt;=CrashTest!$B$5,$A2043&lt;=CrashTest!$C$5),3,IF(AND($A2043&gt;=CrashTest!$B$6,$A2043&lt;=CrashTest!$C$6),4,IF(AND($A2043&gt;=CrashTest!$B$7,$A2043&lt;=CrashTest!$C$7),5,0)))))</f>
        <v>0</v>
      </c>
      <c r="U2043" s="8" t="str">
        <f aca="false">IF(T2043=0,"",IF(T2042=T2043,MAX(U2042,B2043),B2043))</f>
        <v/>
      </c>
      <c r="V2043" s="9" t="str">
        <f aca="false">IF(T2043=0,"",B2043/U2043-1)</f>
        <v/>
      </c>
      <c r="W2043" s="8" t="str">
        <f aca="false">IF(T2043=0,"",IF(T2042=T2043,MAX(W2042,F2043),F2043))</f>
        <v/>
      </c>
      <c r="X2043" s="9" t="str">
        <f aca="false">IF(T2043=0,"",F2043/W2043-1)</f>
        <v/>
      </c>
    </row>
    <row r="2044" customFormat="false" ht="15" hidden="false" customHeight="false" outlineLevel="0" collapsed="false">
      <c r="A2044" s="5" t="n">
        <v>45872</v>
      </c>
      <c r="B2044" s="6" t="n">
        <v>3504.17049064874</v>
      </c>
      <c r="C2044" s="7" t="n">
        <v>32.06399319</v>
      </c>
      <c r="D2044" s="0" t="n">
        <f aca="false">INT((ROW()-3)/30)</f>
        <v>68</v>
      </c>
      <c r="E2044" s="0" t="n">
        <f aca="false">2+30*D2044</f>
        <v>2042</v>
      </c>
      <c r="F2044" s="8" t="n">
        <f aca="false">INDEX($F:$F,$E2044)*(2*B2044/INDEX($B:$B,$E2044)-C2044/INDEX($C:$C,$E2044))</f>
        <v>215.466617055966</v>
      </c>
      <c r="G2044" s="9" t="n">
        <f aca="false">B2044/B2043-1</f>
        <v>0.0326062268422782</v>
      </c>
      <c r="H2044" s="9" t="n">
        <f aca="false">F2044/F2043-1</f>
        <v>0.0110531813347565</v>
      </c>
      <c r="I2044" s="9" t="n">
        <f aca="false">LN(B2044/B2043)</f>
        <v>0.0320859237011645</v>
      </c>
      <c r="J2044" s="9" t="n">
        <f aca="false">LN(F2044/F2043)</f>
        <v>0.0109925413598621</v>
      </c>
      <c r="K2044" s="9" t="n">
        <f aca="false">F2044/F2037-1</f>
        <v>0.0311700794269785</v>
      </c>
      <c r="L2044" s="9" t="n">
        <f aca="false">F2044/F2014-1</f>
        <v>0.0869225991567082</v>
      </c>
      <c r="M2044" s="9" t="n">
        <f aca="false">B2044/B2037-1</f>
        <v>-0.0930065637309315</v>
      </c>
      <c r="N2044" s="9" t="n">
        <f aca="false">B2044/B2014-1</f>
        <v>0.396035431703767</v>
      </c>
      <c r="O2044" s="8" t="n">
        <f aca="false">MAX(O2043,F2044)</f>
        <v>271.506607307531</v>
      </c>
      <c r="P2044" s="9" t="n">
        <f aca="false">F2044/O2044-1</f>
        <v>-0.206403780767254</v>
      </c>
      <c r="Q2044" s="8" t="n">
        <f aca="false">MAX(Q2043,B2044)</f>
        <v>4811.1564628872</v>
      </c>
      <c r="R2044" s="9" t="n">
        <f aca="false">B2044/Q2044-1</f>
        <v>-0.271657341082217</v>
      </c>
      <c r="S2044" s="9" t="n">
        <f aca="false">B2044/INDEX($B:$B,$E2044)-1</f>
        <v>0.0062797844689495</v>
      </c>
      <c r="T2044" s="0" t="n">
        <f aca="false">IF(AND($A2044&gt;=CrashTest!$B$3,$A2044&lt;=CrashTest!$C$3),1,IF(AND($A2044&gt;=CrashTest!$B$4,$A2044&lt;=CrashTest!$C$4),2,IF(AND($A2044&gt;=CrashTest!$B$5,$A2044&lt;=CrashTest!$C$5),3,IF(AND($A2044&gt;=CrashTest!$B$6,$A2044&lt;=CrashTest!$C$6),4,IF(AND($A2044&gt;=CrashTest!$B$7,$A2044&lt;=CrashTest!$C$7),5,0)))))</f>
        <v>0</v>
      </c>
      <c r="U2044" s="8" t="str">
        <f aca="false">IF(T2044=0,"",IF(T2043=T2044,MAX(U2043,B2044),B2044))</f>
        <v/>
      </c>
      <c r="V2044" s="9" t="str">
        <f aca="false">IF(T2044=0,"",B2044/U2044-1)</f>
        <v/>
      </c>
      <c r="W2044" s="8" t="str">
        <f aca="false">IF(T2044=0,"",IF(T2043=T2044,MAX(W2043,F2044),F2044))</f>
        <v/>
      </c>
      <c r="X2044" s="9" t="str">
        <f aca="false">IF(T2044=0,"",F2044/W2044-1)</f>
        <v/>
      </c>
    </row>
    <row r="2045" customFormat="false" ht="15" hidden="false" customHeight="false" outlineLevel="0" collapsed="false">
      <c r="A2045" s="5" t="n">
        <v>45873</v>
      </c>
      <c r="B2045" s="6" t="n">
        <v>3719.13207539451</v>
      </c>
      <c r="C2045" s="7" t="n">
        <v>35.63814282</v>
      </c>
      <c r="D2045" s="0" t="n">
        <f aca="false">INT((ROW()-3)/30)</f>
        <v>68</v>
      </c>
      <c r="E2045" s="0" t="n">
        <f aca="false">2+30*D2045</f>
        <v>2042</v>
      </c>
      <c r="F2045" s="8" t="n">
        <f aca="false">INDEX($F:$F,$E2045)*(2*B2045/INDEX($B:$B,$E2045)-C2045/INDEX($C:$C,$E2045))</f>
        <v>217.914842769888</v>
      </c>
      <c r="G2045" s="9" t="n">
        <f aca="false">B2045/B2044-1</f>
        <v>0.0613444994527004</v>
      </c>
      <c r="H2045" s="9" t="n">
        <f aca="false">F2045/F2044-1</f>
        <v>0.0113624363132125</v>
      </c>
      <c r="I2045" s="9" t="n">
        <f aca="false">LN(B2045/B2044)</f>
        <v>0.0595365000997954</v>
      </c>
      <c r="J2045" s="9" t="n">
        <f aca="false">LN(F2045/F2044)</f>
        <v>0.0112983686865182</v>
      </c>
      <c r="K2045" s="9" t="n">
        <f aca="false">F2045/F2038-1</f>
        <v>0.0412457892125004</v>
      </c>
      <c r="L2045" s="9" t="n">
        <f aca="false">F2045/F2015-1</f>
        <v>0.0987018371783983</v>
      </c>
      <c r="M2045" s="9" t="n">
        <f aca="false">B2045/B2038-1</f>
        <v>-0.0189327049939715</v>
      </c>
      <c r="N2045" s="9" t="n">
        <f aca="false">B2045/B2015-1</f>
        <v>0.476749318968633</v>
      </c>
      <c r="O2045" s="8" t="n">
        <f aca="false">MAX(O2044,F2045)</f>
        <v>271.506607307531</v>
      </c>
      <c r="P2045" s="9" t="n">
        <f aca="false">F2045/O2045-1</f>
        <v>-0.197386594267815</v>
      </c>
      <c r="Q2045" s="8" t="n">
        <f aca="false">MAX(Q2044,B2045)</f>
        <v>4811.1564628872</v>
      </c>
      <c r="R2045" s="9" t="n">
        <f aca="false">B2045/Q2045-1</f>
        <v>-0.226977525240857</v>
      </c>
      <c r="S2045" s="9" t="n">
        <f aca="false">B2045/INDEX($B:$B,$E2045)-1</f>
        <v>0.0680095141565682</v>
      </c>
      <c r="T2045" s="0" t="n">
        <f aca="false">IF(AND($A2045&gt;=CrashTest!$B$3,$A2045&lt;=CrashTest!$C$3),1,IF(AND($A2045&gt;=CrashTest!$B$4,$A2045&lt;=CrashTest!$C$4),2,IF(AND($A2045&gt;=CrashTest!$B$5,$A2045&lt;=CrashTest!$C$5),3,IF(AND($A2045&gt;=CrashTest!$B$6,$A2045&lt;=CrashTest!$C$6),4,IF(AND($A2045&gt;=CrashTest!$B$7,$A2045&lt;=CrashTest!$C$7),5,0)))))</f>
        <v>0</v>
      </c>
      <c r="U2045" s="8" t="str">
        <f aca="false">IF(T2045=0,"",IF(T2044=T2045,MAX(U2044,B2045),B2045))</f>
        <v/>
      </c>
      <c r="V2045" s="9" t="str">
        <f aca="false">IF(T2045=0,"",B2045/U2045-1)</f>
        <v/>
      </c>
      <c r="W2045" s="8" t="str">
        <f aca="false">IF(T2045=0,"",IF(T2044=T2045,MAX(W2044,F2045),F2045))</f>
        <v/>
      </c>
      <c r="X2045" s="9" t="str">
        <f aca="false">IF(T2045=0,"",F2045/W2045-1)</f>
        <v/>
      </c>
    </row>
    <row r="2046" customFormat="false" ht="15" hidden="false" customHeight="false" outlineLevel="0" collapsed="false">
      <c r="A2046" s="5" t="n">
        <v>45874</v>
      </c>
      <c r="B2046" s="6" t="n">
        <v>3614.08048129749</v>
      </c>
      <c r="C2046" s="7" t="n">
        <v>33.885653</v>
      </c>
      <c r="D2046" s="0" t="n">
        <f aca="false">INT((ROW()-3)/30)</f>
        <v>68</v>
      </c>
      <c r="E2046" s="0" t="n">
        <f aca="false">2+30*D2046</f>
        <v>2042</v>
      </c>
      <c r="F2046" s="8" t="n">
        <f aca="false">INDEX($F:$F,$E2046)*(2*B2046/INDEX($B:$B,$E2046)-C2046/INDEX($C:$C,$E2046))</f>
        <v>216.757294946933</v>
      </c>
      <c r="G2046" s="9" t="n">
        <f aca="false">B2046/B2045-1</f>
        <v>-0.0282462660554684</v>
      </c>
      <c r="H2046" s="9" t="n">
        <f aca="false">F2046/F2045-1</f>
        <v>-0.00531192739439834</v>
      </c>
      <c r="I2046" s="9" t="n">
        <f aca="false">LN(B2046/B2045)</f>
        <v>-0.0286528667621711</v>
      </c>
      <c r="J2046" s="9" t="n">
        <f aca="false">LN(F2046/F2045)</f>
        <v>-0.0053260858420751</v>
      </c>
      <c r="K2046" s="9" t="n">
        <f aca="false">F2046/F2039-1</f>
        <v>0.0310811925617491</v>
      </c>
      <c r="L2046" s="9" t="n">
        <f aca="false">F2046/F2016-1</f>
        <v>0.0884179073833873</v>
      </c>
      <c r="M2046" s="9" t="n">
        <f aca="false">B2046/B2039-1</f>
        <v>-0.0466360668943681</v>
      </c>
      <c r="N2046" s="9" t="n">
        <f aca="false">B2046/B2016-1</f>
        <v>0.406393080057331</v>
      </c>
      <c r="O2046" s="8" t="n">
        <f aca="false">MAX(O2045,F2046)</f>
        <v>271.506607307531</v>
      </c>
      <c r="P2046" s="9" t="n">
        <f aca="false">F2046/O2046-1</f>
        <v>-0.201650018404835</v>
      </c>
      <c r="Q2046" s="8" t="n">
        <f aca="false">MAX(Q2045,B2046)</f>
        <v>4811.1564628872</v>
      </c>
      <c r="R2046" s="9" t="n">
        <f aca="false">B2046/Q2046-1</f>
        <v>-0.24881252372976</v>
      </c>
      <c r="S2046" s="9" t="n">
        <f aca="false">B2046/INDEX($B:$B,$E2046)-1</f>
        <v>0.0378422332699302</v>
      </c>
      <c r="T2046" s="0" t="n">
        <f aca="false">IF(AND($A2046&gt;=CrashTest!$B$3,$A2046&lt;=CrashTest!$C$3),1,IF(AND($A2046&gt;=CrashTest!$B$4,$A2046&lt;=CrashTest!$C$4),2,IF(AND($A2046&gt;=CrashTest!$B$5,$A2046&lt;=CrashTest!$C$5),3,IF(AND($A2046&gt;=CrashTest!$B$6,$A2046&lt;=CrashTest!$C$6),4,IF(AND($A2046&gt;=CrashTest!$B$7,$A2046&lt;=CrashTest!$C$7),5,0)))))</f>
        <v>0</v>
      </c>
      <c r="U2046" s="8" t="str">
        <f aca="false">IF(T2046=0,"",IF(T2045=T2046,MAX(U2045,B2046),B2046))</f>
        <v/>
      </c>
      <c r="V2046" s="9" t="str">
        <f aca="false">IF(T2046=0,"",B2046/U2046-1)</f>
        <v/>
      </c>
      <c r="W2046" s="8" t="str">
        <f aca="false">IF(T2046=0,"",IF(T2045=T2046,MAX(W2045,F2046),F2046))</f>
        <v/>
      </c>
      <c r="X2046" s="9" t="str">
        <f aca="false">IF(T2046=0,"",F2046/W2046-1)</f>
        <v/>
      </c>
    </row>
    <row r="2047" customFormat="false" ht="15" hidden="false" customHeight="false" outlineLevel="0" collapsed="false">
      <c r="A2047" s="5" t="n">
        <v>45875</v>
      </c>
      <c r="B2047" s="6" t="n">
        <v>3682.01792606663</v>
      </c>
      <c r="C2047" s="7" t="n">
        <v>35.02877934</v>
      </c>
      <c r="D2047" s="0" t="n">
        <f aca="false">INT((ROW()-3)/30)</f>
        <v>68</v>
      </c>
      <c r="E2047" s="0" t="n">
        <f aca="false">2+30*D2047</f>
        <v>2042</v>
      </c>
      <c r="F2047" s="8" t="n">
        <f aca="false">INDEX($F:$F,$E2047)*(2*B2047/INDEX($B:$B,$E2047)-C2047/INDEX($C:$C,$E2047))</f>
        <v>217.440343879782</v>
      </c>
      <c r="G2047" s="9" t="n">
        <f aca="false">B2047/B2046-1</f>
        <v>0.0187979888994474</v>
      </c>
      <c r="H2047" s="9" t="n">
        <f aca="false">F2047/F2046-1</f>
        <v>0.00315121543206542</v>
      </c>
      <c r="I2047" s="9" t="n">
        <f aca="false">LN(B2047/B2046)</f>
        <v>0.0186234901316675</v>
      </c>
      <c r="J2047" s="9" t="n">
        <f aca="false">LN(F2047/F2046)</f>
        <v>0.00314626075881553</v>
      </c>
      <c r="K2047" s="9" t="n">
        <f aca="false">F2047/F2040-1</f>
        <v>0.0395286144508604</v>
      </c>
      <c r="L2047" s="9" t="n">
        <f aca="false">F2047/F2017-1</f>
        <v>0.0942165884155328</v>
      </c>
      <c r="M2047" s="9" t="n">
        <f aca="false">B2047/B2040-1</f>
        <v>-0.0312667285229502</v>
      </c>
      <c r="N2047" s="9" t="n">
        <f aca="false">B2047/B2017-1</f>
        <v>0.448027775068369</v>
      </c>
      <c r="O2047" s="8" t="n">
        <f aca="false">MAX(O2046,F2047)</f>
        <v>271.506607307531</v>
      </c>
      <c r="P2047" s="9" t="n">
        <f aca="false">F2047/O2047-1</f>
        <v>-0.199134245622644</v>
      </c>
      <c r="Q2047" s="8" t="n">
        <f aca="false">MAX(Q2046,B2047)</f>
        <v>4811.1564628872</v>
      </c>
      <c r="R2047" s="9" t="n">
        <f aca="false">B2047/Q2047-1</f>
        <v>-0.234691709889428</v>
      </c>
      <c r="S2047" s="9" t="n">
        <f aca="false">B2047/INDEX($B:$B,$E2047)-1</f>
        <v>0.0573515800503162</v>
      </c>
      <c r="T2047" s="0" t="n">
        <f aca="false">IF(AND($A2047&gt;=CrashTest!$B$3,$A2047&lt;=CrashTest!$C$3),1,IF(AND($A2047&gt;=CrashTest!$B$4,$A2047&lt;=CrashTest!$C$4),2,IF(AND($A2047&gt;=CrashTest!$B$5,$A2047&lt;=CrashTest!$C$5),3,IF(AND($A2047&gt;=CrashTest!$B$6,$A2047&lt;=CrashTest!$C$6),4,IF(AND($A2047&gt;=CrashTest!$B$7,$A2047&lt;=CrashTest!$C$7),5,0)))))</f>
        <v>0</v>
      </c>
      <c r="U2047" s="8" t="str">
        <f aca="false">IF(T2047=0,"",IF(T2046=T2047,MAX(U2046,B2047),B2047))</f>
        <v/>
      </c>
      <c r="V2047" s="9" t="str">
        <f aca="false">IF(T2047=0,"",B2047/U2047-1)</f>
        <v/>
      </c>
      <c r="W2047" s="8" t="str">
        <f aca="false">IF(T2047=0,"",IF(T2046=T2047,MAX(W2046,F2047),F2047))</f>
        <v/>
      </c>
      <c r="X2047" s="9" t="str">
        <f aca="false">IF(T2047=0,"",F2047/W2047-1)</f>
        <v/>
      </c>
    </row>
    <row r="2048" customFormat="false" ht="15" hidden="false" customHeight="false" outlineLevel="0" collapsed="false">
      <c r="A2048" s="5" t="n">
        <v>45876</v>
      </c>
      <c r="B2048" s="6" t="n">
        <v>3904.2433635301</v>
      </c>
      <c r="C2048" s="7" t="n">
        <v>38.74373194</v>
      </c>
      <c r="D2048" s="0" t="n">
        <f aca="false">INT((ROW()-3)/30)</f>
        <v>68</v>
      </c>
      <c r="E2048" s="0" t="n">
        <f aca="false">2+30*D2048</f>
        <v>2042</v>
      </c>
      <c r="F2048" s="8" t="n">
        <f aca="false">INDEX($F:$F,$E2048)*(2*B2048/INDEX($B:$B,$E2048)-C2048/INDEX($C:$C,$E2048))</f>
        <v>219.837099353491</v>
      </c>
      <c r="G2048" s="9" t="n">
        <f aca="false">B2048/B2047-1</f>
        <v>0.0603542519144835</v>
      </c>
      <c r="H2048" s="9" t="n">
        <f aca="false">F2048/F2047-1</f>
        <v>0.0110225886831437</v>
      </c>
      <c r="I2048" s="9" t="n">
        <f aca="false">LN(B2048/B2047)</f>
        <v>0.0586030522109459</v>
      </c>
      <c r="J2048" s="9" t="n">
        <f aca="false">LN(F2048/F2047)</f>
        <v>0.0109622826998566</v>
      </c>
      <c r="K2048" s="9" t="n">
        <f aca="false">F2048/F2041-1</f>
        <v>0.0408480234809949</v>
      </c>
      <c r="L2048" s="9" t="n">
        <f aca="false">F2048/F2018-1</f>
        <v>0.0974018882254264</v>
      </c>
      <c r="M2048" s="9" t="n">
        <f aca="false">B2048/B2041-1</f>
        <v>0.0547881271332065</v>
      </c>
      <c r="N2048" s="9" t="n">
        <f aca="false">B2048/B2018-1</f>
        <v>0.492772386469307</v>
      </c>
      <c r="O2048" s="8" t="n">
        <f aca="false">MAX(O2047,F2048)</f>
        <v>271.506607307531</v>
      </c>
      <c r="P2048" s="9" t="n">
        <f aca="false">F2048/O2048-1</f>
        <v>-0.190306631821727</v>
      </c>
      <c r="Q2048" s="8" t="n">
        <f aca="false">MAX(Q2047,B2048)</f>
        <v>4811.1564628872</v>
      </c>
      <c r="R2048" s="9" t="n">
        <f aca="false">B2048/Q2048-1</f>
        <v>-0.188502100555852</v>
      </c>
      <c r="S2048" s="9" t="n">
        <f aca="false">B2048/INDEX($B:$B,$E2048)-1</f>
        <v>0.12116724367485</v>
      </c>
      <c r="T2048" s="0" t="n">
        <f aca="false">IF(AND($A2048&gt;=CrashTest!$B$3,$A2048&lt;=CrashTest!$C$3),1,IF(AND($A2048&gt;=CrashTest!$B$4,$A2048&lt;=CrashTest!$C$4),2,IF(AND($A2048&gt;=CrashTest!$B$5,$A2048&lt;=CrashTest!$C$5),3,IF(AND($A2048&gt;=CrashTest!$B$6,$A2048&lt;=CrashTest!$C$6),4,IF(AND($A2048&gt;=CrashTest!$B$7,$A2048&lt;=CrashTest!$C$7),5,0)))))</f>
        <v>0</v>
      </c>
      <c r="U2048" s="8" t="str">
        <f aca="false">IF(T2048=0,"",IF(T2047=T2048,MAX(U2047,B2048),B2048))</f>
        <v/>
      </c>
      <c r="V2048" s="9" t="str">
        <f aca="false">IF(T2048=0,"",B2048/U2048-1)</f>
        <v/>
      </c>
      <c r="W2048" s="8" t="str">
        <f aca="false">IF(T2048=0,"",IF(T2047=T2048,MAX(W2047,F2048),F2048))</f>
        <v/>
      </c>
      <c r="X2048" s="9" t="str">
        <f aca="false">IF(T2048=0,"",F2048/W2048-1)</f>
        <v/>
      </c>
    </row>
    <row r="2049" customFormat="false" ht="15" hidden="false" customHeight="false" outlineLevel="0" collapsed="false">
      <c r="A2049" s="5" t="n">
        <v>45877</v>
      </c>
      <c r="B2049" s="6" t="n">
        <v>4016.25586236119</v>
      </c>
      <c r="C2049" s="7" t="n">
        <v>40.42189081</v>
      </c>
      <c r="D2049" s="0" t="n">
        <f aca="false">INT((ROW()-3)/30)</f>
        <v>68</v>
      </c>
      <c r="E2049" s="0" t="n">
        <f aca="false">2+30*D2049</f>
        <v>2042</v>
      </c>
      <c r="F2049" s="8" t="n">
        <f aca="false">INDEX($F:$F,$E2049)*(2*B2049/INDEX($B:$B,$E2049)-C2049/INDEX($C:$C,$E2049))</f>
        <v>222.347535622898</v>
      </c>
      <c r="G2049" s="9" t="n">
        <f aca="false">B2049/B2048-1</f>
        <v>0.0286899376912333</v>
      </c>
      <c r="H2049" s="9" t="n">
        <f aca="false">F2049/F2048-1</f>
        <v>0.0114195296280317</v>
      </c>
      <c r="I2049" s="9" t="n">
        <f aca="false">LN(B2049/B2048)</f>
        <v>0.0282860875295147</v>
      </c>
      <c r="J2049" s="9" t="n">
        <f aca="false">LN(F2049/F2048)</f>
        <v>0.0113548189770544</v>
      </c>
      <c r="K2049" s="9" t="n">
        <f aca="false">F2049/F2042-1</f>
        <v>0.0398955150003353</v>
      </c>
      <c r="L2049" s="9" t="n">
        <f aca="false">F2049/F2019-1</f>
        <v>0.089142885952451</v>
      </c>
      <c r="M2049" s="9" t="n">
        <f aca="false">B2049/B2042-1</f>
        <v>0.153333462037333</v>
      </c>
      <c r="N2049" s="9" t="n">
        <f aca="false">B2049/B2019-1</f>
        <v>0.446864080217839</v>
      </c>
      <c r="O2049" s="8" t="n">
        <f aca="false">MAX(O2048,F2049)</f>
        <v>271.506607307531</v>
      </c>
      <c r="P2049" s="9" t="n">
        <f aca="false">F2049/O2049-1</f>
        <v>-0.181060314414194</v>
      </c>
      <c r="Q2049" s="8" t="n">
        <f aca="false">MAX(Q2048,B2049)</f>
        <v>4811.1564628872</v>
      </c>
      <c r="R2049" s="9" t="n">
        <f aca="false">B2049/Q2049-1</f>
        <v>-0.165220276384233</v>
      </c>
      <c r="S2049" s="9" t="n">
        <f aca="false">B2049/INDEX($B:$B,$E2049)-1</f>
        <v>0.153333462037333</v>
      </c>
      <c r="T2049" s="0" t="n">
        <f aca="false">IF(AND($A2049&gt;=CrashTest!$B$3,$A2049&lt;=CrashTest!$C$3),1,IF(AND($A2049&gt;=CrashTest!$B$4,$A2049&lt;=CrashTest!$C$4),2,IF(AND($A2049&gt;=CrashTest!$B$5,$A2049&lt;=CrashTest!$C$5),3,IF(AND($A2049&gt;=CrashTest!$B$6,$A2049&lt;=CrashTest!$C$6),4,IF(AND($A2049&gt;=CrashTest!$B$7,$A2049&lt;=CrashTest!$C$7),5,0)))))</f>
        <v>0</v>
      </c>
      <c r="U2049" s="8" t="str">
        <f aca="false">IF(T2049=0,"",IF(T2048=T2049,MAX(U2048,B2049),B2049))</f>
        <v/>
      </c>
      <c r="V2049" s="9" t="str">
        <f aca="false">IF(T2049=0,"",B2049/U2049-1)</f>
        <v/>
      </c>
      <c r="W2049" s="8" t="str">
        <f aca="false">IF(T2049=0,"",IF(T2048=T2049,MAX(W2048,F2049),F2049))</f>
        <v/>
      </c>
      <c r="X2049" s="9" t="str">
        <f aca="false">IF(T2049=0,"",F2049/W2049-1)</f>
        <v/>
      </c>
    </row>
    <row r="2050" customFormat="false" ht="15" hidden="false" customHeight="false" outlineLevel="0" collapsed="false">
      <c r="A2050" s="5" t="n">
        <v>45878</v>
      </c>
      <c r="B2050" s="6" t="n">
        <v>4261.9204345412</v>
      </c>
      <c r="C2050" s="7" t="n">
        <v>44.64715878</v>
      </c>
      <c r="D2050" s="0" t="n">
        <f aca="false">INT((ROW()-3)/30)</f>
        <v>68</v>
      </c>
      <c r="E2050" s="0" t="n">
        <f aca="false">2+30*D2050</f>
        <v>2042</v>
      </c>
      <c r="F2050" s="8" t="n">
        <f aca="false">INDEX($F:$F,$E2050)*(2*B2050/INDEX($B:$B,$E2050)-C2050/INDEX($C:$C,$E2050))</f>
        <v>224.203166059608</v>
      </c>
      <c r="G2050" s="9" t="n">
        <f aca="false">B2050/B2049-1</f>
        <v>0.0611675601851676</v>
      </c>
      <c r="H2050" s="9" t="n">
        <f aca="false">F2050/F2049-1</f>
        <v>0.00834563077801276</v>
      </c>
      <c r="I2050" s="9" t="n">
        <f aca="false">LN(B2050/B2049)</f>
        <v>0.0593697738217144</v>
      </c>
      <c r="J2050" s="9" t="n">
        <f aca="false">LN(F2050/F2049)</f>
        <v>0.00831099855323199</v>
      </c>
      <c r="K2050" s="9" t="n">
        <f aca="false">F2050/F2043-1</f>
        <v>0.0520484676798541</v>
      </c>
      <c r="L2050" s="9" t="n">
        <f aca="false">F2050/F2020-1</f>
        <v>0.0986790016758732</v>
      </c>
      <c r="M2050" s="9" t="n">
        <f aca="false">B2050/B2043-1</f>
        <v>0.255899389244283</v>
      </c>
      <c r="N2050" s="9" t="n">
        <f aca="false">B2050/B2020-1</f>
        <v>0.444506882472097</v>
      </c>
      <c r="O2050" s="8" t="n">
        <f aca="false">MAX(O2049,F2050)</f>
        <v>271.506607307531</v>
      </c>
      <c r="P2050" s="9" t="n">
        <f aca="false">F2050/O2050-1</f>
        <v>-0.174225746168833</v>
      </c>
      <c r="Q2050" s="8" t="n">
        <f aca="false">MAX(Q2049,B2050)</f>
        <v>4811.1564628872</v>
      </c>
      <c r="R2050" s="9" t="n">
        <f aca="false">B2050/Q2050-1</f>
        <v>-0.114158837398608</v>
      </c>
      <c r="S2050" s="9" t="n">
        <f aca="false">B2050/INDEX($B:$B,$E2050)-1</f>
        <v>0.22388005599007</v>
      </c>
      <c r="T2050" s="0" t="n">
        <f aca="false">IF(AND($A2050&gt;=CrashTest!$B$3,$A2050&lt;=CrashTest!$C$3),1,IF(AND($A2050&gt;=CrashTest!$B$4,$A2050&lt;=CrashTest!$C$4),2,IF(AND($A2050&gt;=CrashTest!$B$5,$A2050&lt;=CrashTest!$C$5),3,IF(AND($A2050&gt;=CrashTest!$B$6,$A2050&lt;=CrashTest!$C$6),4,IF(AND($A2050&gt;=CrashTest!$B$7,$A2050&lt;=CrashTest!$C$7),5,0)))))</f>
        <v>0</v>
      </c>
      <c r="U2050" s="8" t="str">
        <f aca="false">IF(T2050=0,"",IF(T2049=T2050,MAX(U2049,B2050),B2050))</f>
        <v/>
      </c>
      <c r="V2050" s="9" t="str">
        <f aca="false">IF(T2050=0,"",B2050/U2050-1)</f>
        <v/>
      </c>
      <c r="W2050" s="8" t="str">
        <f aca="false">IF(T2050=0,"",IF(T2049=T2050,MAX(W2049,F2050),F2050))</f>
        <v/>
      </c>
      <c r="X2050" s="9" t="str">
        <f aca="false">IF(T2050=0,"",F2050/W2050-1)</f>
        <v/>
      </c>
    </row>
    <row r="2051" customFormat="false" ht="15" hidden="false" customHeight="false" outlineLevel="0" collapsed="false">
      <c r="A2051" s="5" t="n">
        <v>45879</v>
      </c>
      <c r="B2051" s="6" t="n">
        <v>4248.71364552893</v>
      </c>
      <c r="C2051" s="7" t="n">
        <v>44.42039151</v>
      </c>
      <c r="D2051" s="0" t="n">
        <f aca="false">INT((ROW()-3)/30)</f>
        <v>68</v>
      </c>
      <c r="E2051" s="0" t="n">
        <f aca="false">2+30*D2051</f>
        <v>2042</v>
      </c>
      <c r="F2051" s="8" t="n">
        <f aca="false">INDEX($F:$F,$E2051)*(2*B2051/INDEX($B:$B,$E2051)-C2051/INDEX($C:$C,$E2051))</f>
        <v>224.100857057797</v>
      </c>
      <c r="G2051" s="9" t="n">
        <f aca="false">B2051/B2050-1</f>
        <v>-0.00309878826109333</v>
      </c>
      <c r="H2051" s="9" t="n">
        <f aca="false">F2051/F2050-1</f>
        <v>-0.000456322734460501</v>
      </c>
      <c r="I2051" s="9" t="n">
        <f aca="false">LN(B2051/B2050)</f>
        <v>-0.00310359944723919</v>
      </c>
      <c r="J2051" s="9" t="n">
        <f aca="false">LN(F2051/F2050)</f>
        <v>-0.000456426881363766</v>
      </c>
      <c r="K2051" s="9" t="n">
        <f aca="false">F2051/F2044-1</f>
        <v>0.0400722864627696</v>
      </c>
      <c r="L2051" s="9" t="n">
        <f aca="false">F2051/F2021-1</f>
        <v>0.0915906246577951</v>
      </c>
      <c r="M2051" s="9" t="n">
        <f aca="false">B2051/B2044-1</f>
        <v>0.212473438968533</v>
      </c>
      <c r="N2051" s="9" t="n">
        <f aca="false">B2051/B2021-1</f>
        <v>0.436034922053562</v>
      </c>
      <c r="O2051" s="8" t="n">
        <f aca="false">MAX(O2050,F2051)</f>
        <v>271.506607307531</v>
      </c>
      <c r="P2051" s="9" t="n">
        <f aca="false">F2051/O2051-1</f>
        <v>-0.174602565734388</v>
      </c>
      <c r="Q2051" s="8" t="n">
        <f aca="false">MAX(Q2050,B2051)</f>
        <v>4811.1564628872</v>
      </c>
      <c r="R2051" s="9" t="n">
        <f aca="false">B2051/Q2051-1</f>
        <v>-0.11690387159447</v>
      </c>
      <c r="S2051" s="9" t="n">
        <f aca="false">B2051/INDEX($B:$B,$E2051)-1</f>
        <v>0.220087510839581</v>
      </c>
      <c r="T2051" s="0" t="n">
        <f aca="false">IF(AND($A2051&gt;=CrashTest!$B$3,$A2051&lt;=CrashTest!$C$3),1,IF(AND($A2051&gt;=CrashTest!$B$4,$A2051&lt;=CrashTest!$C$4),2,IF(AND($A2051&gt;=CrashTest!$B$5,$A2051&lt;=CrashTest!$C$5),3,IF(AND($A2051&gt;=CrashTest!$B$6,$A2051&lt;=CrashTest!$C$6),4,IF(AND($A2051&gt;=CrashTest!$B$7,$A2051&lt;=CrashTest!$C$7),5,0)))))</f>
        <v>0</v>
      </c>
      <c r="U2051" s="8" t="str">
        <f aca="false">IF(T2051=0,"",IF(T2050=T2051,MAX(U2050,B2051),B2051))</f>
        <v/>
      </c>
      <c r="V2051" s="9" t="str">
        <f aca="false">IF(T2051=0,"",B2051/U2051-1)</f>
        <v/>
      </c>
      <c r="W2051" s="8" t="str">
        <f aca="false">IF(T2051=0,"",IF(T2050=T2051,MAX(W2050,F2051),F2051))</f>
        <v/>
      </c>
      <c r="X2051" s="9" t="str">
        <f aca="false">IF(T2051=0,"",F2051/W2051-1)</f>
        <v/>
      </c>
    </row>
    <row r="2052" customFormat="false" ht="15" hidden="false" customHeight="false" outlineLevel="0" collapsed="false">
      <c r="A2052" s="5" t="n">
        <v>45880</v>
      </c>
      <c r="B2052" s="6" t="n">
        <v>4227.64236762127</v>
      </c>
      <c r="C2052" s="7" t="n">
        <v>43.94840812</v>
      </c>
      <c r="D2052" s="0" t="n">
        <f aca="false">INT((ROW()-3)/30)</f>
        <v>68</v>
      </c>
      <c r="E2052" s="0" t="n">
        <f aca="false">2+30*D2052</f>
        <v>2042</v>
      </c>
      <c r="F2052" s="8" t="n">
        <f aca="false">INDEX($F:$F,$E2052)*(2*B2052/INDEX($B:$B,$E2052)-C2052/INDEX($C:$C,$E2052))</f>
        <v>224.675906604357</v>
      </c>
      <c r="G2052" s="9" t="n">
        <f aca="false">B2052/B2051-1</f>
        <v>-0.00495944882749022</v>
      </c>
      <c r="H2052" s="9" t="n">
        <f aca="false">F2052/F2051-1</f>
        <v>0.00256603010854062</v>
      </c>
      <c r="I2052" s="9" t="n">
        <f aca="false">LN(B2052/B2051)</f>
        <v>-0.00497178770675857</v>
      </c>
      <c r="J2052" s="9" t="n">
        <f aca="false">LN(F2052/F2051)</f>
        <v>0.00256274347448232</v>
      </c>
      <c r="K2052" s="9" t="n">
        <f aca="false">F2052/F2045-1</f>
        <v>0.0310261740252744</v>
      </c>
      <c r="L2052" s="9" t="n">
        <f aca="false">F2052/F2022-1</f>
        <v>0.0940048668429099</v>
      </c>
      <c r="M2052" s="9" t="n">
        <f aca="false">B2052/B2045-1</f>
        <v>0.136728215593908</v>
      </c>
      <c r="N2052" s="9" t="n">
        <f aca="false">B2052/B2022-1</f>
        <v>0.437780184049088</v>
      </c>
      <c r="O2052" s="8" t="n">
        <f aca="false">MAX(O2051,F2052)</f>
        <v>271.506607307531</v>
      </c>
      <c r="P2052" s="9" t="n">
        <f aca="false">F2052/O2052-1</f>
        <v>-0.17248457106655</v>
      </c>
      <c r="Q2052" s="8" t="n">
        <f aca="false">MAX(Q2051,B2052)</f>
        <v>4811.1564628872</v>
      </c>
      <c r="R2052" s="9" t="n">
        <f aca="false">B2052/Q2052-1</f>
        <v>-0.121283541653052</v>
      </c>
      <c r="S2052" s="9" t="n">
        <f aca="false">B2052/INDEX($B:$B,$E2052)-1</f>
        <v>0.214036549264513</v>
      </c>
      <c r="T2052" s="0" t="n">
        <f aca="false">IF(AND($A2052&gt;=CrashTest!$B$3,$A2052&lt;=CrashTest!$C$3),1,IF(AND($A2052&gt;=CrashTest!$B$4,$A2052&lt;=CrashTest!$C$4),2,IF(AND($A2052&gt;=CrashTest!$B$5,$A2052&lt;=CrashTest!$C$5),3,IF(AND($A2052&gt;=CrashTest!$B$6,$A2052&lt;=CrashTest!$C$6),4,IF(AND($A2052&gt;=CrashTest!$B$7,$A2052&lt;=CrashTest!$C$7),5,0)))))</f>
        <v>0</v>
      </c>
      <c r="U2052" s="8" t="str">
        <f aca="false">IF(T2052=0,"",IF(T2051=T2052,MAX(U2051,B2052),B2052))</f>
        <v/>
      </c>
      <c r="V2052" s="9" t="str">
        <f aca="false">IF(T2052=0,"",B2052/U2052-1)</f>
        <v/>
      </c>
      <c r="W2052" s="8" t="str">
        <f aca="false">IF(T2052=0,"",IF(T2051=T2052,MAX(W2051,F2052),F2052))</f>
        <v/>
      </c>
      <c r="X2052" s="9" t="str">
        <f aca="false">IF(T2052=0,"",F2052/W2052-1)</f>
        <v/>
      </c>
    </row>
    <row r="2053" customFormat="false" ht="15" hidden="false" customHeight="false" outlineLevel="0" collapsed="false">
      <c r="A2053" s="5" t="n">
        <v>45881</v>
      </c>
      <c r="B2053" s="6" t="n">
        <v>4599.41391846873</v>
      </c>
      <c r="C2053" s="7" t="n">
        <v>50.40643807</v>
      </c>
      <c r="D2053" s="0" t="n">
        <f aca="false">INT((ROW()-3)/30)</f>
        <v>68</v>
      </c>
      <c r="E2053" s="0" t="n">
        <f aca="false">2+30*D2053</f>
        <v>2042</v>
      </c>
      <c r="F2053" s="8" t="n">
        <f aca="false">INDEX($F:$F,$E2053)*(2*B2053/INDEX($B:$B,$E2053)-C2053/INDEX($C:$C,$E2053))</f>
        <v>227.056542499239</v>
      </c>
      <c r="G2053" s="9" t="n">
        <f aca="false">B2053/B2052-1</f>
        <v>0.0879382687842258</v>
      </c>
      <c r="H2053" s="9" t="n">
        <f aca="false">F2053/F2052-1</f>
        <v>0.01059586642316</v>
      </c>
      <c r="I2053" s="9" t="n">
        <f aca="false">LN(B2053/B2052)</f>
        <v>0.0842844085742831</v>
      </c>
      <c r="J2053" s="9" t="n">
        <f aca="false">LN(F2053/F2052)</f>
        <v>0.0105401236468035</v>
      </c>
      <c r="K2053" s="9" t="n">
        <f aca="false">F2053/F2046-1</f>
        <v>0.0475151138734584</v>
      </c>
      <c r="L2053" s="9" t="n">
        <f aca="false">F2053/F2023-1</f>
        <v>0.0998645973376706</v>
      </c>
      <c r="M2053" s="9" t="n">
        <f aca="false">B2053/B2046-1</f>
        <v>0.272637381007491</v>
      </c>
      <c r="N2053" s="9" t="n">
        <f aca="false">B2053/B2023-1</f>
        <v>0.548812262196006</v>
      </c>
      <c r="O2053" s="8" t="n">
        <f aca="false">MAX(O2052,F2053)</f>
        <v>271.506607307531</v>
      </c>
      <c r="P2053" s="9" t="n">
        <f aca="false">F2053/O2053-1</f>
        <v>-0.163716328118468</v>
      </c>
      <c r="Q2053" s="8" t="n">
        <f aca="false">MAX(Q2052,B2053)</f>
        <v>4811.1564628872</v>
      </c>
      <c r="R2053" s="9" t="n">
        <f aca="false">B2053/Q2053-1</f>
        <v>-0.0440107375538151</v>
      </c>
      <c r="S2053" s="9" t="n">
        <f aca="false">B2053/INDEX($B:$B,$E2053)-1</f>
        <v>0.32079682164761</v>
      </c>
      <c r="T2053" s="0" t="n">
        <f aca="false">IF(AND($A2053&gt;=CrashTest!$B$3,$A2053&lt;=CrashTest!$C$3),1,IF(AND($A2053&gt;=CrashTest!$B$4,$A2053&lt;=CrashTest!$C$4),2,IF(AND($A2053&gt;=CrashTest!$B$5,$A2053&lt;=CrashTest!$C$5),3,IF(AND($A2053&gt;=CrashTest!$B$6,$A2053&lt;=CrashTest!$C$6),4,IF(AND($A2053&gt;=CrashTest!$B$7,$A2053&lt;=CrashTest!$C$7),5,0)))))</f>
        <v>0</v>
      </c>
      <c r="U2053" s="8" t="str">
        <f aca="false">IF(T2053=0,"",IF(T2052=T2053,MAX(U2052,B2053),B2053))</f>
        <v/>
      </c>
      <c r="V2053" s="9" t="str">
        <f aca="false">IF(T2053=0,"",B2053/U2053-1)</f>
        <v/>
      </c>
      <c r="W2053" s="8" t="str">
        <f aca="false">IF(T2053=0,"",IF(T2052=T2053,MAX(W2052,F2053),F2053))</f>
        <v/>
      </c>
      <c r="X2053" s="9" t="str">
        <f aca="false">IF(T2053=0,"",F2053/W2053-1)</f>
        <v/>
      </c>
    </row>
    <row r="2054" customFormat="false" ht="15" hidden="false" customHeight="false" outlineLevel="0" collapsed="false">
      <c r="A2054" s="5" t="n">
        <v>45882</v>
      </c>
      <c r="B2054" s="6" t="n">
        <v>4760.82676241964</v>
      </c>
      <c r="C2054" s="7" t="n">
        <v>53.22308751</v>
      </c>
      <c r="D2054" s="0" t="n">
        <f aca="false">INT((ROW()-3)/30)</f>
        <v>68</v>
      </c>
      <c r="E2054" s="0" t="n">
        <f aca="false">2+30*D2054</f>
        <v>2042</v>
      </c>
      <c r="F2054" s="8" t="n">
        <f aca="false">INDEX($F:$F,$E2054)*(2*B2054/INDEX($B:$B,$E2054)-C2054/INDEX($C:$C,$E2054))</f>
        <v>228.004694363621</v>
      </c>
      <c r="G2054" s="9" t="n">
        <f aca="false">B2054/B2053-1</f>
        <v>0.0350942200054585</v>
      </c>
      <c r="H2054" s="9" t="n">
        <f aca="false">F2054/F2053-1</f>
        <v>0.004175840316889</v>
      </c>
      <c r="I2054" s="9" t="n">
        <f aca="false">LN(B2054/B2053)</f>
        <v>0.0344924563957045</v>
      </c>
      <c r="J2054" s="9" t="n">
        <f aca="false">LN(F2054/F2053)</f>
        <v>0.00416714569221814</v>
      </c>
      <c r="K2054" s="9" t="n">
        <f aca="false">F2054/F2047-1</f>
        <v>0.0485850523198186</v>
      </c>
      <c r="L2054" s="9" t="n">
        <f aca="false">F2054/F2024-1</f>
        <v>0.0986060259812935</v>
      </c>
      <c r="M2054" s="9" t="n">
        <f aca="false">B2054/B2047-1</f>
        <v>0.292993912038191</v>
      </c>
      <c r="N2054" s="9" t="n">
        <f aca="false">B2054/B2024-1</f>
        <v>0.580732983466965</v>
      </c>
      <c r="O2054" s="8" t="n">
        <f aca="false">MAX(O2053,F2054)</f>
        <v>271.506607307531</v>
      </c>
      <c r="P2054" s="9" t="n">
        <f aca="false">F2054/O2054-1</f>
        <v>-0.160224141045069</v>
      </c>
      <c r="Q2054" s="8" t="n">
        <f aca="false">MAX(Q2053,B2054)</f>
        <v>4811.1564628872</v>
      </c>
      <c r="R2054" s="9" t="n">
        <f aca="false">B2054/Q2054-1</f>
        <v>-0.0104610400546727</v>
      </c>
      <c r="S2054" s="9" t="n">
        <f aca="false">B2054/INDEX($B:$B,$E2054)-1</f>
        <v>0.367149155889021</v>
      </c>
      <c r="T2054" s="0" t="n">
        <f aca="false">IF(AND($A2054&gt;=CrashTest!$B$3,$A2054&lt;=CrashTest!$C$3),1,IF(AND($A2054&gt;=CrashTest!$B$4,$A2054&lt;=CrashTest!$C$4),2,IF(AND($A2054&gt;=CrashTest!$B$5,$A2054&lt;=CrashTest!$C$5),3,IF(AND($A2054&gt;=CrashTest!$B$6,$A2054&lt;=CrashTest!$C$6),4,IF(AND($A2054&gt;=CrashTest!$B$7,$A2054&lt;=CrashTest!$C$7),5,0)))))</f>
        <v>0</v>
      </c>
      <c r="U2054" s="8" t="str">
        <f aca="false">IF(T2054=0,"",IF(T2053=T2054,MAX(U2053,B2054),B2054))</f>
        <v/>
      </c>
      <c r="V2054" s="9" t="str">
        <f aca="false">IF(T2054=0,"",B2054/U2054-1)</f>
        <v/>
      </c>
      <c r="W2054" s="8" t="str">
        <f aca="false">IF(T2054=0,"",IF(T2053=T2054,MAX(W2053,F2054),F2054))</f>
        <v/>
      </c>
      <c r="X2054" s="9" t="str">
        <f aca="false">IF(T2054=0,"",F2054/W2054-1)</f>
        <v/>
      </c>
    </row>
    <row r="2055" customFormat="false" ht="15" hidden="false" customHeight="false" outlineLevel="0" collapsed="false">
      <c r="A2055" s="5" t="n">
        <v>45883</v>
      </c>
      <c r="B2055" s="6" t="n">
        <v>4560.76501022794</v>
      </c>
      <c r="C2055" s="7" t="n">
        <v>49.70316021</v>
      </c>
      <c r="D2055" s="0" t="n">
        <f aca="false">INT((ROW()-3)/30)</f>
        <v>68</v>
      </c>
      <c r="E2055" s="0" t="n">
        <f aca="false">2+30*D2055</f>
        <v>2042</v>
      </c>
      <c r="F2055" s="8" t="n">
        <f aca="false">INDEX($F:$F,$E2055)*(2*B2055/INDEX($B:$B,$E2055)-C2055/INDEX($C:$C,$E2055))</f>
        <v>227.022869827383</v>
      </c>
      <c r="G2055" s="9" t="n">
        <f aca="false">B2055/B2054-1</f>
        <v>-0.0420224810049631</v>
      </c>
      <c r="H2055" s="9" t="n">
        <f aca="false">F2055/F2054-1</f>
        <v>-0.00430615930508771</v>
      </c>
      <c r="I2055" s="9" t="n">
        <f aca="false">LN(B2055/B2054)</f>
        <v>-0.0429309678888794</v>
      </c>
      <c r="J2055" s="9" t="n">
        <f aca="false">LN(F2055/F2054)</f>
        <v>-0.00431545751170818</v>
      </c>
      <c r="K2055" s="9" t="n">
        <f aca="false">F2055/F2048-1</f>
        <v>0.032686796246062</v>
      </c>
      <c r="L2055" s="9" t="n">
        <f aca="false">F2055/F2025-1</f>
        <v>0.0964268139103131</v>
      </c>
      <c r="M2055" s="9" t="n">
        <f aca="false">B2055/B2048-1</f>
        <v>0.168155923073462</v>
      </c>
      <c r="N2055" s="9" t="n">
        <f aca="false">B2055/B2025-1</f>
        <v>0.455780607805342</v>
      </c>
      <c r="O2055" s="8" t="n">
        <f aca="false">MAX(O2054,F2055)</f>
        <v>271.506607307531</v>
      </c>
      <c r="P2055" s="9" t="n">
        <f aca="false">F2055/O2055-1</f>
        <v>-0.163840349674296</v>
      </c>
      <c r="Q2055" s="8" t="n">
        <f aca="false">MAX(Q2054,B2055)</f>
        <v>4811.1564628872</v>
      </c>
      <c r="R2055" s="9" t="n">
        <f aca="false">B2055/Q2055-1</f>
        <v>-0.0520439222026462</v>
      </c>
      <c r="S2055" s="9" t="n">
        <f aca="false">B2055/INDEX($B:$B,$E2055)-1</f>
        <v>0.309698156454723</v>
      </c>
      <c r="T2055" s="0" t="n">
        <f aca="false">IF(AND($A2055&gt;=CrashTest!$B$3,$A2055&lt;=CrashTest!$C$3),1,IF(AND($A2055&gt;=CrashTest!$B$4,$A2055&lt;=CrashTest!$C$4),2,IF(AND($A2055&gt;=CrashTest!$B$5,$A2055&lt;=CrashTest!$C$5),3,IF(AND($A2055&gt;=CrashTest!$B$6,$A2055&lt;=CrashTest!$C$6),4,IF(AND($A2055&gt;=CrashTest!$B$7,$A2055&lt;=CrashTest!$C$7),5,0)))))</f>
        <v>0</v>
      </c>
      <c r="U2055" s="8" t="str">
        <f aca="false">IF(T2055=0,"",IF(T2054=T2055,MAX(U2054,B2055),B2055))</f>
        <v/>
      </c>
      <c r="V2055" s="9" t="str">
        <f aca="false">IF(T2055=0,"",B2055/U2055-1)</f>
        <v/>
      </c>
      <c r="W2055" s="8" t="str">
        <f aca="false">IF(T2055=0,"",IF(T2054=T2055,MAX(W2054,F2055),F2055))</f>
        <v/>
      </c>
      <c r="X2055" s="9" t="str">
        <f aca="false">IF(T2055=0,"",F2055/W2055-1)</f>
        <v/>
      </c>
    </row>
    <row r="2056" customFormat="false" ht="15" hidden="false" customHeight="false" outlineLevel="0" collapsed="false">
      <c r="A2056" s="5" t="n">
        <v>45884</v>
      </c>
      <c r="B2056" s="6" t="n">
        <v>4429.98655289304</v>
      </c>
      <c r="C2056" s="7" t="n">
        <v>47.76028465</v>
      </c>
      <c r="D2056" s="0" t="n">
        <f aca="false">INT((ROW()-3)/30)</f>
        <v>68</v>
      </c>
      <c r="E2056" s="0" t="n">
        <f aca="false">2+30*D2056</f>
        <v>2042</v>
      </c>
      <c r="F2056" s="8" t="n">
        <f aca="false">INDEX($F:$F,$E2056)*(2*B2056/INDEX($B:$B,$E2056)-C2056/INDEX($C:$C,$E2056))</f>
        <v>223.981736399212</v>
      </c>
      <c r="G2056" s="9" t="n">
        <f aca="false">B2056/B2055-1</f>
        <v>-0.0286746756392002</v>
      </c>
      <c r="H2056" s="9" t="n">
        <f aca="false">F2056/F2055-1</f>
        <v>-0.0133957139669837</v>
      </c>
      <c r="I2056" s="9" t="n">
        <f aca="false">LN(B2056/B2055)</f>
        <v>-0.0290938262680054</v>
      </c>
      <c r="J2056" s="9" t="n">
        <f aca="false">LN(F2056/F2055)</f>
        <v>-0.0134862459460239</v>
      </c>
      <c r="K2056" s="9" t="n">
        <f aca="false">F2056/F2049-1</f>
        <v>0.00734975888864931</v>
      </c>
      <c r="L2056" s="9" t="n">
        <f aca="false">F2056/F2026-1</f>
        <v>0.0726548279216621</v>
      </c>
      <c r="M2056" s="9" t="n">
        <f aca="false">B2056/B2049-1</f>
        <v>0.103014027171221</v>
      </c>
      <c r="N2056" s="9" t="n">
        <f aca="false">B2056/B2026-1</f>
        <v>0.315977968960163</v>
      </c>
      <c r="O2056" s="8" t="n">
        <f aca="false">MAX(O2055,F2056)</f>
        <v>271.506607307531</v>
      </c>
      <c r="P2056" s="9" t="n">
        <f aca="false">F2056/O2056-1</f>
        <v>-0.175041305180792</v>
      </c>
      <c r="Q2056" s="8" t="n">
        <f aca="false">MAX(Q2055,B2056)</f>
        <v>4811.1564628872</v>
      </c>
      <c r="R2056" s="9" t="n">
        <f aca="false">B2056/Q2056-1</f>
        <v>-0.0792262552536938</v>
      </c>
      <c r="S2056" s="9" t="n">
        <f aca="false">B2056/INDEX($B:$B,$E2056)-1</f>
        <v>0.272142986633126</v>
      </c>
      <c r="T2056" s="0" t="n">
        <f aca="false">IF(AND($A2056&gt;=CrashTest!$B$3,$A2056&lt;=CrashTest!$C$3),1,IF(AND($A2056&gt;=CrashTest!$B$4,$A2056&lt;=CrashTest!$C$4),2,IF(AND($A2056&gt;=CrashTest!$B$5,$A2056&lt;=CrashTest!$C$5),3,IF(AND($A2056&gt;=CrashTest!$B$6,$A2056&lt;=CrashTest!$C$6),4,IF(AND($A2056&gt;=CrashTest!$B$7,$A2056&lt;=CrashTest!$C$7),5,0)))))</f>
        <v>0</v>
      </c>
      <c r="U2056" s="8" t="str">
        <f aca="false">IF(T2056=0,"",IF(T2055=T2056,MAX(U2055,B2056),B2056))</f>
        <v/>
      </c>
      <c r="V2056" s="9" t="str">
        <f aca="false">IF(T2056=0,"",B2056/U2056-1)</f>
        <v/>
      </c>
      <c r="W2056" s="8" t="str">
        <f aca="false">IF(T2056=0,"",IF(T2055=T2056,MAX(W2055,F2056),F2056))</f>
        <v/>
      </c>
      <c r="X2056" s="9" t="str">
        <f aca="false">IF(T2056=0,"",F2056/W2056-1)</f>
        <v/>
      </c>
    </row>
    <row r="2057" customFormat="false" ht="15" hidden="false" customHeight="false" outlineLevel="0" collapsed="false">
      <c r="A2057" s="5" t="n">
        <v>45885</v>
      </c>
      <c r="B2057" s="6" t="n">
        <v>4422.6705862069</v>
      </c>
      <c r="C2057" s="7" t="n">
        <v>47.34479823</v>
      </c>
      <c r="D2057" s="0" t="n">
        <f aca="false">INT((ROW()-3)/30)</f>
        <v>68</v>
      </c>
      <c r="E2057" s="0" t="n">
        <f aca="false">2+30*D2057</f>
        <v>2042</v>
      </c>
      <c r="F2057" s="8" t="n">
        <f aca="false">INDEX($F:$F,$E2057)*(2*B2057/INDEX($B:$B,$E2057)-C2057/INDEX($C:$C,$E2057))</f>
        <v>225.867395568104</v>
      </c>
      <c r="G2057" s="9" t="n">
        <f aca="false">B2057/B2056-1</f>
        <v>-0.00165146476152678</v>
      </c>
      <c r="H2057" s="9" t="n">
        <f aca="false">F2057/F2056-1</f>
        <v>0.00841880770819414</v>
      </c>
      <c r="I2057" s="9" t="n">
        <f aca="false">LN(B2057/B2056)</f>
        <v>-0.00165282993268446</v>
      </c>
      <c r="J2057" s="9" t="n">
        <f aca="false">LN(F2057/F2056)</f>
        <v>0.00838356719716189</v>
      </c>
      <c r="K2057" s="9" t="n">
        <f aca="false">F2057/F2050-1</f>
        <v>0.00742286354713584</v>
      </c>
      <c r="L2057" s="9" t="n">
        <f aca="false">F2057/F2027-1</f>
        <v>0.0665508889648914</v>
      </c>
      <c r="M2057" s="9" t="n">
        <f aca="false">B2057/B2050-1</f>
        <v>0.0377177739788108</v>
      </c>
      <c r="N2057" s="9" t="n">
        <f aca="false">B2057/B2027-1</f>
        <v>0.267460074455595</v>
      </c>
      <c r="O2057" s="8" t="n">
        <f aca="false">MAX(O2056,F2057)</f>
        <v>271.506607307531</v>
      </c>
      <c r="P2057" s="9" t="n">
        <f aca="false">F2057/O2057-1</f>
        <v>-0.168096136561906</v>
      </c>
      <c r="Q2057" s="8" t="n">
        <f aca="false">MAX(Q2056,B2057)</f>
        <v>4811.1564628872</v>
      </c>
      <c r="R2057" s="9" t="n">
        <f aca="false">B2057/Q2057-1</f>
        <v>-0.0807468806464813</v>
      </c>
      <c r="S2057" s="9" t="n">
        <f aca="false">B2057/INDEX($B:$B,$E2057)-1</f>
        <v>0.270042087319078</v>
      </c>
      <c r="T2057" s="0" t="n">
        <f aca="false">IF(AND($A2057&gt;=CrashTest!$B$3,$A2057&lt;=CrashTest!$C$3),1,IF(AND($A2057&gt;=CrashTest!$B$4,$A2057&lt;=CrashTest!$C$4),2,IF(AND($A2057&gt;=CrashTest!$B$5,$A2057&lt;=CrashTest!$C$5),3,IF(AND($A2057&gt;=CrashTest!$B$6,$A2057&lt;=CrashTest!$C$6),4,IF(AND($A2057&gt;=CrashTest!$B$7,$A2057&lt;=CrashTest!$C$7),5,0)))))</f>
        <v>0</v>
      </c>
      <c r="U2057" s="8" t="str">
        <f aca="false">IF(T2057=0,"",IF(T2056=T2057,MAX(U2056,B2057),B2057))</f>
        <v/>
      </c>
      <c r="V2057" s="9" t="str">
        <f aca="false">IF(T2057=0,"",B2057/U2057-1)</f>
        <v/>
      </c>
      <c r="W2057" s="8" t="str">
        <f aca="false">IF(T2057=0,"",IF(T2056=T2057,MAX(W2056,F2057),F2057))</f>
        <v/>
      </c>
      <c r="X2057" s="9" t="str">
        <f aca="false">IF(T2057=0,"",F2057/W2057-1)</f>
        <v/>
      </c>
    </row>
    <row r="2058" customFormat="false" ht="15" hidden="false" customHeight="false" outlineLevel="0" collapsed="false">
      <c r="A2058" s="5" t="n">
        <v>45886</v>
      </c>
      <c r="B2058" s="6" t="n">
        <v>4487.70970368206</v>
      </c>
      <c r="C2058" s="7" t="n">
        <v>48.22453242</v>
      </c>
      <c r="D2058" s="0" t="n">
        <f aca="false">INT((ROW()-3)/30)</f>
        <v>68</v>
      </c>
      <c r="E2058" s="0" t="n">
        <f aca="false">2+30*D2058</f>
        <v>2042</v>
      </c>
      <c r="F2058" s="8" t="n">
        <f aca="false">INDEX($F:$F,$E2058)*(2*B2058/INDEX($B:$B,$E2058)-C2058/INDEX($C:$C,$E2058))</f>
        <v>227.959451861937</v>
      </c>
      <c r="G2058" s="9" t="n">
        <f aca="false">B2058/B2057-1</f>
        <v>0.0147058471137322</v>
      </c>
      <c r="H2058" s="9" t="n">
        <f aca="false">F2058/F2057-1</f>
        <v>0.00926232087889867</v>
      </c>
      <c r="I2058" s="9" t="n">
        <f aca="false">LN(B2058/B2057)</f>
        <v>0.0145987646926563</v>
      </c>
      <c r="J2058" s="9" t="n">
        <f aca="false">LN(F2058/F2057)</f>
        <v>0.0092196886317087</v>
      </c>
      <c r="K2058" s="9" t="n">
        <f aca="false">F2058/F2051-1</f>
        <v>0.0172181171227965</v>
      </c>
      <c r="L2058" s="9" t="n">
        <f aca="false">F2058/F2028-1</f>
        <v>0.0896623313967166</v>
      </c>
      <c r="M2058" s="9" t="n">
        <f aca="false">B2058/B2051-1</f>
        <v>0.0562513923254473</v>
      </c>
      <c r="N2058" s="9" t="n">
        <f aca="false">B2058/B2028-1</f>
        <v>0.266877500586255</v>
      </c>
      <c r="O2058" s="8" t="n">
        <f aca="false">MAX(O2057,F2058)</f>
        <v>271.506607307531</v>
      </c>
      <c r="P2058" s="9" t="n">
        <f aca="false">F2058/O2058-1</f>
        <v>-0.160390776038347</v>
      </c>
      <c r="Q2058" s="8" t="n">
        <f aca="false">MAX(Q2057,B2058)</f>
        <v>4811.1564628872</v>
      </c>
      <c r="R2058" s="9" t="n">
        <f aca="false">B2058/Q2058-1</f>
        <v>-0.067228484814447</v>
      </c>
      <c r="S2058" s="9" t="n">
        <f aca="false">B2058/INDEX($B:$B,$E2058)-1</f>
        <v>0.288719132083197</v>
      </c>
      <c r="T2058" s="0" t="n">
        <f aca="false">IF(AND($A2058&gt;=CrashTest!$B$3,$A2058&lt;=CrashTest!$C$3),1,IF(AND($A2058&gt;=CrashTest!$B$4,$A2058&lt;=CrashTest!$C$4),2,IF(AND($A2058&gt;=CrashTest!$B$5,$A2058&lt;=CrashTest!$C$5),3,IF(AND($A2058&gt;=CrashTest!$B$6,$A2058&lt;=CrashTest!$C$6),4,IF(AND($A2058&gt;=CrashTest!$B$7,$A2058&lt;=CrashTest!$C$7),5,0)))))</f>
        <v>0</v>
      </c>
      <c r="U2058" s="8" t="str">
        <f aca="false">IF(T2058=0,"",IF(T2057=T2058,MAX(U2057,B2058),B2058))</f>
        <v/>
      </c>
      <c r="V2058" s="9" t="str">
        <f aca="false">IF(T2058=0,"",B2058/U2058-1)</f>
        <v/>
      </c>
      <c r="W2058" s="8" t="str">
        <f aca="false">IF(T2058=0,"",IF(T2057=T2058,MAX(W2057,F2058),F2058))</f>
        <v/>
      </c>
      <c r="X2058" s="9" t="str">
        <f aca="false">IF(T2058=0,"",F2058/W2058-1)</f>
        <v/>
      </c>
    </row>
    <row r="2059" customFormat="false" ht="15" hidden="false" customHeight="false" outlineLevel="0" collapsed="false">
      <c r="A2059" s="5" t="n">
        <v>45887</v>
      </c>
      <c r="B2059" s="6" t="n">
        <v>4321.5258842782</v>
      </c>
      <c r="C2059" s="7" t="n">
        <v>45.38128351</v>
      </c>
      <c r="D2059" s="0" t="n">
        <f aca="false">INT((ROW()-3)/30)</f>
        <v>68</v>
      </c>
      <c r="E2059" s="0" t="n">
        <f aca="false">2+30*D2059</f>
        <v>2042</v>
      </c>
      <c r="F2059" s="8" t="n">
        <f aca="false">INDEX($F:$F,$E2059)*(2*B2059/INDEX($B:$B,$E2059)-C2059/INDEX($C:$C,$E2059))</f>
        <v>226.603650476398</v>
      </c>
      <c r="G2059" s="9" t="n">
        <f aca="false">B2059/B2058-1</f>
        <v>-0.0370308755193123</v>
      </c>
      <c r="H2059" s="9" t="n">
        <f aca="false">F2059/F2058-1</f>
        <v>-0.00594755503430489</v>
      </c>
      <c r="I2059" s="9" t="n">
        <f aca="false">LN(B2059/B2058)</f>
        <v>-0.0377339295041416</v>
      </c>
      <c r="J2059" s="9" t="n">
        <f aca="false">LN(F2059/F2058)</f>
        <v>-0.0059653121824993</v>
      </c>
      <c r="K2059" s="9" t="n">
        <f aca="false">F2059/F2052-1</f>
        <v>0.00858010946156318</v>
      </c>
      <c r="L2059" s="9" t="n">
        <f aca="false">F2059/F2029-1</f>
        <v>0.0777529536621049</v>
      </c>
      <c r="M2059" s="9" t="n">
        <f aca="false">B2059/B2052-1</f>
        <v>0.0222070621148009</v>
      </c>
      <c r="N2059" s="9" t="n">
        <f aca="false">B2059/B2029-1</f>
        <v>0.203059589678126</v>
      </c>
      <c r="O2059" s="8" t="n">
        <f aca="false">MAX(O2058,F2059)</f>
        <v>271.506607307531</v>
      </c>
      <c r="P2059" s="9" t="n">
        <f aca="false">F2059/O2059-1</f>
        <v>-0.165384398105169</v>
      </c>
      <c r="Q2059" s="8" t="n">
        <f aca="false">MAX(Q2058,B2059)</f>
        <v>4811.1564628872</v>
      </c>
      <c r="R2059" s="9" t="n">
        <f aca="false">B2059/Q2059-1</f>
        <v>-0.101769830681243</v>
      </c>
      <c r="S2059" s="9" t="n">
        <f aca="false">B2059/INDEX($B:$B,$E2059)-1</f>
        <v>0.240996734323668</v>
      </c>
      <c r="T2059" s="0" t="n">
        <f aca="false">IF(AND($A2059&gt;=CrashTest!$B$3,$A2059&lt;=CrashTest!$C$3),1,IF(AND($A2059&gt;=CrashTest!$B$4,$A2059&lt;=CrashTest!$C$4),2,IF(AND($A2059&gt;=CrashTest!$B$5,$A2059&lt;=CrashTest!$C$5),3,IF(AND($A2059&gt;=CrashTest!$B$6,$A2059&lt;=CrashTest!$C$6),4,IF(AND($A2059&gt;=CrashTest!$B$7,$A2059&lt;=CrashTest!$C$7),5,0)))))</f>
        <v>0</v>
      </c>
      <c r="U2059" s="8" t="str">
        <f aca="false">IF(T2059=0,"",IF(T2058=T2059,MAX(U2058,B2059),B2059))</f>
        <v/>
      </c>
      <c r="V2059" s="9" t="str">
        <f aca="false">IF(T2059=0,"",B2059/U2059-1)</f>
        <v/>
      </c>
      <c r="W2059" s="8" t="str">
        <f aca="false">IF(T2059=0,"",IF(T2058=T2059,MAX(W2058,F2059),F2059))</f>
        <v/>
      </c>
      <c r="X2059" s="9" t="str">
        <f aca="false">IF(T2059=0,"",F2059/W2059-1)</f>
        <v/>
      </c>
    </row>
    <row r="2060" customFormat="false" ht="15" hidden="false" customHeight="false" outlineLevel="0" collapsed="false">
      <c r="A2060" s="5" t="n">
        <v>45888</v>
      </c>
      <c r="B2060" s="6" t="n">
        <v>4093.51478141438</v>
      </c>
      <c r="C2060" s="7" t="n">
        <v>41.28864434</v>
      </c>
      <c r="D2060" s="0" t="n">
        <f aca="false">INT((ROW()-3)/30)</f>
        <v>68</v>
      </c>
      <c r="E2060" s="0" t="n">
        <f aca="false">2+30*D2060</f>
        <v>2042</v>
      </c>
      <c r="F2060" s="8" t="n">
        <f aca="false">INDEX($F:$F,$E2060)*(2*B2060/INDEX($B:$B,$E2060)-C2060/INDEX($C:$C,$E2060))</f>
        <v>226.027190701053</v>
      </c>
      <c r="G2060" s="9" t="n">
        <f aca="false">B2060/B2059-1</f>
        <v>-0.0527617117123672</v>
      </c>
      <c r="H2060" s="9" t="n">
        <f aca="false">F2060/F2059-1</f>
        <v>-0.00254391213086502</v>
      </c>
      <c r="I2060" s="9" t="n">
        <f aca="false">LN(B2060/B2059)</f>
        <v>-0.0542045930684035</v>
      </c>
      <c r="J2060" s="9" t="n">
        <f aca="false">LN(F2060/F2059)</f>
        <v>-0.00254715337345426</v>
      </c>
      <c r="K2060" s="9" t="n">
        <f aca="false">F2060/F2053-1</f>
        <v>-0.00453346019830914</v>
      </c>
      <c r="L2060" s="9" t="n">
        <f aca="false">F2060/F2030-1</f>
        <v>0.0760612761154327</v>
      </c>
      <c r="M2060" s="9" t="n">
        <f aca="false">B2060/B2053-1</f>
        <v>-0.109992087257669</v>
      </c>
      <c r="N2060" s="9" t="n">
        <f aca="false">B2060/B2030-1</f>
        <v>0.0901309122227463</v>
      </c>
      <c r="O2060" s="8" t="n">
        <f aca="false">MAX(O2059,F2060)</f>
        <v>271.506607307531</v>
      </c>
      <c r="P2060" s="9" t="n">
        <f aca="false">F2060/O2060-1</f>
        <v>-0.167507586859438</v>
      </c>
      <c r="Q2060" s="8" t="n">
        <f aca="false">MAX(Q2059,B2060)</f>
        <v>4811.1564628872</v>
      </c>
      <c r="R2060" s="9" t="n">
        <f aca="false">B2060/Q2060-1</f>
        <v>-0.149161991926191</v>
      </c>
      <c r="S2060" s="9" t="n">
        <f aca="false">B2060/INDEX($B:$B,$E2060)-1</f>
        <v>0.175519622391294</v>
      </c>
      <c r="T2060" s="0" t="n">
        <f aca="false">IF(AND($A2060&gt;=CrashTest!$B$3,$A2060&lt;=CrashTest!$C$3),1,IF(AND($A2060&gt;=CrashTest!$B$4,$A2060&lt;=CrashTest!$C$4),2,IF(AND($A2060&gt;=CrashTest!$B$5,$A2060&lt;=CrashTest!$C$5),3,IF(AND($A2060&gt;=CrashTest!$B$6,$A2060&lt;=CrashTest!$C$6),4,IF(AND($A2060&gt;=CrashTest!$B$7,$A2060&lt;=CrashTest!$C$7),5,0)))))</f>
        <v>0</v>
      </c>
      <c r="U2060" s="8" t="str">
        <f aca="false">IF(T2060=0,"",IF(T2059=T2060,MAX(U2059,B2060),B2060))</f>
        <v/>
      </c>
      <c r="V2060" s="9" t="str">
        <f aca="false">IF(T2060=0,"",B2060/U2060-1)</f>
        <v/>
      </c>
      <c r="W2060" s="8" t="str">
        <f aca="false">IF(T2060=0,"",IF(T2059=T2060,MAX(W2059,F2060),F2060))</f>
        <v/>
      </c>
      <c r="X2060" s="9" t="str">
        <f aca="false">IF(T2060=0,"",F2060/W2060-1)</f>
        <v/>
      </c>
    </row>
    <row r="2061" customFormat="false" ht="15" hidden="false" customHeight="false" outlineLevel="0" collapsed="false">
      <c r="A2061" s="5" t="n">
        <v>45889</v>
      </c>
      <c r="B2061" s="6" t="n">
        <v>4337.65589713618</v>
      </c>
      <c r="C2061" s="7" t="n">
        <v>45.74774722</v>
      </c>
      <c r="D2061" s="0" t="n">
        <f aca="false">INT((ROW()-3)/30)</f>
        <v>68</v>
      </c>
      <c r="E2061" s="0" t="n">
        <f aca="false">2+30*D2061</f>
        <v>2042</v>
      </c>
      <c r="F2061" s="8" t="n">
        <f aca="false">INDEX($F:$F,$E2061)*(2*B2061/INDEX($B:$B,$E2061)-C2061/INDEX($C:$C,$E2061))</f>
        <v>226.128865078217</v>
      </c>
      <c r="G2061" s="9" t="n">
        <f aca="false">B2061/B2060-1</f>
        <v>0.0596409512994223</v>
      </c>
      <c r="H2061" s="9" t="n">
        <f aca="false">F2061/F2060-1</f>
        <v>0.000449832503993219</v>
      </c>
      <c r="I2061" s="9" t="n">
        <f aca="false">LN(B2061/B2060)</f>
        <v>0.0579301255544168</v>
      </c>
      <c r="J2061" s="9" t="n">
        <f aca="false">LN(F2061/F2060)</f>
        <v>0.000449731359683257</v>
      </c>
      <c r="K2061" s="9" t="n">
        <f aca="false">F2061/F2054-1</f>
        <v>-0.00822715203579338</v>
      </c>
      <c r="L2061" s="9" t="n">
        <f aca="false">F2061/F2031-1</f>
        <v>0.0719133882972991</v>
      </c>
      <c r="M2061" s="9" t="n">
        <f aca="false">B2061/B2054-1</f>
        <v>-0.0888860037134364</v>
      </c>
      <c r="N2061" s="9" t="n">
        <f aca="false">B2061/B2031-1</f>
        <v>0.151823310128145</v>
      </c>
      <c r="O2061" s="8" t="n">
        <f aca="false">MAX(O2060,F2061)</f>
        <v>271.506607307531</v>
      </c>
      <c r="P2061" s="9" t="n">
        <f aca="false">F2061/O2061-1</f>
        <v>-0.16713310471268</v>
      </c>
      <c r="Q2061" s="8" t="n">
        <f aca="false">MAX(Q2060,B2061)</f>
        <v>4811.1564628872</v>
      </c>
      <c r="R2061" s="9" t="n">
        <f aca="false">B2061/Q2061-1</f>
        <v>-0.0984172037229631</v>
      </c>
      <c r="S2061" s="9" t="n">
        <f aca="false">B2061/INDEX($B:$B,$E2061)-1</f>
        <v>0.245628730941848</v>
      </c>
      <c r="T2061" s="0" t="n">
        <f aca="false">IF(AND($A2061&gt;=CrashTest!$B$3,$A2061&lt;=CrashTest!$C$3),1,IF(AND($A2061&gt;=CrashTest!$B$4,$A2061&lt;=CrashTest!$C$4),2,IF(AND($A2061&gt;=CrashTest!$B$5,$A2061&lt;=CrashTest!$C$5),3,IF(AND($A2061&gt;=CrashTest!$B$6,$A2061&lt;=CrashTest!$C$6),4,IF(AND($A2061&gt;=CrashTest!$B$7,$A2061&lt;=CrashTest!$C$7),5,0)))))</f>
        <v>0</v>
      </c>
      <c r="U2061" s="8" t="str">
        <f aca="false">IF(T2061=0,"",IF(T2060=T2061,MAX(U2060,B2061),B2061))</f>
        <v/>
      </c>
      <c r="V2061" s="9" t="str">
        <f aca="false">IF(T2061=0,"",B2061/U2061-1)</f>
        <v/>
      </c>
      <c r="W2061" s="8" t="str">
        <f aca="false">IF(T2061=0,"",IF(T2060=T2061,MAX(W2060,F2061),F2061))</f>
        <v/>
      </c>
      <c r="X2061" s="9" t="str">
        <f aca="false">IF(T2061=0,"",F2061/W2061-1)</f>
        <v/>
      </c>
    </row>
    <row r="2062" customFormat="false" ht="15" hidden="false" customHeight="false" outlineLevel="0" collapsed="false">
      <c r="A2062" s="5" t="n">
        <v>45890</v>
      </c>
      <c r="B2062" s="6" t="n">
        <v>4222.5846157218</v>
      </c>
      <c r="C2062" s="7" t="n">
        <v>43.68885367</v>
      </c>
      <c r="D2062" s="0" t="n">
        <f aca="false">INT((ROW()-3)/30)</f>
        <v>68</v>
      </c>
      <c r="E2062" s="0" t="n">
        <f aca="false">2+30*D2062</f>
        <v>2042</v>
      </c>
      <c r="F2062" s="8" t="n">
        <f aca="false">INDEX($F:$F,$E2062)*(2*B2062/INDEX($B:$B,$E2062)-C2062/INDEX($C:$C,$E2062))</f>
        <v>225.794016365698</v>
      </c>
      <c r="G2062" s="9" t="n">
        <f aca="false">B2062/B2061-1</f>
        <v>-0.0265284485775722</v>
      </c>
      <c r="H2062" s="9" t="n">
        <f aca="false">F2062/F2061-1</f>
        <v>-0.00148078712729927</v>
      </c>
      <c r="I2062" s="9" t="n">
        <f aca="false">LN(B2062/B2061)</f>
        <v>-0.0268866775836028</v>
      </c>
      <c r="J2062" s="9" t="n">
        <f aca="false">LN(F2062/F2061)</f>
        <v>-0.00148188457608327</v>
      </c>
      <c r="K2062" s="9" t="n">
        <f aca="false">F2062/F2055-1</f>
        <v>-0.00541290603285693</v>
      </c>
      <c r="L2062" s="9" t="n">
        <f aca="false">F2062/F2032-1</f>
        <v>0.0742026302226344</v>
      </c>
      <c r="M2062" s="9" t="n">
        <f aca="false">B2062/B2055-1</f>
        <v>-0.0741499274239604</v>
      </c>
      <c r="N2062" s="9" t="n">
        <f aca="false">B2062/B2032-1</f>
        <v>0.127254778007655</v>
      </c>
      <c r="O2062" s="8" t="n">
        <f aca="false">MAX(O2061,F2062)</f>
        <v>271.506607307531</v>
      </c>
      <c r="P2062" s="9" t="n">
        <f aca="false">F2062/O2062-1</f>
        <v>-0.168366403289975</v>
      </c>
      <c r="Q2062" s="8" t="n">
        <f aca="false">MAX(Q2061,B2062)</f>
        <v>4811.1564628872</v>
      </c>
      <c r="R2062" s="9" t="n">
        <f aca="false">B2062/Q2062-1</f>
        <v>-0.122334796572422</v>
      </c>
      <c r="S2062" s="9" t="n">
        <f aca="false">B2062/INDEX($B:$B,$E2062)-1</f>
        <v>0.212584133206311</v>
      </c>
      <c r="T2062" s="0" t="n">
        <f aca="false">IF(AND($A2062&gt;=CrashTest!$B$3,$A2062&lt;=CrashTest!$C$3),1,IF(AND($A2062&gt;=CrashTest!$B$4,$A2062&lt;=CrashTest!$C$4),2,IF(AND($A2062&gt;=CrashTest!$B$5,$A2062&lt;=CrashTest!$C$5),3,IF(AND($A2062&gt;=CrashTest!$B$6,$A2062&lt;=CrashTest!$C$6),4,IF(AND($A2062&gt;=CrashTest!$B$7,$A2062&lt;=CrashTest!$C$7),5,0)))))</f>
        <v>0</v>
      </c>
      <c r="U2062" s="8" t="str">
        <f aca="false">IF(T2062=0,"",IF(T2061=T2062,MAX(U2061,B2062),B2062))</f>
        <v/>
      </c>
      <c r="V2062" s="9" t="str">
        <f aca="false">IF(T2062=0,"",B2062/U2062-1)</f>
        <v/>
      </c>
      <c r="W2062" s="8" t="str">
        <f aca="false">IF(T2062=0,"",IF(T2061=T2062,MAX(W2061,F2062),F2062))</f>
        <v/>
      </c>
      <c r="X2062" s="9" t="str">
        <f aca="false">IF(T2062=0,"",F2062/W2062-1)</f>
        <v/>
      </c>
    </row>
    <row r="2063" customFormat="false" ht="15" hidden="false" customHeight="false" outlineLevel="0" collapsed="false">
      <c r="A2063" s="5" t="n">
        <v>45891</v>
      </c>
      <c r="B2063" s="6" t="n">
        <v>4831.10497749854</v>
      </c>
      <c r="C2063" s="7" t="n">
        <v>54.67113339</v>
      </c>
      <c r="D2063" s="0" t="n">
        <f aca="false">INT((ROW()-3)/30)</f>
        <v>68</v>
      </c>
      <c r="E2063" s="0" t="n">
        <f aca="false">2+30*D2063</f>
        <v>2042</v>
      </c>
      <c r="F2063" s="8" t="n">
        <f aca="false">INDEX($F:$F,$E2063)*(2*B2063/INDEX($B:$B,$E2063)-C2063/INDEX($C:$C,$E2063))</f>
        <v>226.932001524455</v>
      </c>
      <c r="G2063" s="9" t="n">
        <f aca="false">B2063/B2062-1</f>
        <v>0.144110874536666</v>
      </c>
      <c r="H2063" s="9" t="n">
        <f aca="false">F2063/F2062-1</f>
        <v>0.00503992611085913</v>
      </c>
      <c r="I2063" s="9" t="n">
        <f aca="false">LN(B2063/B2062)</f>
        <v>0.134627806562612</v>
      </c>
      <c r="J2063" s="9" t="n">
        <f aca="false">LN(F2063/F2062)</f>
        <v>0.00502726819541557</v>
      </c>
      <c r="K2063" s="9" t="n">
        <f aca="false">F2063/F2056-1</f>
        <v>0.0131719004088136</v>
      </c>
      <c r="L2063" s="9" t="n">
        <f aca="false">F2063/F2033-1</f>
        <v>0.0777898988803876</v>
      </c>
      <c r="M2063" s="9" t="n">
        <f aca="false">B2063/B2056-1</f>
        <v>0.0905461946252515</v>
      </c>
      <c r="N2063" s="9" t="n">
        <f aca="false">B2063/B2033-1</f>
        <v>0.331046893836257</v>
      </c>
      <c r="O2063" s="8" t="n">
        <f aca="false">MAX(O2062,F2063)</f>
        <v>271.506607307531</v>
      </c>
      <c r="P2063" s="9" t="n">
        <f aca="false">F2063/O2063-1</f>
        <v>-0.164175031411249</v>
      </c>
      <c r="Q2063" s="8" t="n">
        <f aca="false">MAX(Q2062,B2063)</f>
        <v>4831.10497749854</v>
      </c>
      <c r="R2063" s="9" t="n">
        <f aca="false">B2063/Q2063-1</f>
        <v>0</v>
      </c>
      <c r="S2063" s="9" t="n">
        <f aca="false">B2063/INDEX($B:$B,$E2063)-1</f>
        <v>0.387330693091957</v>
      </c>
      <c r="T2063" s="0" t="n">
        <f aca="false">IF(AND($A2063&gt;=CrashTest!$B$3,$A2063&lt;=CrashTest!$C$3),1,IF(AND($A2063&gt;=CrashTest!$B$4,$A2063&lt;=CrashTest!$C$4),2,IF(AND($A2063&gt;=CrashTest!$B$5,$A2063&lt;=CrashTest!$C$5),3,IF(AND($A2063&gt;=CrashTest!$B$6,$A2063&lt;=CrashTest!$C$6),4,IF(AND($A2063&gt;=CrashTest!$B$7,$A2063&lt;=CrashTest!$C$7),5,0)))))</f>
        <v>0</v>
      </c>
      <c r="U2063" s="8" t="str">
        <f aca="false">IF(T2063=0,"",IF(T2062=T2063,MAX(U2062,B2063),B2063))</f>
        <v/>
      </c>
      <c r="V2063" s="9" t="str">
        <f aca="false">IF(T2063=0,"",B2063/U2063-1)</f>
        <v/>
      </c>
      <c r="W2063" s="8" t="str">
        <f aca="false">IF(T2063=0,"",IF(T2062=T2063,MAX(W2062,F2063),F2063))</f>
        <v/>
      </c>
      <c r="X2063" s="9" t="str">
        <f aca="false">IF(T2063=0,"",F2063/W2063-1)</f>
        <v/>
      </c>
    </row>
    <row r="2064" customFormat="false" ht="15" hidden="false" customHeight="false" outlineLevel="0" collapsed="false">
      <c r="A2064" s="5" t="n">
        <v>45892</v>
      </c>
      <c r="B2064" s="6" t="n">
        <v>4778.36752483928</v>
      </c>
      <c r="C2064" s="7" t="n">
        <v>53.62766414</v>
      </c>
      <c r="D2064" s="0" t="n">
        <f aca="false">INT((ROW()-3)/30)</f>
        <v>68</v>
      </c>
      <c r="E2064" s="0" t="n">
        <f aca="false">2+30*D2064</f>
        <v>2042</v>
      </c>
      <c r="F2064" s="8" t="n">
        <f aca="false">INDEX($F:$F,$E2064)*(2*B2064/INDEX($B:$B,$E2064)-C2064/INDEX($C:$C,$E2064))</f>
        <v>227.447766472921</v>
      </c>
      <c r="G2064" s="9" t="n">
        <f aca="false">B2064/B2063-1</f>
        <v>-0.0109162299111469</v>
      </c>
      <c r="H2064" s="9" t="n">
        <f aca="false">F2064/F2063-1</f>
        <v>0.00227277309943363</v>
      </c>
      <c r="I2064" s="9" t="n">
        <f aca="false">LN(B2064/B2063)</f>
        <v>-0.0109762491376713</v>
      </c>
      <c r="J2064" s="9" t="n">
        <f aca="false">LN(F2064/F2063)</f>
        <v>0.00227019425732903</v>
      </c>
      <c r="K2064" s="9" t="n">
        <f aca="false">F2064/F2057-1</f>
        <v>0.00699689701048523</v>
      </c>
      <c r="L2064" s="9" t="n">
        <f aca="false">F2064/F2034-1</f>
        <v>0.0790408647120326</v>
      </c>
      <c r="M2064" s="9" t="n">
        <f aca="false">B2064/B2057-1</f>
        <v>0.0804258268164266</v>
      </c>
      <c r="N2064" s="9" t="n">
        <f aca="false">B2064/B2034-1</f>
        <v>0.288140135788249</v>
      </c>
      <c r="O2064" s="8" t="n">
        <f aca="false">MAX(O2063,F2064)</f>
        <v>271.506607307531</v>
      </c>
      <c r="P2064" s="9" t="n">
        <f aca="false">F2064/O2064-1</f>
        <v>-0.162275390906805</v>
      </c>
      <c r="Q2064" s="8" t="n">
        <f aca="false">MAX(Q2063,B2064)</f>
        <v>4831.10497749854</v>
      </c>
      <c r="R2064" s="9" t="n">
        <f aca="false">B2064/Q2064-1</f>
        <v>-0.0109162299111469</v>
      </c>
      <c r="S2064" s="9" t="n">
        <f aca="false">B2064/INDEX($B:$B,$E2064)-1</f>
        <v>0.372186272283375</v>
      </c>
      <c r="T2064" s="0" t="n">
        <f aca="false">IF(AND($A2064&gt;=CrashTest!$B$3,$A2064&lt;=CrashTest!$C$3),1,IF(AND($A2064&gt;=CrashTest!$B$4,$A2064&lt;=CrashTest!$C$4),2,IF(AND($A2064&gt;=CrashTest!$B$5,$A2064&lt;=CrashTest!$C$5),3,IF(AND($A2064&gt;=CrashTest!$B$6,$A2064&lt;=CrashTest!$C$6),4,IF(AND($A2064&gt;=CrashTest!$B$7,$A2064&lt;=CrashTest!$C$7),5,0)))))</f>
        <v>0</v>
      </c>
      <c r="U2064" s="8" t="str">
        <f aca="false">IF(T2064=0,"",IF(T2063=T2064,MAX(U2063,B2064),B2064))</f>
        <v/>
      </c>
      <c r="V2064" s="9" t="str">
        <f aca="false">IF(T2064=0,"",B2064/U2064-1)</f>
        <v/>
      </c>
      <c r="W2064" s="8" t="str">
        <f aca="false">IF(T2064=0,"",IF(T2063=T2064,MAX(W2063,F2064),F2064))</f>
        <v/>
      </c>
      <c r="X2064" s="9" t="str">
        <f aca="false">IF(T2064=0,"",F2064/W2064-1)</f>
        <v/>
      </c>
    </row>
    <row r="2065" customFormat="false" ht="15" hidden="false" customHeight="false" outlineLevel="0" collapsed="false">
      <c r="A2065" s="5" t="n">
        <v>45893</v>
      </c>
      <c r="B2065" s="6" t="n">
        <v>4787.25375745178</v>
      </c>
      <c r="C2065" s="7" t="n">
        <v>53.66722956</v>
      </c>
      <c r="D2065" s="0" t="n">
        <f aca="false">INT((ROW()-3)/30)</f>
        <v>68</v>
      </c>
      <c r="E2065" s="0" t="n">
        <f aca="false">2+30*D2065</f>
        <v>2042</v>
      </c>
      <c r="F2065" s="8" t="n">
        <f aca="false">INDEX($F:$F,$E2065)*(2*B2065/INDEX($B:$B,$E2065)-C2065/INDEX($C:$C,$E2065))</f>
        <v>228.273896852648</v>
      </c>
      <c r="G2065" s="9" t="n">
        <f aca="false">B2065/B2064-1</f>
        <v>0.00185967960109945</v>
      </c>
      <c r="H2065" s="9" t="n">
        <f aca="false">F2065/F2064-1</f>
        <v>0.00363217626859091</v>
      </c>
      <c r="I2065" s="9" t="n">
        <f aca="false">LN(B2065/B2064)</f>
        <v>0.00185795253784811</v>
      </c>
      <c r="J2065" s="9" t="n">
        <f aca="false">LN(F2065/F2064)</f>
        <v>0.00362559584572472</v>
      </c>
      <c r="K2065" s="9" t="n">
        <f aca="false">F2065/F2058-1</f>
        <v>0.00137939001055787</v>
      </c>
      <c r="L2065" s="9" t="n">
        <f aca="false">F2065/F2035-1</f>
        <v>0.0862973875847199</v>
      </c>
      <c r="M2065" s="9" t="n">
        <f aca="false">B2065/B2058-1</f>
        <v>0.0667476449120477</v>
      </c>
      <c r="N2065" s="9" t="n">
        <f aca="false">B2065/B2035-1</f>
        <v>0.286011537047222</v>
      </c>
      <c r="O2065" s="8" t="n">
        <f aca="false">MAX(O2064,F2065)</f>
        <v>271.506607307531</v>
      </c>
      <c r="P2065" s="9" t="n">
        <f aca="false">F2065/O2065-1</f>
        <v>-0.159232627462042</v>
      </c>
      <c r="Q2065" s="8" t="n">
        <f aca="false">MAX(Q2064,B2065)</f>
        <v>4831.10497749854</v>
      </c>
      <c r="R2065" s="9" t="n">
        <f aca="false">B2065/Q2065-1</f>
        <v>-0.00907685100013411</v>
      </c>
      <c r="S2065" s="9" t="n">
        <f aca="false">B2065/INDEX($B:$B,$E2065)-1</f>
        <v>0.374738099102849</v>
      </c>
      <c r="T2065" s="0" t="n">
        <f aca="false">IF(AND($A2065&gt;=CrashTest!$B$3,$A2065&lt;=CrashTest!$C$3),1,IF(AND($A2065&gt;=CrashTest!$B$4,$A2065&lt;=CrashTest!$C$4),2,IF(AND($A2065&gt;=CrashTest!$B$5,$A2065&lt;=CrashTest!$C$5),3,IF(AND($A2065&gt;=CrashTest!$B$6,$A2065&lt;=CrashTest!$C$6),4,IF(AND($A2065&gt;=CrashTest!$B$7,$A2065&lt;=CrashTest!$C$7),5,0)))))</f>
        <v>0</v>
      </c>
      <c r="U2065" s="8" t="str">
        <f aca="false">IF(T2065=0,"",IF(T2064=T2065,MAX(U2064,B2065),B2065))</f>
        <v/>
      </c>
      <c r="V2065" s="9" t="str">
        <f aca="false">IF(T2065=0,"",B2065/U2065-1)</f>
        <v/>
      </c>
      <c r="W2065" s="8" t="str">
        <f aca="false">IF(T2065=0,"",IF(T2064=T2065,MAX(W2064,F2065),F2065))</f>
        <v/>
      </c>
      <c r="X2065" s="9" t="str">
        <f aca="false">IF(T2065=0,"",F2065/W2065-1)</f>
        <v/>
      </c>
    </row>
    <row r="2066" customFormat="false" ht="15" hidden="false" customHeight="false" outlineLevel="0" collapsed="false">
      <c r="A2066" s="5" t="n">
        <v>45894</v>
      </c>
      <c r="B2066" s="6" t="n">
        <v>4377.50717007598</v>
      </c>
      <c r="C2066" s="7" t="n">
        <v>46.42957297</v>
      </c>
      <c r="D2066" s="0" t="n">
        <f aca="false">INT((ROW()-3)/30)</f>
        <v>68</v>
      </c>
      <c r="E2066" s="0" t="n">
        <f aca="false">2+30*D2066</f>
        <v>2042</v>
      </c>
      <c r="F2066" s="8" t="n">
        <f aca="false">INDEX($F:$F,$E2066)*(2*B2066/INDEX($B:$B,$E2066)-C2066/INDEX($C:$C,$E2066))</f>
        <v>226.45393627503</v>
      </c>
      <c r="G2066" s="9" t="n">
        <f aca="false">B2066/B2065-1</f>
        <v>-0.0855911568794517</v>
      </c>
      <c r="H2066" s="9" t="n">
        <f aca="false">F2066/F2065-1</f>
        <v>-0.00797270560808905</v>
      </c>
      <c r="I2066" s="9" t="n">
        <f aca="false">LN(B2066/B2065)</f>
        <v>-0.0894774955940692</v>
      </c>
      <c r="J2066" s="9" t="n">
        <f aca="false">LN(F2066/F2065)</f>
        <v>-0.00800465756780664</v>
      </c>
      <c r="K2066" s="9" t="n">
        <f aca="false">F2066/F2059-1</f>
        <v>-0.000660687509019597</v>
      </c>
      <c r="L2066" s="9" t="n">
        <f aca="false">F2066/F2036-1</f>
        <v>0.074824081068245</v>
      </c>
      <c r="M2066" s="9" t="n">
        <f aca="false">B2066/B2059-1</f>
        <v>0.012954055418583</v>
      </c>
      <c r="N2066" s="9" t="n">
        <f aca="false">B2066/B2036-1</f>
        <v>0.169406317844998</v>
      </c>
      <c r="O2066" s="8" t="n">
        <f aca="false">MAX(O2065,F2066)</f>
        <v>271.506607307531</v>
      </c>
      <c r="P2066" s="9" t="n">
        <f aca="false">F2066/O2066-1</f>
        <v>-0.165935818208174</v>
      </c>
      <c r="Q2066" s="8" t="n">
        <f aca="false">MAX(Q2065,B2066)</f>
        <v>4831.10497749854</v>
      </c>
      <c r="R2066" s="9" t="n">
        <f aca="false">B2066/Q2066-1</f>
        <v>-0.0938911097016619</v>
      </c>
      <c r="S2066" s="9" t="n">
        <f aca="false">B2066/INDEX($B:$B,$E2066)-1</f>
        <v>0.257072674794377</v>
      </c>
      <c r="T2066" s="0" t="n">
        <f aca="false">IF(AND($A2066&gt;=CrashTest!$B$3,$A2066&lt;=CrashTest!$C$3),1,IF(AND($A2066&gt;=CrashTest!$B$4,$A2066&lt;=CrashTest!$C$4),2,IF(AND($A2066&gt;=CrashTest!$B$5,$A2066&lt;=CrashTest!$C$5),3,IF(AND($A2066&gt;=CrashTest!$B$6,$A2066&lt;=CrashTest!$C$6),4,IF(AND($A2066&gt;=CrashTest!$B$7,$A2066&lt;=CrashTest!$C$7),5,0)))))</f>
        <v>0</v>
      </c>
      <c r="U2066" s="8" t="str">
        <f aca="false">IF(T2066=0,"",IF(T2065=T2066,MAX(U2065,B2066),B2066))</f>
        <v/>
      </c>
      <c r="V2066" s="9" t="str">
        <f aca="false">IF(T2066=0,"",B2066/U2066-1)</f>
        <v/>
      </c>
      <c r="W2066" s="8" t="str">
        <f aca="false">IF(T2066=0,"",IF(T2065=T2066,MAX(W2065,F2066),F2066))</f>
        <v/>
      </c>
      <c r="X2066" s="9" t="str">
        <f aca="false">IF(T2066=0,"",F2066/W2066-1)</f>
        <v/>
      </c>
    </row>
    <row r="2067" customFormat="false" ht="15" hidden="false" customHeight="false" outlineLevel="0" collapsed="false">
      <c r="A2067" s="5" t="n">
        <v>45895</v>
      </c>
      <c r="B2067" s="6" t="n">
        <v>4601.96733810637</v>
      </c>
      <c r="C2067" s="7" t="n">
        <v>50.39398334</v>
      </c>
      <c r="D2067" s="0" t="n">
        <f aca="false">INT((ROW()-3)/30)</f>
        <v>68</v>
      </c>
      <c r="E2067" s="0" t="n">
        <f aca="false">2+30*D2067</f>
        <v>2042</v>
      </c>
      <c r="F2067" s="8" t="n">
        <f aca="false">INDEX($F:$F,$E2067)*(2*B2067/INDEX($B:$B,$E2067)-C2067/INDEX($C:$C,$E2067))</f>
        <v>227.453564227709</v>
      </c>
      <c r="G2067" s="9" t="n">
        <f aca="false">B2067/B2066-1</f>
        <v>0.0512757967741935</v>
      </c>
      <c r="H2067" s="9" t="n">
        <f aca="false">F2067/F2066-1</f>
        <v>0.00441426618199592</v>
      </c>
      <c r="I2067" s="9" t="n">
        <f aca="false">LN(B2067/B2066)</f>
        <v>0.05000447114705</v>
      </c>
      <c r="J2067" s="9" t="n">
        <f aca="false">LN(F2067/F2066)</f>
        <v>0.0044045518862</v>
      </c>
      <c r="K2067" s="9" t="n">
        <f aca="false">F2067/F2060-1</f>
        <v>0.00631062803652882</v>
      </c>
      <c r="L2067" s="9" t="n">
        <f aca="false">F2067/F2037-1</f>
        <v>0.0885366517343829</v>
      </c>
      <c r="M2067" s="9" t="n">
        <f aca="false">B2067/B2060-1</f>
        <v>0.124209288067188</v>
      </c>
      <c r="N2067" s="9" t="n">
        <f aca="false">B2067/B2037-1</f>
        <v>0.191139010138281</v>
      </c>
      <c r="O2067" s="8" t="n">
        <f aca="false">MAX(O2066,F2067)</f>
        <v>271.506607307531</v>
      </c>
      <c r="P2067" s="9" t="n">
        <f aca="false">F2067/O2067-1</f>
        <v>-0.162254036896876</v>
      </c>
      <c r="Q2067" s="8" t="n">
        <f aca="false">MAX(Q2066,B2067)</f>
        <v>4831.10497749854</v>
      </c>
      <c r="R2067" s="9" t="n">
        <f aca="false">B2067/Q2067-1</f>
        <v>-0.0474296543874344</v>
      </c>
      <c r="S2067" s="9" t="n">
        <f aca="false">B2067/INDEX($B:$B,$E2067)-1</f>
        <v>0.321530077797526</v>
      </c>
      <c r="T2067" s="0" t="n">
        <f aca="false">IF(AND($A2067&gt;=CrashTest!$B$3,$A2067&lt;=CrashTest!$C$3),1,IF(AND($A2067&gt;=CrashTest!$B$4,$A2067&lt;=CrashTest!$C$4),2,IF(AND($A2067&gt;=CrashTest!$B$5,$A2067&lt;=CrashTest!$C$5),3,IF(AND($A2067&gt;=CrashTest!$B$6,$A2067&lt;=CrashTest!$C$6),4,IF(AND($A2067&gt;=CrashTest!$B$7,$A2067&lt;=CrashTest!$C$7),5,0)))))</f>
        <v>0</v>
      </c>
      <c r="U2067" s="8" t="str">
        <f aca="false">IF(T2067=0,"",IF(T2066=T2067,MAX(U2066,B2067),B2067))</f>
        <v/>
      </c>
      <c r="V2067" s="9" t="str">
        <f aca="false">IF(T2067=0,"",B2067/U2067-1)</f>
        <v/>
      </c>
      <c r="W2067" s="8" t="str">
        <f aca="false">IF(T2067=0,"",IF(T2066=T2067,MAX(W2066,F2067),F2067))</f>
        <v/>
      </c>
      <c r="X2067" s="9" t="str">
        <f aca="false">IF(T2067=0,"",F2067/W2067-1)</f>
        <v/>
      </c>
    </row>
    <row r="2068" customFormat="false" ht="15" hidden="false" customHeight="false" outlineLevel="0" collapsed="false">
      <c r="A2068" s="5" t="n">
        <v>45896</v>
      </c>
      <c r="B2068" s="6" t="n">
        <v>4507.0350163647</v>
      </c>
      <c r="C2068" s="7" t="n">
        <v>48.65328037</v>
      </c>
      <c r="D2068" s="0" t="n">
        <f aca="false">INT((ROW()-3)/30)</f>
        <v>68</v>
      </c>
      <c r="E2068" s="0" t="n">
        <f aca="false">2+30*D2068</f>
        <v>2042</v>
      </c>
      <c r="F2068" s="8" t="n">
        <f aca="false">INDEX($F:$F,$E2068)*(2*B2068/INDEX($B:$B,$E2068)-C2068/INDEX($C:$C,$E2068))</f>
        <v>227.459704379871</v>
      </c>
      <c r="G2068" s="9" t="n">
        <f aca="false">B2068/B2067-1</f>
        <v>-0.0206286387466482</v>
      </c>
      <c r="H2068" s="9" t="n">
        <f aca="false">F2068/F2067-1</f>
        <v>2.69951899105614E-005</v>
      </c>
      <c r="I2068" s="9" t="n">
        <f aca="false">LN(B2068/B2067)</f>
        <v>-0.0208443812550379</v>
      </c>
      <c r="J2068" s="9" t="n">
        <f aca="false">LN(F2068/F2067)</f>
        <v>2.69948255469796E-005</v>
      </c>
      <c r="K2068" s="9" t="n">
        <f aca="false">F2068/F2061-1</f>
        <v>0.00588531367366185</v>
      </c>
      <c r="L2068" s="9" t="n">
        <f aca="false">F2068/F2038-1</f>
        <v>0.0868532697938287</v>
      </c>
      <c r="M2068" s="9" t="n">
        <f aca="false">B2068/B2061-1</f>
        <v>0.0390485375615774</v>
      </c>
      <c r="N2068" s="9" t="n">
        <f aca="false">B2068/B2038-1</f>
        <v>0.188907670490119</v>
      </c>
      <c r="O2068" s="8" t="n">
        <f aca="false">MAX(O2067,F2068)</f>
        <v>271.506607307531</v>
      </c>
      <c r="P2068" s="9" t="n">
        <f aca="false">F2068/O2068-1</f>
        <v>-0.162231421785505</v>
      </c>
      <c r="Q2068" s="8" t="n">
        <f aca="false">MAX(Q2067,B2068)</f>
        <v>4831.10497749854</v>
      </c>
      <c r="R2068" s="9" t="n">
        <f aca="false">B2068/Q2068-1</f>
        <v>-0.0670798839278458</v>
      </c>
      <c r="S2068" s="9" t="n">
        <f aca="false">B2068/INDEX($B:$B,$E2068)-1</f>
        <v>0.294268711229811</v>
      </c>
      <c r="T2068" s="0" t="n">
        <f aca="false">IF(AND($A2068&gt;=CrashTest!$B$3,$A2068&lt;=CrashTest!$C$3),1,IF(AND($A2068&gt;=CrashTest!$B$4,$A2068&lt;=CrashTest!$C$4),2,IF(AND($A2068&gt;=CrashTest!$B$5,$A2068&lt;=CrashTest!$C$5),3,IF(AND($A2068&gt;=CrashTest!$B$6,$A2068&lt;=CrashTest!$C$6),4,IF(AND($A2068&gt;=CrashTest!$B$7,$A2068&lt;=CrashTest!$C$7),5,0)))))</f>
        <v>0</v>
      </c>
      <c r="U2068" s="8" t="str">
        <f aca="false">IF(T2068=0,"",IF(T2067=T2068,MAX(U2067,B2068),B2068))</f>
        <v/>
      </c>
      <c r="V2068" s="9" t="str">
        <f aca="false">IF(T2068=0,"",B2068/U2068-1)</f>
        <v/>
      </c>
      <c r="W2068" s="8" t="str">
        <f aca="false">IF(T2068=0,"",IF(T2067=T2068,MAX(W2067,F2068),F2068))</f>
        <v/>
      </c>
      <c r="X2068" s="9" t="str">
        <f aca="false">IF(T2068=0,"",F2068/W2068-1)</f>
        <v/>
      </c>
    </row>
    <row r="2069" customFormat="false" ht="15" hidden="false" customHeight="false" outlineLevel="0" collapsed="false">
      <c r="A2069" s="5" t="n">
        <v>45897</v>
      </c>
      <c r="B2069" s="6" t="n">
        <v>4504.04511922852</v>
      </c>
      <c r="C2069" s="7" t="n">
        <v>48.74189791</v>
      </c>
      <c r="D2069" s="0" t="n">
        <f aca="false">INT((ROW()-3)/30)</f>
        <v>68</v>
      </c>
      <c r="E2069" s="0" t="n">
        <f aca="false">2+30*D2069</f>
        <v>2042</v>
      </c>
      <c r="F2069" s="8" t="n">
        <f aca="false">INDEX($F:$F,$E2069)*(2*B2069/INDEX($B:$B,$E2069)-C2069/INDEX($C:$C,$E2069))</f>
        <v>226.498733333775</v>
      </c>
      <c r="G2069" s="9" t="n">
        <f aca="false">B2069/B2068-1</f>
        <v>-0.000663384492315622</v>
      </c>
      <c r="H2069" s="9" t="n">
        <f aca="false">F2069/F2068-1</f>
        <v>-0.00422479686552246</v>
      </c>
      <c r="I2069" s="9" t="n">
        <f aca="false">LN(B2069/B2068)</f>
        <v>-0.000663604629170245</v>
      </c>
      <c r="J2069" s="9" t="n">
        <f aca="false">LN(F2069/F2068)</f>
        <v>-0.00423374653572026</v>
      </c>
      <c r="K2069" s="9" t="n">
        <f aca="false">F2069/F2062-1</f>
        <v>0.00312106130808609</v>
      </c>
      <c r="L2069" s="9" t="n">
        <f aca="false">F2069/F2039-1</f>
        <v>0.0774197202298979</v>
      </c>
      <c r="M2069" s="9" t="n">
        <f aca="false">B2069/B2062-1</f>
        <v>0.0666559771138198</v>
      </c>
      <c r="N2069" s="9" t="n">
        <f aca="false">B2069/B2039-1</f>
        <v>0.188129094516274</v>
      </c>
      <c r="O2069" s="8" t="n">
        <f aca="false">MAX(O2068,F2069)</f>
        <v>271.506607307531</v>
      </c>
      <c r="P2069" s="9" t="n">
        <f aca="false">F2069/O2069-1</f>
        <v>-0.165770823848779</v>
      </c>
      <c r="Q2069" s="8" t="n">
        <f aca="false">MAX(Q2068,B2069)</f>
        <v>4831.10497749854</v>
      </c>
      <c r="R2069" s="9" t="n">
        <f aca="false">B2069/Q2069-1</f>
        <v>-0.0676987686654175</v>
      </c>
      <c r="S2069" s="9" t="n">
        <f aca="false">B2069/INDEX($B:$B,$E2069)-1</f>
        <v>0.293410113437892</v>
      </c>
      <c r="T2069" s="0" t="n">
        <f aca="false">IF(AND($A2069&gt;=CrashTest!$B$3,$A2069&lt;=CrashTest!$C$3),1,IF(AND($A2069&gt;=CrashTest!$B$4,$A2069&lt;=CrashTest!$C$4),2,IF(AND($A2069&gt;=CrashTest!$B$5,$A2069&lt;=CrashTest!$C$5),3,IF(AND($A2069&gt;=CrashTest!$B$6,$A2069&lt;=CrashTest!$C$6),4,IF(AND($A2069&gt;=CrashTest!$B$7,$A2069&lt;=CrashTest!$C$7),5,0)))))</f>
        <v>0</v>
      </c>
      <c r="U2069" s="8" t="str">
        <f aca="false">IF(T2069=0,"",IF(T2068=T2069,MAX(U2068,B2069),B2069))</f>
        <v/>
      </c>
      <c r="V2069" s="9" t="str">
        <f aca="false">IF(T2069=0,"",B2069/U2069-1)</f>
        <v/>
      </c>
      <c r="W2069" s="8" t="str">
        <f aca="false">IF(T2069=0,"",IF(T2068=T2069,MAX(W2068,F2069),F2069))</f>
        <v/>
      </c>
      <c r="X2069" s="9" t="str">
        <f aca="false">IF(T2069=0,"",F2069/W2069-1)</f>
        <v/>
      </c>
    </row>
    <row r="2070" customFormat="false" ht="15" hidden="false" customHeight="false" outlineLevel="0" collapsed="false">
      <c r="A2070" s="5" t="n">
        <v>45898</v>
      </c>
      <c r="B2070" s="6" t="n">
        <v>4366.7936899474</v>
      </c>
      <c r="C2070" s="7" t="n">
        <v>45.9625662</v>
      </c>
      <c r="D2070" s="0" t="n">
        <f aca="false">INT((ROW()-3)/30)</f>
        <v>68</v>
      </c>
      <c r="E2070" s="0" t="n">
        <f aca="false">2+30*D2070</f>
        <v>2042</v>
      </c>
      <c r="F2070" s="8" t="n">
        <f aca="false">INDEX($F:$F,$E2070)*(2*B2070/INDEX($B:$B,$E2070)-C2070/INDEX($C:$C,$E2070))</f>
        <v>228.267598978113</v>
      </c>
      <c r="G2070" s="9" t="n">
        <f aca="false">B2070/B2069-1</f>
        <v>-0.030472925036912</v>
      </c>
      <c r="H2070" s="9" t="n">
        <f aca="false">F2070/F2069-1</f>
        <v>0.00780960501766637</v>
      </c>
      <c r="I2070" s="9" t="n">
        <f aca="false">LN(B2070/B2069)</f>
        <v>-0.0309468779610732</v>
      </c>
      <c r="J2070" s="9" t="n">
        <f aca="false">LN(F2070/F2069)</f>
        <v>0.00777926789731908</v>
      </c>
      <c r="K2070" s="9" t="n">
        <f aca="false">F2070/F2063-1</f>
        <v>0.00588545222659431</v>
      </c>
      <c r="L2070" s="9" t="n">
        <f aca="false">F2070/F2040-1</f>
        <v>0.0912910486424496</v>
      </c>
      <c r="M2070" s="9" t="n">
        <f aca="false">B2070/B2063-1</f>
        <v>-0.0961087141996969</v>
      </c>
      <c r="N2070" s="9" t="n">
        <f aca="false">B2070/B2040-1</f>
        <v>0.148896725130048</v>
      </c>
      <c r="O2070" s="8" t="n">
        <f aca="false">MAX(O2069,F2070)</f>
        <v>271.506607307531</v>
      </c>
      <c r="P2070" s="9" t="n">
        <f aca="false">F2070/O2070-1</f>
        <v>-0.159255823488825</v>
      </c>
      <c r="Q2070" s="8" t="n">
        <f aca="false">MAX(Q2069,B2070)</f>
        <v>4831.10497749854</v>
      </c>
      <c r="R2070" s="9" t="n">
        <f aca="false">B2070/Q2070-1</f>
        <v>-0.0961087141996969</v>
      </c>
      <c r="S2070" s="9" t="n">
        <f aca="false">B2070/INDEX($B:$B,$E2070)-1</f>
        <v>0.253996124009115</v>
      </c>
      <c r="T2070" s="0" t="n">
        <f aca="false">IF(AND($A2070&gt;=CrashTest!$B$3,$A2070&lt;=CrashTest!$C$3),1,IF(AND($A2070&gt;=CrashTest!$B$4,$A2070&lt;=CrashTest!$C$4),2,IF(AND($A2070&gt;=CrashTest!$B$5,$A2070&lt;=CrashTest!$C$5),3,IF(AND($A2070&gt;=CrashTest!$B$6,$A2070&lt;=CrashTest!$C$6),4,IF(AND($A2070&gt;=CrashTest!$B$7,$A2070&lt;=CrashTest!$C$7),5,0)))))</f>
        <v>0</v>
      </c>
      <c r="U2070" s="8" t="str">
        <f aca="false">IF(T2070=0,"",IF(T2069=T2070,MAX(U2069,B2070),B2070))</f>
        <v/>
      </c>
      <c r="V2070" s="9" t="str">
        <f aca="false">IF(T2070=0,"",B2070/U2070-1)</f>
        <v/>
      </c>
      <c r="W2070" s="8" t="str">
        <f aca="false">IF(T2070=0,"",IF(T2069=T2070,MAX(W2069,F2070),F2070))</f>
        <v/>
      </c>
      <c r="X2070" s="9" t="str">
        <f aca="false">IF(T2070=0,"",F2070/W2070-1)</f>
        <v/>
      </c>
    </row>
    <row r="2071" customFormat="false" ht="15" hidden="false" customHeight="false" outlineLevel="0" collapsed="false">
      <c r="A2071" s="5" t="n">
        <v>45899</v>
      </c>
      <c r="B2071" s="6" t="n">
        <v>4372.10783167738</v>
      </c>
      <c r="C2071" s="7" t="n">
        <v>46.22539317</v>
      </c>
      <c r="D2071" s="0" t="n">
        <f aca="false">INT((ROW()-3)/30)</f>
        <v>68</v>
      </c>
      <c r="E2071" s="0" t="n">
        <f aca="false">2+30*D2071</f>
        <v>2042</v>
      </c>
      <c r="F2071" s="8" t="n">
        <f aca="false">INDEX($F:$F,$E2071)*(2*B2071/INDEX($B:$B,$E2071)-C2071/INDEX($C:$C,$E2071))</f>
        <v>227.159046070615</v>
      </c>
      <c r="G2071" s="9" t="n">
        <f aca="false">B2071/B2070-1</f>
        <v>0.00121694362209368</v>
      </c>
      <c r="H2071" s="9" t="n">
        <f aca="false">F2071/F2070-1</f>
        <v>-0.00485637432759023</v>
      </c>
      <c r="I2071" s="9" t="n">
        <f aca="false">LN(B2071/B2070)</f>
        <v>0.00121620374640117</v>
      </c>
      <c r="J2071" s="9" t="n">
        <f aca="false">LN(F2071/F2070)</f>
        <v>-0.00486820483117209</v>
      </c>
      <c r="K2071" s="9" t="n">
        <f aca="false">F2071/F2064-1</f>
        <v>-0.0012693921192678</v>
      </c>
      <c r="L2071" s="9" t="n">
        <f aca="false">F2071/F2041-1</f>
        <v>0.0755147553063542</v>
      </c>
      <c r="M2071" s="9" t="n">
        <f aca="false">B2071/B2064-1</f>
        <v>-0.0850206040138288</v>
      </c>
      <c r="N2071" s="9" t="n">
        <f aca="false">B2071/B2041-1</f>
        <v>0.181188517723366</v>
      </c>
      <c r="O2071" s="8" t="n">
        <f aca="false">MAX(O2070,F2071)</f>
        <v>271.506607307531</v>
      </c>
      <c r="P2071" s="9" t="n">
        <f aca="false">F2071/O2071-1</f>
        <v>-0.163338791923705</v>
      </c>
      <c r="Q2071" s="8" t="n">
        <f aca="false">MAX(Q2070,B2071)</f>
        <v>4831.10497749854</v>
      </c>
      <c r="R2071" s="9" t="n">
        <f aca="false">B2071/Q2071-1</f>
        <v>-0.0950087294643762</v>
      </c>
      <c r="S2071" s="9" t="n">
        <f aca="false">B2071/INDEX($B:$B,$E2071)-1</f>
        <v>0.255522166594358</v>
      </c>
      <c r="T2071" s="0" t="n">
        <f aca="false">IF(AND($A2071&gt;=CrashTest!$B$3,$A2071&lt;=CrashTest!$C$3),1,IF(AND($A2071&gt;=CrashTest!$B$4,$A2071&lt;=CrashTest!$C$4),2,IF(AND($A2071&gt;=CrashTest!$B$5,$A2071&lt;=CrashTest!$C$5),3,IF(AND($A2071&gt;=CrashTest!$B$6,$A2071&lt;=CrashTest!$C$6),4,IF(AND($A2071&gt;=CrashTest!$B$7,$A2071&lt;=CrashTest!$C$7),5,0)))))</f>
        <v>0</v>
      </c>
      <c r="U2071" s="8" t="str">
        <f aca="false">IF(T2071=0,"",IF(T2070=T2071,MAX(U2070,B2071),B2071))</f>
        <v/>
      </c>
      <c r="V2071" s="9" t="str">
        <f aca="false">IF(T2071=0,"",B2071/U2071-1)</f>
        <v/>
      </c>
      <c r="W2071" s="8" t="str">
        <f aca="false">IF(T2071=0,"",IF(T2070=T2071,MAX(W2070,F2071),F2071))</f>
        <v/>
      </c>
      <c r="X2071" s="9" t="str">
        <f aca="false">IF(T2071=0,"",F2071/W2071-1)</f>
        <v/>
      </c>
    </row>
    <row r="2072" customFormat="false" ht="15" hidden="false" customHeight="false" outlineLevel="0" collapsed="false">
      <c r="A2072" s="5" t="n">
        <v>45900</v>
      </c>
      <c r="B2072" s="6" t="n">
        <v>4396.614606955</v>
      </c>
      <c r="C2072" s="7" t="n">
        <v>47.52084217</v>
      </c>
      <c r="D2072" s="0" t="n">
        <f aca="false">INT((ROW()-3)/30)</f>
        <v>68</v>
      </c>
      <c r="E2072" s="0" t="n">
        <f aca="false">2+30*D2072</f>
        <v>2042</v>
      </c>
      <c r="F2072" s="8" t="n">
        <f aca="false">INDEX($F:$F,$E2072)*(2*B2072/INDEX($B:$B,$E2072)-C2072/INDEX($C:$C,$E2072))</f>
        <v>221.488035432105</v>
      </c>
      <c r="G2072" s="9" t="n">
        <f aca="false">B2072/B2071-1</f>
        <v>0.0056052540836391</v>
      </c>
      <c r="H2072" s="9" t="n">
        <f aca="false">F2072/F2071-1</f>
        <v>-0.0249649342018617</v>
      </c>
      <c r="I2072" s="9" t="n">
        <f aca="false">LN(B2072/B2071)</f>
        <v>0.00558960310487249</v>
      </c>
      <c r="J2072" s="9" t="n">
        <f aca="false">LN(F2072/F2071)</f>
        <v>-0.0252818437098447</v>
      </c>
      <c r="K2072" s="9" t="n">
        <f aca="false">F2072/F2065-1</f>
        <v>-0.0297268391791797</v>
      </c>
      <c r="L2072" s="9" t="n">
        <f aca="false">F2072/F2042-1</f>
        <v>0.0358757250303479</v>
      </c>
      <c r="M2072" s="9" t="n">
        <f aca="false">B2072/B2065-1</f>
        <v>-0.0815998420574041</v>
      </c>
      <c r="N2072" s="9" t="n">
        <f aca="false">B2072/B2042-1</f>
        <v>0.26255968734576</v>
      </c>
      <c r="O2072" s="8" t="n">
        <f aca="false">MAX(O2071,F2072)</f>
        <v>271.506607307531</v>
      </c>
      <c r="P2072" s="9" t="n">
        <f aca="false">F2072/O2072-1</f>
        <v>-0.18422598393258</v>
      </c>
      <c r="Q2072" s="8" t="n">
        <f aca="false">MAX(Q2071,B2072)</f>
        <v>4831.10497749854</v>
      </c>
      <c r="R2072" s="9" t="n">
        <f aca="false">B2072/Q2072-1</f>
        <v>-0.0899360234495487</v>
      </c>
      <c r="S2072" s="9" t="n">
        <f aca="false">B2072/INDEX($B:$B,$E2072)-1</f>
        <v>0.26255968734576</v>
      </c>
      <c r="T2072" s="0" t="n">
        <f aca="false">IF(AND($A2072&gt;=CrashTest!$B$3,$A2072&lt;=CrashTest!$C$3),1,IF(AND($A2072&gt;=CrashTest!$B$4,$A2072&lt;=CrashTest!$C$4),2,IF(AND($A2072&gt;=CrashTest!$B$5,$A2072&lt;=CrashTest!$C$5),3,IF(AND($A2072&gt;=CrashTest!$B$6,$A2072&lt;=CrashTest!$C$6),4,IF(AND($A2072&gt;=CrashTest!$B$7,$A2072&lt;=CrashTest!$C$7),5,0)))))</f>
        <v>0</v>
      </c>
      <c r="U2072" s="8" t="str">
        <f aca="false">IF(T2072=0,"",IF(T2071=T2072,MAX(U2071,B2072),B2072))</f>
        <v/>
      </c>
      <c r="V2072" s="9" t="str">
        <f aca="false">IF(T2072=0,"",B2072/U2072-1)</f>
        <v/>
      </c>
      <c r="W2072" s="8" t="str">
        <f aca="false">IF(T2072=0,"",IF(T2071=T2072,MAX(W2071,F2072),F2072))</f>
        <v/>
      </c>
      <c r="X2072" s="9" t="str">
        <f aca="false">IF(T2072=0,"",F2072/W2072-1)</f>
        <v/>
      </c>
    </row>
    <row r="2073" customFormat="false" ht="15" hidden="false" customHeight="false" outlineLevel="0" collapsed="false">
      <c r="A2073" s="5" t="n">
        <v>45901</v>
      </c>
      <c r="B2073" s="6" t="n">
        <v>4300.58149415546</v>
      </c>
      <c r="C2073" s="7" t="n">
        <v>46.03362964</v>
      </c>
      <c r="D2073" s="0" t="n">
        <f aca="false">INT((ROW()-3)/30)</f>
        <v>69</v>
      </c>
      <c r="E2073" s="0" t="n">
        <f aca="false">2+30*D2073</f>
        <v>2072</v>
      </c>
      <c r="F2073" s="8" t="n">
        <f aca="false">INDEX($F:$F,$E2073)*(2*B2073/INDEX($B:$B,$E2073)-C2073/INDEX($C:$C,$E2073))</f>
        <v>218.744015473795</v>
      </c>
      <c r="G2073" s="9" t="n">
        <f aca="false">B2073/B2072-1</f>
        <v>-0.0218425132481764</v>
      </c>
      <c r="H2073" s="9" t="n">
        <f aca="false">F2073/F2072-1</f>
        <v>-0.0123890211629524</v>
      </c>
      <c r="I2073" s="9" t="n">
        <f aca="false">LN(B2073/B2072)</f>
        <v>-0.022084592512569</v>
      </c>
      <c r="J2073" s="9" t="n">
        <f aca="false">LN(F2073/F2072)</f>
        <v>-0.0124664048889742</v>
      </c>
      <c r="K2073" s="9" t="n">
        <f aca="false">F2073/F2066-1</f>
        <v>-0.0340463094970059</v>
      </c>
      <c r="L2073" s="9" t="n">
        <f aca="false">F2073/F2043-1</f>
        <v>0.0264320095825996</v>
      </c>
      <c r="M2073" s="9" t="n">
        <f aca="false">B2073/B2066-1</f>
        <v>-0.0175729411584687</v>
      </c>
      <c r="N2073" s="9" t="n">
        <f aca="false">B2073/B2043-1</f>
        <v>0.267292000134803</v>
      </c>
      <c r="O2073" s="8" t="n">
        <f aca="false">MAX(O2072,F2073)</f>
        <v>271.506607307531</v>
      </c>
      <c r="P2073" s="9" t="n">
        <f aca="false">F2073/O2073-1</f>
        <v>-0.194332625481825</v>
      </c>
      <c r="Q2073" s="8" t="n">
        <f aca="false">MAX(Q2072,B2073)</f>
        <v>4831.10497749854</v>
      </c>
      <c r="R2073" s="9" t="n">
        <f aca="false">B2073/Q2073-1</f>
        <v>-0.10981410791404</v>
      </c>
      <c r="S2073" s="9" t="n">
        <f aca="false">B2073/INDEX($B:$B,$E2073)-1</f>
        <v>-0.0218425132481764</v>
      </c>
      <c r="T2073" s="0" t="n">
        <f aca="false">IF(AND($A2073&gt;=CrashTest!$B$3,$A2073&lt;=CrashTest!$C$3),1,IF(AND($A2073&gt;=CrashTest!$B$4,$A2073&lt;=CrashTest!$C$4),2,IF(AND($A2073&gt;=CrashTest!$B$5,$A2073&lt;=CrashTest!$C$5),3,IF(AND($A2073&gt;=CrashTest!$B$6,$A2073&lt;=CrashTest!$C$6),4,IF(AND($A2073&gt;=CrashTest!$B$7,$A2073&lt;=CrashTest!$C$7),5,0)))))</f>
        <v>0</v>
      </c>
      <c r="U2073" s="8" t="str">
        <f aca="false">IF(T2073=0,"",IF(T2072=T2073,MAX(U2072,B2073),B2073))</f>
        <v/>
      </c>
      <c r="V2073" s="9" t="str">
        <f aca="false">IF(T2073=0,"",B2073/U2073-1)</f>
        <v/>
      </c>
      <c r="W2073" s="8" t="str">
        <f aca="false">IF(T2073=0,"",IF(T2072=T2073,MAX(W2072,F2073),F2073))</f>
        <v/>
      </c>
      <c r="X2073" s="9" t="str">
        <f aca="false">IF(T2073=0,"",F2073/W2073-1)</f>
        <v/>
      </c>
    </row>
    <row r="2074" customFormat="false" ht="15" hidden="false" customHeight="false" outlineLevel="0" collapsed="false">
      <c r="A2074" s="5" t="n">
        <v>45902</v>
      </c>
      <c r="B2074" s="6" t="n">
        <v>4322.33563062536</v>
      </c>
      <c r="C2074" s="7" t="n">
        <v>46.25569588</v>
      </c>
      <c r="D2074" s="0" t="n">
        <f aca="false">INT((ROW()-3)/30)</f>
        <v>69</v>
      </c>
      <c r="E2074" s="0" t="n">
        <f aca="false">2+30*D2074</f>
        <v>2072</v>
      </c>
      <c r="F2074" s="8" t="n">
        <f aca="false">INDEX($F:$F,$E2074)*(2*B2074/INDEX($B:$B,$E2074)-C2074/INDEX($C:$C,$E2074))</f>
        <v>219.900809719941</v>
      </c>
      <c r="G2074" s="9" t="n">
        <f aca="false">B2074/B2073-1</f>
        <v>0.00505841744877156</v>
      </c>
      <c r="H2074" s="9" t="n">
        <f aca="false">F2074/F2073-1</f>
        <v>0.00528834694581071</v>
      </c>
      <c r="I2074" s="9" t="n">
        <f aca="false">LN(B2074/B2073)</f>
        <v>0.00504566663643931</v>
      </c>
      <c r="J2074" s="9" t="n">
        <f aca="false">LN(F2074/F2073)</f>
        <v>0.00527441274344337</v>
      </c>
      <c r="K2074" s="9" t="n">
        <f aca="false">F2074/F2067-1</f>
        <v>-0.0332056986374908</v>
      </c>
      <c r="L2074" s="9" t="n">
        <f aca="false">F2074/F2044-1</f>
        <v>0.0205794880179626</v>
      </c>
      <c r="M2074" s="9" t="n">
        <f aca="false">B2074/B2067-1</f>
        <v>-0.0607635141530739</v>
      </c>
      <c r="N2074" s="9" t="n">
        <f aca="false">B2074/B2044-1</f>
        <v>0.233483257210225</v>
      </c>
      <c r="O2074" s="8" t="n">
        <f aca="false">MAX(O2073,F2074)</f>
        <v>271.506607307531</v>
      </c>
      <c r="P2074" s="9" t="n">
        <f aca="false">F2074/O2074-1</f>
        <v>-0.190071976882453</v>
      </c>
      <c r="Q2074" s="8" t="n">
        <f aca="false">MAX(Q2073,B2074)</f>
        <v>4831.10497749854</v>
      </c>
      <c r="R2074" s="9" t="n">
        <f aca="false">B2074/Q2074-1</f>
        <v>-0.105311176064862</v>
      </c>
      <c r="S2074" s="9" t="n">
        <f aca="false">B2074/INDEX($B:$B,$E2074)-1</f>
        <v>-0.0168945843495445</v>
      </c>
      <c r="T2074" s="0" t="n">
        <f aca="false">IF(AND($A2074&gt;=CrashTest!$B$3,$A2074&lt;=CrashTest!$C$3),1,IF(AND($A2074&gt;=CrashTest!$B$4,$A2074&lt;=CrashTest!$C$4),2,IF(AND($A2074&gt;=CrashTest!$B$5,$A2074&lt;=CrashTest!$C$5),3,IF(AND($A2074&gt;=CrashTest!$B$6,$A2074&lt;=CrashTest!$C$6),4,IF(AND($A2074&gt;=CrashTest!$B$7,$A2074&lt;=CrashTest!$C$7),5,0)))))</f>
        <v>0</v>
      </c>
      <c r="U2074" s="8" t="str">
        <f aca="false">IF(T2074=0,"",IF(T2073=T2074,MAX(U2073,B2074),B2074))</f>
        <v/>
      </c>
      <c r="V2074" s="9" t="str">
        <f aca="false">IF(T2074=0,"",B2074/U2074-1)</f>
        <v/>
      </c>
      <c r="W2074" s="8" t="str">
        <f aca="false">IF(T2074=0,"",IF(T2073=T2074,MAX(W2073,F2074),F2074))</f>
        <v/>
      </c>
      <c r="X2074" s="9" t="str">
        <f aca="false">IF(T2074=0,"",F2074/W2074-1)</f>
        <v/>
      </c>
    </row>
    <row r="2075" customFormat="false" ht="15" hidden="false" customHeight="false" outlineLevel="0" collapsed="false">
      <c r="A2075" s="5" t="n">
        <v>45903</v>
      </c>
      <c r="B2075" s="6" t="n">
        <v>4455.87243804793</v>
      </c>
      <c r="C2075" s="7" t="n">
        <v>48.65470212</v>
      </c>
      <c r="D2075" s="0" t="n">
        <f aca="false">INT((ROW()-3)/30)</f>
        <v>69</v>
      </c>
      <c r="E2075" s="0" t="n">
        <f aca="false">2+30*D2075</f>
        <v>2072</v>
      </c>
      <c r="F2075" s="8" t="n">
        <f aca="false">INDEX($F:$F,$E2075)*(2*B2075/INDEX($B:$B,$E2075)-C2075/INDEX($C:$C,$E2075))</f>
        <v>222.173729540384</v>
      </c>
      <c r="G2075" s="9" t="n">
        <f aca="false">B2075/B2074-1</f>
        <v>0.0308945946900587</v>
      </c>
      <c r="H2075" s="9" t="n">
        <f aca="false">F2075/F2074-1</f>
        <v>0.0103361139203539</v>
      </c>
      <c r="I2075" s="9" t="n">
        <f aca="false">LN(B2075/B2074)</f>
        <v>0.030426963814244</v>
      </c>
      <c r="J2075" s="9" t="n">
        <f aca="false">LN(F2075/F2074)</f>
        <v>0.0102830615519256</v>
      </c>
      <c r="K2075" s="9" t="n">
        <f aca="false">F2075/F2068-1</f>
        <v>-0.0232391704451498</v>
      </c>
      <c r="L2075" s="9" t="n">
        <f aca="false">F2075/F2045-1</f>
        <v>0.0195438122358333</v>
      </c>
      <c r="M2075" s="9" t="n">
        <f aca="false">B2075/B2068-1</f>
        <v>-0.011351715291983</v>
      </c>
      <c r="N2075" s="9" t="n">
        <f aca="false">B2075/B2045-1</f>
        <v>0.198094702666689</v>
      </c>
      <c r="O2075" s="8" t="n">
        <f aca="false">MAX(O2074,F2075)</f>
        <v>271.506607307531</v>
      </c>
      <c r="P2075" s="9" t="n">
        <f aca="false">F2075/O2075-1</f>
        <v>-0.181700468568223</v>
      </c>
      <c r="Q2075" s="8" t="n">
        <f aca="false">MAX(Q2074,B2075)</f>
        <v>4831.10497749854</v>
      </c>
      <c r="R2075" s="9" t="n">
        <f aca="false">B2075/Q2075-1</f>
        <v>-0.0776701274756607</v>
      </c>
      <c r="S2075" s="9" t="n">
        <f aca="false">B2075/INDEX($B:$B,$E2075)-1</f>
        <v>0.013478059004578</v>
      </c>
      <c r="T2075" s="0" t="n">
        <f aca="false">IF(AND($A2075&gt;=CrashTest!$B$3,$A2075&lt;=CrashTest!$C$3),1,IF(AND($A2075&gt;=CrashTest!$B$4,$A2075&lt;=CrashTest!$C$4),2,IF(AND($A2075&gt;=CrashTest!$B$5,$A2075&lt;=CrashTest!$C$5),3,IF(AND($A2075&gt;=CrashTest!$B$6,$A2075&lt;=CrashTest!$C$6),4,IF(AND($A2075&gt;=CrashTest!$B$7,$A2075&lt;=CrashTest!$C$7),5,0)))))</f>
        <v>0</v>
      </c>
      <c r="U2075" s="8" t="str">
        <f aca="false">IF(T2075=0,"",IF(T2074=T2075,MAX(U2074,B2075),B2075))</f>
        <v/>
      </c>
      <c r="V2075" s="9" t="str">
        <f aca="false">IF(T2075=0,"",B2075/U2075-1)</f>
        <v/>
      </c>
      <c r="W2075" s="8" t="str">
        <f aca="false">IF(T2075=0,"",IF(T2074=T2075,MAX(W2074,F2075),F2075))</f>
        <v/>
      </c>
      <c r="X2075" s="9" t="str">
        <f aca="false">IF(T2075=0,"",F2075/W2075-1)</f>
        <v/>
      </c>
    </row>
    <row r="2076" customFormat="false" ht="15" hidden="false" customHeight="false" outlineLevel="0" collapsed="false">
      <c r="A2076" s="5" t="n">
        <v>45904</v>
      </c>
      <c r="B2076" s="6" t="n">
        <v>4316.90264465225</v>
      </c>
      <c r="C2076" s="7" t="n">
        <v>45.73186097</v>
      </c>
      <c r="D2076" s="0" t="n">
        <f aca="false">INT((ROW()-3)/30)</f>
        <v>69</v>
      </c>
      <c r="E2076" s="0" t="n">
        <f aca="false">2+30*D2076</f>
        <v>2072</v>
      </c>
      <c r="F2076" s="8" t="n">
        <f aca="false">INDEX($F:$F,$E2076)*(2*B2076/INDEX($B:$B,$E2076)-C2076/INDEX($C:$C,$E2076))</f>
        <v>221.794936844093</v>
      </c>
      <c r="G2076" s="9" t="n">
        <f aca="false">B2076/B2075-1</f>
        <v>-0.0311880098292402</v>
      </c>
      <c r="H2076" s="9" t="n">
        <f aca="false">F2076/F2075-1</f>
        <v>-0.00170493918013725</v>
      </c>
      <c r="I2076" s="9" t="n">
        <f aca="false">LN(B2076/B2075)</f>
        <v>-0.0316847105081561</v>
      </c>
      <c r="J2076" s="9" t="n">
        <f aca="false">LN(F2076/F2075)</f>
        <v>-0.00170639424303893</v>
      </c>
      <c r="K2076" s="9" t="n">
        <f aca="false">F2076/F2069-1</f>
        <v>-0.020767429558864</v>
      </c>
      <c r="L2076" s="9" t="n">
        <f aca="false">F2076/F2046-1</f>
        <v>0.023240933590696</v>
      </c>
      <c r="M2076" s="9" t="n">
        <f aca="false">B2076/B2069-1</f>
        <v>-0.0415498667580676</v>
      </c>
      <c r="N2076" s="9" t="n">
        <f aca="false">B2076/B2046-1</f>
        <v>0.194467767663669</v>
      </c>
      <c r="O2076" s="8" t="n">
        <f aca="false">MAX(O2075,F2076)</f>
        <v>271.506607307531</v>
      </c>
      <c r="P2076" s="9" t="n">
        <f aca="false">F2076/O2076-1</f>
        <v>-0.183095619500449</v>
      </c>
      <c r="Q2076" s="8" t="n">
        <f aca="false">MAX(Q2075,B2076)</f>
        <v>4831.10497749854</v>
      </c>
      <c r="R2076" s="9" t="n">
        <f aca="false">B2076/Q2076-1</f>
        <v>-0.106435760605752</v>
      </c>
      <c r="S2076" s="9" t="n">
        <f aca="false">B2076/INDEX($B:$B,$E2076)-1</f>
        <v>-0.018130304661376</v>
      </c>
      <c r="T2076" s="0" t="n">
        <f aca="false">IF(AND($A2076&gt;=CrashTest!$B$3,$A2076&lt;=CrashTest!$C$3),1,IF(AND($A2076&gt;=CrashTest!$B$4,$A2076&lt;=CrashTest!$C$4),2,IF(AND($A2076&gt;=CrashTest!$B$5,$A2076&lt;=CrashTest!$C$5),3,IF(AND($A2076&gt;=CrashTest!$B$6,$A2076&lt;=CrashTest!$C$6),4,IF(AND($A2076&gt;=CrashTest!$B$7,$A2076&lt;=CrashTest!$C$7),5,0)))))</f>
        <v>0</v>
      </c>
      <c r="U2076" s="8" t="str">
        <f aca="false">IF(T2076=0,"",IF(T2075=T2076,MAX(U2075,B2076),B2076))</f>
        <v/>
      </c>
      <c r="V2076" s="9" t="str">
        <f aca="false">IF(T2076=0,"",B2076/U2076-1)</f>
        <v/>
      </c>
      <c r="W2076" s="8" t="str">
        <f aca="false">IF(T2076=0,"",IF(T2075=T2076,MAX(W2075,F2076),F2076))</f>
        <v/>
      </c>
      <c r="X2076" s="9" t="str">
        <f aca="false">IF(T2076=0,"",F2076/W2076-1)</f>
        <v/>
      </c>
    </row>
    <row r="2077" customFormat="false" ht="15" hidden="false" customHeight="false" outlineLevel="0" collapsed="false">
      <c r="A2077" s="5" t="n">
        <v>45905</v>
      </c>
      <c r="B2077" s="6" t="n">
        <v>4308.76928550555</v>
      </c>
      <c r="C2077" s="7" t="n">
        <v>45.89379203</v>
      </c>
      <c r="D2077" s="0" t="n">
        <f aca="false">INT((ROW()-3)/30)</f>
        <v>69</v>
      </c>
      <c r="E2077" s="0" t="n">
        <f aca="false">2+30*D2077</f>
        <v>2072</v>
      </c>
      <c r="F2077" s="8" t="n">
        <f aca="false">INDEX($F:$F,$E2077)*(2*B2077/INDEX($B:$B,$E2077)-C2077/INDEX($C:$C,$E2077))</f>
        <v>220.22073103867</v>
      </c>
      <c r="G2077" s="9" t="n">
        <f aca="false">B2077/B2076-1</f>
        <v>-0.00188407286802628</v>
      </c>
      <c r="H2077" s="9" t="n">
        <f aca="false">F2077/F2076-1</f>
        <v>-0.00709757322607574</v>
      </c>
      <c r="I2077" s="9" t="n">
        <f aca="false">LN(B2077/B2076)</f>
        <v>-0.00188584996578422</v>
      </c>
      <c r="J2077" s="9" t="n">
        <f aca="false">LN(F2077/F2076)</f>
        <v>-0.00712288081834793</v>
      </c>
      <c r="K2077" s="9" t="n">
        <f aca="false">F2077/F2070-1</f>
        <v>-0.0352519059887031</v>
      </c>
      <c r="L2077" s="9" t="n">
        <f aca="false">F2077/F2047-1</f>
        <v>0.0127868964391655</v>
      </c>
      <c r="M2077" s="9" t="n">
        <f aca="false">B2077/B2070-1</f>
        <v>-0.0132876450232639</v>
      </c>
      <c r="N2077" s="9" t="n">
        <f aca="false">B2077/B2047-1</f>
        <v>0.17021952962311</v>
      </c>
      <c r="O2077" s="8" t="n">
        <f aca="false">MAX(O2076,F2077)</f>
        <v>271.506607307531</v>
      </c>
      <c r="P2077" s="9" t="n">
        <f aca="false">F2077/O2077-1</f>
        <v>-0.188893658159746</v>
      </c>
      <c r="Q2077" s="8" t="n">
        <f aca="false">MAX(Q2076,B2077)</f>
        <v>4831.10497749854</v>
      </c>
      <c r="R2077" s="9" t="n">
        <f aca="false">B2077/Q2077-1</f>
        <v>-0.108119300745033</v>
      </c>
      <c r="S2077" s="9" t="n">
        <f aca="false">B2077/INDEX($B:$B,$E2077)-1</f>
        <v>-0.0199802187143008</v>
      </c>
      <c r="T2077" s="0" t="n">
        <f aca="false">IF(AND($A2077&gt;=CrashTest!$B$3,$A2077&lt;=CrashTest!$C$3),1,IF(AND($A2077&gt;=CrashTest!$B$4,$A2077&lt;=CrashTest!$C$4),2,IF(AND($A2077&gt;=CrashTest!$B$5,$A2077&lt;=CrashTest!$C$5),3,IF(AND($A2077&gt;=CrashTest!$B$6,$A2077&lt;=CrashTest!$C$6),4,IF(AND($A2077&gt;=CrashTest!$B$7,$A2077&lt;=CrashTest!$C$7),5,0)))))</f>
        <v>0</v>
      </c>
      <c r="U2077" s="8" t="str">
        <f aca="false">IF(T2077=0,"",IF(T2076=T2077,MAX(U2076,B2077),B2077))</f>
        <v/>
      </c>
      <c r="V2077" s="9" t="str">
        <f aca="false">IF(T2077=0,"",B2077/U2077-1)</f>
        <v/>
      </c>
      <c r="W2077" s="8" t="str">
        <f aca="false">IF(T2077=0,"",IF(T2076=T2077,MAX(W2076,F2077),F2077))</f>
        <v/>
      </c>
      <c r="X2077" s="9" t="str">
        <f aca="false">IF(T2077=0,"",F2077/W2077-1)</f>
        <v/>
      </c>
    </row>
    <row r="2078" customFormat="false" ht="15" hidden="false" customHeight="false" outlineLevel="0" collapsed="false">
      <c r="A2078" s="5" t="n">
        <v>45906</v>
      </c>
      <c r="B2078" s="6" t="n">
        <v>4277.15637317358</v>
      </c>
      <c r="C2078" s="7" t="n">
        <v>45.28078966</v>
      </c>
      <c r="D2078" s="0" t="n">
        <f aca="false">INT((ROW()-3)/30)</f>
        <v>69</v>
      </c>
      <c r="E2078" s="0" t="n">
        <f aca="false">2+30*D2078</f>
        <v>2072</v>
      </c>
      <c r="F2078" s="8" t="n">
        <f aca="false">INDEX($F:$F,$E2078)*(2*B2078/INDEX($B:$B,$E2078)-C2078/INDEX($C:$C,$E2078))</f>
        <v>219.892725594357</v>
      </c>
      <c r="G2078" s="9" t="n">
        <f aca="false">B2078/B2077-1</f>
        <v>-0.00733687747875356</v>
      </c>
      <c r="H2078" s="9" t="n">
        <f aca="false">F2078/F2077-1</f>
        <v>-0.00148943944907287</v>
      </c>
      <c r="I2078" s="9" t="n">
        <f aca="false">LN(B2078/B2077)</f>
        <v>-0.00736392474049035</v>
      </c>
      <c r="J2078" s="9" t="n">
        <f aca="false">LN(F2078/F2077)</f>
        <v>-0.00149054976664658</v>
      </c>
      <c r="K2078" s="9" t="n">
        <f aca="false">F2078/F2071-1</f>
        <v>-0.031987810311544</v>
      </c>
      <c r="L2078" s="9" t="n">
        <f aca="false">F2078/F2048-1</f>
        <v>0.000253033910245781</v>
      </c>
      <c r="M2078" s="9" t="n">
        <f aca="false">B2078/B2071-1</f>
        <v>-0.0217175472699565</v>
      </c>
      <c r="N2078" s="9" t="n">
        <f aca="false">B2078/B2048-1</f>
        <v>0.0955147963179996</v>
      </c>
      <c r="O2078" s="8" t="n">
        <f aca="false">MAX(O2077,F2078)</f>
        <v>271.506607307531</v>
      </c>
      <c r="P2078" s="9" t="n">
        <f aca="false">F2078/O2078-1</f>
        <v>-0.190101751942676</v>
      </c>
      <c r="Q2078" s="8" t="n">
        <f aca="false">MAX(Q2077,B2078)</f>
        <v>4831.10497749854</v>
      </c>
      <c r="R2078" s="9" t="n">
        <f aca="false">B2078/Q2078-1</f>
        <v>-0.114662920161132</v>
      </c>
      <c r="S2078" s="9" t="n">
        <f aca="false">B2078/INDEX($B:$B,$E2078)-1</f>
        <v>-0.0271705037763488</v>
      </c>
      <c r="T2078" s="0" t="n">
        <f aca="false">IF(AND($A2078&gt;=CrashTest!$B$3,$A2078&lt;=CrashTest!$C$3),1,IF(AND($A2078&gt;=CrashTest!$B$4,$A2078&lt;=CrashTest!$C$4),2,IF(AND($A2078&gt;=CrashTest!$B$5,$A2078&lt;=CrashTest!$C$5),3,IF(AND($A2078&gt;=CrashTest!$B$6,$A2078&lt;=CrashTest!$C$6),4,IF(AND($A2078&gt;=CrashTest!$B$7,$A2078&lt;=CrashTest!$C$7),5,0)))))</f>
        <v>0</v>
      </c>
      <c r="U2078" s="8" t="str">
        <f aca="false">IF(T2078=0,"",IF(T2077=T2078,MAX(U2077,B2078),B2078))</f>
        <v/>
      </c>
      <c r="V2078" s="9" t="str">
        <f aca="false">IF(T2078=0,"",B2078/U2078-1)</f>
        <v/>
      </c>
      <c r="W2078" s="8" t="str">
        <f aca="false">IF(T2078=0,"",IF(T2077=T2078,MAX(W2077,F2078),F2078))</f>
        <v/>
      </c>
      <c r="X2078" s="9" t="str">
        <f aca="false">IF(T2078=0,"",F2078/W2078-1)</f>
        <v/>
      </c>
    </row>
    <row r="2079" customFormat="false" ht="15" hidden="false" customHeight="false" outlineLevel="0" collapsed="false">
      <c r="A2079" s="5" t="n">
        <v>45907</v>
      </c>
      <c r="B2079" s="6" t="n">
        <v>4316.10284774985</v>
      </c>
      <c r="C2079" s="7" t="n">
        <v>45.89067879</v>
      </c>
      <c r="D2079" s="0" t="n">
        <f aca="false">INT((ROW()-3)/30)</f>
        <v>69</v>
      </c>
      <c r="E2079" s="0" t="n">
        <f aca="false">2+30*D2079</f>
        <v>2072</v>
      </c>
      <c r="F2079" s="8" t="n">
        <f aca="false">INDEX($F:$F,$E2079)*(2*B2079/INDEX($B:$B,$E2079)-C2079/INDEX($C:$C,$E2079))</f>
        <v>220.97412641831</v>
      </c>
      <c r="G2079" s="9" t="n">
        <f aca="false">B2079/B2078-1</f>
        <v>0.00910569340427769</v>
      </c>
      <c r="H2079" s="9" t="n">
        <f aca="false">F2079/F2078-1</f>
        <v>0.00491785629119668</v>
      </c>
      <c r="I2079" s="9" t="n">
        <f aca="false">LN(B2079/B2078)</f>
        <v>0.00906448653394755</v>
      </c>
      <c r="J2079" s="9" t="n">
        <f aca="false">LN(F2079/F2078)</f>
        <v>0.00490580313691404</v>
      </c>
      <c r="K2079" s="9" t="n">
        <f aca="false">F2079/F2072-1</f>
        <v>-0.00232025631900323</v>
      </c>
      <c r="L2079" s="9" t="n">
        <f aca="false">F2079/F2049-1</f>
        <v>-0.00617685822665459</v>
      </c>
      <c r="M2079" s="9" t="n">
        <f aca="false">B2079/B2072-1</f>
        <v>-0.0183122166490983</v>
      </c>
      <c r="N2079" s="9" t="n">
        <f aca="false">B2079/B2049-1</f>
        <v>0.0746583374328094</v>
      </c>
      <c r="O2079" s="8" t="n">
        <f aca="false">MAX(O2078,F2079)</f>
        <v>271.506607307531</v>
      </c>
      <c r="P2079" s="9" t="n">
        <f aca="false">F2079/O2079-1</f>
        <v>-0.186118788748239</v>
      </c>
      <c r="Q2079" s="8" t="n">
        <f aca="false">MAX(Q2078,B2079)</f>
        <v>4831.10497749854</v>
      </c>
      <c r="R2079" s="9" t="n">
        <f aca="false">B2079/Q2079-1</f>
        <v>-0.10660131215268</v>
      </c>
      <c r="S2079" s="9" t="n">
        <f aca="false">B2079/INDEX($B:$B,$E2079)-1</f>
        <v>-0.0183122166490983</v>
      </c>
      <c r="T2079" s="0" t="n">
        <f aca="false">IF(AND($A2079&gt;=CrashTest!$B$3,$A2079&lt;=CrashTest!$C$3),1,IF(AND($A2079&gt;=CrashTest!$B$4,$A2079&lt;=CrashTest!$C$4),2,IF(AND($A2079&gt;=CrashTest!$B$5,$A2079&lt;=CrashTest!$C$5),3,IF(AND($A2079&gt;=CrashTest!$B$6,$A2079&lt;=CrashTest!$C$6),4,IF(AND($A2079&gt;=CrashTest!$B$7,$A2079&lt;=CrashTest!$C$7),5,0)))))</f>
        <v>0</v>
      </c>
      <c r="U2079" s="8" t="str">
        <f aca="false">IF(T2079=0,"",IF(T2078=T2079,MAX(U2078,B2079),B2079))</f>
        <v/>
      </c>
      <c r="V2079" s="9" t="str">
        <f aca="false">IF(T2079=0,"",B2079/U2079-1)</f>
        <v/>
      </c>
      <c r="W2079" s="8" t="str">
        <f aca="false">IF(T2079=0,"",IF(T2078=T2079,MAX(W2078,F2079),F2079))</f>
        <v/>
      </c>
      <c r="X2079" s="9" t="str">
        <f aca="false">IF(T2079=0,"",F2079/W2079-1)</f>
        <v/>
      </c>
    </row>
    <row r="2080" customFormat="false" ht="15" hidden="false" customHeight="false" outlineLevel="0" collapsed="false">
      <c r="A2080" s="5" t="n">
        <v>45908</v>
      </c>
      <c r="B2080" s="6" t="n">
        <v>4305.11846668615</v>
      </c>
      <c r="C2080" s="7" t="n">
        <v>45.90788372</v>
      </c>
      <c r="D2080" s="0" t="n">
        <f aca="false">INT((ROW()-3)/30)</f>
        <v>69</v>
      </c>
      <c r="E2080" s="0" t="n">
        <f aca="false">2+30*D2080</f>
        <v>2072</v>
      </c>
      <c r="F2080" s="8" t="n">
        <f aca="false">INDEX($F:$F,$E2080)*(2*B2080/INDEX($B:$B,$E2080)-C2080/INDEX($C:$C,$E2080))</f>
        <v>219.787217395412</v>
      </c>
      <c r="G2080" s="9" t="n">
        <f aca="false">B2080/B2079-1</f>
        <v>-0.0025449766725153</v>
      </c>
      <c r="H2080" s="9" t="n">
        <f aca="false">F2080/F2079-1</f>
        <v>-0.00537125790306714</v>
      </c>
      <c r="I2080" s="9" t="n">
        <f aca="false">LN(B2080/B2079)</f>
        <v>-0.00254822063068122</v>
      </c>
      <c r="J2080" s="9" t="n">
        <f aca="false">LN(F2080/F2079)</f>
        <v>-0.00538573497211602</v>
      </c>
      <c r="K2080" s="9" t="n">
        <f aca="false">F2080/F2073-1</f>
        <v>0.00476905354122192</v>
      </c>
      <c r="L2080" s="9" t="n">
        <f aca="false">F2080/F2050-1</f>
        <v>-0.019696192260827</v>
      </c>
      <c r="M2080" s="9" t="n">
        <f aca="false">B2080/B2073-1</f>
        <v>0.00105496722637533</v>
      </c>
      <c r="N2080" s="9" t="n">
        <f aca="false">B2080/B2050-1</f>
        <v>0.0101358138445868</v>
      </c>
      <c r="O2080" s="8" t="n">
        <f aca="false">MAX(O2079,F2080)</f>
        <v>271.506607307531</v>
      </c>
      <c r="P2080" s="9" t="n">
        <f aca="false">F2080/O2080-1</f>
        <v>-0.190490354636332</v>
      </c>
      <c r="Q2080" s="8" t="n">
        <f aca="false">MAX(Q2079,B2080)</f>
        <v>4831.10497749854</v>
      </c>
      <c r="R2080" s="9" t="n">
        <f aca="false">B2080/Q2080-1</f>
        <v>-0.108874990972508</v>
      </c>
      <c r="S2080" s="9" t="n">
        <f aca="false">B2080/INDEX($B:$B,$E2080)-1</f>
        <v>-0.0208105891574196</v>
      </c>
      <c r="T2080" s="0" t="n">
        <f aca="false">IF(AND($A2080&gt;=CrashTest!$B$3,$A2080&lt;=CrashTest!$C$3),1,IF(AND($A2080&gt;=CrashTest!$B$4,$A2080&lt;=CrashTest!$C$4),2,IF(AND($A2080&gt;=CrashTest!$B$5,$A2080&lt;=CrashTest!$C$5),3,IF(AND($A2080&gt;=CrashTest!$B$6,$A2080&lt;=CrashTest!$C$6),4,IF(AND($A2080&gt;=CrashTest!$B$7,$A2080&lt;=CrashTest!$C$7),5,0)))))</f>
        <v>0</v>
      </c>
      <c r="U2080" s="8" t="str">
        <f aca="false">IF(T2080=0,"",IF(T2079=T2080,MAX(U2079,B2080),B2080))</f>
        <v/>
      </c>
      <c r="V2080" s="9" t="str">
        <f aca="false">IF(T2080=0,"",B2080/U2080-1)</f>
        <v/>
      </c>
      <c r="W2080" s="8" t="str">
        <f aca="false">IF(T2080=0,"",IF(T2079=T2080,MAX(W2079,F2080),F2080))</f>
        <v/>
      </c>
      <c r="X2080" s="9" t="str">
        <f aca="false">IF(T2080=0,"",F2080/W2080-1)</f>
        <v/>
      </c>
    </row>
    <row r="2081" customFormat="false" ht="15" hidden="false" customHeight="false" outlineLevel="0" collapsed="false">
      <c r="A2081" s="5" t="n">
        <v>45909</v>
      </c>
      <c r="B2081" s="6" t="n">
        <v>4309.73367562829</v>
      </c>
      <c r="C2081" s="7" t="n">
        <v>46.00219681</v>
      </c>
      <c r="D2081" s="0" t="n">
        <f aca="false">INT((ROW()-3)/30)</f>
        <v>69</v>
      </c>
      <c r="E2081" s="0" t="n">
        <f aca="false">2+30*D2081</f>
        <v>2072</v>
      </c>
      <c r="F2081" s="8" t="n">
        <f aca="false">INDEX($F:$F,$E2081)*(2*B2081/INDEX($B:$B,$E2081)-C2081/INDEX($C:$C,$E2081))</f>
        <v>219.812637504195</v>
      </c>
      <c r="G2081" s="9" t="n">
        <f aca="false">B2081/B2080-1</f>
        <v>0.00107202832578324</v>
      </c>
      <c r="H2081" s="9" t="n">
        <f aca="false">F2081/F2080-1</f>
        <v>0.000115657812514991</v>
      </c>
      <c r="I2081" s="9" t="n">
        <f aca="false">LN(B2081/B2080)</f>
        <v>0.00107145411376199</v>
      </c>
      <c r="J2081" s="9" t="n">
        <f aca="false">LN(F2081/F2080)</f>
        <v>0.000115651124665856</v>
      </c>
      <c r="K2081" s="9" t="n">
        <f aca="false">F2081/F2074-1</f>
        <v>-0.000400963579253677</v>
      </c>
      <c r="L2081" s="9" t="n">
        <f aca="false">F2081/F2051-1</f>
        <v>-0.0191352215689942</v>
      </c>
      <c r="M2081" s="9" t="n">
        <f aca="false">B2081/B2074-1</f>
        <v>-0.0029155429087413</v>
      </c>
      <c r="N2081" s="9" t="n">
        <f aca="false">B2081/B2051-1</f>
        <v>0.0143620011114596</v>
      </c>
      <c r="O2081" s="8" t="n">
        <f aca="false">MAX(O2080,F2081)</f>
        <v>271.506607307531</v>
      </c>
      <c r="P2081" s="9" t="n">
        <f aca="false">F2081/O2081-1</f>
        <v>-0.19039672852154</v>
      </c>
      <c r="Q2081" s="8" t="n">
        <f aca="false">MAX(Q2080,B2081)</f>
        <v>4831.10497749854</v>
      </c>
      <c r="R2081" s="9" t="n">
        <f aca="false">B2081/Q2081-1</f>
        <v>-0.107919679721016</v>
      </c>
      <c r="S2081" s="9" t="n">
        <f aca="false">B2081/INDEX($B:$B,$E2081)-1</f>
        <v>-0.0197608703726894</v>
      </c>
      <c r="T2081" s="0" t="n">
        <f aca="false">IF(AND($A2081&gt;=CrashTest!$B$3,$A2081&lt;=CrashTest!$C$3),1,IF(AND($A2081&gt;=CrashTest!$B$4,$A2081&lt;=CrashTest!$C$4),2,IF(AND($A2081&gt;=CrashTest!$B$5,$A2081&lt;=CrashTest!$C$5),3,IF(AND($A2081&gt;=CrashTest!$B$6,$A2081&lt;=CrashTest!$C$6),4,IF(AND($A2081&gt;=CrashTest!$B$7,$A2081&lt;=CrashTest!$C$7),5,0)))))</f>
        <v>0</v>
      </c>
      <c r="U2081" s="8" t="str">
        <f aca="false">IF(T2081=0,"",IF(T2080=T2081,MAX(U2080,B2081),B2081))</f>
        <v/>
      </c>
      <c r="V2081" s="9" t="str">
        <f aca="false">IF(T2081=0,"",B2081/U2081-1)</f>
        <v/>
      </c>
      <c r="W2081" s="8" t="str">
        <f aca="false">IF(T2081=0,"",IF(T2080=T2081,MAX(W2080,F2081),F2081))</f>
        <v/>
      </c>
      <c r="X2081" s="9" t="str">
        <f aca="false">IF(T2081=0,"",F2081/W2081-1)</f>
        <v/>
      </c>
    </row>
    <row r="2082" customFormat="false" ht="15" hidden="false" customHeight="false" outlineLevel="0" collapsed="false">
      <c r="A2082" s="5" t="n">
        <v>45910</v>
      </c>
      <c r="B2082" s="6" t="n">
        <v>4348.6037805377</v>
      </c>
      <c r="C2082" s="7" t="n">
        <v>46.72423497</v>
      </c>
      <c r="D2082" s="0" t="n">
        <f aca="false">INT((ROW()-3)/30)</f>
        <v>69</v>
      </c>
      <c r="E2082" s="0" t="n">
        <f aca="false">2+30*D2082</f>
        <v>2072</v>
      </c>
      <c r="F2082" s="8" t="n">
        <f aca="false">INDEX($F:$F,$E2082)*(2*B2082/INDEX($B:$B,$E2082)-C2082/INDEX($C:$C,$E2082))</f>
        <v>220.363632756892</v>
      </c>
      <c r="G2082" s="9" t="n">
        <f aca="false">B2082/B2081-1</f>
        <v>0.00901914313852426</v>
      </c>
      <c r="H2082" s="9" t="n">
        <f aca="false">F2082/F2081-1</f>
        <v>0.00250665866600519</v>
      </c>
      <c r="I2082" s="9" t="n">
        <f aca="false">LN(B2082/B2081)</f>
        <v>0.00897871357853933</v>
      </c>
      <c r="J2082" s="9" t="n">
        <f aca="false">LN(F2082/F2081)</f>
        <v>0.00250352223738187</v>
      </c>
      <c r="K2082" s="9" t="n">
        <f aca="false">F2082/F2075-1</f>
        <v>-0.00814721338673452</v>
      </c>
      <c r="L2082" s="9" t="n">
        <f aca="false">F2082/F2052-1</f>
        <v>-0.0191933078746127</v>
      </c>
      <c r="M2082" s="9" t="n">
        <f aca="false">B2082/B2075-1</f>
        <v>-0.0240735476613471</v>
      </c>
      <c r="N2082" s="9" t="n">
        <f aca="false">B2082/B2052-1</f>
        <v>0.0286120258995537</v>
      </c>
      <c r="O2082" s="8" t="n">
        <f aca="false">MAX(O2081,F2082)</f>
        <v>271.506607307531</v>
      </c>
      <c r="P2082" s="9" t="n">
        <f aca="false">F2082/O2082-1</f>
        <v>-0.188367329465062</v>
      </c>
      <c r="Q2082" s="8" t="n">
        <f aca="false">MAX(Q2081,B2082)</f>
        <v>4831.10497749854</v>
      </c>
      <c r="R2082" s="9" t="n">
        <f aca="false">B2082/Q2082-1</f>
        <v>-0.0998738796213596</v>
      </c>
      <c r="S2082" s="9" t="n">
        <f aca="false">B2082/INDEX($B:$B,$E2082)-1</f>
        <v>-0.0109199533525982</v>
      </c>
      <c r="T2082" s="0" t="n">
        <f aca="false">IF(AND($A2082&gt;=CrashTest!$B$3,$A2082&lt;=CrashTest!$C$3),1,IF(AND($A2082&gt;=CrashTest!$B$4,$A2082&lt;=CrashTest!$C$4),2,IF(AND($A2082&gt;=CrashTest!$B$5,$A2082&lt;=CrashTest!$C$5),3,IF(AND($A2082&gt;=CrashTest!$B$6,$A2082&lt;=CrashTest!$C$6),4,IF(AND($A2082&gt;=CrashTest!$B$7,$A2082&lt;=CrashTest!$C$7),5,0)))))</f>
        <v>0</v>
      </c>
      <c r="U2082" s="8" t="str">
        <f aca="false">IF(T2082=0,"",IF(T2081=T2082,MAX(U2081,B2082),B2082))</f>
        <v/>
      </c>
      <c r="V2082" s="9" t="str">
        <f aca="false">IF(T2082=0,"",B2082/U2082-1)</f>
        <v/>
      </c>
      <c r="W2082" s="8" t="str">
        <f aca="false">IF(T2082=0,"",IF(T2081=T2082,MAX(W2081,F2082),F2082))</f>
        <v/>
      </c>
      <c r="X2082" s="9" t="str">
        <f aca="false">IF(T2082=0,"",F2082/W2082-1)</f>
        <v/>
      </c>
    </row>
    <row r="2083" customFormat="false" ht="15" hidden="false" customHeight="false" outlineLevel="0" collapsed="false">
      <c r="A2083" s="5" t="n">
        <v>45911</v>
      </c>
      <c r="B2083" s="6" t="n">
        <v>4461.97569111631</v>
      </c>
      <c r="C2083" s="7" t="n">
        <v>48.65602543</v>
      </c>
      <c r="D2083" s="0" t="n">
        <f aca="false">INT((ROW()-3)/30)</f>
        <v>69</v>
      </c>
      <c r="E2083" s="0" t="n">
        <f aca="false">2+30*D2083</f>
        <v>2072</v>
      </c>
      <c r="F2083" s="8" t="n">
        <f aca="false">INDEX($F:$F,$E2083)*(2*B2083/INDEX($B:$B,$E2083)-C2083/INDEX($C:$C,$E2083))</f>
        <v>222.782488329221</v>
      </c>
      <c r="G2083" s="9" t="n">
        <f aca="false">B2083/B2082-1</f>
        <v>0.0260708761478821</v>
      </c>
      <c r="H2083" s="9" t="n">
        <f aca="false">F2083/F2082-1</f>
        <v>0.0109766550045838</v>
      </c>
      <c r="I2083" s="9" t="n">
        <f aca="false">LN(B2083/B2082)</f>
        <v>0.0257368244288218</v>
      </c>
      <c r="J2083" s="9" t="n">
        <f aca="false">LN(F2083/F2082)</f>
        <v>0.0109168487772563</v>
      </c>
      <c r="K2083" s="9" t="n">
        <f aca="false">F2083/F2076-1</f>
        <v>0.00445254296233921</v>
      </c>
      <c r="L2083" s="9" t="n">
        <f aca="false">F2083/F2053-1</f>
        <v>-0.0188237437378948</v>
      </c>
      <c r="M2083" s="9" t="n">
        <f aca="false">B2083/B2076-1</f>
        <v>0.0336058184318278</v>
      </c>
      <c r="N2083" s="9" t="n">
        <f aca="false">B2083/B2053-1</f>
        <v>-0.0298816827075604</v>
      </c>
      <c r="O2083" s="8" t="n">
        <f aca="false">MAX(O2082,F2083)</f>
        <v>271.506607307531</v>
      </c>
      <c r="P2083" s="9" t="n">
        <f aca="false">F2083/O2083-1</f>
        <v>-0.179458317650151</v>
      </c>
      <c r="Q2083" s="8" t="n">
        <f aca="false">MAX(Q2082,B2083)</f>
        <v>4831.10497749854</v>
      </c>
      <c r="R2083" s="9" t="n">
        <f aca="false">B2083/Q2083-1</f>
        <v>-0.0764068030194944</v>
      </c>
      <c r="S2083" s="9" t="n">
        <f aca="false">B2083/INDEX($B:$B,$E2083)-1</f>
        <v>0.0148662300438878</v>
      </c>
      <c r="T2083" s="0" t="n">
        <f aca="false">IF(AND($A2083&gt;=CrashTest!$B$3,$A2083&lt;=CrashTest!$C$3),1,IF(AND($A2083&gt;=CrashTest!$B$4,$A2083&lt;=CrashTest!$C$4),2,IF(AND($A2083&gt;=CrashTest!$B$5,$A2083&lt;=CrashTest!$C$5),3,IF(AND($A2083&gt;=CrashTest!$B$6,$A2083&lt;=CrashTest!$C$6),4,IF(AND($A2083&gt;=CrashTest!$B$7,$A2083&lt;=CrashTest!$C$7),5,0)))))</f>
        <v>0</v>
      </c>
      <c r="U2083" s="8" t="str">
        <f aca="false">IF(T2083=0,"",IF(T2082=T2083,MAX(U2082,B2083),B2083))</f>
        <v/>
      </c>
      <c r="V2083" s="9" t="str">
        <f aca="false">IF(T2083=0,"",B2083/U2083-1)</f>
        <v/>
      </c>
      <c r="W2083" s="8" t="str">
        <f aca="false">IF(T2083=0,"",IF(T2082=T2083,MAX(W2082,F2083),F2083))</f>
        <v/>
      </c>
      <c r="X2083" s="9" t="str">
        <f aca="false">IF(T2083=0,"",F2083/W2083-1)</f>
        <v/>
      </c>
    </row>
    <row r="2084" customFormat="false" ht="15" hidden="false" customHeight="false" outlineLevel="0" collapsed="false">
      <c r="A2084" s="5" t="n">
        <v>45912</v>
      </c>
      <c r="B2084" s="6" t="n">
        <v>4702.87913120982</v>
      </c>
      <c r="C2084" s="7" t="n">
        <v>53.19491251</v>
      </c>
      <c r="D2084" s="0" t="n">
        <f aca="false">INT((ROW()-3)/30)</f>
        <v>69</v>
      </c>
      <c r="E2084" s="0" t="n">
        <f aca="false">2+30*D2084</f>
        <v>2072</v>
      </c>
      <c r="F2084" s="8" t="n">
        <f aca="false">INDEX($F:$F,$E2084)*(2*B2084/INDEX($B:$B,$E2084)-C2084/INDEX($C:$C,$E2084))</f>
        <v>225.89932823211</v>
      </c>
      <c r="G2084" s="9" t="n">
        <f aca="false">B2084/B2083-1</f>
        <v>0.0539903076059205</v>
      </c>
      <c r="H2084" s="9" t="n">
        <f aca="false">F2084/F2083-1</f>
        <v>0.01399050673266</v>
      </c>
      <c r="I2084" s="9" t="n">
        <f aca="false">LN(B2084/B2083)</f>
        <v>0.052583254257079</v>
      </c>
      <c r="J2084" s="9" t="n">
        <f aca="false">LN(F2084/F2083)</f>
        <v>0.013893542928578</v>
      </c>
      <c r="K2084" s="9" t="n">
        <f aca="false">F2084/F2077-1</f>
        <v>0.0257859338067632</v>
      </c>
      <c r="L2084" s="9" t="n">
        <f aca="false">F2084/F2054-1</f>
        <v>-0.0092338718612236</v>
      </c>
      <c r="M2084" s="9" t="n">
        <f aca="false">B2084/B2077-1</f>
        <v>0.0914669177182526</v>
      </c>
      <c r="N2084" s="9" t="n">
        <f aca="false">B2084/B2054-1</f>
        <v>-0.012171757995321</v>
      </c>
      <c r="O2084" s="8" t="n">
        <f aca="false">MAX(O2083,F2084)</f>
        <v>271.506607307531</v>
      </c>
      <c r="P2084" s="9" t="n">
        <f aca="false">F2084/O2084-1</f>
        <v>-0.167978523718808</v>
      </c>
      <c r="Q2084" s="8" t="n">
        <f aca="false">MAX(Q2083,B2084)</f>
        <v>4831.10497749854</v>
      </c>
      <c r="R2084" s="9" t="n">
        <f aca="false">B2084/Q2084-1</f>
        <v>-0.0265417222117813</v>
      </c>
      <c r="S2084" s="9" t="n">
        <f aca="false">B2084/INDEX($B:$B,$E2084)-1</f>
        <v>0.0696591699828182</v>
      </c>
      <c r="T2084" s="0" t="n">
        <f aca="false">IF(AND($A2084&gt;=CrashTest!$B$3,$A2084&lt;=CrashTest!$C$3),1,IF(AND($A2084&gt;=CrashTest!$B$4,$A2084&lt;=CrashTest!$C$4),2,IF(AND($A2084&gt;=CrashTest!$B$5,$A2084&lt;=CrashTest!$C$5),3,IF(AND($A2084&gt;=CrashTest!$B$6,$A2084&lt;=CrashTest!$C$6),4,IF(AND($A2084&gt;=CrashTest!$B$7,$A2084&lt;=CrashTest!$C$7),5,0)))))</f>
        <v>0</v>
      </c>
      <c r="U2084" s="8" t="str">
        <f aca="false">IF(T2084=0,"",IF(T2083=T2084,MAX(U2083,B2084),B2084))</f>
        <v/>
      </c>
      <c r="V2084" s="9" t="str">
        <f aca="false">IF(T2084=0,"",B2084/U2084-1)</f>
        <v/>
      </c>
      <c r="W2084" s="8" t="str">
        <f aca="false">IF(T2084=0,"",IF(T2083=T2084,MAX(W2083,F2084),F2084))</f>
        <v/>
      </c>
      <c r="X2084" s="9" t="str">
        <f aca="false">IF(T2084=0,"",F2084/W2084-1)</f>
        <v/>
      </c>
    </row>
    <row r="2085" customFormat="false" ht="15" hidden="false" customHeight="false" outlineLevel="0" collapsed="false">
      <c r="A2085" s="5" t="n">
        <v>45913</v>
      </c>
      <c r="B2085" s="6" t="n">
        <v>4666.35363763881</v>
      </c>
      <c r="C2085" s="7" t="n">
        <v>52.28327266</v>
      </c>
      <c r="D2085" s="0" t="n">
        <f aca="false">INT((ROW()-3)/30)</f>
        <v>69</v>
      </c>
      <c r="E2085" s="0" t="n">
        <f aca="false">2+30*D2085</f>
        <v>2072</v>
      </c>
      <c r="F2085" s="8" t="n">
        <f aca="false">INDEX($F:$F,$E2085)*(2*B2085/INDEX($B:$B,$E2085)-C2085/INDEX($C:$C,$E2085))</f>
        <v>226.468268821429</v>
      </c>
      <c r="G2085" s="9" t="n">
        <f aca="false">B2085/B2084-1</f>
        <v>-0.00776662392376093</v>
      </c>
      <c r="H2085" s="9" t="n">
        <f aca="false">F2085/F2084-1</f>
        <v>0.00251855812840174</v>
      </c>
      <c r="I2085" s="9" t="n">
        <f aca="false">LN(B2085/B2084)</f>
        <v>-0.0077969412247513</v>
      </c>
      <c r="J2085" s="9" t="n">
        <f aca="false">LN(F2085/F2084)</f>
        <v>0.00251539187602483</v>
      </c>
      <c r="K2085" s="9" t="n">
        <f aca="false">F2085/F2078-1</f>
        <v>0.0299034140820209</v>
      </c>
      <c r="L2085" s="9" t="n">
        <f aca="false">F2085/F2055-1</f>
        <v>-0.0024429301170219</v>
      </c>
      <c r="M2085" s="9" t="n">
        <f aca="false">B2085/B2078-1</f>
        <v>0.0909943968628981</v>
      </c>
      <c r="N2085" s="9" t="n">
        <f aca="false">B2085/B2055-1</f>
        <v>0.0231515167245138</v>
      </c>
      <c r="O2085" s="8" t="n">
        <f aca="false">MAX(O2084,F2085)</f>
        <v>271.506607307531</v>
      </c>
      <c r="P2085" s="9" t="n">
        <f aca="false">F2085/O2085-1</f>
        <v>-0.165883029266715</v>
      </c>
      <c r="Q2085" s="8" t="n">
        <f aca="false">MAX(Q2084,B2085)</f>
        <v>4831.10497749854</v>
      </c>
      <c r="R2085" s="9" t="n">
        <f aca="false">B2085/Q2085-1</f>
        <v>-0.0341022065608344</v>
      </c>
      <c r="S2085" s="9" t="n">
        <f aca="false">B2085/INDEX($B:$B,$E2085)-1</f>
        <v>0.0613515294829594</v>
      </c>
      <c r="T2085" s="0" t="n">
        <f aca="false">IF(AND($A2085&gt;=CrashTest!$B$3,$A2085&lt;=CrashTest!$C$3),1,IF(AND($A2085&gt;=CrashTest!$B$4,$A2085&lt;=CrashTest!$C$4),2,IF(AND($A2085&gt;=CrashTest!$B$5,$A2085&lt;=CrashTest!$C$5),3,IF(AND($A2085&gt;=CrashTest!$B$6,$A2085&lt;=CrashTest!$C$6),4,IF(AND($A2085&gt;=CrashTest!$B$7,$A2085&lt;=CrashTest!$C$7),5,0)))))</f>
        <v>0</v>
      </c>
      <c r="U2085" s="8" t="str">
        <f aca="false">IF(T2085=0,"",IF(T2084=T2085,MAX(U2084,B2085),B2085))</f>
        <v/>
      </c>
      <c r="V2085" s="9" t="str">
        <f aca="false">IF(T2085=0,"",B2085/U2085-1)</f>
        <v/>
      </c>
      <c r="W2085" s="8" t="str">
        <f aca="false">IF(T2085=0,"",IF(T2084=T2085,MAX(W2084,F2085),F2085))</f>
        <v/>
      </c>
      <c r="X2085" s="9" t="str">
        <f aca="false">IF(T2085=0,"",F2085/W2085-1)</f>
        <v/>
      </c>
    </row>
    <row r="2086" customFormat="false" ht="15" hidden="false" customHeight="false" outlineLevel="0" collapsed="false">
      <c r="A2086" s="5" t="n">
        <v>45914</v>
      </c>
      <c r="B2086" s="6" t="n">
        <v>4609.893685564</v>
      </c>
      <c r="C2086" s="7" t="n">
        <v>51.1081276</v>
      </c>
      <c r="D2086" s="0" t="n">
        <f aca="false">INT((ROW()-3)/30)</f>
        <v>69</v>
      </c>
      <c r="E2086" s="0" t="n">
        <f aca="false">2+30*D2086</f>
        <v>2072</v>
      </c>
      <c r="F2086" s="8" t="n">
        <f aca="false">INDEX($F:$F,$E2086)*(2*B2086/INDEX($B:$B,$E2086)-C2086/INDEX($C:$C,$E2086))</f>
        <v>226.25689609264</v>
      </c>
      <c r="G2086" s="9" t="n">
        <f aca="false">B2086/B2085-1</f>
        <v>-0.0120993727563645</v>
      </c>
      <c r="H2086" s="9" t="n">
        <f aca="false">F2086/F2085-1</f>
        <v>-0.000933343686026045</v>
      </c>
      <c r="I2086" s="9" t="n">
        <f aca="false">LN(B2086/B2085)</f>
        <v>-0.0121731660056673</v>
      </c>
      <c r="J2086" s="9" t="n">
        <f aca="false">LN(F2086/F2085)</f>
        <v>-0.00093377952245539</v>
      </c>
      <c r="K2086" s="9" t="n">
        <f aca="false">F2086/F2079-1</f>
        <v>0.0239067340595773</v>
      </c>
      <c r="L2086" s="9" t="n">
        <f aca="false">F2086/F2056-1</f>
        <v>0.010157791121739</v>
      </c>
      <c r="M2086" s="9" t="n">
        <f aca="false">B2086/B2079-1</f>
        <v>0.0680685442811713</v>
      </c>
      <c r="N2086" s="9" t="n">
        <f aca="false">B2086/B2056-1</f>
        <v>0.040611214170271</v>
      </c>
      <c r="O2086" s="8" t="n">
        <f aca="false">MAX(O2085,F2086)</f>
        <v>271.506607307531</v>
      </c>
      <c r="P2086" s="9" t="n">
        <f aca="false">F2086/O2086-1</f>
        <v>-0.166661547074756</v>
      </c>
      <c r="Q2086" s="8" t="n">
        <f aca="false">MAX(Q2085,B2086)</f>
        <v>4831.10497749854</v>
      </c>
      <c r="R2086" s="9" t="n">
        <f aca="false">B2086/Q2086-1</f>
        <v>-0.0457889640082049</v>
      </c>
      <c r="S2086" s="9" t="n">
        <f aca="false">B2086/INDEX($B:$B,$E2086)-1</f>
        <v>0.0485098417022074</v>
      </c>
      <c r="T2086" s="0" t="n">
        <f aca="false">IF(AND($A2086&gt;=CrashTest!$B$3,$A2086&lt;=CrashTest!$C$3),1,IF(AND($A2086&gt;=CrashTest!$B$4,$A2086&lt;=CrashTest!$C$4),2,IF(AND($A2086&gt;=CrashTest!$B$5,$A2086&lt;=CrashTest!$C$5),3,IF(AND($A2086&gt;=CrashTest!$B$6,$A2086&lt;=CrashTest!$C$6),4,IF(AND($A2086&gt;=CrashTest!$B$7,$A2086&lt;=CrashTest!$C$7),5,0)))))</f>
        <v>0</v>
      </c>
      <c r="U2086" s="8" t="str">
        <f aca="false">IF(T2086=0,"",IF(T2085=T2086,MAX(U2085,B2086),B2086))</f>
        <v/>
      </c>
      <c r="V2086" s="9" t="str">
        <f aca="false">IF(T2086=0,"",B2086/U2086-1)</f>
        <v/>
      </c>
      <c r="W2086" s="8" t="str">
        <f aca="false">IF(T2086=0,"",IF(T2085=T2086,MAX(W2085,F2086),F2086))</f>
        <v/>
      </c>
      <c r="X2086" s="9" t="str">
        <f aca="false">IF(T2086=0,"",F2086/W2086-1)</f>
        <v/>
      </c>
    </row>
    <row r="2087" customFormat="false" ht="15" hidden="false" customHeight="false" outlineLevel="0" collapsed="false">
      <c r="A2087" s="5" t="n">
        <v>45915</v>
      </c>
      <c r="B2087" s="6" t="n">
        <v>4524.12146668615</v>
      </c>
      <c r="C2087" s="7" t="n">
        <v>49.69878153</v>
      </c>
      <c r="D2087" s="0" t="n">
        <f aca="false">INT((ROW()-3)/30)</f>
        <v>69</v>
      </c>
      <c r="E2087" s="0" t="n">
        <f aca="false">2+30*D2087</f>
        <v>2072</v>
      </c>
      <c r="F2087" s="8" t="n">
        <f aca="false">INDEX($F:$F,$E2087)*(2*B2087/INDEX($B:$B,$E2087)-C2087/INDEX($C:$C,$E2087))</f>
        <v>224.18377648086</v>
      </c>
      <c r="G2087" s="9" t="n">
        <f aca="false">B2087/B2086-1</f>
        <v>-0.0186061164808309</v>
      </c>
      <c r="H2087" s="9" t="n">
        <f aca="false">F2087/F2086-1</f>
        <v>-0.00916268033187895</v>
      </c>
      <c r="I2087" s="9" t="n">
        <f aca="false">LN(B2087/B2086)</f>
        <v>-0.0187813877492922</v>
      </c>
      <c r="J2087" s="9" t="n">
        <f aca="false">LN(F2087/F2086)</f>
        <v>-0.00920491587915126</v>
      </c>
      <c r="K2087" s="9" t="n">
        <f aca="false">F2087/F2080-1</f>
        <v>0.0200037069377785</v>
      </c>
      <c r="L2087" s="9" t="n">
        <f aca="false">F2087/F2057-1</f>
        <v>-0.00745401558737657</v>
      </c>
      <c r="M2087" s="9" t="n">
        <f aca="false">B2087/B2080-1</f>
        <v>0.0508703771324037</v>
      </c>
      <c r="N2087" s="9" t="n">
        <f aca="false">B2087/B2057-1</f>
        <v>0.0229388281360241</v>
      </c>
      <c r="O2087" s="8" t="n">
        <f aca="false">MAX(O2086,F2087)</f>
        <v>271.506607307531</v>
      </c>
      <c r="P2087" s="9" t="n">
        <f aca="false">F2087/O2087-1</f>
        <v>-0.174297160927173</v>
      </c>
      <c r="Q2087" s="8" t="n">
        <f aca="false">MAX(Q2086,B2087)</f>
        <v>4831.10497749854</v>
      </c>
      <c r="R2087" s="9" t="n">
        <f aca="false">B2087/Q2087-1</f>
        <v>-0.0635431256911625</v>
      </c>
      <c r="S2087" s="9" t="n">
        <f aca="false">B2087/INDEX($B:$B,$E2087)-1</f>
        <v>0.0290011454561985</v>
      </c>
      <c r="T2087" s="0" t="n">
        <f aca="false">IF(AND($A2087&gt;=CrashTest!$B$3,$A2087&lt;=CrashTest!$C$3),1,IF(AND($A2087&gt;=CrashTest!$B$4,$A2087&lt;=CrashTest!$C$4),2,IF(AND($A2087&gt;=CrashTest!$B$5,$A2087&lt;=CrashTest!$C$5),3,IF(AND($A2087&gt;=CrashTest!$B$6,$A2087&lt;=CrashTest!$C$6),4,IF(AND($A2087&gt;=CrashTest!$B$7,$A2087&lt;=CrashTest!$C$7),5,0)))))</f>
        <v>0</v>
      </c>
      <c r="U2087" s="8" t="str">
        <f aca="false">IF(T2087=0,"",IF(T2086=T2087,MAX(U2086,B2087),B2087))</f>
        <v/>
      </c>
      <c r="V2087" s="9" t="str">
        <f aca="false">IF(T2087=0,"",B2087/U2087-1)</f>
        <v/>
      </c>
      <c r="W2087" s="8" t="str">
        <f aca="false">IF(T2087=0,"",IF(T2086=T2087,MAX(W2086,F2087),F2087))</f>
        <v/>
      </c>
      <c r="X2087" s="9" t="str">
        <f aca="false">IF(T2087=0,"",F2087/W2087-1)</f>
        <v/>
      </c>
    </row>
    <row r="2088" customFormat="false" ht="15" hidden="false" customHeight="false" outlineLevel="0" collapsed="false">
      <c r="A2088" s="5" t="n">
        <v>45916</v>
      </c>
      <c r="B2088" s="6" t="n">
        <v>4506.83149269433</v>
      </c>
      <c r="C2088" s="7" t="n">
        <v>49.29095269</v>
      </c>
      <c r="D2088" s="0" t="n">
        <f aca="false">INT((ROW()-3)/30)</f>
        <v>69</v>
      </c>
      <c r="E2088" s="0" t="n">
        <f aca="false">2+30*D2088</f>
        <v>2072</v>
      </c>
      <c r="F2088" s="8" t="n">
        <f aca="false">INDEX($F:$F,$E2088)*(2*B2088/INDEX($B:$B,$E2088)-C2088/INDEX($C:$C,$E2088))</f>
        <v>224.342577656978</v>
      </c>
      <c r="G2088" s="9" t="n">
        <f aca="false">B2088/B2087-1</f>
        <v>-0.00382173072034775</v>
      </c>
      <c r="H2088" s="9" t="n">
        <f aca="false">F2088/F2087-1</f>
        <v>0.000708352667667667</v>
      </c>
      <c r="I2088" s="9" t="n">
        <f aca="false">LN(B2088/B2087)</f>
        <v>-0.00382905219294797</v>
      </c>
      <c r="J2088" s="9" t="n">
        <f aca="false">LN(F2088/F2087)</f>
        <v>0.000708101904329036</v>
      </c>
      <c r="K2088" s="9" t="n">
        <f aca="false">F2088/F2081-1</f>
        <v>0.0206081879741629</v>
      </c>
      <c r="L2088" s="9" t="n">
        <f aca="false">F2088/F2058-1</f>
        <v>-0.015866305061789</v>
      </c>
      <c r="M2088" s="9" t="n">
        <f aca="false">B2088/B2081-1</f>
        <v>0.045733177941049</v>
      </c>
      <c r="N2088" s="9" t="n">
        <f aca="false">B2088/B2058-1</f>
        <v>0.00426092378403653</v>
      </c>
      <c r="O2088" s="8" t="n">
        <f aca="false">MAX(O2087,F2088)</f>
        <v>271.506607307531</v>
      </c>
      <c r="P2088" s="9" t="n">
        <f aca="false">F2088/O2088-1</f>
        <v>-0.173712272118415</v>
      </c>
      <c r="Q2088" s="8" t="n">
        <f aca="false">MAX(Q2087,B2088)</f>
        <v>4831.10497749854</v>
      </c>
      <c r="R2088" s="9" t="n">
        <f aca="false">B2088/Q2088-1</f>
        <v>-0.0671220116959895</v>
      </c>
      <c r="S2088" s="9" t="n">
        <f aca="false">B2088/INDEX($B:$B,$E2088)-1</f>
        <v>0.0250685801673356</v>
      </c>
      <c r="T2088" s="0" t="n">
        <f aca="false">IF(AND($A2088&gt;=CrashTest!$B$3,$A2088&lt;=CrashTest!$C$3),1,IF(AND($A2088&gt;=CrashTest!$B$4,$A2088&lt;=CrashTest!$C$4),2,IF(AND($A2088&gt;=CrashTest!$B$5,$A2088&lt;=CrashTest!$C$5),3,IF(AND($A2088&gt;=CrashTest!$B$6,$A2088&lt;=CrashTest!$C$6),4,IF(AND($A2088&gt;=CrashTest!$B$7,$A2088&lt;=CrashTest!$C$7),5,0)))))</f>
        <v>0</v>
      </c>
      <c r="U2088" s="8" t="str">
        <f aca="false">IF(T2088=0,"",IF(T2087=T2088,MAX(U2087,B2088),B2088))</f>
        <v/>
      </c>
      <c r="V2088" s="9" t="str">
        <f aca="false">IF(T2088=0,"",B2088/U2088-1)</f>
        <v/>
      </c>
      <c r="W2088" s="8" t="str">
        <f aca="false">IF(T2088=0,"",IF(T2087=T2088,MAX(W2087,F2088),F2088))</f>
        <v/>
      </c>
      <c r="X2088" s="9" t="str">
        <f aca="false">IF(T2088=0,"",F2088/W2088-1)</f>
        <v/>
      </c>
    </row>
    <row r="2089" customFormat="false" ht="15" hidden="false" customHeight="false" outlineLevel="0" collapsed="false">
      <c r="A2089" s="5" t="n">
        <v>45917</v>
      </c>
      <c r="B2089" s="6" t="n">
        <v>4595.04608036236</v>
      </c>
      <c r="C2089" s="7" t="n">
        <v>50.86404556</v>
      </c>
      <c r="D2089" s="0" t="n">
        <f aca="false">INT((ROW()-3)/30)</f>
        <v>69</v>
      </c>
      <c r="E2089" s="0" t="n">
        <f aca="false">2+30*D2089</f>
        <v>2072</v>
      </c>
      <c r="F2089" s="8" t="n">
        <f aca="false">INDEX($F:$F,$E2089)*(2*B2089/INDEX($B:$B,$E2089)-C2089/INDEX($C:$C,$E2089))</f>
        <v>225.898574392547</v>
      </c>
      <c r="G2089" s="9" t="n">
        <f aca="false">B2089/B2088-1</f>
        <v>0.0195735269470418</v>
      </c>
      <c r="H2089" s="9" t="n">
        <f aca="false">F2089/F2088-1</f>
        <v>0.00693580662137316</v>
      </c>
      <c r="I2089" s="9" t="n">
        <f aca="false">LN(B2089/B2088)</f>
        <v>0.0193844290272386</v>
      </c>
      <c r="J2089" s="9" t="n">
        <f aca="false">LN(F2089/F2088)</f>
        <v>0.00691186455590268</v>
      </c>
      <c r="K2089" s="9" t="n">
        <f aca="false">F2089/F2082-1</f>
        <v>0.0251173098138251</v>
      </c>
      <c r="L2089" s="9" t="n">
        <f aca="false">F2089/F2059-1</f>
        <v>-0.0031114948164751</v>
      </c>
      <c r="M2089" s="9" t="n">
        <f aca="false">B2089/B2082-1</f>
        <v>0.0566715921389802</v>
      </c>
      <c r="N2089" s="9" t="n">
        <f aca="false">B2089/B2059-1</f>
        <v>0.0632925044089712</v>
      </c>
      <c r="O2089" s="8" t="n">
        <f aca="false">MAX(O2088,F2089)</f>
        <v>271.506607307531</v>
      </c>
      <c r="P2089" s="9" t="n">
        <f aca="false">F2089/O2089-1</f>
        <v>-0.167981300224214</v>
      </c>
      <c r="Q2089" s="8" t="n">
        <f aca="false">MAX(Q2088,B2089)</f>
        <v>4831.10497749854</v>
      </c>
      <c r="R2089" s="9" t="n">
        <f aca="false">B2089/Q2089-1</f>
        <v>-0.0488622992536186</v>
      </c>
      <c r="S2089" s="9" t="n">
        <f aca="false">B2089/INDEX($B:$B,$E2089)-1</f>
        <v>0.0451327876438068</v>
      </c>
      <c r="T2089" s="0" t="n">
        <f aca="false">IF(AND($A2089&gt;=CrashTest!$B$3,$A2089&lt;=CrashTest!$C$3),1,IF(AND($A2089&gt;=CrashTest!$B$4,$A2089&lt;=CrashTest!$C$4),2,IF(AND($A2089&gt;=CrashTest!$B$5,$A2089&lt;=CrashTest!$C$5),3,IF(AND($A2089&gt;=CrashTest!$B$6,$A2089&lt;=CrashTest!$C$6),4,IF(AND($A2089&gt;=CrashTest!$B$7,$A2089&lt;=CrashTest!$C$7),5,0)))))</f>
        <v>0</v>
      </c>
      <c r="U2089" s="8" t="str">
        <f aca="false">IF(T2089=0,"",IF(T2088=T2089,MAX(U2088,B2089),B2089))</f>
        <v/>
      </c>
      <c r="V2089" s="9" t="str">
        <f aca="false">IF(T2089=0,"",B2089/U2089-1)</f>
        <v/>
      </c>
      <c r="W2089" s="8" t="str">
        <f aca="false">IF(T2089=0,"",IF(T2088=T2089,MAX(W2088,F2089),F2089))</f>
        <v/>
      </c>
      <c r="X2089" s="9" t="str">
        <f aca="false">IF(T2089=0,"",F2089/W2089-1)</f>
        <v/>
      </c>
    </row>
    <row r="2090" customFormat="false" ht="15" hidden="false" customHeight="false" outlineLevel="0" collapsed="false">
      <c r="A2090" s="5" t="n">
        <v>45918</v>
      </c>
      <c r="B2090" s="6" t="n">
        <v>4586.33670105202</v>
      </c>
      <c r="C2090" s="7" t="n">
        <v>50.70963224</v>
      </c>
      <c r="D2090" s="0" t="n">
        <f aca="false">INT((ROW()-3)/30)</f>
        <v>69</v>
      </c>
      <c r="E2090" s="0" t="n">
        <f aca="false">2+30*D2090</f>
        <v>2072</v>
      </c>
      <c r="F2090" s="8" t="n">
        <f aca="false">INDEX($F:$F,$E2090)*(2*B2090/INDEX($B:$B,$E2090)-C2090/INDEX($C:$C,$E2090))</f>
        <v>225.740769462028</v>
      </c>
      <c r="G2090" s="9" t="n">
        <f aca="false">B2090/B2089-1</f>
        <v>-0.00189538454196603</v>
      </c>
      <c r="H2090" s="9" t="n">
        <f aca="false">F2090/F2089-1</f>
        <v>-0.000698565411237917</v>
      </c>
      <c r="I2090" s="9" t="n">
        <f aca="false">LN(B2090/B2089)</f>
        <v>-0.00189718305619034</v>
      </c>
      <c r="J2090" s="9" t="n">
        <f aca="false">LN(F2090/F2089)</f>
        <v>-0.000698809521746198</v>
      </c>
      <c r="K2090" s="9" t="n">
        <f aca="false">F2090/F2083-1</f>
        <v>0.0132787866541619</v>
      </c>
      <c r="L2090" s="9" t="n">
        <f aca="false">F2090/F2060-1</f>
        <v>-0.00126719815495058</v>
      </c>
      <c r="M2090" s="9" t="n">
        <f aca="false">B2090/B2083-1</f>
        <v>0.0278712880895584</v>
      </c>
      <c r="N2090" s="9" t="n">
        <f aca="false">B2090/B2060-1</f>
        <v>0.120390897786709</v>
      </c>
      <c r="O2090" s="8" t="n">
        <f aca="false">MAX(O2089,F2090)</f>
        <v>271.506607307531</v>
      </c>
      <c r="P2090" s="9" t="n">
        <f aca="false">F2090/O2090-1</f>
        <v>-0.168562519709381</v>
      </c>
      <c r="Q2090" s="8" t="n">
        <f aca="false">MAX(Q2089,B2090)</f>
        <v>4831.10497749854</v>
      </c>
      <c r="R2090" s="9" t="n">
        <f aca="false">B2090/Q2090-1</f>
        <v>-0.0506650709488945</v>
      </c>
      <c r="S2090" s="9" t="n">
        <f aca="false">B2090/INDEX($B:$B,$E2090)-1</f>
        <v>0.0431518591138049</v>
      </c>
      <c r="T2090" s="0" t="n">
        <f aca="false">IF(AND($A2090&gt;=CrashTest!$B$3,$A2090&lt;=CrashTest!$C$3),1,IF(AND($A2090&gt;=CrashTest!$B$4,$A2090&lt;=CrashTest!$C$4),2,IF(AND($A2090&gt;=CrashTest!$B$5,$A2090&lt;=CrashTest!$C$5),3,IF(AND($A2090&gt;=CrashTest!$B$6,$A2090&lt;=CrashTest!$C$6),4,IF(AND($A2090&gt;=CrashTest!$B$7,$A2090&lt;=CrashTest!$C$7),5,0)))))</f>
        <v>0</v>
      </c>
      <c r="U2090" s="8" t="str">
        <f aca="false">IF(T2090=0,"",IF(T2089=T2090,MAX(U2089,B2090),B2090))</f>
        <v/>
      </c>
      <c r="V2090" s="9" t="str">
        <f aca="false">IF(T2090=0,"",B2090/U2090-1)</f>
        <v/>
      </c>
      <c r="W2090" s="8" t="str">
        <f aca="false">IF(T2090=0,"",IF(T2089=T2090,MAX(W2089,F2090),F2090))</f>
        <v/>
      </c>
      <c r="X2090" s="9" t="str">
        <f aca="false">IF(T2090=0,"",F2090/W2090-1)</f>
        <v/>
      </c>
    </row>
    <row r="2091" customFormat="false" ht="15" hidden="false" customHeight="false" outlineLevel="0" collapsed="false">
      <c r="A2091" s="5" t="n">
        <v>45919</v>
      </c>
      <c r="B2091" s="6" t="n">
        <v>4463.60009351257</v>
      </c>
      <c r="C2091" s="7" t="n">
        <v>48.71703247</v>
      </c>
      <c r="D2091" s="0" t="n">
        <f aca="false">INT((ROW()-3)/30)</f>
        <v>69</v>
      </c>
      <c r="E2091" s="0" t="n">
        <f aca="false">2+30*D2091</f>
        <v>2072</v>
      </c>
      <c r="F2091" s="8" t="n">
        <f aca="false">INDEX($F:$F,$E2091)*(2*B2091/INDEX($B:$B,$E2091)-C2091/INDEX($C:$C,$E2091))</f>
        <v>222.661807879054</v>
      </c>
      <c r="G2091" s="9" t="n">
        <f aca="false">B2091/B2090-1</f>
        <v>-0.0267613600003017</v>
      </c>
      <c r="H2091" s="9" t="n">
        <f aca="false">F2091/F2090-1</f>
        <v>-0.0136393686896316</v>
      </c>
      <c r="I2091" s="9" t="n">
        <f aca="false">LN(B2091/B2090)</f>
        <v>-0.0271259647922146</v>
      </c>
      <c r="J2091" s="9" t="n">
        <f aca="false">LN(F2091/F2090)</f>
        <v>-0.013733239414326</v>
      </c>
      <c r="K2091" s="9" t="n">
        <f aca="false">F2091/F2084-1</f>
        <v>-0.0143316953547061</v>
      </c>
      <c r="L2091" s="9" t="n">
        <f aca="false">F2091/F2061-1</f>
        <v>-0.0153322186354367</v>
      </c>
      <c r="M2091" s="9" t="n">
        <f aca="false">B2091/B2084-1</f>
        <v>-0.0508792658755181</v>
      </c>
      <c r="N2091" s="9" t="n">
        <f aca="false">B2091/B2061-1</f>
        <v>0.0290350823954342</v>
      </c>
      <c r="O2091" s="8" t="n">
        <f aca="false">MAX(O2090,F2091)</f>
        <v>271.506607307531</v>
      </c>
      <c r="P2091" s="9" t="n">
        <f aca="false">F2091/O2091-1</f>
        <v>-0.179902802045443</v>
      </c>
      <c r="Q2091" s="8" t="n">
        <f aca="false">MAX(Q2090,B2091)</f>
        <v>4831.10497749854</v>
      </c>
      <c r="R2091" s="9" t="n">
        <f aca="false">B2091/Q2091-1</f>
        <v>-0.076070564746092</v>
      </c>
      <c r="S2091" s="9" t="n">
        <f aca="false">B2091/INDEX($B:$B,$E2091)-1</f>
        <v>0.0152356966770764</v>
      </c>
      <c r="T2091" s="0" t="n">
        <f aca="false">IF(AND($A2091&gt;=CrashTest!$B$3,$A2091&lt;=CrashTest!$C$3),1,IF(AND($A2091&gt;=CrashTest!$B$4,$A2091&lt;=CrashTest!$C$4),2,IF(AND($A2091&gt;=CrashTest!$B$5,$A2091&lt;=CrashTest!$C$5),3,IF(AND($A2091&gt;=CrashTest!$B$6,$A2091&lt;=CrashTest!$C$6),4,IF(AND($A2091&gt;=CrashTest!$B$7,$A2091&lt;=CrashTest!$C$7),5,0)))))</f>
        <v>0</v>
      </c>
      <c r="U2091" s="8" t="str">
        <f aca="false">IF(T2091=0,"",IF(T2090=T2091,MAX(U2090,B2091),B2091))</f>
        <v/>
      </c>
      <c r="V2091" s="9" t="str">
        <f aca="false">IF(T2091=0,"",B2091/U2091-1)</f>
        <v/>
      </c>
      <c r="W2091" s="8" t="str">
        <f aca="false">IF(T2091=0,"",IF(T2090=T2091,MAX(W2090,F2091),F2091))</f>
        <v/>
      </c>
      <c r="X2091" s="9" t="str">
        <f aca="false">IF(T2091=0,"",F2091/W2091-1)</f>
        <v/>
      </c>
    </row>
    <row r="2092" customFormat="false" ht="15" hidden="false" customHeight="false" outlineLevel="0" collapsed="false">
      <c r="A2092" s="5" t="n">
        <v>45920</v>
      </c>
      <c r="B2092" s="6" t="n">
        <v>4483.94747428404</v>
      </c>
      <c r="C2092" s="7" t="n">
        <v>48.84096633</v>
      </c>
      <c r="D2092" s="0" t="n">
        <f aca="false">INT((ROW()-3)/30)</f>
        <v>69</v>
      </c>
      <c r="E2092" s="0" t="n">
        <f aca="false">2+30*D2092</f>
        <v>2072</v>
      </c>
      <c r="F2092" s="8" t="n">
        <f aca="false">INDEX($F:$F,$E2092)*(2*B2092/INDEX($B:$B,$E2092)-C2092/INDEX($C:$C,$E2092))</f>
        <v>224.134247374897</v>
      </c>
      <c r="G2092" s="9" t="n">
        <f aca="false">B2092/B2091-1</f>
        <v>0.00455851338497881</v>
      </c>
      <c r="H2092" s="9" t="n">
        <f aca="false">F2092/F2091-1</f>
        <v>0.00661289652620734</v>
      </c>
      <c r="I2092" s="9" t="n">
        <f aca="false">LN(B2092/B2091)</f>
        <v>0.00454815483064793</v>
      </c>
      <c r="J2092" s="9" t="n">
        <f aca="false">LN(F2092/F2091)</f>
        <v>0.00659112724527367</v>
      </c>
      <c r="K2092" s="9" t="n">
        <f aca="false">F2092/F2085-1</f>
        <v>-0.0103061742763302</v>
      </c>
      <c r="L2092" s="9" t="n">
        <f aca="false">F2092/F2062-1</f>
        <v>-0.00735081034261409</v>
      </c>
      <c r="M2092" s="9" t="n">
        <f aca="false">B2092/B2085-1</f>
        <v>-0.0390896570468817</v>
      </c>
      <c r="N2092" s="9" t="n">
        <f aca="false">B2092/B2062-1</f>
        <v>0.0618964170875622</v>
      </c>
      <c r="O2092" s="8" t="n">
        <f aca="false">MAX(O2091,F2092)</f>
        <v>271.506607307531</v>
      </c>
      <c r="P2092" s="9" t="n">
        <f aca="false">F2092/O2092-1</f>
        <v>-0.174479584133937</v>
      </c>
      <c r="Q2092" s="8" t="n">
        <f aca="false">MAX(Q2091,B2092)</f>
        <v>4831.10497749854</v>
      </c>
      <c r="R2092" s="9" t="n">
        <f aca="false">B2092/Q2092-1</f>
        <v>-0.0718588200487111</v>
      </c>
      <c r="S2092" s="9" t="n">
        <f aca="false">B2092/INDEX($B:$B,$E2092)-1</f>
        <v>0.0198636621892871</v>
      </c>
      <c r="T2092" s="0" t="n">
        <f aca="false">IF(AND($A2092&gt;=CrashTest!$B$3,$A2092&lt;=CrashTest!$C$3),1,IF(AND($A2092&gt;=CrashTest!$B$4,$A2092&lt;=CrashTest!$C$4),2,IF(AND($A2092&gt;=CrashTest!$B$5,$A2092&lt;=CrashTest!$C$5),3,IF(AND($A2092&gt;=CrashTest!$B$6,$A2092&lt;=CrashTest!$C$6),4,IF(AND($A2092&gt;=CrashTest!$B$7,$A2092&lt;=CrashTest!$C$7),5,0)))))</f>
        <v>0</v>
      </c>
      <c r="U2092" s="8" t="str">
        <f aca="false">IF(T2092=0,"",IF(T2091=T2092,MAX(U2091,B2092),B2092))</f>
        <v/>
      </c>
      <c r="V2092" s="9" t="str">
        <f aca="false">IF(T2092=0,"",B2092/U2092-1)</f>
        <v/>
      </c>
      <c r="W2092" s="8" t="str">
        <f aca="false">IF(T2092=0,"",IF(T2091=T2092,MAX(W2091,F2092),F2092))</f>
        <v/>
      </c>
      <c r="X2092" s="9" t="str">
        <f aca="false">IF(T2092=0,"",F2092/W2092-1)</f>
        <v/>
      </c>
    </row>
    <row r="2093" customFormat="false" ht="15" hidden="false" customHeight="false" outlineLevel="0" collapsed="false">
      <c r="A2093" s="5" t="n">
        <v>45921</v>
      </c>
      <c r="B2093" s="6" t="n">
        <v>4452.53198918761</v>
      </c>
      <c r="C2093" s="7" t="n">
        <v>48.27439362</v>
      </c>
      <c r="D2093" s="0" t="n">
        <f aca="false">INT((ROW()-3)/30)</f>
        <v>69</v>
      </c>
      <c r="E2093" s="0" t="n">
        <f aca="false">2+30*D2093</f>
        <v>2072</v>
      </c>
      <c r="F2093" s="8" t="n">
        <f aca="false">INDEX($F:$F,$E2093)*(2*B2093/INDEX($B:$B,$E2093)-C2093/INDEX($C:$C,$E2093))</f>
        <v>223.609731307524</v>
      </c>
      <c r="G2093" s="9" t="n">
        <f aca="false">B2093/B2092-1</f>
        <v>-0.00700621166429849</v>
      </c>
      <c r="H2093" s="9" t="n">
        <f aca="false">F2093/F2092-1</f>
        <v>-0.00234018706876071</v>
      </c>
      <c r="I2093" s="9" t="n">
        <f aca="false">LN(B2093/B2092)</f>
        <v>-0.00703087040899563</v>
      </c>
      <c r="J2093" s="9" t="n">
        <f aca="false">LN(F2093/F2092)</f>
        <v>-0.00234292958602352</v>
      </c>
      <c r="K2093" s="9" t="n">
        <f aca="false">F2093/F2086-1</f>
        <v>-0.0116998192357062</v>
      </c>
      <c r="L2093" s="9" t="n">
        <f aca="false">F2093/F2063-1</f>
        <v>-0.0146399370499262</v>
      </c>
      <c r="M2093" s="9" t="n">
        <f aca="false">B2093/B2086-1</f>
        <v>-0.0341356454421439</v>
      </c>
      <c r="N2093" s="9" t="n">
        <f aca="false">B2093/B2063-1</f>
        <v>-0.0783615736098016</v>
      </c>
      <c r="O2093" s="8" t="n">
        <f aca="false">MAX(O2092,F2093)</f>
        <v>271.506607307531</v>
      </c>
      <c r="P2093" s="9" t="n">
        <f aca="false">F2093/O2093-1</f>
        <v>-0.176411456336144</v>
      </c>
      <c r="Q2093" s="8" t="n">
        <f aca="false">MAX(Q2092,B2093)</f>
        <v>4831.10497749854</v>
      </c>
      <c r="R2093" s="9" t="n">
        <f aca="false">B2093/Q2093-1</f>
        <v>-0.0783615736098016</v>
      </c>
      <c r="S2093" s="9" t="n">
        <f aca="false">B2093/INDEX($B:$B,$E2093)-1</f>
        <v>0.0127182815032625</v>
      </c>
      <c r="T2093" s="0" t="n">
        <f aca="false">IF(AND($A2093&gt;=CrashTest!$B$3,$A2093&lt;=CrashTest!$C$3),1,IF(AND($A2093&gt;=CrashTest!$B$4,$A2093&lt;=CrashTest!$C$4),2,IF(AND($A2093&gt;=CrashTest!$B$5,$A2093&lt;=CrashTest!$C$5),3,IF(AND($A2093&gt;=CrashTest!$B$6,$A2093&lt;=CrashTest!$C$6),4,IF(AND($A2093&gt;=CrashTest!$B$7,$A2093&lt;=CrashTest!$C$7),5,0)))))</f>
        <v>0</v>
      </c>
      <c r="U2093" s="8" t="str">
        <f aca="false">IF(T2093=0,"",IF(T2092=T2093,MAX(U2092,B2093),B2093))</f>
        <v/>
      </c>
      <c r="V2093" s="9" t="str">
        <f aca="false">IF(T2093=0,"",B2093/U2093-1)</f>
        <v/>
      </c>
      <c r="W2093" s="8" t="str">
        <f aca="false">IF(T2093=0,"",IF(T2092=T2093,MAX(W2092,F2093),F2093))</f>
        <v/>
      </c>
      <c r="X2093" s="9" t="str">
        <f aca="false">IF(T2093=0,"",F2093/W2093-1)</f>
        <v/>
      </c>
    </row>
    <row r="2094" customFormat="false" ht="15" hidden="false" customHeight="false" outlineLevel="0" collapsed="false">
      <c r="A2094" s="5" t="n">
        <v>45922</v>
      </c>
      <c r="B2094" s="6" t="n">
        <v>4204.59655523086</v>
      </c>
      <c r="C2094" s="7" t="n">
        <v>44.44878219</v>
      </c>
      <c r="D2094" s="0" t="n">
        <f aca="false">INT((ROW()-3)/30)</f>
        <v>69</v>
      </c>
      <c r="E2094" s="0" t="n">
        <f aca="false">2+30*D2094</f>
        <v>2072</v>
      </c>
      <c r="F2094" s="8" t="n">
        <f aca="false">INDEX($F:$F,$E2094)*(2*B2094/INDEX($B:$B,$E2094)-C2094/INDEX($C:$C,$E2094))</f>
        <v>216.45991200286</v>
      </c>
      <c r="G2094" s="9" t="n">
        <f aca="false">B2094/B2093-1</f>
        <v>-0.0556841443382841</v>
      </c>
      <c r="H2094" s="9" t="n">
        <f aca="false">F2094/F2093-1</f>
        <v>-0.0319745445015129</v>
      </c>
      <c r="I2094" s="9" t="n">
        <f aca="false">LN(B2094/B2093)</f>
        <v>-0.0572945759383578</v>
      </c>
      <c r="J2094" s="9" t="n">
        <f aca="false">LN(F2094/F2093)</f>
        <v>-0.0324968950487509</v>
      </c>
      <c r="K2094" s="9" t="n">
        <f aca="false">F2094/F2087-1</f>
        <v>-0.0344532713260768</v>
      </c>
      <c r="L2094" s="9" t="n">
        <f aca="false">F2094/F2064-1</f>
        <v>-0.0483093531339167</v>
      </c>
      <c r="M2094" s="9" t="n">
        <f aca="false">B2094/B2087-1</f>
        <v>-0.0706269523946573</v>
      </c>
      <c r="N2094" s="9" t="n">
        <f aca="false">B2094/B2064-1</f>
        <v>-0.120076776561409</v>
      </c>
      <c r="O2094" s="8" t="n">
        <f aca="false">MAX(O2093,F2094)</f>
        <v>271.506607307531</v>
      </c>
      <c r="P2094" s="9" t="n">
        <f aca="false">F2094/O2094-1</f>
        <v>-0.202745324876461</v>
      </c>
      <c r="Q2094" s="8" t="n">
        <f aca="false">MAX(Q2093,B2094)</f>
        <v>4831.10497749854</v>
      </c>
      <c r="R2094" s="9" t="n">
        <f aca="false">B2094/Q2094-1</f>
        <v>-0.129682220772622</v>
      </c>
      <c r="S2094" s="9" t="n">
        <f aca="false">B2094/INDEX($B:$B,$E2094)-1</f>
        <v>-0.0436740694579842</v>
      </c>
      <c r="T2094" s="0" t="n">
        <f aca="false">IF(AND($A2094&gt;=CrashTest!$B$3,$A2094&lt;=CrashTest!$C$3),1,IF(AND($A2094&gt;=CrashTest!$B$4,$A2094&lt;=CrashTest!$C$4),2,IF(AND($A2094&gt;=CrashTest!$B$5,$A2094&lt;=CrashTest!$C$5),3,IF(AND($A2094&gt;=CrashTest!$B$6,$A2094&lt;=CrashTest!$C$6),4,IF(AND($A2094&gt;=CrashTest!$B$7,$A2094&lt;=CrashTest!$C$7),5,0)))))</f>
        <v>0</v>
      </c>
      <c r="U2094" s="8" t="str">
        <f aca="false">IF(T2094=0,"",IF(T2093=T2094,MAX(U2093,B2094),B2094))</f>
        <v/>
      </c>
      <c r="V2094" s="9" t="str">
        <f aca="false">IF(T2094=0,"",B2094/U2094-1)</f>
        <v/>
      </c>
      <c r="W2094" s="8" t="str">
        <f aca="false">IF(T2094=0,"",IF(T2093=T2094,MAX(W2093,F2094),F2094))</f>
        <v/>
      </c>
      <c r="X2094" s="9" t="str">
        <f aca="false">IF(T2094=0,"",F2094/W2094-1)</f>
        <v/>
      </c>
    </row>
    <row r="2095" customFormat="false" ht="15" hidden="false" customHeight="false" outlineLevel="0" collapsed="false">
      <c r="A2095" s="5" t="n">
        <v>45923</v>
      </c>
      <c r="B2095" s="6" t="n">
        <v>4170.44418088837</v>
      </c>
      <c r="C2095" s="7" t="n">
        <v>43.92027094</v>
      </c>
      <c r="D2095" s="0" t="n">
        <f aca="false">INT((ROW()-3)/30)</f>
        <v>69</v>
      </c>
      <c r="E2095" s="0" t="n">
        <f aca="false">2+30*D2095</f>
        <v>2072</v>
      </c>
      <c r="F2095" s="8" t="n">
        <f aca="false">INDEX($F:$F,$E2095)*(2*B2095/INDEX($B:$B,$E2095)-C2095/INDEX($C:$C,$E2095))</f>
        <v>215.482244497681</v>
      </c>
      <c r="G2095" s="9" t="n">
        <f aca="false">B2095/B2094-1</f>
        <v>-0.00812262815085107</v>
      </c>
      <c r="H2095" s="9" t="n">
        <f aca="false">F2095/F2094-1</f>
        <v>-0.00451662155884858</v>
      </c>
      <c r="I2095" s="9" t="n">
        <f aca="false">LN(B2095/B2094)</f>
        <v>-0.00815579642603764</v>
      </c>
      <c r="J2095" s="9" t="n">
        <f aca="false">LN(F2095/F2094)</f>
        <v>-0.00452685231124887</v>
      </c>
      <c r="K2095" s="9" t="n">
        <f aca="false">F2095/F2088-1</f>
        <v>-0.0394946570188908</v>
      </c>
      <c r="L2095" s="9" t="n">
        <f aca="false">F2095/F2065-1</f>
        <v>-0.0560364217342975</v>
      </c>
      <c r="M2095" s="9" t="n">
        <f aca="false">B2095/B2088-1</f>
        <v>-0.0746394251374277</v>
      </c>
      <c r="N2095" s="9" t="n">
        <f aca="false">B2095/B2065-1</f>
        <v>-0.128844136495437</v>
      </c>
      <c r="O2095" s="8" t="n">
        <f aca="false">MAX(O2094,F2095)</f>
        <v>271.506607307531</v>
      </c>
      <c r="P2095" s="9" t="n">
        <f aca="false">F2095/O2095-1</f>
        <v>-0.206346222530016</v>
      </c>
      <c r="Q2095" s="8" t="n">
        <f aca="false">MAX(Q2094,B2095)</f>
        <v>4831.10497749854</v>
      </c>
      <c r="R2095" s="9" t="n">
        <f aca="false">B2095/Q2095-1</f>
        <v>-0.136751488466361</v>
      </c>
      <c r="S2095" s="9" t="n">
        <f aca="false">B2095/INDEX($B:$B,$E2095)-1</f>
        <v>-0.0514419493827936</v>
      </c>
      <c r="T2095" s="0" t="n">
        <f aca="false">IF(AND($A2095&gt;=CrashTest!$B$3,$A2095&lt;=CrashTest!$C$3),1,IF(AND($A2095&gt;=CrashTest!$B$4,$A2095&lt;=CrashTest!$C$4),2,IF(AND($A2095&gt;=CrashTest!$B$5,$A2095&lt;=CrashTest!$C$5),3,IF(AND($A2095&gt;=CrashTest!$B$6,$A2095&lt;=CrashTest!$C$6),4,IF(AND($A2095&gt;=CrashTest!$B$7,$A2095&lt;=CrashTest!$C$7),5,0)))))</f>
        <v>0</v>
      </c>
      <c r="U2095" s="8" t="str">
        <f aca="false">IF(T2095=0,"",IF(T2094=T2095,MAX(U2094,B2095),B2095))</f>
        <v/>
      </c>
      <c r="V2095" s="9" t="str">
        <f aca="false">IF(T2095=0,"",B2095/U2095-1)</f>
        <v/>
      </c>
      <c r="W2095" s="8" t="str">
        <f aca="false">IF(T2095=0,"",IF(T2094=T2095,MAX(W2094,F2095),F2095))</f>
        <v/>
      </c>
      <c r="X2095" s="9" t="str">
        <f aca="false">IF(T2095=0,"",F2095/W2095-1)</f>
        <v/>
      </c>
    </row>
    <row r="2096" customFormat="false" ht="15" hidden="false" customHeight="false" outlineLevel="0" collapsed="false">
      <c r="A2096" s="5" t="n">
        <v>45924</v>
      </c>
      <c r="B2096" s="6" t="n">
        <v>4153.13078725891</v>
      </c>
      <c r="C2096" s="7" t="n">
        <v>43.83770523</v>
      </c>
      <c r="D2096" s="0" t="n">
        <f aca="false">INT((ROW()-3)/30)</f>
        <v>69</v>
      </c>
      <c r="E2096" s="0" t="n">
        <f aca="false">2+30*D2096</f>
        <v>2072</v>
      </c>
      <c r="F2096" s="8" t="n">
        <f aca="false">INDEX($F:$F,$E2096)*(2*B2096/INDEX($B:$B,$E2096)-C2096/INDEX($C:$C,$E2096))</f>
        <v>214.122679847576</v>
      </c>
      <c r="G2096" s="9" t="n">
        <f aca="false">B2096/B2095-1</f>
        <v>-0.00415145075164936</v>
      </c>
      <c r="H2096" s="9" t="n">
        <f aca="false">F2096/F2095-1</f>
        <v>-0.00630940453249296</v>
      </c>
      <c r="I2096" s="9" t="n">
        <f aca="false">LN(B2096/B2095)</f>
        <v>-0.00416009194727853</v>
      </c>
      <c r="J2096" s="9" t="n">
        <f aca="false">LN(F2096/F2095)</f>
        <v>-0.00632939294628483</v>
      </c>
      <c r="K2096" s="9" t="n">
        <f aca="false">F2096/F2089-1</f>
        <v>-0.0521291228890524</v>
      </c>
      <c r="L2096" s="9" t="n">
        <f aca="false">F2096/F2066-1</f>
        <v>-0.0544537075852726</v>
      </c>
      <c r="M2096" s="9" t="n">
        <f aca="false">B2096/B2089-1</f>
        <v>-0.0961721134837024</v>
      </c>
      <c r="N2096" s="9" t="n">
        <f aca="false">B2096/B2066-1</f>
        <v>-0.0512566568367667</v>
      </c>
      <c r="O2096" s="8" t="n">
        <f aca="false">MAX(O2095,F2096)</f>
        <v>271.506607307531</v>
      </c>
      <c r="P2096" s="9" t="n">
        <f aca="false">F2096/O2096-1</f>
        <v>-0.211353705270816</v>
      </c>
      <c r="Q2096" s="8" t="n">
        <f aca="false">MAX(Q2095,B2096)</f>
        <v>4831.10497749854</v>
      </c>
      <c r="R2096" s="9" t="n">
        <f aca="false">B2096/Q2096-1</f>
        <v>-0.140335222148427</v>
      </c>
      <c r="S2096" s="9" t="n">
        <f aca="false">B2096/INDEX($B:$B,$E2096)-1</f>
        <v>-0.0553798414150115</v>
      </c>
      <c r="T2096" s="0" t="n">
        <f aca="false">IF(AND($A2096&gt;=CrashTest!$B$3,$A2096&lt;=CrashTest!$C$3),1,IF(AND($A2096&gt;=CrashTest!$B$4,$A2096&lt;=CrashTest!$C$4),2,IF(AND($A2096&gt;=CrashTest!$B$5,$A2096&lt;=CrashTest!$C$5),3,IF(AND($A2096&gt;=CrashTest!$B$6,$A2096&lt;=CrashTest!$C$6),4,IF(AND($A2096&gt;=CrashTest!$B$7,$A2096&lt;=CrashTest!$C$7),5,0)))))</f>
        <v>0</v>
      </c>
      <c r="U2096" s="8" t="str">
        <f aca="false">IF(T2096=0,"",IF(T2095=T2096,MAX(U2095,B2096),B2096))</f>
        <v/>
      </c>
      <c r="V2096" s="9" t="str">
        <f aca="false">IF(T2096=0,"",B2096/U2096-1)</f>
        <v/>
      </c>
      <c r="W2096" s="8" t="str">
        <f aca="false">IF(T2096=0,"",IF(T2095=T2096,MAX(W2095,F2096),F2096))</f>
        <v/>
      </c>
      <c r="X2096" s="9" t="str">
        <f aca="false">IF(T2096=0,"",F2096/W2096-1)</f>
        <v/>
      </c>
    </row>
    <row r="2097" customFormat="false" ht="15" hidden="false" customHeight="false" outlineLevel="0" collapsed="false">
      <c r="A2097" s="5" t="n">
        <v>45925</v>
      </c>
      <c r="B2097" s="6" t="n">
        <v>3875.37859468147</v>
      </c>
      <c r="C2097" s="7" t="n">
        <v>38.44425191</v>
      </c>
      <c r="D2097" s="0" t="n">
        <f aca="false">INT((ROW()-3)/30)</f>
        <v>69</v>
      </c>
      <c r="E2097" s="0" t="n">
        <f aca="false">2+30*D2097</f>
        <v>2072</v>
      </c>
      <c r="F2097" s="8" t="n">
        <f aca="false">INDEX($F:$F,$E2097)*(2*B2097/INDEX($B:$B,$E2097)-C2097/INDEX($C:$C,$E2097))</f>
        <v>211.276198780099</v>
      </c>
      <c r="G2097" s="9" t="n">
        <f aca="false">B2097/B2096-1</f>
        <v>-0.0668777861341462</v>
      </c>
      <c r="H2097" s="9" t="n">
        <f aca="false">F2097/F2096-1</f>
        <v>-0.0132936925201144</v>
      </c>
      <c r="I2097" s="9" t="n">
        <f aca="false">LN(B2097/B2096)</f>
        <v>-0.0692190965033433</v>
      </c>
      <c r="J2097" s="9" t="n">
        <f aca="false">LN(F2097/F2096)</f>
        <v>-0.0133828446393106</v>
      </c>
      <c r="K2097" s="9" t="n">
        <f aca="false">F2097/F2090-1</f>
        <v>-0.0640760227600884</v>
      </c>
      <c r="L2097" s="9" t="n">
        <f aca="false">F2097/F2067-1</f>
        <v>-0.0711238159865203</v>
      </c>
      <c r="M2097" s="9" t="n">
        <f aca="false">B2097/B2090-1</f>
        <v>-0.155016553016587</v>
      </c>
      <c r="N2097" s="9" t="n">
        <f aca="false">B2097/B2067-1</f>
        <v>-0.157886549391261</v>
      </c>
      <c r="O2097" s="8" t="n">
        <f aca="false">MAX(O2096,F2097)</f>
        <v>271.506607307531</v>
      </c>
      <c r="P2097" s="9" t="n">
        <f aca="false">F2097/O2097-1</f>
        <v>-0.221837726620073</v>
      </c>
      <c r="Q2097" s="8" t="n">
        <f aca="false">MAX(Q2096,B2097)</f>
        <v>4831.10497749854</v>
      </c>
      <c r="R2097" s="9" t="n">
        <f aca="false">B2097/Q2097-1</f>
        <v>-0.197827699308643</v>
      </c>
      <c r="S2097" s="9" t="n">
        <f aca="false">B2097/INDEX($B:$B,$E2097)-1</f>
        <v>-0.118553946358862</v>
      </c>
      <c r="T2097" s="0" t="n">
        <f aca="false">IF(AND($A2097&gt;=CrashTest!$B$3,$A2097&lt;=CrashTest!$C$3),1,IF(AND($A2097&gt;=CrashTest!$B$4,$A2097&lt;=CrashTest!$C$4),2,IF(AND($A2097&gt;=CrashTest!$B$5,$A2097&lt;=CrashTest!$C$5),3,IF(AND($A2097&gt;=CrashTest!$B$6,$A2097&lt;=CrashTest!$C$6),4,IF(AND($A2097&gt;=CrashTest!$B$7,$A2097&lt;=CrashTest!$C$7),5,0)))))</f>
        <v>0</v>
      </c>
      <c r="U2097" s="8" t="str">
        <f aca="false">IF(T2097=0,"",IF(T2096=T2097,MAX(U2096,B2097),B2097))</f>
        <v/>
      </c>
      <c r="V2097" s="9" t="str">
        <f aca="false">IF(T2097=0,"",B2097/U2097-1)</f>
        <v/>
      </c>
      <c r="W2097" s="8" t="str">
        <f aca="false">IF(T2097=0,"",IF(T2096=T2097,MAX(W2096,F2097),F2097))</f>
        <v/>
      </c>
      <c r="X2097" s="9" t="str">
        <f aca="false">IF(T2097=0,"",F2097/W2097-1)</f>
        <v/>
      </c>
    </row>
    <row r="2098" customFormat="false" ht="15" hidden="false" customHeight="false" outlineLevel="0" collapsed="false">
      <c r="A2098" s="5" t="n">
        <v>45926</v>
      </c>
      <c r="B2098" s="6" t="n">
        <v>4031.71004850964</v>
      </c>
      <c r="C2098" s="7" t="n">
        <v>41.64644934</v>
      </c>
      <c r="D2098" s="0" t="n">
        <f aca="false">INT((ROW()-3)/30)</f>
        <v>69</v>
      </c>
      <c r="E2098" s="0" t="n">
        <f aca="false">2+30*D2098</f>
        <v>2072</v>
      </c>
      <c r="F2098" s="8" t="n">
        <f aca="false">INDEX($F:$F,$E2098)*(2*B2098/INDEX($B:$B,$E2098)-C2098/INDEX($C:$C,$E2098))</f>
        <v>212.102205721027</v>
      </c>
      <c r="G2098" s="9" t="n">
        <f aca="false">B2098/B2097-1</f>
        <v>0.0403396597283985</v>
      </c>
      <c r="H2098" s="9" t="n">
        <f aca="false">F2098/F2097-1</f>
        <v>0.00390960716681033</v>
      </c>
      <c r="I2098" s="9" t="n">
        <f aca="false">LN(B2098/B2097)</f>
        <v>0.0395472557251428</v>
      </c>
      <c r="J2098" s="9" t="n">
        <f aca="false">LN(F2098/F2097)</f>
        <v>0.00390198451397027</v>
      </c>
      <c r="K2098" s="9" t="n">
        <f aca="false">F2098/F2091-1</f>
        <v>-0.0474243978283141</v>
      </c>
      <c r="L2098" s="9" t="n">
        <f aca="false">F2098/F2068-1</f>
        <v>-0.0675174475440135</v>
      </c>
      <c r="M2098" s="9" t="n">
        <f aca="false">B2098/B2091-1</f>
        <v>-0.0967582301180258</v>
      </c>
      <c r="N2098" s="9" t="n">
        <f aca="false">B2098/B2068-1</f>
        <v>-0.105462896589264</v>
      </c>
      <c r="O2098" s="8" t="n">
        <f aca="false">MAX(O2097,F2098)</f>
        <v>271.506607307531</v>
      </c>
      <c r="P2098" s="9" t="n">
        <f aca="false">F2098/O2098-1</f>
        <v>-0.218795417819125</v>
      </c>
      <c r="Q2098" s="8" t="n">
        <f aca="false">MAX(Q2097,B2098)</f>
        <v>4831.10497749854</v>
      </c>
      <c r="R2098" s="9" t="n">
        <f aca="false">B2098/Q2098-1</f>
        <v>-0.165468341655207</v>
      </c>
      <c r="S2098" s="9" t="n">
        <f aca="false">B2098/INDEX($B:$B,$E2098)-1</f>
        <v>-0.0829967124860384</v>
      </c>
      <c r="T2098" s="0" t="n">
        <f aca="false">IF(AND($A2098&gt;=CrashTest!$B$3,$A2098&lt;=CrashTest!$C$3),1,IF(AND($A2098&gt;=CrashTest!$B$4,$A2098&lt;=CrashTest!$C$4),2,IF(AND($A2098&gt;=CrashTest!$B$5,$A2098&lt;=CrashTest!$C$5),3,IF(AND($A2098&gt;=CrashTest!$B$6,$A2098&lt;=CrashTest!$C$6),4,IF(AND($A2098&gt;=CrashTest!$B$7,$A2098&lt;=CrashTest!$C$7),5,0)))))</f>
        <v>0</v>
      </c>
      <c r="U2098" s="8" t="str">
        <f aca="false">IF(T2098=0,"",IF(T2097=T2098,MAX(U2097,B2098),B2098))</f>
        <v/>
      </c>
      <c r="V2098" s="9" t="str">
        <f aca="false">IF(T2098=0,"",B2098/U2098-1)</f>
        <v/>
      </c>
      <c r="W2098" s="8" t="str">
        <f aca="false">IF(T2098=0,"",IF(T2097=T2098,MAX(W2097,F2098),F2098))</f>
        <v/>
      </c>
      <c r="X2098" s="9" t="str">
        <f aca="false">IF(T2098=0,"",F2098/W2098-1)</f>
        <v/>
      </c>
    </row>
    <row r="2099" customFormat="false" ht="15" hidden="false" customHeight="false" outlineLevel="0" collapsed="false">
      <c r="A2099" s="5" t="n">
        <v>45927</v>
      </c>
      <c r="B2099" s="6" t="n">
        <v>4020.11526504968</v>
      </c>
      <c r="C2099" s="7" t="n">
        <v>41.60239265</v>
      </c>
      <c r="D2099" s="0" t="n">
        <f aca="false">INT((ROW()-3)/30)</f>
        <v>69</v>
      </c>
      <c r="E2099" s="0" t="n">
        <f aca="false">2+30*D2099</f>
        <v>2072</v>
      </c>
      <c r="F2099" s="8" t="n">
        <f aca="false">INDEX($F:$F,$E2099)*(2*B2099/INDEX($B:$B,$E2099)-C2099/INDEX($C:$C,$E2099))</f>
        <v>211.139328165422</v>
      </c>
      <c r="G2099" s="9" t="n">
        <f aca="false">B2099/B2098-1</f>
        <v>-0.00287589715541314</v>
      </c>
      <c r="H2099" s="9" t="n">
        <f aca="false">F2099/F2098-1</f>
        <v>-0.00453968666818594</v>
      </c>
      <c r="I2099" s="9" t="n">
        <f aca="false">LN(B2099/B2098)</f>
        <v>-0.00288004049342013</v>
      </c>
      <c r="J2099" s="9" t="n">
        <f aca="false">LN(F2099/F2098)</f>
        <v>-0.00455002233803938</v>
      </c>
      <c r="K2099" s="9" t="n">
        <f aca="false">F2099/F2092-1</f>
        <v>-0.0579782847185287</v>
      </c>
      <c r="L2099" s="9" t="n">
        <f aca="false">F2099/F2069-1</f>
        <v>-0.067812322578063</v>
      </c>
      <c r="M2099" s="9" t="n">
        <f aca="false">B2099/B2092-1</f>
        <v>-0.103442828421718</v>
      </c>
      <c r="N2099" s="9" t="n">
        <f aca="false">B2099/B2069-1</f>
        <v>-0.107443385083525</v>
      </c>
      <c r="O2099" s="8" t="n">
        <f aca="false">MAX(O2098,F2099)</f>
        <v>271.506607307531</v>
      </c>
      <c r="P2099" s="9" t="n">
        <f aca="false">F2099/O2099-1</f>
        <v>-0.222341841845978</v>
      </c>
      <c r="Q2099" s="8" t="n">
        <f aca="false">MAX(Q2098,B2099)</f>
        <v>4831.10497749854</v>
      </c>
      <c r="R2099" s="9" t="n">
        <f aca="false">B2099/Q2099-1</f>
        <v>-0.167868368877543</v>
      </c>
      <c r="S2099" s="9" t="n">
        <f aca="false">B2099/INDEX($B:$B,$E2099)-1</f>
        <v>-0.0856339196321043</v>
      </c>
      <c r="T2099" s="0" t="n">
        <f aca="false">IF(AND($A2099&gt;=CrashTest!$B$3,$A2099&lt;=CrashTest!$C$3),1,IF(AND($A2099&gt;=CrashTest!$B$4,$A2099&lt;=CrashTest!$C$4),2,IF(AND($A2099&gt;=CrashTest!$B$5,$A2099&lt;=CrashTest!$C$5),3,IF(AND($A2099&gt;=CrashTest!$B$6,$A2099&lt;=CrashTest!$C$6),4,IF(AND($A2099&gt;=CrashTest!$B$7,$A2099&lt;=CrashTest!$C$7),5,0)))))</f>
        <v>0</v>
      </c>
      <c r="U2099" s="8" t="str">
        <f aca="false">IF(T2099=0,"",IF(T2098=T2099,MAX(U2098,B2099),B2099))</f>
        <v/>
      </c>
      <c r="V2099" s="9" t="str">
        <f aca="false">IF(T2099=0,"",B2099/U2099-1)</f>
        <v/>
      </c>
      <c r="W2099" s="8" t="str">
        <f aca="false">IF(T2099=0,"",IF(T2098=T2099,MAX(W2098,F2099),F2099))</f>
        <v/>
      </c>
      <c r="X2099" s="9" t="str">
        <f aca="false">IF(T2099=0,"",F2099/W2099-1)</f>
        <v/>
      </c>
    </row>
    <row r="2100" customFormat="false" ht="15" hidden="false" customHeight="false" outlineLevel="0" collapsed="false">
      <c r="A2100" s="5" t="n">
        <v>45928</v>
      </c>
      <c r="B2100" s="6" t="n">
        <v>4136.4756811806</v>
      </c>
      <c r="C2100" s="7" t="n">
        <v>43.92585158</v>
      </c>
      <c r="D2100" s="0" t="n">
        <f aca="false">INT((ROW()-3)/30)</f>
        <v>69</v>
      </c>
      <c r="E2100" s="0" t="n">
        <f aca="false">2+30*D2100</f>
        <v>2072</v>
      </c>
      <c r="F2100" s="8" t="n">
        <f aca="false">INDEX($F:$F,$E2100)*(2*B2100/INDEX($B:$B,$E2100)-C2100/INDEX($C:$C,$E2100))</f>
        <v>212.033775069505</v>
      </c>
      <c r="G2100" s="9" t="n">
        <f aca="false">B2100/B2099-1</f>
        <v>0.0289445472229468</v>
      </c>
      <c r="H2100" s="9" t="n">
        <f aca="false">F2100/F2099-1</f>
        <v>0.00423628753512961</v>
      </c>
      <c r="I2100" s="9" t="n">
        <f aca="false">LN(B2100/B2099)</f>
        <v>0.0285335654318143</v>
      </c>
      <c r="J2100" s="9" t="n">
        <f aca="false">LN(F2100/F2099)</f>
        <v>0.00422733973050401</v>
      </c>
      <c r="K2100" s="9" t="n">
        <f aca="false">F2100/F2093-1</f>
        <v>-0.0517685709397812</v>
      </c>
      <c r="L2100" s="9" t="n">
        <f aca="false">F2100/F2070-1</f>
        <v>-0.0711175128720956</v>
      </c>
      <c r="M2100" s="9" t="n">
        <f aca="false">B2100/B2093-1</f>
        <v>-0.0709835007978631</v>
      </c>
      <c r="N2100" s="9" t="n">
        <f aca="false">B2100/B2070-1</f>
        <v>-0.0527430479019434</v>
      </c>
      <c r="O2100" s="8" t="n">
        <f aca="false">MAX(O2099,F2100)</f>
        <v>271.506607307531</v>
      </c>
      <c r="P2100" s="9" t="n">
        <f aca="false">F2100/O2100-1</f>
        <v>-0.219047458283998</v>
      </c>
      <c r="Q2100" s="8" t="n">
        <f aca="false">MAX(Q2099,B2100)</f>
        <v>4831.10497749854</v>
      </c>
      <c r="R2100" s="9" t="n">
        <f aca="false">B2100/Q2100-1</f>
        <v>-0.143782695584812</v>
      </c>
      <c r="S2100" s="9" t="n">
        <f aca="false">B2100/INDEX($B:$B,$E2100)-1</f>
        <v>-0.059168007439835</v>
      </c>
      <c r="T2100" s="0" t="n">
        <f aca="false">IF(AND($A2100&gt;=CrashTest!$B$3,$A2100&lt;=CrashTest!$C$3),1,IF(AND($A2100&gt;=CrashTest!$B$4,$A2100&lt;=CrashTest!$C$4),2,IF(AND($A2100&gt;=CrashTest!$B$5,$A2100&lt;=CrashTest!$C$5),3,IF(AND($A2100&gt;=CrashTest!$B$6,$A2100&lt;=CrashTest!$C$6),4,IF(AND($A2100&gt;=CrashTest!$B$7,$A2100&lt;=CrashTest!$C$7),5,0)))))</f>
        <v>0</v>
      </c>
      <c r="U2100" s="8" t="str">
        <f aca="false">IF(T2100=0,"",IF(T2099=T2100,MAX(U2099,B2100),B2100))</f>
        <v/>
      </c>
      <c r="V2100" s="9" t="str">
        <f aca="false">IF(T2100=0,"",B2100/U2100-1)</f>
        <v/>
      </c>
      <c r="W2100" s="8" t="str">
        <f aca="false">IF(T2100=0,"",IF(T2099=T2100,MAX(W2099,F2100),F2100))</f>
        <v/>
      </c>
      <c r="X2100" s="9" t="str">
        <f aca="false">IF(T2100=0,"",F2100/W2100-1)</f>
        <v/>
      </c>
    </row>
    <row r="2101" customFormat="false" ht="15" hidden="false" customHeight="false" outlineLevel="0" collapsed="false">
      <c r="A2101" s="5" t="n">
        <v>45929</v>
      </c>
      <c r="B2101" s="6" t="n">
        <v>4220.42131589714</v>
      </c>
      <c r="C2101" s="7" t="n">
        <v>45.37322961</v>
      </c>
      <c r="D2101" s="0" t="n">
        <f aca="false">INT((ROW()-3)/30)</f>
        <v>69</v>
      </c>
      <c r="E2101" s="0" t="n">
        <f aca="false">2+30*D2101</f>
        <v>2072</v>
      </c>
      <c r="F2101" s="8" t="n">
        <f aca="false">INDEX($F:$F,$E2101)*(2*B2101/INDEX($B:$B,$E2101)-C2101/INDEX($C:$C,$E2101))</f>
        <v>213.745597526855</v>
      </c>
      <c r="G2101" s="9" t="n">
        <f aca="false">B2101/B2100-1</f>
        <v>0.0202939993334086</v>
      </c>
      <c r="H2101" s="9" t="n">
        <f aca="false">F2101/F2100-1</f>
        <v>0.00807334801631798</v>
      </c>
      <c r="I2101" s="9" t="n">
        <f aca="false">LN(B2101/B2100)</f>
        <v>0.0200908204051527</v>
      </c>
      <c r="J2101" s="9" t="n">
        <f aca="false">LN(F2101/F2100)</f>
        <v>0.00804093289107233</v>
      </c>
      <c r="K2101" s="9" t="n">
        <f aca="false">F2101/F2094-1</f>
        <v>-0.0125395711884495</v>
      </c>
      <c r="L2101" s="9" t="n">
        <f aca="false">F2101/F2071-1</f>
        <v>-0.0590487095970231</v>
      </c>
      <c r="M2101" s="9" t="n">
        <f aca="false">B2101/B2094-1</f>
        <v>0.00376368111860637</v>
      </c>
      <c r="N2101" s="9" t="n">
        <f aca="false">B2101/B2071-1</f>
        <v>-0.0346941387587061</v>
      </c>
      <c r="O2101" s="8" t="n">
        <f aca="false">MAX(O2100,F2101)</f>
        <v>271.506607307531</v>
      </c>
      <c r="P2101" s="9" t="n">
        <f aca="false">F2101/O2101-1</f>
        <v>-0.212742556630496</v>
      </c>
      <c r="Q2101" s="8" t="n">
        <f aca="false">MAX(Q2100,B2101)</f>
        <v>4831.10497749854</v>
      </c>
      <c r="R2101" s="9" t="n">
        <f aca="false">B2101/Q2101-1</f>
        <v>-0.126406622179757</v>
      </c>
      <c r="S2101" s="9" t="n">
        <f aca="false">B2101/INDEX($B:$B,$E2101)-1</f>
        <v>-0.0400747636099695</v>
      </c>
      <c r="T2101" s="0" t="n">
        <f aca="false">IF(AND($A2101&gt;=CrashTest!$B$3,$A2101&lt;=CrashTest!$C$3),1,IF(AND($A2101&gt;=CrashTest!$B$4,$A2101&lt;=CrashTest!$C$4),2,IF(AND($A2101&gt;=CrashTest!$B$5,$A2101&lt;=CrashTest!$C$5),3,IF(AND($A2101&gt;=CrashTest!$B$6,$A2101&lt;=CrashTest!$C$6),4,IF(AND($A2101&gt;=CrashTest!$B$7,$A2101&lt;=CrashTest!$C$7),5,0)))))</f>
        <v>0</v>
      </c>
      <c r="U2101" s="8" t="str">
        <f aca="false">IF(T2101=0,"",IF(T2100=T2101,MAX(U2100,B2101),B2101))</f>
        <v/>
      </c>
      <c r="V2101" s="9" t="str">
        <f aca="false">IF(T2101=0,"",B2101/U2101-1)</f>
        <v/>
      </c>
      <c r="W2101" s="8" t="str">
        <f aca="false">IF(T2101=0,"",IF(T2100=T2101,MAX(W2100,F2101),F2101))</f>
        <v/>
      </c>
      <c r="X2101" s="9" t="str">
        <f aca="false">IF(T2101=0,"",F2101/W2101-1)</f>
        <v/>
      </c>
    </row>
    <row r="2102" customFormat="false" ht="15" hidden="false" customHeight="false" outlineLevel="0" collapsed="false">
      <c r="A2102" s="5" t="n">
        <v>45930</v>
      </c>
      <c r="B2102" s="6" t="n">
        <v>4141.04144243132</v>
      </c>
      <c r="C2102" s="7" t="n">
        <v>44.45618641</v>
      </c>
      <c r="D2102" s="0" t="n">
        <f aca="false">INT((ROW()-3)/30)</f>
        <v>69</v>
      </c>
      <c r="E2102" s="0" t="n">
        <f aca="false">2+30*D2102</f>
        <v>2072</v>
      </c>
      <c r="F2102" s="8" t="n">
        <f aca="false">INDEX($F:$F,$E2102)*(2*B2102/INDEX($B:$B,$E2102)-C2102/INDEX($C:$C,$E2102))</f>
        <v>210.021976448906</v>
      </c>
      <c r="G2102" s="9" t="n">
        <f aca="false">B2102/B2101-1</f>
        <v>-0.0188085187530491</v>
      </c>
      <c r="H2102" s="9" t="n">
        <f aca="false">F2102/F2101-1</f>
        <v>-0.0174208082928147</v>
      </c>
      <c r="I2102" s="9" t="n">
        <f aca="false">LN(B2102/B2101)</f>
        <v>-0.0189876486096548</v>
      </c>
      <c r="J2102" s="9" t="n">
        <f aca="false">LN(F2102/F2101)</f>
        <v>-0.0175743362404082</v>
      </c>
      <c r="K2102" s="9" t="n">
        <f aca="false">F2102/F2095-1</f>
        <v>-0.0253397585564596</v>
      </c>
      <c r="L2102" s="9" t="n">
        <f aca="false">F2102/F2072-1</f>
        <v>-0.0517682996322086</v>
      </c>
      <c r="M2102" s="9" t="n">
        <f aca="false">B2102/B2095-1</f>
        <v>-0.00705026543498466</v>
      </c>
      <c r="N2102" s="9" t="n">
        <f aca="false">B2102/B2072-1</f>
        <v>-0.0581295354201364</v>
      </c>
      <c r="O2102" s="8" t="n">
        <f aca="false">MAX(O2101,F2102)</f>
        <v>271.506607307531</v>
      </c>
      <c r="P2102" s="9" t="n">
        <f aca="false">F2102/O2102-1</f>
        <v>-0.226457217628528</v>
      </c>
      <c r="Q2102" s="8" t="n">
        <f aca="false">MAX(Q2101,B2102)</f>
        <v>4831.10497749854</v>
      </c>
      <c r="R2102" s="9" t="n">
        <f aca="false">B2102/Q2102-1</f>
        <v>-0.142837619609028</v>
      </c>
      <c r="S2102" s="9" t="n">
        <f aca="false">B2102/INDEX($B:$B,$E2102)-1</f>
        <v>-0.0581295354201364</v>
      </c>
      <c r="T2102" s="0" t="n">
        <f aca="false">IF(AND($A2102&gt;=CrashTest!$B$3,$A2102&lt;=CrashTest!$C$3),1,IF(AND($A2102&gt;=CrashTest!$B$4,$A2102&lt;=CrashTest!$C$4),2,IF(AND($A2102&gt;=CrashTest!$B$5,$A2102&lt;=CrashTest!$C$5),3,IF(AND($A2102&gt;=CrashTest!$B$6,$A2102&lt;=CrashTest!$C$6),4,IF(AND($A2102&gt;=CrashTest!$B$7,$A2102&lt;=CrashTest!$C$7),5,0)))))</f>
        <v>0</v>
      </c>
      <c r="U2102" s="8" t="str">
        <f aca="false">IF(T2102=0,"",IF(T2101=T2102,MAX(U2101,B2102),B2102))</f>
        <v/>
      </c>
      <c r="V2102" s="9" t="str">
        <f aca="false">IF(T2102=0,"",B2102/U2102-1)</f>
        <v/>
      </c>
      <c r="W2102" s="8" t="str">
        <f aca="false">IF(T2102=0,"",IF(T2101=T2102,MAX(W2101,F2102),F2102))</f>
        <v/>
      </c>
      <c r="X2102" s="9" t="str">
        <f aca="false">IF(T2102=0,"",F2102/W2102-1)</f>
        <v/>
      </c>
    </row>
    <row r="2103" customFormat="false" ht="15" hidden="false" customHeight="false" outlineLevel="0" collapsed="false">
      <c r="A2103" s="5" t="n">
        <v>45931</v>
      </c>
      <c r="B2103" s="6" t="n">
        <v>4338.2852434249</v>
      </c>
      <c r="C2103" s="7" t="n">
        <v>48.34660522</v>
      </c>
      <c r="D2103" s="0" t="n">
        <f aca="false">INT((ROW()-3)/30)</f>
        <v>70</v>
      </c>
      <c r="E2103" s="0" t="n">
        <f aca="false">2+30*D2103</f>
        <v>2102</v>
      </c>
      <c r="F2103" s="8" t="n">
        <f aca="false">INDEX($F:$F,$E2103)*(2*B2103/INDEX($B:$B,$E2103)-C2103/INDEX($C:$C,$E2103))</f>
        <v>211.649981367629</v>
      </c>
      <c r="G2103" s="9" t="n">
        <f aca="false">B2103/B2102-1</f>
        <v>0.0476314482082971</v>
      </c>
      <c r="H2103" s="9" t="n">
        <f aca="false">F2103/F2102-1</f>
        <v>0.0077515931725336</v>
      </c>
      <c r="I2103" s="9" t="n">
        <f aca="false">LN(B2103/B2102)</f>
        <v>0.0465318524909388</v>
      </c>
      <c r="J2103" s="9" t="n">
        <f aca="false">LN(F2103/F2102)</f>
        <v>0.00772170393428896</v>
      </c>
      <c r="K2103" s="9" t="n">
        <f aca="false">F2103/F2096-1</f>
        <v>-0.0115480456423704</v>
      </c>
      <c r="L2103" s="9" t="n">
        <f aca="false">F2103/F2073-1</f>
        <v>-0.0324307574348969</v>
      </c>
      <c r="M2103" s="9" t="n">
        <f aca="false">B2103/B2096-1</f>
        <v>0.0445818987290292</v>
      </c>
      <c r="N2103" s="9" t="n">
        <f aca="false">B2103/B2073-1</f>
        <v>0.00876712819433356</v>
      </c>
      <c r="O2103" s="8" t="n">
        <f aca="false">MAX(O2102,F2103)</f>
        <v>271.506607307531</v>
      </c>
      <c r="P2103" s="9" t="n">
        <f aca="false">F2103/O2103-1</f>
        <v>-0.220461028678035</v>
      </c>
      <c r="Q2103" s="8" t="n">
        <f aca="false">MAX(Q2102,B2103)</f>
        <v>4831.10497749854</v>
      </c>
      <c r="R2103" s="9" t="n">
        <f aca="false">B2103/Q2103-1</f>
        <v>-0.102009734081335</v>
      </c>
      <c r="S2103" s="9" t="n">
        <f aca="false">B2103/INDEX($B:$B,$E2103)-1</f>
        <v>0.0476314482082971</v>
      </c>
      <c r="T2103" s="0" t="n">
        <f aca="false">IF(AND($A2103&gt;=CrashTest!$B$3,$A2103&lt;=CrashTest!$C$3),1,IF(AND($A2103&gt;=CrashTest!$B$4,$A2103&lt;=CrashTest!$C$4),2,IF(AND($A2103&gt;=CrashTest!$B$5,$A2103&lt;=CrashTest!$C$5),3,IF(AND($A2103&gt;=CrashTest!$B$6,$A2103&lt;=CrashTest!$C$6),4,IF(AND($A2103&gt;=CrashTest!$B$7,$A2103&lt;=CrashTest!$C$7),5,0)))))</f>
        <v>0</v>
      </c>
      <c r="U2103" s="8" t="str">
        <f aca="false">IF(T2103=0,"",IF(T2102=T2103,MAX(U2102,B2103),B2103))</f>
        <v/>
      </c>
      <c r="V2103" s="9" t="str">
        <f aca="false">IF(T2103=0,"",B2103/U2103-1)</f>
        <v/>
      </c>
      <c r="W2103" s="8" t="str">
        <f aca="false">IF(T2103=0,"",IF(T2102=T2103,MAX(W2102,F2103),F2103))</f>
        <v/>
      </c>
      <c r="X2103" s="9" t="str">
        <f aca="false">IF(T2103=0,"",F2103/W2103-1)</f>
        <v/>
      </c>
    </row>
    <row r="2104" customFormat="false" ht="15" hidden="false" customHeight="false" outlineLevel="0" collapsed="false">
      <c r="A2104" s="5" t="n">
        <v>45932</v>
      </c>
      <c r="B2104" s="6" t="n">
        <v>4478.61686469901</v>
      </c>
      <c r="C2104" s="7" t="n">
        <v>50.91745643</v>
      </c>
      <c r="D2104" s="0" t="n">
        <f aca="false">INT((ROW()-3)/30)</f>
        <v>70</v>
      </c>
      <c r="E2104" s="0" t="n">
        <f aca="false">2+30*D2104</f>
        <v>2102</v>
      </c>
      <c r="F2104" s="8" t="n">
        <f aca="false">INDEX($F:$F,$E2104)*(2*B2104/INDEX($B:$B,$E2104)-C2104/INDEX($C:$C,$E2104))</f>
        <v>213.739097294374</v>
      </c>
      <c r="G2104" s="9" t="n">
        <f aca="false">B2104/B2103-1</f>
        <v>0.0323472555168649</v>
      </c>
      <c r="H2104" s="9" t="n">
        <f aca="false">F2104/F2103-1</f>
        <v>0.00987061710681414</v>
      </c>
      <c r="I2104" s="9" t="n">
        <f aca="false">LN(B2104/B2103)</f>
        <v>0.0318350983639514</v>
      </c>
      <c r="J2104" s="9" t="n">
        <f aca="false">LN(F2104/F2103)</f>
        <v>0.00982222077298073</v>
      </c>
      <c r="K2104" s="9" t="n">
        <f aca="false">F2104/F2097-1</f>
        <v>0.0116572454847967</v>
      </c>
      <c r="L2104" s="9" t="n">
        <f aca="false">F2104/F2074-1</f>
        <v>-0.0280204171754272</v>
      </c>
      <c r="M2104" s="9" t="n">
        <f aca="false">B2104/B2097-1</f>
        <v>0.155659184071827</v>
      </c>
      <c r="N2104" s="9" t="n">
        <f aca="false">B2104/B2074-1</f>
        <v>0.0361566633017434</v>
      </c>
      <c r="O2104" s="8" t="n">
        <f aca="false">MAX(O2103,F2104)</f>
        <v>271.506607307531</v>
      </c>
      <c r="P2104" s="9" t="n">
        <f aca="false">F2104/O2104-1</f>
        <v>-0.212766497972276</v>
      </c>
      <c r="Q2104" s="8" t="n">
        <f aca="false">MAX(Q2103,B2104)</f>
        <v>4831.10497749854</v>
      </c>
      <c r="R2104" s="9" t="n">
        <f aca="false">B2104/Q2104-1</f>
        <v>-0.0729622134980065</v>
      </c>
      <c r="S2104" s="9" t="n">
        <f aca="false">B2104/INDEX($B:$B,$E2104)-1</f>
        <v>0.0815194503509942</v>
      </c>
      <c r="T2104" s="0" t="n">
        <f aca="false">IF(AND($A2104&gt;=CrashTest!$B$3,$A2104&lt;=CrashTest!$C$3),1,IF(AND($A2104&gt;=CrashTest!$B$4,$A2104&lt;=CrashTest!$C$4),2,IF(AND($A2104&gt;=CrashTest!$B$5,$A2104&lt;=CrashTest!$C$5),3,IF(AND($A2104&gt;=CrashTest!$B$6,$A2104&lt;=CrashTest!$C$6),4,IF(AND($A2104&gt;=CrashTest!$B$7,$A2104&lt;=CrashTest!$C$7),5,0)))))</f>
        <v>0</v>
      </c>
      <c r="U2104" s="8" t="str">
        <f aca="false">IF(T2104=0,"",IF(T2103=T2104,MAX(U2103,B2104),B2104))</f>
        <v/>
      </c>
      <c r="V2104" s="9" t="str">
        <f aca="false">IF(T2104=0,"",B2104/U2104-1)</f>
        <v/>
      </c>
      <c r="W2104" s="8" t="str">
        <f aca="false">IF(T2104=0,"",IF(T2103=T2104,MAX(W2103,F2104),F2104))</f>
        <v/>
      </c>
      <c r="X2104" s="9" t="str">
        <f aca="false">IF(T2104=0,"",F2104/W2104-1)</f>
        <v/>
      </c>
    </row>
    <row r="2105" customFormat="false" ht="15" hidden="false" customHeight="false" outlineLevel="0" collapsed="false">
      <c r="A2105" s="5" t="n">
        <v>45933</v>
      </c>
      <c r="B2105" s="6" t="n">
        <v>4519.82290414962</v>
      </c>
      <c r="C2105" s="7" t="n">
        <v>51.4098065</v>
      </c>
      <c r="D2105" s="0" t="n">
        <f aca="false">INT((ROW()-3)/30)</f>
        <v>70</v>
      </c>
      <c r="E2105" s="0" t="n">
        <f aca="false">2+30*D2105</f>
        <v>2102</v>
      </c>
      <c r="F2105" s="8" t="n">
        <f aca="false">INDEX($F:$F,$E2105)*(2*B2105/INDEX($B:$B,$E2105)-C2105/INDEX($C:$C,$E2105))</f>
        <v>215.592823153657</v>
      </c>
      <c r="G2105" s="9" t="n">
        <f aca="false">B2105/B2104-1</f>
        <v>0.00920061722077659</v>
      </c>
      <c r="H2105" s="9" t="n">
        <f aca="false">F2105/F2104-1</f>
        <v>0.00867284405496438</v>
      </c>
      <c r="I2105" s="9" t="n">
        <f aca="false">LN(B2105/B2104)</f>
        <v>0.00915854937868937</v>
      </c>
      <c r="J2105" s="9" t="n">
        <f aca="false">LN(F2105/F2104)</f>
        <v>0.00863545099023723</v>
      </c>
      <c r="K2105" s="9" t="n">
        <f aca="false">F2105/F2098-1</f>
        <v>0.0164572424919582</v>
      </c>
      <c r="L2105" s="9" t="n">
        <f aca="false">F2105/F2075-1</f>
        <v>-0.0296205424482071</v>
      </c>
      <c r="M2105" s="9" t="n">
        <f aca="false">B2105/B2098-1</f>
        <v>0.121068442364901</v>
      </c>
      <c r="N2105" s="9" t="n">
        <f aca="false">B2105/B2075-1</f>
        <v>0.0143519517200779</v>
      </c>
      <c r="O2105" s="8" t="n">
        <f aca="false">MAX(O2104,F2105)</f>
        <v>271.506607307531</v>
      </c>
      <c r="P2105" s="9" t="n">
        <f aca="false">F2105/O2105-1</f>
        <v>-0.205938944574346</v>
      </c>
      <c r="Q2105" s="8" t="n">
        <f aca="false">MAX(Q2104,B2105)</f>
        <v>4831.10497749854</v>
      </c>
      <c r="R2105" s="9" t="n">
        <f aca="false">B2105/Q2105-1</f>
        <v>-0.0644328936752058</v>
      </c>
      <c r="S2105" s="9" t="n">
        <f aca="false">B2105/INDEX($B:$B,$E2105)-1</f>
        <v>0.0914700968304985</v>
      </c>
      <c r="T2105" s="0" t="n">
        <f aca="false">IF(AND($A2105&gt;=CrashTest!$B$3,$A2105&lt;=CrashTest!$C$3),1,IF(AND($A2105&gt;=CrashTest!$B$4,$A2105&lt;=CrashTest!$C$4),2,IF(AND($A2105&gt;=CrashTest!$B$5,$A2105&lt;=CrashTest!$C$5),3,IF(AND($A2105&gt;=CrashTest!$B$6,$A2105&lt;=CrashTest!$C$6),4,IF(AND($A2105&gt;=CrashTest!$B$7,$A2105&lt;=CrashTest!$C$7),5,0)))))</f>
        <v>0</v>
      </c>
      <c r="U2105" s="8" t="str">
        <f aca="false">IF(T2105=0,"",IF(T2104=T2105,MAX(U2104,B2105),B2105))</f>
        <v/>
      </c>
      <c r="V2105" s="9" t="str">
        <f aca="false">IF(T2105=0,"",B2105/U2105-1)</f>
        <v/>
      </c>
      <c r="W2105" s="8" t="str">
        <f aca="false">IF(T2105=0,"",IF(T2104=T2105,MAX(W2104,F2105),F2105))</f>
        <v/>
      </c>
      <c r="X2105" s="9" t="str">
        <f aca="false">IF(T2105=0,"",F2105/W2105-1)</f>
        <v/>
      </c>
    </row>
    <row r="2106" customFormat="false" ht="15" hidden="false" customHeight="false" outlineLevel="0" collapsed="false">
      <c r="A2106" s="5" t="n">
        <v>45934</v>
      </c>
      <c r="B2106" s="6" t="n">
        <v>4488.74868907072</v>
      </c>
      <c r="C2106" s="7" t="n">
        <v>50.77287947</v>
      </c>
      <c r="D2106" s="0" t="n">
        <f aca="false">INT((ROW()-3)/30)</f>
        <v>70</v>
      </c>
      <c r="E2106" s="0" t="n">
        <f aca="false">2+30*D2106</f>
        <v>2102</v>
      </c>
      <c r="F2106" s="8" t="n">
        <f aca="false">INDEX($F:$F,$E2106)*(2*B2106/INDEX($B:$B,$E2106)-C2106/INDEX($C:$C,$E2106))</f>
        <v>215.449829748633</v>
      </c>
      <c r="G2106" s="9" t="n">
        <f aca="false">B2106/B2105-1</f>
        <v>-0.00687509571456246</v>
      </c>
      <c r="H2106" s="9" t="n">
        <f aca="false">F2106/F2105-1</f>
        <v>-0.000663256795527256</v>
      </c>
      <c r="I2106" s="9" t="n">
        <f aca="false">LN(B2106/B2105)</f>
        <v>-0.00689883806831668</v>
      </c>
      <c r="J2106" s="9" t="n">
        <f aca="false">LN(F2106/F2105)</f>
        <v>-0.000663476847621741</v>
      </c>
      <c r="K2106" s="9" t="n">
        <f aca="false">F2106/F2099-1</f>
        <v>0.0204154366723852</v>
      </c>
      <c r="L2106" s="9" t="n">
        <f aca="false">F2106/F2076-1</f>
        <v>-0.0286079889187035</v>
      </c>
      <c r="M2106" s="9" t="n">
        <f aca="false">B2106/B2099-1</f>
        <v>0.116572136151238</v>
      </c>
      <c r="N2106" s="9" t="n">
        <f aca="false">B2106/B2076-1</f>
        <v>0.0398077183026935</v>
      </c>
      <c r="O2106" s="8" t="n">
        <f aca="false">MAX(O2105,F2106)</f>
        <v>271.506607307531</v>
      </c>
      <c r="P2106" s="9" t="n">
        <f aca="false">F2106/O2106-1</f>
        <v>-0.20646561096542</v>
      </c>
      <c r="Q2106" s="8" t="n">
        <f aca="false">MAX(Q2105,B2106)</f>
        <v>4831.10497749854</v>
      </c>
      <c r="R2106" s="9" t="n">
        <f aca="false">B2106/Q2106-1</f>
        <v>-0.0708650070785849</v>
      </c>
      <c r="S2106" s="9" t="n">
        <f aca="false">B2106/INDEX($B:$B,$E2106)-1</f>
        <v>0.0839661354452059</v>
      </c>
      <c r="T2106" s="0" t="n">
        <f aca="false">IF(AND($A2106&gt;=CrashTest!$B$3,$A2106&lt;=CrashTest!$C$3),1,IF(AND($A2106&gt;=CrashTest!$B$4,$A2106&lt;=CrashTest!$C$4),2,IF(AND($A2106&gt;=CrashTest!$B$5,$A2106&lt;=CrashTest!$C$5),3,IF(AND($A2106&gt;=CrashTest!$B$6,$A2106&lt;=CrashTest!$C$6),4,IF(AND($A2106&gt;=CrashTest!$B$7,$A2106&lt;=CrashTest!$C$7),5,0)))))</f>
        <v>0</v>
      </c>
      <c r="U2106" s="8" t="str">
        <f aca="false">IF(T2106=0,"",IF(T2105=T2106,MAX(U2105,B2106),B2106))</f>
        <v/>
      </c>
      <c r="V2106" s="9" t="str">
        <f aca="false">IF(T2106=0,"",B2106/U2106-1)</f>
        <v/>
      </c>
      <c r="W2106" s="8" t="str">
        <f aca="false">IF(T2106=0,"",IF(T2105=T2106,MAX(W2105,F2106),F2106))</f>
        <v/>
      </c>
      <c r="X2106" s="9" t="str">
        <f aca="false">IF(T2106=0,"",F2106/W2106-1)</f>
        <v/>
      </c>
    </row>
    <row r="2107" customFormat="false" ht="15" hidden="false" customHeight="false" outlineLevel="0" collapsed="false">
      <c r="A2107" s="5" t="n">
        <v>45935</v>
      </c>
      <c r="B2107" s="6" t="n">
        <v>4518.09387872589</v>
      </c>
      <c r="C2107" s="7" t="n">
        <v>51.23303236</v>
      </c>
      <c r="D2107" s="0" t="n">
        <f aca="false">INT((ROW()-3)/30)</f>
        <v>70</v>
      </c>
      <c r="E2107" s="0" t="n">
        <f aca="false">2+30*D2107</f>
        <v>2102</v>
      </c>
      <c r="F2107" s="8" t="n">
        <f aca="false">INDEX($F:$F,$E2107)*(2*B2107/INDEX($B:$B,$E2107)-C2107/INDEX($C:$C,$E2107))</f>
        <v>216.2525651254</v>
      </c>
      <c r="G2107" s="9" t="n">
        <f aca="false">B2107/B2106-1</f>
        <v>0.00653749890846433</v>
      </c>
      <c r="H2107" s="9" t="n">
        <f aca="false">F2107/F2106-1</f>
        <v>0.00372585755905996</v>
      </c>
      <c r="I2107" s="9" t="n">
        <f aca="false">LN(B2107/B2106)</f>
        <v>0.0065162221433506</v>
      </c>
      <c r="J2107" s="9" t="n">
        <f aca="false">LN(F2107/F2106)</f>
        <v>0.00371893374455329</v>
      </c>
      <c r="K2107" s="9" t="n">
        <f aca="false">F2107/F2100-1</f>
        <v>0.0198967832106585</v>
      </c>
      <c r="L2107" s="9" t="n">
        <f aca="false">F2107/F2077-1</f>
        <v>-0.0180190388731961</v>
      </c>
      <c r="M2107" s="9" t="n">
        <f aca="false">B2107/B2100-1</f>
        <v>0.0922568454304007</v>
      </c>
      <c r="N2107" s="9" t="n">
        <f aca="false">B2107/B2077-1</f>
        <v>0.0485810632573194</v>
      </c>
      <c r="O2107" s="8" t="n">
        <f aca="false">MAX(O2106,F2107)</f>
        <v>271.506607307531</v>
      </c>
      <c r="P2107" s="9" t="n">
        <f aca="false">F2107/O2107-1</f>
        <v>-0.203509014863662</v>
      </c>
      <c r="Q2107" s="8" t="n">
        <f aca="false">MAX(Q2106,B2107)</f>
        <v>4831.10497749854</v>
      </c>
      <c r="R2107" s="9" t="n">
        <f aca="false">B2107/Q2107-1</f>
        <v>-0.0647907880765452</v>
      </c>
      <c r="S2107" s="9" t="n">
        <f aca="false">B2107/INDEX($B:$B,$E2107)-1</f>
        <v>0.0910525628724912</v>
      </c>
      <c r="T2107" s="0" t="n">
        <f aca="false">IF(AND($A2107&gt;=CrashTest!$B$3,$A2107&lt;=CrashTest!$C$3),1,IF(AND($A2107&gt;=CrashTest!$B$4,$A2107&lt;=CrashTest!$C$4),2,IF(AND($A2107&gt;=CrashTest!$B$5,$A2107&lt;=CrashTest!$C$5),3,IF(AND($A2107&gt;=CrashTest!$B$6,$A2107&lt;=CrashTest!$C$6),4,IF(AND($A2107&gt;=CrashTest!$B$7,$A2107&lt;=CrashTest!$C$7),5,0)))))</f>
        <v>0</v>
      </c>
      <c r="U2107" s="8" t="str">
        <f aca="false">IF(T2107=0,"",IF(T2106=T2107,MAX(U2106,B2107),B2107))</f>
        <v/>
      </c>
      <c r="V2107" s="9" t="str">
        <f aca="false">IF(T2107=0,"",B2107/U2107-1)</f>
        <v/>
      </c>
      <c r="W2107" s="8" t="str">
        <f aca="false">IF(T2107=0,"",IF(T2106=T2107,MAX(W2106,F2107),F2107))</f>
        <v/>
      </c>
      <c r="X2107" s="9" t="str">
        <f aca="false">IF(T2107=0,"",F2107/W2107-1)</f>
        <v/>
      </c>
    </row>
    <row r="2108" customFormat="false" ht="15" hidden="false" customHeight="false" outlineLevel="0" collapsed="false">
      <c r="A2108" s="5" t="n">
        <v>45936</v>
      </c>
      <c r="B2108" s="6" t="n">
        <v>4695.78451022794</v>
      </c>
      <c r="C2108" s="7" t="n">
        <v>54.4486334</v>
      </c>
      <c r="D2108" s="0" t="n">
        <f aca="false">INT((ROW()-3)/30)</f>
        <v>70</v>
      </c>
      <c r="E2108" s="0" t="n">
        <f aca="false">2+30*D2108</f>
        <v>2102</v>
      </c>
      <c r="F2108" s="8" t="n">
        <f aca="false">INDEX($F:$F,$E2108)*(2*B2108/INDEX($B:$B,$E2108)-C2108/INDEX($C:$C,$E2108))</f>
        <v>219.0852118943</v>
      </c>
      <c r="G2108" s="9" t="n">
        <f aca="false">B2108/B2107-1</f>
        <v>0.0393286718407362</v>
      </c>
      <c r="H2108" s="9" t="n">
        <f aca="false">F2108/F2107-1</f>
        <v>0.0130987892201764</v>
      </c>
      <c r="I2108" s="9" t="n">
        <f aca="false">LN(B2108/B2107)</f>
        <v>0.0385749968779458</v>
      </c>
      <c r="J2108" s="9" t="n">
        <f aca="false">LN(F2108/F2107)</f>
        <v>0.0130137419530774</v>
      </c>
      <c r="K2108" s="9" t="n">
        <f aca="false">F2108/F2101-1</f>
        <v>0.0249811665326809</v>
      </c>
      <c r="L2108" s="9" t="n">
        <f aca="false">F2108/F2078-1</f>
        <v>-0.00367230747572034</v>
      </c>
      <c r="M2108" s="9" t="n">
        <f aca="false">B2108/B2101-1</f>
        <v>0.112634061566375</v>
      </c>
      <c r="N2108" s="9" t="n">
        <f aca="false">B2108/B2078-1</f>
        <v>0.0978753406538993</v>
      </c>
      <c r="O2108" s="8" t="n">
        <f aca="false">MAX(O2107,F2108)</f>
        <v>271.506607307531</v>
      </c>
      <c r="P2108" s="9" t="n">
        <f aca="false">F2108/O2108-1</f>
        <v>-0.19307594733359</v>
      </c>
      <c r="Q2108" s="8" t="n">
        <f aca="false">MAX(Q2107,B2108)</f>
        <v>4831.10497749854</v>
      </c>
      <c r="R2108" s="9" t="n">
        <f aca="false">B2108/Q2108-1</f>
        <v>-0.028010251878374</v>
      </c>
      <c r="S2108" s="9" t="n">
        <f aca="false">B2108/INDEX($B:$B,$E2108)-1</f>
        <v>0.133962211078698</v>
      </c>
      <c r="T2108" s="0" t="n">
        <f aca="false">IF(AND($A2108&gt;=CrashTest!$B$3,$A2108&lt;=CrashTest!$C$3),1,IF(AND($A2108&gt;=CrashTest!$B$4,$A2108&lt;=CrashTest!$C$4),2,IF(AND($A2108&gt;=CrashTest!$B$5,$A2108&lt;=CrashTest!$C$5),3,IF(AND($A2108&gt;=CrashTest!$B$6,$A2108&lt;=CrashTest!$C$6),4,IF(AND($A2108&gt;=CrashTest!$B$7,$A2108&lt;=CrashTest!$C$7),5,0)))))</f>
        <v>0</v>
      </c>
      <c r="U2108" s="8" t="str">
        <f aca="false">IF(T2108=0,"",IF(T2107=T2108,MAX(U2107,B2108),B2108))</f>
        <v/>
      </c>
      <c r="V2108" s="9" t="str">
        <f aca="false">IF(T2108=0,"",B2108/U2108-1)</f>
        <v/>
      </c>
      <c r="W2108" s="8" t="str">
        <f aca="false">IF(T2108=0,"",IF(T2107=T2108,MAX(W2107,F2108),F2108))</f>
        <v/>
      </c>
      <c r="X2108" s="9" t="str">
        <f aca="false">IF(T2108=0,"",F2108/W2108-1)</f>
        <v/>
      </c>
    </row>
    <row r="2109" customFormat="false" ht="15" hidden="false" customHeight="false" outlineLevel="0" collapsed="false">
      <c r="A2109" s="5" t="n">
        <v>45937</v>
      </c>
      <c r="B2109" s="6" t="n">
        <v>4464.01253302163</v>
      </c>
      <c r="C2109" s="7" t="n">
        <v>50.09978633</v>
      </c>
      <c r="D2109" s="0" t="n">
        <f aca="false">INT((ROW()-3)/30)</f>
        <v>70</v>
      </c>
      <c r="E2109" s="0" t="n">
        <f aca="false">2+30*D2109</f>
        <v>2102</v>
      </c>
      <c r="F2109" s="8" t="n">
        <f aca="false">INDEX($F:$F,$E2109)*(2*B2109/INDEX($B:$B,$E2109)-C2109/INDEX($C:$C,$E2109))</f>
        <v>216.120591016802</v>
      </c>
      <c r="G2109" s="9" t="n">
        <f aca="false">B2109/B2108-1</f>
        <v>-0.0493574559696011</v>
      </c>
      <c r="H2109" s="9" t="n">
        <f aca="false">F2109/F2108-1</f>
        <v>-0.0135318164647686</v>
      </c>
      <c r="I2109" s="9" t="n">
        <f aca="false">LN(B2109/B2108)</f>
        <v>-0.0506171608800736</v>
      </c>
      <c r="J2109" s="9" t="n">
        <f aca="false">LN(F2109/F2108)</f>
        <v>-0.013624205904515</v>
      </c>
      <c r="K2109" s="9" t="n">
        <f aca="false">F2109/F2102-1</f>
        <v>0.0290379829340348</v>
      </c>
      <c r="L2109" s="9" t="n">
        <f aca="false">F2109/F2079-1</f>
        <v>-0.0219642701169458</v>
      </c>
      <c r="M2109" s="9" t="n">
        <f aca="false">B2109/B2102-1</f>
        <v>0.0779927211741895</v>
      </c>
      <c r="N2109" s="9" t="n">
        <f aca="false">B2109/B2079-1</f>
        <v>0.0342692680154484</v>
      </c>
      <c r="O2109" s="8" t="n">
        <f aca="false">MAX(O2108,F2109)</f>
        <v>271.506607307531</v>
      </c>
      <c r="P2109" s="9" t="n">
        <f aca="false">F2109/O2109-1</f>
        <v>-0.203995095515279</v>
      </c>
      <c r="Q2109" s="8" t="n">
        <f aca="false">MAX(Q2108,B2109)</f>
        <v>4831.10497749854</v>
      </c>
      <c r="R2109" s="9" t="n">
        <f aca="false">B2109/Q2109-1</f>
        <v>-0.0759851930741908</v>
      </c>
      <c r="S2109" s="9" t="n">
        <f aca="false">B2109/INDEX($B:$B,$E2109)-1</f>
        <v>0.0779927211741895</v>
      </c>
      <c r="T2109" s="0" t="n">
        <f aca="false">IF(AND($A2109&gt;=CrashTest!$B$3,$A2109&lt;=CrashTest!$C$3),1,IF(AND($A2109&gt;=CrashTest!$B$4,$A2109&lt;=CrashTest!$C$4),2,IF(AND($A2109&gt;=CrashTest!$B$5,$A2109&lt;=CrashTest!$C$5),3,IF(AND($A2109&gt;=CrashTest!$B$6,$A2109&lt;=CrashTest!$C$6),4,IF(AND($A2109&gt;=CrashTest!$B$7,$A2109&lt;=CrashTest!$C$7),5,0)))))</f>
        <v>0</v>
      </c>
      <c r="U2109" s="8" t="str">
        <f aca="false">IF(T2109=0,"",IF(T2108=T2109,MAX(U2108,B2109),B2109))</f>
        <v/>
      </c>
      <c r="V2109" s="9" t="str">
        <f aca="false">IF(T2109=0,"",B2109/U2109-1)</f>
        <v/>
      </c>
      <c r="W2109" s="8" t="str">
        <f aca="false">IF(T2109=0,"",IF(T2108=T2109,MAX(W2108,F2109),F2109))</f>
        <v/>
      </c>
      <c r="X2109" s="9" t="str">
        <f aca="false">IF(T2109=0,"",F2109/W2109-1)</f>
        <v/>
      </c>
    </row>
    <row r="2110" customFormat="false" ht="15" hidden="false" customHeight="false" outlineLevel="0" collapsed="false">
      <c r="A2110" s="5" t="n">
        <v>45938</v>
      </c>
      <c r="B2110" s="6" t="n">
        <v>4529.19221332554</v>
      </c>
      <c r="C2110" s="7" t="n">
        <v>51.45175514</v>
      </c>
      <c r="D2110" s="0" t="n">
        <f aca="false">INT((ROW()-3)/30)</f>
        <v>70</v>
      </c>
      <c r="E2110" s="0" t="n">
        <f aca="false">2+30*D2110</f>
        <v>2102</v>
      </c>
      <c r="F2110" s="8" t="n">
        <f aca="false">INDEX($F:$F,$E2110)*(2*B2110/INDEX($B:$B,$E2110)-C2110/INDEX($C:$C,$E2110))</f>
        <v>216.345017469912</v>
      </c>
      <c r="G2110" s="9" t="n">
        <f aca="false">B2110/B2109-1</f>
        <v>0.0146011418699561</v>
      </c>
      <c r="H2110" s="9" t="n">
        <f aca="false">F2110/F2109-1</f>
        <v>0.0010384316091987</v>
      </c>
      <c r="I2110" s="9" t="n">
        <f aca="false">LN(B2110/B2109)</f>
        <v>0.0144955715883725</v>
      </c>
      <c r="J2110" s="9" t="n">
        <f aca="false">LN(F2110/F2109)</f>
        <v>0.0010378928120656</v>
      </c>
      <c r="K2110" s="9" t="n">
        <f aca="false">F2110/F2103-1</f>
        <v>0.0221830215714864</v>
      </c>
      <c r="L2110" s="9" t="n">
        <f aca="false">F2110/F2080-1</f>
        <v>-0.0156615110118385</v>
      </c>
      <c r="M2110" s="9" t="n">
        <f aca="false">B2110/B2103-1</f>
        <v>0.0440051677537752</v>
      </c>
      <c r="N2110" s="9" t="n">
        <f aca="false">B2110/B2080-1</f>
        <v>0.0520482185039313</v>
      </c>
      <c r="O2110" s="8" t="n">
        <f aca="false">MAX(O2109,F2110)</f>
        <v>271.506607307531</v>
      </c>
      <c r="P2110" s="9" t="n">
        <f aca="false">F2110/O2110-1</f>
        <v>-0.203168498861385</v>
      </c>
      <c r="Q2110" s="8" t="n">
        <f aca="false">MAX(Q2109,B2110)</f>
        <v>4831.10497749854</v>
      </c>
      <c r="R2110" s="9" t="n">
        <f aca="false">B2110/Q2110-1</f>
        <v>-0.062493521788327</v>
      </c>
      <c r="S2110" s="9" t="n">
        <f aca="false">B2110/INDEX($B:$B,$E2110)-1</f>
        <v>0.0937326458308339</v>
      </c>
      <c r="T2110" s="0" t="n">
        <f aca="false">IF(AND($A2110&gt;=CrashTest!$B$3,$A2110&lt;=CrashTest!$C$3),1,IF(AND($A2110&gt;=CrashTest!$B$4,$A2110&lt;=CrashTest!$C$4),2,IF(AND($A2110&gt;=CrashTest!$B$5,$A2110&lt;=CrashTest!$C$5),3,IF(AND($A2110&gt;=CrashTest!$B$6,$A2110&lt;=CrashTest!$C$6),4,IF(AND($A2110&gt;=CrashTest!$B$7,$A2110&lt;=CrashTest!$C$7),5,0)))))</f>
        <v>0</v>
      </c>
      <c r="U2110" s="8" t="str">
        <f aca="false">IF(T2110=0,"",IF(T2109=T2110,MAX(U2109,B2110),B2110))</f>
        <v/>
      </c>
      <c r="V2110" s="9" t="str">
        <f aca="false">IF(T2110=0,"",B2110/U2110-1)</f>
        <v/>
      </c>
      <c r="W2110" s="8" t="str">
        <f aca="false">IF(T2110=0,"",IF(T2109=T2110,MAX(W2109,F2110),F2110))</f>
        <v/>
      </c>
      <c r="X2110" s="9" t="str">
        <f aca="false">IF(T2110=0,"",F2110/W2110-1)</f>
        <v/>
      </c>
    </row>
    <row r="2111" customFormat="false" ht="15" hidden="false" customHeight="false" outlineLevel="0" collapsed="false">
      <c r="A2111" s="5" t="n">
        <v>45939</v>
      </c>
      <c r="B2111" s="6" t="n">
        <v>4368.90794301578</v>
      </c>
      <c r="C2111" s="7" t="n">
        <v>48.60308793</v>
      </c>
      <c r="D2111" s="0" t="n">
        <f aca="false">INT((ROW()-3)/30)</f>
        <v>70</v>
      </c>
      <c r="E2111" s="0" t="n">
        <f aca="false">2+30*D2111</f>
        <v>2102</v>
      </c>
      <c r="F2111" s="8" t="n">
        <f aca="false">INDEX($F:$F,$E2111)*(2*B2111/INDEX($B:$B,$E2111)-C2111/INDEX($C:$C,$E2111))</f>
        <v>213.544488271776</v>
      </c>
      <c r="G2111" s="9" t="n">
        <f aca="false">B2111/B2110-1</f>
        <v>-0.0353891516986585</v>
      </c>
      <c r="H2111" s="9" t="n">
        <f aca="false">F2111/F2110-1</f>
        <v>-0.0129447362869166</v>
      </c>
      <c r="I2111" s="9" t="n">
        <f aca="false">LN(B2111/B2110)</f>
        <v>-0.0360305249857275</v>
      </c>
      <c r="J2111" s="9" t="n">
        <f aca="false">LN(F2111/F2110)</f>
        <v>-0.0130292495121923</v>
      </c>
      <c r="K2111" s="9" t="n">
        <f aca="false">F2111/F2104-1</f>
        <v>-0.000910498009307981</v>
      </c>
      <c r="L2111" s="9" t="n">
        <f aca="false">F2111/F2081-1</f>
        <v>-0.0285158728978859</v>
      </c>
      <c r="M2111" s="9" t="n">
        <f aca="false">B2111/B2104-1</f>
        <v>-0.0244961614260797</v>
      </c>
      <c r="N2111" s="9" t="n">
        <f aca="false">B2111/B2081-1</f>
        <v>0.0137303768263275</v>
      </c>
      <c r="O2111" s="8" t="n">
        <f aca="false">MAX(O2110,F2111)</f>
        <v>271.506607307531</v>
      </c>
      <c r="P2111" s="9" t="n">
        <f aca="false">F2111/O2111-1</f>
        <v>-0.213483272508732</v>
      </c>
      <c r="Q2111" s="8" t="n">
        <f aca="false">MAX(Q2110,B2111)</f>
        <v>4831.10497749854</v>
      </c>
      <c r="R2111" s="9" t="n">
        <f aca="false">B2111/Q2111-1</f>
        <v>-0.095671080764235</v>
      </c>
      <c r="S2111" s="9" t="n">
        <f aca="false">B2111/INDEX($B:$B,$E2111)-1</f>
        <v>0.0550263753097513</v>
      </c>
      <c r="T2111" s="0" t="n">
        <f aca="false">IF(AND($A2111&gt;=CrashTest!$B$3,$A2111&lt;=CrashTest!$C$3),1,IF(AND($A2111&gt;=CrashTest!$B$4,$A2111&lt;=CrashTest!$C$4),2,IF(AND($A2111&gt;=CrashTest!$B$5,$A2111&lt;=CrashTest!$C$5),3,IF(AND($A2111&gt;=CrashTest!$B$6,$A2111&lt;=CrashTest!$C$6),4,IF(AND($A2111&gt;=CrashTest!$B$7,$A2111&lt;=CrashTest!$C$7),5,0)))))</f>
        <v>0</v>
      </c>
      <c r="U2111" s="8" t="str">
        <f aca="false">IF(T2111=0,"",IF(T2110=T2111,MAX(U2110,B2111),B2111))</f>
        <v/>
      </c>
      <c r="V2111" s="9" t="str">
        <f aca="false">IF(T2111=0,"",B2111/U2111-1)</f>
        <v/>
      </c>
      <c r="W2111" s="8" t="str">
        <f aca="false">IF(T2111=0,"",IF(T2110=T2111,MAX(W2110,F2111),F2111))</f>
        <v/>
      </c>
      <c r="X2111" s="9" t="str">
        <f aca="false">IF(T2111=0,"",F2111/W2111-1)</f>
        <v/>
      </c>
    </row>
    <row r="2112" customFormat="false" ht="15" hidden="false" customHeight="false" outlineLevel="0" collapsed="false">
      <c r="A2112" s="5" t="n">
        <v>45940</v>
      </c>
      <c r="B2112" s="6" t="n">
        <v>3867.07758883694</v>
      </c>
      <c r="C2112" s="7" t="n">
        <v>38.47560715</v>
      </c>
      <c r="D2112" s="0" t="n">
        <f aca="false">INT((ROW()-3)/30)</f>
        <v>70</v>
      </c>
      <c r="E2112" s="0" t="n">
        <f aca="false">2+30*D2112</f>
        <v>2102</v>
      </c>
      <c r="F2112" s="8" t="n">
        <f aca="false">INDEX($F:$F,$E2112)*(2*B2112/INDEX($B:$B,$E2112)-C2112/INDEX($C:$C,$E2112))</f>
        <v>210.486353781336</v>
      </c>
      <c r="G2112" s="9" t="n">
        <f aca="false">B2112/B2111-1</f>
        <v>-0.114864025684285</v>
      </c>
      <c r="H2112" s="9" t="n">
        <f aca="false">F2112/F2111-1</f>
        <v>-0.0143208308263512</v>
      </c>
      <c r="I2112" s="9" t="n">
        <f aca="false">LN(B2112/B2111)</f>
        <v>-0.122014002481536</v>
      </c>
      <c r="J2112" s="9" t="n">
        <f aca="false">LN(F2112/F2111)</f>
        <v>-0.0144243635627104</v>
      </c>
      <c r="K2112" s="9" t="n">
        <f aca="false">F2112/F2105-1</f>
        <v>-0.0236857113220375</v>
      </c>
      <c r="L2112" s="9" t="n">
        <f aca="false">F2112/F2082-1</f>
        <v>-0.044822636348769</v>
      </c>
      <c r="M2112" s="9" t="n">
        <f aca="false">B2112/B2105-1</f>
        <v>-0.144418338761326</v>
      </c>
      <c r="N2112" s="9" t="n">
        <f aca="false">B2112/B2082-1</f>
        <v>-0.110731217651018</v>
      </c>
      <c r="O2112" s="8" t="n">
        <f aca="false">MAX(O2111,F2112)</f>
        <v>271.506607307531</v>
      </c>
      <c r="P2112" s="9" t="n">
        <f aca="false">F2112/O2112-1</f>
        <v>-0.22474684550523</v>
      </c>
      <c r="Q2112" s="8" t="n">
        <f aca="false">MAX(Q2111,B2112)</f>
        <v>4831.10497749854</v>
      </c>
      <c r="R2112" s="9" t="n">
        <f aca="false">B2112/Q2112-1</f>
        <v>-0.199545940970373</v>
      </c>
      <c r="S2112" s="9" t="n">
        <f aca="false">B2112/INDEX($B:$B,$E2112)-1</f>
        <v>-0.0661582013614258</v>
      </c>
      <c r="T2112" s="0" t="n">
        <f aca="false">IF(AND($A2112&gt;=CrashTest!$B$3,$A2112&lt;=CrashTest!$C$3),1,IF(AND($A2112&gt;=CrashTest!$B$4,$A2112&lt;=CrashTest!$C$4),2,IF(AND($A2112&gt;=CrashTest!$B$5,$A2112&lt;=CrashTest!$C$5),3,IF(AND($A2112&gt;=CrashTest!$B$6,$A2112&lt;=CrashTest!$C$6),4,IF(AND($A2112&gt;=CrashTest!$B$7,$A2112&lt;=CrashTest!$C$7),5,0)))))</f>
        <v>0</v>
      </c>
      <c r="U2112" s="8" t="str">
        <f aca="false">IF(T2112=0,"",IF(T2111=T2112,MAX(U2111,B2112),B2112))</f>
        <v/>
      </c>
      <c r="V2112" s="9" t="str">
        <f aca="false">IF(T2112=0,"",B2112/U2112-1)</f>
        <v/>
      </c>
      <c r="W2112" s="8" t="str">
        <f aca="false">IF(T2112=0,"",IF(T2111=T2112,MAX(W2111,F2112),F2112))</f>
        <v/>
      </c>
      <c r="X2112" s="9" t="str">
        <f aca="false">IF(T2112=0,"",F2112/W2112-1)</f>
        <v/>
      </c>
    </row>
    <row r="2113" customFormat="false" ht="15" hidden="false" customHeight="false" outlineLevel="0" collapsed="false">
      <c r="A2113" s="5" t="n">
        <v>45941</v>
      </c>
      <c r="B2113" s="6" t="n">
        <v>3749.88979456458</v>
      </c>
      <c r="C2113" s="7" t="n">
        <v>36.87103425</v>
      </c>
      <c r="D2113" s="0" t="n">
        <f aca="false">INT((ROW()-3)/30)</f>
        <v>70</v>
      </c>
      <c r="E2113" s="0" t="n">
        <f aca="false">2+30*D2113</f>
        <v>2102</v>
      </c>
      <c r="F2113" s="8" t="n">
        <f aca="false">INDEX($F:$F,$E2113)*(2*B2113/INDEX($B:$B,$E2113)-C2113/INDEX($C:$C,$E2113))</f>
        <v>206.179880714128</v>
      </c>
      <c r="G2113" s="9" t="n">
        <f aca="false">B2113/B2112-1</f>
        <v>-0.0303039676810842</v>
      </c>
      <c r="H2113" s="9" t="n">
        <f aca="false">F2113/F2112-1</f>
        <v>-0.0204596307068982</v>
      </c>
      <c r="I2113" s="9" t="n">
        <f aca="false">LN(B2113/B2112)</f>
        <v>-0.030772625338339</v>
      </c>
      <c r="J2113" s="9" t="n">
        <f aca="false">LN(F2113/F2112)</f>
        <v>-0.0206718282629516</v>
      </c>
      <c r="K2113" s="9" t="n">
        <f aca="false">F2113/F2106-1</f>
        <v>-0.0430260216279587</v>
      </c>
      <c r="L2113" s="9" t="n">
        <f aca="false">F2113/F2083-1</f>
        <v>-0.0745238449377489</v>
      </c>
      <c r="M2113" s="9" t="n">
        <f aca="false">B2113/B2106-1</f>
        <v>-0.164602419446009</v>
      </c>
      <c r="N2113" s="9" t="n">
        <f aca="false">B2113/B2083-1</f>
        <v>-0.159589819812214</v>
      </c>
      <c r="O2113" s="8" t="n">
        <f aca="false">MAX(O2112,F2113)</f>
        <v>271.506607307531</v>
      </c>
      <c r="P2113" s="9" t="n">
        <f aca="false">F2113/O2113-1</f>
        <v>-0.240608238750551</v>
      </c>
      <c r="Q2113" s="8" t="n">
        <f aca="false">MAX(Q2112,B2113)</f>
        <v>4831.10497749854</v>
      </c>
      <c r="R2113" s="9" t="n">
        <f aca="false">B2113/Q2113-1</f>
        <v>-0.2238028749054</v>
      </c>
      <c r="S2113" s="9" t="n">
        <f aca="false">B2113/INDEX($B:$B,$E2113)-1</f>
        <v>-0.0944573130466148</v>
      </c>
      <c r="T2113" s="0" t="n">
        <f aca="false">IF(AND($A2113&gt;=CrashTest!$B$3,$A2113&lt;=CrashTest!$C$3),1,IF(AND($A2113&gt;=CrashTest!$B$4,$A2113&lt;=CrashTest!$C$4),2,IF(AND($A2113&gt;=CrashTest!$B$5,$A2113&lt;=CrashTest!$C$5),3,IF(AND($A2113&gt;=CrashTest!$B$6,$A2113&lt;=CrashTest!$C$6),4,IF(AND($A2113&gt;=CrashTest!$B$7,$A2113&lt;=CrashTest!$C$7),5,0)))))</f>
        <v>0</v>
      </c>
      <c r="U2113" s="8" t="str">
        <f aca="false">IF(T2113=0,"",IF(T2112=T2113,MAX(U2112,B2113),B2113))</f>
        <v/>
      </c>
      <c r="V2113" s="9" t="str">
        <f aca="false">IF(T2113=0,"",B2113/U2113-1)</f>
        <v/>
      </c>
      <c r="W2113" s="8" t="str">
        <f aca="false">IF(T2113=0,"",IF(T2112=T2113,MAX(W2112,F2113),F2113))</f>
        <v/>
      </c>
      <c r="X2113" s="9" t="str">
        <f aca="false">IF(T2113=0,"",F2113/W2113-1)</f>
        <v/>
      </c>
    </row>
    <row r="2114" customFormat="false" ht="15" hidden="false" customHeight="false" outlineLevel="0" collapsed="false">
      <c r="A2114" s="5" t="n">
        <v>45942</v>
      </c>
      <c r="B2114" s="6" t="n">
        <v>4147.5814956166</v>
      </c>
      <c r="C2114" s="7" t="n">
        <v>44.68611417</v>
      </c>
      <c r="D2114" s="0" t="n">
        <f aca="false">INT((ROW()-3)/30)</f>
        <v>70</v>
      </c>
      <c r="E2114" s="0" t="n">
        <f aca="false">2+30*D2114</f>
        <v>2102</v>
      </c>
      <c r="F2114" s="8" t="n">
        <f aca="false">INDEX($F:$F,$E2114)*(2*B2114/INDEX($B:$B,$E2114)-C2114/INDEX($C:$C,$E2114))</f>
        <v>209.599127278623</v>
      </c>
      <c r="G2114" s="9" t="n">
        <f aca="false">B2114/B2113-1</f>
        <v>0.10605423701477</v>
      </c>
      <c r="H2114" s="9" t="n">
        <f aca="false">F2114/F2113-1</f>
        <v>0.0165838031948184</v>
      </c>
      <c r="I2114" s="9" t="n">
        <f aca="false">LN(B2114/B2113)</f>
        <v>0.100798940789973</v>
      </c>
      <c r="J2114" s="9" t="n">
        <f aca="false">LN(F2114/F2113)</f>
        <v>0.0164477935752162</v>
      </c>
      <c r="K2114" s="9" t="n">
        <f aca="false">F2114/F2107-1</f>
        <v>-0.0307669776907359</v>
      </c>
      <c r="L2114" s="9" t="n">
        <f aca="false">F2114/F2084-1</f>
        <v>-0.0721569253040844</v>
      </c>
      <c r="M2114" s="9" t="n">
        <f aca="false">B2114/B2107-1</f>
        <v>-0.0820063489282289</v>
      </c>
      <c r="N2114" s="9" t="n">
        <f aca="false">B2114/B2084-1</f>
        <v>-0.118076101915545</v>
      </c>
      <c r="O2114" s="8" t="n">
        <f aca="false">MAX(O2113,F2114)</f>
        <v>271.506607307531</v>
      </c>
      <c r="P2114" s="9" t="n">
        <f aca="false">F2114/O2114-1</f>
        <v>-0.228014635234224</v>
      </c>
      <c r="Q2114" s="8" t="n">
        <f aca="false">MAX(Q2113,B2114)</f>
        <v>4831.10497749854</v>
      </c>
      <c r="R2114" s="9" t="n">
        <f aca="false">B2114/Q2114-1</f>
        <v>-0.141483881030434</v>
      </c>
      <c r="S2114" s="9" t="n">
        <f aca="false">B2114/INDEX($B:$B,$E2114)-1</f>
        <v>0.00157932570253139</v>
      </c>
      <c r="T2114" s="0" t="n">
        <f aca="false">IF(AND($A2114&gt;=CrashTest!$B$3,$A2114&lt;=CrashTest!$C$3),1,IF(AND($A2114&gt;=CrashTest!$B$4,$A2114&lt;=CrashTest!$C$4),2,IF(AND($A2114&gt;=CrashTest!$B$5,$A2114&lt;=CrashTest!$C$5),3,IF(AND($A2114&gt;=CrashTest!$B$6,$A2114&lt;=CrashTest!$C$6),4,IF(AND($A2114&gt;=CrashTest!$B$7,$A2114&lt;=CrashTest!$C$7),5,0)))))</f>
        <v>0</v>
      </c>
      <c r="U2114" s="8" t="str">
        <f aca="false">IF(T2114=0,"",IF(T2113=T2114,MAX(U2113,B2114),B2114))</f>
        <v/>
      </c>
      <c r="V2114" s="9" t="str">
        <f aca="false">IF(T2114=0,"",B2114/U2114-1)</f>
        <v/>
      </c>
      <c r="W2114" s="8" t="str">
        <f aca="false">IF(T2114=0,"",IF(T2113=T2114,MAX(W2113,F2114),F2114))</f>
        <v/>
      </c>
      <c r="X2114" s="9" t="str">
        <f aca="false">IF(T2114=0,"",F2114/W2114-1)</f>
        <v/>
      </c>
    </row>
    <row r="2115" customFormat="false" ht="15" hidden="false" customHeight="false" outlineLevel="0" collapsed="false">
      <c r="A2115" s="5" t="n">
        <v>45943</v>
      </c>
      <c r="B2115" s="6" t="n">
        <v>4249.54676563413</v>
      </c>
      <c r="C2115" s="7" t="n">
        <v>46.37062224</v>
      </c>
      <c r="D2115" s="0" t="n">
        <f aca="false">INT((ROW()-3)/30)</f>
        <v>70</v>
      </c>
      <c r="E2115" s="0" t="n">
        <f aca="false">2+30*D2115</f>
        <v>2102</v>
      </c>
      <c r="F2115" s="8" t="n">
        <f aca="false">INDEX($F:$F,$E2115)*(2*B2115/INDEX($B:$B,$E2115)-C2115/INDEX($C:$C,$E2115))</f>
        <v>211.983879668305</v>
      </c>
      <c r="G2115" s="9" t="n">
        <f aca="false">B2115/B2114-1</f>
        <v>0.0245842716111289</v>
      </c>
      <c r="H2115" s="9" t="n">
        <f aca="false">F2115/F2114-1</f>
        <v>0.0113776828207486</v>
      </c>
      <c r="I2115" s="9" t="n">
        <f aca="false">LN(B2115/B2114)</f>
        <v>0.0242869416449698</v>
      </c>
      <c r="J2115" s="9" t="n">
        <f aca="false">LN(F2115/F2114)</f>
        <v>0.0113134437892386</v>
      </c>
      <c r="K2115" s="9" t="n">
        <f aca="false">F2115/F2108-1</f>
        <v>-0.0324135625795771</v>
      </c>
      <c r="L2115" s="9" t="n">
        <f aca="false">F2115/F2085-1</f>
        <v>-0.063957698040893</v>
      </c>
      <c r="M2115" s="9" t="n">
        <f aca="false">B2115/B2108-1</f>
        <v>-0.0950294340853706</v>
      </c>
      <c r="N2115" s="9" t="n">
        <f aca="false">B2115/B2085-1</f>
        <v>-0.0893217497796816</v>
      </c>
      <c r="O2115" s="8" t="n">
        <f aca="false">MAX(O2114,F2115)</f>
        <v>271.506607307531</v>
      </c>
      <c r="P2115" s="9" t="n">
        <f aca="false">F2115/O2115-1</f>
        <v>-0.219231230611659</v>
      </c>
      <c r="Q2115" s="8" t="n">
        <f aca="false">MAX(Q2114,B2115)</f>
        <v>4831.10497749854</v>
      </c>
      <c r="R2115" s="9" t="n">
        <f aca="false">B2115/Q2115-1</f>
        <v>-0.120377887579154</v>
      </c>
      <c r="S2115" s="9" t="n">
        <f aca="false">B2115/INDEX($B:$B,$E2115)-1</f>
        <v>0.0262024238856935</v>
      </c>
      <c r="T2115" s="0" t="n">
        <f aca="false">IF(AND($A2115&gt;=CrashTest!$B$3,$A2115&lt;=CrashTest!$C$3),1,IF(AND($A2115&gt;=CrashTest!$B$4,$A2115&lt;=CrashTest!$C$4),2,IF(AND($A2115&gt;=CrashTest!$B$5,$A2115&lt;=CrashTest!$C$5),3,IF(AND($A2115&gt;=CrashTest!$B$6,$A2115&lt;=CrashTest!$C$6),4,IF(AND($A2115&gt;=CrashTest!$B$7,$A2115&lt;=CrashTest!$C$7),5,0)))))</f>
        <v>0</v>
      </c>
      <c r="U2115" s="8" t="str">
        <f aca="false">IF(T2115=0,"",IF(T2114=T2115,MAX(U2114,B2115),B2115))</f>
        <v/>
      </c>
      <c r="V2115" s="9" t="str">
        <f aca="false">IF(T2115=0,"",B2115/U2115-1)</f>
        <v/>
      </c>
      <c r="W2115" s="8" t="str">
        <f aca="false">IF(T2115=0,"",IF(T2114=T2115,MAX(W2114,F2115),F2115))</f>
        <v/>
      </c>
      <c r="X2115" s="9" t="str">
        <f aca="false">IF(T2115=0,"",F2115/W2115-1)</f>
        <v/>
      </c>
    </row>
    <row r="2116" customFormat="false" ht="15" hidden="false" customHeight="false" outlineLevel="0" collapsed="false">
      <c r="A2116" s="5" t="n">
        <v>45944</v>
      </c>
      <c r="B2116" s="6" t="n">
        <v>4135.18015604909</v>
      </c>
      <c r="C2116" s="7" t="n">
        <v>44.09880639</v>
      </c>
      <c r="D2116" s="0" t="n">
        <f aca="false">INT((ROW()-3)/30)</f>
        <v>70</v>
      </c>
      <c r="E2116" s="0" t="n">
        <f aca="false">2+30*D2116</f>
        <v>2102</v>
      </c>
      <c r="F2116" s="8" t="n">
        <f aca="false">INDEX($F:$F,$E2116)*(2*B2116/INDEX($B:$B,$E2116)-C2116/INDEX($C:$C,$E2116))</f>
        <v>211.115791780305</v>
      </c>
      <c r="G2116" s="9" t="n">
        <f aca="false">B2116/B2115-1</f>
        <v>-0.0269126605476886</v>
      </c>
      <c r="H2116" s="9" t="n">
        <f aca="false">F2116/F2115-1</f>
        <v>-0.00409506557459638</v>
      </c>
      <c r="I2116" s="9" t="n">
        <f aca="false">LN(B2116/B2115)</f>
        <v>-0.0272814377698032</v>
      </c>
      <c r="J2116" s="9" t="n">
        <f aca="false">LN(F2116/F2115)</f>
        <v>-0.00410347331698093</v>
      </c>
      <c r="K2116" s="9" t="n">
        <f aca="false">F2116/F2109-1</f>
        <v>-0.0231574382290448</v>
      </c>
      <c r="L2116" s="9" t="n">
        <f aca="false">F2116/F2086-1</f>
        <v>-0.0669199682918599</v>
      </c>
      <c r="M2116" s="9" t="n">
        <f aca="false">B2116/B2109-1</f>
        <v>-0.0736629600701316</v>
      </c>
      <c r="N2116" s="9" t="n">
        <f aca="false">B2116/B2086-1</f>
        <v>-0.102977110079889</v>
      </c>
      <c r="O2116" s="8" t="n">
        <f aca="false">MAX(O2115,F2116)</f>
        <v>271.506607307531</v>
      </c>
      <c r="P2116" s="9" t="n">
        <f aca="false">F2116/O2116-1</f>
        <v>-0.222428529920901</v>
      </c>
      <c r="Q2116" s="8" t="n">
        <f aca="false">MAX(Q2115,B2116)</f>
        <v>4831.10497749854</v>
      </c>
      <c r="R2116" s="9" t="n">
        <f aca="false">B2116/Q2116-1</f>
        <v>-0.144050858900977</v>
      </c>
      <c r="S2116" s="9" t="n">
        <f aca="false">B2116/INDEX($B:$B,$E2116)-1</f>
        <v>-0.00141541360155739</v>
      </c>
      <c r="T2116" s="0" t="n">
        <f aca="false">IF(AND($A2116&gt;=CrashTest!$B$3,$A2116&lt;=CrashTest!$C$3),1,IF(AND($A2116&gt;=CrashTest!$B$4,$A2116&lt;=CrashTest!$C$4),2,IF(AND($A2116&gt;=CrashTest!$B$5,$A2116&lt;=CrashTest!$C$5),3,IF(AND($A2116&gt;=CrashTest!$B$6,$A2116&lt;=CrashTest!$C$6),4,IF(AND($A2116&gt;=CrashTest!$B$7,$A2116&lt;=CrashTest!$C$7),5,0)))))</f>
        <v>0</v>
      </c>
      <c r="U2116" s="8" t="str">
        <f aca="false">IF(T2116=0,"",IF(T2115=T2116,MAX(U2115,B2116),B2116))</f>
        <v/>
      </c>
      <c r="V2116" s="9" t="str">
        <f aca="false">IF(T2116=0,"",B2116/U2116-1)</f>
        <v/>
      </c>
      <c r="W2116" s="8" t="str">
        <f aca="false">IF(T2116=0,"",IF(T2115=T2116,MAX(W2115,F2116),F2116))</f>
        <v/>
      </c>
      <c r="X2116" s="9" t="str">
        <f aca="false">IF(T2116=0,"",F2116/W2116-1)</f>
        <v/>
      </c>
    </row>
    <row r="2117" customFormat="false" ht="15" hidden="false" customHeight="false" outlineLevel="0" collapsed="false">
      <c r="A2117" s="5" t="n">
        <v>45945</v>
      </c>
      <c r="B2117" s="6" t="n">
        <v>3984.26746230275</v>
      </c>
      <c r="C2117" s="7" t="n">
        <v>41.49647094</v>
      </c>
      <c r="D2117" s="0" t="n">
        <f aca="false">INT((ROW()-3)/30)</f>
        <v>70</v>
      </c>
      <c r="E2117" s="0" t="n">
        <f aca="false">2+30*D2117</f>
        <v>2102</v>
      </c>
      <c r="F2117" s="8" t="n">
        <f aca="false">INDEX($F:$F,$E2117)*(2*B2117/INDEX($B:$B,$E2117)-C2117/INDEX($C:$C,$E2117))</f>
        <v>208.102130680492</v>
      </c>
      <c r="G2117" s="9" t="n">
        <f aca="false">B2117/B2116-1</f>
        <v>-0.0364948292580626</v>
      </c>
      <c r="H2117" s="9" t="n">
        <f aca="false">F2117/F2116-1</f>
        <v>-0.0142749202908952</v>
      </c>
      <c r="I2117" s="9" t="n">
        <f aca="false">LN(B2117/B2116)</f>
        <v>-0.0371774245184137</v>
      </c>
      <c r="J2117" s="9" t="n">
        <f aca="false">LN(F2117/F2116)</f>
        <v>-0.0143777870825285</v>
      </c>
      <c r="K2117" s="9" t="n">
        <f aca="false">F2117/F2110-1</f>
        <v>-0.038100654620189</v>
      </c>
      <c r="L2117" s="9" t="n">
        <f aca="false">F2117/F2087-1</f>
        <v>-0.0717342086604567</v>
      </c>
      <c r="M2117" s="9" t="n">
        <f aca="false">B2117/B2110-1</f>
        <v>-0.120313893815224</v>
      </c>
      <c r="N2117" s="9" t="n">
        <f aca="false">B2117/B2087-1</f>
        <v>-0.11932791998594</v>
      </c>
      <c r="O2117" s="8" t="n">
        <f aca="false">MAX(O2116,F2117)</f>
        <v>271.506607307531</v>
      </c>
      <c r="P2117" s="9" t="n">
        <f aca="false">F2117/O2117-1</f>
        <v>-0.233528300676754</v>
      </c>
      <c r="Q2117" s="8" t="n">
        <f aca="false">MAX(Q2116,B2117)</f>
        <v>4831.10497749854</v>
      </c>
      <c r="R2117" s="9" t="n">
        <f aca="false">B2117/Q2117-1</f>
        <v>-0.175288576658971</v>
      </c>
      <c r="S2117" s="9" t="n">
        <f aca="false">B2117/INDEX($B:$B,$E2117)-1</f>
        <v>-0.0378585875819016</v>
      </c>
      <c r="T2117" s="0" t="n">
        <f aca="false">IF(AND($A2117&gt;=CrashTest!$B$3,$A2117&lt;=CrashTest!$C$3),1,IF(AND($A2117&gt;=CrashTest!$B$4,$A2117&lt;=CrashTest!$C$4),2,IF(AND($A2117&gt;=CrashTest!$B$5,$A2117&lt;=CrashTest!$C$5),3,IF(AND($A2117&gt;=CrashTest!$B$6,$A2117&lt;=CrashTest!$C$6),4,IF(AND($A2117&gt;=CrashTest!$B$7,$A2117&lt;=CrashTest!$C$7),5,0)))))</f>
        <v>0</v>
      </c>
      <c r="U2117" s="8" t="str">
        <f aca="false">IF(T2117=0,"",IF(T2116=T2117,MAX(U2116,B2117),B2117))</f>
        <v/>
      </c>
      <c r="V2117" s="9" t="str">
        <f aca="false">IF(T2117=0,"",B2117/U2117-1)</f>
        <v/>
      </c>
      <c r="W2117" s="8" t="str">
        <f aca="false">IF(T2117=0,"",IF(T2116=T2117,MAX(W2116,F2117),F2117))</f>
        <v/>
      </c>
      <c r="X2117" s="9" t="str">
        <f aca="false">IF(T2117=0,"",F2117/W2117-1)</f>
        <v/>
      </c>
    </row>
    <row r="2118" customFormat="false" ht="15" hidden="false" customHeight="false" outlineLevel="0" collapsed="false">
      <c r="A2118" s="5" t="n">
        <v>45946</v>
      </c>
      <c r="B2118" s="6" t="n">
        <v>3890.10663062536</v>
      </c>
      <c r="C2118" s="7" t="n">
        <v>39.76527419</v>
      </c>
      <c r="D2118" s="0" t="n">
        <f aca="false">INT((ROW()-3)/30)</f>
        <v>70</v>
      </c>
      <c r="E2118" s="0" t="n">
        <f aca="false">2+30*D2118</f>
        <v>2102</v>
      </c>
      <c r="F2118" s="8" t="n">
        <f aca="false">INDEX($F:$F,$E2118)*(2*B2118/INDEX($B:$B,$E2118)-C2118/INDEX($C:$C,$E2118))</f>
        <v>206.729585446617</v>
      </c>
      <c r="G2118" s="9" t="n">
        <f aca="false">B2118/B2117-1</f>
        <v>-0.0236331603157406</v>
      </c>
      <c r="H2118" s="9" t="n">
        <f aca="false">F2118/F2117-1</f>
        <v>-0.00659553666936208</v>
      </c>
      <c r="I2118" s="9" t="n">
        <f aca="false">LN(B2118/B2117)</f>
        <v>-0.0239169028546118</v>
      </c>
      <c r="J2118" s="9" t="n">
        <f aca="false">LN(F2118/F2117)</f>
        <v>-0.00661738333464581</v>
      </c>
      <c r="K2118" s="9" t="n">
        <f aca="false">F2118/F2111-1</f>
        <v>-0.0319132695969461</v>
      </c>
      <c r="L2118" s="9" t="n">
        <f aca="false">F2118/F2088-1</f>
        <v>-0.0785093600791698</v>
      </c>
      <c r="M2118" s="9" t="n">
        <f aca="false">B2118/B2111-1</f>
        <v>-0.109592904825528</v>
      </c>
      <c r="N2118" s="9" t="n">
        <f aca="false">B2118/B2088-1</f>
        <v>-0.136842227864231</v>
      </c>
      <c r="O2118" s="8" t="n">
        <f aca="false">MAX(O2117,F2118)</f>
        <v>271.506607307531</v>
      </c>
      <c r="P2118" s="9" t="n">
        <f aca="false">F2118/O2118-1</f>
        <v>-0.238583592875669</v>
      </c>
      <c r="Q2118" s="8" t="n">
        <f aca="false">MAX(Q2117,B2118)</f>
        <v>4831.10497749854</v>
      </c>
      <c r="R2118" s="9" t="n">
        <f aca="false">B2118/Q2118-1</f>
        <v>-0.194779113941012</v>
      </c>
      <c r="S2118" s="9" t="n">
        <f aca="false">B2118/INDEX($B:$B,$E2118)-1</f>
        <v>-0.0605970298279916</v>
      </c>
      <c r="T2118" s="0" t="n">
        <f aca="false">IF(AND($A2118&gt;=CrashTest!$B$3,$A2118&lt;=CrashTest!$C$3),1,IF(AND($A2118&gt;=CrashTest!$B$4,$A2118&lt;=CrashTest!$C$4),2,IF(AND($A2118&gt;=CrashTest!$B$5,$A2118&lt;=CrashTest!$C$5),3,IF(AND($A2118&gt;=CrashTest!$B$6,$A2118&lt;=CrashTest!$C$6),4,IF(AND($A2118&gt;=CrashTest!$B$7,$A2118&lt;=CrashTest!$C$7),5,0)))))</f>
        <v>0</v>
      </c>
      <c r="U2118" s="8" t="str">
        <f aca="false">IF(T2118=0,"",IF(T2117=T2118,MAX(U2117,B2118),B2118))</f>
        <v/>
      </c>
      <c r="V2118" s="9" t="str">
        <f aca="false">IF(T2118=0,"",B2118/U2118-1)</f>
        <v/>
      </c>
      <c r="W2118" s="8" t="str">
        <f aca="false">IF(T2118=0,"",IF(T2117=T2118,MAX(W2117,F2118),F2118))</f>
        <v/>
      </c>
      <c r="X2118" s="9" t="str">
        <f aca="false">IF(T2118=0,"",F2118/W2118-1)</f>
        <v/>
      </c>
    </row>
    <row r="2119" customFormat="false" ht="15" hidden="false" customHeight="false" outlineLevel="0" collapsed="false">
      <c r="A2119" s="5" t="n">
        <v>45947</v>
      </c>
      <c r="B2119" s="6" t="n">
        <v>3838.55720222092</v>
      </c>
      <c r="C2119" s="7" t="n">
        <v>38.64433635</v>
      </c>
      <c r="D2119" s="0" t="n">
        <f aca="false">INT((ROW()-3)/30)</f>
        <v>70</v>
      </c>
      <c r="E2119" s="0" t="n">
        <f aca="false">2+30*D2119</f>
        <v>2102</v>
      </c>
      <c r="F2119" s="8" t="n">
        <f aca="false">INDEX($F:$F,$E2119)*(2*B2119/INDEX($B:$B,$E2119)-C2119/INDEX($C:$C,$E2119))</f>
        <v>206.796287866604</v>
      </c>
      <c r="G2119" s="9" t="n">
        <f aca="false">B2119/B2118-1</f>
        <v>-0.0132514178399663</v>
      </c>
      <c r="H2119" s="9" t="n">
        <f aca="false">F2119/F2118-1</f>
        <v>0.000322655414044082</v>
      </c>
      <c r="I2119" s="9" t="n">
        <f aca="false">LN(B2119/B2118)</f>
        <v>-0.0133400013188207</v>
      </c>
      <c r="J2119" s="9" t="n">
        <f aca="false">LN(F2119/F2118)</f>
        <v>0.000322603371980111</v>
      </c>
      <c r="K2119" s="9" t="n">
        <f aca="false">F2119/F2112-1</f>
        <v>-0.017531140848044</v>
      </c>
      <c r="L2119" s="9" t="n">
        <f aca="false">F2119/F2089-1</f>
        <v>-0.0845613416432998</v>
      </c>
      <c r="M2119" s="9" t="n">
        <f aca="false">B2119/B2112-1</f>
        <v>-0.00737517827373047</v>
      </c>
      <c r="N2119" s="9" t="n">
        <f aca="false">B2119/B2089-1</f>
        <v>-0.164631401929659</v>
      </c>
      <c r="O2119" s="8" t="n">
        <f aca="false">MAX(O2118,F2119)</f>
        <v>271.506607307531</v>
      </c>
      <c r="P2119" s="9" t="n">
        <f aca="false">F2119/O2119-1</f>
        <v>-0.238337917749568</v>
      </c>
      <c r="Q2119" s="8" t="n">
        <f aca="false">MAX(Q2118,B2119)</f>
        <v>4831.10497749854</v>
      </c>
      <c r="R2119" s="9" t="n">
        <f aca="false">B2119/Q2119-1</f>
        <v>-0.205449432355648</v>
      </c>
      <c r="S2119" s="9" t="n">
        <f aca="false">B2119/INDEX($B:$B,$E2119)-1</f>
        <v>-0.0730454511058464</v>
      </c>
      <c r="T2119" s="0" t="n">
        <f aca="false">IF(AND($A2119&gt;=CrashTest!$B$3,$A2119&lt;=CrashTest!$C$3),1,IF(AND($A2119&gt;=CrashTest!$B$4,$A2119&lt;=CrashTest!$C$4),2,IF(AND($A2119&gt;=CrashTest!$B$5,$A2119&lt;=CrashTest!$C$5),3,IF(AND($A2119&gt;=CrashTest!$B$6,$A2119&lt;=CrashTest!$C$6),4,IF(AND($A2119&gt;=CrashTest!$B$7,$A2119&lt;=CrashTest!$C$7),5,0)))))</f>
        <v>0</v>
      </c>
      <c r="U2119" s="8" t="str">
        <f aca="false">IF(T2119=0,"",IF(T2118=T2119,MAX(U2118,B2119),B2119))</f>
        <v/>
      </c>
      <c r="V2119" s="9" t="str">
        <f aca="false">IF(T2119=0,"",B2119/U2119-1)</f>
        <v/>
      </c>
      <c r="W2119" s="8" t="str">
        <f aca="false">IF(T2119=0,"",IF(T2118=T2119,MAX(W2118,F2119),F2119))</f>
        <v/>
      </c>
      <c r="X2119" s="9" t="str">
        <f aca="false">IF(T2119=0,"",F2119/W2119-1)</f>
        <v/>
      </c>
    </row>
    <row r="2120" customFormat="false" ht="15" hidden="false" customHeight="false" outlineLevel="0" collapsed="false">
      <c r="A2120" s="5" t="n">
        <v>45948</v>
      </c>
      <c r="B2120" s="6" t="n">
        <v>3888.66811747516</v>
      </c>
      <c r="C2120" s="7" t="n">
        <v>39.82831481</v>
      </c>
      <c r="D2120" s="0" t="n">
        <f aca="false">INT((ROW()-3)/30)</f>
        <v>70</v>
      </c>
      <c r="E2120" s="0" t="n">
        <f aca="false">2+30*D2120</f>
        <v>2102</v>
      </c>
      <c r="F2120" s="8" t="n">
        <f aca="false">INDEX($F:$F,$E2120)*(2*B2120/INDEX($B:$B,$E2120)-C2120/INDEX($C:$C,$E2120))</f>
        <v>206.285851344455</v>
      </c>
      <c r="G2120" s="9" t="n">
        <f aca="false">B2120/B2119-1</f>
        <v>0.0130546225090111</v>
      </c>
      <c r="H2120" s="9" t="n">
        <f aca="false">F2120/F2119-1</f>
        <v>-0.00246830601949177</v>
      </c>
      <c r="I2120" s="9" t="n">
        <f aca="false">LN(B2120/B2119)</f>
        <v>0.0129701453419653</v>
      </c>
      <c r="J2120" s="9" t="n">
        <f aca="false">LN(F2120/F2119)</f>
        <v>-0.00247135730883942</v>
      </c>
      <c r="K2120" s="9" t="n">
        <f aca="false">F2120/F2113-1</f>
        <v>0.000513971731670004</v>
      </c>
      <c r="L2120" s="9" t="n">
        <f aca="false">F2120/F2090-1</f>
        <v>-0.086182563140621</v>
      </c>
      <c r="M2120" s="9" t="n">
        <f aca="false">B2120/B2113-1</f>
        <v>0.0370086403903758</v>
      </c>
      <c r="N2120" s="9" t="n">
        <f aca="false">B2120/B2090-1</f>
        <v>-0.152118919532626</v>
      </c>
      <c r="O2120" s="8" t="n">
        <f aca="false">MAX(O2119,F2120)</f>
        <v>271.506607307531</v>
      </c>
      <c r="P2120" s="9" t="n">
        <f aca="false">F2120/O2120-1</f>
        <v>-0.240217932852006</v>
      </c>
      <c r="Q2120" s="8" t="n">
        <f aca="false">MAX(Q2119,B2120)</f>
        <v>4831.10497749854</v>
      </c>
      <c r="R2120" s="9" t="n">
        <f aca="false">B2120/Q2120-1</f>
        <v>-0.19507687463073</v>
      </c>
      <c r="S2120" s="9" t="n">
        <f aca="false">B2120/INDEX($B:$B,$E2120)-1</f>
        <v>-0.0609444093870224</v>
      </c>
      <c r="T2120" s="0" t="n">
        <f aca="false">IF(AND($A2120&gt;=CrashTest!$B$3,$A2120&lt;=CrashTest!$C$3),1,IF(AND($A2120&gt;=CrashTest!$B$4,$A2120&lt;=CrashTest!$C$4),2,IF(AND($A2120&gt;=CrashTest!$B$5,$A2120&lt;=CrashTest!$C$5),3,IF(AND($A2120&gt;=CrashTest!$B$6,$A2120&lt;=CrashTest!$C$6),4,IF(AND($A2120&gt;=CrashTest!$B$7,$A2120&lt;=CrashTest!$C$7),5,0)))))</f>
        <v>0</v>
      </c>
      <c r="U2120" s="8" t="str">
        <f aca="false">IF(T2120=0,"",IF(T2119=T2120,MAX(U2119,B2120),B2120))</f>
        <v/>
      </c>
      <c r="V2120" s="9" t="str">
        <f aca="false">IF(T2120=0,"",B2120/U2120-1)</f>
        <v/>
      </c>
      <c r="W2120" s="8" t="str">
        <f aca="false">IF(T2120=0,"",IF(T2119=T2120,MAX(W2119,F2120),F2120))</f>
        <v/>
      </c>
      <c r="X2120" s="9" t="str">
        <f aca="false">IF(T2120=0,"",F2120/W2120-1)</f>
        <v/>
      </c>
    </row>
    <row r="2121" customFormat="false" ht="15" hidden="false" customHeight="false" outlineLevel="0" collapsed="false">
      <c r="A2121" s="5" t="n">
        <v>45949</v>
      </c>
      <c r="B2121" s="6" t="n">
        <v>3988.23975043834</v>
      </c>
      <c r="C2121" s="7" t="n">
        <v>41.56207838</v>
      </c>
      <c r="D2121" s="0" t="n">
        <f aca="false">INT((ROW()-3)/30)</f>
        <v>70</v>
      </c>
      <c r="E2121" s="0" t="n">
        <f aca="false">2+30*D2121</f>
        <v>2102</v>
      </c>
      <c r="F2121" s="8" t="n">
        <f aca="false">INDEX($F:$F,$E2121)*(2*B2121/INDEX($B:$B,$E2121)-C2121/INDEX($C:$C,$E2121))</f>
        <v>208.195111538035</v>
      </c>
      <c r="G2121" s="9" t="n">
        <f aca="false">B2121/B2120-1</f>
        <v>0.0256055878144288</v>
      </c>
      <c r="H2121" s="9" t="n">
        <f aca="false">F2121/F2120-1</f>
        <v>0.00925541030146904</v>
      </c>
      <c r="I2121" s="9" t="n">
        <f aca="false">LN(B2121/B2120)</f>
        <v>0.025283255506428</v>
      </c>
      <c r="J2121" s="9" t="n">
        <f aca="false">LN(F2121/F2120)</f>
        <v>0.00921284145140118</v>
      </c>
      <c r="K2121" s="9" t="n">
        <f aca="false">F2121/F2114-1</f>
        <v>-0.00669857627184156</v>
      </c>
      <c r="L2121" s="9" t="n">
        <f aca="false">F2121/F2091-1</f>
        <v>-0.0649716108874725</v>
      </c>
      <c r="M2121" s="9" t="n">
        <f aca="false">B2121/B2114-1</f>
        <v>-0.0384179901821486</v>
      </c>
      <c r="N2121" s="9" t="n">
        <f aca="false">B2121/B2091-1</f>
        <v>-0.1064970725682</v>
      </c>
      <c r="O2121" s="8" t="n">
        <f aca="false">MAX(O2120,F2121)</f>
        <v>271.506607307531</v>
      </c>
      <c r="P2121" s="9" t="n">
        <f aca="false">F2121/O2121-1</f>
        <v>-0.233185838080853</v>
      </c>
      <c r="Q2121" s="8" t="n">
        <f aca="false">MAX(Q2120,B2121)</f>
        <v>4831.10497749854</v>
      </c>
      <c r="R2121" s="9" t="n">
        <f aca="false">B2121/Q2121-1</f>
        <v>-0.174466344860223</v>
      </c>
      <c r="S2121" s="9" t="n">
        <f aca="false">B2121/INDEX($B:$B,$E2121)-1</f>
        <v>-0.0368993389989515</v>
      </c>
      <c r="T2121" s="0" t="n">
        <f aca="false">IF(AND($A2121&gt;=CrashTest!$B$3,$A2121&lt;=CrashTest!$C$3),1,IF(AND($A2121&gt;=CrashTest!$B$4,$A2121&lt;=CrashTest!$C$4),2,IF(AND($A2121&gt;=CrashTest!$B$5,$A2121&lt;=CrashTest!$C$5),3,IF(AND($A2121&gt;=CrashTest!$B$6,$A2121&lt;=CrashTest!$C$6),4,IF(AND($A2121&gt;=CrashTest!$B$7,$A2121&lt;=CrashTest!$C$7),5,0)))))</f>
        <v>0</v>
      </c>
      <c r="U2121" s="8" t="str">
        <f aca="false">IF(T2121=0,"",IF(T2120=T2121,MAX(U2120,B2121),B2121))</f>
        <v/>
      </c>
      <c r="V2121" s="9" t="str">
        <f aca="false">IF(T2121=0,"",B2121/U2121-1)</f>
        <v/>
      </c>
      <c r="W2121" s="8" t="str">
        <f aca="false">IF(T2121=0,"",IF(T2120=T2121,MAX(W2120,F2121),F2121))</f>
        <v/>
      </c>
      <c r="X2121" s="9" t="str">
        <f aca="false">IF(T2121=0,"",F2121/W2121-1)</f>
        <v/>
      </c>
    </row>
    <row r="2122" customFormat="false" ht="15" hidden="false" customHeight="false" outlineLevel="0" collapsed="false">
      <c r="A2122" s="5" t="n">
        <v>45950</v>
      </c>
      <c r="B2122" s="6" t="n">
        <v>3982.14718614845</v>
      </c>
      <c r="C2122" s="7" t="n">
        <v>41.55144665</v>
      </c>
      <c r="D2122" s="0" t="n">
        <f aca="false">INT((ROW()-3)/30)</f>
        <v>70</v>
      </c>
      <c r="E2122" s="0" t="n">
        <f aca="false">2+30*D2122</f>
        <v>2102</v>
      </c>
      <c r="F2122" s="8" t="n">
        <f aca="false">INDEX($F:$F,$E2122)*(2*B2122/INDEX($B:$B,$E2122)-C2122/INDEX($C:$C,$E2122))</f>
        <v>207.627342995369</v>
      </c>
      <c r="G2122" s="9" t="n">
        <f aca="false">B2122/B2121-1</f>
        <v>-0.00152763240705878</v>
      </c>
      <c r="H2122" s="9" t="n">
        <f aca="false">F2122/F2121-1</f>
        <v>-0.00272709833805307</v>
      </c>
      <c r="I2122" s="9" t="n">
        <f aca="false">LN(B2122/B2121)</f>
        <v>-0.00152880042713276</v>
      </c>
      <c r="J2122" s="9" t="n">
        <f aca="false">LN(F2122/F2121)</f>
        <v>-0.00273082364511968</v>
      </c>
      <c r="K2122" s="9" t="n">
        <f aca="false">F2122/F2115-1</f>
        <v>-0.0205512639911681</v>
      </c>
      <c r="L2122" s="9" t="n">
        <f aca="false">F2122/F2092-1</f>
        <v>-0.07364739914966</v>
      </c>
      <c r="M2122" s="9" t="n">
        <f aca="false">B2122/B2115-1</f>
        <v>-0.0629242585699084</v>
      </c>
      <c r="N2122" s="9" t="n">
        <f aca="false">B2122/B2092-1</f>
        <v>-0.111910384993016</v>
      </c>
      <c r="O2122" s="8" t="n">
        <f aca="false">MAX(O2121,F2122)</f>
        <v>271.506607307531</v>
      </c>
      <c r="P2122" s="9" t="n">
        <f aca="false">F2122/O2122-1</f>
        <v>-0.235277015707418</v>
      </c>
      <c r="Q2122" s="8" t="n">
        <f aca="false">MAX(Q2121,B2122)</f>
        <v>4831.10497749854</v>
      </c>
      <c r="R2122" s="9" t="n">
        <f aca="false">B2122/Q2122-1</f>
        <v>-0.175727456824932</v>
      </c>
      <c r="S2122" s="9" t="n">
        <f aca="false">B2122/INDEX($B:$B,$E2122)-1</f>
        <v>-0.0383706027799565</v>
      </c>
      <c r="T2122" s="0" t="n">
        <f aca="false">IF(AND($A2122&gt;=CrashTest!$B$3,$A2122&lt;=CrashTest!$C$3),1,IF(AND($A2122&gt;=CrashTest!$B$4,$A2122&lt;=CrashTest!$C$4),2,IF(AND($A2122&gt;=CrashTest!$B$5,$A2122&lt;=CrashTest!$C$5),3,IF(AND($A2122&gt;=CrashTest!$B$6,$A2122&lt;=CrashTest!$C$6),4,IF(AND($A2122&gt;=CrashTest!$B$7,$A2122&lt;=CrashTest!$C$7),5,0)))))</f>
        <v>0</v>
      </c>
      <c r="U2122" s="8" t="str">
        <f aca="false">IF(T2122=0,"",IF(T2121=T2122,MAX(U2121,B2122),B2122))</f>
        <v/>
      </c>
      <c r="V2122" s="9" t="str">
        <f aca="false">IF(T2122=0,"",B2122/U2122-1)</f>
        <v/>
      </c>
      <c r="W2122" s="8" t="str">
        <f aca="false">IF(T2122=0,"",IF(T2121=T2122,MAX(W2121,F2122),F2122))</f>
        <v/>
      </c>
      <c r="X2122" s="9" t="str">
        <f aca="false">IF(T2122=0,"",F2122/W2122-1)</f>
        <v/>
      </c>
    </row>
    <row r="2123" customFormat="false" ht="15" hidden="false" customHeight="false" outlineLevel="0" collapsed="false">
      <c r="A2123" s="5" t="n">
        <v>45951</v>
      </c>
      <c r="B2123" s="6" t="n">
        <v>3881.40200701344</v>
      </c>
      <c r="C2123" s="7" t="n">
        <v>39.55729136</v>
      </c>
      <c r="D2123" s="0" t="n">
        <f aca="false">INT((ROW()-3)/30)</f>
        <v>70</v>
      </c>
      <c r="E2123" s="0" t="n">
        <f aca="false">2+30*D2123</f>
        <v>2102</v>
      </c>
      <c r="F2123" s="8" t="n">
        <f aca="false">INDEX($F:$F,$E2123)*(2*B2123/INDEX($B:$B,$E2123)-C2123/INDEX($C:$C,$E2123))</f>
        <v>206.829199511823</v>
      </c>
      <c r="G2123" s="9" t="n">
        <f aca="false">B2123/B2122-1</f>
        <v>-0.0252992103068022</v>
      </c>
      <c r="H2123" s="9" t="n">
        <f aca="false">F2123/F2122-1</f>
        <v>-0.00384411548128183</v>
      </c>
      <c r="I2123" s="9" t="n">
        <f aca="false">LN(B2123/B2122)</f>
        <v>-0.02562473744827</v>
      </c>
      <c r="J2123" s="9" t="n">
        <f aca="false">LN(F2123/F2122)</f>
        <v>-0.00385152308307686</v>
      </c>
      <c r="K2123" s="9" t="n">
        <f aca="false">F2123/F2116-1</f>
        <v>-0.0203044605632485</v>
      </c>
      <c r="L2123" s="9" t="n">
        <f aca="false">F2123/F2093-1</f>
        <v>-0.0750438350673687</v>
      </c>
      <c r="M2123" s="9" t="n">
        <f aca="false">B2123/B2116-1</f>
        <v>-0.0613705182020702</v>
      </c>
      <c r="N2123" s="9" t="n">
        <f aca="false">B2123/B2093-1</f>
        <v>-0.128270831868493</v>
      </c>
      <c r="O2123" s="8" t="n">
        <f aca="false">MAX(O2122,F2123)</f>
        <v>271.506607307531</v>
      </c>
      <c r="P2123" s="9" t="n">
        <f aca="false">F2123/O2123-1</f>
        <v>-0.238216699170229</v>
      </c>
      <c r="Q2123" s="8" t="n">
        <f aca="false">MAX(Q2122,B2123)</f>
        <v>4831.10497749854</v>
      </c>
      <c r="R2123" s="9" t="n">
        <f aca="false">B2123/Q2123-1</f>
        <v>-0.196580901244841</v>
      </c>
      <c r="S2123" s="9" t="n">
        <f aca="false">B2123/INDEX($B:$B,$E2123)-1</f>
        <v>-0.0626990671374297</v>
      </c>
      <c r="T2123" s="0" t="n">
        <f aca="false">IF(AND($A2123&gt;=CrashTest!$B$3,$A2123&lt;=CrashTest!$C$3),1,IF(AND($A2123&gt;=CrashTest!$B$4,$A2123&lt;=CrashTest!$C$4),2,IF(AND($A2123&gt;=CrashTest!$B$5,$A2123&lt;=CrashTest!$C$5),3,IF(AND($A2123&gt;=CrashTest!$B$6,$A2123&lt;=CrashTest!$C$6),4,IF(AND($A2123&gt;=CrashTest!$B$7,$A2123&lt;=CrashTest!$C$7),5,0)))))</f>
        <v>0</v>
      </c>
      <c r="U2123" s="8" t="str">
        <f aca="false">IF(T2123=0,"",IF(T2122=T2123,MAX(U2122,B2123),B2123))</f>
        <v/>
      </c>
      <c r="V2123" s="9" t="str">
        <f aca="false">IF(T2123=0,"",B2123/U2123-1)</f>
        <v/>
      </c>
      <c r="W2123" s="8" t="str">
        <f aca="false">IF(T2123=0,"",IF(T2122=T2123,MAX(W2122,F2123),F2123))</f>
        <v/>
      </c>
      <c r="X2123" s="9" t="str">
        <f aca="false">IF(T2123=0,"",F2123/W2123-1)</f>
        <v/>
      </c>
    </row>
    <row r="2124" customFormat="false" ht="15" hidden="false" customHeight="false" outlineLevel="0" collapsed="false">
      <c r="A2124" s="5" t="n">
        <v>45952</v>
      </c>
      <c r="B2124" s="6" t="n">
        <v>3799.0574094097</v>
      </c>
      <c r="C2124" s="7" t="n">
        <v>38.42745322</v>
      </c>
      <c r="D2124" s="0" t="n">
        <f aca="false">INT((ROW()-3)/30)</f>
        <v>70</v>
      </c>
      <c r="E2124" s="0" t="n">
        <f aca="false">2+30*D2124</f>
        <v>2102</v>
      </c>
      <c r="F2124" s="8" t="n">
        <f aca="false">INDEX($F:$F,$E2124)*(2*B2124/INDEX($B:$B,$E2124)-C2124/INDEX($C:$C,$E2124))</f>
        <v>203.814260383493</v>
      </c>
      <c r="G2124" s="9" t="n">
        <f aca="false">B2124/B2123-1</f>
        <v>-0.0212151685022445</v>
      </c>
      <c r="H2124" s="9" t="n">
        <f aca="false">F2124/F2123-1</f>
        <v>-0.0145769511048065</v>
      </c>
      <c r="I2124" s="9" t="n">
        <f aca="false">LN(B2124/B2123)</f>
        <v>-0.0214434445731823</v>
      </c>
      <c r="J2124" s="9" t="n">
        <f aca="false">LN(F2124/F2123)</f>
        <v>-0.0146842387508655</v>
      </c>
      <c r="K2124" s="9" t="n">
        <f aca="false">F2124/F2117-1</f>
        <v>-0.0206046438975802</v>
      </c>
      <c r="L2124" s="9" t="n">
        <f aca="false">F2124/F2094-1</f>
        <v>-0.058420293634785</v>
      </c>
      <c r="M2124" s="9" t="n">
        <f aca="false">B2124/B2117-1</f>
        <v>-0.0464853463391752</v>
      </c>
      <c r="N2124" s="9" t="n">
        <f aca="false">B2124/B2094-1</f>
        <v>-0.0964513813618184</v>
      </c>
      <c r="O2124" s="8" t="n">
        <f aca="false">MAX(O2123,F2124)</f>
        <v>271.506607307531</v>
      </c>
      <c r="P2124" s="9" t="n">
        <f aca="false">F2124/O2124-1</f>
        <v>-0.249321177098883</v>
      </c>
      <c r="Q2124" s="8" t="n">
        <f aca="false">MAX(Q2123,B2124)</f>
        <v>4831.10497749854</v>
      </c>
      <c r="R2124" s="9" t="n">
        <f aca="false">B2124/Q2124-1</f>
        <v>-0.213625572802853</v>
      </c>
      <c r="S2124" s="9" t="n">
        <f aca="false">B2124/INDEX($B:$B,$E2124)-1</f>
        <v>-0.0825840643654201</v>
      </c>
      <c r="T2124" s="0" t="n">
        <f aca="false">IF(AND($A2124&gt;=CrashTest!$B$3,$A2124&lt;=CrashTest!$C$3),1,IF(AND($A2124&gt;=CrashTest!$B$4,$A2124&lt;=CrashTest!$C$4),2,IF(AND($A2124&gt;=CrashTest!$B$5,$A2124&lt;=CrashTest!$C$5),3,IF(AND($A2124&gt;=CrashTest!$B$6,$A2124&lt;=CrashTest!$C$6),4,IF(AND($A2124&gt;=CrashTest!$B$7,$A2124&lt;=CrashTest!$C$7),5,0)))))</f>
        <v>0</v>
      </c>
      <c r="U2124" s="8" t="str">
        <f aca="false">IF(T2124=0,"",IF(T2123=T2124,MAX(U2123,B2124),B2124))</f>
        <v/>
      </c>
      <c r="V2124" s="9" t="str">
        <f aca="false">IF(T2124=0,"",B2124/U2124-1)</f>
        <v/>
      </c>
      <c r="W2124" s="8" t="str">
        <f aca="false">IF(T2124=0,"",IF(T2123=T2124,MAX(W2123,F2124),F2124))</f>
        <v/>
      </c>
      <c r="X2124" s="9" t="str">
        <f aca="false">IF(T2124=0,"",F2124/W2124-1)</f>
        <v/>
      </c>
    </row>
    <row r="2125" customFormat="false" ht="15" hidden="false" customHeight="false" outlineLevel="0" collapsed="false">
      <c r="A2125" s="5" t="n">
        <v>45953</v>
      </c>
      <c r="B2125" s="6" t="n">
        <v>3856.09569199299</v>
      </c>
      <c r="C2125" s="7" t="n">
        <v>39.51672441</v>
      </c>
      <c r="D2125" s="0" t="n">
        <f aca="false">INT((ROW()-3)/30)</f>
        <v>70</v>
      </c>
      <c r="E2125" s="0" t="n">
        <f aca="false">2+30*D2125</f>
        <v>2102</v>
      </c>
      <c r="F2125" s="8" t="n">
        <f aca="false">INDEX($F:$F,$E2125)*(2*B2125/INDEX($B:$B,$E2125)-C2125/INDEX($C:$C,$E2125))</f>
        <v>204.453917515426</v>
      </c>
      <c r="G2125" s="9" t="n">
        <f aca="false">B2125/B2124-1</f>
        <v>0.0150137985390835</v>
      </c>
      <c r="H2125" s="9" t="n">
        <f aca="false">F2125/F2124-1</f>
        <v>0.00313843168151862</v>
      </c>
      <c r="I2125" s="9" t="n">
        <f aca="false">LN(B2125/B2124)</f>
        <v>0.0149022070211313</v>
      </c>
      <c r="J2125" s="9" t="n">
        <f aca="false">LN(F2125/F2124)</f>
        <v>0.00313351708487456</v>
      </c>
      <c r="K2125" s="9" t="n">
        <f aca="false">F2125/F2118-1</f>
        <v>-0.0110079451195846</v>
      </c>
      <c r="L2125" s="9" t="n">
        <f aca="false">F2125/F2095-1</f>
        <v>-0.0511797480482159</v>
      </c>
      <c r="M2125" s="9" t="n">
        <f aca="false">B2125/B2118-1</f>
        <v>-0.0087429322282877</v>
      </c>
      <c r="N2125" s="9" t="n">
        <f aca="false">B2125/B2095-1</f>
        <v>-0.0753753018289814</v>
      </c>
      <c r="O2125" s="8" t="n">
        <f aca="false">MAX(O2124,F2125)</f>
        <v>271.506607307531</v>
      </c>
      <c r="P2125" s="9" t="n">
        <f aca="false">F2125/O2125-1</f>
        <v>-0.246965222898445</v>
      </c>
      <c r="Q2125" s="8" t="n">
        <f aca="false">MAX(Q2124,B2125)</f>
        <v>4831.10497749854</v>
      </c>
      <c r="R2125" s="9" t="n">
        <f aca="false">B2125/Q2125-1</f>
        <v>-0.201819105576628</v>
      </c>
      <c r="S2125" s="9" t="n">
        <f aca="false">B2125/INDEX($B:$B,$E2125)-1</f>
        <v>-0.0688101663312577</v>
      </c>
      <c r="T2125" s="0" t="n">
        <f aca="false">IF(AND($A2125&gt;=CrashTest!$B$3,$A2125&lt;=CrashTest!$C$3),1,IF(AND($A2125&gt;=CrashTest!$B$4,$A2125&lt;=CrashTest!$C$4),2,IF(AND($A2125&gt;=CrashTest!$B$5,$A2125&lt;=CrashTest!$C$5),3,IF(AND($A2125&gt;=CrashTest!$B$6,$A2125&lt;=CrashTest!$C$6),4,IF(AND($A2125&gt;=CrashTest!$B$7,$A2125&lt;=CrashTest!$C$7),5,0)))))</f>
        <v>0</v>
      </c>
      <c r="U2125" s="8" t="str">
        <f aca="false">IF(T2125=0,"",IF(T2124=T2125,MAX(U2124,B2125),B2125))</f>
        <v/>
      </c>
      <c r="V2125" s="9" t="str">
        <f aca="false">IF(T2125=0,"",B2125/U2125-1)</f>
        <v/>
      </c>
      <c r="W2125" s="8" t="str">
        <f aca="false">IF(T2125=0,"",IF(T2124=T2125,MAX(W2124,F2125),F2125))</f>
        <v/>
      </c>
      <c r="X2125" s="9" t="str">
        <f aca="false">IF(T2125=0,"",F2125/W2125-1)</f>
        <v/>
      </c>
    </row>
    <row r="2126" customFormat="false" ht="15" hidden="false" customHeight="false" outlineLevel="0" collapsed="false">
      <c r="A2126" s="5" t="n">
        <v>45954</v>
      </c>
      <c r="B2126" s="6" t="n">
        <v>3932.93122939801</v>
      </c>
      <c r="C2126" s="7" t="n">
        <v>40.991083</v>
      </c>
      <c r="D2126" s="0" t="n">
        <f aca="false">INT((ROW()-3)/30)</f>
        <v>70</v>
      </c>
      <c r="E2126" s="0" t="n">
        <f aca="false">2+30*D2126</f>
        <v>2102</v>
      </c>
      <c r="F2126" s="8" t="n">
        <f aca="false">INDEX($F:$F,$E2126)*(2*B2126/INDEX($B:$B,$E2126)-C2126/INDEX($C:$C,$E2126))</f>
        <v>205.282449083626</v>
      </c>
      <c r="G2126" s="9" t="n">
        <f aca="false">B2126/B2125-1</f>
        <v>0.0199257340953871</v>
      </c>
      <c r="H2126" s="9" t="n">
        <f aca="false">F2126/F2125-1</f>
        <v>0.00405241229059472</v>
      </c>
      <c r="I2126" s="9" t="n">
        <f aca="false">LN(B2126/B2125)</f>
        <v>0.0197298149350193</v>
      </c>
      <c r="J2126" s="9" t="n">
        <f aca="false">LN(F2126/F2125)</f>
        <v>0.00404422338367135</v>
      </c>
      <c r="K2126" s="9" t="n">
        <f aca="false">F2126/F2119-1</f>
        <v>-0.00732043499714563</v>
      </c>
      <c r="L2126" s="9" t="n">
        <f aca="false">F2126/F2096-1</f>
        <v>-0.0412858216151747</v>
      </c>
      <c r="M2126" s="9" t="n">
        <f aca="false">B2126/B2119-1</f>
        <v>0.0245858071679868</v>
      </c>
      <c r="N2126" s="9" t="n">
        <f aca="false">B2126/B2096-1</f>
        <v>-0.0530201356856938</v>
      </c>
      <c r="O2126" s="8" t="n">
        <f aca="false">MAX(O2125,F2126)</f>
        <v>271.506607307531</v>
      </c>
      <c r="P2126" s="9" t="n">
        <f aca="false">F2126/O2126-1</f>
        <v>-0.243913615512473</v>
      </c>
      <c r="Q2126" s="8" t="n">
        <f aca="false">MAX(Q2125,B2126)</f>
        <v>4831.10497749854</v>
      </c>
      <c r="R2126" s="9" t="n">
        <f aca="false">B2126/Q2126-1</f>
        <v>-0.18591476531433</v>
      </c>
      <c r="S2126" s="9" t="n">
        <f aca="false">B2126/INDEX($B:$B,$E2126)-1</f>
        <v>-0.0502555253132465</v>
      </c>
      <c r="T2126" s="0" t="n">
        <f aca="false">IF(AND($A2126&gt;=CrashTest!$B$3,$A2126&lt;=CrashTest!$C$3),1,IF(AND($A2126&gt;=CrashTest!$B$4,$A2126&lt;=CrashTest!$C$4),2,IF(AND($A2126&gt;=CrashTest!$B$5,$A2126&lt;=CrashTest!$C$5),3,IF(AND($A2126&gt;=CrashTest!$B$6,$A2126&lt;=CrashTest!$C$6),4,IF(AND($A2126&gt;=CrashTest!$B$7,$A2126&lt;=CrashTest!$C$7),5,0)))))</f>
        <v>0</v>
      </c>
      <c r="U2126" s="8" t="str">
        <f aca="false">IF(T2126=0,"",IF(T2125=T2126,MAX(U2125,B2126),B2126))</f>
        <v/>
      </c>
      <c r="V2126" s="9" t="str">
        <f aca="false">IF(T2126=0,"",B2126/U2126-1)</f>
        <v/>
      </c>
      <c r="W2126" s="8" t="str">
        <f aca="false">IF(T2126=0,"",IF(T2125=T2126,MAX(W2125,F2126),F2126))</f>
        <v/>
      </c>
      <c r="X2126" s="9" t="str">
        <f aca="false">IF(T2126=0,"",F2126/W2126-1)</f>
        <v/>
      </c>
    </row>
    <row r="2127" customFormat="false" ht="15" hidden="false" customHeight="false" outlineLevel="0" collapsed="false">
      <c r="A2127" s="5" t="n">
        <v>45955</v>
      </c>
      <c r="B2127" s="6" t="n">
        <v>3955.02062916423</v>
      </c>
      <c r="C2127" s="7" t="n">
        <v>41.46738517</v>
      </c>
      <c r="D2127" s="0" t="n">
        <f aca="false">INT((ROW()-3)/30)</f>
        <v>70</v>
      </c>
      <c r="E2127" s="0" t="n">
        <f aca="false">2+30*D2127</f>
        <v>2102</v>
      </c>
      <c r="F2127" s="8" t="n">
        <f aca="false">INDEX($F:$F,$E2127)*(2*B2127/INDEX($B:$B,$E2127)-C2127/INDEX($C:$C,$E2127))</f>
        <v>205.272904766664</v>
      </c>
      <c r="G2127" s="9" t="n">
        <f aca="false">B2127/B2126-1</f>
        <v>0.00561652326923623</v>
      </c>
      <c r="H2127" s="9" t="n">
        <f aca="false">F2127/F2126-1</f>
        <v>-4.64935848353276E-005</v>
      </c>
      <c r="I2127" s="9" t="n">
        <f aca="false">LN(B2127/B2126)</f>
        <v>0.00560080941312167</v>
      </c>
      <c r="J2127" s="9" t="n">
        <f aca="false">LN(F2127/F2126)</f>
        <v>-4.64946656955452E-005</v>
      </c>
      <c r="K2127" s="9" t="n">
        <f aca="false">F2127/F2120-1</f>
        <v>-0.00491040258548348</v>
      </c>
      <c r="L2127" s="9" t="n">
        <f aca="false">F2127/F2097-1</f>
        <v>-0.0284144359284106</v>
      </c>
      <c r="M2127" s="9" t="n">
        <f aca="false">B2127/B2120-1</f>
        <v>0.0170630430997416</v>
      </c>
      <c r="N2127" s="9" t="n">
        <f aca="false">B2127/B2097-1</f>
        <v>0.0205507752434975</v>
      </c>
      <c r="O2127" s="8" t="n">
        <f aca="false">MAX(O2126,F2127)</f>
        <v>271.506607307531</v>
      </c>
      <c r="P2127" s="9" t="n">
        <f aca="false">F2127/O2127-1</f>
        <v>-0.243948768678933</v>
      </c>
      <c r="Q2127" s="8" t="n">
        <f aca="false">MAX(Q2126,B2127)</f>
        <v>4831.10497749854</v>
      </c>
      <c r="R2127" s="9" t="n">
        <f aca="false">B2127/Q2127-1</f>
        <v>-0.181342436650576</v>
      </c>
      <c r="S2127" s="9" t="n">
        <f aca="false">B2127/INDEX($B:$B,$E2127)-1</f>
        <v>-0.0449212633713398</v>
      </c>
      <c r="T2127" s="0" t="n">
        <f aca="false">IF(AND($A2127&gt;=CrashTest!$B$3,$A2127&lt;=CrashTest!$C$3),1,IF(AND($A2127&gt;=CrashTest!$B$4,$A2127&lt;=CrashTest!$C$4),2,IF(AND($A2127&gt;=CrashTest!$B$5,$A2127&lt;=CrashTest!$C$5),3,IF(AND($A2127&gt;=CrashTest!$B$6,$A2127&lt;=CrashTest!$C$6),4,IF(AND($A2127&gt;=CrashTest!$B$7,$A2127&lt;=CrashTest!$C$7),5,0)))))</f>
        <v>0</v>
      </c>
      <c r="U2127" s="8" t="str">
        <f aca="false">IF(T2127=0,"",IF(T2126=T2127,MAX(U2126,B2127),B2127))</f>
        <v/>
      </c>
      <c r="V2127" s="9" t="str">
        <f aca="false">IF(T2127=0,"",B2127/U2127-1)</f>
        <v/>
      </c>
      <c r="W2127" s="8" t="str">
        <f aca="false">IF(T2127=0,"",IF(T2126=T2127,MAX(W2126,F2127),F2127))</f>
        <v/>
      </c>
      <c r="X2127" s="9" t="str">
        <f aca="false">IF(T2127=0,"",F2127/W2127-1)</f>
        <v/>
      </c>
    </row>
    <row r="2128" customFormat="false" ht="15" hidden="false" customHeight="false" outlineLevel="0" collapsed="false">
      <c r="A2128" s="5" t="n">
        <v>45956</v>
      </c>
      <c r="B2128" s="6" t="n">
        <v>4166.26219111631</v>
      </c>
      <c r="C2128" s="7" t="n">
        <v>44.60958033</v>
      </c>
      <c r="D2128" s="0" t="n">
        <f aca="false">INT((ROW()-3)/30)</f>
        <v>70</v>
      </c>
      <c r="E2128" s="0" t="n">
        <f aca="false">2+30*D2128</f>
        <v>2102</v>
      </c>
      <c r="F2128" s="8" t="n">
        <f aca="false">INDEX($F:$F,$E2128)*(2*B2128/INDEX($B:$B,$E2128)-C2128/INDEX($C:$C,$E2128))</f>
        <v>211.855556676124</v>
      </c>
      <c r="G2128" s="9" t="n">
        <f aca="false">B2128/B2127-1</f>
        <v>0.0534109886543674</v>
      </c>
      <c r="H2128" s="9" t="n">
        <f aca="false">F2128/F2127-1</f>
        <v>0.0320678070831715</v>
      </c>
      <c r="I2128" s="9" t="n">
        <f aca="false">LN(B2128/B2127)</f>
        <v>0.0520334596193194</v>
      </c>
      <c r="J2128" s="9" t="n">
        <f aca="false">LN(F2128/F2127)</f>
        <v>0.0315643694388792</v>
      </c>
      <c r="K2128" s="9" t="n">
        <f aca="false">F2128/F2121-1</f>
        <v>0.0175818015660738</v>
      </c>
      <c r="L2128" s="9" t="n">
        <f aca="false">F2128/F2098-1</f>
        <v>-0.00116287826458172</v>
      </c>
      <c r="M2128" s="9" t="n">
        <f aca="false">B2128/B2121-1</f>
        <v>0.0446368452795256</v>
      </c>
      <c r="N2128" s="9" t="n">
        <f aca="false">B2128/B2098-1</f>
        <v>0.0333734670866046</v>
      </c>
      <c r="O2128" s="8" t="n">
        <f aca="false">MAX(O2127,F2128)</f>
        <v>271.506607307531</v>
      </c>
      <c r="P2128" s="9" t="n">
        <f aca="false">F2128/O2128-1</f>
        <v>-0.219703863647935</v>
      </c>
      <c r="Q2128" s="8" t="n">
        <f aca="false">MAX(Q2127,B2128)</f>
        <v>4831.10497749854</v>
      </c>
      <c r="R2128" s="9" t="n">
        <f aca="false">B2128/Q2128-1</f>
        <v>-0.137617126822708</v>
      </c>
      <c r="S2128" s="9" t="n">
        <f aca="false">B2128/INDEX($B:$B,$E2128)-1</f>
        <v>0.00609043619476113</v>
      </c>
      <c r="T2128" s="0" t="n">
        <f aca="false">IF(AND($A2128&gt;=CrashTest!$B$3,$A2128&lt;=CrashTest!$C$3),1,IF(AND($A2128&gt;=CrashTest!$B$4,$A2128&lt;=CrashTest!$C$4),2,IF(AND($A2128&gt;=CrashTest!$B$5,$A2128&lt;=CrashTest!$C$5),3,IF(AND($A2128&gt;=CrashTest!$B$6,$A2128&lt;=CrashTest!$C$6),4,IF(AND($A2128&gt;=CrashTest!$B$7,$A2128&lt;=CrashTest!$C$7),5,0)))))</f>
        <v>0</v>
      </c>
      <c r="U2128" s="8" t="str">
        <f aca="false">IF(T2128=0,"",IF(T2127=T2128,MAX(U2127,B2128),B2128))</f>
        <v/>
      </c>
      <c r="V2128" s="9" t="str">
        <f aca="false">IF(T2128=0,"",B2128/U2128-1)</f>
        <v/>
      </c>
      <c r="W2128" s="8" t="str">
        <f aca="false">IF(T2128=0,"",IF(T2127=T2128,MAX(W2127,F2128),F2128))</f>
        <v/>
      </c>
      <c r="X2128" s="9" t="str">
        <f aca="false">IF(T2128=0,"",F2128/W2128-1)</f>
        <v/>
      </c>
    </row>
    <row r="2129" customFormat="false" ht="15" hidden="false" customHeight="false" outlineLevel="0" collapsed="false">
      <c r="A2129" s="5" t="n">
        <v>45957</v>
      </c>
      <c r="B2129" s="6" t="n">
        <v>4118.91474137931</v>
      </c>
      <c r="C2129" s="7" t="n">
        <v>44.06492407</v>
      </c>
      <c r="D2129" s="0" t="n">
        <f aca="false">INT((ROW()-3)/30)</f>
        <v>70</v>
      </c>
      <c r="E2129" s="0" t="n">
        <f aca="false">2+30*D2129</f>
        <v>2102</v>
      </c>
      <c r="F2129" s="8" t="n">
        <f aca="false">INDEX($F:$F,$E2129)*(2*B2129/INDEX($B:$B,$E2129)-C2129/INDEX($C:$C,$E2129))</f>
        <v>209.625988026627</v>
      </c>
      <c r="G2129" s="9" t="n">
        <f aca="false">B2129/B2128-1</f>
        <v>-0.0113644911349935</v>
      </c>
      <c r="H2129" s="9" t="n">
        <f aca="false">F2129/F2128-1</f>
        <v>-0.0105240036394498</v>
      </c>
      <c r="I2129" s="9" t="n">
        <f aca="false">LN(B2129/B2128)</f>
        <v>-0.0114295604203118</v>
      </c>
      <c r="J2129" s="9" t="n">
        <f aca="false">LN(F2129/F2128)</f>
        <v>-0.0105797725859026</v>
      </c>
      <c r="K2129" s="9" t="n">
        <f aca="false">F2129/F2122-1</f>
        <v>0.00962611668782887</v>
      </c>
      <c r="L2129" s="9" t="n">
        <f aca="false">F2129/F2099-1</f>
        <v>-0.00716749528353999</v>
      </c>
      <c r="M2129" s="9" t="n">
        <f aca="false">B2129/B2122-1</f>
        <v>0.0343451783265556</v>
      </c>
      <c r="N2129" s="9" t="n">
        <f aca="false">B2129/B2099-1</f>
        <v>0.0245762794884461</v>
      </c>
      <c r="O2129" s="8" t="n">
        <f aca="false">MAX(O2128,F2129)</f>
        <v>271.506607307531</v>
      </c>
      <c r="P2129" s="9" t="n">
        <f aca="false">F2129/O2129-1</f>
        <v>-0.227915703026753</v>
      </c>
      <c r="Q2129" s="8" t="n">
        <f aca="false">MAX(Q2128,B2129)</f>
        <v>4831.10497749854</v>
      </c>
      <c r="R2129" s="9" t="n">
        <f aca="false">B2129/Q2129-1</f>
        <v>-0.147417669339901</v>
      </c>
      <c r="S2129" s="9" t="n">
        <f aca="false">B2129/INDEX($B:$B,$E2129)-1</f>
        <v>-0.00534326964837606</v>
      </c>
      <c r="T2129" s="0" t="n">
        <f aca="false">IF(AND($A2129&gt;=CrashTest!$B$3,$A2129&lt;=CrashTest!$C$3),1,IF(AND($A2129&gt;=CrashTest!$B$4,$A2129&lt;=CrashTest!$C$4),2,IF(AND($A2129&gt;=CrashTest!$B$5,$A2129&lt;=CrashTest!$C$5),3,IF(AND($A2129&gt;=CrashTest!$B$6,$A2129&lt;=CrashTest!$C$6),4,IF(AND($A2129&gt;=CrashTest!$B$7,$A2129&lt;=CrashTest!$C$7),5,0)))))</f>
        <v>0</v>
      </c>
      <c r="U2129" s="8" t="str">
        <f aca="false">IF(T2129=0,"",IF(T2128=T2129,MAX(U2128,B2129),B2129))</f>
        <v/>
      </c>
      <c r="V2129" s="9" t="str">
        <f aca="false">IF(T2129=0,"",B2129/U2129-1)</f>
        <v/>
      </c>
      <c r="W2129" s="8" t="str">
        <f aca="false">IF(T2129=0,"",IF(T2128=T2129,MAX(W2128,F2129),F2129))</f>
        <v/>
      </c>
      <c r="X2129" s="9" t="str">
        <f aca="false">IF(T2129=0,"",F2129/W2129-1)</f>
        <v/>
      </c>
    </row>
    <row r="2130" customFormat="false" ht="15" hidden="false" customHeight="false" outlineLevel="0" collapsed="false">
      <c r="A2130" s="5" t="n">
        <v>45958</v>
      </c>
      <c r="B2130" s="6" t="n">
        <v>3984.36764699006</v>
      </c>
      <c r="C2130" s="7" t="n">
        <v>42.09630336</v>
      </c>
      <c r="D2130" s="0" t="n">
        <f aca="false">INT((ROW()-3)/30)</f>
        <v>70</v>
      </c>
      <c r="E2130" s="0" t="n">
        <f aca="false">2+30*D2130</f>
        <v>2102</v>
      </c>
      <c r="F2130" s="8" t="n">
        <f aca="false">INDEX($F:$F,$E2130)*(2*B2130/INDEX($B:$B,$E2130)-C2130/INDEX($C:$C,$E2130))</f>
        <v>205.278536729996</v>
      </c>
      <c r="G2130" s="9" t="n">
        <f aca="false">B2130/B2129-1</f>
        <v>-0.0326656662828115</v>
      </c>
      <c r="H2130" s="9" t="n">
        <f aca="false">F2130/F2129-1</f>
        <v>-0.0207390855378007</v>
      </c>
      <c r="I2130" s="9" t="n">
        <f aca="false">LN(B2130/B2129)</f>
        <v>-0.0332111000400166</v>
      </c>
      <c r="J2130" s="9" t="n">
        <f aca="false">LN(F2130/F2129)</f>
        <v>-0.0209571607620836</v>
      </c>
      <c r="K2130" s="9" t="n">
        <f aca="false">F2130/F2123-1</f>
        <v>-0.00749731075441473</v>
      </c>
      <c r="L2130" s="9" t="n">
        <f aca="false">F2130/F2100-1</f>
        <v>-0.0318592560892439</v>
      </c>
      <c r="M2130" s="9" t="n">
        <f aca="false">B2130/B2123-1</f>
        <v>0.0265279504134248</v>
      </c>
      <c r="N2130" s="9" t="n">
        <f aca="false">B2130/B2100-1</f>
        <v>-0.0367723748220191</v>
      </c>
      <c r="O2130" s="8" t="n">
        <f aca="false">MAX(O2129,F2130)</f>
        <v>271.506607307531</v>
      </c>
      <c r="P2130" s="9" t="n">
        <f aca="false">F2130/O2130-1</f>
        <v>-0.243928025304074</v>
      </c>
      <c r="Q2130" s="8" t="n">
        <f aca="false">MAX(Q2129,B2130)</f>
        <v>4831.10497749854</v>
      </c>
      <c r="R2130" s="9" t="n">
        <f aca="false">B2130/Q2130-1</f>
        <v>-0.175267839231866</v>
      </c>
      <c r="S2130" s="9" t="n">
        <f aca="false">B2130/INDEX($B:$B,$E2130)-1</f>
        <v>-0.0378343944679946</v>
      </c>
      <c r="T2130" s="0" t="n">
        <f aca="false">IF(AND($A2130&gt;=CrashTest!$B$3,$A2130&lt;=CrashTest!$C$3),1,IF(AND($A2130&gt;=CrashTest!$B$4,$A2130&lt;=CrashTest!$C$4),2,IF(AND($A2130&gt;=CrashTest!$B$5,$A2130&lt;=CrashTest!$C$5),3,IF(AND($A2130&gt;=CrashTest!$B$6,$A2130&lt;=CrashTest!$C$6),4,IF(AND($A2130&gt;=CrashTest!$B$7,$A2130&lt;=CrashTest!$C$7),5,0)))))</f>
        <v>0</v>
      </c>
      <c r="U2130" s="8" t="str">
        <f aca="false">IF(T2130=0,"",IF(T2129=T2130,MAX(U2129,B2130),B2130))</f>
        <v/>
      </c>
      <c r="V2130" s="9" t="str">
        <f aca="false">IF(T2130=0,"",B2130/U2130-1)</f>
        <v/>
      </c>
      <c r="W2130" s="8" t="str">
        <f aca="false">IF(T2130=0,"",IF(T2129=T2130,MAX(W2129,F2130),F2130))</f>
        <v/>
      </c>
      <c r="X2130" s="9" t="str">
        <f aca="false">IF(T2130=0,"",F2130/W2130-1)</f>
        <v/>
      </c>
    </row>
    <row r="2131" customFormat="false" ht="15" hidden="false" customHeight="false" outlineLevel="0" collapsed="false">
      <c r="A2131" s="5" t="n">
        <v>45959</v>
      </c>
      <c r="B2131" s="6" t="n">
        <v>3902.84432378726</v>
      </c>
      <c r="C2131" s="7" t="n">
        <v>41.04762775</v>
      </c>
      <c r="D2131" s="0" t="n">
        <f aca="false">INT((ROW()-3)/30)</f>
        <v>70</v>
      </c>
      <c r="E2131" s="0" t="n">
        <f aca="false">2+30*D2131</f>
        <v>2102</v>
      </c>
      <c r="F2131" s="8" t="n">
        <f aca="false">INDEX($F:$F,$E2131)*(2*B2131/INDEX($B:$B,$E2131)-C2131/INDEX($C:$C,$E2131))</f>
        <v>201.963471271461</v>
      </c>
      <c r="G2131" s="9" t="n">
        <f aca="false">B2131/B2130-1</f>
        <v>-0.0204607933869723</v>
      </c>
      <c r="H2131" s="9" t="n">
        <f aca="false">F2131/F2130-1</f>
        <v>-0.0161491089684411</v>
      </c>
      <c r="I2131" s="9" t="n">
        <f aca="false">LN(B2131/B2130)</f>
        <v>-0.0206730152285944</v>
      </c>
      <c r="J2131" s="9" t="n">
        <f aca="false">LN(F2131/F2130)</f>
        <v>-0.0162809269167585</v>
      </c>
      <c r="K2131" s="9" t="n">
        <f aca="false">F2131/F2124-1</f>
        <v>-0.0090807635763529</v>
      </c>
      <c r="L2131" s="9" t="n">
        <f aca="false">F2131/F2101-1</f>
        <v>-0.0551221938216194</v>
      </c>
      <c r="M2131" s="9" t="n">
        <f aca="false">B2131/B2124-1</f>
        <v>0.0273191224013869</v>
      </c>
      <c r="N2131" s="9" t="n">
        <f aca="false">B2131/B2101-1</f>
        <v>-0.0752476988289431</v>
      </c>
      <c r="O2131" s="8" t="n">
        <f aca="false">MAX(O2130,F2131)</f>
        <v>271.506607307531</v>
      </c>
      <c r="P2131" s="9" t="n">
        <f aca="false">F2131/O2131-1</f>
        <v>-0.256137914011423</v>
      </c>
      <c r="Q2131" s="8" t="n">
        <f aca="false">MAX(Q2130,B2131)</f>
        <v>4831.10497749854</v>
      </c>
      <c r="R2131" s="9" t="n">
        <f aca="false">B2131/Q2131-1</f>
        <v>-0.192142513572934</v>
      </c>
      <c r="S2131" s="9" t="n">
        <f aca="false">B2131/INDEX($B:$B,$E2131)-1</f>
        <v>-0.0575210661268361</v>
      </c>
      <c r="T2131" s="0" t="n">
        <f aca="false">IF(AND($A2131&gt;=CrashTest!$B$3,$A2131&lt;=CrashTest!$C$3),1,IF(AND($A2131&gt;=CrashTest!$B$4,$A2131&lt;=CrashTest!$C$4),2,IF(AND($A2131&gt;=CrashTest!$B$5,$A2131&lt;=CrashTest!$C$5),3,IF(AND($A2131&gt;=CrashTest!$B$6,$A2131&lt;=CrashTest!$C$6),4,IF(AND($A2131&gt;=CrashTest!$B$7,$A2131&lt;=CrashTest!$C$7),5,0)))))</f>
        <v>0</v>
      </c>
      <c r="U2131" s="8" t="str">
        <f aca="false">IF(T2131=0,"",IF(T2130=T2131,MAX(U2130,B2131),B2131))</f>
        <v/>
      </c>
      <c r="V2131" s="9" t="str">
        <f aca="false">IF(T2131=0,"",B2131/U2131-1)</f>
        <v/>
      </c>
      <c r="W2131" s="8" t="str">
        <f aca="false">IF(T2131=0,"",IF(T2130=T2131,MAX(W2130,F2131),F2131))</f>
        <v/>
      </c>
      <c r="X2131" s="9" t="str">
        <f aca="false">IF(T2131=0,"",F2131/W2131-1)</f>
        <v/>
      </c>
    </row>
    <row r="2132" customFormat="false" ht="15" hidden="false" customHeight="false" outlineLevel="0" collapsed="false">
      <c r="A2132" s="5" t="n">
        <v>45960</v>
      </c>
      <c r="B2132" s="6" t="n">
        <v>3791.08245061368</v>
      </c>
      <c r="C2132" s="7" t="n">
        <v>38.90010594</v>
      </c>
      <c r="D2132" s="0" t="n">
        <f aca="false">INT((ROW()-3)/30)</f>
        <v>70</v>
      </c>
      <c r="E2132" s="0" t="n">
        <f aca="false">2+30*D2132</f>
        <v>2102</v>
      </c>
      <c r="F2132" s="8" t="n">
        <f aca="false">INDEX($F:$F,$E2132)*(2*B2132/INDEX($B:$B,$E2132)-C2132/INDEX($C:$C,$E2132))</f>
        <v>200.772397529885</v>
      </c>
      <c r="G2132" s="9" t="n">
        <f aca="false">B2132/B2131-1</f>
        <v>-0.0286360059232718</v>
      </c>
      <c r="H2132" s="9" t="n">
        <f aca="false">F2132/F2131-1</f>
        <v>-0.00589747113217121</v>
      </c>
      <c r="I2132" s="9" t="n">
        <f aca="false">LN(B2132/B2131)</f>
        <v>-0.029054015768646</v>
      </c>
      <c r="J2132" s="9" t="n">
        <f aca="false">LN(F2132/F2131)</f>
        <v>-0.00591492989057192</v>
      </c>
      <c r="K2132" s="9" t="n">
        <f aca="false">F2132/F2125-1</f>
        <v>-0.0180066003639344</v>
      </c>
      <c r="L2132" s="9" t="n">
        <f aca="false">F2132/F2102-1</f>
        <v>-0.0440410050196411</v>
      </c>
      <c r="M2132" s="9" t="n">
        <f aca="false">B2132/B2125-1</f>
        <v>-0.0168598620398106</v>
      </c>
      <c r="N2132" s="9" t="n">
        <f aca="false">B2132/B2102-1</f>
        <v>-0.0845098984597869</v>
      </c>
      <c r="O2132" s="8" t="n">
        <f aca="false">MAX(O2131,F2132)</f>
        <v>271.506607307531</v>
      </c>
      <c r="P2132" s="9" t="n">
        <f aca="false">F2132/O2132-1</f>
        <v>-0.260524819189857</v>
      </c>
      <c r="Q2132" s="8" t="n">
        <f aca="false">MAX(Q2131,B2132)</f>
        <v>4831.10497749854</v>
      </c>
      <c r="R2132" s="9" t="n">
        <f aca="false">B2132/Q2132-1</f>
        <v>-0.215276325339419</v>
      </c>
      <c r="S2132" s="9" t="n">
        <f aca="false">B2132/INDEX($B:$B,$E2132)-1</f>
        <v>-0.0845098984597869</v>
      </c>
      <c r="T2132" s="0" t="n">
        <f aca="false">IF(AND($A2132&gt;=CrashTest!$B$3,$A2132&lt;=CrashTest!$C$3),1,IF(AND($A2132&gt;=CrashTest!$B$4,$A2132&lt;=CrashTest!$C$4),2,IF(AND($A2132&gt;=CrashTest!$B$5,$A2132&lt;=CrashTest!$C$5),3,IF(AND($A2132&gt;=CrashTest!$B$6,$A2132&lt;=CrashTest!$C$6),4,IF(AND($A2132&gt;=CrashTest!$B$7,$A2132&lt;=CrashTest!$C$7),5,0)))))</f>
        <v>0</v>
      </c>
      <c r="U2132" s="8" t="str">
        <f aca="false">IF(T2132=0,"",IF(T2131=T2132,MAX(U2131,B2132),B2132))</f>
        <v/>
      </c>
      <c r="V2132" s="9" t="str">
        <f aca="false">IF(T2132=0,"",B2132/U2132-1)</f>
        <v/>
      </c>
      <c r="W2132" s="8" t="str">
        <f aca="false">IF(T2132=0,"",IF(T2131=T2132,MAX(W2131,F2132),F2132))</f>
        <v/>
      </c>
      <c r="X2132" s="9" t="str">
        <f aca="false">IF(T2132=0,"",F2132/W2132-1)</f>
        <v/>
      </c>
    </row>
    <row r="2133" customFormat="false" ht="15" hidden="false" customHeight="false" outlineLevel="0" collapsed="false">
      <c r="A2133" s="5" t="n">
        <v>45961</v>
      </c>
      <c r="B2133" s="6" t="n">
        <v>3851.14513091759</v>
      </c>
      <c r="C2133" s="7" t="n">
        <v>39.65019278</v>
      </c>
      <c r="D2133" s="0" t="n">
        <f aca="false">INT((ROW()-3)/30)</f>
        <v>71</v>
      </c>
      <c r="E2133" s="0" t="n">
        <f aca="false">2+30*D2133</f>
        <v>2132</v>
      </c>
      <c r="F2133" s="8" t="n">
        <f aca="false">INDEX($F:$F,$E2133)*(2*B2133/INDEX($B:$B,$E2133)-C2133/INDEX($C:$C,$E2133))</f>
        <v>203.262760368759</v>
      </c>
      <c r="G2133" s="9" t="n">
        <f aca="false">B2133/B2132-1</f>
        <v>0.0158431479890888</v>
      </c>
      <c r="H2133" s="9" t="n">
        <f aca="false">F2133/F2132-1</f>
        <v>0.0124039104454252</v>
      </c>
      <c r="I2133" s="9" t="n">
        <f aca="false">LN(B2133/B2132)</f>
        <v>0.0157189553376748</v>
      </c>
      <c r="J2133" s="9" t="n">
        <f aca="false">LN(F2133/F2132)</f>
        <v>0.0123276122311799</v>
      </c>
      <c r="K2133" s="9" t="n">
        <f aca="false">F2133/F2126-1</f>
        <v>-0.00983858446682939</v>
      </c>
      <c r="L2133" s="9" t="n">
        <f aca="false">F2133/F2103-1</f>
        <v>-0.0396277899231289</v>
      </c>
      <c r="M2133" s="9" t="n">
        <f aca="false">B2133/B2126-1</f>
        <v>-0.0207952017744635</v>
      </c>
      <c r="N2133" s="9" t="n">
        <f aca="false">B2133/B2103-1</f>
        <v>-0.112288631377021</v>
      </c>
      <c r="O2133" s="8" t="n">
        <f aca="false">MAX(O2132,F2133)</f>
        <v>271.506607307531</v>
      </c>
      <c r="P2133" s="9" t="n">
        <f aca="false">F2133/O2133-1</f>
        <v>-0.251352435270473</v>
      </c>
      <c r="Q2133" s="8" t="n">
        <f aca="false">MAX(Q2132,B2133)</f>
        <v>4831.10497749854</v>
      </c>
      <c r="R2133" s="9" t="n">
        <f aca="false">B2133/Q2133-1</f>
        <v>-0.202843832031229</v>
      </c>
      <c r="S2133" s="9" t="n">
        <f aca="false">B2133/INDEX($B:$B,$E2133)-1</f>
        <v>0.0158431479890888</v>
      </c>
      <c r="T2133" s="0" t="n">
        <f aca="false">IF(AND($A2133&gt;=CrashTest!$B$3,$A2133&lt;=CrashTest!$C$3),1,IF(AND($A2133&gt;=CrashTest!$B$4,$A2133&lt;=CrashTest!$C$4),2,IF(AND($A2133&gt;=CrashTest!$B$5,$A2133&lt;=CrashTest!$C$5),3,IF(AND($A2133&gt;=CrashTest!$B$6,$A2133&lt;=CrashTest!$C$6),4,IF(AND($A2133&gt;=CrashTest!$B$7,$A2133&lt;=CrashTest!$C$7),5,0)))))</f>
        <v>0</v>
      </c>
      <c r="U2133" s="8" t="str">
        <f aca="false">IF(T2133=0,"",IF(T2132=T2133,MAX(U2132,B2133),B2133))</f>
        <v/>
      </c>
      <c r="V2133" s="9" t="str">
        <f aca="false">IF(T2133=0,"",B2133/U2133-1)</f>
        <v/>
      </c>
      <c r="W2133" s="8" t="str">
        <f aca="false">IF(T2133=0,"",IF(T2132=T2133,MAX(W2132,F2133),F2133))</f>
        <v/>
      </c>
      <c r="X2133" s="9" t="str">
        <f aca="false">IF(T2133=0,"",F2133/W2133-1)</f>
        <v/>
      </c>
    </row>
    <row r="2134" customFormat="false" ht="15" hidden="false" customHeight="false" outlineLevel="0" collapsed="false">
      <c r="A2134" s="5" t="n">
        <v>45962</v>
      </c>
      <c r="B2134" s="6" t="n">
        <v>3871.69728784337</v>
      </c>
      <c r="C2134" s="7" t="n">
        <v>40.09656437</v>
      </c>
      <c r="D2134" s="0" t="n">
        <f aca="false">INT((ROW()-3)/30)</f>
        <v>71</v>
      </c>
      <c r="E2134" s="0" t="n">
        <f aca="false">2+30*D2134</f>
        <v>2132</v>
      </c>
      <c r="F2134" s="8" t="n">
        <f aca="false">INDEX($F:$F,$E2134)*(2*B2134/INDEX($B:$B,$E2134)-C2134/INDEX($C:$C,$E2134))</f>
        <v>203.135782251023</v>
      </c>
      <c r="G2134" s="9" t="n">
        <f aca="false">B2134/B2133-1</f>
        <v>0.00533663526746464</v>
      </c>
      <c r="H2134" s="9" t="n">
        <f aca="false">F2134/F2133-1</f>
        <v>-0.000624699366994941</v>
      </c>
      <c r="I2134" s="9" t="n">
        <f aca="false">LN(B2134/B2133)</f>
        <v>0.00532244588944563</v>
      </c>
      <c r="J2134" s="9" t="n">
        <f aca="false">LN(F2134/F2133)</f>
        <v>-0.000624894572945425</v>
      </c>
      <c r="K2134" s="9" t="n">
        <f aca="false">F2134/F2127-1</f>
        <v>-0.0104111281421699</v>
      </c>
      <c r="L2134" s="9" t="n">
        <f aca="false">F2134/F2104-1</f>
        <v>-0.049608682630241</v>
      </c>
      <c r="M2134" s="9" t="n">
        <f aca="false">B2134/B2127-1</f>
        <v>-0.0210677387385633</v>
      </c>
      <c r="N2134" s="9" t="n">
        <f aca="false">B2134/B2104-1</f>
        <v>-0.135514958120096</v>
      </c>
      <c r="O2134" s="8" t="n">
        <f aca="false">MAX(O2133,F2134)</f>
        <v>271.506607307531</v>
      </c>
      <c r="P2134" s="9" t="n">
        <f aca="false">F2134/O2134-1</f>
        <v>-0.251820114930262</v>
      </c>
      <c r="Q2134" s="8" t="n">
        <f aca="false">MAX(Q2133,B2134)</f>
        <v>4831.10497749854</v>
      </c>
      <c r="R2134" s="9" t="n">
        <f aca="false">B2134/Q2134-1</f>
        <v>-0.19858970031157</v>
      </c>
      <c r="S2134" s="9" t="n">
        <f aca="false">B2134/INDEX($B:$B,$E2134)-1</f>
        <v>0.0212643323588597</v>
      </c>
      <c r="T2134" s="0" t="n">
        <f aca="false">IF(AND($A2134&gt;=CrashTest!$B$3,$A2134&lt;=CrashTest!$C$3),1,IF(AND($A2134&gt;=CrashTest!$B$4,$A2134&lt;=CrashTest!$C$4),2,IF(AND($A2134&gt;=CrashTest!$B$5,$A2134&lt;=CrashTest!$C$5),3,IF(AND($A2134&gt;=CrashTest!$B$6,$A2134&lt;=CrashTest!$C$6),4,IF(AND($A2134&gt;=CrashTest!$B$7,$A2134&lt;=CrashTest!$C$7),5,0)))))</f>
        <v>0</v>
      </c>
      <c r="U2134" s="8" t="str">
        <f aca="false">IF(T2134=0,"",IF(T2133=T2134,MAX(U2133,B2134),B2134))</f>
        <v/>
      </c>
      <c r="V2134" s="9" t="str">
        <f aca="false">IF(T2134=0,"",B2134/U2134-1)</f>
        <v/>
      </c>
      <c r="W2134" s="8" t="str">
        <f aca="false">IF(T2134=0,"",IF(T2133=T2134,MAX(W2133,F2134),F2134))</f>
        <v/>
      </c>
      <c r="X2134" s="9" t="str">
        <f aca="false">IF(T2134=0,"",F2134/W2134-1)</f>
        <v/>
      </c>
    </row>
    <row r="2135" customFormat="false" ht="15" hidden="false" customHeight="false" outlineLevel="0" collapsed="false">
      <c r="A2135" s="5" t="n">
        <v>45963</v>
      </c>
      <c r="B2135" s="6" t="n">
        <v>3892.96733927528</v>
      </c>
      <c r="C2135" s="7" t="n">
        <v>40.67804836</v>
      </c>
      <c r="D2135" s="0" t="n">
        <f aca="false">INT((ROW()-3)/30)</f>
        <v>71</v>
      </c>
      <c r="E2135" s="0" t="n">
        <f aca="false">2+30*D2135</f>
        <v>2132</v>
      </c>
      <c r="F2135" s="8" t="n">
        <f aca="false">INDEX($F:$F,$E2135)*(2*B2135/INDEX($B:$B,$E2135)-C2135/INDEX($C:$C,$E2135))</f>
        <v>202.387496073296</v>
      </c>
      <c r="G2135" s="9" t="n">
        <f aca="false">B2135/B2134-1</f>
        <v>0.00549372790550939</v>
      </c>
      <c r="H2135" s="9" t="n">
        <f aca="false">F2135/F2134-1</f>
        <v>-0.0036836748771425</v>
      </c>
      <c r="I2135" s="9" t="n">
        <f aca="false">LN(B2135/B2134)</f>
        <v>0.00547869242445066</v>
      </c>
      <c r="J2135" s="9" t="n">
        <f aca="false">LN(F2135/F2134)</f>
        <v>-0.00369047631543842</v>
      </c>
      <c r="K2135" s="9" t="n">
        <f aca="false">F2135/F2128-1</f>
        <v>-0.0446911129043547</v>
      </c>
      <c r="L2135" s="9" t="n">
        <f aca="false">F2135/F2105-1</f>
        <v>-0.0612512368788309</v>
      </c>
      <c r="M2135" s="9" t="n">
        <f aca="false">B2135/B2128-1</f>
        <v>-0.0655971322265253</v>
      </c>
      <c r="N2135" s="9" t="n">
        <f aca="false">B2135/B2105-1</f>
        <v>-0.13869029344022</v>
      </c>
      <c r="O2135" s="8" t="n">
        <f aca="false">MAX(O2134,F2135)</f>
        <v>271.506607307531</v>
      </c>
      <c r="P2135" s="9" t="n">
        <f aca="false">F2135/O2135-1</f>
        <v>-0.254576166376477</v>
      </c>
      <c r="Q2135" s="8" t="n">
        <f aca="false">MAX(Q2134,B2135)</f>
        <v>4831.10497749854</v>
      </c>
      <c r="R2135" s="9" t="n">
        <f aca="false">B2135/Q2135-1</f>
        <v>-0.194186970184409</v>
      </c>
      <c r="S2135" s="9" t="n">
        <f aca="false">B2135/INDEX($B:$B,$E2135)-1</f>
        <v>0.0268748807204411</v>
      </c>
      <c r="T2135" s="0" t="n">
        <f aca="false">IF(AND($A2135&gt;=CrashTest!$B$3,$A2135&lt;=CrashTest!$C$3),1,IF(AND($A2135&gt;=CrashTest!$B$4,$A2135&lt;=CrashTest!$C$4),2,IF(AND($A2135&gt;=CrashTest!$B$5,$A2135&lt;=CrashTest!$C$5),3,IF(AND($A2135&gt;=CrashTest!$B$6,$A2135&lt;=CrashTest!$C$6),4,IF(AND($A2135&gt;=CrashTest!$B$7,$A2135&lt;=CrashTest!$C$7),5,0)))))</f>
        <v>0</v>
      </c>
      <c r="U2135" s="8" t="str">
        <f aca="false">IF(T2135=0,"",IF(T2134=T2135,MAX(U2134,B2135),B2135))</f>
        <v/>
      </c>
      <c r="V2135" s="9" t="str">
        <f aca="false">IF(T2135=0,"",B2135/U2135-1)</f>
        <v/>
      </c>
      <c r="W2135" s="8" t="str">
        <f aca="false">IF(T2135=0,"",IF(T2134=T2135,MAX(W2134,F2135),F2135))</f>
        <v/>
      </c>
      <c r="X2135" s="9" t="str">
        <f aca="false">IF(T2135=0,"",F2135/W2135-1)</f>
        <v/>
      </c>
    </row>
    <row r="2136" customFormat="false" ht="15" hidden="false" customHeight="false" outlineLevel="0" collapsed="false">
      <c r="A2136" s="5" t="n">
        <v>45964</v>
      </c>
      <c r="B2136" s="6" t="n">
        <v>3595.6841440678</v>
      </c>
      <c r="C2136" s="7" t="n">
        <v>35.23966512</v>
      </c>
      <c r="D2136" s="0" t="n">
        <f aca="false">INT((ROW()-3)/30)</f>
        <v>71</v>
      </c>
      <c r="E2136" s="0" t="n">
        <f aca="false">2+30*D2136</f>
        <v>2132</v>
      </c>
      <c r="F2136" s="8" t="n">
        <f aca="false">INDEX($F:$F,$E2136)*(2*B2136/INDEX($B:$B,$E2136)-C2136/INDEX($C:$C,$E2136))</f>
        <v>198.968529396088</v>
      </c>
      <c r="G2136" s="9" t="n">
        <f aca="false">B2136/B2135-1</f>
        <v>-0.0763641637082995</v>
      </c>
      <c r="H2136" s="9" t="n">
        <f aca="false">F2136/F2135-1</f>
        <v>-0.0168931714831355</v>
      </c>
      <c r="I2136" s="9" t="n">
        <f aca="false">LN(B2136/B2135)</f>
        <v>-0.0794374015922227</v>
      </c>
      <c r="J2136" s="9" t="n">
        <f aca="false">LN(F2136/F2135)</f>
        <v>-0.0170374887307624</v>
      </c>
      <c r="K2136" s="9" t="n">
        <f aca="false">F2136/F2129-1</f>
        <v>-0.0508403501439204</v>
      </c>
      <c r="L2136" s="9" t="n">
        <f aca="false">F2136/F2106-1</f>
        <v>-0.0764971611802823</v>
      </c>
      <c r="M2136" s="9" t="n">
        <f aca="false">B2136/B2129-1</f>
        <v>-0.127031179367479</v>
      </c>
      <c r="N2136" s="9" t="n">
        <f aca="false">B2136/B2106-1</f>
        <v>-0.198956236328705</v>
      </c>
      <c r="O2136" s="8" t="n">
        <f aca="false">MAX(O2135,F2136)</f>
        <v>271.506607307531</v>
      </c>
      <c r="P2136" s="9" t="n">
        <f aca="false">F2136/O2136-1</f>
        <v>-0.267168739025495</v>
      </c>
      <c r="Q2136" s="8" t="n">
        <f aca="false">MAX(Q2135,B2136)</f>
        <v>4831.10497749854</v>
      </c>
      <c r="R2136" s="9" t="n">
        <f aca="false">B2136/Q2136-1</f>
        <v>-0.255722208311528</v>
      </c>
      <c r="S2136" s="9" t="n">
        <f aca="false">B2136/INDEX($B:$B,$E2136)-1</f>
        <v>-0.0515415607788351</v>
      </c>
      <c r="T2136" s="0" t="n">
        <f aca="false">IF(AND($A2136&gt;=CrashTest!$B$3,$A2136&lt;=CrashTest!$C$3),1,IF(AND($A2136&gt;=CrashTest!$B$4,$A2136&lt;=CrashTest!$C$4),2,IF(AND($A2136&gt;=CrashTest!$B$5,$A2136&lt;=CrashTest!$C$5),3,IF(AND($A2136&gt;=CrashTest!$B$6,$A2136&lt;=CrashTest!$C$6),4,IF(AND($A2136&gt;=CrashTest!$B$7,$A2136&lt;=CrashTest!$C$7),5,0)))))</f>
        <v>0</v>
      </c>
      <c r="U2136" s="8" t="str">
        <f aca="false">IF(T2136=0,"",IF(T2135=T2136,MAX(U2135,B2136),B2136))</f>
        <v/>
      </c>
      <c r="V2136" s="9" t="str">
        <f aca="false">IF(T2136=0,"",B2136/U2136-1)</f>
        <v/>
      </c>
      <c r="W2136" s="8" t="str">
        <f aca="false">IF(T2136=0,"",IF(T2135=T2136,MAX(W2135,F2136),F2136))</f>
        <v/>
      </c>
      <c r="X2136" s="9" t="str">
        <f aca="false">IF(T2136=0,"",F2136/W2136-1)</f>
        <v/>
      </c>
    </row>
    <row r="2137" customFormat="false" ht="15" hidden="false" customHeight="false" outlineLevel="0" collapsed="false">
      <c r="A2137" s="5" t="n">
        <v>45965</v>
      </c>
      <c r="B2137" s="6" t="n">
        <v>3282.72106575102</v>
      </c>
      <c r="C2137" s="7" t="n">
        <v>29.28672618</v>
      </c>
      <c r="D2137" s="0" t="n">
        <f aca="false">INT((ROW()-3)/30)</f>
        <v>71</v>
      </c>
      <c r="E2137" s="0" t="n">
        <f aca="false">2+30*D2137</f>
        <v>2132</v>
      </c>
      <c r="F2137" s="8" t="n">
        <f aca="false">INDEX($F:$F,$E2137)*(2*B2137/INDEX($B:$B,$E2137)-C2137/INDEX($C:$C,$E2137))</f>
        <v>196.544517402926</v>
      </c>
      <c r="G2137" s="9" t="n">
        <f aca="false">B2137/B2136-1</f>
        <v>-0.0870385344700284</v>
      </c>
      <c r="H2137" s="9" t="n">
        <f aca="false">F2137/F2136-1</f>
        <v>-0.0121828914377519</v>
      </c>
      <c r="I2137" s="9" t="n">
        <f aca="false">LN(B2137/B2136)</f>
        <v>-0.0910616057072699</v>
      </c>
      <c r="J2137" s="9" t="n">
        <f aca="false">LN(F2137/F2136)</f>
        <v>-0.0122577111610035</v>
      </c>
      <c r="K2137" s="9" t="n">
        <f aca="false">F2137/F2130-1</f>
        <v>-0.0425471628266639</v>
      </c>
      <c r="L2137" s="9" t="n">
        <f aca="false">F2137/F2107-1</f>
        <v>-0.0911343997748472</v>
      </c>
      <c r="M2137" s="9" t="n">
        <f aca="false">B2137/B2130-1</f>
        <v>-0.176099859100375</v>
      </c>
      <c r="N2137" s="9" t="n">
        <f aca="false">B2137/B2107-1</f>
        <v>-0.27342787603237</v>
      </c>
      <c r="O2137" s="8" t="n">
        <f aca="false">MAX(O2136,F2137)</f>
        <v>271.506607307531</v>
      </c>
      <c r="P2137" s="9" t="n">
        <f aca="false">F2137/O2137-1</f>
        <v>-0.276096742720139</v>
      </c>
      <c r="Q2137" s="8" t="n">
        <f aca="false">MAX(Q2136,B2137)</f>
        <v>4831.10497749854</v>
      </c>
      <c r="R2137" s="9" t="n">
        <f aca="false">B2137/Q2137-1</f>
        <v>-0.320503056538682</v>
      </c>
      <c r="S2137" s="9" t="n">
        <f aca="false">B2137/INDEX($B:$B,$E2137)-1</f>
        <v>-0.134093993334376</v>
      </c>
      <c r="T2137" s="0" t="n">
        <f aca="false">IF(AND($A2137&gt;=CrashTest!$B$3,$A2137&lt;=CrashTest!$C$3),1,IF(AND($A2137&gt;=CrashTest!$B$4,$A2137&lt;=CrashTest!$C$4),2,IF(AND($A2137&gt;=CrashTest!$B$5,$A2137&lt;=CrashTest!$C$5),3,IF(AND($A2137&gt;=CrashTest!$B$6,$A2137&lt;=CrashTest!$C$6),4,IF(AND($A2137&gt;=CrashTest!$B$7,$A2137&lt;=CrashTest!$C$7),5,0)))))</f>
        <v>0</v>
      </c>
      <c r="U2137" s="8" t="str">
        <f aca="false">IF(T2137=0,"",IF(T2136=T2137,MAX(U2136,B2137),B2137))</f>
        <v/>
      </c>
      <c r="V2137" s="9" t="str">
        <f aca="false">IF(T2137=0,"",B2137/U2137-1)</f>
        <v/>
      </c>
      <c r="W2137" s="8" t="str">
        <f aca="false">IF(T2137=0,"",IF(T2136=T2137,MAX(W2136,F2137),F2137))</f>
        <v/>
      </c>
      <c r="X2137" s="9" t="str">
        <f aca="false">IF(T2137=0,"",F2137/W2137-1)</f>
        <v/>
      </c>
    </row>
    <row r="2138" customFormat="false" ht="15" hidden="false" customHeight="false" outlineLevel="0" collapsed="false">
      <c r="A2138" s="5" t="n">
        <v>45966</v>
      </c>
      <c r="B2138" s="6" t="n">
        <v>3428.01642314436</v>
      </c>
      <c r="C2138" s="7" t="n">
        <v>31.91074366</v>
      </c>
      <c r="D2138" s="0" t="n">
        <f aca="false">INT((ROW()-3)/30)</f>
        <v>71</v>
      </c>
      <c r="E2138" s="0" t="n">
        <f aca="false">2+30*D2138</f>
        <v>2132</v>
      </c>
      <c r="F2138" s="8" t="n">
        <f aca="false">INDEX($F:$F,$E2138)*(2*B2138/INDEX($B:$B,$E2138)-C2138/INDEX($C:$C,$E2138))</f>
        <v>198.390788491062</v>
      </c>
      <c r="G2138" s="9" t="n">
        <f aca="false">B2138/B2137-1</f>
        <v>0.0442606467266506</v>
      </c>
      <c r="H2138" s="9" t="n">
        <f aca="false">F2138/F2137-1</f>
        <v>0.00939365347114429</v>
      </c>
      <c r="I2138" s="9" t="n">
        <f aca="false">LN(B2138/B2137)</f>
        <v>0.0433091199157378</v>
      </c>
      <c r="J2138" s="9" t="n">
        <f aca="false">LN(F2138/F2137)</f>
        <v>0.00934980747721748</v>
      </c>
      <c r="K2138" s="9" t="n">
        <f aca="false">F2138/F2131-1</f>
        <v>-0.0176897473484061</v>
      </c>
      <c r="L2138" s="9" t="n">
        <f aca="false">F2138/F2108-1</f>
        <v>-0.0944583307303385</v>
      </c>
      <c r="M2138" s="9" t="n">
        <f aca="false">B2138/B2131-1</f>
        <v>-0.121662013969887</v>
      </c>
      <c r="N2138" s="9" t="n">
        <f aca="false">B2138/B2108-1</f>
        <v>-0.269980039399645</v>
      </c>
      <c r="O2138" s="8" t="n">
        <f aca="false">MAX(O2137,F2138)</f>
        <v>271.506607307531</v>
      </c>
      <c r="P2138" s="9" t="n">
        <f aca="false">F2138/O2138-1</f>
        <v>-0.269296646374619</v>
      </c>
      <c r="Q2138" s="8" t="n">
        <f aca="false">MAX(Q2137,B2138)</f>
        <v>4831.10497749854</v>
      </c>
      <c r="R2138" s="9" t="n">
        <f aca="false">B2138/Q2138-1</f>
        <v>-0.290428082372301</v>
      </c>
      <c r="S2138" s="9" t="n">
        <f aca="false">B2138/INDEX($B:$B,$E2138)-1</f>
        <v>-0.0957684334748639</v>
      </c>
      <c r="T2138" s="0" t="n">
        <f aca="false">IF(AND($A2138&gt;=CrashTest!$B$3,$A2138&lt;=CrashTest!$C$3),1,IF(AND($A2138&gt;=CrashTest!$B$4,$A2138&lt;=CrashTest!$C$4),2,IF(AND($A2138&gt;=CrashTest!$B$5,$A2138&lt;=CrashTest!$C$5),3,IF(AND($A2138&gt;=CrashTest!$B$6,$A2138&lt;=CrashTest!$C$6),4,IF(AND($A2138&gt;=CrashTest!$B$7,$A2138&lt;=CrashTest!$C$7),5,0)))))</f>
        <v>0</v>
      </c>
      <c r="U2138" s="8" t="str">
        <f aca="false">IF(T2138=0,"",IF(T2137=T2138,MAX(U2137,B2138),B2138))</f>
        <v/>
      </c>
      <c r="V2138" s="9" t="str">
        <f aca="false">IF(T2138=0,"",B2138/U2138-1)</f>
        <v/>
      </c>
      <c r="W2138" s="8" t="str">
        <f aca="false">IF(T2138=0,"",IF(T2137=T2138,MAX(W2137,F2138),F2138))</f>
        <v/>
      </c>
      <c r="X2138" s="9" t="str">
        <f aca="false">IF(T2138=0,"",F2138/W2138-1)</f>
        <v/>
      </c>
    </row>
    <row r="2139" customFormat="false" ht="15" hidden="false" customHeight="false" outlineLevel="0" collapsed="false">
      <c r="A2139" s="5" t="n">
        <v>45967</v>
      </c>
      <c r="B2139" s="6" t="n">
        <v>3303.66692986558</v>
      </c>
      <c r="C2139" s="7" t="n">
        <v>29.88542564</v>
      </c>
      <c r="D2139" s="0" t="n">
        <f aca="false">INT((ROW()-3)/30)</f>
        <v>71</v>
      </c>
      <c r="E2139" s="0" t="n">
        <f aca="false">2+30*D2139</f>
        <v>2132</v>
      </c>
      <c r="F2139" s="8" t="n">
        <f aca="false">INDEX($F:$F,$E2139)*(2*B2139/INDEX($B:$B,$E2139)-C2139/INDEX($C:$C,$E2139))</f>
        <v>195.673040872014</v>
      </c>
      <c r="G2139" s="9" t="n">
        <f aca="false">B2139/B2138-1</f>
        <v>-0.0362744741942397</v>
      </c>
      <c r="H2139" s="9" t="n">
        <f aca="false">F2139/F2138-1</f>
        <v>-0.0136989607215102</v>
      </c>
      <c r="I2139" s="9" t="n">
        <f aca="false">LN(B2139/B2138)</f>
        <v>-0.0369487491811249</v>
      </c>
      <c r="J2139" s="9" t="n">
        <f aca="false">LN(F2139/F2138)</f>
        <v>-0.0137936573083676</v>
      </c>
      <c r="K2139" s="9" t="n">
        <f aca="false">F2139/F2132-1</f>
        <v>-0.0253986938474058</v>
      </c>
      <c r="L2139" s="9" t="n">
        <f aca="false">F2139/F2109-1</f>
        <v>-0.0946117630374164</v>
      </c>
      <c r="M2139" s="9" t="n">
        <f aca="false">B2139/B2132-1</f>
        <v>-0.128568958100397</v>
      </c>
      <c r="N2139" s="9" t="n">
        <f aca="false">B2139/B2109-1</f>
        <v>-0.25993332110352</v>
      </c>
      <c r="O2139" s="8" t="n">
        <f aca="false">MAX(O2138,F2139)</f>
        <v>271.506607307531</v>
      </c>
      <c r="P2139" s="9" t="n">
        <f aca="false">F2139/O2139-1</f>
        <v>-0.279306522915009</v>
      </c>
      <c r="Q2139" s="8" t="n">
        <f aca="false">MAX(Q2138,B2139)</f>
        <v>4831.10497749854</v>
      </c>
      <c r="R2139" s="9" t="n">
        <f aca="false">B2139/Q2139-1</f>
        <v>-0.316167430587244</v>
      </c>
      <c r="S2139" s="9" t="n">
        <f aca="false">B2139/INDEX($B:$B,$E2139)-1</f>
        <v>-0.128568958100397</v>
      </c>
      <c r="T2139" s="0" t="n">
        <f aca="false">IF(AND($A2139&gt;=CrashTest!$B$3,$A2139&lt;=CrashTest!$C$3),1,IF(AND($A2139&gt;=CrashTest!$B$4,$A2139&lt;=CrashTest!$C$4),2,IF(AND($A2139&gt;=CrashTest!$B$5,$A2139&lt;=CrashTest!$C$5),3,IF(AND($A2139&gt;=CrashTest!$B$6,$A2139&lt;=CrashTest!$C$6),4,IF(AND($A2139&gt;=CrashTest!$B$7,$A2139&lt;=CrashTest!$C$7),5,0)))))</f>
        <v>0</v>
      </c>
      <c r="U2139" s="8" t="str">
        <f aca="false">IF(T2139=0,"",IF(T2138=T2139,MAX(U2138,B2139),B2139))</f>
        <v/>
      </c>
      <c r="V2139" s="9" t="str">
        <f aca="false">IF(T2139=0,"",B2139/U2139-1)</f>
        <v/>
      </c>
      <c r="W2139" s="8" t="str">
        <f aca="false">IF(T2139=0,"",IF(T2138=T2139,MAX(W2138,F2139),F2139))</f>
        <v/>
      </c>
      <c r="X2139" s="9" t="str">
        <f aca="false">IF(T2139=0,"",F2139/W2139-1)</f>
        <v/>
      </c>
    </row>
    <row r="2140" customFormat="false" ht="15" hidden="false" customHeight="false" outlineLevel="0" collapsed="false">
      <c r="A2140" s="5" t="n">
        <v>45968</v>
      </c>
      <c r="B2140" s="6" t="n">
        <v>3438.0656233197</v>
      </c>
      <c r="C2140" s="7" t="n">
        <v>32.13091295</v>
      </c>
      <c r="D2140" s="0" t="n">
        <f aca="false">INT((ROW()-3)/30)</f>
        <v>71</v>
      </c>
      <c r="E2140" s="0" t="n">
        <f aca="false">2+30*D2140</f>
        <v>2132</v>
      </c>
      <c r="F2140" s="8" t="n">
        <f aca="false">INDEX($F:$F,$E2140)*(2*B2140/INDEX($B:$B,$E2140)-C2140/INDEX($C:$C,$E2140))</f>
        <v>198.318837758825</v>
      </c>
      <c r="G2140" s="9" t="n">
        <f aca="false">B2140/B2139-1</f>
        <v>0.0406816717021739</v>
      </c>
      <c r="H2140" s="9" t="n">
        <f aca="false">F2140/F2139-1</f>
        <v>0.0135215197506025</v>
      </c>
      <c r="I2140" s="9" t="n">
        <f aca="false">LN(B2140/B2139)</f>
        <v>0.0398759519971984</v>
      </c>
      <c r="J2140" s="9" t="n">
        <f aca="false">LN(F2140/F2139)</f>
        <v>0.013430919788201</v>
      </c>
      <c r="K2140" s="9" t="n">
        <f aca="false">F2140/F2133-1</f>
        <v>-0.0243228154580041</v>
      </c>
      <c r="L2140" s="9" t="n">
        <f aca="false">F2140/F2110-1</f>
        <v>-0.083321446095213</v>
      </c>
      <c r="M2140" s="9" t="n">
        <f aca="false">B2140/B2133-1</f>
        <v>-0.107261475108176</v>
      </c>
      <c r="N2140" s="9" t="n">
        <f aca="false">B2140/B2110-1</f>
        <v>-0.24090975578285</v>
      </c>
      <c r="O2140" s="8" t="n">
        <f aca="false">MAX(O2139,F2140)</f>
        <v>271.506607307531</v>
      </c>
      <c r="P2140" s="9" t="n">
        <f aca="false">F2140/O2140-1</f>
        <v>-0.269561651830474</v>
      </c>
      <c r="Q2140" s="8" t="n">
        <f aca="false">MAX(Q2139,B2140)</f>
        <v>4831.10497749854</v>
      </c>
      <c r="R2140" s="9" t="n">
        <f aca="false">B2140/Q2140-1</f>
        <v>-0.288347978499141</v>
      </c>
      <c r="S2140" s="9" t="n">
        <f aca="false">B2140/INDEX($B:$B,$E2140)-1</f>
        <v>-0.0931176865427539</v>
      </c>
      <c r="T2140" s="0" t="n">
        <f aca="false">IF(AND($A2140&gt;=CrashTest!$B$3,$A2140&lt;=CrashTest!$C$3),1,IF(AND($A2140&gt;=CrashTest!$B$4,$A2140&lt;=CrashTest!$C$4),2,IF(AND($A2140&gt;=CrashTest!$B$5,$A2140&lt;=CrashTest!$C$5),3,IF(AND($A2140&gt;=CrashTest!$B$6,$A2140&lt;=CrashTest!$C$6),4,IF(AND($A2140&gt;=CrashTest!$B$7,$A2140&lt;=CrashTest!$C$7),5,0)))))</f>
        <v>0</v>
      </c>
      <c r="U2140" s="8" t="str">
        <f aca="false">IF(T2140=0,"",IF(T2139=T2140,MAX(U2139,B2140),B2140))</f>
        <v/>
      </c>
      <c r="V2140" s="9" t="str">
        <f aca="false">IF(T2140=0,"",B2140/U2140-1)</f>
        <v/>
      </c>
      <c r="W2140" s="8" t="str">
        <f aca="false">IF(T2140=0,"",IF(T2139=T2140,MAX(W2139,F2140),F2140))</f>
        <v/>
      </c>
      <c r="X2140" s="9" t="str">
        <f aca="false">IF(T2140=0,"",F2140/W2140-1)</f>
        <v/>
      </c>
    </row>
    <row r="2141" customFormat="false" ht="15" hidden="false" customHeight="false" outlineLevel="0" collapsed="false">
      <c r="A2141" s="5" t="n">
        <v>45969</v>
      </c>
      <c r="B2141" s="6" t="n">
        <v>3405.3028012858</v>
      </c>
      <c r="C2141" s="7" t="n">
        <v>31.61321751</v>
      </c>
      <c r="D2141" s="0" t="n">
        <f aca="false">INT((ROW()-3)/30)</f>
        <v>71</v>
      </c>
      <c r="E2141" s="0" t="n">
        <f aca="false">2+30*D2141</f>
        <v>2132</v>
      </c>
      <c r="F2141" s="8" t="n">
        <f aca="false">INDEX($F:$F,$E2141)*(2*B2141/INDEX($B:$B,$E2141)-C2141/INDEX($C:$C,$E2141))</f>
        <v>197.520602474566</v>
      </c>
      <c r="G2141" s="9" t="n">
        <f aca="false">B2141/B2140-1</f>
        <v>-0.0095294347529834</v>
      </c>
      <c r="H2141" s="9" t="n">
        <f aca="false">F2141/F2140-1</f>
        <v>-0.00402500989457211</v>
      </c>
      <c r="I2141" s="9" t="n">
        <f aca="false">LN(B2141/B2140)</f>
        <v>-0.00957513035019403</v>
      </c>
      <c r="J2141" s="9" t="n">
        <f aca="false">LN(F2141/F2140)</f>
        <v>-0.00403313204872435</v>
      </c>
      <c r="K2141" s="9" t="n">
        <f aca="false">F2141/F2134-1</f>
        <v>-0.0276424946616162</v>
      </c>
      <c r="L2141" s="9" t="n">
        <f aca="false">F2141/F2111-1</f>
        <v>-0.075037693208062</v>
      </c>
      <c r="M2141" s="9" t="n">
        <f aca="false">B2141/B2134-1</f>
        <v>-0.120462539264624</v>
      </c>
      <c r="N2141" s="9" t="n">
        <f aca="false">B2141/B2111-1</f>
        <v>-0.220559726663597</v>
      </c>
      <c r="O2141" s="8" t="n">
        <f aca="false">MAX(O2140,F2141)</f>
        <v>271.506607307531</v>
      </c>
      <c r="P2141" s="9" t="n">
        <f aca="false">F2141/O2141-1</f>
        <v>-0.272501673409231</v>
      </c>
      <c r="Q2141" s="8" t="n">
        <f aca="false">MAX(Q2140,B2141)</f>
        <v>4831.10497749854</v>
      </c>
      <c r="R2141" s="9" t="n">
        <f aca="false">B2141/Q2141-1</f>
        <v>-0.295129620004862</v>
      </c>
      <c r="S2141" s="9" t="n">
        <f aca="false">B2141/INDEX($B:$B,$E2141)-1</f>
        <v>-0.101759762377479</v>
      </c>
      <c r="T2141" s="0" t="n">
        <f aca="false">IF(AND($A2141&gt;=CrashTest!$B$3,$A2141&lt;=CrashTest!$C$3),1,IF(AND($A2141&gt;=CrashTest!$B$4,$A2141&lt;=CrashTest!$C$4),2,IF(AND($A2141&gt;=CrashTest!$B$5,$A2141&lt;=CrashTest!$C$5),3,IF(AND($A2141&gt;=CrashTest!$B$6,$A2141&lt;=CrashTest!$C$6),4,IF(AND($A2141&gt;=CrashTest!$B$7,$A2141&lt;=CrashTest!$C$7),5,0)))))</f>
        <v>0</v>
      </c>
      <c r="U2141" s="8" t="str">
        <f aca="false">IF(T2141=0,"",IF(T2140=T2141,MAX(U2140,B2141),B2141))</f>
        <v/>
      </c>
      <c r="V2141" s="9" t="str">
        <f aca="false">IF(T2141=0,"",B2141/U2141-1)</f>
        <v/>
      </c>
      <c r="W2141" s="8" t="str">
        <f aca="false">IF(T2141=0,"",IF(T2140=T2141,MAX(W2140,F2141),F2141))</f>
        <v/>
      </c>
      <c r="X2141" s="9" t="str">
        <f aca="false">IF(T2141=0,"",F2141/W2141-1)</f>
        <v/>
      </c>
    </row>
    <row r="2142" customFormat="false" ht="15" hidden="false" customHeight="false" outlineLevel="0" collapsed="false">
      <c r="A2142" s="5" t="n">
        <v>45970</v>
      </c>
      <c r="B2142" s="6" t="n">
        <v>3576.40794155465</v>
      </c>
      <c r="C2142" s="7" t="n">
        <v>34.95421281</v>
      </c>
      <c r="D2142" s="0" t="n">
        <f aca="false">INT((ROW()-3)/30)</f>
        <v>71</v>
      </c>
      <c r="E2142" s="0" t="n">
        <f aca="false">2+30*D2142</f>
        <v>2132</v>
      </c>
      <c r="F2142" s="8" t="n">
        <f aca="false">INDEX($F:$F,$E2142)*(2*B2142/INDEX($B:$B,$E2142)-C2142/INDEX($C:$C,$E2142))</f>
        <v>198.400112933284</v>
      </c>
      <c r="G2142" s="9" t="n">
        <f aca="false">B2142/B2141-1</f>
        <v>0.0502466741589742</v>
      </c>
      <c r="H2142" s="9" t="n">
        <f aca="false">F2142/F2141-1</f>
        <v>0.00445275301765546</v>
      </c>
      <c r="I2142" s="9" t="n">
        <f aca="false">LN(B2142/B2141)</f>
        <v>0.0490250643486762</v>
      </c>
      <c r="J2142" s="9" t="n">
        <f aca="false">LN(F2142/F2141)</f>
        <v>0.00444286884326726</v>
      </c>
      <c r="K2142" s="9" t="n">
        <f aca="false">F2142/F2135-1</f>
        <v>-0.0197017267241081</v>
      </c>
      <c r="L2142" s="9" t="n">
        <f aca="false">F2142/F2112-1</f>
        <v>-0.057420543569339</v>
      </c>
      <c r="M2142" s="9" t="n">
        <f aca="false">B2142/B2135-1</f>
        <v>-0.0813157085925004</v>
      </c>
      <c r="N2142" s="9" t="n">
        <f aca="false">B2142/B2112-1</f>
        <v>-0.0751651966129058</v>
      </c>
      <c r="O2142" s="8" t="n">
        <f aca="false">MAX(O2141,F2142)</f>
        <v>271.506607307531</v>
      </c>
      <c r="P2142" s="9" t="n">
        <f aca="false">F2142/O2142-1</f>
        <v>-0.269262303040165</v>
      </c>
      <c r="Q2142" s="8" t="n">
        <f aca="false">MAX(Q2141,B2142)</f>
        <v>4831.10497749854</v>
      </c>
      <c r="R2142" s="9" t="n">
        <f aca="false">B2142/Q2142-1</f>
        <v>-0.259712227696934</v>
      </c>
      <c r="S2142" s="9" t="n">
        <f aca="false">B2142/INDEX($B:$B,$E2142)-1</f>
        <v>-0.056626177841181</v>
      </c>
      <c r="T2142" s="0" t="n">
        <f aca="false">IF(AND($A2142&gt;=CrashTest!$B$3,$A2142&lt;=CrashTest!$C$3),1,IF(AND($A2142&gt;=CrashTest!$B$4,$A2142&lt;=CrashTest!$C$4),2,IF(AND($A2142&gt;=CrashTest!$B$5,$A2142&lt;=CrashTest!$C$5),3,IF(AND($A2142&gt;=CrashTest!$B$6,$A2142&lt;=CrashTest!$C$6),4,IF(AND($A2142&gt;=CrashTest!$B$7,$A2142&lt;=CrashTest!$C$7),5,0)))))</f>
        <v>0</v>
      </c>
      <c r="U2142" s="8" t="str">
        <f aca="false">IF(T2142=0,"",IF(T2141=T2142,MAX(U2141,B2142),B2142))</f>
        <v/>
      </c>
      <c r="V2142" s="9" t="str">
        <f aca="false">IF(T2142=0,"",B2142/U2142-1)</f>
        <v/>
      </c>
      <c r="W2142" s="8" t="str">
        <f aca="false">IF(T2142=0,"",IF(T2141=T2142,MAX(W2141,F2142),F2142))</f>
        <v/>
      </c>
      <c r="X2142" s="9" t="str">
        <f aca="false">IF(T2142=0,"",F2142/W2142-1)</f>
        <v/>
      </c>
    </row>
    <row r="2143" customFormat="false" ht="15" hidden="false" customHeight="false" outlineLevel="0" collapsed="false">
      <c r="A2143" s="5" t="n">
        <v>45971</v>
      </c>
      <c r="B2143" s="6" t="n">
        <v>3570.58905815313</v>
      </c>
      <c r="C2143" s="7" t="n">
        <v>34.66400155</v>
      </c>
      <c r="D2143" s="0" t="n">
        <f aca="false">INT((ROW()-3)/30)</f>
        <v>71</v>
      </c>
      <c r="E2143" s="0" t="n">
        <f aca="false">2+30*D2143</f>
        <v>2132</v>
      </c>
      <c r="F2143" s="8" t="n">
        <f aca="false">INDEX($F:$F,$E2143)*(2*B2143/INDEX($B:$B,$E2143)-C2143/INDEX($C:$C,$E2143))</f>
        <v>199.281634112261</v>
      </c>
      <c r="G2143" s="9" t="n">
        <f aca="false">B2143/B2142-1</f>
        <v>-0.00162701892418637</v>
      </c>
      <c r="H2143" s="9" t="n">
        <f aca="false">F2143/F2142-1</f>
        <v>0.00444314857458483</v>
      </c>
      <c r="I2143" s="9" t="n">
        <f aca="false">LN(B2143/B2142)</f>
        <v>-0.00162834395690678</v>
      </c>
      <c r="J2143" s="9" t="n">
        <f aca="false">LN(F2143/F2142)</f>
        <v>0.00443330693111134</v>
      </c>
      <c r="K2143" s="9" t="n">
        <f aca="false">F2143/F2136-1</f>
        <v>0.00157363939474942</v>
      </c>
      <c r="L2143" s="9" t="n">
        <f aca="false">F2143/F2113-1</f>
        <v>-0.0334574187257017</v>
      </c>
      <c r="M2143" s="9" t="n">
        <f aca="false">B2143/B2136-1</f>
        <v>-0.00697922423360575</v>
      </c>
      <c r="N2143" s="9" t="n">
        <f aca="false">B2143/B2113-1</f>
        <v>-0.0478149349005788</v>
      </c>
      <c r="O2143" s="8" t="n">
        <f aca="false">MAX(O2142,F2143)</f>
        <v>271.506607307531</v>
      </c>
      <c r="P2143" s="9" t="n">
        <f aca="false">F2143/O2143-1</f>
        <v>-0.266015526883522</v>
      </c>
      <c r="Q2143" s="8" t="n">
        <f aca="false">MAX(Q2142,B2143)</f>
        <v>4831.10497749854</v>
      </c>
      <c r="R2143" s="9" t="n">
        <f aca="false">B2143/Q2143-1</f>
        <v>-0.260916689911815</v>
      </c>
      <c r="S2143" s="9" t="n">
        <f aca="false">B2143/INDEX($B:$B,$E2143)-1</f>
        <v>-0.0581610649024154</v>
      </c>
      <c r="T2143" s="0" t="n">
        <f aca="false">IF(AND($A2143&gt;=CrashTest!$B$3,$A2143&lt;=CrashTest!$C$3),1,IF(AND($A2143&gt;=CrashTest!$B$4,$A2143&lt;=CrashTest!$C$4),2,IF(AND($A2143&gt;=CrashTest!$B$5,$A2143&lt;=CrashTest!$C$5),3,IF(AND($A2143&gt;=CrashTest!$B$6,$A2143&lt;=CrashTest!$C$6),4,IF(AND($A2143&gt;=CrashTest!$B$7,$A2143&lt;=CrashTest!$C$7),5,0)))))</f>
        <v>0</v>
      </c>
      <c r="U2143" s="8" t="str">
        <f aca="false">IF(T2143=0,"",IF(T2142=T2143,MAX(U2142,B2143),B2143))</f>
        <v/>
      </c>
      <c r="V2143" s="9" t="str">
        <f aca="false">IF(T2143=0,"",B2143/U2143-1)</f>
        <v/>
      </c>
      <c r="W2143" s="8" t="str">
        <f aca="false">IF(T2143=0,"",IF(T2142=T2143,MAX(W2142,F2143),F2143))</f>
        <v/>
      </c>
      <c r="X2143" s="9" t="str">
        <f aca="false">IF(T2143=0,"",F2143/W2143-1)</f>
        <v/>
      </c>
    </row>
    <row r="2144" customFormat="false" ht="15" hidden="false" customHeight="false" outlineLevel="0" collapsed="false">
      <c r="A2144" s="5" t="n">
        <v>45972</v>
      </c>
      <c r="B2144" s="6" t="n">
        <v>3419.72296464056</v>
      </c>
      <c r="C2144" s="7" t="n">
        <v>32.04005582</v>
      </c>
      <c r="D2144" s="0" t="n">
        <f aca="false">INT((ROW()-3)/30)</f>
        <v>71</v>
      </c>
      <c r="E2144" s="0" t="n">
        <f aca="false">2+30*D2144</f>
        <v>2132</v>
      </c>
      <c r="F2144" s="8" t="n">
        <f aca="false">INDEX($F:$F,$E2144)*(2*B2144/INDEX($B:$B,$E2144)-C2144/INDEX($C:$C,$E2144))</f>
        <v>196.844950119752</v>
      </c>
      <c r="G2144" s="9" t="n">
        <f aca="false">B2144/B2143-1</f>
        <v>-0.0422524381987001</v>
      </c>
      <c r="H2144" s="9" t="n">
        <f aca="false">F2144/F2143-1</f>
        <v>-0.012227338476843</v>
      </c>
      <c r="I2144" s="9" t="n">
        <f aca="false">LN(B2144/B2143)</f>
        <v>-0.0431710411615495</v>
      </c>
      <c r="J2144" s="9" t="n">
        <f aca="false">LN(F2144/F2143)</f>
        <v>-0.0123027073841786</v>
      </c>
      <c r="K2144" s="9" t="n">
        <f aca="false">F2144/F2137-1</f>
        <v>0.00152857337765266</v>
      </c>
      <c r="L2144" s="9" t="n">
        <f aca="false">F2144/F2114-1</f>
        <v>-0.0608503352302454</v>
      </c>
      <c r="M2144" s="9" t="n">
        <f aca="false">B2144/B2137-1</f>
        <v>0.041734249162652</v>
      </c>
      <c r="N2144" s="9" t="n">
        <f aca="false">B2144/B2114-1</f>
        <v>-0.175489868431828</v>
      </c>
      <c r="O2144" s="8" t="n">
        <f aca="false">MAX(O2143,F2144)</f>
        <v>271.506607307531</v>
      </c>
      <c r="P2144" s="9" t="n">
        <f aca="false">F2144/O2144-1</f>
        <v>-0.274990203473064</v>
      </c>
      <c r="Q2144" s="8" t="n">
        <f aca="false">MAX(Q2143,B2144)</f>
        <v>4831.10497749854</v>
      </c>
      <c r="R2144" s="9" t="n">
        <f aca="false">B2144/Q2144-1</f>
        <v>-0.292144761795006</v>
      </c>
      <c r="S2144" s="9" t="n">
        <f aca="false">B2144/INDEX($B:$B,$E2144)-1</f>
        <v>-0.0979560563007557</v>
      </c>
      <c r="T2144" s="0" t="n">
        <f aca="false">IF(AND($A2144&gt;=CrashTest!$B$3,$A2144&lt;=CrashTest!$C$3),1,IF(AND($A2144&gt;=CrashTest!$B$4,$A2144&lt;=CrashTest!$C$4),2,IF(AND($A2144&gt;=CrashTest!$B$5,$A2144&lt;=CrashTest!$C$5),3,IF(AND($A2144&gt;=CrashTest!$B$6,$A2144&lt;=CrashTest!$C$6),4,IF(AND($A2144&gt;=CrashTest!$B$7,$A2144&lt;=CrashTest!$C$7),5,0)))))</f>
        <v>0</v>
      </c>
      <c r="U2144" s="8" t="str">
        <f aca="false">IF(T2144=0,"",IF(T2143=T2144,MAX(U2143,B2144),B2144))</f>
        <v/>
      </c>
      <c r="V2144" s="9" t="str">
        <f aca="false">IF(T2144=0,"",B2144/U2144-1)</f>
        <v/>
      </c>
      <c r="W2144" s="8" t="str">
        <f aca="false">IF(T2144=0,"",IF(T2143=T2144,MAX(W2143,F2144),F2144))</f>
        <v/>
      </c>
      <c r="X2144" s="9" t="str">
        <f aca="false">IF(T2144=0,"",F2144/W2144-1)</f>
        <v/>
      </c>
    </row>
    <row r="2145" customFormat="false" ht="15" hidden="false" customHeight="false" outlineLevel="0" collapsed="false">
      <c r="A2145" s="5" t="n">
        <v>45973</v>
      </c>
      <c r="B2145" s="6" t="n">
        <v>3410.5313264173</v>
      </c>
      <c r="C2145" s="7" t="n">
        <v>31.9775037</v>
      </c>
      <c r="D2145" s="0" t="n">
        <f aca="false">INT((ROW()-3)/30)</f>
        <v>71</v>
      </c>
      <c r="E2145" s="0" t="n">
        <f aca="false">2+30*D2145</f>
        <v>2132</v>
      </c>
      <c r="F2145" s="8" t="n">
        <f aca="false">INDEX($F:$F,$E2145)*(2*B2145/INDEX($B:$B,$E2145)-C2145/INDEX($C:$C,$E2145))</f>
        <v>196.194233826345</v>
      </c>
      <c r="G2145" s="9" t="n">
        <f aca="false">B2145/B2144-1</f>
        <v>-0.00268783124197491</v>
      </c>
      <c r="H2145" s="9" t="n">
        <f aca="false">F2145/F2144-1</f>
        <v>-0.0033057301851569</v>
      </c>
      <c r="I2145" s="9" t="n">
        <f aca="false">LN(B2145/B2144)</f>
        <v>-0.00269144994613279</v>
      </c>
      <c r="J2145" s="9" t="n">
        <f aca="false">LN(F2145/F2144)</f>
        <v>-0.00331120618262922</v>
      </c>
      <c r="K2145" s="9" t="n">
        <f aca="false">F2145/F2138-1</f>
        <v>-0.0110718581312366</v>
      </c>
      <c r="L2145" s="9" t="n">
        <f aca="false">F2145/F2115-1</f>
        <v>-0.0744851253155</v>
      </c>
      <c r="M2145" s="9" t="n">
        <f aca="false">B2145/B2138-1</f>
        <v>-0.00510064555379863</v>
      </c>
      <c r="N2145" s="9" t="n">
        <f aca="false">B2145/B2115-1</f>
        <v>-0.197436452753481</v>
      </c>
      <c r="O2145" s="8" t="n">
        <f aca="false">MAX(O2144,F2145)</f>
        <v>271.506607307531</v>
      </c>
      <c r="P2145" s="9" t="n">
        <f aca="false">F2145/O2145-1</f>
        <v>-0.277386890241978</v>
      </c>
      <c r="Q2145" s="8" t="n">
        <f aca="false">MAX(Q2144,B2145)</f>
        <v>4831.10497749854</v>
      </c>
      <c r="R2145" s="9" t="n">
        <f aca="false">B2145/Q2145-1</f>
        <v>-0.294047357219049</v>
      </c>
      <c r="S2145" s="9" t="n">
        <f aca="false">B2145/INDEX($B:$B,$E2145)-1</f>
        <v>-0.100380598194265</v>
      </c>
      <c r="T2145" s="0" t="n">
        <f aca="false">IF(AND($A2145&gt;=CrashTest!$B$3,$A2145&lt;=CrashTest!$C$3),1,IF(AND($A2145&gt;=CrashTest!$B$4,$A2145&lt;=CrashTest!$C$4),2,IF(AND($A2145&gt;=CrashTest!$B$5,$A2145&lt;=CrashTest!$C$5),3,IF(AND($A2145&gt;=CrashTest!$B$6,$A2145&lt;=CrashTest!$C$6),4,IF(AND($A2145&gt;=CrashTest!$B$7,$A2145&lt;=CrashTest!$C$7),5,0)))))</f>
        <v>0</v>
      </c>
      <c r="U2145" s="8" t="str">
        <f aca="false">IF(T2145=0,"",IF(T2144=T2145,MAX(U2144,B2145),B2145))</f>
        <v/>
      </c>
      <c r="V2145" s="9" t="str">
        <f aca="false">IF(T2145=0,"",B2145/U2145-1)</f>
        <v/>
      </c>
      <c r="W2145" s="8" t="str">
        <f aca="false">IF(T2145=0,"",IF(T2144=T2145,MAX(W2144,F2145),F2145))</f>
        <v/>
      </c>
      <c r="X2145" s="9" t="str">
        <f aca="false">IF(T2145=0,"",F2145/W2145-1)</f>
        <v/>
      </c>
    </row>
    <row r="2146" customFormat="false" ht="15" hidden="false" customHeight="false" outlineLevel="0" collapsed="false">
      <c r="A2146" s="5" t="n">
        <v>45974</v>
      </c>
      <c r="B2146" s="6" t="n">
        <v>3247.69008825248</v>
      </c>
      <c r="C2146" s="7" t="n">
        <v>28.49377535</v>
      </c>
      <c r="D2146" s="0" t="n">
        <f aca="false">INT((ROW()-3)/30)</f>
        <v>71</v>
      </c>
      <c r="E2146" s="0" t="n">
        <f aca="false">2+30*D2146</f>
        <v>2132</v>
      </c>
      <c r="F2146" s="8" t="n">
        <f aca="false">INDEX($F:$F,$E2146)*(2*B2146/INDEX($B:$B,$E2146)-C2146/INDEX($C:$C,$E2146))</f>
        <v>196.926699478371</v>
      </c>
      <c r="G2146" s="9" t="n">
        <f aca="false">B2146/B2145-1</f>
        <v>-0.0477465891908055</v>
      </c>
      <c r="H2146" s="9" t="n">
        <f aca="false">F2146/F2145-1</f>
        <v>0.00373336992500151</v>
      </c>
      <c r="I2146" s="9" t="n">
        <f aca="false">LN(B2146/B2145)</f>
        <v>-0.0489240917876809</v>
      </c>
      <c r="J2146" s="9" t="n">
        <f aca="false">LN(F2146/F2145)</f>
        <v>0.00372641819638048</v>
      </c>
      <c r="K2146" s="9" t="n">
        <f aca="false">F2146/F2139-1</f>
        <v>0.00640690511462583</v>
      </c>
      <c r="L2146" s="9" t="n">
        <f aca="false">F2146/F2116-1</f>
        <v>-0.0672099996986494</v>
      </c>
      <c r="M2146" s="9" t="n">
        <f aca="false">B2146/B2139-1</f>
        <v>-0.0169438514237201</v>
      </c>
      <c r="N2146" s="9" t="n">
        <f aca="false">B2146/B2116-1</f>
        <v>-0.214619444451134</v>
      </c>
      <c r="O2146" s="8" t="n">
        <f aca="false">MAX(O2145,F2146)</f>
        <v>271.506607307531</v>
      </c>
      <c r="P2146" s="9" t="n">
        <f aca="false">F2146/O2146-1</f>
        <v>-0.274689108190596</v>
      </c>
      <c r="Q2146" s="8" t="n">
        <f aca="false">MAX(Q2145,B2146)</f>
        <v>4831.10497749854</v>
      </c>
      <c r="R2146" s="9" t="n">
        <f aca="false">B2146/Q2146-1</f>
        <v>-0.327754188042075</v>
      </c>
      <c r="S2146" s="9" t="n">
        <f aca="false">B2146/INDEX($B:$B,$E2146)-1</f>
        <v>-0.143334356200361</v>
      </c>
      <c r="T2146" s="0" t="n">
        <f aca="false">IF(AND($A2146&gt;=CrashTest!$B$3,$A2146&lt;=CrashTest!$C$3),1,IF(AND($A2146&gt;=CrashTest!$B$4,$A2146&lt;=CrashTest!$C$4),2,IF(AND($A2146&gt;=CrashTest!$B$5,$A2146&lt;=CrashTest!$C$5),3,IF(AND($A2146&gt;=CrashTest!$B$6,$A2146&lt;=CrashTest!$C$6),4,IF(AND($A2146&gt;=CrashTest!$B$7,$A2146&lt;=CrashTest!$C$7),5,0)))))</f>
        <v>0</v>
      </c>
      <c r="U2146" s="8" t="str">
        <f aca="false">IF(T2146=0,"",IF(T2145=T2146,MAX(U2145,B2146),B2146))</f>
        <v/>
      </c>
      <c r="V2146" s="9" t="str">
        <f aca="false">IF(T2146=0,"",B2146/U2146-1)</f>
        <v/>
      </c>
      <c r="W2146" s="8" t="str">
        <f aca="false">IF(T2146=0,"",IF(T2145=T2146,MAX(W2145,F2146),F2146))</f>
        <v/>
      </c>
      <c r="X2146" s="9" t="str">
        <f aca="false">IF(T2146=0,"",F2146/W2146-1)</f>
        <v/>
      </c>
    </row>
    <row r="2147" customFormat="false" ht="15" hidden="false" customHeight="false" outlineLevel="0" collapsed="false">
      <c r="A2147" s="5" t="n">
        <v>45975</v>
      </c>
      <c r="B2147" s="6" t="n">
        <v>3112.32678550555</v>
      </c>
      <c r="C2147" s="7" t="n">
        <v>26.15873222</v>
      </c>
      <c r="D2147" s="0" t="n">
        <f aca="false">INT((ROW()-3)/30)</f>
        <v>71</v>
      </c>
      <c r="E2147" s="0" t="n">
        <f aca="false">2+30*D2147</f>
        <v>2132</v>
      </c>
      <c r="F2147" s="8" t="n">
        <f aca="false">INDEX($F:$F,$E2147)*(2*B2147/INDEX($B:$B,$E2147)-C2147/INDEX($C:$C,$E2147))</f>
        <v>194.640951062855</v>
      </c>
      <c r="G2147" s="9" t="n">
        <f aca="false">B2147/B2146-1</f>
        <v>-0.0416798706368459</v>
      </c>
      <c r="H2147" s="9" t="n">
        <f aca="false">F2147/F2146-1</f>
        <v>-0.0116071026507332</v>
      </c>
      <c r="I2147" s="9" t="n">
        <f aca="false">LN(B2147/B2146)</f>
        <v>-0.0425733925695534</v>
      </c>
      <c r="J2147" s="9" t="n">
        <f aca="false">LN(F2147/F2146)</f>
        <v>-0.0116749909019325</v>
      </c>
      <c r="K2147" s="9" t="n">
        <f aca="false">F2147/F2140-1</f>
        <v>-0.0185453219549536</v>
      </c>
      <c r="L2147" s="9" t="n">
        <f aca="false">F2147/F2117-1</f>
        <v>-0.0646854483114564</v>
      </c>
      <c r="M2147" s="9" t="n">
        <f aca="false">B2147/B2140-1</f>
        <v>-0.0947447994025273</v>
      </c>
      <c r="N2147" s="9" t="n">
        <f aca="false">B2147/B2117-1</f>
        <v>-0.218845919619375</v>
      </c>
      <c r="O2147" s="8" t="n">
        <f aca="false">MAX(O2146,F2147)</f>
        <v>271.506607307531</v>
      </c>
      <c r="P2147" s="9" t="n">
        <f aca="false">F2147/O2147-1</f>
        <v>-0.283107866165522</v>
      </c>
      <c r="Q2147" s="8" t="n">
        <f aca="false">MAX(Q2146,B2147)</f>
        <v>4831.10497749854</v>
      </c>
      <c r="R2147" s="9" t="n">
        <f aca="false">B2147/Q2147-1</f>
        <v>-0.355773306520643</v>
      </c>
      <c r="S2147" s="9" t="n">
        <f aca="false">B2147/INDEX($B:$B,$E2147)-1</f>
        <v>-0.179040069412961</v>
      </c>
      <c r="T2147" s="0" t="n">
        <f aca="false">IF(AND($A2147&gt;=CrashTest!$B$3,$A2147&lt;=CrashTest!$C$3),1,IF(AND($A2147&gt;=CrashTest!$B$4,$A2147&lt;=CrashTest!$C$4),2,IF(AND($A2147&gt;=CrashTest!$B$5,$A2147&lt;=CrashTest!$C$5),3,IF(AND($A2147&gt;=CrashTest!$B$6,$A2147&lt;=CrashTest!$C$6),4,IF(AND($A2147&gt;=CrashTest!$B$7,$A2147&lt;=CrashTest!$C$7),5,0)))))</f>
        <v>0</v>
      </c>
      <c r="U2147" s="8" t="str">
        <f aca="false">IF(T2147=0,"",IF(T2146=T2147,MAX(U2146,B2147),B2147))</f>
        <v/>
      </c>
      <c r="V2147" s="9" t="str">
        <f aca="false">IF(T2147=0,"",B2147/U2147-1)</f>
        <v/>
      </c>
      <c r="W2147" s="8" t="str">
        <f aca="false">IF(T2147=0,"",IF(T2146=T2147,MAX(W2146,F2147),F2147))</f>
        <v/>
      </c>
      <c r="X2147" s="9" t="str">
        <f aca="false">IF(T2147=0,"",F2147/W2147-1)</f>
        <v/>
      </c>
    </row>
    <row r="2148" customFormat="false" ht="15" hidden="false" customHeight="false" outlineLevel="0" collapsed="false">
      <c r="A2148" s="5" t="n">
        <v>45976</v>
      </c>
      <c r="B2148" s="6" t="n">
        <v>3169.92543483343</v>
      </c>
      <c r="C2148" s="7" t="n">
        <v>27.37658038</v>
      </c>
      <c r="D2148" s="0" t="n">
        <f aca="false">INT((ROW()-3)/30)</f>
        <v>71</v>
      </c>
      <c r="E2148" s="0" t="n">
        <f aca="false">2+30*D2148</f>
        <v>2132</v>
      </c>
      <c r="F2148" s="8" t="n">
        <f aca="false">INDEX($F:$F,$E2148)*(2*B2148/INDEX($B:$B,$E2148)-C2148/INDEX($C:$C,$E2148))</f>
        <v>194.45610426551</v>
      </c>
      <c r="G2148" s="9" t="n">
        <f aca="false">B2148/B2147-1</f>
        <v>0.0185066200619173</v>
      </c>
      <c r="H2148" s="9" t="n">
        <f aca="false">F2148/F2147-1</f>
        <v>-0.000949680919334894</v>
      </c>
      <c r="I2148" s="9" t="n">
        <f aca="false">LN(B2148/B2147)</f>
        <v>0.0183374564789334</v>
      </c>
      <c r="J2148" s="9" t="n">
        <f aca="false">LN(F2148/F2147)</f>
        <v>-0.00095013215196647</v>
      </c>
      <c r="K2148" s="9" t="n">
        <f aca="false">F2148/F2141-1</f>
        <v>-0.0155148281782429</v>
      </c>
      <c r="L2148" s="9" t="n">
        <f aca="false">F2148/F2118-1</f>
        <v>-0.0593697373048537</v>
      </c>
      <c r="M2148" s="9" t="n">
        <f aca="false">B2148/B2141-1</f>
        <v>-0.0691208330617456</v>
      </c>
      <c r="N2148" s="9" t="n">
        <f aca="false">B2148/B2118-1</f>
        <v>-0.185131479461826</v>
      </c>
      <c r="O2148" s="8" t="n">
        <f aca="false">MAX(O2147,F2148)</f>
        <v>271.506607307531</v>
      </c>
      <c r="P2148" s="9" t="n">
        <f aca="false">F2148/O2148-1</f>
        <v>-0.283788684946246</v>
      </c>
      <c r="Q2148" s="8" t="n">
        <f aca="false">MAX(Q2147,B2148)</f>
        <v>4831.10497749854</v>
      </c>
      <c r="R2148" s="9" t="n">
        <f aca="false">B2148/Q2148-1</f>
        <v>-0.343850847870675</v>
      </c>
      <c r="S2148" s="9" t="n">
        <f aca="false">B2148/INDEX($B:$B,$E2148)-1</f>
        <v>-0.163846875891528</v>
      </c>
      <c r="T2148" s="0" t="n">
        <f aca="false">IF(AND($A2148&gt;=CrashTest!$B$3,$A2148&lt;=CrashTest!$C$3),1,IF(AND($A2148&gt;=CrashTest!$B$4,$A2148&lt;=CrashTest!$C$4),2,IF(AND($A2148&gt;=CrashTest!$B$5,$A2148&lt;=CrashTest!$C$5),3,IF(AND($A2148&gt;=CrashTest!$B$6,$A2148&lt;=CrashTest!$C$6),4,IF(AND($A2148&gt;=CrashTest!$B$7,$A2148&lt;=CrashTest!$C$7),5,0)))))</f>
        <v>0</v>
      </c>
      <c r="U2148" s="8" t="str">
        <f aca="false">IF(T2148=0,"",IF(T2147=T2148,MAX(U2147,B2148),B2148))</f>
        <v/>
      </c>
      <c r="V2148" s="9" t="str">
        <f aca="false">IF(T2148=0,"",B2148/U2148-1)</f>
        <v/>
      </c>
      <c r="W2148" s="8" t="str">
        <f aca="false">IF(T2148=0,"",IF(T2147=T2148,MAX(W2147,F2148),F2148))</f>
        <v/>
      </c>
      <c r="X2148" s="9" t="str">
        <f aca="false">IF(T2148=0,"",F2148/W2148-1)</f>
        <v/>
      </c>
    </row>
    <row r="2149" customFormat="false" ht="15" hidden="false" customHeight="false" outlineLevel="0" collapsed="false">
      <c r="A2149" s="5" t="n">
        <v>45977</v>
      </c>
      <c r="B2149" s="6" t="n">
        <v>3090.50758416131</v>
      </c>
      <c r="C2149" s="7" t="n">
        <v>25.99589969</v>
      </c>
      <c r="D2149" s="0" t="n">
        <f aca="false">INT((ROW()-3)/30)</f>
        <v>71</v>
      </c>
      <c r="E2149" s="0" t="n">
        <f aca="false">2+30*D2149</f>
        <v>2132</v>
      </c>
      <c r="F2149" s="8" t="n">
        <f aca="false">INDEX($F:$F,$E2149)*(2*B2149/INDEX($B:$B,$E2149)-C2149/INDEX($C:$C,$E2149))</f>
        <v>193.170315731071</v>
      </c>
      <c r="G2149" s="9" t="n">
        <f aca="false">B2149/B2148-1</f>
        <v>-0.0250535390515558</v>
      </c>
      <c r="H2149" s="9" t="n">
        <f aca="false">F2149/F2148-1</f>
        <v>-0.00661223024751989</v>
      </c>
      <c r="I2149" s="9" t="n">
        <f aca="false">LN(B2149/B2148)</f>
        <v>-0.0253727213397502</v>
      </c>
      <c r="J2149" s="9" t="n">
        <f aca="false">LN(F2149/F2148)</f>
        <v>-0.00663418788811671</v>
      </c>
      <c r="K2149" s="9" t="n">
        <f aca="false">F2149/F2142-1</f>
        <v>-0.0263598499259503</v>
      </c>
      <c r="L2149" s="9" t="n">
        <f aca="false">F2149/F2119-1</f>
        <v>-0.0658907965713738</v>
      </c>
      <c r="M2149" s="9" t="n">
        <f aca="false">B2149/B2142-1</f>
        <v>-0.135862677114547</v>
      </c>
      <c r="N2149" s="9" t="n">
        <f aca="false">B2149/B2119-1</f>
        <v>-0.194877809200499</v>
      </c>
      <c r="O2149" s="8" t="n">
        <f aca="false">MAX(O2148,F2149)</f>
        <v>271.506607307531</v>
      </c>
      <c r="P2149" s="9" t="n">
        <f aca="false">F2149/O2149-1</f>
        <v>-0.28852443906726</v>
      </c>
      <c r="Q2149" s="8" t="n">
        <f aca="false">MAX(Q2148,B2149)</f>
        <v>4831.10497749854</v>
      </c>
      <c r="R2149" s="9" t="n">
        <f aca="false">B2149/Q2149-1</f>
        <v>-0.360289706277192</v>
      </c>
      <c r="S2149" s="9" t="n">
        <f aca="false">B2149/INDEX($B:$B,$E2149)-1</f>
        <v>-0.18479547083946</v>
      </c>
      <c r="T2149" s="0" t="n">
        <f aca="false">IF(AND($A2149&gt;=CrashTest!$B$3,$A2149&lt;=CrashTest!$C$3),1,IF(AND($A2149&gt;=CrashTest!$B$4,$A2149&lt;=CrashTest!$C$4),2,IF(AND($A2149&gt;=CrashTest!$B$5,$A2149&lt;=CrashTest!$C$5),3,IF(AND($A2149&gt;=CrashTest!$B$6,$A2149&lt;=CrashTest!$C$6),4,IF(AND($A2149&gt;=CrashTest!$B$7,$A2149&lt;=CrashTest!$C$7),5,0)))))</f>
        <v>0</v>
      </c>
      <c r="U2149" s="8" t="str">
        <f aca="false">IF(T2149=0,"",IF(T2148=T2149,MAX(U2148,B2149),B2149))</f>
        <v/>
      </c>
      <c r="V2149" s="9" t="str">
        <f aca="false">IF(T2149=0,"",B2149/U2149-1)</f>
        <v/>
      </c>
      <c r="W2149" s="8" t="str">
        <f aca="false">IF(T2149=0,"",IF(T2148=T2149,MAX(W2148,F2149),F2149))</f>
        <v/>
      </c>
      <c r="X2149" s="9" t="str">
        <f aca="false">IF(T2149=0,"",F2149/W2149-1)</f>
        <v/>
      </c>
    </row>
    <row r="2150" customFormat="false" ht="15" hidden="false" customHeight="false" outlineLevel="0" collapsed="false">
      <c r="A2150" s="5" t="n">
        <v>45978</v>
      </c>
      <c r="B2150" s="6" t="n">
        <v>3018.11872559906</v>
      </c>
      <c r="C2150" s="7" t="n">
        <v>24.73509322</v>
      </c>
      <c r="D2150" s="0" t="n">
        <f aca="false">INT((ROW()-3)/30)</f>
        <v>71</v>
      </c>
      <c r="E2150" s="0" t="n">
        <f aca="false">2+30*D2150</f>
        <v>2132</v>
      </c>
      <c r="F2150" s="8" t="n">
        <f aca="false">INDEX($F:$F,$E2150)*(2*B2150/INDEX($B:$B,$E2150)-C2150/INDEX($C:$C,$E2150))</f>
        <v>192.010327264159</v>
      </c>
      <c r="G2150" s="9" t="n">
        <f aca="false">B2150/B2149-1</f>
        <v>-0.0234229674546794</v>
      </c>
      <c r="H2150" s="9" t="n">
        <f aca="false">F2150/F2149-1</f>
        <v>-0.00600500373218116</v>
      </c>
      <c r="I2150" s="9" t="n">
        <f aca="false">LN(B2150/B2149)</f>
        <v>-0.0237016454016336</v>
      </c>
      <c r="J2150" s="9" t="n">
        <f aca="false">LN(F2150/F2149)</f>
        <v>-0.00602310627402925</v>
      </c>
      <c r="K2150" s="9" t="n">
        <f aca="false">F2150/F2143-1</f>
        <v>-0.0364875914456098</v>
      </c>
      <c r="L2150" s="9" t="n">
        <f aca="false">F2150/F2120-1</f>
        <v>-0.069202633080533</v>
      </c>
      <c r="M2150" s="9" t="n">
        <f aca="false">B2150/B2143-1</f>
        <v>-0.154728064069023</v>
      </c>
      <c r="N2150" s="9" t="n">
        <f aca="false">B2150/B2120-1</f>
        <v>-0.223868266865965</v>
      </c>
      <c r="O2150" s="8" t="n">
        <f aca="false">MAX(O2149,F2150)</f>
        <v>271.506607307531</v>
      </c>
      <c r="P2150" s="9" t="n">
        <f aca="false">F2150/O2150-1</f>
        <v>-0.292796852466017</v>
      </c>
      <c r="Q2150" s="8" t="n">
        <f aca="false">MAX(Q2149,B2150)</f>
        <v>4831.10497749854</v>
      </c>
      <c r="R2150" s="9" t="n">
        <f aca="false">B2150/Q2150-1</f>
        <v>-0.375273619667485</v>
      </c>
      <c r="S2150" s="9" t="n">
        <f aca="false">B2150/INDEX($B:$B,$E2150)-1</f>
        <v>-0.203889979994895</v>
      </c>
      <c r="T2150" s="0" t="n">
        <f aca="false">IF(AND($A2150&gt;=CrashTest!$B$3,$A2150&lt;=CrashTest!$C$3),1,IF(AND($A2150&gt;=CrashTest!$B$4,$A2150&lt;=CrashTest!$C$4),2,IF(AND($A2150&gt;=CrashTest!$B$5,$A2150&lt;=CrashTest!$C$5),3,IF(AND($A2150&gt;=CrashTest!$B$6,$A2150&lt;=CrashTest!$C$6),4,IF(AND($A2150&gt;=CrashTest!$B$7,$A2150&lt;=CrashTest!$C$7),5,0)))))</f>
        <v>0</v>
      </c>
      <c r="U2150" s="8" t="str">
        <f aca="false">IF(T2150=0,"",IF(T2149=T2150,MAX(U2149,B2150),B2150))</f>
        <v/>
      </c>
      <c r="V2150" s="9" t="str">
        <f aca="false">IF(T2150=0,"",B2150/U2150-1)</f>
        <v/>
      </c>
      <c r="W2150" s="8" t="str">
        <f aca="false">IF(T2150=0,"",IF(T2149=T2150,MAX(W2149,F2150),F2150))</f>
        <v/>
      </c>
      <c r="X2150" s="9" t="str">
        <f aca="false">IF(T2150=0,"",F2150/W2150-1)</f>
        <v/>
      </c>
    </row>
    <row r="2151" customFormat="false" ht="15" hidden="false" customHeight="false" outlineLevel="0" collapsed="false">
      <c r="A2151" s="5" t="n">
        <v>45979</v>
      </c>
      <c r="B2151" s="6" t="n">
        <v>3117.43951928697</v>
      </c>
      <c r="C2151" s="7" t="n">
        <v>26.60365705</v>
      </c>
      <c r="D2151" s="0" t="n">
        <f aca="false">INT((ROW()-3)/30)</f>
        <v>71</v>
      </c>
      <c r="E2151" s="0" t="n">
        <f aca="false">2+30*D2151</f>
        <v>2132</v>
      </c>
      <c r="F2151" s="8" t="n">
        <f aca="false">INDEX($F:$F,$E2151)*(2*B2151/INDEX($B:$B,$E2151)-C2151/INDEX($C:$C,$E2151))</f>
        <v>192.886123422494</v>
      </c>
      <c r="G2151" s="9" t="n">
        <f aca="false">B2151/B2150-1</f>
        <v>0.0329081798027002</v>
      </c>
      <c r="H2151" s="9" t="n">
        <f aca="false">F2151/F2150-1</f>
        <v>0.00456119298797186</v>
      </c>
      <c r="I2151" s="9" t="n">
        <f aca="false">LN(B2151/B2150)</f>
        <v>0.0323782992581702</v>
      </c>
      <c r="J2151" s="9" t="n">
        <f aca="false">LN(F2151/F2150)</f>
        <v>0.00455082227050684</v>
      </c>
      <c r="K2151" s="9" t="n">
        <f aca="false">F2151/F2144-1</f>
        <v>-0.0201113957703708</v>
      </c>
      <c r="L2151" s="9" t="n">
        <f aca="false">F2151/F2121-1</f>
        <v>-0.0735319287875988</v>
      </c>
      <c r="M2151" s="9" t="n">
        <f aca="false">B2151/B2144-1</f>
        <v>-0.0883941326473392</v>
      </c>
      <c r="N2151" s="9" t="n">
        <f aca="false">B2151/B2121-1</f>
        <v>-0.218341996881121</v>
      </c>
      <c r="O2151" s="8" t="n">
        <f aca="false">MAX(O2150,F2151)</f>
        <v>271.506607307531</v>
      </c>
      <c r="P2151" s="9" t="n">
        <f aca="false">F2151/O2151-1</f>
        <v>-0.289571162428414</v>
      </c>
      <c r="Q2151" s="8" t="n">
        <f aca="false">MAX(Q2150,B2151)</f>
        <v>4831.10497749854</v>
      </c>
      <c r="R2151" s="9" t="n">
        <f aca="false">B2151/Q2151-1</f>
        <v>-0.354715011616013</v>
      </c>
      <c r="S2151" s="9" t="n">
        <f aca="false">B2151/INDEX($B:$B,$E2151)-1</f>
        <v>-0.177691448313836</v>
      </c>
      <c r="T2151" s="0" t="n">
        <f aca="false">IF(AND($A2151&gt;=CrashTest!$B$3,$A2151&lt;=CrashTest!$C$3),1,IF(AND($A2151&gt;=CrashTest!$B$4,$A2151&lt;=CrashTest!$C$4),2,IF(AND($A2151&gt;=CrashTest!$B$5,$A2151&lt;=CrashTest!$C$5),3,IF(AND($A2151&gt;=CrashTest!$B$6,$A2151&lt;=CrashTest!$C$6),4,IF(AND($A2151&gt;=CrashTest!$B$7,$A2151&lt;=CrashTest!$C$7),5,0)))))</f>
        <v>0</v>
      </c>
      <c r="U2151" s="8" t="str">
        <f aca="false">IF(T2151=0,"",IF(T2150=T2151,MAX(U2150,B2151),B2151))</f>
        <v/>
      </c>
      <c r="V2151" s="9" t="str">
        <f aca="false">IF(T2151=0,"",B2151/U2151-1)</f>
        <v/>
      </c>
      <c r="W2151" s="8" t="str">
        <f aca="false">IF(T2151=0,"",IF(T2150=T2151,MAX(W2150,F2151),F2151))</f>
        <v/>
      </c>
      <c r="X2151" s="9" t="str">
        <f aca="false">IF(T2151=0,"",F2151/W2151-1)</f>
        <v/>
      </c>
    </row>
    <row r="2152" customFormat="false" ht="15" hidden="false" customHeight="false" outlineLevel="0" collapsed="false">
      <c r="A2152" s="5" t="n">
        <v>45980</v>
      </c>
      <c r="B2152" s="6" t="n">
        <v>3015.43288310929</v>
      </c>
      <c r="C2152" s="7" t="n">
        <v>24.64779829</v>
      </c>
      <c r="D2152" s="0" t="n">
        <f aca="false">INT((ROW()-3)/30)</f>
        <v>71</v>
      </c>
      <c r="E2152" s="0" t="n">
        <f aca="false">2+30*D2152</f>
        <v>2132</v>
      </c>
      <c r="F2152" s="8" t="n">
        <f aca="false">INDEX($F:$F,$E2152)*(2*B2152/INDEX($B:$B,$E2152)-C2152/INDEX($C:$C,$E2152))</f>
        <v>192.176396764645</v>
      </c>
      <c r="G2152" s="9" t="n">
        <f aca="false">B2152/B2151-1</f>
        <v>-0.0327212879501225</v>
      </c>
      <c r="H2152" s="9" t="n">
        <f aca="false">F2152/F2151-1</f>
        <v>-0.00367951123313526</v>
      </c>
      <c r="I2152" s="9" t="n">
        <f aca="false">LN(B2152/B2151)</f>
        <v>-0.0332686016344031</v>
      </c>
      <c r="J2152" s="9" t="n">
        <f aca="false">LN(F2152/F2151)</f>
        <v>-0.00368629728594521</v>
      </c>
      <c r="K2152" s="9" t="n">
        <f aca="false">F2152/F2145-1</f>
        <v>-0.0204788743447777</v>
      </c>
      <c r="L2152" s="9" t="n">
        <f aca="false">F2152/F2122-1</f>
        <v>-0.0744167218431748</v>
      </c>
      <c r="M2152" s="9" t="n">
        <f aca="false">B2152/B2145-1</f>
        <v>-0.115846595586927</v>
      </c>
      <c r="N2152" s="9" t="n">
        <f aca="false">B2152/B2122-1</f>
        <v>-0.242762072281454</v>
      </c>
      <c r="O2152" s="8" t="n">
        <f aca="false">MAX(O2151,F2152)</f>
        <v>271.506607307531</v>
      </c>
      <c r="P2152" s="9" t="n">
        <f aca="false">F2152/O2152-1</f>
        <v>-0.292185193316602</v>
      </c>
      <c r="Q2152" s="8" t="n">
        <f aca="false">MAX(Q2151,B2152)</f>
        <v>4831.10497749854</v>
      </c>
      <c r="R2152" s="9" t="n">
        <f aca="false">B2152/Q2152-1</f>
        <v>-0.375829567530816</v>
      </c>
      <c r="S2152" s="9" t="n">
        <f aca="false">B2152/INDEX($B:$B,$E2152)-1</f>
        <v>-0.204598443217407</v>
      </c>
      <c r="T2152" s="0" t="n">
        <f aca="false">IF(AND($A2152&gt;=CrashTest!$B$3,$A2152&lt;=CrashTest!$C$3),1,IF(AND($A2152&gt;=CrashTest!$B$4,$A2152&lt;=CrashTest!$C$4),2,IF(AND($A2152&gt;=CrashTest!$B$5,$A2152&lt;=CrashTest!$C$5),3,IF(AND($A2152&gt;=CrashTest!$B$6,$A2152&lt;=CrashTest!$C$6),4,IF(AND($A2152&gt;=CrashTest!$B$7,$A2152&lt;=CrashTest!$C$7),5,0)))))</f>
        <v>0</v>
      </c>
      <c r="U2152" s="8" t="str">
        <f aca="false">IF(T2152=0,"",IF(T2151=T2152,MAX(U2151,B2152),B2152))</f>
        <v/>
      </c>
      <c r="V2152" s="9" t="str">
        <f aca="false">IF(T2152=0,"",B2152/U2152-1)</f>
        <v/>
      </c>
      <c r="W2152" s="8" t="str">
        <f aca="false">IF(T2152=0,"",IF(T2151=T2152,MAX(W2151,F2152),F2152))</f>
        <v/>
      </c>
      <c r="X2152" s="9" t="str">
        <f aca="false">IF(T2152=0,"",F2152/W2152-1)</f>
        <v/>
      </c>
    </row>
    <row r="2153" customFormat="false" ht="15" hidden="false" customHeight="false" outlineLevel="0" collapsed="false">
      <c r="A2153" s="5" t="n">
        <v>45981</v>
      </c>
      <c r="B2153" s="6" t="n">
        <v>2844.77433810637</v>
      </c>
      <c r="C2153" s="7" t="n">
        <v>20.85347559</v>
      </c>
      <c r="D2153" s="0" t="n">
        <f aca="false">INT((ROW()-3)/30)</f>
        <v>71</v>
      </c>
      <c r="E2153" s="0" t="n">
        <f aca="false">2+30*D2153</f>
        <v>2132</v>
      </c>
      <c r="F2153" s="8" t="n">
        <f aca="false">INDEX($F:$F,$E2153)*(2*B2153/INDEX($B:$B,$E2153)-C2153/INDEX($C:$C,$E2153))</f>
        <v>193.683915912553</v>
      </c>
      <c r="G2153" s="9" t="n">
        <f aca="false">B2153/B2152-1</f>
        <v>-0.0565950401213869</v>
      </c>
      <c r="H2153" s="9" t="n">
        <f aca="false">F2153/F2152-1</f>
        <v>0.00784445526759425</v>
      </c>
      <c r="I2153" s="9" t="n">
        <f aca="false">LN(B2153/B2152)</f>
        <v>-0.0582596506954961</v>
      </c>
      <c r="J2153" s="9" t="n">
        <f aca="false">LN(F2153/F2152)</f>
        <v>0.00781384749172272</v>
      </c>
      <c r="K2153" s="9" t="n">
        <f aca="false">F2153/F2146-1</f>
        <v>-0.0164669573725026</v>
      </c>
      <c r="L2153" s="9" t="n">
        <f aca="false">F2153/F2123-1</f>
        <v>-0.0635562272169351</v>
      </c>
      <c r="M2153" s="9" t="n">
        <f aca="false">B2153/B2146-1</f>
        <v>-0.124062253231469</v>
      </c>
      <c r="N2153" s="9" t="n">
        <f aca="false">B2153/B2123-1</f>
        <v>-0.267075573989489</v>
      </c>
      <c r="O2153" s="8" t="n">
        <f aca="false">MAX(O2152,F2153)</f>
        <v>271.506607307531</v>
      </c>
      <c r="P2153" s="9" t="n">
        <f aca="false">F2153/O2153-1</f>
        <v>-0.286632771727833</v>
      </c>
      <c r="Q2153" s="8" t="n">
        <f aca="false">MAX(Q2152,B2153)</f>
        <v>4831.10497749854</v>
      </c>
      <c r="R2153" s="9" t="n">
        <f aca="false">B2153/Q2153-1</f>
        <v>-0.411154518198993</v>
      </c>
      <c r="S2153" s="9" t="n">
        <f aca="false">B2153/INDEX($B:$B,$E2153)-1</f>
        <v>-0.249614226236131</v>
      </c>
      <c r="T2153" s="0" t="n">
        <f aca="false">IF(AND($A2153&gt;=CrashTest!$B$3,$A2153&lt;=CrashTest!$C$3),1,IF(AND($A2153&gt;=CrashTest!$B$4,$A2153&lt;=CrashTest!$C$4),2,IF(AND($A2153&gt;=CrashTest!$B$5,$A2153&lt;=CrashTest!$C$5),3,IF(AND($A2153&gt;=CrashTest!$B$6,$A2153&lt;=CrashTest!$C$6),4,IF(AND($A2153&gt;=CrashTest!$B$7,$A2153&lt;=CrashTest!$C$7),5,0)))))</f>
        <v>0</v>
      </c>
      <c r="U2153" s="8" t="str">
        <f aca="false">IF(T2153=0,"",IF(T2152=T2153,MAX(U2152,B2153),B2153))</f>
        <v/>
      </c>
      <c r="V2153" s="9" t="str">
        <f aca="false">IF(T2153=0,"",B2153/U2153-1)</f>
        <v/>
      </c>
      <c r="W2153" s="8" t="str">
        <f aca="false">IF(T2153=0,"",IF(T2152=T2153,MAX(W2152,F2153),F2153))</f>
        <v/>
      </c>
      <c r="X2153" s="9" t="str">
        <f aca="false">IF(T2153=0,"",F2153/W2153-1)</f>
        <v/>
      </c>
    </row>
    <row r="2154" customFormat="false" ht="15" hidden="false" customHeight="false" outlineLevel="0" collapsed="false">
      <c r="A2154" s="5" t="n">
        <v>45982</v>
      </c>
      <c r="B2154" s="6" t="n">
        <v>2757.03679748685</v>
      </c>
      <c r="C2154" s="7" t="n">
        <v>19.51309603</v>
      </c>
      <c r="D2154" s="0" t="n">
        <f aca="false">INT((ROW()-3)/30)</f>
        <v>71</v>
      </c>
      <c r="E2154" s="0" t="n">
        <f aca="false">2+30*D2154</f>
        <v>2132</v>
      </c>
      <c r="F2154" s="8" t="n">
        <f aca="false">INDEX($F:$F,$E2154)*(2*B2154/INDEX($B:$B,$E2154)-C2154/INDEX($C:$C,$E2154))</f>
        <v>191.308917025312</v>
      </c>
      <c r="G2154" s="9" t="n">
        <f aca="false">B2154/B2153-1</f>
        <v>-0.0308416521634973</v>
      </c>
      <c r="H2154" s="9" t="n">
        <f aca="false">F2154/F2153-1</f>
        <v>-0.0122622411677876</v>
      </c>
      <c r="I2154" s="9" t="n">
        <f aca="false">LN(B2154/B2153)</f>
        <v>-0.031327266781967</v>
      </c>
      <c r="J2154" s="9" t="n">
        <f aca="false">LN(F2154/F2153)</f>
        <v>-0.0123380427492454</v>
      </c>
      <c r="K2154" s="9" t="n">
        <f aca="false">F2154/F2147-1</f>
        <v>-0.0171188746219578</v>
      </c>
      <c r="L2154" s="9" t="n">
        <f aca="false">F2154/F2124-1</f>
        <v>-0.0613565671737174</v>
      </c>
      <c r="M2154" s="9" t="n">
        <f aca="false">B2154/B2147-1</f>
        <v>-0.114155746650167</v>
      </c>
      <c r="N2154" s="9" t="n">
        <f aca="false">B2154/B2124-1</f>
        <v>-0.27428398669152</v>
      </c>
      <c r="O2154" s="8" t="n">
        <f aca="false">MAX(O2153,F2154)</f>
        <v>271.506607307531</v>
      </c>
      <c r="P2154" s="9" t="n">
        <f aca="false">F2154/O2154-1</f>
        <v>-0.295380252722102</v>
      </c>
      <c r="Q2154" s="8" t="n">
        <f aca="false">MAX(Q2153,B2154)</f>
        <v>4831.10497749854</v>
      </c>
      <c r="R2154" s="9" t="n">
        <f aca="false">B2154/Q2154-1</f>
        <v>-0.429315485726747</v>
      </c>
      <c r="S2154" s="9" t="n">
        <f aca="false">B2154/INDEX($B:$B,$E2154)-1</f>
        <v>-0.272757363258993</v>
      </c>
      <c r="T2154" s="0" t="n">
        <f aca="false">IF(AND($A2154&gt;=CrashTest!$B$3,$A2154&lt;=CrashTest!$C$3),1,IF(AND($A2154&gt;=CrashTest!$B$4,$A2154&lt;=CrashTest!$C$4),2,IF(AND($A2154&gt;=CrashTest!$B$5,$A2154&lt;=CrashTest!$C$5),3,IF(AND($A2154&gt;=CrashTest!$B$6,$A2154&lt;=CrashTest!$C$6),4,IF(AND($A2154&gt;=CrashTest!$B$7,$A2154&lt;=CrashTest!$C$7),5,0)))))</f>
        <v>0</v>
      </c>
      <c r="U2154" s="8" t="str">
        <f aca="false">IF(T2154=0,"",IF(T2153=T2154,MAX(U2153,B2154),B2154))</f>
        <v/>
      </c>
      <c r="V2154" s="9" t="str">
        <f aca="false">IF(T2154=0,"",B2154/U2154-1)</f>
        <v/>
      </c>
      <c r="W2154" s="8" t="str">
        <f aca="false">IF(T2154=0,"",IF(T2153=T2154,MAX(W2153,F2154),F2154))</f>
        <v/>
      </c>
      <c r="X2154" s="9" t="str">
        <f aca="false">IF(T2154=0,"",F2154/W2154-1)</f>
        <v/>
      </c>
    </row>
    <row r="2155" customFormat="false" ht="15" hidden="false" customHeight="false" outlineLevel="0" collapsed="false">
      <c r="A2155" s="5" t="n">
        <v>45983</v>
      </c>
      <c r="B2155" s="6" t="n">
        <v>2772.12619257744</v>
      </c>
      <c r="C2155" s="7" t="n">
        <v>19.64964186</v>
      </c>
      <c r="D2155" s="0" t="n">
        <f aca="false">INT((ROW()-3)/30)</f>
        <v>71</v>
      </c>
      <c r="E2155" s="0" t="n">
        <f aca="false">2+30*D2155</f>
        <v>2132</v>
      </c>
      <c r="F2155" s="8" t="n">
        <f aca="false">INDEX($F:$F,$E2155)*(2*B2155/INDEX($B:$B,$E2155)-C2155/INDEX($C:$C,$E2155))</f>
        <v>192.202414805144</v>
      </c>
      <c r="G2155" s="9" t="n">
        <f aca="false">B2155/B2154-1</f>
        <v>0.00547304813063976</v>
      </c>
      <c r="H2155" s="9" t="n">
        <f aca="false">F2155/F2154-1</f>
        <v>0.00467044502538028</v>
      </c>
      <c r="I2155" s="9" t="n">
        <f aca="false">LN(B2155/B2154)</f>
        <v>0.00545812542641091</v>
      </c>
      <c r="J2155" s="9" t="n">
        <f aca="false">LN(F2155/F2154)</f>
        <v>0.0046595723373972</v>
      </c>
      <c r="K2155" s="9" t="n">
        <f aca="false">F2155/F2148-1</f>
        <v>-0.0115897079645755</v>
      </c>
      <c r="L2155" s="9" t="n">
        <f aca="false">F2155/F2125-1</f>
        <v>-0.0599230518992527</v>
      </c>
      <c r="M2155" s="9" t="n">
        <f aca="false">B2155/B2148-1</f>
        <v>-0.125491671786561</v>
      </c>
      <c r="N2155" s="9" t="n">
        <f aca="false">B2155/B2125-1</f>
        <v>-0.281105446025721</v>
      </c>
      <c r="O2155" s="8" t="n">
        <f aca="false">MAX(O2154,F2155)</f>
        <v>271.506607307531</v>
      </c>
      <c r="P2155" s="9" t="n">
        <f aca="false">F2155/O2155-1</f>
        <v>-0.292089364928644</v>
      </c>
      <c r="Q2155" s="8" t="n">
        <f aca="false">MAX(Q2154,B2155)</f>
        <v>4831.10497749854</v>
      </c>
      <c r="R2155" s="9" t="n">
        <f aca="false">B2155/Q2155-1</f>
        <v>-0.426192101912719</v>
      </c>
      <c r="S2155" s="9" t="n">
        <f aca="false">B2155/INDEX($B:$B,$E2155)-1</f>
        <v>-0.268777129305457</v>
      </c>
      <c r="T2155" s="0" t="n">
        <f aca="false">IF(AND($A2155&gt;=CrashTest!$B$3,$A2155&lt;=CrashTest!$C$3),1,IF(AND($A2155&gt;=CrashTest!$B$4,$A2155&lt;=CrashTest!$C$4),2,IF(AND($A2155&gt;=CrashTest!$B$5,$A2155&lt;=CrashTest!$C$5),3,IF(AND($A2155&gt;=CrashTest!$B$6,$A2155&lt;=CrashTest!$C$6),4,IF(AND($A2155&gt;=CrashTest!$B$7,$A2155&lt;=CrashTest!$C$7),5,0)))))</f>
        <v>0</v>
      </c>
      <c r="U2155" s="8" t="str">
        <f aca="false">IF(T2155=0,"",IF(T2154=T2155,MAX(U2154,B2155),B2155))</f>
        <v/>
      </c>
      <c r="V2155" s="9" t="str">
        <f aca="false">IF(T2155=0,"",B2155/U2155-1)</f>
        <v/>
      </c>
      <c r="W2155" s="8" t="str">
        <f aca="false">IF(T2155=0,"",IF(T2154=T2155,MAX(W2154,F2155),F2155))</f>
        <v/>
      </c>
      <c r="X2155" s="9" t="str">
        <f aca="false">IF(T2155=0,"",F2155/W2155-1)</f>
        <v/>
      </c>
    </row>
    <row r="2156" customFormat="false" ht="15" hidden="false" customHeight="false" outlineLevel="0" collapsed="false">
      <c r="A2156" s="5" t="n">
        <v>45984</v>
      </c>
      <c r="B2156" s="6" t="n">
        <v>2802.26699941555</v>
      </c>
      <c r="C2156" s="7" t="n">
        <v>20.32838433</v>
      </c>
      <c r="D2156" s="0" t="n">
        <f aca="false">INT((ROW()-3)/30)</f>
        <v>71</v>
      </c>
      <c r="E2156" s="0" t="n">
        <f aca="false">2+30*D2156</f>
        <v>2132</v>
      </c>
      <c r="F2156" s="8" t="n">
        <f aca="false">INDEX($F:$F,$E2156)*(2*B2156/INDEX($B:$B,$E2156)-C2156/INDEX($C:$C,$E2156))</f>
        <v>191.891730066625</v>
      </c>
      <c r="G2156" s="9" t="n">
        <f aca="false">B2156/B2155-1</f>
        <v>0.0108728119660693</v>
      </c>
      <c r="H2156" s="9" t="n">
        <f aca="false">F2156/F2155-1</f>
        <v>-0.00161644555212204</v>
      </c>
      <c r="I2156" s="9" t="n">
        <f aca="false">LN(B2156/B2155)</f>
        <v>0.0108141279364595</v>
      </c>
      <c r="J2156" s="9" t="n">
        <f aca="false">LN(F2156/F2155)</f>
        <v>-0.0016177534098107</v>
      </c>
      <c r="K2156" s="9" t="n">
        <f aca="false">F2156/F2149-1</f>
        <v>-0.00661895519302214</v>
      </c>
      <c r="L2156" s="9" t="n">
        <f aca="false">F2156/F2126-1</f>
        <v>-0.0652307056778444</v>
      </c>
      <c r="M2156" s="9" t="n">
        <f aca="false">B2156/B2149-1</f>
        <v>-0.0932664220670346</v>
      </c>
      <c r="N2156" s="9" t="n">
        <f aca="false">B2156/B2126-1</f>
        <v>-0.287486397303602</v>
      </c>
      <c r="O2156" s="8" t="n">
        <f aca="false">MAX(O2155,F2156)</f>
        <v>271.506607307531</v>
      </c>
      <c r="P2156" s="9" t="n">
        <f aca="false">F2156/O2156-1</f>
        <v>-0.293233663926005</v>
      </c>
      <c r="Q2156" s="8" t="n">
        <f aca="false">MAX(Q2155,B2156)</f>
        <v>4831.10497749854</v>
      </c>
      <c r="R2156" s="9" t="n">
        <f aca="false">B2156/Q2156-1</f>
        <v>-0.41995319653217</v>
      </c>
      <c r="S2156" s="9" t="n">
        <f aca="false">B2156/INDEX($B:$B,$E2156)-1</f>
        <v>-0.260826680527105</v>
      </c>
      <c r="T2156" s="0" t="n">
        <f aca="false">IF(AND($A2156&gt;=CrashTest!$B$3,$A2156&lt;=CrashTest!$C$3),1,IF(AND($A2156&gt;=CrashTest!$B$4,$A2156&lt;=CrashTest!$C$4),2,IF(AND($A2156&gt;=CrashTest!$B$5,$A2156&lt;=CrashTest!$C$5),3,IF(AND($A2156&gt;=CrashTest!$B$6,$A2156&lt;=CrashTest!$C$6),4,IF(AND($A2156&gt;=CrashTest!$B$7,$A2156&lt;=CrashTest!$C$7),5,0)))))</f>
        <v>0</v>
      </c>
      <c r="U2156" s="8" t="str">
        <f aca="false">IF(T2156=0,"",IF(T2155=T2156,MAX(U2155,B2156),B2156))</f>
        <v/>
      </c>
      <c r="V2156" s="9" t="str">
        <f aca="false">IF(T2156=0,"",B2156/U2156-1)</f>
        <v/>
      </c>
      <c r="W2156" s="8" t="str">
        <f aca="false">IF(T2156=0,"",IF(T2155=T2156,MAX(W2155,F2156),F2156))</f>
        <v/>
      </c>
      <c r="X2156" s="9" t="str">
        <f aca="false">IF(T2156=0,"",F2156/W2156-1)</f>
        <v/>
      </c>
    </row>
    <row r="2157" customFormat="false" ht="15" hidden="false" customHeight="false" outlineLevel="0" collapsed="false">
      <c r="A2157" s="5" t="n">
        <v>45985</v>
      </c>
      <c r="B2157" s="6" t="n">
        <v>2958.66075715956</v>
      </c>
      <c r="C2157" s="7" t="n">
        <v>23.41642931</v>
      </c>
      <c r="D2157" s="0" t="n">
        <f aca="false">INT((ROW()-3)/30)</f>
        <v>71</v>
      </c>
      <c r="E2157" s="0" t="n">
        <f aca="false">2+30*D2157</f>
        <v>2132</v>
      </c>
      <c r="F2157" s="8" t="n">
        <f aca="false">INDEX($F:$F,$E2157)*(2*B2157/INDEX($B:$B,$E2157)-C2157/INDEX($C:$C,$E2157))</f>
        <v>192.51857152973</v>
      </c>
      <c r="G2157" s="9" t="n">
        <f aca="false">B2157/B2156-1</f>
        <v>0.0558097275443874</v>
      </c>
      <c r="H2157" s="9" t="n">
        <f aca="false">F2157/F2156-1</f>
        <v>0.00326664136535637</v>
      </c>
      <c r="I2157" s="9" t="n">
        <f aca="false">LN(B2157/B2156)</f>
        <v>0.0543079867996649</v>
      </c>
      <c r="J2157" s="9" t="n">
        <f aca="false">LN(F2157/F2156)</f>
        <v>0.00326131748344269</v>
      </c>
      <c r="K2157" s="9" t="n">
        <f aca="false">F2157/F2150-1</f>
        <v>0.00264696317543378</v>
      </c>
      <c r="L2157" s="9" t="n">
        <f aca="false">F2157/F2127-1</f>
        <v>-0.0621335448603505</v>
      </c>
      <c r="M2157" s="9" t="n">
        <f aca="false">B2157/B2150-1</f>
        <v>-0.0197003411215038</v>
      </c>
      <c r="N2157" s="9" t="n">
        <f aca="false">B2157/B2127-1</f>
        <v>-0.251922800264943</v>
      </c>
      <c r="O2157" s="8" t="n">
        <f aca="false">MAX(O2156,F2157)</f>
        <v>271.506607307531</v>
      </c>
      <c r="P2157" s="9" t="n">
        <f aca="false">F2157/O2157-1</f>
        <v>-0.290924911776944</v>
      </c>
      <c r="Q2157" s="8" t="n">
        <f aca="false">MAX(Q2156,B2157)</f>
        <v>4831.10497749854</v>
      </c>
      <c r="R2157" s="9" t="n">
        <f aca="false">B2157/Q2157-1</f>
        <v>-0.387580942467638</v>
      </c>
      <c r="S2157" s="9" t="n">
        <f aca="false">B2157/INDEX($B:$B,$E2157)-1</f>
        <v>-0.219573618959243</v>
      </c>
      <c r="T2157" s="0" t="n">
        <f aca="false">IF(AND($A2157&gt;=CrashTest!$B$3,$A2157&lt;=CrashTest!$C$3),1,IF(AND($A2157&gt;=CrashTest!$B$4,$A2157&lt;=CrashTest!$C$4),2,IF(AND($A2157&gt;=CrashTest!$B$5,$A2157&lt;=CrashTest!$C$5),3,IF(AND($A2157&gt;=CrashTest!$B$6,$A2157&lt;=CrashTest!$C$6),4,IF(AND($A2157&gt;=CrashTest!$B$7,$A2157&lt;=CrashTest!$C$7),5,0)))))</f>
        <v>0</v>
      </c>
      <c r="U2157" s="8" t="str">
        <f aca="false">IF(T2157=0,"",IF(T2156=T2157,MAX(U2156,B2157),B2157))</f>
        <v/>
      </c>
      <c r="V2157" s="9" t="str">
        <f aca="false">IF(T2157=0,"",B2157/U2157-1)</f>
        <v/>
      </c>
      <c r="W2157" s="8" t="str">
        <f aca="false">IF(T2157=0,"",IF(T2156=T2157,MAX(W2156,F2157),F2157))</f>
        <v/>
      </c>
      <c r="X2157" s="9" t="str">
        <f aca="false">IF(T2157=0,"",F2157/W2157-1)</f>
        <v/>
      </c>
    </row>
    <row r="2158" customFormat="false" ht="15" hidden="false" customHeight="false" outlineLevel="0" collapsed="false">
      <c r="A2158" s="5" t="n">
        <v>45986</v>
      </c>
      <c r="B2158" s="6" t="n">
        <v>2962.53465195792</v>
      </c>
      <c r="C2158" s="7" t="n">
        <v>23.54406268</v>
      </c>
      <c r="D2158" s="0" t="n">
        <f aca="false">INT((ROW()-3)/30)</f>
        <v>71</v>
      </c>
      <c r="E2158" s="0" t="n">
        <f aca="false">2+30*D2158</f>
        <v>2132</v>
      </c>
      <c r="F2158" s="8" t="n">
        <f aca="false">INDEX($F:$F,$E2158)*(2*B2158/INDEX($B:$B,$E2158)-C2158/INDEX($C:$C,$E2158))</f>
        <v>192.270142472677</v>
      </c>
      <c r="G2158" s="9" t="n">
        <f aca="false">B2158/B2157-1</f>
        <v>0.00130934064981436</v>
      </c>
      <c r="H2158" s="9" t="n">
        <f aca="false">F2158/F2157-1</f>
        <v>-0.00129041606261138</v>
      </c>
      <c r="I2158" s="9" t="n">
        <f aca="false">LN(B2158/B2157)</f>
        <v>0.00130848421084446</v>
      </c>
      <c r="J2158" s="9" t="n">
        <f aca="false">LN(F2158/F2157)</f>
        <v>-0.00129124936636821</v>
      </c>
      <c r="K2158" s="9" t="n">
        <f aca="false">F2158/F2151-1</f>
        <v>-0.00319349541007652</v>
      </c>
      <c r="L2158" s="9" t="n">
        <f aca="false">F2158/F2128-1</f>
        <v>-0.0924470167822312</v>
      </c>
      <c r="M2158" s="9" t="n">
        <f aca="false">B2158/B2151-1</f>
        <v>-0.0496897746919179</v>
      </c>
      <c r="N2158" s="9" t="n">
        <f aca="false">B2158/B2128-1</f>
        <v>-0.288922656314115</v>
      </c>
      <c r="O2158" s="8" t="n">
        <f aca="false">MAX(O2157,F2158)</f>
        <v>271.506607307531</v>
      </c>
      <c r="P2158" s="9" t="n">
        <f aca="false">F2158/O2158-1</f>
        <v>-0.291839913660385</v>
      </c>
      <c r="Q2158" s="8" t="n">
        <f aca="false">MAX(Q2157,B2158)</f>
        <v>4831.10497749854</v>
      </c>
      <c r="R2158" s="9" t="n">
        <f aca="false">B2158/Q2158-1</f>
        <v>-0.38677907730089</v>
      </c>
      <c r="S2158" s="9" t="n">
        <f aca="false">B2158/INDEX($B:$B,$E2158)-1</f>
        <v>-0.218551774974358</v>
      </c>
      <c r="T2158" s="0" t="n">
        <f aca="false">IF(AND($A2158&gt;=CrashTest!$B$3,$A2158&lt;=CrashTest!$C$3),1,IF(AND($A2158&gt;=CrashTest!$B$4,$A2158&lt;=CrashTest!$C$4),2,IF(AND($A2158&gt;=CrashTest!$B$5,$A2158&lt;=CrashTest!$C$5),3,IF(AND($A2158&gt;=CrashTest!$B$6,$A2158&lt;=CrashTest!$C$6),4,IF(AND($A2158&gt;=CrashTest!$B$7,$A2158&lt;=CrashTest!$C$7),5,0)))))</f>
        <v>0</v>
      </c>
      <c r="U2158" s="8" t="str">
        <f aca="false">IF(T2158=0,"",IF(T2157=T2158,MAX(U2157,B2158),B2158))</f>
        <v/>
      </c>
      <c r="V2158" s="9" t="str">
        <f aca="false">IF(T2158=0,"",B2158/U2158-1)</f>
        <v/>
      </c>
      <c r="W2158" s="8" t="str">
        <f aca="false">IF(T2158=0,"",IF(T2157=T2158,MAX(W2157,F2158),F2158))</f>
        <v/>
      </c>
      <c r="X2158" s="9" t="str">
        <f aca="false">IF(T2158=0,"",F2158/W2158-1)</f>
        <v/>
      </c>
    </row>
    <row r="2159" customFormat="false" ht="15" hidden="false" customHeight="false" outlineLevel="0" collapsed="false">
      <c r="A2159" s="5" t="n">
        <v>45987</v>
      </c>
      <c r="B2159" s="6" t="n">
        <v>3024.35795704267</v>
      </c>
      <c r="C2159" s="7" t="n">
        <v>24.94290708</v>
      </c>
      <c r="D2159" s="0" t="n">
        <f aca="false">INT((ROW()-3)/30)</f>
        <v>71</v>
      </c>
      <c r="E2159" s="0" t="n">
        <f aca="false">2+30*D2159</f>
        <v>2132</v>
      </c>
      <c r="F2159" s="8" t="n">
        <f aca="false">INDEX($F:$F,$E2159)*(2*B2159/INDEX($B:$B,$E2159)-C2159/INDEX($C:$C,$E2159))</f>
        <v>191.598600552305</v>
      </c>
      <c r="G2159" s="9" t="n">
        <f aca="false">B2159/B2158-1</f>
        <v>0.0208683820943298</v>
      </c>
      <c r="H2159" s="9" t="n">
        <f aca="false">F2159/F2158-1</f>
        <v>-0.00349269996753432</v>
      </c>
      <c r="I2159" s="9" t="n">
        <f aca="false">LN(B2159/B2158)</f>
        <v>0.0206536200935151</v>
      </c>
      <c r="J2159" s="9" t="n">
        <f aca="false">LN(F2159/F2158)</f>
        <v>-0.00349881368380145</v>
      </c>
      <c r="K2159" s="9" t="n">
        <f aca="false">F2159/F2152-1</f>
        <v>-0.00300659301593598</v>
      </c>
      <c r="L2159" s="9" t="n">
        <f aca="false">F2159/F2129-1</f>
        <v>-0.0859978652648338</v>
      </c>
      <c r="M2159" s="9" t="n">
        <f aca="false">B2159/B2152-1</f>
        <v>0.00295979856934414</v>
      </c>
      <c r="N2159" s="9" t="n">
        <f aca="false">B2159/B2129-1</f>
        <v>-0.265739121361396</v>
      </c>
      <c r="O2159" s="8" t="n">
        <f aca="false">MAX(O2158,F2159)</f>
        <v>271.506607307531</v>
      </c>
      <c r="P2159" s="9" t="n">
        <f aca="false">F2159/O2159-1</f>
        <v>-0.294313304370952</v>
      </c>
      <c r="Q2159" s="8" t="n">
        <f aca="false">MAX(Q2158,B2159)</f>
        <v>4831.10497749854</v>
      </c>
      <c r="R2159" s="9" t="n">
        <f aca="false">B2159/Q2159-1</f>
        <v>-0.373982148777767</v>
      </c>
      <c r="S2159" s="9" t="n">
        <f aca="false">B2159/INDEX($B:$B,$E2159)-1</f>
        <v>-0.202244214827587</v>
      </c>
      <c r="T2159" s="0" t="n">
        <f aca="false">IF(AND($A2159&gt;=CrashTest!$B$3,$A2159&lt;=CrashTest!$C$3),1,IF(AND($A2159&gt;=CrashTest!$B$4,$A2159&lt;=CrashTest!$C$4),2,IF(AND($A2159&gt;=CrashTest!$B$5,$A2159&lt;=CrashTest!$C$5),3,IF(AND($A2159&gt;=CrashTest!$B$6,$A2159&lt;=CrashTest!$C$6),4,IF(AND($A2159&gt;=CrashTest!$B$7,$A2159&lt;=CrashTest!$C$7),5,0)))))</f>
        <v>0</v>
      </c>
      <c r="U2159" s="8" t="str">
        <f aca="false">IF(T2159=0,"",IF(T2158=T2159,MAX(U2158,B2159),B2159))</f>
        <v/>
      </c>
      <c r="V2159" s="9" t="str">
        <f aca="false">IF(T2159=0,"",B2159/U2159-1)</f>
        <v/>
      </c>
      <c r="W2159" s="8" t="str">
        <f aca="false">IF(T2159=0,"",IF(T2158=T2159,MAX(W2158,F2159),F2159))</f>
        <v/>
      </c>
      <c r="X2159" s="9" t="str">
        <f aca="false">IF(T2159=0,"",F2159/W2159-1)</f>
        <v/>
      </c>
    </row>
    <row r="2160" customFormat="false" ht="15" hidden="false" customHeight="false" outlineLevel="0" collapsed="false">
      <c r="A2160" s="5" t="n">
        <v>45988</v>
      </c>
      <c r="B2160" s="6" t="n">
        <v>3015.04006516657</v>
      </c>
      <c r="C2160" s="7" t="n">
        <v>24.70936144</v>
      </c>
      <c r="D2160" s="0" t="n">
        <f aca="false">INT((ROW()-3)/30)</f>
        <v>71</v>
      </c>
      <c r="E2160" s="0" t="n">
        <f aca="false">2+30*D2160</f>
        <v>2132</v>
      </c>
      <c r="F2160" s="8" t="n">
        <f aca="false">INDEX($F:$F,$E2160)*(2*B2160/INDEX($B:$B,$E2160)-C2160/INDEX($C:$C,$E2160))</f>
        <v>191.817048595433</v>
      </c>
      <c r="G2160" s="9" t="n">
        <f aca="false">B2160/B2159-1</f>
        <v>-0.00308094875290865</v>
      </c>
      <c r="H2160" s="9" t="n">
        <f aca="false">F2160/F2159-1</f>
        <v>0.00114013381360034</v>
      </c>
      <c r="I2160" s="9" t="n">
        <f aca="false">LN(B2160/B2159)</f>
        <v>-0.00308570464647271</v>
      </c>
      <c r="J2160" s="9" t="n">
        <f aca="false">LN(F2160/F2159)</f>
        <v>0.00113948435464376</v>
      </c>
      <c r="K2160" s="9" t="n">
        <f aca="false">F2160/F2153-1</f>
        <v>-0.00963873178794428</v>
      </c>
      <c r="L2160" s="9" t="n">
        <f aca="false">F2160/F2130-1</f>
        <v>-0.0655766956886927</v>
      </c>
      <c r="M2160" s="9" t="n">
        <f aca="false">B2160/B2153-1</f>
        <v>0.0598521031279893</v>
      </c>
      <c r="N2160" s="9" t="n">
        <f aca="false">B2160/B2130-1</f>
        <v>-0.243282665583272</v>
      </c>
      <c r="O2160" s="8" t="n">
        <f aca="false">MAX(O2159,F2160)</f>
        <v>271.506607307531</v>
      </c>
      <c r="P2160" s="9" t="n">
        <f aca="false">F2160/O2160-1</f>
        <v>-0.293508727107457</v>
      </c>
      <c r="Q2160" s="8" t="n">
        <f aca="false">MAX(Q2159,B2160)</f>
        <v>4831.10497749854</v>
      </c>
      <c r="R2160" s="9" t="n">
        <f aca="false">B2160/Q2160-1</f>
        <v>-0.375910877695789</v>
      </c>
      <c r="S2160" s="9" t="n">
        <f aca="false">B2160/INDEX($B:$B,$E2160)-1</f>
        <v>-0.20470205951904</v>
      </c>
      <c r="T2160" s="0" t="n">
        <f aca="false">IF(AND($A2160&gt;=CrashTest!$B$3,$A2160&lt;=CrashTest!$C$3),1,IF(AND($A2160&gt;=CrashTest!$B$4,$A2160&lt;=CrashTest!$C$4),2,IF(AND($A2160&gt;=CrashTest!$B$5,$A2160&lt;=CrashTest!$C$5),3,IF(AND($A2160&gt;=CrashTest!$B$6,$A2160&lt;=CrashTest!$C$6),4,IF(AND($A2160&gt;=CrashTest!$B$7,$A2160&lt;=CrashTest!$C$7),5,0)))))</f>
        <v>0</v>
      </c>
      <c r="U2160" s="8" t="str">
        <f aca="false">IF(T2160=0,"",IF(T2159=T2160,MAX(U2159,B2160),B2160))</f>
        <v/>
      </c>
      <c r="V2160" s="9" t="str">
        <f aca="false">IF(T2160=0,"",B2160/U2160-1)</f>
        <v/>
      </c>
      <c r="W2160" s="8" t="str">
        <f aca="false">IF(T2160=0,"",IF(T2159=T2160,MAX(W2159,F2160),F2160))</f>
        <v/>
      </c>
      <c r="X2160" s="9" t="str">
        <f aca="false">IF(T2160=0,"",F2160/W2160-1)</f>
        <v/>
      </c>
    </row>
    <row r="2161" customFormat="false" ht="15" hidden="false" customHeight="false" outlineLevel="0" collapsed="false">
      <c r="A2161" s="5" t="n">
        <v>45989</v>
      </c>
      <c r="B2161" s="6" t="n">
        <v>3035.43157714787</v>
      </c>
      <c r="C2161" s="7" t="n">
        <v>25.05710756</v>
      </c>
      <c r="D2161" s="0" t="n">
        <f aca="false">INT((ROW()-3)/30)</f>
        <v>71</v>
      </c>
      <c r="E2161" s="0" t="n">
        <f aca="false">2+30*D2161</f>
        <v>2132</v>
      </c>
      <c r="F2161" s="8" t="n">
        <f aca="false">INDEX($F:$F,$E2161)*(2*B2161/INDEX($B:$B,$E2161)-C2161/INDEX($C:$C,$E2161))</f>
        <v>192.182083991345</v>
      </c>
      <c r="G2161" s="9" t="n">
        <f aca="false">B2161/B2160-1</f>
        <v>0.006763264016584</v>
      </c>
      <c r="H2161" s="9" t="n">
        <f aca="false">F2161/F2160-1</f>
        <v>0.00190303937311542</v>
      </c>
      <c r="I2161" s="9" t="n">
        <f aca="false">LN(B2161/B2160)</f>
        <v>0.00674049574739769</v>
      </c>
      <c r="J2161" s="9" t="n">
        <f aca="false">LN(F2161/F2160)</f>
        <v>0.0019012308877367</v>
      </c>
      <c r="K2161" s="9" t="n">
        <f aca="false">F2161/F2154-1</f>
        <v>0.00456417285514066</v>
      </c>
      <c r="L2161" s="9" t="n">
        <f aca="false">F2161/F2131-1</f>
        <v>-0.0484314674259537</v>
      </c>
      <c r="M2161" s="9" t="n">
        <f aca="false">B2161/B2154-1</f>
        <v>0.100976084147585</v>
      </c>
      <c r="N2161" s="9" t="n">
        <f aca="false">B2161/B2131-1</f>
        <v>-0.222251433743498</v>
      </c>
      <c r="O2161" s="8" t="n">
        <f aca="false">MAX(O2160,F2161)</f>
        <v>271.506607307531</v>
      </c>
      <c r="P2161" s="9" t="n">
        <f aca="false">F2161/O2161-1</f>
        <v>-0.29216424639838</v>
      </c>
      <c r="Q2161" s="8" t="n">
        <f aca="false">MAX(Q2160,B2161)</f>
        <v>4831.10497749854</v>
      </c>
      <c r="R2161" s="9" t="n">
        <f aca="false">B2161/Q2161-1</f>
        <v>-0.371689998191767</v>
      </c>
      <c r="S2161" s="9" t="n">
        <f aca="false">B2161/INDEX($B:$B,$E2161)-1</f>
        <v>-0.199323249575722</v>
      </c>
      <c r="T2161" s="0" t="n">
        <f aca="false">IF(AND($A2161&gt;=CrashTest!$B$3,$A2161&lt;=CrashTest!$C$3),1,IF(AND($A2161&gt;=CrashTest!$B$4,$A2161&lt;=CrashTest!$C$4),2,IF(AND($A2161&gt;=CrashTest!$B$5,$A2161&lt;=CrashTest!$C$5),3,IF(AND($A2161&gt;=CrashTest!$B$6,$A2161&lt;=CrashTest!$C$6),4,IF(AND($A2161&gt;=CrashTest!$B$7,$A2161&lt;=CrashTest!$C$7),5,0)))))</f>
        <v>0</v>
      </c>
      <c r="U2161" s="8" t="str">
        <f aca="false">IF(T2161=0,"",IF(T2160=T2161,MAX(U2160,B2161),B2161))</f>
        <v/>
      </c>
      <c r="V2161" s="9" t="str">
        <f aca="false">IF(T2161=0,"",B2161/U2161-1)</f>
        <v/>
      </c>
      <c r="W2161" s="8" t="str">
        <f aca="false">IF(T2161=0,"",IF(T2160=T2161,MAX(W2160,F2161),F2161))</f>
        <v/>
      </c>
      <c r="X2161" s="9" t="str">
        <f aca="false">IF(T2161=0,"",F2161/W2161-1)</f>
        <v/>
      </c>
    </row>
    <row r="2162" customFormat="false" ht="15" hidden="false" customHeight="false" outlineLevel="0" collapsed="false">
      <c r="A2162" s="5" t="n">
        <v>45990</v>
      </c>
      <c r="B2162" s="6" t="n">
        <v>2991.32805610754</v>
      </c>
      <c r="C2162" s="7" t="n">
        <v>24.19888011</v>
      </c>
      <c r="D2162" s="0" t="n">
        <f aca="false">INT((ROW()-3)/30)</f>
        <v>71</v>
      </c>
      <c r="E2162" s="0" t="n">
        <f aca="false">2+30*D2162</f>
        <v>2132</v>
      </c>
      <c r="F2162" s="8" t="n">
        <f aca="false">INDEX($F:$F,$E2162)*(2*B2162/INDEX($B:$B,$E2162)-C2162/INDEX($C:$C,$E2162))</f>
        <v>191.940225844282</v>
      </c>
      <c r="G2162" s="9" t="n">
        <f aca="false">B2162/B2161-1</f>
        <v>-0.0145295717987393</v>
      </c>
      <c r="H2162" s="9" t="n">
        <f aca="false">F2162/F2161-1</f>
        <v>-0.00125848436045761</v>
      </c>
      <c r="I2162" s="9" t="n">
        <f aca="false">LN(B2162/B2161)</f>
        <v>-0.0146361597383496</v>
      </c>
      <c r="J2162" s="9" t="n">
        <f aca="false">LN(F2162/F2161)</f>
        <v>-0.00125927691691676</v>
      </c>
      <c r="K2162" s="9" t="n">
        <f aca="false">F2162/F2155-1</f>
        <v>-0.00136412937957897</v>
      </c>
      <c r="L2162" s="9" t="n">
        <f aca="false">F2162/F2132-1</f>
        <v>-0.0439909658611731</v>
      </c>
      <c r="M2162" s="9" t="n">
        <f aca="false">B2162/B2155-1</f>
        <v>0.0790735515998615</v>
      </c>
      <c r="N2162" s="9" t="n">
        <f aca="false">B2162/B2132-1</f>
        <v>-0.210956739908593</v>
      </c>
      <c r="O2162" s="8" t="n">
        <f aca="false">MAX(O2161,F2162)</f>
        <v>271.506607307531</v>
      </c>
      <c r="P2162" s="9" t="n">
        <f aca="false">F2162/O2162-1</f>
        <v>-0.293055046624061</v>
      </c>
      <c r="Q2162" s="8" t="n">
        <f aca="false">MAX(Q2161,B2162)</f>
        <v>4831.10497749854</v>
      </c>
      <c r="R2162" s="9" t="n">
        <f aca="false">B2162/Q2162-1</f>
        <v>-0.380819073474906</v>
      </c>
      <c r="S2162" s="9" t="n">
        <f aca="false">B2162/INDEX($B:$B,$E2162)-1</f>
        <v>-0.210956739908593</v>
      </c>
      <c r="T2162" s="0" t="n">
        <f aca="false">IF(AND($A2162&gt;=CrashTest!$B$3,$A2162&lt;=CrashTest!$C$3),1,IF(AND($A2162&gt;=CrashTest!$B$4,$A2162&lt;=CrashTest!$C$4),2,IF(AND($A2162&gt;=CrashTest!$B$5,$A2162&lt;=CrashTest!$C$5),3,IF(AND($A2162&gt;=CrashTest!$B$6,$A2162&lt;=CrashTest!$C$6),4,IF(AND($A2162&gt;=CrashTest!$B$7,$A2162&lt;=CrashTest!$C$7),5,0)))))</f>
        <v>0</v>
      </c>
      <c r="U2162" s="8" t="str">
        <f aca="false">IF(T2162=0,"",IF(T2161=T2162,MAX(U2161,B2162),B2162))</f>
        <v/>
      </c>
      <c r="V2162" s="9" t="str">
        <f aca="false">IF(T2162=0,"",B2162/U2162-1)</f>
        <v/>
      </c>
      <c r="W2162" s="8" t="str">
        <f aca="false">IF(T2162=0,"",IF(T2161=T2162,MAX(W2161,F2162),F2162))</f>
        <v/>
      </c>
      <c r="X2162" s="9" t="str">
        <f aca="false">IF(T2162=0,"",F2162/W2162-1)</f>
        <v/>
      </c>
    </row>
    <row r="2163" customFormat="false" ht="15" hidden="false" customHeight="false" outlineLevel="0" collapsed="false">
      <c r="A2163" s="5" t="n">
        <v>45991</v>
      </c>
      <c r="B2163" s="6" t="n">
        <v>3002.61025482174</v>
      </c>
      <c r="C2163" s="7" t="n">
        <v>24.21891182</v>
      </c>
      <c r="D2163" s="0" t="n">
        <f aca="false">INT((ROW()-3)/30)</f>
        <v>72</v>
      </c>
      <c r="E2163" s="0" t="n">
        <f aca="false">2+30*D2163</f>
        <v>2162</v>
      </c>
      <c r="F2163" s="8" t="n">
        <f aca="false">INDEX($F:$F,$E2163)*(2*B2163/INDEX($B:$B,$E2163)-C2163/INDEX($C:$C,$E2163))</f>
        <v>193.229195791883</v>
      </c>
      <c r="G2163" s="9" t="n">
        <f aca="false">B2163/B2162-1</f>
        <v>0.00377163537485115</v>
      </c>
      <c r="H2163" s="9" t="n">
        <f aca="false">F2163/F2162-1</f>
        <v>0.00671547583072507</v>
      </c>
      <c r="I2163" s="9" t="n">
        <f aca="false">LN(B2163/B2162)</f>
        <v>0.00376454059184475</v>
      </c>
      <c r="J2163" s="9" t="n">
        <f aca="false">LN(F2163/F2162)</f>
        <v>0.00669302746782546</v>
      </c>
      <c r="K2163" s="9" t="n">
        <f aca="false">F2163/F2156-1</f>
        <v>0.00696989768550194</v>
      </c>
      <c r="L2163" s="9" t="n">
        <f aca="false">F2163/F2133-1</f>
        <v>-0.0493625323137057</v>
      </c>
      <c r="M2163" s="9" t="n">
        <f aca="false">B2163/B2156-1</f>
        <v>0.0714932786376081</v>
      </c>
      <c r="N2163" s="9" t="n">
        <f aca="false">B2163/B2133-1</f>
        <v>-0.220333133977133</v>
      </c>
      <c r="O2163" s="8" t="n">
        <f aca="false">MAX(O2162,F2163)</f>
        <v>271.506607307531</v>
      </c>
      <c r="P2163" s="9" t="n">
        <f aca="false">F2163/O2163-1</f>
        <v>-0.288307574876012</v>
      </c>
      <c r="Q2163" s="8" t="n">
        <f aca="false">MAX(Q2162,B2163)</f>
        <v>4831.10497749854</v>
      </c>
      <c r="R2163" s="9" t="n">
        <f aca="false">B2163/Q2163-1</f>
        <v>-0.378483748788991</v>
      </c>
      <c r="S2163" s="9" t="n">
        <f aca="false">B2163/INDEX($B:$B,$E2163)-1</f>
        <v>0.00377163537485115</v>
      </c>
      <c r="T2163" s="0" t="n">
        <f aca="false">IF(AND($A2163&gt;=CrashTest!$B$3,$A2163&lt;=CrashTest!$C$3),1,IF(AND($A2163&gt;=CrashTest!$B$4,$A2163&lt;=CrashTest!$C$4),2,IF(AND($A2163&gt;=CrashTest!$B$5,$A2163&lt;=CrashTest!$C$5),3,IF(AND($A2163&gt;=CrashTest!$B$6,$A2163&lt;=CrashTest!$C$6),4,IF(AND($A2163&gt;=CrashTest!$B$7,$A2163&lt;=CrashTest!$C$7),5,0)))))</f>
        <v>0</v>
      </c>
      <c r="U2163" s="8" t="str">
        <f aca="false">IF(T2163=0,"",IF(T2162=T2163,MAX(U2162,B2163),B2163))</f>
        <v/>
      </c>
      <c r="V2163" s="9" t="str">
        <f aca="false">IF(T2163=0,"",B2163/U2163-1)</f>
        <v/>
      </c>
      <c r="W2163" s="8" t="str">
        <f aca="false">IF(T2163=0,"",IF(T2162=T2163,MAX(W2162,F2163),F2163))</f>
        <v/>
      </c>
      <c r="X2163" s="9" t="str">
        <f aca="false">IF(T2163=0,"",F2163/W2163-1)</f>
        <v/>
      </c>
    </row>
    <row r="2164" customFormat="false" ht="15" hidden="false" customHeight="false" outlineLevel="0" collapsed="false">
      <c r="A2164" s="5" t="n">
        <v>45992</v>
      </c>
      <c r="B2164" s="6" t="n">
        <v>2804.79124167154</v>
      </c>
      <c r="C2164" s="7" t="n">
        <v>21.41559328</v>
      </c>
      <c r="D2164" s="0" t="n">
        <f aca="false">INT((ROW()-3)/30)</f>
        <v>72</v>
      </c>
      <c r="E2164" s="0" t="n">
        <f aca="false">2+30*D2164</f>
        <v>2162</v>
      </c>
      <c r="F2164" s="8" t="n">
        <f aca="false">INDEX($F:$F,$E2164)*(2*B2164/INDEX($B:$B,$E2164)-C2164/INDEX($C:$C,$E2164))</f>
        <v>190.078171833012</v>
      </c>
      <c r="G2164" s="9" t="n">
        <f aca="false">B2164/B2163-1</f>
        <v>-0.065882347811386</v>
      </c>
      <c r="H2164" s="9" t="n">
        <f aca="false">F2164/F2163-1</f>
        <v>-0.0163071835286459</v>
      </c>
      <c r="I2164" s="9" t="n">
        <f aca="false">LN(B2164/B2163)</f>
        <v>-0.0681528827456372</v>
      </c>
      <c r="J2164" s="9" t="n">
        <f aca="false">LN(F2164/F2163)</f>
        <v>-0.0164416090504687</v>
      </c>
      <c r="K2164" s="9" t="n">
        <f aca="false">F2164/F2157-1</f>
        <v>-0.0126761780815577</v>
      </c>
      <c r="L2164" s="9" t="n">
        <f aca="false">F2164/F2134-1</f>
        <v>-0.0642802084069806</v>
      </c>
      <c r="M2164" s="9" t="n">
        <f aca="false">B2164/B2157-1</f>
        <v>-0.0520064745901255</v>
      </c>
      <c r="N2164" s="9" t="n">
        <f aca="false">B2164/B2134-1</f>
        <v>-0.27556546053375</v>
      </c>
      <c r="O2164" s="8" t="n">
        <f aca="false">MAX(O2163,F2164)</f>
        <v>271.506607307531</v>
      </c>
      <c r="P2164" s="9" t="n">
        <f aca="false">F2164/O2164-1</f>
        <v>-0.299913273868456</v>
      </c>
      <c r="Q2164" s="8" t="n">
        <f aca="false">MAX(Q2163,B2164)</f>
        <v>4831.10497749854</v>
      </c>
      <c r="R2164" s="9" t="n">
        <f aca="false">B2164/Q2164-1</f>
        <v>-0.419430698621703</v>
      </c>
      <c r="S2164" s="9" t="n">
        <f aca="false">B2164/INDEX($B:$B,$E2164)-1</f>
        <v>-0.0623591966301185</v>
      </c>
      <c r="T2164" s="0" t="n">
        <f aca="false">IF(AND($A2164&gt;=CrashTest!$B$3,$A2164&lt;=CrashTest!$C$3),1,IF(AND($A2164&gt;=CrashTest!$B$4,$A2164&lt;=CrashTest!$C$4),2,IF(AND($A2164&gt;=CrashTest!$B$5,$A2164&lt;=CrashTest!$C$5),3,IF(AND($A2164&gt;=CrashTest!$B$6,$A2164&lt;=CrashTest!$C$6),4,IF(AND($A2164&gt;=CrashTest!$B$7,$A2164&lt;=CrashTest!$C$7),5,0)))))</f>
        <v>0</v>
      </c>
      <c r="U2164" s="8" t="str">
        <f aca="false">IF(T2164=0,"",IF(T2163=T2164,MAX(U2163,B2164),B2164))</f>
        <v/>
      </c>
      <c r="V2164" s="9" t="str">
        <f aca="false">IF(T2164=0,"",B2164/U2164-1)</f>
        <v/>
      </c>
      <c r="W2164" s="8" t="str">
        <f aca="false">IF(T2164=0,"",IF(T2163=T2164,MAX(W2163,F2164),F2164))</f>
        <v/>
      </c>
      <c r="X2164" s="9" t="str">
        <f aca="false">IF(T2164=0,"",F2164/W2164-1)</f>
        <v/>
      </c>
    </row>
    <row r="2165" customFormat="false" ht="15" hidden="false" customHeight="false" outlineLevel="0" collapsed="false">
      <c r="A2165" s="5" t="n">
        <v>45993</v>
      </c>
      <c r="B2165" s="6" t="n">
        <v>3003.37940648743</v>
      </c>
      <c r="C2165" s="7" t="n">
        <v>24.31028776</v>
      </c>
      <c r="D2165" s="0" t="n">
        <f aca="false">INT((ROW()-3)/30)</f>
        <v>72</v>
      </c>
      <c r="E2165" s="0" t="n">
        <f aca="false">2+30*D2165</f>
        <v>2162</v>
      </c>
      <c r="F2165" s="8" t="n">
        <f aca="false">INDEX($F:$F,$E2165)*(2*B2165/INDEX($B:$B,$E2165)-C2165/INDEX($C:$C,$E2165))</f>
        <v>192.60312790304</v>
      </c>
      <c r="G2165" s="9" t="n">
        <f aca="false">B2165/B2164-1</f>
        <v>0.0708031891519811</v>
      </c>
      <c r="H2165" s="9" t="n">
        <f aca="false">F2165/F2164-1</f>
        <v>0.01328377712011</v>
      </c>
      <c r="I2165" s="9" t="n">
        <f aca="false">LN(B2165/B2164)</f>
        <v>0.0684090109487373</v>
      </c>
      <c r="J2165" s="9" t="n">
        <f aca="false">LN(F2165/F2164)</f>
        <v>0.0131963213963871</v>
      </c>
      <c r="K2165" s="9" t="n">
        <f aca="false">F2165/F2158-1</f>
        <v>0.00173186239985235</v>
      </c>
      <c r="L2165" s="9" t="n">
        <f aca="false">F2165/F2135-1</f>
        <v>-0.0483447266263564</v>
      </c>
      <c r="M2165" s="9" t="n">
        <f aca="false">B2165/B2158-1</f>
        <v>0.0137870976471166</v>
      </c>
      <c r="N2165" s="9" t="n">
        <f aca="false">B2165/B2135-1</f>
        <v>-0.228511532530211</v>
      </c>
      <c r="O2165" s="8" t="n">
        <f aca="false">MAX(O2164,F2165)</f>
        <v>271.506607307531</v>
      </c>
      <c r="P2165" s="9" t="n">
        <f aca="false">F2165/O2165-1</f>
        <v>-0.290613477833777</v>
      </c>
      <c r="Q2165" s="8" t="n">
        <f aca="false">MAX(Q2164,B2165)</f>
        <v>4831.10497749854</v>
      </c>
      <c r="R2165" s="9" t="n">
        <f aca="false">B2165/Q2165-1</f>
        <v>-0.378324540560382</v>
      </c>
      <c r="S2165" s="9" t="n">
        <f aca="false">B2165/INDEX($B:$B,$E2165)-1</f>
        <v>0.00402876252749485</v>
      </c>
      <c r="T2165" s="0" t="n">
        <f aca="false">IF(AND($A2165&gt;=CrashTest!$B$3,$A2165&lt;=CrashTest!$C$3),1,IF(AND($A2165&gt;=CrashTest!$B$4,$A2165&lt;=CrashTest!$C$4),2,IF(AND($A2165&gt;=CrashTest!$B$5,$A2165&lt;=CrashTest!$C$5),3,IF(AND($A2165&gt;=CrashTest!$B$6,$A2165&lt;=CrashTest!$C$6),4,IF(AND($A2165&gt;=CrashTest!$B$7,$A2165&lt;=CrashTest!$C$7),5,0)))))</f>
        <v>0</v>
      </c>
      <c r="U2165" s="8" t="str">
        <f aca="false">IF(T2165=0,"",IF(T2164=T2165,MAX(U2164,B2165),B2165))</f>
        <v/>
      </c>
      <c r="V2165" s="9" t="str">
        <f aca="false">IF(T2165=0,"",B2165/U2165-1)</f>
        <v/>
      </c>
      <c r="W2165" s="8" t="str">
        <f aca="false">IF(T2165=0,"",IF(T2164=T2165,MAX(W2164,F2165),F2165))</f>
        <v/>
      </c>
      <c r="X2165" s="9" t="str">
        <f aca="false">IF(T2165=0,"",F2165/W2165-1)</f>
        <v/>
      </c>
    </row>
    <row r="2166" customFormat="false" ht="15" hidden="false" customHeight="false" outlineLevel="0" collapsed="false">
      <c r="A2166" s="5" t="n">
        <v>45994</v>
      </c>
      <c r="B2166" s="6" t="n">
        <v>3189.75251227352</v>
      </c>
      <c r="C2166" s="7" t="n">
        <v>27.09082951</v>
      </c>
      <c r="D2166" s="0" t="n">
        <f aca="false">INT((ROW()-3)/30)</f>
        <v>72</v>
      </c>
      <c r="E2166" s="0" t="n">
        <f aca="false">2+30*D2166</f>
        <v>2162</v>
      </c>
      <c r="F2166" s="8" t="n">
        <f aca="false">INDEX($F:$F,$E2166)*(2*B2166/INDEX($B:$B,$E2166)-C2166/INDEX($C:$C,$E2166))</f>
        <v>194.465946375784</v>
      </c>
      <c r="G2166" s="9" t="n">
        <f aca="false">B2166/B2165-1</f>
        <v>0.0620544661735099</v>
      </c>
      <c r="H2166" s="9" t="n">
        <f aca="false">F2166/F2165-1</f>
        <v>0.00967179761318304</v>
      </c>
      <c r="I2166" s="9" t="n">
        <f aca="false">LN(B2166/B2165)</f>
        <v>0.0602052079203782</v>
      </c>
      <c r="J2166" s="9" t="n">
        <f aca="false">LN(F2166/F2165)</f>
        <v>0.00962532518631292</v>
      </c>
      <c r="K2166" s="9" t="n">
        <f aca="false">F2166/F2159-1</f>
        <v>0.0149653797846832</v>
      </c>
      <c r="L2166" s="9" t="n">
        <f aca="false">F2166/F2136-1</f>
        <v>-0.0226296240615025</v>
      </c>
      <c r="M2166" s="9" t="n">
        <f aca="false">B2166/B2159-1</f>
        <v>0.0546874932068489</v>
      </c>
      <c r="N2166" s="9" t="n">
        <f aca="false">B2166/B2136-1</f>
        <v>-0.11289412960924</v>
      </c>
      <c r="O2166" s="8" t="n">
        <f aca="false">MAX(O2165,F2166)</f>
        <v>271.506607307531</v>
      </c>
      <c r="P2166" s="9" t="n">
        <f aca="false">F2166/O2166-1</f>
        <v>-0.283752434961865</v>
      </c>
      <c r="Q2166" s="8" t="n">
        <f aca="false">MAX(Q2165,B2166)</f>
        <v>4831.10497749854</v>
      </c>
      <c r="R2166" s="9" t="n">
        <f aca="false">B2166/Q2166-1</f>
        <v>-0.339746801791685</v>
      </c>
      <c r="S2166" s="9" t="n">
        <f aca="false">B2166/INDEX($B:$B,$E2166)-1</f>
        <v>0.0663332314089882</v>
      </c>
      <c r="T2166" s="0" t="n">
        <f aca="false">IF(AND($A2166&gt;=CrashTest!$B$3,$A2166&lt;=CrashTest!$C$3),1,IF(AND($A2166&gt;=CrashTest!$B$4,$A2166&lt;=CrashTest!$C$4),2,IF(AND($A2166&gt;=CrashTest!$B$5,$A2166&lt;=CrashTest!$C$5),3,IF(AND($A2166&gt;=CrashTest!$B$6,$A2166&lt;=CrashTest!$C$6),4,IF(AND($A2166&gt;=CrashTest!$B$7,$A2166&lt;=CrashTest!$C$7),5,0)))))</f>
        <v>0</v>
      </c>
      <c r="U2166" s="8" t="str">
        <f aca="false">IF(T2166=0,"",IF(T2165=T2166,MAX(U2165,B2166),B2166))</f>
        <v/>
      </c>
      <c r="V2166" s="9" t="str">
        <f aca="false">IF(T2166=0,"",B2166/U2166-1)</f>
        <v/>
      </c>
      <c r="W2166" s="8" t="str">
        <f aca="false">IF(T2166=0,"",IF(T2165=T2166,MAX(W2165,F2166),F2166))</f>
        <v/>
      </c>
      <c r="X2166" s="9" t="str">
        <f aca="false">IF(T2166=0,"",F2166/W2166-1)</f>
        <v/>
      </c>
    </row>
    <row r="2167" customFormat="false" ht="15" hidden="false" customHeight="false" outlineLevel="0" collapsed="false">
      <c r="A2167" s="5" t="n">
        <v>45995</v>
      </c>
      <c r="B2167" s="6" t="n">
        <v>3136.48043804793</v>
      </c>
      <c r="C2167" s="7" t="n">
        <v>26.27615982</v>
      </c>
      <c r="D2167" s="0" t="n">
        <f aca="false">INT((ROW()-3)/30)</f>
        <v>72</v>
      </c>
      <c r="E2167" s="0" t="n">
        <f aca="false">2+30*D2167</f>
        <v>2162</v>
      </c>
      <c r="F2167" s="8" t="n">
        <f aca="false">INDEX($F:$F,$E2167)*(2*B2167/INDEX($B:$B,$E2167)-C2167/INDEX($C:$C,$E2167))</f>
        <v>194.091263775117</v>
      </c>
      <c r="G2167" s="9" t="n">
        <f aca="false">B2167/B2166-1</f>
        <v>-0.0167010054919966</v>
      </c>
      <c r="H2167" s="9" t="n">
        <f aca="false">F2167/F2166-1</f>
        <v>-0.00192672602915966</v>
      </c>
      <c r="I2167" s="9" t="n">
        <f aca="false">LN(B2167/B2166)</f>
        <v>-0.0168420397654465</v>
      </c>
      <c r="J2167" s="9" t="n">
        <f aca="false">LN(F2167/F2166)</f>
        <v>-0.00192858455338374</v>
      </c>
      <c r="K2167" s="9" t="n">
        <f aca="false">F2167/F2160-1</f>
        <v>0.0118561681369631</v>
      </c>
      <c r="L2167" s="9" t="n">
        <f aca="false">F2167/F2137-1</f>
        <v>-0.0124819234859647</v>
      </c>
      <c r="M2167" s="9" t="n">
        <f aca="false">B2167/B2160-1</f>
        <v>0.0402781953992544</v>
      </c>
      <c r="N2167" s="9" t="n">
        <f aca="false">B2167/B2137-1</f>
        <v>-0.0445486000101666</v>
      </c>
      <c r="O2167" s="8" t="n">
        <f aca="false">MAX(O2166,F2167)</f>
        <v>271.506607307531</v>
      </c>
      <c r="P2167" s="9" t="n">
        <f aca="false">F2167/O2167-1</f>
        <v>-0.285132447788746</v>
      </c>
      <c r="Q2167" s="8" t="n">
        <f aca="false">MAX(Q2166,B2167)</f>
        <v>4831.10497749854</v>
      </c>
      <c r="R2167" s="9" t="n">
        <f aca="false">B2167/Q2167-1</f>
        <v>-0.350773694081071</v>
      </c>
      <c r="S2167" s="9" t="n">
        <f aca="false">B2167/INDEX($B:$B,$E2167)-1</f>
        <v>0.0485243942549281</v>
      </c>
      <c r="T2167" s="0" t="n">
        <f aca="false">IF(AND($A2167&gt;=CrashTest!$B$3,$A2167&lt;=CrashTest!$C$3),1,IF(AND($A2167&gt;=CrashTest!$B$4,$A2167&lt;=CrashTest!$C$4),2,IF(AND($A2167&gt;=CrashTest!$B$5,$A2167&lt;=CrashTest!$C$5),3,IF(AND($A2167&gt;=CrashTest!$B$6,$A2167&lt;=CrashTest!$C$6),4,IF(AND($A2167&gt;=CrashTest!$B$7,$A2167&lt;=CrashTest!$C$7),5,0)))))</f>
        <v>0</v>
      </c>
      <c r="U2167" s="8" t="str">
        <f aca="false">IF(T2167=0,"",IF(T2166=T2167,MAX(U2166,B2167),B2167))</f>
        <v/>
      </c>
      <c r="V2167" s="9" t="str">
        <f aca="false">IF(T2167=0,"",B2167/U2167-1)</f>
        <v/>
      </c>
      <c r="W2167" s="8" t="str">
        <f aca="false">IF(T2167=0,"",IF(T2166=T2167,MAX(W2166,F2167),F2167))</f>
        <v/>
      </c>
      <c r="X2167" s="9" t="str">
        <f aca="false">IF(T2167=0,"",F2167/W2167-1)</f>
        <v/>
      </c>
    </row>
    <row r="2168" customFormat="false" ht="15" hidden="false" customHeight="false" outlineLevel="0" collapsed="false">
      <c r="A2168" s="5" t="n">
        <v>45996</v>
      </c>
      <c r="B2168" s="6" t="n">
        <v>3021.45198480421</v>
      </c>
      <c r="C2168" s="7" t="n">
        <v>24.66207117</v>
      </c>
      <c r="D2168" s="0" t="n">
        <f aca="false">INT((ROW()-3)/30)</f>
        <v>72</v>
      </c>
      <c r="E2168" s="0" t="n">
        <f aca="false">2+30*D2168</f>
        <v>2162</v>
      </c>
      <c r="F2168" s="8" t="n">
        <f aca="false">INDEX($F:$F,$E2168)*(2*B2168/INDEX($B:$B,$E2168)-C2168/INDEX($C:$C,$E2168))</f>
        <v>192.132132861139</v>
      </c>
      <c r="G2168" s="9" t="n">
        <f aca="false">B2168/B2167-1</f>
        <v>-0.036674372920786</v>
      </c>
      <c r="H2168" s="9" t="n">
        <f aca="false">F2168/F2167-1</f>
        <v>-0.0100938644835044</v>
      </c>
      <c r="I2168" s="9" t="n">
        <f aca="false">LN(B2168/B2167)</f>
        <v>-0.0373637861475158</v>
      </c>
      <c r="J2168" s="9" t="n">
        <f aca="false">LN(F2168/F2167)</f>
        <v>-0.0101451529581014</v>
      </c>
      <c r="K2168" s="9" t="n">
        <f aca="false">F2168/F2161-1</f>
        <v>-0.000259915644419961</v>
      </c>
      <c r="L2168" s="9" t="n">
        <f aca="false">F2168/F2138-1</f>
        <v>-0.0315471079959221</v>
      </c>
      <c r="M2168" s="9" t="n">
        <f aca="false">B2168/B2161-1</f>
        <v>-0.0046054710799297</v>
      </c>
      <c r="N2168" s="9" t="n">
        <f aca="false">B2168/B2138-1</f>
        <v>-0.118600493158439</v>
      </c>
      <c r="O2168" s="8" t="n">
        <f aca="false">MAX(O2167,F2168)</f>
        <v>271.506607307531</v>
      </c>
      <c r="P2168" s="9" t="n">
        <f aca="false">F2168/O2168-1</f>
        <v>-0.292348223984421</v>
      </c>
      <c r="Q2168" s="8" t="n">
        <f aca="false">MAX(Q2167,B2168)</f>
        <v>4831.10497749854</v>
      </c>
      <c r="R2168" s="9" t="n">
        <f aca="false">B2168/Q2168-1</f>
        <v>-0.374583661734326</v>
      </c>
      <c r="S2168" s="9" t="n">
        <f aca="false">B2168/INDEX($B:$B,$E2168)-1</f>
        <v>0.0100704196034818</v>
      </c>
      <c r="T2168" s="0" t="n">
        <f aca="false">IF(AND($A2168&gt;=CrashTest!$B$3,$A2168&lt;=CrashTest!$C$3),1,IF(AND($A2168&gt;=CrashTest!$B$4,$A2168&lt;=CrashTest!$C$4),2,IF(AND($A2168&gt;=CrashTest!$B$5,$A2168&lt;=CrashTest!$C$5),3,IF(AND($A2168&gt;=CrashTest!$B$6,$A2168&lt;=CrashTest!$C$6),4,IF(AND($A2168&gt;=CrashTest!$B$7,$A2168&lt;=CrashTest!$C$7),5,0)))))</f>
        <v>0</v>
      </c>
      <c r="U2168" s="8" t="str">
        <f aca="false">IF(T2168=0,"",IF(T2167=T2168,MAX(U2167,B2168),B2168))</f>
        <v/>
      </c>
      <c r="V2168" s="9" t="str">
        <f aca="false">IF(T2168=0,"",B2168/U2168-1)</f>
        <v/>
      </c>
      <c r="W2168" s="8" t="str">
        <f aca="false">IF(T2168=0,"",IF(T2167=T2168,MAX(W2167,F2168),F2168))</f>
        <v/>
      </c>
      <c r="X2168" s="9" t="str">
        <f aca="false">IF(T2168=0,"",F2168/W2168-1)</f>
        <v/>
      </c>
    </row>
    <row r="2169" customFormat="false" ht="15" hidden="false" customHeight="false" outlineLevel="0" collapsed="false">
      <c r="A2169" s="5" t="n">
        <v>45997</v>
      </c>
      <c r="B2169" s="6" t="n">
        <v>3036.21572150789</v>
      </c>
      <c r="C2169" s="7" t="n">
        <v>24.87563747</v>
      </c>
      <c r="D2169" s="0" t="n">
        <f aca="false">INT((ROW()-3)/30)</f>
        <v>72</v>
      </c>
      <c r="E2169" s="0" t="n">
        <f aca="false">2+30*D2169</f>
        <v>2162</v>
      </c>
      <c r="F2169" s="8" t="n">
        <f aca="false">INDEX($F:$F,$E2169)*(2*B2169/INDEX($B:$B,$E2169)-C2169/INDEX($C:$C,$E2169))</f>
        <v>192.332818394901</v>
      </c>
      <c r="G2169" s="9" t="n">
        <f aca="false">B2169/B2168-1</f>
        <v>0.00488630525255118</v>
      </c>
      <c r="H2169" s="9" t="n">
        <f aca="false">F2169/F2168-1</f>
        <v>0.0010445183258716</v>
      </c>
      <c r="I2169" s="9" t="n">
        <f aca="false">LN(B2169/B2168)</f>
        <v>0.00487440600952044</v>
      </c>
      <c r="J2169" s="9" t="n">
        <f aca="false">LN(F2169/F2168)</f>
        <v>0.00104397319617068</v>
      </c>
      <c r="K2169" s="9" t="n">
        <f aca="false">F2169/F2162-1</f>
        <v>0.0020453896461361</v>
      </c>
      <c r="L2169" s="9" t="n">
        <f aca="false">F2169/F2139-1</f>
        <v>-0.0170704275981365</v>
      </c>
      <c r="M2169" s="9" t="n">
        <f aca="false">B2169/B2162-1</f>
        <v>0.0150059320002367</v>
      </c>
      <c r="N2169" s="9" t="n">
        <f aca="false">B2169/B2139-1</f>
        <v>-0.0809558632984143</v>
      </c>
      <c r="O2169" s="8" t="n">
        <f aca="false">MAX(O2168,F2169)</f>
        <v>271.506607307531</v>
      </c>
      <c r="P2169" s="9" t="n">
        <f aca="false">F2169/O2169-1</f>
        <v>-0.291609068736037</v>
      </c>
      <c r="Q2169" s="8" t="n">
        <f aca="false">MAX(Q2168,B2169)</f>
        <v>4831.10497749854</v>
      </c>
      <c r="R2169" s="9" t="n">
        <f aca="false">B2169/Q2169-1</f>
        <v>-0.371527686595627</v>
      </c>
      <c r="S2169" s="9" t="n">
        <f aca="false">B2169/INDEX($B:$B,$E2169)-1</f>
        <v>0.0150059320002367</v>
      </c>
      <c r="T2169" s="0" t="n">
        <f aca="false">IF(AND($A2169&gt;=CrashTest!$B$3,$A2169&lt;=CrashTest!$C$3),1,IF(AND($A2169&gt;=CrashTest!$B$4,$A2169&lt;=CrashTest!$C$4),2,IF(AND($A2169&gt;=CrashTest!$B$5,$A2169&lt;=CrashTest!$C$5),3,IF(AND($A2169&gt;=CrashTest!$B$6,$A2169&lt;=CrashTest!$C$6),4,IF(AND($A2169&gt;=CrashTest!$B$7,$A2169&lt;=CrashTest!$C$7),5,0)))))</f>
        <v>0</v>
      </c>
      <c r="U2169" s="8" t="str">
        <f aca="false">IF(T2169=0,"",IF(T2168=T2169,MAX(U2168,B2169),B2169))</f>
        <v/>
      </c>
      <c r="V2169" s="9" t="str">
        <f aca="false">IF(T2169=0,"",B2169/U2169-1)</f>
        <v/>
      </c>
      <c r="W2169" s="8" t="str">
        <f aca="false">IF(T2169=0,"",IF(T2168=T2169,MAX(W2168,F2169),F2169))</f>
        <v/>
      </c>
      <c r="X2169" s="9" t="str">
        <f aca="false">IF(T2169=0,"",F2169/W2169-1)</f>
        <v/>
      </c>
    </row>
    <row r="2170" customFormat="false" ht="15" hidden="false" customHeight="false" outlineLevel="0" collapsed="false">
      <c r="A2170" s="5" t="n">
        <v>45998</v>
      </c>
      <c r="B2170" s="6" t="n">
        <v>3048.0956233197</v>
      </c>
      <c r="C2170" s="7" t="n">
        <v>25.22820431</v>
      </c>
      <c r="D2170" s="0" t="n">
        <f aca="false">INT((ROW()-3)/30)</f>
        <v>72</v>
      </c>
      <c r="E2170" s="0" t="n">
        <f aca="false">2+30*D2170</f>
        <v>2162</v>
      </c>
      <c r="F2170" s="8" t="n">
        <f aca="false">INDEX($F:$F,$E2170)*(2*B2170/INDEX($B:$B,$E2170)-C2170/INDEX($C:$C,$E2170))</f>
        <v>191.060896303906</v>
      </c>
      <c r="G2170" s="9" t="n">
        <f aca="false">B2170/B2169-1</f>
        <v>0.00391273311960516</v>
      </c>
      <c r="H2170" s="9" t="n">
        <f aca="false">F2170/F2169-1</f>
        <v>-0.00661313083024184</v>
      </c>
      <c r="I2170" s="9" t="n">
        <f aca="false">LN(B2170/B2169)</f>
        <v>0.00390509828826406</v>
      </c>
      <c r="J2170" s="9" t="n">
        <f aca="false">LN(F2170/F2169)</f>
        <v>-0.00663509446574692</v>
      </c>
      <c r="K2170" s="9" t="n">
        <f aca="false">F2170/F2163-1</f>
        <v>-0.0112213864943692</v>
      </c>
      <c r="L2170" s="9" t="n">
        <f aca="false">F2170/F2140-1</f>
        <v>-0.0365973375849715</v>
      </c>
      <c r="M2170" s="9" t="n">
        <f aca="false">B2170/B2163-1</f>
        <v>0.0151486089228254</v>
      </c>
      <c r="N2170" s="9" t="n">
        <f aca="false">B2170/B2140-1</f>
        <v>-0.113427154314599</v>
      </c>
      <c r="O2170" s="8" t="n">
        <f aca="false">MAX(O2169,F2170)</f>
        <v>271.506607307531</v>
      </c>
      <c r="P2170" s="9" t="n">
        <f aca="false">F2170/O2170-1</f>
        <v>-0.296293750643443</v>
      </c>
      <c r="Q2170" s="8" t="n">
        <f aca="false">MAX(Q2169,B2170)</f>
        <v>4831.10497749854</v>
      </c>
      <c r="R2170" s="9" t="n">
        <f aca="false">B2170/Q2170-1</f>
        <v>-0.369068642160215</v>
      </c>
      <c r="S2170" s="9" t="n">
        <f aca="false">B2170/INDEX($B:$B,$E2170)-1</f>
        <v>0.0189773793269699</v>
      </c>
      <c r="T2170" s="0" t="n">
        <f aca="false">IF(AND($A2170&gt;=CrashTest!$B$3,$A2170&lt;=CrashTest!$C$3),1,IF(AND($A2170&gt;=CrashTest!$B$4,$A2170&lt;=CrashTest!$C$4),2,IF(AND($A2170&gt;=CrashTest!$B$5,$A2170&lt;=CrashTest!$C$5),3,IF(AND($A2170&gt;=CrashTest!$B$6,$A2170&lt;=CrashTest!$C$6),4,IF(AND($A2170&gt;=CrashTest!$B$7,$A2170&lt;=CrashTest!$C$7),5,0)))))</f>
        <v>0</v>
      </c>
      <c r="U2170" s="8" t="str">
        <f aca="false">IF(T2170=0,"",IF(T2169=T2170,MAX(U2169,B2170),B2170))</f>
        <v/>
      </c>
      <c r="V2170" s="9" t="str">
        <f aca="false">IF(T2170=0,"",B2170/U2170-1)</f>
        <v/>
      </c>
      <c r="W2170" s="8" t="str">
        <f aca="false">IF(T2170=0,"",IF(T2169=T2170,MAX(W2169,F2170),F2170))</f>
        <v/>
      </c>
      <c r="X2170" s="9" t="str">
        <f aca="false">IF(T2170=0,"",F2170/W2170-1)</f>
        <v/>
      </c>
    </row>
    <row r="2171" customFormat="false" ht="15" hidden="false" customHeight="false" outlineLevel="0" collapsed="false">
      <c r="A2171" s="5" t="n">
        <v>45999</v>
      </c>
      <c r="B2171" s="6" t="n">
        <v>3125.14534073641</v>
      </c>
      <c r="C2171" s="7" t="n">
        <v>26.10693285</v>
      </c>
      <c r="D2171" s="0" t="n">
        <f aca="false">INT((ROW()-3)/30)</f>
        <v>72</v>
      </c>
      <c r="E2171" s="0" t="n">
        <f aca="false">2+30*D2171</f>
        <v>2162</v>
      </c>
      <c r="F2171" s="8" t="n">
        <f aca="false">INDEX($F:$F,$E2171)*(2*B2171/INDEX($B:$B,$E2171)-C2171/INDEX($C:$C,$E2171))</f>
        <v>193.978889471912</v>
      </c>
      <c r="G2171" s="9" t="n">
        <f aca="false">B2171/B2170-1</f>
        <v>0.0252779856469185</v>
      </c>
      <c r="H2171" s="9" t="n">
        <f aca="false">F2171/F2170-1</f>
        <v>0.0152725818022126</v>
      </c>
      <c r="I2171" s="9" t="n">
        <f aca="false">LN(B2171/B2170)</f>
        <v>0.0249637813299941</v>
      </c>
      <c r="J2171" s="9" t="n">
        <f aca="false">LN(F2171/F2170)</f>
        <v>0.0151571299394312</v>
      </c>
      <c r="K2171" s="9" t="n">
        <f aca="false">F2171/F2164-1</f>
        <v>0.0205216495996519</v>
      </c>
      <c r="L2171" s="9" t="n">
        <f aca="false">F2171/F2141-1</f>
        <v>-0.0179308535832874</v>
      </c>
      <c r="M2171" s="9" t="n">
        <f aca="false">B2171/B2164-1</f>
        <v>0.114216735386678</v>
      </c>
      <c r="N2171" s="9" t="n">
        <f aca="false">B2171/B2141-1</f>
        <v>-0.08227093944292</v>
      </c>
      <c r="O2171" s="8" t="n">
        <f aca="false">MAX(O2170,F2171)</f>
        <v>271.506607307531</v>
      </c>
      <c r="P2171" s="9" t="n">
        <f aca="false">F2171/O2171-1</f>
        <v>-0.285546339385417</v>
      </c>
      <c r="Q2171" s="8" t="n">
        <f aca="false">MAX(Q2170,B2171)</f>
        <v>4831.10497749854</v>
      </c>
      <c r="R2171" s="9" t="n">
        <f aca="false">B2171/Q2171-1</f>
        <v>-0.35311996835255</v>
      </c>
      <c r="S2171" s="9" t="n">
        <f aca="false">B2171/INDEX($B:$B,$E2171)-1</f>
        <v>0.0447350748961315</v>
      </c>
      <c r="T2171" s="0" t="n">
        <f aca="false">IF(AND($A2171&gt;=CrashTest!$B$3,$A2171&lt;=CrashTest!$C$3),1,IF(AND($A2171&gt;=CrashTest!$B$4,$A2171&lt;=CrashTest!$C$4),2,IF(AND($A2171&gt;=CrashTest!$B$5,$A2171&lt;=CrashTest!$C$5),3,IF(AND($A2171&gt;=CrashTest!$B$6,$A2171&lt;=CrashTest!$C$6),4,IF(AND($A2171&gt;=CrashTest!$B$7,$A2171&lt;=CrashTest!$C$7),5,0)))))</f>
        <v>0</v>
      </c>
      <c r="U2171" s="8" t="str">
        <f aca="false">IF(T2171=0,"",IF(T2170=T2171,MAX(U2170,B2171),B2171))</f>
        <v/>
      </c>
      <c r="V2171" s="9" t="str">
        <f aca="false">IF(T2171=0,"",B2171/U2171-1)</f>
        <v/>
      </c>
      <c r="W2171" s="8" t="str">
        <f aca="false">IF(T2171=0,"",IF(T2170=T2171,MAX(W2170,F2171),F2171))</f>
        <v/>
      </c>
      <c r="X2171" s="9" t="str">
        <f aca="false">IF(T2171=0,"",F2171/W2171-1)</f>
        <v/>
      </c>
    </row>
    <row r="2172" customFormat="false" ht="15" hidden="false" customHeight="false" outlineLevel="0" collapsed="false">
      <c r="A2172" s="5" t="n">
        <v>46000</v>
      </c>
      <c r="B2172" s="6" t="n">
        <v>3325.93575745178</v>
      </c>
      <c r="C2172" s="7" t="n">
        <v>28.99410327</v>
      </c>
      <c r="D2172" s="0" t="n">
        <f aca="false">INT((ROW()-3)/30)</f>
        <v>72</v>
      </c>
      <c r="E2172" s="0" t="n">
        <f aca="false">2+30*D2172</f>
        <v>2162</v>
      </c>
      <c r="F2172" s="8" t="n">
        <f aca="false">INDEX($F:$F,$E2172)*(2*B2172/INDEX($B:$B,$E2172)-C2172/INDEX($C:$C,$E2172))</f>
        <v>196.846142172831</v>
      </c>
      <c r="G2172" s="9" t="n">
        <f aca="false">B2172/B2171-1</f>
        <v>0.0642499451459289</v>
      </c>
      <c r="H2172" s="9" t="n">
        <f aca="false">F2172/F2171-1</f>
        <v>0.0147812615523544</v>
      </c>
      <c r="I2172" s="9" t="n">
        <f aca="false">LN(B2172/B2171)</f>
        <v>0.0622702741836558</v>
      </c>
      <c r="J2172" s="9" t="n">
        <f aca="false">LN(F2172/F2171)</f>
        <v>0.0146730834092767</v>
      </c>
      <c r="K2172" s="9" t="n">
        <f aca="false">F2172/F2165-1</f>
        <v>0.022029830543185</v>
      </c>
      <c r="L2172" s="9" t="n">
        <f aca="false">F2172/F2142-1</f>
        <v>-0.00783250945514791</v>
      </c>
      <c r="M2172" s="9" t="n">
        <f aca="false">B2172/B2165-1</f>
        <v>0.107397803376961</v>
      </c>
      <c r="N2172" s="9" t="n">
        <f aca="false">B2172/B2142-1</f>
        <v>-0.0700345676992292</v>
      </c>
      <c r="O2172" s="8" t="n">
        <f aca="false">MAX(O2171,F2172)</f>
        <v>271.506607307531</v>
      </c>
      <c r="P2172" s="9" t="n">
        <f aca="false">F2172/O2172-1</f>
        <v>-0.274985812960836</v>
      </c>
      <c r="Q2172" s="8" t="n">
        <f aca="false">MAX(Q2171,B2172)</f>
        <v>4831.10497749854</v>
      </c>
      <c r="R2172" s="9" t="n">
        <f aca="false">B2172/Q2172-1</f>
        <v>-0.311557961803204</v>
      </c>
      <c r="S2172" s="9" t="n">
        <f aca="false">B2172/INDEX($B:$B,$E2172)-1</f>
        <v>0.111859246150236</v>
      </c>
      <c r="T2172" s="0" t="n">
        <f aca="false">IF(AND($A2172&gt;=CrashTest!$B$3,$A2172&lt;=CrashTest!$C$3),1,IF(AND($A2172&gt;=CrashTest!$B$4,$A2172&lt;=CrashTest!$C$4),2,IF(AND($A2172&gt;=CrashTest!$B$5,$A2172&lt;=CrashTest!$C$5),3,IF(AND($A2172&gt;=CrashTest!$B$6,$A2172&lt;=CrashTest!$C$6),4,IF(AND($A2172&gt;=CrashTest!$B$7,$A2172&lt;=CrashTest!$C$7),5,0)))))</f>
        <v>0</v>
      </c>
      <c r="U2172" s="8" t="str">
        <f aca="false">IF(T2172=0,"",IF(T2171=T2172,MAX(U2171,B2172),B2172))</f>
        <v/>
      </c>
      <c r="V2172" s="9" t="str">
        <f aca="false">IF(T2172=0,"",B2172/U2172-1)</f>
        <v/>
      </c>
      <c r="W2172" s="8" t="str">
        <f aca="false">IF(T2172=0,"",IF(T2171=T2172,MAX(W2171,F2172),F2172))</f>
        <v/>
      </c>
      <c r="X2172" s="9" t="str">
        <f aca="false">IF(T2172=0,"",F2172/W2172-1)</f>
        <v/>
      </c>
    </row>
    <row r="2173" customFormat="false" ht="15" hidden="false" customHeight="false" outlineLevel="0" collapsed="false">
      <c r="A2173" s="5" t="n">
        <v>46001</v>
      </c>
      <c r="B2173" s="6" t="n">
        <v>3329.80832583285</v>
      </c>
      <c r="C2173" s="7" t="n">
        <v>29.00578987</v>
      </c>
      <c r="D2173" s="0" t="n">
        <f aca="false">INT((ROW()-3)/30)</f>
        <v>72</v>
      </c>
      <c r="E2173" s="0" t="n">
        <f aca="false">2+30*D2173</f>
        <v>2162</v>
      </c>
      <c r="F2173" s="8" t="n">
        <f aca="false">INDEX($F:$F,$E2173)*(2*B2173/INDEX($B:$B,$E2173)-C2173/INDEX($C:$C,$E2173))</f>
        <v>197.250417618276</v>
      </c>
      <c r="G2173" s="9" t="n">
        <f aca="false">B2173/B2172-1</f>
        <v>0.00116435453462804</v>
      </c>
      <c r="H2173" s="9" t="n">
        <f aca="false">F2173/F2172-1</f>
        <v>0.00205376361955767</v>
      </c>
      <c r="I2173" s="9" t="n">
        <f aca="false">LN(B2173/B2172)</f>
        <v>0.00116367719960797</v>
      </c>
      <c r="J2173" s="9" t="n">
        <f aca="false">LN(F2173/F2172)</f>
        <v>0.00205165753016869</v>
      </c>
      <c r="K2173" s="9" t="n">
        <f aca="false">F2173/F2166-1</f>
        <v>0.0143185544532884</v>
      </c>
      <c r="L2173" s="9" t="n">
        <f aca="false">F2173/F2143-1</f>
        <v>-0.0101926928842841</v>
      </c>
      <c r="M2173" s="9" t="n">
        <f aca="false">B2173/B2166-1</f>
        <v>0.0439080502391405</v>
      </c>
      <c r="N2173" s="9" t="n">
        <f aca="false">B2173/B2143-1</f>
        <v>-0.0674344564436722</v>
      </c>
      <c r="O2173" s="8" t="n">
        <f aca="false">MAX(O2172,F2173)</f>
        <v>271.506607307531</v>
      </c>
      <c r="P2173" s="9" t="n">
        <f aca="false">F2173/O2173-1</f>
        <v>-0.273496805199831</v>
      </c>
      <c r="Q2173" s="8" t="n">
        <f aca="false">MAX(Q2172,B2173)</f>
        <v>4831.10497749854</v>
      </c>
      <c r="R2173" s="9" t="n">
        <f aca="false">B2173/Q2173-1</f>
        <v>-0.310756371194201</v>
      </c>
      <c r="S2173" s="9" t="n">
        <f aca="false">B2173/INDEX($B:$B,$E2173)-1</f>
        <v>0.113153844505359</v>
      </c>
      <c r="T2173" s="0" t="n">
        <f aca="false">IF(AND($A2173&gt;=CrashTest!$B$3,$A2173&lt;=CrashTest!$C$3),1,IF(AND($A2173&gt;=CrashTest!$B$4,$A2173&lt;=CrashTest!$C$4),2,IF(AND($A2173&gt;=CrashTest!$B$5,$A2173&lt;=CrashTest!$C$5),3,IF(AND($A2173&gt;=CrashTest!$B$6,$A2173&lt;=CrashTest!$C$6),4,IF(AND($A2173&gt;=CrashTest!$B$7,$A2173&lt;=CrashTest!$C$7),5,0)))))</f>
        <v>0</v>
      </c>
      <c r="U2173" s="8" t="str">
        <f aca="false">IF(T2173=0,"",IF(T2172=T2173,MAX(U2172,B2173),B2173))</f>
        <v/>
      </c>
      <c r="V2173" s="9" t="str">
        <f aca="false">IF(T2173=0,"",B2173/U2173-1)</f>
        <v/>
      </c>
      <c r="W2173" s="8" t="str">
        <f aca="false">IF(T2173=0,"",IF(T2172=T2173,MAX(W2172,F2173),F2173))</f>
        <v/>
      </c>
      <c r="X2173" s="9" t="str">
        <f aca="false">IF(T2173=0,"",F2173/W2173-1)</f>
        <v/>
      </c>
    </row>
    <row r="2174" customFormat="false" ht="15" hidden="false" customHeight="false" outlineLevel="0" collapsed="false">
      <c r="A2174" s="5" t="n">
        <v>46002</v>
      </c>
      <c r="B2174" s="6" t="n">
        <v>3237.47843424898</v>
      </c>
      <c r="C2174" s="7" t="n">
        <v>27.68505829</v>
      </c>
      <c r="D2174" s="0" t="n">
        <f aca="false">INT((ROW()-3)/30)</f>
        <v>72</v>
      </c>
      <c r="E2174" s="0" t="n">
        <f aca="false">2+30*D2174</f>
        <v>2162</v>
      </c>
      <c r="F2174" s="8" t="n">
        <f aca="false">INDEX($F:$F,$E2174)*(2*B2174/INDEX($B:$B,$E2174)-C2174/INDEX($C:$C,$E2174))</f>
        <v>195.877374196264</v>
      </c>
      <c r="G2174" s="9" t="n">
        <f aca="false">B2174/B2173-1</f>
        <v>-0.0277282902044449</v>
      </c>
      <c r="H2174" s="9" t="n">
        <f aca="false">F2174/F2173-1</f>
        <v>-0.00696091515846087</v>
      </c>
      <c r="I2174" s="9" t="n">
        <f aca="false">LN(B2174/B2173)</f>
        <v>-0.0281199767581344</v>
      </c>
      <c r="J2174" s="9" t="n">
        <f aca="false">LN(F2174/F2173)</f>
        <v>-0.00698525534747552</v>
      </c>
      <c r="K2174" s="9" t="n">
        <f aca="false">F2174/F2167-1</f>
        <v>0.00920242563424711</v>
      </c>
      <c r="L2174" s="9" t="n">
        <f aca="false">F2174/F2144-1</f>
        <v>-0.00491542161939496</v>
      </c>
      <c r="M2174" s="9" t="n">
        <f aca="false">B2174/B2167-1</f>
        <v>0.0322010604548546</v>
      </c>
      <c r="N2174" s="9" t="n">
        <f aca="false">B2174/B2144-1</f>
        <v>-0.053292191290336</v>
      </c>
      <c r="O2174" s="8" t="n">
        <f aca="false">MAX(O2173,F2174)</f>
        <v>271.506607307531</v>
      </c>
      <c r="P2174" s="9" t="n">
        <f aca="false">F2174/O2174-1</f>
        <v>-0.278553932301186</v>
      </c>
      <c r="Q2174" s="8" t="n">
        <f aca="false">MAX(Q2173,B2174)</f>
        <v>4831.10497749854</v>
      </c>
      <c r="R2174" s="9" t="n">
        <f aca="false">B2174/Q2174-1</f>
        <v>-0.329867918555293</v>
      </c>
      <c r="S2174" s="9" t="n">
        <f aca="false">B2174/INDEX($B:$B,$E2174)-1</f>
        <v>0.0822879916627208</v>
      </c>
      <c r="T2174" s="0" t="n">
        <f aca="false">IF(AND($A2174&gt;=CrashTest!$B$3,$A2174&lt;=CrashTest!$C$3),1,IF(AND($A2174&gt;=CrashTest!$B$4,$A2174&lt;=CrashTest!$C$4),2,IF(AND($A2174&gt;=CrashTest!$B$5,$A2174&lt;=CrashTest!$C$5),3,IF(AND($A2174&gt;=CrashTest!$B$6,$A2174&lt;=CrashTest!$C$6),4,IF(AND($A2174&gt;=CrashTest!$B$7,$A2174&lt;=CrashTest!$C$7),5,0)))))</f>
        <v>0</v>
      </c>
      <c r="U2174" s="8" t="str">
        <f aca="false">IF(T2174=0,"",IF(T2173=T2174,MAX(U2173,B2174),B2174))</f>
        <v/>
      </c>
      <c r="V2174" s="9" t="str">
        <f aca="false">IF(T2174=0,"",B2174/U2174-1)</f>
        <v/>
      </c>
      <c r="W2174" s="8" t="str">
        <f aca="false">IF(T2174=0,"",IF(T2173=T2174,MAX(W2173,F2174),F2174))</f>
        <v/>
      </c>
      <c r="X2174" s="9" t="str">
        <f aca="false">IF(T2174=0,"",F2174/W2174-1)</f>
        <v/>
      </c>
    </row>
    <row r="2175" customFormat="false" ht="15" hidden="false" customHeight="false" outlineLevel="0" collapsed="false">
      <c r="A2175" s="5" t="n">
        <v>46003</v>
      </c>
      <c r="B2175" s="6" t="n">
        <v>3087.7986767972</v>
      </c>
      <c r="C2175" s="7" t="n">
        <v>25.54944377</v>
      </c>
      <c r="D2175" s="0" t="n">
        <f aca="false">INT((ROW()-3)/30)</f>
        <v>72</v>
      </c>
      <c r="E2175" s="0" t="n">
        <f aca="false">2+30*D2175</f>
        <v>2162</v>
      </c>
      <c r="F2175" s="8" t="n">
        <f aca="false">INDEX($F:$F,$E2175)*(2*B2175/INDEX($B:$B,$E2175)-C2175/INDEX($C:$C,$E2175))</f>
        <v>193.608032095595</v>
      </c>
      <c r="G2175" s="9" t="n">
        <f aca="false">B2175/B2174-1</f>
        <v>-0.0462334376866674</v>
      </c>
      <c r="H2175" s="9" t="n">
        <f aca="false">F2175/F2174-1</f>
        <v>-0.0115855244128185</v>
      </c>
      <c r="I2175" s="9" t="n">
        <f aca="false">LN(B2175/B2174)</f>
        <v>-0.0473363310681066</v>
      </c>
      <c r="J2175" s="9" t="n">
        <f aca="false">LN(F2175/F2174)</f>
        <v>-0.011653159500238</v>
      </c>
      <c r="K2175" s="9" t="n">
        <f aca="false">F2175/F2168-1</f>
        <v>0.00768168870286146</v>
      </c>
      <c r="L2175" s="9" t="n">
        <f aca="false">F2175/F2145-1</f>
        <v>-0.0131818437285954</v>
      </c>
      <c r="M2175" s="9" t="n">
        <f aca="false">B2175/B2168-1</f>
        <v>0.0219585458669103</v>
      </c>
      <c r="N2175" s="9" t="n">
        <f aca="false">B2175/B2145-1</f>
        <v>-0.0946282613269893</v>
      </c>
      <c r="O2175" s="8" t="n">
        <f aca="false">MAX(O2174,F2175)</f>
        <v>271.506607307531</v>
      </c>
      <c r="P2175" s="9" t="n">
        <f aca="false">F2175/O2175-1</f>
        <v>-0.286912263331043</v>
      </c>
      <c r="Q2175" s="8" t="n">
        <f aca="false">MAX(Q2174,B2175)</f>
        <v>4831.10497749854</v>
      </c>
      <c r="R2175" s="9" t="n">
        <f aca="false">B2175/Q2175-1</f>
        <v>-0.360850428384604</v>
      </c>
      <c r="S2175" s="9" t="n">
        <f aca="false">B2175/INDEX($B:$B,$E2175)-1</f>
        <v>0.0322500972411539</v>
      </c>
      <c r="T2175" s="0" t="n">
        <f aca="false">IF(AND($A2175&gt;=CrashTest!$B$3,$A2175&lt;=CrashTest!$C$3),1,IF(AND($A2175&gt;=CrashTest!$B$4,$A2175&lt;=CrashTest!$C$4),2,IF(AND($A2175&gt;=CrashTest!$B$5,$A2175&lt;=CrashTest!$C$5),3,IF(AND($A2175&gt;=CrashTest!$B$6,$A2175&lt;=CrashTest!$C$6),4,IF(AND($A2175&gt;=CrashTest!$B$7,$A2175&lt;=CrashTest!$C$7),5,0)))))</f>
        <v>0</v>
      </c>
      <c r="U2175" s="8" t="str">
        <f aca="false">IF(T2175=0,"",IF(T2174=T2175,MAX(U2174,B2175),B2175))</f>
        <v/>
      </c>
      <c r="V2175" s="9" t="str">
        <f aca="false">IF(T2175=0,"",B2175/U2175-1)</f>
        <v/>
      </c>
      <c r="W2175" s="8" t="str">
        <f aca="false">IF(T2175=0,"",IF(T2174=T2175,MAX(W2174,F2175),F2175))</f>
        <v/>
      </c>
      <c r="X2175" s="9" t="str">
        <f aca="false">IF(T2175=0,"",F2175/W2175-1)</f>
        <v/>
      </c>
    </row>
    <row r="2176" customFormat="false" ht="15" hidden="false" customHeight="false" outlineLevel="0" collapsed="false">
      <c r="A2176" s="5" t="n">
        <v>46004</v>
      </c>
      <c r="B2176" s="6" t="n">
        <v>3114.86668527177</v>
      </c>
      <c r="C2176" s="7" t="n">
        <v>25.9197205</v>
      </c>
      <c r="D2176" s="0" t="n">
        <f aca="false">INT((ROW()-3)/30)</f>
        <v>72</v>
      </c>
      <c r="E2176" s="0" t="n">
        <f aca="false">2+30*D2176</f>
        <v>2162</v>
      </c>
      <c r="F2176" s="8" t="n">
        <f aca="false">INDEX($F:$F,$E2176)*(2*B2176/INDEX($B:$B,$E2176)-C2176/INDEX($C:$C,$E2176))</f>
        <v>194.144745625809</v>
      </c>
      <c r="G2176" s="9" t="n">
        <f aca="false">B2176/B2175-1</f>
        <v>0.00876611829584895</v>
      </c>
      <c r="H2176" s="9" t="n">
        <f aca="false">F2176/F2175-1</f>
        <v>0.00277216561939619</v>
      </c>
      <c r="I2176" s="9" t="n">
        <f aca="false">LN(B2176/B2175)</f>
        <v>0.00872791895847984</v>
      </c>
      <c r="J2176" s="9" t="n">
        <f aca="false">LN(F2176/F2175)</f>
        <v>0.00276833025482766</v>
      </c>
      <c r="K2176" s="9" t="n">
        <f aca="false">F2176/F2169-1</f>
        <v>0.00942079072115454</v>
      </c>
      <c r="L2176" s="9" t="n">
        <f aca="false">F2176/F2146-1</f>
        <v>-0.0141268495330039</v>
      </c>
      <c r="M2176" s="9" t="n">
        <f aca="false">B2176/B2169-1</f>
        <v>0.0259042739311091</v>
      </c>
      <c r="N2176" s="9" t="n">
        <f aca="false">B2176/B2146-1</f>
        <v>-0.0408978071710592</v>
      </c>
      <c r="O2176" s="8" t="n">
        <f aca="false">MAX(O2175,F2176)</f>
        <v>271.506607307531</v>
      </c>
      <c r="P2176" s="9" t="n">
        <f aca="false">F2176/O2176-1</f>
        <v>-0.284935466023836</v>
      </c>
      <c r="Q2176" s="8" t="n">
        <f aca="false">MAX(Q2175,B2176)</f>
        <v>4831.10497749854</v>
      </c>
      <c r="R2176" s="9" t="n">
        <f aca="false">B2176/Q2176-1</f>
        <v>-0.355247567631082</v>
      </c>
      <c r="S2176" s="9" t="n">
        <f aca="false">B2176/INDEX($B:$B,$E2176)-1</f>
        <v>0.0412989237044714</v>
      </c>
      <c r="T2176" s="0" t="n">
        <f aca="false">IF(AND($A2176&gt;=CrashTest!$B$3,$A2176&lt;=CrashTest!$C$3),1,IF(AND($A2176&gt;=CrashTest!$B$4,$A2176&lt;=CrashTest!$C$4),2,IF(AND($A2176&gt;=CrashTest!$B$5,$A2176&lt;=CrashTest!$C$5),3,IF(AND($A2176&gt;=CrashTest!$B$6,$A2176&lt;=CrashTest!$C$6),4,IF(AND($A2176&gt;=CrashTest!$B$7,$A2176&lt;=CrashTest!$C$7),5,0)))))</f>
        <v>0</v>
      </c>
      <c r="U2176" s="8" t="str">
        <f aca="false">IF(T2176=0,"",IF(T2175=T2176,MAX(U2175,B2176),B2176))</f>
        <v/>
      </c>
      <c r="V2176" s="9" t="str">
        <f aca="false">IF(T2176=0,"",B2176/U2176-1)</f>
        <v/>
      </c>
      <c r="W2176" s="8" t="str">
        <f aca="false">IF(T2176=0,"",IF(T2175=T2176,MAX(W2175,F2176),F2176))</f>
        <v/>
      </c>
      <c r="X2176" s="9" t="str">
        <f aca="false">IF(T2176=0,"",F2176/W2176-1)</f>
        <v/>
      </c>
    </row>
    <row r="2177" customFormat="false" ht="15" hidden="false" customHeight="false" outlineLevel="0" collapsed="false">
      <c r="A2177" s="5" t="n">
        <v>46005</v>
      </c>
      <c r="B2177" s="6" t="n">
        <v>3060.69585388662</v>
      </c>
      <c r="C2177" s="7" t="n">
        <v>25.16950157</v>
      </c>
      <c r="D2177" s="0" t="n">
        <f aca="false">INT((ROW()-3)/30)</f>
        <v>72</v>
      </c>
      <c r="E2177" s="0" t="n">
        <f aca="false">2+30*D2177</f>
        <v>2162</v>
      </c>
      <c r="F2177" s="8" t="n">
        <f aca="false">INDEX($F:$F,$E2177)*(2*B2177/INDEX($B:$B,$E2177)-C2177/INDEX($C:$C,$E2177))</f>
        <v>193.143515184785</v>
      </c>
      <c r="G2177" s="9" t="n">
        <f aca="false">B2177/B2176-1</f>
        <v>-0.0173910593481543</v>
      </c>
      <c r="H2177" s="9" t="n">
        <f aca="false">F2177/F2176-1</f>
        <v>-0.00515713385802197</v>
      </c>
      <c r="I2177" s="9" t="n">
        <f aca="false">LN(B2177/B2176)</f>
        <v>-0.0175440603149914</v>
      </c>
      <c r="J2177" s="9" t="n">
        <f aca="false">LN(F2177/F2176)</f>
        <v>-0.0051704777701683</v>
      </c>
      <c r="K2177" s="9" t="n">
        <f aca="false">F2177/F2170-1</f>
        <v>0.0109002884481721</v>
      </c>
      <c r="L2177" s="9" t="n">
        <f aca="false">F2177/F2147-1</f>
        <v>-0.00769332388633282</v>
      </c>
      <c r="M2177" s="9" t="n">
        <f aca="false">B2177/B2170-1</f>
        <v>0.00413380422534027</v>
      </c>
      <c r="N2177" s="9" t="n">
        <f aca="false">B2177/B2147-1</f>
        <v>-0.0165891743307229</v>
      </c>
      <c r="O2177" s="8" t="n">
        <f aca="false">MAX(O2176,F2177)</f>
        <v>271.506607307531</v>
      </c>
      <c r="P2177" s="9" t="n">
        <f aca="false">F2177/O2177-1</f>
        <v>-0.288623149542675</v>
      </c>
      <c r="Q2177" s="8" t="n">
        <f aca="false">MAX(Q2176,B2177)</f>
        <v>4831.10497749854</v>
      </c>
      <c r="R2177" s="9" t="n">
        <f aca="false">B2177/Q2177-1</f>
        <v>-0.366460495447277</v>
      </c>
      <c r="S2177" s="9" t="n">
        <f aca="false">B2177/INDEX($B:$B,$E2177)-1</f>
        <v>0.0231896323231577</v>
      </c>
      <c r="T2177" s="0" t="n">
        <f aca="false">IF(AND($A2177&gt;=CrashTest!$B$3,$A2177&lt;=CrashTest!$C$3),1,IF(AND($A2177&gt;=CrashTest!$B$4,$A2177&lt;=CrashTest!$C$4),2,IF(AND($A2177&gt;=CrashTest!$B$5,$A2177&lt;=CrashTest!$C$5),3,IF(AND($A2177&gt;=CrashTest!$B$6,$A2177&lt;=CrashTest!$C$6),4,IF(AND($A2177&gt;=CrashTest!$B$7,$A2177&lt;=CrashTest!$C$7),5,0)))))</f>
        <v>0</v>
      </c>
      <c r="U2177" s="8" t="str">
        <f aca="false">IF(T2177=0,"",IF(T2176=T2177,MAX(U2176,B2177),B2177))</f>
        <v/>
      </c>
      <c r="V2177" s="9" t="str">
        <f aca="false">IF(T2177=0,"",B2177/U2177-1)</f>
        <v/>
      </c>
      <c r="W2177" s="8" t="str">
        <f aca="false">IF(T2177=0,"",IF(T2176=T2177,MAX(W2176,F2177),F2177))</f>
        <v/>
      </c>
      <c r="X2177" s="9" t="str">
        <f aca="false">IF(T2177=0,"",F2177/W2177-1)</f>
        <v/>
      </c>
    </row>
    <row r="2178" customFormat="false" ht="15" hidden="false" customHeight="false" outlineLevel="0" collapsed="false">
      <c r="A2178" s="5" t="n">
        <v>46006</v>
      </c>
      <c r="B2178" s="6" t="n">
        <v>2962.21389070719</v>
      </c>
      <c r="C2178" s="7" t="n">
        <v>23.82782836</v>
      </c>
      <c r="D2178" s="0" t="n">
        <f aca="false">INT((ROW()-3)/30)</f>
        <v>72</v>
      </c>
      <c r="E2178" s="0" t="n">
        <f aca="false">2+30*D2178</f>
        <v>2162</v>
      </c>
      <c r="F2178" s="8" t="n">
        <f aca="false">INDEX($F:$F,$E2178)*(2*B2178/INDEX($B:$B,$E2178)-C2178/INDEX($C:$C,$E2178))</f>
        <v>191.147074012445</v>
      </c>
      <c r="G2178" s="9" t="n">
        <f aca="false">B2178/B2177-1</f>
        <v>-0.0321763310962026</v>
      </c>
      <c r="H2178" s="9" t="n">
        <f aca="false">F2178/F2177-1</f>
        <v>-0.0103365684860322</v>
      </c>
      <c r="I2178" s="9" t="n">
        <f aca="false">LN(B2178/B2177)</f>
        <v>-0.0327053685220984</v>
      </c>
      <c r="J2178" s="9" t="n">
        <f aca="false">LN(F2178/F2177)</f>
        <v>-0.0103903618234892</v>
      </c>
      <c r="K2178" s="9" t="n">
        <f aca="false">F2178/F2171-1</f>
        <v>-0.0145985754799217</v>
      </c>
      <c r="L2178" s="9" t="n">
        <f aca="false">F2178/F2148-1</f>
        <v>-0.0170168494610342</v>
      </c>
      <c r="M2178" s="9" t="n">
        <f aca="false">B2178/B2171-1</f>
        <v>-0.0521356392310468</v>
      </c>
      <c r="N2178" s="9" t="n">
        <f aca="false">B2178/B2148-1</f>
        <v>-0.065525687716107</v>
      </c>
      <c r="O2178" s="8" t="n">
        <f aca="false">MAX(O2177,F2178)</f>
        <v>271.506607307531</v>
      </c>
      <c r="P2178" s="9" t="n">
        <f aca="false">F2178/O2178-1</f>
        <v>-0.295976345076805</v>
      </c>
      <c r="Q2178" s="8" t="n">
        <f aca="false">MAX(Q2177,B2178)</f>
        <v>4831.10497749854</v>
      </c>
      <c r="R2178" s="9" t="n">
        <f aca="false">B2178/Q2178-1</f>
        <v>-0.386845472308289</v>
      </c>
      <c r="S2178" s="9" t="n">
        <f aca="false">B2178/INDEX($B:$B,$E2178)-1</f>
        <v>-0.00973285606067387</v>
      </c>
      <c r="T2178" s="0" t="n">
        <f aca="false">IF(AND($A2178&gt;=CrashTest!$B$3,$A2178&lt;=CrashTest!$C$3),1,IF(AND($A2178&gt;=CrashTest!$B$4,$A2178&lt;=CrashTest!$C$4),2,IF(AND($A2178&gt;=CrashTest!$B$5,$A2178&lt;=CrashTest!$C$5),3,IF(AND($A2178&gt;=CrashTest!$B$6,$A2178&lt;=CrashTest!$C$6),4,IF(AND($A2178&gt;=CrashTest!$B$7,$A2178&lt;=CrashTest!$C$7),5,0)))))</f>
        <v>0</v>
      </c>
      <c r="U2178" s="8" t="str">
        <f aca="false">IF(T2178=0,"",IF(T2177=T2178,MAX(U2177,B2178),B2178))</f>
        <v/>
      </c>
      <c r="V2178" s="9" t="str">
        <f aca="false">IF(T2178=0,"",B2178/U2178-1)</f>
        <v/>
      </c>
      <c r="W2178" s="8" t="str">
        <f aca="false">IF(T2178=0,"",IF(T2177=T2178,MAX(W2177,F2178),F2178))</f>
        <v/>
      </c>
      <c r="X2178" s="9" t="str">
        <f aca="false">IF(T2178=0,"",F2178/W2178-1)</f>
        <v/>
      </c>
    </row>
    <row r="2179" customFormat="false" ht="15" hidden="false" customHeight="false" outlineLevel="0" collapsed="false">
      <c r="A2179" s="5" t="n">
        <v>46007</v>
      </c>
      <c r="B2179" s="6" t="n">
        <v>2958.2751081239</v>
      </c>
      <c r="C2179" s="7" t="n">
        <v>23.79729007</v>
      </c>
      <c r="D2179" s="0" t="n">
        <f aca="false">INT((ROW()-3)/30)</f>
        <v>72</v>
      </c>
      <c r="E2179" s="0" t="n">
        <f aca="false">2+30*D2179</f>
        <v>2162</v>
      </c>
      <c r="F2179" s="8" t="n">
        <f aca="false">INDEX($F:$F,$E2179)*(2*B2179/INDEX($B:$B,$E2179)-C2179/INDEX($C:$C,$E2179))</f>
        <v>190.883828707967</v>
      </c>
      <c r="G2179" s="9" t="n">
        <f aca="false">B2179/B2178-1</f>
        <v>-0.00132967527957606</v>
      </c>
      <c r="H2179" s="9" t="n">
        <f aca="false">F2179/F2178-1</f>
        <v>-0.00137718720434121</v>
      </c>
      <c r="I2179" s="9" t="n">
        <f aca="false">LN(B2179/B2178)</f>
        <v>-0.00133056008217101</v>
      </c>
      <c r="J2179" s="9" t="n">
        <f aca="false">LN(F2179/F2178)</f>
        <v>-0.00137813639821764</v>
      </c>
      <c r="K2179" s="9" t="n">
        <f aca="false">F2179/F2172-1</f>
        <v>-0.0302892065805838</v>
      </c>
      <c r="L2179" s="9" t="n">
        <f aca="false">F2179/F2149-1</f>
        <v>-0.0118366376037118</v>
      </c>
      <c r="M2179" s="9" t="n">
        <f aca="false">B2179/B2172-1</f>
        <v>-0.11054352102386</v>
      </c>
      <c r="N2179" s="9" t="n">
        <f aca="false">B2179/B2149-1</f>
        <v>-0.0427866531423818</v>
      </c>
      <c r="O2179" s="8" t="n">
        <f aca="false">MAX(O2178,F2179)</f>
        <v>271.506607307531</v>
      </c>
      <c r="P2179" s="9" t="n">
        <f aca="false">F2179/O2179-1</f>
        <v>-0.296945917445919</v>
      </c>
      <c r="Q2179" s="8" t="n">
        <f aca="false">MAX(Q2178,B2179)</f>
        <v>4831.10497749854</v>
      </c>
      <c r="R2179" s="9" t="n">
        <f aca="false">B2179/Q2179-1</f>
        <v>-0.387660768726321</v>
      </c>
      <c r="S2179" s="9" t="n">
        <f aca="false">B2179/INDEX($B:$B,$E2179)-1</f>
        <v>-0.0110495898021463</v>
      </c>
      <c r="T2179" s="0" t="n">
        <f aca="false">IF(AND($A2179&gt;=CrashTest!$B$3,$A2179&lt;=CrashTest!$C$3),1,IF(AND($A2179&gt;=CrashTest!$B$4,$A2179&lt;=CrashTest!$C$4),2,IF(AND($A2179&gt;=CrashTest!$B$5,$A2179&lt;=CrashTest!$C$5),3,IF(AND($A2179&gt;=CrashTest!$B$6,$A2179&lt;=CrashTest!$C$6),4,IF(AND($A2179&gt;=CrashTest!$B$7,$A2179&lt;=CrashTest!$C$7),5,0)))))</f>
        <v>0</v>
      </c>
      <c r="U2179" s="8" t="str">
        <f aca="false">IF(T2179=0,"",IF(T2178=T2179,MAX(U2178,B2179),B2179))</f>
        <v/>
      </c>
      <c r="V2179" s="9" t="str">
        <f aca="false">IF(T2179=0,"",B2179/U2179-1)</f>
        <v/>
      </c>
      <c r="W2179" s="8" t="str">
        <f aca="false">IF(T2179=0,"",IF(T2178=T2179,MAX(W2178,F2179),F2179))</f>
        <v/>
      </c>
      <c r="X2179" s="9" t="str">
        <f aca="false">IF(T2179=0,"",F2179/W2179-1)</f>
        <v/>
      </c>
    </row>
    <row r="2180" customFormat="false" ht="15" hidden="false" customHeight="false" outlineLevel="0" collapsed="false">
      <c r="A2180" s="5" t="n">
        <v>46008</v>
      </c>
      <c r="B2180" s="6" t="n">
        <v>2826.68701724138</v>
      </c>
      <c r="C2180" s="7" t="n">
        <v>22.02883456</v>
      </c>
      <c r="D2180" s="0" t="n">
        <f aca="false">INT((ROW()-3)/30)</f>
        <v>72</v>
      </c>
      <c r="E2180" s="0" t="n">
        <f aca="false">2+30*D2180</f>
        <v>2162</v>
      </c>
      <c r="F2180" s="8" t="n">
        <f aca="false">INDEX($F:$F,$E2180)*(2*B2180/INDEX($B:$B,$E2180)-C2180/INDEX($C:$C,$E2180))</f>
        <v>188.023985284778</v>
      </c>
      <c r="G2180" s="9" t="n">
        <f aca="false">B2180/B2179-1</f>
        <v>-0.0444813568965096</v>
      </c>
      <c r="H2180" s="9" t="n">
        <f aca="false">F2180/F2179-1</f>
        <v>-0.0149821147372577</v>
      </c>
      <c r="I2180" s="9" t="n">
        <f aca="false">LN(B2180/B2179)</f>
        <v>-0.0455010041331891</v>
      </c>
      <c r="J2180" s="9" t="n">
        <f aca="false">LN(F2180/F2179)</f>
        <v>-0.0150954803477464</v>
      </c>
      <c r="K2180" s="9" t="n">
        <f aca="false">F2180/F2173-1</f>
        <v>-0.0467752233171629</v>
      </c>
      <c r="L2180" s="9" t="n">
        <f aca="false">F2180/F2150-1</f>
        <v>-0.0207610811156901</v>
      </c>
      <c r="M2180" s="9" t="n">
        <f aca="false">B2180/B2173-1</f>
        <v>-0.151096177124739</v>
      </c>
      <c r="N2180" s="9" t="n">
        <f aca="false">B2180/B2150-1</f>
        <v>-0.0634274943308213</v>
      </c>
      <c r="O2180" s="8" t="n">
        <f aca="false">MAX(O2179,F2180)</f>
        <v>271.506607307531</v>
      </c>
      <c r="P2180" s="9" t="n">
        <f aca="false">F2180/O2180-1</f>
        <v>-0.307479154377242</v>
      </c>
      <c r="Q2180" s="8" t="n">
        <f aca="false">MAX(Q2179,B2180)</f>
        <v>4831.10497749854</v>
      </c>
      <c r="R2180" s="9" t="n">
        <f aca="false">B2180/Q2180-1</f>
        <v>-0.41489844861434</v>
      </c>
      <c r="S2180" s="9" t="n">
        <f aca="false">B2180/INDEX($B:$B,$E2180)-1</f>
        <v>-0.0550394459511067</v>
      </c>
      <c r="T2180" s="0" t="n">
        <f aca="false">IF(AND($A2180&gt;=CrashTest!$B$3,$A2180&lt;=CrashTest!$C$3),1,IF(AND($A2180&gt;=CrashTest!$B$4,$A2180&lt;=CrashTest!$C$4),2,IF(AND($A2180&gt;=CrashTest!$B$5,$A2180&lt;=CrashTest!$C$5),3,IF(AND($A2180&gt;=CrashTest!$B$6,$A2180&lt;=CrashTest!$C$6),4,IF(AND($A2180&gt;=CrashTest!$B$7,$A2180&lt;=CrashTest!$C$7),5,0)))))</f>
        <v>0</v>
      </c>
      <c r="U2180" s="8" t="str">
        <f aca="false">IF(T2180=0,"",IF(T2179=T2180,MAX(U2179,B2180),B2180))</f>
        <v/>
      </c>
      <c r="V2180" s="9" t="str">
        <f aca="false">IF(T2180=0,"",B2180/U2180-1)</f>
        <v/>
      </c>
      <c r="W2180" s="8" t="str">
        <f aca="false">IF(T2180=0,"",IF(T2179=T2180,MAX(W2179,F2180),F2180))</f>
        <v/>
      </c>
      <c r="X2180" s="9" t="str">
        <f aca="false">IF(T2180=0,"",F2180/W2180-1)</f>
        <v/>
      </c>
    </row>
    <row r="2181" customFormat="false" ht="15" hidden="false" customHeight="false" outlineLevel="0" collapsed="false">
      <c r="A2181" s="5" t="n">
        <v>46009</v>
      </c>
      <c r="B2181" s="6" t="n">
        <v>2826.57452688486</v>
      </c>
      <c r="C2181" s="7" t="n">
        <v>21.91319409</v>
      </c>
      <c r="D2181" s="0" t="n">
        <f aca="false">INT((ROW()-3)/30)</f>
        <v>72</v>
      </c>
      <c r="E2181" s="0" t="n">
        <f aca="false">2+30*D2181</f>
        <v>2162</v>
      </c>
      <c r="F2181" s="8" t="n">
        <f aca="false">INDEX($F:$F,$E2181)*(2*B2181/INDEX($B:$B,$E2181)-C2181/INDEX($C:$C,$E2181))</f>
        <v>188.926784195149</v>
      </c>
      <c r="G2181" s="9" t="n">
        <f aca="false">B2181/B2180-1</f>
        <v>-3.97958301835422E-005</v>
      </c>
      <c r="H2181" s="9" t="n">
        <f aca="false">F2181/F2180-1</f>
        <v>0.00480150928087308</v>
      </c>
      <c r="I2181" s="9" t="n">
        <f aca="false">LN(B2181/B2180)</f>
        <v>-3.97966220586011E-005</v>
      </c>
      <c r="J2181" s="9" t="n">
        <f aca="false">LN(F2181/F2180)</f>
        <v>0.00479001880160168</v>
      </c>
      <c r="K2181" s="9" t="n">
        <f aca="false">F2181/F2174-1</f>
        <v>-0.0354843944056081</v>
      </c>
      <c r="L2181" s="9" t="n">
        <f aca="false">F2181/F2151-1</f>
        <v>-0.0205268225473784</v>
      </c>
      <c r="M2181" s="9" t="n">
        <f aca="false">B2181/B2174-1</f>
        <v>-0.126920971277278</v>
      </c>
      <c r="N2181" s="9" t="n">
        <f aca="false">B2181/B2151-1</f>
        <v>-0.0933025294003579</v>
      </c>
      <c r="O2181" s="8" t="n">
        <f aca="false">MAX(O2180,F2181)</f>
        <v>271.506607307531</v>
      </c>
      <c r="P2181" s="9" t="n">
        <f aca="false">F2181/O2181-1</f>
        <v>-0.304154009109786</v>
      </c>
      <c r="Q2181" s="8" t="n">
        <f aca="false">MAX(Q2180,B2181)</f>
        <v>4831.10497749854</v>
      </c>
      <c r="R2181" s="9" t="n">
        <f aca="false">B2181/Q2181-1</f>
        <v>-0.414921733216319</v>
      </c>
      <c r="S2181" s="9" t="n">
        <f aca="false">B2181/INDEX($B:$B,$E2181)-1</f>
        <v>-0.0550770514408456</v>
      </c>
      <c r="T2181" s="0" t="n">
        <f aca="false">IF(AND($A2181&gt;=CrashTest!$B$3,$A2181&lt;=CrashTest!$C$3),1,IF(AND($A2181&gt;=CrashTest!$B$4,$A2181&lt;=CrashTest!$C$4),2,IF(AND($A2181&gt;=CrashTest!$B$5,$A2181&lt;=CrashTest!$C$5),3,IF(AND($A2181&gt;=CrashTest!$B$6,$A2181&lt;=CrashTest!$C$6),4,IF(AND($A2181&gt;=CrashTest!$B$7,$A2181&lt;=CrashTest!$C$7),5,0)))))</f>
        <v>0</v>
      </c>
      <c r="U2181" s="8" t="str">
        <f aca="false">IF(T2181=0,"",IF(T2180=T2181,MAX(U2180,B2181),B2181))</f>
        <v/>
      </c>
      <c r="V2181" s="9" t="str">
        <f aca="false">IF(T2181=0,"",B2181/U2181-1)</f>
        <v/>
      </c>
      <c r="W2181" s="8" t="str">
        <f aca="false">IF(T2181=0,"",IF(T2180=T2181,MAX(W2180,F2181),F2181))</f>
        <v/>
      </c>
      <c r="X2181" s="9" t="str">
        <f aca="false">IF(T2181=0,"",F2181/W2181-1)</f>
        <v/>
      </c>
    </row>
    <row r="2182" customFormat="false" ht="15" hidden="false" customHeight="false" outlineLevel="0" collapsed="false">
      <c r="A2182" s="5" t="n">
        <v>46010</v>
      </c>
      <c r="B2182" s="6" t="n">
        <v>2980.4724704851</v>
      </c>
      <c r="C2182" s="7" t="n">
        <v>24.01333627</v>
      </c>
      <c r="D2182" s="0" t="n">
        <f aca="false">INT((ROW()-3)/30)</f>
        <v>72</v>
      </c>
      <c r="E2182" s="0" t="n">
        <f aca="false">2+30*D2182</f>
        <v>2162</v>
      </c>
      <c r="F2182" s="8" t="n">
        <f aca="false">INDEX($F:$F,$E2182)*(2*B2182/INDEX($B:$B,$E2182)-C2182/INDEX($C:$C,$E2182))</f>
        <v>192.018809653782</v>
      </c>
      <c r="G2182" s="9" t="n">
        <f aca="false">B2182/B2181-1</f>
        <v>0.0544468019988313</v>
      </c>
      <c r="H2182" s="9" t="n">
        <f aca="false">F2182/F2181-1</f>
        <v>0.0163662631098338</v>
      </c>
      <c r="I2182" s="9" t="n">
        <f aca="false">LN(B2182/B2181)</f>
        <v>0.0530162711091959</v>
      </c>
      <c r="J2182" s="9" t="n">
        <f aca="false">LN(F2182/F2181)</f>
        <v>0.0162337793803566</v>
      </c>
      <c r="K2182" s="9" t="n">
        <f aca="false">F2182/F2175-1</f>
        <v>-0.00820845305130857</v>
      </c>
      <c r="L2182" s="9" t="n">
        <f aca="false">F2182/F2152-1</f>
        <v>-0.00082001282944566</v>
      </c>
      <c r="M2182" s="9" t="n">
        <f aca="false">B2182/B2175-1</f>
        <v>-0.0347581618965598</v>
      </c>
      <c r="N2182" s="9" t="n">
        <f aca="false">B2182/B2152-1</f>
        <v>-0.0115938288064767</v>
      </c>
      <c r="O2182" s="8" t="n">
        <f aca="false">MAX(O2181,F2182)</f>
        <v>271.506607307531</v>
      </c>
      <c r="P2182" s="9" t="n">
        <f aca="false">F2182/O2182-1</f>
        <v>-0.292765610538954</v>
      </c>
      <c r="Q2182" s="8" t="n">
        <f aca="false">MAX(Q2181,B2182)</f>
        <v>4831.10497749854</v>
      </c>
      <c r="R2182" s="9" t="n">
        <f aca="false">B2182/Q2182-1</f>
        <v>-0.383066092670929</v>
      </c>
      <c r="S2182" s="9" t="n">
        <f aca="false">B2182/INDEX($B:$B,$E2182)-1</f>
        <v>-0.00362901875649357</v>
      </c>
      <c r="T2182" s="0" t="n">
        <f aca="false">IF(AND($A2182&gt;=CrashTest!$B$3,$A2182&lt;=CrashTest!$C$3),1,IF(AND($A2182&gt;=CrashTest!$B$4,$A2182&lt;=CrashTest!$C$4),2,IF(AND($A2182&gt;=CrashTest!$B$5,$A2182&lt;=CrashTest!$C$5),3,IF(AND($A2182&gt;=CrashTest!$B$6,$A2182&lt;=CrashTest!$C$6),4,IF(AND($A2182&gt;=CrashTest!$B$7,$A2182&lt;=CrashTest!$C$7),5,0)))))</f>
        <v>0</v>
      </c>
      <c r="U2182" s="8" t="str">
        <f aca="false">IF(T2182=0,"",IF(T2181=T2182,MAX(U2181,B2182),B2182))</f>
        <v/>
      </c>
      <c r="V2182" s="9" t="str">
        <f aca="false">IF(T2182=0,"",B2182/U2182-1)</f>
        <v/>
      </c>
      <c r="W2182" s="8" t="str">
        <f aca="false">IF(T2182=0,"",IF(T2181=T2182,MAX(W2181,F2182),F2182))</f>
        <v/>
      </c>
      <c r="X2182" s="9" t="str">
        <f aca="false">IF(T2182=0,"",F2182/W2182-1)</f>
        <v/>
      </c>
    </row>
    <row r="2183" customFormat="false" ht="15" hidden="false" customHeight="false" outlineLevel="0" collapsed="false">
      <c r="A2183" s="5" t="n">
        <v>46011</v>
      </c>
      <c r="B2183" s="6" t="n">
        <v>2975.45867592051</v>
      </c>
      <c r="C2183" s="7" t="n">
        <v>23.99823253</v>
      </c>
      <c r="D2183" s="0" t="n">
        <f aca="false">INT((ROW()-3)/30)</f>
        <v>72</v>
      </c>
      <c r="E2183" s="0" t="n">
        <f aca="false">2+30*D2183</f>
        <v>2162</v>
      </c>
      <c r="F2183" s="8" t="n">
        <f aca="false">INDEX($F:$F,$E2183)*(2*B2183/INDEX($B:$B,$E2183)-C2183/INDEX($C:$C,$E2183))</f>
        <v>191.495183392038</v>
      </c>
      <c r="G2183" s="9" t="n">
        <f aca="false">B2183/B2182-1</f>
        <v>-0.00168221468718155</v>
      </c>
      <c r="H2183" s="9" t="n">
        <f aca="false">F2183/F2182-1</f>
        <v>-0.00272695296199521</v>
      </c>
      <c r="I2183" s="9" t="n">
        <f aca="false">LN(B2183/B2182)</f>
        <v>-0.00168363119911612</v>
      </c>
      <c r="J2183" s="9" t="n">
        <f aca="false">LN(F2183/F2182)</f>
        <v>-0.00273067787153351</v>
      </c>
      <c r="K2183" s="9" t="n">
        <f aca="false">F2183/F2176-1</f>
        <v>-0.0136473548394567</v>
      </c>
      <c r="L2183" s="9" t="n">
        <f aca="false">F2183/F2153-1</f>
        <v>-0.0113005383549954</v>
      </c>
      <c r="M2183" s="9" t="n">
        <f aca="false">B2183/B2176-1</f>
        <v>-0.0447556905117102</v>
      </c>
      <c r="N2183" s="9" t="n">
        <f aca="false">B2183/B2153-1</f>
        <v>0.0459383846597583</v>
      </c>
      <c r="O2183" s="8" t="n">
        <f aca="false">MAX(O2182,F2183)</f>
        <v>271.506607307531</v>
      </c>
      <c r="P2183" s="9" t="n">
        <f aca="false">F2183/O2183-1</f>
        <v>-0.294694205452119</v>
      </c>
      <c r="Q2183" s="8" t="n">
        <f aca="false">MAX(Q2182,B2183)</f>
        <v>4831.10497749854</v>
      </c>
      <c r="R2183" s="9" t="n">
        <f aca="false">B2183/Q2183-1</f>
        <v>-0.384103907950858</v>
      </c>
      <c r="S2183" s="9" t="n">
        <f aca="false">B2183/INDEX($B:$B,$E2183)-1</f>
        <v>-0.00530512865502286</v>
      </c>
      <c r="T2183" s="0" t="n">
        <f aca="false">IF(AND($A2183&gt;=CrashTest!$B$3,$A2183&lt;=CrashTest!$C$3),1,IF(AND($A2183&gt;=CrashTest!$B$4,$A2183&lt;=CrashTest!$C$4),2,IF(AND($A2183&gt;=CrashTest!$B$5,$A2183&lt;=CrashTest!$C$5),3,IF(AND($A2183&gt;=CrashTest!$B$6,$A2183&lt;=CrashTest!$C$6),4,IF(AND($A2183&gt;=CrashTest!$B$7,$A2183&lt;=CrashTest!$C$7),5,0)))))</f>
        <v>0</v>
      </c>
      <c r="U2183" s="8" t="str">
        <f aca="false">IF(T2183=0,"",IF(T2182=T2183,MAX(U2182,B2183),B2183))</f>
        <v/>
      </c>
      <c r="V2183" s="9" t="str">
        <f aca="false">IF(T2183=0,"",B2183/U2183-1)</f>
        <v/>
      </c>
      <c r="W2183" s="8" t="str">
        <f aca="false">IF(T2183=0,"",IF(T2182=T2183,MAX(W2182,F2183),F2183))</f>
        <v/>
      </c>
      <c r="X2183" s="9" t="str">
        <f aca="false">IF(T2183=0,"",F2183/W2183-1)</f>
        <v/>
      </c>
    </row>
    <row r="2184" customFormat="false" ht="15" hidden="false" customHeight="false" outlineLevel="0" collapsed="false">
      <c r="A2184" s="5" t="n">
        <v>46012</v>
      </c>
      <c r="B2184" s="6" t="n">
        <v>3000.9371943308</v>
      </c>
      <c r="C2184" s="7" t="n">
        <v>24.30993211</v>
      </c>
      <c r="D2184" s="0" t="n">
        <f aca="false">INT((ROW()-3)/30)</f>
        <v>72</v>
      </c>
      <c r="E2184" s="0" t="n">
        <f aca="false">2+30*D2184</f>
        <v>2162</v>
      </c>
      <c r="F2184" s="8" t="n">
        <f aca="false">INDEX($F:$F,$E2184)*(2*B2184/INDEX($B:$B,$E2184)-C2184/INDEX($C:$C,$E2184))</f>
        <v>192.29253704263</v>
      </c>
      <c r="G2184" s="9" t="n">
        <f aca="false">B2184/B2183-1</f>
        <v>0.00856288767055657</v>
      </c>
      <c r="H2184" s="9" t="n">
        <f aca="false">F2184/F2183-1</f>
        <v>0.00416383136363141</v>
      </c>
      <c r="I2184" s="9" t="n">
        <f aca="false">LN(B2184/B2183)</f>
        <v>0.00852643409866884</v>
      </c>
      <c r="J2184" s="9" t="n">
        <f aca="false">LN(F2184/F2183)</f>
        <v>0.00415518660638513</v>
      </c>
      <c r="K2184" s="9" t="n">
        <f aca="false">F2184/F2177-1</f>
        <v>-0.0044059369083207</v>
      </c>
      <c r="L2184" s="9" t="n">
        <f aca="false">F2184/F2154-1</f>
        <v>0.0051415272879709</v>
      </c>
      <c r="M2184" s="9" t="n">
        <f aca="false">B2184/B2177-1</f>
        <v>-0.019524533768991</v>
      </c>
      <c r="N2184" s="9" t="n">
        <f aca="false">B2184/B2154-1</f>
        <v>0.0884646868211099</v>
      </c>
      <c r="O2184" s="8" t="n">
        <f aca="false">MAX(O2183,F2184)</f>
        <v>271.506607307531</v>
      </c>
      <c r="P2184" s="9" t="n">
        <f aca="false">F2184/O2184-1</f>
        <v>-0.29175743106383</v>
      </c>
      <c r="Q2184" s="8" t="n">
        <f aca="false">MAX(Q2183,B2184)</f>
        <v>4831.10497749854</v>
      </c>
      <c r="R2184" s="9" t="n">
        <f aca="false">B2184/Q2184-1</f>
        <v>-0.378830058897906</v>
      </c>
      <c r="S2184" s="9" t="n">
        <f aca="false">B2184/INDEX($B:$B,$E2184)-1</f>
        <v>0.00321233179478297</v>
      </c>
      <c r="T2184" s="0" t="n">
        <f aca="false">IF(AND($A2184&gt;=CrashTest!$B$3,$A2184&lt;=CrashTest!$C$3),1,IF(AND($A2184&gt;=CrashTest!$B$4,$A2184&lt;=CrashTest!$C$4),2,IF(AND($A2184&gt;=CrashTest!$B$5,$A2184&lt;=CrashTest!$C$5),3,IF(AND($A2184&gt;=CrashTest!$B$6,$A2184&lt;=CrashTest!$C$6),4,IF(AND($A2184&gt;=CrashTest!$B$7,$A2184&lt;=CrashTest!$C$7),5,0)))))</f>
        <v>0</v>
      </c>
      <c r="U2184" s="8" t="str">
        <f aca="false">IF(T2184=0,"",IF(T2183=T2184,MAX(U2183,B2184),B2184))</f>
        <v/>
      </c>
      <c r="V2184" s="9" t="str">
        <f aca="false">IF(T2184=0,"",B2184/U2184-1)</f>
        <v/>
      </c>
      <c r="W2184" s="8" t="str">
        <f aca="false">IF(T2184=0,"",IF(T2183=T2184,MAX(W2183,F2184),F2184))</f>
        <v/>
      </c>
      <c r="X2184" s="9" t="str">
        <f aca="false">IF(T2184=0,"",F2184/W2184-1)</f>
        <v/>
      </c>
    </row>
    <row r="2185" customFormat="false" ht="15" hidden="false" customHeight="false" outlineLevel="0" collapsed="false">
      <c r="A2185" s="5" t="n">
        <v>46013</v>
      </c>
      <c r="B2185" s="6" t="n">
        <v>3004.76614056108</v>
      </c>
      <c r="C2185" s="7" t="n">
        <v>24.3763082</v>
      </c>
      <c r="D2185" s="0" t="n">
        <f aca="false">INT((ROW()-3)/30)</f>
        <v>72</v>
      </c>
      <c r="E2185" s="0" t="n">
        <f aca="false">2+30*D2185</f>
        <v>2162</v>
      </c>
      <c r="F2185" s="8" t="n">
        <f aca="false">INDEX($F:$F,$E2185)*(2*B2185/INDEX($B:$B,$E2185)-C2185/INDEX($C:$C,$E2185))</f>
        <v>192.257429332426</v>
      </c>
      <c r="G2185" s="9" t="n">
        <f aca="false">B2185/B2184-1</f>
        <v>0.00127591681609118</v>
      </c>
      <c r="H2185" s="9" t="n">
        <f aca="false">F2185/F2184-1</f>
        <v>-0.00018257448127712</v>
      </c>
      <c r="I2185" s="9" t="n">
        <f aca="false">LN(B2185/B2184)</f>
        <v>0.0012751035259506</v>
      </c>
      <c r="J2185" s="9" t="n">
        <f aca="false">LN(F2185/F2184)</f>
        <v>-0.000182591150026617</v>
      </c>
      <c r="K2185" s="9" t="n">
        <f aca="false">F2185/F2178-1</f>
        <v>0.00580890565925585</v>
      </c>
      <c r="L2185" s="9" t="n">
        <f aca="false">F2185/F2155-1</f>
        <v>0.000286232237705297</v>
      </c>
      <c r="M2185" s="9" t="n">
        <f aca="false">B2185/B2178-1</f>
        <v>0.0143650159724731</v>
      </c>
      <c r="N2185" s="9" t="n">
        <f aca="false">B2185/B2155-1</f>
        <v>0.0839211247332641</v>
      </c>
      <c r="O2185" s="8" t="n">
        <f aca="false">MAX(O2184,F2185)</f>
        <v>271.506607307531</v>
      </c>
      <c r="P2185" s="9" t="n">
        <f aca="false">F2185/O2185-1</f>
        <v>-0.291886738083472</v>
      </c>
      <c r="Q2185" s="8" t="n">
        <f aca="false">MAX(Q2184,B2185)</f>
        <v>4831.10497749854</v>
      </c>
      <c r="R2185" s="9" t="n">
        <f aca="false">B2185/Q2185-1</f>
        <v>-0.378037497724404</v>
      </c>
      <c r="S2185" s="9" t="n">
        <f aca="false">B2185/INDEX($B:$B,$E2185)-1</f>
        <v>0.00449234727902992</v>
      </c>
      <c r="T2185" s="0" t="n">
        <f aca="false">IF(AND($A2185&gt;=CrashTest!$B$3,$A2185&lt;=CrashTest!$C$3),1,IF(AND($A2185&gt;=CrashTest!$B$4,$A2185&lt;=CrashTest!$C$4),2,IF(AND($A2185&gt;=CrashTest!$B$5,$A2185&lt;=CrashTest!$C$5),3,IF(AND($A2185&gt;=CrashTest!$B$6,$A2185&lt;=CrashTest!$C$6),4,IF(AND($A2185&gt;=CrashTest!$B$7,$A2185&lt;=CrashTest!$C$7),5,0)))))</f>
        <v>0</v>
      </c>
      <c r="U2185" s="8" t="str">
        <f aca="false">IF(T2185=0,"",IF(T2184=T2185,MAX(U2184,B2185),B2185))</f>
        <v/>
      </c>
      <c r="V2185" s="9" t="str">
        <f aca="false">IF(T2185=0,"",B2185/U2185-1)</f>
        <v/>
      </c>
      <c r="W2185" s="8" t="str">
        <f aca="false">IF(T2185=0,"",IF(T2184=T2185,MAX(W2184,F2185),F2185))</f>
        <v/>
      </c>
      <c r="X2185" s="9" t="str">
        <f aca="false">IF(T2185=0,"",F2185/W2185-1)</f>
        <v/>
      </c>
    </row>
    <row r="2186" customFormat="false" ht="15" hidden="false" customHeight="false" outlineLevel="0" collapsed="false">
      <c r="A2186" s="5" t="n">
        <v>46014</v>
      </c>
      <c r="B2186" s="6" t="n">
        <v>2963.25538310929</v>
      </c>
      <c r="C2186" s="7" t="n">
        <v>23.84664224</v>
      </c>
      <c r="D2186" s="0" t="n">
        <f aca="false">INT((ROW()-3)/30)</f>
        <v>72</v>
      </c>
      <c r="E2186" s="0" t="n">
        <f aca="false">2+30*D2186</f>
        <v>2162</v>
      </c>
      <c r="F2186" s="8" t="n">
        <f aca="false">INDEX($F:$F,$E2186)*(2*B2186/INDEX($B:$B,$E2186)-C2186/INDEX($C:$C,$E2186))</f>
        <v>191.13150230669</v>
      </c>
      <c r="G2186" s="9" t="n">
        <f aca="false">B2186/B2185-1</f>
        <v>-0.0138149711191963</v>
      </c>
      <c r="H2186" s="9" t="n">
        <f aca="false">F2186/F2185-1</f>
        <v>-0.00585635119352723</v>
      </c>
      <c r="I2186" s="9" t="n">
        <f aca="false">LN(B2186/B2185)</f>
        <v>-0.0139112859189748</v>
      </c>
      <c r="J2186" s="9" t="n">
        <f aca="false">LN(F2186/F2185)</f>
        <v>-0.00587356686509594</v>
      </c>
      <c r="K2186" s="9" t="n">
        <f aca="false">F2186/F2179-1</f>
        <v>0.00129750959208685</v>
      </c>
      <c r="L2186" s="9" t="n">
        <f aca="false">F2186/F2156-1</f>
        <v>-0.00396175363925566</v>
      </c>
      <c r="M2186" s="9" t="n">
        <f aca="false">B2186/B2179-1</f>
        <v>0.00168350636886805</v>
      </c>
      <c r="N2186" s="9" t="n">
        <f aca="false">B2186/B2156-1</f>
        <v>0.0574493378851182</v>
      </c>
      <c r="O2186" s="8" t="n">
        <f aca="false">MAX(O2185,F2186)</f>
        <v>271.506607307531</v>
      </c>
      <c r="P2186" s="9" t="n">
        <f aca="false">F2186/O2186-1</f>
        <v>-0.296033698030049</v>
      </c>
      <c r="Q2186" s="8" t="n">
        <f aca="false">MAX(Q2185,B2186)</f>
        <v>4831.10497749854</v>
      </c>
      <c r="R2186" s="9" t="n">
        <f aca="false">B2186/Q2186-1</f>
        <v>-0.386629891730564</v>
      </c>
      <c r="S2186" s="9" t="n">
        <f aca="false">B2186/INDEX($B:$B,$E2186)-1</f>
        <v>-0.00938468548808358</v>
      </c>
      <c r="T2186" s="0" t="n">
        <f aca="false">IF(AND($A2186&gt;=CrashTest!$B$3,$A2186&lt;=CrashTest!$C$3),1,IF(AND($A2186&gt;=CrashTest!$B$4,$A2186&lt;=CrashTest!$C$4),2,IF(AND($A2186&gt;=CrashTest!$B$5,$A2186&lt;=CrashTest!$C$5),3,IF(AND($A2186&gt;=CrashTest!$B$6,$A2186&lt;=CrashTest!$C$6),4,IF(AND($A2186&gt;=CrashTest!$B$7,$A2186&lt;=CrashTest!$C$7),5,0)))))</f>
        <v>0</v>
      </c>
      <c r="U2186" s="8" t="str">
        <f aca="false">IF(T2186=0,"",IF(T2185=T2186,MAX(U2185,B2186),B2186))</f>
        <v/>
      </c>
      <c r="V2186" s="9" t="str">
        <f aca="false">IF(T2186=0,"",B2186/U2186-1)</f>
        <v/>
      </c>
      <c r="W2186" s="8" t="str">
        <f aca="false">IF(T2186=0,"",IF(T2185=T2186,MAX(W2185,F2186),F2186))</f>
        <v/>
      </c>
      <c r="X2186" s="9" t="str">
        <f aca="false">IF(T2186=0,"",F2186/W2186-1)</f>
        <v/>
      </c>
    </row>
    <row r="2187" customFormat="false" ht="15" hidden="false" customHeight="false" outlineLevel="0" collapsed="false">
      <c r="A2187" s="5" t="n">
        <v>46015</v>
      </c>
      <c r="B2187" s="6" t="n">
        <v>2946.73151811806</v>
      </c>
      <c r="C2187" s="7" t="n">
        <v>23.67263921</v>
      </c>
      <c r="D2187" s="0" t="n">
        <f aca="false">INT((ROW()-3)/30)</f>
        <v>72</v>
      </c>
      <c r="E2187" s="0" t="n">
        <f aca="false">2+30*D2187</f>
        <v>2162</v>
      </c>
      <c r="F2187" s="8" t="n">
        <f aca="false">INDEX($F:$F,$E2187)*(2*B2187/INDEX($B:$B,$E2187)-C2187/INDEX($C:$C,$E2187))</f>
        <v>190.391130347979</v>
      </c>
      <c r="G2187" s="9" t="n">
        <f aca="false">B2187/B2186-1</f>
        <v>-0.00557625410398877</v>
      </c>
      <c r="H2187" s="9" t="n">
        <f aca="false">F2187/F2186-1</f>
        <v>-0.00387362601023844</v>
      </c>
      <c r="I2187" s="9" t="n">
        <f aca="false">LN(B2187/B2186)</f>
        <v>-0.00559185944885549</v>
      </c>
      <c r="J2187" s="9" t="n">
        <f aca="false">LN(F2187/F2186)</f>
        <v>-0.00388114793049267</v>
      </c>
      <c r="K2187" s="9" t="n">
        <f aca="false">F2187/F2180-1</f>
        <v>0.012589590948284</v>
      </c>
      <c r="L2187" s="9" t="n">
        <f aca="false">F2187/F2157-1</f>
        <v>-0.0110505763929509</v>
      </c>
      <c r="M2187" s="9" t="n">
        <f aca="false">B2187/B2180-1</f>
        <v>0.0424682676732402</v>
      </c>
      <c r="N2187" s="9" t="n">
        <f aca="false">B2187/B2157-1</f>
        <v>-0.00403197257834742</v>
      </c>
      <c r="O2187" s="8" t="n">
        <f aca="false">MAX(O2186,F2187)</f>
        <v>271.506607307531</v>
      </c>
      <c r="P2187" s="9" t="n">
        <f aca="false">F2187/O2187-1</f>
        <v>-0.298760600207691</v>
      </c>
      <c r="Q2187" s="8" t="n">
        <f aca="false">MAX(Q2186,B2187)</f>
        <v>4831.10497749854</v>
      </c>
      <c r="R2187" s="9" t="n">
        <f aca="false">B2187/Q2187-1</f>
        <v>-0.390050199314066</v>
      </c>
      <c r="S2187" s="9" t="n">
        <f aca="false">B2187/INDEX($B:$B,$E2187)-1</f>
        <v>-0.0149086082011047</v>
      </c>
      <c r="T2187" s="0" t="n">
        <f aca="false">IF(AND($A2187&gt;=CrashTest!$B$3,$A2187&lt;=CrashTest!$C$3),1,IF(AND($A2187&gt;=CrashTest!$B$4,$A2187&lt;=CrashTest!$C$4),2,IF(AND($A2187&gt;=CrashTest!$B$5,$A2187&lt;=CrashTest!$C$5),3,IF(AND($A2187&gt;=CrashTest!$B$6,$A2187&lt;=CrashTest!$C$6),4,IF(AND($A2187&gt;=CrashTest!$B$7,$A2187&lt;=CrashTest!$C$7),5,0)))))</f>
        <v>0</v>
      </c>
      <c r="U2187" s="8" t="str">
        <f aca="false">IF(T2187=0,"",IF(T2186=T2187,MAX(U2186,B2187),B2187))</f>
        <v/>
      </c>
      <c r="V2187" s="9" t="str">
        <f aca="false">IF(T2187=0,"",B2187/U2187-1)</f>
        <v/>
      </c>
      <c r="W2187" s="8" t="str">
        <f aca="false">IF(T2187=0,"",IF(T2186=T2187,MAX(W2186,F2187),F2187))</f>
        <v/>
      </c>
      <c r="X2187" s="9" t="str">
        <f aca="false">IF(T2187=0,"",F2187/W2187-1)</f>
        <v/>
      </c>
    </row>
    <row r="2188" customFormat="false" ht="15" hidden="false" customHeight="false" outlineLevel="0" collapsed="false">
      <c r="A2188" s="5" t="n">
        <v>46016</v>
      </c>
      <c r="B2188" s="6" t="n">
        <v>2905.2144006429</v>
      </c>
      <c r="C2188" s="7" t="n">
        <v>23.23877103</v>
      </c>
      <c r="D2188" s="0" t="n">
        <f aca="false">INT((ROW()-3)/30)</f>
        <v>72</v>
      </c>
      <c r="E2188" s="0" t="n">
        <f aca="false">2+30*D2188</f>
        <v>2162</v>
      </c>
      <c r="F2188" s="8" t="n">
        <f aca="false">INDEX($F:$F,$E2188)*(2*B2188/INDEX($B:$B,$E2188)-C2188/INDEX($C:$C,$E2188))</f>
        <v>188.504540089014</v>
      </c>
      <c r="G2188" s="9" t="n">
        <f aca="false">B2188/B2187-1</f>
        <v>-0.0140892094240318</v>
      </c>
      <c r="H2188" s="9" t="n">
        <f aca="false">F2188/F2187-1</f>
        <v>-0.009909023889491</v>
      </c>
      <c r="I2188" s="9" t="n">
        <f aca="false">LN(B2188/B2187)</f>
        <v>-0.0141894045619916</v>
      </c>
      <c r="J2188" s="9" t="n">
        <f aca="false">LN(F2188/F2187)</f>
        <v>-0.00995844501447371</v>
      </c>
      <c r="K2188" s="9" t="n">
        <f aca="false">F2188/F2181-1</f>
        <v>-0.00223496159072512</v>
      </c>
      <c r="L2188" s="9" t="n">
        <f aca="false">F2188/F2158-1</f>
        <v>-0.0195849565368609</v>
      </c>
      <c r="M2188" s="9" t="n">
        <f aca="false">B2188/B2181-1</f>
        <v>0.0278216169466115</v>
      </c>
      <c r="N2188" s="9" t="n">
        <f aca="false">B2188/B2158-1</f>
        <v>-0.0193483817234467</v>
      </c>
      <c r="O2188" s="8" t="n">
        <f aca="false">MAX(O2187,F2188)</f>
        <v>271.506607307531</v>
      </c>
      <c r="P2188" s="9" t="n">
        <f aca="false">F2188/O2188-1</f>
        <v>-0.305709198172486</v>
      </c>
      <c r="Q2188" s="8" t="n">
        <f aca="false">MAX(Q2187,B2188)</f>
        <v>4831.10497749854</v>
      </c>
      <c r="R2188" s="9" t="n">
        <f aca="false">B2188/Q2188-1</f>
        <v>-0.398643909794076</v>
      </c>
      <c r="S2188" s="9" t="n">
        <f aca="false">B2188/INDEX($B:$B,$E2188)-1</f>
        <v>-0.0287877671219703</v>
      </c>
      <c r="T2188" s="0" t="n">
        <f aca="false">IF(AND($A2188&gt;=CrashTest!$B$3,$A2188&lt;=CrashTest!$C$3),1,IF(AND($A2188&gt;=CrashTest!$B$4,$A2188&lt;=CrashTest!$C$4),2,IF(AND($A2188&gt;=CrashTest!$B$5,$A2188&lt;=CrashTest!$C$5),3,IF(AND($A2188&gt;=CrashTest!$B$6,$A2188&lt;=CrashTest!$C$6),4,IF(AND($A2188&gt;=CrashTest!$B$7,$A2188&lt;=CrashTest!$C$7),5,0)))))</f>
        <v>0</v>
      </c>
      <c r="U2188" s="8" t="str">
        <f aca="false">IF(T2188=0,"",IF(T2187=T2188,MAX(U2187,B2188),B2188))</f>
        <v/>
      </c>
      <c r="V2188" s="9" t="str">
        <f aca="false">IF(T2188=0,"",B2188/U2188-1)</f>
        <v/>
      </c>
      <c r="W2188" s="8" t="str">
        <f aca="false">IF(T2188=0,"",IF(T2187=T2188,MAX(W2187,F2188),F2188))</f>
        <v/>
      </c>
      <c r="X2188" s="9" t="str">
        <f aca="false">IF(T2188=0,"",F2188/W2188-1)</f>
        <v/>
      </c>
    </row>
    <row r="2189" customFormat="false" ht="15" hidden="false" customHeight="false" outlineLevel="0" collapsed="false">
      <c r="A2189" s="5" t="n">
        <v>46017</v>
      </c>
      <c r="B2189" s="6" t="n">
        <v>2926.08538047925</v>
      </c>
      <c r="C2189" s="7" t="n">
        <v>23.51716625</v>
      </c>
      <c r="D2189" s="0" t="n">
        <f aca="false">INT((ROW()-3)/30)</f>
        <v>72</v>
      </c>
      <c r="E2189" s="0" t="n">
        <f aca="false">2+30*D2189</f>
        <v>2162</v>
      </c>
      <c r="F2189" s="8" t="n">
        <f aca="false">INDEX($F:$F,$E2189)*(2*B2189/INDEX($B:$B,$E2189)-C2189/INDEX($C:$C,$E2189))</f>
        <v>188.974766098537</v>
      </c>
      <c r="G2189" s="9" t="n">
        <f aca="false">B2189/B2188-1</f>
        <v>0.00718397231947199</v>
      </c>
      <c r="H2189" s="9" t="n">
        <f aca="false">F2189/F2188-1</f>
        <v>0.00249450760868464</v>
      </c>
      <c r="I2189" s="9" t="n">
        <f aca="false">LN(B2189/B2188)</f>
        <v>0.00715829051522191</v>
      </c>
      <c r="J2189" s="9" t="n">
        <f aca="false">LN(F2189/F2188)</f>
        <v>0.00249140148900018</v>
      </c>
      <c r="K2189" s="9" t="n">
        <f aca="false">F2189/F2182-1</f>
        <v>-0.0158528404625197</v>
      </c>
      <c r="L2189" s="9" t="n">
        <f aca="false">F2189/F2159-1</f>
        <v>-0.0136944343340931</v>
      </c>
      <c r="M2189" s="9" t="n">
        <f aca="false">B2189/B2182-1</f>
        <v>-0.0182478082063943</v>
      </c>
      <c r="N2189" s="9" t="n">
        <f aca="false">B2189/B2159-1</f>
        <v>-0.0324936988145129</v>
      </c>
      <c r="O2189" s="8" t="n">
        <f aca="false">MAX(O2188,F2189)</f>
        <v>271.506607307531</v>
      </c>
      <c r="P2189" s="9" t="n">
        <f aca="false">F2189/O2189-1</f>
        <v>-0.303977284484687</v>
      </c>
      <c r="Q2189" s="8" t="n">
        <f aca="false">MAX(Q2188,B2189)</f>
        <v>4831.10497749854</v>
      </c>
      <c r="R2189" s="9" t="n">
        <f aca="false">B2189/Q2189-1</f>
        <v>-0.394323784287891</v>
      </c>
      <c r="S2189" s="9" t="n">
        <f aca="false">B2189/INDEX($B:$B,$E2189)-1</f>
        <v>-0.0218106053246419</v>
      </c>
      <c r="T2189" s="0" t="n">
        <f aca="false">IF(AND($A2189&gt;=CrashTest!$B$3,$A2189&lt;=CrashTest!$C$3),1,IF(AND($A2189&gt;=CrashTest!$B$4,$A2189&lt;=CrashTest!$C$4),2,IF(AND($A2189&gt;=CrashTest!$B$5,$A2189&lt;=CrashTest!$C$5),3,IF(AND($A2189&gt;=CrashTest!$B$6,$A2189&lt;=CrashTest!$C$6),4,IF(AND($A2189&gt;=CrashTest!$B$7,$A2189&lt;=CrashTest!$C$7),5,0)))))</f>
        <v>0</v>
      </c>
      <c r="U2189" s="8" t="str">
        <f aca="false">IF(T2189=0,"",IF(T2188=T2189,MAX(U2188,B2189),B2189))</f>
        <v/>
      </c>
      <c r="V2189" s="9" t="str">
        <f aca="false">IF(T2189=0,"",B2189/U2189-1)</f>
        <v/>
      </c>
      <c r="W2189" s="8" t="str">
        <f aca="false">IF(T2189=0,"",IF(T2188=T2189,MAX(W2188,F2189),F2189))</f>
        <v/>
      </c>
      <c r="X2189" s="9" t="str">
        <f aca="false">IF(T2189=0,"",F2189/W2189-1)</f>
        <v/>
      </c>
    </row>
    <row r="2190" customFormat="false" ht="15" hidden="false" customHeight="false" outlineLevel="0" collapsed="false">
      <c r="A2190" s="5" t="n">
        <v>46018</v>
      </c>
      <c r="B2190" s="6" t="n">
        <v>2942.30547574518</v>
      </c>
      <c r="C2190" s="7" t="n">
        <v>23.79787368</v>
      </c>
      <c r="D2190" s="0" t="n">
        <f aca="false">INT((ROW()-3)/30)</f>
        <v>72</v>
      </c>
      <c r="E2190" s="0" t="n">
        <f aca="false">2+30*D2190</f>
        <v>2162</v>
      </c>
      <c r="F2190" s="8" t="n">
        <f aca="false">INDEX($F:$F,$E2190)*(2*B2190/INDEX($B:$B,$E2190)-C2190/INDEX($C:$C,$E2190))</f>
        <v>188.829798981598</v>
      </c>
      <c r="G2190" s="9" t="n">
        <f aca="false">B2190/B2189-1</f>
        <v>0.00554327477049665</v>
      </c>
      <c r="H2190" s="9" t="n">
        <f aca="false">F2190/F2189-1</f>
        <v>-0.000767124203577607</v>
      </c>
      <c r="I2190" s="9" t="n">
        <f aca="false">LN(B2190/B2189)</f>
        <v>0.00552796736561918</v>
      </c>
      <c r="J2190" s="9" t="n">
        <f aca="false">LN(F2190/F2189)</f>
        <v>-0.000767418593915062</v>
      </c>
      <c r="K2190" s="9" t="n">
        <f aca="false">F2190/F2183-1</f>
        <v>-0.0139188065372019</v>
      </c>
      <c r="L2190" s="9" t="n">
        <f aca="false">F2190/F2160-1</f>
        <v>-0.015573431223707</v>
      </c>
      <c r="M2190" s="9" t="n">
        <f aca="false">B2190/B2183-1</f>
        <v>-0.0111422149612188</v>
      </c>
      <c r="N2190" s="9" t="n">
        <f aca="false">B2190/B2160-1</f>
        <v>-0.0241239213573673</v>
      </c>
      <c r="O2190" s="8" t="n">
        <f aca="false">MAX(O2189,F2190)</f>
        <v>271.506607307531</v>
      </c>
      <c r="P2190" s="9" t="n">
        <f aca="false">F2190/O2190-1</f>
        <v>-0.304511220355999</v>
      </c>
      <c r="Q2190" s="8" t="n">
        <f aca="false">MAX(Q2189,B2190)</f>
        <v>4831.10497749854</v>
      </c>
      <c r="R2190" s="9" t="n">
        <f aca="false">B2190/Q2190-1</f>
        <v>-0.390966354602244</v>
      </c>
      <c r="S2190" s="9" t="n">
        <f aca="false">B2190/INDEX($B:$B,$E2190)-1</f>
        <v>-0.0163882327323704</v>
      </c>
      <c r="T2190" s="0" t="n">
        <f aca="false">IF(AND($A2190&gt;=CrashTest!$B$3,$A2190&lt;=CrashTest!$C$3),1,IF(AND($A2190&gt;=CrashTest!$B$4,$A2190&lt;=CrashTest!$C$4),2,IF(AND($A2190&gt;=CrashTest!$B$5,$A2190&lt;=CrashTest!$C$5),3,IF(AND($A2190&gt;=CrashTest!$B$6,$A2190&lt;=CrashTest!$C$6),4,IF(AND($A2190&gt;=CrashTest!$B$7,$A2190&lt;=CrashTest!$C$7),5,0)))))</f>
        <v>0</v>
      </c>
      <c r="U2190" s="8" t="str">
        <f aca="false">IF(T2190=0,"",IF(T2189=T2190,MAX(U2189,B2190),B2190))</f>
        <v/>
      </c>
      <c r="V2190" s="9" t="str">
        <f aca="false">IF(T2190=0,"",B2190/U2190-1)</f>
        <v/>
      </c>
      <c r="W2190" s="8" t="str">
        <f aca="false">IF(T2190=0,"",IF(T2189=T2190,MAX(W2189,F2190),F2190))</f>
        <v/>
      </c>
      <c r="X2190" s="9" t="str">
        <f aca="false">IF(T2190=0,"",F2190/W2190-1)</f>
        <v/>
      </c>
    </row>
    <row r="2191" customFormat="false" ht="15" hidden="false" customHeight="false" outlineLevel="0" collapsed="false">
      <c r="A2191" s="5" t="n">
        <v>46019</v>
      </c>
      <c r="B2191" s="6" t="n">
        <v>2946.08468264173</v>
      </c>
      <c r="C2191" s="7" t="n">
        <v>23.85856696</v>
      </c>
      <c r="D2191" s="0" t="n">
        <f aca="false">INT((ROW()-3)/30)</f>
        <v>72</v>
      </c>
      <c r="E2191" s="0" t="n">
        <f aca="false">2+30*D2191</f>
        <v>2162</v>
      </c>
      <c r="F2191" s="8" t="n">
        <f aca="false">INDEX($F:$F,$E2191)*(2*B2191/INDEX($B:$B,$E2191)-C2191/INDEX($C:$C,$E2191))</f>
        <v>188.833382973804</v>
      </c>
      <c r="G2191" s="9" t="n">
        <f aca="false">B2191/B2190-1</f>
        <v>0.0012844372984735</v>
      </c>
      <c r="H2191" s="9" t="n">
        <f aca="false">F2191/F2190-1</f>
        <v>1.89800138814533E-005</v>
      </c>
      <c r="I2191" s="9" t="n">
        <f aca="false">LN(B2191/B2190)</f>
        <v>0.00128361311455286</v>
      </c>
      <c r="J2191" s="9" t="n">
        <f aca="false">LN(F2191/F2190)</f>
        <v>1.89798337632689E-005</v>
      </c>
      <c r="K2191" s="9" t="n">
        <f aca="false">F2191/F2184-1</f>
        <v>-0.0179890188253073</v>
      </c>
      <c r="L2191" s="9" t="n">
        <f aca="false">F2191/F2161-1</f>
        <v>-0.0174246264167489</v>
      </c>
      <c r="M2191" s="9" t="n">
        <f aca="false">B2191/B2184-1</f>
        <v>-0.0182784604065338</v>
      </c>
      <c r="N2191" s="9" t="n">
        <f aca="false">B2191/B2161-1</f>
        <v>-0.0294346593673153</v>
      </c>
      <c r="O2191" s="8" t="n">
        <f aca="false">MAX(O2190,F2191)</f>
        <v>271.506607307531</v>
      </c>
      <c r="P2191" s="9" t="n">
        <f aca="false">F2191/O2191-1</f>
        <v>-0.304498019969307</v>
      </c>
      <c r="Q2191" s="8" t="n">
        <f aca="false">MAX(Q2190,B2191)</f>
        <v>4831.10497749854</v>
      </c>
      <c r="R2191" s="9" t="n">
        <f aca="false">B2191/Q2191-1</f>
        <v>-0.39018408907207</v>
      </c>
      <c r="S2191" s="9" t="n">
        <f aca="false">B2191/INDEX($B:$B,$E2191)-1</f>
        <v>-0.0151248450912745</v>
      </c>
      <c r="T2191" s="0" t="n">
        <f aca="false">IF(AND($A2191&gt;=CrashTest!$B$3,$A2191&lt;=CrashTest!$C$3),1,IF(AND($A2191&gt;=CrashTest!$B$4,$A2191&lt;=CrashTest!$C$4),2,IF(AND($A2191&gt;=CrashTest!$B$5,$A2191&lt;=CrashTest!$C$5),3,IF(AND($A2191&gt;=CrashTest!$B$6,$A2191&lt;=CrashTest!$C$6),4,IF(AND($A2191&gt;=CrashTest!$B$7,$A2191&lt;=CrashTest!$C$7),5,0)))))</f>
        <v>0</v>
      </c>
      <c r="U2191" s="8" t="str">
        <f aca="false">IF(T2191=0,"",IF(T2190=T2191,MAX(U2190,B2191),B2191))</f>
        <v/>
      </c>
      <c r="V2191" s="9" t="str">
        <f aca="false">IF(T2191=0,"",B2191/U2191-1)</f>
        <v/>
      </c>
      <c r="W2191" s="8" t="str">
        <f aca="false">IF(T2191=0,"",IF(T2190=T2191,MAX(W2190,F2191),F2191))</f>
        <v/>
      </c>
      <c r="X2191" s="9" t="str">
        <f aca="false">IF(T2191=0,"",F2191/W2191-1)</f>
        <v/>
      </c>
    </row>
    <row r="2192" customFormat="false" ht="15" hidden="false" customHeight="false" outlineLevel="0" collapsed="false">
      <c r="A2192" s="5" t="n">
        <v>46020</v>
      </c>
      <c r="B2192" s="6" t="n">
        <v>2933.90624196376</v>
      </c>
      <c r="C2192" s="7" t="n">
        <v>23.7464943</v>
      </c>
      <c r="D2192" s="0" t="n">
        <f aca="false">INT((ROW()-3)/30)</f>
        <v>72</v>
      </c>
      <c r="E2192" s="0" t="n">
        <f aca="false">2+30*D2192</f>
        <v>2162</v>
      </c>
      <c r="F2192" s="8" t="n">
        <f aca="false">INDEX($F:$F,$E2192)*(2*B2192/INDEX($B:$B,$E2192)-C2192/INDEX($C:$C,$E2192))</f>
        <v>188.159445989856</v>
      </c>
      <c r="G2192" s="9" t="n">
        <f aca="false">B2192/B2191-1</f>
        <v>-0.00413377142541938</v>
      </c>
      <c r="H2192" s="9" t="n">
        <f aca="false">F2192/F2191-1</f>
        <v>-0.00356895043309802</v>
      </c>
      <c r="I2192" s="9" t="n">
        <f aca="false">LN(B2192/B2191)</f>
        <v>-0.00414233907781419</v>
      </c>
      <c r="J2192" s="9" t="n">
        <f aca="false">LN(F2192/F2191)</f>
        <v>-0.00357533433042982</v>
      </c>
      <c r="K2192" s="9" t="n">
        <f aca="false">F2192/F2185-1</f>
        <v>-0.0213150844510877</v>
      </c>
      <c r="L2192" s="9" t="n">
        <f aca="false">F2192/F2162-1</f>
        <v>-0.0196976941013565</v>
      </c>
      <c r="M2192" s="9" t="n">
        <f aca="false">B2192/B2185-1</f>
        <v>-0.0235825003619379</v>
      </c>
      <c r="N2192" s="9" t="n">
        <f aca="false">B2192/B2162-1</f>
        <v>-0.0191960938642417</v>
      </c>
      <c r="O2192" s="8" t="n">
        <f aca="false">MAX(O2191,F2192)</f>
        <v>271.506607307531</v>
      </c>
      <c r="P2192" s="9" t="n">
        <f aca="false">F2192/O2192-1</f>
        <v>-0.306980232062158</v>
      </c>
      <c r="Q2192" s="8" t="n">
        <f aca="false">MAX(Q2191,B2192)</f>
        <v>4831.10497749854</v>
      </c>
      <c r="R2192" s="9" t="n">
        <f aca="false">B2192/Q2192-1</f>
        <v>-0.39270492865943</v>
      </c>
      <c r="S2192" s="9" t="n">
        <f aca="false">B2192/INDEX($B:$B,$E2192)-1</f>
        <v>-0.0191960938642417</v>
      </c>
      <c r="T2192" s="0" t="n">
        <f aca="false">IF(AND($A2192&gt;=CrashTest!$B$3,$A2192&lt;=CrashTest!$C$3),1,IF(AND($A2192&gt;=CrashTest!$B$4,$A2192&lt;=CrashTest!$C$4),2,IF(AND($A2192&gt;=CrashTest!$B$5,$A2192&lt;=CrashTest!$C$5),3,IF(AND($A2192&gt;=CrashTest!$B$6,$A2192&lt;=CrashTest!$C$6),4,IF(AND($A2192&gt;=CrashTest!$B$7,$A2192&lt;=CrashTest!$C$7),5,0)))))</f>
        <v>0</v>
      </c>
      <c r="U2192" s="8" t="str">
        <f aca="false">IF(T2192=0,"",IF(T2191=T2192,MAX(U2191,B2192),B2192))</f>
        <v/>
      </c>
      <c r="V2192" s="9" t="str">
        <f aca="false">IF(T2192=0,"",B2192/U2192-1)</f>
        <v/>
      </c>
      <c r="W2192" s="8" t="str">
        <f aca="false">IF(T2192=0,"",IF(T2191=T2192,MAX(W2191,F2192),F2192))</f>
        <v/>
      </c>
      <c r="X2192" s="9" t="str">
        <f aca="false">IF(T2192=0,"",F2192/W2192-1)</f>
        <v/>
      </c>
    </row>
    <row r="2193" customFormat="false" ht="15" hidden="false" customHeight="false" outlineLevel="0" collapsed="false">
      <c r="A2193" s="5" t="n">
        <v>46021</v>
      </c>
      <c r="B2193" s="6" t="n">
        <v>2969.19949064874</v>
      </c>
      <c r="C2193" s="7" t="n">
        <v>24.23460166</v>
      </c>
      <c r="D2193" s="0" t="n">
        <f aca="false">INT((ROW()-3)/30)</f>
        <v>73</v>
      </c>
      <c r="E2193" s="0" t="n">
        <f aca="false">2+30*D2193</f>
        <v>2192</v>
      </c>
      <c r="F2193" s="8" t="n">
        <f aca="false">INDEX($F:$F,$E2193)*(2*B2193/INDEX($B:$B,$E2193)-C2193/INDEX($C:$C,$E2193))</f>
        <v>188.818748558798</v>
      </c>
      <c r="G2193" s="9" t="n">
        <f aca="false">B2193/B2192-1</f>
        <v>0.012029439857409</v>
      </c>
      <c r="H2193" s="9" t="n">
        <f aca="false">F2193/F2192-1</f>
        <v>0.00350395679299531</v>
      </c>
      <c r="I2193" s="9" t="n">
        <f aca="false">LN(B2193/B2192)</f>
        <v>0.0119576612103363</v>
      </c>
      <c r="J2193" s="9" t="n">
        <f aca="false">LN(F2193/F2192)</f>
        <v>0.00349783223900369</v>
      </c>
      <c r="K2193" s="9" t="n">
        <f aca="false">F2193/F2186-1</f>
        <v>-0.0121003273661335</v>
      </c>
      <c r="L2193" s="9" t="n">
        <f aca="false">F2193/F2163-1</f>
        <v>-0.0228249525906787</v>
      </c>
      <c r="M2193" s="9" t="n">
        <f aca="false">B2193/B2186-1</f>
        <v>0.00200593832490159</v>
      </c>
      <c r="N2193" s="9" t="n">
        <f aca="false">B2193/B2163-1</f>
        <v>-0.0111272397472657</v>
      </c>
      <c r="O2193" s="8" t="n">
        <f aca="false">MAX(O2192,F2193)</f>
        <v>271.506607307531</v>
      </c>
      <c r="P2193" s="9" t="n">
        <f aca="false">F2193/O2193-1</f>
        <v>-0.304551920738612</v>
      </c>
      <c r="Q2193" s="8" t="n">
        <f aca="false">MAX(Q2192,B2193)</f>
        <v>4831.10497749854</v>
      </c>
      <c r="R2193" s="9" t="n">
        <f aca="false">B2193/Q2193-1</f>
        <v>-0.385399509123037</v>
      </c>
      <c r="S2193" s="9" t="n">
        <f aca="false">B2193/INDEX($B:$B,$E2193)-1</f>
        <v>0.012029439857409</v>
      </c>
      <c r="T2193" s="0" t="n">
        <f aca="false">IF(AND($A2193&gt;=CrashTest!$B$3,$A2193&lt;=CrashTest!$C$3),1,IF(AND($A2193&gt;=CrashTest!$B$4,$A2193&lt;=CrashTest!$C$4),2,IF(AND($A2193&gt;=CrashTest!$B$5,$A2193&lt;=CrashTest!$C$5),3,IF(AND($A2193&gt;=CrashTest!$B$6,$A2193&lt;=CrashTest!$C$6),4,IF(AND($A2193&gt;=CrashTest!$B$7,$A2193&lt;=CrashTest!$C$7),5,0)))))</f>
        <v>0</v>
      </c>
      <c r="U2193" s="8" t="str">
        <f aca="false">IF(T2193=0,"",IF(T2192=T2193,MAX(U2192,B2193),B2193))</f>
        <v/>
      </c>
      <c r="V2193" s="9" t="str">
        <f aca="false">IF(T2193=0,"",B2193/U2193-1)</f>
        <v/>
      </c>
      <c r="W2193" s="8" t="str">
        <f aca="false">IF(T2193=0,"",IF(T2192=T2193,MAX(W2192,F2193),F2193))</f>
        <v/>
      </c>
      <c r="X2193" s="9" t="str">
        <f aca="false">IF(T2193=0,"",F2193/W2193-1)</f>
        <v/>
      </c>
    </row>
    <row r="2194" customFormat="false" ht="15" hidden="false" customHeight="false" outlineLevel="0" collapsed="false">
      <c r="A2194" s="5" t="n">
        <v>46022</v>
      </c>
      <c r="B2194" s="6" t="n">
        <v>2968.12801431911</v>
      </c>
      <c r="C2194" s="7" t="n">
        <v>24.17740887</v>
      </c>
      <c r="D2194" s="0" t="n">
        <f aca="false">INT((ROW()-3)/30)</f>
        <v>73</v>
      </c>
      <c r="E2194" s="0" t="n">
        <f aca="false">2+30*D2194</f>
        <v>2192</v>
      </c>
      <c r="F2194" s="8" t="n">
        <f aca="false">INDEX($F:$F,$E2194)*(2*B2194/INDEX($B:$B,$E2194)-C2194/INDEX($C:$C,$E2194))</f>
        <v>189.134492075683</v>
      </c>
      <c r="G2194" s="9" t="n">
        <f aca="false">B2194/B2193-1</f>
        <v>-0.000360863705185177</v>
      </c>
      <c r="H2194" s="9" t="n">
        <f aca="false">F2194/F2193-1</f>
        <v>0.0016722042662336</v>
      </c>
      <c r="I2194" s="9" t="n">
        <f aca="false">LN(B2194/B2193)</f>
        <v>-0.000360928832160483</v>
      </c>
      <c r="J2194" s="9" t="n">
        <f aca="false">LN(F2194/F2193)</f>
        <v>0.00167080768937069</v>
      </c>
      <c r="K2194" s="9" t="n">
        <f aca="false">F2194/F2187-1</f>
        <v>-0.00660029839624909</v>
      </c>
      <c r="L2194" s="9" t="n">
        <f aca="false">F2194/F2164-1</f>
        <v>-0.004964692937798</v>
      </c>
      <c r="M2194" s="9" t="n">
        <f aca="false">B2194/B2187-1</f>
        <v>0.00726109456171797</v>
      </c>
      <c r="N2194" s="9" t="n">
        <f aca="false">B2194/B2164-1</f>
        <v>0.0582349125385275</v>
      </c>
      <c r="O2194" s="8" t="n">
        <f aca="false">MAX(O2193,F2194)</f>
        <v>271.506607307531</v>
      </c>
      <c r="P2194" s="9" t="n">
        <f aca="false">F2194/O2194-1</f>
        <v>-0.303388989493527</v>
      </c>
      <c r="Q2194" s="8" t="n">
        <f aca="false">MAX(Q2193,B2194)</f>
        <v>4831.10497749854</v>
      </c>
      <c r="R2194" s="9" t="n">
        <f aca="false">B2194/Q2194-1</f>
        <v>-0.385621296133384</v>
      </c>
      <c r="S2194" s="9" t="n">
        <f aca="false">B2194/INDEX($B:$B,$E2194)-1</f>
        <v>0.0116642351639855</v>
      </c>
      <c r="T2194" s="0" t="n">
        <f aca="false">IF(AND($A2194&gt;=CrashTest!$B$3,$A2194&lt;=CrashTest!$C$3),1,IF(AND($A2194&gt;=CrashTest!$B$4,$A2194&lt;=CrashTest!$C$4),2,IF(AND($A2194&gt;=CrashTest!$B$5,$A2194&lt;=CrashTest!$C$5),3,IF(AND($A2194&gt;=CrashTest!$B$6,$A2194&lt;=CrashTest!$C$6),4,IF(AND($A2194&gt;=CrashTest!$B$7,$A2194&lt;=CrashTest!$C$7),5,0)))))</f>
        <v>0</v>
      </c>
      <c r="U2194" s="8" t="str">
        <f aca="false">IF(T2194=0,"",IF(T2193=T2194,MAX(U2193,B2194),B2194))</f>
        <v/>
      </c>
      <c r="V2194" s="9" t="str">
        <f aca="false">IF(T2194=0,"",B2194/U2194-1)</f>
        <v/>
      </c>
      <c r="W2194" s="8" t="str">
        <f aca="false">IF(T2194=0,"",IF(T2193=T2194,MAX(W2193,F2194),F2194))</f>
        <v/>
      </c>
      <c r="X2194" s="9" t="str">
        <f aca="false">IF(T2194=0,"",F2194/W2194-1)</f>
        <v/>
      </c>
    </row>
    <row r="2195" customFormat="false" ht="15" hidden="false" customHeight="false" outlineLevel="0" collapsed="false">
      <c r="A2195" s="5" t="n">
        <v>46023</v>
      </c>
      <c r="B2195" s="6" t="n">
        <v>3000.88881268264</v>
      </c>
      <c r="C2195" s="7" t="n">
        <v>24.6198314</v>
      </c>
      <c r="D2195" s="0" t="n">
        <f aca="false">INT((ROW()-3)/30)</f>
        <v>73</v>
      </c>
      <c r="E2195" s="0" t="n">
        <f aca="false">2+30*D2195</f>
        <v>2192</v>
      </c>
      <c r="F2195" s="8" t="n">
        <f aca="false">INDEX($F:$F,$E2195)*(2*B2195/INDEX($B:$B,$E2195)-C2195/INDEX($C:$C,$E2195))</f>
        <v>189.830960324175</v>
      </c>
      <c r="G2195" s="9" t="n">
        <f aca="false">B2195/B2194-1</f>
        <v>0.0110375287741911</v>
      </c>
      <c r="H2195" s="9" t="n">
        <f aca="false">F2195/F2194-1</f>
        <v>0.00368239680054105</v>
      </c>
      <c r="I2195" s="9" t="n">
        <f aca="false">LN(B2195/B2194)</f>
        <v>0.0109770597986369</v>
      </c>
      <c r="J2195" s="9" t="n">
        <f aca="false">LN(F2195/F2194)</f>
        <v>0.00367563337609927</v>
      </c>
      <c r="K2195" s="9" t="n">
        <f aca="false">F2195/F2188-1</f>
        <v>0.00703654264525744</v>
      </c>
      <c r="L2195" s="9" t="n">
        <f aca="false">F2195/F2165-1</f>
        <v>-0.0143931597012315</v>
      </c>
      <c r="M2195" s="9" t="n">
        <f aca="false">B2195/B2188-1</f>
        <v>0.0329319626181697</v>
      </c>
      <c r="N2195" s="9" t="n">
        <f aca="false">B2195/B2165-1</f>
        <v>-0.000829263795113722</v>
      </c>
      <c r="O2195" s="8" t="n">
        <f aca="false">MAX(O2194,F2195)</f>
        <v>271.506607307531</v>
      </c>
      <c r="P2195" s="9" t="n">
        <f aca="false">F2195/O2195-1</f>
        <v>-0.300823791337216</v>
      </c>
      <c r="Q2195" s="8" t="n">
        <f aca="false">MAX(Q2194,B2195)</f>
        <v>4831.10497749854</v>
      </c>
      <c r="R2195" s="9" t="n">
        <f aca="false">B2195/Q2195-1</f>
        <v>-0.378840073511206</v>
      </c>
      <c r="S2195" s="9" t="n">
        <f aca="false">B2195/INDEX($B:$B,$E2195)-1</f>
        <v>0.022830508269428</v>
      </c>
      <c r="T2195" s="0" t="n">
        <f aca="false">IF(AND($A2195&gt;=CrashTest!$B$3,$A2195&lt;=CrashTest!$C$3),1,IF(AND($A2195&gt;=CrashTest!$B$4,$A2195&lt;=CrashTest!$C$4),2,IF(AND($A2195&gt;=CrashTest!$B$5,$A2195&lt;=CrashTest!$C$5),3,IF(AND($A2195&gt;=CrashTest!$B$6,$A2195&lt;=CrashTest!$C$6),4,IF(AND($A2195&gt;=CrashTest!$B$7,$A2195&lt;=CrashTest!$C$7),5,0)))))</f>
        <v>0</v>
      </c>
      <c r="U2195" s="8" t="str">
        <f aca="false">IF(T2195=0,"",IF(T2194=T2195,MAX(U2194,B2195),B2195))</f>
        <v/>
      </c>
      <c r="V2195" s="9" t="str">
        <f aca="false">IF(T2195=0,"",B2195/U2195-1)</f>
        <v/>
      </c>
      <c r="W2195" s="8" t="str">
        <f aca="false">IF(T2195=0,"",IF(T2194=T2195,MAX(W2194,F2195),F2195))</f>
        <v/>
      </c>
      <c r="X2195" s="9" t="str">
        <f aca="false">IF(T2195=0,"",F2195/W2195-1)</f>
        <v/>
      </c>
    </row>
    <row r="2196" customFormat="false" ht="15" hidden="false" customHeight="false" outlineLevel="0" collapsed="false">
      <c r="A2196" s="5" t="n">
        <v>46024</v>
      </c>
      <c r="B2196" s="6" t="n">
        <v>3124.26197691409</v>
      </c>
      <c r="C2196" s="7" t="n">
        <v>26.3420732</v>
      </c>
      <c r="D2196" s="0" t="n">
        <f aca="false">INT((ROW()-3)/30)</f>
        <v>73</v>
      </c>
      <c r="E2196" s="0" t="n">
        <f aca="false">2+30*D2196</f>
        <v>2192</v>
      </c>
      <c r="F2196" s="8" t="n">
        <f aca="false">INDEX($F:$F,$E2196)*(2*B2196/INDEX($B:$B,$E2196)-C2196/INDEX($C:$C,$E2196))</f>
        <v>192.008998291999</v>
      </c>
      <c r="G2196" s="9" t="n">
        <f aca="false">B2196/B2195-1</f>
        <v>0.0411122077266037</v>
      </c>
      <c r="H2196" s="9" t="n">
        <f aca="false">F2196/F2195-1</f>
        <v>0.0114735655559286</v>
      </c>
      <c r="I2196" s="9" t="n">
        <f aca="false">LN(B2196/B2195)</f>
        <v>0.0402895722261964</v>
      </c>
      <c r="J2196" s="9" t="n">
        <f aca="false">LN(F2196/F2195)</f>
        <v>0.0114082433799933</v>
      </c>
      <c r="K2196" s="9" t="n">
        <f aca="false">F2196/F2189-1</f>
        <v>0.0160562823074459</v>
      </c>
      <c r="L2196" s="9" t="n">
        <f aca="false">F2196/F2166-1</f>
        <v>-0.012634335880264</v>
      </c>
      <c r="M2196" s="9" t="n">
        <f aca="false">B2196/B2189-1</f>
        <v>0.0677275508626416</v>
      </c>
      <c r="N2196" s="9" t="n">
        <f aca="false">B2196/B2166-1</f>
        <v>-0.0205315412739502</v>
      </c>
      <c r="O2196" s="8" t="n">
        <f aca="false">MAX(O2195,F2196)</f>
        <v>271.506607307531</v>
      </c>
      <c r="P2196" s="9" t="n">
        <f aca="false">F2196/O2196-1</f>
        <v>-0.292801747271978</v>
      </c>
      <c r="Q2196" s="8" t="n">
        <f aca="false">MAX(Q2195,B2196)</f>
        <v>4831.10497749854</v>
      </c>
      <c r="R2196" s="9" t="n">
        <f aca="false">B2196/Q2196-1</f>
        <v>-0.353302817581957</v>
      </c>
      <c r="S2196" s="9" t="n">
        <f aca="false">B2196/INDEX($B:$B,$E2196)-1</f>
        <v>0.0648813285945085</v>
      </c>
      <c r="T2196" s="0" t="n">
        <f aca="false">IF(AND($A2196&gt;=CrashTest!$B$3,$A2196&lt;=CrashTest!$C$3),1,IF(AND($A2196&gt;=CrashTest!$B$4,$A2196&lt;=CrashTest!$C$4),2,IF(AND($A2196&gt;=CrashTest!$B$5,$A2196&lt;=CrashTest!$C$5),3,IF(AND($A2196&gt;=CrashTest!$B$6,$A2196&lt;=CrashTest!$C$6),4,IF(AND($A2196&gt;=CrashTest!$B$7,$A2196&lt;=CrashTest!$C$7),5,0)))))</f>
        <v>0</v>
      </c>
      <c r="U2196" s="8" t="str">
        <f aca="false">IF(T2196=0,"",IF(T2195=T2196,MAX(U2195,B2196),B2196))</f>
        <v/>
      </c>
      <c r="V2196" s="9" t="str">
        <f aca="false">IF(T2196=0,"",B2196/U2196-1)</f>
        <v/>
      </c>
      <c r="W2196" s="8" t="str">
        <f aca="false">IF(T2196=0,"",IF(T2195=T2196,MAX(W2195,F2196),F2196))</f>
        <v/>
      </c>
      <c r="X2196" s="9" t="str">
        <f aca="false">IF(T2196=0,"",F2196/W2196-1)</f>
        <v/>
      </c>
    </row>
    <row r="2197" customFormat="false" ht="15" hidden="false" customHeight="false" outlineLevel="0" collapsed="false">
      <c r="A2197" s="5" t="n">
        <v>46025</v>
      </c>
      <c r="B2197" s="6" t="n">
        <v>3125.24571244886</v>
      </c>
      <c r="C2197" s="7" t="n">
        <v>26.29872567</v>
      </c>
      <c r="D2197" s="0" t="n">
        <f aca="false">INT((ROW()-3)/30)</f>
        <v>73</v>
      </c>
      <c r="E2197" s="0" t="n">
        <f aca="false">2+30*D2197</f>
        <v>2192</v>
      </c>
      <c r="F2197" s="8" t="n">
        <f aca="false">INDEX($F:$F,$E2197)*(2*B2197/INDEX($B:$B,$E2197)-C2197/INDEX($C:$C,$E2197))</f>
        <v>192.478649237717</v>
      </c>
      <c r="G2197" s="9" t="n">
        <f aca="false">B2197/B2196-1</f>
        <v>0.000314869733088585</v>
      </c>
      <c r="H2197" s="9" t="n">
        <f aca="false">F2197/F2196-1</f>
        <v>0.00244598404187069</v>
      </c>
      <c r="I2197" s="9" t="n">
        <f aca="false">LN(B2197/B2196)</f>
        <v>0.000314820172017426</v>
      </c>
      <c r="J2197" s="9" t="n">
        <f aca="false">LN(F2197/F2196)</f>
        <v>0.0024429974919484</v>
      </c>
      <c r="K2197" s="9" t="n">
        <f aca="false">F2197/F2190-1</f>
        <v>0.0193234874781318</v>
      </c>
      <c r="L2197" s="9" t="n">
        <f aca="false">F2197/F2167-1</f>
        <v>-0.00830853746858129</v>
      </c>
      <c r="M2197" s="9" t="n">
        <f aca="false">B2197/B2190-1</f>
        <v>0.0621758135624404</v>
      </c>
      <c r="N2197" s="9" t="n">
        <f aca="false">B2197/B2167-1</f>
        <v>-0.00358195302696107</v>
      </c>
      <c r="O2197" s="8" t="n">
        <f aca="false">MAX(O2196,F2197)</f>
        <v>271.506607307531</v>
      </c>
      <c r="P2197" s="9" t="n">
        <f aca="false">F2197/O2197-1</f>
        <v>-0.291071951631367</v>
      </c>
      <c r="Q2197" s="8" t="n">
        <f aca="false">MAX(Q2196,B2197)</f>
        <v>4831.10497749854</v>
      </c>
      <c r="R2197" s="9" t="n">
        <f aca="false">B2197/Q2197-1</f>
        <v>-0.35309919221274</v>
      </c>
      <c r="S2197" s="9" t="n">
        <f aca="false">B2197/INDEX($B:$B,$E2197)-1</f>
        <v>0.0652166274942141</v>
      </c>
      <c r="T2197" s="0" t="n">
        <f aca="false">IF(AND($A2197&gt;=CrashTest!$B$3,$A2197&lt;=CrashTest!$C$3),1,IF(AND($A2197&gt;=CrashTest!$B$4,$A2197&lt;=CrashTest!$C$4),2,IF(AND($A2197&gt;=CrashTest!$B$5,$A2197&lt;=CrashTest!$C$5),3,IF(AND($A2197&gt;=CrashTest!$B$6,$A2197&lt;=CrashTest!$C$6),4,IF(AND($A2197&gt;=CrashTest!$B$7,$A2197&lt;=CrashTest!$C$7),5,0)))))</f>
        <v>0</v>
      </c>
      <c r="U2197" s="8" t="str">
        <f aca="false">IF(T2197=0,"",IF(T2196=T2197,MAX(U2196,B2197),B2197))</f>
        <v/>
      </c>
      <c r="V2197" s="9" t="str">
        <f aca="false">IF(T2197=0,"",B2197/U2197-1)</f>
        <v/>
      </c>
      <c r="W2197" s="8" t="str">
        <f aca="false">IF(T2197=0,"",IF(T2196=T2197,MAX(W2196,F2197),F2197))</f>
        <v/>
      </c>
      <c r="X2197" s="9" t="str">
        <f aca="false">IF(T2197=0,"",F2197/W2197-1)</f>
        <v/>
      </c>
    </row>
    <row r="2198" customFormat="false" ht="15" hidden="false" customHeight="false" outlineLevel="0" collapsed="false">
      <c r="A2198" s="5" t="n">
        <v>46026</v>
      </c>
      <c r="B2198" s="6" t="n">
        <v>3140.1174465225</v>
      </c>
      <c r="C2198" s="7" t="n">
        <v>26.47834517</v>
      </c>
      <c r="D2198" s="0" t="n">
        <f aca="false">INT((ROW()-3)/30)</f>
        <v>73</v>
      </c>
      <c r="E2198" s="0" t="n">
        <f aca="false">2+30*D2198</f>
        <v>2192</v>
      </c>
      <c r="F2198" s="8" t="n">
        <f aca="false">INDEX($F:$F,$E2198)*(2*B2198/INDEX($B:$B,$E2198)-C2198/INDEX($C:$C,$E2198))</f>
        <v>192.96293323622</v>
      </c>
      <c r="G2198" s="9" t="n">
        <f aca="false">B2198/B2197-1</f>
        <v>0.00475858074595581</v>
      </c>
      <c r="H2198" s="9" t="n">
        <f aca="false">F2198/F2197-1</f>
        <v>0.00251604009286721</v>
      </c>
      <c r="I2198" s="9" t="n">
        <f aca="false">LN(B2198/B2197)</f>
        <v>0.00474729449080664</v>
      </c>
      <c r="J2198" s="9" t="n">
        <f aca="false">LN(F2198/F2197)</f>
        <v>0.0025128801632227</v>
      </c>
      <c r="K2198" s="9" t="n">
        <f aca="false">F2198/F2191-1</f>
        <v>0.021868751157146</v>
      </c>
      <c r="L2198" s="9" t="n">
        <f aca="false">F2198/F2168-1</f>
        <v>0.0043241094694022</v>
      </c>
      <c r="M2198" s="9" t="n">
        <f aca="false">B2198/B2191-1</f>
        <v>0.0658612310175626</v>
      </c>
      <c r="N2198" s="9" t="n">
        <f aca="false">B2198/B2168-1</f>
        <v>0.0392743165587586</v>
      </c>
      <c r="O2198" s="8" t="n">
        <f aca="false">MAX(O2197,F2198)</f>
        <v>271.506607307531</v>
      </c>
      <c r="P2198" s="9" t="n">
        <f aca="false">F2198/O2198-1</f>
        <v>-0.289288260238713</v>
      </c>
      <c r="Q2198" s="8" t="n">
        <f aca="false">MAX(Q2197,B2198)</f>
        <v>4831.10497749854</v>
      </c>
      <c r="R2198" s="9" t="n">
        <f aca="false">B2198/Q2198-1</f>
        <v>-0.35002086248426</v>
      </c>
      <c r="S2198" s="9" t="n">
        <f aca="false">B2198/INDEX($B:$B,$E2198)-1</f>
        <v>0.0702855468280801</v>
      </c>
      <c r="T2198" s="0" t="n">
        <f aca="false">IF(AND($A2198&gt;=CrashTest!$B$3,$A2198&lt;=CrashTest!$C$3),1,IF(AND($A2198&gt;=CrashTest!$B$4,$A2198&lt;=CrashTest!$C$4),2,IF(AND($A2198&gt;=CrashTest!$B$5,$A2198&lt;=CrashTest!$C$5),3,IF(AND($A2198&gt;=CrashTest!$B$6,$A2198&lt;=CrashTest!$C$6),4,IF(AND($A2198&gt;=CrashTest!$B$7,$A2198&lt;=CrashTest!$C$7),5,0)))))</f>
        <v>0</v>
      </c>
      <c r="U2198" s="8" t="str">
        <f aca="false">IF(T2198=0,"",IF(T2197=T2198,MAX(U2197,B2198),B2198))</f>
        <v/>
      </c>
      <c r="V2198" s="9" t="str">
        <f aca="false">IF(T2198=0,"",B2198/U2198-1)</f>
        <v/>
      </c>
      <c r="W2198" s="8" t="str">
        <f aca="false">IF(T2198=0,"",IF(T2197=T2198,MAX(W2197,F2198),F2198))</f>
        <v/>
      </c>
      <c r="X2198" s="9" t="str">
        <f aca="false">IF(T2198=0,"",F2198/W2198-1)</f>
        <v/>
      </c>
    </row>
    <row r="2199" customFormat="false" ht="15" hidden="false" customHeight="false" outlineLevel="0" collapsed="false">
      <c r="A2199" s="5" t="n">
        <v>46027</v>
      </c>
      <c r="B2199" s="6" t="n">
        <v>3229.65402805377</v>
      </c>
      <c r="C2199" s="7" t="n">
        <v>27.65539202</v>
      </c>
      <c r="D2199" s="0" t="n">
        <f aca="false">INT((ROW()-3)/30)</f>
        <v>73</v>
      </c>
      <c r="E2199" s="0" t="n">
        <f aca="false">2+30*D2199</f>
        <v>2192</v>
      </c>
      <c r="F2199" s="8" t="n">
        <f aca="false">INDEX($F:$F,$E2199)*(2*B2199/INDEX($B:$B,$E2199)-C2199/INDEX($C:$C,$E2199))</f>
        <v>195.120851968736</v>
      </c>
      <c r="G2199" s="9" t="n">
        <f aca="false">B2199/B2198-1</f>
        <v>0.0285137683720802</v>
      </c>
      <c r="H2199" s="9" t="n">
        <f aca="false">F2199/F2198-1</f>
        <v>0.0111830738490837</v>
      </c>
      <c r="I2199" s="9" t="n">
        <f aca="false">LN(B2199/B2198)</f>
        <v>0.0281148168682141</v>
      </c>
      <c r="J2199" s="9" t="n">
        <f aca="false">LN(F2199/F2198)</f>
        <v>0.0111210055926369</v>
      </c>
      <c r="K2199" s="9" t="n">
        <f aca="false">F2199/F2192-1</f>
        <v>0.0369973771035428</v>
      </c>
      <c r="L2199" s="9" t="n">
        <f aca="false">F2199/F2169-1</f>
        <v>0.01449588061519</v>
      </c>
      <c r="M2199" s="9" t="n">
        <f aca="false">B2199/B2192-1</f>
        <v>0.100803421002321</v>
      </c>
      <c r="N2199" s="9" t="n">
        <f aca="false">B2199/B2169-1</f>
        <v>0.063710330321922</v>
      </c>
      <c r="O2199" s="8" t="n">
        <f aca="false">MAX(O2198,F2199)</f>
        <v>271.506607307531</v>
      </c>
      <c r="P2199" s="9" t="n">
        <f aca="false">F2199/O2199-1</f>
        <v>-0.281340318367552</v>
      </c>
      <c r="Q2199" s="8" t="n">
        <f aca="false">MAX(Q2198,B2199)</f>
        <v>4831.10497749854</v>
      </c>
      <c r="R2199" s="9" t="n">
        <f aca="false">B2199/Q2199-1</f>
        <v>-0.331487507910452</v>
      </c>
      <c r="S2199" s="9" t="n">
        <f aca="false">B2199/INDEX($B:$B,$E2199)-1</f>
        <v>0.100803421002321</v>
      </c>
      <c r="T2199" s="0" t="n">
        <f aca="false">IF(AND($A2199&gt;=CrashTest!$B$3,$A2199&lt;=CrashTest!$C$3),1,IF(AND($A2199&gt;=CrashTest!$B$4,$A2199&lt;=CrashTest!$C$4),2,IF(AND($A2199&gt;=CrashTest!$B$5,$A2199&lt;=CrashTest!$C$5),3,IF(AND($A2199&gt;=CrashTest!$B$6,$A2199&lt;=CrashTest!$C$6),4,IF(AND($A2199&gt;=CrashTest!$B$7,$A2199&lt;=CrashTest!$C$7),5,0)))))</f>
        <v>0</v>
      </c>
      <c r="U2199" s="8" t="str">
        <f aca="false">IF(T2199=0,"",IF(T2198=T2199,MAX(U2198,B2199),B2199))</f>
        <v/>
      </c>
      <c r="V2199" s="9" t="str">
        <f aca="false">IF(T2199=0,"",B2199/U2199-1)</f>
        <v/>
      </c>
      <c r="W2199" s="8" t="str">
        <f aca="false">IF(T2199=0,"",IF(T2198=T2199,MAX(W2198,F2199),F2199))</f>
        <v/>
      </c>
      <c r="X2199" s="9" t="str">
        <f aca="false">IF(T2199=0,"",F2199/W2199-1)</f>
        <v/>
      </c>
    </row>
    <row r="2200" customFormat="false" ht="15" hidden="false" customHeight="false" outlineLevel="0" collapsed="false">
      <c r="A2200" s="5" t="n">
        <v>46028</v>
      </c>
      <c r="B2200" s="6" t="n">
        <v>3291.03787784921</v>
      </c>
      <c r="C2200" s="7" t="n">
        <v>28.73254471</v>
      </c>
      <c r="D2200" s="0" t="n">
        <f aca="false">INT((ROW()-3)/30)</f>
        <v>73</v>
      </c>
      <c r="E2200" s="0" t="n">
        <f aca="false">2+30*D2200</f>
        <v>2192</v>
      </c>
      <c r="F2200" s="8" t="n">
        <f aca="false">INDEX($F:$F,$E2200)*(2*B2200/INDEX($B:$B,$E2200)-C2200/INDEX($C:$C,$E2200))</f>
        <v>194.459275673361</v>
      </c>
      <c r="G2200" s="9" t="n">
        <f aca="false">B2200/B2199-1</f>
        <v>0.0190063236688018</v>
      </c>
      <c r="H2200" s="9" t="n">
        <f aca="false">F2200/F2199-1</f>
        <v>-0.0033905976152756</v>
      </c>
      <c r="I2200" s="9" t="n">
        <f aca="false">LN(B2200/B2199)</f>
        <v>0.0188279599807059</v>
      </c>
      <c r="J2200" s="9" t="n">
        <f aca="false">LN(F2200/F2199)</f>
        <v>-0.00339635871744228</v>
      </c>
      <c r="K2200" s="9" t="n">
        <f aca="false">F2200/F2193-1</f>
        <v>0.0298727068027664</v>
      </c>
      <c r="L2200" s="9" t="n">
        <f aca="false">F2200/F2170-1</f>
        <v>0.0177868911702834</v>
      </c>
      <c r="M2200" s="9" t="n">
        <f aca="false">B2200/B2193-1</f>
        <v>0.108392308504051</v>
      </c>
      <c r="N2200" s="9" t="n">
        <f aca="false">B2200/B2170-1</f>
        <v>0.0797029636048361</v>
      </c>
      <c r="O2200" s="8" t="n">
        <f aca="false">MAX(O2199,F2200)</f>
        <v>271.506607307531</v>
      </c>
      <c r="P2200" s="9" t="n">
        <f aca="false">F2200/O2200-1</f>
        <v>-0.283777004170289</v>
      </c>
      <c r="Q2200" s="8" t="n">
        <f aca="false">MAX(Q2199,B2200)</f>
        <v>4831.10497749854</v>
      </c>
      <c r="R2200" s="9" t="n">
        <f aca="false">B2200/Q2200-1</f>
        <v>-0.31878154310916</v>
      </c>
      <c r="S2200" s="9" t="n">
        <f aca="false">B2200/INDEX($B:$B,$E2200)-1</f>
        <v>0.121725647117616</v>
      </c>
      <c r="T2200" s="0" t="n">
        <f aca="false">IF(AND($A2200&gt;=CrashTest!$B$3,$A2200&lt;=CrashTest!$C$3),1,IF(AND($A2200&gt;=CrashTest!$B$4,$A2200&lt;=CrashTest!$C$4),2,IF(AND($A2200&gt;=CrashTest!$B$5,$A2200&lt;=CrashTest!$C$5),3,IF(AND($A2200&gt;=CrashTest!$B$6,$A2200&lt;=CrashTest!$C$6),4,IF(AND($A2200&gt;=CrashTest!$B$7,$A2200&lt;=CrashTest!$C$7),5,0)))))</f>
        <v>0</v>
      </c>
      <c r="U2200" s="8" t="str">
        <f aca="false">IF(T2200=0,"",IF(T2199=T2200,MAX(U2199,B2200),B2200))</f>
        <v/>
      </c>
      <c r="V2200" s="9" t="str">
        <f aca="false">IF(T2200=0,"",B2200/U2200-1)</f>
        <v/>
      </c>
      <c r="W2200" s="8" t="str">
        <f aca="false">IF(T2200=0,"",IF(T2199=T2200,MAX(W2199,F2200),F2200))</f>
        <v/>
      </c>
      <c r="X2200" s="9" t="str">
        <f aca="false">IF(T2200=0,"",F2200/W2200-1)</f>
        <v/>
      </c>
    </row>
    <row r="2201" customFormat="false" ht="15" hidden="false" customHeight="false" outlineLevel="0" collapsed="false">
      <c r="A2201" s="5" t="n">
        <v>46029</v>
      </c>
      <c r="B2201" s="6" t="n">
        <v>3163.42844097019</v>
      </c>
      <c r="C2201" s="7" t="n">
        <v>26.87453491</v>
      </c>
      <c r="D2201" s="0" t="n">
        <f aca="false">INT((ROW()-3)/30)</f>
        <v>73</v>
      </c>
      <c r="E2201" s="0" t="n">
        <f aca="false">2+30*D2201</f>
        <v>2192</v>
      </c>
      <c r="F2201" s="8" t="n">
        <f aca="false">INDEX($F:$F,$E2201)*(2*B2201/INDEX($B:$B,$E2201)-C2201/INDEX($C:$C,$E2201))</f>
        <v>192.813651341771</v>
      </c>
      <c r="G2201" s="9" t="n">
        <f aca="false">B2201/B2200-1</f>
        <v>-0.0387748308027426</v>
      </c>
      <c r="H2201" s="9" t="n">
        <f aca="false">F2201/F2200-1</f>
        <v>-0.00846256536692125</v>
      </c>
      <c r="I2201" s="9" t="n">
        <f aca="false">LN(B2201/B2200)</f>
        <v>-0.0395465902803172</v>
      </c>
      <c r="J2201" s="9" t="n">
        <f aca="false">LN(F2201/F2200)</f>
        <v>-0.00849857617971063</v>
      </c>
      <c r="K2201" s="9" t="n">
        <f aca="false">F2201/F2194-1</f>
        <v>0.0194526087003482</v>
      </c>
      <c r="L2201" s="9" t="n">
        <f aca="false">F2201/F2171-1</f>
        <v>-0.00600703578267348</v>
      </c>
      <c r="M2201" s="9" t="n">
        <f aca="false">B2201/B2194-1</f>
        <v>0.0657991925243433</v>
      </c>
      <c r="N2201" s="9" t="n">
        <f aca="false">B2201/B2171-1</f>
        <v>0.0122500223380839</v>
      </c>
      <c r="O2201" s="8" t="n">
        <f aca="false">MAX(O2200,F2201)</f>
        <v>271.506607307531</v>
      </c>
      <c r="P2201" s="9" t="n">
        <f aca="false">F2201/O2201-1</f>
        <v>-0.289838088089791</v>
      </c>
      <c r="Q2201" s="8" t="n">
        <f aca="false">MAX(Q2200,B2201)</f>
        <v>4831.10497749854</v>
      </c>
      <c r="R2201" s="9" t="n">
        <f aca="false">B2201/Q2201-1</f>
        <v>-0.345195673514808</v>
      </c>
      <c r="S2201" s="9" t="n">
        <f aca="false">B2201/INDEX($B:$B,$E2201)-1</f>
        <v>0.0782309249435331</v>
      </c>
      <c r="T2201" s="0" t="n">
        <f aca="false">IF(AND($A2201&gt;=CrashTest!$B$3,$A2201&lt;=CrashTest!$C$3),1,IF(AND($A2201&gt;=CrashTest!$B$4,$A2201&lt;=CrashTest!$C$4),2,IF(AND($A2201&gt;=CrashTest!$B$5,$A2201&lt;=CrashTest!$C$5),3,IF(AND($A2201&gt;=CrashTest!$B$6,$A2201&lt;=CrashTest!$C$6),4,IF(AND($A2201&gt;=CrashTest!$B$7,$A2201&lt;=CrashTest!$C$7),5,0)))))</f>
        <v>0</v>
      </c>
      <c r="U2201" s="8" t="str">
        <f aca="false">IF(T2201=0,"",IF(T2200=T2201,MAX(U2200,B2201),B2201))</f>
        <v/>
      </c>
      <c r="V2201" s="9" t="str">
        <f aca="false">IF(T2201=0,"",B2201/U2201-1)</f>
        <v/>
      </c>
      <c r="W2201" s="8" t="str">
        <f aca="false">IF(T2201=0,"",IF(T2200=T2201,MAX(W2200,F2201),F2201))</f>
        <v/>
      </c>
      <c r="X2201" s="9" t="str">
        <f aca="false">IF(T2201=0,"",F2201/W2201-1)</f>
        <v/>
      </c>
    </row>
    <row r="2202" customFormat="false" ht="15" hidden="false" customHeight="false" outlineLevel="0" collapsed="false">
      <c r="A2202" s="5" t="n">
        <v>46030</v>
      </c>
      <c r="B2202" s="6" t="n">
        <v>3109.10774547049</v>
      </c>
      <c r="C2202" s="7" t="n">
        <v>26.01431544</v>
      </c>
      <c r="D2202" s="0" t="n">
        <f aca="false">INT((ROW()-3)/30)</f>
        <v>73</v>
      </c>
      <c r="E2202" s="0" t="n">
        <f aca="false">2+30*D2202</f>
        <v>2192</v>
      </c>
      <c r="F2202" s="8" t="n">
        <f aca="false">INDEX($F:$F,$E2202)*(2*B2202/INDEX($B:$B,$E2202)-C2202/INDEX($C:$C,$E2202))</f>
        <v>192.662278703049</v>
      </c>
      <c r="G2202" s="9" t="n">
        <f aca="false">B2202/B2201-1</f>
        <v>-0.0171714633390097</v>
      </c>
      <c r="H2202" s="9" t="n">
        <f aca="false">F2202/F2201-1</f>
        <v>-0.000785072206598514</v>
      </c>
      <c r="I2202" s="9" t="n">
        <f aca="false">LN(B2202/B2201)</f>
        <v>-0.0173206026750581</v>
      </c>
      <c r="J2202" s="9" t="n">
        <f aca="false">LN(F2202/F2201)</f>
        <v>-0.00078538053716837</v>
      </c>
      <c r="K2202" s="9" t="n">
        <f aca="false">F2202/F2195-1</f>
        <v>0.0149149452441248</v>
      </c>
      <c r="L2202" s="9" t="n">
        <f aca="false">F2202/F2172-1</f>
        <v>-0.0212544854758105</v>
      </c>
      <c r="M2202" s="9" t="n">
        <f aca="false">B2202/B2195-1</f>
        <v>0.0360622933880406</v>
      </c>
      <c r="N2202" s="9" t="n">
        <f aca="false">B2202/B2172-1</f>
        <v>-0.0651930848319861</v>
      </c>
      <c r="O2202" s="8" t="n">
        <f aca="false">MAX(O2201,F2202)</f>
        <v>271.506607307531</v>
      </c>
      <c r="P2202" s="9" t="n">
        <f aca="false">F2202/O2202-1</f>
        <v>-0.290395616469016</v>
      </c>
      <c r="Q2202" s="8" t="n">
        <f aca="false">MAX(Q2201,B2202)</f>
        <v>4831.10497749854</v>
      </c>
      <c r="R2202" s="9" t="n">
        <f aca="false">B2202/Q2202-1</f>
        <v>-0.356439622001273</v>
      </c>
      <c r="S2202" s="9" t="n">
        <f aca="false">B2202/INDEX($B:$B,$E2202)-1</f>
        <v>0.0597161221448788</v>
      </c>
      <c r="T2202" s="0" t="n">
        <f aca="false">IF(AND($A2202&gt;=CrashTest!$B$3,$A2202&lt;=CrashTest!$C$3),1,IF(AND($A2202&gt;=CrashTest!$B$4,$A2202&lt;=CrashTest!$C$4),2,IF(AND($A2202&gt;=CrashTest!$B$5,$A2202&lt;=CrashTest!$C$5),3,IF(AND($A2202&gt;=CrashTest!$B$6,$A2202&lt;=CrashTest!$C$6),4,IF(AND($A2202&gt;=CrashTest!$B$7,$A2202&lt;=CrashTest!$C$7),5,0)))))</f>
        <v>0</v>
      </c>
      <c r="U2202" s="8" t="str">
        <f aca="false">IF(T2202=0,"",IF(T2201=T2202,MAX(U2201,B2202),B2202))</f>
        <v/>
      </c>
      <c r="V2202" s="9" t="str">
        <f aca="false">IF(T2202=0,"",B2202/U2202-1)</f>
        <v/>
      </c>
      <c r="W2202" s="8" t="str">
        <f aca="false">IF(T2202=0,"",IF(T2201=T2202,MAX(W2201,F2202),F2202))</f>
        <v/>
      </c>
      <c r="X2202" s="9" t="str">
        <f aca="false">IF(T2202=0,"",F2202/W2202-1)</f>
        <v/>
      </c>
    </row>
    <row r="2203" customFormat="false" ht="15" hidden="false" customHeight="false" outlineLevel="0" collapsed="false">
      <c r="A2203" s="5" t="n">
        <v>46031</v>
      </c>
      <c r="B2203" s="6" t="n">
        <v>3085.00326271186</v>
      </c>
      <c r="C2203" s="7" t="n">
        <v>25.73272405</v>
      </c>
      <c r="D2203" s="0" t="n">
        <f aca="false">INT((ROW()-3)/30)</f>
        <v>73</v>
      </c>
      <c r="E2203" s="0" t="n">
        <f aca="false">2+30*D2203</f>
        <v>2192</v>
      </c>
      <c r="F2203" s="8" t="n">
        <f aca="false">INDEX($F:$F,$E2203)*(2*B2203/INDEX($B:$B,$E2203)-C2203/INDEX($C:$C,$E2203))</f>
        <v>191.801743633799</v>
      </c>
      <c r="G2203" s="9" t="n">
        <f aca="false">B2203/B2202-1</f>
        <v>-0.00775286182788193</v>
      </c>
      <c r="H2203" s="9" t="n">
        <f aca="false">F2203/F2202-1</f>
        <v>-0.00446654672125546</v>
      </c>
      <c r="I2203" s="9" t="n">
        <f aca="false">LN(B2203/B2202)</f>
        <v>-0.00778307150340064</v>
      </c>
      <c r="J2203" s="9" t="n">
        <f aca="false">LN(F2203/F2202)</f>
        <v>-0.0044765515435146</v>
      </c>
      <c r="K2203" s="9" t="n">
        <f aca="false">F2203/F2196-1</f>
        <v>-0.00107940075748503</v>
      </c>
      <c r="L2203" s="9" t="n">
        <f aca="false">F2203/F2173-1</f>
        <v>-0.0276231302841737</v>
      </c>
      <c r="M2203" s="9" t="n">
        <f aca="false">B2203/B2196-1</f>
        <v>-0.0125657561665193</v>
      </c>
      <c r="N2203" s="9" t="n">
        <f aca="false">B2203/B2173-1</f>
        <v>-0.0735192657252305</v>
      </c>
      <c r="O2203" s="8" t="n">
        <f aca="false">MAX(O2202,F2203)</f>
        <v>271.506607307531</v>
      </c>
      <c r="P2203" s="9" t="n">
        <f aca="false">F2203/O2203-1</f>
        <v>-0.293565097601665</v>
      </c>
      <c r="Q2203" s="8" t="n">
        <f aca="false">MAX(Q2202,B2203)</f>
        <v>4831.10497749854</v>
      </c>
      <c r="R2203" s="9" t="n">
        <f aca="false">B2203/Q2203-1</f>
        <v>-0.361429056689797</v>
      </c>
      <c r="S2203" s="9" t="n">
        <f aca="false">B2203/INDEX($B:$B,$E2203)-1</f>
        <v>0.0515002894731107</v>
      </c>
      <c r="T2203" s="0" t="n">
        <f aca="false">IF(AND($A2203&gt;=CrashTest!$B$3,$A2203&lt;=CrashTest!$C$3),1,IF(AND($A2203&gt;=CrashTest!$B$4,$A2203&lt;=CrashTest!$C$4),2,IF(AND($A2203&gt;=CrashTest!$B$5,$A2203&lt;=CrashTest!$C$5),3,IF(AND($A2203&gt;=CrashTest!$B$6,$A2203&lt;=CrashTest!$C$6),4,IF(AND($A2203&gt;=CrashTest!$B$7,$A2203&lt;=CrashTest!$C$7),5,0)))))</f>
        <v>0</v>
      </c>
      <c r="U2203" s="8" t="str">
        <f aca="false">IF(T2203=0,"",IF(T2202=T2203,MAX(U2202,B2203),B2203))</f>
        <v/>
      </c>
      <c r="V2203" s="9" t="str">
        <f aca="false">IF(T2203=0,"",B2203/U2203-1)</f>
        <v/>
      </c>
      <c r="W2203" s="8" t="str">
        <f aca="false">IF(T2203=0,"",IF(T2202=T2203,MAX(W2202,F2203),F2203))</f>
        <v/>
      </c>
      <c r="X2203" s="9" t="str">
        <f aca="false">IF(T2203=0,"",F2203/W2203-1)</f>
        <v/>
      </c>
    </row>
    <row r="2204" customFormat="false" ht="15" hidden="false" customHeight="false" outlineLevel="0" collapsed="false">
      <c r="A2204" s="5" t="n">
        <v>46032</v>
      </c>
      <c r="B2204" s="6" t="n">
        <v>3082.05532378726</v>
      </c>
      <c r="C2204" s="7" t="n">
        <v>25.63726294</v>
      </c>
      <c r="D2204" s="0" t="n">
        <f aca="false">INT((ROW()-3)/30)</f>
        <v>73</v>
      </c>
      <c r="E2204" s="0" t="n">
        <f aca="false">2+30*D2204</f>
        <v>2192</v>
      </c>
      <c r="F2204" s="8" t="n">
        <f aca="false">INDEX($F:$F,$E2204)*(2*B2204/INDEX($B:$B,$E2204)-C2204/INDEX($C:$C,$E2204))</f>
        <v>192.18002741375</v>
      </c>
      <c r="G2204" s="9" t="n">
        <f aca="false">B2204/B2203-1</f>
        <v>-0.000955570763970126</v>
      </c>
      <c r="H2204" s="9" t="n">
        <f aca="false">F2204/F2203-1</f>
        <v>0.00197226455184829</v>
      </c>
      <c r="I2204" s="9" t="n">
        <f aca="false">LN(B2204/B2203)</f>
        <v>-0.000956027612770028</v>
      </c>
      <c r="J2204" s="9" t="n">
        <f aca="false">LN(F2204/F2203)</f>
        <v>0.00197032219159659</v>
      </c>
      <c r="K2204" s="9" t="n">
        <f aca="false">F2204/F2197-1</f>
        <v>-0.00155145427895065</v>
      </c>
      <c r="L2204" s="9" t="n">
        <f aca="false">F2204/F2174-1</f>
        <v>-0.01887582370187</v>
      </c>
      <c r="M2204" s="9" t="n">
        <f aca="false">B2204/B2197-1</f>
        <v>-0.0138198377457359</v>
      </c>
      <c r="N2204" s="9" t="n">
        <f aca="false">B2204/B2174-1</f>
        <v>-0.0480074581555552</v>
      </c>
      <c r="O2204" s="8" t="n">
        <f aca="false">MAX(O2203,F2204)</f>
        <v>271.506607307531</v>
      </c>
      <c r="P2204" s="9" t="n">
        <f aca="false">F2204/O2204-1</f>
        <v>-0.292171821085476</v>
      </c>
      <c r="Q2204" s="8" t="n">
        <f aca="false">MAX(Q2203,B2204)</f>
        <v>4831.10497749854</v>
      </c>
      <c r="R2204" s="9" t="n">
        <f aca="false">B2204/Q2204-1</f>
        <v>-0.362039256413945</v>
      </c>
      <c r="S2204" s="9" t="n">
        <f aca="false">B2204/INDEX($B:$B,$E2204)-1</f>
        <v>0.050495506538184</v>
      </c>
      <c r="T2204" s="0" t="n">
        <f aca="false">IF(AND($A2204&gt;=CrashTest!$B$3,$A2204&lt;=CrashTest!$C$3),1,IF(AND($A2204&gt;=CrashTest!$B$4,$A2204&lt;=CrashTest!$C$4),2,IF(AND($A2204&gt;=CrashTest!$B$5,$A2204&lt;=CrashTest!$C$5),3,IF(AND($A2204&gt;=CrashTest!$B$6,$A2204&lt;=CrashTest!$C$6),4,IF(AND($A2204&gt;=CrashTest!$B$7,$A2204&lt;=CrashTest!$C$7),5,0)))))</f>
        <v>0</v>
      </c>
      <c r="U2204" s="8" t="str">
        <f aca="false">IF(T2204=0,"",IF(T2203=T2204,MAX(U2203,B2204),B2204))</f>
        <v/>
      </c>
      <c r="V2204" s="9" t="str">
        <f aca="false">IF(T2204=0,"",B2204/U2204-1)</f>
        <v/>
      </c>
      <c r="W2204" s="8" t="str">
        <f aca="false">IF(T2204=0,"",IF(T2203=T2204,MAX(W2203,F2204),F2204))</f>
        <v/>
      </c>
      <c r="X2204" s="9" t="str">
        <f aca="false">IF(T2204=0,"",F2204/W2204-1)</f>
        <v/>
      </c>
    </row>
    <row r="2205" customFormat="false" ht="15" hidden="false" customHeight="false" outlineLevel="0" collapsed="false">
      <c r="A2205" s="5" t="n">
        <v>46033</v>
      </c>
      <c r="B2205" s="6" t="n">
        <v>3112.54671624781</v>
      </c>
      <c r="C2205" s="7" t="n">
        <v>26.07491594</v>
      </c>
      <c r="D2205" s="0" t="n">
        <f aca="false">INT((ROW()-3)/30)</f>
        <v>73</v>
      </c>
      <c r="E2205" s="0" t="n">
        <f aca="false">2+30*D2205</f>
        <v>2192</v>
      </c>
      <c r="F2205" s="8" t="n">
        <f aca="false">INDEX($F:$F,$E2205)*(2*B2205/INDEX($B:$B,$E2205)-C2205/INDEX($C:$C,$E2205))</f>
        <v>192.623201419234</v>
      </c>
      <c r="G2205" s="9" t="n">
        <f aca="false">B2205/B2204-1</f>
        <v>0.00989320088618073</v>
      </c>
      <c r="H2205" s="9" t="n">
        <f aca="false">F2205/F2204-1</f>
        <v>0.00230603570749666</v>
      </c>
      <c r="I2205" s="9" t="n">
        <f aca="false">LN(B2205/B2204)</f>
        <v>0.00984458356526995</v>
      </c>
      <c r="J2205" s="9" t="n">
        <f aca="false">LN(F2205/F2204)</f>
        <v>0.00230338088777722</v>
      </c>
      <c r="K2205" s="9" t="n">
        <f aca="false">F2205/F2198-1</f>
        <v>-0.00176060661645228</v>
      </c>
      <c r="L2205" s="9" t="n">
        <f aca="false">F2205/F2175-1</f>
        <v>-0.00508672427326895</v>
      </c>
      <c r="M2205" s="9" t="n">
        <f aca="false">B2205/B2198-1</f>
        <v>-0.00878015894125972</v>
      </c>
      <c r="N2205" s="9" t="n">
        <f aca="false">B2205/B2175-1</f>
        <v>0.00801478400666955</v>
      </c>
      <c r="O2205" s="8" t="n">
        <f aca="false">MAX(O2204,F2205)</f>
        <v>271.506607307531</v>
      </c>
      <c r="P2205" s="9" t="n">
        <f aca="false">F2205/O2205-1</f>
        <v>-0.290539544030127</v>
      </c>
      <c r="Q2205" s="8" t="n">
        <f aca="false">MAX(Q2204,B2205)</f>
        <v>4831.10497749854</v>
      </c>
      <c r="R2205" s="9" t="n">
        <f aca="false">B2205/Q2205-1</f>
        <v>-0.355727782620151</v>
      </c>
      <c r="S2205" s="9" t="n">
        <f aca="false">B2205/INDEX($B:$B,$E2205)-1</f>
        <v>0.0608882696143964</v>
      </c>
      <c r="T2205" s="0" t="n">
        <f aca="false">IF(AND($A2205&gt;=CrashTest!$B$3,$A2205&lt;=CrashTest!$C$3),1,IF(AND($A2205&gt;=CrashTest!$B$4,$A2205&lt;=CrashTest!$C$4),2,IF(AND($A2205&gt;=CrashTest!$B$5,$A2205&lt;=CrashTest!$C$5),3,IF(AND($A2205&gt;=CrashTest!$B$6,$A2205&lt;=CrashTest!$C$6),4,IF(AND($A2205&gt;=CrashTest!$B$7,$A2205&lt;=CrashTest!$C$7),5,0)))))</f>
        <v>0</v>
      </c>
      <c r="U2205" s="8" t="str">
        <f aca="false">IF(T2205=0,"",IF(T2204=T2205,MAX(U2204,B2205),B2205))</f>
        <v/>
      </c>
      <c r="V2205" s="9" t="str">
        <f aca="false">IF(T2205=0,"",B2205/U2205-1)</f>
        <v/>
      </c>
      <c r="W2205" s="8" t="str">
        <f aca="false">IF(T2205=0,"",IF(T2204=T2205,MAX(W2204,F2205),F2205))</f>
        <v/>
      </c>
      <c r="X2205" s="9" t="str">
        <f aca="false">IF(T2205=0,"",F2205/W2205-1)</f>
        <v/>
      </c>
    </row>
    <row r="2206" customFormat="false" ht="15" hidden="false" customHeight="false" outlineLevel="0" collapsed="false">
      <c r="A2206" s="5" t="n">
        <v>46034</v>
      </c>
      <c r="B2206" s="6" t="n">
        <v>3091.07288398597</v>
      </c>
      <c r="C2206" s="7" t="n">
        <v>25.72930628</v>
      </c>
      <c r="D2206" s="0" t="n">
        <f aca="false">INT((ROW()-3)/30)</f>
        <v>73</v>
      </c>
      <c r="E2206" s="0" t="n">
        <f aca="false">2+30*D2206</f>
        <v>2192</v>
      </c>
      <c r="F2206" s="8" t="n">
        <f aca="false">INDEX($F:$F,$E2206)*(2*B2206/INDEX($B:$B,$E2206)-C2206/INDEX($C:$C,$E2206))</f>
        <v>192.607347809538</v>
      </c>
      <c r="G2206" s="9" t="n">
        <f aca="false">B2206/B2205-1</f>
        <v>-0.00689911966613843</v>
      </c>
      <c r="H2206" s="9" t="n">
        <f aca="false">F2206/F2205-1</f>
        <v>-8.23037390080827E-005</v>
      </c>
      <c r="I2206" s="9" t="n">
        <f aca="false">LN(B2206/B2205)</f>
        <v>-0.00692302862284796</v>
      </c>
      <c r="J2206" s="9" t="n">
        <f aca="false">LN(F2206/F2205)</f>
        <v>-8.23071261466608E-005</v>
      </c>
      <c r="K2206" s="9" t="n">
        <f aca="false">F2206/F2199-1</f>
        <v>-0.0128817813874728</v>
      </c>
      <c r="L2206" s="9" t="n">
        <f aca="false">F2206/F2176-1</f>
        <v>-0.00791882268724664</v>
      </c>
      <c r="M2206" s="9" t="n">
        <f aca="false">B2206/B2199-1</f>
        <v>-0.0429089750369673</v>
      </c>
      <c r="N2206" s="9" t="n">
        <f aca="false">B2206/B2176-1</f>
        <v>-0.00763878640402371</v>
      </c>
      <c r="O2206" s="8" t="n">
        <f aca="false">MAX(O2205,F2206)</f>
        <v>271.506607307531</v>
      </c>
      <c r="P2206" s="9" t="n">
        <f aca="false">F2206/O2206-1</f>
        <v>-0.290597935278332</v>
      </c>
      <c r="Q2206" s="8" t="n">
        <f aca="false">MAX(Q2205,B2206)</f>
        <v>4831.10497749854</v>
      </c>
      <c r="R2206" s="9" t="n">
        <f aca="false">B2206/Q2206-1</f>
        <v>-0.360172693745423</v>
      </c>
      <c r="S2206" s="9" t="n">
        <f aca="false">B2206/INDEX($B:$B,$E2206)-1</f>
        <v>0.0535690744899242</v>
      </c>
      <c r="T2206" s="0" t="n">
        <f aca="false">IF(AND($A2206&gt;=CrashTest!$B$3,$A2206&lt;=CrashTest!$C$3),1,IF(AND($A2206&gt;=CrashTest!$B$4,$A2206&lt;=CrashTest!$C$4),2,IF(AND($A2206&gt;=CrashTest!$B$5,$A2206&lt;=CrashTest!$C$5),3,IF(AND($A2206&gt;=CrashTest!$B$6,$A2206&lt;=CrashTest!$C$6),4,IF(AND($A2206&gt;=CrashTest!$B$7,$A2206&lt;=CrashTest!$C$7),5,0)))))</f>
        <v>0</v>
      </c>
      <c r="U2206" s="8" t="str">
        <f aca="false">IF(T2206=0,"",IF(T2205=T2206,MAX(U2205,B2206),B2206))</f>
        <v/>
      </c>
      <c r="V2206" s="9" t="str">
        <f aca="false">IF(T2206=0,"",B2206/U2206-1)</f>
        <v/>
      </c>
      <c r="W2206" s="8" t="str">
        <f aca="false">IF(T2206=0,"",IF(T2205=T2206,MAX(W2205,F2206),F2206))</f>
        <v/>
      </c>
      <c r="X2206" s="9" t="str">
        <f aca="false">IF(T2206=0,"",F2206/W2206-1)</f>
        <v/>
      </c>
    </row>
    <row r="2207" customFormat="false" ht="15" hidden="false" customHeight="false" outlineLevel="0" collapsed="false">
      <c r="A2207" s="5" t="n">
        <v>46035</v>
      </c>
      <c r="B2207" s="6" t="n">
        <v>3322.29855201637</v>
      </c>
      <c r="C2207" s="7" t="n">
        <v>29.19085988</v>
      </c>
      <c r="D2207" s="0" t="n">
        <f aca="false">INT((ROW()-3)/30)</f>
        <v>73</v>
      </c>
      <c r="E2207" s="0" t="n">
        <f aca="false">2+30*D2207</f>
        <v>2192</v>
      </c>
      <c r="F2207" s="8" t="n">
        <f aca="false">INDEX($F:$F,$E2207)*(2*B2207/INDEX($B:$B,$E2207)-C2207/INDEX($C:$C,$E2207))</f>
        <v>194.837401696012</v>
      </c>
      <c r="G2207" s="9" t="n">
        <f aca="false">B2207/B2206-1</f>
        <v>0.0748043403403134</v>
      </c>
      <c r="H2207" s="9" t="n">
        <f aca="false">F2207/F2206-1</f>
        <v>0.0115782388981311</v>
      </c>
      <c r="I2207" s="9" t="n">
        <f aca="false">LN(B2207/B2206)</f>
        <v>0.0721386360282256</v>
      </c>
      <c r="J2207" s="9" t="n">
        <f aca="false">LN(F2207/F2206)</f>
        <v>0.0115117240146122</v>
      </c>
      <c r="K2207" s="9" t="n">
        <f aca="false">F2207/F2200-1</f>
        <v>0.0019444997999809</v>
      </c>
      <c r="L2207" s="9" t="n">
        <f aca="false">F2207/F2177-1</f>
        <v>0.0087700925894727</v>
      </c>
      <c r="M2207" s="9" t="n">
        <f aca="false">B2207/B2200-1</f>
        <v>0.0094987281603669</v>
      </c>
      <c r="N2207" s="9" t="n">
        <f aca="false">B2207/B2177-1</f>
        <v>0.0854716412927976</v>
      </c>
      <c r="O2207" s="8" t="n">
        <f aca="false">MAX(O2206,F2207)</f>
        <v>271.506607307531</v>
      </c>
      <c r="P2207" s="9" t="n">
        <f aca="false">F2207/O2207-1</f>
        <v>-0.282384308698157</v>
      </c>
      <c r="Q2207" s="8" t="n">
        <f aca="false">MAX(Q2206,B2207)</f>
        <v>4831.10497749854</v>
      </c>
      <c r="R2207" s="9" t="n">
        <f aca="false">B2207/Q2207-1</f>
        <v>-0.31231083416933</v>
      </c>
      <c r="S2207" s="9" t="n">
        <f aca="false">B2207/INDEX($B:$B,$E2207)-1</f>
        <v>0.132380614110097</v>
      </c>
      <c r="T2207" s="0" t="n">
        <f aca="false">IF(AND($A2207&gt;=CrashTest!$B$3,$A2207&lt;=CrashTest!$C$3),1,IF(AND($A2207&gt;=CrashTest!$B$4,$A2207&lt;=CrashTest!$C$4),2,IF(AND($A2207&gt;=CrashTest!$B$5,$A2207&lt;=CrashTest!$C$5),3,IF(AND($A2207&gt;=CrashTest!$B$6,$A2207&lt;=CrashTest!$C$6),4,IF(AND($A2207&gt;=CrashTest!$B$7,$A2207&lt;=CrashTest!$C$7),5,0)))))</f>
        <v>0</v>
      </c>
      <c r="U2207" s="8" t="str">
        <f aca="false">IF(T2207=0,"",IF(T2206=T2207,MAX(U2206,B2207),B2207))</f>
        <v/>
      </c>
      <c r="V2207" s="9" t="str">
        <f aca="false">IF(T2207=0,"",B2207/U2207-1)</f>
        <v/>
      </c>
      <c r="W2207" s="8" t="str">
        <f aca="false">IF(T2207=0,"",IF(T2206=T2207,MAX(W2206,F2207),F2207))</f>
        <v/>
      </c>
      <c r="X2207" s="9" t="str">
        <f aca="false">IF(T2207=0,"",F2207/W2207-1)</f>
        <v/>
      </c>
    </row>
    <row r="2208" customFormat="false" ht="15" hidden="false" customHeight="false" outlineLevel="0" collapsed="false">
      <c r="A2208" s="5" t="n">
        <v>46036</v>
      </c>
      <c r="B2208" s="6" t="n">
        <v>3356.49862828755</v>
      </c>
      <c r="C2208" s="7" t="n">
        <v>29.52900458</v>
      </c>
      <c r="D2208" s="0" t="n">
        <f aca="false">INT((ROW()-3)/30)</f>
        <v>73</v>
      </c>
      <c r="E2208" s="0" t="n">
        <f aca="false">2+30*D2208</f>
        <v>2192</v>
      </c>
      <c r="F2208" s="8" t="n">
        <f aca="false">INDEX($F:$F,$E2208)*(2*B2208/INDEX($B:$B,$E2208)-C2208/INDEX($C:$C,$E2208))</f>
        <v>196.544742999275</v>
      </c>
      <c r="G2208" s="9" t="n">
        <f aca="false">B2208/B2207-1</f>
        <v>0.0102941008267976</v>
      </c>
      <c r="H2208" s="9" t="n">
        <f aca="false">F2208/F2207-1</f>
        <v>0.0087629032639569</v>
      </c>
      <c r="I2208" s="9" t="n">
        <f aca="false">LN(B2208/B2207)</f>
        <v>0.0102414774033211</v>
      </c>
      <c r="J2208" s="9" t="n">
        <f aca="false">LN(F2208/F2207)</f>
        <v>0.00872473185994724</v>
      </c>
      <c r="K2208" s="9" t="n">
        <f aca="false">F2208/F2201-1</f>
        <v>0.0193507650082856</v>
      </c>
      <c r="L2208" s="9" t="n">
        <f aca="false">F2208/F2178-1</f>
        <v>0.028238302964966</v>
      </c>
      <c r="M2208" s="9" t="n">
        <f aca="false">B2208/B2201-1</f>
        <v>0.0610319439557634</v>
      </c>
      <c r="N2208" s="9" t="n">
        <f aca="false">B2208/B2178-1</f>
        <v>0.133104749396145</v>
      </c>
      <c r="O2208" s="8" t="n">
        <f aca="false">MAX(O2207,F2208)</f>
        <v>271.506607307531</v>
      </c>
      <c r="P2208" s="9" t="n">
        <f aca="false">F2208/O2208-1</f>
        <v>-0.276095911814581</v>
      </c>
      <c r="Q2208" s="8" t="n">
        <f aca="false">MAX(Q2207,B2208)</f>
        <v>4831.10497749854</v>
      </c>
      <c r="R2208" s="9" t="n">
        <f aca="false">B2208/Q2208-1</f>
        <v>-0.305231692558773</v>
      </c>
      <c r="S2208" s="9" t="n">
        <f aca="false">B2208/INDEX($B:$B,$E2208)-1</f>
        <v>0.144037454326058</v>
      </c>
      <c r="T2208" s="0" t="n">
        <f aca="false">IF(AND($A2208&gt;=CrashTest!$B$3,$A2208&lt;=CrashTest!$C$3),1,IF(AND($A2208&gt;=CrashTest!$B$4,$A2208&lt;=CrashTest!$C$4),2,IF(AND($A2208&gt;=CrashTest!$B$5,$A2208&lt;=CrashTest!$C$5),3,IF(AND($A2208&gt;=CrashTest!$B$6,$A2208&lt;=CrashTest!$C$6),4,IF(AND($A2208&gt;=CrashTest!$B$7,$A2208&lt;=CrashTest!$C$7),5,0)))))</f>
        <v>0</v>
      </c>
      <c r="U2208" s="8" t="str">
        <f aca="false">IF(T2208=0,"",IF(T2207=T2208,MAX(U2207,B2208),B2208))</f>
        <v/>
      </c>
      <c r="V2208" s="9" t="str">
        <f aca="false">IF(T2208=0,"",B2208/U2208-1)</f>
        <v/>
      </c>
      <c r="W2208" s="8" t="str">
        <f aca="false">IF(T2208=0,"",IF(T2207=T2208,MAX(W2207,F2208),F2208))</f>
        <v/>
      </c>
      <c r="X2208" s="9" t="str">
        <f aca="false">IF(T2208=0,"",F2208/W2208-1)</f>
        <v/>
      </c>
    </row>
    <row r="2209" customFormat="false" ht="15" hidden="false" customHeight="false" outlineLevel="0" collapsed="false">
      <c r="A2209" s="5" t="n">
        <v>46037</v>
      </c>
      <c r="B2209" s="6" t="n">
        <v>3314.54089479836</v>
      </c>
      <c r="C2209" s="7" t="n">
        <v>28.93066563</v>
      </c>
      <c r="D2209" s="0" t="n">
        <f aca="false">INT((ROW()-3)/30)</f>
        <v>73</v>
      </c>
      <c r="E2209" s="0" t="n">
        <f aca="false">2+30*D2209</f>
        <v>2192</v>
      </c>
      <c r="F2209" s="8" t="n">
        <f aca="false">INDEX($F:$F,$E2209)*(2*B2209/INDEX($B:$B,$E2209)-C2209/INDEX($C:$C,$E2209))</f>
        <v>195.904056117142</v>
      </c>
      <c r="G2209" s="9" t="n">
        <f aca="false">B2209/B2208-1</f>
        <v>-0.0125004470836314</v>
      </c>
      <c r="H2209" s="9" t="n">
        <f aca="false">F2209/F2208-1</f>
        <v>-0.00325975079443108</v>
      </c>
      <c r="I2209" s="9" t="n">
        <f aca="false">LN(B2209/B2208)</f>
        <v>-0.0125792349498805</v>
      </c>
      <c r="J2209" s="9" t="n">
        <f aca="false">LN(F2209/F2208)</f>
        <v>-0.00326507535636404</v>
      </c>
      <c r="K2209" s="9" t="n">
        <f aca="false">F2209/F2202-1</f>
        <v>0.0168262175445808</v>
      </c>
      <c r="L2209" s="9" t="n">
        <f aca="false">F2209/F2179-1</f>
        <v>0.0262999094431131</v>
      </c>
      <c r="M2209" s="9" t="n">
        <f aca="false">B2209/B2202-1</f>
        <v>0.0660746317419059</v>
      </c>
      <c r="N2209" s="9" t="n">
        <f aca="false">B2209/B2179-1</f>
        <v>0.120430241831159</v>
      </c>
      <c r="O2209" s="8" t="n">
        <f aca="false">MAX(O2208,F2209)</f>
        <v>271.506607307531</v>
      </c>
      <c r="P2209" s="9" t="n">
        <f aca="false">F2209/O2209-1</f>
        <v>-0.278455658741136</v>
      </c>
      <c r="Q2209" s="8" t="n">
        <f aca="false">MAX(Q2208,B2209)</f>
        <v>4831.10497749854</v>
      </c>
      <c r="R2209" s="9" t="n">
        <f aca="false">B2209/Q2209-1</f>
        <v>-0.313916607021326</v>
      </c>
      <c r="S2209" s="9" t="n">
        <f aca="false">B2209/INDEX($B:$B,$E2209)-1</f>
        <v>0.129736474666562</v>
      </c>
      <c r="T2209" s="0" t="n">
        <f aca="false">IF(AND($A2209&gt;=CrashTest!$B$3,$A2209&lt;=CrashTest!$C$3),1,IF(AND($A2209&gt;=CrashTest!$B$4,$A2209&lt;=CrashTest!$C$4),2,IF(AND($A2209&gt;=CrashTest!$B$5,$A2209&lt;=CrashTest!$C$5),3,IF(AND($A2209&gt;=CrashTest!$B$6,$A2209&lt;=CrashTest!$C$6),4,IF(AND($A2209&gt;=CrashTest!$B$7,$A2209&lt;=CrashTest!$C$7),5,0)))))</f>
        <v>0</v>
      </c>
      <c r="U2209" s="8" t="str">
        <f aca="false">IF(T2209=0,"",IF(T2208=T2209,MAX(U2208,B2209),B2209))</f>
        <v/>
      </c>
      <c r="V2209" s="9" t="str">
        <f aca="false">IF(T2209=0,"",B2209/U2209-1)</f>
        <v/>
      </c>
      <c r="W2209" s="8" t="str">
        <f aca="false">IF(T2209=0,"",IF(T2208=T2209,MAX(W2208,F2209),F2209))</f>
        <v/>
      </c>
      <c r="X2209" s="9" t="str">
        <f aca="false">IF(T2209=0,"",F2209/W2209-1)</f>
        <v/>
      </c>
    </row>
    <row r="2210" customFormat="false" ht="15" hidden="false" customHeight="false" outlineLevel="0" collapsed="false">
      <c r="A2210" s="5" t="n">
        <v>46038</v>
      </c>
      <c r="B2210" s="6" t="n">
        <v>3295.41368351841</v>
      </c>
      <c r="C2210" s="7" t="n">
        <v>28.51401852</v>
      </c>
      <c r="D2210" s="0" t="n">
        <f aca="false">INT((ROW()-3)/30)</f>
        <v>73</v>
      </c>
      <c r="E2210" s="0" t="n">
        <f aca="false">2+30*D2210</f>
        <v>2192</v>
      </c>
      <c r="F2210" s="8" t="n">
        <f aca="false">INDEX($F:$F,$E2210)*(2*B2210/INDEX($B:$B,$E2210)-C2210/INDEX($C:$C,$E2210))</f>
        <v>196.752070469146</v>
      </c>
      <c r="G2210" s="9" t="n">
        <f aca="false">B2210/B2209-1</f>
        <v>-0.00577069702472743</v>
      </c>
      <c r="H2210" s="9" t="n">
        <f aca="false">F2210/F2209-1</f>
        <v>0.00432872278814656</v>
      </c>
      <c r="I2210" s="9" t="n">
        <f aca="false">LN(B2210/B2209)</f>
        <v>-0.00578741183188044</v>
      </c>
      <c r="J2210" s="9" t="n">
        <f aca="false">LN(F2210/F2209)</f>
        <v>0.00431938081715753</v>
      </c>
      <c r="K2210" s="9" t="n">
        <f aca="false">F2210/F2203-1</f>
        <v>0.0258096028824379</v>
      </c>
      <c r="L2210" s="9" t="n">
        <f aca="false">F2210/F2180-1</f>
        <v>0.0464200626912004</v>
      </c>
      <c r="M2210" s="9" t="n">
        <f aca="false">B2210/B2203-1</f>
        <v>0.0682042782092844</v>
      </c>
      <c r="N2210" s="9" t="n">
        <f aca="false">B2210/B2180-1</f>
        <v>0.165821919235498</v>
      </c>
      <c r="O2210" s="8" t="n">
        <f aca="false">MAX(O2209,F2210)</f>
        <v>271.506607307531</v>
      </c>
      <c r="P2210" s="9" t="n">
        <f aca="false">F2210/O2210-1</f>
        <v>-0.27533229330847</v>
      </c>
      <c r="Q2210" s="8" t="n">
        <f aca="false">MAX(Q2209,B2210)</f>
        <v>4831.10497749854</v>
      </c>
      <c r="R2210" s="9" t="n">
        <f aca="false">B2210/Q2210-1</f>
        <v>-0.317875786415903</v>
      </c>
      <c r="S2210" s="9" t="n">
        <f aca="false">B2210/INDEX($B:$B,$E2210)-1</f>
        <v>0.123217107753478</v>
      </c>
      <c r="T2210" s="0" t="n">
        <f aca="false">IF(AND($A2210&gt;=CrashTest!$B$3,$A2210&lt;=CrashTest!$C$3),1,IF(AND($A2210&gt;=CrashTest!$B$4,$A2210&lt;=CrashTest!$C$4),2,IF(AND($A2210&gt;=CrashTest!$B$5,$A2210&lt;=CrashTest!$C$5),3,IF(AND($A2210&gt;=CrashTest!$B$6,$A2210&lt;=CrashTest!$C$6),4,IF(AND($A2210&gt;=CrashTest!$B$7,$A2210&lt;=CrashTest!$C$7),5,0)))))</f>
        <v>0</v>
      </c>
      <c r="U2210" s="8" t="str">
        <f aca="false">IF(T2210=0,"",IF(T2209=T2210,MAX(U2209,B2210),B2210))</f>
        <v/>
      </c>
      <c r="V2210" s="9" t="str">
        <f aca="false">IF(T2210=0,"",B2210/U2210-1)</f>
        <v/>
      </c>
      <c r="W2210" s="8" t="str">
        <f aca="false">IF(T2210=0,"",IF(T2209=T2210,MAX(W2209,F2210),F2210))</f>
        <v/>
      </c>
      <c r="X2210" s="9" t="str">
        <f aca="false">IF(T2210=0,"",F2210/W2210-1)</f>
        <v/>
      </c>
    </row>
    <row r="2211" customFormat="false" ht="15" hidden="false" customHeight="false" outlineLevel="0" collapsed="false">
      <c r="A2211" s="5" t="n">
        <v>46039</v>
      </c>
      <c r="B2211" s="6" t="n">
        <v>3306.92532524839</v>
      </c>
      <c r="C2211" s="7" t="n">
        <v>28.63879318</v>
      </c>
      <c r="D2211" s="0" t="n">
        <f aca="false">INT((ROW()-3)/30)</f>
        <v>73</v>
      </c>
      <c r="E2211" s="0" t="n">
        <f aca="false">2+30*D2211</f>
        <v>2192</v>
      </c>
      <c r="F2211" s="8" t="n">
        <f aca="false">INDEX($F:$F,$E2211)*(2*B2211/INDEX($B:$B,$E2211)-C2211/INDEX($C:$C,$E2211))</f>
        <v>197.23994316623</v>
      </c>
      <c r="G2211" s="9" t="n">
        <f aca="false">B2211/B2210-1</f>
        <v>0.00349323114956834</v>
      </c>
      <c r="H2211" s="9" t="n">
        <f aca="false">F2211/F2210-1</f>
        <v>0.00247963183269317</v>
      </c>
      <c r="I2211" s="9" t="n">
        <f aca="false">LN(B2211/B2210)</f>
        <v>0.00348714398942217</v>
      </c>
      <c r="J2211" s="9" t="n">
        <f aca="false">LN(F2211/F2210)</f>
        <v>0.00247656261831442</v>
      </c>
      <c r="K2211" s="9" t="n">
        <f aca="false">F2211/F2204-1</f>
        <v>0.0263290406426357</v>
      </c>
      <c r="L2211" s="9" t="n">
        <f aca="false">F2211/F2181-1</f>
        <v>0.0440020138303616</v>
      </c>
      <c r="M2211" s="9" t="n">
        <f aca="false">B2211/B2204-1</f>
        <v>0.0729610528810389</v>
      </c>
      <c r="N2211" s="9" t="n">
        <f aca="false">B2211/B2181-1</f>
        <v>0.169940963450527</v>
      </c>
      <c r="O2211" s="8" t="n">
        <f aca="false">MAX(O2210,F2211)</f>
        <v>271.506607307531</v>
      </c>
      <c r="P2211" s="9" t="n">
        <f aca="false">F2211/O2211-1</f>
        <v>-0.273535384194833</v>
      </c>
      <c r="Q2211" s="8" t="n">
        <f aca="false">MAX(Q2210,B2211)</f>
        <v>4831.10497749854</v>
      </c>
      <c r="R2211" s="9" t="n">
        <f aca="false">B2211/Q2211-1</f>
        <v>-0.315492968865136</v>
      </c>
      <c r="S2211" s="9" t="n">
        <f aca="false">B2211/INDEX($B:$B,$E2211)-1</f>
        <v>0.12714076474201</v>
      </c>
      <c r="T2211" s="0" t="n">
        <f aca="false">IF(AND($A2211&gt;=CrashTest!$B$3,$A2211&lt;=CrashTest!$C$3),1,IF(AND($A2211&gt;=CrashTest!$B$4,$A2211&lt;=CrashTest!$C$4),2,IF(AND($A2211&gt;=CrashTest!$B$5,$A2211&lt;=CrashTest!$C$5),3,IF(AND($A2211&gt;=CrashTest!$B$6,$A2211&lt;=CrashTest!$C$6),4,IF(AND($A2211&gt;=CrashTest!$B$7,$A2211&lt;=CrashTest!$C$7),5,0)))))</f>
        <v>0</v>
      </c>
      <c r="U2211" s="8" t="str">
        <f aca="false">IF(T2211=0,"",IF(T2210=T2211,MAX(U2210,B2211),B2211))</f>
        <v/>
      </c>
      <c r="V2211" s="9" t="str">
        <f aca="false">IF(T2211=0,"",B2211/U2211-1)</f>
        <v/>
      </c>
      <c r="W2211" s="8" t="str">
        <f aca="false">IF(T2211=0,"",IF(T2210=T2211,MAX(W2210,F2211),F2211))</f>
        <v/>
      </c>
      <c r="X2211" s="9" t="str">
        <f aca="false">IF(T2211=0,"",F2211/W2211-1)</f>
        <v/>
      </c>
    </row>
    <row r="2212" customFormat="false" ht="15" hidden="false" customHeight="false" outlineLevel="0" collapsed="false">
      <c r="A2212" s="5" t="n">
        <v>46040</v>
      </c>
      <c r="B2212" s="6" t="n">
        <v>3301.93096201052</v>
      </c>
      <c r="C2212" s="7" t="n">
        <v>28.33652284</v>
      </c>
      <c r="D2212" s="0" t="n">
        <f aca="false">INT((ROW()-3)/30)</f>
        <v>73</v>
      </c>
      <c r="E2212" s="0" t="n">
        <f aca="false">2+30*D2212</f>
        <v>2192</v>
      </c>
      <c r="F2212" s="8" t="n">
        <f aca="false">INDEX($F:$F,$E2212)*(2*B2212/INDEX($B:$B,$E2212)-C2212/INDEX($C:$C,$E2212))</f>
        <v>198.994429976728</v>
      </c>
      <c r="G2212" s="9" t="n">
        <f aca="false">B2212/B2211-1</f>
        <v>-0.0015102739695203</v>
      </c>
      <c r="H2212" s="9" t="n">
        <f aca="false">F2212/F2211-1</f>
        <v>0.00889519020505625</v>
      </c>
      <c r="I2212" s="9" t="n">
        <f aca="false">LN(B2212/B2211)</f>
        <v>-0.00151141558282916</v>
      </c>
      <c r="J2212" s="9" t="n">
        <f aca="false">LN(F2212/F2211)</f>
        <v>0.00885586105544087</v>
      </c>
      <c r="K2212" s="9" t="n">
        <f aca="false">F2212/F2205-1</f>
        <v>0.0330761222456641</v>
      </c>
      <c r="L2212" s="9" t="n">
        <f aca="false">F2212/F2182-1</f>
        <v>0.03632779692533</v>
      </c>
      <c r="M2212" s="9" t="n">
        <f aca="false">B2212/B2205-1</f>
        <v>0.060845430776703</v>
      </c>
      <c r="N2212" s="9" t="n">
        <f aca="false">B2212/B2182-1</f>
        <v>0.107854876939393</v>
      </c>
      <c r="O2212" s="8" t="n">
        <f aca="false">MAX(O2211,F2212)</f>
        <v>271.506607307531</v>
      </c>
      <c r="P2212" s="9" t="n">
        <f aca="false">F2212/O2212-1</f>
        <v>-0.267073343260003</v>
      </c>
      <c r="Q2212" s="8" t="n">
        <f aca="false">MAX(Q2211,B2212)</f>
        <v>4831.10497749854</v>
      </c>
      <c r="R2212" s="9" t="n">
        <f aca="false">B2212/Q2212-1</f>
        <v>-0.316526762016213</v>
      </c>
      <c r="S2212" s="9" t="n">
        <f aca="false">B2212/INDEX($B:$B,$E2212)-1</f>
        <v>0.125438473385035</v>
      </c>
      <c r="T2212" s="0" t="n">
        <f aca="false">IF(AND($A2212&gt;=CrashTest!$B$3,$A2212&lt;=CrashTest!$C$3),1,IF(AND($A2212&gt;=CrashTest!$B$4,$A2212&lt;=CrashTest!$C$4),2,IF(AND($A2212&gt;=CrashTest!$B$5,$A2212&lt;=CrashTest!$C$5),3,IF(AND($A2212&gt;=CrashTest!$B$6,$A2212&lt;=CrashTest!$C$6),4,IF(AND($A2212&gt;=CrashTest!$B$7,$A2212&lt;=CrashTest!$C$7),5,0)))))</f>
        <v>0</v>
      </c>
      <c r="U2212" s="8" t="str">
        <f aca="false">IF(T2212=0,"",IF(T2211=T2212,MAX(U2211,B2212),B2212))</f>
        <v/>
      </c>
      <c r="V2212" s="9" t="str">
        <f aca="false">IF(T2212=0,"",B2212/U2212-1)</f>
        <v/>
      </c>
      <c r="W2212" s="8" t="str">
        <f aca="false">IF(T2212=0,"",IF(T2211=T2212,MAX(W2211,F2212),F2212))</f>
        <v/>
      </c>
      <c r="X2212" s="9" t="str">
        <f aca="false">IF(T2212=0,"",F2212/W2212-1)</f>
        <v/>
      </c>
    </row>
    <row r="2213" customFormat="false" ht="15" hidden="false" customHeight="false" outlineLevel="0" collapsed="false">
      <c r="A2213" s="5" t="n">
        <v>46041</v>
      </c>
      <c r="B2213" s="6" t="n">
        <v>3185.10260227937</v>
      </c>
      <c r="C2213" s="7" t="n">
        <v>26.87945379</v>
      </c>
      <c r="D2213" s="0" t="n">
        <f aca="false">INT((ROW()-3)/30)</f>
        <v>73</v>
      </c>
      <c r="E2213" s="0" t="n">
        <f aca="false">2+30*D2213</f>
        <v>2192</v>
      </c>
      <c r="F2213" s="8" t="n">
        <f aca="false">INDEX($F:$F,$E2213)*(2*B2213/INDEX($B:$B,$E2213)-C2213/INDEX($C:$C,$E2213))</f>
        <v>195.554722447953</v>
      </c>
      <c r="G2213" s="9" t="n">
        <f aca="false">B2213/B2212-1</f>
        <v>-0.0353818299277869</v>
      </c>
      <c r="H2213" s="9" t="n">
        <f aca="false">F2213/F2212-1</f>
        <v>-0.0172854462769502</v>
      </c>
      <c r="I2213" s="9" t="n">
        <f aca="false">LN(B2213/B2212)</f>
        <v>-0.0360229346262607</v>
      </c>
      <c r="J2213" s="9" t="n">
        <f aca="false">LN(F2213/F2212)</f>
        <v>-0.0174365837884979</v>
      </c>
      <c r="K2213" s="9" t="n">
        <f aca="false">F2213/F2206-1</f>
        <v>0.0153025036268595</v>
      </c>
      <c r="L2213" s="9" t="n">
        <f aca="false">F2213/F2183-1</f>
        <v>0.021199170569238</v>
      </c>
      <c r="M2213" s="9" t="n">
        <f aca="false">B2213/B2206-1</f>
        <v>0.030419767447265</v>
      </c>
      <c r="N2213" s="9" t="n">
        <f aca="false">B2213/B2183-1</f>
        <v>0.0704576837364421</v>
      </c>
      <c r="O2213" s="8" t="n">
        <f aca="false">MAX(O2212,F2213)</f>
        <v>271.506607307531</v>
      </c>
      <c r="P2213" s="9" t="n">
        <f aca="false">F2213/O2213-1</f>
        <v>-0.279742307610027</v>
      </c>
      <c r="Q2213" s="8" t="n">
        <f aca="false">MAX(Q2212,B2213)</f>
        <v>4831.10497749854</v>
      </c>
      <c r="R2213" s="9" t="n">
        <f aca="false">B2213/Q2213-1</f>
        <v>-0.340709295882749</v>
      </c>
      <c r="S2213" s="9" t="n">
        <f aca="false">B2213/INDEX($B:$B,$E2213)-1</f>
        <v>0.0856184007255378</v>
      </c>
      <c r="T2213" s="0" t="n">
        <f aca="false">IF(AND($A2213&gt;=CrashTest!$B$3,$A2213&lt;=CrashTest!$C$3),1,IF(AND($A2213&gt;=CrashTest!$B$4,$A2213&lt;=CrashTest!$C$4),2,IF(AND($A2213&gt;=CrashTest!$B$5,$A2213&lt;=CrashTest!$C$5),3,IF(AND($A2213&gt;=CrashTest!$B$6,$A2213&lt;=CrashTest!$C$6),4,IF(AND($A2213&gt;=CrashTest!$B$7,$A2213&lt;=CrashTest!$C$7),5,0)))))</f>
        <v>0</v>
      </c>
      <c r="U2213" s="8" t="str">
        <f aca="false">IF(T2213=0,"",IF(T2212=T2213,MAX(U2212,B2213),B2213))</f>
        <v/>
      </c>
      <c r="V2213" s="9" t="str">
        <f aca="false">IF(T2213=0,"",B2213/U2213-1)</f>
        <v/>
      </c>
      <c r="W2213" s="8" t="str">
        <f aca="false">IF(T2213=0,"",IF(T2212=T2213,MAX(W2212,F2213),F2213))</f>
        <v/>
      </c>
      <c r="X2213" s="9" t="str">
        <f aca="false">IF(T2213=0,"",F2213/W2213-1)</f>
        <v/>
      </c>
    </row>
    <row r="2214" customFormat="false" ht="15" hidden="false" customHeight="false" outlineLevel="0" collapsed="false">
      <c r="A2214" s="5" t="n">
        <v>46042</v>
      </c>
      <c r="B2214" s="6" t="n">
        <v>2937.81746171829</v>
      </c>
      <c r="C2214" s="7" t="n">
        <v>23.74946768</v>
      </c>
      <c r="D2214" s="0" t="n">
        <f aca="false">INT((ROW()-3)/30)</f>
        <v>73</v>
      </c>
      <c r="E2214" s="0" t="n">
        <f aca="false">2+30*D2214</f>
        <v>2192</v>
      </c>
      <c r="F2214" s="8" t="n">
        <f aca="false">INDEX($F:$F,$E2214)*(2*B2214/INDEX($B:$B,$E2214)-C2214/INDEX($C:$C,$E2214))</f>
        <v>188.63756037889</v>
      </c>
      <c r="G2214" s="9" t="n">
        <f aca="false">B2214/B2213-1</f>
        <v>-0.0776380454381953</v>
      </c>
      <c r="H2214" s="9" t="n">
        <f aca="false">F2214/F2213-1</f>
        <v>-0.0353720021816594</v>
      </c>
      <c r="I2214" s="9" t="n">
        <f aca="false">LN(B2214/B2213)</f>
        <v>-0.0808175570164797</v>
      </c>
      <c r="J2214" s="9" t="n">
        <f aca="false">LN(F2214/F2213)</f>
        <v>-0.0360127464540189</v>
      </c>
      <c r="K2214" s="9" t="n">
        <f aca="false">F2214/F2207-1</f>
        <v>-0.031820591237379</v>
      </c>
      <c r="L2214" s="9" t="n">
        <f aca="false">F2214/F2184-1</f>
        <v>-0.0190073765729624</v>
      </c>
      <c r="M2214" s="9" t="n">
        <f aca="false">B2214/B2207-1</f>
        <v>-0.11572743517127</v>
      </c>
      <c r="N2214" s="9" t="n">
        <f aca="false">B2214/B2184-1</f>
        <v>-0.0210333400951385</v>
      </c>
      <c r="O2214" s="8" t="n">
        <f aca="false">MAX(O2213,F2214)</f>
        <v>271.506607307531</v>
      </c>
      <c r="P2214" s="9" t="n">
        <f aca="false">F2214/O2214-1</f>
        <v>-0.305219264276602</v>
      </c>
      <c r="Q2214" s="8" t="n">
        <f aca="false">MAX(Q2213,B2214)</f>
        <v>4831.10497749854</v>
      </c>
      <c r="R2214" s="9" t="n">
        <f aca="false">B2214/Q2214-1</f>
        <v>-0.391895337525984</v>
      </c>
      <c r="S2214" s="9" t="n">
        <f aca="false">B2214/INDEX($B:$B,$E2214)-1</f>
        <v>0.00133311000146752</v>
      </c>
      <c r="T2214" s="0" t="n">
        <f aca="false">IF(AND($A2214&gt;=CrashTest!$B$3,$A2214&lt;=CrashTest!$C$3),1,IF(AND($A2214&gt;=CrashTest!$B$4,$A2214&lt;=CrashTest!$C$4),2,IF(AND($A2214&gt;=CrashTest!$B$5,$A2214&lt;=CrashTest!$C$5),3,IF(AND($A2214&gt;=CrashTest!$B$6,$A2214&lt;=CrashTest!$C$6),4,IF(AND($A2214&gt;=CrashTest!$B$7,$A2214&lt;=CrashTest!$C$7),5,0)))))</f>
        <v>0</v>
      </c>
      <c r="U2214" s="8" t="str">
        <f aca="false">IF(T2214=0,"",IF(T2213=T2214,MAX(U2213,B2214),B2214))</f>
        <v/>
      </c>
      <c r="V2214" s="9" t="str">
        <f aca="false">IF(T2214=0,"",B2214/U2214-1)</f>
        <v/>
      </c>
      <c r="W2214" s="8" t="str">
        <f aca="false">IF(T2214=0,"",IF(T2213=T2214,MAX(W2213,F2214),F2214))</f>
        <v/>
      </c>
      <c r="X2214" s="9" t="str">
        <f aca="false">IF(T2214=0,"",F2214/W2214-1)</f>
        <v/>
      </c>
    </row>
    <row r="2215" customFormat="false" ht="15" hidden="false" customHeight="false" outlineLevel="0" collapsed="false">
      <c r="A2215" s="5" t="n">
        <v>46043</v>
      </c>
      <c r="B2215" s="6" t="n">
        <v>2991.97558971362</v>
      </c>
      <c r="C2215" s="7" t="n">
        <v>24.33639567</v>
      </c>
      <c r="D2215" s="0" t="n">
        <f aca="false">INT((ROW()-3)/30)</f>
        <v>73</v>
      </c>
      <c r="E2215" s="0" t="n">
        <f aca="false">2+30*D2215</f>
        <v>2192</v>
      </c>
      <c r="F2215" s="8" t="n">
        <f aca="false">INDEX($F:$F,$E2215)*(2*B2215/INDEX($B:$B,$E2215)-C2215/INDEX($C:$C,$E2215))</f>
        <v>190.933553427769</v>
      </c>
      <c r="G2215" s="9" t="n">
        <f aca="false">B2215/B2214-1</f>
        <v>0.0184348172413864</v>
      </c>
      <c r="H2215" s="9" t="n">
        <f aca="false">F2215/F2214-1</f>
        <v>0.0121714521978922</v>
      </c>
      <c r="I2215" s="9" t="n">
        <f aca="false">LN(B2215/B2214)</f>
        <v>0.018266955855552</v>
      </c>
      <c r="J2215" s="9" t="n">
        <f aca="false">LN(F2215/F2214)</f>
        <v>0.012097975683345</v>
      </c>
      <c r="K2215" s="9" t="n">
        <f aca="false">F2215/F2208-1</f>
        <v>-0.0285491714806472</v>
      </c>
      <c r="L2215" s="9" t="n">
        <f aca="false">F2215/F2185-1</f>
        <v>-0.00688595446872353</v>
      </c>
      <c r="M2215" s="9" t="n">
        <f aca="false">B2215/B2208-1</f>
        <v>-0.108602171173806</v>
      </c>
      <c r="N2215" s="9" t="n">
        <f aca="false">B2215/B2185-1</f>
        <v>-0.00425675418622484</v>
      </c>
      <c r="O2215" s="8" t="n">
        <f aca="false">MAX(O2214,F2215)</f>
        <v>271.506607307531</v>
      </c>
      <c r="P2215" s="9" t="n">
        <f aca="false">F2215/O2215-1</f>
        <v>-0.296762773763728</v>
      </c>
      <c r="Q2215" s="8" t="n">
        <f aca="false">MAX(Q2214,B2215)</f>
        <v>4831.10497749854</v>
      </c>
      <c r="R2215" s="9" t="n">
        <f aca="false">B2215/Q2215-1</f>
        <v>-0.38068503920964</v>
      </c>
      <c r="S2215" s="9" t="n">
        <f aca="false">B2215/INDEX($B:$B,$E2215)-1</f>
        <v>0.0197925028820936</v>
      </c>
      <c r="T2215" s="0" t="n">
        <f aca="false">IF(AND($A2215&gt;=CrashTest!$B$3,$A2215&lt;=CrashTest!$C$3),1,IF(AND($A2215&gt;=CrashTest!$B$4,$A2215&lt;=CrashTest!$C$4),2,IF(AND($A2215&gt;=CrashTest!$B$5,$A2215&lt;=CrashTest!$C$5),3,IF(AND($A2215&gt;=CrashTest!$B$6,$A2215&lt;=CrashTest!$C$6),4,IF(AND($A2215&gt;=CrashTest!$B$7,$A2215&lt;=CrashTest!$C$7),5,0)))))</f>
        <v>0</v>
      </c>
      <c r="U2215" s="8" t="str">
        <f aca="false">IF(T2215=0,"",IF(T2214=T2215,MAX(U2214,B2215),B2215))</f>
        <v/>
      </c>
      <c r="V2215" s="9" t="str">
        <f aca="false">IF(T2215=0,"",B2215/U2215-1)</f>
        <v/>
      </c>
      <c r="W2215" s="8" t="str">
        <f aca="false">IF(T2215=0,"",IF(T2214=T2215,MAX(W2214,F2215),F2215))</f>
        <v/>
      </c>
      <c r="X2215" s="9" t="str">
        <f aca="false">IF(T2215=0,"",F2215/W2215-1)</f>
        <v/>
      </c>
    </row>
    <row r="2216" customFormat="false" ht="15" hidden="false" customHeight="false" outlineLevel="0" collapsed="false">
      <c r="A2216" s="5" t="n">
        <v>46044</v>
      </c>
      <c r="B2216" s="6" t="n">
        <v>2947.89295207481</v>
      </c>
      <c r="C2216" s="7" t="n">
        <v>23.91325351</v>
      </c>
      <c r="D2216" s="0" t="n">
        <f aca="false">INT((ROW()-3)/30)</f>
        <v>73</v>
      </c>
      <c r="E2216" s="0" t="n">
        <f aca="false">2+30*D2216</f>
        <v>2192</v>
      </c>
      <c r="F2216" s="8" t="n">
        <f aca="false">INDEX($F:$F,$E2216)*(2*B2216/INDEX($B:$B,$E2216)-C2216/INDEX($C:$C,$E2216))</f>
        <v>188.632112692483</v>
      </c>
      <c r="G2216" s="9" t="n">
        <f aca="false">B2216/B2215-1</f>
        <v>-0.0147336220891526</v>
      </c>
      <c r="H2216" s="9" t="n">
        <f aca="false">F2216/F2215-1</f>
        <v>-0.0120536212413608</v>
      </c>
      <c r="I2216" s="9" t="n">
        <f aca="false">LN(B2216/B2215)</f>
        <v>-0.0148432399435903</v>
      </c>
      <c r="J2216" s="9" t="n">
        <f aca="false">LN(F2216/F2215)</f>
        <v>-0.012126855218574</v>
      </c>
      <c r="K2216" s="9" t="n">
        <f aca="false">F2216/F2209-1</f>
        <v>-0.0371199227253878</v>
      </c>
      <c r="L2216" s="9" t="n">
        <f aca="false">F2216/F2186-1</f>
        <v>-0.0130768061990975</v>
      </c>
      <c r="M2216" s="9" t="n">
        <f aca="false">B2216/B2209-1</f>
        <v>-0.110618017505515</v>
      </c>
      <c r="N2216" s="9" t="n">
        <f aca="false">B2216/B2186-1</f>
        <v>-0.00518430882537047</v>
      </c>
      <c r="O2216" s="8" t="n">
        <f aca="false">MAX(O2215,F2216)</f>
        <v>271.506607307531</v>
      </c>
      <c r="P2216" s="9" t="n">
        <f aca="false">F2216/O2216-1</f>
        <v>-0.305239328931605</v>
      </c>
      <c r="Q2216" s="8" t="n">
        <f aca="false">MAX(Q2215,B2216)</f>
        <v>4831.10497749854</v>
      </c>
      <c r="R2216" s="9" t="n">
        <f aca="false">B2216/Q2216-1</f>
        <v>-0.389809791796084</v>
      </c>
      <c r="S2216" s="9" t="n">
        <f aca="false">B2216/INDEX($B:$B,$E2216)-1</f>
        <v>0.00476726553527773</v>
      </c>
      <c r="T2216" s="0" t="n">
        <f aca="false">IF(AND($A2216&gt;=CrashTest!$B$3,$A2216&lt;=CrashTest!$C$3),1,IF(AND($A2216&gt;=CrashTest!$B$4,$A2216&lt;=CrashTest!$C$4),2,IF(AND($A2216&gt;=CrashTest!$B$5,$A2216&lt;=CrashTest!$C$5),3,IF(AND($A2216&gt;=CrashTest!$B$6,$A2216&lt;=CrashTest!$C$6),4,IF(AND($A2216&gt;=CrashTest!$B$7,$A2216&lt;=CrashTest!$C$7),5,0)))))</f>
        <v>0</v>
      </c>
      <c r="U2216" s="8" t="str">
        <f aca="false">IF(T2216=0,"",IF(T2215=T2216,MAX(U2215,B2216),B2216))</f>
        <v/>
      </c>
      <c r="V2216" s="9" t="str">
        <f aca="false">IF(T2216=0,"",B2216/U2216-1)</f>
        <v/>
      </c>
      <c r="W2216" s="8" t="str">
        <f aca="false">IF(T2216=0,"",IF(T2215=T2216,MAX(W2215,F2216),F2216))</f>
        <v/>
      </c>
      <c r="X2216" s="9" t="str">
        <f aca="false">IF(T2216=0,"",F2216/W2216-1)</f>
        <v/>
      </c>
    </row>
    <row r="2217" customFormat="false" ht="15" hidden="false" customHeight="false" outlineLevel="0" collapsed="false">
      <c r="A2217" s="5" t="n">
        <v>46045</v>
      </c>
      <c r="B2217" s="6" t="n">
        <v>2951.59461922852</v>
      </c>
      <c r="C2217" s="7" t="n">
        <v>23.94551822</v>
      </c>
      <c r="D2217" s="0" t="n">
        <f aca="false">INT((ROW()-3)/30)</f>
        <v>73</v>
      </c>
      <c r="E2217" s="0" t="n">
        <f aca="false">2+30*D2217</f>
        <v>2192</v>
      </c>
      <c r="F2217" s="8" t="n">
        <f aca="false">INDEX($F:$F,$E2217)*(2*B2217/INDEX($B:$B,$E2217)-C2217/INDEX($C:$C,$E2217))</f>
        <v>188.851253807977</v>
      </c>
      <c r="G2217" s="9" t="n">
        <f aca="false">B2217/B2216-1</f>
        <v>0.00125569931265801</v>
      </c>
      <c r="H2217" s="9" t="n">
        <f aca="false">F2217/F2216-1</f>
        <v>0.00116173811746934</v>
      </c>
      <c r="I2217" s="9" t="n">
        <f aca="false">LN(B2217/B2216)</f>
        <v>0.00125491158164268</v>
      </c>
      <c r="J2217" s="9" t="n">
        <f aca="false">LN(F2217/F2216)</f>
        <v>0.00116106382192857</v>
      </c>
      <c r="K2217" s="9" t="n">
        <f aca="false">F2217/F2210-1</f>
        <v>-0.0401562059414682</v>
      </c>
      <c r="L2217" s="9" t="n">
        <f aca="false">F2217/F2187-1</f>
        <v>-0.0080879636419392</v>
      </c>
      <c r="M2217" s="9" t="n">
        <f aca="false">B2217/B2210-1</f>
        <v>-0.104332595937638</v>
      </c>
      <c r="N2217" s="9" t="n">
        <f aca="false">B2217/B2187-1</f>
        <v>0.00165033735871734</v>
      </c>
      <c r="O2217" s="8" t="n">
        <f aca="false">MAX(O2216,F2217)</f>
        <v>271.506607307531</v>
      </c>
      <c r="P2217" s="9" t="n">
        <f aca="false">F2217/O2217-1</f>
        <v>-0.304432198977507</v>
      </c>
      <c r="Q2217" s="8" t="n">
        <f aca="false">MAX(Q2216,B2217)</f>
        <v>4831.10497749854</v>
      </c>
      <c r="R2217" s="9" t="n">
        <f aca="false">B2217/Q2217-1</f>
        <v>-0.389043576371051</v>
      </c>
      <c r="S2217" s="9" t="n">
        <f aca="false">B2217/INDEX($B:$B,$E2217)-1</f>
        <v>0.0060289510999918</v>
      </c>
      <c r="T2217" s="0" t="n">
        <f aca="false">IF(AND($A2217&gt;=CrashTest!$B$3,$A2217&lt;=CrashTest!$C$3),1,IF(AND($A2217&gt;=CrashTest!$B$4,$A2217&lt;=CrashTest!$C$4),2,IF(AND($A2217&gt;=CrashTest!$B$5,$A2217&lt;=CrashTest!$C$5),3,IF(AND($A2217&gt;=CrashTest!$B$6,$A2217&lt;=CrashTest!$C$6),4,IF(AND($A2217&gt;=CrashTest!$B$7,$A2217&lt;=CrashTest!$C$7),5,0)))))</f>
        <v>0</v>
      </c>
      <c r="U2217" s="8" t="str">
        <f aca="false">IF(T2217=0,"",IF(T2216=T2217,MAX(U2216,B2217),B2217))</f>
        <v/>
      </c>
      <c r="V2217" s="9" t="str">
        <f aca="false">IF(T2217=0,"",B2217/U2217-1)</f>
        <v/>
      </c>
      <c r="W2217" s="8" t="str">
        <f aca="false">IF(T2217=0,"",IF(T2216=T2217,MAX(W2216,F2217),F2217))</f>
        <v/>
      </c>
      <c r="X2217" s="9" t="str">
        <f aca="false">IF(T2217=0,"",F2217/W2217-1)</f>
        <v/>
      </c>
    </row>
    <row r="2218" customFormat="false" ht="15" hidden="false" customHeight="false" outlineLevel="0" collapsed="false">
      <c r="A2218" s="5" t="n">
        <v>46046</v>
      </c>
      <c r="B2218" s="6" t="n">
        <v>2950.6620654588</v>
      </c>
      <c r="C2218" s="7" t="n">
        <v>23.88527836</v>
      </c>
      <c r="D2218" s="0" t="n">
        <f aca="false">INT((ROW()-3)/30)</f>
        <v>73</v>
      </c>
      <c r="E2218" s="0" t="n">
        <f aca="false">2+30*D2218</f>
        <v>2192</v>
      </c>
      <c r="F2218" s="8" t="n">
        <f aca="false">INDEX($F:$F,$E2218)*(2*B2218/INDEX($B:$B,$E2218)-C2218/INDEX($C:$C,$E2218))</f>
        <v>189.20896027871</v>
      </c>
      <c r="G2218" s="9" t="n">
        <f aca="false">B2218/B2217-1</f>
        <v>-0.000315949135983873</v>
      </c>
      <c r="H2218" s="9" t="n">
        <f aca="false">F2218/F2217-1</f>
        <v>0.00189411753176238</v>
      </c>
      <c r="I2218" s="9" t="n">
        <f aca="false">LN(B2218/B2217)</f>
        <v>-0.000315999058427716</v>
      </c>
      <c r="J2218" s="9" t="n">
        <f aca="false">LN(F2218/F2217)</f>
        <v>0.00189232595310063</v>
      </c>
      <c r="K2218" s="9" t="n">
        <f aca="false">F2218/F2211-1</f>
        <v>-0.0407168180978005</v>
      </c>
      <c r="L2218" s="9" t="n">
        <f aca="false">F2218/F2188-1</f>
        <v>0.00373688712942166</v>
      </c>
      <c r="M2218" s="9" t="n">
        <f aca="false">B2218/B2211-1</f>
        <v>-0.107732477981743</v>
      </c>
      <c r="N2218" s="9" t="n">
        <f aca="false">B2218/B2188-1</f>
        <v>0.0156434804969448</v>
      </c>
      <c r="O2218" s="8" t="n">
        <f aca="false">MAX(O2217,F2218)</f>
        <v>271.506607307531</v>
      </c>
      <c r="P2218" s="9" t="n">
        <f aca="false">F2218/O2218-1</f>
        <v>-0.30311471181106</v>
      </c>
      <c r="Q2218" s="8" t="n">
        <f aca="false">MAX(Q2217,B2218)</f>
        <v>4831.10497749854</v>
      </c>
      <c r="R2218" s="9" t="n">
        <f aca="false">B2218/Q2218-1</f>
        <v>-0.389236607525221</v>
      </c>
      <c r="S2218" s="9" t="n">
        <f aca="false">B2218/INDEX($B:$B,$E2218)-1</f>
        <v>0.00571109712211704</v>
      </c>
      <c r="T2218" s="0" t="n">
        <f aca="false">IF(AND($A2218&gt;=CrashTest!$B$3,$A2218&lt;=CrashTest!$C$3),1,IF(AND($A2218&gt;=CrashTest!$B$4,$A2218&lt;=CrashTest!$C$4),2,IF(AND($A2218&gt;=CrashTest!$B$5,$A2218&lt;=CrashTest!$C$5),3,IF(AND($A2218&gt;=CrashTest!$B$6,$A2218&lt;=CrashTest!$C$6),4,IF(AND($A2218&gt;=CrashTest!$B$7,$A2218&lt;=CrashTest!$C$7),5,0)))))</f>
        <v>0</v>
      </c>
      <c r="U2218" s="8" t="str">
        <f aca="false">IF(T2218=0,"",IF(T2217=T2218,MAX(U2217,B2218),B2218))</f>
        <v/>
      </c>
      <c r="V2218" s="9" t="str">
        <f aca="false">IF(T2218=0,"",B2218/U2218-1)</f>
        <v/>
      </c>
      <c r="W2218" s="8" t="str">
        <f aca="false">IF(T2218=0,"",IF(T2217=T2218,MAX(W2217,F2218),F2218))</f>
        <v/>
      </c>
      <c r="X2218" s="9" t="str">
        <f aca="false">IF(T2218=0,"",F2218/W2218-1)</f>
        <v/>
      </c>
    </row>
    <row r="2219" customFormat="false" ht="15" hidden="false" customHeight="false" outlineLevel="0" collapsed="false">
      <c r="A2219" s="5" t="n">
        <v>46047</v>
      </c>
      <c r="B2219" s="6" t="n">
        <v>2806.82564319112</v>
      </c>
      <c r="C2219" s="7" t="n">
        <v>22.42498146</v>
      </c>
      <c r="D2219" s="0" t="n">
        <f aca="false">INT((ROW()-3)/30)</f>
        <v>73</v>
      </c>
      <c r="E2219" s="0" t="n">
        <f aca="false">2+30*D2219</f>
        <v>2192</v>
      </c>
      <c r="F2219" s="8" t="n">
        <f aca="false">INDEX($F:$F,$E2219)*(2*B2219/INDEX($B:$B,$E2219)-C2219/INDEX($C:$C,$E2219))</f>
        <v>182.330627075259</v>
      </c>
      <c r="G2219" s="9" t="n">
        <f aca="false">B2219/B2218-1</f>
        <v>-0.0487471689664044</v>
      </c>
      <c r="H2219" s="9" t="n">
        <f aca="false">F2219/F2218-1</f>
        <v>-0.0363531050184868</v>
      </c>
      <c r="I2219" s="9" t="n">
        <f aca="false">LN(B2219/B2218)</f>
        <v>-0.0499753936912529</v>
      </c>
      <c r="J2219" s="9" t="n">
        <f aca="false">LN(F2219/F2218)</f>
        <v>-0.037030342985667</v>
      </c>
      <c r="K2219" s="9" t="n">
        <f aca="false">F2219/F2212-1</f>
        <v>-0.0837400469119534</v>
      </c>
      <c r="L2219" s="9" t="n">
        <f aca="false">F2219/F2189-1</f>
        <v>-0.0351588688820688</v>
      </c>
      <c r="M2219" s="9" t="n">
        <f aca="false">B2219/B2212-1</f>
        <v>-0.149944176457867</v>
      </c>
      <c r="N2219" s="9" t="n">
        <f aca="false">B2219/B2189-1</f>
        <v>-0.0407574358847305</v>
      </c>
      <c r="O2219" s="8" t="n">
        <f aca="false">MAX(O2218,F2219)</f>
        <v>271.506607307531</v>
      </c>
      <c r="P2219" s="9" t="n">
        <f aca="false">F2219/O2219-1</f>
        <v>-0.328448655878431</v>
      </c>
      <c r="Q2219" s="8" t="n">
        <f aca="false">MAX(Q2218,B2219)</f>
        <v>4831.10497749854</v>
      </c>
      <c r="R2219" s="9" t="n">
        <f aca="false">B2219/Q2219-1</f>
        <v>-0.419009593816683</v>
      </c>
      <c r="S2219" s="9" t="n">
        <f aca="false">B2219/INDEX($B:$B,$E2219)-1</f>
        <v>-0.0433144716606829</v>
      </c>
      <c r="T2219" s="0" t="n">
        <f aca="false">IF(AND($A2219&gt;=CrashTest!$B$3,$A2219&lt;=CrashTest!$C$3),1,IF(AND($A2219&gt;=CrashTest!$B$4,$A2219&lt;=CrashTest!$C$4),2,IF(AND($A2219&gt;=CrashTest!$B$5,$A2219&lt;=CrashTest!$C$5),3,IF(AND($A2219&gt;=CrashTest!$B$6,$A2219&lt;=CrashTest!$C$6),4,IF(AND($A2219&gt;=CrashTest!$B$7,$A2219&lt;=CrashTest!$C$7),5,0)))))</f>
        <v>0</v>
      </c>
      <c r="U2219" s="8" t="str">
        <f aca="false">IF(T2219=0,"",IF(T2218=T2219,MAX(U2218,B2219),B2219))</f>
        <v/>
      </c>
      <c r="V2219" s="9" t="str">
        <f aca="false">IF(T2219=0,"",B2219/U2219-1)</f>
        <v/>
      </c>
      <c r="W2219" s="8" t="str">
        <f aca="false">IF(T2219=0,"",IF(T2218=T2219,MAX(W2218,F2219),F2219))</f>
        <v/>
      </c>
      <c r="X2219" s="9" t="str">
        <f aca="false">IF(T2219=0,"",F2219/W2219-1)</f>
        <v/>
      </c>
    </row>
    <row r="2220" customFormat="false" ht="15" hidden="false" customHeight="false" outlineLevel="0" collapsed="false">
      <c r="A2220" s="5" t="n">
        <v>46048</v>
      </c>
      <c r="B2220" s="6" t="n">
        <v>2930.17946756283</v>
      </c>
      <c r="C2220" s="7" t="n">
        <v>23.66098106</v>
      </c>
      <c r="D2220" s="0" t="n">
        <f aca="false">INT((ROW()-3)/30)</f>
        <v>73</v>
      </c>
      <c r="E2220" s="0" t="n">
        <f aca="false">2+30*D2220</f>
        <v>2192</v>
      </c>
      <c r="F2220" s="8" t="n">
        <f aca="false">INDEX($F:$F,$E2220)*(2*B2220/INDEX($B:$B,$E2220)-C2220/INDEX($C:$C,$E2220))</f>
        <v>188.35900839886</v>
      </c>
      <c r="G2220" s="9" t="n">
        <f aca="false">B2220/B2219-1</f>
        <v>0.0439478044070694</v>
      </c>
      <c r="H2220" s="9" t="n">
        <f aca="false">F2220/F2219-1</f>
        <v>0.0330629111537732</v>
      </c>
      <c r="I2220" s="9" t="n">
        <f aca="false">LN(B2220/B2219)</f>
        <v>0.0430094924319472</v>
      </c>
      <c r="J2220" s="9" t="n">
        <f aca="false">LN(F2220/F2219)</f>
        <v>0.0325280896904174</v>
      </c>
      <c r="K2220" s="9" t="n">
        <f aca="false">F2220/F2213-1</f>
        <v>-0.036796421784228</v>
      </c>
      <c r="L2220" s="9" t="n">
        <f aca="false">F2220/F2190-1</f>
        <v>-0.00249320067741698</v>
      </c>
      <c r="M2220" s="9" t="n">
        <f aca="false">B2220/B2213-1</f>
        <v>-0.080036082521834</v>
      </c>
      <c r="N2220" s="9" t="n">
        <f aca="false">B2220/B2190-1</f>
        <v>-0.00412126078760711</v>
      </c>
      <c r="O2220" s="8" t="n">
        <f aca="false">MAX(O2219,F2220)</f>
        <v>271.506607307531</v>
      </c>
      <c r="P2220" s="9" t="n">
        <f aca="false">F2220/O2220-1</f>
        <v>-0.306245213452543</v>
      </c>
      <c r="Q2220" s="8" t="n">
        <f aca="false">MAX(Q2219,B2220)</f>
        <v>4831.10497749854</v>
      </c>
      <c r="R2220" s="9" t="n">
        <f aca="false">B2220/Q2220-1</f>
        <v>-0.393476341083355</v>
      </c>
      <c r="S2220" s="9" t="n">
        <f aca="false">B2220/INDEX($B:$B,$E2220)-1</f>
        <v>-0.00127024318215285</v>
      </c>
      <c r="T2220" s="0" t="n">
        <f aca="false">IF(AND($A2220&gt;=CrashTest!$B$3,$A2220&lt;=CrashTest!$C$3),1,IF(AND($A2220&gt;=CrashTest!$B$4,$A2220&lt;=CrashTest!$C$4),2,IF(AND($A2220&gt;=CrashTest!$B$5,$A2220&lt;=CrashTest!$C$5),3,IF(AND($A2220&gt;=CrashTest!$B$6,$A2220&lt;=CrashTest!$C$6),4,IF(AND($A2220&gt;=CrashTest!$B$7,$A2220&lt;=CrashTest!$C$7),5,0)))))</f>
        <v>0</v>
      </c>
      <c r="U2220" s="8" t="str">
        <f aca="false">IF(T2220=0,"",IF(T2219=T2220,MAX(U2219,B2220),B2220))</f>
        <v/>
      </c>
      <c r="V2220" s="9" t="str">
        <f aca="false">IF(T2220=0,"",B2220/U2220-1)</f>
        <v/>
      </c>
      <c r="W2220" s="8" t="str">
        <f aca="false">IF(T2220=0,"",IF(T2219=T2220,MAX(W2219,F2220),F2220))</f>
        <v/>
      </c>
      <c r="X2220" s="9" t="str">
        <f aca="false">IF(T2220=0,"",F2220/W2220-1)</f>
        <v/>
      </c>
    </row>
    <row r="2221" customFormat="false" ht="15" hidden="false" customHeight="false" outlineLevel="0" collapsed="false">
      <c r="A2221" s="5" t="n">
        <v>46049</v>
      </c>
      <c r="B2221" s="6" t="n">
        <v>3022.82405873758</v>
      </c>
      <c r="C2221" s="7" t="n">
        <v>24.54610076</v>
      </c>
      <c r="D2221" s="0" t="n">
        <f aca="false">INT((ROW()-3)/30)</f>
        <v>73</v>
      </c>
      <c r="E2221" s="0" t="n">
        <f aca="false">2+30*D2221</f>
        <v>2192</v>
      </c>
      <c r="F2221" s="8" t="n">
        <f aca="false">INDEX($F:$F,$E2221)*(2*B2221/INDEX($B:$B,$E2221)-C2221/INDEX($C:$C,$E2221))</f>
        <v>193.228712636384</v>
      </c>
      <c r="G2221" s="9" t="n">
        <f aca="false">B2221/B2220-1</f>
        <v>0.0316173777750914</v>
      </c>
      <c r="H2221" s="9" t="n">
        <f aca="false">F2221/F2220-1</f>
        <v>0.0258533121347264</v>
      </c>
      <c r="I2221" s="9" t="n">
        <f aca="false">LN(B2221/B2220)</f>
        <v>0.0311278403417692</v>
      </c>
      <c r="J2221" s="9" t="n">
        <f aca="false">LN(F2221/F2220)</f>
        <v>0.0255247658983816</v>
      </c>
      <c r="K2221" s="9" t="n">
        <f aca="false">F2221/F2214-1</f>
        <v>0.024338484065803</v>
      </c>
      <c r="L2221" s="9" t="n">
        <f aca="false">F2221/F2191-1</f>
        <v>0.0232762321648907</v>
      </c>
      <c r="M2221" s="9" t="n">
        <f aca="false">B2221/B2214-1</f>
        <v>0.0289352889098735</v>
      </c>
      <c r="N2221" s="9" t="n">
        <f aca="false">B2221/B2191-1</f>
        <v>0.0260479193106691</v>
      </c>
      <c r="O2221" s="8" t="n">
        <f aca="false">MAX(O2220,F2221)</f>
        <v>271.506607307531</v>
      </c>
      <c r="P2221" s="9" t="n">
        <f aca="false">F2221/O2221-1</f>
        <v>-0.288309354410971</v>
      </c>
      <c r="Q2221" s="8" t="n">
        <f aca="false">MAX(Q2220,B2221)</f>
        <v>4831.10497749854</v>
      </c>
      <c r="R2221" s="9" t="n">
        <f aca="false">B2221/Q2221-1</f>
        <v>-0.374299653429857</v>
      </c>
      <c r="S2221" s="9" t="n">
        <f aca="false">B2221/INDEX($B:$B,$E2221)-1</f>
        <v>0.0303069728343821</v>
      </c>
      <c r="T2221" s="0" t="n">
        <f aca="false">IF(AND($A2221&gt;=CrashTest!$B$3,$A2221&lt;=CrashTest!$C$3),1,IF(AND($A2221&gt;=CrashTest!$B$4,$A2221&lt;=CrashTest!$C$4),2,IF(AND($A2221&gt;=CrashTest!$B$5,$A2221&lt;=CrashTest!$C$5),3,IF(AND($A2221&gt;=CrashTest!$B$6,$A2221&lt;=CrashTest!$C$6),4,IF(AND($A2221&gt;=CrashTest!$B$7,$A2221&lt;=CrashTest!$C$7),5,0)))))</f>
        <v>0</v>
      </c>
      <c r="U2221" s="8" t="str">
        <f aca="false">IF(T2221=0,"",IF(T2220=T2221,MAX(U2220,B2221),B2221))</f>
        <v/>
      </c>
      <c r="V2221" s="9" t="str">
        <f aca="false">IF(T2221=0,"",B2221/U2221-1)</f>
        <v/>
      </c>
      <c r="W2221" s="8" t="str">
        <f aca="false">IF(T2221=0,"",IF(T2220=T2221,MAX(W2220,F2221),F2221))</f>
        <v/>
      </c>
      <c r="X2221" s="9" t="str">
        <f aca="false">IF(T2221=0,"",F2221/W2221-1)</f>
        <v/>
      </c>
    </row>
    <row r="2222" customFormat="false" ht="15" hidden="false" customHeight="false" outlineLevel="0" collapsed="false">
      <c r="A2222" s="5" t="n">
        <v>46050</v>
      </c>
      <c r="B2222" s="6" t="n">
        <v>3008.43984979544</v>
      </c>
      <c r="C2222" s="7" t="n">
        <v>24.38992697</v>
      </c>
      <c r="D2222" s="0" t="n">
        <f aca="false">INT((ROW()-3)/30)</f>
        <v>73</v>
      </c>
      <c r="E2222" s="0" t="n">
        <f aca="false">2+30*D2222</f>
        <v>2192</v>
      </c>
      <c r="F2222" s="8" t="n">
        <f aca="false">INDEX($F:$F,$E2222)*(2*B2222/INDEX($B:$B,$E2222)-C2222/INDEX($C:$C,$E2222))</f>
        <v>192.621185153138</v>
      </c>
      <c r="G2222" s="9" t="n">
        <f aca="false">B2222/B2221-1</f>
        <v>-0.00475853329953557</v>
      </c>
      <c r="H2222" s="9" t="n">
        <f aca="false">F2222/F2221-1</f>
        <v>-0.003144084928976</v>
      </c>
      <c r="I2222" s="9" t="n">
        <f aca="false">LN(B2222/B2221)</f>
        <v>-0.00476989116462747</v>
      </c>
      <c r="J2222" s="9" t="n">
        <f aca="false">LN(F2222/F2221)</f>
        <v>-0.00314903794853041</v>
      </c>
      <c r="K2222" s="9" t="n">
        <f aca="false">F2222/F2215-1</f>
        <v>0.00883884312145211</v>
      </c>
      <c r="L2222" s="9" t="n">
        <f aca="false">F2222/F2192-1</f>
        <v>0.0237125441128412</v>
      </c>
      <c r="M2222" s="9" t="n">
        <f aca="false">B2222/B2215-1</f>
        <v>0.00550280561727301</v>
      </c>
      <c r="N2222" s="9" t="n">
        <f aca="false">B2222/B2192-1</f>
        <v>0.0254042227954061</v>
      </c>
      <c r="O2222" s="8" t="n">
        <f aca="false">MAX(O2221,F2222)</f>
        <v>271.506607307531</v>
      </c>
      <c r="P2222" s="9" t="n">
        <f aca="false">F2222/O2222-1</f>
        <v>-0.290546970243861</v>
      </c>
      <c r="Q2222" s="8" t="n">
        <f aca="false">MAX(Q2221,B2222)</f>
        <v>4831.10497749854</v>
      </c>
      <c r="R2222" s="9" t="n">
        <f aca="false">B2222/Q2222-1</f>
        <v>-0.377277069364542</v>
      </c>
      <c r="S2222" s="9" t="n">
        <f aca="false">B2222/INDEX($B:$B,$E2222)-1</f>
        <v>0.0254042227954061</v>
      </c>
      <c r="T2222" s="0" t="n">
        <f aca="false">IF(AND($A2222&gt;=CrashTest!$B$3,$A2222&lt;=CrashTest!$C$3),1,IF(AND($A2222&gt;=CrashTest!$B$4,$A2222&lt;=CrashTest!$C$4),2,IF(AND($A2222&gt;=CrashTest!$B$5,$A2222&lt;=CrashTest!$C$5),3,IF(AND($A2222&gt;=CrashTest!$B$6,$A2222&lt;=CrashTest!$C$6),4,IF(AND($A2222&gt;=CrashTest!$B$7,$A2222&lt;=CrashTest!$C$7),5,0)))))</f>
        <v>0</v>
      </c>
      <c r="U2222" s="8" t="str">
        <f aca="false">IF(T2222=0,"",IF(T2221=T2222,MAX(U2221,B2222),B2222))</f>
        <v/>
      </c>
      <c r="V2222" s="9" t="str">
        <f aca="false">IF(T2222=0,"",B2222/U2222-1)</f>
        <v/>
      </c>
      <c r="W2222" s="8" t="str">
        <f aca="false">IF(T2222=0,"",IF(T2221=T2222,MAX(W2221,F2222),F2222))</f>
        <v/>
      </c>
      <c r="X2222" s="9" t="str">
        <f aca="false">IF(T2222=0,"",F2222/W2222-1)</f>
        <v/>
      </c>
    </row>
    <row r="2223" customFormat="false" ht="15" hidden="false" customHeight="false" outlineLevel="0" collapsed="false">
      <c r="A2223" s="5" t="n">
        <v>46051</v>
      </c>
      <c r="B2223" s="6" t="n">
        <v>2818.53491466978</v>
      </c>
      <c r="C2223" s="7" t="n">
        <v>21.68351864</v>
      </c>
      <c r="D2223" s="0" t="n">
        <f aca="false">INT((ROW()-3)/30)</f>
        <v>74</v>
      </c>
      <c r="E2223" s="0" t="n">
        <f aca="false">2+30*D2223</f>
        <v>2222</v>
      </c>
      <c r="F2223" s="8" t="n">
        <f aca="false">INDEX($F:$F,$E2223)*(2*B2223/INDEX($B:$B,$E2223)-C2223/INDEX($C:$C,$E2223))</f>
        <v>189.677175490999</v>
      </c>
      <c r="G2223" s="9" t="n">
        <f aca="false">B2223/B2222-1</f>
        <v>-0.0631240591825603</v>
      </c>
      <c r="H2223" s="9" t="n">
        <f aca="false">F2223/F2222-1</f>
        <v>-0.0152839349409993</v>
      </c>
      <c r="I2223" s="9" t="n">
        <f aca="false">LN(B2223/B2222)</f>
        <v>-0.0652044059177047</v>
      </c>
      <c r="J2223" s="9" t="n">
        <f aca="false">LN(F2223/F2222)</f>
        <v>-0.0154019381879582</v>
      </c>
      <c r="K2223" s="9" t="n">
        <f aca="false">F2223/F2216-1</f>
        <v>0.00554021679341443</v>
      </c>
      <c r="L2223" s="9" t="n">
        <f aca="false">F2223/F2193-1</f>
        <v>0.0045463013538285</v>
      </c>
      <c r="M2223" s="9" t="n">
        <f aca="false">B2223/B2216-1</f>
        <v>-0.0438815247052932</v>
      </c>
      <c r="N2223" s="9" t="n">
        <f aca="false">B2223/B2193-1</f>
        <v>-0.0507424901740237</v>
      </c>
      <c r="O2223" s="8" t="n">
        <f aca="false">MAX(O2222,F2223)</f>
        <v>271.506607307531</v>
      </c>
      <c r="P2223" s="9" t="n">
        <f aca="false">F2223/O2223-1</f>
        <v>-0.301390204194348</v>
      </c>
      <c r="Q2223" s="8" t="n">
        <f aca="false">MAX(Q2222,B2223)</f>
        <v>4831.10497749854</v>
      </c>
      <c r="R2223" s="9" t="n">
        <f aca="false">B2223/Q2223-1</f>
        <v>-0.416585868492312</v>
      </c>
      <c r="S2223" s="9" t="n">
        <f aca="false">B2223/INDEX($B:$B,$E2223)-1</f>
        <v>-0.0631240591825603</v>
      </c>
      <c r="T2223" s="0" t="n">
        <f aca="false">IF(AND($A2223&gt;=CrashTest!$B$3,$A2223&lt;=CrashTest!$C$3),1,IF(AND($A2223&gt;=CrashTest!$B$4,$A2223&lt;=CrashTest!$C$4),2,IF(AND($A2223&gt;=CrashTest!$B$5,$A2223&lt;=CrashTest!$C$5),3,IF(AND($A2223&gt;=CrashTest!$B$6,$A2223&lt;=CrashTest!$C$6),4,IF(AND($A2223&gt;=CrashTest!$B$7,$A2223&lt;=CrashTest!$C$7),5,0)))))</f>
        <v>0</v>
      </c>
      <c r="U2223" s="8" t="str">
        <f aca="false">IF(T2223=0,"",IF(T2222=T2223,MAX(U2222,B2223),B2223))</f>
        <v/>
      </c>
      <c r="V2223" s="9" t="str">
        <f aca="false">IF(T2223=0,"",B2223/U2223-1)</f>
        <v/>
      </c>
      <c r="W2223" s="8" t="str">
        <f aca="false">IF(T2223=0,"",IF(T2222=T2223,MAX(W2222,F2223),F2223))</f>
        <v/>
      </c>
      <c r="X2223" s="9" t="str">
        <f aca="false">IF(T2223=0,"",F2223/W2223-1)</f>
        <v/>
      </c>
    </row>
    <row r="2224" customFormat="false" ht="15" hidden="false" customHeight="false" outlineLevel="0" collapsed="false">
      <c r="A2224" s="5" t="n">
        <v>46052</v>
      </c>
      <c r="B2224" s="6" t="n">
        <v>2699.6404661017</v>
      </c>
      <c r="C2224" s="7" t="n">
        <v>19.99642544</v>
      </c>
      <c r="D2224" s="0" t="n">
        <f aca="false">INT((ROW()-3)/30)</f>
        <v>74</v>
      </c>
      <c r="E2224" s="0" t="n">
        <f aca="false">2+30*D2224</f>
        <v>2222</v>
      </c>
      <c r="F2224" s="8" t="n">
        <f aca="false">INDEX($F:$F,$E2224)*(2*B2224/INDEX($B:$B,$E2224)-C2224/INDEX($C:$C,$E2224))</f>
        <v>187.776219729454</v>
      </c>
      <c r="G2224" s="9" t="n">
        <f aca="false">B2224/B2223-1</f>
        <v>-0.0421830675040652</v>
      </c>
      <c r="H2224" s="9" t="n">
        <f aca="false">F2224/F2223-1</f>
        <v>-0.0100220585667425</v>
      </c>
      <c r="I2224" s="9" t="n">
        <f aca="false">LN(B2224/B2223)</f>
        <v>-0.043098612699995</v>
      </c>
      <c r="J2224" s="9" t="n">
        <f aca="false">LN(F2224/F2223)</f>
        <v>-0.0100726174822831</v>
      </c>
      <c r="K2224" s="9" t="n">
        <f aca="false">F2224/F2217-1</f>
        <v>-0.00569249108409786</v>
      </c>
      <c r="L2224" s="9" t="n">
        <f aca="false">F2224/F2194-1</f>
        <v>-0.00718151581619186</v>
      </c>
      <c r="M2224" s="9" t="n">
        <f aca="false">B2224/B2217-1</f>
        <v>-0.08536204514178</v>
      </c>
      <c r="N2224" s="9" t="n">
        <f aca="false">B2224/B2194-1</f>
        <v>-0.0904568626831958</v>
      </c>
      <c r="O2224" s="8" t="n">
        <f aca="false">MAX(O2223,F2224)</f>
        <v>271.506607307531</v>
      </c>
      <c r="P2224" s="9" t="n">
        <f aca="false">F2224/O2224-1</f>
        <v>-0.308391712483213</v>
      </c>
      <c r="Q2224" s="8" t="n">
        <f aca="false">MAX(Q2223,B2224)</f>
        <v>4831.10497749854</v>
      </c>
      <c r="R2224" s="9" t="n">
        <f aca="false">B2224/Q2224-1</f>
        <v>-0.441196066184526</v>
      </c>
      <c r="S2224" s="9" t="n">
        <f aca="false">B2224/INDEX($B:$B,$E2224)-1</f>
        <v>-0.102644360236997</v>
      </c>
      <c r="T2224" s="0" t="n">
        <f aca="false">IF(AND($A2224&gt;=CrashTest!$B$3,$A2224&lt;=CrashTest!$C$3),1,IF(AND($A2224&gt;=CrashTest!$B$4,$A2224&lt;=CrashTest!$C$4),2,IF(AND($A2224&gt;=CrashTest!$B$5,$A2224&lt;=CrashTest!$C$5),3,IF(AND($A2224&gt;=CrashTest!$B$6,$A2224&lt;=CrashTest!$C$6),4,IF(AND($A2224&gt;=CrashTest!$B$7,$A2224&lt;=CrashTest!$C$7),5,0)))))</f>
        <v>0</v>
      </c>
      <c r="U2224" s="8" t="str">
        <f aca="false">IF(T2224=0,"",IF(T2223=T2224,MAX(U2223,B2224),B2224))</f>
        <v/>
      </c>
      <c r="V2224" s="9" t="str">
        <f aca="false">IF(T2224=0,"",B2224/U2224-1)</f>
        <v/>
      </c>
      <c r="W2224" s="8" t="str">
        <f aca="false">IF(T2224=0,"",IF(T2223=T2224,MAX(W2223,F2224),F2224))</f>
        <v/>
      </c>
      <c r="X2224" s="9" t="str">
        <f aca="false">IF(T2224=0,"",F2224/W2224-1)</f>
        <v/>
      </c>
    </row>
    <row r="2225" customFormat="false" ht="15" hidden="false" customHeight="false" outlineLevel="0" collapsed="false">
      <c r="A2225" s="5" t="n">
        <v>46053</v>
      </c>
      <c r="B2225" s="6" t="n">
        <v>2444.24318264173</v>
      </c>
      <c r="C2225" s="7" t="n">
        <v>16.1553979</v>
      </c>
      <c r="D2225" s="0" t="n">
        <f aca="false">INT((ROW()-3)/30)</f>
        <v>74</v>
      </c>
      <c r="E2225" s="0" t="n">
        <f aca="false">2+30*D2225</f>
        <v>2222</v>
      </c>
      <c r="F2225" s="8" t="n">
        <f aca="false">INDEX($F:$F,$E2225)*(2*B2225/INDEX($B:$B,$E2225)-C2225/INDEX($C:$C,$E2225))</f>
        <v>185.406397313434</v>
      </c>
      <c r="G2225" s="9" t="n">
        <f aca="false">B2225/B2224-1</f>
        <v>-0.0946041840263142</v>
      </c>
      <c r="H2225" s="9" t="n">
        <f aca="false">F2225/F2224-1</f>
        <v>-0.0126204607773812</v>
      </c>
      <c r="I2225" s="9" t="n">
        <f aca="false">LN(B2225/B2224)</f>
        <v>-0.0993830651819376</v>
      </c>
      <c r="J2225" s="9" t="n">
        <f aca="false">LN(F2225/F2224)</f>
        <v>-0.0127007752450563</v>
      </c>
      <c r="K2225" s="9" t="n">
        <f aca="false">F2225/F2218-1</f>
        <v>-0.0200971611475209</v>
      </c>
      <c r="L2225" s="9" t="n">
        <f aca="false">F2225/F2195-1</f>
        <v>-0.0233079103808203</v>
      </c>
      <c r="M2225" s="9" t="n">
        <f aca="false">B2225/B2218-1</f>
        <v>-0.171628899407132</v>
      </c>
      <c r="N2225" s="9" t="n">
        <f aca="false">B2225/B2195-1</f>
        <v>-0.18549358699608</v>
      </c>
      <c r="O2225" s="8" t="n">
        <f aca="false">MAX(O2224,F2225)</f>
        <v>271.506607307531</v>
      </c>
      <c r="P2225" s="9" t="n">
        <f aca="false">F2225/O2225-1</f>
        <v>-0.31712012774913</v>
      </c>
      <c r="Q2225" s="8" t="n">
        <f aca="false">MAX(Q2224,B2225)</f>
        <v>4831.10497749854</v>
      </c>
      <c r="R2225" s="9" t="n">
        <f aca="false">B2225/Q2225-1</f>
        <v>-0.494061256373834</v>
      </c>
      <c r="S2225" s="9" t="n">
        <f aca="false">B2225/INDEX($B:$B,$E2225)-1</f>
        <v>-0.187537958318187</v>
      </c>
      <c r="T2225" s="0" t="n">
        <f aca="false">IF(AND($A2225&gt;=CrashTest!$B$3,$A2225&lt;=CrashTest!$C$3),1,IF(AND($A2225&gt;=CrashTest!$B$4,$A2225&lt;=CrashTest!$C$4),2,IF(AND($A2225&gt;=CrashTest!$B$5,$A2225&lt;=CrashTest!$C$5),3,IF(AND($A2225&gt;=CrashTest!$B$6,$A2225&lt;=CrashTest!$C$6),4,IF(AND($A2225&gt;=CrashTest!$B$7,$A2225&lt;=CrashTest!$C$7),5,0)))))</f>
        <v>0</v>
      </c>
      <c r="U2225" s="8" t="str">
        <f aca="false">IF(T2225=0,"",IF(T2224=T2225,MAX(U2224,B2225),B2225))</f>
        <v/>
      </c>
      <c r="V2225" s="9" t="str">
        <f aca="false">IF(T2225=0,"",B2225/U2225-1)</f>
        <v/>
      </c>
      <c r="W2225" s="8" t="str">
        <f aca="false">IF(T2225=0,"",IF(T2224=T2225,MAX(W2224,F2225),F2225))</f>
        <v/>
      </c>
      <c r="X2225" s="9" t="str">
        <f aca="false">IF(T2225=0,"",F2225/W2225-1)</f>
        <v/>
      </c>
    </row>
    <row r="2226" customFormat="false" ht="15" hidden="false" customHeight="false" outlineLevel="0" collapsed="false">
      <c r="A2226" s="5" t="n">
        <v>46054</v>
      </c>
      <c r="B2226" s="6" t="n">
        <v>2270.22719140853</v>
      </c>
      <c r="C2226" s="7" t="n">
        <v>13.37612788</v>
      </c>
      <c r="D2226" s="0" t="n">
        <f aca="false">INT((ROW()-3)/30)</f>
        <v>74</v>
      </c>
      <c r="E2226" s="0" t="n">
        <f aca="false">2+30*D2226</f>
        <v>2222</v>
      </c>
      <c r="F2226" s="8" t="n">
        <f aca="false">INDEX($F:$F,$E2226)*(2*B2226/INDEX($B:$B,$E2226)-C2226/INDEX($C:$C,$E2226))</f>
        <v>185.072458818256</v>
      </c>
      <c r="G2226" s="9" t="n">
        <f aca="false">B2226/B2225-1</f>
        <v>-0.0711942217816167</v>
      </c>
      <c r="H2226" s="9" t="n">
        <f aca="false">F2226/F2225-1</f>
        <v>-0.00180111635853075</v>
      </c>
      <c r="I2226" s="9" t="n">
        <f aca="false">LN(B2226/B2225)</f>
        <v>-0.07385562745245</v>
      </c>
      <c r="J2226" s="9" t="n">
        <f aca="false">LN(F2226/F2225)</f>
        <v>-0.00180274031885319</v>
      </c>
      <c r="K2226" s="9" t="n">
        <f aca="false">F2226/F2219-1</f>
        <v>0.015037691620867</v>
      </c>
      <c r="L2226" s="9" t="n">
        <f aca="false">F2226/F2196-1</f>
        <v>-0.0361261166687298</v>
      </c>
      <c r="M2226" s="9" t="n">
        <f aca="false">B2226/B2219-1</f>
        <v>-0.191176268139165</v>
      </c>
      <c r="N2226" s="9" t="n">
        <f aca="false">B2226/B2196-1</f>
        <v>-0.273355689060721</v>
      </c>
      <c r="O2226" s="8" t="n">
        <f aca="false">MAX(O2225,F2226)</f>
        <v>271.506607307531</v>
      </c>
      <c r="P2226" s="9" t="n">
        <f aca="false">F2226/O2226-1</f>
        <v>-0.318350073857953</v>
      </c>
      <c r="Q2226" s="8" t="n">
        <f aca="false">MAX(Q2225,B2226)</f>
        <v>4831.10497749854</v>
      </c>
      <c r="R2226" s="9" t="n">
        <f aca="false">B2226/Q2226-1</f>
        <v>-0.530081171495468</v>
      </c>
      <c r="S2226" s="9" t="n">
        <f aca="false">B2226/INDEX($B:$B,$E2226)-1</f>
        <v>-0.245380561102827</v>
      </c>
      <c r="T2226" s="0" t="n">
        <f aca="false">IF(AND($A2226&gt;=CrashTest!$B$3,$A2226&lt;=CrashTest!$C$3),1,IF(AND($A2226&gt;=CrashTest!$B$4,$A2226&lt;=CrashTest!$C$4),2,IF(AND($A2226&gt;=CrashTest!$B$5,$A2226&lt;=CrashTest!$C$5),3,IF(AND($A2226&gt;=CrashTest!$B$6,$A2226&lt;=CrashTest!$C$6),4,IF(AND($A2226&gt;=CrashTest!$B$7,$A2226&lt;=CrashTest!$C$7),5,0)))))</f>
        <v>0</v>
      </c>
      <c r="U2226" s="8" t="str">
        <f aca="false">IF(T2226=0,"",IF(T2225=T2226,MAX(U2225,B2226),B2226))</f>
        <v/>
      </c>
      <c r="V2226" s="9" t="str">
        <f aca="false">IF(T2226=0,"",B2226/U2226-1)</f>
        <v/>
      </c>
      <c r="W2226" s="8" t="str">
        <f aca="false">IF(T2226=0,"",IF(T2225=T2226,MAX(W2225,F2226),F2226))</f>
        <v/>
      </c>
      <c r="X2226" s="9" t="str">
        <f aca="false">IF(T2226=0,"",F2226/W2226-1)</f>
        <v/>
      </c>
    </row>
    <row r="2227" customFormat="false" ht="15" hidden="false" customHeight="false" outlineLevel="0" collapsed="false">
      <c r="A2227" s="5" t="n">
        <v>46055</v>
      </c>
      <c r="B2227" s="6" t="n">
        <v>2345.61446464056</v>
      </c>
      <c r="C2227" s="7" t="n">
        <v>14.58908575</v>
      </c>
      <c r="D2227" s="0" t="n">
        <f aca="false">INT((ROW()-3)/30)</f>
        <v>74</v>
      </c>
      <c r="E2227" s="0" t="n">
        <f aca="false">2+30*D2227</f>
        <v>2222</v>
      </c>
      <c r="F2227" s="8" t="n">
        <f aca="false">INDEX($F:$F,$E2227)*(2*B2227/INDEX($B:$B,$E2227)-C2227/INDEX($C:$C,$E2227))</f>
        <v>185.146669868524</v>
      </c>
      <c r="G2227" s="9" t="n">
        <f aca="false">B2227/B2226-1</f>
        <v>0.0332069290321808</v>
      </c>
      <c r="H2227" s="9" t="n">
        <f aca="false">F2227/F2226-1</f>
        <v>0.000400983759232698</v>
      </c>
      <c r="I2227" s="9" t="n">
        <f aca="false">LN(B2227/B2226)</f>
        <v>0.0326674885974138</v>
      </c>
      <c r="J2227" s="9" t="n">
        <f aca="false">LN(F2227/F2226)</f>
        <v>0.000400903386729775</v>
      </c>
      <c r="K2227" s="9" t="n">
        <f aca="false">F2227/F2220-1</f>
        <v>-0.0170543397825408</v>
      </c>
      <c r="L2227" s="9" t="n">
        <f aca="false">F2227/F2197-1</f>
        <v>-0.0380924294628539</v>
      </c>
      <c r="M2227" s="9" t="n">
        <f aca="false">B2227/B2220-1</f>
        <v>-0.199498020306749</v>
      </c>
      <c r="N2227" s="9" t="n">
        <f aca="false">B2227/B2197-1</f>
        <v>-0.249462384574364</v>
      </c>
      <c r="O2227" s="8" t="n">
        <f aca="false">MAX(O2226,F2227)</f>
        <v>271.506607307531</v>
      </c>
      <c r="P2227" s="9" t="n">
        <f aca="false">F2227/O2227-1</f>
        <v>-0.318076743308087</v>
      </c>
      <c r="Q2227" s="8" t="n">
        <f aca="false">MAX(Q2226,B2227)</f>
        <v>4831.10497749854</v>
      </c>
      <c r="R2227" s="9" t="n">
        <f aca="false">B2227/Q2227-1</f>
        <v>-0.514476610306432</v>
      </c>
      <c r="S2227" s="9" t="n">
        <f aca="false">B2227/INDEX($B:$B,$E2227)-1</f>
        <v>-0.220321966949065</v>
      </c>
      <c r="T2227" s="0" t="n">
        <f aca="false">IF(AND($A2227&gt;=CrashTest!$B$3,$A2227&lt;=CrashTest!$C$3),1,IF(AND($A2227&gt;=CrashTest!$B$4,$A2227&lt;=CrashTest!$C$4),2,IF(AND($A2227&gt;=CrashTest!$B$5,$A2227&lt;=CrashTest!$C$5),3,IF(AND($A2227&gt;=CrashTest!$B$6,$A2227&lt;=CrashTest!$C$6),4,IF(AND($A2227&gt;=CrashTest!$B$7,$A2227&lt;=CrashTest!$C$7),5,0)))))</f>
        <v>0</v>
      </c>
      <c r="U2227" s="8" t="str">
        <f aca="false">IF(T2227=0,"",IF(T2226=T2227,MAX(U2226,B2227),B2227))</f>
        <v/>
      </c>
      <c r="V2227" s="9" t="str">
        <f aca="false">IF(T2227=0,"",B2227/U2227-1)</f>
        <v/>
      </c>
      <c r="W2227" s="8" t="str">
        <f aca="false">IF(T2227=0,"",IF(T2226=T2227,MAX(W2226,F2227),F2227))</f>
        <v/>
      </c>
      <c r="X2227" s="9" t="str">
        <f aca="false">IF(T2227=0,"",F2227/W2227-1)</f>
        <v/>
      </c>
    </row>
    <row r="2228" customFormat="false" ht="15" hidden="false" customHeight="false" outlineLevel="0" collapsed="false">
      <c r="A2228" s="5" t="n">
        <v>46056</v>
      </c>
      <c r="B2228" s="6" t="n">
        <v>2231.42898305085</v>
      </c>
      <c r="C2228" s="7" t="n">
        <v>12.70546051</v>
      </c>
      <c r="D2228" s="0" t="n">
        <f aca="false">INT((ROW()-3)/30)</f>
        <v>74</v>
      </c>
      <c r="E2228" s="0" t="n">
        <f aca="false">2+30*D2228</f>
        <v>2222</v>
      </c>
      <c r="F2228" s="8" t="n">
        <f aca="false">INDEX($F:$F,$E2228)*(2*B2228/INDEX($B:$B,$E2228)-C2228/INDEX($C:$C,$E2228))</f>
        <v>185.400841341655</v>
      </c>
      <c r="G2228" s="9" t="n">
        <f aca="false">B2228/B2227-1</f>
        <v>-0.0486804133036448</v>
      </c>
      <c r="H2228" s="9" t="n">
        <f aca="false">F2228/F2227-1</f>
        <v>0.00137281147596147</v>
      </c>
      <c r="I2228" s="9" t="n">
        <f aca="false">LN(B2228/B2227)</f>
        <v>-0.0499052195815424</v>
      </c>
      <c r="J2228" s="9" t="n">
        <f aca="false">LN(F2228/F2227)</f>
        <v>0.0013718700318056</v>
      </c>
      <c r="K2228" s="9" t="n">
        <f aca="false">F2228/F2221-1</f>
        <v>-0.0405109115924132</v>
      </c>
      <c r="L2228" s="9" t="n">
        <f aca="false">F2228/F2198-1</f>
        <v>-0.0391893498286909</v>
      </c>
      <c r="M2228" s="9" t="n">
        <f aca="false">B2228/B2221-1</f>
        <v>-0.261806529360905</v>
      </c>
      <c r="N2228" s="9" t="n">
        <f aca="false">B2228/B2198-1</f>
        <v>-0.28938040660803</v>
      </c>
      <c r="O2228" s="8" t="n">
        <f aca="false">MAX(O2227,F2228)</f>
        <v>271.506607307531</v>
      </c>
      <c r="P2228" s="9" t="n">
        <f aca="false">F2228/O2228-1</f>
        <v>-0.317140591235576</v>
      </c>
      <c r="Q2228" s="8" t="n">
        <f aca="false">MAX(Q2227,B2228)</f>
        <v>4831.10497749854</v>
      </c>
      <c r="R2228" s="9" t="n">
        <f aca="false">B2228/Q2228-1</f>
        <v>-0.538112089585301</v>
      </c>
      <c r="S2228" s="9" t="n">
        <f aca="false">B2228/INDEX($B:$B,$E2228)-1</f>
        <v>-0.258277015841757</v>
      </c>
      <c r="T2228" s="0" t="n">
        <f aca="false">IF(AND($A2228&gt;=CrashTest!$B$3,$A2228&lt;=CrashTest!$C$3),1,IF(AND($A2228&gt;=CrashTest!$B$4,$A2228&lt;=CrashTest!$C$4),2,IF(AND($A2228&gt;=CrashTest!$B$5,$A2228&lt;=CrashTest!$C$5),3,IF(AND($A2228&gt;=CrashTest!$B$6,$A2228&lt;=CrashTest!$C$6),4,IF(AND($A2228&gt;=CrashTest!$B$7,$A2228&lt;=CrashTest!$C$7),5,0)))))</f>
        <v>0</v>
      </c>
      <c r="U2228" s="8" t="str">
        <f aca="false">IF(T2228=0,"",IF(T2227=T2228,MAX(U2227,B2228),B2228))</f>
        <v/>
      </c>
      <c r="V2228" s="9" t="str">
        <f aca="false">IF(T2228=0,"",B2228/U2228-1)</f>
        <v/>
      </c>
      <c r="W2228" s="8" t="str">
        <f aca="false">IF(T2228=0,"",IF(T2227=T2228,MAX(W2227,F2228),F2228))</f>
        <v/>
      </c>
      <c r="X2228" s="9" t="str">
        <f aca="false">IF(T2228=0,"",F2228/W2228-1)</f>
        <v/>
      </c>
    </row>
    <row r="2229" customFormat="false" ht="15" hidden="false" customHeight="false" outlineLevel="0" collapsed="false">
      <c r="A2229" s="5" t="n">
        <v>46057</v>
      </c>
      <c r="B2229" s="6" t="n">
        <v>2147.39338924605</v>
      </c>
      <c r="C2229" s="7" t="n">
        <v>11.41478973</v>
      </c>
      <c r="D2229" s="0" t="n">
        <f aca="false">INT((ROW()-3)/30)</f>
        <v>74</v>
      </c>
      <c r="E2229" s="0" t="n">
        <f aca="false">2+30*D2229</f>
        <v>2222</v>
      </c>
      <c r="F2229" s="8" t="n">
        <f aca="false">INDEX($F:$F,$E2229)*(2*B2229/INDEX($B:$B,$E2229)-C2229/INDEX($C:$C,$E2229))</f>
        <v>184.832922600005</v>
      </c>
      <c r="G2229" s="9" t="n">
        <f aca="false">B2229/B2228-1</f>
        <v>-0.0376599902766814</v>
      </c>
      <c r="H2229" s="9" t="n">
        <f aca="false">F2229/F2228-1</f>
        <v>-0.00306319398305188</v>
      </c>
      <c r="I2229" s="9" t="n">
        <f aca="false">LN(B2229/B2228)</f>
        <v>-0.0383874503009668</v>
      </c>
      <c r="J2229" s="9" t="n">
        <f aca="false">LN(F2229/F2228)</f>
        <v>-0.00306789516461618</v>
      </c>
      <c r="K2229" s="9" t="n">
        <f aca="false">F2229/F2222-1</f>
        <v>-0.0404330528178483</v>
      </c>
      <c r="L2229" s="9" t="n">
        <f aca="false">F2229/F2199-1</f>
        <v>-0.0527259350547523</v>
      </c>
      <c r="M2229" s="9" t="n">
        <f aca="false">B2229/B2222-1</f>
        <v>-0.286210296213148</v>
      </c>
      <c r="N2229" s="9" t="n">
        <f aca="false">B2229/B2199-1</f>
        <v>-0.335101106622217</v>
      </c>
      <c r="O2229" s="8" t="n">
        <f aca="false">MAX(O2228,F2229)</f>
        <v>271.506607307531</v>
      </c>
      <c r="P2229" s="9" t="n">
        <f aca="false">F2229/O2229-1</f>
        <v>-0.319232322067773</v>
      </c>
      <c r="Q2229" s="8" t="n">
        <f aca="false">MAX(Q2228,B2229)</f>
        <v>4831.10497749854</v>
      </c>
      <c r="R2229" s="9" t="n">
        <f aca="false">B2229/Q2229-1</f>
        <v>-0.555506783800436</v>
      </c>
      <c r="S2229" s="9" t="n">
        <f aca="false">B2229/INDEX($B:$B,$E2229)-1</f>
        <v>-0.286210296213148</v>
      </c>
      <c r="T2229" s="0" t="n">
        <f aca="false">IF(AND($A2229&gt;=CrashTest!$B$3,$A2229&lt;=CrashTest!$C$3),1,IF(AND($A2229&gt;=CrashTest!$B$4,$A2229&lt;=CrashTest!$C$4),2,IF(AND($A2229&gt;=CrashTest!$B$5,$A2229&lt;=CrashTest!$C$5),3,IF(AND($A2229&gt;=CrashTest!$B$6,$A2229&lt;=CrashTest!$C$6),4,IF(AND($A2229&gt;=CrashTest!$B$7,$A2229&lt;=CrashTest!$C$7),5,0)))))</f>
        <v>0</v>
      </c>
      <c r="U2229" s="8" t="str">
        <f aca="false">IF(T2229=0,"",IF(T2228=T2229,MAX(U2228,B2229),B2229))</f>
        <v/>
      </c>
      <c r="V2229" s="9" t="str">
        <f aca="false">IF(T2229=0,"",B2229/U2229-1)</f>
        <v/>
      </c>
      <c r="W2229" s="8" t="str">
        <f aca="false">IF(T2229=0,"",IF(T2228=T2229,MAX(W2228,F2229),F2229))</f>
        <v/>
      </c>
      <c r="X2229" s="9" t="str">
        <f aca="false">IF(T2229=0,"",F2229/W2229-1)</f>
        <v/>
      </c>
    </row>
    <row r="2230" customFormat="false" ht="15" hidden="false" customHeight="false" outlineLevel="0" collapsed="false">
      <c r="A2230" s="5" t="n">
        <v>46058</v>
      </c>
      <c r="B2230" s="6" t="n">
        <v>1850.0371659848</v>
      </c>
      <c r="C2230" s="7" t="n">
        <v>6.435429998</v>
      </c>
      <c r="D2230" s="0" t="n">
        <f aca="false">INT((ROW()-3)/30)</f>
        <v>74</v>
      </c>
      <c r="E2230" s="0" t="n">
        <f aca="false">2+30*D2230</f>
        <v>2222</v>
      </c>
      <c r="F2230" s="8" t="n">
        <f aca="false">INDEX($F:$F,$E2230)*(2*B2230/INDEX($B:$B,$E2230)-C2230/INDEX($C:$C,$E2230))</f>
        <v>186.080155044966</v>
      </c>
      <c r="G2230" s="9" t="n">
        <f aca="false">B2230/B2229-1</f>
        <v>-0.138473101738314</v>
      </c>
      <c r="H2230" s="9" t="n">
        <f aca="false">F2230/F2229-1</f>
        <v>0.00674789116255159</v>
      </c>
      <c r="I2230" s="9" t="n">
        <f aca="false">LN(B2230/B2229)</f>
        <v>-0.149049000911102</v>
      </c>
      <c r="J2230" s="9" t="n">
        <f aca="false">LN(F2230/F2229)</f>
        <v>0.00672522604899729</v>
      </c>
      <c r="K2230" s="9" t="n">
        <f aca="false">F2230/F2223-1</f>
        <v>-0.0189639076853723</v>
      </c>
      <c r="L2230" s="9" t="n">
        <f aca="false">F2230/F2200-1</f>
        <v>-0.0430893337403422</v>
      </c>
      <c r="M2230" s="9" t="n">
        <f aca="false">B2230/B2223-1</f>
        <v>-0.343617438848881</v>
      </c>
      <c r="N2230" s="9" t="n">
        <f aca="false">B2230/B2200-1</f>
        <v>-0.43785600936509</v>
      </c>
      <c r="O2230" s="8" t="n">
        <f aca="false">MAX(O2229,F2230)</f>
        <v>271.506607307531</v>
      </c>
      <c r="P2230" s="9" t="n">
        <f aca="false">F2230/O2230-1</f>
        <v>-0.314638575870104</v>
      </c>
      <c r="Q2230" s="8" t="n">
        <f aca="false">MAX(Q2229,B2230)</f>
        <v>4831.10497749854</v>
      </c>
      <c r="R2230" s="9" t="n">
        <f aca="false">B2230/Q2230-1</f>
        <v>-0.617057138149228</v>
      </c>
      <c r="S2230" s="9" t="n">
        <f aca="false">B2230/INDEX($B:$B,$E2230)-1</f>
        <v>-0.385050970485385</v>
      </c>
      <c r="T2230" s="0" t="n">
        <f aca="false">IF(AND($A2230&gt;=CrashTest!$B$3,$A2230&lt;=CrashTest!$C$3),1,IF(AND($A2230&gt;=CrashTest!$B$4,$A2230&lt;=CrashTest!$C$4),2,IF(AND($A2230&gt;=CrashTest!$B$5,$A2230&lt;=CrashTest!$C$5),3,IF(AND($A2230&gt;=CrashTest!$B$6,$A2230&lt;=CrashTest!$C$6),4,IF(AND($A2230&gt;=CrashTest!$B$7,$A2230&lt;=CrashTest!$C$7),5,0)))))</f>
        <v>0</v>
      </c>
      <c r="U2230" s="8" t="str">
        <f aca="false">IF(T2230=0,"",IF(T2229=T2230,MAX(U2229,B2230),B2230))</f>
        <v/>
      </c>
      <c r="V2230" s="9" t="str">
        <f aca="false">IF(T2230=0,"",B2230/U2230-1)</f>
        <v/>
      </c>
      <c r="W2230" s="8" t="str">
        <f aca="false">IF(T2230=0,"",IF(T2229=T2230,MAX(W2229,F2230),F2230))</f>
        <v/>
      </c>
      <c r="X2230" s="9" t="str">
        <f aca="false">IF(T2230=0,"",F2230/W2230-1)</f>
        <v/>
      </c>
    </row>
    <row r="2231" customFormat="false" ht="15" hidden="false" customHeight="false" outlineLevel="0" collapsed="false">
      <c r="A2231" s="5" t="n">
        <v>46059</v>
      </c>
      <c r="B2231" s="6" t="n">
        <v>2064.07685622443</v>
      </c>
      <c r="C2231" s="7" t="n">
        <v>10.1422735</v>
      </c>
      <c r="D2231" s="0" t="n">
        <f aca="false">INT((ROW()-3)/30)</f>
        <v>74</v>
      </c>
      <c r="E2231" s="0" t="n">
        <f aca="false">2+30*D2231</f>
        <v>2222</v>
      </c>
      <c r="F2231" s="8" t="n">
        <f aca="false">INDEX($F:$F,$E2231)*(2*B2231/INDEX($B:$B,$E2231)-C2231/INDEX($C:$C,$E2231))</f>
        <v>184.213705524086</v>
      </c>
      <c r="G2231" s="9" t="n">
        <f aca="false">B2231/B2230-1</f>
        <v>0.115694805582835</v>
      </c>
      <c r="H2231" s="9" t="n">
        <f aca="false">F2231/F2230-1</f>
        <v>-0.010030352352345</v>
      </c>
      <c r="I2231" s="9" t="n">
        <f aca="false">LN(B2231/B2230)</f>
        <v>0.109477354858946</v>
      </c>
      <c r="J2231" s="9" t="n">
        <f aca="false">LN(F2231/F2230)</f>
        <v>-0.010080995265259</v>
      </c>
      <c r="K2231" s="9" t="n">
        <f aca="false">F2231/F2224-1</f>
        <v>-0.0189721265584172</v>
      </c>
      <c r="L2231" s="9" t="n">
        <f aca="false">F2231/F2201-1</f>
        <v>-0.0446023699973447</v>
      </c>
      <c r="M2231" s="9" t="n">
        <f aca="false">B2231/B2224-1</f>
        <v>-0.235425278979845</v>
      </c>
      <c r="N2231" s="9" t="n">
        <f aca="false">B2231/B2201-1</f>
        <v>-0.347519030463228</v>
      </c>
      <c r="O2231" s="8" t="n">
        <f aca="false">MAX(O2230,F2231)</f>
        <v>271.506607307531</v>
      </c>
      <c r="P2231" s="9" t="n">
        <f aca="false">F2231/O2231-1</f>
        <v>-0.321512992442831</v>
      </c>
      <c r="Q2231" s="8" t="n">
        <f aca="false">MAX(Q2230,B2231)</f>
        <v>4831.10497749854</v>
      </c>
      <c r="R2231" s="9" t="n">
        <f aca="false">B2231/Q2231-1</f>
        <v>-0.572752638198069</v>
      </c>
      <c r="S2231" s="9" t="n">
        <f aca="false">B2231/INDEX($B:$B,$E2231)-1</f>
        <v>-0.313904562072339</v>
      </c>
      <c r="T2231" s="0" t="n">
        <f aca="false">IF(AND($A2231&gt;=CrashTest!$B$3,$A2231&lt;=CrashTest!$C$3),1,IF(AND($A2231&gt;=CrashTest!$B$4,$A2231&lt;=CrashTest!$C$4),2,IF(AND($A2231&gt;=CrashTest!$B$5,$A2231&lt;=CrashTest!$C$5),3,IF(AND($A2231&gt;=CrashTest!$B$6,$A2231&lt;=CrashTest!$C$6),4,IF(AND($A2231&gt;=CrashTest!$B$7,$A2231&lt;=CrashTest!$C$7),5,0)))))</f>
        <v>0</v>
      </c>
      <c r="U2231" s="8" t="str">
        <f aca="false">IF(T2231=0,"",IF(T2230=T2231,MAX(U2230,B2231),B2231))</f>
        <v/>
      </c>
      <c r="V2231" s="9" t="str">
        <f aca="false">IF(T2231=0,"",B2231/U2231-1)</f>
        <v/>
      </c>
      <c r="W2231" s="8" t="str">
        <f aca="false">IF(T2231=0,"",IF(T2230=T2231,MAX(W2230,F2231),F2231))</f>
        <v/>
      </c>
      <c r="X2231" s="9" t="str">
        <f aca="false">IF(T2231=0,"",F2231/W2231-1)</f>
        <v/>
      </c>
    </row>
    <row r="2232" customFormat="false" ht="15" hidden="false" customHeight="false" outlineLevel="0" collapsed="false">
      <c r="A2232" s="5" t="n">
        <v>46060</v>
      </c>
      <c r="B2232" s="6" t="n">
        <v>2086.30893687902</v>
      </c>
      <c r="C2232" s="7" t="n">
        <v>10.55459556</v>
      </c>
      <c r="D2232" s="0" t="n">
        <f aca="false">INT((ROW()-3)/30)</f>
        <v>74</v>
      </c>
      <c r="E2232" s="0" t="n">
        <f aca="false">2+30*D2232</f>
        <v>2222</v>
      </c>
      <c r="F2232" s="8" t="n">
        <f aca="false">INDEX($F:$F,$E2232)*(2*B2232/INDEX($B:$B,$E2232)-C2232/INDEX($C:$C,$E2232))</f>
        <v>183.804266694095</v>
      </c>
      <c r="G2232" s="9" t="n">
        <f aca="false">B2232/B2231-1</f>
        <v>0.0107709558331355</v>
      </c>
      <c r="H2232" s="9" t="n">
        <f aca="false">F2232/F2231-1</f>
        <v>-0.00222262957484964</v>
      </c>
      <c r="I2232" s="9" t="n">
        <f aca="false">LN(B2232/B2231)</f>
        <v>0.0107133622776997</v>
      </c>
      <c r="J2232" s="9" t="n">
        <f aca="false">LN(F2232/F2231)</f>
        <v>-0.00222510328206607</v>
      </c>
      <c r="K2232" s="9" t="n">
        <f aca="false">F2232/F2225-1</f>
        <v>-0.00864118305815464</v>
      </c>
      <c r="L2232" s="9" t="n">
        <f aca="false">F2232/F2202-1</f>
        <v>-0.0459768879958428</v>
      </c>
      <c r="M2232" s="9" t="n">
        <f aca="false">B2232/B2225-1</f>
        <v>-0.146439703015089</v>
      </c>
      <c r="N2232" s="9" t="n">
        <f aca="false">B2232/B2202-1</f>
        <v>-0.328968595598379</v>
      </c>
      <c r="O2232" s="8" t="n">
        <f aca="false">MAX(O2231,F2232)</f>
        <v>271.506607307531</v>
      </c>
      <c r="P2232" s="9" t="n">
        <f aca="false">F2232/O2232-1</f>
        <v>-0.323021017731979</v>
      </c>
      <c r="Q2232" s="8" t="n">
        <f aca="false">MAX(Q2231,B2232)</f>
        <v>4831.10497749854</v>
      </c>
      <c r="R2232" s="9" t="n">
        <f aca="false">B2232/Q2232-1</f>
        <v>-0.568150775734277</v>
      </c>
      <c r="S2232" s="9" t="n">
        <f aca="false">B2232/INDEX($B:$B,$E2232)-1</f>
        <v>-0.306514658413104</v>
      </c>
      <c r="T2232" s="0" t="n">
        <f aca="false">IF(AND($A2232&gt;=CrashTest!$B$3,$A2232&lt;=CrashTest!$C$3),1,IF(AND($A2232&gt;=CrashTest!$B$4,$A2232&lt;=CrashTest!$C$4),2,IF(AND($A2232&gt;=CrashTest!$B$5,$A2232&lt;=CrashTest!$C$5),3,IF(AND($A2232&gt;=CrashTest!$B$6,$A2232&lt;=CrashTest!$C$6),4,IF(AND($A2232&gt;=CrashTest!$B$7,$A2232&lt;=CrashTest!$C$7),5,0)))))</f>
        <v>0</v>
      </c>
      <c r="U2232" s="8" t="str">
        <f aca="false">IF(T2232=0,"",IF(T2231=T2232,MAX(U2231,B2232),B2232))</f>
        <v/>
      </c>
      <c r="V2232" s="9" t="str">
        <f aca="false">IF(T2232=0,"",B2232/U2232-1)</f>
        <v/>
      </c>
      <c r="W2232" s="8" t="str">
        <f aca="false">IF(T2232=0,"",IF(T2231=T2232,MAX(W2231,F2232),F2232))</f>
        <v/>
      </c>
      <c r="X2232" s="9" t="str">
        <f aca="false">IF(T2232=0,"",F2232/W2232-1)</f>
        <v/>
      </c>
    </row>
    <row r="2233" customFormat="false" ht="15" hidden="false" customHeight="false" outlineLevel="0" collapsed="false">
      <c r="A2233" s="5" t="n">
        <v>46061</v>
      </c>
      <c r="B2233" s="6" t="n">
        <v>2093.81263588545</v>
      </c>
      <c r="C2233" s="7" t="n">
        <v>10.62047944</v>
      </c>
      <c r="D2233" s="0" t="n">
        <f aca="false">INT((ROW()-3)/30)</f>
        <v>74</v>
      </c>
      <c r="E2233" s="0" t="n">
        <f aca="false">2+30*D2233</f>
        <v>2222</v>
      </c>
      <c r="F2233" s="8" t="n">
        <f aca="false">INDEX($F:$F,$E2233)*(2*B2233/INDEX($B:$B,$E2233)-C2233/INDEX($C:$C,$E2233))</f>
        <v>184.244821769187</v>
      </c>
      <c r="G2233" s="9" t="n">
        <f aca="false">B2233/B2232-1</f>
        <v>0.00359663848138192</v>
      </c>
      <c r="H2233" s="9" t="n">
        <f aca="false">F2233/F2232-1</f>
        <v>0.00239687077462869</v>
      </c>
      <c r="I2233" s="9" t="n">
        <f aca="false">LN(B2233/B2232)</f>
        <v>0.00359018604396065</v>
      </c>
      <c r="J2233" s="9" t="n">
        <f aca="false">LN(F2233/F2232)</f>
        <v>0.00239400286163727</v>
      </c>
      <c r="K2233" s="9" t="n">
        <f aca="false">F2233/F2226-1</f>
        <v>-0.00447196224848601</v>
      </c>
      <c r="L2233" s="9" t="n">
        <f aca="false">F2233/F2203-1</f>
        <v>-0.0393996515435245</v>
      </c>
      <c r="M2233" s="9" t="n">
        <f aca="false">B2233/B2226-1</f>
        <v>-0.077707885885036</v>
      </c>
      <c r="N2233" s="9" t="n">
        <f aca="false">B2233/B2203-1</f>
        <v>-0.321293218327136</v>
      </c>
      <c r="O2233" s="8" t="n">
        <f aca="false">MAX(O2232,F2233)</f>
        <v>271.506607307531</v>
      </c>
      <c r="P2233" s="9" t="n">
        <f aca="false">F2233/O2233-1</f>
        <v>-0.321398386594343</v>
      </c>
      <c r="Q2233" s="8" t="n">
        <f aca="false">MAX(Q2232,B2233)</f>
        <v>4831.10497749854</v>
      </c>
      <c r="R2233" s="9" t="n">
        <f aca="false">B2233/Q2233-1</f>
        <v>-0.566597570196127</v>
      </c>
      <c r="S2233" s="9" t="n">
        <f aca="false">B2233/INDEX($B:$B,$E2233)-1</f>
        <v>-0.304020442347279</v>
      </c>
      <c r="T2233" s="0" t="n">
        <f aca="false">IF(AND($A2233&gt;=CrashTest!$B$3,$A2233&lt;=CrashTest!$C$3),1,IF(AND($A2233&gt;=CrashTest!$B$4,$A2233&lt;=CrashTest!$C$4),2,IF(AND($A2233&gt;=CrashTest!$B$5,$A2233&lt;=CrashTest!$C$5),3,IF(AND($A2233&gt;=CrashTest!$B$6,$A2233&lt;=CrashTest!$C$6),4,IF(AND($A2233&gt;=CrashTest!$B$7,$A2233&lt;=CrashTest!$C$7),5,0)))))</f>
        <v>0</v>
      </c>
      <c r="U2233" s="8" t="str">
        <f aca="false">IF(T2233=0,"",IF(T2232=T2233,MAX(U2232,B2233),B2233))</f>
        <v/>
      </c>
      <c r="V2233" s="9" t="str">
        <f aca="false">IF(T2233=0,"",B2233/U2233-1)</f>
        <v/>
      </c>
      <c r="W2233" s="8" t="str">
        <f aca="false">IF(T2233=0,"",IF(T2232=T2233,MAX(W2232,F2233),F2233))</f>
        <v/>
      </c>
      <c r="X2233" s="9" t="str">
        <f aca="false">IF(T2233=0,"",F2233/W2233-1)</f>
        <v/>
      </c>
    </row>
    <row r="2234" customFormat="false" ht="15" hidden="false" customHeight="false" outlineLevel="0" collapsed="false">
      <c r="A2234" s="5" t="n">
        <v>46062</v>
      </c>
      <c r="B2234" s="6" t="n">
        <v>2107.02768497954</v>
      </c>
      <c r="C2234" s="7" t="n">
        <v>10.89288627</v>
      </c>
      <c r="D2234" s="0" t="n">
        <f aca="false">INT((ROW()-3)/30)</f>
        <v>74</v>
      </c>
      <c r="E2234" s="0" t="n">
        <f aca="false">2+30*D2234</f>
        <v>2222</v>
      </c>
      <c r="F2234" s="8" t="n">
        <f aca="false">INDEX($F:$F,$E2234)*(2*B2234/INDEX($B:$B,$E2234)-C2234/INDEX($C:$C,$E2234))</f>
        <v>183.785707630209</v>
      </c>
      <c r="G2234" s="9" t="n">
        <f aca="false">B2234/B2233-1</f>
        <v>0.00631147642706886</v>
      </c>
      <c r="H2234" s="9" t="n">
        <f aca="false">F2234/F2233-1</f>
        <v>-0.0024918699726203</v>
      </c>
      <c r="I2234" s="9" t="n">
        <f aca="false">LN(B2234/B2233)</f>
        <v>0.00629164247034481</v>
      </c>
      <c r="J2234" s="9" t="n">
        <f aca="false">LN(F2234/F2233)</f>
        <v>-0.00249497984794471</v>
      </c>
      <c r="K2234" s="9" t="n">
        <f aca="false">F2234/F2227-1</f>
        <v>-0.00735072491058564</v>
      </c>
      <c r="L2234" s="9" t="n">
        <f aca="false">F2234/F2204-1</f>
        <v>-0.0436794598091546</v>
      </c>
      <c r="M2234" s="9" t="n">
        <f aca="false">B2234/B2227-1</f>
        <v>-0.101716110323178</v>
      </c>
      <c r="N2234" s="9" t="n">
        <f aca="false">B2234/B2204-1</f>
        <v>-0.31635630654728</v>
      </c>
      <c r="O2234" s="8" t="n">
        <f aca="false">MAX(O2233,F2234)</f>
        <v>271.506607307531</v>
      </c>
      <c r="P2234" s="9" t="n">
        <f aca="false">F2234/O2234-1</f>
        <v>-0.32308937357816</v>
      </c>
      <c r="Q2234" s="8" t="n">
        <f aca="false">MAX(Q2233,B2234)</f>
        <v>4831.10497749854</v>
      </c>
      <c r="R2234" s="9" t="n">
        <f aca="false">B2234/Q2234-1</f>
        <v>-0.563862160976986</v>
      </c>
      <c r="S2234" s="9" t="n">
        <f aca="false">B2234/INDEX($B:$B,$E2234)-1</f>
        <v>-0.299627783775432</v>
      </c>
      <c r="T2234" s="0" t="n">
        <f aca="false">IF(AND($A2234&gt;=CrashTest!$B$3,$A2234&lt;=CrashTest!$C$3),1,IF(AND($A2234&gt;=CrashTest!$B$4,$A2234&lt;=CrashTest!$C$4),2,IF(AND($A2234&gt;=CrashTest!$B$5,$A2234&lt;=CrashTest!$C$5),3,IF(AND($A2234&gt;=CrashTest!$B$6,$A2234&lt;=CrashTest!$C$6),4,IF(AND($A2234&gt;=CrashTest!$B$7,$A2234&lt;=CrashTest!$C$7),5,0)))))</f>
        <v>0</v>
      </c>
      <c r="U2234" s="8" t="str">
        <f aca="false">IF(T2234=0,"",IF(T2233=T2234,MAX(U2233,B2234),B2234))</f>
        <v/>
      </c>
      <c r="V2234" s="9" t="str">
        <f aca="false">IF(T2234=0,"",B2234/U2234-1)</f>
        <v/>
      </c>
      <c r="W2234" s="8" t="str">
        <f aca="false">IF(T2234=0,"",IF(T2233=T2234,MAX(W2233,F2234),F2234))</f>
        <v/>
      </c>
      <c r="X2234" s="9" t="str">
        <f aca="false">IF(T2234=0,"",F2234/W2234-1)</f>
        <v/>
      </c>
    </row>
    <row r="2235" customFormat="false" ht="15" hidden="false" customHeight="false" outlineLevel="0" collapsed="false">
      <c r="A2235" s="5" t="n">
        <v>46063</v>
      </c>
      <c r="B2235" s="6" t="n">
        <v>2017.25694389246</v>
      </c>
      <c r="C2235" s="7" t="n">
        <v>9.613814601</v>
      </c>
      <c r="D2235" s="0" t="n">
        <f aca="false">INT((ROW()-3)/30)</f>
        <v>74</v>
      </c>
      <c r="E2235" s="0" t="n">
        <f aca="false">2+30*D2235</f>
        <v>2222</v>
      </c>
      <c r="F2235" s="8" t="n">
        <f aca="false">INDEX($F:$F,$E2235)*(2*B2235/INDEX($B:$B,$E2235)-C2235/INDEX($C:$C,$E2235))</f>
        <v>182.391776269601</v>
      </c>
      <c r="G2235" s="9" t="n">
        <f aca="false">B2235/B2234-1</f>
        <v>-0.0426053922912512</v>
      </c>
      <c r="H2235" s="9" t="n">
        <f aca="false">F2235/F2234-1</f>
        <v>-0.00758454712600942</v>
      </c>
      <c r="I2235" s="9" t="n">
        <f aca="false">LN(B2235/B2234)</f>
        <v>-0.0435396342635827</v>
      </c>
      <c r="J2235" s="9" t="n">
        <f aca="false">LN(F2235/F2234)</f>
        <v>-0.00761345607049493</v>
      </c>
      <c r="K2235" s="9" t="n">
        <f aca="false">F2235/F2228-1</f>
        <v>-0.0162300507930778</v>
      </c>
      <c r="L2235" s="9" t="n">
        <f aca="false">F2235/F2205-1</f>
        <v>-0.0531162657159098</v>
      </c>
      <c r="M2235" s="9" t="n">
        <f aca="false">B2235/B2228-1</f>
        <v>-0.0959797693698369</v>
      </c>
      <c r="N2235" s="9" t="n">
        <f aca="false">B2235/B2205-1</f>
        <v>-0.351895046791692</v>
      </c>
      <c r="O2235" s="8" t="n">
        <f aca="false">MAX(O2234,F2235)</f>
        <v>271.506607307531</v>
      </c>
      <c r="P2235" s="9" t="n">
        <f aca="false">F2235/O2235-1</f>
        <v>-0.328223434124353</v>
      </c>
      <c r="Q2235" s="8" t="n">
        <f aca="false">MAX(Q2234,B2235)</f>
        <v>4831.10497749854</v>
      </c>
      <c r="R2235" s="9" t="n">
        <f aca="false">B2235/Q2235-1</f>
        <v>-0.58244398470162</v>
      </c>
      <c r="S2235" s="9" t="n">
        <f aca="false">B2235/INDEX($B:$B,$E2235)-1</f>
        <v>-0.329467416797572</v>
      </c>
      <c r="T2235" s="0" t="n">
        <f aca="false">IF(AND($A2235&gt;=CrashTest!$B$3,$A2235&lt;=CrashTest!$C$3),1,IF(AND($A2235&gt;=CrashTest!$B$4,$A2235&lt;=CrashTest!$C$4),2,IF(AND($A2235&gt;=CrashTest!$B$5,$A2235&lt;=CrashTest!$C$5),3,IF(AND($A2235&gt;=CrashTest!$B$6,$A2235&lt;=CrashTest!$C$6),4,IF(AND($A2235&gt;=CrashTest!$B$7,$A2235&lt;=CrashTest!$C$7),5,0)))))</f>
        <v>0</v>
      </c>
      <c r="U2235" s="8" t="str">
        <f aca="false">IF(T2235=0,"",IF(T2234=T2235,MAX(U2234,B2235),B2235))</f>
        <v/>
      </c>
      <c r="V2235" s="9" t="str">
        <f aca="false">IF(T2235=0,"",B2235/U2235-1)</f>
        <v/>
      </c>
      <c r="W2235" s="8" t="str">
        <f aca="false">IF(T2235=0,"",IF(T2234=T2235,MAX(W2234,F2235),F2235))</f>
        <v/>
      </c>
      <c r="X2235" s="9" t="str">
        <f aca="false">IF(T2235=0,"",F2235/W2235-1)</f>
        <v/>
      </c>
    </row>
    <row r="2236" customFormat="false" ht="15" hidden="false" customHeight="false" outlineLevel="0" collapsed="false">
      <c r="A2236" s="5" t="n">
        <v>46064</v>
      </c>
      <c r="B2236" s="6" t="n">
        <v>1940.05835008767</v>
      </c>
      <c r="C2236" s="7" t="n">
        <v>8.319142769</v>
      </c>
      <c r="D2236" s="0" t="n">
        <f aca="false">INT((ROW()-3)/30)</f>
        <v>74</v>
      </c>
      <c r="E2236" s="0" t="n">
        <f aca="false">2+30*D2236</f>
        <v>2222</v>
      </c>
      <c r="F2236" s="8" t="n">
        <f aca="false">INDEX($F:$F,$E2236)*(2*B2236/INDEX($B:$B,$E2236)-C2236/INDEX($C:$C,$E2236))</f>
        <v>182.730960441328</v>
      </c>
      <c r="G2236" s="9" t="n">
        <f aca="false">B2236/B2235-1</f>
        <v>-0.0382690931061211</v>
      </c>
      <c r="H2236" s="9" t="n">
        <f aca="false">F2236/F2235-1</f>
        <v>0.00185964618945378</v>
      </c>
      <c r="I2236" s="9" t="n">
        <f aca="false">LN(B2236/B2235)</f>
        <v>-0.0390205900096195</v>
      </c>
      <c r="J2236" s="9" t="n">
        <f aca="false">LN(F2236/F2235)</f>
        <v>0.0018579191882215</v>
      </c>
      <c r="K2236" s="9" t="n">
        <f aca="false">F2236/F2229-1</f>
        <v>-0.011372228113415</v>
      </c>
      <c r="L2236" s="9" t="n">
        <f aca="false">F2236/F2206-1</f>
        <v>-0.0512773135632171</v>
      </c>
      <c r="M2236" s="9" t="n">
        <f aca="false">B2236/B2229-1</f>
        <v>-0.0965519593180714</v>
      </c>
      <c r="N2236" s="9" t="n">
        <f aca="false">B2236/B2206-1</f>
        <v>-0.372367322641081</v>
      </c>
      <c r="O2236" s="8" t="n">
        <f aca="false">MAX(O2235,F2236)</f>
        <v>271.506607307531</v>
      </c>
      <c r="P2236" s="9" t="n">
        <f aca="false">F2236/O2236-1</f>
        <v>-0.326974167393458</v>
      </c>
      <c r="Q2236" s="8" t="n">
        <f aca="false">MAX(Q2235,B2236)</f>
        <v>4831.10497749854</v>
      </c>
      <c r="R2236" s="9" t="n">
        <f aca="false">B2236/Q2236-1</f>
        <v>-0.598423474728095</v>
      </c>
      <c r="S2236" s="9" t="n">
        <f aca="false">B2236/INDEX($B:$B,$E2236)-1</f>
        <v>-0.355128090654834</v>
      </c>
      <c r="T2236" s="0" t="n">
        <f aca="false">IF(AND($A2236&gt;=CrashTest!$B$3,$A2236&lt;=CrashTest!$C$3),1,IF(AND($A2236&gt;=CrashTest!$B$4,$A2236&lt;=CrashTest!$C$4),2,IF(AND($A2236&gt;=CrashTest!$B$5,$A2236&lt;=CrashTest!$C$5),3,IF(AND($A2236&gt;=CrashTest!$B$6,$A2236&lt;=CrashTest!$C$6),4,IF(AND($A2236&gt;=CrashTest!$B$7,$A2236&lt;=CrashTest!$C$7),5,0)))))</f>
        <v>0</v>
      </c>
      <c r="U2236" s="8" t="str">
        <f aca="false">IF(T2236=0,"",IF(T2235=T2236,MAX(U2235,B2236),B2236))</f>
        <v/>
      </c>
      <c r="V2236" s="9" t="str">
        <f aca="false">IF(T2236=0,"",B2236/U2236-1)</f>
        <v/>
      </c>
      <c r="W2236" s="8" t="str">
        <f aca="false">IF(T2236=0,"",IF(T2235=T2236,MAX(W2235,F2236),F2236))</f>
        <v/>
      </c>
      <c r="X2236" s="9" t="str">
        <f aca="false">IF(T2236=0,"",F2236/W2236-1)</f>
        <v/>
      </c>
    </row>
    <row r="2237" customFormat="false" ht="15" hidden="false" customHeight="false" outlineLevel="0" collapsed="false">
      <c r="A2237" s="5" t="n">
        <v>46065</v>
      </c>
      <c r="B2237" s="6" t="n">
        <v>1944.85649064874</v>
      </c>
      <c r="C2237" s="7" t="n">
        <v>8.41596154</v>
      </c>
      <c r="D2237" s="0" t="n">
        <f aca="false">INT((ROW()-3)/30)</f>
        <v>74</v>
      </c>
      <c r="E2237" s="0" t="n">
        <f aca="false">2+30*D2237</f>
        <v>2222</v>
      </c>
      <c r="F2237" s="8" t="n">
        <f aca="false">INDEX($F:$F,$E2237)*(2*B2237/INDEX($B:$B,$E2237)-C2237/INDEX($C:$C,$E2237))</f>
        <v>182.580747777919</v>
      </c>
      <c r="G2237" s="9" t="n">
        <f aca="false">B2237/B2236-1</f>
        <v>0.00247319394329204</v>
      </c>
      <c r="H2237" s="9" t="n">
        <f aca="false">F2237/F2236-1</f>
        <v>-0.000822042761917885</v>
      </c>
      <c r="I2237" s="9" t="n">
        <f aca="false">LN(B2237/B2236)</f>
        <v>0.00247014063240194</v>
      </c>
      <c r="J2237" s="9" t="n">
        <f aca="false">LN(F2237/F2236)</f>
        <v>-0.000822380824349643</v>
      </c>
      <c r="K2237" s="9" t="n">
        <f aca="false">F2237/F2230-1</f>
        <v>-0.0188059133237558</v>
      </c>
      <c r="L2237" s="9" t="n">
        <f aca="false">F2237/F2207-1</f>
        <v>-0.0629070897651141</v>
      </c>
      <c r="M2237" s="9" t="n">
        <f aca="false">B2237/B2230-1</f>
        <v>0.051252659355882</v>
      </c>
      <c r="N2237" s="9" t="n">
        <f aca="false">B2237/B2207-1</f>
        <v>-0.414605141531195</v>
      </c>
      <c r="O2237" s="8" t="n">
        <f aca="false">MAX(O2236,F2237)</f>
        <v>271.506607307531</v>
      </c>
      <c r="P2237" s="9" t="n">
        <f aca="false">F2237/O2237-1</f>
        <v>-0.327527423407736</v>
      </c>
      <c r="Q2237" s="8" t="n">
        <f aca="false">MAX(Q2236,B2237)</f>
        <v>4831.10497749854</v>
      </c>
      <c r="R2237" s="9" t="n">
        <f aca="false">B2237/Q2237-1</f>
        <v>-0.597430298098024</v>
      </c>
      <c r="S2237" s="9" t="n">
        <f aca="false">B2237/INDEX($B:$B,$E2237)-1</f>
        <v>-0.353533197354442</v>
      </c>
      <c r="T2237" s="0" t="n">
        <f aca="false">IF(AND($A2237&gt;=CrashTest!$B$3,$A2237&lt;=CrashTest!$C$3),1,IF(AND($A2237&gt;=CrashTest!$B$4,$A2237&lt;=CrashTest!$C$4),2,IF(AND($A2237&gt;=CrashTest!$B$5,$A2237&lt;=CrashTest!$C$5),3,IF(AND($A2237&gt;=CrashTest!$B$6,$A2237&lt;=CrashTest!$C$6),4,IF(AND($A2237&gt;=CrashTest!$B$7,$A2237&lt;=CrashTest!$C$7),5,0)))))</f>
        <v>0</v>
      </c>
      <c r="U2237" s="8" t="str">
        <f aca="false">IF(T2237=0,"",IF(T2236=T2237,MAX(U2236,B2237),B2237))</f>
        <v/>
      </c>
      <c r="V2237" s="9" t="str">
        <f aca="false">IF(T2237=0,"",B2237/U2237-1)</f>
        <v/>
      </c>
      <c r="W2237" s="8" t="str">
        <f aca="false">IF(T2237=0,"",IF(T2236=T2237,MAX(W2236,F2237),F2237))</f>
        <v/>
      </c>
      <c r="X2237" s="9" t="str">
        <f aca="false">IF(T2237=0,"",F2237/W2237-1)</f>
        <v/>
      </c>
    </row>
    <row r="2238" customFormat="false" ht="15" hidden="false" customHeight="false" outlineLevel="0" collapsed="false">
      <c r="A2238" s="5" t="n">
        <v>46066</v>
      </c>
      <c r="B2238" s="6" t="n">
        <v>2048.51233459965</v>
      </c>
      <c r="C2238" s="7" t="n">
        <v>10.04641364</v>
      </c>
      <c r="D2238" s="0" t="n">
        <f aca="false">INT((ROW()-3)/30)</f>
        <v>74</v>
      </c>
      <c r="E2238" s="0" t="n">
        <f aca="false">2+30*D2238</f>
        <v>2222</v>
      </c>
      <c r="F2238" s="8" t="n">
        <f aca="false">INDEX($F:$F,$E2238)*(2*B2238/INDEX($B:$B,$E2238)-C2238/INDEX($C:$C,$E2238))</f>
        <v>182.977668341026</v>
      </c>
      <c r="G2238" s="9" t="n">
        <f aca="false">B2238/B2237-1</f>
        <v>0.0532974255166425</v>
      </c>
      <c r="H2238" s="9" t="n">
        <f aca="false">F2238/F2237-1</f>
        <v>0.00217394532521675</v>
      </c>
      <c r="I2238" s="9" t="n">
        <f aca="false">LN(B2238/B2237)</f>
        <v>0.051925648650254</v>
      </c>
      <c r="J2238" s="9" t="n">
        <f aca="false">LN(F2238/F2237)</f>
        <v>0.00217158572522034</v>
      </c>
      <c r="K2238" s="9" t="n">
        <f aca="false">F2238/F2231-1</f>
        <v>-0.00670980033512592</v>
      </c>
      <c r="L2238" s="9" t="n">
        <f aca="false">F2238/F2208-1</f>
        <v>-0.0690279192982493</v>
      </c>
      <c r="M2238" s="9" t="n">
        <f aca="false">B2238/B2231-1</f>
        <v>-0.00754066961113564</v>
      </c>
      <c r="N2238" s="9" t="n">
        <f aca="false">B2238/B2208-1</f>
        <v>-0.389687718822403</v>
      </c>
      <c r="O2238" s="8" t="n">
        <f aca="false">MAX(O2237,F2238)</f>
        <v>271.506607307531</v>
      </c>
      <c r="P2238" s="9" t="n">
        <f aca="false">F2238/O2238-1</f>
        <v>-0.326065504793517</v>
      </c>
      <c r="Q2238" s="8" t="n">
        <f aca="false">MAX(Q2237,B2238)</f>
        <v>4831.10497749854</v>
      </c>
      <c r="R2238" s="9" t="n">
        <f aca="false">B2238/Q2238-1</f>
        <v>-0.575974369395647</v>
      </c>
      <c r="S2238" s="9" t="n">
        <f aca="false">B2238/INDEX($B:$B,$E2238)-1</f>
        <v>-0.319078181091459</v>
      </c>
      <c r="T2238" s="0" t="n">
        <f aca="false">IF(AND($A2238&gt;=CrashTest!$B$3,$A2238&lt;=CrashTest!$C$3),1,IF(AND($A2238&gt;=CrashTest!$B$4,$A2238&lt;=CrashTest!$C$4),2,IF(AND($A2238&gt;=CrashTest!$B$5,$A2238&lt;=CrashTest!$C$5),3,IF(AND($A2238&gt;=CrashTest!$B$6,$A2238&lt;=CrashTest!$C$6),4,IF(AND($A2238&gt;=CrashTest!$B$7,$A2238&lt;=CrashTest!$C$7),5,0)))))</f>
        <v>0</v>
      </c>
      <c r="U2238" s="8" t="str">
        <f aca="false">IF(T2238=0,"",IF(T2237=T2238,MAX(U2237,B2238),B2238))</f>
        <v/>
      </c>
      <c r="V2238" s="9" t="str">
        <f aca="false">IF(T2238=0,"",B2238/U2238-1)</f>
        <v/>
      </c>
      <c r="W2238" s="8" t="str">
        <f aca="false">IF(T2238=0,"",IF(T2237=T2238,MAX(W2237,F2238),F2238))</f>
        <v/>
      </c>
      <c r="X2238" s="9" t="str">
        <f aca="false">IF(T2238=0,"",F2238/W2238-1)</f>
        <v/>
      </c>
    </row>
    <row r="2239" customFormat="false" ht="15" hidden="false" customHeight="false" outlineLevel="0" collapsed="false">
      <c r="A2239" s="5" t="n">
        <v>46067</v>
      </c>
      <c r="B2239" s="6" t="n">
        <v>2086.63942548217</v>
      </c>
      <c r="C2239" s="7" t="n">
        <v>10.66372128</v>
      </c>
      <c r="D2239" s="0" t="n">
        <f aca="false">INT((ROW()-3)/30)</f>
        <v>74</v>
      </c>
      <c r="E2239" s="0" t="n">
        <f aca="false">2+30*D2239</f>
        <v>2222</v>
      </c>
      <c r="F2239" s="8" t="n">
        <f aca="false">INDEX($F:$F,$E2239)*(2*B2239/INDEX($B:$B,$E2239)-C2239/INDEX($C:$C,$E2239))</f>
        <v>182.984758894262</v>
      </c>
      <c r="G2239" s="9" t="n">
        <f aca="false">B2239/B2238-1</f>
        <v>0.0186120875322779</v>
      </c>
      <c r="H2239" s="9" t="n">
        <f aca="false">F2239/F2238-1</f>
        <v>3.87509213575221E-005</v>
      </c>
      <c r="I2239" s="9" t="n">
        <f aca="false">LN(B2239/B2238)</f>
        <v>0.0184410022075762</v>
      </c>
      <c r="J2239" s="9" t="n">
        <f aca="false">LN(F2239/F2238)</f>
        <v>3.87501705599651E-005</v>
      </c>
      <c r="K2239" s="9" t="n">
        <f aca="false">F2239/F2232-1</f>
        <v>-0.00445858964306656</v>
      </c>
      <c r="L2239" s="9" t="n">
        <f aca="false">F2239/F2209-1</f>
        <v>-0.0659470634704711</v>
      </c>
      <c r="M2239" s="9" t="n">
        <f aca="false">B2239/B2232-1</f>
        <v>0.00015840827660174</v>
      </c>
      <c r="N2239" s="9" t="n">
        <f aca="false">B2239/B2209-1</f>
        <v>-0.370458989129742</v>
      </c>
      <c r="O2239" s="8" t="n">
        <f aca="false">MAX(O2238,F2239)</f>
        <v>271.506607307531</v>
      </c>
      <c r="P2239" s="9" t="n">
        <f aca="false">F2239/O2239-1</f>
        <v>-0.326039389210893</v>
      </c>
      <c r="Q2239" s="8" t="n">
        <f aca="false">MAX(Q2238,B2239)</f>
        <v>4831.10497749854</v>
      </c>
      <c r="R2239" s="9" t="n">
        <f aca="false">B2239/Q2239-1</f>
        <v>-0.568082367242909</v>
      </c>
      <c r="S2239" s="9" t="n">
        <f aca="false">B2239/INDEX($B:$B,$E2239)-1</f>
        <v>-0.306404804595295</v>
      </c>
      <c r="T2239" s="0" t="n">
        <f aca="false">IF(AND($A2239&gt;=CrashTest!$B$3,$A2239&lt;=CrashTest!$C$3),1,IF(AND($A2239&gt;=CrashTest!$B$4,$A2239&lt;=CrashTest!$C$4),2,IF(AND($A2239&gt;=CrashTest!$B$5,$A2239&lt;=CrashTest!$C$5),3,IF(AND($A2239&gt;=CrashTest!$B$6,$A2239&lt;=CrashTest!$C$6),4,IF(AND($A2239&gt;=CrashTest!$B$7,$A2239&lt;=CrashTest!$C$7),5,0)))))</f>
        <v>0</v>
      </c>
      <c r="U2239" s="8" t="str">
        <f aca="false">IF(T2239=0,"",IF(T2238=T2239,MAX(U2238,B2239),B2239))</f>
        <v/>
      </c>
      <c r="V2239" s="9" t="str">
        <f aca="false">IF(T2239=0,"",B2239/U2239-1)</f>
        <v/>
      </c>
      <c r="W2239" s="8" t="str">
        <f aca="false">IF(T2239=0,"",IF(T2238=T2239,MAX(W2238,F2239),F2239))</f>
        <v/>
      </c>
      <c r="X2239" s="9" t="str">
        <f aca="false">IF(T2239=0,"",F2239/W2239-1)</f>
        <v/>
      </c>
    </row>
    <row r="2240" customFormat="false" ht="15" hidden="false" customHeight="false" outlineLevel="0" collapsed="false">
      <c r="A2240" s="5" t="n">
        <v>46068</v>
      </c>
      <c r="B2240" s="6" t="n">
        <v>1960.28208912916</v>
      </c>
      <c r="C2240" s="7" t="n">
        <v>8.723073901</v>
      </c>
      <c r="D2240" s="0" t="n">
        <f aca="false">INT((ROW()-3)/30)</f>
        <v>74</v>
      </c>
      <c r="E2240" s="0" t="n">
        <f aca="false">2+30*D2240</f>
        <v>2222</v>
      </c>
      <c r="F2240" s="8" t="n">
        <f aca="false">INDEX($F:$F,$E2240)*(2*B2240/INDEX($B:$B,$E2240)-C2240/INDEX($C:$C,$E2240))</f>
        <v>182.130613643675</v>
      </c>
      <c r="G2240" s="9" t="n">
        <f aca="false">B2240/B2239-1</f>
        <v>-0.0605554245788352</v>
      </c>
      <c r="H2240" s="9" t="n">
        <f aca="false">F2240/F2239-1</f>
        <v>-0.00466784914628082</v>
      </c>
      <c r="I2240" s="9" t="n">
        <f aca="false">LN(B2240/B2239)</f>
        <v>-0.0624664555663498</v>
      </c>
      <c r="J2240" s="9" t="n">
        <f aca="false">LN(F2240/F2239)</f>
        <v>-0.00467877757554162</v>
      </c>
      <c r="K2240" s="9" t="n">
        <f aca="false">F2240/F2233-1</f>
        <v>-0.011474993463645</v>
      </c>
      <c r="L2240" s="9" t="n">
        <f aca="false">F2240/F2210-1</f>
        <v>-0.0743141192395448</v>
      </c>
      <c r="M2240" s="9" t="n">
        <f aca="false">B2240/B2233-1</f>
        <v>-0.0637738756886532</v>
      </c>
      <c r="N2240" s="9" t="n">
        <f aca="false">B2240/B2210-1</f>
        <v>-0.405148403997574</v>
      </c>
      <c r="O2240" s="8" t="n">
        <f aca="false">MAX(O2239,F2240)</f>
        <v>271.506607307531</v>
      </c>
      <c r="P2240" s="9" t="n">
        <f aca="false">F2240/O2240-1</f>
        <v>-0.329185335672592</v>
      </c>
      <c r="Q2240" s="8" t="n">
        <f aca="false">MAX(Q2239,B2240)</f>
        <v>4831.10497749854</v>
      </c>
      <c r="R2240" s="9" t="n">
        <f aca="false">B2240/Q2240-1</f>
        <v>-0.5942373228776</v>
      </c>
      <c r="S2240" s="9" t="n">
        <f aca="false">B2240/INDEX($B:$B,$E2240)-1</f>
        <v>-0.348405756138867</v>
      </c>
      <c r="T2240" s="0" t="n">
        <f aca="false">IF(AND($A2240&gt;=CrashTest!$B$3,$A2240&lt;=CrashTest!$C$3),1,IF(AND($A2240&gt;=CrashTest!$B$4,$A2240&lt;=CrashTest!$C$4),2,IF(AND($A2240&gt;=CrashTest!$B$5,$A2240&lt;=CrashTest!$C$5),3,IF(AND($A2240&gt;=CrashTest!$B$6,$A2240&lt;=CrashTest!$C$6),4,IF(AND($A2240&gt;=CrashTest!$B$7,$A2240&lt;=CrashTest!$C$7),5,0)))))</f>
        <v>0</v>
      </c>
      <c r="U2240" s="8" t="str">
        <f aca="false">IF(T2240=0,"",IF(T2239=T2240,MAX(U2239,B2240),B2240))</f>
        <v/>
      </c>
      <c r="V2240" s="9" t="str">
        <f aca="false">IF(T2240=0,"",B2240/U2240-1)</f>
        <v/>
      </c>
      <c r="W2240" s="8" t="str">
        <f aca="false">IF(T2240=0,"",IF(T2239=T2240,MAX(W2239,F2240),F2240))</f>
        <v/>
      </c>
      <c r="X2240" s="9" t="str">
        <f aca="false">IF(T2240=0,"",F2240/W2240-1)</f>
        <v/>
      </c>
    </row>
    <row r="2241" customFormat="false" ht="15" hidden="false" customHeight="false" outlineLevel="0" collapsed="false">
      <c r="A2241" s="5" t="n">
        <v>46069</v>
      </c>
      <c r="B2241" s="6" t="n">
        <v>1996.39197632963</v>
      </c>
      <c r="C2241" s="7" t="n">
        <v>9.239152226</v>
      </c>
      <c r="D2241" s="0" t="n">
        <f aca="false">INT((ROW()-3)/30)</f>
        <v>74</v>
      </c>
      <c r="E2241" s="0" t="n">
        <f aca="false">2+30*D2241</f>
        <v>2222</v>
      </c>
      <c r="F2241" s="8" t="n">
        <f aca="false">INDEX($F:$F,$E2241)*(2*B2241/INDEX($B:$B,$E2241)-C2241/INDEX($C:$C,$E2241))</f>
        <v>182.678859179746</v>
      </c>
      <c r="G2241" s="9" t="n">
        <f aca="false">B2241/B2240-1</f>
        <v>0.0184207606653752</v>
      </c>
      <c r="H2241" s="9" t="n">
        <f aca="false">F2241/F2240-1</f>
        <v>0.0030101778339362</v>
      </c>
      <c r="I2241" s="9" t="n">
        <f aca="false">LN(B2241/B2240)</f>
        <v>0.018253153624148</v>
      </c>
      <c r="J2241" s="9" t="n">
        <f aca="false">LN(F2241/F2240)</f>
        <v>0.00300565632007497</v>
      </c>
      <c r="K2241" s="9" t="n">
        <f aca="false">F2241/F2234-1</f>
        <v>-0.00602249470176486</v>
      </c>
      <c r="L2241" s="9" t="n">
        <f aca="false">F2241/F2211-1</f>
        <v>-0.0738242150790516</v>
      </c>
      <c r="M2241" s="9" t="n">
        <f aca="false">B2241/B2234-1</f>
        <v>-0.0525079520495168</v>
      </c>
      <c r="N2241" s="9" t="n">
        <f aca="false">B2241/B2211-1</f>
        <v>-0.396299649983878</v>
      </c>
      <c r="O2241" s="8" t="n">
        <f aca="false">MAX(O2240,F2241)</f>
        <v>271.506607307531</v>
      </c>
      <c r="P2241" s="9" t="n">
        <f aca="false">F2241/O2241-1</f>
        <v>-0.327166064239354</v>
      </c>
      <c r="Q2241" s="8" t="n">
        <f aca="false">MAX(Q2240,B2241)</f>
        <v>4831.10497749854</v>
      </c>
      <c r="R2241" s="9" t="n">
        <f aca="false">B2241/Q2241-1</f>
        <v>-0.586762865715386</v>
      </c>
      <c r="S2241" s="9" t="n">
        <f aca="false">B2241/INDEX($B:$B,$E2241)-1</f>
        <v>-0.336402894521765</v>
      </c>
      <c r="T2241" s="0" t="n">
        <f aca="false">IF(AND($A2241&gt;=CrashTest!$B$3,$A2241&lt;=CrashTest!$C$3),1,IF(AND($A2241&gt;=CrashTest!$B$4,$A2241&lt;=CrashTest!$C$4),2,IF(AND($A2241&gt;=CrashTest!$B$5,$A2241&lt;=CrashTest!$C$5),3,IF(AND($A2241&gt;=CrashTest!$B$6,$A2241&lt;=CrashTest!$C$6),4,IF(AND($A2241&gt;=CrashTest!$B$7,$A2241&lt;=CrashTest!$C$7),5,0)))))</f>
        <v>0</v>
      </c>
      <c r="U2241" s="8" t="str">
        <f aca="false">IF(T2241=0,"",IF(T2240=T2241,MAX(U2240,B2241),B2241))</f>
        <v/>
      </c>
      <c r="V2241" s="9" t="str">
        <f aca="false">IF(T2241=0,"",B2241/U2241-1)</f>
        <v/>
      </c>
      <c r="W2241" s="8" t="str">
        <f aca="false">IF(T2241=0,"",IF(T2240=T2241,MAX(W2240,F2241),F2241))</f>
        <v/>
      </c>
      <c r="X2241" s="9" t="str">
        <f aca="false">IF(T2241=0,"",F2241/W2241-1)</f>
        <v/>
      </c>
    </row>
    <row r="2242" customFormat="false" ht="15" hidden="false" customHeight="false" outlineLevel="0" collapsed="false">
      <c r="A2242" s="5" t="n">
        <v>46070</v>
      </c>
      <c r="B2242" s="6" t="n">
        <v>1992.43069666861</v>
      </c>
      <c r="C2242" s="7" t="n">
        <v>9.134497532</v>
      </c>
      <c r="D2242" s="0" t="n">
        <f aca="false">INT((ROW()-3)/30)</f>
        <v>74</v>
      </c>
      <c r="E2242" s="0" t="n">
        <f aca="false">2+30*D2242</f>
        <v>2222</v>
      </c>
      <c r="F2242" s="8" t="n">
        <f aca="false">INDEX($F:$F,$E2242)*(2*B2242/INDEX($B:$B,$E2242)-C2242/INDEX($C:$C,$E2242))</f>
        <v>182.998119881336</v>
      </c>
      <c r="G2242" s="9" t="n">
        <f aca="false">B2242/B2241-1</f>
        <v>-0.00198421938576565</v>
      </c>
      <c r="H2242" s="9" t="n">
        <f aca="false">F2242/F2241-1</f>
        <v>0.00174766091174172</v>
      </c>
      <c r="I2242" s="9" t="n">
        <f aca="false">LN(B2242/B2241)</f>
        <v>-0.00198619055697343</v>
      </c>
      <c r="J2242" s="9" t="n">
        <f aca="false">LN(F2242/F2241)</f>
        <v>0.00174613552938599</v>
      </c>
      <c r="K2242" s="9" t="n">
        <f aca="false">F2242/F2235-1</f>
        <v>0.00332440214211749</v>
      </c>
      <c r="L2242" s="9" t="n">
        <f aca="false">F2242/F2212-1</f>
        <v>-0.0803857178176419</v>
      </c>
      <c r="M2242" s="9" t="n">
        <f aca="false">B2242/B2235-1</f>
        <v>-0.0123069335807792</v>
      </c>
      <c r="N2242" s="9" t="n">
        <f aca="false">B2242/B2212-1</f>
        <v>-0.396586203772282</v>
      </c>
      <c r="O2242" s="8" t="n">
        <f aca="false">MAX(O2241,F2242)</f>
        <v>271.506607307531</v>
      </c>
      <c r="P2242" s="9" t="n">
        <f aca="false">F2242/O2242-1</f>
        <v>-0.325990178669732</v>
      </c>
      <c r="Q2242" s="8" t="n">
        <f aca="false">MAX(Q2241,B2242)</f>
        <v>4831.10497749854</v>
      </c>
      <c r="R2242" s="9" t="n">
        <f aca="false">B2242/Q2242-1</f>
        <v>-0.587582818848152</v>
      </c>
      <c r="S2242" s="9" t="n">
        <f aca="false">B2242/INDEX($B:$B,$E2242)-1</f>
        <v>-0.337719616762793</v>
      </c>
      <c r="T2242" s="0" t="n">
        <f aca="false">IF(AND($A2242&gt;=CrashTest!$B$3,$A2242&lt;=CrashTest!$C$3),1,IF(AND($A2242&gt;=CrashTest!$B$4,$A2242&lt;=CrashTest!$C$4),2,IF(AND($A2242&gt;=CrashTest!$B$5,$A2242&lt;=CrashTest!$C$5),3,IF(AND($A2242&gt;=CrashTest!$B$6,$A2242&lt;=CrashTest!$C$6),4,IF(AND($A2242&gt;=CrashTest!$B$7,$A2242&lt;=CrashTest!$C$7),5,0)))))</f>
        <v>0</v>
      </c>
      <c r="U2242" s="8" t="str">
        <f aca="false">IF(T2242=0,"",IF(T2241=T2242,MAX(U2241,B2242),B2242))</f>
        <v/>
      </c>
      <c r="V2242" s="9" t="str">
        <f aca="false">IF(T2242=0,"",B2242/U2242-1)</f>
        <v/>
      </c>
      <c r="W2242" s="8" t="str">
        <f aca="false">IF(T2242=0,"",IF(T2241=T2242,MAX(W2241,F2242),F2242))</f>
        <v/>
      </c>
      <c r="X2242" s="9" t="str">
        <f aca="false">IF(T2242=0,"",F2242/W2242-1)</f>
        <v/>
      </c>
    </row>
    <row r="2243" customFormat="false" ht="15" hidden="false" customHeight="false" outlineLevel="0" collapsed="false">
      <c r="A2243" s="5" t="n">
        <v>46071</v>
      </c>
      <c r="B2243" s="6" t="n">
        <v>1951.87398100526</v>
      </c>
      <c r="C2243" s="7" t="n">
        <v>8.555900906</v>
      </c>
      <c r="D2243" s="0" t="n">
        <f aca="false">INT((ROW()-3)/30)</f>
        <v>74</v>
      </c>
      <c r="E2243" s="0" t="n">
        <f aca="false">2+30*D2243</f>
        <v>2222</v>
      </c>
      <c r="F2243" s="8" t="n">
        <f aca="false">INDEX($F:$F,$E2243)*(2*B2243/INDEX($B:$B,$E2243)-C2243/INDEX($C:$C,$E2243))</f>
        <v>182.374183478491</v>
      </c>
      <c r="G2243" s="9" t="n">
        <f aca="false">B2243/B2242-1</f>
        <v>-0.0203553959147296</v>
      </c>
      <c r="H2243" s="9" t="n">
        <f aca="false">F2243/F2242-1</f>
        <v>-0.0034095235691467</v>
      </c>
      <c r="I2243" s="9" t="n">
        <f aca="false">LN(B2243/B2242)</f>
        <v>-0.0205654219831124</v>
      </c>
      <c r="J2243" s="9" t="n">
        <f aca="false">LN(F2243/F2242)</f>
        <v>-0.00341534924024214</v>
      </c>
      <c r="K2243" s="9" t="n">
        <f aca="false">F2243/F2236-1</f>
        <v>-0.00195247133805609</v>
      </c>
      <c r="L2243" s="9" t="n">
        <f aca="false">F2243/F2213-1</f>
        <v>-0.0674007705079568</v>
      </c>
      <c r="M2243" s="9" t="n">
        <f aca="false">B2243/B2236-1</f>
        <v>0.00609034821919452</v>
      </c>
      <c r="N2243" s="9" t="n">
        <f aca="false">B2243/B2213-1</f>
        <v>-0.387186466266917</v>
      </c>
      <c r="O2243" s="8" t="n">
        <f aca="false">MAX(O2242,F2243)</f>
        <v>271.506607307531</v>
      </c>
      <c r="P2243" s="9" t="n">
        <f aca="false">F2243/O2243-1</f>
        <v>-0.328288231041394</v>
      </c>
      <c r="Q2243" s="8" t="n">
        <f aca="false">MAX(Q2242,B2243)</f>
        <v>4831.10497749854</v>
      </c>
      <c r="R2243" s="9" t="n">
        <f aca="false">B2243/Q2243-1</f>
        <v>-0.595977733852535</v>
      </c>
      <c r="S2243" s="9" t="n">
        <f aca="false">B2243/INDEX($B:$B,$E2243)-1</f>
        <v>-0.351200596170145</v>
      </c>
      <c r="T2243" s="0" t="n">
        <f aca="false">IF(AND($A2243&gt;=CrashTest!$B$3,$A2243&lt;=CrashTest!$C$3),1,IF(AND($A2243&gt;=CrashTest!$B$4,$A2243&lt;=CrashTest!$C$4),2,IF(AND($A2243&gt;=CrashTest!$B$5,$A2243&lt;=CrashTest!$C$5),3,IF(AND($A2243&gt;=CrashTest!$B$6,$A2243&lt;=CrashTest!$C$6),4,IF(AND($A2243&gt;=CrashTest!$B$7,$A2243&lt;=CrashTest!$C$7),5,0)))))</f>
        <v>0</v>
      </c>
      <c r="U2243" s="8" t="str">
        <f aca="false">IF(T2243=0,"",IF(T2242=T2243,MAX(U2242,B2243),B2243))</f>
        <v/>
      </c>
      <c r="V2243" s="9" t="str">
        <f aca="false">IF(T2243=0,"",B2243/U2243-1)</f>
        <v/>
      </c>
      <c r="W2243" s="8" t="str">
        <f aca="false">IF(T2243=0,"",IF(T2242=T2243,MAX(W2242,F2243),F2243))</f>
        <v/>
      </c>
      <c r="X2243" s="9" t="str">
        <f aca="false">IF(T2243=0,"",F2243/W2243-1)</f>
        <v/>
      </c>
    </row>
    <row r="2244" customFormat="false" ht="15" hidden="false" customHeight="false" outlineLevel="0" collapsed="false">
      <c r="A2244" s="5" t="n">
        <v>46072</v>
      </c>
      <c r="B2244" s="6" t="n">
        <v>1947.86147194623</v>
      </c>
      <c r="C2244" s="7" t="n">
        <v>8.441653604</v>
      </c>
      <c r="D2244" s="0" t="n">
        <f aca="false">INT((ROW()-3)/30)</f>
        <v>74</v>
      </c>
      <c r="E2244" s="0" t="n">
        <f aca="false">2+30*D2244</f>
        <v>2222</v>
      </c>
      <c r="F2244" s="8" t="n">
        <f aca="false">INDEX($F:$F,$E2244)*(2*B2244/INDEX($B:$B,$E2244)-C2244/INDEX($C:$C,$E2244))</f>
        <v>182.762642362134</v>
      </c>
      <c r="G2244" s="9" t="n">
        <f aca="false">B2244/B2243-1</f>
        <v>-0.0020557213724236</v>
      </c>
      <c r="H2244" s="9" t="n">
        <f aca="false">F2244/F2243-1</f>
        <v>0.00213001026918414</v>
      </c>
      <c r="I2244" s="9" t="n">
        <f aca="false">LN(B2244/B2243)</f>
        <v>-0.00205783726789579</v>
      </c>
      <c r="J2244" s="9" t="n">
        <f aca="false">LN(F2244/F2243)</f>
        <v>0.0021277450134191</v>
      </c>
      <c r="K2244" s="9" t="n">
        <f aca="false">F2244/F2237-1</f>
        <v>0.000996241862457836</v>
      </c>
      <c r="L2244" s="9" t="n">
        <f aca="false">F2244/F2214-1</f>
        <v>-0.0311439461205683</v>
      </c>
      <c r="M2244" s="9" t="n">
        <f aca="false">B2244/B2237-1</f>
        <v>0.00154509153345694</v>
      </c>
      <c r="N2244" s="9" t="n">
        <f aca="false">B2244/B2214-1</f>
        <v>-0.336969877356862</v>
      </c>
      <c r="O2244" s="8" t="n">
        <f aca="false">MAX(O2243,F2244)</f>
        <v>271.506607307531</v>
      </c>
      <c r="P2244" s="9" t="n">
        <f aca="false">F2244/O2244-1</f>
        <v>-0.32685747807558</v>
      </c>
      <c r="Q2244" s="8" t="n">
        <f aca="false">MAX(Q2243,B2244)</f>
        <v>4831.10497749854</v>
      </c>
      <c r="R2244" s="9" t="n">
        <f aca="false">B2244/Q2244-1</f>
        <v>-0.596808291059989</v>
      </c>
      <c r="S2244" s="9" t="n">
        <f aca="false">B2244/INDEX($B:$B,$E2244)-1</f>
        <v>-0.352534346971014</v>
      </c>
      <c r="T2244" s="0" t="n">
        <f aca="false">IF(AND($A2244&gt;=CrashTest!$B$3,$A2244&lt;=CrashTest!$C$3),1,IF(AND($A2244&gt;=CrashTest!$B$4,$A2244&lt;=CrashTest!$C$4),2,IF(AND($A2244&gt;=CrashTest!$B$5,$A2244&lt;=CrashTest!$C$5),3,IF(AND($A2244&gt;=CrashTest!$B$6,$A2244&lt;=CrashTest!$C$6),4,IF(AND($A2244&gt;=CrashTest!$B$7,$A2244&lt;=CrashTest!$C$7),5,0)))))</f>
        <v>0</v>
      </c>
      <c r="U2244" s="8" t="str">
        <f aca="false">IF(T2244=0,"",IF(T2243=T2244,MAX(U2243,B2244),B2244))</f>
        <v/>
      </c>
      <c r="V2244" s="9" t="str">
        <f aca="false">IF(T2244=0,"",B2244/U2244-1)</f>
        <v/>
      </c>
      <c r="W2244" s="8" t="str">
        <f aca="false">IF(T2244=0,"",IF(T2243=T2244,MAX(W2243,F2244),F2244))</f>
        <v/>
      </c>
      <c r="X2244" s="9" t="str">
        <f aca="false">IF(T2244=0,"",F2244/W2244-1)</f>
        <v/>
      </c>
    </row>
    <row r="2245" customFormat="false" ht="15" hidden="false" customHeight="false" outlineLevel="0" collapsed="false">
      <c r="A2245" s="5" t="n">
        <v>46073</v>
      </c>
      <c r="B2245" s="6" t="n">
        <v>1967.10513237873</v>
      </c>
      <c r="C2245" s="7" t="n">
        <v>8.765593952</v>
      </c>
      <c r="D2245" s="0" t="n">
        <f aca="false">INT((ROW()-3)/30)</f>
        <v>74</v>
      </c>
      <c r="E2245" s="0" t="n">
        <f aca="false">2+30*D2245</f>
        <v>2222</v>
      </c>
      <c r="F2245" s="8" t="n">
        <f aca="false">INDEX($F:$F,$E2245)*(2*B2245/INDEX($B:$B,$E2245)-C2245/INDEX($C:$C,$E2245))</f>
        <v>182.668525617221</v>
      </c>
      <c r="G2245" s="9" t="n">
        <f aca="false">B2245/B2244-1</f>
        <v>0.00987937833857999</v>
      </c>
      <c r="H2245" s="9" t="n">
        <f aca="false">F2245/F2244-1</f>
        <v>-0.000514967083519058</v>
      </c>
      <c r="I2245" s="9" t="n">
        <f aca="false">LN(B2245/B2244)</f>
        <v>0.00983089633360523</v>
      </c>
      <c r="J2245" s="9" t="n">
        <f aca="false">LN(F2245/F2244)</f>
        <v>-0.000515099724606763</v>
      </c>
      <c r="K2245" s="9" t="n">
        <f aca="false">F2245/F2238-1</f>
        <v>-0.00168951067421241</v>
      </c>
      <c r="L2245" s="9" t="n">
        <f aca="false">F2245/F2215-1</f>
        <v>-0.0432874560922809</v>
      </c>
      <c r="M2245" s="9" t="n">
        <f aca="false">B2245/B2238-1</f>
        <v>-0.0397396690495542</v>
      </c>
      <c r="N2245" s="9" t="n">
        <f aca="false">B2245/B2215-1</f>
        <v>-0.34253971217492</v>
      </c>
      <c r="O2245" s="8" t="n">
        <f aca="false">MAX(O2244,F2245)</f>
        <v>271.506607307531</v>
      </c>
      <c r="P2245" s="9" t="n">
        <f aca="false">F2245/O2245-1</f>
        <v>-0.327204124316888</v>
      </c>
      <c r="Q2245" s="8" t="n">
        <f aca="false">MAX(Q2244,B2245)</f>
        <v>4831.10497749854</v>
      </c>
      <c r="R2245" s="9" t="n">
        <f aca="false">B2245/Q2245-1</f>
        <v>-0.592825007624392</v>
      </c>
      <c r="S2245" s="9" t="n">
        <f aca="false">B2245/INDEX($B:$B,$E2245)-1</f>
        <v>-0.346137788823505</v>
      </c>
      <c r="T2245" s="0" t="n">
        <f aca="false">IF(AND($A2245&gt;=CrashTest!$B$3,$A2245&lt;=CrashTest!$C$3),1,IF(AND($A2245&gt;=CrashTest!$B$4,$A2245&lt;=CrashTest!$C$4),2,IF(AND($A2245&gt;=CrashTest!$B$5,$A2245&lt;=CrashTest!$C$5),3,IF(AND($A2245&gt;=CrashTest!$B$6,$A2245&lt;=CrashTest!$C$6),4,IF(AND($A2245&gt;=CrashTest!$B$7,$A2245&lt;=CrashTest!$C$7),5,0)))))</f>
        <v>0</v>
      </c>
      <c r="U2245" s="8" t="str">
        <f aca="false">IF(T2245=0,"",IF(T2244=T2245,MAX(U2244,B2245),B2245))</f>
        <v/>
      </c>
      <c r="V2245" s="9" t="str">
        <f aca="false">IF(T2245=0,"",B2245/U2245-1)</f>
        <v/>
      </c>
      <c r="W2245" s="8" t="str">
        <f aca="false">IF(T2245=0,"",IF(T2244=T2245,MAX(W2244,F2245),F2245))</f>
        <v/>
      </c>
      <c r="X2245" s="9" t="str">
        <f aca="false">IF(T2245=0,"",F2245/W2245-1)</f>
        <v/>
      </c>
    </row>
    <row r="2246" customFormat="false" ht="15" hidden="false" customHeight="false" outlineLevel="0" collapsed="false">
      <c r="A2246" s="5" t="n">
        <v>46074</v>
      </c>
      <c r="B2246" s="6" t="n">
        <v>1974.53984687317</v>
      </c>
      <c r="C2246" s="7" t="n">
        <v>8.844607698</v>
      </c>
      <c r="D2246" s="0" t="n">
        <f aca="false">INT((ROW()-3)/30)</f>
        <v>74</v>
      </c>
      <c r="E2246" s="0" t="n">
        <f aca="false">2+30*D2246</f>
        <v>2222</v>
      </c>
      <c r="F2246" s="8" t="n">
        <f aca="false">INDEX($F:$F,$E2246)*(2*B2246/INDEX($B:$B,$E2246)-C2246/INDEX($C:$C,$E2246))</f>
        <v>182.996552906703</v>
      </c>
      <c r="G2246" s="9" t="n">
        <f aca="false">B2246/B2245-1</f>
        <v>0.00377952066316323</v>
      </c>
      <c r="H2246" s="9" t="n">
        <f aca="false">F2246/F2245-1</f>
        <v>0.00179575155803891</v>
      </c>
      <c r="I2246" s="9" t="n">
        <f aca="false">LN(B2246/B2245)</f>
        <v>0.00377239622061755</v>
      </c>
      <c r="J2246" s="9" t="n">
        <f aca="false">LN(F2246/F2245)</f>
        <v>0.00179414112388134</v>
      </c>
      <c r="K2246" s="9" t="n">
        <f aca="false">F2246/F2239-1</f>
        <v>6.44535234100019E-005</v>
      </c>
      <c r="L2246" s="9" t="n">
        <f aca="false">F2246/F2216-1</f>
        <v>-0.0298759299534953</v>
      </c>
      <c r="M2246" s="9" t="n">
        <f aca="false">B2246/B2239-1</f>
        <v>-0.0537225441252728</v>
      </c>
      <c r="N2246" s="9" t="n">
        <f aca="false">B2246/B2216-1</f>
        <v>-0.330186041700248</v>
      </c>
      <c r="O2246" s="8" t="n">
        <f aca="false">MAX(O2245,F2246)</f>
        <v>271.506607307531</v>
      </c>
      <c r="P2246" s="9" t="n">
        <f aca="false">F2246/O2246-1</f>
        <v>-0.325995950074888</v>
      </c>
      <c r="Q2246" s="8" t="n">
        <f aca="false">MAX(Q2245,B2246)</f>
        <v>4831.10497749854</v>
      </c>
      <c r="R2246" s="9" t="n">
        <f aca="false">B2246/Q2246-1</f>
        <v>-0.591286081327185</v>
      </c>
      <c r="S2246" s="9" t="n">
        <f aca="false">B2246/INDEX($B:$B,$E2246)-1</f>
        <v>-0.343666503085501</v>
      </c>
      <c r="T2246" s="0" t="n">
        <f aca="false">IF(AND($A2246&gt;=CrashTest!$B$3,$A2246&lt;=CrashTest!$C$3),1,IF(AND($A2246&gt;=CrashTest!$B$4,$A2246&lt;=CrashTest!$C$4),2,IF(AND($A2246&gt;=CrashTest!$B$5,$A2246&lt;=CrashTest!$C$5),3,IF(AND($A2246&gt;=CrashTest!$B$6,$A2246&lt;=CrashTest!$C$6),4,IF(AND($A2246&gt;=CrashTest!$B$7,$A2246&lt;=CrashTest!$C$7),5,0)))))</f>
        <v>0</v>
      </c>
      <c r="U2246" s="8" t="str">
        <f aca="false">IF(T2246=0,"",IF(T2245=T2246,MAX(U2245,B2246),B2246))</f>
        <v/>
      </c>
      <c r="V2246" s="9" t="str">
        <f aca="false">IF(T2246=0,"",B2246/U2246-1)</f>
        <v/>
      </c>
      <c r="W2246" s="8" t="str">
        <f aca="false">IF(T2246=0,"",IF(T2245=T2246,MAX(W2245,F2246),F2246))</f>
        <v/>
      </c>
      <c r="X2246" s="9" t="str">
        <f aca="false">IF(T2246=0,"",F2246/W2246-1)</f>
        <v/>
      </c>
    </row>
    <row r="2247" customFormat="false" ht="15" hidden="false" customHeight="false" outlineLevel="0" collapsed="false">
      <c r="A2247" s="5" t="n">
        <v>46075</v>
      </c>
      <c r="B2247" s="6" t="n">
        <v>1952.79213763881</v>
      </c>
      <c r="C2247" s="7" t="n">
        <v>8.582386107</v>
      </c>
      <c r="D2247" s="0" t="n">
        <f aca="false">INT((ROW()-3)/30)</f>
        <v>74</v>
      </c>
      <c r="E2247" s="0" t="n">
        <f aca="false">2+30*D2247</f>
        <v>2222</v>
      </c>
      <c r="F2247" s="8" t="n">
        <f aca="false">INDEX($F:$F,$E2247)*(2*B2247/INDEX($B:$B,$E2247)-C2247/INDEX($C:$C,$E2247))</f>
        <v>182.282588229154</v>
      </c>
      <c r="G2247" s="9" t="n">
        <f aca="false">B2247/B2246-1</f>
        <v>-0.0110140645015593</v>
      </c>
      <c r="H2247" s="9" t="n">
        <f aca="false">F2247/F2246-1</f>
        <v>-0.00390151981667619</v>
      </c>
      <c r="I2247" s="9" t="n">
        <f aca="false">LN(B2247/B2246)</f>
        <v>-0.0110751683923525</v>
      </c>
      <c r="J2247" s="9" t="n">
        <f aca="false">LN(F2247/F2246)</f>
        <v>-0.00390915059934919</v>
      </c>
      <c r="K2247" s="9" t="n">
        <f aca="false">F2247/F2240-1</f>
        <v>0.00083442636270048</v>
      </c>
      <c r="L2247" s="9" t="n">
        <f aca="false">F2247/F2217-1</f>
        <v>-0.0347822185258142</v>
      </c>
      <c r="M2247" s="9" t="n">
        <f aca="false">B2247/B2240-1</f>
        <v>-0.00382085391275377</v>
      </c>
      <c r="N2247" s="9" t="n">
        <f aca="false">B2247/B2217-1</f>
        <v>-0.338394193797106</v>
      </c>
      <c r="O2247" s="8" t="n">
        <f aca="false">MAX(O2246,F2247)</f>
        <v>271.506607307531</v>
      </c>
      <c r="P2247" s="9" t="n">
        <f aca="false">F2247/O2247-1</f>
        <v>-0.328625590232191</v>
      </c>
      <c r="Q2247" s="8" t="n">
        <f aca="false">MAX(Q2246,B2247)</f>
        <v>4831.10497749854</v>
      </c>
      <c r="R2247" s="9" t="n">
        <f aca="false">B2247/Q2247-1</f>
        <v>-0.595787682790133</v>
      </c>
      <c r="S2247" s="9" t="n">
        <f aca="false">B2247/INDEX($B:$B,$E2247)-1</f>
        <v>-0.350895402555052</v>
      </c>
      <c r="T2247" s="0" t="n">
        <f aca="false">IF(AND($A2247&gt;=CrashTest!$B$3,$A2247&lt;=CrashTest!$C$3),1,IF(AND($A2247&gt;=CrashTest!$B$4,$A2247&lt;=CrashTest!$C$4),2,IF(AND($A2247&gt;=CrashTest!$B$5,$A2247&lt;=CrashTest!$C$5),3,IF(AND($A2247&gt;=CrashTest!$B$6,$A2247&lt;=CrashTest!$C$6),4,IF(AND($A2247&gt;=CrashTest!$B$7,$A2247&lt;=CrashTest!$C$7),5,0)))))</f>
        <v>0</v>
      </c>
      <c r="U2247" s="8" t="str">
        <f aca="false">IF(T2247=0,"",IF(T2246=T2247,MAX(U2246,B2247),B2247))</f>
        <v/>
      </c>
      <c r="V2247" s="9" t="str">
        <f aca="false">IF(T2247=0,"",B2247/U2247-1)</f>
        <v/>
      </c>
      <c r="W2247" s="8" t="str">
        <f aca="false">IF(T2247=0,"",IF(T2246=T2247,MAX(W2246,F2247),F2247))</f>
        <v/>
      </c>
      <c r="X2247" s="9" t="str">
        <f aca="false">IF(T2247=0,"",F2247/W2247-1)</f>
        <v/>
      </c>
    </row>
    <row r="2248" customFormat="false" ht="15" hidden="false" customHeight="false" outlineLevel="0" collapsed="false">
      <c r="A2248" s="5" t="n">
        <v>46076</v>
      </c>
      <c r="B2248" s="6" t="n">
        <v>1856.81448451198</v>
      </c>
      <c r="C2248" s="7" t="n">
        <v>6.938317556</v>
      </c>
      <c r="D2248" s="0" t="n">
        <f aca="false">INT((ROW()-3)/30)</f>
        <v>74</v>
      </c>
      <c r="E2248" s="0" t="n">
        <f aca="false">2+30*D2248</f>
        <v>2222</v>
      </c>
      <c r="F2248" s="8" t="n">
        <f aca="false">INDEX($F:$F,$E2248)*(2*B2248/INDEX($B:$B,$E2248)-C2248/INDEX($C:$C,$E2248))</f>
        <v>182.976426619575</v>
      </c>
      <c r="G2248" s="9" t="n">
        <f aca="false">B2248/B2247-1</f>
        <v>-0.0491489346341182</v>
      </c>
      <c r="H2248" s="9" t="n">
        <f aca="false">F2248/F2247-1</f>
        <v>0.0038063887349935</v>
      </c>
      <c r="I2248" s="9" t="n">
        <f aca="false">LN(B2248/B2247)</f>
        <v>-0.050397837149204</v>
      </c>
      <c r="J2248" s="9" t="n">
        <f aca="false">LN(F2248/F2247)</f>
        <v>0.0037991627681472</v>
      </c>
      <c r="K2248" s="9" t="n">
        <f aca="false">F2248/F2241-1</f>
        <v>0.00162891010577115</v>
      </c>
      <c r="L2248" s="9" t="n">
        <f aca="false">F2248/F2218-1</f>
        <v>-0.0329399498308877</v>
      </c>
      <c r="M2248" s="9" t="n">
        <f aca="false">B2248/B2241-1</f>
        <v>-0.0699148731674746</v>
      </c>
      <c r="N2248" s="9" t="n">
        <f aca="false">B2248/B2218-1</f>
        <v>-0.370712591506726</v>
      </c>
      <c r="O2248" s="8" t="n">
        <f aca="false">MAX(O2247,F2248)</f>
        <v>271.506607307531</v>
      </c>
      <c r="P2248" s="9" t="n">
        <f aca="false">F2248/O2248-1</f>
        <v>-0.326070078241888</v>
      </c>
      <c r="Q2248" s="8" t="n">
        <f aca="false">MAX(Q2247,B2248)</f>
        <v>4831.10497749854</v>
      </c>
      <c r="R2248" s="9" t="n">
        <f aca="false">B2248/Q2248-1</f>
        <v>-0.615654287546986</v>
      </c>
      <c r="S2248" s="9" t="n">
        <f aca="false">B2248/INDEX($B:$B,$E2248)-1</f>
        <v>-0.382798201985579</v>
      </c>
      <c r="T2248" s="0" t="n">
        <f aca="false">IF(AND($A2248&gt;=CrashTest!$B$3,$A2248&lt;=CrashTest!$C$3),1,IF(AND($A2248&gt;=CrashTest!$B$4,$A2248&lt;=CrashTest!$C$4),2,IF(AND($A2248&gt;=CrashTest!$B$5,$A2248&lt;=CrashTest!$C$5),3,IF(AND($A2248&gt;=CrashTest!$B$6,$A2248&lt;=CrashTest!$C$6),4,IF(AND($A2248&gt;=CrashTest!$B$7,$A2248&lt;=CrashTest!$C$7),5,0)))))</f>
        <v>0</v>
      </c>
      <c r="U2248" s="8" t="str">
        <f aca="false">IF(T2248=0,"",IF(T2247=T2248,MAX(U2247,B2248),B2248))</f>
        <v/>
      </c>
      <c r="V2248" s="9" t="str">
        <f aca="false">IF(T2248=0,"",B2248/U2248-1)</f>
        <v/>
      </c>
      <c r="W2248" s="8" t="str">
        <f aca="false">IF(T2248=0,"",IF(T2247=T2248,MAX(W2247,F2248),F2248))</f>
        <v/>
      </c>
      <c r="X2248" s="9" t="str">
        <f aca="false">IF(T2248=0,"",F2248/W2248-1)</f>
        <v/>
      </c>
    </row>
    <row r="2249" customFormat="false" ht="15" hidden="false" customHeight="false" outlineLevel="0" collapsed="false">
      <c r="A2249" s="5" t="n">
        <v>46077</v>
      </c>
      <c r="B2249" s="6" t="n">
        <v>1855.42052542373</v>
      </c>
      <c r="C2249" s="7" t="n">
        <v>6.880218387</v>
      </c>
      <c r="D2249" s="0" t="n">
        <f aca="false">INT((ROW()-3)/30)</f>
        <v>74</v>
      </c>
      <c r="E2249" s="0" t="n">
        <f aca="false">2+30*D2249</f>
        <v>2222</v>
      </c>
      <c r="F2249" s="8" t="n">
        <f aca="false">INDEX($F:$F,$E2249)*(2*B2249/INDEX($B:$B,$E2249)-C2249/INDEX($C:$C,$E2249))</f>
        <v>183.256767086102</v>
      </c>
      <c r="G2249" s="9" t="n">
        <f aca="false">B2249/B2248-1</f>
        <v>-0.000750726095620991</v>
      </c>
      <c r="H2249" s="9" t="n">
        <f aca="false">F2249/F2248-1</f>
        <v>0.00153211247867602</v>
      </c>
      <c r="I2249" s="9" t="n">
        <f aca="false">LN(B2249/B2248)</f>
        <v>-0.000751008031569594</v>
      </c>
      <c r="J2249" s="9" t="n">
        <f aca="false">LN(F2249/F2248)</f>
        <v>0.00153093999178744</v>
      </c>
      <c r="K2249" s="9" t="n">
        <f aca="false">F2249/F2242-1</f>
        <v>0.0014133872245996</v>
      </c>
      <c r="L2249" s="9" t="n">
        <f aca="false">F2249/F2219-1</f>
        <v>0.00507945387836895</v>
      </c>
      <c r="M2249" s="9" t="n">
        <f aca="false">B2249/B2242-1</f>
        <v>-0.0687653384752424</v>
      </c>
      <c r="N2249" s="9" t="n">
        <f aca="false">B2249/B2219-1</f>
        <v>-0.338961246159104</v>
      </c>
      <c r="O2249" s="8" t="n">
        <f aca="false">MAX(O2248,F2249)</f>
        <v>271.506607307531</v>
      </c>
      <c r="P2249" s="9" t="n">
        <f aca="false">F2249/O2249-1</f>
        <v>-0.325037541799009</v>
      </c>
      <c r="Q2249" s="8" t="n">
        <f aca="false">MAX(Q2248,B2249)</f>
        <v>4831.10497749854</v>
      </c>
      <c r="R2249" s="9" t="n">
        <f aca="false">B2249/Q2249-1</f>
        <v>-0.615942825903064</v>
      </c>
      <c r="S2249" s="9" t="n">
        <f aca="false">B2249/INDEX($B:$B,$E2249)-1</f>
        <v>-0.383261551481613</v>
      </c>
      <c r="T2249" s="0" t="n">
        <f aca="false">IF(AND($A2249&gt;=CrashTest!$B$3,$A2249&lt;=CrashTest!$C$3),1,IF(AND($A2249&gt;=CrashTest!$B$4,$A2249&lt;=CrashTest!$C$4),2,IF(AND($A2249&gt;=CrashTest!$B$5,$A2249&lt;=CrashTest!$C$5),3,IF(AND($A2249&gt;=CrashTest!$B$6,$A2249&lt;=CrashTest!$C$6),4,IF(AND($A2249&gt;=CrashTest!$B$7,$A2249&lt;=CrashTest!$C$7),5,0)))))</f>
        <v>0</v>
      </c>
      <c r="U2249" s="8" t="str">
        <f aca="false">IF(T2249=0,"",IF(T2248=T2249,MAX(U2248,B2249),B2249))</f>
        <v/>
      </c>
      <c r="V2249" s="9" t="str">
        <f aca="false">IF(T2249=0,"",B2249/U2249-1)</f>
        <v/>
      </c>
      <c r="W2249" s="8" t="str">
        <f aca="false">IF(T2249=0,"",IF(T2248=T2249,MAX(W2248,F2249),F2249))</f>
        <v/>
      </c>
      <c r="X2249" s="9" t="str">
        <f aca="false">IF(T2249=0,"",F2249/W2249-1)</f>
        <v/>
      </c>
    </row>
    <row r="2250" customFormat="false" ht="15" hidden="false" customHeight="false" outlineLevel="0" collapsed="false">
      <c r="A2250" s="5" t="n">
        <v>46078</v>
      </c>
      <c r="B2250" s="6" t="n">
        <v>2057.28647662186</v>
      </c>
      <c r="C2250" s="7" t="n">
        <v>10.21916082</v>
      </c>
      <c r="D2250" s="0" t="n">
        <f aca="false">INT((ROW()-3)/30)</f>
        <v>74</v>
      </c>
      <c r="E2250" s="0" t="n">
        <f aca="false">2+30*D2250</f>
        <v>2222</v>
      </c>
      <c r="F2250" s="8" t="n">
        <f aca="false">INDEX($F:$F,$E2250)*(2*B2250/INDEX($B:$B,$E2250)-C2250/INDEX($C:$C,$E2250))</f>
        <v>182.736948041034</v>
      </c>
      <c r="G2250" s="9" t="n">
        <f aca="false">B2250/B2249-1</f>
        <v>0.108797950886109</v>
      </c>
      <c r="H2250" s="9" t="n">
        <f aca="false">F2250/F2249-1</f>
        <v>-0.00283656125409948</v>
      </c>
      <c r="I2250" s="9" t="n">
        <f aca="false">LN(B2250/B2249)</f>
        <v>0.103276501405356</v>
      </c>
      <c r="J2250" s="9" t="n">
        <f aca="false">LN(F2250/F2249)</f>
        <v>-0.00284059191792796</v>
      </c>
      <c r="K2250" s="9" t="n">
        <f aca="false">F2250/F2243-1</f>
        <v>0.00198912233970749</v>
      </c>
      <c r="L2250" s="9" t="n">
        <f aca="false">F2250/F2220-1</f>
        <v>-0.0298475788634496</v>
      </c>
      <c r="M2250" s="9" t="n">
        <f aca="false">B2250/B2243-1</f>
        <v>0.0540057896372541</v>
      </c>
      <c r="N2250" s="9" t="n">
        <f aca="false">B2250/B2220-1</f>
        <v>-0.297897449833336</v>
      </c>
      <c r="O2250" s="8" t="n">
        <f aca="false">MAX(O2249,F2250)</f>
        <v>271.506607307531</v>
      </c>
      <c r="P2250" s="9" t="n">
        <f aca="false">F2250/O2250-1</f>
        <v>-0.326952114155914</v>
      </c>
      <c r="Q2250" s="8" t="n">
        <f aca="false">MAX(Q2249,B2250)</f>
        <v>4831.10497749854</v>
      </c>
      <c r="R2250" s="9" t="n">
        <f aca="false">B2250/Q2250-1</f>
        <v>-0.574158192338208</v>
      </c>
      <c r="S2250" s="9" t="n">
        <f aca="false">B2250/INDEX($B:$B,$E2250)-1</f>
        <v>-0.316161672050134</v>
      </c>
      <c r="T2250" s="0" t="n">
        <f aca="false">IF(AND($A2250&gt;=CrashTest!$B$3,$A2250&lt;=CrashTest!$C$3),1,IF(AND($A2250&gt;=CrashTest!$B$4,$A2250&lt;=CrashTest!$C$4),2,IF(AND($A2250&gt;=CrashTest!$B$5,$A2250&lt;=CrashTest!$C$5),3,IF(AND($A2250&gt;=CrashTest!$B$6,$A2250&lt;=CrashTest!$C$6),4,IF(AND($A2250&gt;=CrashTest!$B$7,$A2250&lt;=CrashTest!$C$7),5,0)))))</f>
        <v>0</v>
      </c>
      <c r="U2250" s="8" t="str">
        <f aca="false">IF(T2250=0,"",IF(T2249=T2250,MAX(U2249,B2250),B2250))</f>
        <v/>
      </c>
      <c r="V2250" s="9" t="str">
        <f aca="false">IF(T2250=0,"",B2250/U2250-1)</f>
        <v/>
      </c>
      <c r="W2250" s="8" t="str">
        <f aca="false">IF(T2250=0,"",IF(T2249=T2250,MAX(W2249,F2250),F2250))</f>
        <v/>
      </c>
      <c r="X2250" s="9" t="str">
        <f aca="false">IF(T2250=0,"",F2250/W2250-1)</f>
        <v/>
      </c>
    </row>
    <row r="2251" customFormat="false" ht="15" hidden="false" customHeight="false" outlineLevel="0" collapsed="false">
      <c r="A2251" s="5" t="n">
        <v>46079</v>
      </c>
      <c r="B2251" s="6" t="n">
        <v>2028.46234950321</v>
      </c>
      <c r="C2251" s="7" t="n">
        <v>9.734310732</v>
      </c>
      <c r="D2251" s="0" t="n">
        <f aca="false">INT((ROW()-3)/30)</f>
        <v>74</v>
      </c>
      <c r="E2251" s="0" t="n">
        <f aca="false">2+30*D2251</f>
        <v>2222</v>
      </c>
      <c r="F2251" s="8" t="n">
        <f aca="false">INDEX($F:$F,$E2251)*(2*B2251/INDEX($B:$B,$E2251)-C2251/INDEX($C:$C,$E2251))</f>
        <v>182.875045065545</v>
      </c>
      <c r="G2251" s="9" t="n">
        <f aca="false">B2251/B2250-1</f>
        <v>-0.0140107502995792</v>
      </c>
      <c r="H2251" s="9" t="n">
        <f aca="false">F2251/F2250-1</f>
        <v>0.000755714845798838</v>
      </c>
      <c r="I2251" s="9" t="n">
        <f aca="false">LN(B2251/B2250)</f>
        <v>-0.0141098273796888</v>
      </c>
      <c r="J2251" s="9" t="n">
        <f aca="false">LN(F2251/F2250)</f>
        <v>0.000755429437117425</v>
      </c>
      <c r="K2251" s="9" t="n">
        <f aca="false">F2251/F2244-1</f>
        <v>0.000615020126419452</v>
      </c>
      <c r="L2251" s="9" t="n">
        <f aca="false">F2251/F2221-1</f>
        <v>-0.0535824486411723</v>
      </c>
      <c r="M2251" s="9" t="n">
        <f aca="false">B2251/B2244-1</f>
        <v>0.0413791631067308</v>
      </c>
      <c r="N2251" s="9" t="n">
        <f aca="false">B2251/B2221-1</f>
        <v>-0.328951235636799</v>
      </c>
      <c r="O2251" s="8" t="n">
        <f aca="false">MAX(O2250,F2251)</f>
        <v>271.506607307531</v>
      </c>
      <c r="P2251" s="9" t="n">
        <f aca="false">F2251/O2251-1</f>
        <v>-0.326443481876648</v>
      </c>
      <c r="Q2251" s="8" t="n">
        <f aca="false">MAX(Q2250,B2251)</f>
        <v>4831.10497749854</v>
      </c>
      <c r="R2251" s="9" t="n">
        <f aca="false">B2251/Q2251-1</f>
        <v>-0.580124555572479</v>
      </c>
      <c r="S2251" s="9" t="n">
        <f aca="false">B2251/INDEX($B:$B,$E2251)-1</f>
        <v>-0.325742760108321</v>
      </c>
      <c r="T2251" s="0" t="n">
        <f aca="false">IF(AND($A2251&gt;=CrashTest!$B$3,$A2251&lt;=CrashTest!$C$3),1,IF(AND($A2251&gt;=CrashTest!$B$4,$A2251&lt;=CrashTest!$C$4),2,IF(AND($A2251&gt;=CrashTest!$B$5,$A2251&lt;=CrashTest!$C$5),3,IF(AND($A2251&gt;=CrashTest!$B$6,$A2251&lt;=CrashTest!$C$6),4,IF(AND($A2251&gt;=CrashTest!$B$7,$A2251&lt;=CrashTest!$C$7),5,0)))))</f>
        <v>0</v>
      </c>
      <c r="U2251" s="8" t="str">
        <f aca="false">IF(T2251=0,"",IF(T2250=T2251,MAX(U2250,B2251),B2251))</f>
        <v/>
      </c>
      <c r="V2251" s="9" t="str">
        <f aca="false">IF(T2251=0,"",B2251/U2251-1)</f>
        <v/>
      </c>
      <c r="W2251" s="8" t="str">
        <f aca="false">IF(T2251=0,"",IF(T2250=T2251,MAX(W2250,F2251),F2251))</f>
        <v/>
      </c>
      <c r="X2251" s="9" t="str">
        <f aca="false">IF(T2251=0,"",F2251/W2251-1)</f>
        <v/>
      </c>
    </row>
    <row r="2252" customFormat="false" ht="15" hidden="false" customHeight="false" outlineLevel="0" collapsed="false">
      <c r="A2252" s="5" t="n">
        <v>46080</v>
      </c>
      <c r="B2252" s="6" t="n">
        <v>1929.70612916423</v>
      </c>
      <c r="C2252" s="7" t="n">
        <v>8.002448283</v>
      </c>
      <c r="D2252" s="0" t="n">
        <f aca="false">INT((ROW()-3)/30)</f>
        <v>74</v>
      </c>
      <c r="E2252" s="0" t="n">
        <f aca="false">2+30*D2252</f>
        <v>2222</v>
      </c>
      <c r="F2252" s="8" t="n">
        <f aca="false">INDEX($F:$F,$E2252)*(2*B2252/INDEX($B:$B,$E2252)-C2252/INDEX($C:$C,$E2252))</f>
        <v>183.906435728511</v>
      </c>
      <c r="G2252" s="9" t="n">
        <f aca="false">B2252/B2251-1</f>
        <v>-0.0486852617023758</v>
      </c>
      <c r="H2252" s="9" t="n">
        <f aca="false">F2252/F2251-1</f>
        <v>0.00563986553002249</v>
      </c>
      <c r="I2252" s="9" t="n">
        <f aca="false">LN(B2252/B2251)</f>
        <v>-0.049910316092908</v>
      </c>
      <c r="J2252" s="9" t="n">
        <f aca="false">LN(F2252/F2251)</f>
        <v>0.00562402103439214</v>
      </c>
      <c r="K2252" s="9" t="n">
        <f aca="false">F2252/F2245-1</f>
        <v>0.00677681120547424</v>
      </c>
      <c r="L2252" s="9" t="n">
        <f aca="false">F2252/F2222-1</f>
        <v>-0.0452429436445345</v>
      </c>
      <c r="M2252" s="9" t="n">
        <f aca="false">B2252/B2245-1</f>
        <v>-0.0190122035670127</v>
      </c>
      <c r="N2252" s="9" t="n">
        <f aca="false">B2252/B2222-1</f>
        <v>-0.358569150287169</v>
      </c>
      <c r="O2252" s="8" t="n">
        <f aca="false">MAX(O2251,F2252)</f>
        <v>271.506607307531</v>
      </c>
      <c r="P2252" s="9" t="n">
        <f aca="false">F2252/O2252-1</f>
        <v>-0.322644713687562</v>
      </c>
      <c r="Q2252" s="8" t="n">
        <f aca="false">MAX(Q2251,B2252)</f>
        <v>4831.10497749854</v>
      </c>
      <c r="R2252" s="9" t="n">
        <f aca="false">B2252/Q2252-1</f>
        <v>-0.600566301466834</v>
      </c>
      <c r="S2252" s="9" t="n">
        <f aca="false">B2252/INDEX($B:$B,$E2252)-1</f>
        <v>-0.358569150287169</v>
      </c>
      <c r="T2252" s="0" t="n">
        <f aca="false">IF(AND($A2252&gt;=CrashTest!$B$3,$A2252&lt;=CrashTest!$C$3),1,IF(AND($A2252&gt;=CrashTest!$B$4,$A2252&lt;=CrashTest!$C$4),2,IF(AND($A2252&gt;=CrashTest!$B$5,$A2252&lt;=CrashTest!$C$5),3,IF(AND($A2252&gt;=CrashTest!$B$6,$A2252&lt;=CrashTest!$C$6),4,IF(AND($A2252&gt;=CrashTest!$B$7,$A2252&lt;=CrashTest!$C$7),5,0)))))</f>
        <v>0</v>
      </c>
      <c r="U2252" s="8" t="str">
        <f aca="false">IF(T2252=0,"",IF(T2251=T2252,MAX(U2251,B2252),B2252))</f>
        <v/>
      </c>
      <c r="V2252" s="9" t="str">
        <f aca="false">IF(T2252=0,"",B2252/U2252-1)</f>
        <v/>
      </c>
      <c r="W2252" s="8" t="str">
        <f aca="false">IF(T2252=0,"",IF(T2251=T2252,MAX(W2251,F2252),F2252))</f>
        <v/>
      </c>
      <c r="X2252" s="9" t="str">
        <f aca="false">IF(T2252=0,"",F2252/W2252-1)</f>
        <v/>
      </c>
    </row>
    <row r="2253" customFormat="false" ht="15" hidden="false" customHeight="false" outlineLevel="0" collapsed="false">
      <c r="A2253" s="5" t="n">
        <v>46081</v>
      </c>
      <c r="B2253" s="6" t="n">
        <v>1963.48860958504</v>
      </c>
      <c r="C2253" s="7" t="n">
        <v>8.26859407</v>
      </c>
      <c r="D2253" s="0" t="n">
        <f aca="false">INT((ROW()-3)/30)</f>
        <v>75</v>
      </c>
      <c r="E2253" s="0" t="n">
        <f aca="false">2+30*D2253</f>
        <v>2252</v>
      </c>
      <c r="F2253" s="8" t="n">
        <f aca="false">INDEX($F:$F,$E2253)*(2*B2253/INDEX($B:$B,$E2253)-C2253/INDEX($C:$C,$E2253))</f>
        <v>184.22919846581</v>
      </c>
      <c r="G2253" s="9" t="n">
        <f aca="false">B2253/B2252-1</f>
        <v>0.0175065414936737</v>
      </c>
      <c r="H2253" s="9" t="n">
        <f aca="false">F2253/F2252-1</f>
        <v>0.00175503775069297</v>
      </c>
      <c r="I2253" s="9" t="n">
        <f aca="false">LN(B2253/B2252)</f>
        <v>0.0173550673003587</v>
      </c>
      <c r="J2253" s="9" t="n">
        <f aca="false">LN(F2253/F2252)</f>
        <v>0.00175349947150217</v>
      </c>
      <c r="K2253" s="9" t="n">
        <f aca="false">F2253/F2246-1</f>
        <v>0.00673589496374727</v>
      </c>
      <c r="L2253" s="9" t="n">
        <f aca="false">F2253/F2223-1</f>
        <v>-0.0287223647815641</v>
      </c>
      <c r="M2253" s="9" t="n">
        <f aca="false">B2253/B2246-1</f>
        <v>-0.00559686719193364</v>
      </c>
      <c r="N2253" s="9" t="n">
        <f aca="false">B2253/B2223-1</f>
        <v>-0.303365518246531</v>
      </c>
      <c r="O2253" s="8" t="n">
        <f aca="false">MAX(O2252,F2253)</f>
        <v>271.506607307531</v>
      </c>
      <c r="P2253" s="9" t="n">
        <f aca="false">F2253/O2253-1</f>
        <v>-0.321455929589452</v>
      </c>
      <c r="Q2253" s="8" t="n">
        <f aca="false">MAX(Q2252,B2253)</f>
        <v>4831.10497749854</v>
      </c>
      <c r="R2253" s="9" t="n">
        <f aca="false">B2253/Q2253-1</f>
        <v>-0.593573598849492</v>
      </c>
      <c r="S2253" s="9" t="n">
        <f aca="false">B2253/INDEX($B:$B,$E2253)-1</f>
        <v>0.0175065414936737</v>
      </c>
      <c r="T2253" s="0" t="n">
        <f aca="false">IF(AND($A2253&gt;=CrashTest!$B$3,$A2253&lt;=CrashTest!$C$3),1,IF(AND($A2253&gt;=CrashTest!$B$4,$A2253&lt;=CrashTest!$C$4),2,IF(AND($A2253&gt;=CrashTest!$B$5,$A2253&lt;=CrashTest!$C$5),3,IF(AND($A2253&gt;=CrashTest!$B$6,$A2253&lt;=CrashTest!$C$6),4,IF(AND($A2253&gt;=CrashTest!$B$7,$A2253&lt;=CrashTest!$C$7),5,0)))))</f>
        <v>0</v>
      </c>
      <c r="U2253" s="8" t="str">
        <f aca="false">IF(T2253=0,"",IF(T2252=T2253,MAX(U2252,B2253),B2253))</f>
        <v/>
      </c>
      <c r="V2253" s="9" t="str">
        <f aca="false">IF(T2253=0,"",B2253/U2253-1)</f>
        <v/>
      </c>
      <c r="W2253" s="8" t="str">
        <f aca="false">IF(T2253=0,"",IF(T2252=T2253,MAX(W2252,F2253),F2253))</f>
        <v/>
      </c>
      <c r="X2253" s="9" t="str">
        <f aca="false">IF(T2253=0,"",F2253/W2253-1)</f>
        <v/>
      </c>
    </row>
    <row r="2254" customFormat="false" ht="15" hidden="false" customHeight="false" outlineLevel="0" collapsed="false">
      <c r="A2254" s="5" t="n">
        <v>46082</v>
      </c>
      <c r="B2254" s="6" t="n">
        <v>1938.46658766803</v>
      </c>
      <c r="C2254" s="7" t="n">
        <v>8.082224809</v>
      </c>
      <c r="D2254" s="0" t="n">
        <f aca="false">INT((ROW()-3)/30)</f>
        <v>75</v>
      </c>
      <c r="E2254" s="0" t="n">
        <f aca="false">2+30*D2254</f>
        <v>2252</v>
      </c>
      <c r="F2254" s="8" t="n">
        <f aca="false">INDEX($F:$F,$E2254)*(2*B2254/INDEX($B:$B,$E2254)-C2254/INDEX($C:$C,$E2254))</f>
        <v>183.742862532857</v>
      </c>
      <c r="G2254" s="9" t="n">
        <f aca="false">B2254/B2253-1</f>
        <v>-0.0127436552444774</v>
      </c>
      <c r="H2254" s="9" t="n">
        <f aca="false">F2254/F2253-1</f>
        <v>-0.00263984176777232</v>
      </c>
      <c r="I2254" s="9" t="n">
        <f aca="false">LN(B2254/B2253)</f>
        <v>-0.0128255521401341</v>
      </c>
      <c r="J2254" s="9" t="n">
        <f aca="false">LN(F2254/F2253)</f>
        <v>-0.00264333229436363</v>
      </c>
      <c r="K2254" s="9" t="n">
        <f aca="false">F2254/F2247-1</f>
        <v>0.00801104657273832</v>
      </c>
      <c r="L2254" s="9" t="n">
        <f aca="false">F2254/F2224-1</f>
        <v>-0.0214795952459188</v>
      </c>
      <c r="M2254" s="9" t="n">
        <f aca="false">B2254/B2247-1</f>
        <v>-0.00733593181509917</v>
      </c>
      <c r="N2254" s="9" t="n">
        <f aca="false">B2254/B2224-1</f>
        <v>-0.281953796437498</v>
      </c>
      <c r="O2254" s="8" t="n">
        <f aca="false">MAX(O2253,F2254)</f>
        <v>271.506607307531</v>
      </c>
      <c r="P2254" s="9" t="n">
        <f aca="false">F2254/O2254-1</f>
        <v>-0.323247178567796</v>
      </c>
      <c r="Q2254" s="8" t="n">
        <f aca="false">MAX(Q2253,B2254)</f>
        <v>4831.10497749854</v>
      </c>
      <c r="R2254" s="9" t="n">
        <f aca="false">B2254/Q2254-1</f>
        <v>-0.598752956788007</v>
      </c>
      <c r="S2254" s="9" t="n">
        <f aca="false">B2254/INDEX($B:$B,$E2254)-1</f>
        <v>0.00453978891987772</v>
      </c>
      <c r="T2254" s="0" t="n">
        <f aca="false">IF(AND($A2254&gt;=CrashTest!$B$3,$A2254&lt;=CrashTest!$C$3),1,IF(AND($A2254&gt;=CrashTest!$B$4,$A2254&lt;=CrashTest!$C$4),2,IF(AND($A2254&gt;=CrashTest!$B$5,$A2254&lt;=CrashTest!$C$5),3,IF(AND($A2254&gt;=CrashTest!$B$6,$A2254&lt;=CrashTest!$C$6),4,IF(AND($A2254&gt;=CrashTest!$B$7,$A2254&lt;=CrashTest!$C$7),5,0)))))</f>
        <v>0</v>
      </c>
      <c r="U2254" s="8" t="str">
        <f aca="false">IF(T2254=0,"",IF(T2253=T2254,MAX(U2253,B2254),B2254))</f>
        <v/>
      </c>
      <c r="V2254" s="9" t="str">
        <f aca="false">IF(T2254=0,"",B2254/U2254-1)</f>
        <v/>
      </c>
      <c r="W2254" s="8" t="str">
        <f aca="false">IF(T2254=0,"",IF(T2253=T2254,MAX(W2253,F2254),F2254))</f>
        <v/>
      </c>
      <c r="X2254" s="9" t="str">
        <f aca="false">IF(T2254=0,"",F2254/W2254-1)</f>
        <v/>
      </c>
    </row>
    <row r="2255" customFormat="false" ht="15" hidden="false" customHeight="false" outlineLevel="0" collapsed="false">
      <c r="A2255" s="5" t="n">
        <v>46083</v>
      </c>
      <c r="B2255" s="6" t="n">
        <v>2033.1883918761</v>
      </c>
      <c r="C2255" s="7" t="n">
        <v>8.748129593</v>
      </c>
      <c r="D2255" s="0" t="n">
        <f aca="false">INT((ROW()-3)/30)</f>
        <v>75</v>
      </c>
      <c r="E2255" s="0" t="n">
        <f aca="false">2+30*D2255</f>
        <v>2252</v>
      </c>
      <c r="F2255" s="8" t="n">
        <f aca="false">INDEX($F:$F,$E2255)*(2*B2255/INDEX($B:$B,$E2255)-C2255/INDEX($C:$C,$E2255))</f>
        <v>186.49403407391</v>
      </c>
      <c r="G2255" s="9" t="n">
        <f aca="false">B2255/B2254-1</f>
        <v>0.0488642955265071</v>
      </c>
      <c r="H2255" s="9" t="n">
        <f aca="false">F2255/F2254-1</f>
        <v>0.0149729437276025</v>
      </c>
      <c r="I2255" s="9" t="n">
        <f aca="false">LN(B2255/B2254)</f>
        <v>0.0477079554847105</v>
      </c>
      <c r="J2255" s="9" t="n">
        <f aca="false">LN(F2255/F2254)</f>
        <v>0.0148619557124544</v>
      </c>
      <c r="K2255" s="9" t="n">
        <f aca="false">F2255/F2248-1</f>
        <v>0.0192243750701757</v>
      </c>
      <c r="L2255" s="9" t="n">
        <f aca="false">F2255/F2225-1</f>
        <v>0.00586623102674011</v>
      </c>
      <c r="M2255" s="9" t="n">
        <f aca="false">B2255/B2248-1</f>
        <v>0.0949873607919833</v>
      </c>
      <c r="N2255" s="9" t="n">
        <f aca="false">B2255/B2225-1</f>
        <v>-0.168172624428214</v>
      </c>
      <c r="O2255" s="8" t="n">
        <f aca="false">MAX(O2254,F2255)</f>
        <v>271.506607307531</v>
      </c>
      <c r="P2255" s="9" t="n">
        <f aca="false">F2255/O2255-1</f>
        <v>-0.313114196654996</v>
      </c>
      <c r="Q2255" s="8" t="n">
        <f aca="false">MAX(Q2254,B2255)</f>
        <v>4831.10497749854</v>
      </c>
      <c r="R2255" s="9" t="n">
        <f aca="false">B2255/Q2255-1</f>
        <v>-0.579146302689359</v>
      </c>
      <c r="S2255" s="9" t="n">
        <f aca="false">B2255/INDEX($B:$B,$E2255)-1</f>
        <v>0.0536259180337935</v>
      </c>
      <c r="T2255" s="0" t="n">
        <f aca="false">IF(AND($A2255&gt;=CrashTest!$B$3,$A2255&lt;=CrashTest!$C$3),1,IF(AND($A2255&gt;=CrashTest!$B$4,$A2255&lt;=CrashTest!$C$4),2,IF(AND($A2255&gt;=CrashTest!$B$5,$A2255&lt;=CrashTest!$C$5),3,IF(AND($A2255&gt;=CrashTest!$B$6,$A2255&lt;=CrashTest!$C$6),4,IF(AND($A2255&gt;=CrashTest!$B$7,$A2255&lt;=CrashTest!$C$7),5,0)))))</f>
        <v>0</v>
      </c>
      <c r="U2255" s="8" t="str">
        <f aca="false">IF(T2255=0,"",IF(T2254=T2255,MAX(U2254,B2255),B2255))</f>
        <v/>
      </c>
      <c r="V2255" s="9" t="str">
        <f aca="false">IF(T2255=0,"",B2255/U2255-1)</f>
        <v/>
      </c>
      <c r="W2255" s="8" t="str">
        <f aca="false">IF(T2255=0,"",IF(T2254=T2255,MAX(W2254,F2255),F2255))</f>
        <v/>
      </c>
      <c r="X2255" s="9" t="str">
        <f aca="false">IF(T2255=0,"",F2255/W2255-1)</f>
        <v/>
      </c>
    </row>
    <row r="2256" customFormat="false" ht="15" hidden="false" customHeight="false" outlineLevel="0" collapsed="false">
      <c r="A2256" s="5" t="n">
        <v>46084</v>
      </c>
      <c r="B2256" s="6" t="n">
        <v>1987.20545324372</v>
      </c>
      <c r="C2256" s="7" t="n">
        <v>8.402654561</v>
      </c>
      <c r="D2256" s="0" t="n">
        <f aca="false">INT((ROW()-3)/30)</f>
        <v>75</v>
      </c>
      <c r="E2256" s="0" t="n">
        <f aca="false">2+30*D2256</f>
        <v>2252</v>
      </c>
      <c r="F2256" s="8" t="n">
        <f aca="false">INDEX($F:$F,$E2256)*(2*B2256/INDEX($B:$B,$E2256)-C2256/INDEX($C:$C,$E2256))</f>
        <v>185.668882100862</v>
      </c>
      <c r="G2256" s="9" t="n">
        <f aca="false">B2256/B2255-1</f>
        <v>-0.0226161721245859</v>
      </c>
      <c r="H2256" s="9" t="n">
        <f aca="false">F2256/F2255-1</f>
        <v>-0.00442454889854815</v>
      </c>
      <c r="I2256" s="9" t="n">
        <f aca="false">LN(B2256/B2255)</f>
        <v>-0.0228758403486403</v>
      </c>
      <c r="J2256" s="9" t="n">
        <f aca="false">LN(F2256/F2255)</f>
        <v>-0.00443436618376743</v>
      </c>
      <c r="K2256" s="9" t="n">
        <f aca="false">F2256/F2249-1</f>
        <v>0.0131624880931516</v>
      </c>
      <c r="L2256" s="9" t="n">
        <f aca="false">F2256/F2226-1</f>
        <v>0.00322264742368716</v>
      </c>
      <c r="M2256" s="9" t="n">
        <f aca="false">B2256/B2249-1</f>
        <v>0.0710269860736255</v>
      </c>
      <c r="N2256" s="9" t="n">
        <f aca="false">B2256/B2226-1</f>
        <v>-0.12466670262601</v>
      </c>
      <c r="O2256" s="8" t="n">
        <f aca="false">MAX(O2255,F2256)</f>
        <v>271.506607307531</v>
      </c>
      <c r="P2256" s="9" t="n">
        <f aca="false">F2256/O2256-1</f>
        <v>-0.316153356479614</v>
      </c>
      <c r="Q2256" s="8" t="n">
        <f aca="false">MAX(Q2255,B2256)</f>
        <v>4831.10497749854</v>
      </c>
      <c r="R2256" s="9" t="n">
        <f aca="false">B2256/Q2256-1</f>
        <v>-0.588664402347005</v>
      </c>
      <c r="S2256" s="9" t="n">
        <f aca="false">B2256/INDEX($B:$B,$E2256)-1</f>
        <v>0.0297969329166163</v>
      </c>
      <c r="T2256" s="0" t="n">
        <f aca="false">IF(AND($A2256&gt;=CrashTest!$B$3,$A2256&lt;=CrashTest!$C$3),1,IF(AND($A2256&gt;=CrashTest!$B$4,$A2256&lt;=CrashTest!$C$4),2,IF(AND($A2256&gt;=CrashTest!$B$5,$A2256&lt;=CrashTest!$C$5),3,IF(AND($A2256&gt;=CrashTest!$B$6,$A2256&lt;=CrashTest!$C$6),4,IF(AND($A2256&gt;=CrashTest!$B$7,$A2256&lt;=CrashTest!$C$7),5,0)))))</f>
        <v>0</v>
      </c>
      <c r="U2256" s="8" t="str">
        <f aca="false">IF(T2256=0,"",IF(T2255=T2256,MAX(U2255,B2256),B2256))</f>
        <v/>
      </c>
      <c r="V2256" s="9" t="str">
        <f aca="false">IF(T2256=0,"",B2256/U2256-1)</f>
        <v/>
      </c>
      <c r="W2256" s="8" t="str">
        <f aca="false">IF(T2256=0,"",IF(T2255=T2256,MAX(W2255,F2256),F2256))</f>
        <v/>
      </c>
      <c r="X2256" s="9" t="str">
        <f aca="false">IF(T2256=0,"",F2256/W2256-1)</f>
        <v/>
      </c>
    </row>
    <row r="2257" customFormat="false" ht="15" hidden="false" customHeight="false" outlineLevel="0" collapsed="false">
      <c r="A2257" s="5" t="n">
        <v>46085</v>
      </c>
      <c r="B2257" s="6" t="n">
        <v>2127.57280157803</v>
      </c>
      <c r="C2257" s="7" t="n">
        <v>9.502926724</v>
      </c>
      <c r="D2257" s="0" t="n">
        <f aca="false">INT((ROW()-3)/30)</f>
        <v>75</v>
      </c>
      <c r="E2257" s="0" t="n">
        <f aca="false">2+30*D2257</f>
        <v>2252</v>
      </c>
      <c r="F2257" s="8" t="n">
        <f aca="false">INDEX($F:$F,$E2257)*(2*B2257/INDEX($B:$B,$E2257)-C2257/INDEX($C:$C,$E2257))</f>
        <v>187.138037168868</v>
      </c>
      <c r="G2257" s="9" t="n">
        <f aca="false">B2257/B2256-1</f>
        <v>0.070635549084866</v>
      </c>
      <c r="H2257" s="9" t="n">
        <f aca="false">F2257/F2256-1</f>
        <v>0.00791276950333297</v>
      </c>
      <c r="I2257" s="9" t="n">
        <f aca="false">LN(B2257/B2256)</f>
        <v>0.0682524432501483</v>
      </c>
      <c r="J2257" s="9" t="n">
        <f aca="false">LN(F2257/F2256)</f>
        <v>0.00788162771339365</v>
      </c>
      <c r="K2257" s="9" t="n">
        <f aca="false">F2257/F2250-1</f>
        <v>0.0240842871406914</v>
      </c>
      <c r="L2257" s="9" t="n">
        <f aca="false">F2257/F2227-1</f>
        <v>0.0107556204049388</v>
      </c>
      <c r="M2257" s="9" t="n">
        <f aca="false">B2257/B2250-1</f>
        <v>0.0341645783194875</v>
      </c>
      <c r="N2257" s="9" t="n">
        <f aca="false">B2257/B2227-1</f>
        <v>-0.0929571616944912</v>
      </c>
      <c r="O2257" s="8" t="n">
        <f aca="false">MAX(O2256,F2257)</f>
        <v>271.506607307531</v>
      </c>
      <c r="P2257" s="9" t="n">
        <f aca="false">F2257/O2257-1</f>
        <v>-0.31074223561381</v>
      </c>
      <c r="Q2257" s="8" t="n">
        <f aca="false">MAX(Q2256,B2257)</f>
        <v>4831.10497749854</v>
      </c>
      <c r="R2257" s="9" t="n">
        <f aca="false">B2257/Q2257-1</f>
        <v>-0.559609486548635</v>
      </c>
      <c r="S2257" s="9" t="n">
        <f aca="false">B2257/INDEX($B:$B,$E2257)-1</f>
        <v>0.102537204719092</v>
      </c>
      <c r="T2257" s="0" t="n">
        <f aca="false">IF(AND($A2257&gt;=CrashTest!$B$3,$A2257&lt;=CrashTest!$C$3),1,IF(AND($A2257&gt;=CrashTest!$B$4,$A2257&lt;=CrashTest!$C$4),2,IF(AND($A2257&gt;=CrashTest!$B$5,$A2257&lt;=CrashTest!$C$5),3,IF(AND($A2257&gt;=CrashTest!$B$6,$A2257&lt;=CrashTest!$C$6),4,IF(AND($A2257&gt;=CrashTest!$B$7,$A2257&lt;=CrashTest!$C$7),5,0)))))</f>
        <v>0</v>
      </c>
      <c r="U2257" s="8" t="str">
        <f aca="false">IF(T2257=0,"",IF(T2256=T2257,MAX(U2256,B2257),B2257))</f>
        <v/>
      </c>
      <c r="V2257" s="9" t="str">
        <f aca="false">IF(T2257=0,"",B2257/U2257-1)</f>
        <v/>
      </c>
      <c r="W2257" s="8" t="str">
        <f aca="false">IF(T2257=0,"",IF(T2256=T2257,MAX(W2256,F2257),F2257))</f>
        <v/>
      </c>
      <c r="X2257" s="9" t="str">
        <f aca="false">IF(T2257=0,"",F2257/W2257-1)</f>
        <v/>
      </c>
    </row>
    <row r="2258" customFormat="false" ht="15" hidden="false" customHeight="false" outlineLevel="0" collapsed="false">
      <c r="A2258" s="5" t="n">
        <v>46086</v>
      </c>
      <c r="B2258" s="6" t="n">
        <v>2076.63328696669</v>
      </c>
      <c r="C2258" s="7" t="n">
        <v>9.075551954</v>
      </c>
      <c r="D2258" s="0" t="n">
        <f aca="false">INT((ROW()-3)/30)</f>
        <v>75</v>
      </c>
      <c r="E2258" s="0" t="n">
        <f aca="false">2+30*D2258</f>
        <v>2252</v>
      </c>
      <c r="F2258" s="8" t="n">
        <f aca="false">INDEX($F:$F,$E2258)*(2*B2258/INDEX($B:$B,$E2258)-C2258/INDEX($C:$C,$E2258))</f>
        <v>187.250293965185</v>
      </c>
      <c r="G2258" s="9" t="n">
        <f aca="false">B2258/B2257-1</f>
        <v>-0.0239425483224631</v>
      </c>
      <c r="H2258" s="9" t="n">
        <f aca="false">F2258/F2257-1</f>
        <v>0.000599860926272067</v>
      </c>
      <c r="I2258" s="9" t="n">
        <f aca="false">LN(B2258/B2257)</f>
        <v>-0.024233829877781</v>
      </c>
      <c r="J2258" s="9" t="n">
        <f aca="false">LN(F2258/F2257)</f>
        <v>0.000599681081624223</v>
      </c>
      <c r="K2258" s="9" t="n">
        <f aca="false">F2258/F2251-1</f>
        <v>0.023924800117326</v>
      </c>
      <c r="L2258" s="9" t="n">
        <f aca="false">F2258/F2228-1</f>
        <v>0.00997542735052348</v>
      </c>
      <c r="M2258" s="9" t="n">
        <f aca="false">B2258/B2251-1</f>
        <v>0.0237475137141576</v>
      </c>
      <c r="N2258" s="9" t="n">
        <f aca="false">B2258/B2228-1</f>
        <v>-0.0693706576637365</v>
      </c>
      <c r="O2258" s="8" t="n">
        <f aca="false">MAX(O2257,F2258)</f>
        <v>271.506607307531</v>
      </c>
      <c r="P2258" s="9" t="n">
        <f aca="false">F2258/O2258-1</f>
        <v>-0.310328776812825</v>
      </c>
      <c r="Q2258" s="8" t="n">
        <f aca="false">MAX(Q2257,B2258)</f>
        <v>4831.10497749854</v>
      </c>
      <c r="R2258" s="9" t="n">
        <f aca="false">B2258/Q2258-1</f>
        <v>-0.570153557697698</v>
      </c>
      <c r="S2258" s="9" t="n">
        <f aca="false">B2258/INDEX($B:$B,$E2258)-1</f>
        <v>0.0761396544177921</v>
      </c>
      <c r="T2258" s="0" t="n">
        <f aca="false">IF(AND($A2258&gt;=CrashTest!$B$3,$A2258&lt;=CrashTest!$C$3),1,IF(AND($A2258&gt;=CrashTest!$B$4,$A2258&lt;=CrashTest!$C$4),2,IF(AND($A2258&gt;=CrashTest!$B$5,$A2258&lt;=CrashTest!$C$5),3,IF(AND($A2258&gt;=CrashTest!$B$6,$A2258&lt;=CrashTest!$C$6),4,IF(AND($A2258&gt;=CrashTest!$B$7,$A2258&lt;=CrashTest!$C$7),5,0)))))</f>
        <v>0</v>
      </c>
      <c r="U2258" s="8" t="str">
        <f aca="false">IF(T2258=0,"",IF(T2257=T2258,MAX(U2257,B2258),B2258))</f>
        <v/>
      </c>
      <c r="V2258" s="9" t="str">
        <f aca="false">IF(T2258=0,"",B2258/U2258-1)</f>
        <v/>
      </c>
      <c r="W2258" s="8" t="str">
        <f aca="false">IF(T2258=0,"",IF(T2257=T2258,MAX(W2257,F2258),F2258))</f>
        <v/>
      </c>
      <c r="X2258" s="9" t="str">
        <f aca="false">IF(T2258=0,"",F2258/W2258-1)</f>
        <v/>
      </c>
    </row>
    <row r="2259" customFormat="false" ht="15" hidden="false" customHeight="false" outlineLevel="0" collapsed="false">
      <c r="A2259" s="5" t="n">
        <v>46087</v>
      </c>
      <c r="B2259" s="6" t="n">
        <v>1982.56379865576</v>
      </c>
      <c r="C2259" s="7" t="n">
        <v>8.3611546</v>
      </c>
      <c r="D2259" s="0" t="n">
        <f aca="false">INT((ROW()-3)/30)</f>
        <v>75</v>
      </c>
      <c r="E2259" s="0" t="n">
        <f aca="false">2+30*D2259</f>
        <v>2252</v>
      </c>
      <c r="F2259" s="8" t="n">
        <f aca="false">INDEX($F:$F,$E2259)*(2*B2259/INDEX($B:$B,$E2259)-C2259/INDEX($C:$C,$E2259))</f>
        <v>185.737878424366</v>
      </c>
      <c r="G2259" s="9" t="n">
        <f aca="false">B2259/B2258-1</f>
        <v>-0.0452990371007372</v>
      </c>
      <c r="H2259" s="9" t="n">
        <f aca="false">F2259/F2258-1</f>
        <v>-0.00807697285164288</v>
      </c>
      <c r="I2259" s="9" t="n">
        <f aca="false">LN(B2259/B2258)</f>
        <v>-0.0463571153903448</v>
      </c>
      <c r="J2259" s="9" t="n">
        <f aca="false">LN(F2259/F2258)</f>
        <v>-0.00810976830824986</v>
      </c>
      <c r="K2259" s="9" t="n">
        <f aca="false">F2259/F2252-1</f>
        <v>0.00995855685310731</v>
      </c>
      <c r="L2259" s="9" t="n">
        <f aca="false">F2259/F2229-1</f>
        <v>0.00489607485306931</v>
      </c>
      <c r="M2259" s="9" t="n">
        <f aca="false">B2259/B2252-1</f>
        <v>0.0273915642867459</v>
      </c>
      <c r="N2259" s="9" t="n">
        <f aca="false">B2259/B2229-1</f>
        <v>-0.0767579854793917</v>
      </c>
      <c r="O2259" s="8" t="n">
        <f aca="false">MAX(O2258,F2259)</f>
        <v>271.506607307531</v>
      </c>
      <c r="P2259" s="9" t="n">
        <f aca="false">F2259/O2259-1</f>
        <v>-0.315899232559067</v>
      </c>
      <c r="Q2259" s="8" t="n">
        <f aca="false">MAX(Q2258,B2259)</f>
        <v>4831.10497749854</v>
      </c>
      <c r="R2259" s="9" t="n">
        <f aca="false">B2259/Q2259-1</f>
        <v>-0.58962518763517</v>
      </c>
      <c r="S2259" s="9" t="n">
        <f aca="false">B2259/INDEX($B:$B,$E2259)-1</f>
        <v>0.0273915642867459</v>
      </c>
      <c r="T2259" s="0" t="n">
        <f aca="false">IF(AND($A2259&gt;=CrashTest!$B$3,$A2259&lt;=CrashTest!$C$3),1,IF(AND($A2259&gt;=CrashTest!$B$4,$A2259&lt;=CrashTest!$C$4),2,IF(AND($A2259&gt;=CrashTest!$B$5,$A2259&lt;=CrashTest!$C$5),3,IF(AND($A2259&gt;=CrashTest!$B$6,$A2259&lt;=CrashTest!$C$6),4,IF(AND($A2259&gt;=CrashTest!$B$7,$A2259&lt;=CrashTest!$C$7),5,0)))))</f>
        <v>0</v>
      </c>
      <c r="U2259" s="8" t="str">
        <f aca="false">IF(T2259=0,"",IF(T2258=T2259,MAX(U2258,B2259),B2259))</f>
        <v/>
      </c>
      <c r="V2259" s="9" t="str">
        <f aca="false">IF(T2259=0,"",B2259/U2259-1)</f>
        <v/>
      </c>
      <c r="W2259" s="8" t="str">
        <f aca="false">IF(T2259=0,"",IF(T2258=T2259,MAX(W2258,F2259),F2259))</f>
        <v/>
      </c>
      <c r="X2259" s="9" t="str">
        <f aca="false">IF(T2259=0,"",F2259/W2259-1)</f>
        <v/>
      </c>
    </row>
    <row r="2260" customFormat="false" ht="15" hidden="false" customHeight="false" outlineLevel="0" collapsed="false">
      <c r="A2260" s="5" t="n">
        <v>46088</v>
      </c>
      <c r="B2260" s="6" t="n">
        <v>1970.38521595558</v>
      </c>
      <c r="C2260" s="7" t="n">
        <v>8.286821245</v>
      </c>
      <c r="D2260" s="0" t="n">
        <f aca="false">INT((ROW()-3)/30)</f>
        <v>75</v>
      </c>
      <c r="E2260" s="0" t="n">
        <f aca="false">2+30*D2260</f>
        <v>2252</v>
      </c>
      <c r="F2260" s="8" t="n">
        <f aca="false">INDEX($F:$F,$E2260)*(2*B2260/INDEX($B:$B,$E2260)-C2260/INDEX($C:$C,$E2260))</f>
        <v>185.124846880568</v>
      </c>
      <c r="G2260" s="9" t="n">
        <f aca="false">B2260/B2259-1</f>
        <v>-0.0061428452937744</v>
      </c>
      <c r="H2260" s="9" t="n">
        <f aca="false">F2260/F2259-1</f>
        <v>-0.00330051979164625</v>
      </c>
      <c r="I2260" s="9" t="n">
        <f aca="false">LN(B2260/B2259)</f>
        <v>-0.00616179019148923</v>
      </c>
      <c r="J2260" s="9" t="n">
        <f aca="false">LN(F2260/F2259)</f>
        <v>-0.00330597852150046</v>
      </c>
      <c r="K2260" s="9" t="n">
        <f aca="false">F2260/F2253-1</f>
        <v>0.0048615986076932</v>
      </c>
      <c r="L2260" s="9" t="n">
        <f aca="false">F2260/F2230-1</f>
        <v>-0.00513385301171487</v>
      </c>
      <c r="M2260" s="9" t="n">
        <f aca="false">B2260/B2253-1</f>
        <v>0.00351242494449577</v>
      </c>
      <c r="N2260" s="9" t="n">
        <f aca="false">B2260/B2230-1</f>
        <v>0.0650516931138068</v>
      </c>
      <c r="O2260" s="8" t="n">
        <f aca="false">MAX(O2259,F2260)</f>
        <v>271.506607307531</v>
      </c>
      <c r="P2260" s="9" t="n">
        <f aca="false">F2260/O2260-1</f>
        <v>-0.318157120681486</v>
      </c>
      <c r="Q2260" s="8" t="n">
        <f aca="false">MAX(Q2259,B2260)</f>
        <v>4831.10497749854</v>
      </c>
      <c r="R2260" s="9" t="n">
        <f aca="false">B2260/Q2260-1</f>
        <v>-0.592146056619989</v>
      </c>
      <c r="S2260" s="9" t="n">
        <f aca="false">B2260/INDEX($B:$B,$E2260)-1</f>
        <v>0.0210804568512037</v>
      </c>
      <c r="T2260" s="0" t="n">
        <f aca="false">IF(AND($A2260&gt;=CrashTest!$B$3,$A2260&lt;=CrashTest!$C$3),1,IF(AND($A2260&gt;=CrashTest!$B$4,$A2260&lt;=CrashTest!$C$4),2,IF(AND($A2260&gt;=CrashTest!$B$5,$A2260&lt;=CrashTest!$C$5),3,IF(AND($A2260&gt;=CrashTest!$B$6,$A2260&lt;=CrashTest!$C$6),4,IF(AND($A2260&gt;=CrashTest!$B$7,$A2260&lt;=CrashTest!$C$7),5,0)))))</f>
        <v>0</v>
      </c>
      <c r="U2260" s="8" t="str">
        <f aca="false">IF(T2260=0,"",IF(T2259=T2260,MAX(U2259,B2260),B2260))</f>
        <v/>
      </c>
      <c r="V2260" s="9" t="str">
        <f aca="false">IF(T2260=0,"",B2260/U2260-1)</f>
        <v/>
      </c>
      <c r="W2260" s="8" t="str">
        <f aca="false">IF(T2260=0,"",IF(T2259=T2260,MAX(W2259,F2260),F2260))</f>
        <v/>
      </c>
      <c r="X2260" s="9" t="str">
        <f aca="false">IF(T2260=0,"",F2260/W2260-1)</f>
        <v/>
      </c>
    </row>
    <row r="2261" customFormat="false" ht="15" hidden="false" customHeight="false" outlineLevel="0" collapsed="false">
      <c r="A2261" s="5" t="n">
        <v>46089</v>
      </c>
      <c r="B2261" s="6" t="n">
        <v>1942.91124810053</v>
      </c>
      <c r="C2261" s="7" t="n">
        <v>8.049330143</v>
      </c>
      <c r="D2261" s="0" t="n">
        <f aca="false">INT((ROW()-3)/30)</f>
        <v>75</v>
      </c>
      <c r="E2261" s="0" t="n">
        <f aca="false">2+30*D2261</f>
        <v>2252</v>
      </c>
      <c r="F2261" s="8" t="n">
        <f aca="false">INDEX($F:$F,$E2261)*(2*B2261/INDEX($B:$B,$E2261)-C2261/INDEX($C:$C,$E2261))</f>
        <v>185.346001124909</v>
      </c>
      <c r="G2261" s="9" t="n">
        <f aca="false">B2261/B2260-1</f>
        <v>-0.013943450058686</v>
      </c>
      <c r="H2261" s="9" t="n">
        <f aca="false">F2261/F2260-1</f>
        <v>0.00119462215941302</v>
      </c>
      <c r="I2261" s="9" t="n">
        <f aca="false">LN(B2261/B2260)</f>
        <v>-0.0140415731424581</v>
      </c>
      <c r="J2261" s="9" t="n">
        <f aca="false">LN(F2261/F2260)</f>
        <v>0.00119390916614302</v>
      </c>
      <c r="K2261" s="9" t="n">
        <f aca="false">F2261/F2254-1</f>
        <v>0.0087249026707954</v>
      </c>
      <c r="L2261" s="9" t="n">
        <f aca="false">F2261/F2231-1</f>
        <v>0.0061466414651512</v>
      </c>
      <c r="M2261" s="9" t="n">
        <f aca="false">B2261/B2254-1</f>
        <v>0.00229287440948212</v>
      </c>
      <c r="N2261" s="9" t="n">
        <f aca="false">B2261/B2231-1</f>
        <v>-0.0587020816393115</v>
      </c>
      <c r="O2261" s="8" t="n">
        <f aca="false">MAX(O2260,F2261)</f>
        <v>271.506607307531</v>
      </c>
      <c r="P2261" s="9" t="n">
        <f aca="false">F2261/O2261-1</f>
        <v>-0.317342576068614</v>
      </c>
      <c r="Q2261" s="8" t="n">
        <f aca="false">MAX(Q2260,B2261)</f>
        <v>4831.10497749854</v>
      </c>
      <c r="R2261" s="9" t="n">
        <f aca="false">B2261/Q2261-1</f>
        <v>-0.597832947710746</v>
      </c>
      <c r="S2261" s="9" t="n">
        <f aca="false">B2261/INDEX($B:$B,$E2261)-1</f>
        <v>0.00684307249519867</v>
      </c>
      <c r="T2261" s="0" t="n">
        <f aca="false">IF(AND($A2261&gt;=CrashTest!$B$3,$A2261&lt;=CrashTest!$C$3),1,IF(AND($A2261&gt;=CrashTest!$B$4,$A2261&lt;=CrashTest!$C$4),2,IF(AND($A2261&gt;=CrashTest!$B$5,$A2261&lt;=CrashTest!$C$5),3,IF(AND($A2261&gt;=CrashTest!$B$6,$A2261&lt;=CrashTest!$C$6),4,IF(AND($A2261&gt;=CrashTest!$B$7,$A2261&lt;=CrashTest!$C$7),5,0)))))</f>
        <v>0</v>
      </c>
      <c r="U2261" s="8" t="str">
        <f aca="false">IF(T2261=0,"",IF(T2260=T2261,MAX(U2260,B2261),B2261))</f>
        <v/>
      </c>
      <c r="V2261" s="9" t="str">
        <f aca="false">IF(T2261=0,"",B2261/U2261-1)</f>
        <v/>
      </c>
      <c r="W2261" s="8" t="str">
        <f aca="false">IF(T2261=0,"",IF(T2260=T2261,MAX(W2260,F2261),F2261))</f>
        <v/>
      </c>
      <c r="X2261" s="9" t="str">
        <f aca="false">IF(T2261=0,"",F2261/W2261-1)</f>
        <v/>
      </c>
    </row>
    <row r="2262" customFormat="false" ht="15" hidden="false" customHeight="false" outlineLevel="0" collapsed="false">
      <c r="A2262" s="5" t="n">
        <v>46090</v>
      </c>
      <c r="B2262" s="6" t="n">
        <v>1997.0082761543</v>
      </c>
      <c r="C2262" s="7" t="n">
        <v>8.453076862</v>
      </c>
      <c r="D2262" s="0" t="n">
        <f aca="false">INT((ROW()-3)/30)</f>
        <v>75</v>
      </c>
      <c r="E2262" s="0" t="n">
        <f aca="false">2+30*D2262</f>
        <v>2252</v>
      </c>
      <c r="F2262" s="8" t="n">
        <f aca="false">INDEX($F:$F,$E2262)*(2*B2262/INDEX($B:$B,$E2262)-C2262/INDEX($C:$C,$E2262))</f>
        <v>186.378586850905</v>
      </c>
      <c r="G2262" s="9" t="n">
        <f aca="false">B2262/B2261-1</f>
        <v>0.0278432831693456</v>
      </c>
      <c r="H2262" s="9" t="n">
        <f aca="false">F2262/F2261-1</f>
        <v>0.0055711249216519</v>
      </c>
      <c r="I2262" s="9" t="n">
        <f aca="false">LN(B2262/B2261)</f>
        <v>0.0274627071327067</v>
      </c>
      <c r="J2262" s="9" t="n">
        <f aca="false">LN(F2262/F2261)</f>
        <v>0.00555566360324872</v>
      </c>
      <c r="K2262" s="9" t="n">
        <f aca="false">F2262/F2255-1</f>
        <v>-0.00061903976488209</v>
      </c>
      <c r="L2262" s="9" t="n">
        <f aca="false">F2262/F2232-1</f>
        <v>0.0140057693061821</v>
      </c>
      <c r="M2262" s="9" t="n">
        <f aca="false">B2262/B2255-1</f>
        <v>-0.0177947679941333</v>
      </c>
      <c r="N2262" s="9" t="n">
        <f aca="false">B2262/B2232-1</f>
        <v>-0.0428031818040852</v>
      </c>
      <c r="O2262" s="8" t="n">
        <f aca="false">MAX(O2261,F2262)</f>
        <v>271.506607307531</v>
      </c>
      <c r="P2262" s="9" t="n">
        <f aca="false">F2262/O2262-1</f>
        <v>-0.313539406281199</v>
      </c>
      <c r="Q2262" s="8" t="n">
        <f aca="false">MAX(Q2261,B2262)</f>
        <v>4831.10497749854</v>
      </c>
      <c r="R2262" s="9" t="n">
        <f aca="false">B2262/Q2262-1</f>
        <v>-0.586635296592476</v>
      </c>
      <c r="S2262" s="9" t="n">
        <f aca="false">B2262/INDEX($B:$B,$E2262)-1</f>
        <v>0.0348768892697764</v>
      </c>
      <c r="T2262" s="0" t="n">
        <f aca="false">IF(AND($A2262&gt;=CrashTest!$B$3,$A2262&lt;=CrashTest!$C$3),1,IF(AND($A2262&gt;=CrashTest!$B$4,$A2262&lt;=CrashTest!$C$4),2,IF(AND($A2262&gt;=CrashTest!$B$5,$A2262&lt;=CrashTest!$C$5),3,IF(AND($A2262&gt;=CrashTest!$B$6,$A2262&lt;=CrashTest!$C$6),4,IF(AND($A2262&gt;=CrashTest!$B$7,$A2262&lt;=CrashTest!$C$7),5,0)))))</f>
        <v>0</v>
      </c>
      <c r="U2262" s="8" t="str">
        <f aca="false">IF(T2262=0,"",IF(T2261=T2262,MAX(U2261,B2262),B2262))</f>
        <v/>
      </c>
      <c r="V2262" s="9" t="str">
        <f aca="false">IF(T2262=0,"",B2262/U2262-1)</f>
        <v/>
      </c>
      <c r="W2262" s="8" t="str">
        <f aca="false">IF(T2262=0,"",IF(T2261=T2262,MAX(W2261,F2262),F2262))</f>
        <v/>
      </c>
      <c r="X2262" s="9" t="str">
        <f aca="false">IF(T2262=0,"",F2262/W2262-1)</f>
        <v/>
      </c>
    </row>
    <row r="2263" customFormat="false" ht="15" hidden="false" customHeight="false" outlineLevel="0" collapsed="false">
      <c r="A2263" s="5" t="n">
        <v>46091</v>
      </c>
      <c r="B2263" s="6" t="n">
        <v>2034.95413851549</v>
      </c>
      <c r="C2263" s="7" t="n">
        <v>8.765210326</v>
      </c>
      <c r="D2263" s="0" t="n">
        <f aca="false">INT((ROW()-3)/30)</f>
        <v>75</v>
      </c>
      <c r="E2263" s="0" t="n">
        <f aca="false">2+30*D2263</f>
        <v>2252</v>
      </c>
      <c r="F2263" s="8" t="n">
        <f aca="false">INDEX($F:$F,$E2263)*(2*B2263/INDEX($B:$B,$E2263)-C2263/INDEX($C:$C,$E2263))</f>
        <v>186.438058381399</v>
      </c>
      <c r="G2263" s="9" t="n">
        <f aca="false">B2263/B2262-1</f>
        <v>0.0190013545833989</v>
      </c>
      <c r="H2263" s="9" t="n">
        <f aca="false">F2263/F2262-1</f>
        <v>0.000319089931405614</v>
      </c>
      <c r="I2263" s="9" t="n">
        <f aca="false">LN(B2263/B2262)</f>
        <v>0.0188230835659053</v>
      </c>
      <c r="J2263" s="9" t="n">
        <f aca="false">LN(F2263/F2262)</f>
        <v>0.000319039033040601</v>
      </c>
      <c r="K2263" s="9" t="n">
        <f aca="false">F2263/F2256-1</f>
        <v>0.00414273125271691</v>
      </c>
      <c r="L2263" s="9" t="n">
        <f aca="false">F2263/F2233-1</f>
        <v>0.0119039253920508</v>
      </c>
      <c r="M2263" s="9" t="n">
        <f aca="false">B2263/B2256-1</f>
        <v>0.0240280566832332</v>
      </c>
      <c r="N2263" s="9" t="n">
        <f aca="false">B2263/B2233-1</f>
        <v>-0.0281106801827421</v>
      </c>
      <c r="O2263" s="8" t="n">
        <f aca="false">MAX(O2262,F2263)</f>
        <v>271.506607307531</v>
      </c>
      <c r="P2263" s="9" t="n">
        <f aca="false">F2263/O2263-1</f>
        <v>-0.313320363617437</v>
      </c>
      <c r="Q2263" s="8" t="n">
        <f aca="false">MAX(Q2262,B2263)</f>
        <v>4831.10497749854</v>
      </c>
      <c r="R2263" s="9" t="n">
        <f aca="false">B2263/Q2263-1</f>
        <v>-0.578780807290767</v>
      </c>
      <c r="S2263" s="9" t="n">
        <f aca="false">B2263/INDEX($B:$B,$E2263)-1</f>
        <v>0.0545409519929563</v>
      </c>
      <c r="T2263" s="0" t="n">
        <f aca="false">IF(AND($A2263&gt;=CrashTest!$B$3,$A2263&lt;=CrashTest!$C$3),1,IF(AND($A2263&gt;=CrashTest!$B$4,$A2263&lt;=CrashTest!$C$4),2,IF(AND($A2263&gt;=CrashTest!$B$5,$A2263&lt;=CrashTest!$C$5),3,IF(AND($A2263&gt;=CrashTest!$B$6,$A2263&lt;=CrashTest!$C$6),4,IF(AND($A2263&gt;=CrashTest!$B$7,$A2263&lt;=CrashTest!$C$7),5,0)))))</f>
        <v>0</v>
      </c>
      <c r="U2263" s="8" t="str">
        <f aca="false">IF(T2263=0,"",IF(T2262=T2263,MAX(U2262,B2263),B2263))</f>
        <v/>
      </c>
      <c r="V2263" s="9" t="str">
        <f aca="false">IF(T2263=0,"",B2263/U2263-1)</f>
        <v/>
      </c>
      <c r="W2263" s="8" t="str">
        <f aca="false">IF(T2263=0,"",IF(T2262=T2263,MAX(W2262,F2263),F2263))</f>
        <v/>
      </c>
      <c r="X2263" s="9" t="str">
        <f aca="false">IF(T2263=0,"",F2263/W2263-1)</f>
        <v/>
      </c>
    </row>
    <row r="2264" customFormat="false" ht="15" hidden="false" customHeight="false" outlineLevel="0" collapsed="false">
      <c r="A2264" s="5" t="n">
        <v>46092</v>
      </c>
      <c r="B2264" s="6" t="n">
        <v>2055.76802717709</v>
      </c>
      <c r="C2264" s="7" t="n">
        <v>8.866699856</v>
      </c>
      <c r="D2264" s="0" t="n">
        <f aca="false">INT((ROW()-3)/30)</f>
        <v>75</v>
      </c>
      <c r="E2264" s="0" t="n">
        <f aca="false">2+30*D2264</f>
        <v>2252</v>
      </c>
      <c r="F2264" s="8" t="n">
        <f aca="false">INDEX($F:$F,$E2264)*(2*B2264/INDEX($B:$B,$E2264)-C2264/INDEX($C:$C,$E2264))</f>
        <v>188.07294451578</v>
      </c>
      <c r="G2264" s="9" t="n">
        <f aca="false">B2264/B2263-1</f>
        <v>0.0102281856222981</v>
      </c>
      <c r="H2264" s="9" t="n">
        <f aca="false">F2264/F2263-1</f>
        <v>0.00876905793041671</v>
      </c>
      <c r="I2264" s="9" t="n">
        <f aca="false">LN(B2264/B2263)</f>
        <v>0.0101762316943626</v>
      </c>
      <c r="J2264" s="9" t="n">
        <f aca="false">LN(F2264/F2263)</f>
        <v>0.00873083304354999</v>
      </c>
      <c r="K2264" s="9" t="n">
        <f aca="false">F2264/F2257-1</f>
        <v>0.0049958167834574</v>
      </c>
      <c r="L2264" s="9" t="n">
        <f aca="false">F2264/F2234-1</f>
        <v>0.0233273682749946</v>
      </c>
      <c r="M2264" s="9" t="n">
        <f aca="false">B2264/B2257-1</f>
        <v>-0.0337496203879285</v>
      </c>
      <c r="N2264" s="9" t="n">
        <f aca="false">B2264/B2234-1</f>
        <v>-0.0243279469785171</v>
      </c>
      <c r="O2264" s="8" t="n">
        <f aca="false">MAX(O2263,F2264)</f>
        <v>271.506607307531</v>
      </c>
      <c r="P2264" s="9" t="n">
        <f aca="false">F2264/O2264-1</f>
        <v>-0.307298830106361</v>
      </c>
      <c r="Q2264" s="8" t="n">
        <f aca="false">MAX(Q2263,B2264)</f>
        <v>4831.10497749854</v>
      </c>
      <c r="R2264" s="9" t="n">
        <f aca="false">B2264/Q2264-1</f>
        <v>-0.574472499200063</v>
      </c>
      <c r="S2264" s="9" t="n">
        <f aca="false">B2264/INDEX($B:$B,$E2264)-1</f>
        <v>0.0653269925962552</v>
      </c>
      <c r="T2264" s="0" t="n">
        <f aca="false">IF(AND($A2264&gt;=CrashTest!$B$3,$A2264&lt;=CrashTest!$C$3),1,IF(AND($A2264&gt;=CrashTest!$B$4,$A2264&lt;=CrashTest!$C$4),2,IF(AND($A2264&gt;=CrashTest!$B$5,$A2264&lt;=CrashTest!$C$5),3,IF(AND($A2264&gt;=CrashTest!$B$6,$A2264&lt;=CrashTest!$C$6),4,IF(AND($A2264&gt;=CrashTest!$B$7,$A2264&lt;=CrashTest!$C$7),5,0)))))</f>
        <v>0</v>
      </c>
      <c r="U2264" s="8" t="str">
        <f aca="false">IF(T2264=0,"",IF(T2263=T2264,MAX(U2263,B2264),B2264))</f>
        <v/>
      </c>
      <c r="V2264" s="9" t="str">
        <f aca="false">IF(T2264=0,"",B2264/U2264-1)</f>
        <v/>
      </c>
      <c r="W2264" s="8" t="str">
        <f aca="false">IF(T2264=0,"",IF(T2263=T2264,MAX(W2263,F2264),F2264))</f>
        <v/>
      </c>
      <c r="X2264" s="9" t="str">
        <f aca="false">IF(T2264=0,"",F2264/W2264-1)</f>
        <v/>
      </c>
    </row>
    <row r="2265" customFormat="false" ht="15" hidden="false" customHeight="false" outlineLevel="0" collapsed="false">
      <c r="A2265" s="5" t="n">
        <v>46093</v>
      </c>
      <c r="B2265" s="6" t="n">
        <v>2078.93747136178</v>
      </c>
      <c r="C2265" s="7" t="n">
        <v>9.011175618</v>
      </c>
      <c r="D2265" s="0" t="n">
        <f aca="false">INT((ROW()-3)/30)</f>
        <v>75</v>
      </c>
      <c r="E2265" s="0" t="n">
        <f aca="false">2+30*D2265</f>
        <v>2252</v>
      </c>
      <c r="F2265" s="8" t="n">
        <f aca="false">INDEX($F:$F,$E2265)*(2*B2265/INDEX($B:$B,$E2265)-C2265/INDEX($C:$C,$E2265))</f>
        <v>189.168934554453</v>
      </c>
      <c r="G2265" s="9" t="n">
        <f aca="false">B2265/B2264-1</f>
        <v>0.011270456529332</v>
      </c>
      <c r="H2265" s="9" t="n">
        <f aca="false">F2265/F2264-1</f>
        <v>0.00582747317268484</v>
      </c>
      <c r="I2265" s="9" t="n">
        <f aca="false">LN(B2265/B2264)</f>
        <v>0.0112074181395658</v>
      </c>
      <c r="J2265" s="9" t="n">
        <f aca="false">LN(F2265/F2264)</f>
        <v>0.00581055912983778</v>
      </c>
      <c r="K2265" s="9" t="n">
        <f aca="false">F2265/F2258-1</f>
        <v>0.0102463956057923</v>
      </c>
      <c r="L2265" s="9" t="n">
        <f aca="false">F2265/F2235-1</f>
        <v>0.0371571483290707</v>
      </c>
      <c r="M2265" s="9" t="n">
        <f aca="false">B2265/B2258-1</f>
        <v>0.00110957693375702</v>
      </c>
      <c r="N2265" s="9" t="n">
        <f aca="false">B2265/B2235-1</f>
        <v>0.0305764358160059</v>
      </c>
      <c r="O2265" s="8" t="n">
        <f aca="false">MAX(O2264,F2265)</f>
        <v>271.506607307531</v>
      </c>
      <c r="P2265" s="9" t="n">
        <f aca="false">F2265/O2265-1</f>
        <v>-0.303262132622118</v>
      </c>
      <c r="Q2265" s="8" t="n">
        <f aca="false">MAX(Q2264,B2265)</f>
        <v>4831.10497749854</v>
      </c>
      <c r="R2265" s="9" t="n">
        <f aca="false">B2265/Q2265-1</f>
        <v>-0.569676610000262</v>
      </c>
      <c r="S2265" s="9" t="n">
        <f aca="false">B2265/INDEX($B:$B,$E2265)-1</f>
        <v>0.0773337141558352</v>
      </c>
      <c r="T2265" s="0" t="n">
        <f aca="false">IF(AND($A2265&gt;=CrashTest!$B$3,$A2265&lt;=CrashTest!$C$3),1,IF(AND($A2265&gt;=CrashTest!$B$4,$A2265&lt;=CrashTest!$C$4),2,IF(AND($A2265&gt;=CrashTest!$B$5,$A2265&lt;=CrashTest!$C$5),3,IF(AND($A2265&gt;=CrashTest!$B$6,$A2265&lt;=CrashTest!$C$6),4,IF(AND($A2265&gt;=CrashTest!$B$7,$A2265&lt;=CrashTest!$C$7),5,0)))))</f>
        <v>0</v>
      </c>
      <c r="U2265" s="8" t="str">
        <f aca="false">IF(T2265=0,"",IF(T2264=T2265,MAX(U2264,B2265),B2265))</f>
        <v/>
      </c>
      <c r="V2265" s="9" t="str">
        <f aca="false">IF(T2265=0,"",B2265/U2265-1)</f>
        <v/>
      </c>
      <c r="W2265" s="8" t="str">
        <f aca="false">IF(T2265=0,"",IF(T2264=T2265,MAX(W2264,F2265),F2265))</f>
        <v/>
      </c>
      <c r="X2265" s="9" t="str">
        <f aca="false">IF(T2265=0,"",F2265/W2265-1)</f>
        <v/>
      </c>
    </row>
    <row r="2266" customFormat="false" ht="15" hidden="false" customHeight="false" outlineLevel="0" collapsed="false">
      <c r="A2266" s="5" t="n">
        <v>46094</v>
      </c>
      <c r="B2266" s="6" t="n">
        <v>2092.09332115722</v>
      </c>
      <c r="C2266" s="7" t="n">
        <v>9.160200064</v>
      </c>
      <c r="D2266" s="0" t="n">
        <f aca="false">INT((ROW()-3)/30)</f>
        <v>75</v>
      </c>
      <c r="E2266" s="0" t="n">
        <f aca="false">2+30*D2266</f>
        <v>2252</v>
      </c>
      <c r="F2266" s="8" t="n">
        <f aca="false">INDEX($F:$F,$E2266)*(2*B2266/INDEX($B:$B,$E2266)-C2266/INDEX($C:$C,$E2266))</f>
        <v>188.251742485998</v>
      </c>
      <c r="G2266" s="9" t="n">
        <f aca="false">B2266/B2265-1</f>
        <v>0.00632816040725959</v>
      </c>
      <c r="H2266" s="9" t="n">
        <f aca="false">F2266/F2265-1</f>
        <v>-0.00484853430408971</v>
      </c>
      <c r="I2266" s="9" t="n">
        <f aca="false">LN(B2266/B2265)</f>
        <v>0.00630822167298573</v>
      </c>
      <c r="J2266" s="9" t="n">
        <f aca="false">LN(F2266/F2265)</f>
        <v>-0.00486032657881187</v>
      </c>
      <c r="K2266" s="9" t="n">
        <f aca="false">F2266/F2259-1</f>
        <v>0.0135344717133477</v>
      </c>
      <c r="L2266" s="9" t="n">
        <f aca="false">F2266/F2236-1</f>
        <v>0.0302126253336366</v>
      </c>
      <c r="M2266" s="9" t="n">
        <f aca="false">B2266/B2259-1</f>
        <v>0.0552464049710404</v>
      </c>
      <c r="N2266" s="9" t="n">
        <f aca="false">B2266/B2236-1</f>
        <v>0.0783661847401032</v>
      </c>
      <c r="O2266" s="8" t="n">
        <f aca="false">MAX(O2265,F2266)</f>
        <v>271.506607307531</v>
      </c>
      <c r="P2266" s="9" t="n">
        <f aca="false">F2266/O2266-1</f>
        <v>-0.306640290073058</v>
      </c>
      <c r="Q2266" s="8" t="n">
        <f aca="false">MAX(Q2265,B2266)</f>
        <v>4831.10497749854</v>
      </c>
      <c r="R2266" s="9" t="n">
        <f aca="false">B2266/Q2266-1</f>
        <v>-0.566953454561348</v>
      </c>
      <c r="S2266" s="9" t="n">
        <f aca="false">B2266/INDEX($B:$B,$E2266)-1</f>
        <v>0.0841512547111623</v>
      </c>
      <c r="T2266" s="0" t="n">
        <f aca="false">IF(AND($A2266&gt;=CrashTest!$B$3,$A2266&lt;=CrashTest!$C$3),1,IF(AND($A2266&gt;=CrashTest!$B$4,$A2266&lt;=CrashTest!$C$4),2,IF(AND($A2266&gt;=CrashTest!$B$5,$A2266&lt;=CrashTest!$C$5),3,IF(AND($A2266&gt;=CrashTest!$B$6,$A2266&lt;=CrashTest!$C$6),4,IF(AND($A2266&gt;=CrashTest!$B$7,$A2266&lt;=CrashTest!$C$7),5,0)))))</f>
        <v>0</v>
      </c>
      <c r="U2266" s="8" t="str">
        <f aca="false">IF(T2266=0,"",IF(T2265=T2266,MAX(U2265,B2266),B2266))</f>
        <v/>
      </c>
      <c r="V2266" s="9" t="str">
        <f aca="false">IF(T2266=0,"",B2266/U2266-1)</f>
        <v/>
      </c>
      <c r="W2266" s="8" t="str">
        <f aca="false">IF(T2266=0,"",IF(T2265=T2266,MAX(W2265,F2266),F2266))</f>
        <v/>
      </c>
      <c r="X2266" s="9" t="str">
        <f aca="false">IF(T2266=0,"",F2266/W2266-1)</f>
        <v/>
      </c>
    </row>
    <row r="2267" customFormat="false" ht="15" hidden="false" customHeight="false" outlineLevel="0" collapsed="false">
      <c r="A2267" s="5" t="n">
        <v>46095</v>
      </c>
      <c r="B2267" s="6" t="n">
        <v>2096.33251081239</v>
      </c>
      <c r="C2267" s="7" t="n">
        <v>9.156764556</v>
      </c>
      <c r="D2267" s="0" t="n">
        <f aca="false">INT((ROW()-3)/30)</f>
        <v>75</v>
      </c>
      <c r="E2267" s="0" t="n">
        <f aca="false">2+30*D2267</f>
        <v>2252</v>
      </c>
      <c r="F2267" s="8" t="n">
        <f aca="false">INDEX($F:$F,$E2267)*(2*B2267/INDEX($B:$B,$E2267)-C2267/INDEX($C:$C,$E2267))</f>
        <v>189.138708284324</v>
      </c>
      <c r="G2267" s="9" t="n">
        <f aca="false">B2267/B2266-1</f>
        <v>0.00202629089835482</v>
      </c>
      <c r="H2267" s="9" t="n">
        <f aca="false">F2267/F2266-1</f>
        <v>0.00471159409529842</v>
      </c>
      <c r="I2267" s="9" t="n">
        <f aca="false">LN(B2267/B2266)</f>
        <v>0.00202424073996349</v>
      </c>
      <c r="J2267" s="9" t="n">
        <f aca="false">LN(F2267/F2266)</f>
        <v>0.00470052927751388</v>
      </c>
      <c r="K2267" s="9" t="n">
        <f aca="false">F2267/F2260-1</f>
        <v>0.0216819161306099</v>
      </c>
      <c r="L2267" s="9" t="n">
        <f aca="false">F2267/F2237-1</f>
        <v>0.0359181380633948</v>
      </c>
      <c r="M2267" s="9" t="n">
        <f aca="false">B2267/B2260-1</f>
        <v>0.0639201379694321</v>
      </c>
      <c r="N2267" s="9" t="n">
        <f aca="false">B2267/B2237-1</f>
        <v>0.0778854485623886</v>
      </c>
      <c r="O2267" s="8" t="n">
        <f aca="false">MAX(O2266,F2267)</f>
        <v>271.506607307531</v>
      </c>
      <c r="P2267" s="9" t="n">
        <f aca="false">F2267/O2267-1</f>
        <v>-0.303373460557848</v>
      </c>
      <c r="Q2267" s="8" t="n">
        <f aca="false">MAX(Q2266,B2267)</f>
        <v>4831.10497749854</v>
      </c>
      <c r="R2267" s="9" t="n">
        <f aca="false">B2267/Q2267-1</f>
        <v>-0.566075976287762</v>
      </c>
      <c r="S2267" s="9" t="n">
        <f aca="false">B2267/INDEX($B:$B,$E2267)-1</f>
        <v>0.0863480605310234</v>
      </c>
      <c r="T2267" s="0" t="n">
        <f aca="false">IF(AND($A2267&gt;=CrashTest!$B$3,$A2267&lt;=CrashTest!$C$3),1,IF(AND($A2267&gt;=CrashTest!$B$4,$A2267&lt;=CrashTest!$C$4),2,IF(AND($A2267&gt;=CrashTest!$B$5,$A2267&lt;=CrashTest!$C$5),3,IF(AND($A2267&gt;=CrashTest!$B$6,$A2267&lt;=CrashTest!$C$6),4,IF(AND($A2267&gt;=CrashTest!$B$7,$A2267&lt;=CrashTest!$C$7),5,0)))))</f>
        <v>0</v>
      </c>
      <c r="U2267" s="8" t="str">
        <f aca="false">IF(T2267=0,"",IF(T2266=T2267,MAX(U2266,B2267),B2267))</f>
        <v/>
      </c>
      <c r="V2267" s="9" t="str">
        <f aca="false">IF(T2267=0,"",B2267/U2267-1)</f>
        <v/>
      </c>
      <c r="W2267" s="8" t="str">
        <f aca="false">IF(T2267=0,"",IF(T2266=T2267,MAX(W2266,F2267),F2267))</f>
        <v/>
      </c>
      <c r="X2267" s="9" t="str">
        <f aca="false">IF(T2267=0,"",F2267/W2267-1)</f>
        <v/>
      </c>
    </row>
    <row r="2268" customFormat="false" ht="15" hidden="false" customHeight="false" outlineLevel="0" collapsed="false">
      <c r="A2268" s="5" t="n">
        <v>46096</v>
      </c>
      <c r="B2268" s="6" t="n">
        <v>2177.81211718293</v>
      </c>
      <c r="C2268" s="7" t="n">
        <v>9.757016982</v>
      </c>
      <c r="D2268" s="0" t="n">
        <f aca="false">INT((ROW()-3)/30)</f>
        <v>75</v>
      </c>
      <c r="E2268" s="0" t="n">
        <f aca="false">2+30*D2268</f>
        <v>2252</v>
      </c>
      <c r="F2268" s="8" t="n">
        <f aca="false">INDEX($F:$F,$E2268)*(2*B2268/INDEX($B:$B,$E2268)-C2268/INDEX($C:$C,$E2268))</f>
        <v>190.874616889838</v>
      </c>
      <c r="G2268" s="9" t="n">
        <f aca="false">B2268/B2267-1</f>
        <v>0.0388676920051028</v>
      </c>
      <c r="H2268" s="9" t="n">
        <f aca="false">F2268/F2267-1</f>
        <v>0.00917796584982322</v>
      </c>
      <c r="I2268" s="9" t="n">
        <f aca="false">LN(B2268/B2267)</f>
        <v>0.0381313623386756</v>
      </c>
      <c r="J2268" s="9" t="n">
        <f aca="false">LN(F2268/F2267)</f>
        <v>0.00913610426245171</v>
      </c>
      <c r="K2268" s="9" t="n">
        <f aca="false">F2268/F2261-1</f>
        <v>0.0298286217742694</v>
      </c>
      <c r="L2268" s="9" t="n">
        <f aca="false">F2268/F2238-1</f>
        <v>0.0431579909199302</v>
      </c>
      <c r="M2268" s="9" t="n">
        <f aca="false">B2268/B2261-1</f>
        <v>0.120901492187072</v>
      </c>
      <c r="N2268" s="9" t="n">
        <f aca="false">B2268/B2238-1</f>
        <v>0.0631188694348523</v>
      </c>
      <c r="O2268" s="8" t="n">
        <f aca="false">MAX(O2267,F2268)</f>
        <v>271.506607307531</v>
      </c>
      <c r="P2268" s="9" t="n">
        <f aca="false">F2268/O2268-1</f>
        <v>-0.296979845968768</v>
      </c>
      <c r="Q2268" s="8" t="n">
        <f aca="false">MAX(Q2267,B2268)</f>
        <v>4831.10497749854</v>
      </c>
      <c r="R2268" s="9" t="n">
        <f aca="false">B2268/Q2268-1</f>
        <v>-0.549210350980499</v>
      </c>
      <c r="S2268" s="9" t="n">
        <f aca="false">B2268/INDEX($B:$B,$E2268)-1</f>
        <v>0.128571902358084</v>
      </c>
      <c r="T2268" s="0" t="n">
        <f aca="false">IF(AND($A2268&gt;=CrashTest!$B$3,$A2268&lt;=CrashTest!$C$3),1,IF(AND($A2268&gt;=CrashTest!$B$4,$A2268&lt;=CrashTest!$C$4),2,IF(AND($A2268&gt;=CrashTest!$B$5,$A2268&lt;=CrashTest!$C$5),3,IF(AND($A2268&gt;=CrashTest!$B$6,$A2268&lt;=CrashTest!$C$6),4,IF(AND($A2268&gt;=CrashTest!$B$7,$A2268&lt;=CrashTest!$C$7),5,0)))))</f>
        <v>0</v>
      </c>
      <c r="U2268" s="8" t="str">
        <f aca="false">IF(T2268=0,"",IF(T2267=T2268,MAX(U2267,B2268),B2268))</f>
        <v/>
      </c>
      <c r="V2268" s="9" t="str">
        <f aca="false">IF(T2268=0,"",B2268/U2268-1)</f>
        <v/>
      </c>
      <c r="W2268" s="8" t="str">
        <f aca="false">IF(T2268=0,"",IF(T2267=T2268,MAX(W2267,F2268),F2268))</f>
        <v/>
      </c>
      <c r="X2268" s="9" t="str">
        <f aca="false">IF(T2268=0,"",F2268/W2268-1)</f>
        <v/>
      </c>
    </row>
    <row r="2269" customFormat="false" ht="15" hidden="false" customHeight="false" outlineLevel="0" collapsed="false">
      <c r="A2269" s="5" t="n">
        <v>46097</v>
      </c>
      <c r="B2269" s="6" t="n">
        <v>2351.36226241964</v>
      </c>
      <c r="C2269" s="7" t="n">
        <v>11.08513047</v>
      </c>
      <c r="D2269" s="0" t="n">
        <f aca="false">INT((ROW()-3)/30)</f>
        <v>75</v>
      </c>
      <c r="E2269" s="0" t="n">
        <f aca="false">2+30*D2269</f>
        <v>2252</v>
      </c>
      <c r="F2269" s="8" t="n">
        <f aca="false">INDEX($F:$F,$E2269)*(2*B2269/INDEX($B:$B,$E2269)-C2269/INDEX($C:$C,$E2269))</f>
        <v>193.432516870855</v>
      </c>
      <c r="G2269" s="9" t="n">
        <f aca="false">B2269/B2268-1</f>
        <v>0.0796901366593565</v>
      </c>
      <c r="H2269" s="9" t="n">
        <f aca="false">F2269/F2268-1</f>
        <v>0.0134009436283178</v>
      </c>
      <c r="I2269" s="9" t="n">
        <f aca="false">LN(B2269/B2268)</f>
        <v>0.0766740894688406</v>
      </c>
      <c r="J2269" s="9" t="n">
        <f aca="false">LN(F2269/F2268)</f>
        <v>0.0133119452101346</v>
      </c>
      <c r="K2269" s="9" t="n">
        <f aca="false">F2269/F2262-1</f>
        <v>0.0378473200121054</v>
      </c>
      <c r="L2269" s="9" t="n">
        <f aca="false">F2269/F2239-1</f>
        <v>0.0570963288949691</v>
      </c>
      <c r="M2269" s="9" t="n">
        <f aca="false">B2269/B2262-1</f>
        <v>0.17744242249598</v>
      </c>
      <c r="N2269" s="9" t="n">
        <f aca="false">B2269/B2239-1</f>
        <v>0.126865635578749</v>
      </c>
      <c r="O2269" s="8" t="n">
        <f aca="false">MAX(O2268,F2269)</f>
        <v>271.506607307531</v>
      </c>
      <c r="P2269" s="9" t="n">
        <f aca="false">F2269/O2269-1</f>
        <v>-0.287558712515024</v>
      </c>
      <c r="Q2269" s="8" t="n">
        <f aca="false">MAX(Q2268,B2269)</f>
        <v>4831.10497749854</v>
      </c>
      <c r="R2269" s="9" t="n">
        <f aca="false">B2269/Q2269-1</f>
        <v>-0.513286862245512</v>
      </c>
      <c r="S2269" s="9" t="n">
        <f aca="false">B2269/INDEX($B:$B,$E2269)-1</f>
        <v>0.21850795148691</v>
      </c>
      <c r="T2269" s="0" t="n">
        <f aca="false">IF(AND($A2269&gt;=CrashTest!$B$3,$A2269&lt;=CrashTest!$C$3),1,IF(AND($A2269&gt;=CrashTest!$B$4,$A2269&lt;=CrashTest!$C$4),2,IF(AND($A2269&gt;=CrashTest!$B$5,$A2269&lt;=CrashTest!$C$5),3,IF(AND($A2269&gt;=CrashTest!$B$6,$A2269&lt;=CrashTest!$C$6),4,IF(AND($A2269&gt;=CrashTest!$B$7,$A2269&lt;=CrashTest!$C$7),5,0)))))</f>
        <v>0</v>
      </c>
      <c r="U2269" s="8" t="str">
        <f aca="false">IF(T2269=0,"",IF(T2268=T2269,MAX(U2268,B2269),B2269))</f>
        <v/>
      </c>
      <c r="V2269" s="9" t="str">
        <f aca="false">IF(T2269=0,"",B2269/U2269-1)</f>
        <v/>
      </c>
      <c r="W2269" s="8" t="str">
        <f aca="false">IF(T2269=0,"",IF(T2268=T2269,MAX(W2268,F2269),F2269))</f>
        <v/>
      </c>
      <c r="X2269" s="9" t="str">
        <f aca="false">IF(T2269=0,"",F2269/W2269-1)</f>
        <v/>
      </c>
    </row>
    <row r="2270" customFormat="false" ht="15" hidden="false" customHeight="false" outlineLevel="0" collapsed="false">
      <c r="A2270" s="5" t="n">
        <v>46098</v>
      </c>
      <c r="B2270" s="6" t="n">
        <v>2323.31525803624</v>
      </c>
      <c r="C2270" s="7" t="n">
        <v>10.79771329</v>
      </c>
      <c r="D2270" s="0" t="n">
        <f aca="false">INT((ROW()-3)/30)</f>
        <v>75</v>
      </c>
      <c r="E2270" s="0" t="n">
        <f aca="false">2+30*D2270</f>
        <v>2252</v>
      </c>
      <c r="F2270" s="8" t="n">
        <f aca="false">INDEX($F:$F,$E2270)*(2*B2270/INDEX($B:$B,$E2270)-C2270/INDEX($C:$C,$E2270))</f>
        <v>194.691811868717</v>
      </c>
      <c r="G2270" s="9" t="n">
        <f aca="false">B2270/B2269-1</f>
        <v>-0.0119279809970833</v>
      </c>
      <c r="H2270" s="9" t="n">
        <f aca="false">F2270/F2269-1</f>
        <v>0.00651025493662272</v>
      </c>
      <c r="I2270" s="9" t="n">
        <f aca="false">LN(B2270/B2269)</f>
        <v>-0.0119996901632394</v>
      </c>
      <c r="J2270" s="9" t="n">
        <f aca="false">LN(F2270/F2269)</f>
        <v>0.00648915475581224</v>
      </c>
      <c r="K2270" s="9" t="n">
        <f aca="false">F2270/F2263-1</f>
        <v>0.0442707543672949</v>
      </c>
      <c r="L2270" s="9" t="n">
        <f aca="false">F2270/F2240-1</f>
        <v>0.0689680772152741</v>
      </c>
      <c r="M2270" s="9" t="n">
        <f aca="false">B2270/B2263-1</f>
        <v>0.141703989324846</v>
      </c>
      <c r="N2270" s="9" t="n">
        <f aca="false">B2270/B2240-1</f>
        <v>0.185194350813231</v>
      </c>
      <c r="O2270" s="8" t="n">
        <f aca="false">MAX(O2269,F2270)</f>
        <v>271.506607307531</v>
      </c>
      <c r="P2270" s="9" t="n">
        <f aca="false">F2270/O2270-1</f>
        <v>-0.282920538106121</v>
      </c>
      <c r="Q2270" s="8" t="n">
        <f aca="false">MAX(Q2269,B2270)</f>
        <v>4831.10497749854</v>
      </c>
      <c r="R2270" s="9" t="n">
        <f aca="false">B2270/Q2270-1</f>
        <v>-0.519092367303678</v>
      </c>
      <c r="S2270" s="9" t="n">
        <f aca="false">B2270/INDEX($B:$B,$E2270)-1</f>
        <v>0.203973611796779</v>
      </c>
      <c r="T2270" s="0" t="n">
        <f aca="false">IF(AND($A2270&gt;=CrashTest!$B$3,$A2270&lt;=CrashTest!$C$3),1,IF(AND($A2270&gt;=CrashTest!$B$4,$A2270&lt;=CrashTest!$C$4),2,IF(AND($A2270&gt;=CrashTest!$B$5,$A2270&lt;=CrashTest!$C$5),3,IF(AND($A2270&gt;=CrashTest!$B$6,$A2270&lt;=CrashTest!$C$6),4,IF(AND($A2270&gt;=CrashTest!$B$7,$A2270&lt;=CrashTest!$C$7),5,0)))))</f>
        <v>0</v>
      </c>
      <c r="U2270" s="8" t="str">
        <f aca="false">IF(T2270=0,"",IF(T2269=T2270,MAX(U2269,B2270),B2270))</f>
        <v/>
      </c>
      <c r="V2270" s="9" t="str">
        <f aca="false">IF(T2270=0,"",B2270/U2270-1)</f>
        <v/>
      </c>
      <c r="W2270" s="8" t="str">
        <f aca="false">IF(T2270=0,"",IF(T2269=T2270,MAX(W2269,F2270),F2270))</f>
        <v/>
      </c>
      <c r="X2270" s="9" t="str">
        <f aca="false">IF(T2270=0,"",F2270/W2270-1)</f>
        <v/>
      </c>
    </row>
    <row r="2271" customFormat="false" ht="15" hidden="false" customHeight="false" outlineLevel="0" collapsed="false">
      <c r="A2271" s="5" t="n">
        <v>46099</v>
      </c>
      <c r="B2271" s="6" t="n">
        <v>2200.48282583285</v>
      </c>
      <c r="C2271" s="7" t="n">
        <v>9.920258597</v>
      </c>
      <c r="D2271" s="0" t="n">
        <f aca="false">INT((ROW()-3)/30)</f>
        <v>75</v>
      </c>
      <c r="E2271" s="0" t="n">
        <f aca="false">2+30*D2271</f>
        <v>2252</v>
      </c>
      <c r="F2271" s="8" t="n">
        <f aca="false">INDEX($F:$F,$E2271)*(2*B2271/INDEX($B:$B,$E2271)-C2271/INDEX($C:$C,$E2271))</f>
        <v>191.444281962248</v>
      </c>
      <c r="G2271" s="9" t="n">
        <f aca="false">B2271/B2270-1</f>
        <v>-0.0528694639173561</v>
      </c>
      <c r="H2271" s="9" t="n">
        <f aca="false">F2271/F2270-1</f>
        <v>-0.0166803620311413</v>
      </c>
      <c r="I2271" s="9" t="n">
        <f aca="false">LN(B2271/B2270)</f>
        <v>-0.0543183536030142</v>
      </c>
      <c r="J2271" s="9" t="n">
        <f aca="false">LN(F2271/F2270)</f>
        <v>-0.0168210459026659</v>
      </c>
      <c r="K2271" s="9" t="n">
        <f aca="false">F2271/F2264-1</f>
        <v>0.017925690774653</v>
      </c>
      <c r="L2271" s="9" t="n">
        <f aca="false">F2271/F2241-1</f>
        <v>0.0479826884285337</v>
      </c>
      <c r="M2271" s="9" t="n">
        <f aca="false">B2271/B2264-1</f>
        <v>0.0703945176414078</v>
      </c>
      <c r="N2271" s="9" t="n">
        <f aca="false">B2271/B2241-1</f>
        <v>0.102229848608409</v>
      </c>
      <c r="O2271" s="8" t="n">
        <f aca="false">MAX(O2270,F2271)</f>
        <v>271.506607307531</v>
      </c>
      <c r="P2271" s="9" t="n">
        <f aca="false">F2271/O2271-1</f>
        <v>-0.294881683135607</v>
      </c>
      <c r="Q2271" s="8" t="n">
        <f aca="false">MAX(Q2270,B2271)</f>
        <v>4831.10497749854</v>
      </c>
      <c r="R2271" s="9" t="n">
        <f aca="false">B2271/Q2271-1</f>
        <v>-0.544517696038098</v>
      </c>
      <c r="S2271" s="9" t="n">
        <f aca="false">B2271/INDEX($B:$B,$E2271)-1</f>
        <v>0.14032017237044</v>
      </c>
      <c r="T2271" s="0" t="n">
        <f aca="false">IF(AND($A2271&gt;=CrashTest!$B$3,$A2271&lt;=CrashTest!$C$3),1,IF(AND($A2271&gt;=CrashTest!$B$4,$A2271&lt;=CrashTest!$C$4),2,IF(AND($A2271&gt;=CrashTest!$B$5,$A2271&lt;=CrashTest!$C$5),3,IF(AND($A2271&gt;=CrashTest!$B$6,$A2271&lt;=CrashTest!$C$6),4,IF(AND($A2271&gt;=CrashTest!$B$7,$A2271&lt;=CrashTest!$C$7),5,0)))))</f>
        <v>0</v>
      </c>
      <c r="U2271" s="8" t="str">
        <f aca="false">IF(T2271=0,"",IF(T2270=T2271,MAX(U2270,B2271),B2271))</f>
        <v/>
      </c>
      <c r="V2271" s="9" t="str">
        <f aca="false">IF(T2271=0,"",B2271/U2271-1)</f>
        <v/>
      </c>
      <c r="W2271" s="8" t="str">
        <f aca="false">IF(T2271=0,"",IF(T2270=T2271,MAX(W2270,F2271),F2271))</f>
        <v/>
      </c>
      <c r="X2271" s="9" t="str">
        <f aca="false">IF(T2271=0,"",F2271/W2271-1)</f>
        <v/>
      </c>
    </row>
    <row r="2272" customFormat="false" ht="15" hidden="false" customHeight="false" outlineLevel="0" collapsed="false">
      <c r="A2272" s="5" t="n">
        <v>46100</v>
      </c>
      <c r="B2272" s="6" t="n">
        <v>2138.02135242548</v>
      </c>
      <c r="C2272" s="7" t="n">
        <v>9.417622481</v>
      </c>
      <c r="D2272" s="0" t="n">
        <f aca="false">INT((ROW()-3)/30)</f>
        <v>75</v>
      </c>
      <c r="E2272" s="0" t="n">
        <f aca="false">2+30*D2272</f>
        <v>2252</v>
      </c>
      <c r="F2272" s="8" t="n">
        <f aca="false">INDEX($F:$F,$E2272)*(2*B2272/INDEX($B:$B,$E2272)-C2272/INDEX($C:$C,$E2272))</f>
        <v>191.089989847166</v>
      </c>
      <c r="G2272" s="9" t="n">
        <f aca="false">B2272/B2271-1</f>
        <v>-0.0283853491943201</v>
      </c>
      <c r="H2272" s="9" t="n">
        <f aca="false">F2272/F2271-1</f>
        <v>-0.00185062782471479</v>
      </c>
      <c r="I2272" s="9" t="n">
        <f aca="false">LN(B2272/B2271)</f>
        <v>-0.028796002917087</v>
      </c>
      <c r="J2272" s="9" t="n">
        <f aca="false">LN(F2272/F2271)</f>
        <v>-0.00185234235201542</v>
      </c>
      <c r="K2272" s="9" t="n">
        <f aca="false">F2272/F2265-1</f>
        <v>0.0101552366261275</v>
      </c>
      <c r="L2272" s="9" t="n">
        <f aca="false">F2272/F2242-1</f>
        <v>0.0442183229591484</v>
      </c>
      <c r="M2272" s="9" t="n">
        <f aca="false">B2272/B2265-1</f>
        <v>0.0284202299865219</v>
      </c>
      <c r="N2272" s="9" t="n">
        <f aca="false">B2272/B2242-1</f>
        <v>0.0730718794888581</v>
      </c>
      <c r="O2272" s="8" t="n">
        <f aca="false">MAX(O2271,F2272)</f>
        <v>271.506607307531</v>
      </c>
      <c r="P2272" s="9" t="n">
        <f aca="false">F2272/O2272-1</f>
        <v>-0.296186594712512</v>
      </c>
      <c r="Q2272" s="8" t="n">
        <f aca="false">MAX(Q2271,B2272)</f>
        <v>4831.10497749854</v>
      </c>
      <c r="R2272" s="9" t="n">
        <f aca="false">B2272/Q2272-1</f>
        <v>-0.55744672028789</v>
      </c>
      <c r="S2272" s="9" t="n">
        <f aca="false">B2272/INDEX($B:$B,$E2272)-1</f>
        <v>0.107951786084378</v>
      </c>
      <c r="T2272" s="0" t="n">
        <f aca="false">IF(AND($A2272&gt;=CrashTest!$B$3,$A2272&lt;=CrashTest!$C$3),1,IF(AND($A2272&gt;=CrashTest!$B$4,$A2272&lt;=CrashTest!$C$4),2,IF(AND($A2272&gt;=CrashTest!$B$5,$A2272&lt;=CrashTest!$C$5),3,IF(AND($A2272&gt;=CrashTest!$B$6,$A2272&lt;=CrashTest!$C$6),4,IF(AND($A2272&gt;=CrashTest!$B$7,$A2272&lt;=CrashTest!$C$7),5,0)))))</f>
        <v>0</v>
      </c>
      <c r="U2272" s="8" t="str">
        <f aca="false">IF(T2272=0,"",IF(T2271=T2272,MAX(U2271,B2272),B2272))</f>
        <v/>
      </c>
      <c r="V2272" s="9" t="str">
        <f aca="false">IF(T2272=0,"",B2272/U2272-1)</f>
        <v/>
      </c>
      <c r="W2272" s="8" t="str">
        <f aca="false">IF(T2272=0,"",IF(T2271=T2272,MAX(W2271,F2272),F2272))</f>
        <v/>
      </c>
      <c r="X2272" s="9" t="str">
        <f aca="false">IF(T2272=0,"",F2272/W2272-1)</f>
        <v/>
      </c>
    </row>
    <row r="2273" customFormat="false" ht="15" hidden="false" customHeight="false" outlineLevel="0" collapsed="false">
      <c r="A2273" s="5" t="n">
        <v>46101</v>
      </c>
      <c r="B2273" s="6" t="n">
        <v>2146.58037960257</v>
      </c>
      <c r="C2273" s="7" t="n">
        <v>9.447334993</v>
      </c>
      <c r="D2273" s="0" t="n">
        <f aca="false">INT((ROW()-3)/30)</f>
        <v>75</v>
      </c>
      <c r="E2273" s="0" t="n">
        <f aca="false">2+30*D2273</f>
        <v>2252</v>
      </c>
      <c r="F2273" s="8" t="n">
        <f aca="false">INDEX($F:$F,$E2273)*(2*B2273/INDEX($B:$B,$E2273)-C2273/INDEX($C:$C,$E2273))</f>
        <v>192.038557396909</v>
      </c>
      <c r="G2273" s="9" t="n">
        <f aca="false">B2273/B2272-1</f>
        <v>0.00400324681855024</v>
      </c>
      <c r="H2273" s="9" t="n">
        <f aca="false">F2273/F2272-1</f>
        <v>0.00496398346403004</v>
      </c>
      <c r="I2273" s="9" t="n">
        <f aca="false">LN(B2273/B2272)</f>
        <v>0.00399525514732664</v>
      </c>
      <c r="J2273" s="9" t="n">
        <f aca="false">LN(F2273/F2272)</f>
        <v>0.00495170351964209</v>
      </c>
      <c r="K2273" s="9" t="n">
        <f aca="false">F2273/F2266-1</f>
        <v>0.0201156964652953</v>
      </c>
      <c r="L2273" s="9" t="n">
        <f aca="false">F2273/F2243-1</f>
        <v>0.0529920065114788</v>
      </c>
      <c r="M2273" s="9" t="n">
        <f aca="false">B2273/B2266-1</f>
        <v>0.0260442772290916</v>
      </c>
      <c r="N2273" s="9" t="n">
        <f aca="false">B2273/B2243-1</f>
        <v>0.0997535704108477</v>
      </c>
      <c r="O2273" s="8" t="n">
        <f aca="false">MAX(O2272,F2273)</f>
        <v>271.506607307531</v>
      </c>
      <c r="P2273" s="9" t="n">
        <f aca="false">F2273/O2273-1</f>
        <v>-0.292692876606902</v>
      </c>
      <c r="Q2273" s="8" t="n">
        <f aca="false">MAX(Q2272,B2273)</f>
        <v>4831.10497749854</v>
      </c>
      <c r="R2273" s="9" t="n">
        <f aca="false">B2273/Q2273-1</f>
        <v>-0.555675070278843</v>
      </c>
      <c r="S2273" s="9" t="n">
        <f aca="false">B2273/INDEX($B:$B,$E2273)-1</f>
        <v>0.112387190547127</v>
      </c>
      <c r="T2273" s="0" t="n">
        <f aca="false">IF(AND($A2273&gt;=CrashTest!$B$3,$A2273&lt;=CrashTest!$C$3),1,IF(AND($A2273&gt;=CrashTest!$B$4,$A2273&lt;=CrashTest!$C$4),2,IF(AND($A2273&gt;=CrashTest!$B$5,$A2273&lt;=CrashTest!$C$5),3,IF(AND($A2273&gt;=CrashTest!$B$6,$A2273&lt;=CrashTest!$C$6),4,IF(AND($A2273&gt;=CrashTest!$B$7,$A2273&lt;=CrashTest!$C$7),5,0)))))</f>
        <v>0</v>
      </c>
      <c r="U2273" s="8" t="str">
        <f aca="false">IF(T2273=0,"",IF(T2272=T2273,MAX(U2272,B2273),B2273))</f>
        <v/>
      </c>
      <c r="V2273" s="9" t="str">
        <f aca="false">IF(T2273=0,"",B2273/U2273-1)</f>
        <v/>
      </c>
      <c r="W2273" s="8" t="str">
        <f aca="false">IF(T2273=0,"",IF(T2272=T2273,MAX(W2272,F2273),F2273))</f>
        <v/>
      </c>
      <c r="X2273" s="9" t="str">
        <f aca="false">IF(T2273=0,"",F2273/W2273-1)</f>
        <v/>
      </c>
    </row>
    <row r="2274" customFormat="false" ht="15" hidden="false" customHeight="false" outlineLevel="0" collapsed="false">
      <c r="A2274" s="5" t="n">
        <v>46102</v>
      </c>
      <c r="B2274" s="6" t="n">
        <v>2124.59659760374</v>
      </c>
      <c r="C2274" s="7" t="n">
        <v>9.051548287</v>
      </c>
      <c r="D2274" s="0" t="n">
        <f aca="false">INT((ROW()-3)/30)</f>
        <v>75</v>
      </c>
      <c r="E2274" s="0" t="n">
        <f aca="false">2+30*D2274</f>
        <v>2252</v>
      </c>
      <c r="F2274" s="8" t="n">
        <f aca="false">INDEX($F:$F,$E2274)*(2*B2274/INDEX($B:$B,$E2274)-C2274/INDEX($C:$C,$E2274))</f>
        <v>196.944006263656</v>
      </c>
      <c r="G2274" s="9" t="n">
        <f aca="false">B2274/B2273-1</f>
        <v>-0.0102413038932648</v>
      </c>
      <c r="H2274" s="9" t="n">
        <f aca="false">F2274/F2273-1</f>
        <v>0.0255440830906075</v>
      </c>
      <c r="I2274" s="9" t="n">
        <f aca="false">LN(B2274/B2273)</f>
        <v>-0.0102941068695695</v>
      </c>
      <c r="J2274" s="9" t="n">
        <f aca="false">LN(F2274/F2273)</f>
        <v>0.0252232845304313</v>
      </c>
      <c r="K2274" s="9" t="n">
        <f aca="false">F2274/F2267-1</f>
        <v>0.0412675863662888</v>
      </c>
      <c r="L2274" s="9" t="n">
        <f aca="false">F2274/F2244-1</f>
        <v>0.0775944346078235</v>
      </c>
      <c r="M2274" s="9" t="n">
        <f aca="false">B2274/B2267-1</f>
        <v>0.0134826353384163</v>
      </c>
      <c r="N2274" s="9" t="n">
        <f aca="false">B2274/B2244-1</f>
        <v>0.0907329028285173</v>
      </c>
      <c r="O2274" s="8" t="n">
        <f aca="false">MAX(O2273,F2274)</f>
        <v>271.506607307531</v>
      </c>
      <c r="P2274" s="9" t="n">
        <f aca="false">F2274/O2274-1</f>
        <v>-0.274625364676371</v>
      </c>
      <c r="Q2274" s="8" t="n">
        <f aca="false">MAX(Q2273,B2274)</f>
        <v>4831.10497749854</v>
      </c>
      <c r="R2274" s="9" t="n">
        <f aca="false">B2274/Q2274-1</f>
        <v>-0.560225536911471</v>
      </c>
      <c r="S2274" s="9" t="n">
        <f aca="false">B2274/INDEX($B:$B,$E2274)-1</f>
        <v>0.100994895281759</v>
      </c>
      <c r="T2274" s="0" t="n">
        <f aca="false">IF(AND($A2274&gt;=CrashTest!$B$3,$A2274&lt;=CrashTest!$C$3),1,IF(AND($A2274&gt;=CrashTest!$B$4,$A2274&lt;=CrashTest!$C$4),2,IF(AND($A2274&gt;=CrashTest!$B$5,$A2274&lt;=CrashTest!$C$5),3,IF(AND($A2274&gt;=CrashTest!$B$6,$A2274&lt;=CrashTest!$C$6),4,IF(AND($A2274&gt;=CrashTest!$B$7,$A2274&lt;=CrashTest!$C$7),5,0)))))</f>
        <v>0</v>
      </c>
      <c r="U2274" s="8" t="str">
        <f aca="false">IF(T2274=0,"",IF(T2273=T2274,MAX(U2273,B2274),B2274))</f>
        <v/>
      </c>
      <c r="V2274" s="9" t="str">
        <f aca="false">IF(T2274=0,"",B2274/U2274-1)</f>
        <v/>
      </c>
      <c r="W2274" s="8" t="str">
        <f aca="false">IF(T2274=0,"",IF(T2273=T2274,MAX(W2273,F2274),F2274))</f>
        <v/>
      </c>
      <c r="X2274" s="9" t="str">
        <f aca="false">IF(T2274=0,"",F2274/W2274-1)</f>
        <v/>
      </c>
    </row>
    <row r="2275" customFormat="false" ht="15" hidden="false" customHeight="false" outlineLevel="0" collapsed="false">
      <c r="A2275" s="5" t="n">
        <v>46103</v>
      </c>
      <c r="B2275" s="6" t="n">
        <v>2058.15253477499</v>
      </c>
      <c r="C2275" s="7" t="n">
        <v>8.77135165</v>
      </c>
      <c r="D2275" s="0" t="n">
        <f aca="false">INT((ROW()-3)/30)</f>
        <v>75</v>
      </c>
      <c r="E2275" s="0" t="n">
        <f aca="false">2+30*D2275</f>
        <v>2252</v>
      </c>
      <c r="F2275" s="8" t="n">
        <f aca="false">INDEX($F:$F,$E2275)*(2*B2275/INDEX($B:$B,$E2275)-C2275/INDEX($C:$C,$E2275))</f>
        <v>190.718668110255</v>
      </c>
      <c r="G2275" s="9" t="n">
        <f aca="false">B2275/B2274-1</f>
        <v>-0.0312737311655729</v>
      </c>
      <c r="H2275" s="9" t="n">
        <f aca="false">F2275/F2274-1</f>
        <v>-0.0316096857756962</v>
      </c>
      <c r="I2275" s="9" t="n">
        <f aca="false">LN(B2275/B2274)</f>
        <v>-0.031773195301672</v>
      </c>
      <c r="J2275" s="9" t="n">
        <f aca="false">LN(F2275/F2274)</f>
        <v>-0.0321200558018915</v>
      </c>
      <c r="K2275" s="9" t="n">
        <f aca="false">F2275/F2268-1</f>
        <v>-0.0008170220960938</v>
      </c>
      <c r="L2275" s="9" t="n">
        <f aca="false">F2275/F2245-1</f>
        <v>0.0440696746515772</v>
      </c>
      <c r="M2275" s="9" t="n">
        <f aca="false">B2275/B2268-1</f>
        <v>-0.0549448602401585</v>
      </c>
      <c r="N2275" s="9" t="n">
        <f aca="false">B2275/B2245-1</f>
        <v>0.0462849701816193</v>
      </c>
      <c r="O2275" s="8" t="n">
        <f aca="false">MAX(O2274,F2275)</f>
        <v>271.506607307531</v>
      </c>
      <c r="P2275" s="9" t="n">
        <f aca="false">F2275/O2275-1</f>
        <v>-0.297554228968611</v>
      </c>
      <c r="Q2275" s="8" t="n">
        <f aca="false">MAX(Q2274,B2275)</f>
        <v>4831.10497749854</v>
      </c>
      <c r="R2275" s="9" t="n">
        <f aca="false">B2275/Q2275-1</f>
        <v>-0.573978925243586</v>
      </c>
      <c r="S2275" s="9" t="n">
        <f aca="false">B2275/INDEX($B:$B,$E2275)-1</f>
        <v>0.0665626769120491</v>
      </c>
      <c r="T2275" s="0" t="n">
        <f aca="false">IF(AND($A2275&gt;=CrashTest!$B$3,$A2275&lt;=CrashTest!$C$3),1,IF(AND($A2275&gt;=CrashTest!$B$4,$A2275&lt;=CrashTest!$C$4),2,IF(AND($A2275&gt;=CrashTest!$B$5,$A2275&lt;=CrashTest!$C$5),3,IF(AND($A2275&gt;=CrashTest!$B$6,$A2275&lt;=CrashTest!$C$6),4,IF(AND($A2275&gt;=CrashTest!$B$7,$A2275&lt;=CrashTest!$C$7),5,0)))))</f>
        <v>0</v>
      </c>
      <c r="U2275" s="8" t="str">
        <f aca="false">IF(T2275=0,"",IF(T2274=T2275,MAX(U2274,B2275),B2275))</f>
        <v/>
      </c>
      <c r="V2275" s="9" t="str">
        <f aca="false">IF(T2275=0,"",B2275/U2275-1)</f>
        <v/>
      </c>
      <c r="W2275" s="8" t="str">
        <f aca="false">IF(T2275=0,"",IF(T2274=T2275,MAX(W2274,F2275),F2275))</f>
        <v/>
      </c>
      <c r="X2275" s="9" t="str">
        <f aca="false">IF(T2275=0,"",F2275/W2275-1)</f>
        <v/>
      </c>
    </row>
    <row r="2276" customFormat="false" ht="15" hidden="false" customHeight="false" outlineLevel="0" collapsed="false">
      <c r="A2276" s="5" t="n">
        <v>46104</v>
      </c>
      <c r="B2276" s="6" t="n">
        <v>2148.12646025716</v>
      </c>
      <c r="C2276" s="7" t="n">
        <v>9.50050432</v>
      </c>
      <c r="D2276" s="0" t="n">
        <f aca="false">INT((ROW()-3)/30)</f>
        <v>75</v>
      </c>
      <c r="E2276" s="0" t="n">
        <f aca="false">2+30*D2276</f>
        <v>2252</v>
      </c>
      <c r="F2276" s="8" t="n">
        <f aca="false">INDEX($F:$F,$E2276)*(2*B2276/INDEX($B:$B,$E2276)-C2276/INDEX($C:$C,$E2276))</f>
        <v>191.11135035623</v>
      </c>
      <c r="G2276" s="9" t="n">
        <f aca="false">B2276/B2275-1</f>
        <v>0.0437158684606467</v>
      </c>
      <c r="H2276" s="9" t="n">
        <f aca="false">F2276/F2275-1</f>
        <v>0.00205896071877021</v>
      </c>
      <c r="I2276" s="9" t="n">
        <f aca="false">LN(B2276/B2275)</f>
        <v>0.0427872957722157</v>
      </c>
      <c r="J2276" s="9" t="n">
        <f aca="false">LN(F2276/F2275)</f>
        <v>0.00205684396419452</v>
      </c>
      <c r="K2276" s="9" t="n">
        <f aca="false">F2276/F2269-1</f>
        <v>-0.0119998775395888</v>
      </c>
      <c r="L2276" s="9" t="n">
        <f aca="false">F2276/F2246-1</f>
        <v>0.0443439907508245</v>
      </c>
      <c r="M2276" s="9" t="n">
        <f aca="false">B2276/B2269-1</f>
        <v>-0.0864332159321732</v>
      </c>
      <c r="N2276" s="9" t="n">
        <f aca="false">B2276/B2246-1</f>
        <v>0.0879124387683932</v>
      </c>
      <c r="O2276" s="8" t="n">
        <f aca="false">MAX(O2275,F2276)</f>
        <v>271.506607307531</v>
      </c>
      <c r="P2276" s="9" t="n">
        <f aca="false">F2276/O2276-1</f>
        <v>-0.296107920718991</v>
      </c>
      <c r="Q2276" s="8" t="n">
        <f aca="false">MAX(Q2275,B2276)</f>
        <v>4831.10497749854</v>
      </c>
      <c r="R2276" s="9" t="n">
        <f aca="false">B2276/Q2276-1</f>
        <v>-0.555355043978071</v>
      </c>
      <c r="S2276" s="9" t="n">
        <f aca="false">B2276/INDEX($B:$B,$E2276)-1</f>
        <v>0.113188390600972</v>
      </c>
      <c r="T2276" s="0" t="n">
        <f aca="false">IF(AND($A2276&gt;=CrashTest!$B$3,$A2276&lt;=CrashTest!$C$3),1,IF(AND($A2276&gt;=CrashTest!$B$4,$A2276&lt;=CrashTest!$C$4),2,IF(AND($A2276&gt;=CrashTest!$B$5,$A2276&lt;=CrashTest!$C$5),3,IF(AND($A2276&gt;=CrashTest!$B$6,$A2276&lt;=CrashTest!$C$6),4,IF(AND($A2276&gt;=CrashTest!$B$7,$A2276&lt;=CrashTest!$C$7),5,0)))))</f>
        <v>0</v>
      </c>
      <c r="U2276" s="8" t="str">
        <f aca="false">IF(T2276=0,"",IF(T2275=T2276,MAX(U2275,B2276),B2276))</f>
        <v/>
      </c>
      <c r="V2276" s="9" t="str">
        <f aca="false">IF(T2276=0,"",B2276/U2276-1)</f>
        <v/>
      </c>
      <c r="W2276" s="8" t="str">
        <f aca="false">IF(T2276=0,"",IF(T2275=T2276,MAX(W2275,F2276),F2276))</f>
        <v/>
      </c>
      <c r="X2276" s="9" t="str">
        <f aca="false">IF(T2276=0,"",F2276/W2276-1)</f>
        <v/>
      </c>
    </row>
    <row r="2277" customFormat="false" ht="15" hidden="false" customHeight="false" outlineLevel="0" collapsed="false">
      <c r="A2277" s="5" t="n">
        <v>46105</v>
      </c>
      <c r="B2277" s="6" t="n">
        <v>2157.06026037405</v>
      </c>
      <c r="C2277" s="7" t="n">
        <v>9.494066336</v>
      </c>
      <c r="D2277" s="0" t="n">
        <f aca="false">INT((ROW()-3)/30)</f>
        <v>75</v>
      </c>
      <c r="E2277" s="0" t="n">
        <f aca="false">2+30*D2277</f>
        <v>2252</v>
      </c>
      <c r="F2277" s="8" t="n">
        <f aca="false">INDEX($F:$F,$E2277)*(2*B2277/INDEX($B:$B,$E2277)-C2277/INDEX($C:$C,$E2277))</f>
        <v>192.962136101204</v>
      </c>
      <c r="G2277" s="9" t="n">
        <f aca="false">B2277/B2276-1</f>
        <v>0.00415887997386344</v>
      </c>
      <c r="H2277" s="9" t="n">
        <f aca="false">F2277/F2276-1</f>
        <v>0.00968433189092965</v>
      </c>
      <c r="I2277" s="9" t="n">
        <f aca="false">LN(B2277/B2276)</f>
        <v>0.00415025573572373</v>
      </c>
      <c r="J2277" s="9" t="n">
        <f aca="false">LN(F2277/F2276)</f>
        <v>0.00963773931927702</v>
      </c>
      <c r="K2277" s="9" t="n">
        <f aca="false">F2277/F2270-1</f>
        <v>-0.00888417314991863</v>
      </c>
      <c r="L2277" s="9" t="n">
        <f aca="false">F2277/F2247-1</f>
        <v>0.0585878661028467</v>
      </c>
      <c r="M2277" s="9" t="n">
        <f aca="false">B2277/B2270-1</f>
        <v>-0.071559379247875</v>
      </c>
      <c r="N2277" s="9" t="n">
        <f aca="false">B2277/B2247-1</f>
        <v>0.10460310588009</v>
      </c>
      <c r="O2277" s="8" t="n">
        <f aca="false">MAX(O2276,F2277)</f>
        <v>271.506607307531</v>
      </c>
      <c r="P2277" s="9" t="n">
        <f aca="false">F2277/O2277-1</f>
        <v>-0.289291196207837</v>
      </c>
      <c r="Q2277" s="8" t="n">
        <f aca="false">MAX(Q2276,B2277)</f>
        <v>4831.10497749854</v>
      </c>
      <c r="R2277" s="9" t="n">
        <f aca="false">B2277/Q2277-1</f>
        <v>-0.553505818974992</v>
      </c>
      <c r="S2277" s="9" t="n">
        <f aca="false">B2277/INDEX($B:$B,$E2277)-1</f>
        <v>0.117818007505779</v>
      </c>
      <c r="T2277" s="0" t="n">
        <f aca="false">IF(AND($A2277&gt;=CrashTest!$B$3,$A2277&lt;=CrashTest!$C$3),1,IF(AND($A2277&gt;=CrashTest!$B$4,$A2277&lt;=CrashTest!$C$4),2,IF(AND($A2277&gt;=CrashTest!$B$5,$A2277&lt;=CrashTest!$C$5),3,IF(AND($A2277&gt;=CrashTest!$B$6,$A2277&lt;=CrashTest!$C$6),4,IF(AND($A2277&gt;=CrashTest!$B$7,$A2277&lt;=CrashTest!$C$7),5,0)))))</f>
        <v>0</v>
      </c>
      <c r="U2277" s="8" t="str">
        <f aca="false">IF(T2277=0,"",IF(T2276=T2277,MAX(U2276,B2277),B2277))</f>
        <v/>
      </c>
      <c r="V2277" s="9" t="str">
        <f aca="false">IF(T2277=0,"",B2277/U2277-1)</f>
        <v/>
      </c>
      <c r="W2277" s="8" t="str">
        <f aca="false">IF(T2277=0,"",IF(T2276=T2277,MAX(W2276,F2277),F2277))</f>
        <v/>
      </c>
      <c r="X2277" s="9" t="str">
        <f aca="false">IF(T2277=0,"",F2277/W2277-1)</f>
        <v/>
      </c>
    </row>
    <row r="2278" customFormat="false" ht="15" hidden="false" customHeight="false" outlineLevel="0" collapsed="false">
      <c r="A2278" s="5" t="n">
        <v>46106</v>
      </c>
      <c r="B2278" s="6" t="n">
        <v>2168.53179485681</v>
      </c>
      <c r="C2278" s="7" t="n">
        <v>9.544744613</v>
      </c>
      <c r="D2278" s="0" t="n">
        <f aca="false">INT((ROW()-3)/30)</f>
        <v>75</v>
      </c>
      <c r="E2278" s="0" t="n">
        <f aca="false">2+30*D2278</f>
        <v>2252</v>
      </c>
      <c r="F2278" s="8" t="n">
        <f aca="false">INDEX($F:$F,$E2278)*(2*B2278/INDEX($B:$B,$E2278)-C2278/INDEX($C:$C,$E2278))</f>
        <v>193.98402403425</v>
      </c>
      <c r="G2278" s="9" t="n">
        <f aca="false">B2278/B2277-1</f>
        <v>0.00531813352343291</v>
      </c>
      <c r="H2278" s="9" t="n">
        <f aca="false">F2278/F2277-1</f>
        <v>0.00529579509065203</v>
      </c>
      <c r="I2278" s="9" t="n">
        <f aca="false">LN(B2278/B2277)</f>
        <v>0.00530404218899995</v>
      </c>
      <c r="J2278" s="9" t="n">
        <f aca="false">LN(F2278/F2277)</f>
        <v>0.00528182167966806</v>
      </c>
      <c r="K2278" s="9" t="n">
        <f aca="false">F2278/F2271-1</f>
        <v>0.0132662205732699</v>
      </c>
      <c r="L2278" s="9" t="n">
        <f aca="false">F2278/F2248-1</f>
        <v>0.0601585549463233</v>
      </c>
      <c r="M2278" s="9" t="n">
        <f aca="false">B2278/B2271-1</f>
        <v>-0.014520009245674</v>
      </c>
      <c r="N2278" s="9" t="n">
        <f aca="false">B2278/B2248-1</f>
        <v>0.167877465920758</v>
      </c>
      <c r="O2278" s="8" t="n">
        <f aca="false">MAX(O2277,F2278)</f>
        <v>271.506607307531</v>
      </c>
      <c r="P2278" s="9" t="n">
        <f aca="false">F2278/O2278-1</f>
        <v>-0.285527428013831</v>
      </c>
      <c r="Q2278" s="8" t="n">
        <f aca="false">MAX(Q2277,B2278)</f>
        <v>4831.10497749854</v>
      </c>
      <c r="R2278" s="9" t="n">
        <f aca="false">B2278/Q2278-1</f>
        <v>-0.551131303302865</v>
      </c>
      <c r="S2278" s="9" t="n">
        <f aca="false">B2278/INDEX($B:$B,$E2278)-1</f>
        <v>0.123762712924593</v>
      </c>
      <c r="T2278" s="0" t="n">
        <f aca="false">IF(AND($A2278&gt;=CrashTest!$B$3,$A2278&lt;=CrashTest!$C$3),1,IF(AND($A2278&gt;=CrashTest!$B$4,$A2278&lt;=CrashTest!$C$4),2,IF(AND($A2278&gt;=CrashTest!$B$5,$A2278&lt;=CrashTest!$C$5),3,IF(AND($A2278&gt;=CrashTest!$B$6,$A2278&lt;=CrashTest!$C$6),4,IF(AND($A2278&gt;=CrashTest!$B$7,$A2278&lt;=CrashTest!$C$7),5,0)))))</f>
        <v>0</v>
      </c>
      <c r="U2278" s="8" t="str">
        <f aca="false">IF(T2278=0,"",IF(T2277=T2278,MAX(U2277,B2278),B2278))</f>
        <v/>
      </c>
      <c r="V2278" s="9" t="str">
        <f aca="false">IF(T2278=0,"",B2278/U2278-1)</f>
        <v/>
      </c>
      <c r="W2278" s="8" t="str">
        <f aca="false">IF(T2278=0,"",IF(T2277=T2278,MAX(W2277,F2278),F2278))</f>
        <v/>
      </c>
      <c r="X2278" s="9" t="str">
        <f aca="false">IF(T2278=0,"",F2278/W2278-1)</f>
        <v/>
      </c>
    </row>
    <row r="2279" customFormat="false" ht="15" hidden="false" customHeight="false" outlineLevel="0" collapsed="false">
      <c r="A2279" s="5" t="n">
        <v>46107</v>
      </c>
      <c r="B2279" s="6" t="n">
        <v>2059.03193045003</v>
      </c>
      <c r="C2279" s="7" t="n">
        <v>8.737229568</v>
      </c>
      <c r="D2279" s="0" t="n">
        <f aca="false">INT((ROW()-3)/30)</f>
        <v>75</v>
      </c>
      <c r="E2279" s="0" t="n">
        <f aca="false">2+30*D2279</f>
        <v>2252</v>
      </c>
      <c r="F2279" s="8" t="n">
        <f aca="false">INDEX($F:$F,$E2279)*(2*B2279/INDEX($B:$B,$E2279)-C2279/INDEX($C:$C,$E2279))</f>
        <v>191.670454712202</v>
      </c>
      <c r="G2279" s="9" t="n">
        <f aca="false">B2279/B2278-1</f>
        <v>-0.0504949314861258</v>
      </c>
      <c r="H2279" s="9" t="n">
        <f aca="false">F2279/F2278-1</f>
        <v>-0.0119265972214285</v>
      </c>
      <c r="I2279" s="9" t="n">
        <f aca="false">LN(B2279/B2278)</f>
        <v>-0.0518144106567621</v>
      </c>
      <c r="J2279" s="9" t="n">
        <f aca="false">LN(F2279/F2278)</f>
        <v>-0.0119982896836598</v>
      </c>
      <c r="K2279" s="9" t="n">
        <f aca="false">F2279/F2272-1</f>
        <v>0.00303765187020111</v>
      </c>
      <c r="L2279" s="9" t="n">
        <f aca="false">F2279/F2249-1</f>
        <v>0.0459120160192867</v>
      </c>
      <c r="M2279" s="9" t="n">
        <f aca="false">B2279/B2272-1</f>
        <v>-0.0369451043535373</v>
      </c>
      <c r="N2279" s="9" t="n">
        <f aca="false">B2279/B2249-1</f>
        <v>0.10973868308361</v>
      </c>
      <c r="O2279" s="8" t="n">
        <f aca="false">MAX(O2278,F2279)</f>
        <v>271.506607307531</v>
      </c>
      <c r="P2279" s="9" t="n">
        <f aca="false">F2279/O2279-1</f>
        <v>-0.294048654605668</v>
      </c>
      <c r="Q2279" s="8" t="n">
        <f aca="false">MAX(Q2278,B2279)</f>
        <v>4831.10497749854</v>
      </c>
      <c r="R2279" s="9" t="n">
        <f aca="false">B2279/Q2279-1</f>
        <v>-0.573796897388854</v>
      </c>
      <c r="S2279" s="9" t="n">
        <f aca="false">B2279/INDEX($B:$B,$E2279)-1</f>
        <v>0.0670183917288028</v>
      </c>
      <c r="T2279" s="0" t="n">
        <f aca="false">IF(AND($A2279&gt;=CrashTest!$B$3,$A2279&lt;=CrashTest!$C$3),1,IF(AND($A2279&gt;=CrashTest!$B$4,$A2279&lt;=CrashTest!$C$4),2,IF(AND($A2279&gt;=CrashTest!$B$5,$A2279&lt;=CrashTest!$C$5),3,IF(AND($A2279&gt;=CrashTest!$B$6,$A2279&lt;=CrashTest!$C$6),4,IF(AND($A2279&gt;=CrashTest!$B$7,$A2279&lt;=CrashTest!$C$7),5,0)))))</f>
        <v>0</v>
      </c>
      <c r="U2279" s="8" t="str">
        <f aca="false">IF(T2279=0,"",IF(T2278=T2279,MAX(U2278,B2279),B2279))</f>
        <v/>
      </c>
      <c r="V2279" s="9" t="str">
        <f aca="false">IF(T2279=0,"",B2279/U2279-1)</f>
        <v/>
      </c>
      <c r="W2279" s="8" t="str">
        <f aca="false">IF(T2279=0,"",IF(T2278=T2279,MAX(W2278,F2279),F2279))</f>
        <v/>
      </c>
      <c r="X2279" s="9" t="str">
        <f aca="false">IF(T2279=0,"",F2279/W2279-1)</f>
        <v/>
      </c>
    </row>
    <row r="2280" customFormat="false" ht="15" hidden="false" customHeight="false" outlineLevel="0" collapsed="false">
      <c r="A2280" s="5" t="n">
        <v>46108</v>
      </c>
      <c r="B2280" s="6" t="n">
        <v>1988.89868147282</v>
      </c>
      <c r="C2280" s="7" t="n">
        <v>8.30868928</v>
      </c>
      <c r="D2280" s="0" t="n">
        <f aca="false">INT((ROW()-3)/30)</f>
        <v>75</v>
      </c>
      <c r="E2280" s="0" t="n">
        <f aca="false">2+30*D2280</f>
        <v>2252</v>
      </c>
      <c r="F2280" s="8" t="n">
        <f aca="false">INDEX($F:$F,$E2280)*(2*B2280/INDEX($B:$B,$E2280)-C2280/INDEX($C:$C,$E2280))</f>
        <v>188.151062574209</v>
      </c>
      <c r="G2280" s="9" t="n">
        <f aca="false">B2280/B2279-1</f>
        <v>-0.0340612731352259</v>
      </c>
      <c r="H2280" s="9" t="n">
        <f aca="false">F2280/F2279-1</f>
        <v>-0.0183616830422663</v>
      </c>
      <c r="I2280" s="9" t="n">
        <f aca="false">LN(B2280/B2279)</f>
        <v>-0.0346548765279812</v>
      </c>
      <c r="J2280" s="9" t="n">
        <f aca="false">LN(F2280/F2279)</f>
        <v>-0.018532351141774</v>
      </c>
      <c r="K2280" s="9" t="n">
        <f aca="false">F2280/F2273-1</f>
        <v>-0.0202433036125388</v>
      </c>
      <c r="L2280" s="9" t="n">
        <f aca="false">F2280/F2250-1</f>
        <v>0.0296279137372892</v>
      </c>
      <c r="M2280" s="9" t="n">
        <f aca="false">B2280/B2273-1</f>
        <v>-0.0734571598753473</v>
      </c>
      <c r="N2280" s="9" t="n">
        <f aca="false">B2280/B2250-1</f>
        <v>-0.033241746313005</v>
      </c>
      <c r="O2280" s="8" t="n">
        <f aca="false">MAX(O2279,F2280)</f>
        <v>271.506607307531</v>
      </c>
      <c r="P2280" s="9" t="n">
        <f aca="false">F2280/O2280-1</f>
        <v>-0.30701110945306</v>
      </c>
      <c r="Q2280" s="8" t="n">
        <f aca="false">MAX(Q2279,B2280)</f>
        <v>4831.10497749854</v>
      </c>
      <c r="R2280" s="9" t="n">
        <f aca="false">B2280/Q2280-1</f>
        <v>-0.588313917677973</v>
      </c>
      <c r="S2280" s="9" t="n">
        <f aca="false">B2280/INDEX($B:$B,$E2280)-1</f>
        <v>0.0306743868478185</v>
      </c>
      <c r="T2280" s="0" t="n">
        <f aca="false">IF(AND($A2280&gt;=CrashTest!$B$3,$A2280&lt;=CrashTest!$C$3),1,IF(AND($A2280&gt;=CrashTest!$B$4,$A2280&lt;=CrashTest!$C$4),2,IF(AND($A2280&gt;=CrashTest!$B$5,$A2280&lt;=CrashTest!$C$5),3,IF(AND($A2280&gt;=CrashTest!$B$6,$A2280&lt;=CrashTest!$C$6),4,IF(AND($A2280&gt;=CrashTest!$B$7,$A2280&lt;=CrashTest!$C$7),5,0)))))</f>
        <v>0</v>
      </c>
      <c r="U2280" s="8" t="str">
        <f aca="false">IF(T2280=0,"",IF(T2279=T2280,MAX(U2279,B2280),B2280))</f>
        <v/>
      </c>
      <c r="V2280" s="9" t="str">
        <f aca="false">IF(T2280=0,"",B2280/U2280-1)</f>
        <v/>
      </c>
      <c r="W2280" s="8" t="str">
        <f aca="false">IF(T2280=0,"",IF(T2279=T2280,MAX(W2279,F2280),F2280))</f>
        <v/>
      </c>
      <c r="X2280" s="9" t="str">
        <f aca="false">IF(T2280=0,"",F2280/W2280-1)</f>
        <v/>
      </c>
    </row>
    <row r="2281" customFormat="false" ht="15" hidden="false" customHeight="false" outlineLevel="0" collapsed="false">
      <c r="A2281" s="5" t="n">
        <v>46109</v>
      </c>
      <c r="B2281" s="6" t="n">
        <v>1994.39515926359</v>
      </c>
      <c r="C2281" s="7" t="n">
        <v>8.289844878</v>
      </c>
      <c r="D2281" s="0" t="n">
        <f aca="false">INT((ROW()-3)/30)</f>
        <v>75</v>
      </c>
      <c r="E2281" s="0" t="n">
        <f aca="false">2+30*D2281</f>
        <v>2252</v>
      </c>
      <c r="F2281" s="8" t="n">
        <f aca="false">INDEX($F:$F,$E2281)*(2*B2281/INDEX($B:$B,$E2281)-C2281/INDEX($C:$C,$E2281))</f>
        <v>189.631790556831</v>
      </c>
      <c r="G2281" s="9" t="n">
        <f aca="false">B2281/B2280-1</f>
        <v>0.00276357857842191</v>
      </c>
      <c r="H2281" s="9" t="n">
        <f aca="false">F2281/F2280-1</f>
        <v>0.00786988902620278</v>
      </c>
      <c r="I2281" s="9" t="n">
        <f aca="false">LN(B2281/B2280)</f>
        <v>0.00275976691607972</v>
      </c>
      <c r="J2281" s="9" t="n">
        <f aca="false">LN(F2281/F2280)</f>
        <v>0.00783908297082905</v>
      </c>
      <c r="K2281" s="9" t="n">
        <f aca="false">F2281/F2274-1</f>
        <v>-0.03712839931283</v>
      </c>
      <c r="L2281" s="9" t="n">
        <f aca="false">F2281/F2251-1</f>
        <v>0.036947334661567</v>
      </c>
      <c r="M2281" s="9" t="n">
        <f aca="false">B2281/B2274-1</f>
        <v>-0.0612828988274762</v>
      </c>
      <c r="N2281" s="9" t="n">
        <f aca="false">B2281/B2251-1</f>
        <v>-0.0167945883974447</v>
      </c>
      <c r="O2281" s="8" t="n">
        <f aca="false">MAX(O2280,F2281)</f>
        <v>271.506607307531</v>
      </c>
      <c r="P2281" s="9" t="n">
        <f aca="false">F2281/O2281-1</f>
        <v>-0.301557363788065</v>
      </c>
      <c r="Q2281" s="8" t="n">
        <f aca="false">MAX(Q2280,B2281)</f>
        <v>4831.10497749854</v>
      </c>
      <c r="R2281" s="9" t="n">
        <f aca="false">B2281/Q2281-1</f>
        <v>-0.587176190839833</v>
      </c>
      <c r="S2281" s="9" t="n">
        <f aca="false">B2281/INDEX($B:$B,$E2281)-1</f>
        <v>0.0335227365046393</v>
      </c>
      <c r="T2281" s="0" t="n">
        <f aca="false">IF(AND($A2281&gt;=CrashTest!$B$3,$A2281&lt;=CrashTest!$C$3),1,IF(AND($A2281&gt;=CrashTest!$B$4,$A2281&lt;=CrashTest!$C$4),2,IF(AND($A2281&gt;=CrashTest!$B$5,$A2281&lt;=CrashTest!$C$5),3,IF(AND($A2281&gt;=CrashTest!$B$6,$A2281&lt;=CrashTest!$C$6),4,IF(AND($A2281&gt;=CrashTest!$B$7,$A2281&lt;=CrashTest!$C$7),5,0)))))</f>
        <v>0</v>
      </c>
      <c r="U2281" s="8" t="str">
        <f aca="false">IF(T2281=0,"",IF(T2280=T2281,MAX(U2280,B2281),B2281))</f>
        <v/>
      </c>
      <c r="V2281" s="9" t="str">
        <f aca="false">IF(T2281=0,"",B2281/U2281-1)</f>
        <v/>
      </c>
      <c r="W2281" s="8" t="str">
        <f aca="false">IF(T2281=0,"",IF(T2280=T2281,MAX(W2280,F2281),F2281))</f>
        <v/>
      </c>
      <c r="X2281" s="9" t="str">
        <f aca="false">IF(T2281=0,"",F2281/W2281-1)</f>
        <v/>
      </c>
    </row>
    <row r="2282" customFormat="false" ht="15" hidden="false" customHeight="false" outlineLevel="0" collapsed="false">
      <c r="A2282" s="5" t="n">
        <v>46110</v>
      </c>
      <c r="B2282" s="6" t="n">
        <v>1982.87323611923</v>
      </c>
      <c r="C2282" s="7" t="n">
        <v>8.179173254</v>
      </c>
      <c r="D2282" s="0" t="n">
        <f aca="false">INT((ROW()-3)/30)</f>
        <v>75</v>
      </c>
      <c r="E2282" s="0" t="n">
        <f aca="false">2+30*D2282</f>
        <v>2252</v>
      </c>
      <c r="F2282" s="8" t="n">
        <f aca="false">INDEX($F:$F,$E2282)*(2*B2282/INDEX($B:$B,$E2282)-C2282/INDEX($C:$C,$E2282))</f>
        <v>189.979021649344</v>
      </c>
      <c r="G2282" s="9" t="n">
        <f aca="false">B2282/B2281-1</f>
        <v>-0.00577715157943648</v>
      </c>
      <c r="H2282" s="9" t="n">
        <f aca="false">F2282/F2281-1</f>
        <v>0.0018310805983206</v>
      </c>
      <c r="I2282" s="9" t="n">
        <f aca="false">LN(B2282/B2281)</f>
        <v>-0.00579390387113271</v>
      </c>
      <c r="J2282" s="9" t="n">
        <f aca="false">LN(F2282/F2281)</f>
        <v>0.00182940621388548</v>
      </c>
      <c r="K2282" s="9" t="n">
        <f aca="false">F2282/F2275-1</f>
        <v>-0.00387820693296581</v>
      </c>
      <c r="L2282" s="9" t="n">
        <f aca="false">F2282/F2252-1</f>
        <v>0.0330199750583895</v>
      </c>
      <c r="M2282" s="9" t="n">
        <f aca="false">B2282/B2275-1</f>
        <v>-0.0365761513706223</v>
      </c>
      <c r="N2282" s="9" t="n">
        <f aca="false">B2282/B2252-1</f>
        <v>0.0275519189950579</v>
      </c>
      <c r="O2282" s="8" t="n">
        <f aca="false">MAX(O2281,F2282)</f>
        <v>271.506607307531</v>
      </c>
      <c r="P2282" s="9" t="n">
        <f aca="false">F2282/O2282-1</f>
        <v>-0.300278459027857</v>
      </c>
      <c r="Q2282" s="8" t="n">
        <f aca="false">MAX(Q2281,B2282)</f>
        <v>4831.10497749854</v>
      </c>
      <c r="R2282" s="9" t="n">
        <f aca="false">B2282/Q2282-1</f>
        <v>-0.589561136560952</v>
      </c>
      <c r="S2282" s="9" t="n">
        <f aca="false">B2282/INDEX($B:$B,$E2282)-1</f>
        <v>0.0275519189950579</v>
      </c>
      <c r="T2282" s="0" t="n">
        <f aca="false">IF(AND($A2282&gt;=CrashTest!$B$3,$A2282&lt;=CrashTest!$C$3),1,IF(AND($A2282&gt;=CrashTest!$B$4,$A2282&lt;=CrashTest!$C$4),2,IF(AND($A2282&gt;=CrashTest!$B$5,$A2282&lt;=CrashTest!$C$5),3,IF(AND($A2282&gt;=CrashTest!$B$6,$A2282&lt;=CrashTest!$C$6),4,IF(AND($A2282&gt;=CrashTest!$B$7,$A2282&lt;=CrashTest!$C$7),5,0)))))</f>
        <v>0</v>
      </c>
      <c r="U2282" s="8" t="str">
        <f aca="false">IF(T2282=0,"",IF(T2281=T2282,MAX(U2281,B2282),B2282))</f>
        <v/>
      </c>
      <c r="V2282" s="9" t="str">
        <f aca="false">IF(T2282=0,"",B2282/U2282-1)</f>
        <v/>
      </c>
      <c r="W2282" s="8" t="str">
        <f aca="false">IF(T2282=0,"",IF(T2281=T2282,MAX(W2281,F2282),F2282))</f>
        <v/>
      </c>
      <c r="X2282" s="9" t="str">
        <f aca="false">IF(T2282=0,"",F2282/W2282-1)</f>
        <v/>
      </c>
    </row>
    <row r="2283" customFormat="false" ht="15" hidden="false" customHeight="false" outlineLevel="0" collapsed="false">
      <c r="A2283" s="5" t="n">
        <v>46111</v>
      </c>
      <c r="B2283" s="6" t="n">
        <v>2022.78023845704</v>
      </c>
      <c r="C2283" s="7" t="n">
        <v>8.475701343</v>
      </c>
      <c r="D2283" s="0" t="n">
        <f aca="false">INT((ROW()-3)/30)</f>
        <v>76</v>
      </c>
      <c r="E2283" s="0" t="n">
        <f aca="false">2+30*D2283</f>
        <v>2282</v>
      </c>
      <c r="F2283" s="8" t="n">
        <f aca="false">INDEX($F:$F,$E2283)*(2*B2283/INDEX($B:$B,$E2283)-C2283/INDEX($C:$C,$E2283))</f>
        <v>190.738491506233</v>
      </c>
      <c r="G2283" s="9" t="n">
        <f aca="false">B2283/B2282-1</f>
        <v>0.0201258464791798</v>
      </c>
      <c r="H2283" s="9" t="n">
        <f aca="false">F2283/F2282-1</f>
        <v>0.00399765116324491</v>
      </c>
      <c r="I2283" s="9" t="n">
        <f aca="false">LN(B2283/B2282)</f>
        <v>0.0199259985867857</v>
      </c>
      <c r="J2283" s="9" t="n">
        <f aca="false">LN(F2283/F2282)</f>
        <v>0.00398968178796114</v>
      </c>
      <c r="K2283" s="9" t="n">
        <f aca="false">F2283/F2276-1</f>
        <v>-0.00195100316806274</v>
      </c>
      <c r="L2283" s="9" t="n">
        <f aca="false">F2283/F2253-1</f>
        <v>0.0353325807995115</v>
      </c>
      <c r="M2283" s="9" t="n">
        <f aca="false">B2283/B2276-1</f>
        <v>-0.0583514165106994</v>
      </c>
      <c r="N2283" s="9" t="n">
        <f aca="false">B2283/B2253-1</f>
        <v>0.030197083182739</v>
      </c>
      <c r="O2283" s="8" t="n">
        <f aca="false">MAX(O2282,F2283)</f>
        <v>271.506607307531</v>
      </c>
      <c r="P2283" s="9" t="n">
        <f aca="false">F2283/O2283-1</f>
        <v>-0.297481216395642</v>
      </c>
      <c r="Q2283" s="8" t="n">
        <f aca="false">MAX(Q2282,B2283)</f>
        <v>4831.10497749854</v>
      </c>
      <c r="R2283" s="9" t="n">
        <f aca="false">B2283/Q2283-1</f>
        <v>-0.581300707006288</v>
      </c>
      <c r="S2283" s="9" t="n">
        <f aca="false">B2283/INDEX($B:$B,$E2283)-1</f>
        <v>0.0201258464791798</v>
      </c>
      <c r="T2283" s="0" t="n">
        <f aca="false">IF(AND($A2283&gt;=CrashTest!$B$3,$A2283&lt;=CrashTest!$C$3),1,IF(AND($A2283&gt;=CrashTest!$B$4,$A2283&lt;=CrashTest!$C$4),2,IF(AND($A2283&gt;=CrashTest!$B$5,$A2283&lt;=CrashTest!$C$5),3,IF(AND($A2283&gt;=CrashTest!$B$6,$A2283&lt;=CrashTest!$C$6),4,IF(AND($A2283&gt;=CrashTest!$B$7,$A2283&lt;=CrashTest!$C$7),5,0)))))</f>
        <v>0</v>
      </c>
      <c r="U2283" s="8" t="str">
        <f aca="false">IF(T2283=0,"",IF(T2282=T2283,MAX(U2282,B2283),B2283))</f>
        <v/>
      </c>
      <c r="V2283" s="9" t="str">
        <f aca="false">IF(T2283=0,"",B2283/U2283-1)</f>
        <v/>
      </c>
      <c r="W2283" s="8" t="str">
        <f aca="false">IF(T2283=0,"",IF(T2282=T2283,MAX(W2282,F2283),F2283))</f>
        <v/>
      </c>
      <c r="X2283" s="9" t="str">
        <f aca="false">IF(T2283=0,"",F2283/W2283-1)</f>
        <v/>
      </c>
    </row>
    <row r="2284" customFormat="false" ht="15" hidden="false" customHeight="false" outlineLevel="0" collapsed="false">
      <c r="A2284" s="5" t="n">
        <v>46112</v>
      </c>
      <c r="B2284" s="6" t="n">
        <v>2101.43189275278</v>
      </c>
      <c r="C2284" s="7" t="n">
        <v>9.054606523</v>
      </c>
      <c r="D2284" s="0" t="n">
        <f aca="false">INT((ROW()-3)/30)</f>
        <v>76</v>
      </c>
      <c r="E2284" s="0" t="n">
        <f aca="false">2+30*D2284</f>
        <v>2282</v>
      </c>
      <c r="F2284" s="8" t="n">
        <f aca="false">INDEX($F:$F,$E2284)*(2*B2284/INDEX($B:$B,$E2284)-C2284/INDEX($C:$C,$E2284))</f>
        <v>192.363389305465</v>
      </c>
      <c r="G2284" s="9" t="n">
        <f aca="false">B2284/B2283-1</f>
        <v>0.0388829457597109</v>
      </c>
      <c r="H2284" s="9" t="n">
        <f aca="false">F2284/F2283-1</f>
        <v>0.00851898212259328</v>
      </c>
      <c r="I2284" s="9" t="n">
        <f aca="false">LN(B2284/B2283)</f>
        <v>0.0381460452889114</v>
      </c>
      <c r="J2284" s="9" t="n">
        <f aca="false">LN(F2284/F2283)</f>
        <v>0.00848290036944571</v>
      </c>
      <c r="K2284" s="9" t="n">
        <f aca="false">F2284/F2277-1</f>
        <v>-0.00310292375404264</v>
      </c>
      <c r="L2284" s="9" t="n">
        <f aca="false">F2284/F2254-1</f>
        <v>0.0469162538004231</v>
      </c>
      <c r="M2284" s="9" t="n">
        <f aca="false">B2284/B2277-1</f>
        <v>-0.0257889724469836</v>
      </c>
      <c r="N2284" s="9" t="n">
        <f aca="false">B2284/B2254-1</f>
        <v>0.0840691844375803</v>
      </c>
      <c r="O2284" s="8" t="n">
        <f aca="false">MAX(O2283,F2284)</f>
        <v>271.506607307531</v>
      </c>
      <c r="P2284" s="9" t="n">
        <f aca="false">F2284/O2284-1</f>
        <v>-0.291496471437331</v>
      </c>
      <c r="Q2284" s="8" t="n">
        <f aca="false">MAX(Q2283,B2284)</f>
        <v>4831.10497749854</v>
      </c>
      <c r="R2284" s="9" t="n">
        <f aca="false">B2284/Q2284-1</f>
        <v>-0.565020445107185</v>
      </c>
      <c r="S2284" s="9" t="n">
        <f aca="false">B2284/INDEX($B:$B,$E2284)-1</f>
        <v>0.0597913444359091</v>
      </c>
      <c r="T2284" s="0" t="n">
        <f aca="false">IF(AND($A2284&gt;=CrashTest!$B$3,$A2284&lt;=CrashTest!$C$3),1,IF(AND($A2284&gt;=CrashTest!$B$4,$A2284&lt;=CrashTest!$C$4),2,IF(AND($A2284&gt;=CrashTest!$B$5,$A2284&lt;=CrashTest!$C$5),3,IF(AND($A2284&gt;=CrashTest!$B$6,$A2284&lt;=CrashTest!$C$6),4,IF(AND($A2284&gt;=CrashTest!$B$7,$A2284&lt;=CrashTest!$C$7),5,0)))))</f>
        <v>0</v>
      </c>
      <c r="U2284" s="8" t="str">
        <f aca="false">IF(T2284=0,"",IF(T2283=T2284,MAX(U2283,B2284),B2284))</f>
        <v/>
      </c>
      <c r="V2284" s="9" t="str">
        <f aca="false">IF(T2284=0,"",B2284/U2284-1)</f>
        <v/>
      </c>
      <c r="W2284" s="8" t="str">
        <f aca="false">IF(T2284=0,"",IF(T2283=T2284,MAX(W2283,F2284),F2284))</f>
        <v/>
      </c>
      <c r="X2284" s="9" t="str">
        <f aca="false">IF(T2284=0,"",F2284/W2284-1)</f>
        <v/>
      </c>
    </row>
    <row r="2285" customFormat="false" ht="15" hidden="false" customHeight="false" outlineLevel="0" collapsed="false">
      <c r="A2285" s="5" t="n">
        <v>46113</v>
      </c>
      <c r="B2285" s="6" t="n">
        <v>2140.8786440678</v>
      </c>
      <c r="C2285" s="7" t="n">
        <v>9.316020961</v>
      </c>
      <c r="D2285" s="0" t="n">
        <f aca="false">INT((ROW()-3)/30)</f>
        <v>76</v>
      </c>
      <c r="E2285" s="0" t="n">
        <f aca="false">2+30*D2285</f>
        <v>2282</v>
      </c>
      <c r="F2285" s="8" t="n">
        <f aca="false">INDEX($F:$F,$E2285)*(2*B2285/INDEX($B:$B,$E2285)-C2285/INDEX($C:$C,$E2285))</f>
        <v>193.850256520221</v>
      </c>
      <c r="G2285" s="9" t="n">
        <f aca="false">B2285/B2284-1</f>
        <v>0.0187713679663186</v>
      </c>
      <c r="H2285" s="9" t="n">
        <f aca="false">F2285/F2284-1</f>
        <v>0.00772947087345921</v>
      </c>
      <c r="I2285" s="9" t="n">
        <f aca="false">LN(B2285/B2284)</f>
        <v>0.0185973600438346</v>
      </c>
      <c r="J2285" s="9" t="n">
        <f aca="false">LN(F2285/F2284)</f>
        <v>0.00769975155828313</v>
      </c>
      <c r="K2285" s="9" t="n">
        <f aca="false">F2285/F2278-1</f>
        <v>-0.000689580055343253</v>
      </c>
      <c r="L2285" s="9" t="n">
        <f aca="false">F2285/F2255-1</f>
        <v>0.039444813786353</v>
      </c>
      <c r="M2285" s="9" t="n">
        <f aca="false">B2285/B2278-1</f>
        <v>-0.0127520153749168</v>
      </c>
      <c r="N2285" s="9" t="n">
        <f aca="false">B2285/B2255-1</f>
        <v>0.0529661946831843</v>
      </c>
      <c r="O2285" s="8" t="n">
        <f aca="false">MAX(O2284,F2285)</f>
        <v>271.506607307531</v>
      </c>
      <c r="P2285" s="9" t="n">
        <f aca="false">F2285/O2285-1</f>
        <v>-0.286020114049563</v>
      </c>
      <c r="Q2285" s="8" t="n">
        <f aca="false">MAX(Q2284,B2285)</f>
        <v>4831.10497749854</v>
      </c>
      <c r="R2285" s="9" t="n">
        <f aca="false">B2285/Q2285-1</f>
        <v>-0.556855283824466</v>
      </c>
      <c r="S2285" s="9" t="n">
        <f aca="false">B2285/INDEX($B:$B,$E2285)-1</f>
        <v>0.0796850777298348</v>
      </c>
      <c r="T2285" s="0" t="n">
        <f aca="false">IF(AND($A2285&gt;=CrashTest!$B$3,$A2285&lt;=CrashTest!$C$3),1,IF(AND($A2285&gt;=CrashTest!$B$4,$A2285&lt;=CrashTest!$C$4),2,IF(AND($A2285&gt;=CrashTest!$B$5,$A2285&lt;=CrashTest!$C$5),3,IF(AND($A2285&gt;=CrashTest!$B$6,$A2285&lt;=CrashTest!$C$6),4,IF(AND($A2285&gt;=CrashTest!$B$7,$A2285&lt;=CrashTest!$C$7),5,0)))))</f>
        <v>0</v>
      </c>
      <c r="U2285" s="8" t="str">
        <f aca="false">IF(T2285=0,"",IF(T2284=T2285,MAX(U2284,B2285),B2285))</f>
        <v/>
      </c>
      <c r="V2285" s="9" t="str">
        <f aca="false">IF(T2285=0,"",B2285/U2285-1)</f>
        <v/>
      </c>
      <c r="W2285" s="8" t="str">
        <f aca="false">IF(T2285=0,"",IF(T2284=T2285,MAX(W2284,F2285),F2285))</f>
        <v/>
      </c>
      <c r="X2285" s="9" t="str">
        <f aca="false">IF(T2285=0,"",F2285/W2285-1)</f>
        <v/>
      </c>
    </row>
    <row r="2286" customFormat="false" ht="15" hidden="false" customHeight="false" outlineLevel="0" collapsed="false">
      <c r="A2286" s="5" t="n">
        <v>46114</v>
      </c>
      <c r="B2286" s="6" t="n">
        <v>2056.41651402689</v>
      </c>
      <c r="C2286" s="7" t="n">
        <v>8.711710792</v>
      </c>
      <c r="D2286" s="0" t="n">
        <f aca="false">INT((ROW()-3)/30)</f>
        <v>76</v>
      </c>
      <c r="E2286" s="0" t="n">
        <f aca="false">2+30*D2286</f>
        <v>2282</v>
      </c>
      <c r="F2286" s="8" t="n">
        <f aca="false">INDEX($F:$F,$E2286)*(2*B2286/INDEX($B:$B,$E2286)-C2286/INDEX($C:$C,$E2286))</f>
        <v>191.70204164618</v>
      </c>
      <c r="G2286" s="9" t="n">
        <f aca="false">B2286/B2285-1</f>
        <v>-0.0394520867751881</v>
      </c>
      <c r="H2286" s="9" t="n">
        <f aca="false">F2286/F2285-1</f>
        <v>-0.0110818263158556</v>
      </c>
      <c r="I2286" s="9" t="n">
        <f aca="false">LN(B2286/B2285)</f>
        <v>-0.0402514143895497</v>
      </c>
      <c r="J2286" s="9" t="n">
        <f aca="false">LN(F2286/F2285)</f>
        <v>-0.0111436871987075</v>
      </c>
      <c r="K2286" s="9" t="n">
        <f aca="false">F2286/F2279-1</f>
        <v>0.000164798137644473</v>
      </c>
      <c r="L2286" s="9" t="n">
        <f aca="false">F2286/F2256-1</f>
        <v>0.0324941879169614</v>
      </c>
      <c r="M2286" s="9" t="n">
        <f aca="false">B2286/B2279-1</f>
        <v>-0.00127021654422244</v>
      </c>
      <c r="N2286" s="9" t="n">
        <f aca="false">B2286/B2256-1</f>
        <v>0.0348283367832938</v>
      </c>
      <c r="O2286" s="8" t="n">
        <f aca="false">MAX(O2285,F2286)</f>
        <v>271.506607307531</v>
      </c>
      <c r="P2286" s="9" t="n">
        <f aca="false">F2286/O2286-1</f>
        <v>-0.29393231513868</v>
      </c>
      <c r="Q2286" s="8" t="n">
        <f aca="false">MAX(Q2285,B2286)</f>
        <v>4831.10497749854</v>
      </c>
      <c r="R2286" s="9" t="n">
        <f aca="false">B2286/Q2286-1</f>
        <v>-0.574338267620989</v>
      </c>
      <c r="S2286" s="9" t="n">
        <f aca="false">B2286/INDEX($B:$B,$E2286)-1</f>
        <v>0.0370892483533618</v>
      </c>
      <c r="T2286" s="0" t="n">
        <f aca="false">IF(AND($A2286&gt;=CrashTest!$B$3,$A2286&lt;=CrashTest!$C$3),1,IF(AND($A2286&gt;=CrashTest!$B$4,$A2286&lt;=CrashTest!$C$4),2,IF(AND($A2286&gt;=CrashTest!$B$5,$A2286&lt;=CrashTest!$C$5),3,IF(AND($A2286&gt;=CrashTest!$B$6,$A2286&lt;=CrashTest!$C$6),4,IF(AND($A2286&gt;=CrashTest!$B$7,$A2286&lt;=CrashTest!$C$7),5,0)))))</f>
        <v>0</v>
      </c>
      <c r="U2286" s="8" t="str">
        <f aca="false">IF(T2286=0,"",IF(T2285=T2286,MAX(U2285,B2286),B2286))</f>
        <v/>
      </c>
      <c r="V2286" s="9" t="str">
        <f aca="false">IF(T2286=0,"",B2286/U2286-1)</f>
        <v/>
      </c>
      <c r="W2286" s="8" t="str">
        <f aca="false">IF(T2286=0,"",IF(T2285=T2286,MAX(W2285,F2286),F2286))</f>
        <v/>
      </c>
      <c r="X2286" s="9" t="str">
        <f aca="false">IF(T2286=0,"",F2286/W2286-1)</f>
        <v/>
      </c>
    </row>
    <row r="2287" customFormat="false" ht="15" hidden="false" customHeight="false" outlineLevel="0" collapsed="false">
      <c r="A2287" s="5" t="n">
        <v>46115</v>
      </c>
      <c r="B2287" s="6" t="n">
        <v>2051.62035242548</v>
      </c>
      <c r="C2287" s="7" t="n">
        <v>8.675479153</v>
      </c>
      <c r="D2287" s="0" t="n">
        <f aca="false">INT((ROW()-3)/30)</f>
        <v>76</v>
      </c>
      <c r="E2287" s="0" t="n">
        <f aca="false">2+30*D2287</f>
        <v>2282</v>
      </c>
      <c r="F2287" s="8" t="n">
        <f aca="false">INDEX($F:$F,$E2287)*(2*B2287/INDEX($B:$B,$E2287)-C2287/INDEX($C:$C,$E2287))</f>
        <v>191.624559788729</v>
      </c>
      <c r="G2287" s="9" t="n">
        <f aca="false">B2287/B2286-1</f>
        <v>-0.0023322909384822</v>
      </c>
      <c r="H2287" s="9" t="n">
        <f aca="false">F2287/F2286-1</f>
        <v>-0.000404178572048108</v>
      </c>
      <c r="I2287" s="9" t="n">
        <f aca="false">LN(B2287/B2286)</f>
        <v>-0.00233501496529932</v>
      </c>
      <c r="J2287" s="9" t="n">
        <f aca="false">LN(F2287/F2286)</f>
        <v>-0.000404260274222747</v>
      </c>
      <c r="K2287" s="9" t="n">
        <f aca="false">F2287/F2280-1</f>
        <v>0.0184612149779875</v>
      </c>
      <c r="L2287" s="9" t="n">
        <f aca="false">F2287/F2257-1</f>
        <v>0.023974402466411</v>
      </c>
      <c r="M2287" s="9" t="n">
        <f aca="false">B2287/B2280-1</f>
        <v>0.0315358804030246</v>
      </c>
      <c r="N2287" s="9" t="n">
        <f aca="false">B2287/B2257-1</f>
        <v>-0.0356991070276024</v>
      </c>
      <c r="O2287" s="8" t="n">
        <f aca="false">MAX(O2286,F2287)</f>
        <v>271.506607307531</v>
      </c>
      <c r="P2287" s="9" t="n">
        <f aca="false">F2287/O2287-1</f>
        <v>-0.294217692567316</v>
      </c>
      <c r="Q2287" s="8" t="n">
        <f aca="false">MAX(Q2286,B2287)</f>
        <v>4831.10497749854</v>
      </c>
      <c r="R2287" s="9" t="n">
        <f aca="false">B2287/Q2287-1</f>
        <v>-0.575331034622276</v>
      </c>
      <c r="S2287" s="9" t="n">
        <f aca="false">B2287/INDEX($B:$B,$E2287)-1</f>
        <v>0.03467045449703</v>
      </c>
      <c r="T2287" s="0" t="n">
        <f aca="false">IF(AND($A2287&gt;=CrashTest!$B$3,$A2287&lt;=CrashTest!$C$3),1,IF(AND($A2287&gt;=CrashTest!$B$4,$A2287&lt;=CrashTest!$C$4),2,IF(AND($A2287&gt;=CrashTest!$B$5,$A2287&lt;=CrashTest!$C$5),3,IF(AND($A2287&gt;=CrashTest!$B$6,$A2287&lt;=CrashTest!$C$6),4,IF(AND($A2287&gt;=CrashTest!$B$7,$A2287&lt;=CrashTest!$C$7),5,0)))))</f>
        <v>0</v>
      </c>
      <c r="U2287" s="8" t="str">
        <f aca="false">IF(T2287=0,"",IF(T2286=T2287,MAX(U2286,B2287),B2287))</f>
        <v/>
      </c>
      <c r="V2287" s="9" t="str">
        <f aca="false">IF(T2287=0,"",B2287/U2287-1)</f>
        <v/>
      </c>
      <c r="W2287" s="8" t="str">
        <f aca="false">IF(T2287=0,"",IF(T2286=T2287,MAX(W2286,F2287),F2287))</f>
        <v/>
      </c>
      <c r="X2287" s="9" t="str">
        <f aca="false">IF(T2287=0,"",F2287/W2287-1)</f>
        <v/>
      </c>
    </row>
    <row r="2288" customFormat="false" ht="15" hidden="false" customHeight="false" outlineLevel="0" collapsed="false">
      <c r="A2288" s="5" t="n">
        <v>46116</v>
      </c>
      <c r="B2288" s="6" t="n">
        <v>2064.24038983051</v>
      </c>
      <c r="C2288" s="7" t="n">
        <v>8.743861312</v>
      </c>
      <c r="D2288" s="0" t="n">
        <f aca="false">INT((ROW()-3)/30)</f>
        <v>76</v>
      </c>
      <c r="E2288" s="0" t="n">
        <f aca="false">2+30*D2288</f>
        <v>2282</v>
      </c>
      <c r="F2288" s="8" t="n">
        <f aca="false">INDEX($F:$F,$E2288)*(2*B2288/INDEX($B:$B,$E2288)-C2288/INDEX($C:$C,$E2288))</f>
        <v>192.45448673819</v>
      </c>
      <c r="G2288" s="9" t="n">
        <f aca="false">B2288/B2287-1</f>
        <v>0.00615125375906422</v>
      </c>
      <c r="H2288" s="9" t="n">
        <f aca="false">F2288/F2287-1</f>
        <v>0.00433100511946827</v>
      </c>
      <c r="I2288" s="9" t="n">
        <f aca="false">LN(B2288/B2287)</f>
        <v>0.00613241202504027</v>
      </c>
      <c r="J2288" s="9" t="n">
        <f aca="false">LN(F2288/F2287)</f>
        <v>0.00432165330889917</v>
      </c>
      <c r="K2288" s="9" t="n">
        <f aca="false">F2288/F2281-1</f>
        <v>0.0148851422700298</v>
      </c>
      <c r="L2288" s="9" t="n">
        <f aca="false">F2288/F2258-1</f>
        <v>0.0277927081597651</v>
      </c>
      <c r="M2288" s="9" t="n">
        <f aca="false">B2288/B2281-1</f>
        <v>0.0350207581694642</v>
      </c>
      <c r="N2288" s="9" t="n">
        <f aca="false">B2288/B2258-1</f>
        <v>-0.00596778314879165</v>
      </c>
      <c r="O2288" s="8" t="n">
        <f aca="false">MAX(O2287,F2288)</f>
        <v>271.506607307531</v>
      </c>
      <c r="P2288" s="9" t="n">
        <f aca="false">F2288/O2288-1</f>
        <v>-0.291160945780595</v>
      </c>
      <c r="Q2288" s="8" t="n">
        <f aca="false">MAX(Q2287,B2288)</f>
        <v>4831.10497749854</v>
      </c>
      <c r="R2288" s="9" t="n">
        <f aca="false">B2288/Q2288-1</f>
        <v>-0.572718788052638</v>
      </c>
      <c r="S2288" s="9" t="n">
        <f aca="false">B2288/INDEX($B:$B,$E2288)-1</f>
        <v>0.0410349750196475</v>
      </c>
      <c r="T2288" s="0" t="n">
        <f aca="false">IF(AND($A2288&gt;=CrashTest!$B$3,$A2288&lt;=CrashTest!$C$3),1,IF(AND($A2288&gt;=CrashTest!$B$4,$A2288&lt;=CrashTest!$C$4),2,IF(AND($A2288&gt;=CrashTest!$B$5,$A2288&lt;=CrashTest!$C$5),3,IF(AND($A2288&gt;=CrashTest!$B$6,$A2288&lt;=CrashTest!$C$6),4,IF(AND($A2288&gt;=CrashTest!$B$7,$A2288&lt;=CrashTest!$C$7),5,0)))))</f>
        <v>0</v>
      </c>
      <c r="U2288" s="8" t="str">
        <f aca="false">IF(T2288=0,"",IF(T2287=T2288,MAX(U2287,B2288),B2288))</f>
        <v/>
      </c>
      <c r="V2288" s="9" t="str">
        <f aca="false">IF(T2288=0,"",B2288/U2288-1)</f>
        <v/>
      </c>
      <c r="W2288" s="8" t="str">
        <f aca="false">IF(T2288=0,"",IF(T2287=T2288,MAX(W2287,F2288),F2288))</f>
        <v/>
      </c>
      <c r="X2288" s="9" t="str">
        <f aca="false">IF(T2288=0,"",F2288/W2288-1)</f>
        <v/>
      </c>
    </row>
    <row r="2289" customFormat="false" ht="15" hidden="false" customHeight="false" outlineLevel="0" collapsed="false">
      <c r="A2289" s="5" t="n">
        <v>46117</v>
      </c>
      <c r="B2289" s="6" t="n">
        <v>2110.88525014611</v>
      </c>
      <c r="C2289" s="7" t="n">
        <v>9.05836154</v>
      </c>
      <c r="D2289" s="0" t="n">
        <f aca="false">INT((ROW()-3)/30)</f>
        <v>76</v>
      </c>
      <c r="E2289" s="0" t="n">
        <f aca="false">2+30*D2289</f>
        <v>2282</v>
      </c>
      <c r="F2289" s="8" t="n">
        <f aca="false">INDEX($F:$F,$E2289)*(2*B2289/INDEX($B:$B,$E2289)-C2289/INDEX($C:$C,$E2289))</f>
        <v>194.0876226412</v>
      </c>
      <c r="G2289" s="9" t="n">
        <f aca="false">B2289/B2288-1</f>
        <v>0.0225966222468061</v>
      </c>
      <c r="H2289" s="9" t="n">
        <f aca="false">F2289/F2288-1</f>
        <v>0.00848582919884011</v>
      </c>
      <c r="I2289" s="9" t="n">
        <f aca="false">LN(B2289/B2288)</f>
        <v>0.022345100555242</v>
      </c>
      <c r="J2289" s="9" t="n">
        <f aca="false">LN(F2289/F2288)</f>
        <v>0.00845002694884695</v>
      </c>
      <c r="K2289" s="9" t="n">
        <f aca="false">F2289/F2282-1</f>
        <v>0.0216266035912098</v>
      </c>
      <c r="L2289" s="9" t="n">
        <f aca="false">F2289/F2259-1</f>
        <v>0.0449544502589672</v>
      </c>
      <c r="M2289" s="9" t="n">
        <f aca="false">B2289/B2282-1</f>
        <v>0.0645588490958797</v>
      </c>
      <c r="N2289" s="9" t="n">
        <f aca="false">B2289/B2259-1</f>
        <v>0.0647250048534913</v>
      </c>
      <c r="O2289" s="8" t="n">
        <f aca="false">MAX(O2288,F2289)</f>
        <v>271.506607307531</v>
      </c>
      <c r="P2289" s="9" t="n">
        <f aca="false">F2289/O2289-1</f>
        <v>-0.285145858637022</v>
      </c>
      <c r="Q2289" s="8" t="n">
        <f aca="false">MAX(Q2288,B2289)</f>
        <v>4831.10497749854</v>
      </c>
      <c r="R2289" s="9" t="n">
        <f aca="false">B2289/Q2289-1</f>
        <v>-0.563063675913106</v>
      </c>
      <c r="S2289" s="9" t="n">
        <f aca="false">B2289/INDEX($B:$B,$E2289)-1</f>
        <v>0.0645588490958797</v>
      </c>
      <c r="T2289" s="0" t="n">
        <f aca="false">IF(AND($A2289&gt;=CrashTest!$B$3,$A2289&lt;=CrashTest!$C$3),1,IF(AND($A2289&gt;=CrashTest!$B$4,$A2289&lt;=CrashTest!$C$4),2,IF(AND($A2289&gt;=CrashTest!$B$5,$A2289&lt;=CrashTest!$C$5),3,IF(AND($A2289&gt;=CrashTest!$B$6,$A2289&lt;=CrashTest!$C$6),4,IF(AND($A2289&gt;=CrashTest!$B$7,$A2289&lt;=CrashTest!$C$7),5,0)))))</f>
        <v>0</v>
      </c>
      <c r="U2289" s="8" t="str">
        <f aca="false">IF(T2289=0,"",IF(T2288=T2289,MAX(U2288,B2289),B2289))</f>
        <v/>
      </c>
      <c r="V2289" s="9" t="str">
        <f aca="false">IF(T2289=0,"",B2289/U2289-1)</f>
        <v/>
      </c>
      <c r="W2289" s="8" t="str">
        <f aca="false">IF(T2289=0,"",IF(T2288=T2289,MAX(W2288,F2289),F2289))</f>
        <v/>
      </c>
      <c r="X2289" s="9" t="str">
        <f aca="false">IF(T2289=0,"",F2289/W2289-1)</f>
        <v/>
      </c>
    </row>
    <row r="2290" customFormat="false" ht="15" hidden="false" customHeight="false" outlineLevel="0" collapsed="false">
      <c r="A2290" s="5" t="n">
        <v>46118</v>
      </c>
      <c r="B2290" s="6" t="n">
        <v>2101.85518877849</v>
      </c>
      <c r="C2290" s="7" t="n">
        <v>9.048285439</v>
      </c>
      <c r="D2290" s="0" t="n">
        <f aca="false">INT((ROW()-3)/30)</f>
        <v>76</v>
      </c>
      <c r="E2290" s="0" t="n">
        <f aca="false">2+30*D2290</f>
        <v>2282</v>
      </c>
      <c r="F2290" s="8" t="n">
        <f aca="false">INDEX($F:$F,$E2290)*(2*B2290/INDEX($B:$B,$E2290)-C2290/INDEX($C:$C,$E2290))</f>
        <v>192.591322135543</v>
      </c>
      <c r="G2290" s="9" t="n">
        <f aca="false">B2290/B2289-1</f>
        <v>-0.00427785516384416</v>
      </c>
      <c r="H2290" s="9" t="n">
        <f aca="false">F2290/F2289-1</f>
        <v>-0.0077094071496957</v>
      </c>
      <c r="I2290" s="9" t="n">
        <f aca="false">LN(B2290/B2289)</f>
        <v>-0.00428703136523642</v>
      </c>
      <c r="J2290" s="9" t="n">
        <f aca="false">LN(F2290/F2289)</f>
        <v>-0.00773927825370437</v>
      </c>
      <c r="K2290" s="9" t="n">
        <f aca="false">F2290/F2283-1</f>
        <v>0.00971398386701372</v>
      </c>
      <c r="L2290" s="9" t="n">
        <f aca="false">F2290/F2260-1</f>
        <v>0.0403321076602521</v>
      </c>
      <c r="M2290" s="9" t="n">
        <f aca="false">B2290/B2283-1</f>
        <v>0.0390922102253519</v>
      </c>
      <c r="N2290" s="9" t="n">
        <f aca="false">B2290/B2260-1</f>
        <v>0.0667229797291953</v>
      </c>
      <c r="O2290" s="8" t="n">
        <f aca="false">MAX(O2289,F2290)</f>
        <v>271.506607307531</v>
      </c>
      <c r="P2290" s="9" t="n">
        <f aca="false">F2290/O2290-1</f>
        <v>-0.290656960265435</v>
      </c>
      <c r="Q2290" s="8" t="n">
        <f aca="false">MAX(Q2289,B2290)</f>
        <v>4831.10497749854</v>
      </c>
      <c r="R2290" s="9" t="n">
        <f aca="false">B2290/Q2290-1</f>
        <v>-0.564932826223372</v>
      </c>
      <c r="S2290" s="9" t="n">
        <f aca="false">B2290/INDEX($B:$B,$E2290)-1</f>
        <v>0.060004820526059</v>
      </c>
      <c r="T2290" s="0" t="n">
        <f aca="false">IF(AND($A2290&gt;=CrashTest!$B$3,$A2290&lt;=CrashTest!$C$3),1,IF(AND($A2290&gt;=CrashTest!$B$4,$A2290&lt;=CrashTest!$C$4),2,IF(AND($A2290&gt;=CrashTest!$B$5,$A2290&lt;=CrashTest!$C$5),3,IF(AND($A2290&gt;=CrashTest!$B$6,$A2290&lt;=CrashTest!$C$6),4,IF(AND($A2290&gt;=CrashTest!$B$7,$A2290&lt;=CrashTest!$C$7),5,0)))))</f>
        <v>0</v>
      </c>
      <c r="U2290" s="8" t="str">
        <f aca="false">IF(T2290=0,"",IF(T2289=T2290,MAX(U2289,B2290),B2290))</f>
        <v/>
      </c>
      <c r="V2290" s="9" t="str">
        <f aca="false">IF(T2290=0,"",B2290/U2290-1)</f>
        <v/>
      </c>
      <c r="W2290" s="8" t="str">
        <f aca="false">IF(T2290=0,"",IF(T2289=T2290,MAX(W2289,F2290),F2290))</f>
        <v/>
      </c>
      <c r="X2290" s="9" t="str">
        <f aca="false">IF(T2290=0,"",F2290/W2290-1)</f>
        <v/>
      </c>
    </row>
    <row r="2291" customFormat="false" ht="15" hidden="false" customHeight="false" outlineLevel="0" collapsed="false">
      <c r="A2291" s="5" t="n">
        <v>46119</v>
      </c>
      <c r="B2291" s="6" t="n">
        <v>2247.90510198714</v>
      </c>
      <c r="C2291" s="7" t="n">
        <v>10.06993277</v>
      </c>
      <c r="D2291" s="0" t="n">
        <f aca="false">INT((ROW()-3)/30)</f>
        <v>76</v>
      </c>
      <c r="E2291" s="0" t="n">
        <f aca="false">2+30*D2291</f>
        <v>2282</v>
      </c>
      <c r="F2291" s="8" t="n">
        <f aca="false">INDEX($F:$F,$E2291)*(2*B2291/INDEX($B:$B,$E2291)-C2291/INDEX($C:$C,$E2291))</f>
        <v>196.84742421679</v>
      </c>
      <c r="G2291" s="9" t="n">
        <f aca="false">B2291/B2290-1</f>
        <v>0.0694861920023748</v>
      </c>
      <c r="H2291" s="9" t="n">
        <f aca="false">F2291/F2290-1</f>
        <v>0.0220991373549644</v>
      </c>
      <c r="I2291" s="9" t="n">
        <f aca="false">LN(B2291/B2290)</f>
        <v>0.0671783387532626</v>
      </c>
      <c r="J2291" s="9" t="n">
        <f aca="false">LN(F2291/F2290)</f>
        <v>0.0218584903597425</v>
      </c>
      <c r="K2291" s="9" t="n">
        <f aca="false">F2291/F2284-1</f>
        <v>0.0233102303276909</v>
      </c>
      <c r="L2291" s="9" t="n">
        <f aca="false">F2291/F2261-1</f>
        <v>0.0620537968020674</v>
      </c>
      <c r="M2291" s="9" t="n">
        <f aca="false">B2291/B2284-1</f>
        <v>0.0697016209468899</v>
      </c>
      <c r="N2291" s="9" t="n">
        <f aca="false">B2291/B2261-1</f>
        <v>0.156977759115237</v>
      </c>
      <c r="O2291" s="8" t="n">
        <f aca="false">MAX(O2290,F2291)</f>
        <v>271.506607307531</v>
      </c>
      <c r="P2291" s="9" t="n">
        <f aca="false">F2291/O2291-1</f>
        <v>-0.274981090998553</v>
      </c>
      <c r="Q2291" s="8" t="n">
        <f aca="false">MAX(Q2290,B2291)</f>
        <v>4831.10497749854</v>
      </c>
      <c r="R2291" s="9" t="n">
        <f aca="false">B2291/Q2291-1</f>
        <v>-0.534701665052399</v>
      </c>
      <c r="S2291" s="9" t="n">
        <f aca="false">B2291/INDEX($B:$B,$E2291)-1</f>
        <v>0.133660519008576</v>
      </c>
      <c r="T2291" s="0" t="n">
        <f aca="false">IF(AND($A2291&gt;=CrashTest!$B$3,$A2291&lt;=CrashTest!$C$3),1,IF(AND($A2291&gt;=CrashTest!$B$4,$A2291&lt;=CrashTest!$C$4),2,IF(AND($A2291&gt;=CrashTest!$B$5,$A2291&lt;=CrashTest!$C$5),3,IF(AND($A2291&gt;=CrashTest!$B$6,$A2291&lt;=CrashTest!$C$6),4,IF(AND($A2291&gt;=CrashTest!$B$7,$A2291&lt;=CrashTest!$C$7),5,0)))))</f>
        <v>0</v>
      </c>
      <c r="U2291" s="8" t="str">
        <f aca="false">IF(T2291=0,"",IF(T2290=T2291,MAX(U2290,B2291),B2291))</f>
        <v/>
      </c>
      <c r="V2291" s="9" t="str">
        <f aca="false">IF(T2291=0,"",B2291/U2291-1)</f>
        <v/>
      </c>
      <c r="W2291" s="8" t="str">
        <f aca="false">IF(T2291=0,"",IF(T2290=T2291,MAX(W2290,F2291),F2291))</f>
        <v/>
      </c>
      <c r="X2291" s="9" t="str">
        <f aca="false">IF(T2291=0,"",F2291/W2291-1)</f>
        <v/>
      </c>
    </row>
    <row r="2292" customFormat="false" ht="15" hidden="false" customHeight="false" outlineLevel="0" collapsed="false">
      <c r="A2292" s="5" t="n">
        <v>46120</v>
      </c>
      <c r="B2292" s="6" t="n">
        <v>2188.63042168323</v>
      </c>
      <c r="C2292" s="7" t="n">
        <v>9.674960864</v>
      </c>
      <c r="D2292" s="0" t="n">
        <f aca="false">INT((ROW()-3)/30)</f>
        <v>76</v>
      </c>
      <c r="E2292" s="0" t="n">
        <f aca="false">2+30*D2292</f>
        <v>2282</v>
      </c>
      <c r="F2292" s="8" t="n">
        <f aca="false">INDEX($F:$F,$E2292)*(2*B2292/INDEX($B:$B,$E2292)-C2292/INDEX($C:$C,$E2292))</f>
        <v>194.663292100963</v>
      </c>
      <c r="G2292" s="9" t="n">
        <f aca="false">B2292/B2291-1</f>
        <v>-0.026368853494532</v>
      </c>
      <c r="H2292" s="9" t="n">
        <f aca="false">F2292/F2291-1</f>
        <v>-0.0110955585246684</v>
      </c>
      <c r="I2292" s="9" t="n">
        <f aca="false">LN(B2292/B2291)</f>
        <v>-0.0267227467508147</v>
      </c>
      <c r="J2292" s="9" t="n">
        <f aca="false">LN(F2292/F2291)</f>
        <v>-0.0111575733871934</v>
      </c>
      <c r="K2292" s="9" t="n">
        <f aca="false">F2292/F2285-1</f>
        <v>0.00419414240319416</v>
      </c>
      <c r="L2292" s="9" t="n">
        <f aca="false">F2292/F2262-1</f>
        <v>0.0444509500261698</v>
      </c>
      <c r="M2292" s="9" t="n">
        <f aca="false">B2292/B2285-1</f>
        <v>0.0223047568566048</v>
      </c>
      <c r="N2292" s="9" t="n">
        <f aca="false">B2292/B2262-1</f>
        <v>0.0959546076083084</v>
      </c>
      <c r="O2292" s="8" t="n">
        <f aca="false">MAX(O2291,F2292)</f>
        <v>271.506607307531</v>
      </c>
      <c r="P2292" s="9" t="n">
        <f aca="false">F2292/O2292-1</f>
        <v>-0.28302558073487</v>
      </c>
      <c r="Q2292" s="8" t="n">
        <f aca="false">MAX(Q2291,B2292)</f>
        <v>4831.10497749854</v>
      </c>
      <c r="R2292" s="9" t="n">
        <f aca="false">B2292/Q2292-1</f>
        <v>-0.546971048677882</v>
      </c>
      <c r="S2292" s="9" t="n">
        <f aca="false">B2292/INDEX($B:$B,$E2292)-1</f>
        <v>0.103767190870303</v>
      </c>
      <c r="T2292" s="0" t="n">
        <f aca="false">IF(AND($A2292&gt;=CrashTest!$B$3,$A2292&lt;=CrashTest!$C$3),1,IF(AND($A2292&gt;=CrashTest!$B$4,$A2292&lt;=CrashTest!$C$4),2,IF(AND($A2292&gt;=CrashTest!$B$5,$A2292&lt;=CrashTest!$C$5),3,IF(AND($A2292&gt;=CrashTest!$B$6,$A2292&lt;=CrashTest!$C$6),4,IF(AND($A2292&gt;=CrashTest!$B$7,$A2292&lt;=CrashTest!$C$7),5,0)))))</f>
        <v>0</v>
      </c>
      <c r="U2292" s="8" t="str">
        <f aca="false">IF(T2292=0,"",IF(T2291=T2292,MAX(U2291,B2292),B2292))</f>
        <v/>
      </c>
      <c r="V2292" s="9" t="str">
        <f aca="false">IF(T2292=0,"",B2292/U2292-1)</f>
        <v/>
      </c>
      <c r="W2292" s="8" t="str">
        <f aca="false">IF(T2292=0,"",IF(T2291=T2292,MAX(W2291,F2292),F2292))</f>
        <v/>
      </c>
      <c r="X2292" s="9" t="str">
        <f aca="false">IF(T2292=0,"",F2292/W2292-1)</f>
        <v/>
      </c>
    </row>
    <row r="2293" customFormat="false" ht="15" hidden="false" customHeight="false" outlineLevel="0" collapsed="false">
      <c r="A2293" s="5" t="n">
        <v>46121</v>
      </c>
      <c r="B2293" s="6" t="n">
        <v>2190.25052630041</v>
      </c>
      <c r="C2293" s="7" t="n">
        <v>9.657206687</v>
      </c>
      <c r="D2293" s="0" t="n">
        <f aca="false">INT((ROW()-3)/30)</f>
        <v>76</v>
      </c>
      <c r="E2293" s="0" t="n">
        <f aca="false">2+30*D2293</f>
        <v>2282</v>
      </c>
      <c r="F2293" s="8" t="n">
        <f aca="false">INDEX($F:$F,$E2293)*(2*B2293/INDEX($B:$B,$E2293)-C2293/INDEX($C:$C,$E2293))</f>
        <v>195.386115675584</v>
      </c>
      <c r="G2293" s="9" t="n">
        <f aca="false">B2293/B2292-1</f>
        <v>0.000740236725730092</v>
      </c>
      <c r="H2293" s="9" t="n">
        <f aca="false">F2293/F2292-1</f>
        <v>0.00371319916980584</v>
      </c>
      <c r="I2293" s="9" t="n">
        <f aca="false">LN(B2293/B2292)</f>
        <v>0.000739962885654354</v>
      </c>
      <c r="J2293" s="9" t="n">
        <f aca="false">LN(F2293/F2292)</f>
        <v>0.00370632226405841</v>
      </c>
      <c r="K2293" s="9" t="n">
        <f aca="false">F2293/F2286-1</f>
        <v>0.0192177088870198</v>
      </c>
      <c r="L2293" s="9" t="n">
        <f aca="false">F2293/F2263-1</f>
        <v>0.047994799837916</v>
      </c>
      <c r="M2293" s="9" t="n">
        <f aca="false">B2293/B2286-1</f>
        <v>0.0650811794987218</v>
      </c>
      <c r="N2293" s="9" t="n">
        <f aca="false">B2293/B2263-1</f>
        <v>0.0763144411196459</v>
      </c>
      <c r="O2293" s="8" t="n">
        <f aca="false">MAX(O2292,F2293)</f>
        <v>271.506607307531</v>
      </c>
      <c r="P2293" s="9" t="n">
        <f aca="false">F2293/O2293-1</f>
        <v>-0.280363311916483</v>
      </c>
      <c r="Q2293" s="8" t="n">
        <f aca="false">MAX(Q2292,B2293)</f>
        <v>4831.10497749854</v>
      </c>
      <c r="R2293" s="9" t="n">
        <f aca="false">B2293/Q2293-1</f>
        <v>-0.546635700010294</v>
      </c>
      <c r="S2293" s="9" t="n">
        <f aca="false">B2293/INDEX($B:$B,$E2293)-1</f>
        <v>0.104584239881641</v>
      </c>
      <c r="T2293" s="0" t="n">
        <f aca="false">IF(AND($A2293&gt;=CrashTest!$B$3,$A2293&lt;=CrashTest!$C$3),1,IF(AND($A2293&gt;=CrashTest!$B$4,$A2293&lt;=CrashTest!$C$4),2,IF(AND($A2293&gt;=CrashTest!$B$5,$A2293&lt;=CrashTest!$C$5),3,IF(AND($A2293&gt;=CrashTest!$B$6,$A2293&lt;=CrashTest!$C$6),4,IF(AND($A2293&gt;=CrashTest!$B$7,$A2293&lt;=CrashTest!$C$7),5,0)))))</f>
        <v>0</v>
      </c>
      <c r="U2293" s="8" t="str">
        <f aca="false">IF(T2293=0,"",IF(T2292=T2293,MAX(U2292,B2293),B2293))</f>
        <v/>
      </c>
      <c r="V2293" s="9" t="str">
        <f aca="false">IF(T2293=0,"",B2293/U2293-1)</f>
        <v/>
      </c>
      <c r="W2293" s="8" t="str">
        <f aca="false">IF(T2293=0,"",IF(T2292=T2293,MAX(W2292,F2293),F2293))</f>
        <v/>
      </c>
      <c r="X2293" s="9" t="str">
        <f aca="false">IF(T2293=0,"",F2293/W2293-1)</f>
        <v/>
      </c>
    </row>
    <row r="2294" customFormat="false" ht="15" hidden="false" customHeight="false" outlineLevel="0" collapsed="false">
      <c r="A2294" s="5" t="n">
        <v>46122</v>
      </c>
      <c r="B2294" s="6" t="n">
        <v>2244.5331244886</v>
      </c>
      <c r="C2294" s="7" t="n">
        <v>10.04736101</v>
      </c>
      <c r="D2294" s="0" t="n">
        <f aca="false">INT((ROW()-3)/30)</f>
        <v>76</v>
      </c>
      <c r="E2294" s="0" t="n">
        <f aca="false">2+30*D2294</f>
        <v>2282</v>
      </c>
      <c r="F2294" s="8" t="n">
        <f aca="false">INDEX($F:$F,$E2294)*(2*B2294/INDEX($B:$B,$E2294)-C2294/INDEX($C:$C,$E2294))</f>
        <v>196.725564138162</v>
      </c>
      <c r="G2294" s="9" t="n">
        <f aca="false">B2294/B2293-1</f>
        <v>0.02478373936514</v>
      </c>
      <c r="H2294" s="9" t="n">
        <f aca="false">F2294/F2293-1</f>
        <v>0.00685539224702203</v>
      </c>
      <c r="I2294" s="9" t="n">
        <f aca="false">LN(B2294/B2293)</f>
        <v>0.0244816043444681</v>
      </c>
      <c r="J2294" s="9" t="n">
        <f aca="false">LN(F2294/F2293)</f>
        <v>0.00683200088936261</v>
      </c>
      <c r="K2294" s="9" t="n">
        <f aca="false">F2294/F2287-1</f>
        <v>0.0266197837847979</v>
      </c>
      <c r="L2294" s="9" t="n">
        <f aca="false">F2294/F2264-1</f>
        <v>0.0460067217252305</v>
      </c>
      <c r="M2294" s="9" t="n">
        <f aca="false">B2294/B2287-1</f>
        <v>0.0940294688708139</v>
      </c>
      <c r="N2294" s="9" t="n">
        <f aca="false">B2294/B2264-1</f>
        <v>0.091822177802189</v>
      </c>
      <c r="O2294" s="8" t="n">
        <f aca="false">MAX(O2293,F2294)</f>
        <v>271.506607307531</v>
      </c>
      <c r="P2294" s="9" t="n">
        <f aca="false">F2294/O2294-1</f>
        <v>-0.275429920144322</v>
      </c>
      <c r="Q2294" s="8" t="n">
        <f aca="false">MAX(Q2293,B2294)</f>
        <v>4831.10497749854</v>
      </c>
      <c r="R2294" s="9" t="n">
        <f aca="false">B2294/Q2294-1</f>
        <v>-0.53539963736189</v>
      </c>
      <c r="S2294" s="9" t="n">
        <f aca="false">B2294/INDEX($B:$B,$E2294)-1</f>
        <v>0.131959967789709</v>
      </c>
      <c r="T2294" s="0" t="n">
        <f aca="false">IF(AND($A2294&gt;=CrashTest!$B$3,$A2294&lt;=CrashTest!$C$3),1,IF(AND($A2294&gt;=CrashTest!$B$4,$A2294&lt;=CrashTest!$C$4),2,IF(AND($A2294&gt;=CrashTest!$B$5,$A2294&lt;=CrashTest!$C$5),3,IF(AND($A2294&gt;=CrashTest!$B$6,$A2294&lt;=CrashTest!$C$6),4,IF(AND($A2294&gt;=CrashTest!$B$7,$A2294&lt;=CrashTest!$C$7),5,0)))))</f>
        <v>0</v>
      </c>
      <c r="U2294" s="8" t="str">
        <f aca="false">IF(T2294=0,"",IF(T2293=T2294,MAX(U2293,B2294),B2294))</f>
        <v/>
      </c>
      <c r="V2294" s="9" t="str">
        <f aca="false">IF(T2294=0,"",B2294/U2294-1)</f>
        <v/>
      </c>
      <c r="W2294" s="8" t="str">
        <f aca="false">IF(T2294=0,"",IF(T2293=T2294,MAX(W2293,F2294),F2294))</f>
        <v/>
      </c>
      <c r="X2294" s="9" t="str">
        <f aca="false">IF(T2294=0,"",F2294/W2294-1)</f>
        <v/>
      </c>
    </row>
    <row r="2295" customFormat="false" ht="15" hidden="false" customHeight="false" outlineLevel="0" collapsed="false">
      <c r="A2295" s="5" t="n">
        <v>46123</v>
      </c>
      <c r="B2295" s="6" t="n">
        <v>2286.84805523086</v>
      </c>
      <c r="C2295" s="7" t="n">
        <v>10.3338784</v>
      </c>
      <c r="D2295" s="0" t="n">
        <f aca="false">INT((ROW()-3)/30)</f>
        <v>76</v>
      </c>
      <c r="E2295" s="0" t="n">
        <f aca="false">2+30*D2295</f>
        <v>2282</v>
      </c>
      <c r="F2295" s="8" t="n">
        <f aca="false">INDEX($F:$F,$E2295)*(2*B2295/INDEX($B:$B,$E2295)-C2295/INDEX($C:$C,$E2295))</f>
        <v>198.178961258344</v>
      </c>
      <c r="G2295" s="9" t="n">
        <f aca="false">B2295/B2294-1</f>
        <v>0.0188524420872163</v>
      </c>
      <c r="H2295" s="9" t="n">
        <f aca="false">F2295/F2294-1</f>
        <v>0.00738794231725448</v>
      </c>
      <c r="I2295" s="9" t="n">
        <f aca="false">LN(B2295/B2294)</f>
        <v>0.0186769371674826</v>
      </c>
      <c r="J2295" s="9" t="n">
        <f aca="false">LN(F2295/F2294)</f>
        <v>0.00736078514646096</v>
      </c>
      <c r="K2295" s="9" t="n">
        <f aca="false">F2295/F2288-1</f>
        <v>0.0297445625569734</v>
      </c>
      <c r="L2295" s="9" t="n">
        <f aca="false">F2295/F2265-1</f>
        <v>0.0476295260905915</v>
      </c>
      <c r="M2295" s="9" t="n">
        <f aca="false">B2295/B2288-1</f>
        <v>0.107839991164318</v>
      </c>
      <c r="N2295" s="9" t="n">
        <f aca="false">B2295/B2265-1</f>
        <v>0.100008098720204</v>
      </c>
      <c r="O2295" s="8" t="n">
        <f aca="false">MAX(O2294,F2295)</f>
        <v>271.506607307531</v>
      </c>
      <c r="P2295" s="9" t="n">
        <f aca="false">F2295/O2295-1</f>
        <v>-0.27007683818954</v>
      </c>
      <c r="Q2295" s="8" t="n">
        <f aca="false">MAX(Q2294,B2295)</f>
        <v>4831.10497749854</v>
      </c>
      <c r="R2295" s="9" t="n">
        <f aca="false">B2295/Q2295-1</f>
        <v>-0.526640785931555</v>
      </c>
      <c r="S2295" s="9" t="n">
        <f aca="false">B2295/INDEX($B:$B,$E2295)-1</f>
        <v>0.153300177527512</v>
      </c>
      <c r="T2295" s="0" t="n">
        <f aca="false">IF(AND($A2295&gt;=CrashTest!$B$3,$A2295&lt;=CrashTest!$C$3),1,IF(AND($A2295&gt;=CrashTest!$B$4,$A2295&lt;=CrashTest!$C$4),2,IF(AND($A2295&gt;=CrashTest!$B$5,$A2295&lt;=CrashTest!$C$5),3,IF(AND($A2295&gt;=CrashTest!$B$6,$A2295&lt;=CrashTest!$C$6),4,IF(AND($A2295&gt;=CrashTest!$B$7,$A2295&lt;=CrashTest!$C$7),5,0)))))</f>
        <v>0</v>
      </c>
      <c r="U2295" s="8" t="str">
        <f aca="false">IF(T2295=0,"",IF(T2294=T2295,MAX(U2294,B2295),B2295))</f>
        <v/>
      </c>
      <c r="V2295" s="9" t="str">
        <f aca="false">IF(T2295=0,"",B2295/U2295-1)</f>
        <v/>
      </c>
      <c r="W2295" s="8" t="str">
        <f aca="false">IF(T2295=0,"",IF(T2294=T2295,MAX(W2294,F2295),F2295))</f>
        <v/>
      </c>
      <c r="X2295" s="9" t="str">
        <f aca="false">IF(T2295=0,"",F2295/W2295-1)</f>
        <v/>
      </c>
    </row>
    <row r="2296" customFormat="false" ht="15" hidden="false" customHeight="false" outlineLevel="0" collapsed="false">
      <c r="A2296" s="5" t="n">
        <v>46124</v>
      </c>
      <c r="B2296" s="6" t="n">
        <v>2190.14021800117</v>
      </c>
      <c r="C2296" s="7" t="n">
        <v>9.634931575</v>
      </c>
      <c r="D2296" s="0" t="n">
        <f aca="false">INT((ROW()-3)/30)</f>
        <v>76</v>
      </c>
      <c r="E2296" s="0" t="n">
        <f aca="false">2+30*D2296</f>
        <v>2282</v>
      </c>
      <c r="F2296" s="8" t="n">
        <f aca="false">INDEX($F:$F,$E2296)*(2*B2296/INDEX($B:$B,$E2296)-C2296/INDEX($C:$C,$E2296))</f>
        <v>195.882366148741</v>
      </c>
      <c r="G2296" s="9" t="n">
        <f aca="false">B2296/B2295-1</f>
        <v>-0.0422887025696718</v>
      </c>
      <c r="H2296" s="9" t="n">
        <f aca="false">F2296/F2295-1</f>
        <v>-0.011588491003385</v>
      </c>
      <c r="I2296" s="9" t="n">
        <f aca="false">LN(B2296/B2295)</f>
        <v>-0.0432089061052952</v>
      </c>
      <c r="J2296" s="9" t="n">
        <f aca="false">LN(F2296/F2295)</f>
        <v>-0.0116561608676722</v>
      </c>
      <c r="K2296" s="9" t="n">
        <f aca="false">F2296/F2289-1</f>
        <v>0.00924707862932084</v>
      </c>
      <c r="L2296" s="9" t="n">
        <f aca="false">F2296/F2266-1</f>
        <v>0.0405341462553059</v>
      </c>
      <c r="M2296" s="9" t="n">
        <f aca="false">B2296/B2289-1</f>
        <v>0.037545843787375</v>
      </c>
      <c r="N2296" s="9" t="n">
        <f aca="false">B2296/B2266-1</f>
        <v>0.046865450911012</v>
      </c>
      <c r="O2296" s="8" t="n">
        <f aca="false">MAX(O2295,F2296)</f>
        <v>271.506607307531</v>
      </c>
      <c r="P2296" s="9" t="n">
        <f aca="false">F2296/O2296-1</f>
        <v>-0.278535546183343</v>
      </c>
      <c r="Q2296" s="8" t="n">
        <f aca="false">MAX(Q2295,B2296)</f>
        <v>4831.10497749854</v>
      </c>
      <c r="R2296" s="9" t="n">
        <f aca="false">B2296/Q2296-1</f>
        <v>-0.546658532943909</v>
      </c>
      <c r="S2296" s="9" t="n">
        <f aca="false">B2296/INDEX($B:$B,$E2296)-1</f>
        <v>0.104528609346501</v>
      </c>
      <c r="T2296" s="0" t="n">
        <f aca="false">IF(AND($A2296&gt;=CrashTest!$B$3,$A2296&lt;=CrashTest!$C$3),1,IF(AND($A2296&gt;=CrashTest!$B$4,$A2296&lt;=CrashTest!$C$4),2,IF(AND($A2296&gt;=CrashTest!$B$5,$A2296&lt;=CrashTest!$C$5),3,IF(AND($A2296&gt;=CrashTest!$B$6,$A2296&lt;=CrashTest!$C$6),4,IF(AND($A2296&gt;=CrashTest!$B$7,$A2296&lt;=CrashTest!$C$7),5,0)))))</f>
        <v>0</v>
      </c>
      <c r="U2296" s="8" t="str">
        <f aca="false">IF(T2296=0,"",IF(T2295=T2296,MAX(U2295,B2296),B2296))</f>
        <v/>
      </c>
      <c r="V2296" s="9" t="str">
        <f aca="false">IF(T2296=0,"",B2296/U2296-1)</f>
        <v/>
      </c>
      <c r="W2296" s="8" t="str">
        <f aca="false">IF(T2296=0,"",IF(T2295=T2296,MAX(W2295,F2296),F2296))</f>
        <v/>
      </c>
      <c r="X2296" s="9" t="str">
        <f aca="false">IF(T2296=0,"",F2296/W2296-1)</f>
        <v/>
      </c>
    </row>
    <row r="2297" customFormat="false" ht="15" hidden="false" customHeight="false" outlineLevel="0" collapsed="false">
      <c r="A2297" s="5" t="n">
        <v>46125</v>
      </c>
      <c r="B2297" s="6" t="n">
        <v>2373.1848176505</v>
      </c>
      <c r="C2297" s="7" t="n">
        <v>11.04018598</v>
      </c>
      <c r="D2297" s="0" t="n">
        <f aca="false">INT((ROW()-3)/30)</f>
        <v>76</v>
      </c>
      <c r="E2297" s="0" t="n">
        <f aca="false">2+30*D2297</f>
        <v>2282</v>
      </c>
      <c r="F2297" s="8" t="n">
        <f aca="false">INDEX($F:$F,$E2297)*(2*B2297/INDEX($B:$B,$E2297)-C2297/INDEX($C:$C,$E2297))</f>
        <v>198.317282188613</v>
      </c>
      <c r="G2297" s="9" t="n">
        <f aca="false">B2297/B2296-1</f>
        <v>0.0835766578527037</v>
      </c>
      <c r="H2297" s="9" t="n">
        <f aca="false">F2297/F2296-1</f>
        <v>0.0124305014675137</v>
      </c>
      <c r="I2297" s="9" t="n">
        <f aca="false">LN(B2297/B2296)</f>
        <v>0.0802672897017544</v>
      </c>
      <c r="J2297" s="9" t="n">
        <f aca="false">LN(F2297/F2296)</f>
        <v>0.012353877116776</v>
      </c>
      <c r="K2297" s="9" t="n">
        <f aca="false">F2297/F2290-1</f>
        <v>0.0297311425539764</v>
      </c>
      <c r="L2297" s="9" t="n">
        <f aca="false">F2297/F2267-1</f>
        <v>0.0485282678915791</v>
      </c>
      <c r="M2297" s="9" t="n">
        <f aca="false">B2297/B2290-1</f>
        <v>0.129090543592442</v>
      </c>
      <c r="N2297" s="9" t="n">
        <f aca="false">B2297/B2267-1</f>
        <v>0.132065073365113</v>
      </c>
      <c r="O2297" s="8" t="n">
        <f aca="false">MAX(O2296,F2297)</f>
        <v>271.506607307531</v>
      </c>
      <c r="P2297" s="9" t="n">
        <f aca="false">F2297/O2297-1</f>
        <v>-0.269567381231416</v>
      </c>
      <c r="Q2297" s="8" t="n">
        <f aca="false">MAX(Q2296,B2297)</f>
        <v>4831.10497749854</v>
      </c>
      <c r="R2297" s="9" t="n">
        <f aca="false">B2297/Q2297-1</f>
        <v>-0.50876976826132</v>
      </c>
      <c r="S2297" s="9" t="n">
        <f aca="false">B2297/INDEX($B:$B,$E2297)-1</f>
        <v>0.196841419018377</v>
      </c>
      <c r="T2297" s="0" t="n">
        <f aca="false">IF(AND($A2297&gt;=CrashTest!$B$3,$A2297&lt;=CrashTest!$C$3),1,IF(AND($A2297&gt;=CrashTest!$B$4,$A2297&lt;=CrashTest!$C$4),2,IF(AND($A2297&gt;=CrashTest!$B$5,$A2297&lt;=CrashTest!$C$5),3,IF(AND($A2297&gt;=CrashTest!$B$6,$A2297&lt;=CrashTest!$C$6),4,IF(AND($A2297&gt;=CrashTest!$B$7,$A2297&lt;=CrashTest!$C$7),5,0)))))</f>
        <v>0</v>
      </c>
      <c r="U2297" s="8" t="str">
        <f aca="false">IF(T2297=0,"",IF(T2296=T2297,MAX(U2296,B2297),B2297))</f>
        <v/>
      </c>
      <c r="V2297" s="9" t="str">
        <f aca="false">IF(T2297=0,"",B2297/U2297-1)</f>
        <v/>
      </c>
      <c r="W2297" s="8" t="str">
        <f aca="false">IF(T2297=0,"",IF(T2296=T2297,MAX(W2296,F2297),F2297))</f>
        <v/>
      </c>
      <c r="X2297" s="9" t="str">
        <f aca="false">IF(T2297=0,"",F2297/W2297-1)</f>
        <v/>
      </c>
    </row>
    <row r="2298" customFormat="false" ht="15" hidden="false" customHeight="false" outlineLevel="0" collapsed="false">
      <c r="A2298" s="5" t="n">
        <v>46126</v>
      </c>
      <c r="B2298" s="6" t="n">
        <v>2323.2110119813</v>
      </c>
      <c r="C2298" s="7" t="n">
        <v>10.63389297</v>
      </c>
      <c r="D2298" s="0" t="n">
        <f aca="false">INT((ROW()-3)/30)</f>
        <v>76</v>
      </c>
      <c r="E2298" s="0" t="n">
        <f aca="false">2+30*D2298</f>
        <v>2282</v>
      </c>
      <c r="F2298" s="8" t="n">
        <f aca="false">INDEX($F:$F,$E2298)*(2*B2298/INDEX($B:$B,$E2298)-C2298/INDEX($C:$C,$E2298))</f>
        <v>198.178340249539</v>
      </c>
      <c r="G2298" s="9" t="n">
        <f aca="false">B2298/B2297-1</f>
        <v>-0.0210576965171533</v>
      </c>
      <c r="H2298" s="9" t="n">
        <f aca="false">F2298/F2297-1</f>
        <v>-0.000700604291976048</v>
      </c>
      <c r="I2298" s="9" t="n">
        <f aca="false">LN(B2298/B2297)</f>
        <v>-0.0212825723222776</v>
      </c>
      <c r="J2298" s="9" t="n">
        <f aca="false">LN(F2298/F2297)</f>
        <v>-0.000700849829852974</v>
      </c>
      <c r="K2298" s="9" t="n">
        <f aca="false">F2298/F2291-1</f>
        <v>0.00676115543824918</v>
      </c>
      <c r="L2298" s="9" t="n">
        <f aca="false">F2298/F2268-1</f>
        <v>0.0382645082866973</v>
      </c>
      <c r="M2298" s="9" t="n">
        <f aca="false">B2298/B2291-1</f>
        <v>0.0335004844855729</v>
      </c>
      <c r="N2298" s="9" t="n">
        <f aca="false">B2298/B2268-1</f>
        <v>0.0667637458948702</v>
      </c>
      <c r="O2298" s="8" t="n">
        <f aca="false">MAX(O2297,F2298)</f>
        <v>271.506607307531</v>
      </c>
      <c r="P2298" s="9" t="n">
        <f aca="false">F2298/O2298-1</f>
        <v>-0.270079125459125</v>
      </c>
      <c r="Q2298" s="8" t="n">
        <f aca="false">MAX(Q2297,B2298)</f>
        <v>4831.10497749854</v>
      </c>
      <c r="R2298" s="9" t="n">
        <f aca="false">B2298/Q2298-1</f>
        <v>-0.519113945401324</v>
      </c>
      <c r="S2298" s="9" t="n">
        <f aca="false">B2298/INDEX($B:$B,$E2298)-1</f>
        <v>0.171638695637529</v>
      </c>
      <c r="T2298" s="0" t="n">
        <f aca="false">IF(AND($A2298&gt;=CrashTest!$B$3,$A2298&lt;=CrashTest!$C$3),1,IF(AND($A2298&gt;=CrashTest!$B$4,$A2298&lt;=CrashTest!$C$4),2,IF(AND($A2298&gt;=CrashTest!$B$5,$A2298&lt;=CrashTest!$C$5),3,IF(AND($A2298&gt;=CrashTest!$B$6,$A2298&lt;=CrashTest!$C$6),4,IF(AND($A2298&gt;=CrashTest!$B$7,$A2298&lt;=CrashTest!$C$7),5,0)))))</f>
        <v>0</v>
      </c>
      <c r="U2298" s="8" t="str">
        <f aca="false">IF(T2298=0,"",IF(T2297=T2298,MAX(U2297,B2298),B2298))</f>
        <v/>
      </c>
      <c r="V2298" s="9" t="str">
        <f aca="false">IF(T2298=0,"",B2298/U2298-1)</f>
        <v/>
      </c>
      <c r="W2298" s="8" t="str">
        <f aca="false">IF(T2298=0,"",IF(T2297=T2298,MAX(W2297,F2298),F2298))</f>
        <v/>
      </c>
      <c r="X2298" s="9" t="str">
        <f aca="false">IF(T2298=0,"",F2298/W2298-1)</f>
        <v/>
      </c>
    </row>
    <row r="2299" customFormat="false" ht="15" hidden="false" customHeight="false" outlineLevel="0" collapsed="false">
      <c r="A2299" s="5" t="n">
        <v>46127</v>
      </c>
      <c r="B2299" s="6" t="n">
        <v>2356.77637346581</v>
      </c>
      <c r="C2299" s="7" t="n">
        <v>10.88708219</v>
      </c>
      <c r="D2299" s="0" t="n">
        <f aca="false">INT((ROW()-3)/30)</f>
        <v>76</v>
      </c>
      <c r="E2299" s="0" t="n">
        <f aca="false">2+30*D2299</f>
        <v>2282</v>
      </c>
      <c r="F2299" s="8" t="n">
        <f aca="false">INDEX($F:$F,$E2299)*(2*B2299/INDEX($B:$B,$E2299)-C2299/INDEX($C:$C,$E2299))</f>
        <v>198.72926442996</v>
      </c>
      <c r="G2299" s="9" t="n">
        <f aca="false">B2299/B2298-1</f>
        <v>0.014447831605225</v>
      </c>
      <c r="H2299" s="9" t="n">
        <f aca="false">F2299/F2298-1</f>
        <v>0.00277994143924554</v>
      </c>
      <c r="I2299" s="9" t="n">
        <f aca="false">LN(B2299/B2298)</f>
        <v>0.0143444561968497</v>
      </c>
      <c r="J2299" s="9" t="n">
        <f aca="false">LN(F2299/F2298)</f>
        <v>0.00277608454834316</v>
      </c>
      <c r="K2299" s="9" t="n">
        <f aca="false">F2299/F2292-1</f>
        <v>0.0208872062375689</v>
      </c>
      <c r="L2299" s="9" t="n">
        <f aca="false">F2299/F2269-1</f>
        <v>0.0273829221931741</v>
      </c>
      <c r="M2299" s="9" t="n">
        <f aca="false">B2299/B2292-1</f>
        <v>0.0768270193618448</v>
      </c>
      <c r="N2299" s="9" t="n">
        <f aca="false">B2299/B2269-1</f>
        <v>0.00230254228908078</v>
      </c>
      <c r="O2299" s="8" t="n">
        <f aca="false">MAX(O2298,F2299)</f>
        <v>271.506607307531</v>
      </c>
      <c r="P2299" s="9" t="n">
        <f aca="false">F2299/O2299-1</f>
        <v>-0.268049988172618</v>
      </c>
      <c r="Q2299" s="8" t="n">
        <f aca="false">MAX(Q2298,B2299)</f>
        <v>4831.10497749854</v>
      </c>
      <c r="R2299" s="9" t="n">
        <f aca="false">B2299/Q2299-1</f>
        <v>-0.512166184663181</v>
      </c>
      <c r="S2299" s="9" t="n">
        <f aca="false">B2299/INDEX($B:$B,$E2299)-1</f>
        <v>0.188566334214265</v>
      </c>
      <c r="T2299" s="0" t="n">
        <f aca="false">IF(AND($A2299&gt;=CrashTest!$B$3,$A2299&lt;=CrashTest!$C$3),1,IF(AND($A2299&gt;=CrashTest!$B$4,$A2299&lt;=CrashTest!$C$4),2,IF(AND($A2299&gt;=CrashTest!$B$5,$A2299&lt;=CrashTest!$C$5),3,IF(AND($A2299&gt;=CrashTest!$B$6,$A2299&lt;=CrashTest!$C$6),4,IF(AND($A2299&gt;=CrashTest!$B$7,$A2299&lt;=CrashTest!$C$7),5,0)))))</f>
        <v>0</v>
      </c>
      <c r="U2299" s="8" t="str">
        <f aca="false">IF(T2299=0,"",IF(T2298=T2299,MAX(U2298,B2299),B2299))</f>
        <v/>
      </c>
      <c r="V2299" s="9" t="str">
        <f aca="false">IF(T2299=0,"",B2299/U2299-1)</f>
        <v/>
      </c>
      <c r="W2299" s="8" t="str">
        <f aca="false">IF(T2299=0,"",IF(T2298=T2299,MAX(W2298,F2299),F2299))</f>
        <v/>
      </c>
      <c r="X2299" s="9" t="str">
        <f aca="false">IF(T2299=0,"",F2299/W2299-1)</f>
        <v/>
      </c>
    </row>
    <row r="2300" customFormat="false" ht="15" hidden="false" customHeight="false" outlineLevel="0" collapsed="false">
      <c r="A2300" s="5" t="n">
        <v>46128</v>
      </c>
      <c r="B2300" s="6" t="n">
        <v>2349.62938018702</v>
      </c>
      <c r="C2300" s="7" t="n">
        <v>10.78091772</v>
      </c>
      <c r="D2300" s="0" t="n">
        <f aca="false">INT((ROW()-3)/30)</f>
        <v>76</v>
      </c>
      <c r="E2300" s="0" t="n">
        <f aca="false">2+30*D2300</f>
        <v>2282</v>
      </c>
      <c r="F2300" s="8" t="n">
        <f aca="false">INDEX($F:$F,$E2300)*(2*B2300/INDEX($B:$B,$E2300)-C2300/INDEX($C:$C,$E2300))</f>
        <v>199.825657888195</v>
      </c>
      <c r="G2300" s="9" t="n">
        <f aca="false">B2300/B2299-1</f>
        <v>-0.00303252924598862</v>
      </c>
      <c r="H2300" s="9" t="n">
        <f aca="false">F2300/F2299-1</f>
        <v>0.00551702066316384</v>
      </c>
      <c r="I2300" s="9" t="n">
        <f aca="false">LN(B2300/B2299)</f>
        <v>-0.00303713667994576</v>
      </c>
      <c r="J2300" s="9" t="n">
        <f aca="false">LN(F2300/F2299)</f>
        <v>0.00550185764887531</v>
      </c>
      <c r="K2300" s="9" t="n">
        <f aca="false">F2300/F2293-1</f>
        <v>0.0227218919689398</v>
      </c>
      <c r="L2300" s="9" t="n">
        <f aca="false">F2300/F2270-1</f>
        <v>0.0263690905652461</v>
      </c>
      <c r="M2300" s="9" t="n">
        <f aca="false">B2300/B2293-1</f>
        <v>0.0727674080991181</v>
      </c>
      <c r="N2300" s="9" t="n">
        <f aca="false">B2300/B2270-1</f>
        <v>0.011326109127791</v>
      </c>
      <c r="O2300" s="8" t="n">
        <f aca="false">MAX(O2299,F2300)</f>
        <v>271.506607307531</v>
      </c>
      <c r="P2300" s="9" t="n">
        <f aca="false">F2300/O2300-1</f>
        <v>-0.264011804832964</v>
      </c>
      <c r="Q2300" s="8" t="n">
        <f aca="false">MAX(Q2299,B2300)</f>
        <v>4831.10497749854</v>
      </c>
      <c r="R2300" s="9" t="n">
        <f aca="false">B2300/Q2300-1</f>
        <v>-0.513645554975372</v>
      </c>
      <c r="S2300" s="9" t="n">
        <f aca="false">B2300/INDEX($B:$B,$E2300)-1</f>
        <v>0.184961972044963</v>
      </c>
      <c r="T2300" s="0" t="n">
        <f aca="false">IF(AND($A2300&gt;=CrashTest!$B$3,$A2300&lt;=CrashTest!$C$3),1,IF(AND($A2300&gt;=CrashTest!$B$4,$A2300&lt;=CrashTest!$C$4),2,IF(AND($A2300&gt;=CrashTest!$B$5,$A2300&lt;=CrashTest!$C$5),3,IF(AND($A2300&gt;=CrashTest!$B$6,$A2300&lt;=CrashTest!$C$6),4,IF(AND($A2300&gt;=CrashTest!$B$7,$A2300&lt;=CrashTest!$C$7),5,0)))))</f>
        <v>0</v>
      </c>
      <c r="U2300" s="8" t="str">
        <f aca="false">IF(T2300=0,"",IF(T2299=T2300,MAX(U2299,B2300),B2300))</f>
        <v/>
      </c>
      <c r="V2300" s="9" t="str">
        <f aca="false">IF(T2300=0,"",B2300/U2300-1)</f>
        <v/>
      </c>
      <c r="W2300" s="8" t="str">
        <f aca="false">IF(T2300=0,"",IF(T2299=T2300,MAX(W2299,F2300),F2300))</f>
        <v/>
      </c>
      <c r="X2300" s="9" t="str">
        <f aca="false">IF(T2300=0,"",F2300/W2300-1)</f>
        <v/>
      </c>
    </row>
    <row r="2301" customFormat="false" ht="15" hidden="false" customHeight="false" outlineLevel="0" collapsed="false">
      <c r="A2301" s="5" t="n">
        <v>46129</v>
      </c>
      <c r="B2301" s="6" t="n">
        <v>2422.26582729398</v>
      </c>
      <c r="C2301" s="7" t="n">
        <v>11.34204061</v>
      </c>
      <c r="D2301" s="0" t="n">
        <f aca="false">INT((ROW()-3)/30)</f>
        <v>76</v>
      </c>
      <c r="E2301" s="0" t="n">
        <f aca="false">2+30*D2301</f>
        <v>2282</v>
      </c>
      <c r="F2301" s="8" t="n">
        <f aca="false">INDEX($F:$F,$E2301)*(2*B2301/INDEX($B:$B,$E2301)-C2301/INDEX($C:$C,$E2301))</f>
        <v>200.710954285105</v>
      </c>
      <c r="G2301" s="9" t="n">
        <f aca="false">B2301/B2300-1</f>
        <v>0.0309140018930041</v>
      </c>
      <c r="H2301" s="9" t="n">
        <f aca="false">F2301/F2300-1</f>
        <v>0.00443034396216269</v>
      </c>
      <c r="I2301" s="9" t="n">
        <f aca="false">LN(B2301/B2300)</f>
        <v>0.0304457892308981</v>
      </c>
      <c r="J2301" s="9" t="n">
        <f aca="false">LN(F2301/F2300)</f>
        <v>0.00442055887856359</v>
      </c>
      <c r="K2301" s="9" t="n">
        <f aca="false">F2301/F2294-1</f>
        <v>0.0202586286352922</v>
      </c>
      <c r="L2301" s="9" t="n">
        <f aca="false">F2301/F2271-1</f>
        <v>0.0484040172308966</v>
      </c>
      <c r="M2301" s="9" t="n">
        <f aca="false">B2301/B2294-1</f>
        <v>0.0791847092236051</v>
      </c>
      <c r="N2301" s="9" t="n">
        <f aca="false">B2301/B2271-1</f>
        <v>0.100788335567758</v>
      </c>
      <c r="O2301" s="8" t="n">
        <f aca="false">MAX(O2300,F2301)</f>
        <v>271.506607307531</v>
      </c>
      <c r="P2301" s="9" t="n">
        <f aca="false">F2301/O2301-1</f>
        <v>-0.260751123976282</v>
      </c>
      <c r="Q2301" s="8" t="n">
        <f aca="false">MAX(Q2300,B2301)</f>
        <v>4831.10497749854</v>
      </c>
      <c r="R2301" s="9" t="n">
        <f aca="false">B2301/Q2301-1</f>
        <v>-0.49861039274121</v>
      </c>
      <c r="S2301" s="9" t="n">
        <f aca="false">B2301/INDEX($B:$B,$E2301)-1</f>
        <v>0.221593888691899</v>
      </c>
      <c r="T2301" s="0" t="n">
        <f aca="false">IF(AND($A2301&gt;=CrashTest!$B$3,$A2301&lt;=CrashTest!$C$3),1,IF(AND($A2301&gt;=CrashTest!$B$4,$A2301&lt;=CrashTest!$C$4),2,IF(AND($A2301&gt;=CrashTest!$B$5,$A2301&lt;=CrashTest!$C$5),3,IF(AND($A2301&gt;=CrashTest!$B$6,$A2301&lt;=CrashTest!$C$6),4,IF(AND($A2301&gt;=CrashTest!$B$7,$A2301&lt;=CrashTest!$C$7),5,0)))))</f>
        <v>0</v>
      </c>
      <c r="U2301" s="8" t="str">
        <f aca="false">IF(T2301=0,"",IF(T2300=T2301,MAX(U2300,B2301),B2301))</f>
        <v/>
      </c>
      <c r="V2301" s="9" t="str">
        <f aca="false">IF(T2301=0,"",B2301/U2301-1)</f>
        <v/>
      </c>
      <c r="W2301" s="8" t="str">
        <f aca="false">IF(T2301=0,"",IF(T2300=T2301,MAX(W2300,F2301),F2301))</f>
        <v/>
      </c>
      <c r="X2301" s="9" t="str">
        <f aca="false">IF(T2301=0,"",F2301/W2301-1)</f>
        <v/>
      </c>
    </row>
    <row r="2302" customFormat="false" ht="15" hidden="false" customHeight="false" outlineLevel="0" collapsed="false">
      <c r="A2302" s="5" t="n">
        <v>46130</v>
      </c>
      <c r="B2302" s="6" t="n">
        <v>2353.92359760374</v>
      </c>
      <c r="C2302" s="7" t="n">
        <v>10.77467611</v>
      </c>
      <c r="D2302" s="0" t="n">
        <f aca="false">INT((ROW()-3)/30)</f>
        <v>76</v>
      </c>
      <c r="E2302" s="0" t="n">
        <f aca="false">2+30*D2302</f>
        <v>2282</v>
      </c>
      <c r="F2302" s="8" t="n">
        <f aca="false">INDEX($F:$F,$E2302)*(2*B2302/INDEX($B:$B,$E2302)-C2302/INDEX($C:$C,$E2302))</f>
        <v>200.793490472985</v>
      </c>
      <c r="G2302" s="9" t="n">
        <f aca="false">B2302/B2301-1</f>
        <v>-0.0282141740679999</v>
      </c>
      <c r="H2302" s="9" t="n">
        <f aca="false">F2302/F2301-1</f>
        <v>0.000411219149316633</v>
      </c>
      <c r="I2302" s="9" t="n">
        <f aca="false">LN(B2302/B2301)</f>
        <v>-0.0286198424922936</v>
      </c>
      <c r="J2302" s="9" t="n">
        <f aca="false">LN(F2302/F2301)</f>
        <v>0.00041113462189432</v>
      </c>
      <c r="K2302" s="9" t="n">
        <f aca="false">F2302/F2295-1</f>
        <v>0.0131927687885733</v>
      </c>
      <c r="L2302" s="9" t="n">
        <f aca="false">F2302/F2272-1</f>
        <v>0.0507797432695438</v>
      </c>
      <c r="M2302" s="9" t="n">
        <f aca="false">B2302/B2295-1</f>
        <v>0.0293310009029473</v>
      </c>
      <c r="N2302" s="9" t="n">
        <f aca="false">B2302/B2272-1</f>
        <v>0.100982267989667</v>
      </c>
      <c r="O2302" s="8" t="n">
        <f aca="false">MAX(O2301,F2302)</f>
        <v>271.506607307531</v>
      </c>
      <c r="P2302" s="9" t="n">
        <f aca="false">F2302/O2302-1</f>
        <v>-0.26044713068235</v>
      </c>
      <c r="Q2302" s="8" t="n">
        <f aca="false">MAX(Q2301,B2302)</f>
        <v>4831.10497749854</v>
      </c>
      <c r="R2302" s="9" t="n">
        <f aca="false">B2302/Q2302-1</f>
        <v>-0.512756686396295</v>
      </c>
      <c r="S2302" s="9" t="n">
        <f aca="false">B2302/INDEX($B:$B,$E2302)-1</f>
        <v>0.187127626075941</v>
      </c>
      <c r="T2302" s="0" t="n">
        <f aca="false">IF(AND($A2302&gt;=CrashTest!$B$3,$A2302&lt;=CrashTest!$C$3),1,IF(AND($A2302&gt;=CrashTest!$B$4,$A2302&lt;=CrashTest!$C$4),2,IF(AND($A2302&gt;=CrashTest!$B$5,$A2302&lt;=CrashTest!$C$5),3,IF(AND($A2302&gt;=CrashTest!$B$6,$A2302&lt;=CrashTest!$C$6),4,IF(AND($A2302&gt;=CrashTest!$B$7,$A2302&lt;=CrashTest!$C$7),5,0)))))</f>
        <v>0</v>
      </c>
      <c r="U2302" s="8" t="str">
        <f aca="false">IF(T2302=0,"",IF(T2301=T2302,MAX(U2301,B2302),B2302))</f>
        <v/>
      </c>
      <c r="V2302" s="9" t="str">
        <f aca="false">IF(T2302=0,"",B2302/U2302-1)</f>
        <v/>
      </c>
      <c r="W2302" s="8" t="str">
        <f aca="false">IF(T2302=0,"",IF(T2301=T2302,MAX(W2301,F2302),F2302))</f>
        <v/>
      </c>
      <c r="X2302" s="9" t="str">
        <f aca="false">IF(T2302=0,"",F2302/W2302-1)</f>
        <v/>
      </c>
    </row>
    <row r="2303" customFormat="false" ht="15" hidden="false" customHeight="false" outlineLevel="0" collapsed="false">
      <c r="A2303" s="5" t="n">
        <v>46131</v>
      </c>
      <c r="B2303" s="6" t="n">
        <v>2265.85590707189</v>
      </c>
      <c r="C2303" s="7" t="n">
        <v>10.07912741</v>
      </c>
      <c r="D2303" s="0" t="n">
        <f aca="false">INT((ROW()-3)/30)</f>
        <v>76</v>
      </c>
      <c r="E2303" s="0" t="n">
        <f aca="false">2+30*D2303</f>
        <v>2282</v>
      </c>
      <c r="F2303" s="8" t="n">
        <f aca="false">INDEX($F:$F,$E2303)*(2*B2303/INDEX($B:$B,$E2303)-C2303/INDEX($C:$C,$E2303))</f>
        <v>200.07359090743</v>
      </c>
      <c r="G2303" s="9" t="n">
        <f aca="false">B2303/B2302-1</f>
        <v>-0.037413147402703</v>
      </c>
      <c r="H2303" s="9" t="n">
        <f aca="false">F2303/F2302-1</f>
        <v>-0.00358527342624149</v>
      </c>
      <c r="I2303" s="9" t="n">
        <f aca="false">LN(B2303/B2302)</f>
        <v>-0.0381309804265384</v>
      </c>
      <c r="J2303" s="9" t="n">
        <f aca="false">LN(F2303/F2302)</f>
        <v>-0.00359171592236158</v>
      </c>
      <c r="K2303" s="9" t="n">
        <f aca="false">F2303/F2296-1</f>
        <v>0.021396641469533</v>
      </c>
      <c r="L2303" s="9" t="n">
        <f aca="false">F2303/F2273-1</f>
        <v>0.0418407304212027</v>
      </c>
      <c r="M2303" s="9" t="n">
        <f aca="false">B2303/B2296-1</f>
        <v>0.0345711605350192</v>
      </c>
      <c r="N2303" s="9" t="n">
        <f aca="false">B2303/B2273-1</f>
        <v>0.0555653674107484</v>
      </c>
      <c r="O2303" s="8" t="n">
        <f aca="false">MAX(O2302,F2303)</f>
        <v>271.506607307531</v>
      </c>
      <c r="P2303" s="9" t="n">
        <f aca="false">F2303/O2303-1</f>
        <v>-0.263098629932016</v>
      </c>
      <c r="Q2303" s="8" t="n">
        <f aca="false">MAX(Q2302,B2303)</f>
        <v>4831.10497749854</v>
      </c>
      <c r="R2303" s="9" t="n">
        <f aca="false">B2303/Q2303-1</f>
        <v>-0.530985992309132</v>
      </c>
      <c r="S2303" s="9" t="n">
        <f aca="false">B2303/INDEX($B:$B,$E2303)-1</f>
        <v>0.142713445215741</v>
      </c>
      <c r="T2303" s="0" t="n">
        <f aca="false">IF(AND($A2303&gt;=CrashTest!$B$3,$A2303&lt;=CrashTest!$C$3),1,IF(AND($A2303&gt;=CrashTest!$B$4,$A2303&lt;=CrashTest!$C$4),2,IF(AND($A2303&gt;=CrashTest!$B$5,$A2303&lt;=CrashTest!$C$5),3,IF(AND($A2303&gt;=CrashTest!$B$6,$A2303&lt;=CrashTest!$C$6),4,IF(AND($A2303&gt;=CrashTest!$B$7,$A2303&lt;=CrashTest!$C$7),5,0)))))</f>
        <v>0</v>
      </c>
      <c r="U2303" s="8" t="str">
        <f aca="false">IF(T2303=0,"",IF(T2302=T2303,MAX(U2302,B2303),B2303))</f>
        <v/>
      </c>
      <c r="V2303" s="9" t="str">
        <f aca="false">IF(T2303=0,"",B2303/U2303-1)</f>
        <v/>
      </c>
      <c r="W2303" s="8" t="str">
        <f aca="false">IF(T2303=0,"",IF(T2302=T2303,MAX(W2302,F2303),F2303))</f>
        <v/>
      </c>
      <c r="X2303" s="9" t="str">
        <f aca="false">IF(T2303=0,"",F2303/W2303-1)</f>
        <v/>
      </c>
    </row>
    <row r="2304" customFormat="false" ht="15" hidden="false" customHeight="false" outlineLevel="0" collapsed="false">
      <c r="A2304" s="5" t="n">
        <v>46132</v>
      </c>
      <c r="B2304" s="6" t="n">
        <v>2313.76751227352</v>
      </c>
      <c r="C2304" s="7" t="n">
        <v>10.46507614</v>
      </c>
      <c r="D2304" s="0" t="n">
        <f aca="false">INT((ROW()-3)/30)</f>
        <v>76</v>
      </c>
      <c r="E2304" s="0" t="n">
        <f aca="false">2+30*D2304</f>
        <v>2282</v>
      </c>
      <c r="F2304" s="8" t="n">
        <f aca="false">INDEX($F:$F,$E2304)*(2*B2304/INDEX($B:$B,$E2304)-C2304/INDEX($C:$C,$E2304))</f>
        <v>200.289914109629</v>
      </c>
      <c r="G2304" s="9" t="n">
        <f aca="false">B2304/B2303-1</f>
        <v>0.021145036209979</v>
      </c>
      <c r="H2304" s="9" t="n">
        <f aca="false">F2304/F2303-1</f>
        <v>0.00108121817186335</v>
      </c>
      <c r="I2304" s="9" t="n">
        <f aca="false">LN(B2304/B2303)</f>
        <v>0.0209245821889273</v>
      </c>
      <c r="J2304" s="9" t="n">
        <f aca="false">LN(F2304/F2303)</f>
        <v>0.00108063407648088</v>
      </c>
      <c r="K2304" s="9" t="n">
        <f aca="false">F2304/F2297-1</f>
        <v>0.00994684829907744</v>
      </c>
      <c r="L2304" s="9" t="n">
        <f aca="false">F2304/F2274-1</f>
        <v>0.0169891326446026</v>
      </c>
      <c r="M2304" s="9" t="n">
        <f aca="false">B2304/B2297-1</f>
        <v>-0.0250369482119831</v>
      </c>
      <c r="N2304" s="9" t="n">
        <f aca="false">B2304/B2274-1</f>
        <v>0.0890385096554984</v>
      </c>
      <c r="O2304" s="8" t="n">
        <f aca="false">MAX(O2303,F2304)</f>
        <v>271.506607307531</v>
      </c>
      <c r="P2304" s="9" t="n">
        <f aca="false">F2304/O2304-1</f>
        <v>-0.262301878779827</v>
      </c>
      <c r="Q2304" s="8" t="n">
        <f aca="false">MAX(Q2303,B2304)</f>
        <v>4831.10497749854</v>
      </c>
      <c r="R2304" s="9" t="n">
        <f aca="false">B2304/Q2304-1</f>
        <v>-0.521068674133521</v>
      </c>
      <c r="S2304" s="9" t="n">
        <f aca="false">B2304/INDEX($B:$B,$E2304)-1</f>
        <v>0.166876162392457</v>
      </c>
      <c r="T2304" s="0" t="n">
        <f aca="false">IF(AND($A2304&gt;=CrashTest!$B$3,$A2304&lt;=CrashTest!$C$3),1,IF(AND($A2304&gt;=CrashTest!$B$4,$A2304&lt;=CrashTest!$C$4),2,IF(AND($A2304&gt;=CrashTest!$B$5,$A2304&lt;=CrashTest!$C$5),3,IF(AND($A2304&gt;=CrashTest!$B$6,$A2304&lt;=CrashTest!$C$6),4,IF(AND($A2304&gt;=CrashTest!$B$7,$A2304&lt;=CrashTest!$C$7),5,0)))))</f>
        <v>0</v>
      </c>
      <c r="U2304" s="8" t="str">
        <f aca="false">IF(T2304=0,"",IF(T2303=T2304,MAX(U2303,B2304),B2304))</f>
        <v/>
      </c>
      <c r="V2304" s="9" t="str">
        <f aca="false">IF(T2304=0,"",B2304/U2304-1)</f>
        <v/>
      </c>
      <c r="W2304" s="8" t="str">
        <f aca="false">IF(T2304=0,"",IF(T2303=T2304,MAX(W2303,F2304),F2304))</f>
        <v/>
      </c>
      <c r="X2304" s="9" t="str">
        <f aca="false">IF(T2304=0,"",F2304/W2304-1)</f>
        <v/>
      </c>
    </row>
    <row r="2305" customFormat="false" ht="15" hidden="false" customHeight="false" outlineLevel="0" collapsed="false">
      <c r="A2305" s="5" t="n">
        <v>46133</v>
      </c>
      <c r="B2305" s="6" t="n">
        <v>2323.70637346581</v>
      </c>
      <c r="C2305" s="7" t="n">
        <v>10.55707084</v>
      </c>
      <c r="D2305" s="0" t="n">
        <f aca="false">INT((ROW()-3)/30)</f>
        <v>76</v>
      </c>
      <c r="E2305" s="0" t="n">
        <f aca="false">2+30*D2305</f>
        <v>2282</v>
      </c>
      <c r="F2305" s="8" t="n">
        <f aca="false">INDEX($F:$F,$E2305)*(2*B2305/INDEX($B:$B,$E2305)-C2305/INDEX($C:$C,$E2305))</f>
        <v>200.057621814922</v>
      </c>
      <c r="G2305" s="9" t="n">
        <f aca="false">B2305/B2304-1</f>
        <v>0.00429553148255768</v>
      </c>
      <c r="H2305" s="9" t="n">
        <f aca="false">F2305/F2304-1</f>
        <v>-0.00115978029018338</v>
      </c>
      <c r="I2305" s="9" t="n">
        <f aca="false">LN(B2305/B2304)</f>
        <v>0.00428633202217128</v>
      </c>
      <c r="J2305" s="9" t="n">
        <f aca="false">LN(F2305/F2304)</f>
        <v>-0.00116045335579994</v>
      </c>
      <c r="K2305" s="9" t="n">
        <f aca="false">F2305/F2298-1</f>
        <v>0.00948277981850421</v>
      </c>
      <c r="L2305" s="9" t="n">
        <f aca="false">F2305/F2275-1</f>
        <v>0.048967171369233</v>
      </c>
      <c r="M2305" s="9" t="n">
        <f aca="false">B2305/B2298-1</f>
        <v>0.000213222768812305</v>
      </c>
      <c r="N2305" s="9" t="n">
        <f aca="false">B2305/B2275-1</f>
        <v>0.129025343945099</v>
      </c>
      <c r="O2305" s="8" t="n">
        <f aca="false">MAX(O2304,F2305)</f>
        <v>271.506607307531</v>
      </c>
      <c r="P2305" s="9" t="n">
        <f aca="false">F2305/O2305-1</f>
        <v>-0.263157446520924</v>
      </c>
      <c r="Q2305" s="8" t="n">
        <f aca="false">MAX(Q2304,B2305)</f>
        <v>4831.10497749854</v>
      </c>
      <c r="R2305" s="9" t="n">
        <f aca="false">B2305/Q2305-1</f>
        <v>-0.519011409545279</v>
      </c>
      <c r="S2305" s="9" t="n">
        <f aca="false">B2305/INDEX($B:$B,$E2305)-1</f>
        <v>0.17188851568426</v>
      </c>
      <c r="T2305" s="0" t="n">
        <f aca="false">IF(AND($A2305&gt;=CrashTest!$B$3,$A2305&lt;=CrashTest!$C$3),1,IF(AND($A2305&gt;=CrashTest!$B$4,$A2305&lt;=CrashTest!$C$4),2,IF(AND($A2305&gt;=CrashTest!$B$5,$A2305&lt;=CrashTest!$C$5),3,IF(AND($A2305&gt;=CrashTest!$B$6,$A2305&lt;=CrashTest!$C$6),4,IF(AND($A2305&gt;=CrashTest!$B$7,$A2305&lt;=CrashTest!$C$7),5,0)))))</f>
        <v>0</v>
      </c>
      <c r="U2305" s="8" t="str">
        <f aca="false">IF(T2305=0,"",IF(T2304=T2305,MAX(U2304,B2305),B2305))</f>
        <v/>
      </c>
      <c r="V2305" s="9" t="str">
        <f aca="false">IF(T2305=0,"",B2305/U2305-1)</f>
        <v/>
      </c>
      <c r="W2305" s="8" t="str">
        <f aca="false">IF(T2305=0,"",IF(T2304=T2305,MAX(W2304,F2305),F2305))</f>
        <v/>
      </c>
      <c r="X2305" s="9" t="str">
        <f aca="false">IF(T2305=0,"",F2305/W2305-1)</f>
        <v/>
      </c>
    </row>
    <row r="2306" customFormat="false" ht="15" hidden="false" customHeight="false" outlineLevel="0" collapsed="false">
      <c r="A2306" s="5" t="n">
        <v>46134</v>
      </c>
      <c r="B2306" s="6" t="n">
        <v>2381.7532030976</v>
      </c>
      <c r="C2306" s="7" t="n">
        <v>10.93897749</v>
      </c>
      <c r="D2306" s="0" t="n">
        <f aca="false">INT((ROW()-3)/30)</f>
        <v>76</v>
      </c>
      <c r="E2306" s="0" t="n">
        <f aca="false">2+30*D2306</f>
        <v>2282</v>
      </c>
      <c r="F2306" s="8" t="n">
        <f aca="false">INDEX($F:$F,$E2306)*(2*B2306/INDEX($B:$B,$E2306)-C2306/INDEX($C:$C,$E2306))</f>
        <v>202.309942143813</v>
      </c>
      <c r="G2306" s="9" t="n">
        <f aca="false">B2306/B2305-1</f>
        <v>0.0249802773253203</v>
      </c>
      <c r="H2306" s="9" t="n">
        <f aca="false">F2306/F2305-1</f>
        <v>0.011258358009347</v>
      </c>
      <c r="I2306" s="9" t="n">
        <f aca="false">LN(B2306/B2305)</f>
        <v>0.024673370771415</v>
      </c>
      <c r="J2306" s="9" t="n">
        <f aca="false">LN(F2306/F2305)</f>
        <v>0.0111954543841937</v>
      </c>
      <c r="K2306" s="9" t="n">
        <f aca="false">F2306/F2299-1</f>
        <v>0.0180178682999921</v>
      </c>
      <c r="L2306" s="9" t="n">
        <f aca="false">F2306/F2276-1</f>
        <v>0.0585972092537066</v>
      </c>
      <c r="M2306" s="9" t="n">
        <f aca="false">B2306/B2299-1</f>
        <v>0.0105978784890226</v>
      </c>
      <c r="N2306" s="9" t="n">
        <f aca="false">B2306/B2276-1</f>
        <v>0.10875837487355</v>
      </c>
      <c r="O2306" s="8" t="n">
        <f aca="false">MAX(O2305,F2306)</f>
        <v>271.506607307531</v>
      </c>
      <c r="P2306" s="9" t="n">
        <f aca="false">F2306/O2306-1</f>
        <v>-0.254861809257335</v>
      </c>
      <c r="Q2306" s="8" t="n">
        <f aca="false">MAX(Q2305,B2306)</f>
        <v>4831.10497749854</v>
      </c>
      <c r="R2306" s="9" t="n">
        <f aca="false">B2306/Q2306-1</f>
        <v>-0.506996181165405</v>
      </c>
      <c r="S2306" s="9" t="n">
        <f aca="false">B2306/INDEX($B:$B,$E2306)-1</f>
        <v>0.201162615800411</v>
      </c>
      <c r="T2306" s="0" t="n">
        <f aca="false">IF(AND($A2306&gt;=CrashTest!$B$3,$A2306&lt;=CrashTest!$C$3),1,IF(AND($A2306&gt;=CrashTest!$B$4,$A2306&lt;=CrashTest!$C$4),2,IF(AND($A2306&gt;=CrashTest!$B$5,$A2306&lt;=CrashTest!$C$5),3,IF(AND($A2306&gt;=CrashTest!$B$6,$A2306&lt;=CrashTest!$C$6),4,IF(AND($A2306&gt;=CrashTest!$B$7,$A2306&lt;=CrashTest!$C$7),5,0)))))</f>
        <v>0</v>
      </c>
      <c r="U2306" s="8" t="str">
        <f aca="false">IF(T2306=0,"",IF(T2305=T2306,MAX(U2305,B2306),B2306))</f>
        <v/>
      </c>
      <c r="V2306" s="9" t="str">
        <f aca="false">IF(T2306=0,"",B2306/U2306-1)</f>
        <v/>
      </c>
      <c r="W2306" s="8" t="str">
        <f aca="false">IF(T2306=0,"",IF(T2305=T2306,MAX(W2305,F2306),F2306))</f>
        <v/>
      </c>
      <c r="X2306" s="9" t="str">
        <f aca="false">IF(T2306=0,"",F2306/W2306-1)</f>
        <v/>
      </c>
    </row>
    <row r="2307" customFormat="false" ht="15" hidden="false" customHeight="false" outlineLevel="0" collapsed="false">
      <c r="A2307" s="5" t="n">
        <v>46135</v>
      </c>
      <c r="B2307" s="6" t="n">
        <v>2330.50318468732</v>
      </c>
      <c r="C2307" s="7" t="n">
        <v>10.57245757</v>
      </c>
      <c r="D2307" s="0" t="n">
        <f aca="false">INT((ROW()-3)/30)</f>
        <v>76</v>
      </c>
      <c r="E2307" s="0" t="n">
        <f aca="false">2+30*D2307</f>
        <v>2282</v>
      </c>
      <c r="F2307" s="8" t="n">
        <f aca="false">INDEX($F:$F,$E2307)*(2*B2307/INDEX($B:$B,$E2307)-C2307/INDEX($C:$C,$E2307))</f>
        <v>201.002636204003</v>
      </c>
      <c r="G2307" s="9" t="n">
        <f aca="false">B2307/B2306-1</f>
        <v>-0.0215177703313788</v>
      </c>
      <c r="H2307" s="9" t="n">
        <f aca="false">F2307/F2306-1</f>
        <v>-0.00646189666190544</v>
      </c>
      <c r="I2307" s="9" t="n">
        <f aca="false">LN(B2307/B2306)</f>
        <v>-0.0217526530992431</v>
      </c>
      <c r="J2307" s="9" t="n">
        <f aca="false">LN(F2307/F2306)</f>
        <v>-0.00648286509551803</v>
      </c>
      <c r="K2307" s="9" t="n">
        <f aca="false">F2307/F2300-1</f>
        <v>0.00589002597687927</v>
      </c>
      <c r="L2307" s="9" t="n">
        <f aca="false">F2307/F2277-1</f>
        <v>0.0416687971291039</v>
      </c>
      <c r="M2307" s="9" t="n">
        <f aca="false">B2307/B2300-1</f>
        <v>-0.00814009037381802</v>
      </c>
      <c r="N2307" s="9" t="n">
        <f aca="false">B2307/B2277-1</f>
        <v>0.0804070834271424</v>
      </c>
      <c r="O2307" s="8" t="n">
        <f aca="false">MAX(O2306,F2307)</f>
        <v>271.506607307531</v>
      </c>
      <c r="P2307" s="9" t="n">
        <f aca="false">F2307/O2307-1</f>
        <v>-0.259676815244753</v>
      </c>
      <c r="Q2307" s="8" t="n">
        <f aca="false">MAX(Q2306,B2307)</f>
        <v>4831.10497749854</v>
      </c>
      <c r="R2307" s="9" t="n">
        <f aca="false">B2307/Q2307-1</f>
        <v>-0.517604524111581</v>
      </c>
      <c r="S2307" s="9" t="n">
        <f aca="false">B2307/INDEX($B:$B,$E2307)-1</f>
        <v>0.175316274502979</v>
      </c>
      <c r="T2307" s="0" t="n">
        <f aca="false">IF(AND($A2307&gt;=CrashTest!$B$3,$A2307&lt;=CrashTest!$C$3),1,IF(AND($A2307&gt;=CrashTest!$B$4,$A2307&lt;=CrashTest!$C$4),2,IF(AND($A2307&gt;=CrashTest!$B$5,$A2307&lt;=CrashTest!$C$5),3,IF(AND($A2307&gt;=CrashTest!$B$6,$A2307&lt;=CrashTest!$C$6),4,IF(AND($A2307&gt;=CrashTest!$B$7,$A2307&lt;=CrashTest!$C$7),5,0)))))</f>
        <v>0</v>
      </c>
      <c r="U2307" s="8" t="str">
        <f aca="false">IF(T2307=0,"",IF(T2306=T2307,MAX(U2306,B2307),B2307))</f>
        <v/>
      </c>
      <c r="V2307" s="9" t="str">
        <f aca="false">IF(T2307=0,"",B2307/U2307-1)</f>
        <v/>
      </c>
      <c r="W2307" s="8" t="str">
        <f aca="false">IF(T2307=0,"",IF(T2306=T2307,MAX(W2306,F2307),F2307))</f>
        <v/>
      </c>
      <c r="X2307" s="9" t="str">
        <f aca="false">IF(T2307=0,"",F2307/W2307-1)</f>
        <v/>
      </c>
    </row>
    <row r="2308" customFormat="false" ht="15" hidden="false" customHeight="false" outlineLevel="0" collapsed="false">
      <c r="A2308" s="5" t="n">
        <v>46136</v>
      </c>
      <c r="B2308" s="6" t="n">
        <v>2315.61822472238</v>
      </c>
      <c r="C2308" s="7" t="n">
        <v>10.4422349</v>
      </c>
      <c r="D2308" s="0" t="n">
        <f aca="false">INT((ROW()-3)/30)</f>
        <v>76</v>
      </c>
      <c r="E2308" s="0" t="n">
        <f aca="false">2+30*D2308</f>
        <v>2282</v>
      </c>
      <c r="F2308" s="8" t="n">
        <f aca="false">INDEX($F:$F,$E2308)*(2*B2308/INDEX($B:$B,$E2308)-C2308/INDEX($C:$C,$E2308))</f>
        <v>201.175084803221</v>
      </c>
      <c r="G2308" s="9" t="n">
        <f aca="false">B2308/B2307-1</f>
        <v>-0.0063870155006619</v>
      </c>
      <c r="H2308" s="9" t="n">
        <f aca="false">F2308/F2307-1</f>
        <v>0.0008579419776511</v>
      </c>
      <c r="I2308" s="9" t="n">
        <f aca="false">LN(B2308/B2307)</f>
        <v>-0.00640749975290538</v>
      </c>
      <c r="J2308" s="9" t="n">
        <f aca="false">LN(F2308/F2307)</f>
        <v>0.00085757415579743</v>
      </c>
      <c r="K2308" s="9" t="n">
        <f aca="false">F2308/F2301-1</f>
        <v>0.00231243242188461</v>
      </c>
      <c r="L2308" s="9" t="n">
        <f aca="false">F2308/F2278-1</f>
        <v>0.03707037630945</v>
      </c>
      <c r="M2308" s="9" t="n">
        <f aca="false">B2308/B2301-1</f>
        <v>-0.0440280341529403</v>
      </c>
      <c r="N2308" s="9" t="n">
        <f aca="false">B2308/B2278-1</f>
        <v>0.0678276565805587</v>
      </c>
      <c r="O2308" s="8" t="n">
        <f aca="false">MAX(O2307,F2308)</f>
        <v>271.506607307531</v>
      </c>
      <c r="P2308" s="9" t="n">
        <f aca="false">F2308/O2308-1</f>
        <v>-0.259041660907523</v>
      </c>
      <c r="Q2308" s="8" t="n">
        <f aca="false">MAX(Q2307,B2308)</f>
        <v>4831.10497749854</v>
      </c>
      <c r="R2308" s="9" t="n">
        <f aca="false">B2308/Q2308-1</f>
        <v>-0.520685591493529</v>
      </c>
      <c r="S2308" s="9" t="n">
        <f aca="false">B2308/INDEX($B:$B,$E2308)-1</f>
        <v>0.167809511239549</v>
      </c>
      <c r="T2308" s="0" t="n">
        <f aca="false">IF(AND($A2308&gt;=CrashTest!$B$3,$A2308&lt;=CrashTest!$C$3),1,IF(AND($A2308&gt;=CrashTest!$B$4,$A2308&lt;=CrashTest!$C$4),2,IF(AND($A2308&gt;=CrashTest!$B$5,$A2308&lt;=CrashTest!$C$5),3,IF(AND($A2308&gt;=CrashTest!$B$6,$A2308&lt;=CrashTest!$C$6),4,IF(AND($A2308&gt;=CrashTest!$B$7,$A2308&lt;=CrashTest!$C$7),5,0)))))</f>
        <v>0</v>
      </c>
      <c r="U2308" s="8" t="str">
        <f aca="false">IF(T2308=0,"",IF(T2307=T2308,MAX(U2307,B2308),B2308))</f>
        <v/>
      </c>
      <c r="V2308" s="9" t="str">
        <f aca="false">IF(T2308=0,"",B2308/U2308-1)</f>
        <v/>
      </c>
      <c r="W2308" s="8" t="str">
        <f aca="false">IF(T2308=0,"",IF(T2307=T2308,MAX(W2307,F2308),F2308))</f>
        <v/>
      </c>
      <c r="X2308" s="9" t="str">
        <f aca="false">IF(T2308=0,"",F2308/W2308-1)</f>
        <v/>
      </c>
    </row>
    <row r="2309" customFormat="false" ht="15" hidden="false" customHeight="false" outlineLevel="0" collapsed="false">
      <c r="A2309" s="5" t="n">
        <v>46137</v>
      </c>
      <c r="B2309" s="6" t="n">
        <v>2319.27642343659</v>
      </c>
      <c r="C2309" s="7" t="n">
        <v>10.47430165</v>
      </c>
      <c r="D2309" s="0" t="n">
        <f aca="false">INT((ROW()-3)/30)</f>
        <v>76</v>
      </c>
      <c r="E2309" s="0" t="n">
        <f aca="false">2+30*D2309</f>
        <v>2282</v>
      </c>
      <c r="F2309" s="8" t="n">
        <f aca="false">INDEX($F:$F,$E2309)*(2*B2309/INDEX($B:$B,$E2309)-C2309/INDEX($C:$C,$E2309))</f>
        <v>201.131248856261</v>
      </c>
      <c r="G2309" s="9" t="n">
        <f aca="false">B2309/B2308-1</f>
        <v>0.00157979354072868</v>
      </c>
      <c r="H2309" s="9" t="n">
        <f aca="false">F2309/F2308-1</f>
        <v>-0.000217899482945483</v>
      </c>
      <c r="I2309" s="9" t="n">
        <f aca="false">LN(B2309/B2308)</f>
        <v>0.00157854697961312</v>
      </c>
      <c r="J2309" s="9" t="n">
        <f aca="false">LN(F2309/F2308)</f>
        <v>-0.000217923226487016</v>
      </c>
      <c r="K2309" s="9" t="n">
        <f aca="false">F2309/F2302-1</f>
        <v>0.00168211819258102</v>
      </c>
      <c r="L2309" s="9" t="n">
        <f aca="false">F2309/F2279-1</f>
        <v>0.0493596895685615</v>
      </c>
      <c r="M2309" s="9" t="n">
        <f aca="false">B2309/B2302-1</f>
        <v>-0.0147189034522701</v>
      </c>
      <c r="N2309" s="9" t="n">
        <f aca="false">B2309/B2279-1</f>
        <v>0.126391674231919</v>
      </c>
      <c r="O2309" s="8" t="n">
        <f aca="false">MAX(O2308,F2309)</f>
        <v>271.506607307531</v>
      </c>
      <c r="P2309" s="9" t="n">
        <f aca="false">F2309/O2309-1</f>
        <v>-0.259203115346496</v>
      </c>
      <c r="Q2309" s="8" t="n">
        <f aca="false">MAX(Q2308,B2309)</f>
        <v>4831.10497749854</v>
      </c>
      <c r="R2309" s="9" t="n">
        <f aca="false">B2309/Q2309-1</f>
        <v>-0.519928373686992</v>
      </c>
      <c r="S2309" s="9" t="n">
        <f aca="false">B2309/INDEX($B:$B,$E2309)-1</f>
        <v>0.169654409162206</v>
      </c>
      <c r="T2309" s="0" t="n">
        <f aca="false">IF(AND($A2309&gt;=CrashTest!$B$3,$A2309&lt;=CrashTest!$C$3),1,IF(AND($A2309&gt;=CrashTest!$B$4,$A2309&lt;=CrashTest!$C$4),2,IF(AND($A2309&gt;=CrashTest!$B$5,$A2309&lt;=CrashTest!$C$5),3,IF(AND($A2309&gt;=CrashTest!$B$6,$A2309&lt;=CrashTest!$C$6),4,IF(AND($A2309&gt;=CrashTest!$B$7,$A2309&lt;=CrashTest!$C$7),5,0)))))</f>
        <v>0</v>
      </c>
      <c r="U2309" s="8" t="str">
        <f aca="false">IF(T2309=0,"",IF(T2308=T2309,MAX(U2308,B2309),B2309))</f>
        <v/>
      </c>
      <c r="V2309" s="9" t="str">
        <f aca="false">IF(T2309=0,"",B2309/U2309-1)</f>
        <v/>
      </c>
      <c r="W2309" s="8" t="str">
        <f aca="false">IF(T2309=0,"",IF(T2308=T2309,MAX(W2308,F2309),F2309))</f>
        <v/>
      </c>
      <c r="X2309" s="9" t="str">
        <f aca="false">IF(T2309=0,"",F2309/W2309-1)</f>
        <v/>
      </c>
    </row>
    <row r="2310" customFormat="false" ht="15" hidden="false" customHeight="false" outlineLevel="0" collapsed="false">
      <c r="A2310" s="5" t="n">
        <v>46138</v>
      </c>
      <c r="B2310" s="6" t="n">
        <v>2368.8221779661</v>
      </c>
      <c r="C2310" s="7" t="n">
        <v>10.89075839</v>
      </c>
      <c r="D2310" s="0" t="n">
        <f aca="false">INT((ROW()-3)/30)</f>
        <v>76</v>
      </c>
      <c r="E2310" s="0" t="n">
        <f aca="false">2+30*D2310</f>
        <v>2282</v>
      </c>
      <c r="F2310" s="8" t="n">
        <f aca="false">INDEX($F:$F,$E2310)*(2*B2310/INDEX($B:$B,$E2310)-C2310/INDEX($C:$C,$E2310))</f>
        <v>200.952093010934</v>
      </c>
      <c r="G2310" s="9" t="n">
        <f aca="false">B2310/B2309-1</f>
        <v>0.0213625913792954</v>
      </c>
      <c r="H2310" s="9" t="n">
        <f aca="false">F2310/F2309-1</f>
        <v>-0.000890740978074955</v>
      </c>
      <c r="I2310" s="9" t="n">
        <f aca="false">LN(B2310/B2309)</f>
        <v>0.021137609711763</v>
      </c>
      <c r="J2310" s="9" t="n">
        <f aca="false">LN(F2310/F2309)</f>
        <v>-0.000891137923554541</v>
      </c>
      <c r="K2310" s="9" t="n">
        <f aca="false">F2310/F2303-1</f>
        <v>0.0043908948678304</v>
      </c>
      <c r="L2310" s="9" t="n">
        <f aca="false">F2310/F2280-1</f>
        <v>0.0680359189131619</v>
      </c>
      <c r="M2310" s="9" t="n">
        <f aca="false">B2310/B2303-1</f>
        <v>0.0454425502402183</v>
      </c>
      <c r="N2310" s="9" t="n">
        <f aca="false">B2310/B2280-1</f>
        <v>0.19102204653881</v>
      </c>
      <c r="O2310" s="8" t="n">
        <f aca="false">MAX(O2309,F2310)</f>
        <v>271.506607307531</v>
      </c>
      <c r="P2310" s="9" t="n">
        <f aca="false">F2310/O2310-1</f>
        <v>-0.259862973488087</v>
      </c>
      <c r="Q2310" s="8" t="n">
        <f aca="false">MAX(Q2309,B2310)</f>
        <v>4831.10497749854</v>
      </c>
      <c r="R2310" s="9" t="n">
        <f aca="false">B2310/Q2310-1</f>
        <v>-0.509672799701274</v>
      </c>
      <c r="S2310" s="9" t="n">
        <f aca="false">B2310/INDEX($B:$B,$E2310)-1</f>
        <v>0.19464125836013</v>
      </c>
      <c r="T2310" s="0" t="n">
        <f aca="false">IF(AND($A2310&gt;=CrashTest!$B$3,$A2310&lt;=CrashTest!$C$3),1,IF(AND($A2310&gt;=CrashTest!$B$4,$A2310&lt;=CrashTest!$C$4),2,IF(AND($A2310&gt;=CrashTest!$B$5,$A2310&lt;=CrashTest!$C$5),3,IF(AND($A2310&gt;=CrashTest!$B$6,$A2310&lt;=CrashTest!$C$6),4,IF(AND($A2310&gt;=CrashTest!$B$7,$A2310&lt;=CrashTest!$C$7),5,0)))))</f>
        <v>0</v>
      </c>
      <c r="U2310" s="8" t="str">
        <f aca="false">IF(T2310=0,"",IF(T2309=T2310,MAX(U2309,B2310),B2310))</f>
        <v/>
      </c>
      <c r="V2310" s="9" t="str">
        <f aca="false">IF(T2310=0,"",B2310/U2310-1)</f>
        <v/>
      </c>
      <c r="W2310" s="8" t="str">
        <f aca="false">IF(T2310=0,"",IF(T2309=T2310,MAX(W2309,F2310),F2310))</f>
        <v/>
      </c>
      <c r="X2310" s="9" t="str">
        <f aca="false">IF(T2310=0,"",F2310/W2310-1)</f>
        <v/>
      </c>
    </row>
    <row r="2311" customFormat="false" ht="15" hidden="false" customHeight="false" outlineLevel="0" collapsed="false">
      <c r="A2311" s="5" t="n">
        <v>46139</v>
      </c>
      <c r="B2311" s="6" t="n">
        <v>2297.93676651081</v>
      </c>
      <c r="C2311" s="7" t="n">
        <v>10.33779838</v>
      </c>
      <c r="D2311" s="0" t="n">
        <f aca="false">INT((ROW()-3)/30)</f>
        <v>76</v>
      </c>
      <c r="E2311" s="0" t="n">
        <f aca="false">2+30*D2311</f>
        <v>2282</v>
      </c>
      <c r="F2311" s="8" t="n">
        <f aca="false">INDEX($F:$F,$E2311)*(2*B2311/INDEX($B:$B,$E2311)-C2311/INDEX($C:$C,$E2311))</f>
        <v>200.212729378625</v>
      </c>
      <c r="G2311" s="9" t="n">
        <f aca="false">B2311/B2310-1</f>
        <v>-0.0299243278430267</v>
      </c>
      <c r="H2311" s="9" t="n">
        <f aca="false">F2311/F2310-1</f>
        <v>-0.00367930296833496</v>
      </c>
      <c r="I2311" s="9" t="n">
        <f aca="false">LN(B2311/B2310)</f>
        <v>-0.0303811979945658</v>
      </c>
      <c r="J2311" s="9" t="n">
        <f aca="false">LN(F2311/F2310)</f>
        <v>-0.00368608825202402</v>
      </c>
      <c r="K2311" s="9" t="n">
        <f aca="false">F2311/F2304-1</f>
        <v>-0.000385365041203234</v>
      </c>
      <c r="L2311" s="9" t="n">
        <f aca="false">F2311/F2281-1</f>
        <v>0.0557972837293004</v>
      </c>
      <c r="M2311" s="9" t="n">
        <f aca="false">B2311/B2304-1</f>
        <v>-0.00684197771761208</v>
      </c>
      <c r="N2311" s="9" t="n">
        <f aca="false">B2311/B2281-1</f>
        <v>0.152197324505791</v>
      </c>
      <c r="O2311" s="8" t="n">
        <f aca="false">MAX(O2310,F2311)</f>
        <v>271.506607307531</v>
      </c>
      <c r="P2311" s="9" t="n">
        <f aca="false">F2311/O2311-1</f>
        <v>-0.262586161846707</v>
      </c>
      <c r="Q2311" s="8" t="n">
        <f aca="false">MAX(Q2310,B2311)</f>
        <v>4831.10497749854</v>
      </c>
      <c r="R2311" s="9" t="n">
        <f aca="false">B2311/Q2311-1</f>
        <v>-0.524345511593366</v>
      </c>
      <c r="S2311" s="9" t="n">
        <f aca="false">B2311/INDEX($B:$B,$E2311)-1</f>
        <v>0.158892421690156</v>
      </c>
      <c r="T2311" s="0" t="n">
        <f aca="false">IF(AND($A2311&gt;=CrashTest!$B$3,$A2311&lt;=CrashTest!$C$3),1,IF(AND($A2311&gt;=CrashTest!$B$4,$A2311&lt;=CrashTest!$C$4),2,IF(AND($A2311&gt;=CrashTest!$B$5,$A2311&lt;=CrashTest!$C$5),3,IF(AND($A2311&gt;=CrashTest!$B$6,$A2311&lt;=CrashTest!$C$6),4,IF(AND($A2311&gt;=CrashTest!$B$7,$A2311&lt;=CrashTest!$C$7),5,0)))))</f>
        <v>0</v>
      </c>
      <c r="U2311" s="8" t="str">
        <f aca="false">IF(T2311=0,"",IF(T2310=T2311,MAX(U2310,B2311),B2311))</f>
        <v/>
      </c>
      <c r="V2311" s="9" t="str">
        <f aca="false">IF(T2311=0,"",B2311/U2311-1)</f>
        <v/>
      </c>
      <c r="W2311" s="8" t="str">
        <f aca="false">IF(T2311=0,"",IF(T2310=T2311,MAX(W2310,F2311),F2311))</f>
        <v/>
      </c>
      <c r="X2311" s="9" t="str">
        <f aca="false">IF(T2311=0,"",F2311/W2311-1)</f>
        <v/>
      </c>
    </row>
    <row r="2312" customFormat="false" ht="15" hidden="false" customHeight="false" outlineLevel="0" collapsed="false">
      <c r="A2312" s="5" t="n">
        <v>46140</v>
      </c>
      <c r="B2312" s="6" t="n">
        <v>2287.49049327878</v>
      </c>
      <c r="C2312" s="7" t="n">
        <v>10.22106738</v>
      </c>
      <c r="D2312" s="0" t="n">
        <f aca="false">INT((ROW()-3)/30)</f>
        <v>76</v>
      </c>
      <c r="E2312" s="0" t="n">
        <f aca="false">2+30*D2312</f>
        <v>2282</v>
      </c>
      <c r="F2312" s="8" t="n">
        <f aca="false">INDEX($F:$F,$E2312)*(2*B2312/INDEX($B:$B,$E2312)-C2312/INDEX($C:$C,$E2312))</f>
        <v>200.922345577271</v>
      </c>
      <c r="G2312" s="9" t="n">
        <f aca="false">B2312/B2311-1</f>
        <v>-0.00454593589530816</v>
      </c>
      <c r="H2312" s="9" t="n">
        <f aca="false">F2312/F2311-1</f>
        <v>0.00354431109773867</v>
      </c>
      <c r="I2312" s="9" t="n">
        <f aca="false">LN(B2312/B2311)</f>
        <v>-0.00455630008377578</v>
      </c>
      <c r="J2312" s="9" t="n">
        <f aca="false">LN(F2312/F2311)</f>
        <v>0.00353804482919835</v>
      </c>
      <c r="K2312" s="9" t="n">
        <f aca="false">F2312/F2305-1</f>
        <v>0.00432237349671483</v>
      </c>
      <c r="L2312" s="9" t="n">
        <f aca="false">F2312/F2282-1</f>
        <v>0.0576028017879011</v>
      </c>
      <c r="M2312" s="9" t="n">
        <f aca="false">B2312/B2305-1</f>
        <v>-0.0155853943512726</v>
      </c>
      <c r="N2312" s="9" t="n">
        <f aca="false">B2312/B2282-1</f>
        <v>0.153624171031594</v>
      </c>
      <c r="O2312" s="8" t="n">
        <f aca="false">MAX(O2311,F2312)</f>
        <v>271.506607307531</v>
      </c>
      <c r="P2312" s="9" t="n">
        <f aca="false">F2312/O2312-1</f>
        <v>-0.259972537796514</v>
      </c>
      <c r="Q2312" s="8" t="n">
        <f aca="false">MAX(Q2311,B2312)</f>
        <v>4831.10497749854</v>
      </c>
      <c r="R2312" s="9" t="n">
        <f aca="false">B2312/Q2312-1</f>
        <v>-0.526507806405979</v>
      </c>
      <c r="S2312" s="9" t="n">
        <f aca="false">B2312/INDEX($B:$B,$E2312)-1</f>
        <v>0.153624171031594</v>
      </c>
      <c r="T2312" s="0" t="n">
        <f aca="false">IF(AND($A2312&gt;=CrashTest!$B$3,$A2312&lt;=CrashTest!$C$3),1,IF(AND($A2312&gt;=CrashTest!$B$4,$A2312&lt;=CrashTest!$C$4),2,IF(AND($A2312&gt;=CrashTest!$B$5,$A2312&lt;=CrashTest!$C$5),3,IF(AND($A2312&gt;=CrashTest!$B$6,$A2312&lt;=CrashTest!$C$6),4,IF(AND($A2312&gt;=CrashTest!$B$7,$A2312&lt;=CrashTest!$C$7),5,0)))))</f>
        <v>0</v>
      </c>
      <c r="U2312" s="8" t="str">
        <f aca="false">IF(T2312=0,"",IF(T2311=T2312,MAX(U2311,B2312),B2312))</f>
        <v/>
      </c>
      <c r="V2312" s="9" t="str">
        <f aca="false">IF(T2312=0,"",B2312/U2312-1)</f>
        <v/>
      </c>
      <c r="W2312" s="8" t="str">
        <f aca="false">IF(T2312=0,"",IF(T2311=T2312,MAX(W2311,F2312),F2312))</f>
        <v/>
      </c>
      <c r="X2312" s="9" t="str">
        <f aca="false">IF(T2312=0,"",F2312/W2312-1)</f>
        <v/>
      </c>
    </row>
    <row r="2313" customFormat="false" ht="15" hidden="false" customHeight="false" outlineLevel="0" collapsed="false">
      <c r="A2313" s="5" t="n">
        <v>46141</v>
      </c>
      <c r="B2313" s="6" t="n">
        <v>2254.10393863238</v>
      </c>
      <c r="C2313" s="7" t="n">
        <v>9.935305719</v>
      </c>
      <c r="D2313" s="0" t="n">
        <f aca="false">INT((ROW()-3)/30)</f>
        <v>77</v>
      </c>
      <c r="E2313" s="0" t="n">
        <f aca="false">2+30*D2313</f>
        <v>2312</v>
      </c>
      <c r="F2313" s="8" t="n">
        <f aca="false">INDEX($F:$F,$E2313)*(2*B2313/INDEX($B:$B,$E2313)-C2313/INDEX($C:$C,$E2313))</f>
        <v>200.674719238707</v>
      </c>
      <c r="G2313" s="9" t="n">
        <f aca="false">B2313/B2312-1</f>
        <v>-0.0145952758031117</v>
      </c>
      <c r="H2313" s="9" t="n">
        <f aca="false">F2313/F2312-1</f>
        <v>-0.00123244797810718</v>
      </c>
      <c r="I2313" s="9" t="n">
        <f aca="false">LN(B2313/B2312)</f>
        <v>-0.0147028346916736</v>
      </c>
      <c r="J2313" s="9" t="n">
        <f aca="false">LN(F2313/F2312)</f>
        <v>-0.00123320806669382</v>
      </c>
      <c r="K2313" s="9" t="n">
        <f aca="false">F2313/F2306-1</f>
        <v>-0.00808276097446159</v>
      </c>
      <c r="L2313" s="9" t="n">
        <f aca="false">F2313/F2283-1</f>
        <v>0.0520934587141262</v>
      </c>
      <c r="M2313" s="9" t="n">
        <f aca="false">B2313/B2306-1</f>
        <v>-0.0535946647617415</v>
      </c>
      <c r="N2313" s="9" t="n">
        <f aca="false">B2313/B2283-1</f>
        <v>0.114359284205679</v>
      </c>
      <c r="O2313" s="8" t="n">
        <f aca="false">MAX(O2312,F2313)</f>
        <v>271.506607307531</v>
      </c>
      <c r="P2313" s="9" t="n">
        <f aca="false">F2313/O2313-1</f>
        <v>-0.26088458314605</v>
      </c>
      <c r="Q2313" s="8" t="n">
        <f aca="false">MAX(Q2312,B2313)</f>
        <v>4831.10497749854</v>
      </c>
      <c r="R2313" s="9" t="n">
        <f aca="false">B2313/Q2313-1</f>
        <v>-0.533418555562104</v>
      </c>
      <c r="S2313" s="9" t="n">
        <f aca="false">B2313/INDEX($B:$B,$E2313)-1</f>
        <v>-0.0145952758031117</v>
      </c>
      <c r="T2313" s="0" t="n">
        <f aca="false">IF(AND($A2313&gt;=CrashTest!$B$3,$A2313&lt;=CrashTest!$C$3),1,IF(AND($A2313&gt;=CrashTest!$B$4,$A2313&lt;=CrashTest!$C$4),2,IF(AND($A2313&gt;=CrashTest!$B$5,$A2313&lt;=CrashTest!$C$5),3,IF(AND($A2313&gt;=CrashTest!$B$6,$A2313&lt;=CrashTest!$C$6),4,IF(AND($A2313&gt;=CrashTest!$B$7,$A2313&lt;=CrashTest!$C$7),5,0)))))</f>
        <v>0</v>
      </c>
      <c r="U2313" s="8" t="str">
        <f aca="false">IF(T2313=0,"",IF(T2312=T2313,MAX(U2312,B2313),B2313))</f>
        <v/>
      </c>
      <c r="V2313" s="9" t="str">
        <f aca="false">IF(T2313=0,"",B2313/U2313-1)</f>
        <v/>
      </c>
      <c r="W2313" s="8" t="str">
        <f aca="false">IF(T2313=0,"",IF(T2312=T2313,MAX(W2312,F2313),F2313))</f>
        <v/>
      </c>
      <c r="X2313" s="9" t="str">
        <f aca="false">IF(T2313=0,"",F2313/W2313-1)</f>
        <v/>
      </c>
    </row>
    <row r="2314" customFormat="false" ht="15" hidden="false" customHeight="false" outlineLevel="0" collapsed="false">
      <c r="A2314" s="5" t="n">
        <v>46142</v>
      </c>
      <c r="B2314" s="6" t="n">
        <v>2256.61539976622</v>
      </c>
      <c r="C2314" s="7" t="n">
        <v>9.974958978</v>
      </c>
      <c r="D2314" s="0" t="n">
        <f aca="false">INT((ROW()-3)/30)</f>
        <v>77</v>
      </c>
      <c r="E2314" s="0" t="n">
        <f aca="false">2+30*D2314</f>
        <v>2312</v>
      </c>
      <c r="F2314" s="8" t="n">
        <f aca="false">INDEX($F:$F,$E2314)*(2*B2314/INDEX($B:$B,$E2314)-C2314/INDEX($C:$C,$E2314))</f>
        <v>200.336418386693</v>
      </c>
      <c r="G2314" s="9" t="n">
        <f aca="false">B2314/B2313-1</f>
        <v>0.00111417272770642</v>
      </c>
      <c r="H2314" s="9" t="n">
        <f aca="false">F2314/F2313-1</f>
        <v>-0.00168581699427761</v>
      </c>
      <c r="I2314" s="9" t="n">
        <f aca="false">LN(B2314/B2313)</f>
        <v>0.00111355249792549</v>
      </c>
      <c r="J2314" s="9" t="n">
        <f aca="false">LN(F2314/F2313)</f>
        <v>-0.00168723958278744</v>
      </c>
      <c r="K2314" s="9" t="n">
        <f aca="false">F2314/F2307-1</f>
        <v>-0.00331447303325183</v>
      </c>
      <c r="L2314" s="9" t="n">
        <f aca="false">F2314/F2284-1</f>
        <v>0.0414477469440264</v>
      </c>
      <c r="M2314" s="9" t="n">
        <f aca="false">B2314/B2307-1</f>
        <v>-0.0317046487670916</v>
      </c>
      <c r="N2314" s="9" t="n">
        <f aca="false">B2314/B2284-1</f>
        <v>0.073846555555106</v>
      </c>
      <c r="O2314" s="8" t="n">
        <f aca="false">MAX(O2313,F2314)</f>
        <v>271.506607307531</v>
      </c>
      <c r="P2314" s="9" t="n">
        <f aca="false">F2314/O2314-1</f>
        <v>-0.262130596476516</v>
      </c>
      <c r="Q2314" s="8" t="n">
        <f aca="false">MAX(Q2313,B2314)</f>
        <v>4831.10497749854</v>
      </c>
      <c r="R2314" s="9" t="n">
        <f aca="false">B2314/Q2314-1</f>
        <v>-0.532898703241457</v>
      </c>
      <c r="S2314" s="9" t="n">
        <f aca="false">B2314/INDEX($B:$B,$E2314)-1</f>
        <v>-0.0134973647336585</v>
      </c>
      <c r="T2314" s="0" t="n">
        <f aca="false">IF(AND($A2314&gt;=CrashTest!$B$3,$A2314&lt;=CrashTest!$C$3),1,IF(AND($A2314&gt;=CrashTest!$B$4,$A2314&lt;=CrashTest!$C$4),2,IF(AND($A2314&gt;=CrashTest!$B$5,$A2314&lt;=CrashTest!$C$5),3,IF(AND($A2314&gt;=CrashTest!$B$6,$A2314&lt;=CrashTest!$C$6),4,IF(AND($A2314&gt;=CrashTest!$B$7,$A2314&lt;=CrashTest!$C$7),5,0)))))</f>
        <v>0</v>
      </c>
      <c r="U2314" s="8" t="str">
        <f aca="false">IF(T2314=0,"",IF(T2313=T2314,MAX(U2313,B2314),B2314))</f>
        <v/>
      </c>
      <c r="V2314" s="9" t="str">
        <f aca="false">IF(T2314=0,"",B2314/U2314-1)</f>
        <v/>
      </c>
      <c r="W2314" s="8" t="str">
        <f aca="false">IF(T2314=0,"",IF(T2313=T2314,MAX(W2313,F2314),F2314))</f>
        <v/>
      </c>
      <c r="X2314" s="9" t="str">
        <f aca="false">IF(T2314=0,"",F2314/W2314-1)</f>
        <v/>
      </c>
    </row>
    <row r="2315" customFormat="false" ht="15" hidden="false" customHeight="false" outlineLevel="0" collapsed="false">
      <c r="A2315" s="5" t="n">
        <v>46143</v>
      </c>
      <c r="B2315" s="6" t="n">
        <v>2292.81031618936</v>
      </c>
      <c r="C2315" s="7" t="n">
        <v>10.26751184</v>
      </c>
      <c r="D2315" s="0" t="n">
        <f aca="false">INT((ROW()-3)/30)</f>
        <v>77</v>
      </c>
      <c r="E2315" s="0" t="n">
        <f aca="false">2+30*D2315</f>
        <v>2312</v>
      </c>
      <c r="F2315" s="8" t="n">
        <f aca="false">INDEX($F:$F,$E2315)*(2*B2315/INDEX($B:$B,$E2315)-C2315/INDEX($C:$C,$E2315))</f>
        <v>200.943891984067</v>
      </c>
      <c r="G2315" s="9" t="n">
        <f aca="false">B2315/B2314-1</f>
        <v>0.0160394706279545</v>
      </c>
      <c r="H2315" s="9" t="n">
        <f aca="false">F2315/F2314-1</f>
        <v>0.00303226743427798</v>
      </c>
      <c r="I2315" s="9" t="n">
        <f aca="false">LN(B2315/B2314)</f>
        <v>0.0159121974449479</v>
      </c>
      <c r="J2315" s="9" t="n">
        <f aca="false">LN(F2315/F2314)</f>
        <v>0.00302767938383892</v>
      </c>
      <c r="K2315" s="9" t="n">
        <f aca="false">F2315/F2308-1</f>
        <v>-0.00114921198805973</v>
      </c>
      <c r="L2315" s="9" t="n">
        <f aca="false">F2315/F2285-1</f>
        <v>0.0365933767186197</v>
      </c>
      <c r="M2315" s="9" t="n">
        <f aca="false">B2315/B2308-1</f>
        <v>-0.00984959795596463</v>
      </c>
      <c r="N2315" s="9" t="n">
        <f aca="false">B2315/B2285-1</f>
        <v>0.0709669707540641</v>
      </c>
      <c r="O2315" s="8" t="n">
        <f aca="false">MAX(O2314,F2315)</f>
        <v>271.506607307531</v>
      </c>
      <c r="P2315" s="9" t="n">
        <f aca="false">F2315/O2315-1</f>
        <v>-0.259893179113461</v>
      </c>
      <c r="Q2315" s="8" t="n">
        <f aca="false">MAX(Q2314,B2315)</f>
        <v>4831.10497749854</v>
      </c>
      <c r="R2315" s="9" t="n">
        <f aca="false">B2315/Q2315-1</f>
        <v>-0.525406645711819</v>
      </c>
      <c r="S2315" s="9" t="n">
        <f aca="false">B2315/INDEX($B:$B,$E2315)-1</f>
        <v>0.00232561530909581</v>
      </c>
      <c r="T2315" s="0" t="n">
        <f aca="false">IF(AND($A2315&gt;=CrashTest!$B$3,$A2315&lt;=CrashTest!$C$3),1,IF(AND($A2315&gt;=CrashTest!$B$4,$A2315&lt;=CrashTest!$C$4),2,IF(AND($A2315&gt;=CrashTest!$B$5,$A2315&lt;=CrashTest!$C$5),3,IF(AND($A2315&gt;=CrashTest!$B$6,$A2315&lt;=CrashTest!$C$6),4,IF(AND($A2315&gt;=CrashTest!$B$7,$A2315&lt;=CrashTest!$C$7),5,0)))))</f>
        <v>0</v>
      </c>
      <c r="U2315" s="8" t="str">
        <f aca="false">IF(T2315=0,"",IF(T2314=T2315,MAX(U2314,B2315),B2315))</f>
        <v/>
      </c>
      <c r="V2315" s="9" t="str">
        <f aca="false">IF(T2315=0,"",B2315/U2315-1)</f>
        <v/>
      </c>
      <c r="W2315" s="8" t="str">
        <f aca="false">IF(T2315=0,"",IF(T2314=T2315,MAX(W2314,F2315),F2315))</f>
        <v/>
      </c>
      <c r="X2315" s="9" t="str">
        <f aca="false">IF(T2315=0,"",F2315/W2315-1)</f>
        <v/>
      </c>
    </row>
    <row r="2316" customFormat="false" ht="15" hidden="false" customHeight="false" outlineLevel="0" collapsed="false">
      <c r="A2316" s="5" t="n">
        <v>46144</v>
      </c>
      <c r="B2316" s="6" t="n">
        <v>2318.91120660432</v>
      </c>
      <c r="C2316" s="7" t="n">
        <v>10.42295102</v>
      </c>
      <c r="D2316" s="0" t="n">
        <f aca="false">INT((ROW()-3)/30)</f>
        <v>77</v>
      </c>
      <c r="E2316" s="0" t="n">
        <f aca="false">2+30*D2316</f>
        <v>2312</v>
      </c>
      <c r="F2316" s="8" t="n">
        <f aca="false">INDEX($F:$F,$E2316)*(2*B2316/INDEX($B:$B,$E2316)-C2316/INDEX($C:$C,$E2316))</f>
        <v>202.473477768523</v>
      </c>
      <c r="G2316" s="9" t="n">
        <f aca="false">B2316/B2315-1</f>
        <v>0.0113837984026255</v>
      </c>
      <c r="H2316" s="9" t="n">
        <f aca="false">F2316/F2315-1</f>
        <v>0.00761200437273168</v>
      </c>
      <c r="I2316" s="9" t="n">
        <f aca="false">LN(B2316/B2315)</f>
        <v>0.0113194905544491</v>
      </c>
      <c r="J2316" s="9" t="n">
        <f aca="false">LN(F2316/F2315)</f>
        <v>0.0075831792529906</v>
      </c>
      <c r="K2316" s="9" t="n">
        <f aca="false">F2316/F2309-1</f>
        <v>0.00667339819095458</v>
      </c>
      <c r="L2316" s="9" t="n">
        <f aca="false">F2316/F2286-1</f>
        <v>0.0561884267368611</v>
      </c>
      <c r="M2316" s="9" t="n">
        <f aca="false">B2316/B2309-1</f>
        <v>-0.000157470161201823</v>
      </c>
      <c r="N2316" s="9" t="n">
        <f aca="false">B2316/B2286-1</f>
        <v>0.127646656592643</v>
      </c>
      <c r="O2316" s="8" t="n">
        <f aca="false">MAX(O2315,F2316)</f>
        <v>271.506607307531</v>
      </c>
      <c r="P2316" s="9" t="n">
        <f aca="false">F2316/O2316-1</f>
        <v>-0.254259482756584</v>
      </c>
      <c r="Q2316" s="8" t="n">
        <f aca="false">MAX(Q2315,B2316)</f>
        <v>4831.10497749854</v>
      </c>
      <c r="R2316" s="9" t="n">
        <f aca="false">B2316/Q2316-1</f>
        <v>-0.520003970643376</v>
      </c>
      <c r="S2316" s="9" t="n">
        <f aca="false">B2316/INDEX($B:$B,$E2316)-1</f>
        <v>0.0137358880475622</v>
      </c>
      <c r="T2316" s="0" t="n">
        <f aca="false">IF(AND($A2316&gt;=CrashTest!$B$3,$A2316&lt;=CrashTest!$C$3),1,IF(AND($A2316&gt;=CrashTest!$B$4,$A2316&lt;=CrashTest!$C$4),2,IF(AND($A2316&gt;=CrashTest!$B$5,$A2316&lt;=CrashTest!$C$5),3,IF(AND($A2316&gt;=CrashTest!$B$6,$A2316&lt;=CrashTest!$C$6),4,IF(AND($A2316&gt;=CrashTest!$B$7,$A2316&lt;=CrashTest!$C$7),5,0)))))</f>
        <v>0</v>
      </c>
      <c r="U2316" s="8" t="str">
        <f aca="false">IF(T2316=0,"",IF(T2315=T2316,MAX(U2315,B2316),B2316))</f>
        <v/>
      </c>
      <c r="V2316" s="9" t="str">
        <f aca="false">IF(T2316=0,"",B2316/U2316-1)</f>
        <v/>
      </c>
      <c r="W2316" s="8" t="str">
        <f aca="false">IF(T2316=0,"",IF(T2315=T2316,MAX(W2315,F2316),F2316))</f>
        <v/>
      </c>
      <c r="X2316" s="9" t="str">
        <f aca="false">IF(T2316=0,"",F2316/W2316-1)</f>
        <v/>
      </c>
    </row>
    <row r="2317" customFormat="false" ht="15" hidden="false" customHeight="false" outlineLevel="0" collapsed="false">
      <c r="A2317" s="5" t="n">
        <v>46145</v>
      </c>
      <c r="B2317" s="6" t="n">
        <v>2326.03863559322</v>
      </c>
      <c r="C2317" s="7" t="n">
        <v>10.46443239</v>
      </c>
      <c r="D2317" s="0" t="n">
        <f aca="false">INT((ROW()-3)/30)</f>
        <v>77</v>
      </c>
      <c r="E2317" s="0" t="n">
        <f aca="false">2+30*D2317</f>
        <v>2312</v>
      </c>
      <c r="F2317" s="8" t="n">
        <f aca="false">INDEX($F:$F,$E2317)*(2*B2317/INDEX($B:$B,$E2317)-C2317/INDEX($C:$C,$E2317))</f>
        <v>202.910130085693</v>
      </c>
      <c r="G2317" s="9" t="n">
        <f aca="false">B2317/B2316-1</f>
        <v>0.00307361013591256</v>
      </c>
      <c r="H2317" s="9" t="n">
        <f aca="false">F2317/F2316-1</f>
        <v>0.00215659019631986</v>
      </c>
      <c r="I2317" s="9" t="n">
        <f aca="false">LN(B2317/B2316)</f>
        <v>0.0030688962529012</v>
      </c>
      <c r="J2317" s="9" t="n">
        <f aca="false">LN(F2317/F2316)</f>
        <v>0.00215426809363239</v>
      </c>
      <c r="K2317" s="9" t="n">
        <f aca="false">F2317/F2310-1</f>
        <v>0.00974380035272038</v>
      </c>
      <c r="L2317" s="9" t="n">
        <f aca="false">F2317/F2287-1</f>
        <v>0.0588941746789</v>
      </c>
      <c r="M2317" s="9" t="n">
        <f aca="false">B2317/B2310-1</f>
        <v>-0.0180611034339497</v>
      </c>
      <c r="N2317" s="9" t="n">
        <f aca="false">B2317/B2287-1</f>
        <v>0.133756853622219</v>
      </c>
      <c r="O2317" s="8" t="n">
        <f aca="false">MAX(O2316,F2317)</f>
        <v>271.506607307531</v>
      </c>
      <c r="P2317" s="9" t="n">
        <f aca="false">F2317/O2317-1</f>
        <v>-0.252651226068099</v>
      </c>
      <c r="Q2317" s="8" t="n">
        <f aca="false">MAX(Q2316,B2317)</f>
        <v>4831.10497749854</v>
      </c>
      <c r="R2317" s="9" t="n">
        <f aca="false">B2317/Q2317-1</f>
        <v>-0.518528649982348</v>
      </c>
      <c r="S2317" s="9" t="n">
        <f aca="false">B2317/INDEX($B:$B,$E2317)-1</f>
        <v>0.0168517169482034</v>
      </c>
      <c r="T2317" s="0" t="n">
        <f aca="false">IF(AND($A2317&gt;=CrashTest!$B$3,$A2317&lt;=CrashTest!$C$3),1,IF(AND($A2317&gt;=CrashTest!$B$4,$A2317&lt;=CrashTest!$C$4),2,IF(AND($A2317&gt;=CrashTest!$B$5,$A2317&lt;=CrashTest!$C$5),3,IF(AND($A2317&gt;=CrashTest!$B$6,$A2317&lt;=CrashTest!$C$6),4,IF(AND($A2317&gt;=CrashTest!$B$7,$A2317&lt;=CrashTest!$C$7),5,0)))))</f>
        <v>0</v>
      </c>
      <c r="U2317" s="8" t="str">
        <f aca="false">IF(T2317=0,"",IF(T2316=T2317,MAX(U2316,B2317),B2317))</f>
        <v/>
      </c>
      <c r="V2317" s="9" t="str">
        <f aca="false">IF(T2317=0,"",B2317/U2317-1)</f>
        <v/>
      </c>
      <c r="W2317" s="8" t="str">
        <f aca="false">IF(T2317=0,"",IF(T2316=T2317,MAX(W2316,F2317),F2317))</f>
        <v/>
      </c>
      <c r="X2317" s="9" t="str">
        <f aca="false">IF(T2317=0,"",F2317/W2317-1)</f>
        <v/>
      </c>
    </row>
    <row r="2318" customFormat="false" ht="15" hidden="false" customHeight="false" outlineLevel="0" collapsed="false">
      <c r="A2318" s="5" t="n">
        <v>46146</v>
      </c>
      <c r="B2318" s="6" t="n">
        <v>2347.40537580362</v>
      </c>
      <c r="C2318" s="7" t="n">
        <v>10.65035244</v>
      </c>
      <c r="D2318" s="0" t="n">
        <f aca="false">INT((ROW()-3)/30)</f>
        <v>77</v>
      </c>
      <c r="E2318" s="0" t="n">
        <f aca="false">2+30*D2318</f>
        <v>2312</v>
      </c>
      <c r="F2318" s="8" t="n">
        <f aca="false">INDEX($F:$F,$E2318)*(2*B2318/INDEX($B:$B,$E2318)-C2318/INDEX($C:$C,$E2318))</f>
        <v>203.008882333174</v>
      </c>
      <c r="G2318" s="9" t="n">
        <f aca="false">B2318/B2317-1</f>
        <v>0.00918589222184196</v>
      </c>
      <c r="H2318" s="9" t="n">
        <f aca="false">F2318/F2317-1</f>
        <v>0.000486679730771877</v>
      </c>
      <c r="I2318" s="9" t="n">
        <f aca="false">LN(B2318/B2317)</f>
        <v>0.00914395851726021</v>
      </c>
      <c r="J2318" s="9" t="n">
        <f aca="false">LN(F2318/F2317)</f>
        <v>0.000486561340602212</v>
      </c>
      <c r="K2318" s="9" t="n">
        <f aca="false">F2318/F2311-1</f>
        <v>0.0139659099759897</v>
      </c>
      <c r="L2318" s="9" t="n">
        <f aca="false">F2318/F2288-1</f>
        <v>0.0548409952600526</v>
      </c>
      <c r="M2318" s="9" t="n">
        <f aca="false">B2318/B2311-1</f>
        <v>0.0215274023261847</v>
      </c>
      <c r="N2318" s="9" t="n">
        <f aca="false">B2318/B2288-1</f>
        <v>0.137176361516868</v>
      </c>
      <c r="O2318" s="8" t="n">
        <f aca="false">MAX(O2317,F2318)</f>
        <v>271.506607307531</v>
      </c>
      <c r="P2318" s="9" t="n">
        <f aca="false">F2318/O2318-1</f>
        <v>-0.252287506568009</v>
      </c>
      <c r="Q2318" s="8" t="n">
        <f aca="false">MAX(Q2317,B2318)</f>
        <v>4831.10497749854</v>
      </c>
      <c r="R2318" s="9" t="n">
        <f aca="false">B2318/Q2318-1</f>
        <v>-0.514105906053181</v>
      </c>
      <c r="S2318" s="9" t="n">
        <f aca="false">B2318/INDEX($B:$B,$E2318)-1</f>
        <v>0.0261924072256845</v>
      </c>
      <c r="T2318" s="0" t="n">
        <f aca="false">IF(AND($A2318&gt;=CrashTest!$B$3,$A2318&lt;=CrashTest!$C$3),1,IF(AND($A2318&gt;=CrashTest!$B$4,$A2318&lt;=CrashTest!$C$4),2,IF(AND($A2318&gt;=CrashTest!$B$5,$A2318&lt;=CrashTest!$C$5),3,IF(AND($A2318&gt;=CrashTest!$B$6,$A2318&lt;=CrashTest!$C$6),4,IF(AND($A2318&gt;=CrashTest!$B$7,$A2318&lt;=CrashTest!$C$7),5,0)))))</f>
        <v>0</v>
      </c>
      <c r="U2318" s="8" t="str">
        <f aca="false">IF(T2318=0,"",IF(T2317=T2318,MAX(U2317,B2318),B2318))</f>
        <v/>
      </c>
      <c r="V2318" s="9" t="str">
        <f aca="false">IF(T2318=0,"",B2318/U2318-1)</f>
        <v/>
      </c>
      <c r="W2318" s="8" t="str">
        <f aca="false">IF(T2318=0,"",IF(T2317=T2318,MAX(W2317,F2318),F2318))</f>
        <v/>
      </c>
      <c r="X2318" s="9" t="str">
        <f aca="false">IF(T2318=0,"",F2318/W2318-1)</f>
        <v/>
      </c>
    </row>
    <row r="2319" customFormat="false" ht="15" hidden="false" customHeight="false" outlineLevel="0" collapsed="false">
      <c r="A2319" s="5" t="n">
        <v>46147</v>
      </c>
      <c r="B2319" s="6" t="n">
        <v>2360.64430946815</v>
      </c>
      <c r="C2319" s="7" t="n">
        <v>10.74551422</v>
      </c>
      <c r="D2319" s="0" t="n">
        <f aca="false">INT((ROW()-3)/30)</f>
        <v>77</v>
      </c>
      <c r="E2319" s="0" t="n">
        <f aca="false">2+30*D2319</f>
        <v>2312</v>
      </c>
      <c r="F2319" s="8" t="n">
        <f aca="false">INDEX($F:$F,$E2319)*(2*B2319/INDEX($B:$B,$E2319)-C2319/INDEX($C:$C,$E2319))</f>
        <v>203.463914320419</v>
      </c>
      <c r="G2319" s="9" t="n">
        <f aca="false">B2319/B2318-1</f>
        <v>0.00563981568799044</v>
      </c>
      <c r="H2319" s="9" t="n">
        <f aca="false">F2319/F2318-1</f>
        <v>0.00224143880807026</v>
      </c>
      <c r="I2319" s="9" t="n">
        <f aca="false">LN(B2319/B2318)</f>
        <v>0.00562397147188473</v>
      </c>
      <c r="J2319" s="9" t="n">
        <f aca="false">LN(F2319/F2318)</f>
        <v>0.0022389305315048</v>
      </c>
      <c r="K2319" s="9" t="n">
        <f aca="false">F2319/F2312-1</f>
        <v>0.0126495076286623</v>
      </c>
      <c r="L2319" s="9" t="n">
        <f aca="false">F2319/F2289-1</f>
        <v>0.0483095807533909</v>
      </c>
      <c r="M2319" s="9" t="n">
        <f aca="false">B2319/B2312-1</f>
        <v>0.0319799432628525</v>
      </c>
      <c r="N2319" s="9" t="n">
        <f aca="false">B2319/B2289-1</f>
        <v>0.118319581466947</v>
      </c>
      <c r="O2319" s="8" t="n">
        <f aca="false">MAX(O2318,F2319)</f>
        <v>271.506607307531</v>
      </c>
      <c r="P2319" s="9" t="n">
        <f aca="false">F2319/O2319-1</f>
        <v>-0.250611554767951</v>
      </c>
      <c r="Q2319" s="8" t="n">
        <f aca="false">MAX(Q2318,B2319)</f>
        <v>4831.10497749854</v>
      </c>
      <c r="R2319" s="9" t="n">
        <f aca="false">B2319/Q2319-1</f>
        <v>-0.511365552919438</v>
      </c>
      <c r="S2319" s="9" t="n">
        <f aca="false">B2319/INDEX($B:$B,$E2319)-1</f>
        <v>0.0319799432628525</v>
      </c>
      <c r="T2319" s="0" t="n">
        <f aca="false">IF(AND($A2319&gt;=CrashTest!$B$3,$A2319&lt;=CrashTest!$C$3),1,IF(AND($A2319&gt;=CrashTest!$B$4,$A2319&lt;=CrashTest!$C$4),2,IF(AND($A2319&gt;=CrashTest!$B$5,$A2319&lt;=CrashTest!$C$5),3,IF(AND($A2319&gt;=CrashTest!$B$6,$A2319&lt;=CrashTest!$C$6),4,IF(AND($A2319&gt;=CrashTest!$B$7,$A2319&lt;=CrashTest!$C$7),5,0)))))</f>
        <v>0</v>
      </c>
      <c r="U2319" s="8" t="str">
        <f aca="false">IF(T2319=0,"",IF(T2318=T2319,MAX(U2318,B2319),B2319))</f>
        <v/>
      </c>
      <c r="V2319" s="9" t="str">
        <f aca="false">IF(T2319=0,"",B2319/U2319-1)</f>
        <v/>
      </c>
      <c r="W2319" s="8" t="str">
        <f aca="false">IF(T2319=0,"",IF(T2318=T2319,MAX(W2318,F2319),F2319))</f>
        <v/>
      </c>
      <c r="X2319" s="9" t="str">
        <f aca="false">IF(T2319=0,"",F2319/W2319-1)</f>
        <v/>
      </c>
    </row>
    <row r="2320" customFormat="false" ht="15" hidden="false" customHeight="false" outlineLevel="0" collapsed="false">
      <c r="A2320" s="5" t="n">
        <v>46148</v>
      </c>
      <c r="B2320" s="6" t="n">
        <v>2348.57684628872</v>
      </c>
      <c r="C2320" s="7" t="n">
        <v>10.67020938</v>
      </c>
      <c r="D2320" s="0" t="n">
        <f aca="false">INT((ROW()-3)/30)</f>
        <v>77</v>
      </c>
      <c r="E2320" s="0" t="n">
        <f aca="false">2+30*D2320</f>
        <v>2312</v>
      </c>
      <c r="F2320" s="8" t="n">
        <f aca="false">INDEX($F:$F,$E2320)*(2*B2320/INDEX($B:$B,$E2320)-C2320/INDEX($C:$C,$E2320))</f>
        <v>202.824334059323</v>
      </c>
      <c r="G2320" s="9" t="n">
        <f aca="false">B2320/B2319-1</f>
        <v>-0.00511193623326878</v>
      </c>
      <c r="H2320" s="9" t="n">
        <f aca="false">F2320/F2319-1</f>
        <v>-0.00314345796025894</v>
      </c>
      <c r="I2320" s="9" t="n">
        <f aca="false">LN(B2320/B2319)</f>
        <v>-0.00512504687890399</v>
      </c>
      <c r="J2320" s="9" t="n">
        <f aca="false">LN(F2320/F2319)</f>
        <v>-0.00314840900255094</v>
      </c>
      <c r="K2320" s="9" t="n">
        <f aca="false">F2320/F2313-1</f>
        <v>0.0107119363553647</v>
      </c>
      <c r="L2320" s="9" t="n">
        <f aca="false">F2320/F2290-1</f>
        <v>0.0531332970266356</v>
      </c>
      <c r="M2320" s="9" t="n">
        <f aca="false">B2320/B2313-1</f>
        <v>0.0419115135008632</v>
      </c>
      <c r="N2320" s="9" t="n">
        <f aca="false">B2320/B2290-1</f>
        <v>0.117382804879919</v>
      </c>
      <c r="O2320" s="8" t="n">
        <f aca="false">MAX(O2319,F2320)</f>
        <v>271.506607307531</v>
      </c>
      <c r="P2320" s="9" t="n">
        <f aca="false">F2320/O2320-1</f>
        <v>-0.252967225841442</v>
      </c>
      <c r="Q2320" s="8" t="n">
        <f aca="false">MAX(Q2319,B2320)</f>
        <v>4831.10497749854</v>
      </c>
      <c r="R2320" s="9" t="n">
        <f aca="false">B2320/Q2320-1</f>
        <v>-0.513863421054293</v>
      </c>
      <c r="S2320" s="9" t="n">
        <f aca="false">B2320/INDEX($B:$B,$E2320)-1</f>
        <v>0.0267045275988804</v>
      </c>
      <c r="T2320" s="0" t="n">
        <f aca="false">IF(AND($A2320&gt;=CrashTest!$B$3,$A2320&lt;=CrashTest!$C$3),1,IF(AND($A2320&gt;=CrashTest!$B$4,$A2320&lt;=CrashTest!$C$4),2,IF(AND($A2320&gt;=CrashTest!$B$5,$A2320&lt;=CrashTest!$C$5),3,IF(AND($A2320&gt;=CrashTest!$B$6,$A2320&lt;=CrashTest!$C$6),4,IF(AND($A2320&gt;=CrashTest!$B$7,$A2320&lt;=CrashTest!$C$7),5,0)))))</f>
        <v>0</v>
      </c>
      <c r="U2320" s="8" t="str">
        <f aca="false">IF(T2320=0,"",IF(T2319=T2320,MAX(U2319,B2320),B2320))</f>
        <v/>
      </c>
      <c r="V2320" s="9" t="str">
        <f aca="false">IF(T2320=0,"",B2320/U2320-1)</f>
        <v/>
      </c>
      <c r="W2320" s="8" t="str">
        <f aca="false">IF(T2320=0,"",IF(T2319=T2320,MAX(W2319,F2320),F2320))</f>
        <v/>
      </c>
      <c r="X2320" s="9" t="str">
        <f aca="false">IF(T2320=0,"",F2320/W2320-1)</f>
        <v/>
      </c>
    </row>
    <row r="2321" customFormat="false" ht="15" hidden="false" customHeight="false" outlineLevel="0" collapsed="false">
      <c r="A2321" s="5" t="n">
        <v>46149</v>
      </c>
      <c r="B2321" s="6" t="n">
        <v>2290.27787580362</v>
      </c>
      <c r="C2321" s="7" t="n">
        <v>10.22827215</v>
      </c>
      <c r="D2321" s="0" t="n">
        <f aca="false">INT((ROW()-3)/30)</f>
        <v>77</v>
      </c>
      <c r="E2321" s="0" t="n">
        <f aca="false">2+30*D2321</f>
        <v>2312</v>
      </c>
      <c r="F2321" s="8" t="n">
        <f aca="false">INDEX($F:$F,$E2321)*(2*B2321/INDEX($B:$B,$E2321)-C2321/INDEX($C:$C,$E2321))</f>
        <v>201.27037759761</v>
      </c>
      <c r="G2321" s="9" t="n">
        <f aca="false">B2321/B2320-1</f>
        <v>-0.0248231053530249</v>
      </c>
      <c r="H2321" s="9" t="n">
        <f aca="false">F2321/F2320-1</f>
        <v>-0.00766158789042681</v>
      </c>
      <c r="I2321" s="9" t="n">
        <f aca="false">LN(B2321/B2320)</f>
        <v>-0.0251363940336418</v>
      </c>
      <c r="J2321" s="9" t="n">
        <f aca="false">LN(F2321/F2320)</f>
        <v>-0.00769108863321748</v>
      </c>
      <c r="K2321" s="9" t="n">
        <f aca="false">F2321/F2314-1</f>
        <v>0.00466195421900117</v>
      </c>
      <c r="L2321" s="9" t="n">
        <f aca="false">F2321/F2291-1</f>
        <v>0.0224689421180786</v>
      </c>
      <c r="M2321" s="9" t="n">
        <f aca="false">B2321/B2314-1</f>
        <v>0.0149172411217646</v>
      </c>
      <c r="N2321" s="9" t="n">
        <f aca="false">B2321/B2291-1</f>
        <v>0.0188498944101434</v>
      </c>
      <c r="O2321" s="8" t="n">
        <f aca="false">MAX(O2320,F2321)</f>
        <v>271.506607307531</v>
      </c>
      <c r="P2321" s="9" t="n">
        <f aca="false">F2321/O2321-1</f>
        <v>-0.258690683097687</v>
      </c>
      <c r="Q2321" s="8" t="n">
        <f aca="false">MAX(Q2320,B2321)</f>
        <v>4831.10497749854</v>
      </c>
      <c r="R2321" s="9" t="n">
        <f aca="false">B2321/Q2321-1</f>
        <v>-0.525930840569421</v>
      </c>
      <c r="S2321" s="9" t="n">
        <f aca="false">B2321/INDEX($B:$B,$E2321)-1</f>
        <v>0.00121853294386587</v>
      </c>
      <c r="T2321" s="0" t="n">
        <f aca="false">IF(AND($A2321&gt;=CrashTest!$B$3,$A2321&lt;=CrashTest!$C$3),1,IF(AND($A2321&gt;=CrashTest!$B$4,$A2321&lt;=CrashTest!$C$4),2,IF(AND($A2321&gt;=CrashTest!$B$5,$A2321&lt;=CrashTest!$C$5),3,IF(AND($A2321&gt;=CrashTest!$B$6,$A2321&lt;=CrashTest!$C$6),4,IF(AND($A2321&gt;=CrashTest!$B$7,$A2321&lt;=CrashTest!$C$7),5,0)))))</f>
        <v>0</v>
      </c>
      <c r="U2321" s="8" t="str">
        <f aca="false">IF(T2321=0,"",IF(T2320=T2321,MAX(U2320,B2321),B2321))</f>
        <v/>
      </c>
      <c r="V2321" s="9" t="str">
        <f aca="false">IF(T2321=0,"",B2321/U2321-1)</f>
        <v/>
      </c>
      <c r="W2321" s="8" t="str">
        <f aca="false">IF(T2321=0,"",IF(T2320=T2321,MAX(W2320,F2321),F2321))</f>
        <v/>
      </c>
      <c r="X2321" s="9" t="str">
        <f aca="false">IF(T2321=0,"",F2321/W2321-1)</f>
        <v/>
      </c>
    </row>
    <row r="2322" customFormat="false" ht="15" hidden="false" customHeight="false" outlineLevel="0" collapsed="false">
      <c r="A2322" s="5" t="n">
        <v>46150</v>
      </c>
      <c r="B2322" s="6" t="n">
        <v>2306.36417153711</v>
      </c>
      <c r="C2322" s="7" t="n">
        <v>10.34446959</v>
      </c>
      <c r="D2322" s="0" t="n">
        <f aca="false">INT((ROW()-3)/30)</f>
        <v>77</v>
      </c>
      <c r="E2322" s="0" t="n">
        <f aca="false">2+30*D2322</f>
        <v>2312</v>
      </c>
      <c r="F2322" s="8" t="n">
        <f aca="false">INDEX($F:$F,$E2322)*(2*B2322/INDEX($B:$B,$E2322)-C2322/INDEX($C:$C,$E2322))</f>
        <v>201.81209520521</v>
      </c>
      <c r="G2322" s="9" t="n">
        <f aca="false">B2322/B2321-1</f>
        <v>0.00702373100811848</v>
      </c>
      <c r="H2322" s="9" t="n">
        <f aca="false">F2322/F2321-1</f>
        <v>0.00269149198240481</v>
      </c>
      <c r="I2322" s="9" t="n">
        <f aca="false">LN(B2322/B2321)</f>
        <v>0.00699917950454825</v>
      </c>
      <c r="J2322" s="9" t="n">
        <f aca="false">LN(F2322/F2321)</f>
        <v>0.00268787640393976</v>
      </c>
      <c r="K2322" s="9" t="n">
        <f aca="false">F2322/F2315-1</f>
        <v>0.00432062508877817</v>
      </c>
      <c r="L2322" s="9" t="n">
        <f aca="false">F2322/F2292-1</f>
        <v>0.0367239402308028</v>
      </c>
      <c r="M2322" s="9" t="n">
        <f aca="false">B2322/B2315-1</f>
        <v>0.00591145950977601</v>
      </c>
      <c r="N2322" s="9" t="n">
        <f aca="false">B2322/B2292-1</f>
        <v>0.0537933443159093</v>
      </c>
      <c r="O2322" s="8" t="n">
        <f aca="false">MAX(O2321,F2322)</f>
        <v>271.506607307531</v>
      </c>
      <c r="P2322" s="9" t="n">
        <f aca="false">F2322/O2322-1</f>
        <v>-0.256695455014763</v>
      </c>
      <c r="Q2322" s="8" t="n">
        <f aca="false">MAX(Q2321,B2322)</f>
        <v>4831.10497749854</v>
      </c>
      <c r="R2322" s="9" t="n">
        <f aca="false">B2322/Q2322-1</f>
        <v>-0.522601106314336</v>
      </c>
      <c r="S2322" s="9" t="n">
        <f aca="false">B2322/INDEX($B:$B,$E2322)-1</f>
        <v>0.00825082259960674</v>
      </c>
      <c r="T2322" s="0" t="n">
        <f aca="false">IF(AND($A2322&gt;=CrashTest!$B$3,$A2322&lt;=CrashTest!$C$3),1,IF(AND($A2322&gt;=CrashTest!$B$4,$A2322&lt;=CrashTest!$C$4),2,IF(AND($A2322&gt;=CrashTest!$B$5,$A2322&lt;=CrashTest!$C$5),3,IF(AND($A2322&gt;=CrashTest!$B$6,$A2322&lt;=CrashTest!$C$6),4,IF(AND($A2322&gt;=CrashTest!$B$7,$A2322&lt;=CrashTest!$C$7),5,0)))))</f>
        <v>0</v>
      </c>
      <c r="U2322" s="8" t="str">
        <f aca="false">IF(T2322=0,"",IF(T2321=T2322,MAX(U2321,B2322),B2322))</f>
        <v/>
      </c>
      <c r="V2322" s="9" t="str">
        <f aca="false">IF(T2322=0,"",B2322/U2322-1)</f>
        <v/>
      </c>
      <c r="W2322" s="8" t="str">
        <f aca="false">IF(T2322=0,"",IF(T2321=T2322,MAX(W2321,F2322),F2322))</f>
        <v/>
      </c>
      <c r="X2322" s="9" t="str">
        <f aca="false">IF(T2322=0,"",F2322/W2322-1)</f>
        <v/>
      </c>
    </row>
    <row r="2323" customFormat="false" ht="15" hidden="false" customHeight="false" outlineLevel="0" collapsed="false">
      <c r="A2323" s="5" t="n">
        <v>46151</v>
      </c>
      <c r="B2323" s="6" t="n">
        <v>2326.38885505552</v>
      </c>
      <c r="C2323" s="7" t="n">
        <v>10.47159567</v>
      </c>
      <c r="D2323" s="0" t="n">
        <f aca="false">INT((ROW()-3)/30)</f>
        <v>77</v>
      </c>
      <c r="E2323" s="0" t="n">
        <f aca="false">2+30*D2323</f>
        <v>2312</v>
      </c>
      <c r="F2323" s="8" t="n">
        <f aca="false">INDEX($F:$F,$E2323)*(2*B2323/INDEX($B:$B,$E2323)-C2323/INDEX($C:$C,$E2323))</f>
        <v>202.830839950381</v>
      </c>
      <c r="G2323" s="9" t="n">
        <f aca="false">B2323/B2322-1</f>
        <v>0.00868235977888254</v>
      </c>
      <c r="H2323" s="9" t="n">
        <f aca="false">F2323/F2322-1</f>
        <v>0.00504798656461003</v>
      </c>
      <c r="I2323" s="9" t="n">
        <f aca="false">LN(B2323/B2322)</f>
        <v>0.00864488485086837</v>
      </c>
      <c r="J2323" s="9" t="n">
        <f aca="false">LN(F2323/F2322)</f>
        <v>0.00503528819663056</v>
      </c>
      <c r="K2323" s="9" t="n">
        <f aca="false">F2323/F2316-1</f>
        <v>0.00176498268216108</v>
      </c>
      <c r="L2323" s="9" t="n">
        <f aca="false">F2323/F2293-1</f>
        <v>0.0381026269397715</v>
      </c>
      <c r="M2323" s="9" t="n">
        <f aca="false">B2323/B2316-1</f>
        <v>0.00322463767905523</v>
      </c>
      <c r="N2323" s="9" t="n">
        <f aca="false">B2323/B2293-1</f>
        <v>0.0621565100066719</v>
      </c>
      <c r="O2323" s="8" t="n">
        <f aca="false">MAX(O2322,F2323)</f>
        <v>271.506607307531</v>
      </c>
      <c r="P2323" s="9" t="n">
        <f aca="false">F2323/O2323-1</f>
        <v>-0.252943263658264</v>
      </c>
      <c r="Q2323" s="8" t="n">
        <f aca="false">MAX(Q2322,B2323)</f>
        <v>4831.10497749854</v>
      </c>
      <c r="R2323" s="9" t="n">
        <f aca="false">B2323/Q2323-1</f>
        <v>-0.518456157361316</v>
      </c>
      <c r="S2323" s="9" t="n">
        <f aca="false">B2323/INDEX($B:$B,$E2323)-1</f>
        <v>0.0170048189887708</v>
      </c>
      <c r="T2323" s="0" t="n">
        <f aca="false">IF(AND($A2323&gt;=CrashTest!$B$3,$A2323&lt;=CrashTest!$C$3),1,IF(AND($A2323&gt;=CrashTest!$B$4,$A2323&lt;=CrashTest!$C$4),2,IF(AND($A2323&gt;=CrashTest!$B$5,$A2323&lt;=CrashTest!$C$5),3,IF(AND($A2323&gt;=CrashTest!$B$6,$A2323&lt;=CrashTest!$C$6),4,IF(AND($A2323&gt;=CrashTest!$B$7,$A2323&lt;=CrashTest!$C$7),5,0)))))</f>
        <v>0</v>
      </c>
      <c r="U2323" s="8" t="str">
        <f aca="false">IF(T2323=0,"",IF(T2322=T2323,MAX(U2322,B2323),B2323))</f>
        <v/>
      </c>
      <c r="V2323" s="9" t="str">
        <f aca="false">IF(T2323=0,"",B2323/U2323-1)</f>
        <v/>
      </c>
      <c r="W2323" s="8" t="str">
        <f aca="false">IF(T2323=0,"",IF(T2322=T2323,MAX(W2322,F2323),F2323))</f>
        <v/>
      </c>
      <c r="X2323" s="9" t="str">
        <f aca="false">IF(T2323=0,"",F2323/W2323-1)</f>
        <v/>
      </c>
    </row>
    <row r="2324" customFormat="false" ht="15" hidden="false" customHeight="false" outlineLevel="0" collapsed="false">
      <c r="A2324" s="5" t="n">
        <v>46152</v>
      </c>
      <c r="B2324" s="6" t="n">
        <v>2374.78948042081</v>
      </c>
      <c r="C2324" s="7" t="n">
        <v>10.81460707</v>
      </c>
      <c r="D2324" s="0" t="n">
        <f aca="false">INT((ROW()-3)/30)</f>
        <v>77</v>
      </c>
      <c r="E2324" s="0" t="n">
        <f aca="false">2+30*D2324</f>
        <v>2312</v>
      </c>
      <c r="F2324" s="8" t="n">
        <f aca="false">INDEX($F:$F,$E2324)*(2*B2324/INDEX($B:$B,$E2324)-C2324/INDEX($C:$C,$E2324))</f>
        <v>204.590599863729</v>
      </c>
      <c r="G2324" s="9" t="n">
        <f aca="false">B2324/B2323-1</f>
        <v>0.0208050452357136</v>
      </c>
      <c r="H2324" s="9" t="n">
        <f aca="false">F2324/F2323-1</f>
        <v>0.00867599776137706</v>
      </c>
      <c r="I2324" s="9" t="n">
        <f aca="false">LN(B2324/B2323)</f>
        <v>0.0205915760292796</v>
      </c>
      <c r="J2324" s="9" t="n">
        <f aca="false">LN(F2324/F2323)</f>
        <v>0.00863857757533478</v>
      </c>
      <c r="K2324" s="9" t="n">
        <f aca="false">F2324/F2317-1</f>
        <v>0.00828184269225996</v>
      </c>
      <c r="L2324" s="9" t="n">
        <f aca="false">F2324/F2294-1</f>
        <v>0.0399797340016457</v>
      </c>
      <c r="M2324" s="9" t="n">
        <f aca="false">B2324/B2317-1</f>
        <v>0.0209587425082287</v>
      </c>
      <c r="N2324" s="9" t="n">
        <f aca="false">B2324/B2294-1</f>
        <v>0.0580327171432979</v>
      </c>
      <c r="O2324" s="8" t="n">
        <f aca="false">MAX(O2323,F2324)</f>
        <v>271.506607307531</v>
      </c>
      <c r="P2324" s="9" t="n">
        <f aca="false">F2324/O2324-1</f>
        <v>-0.246461801086141</v>
      </c>
      <c r="Q2324" s="8" t="n">
        <f aca="false">MAX(Q2323,B2324)</f>
        <v>4831.10497749854</v>
      </c>
      <c r="R2324" s="9" t="n">
        <f aca="false">B2324/Q2324-1</f>
        <v>-0.508437615932239</v>
      </c>
      <c r="S2324" s="9" t="n">
        <f aca="false">B2324/INDEX($B:$B,$E2324)-1</f>
        <v>0.0381636502527709</v>
      </c>
      <c r="T2324" s="0" t="n">
        <f aca="false">IF(AND($A2324&gt;=CrashTest!$B$3,$A2324&lt;=CrashTest!$C$3),1,IF(AND($A2324&gt;=CrashTest!$B$4,$A2324&lt;=CrashTest!$C$4),2,IF(AND($A2324&gt;=CrashTest!$B$5,$A2324&lt;=CrashTest!$C$5),3,IF(AND($A2324&gt;=CrashTest!$B$6,$A2324&lt;=CrashTest!$C$6),4,IF(AND($A2324&gt;=CrashTest!$B$7,$A2324&lt;=CrashTest!$C$7),5,0)))))</f>
        <v>0</v>
      </c>
      <c r="U2324" s="8" t="str">
        <f aca="false">IF(T2324=0,"",IF(T2323=T2324,MAX(U2323,B2324),B2324))</f>
        <v/>
      </c>
      <c r="V2324" s="9" t="str">
        <f aca="false">IF(T2324=0,"",B2324/U2324-1)</f>
        <v/>
      </c>
      <c r="W2324" s="8" t="str">
        <f aca="false">IF(T2324=0,"",IF(T2323=T2324,MAX(W2323,F2324),F2324))</f>
        <v/>
      </c>
      <c r="X2324" s="9" t="str">
        <f aca="false">IF(T2324=0,"",F2324/W2324-1)</f>
        <v/>
      </c>
    </row>
    <row r="2325" customFormat="false" ht="15" hidden="false" customHeight="false" outlineLevel="0" collapsed="false">
      <c r="A2325" s="5" t="n">
        <v>46153</v>
      </c>
      <c r="B2325" s="6" t="n">
        <v>2339.08045149036</v>
      </c>
      <c r="C2325" s="7" t="n">
        <v>10.56652963</v>
      </c>
      <c r="D2325" s="0" t="n">
        <f aca="false">INT((ROW()-3)/30)</f>
        <v>77</v>
      </c>
      <c r="E2325" s="0" t="n">
        <f aca="false">2+30*D2325</f>
        <v>2312</v>
      </c>
      <c r="F2325" s="8" t="n">
        <f aca="false">INDEX($F:$F,$E2325)*(2*B2325/INDEX($B:$B,$E2325)-C2325/INDEX($C:$C,$E2325))</f>
        <v>203.194199320539</v>
      </c>
      <c r="G2325" s="9" t="n">
        <f aca="false">B2325/B2324-1</f>
        <v>-0.0150367134539111</v>
      </c>
      <c r="H2325" s="9" t="n">
        <f aca="false">F2325/F2324-1</f>
        <v>-0.00682534067606122</v>
      </c>
      <c r="I2325" s="9" t="n">
        <f aca="false">LN(B2325/B2324)</f>
        <v>-0.0151509110467284</v>
      </c>
      <c r="J2325" s="9" t="n">
        <f aca="false">LN(F2325/F2324)</f>
        <v>-0.00684873984605131</v>
      </c>
      <c r="K2325" s="9" t="n">
        <f aca="false">F2325/F2318-1</f>
        <v>0.000912851621245325</v>
      </c>
      <c r="L2325" s="9" t="n">
        <f aca="false">F2325/F2295-1</f>
        <v>0.0253066119145606</v>
      </c>
      <c r="M2325" s="9" t="n">
        <f aca="false">B2325/B2318-1</f>
        <v>-0.00354643658869958</v>
      </c>
      <c r="N2325" s="9" t="n">
        <f aca="false">B2325/B2295-1</f>
        <v>0.0228403440010039</v>
      </c>
      <c r="O2325" s="8" t="n">
        <f aca="false">MAX(O2324,F2325)</f>
        <v>271.506607307531</v>
      </c>
      <c r="P2325" s="9" t="n">
        <f aca="false">F2325/O2325-1</f>
        <v>-0.251604956006154</v>
      </c>
      <c r="Q2325" s="8" t="n">
        <f aca="false">MAX(Q2324,B2325)</f>
        <v>4831.10497749854</v>
      </c>
      <c r="R2325" s="9" t="n">
        <f aca="false">B2325/Q2325-1</f>
        <v>-0.515829098646187</v>
      </c>
      <c r="S2325" s="9" t="n">
        <f aca="false">B2325/INDEX($B:$B,$E2325)-1</f>
        <v>0.0225530809256538</v>
      </c>
      <c r="T2325" s="0" t="n">
        <f aca="false">IF(AND($A2325&gt;=CrashTest!$B$3,$A2325&lt;=CrashTest!$C$3),1,IF(AND($A2325&gt;=CrashTest!$B$4,$A2325&lt;=CrashTest!$C$4),2,IF(AND($A2325&gt;=CrashTest!$B$5,$A2325&lt;=CrashTest!$C$5),3,IF(AND($A2325&gt;=CrashTest!$B$6,$A2325&lt;=CrashTest!$C$6),4,IF(AND($A2325&gt;=CrashTest!$B$7,$A2325&lt;=CrashTest!$C$7),5,0)))))</f>
        <v>0</v>
      </c>
      <c r="U2325" s="8" t="str">
        <f aca="false">IF(T2325=0,"",IF(T2324=T2325,MAX(U2324,B2325),B2325))</f>
        <v/>
      </c>
      <c r="V2325" s="9" t="str">
        <f aca="false">IF(T2325=0,"",B2325/U2325-1)</f>
        <v/>
      </c>
      <c r="W2325" s="8" t="str">
        <f aca="false">IF(T2325=0,"",IF(T2324=T2325,MAX(W2324,F2325),F2325))</f>
        <v/>
      </c>
      <c r="X2325" s="9" t="str">
        <f aca="false">IF(T2325=0,"",F2325/W2325-1)</f>
        <v/>
      </c>
    </row>
    <row r="2326" customFormat="false" ht="15" hidden="false" customHeight="false" outlineLevel="0" collapsed="false">
      <c r="A2326" s="5" t="n">
        <v>46154</v>
      </c>
      <c r="B2326" s="6" t="n">
        <v>2277.51648568089</v>
      </c>
      <c r="C2326" s="7" t="n">
        <v>10.11310382</v>
      </c>
      <c r="D2326" s="0" t="n">
        <f aca="false">INT((ROW()-3)/30)</f>
        <v>77</v>
      </c>
      <c r="E2326" s="0" t="n">
        <f aca="false">2+30*D2326</f>
        <v>2312</v>
      </c>
      <c r="F2326" s="8" t="n">
        <f aca="false">INDEX($F:$F,$E2326)*(2*B2326/INDEX($B:$B,$E2326)-C2326/INDEX($C:$C,$E2326))</f>
        <v>201.292518053136</v>
      </c>
      <c r="G2326" s="9" t="n">
        <f aca="false">B2326/B2325-1</f>
        <v>-0.0263197299478279</v>
      </c>
      <c r="H2326" s="9" t="n">
        <f aca="false">F2326/F2325-1</f>
        <v>-0.00935893482078976</v>
      </c>
      <c r="I2326" s="9" t="n">
        <f aca="false">LN(B2326/B2325)</f>
        <v>-0.0266722940637953</v>
      </c>
      <c r="J2326" s="9" t="n">
        <f aca="false">LN(F2326/F2325)</f>
        <v>-0.00940300483238268</v>
      </c>
      <c r="K2326" s="9" t="n">
        <f aca="false">F2326/F2319-1</f>
        <v>-0.0106721443678873</v>
      </c>
      <c r="L2326" s="9" t="n">
        <f aca="false">F2326/F2296-1</f>
        <v>0.0276193922442538</v>
      </c>
      <c r="M2326" s="9" t="n">
        <f aca="false">B2326/B2319-1</f>
        <v>-0.0352140402744487</v>
      </c>
      <c r="N2326" s="9" t="n">
        <f aca="false">B2326/B2296-1</f>
        <v>0.0398952847683258</v>
      </c>
      <c r="O2326" s="8" t="n">
        <f aca="false">MAX(O2325,F2326)</f>
        <v>271.506607307531</v>
      </c>
      <c r="P2326" s="9" t="n">
        <f aca="false">F2326/O2326-1</f>
        <v>-0.258609136443094</v>
      </c>
      <c r="Q2326" s="8" t="n">
        <f aca="false">MAX(Q2325,B2326)</f>
        <v>4831.10497749854</v>
      </c>
      <c r="R2326" s="9" t="n">
        <f aca="false">B2326/Q2326-1</f>
        <v>-0.528572346018416</v>
      </c>
      <c r="S2326" s="9" t="n">
        <f aca="false">B2326/INDEX($B:$B,$E2326)-1</f>
        <v>-0.00436024002162894</v>
      </c>
      <c r="T2326" s="0" t="n">
        <f aca="false">IF(AND($A2326&gt;=CrashTest!$B$3,$A2326&lt;=CrashTest!$C$3),1,IF(AND($A2326&gt;=CrashTest!$B$4,$A2326&lt;=CrashTest!$C$4),2,IF(AND($A2326&gt;=CrashTest!$B$5,$A2326&lt;=CrashTest!$C$5),3,IF(AND($A2326&gt;=CrashTest!$B$6,$A2326&lt;=CrashTest!$C$6),4,IF(AND($A2326&gt;=CrashTest!$B$7,$A2326&lt;=CrashTest!$C$7),5,0)))))</f>
        <v>0</v>
      </c>
      <c r="U2326" s="8" t="str">
        <f aca="false">IF(T2326=0,"",IF(T2325=T2326,MAX(U2325,B2326),B2326))</f>
        <v/>
      </c>
      <c r="V2326" s="9" t="str">
        <f aca="false">IF(T2326=0,"",B2326/U2326-1)</f>
        <v/>
      </c>
      <c r="W2326" s="8" t="str">
        <f aca="false">IF(T2326=0,"",IF(T2325=T2326,MAX(W2325,F2326),F2326))</f>
        <v/>
      </c>
      <c r="X2326" s="9" t="str">
        <f aca="false">IF(T2326=0,"",F2326/W2326-1)</f>
        <v/>
      </c>
    </row>
    <row r="2327" customFormat="false" ht="15" hidden="false" customHeight="false" outlineLevel="0" collapsed="false">
      <c r="A2327" s="5" t="n">
        <v>46155</v>
      </c>
      <c r="B2327" s="6" t="n">
        <v>2257.2091616014</v>
      </c>
      <c r="C2327" s="7" t="n">
        <v>9.997519075</v>
      </c>
      <c r="D2327" s="0" t="n">
        <f aca="false">INT((ROW()-3)/30)</f>
        <v>77</v>
      </c>
      <c r="E2327" s="0" t="n">
        <f aca="false">2+30*D2327</f>
        <v>2312</v>
      </c>
      <c r="F2327" s="8" t="n">
        <f aca="false">INDEX($F:$F,$E2327)*(2*B2327/INDEX($B:$B,$E2327)-C2327/INDEX($C:$C,$E2327))</f>
        <v>199.997245960196</v>
      </c>
      <c r="G2327" s="9" t="n">
        <f aca="false">B2327/B2326-1</f>
        <v>-0.00891643340769011</v>
      </c>
      <c r="H2327" s="9" t="n">
        <f aca="false">F2327/F2326-1</f>
        <v>-0.00643477514945723</v>
      </c>
      <c r="I2327" s="9" t="n">
        <f aca="false">LN(B2327/B2326)</f>
        <v>-0.00895642268533807</v>
      </c>
      <c r="J2327" s="9" t="n">
        <f aca="false">LN(F2327/F2326)</f>
        <v>-0.00645556755938576</v>
      </c>
      <c r="K2327" s="9" t="n">
        <f aca="false">F2327/F2320-1</f>
        <v>-0.0139386041238035</v>
      </c>
      <c r="L2327" s="9" t="n">
        <f aca="false">F2327/F2297-1</f>
        <v>0.00847109113760891</v>
      </c>
      <c r="M2327" s="9" t="n">
        <f aca="false">B2327/B2320-1</f>
        <v>-0.0389034256348484</v>
      </c>
      <c r="N2327" s="9" t="n">
        <f aca="false">B2327/B2297-1</f>
        <v>-0.048869205291781</v>
      </c>
      <c r="O2327" s="8" t="n">
        <f aca="false">MAX(O2326,F2327)</f>
        <v>271.506607307531</v>
      </c>
      <c r="P2327" s="9" t="n">
        <f aca="false">F2327/O2327-1</f>
        <v>-0.263379819947945</v>
      </c>
      <c r="Q2327" s="8" t="n">
        <f aca="false">MAX(Q2326,B2327)</f>
        <v>4831.10497749854</v>
      </c>
      <c r="R2327" s="9" t="n">
        <f aca="false">B2327/Q2327-1</f>
        <v>-0.532775799301686</v>
      </c>
      <c r="S2327" s="9" t="n">
        <f aca="false">B2327/INDEX($B:$B,$E2327)-1</f>
        <v>-0.0132377956395247</v>
      </c>
      <c r="T2327" s="0" t="n">
        <f aca="false">IF(AND($A2327&gt;=CrashTest!$B$3,$A2327&lt;=CrashTest!$C$3),1,IF(AND($A2327&gt;=CrashTest!$B$4,$A2327&lt;=CrashTest!$C$4),2,IF(AND($A2327&gt;=CrashTest!$B$5,$A2327&lt;=CrashTest!$C$5),3,IF(AND($A2327&gt;=CrashTest!$B$6,$A2327&lt;=CrashTest!$C$6),4,IF(AND($A2327&gt;=CrashTest!$B$7,$A2327&lt;=CrashTest!$C$7),5,0)))))</f>
        <v>0</v>
      </c>
      <c r="U2327" s="8" t="str">
        <f aca="false">IF(T2327=0,"",IF(T2326=T2327,MAX(U2326,B2327),B2327))</f>
        <v/>
      </c>
      <c r="V2327" s="9" t="str">
        <f aca="false">IF(T2327=0,"",B2327/U2327-1)</f>
        <v/>
      </c>
      <c r="W2327" s="8" t="str">
        <f aca="false">IF(T2327=0,"",IF(T2326=T2327,MAX(W2326,F2327),F2327))</f>
        <v/>
      </c>
      <c r="X2327" s="9" t="str">
        <f aca="false">IF(T2327=0,"",F2327/W2327-1)</f>
        <v/>
      </c>
    </row>
    <row r="2328" customFormat="false" ht="15" hidden="false" customHeight="false" outlineLevel="0" collapsed="false">
      <c r="A2328" s="5" t="n">
        <v>46156</v>
      </c>
      <c r="B2328" s="6" t="n">
        <v>2288.82837726476</v>
      </c>
      <c r="C2328" s="7" t="n">
        <v>10.17236803</v>
      </c>
      <c r="D2328" s="0" t="n">
        <f aca="false">INT((ROW()-3)/30)</f>
        <v>77</v>
      </c>
      <c r="E2328" s="0" t="n">
        <f aca="false">2+30*D2328</f>
        <v>2312</v>
      </c>
      <c r="F2328" s="8" t="n">
        <f aca="false">INDEX($F:$F,$E2328)*(2*B2328/INDEX($B:$B,$E2328)-C2328/INDEX($C:$C,$E2328))</f>
        <v>202.114688017141</v>
      </c>
      <c r="G2328" s="9" t="n">
        <f aca="false">B2328/B2327-1</f>
        <v>0.0140081017750822</v>
      </c>
      <c r="H2328" s="9" t="n">
        <f aca="false">F2328/F2327-1</f>
        <v>0.0105873560747272</v>
      </c>
      <c r="I2328" s="9" t="n">
        <f aca="false">LN(B2328/B2327)</f>
        <v>0.0139108950533268</v>
      </c>
      <c r="J2328" s="9" t="n">
        <f aca="false">LN(F2328/F2327)</f>
        <v>0.0105317024919689</v>
      </c>
      <c r="K2328" s="9" t="n">
        <f aca="false">F2328/F2321-1</f>
        <v>0.00419490652131227</v>
      </c>
      <c r="L2328" s="9" t="n">
        <f aca="false">F2328/F2298-1</f>
        <v>0.019862653823046</v>
      </c>
      <c r="M2328" s="9" t="n">
        <f aca="false">B2328/B2321-1</f>
        <v>-0.000632891997156215</v>
      </c>
      <c r="N2328" s="9" t="n">
        <f aca="false">B2328/B2298-1</f>
        <v>-0.0147996176581556</v>
      </c>
      <c r="O2328" s="8" t="n">
        <f aca="false">MAX(O2327,F2328)</f>
        <v>271.506607307531</v>
      </c>
      <c r="P2328" s="9" t="n">
        <f aca="false">F2328/O2328-1</f>
        <v>-0.255580959809904</v>
      </c>
      <c r="Q2328" s="8" t="n">
        <f aca="false">MAX(Q2327,B2328)</f>
        <v>4831.10497749854</v>
      </c>
      <c r="R2328" s="9" t="n">
        <f aca="false">B2328/Q2328-1</f>
        <v>-0.526230875146523</v>
      </c>
      <c r="S2328" s="9" t="n">
        <f aca="false">B2328/INDEX($B:$B,$E2328)-1</f>
        <v>0.000584869746961259</v>
      </c>
      <c r="T2328" s="0" t="n">
        <f aca="false">IF(AND($A2328&gt;=CrashTest!$B$3,$A2328&lt;=CrashTest!$C$3),1,IF(AND($A2328&gt;=CrashTest!$B$4,$A2328&lt;=CrashTest!$C$4),2,IF(AND($A2328&gt;=CrashTest!$B$5,$A2328&lt;=CrashTest!$C$5),3,IF(AND($A2328&gt;=CrashTest!$B$6,$A2328&lt;=CrashTest!$C$6),4,IF(AND($A2328&gt;=CrashTest!$B$7,$A2328&lt;=CrashTest!$C$7),5,0)))))</f>
        <v>0</v>
      </c>
      <c r="U2328" s="8" t="str">
        <f aca="false">IF(T2328=0,"",IF(T2327=T2328,MAX(U2327,B2328),B2328))</f>
        <v/>
      </c>
      <c r="V2328" s="9" t="str">
        <f aca="false">IF(T2328=0,"",B2328/U2328-1)</f>
        <v/>
      </c>
      <c r="W2328" s="8" t="str">
        <f aca="false">IF(T2328=0,"",IF(T2327=T2328,MAX(W2327,F2328),F2328))</f>
        <v/>
      </c>
      <c r="X2328" s="9" t="str">
        <f aca="false">IF(T2328=0,"",F2328/W2328-1)</f>
        <v/>
      </c>
    </row>
    <row r="2329" customFormat="false" ht="15" hidden="false" customHeight="false" outlineLevel="0" collapsed="false">
      <c r="A2329" s="5" t="n">
        <v>46157</v>
      </c>
      <c r="B2329" s="6" t="n">
        <v>2223.05238603156</v>
      </c>
      <c r="C2329" s="7" t="n">
        <v>9.755400423</v>
      </c>
      <c r="D2329" s="0" t="n">
        <f aca="false">INT((ROW()-3)/30)</f>
        <v>77</v>
      </c>
      <c r="E2329" s="0" t="n">
        <f aca="false">2+30*D2329</f>
        <v>2312</v>
      </c>
      <c r="F2329" s="8" t="n">
        <f aca="false">INDEX($F:$F,$E2329)*(2*B2329/INDEX($B:$B,$E2329)-C2329/INDEX($C:$C,$E2329))</f>
        <v>198.756394729633</v>
      </c>
      <c r="G2329" s="9" t="n">
        <f aca="false">B2329/B2328-1</f>
        <v>-0.0287378432942206</v>
      </c>
      <c r="H2329" s="9" t="n">
        <f aca="false">F2329/F2328-1</f>
        <v>-0.0166157804781778</v>
      </c>
      <c r="I2329" s="9" t="n">
        <f aca="false">LN(B2329/B2328)</f>
        <v>-0.0291588608218243</v>
      </c>
      <c r="J2329" s="9" t="n">
        <f aca="false">LN(F2329/F2328)</f>
        <v>-0.0167553709890374</v>
      </c>
      <c r="K2329" s="9" t="n">
        <f aca="false">F2329/F2322-1</f>
        <v>-0.0151413148576126</v>
      </c>
      <c r="L2329" s="9" t="n">
        <f aca="false">F2329/F2299-1</f>
        <v>0.000136518895450077</v>
      </c>
      <c r="M2329" s="9" t="n">
        <f aca="false">B2329/B2322-1</f>
        <v>-0.0361225631813494</v>
      </c>
      <c r="N2329" s="9" t="n">
        <f aca="false">B2329/B2299-1</f>
        <v>-0.0567402104585761</v>
      </c>
      <c r="O2329" s="8" t="n">
        <f aca="false">MAX(O2328,F2329)</f>
        <v>271.506607307531</v>
      </c>
      <c r="P2329" s="9" t="n">
        <f aca="false">F2329/O2329-1</f>
        <v>-0.267950063165479</v>
      </c>
      <c r="Q2329" s="8" t="n">
        <f aca="false">MAX(Q2328,B2329)</f>
        <v>4831.10497749854</v>
      </c>
      <c r="R2329" s="9" t="n">
        <f aca="false">B2329/Q2329-1</f>
        <v>-0.539845978014202</v>
      </c>
      <c r="S2329" s="9" t="n">
        <f aca="false">B2329/INDEX($B:$B,$E2329)-1</f>
        <v>-0.028169781442395</v>
      </c>
      <c r="T2329" s="0" t="n">
        <f aca="false">IF(AND($A2329&gt;=CrashTest!$B$3,$A2329&lt;=CrashTest!$C$3),1,IF(AND($A2329&gt;=CrashTest!$B$4,$A2329&lt;=CrashTest!$C$4),2,IF(AND($A2329&gt;=CrashTest!$B$5,$A2329&lt;=CrashTest!$C$5),3,IF(AND($A2329&gt;=CrashTest!$B$6,$A2329&lt;=CrashTest!$C$6),4,IF(AND($A2329&gt;=CrashTest!$B$7,$A2329&lt;=CrashTest!$C$7),5,0)))))</f>
        <v>0</v>
      </c>
      <c r="U2329" s="8" t="str">
        <f aca="false">IF(T2329=0,"",IF(T2328=T2329,MAX(U2328,B2329),B2329))</f>
        <v/>
      </c>
      <c r="V2329" s="9" t="str">
        <f aca="false">IF(T2329=0,"",B2329/U2329-1)</f>
        <v/>
      </c>
      <c r="W2329" s="8" t="str">
        <f aca="false">IF(T2329=0,"",IF(T2328=T2329,MAX(W2328,F2329),F2329))</f>
        <v/>
      </c>
      <c r="X2329" s="9" t="str">
        <f aca="false">IF(T2329=0,"",F2329/W2329-1)</f>
        <v/>
      </c>
    </row>
    <row r="2330" customFormat="false" ht="15" hidden="false" customHeight="false" outlineLevel="0" collapsed="false">
      <c r="A2330" s="5" t="n">
        <v>46158</v>
      </c>
      <c r="B2330" s="6" t="n">
        <v>2180.49946230275</v>
      </c>
      <c r="C2330" s="7" t="n">
        <v>9.472600573</v>
      </c>
      <c r="D2330" s="0" t="n">
        <f aca="false">INT((ROW()-3)/30)</f>
        <v>77</v>
      </c>
      <c r="E2330" s="0" t="n">
        <f aca="false">2+30*D2330</f>
        <v>2312</v>
      </c>
      <c r="F2330" s="8" t="n">
        <f aca="false">INDEX($F:$F,$E2330)*(2*B2330/INDEX($B:$B,$E2330)-C2330/INDEX($C:$C,$E2330))</f>
        <v>196.840285084417</v>
      </c>
      <c r="G2330" s="9" t="n">
        <f aca="false">B2330/B2329-1</f>
        <v>-0.0191416648551286</v>
      </c>
      <c r="H2330" s="9" t="n">
        <f aca="false">F2330/F2329-1</f>
        <v>-0.00964049306600956</v>
      </c>
      <c r="I2330" s="9" t="n">
        <f aca="false">LN(B2330/B2329)</f>
        <v>-0.01932723846359</v>
      </c>
      <c r="J2330" s="9" t="n">
        <f aca="false">LN(F2330/F2329)</f>
        <v>-0.00968726345510014</v>
      </c>
      <c r="K2330" s="9" t="n">
        <f aca="false">F2330/F2323-1</f>
        <v>-0.0295347338078855</v>
      </c>
      <c r="L2330" s="9" t="n">
        <f aca="false">F2330/F2300-1</f>
        <v>-0.0149398872763792</v>
      </c>
      <c r="M2330" s="9" t="n">
        <f aca="false">B2330/B2323-1</f>
        <v>-0.0627106652594792</v>
      </c>
      <c r="N2330" s="9" t="n">
        <f aca="false">B2330/B2300-1</f>
        <v>-0.0719815300704182</v>
      </c>
      <c r="O2330" s="8" t="n">
        <f aca="false">MAX(O2329,F2330)</f>
        <v>271.506607307531</v>
      </c>
      <c r="P2330" s="9" t="n">
        <f aca="false">F2330/O2330-1</f>
        <v>-0.275007385505505</v>
      </c>
      <c r="Q2330" s="8" t="n">
        <f aca="false">MAX(Q2329,B2330)</f>
        <v>4831.10497749854</v>
      </c>
      <c r="R2330" s="9" t="n">
        <f aca="false">B2330/Q2330-1</f>
        <v>-0.548654092084794</v>
      </c>
      <c r="S2330" s="9" t="n">
        <f aca="false">B2330/INDEX($B:$B,$E2330)-1</f>
        <v>-0.0467722297821112</v>
      </c>
      <c r="T2330" s="0" t="n">
        <f aca="false">IF(AND($A2330&gt;=CrashTest!$B$3,$A2330&lt;=CrashTest!$C$3),1,IF(AND($A2330&gt;=CrashTest!$B$4,$A2330&lt;=CrashTest!$C$4),2,IF(AND($A2330&gt;=CrashTest!$B$5,$A2330&lt;=CrashTest!$C$5),3,IF(AND($A2330&gt;=CrashTest!$B$6,$A2330&lt;=CrashTest!$C$6),4,IF(AND($A2330&gt;=CrashTest!$B$7,$A2330&lt;=CrashTest!$C$7),5,0)))))</f>
        <v>0</v>
      </c>
      <c r="U2330" s="8" t="str">
        <f aca="false">IF(T2330=0,"",IF(T2329=T2330,MAX(U2329,B2330),B2330))</f>
        <v/>
      </c>
      <c r="V2330" s="9" t="str">
        <f aca="false">IF(T2330=0,"",B2330/U2330-1)</f>
        <v/>
      </c>
      <c r="W2330" s="8" t="str">
        <f aca="false">IF(T2330=0,"",IF(T2329=T2330,MAX(W2329,F2330),F2330))</f>
        <v/>
      </c>
      <c r="X2330" s="9" t="str">
        <f aca="false">IF(T2330=0,"",F2330/W2330-1)</f>
        <v/>
      </c>
    </row>
    <row r="2331" customFormat="false" ht="15" hidden="false" customHeight="false" outlineLevel="0" collapsed="false">
      <c r="A2331" s="5" t="n">
        <v>46159</v>
      </c>
      <c r="B2331" s="6" t="n">
        <v>2143.14334921099</v>
      </c>
      <c r="C2331" s="7" t="n">
        <v>9.0670879</v>
      </c>
      <c r="D2331" s="0" t="n">
        <f aca="false">INT((ROW()-3)/30)</f>
        <v>77</v>
      </c>
      <c r="E2331" s="0" t="n">
        <f aca="false">2+30*D2331</f>
        <v>2312</v>
      </c>
      <c r="F2331" s="8" t="n">
        <f aca="false">INDEX($F:$F,$E2331)*(2*B2331/INDEX($B:$B,$E2331)-C2331/INDEX($C:$C,$E2331))</f>
        <v>198.249349863103</v>
      </c>
      <c r="G2331" s="9" t="n">
        <f aca="false">B2331/B2330-1</f>
        <v>-0.0171319065826825</v>
      </c>
      <c r="H2331" s="9" t="n">
        <f aca="false">F2331/F2330-1</f>
        <v>0.00715841667309825</v>
      </c>
      <c r="I2331" s="9" t="n">
        <f aca="false">LN(B2331/B2330)</f>
        <v>-0.0172803556138105</v>
      </c>
      <c r="J2331" s="9" t="n">
        <f aca="false">LN(F2331/F2330)</f>
        <v>0.00713291682848944</v>
      </c>
      <c r="K2331" s="9" t="n">
        <f aca="false">F2331/F2324-1</f>
        <v>-0.03099482578794</v>
      </c>
      <c r="L2331" s="9" t="n">
        <f aca="false">F2331/F2301-1</f>
        <v>-0.0122644248828878</v>
      </c>
      <c r="M2331" s="9" t="n">
        <f aca="false">B2331/B2324-1</f>
        <v>-0.0975438594113919</v>
      </c>
      <c r="N2331" s="9" t="n">
        <f aca="false">B2331/B2301-1</f>
        <v>-0.115231976167872</v>
      </c>
      <c r="O2331" s="8" t="n">
        <f aca="false">MAX(O2330,F2331)</f>
        <v>271.506607307531</v>
      </c>
      <c r="P2331" s="9" t="n">
        <f aca="false">F2331/O2331-1</f>
        <v>-0.269817586286034</v>
      </c>
      <c r="Q2331" s="8" t="n">
        <f aca="false">MAX(Q2330,B2331)</f>
        <v>4831.10497749854</v>
      </c>
      <c r="R2331" s="9" t="n">
        <f aca="false">B2331/Q2331-1</f>
        <v>-0.556386508015673</v>
      </c>
      <c r="S2331" s="9" t="n">
        <f aca="false">B2331/INDEX($B:$B,$E2331)-1</f>
        <v>-0.0631028388935028</v>
      </c>
      <c r="T2331" s="0" t="n">
        <f aca="false">IF(AND($A2331&gt;=CrashTest!$B$3,$A2331&lt;=CrashTest!$C$3),1,IF(AND($A2331&gt;=CrashTest!$B$4,$A2331&lt;=CrashTest!$C$4),2,IF(AND($A2331&gt;=CrashTest!$B$5,$A2331&lt;=CrashTest!$C$5),3,IF(AND($A2331&gt;=CrashTest!$B$6,$A2331&lt;=CrashTest!$C$6),4,IF(AND($A2331&gt;=CrashTest!$B$7,$A2331&lt;=CrashTest!$C$7),5,0)))))</f>
        <v>0</v>
      </c>
      <c r="U2331" s="8" t="str">
        <f aca="false">IF(T2331=0,"",IF(T2330=T2331,MAX(U2330,B2331),B2331))</f>
        <v/>
      </c>
      <c r="V2331" s="9" t="str">
        <f aca="false">IF(T2331=0,"",B2331/U2331-1)</f>
        <v/>
      </c>
      <c r="W2331" s="8" t="str">
        <f aca="false">IF(T2331=0,"",IF(T2330=T2331,MAX(W2330,F2331),F2331))</f>
        <v/>
      </c>
      <c r="X2331" s="9" t="str">
        <f aca="false">IF(T2331=0,"",F2331/W2331-1)</f>
        <v/>
      </c>
    </row>
    <row r="2332" customFormat="false" ht="15" hidden="false" customHeight="false" outlineLevel="0" collapsed="false">
      <c r="A2332" s="5" t="n">
        <v>46160</v>
      </c>
      <c r="B2332" s="6" t="n">
        <v>2130.19724284044</v>
      </c>
      <c r="C2332" s="7" t="n">
        <v>9.07140929</v>
      </c>
      <c r="D2332" s="0" t="n">
        <f aca="false">INT((ROW()-3)/30)</f>
        <v>77</v>
      </c>
      <c r="E2332" s="0" t="n">
        <f aca="false">2+30*D2332</f>
        <v>2312</v>
      </c>
      <c r="F2332" s="8" t="n">
        <f aca="false">INDEX($F:$F,$E2332)*(2*B2332/INDEX($B:$B,$E2332)-C2332/INDEX($C:$C,$E2332))</f>
        <v>195.890151912281</v>
      </c>
      <c r="G2332" s="9" t="n">
        <f aca="false">B2332/B2331-1</f>
        <v>-0.00604070949118551</v>
      </c>
      <c r="H2332" s="9" t="n">
        <f aca="false">F2332/F2331-1</f>
        <v>-0.0119001547921905</v>
      </c>
      <c r="I2332" s="9" t="n">
        <f aca="false">LN(B2332/B2331)</f>
        <v>-0.00605902838677168</v>
      </c>
      <c r="J2332" s="9" t="n">
        <f aca="false">LN(F2332/F2331)</f>
        <v>-0.0119715284376339</v>
      </c>
      <c r="K2332" s="9" t="n">
        <f aca="false">F2332/F2325-1</f>
        <v>-0.0359461413400716</v>
      </c>
      <c r="L2332" s="9" t="n">
        <f aca="false">F2332/F2302-1</f>
        <v>-0.0244198083770242</v>
      </c>
      <c r="M2332" s="9" t="n">
        <f aca="false">B2332/B2325-1</f>
        <v>-0.0893014212131218</v>
      </c>
      <c r="N2332" s="9" t="n">
        <f aca="false">B2332/B2302-1</f>
        <v>-0.0950440171427186</v>
      </c>
      <c r="O2332" s="8" t="n">
        <f aca="false">MAX(O2331,F2332)</f>
        <v>271.506607307531</v>
      </c>
      <c r="P2332" s="9" t="n">
        <f aca="false">F2332/O2332-1</f>
        <v>-0.278506870035766</v>
      </c>
      <c r="Q2332" s="8" t="n">
        <f aca="false">MAX(Q2331,B2332)</f>
        <v>4831.10497749854</v>
      </c>
      <c r="R2332" s="9" t="n">
        <f aca="false">B2332/Q2332-1</f>
        <v>-0.559066248247121</v>
      </c>
      <c r="S2332" s="9" t="n">
        <f aca="false">B2332/INDEX($B:$B,$E2332)-1</f>
        <v>-0.0687623624668635</v>
      </c>
      <c r="T2332" s="0" t="n">
        <f aca="false">IF(AND($A2332&gt;=CrashTest!$B$3,$A2332&lt;=CrashTest!$C$3),1,IF(AND($A2332&gt;=CrashTest!$B$4,$A2332&lt;=CrashTest!$C$4),2,IF(AND($A2332&gt;=CrashTest!$B$5,$A2332&lt;=CrashTest!$C$5),3,IF(AND($A2332&gt;=CrashTest!$B$6,$A2332&lt;=CrashTest!$C$6),4,IF(AND($A2332&gt;=CrashTest!$B$7,$A2332&lt;=CrashTest!$C$7),5,0)))))</f>
        <v>0</v>
      </c>
      <c r="U2332" s="8" t="str">
        <f aca="false">IF(T2332=0,"",IF(T2331=T2332,MAX(U2331,B2332),B2332))</f>
        <v/>
      </c>
      <c r="V2332" s="9" t="str">
        <f aca="false">IF(T2332=0,"",B2332/U2332-1)</f>
        <v/>
      </c>
      <c r="W2332" s="8" t="str">
        <f aca="false">IF(T2332=0,"",IF(T2331=T2332,MAX(W2331,F2332),F2332))</f>
        <v/>
      </c>
      <c r="X2332" s="9" t="str">
        <f aca="false">IF(T2332=0,"",F2332/W2332-1)</f>
        <v/>
      </c>
    </row>
    <row r="2333" customFormat="false" ht="15" hidden="false" customHeight="false" outlineLevel="0" collapsed="false">
      <c r="A2333" s="5" t="n">
        <v>46161</v>
      </c>
      <c r="B2333" s="6" t="n">
        <v>2112.00750058445</v>
      </c>
      <c r="C2333" s="7" t="n">
        <v>8.97076869</v>
      </c>
      <c r="D2333" s="0" t="n">
        <f aca="false">INT((ROW()-3)/30)</f>
        <v>77</v>
      </c>
      <c r="E2333" s="0" t="n">
        <f aca="false">2+30*D2333</f>
        <v>2312</v>
      </c>
      <c r="F2333" s="8" t="n">
        <f aca="false">INDEX($F:$F,$E2333)*(2*B2333/INDEX($B:$B,$E2333)-C2333/INDEX($C:$C,$E2333))</f>
        <v>194.67310952694</v>
      </c>
      <c r="G2333" s="9" t="n">
        <f aca="false">B2333/B2332-1</f>
        <v>-0.00853899436642569</v>
      </c>
      <c r="H2333" s="9" t="n">
        <f aca="false">F2333/F2332-1</f>
        <v>-0.00621288193132474</v>
      </c>
      <c r="I2333" s="9" t="n">
        <f aca="false">LN(B2333/B2332)</f>
        <v>-0.00857566045571441</v>
      </c>
      <c r="J2333" s="9" t="n">
        <f aca="false">LN(F2333/F2332)</f>
        <v>-0.00623226219549783</v>
      </c>
      <c r="K2333" s="9" t="n">
        <f aca="false">F2333/F2326-1</f>
        <v>-0.0328845234299678</v>
      </c>
      <c r="L2333" s="9" t="n">
        <f aca="false">F2333/F2303-1</f>
        <v>-0.0269924748988388</v>
      </c>
      <c r="M2333" s="9" t="n">
        <f aca="false">B2333/B2326-1</f>
        <v>-0.0726708175932079</v>
      </c>
      <c r="N2333" s="9" t="n">
        <f aca="false">B2333/B2303-1</f>
        <v>-0.0678985834921226</v>
      </c>
      <c r="O2333" s="8" t="n">
        <f aca="false">MAX(O2332,F2333)</f>
        <v>271.506607307531</v>
      </c>
      <c r="P2333" s="9" t="n">
        <f aca="false">F2333/O2333-1</f>
        <v>-0.282989421666496</v>
      </c>
      <c r="Q2333" s="8" t="n">
        <f aca="false">MAX(Q2332,B2333)</f>
        <v>4831.10497749854</v>
      </c>
      <c r="R2333" s="9" t="n">
        <f aca="false">B2333/Q2333-1</f>
        <v>-0.562831379069306</v>
      </c>
      <c r="S2333" s="9" t="n">
        <f aca="false">B2333/INDEX($B:$B,$E2333)-1</f>
        <v>-0.0767141954075625</v>
      </c>
      <c r="T2333" s="0" t="n">
        <f aca="false">IF(AND($A2333&gt;=CrashTest!$B$3,$A2333&lt;=CrashTest!$C$3),1,IF(AND($A2333&gt;=CrashTest!$B$4,$A2333&lt;=CrashTest!$C$4),2,IF(AND($A2333&gt;=CrashTest!$B$5,$A2333&lt;=CrashTest!$C$5),3,IF(AND($A2333&gt;=CrashTest!$B$6,$A2333&lt;=CrashTest!$C$6),4,IF(AND($A2333&gt;=CrashTest!$B$7,$A2333&lt;=CrashTest!$C$7),5,0)))))</f>
        <v>0</v>
      </c>
      <c r="U2333" s="8" t="str">
        <f aca="false">IF(T2333=0,"",IF(T2332=T2333,MAX(U2332,B2333),B2333))</f>
        <v/>
      </c>
      <c r="V2333" s="9" t="str">
        <f aca="false">IF(T2333=0,"",B2333/U2333-1)</f>
        <v/>
      </c>
      <c r="W2333" s="8" t="str">
        <f aca="false">IF(T2333=0,"",IF(T2332=T2333,MAX(W2332,F2333),F2333))</f>
        <v/>
      </c>
      <c r="X2333" s="9" t="str">
        <f aca="false">IF(T2333=0,"",F2333/W2333-1)</f>
        <v/>
      </c>
    </row>
    <row r="2334" customFormat="false" ht="15" hidden="false" customHeight="false" outlineLevel="0" collapsed="false">
      <c r="A2334" s="5" t="n">
        <v>46162</v>
      </c>
      <c r="B2334" s="6" t="n">
        <v>2125.16858094681</v>
      </c>
      <c r="C2334" s="7" t="n">
        <v>9.131647628</v>
      </c>
      <c r="D2334" s="0" t="n">
        <f aca="false">INT((ROW()-3)/30)</f>
        <v>77</v>
      </c>
      <c r="E2334" s="0" t="n">
        <f aca="false">2+30*D2334</f>
        <v>2312</v>
      </c>
      <c r="F2334" s="8" t="n">
        <f aca="false">INDEX($F:$F,$E2334)*(2*B2334/INDEX($B:$B,$E2334)-C2334/INDEX($C:$C,$E2334))</f>
        <v>193.822618931698</v>
      </c>
      <c r="G2334" s="9" t="n">
        <f aca="false">B2334/B2333-1</f>
        <v>0.00623155001046061</v>
      </c>
      <c r="H2334" s="9" t="n">
        <f aca="false">F2334/F2333-1</f>
        <v>-0.00436881394307143</v>
      </c>
      <c r="I2334" s="9" t="n">
        <f aca="false">LN(B2334/B2333)</f>
        <v>0.00621221418920962</v>
      </c>
      <c r="J2334" s="9" t="n">
        <f aca="false">LN(F2334/F2333)</f>
        <v>-0.00437838509727324</v>
      </c>
      <c r="K2334" s="9" t="n">
        <f aca="false">F2334/F2327-1</f>
        <v>-0.0308735602775593</v>
      </c>
      <c r="L2334" s="9" t="n">
        <f aca="false">F2334/F2304-1</f>
        <v>-0.0322896697353962</v>
      </c>
      <c r="M2334" s="9" t="n">
        <f aca="false">B2334/B2327-1</f>
        <v>-0.058497273048862</v>
      </c>
      <c r="N2334" s="9" t="n">
        <f aca="false">B2334/B2304-1</f>
        <v>-0.0815116170169542</v>
      </c>
      <c r="O2334" s="8" t="n">
        <f aca="false">MAX(O2333,F2334)</f>
        <v>271.506607307531</v>
      </c>
      <c r="P2334" s="9" t="n">
        <f aca="false">F2334/O2334-1</f>
        <v>-0.286121907478449</v>
      </c>
      <c r="Q2334" s="8" t="n">
        <f aca="false">MAX(Q2333,B2334)</f>
        <v>4831.10497749854</v>
      </c>
      <c r="R2334" s="9" t="n">
        <f aca="false">B2334/Q2334-1</f>
        <v>-0.560107140944972</v>
      </c>
      <c r="S2334" s="9" t="n">
        <f aca="false">B2334/INDEX($B:$B,$E2334)-1</f>
        <v>-0.0709606937422964</v>
      </c>
      <c r="T2334" s="0" t="n">
        <f aca="false">IF(AND($A2334&gt;=CrashTest!$B$3,$A2334&lt;=CrashTest!$C$3),1,IF(AND($A2334&gt;=CrashTest!$B$4,$A2334&lt;=CrashTest!$C$4),2,IF(AND($A2334&gt;=CrashTest!$B$5,$A2334&lt;=CrashTest!$C$5),3,IF(AND($A2334&gt;=CrashTest!$B$6,$A2334&lt;=CrashTest!$C$6),4,IF(AND($A2334&gt;=CrashTest!$B$7,$A2334&lt;=CrashTest!$C$7),5,0)))))</f>
        <v>0</v>
      </c>
      <c r="U2334" s="8" t="str">
        <f aca="false">IF(T2334=0,"",IF(T2333=T2334,MAX(U2333,B2334),B2334))</f>
        <v/>
      </c>
      <c r="V2334" s="9" t="str">
        <f aca="false">IF(T2334=0,"",B2334/U2334-1)</f>
        <v/>
      </c>
      <c r="W2334" s="8" t="str">
        <f aca="false">IF(T2334=0,"",IF(T2333=T2334,MAX(W2333,F2334),F2334))</f>
        <v/>
      </c>
      <c r="X2334" s="9" t="str">
        <f aca="false">IF(T2334=0,"",F2334/W2334-1)</f>
        <v/>
      </c>
    </row>
    <row r="2335" customFormat="false" ht="15" hidden="false" customHeight="false" outlineLevel="0" collapsed="false">
      <c r="A2335" s="5" t="n">
        <v>46163</v>
      </c>
      <c r="B2335" s="6" t="n">
        <v>2132.1346595938</v>
      </c>
      <c r="C2335" s="7" t="n">
        <v>9.178897952</v>
      </c>
      <c r="D2335" s="0" t="n">
        <f aca="false">INT((ROW()-3)/30)</f>
        <v>77</v>
      </c>
      <c r="E2335" s="0" t="n">
        <f aca="false">2+30*D2335</f>
        <v>2312</v>
      </c>
      <c r="F2335" s="8" t="n">
        <f aca="false">INDEX($F:$F,$E2335)*(2*B2335/INDEX($B:$B,$E2335)-C2335/INDEX($C:$C,$E2335))</f>
        <v>194.117522566692</v>
      </c>
      <c r="G2335" s="9" t="n">
        <f aca="false">B2335/B2334-1</f>
        <v>0.00327789461478223</v>
      </c>
      <c r="H2335" s="9" t="n">
        <f aca="false">F2335/F2334-1</f>
        <v>0.00152151300307302</v>
      </c>
      <c r="I2335" s="9" t="n">
        <f aca="false">LN(B2335/B2334)</f>
        <v>0.00327253402932462</v>
      </c>
      <c r="J2335" s="9" t="n">
        <f aca="false">LN(F2335/F2334)</f>
        <v>0.00152035667492737</v>
      </c>
      <c r="K2335" s="9" t="n">
        <f aca="false">F2335/F2328-1</f>
        <v>-0.0395674630523183</v>
      </c>
      <c r="L2335" s="9" t="n">
        <f aca="false">F2335/F2305-1</f>
        <v>-0.0296919417232949</v>
      </c>
      <c r="M2335" s="9" t="n">
        <f aca="false">B2335/B2328-1</f>
        <v>-0.0684602302328213</v>
      </c>
      <c r="N2335" s="9" t="n">
        <f aca="false">B2335/B2305-1</f>
        <v>-0.0824423068506202</v>
      </c>
      <c r="O2335" s="8" t="n">
        <f aca="false">MAX(O2334,F2335)</f>
        <v>271.506607307531</v>
      </c>
      <c r="P2335" s="9" t="n">
        <f aca="false">F2335/O2335-1</f>
        <v>-0.285035732678068</v>
      </c>
      <c r="Q2335" s="8" t="n">
        <f aca="false">MAX(Q2334,B2335)</f>
        <v>4831.10497749854</v>
      </c>
      <c r="R2335" s="9" t="n">
        <f aca="false">B2335/Q2335-1</f>
        <v>-0.558665218511194</v>
      </c>
      <c r="S2335" s="9" t="n">
        <f aca="false">B2335/INDEX($B:$B,$E2335)-1</f>
        <v>-0.0679154008033933</v>
      </c>
      <c r="T2335" s="0" t="n">
        <f aca="false">IF(AND($A2335&gt;=CrashTest!$B$3,$A2335&lt;=CrashTest!$C$3),1,IF(AND($A2335&gt;=CrashTest!$B$4,$A2335&lt;=CrashTest!$C$4),2,IF(AND($A2335&gt;=CrashTest!$B$5,$A2335&lt;=CrashTest!$C$5),3,IF(AND($A2335&gt;=CrashTest!$B$6,$A2335&lt;=CrashTest!$C$6),4,IF(AND($A2335&gt;=CrashTest!$B$7,$A2335&lt;=CrashTest!$C$7),5,0)))))</f>
        <v>0</v>
      </c>
      <c r="U2335" s="8" t="str">
        <f aca="false">IF(T2335=0,"",IF(T2334=T2335,MAX(U2334,B2335),B2335))</f>
        <v/>
      </c>
      <c r="V2335" s="9" t="str">
        <f aca="false">IF(T2335=0,"",B2335/U2335-1)</f>
        <v/>
      </c>
      <c r="W2335" s="8" t="str">
        <f aca="false">IF(T2335=0,"",IF(T2334=T2335,MAX(W2334,F2335),F2335))</f>
        <v/>
      </c>
      <c r="X2335" s="9" t="str">
        <f aca="false">IF(T2335=0,"",F2335/W2335-1)</f>
        <v/>
      </c>
    </row>
    <row r="2336" customFormat="false" ht="15" hidden="false" customHeight="false" outlineLevel="0" collapsed="false">
      <c r="A2336" s="5" t="n">
        <v>46164</v>
      </c>
      <c r="B2336" s="6" t="n">
        <v>2066.76720977206</v>
      </c>
      <c r="C2336" s="7" t="n">
        <v>8.655593483</v>
      </c>
      <c r="D2336" s="0" t="n">
        <f aca="false">INT((ROW()-3)/30)</f>
        <v>77</v>
      </c>
      <c r="E2336" s="0" t="n">
        <f aca="false">2+30*D2336</f>
        <v>2312</v>
      </c>
      <c r="F2336" s="8" t="n">
        <f aca="false">INDEX($F:$F,$E2336)*(2*B2336/INDEX($B:$B,$E2336)-C2336/INDEX($C:$C,$E2336))</f>
        <v>192.921332661785</v>
      </c>
      <c r="G2336" s="9" t="n">
        <f aca="false">B2336/B2335-1</f>
        <v>-0.0306582182919878</v>
      </c>
      <c r="H2336" s="9" t="n">
        <f aca="false">F2336/F2335-1</f>
        <v>-0.00616219437117649</v>
      </c>
      <c r="I2336" s="9" t="n">
        <f aca="false">LN(B2336/B2335)</f>
        <v>-0.0311380133800597</v>
      </c>
      <c r="J2336" s="9" t="n">
        <f aca="false">LN(F2336/F2335)</f>
        <v>-0.00618125905143889</v>
      </c>
      <c r="K2336" s="9" t="n">
        <f aca="false">F2336/F2329-1</f>
        <v>-0.0293578582756315</v>
      </c>
      <c r="L2336" s="9" t="n">
        <f aca="false">F2336/F2306-1</f>
        <v>-0.0464070592999025</v>
      </c>
      <c r="M2336" s="9" t="n">
        <f aca="false">B2336/B2329-1</f>
        <v>-0.0703020663127465</v>
      </c>
      <c r="N2336" s="9" t="n">
        <f aca="false">B2336/B2306-1</f>
        <v>-0.132249635653217</v>
      </c>
      <c r="O2336" s="8" t="n">
        <f aca="false">MAX(O2335,F2336)</f>
        <v>271.506607307531</v>
      </c>
      <c r="P2336" s="9" t="n">
        <f aca="false">F2336/O2336-1</f>
        <v>-0.289441481461752</v>
      </c>
      <c r="Q2336" s="8" t="n">
        <f aca="false">MAX(Q2335,B2336)</f>
        <v>4831.10497749854</v>
      </c>
      <c r="R2336" s="9" t="n">
        <f aca="false">B2336/Q2336-1</f>
        <v>-0.572195756581925</v>
      </c>
      <c r="S2336" s="9" t="n">
        <f aca="false">B2336/INDEX($B:$B,$E2336)-1</f>
        <v>-0.0964914539121627</v>
      </c>
      <c r="T2336" s="0" t="n">
        <f aca="false">IF(AND($A2336&gt;=CrashTest!$B$3,$A2336&lt;=CrashTest!$C$3),1,IF(AND($A2336&gt;=CrashTest!$B$4,$A2336&lt;=CrashTest!$C$4),2,IF(AND($A2336&gt;=CrashTest!$B$5,$A2336&lt;=CrashTest!$C$5),3,IF(AND($A2336&gt;=CrashTest!$B$6,$A2336&lt;=CrashTest!$C$6),4,IF(AND($A2336&gt;=CrashTest!$B$7,$A2336&lt;=CrashTest!$C$7),5,0)))))</f>
        <v>0</v>
      </c>
      <c r="U2336" s="8" t="str">
        <f aca="false">IF(T2336=0,"",IF(T2335=T2336,MAX(U2335,B2336),B2336))</f>
        <v/>
      </c>
      <c r="V2336" s="9" t="str">
        <f aca="false">IF(T2336=0,"",B2336/U2336-1)</f>
        <v/>
      </c>
      <c r="W2336" s="8" t="str">
        <f aca="false">IF(T2336=0,"",IF(T2335=T2336,MAX(W2335,F2336),F2336))</f>
        <v/>
      </c>
      <c r="X2336" s="9" t="str">
        <f aca="false">IF(T2336=0,"",F2336/W2336-1)</f>
        <v/>
      </c>
    </row>
    <row r="2337" customFormat="false" ht="15" hidden="false" customHeight="false" outlineLevel="0" collapsed="false">
      <c r="A2337" s="5" t="n">
        <v>46165</v>
      </c>
      <c r="B2337" s="6" t="n">
        <v>2116.16834102864</v>
      </c>
      <c r="C2337" s="7" t="n">
        <v>9.015446815</v>
      </c>
      <c r="D2337" s="0" t="n">
        <f aca="false">INT((ROW()-3)/30)</f>
        <v>77</v>
      </c>
      <c r="E2337" s="0" t="n">
        <f aca="false">2+30*D2337</f>
        <v>2312</v>
      </c>
      <c r="F2337" s="8" t="n">
        <f aca="false">INDEX($F:$F,$E2337)*(2*B2337/INDEX($B:$B,$E2337)-C2337/INDEX($C:$C,$E2337))</f>
        <v>194.525778883918</v>
      </c>
      <c r="G2337" s="9" t="n">
        <f aca="false">B2337/B2336-1</f>
        <v>0.0239026103293114</v>
      </c>
      <c r="H2337" s="9" t="n">
        <f aca="false">F2337/F2336-1</f>
        <v>0.00831658272310487</v>
      </c>
      <c r="I2337" s="9" t="n">
        <f aca="false">LN(B2337/B2336)</f>
        <v>0.0236214149940672</v>
      </c>
      <c r="J2337" s="9" t="n">
        <f aca="false">LN(F2337/F2336)</f>
        <v>0.00828219050127819</v>
      </c>
      <c r="K2337" s="9" t="n">
        <f aca="false">F2337/F2330-1</f>
        <v>-0.0117582953078227</v>
      </c>
      <c r="L2337" s="9" t="n">
        <f aca="false">F2337/F2307-1</f>
        <v>-0.0322227481310815</v>
      </c>
      <c r="M2337" s="9" t="n">
        <f aca="false">B2337/B2330-1</f>
        <v>-0.029502929207867</v>
      </c>
      <c r="N2337" s="9" t="n">
        <f aca="false">B2337/B2307-1</f>
        <v>-0.0919693416713511</v>
      </c>
      <c r="O2337" s="8" t="n">
        <f aca="false">MAX(O2336,F2337)</f>
        <v>271.506607307531</v>
      </c>
      <c r="P2337" s="9" t="n">
        <f aca="false">F2337/O2337-1</f>
        <v>-0.283532062762721</v>
      </c>
      <c r="Q2337" s="8" t="n">
        <f aca="false">MAX(Q2336,B2337)</f>
        <v>4831.10497749854</v>
      </c>
      <c r="R2337" s="9" t="n">
        <f aca="false">B2337/Q2337-1</f>
        <v>-0.561970118454277</v>
      </c>
      <c r="S2337" s="9" t="n">
        <f aca="false">B2337/INDEX($B:$B,$E2337)-1</f>
        <v>-0.0748952412058224</v>
      </c>
      <c r="T2337" s="0" t="n">
        <f aca="false">IF(AND($A2337&gt;=CrashTest!$B$3,$A2337&lt;=CrashTest!$C$3),1,IF(AND($A2337&gt;=CrashTest!$B$4,$A2337&lt;=CrashTest!$C$4),2,IF(AND($A2337&gt;=CrashTest!$B$5,$A2337&lt;=CrashTest!$C$5),3,IF(AND($A2337&gt;=CrashTest!$B$6,$A2337&lt;=CrashTest!$C$6),4,IF(AND($A2337&gt;=CrashTest!$B$7,$A2337&lt;=CrashTest!$C$7),5,0)))))</f>
        <v>0</v>
      </c>
      <c r="U2337" s="8" t="str">
        <f aca="false">IF(T2337=0,"",IF(T2336=T2337,MAX(U2336,B2337),B2337))</f>
        <v/>
      </c>
      <c r="V2337" s="9" t="str">
        <f aca="false">IF(T2337=0,"",B2337/U2337-1)</f>
        <v/>
      </c>
      <c r="W2337" s="8" t="str">
        <f aca="false">IF(T2337=0,"",IF(T2336=T2337,MAX(W2336,F2337),F2337))</f>
        <v/>
      </c>
      <c r="X2337" s="9" t="str">
        <f aca="false">IF(T2337=0,"",F2337/W2337-1)</f>
        <v/>
      </c>
    </row>
    <row r="2338" customFormat="false" ht="15" hidden="false" customHeight="false" outlineLevel="0" collapsed="false">
      <c r="A2338" s="5" t="n">
        <v>46166</v>
      </c>
      <c r="B2338" s="6" t="n">
        <v>2097.02896142607</v>
      </c>
      <c r="C2338" s="7" t="n">
        <v>8.931090366</v>
      </c>
      <c r="D2338" s="0" t="n">
        <f aca="false">INT((ROW()-3)/30)</f>
        <v>77</v>
      </c>
      <c r="E2338" s="0" t="n">
        <f aca="false">2+30*D2338</f>
        <v>2312</v>
      </c>
      <c r="F2338" s="8" t="n">
        <f aca="false">INDEX($F:$F,$E2338)*(2*B2338/INDEX($B:$B,$E2338)-C2338/INDEX($C:$C,$E2338))</f>
        <v>192.821804764394</v>
      </c>
      <c r="G2338" s="9" t="n">
        <f aca="false">B2338/B2337-1</f>
        <v>-0.00904435589149144</v>
      </c>
      <c r="H2338" s="9" t="n">
        <f aca="false">F2338/F2337-1</f>
        <v>-0.00875963139333236</v>
      </c>
      <c r="I2338" s="9" t="n">
        <f aca="false">LN(B2338/B2337)</f>
        <v>-0.00908550437382164</v>
      </c>
      <c r="J2338" s="9" t="n">
        <f aca="false">LN(F2338/F2337)</f>
        <v>-0.00879822249222075</v>
      </c>
      <c r="K2338" s="9" t="n">
        <f aca="false">F2338/F2331-1</f>
        <v>-0.0273773664451165</v>
      </c>
      <c r="L2338" s="9" t="n">
        <f aca="false">F2338/F2308-1</f>
        <v>-0.0415224382631561</v>
      </c>
      <c r="M2338" s="9" t="n">
        <f aca="false">B2338/B2331-1</f>
        <v>-0.0215171737354374</v>
      </c>
      <c r="N2338" s="9" t="n">
        <f aca="false">B2338/B2308-1</f>
        <v>-0.0943977988092216</v>
      </c>
      <c r="O2338" s="8" t="n">
        <f aca="false">MAX(O2337,F2338)</f>
        <v>271.506607307531</v>
      </c>
      <c r="P2338" s="9" t="n">
        <f aca="false">F2338/O2338-1</f>
        <v>-0.289808057798061</v>
      </c>
      <c r="Q2338" s="8" t="n">
        <f aca="false">MAX(Q2337,B2338)</f>
        <v>4831.10497749854</v>
      </c>
      <c r="R2338" s="9" t="n">
        <f aca="false">B2338/Q2338-1</f>
        <v>-0.565931816594084</v>
      </c>
      <c r="S2338" s="9" t="n">
        <f aca="false">B2338/INDEX($B:$B,$E2338)-1</f>
        <v>-0.0832622178812693</v>
      </c>
      <c r="T2338" s="0" t="n">
        <f aca="false">IF(AND($A2338&gt;=CrashTest!$B$3,$A2338&lt;=CrashTest!$C$3),1,IF(AND($A2338&gt;=CrashTest!$B$4,$A2338&lt;=CrashTest!$C$4),2,IF(AND($A2338&gt;=CrashTest!$B$5,$A2338&lt;=CrashTest!$C$5),3,IF(AND($A2338&gt;=CrashTest!$B$6,$A2338&lt;=CrashTest!$C$6),4,IF(AND($A2338&gt;=CrashTest!$B$7,$A2338&lt;=CrashTest!$C$7),5,0)))))</f>
        <v>0</v>
      </c>
      <c r="U2338" s="8" t="str">
        <f aca="false">IF(T2338=0,"",IF(T2337=T2338,MAX(U2337,B2338),B2338))</f>
        <v/>
      </c>
      <c r="V2338" s="9" t="str">
        <f aca="false">IF(T2338=0,"",B2338/U2338-1)</f>
        <v/>
      </c>
      <c r="W2338" s="8" t="str">
        <f aca="false">IF(T2338=0,"",IF(T2337=T2338,MAX(W2337,F2338),F2338))</f>
        <v/>
      </c>
      <c r="X2338" s="9" t="str">
        <f aca="false">IF(T2338=0,"",F2338/W2338-1)</f>
        <v/>
      </c>
    </row>
    <row r="2339" customFormat="false" ht="15" hidden="false" customHeight="false" outlineLevel="0" collapsed="false">
      <c r="A2339" s="5" t="n">
        <v>46167</v>
      </c>
      <c r="B2339" s="6" t="n">
        <v>2109.21854712449</v>
      </c>
      <c r="C2339" s="7" t="n">
        <v>9.07953385</v>
      </c>
      <c r="D2339" s="0" t="n">
        <f aca="false">INT((ROW()-3)/30)</f>
        <v>77</v>
      </c>
      <c r="E2339" s="0" t="n">
        <f aca="false">2+30*D2339</f>
        <v>2312</v>
      </c>
      <c r="F2339" s="8" t="n">
        <f aca="false">INDEX($F:$F,$E2339)*(2*B2339/INDEX($B:$B,$E2339)-C2339/INDEX($C:$C,$E2339))</f>
        <v>192.045103198325</v>
      </c>
      <c r="G2339" s="9" t="n">
        <f aca="false">B2339/B2338-1</f>
        <v>0.00581278843670852</v>
      </c>
      <c r="H2339" s="9" t="n">
        <f aca="false">F2339/F2338-1</f>
        <v>-0.00402807953705386</v>
      </c>
      <c r="I2339" s="9" t="n">
        <f aca="false">LN(B2339/B2338)</f>
        <v>0.00579595936639416</v>
      </c>
      <c r="J2339" s="9" t="n">
        <f aca="false">LN(F2339/F2338)</f>
        <v>-0.00403621410122833</v>
      </c>
      <c r="K2339" s="9" t="n">
        <f aca="false">F2339/F2332-1</f>
        <v>-0.0196285963149249</v>
      </c>
      <c r="L2339" s="9" t="n">
        <f aca="false">F2339/F2309-1</f>
        <v>-0.04517520628746</v>
      </c>
      <c r="M2339" s="9" t="n">
        <f aca="false">B2339/B2332-1</f>
        <v>-0.00984824094879433</v>
      </c>
      <c r="N2339" s="9" t="n">
        <f aca="false">B2339/B2309-1</f>
        <v>-0.0905704357572205</v>
      </c>
      <c r="O2339" s="8" t="n">
        <f aca="false">MAX(O2338,F2339)</f>
        <v>271.506607307531</v>
      </c>
      <c r="P2339" s="9" t="n">
        <f aca="false">F2339/O2339-1</f>
        <v>-0.292668767427825</v>
      </c>
      <c r="Q2339" s="8" t="n">
        <f aca="false">MAX(Q2338,B2339)</f>
        <v>4831.10497749854</v>
      </c>
      <c r="R2339" s="9" t="n">
        <f aca="false">B2339/Q2339-1</f>
        <v>-0.563408670076839</v>
      </c>
      <c r="S2339" s="9" t="n">
        <f aca="false">B2339/INDEX($B:$B,$E2339)-1</f>
        <v>-0.0779334151018758</v>
      </c>
      <c r="T2339" s="0" t="n">
        <f aca="false">IF(AND($A2339&gt;=CrashTest!$B$3,$A2339&lt;=CrashTest!$C$3),1,IF(AND($A2339&gt;=CrashTest!$B$4,$A2339&lt;=CrashTest!$C$4),2,IF(AND($A2339&gt;=CrashTest!$B$5,$A2339&lt;=CrashTest!$C$5),3,IF(AND($A2339&gt;=CrashTest!$B$6,$A2339&lt;=CrashTest!$C$6),4,IF(AND($A2339&gt;=CrashTest!$B$7,$A2339&lt;=CrashTest!$C$7),5,0)))))</f>
        <v>0</v>
      </c>
      <c r="U2339" s="8" t="str">
        <f aca="false">IF(T2339=0,"",IF(T2338=T2339,MAX(U2338,B2339),B2339))</f>
        <v/>
      </c>
      <c r="V2339" s="9" t="str">
        <f aca="false">IF(T2339=0,"",B2339/U2339-1)</f>
        <v/>
      </c>
      <c r="W2339" s="8" t="str">
        <f aca="false">IF(T2339=0,"",IF(T2338=T2339,MAX(W2338,F2339),F2339))</f>
        <v/>
      </c>
      <c r="X2339" s="9" t="str">
        <f aca="false">IF(T2339=0,"",F2339/W2339-1)</f>
        <v/>
      </c>
    </row>
    <row r="2340" customFormat="false" ht="15" hidden="false" customHeight="false" outlineLevel="0" collapsed="false">
      <c r="A2340" s="5" t="n">
        <v>46168</v>
      </c>
      <c r="B2340" s="6" t="n">
        <v>2071.63465161894</v>
      </c>
      <c r="C2340" s="7" t="n">
        <v>8.770721025</v>
      </c>
      <c r="D2340" s="0" t="n">
        <f aca="false">INT((ROW()-3)/30)</f>
        <v>77</v>
      </c>
      <c r="E2340" s="0" t="n">
        <f aca="false">2+30*D2340</f>
        <v>2312</v>
      </c>
      <c r="F2340" s="8" t="n">
        <f aca="false">INDEX($F:$F,$E2340)*(2*B2340/INDEX($B:$B,$E2340)-C2340/INDEX($C:$C,$E2340))</f>
        <v>191.51325984356</v>
      </c>
      <c r="G2340" s="9" t="n">
        <f aca="false">B2340/B2339-1</f>
        <v>-0.0178188720921255</v>
      </c>
      <c r="H2340" s="9" t="n">
        <f aca="false">F2340/F2339-1</f>
        <v>-0.00276936691385588</v>
      </c>
      <c r="I2340" s="9" t="n">
        <f aca="false">LN(B2340/B2339)</f>
        <v>-0.0179795396647479</v>
      </c>
      <c r="J2340" s="9" t="n">
        <f aca="false">LN(F2340/F2339)</f>
        <v>-0.00277320870493304</v>
      </c>
      <c r="K2340" s="9" t="n">
        <f aca="false">F2340/F2333-1</f>
        <v>-0.0162315673235978</v>
      </c>
      <c r="L2340" s="9" t="n">
        <f aca="false">F2340/F2310-1</f>
        <v>-0.0469705641078358</v>
      </c>
      <c r="M2340" s="9" t="n">
        <f aca="false">B2340/B2333-1</f>
        <v>-0.0191158643870051</v>
      </c>
      <c r="N2340" s="9" t="n">
        <f aca="false">B2340/B2310-1</f>
        <v>-0.125457929730432</v>
      </c>
      <c r="O2340" s="8" t="n">
        <f aca="false">MAX(O2339,F2340)</f>
        <v>271.506607307531</v>
      </c>
      <c r="P2340" s="9" t="n">
        <f aca="false">F2340/O2340-1</f>
        <v>-0.294627627140448</v>
      </c>
      <c r="Q2340" s="8" t="n">
        <f aca="false">MAX(Q2339,B2340)</f>
        <v>4831.10497749854</v>
      </c>
      <c r="R2340" s="9" t="n">
        <f aca="false">B2340/Q2340-1</f>
        <v>-0.571188235141271</v>
      </c>
      <c r="S2340" s="9" t="n">
        <f aca="false">B2340/INDEX($B:$B,$E2340)-1</f>
        <v>-0.0943636016385985</v>
      </c>
      <c r="T2340" s="0" t="n">
        <f aca="false">IF(AND($A2340&gt;=CrashTest!$B$3,$A2340&lt;=CrashTest!$C$3),1,IF(AND($A2340&gt;=CrashTest!$B$4,$A2340&lt;=CrashTest!$C$4),2,IF(AND($A2340&gt;=CrashTest!$B$5,$A2340&lt;=CrashTest!$C$5),3,IF(AND($A2340&gt;=CrashTest!$B$6,$A2340&lt;=CrashTest!$C$6),4,IF(AND($A2340&gt;=CrashTest!$B$7,$A2340&lt;=CrashTest!$C$7),5,0)))))</f>
        <v>0</v>
      </c>
      <c r="U2340" s="8" t="str">
        <f aca="false">IF(T2340=0,"",IF(T2339=T2340,MAX(U2339,B2340),B2340))</f>
        <v/>
      </c>
      <c r="V2340" s="9" t="str">
        <f aca="false">IF(T2340=0,"",B2340/U2340-1)</f>
        <v/>
      </c>
      <c r="W2340" s="8" t="str">
        <f aca="false">IF(T2340=0,"",IF(T2339=T2340,MAX(W2339,F2340),F2340))</f>
        <v/>
      </c>
      <c r="X2340" s="9" t="str">
        <f aca="false">IF(T2340=0,"",F2340/W2340-1)</f>
        <v/>
      </c>
    </row>
    <row r="2341" customFormat="false" ht="15" hidden="false" customHeight="false" outlineLevel="0" collapsed="false">
      <c r="A2341" s="5" t="n">
        <v>46169</v>
      </c>
      <c r="B2341" s="6" t="n">
        <v>2020.12159000584</v>
      </c>
      <c r="C2341" s="7" t="n">
        <v>8.341374078</v>
      </c>
      <c r="D2341" s="0" t="n">
        <f aca="false">INT((ROW()-3)/30)</f>
        <v>77</v>
      </c>
      <c r="E2341" s="0" t="n">
        <f aca="false">2+30*D2341</f>
        <v>2312</v>
      </c>
      <c r="F2341" s="8" t="n">
        <f aca="false">INDEX($F:$F,$E2341)*(2*B2341/INDEX($B:$B,$E2341)-C2341/INDEX($C:$C,$E2341))</f>
        <v>190.903892061791</v>
      </c>
      <c r="G2341" s="9" t="n">
        <f aca="false">B2341/B2340-1</f>
        <v>-0.0248659007382618</v>
      </c>
      <c r="H2341" s="9" t="n">
        <f aca="false">F2341/F2340-1</f>
        <v>-0.00318185687124828</v>
      </c>
      <c r="I2341" s="9" t="n">
        <f aca="false">LN(B2341/B2340)</f>
        <v>-0.0251802797373859</v>
      </c>
      <c r="J2341" s="9" t="n">
        <f aca="false">LN(F2341/F2340)</f>
        <v>-0.00318692974144555</v>
      </c>
      <c r="K2341" s="9" t="n">
        <f aca="false">F2341/F2334-1</f>
        <v>-0.0150587526161495</v>
      </c>
      <c r="L2341" s="9" t="n">
        <f aca="false">F2341/F2311-1</f>
        <v>-0.0464947326062865</v>
      </c>
      <c r="M2341" s="9" t="n">
        <f aca="false">B2341/B2334-1</f>
        <v>-0.0494299567021498</v>
      </c>
      <c r="N2341" s="9" t="n">
        <f aca="false">B2341/B2311-1</f>
        <v>-0.120897659393302</v>
      </c>
      <c r="O2341" s="8" t="n">
        <f aca="false">MAX(O2340,F2341)</f>
        <v>271.506607307531</v>
      </c>
      <c r="P2341" s="9" t="n">
        <f aca="false">F2341/O2341-1</f>
        <v>-0.296872021071819</v>
      </c>
      <c r="Q2341" s="8" t="n">
        <f aca="false">MAX(Q2340,B2341)</f>
        <v>4831.10497749854</v>
      </c>
      <c r="R2341" s="9" t="n">
        <f aca="false">B2341/Q2341-1</f>
        <v>-0.581851025921647</v>
      </c>
      <c r="S2341" s="9" t="n">
        <f aca="false">B2341/INDEX($B:$B,$E2341)-1</f>
        <v>-0.11688306642521</v>
      </c>
      <c r="T2341" s="0" t="n">
        <f aca="false">IF(AND($A2341&gt;=CrashTest!$B$3,$A2341&lt;=CrashTest!$C$3),1,IF(AND($A2341&gt;=CrashTest!$B$4,$A2341&lt;=CrashTest!$C$4),2,IF(AND($A2341&gt;=CrashTest!$B$5,$A2341&lt;=CrashTest!$C$5),3,IF(AND($A2341&gt;=CrashTest!$B$6,$A2341&lt;=CrashTest!$C$6),4,IF(AND($A2341&gt;=CrashTest!$B$7,$A2341&lt;=CrashTest!$C$7),5,0)))))</f>
        <v>0</v>
      </c>
      <c r="U2341" s="8" t="str">
        <f aca="false">IF(T2341=0,"",IF(T2340=T2341,MAX(U2340,B2341),B2341))</f>
        <v/>
      </c>
      <c r="V2341" s="9" t="str">
        <f aca="false">IF(T2341=0,"",B2341/U2341-1)</f>
        <v/>
      </c>
      <c r="W2341" s="8" t="str">
        <f aca="false">IF(T2341=0,"",IF(T2340=T2341,MAX(W2340,F2341),F2341))</f>
        <v/>
      </c>
      <c r="X2341" s="9" t="str">
        <f aca="false">IF(T2341=0,"",F2341/W2341-1)</f>
        <v/>
      </c>
    </row>
    <row r="2342" customFormat="false" ht="15" hidden="false" customHeight="false" outlineLevel="0" collapsed="false">
      <c r="A2342" s="5" t="n">
        <v>46170</v>
      </c>
      <c r="B2342" s="6" t="n">
        <v>2005.83831852718</v>
      </c>
      <c r="C2342" s="7" t="n">
        <v>8.211064906</v>
      </c>
      <c r="D2342" s="0" t="n">
        <f aca="false">INT((ROW()-3)/30)</f>
        <v>77</v>
      </c>
      <c r="E2342" s="0" t="n">
        <f aca="false">2+30*D2342</f>
        <v>2312</v>
      </c>
      <c r="F2342" s="8" t="n">
        <f aca="false">INDEX($F:$F,$E2342)*(2*B2342/INDEX($B:$B,$E2342)-C2342/INDEX($C:$C,$E2342))</f>
        <v>190.956316437036</v>
      </c>
      <c r="G2342" s="9" t="n">
        <f aca="false">B2342/B2341-1</f>
        <v>-0.0070705008794143</v>
      </c>
      <c r="H2342" s="9" t="n">
        <f aca="false">F2342/F2341-1</f>
        <v>0.000274611348561438</v>
      </c>
      <c r="I2342" s="9" t="n">
        <f aca="false">LN(B2342/B2341)</f>
        <v>-0.0070956153218977</v>
      </c>
      <c r="J2342" s="9" t="n">
        <f aca="false">LN(F2342/F2341)</f>
        <v>0.000274573649766578</v>
      </c>
      <c r="K2342" s="9" t="n">
        <f aca="false">F2342/F2335-1</f>
        <v>-0.0162850117179408</v>
      </c>
      <c r="L2342" s="9" t="n">
        <f aca="false">F2342/F2312-1</f>
        <v>-0.0496013975528756</v>
      </c>
      <c r="M2342" s="9" t="n">
        <f aca="false">B2342/B2335-1</f>
        <v>-0.0592346925642496</v>
      </c>
      <c r="N2342" s="9" t="n">
        <f aca="false">B2342/B2312-1</f>
        <v>-0.123127145480676</v>
      </c>
      <c r="O2342" s="8" t="n">
        <f aca="false">MAX(O2341,F2342)</f>
        <v>271.506607307531</v>
      </c>
      <c r="P2342" s="9" t="n">
        <f aca="false">F2342/O2342-1</f>
        <v>-0.296678934149315</v>
      </c>
      <c r="Q2342" s="8" t="n">
        <f aca="false">MAX(Q2341,B2342)</f>
        <v>4831.10497749854</v>
      </c>
      <c r="R2342" s="9" t="n">
        <f aca="false">B2342/Q2342-1</f>
        <v>-0.584807548610594</v>
      </c>
      <c r="S2342" s="9" t="n">
        <f aca="false">B2342/INDEX($B:$B,$E2342)-1</f>
        <v>-0.123127145480676</v>
      </c>
      <c r="T2342" s="0" t="n">
        <f aca="false">IF(AND($A2342&gt;=CrashTest!$B$3,$A2342&lt;=CrashTest!$C$3),1,IF(AND($A2342&gt;=CrashTest!$B$4,$A2342&lt;=CrashTest!$C$4),2,IF(AND($A2342&gt;=CrashTest!$B$5,$A2342&lt;=CrashTest!$C$5),3,IF(AND($A2342&gt;=CrashTest!$B$6,$A2342&lt;=CrashTest!$C$6),4,IF(AND($A2342&gt;=CrashTest!$B$7,$A2342&lt;=CrashTest!$C$7),5,0)))))</f>
        <v>0</v>
      </c>
      <c r="U2342" s="8" t="str">
        <f aca="false">IF(T2342=0,"",IF(T2341=T2342,MAX(U2341,B2342),B2342))</f>
        <v/>
      </c>
      <c r="V2342" s="9" t="str">
        <f aca="false">IF(T2342=0,"",B2342/U2342-1)</f>
        <v/>
      </c>
      <c r="W2342" s="8" t="str">
        <f aca="false">IF(T2342=0,"",IF(T2341=T2342,MAX(W2341,F2342),F2342))</f>
        <v/>
      </c>
      <c r="X2342" s="9" t="str">
        <f aca="false">IF(T2342=0,"",F2342/W2342-1)</f>
        <v/>
      </c>
    </row>
  </sheetData>
  <printOptions headings="false" gridLines="false" gridLinesSet="true" horizontalCentered="false" verticalCentered="false"/>
  <pageMargins left="0.75" right="0.75" top="1" bottom="1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V161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1" topLeftCell="B2" activePane="bottomRight" state="frozen"/>
      <selection pane="topLeft" activeCell="A1" activeCellId="0" sqref="A1"/>
      <selection pane="topRight" activeCell="B1" activeCellId="0" sqref="B1"/>
      <selection pane="bottomLeft" activeCell="A2" activeCellId="0" sqref="A2"/>
      <selection pane="bottomRight" activeCell="A1" activeCellId="0" sqref="A1"/>
    </sheetView>
  </sheetViews>
  <sheetFormatPr defaultColWidth="8.6796875" defaultRowHeight="15" customHeight="false" zeroHeight="false" outlineLevelRow="0" outlineLevelCol="0"/>
  <cols>
    <col collapsed="false" customWidth="true" hidden="false" outlineLevel="0" max="22" min="1" style="0" width="12"/>
  </cols>
  <sheetData>
    <row r="1" customFormat="false" ht="15" hidden="false" customHeight="false" outlineLevel="0" collapsed="false">
      <c r="A1" s="4" t="s">
        <v>31</v>
      </c>
      <c r="B1" s="4" t="s">
        <v>55</v>
      </c>
      <c r="C1" s="4" t="s">
        <v>56</v>
      </c>
      <c r="D1" s="4" t="s">
        <v>57</v>
      </c>
      <c r="E1" s="4" t="s">
        <v>58</v>
      </c>
      <c r="F1" s="4" t="s">
        <v>59</v>
      </c>
      <c r="G1" s="4" t="s">
        <v>60</v>
      </c>
      <c r="H1" s="4" t="s">
        <v>61</v>
      </c>
      <c r="I1" s="4" t="s">
        <v>50</v>
      </c>
      <c r="J1" s="4" t="s">
        <v>62</v>
      </c>
      <c r="K1" s="4" t="s">
        <v>63</v>
      </c>
      <c r="L1" s="4" t="s">
        <v>64</v>
      </c>
      <c r="M1" s="4" t="s">
        <v>65</v>
      </c>
      <c r="N1" s="4" t="s">
        <v>66</v>
      </c>
      <c r="O1" s="4" t="s">
        <v>67</v>
      </c>
      <c r="P1" s="4" t="s">
        <v>68</v>
      </c>
      <c r="Q1" s="4" t="s">
        <v>69</v>
      </c>
      <c r="R1" s="4" t="s">
        <v>70</v>
      </c>
      <c r="S1" s="4" t="s">
        <v>71</v>
      </c>
      <c r="T1" s="4" t="s">
        <v>72</v>
      </c>
      <c r="U1" s="4" t="s">
        <v>73</v>
      </c>
      <c r="V1" s="4" t="s">
        <v>74</v>
      </c>
    </row>
    <row r="2" customFormat="false" ht="15" hidden="false" customHeight="false" outlineLevel="0" collapsed="false">
      <c r="A2" s="5" t="n">
        <v>43830</v>
      </c>
      <c r="B2" s="6" t="n">
        <v>3230.78</v>
      </c>
      <c r="C2" s="9"/>
      <c r="D2" s="9"/>
      <c r="E2" s="9"/>
      <c r="F2" s="9"/>
      <c r="G2" s="10" t="n">
        <f aca="false">B2</f>
        <v>3230.78</v>
      </c>
      <c r="H2" s="9" t="n">
        <f aca="false">B2/G2-1</f>
        <v>0</v>
      </c>
      <c r="I2" s="0" t="n">
        <f aca="false">IF(AND($A2&gt;=CrashTest!$B$3,$A2&lt;=CrashTest!$C$3),1,IF(AND($A2&gt;=CrashTest!$B$4,$A2&lt;=CrashTest!$C$4),2,IF(AND($A2&gt;=CrashTest!$B$5,$A2&lt;=CrashTest!$C$5),3,IF(AND($A2&gt;=CrashTest!$B$6,$A2&lt;=CrashTest!$C$6),4,IF(AND($A2&gt;=CrashTest!$B$7,$A2&lt;=CrashTest!$C$7),5,0)))))</f>
        <v>0</v>
      </c>
      <c r="J2" s="0" t="str">
        <f aca="false">IF(I2=0,"",B2)</f>
        <v/>
      </c>
      <c r="K2" s="9" t="str">
        <f aca="false">IF(I2=0,"",B2/J2-1)</f>
        <v/>
      </c>
      <c r="L2" s="0" t="n">
        <f aca="false">MATCH($A2,DailyBTC!$A:$A,0)</f>
        <v>2</v>
      </c>
      <c r="M2" s="8" t="n">
        <f aca="false">INDEX(DailyBTC!$F:$F,$L2)</f>
        <v>3584.44369164641</v>
      </c>
      <c r="N2" s="8" t="n">
        <f aca="false">INDEX(DailyETH!$F:$F,$L2)</f>
        <v>64.236573957908</v>
      </c>
      <c r="O2" s="8" t="n">
        <f aca="false">INDEX(DailyBTC!$B:$B,$L2)</f>
        <v>7167.39505464641</v>
      </c>
      <c r="P2" s="8" t="n">
        <f aca="false">INDEX(DailyETH!$B:$B,$L2)</f>
        <v>128.511079777908</v>
      </c>
      <c r="Q2" s="9"/>
      <c r="R2" s="9"/>
      <c r="S2" s="9"/>
      <c r="T2" s="9"/>
      <c r="U2" s="9"/>
      <c r="V2" s="9"/>
    </row>
    <row r="3" customFormat="false" ht="15" hidden="false" customHeight="false" outlineLevel="0" collapsed="false">
      <c r="A3" s="5" t="n">
        <v>43832</v>
      </c>
      <c r="B3" s="6" t="n">
        <v>3257.85</v>
      </c>
      <c r="C3" s="9" t="n">
        <f aca="false">B3/B2-1</f>
        <v>0.00837878159453753</v>
      </c>
      <c r="D3" s="9" t="n">
        <f aca="false">LN(B3/B2)</f>
        <v>0.00834387445469317</v>
      </c>
      <c r="E3" s="9"/>
      <c r="F3" s="9"/>
      <c r="G3" s="0" t="n">
        <f aca="false">MAX(G2,B3)</f>
        <v>3257.85</v>
      </c>
      <c r="H3" s="9" t="n">
        <f aca="false">B3/G3-1</f>
        <v>0</v>
      </c>
      <c r="I3" s="0" t="n">
        <f aca="false">IF(AND($A3&gt;=CrashTest!$B$3,$A3&lt;=CrashTest!$C$3),1,IF(AND($A3&gt;=CrashTest!$B$4,$A3&lt;=CrashTest!$C$4),2,IF(AND($A3&gt;=CrashTest!$B$5,$A3&lt;=CrashTest!$C$5),3,IF(AND($A3&gt;=CrashTest!$B$6,$A3&lt;=CrashTest!$C$6),4,IF(AND($A3&gt;=CrashTest!$B$7,$A3&lt;=CrashTest!$C$7),5,0)))))</f>
        <v>0</v>
      </c>
      <c r="J3" s="0" t="str">
        <f aca="false">IF(I3=0,"",IF(I2=I3,MAX(J2,B3),B3))</f>
        <v/>
      </c>
      <c r="K3" s="9" t="str">
        <f aca="false">IF(I3=0,"",B3/J3-1)</f>
        <v/>
      </c>
      <c r="L3" s="0" t="n">
        <f aca="false">MATCH($A3,DailyBTC!$A:$A,0)</f>
        <v>4</v>
      </c>
      <c r="M3" s="8" t="n">
        <f aca="false">INDEX(DailyBTC!$F:$F,$L3)</f>
        <v>3557.31670122955</v>
      </c>
      <c r="N3" s="8" t="n">
        <f aca="false">INDEX(DailyETH!$F:$F,$L3)</f>
        <v>64.0478368902282</v>
      </c>
      <c r="O3" s="8" t="n">
        <f aca="false">INDEX(DailyBTC!$B:$B,$L3)</f>
        <v>6946.82526914085</v>
      </c>
      <c r="P3" s="8" t="n">
        <f aca="false">INDEX(DailyETH!$B:$B,$L3)</f>
        <v>126.730876972531</v>
      </c>
      <c r="Q3" s="9" t="n">
        <f aca="false">LN(M3/M2)</f>
        <v>-0.00759676029001086</v>
      </c>
      <c r="R3" s="9" t="n">
        <f aca="false">LN(N3/N2)</f>
        <v>-0.0029424807364953</v>
      </c>
      <c r="S3" s="9" t="n">
        <f aca="false">LN(O3/O2)</f>
        <v>-0.0312575174263827</v>
      </c>
      <c r="T3" s="9" t="n">
        <f aca="false">LN(P3/P2)</f>
        <v>-0.0139493654934187</v>
      </c>
      <c r="U3" s="9" t="n">
        <f aca="false">M3/M2-1</f>
        <v>-0.00756797783714103</v>
      </c>
      <c r="V3" s="9" t="n">
        <f aca="false">O3/O2-1</f>
        <v>-0.0307740516357573</v>
      </c>
    </row>
    <row r="4" customFormat="false" ht="15" hidden="false" customHeight="false" outlineLevel="0" collapsed="false">
      <c r="A4" s="5" t="n">
        <v>43833</v>
      </c>
      <c r="B4" s="6" t="n">
        <v>3234.85</v>
      </c>
      <c r="C4" s="9" t="n">
        <f aca="false">B4/B3-1</f>
        <v>-0.00705987077366976</v>
      </c>
      <c r="D4" s="9" t="n">
        <f aca="false">LN(B4/B3)</f>
        <v>-0.0070849095780836</v>
      </c>
      <c r="E4" s="9"/>
      <c r="F4" s="9"/>
      <c r="G4" s="0" t="n">
        <f aca="false">MAX(G3,B4)</f>
        <v>3257.85</v>
      </c>
      <c r="H4" s="9" t="n">
        <f aca="false">B4/G4-1</f>
        <v>-0.00705987077366976</v>
      </c>
      <c r="I4" s="0" t="n">
        <f aca="false">IF(AND($A4&gt;=CrashTest!$B$3,$A4&lt;=CrashTest!$C$3),1,IF(AND($A4&gt;=CrashTest!$B$4,$A4&lt;=CrashTest!$C$4),2,IF(AND($A4&gt;=CrashTest!$B$5,$A4&lt;=CrashTest!$C$5),3,IF(AND($A4&gt;=CrashTest!$B$6,$A4&lt;=CrashTest!$C$6),4,IF(AND($A4&gt;=CrashTest!$B$7,$A4&lt;=CrashTest!$C$7),5,0)))))</f>
        <v>0</v>
      </c>
      <c r="J4" s="0" t="str">
        <f aca="false">IF(I4=0,"",IF(I3=I4,MAX(J3,B4),B4))</f>
        <v/>
      </c>
      <c r="K4" s="9" t="str">
        <f aca="false">IF(I4=0,"",B4/J4-1)</f>
        <v/>
      </c>
      <c r="L4" s="0" t="n">
        <f aca="false">MATCH($A4,DailyBTC!$A:$A,0)</f>
        <v>5</v>
      </c>
      <c r="M4" s="8" t="n">
        <f aca="false">INDEX(DailyBTC!$F:$F,$L4)</f>
        <v>3583.49349937007</v>
      </c>
      <c r="N4" s="8" t="n">
        <f aca="false">INDEX(DailyETH!$F:$F,$L4)</f>
        <v>64.5533885214492</v>
      </c>
      <c r="O4" s="8" t="n">
        <f aca="false">INDEX(DailyBTC!$B:$B,$L4)</f>
        <v>7315.3093603156</v>
      </c>
      <c r="P4" s="8" t="n">
        <f aca="false">INDEX(DailyETH!$B:$B,$L4)</f>
        <v>133.800767095266</v>
      </c>
      <c r="Q4" s="9" t="n">
        <f aca="false">LN(M4/M3)</f>
        <v>0.0073316373525239</v>
      </c>
      <c r="R4" s="9" t="n">
        <f aca="false">LN(N4/N3)</f>
        <v>0.00786235487089957</v>
      </c>
      <c r="S4" s="9" t="n">
        <f aca="false">LN(O4/O3)</f>
        <v>0.0516845653968438</v>
      </c>
      <c r="T4" s="9" t="n">
        <f aca="false">LN(P4/P3)</f>
        <v>0.0542861217487931</v>
      </c>
      <c r="U4" s="9" t="n">
        <f aca="false">M4/M3-1</f>
        <v>0.0073585796090283</v>
      </c>
      <c r="V4" s="9" t="n">
        <f aca="false">O4/O3-1</f>
        <v>0.0530435237534517</v>
      </c>
    </row>
    <row r="5" customFormat="false" ht="15" hidden="false" customHeight="false" outlineLevel="0" collapsed="false">
      <c r="A5" s="5" t="n">
        <v>43836</v>
      </c>
      <c r="B5" s="6" t="n">
        <v>3246.28</v>
      </c>
      <c r="C5" s="9" t="n">
        <f aca="false">B5/B4-1</f>
        <v>0.00353339412955789</v>
      </c>
      <c r="D5" s="9" t="n">
        <f aca="false">LN(B5/B4)</f>
        <v>0.00352716635832255</v>
      </c>
      <c r="E5" s="9"/>
      <c r="F5" s="9"/>
      <c r="G5" s="0" t="n">
        <f aca="false">MAX(G4,B5)</f>
        <v>3257.85</v>
      </c>
      <c r="H5" s="9" t="n">
        <f aca="false">B5/G5-1</f>
        <v>-0.00355142195005898</v>
      </c>
      <c r="I5" s="0" t="n">
        <f aca="false">IF(AND($A5&gt;=CrashTest!$B$3,$A5&lt;=CrashTest!$C$3),1,IF(AND($A5&gt;=CrashTest!$B$4,$A5&lt;=CrashTest!$C$4),2,IF(AND($A5&gt;=CrashTest!$B$5,$A5&lt;=CrashTest!$C$5),3,IF(AND($A5&gt;=CrashTest!$B$6,$A5&lt;=CrashTest!$C$6),4,IF(AND($A5&gt;=CrashTest!$B$7,$A5&lt;=CrashTest!$C$7),5,0)))))</f>
        <v>0</v>
      </c>
      <c r="J5" s="0" t="str">
        <f aca="false">IF(I5=0,"",IF(I4=I5,MAX(J4,B5),B5))</f>
        <v/>
      </c>
      <c r="K5" s="9" t="str">
        <f aca="false">IF(I5=0,"",B5/J5-1)</f>
        <v/>
      </c>
      <c r="L5" s="0" t="n">
        <f aca="false">MATCH($A5,DailyBTC!$A:$A,0)</f>
        <v>8</v>
      </c>
      <c r="M5" s="8" t="n">
        <f aca="false">INDEX(DailyBTC!$F:$F,$L5)</f>
        <v>3657.7859387215</v>
      </c>
      <c r="N5" s="8" t="n">
        <f aca="false">INDEX(DailyETH!$F:$F,$L5)</f>
        <v>65.3640902132937</v>
      </c>
      <c r="O5" s="8" t="n">
        <f aca="false">INDEX(DailyBTC!$B:$B,$L5)</f>
        <v>7765.7977346581</v>
      </c>
      <c r="P5" s="8" t="n">
        <f aca="false">INDEX(DailyETH!$B:$B,$L5)</f>
        <v>143.988824079486</v>
      </c>
      <c r="Q5" s="9" t="n">
        <f aca="false">LN(M5/M4)</f>
        <v>0.0205198671855792</v>
      </c>
      <c r="R5" s="9" t="n">
        <f aca="false">LN(N5/N4)</f>
        <v>0.0124804179187716</v>
      </c>
      <c r="S5" s="9" t="n">
        <f aca="false">LN(O5/O4)</f>
        <v>0.0597598611833091</v>
      </c>
      <c r="T5" s="9" t="n">
        <f aca="false">LN(P5/P4)</f>
        <v>0.0733838051788514</v>
      </c>
      <c r="U5" s="9" t="n">
        <f aca="false">M5/M4-1</f>
        <v>0.020731847110784</v>
      </c>
      <c r="V5" s="9" t="n">
        <f aca="false">O5/O4-1</f>
        <v>0.0615815889873814</v>
      </c>
    </row>
    <row r="6" customFormat="false" ht="15" hidden="false" customHeight="false" outlineLevel="0" collapsed="false">
      <c r="A6" s="5" t="n">
        <v>43837</v>
      </c>
      <c r="B6" s="6" t="n">
        <v>3237.18</v>
      </c>
      <c r="C6" s="9" t="n">
        <f aca="false">B6/B5-1</f>
        <v>-0.00280320859568506</v>
      </c>
      <c r="D6" s="9" t="n">
        <f aca="false">LN(B6/B5)</f>
        <v>-0.00280714494288974</v>
      </c>
      <c r="E6" s="9"/>
      <c r="F6" s="9"/>
      <c r="G6" s="0" t="n">
        <f aca="false">MAX(G5,B6)</f>
        <v>3257.85</v>
      </c>
      <c r="H6" s="9" t="n">
        <f aca="false">B6/G6-1</f>
        <v>-0.00634467516920667</v>
      </c>
      <c r="I6" s="0" t="n">
        <f aca="false">IF(AND($A6&gt;=CrashTest!$B$3,$A6&lt;=CrashTest!$C$3),1,IF(AND($A6&gt;=CrashTest!$B$4,$A6&lt;=CrashTest!$C$4),2,IF(AND($A6&gt;=CrashTest!$B$5,$A6&lt;=CrashTest!$C$5),3,IF(AND($A6&gt;=CrashTest!$B$6,$A6&lt;=CrashTest!$C$6),4,IF(AND($A6&gt;=CrashTest!$B$7,$A6&lt;=CrashTest!$C$7),5,0)))))</f>
        <v>0</v>
      </c>
      <c r="J6" s="0" t="str">
        <f aca="false">IF(I6=0,"",IF(I5=I6,MAX(J5,B6),B6))</f>
        <v/>
      </c>
      <c r="K6" s="9" t="str">
        <f aca="false">IF(I6=0,"",B6/J6-1)</f>
        <v/>
      </c>
      <c r="L6" s="0" t="n">
        <f aca="false">MATCH($A6,DailyBTC!$A:$A,0)</f>
        <v>9</v>
      </c>
      <c r="M6" s="8" t="n">
        <f aca="false">INDEX(DailyBTC!$F:$F,$L6)</f>
        <v>3668.72551232393</v>
      </c>
      <c r="N6" s="8" t="n">
        <f aca="false">INDEX(DailyETH!$F:$F,$L6)</f>
        <v>65.7480495506408</v>
      </c>
      <c r="O6" s="8" t="n">
        <f aca="false">INDEX(DailyBTC!$B:$B,$L6)</f>
        <v>8136.08684190532</v>
      </c>
      <c r="P6" s="8" t="n">
        <f aca="false">INDEX(DailyETH!$B:$B,$L6)</f>
        <v>143.248955698422</v>
      </c>
      <c r="Q6" s="9" t="n">
        <f aca="false">LN(M6/M5)</f>
        <v>0.00298630031644448</v>
      </c>
      <c r="R6" s="9" t="n">
        <f aca="false">LN(N6/N5)</f>
        <v>0.00585697763236125</v>
      </c>
      <c r="S6" s="9" t="n">
        <f aca="false">LN(O6/O5)</f>
        <v>0.04658014648634</v>
      </c>
      <c r="T6" s="9" t="n">
        <f aca="false">LN(P6/P5)</f>
        <v>-0.00515162050011567</v>
      </c>
      <c r="U6" s="9" t="n">
        <f aca="false">M6/M5-1</f>
        <v>0.00299076375318275</v>
      </c>
      <c r="V6" s="9" t="n">
        <f aca="false">O6/O5-1</f>
        <v>0.0476820437383594</v>
      </c>
    </row>
    <row r="7" customFormat="false" ht="15" hidden="false" customHeight="false" outlineLevel="0" collapsed="false">
      <c r="A7" s="5" t="n">
        <v>43838</v>
      </c>
      <c r="B7" s="6" t="n">
        <v>3253.05</v>
      </c>
      <c r="C7" s="9" t="n">
        <f aca="false">B7/B6-1</f>
        <v>0.00490241506496414</v>
      </c>
      <c r="D7" s="9" t="n">
        <f aca="false">LN(B7/B6)</f>
        <v>0.00489043735873685</v>
      </c>
      <c r="E7" s="9" t="n">
        <f aca="false">B7/B2-1</f>
        <v>0.00689307226118774</v>
      </c>
      <c r="F7" s="9"/>
      <c r="G7" s="0" t="n">
        <f aca="false">MAX(G6,B7)</f>
        <v>3257.85</v>
      </c>
      <c r="H7" s="9" t="n">
        <f aca="false">B7/G7-1</f>
        <v>-0.00147336433537448</v>
      </c>
      <c r="I7" s="0" t="n">
        <f aca="false">IF(AND($A7&gt;=CrashTest!$B$3,$A7&lt;=CrashTest!$C$3),1,IF(AND($A7&gt;=CrashTest!$B$4,$A7&lt;=CrashTest!$C$4),2,IF(AND($A7&gt;=CrashTest!$B$5,$A7&lt;=CrashTest!$C$5),3,IF(AND($A7&gt;=CrashTest!$B$6,$A7&lt;=CrashTest!$C$6),4,IF(AND($A7&gt;=CrashTest!$B$7,$A7&lt;=CrashTest!$C$7),5,0)))))</f>
        <v>0</v>
      </c>
      <c r="J7" s="0" t="str">
        <f aca="false">IF(I7=0,"",IF(I6=I7,MAX(J6,B7),B7))</f>
        <v/>
      </c>
      <c r="K7" s="9" t="str">
        <f aca="false">IF(I7=0,"",B7/J7-1)</f>
        <v/>
      </c>
      <c r="L7" s="0" t="n">
        <f aca="false">MATCH($A7,DailyBTC!$A:$A,0)</f>
        <v>10</v>
      </c>
      <c r="M7" s="8" t="n">
        <f aca="false">INDEX(DailyBTC!$F:$F,$L7)</f>
        <v>3696.898687423</v>
      </c>
      <c r="N7" s="8" t="n">
        <f aca="false">INDEX(DailyETH!$F:$F,$L7)</f>
        <v>65.6070457305478</v>
      </c>
      <c r="O7" s="8" t="n">
        <f aca="false">INDEX(DailyBTC!$B:$B,$L7)</f>
        <v>8059.69952887201</v>
      </c>
      <c r="P7" s="8" t="n">
        <f aca="false">INDEX(DailyETH!$B:$B,$L7)</f>
        <v>140.872484044418</v>
      </c>
      <c r="Q7" s="9" t="n">
        <f aca="false">LN(M7/M6)</f>
        <v>0.00764994567466655</v>
      </c>
      <c r="R7" s="9" t="n">
        <f aca="false">LN(N7/N6)</f>
        <v>-0.00214691137715025</v>
      </c>
      <c r="S7" s="9" t="n">
        <f aca="false">LN(O7/O6)</f>
        <v>-0.00943305594576416</v>
      </c>
      <c r="T7" s="9" t="n">
        <f aca="false">LN(P7/P6)</f>
        <v>-0.0167289527939375</v>
      </c>
      <c r="U7" s="9" t="n">
        <f aca="false">M7/M6-1</f>
        <v>0.00767928126659512</v>
      </c>
      <c r="V7" s="9" t="n">
        <f aca="false">O7/O6-1</f>
        <v>-0.00938870424045546</v>
      </c>
    </row>
    <row r="8" customFormat="false" ht="15" hidden="false" customHeight="false" outlineLevel="0" collapsed="false">
      <c r="A8" s="5" t="n">
        <v>43839</v>
      </c>
      <c r="B8" s="6" t="n">
        <v>3274.7</v>
      </c>
      <c r="C8" s="9" t="n">
        <f aca="false">B8/B7-1</f>
        <v>0.00665529272528853</v>
      </c>
      <c r="D8" s="9" t="n">
        <f aca="false">LN(B8/B7)</f>
        <v>0.00663324403757567</v>
      </c>
      <c r="E8" s="9" t="n">
        <f aca="false">B8/B3-1</f>
        <v>0.00517212271897116</v>
      </c>
      <c r="F8" s="9"/>
      <c r="G8" s="0" t="n">
        <f aca="false">MAX(G7,B8)</f>
        <v>3274.7</v>
      </c>
      <c r="H8" s="9" t="n">
        <f aca="false">B8/G8-1</f>
        <v>0</v>
      </c>
      <c r="I8" s="0" t="n">
        <f aca="false">IF(AND($A8&gt;=CrashTest!$B$3,$A8&lt;=CrashTest!$C$3),1,IF(AND($A8&gt;=CrashTest!$B$4,$A8&lt;=CrashTest!$C$4),2,IF(AND($A8&gt;=CrashTest!$B$5,$A8&lt;=CrashTest!$C$5),3,IF(AND($A8&gt;=CrashTest!$B$6,$A8&lt;=CrashTest!$C$6),4,IF(AND($A8&gt;=CrashTest!$B$7,$A8&lt;=CrashTest!$C$7),5,0)))))</f>
        <v>0</v>
      </c>
      <c r="J8" s="0" t="str">
        <f aca="false">IF(I8=0,"",IF(I7=I8,MAX(J7,B8),B8))</f>
        <v/>
      </c>
      <c r="K8" s="9" t="str">
        <f aca="false">IF(I8=0,"",B8/J8-1)</f>
        <v/>
      </c>
      <c r="L8" s="0" t="n">
        <f aca="false">MATCH($A8,DailyBTC!$A:$A,0)</f>
        <v>11</v>
      </c>
      <c r="M8" s="8" t="n">
        <f aca="false">INDEX(DailyBTC!$F:$F,$L8)</f>
        <v>3662.46106450354</v>
      </c>
      <c r="N8" s="8" t="n">
        <f aca="false">INDEX(DailyETH!$F:$F,$L8)</f>
        <v>64.9887396922333</v>
      </c>
      <c r="O8" s="8" t="n">
        <f aca="false">INDEX(DailyBTC!$B:$B,$L8)</f>
        <v>7817.13609322034</v>
      </c>
      <c r="P8" s="8" t="n">
        <f aca="false">INDEX(DailyETH!$B:$B,$L8)</f>
        <v>137.473664114553</v>
      </c>
      <c r="Q8" s="9" t="n">
        <f aca="false">LN(M8/M7)</f>
        <v>-0.00935893214757196</v>
      </c>
      <c r="R8" s="9" t="n">
        <f aca="false">LN(N8/N7)</f>
        <v>-0.00946907522715231</v>
      </c>
      <c r="S8" s="9" t="n">
        <f aca="false">LN(O8/O7)</f>
        <v>-0.0305580175366285</v>
      </c>
      <c r="T8" s="9" t="n">
        <f aca="false">LN(P8/P7)</f>
        <v>-0.0244227476616069</v>
      </c>
      <c r="U8" s="9" t="n">
        <f aca="false">M8/M7-1</f>
        <v>-0.00931527364723805</v>
      </c>
      <c r="V8" s="9" t="n">
        <f aca="false">O8/O7-1</f>
        <v>-0.0300958410152565</v>
      </c>
    </row>
    <row r="9" customFormat="false" ht="15" hidden="false" customHeight="false" outlineLevel="0" collapsed="false">
      <c r="A9" s="5" t="n">
        <v>43840</v>
      </c>
      <c r="B9" s="6" t="n">
        <v>3265.35</v>
      </c>
      <c r="C9" s="9" t="n">
        <f aca="false">B9/B8-1</f>
        <v>-0.00285522337924082</v>
      </c>
      <c r="D9" s="9" t="n">
        <f aca="false">LN(B9/B8)</f>
        <v>-0.00285930730504625</v>
      </c>
      <c r="E9" s="9" t="n">
        <f aca="false">B9/B4-1</f>
        <v>0.00942856701238082</v>
      </c>
      <c r="F9" s="9"/>
      <c r="G9" s="0" t="n">
        <f aca="false">MAX(G8,B9)</f>
        <v>3274.7</v>
      </c>
      <c r="H9" s="9" t="n">
        <f aca="false">B9/G9-1</f>
        <v>-0.00285522337924082</v>
      </c>
      <c r="I9" s="0" t="n">
        <f aca="false">IF(AND($A9&gt;=CrashTest!$B$3,$A9&lt;=CrashTest!$C$3),1,IF(AND($A9&gt;=CrashTest!$B$4,$A9&lt;=CrashTest!$C$4),2,IF(AND($A9&gt;=CrashTest!$B$5,$A9&lt;=CrashTest!$C$5),3,IF(AND($A9&gt;=CrashTest!$B$6,$A9&lt;=CrashTest!$C$6),4,IF(AND($A9&gt;=CrashTest!$B$7,$A9&lt;=CrashTest!$C$7),5,0)))))</f>
        <v>0</v>
      </c>
      <c r="J9" s="0" t="str">
        <f aca="false">IF(I9=0,"",IF(I8=I9,MAX(J8,B9),B9))</f>
        <v/>
      </c>
      <c r="K9" s="9" t="str">
        <f aca="false">IF(I9=0,"",B9/J9-1)</f>
        <v/>
      </c>
      <c r="L9" s="0" t="n">
        <f aca="false">MATCH($A9,DailyBTC!$A:$A,0)</f>
        <v>12</v>
      </c>
      <c r="M9" s="8" t="n">
        <f aca="false">INDEX(DailyBTC!$F:$F,$L9)</f>
        <v>3639.33560156277</v>
      </c>
      <c r="N9" s="8" t="n">
        <f aca="false">INDEX(DailyETH!$F:$F,$L9)</f>
        <v>64.7766435451412</v>
      </c>
      <c r="O9" s="8" t="n">
        <f aca="false">INDEX(DailyBTC!$B:$B,$L9)</f>
        <v>8129.81791992987</v>
      </c>
      <c r="P9" s="8" t="n">
        <f aca="false">INDEX(DailyETH!$B:$B,$L9)</f>
        <v>143.789400935126</v>
      </c>
      <c r="Q9" s="9" t="n">
        <f aca="false">LN(M9/M8)</f>
        <v>-0.00633420548903583</v>
      </c>
      <c r="R9" s="9" t="n">
        <f aca="false">LN(N9/N8)</f>
        <v>-0.00326892011828427</v>
      </c>
      <c r="S9" s="9" t="n">
        <f aca="false">LN(O9/O8)</f>
        <v>0.0392202682455953</v>
      </c>
      <c r="T9" s="9" t="n">
        <f aca="false">LN(P9/P8)</f>
        <v>0.0449173705330953</v>
      </c>
      <c r="U9" s="9" t="n">
        <f aca="false">M9/M8-1</f>
        <v>-0.00631418669945771</v>
      </c>
      <c r="V9" s="9" t="n">
        <f aca="false">O9/O8-1</f>
        <v>0.0399995372961095</v>
      </c>
    </row>
    <row r="10" customFormat="false" ht="15" hidden="false" customHeight="false" outlineLevel="0" collapsed="false">
      <c r="A10" s="5" t="n">
        <v>43843</v>
      </c>
      <c r="B10" s="6" t="n">
        <v>3288.13</v>
      </c>
      <c r="C10" s="9" t="n">
        <f aca="false">B10/B9-1</f>
        <v>0.00697628125622063</v>
      </c>
      <c r="D10" s="9" t="n">
        <f aca="false">LN(B10/B9)</f>
        <v>0.00695205959231618</v>
      </c>
      <c r="E10" s="9" t="n">
        <f aca="false">B10/B5-1</f>
        <v>0.0128916790911442</v>
      </c>
      <c r="F10" s="9"/>
      <c r="G10" s="0" t="n">
        <f aca="false">MAX(G9,B10)</f>
        <v>3288.13</v>
      </c>
      <c r="H10" s="9" t="n">
        <f aca="false">B10/G10-1</f>
        <v>0</v>
      </c>
      <c r="I10" s="0" t="n">
        <f aca="false">IF(AND($A10&gt;=CrashTest!$B$3,$A10&lt;=CrashTest!$C$3),1,IF(AND($A10&gt;=CrashTest!$B$4,$A10&lt;=CrashTest!$C$4),2,IF(AND($A10&gt;=CrashTest!$B$5,$A10&lt;=CrashTest!$C$5),3,IF(AND($A10&gt;=CrashTest!$B$6,$A10&lt;=CrashTest!$C$6),4,IF(AND($A10&gt;=CrashTest!$B$7,$A10&lt;=CrashTest!$C$7),5,0)))))</f>
        <v>0</v>
      </c>
      <c r="J10" s="0" t="str">
        <f aca="false">IF(I10=0,"",IF(I9=I10,MAX(J9,B10),B10))</f>
        <v/>
      </c>
      <c r="K10" s="9" t="str">
        <f aca="false">IF(I10=0,"",B10/J10-1)</f>
        <v/>
      </c>
      <c r="L10" s="0" t="n">
        <f aca="false">MATCH($A10,DailyBTC!$A:$A,0)</f>
        <v>15</v>
      </c>
      <c r="M10" s="8" t="n">
        <f aca="false">INDEX(DailyBTC!$F:$F,$L10)</f>
        <v>3729.64482938016</v>
      </c>
      <c r="N10" s="8" t="n">
        <f aca="false">INDEX(DailyETH!$F:$F,$L10)</f>
        <v>66.430797259335</v>
      </c>
      <c r="O10" s="8" t="n">
        <f aca="false">INDEX(DailyBTC!$B:$B,$L10)</f>
        <v>8121.92566762127</v>
      </c>
      <c r="P10" s="8" t="n">
        <f aca="false">INDEX(DailyETH!$B:$B,$L10)</f>
        <v>143.910222209234</v>
      </c>
      <c r="Q10" s="9" t="n">
        <f aca="false">LN(M10/M9)</f>
        <v>0.0245118711713258</v>
      </c>
      <c r="R10" s="9" t="n">
        <f aca="false">LN(N10/N9)</f>
        <v>0.0252156638342192</v>
      </c>
      <c r="S10" s="9" t="n">
        <f aca="false">LN(O10/O9)</f>
        <v>-0.000971249993761914</v>
      </c>
      <c r="T10" s="9" t="n">
        <f aca="false">LN(P10/P9)</f>
        <v>0.000839912683168114</v>
      </c>
      <c r="U10" s="9" t="n">
        <f aca="false">M10/M9-1</f>
        <v>0.0248147567865431</v>
      </c>
      <c r="V10" s="9" t="n">
        <f aca="false">O10/O9-1</f>
        <v>-0.000970778483150636</v>
      </c>
    </row>
    <row r="11" customFormat="false" ht="15" hidden="false" customHeight="false" outlineLevel="0" collapsed="false">
      <c r="A11" s="5" t="n">
        <v>43844</v>
      </c>
      <c r="B11" s="6" t="n">
        <v>3283.15</v>
      </c>
      <c r="C11" s="9" t="n">
        <f aca="false">B11/B10-1</f>
        <v>-0.00151453865875129</v>
      </c>
      <c r="D11" s="9" t="n">
        <f aca="false">LN(B11/B10)</f>
        <v>-0.00151568673177278</v>
      </c>
      <c r="E11" s="9" t="n">
        <f aca="false">B11/B6-1</f>
        <v>0.0142006314137615</v>
      </c>
      <c r="F11" s="9"/>
      <c r="G11" s="0" t="n">
        <f aca="false">MAX(G10,B11)</f>
        <v>3288.13</v>
      </c>
      <c r="H11" s="9" t="n">
        <f aca="false">B11/G11-1</f>
        <v>-0.00151453865875129</v>
      </c>
      <c r="I11" s="0" t="n">
        <f aca="false">IF(AND($A11&gt;=CrashTest!$B$3,$A11&lt;=CrashTest!$C$3),1,IF(AND($A11&gt;=CrashTest!$B$4,$A11&lt;=CrashTest!$C$4),2,IF(AND($A11&gt;=CrashTest!$B$5,$A11&lt;=CrashTest!$C$5),3,IF(AND($A11&gt;=CrashTest!$B$6,$A11&lt;=CrashTest!$C$6),4,IF(AND($A11&gt;=CrashTest!$B$7,$A11&lt;=CrashTest!$C$7),5,0)))))</f>
        <v>0</v>
      </c>
      <c r="J11" s="0" t="str">
        <f aca="false">IF(I11=0,"",IF(I10=I11,MAX(J10,B11),B11))</f>
        <v/>
      </c>
      <c r="K11" s="9" t="str">
        <f aca="false">IF(I11=0,"",B11/J11-1)</f>
        <v/>
      </c>
      <c r="L11" s="0" t="n">
        <f aca="false">MATCH($A11,DailyBTC!$A:$A,0)</f>
        <v>16</v>
      </c>
      <c r="M11" s="8" t="n">
        <f aca="false">INDEX(DailyBTC!$F:$F,$L11)</f>
        <v>3775.96621379342</v>
      </c>
      <c r="N11" s="8" t="n">
        <f aca="false">INDEX(DailyETH!$F:$F,$L11)</f>
        <v>67.7090237094662</v>
      </c>
      <c r="O11" s="8" t="n">
        <f aca="false">INDEX(DailyBTC!$B:$B,$L11)</f>
        <v>8830.16787346581</v>
      </c>
      <c r="P11" s="8" t="n">
        <f aca="false">INDEX(DailyETH!$B:$B,$L11)</f>
        <v>166.047976914085</v>
      </c>
      <c r="Q11" s="9" t="n">
        <f aca="false">LN(M11/M10)</f>
        <v>0.0123432915082648</v>
      </c>
      <c r="R11" s="9" t="n">
        <f aca="false">LN(N11/N10)</f>
        <v>0.0190586975878689</v>
      </c>
      <c r="S11" s="9" t="n">
        <f aca="false">LN(O11/O10)</f>
        <v>0.0836067489101059</v>
      </c>
      <c r="T11" s="9" t="n">
        <f aca="false">LN(P11/P10)</f>
        <v>0.143087115888121</v>
      </c>
      <c r="U11" s="9" t="n">
        <f aca="false">M11/M10-1</f>
        <v>0.0124197843313041</v>
      </c>
      <c r="V11" s="9" t="n">
        <f aca="false">O11/O10-1</f>
        <v>0.0872012666488697</v>
      </c>
    </row>
    <row r="12" customFormat="false" ht="15" hidden="false" customHeight="false" outlineLevel="0" collapsed="false">
      <c r="A12" s="5" t="n">
        <v>43845</v>
      </c>
      <c r="B12" s="6" t="n">
        <v>3289.29</v>
      </c>
      <c r="C12" s="9" t="n">
        <f aca="false">B12/B11-1</f>
        <v>0.00187015518633027</v>
      </c>
      <c r="D12" s="9" t="n">
        <f aca="false">LN(B12/B11)</f>
        <v>0.00186840862334332</v>
      </c>
      <c r="E12" s="9" t="n">
        <f aca="false">B12/B7-1</f>
        <v>0.0111403144741089</v>
      </c>
      <c r="F12" s="9"/>
      <c r="G12" s="0" t="n">
        <f aca="false">MAX(G11,B12)</f>
        <v>3289.29</v>
      </c>
      <c r="H12" s="9" t="n">
        <f aca="false">B12/G12-1</f>
        <v>0</v>
      </c>
      <c r="I12" s="0" t="n">
        <f aca="false">IF(AND($A12&gt;=CrashTest!$B$3,$A12&lt;=CrashTest!$C$3),1,IF(AND($A12&gt;=CrashTest!$B$4,$A12&lt;=CrashTest!$C$4),2,IF(AND($A12&gt;=CrashTest!$B$5,$A12&lt;=CrashTest!$C$5),3,IF(AND($A12&gt;=CrashTest!$B$6,$A12&lt;=CrashTest!$C$6),4,IF(AND($A12&gt;=CrashTest!$B$7,$A12&lt;=CrashTest!$C$7),5,0)))))</f>
        <v>0</v>
      </c>
      <c r="J12" s="0" t="str">
        <f aca="false">IF(I12=0,"",IF(I11=I12,MAX(J11,B12),B12))</f>
        <v/>
      </c>
      <c r="K12" s="9" t="str">
        <f aca="false">IF(I12=0,"",B12/J12-1)</f>
        <v/>
      </c>
      <c r="L12" s="0" t="n">
        <f aca="false">MATCH($A12,DailyBTC!$A:$A,0)</f>
        <v>17</v>
      </c>
      <c r="M12" s="8" t="n">
        <f aca="false">INDEX(DailyBTC!$F:$F,$L12)</f>
        <v>3767.43119105037</v>
      </c>
      <c r="N12" s="8" t="n">
        <f aca="false">INDEX(DailyETH!$F:$F,$L12)</f>
        <v>67.0173615223201</v>
      </c>
      <c r="O12" s="8" t="n">
        <f aca="false">INDEX(DailyBTC!$B:$B,$L12)</f>
        <v>8811.44820251315</v>
      </c>
      <c r="P12" s="8" t="n">
        <f aca="false">INDEX(DailyETH!$B:$B,$L12)</f>
        <v>165.85377936879</v>
      </c>
      <c r="Q12" s="9" t="n">
        <f aca="false">LN(M12/M11)</f>
        <v>-0.00226291309529463</v>
      </c>
      <c r="R12" s="9" t="n">
        <f aca="false">LN(N12/N11)</f>
        <v>-0.0102677476662144</v>
      </c>
      <c r="S12" s="9" t="n">
        <f aca="false">LN(O12/O11)</f>
        <v>-0.00212221804372773</v>
      </c>
      <c r="T12" s="9" t="n">
        <f aca="false">LN(P12/P11)</f>
        <v>-0.0011702111470034</v>
      </c>
      <c r="U12" s="9" t="n">
        <f aca="false">M12/M11-1</f>
        <v>-0.00226035463767582</v>
      </c>
      <c r="V12" s="9" t="n">
        <f aca="false">O12/O11-1</f>
        <v>-0.00211996773118128</v>
      </c>
    </row>
    <row r="13" customFormat="false" ht="15" hidden="false" customHeight="false" outlineLevel="0" collapsed="false">
      <c r="A13" s="5" t="n">
        <v>43846</v>
      </c>
      <c r="B13" s="6" t="n">
        <v>3316.81</v>
      </c>
      <c r="C13" s="9" t="n">
        <f aca="false">B13/B12-1</f>
        <v>0.00836654718799501</v>
      </c>
      <c r="D13" s="9" t="n">
        <f aca="false">LN(B13/B12)</f>
        <v>0.00833174163220134</v>
      </c>
      <c r="E13" s="9" t="n">
        <f aca="false">B13/B8-1</f>
        <v>0.0128591932085382</v>
      </c>
      <c r="F13" s="9"/>
      <c r="G13" s="0" t="n">
        <f aca="false">MAX(G12,B13)</f>
        <v>3316.81</v>
      </c>
      <c r="H13" s="9" t="n">
        <f aca="false">B13/G13-1</f>
        <v>0</v>
      </c>
      <c r="I13" s="0" t="n">
        <f aca="false">IF(AND($A13&gt;=CrashTest!$B$3,$A13&lt;=CrashTest!$C$3),1,IF(AND($A13&gt;=CrashTest!$B$4,$A13&lt;=CrashTest!$C$4),2,IF(AND($A13&gt;=CrashTest!$B$5,$A13&lt;=CrashTest!$C$5),3,IF(AND($A13&gt;=CrashTest!$B$6,$A13&lt;=CrashTest!$C$6),4,IF(AND($A13&gt;=CrashTest!$B$7,$A13&lt;=CrashTest!$C$7),5,0)))))</f>
        <v>0</v>
      </c>
      <c r="J13" s="0" t="str">
        <f aca="false">IF(I13=0,"",IF(I12=I13,MAX(J12,B13),B13))</f>
        <v/>
      </c>
      <c r="K13" s="9" t="str">
        <f aca="false">IF(I13=0,"",B13/J13-1)</f>
        <v/>
      </c>
      <c r="L13" s="0" t="n">
        <f aca="false">MATCH($A13,DailyBTC!$A:$A,0)</f>
        <v>18</v>
      </c>
      <c r="M13" s="8" t="n">
        <f aca="false">INDEX(DailyBTC!$F:$F,$L13)</f>
        <v>3769.87244880991</v>
      </c>
      <c r="N13" s="8" t="n">
        <f aca="false">INDEX(DailyETH!$F:$F,$L13)</f>
        <v>67.424367645583</v>
      </c>
      <c r="O13" s="8" t="n">
        <f aca="false">INDEX(DailyBTC!$B:$B,$L13)</f>
        <v>8718.68699801286</v>
      </c>
      <c r="P13" s="8" t="n">
        <f aca="false">INDEX(DailyETH!$B:$B,$L13)</f>
        <v>164.052933255406</v>
      </c>
      <c r="Q13" s="9" t="n">
        <f aca="false">LN(M13/M12)</f>
        <v>0.000647780150979643</v>
      </c>
      <c r="R13" s="9" t="n">
        <f aca="false">LN(N13/N12)</f>
        <v>0.00605477732540399</v>
      </c>
      <c r="S13" s="9" t="n">
        <f aca="false">LN(O13/O12)</f>
        <v>-0.010583155147789</v>
      </c>
      <c r="T13" s="9" t="n">
        <f aca="false">LN(P13/P12)</f>
        <v>-0.0109174135070815</v>
      </c>
      <c r="U13" s="9" t="n">
        <f aca="false">M13/M12-1</f>
        <v>0.000647990005852472</v>
      </c>
      <c r="V13" s="9" t="n">
        <f aca="false">O13/O12-1</f>
        <v>-0.010527350597582</v>
      </c>
    </row>
    <row r="14" customFormat="false" ht="15" hidden="false" customHeight="false" outlineLevel="0" collapsed="false">
      <c r="A14" s="5" t="n">
        <v>43847</v>
      </c>
      <c r="B14" s="6" t="n">
        <v>3329.62</v>
      </c>
      <c r="C14" s="9" t="n">
        <f aca="false">B14/B13-1</f>
        <v>0.00386214465103518</v>
      </c>
      <c r="D14" s="9" t="n">
        <f aca="false">LN(B14/B13)</f>
        <v>0.00385470571772163</v>
      </c>
      <c r="E14" s="9" t="n">
        <f aca="false">B14/B9-1</f>
        <v>0.0196824230174406</v>
      </c>
      <c r="F14" s="9"/>
      <c r="G14" s="0" t="n">
        <f aca="false">MAX(G13,B14)</f>
        <v>3329.62</v>
      </c>
      <c r="H14" s="9" t="n">
        <f aca="false">B14/G14-1</f>
        <v>0</v>
      </c>
      <c r="I14" s="0" t="n">
        <f aca="false">IF(AND($A14&gt;=CrashTest!$B$3,$A14&lt;=CrashTest!$C$3),1,IF(AND($A14&gt;=CrashTest!$B$4,$A14&lt;=CrashTest!$C$4),2,IF(AND($A14&gt;=CrashTest!$B$5,$A14&lt;=CrashTest!$C$5),3,IF(AND($A14&gt;=CrashTest!$B$6,$A14&lt;=CrashTest!$C$6),4,IF(AND($A14&gt;=CrashTest!$B$7,$A14&lt;=CrashTest!$C$7),5,0)))))</f>
        <v>0</v>
      </c>
      <c r="J14" s="0" t="str">
        <f aca="false">IF(I14=0,"",IF(I13=I14,MAX(J13,B14),B14))</f>
        <v/>
      </c>
      <c r="K14" s="9" t="str">
        <f aca="false">IF(I14=0,"",B14/J14-1)</f>
        <v/>
      </c>
      <c r="L14" s="0" t="n">
        <f aca="false">MATCH($A14,DailyBTC!$A:$A,0)</f>
        <v>19</v>
      </c>
      <c r="M14" s="8" t="n">
        <f aca="false">INDEX(DailyBTC!$F:$F,$L14)</f>
        <v>3790.25889886131</v>
      </c>
      <c r="N14" s="8" t="n">
        <f aca="false">INDEX(DailyETH!$F:$F,$L14)</f>
        <v>69.1729419596665</v>
      </c>
      <c r="O14" s="8" t="n">
        <f aca="false">INDEX(DailyBTC!$B:$B,$L14)</f>
        <v>8912.54190414962</v>
      </c>
      <c r="P14" s="8" t="n">
        <f aca="false">INDEX(DailyETH!$B:$B,$L14)</f>
        <v>171.034402337814</v>
      </c>
      <c r="Q14" s="9" t="n">
        <f aca="false">LN(M14/M13)</f>
        <v>0.00539316012580126</v>
      </c>
      <c r="R14" s="9" t="n">
        <f aca="false">LN(N14/N13)</f>
        <v>0.0256032836673703</v>
      </c>
      <c r="S14" s="9" t="n">
        <f aca="false">LN(O14/O13)</f>
        <v>0.0219908344960651</v>
      </c>
      <c r="T14" s="9" t="n">
        <f aca="false">LN(P14/P13)</f>
        <v>0.0416755800304319</v>
      </c>
      <c r="U14" s="9" t="n">
        <f aca="false">M14/M13-1</f>
        <v>0.00540772939356171</v>
      </c>
      <c r="V14" s="9" t="n">
        <f aca="false">O14/O13-1</f>
        <v>0.0222344151339466</v>
      </c>
    </row>
    <row r="15" customFormat="false" ht="15" hidden="false" customHeight="false" outlineLevel="0" collapsed="false">
      <c r="A15" s="5" t="n">
        <v>43851</v>
      </c>
      <c r="B15" s="6" t="n">
        <v>3320.79</v>
      </c>
      <c r="C15" s="9" t="n">
        <f aca="false">B15/B14-1</f>
        <v>-0.00265195427706466</v>
      </c>
      <c r="D15" s="9" t="n">
        <f aca="false">LN(B15/B14)</f>
        <v>-0.00265547693714243</v>
      </c>
      <c r="E15" s="9" t="n">
        <f aca="false">B15/B10-1</f>
        <v>0.00993269730819635</v>
      </c>
      <c r="F15" s="9"/>
      <c r="G15" s="0" t="n">
        <f aca="false">MAX(G14,B15)</f>
        <v>3329.62</v>
      </c>
      <c r="H15" s="9" t="n">
        <f aca="false">B15/G15-1</f>
        <v>-0.00265195427706466</v>
      </c>
      <c r="I15" s="0" t="n">
        <f aca="false">IF(AND($A15&gt;=CrashTest!$B$3,$A15&lt;=CrashTest!$C$3),1,IF(AND($A15&gt;=CrashTest!$B$4,$A15&lt;=CrashTest!$C$4),2,IF(AND($A15&gt;=CrashTest!$B$5,$A15&lt;=CrashTest!$C$5),3,IF(AND($A15&gt;=CrashTest!$B$6,$A15&lt;=CrashTest!$C$6),4,IF(AND($A15&gt;=CrashTest!$B$7,$A15&lt;=CrashTest!$C$7),5,0)))))</f>
        <v>0</v>
      </c>
      <c r="J15" s="0" t="str">
        <f aca="false">IF(I15=0,"",IF(I14=I15,MAX(J14,B15),B15))</f>
        <v/>
      </c>
      <c r="K15" s="9" t="str">
        <f aca="false">IF(I15=0,"",B15/J15-1)</f>
        <v/>
      </c>
      <c r="L15" s="0" t="n">
        <f aca="false">MATCH($A15,DailyBTC!$A:$A,0)</f>
        <v>23</v>
      </c>
      <c r="M15" s="8" t="n">
        <f aca="false">INDEX(DailyBTC!$F:$F,$L15)</f>
        <v>3791.92255709928</v>
      </c>
      <c r="N15" s="8" t="n">
        <f aca="false">INDEX(DailyETH!$F:$F,$L15)</f>
        <v>68.0284584618774</v>
      </c>
      <c r="O15" s="8" t="n">
        <f aca="false">INDEX(DailyBTC!$B:$B,$L15)</f>
        <v>8730.86756019871</v>
      </c>
      <c r="P15" s="8" t="n">
        <f aca="false">INDEX(DailyETH!$B:$B,$L15)</f>
        <v>169.171668731736</v>
      </c>
      <c r="Q15" s="9" t="n">
        <f aca="false">LN(M15/M14)</f>
        <v>0.000438833671899199</v>
      </c>
      <c r="R15" s="9" t="n">
        <f aca="false">LN(N15/N14)</f>
        <v>-0.0166836495960143</v>
      </c>
      <c r="S15" s="9" t="n">
        <f aca="false">LN(O15/O14)</f>
        <v>-0.0205947456591142</v>
      </c>
      <c r="T15" s="9" t="n">
        <f aca="false">LN(P15/P14)</f>
        <v>-0.010950728861856</v>
      </c>
      <c r="U15" s="9" t="n">
        <f aca="false">M15/M14-1</f>
        <v>0.000438929973481272</v>
      </c>
      <c r="V15" s="9" t="n">
        <f aca="false">O15/O14-1</f>
        <v>-0.0203841222745134</v>
      </c>
    </row>
    <row r="16" customFormat="false" ht="15" hidden="false" customHeight="false" outlineLevel="0" collapsed="false">
      <c r="A16" s="5" t="n">
        <v>43852</v>
      </c>
      <c r="B16" s="6" t="n">
        <v>3321.75</v>
      </c>
      <c r="C16" s="9" t="n">
        <f aca="false">B16/B15-1</f>
        <v>0.000289087837532565</v>
      </c>
      <c r="D16" s="9" t="n">
        <f aca="false">LN(B16/B15)</f>
        <v>0.000289046059695109</v>
      </c>
      <c r="E16" s="9" t="n">
        <f aca="false">B16/B11-1</f>
        <v>0.0117570016599911</v>
      </c>
      <c r="F16" s="9"/>
      <c r="G16" s="0" t="n">
        <f aca="false">MAX(G15,B16)</f>
        <v>3329.62</v>
      </c>
      <c r="H16" s="9" t="n">
        <f aca="false">B16/G16-1</f>
        <v>-0.00236363308725918</v>
      </c>
      <c r="I16" s="0" t="n">
        <f aca="false">IF(AND($A16&gt;=CrashTest!$B$3,$A16&lt;=CrashTest!$C$3),1,IF(AND($A16&gt;=CrashTest!$B$4,$A16&lt;=CrashTest!$C$4),2,IF(AND($A16&gt;=CrashTest!$B$5,$A16&lt;=CrashTest!$C$5),3,IF(AND($A16&gt;=CrashTest!$B$6,$A16&lt;=CrashTest!$C$6),4,IF(AND($A16&gt;=CrashTest!$B$7,$A16&lt;=CrashTest!$C$7),5,0)))))</f>
        <v>0</v>
      </c>
      <c r="J16" s="0" t="str">
        <f aca="false">IF(I16=0,"",IF(I15=I16,MAX(J15,B16),B16))</f>
        <v/>
      </c>
      <c r="K16" s="9" t="str">
        <f aca="false">IF(I16=0,"",B16/J16-1)</f>
        <v/>
      </c>
      <c r="L16" s="0" t="n">
        <f aca="false">MATCH($A16,DailyBTC!$A:$A,0)</f>
        <v>24</v>
      </c>
      <c r="M16" s="8" t="n">
        <f aca="false">INDEX(DailyBTC!$F:$F,$L16)</f>
        <v>3776.79155096661</v>
      </c>
      <c r="N16" s="8" t="n">
        <f aca="false">INDEX(DailyETH!$F:$F,$L16)</f>
        <v>68.118601074396</v>
      </c>
      <c r="O16" s="8" t="n">
        <f aca="false">INDEX(DailyBTC!$B:$B,$L16)</f>
        <v>8647.90047399182</v>
      </c>
      <c r="P16" s="8" t="n">
        <f aca="false">INDEX(DailyETH!$B:$B,$L16)</f>
        <v>167.545226271186</v>
      </c>
      <c r="Q16" s="9" t="n">
        <f aca="false">LN(M16/M15)</f>
        <v>-0.00399830831875566</v>
      </c>
      <c r="R16" s="9" t="n">
        <f aca="false">LN(N16/N15)</f>
        <v>0.00132419496972867</v>
      </c>
      <c r="S16" s="9" t="n">
        <f aca="false">LN(O16/O15)</f>
        <v>-0.00954817008526911</v>
      </c>
      <c r="T16" s="9" t="n">
        <f aca="false">LN(P16/P15)</f>
        <v>-0.00966066825943281</v>
      </c>
      <c r="U16" s="9" t="n">
        <f aca="false">M16/M15-1</f>
        <v>-0.00399032572654856</v>
      </c>
      <c r="V16" s="9" t="n">
        <f aca="false">O16/O15-1</f>
        <v>-0.00950273104417609</v>
      </c>
    </row>
    <row r="17" customFormat="false" ht="15" hidden="false" customHeight="false" outlineLevel="0" collapsed="false">
      <c r="A17" s="5" t="n">
        <v>43853</v>
      </c>
      <c r="B17" s="6" t="n">
        <v>3325.54</v>
      </c>
      <c r="C17" s="9" t="n">
        <f aca="false">B17/B16-1</f>
        <v>0.00114096485286375</v>
      </c>
      <c r="D17" s="9" t="n">
        <f aca="false">LN(B17/B16)</f>
        <v>0.00114031444714571</v>
      </c>
      <c r="E17" s="9" t="n">
        <f aca="false">B17/B12-1</f>
        <v>0.0110206153911634</v>
      </c>
      <c r="F17" s="9"/>
      <c r="G17" s="0" t="n">
        <f aca="false">MAX(G16,B17)</f>
        <v>3329.62</v>
      </c>
      <c r="H17" s="9" t="n">
        <f aca="false">B17/G17-1</f>
        <v>-0.00122536505667314</v>
      </c>
      <c r="I17" s="0" t="n">
        <f aca="false">IF(AND($A17&gt;=CrashTest!$B$3,$A17&lt;=CrashTest!$C$3),1,IF(AND($A17&gt;=CrashTest!$B$4,$A17&lt;=CrashTest!$C$4),2,IF(AND($A17&gt;=CrashTest!$B$5,$A17&lt;=CrashTest!$C$5),3,IF(AND($A17&gt;=CrashTest!$B$6,$A17&lt;=CrashTest!$C$6),4,IF(AND($A17&gt;=CrashTest!$B$7,$A17&lt;=CrashTest!$C$7),5,0)))))</f>
        <v>0</v>
      </c>
      <c r="J17" s="0" t="str">
        <f aca="false">IF(I17=0,"",IF(I16=I17,MAX(J16,B17),B17))</f>
        <v/>
      </c>
      <c r="K17" s="9" t="str">
        <f aca="false">IF(I17=0,"",B17/J17-1)</f>
        <v/>
      </c>
      <c r="L17" s="0" t="n">
        <f aca="false">MATCH($A17,DailyBTC!$A:$A,0)</f>
        <v>25</v>
      </c>
      <c r="M17" s="8" t="n">
        <f aca="false">INDEX(DailyBTC!$F:$F,$L17)</f>
        <v>3764.09081781228</v>
      </c>
      <c r="N17" s="8" t="n">
        <f aca="false">INDEX(DailyETH!$F:$F,$L17)</f>
        <v>67.8609104680516</v>
      </c>
      <c r="O17" s="8" t="n">
        <f aca="false">INDEX(DailyBTC!$B:$B,$L17)</f>
        <v>8366.38461396844</v>
      </c>
      <c r="P17" s="8" t="n">
        <f aca="false">INDEX(DailyETH!$B:$B,$L17)</f>
        <v>162.156525599065</v>
      </c>
      <c r="Q17" s="9" t="n">
        <f aca="false">LN(M17/M16)</f>
        <v>-0.00336850372214037</v>
      </c>
      <c r="R17" s="9" t="n">
        <f aca="false">LN(N17/N16)</f>
        <v>-0.00379014326353199</v>
      </c>
      <c r="S17" s="9" t="n">
        <f aca="false">LN(O17/O16)</f>
        <v>-0.0330947262893375</v>
      </c>
      <c r="T17" s="9" t="n">
        <f aca="false">LN(P17/P16)</f>
        <v>-0.032691246252702</v>
      </c>
      <c r="U17" s="9" t="n">
        <f aca="false">M17/M16-1</f>
        <v>-0.00336283667841575</v>
      </c>
      <c r="V17" s="9" t="n">
        <f aca="false">O17/O16-1</f>
        <v>-0.0325530874077503</v>
      </c>
    </row>
    <row r="18" customFormat="false" ht="15" hidden="false" customHeight="false" outlineLevel="0" collapsed="false">
      <c r="A18" s="5" t="n">
        <v>43854</v>
      </c>
      <c r="B18" s="6" t="n">
        <v>3295.47</v>
      </c>
      <c r="C18" s="9" t="n">
        <f aca="false">B18/B17-1</f>
        <v>-0.00904214052454644</v>
      </c>
      <c r="D18" s="9" t="n">
        <f aca="false">LN(B18/B17)</f>
        <v>-0.00908326878993668</v>
      </c>
      <c r="E18" s="9" t="n">
        <f aca="false">B18/B13-1</f>
        <v>-0.00643389280664253</v>
      </c>
      <c r="F18" s="9"/>
      <c r="G18" s="0" t="n">
        <f aca="false">MAX(G17,B18)</f>
        <v>3329.62</v>
      </c>
      <c r="H18" s="9" t="n">
        <f aca="false">B18/G18-1</f>
        <v>-0.0102564256581833</v>
      </c>
      <c r="I18" s="0" t="n">
        <f aca="false">IF(AND($A18&gt;=CrashTest!$B$3,$A18&lt;=CrashTest!$C$3),1,IF(AND($A18&gt;=CrashTest!$B$4,$A18&lt;=CrashTest!$C$4),2,IF(AND($A18&gt;=CrashTest!$B$5,$A18&lt;=CrashTest!$C$5),3,IF(AND($A18&gt;=CrashTest!$B$6,$A18&lt;=CrashTest!$C$6),4,IF(AND($A18&gt;=CrashTest!$B$7,$A18&lt;=CrashTest!$C$7),5,0)))))</f>
        <v>0</v>
      </c>
      <c r="J18" s="0" t="str">
        <f aca="false">IF(I18=0,"",IF(I17=I18,MAX(J17,B18),B18))</f>
        <v/>
      </c>
      <c r="K18" s="9" t="str">
        <f aca="false">IF(I18=0,"",B18/J18-1)</f>
        <v/>
      </c>
      <c r="L18" s="0" t="n">
        <f aca="false">MATCH($A18,DailyBTC!$A:$A,0)</f>
        <v>26</v>
      </c>
      <c r="M18" s="8" t="n">
        <f aca="false">INDEX(DailyBTC!$F:$F,$L18)</f>
        <v>3783.88186336471</v>
      </c>
      <c r="N18" s="8" t="n">
        <f aca="false">INDEX(DailyETH!$F:$F,$L18)</f>
        <v>68.1906085077895</v>
      </c>
      <c r="O18" s="8" t="n">
        <f aca="false">INDEX(DailyBTC!$B:$B,$L18)</f>
        <v>8423.39095815313</v>
      </c>
      <c r="P18" s="8" t="n">
        <f aca="false">INDEX(DailyETH!$B:$B,$L18)</f>
        <v>162.247590707189</v>
      </c>
      <c r="Q18" s="9" t="n">
        <f aca="false">LN(M18/M17)</f>
        <v>0.00524408122379039</v>
      </c>
      <c r="R18" s="9" t="n">
        <f aca="false">LN(N18/N17)</f>
        <v>0.00484667407773663</v>
      </c>
      <c r="S18" s="9" t="n">
        <f aca="false">LN(O18/O17)</f>
        <v>0.00679062837963929</v>
      </c>
      <c r="T18" s="9" t="n">
        <f aca="false">LN(P18/P17)</f>
        <v>0.000561430055530176</v>
      </c>
      <c r="U18" s="9" t="n">
        <f aca="false">M18/M17-1</f>
        <v>0.00525785548498692</v>
      </c>
      <c r="V18" s="9" t="n">
        <f aca="false">O18/O17-1</f>
        <v>0.00681373697421384</v>
      </c>
    </row>
    <row r="19" customFormat="false" ht="15" hidden="false" customHeight="false" outlineLevel="0" collapsed="false">
      <c r="A19" s="5" t="n">
        <v>43857</v>
      </c>
      <c r="B19" s="6" t="n">
        <v>3243.63</v>
      </c>
      <c r="C19" s="9" t="n">
        <f aca="false">B19/B18-1</f>
        <v>-0.015730684849202</v>
      </c>
      <c r="D19" s="9" t="n">
        <f aca="false">LN(B19/B18)</f>
        <v>-0.0158557251183837</v>
      </c>
      <c r="E19" s="9" t="n">
        <f aca="false">B19/B14-1</f>
        <v>-0.025825769907677</v>
      </c>
      <c r="F19" s="9"/>
      <c r="G19" s="0" t="n">
        <f aca="false">MAX(G18,B19)</f>
        <v>3329.62</v>
      </c>
      <c r="H19" s="9" t="n">
        <f aca="false">B19/G19-1</f>
        <v>-0.025825769907677</v>
      </c>
      <c r="I19" s="0" t="n">
        <f aca="false">IF(AND($A19&gt;=CrashTest!$B$3,$A19&lt;=CrashTest!$C$3),1,IF(AND($A19&gt;=CrashTest!$B$4,$A19&lt;=CrashTest!$C$4),2,IF(AND($A19&gt;=CrashTest!$B$5,$A19&lt;=CrashTest!$C$5),3,IF(AND($A19&gt;=CrashTest!$B$6,$A19&lt;=CrashTest!$C$6),4,IF(AND($A19&gt;=CrashTest!$B$7,$A19&lt;=CrashTest!$C$7),5,0)))))</f>
        <v>0</v>
      </c>
      <c r="J19" s="0" t="str">
        <f aca="false">IF(I19=0,"",IF(I18=I19,MAX(J18,B19),B19))</f>
        <v/>
      </c>
      <c r="K19" s="9" t="str">
        <f aca="false">IF(I19=0,"",B19/J19-1)</f>
        <v/>
      </c>
      <c r="L19" s="0" t="n">
        <f aca="false">MATCH($A19,DailyBTC!$A:$A,0)</f>
        <v>29</v>
      </c>
      <c r="M19" s="8" t="n">
        <f aca="false">INDEX(DailyBTC!$F:$F,$L19)</f>
        <v>3804.09338876895</v>
      </c>
      <c r="N19" s="8" t="n">
        <f aca="false">INDEX(DailyETH!$F:$F,$L19)</f>
        <v>68.4539048845856</v>
      </c>
      <c r="O19" s="8" t="n">
        <f aca="false">INDEX(DailyBTC!$B:$B,$L19)</f>
        <v>8901.95928486265</v>
      </c>
      <c r="P19" s="8" t="n">
        <f aca="false">INDEX(DailyETH!$B:$B,$L19)</f>
        <v>169.934313676213</v>
      </c>
      <c r="Q19" s="9" t="n">
        <f aca="false">LN(M19/M18)</f>
        <v>0.00532726387012292</v>
      </c>
      <c r="R19" s="9" t="n">
        <f aca="false">LN(N19/N18)</f>
        <v>0.00385374715923173</v>
      </c>
      <c r="S19" s="9" t="n">
        <f aca="false">LN(O19/O18)</f>
        <v>0.0552589230733214</v>
      </c>
      <c r="T19" s="9" t="n">
        <f aca="false">LN(P19/P18)</f>
        <v>0.0462884660308031</v>
      </c>
      <c r="U19" s="9" t="n">
        <f aca="false">M19/M18-1</f>
        <v>0.00534147897161597</v>
      </c>
      <c r="V19" s="9" t="n">
        <f aca="false">O19/O18-1</f>
        <v>0.0568142128374449</v>
      </c>
    </row>
    <row r="20" customFormat="false" ht="15" hidden="false" customHeight="false" outlineLevel="0" collapsed="false">
      <c r="A20" s="5" t="n">
        <v>43858</v>
      </c>
      <c r="B20" s="6" t="n">
        <v>3276.24</v>
      </c>
      <c r="C20" s="9" t="n">
        <f aca="false">B20/B19-1</f>
        <v>0.0100535511140296</v>
      </c>
      <c r="D20" s="9" t="n">
        <f aca="false">LN(B20/B19)</f>
        <v>0.0100033503525894</v>
      </c>
      <c r="E20" s="9" t="n">
        <f aca="false">B20/B15-1</f>
        <v>-0.013415482460499</v>
      </c>
      <c r="F20" s="9"/>
      <c r="G20" s="0" t="n">
        <f aca="false">MAX(G19,B20)</f>
        <v>3329.62</v>
      </c>
      <c r="H20" s="9" t="n">
        <f aca="false">B20/G20-1</f>
        <v>-0.0160318594914736</v>
      </c>
      <c r="I20" s="0" t="n">
        <f aca="false">IF(AND($A20&gt;=CrashTest!$B$3,$A20&lt;=CrashTest!$C$3),1,IF(AND($A20&gt;=CrashTest!$B$4,$A20&lt;=CrashTest!$C$4),2,IF(AND($A20&gt;=CrashTest!$B$5,$A20&lt;=CrashTest!$C$5),3,IF(AND($A20&gt;=CrashTest!$B$6,$A20&lt;=CrashTest!$C$6),4,IF(AND($A20&gt;=CrashTest!$B$7,$A20&lt;=CrashTest!$C$7),5,0)))))</f>
        <v>0</v>
      </c>
      <c r="J20" s="0" t="str">
        <f aca="false">IF(I20=0,"",IF(I19=I20,MAX(J19,B20),B20))</f>
        <v/>
      </c>
      <c r="K20" s="9" t="str">
        <f aca="false">IF(I20=0,"",B20/J20-1)</f>
        <v/>
      </c>
      <c r="L20" s="0" t="n">
        <f aca="false">MATCH($A20,DailyBTC!$A:$A,0)</f>
        <v>30</v>
      </c>
      <c r="M20" s="8" t="n">
        <f aca="false">INDEX(DailyBTC!$F:$F,$L20)</f>
        <v>3699.4424081392</v>
      </c>
      <c r="N20" s="8" t="n">
        <f aca="false">INDEX(DailyETH!$F:$F,$L20)</f>
        <v>67.6881216214973</v>
      </c>
      <c r="O20" s="8" t="n">
        <f aca="false">INDEX(DailyBTC!$B:$B,$L20)</f>
        <v>9297.3883176505</v>
      </c>
      <c r="P20" s="8" t="n">
        <f aca="false">INDEX(DailyETH!$B:$B,$L20)</f>
        <v>175.276188486265</v>
      </c>
      <c r="Q20" s="9" t="n">
        <f aca="false">LN(M20/M19)</f>
        <v>-0.0278955867405618</v>
      </c>
      <c r="R20" s="9" t="n">
        <f aca="false">LN(N20/N19)</f>
        <v>-0.0112498889459077</v>
      </c>
      <c r="S20" s="9" t="n">
        <f aca="false">LN(O20/O19)</f>
        <v>0.0434621377846339</v>
      </c>
      <c r="T20" s="9" t="n">
        <f aca="false">LN(P20/P19)</f>
        <v>0.0309509775223173</v>
      </c>
      <c r="U20" s="9" t="n">
        <f aca="false">M20/M19-1</f>
        <v>-0.0275100976591995</v>
      </c>
      <c r="V20" s="9" t="n">
        <f aca="false">O20/O19-1</f>
        <v>0.0444204494914122</v>
      </c>
    </row>
    <row r="21" customFormat="false" ht="15" hidden="false" customHeight="false" outlineLevel="0" collapsed="false">
      <c r="A21" s="5" t="n">
        <v>43859</v>
      </c>
      <c r="B21" s="6" t="n">
        <v>3273.4</v>
      </c>
      <c r="C21" s="9" t="n">
        <f aca="false">B21/B20-1</f>
        <v>-0.00086684736160958</v>
      </c>
      <c r="D21" s="9" t="n">
        <f aca="false">LN(B21/B20)</f>
        <v>-0.000867223291048407</v>
      </c>
      <c r="E21" s="9" t="n">
        <f aca="false">B21/B16-1</f>
        <v>-0.0145555806427334</v>
      </c>
      <c r="F21" s="9"/>
      <c r="G21" s="0" t="n">
        <f aca="false">MAX(G20,B21)</f>
        <v>3329.62</v>
      </c>
      <c r="H21" s="9" t="n">
        <f aca="false">B21/G21-1</f>
        <v>-0.0168848096779812</v>
      </c>
      <c r="I21" s="0" t="n">
        <f aca="false">IF(AND($A21&gt;=CrashTest!$B$3,$A21&lt;=CrashTest!$C$3),1,IF(AND($A21&gt;=CrashTest!$B$4,$A21&lt;=CrashTest!$C$4),2,IF(AND($A21&gt;=CrashTest!$B$5,$A21&lt;=CrashTest!$C$5),3,IF(AND($A21&gt;=CrashTest!$B$6,$A21&lt;=CrashTest!$C$6),4,IF(AND($A21&gt;=CrashTest!$B$7,$A21&lt;=CrashTest!$C$7),5,0)))))</f>
        <v>0</v>
      </c>
      <c r="J21" s="0" t="str">
        <f aca="false">IF(I21=0,"",IF(I20=I21,MAX(J20,B21),B21))</f>
        <v/>
      </c>
      <c r="K21" s="9" t="str">
        <f aca="false">IF(I21=0,"",B21/J21-1)</f>
        <v/>
      </c>
      <c r="L21" s="0" t="n">
        <f aca="false">MATCH($A21,DailyBTC!$A:$A,0)</f>
        <v>31</v>
      </c>
      <c r="M21" s="8" t="n">
        <f aca="false">INDEX(DailyBTC!$F:$F,$L21)</f>
        <v>3820.14287044606</v>
      </c>
      <c r="N21" s="8" t="n">
        <f aca="false">INDEX(DailyETH!$F:$F,$L21)</f>
        <v>69.597405753478</v>
      </c>
      <c r="O21" s="8" t="n">
        <f aca="false">INDEX(DailyBTC!$B:$B,$L21)</f>
        <v>9311.94754354179</v>
      </c>
      <c r="P21" s="8" t="n">
        <f aca="false">INDEX(DailyETH!$B:$B,$L21)</f>
        <v>174.676776680304</v>
      </c>
      <c r="Q21" s="9" t="n">
        <f aca="false">LN(M21/M20)</f>
        <v>0.0321057147686278</v>
      </c>
      <c r="R21" s="9" t="n">
        <f aca="false">LN(N21/N20)</f>
        <v>0.0278165845726318</v>
      </c>
      <c r="S21" s="9" t="n">
        <f aca="false">LN(O21/O20)</f>
        <v>0.00156472310139427</v>
      </c>
      <c r="T21" s="9" t="n">
        <f aca="false">LN(P21/P20)</f>
        <v>-0.00342567402943713</v>
      </c>
      <c r="U21" s="9" t="n">
        <f aca="false">M21/M20-1</f>
        <v>0.0326266634240069</v>
      </c>
      <c r="V21" s="9" t="n">
        <f aca="false">O21/O20-1</f>
        <v>0.00156594791933662</v>
      </c>
    </row>
    <row r="22" customFormat="false" ht="15" hidden="false" customHeight="false" outlineLevel="0" collapsed="false">
      <c r="A22" s="5" t="n">
        <v>43860</v>
      </c>
      <c r="B22" s="6" t="n">
        <v>3283.66</v>
      </c>
      <c r="C22" s="9" t="n">
        <f aca="false">B22/B21-1</f>
        <v>0.00313435571576948</v>
      </c>
      <c r="D22" s="9" t="n">
        <f aca="false">LN(B22/B21)</f>
        <v>0.00312945386298893</v>
      </c>
      <c r="E22" s="9" t="n">
        <f aca="false">B22/B17-1</f>
        <v>-0.0125934434708348</v>
      </c>
      <c r="F22" s="9"/>
      <c r="G22" s="0" t="n">
        <f aca="false">MAX(G21,B22)</f>
        <v>3329.62</v>
      </c>
      <c r="H22" s="9" t="n">
        <f aca="false">B22/G22-1</f>
        <v>-0.0138033769619356</v>
      </c>
      <c r="I22" s="0" t="n">
        <f aca="false">IF(AND($A22&gt;=CrashTest!$B$3,$A22&lt;=CrashTest!$C$3),1,IF(AND($A22&gt;=CrashTest!$B$4,$A22&lt;=CrashTest!$C$4),2,IF(AND($A22&gt;=CrashTest!$B$5,$A22&lt;=CrashTest!$C$5),3,IF(AND($A22&gt;=CrashTest!$B$6,$A22&lt;=CrashTest!$C$6),4,IF(AND($A22&gt;=CrashTest!$B$7,$A22&lt;=CrashTest!$C$7),5,0)))))</f>
        <v>0</v>
      </c>
      <c r="J22" s="0" t="str">
        <f aca="false">IF(I22=0,"",IF(I21=I22,MAX(J21,B22),B22))</f>
        <v/>
      </c>
      <c r="K22" s="9" t="str">
        <f aca="false">IF(I22=0,"",B22/J22-1)</f>
        <v/>
      </c>
      <c r="L22" s="0" t="n">
        <f aca="false">MATCH($A22,DailyBTC!$A:$A,0)</f>
        <v>32</v>
      </c>
      <c r="M22" s="8" t="n">
        <f aca="false">INDEX(DailyBTC!$F:$F,$L22)</f>
        <v>3747.78515481968</v>
      </c>
      <c r="N22" s="8" t="n">
        <f aca="false">INDEX(DailyETH!$F:$F,$L22)</f>
        <v>66.1722282907444</v>
      </c>
      <c r="O22" s="8" t="n">
        <f aca="false">INDEX(DailyBTC!$B:$B,$L22)</f>
        <v>9508.92096493279</v>
      </c>
      <c r="P22" s="8" t="n">
        <f aca="false">INDEX(DailyETH!$B:$B,$L22)</f>
        <v>184.256748977206</v>
      </c>
      <c r="Q22" s="9" t="n">
        <f aca="false">LN(M22/M21)</f>
        <v>-0.019122782446403</v>
      </c>
      <c r="R22" s="9" t="n">
        <f aca="false">LN(N22/N21)</f>
        <v>-0.0504664302900827</v>
      </c>
      <c r="S22" s="9" t="n">
        <f aca="false">LN(O22/O21)</f>
        <v>0.0209321491536632</v>
      </c>
      <c r="T22" s="9" t="n">
        <f aca="false">LN(P22/P21)</f>
        <v>0.0533928841189537</v>
      </c>
      <c r="U22" s="9" t="n">
        <f aca="false">M22/M21-1</f>
        <v>-0.018941101964054</v>
      </c>
      <c r="V22" s="9" t="n">
        <f aca="false">O22/O21-1</f>
        <v>0.0211527632076931</v>
      </c>
    </row>
    <row r="23" customFormat="false" ht="15" hidden="false" customHeight="false" outlineLevel="0" collapsed="false">
      <c r="A23" s="5" t="n">
        <v>43861</v>
      </c>
      <c r="B23" s="6" t="n">
        <v>3225.52</v>
      </c>
      <c r="C23" s="9" t="n">
        <f aca="false">B23/B22-1</f>
        <v>-0.0177058526156788</v>
      </c>
      <c r="D23" s="9" t="n">
        <f aca="false">LN(B23/B22)</f>
        <v>-0.0178644763926437</v>
      </c>
      <c r="E23" s="9" t="n">
        <f aca="false">B23/B18-1</f>
        <v>-0.0212261073534276</v>
      </c>
      <c r="F23" s="9" t="n">
        <f aca="false">B23/B2-1</f>
        <v>-0.00162808981112927</v>
      </c>
      <c r="G23" s="0" t="n">
        <f aca="false">MAX(G22,B23)</f>
        <v>3329.62</v>
      </c>
      <c r="H23" s="9" t="n">
        <f aca="false">B23/G23-1</f>
        <v>-0.0312648290195278</v>
      </c>
      <c r="I23" s="0" t="n">
        <f aca="false">IF(AND($A23&gt;=CrashTest!$B$3,$A23&lt;=CrashTest!$C$3),1,IF(AND($A23&gt;=CrashTest!$B$4,$A23&lt;=CrashTest!$C$4),2,IF(AND($A23&gt;=CrashTest!$B$5,$A23&lt;=CrashTest!$C$5),3,IF(AND($A23&gt;=CrashTest!$B$6,$A23&lt;=CrashTest!$C$6),4,IF(AND($A23&gt;=CrashTest!$B$7,$A23&lt;=CrashTest!$C$7),5,0)))))</f>
        <v>0</v>
      </c>
      <c r="J23" s="0" t="str">
        <f aca="false">IF(I23=0,"",IF(I22=I23,MAX(J22,B23),B23))</f>
        <v/>
      </c>
      <c r="K23" s="9" t="str">
        <f aca="false">IF(I23=0,"",B23/J23-1)</f>
        <v/>
      </c>
      <c r="L23" s="0" t="n">
        <f aca="false">MATCH($A23,DailyBTC!$A:$A,0)</f>
        <v>33</v>
      </c>
      <c r="M23" s="8" t="n">
        <f aca="false">INDEX(DailyBTC!$F:$F,$L23)</f>
        <v>3743.21484175587</v>
      </c>
      <c r="N23" s="8" t="n">
        <f aca="false">INDEX(DailyETH!$F:$F,$L23)</f>
        <v>66.2650107480314</v>
      </c>
      <c r="O23" s="8" t="n">
        <f aca="false">INDEX(DailyBTC!$B:$B,$L23)</f>
        <v>9357.28478240795</v>
      </c>
      <c r="P23" s="8" t="n">
        <f aca="false">INDEX(DailyETH!$B:$B,$L23)</f>
        <v>180.163670368206</v>
      </c>
      <c r="Q23" s="9" t="n">
        <f aca="false">LN(M23/M22)</f>
        <v>-0.00122021455959888</v>
      </c>
      <c r="R23" s="9" t="n">
        <f aca="false">LN(N23/N22)</f>
        <v>0.00140115383165447</v>
      </c>
      <c r="S23" s="9" t="n">
        <f aca="false">LN(O23/O22)</f>
        <v>-0.0160752458597115</v>
      </c>
      <c r="T23" s="9" t="n">
        <f aca="false">LN(P23/P22)</f>
        <v>-0.0224644422851653</v>
      </c>
      <c r="U23" s="9" t="n">
        <f aca="false">M23/M22-1</f>
        <v>-0.00121947040052184</v>
      </c>
      <c r="V23" s="9" t="n">
        <f aca="false">O23/O22-1</f>
        <v>-0.0159467286650132</v>
      </c>
    </row>
    <row r="24" customFormat="false" ht="15" hidden="false" customHeight="false" outlineLevel="0" collapsed="false">
      <c r="A24" s="5" t="n">
        <v>43864</v>
      </c>
      <c r="B24" s="6" t="n">
        <v>3248.92</v>
      </c>
      <c r="C24" s="9" t="n">
        <f aca="false">B24/B23-1</f>
        <v>0.00725464421240618</v>
      </c>
      <c r="D24" s="9" t="n">
        <f aca="false">LN(B24/B23)</f>
        <v>0.00722845586291054</v>
      </c>
      <c r="E24" s="9" t="n">
        <f aca="false">B24/B19-1</f>
        <v>0.00163088884983797</v>
      </c>
      <c r="F24" s="9" t="n">
        <f aca="false">B24/B3-1</f>
        <v>-0.00274107156560299</v>
      </c>
      <c r="G24" s="0" t="n">
        <f aca="false">MAX(G23,B24)</f>
        <v>3329.62</v>
      </c>
      <c r="H24" s="9" t="n">
        <f aca="false">B24/G24-1</f>
        <v>-0.02423700001802</v>
      </c>
      <c r="I24" s="0" t="n">
        <f aca="false">IF(AND($A24&gt;=CrashTest!$B$3,$A24&lt;=CrashTest!$C$3),1,IF(AND($A24&gt;=CrashTest!$B$4,$A24&lt;=CrashTest!$C$4),2,IF(AND($A24&gt;=CrashTest!$B$5,$A24&lt;=CrashTest!$C$5),3,IF(AND($A24&gt;=CrashTest!$B$6,$A24&lt;=CrashTest!$C$6),4,IF(AND($A24&gt;=CrashTest!$B$7,$A24&lt;=CrashTest!$C$7),5,0)))))</f>
        <v>0</v>
      </c>
      <c r="J24" s="0" t="str">
        <f aca="false">IF(I24=0,"",IF(I23=I24,MAX(J23,B24),B24))</f>
        <v/>
      </c>
      <c r="K24" s="9" t="str">
        <f aca="false">IF(I24=0,"",B24/J24-1)</f>
        <v/>
      </c>
      <c r="L24" s="0" t="n">
        <f aca="false">MATCH($A24,DailyBTC!$A:$A,0)</f>
        <v>36</v>
      </c>
      <c r="M24" s="8" t="n">
        <f aca="false">INDEX(DailyBTC!$F:$F,$L24)</f>
        <v>3718.99649875845</v>
      </c>
      <c r="N24" s="8" t="n">
        <f aca="false">INDEX(DailyETH!$F:$F,$L24)</f>
        <v>66.4672140140761</v>
      </c>
      <c r="O24" s="8" t="n">
        <f aca="false">INDEX(DailyBTC!$B:$B,$L24)</f>
        <v>9279.81252051432</v>
      </c>
      <c r="P24" s="8" t="n">
        <f aca="false">INDEX(DailyETH!$B:$B,$L24)</f>
        <v>189.341644067797</v>
      </c>
      <c r="Q24" s="9" t="n">
        <f aca="false">LN(M24/M23)</f>
        <v>-0.00649095205797554</v>
      </c>
      <c r="R24" s="9" t="n">
        <f aca="false">LN(N24/N23)</f>
        <v>0.00304678721127007</v>
      </c>
      <c r="S24" s="9" t="n">
        <f aca="false">LN(O24/O23)</f>
        <v>-0.00831381699319787</v>
      </c>
      <c r="T24" s="9" t="n">
        <f aca="false">LN(P24/P23)</f>
        <v>0.0496873062448743</v>
      </c>
      <c r="U24" s="9" t="n">
        <f aca="false">M24/M23-1</f>
        <v>-0.00646993133475915</v>
      </c>
      <c r="V24" s="9" t="n">
        <f aca="false">O24/O23-1</f>
        <v>-0.00827935279251957</v>
      </c>
    </row>
    <row r="25" customFormat="false" ht="15" hidden="false" customHeight="false" outlineLevel="0" collapsed="false">
      <c r="A25" s="5" t="n">
        <v>43865</v>
      </c>
      <c r="B25" s="6" t="n">
        <v>3297.59</v>
      </c>
      <c r="C25" s="9" t="n">
        <f aca="false">B25/B24-1</f>
        <v>0.014980362705145</v>
      </c>
      <c r="D25" s="9" t="n">
        <f aca="false">LN(B25/B24)</f>
        <v>0.0148692652180663</v>
      </c>
      <c r="E25" s="9" t="n">
        <f aca="false">B25/B20-1</f>
        <v>0.00651661660928382</v>
      </c>
      <c r="F25" s="9" t="n">
        <f aca="false">B25/B4-1</f>
        <v>0.0193950260444844</v>
      </c>
      <c r="G25" s="0" t="n">
        <f aca="false">MAX(G24,B25)</f>
        <v>3329.62</v>
      </c>
      <c r="H25" s="9" t="n">
        <f aca="false">B25/G25-1</f>
        <v>-0.00961971636402947</v>
      </c>
      <c r="I25" s="0" t="n">
        <f aca="false">IF(AND($A25&gt;=CrashTest!$B$3,$A25&lt;=CrashTest!$C$3),1,IF(AND($A25&gt;=CrashTest!$B$4,$A25&lt;=CrashTest!$C$4),2,IF(AND($A25&gt;=CrashTest!$B$5,$A25&lt;=CrashTest!$C$5),3,IF(AND($A25&gt;=CrashTest!$B$6,$A25&lt;=CrashTest!$C$6),4,IF(AND($A25&gt;=CrashTest!$B$7,$A25&lt;=CrashTest!$C$7),5,0)))))</f>
        <v>0</v>
      </c>
      <c r="J25" s="0" t="str">
        <f aca="false">IF(I25=0,"",IF(I24=I25,MAX(J24,B25),B25))</f>
        <v/>
      </c>
      <c r="K25" s="9" t="str">
        <f aca="false">IF(I25=0,"",B25/J25-1)</f>
        <v/>
      </c>
      <c r="L25" s="0" t="n">
        <f aca="false">MATCH($A25,DailyBTC!$A:$A,0)</f>
        <v>37</v>
      </c>
      <c r="M25" s="8" t="n">
        <f aca="false">INDEX(DailyBTC!$F:$F,$L25)</f>
        <v>3704.97562500948</v>
      </c>
      <c r="N25" s="8" t="n">
        <f aca="false">INDEX(DailyETH!$F:$F,$L25)</f>
        <v>66.5158169289614</v>
      </c>
      <c r="O25" s="8" t="n">
        <f aca="false">INDEX(DailyBTC!$B:$B,$L25)</f>
        <v>9161.62719772063</v>
      </c>
      <c r="P25" s="8" t="n">
        <f aca="false">INDEX(DailyETH!$B:$B,$L25)</f>
        <v>188.276665984804</v>
      </c>
      <c r="Q25" s="9" t="n">
        <f aca="false">LN(M25/M24)</f>
        <v>-0.00377719371384825</v>
      </c>
      <c r="R25" s="9" t="n">
        <f aca="false">LN(N25/N24)</f>
        <v>0.000730964194524328</v>
      </c>
      <c r="S25" s="9" t="n">
        <f aca="false">LN(O25/O24)</f>
        <v>-0.0128175394810676</v>
      </c>
      <c r="T25" s="9" t="n">
        <f aca="false">LN(P25/P24)</f>
        <v>-0.00564051518795706</v>
      </c>
      <c r="U25" s="9" t="n">
        <f aca="false">M25/M24-1</f>
        <v>-0.00377006909085553</v>
      </c>
      <c r="V25" s="9" t="n">
        <f aca="false">O25/O24-1</f>
        <v>-0.0127357446642833</v>
      </c>
    </row>
    <row r="26" customFormat="false" ht="15" hidden="false" customHeight="false" outlineLevel="0" collapsed="false">
      <c r="A26" s="5" t="n">
        <v>43866</v>
      </c>
      <c r="B26" s="6" t="n">
        <v>3334.69</v>
      </c>
      <c r="C26" s="9" t="n">
        <f aca="false">B26/B25-1</f>
        <v>0.0112506406193613</v>
      </c>
      <c r="D26" s="9" t="n">
        <f aca="false">LN(B26/B25)</f>
        <v>0.0111878228829336</v>
      </c>
      <c r="E26" s="9" t="n">
        <f aca="false">B26/B21-1</f>
        <v>0.0187236512494653</v>
      </c>
      <c r="F26" s="9" t="n">
        <f aca="false">B26/B5-1</f>
        <v>0.027234249664231</v>
      </c>
      <c r="G26" s="0" t="n">
        <f aca="false">MAX(G25,B26)</f>
        <v>3334.69</v>
      </c>
      <c r="H26" s="9" t="n">
        <f aca="false">B26/G26-1</f>
        <v>0</v>
      </c>
      <c r="I26" s="0" t="n">
        <f aca="false">IF(AND($A26&gt;=CrashTest!$B$3,$A26&lt;=CrashTest!$C$3),1,IF(AND($A26&gt;=CrashTest!$B$4,$A26&lt;=CrashTest!$C$4),2,IF(AND($A26&gt;=CrashTest!$B$5,$A26&lt;=CrashTest!$C$5),3,IF(AND($A26&gt;=CrashTest!$B$6,$A26&lt;=CrashTest!$C$6),4,IF(AND($A26&gt;=CrashTest!$B$7,$A26&lt;=CrashTest!$C$7),5,0)))))</f>
        <v>0</v>
      </c>
      <c r="J26" s="0" t="str">
        <f aca="false">IF(I26=0,"",IF(I25=I26,MAX(J25,B26),B26))</f>
        <v/>
      </c>
      <c r="K26" s="9" t="str">
        <f aca="false">IF(I26=0,"",B26/J26-1)</f>
        <v/>
      </c>
      <c r="L26" s="0" t="n">
        <f aca="false">MATCH($A26,DailyBTC!$A:$A,0)</f>
        <v>38</v>
      </c>
      <c r="M26" s="8" t="n">
        <f aca="false">INDEX(DailyBTC!$F:$F,$L26)</f>
        <v>3764.7850668657</v>
      </c>
      <c r="N26" s="8" t="n">
        <f aca="false">INDEX(DailyETH!$F:$F,$L26)</f>
        <v>68.3442022645704</v>
      </c>
      <c r="O26" s="8" t="n">
        <f aca="false">INDEX(DailyBTC!$B:$B,$L26)</f>
        <v>9628.13677586207</v>
      </c>
      <c r="P26" s="8" t="n">
        <f aca="false">INDEX(DailyETH!$B:$B,$L26)</f>
        <v>205.125087901812</v>
      </c>
      <c r="Q26" s="9" t="n">
        <f aca="false">LN(M26/M25)</f>
        <v>0.0160140926868596</v>
      </c>
      <c r="R26" s="9" t="n">
        <f aca="false">LN(N26/N25)</f>
        <v>0.0271169674161543</v>
      </c>
      <c r="S26" s="9" t="n">
        <f aca="false">LN(O26/O25)</f>
        <v>0.0496659212890533</v>
      </c>
      <c r="T26" s="9" t="n">
        <f aca="false">LN(P26/P25)</f>
        <v>0.085707469312173</v>
      </c>
      <c r="U26" s="9" t="n">
        <f aca="false">M26/M25-1</f>
        <v>0.0161430054903713</v>
      </c>
      <c r="V26" s="9" t="n">
        <f aca="false">O26/O25-1</f>
        <v>0.0509199477421987</v>
      </c>
    </row>
    <row r="27" customFormat="false" ht="15" hidden="false" customHeight="false" outlineLevel="0" collapsed="false">
      <c r="A27" s="5" t="n">
        <v>43867</v>
      </c>
      <c r="B27" s="6" t="n">
        <v>3345.78</v>
      </c>
      <c r="C27" s="9" t="n">
        <f aca="false">B27/B26-1</f>
        <v>0.00332564646189004</v>
      </c>
      <c r="D27" s="9" t="n">
        <f aca="false">LN(B27/B26)</f>
        <v>0.00332012872966209</v>
      </c>
      <c r="E27" s="9" t="n">
        <f aca="false">B27/B22-1</f>
        <v>0.0189179147658407</v>
      </c>
      <c r="F27" s="9" t="n">
        <f aca="false">B27/B6-1</f>
        <v>0.0335477174577874</v>
      </c>
      <c r="G27" s="0" t="n">
        <f aca="false">MAX(G26,B27)</f>
        <v>3345.78</v>
      </c>
      <c r="H27" s="9" t="n">
        <f aca="false">B27/G27-1</f>
        <v>0</v>
      </c>
      <c r="I27" s="0" t="n">
        <f aca="false">IF(AND($A27&gt;=CrashTest!$B$3,$A27&lt;=CrashTest!$C$3),1,IF(AND($A27&gt;=CrashTest!$B$4,$A27&lt;=CrashTest!$C$4),2,IF(AND($A27&gt;=CrashTest!$B$5,$A27&lt;=CrashTest!$C$5),3,IF(AND($A27&gt;=CrashTest!$B$6,$A27&lt;=CrashTest!$C$6),4,IF(AND($A27&gt;=CrashTest!$B$7,$A27&lt;=CrashTest!$C$7),5,0)))))</f>
        <v>0</v>
      </c>
      <c r="J27" s="0" t="str">
        <f aca="false">IF(I27=0,"",IF(I26=I27,MAX(J26,B27),B27))</f>
        <v/>
      </c>
      <c r="K27" s="9" t="str">
        <f aca="false">IF(I27=0,"",B27/J27-1)</f>
        <v/>
      </c>
      <c r="L27" s="0" t="n">
        <f aca="false">MATCH($A27,DailyBTC!$A:$A,0)</f>
        <v>39</v>
      </c>
      <c r="M27" s="8" t="n">
        <f aca="false">INDEX(DailyBTC!$F:$F,$L27)</f>
        <v>3754.99627305194</v>
      </c>
      <c r="N27" s="8" t="n">
        <f aca="false">INDEX(DailyETH!$F:$F,$L27)</f>
        <v>67.9852915498105</v>
      </c>
      <c r="O27" s="8" t="n">
        <f aca="false">INDEX(DailyBTC!$B:$B,$L27)</f>
        <v>9739.2804364699</v>
      </c>
      <c r="P27" s="8" t="n">
        <f aca="false">INDEX(DailyETH!$B:$B,$L27)</f>
        <v>212.849642723553</v>
      </c>
      <c r="Q27" s="9" t="n">
        <f aca="false">LN(M27/M26)</f>
        <v>-0.00260347978229702</v>
      </c>
      <c r="R27" s="9" t="n">
        <f aca="false">LN(N27/N26)</f>
        <v>-0.00526535431064254</v>
      </c>
      <c r="S27" s="9" t="n">
        <f aca="false">LN(O27/O26)</f>
        <v>0.0114775118950076</v>
      </c>
      <c r="T27" s="9" t="n">
        <f aca="false">LN(P27/P26)</f>
        <v>0.0369660357982811</v>
      </c>
      <c r="U27" s="9" t="n">
        <f aca="false">M27/M26-1</f>
        <v>-0.00260009366800607</v>
      </c>
      <c r="V27" s="9" t="n">
        <f aca="false">O27/O26-1</f>
        <v>0.0115436312544364</v>
      </c>
    </row>
    <row r="28" customFormat="false" ht="15" hidden="false" customHeight="false" outlineLevel="0" collapsed="false">
      <c r="A28" s="5" t="n">
        <v>43868</v>
      </c>
      <c r="B28" s="6" t="n">
        <v>3327.71</v>
      </c>
      <c r="C28" s="9" t="n">
        <f aca="false">B28/B27-1</f>
        <v>-0.00540083328850083</v>
      </c>
      <c r="D28" s="9" t="n">
        <f aca="false">LN(B28/B27)</f>
        <v>-0.0054154705145392</v>
      </c>
      <c r="E28" s="9" t="n">
        <f aca="false">B28/B23-1</f>
        <v>0.0316817133361442</v>
      </c>
      <c r="F28" s="9" t="n">
        <f aca="false">B28/B7-1</f>
        <v>0.0229507692780622</v>
      </c>
      <c r="G28" s="0" t="n">
        <f aca="false">MAX(G27,B28)</f>
        <v>3345.78</v>
      </c>
      <c r="H28" s="9" t="n">
        <f aca="false">B28/G28-1</f>
        <v>-0.00540083328850083</v>
      </c>
      <c r="I28" s="0" t="n">
        <f aca="false">IF(AND($A28&gt;=CrashTest!$B$3,$A28&lt;=CrashTest!$C$3),1,IF(AND($A28&gt;=CrashTest!$B$4,$A28&lt;=CrashTest!$C$4),2,IF(AND($A28&gt;=CrashTest!$B$5,$A28&lt;=CrashTest!$C$5),3,IF(AND($A28&gt;=CrashTest!$B$6,$A28&lt;=CrashTest!$C$6),4,IF(AND($A28&gt;=CrashTest!$B$7,$A28&lt;=CrashTest!$C$7),5,0)))))</f>
        <v>0</v>
      </c>
      <c r="J28" s="0" t="str">
        <f aca="false">IF(I28=0,"",IF(I27=I28,MAX(J27,B28),B28))</f>
        <v/>
      </c>
      <c r="K28" s="9" t="str">
        <f aca="false">IF(I28=0,"",B28/J28-1)</f>
        <v/>
      </c>
      <c r="L28" s="0" t="n">
        <f aca="false">MATCH($A28,DailyBTC!$A:$A,0)</f>
        <v>40</v>
      </c>
      <c r="M28" s="8" t="n">
        <f aca="false">INDEX(DailyBTC!$F:$F,$L28)</f>
        <v>3770.6784670251</v>
      </c>
      <c r="N28" s="8" t="n">
        <f aca="false">INDEX(DailyETH!$F:$F,$L28)</f>
        <v>68.375724563889</v>
      </c>
      <c r="O28" s="8" t="n">
        <f aca="false">INDEX(DailyBTC!$B:$B,$L28)</f>
        <v>9800.27939982466</v>
      </c>
      <c r="P28" s="8" t="n">
        <f aca="false">INDEX(DailyETH!$B:$B,$L28)</f>
        <v>222.863079719462</v>
      </c>
      <c r="Q28" s="9" t="n">
        <f aca="false">LN(M28/M27)</f>
        <v>0.00416765731018979</v>
      </c>
      <c r="R28" s="9" t="n">
        <f aca="false">LN(N28/N27)</f>
        <v>0.00572647655680512</v>
      </c>
      <c r="S28" s="9" t="n">
        <f aca="false">LN(O28/O27)</f>
        <v>0.00624365769006421</v>
      </c>
      <c r="T28" s="9" t="n">
        <f aca="false">LN(P28/P27)</f>
        <v>0.0459715768637804</v>
      </c>
      <c r="U28" s="9" t="n">
        <f aca="false">M28/M27-1</f>
        <v>0.00417635407142702</v>
      </c>
      <c r="V28" s="9" t="n">
        <f aca="false">O28/O27-1</f>
        <v>0.00626318995049591</v>
      </c>
    </row>
    <row r="29" customFormat="false" ht="15" hidden="false" customHeight="false" outlineLevel="0" collapsed="false">
      <c r="A29" s="5" t="n">
        <v>43871</v>
      </c>
      <c r="B29" s="6" t="n">
        <v>3352.09</v>
      </c>
      <c r="C29" s="9" t="n">
        <f aca="false">B29/B28-1</f>
        <v>0.00732635956859218</v>
      </c>
      <c r="D29" s="9" t="n">
        <f aca="false">LN(B29/B28)</f>
        <v>0.00729965216237102</v>
      </c>
      <c r="E29" s="9" t="n">
        <f aca="false">B29/B24-1</f>
        <v>0.0317551678711696</v>
      </c>
      <c r="F29" s="9" t="n">
        <f aca="false">B29/B8-1</f>
        <v>0.0236326991785507</v>
      </c>
      <c r="G29" s="0" t="n">
        <f aca="false">MAX(G28,B29)</f>
        <v>3352.09</v>
      </c>
      <c r="H29" s="9" t="n">
        <f aca="false">B29/G29-1</f>
        <v>0</v>
      </c>
      <c r="I29" s="0" t="n">
        <f aca="false">IF(AND($A29&gt;=CrashTest!$B$3,$A29&lt;=CrashTest!$C$3),1,IF(AND($A29&gt;=CrashTest!$B$4,$A29&lt;=CrashTest!$C$4),2,IF(AND($A29&gt;=CrashTest!$B$5,$A29&lt;=CrashTest!$C$5),3,IF(AND($A29&gt;=CrashTest!$B$6,$A29&lt;=CrashTest!$C$6),4,IF(AND($A29&gt;=CrashTest!$B$7,$A29&lt;=CrashTest!$C$7),5,0)))))</f>
        <v>0</v>
      </c>
      <c r="J29" s="0" t="str">
        <f aca="false">IF(I29=0,"",IF(I28=I29,MAX(J28,B29),B29))</f>
        <v/>
      </c>
      <c r="K29" s="9" t="str">
        <f aca="false">IF(I29=0,"",B29/J29-1)</f>
        <v/>
      </c>
      <c r="L29" s="0" t="n">
        <f aca="false">MATCH($A29,DailyBTC!$A:$A,0)</f>
        <v>43</v>
      </c>
      <c r="M29" s="8" t="n">
        <f aca="false">INDEX(DailyBTC!$F:$F,$L29)</f>
        <v>3801.9415558493</v>
      </c>
      <c r="N29" s="8" t="n">
        <f aca="false">INDEX(DailyETH!$F:$F,$L29)</f>
        <v>69.6412118220871</v>
      </c>
      <c r="O29" s="8" t="n">
        <f aca="false">INDEX(DailyBTC!$B:$B,$L29)</f>
        <v>9872.36187305669</v>
      </c>
      <c r="P29" s="8" t="n">
        <f aca="false">INDEX(DailyETH!$B:$B,$L29)</f>
        <v>224.139831618936</v>
      </c>
      <c r="Q29" s="9" t="n">
        <f aca="false">LN(M29/M28)</f>
        <v>0.00825692200257569</v>
      </c>
      <c r="R29" s="9" t="n">
        <f aca="false">LN(N29/N28)</f>
        <v>0.0183386583863095</v>
      </c>
      <c r="S29" s="9" t="n">
        <f aca="false">LN(O29/O28)</f>
        <v>0.00732822754387435</v>
      </c>
      <c r="T29" s="9" t="n">
        <f aca="false">LN(P29/P28)</f>
        <v>0.00571251479168724</v>
      </c>
      <c r="U29" s="9" t="n">
        <f aca="false">M29/M28-1</f>
        <v>0.00829110439874348</v>
      </c>
      <c r="V29" s="9" t="n">
        <f aca="false">O29/O28-1</f>
        <v>0.00735514471488652</v>
      </c>
    </row>
    <row r="30" customFormat="false" ht="15" hidden="false" customHeight="false" outlineLevel="0" collapsed="false">
      <c r="A30" s="5" t="n">
        <v>43872</v>
      </c>
      <c r="B30" s="6" t="n">
        <v>3357.75</v>
      </c>
      <c r="C30" s="9" t="n">
        <f aca="false">B30/B29-1</f>
        <v>0.00168849881715571</v>
      </c>
      <c r="D30" s="9" t="n">
        <f aca="false">LN(B30/B29)</f>
        <v>0.00168707490565121</v>
      </c>
      <c r="E30" s="9" t="n">
        <f aca="false">B30/B25-1</f>
        <v>0.0182436264059509</v>
      </c>
      <c r="F30" s="9" t="n">
        <f aca="false">B30/B9-1</f>
        <v>0.0282971197574533</v>
      </c>
      <c r="G30" s="0" t="n">
        <f aca="false">MAX(G29,B30)</f>
        <v>3357.75</v>
      </c>
      <c r="H30" s="9" t="n">
        <f aca="false">B30/G30-1</f>
        <v>0</v>
      </c>
      <c r="I30" s="0" t="n">
        <f aca="false">IF(AND($A30&gt;=CrashTest!$B$3,$A30&lt;=CrashTest!$C$3),1,IF(AND($A30&gt;=CrashTest!$B$4,$A30&lt;=CrashTest!$C$4),2,IF(AND($A30&gt;=CrashTest!$B$5,$A30&lt;=CrashTest!$C$5),3,IF(AND($A30&gt;=CrashTest!$B$6,$A30&lt;=CrashTest!$C$6),4,IF(AND($A30&gt;=CrashTest!$B$7,$A30&lt;=CrashTest!$C$7),5,0)))))</f>
        <v>0</v>
      </c>
      <c r="J30" s="0" t="str">
        <f aca="false">IF(I30=0,"",IF(I29=I30,MAX(J29,B30),B30))</f>
        <v/>
      </c>
      <c r="K30" s="9" t="str">
        <f aca="false">IF(I30=0,"",B30/J30-1)</f>
        <v/>
      </c>
      <c r="L30" s="0" t="n">
        <f aca="false">MATCH($A30,DailyBTC!$A:$A,0)</f>
        <v>44</v>
      </c>
      <c r="M30" s="8" t="n">
        <f aca="false">INDEX(DailyBTC!$F:$F,$L30)</f>
        <v>3829.84270134534</v>
      </c>
      <c r="N30" s="8" t="n">
        <f aca="false">INDEX(DailyETH!$F:$F,$L30)</f>
        <v>69.2451022412484</v>
      </c>
      <c r="O30" s="8" t="n">
        <f aca="false">INDEX(DailyBTC!$B:$B,$L30)</f>
        <v>10272.2225558738</v>
      </c>
      <c r="P30" s="8" t="n">
        <f aca="false">INDEX(DailyETH!$B:$B,$L30)</f>
        <v>237.649539333723</v>
      </c>
      <c r="Q30" s="9" t="n">
        <f aca="false">LN(M30/M29)</f>
        <v>0.0073118602054036</v>
      </c>
      <c r="R30" s="9" t="n">
        <f aca="false">LN(N30/N29)</f>
        <v>-0.0057040991766434</v>
      </c>
      <c r="S30" s="9" t="n">
        <f aca="false">LN(O30/O29)</f>
        <v>0.0397042899776853</v>
      </c>
      <c r="T30" s="9" t="n">
        <f aca="false">LN(P30/P29)</f>
        <v>0.0585269592429838</v>
      </c>
      <c r="U30" s="9" t="n">
        <f aca="false">M30/M29-1</f>
        <v>0.00733865712720205</v>
      </c>
      <c r="V30" s="9" t="n">
        <f aca="false">O30/O29-1</f>
        <v>0.040503041517187</v>
      </c>
    </row>
    <row r="31" customFormat="false" ht="15" hidden="false" customHeight="false" outlineLevel="0" collapsed="false">
      <c r="A31" s="5" t="n">
        <v>43873</v>
      </c>
      <c r="B31" s="6" t="n">
        <v>3379.45</v>
      </c>
      <c r="C31" s="9" t="n">
        <f aca="false">B31/B30-1</f>
        <v>0.00646266100811554</v>
      </c>
      <c r="D31" s="9" t="n">
        <f aca="false">LN(B31/B30)</f>
        <v>0.00644186755374504</v>
      </c>
      <c r="E31" s="9" t="n">
        <f aca="false">B31/B26-1</f>
        <v>0.0134225370274297</v>
      </c>
      <c r="F31" s="9" t="n">
        <f aca="false">B31/B10-1</f>
        <v>0.0277726245616809</v>
      </c>
      <c r="G31" s="0" t="n">
        <f aca="false">MAX(G30,B31)</f>
        <v>3379.45</v>
      </c>
      <c r="H31" s="9" t="n">
        <f aca="false">B31/G31-1</f>
        <v>0</v>
      </c>
      <c r="I31" s="0" t="n">
        <f aca="false">IF(AND($A31&gt;=CrashTest!$B$3,$A31&lt;=CrashTest!$C$3),1,IF(AND($A31&gt;=CrashTest!$B$4,$A31&lt;=CrashTest!$C$4),2,IF(AND($A31&gt;=CrashTest!$B$5,$A31&lt;=CrashTest!$C$5),3,IF(AND($A31&gt;=CrashTest!$B$6,$A31&lt;=CrashTest!$C$6),4,IF(AND($A31&gt;=CrashTest!$B$7,$A31&lt;=CrashTest!$C$7),5,0)))))</f>
        <v>0</v>
      </c>
      <c r="J31" s="0" t="str">
        <f aca="false">IF(I31=0,"",IF(I30=I31,MAX(J30,B31),B31))</f>
        <v/>
      </c>
      <c r="K31" s="9" t="str">
        <f aca="false">IF(I31=0,"",B31/J31-1)</f>
        <v/>
      </c>
      <c r="L31" s="0" t="n">
        <f aca="false">MATCH($A31,DailyBTC!$A:$A,0)</f>
        <v>45</v>
      </c>
      <c r="M31" s="8" t="n">
        <f aca="false">INDEX(DailyBTC!$F:$F,$L31)</f>
        <v>3847.77415484327</v>
      </c>
      <c r="N31" s="8" t="n">
        <f aca="false">INDEX(DailyETH!$F:$F,$L31)</f>
        <v>70.1974554558809</v>
      </c>
      <c r="O31" s="8" t="n">
        <f aca="false">INDEX(DailyBTC!$B:$B,$L31)</f>
        <v>10360.1352229106</v>
      </c>
      <c r="P31" s="8" t="n">
        <f aca="false">INDEX(DailyETH!$B:$B,$L31)</f>
        <v>266.649455289304</v>
      </c>
      <c r="Q31" s="9" t="n">
        <f aca="false">LN(M31/M30)</f>
        <v>0.004671107307914</v>
      </c>
      <c r="R31" s="9" t="n">
        <f aca="false">LN(N31/N30)</f>
        <v>0.0136596464994826</v>
      </c>
      <c r="S31" s="9" t="n">
        <f aca="false">LN(O31/O30)</f>
        <v>0.00852187617278524</v>
      </c>
      <c r="T31" s="9" t="n">
        <f aca="false">LN(P31/P30)</f>
        <v>0.115137829616815</v>
      </c>
      <c r="U31" s="9" t="n">
        <f aca="false">M31/M30-1</f>
        <v>0.0046820339361815</v>
      </c>
      <c r="V31" s="9" t="n">
        <f aca="false">O31/O30-1</f>
        <v>0.00855829072614189</v>
      </c>
    </row>
    <row r="32" customFormat="false" ht="15" hidden="false" customHeight="false" outlineLevel="0" collapsed="false">
      <c r="A32" s="5" t="n">
        <v>43874</v>
      </c>
      <c r="B32" s="6" t="n">
        <v>3373.94</v>
      </c>
      <c r="C32" s="9" t="n">
        <f aca="false">B32/B31-1</f>
        <v>-0.0016304428235363</v>
      </c>
      <c r="D32" s="9" t="n">
        <f aca="false">LN(B32/B31)</f>
        <v>-0.00163177344196491</v>
      </c>
      <c r="E32" s="9" t="n">
        <f aca="false">B32/B27-1</f>
        <v>0.00841657251821704</v>
      </c>
      <c r="F32" s="9" t="n">
        <f aca="false">B32/B11-1</f>
        <v>0.0276533207437979</v>
      </c>
      <c r="G32" s="0" t="n">
        <f aca="false">MAX(G31,B32)</f>
        <v>3379.45</v>
      </c>
      <c r="H32" s="9" t="n">
        <f aca="false">B32/G32-1</f>
        <v>-0.0016304428235363</v>
      </c>
      <c r="I32" s="0" t="n">
        <f aca="false">IF(AND($A32&gt;=CrashTest!$B$3,$A32&lt;=CrashTest!$C$3),1,IF(AND($A32&gt;=CrashTest!$B$4,$A32&lt;=CrashTest!$C$4),2,IF(AND($A32&gt;=CrashTest!$B$5,$A32&lt;=CrashTest!$C$5),3,IF(AND($A32&gt;=CrashTest!$B$6,$A32&lt;=CrashTest!$C$6),4,IF(AND($A32&gt;=CrashTest!$B$7,$A32&lt;=CrashTest!$C$7),5,0)))))</f>
        <v>0</v>
      </c>
      <c r="J32" s="0" t="str">
        <f aca="false">IF(I32=0,"",IF(I31=I32,MAX(J31,B32),B32))</f>
        <v/>
      </c>
      <c r="K32" s="9" t="str">
        <f aca="false">IF(I32=0,"",B32/J32-1)</f>
        <v/>
      </c>
      <c r="L32" s="0" t="n">
        <f aca="false">MATCH($A32,DailyBTC!$A:$A,0)</f>
        <v>46</v>
      </c>
      <c r="M32" s="8" t="n">
        <f aca="false">INDEX(DailyBTC!$F:$F,$L32)</f>
        <v>3832.37058176164</v>
      </c>
      <c r="N32" s="8" t="n">
        <f aca="false">INDEX(DailyETH!$F:$F,$L32)</f>
        <v>69.7592285638164</v>
      </c>
      <c r="O32" s="8" t="n">
        <f aca="false">INDEX(DailyBTC!$B:$B,$L32)</f>
        <v>10235.4973226184</v>
      </c>
      <c r="P32" s="8" t="n">
        <f aca="false">INDEX(DailyETH!$B:$B,$L32)</f>
        <v>267.940001870251</v>
      </c>
      <c r="Q32" s="9" t="n">
        <f aca="false">LN(M32/M31)</f>
        <v>-0.00401127693916467</v>
      </c>
      <c r="R32" s="9" t="n">
        <f aca="false">LN(N32/N31)</f>
        <v>-0.00626234219955248</v>
      </c>
      <c r="S32" s="9" t="n">
        <f aca="false">LN(O32/O31)</f>
        <v>-0.0121034808301466</v>
      </c>
      <c r="T32" s="9" t="n">
        <f aca="false">LN(P32/P31)</f>
        <v>0.00482818757721086</v>
      </c>
      <c r="U32" s="9" t="n">
        <f aca="false">M32/M31-1</f>
        <v>-0.00400324251418127</v>
      </c>
      <c r="V32" s="9" t="n">
        <f aca="false">O32/O31-1</f>
        <v>-0.0120305283290679</v>
      </c>
    </row>
    <row r="33" customFormat="false" ht="15" hidden="false" customHeight="false" outlineLevel="0" collapsed="false">
      <c r="A33" s="5" t="n">
        <v>43875</v>
      </c>
      <c r="B33" s="6" t="n">
        <v>3380.16</v>
      </c>
      <c r="C33" s="9" t="n">
        <f aca="false">B33/B32-1</f>
        <v>0.00184354197170067</v>
      </c>
      <c r="D33" s="9" t="n">
        <f aca="false">LN(B33/B32)</f>
        <v>0.00184184473383264</v>
      </c>
      <c r="E33" s="9" t="n">
        <f aca="false">B33/B28-1</f>
        <v>0.0157615898019958</v>
      </c>
      <c r="F33" s="9" t="n">
        <f aca="false">B33/B12-1</f>
        <v>0.0276260226371041</v>
      </c>
      <c r="G33" s="0" t="n">
        <f aca="false">MAX(G32,B33)</f>
        <v>3380.16</v>
      </c>
      <c r="H33" s="9" t="n">
        <f aca="false">B33/G33-1</f>
        <v>0</v>
      </c>
      <c r="I33" s="0" t="n">
        <f aca="false">IF(AND($A33&gt;=CrashTest!$B$3,$A33&lt;=CrashTest!$C$3),1,IF(AND($A33&gt;=CrashTest!$B$4,$A33&lt;=CrashTest!$C$4),2,IF(AND($A33&gt;=CrashTest!$B$5,$A33&lt;=CrashTest!$C$5),3,IF(AND($A33&gt;=CrashTest!$B$6,$A33&lt;=CrashTest!$C$6),4,IF(AND($A33&gt;=CrashTest!$B$7,$A33&lt;=CrashTest!$C$7),5,0)))))</f>
        <v>1</v>
      </c>
      <c r="J33" s="10" t="n">
        <f aca="false">IF(I33=0,"",IF(I32=I33,MAX(J32,B33),B33))</f>
        <v>3380.16</v>
      </c>
      <c r="K33" s="9" t="n">
        <f aca="false">IF(I33=0,"",B33/J33-1)</f>
        <v>0</v>
      </c>
      <c r="L33" s="0" t="n">
        <f aca="false">MATCH($A33,DailyBTC!$A:$A,0)</f>
        <v>47</v>
      </c>
      <c r="M33" s="8" t="n">
        <f aca="false">INDEX(DailyBTC!$F:$F,$L33)</f>
        <v>3844.90786239378</v>
      </c>
      <c r="N33" s="8" t="n">
        <f aca="false">INDEX(DailyETH!$F:$F,$L33)</f>
        <v>69.5863584296929</v>
      </c>
      <c r="O33" s="8" t="n">
        <f aca="false">INDEX(DailyBTC!$B:$B,$L33)</f>
        <v>10361.6156901812</v>
      </c>
      <c r="P33" s="8" t="n">
        <f aca="false">INDEX(DailyETH!$B:$B,$L33)</f>
        <v>284.830649094097</v>
      </c>
      <c r="Q33" s="9" t="n">
        <f aca="false">LN(M33/M32)</f>
        <v>0.00326607713090141</v>
      </c>
      <c r="R33" s="9" t="n">
        <f aca="false">LN(N33/N32)</f>
        <v>-0.00248117255147906</v>
      </c>
      <c r="S33" s="9" t="n">
        <f aca="false">LN(O33/O32)</f>
        <v>0.0122463710018632</v>
      </c>
      <c r="T33" s="9" t="n">
        <f aca="false">LN(P33/P32)</f>
        <v>0.061131708119845</v>
      </c>
      <c r="U33" s="9" t="n">
        <f aca="false">M33/M32-1</f>
        <v>0.0032714165722405</v>
      </c>
      <c r="V33" s="9" t="n">
        <f aca="false">O33/O32-1</f>
        <v>0.0123216648480875</v>
      </c>
    </row>
    <row r="34" customFormat="false" ht="15" hidden="false" customHeight="false" outlineLevel="0" collapsed="false">
      <c r="A34" s="5" t="n">
        <v>43879</v>
      </c>
      <c r="B34" s="6" t="n">
        <v>3370.29</v>
      </c>
      <c r="C34" s="9" t="n">
        <f aca="false">B34/B33-1</f>
        <v>-0.00291998011928429</v>
      </c>
      <c r="D34" s="9" t="n">
        <f aca="false">LN(B34/B33)</f>
        <v>-0.00292425157830956</v>
      </c>
      <c r="E34" s="9" t="n">
        <f aca="false">B34/B29-1</f>
        <v>0.00542944849332794</v>
      </c>
      <c r="F34" s="9" t="n">
        <f aca="false">B34/B13-1</f>
        <v>0.0161239263026824</v>
      </c>
      <c r="G34" s="0" t="n">
        <f aca="false">MAX(G33,B34)</f>
        <v>3380.16</v>
      </c>
      <c r="H34" s="9" t="n">
        <f aca="false">B34/G34-1</f>
        <v>-0.00291998011928429</v>
      </c>
      <c r="I34" s="0" t="n">
        <f aca="false">IF(AND($A34&gt;=CrashTest!$B$3,$A34&lt;=CrashTest!$C$3),1,IF(AND($A34&gt;=CrashTest!$B$4,$A34&lt;=CrashTest!$C$4),2,IF(AND($A34&gt;=CrashTest!$B$5,$A34&lt;=CrashTest!$C$5),3,IF(AND($A34&gt;=CrashTest!$B$6,$A34&lt;=CrashTest!$C$6),4,IF(AND($A34&gt;=CrashTest!$B$7,$A34&lt;=CrashTest!$C$7),5,0)))))</f>
        <v>1</v>
      </c>
      <c r="J34" s="0" t="n">
        <f aca="false">IF(I34=0,"",IF(I33=I34,MAX(J33,B34),B34))</f>
        <v>3380.16</v>
      </c>
      <c r="K34" s="9" t="n">
        <f aca="false">IF(I34=0,"",B34/J34-1)</f>
        <v>-0.00291998011928429</v>
      </c>
      <c r="L34" s="0" t="n">
        <f aca="false">MATCH($A34,DailyBTC!$A:$A,0)</f>
        <v>51</v>
      </c>
      <c r="M34" s="8" t="n">
        <f aca="false">INDEX(DailyBTC!$F:$F,$L34)</f>
        <v>3852.23001069311</v>
      </c>
      <c r="N34" s="8" t="n">
        <f aca="false">INDEX(DailyETH!$F:$F,$L34)</f>
        <v>70.8555742836755</v>
      </c>
      <c r="O34" s="8" t="n">
        <f aca="false">INDEX(DailyBTC!$B:$B,$L34)</f>
        <v>10195.3037904734</v>
      </c>
      <c r="P34" s="8" t="n">
        <f aca="false">INDEX(DailyETH!$B:$B,$L34)</f>
        <v>283.564988310929</v>
      </c>
      <c r="Q34" s="9" t="n">
        <f aca="false">LN(M34/M33)</f>
        <v>0.00190256446714623</v>
      </c>
      <c r="R34" s="9" t="n">
        <f aca="false">LN(N34/N33)</f>
        <v>0.0180750917424671</v>
      </c>
      <c r="S34" s="9" t="n">
        <f aca="false">LN(O34/O33)</f>
        <v>-0.0161809777533011</v>
      </c>
      <c r="T34" s="9" t="n">
        <f aca="false">LN(P34/P33)</f>
        <v>-0.00445345738681706</v>
      </c>
      <c r="U34" s="9" t="n">
        <f aca="false">M34/M33-1</f>
        <v>0.00190437549126998</v>
      </c>
      <c r="V34" s="9" t="n">
        <f aca="false">O34/O33-1</f>
        <v>-0.0160507689804978</v>
      </c>
    </row>
    <row r="35" customFormat="false" ht="15" hidden="false" customHeight="false" outlineLevel="0" collapsed="false">
      <c r="A35" s="5" t="n">
        <v>43880</v>
      </c>
      <c r="B35" s="6" t="n">
        <v>3386.15</v>
      </c>
      <c r="C35" s="9" t="n">
        <f aca="false">B35/B34-1</f>
        <v>0.00470582650157714</v>
      </c>
      <c r="D35" s="9" t="n">
        <f aca="false">LN(B35/B34)</f>
        <v>0.00469478871444104</v>
      </c>
      <c r="E35" s="9" t="n">
        <f aca="false">B35/B30-1</f>
        <v>0.00845804482168111</v>
      </c>
      <c r="F35" s="9" t="n">
        <f aca="false">B35/B14-1</f>
        <v>0.0169779133955226</v>
      </c>
      <c r="G35" s="0" t="n">
        <f aca="false">MAX(G34,B35)</f>
        <v>3386.15</v>
      </c>
      <c r="H35" s="9" t="n">
        <f aca="false">B35/G35-1</f>
        <v>0</v>
      </c>
      <c r="I35" s="0" t="n">
        <f aca="false">IF(AND($A35&gt;=CrashTest!$B$3,$A35&lt;=CrashTest!$C$3),1,IF(AND($A35&gt;=CrashTest!$B$4,$A35&lt;=CrashTest!$C$4),2,IF(AND($A35&gt;=CrashTest!$B$5,$A35&lt;=CrashTest!$C$5),3,IF(AND($A35&gt;=CrashTest!$B$6,$A35&lt;=CrashTest!$C$6),4,IF(AND($A35&gt;=CrashTest!$B$7,$A35&lt;=CrashTest!$C$7),5,0)))))</f>
        <v>1</v>
      </c>
      <c r="J35" s="0" t="n">
        <f aca="false">IF(I35=0,"",IF(I34=I35,MAX(J34,B35),B35))</f>
        <v>3386.15</v>
      </c>
      <c r="K35" s="9" t="n">
        <f aca="false">IF(I35=0,"",B35/J35-1)</f>
        <v>0</v>
      </c>
      <c r="L35" s="0" t="n">
        <f aca="false">MATCH($A35,DailyBTC!$A:$A,0)</f>
        <v>52</v>
      </c>
      <c r="M35" s="8" t="n">
        <f aca="false">INDEX(DailyBTC!$F:$F,$L35)</f>
        <v>3786.09152343684</v>
      </c>
      <c r="N35" s="8" t="n">
        <f aca="false">INDEX(DailyETH!$F:$F,$L35)</f>
        <v>71.6621479845579</v>
      </c>
      <c r="O35" s="8" t="n">
        <f aca="false">INDEX(DailyBTC!$B:$B,$L35)</f>
        <v>9636.00229865576</v>
      </c>
      <c r="P35" s="8" t="n">
        <f aca="false">INDEX(DailyETH!$B:$B,$L35)</f>
        <v>261.077341028638</v>
      </c>
      <c r="Q35" s="9" t="n">
        <f aca="false">LN(M35/M34)</f>
        <v>-0.0173179774984709</v>
      </c>
      <c r="R35" s="9" t="n">
        <f aca="false">LN(N35/N34)</f>
        <v>0.0113190457944326</v>
      </c>
      <c r="S35" s="9" t="n">
        <f aca="false">LN(O35/O34)</f>
        <v>-0.0564208782677215</v>
      </c>
      <c r="T35" s="9" t="n">
        <f aca="false">LN(P35/P34)</f>
        <v>-0.0826246433548759</v>
      </c>
      <c r="U35" s="9" t="n">
        <f aca="false">M35/M34-1</f>
        <v>-0.0171688832371594</v>
      </c>
      <c r="V35" s="9" t="n">
        <f aca="false">O35/O34-1</f>
        <v>-0.0548587372492281</v>
      </c>
    </row>
    <row r="36" customFormat="false" ht="15" hidden="false" customHeight="false" outlineLevel="0" collapsed="false">
      <c r="A36" s="5" t="n">
        <v>43881</v>
      </c>
      <c r="B36" s="6" t="n">
        <v>3373.23</v>
      </c>
      <c r="C36" s="9" t="n">
        <f aca="false">B36/B35-1</f>
        <v>-0.00381554272551421</v>
      </c>
      <c r="D36" s="9" t="n">
        <f aca="false">LN(B36/B35)</f>
        <v>-0.00382284047783095</v>
      </c>
      <c r="E36" s="9" t="n">
        <f aca="false">B36/B31-1</f>
        <v>-0.00184053618192304</v>
      </c>
      <c r="F36" s="9" t="n">
        <f aca="false">B36/B15-1</f>
        <v>0.0157914231252203</v>
      </c>
      <c r="G36" s="0" t="n">
        <f aca="false">MAX(G35,B36)</f>
        <v>3386.15</v>
      </c>
      <c r="H36" s="9" t="n">
        <f aca="false">B36/G36-1</f>
        <v>-0.00381554272551421</v>
      </c>
      <c r="I36" s="0" t="n">
        <f aca="false">IF(AND($A36&gt;=CrashTest!$B$3,$A36&lt;=CrashTest!$C$3),1,IF(AND($A36&gt;=CrashTest!$B$4,$A36&lt;=CrashTest!$C$4),2,IF(AND($A36&gt;=CrashTest!$B$5,$A36&lt;=CrashTest!$C$5),3,IF(AND($A36&gt;=CrashTest!$B$6,$A36&lt;=CrashTest!$C$6),4,IF(AND($A36&gt;=CrashTest!$B$7,$A36&lt;=CrashTest!$C$7),5,0)))))</f>
        <v>1</v>
      </c>
      <c r="J36" s="0" t="n">
        <f aca="false">IF(I36=0,"",IF(I35=I36,MAX(J35,B36),B36))</f>
        <v>3386.15</v>
      </c>
      <c r="K36" s="9" t="n">
        <f aca="false">IF(I36=0,"",B36/J36-1)</f>
        <v>-0.00381554272551421</v>
      </c>
      <c r="L36" s="0" t="n">
        <f aca="false">MATCH($A36,DailyBTC!$A:$A,0)</f>
        <v>53</v>
      </c>
      <c r="M36" s="8" t="n">
        <f aca="false">INDEX(DailyBTC!$F:$F,$L36)</f>
        <v>3766.89576507884</v>
      </c>
      <c r="N36" s="8" t="n">
        <f aca="false">INDEX(DailyETH!$F:$F,$L36)</f>
        <v>71.1196806463233</v>
      </c>
      <c r="O36" s="8" t="n">
        <f aca="false">INDEX(DailyBTC!$B:$B,$L36)</f>
        <v>9614.03012244302</v>
      </c>
      <c r="P36" s="8" t="n">
        <f aca="false">INDEX(DailyETH!$B:$B,$L36)</f>
        <v>258.631871011105</v>
      </c>
      <c r="Q36" s="9" t="n">
        <f aca="false">LN(M36/M35)</f>
        <v>-0.00508296888478875</v>
      </c>
      <c r="R36" s="9" t="n">
        <f aca="false">LN(N36/N35)</f>
        <v>-0.00759858524768655</v>
      </c>
      <c r="S36" s="9" t="n">
        <f aca="false">LN(O36/O35)</f>
        <v>-0.00228282064923367</v>
      </c>
      <c r="T36" s="9" t="n">
        <f aca="false">LN(P36/P35)</f>
        <v>-0.00941098602748997</v>
      </c>
      <c r="U36" s="9" t="n">
        <f aca="false">M36/M35-1</f>
        <v>-0.00507007245841062</v>
      </c>
      <c r="V36" s="9" t="n">
        <f aca="false">O36/O35-1</f>
        <v>-0.00228021699577685</v>
      </c>
    </row>
    <row r="37" customFormat="false" ht="15" hidden="false" customHeight="false" outlineLevel="0" collapsed="false">
      <c r="A37" s="5" t="n">
        <v>43882</v>
      </c>
      <c r="B37" s="6" t="n">
        <v>3337.75</v>
      </c>
      <c r="C37" s="9" t="n">
        <f aca="false">B37/B36-1</f>
        <v>-0.0105181087562959</v>
      </c>
      <c r="D37" s="9" t="n">
        <f aca="false">LN(B37/B36)</f>
        <v>-0.0105738150228934</v>
      </c>
      <c r="E37" s="9" t="n">
        <f aca="false">B37/B32-1</f>
        <v>-0.0107263318256994</v>
      </c>
      <c r="F37" s="9" t="n">
        <f aca="false">B37/B16-1</f>
        <v>0.00481673816512385</v>
      </c>
      <c r="G37" s="0" t="n">
        <f aca="false">MAX(G36,B37)</f>
        <v>3386.15</v>
      </c>
      <c r="H37" s="9" t="n">
        <f aca="false">B37/G37-1</f>
        <v>-0.0142935191884589</v>
      </c>
      <c r="I37" s="0" t="n">
        <f aca="false">IF(AND($A37&gt;=CrashTest!$B$3,$A37&lt;=CrashTest!$C$3),1,IF(AND($A37&gt;=CrashTest!$B$4,$A37&lt;=CrashTest!$C$4),2,IF(AND($A37&gt;=CrashTest!$B$5,$A37&lt;=CrashTest!$C$5),3,IF(AND($A37&gt;=CrashTest!$B$6,$A37&lt;=CrashTest!$C$6),4,IF(AND($A37&gt;=CrashTest!$B$7,$A37&lt;=CrashTest!$C$7),5,0)))))</f>
        <v>1</v>
      </c>
      <c r="J37" s="0" t="n">
        <f aca="false">IF(I37=0,"",IF(I36=I37,MAX(J36,B37),B37))</f>
        <v>3386.15</v>
      </c>
      <c r="K37" s="9" t="n">
        <f aca="false">IF(I37=0,"",B37/J37-1)</f>
        <v>-0.0142935191884589</v>
      </c>
      <c r="L37" s="0" t="n">
        <f aca="false">MATCH($A37,DailyBTC!$A:$A,0)</f>
        <v>54</v>
      </c>
      <c r="M37" s="8" t="n">
        <f aca="false">INDEX(DailyBTC!$F:$F,$L37)</f>
        <v>3785.8008762163</v>
      </c>
      <c r="N37" s="8" t="n">
        <f aca="false">INDEX(DailyETH!$F:$F,$L37)</f>
        <v>70.6037526647513</v>
      </c>
      <c r="O37" s="8" t="n">
        <f aca="false">INDEX(DailyBTC!$B:$B,$L37)</f>
        <v>9701.79750268849</v>
      </c>
      <c r="P37" s="8" t="n">
        <f aca="false">INDEX(DailyETH!$B:$B,$L37)</f>
        <v>265.90940414962</v>
      </c>
      <c r="Q37" s="9" t="n">
        <f aca="false">LN(M37/M36)</f>
        <v>0.00500619885020859</v>
      </c>
      <c r="R37" s="9" t="n">
        <f aca="false">LN(N37/N36)</f>
        <v>-0.00728080386754288</v>
      </c>
      <c r="S37" s="9" t="n">
        <f aca="false">LN(O37/O36)</f>
        <v>0.00908767524504357</v>
      </c>
      <c r="T37" s="9" t="n">
        <f aca="false">LN(P37/P36)</f>
        <v>0.0277499616858504</v>
      </c>
      <c r="U37" s="9" t="n">
        <f aca="false">M37/M36-1</f>
        <v>0.00501875080078484</v>
      </c>
      <c r="V37" s="9" t="n">
        <f aca="false">O37/O36-1</f>
        <v>0.0091290935359758</v>
      </c>
    </row>
    <row r="38" customFormat="false" ht="15" hidden="false" customHeight="false" outlineLevel="0" collapsed="false">
      <c r="A38" s="5" t="n">
        <v>43885</v>
      </c>
      <c r="B38" s="6" t="n">
        <v>3225.89</v>
      </c>
      <c r="C38" s="9" t="n">
        <f aca="false">B38/B37-1</f>
        <v>-0.0335135944873044</v>
      </c>
      <c r="D38" s="9" t="n">
        <f aca="false">LN(B38/B37)</f>
        <v>-0.0340880461205215</v>
      </c>
      <c r="E38" s="9" t="n">
        <f aca="false">B38/B33-1</f>
        <v>-0.0456398513679825</v>
      </c>
      <c r="F38" s="9" t="n">
        <f aca="false">B38/B17-1</f>
        <v>-0.0299650583063202</v>
      </c>
      <c r="G38" s="0" t="n">
        <f aca="false">MAX(G37,B38)</f>
        <v>3386.15</v>
      </c>
      <c r="H38" s="9" t="n">
        <f aca="false">B38/G38-1</f>
        <v>-0.0473280864698847</v>
      </c>
      <c r="I38" s="0" t="n">
        <f aca="false">IF(AND($A38&gt;=CrashTest!$B$3,$A38&lt;=CrashTest!$C$3),1,IF(AND($A38&gt;=CrashTest!$B$4,$A38&lt;=CrashTest!$C$4),2,IF(AND($A38&gt;=CrashTest!$B$5,$A38&lt;=CrashTest!$C$5),3,IF(AND($A38&gt;=CrashTest!$B$6,$A38&lt;=CrashTest!$C$6),4,IF(AND($A38&gt;=CrashTest!$B$7,$A38&lt;=CrashTest!$C$7),5,0)))))</f>
        <v>1</v>
      </c>
      <c r="J38" s="0" t="n">
        <f aca="false">IF(I38=0,"",IF(I37=I38,MAX(J37,B38),B38))</f>
        <v>3386.15</v>
      </c>
      <c r="K38" s="9" t="n">
        <f aca="false">IF(I38=0,"",B38/J38-1)</f>
        <v>-0.0473280864698847</v>
      </c>
      <c r="L38" s="0" t="n">
        <f aca="false">MATCH($A38,DailyBTC!$A:$A,0)</f>
        <v>57</v>
      </c>
      <c r="M38" s="8" t="n">
        <f aca="false">INDEX(DailyBTC!$F:$F,$L38)</f>
        <v>3773.7702998954</v>
      </c>
      <c r="N38" s="8" t="n">
        <f aca="false">INDEX(DailyETH!$F:$F,$L38)</f>
        <v>69.5085460973909</v>
      </c>
      <c r="O38" s="8" t="n">
        <f aca="false">INDEX(DailyBTC!$B:$B,$L38)</f>
        <v>9648.00788310929</v>
      </c>
      <c r="P38" s="8" t="n">
        <f aca="false">INDEX(DailyETH!$B:$B,$L38)</f>
        <v>264.367167504383</v>
      </c>
      <c r="Q38" s="9" t="n">
        <f aca="false">LN(M38/M37)</f>
        <v>-0.00318287537669504</v>
      </c>
      <c r="R38" s="9" t="n">
        <f aca="false">LN(N38/N37)</f>
        <v>-0.0156335865370368</v>
      </c>
      <c r="S38" s="9" t="n">
        <f aca="false">LN(O38/O37)</f>
        <v>-0.00555972084080254</v>
      </c>
      <c r="T38" s="9" t="n">
        <f aca="false">LN(P38/P37)</f>
        <v>-0.00581674196475583</v>
      </c>
      <c r="U38" s="9" t="n">
        <f aca="false">M38/M37-1</f>
        <v>-0.00317781539871331</v>
      </c>
      <c r="V38" s="9" t="n">
        <f aca="false">O38/O37-1</f>
        <v>-0.00554429419541014</v>
      </c>
    </row>
    <row r="39" customFormat="false" ht="15" hidden="false" customHeight="false" outlineLevel="0" collapsed="false">
      <c r="A39" s="5" t="n">
        <v>43886</v>
      </c>
      <c r="B39" s="6" t="n">
        <v>3128.21</v>
      </c>
      <c r="C39" s="9" t="n">
        <f aca="false">B39/B38-1</f>
        <v>-0.0302800157475921</v>
      </c>
      <c r="D39" s="9" t="n">
        <f aca="false">LN(B39/B38)</f>
        <v>-0.0307479251880993</v>
      </c>
      <c r="E39" s="9" t="n">
        <f aca="false">B39/B34-1</f>
        <v>-0.071827646879052</v>
      </c>
      <c r="F39" s="9" t="n">
        <f aca="false">B39/B18-1</f>
        <v>-0.0507545205994895</v>
      </c>
      <c r="G39" s="0" t="n">
        <f aca="false">MAX(G38,B39)</f>
        <v>3386.15</v>
      </c>
      <c r="H39" s="9" t="n">
        <f aca="false">B39/G39-1</f>
        <v>-0.0761750070138654</v>
      </c>
      <c r="I39" s="0" t="n">
        <f aca="false">IF(AND($A39&gt;=CrashTest!$B$3,$A39&lt;=CrashTest!$C$3),1,IF(AND($A39&gt;=CrashTest!$B$4,$A39&lt;=CrashTest!$C$4),2,IF(AND($A39&gt;=CrashTest!$B$5,$A39&lt;=CrashTest!$C$5),3,IF(AND($A39&gt;=CrashTest!$B$6,$A39&lt;=CrashTest!$C$6),4,IF(AND($A39&gt;=CrashTest!$B$7,$A39&lt;=CrashTest!$C$7),5,0)))))</f>
        <v>1</v>
      </c>
      <c r="J39" s="0" t="n">
        <f aca="false">IF(I39=0,"",IF(I38=I39,MAX(J38,B39),B39))</f>
        <v>3386.15</v>
      </c>
      <c r="K39" s="9" t="n">
        <f aca="false">IF(I39=0,"",B39/J39-1)</f>
        <v>-0.0761750070138654</v>
      </c>
      <c r="L39" s="0" t="n">
        <f aca="false">MATCH($A39,DailyBTC!$A:$A,0)</f>
        <v>58</v>
      </c>
      <c r="M39" s="8" t="n">
        <f aca="false">INDEX(DailyBTC!$F:$F,$L39)</f>
        <v>3725.13163667599</v>
      </c>
      <c r="N39" s="8" t="n">
        <f aca="false">INDEX(DailyETH!$F:$F,$L39)</f>
        <v>71.9673484806481</v>
      </c>
      <c r="O39" s="8" t="n">
        <f aca="false">INDEX(DailyBTC!$B:$B,$L39)</f>
        <v>9344.28714009351</v>
      </c>
      <c r="P39" s="8" t="n">
        <f aca="false">INDEX(DailyETH!$B:$B,$L39)</f>
        <v>248.53713220339</v>
      </c>
      <c r="Q39" s="9" t="n">
        <f aca="false">LN(M39/M38)</f>
        <v>-0.0129723913492933</v>
      </c>
      <c r="R39" s="9" t="n">
        <f aca="false">LN(N39/N38)</f>
        <v>0.0347628123913241</v>
      </c>
      <c r="S39" s="9" t="n">
        <f aca="false">LN(O39/O38)</f>
        <v>-0.0319863015524921</v>
      </c>
      <c r="T39" s="9" t="n">
        <f aca="false">LN(P39/P38)</f>
        <v>-0.0617466631611277</v>
      </c>
      <c r="U39" s="9" t="n">
        <f aca="false">M39/M38-1</f>
        <v>-0.0128886125424107</v>
      </c>
      <c r="V39" s="9" t="n">
        <f aca="false">O39/O38-1</f>
        <v>-0.0314801507933574</v>
      </c>
    </row>
    <row r="40" customFormat="false" ht="15" hidden="false" customHeight="false" outlineLevel="0" collapsed="false">
      <c r="A40" s="5" t="n">
        <v>43887</v>
      </c>
      <c r="B40" s="6" t="n">
        <v>3116.39</v>
      </c>
      <c r="C40" s="9" t="n">
        <f aca="false">B40/B39-1</f>
        <v>-0.00377851870558565</v>
      </c>
      <c r="D40" s="9" t="n">
        <f aca="false">LN(B40/B39)</f>
        <v>-0.00378567534073101</v>
      </c>
      <c r="E40" s="9" t="n">
        <f aca="false">B40/B35-1</f>
        <v>-0.0796656970305509</v>
      </c>
      <c r="F40" s="9" t="n">
        <f aca="false">B40/B19-1</f>
        <v>-0.0392276554354227</v>
      </c>
      <c r="G40" s="0" t="n">
        <f aca="false">MAX(G39,B40)</f>
        <v>3386.15</v>
      </c>
      <c r="H40" s="9" t="n">
        <f aca="false">B40/G40-1</f>
        <v>-0.0796656970305509</v>
      </c>
      <c r="I40" s="0" t="n">
        <f aca="false">IF(AND($A40&gt;=CrashTest!$B$3,$A40&lt;=CrashTest!$C$3),1,IF(AND($A40&gt;=CrashTest!$B$4,$A40&lt;=CrashTest!$C$4),2,IF(AND($A40&gt;=CrashTest!$B$5,$A40&lt;=CrashTest!$C$5),3,IF(AND($A40&gt;=CrashTest!$B$6,$A40&lt;=CrashTest!$C$6),4,IF(AND($A40&gt;=CrashTest!$B$7,$A40&lt;=CrashTest!$C$7),5,0)))))</f>
        <v>1</v>
      </c>
      <c r="J40" s="0" t="n">
        <f aca="false">IF(I40=0,"",IF(I39=I40,MAX(J39,B40),B40))</f>
        <v>3386.15</v>
      </c>
      <c r="K40" s="9" t="n">
        <f aca="false">IF(I40=0,"",B40/J40-1)</f>
        <v>-0.0796656970305509</v>
      </c>
      <c r="L40" s="0" t="n">
        <f aca="false">MATCH($A40,DailyBTC!$A:$A,0)</f>
        <v>59</v>
      </c>
      <c r="M40" s="8" t="n">
        <f aca="false">INDEX(DailyBTC!$F:$F,$L40)</f>
        <v>3603.21245122627</v>
      </c>
      <c r="N40" s="8" t="n">
        <f aca="false">INDEX(DailyETH!$F:$F,$L40)</f>
        <v>71.5775494833936</v>
      </c>
      <c r="O40" s="8" t="n">
        <f aca="false">INDEX(DailyBTC!$B:$B,$L40)</f>
        <v>8798.88894856809</v>
      </c>
      <c r="P40" s="8" t="n">
        <f aca="false">INDEX(DailyETH!$B:$B,$L40)</f>
        <v>225.706557159556</v>
      </c>
      <c r="Q40" s="9" t="n">
        <f aca="false">LN(M40/M39)</f>
        <v>-0.0332763947925627</v>
      </c>
      <c r="R40" s="9" t="n">
        <f aca="false">LN(N40/N39)</f>
        <v>-0.00543105273568709</v>
      </c>
      <c r="S40" s="9" t="n">
        <f aca="false">LN(O40/O39)</f>
        <v>-0.0601396978351767</v>
      </c>
      <c r="T40" s="9" t="n">
        <f aca="false">LN(P40/P39)</f>
        <v>-0.0963565237924446</v>
      </c>
      <c r="U40" s="9" t="n">
        <f aca="false">M40/M39-1</f>
        <v>-0.032728826076737</v>
      </c>
      <c r="V40" s="9" t="n">
        <f aca="false">O40/O39-1</f>
        <v>-0.0583670196932712</v>
      </c>
    </row>
    <row r="41" customFormat="false" ht="15" hidden="false" customHeight="false" outlineLevel="0" collapsed="false">
      <c r="A41" s="5" t="n">
        <v>43888</v>
      </c>
      <c r="B41" s="6" t="n">
        <v>2978.76</v>
      </c>
      <c r="C41" s="9" t="n">
        <f aca="false">B41/B40-1</f>
        <v>-0.0441632786653787</v>
      </c>
      <c r="D41" s="9" t="n">
        <f aca="false">LN(B41/B40)</f>
        <v>-0.0451681741006528</v>
      </c>
      <c r="E41" s="9" t="n">
        <f aca="false">B41/B36-1</f>
        <v>-0.116941329230441</v>
      </c>
      <c r="F41" s="9" t="n">
        <f aca="false">B41/B20-1</f>
        <v>-0.0907992088491685</v>
      </c>
      <c r="G41" s="0" t="n">
        <f aca="false">MAX(G40,B41)</f>
        <v>3386.15</v>
      </c>
      <c r="H41" s="9" t="n">
        <f aca="false">B41/G41-1</f>
        <v>-0.120310677317898</v>
      </c>
      <c r="I41" s="0" t="n">
        <f aca="false">IF(AND($A41&gt;=CrashTest!$B$3,$A41&lt;=CrashTest!$C$3),1,IF(AND($A41&gt;=CrashTest!$B$4,$A41&lt;=CrashTest!$C$4),2,IF(AND($A41&gt;=CrashTest!$B$5,$A41&lt;=CrashTest!$C$5),3,IF(AND($A41&gt;=CrashTest!$B$6,$A41&lt;=CrashTest!$C$6),4,IF(AND($A41&gt;=CrashTest!$B$7,$A41&lt;=CrashTest!$C$7),5,0)))))</f>
        <v>1</v>
      </c>
      <c r="J41" s="0" t="n">
        <f aca="false">IF(I41=0,"",IF(I40=I41,MAX(J40,B41),B41))</f>
        <v>3386.15</v>
      </c>
      <c r="K41" s="9" t="n">
        <f aca="false">IF(I41=0,"",B41/J41-1)</f>
        <v>-0.120310677317898</v>
      </c>
      <c r="L41" s="0" t="n">
        <f aca="false">MATCH($A41,DailyBTC!$A:$A,0)</f>
        <v>60</v>
      </c>
      <c r="M41" s="8" t="n">
        <f aca="false">INDEX(DailyBTC!$F:$F,$L41)</f>
        <v>3554.20761280137</v>
      </c>
      <c r="N41" s="8" t="n">
        <f aca="false">INDEX(DailyETH!$F:$F,$L41)</f>
        <v>69.6227571357545</v>
      </c>
      <c r="O41" s="8" t="n">
        <f aca="false">INDEX(DailyBTC!$B:$B,$L41)</f>
        <v>8779.02948188194</v>
      </c>
      <c r="P41" s="8" t="n">
        <f aca="false">INDEX(DailyETH!$B:$B,$L41)</f>
        <v>226.398922033898</v>
      </c>
      <c r="Q41" s="9" t="n">
        <f aca="false">LN(M41/M40)</f>
        <v>-0.0136936504355806</v>
      </c>
      <c r="R41" s="9" t="n">
        <f aca="false">LN(N41/N40)</f>
        <v>-0.027689985858319</v>
      </c>
      <c r="S41" s="9" t="n">
        <f aca="false">LN(O41/O40)</f>
        <v>-0.00225959350244314</v>
      </c>
      <c r="T41" s="9" t="n">
        <f aca="false">LN(P41/P40)</f>
        <v>0.00306284903618439</v>
      </c>
      <c r="U41" s="9" t="n">
        <f aca="false">M41/M40-1</f>
        <v>-0.0136003189065979</v>
      </c>
      <c r="V41" s="9" t="n">
        <f aca="false">O41/O40-1</f>
        <v>-0.00225704254278403</v>
      </c>
    </row>
    <row r="42" customFormat="false" ht="15" hidden="false" customHeight="false" outlineLevel="0" collapsed="false">
      <c r="A42" s="5" t="n">
        <v>43889</v>
      </c>
      <c r="B42" s="6" t="n">
        <v>2954.22</v>
      </c>
      <c r="C42" s="9" t="n">
        <f aca="false">B42/B41-1</f>
        <v>-0.00823832735769259</v>
      </c>
      <c r="D42" s="9" t="n">
        <f aca="false">LN(B42/B41)</f>
        <v>-0.00827244991427585</v>
      </c>
      <c r="E42" s="9" t="n">
        <f aca="false">B42/B37-1</f>
        <v>-0.114906748558161</v>
      </c>
      <c r="F42" s="9" t="n">
        <f aca="false">B42/B21-1</f>
        <v>-0.0975071790798558</v>
      </c>
      <c r="G42" s="0" t="n">
        <f aca="false">MAX(G41,B42)</f>
        <v>3386.15</v>
      </c>
      <c r="H42" s="9" t="n">
        <f aca="false">B42/G42-1</f>
        <v>-0.12755784593122</v>
      </c>
      <c r="I42" s="0" t="n">
        <f aca="false">IF(AND($A42&gt;=CrashTest!$B$3,$A42&lt;=CrashTest!$C$3),1,IF(AND($A42&gt;=CrashTest!$B$4,$A42&lt;=CrashTest!$C$4),2,IF(AND($A42&gt;=CrashTest!$B$5,$A42&lt;=CrashTest!$C$5),3,IF(AND($A42&gt;=CrashTest!$B$6,$A42&lt;=CrashTest!$C$6),4,IF(AND($A42&gt;=CrashTest!$B$7,$A42&lt;=CrashTest!$C$7),5,0)))))</f>
        <v>1</v>
      </c>
      <c r="J42" s="0" t="n">
        <f aca="false">IF(I42=0,"",IF(I41=I42,MAX(J41,B42),B42))</f>
        <v>3386.15</v>
      </c>
      <c r="K42" s="9" t="n">
        <f aca="false">IF(I42=0,"",B42/J42-1)</f>
        <v>-0.12755784593122</v>
      </c>
      <c r="L42" s="0" t="n">
        <f aca="false">MATCH($A42,DailyBTC!$A:$A,0)</f>
        <v>61</v>
      </c>
      <c r="M42" s="8" t="n">
        <f aca="false">INDEX(DailyBTC!$F:$F,$L42)</f>
        <v>3596.46247612335</v>
      </c>
      <c r="N42" s="8" t="n">
        <f aca="false">INDEX(DailyETH!$F:$F,$L42)</f>
        <v>71.4624122495908</v>
      </c>
      <c r="O42" s="8" t="n">
        <f aca="false">INDEX(DailyBTC!$B:$B,$L42)</f>
        <v>8750.59344599649</v>
      </c>
      <c r="P42" s="8" t="n">
        <f aca="false">INDEX(DailyETH!$B:$B,$L42)</f>
        <v>228.673918468732</v>
      </c>
      <c r="Q42" s="9" t="n">
        <f aca="false">LN(M42/M41)</f>
        <v>0.0118185721442051</v>
      </c>
      <c r="R42" s="9" t="n">
        <f aca="false">LN(N42/N41)</f>
        <v>0.0260801244283493</v>
      </c>
      <c r="S42" s="9" t="n">
        <f aca="false">LN(O42/O41)</f>
        <v>-0.00324434369695545</v>
      </c>
      <c r="T42" s="9" t="n">
        <f aca="false">LN(P42/P41)</f>
        <v>0.00999846699170668</v>
      </c>
      <c r="U42" s="9" t="n">
        <f aca="false">M42/M41-1</f>
        <v>0.0118886874165116</v>
      </c>
      <c r="V42" s="9" t="n">
        <f aca="false">O42/O41-1</f>
        <v>-0.00323908650086391</v>
      </c>
    </row>
    <row r="43" customFormat="false" ht="15" hidden="false" customHeight="false" outlineLevel="0" collapsed="false">
      <c r="A43" s="5" t="n">
        <v>43892</v>
      </c>
      <c r="B43" s="6" t="n">
        <v>3090.23</v>
      </c>
      <c r="C43" s="9" t="n">
        <f aca="false">B43/B42-1</f>
        <v>0.0460392252438884</v>
      </c>
      <c r="D43" s="9" t="n">
        <f aca="false">LN(B43/B42)</f>
        <v>0.0450108651727779</v>
      </c>
      <c r="E43" s="9" t="n">
        <f aca="false">B43/B38-1</f>
        <v>-0.0420535108140698</v>
      </c>
      <c r="F43" s="9" t="n">
        <f aca="false">B43/B22-1</f>
        <v>-0.0589068295743164</v>
      </c>
      <c r="G43" s="0" t="n">
        <f aca="false">MAX(G42,B43)</f>
        <v>3386.15</v>
      </c>
      <c r="H43" s="9" t="n">
        <f aca="false">B43/G43-1</f>
        <v>-0.087391285087784</v>
      </c>
      <c r="I43" s="0" t="n">
        <f aca="false">IF(AND($A43&gt;=CrashTest!$B$3,$A43&lt;=CrashTest!$C$3),1,IF(AND($A43&gt;=CrashTest!$B$4,$A43&lt;=CrashTest!$C$4),2,IF(AND($A43&gt;=CrashTest!$B$5,$A43&lt;=CrashTest!$C$5),3,IF(AND($A43&gt;=CrashTest!$B$6,$A43&lt;=CrashTest!$C$6),4,IF(AND($A43&gt;=CrashTest!$B$7,$A43&lt;=CrashTest!$C$7),5,0)))))</f>
        <v>1</v>
      </c>
      <c r="J43" s="0" t="n">
        <f aca="false">IF(I43=0,"",IF(I42=I43,MAX(J42,B43),B43))</f>
        <v>3386.15</v>
      </c>
      <c r="K43" s="9" t="n">
        <f aca="false">IF(I43=0,"",B43/J43-1)</f>
        <v>-0.087391285087784</v>
      </c>
      <c r="L43" s="0" t="n">
        <f aca="false">MATCH($A43,DailyBTC!$A:$A,0)</f>
        <v>64</v>
      </c>
      <c r="M43" s="8" t="n">
        <f aca="false">INDEX(DailyBTC!$F:$F,$L43)</f>
        <v>3494.92638276431</v>
      </c>
      <c r="N43" s="8" t="n">
        <f aca="false">INDEX(DailyETH!$F:$F,$L43)</f>
        <v>66.9278735621176</v>
      </c>
      <c r="O43" s="8" t="n">
        <f aca="false">INDEX(DailyBTC!$B:$B,$L43)</f>
        <v>8906.21475645821</v>
      </c>
      <c r="P43" s="8" t="n">
        <f aca="false">INDEX(DailyETH!$B:$B,$L43)</f>
        <v>231.194931618936</v>
      </c>
      <c r="Q43" s="9" t="n">
        <f aca="false">LN(M43/M42)</f>
        <v>-0.0286384049509669</v>
      </c>
      <c r="R43" s="9" t="n">
        <f aca="false">LN(N43/N42)</f>
        <v>-0.0655560831315298</v>
      </c>
      <c r="S43" s="9" t="n">
        <f aca="false">LN(O43/O42)</f>
        <v>0.0176277998222029</v>
      </c>
      <c r="T43" s="9" t="n">
        <f aca="false">LN(P43/P42)</f>
        <v>0.0109641625194785</v>
      </c>
      <c r="U43" s="9" t="n">
        <f aca="false">M43/M42-1</f>
        <v>-0.0282322126348125</v>
      </c>
      <c r="V43" s="9" t="n">
        <f aca="false">O43/O42-1</f>
        <v>0.0177840864647778</v>
      </c>
    </row>
    <row r="44" customFormat="false" ht="15" hidden="false" customHeight="false" outlineLevel="0" collapsed="false">
      <c r="A44" s="5" t="n">
        <v>43893</v>
      </c>
      <c r="B44" s="6" t="n">
        <v>3003.37</v>
      </c>
      <c r="C44" s="9" t="n">
        <f aca="false">B44/B43-1</f>
        <v>-0.028107940185682</v>
      </c>
      <c r="D44" s="9" t="n">
        <f aca="false">LN(B44/B43)</f>
        <v>-0.0285105302619053</v>
      </c>
      <c r="E44" s="9" t="n">
        <f aca="false">B44/B39-1</f>
        <v>-0.0399078067009568</v>
      </c>
      <c r="F44" s="9" t="n">
        <f aca="false">B44/B23-1</f>
        <v>-0.0688726158882909</v>
      </c>
      <c r="G44" s="0" t="n">
        <f aca="false">MAX(G43,B44)</f>
        <v>3386.15</v>
      </c>
      <c r="H44" s="9" t="n">
        <f aca="false">B44/G44-1</f>
        <v>-0.113042836259469</v>
      </c>
      <c r="I44" s="0" t="n">
        <f aca="false">IF(AND($A44&gt;=CrashTest!$B$3,$A44&lt;=CrashTest!$C$3),1,IF(AND($A44&gt;=CrashTest!$B$4,$A44&lt;=CrashTest!$C$4),2,IF(AND($A44&gt;=CrashTest!$B$5,$A44&lt;=CrashTest!$C$5),3,IF(AND($A44&gt;=CrashTest!$B$6,$A44&lt;=CrashTest!$C$6),4,IF(AND($A44&gt;=CrashTest!$B$7,$A44&lt;=CrashTest!$C$7),5,0)))))</f>
        <v>1</v>
      </c>
      <c r="J44" s="0" t="n">
        <f aca="false">IF(I44=0,"",IF(I43=I44,MAX(J43,B44),B44))</f>
        <v>3386.15</v>
      </c>
      <c r="K44" s="9" t="n">
        <f aca="false">IF(I44=0,"",B44/J44-1)</f>
        <v>-0.113042836259469</v>
      </c>
      <c r="L44" s="0" t="n">
        <f aca="false">MATCH($A44,DailyBTC!$A:$A,0)</f>
        <v>65</v>
      </c>
      <c r="M44" s="8" t="n">
        <f aca="false">INDEX(DailyBTC!$F:$F,$L44)</f>
        <v>3499.32688757437</v>
      </c>
      <c r="N44" s="8" t="n">
        <f aca="false">INDEX(DailyETH!$F:$F,$L44)</f>
        <v>67.4362234528317</v>
      </c>
      <c r="O44" s="8" t="n">
        <f aca="false">INDEX(DailyBTC!$B:$B,$L44)</f>
        <v>8768.81061420222</v>
      </c>
      <c r="P44" s="8" t="n">
        <f aca="false">INDEX(DailyETH!$B:$B,$L44)</f>
        <v>224.283570017534</v>
      </c>
      <c r="Q44" s="9" t="n">
        <f aca="false">LN(M44/M43)</f>
        <v>0.00125832028684341</v>
      </c>
      <c r="R44" s="9" t="n">
        <f aca="false">LN(N44/N43)</f>
        <v>0.00756678796678561</v>
      </c>
      <c r="S44" s="9" t="n">
        <f aca="false">LN(O44/O43)</f>
        <v>-0.0155481429219039</v>
      </c>
      <c r="T44" s="9" t="n">
        <f aca="false">LN(P44/P43)</f>
        <v>-0.0303500256845428</v>
      </c>
      <c r="U44" s="9" t="n">
        <f aca="false">M44/M43-1</f>
        <v>0.00125911230398446</v>
      </c>
      <c r="V44" s="9" t="n">
        <f aca="false">O44/O43-1</f>
        <v>-0.0154278945672575</v>
      </c>
    </row>
    <row r="45" customFormat="false" ht="15" hidden="false" customHeight="false" outlineLevel="0" collapsed="false">
      <c r="A45" s="5" t="n">
        <v>43894</v>
      </c>
      <c r="B45" s="6" t="n">
        <v>3130.12</v>
      </c>
      <c r="C45" s="9" t="n">
        <f aca="false">B45/B44-1</f>
        <v>0.0422025924211802</v>
      </c>
      <c r="D45" s="9" t="n">
        <f aca="false">LN(B45/B44)</f>
        <v>0.0413363509406417</v>
      </c>
      <c r="E45" s="9" t="n">
        <f aca="false">B45/B40-1</f>
        <v>0.00440573869124217</v>
      </c>
      <c r="F45" s="9" t="n">
        <f aca="false">B45/B24-1</f>
        <v>-0.0365659973160313</v>
      </c>
      <c r="G45" s="0" t="n">
        <f aca="false">MAX(G44,B45)</f>
        <v>3386.15</v>
      </c>
      <c r="H45" s="9" t="n">
        <f aca="false">B45/G45-1</f>
        <v>-0.0756109445830812</v>
      </c>
      <c r="I45" s="0" t="n">
        <f aca="false">IF(AND($A45&gt;=CrashTest!$B$3,$A45&lt;=CrashTest!$C$3),1,IF(AND($A45&gt;=CrashTest!$B$4,$A45&lt;=CrashTest!$C$4),2,IF(AND($A45&gt;=CrashTest!$B$5,$A45&lt;=CrashTest!$C$5),3,IF(AND($A45&gt;=CrashTest!$B$6,$A45&lt;=CrashTest!$C$6),4,IF(AND($A45&gt;=CrashTest!$B$7,$A45&lt;=CrashTest!$C$7),5,0)))))</f>
        <v>1</v>
      </c>
      <c r="J45" s="0" t="n">
        <f aca="false">IF(I45=0,"",IF(I44=I45,MAX(J44,B45),B45))</f>
        <v>3386.15</v>
      </c>
      <c r="K45" s="9" t="n">
        <f aca="false">IF(I45=0,"",B45/J45-1)</f>
        <v>-0.0756109445830812</v>
      </c>
      <c r="L45" s="0" t="n">
        <f aca="false">MATCH($A45,DailyBTC!$A:$A,0)</f>
        <v>66</v>
      </c>
      <c r="M45" s="8" t="n">
        <f aca="false">INDEX(DailyBTC!$F:$F,$L45)</f>
        <v>3489.26877267719</v>
      </c>
      <c r="N45" s="8" t="n">
        <f aca="false">INDEX(DailyETH!$F:$F,$L45)</f>
        <v>66.9385891854998</v>
      </c>
      <c r="O45" s="8" t="n">
        <f aca="false">INDEX(DailyBTC!$B:$B,$L45)</f>
        <v>8756.36957218001</v>
      </c>
      <c r="P45" s="8" t="n">
        <f aca="false">INDEX(DailyETH!$B:$B,$L45)</f>
        <v>224.156026826417</v>
      </c>
      <c r="Q45" s="9" t="n">
        <f aca="false">LN(M45/M44)</f>
        <v>-0.0028784386250944</v>
      </c>
      <c r="R45" s="9" t="n">
        <f aca="false">LN(N45/N44)</f>
        <v>-0.00740669374773853</v>
      </c>
      <c r="S45" s="9" t="n">
        <f aca="false">LN(O45/O44)</f>
        <v>-0.00141979072166926</v>
      </c>
      <c r="T45" s="9" t="n">
        <f aca="false">LN(P45/P44)</f>
        <v>-0.000568831099901644</v>
      </c>
      <c r="U45" s="9" t="n">
        <f aca="false">M45/M44-1</f>
        <v>-0.00287429989261667</v>
      </c>
      <c r="V45" s="9" t="n">
        <f aca="false">O45/O44-1</f>
        <v>-0.00141878329565703</v>
      </c>
    </row>
    <row r="46" customFormat="false" ht="15" hidden="false" customHeight="false" outlineLevel="0" collapsed="false">
      <c r="A46" s="5" t="n">
        <v>43895</v>
      </c>
      <c r="B46" s="6" t="n">
        <v>3023.94</v>
      </c>
      <c r="C46" s="9" t="n">
        <f aca="false">B46/B45-1</f>
        <v>-0.0339220221588948</v>
      </c>
      <c r="D46" s="9" t="n">
        <f aca="false">LN(B46/B45)</f>
        <v>-0.0345107256246965</v>
      </c>
      <c r="E46" s="9" t="n">
        <f aca="false">B46/B41-1</f>
        <v>0.0151673850864118</v>
      </c>
      <c r="F46" s="9" t="n">
        <f aca="false">B46/B25-1</f>
        <v>-0.0829848465091173</v>
      </c>
      <c r="G46" s="0" t="n">
        <f aca="false">MAX(G45,B46)</f>
        <v>3386.15</v>
      </c>
      <c r="H46" s="9" t="n">
        <f aca="false">B46/G46-1</f>
        <v>-0.106968090604374</v>
      </c>
      <c r="I46" s="0" t="n">
        <f aca="false">IF(AND($A46&gt;=CrashTest!$B$3,$A46&lt;=CrashTest!$C$3),1,IF(AND($A46&gt;=CrashTest!$B$4,$A46&lt;=CrashTest!$C$4),2,IF(AND($A46&gt;=CrashTest!$B$5,$A46&lt;=CrashTest!$C$5),3,IF(AND($A46&gt;=CrashTest!$B$6,$A46&lt;=CrashTest!$C$6),4,IF(AND($A46&gt;=CrashTest!$B$7,$A46&lt;=CrashTest!$C$7),5,0)))))</f>
        <v>1</v>
      </c>
      <c r="J46" s="0" t="n">
        <f aca="false">IF(I46=0,"",IF(I45=I46,MAX(J45,B46),B46))</f>
        <v>3386.15</v>
      </c>
      <c r="K46" s="9" t="n">
        <f aca="false">IF(I46=0,"",B46/J46-1)</f>
        <v>-0.106968090604374</v>
      </c>
      <c r="L46" s="0" t="n">
        <f aca="false">MATCH($A46,DailyBTC!$A:$A,0)</f>
        <v>67</v>
      </c>
      <c r="M46" s="8" t="n">
        <f aca="false">INDEX(DailyBTC!$F:$F,$L46)</f>
        <v>3518.01307611661</v>
      </c>
      <c r="N46" s="8" t="n">
        <f aca="false">INDEX(DailyETH!$F:$F,$L46)</f>
        <v>66.8973621984758</v>
      </c>
      <c r="O46" s="8" t="n">
        <f aca="false">INDEX(DailyBTC!$B:$B,$L46)</f>
        <v>9062.61580274693</v>
      </c>
      <c r="P46" s="8" t="n">
        <f aca="false">INDEX(DailyETH!$B:$B,$L46)</f>
        <v>227.813605844535</v>
      </c>
      <c r="Q46" s="9" t="n">
        <f aca="false">LN(M46/M45)</f>
        <v>0.00820416968726575</v>
      </c>
      <c r="R46" s="9" t="n">
        <f aca="false">LN(N46/N45)</f>
        <v>-0.000616082418837563</v>
      </c>
      <c r="S46" s="9" t="n">
        <f aca="false">LN(O46/O45)</f>
        <v>0.0343764116853794</v>
      </c>
      <c r="T46" s="9" t="n">
        <f aca="false">LN(P46/P45)</f>
        <v>0.0161854186683946</v>
      </c>
      <c r="U46" s="9" t="n">
        <f aca="false">M46/M45-1</f>
        <v>0.00823791611139502</v>
      </c>
      <c r="V46" s="9" t="n">
        <f aca="false">O46/O45-1</f>
        <v>0.0349741097657526</v>
      </c>
    </row>
    <row r="47" customFormat="false" ht="15" hidden="false" customHeight="false" outlineLevel="0" collapsed="false">
      <c r="A47" s="5" t="n">
        <v>43896</v>
      </c>
      <c r="B47" s="6" t="n">
        <v>2972.37</v>
      </c>
      <c r="C47" s="9" t="n">
        <f aca="false">B47/B46-1</f>
        <v>-0.0170539097997977</v>
      </c>
      <c r="D47" s="9" t="n">
        <f aca="false">LN(B47/B46)</f>
        <v>-0.01720100245462</v>
      </c>
      <c r="E47" s="9" t="n">
        <f aca="false">B47/B42-1</f>
        <v>0.00614375368117481</v>
      </c>
      <c r="F47" s="9" t="n">
        <f aca="false">B47/B26-1</f>
        <v>-0.108651778726059</v>
      </c>
      <c r="G47" s="0" t="n">
        <f aca="false">MAX(G46,B47)</f>
        <v>3386.15</v>
      </c>
      <c r="H47" s="9" t="n">
        <f aca="false">B47/G47-1</f>
        <v>-0.122197776235548</v>
      </c>
      <c r="I47" s="0" t="n">
        <f aca="false">IF(AND($A47&gt;=CrashTest!$B$3,$A47&lt;=CrashTest!$C$3),1,IF(AND($A47&gt;=CrashTest!$B$4,$A47&lt;=CrashTest!$C$4),2,IF(AND($A47&gt;=CrashTest!$B$5,$A47&lt;=CrashTest!$C$5),3,IF(AND($A47&gt;=CrashTest!$B$6,$A47&lt;=CrashTest!$C$6),4,IF(AND($A47&gt;=CrashTest!$B$7,$A47&lt;=CrashTest!$C$7),5,0)))))</f>
        <v>1</v>
      </c>
      <c r="J47" s="0" t="n">
        <f aca="false">IF(I47=0,"",IF(I46=I47,MAX(J46,B47),B47))</f>
        <v>3386.15</v>
      </c>
      <c r="K47" s="9" t="n">
        <f aca="false">IF(I47=0,"",B47/J47-1)</f>
        <v>-0.122197776235548</v>
      </c>
      <c r="L47" s="0" t="n">
        <f aca="false">MATCH($A47,DailyBTC!$A:$A,0)</f>
        <v>68</v>
      </c>
      <c r="M47" s="8" t="n">
        <f aca="false">INDEX(DailyBTC!$F:$F,$L47)</f>
        <v>3525.15932075026</v>
      </c>
      <c r="N47" s="8" t="n">
        <f aca="false">INDEX(DailyETH!$F:$F,$L47)</f>
        <v>67.4380010640374</v>
      </c>
      <c r="O47" s="8" t="n">
        <f aca="false">INDEX(DailyBTC!$B:$B,$L47)</f>
        <v>9147.08505897136</v>
      </c>
      <c r="P47" s="8" t="n">
        <f aca="false">INDEX(DailyETH!$B:$B,$L47)</f>
        <v>244.330236002338</v>
      </c>
      <c r="Q47" s="9" t="n">
        <f aca="false">LN(M47/M46)</f>
        <v>0.00202926939262244</v>
      </c>
      <c r="R47" s="9" t="n">
        <f aca="false">LN(N47/N46)</f>
        <v>0.00804913570580089</v>
      </c>
      <c r="S47" s="9" t="n">
        <f aca="false">LN(O47/O46)</f>
        <v>0.00927745740902725</v>
      </c>
      <c r="T47" s="9" t="n">
        <f aca="false">LN(P47/P46)</f>
        <v>0.069992960098092</v>
      </c>
      <c r="U47" s="9" t="n">
        <f aca="false">M47/M46-1</f>
        <v>0.0020313297531962</v>
      </c>
      <c r="V47" s="9" t="n">
        <f aca="false">O47/O46-1</f>
        <v>0.00932062641327303</v>
      </c>
    </row>
    <row r="48" customFormat="false" ht="15" hidden="false" customHeight="false" outlineLevel="0" collapsed="false">
      <c r="A48" s="5" t="n">
        <v>43899</v>
      </c>
      <c r="B48" s="6" t="n">
        <v>2746.56</v>
      </c>
      <c r="C48" s="9" t="n">
        <f aca="false">B48/B47-1</f>
        <v>-0.0759696807597977</v>
      </c>
      <c r="D48" s="9" t="n">
        <f aca="false">LN(B48/B47)</f>
        <v>-0.0790103948482666</v>
      </c>
      <c r="E48" s="9" t="n">
        <f aca="false">B48/B43-1</f>
        <v>-0.111211786824929</v>
      </c>
      <c r="F48" s="9" t="n">
        <f aca="false">B48/B27-1</f>
        <v>-0.179097250865269</v>
      </c>
      <c r="G48" s="0" t="n">
        <f aca="false">MAX(G47,B48)</f>
        <v>3386.15</v>
      </c>
      <c r="H48" s="9" t="n">
        <f aca="false">B48/G48-1</f>
        <v>-0.188884130945174</v>
      </c>
      <c r="I48" s="0" t="n">
        <f aca="false">IF(AND($A48&gt;=CrashTest!$B$3,$A48&lt;=CrashTest!$C$3),1,IF(AND($A48&gt;=CrashTest!$B$4,$A48&lt;=CrashTest!$C$4),2,IF(AND($A48&gt;=CrashTest!$B$5,$A48&lt;=CrashTest!$C$5),3,IF(AND($A48&gt;=CrashTest!$B$6,$A48&lt;=CrashTest!$C$6),4,IF(AND($A48&gt;=CrashTest!$B$7,$A48&lt;=CrashTest!$C$7),5,0)))))</f>
        <v>1</v>
      </c>
      <c r="J48" s="0" t="n">
        <f aca="false">IF(I48=0,"",IF(I47=I48,MAX(J47,B48),B48))</f>
        <v>3386.15</v>
      </c>
      <c r="K48" s="9" t="n">
        <f aca="false">IF(I48=0,"",B48/J48-1)</f>
        <v>-0.188884130945174</v>
      </c>
      <c r="L48" s="0" t="n">
        <f aca="false">MATCH($A48,DailyBTC!$A:$A,0)</f>
        <v>71</v>
      </c>
      <c r="M48" s="8" t="n">
        <f aca="false">INDEX(DailyBTC!$F:$F,$L48)</f>
        <v>3372.77431097042</v>
      </c>
      <c r="N48" s="8" t="n">
        <f aca="false">INDEX(DailyETH!$F:$F,$L48)</f>
        <v>64.4907805389632</v>
      </c>
      <c r="O48" s="8" t="n">
        <f aca="false">INDEX(DailyBTC!$B:$B,$L48)</f>
        <v>7896.38531987142</v>
      </c>
      <c r="P48" s="8" t="n">
        <f aca="false">INDEX(DailyETH!$B:$B,$L48)</f>
        <v>200.151101052016</v>
      </c>
      <c r="Q48" s="9" t="n">
        <f aca="false">LN(M48/M47)</f>
        <v>-0.0441899892521443</v>
      </c>
      <c r="R48" s="9" t="n">
        <f aca="false">LN(N48/N47)</f>
        <v>-0.0446863968365604</v>
      </c>
      <c r="S48" s="9" t="n">
        <f aca="false">LN(O48/O47)</f>
        <v>-0.147030155425981</v>
      </c>
      <c r="T48" s="9" t="n">
        <f aca="false">LN(P48/P47)</f>
        <v>-0.199448149918866</v>
      </c>
      <c r="U48" s="9" t="n">
        <f aca="false">M48/M47-1</f>
        <v>-0.0432278362236991</v>
      </c>
      <c r="V48" s="9" t="n">
        <f aca="false">O48/O47-1</f>
        <v>-0.136732055188802</v>
      </c>
    </row>
    <row r="49" customFormat="false" ht="15" hidden="false" customHeight="false" outlineLevel="0" collapsed="false">
      <c r="A49" s="5" t="n">
        <v>43900</v>
      </c>
      <c r="B49" s="6" t="n">
        <v>2882.23</v>
      </c>
      <c r="C49" s="9" t="n">
        <f aca="false">B49/B48-1</f>
        <v>0.0493963357800302</v>
      </c>
      <c r="D49" s="9" t="n">
        <f aca="false">LN(B49/B48)</f>
        <v>0.0482150805358002</v>
      </c>
      <c r="E49" s="9" t="n">
        <f aca="false">B49/B44-1</f>
        <v>-0.0403346906974498</v>
      </c>
      <c r="F49" s="9" t="n">
        <f aca="false">B49/B28-1</f>
        <v>-0.13386983841741</v>
      </c>
      <c r="G49" s="0" t="n">
        <f aca="false">MAX(G48,B49)</f>
        <v>3386.15</v>
      </c>
      <c r="H49" s="9" t="n">
        <f aca="false">B49/G49-1</f>
        <v>-0.148817979120831</v>
      </c>
      <c r="I49" s="0" t="n">
        <f aca="false">IF(AND($A49&gt;=CrashTest!$B$3,$A49&lt;=CrashTest!$C$3),1,IF(AND($A49&gt;=CrashTest!$B$4,$A49&lt;=CrashTest!$C$4),2,IF(AND($A49&gt;=CrashTest!$B$5,$A49&lt;=CrashTest!$C$5),3,IF(AND($A49&gt;=CrashTest!$B$6,$A49&lt;=CrashTest!$C$6),4,IF(AND($A49&gt;=CrashTest!$B$7,$A49&lt;=CrashTest!$C$7),5,0)))))</f>
        <v>1</v>
      </c>
      <c r="J49" s="0" t="n">
        <f aca="false">IF(I49=0,"",IF(I48=I49,MAX(J48,B49),B49))</f>
        <v>3386.15</v>
      </c>
      <c r="K49" s="9" t="n">
        <f aca="false">IF(I49=0,"",B49/J49-1)</f>
        <v>-0.148817979120831</v>
      </c>
      <c r="L49" s="0" t="n">
        <f aca="false">MATCH($A49,DailyBTC!$A:$A,0)</f>
        <v>72</v>
      </c>
      <c r="M49" s="8" t="n">
        <f aca="false">INDEX(DailyBTC!$F:$F,$L49)</f>
        <v>3417.16077944259</v>
      </c>
      <c r="N49" s="8" t="n">
        <f aca="false">INDEX(DailyETH!$F:$F,$L49)</f>
        <v>66.2305147040026</v>
      </c>
      <c r="O49" s="8" t="n">
        <f aca="false">INDEX(DailyBTC!$B:$B,$L49)</f>
        <v>7909.92787545295</v>
      </c>
      <c r="P49" s="8" t="n">
        <f aca="false">INDEX(DailyETH!$B:$B,$L49)</f>
        <v>200.851090531853</v>
      </c>
      <c r="Q49" s="9" t="n">
        <f aca="false">LN(M49/M48)</f>
        <v>0.0130743814668422</v>
      </c>
      <c r="R49" s="9" t="n">
        <f aca="false">LN(N49/N48)</f>
        <v>0.0266190277250223</v>
      </c>
      <c r="S49" s="9" t="n">
        <f aca="false">LN(O49/O48)</f>
        <v>0.00171356327410823</v>
      </c>
      <c r="T49" s="9" t="n">
        <f aca="false">LN(P49/P48)</f>
        <v>0.00349120381640537</v>
      </c>
      <c r="U49" s="9" t="n">
        <f aca="false">M49/M48-1</f>
        <v>0.0131602249008465</v>
      </c>
      <c r="V49" s="9" t="n">
        <f aca="false">O49/O48-1</f>
        <v>0.00171503226260383</v>
      </c>
    </row>
    <row r="50" customFormat="false" ht="15" hidden="false" customHeight="false" outlineLevel="0" collapsed="false">
      <c r="A50" s="5" t="n">
        <v>43901</v>
      </c>
      <c r="B50" s="6" t="n">
        <v>2741.38</v>
      </c>
      <c r="C50" s="9" t="n">
        <f aca="false">B50/B49-1</f>
        <v>-0.048868410917935</v>
      </c>
      <c r="D50" s="9" t="n">
        <f aca="false">LN(B50/B49)</f>
        <v>-0.0501028568374107</v>
      </c>
      <c r="E50" s="9" t="n">
        <f aca="false">B50/B45-1</f>
        <v>-0.124193321661789</v>
      </c>
      <c r="F50" s="9" t="n">
        <f aca="false">B50/B29-1</f>
        <v>-0.182187829085735</v>
      </c>
      <c r="G50" s="0" t="n">
        <f aca="false">MAX(G49,B50)</f>
        <v>3386.15</v>
      </c>
      <c r="H50" s="9" t="n">
        <f aca="false">B50/G50-1</f>
        <v>-0.190413891883112</v>
      </c>
      <c r="I50" s="0" t="n">
        <f aca="false">IF(AND($A50&gt;=CrashTest!$B$3,$A50&lt;=CrashTest!$C$3),1,IF(AND($A50&gt;=CrashTest!$B$4,$A50&lt;=CrashTest!$C$4),2,IF(AND($A50&gt;=CrashTest!$B$5,$A50&lt;=CrashTest!$C$5),3,IF(AND($A50&gt;=CrashTest!$B$6,$A50&lt;=CrashTest!$C$6),4,IF(AND($A50&gt;=CrashTest!$B$7,$A50&lt;=CrashTest!$C$7),5,0)))))</f>
        <v>1</v>
      </c>
      <c r="J50" s="0" t="n">
        <f aca="false">IF(I50=0,"",IF(I49=I50,MAX(J49,B50),B50))</f>
        <v>3386.15</v>
      </c>
      <c r="K50" s="9" t="n">
        <f aca="false">IF(I50=0,"",B50/J50-1)</f>
        <v>-0.190413891883112</v>
      </c>
      <c r="L50" s="0" t="n">
        <f aca="false">MATCH($A50,DailyBTC!$A:$A,0)</f>
        <v>73</v>
      </c>
      <c r="M50" s="8" t="n">
        <f aca="false">INDEX(DailyBTC!$F:$F,$L50)</f>
        <v>3405.83733348413</v>
      </c>
      <c r="N50" s="8" t="n">
        <f aca="false">INDEX(DailyETH!$F:$F,$L50)</f>
        <v>65.5304924083323</v>
      </c>
      <c r="O50" s="8" t="n">
        <f aca="false">INDEX(DailyBTC!$B:$B,$L50)</f>
        <v>7939.34133477499</v>
      </c>
      <c r="P50" s="8" t="n">
        <f aca="false">INDEX(DailyETH!$B:$B,$L50)</f>
        <v>194.236009351257</v>
      </c>
      <c r="Q50" s="9" t="n">
        <f aca="false">LN(M50/M49)</f>
        <v>-0.00331920254615644</v>
      </c>
      <c r="R50" s="9" t="n">
        <f aca="false">LN(N50/N49)</f>
        <v>-0.0106257366638151</v>
      </c>
      <c r="S50" s="9" t="n">
        <f aca="false">LN(O50/O49)</f>
        <v>0.00371165290959957</v>
      </c>
      <c r="T50" s="9" t="n">
        <f aca="false">LN(P50/P49)</f>
        <v>-0.0334898276519301</v>
      </c>
      <c r="U50" s="9" t="n">
        <f aca="false">M50/M49-1</f>
        <v>-0.00331370008299869</v>
      </c>
      <c r="V50" s="9" t="n">
        <f aca="false">O50/O49-1</f>
        <v>0.00371854962335627</v>
      </c>
    </row>
    <row r="51" customFormat="false" ht="15" hidden="false" customHeight="false" outlineLevel="0" collapsed="false">
      <c r="A51" s="5" t="n">
        <v>43902</v>
      </c>
      <c r="B51" s="6" t="n">
        <v>2480.64</v>
      </c>
      <c r="C51" s="9" t="n">
        <f aca="false">B51/B50-1</f>
        <v>-0.0951126804747975</v>
      </c>
      <c r="D51" s="9" t="n">
        <f aca="false">LN(B51/B50)</f>
        <v>-0.0999448518460074</v>
      </c>
      <c r="E51" s="9" t="n">
        <f aca="false">B51/B46-1</f>
        <v>-0.179666263219508</v>
      </c>
      <c r="F51" s="9" t="n">
        <f aca="false">B51/B30-1</f>
        <v>-0.261219566674112</v>
      </c>
      <c r="G51" s="0" t="n">
        <f aca="false">MAX(G50,B51)</f>
        <v>3386.15</v>
      </c>
      <c r="H51" s="9" t="n">
        <f aca="false">B51/G51-1</f>
        <v>-0.267415796701268</v>
      </c>
      <c r="I51" s="0" t="n">
        <f aca="false">IF(AND($A51&gt;=CrashTest!$B$3,$A51&lt;=CrashTest!$C$3),1,IF(AND($A51&gt;=CrashTest!$B$4,$A51&lt;=CrashTest!$C$4),2,IF(AND($A51&gt;=CrashTest!$B$5,$A51&lt;=CrashTest!$C$5),3,IF(AND($A51&gt;=CrashTest!$B$6,$A51&lt;=CrashTest!$C$6),4,IF(AND($A51&gt;=CrashTest!$B$7,$A51&lt;=CrashTest!$C$7),5,0)))))</f>
        <v>1</v>
      </c>
      <c r="J51" s="0" t="n">
        <f aca="false">IF(I51=0,"",IF(I50=I51,MAX(J50,B51),B51))</f>
        <v>3386.15</v>
      </c>
      <c r="K51" s="9" t="n">
        <f aca="false">IF(I51=0,"",B51/J51-1)</f>
        <v>-0.267415796701268</v>
      </c>
      <c r="L51" s="0" t="n">
        <f aca="false">MATCH($A51,DailyBTC!$A:$A,0)</f>
        <v>74</v>
      </c>
      <c r="M51" s="8" t="n">
        <f aca="false">INDEX(DailyBTC!$F:$F,$L51)</f>
        <v>3383.00808399111</v>
      </c>
      <c r="N51" s="8" t="n">
        <f aca="false">INDEX(DailyETH!$F:$F,$L51)</f>
        <v>62.2707448170158</v>
      </c>
      <c r="O51" s="8" t="n">
        <f aca="false">INDEX(DailyBTC!$B:$B,$L51)</f>
        <v>4959.31341437756</v>
      </c>
      <c r="P51" s="8" t="n">
        <f aca="false">INDEX(DailyETH!$B:$B,$L51)</f>
        <v>110.32820163647</v>
      </c>
      <c r="Q51" s="9" t="n">
        <f aca="false">LN(M51/M50)</f>
        <v>-0.00672554289924064</v>
      </c>
      <c r="R51" s="9" t="n">
        <f aca="false">LN(N51/N50)</f>
        <v>-0.0510238373641101</v>
      </c>
      <c r="S51" s="9" t="n">
        <f aca="false">LN(O51/O50)</f>
        <v>-0.470563009865426</v>
      </c>
      <c r="T51" s="9" t="n">
        <f aca="false">LN(P51/P50)</f>
        <v>-0.56561438794257</v>
      </c>
      <c r="U51" s="9" t="n">
        <f aca="false">M51/M50-1</f>
        <v>-0.00670297705312517</v>
      </c>
      <c r="V51" s="9" t="n">
        <f aca="false">O51/O50-1</f>
        <v>-0.3753495151222</v>
      </c>
    </row>
    <row r="52" customFormat="false" ht="15" hidden="false" customHeight="false" outlineLevel="0" collapsed="false">
      <c r="A52" s="5" t="n">
        <v>43903</v>
      </c>
      <c r="B52" s="6" t="n">
        <v>2711.02</v>
      </c>
      <c r="C52" s="9" t="n">
        <f aca="false">B52/B51-1</f>
        <v>0.0928711945304439</v>
      </c>
      <c r="D52" s="9" t="n">
        <f aca="false">LN(B52/B51)</f>
        <v>0.0888083564407466</v>
      </c>
      <c r="E52" s="9" t="n">
        <f aca="false">B52/B47-1</f>
        <v>-0.0879264694503039</v>
      </c>
      <c r="F52" s="9" t="n">
        <f aca="false">B52/B31-1</f>
        <v>-0.197792540206247</v>
      </c>
      <c r="G52" s="0" t="n">
        <f aca="false">MAX(G51,B52)</f>
        <v>3386.15</v>
      </c>
      <c r="H52" s="9" t="n">
        <f aca="false">B52/G52-1</f>
        <v>-0.199379826646782</v>
      </c>
      <c r="I52" s="0" t="n">
        <f aca="false">IF(AND($A52&gt;=CrashTest!$B$3,$A52&lt;=CrashTest!$C$3),1,IF(AND($A52&gt;=CrashTest!$B$4,$A52&lt;=CrashTest!$C$4),2,IF(AND($A52&gt;=CrashTest!$B$5,$A52&lt;=CrashTest!$C$5),3,IF(AND($A52&gt;=CrashTest!$B$6,$A52&lt;=CrashTest!$C$6),4,IF(AND($A52&gt;=CrashTest!$B$7,$A52&lt;=CrashTest!$C$7),5,0)))))</f>
        <v>1</v>
      </c>
      <c r="J52" s="0" t="n">
        <f aca="false">IF(I52=0,"",IF(I51=I52,MAX(J51,B52),B52))</f>
        <v>3386.15</v>
      </c>
      <c r="K52" s="9" t="n">
        <f aca="false">IF(I52=0,"",B52/J52-1)</f>
        <v>-0.199379826646782</v>
      </c>
      <c r="L52" s="0" t="n">
        <f aca="false">MATCH($A52,DailyBTC!$A:$A,0)</f>
        <v>75</v>
      </c>
      <c r="M52" s="8" t="n">
        <f aca="false">INDEX(DailyBTC!$F:$F,$L52)</f>
        <v>3319.64218611634</v>
      </c>
      <c r="N52" s="8" t="n">
        <f aca="false">INDEX(DailyETH!$F:$F,$L52)</f>
        <v>75.0766227739986</v>
      </c>
      <c r="O52" s="8" t="n">
        <f aca="false">INDEX(DailyBTC!$B:$B,$L52)</f>
        <v>5627.69238836938</v>
      </c>
      <c r="P52" s="8" t="n">
        <f aca="false">INDEX(DailyETH!$B:$B,$L52)</f>
        <v>134.759985680888</v>
      </c>
      <c r="Q52" s="9" t="n">
        <f aca="false">LN(M52/M51)</f>
        <v>-0.0189082775340592</v>
      </c>
      <c r="R52" s="9" t="n">
        <f aca="false">LN(N52/N51)</f>
        <v>0.187017499105174</v>
      </c>
      <c r="S52" s="9" t="n">
        <f aca="false">LN(O52/O51)</f>
        <v>0.126432173762233</v>
      </c>
      <c r="T52" s="9" t="n">
        <f aca="false">LN(P52/P51)</f>
        <v>0.200035737502364</v>
      </c>
      <c r="U52" s="9" t="n">
        <f aca="false">M52/M51-1</f>
        <v>-0.0187306374390964</v>
      </c>
      <c r="V52" s="9" t="n">
        <f aca="false">O52/O51-1</f>
        <v>0.134772481217686</v>
      </c>
    </row>
    <row r="53" customFormat="false" ht="15" hidden="false" customHeight="false" outlineLevel="0" collapsed="false">
      <c r="A53" s="5" t="n">
        <v>43906</v>
      </c>
      <c r="B53" s="6" t="n">
        <v>2386.13</v>
      </c>
      <c r="C53" s="9" t="n">
        <f aca="false">B53/B52-1</f>
        <v>-0.119840502836571</v>
      </c>
      <c r="D53" s="9" t="n">
        <f aca="false">LN(B53/B52)</f>
        <v>-0.127652141156473</v>
      </c>
      <c r="E53" s="9" t="n">
        <f aca="false">B53/B48-1</f>
        <v>-0.131229610858674</v>
      </c>
      <c r="F53" s="9" t="n">
        <f aca="false">B53/B32-1</f>
        <v>-0.292776397920532</v>
      </c>
      <c r="G53" s="0" t="n">
        <f aca="false">MAX(G52,B53)</f>
        <v>3386.15</v>
      </c>
      <c r="H53" s="9" t="n">
        <f aca="false">B53/G53-1</f>
        <v>-0.295326550802534</v>
      </c>
      <c r="I53" s="0" t="n">
        <f aca="false">IF(AND($A53&gt;=CrashTest!$B$3,$A53&lt;=CrashTest!$C$3),1,IF(AND($A53&gt;=CrashTest!$B$4,$A53&lt;=CrashTest!$C$4),2,IF(AND($A53&gt;=CrashTest!$B$5,$A53&lt;=CrashTest!$C$5),3,IF(AND($A53&gt;=CrashTest!$B$6,$A53&lt;=CrashTest!$C$6),4,IF(AND($A53&gt;=CrashTest!$B$7,$A53&lt;=CrashTest!$C$7),5,0)))))</f>
        <v>1</v>
      </c>
      <c r="J53" s="0" t="n">
        <f aca="false">IF(I53=0,"",IF(I52=I53,MAX(J52,B53),B53))</f>
        <v>3386.15</v>
      </c>
      <c r="K53" s="9" t="n">
        <f aca="false">IF(I53=0,"",B53/J53-1)</f>
        <v>-0.295326550802534</v>
      </c>
      <c r="L53" s="0" t="n">
        <f aca="false">MATCH($A53,DailyBTC!$A:$A,0)</f>
        <v>78</v>
      </c>
      <c r="M53" s="8" t="n">
        <f aca="false">INDEX(DailyBTC!$F:$F,$L53)</f>
        <v>3284.00932615708</v>
      </c>
      <c r="N53" s="8" t="n">
        <f aca="false">INDEX(DailyETH!$F:$F,$L53)</f>
        <v>62.3429675403528</v>
      </c>
      <c r="O53" s="8" t="n">
        <f aca="false">INDEX(DailyBTC!$B:$B,$L53)</f>
        <v>5012.92738778492</v>
      </c>
      <c r="P53" s="8" t="n">
        <f aca="false">INDEX(DailyETH!$B:$B,$L53)</f>
        <v>110.34905873758</v>
      </c>
      <c r="Q53" s="9" t="n">
        <f aca="false">LN(M53/M52)</f>
        <v>-0.0107919703906063</v>
      </c>
      <c r="R53" s="9" t="n">
        <f aca="false">LN(N53/N52)</f>
        <v>-0.185858353292769</v>
      </c>
      <c r="S53" s="9" t="n">
        <f aca="false">LN(O53/O52)</f>
        <v>-0.115679427002978</v>
      </c>
      <c r="T53" s="9" t="n">
        <f aca="false">LN(P53/P52)</f>
        <v>-0.199846709406431</v>
      </c>
      <c r="U53" s="9" t="n">
        <f aca="false">M53/M52-1</f>
        <v>-0.010733945998243</v>
      </c>
      <c r="V53" s="9" t="n">
        <f aca="false">O53/O52-1</f>
        <v>-0.109239268630777</v>
      </c>
    </row>
    <row r="54" customFormat="false" ht="15" hidden="false" customHeight="false" outlineLevel="0" collapsed="false">
      <c r="A54" s="5" t="n">
        <v>43907</v>
      </c>
      <c r="B54" s="6" t="n">
        <v>2529.19</v>
      </c>
      <c r="C54" s="9" t="n">
        <f aca="false">B54/B53-1</f>
        <v>0.0599548222435491</v>
      </c>
      <c r="D54" s="9" t="n">
        <f aca="false">LN(B54/B53)</f>
        <v>0.0582262866907417</v>
      </c>
      <c r="E54" s="9" t="n">
        <f aca="false">B54/B49-1</f>
        <v>-0.122488489815178</v>
      </c>
      <c r="F54" s="9" t="n">
        <f aca="false">B54/B33-1</f>
        <v>-0.25175435482344</v>
      </c>
      <c r="G54" s="0" t="n">
        <f aca="false">MAX(G53,B54)</f>
        <v>3386.15</v>
      </c>
      <c r="H54" s="9" t="n">
        <f aca="false">B54/G54-1</f>
        <v>-0.253077979416151</v>
      </c>
      <c r="I54" s="0" t="n">
        <f aca="false">IF(AND($A54&gt;=CrashTest!$B$3,$A54&lt;=CrashTest!$C$3),1,IF(AND($A54&gt;=CrashTest!$B$4,$A54&lt;=CrashTest!$C$4),2,IF(AND($A54&gt;=CrashTest!$B$5,$A54&lt;=CrashTest!$C$5),3,IF(AND($A54&gt;=CrashTest!$B$6,$A54&lt;=CrashTest!$C$6),4,IF(AND($A54&gt;=CrashTest!$B$7,$A54&lt;=CrashTest!$C$7),5,0)))))</f>
        <v>1</v>
      </c>
      <c r="J54" s="0" t="n">
        <f aca="false">IF(I54=0,"",IF(I53=I54,MAX(J53,B54),B54))</f>
        <v>3386.15</v>
      </c>
      <c r="K54" s="9" t="n">
        <f aca="false">IF(I54=0,"",B54/J54-1)</f>
        <v>-0.253077979416151</v>
      </c>
      <c r="L54" s="0" t="n">
        <f aca="false">MATCH($A54,DailyBTC!$A:$A,0)</f>
        <v>79</v>
      </c>
      <c r="M54" s="8" t="n">
        <f aca="false">INDEX(DailyBTC!$F:$F,$L54)</f>
        <v>3379.2515414274</v>
      </c>
      <c r="N54" s="8" t="n">
        <f aca="false">INDEX(DailyETH!$F:$F,$L54)</f>
        <v>66.5433889591619</v>
      </c>
      <c r="O54" s="8" t="n">
        <f aca="false">INDEX(DailyBTC!$B:$B,$L54)</f>
        <v>5416.7547106955</v>
      </c>
      <c r="P54" s="8" t="n">
        <f aca="false">INDEX(DailyETH!$B:$B,$L54)</f>
        <v>117.783463763881</v>
      </c>
      <c r="Q54" s="9" t="n">
        <f aca="false">LN(M54/M53)</f>
        <v>0.0285892160630648</v>
      </c>
      <c r="R54" s="9" t="n">
        <f aca="false">LN(N54/N53)</f>
        <v>0.0652033247357171</v>
      </c>
      <c r="S54" s="9" t="n">
        <f aca="false">LN(O54/O53)</f>
        <v>0.077476820863904</v>
      </c>
      <c r="T54" s="9" t="n">
        <f aca="false">LN(P54/P53)</f>
        <v>0.0651992829695648</v>
      </c>
      <c r="U54" s="9" t="n">
        <f aca="false">M54/M53-1</f>
        <v>0.0290018102298679</v>
      </c>
      <c r="V54" s="9" t="n">
        <f aca="false">O54/O53-1</f>
        <v>0.080557185786212</v>
      </c>
    </row>
    <row r="55" customFormat="false" ht="15" hidden="false" customHeight="false" outlineLevel="0" collapsed="false">
      <c r="A55" s="5" t="n">
        <v>43908</v>
      </c>
      <c r="B55" s="6" t="n">
        <v>2398.1</v>
      </c>
      <c r="C55" s="9" t="n">
        <f aca="false">B55/B54-1</f>
        <v>-0.0518308233070668</v>
      </c>
      <c r="D55" s="9" t="n">
        <f aca="false">LN(B55/B54)</f>
        <v>-0.0532223362214245</v>
      </c>
      <c r="E55" s="9" t="n">
        <f aca="false">B55/B50-1</f>
        <v>-0.125221603717836</v>
      </c>
      <c r="F55" s="9" t="n">
        <f aca="false">B55/B34-1</f>
        <v>-0.288458856656252</v>
      </c>
      <c r="G55" s="0" t="n">
        <f aca="false">MAX(G54,B55)</f>
        <v>3386.15</v>
      </c>
      <c r="H55" s="9" t="n">
        <f aca="false">B55/G55-1</f>
        <v>-0.29179156268919</v>
      </c>
      <c r="I55" s="0" t="n">
        <f aca="false">IF(AND($A55&gt;=CrashTest!$B$3,$A55&lt;=CrashTest!$C$3),1,IF(AND($A55&gt;=CrashTest!$B$4,$A55&lt;=CrashTest!$C$4),2,IF(AND($A55&gt;=CrashTest!$B$5,$A55&lt;=CrashTest!$C$5),3,IF(AND($A55&gt;=CrashTest!$B$6,$A55&lt;=CrashTest!$C$6),4,IF(AND($A55&gt;=CrashTest!$B$7,$A55&lt;=CrashTest!$C$7),5,0)))))</f>
        <v>1</v>
      </c>
      <c r="J55" s="0" t="n">
        <f aca="false">IF(I55=0,"",IF(I54=I55,MAX(J54,B55),B55))</f>
        <v>3386.15</v>
      </c>
      <c r="K55" s="9" t="n">
        <f aca="false">IF(I55=0,"",B55/J55-1)</f>
        <v>-0.29179156268919</v>
      </c>
      <c r="L55" s="0" t="n">
        <f aca="false">MATCH($A55,DailyBTC!$A:$A,0)</f>
        <v>80</v>
      </c>
      <c r="M55" s="8" t="n">
        <f aca="false">INDEX(DailyBTC!$F:$F,$L55)</f>
        <v>3291.68324530359</v>
      </c>
      <c r="N55" s="8" t="n">
        <f aca="false">INDEX(DailyETH!$F:$F,$L55)</f>
        <v>66.273697107394</v>
      </c>
      <c r="O55" s="8" t="n">
        <f aca="false">INDEX(DailyBTC!$B:$B,$L55)</f>
        <v>5392.48783594389</v>
      </c>
      <c r="P55" s="8" t="n">
        <f aca="false">INDEX(DailyETH!$B:$B,$L55)</f>
        <v>117.683343658679</v>
      </c>
      <c r="Q55" s="9" t="n">
        <f aca="false">LN(M55/M54)</f>
        <v>-0.0262551888722045</v>
      </c>
      <c r="R55" s="9" t="n">
        <f aca="false">LN(N55/N54)</f>
        <v>-0.00406110735319848</v>
      </c>
      <c r="S55" s="9" t="n">
        <f aca="false">LN(O55/O54)</f>
        <v>-0.00449003071510322</v>
      </c>
      <c r="T55" s="9" t="n">
        <f aca="false">LN(P55/P54)</f>
        <v>-0.000850396812456305</v>
      </c>
      <c r="U55" s="9" t="n">
        <f aca="false">M55/M54-1</f>
        <v>-0.0259135181416024</v>
      </c>
      <c r="V55" s="9" t="n">
        <f aca="false">O55/O54-1</f>
        <v>-0.00447996559705655</v>
      </c>
    </row>
    <row r="56" customFormat="false" ht="15" hidden="false" customHeight="false" outlineLevel="0" collapsed="false">
      <c r="A56" s="5" t="n">
        <v>43909</v>
      </c>
      <c r="B56" s="6" t="n">
        <v>2409.39</v>
      </c>
      <c r="C56" s="9" t="n">
        <f aca="false">B56/B55-1</f>
        <v>0.00470789374921821</v>
      </c>
      <c r="D56" s="9" t="n">
        <f aca="false">LN(B56/B55)</f>
        <v>0.00469684627742096</v>
      </c>
      <c r="E56" s="9" t="n">
        <f aca="false">B56/B51-1</f>
        <v>-0.0287224264705882</v>
      </c>
      <c r="F56" s="9" t="n">
        <f aca="false">B56/B35-1</f>
        <v>-0.288457392614031</v>
      </c>
      <c r="G56" s="0" t="n">
        <f aca="false">MAX(G55,B56)</f>
        <v>3386.15</v>
      </c>
      <c r="H56" s="9" t="n">
        <f aca="false">B56/G56-1</f>
        <v>-0.288457392614031</v>
      </c>
      <c r="I56" s="0" t="n">
        <f aca="false">IF(AND($A56&gt;=CrashTest!$B$3,$A56&lt;=CrashTest!$C$3),1,IF(AND($A56&gt;=CrashTest!$B$4,$A56&lt;=CrashTest!$C$4),2,IF(AND($A56&gt;=CrashTest!$B$5,$A56&lt;=CrashTest!$C$5),3,IF(AND($A56&gt;=CrashTest!$B$6,$A56&lt;=CrashTest!$C$6),4,IF(AND($A56&gt;=CrashTest!$B$7,$A56&lt;=CrashTest!$C$7),5,0)))))</f>
        <v>1</v>
      </c>
      <c r="J56" s="0" t="n">
        <f aca="false">IF(I56=0,"",IF(I55=I56,MAX(J55,B56),B56))</f>
        <v>3386.15</v>
      </c>
      <c r="K56" s="9" t="n">
        <f aca="false">IF(I56=0,"",B56/J56-1)</f>
        <v>-0.288457392614031</v>
      </c>
      <c r="L56" s="0" t="n">
        <f aca="false">MATCH($A56,DailyBTC!$A:$A,0)</f>
        <v>81</v>
      </c>
      <c r="M56" s="8" t="n">
        <f aca="false">INDEX(DailyBTC!$F:$F,$L56)</f>
        <v>3345.07526059327</v>
      </c>
      <c r="N56" s="8" t="n">
        <f aca="false">INDEX(DailyETH!$F:$F,$L56)</f>
        <v>76.7701767789026</v>
      </c>
      <c r="O56" s="8" t="n">
        <f aca="false">INDEX(DailyBTC!$B:$B,$L56)</f>
        <v>6203.5516320865</v>
      </c>
      <c r="P56" s="8" t="n">
        <f aca="false">INDEX(DailyETH!$B:$B,$L56)</f>
        <v>137.357502980713</v>
      </c>
      <c r="Q56" s="9" t="n">
        <f aca="false">LN(M56/M55)</f>
        <v>0.0160901341027419</v>
      </c>
      <c r="R56" s="9" t="n">
        <f aca="false">LN(N56/N55)</f>
        <v>0.147023148448468</v>
      </c>
      <c r="S56" s="9" t="n">
        <f aca="false">LN(O56/O55)</f>
        <v>0.140115128380859</v>
      </c>
      <c r="T56" s="9" t="n">
        <f aca="false">LN(P56/P55)</f>
        <v>0.154589548741919</v>
      </c>
      <c r="U56" s="9" t="n">
        <f aca="false">M56/M55-1</f>
        <v>0.0162202773811424</v>
      </c>
      <c r="V56" s="9" t="n">
        <f aca="false">O56/O55-1</f>
        <v>0.150406235640705</v>
      </c>
    </row>
    <row r="57" customFormat="false" ht="15" hidden="false" customHeight="false" outlineLevel="0" collapsed="false">
      <c r="A57" s="5" t="n">
        <v>43910</v>
      </c>
      <c r="B57" s="6" t="n">
        <v>2304.92</v>
      </c>
      <c r="C57" s="9" t="n">
        <f aca="false">B57/B56-1</f>
        <v>-0.0433595225347494</v>
      </c>
      <c r="D57" s="9" t="n">
        <f aca="false">LN(B57/B56)</f>
        <v>-0.0443276347431585</v>
      </c>
      <c r="E57" s="9" t="n">
        <f aca="false">B57/B52-1</f>
        <v>-0.149796017735022</v>
      </c>
      <c r="F57" s="9" t="n">
        <f aca="false">B57/B36-1</f>
        <v>-0.316702389104805</v>
      </c>
      <c r="G57" s="0" t="n">
        <f aca="false">MAX(G56,B57)</f>
        <v>3386.15</v>
      </c>
      <c r="H57" s="9" t="n">
        <f aca="false">B57/G57-1</f>
        <v>-0.319309540333417</v>
      </c>
      <c r="I57" s="0" t="n">
        <f aca="false">IF(AND($A57&gt;=CrashTest!$B$3,$A57&lt;=CrashTest!$C$3),1,IF(AND($A57&gt;=CrashTest!$B$4,$A57&lt;=CrashTest!$C$4),2,IF(AND($A57&gt;=CrashTest!$B$5,$A57&lt;=CrashTest!$C$5),3,IF(AND($A57&gt;=CrashTest!$B$6,$A57&lt;=CrashTest!$C$6),4,IF(AND($A57&gt;=CrashTest!$B$7,$A57&lt;=CrashTest!$C$7),5,0)))))</f>
        <v>1</v>
      </c>
      <c r="J57" s="0" t="n">
        <f aca="false">IF(I57=0,"",IF(I56=I57,MAX(J56,B57),B57))</f>
        <v>3386.15</v>
      </c>
      <c r="K57" s="9" t="n">
        <f aca="false">IF(I57=0,"",B57/J57-1)</f>
        <v>-0.319309540333417</v>
      </c>
      <c r="L57" s="0" t="n">
        <f aca="false">MATCH($A57,DailyBTC!$A:$A,0)</f>
        <v>82</v>
      </c>
      <c r="M57" s="8" t="n">
        <f aca="false">INDEX(DailyBTC!$F:$F,$L57)</f>
        <v>3303.22810519528</v>
      </c>
      <c r="N57" s="8" t="n">
        <f aca="false">INDEX(DailyETH!$F:$F,$L57)</f>
        <v>73.4564551205096</v>
      </c>
      <c r="O57" s="8" t="n">
        <f aca="false">INDEX(DailyBTC!$B:$B,$L57)</f>
        <v>6174.14947603741</v>
      </c>
      <c r="P57" s="8" t="n">
        <f aca="false">INDEX(DailyETH!$B:$B,$L57)</f>
        <v>131.532323261251</v>
      </c>
      <c r="Q57" s="9" t="n">
        <f aca="false">LN(M57/M56)</f>
        <v>-0.0125889887283137</v>
      </c>
      <c r="R57" s="9" t="n">
        <f aca="false">LN(N57/N56)</f>
        <v>-0.0441234582327639</v>
      </c>
      <c r="S57" s="9" t="n">
        <f aca="false">LN(O57/O56)</f>
        <v>-0.0047508355701692</v>
      </c>
      <c r="T57" s="9" t="n">
        <f aca="false">LN(P57/P56)</f>
        <v>-0.0433344120935788</v>
      </c>
      <c r="U57" s="9" t="n">
        <f aca="false">M57/M56-1</f>
        <v>-0.0125100788885001</v>
      </c>
      <c r="V57" s="9" t="n">
        <f aca="false">O57/O56-1</f>
        <v>-0.00473956820106303</v>
      </c>
    </row>
    <row r="58" customFormat="false" ht="15" hidden="false" customHeight="false" outlineLevel="0" collapsed="false">
      <c r="A58" s="5" t="n">
        <v>43913</v>
      </c>
      <c r="B58" s="6" t="n">
        <v>2237.4</v>
      </c>
      <c r="C58" s="9" t="n">
        <f aca="false">B58/B57-1</f>
        <v>-0.0292938583551706</v>
      </c>
      <c r="D58" s="9" t="n">
        <f aca="false">LN(B58/B57)</f>
        <v>-0.0297314912572599</v>
      </c>
      <c r="E58" s="9" t="n">
        <f aca="false">B58/B53-1</f>
        <v>-0.0623310548880405</v>
      </c>
      <c r="F58" s="9" t="n">
        <f aca="false">B58/B37-1</f>
        <v>-0.329668189648715</v>
      </c>
      <c r="G58" s="0" t="n">
        <f aca="false">MAX(G57,B58)</f>
        <v>3386.15</v>
      </c>
      <c r="H58" s="9" t="n">
        <f aca="false">B58/G58-1</f>
        <v>-0.339249590242606</v>
      </c>
      <c r="I58" s="0" t="n">
        <f aca="false">IF(AND($A58&gt;=CrashTest!$B$3,$A58&lt;=CrashTest!$C$3),1,IF(AND($A58&gt;=CrashTest!$B$4,$A58&lt;=CrashTest!$C$4),2,IF(AND($A58&gt;=CrashTest!$B$5,$A58&lt;=CrashTest!$C$5),3,IF(AND($A58&gt;=CrashTest!$B$6,$A58&lt;=CrashTest!$C$6),4,IF(AND($A58&gt;=CrashTest!$B$7,$A58&lt;=CrashTest!$C$7),5,0)))))</f>
        <v>1</v>
      </c>
      <c r="J58" s="0" t="n">
        <f aca="false">IF(I58=0,"",IF(I57=I58,MAX(J57,B58),B58))</f>
        <v>3386.15</v>
      </c>
      <c r="K58" s="9" t="n">
        <f aca="false">IF(I58=0,"",B58/J58-1)</f>
        <v>-0.339249590242606</v>
      </c>
      <c r="L58" s="0" t="n">
        <f aca="false">MATCH($A58,DailyBTC!$A:$A,0)</f>
        <v>85</v>
      </c>
      <c r="M58" s="8" t="n">
        <f aca="false">INDEX(DailyBTC!$F:$F,$L58)</f>
        <v>3318.71775772379</v>
      </c>
      <c r="N58" s="8" t="n">
        <f aca="false">INDEX(DailyETH!$F:$F,$L58)</f>
        <v>75.7366177752919</v>
      </c>
      <c r="O58" s="8" t="n">
        <f aca="false">INDEX(DailyBTC!$B:$B,$L58)</f>
        <v>6486.40865733489</v>
      </c>
      <c r="P58" s="8" t="n">
        <f aca="false">INDEX(DailyETH!$B:$B,$L58)</f>
        <v>135.589770601987</v>
      </c>
      <c r="Q58" s="9" t="n">
        <f aca="false">LN(M58/M57)</f>
        <v>0.00467828674536865</v>
      </c>
      <c r="R58" s="9" t="n">
        <f aca="false">LN(N58/N57)</f>
        <v>0.0305689824377617</v>
      </c>
      <c r="S58" s="9" t="n">
        <f aca="false">LN(O58/O57)</f>
        <v>0.0493378756115408</v>
      </c>
      <c r="T58" s="9" t="n">
        <f aca="false">LN(P58/P57)</f>
        <v>0.0303813089412912</v>
      </c>
      <c r="U58" s="9" t="n">
        <f aca="false">M58/M57-1</f>
        <v>0.00468924701389883</v>
      </c>
      <c r="V58" s="9" t="n">
        <f aca="false">O58/O57-1</f>
        <v>0.0505752545365794</v>
      </c>
    </row>
    <row r="59" customFormat="false" ht="15" hidden="false" customHeight="false" outlineLevel="0" collapsed="false">
      <c r="A59" s="5" t="n">
        <v>43914</v>
      </c>
      <c r="B59" s="6" t="n">
        <v>2447.33</v>
      </c>
      <c r="C59" s="9" t="n">
        <f aca="false">B59/B58-1</f>
        <v>0.0938276571019934</v>
      </c>
      <c r="D59" s="9" t="n">
        <f aca="false">LN(B59/B58)</f>
        <v>0.0896831569482165</v>
      </c>
      <c r="E59" s="9" t="n">
        <f aca="false">B59/B54-1</f>
        <v>-0.032366093492383</v>
      </c>
      <c r="F59" s="9" t="n">
        <f aca="false">B59/B38-1</f>
        <v>-0.241347349103658</v>
      </c>
      <c r="G59" s="0" t="n">
        <f aca="false">MAX(G58,B59)</f>
        <v>3386.15</v>
      </c>
      <c r="H59" s="9" t="n">
        <f aca="false">B59/G59-1</f>
        <v>-0.277252927365888</v>
      </c>
      <c r="I59" s="0" t="n">
        <f aca="false">IF(AND($A59&gt;=CrashTest!$B$3,$A59&lt;=CrashTest!$C$3),1,IF(AND($A59&gt;=CrashTest!$B$4,$A59&lt;=CrashTest!$C$4),2,IF(AND($A59&gt;=CrashTest!$B$5,$A59&lt;=CrashTest!$C$5),3,IF(AND($A59&gt;=CrashTest!$B$6,$A59&lt;=CrashTest!$C$6),4,IF(AND($A59&gt;=CrashTest!$B$7,$A59&lt;=CrashTest!$C$7),5,0)))))</f>
        <v>1</v>
      </c>
      <c r="J59" s="0" t="n">
        <f aca="false">IF(I59=0,"",IF(I58=I59,MAX(J58,B59),B59))</f>
        <v>3386.15</v>
      </c>
      <c r="K59" s="9" t="n">
        <f aca="false">IF(I59=0,"",B59/J59-1)</f>
        <v>-0.277252927365888</v>
      </c>
      <c r="L59" s="0" t="n">
        <f aca="false">MATCH($A59,DailyBTC!$A:$A,0)</f>
        <v>86</v>
      </c>
      <c r="M59" s="8" t="n">
        <f aca="false">INDEX(DailyBTC!$F:$F,$L59)</f>
        <v>3330.41901713117</v>
      </c>
      <c r="N59" s="8" t="n">
        <f aca="false">INDEX(DailyETH!$F:$F,$L59)</f>
        <v>77.9222772581522</v>
      </c>
      <c r="O59" s="8" t="n">
        <f aca="false">INDEX(DailyBTC!$B:$B,$L59)</f>
        <v>6775.05761893629</v>
      </c>
      <c r="P59" s="8" t="n">
        <f aca="false">INDEX(DailyETH!$B:$B,$L59)</f>
        <v>139.414792226768</v>
      </c>
      <c r="Q59" s="9" t="n">
        <f aca="false">LN(M59/M58)</f>
        <v>0.0035196362725077</v>
      </c>
      <c r="R59" s="9" t="n">
        <f aca="false">LN(N59/N58)</f>
        <v>0.0284501187492458</v>
      </c>
      <c r="S59" s="9" t="n">
        <f aca="false">LN(O59/O58)</f>
        <v>0.0435388594047319</v>
      </c>
      <c r="T59" s="9" t="n">
        <f aca="false">LN(P59/P58)</f>
        <v>0.0278196716094423</v>
      </c>
      <c r="U59" s="9" t="n">
        <f aca="false">M59/M58-1</f>
        <v>0.00352583746543322</v>
      </c>
      <c r="V59" s="9" t="n">
        <f aca="false">O59/O58-1</f>
        <v>0.0445005821942768</v>
      </c>
    </row>
    <row r="60" customFormat="false" ht="15" hidden="false" customHeight="false" outlineLevel="0" collapsed="false">
      <c r="A60" s="5" t="n">
        <v>43915</v>
      </c>
      <c r="B60" s="6" t="n">
        <v>2475.56</v>
      </c>
      <c r="C60" s="9" t="n">
        <f aca="false">B60/B59-1</f>
        <v>0.0115350197970849</v>
      </c>
      <c r="D60" s="9" t="n">
        <f aca="false">LN(B60/B59)</f>
        <v>0.0114689986744791</v>
      </c>
      <c r="E60" s="9" t="n">
        <f aca="false">B60/B55-1</f>
        <v>0.032300571285601</v>
      </c>
      <c r="F60" s="9" t="n">
        <f aca="false">B60/B39-1</f>
        <v>-0.20863369147212</v>
      </c>
      <c r="G60" s="0" t="n">
        <f aca="false">MAX(G59,B60)</f>
        <v>3386.15</v>
      </c>
      <c r="H60" s="9" t="n">
        <f aca="false">B60/G60-1</f>
        <v>-0.268916025574768</v>
      </c>
      <c r="I60" s="0" t="n">
        <f aca="false">IF(AND($A60&gt;=CrashTest!$B$3,$A60&lt;=CrashTest!$C$3),1,IF(AND($A60&gt;=CrashTest!$B$4,$A60&lt;=CrashTest!$C$4),2,IF(AND($A60&gt;=CrashTest!$B$5,$A60&lt;=CrashTest!$C$5),3,IF(AND($A60&gt;=CrashTest!$B$6,$A60&lt;=CrashTest!$C$6),4,IF(AND($A60&gt;=CrashTest!$B$7,$A60&lt;=CrashTest!$C$7),5,0)))))</f>
        <v>1</v>
      </c>
      <c r="J60" s="0" t="n">
        <f aca="false">IF(I60=0,"",IF(I59=I60,MAX(J59,B60),B60))</f>
        <v>3386.15</v>
      </c>
      <c r="K60" s="9" t="n">
        <f aca="false">IF(I60=0,"",B60/J60-1)</f>
        <v>-0.268916025574768</v>
      </c>
      <c r="L60" s="0" t="n">
        <f aca="false">MATCH($A60,DailyBTC!$A:$A,0)</f>
        <v>87</v>
      </c>
      <c r="M60" s="8" t="n">
        <f aca="false">INDEX(DailyBTC!$F:$F,$L60)</f>
        <v>3313.35364469395</v>
      </c>
      <c r="N60" s="8" t="n">
        <f aca="false">INDEX(DailyETH!$F:$F,$L60)</f>
        <v>76.1608434412969</v>
      </c>
      <c r="O60" s="8" t="n">
        <f aca="false">INDEX(DailyBTC!$B:$B,$L60)</f>
        <v>6689.96901285798</v>
      </c>
      <c r="P60" s="8" t="n">
        <f aca="false">INDEX(DailyETH!$B:$B,$L60)</f>
        <v>136.095511981297</v>
      </c>
      <c r="Q60" s="9" t="n">
        <f aca="false">LN(M60/M59)</f>
        <v>-0.00513726487571785</v>
      </c>
      <c r="R60" s="9" t="n">
        <f aca="false">LN(N60/N59)</f>
        <v>-0.0228644194808745</v>
      </c>
      <c r="S60" s="9" t="n">
        <f aca="false">LN(O60/O59)</f>
        <v>-0.012638629100027</v>
      </c>
      <c r="T60" s="9" t="n">
        <f aca="false">LN(P60/P59)</f>
        <v>-0.0240966730085416</v>
      </c>
      <c r="U60" s="9" t="n">
        <f aca="false">M60/M59-1</f>
        <v>-0.00512409169820416</v>
      </c>
      <c r="V60" s="9" t="n">
        <f aca="false">O60/O59-1</f>
        <v>-0.0125590970385976</v>
      </c>
    </row>
    <row r="61" customFormat="false" ht="15" hidden="false" customHeight="false" outlineLevel="0" collapsed="false">
      <c r="A61" s="5" t="n">
        <v>43916</v>
      </c>
      <c r="B61" s="6" t="n">
        <v>2630.07</v>
      </c>
      <c r="C61" s="9" t="n">
        <f aca="false">B61/B60-1</f>
        <v>0.0624141608363362</v>
      </c>
      <c r="D61" s="9" t="n">
        <f aca="false">LN(B61/B60)</f>
        <v>0.0605438287516678</v>
      </c>
      <c r="E61" s="9" t="n">
        <f aca="false">B61/B56-1</f>
        <v>0.0915916476784582</v>
      </c>
      <c r="F61" s="9" t="n">
        <f aca="false">B61/B40-1</f>
        <v>-0.156052355449735</v>
      </c>
      <c r="G61" s="0" t="n">
        <f aca="false">MAX(G60,B61)</f>
        <v>3386.15</v>
      </c>
      <c r="H61" s="9" t="n">
        <f aca="false">B61/G61-1</f>
        <v>-0.223286032810124</v>
      </c>
      <c r="I61" s="0" t="n">
        <f aca="false">IF(AND($A61&gt;=CrashTest!$B$3,$A61&lt;=CrashTest!$C$3),1,IF(AND($A61&gt;=CrashTest!$B$4,$A61&lt;=CrashTest!$C$4),2,IF(AND($A61&gt;=CrashTest!$B$5,$A61&lt;=CrashTest!$C$5),3,IF(AND($A61&gt;=CrashTest!$B$6,$A61&lt;=CrashTest!$C$6),4,IF(AND($A61&gt;=CrashTest!$B$7,$A61&lt;=CrashTest!$C$7),5,0)))))</f>
        <v>1</v>
      </c>
      <c r="J61" s="0" t="n">
        <f aca="false">IF(I61=0,"",IF(I60=I61,MAX(J60,B61),B61))</f>
        <v>3386.15</v>
      </c>
      <c r="K61" s="9" t="n">
        <f aca="false">IF(I61=0,"",B61/J61-1)</f>
        <v>-0.223286032810124</v>
      </c>
      <c r="L61" s="0" t="n">
        <f aca="false">MATCH($A61,DailyBTC!$A:$A,0)</f>
        <v>88</v>
      </c>
      <c r="M61" s="8" t="n">
        <f aca="false">INDEX(DailyBTC!$F:$F,$L61)</f>
        <v>3304.41029102607</v>
      </c>
      <c r="N61" s="8" t="n">
        <f aca="false">INDEX(DailyETH!$F:$F,$L61)</f>
        <v>77.4916258493809</v>
      </c>
      <c r="O61" s="8" t="n">
        <f aca="false">INDEX(DailyBTC!$B:$B,$L61)</f>
        <v>6754.46033606078</v>
      </c>
      <c r="P61" s="8" t="n">
        <f aca="false">INDEX(DailyETH!$B:$B,$L61)</f>
        <v>138.608215488019</v>
      </c>
      <c r="Q61" s="9" t="n">
        <f aca="false">LN(M61/M60)</f>
        <v>-0.00270283412924626</v>
      </c>
      <c r="R61" s="9" t="n">
        <f aca="false">LN(N61/N60)</f>
        <v>0.0173224119460721</v>
      </c>
      <c r="S61" s="9" t="n">
        <f aca="false">LN(O61/O60)</f>
        <v>0.00959383491641364</v>
      </c>
      <c r="T61" s="9" t="n">
        <f aca="false">LN(P61/P60)</f>
        <v>0.0182944265812929</v>
      </c>
      <c r="U61" s="9" t="n">
        <f aca="false">M61/M60-1</f>
        <v>-0.00269918476169995</v>
      </c>
      <c r="V61" s="9" t="n">
        <f aca="false">O61/O60-1</f>
        <v>0.00964000327637526</v>
      </c>
    </row>
    <row r="62" customFormat="false" ht="15" hidden="false" customHeight="false" outlineLevel="0" collapsed="false">
      <c r="A62" s="5" t="n">
        <v>43917</v>
      </c>
      <c r="B62" s="6" t="n">
        <v>2541.47</v>
      </c>
      <c r="C62" s="9" t="n">
        <f aca="false">B62/B61-1</f>
        <v>-0.0336873163071707</v>
      </c>
      <c r="D62" s="9" t="n">
        <f aca="false">LN(B62/B61)</f>
        <v>-0.0342678080226295</v>
      </c>
      <c r="E62" s="9" t="n">
        <f aca="false">B62/B57-1</f>
        <v>0.102628290786665</v>
      </c>
      <c r="F62" s="9" t="n">
        <f aca="false">B62/B41-1</f>
        <v>-0.146802696424015</v>
      </c>
      <c r="G62" s="0" t="n">
        <f aca="false">MAX(G61,B62)</f>
        <v>3386.15</v>
      </c>
      <c r="H62" s="9" t="n">
        <f aca="false">B62/G62-1</f>
        <v>-0.249451441903046</v>
      </c>
      <c r="I62" s="0" t="n">
        <f aca="false">IF(AND($A62&gt;=CrashTest!$B$3,$A62&lt;=CrashTest!$C$3),1,IF(AND($A62&gt;=CrashTest!$B$4,$A62&lt;=CrashTest!$C$4),2,IF(AND($A62&gt;=CrashTest!$B$5,$A62&lt;=CrashTest!$C$5),3,IF(AND($A62&gt;=CrashTest!$B$6,$A62&lt;=CrashTest!$C$6),4,IF(AND($A62&gt;=CrashTest!$B$7,$A62&lt;=CrashTest!$C$7),5,0)))))</f>
        <v>1</v>
      </c>
      <c r="J62" s="0" t="n">
        <f aca="false">IF(I62=0,"",IF(I61=I62,MAX(J61,B62),B62))</f>
        <v>3386.15</v>
      </c>
      <c r="K62" s="9" t="n">
        <f aca="false">IF(I62=0,"",B62/J62-1)</f>
        <v>-0.249451441903046</v>
      </c>
      <c r="L62" s="0" t="n">
        <f aca="false">MATCH($A62,DailyBTC!$A:$A,0)</f>
        <v>89</v>
      </c>
      <c r="M62" s="8" t="n">
        <f aca="false">INDEX(DailyBTC!$F:$F,$L62)</f>
        <v>3397.54430798966</v>
      </c>
      <c r="N62" s="8" t="n">
        <f aca="false">INDEX(DailyETH!$F:$F,$L62)</f>
        <v>75.1253472706985</v>
      </c>
      <c r="O62" s="8" t="n">
        <f aca="false">INDEX(DailyBTC!$B:$B,$L62)</f>
        <v>6490.79541502046</v>
      </c>
      <c r="P62" s="8" t="n">
        <f aca="false">INDEX(DailyETH!$B:$B,$L62)</f>
        <v>133.681614728229</v>
      </c>
      <c r="Q62" s="9" t="n">
        <f aca="false">LN(M62/M61)</f>
        <v>0.0277948802673599</v>
      </c>
      <c r="R62" s="9" t="n">
        <f aca="false">LN(N62/N61)</f>
        <v>-0.0310118615483386</v>
      </c>
      <c r="S62" s="9" t="n">
        <f aca="false">LN(O62/O61)</f>
        <v>-0.0398179938843038</v>
      </c>
      <c r="T62" s="9" t="n">
        <f aca="false">LN(P62/P61)</f>
        <v>-0.0361903965340945</v>
      </c>
      <c r="U62" s="9" t="n">
        <f aca="false">M62/M61-1</f>
        <v>0.028184761806523</v>
      </c>
      <c r="V62" s="9" t="n">
        <f aca="false">O62/O61-1</f>
        <v>-0.0390356753792251</v>
      </c>
    </row>
    <row r="63" customFormat="false" ht="15" hidden="false" customHeight="false" outlineLevel="0" collapsed="false">
      <c r="A63" s="5" t="n">
        <v>43920</v>
      </c>
      <c r="B63" s="6" t="n">
        <v>2626.65</v>
      </c>
      <c r="C63" s="9" t="n">
        <f aca="false">B63/B62-1</f>
        <v>0.0335160359949165</v>
      </c>
      <c r="D63" s="9" t="n">
        <f aca="false">LN(B63/B62)</f>
        <v>0.0329666162214555</v>
      </c>
      <c r="E63" s="9" t="n">
        <f aca="false">B63/B58-1</f>
        <v>0.173974255832663</v>
      </c>
      <c r="F63" s="9" t="n">
        <f aca="false">B63/B42-1</f>
        <v>-0.110882060239251</v>
      </c>
      <c r="G63" s="0" t="n">
        <f aca="false">MAX(G62,B63)</f>
        <v>3386.15</v>
      </c>
      <c r="H63" s="9" t="n">
        <f aca="false">B63/G63-1</f>
        <v>-0.224296029413936</v>
      </c>
      <c r="I63" s="0" t="n">
        <f aca="false">IF(AND($A63&gt;=CrashTest!$B$3,$A63&lt;=CrashTest!$C$3),1,IF(AND($A63&gt;=CrashTest!$B$4,$A63&lt;=CrashTest!$C$4),2,IF(AND($A63&gt;=CrashTest!$B$5,$A63&lt;=CrashTest!$C$5),3,IF(AND($A63&gt;=CrashTest!$B$6,$A63&lt;=CrashTest!$C$6),4,IF(AND($A63&gt;=CrashTest!$B$7,$A63&lt;=CrashTest!$C$7),5,0)))))</f>
        <v>1</v>
      </c>
      <c r="J63" s="0" t="n">
        <f aca="false">IF(I63=0,"",IF(I62=I63,MAX(J62,B63),B63))</f>
        <v>3386.15</v>
      </c>
      <c r="K63" s="9" t="n">
        <f aca="false">IF(I63=0,"",B63/J63-1)</f>
        <v>-0.224296029413936</v>
      </c>
      <c r="L63" s="0" t="n">
        <f aca="false">MATCH($A63,DailyBTC!$A:$A,0)</f>
        <v>92</v>
      </c>
      <c r="M63" s="8" t="n">
        <f aca="false">INDEX(DailyBTC!$F:$F,$L63)</f>
        <v>3266.07595488016</v>
      </c>
      <c r="N63" s="8" t="n">
        <f aca="false">INDEX(DailyETH!$F:$F,$L63)</f>
        <v>74.5259295363468</v>
      </c>
      <c r="O63" s="8" t="n">
        <f aca="false">INDEX(DailyBTC!$B:$B,$L63)</f>
        <v>6436.90570017534</v>
      </c>
      <c r="P63" s="8" t="n">
        <f aca="false">INDEX(DailyETH!$B:$B,$L63)</f>
        <v>132.902320514319</v>
      </c>
      <c r="Q63" s="9" t="n">
        <f aca="false">LN(M63/M62)</f>
        <v>-0.0394636577910685</v>
      </c>
      <c r="R63" s="9" t="n">
        <f aca="false">LN(N63/N62)</f>
        <v>-0.00801090311759499</v>
      </c>
      <c r="S63" s="9" t="n">
        <f aca="false">LN(O63/O62)</f>
        <v>-0.00833713999284384</v>
      </c>
      <c r="T63" s="9" t="n">
        <f aca="false">LN(P63/P62)</f>
        <v>-0.00584653709923674</v>
      </c>
      <c r="U63" s="9" t="n">
        <f aca="false">M63/M62-1</f>
        <v>-0.038695110701085</v>
      </c>
      <c r="V63" s="9" t="n">
        <f aca="false">O63/O62-1</f>
        <v>-0.00830248242309606</v>
      </c>
    </row>
    <row r="64" customFormat="false" ht="15" hidden="false" customHeight="false" outlineLevel="0" collapsed="false">
      <c r="A64" s="5" t="n">
        <v>43921</v>
      </c>
      <c r="B64" s="6" t="n">
        <v>2584.59</v>
      </c>
      <c r="C64" s="9" t="n">
        <f aca="false">B64/B63-1</f>
        <v>-0.0160127919593398</v>
      </c>
      <c r="D64" s="9" t="n">
        <f aca="false">LN(B64/B63)</f>
        <v>-0.0161423819730625</v>
      </c>
      <c r="E64" s="9" t="n">
        <f aca="false">B64/B59-1</f>
        <v>0.0560856116665918</v>
      </c>
      <c r="F64" s="9" t="n">
        <f aca="false">B64/B43-1</f>
        <v>-0.163625361219068</v>
      </c>
      <c r="G64" s="0" t="n">
        <f aca="false">MAX(G63,B64)</f>
        <v>3386.15</v>
      </c>
      <c r="H64" s="9" t="n">
        <f aca="false">B64/G64-1</f>
        <v>-0.236717215716965</v>
      </c>
      <c r="I64" s="0" t="n">
        <f aca="false">IF(AND($A64&gt;=CrashTest!$B$3,$A64&lt;=CrashTest!$C$3),1,IF(AND($A64&gt;=CrashTest!$B$4,$A64&lt;=CrashTest!$C$4),2,IF(AND($A64&gt;=CrashTest!$B$5,$A64&lt;=CrashTest!$C$5),3,IF(AND($A64&gt;=CrashTest!$B$6,$A64&lt;=CrashTest!$C$6),4,IF(AND($A64&gt;=CrashTest!$B$7,$A64&lt;=CrashTest!$C$7),5,0)))))</f>
        <v>1</v>
      </c>
      <c r="J64" s="0" t="n">
        <f aca="false">IF(I64=0,"",IF(I63=I64,MAX(J63,B64),B64))</f>
        <v>3386.15</v>
      </c>
      <c r="K64" s="9" t="n">
        <f aca="false">IF(I64=0,"",B64/J64-1)</f>
        <v>-0.236717215716965</v>
      </c>
      <c r="L64" s="0" t="n">
        <f aca="false">MATCH($A64,DailyBTC!$A:$A,0)</f>
        <v>93</v>
      </c>
      <c r="M64" s="8" t="n">
        <f aca="false">INDEX(DailyBTC!$F:$F,$L64)</f>
        <v>3245.83991612779</v>
      </c>
      <c r="N64" s="8" t="n">
        <f aca="false">INDEX(DailyETH!$F:$F,$L64)</f>
        <v>74.423207512363</v>
      </c>
      <c r="O64" s="8" t="n">
        <f aca="false">INDEX(DailyBTC!$B:$B,$L64)</f>
        <v>6432.3832421391</v>
      </c>
      <c r="P64" s="8" t="n">
        <f aca="false">INDEX(DailyETH!$B:$B,$L64)</f>
        <v>133.508133372297</v>
      </c>
      <c r="Q64" s="9" t="n">
        <f aca="false">LN(M64/M63)</f>
        <v>-0.00621509991593631</v>
      </c>
      <c r="R64" s="9" t="n">
        <f aca="false">LN(N64/N63)</f>
        <v>-0.00137929016984365</v>
      </c>
      <c r="S64" s="9" t="n">
        <f aca="false">LN(O64/O63)</f>
        <v>-0.000702829541348383</v>
      </c>
      <c r="T64" s="9" t="n">
        <f aca="false">LN(P64/P63)</f>
        <v>0.00454797395043887</v>
      </c>
      <c r="U64" s="9" t="n">
        <f aca="false">M64/M63-1</f>
        <v>-0.00619582613262204</v>
      </c>
      <c r="V64" s="9" t="n">
        <f aca="false">O64/O63-1</f>
        <v>-0.000702582614518832</v>
      </c>
    </row>
    <row r="65" customFormat="false" ht="15" hidden="false" customHeight="false" outlineLevel="0" collapsed="false">
      <c r="A65" s="5" t="n">
        <v>43922</v>
      </c>
      <c r="B65" s="6" t="n">
        <v>2470.5</v>
      </c>
      <c r="C65" s="9" t="n">
        <f aca="false">B65/B64-1</f>
        <v>-0.0441423978271216</v>
      </c>
      <c r="D65" s="9" t="n">
        <f aca="false">LN(B65/B64)</f>
        <v>-0.0451463287271523</v>
      </c>
      <c r="E65" s="9" t="n">
        <f aca="false">B65/B60-1</f>
        <v>-0.00204398196771638</v>
      </c>
      <c r="F65" s="9" t="n">
        <f aca="false">B65/B44-1</f>
        <v>-0.177424027009659</v>
      </c>
      <c r="G65" s="0" t="n">
        <f aca="false">MAX(G64,B65)</f>
        <v>3386.15</v>
      </c>
      <c r="H65" s="9" t="n">
        <f aca="false">B65/G65-1</f>
        <v>-0.270410348035379</v>
      </c>
      <c r="I65" s="0" t="n">
        <f aca="false">IF(AND($A65&gt;=CrashTest!$B$3,$A65&lt;=CrashTest!$C$3),1,IF(AND($A65&gt;=CrashTest!$B$4,$A65&lt;=CrashTest!$C$4),2,IF(AND($A65&gt;=CrashTest!$B$5,$A65&lt;=CrashTest!$C$5),3,IF(AND($A65&gt;=CrashTest!$B$6,$A65&lt;=CrashTest!$C$6),4,IF(AND($A65&gt;=CrashTest!$B$7,$A65&lt;=CrashTest!$C$7),5,0)))))</f>
        <v>0</v>
      </c>
      <c r="J65" s="0" t="str">
        <f aca="false">IF(I65=0,"",IF(I64=I65,MAX(J64,B65),B65))</f>
        <v/>
      </c>
      <c r="K65" s="9" t="str">
        <f aca="false">IF(I65=0,"",B65/J65-1)</f>
        <v/>
      </c>
      <c r="L65" s="0" t="n">
        <f aca="false">MATCH($A65,DailyBTC!$A:$A,0)</f>
        <v>94</v>
      </c>
      <c r="M65" s="8" t="n">
        <f aca="false">INDEX(DailyBTC!$F:$F,$L65)</f>
        <v>3240.67053971965</v>
      </c>
      <c r="N65" s="8" t="n">
        <f aca="false">INDEX(DailyETH!$F:$F,$L65)</f>
        <v>74.0659065796467</v>
      </c>
      <c r="O65" s="8" t="n">
        <f aca="false">INDEX(DailyBTC!$B:$B,$L65)</f>
        <v>6643.11000870836</v>
      </c>
      <c r="P65" s="8" t="n">
        <f aca="false">INDEX(DailyETH!$B:$B,$L65)</f>
        <v>135.85480654588</v>
      </c>
      <c r="Q65" s="9" t="n">
        <f aca="false">LN(M65/M64)</f>
        <v>-0.00159388550676376</v>
      </c>
      <c r="R65" s="9" t="n">
        <f aca="false">LN(N65/N64)</f>
        <v>-0.00481249584516837</v>
      </c>
      <c r="S65" s="9" t="n">
        <f aca="false">LN(O65/O64)</f>
        <v>0.0322351148730431</v>
      </c>
      <c r="T65" s="9" t="n">
        <f aca="false">LN(P65/P64)</f>
        <v>0.0174243163974737</v>
      </c>
      <c r="U65" s="9" t="n">
        <f aca="false">M65/M64-1</f>
        <v>-0.00159261594586058</v>
      </c>
      <c r="V65" s="9" t="n">
        <f aca="false">O65/O64-1</f>
        <v>0.0327602940677991</v>
      </c>
    </row>
    <row r="66" customFormat="false" ht="15" hidden="false" customHeight="false" outlineLevel="0" collapsed="false">
      <c r="A66" s="5" t="n">
        <v>43923</v>
      </c>
      <c r="B66" s="6" t="n">
        <v>2526.9</v>
      </c>
      <c r="C66" s="9" t="n">
        <f aca="false">B66/B65-1</f>
        <v>0.022829386763813</v>
      </c>
      <c r="D66" s="9" t="n">
        <f aca="false">LN(B66/B65)</f>
        <v>0.022572695703623</v>
      </c>
      <c r="E66" s="9" t="n">
        <f aca="false">B66/B61-1</f>
        <v>-0.0392270928150201</v>
      </c>
      <c r="F66" s="9" t="n">
        <f aca="false">B66/B45-1</f>
        <v>-0.192714656307106</v>
      </c>
      <c r="G66" s="0" t="n">
        <f aca="false">MAX(G65,B66)</f>
        <v>3386.15</v>
      </c>
      <c r="H66" s="9" t="n">
        <f aca="false">B66/G66-1</f>
        <v>-0.253754263691803</v>
      </c>
      <c r="I66" s="0" t="n">
        <f aca="false">IF(AND($A66&gt;=CrashTest!$B$3,$A66&lt;=CrashTest!$C$3),1,IF(AND($A66&gt;=CrashTest!$B$4,$A66&lt;=CrashTest!$C$4),2,IF(AND($A66&gt;=CrashTest!$B$5,$A66&lt;=CrashTest!$C$5),3,IF(AND($A66&gt;=CrashTest!$B$6,$A66&lt;=CrashTest!$C$6),4,IF(AND($A66&gt;=CrashTest!$B$7,$A66&lt;=CrashTest!$C$7),5,0)))))</f>
        <v>0</v>
      </c>
      <c r="J66" s="0" t="str">
        <f aca="false">IF(I66=0,"",IF(I65=I66,MAX(J65,B66),B66))</f>
        <v/>
      </c>
      <c r="K66" s="9" t="str">
        <f aca="false">IF(I66=0,"",B66/J66-1)</f>
        <v/>
      </c>
      <c r="L66" s="0" t="n">
        <f aca="false">MATCH($A66,DailyBTC!$A:$A,0)</f>
        <v>95</v>
      </c>
      <c r="M66" s="8" t="n">
        <f aca="false">INDEX(DailyBTC!$F:$F,$L66)</f>
        <v>3264.61482491772</v>
      </c>
      <c r="N66" s="8" t="n">
        <f aca="false">INDEX(DailyETH!$F:$F,$L66)</f>
        <v>74.2313446385401</v>
      </c>
      <c r="O66" s="8" t="n">
        <f aca="false">INDEX(DailyBTC!$B:$B,$L66)</f>
        <v>6792.74222209234</v>
      </c>
      <c r="P66" s="8" t="n">
        <f aca="false">INDEX(DailyETH!$B:$B,$L66)</f>
        <v>141.151746639392</v>
      </c>
      <c r="Q66" s="9" t="n">
        <f aca="false">LN(M66/M65)</f>
        <v>0.00736151974530529</v>
      </c>
      <c r="R66" s="9" t="n">
        <f aca="false">LN(N66/N65)</f>
        <v>0.0022311691709079</v>
      </c>
      <c r="S66" s="9" t="n">
        <f aca="false">LN(O66/O65)</f>
        <v>0.022274493269043</v>
      </c>
      <c r="T66" s="9" t="n">
        <f aca="false">LN(P66/P65)</f>
        <v>0.0382488124531195</v>
      </c>
      <c r="U66" s="9" t="n">
        <f aca="false">M66/M65-1</f>
        <v>0.00738868234354451</v>
      </c>
      <c r="V66" s="9" t="n">
        <f aca="false">O66/O65-1</f>
        <v>0.022524422023394</v>
      </c>
    </row>
    <row r="67" customFormat="false" ht="15" hidden="false" customHeight="false" outlineLevel="0" collapsed="false">
      <c r="A67" s="5" t="n">
        <v>43924</v>
      </c>
      <c r="B67" s="6" t="n">
        <v>2488.65</v>
      </c>
      <c r="C67" s="9" t="n">
        <f aca="false">B67/B66-1</f>
        <v>-0.0151371245399501</v>
      </c>
      <c r="D67" s="9" t="n">
        <f aca="false">LN(B67/B66)</f>
        <v>-0.0152528602319536</v>
      </c>
      <c r="E67" s="9" t="n">
        <f aca="false">B67/B62-1</f>
        <v>-0.0207832474906254</v>
      </c>
      <c r="F67" s="9" t="n">
        <f aca="false">B67/B46-1</f>
        <v>-0.177017401138912</v>
      </c>
      <c r="G67" s="0" t="n">
        <f aca="false">MAX(G66,B67)</f>
        <v>3386.15</v>
      </c>
      <c r="H67" s="9" t="n">
        <f aca="false">B67/G67-1</f>
        <v>-0.265050278339707</v>
      </c>
      <c r="I67" s="0" t="n">
        <f aca="false">IF(AND($A67&gt;=CrashTest!$B$3,$A67&lt;=CrashTest!$C$3),1,IF(AND($A67&gt;=CrashTest!$B$4,$A67&lt;=CrashTest!$C$4),2,IF(AND($A67&gt;=CrashTest!$B$5,$A67&lt;=CrashTest!$C$5),3,IF(AND($A67&gt;=CrashTest!$B$6,$A67&lt;=CrashTest!$C$6),4,IF(AND($A67&gt;=CrashTest!$B$7,$A67&lt;=CrashTest!$C$7),5,0)))))</f>
        <v>0</v>
      </c>
      <c r="J67" s="0" t="str">
        <f aca="false">IF(I67=0,"",IF(I66=I67,MAX(J66,B67),B67))</f>
        <v/>
      </c>
      <c r="K67" s="9" t="str">
        <f aca="false">IF(I67=0,"",B67/J67-1)</f>
        <v/>
      </c>
      <c r="L67" s="0" t="n">
        <f aca="false">MATCH($A67,DailyBTC!$A:$A,0)</f>
        <v>96</v>
      </c>
      <c r="M67" s="8" t="n">
        <f aca="false">INDEX(DailyBTC!$F:$F,$L67)</f>
        <v>3282.37030944577</v>
      </c>
      <c r="N67" s="8" t="n">
        <f aca="false">INDEX(DailyETH!$F:$F,$L67)</f>
        <v>75.1228046334048</v>
      </c>
      <c r="O67" s="8" t="n">
        <f aca="false">INDEX(DailyBTC!$B:$B,$L67)</f>
        <v>6751.90255178258</v>
      </c>
      <c r="P67" s="8" t="n">
        <f aca="false">INDEX(DailyETH!$B:$B,$L67)</f>
        <v>141.727211279953</v>
      </c>
      <c r="Q67" s="9" t="n">
        <f aca="false">LN(M67/M66)</f>
        <v>0.00542403188470484</v>
      </c>
      <c r="R67" s="9" t="n">
        <f aca="false">LN(N67/N66)</f>
        <v>0.0119376741238409</v>
      </c>
      <c r="S67" s="9" t="n">
        <f aca="false">LN(O67/O66)</f>
        <v>-0.00603039721676941</v>
      </c>
      <c r="T67" s="9" t="n">
        <f aca="false">LN(P67/P66)</f>
        <v>0.00406863372685216</v>
      </c>
      <c r="U67" s="9" t="n">
        <f aca="false">M67/M66-1</f>
        <v>0.00543876857769798</v>
      </c>
      <c r="V67" s="9" t="n">
        <f aca="false">O67/O66-1</f>
        <v>-0.0060122508663637</v>
      </c>
    </row>
    <row r="68" customFormat="false" ht="15" hidden="false" customHeight="false" outlineLevel="0" collapsed="false">
      <c r="A68" s="5" t="n">
        <v>43927</v>
      </c>
      <c r="B68" s="6" t="n">
        <v>2663.68</v>
      </c>
      <c r="C68" s="9" t="n">
        <f aca="false">B68/B67-1</f>
        <v>0.0703313041207079</v>
      </c>
      <c r="D68" s="9" t="n">
        <f aca="false">LN(B68/B67)</f>
        <v>0.067968230567686</v>
      </c>
      <c r="E68" s="9" t="n">
        <f aca="false">B68/B63-1</f>
        <v>0.0140978051891192</v>
      </c>
      <c r="F68" s="9" t="n">
        <f aca="false">B68/B47-1</f>
        <v>-0.103853154217005</v>
      </c>
      <c r="G68" s="0" t="n">
        <f aca="false">MAX(G67,B68)</f>
        <v>3386.15</v>
      </c>
      <c r="H68" s="9" t="n">
        <f aca="false">B68/G68-1</f>
        <v>-0.213360305952188</v>
      </c>
      <c r="I68" s="0" t="n">
        <f aca="false">IF(AND($A68&gt;=CrashTest!$B$3,$A68&lt;=CrashTest!$C$3),1,IF(AND($A68&gt;=CrashTest!$B$4,$A68&lt;=CrashTest!$C$4),2,IF(AND($A68&gt;=CrashTest!$B$5,$A68&lt;=CrashTest!$C$5),3,IF(AND($A68&gt;=CrashTest!$B$6,$A68&lt;=CrashTest!$C$6),4,IF(AND($A68&gt;=CrashTest!$B$7,$A68&lt;=CrashTest!$C$7),5,0)))))</f>
        <v>0</v>
      </c>
      <c r="J68" s="0" t="str">
        <f aca="false">IF(I68=0,"",IF(I67=I68,MAX(J67,B68),B68))</f>
        <v/>
      </c>
      <c r="K68" s="9" t="str">
        <f aca="false">IF(I68=0,"",B68/J68-1)</f>
        <v/>
      </c>
      <c r="L68" s="0" t="n">
        <f aca="false">MATCH($A68,DailyBTC!$A:$A,0)</f>
        <v>99</v>
      </c>
      <c r="M68" s="8" t="n">
        <f aca="false">INDEX(DailyBTC!$F:$F,$L68)</f>
        <v>3279.48125873624</v>
      </c>
      <c r="N68" s="8" t="n">
        <f aca="false">INDEX(DailyETH!$F:$F,$L68)</f>
        <v>74.593864035362</v>
      </c>
      <c r="O68" s="8" t="n">
        <f aca="false">INDEX(DailyBTC!$B:$B,$L68)</f>
        <v>7298.17374517826</v>
      </c>
      <c r="P68" s="8" t="n">
        <f aca="false">INDEX(DailyETH!$B:$B,$L68)</f>
        <v>169.609724313267</v>
      </c>
      <c r="Q68" s="9" t="n">
        <f aca="false">LN(M68/M67)</f>
        <v>-0.000880559660999939</v>
      </c>
      <c r="R68" s="9" t="n">
        <f aca="false">LN(N68/N67)</f>
        <v>-0.00706591728835343</v>
      </c>
      <c r="S68" s="9" t="n">
        <f aca="false">LN(O68/O67)</f>
        <v>0.0777998202698976</v>
      </c>
      <c r="T68" s="9" t="n">
        <f aca="false">LN(P68/P67)</f>
        <v>0.179595895767862</v>
      </c>
      <c r="U68" s="9" t="n">
        <f aca="false">M68/M67-1</f>
        <v>-0.000880172082112107</v>
      </c>
      <c r="V68" s="9" t="n">
        <f aca="false">O68/O67-1</f>
        <v>0.0809062614879503</v>
      </c>
    </row>
    <row r="69" customFormat="false" ht="15" hidden="false" customHeight="false" outlineLevel="0" collapsed="false">
      <c r="A69" s="5" t="n">
        <v>43928</v>
      </c>
      <c r="B69" s="6" t="n">
        <v>2659.41</v>
      </c>
      <c r="C69" s="9" t="n">
        <f aca="false">B69/B68-1</f>
        <v>-0.0016030454108602</v>
      </c>
      <c r="D69" s="9" t="n">
        <f aca="false">LN(B69/B68)</f>
        <v>-0.00160433166295231</v>
      </c>
      <c r="E69" s="9" t="n">
        <f aca="false">B69/B64-1</f>
        <v>0.0289484986013255</v>
      </c>
      <c r="F69" s="9" t="n">
        <f aca="false">B69/B48-1</f>
        <v>-0.0317306011883957</v>
      </c>
      <c r="G69" s="0" t="n">
        <f aca="false">MAX(G68,B69)</f>
        <v>3386.15</v>
      </c>
      <c r="H69" s="9" t="n">
        <f aca="false">B69/G69-1</f>
        <v>-0.214621325103731</v>
      </c>
      <c r="I69" s="0" t="n">
        <f aca="false">IF(AND($A69&gt;=CrashTest!$B$3,$A69&lt;=CrashTest!$C$3),1,IF(AND($A69&gt;=CrashTest!$B$4,$A69&lt;=CrashTest!$C$4),2,IF(AND($A69&gt;=CrashTest!$B$5,$A69&lt;=CrashTest!$C$5),3,IF(AND($A69&gt;=CrashTest!$B$6,$A69&lt;=CrashTest!$C$6),4,IF(AND($A69&gt;=CrashTest!$B$7,$A69&lt;=CrashTest!$C$7),5,0)))))</f>
        <v>0</v>
      </c>
      <c r="J69" s="0" t="str">
        <f aca="false">IF(I69=0,"",IF(I68=I69,MAX(J68,B69),B69))</f>
        <v/>
      </c>
      <c r="K69" s="9" t="str">
        <f aca="false">IF(I69=0,"",B69/J69-1)</f>
        <v/>
      </c>
      <c r="L69" s="0" t="n">
        <f aca="false">MATCH($A69,DailyBTC!$A:$A,0)</f>
        <v>100</v>
      </c>
      <c r="M69" s="8" t="n">
        <f aca="false">INDEX(DailyBTC!$F:$F,$L69)</f>
        <v>3299.22053101132</v>
      </c>
      <c r="N69" s="8" t="n">
        <f aca="false">INDEX(DailyETH!$F:$F,$L69)</f>
        <v>75.8905861020951</v>
      </c>
      <c r="O69" s="8" t="n">
        <f aca="false">INDEX(DailyBTC!$B:$B,$L69)</f>
        <v>7187.59333664524</v>
      </c>
      <c r="P69" s="8" t="n">
        <f aca="false">INDEX(DailyETH!$B:$B,$L69)</f>
        <v>164.21725949737</v>
      </c>
      <c r="Q69" s="9" t="n">
        <f aca="false">LN(M69/M68)</f>
        <v>0.00600098078407662</v>
      </c>
      <c r="R69" s="9" t="n">
        <f aca="false">LN(N69/N68)</f>
        <v>0.0172343941435978</v>
      </c>
      <c r="S69" s="9" t="n">
        <f aca="false">LN(O69/O68)</f>
        <v>-0.015267752955563</v>
      </c>
      <c r="T69" s="9" t="n">
        <f aca="false">LN(P69/P68)</f>
        <v>-0.0323097543210257</v>
      </c>
      <c r="U69" s="9" t="n">
        <f aca="false">M69/M68-1</f>
        <v>0.00601902274101929</v>
      </c>
      <c r="V69" s="9" t="n">
        <f aca="false">O69/O68-1</f>
        <v>-0.0151517917213301</v>
      </c>
    </row>
    <row r="70" customFormat="false" ht="15" hidden="false" customHeight="false" outlineLevel="0" collapsed="false">
      <c r="A70" s="5" t="n">
        <v>43929</v>
      </c>
      <c r="B70" s="6" t="n">
        <v>2749.98</v>
      </c>
      <c r="C70" s="9" t="n">
        <f aca="false">B70/B69-1</f>
        <v>0.034056426049387</v>
      </c>
      <c r="D70" s="9" t="n">
        <f aca="false">LN(B70/B69)</f>
        <v>0.03348934524469</v>
      </c>
      <c r="E70" s="9" t="n">
        <f aca="false">B70/B65-1</f>
        <v>0.113126897389193</v>
      </c>
      <c r="F70" s="9" t="n">
        <f aca="false">B70/B49-1</f>
        <v>-0.0458846101803118</v>
      </c>
      <c r="G70" s="0" t="n">
        <f aca="false">MAX(G69,B70)</f>
        <v>3386.15</v>
      </c>
      <c r="H70" s="9" t="n">
        <f aca="false">B70/G70-1</f>
        <v>-0.187874134341361</v>
      </c>
      <c r="I70" s="0" t="n">
        <f aca="false">IF(AND($A70&gt;=CrashTest!$B$3,$A70&lt;=CrashTest!$C$3),1,IF(AND($A70&gt;=CrashTest!$B$4,$A70&lt;=CrashTest!$C$4),2,IF(AND($A70&gt;=CrashTest!$B$5,$A70&lt;=CrashTest!$C$5),3,IF(AND($A70&gt;=CrashTest!$B$6,$A70&lt;=CrashTest!$C$6),4,IF(AND($A70&gt;=CrashTest!$B$7,$A70&lt;=CrashTest!$C$7),5,0)))))</f>
        <v>0</v>
      </c>
      <c r="J70" s="0" t="str">
        <f aca="false">IF(I70=0,"",IF(I69=I70,MAX(J69,B70),B70))</f>
        <v/>
      </c>
      <c r="K70" s="9" t="str">
        <f aca="false">IF(I70=0,"",B70/J70-1)</f>
        <v/>
      </c>
      <c r="L70" s="0" t="n">
        <f aca="false">MATCH($A70,DailyBTC!$A:$A,0)</f>
        <v>101</v>
      </c>
      <c r="M70" s="8" t="n">
        <f aca="false">INDEX(DailyBTC!$F:$F,$L70)</f>
        <v>3337.24535827558</v>
      </c>
      <c r="N70" s="8" t="n">
        <f aca="false">INDEX(DailyETH!$F:$F,$L70)</f>
        <v>76.9273863277406</v>
      </c>
      <c r="O70" s="8" t="n">
        <f aca="false">INDEX(DailyBTC!$B:$B,$L70)</f>
        <v>7372.19476399766</v>
      </c>
      <c r="P70" s="8" t="n">
        <f aca="false">INDEX(DailyETH!$B:$B,$L70)</f>
        <v>173.294784336645</v>
      </c>
      <c r="Q70" s="9" t="n">
        <f aca="false">LN(M70/M69)</f>
        <v>0.0114594858213634</v>
      </c>
      <c r="R70" s="9" t="n">
        <f aca="false">LN(N70/N69)</f>
        <v>0.0135692957782723</v>
      </c>
      <c r="S70" s="9" t="n">
        <f aca="false">LN(O70/O69)</f>
        <v>0.0253590668759381</v>
      </c>
      <c r="T70" s="9" t="n">
        <f aca="false">LN(P70/P69)</f>
        <v>0.0538037959695889</v>
      </c>
      <c r="U70" s="9" t="n">
        <f aca="false">M70/M69-1</f>
        <v>0.0115253972587892</v>
      </c>
      <c r="V70" s="9" t="n">
        <f aca="false">O70/O69-1</f>
        <v>0.0256833433259569</v>
      </c>
    </row>
    <row r="71" customFormat="false" ht="15" hidden="false" customHeight="false" outlineLevel="0" collapsed="false">
      <c r="A71" s="5" t="n">
        <v>43930</v>
      </c>
      <c r="B71" s="6" t="n">
        <v>2789.82</v>
      </c>
      <c r="C71" s="9" t="n">
        <f aca="false">B71/B70-1</f>
        <v>0.0144873780900225</v>
      </c>
      <c r="D71" s="9" t="n">
        <f aca="false">LN(B71/B70)</f>
        <v>0.0143834386982263</v>
      </c>
      <c r="E71" s="9" t="n">
        <f aca="false">B71/B66-1</f>
        <v>0.104048438798528</v>
      </c>
      <c r="F71" s="9" t="n">
        <f aca="false">B71/B50-1</f>
        <v>0.0176699326616523</v>
      </c>
      <c r="G71" s="0" t="n">
        <f aca="false">MAX(G70,B71)</f>
        <v>3386.15</v>
      </c>
      <c r="H71" s="9" t="n">
        <f aca="false">B71/G71-1</f>
        <v>-0.176108559868878</v>
      </c>
      <c r="I71" s="0" t="n">
        <f aca="false">IF(AND($A71&gt;=CrashTest!$B$3,$A71&lt;=CrashTest!$C$3),1,IF(AND($A71&gt;=CrashTest!$B$4,$A71&lt;=CrashTest!$C$4),2,IF(AND($A71&gt;=CrashTest!$B$5,$A71&lt;=CrashTest!$C$5),3,IF(AND($A71&gt;=CrashTest!$B$6,$A71&lt;=CrashTest!$C$6),4,IF(AND($A71&gt;=CrashTest!$B$7,$A71&lt;=CrashTest!$C$7),5,0)))))</f>
        <v>0</v>
      </c>
      <c r="J71" s="0" t="str">
        <f aca="false">IF(I71=0,"",IF(I70=I71,MAX(J70,B71),B71))</f>
        <v/>
      </c>
      <c r="K71" s="9" t="str">
        <f aca="false">IF(I71=0,"",B71/J71-1)</f>
        <v/>
      </c>
      <c r="L71" s="0" t="n">
        <f aca="false">MATCH($A71,DailyBTC!$A:$A,0)</f>
        <v>102</v>
      </c>
      <c r="M71" s="8" t="n">
        <f aca="false">INDEX(DailyBTC!$F:$F,$L71)</f>
        <v>3338.52663062102</v>
      </c>
      <c r="N71" s="8" t="n">
        <f aca="false">INDEX(DailyETH!$F:$F,$L71)</f>
        <v>77.5463655699669</v>
      </c>
      <c r="O71" s="8" t="n">
        <f aca="false">INDEX(DailyBTC!$B:$B,$L71)</f>
        <v>7299.57918790181</v>
      </c>
      <c r="P71" s="8" t="n">
        <f aca="false">INDEX(DailyETH!$B:$B,$L71)</f>
        <v>170.28360490941</v>
      </c>
      <c r="Q71" s="9" t="n">
        <f aca="false">LN(M71/M70)</f>
        <v>0.000383857436504627</v>
      </c>
      <c r="R71" s="9" t="n">
        <f aca="false">LN(N71/N70)</f>
        <v>0.00801408067677964</v>
      </c>
      <c r="S71" s="9" t="n">
        <f aca="false">LN(O71/O70)</f>
        <v>-0.00989875788324596</v>
      </c>
      <c r="T71" s="9" t="n">
        <f aca="false">LN(P71/P70)</f>
        <v>-0.0175287888991265</v>
      </c>
      <c r="U71" s="9" t="n">
        <f aca="false">M71/M70-1</f>
        <v>0.000383931119197989</v>
      </c>
      <c r="V71" s="9" t="n">
        <f aca="false">O71/O70-1</f>
        <v>-0.00984992643581129</v>
      </c>
    </row>
    <row r="72" customFormat="false" ht="15" hidden="false" customHeight="false" outlineLevel="0" collapsed="false">
      <c r="A72" s="5" t="n">
        <v>43934</v>
      </c>
      <c r="B72" s="6" t="n">
        <v>2761.63</v>
      </c>
      <c r="C72" s="9" t="n">
        <f aca="false">B72/B71-1</f>
        <v>-0.0101045945616564</v>
      </c>
      <c r="D72" s="9" t="n">
        <f aca="false">LN(B72/B71)</f>
        <v>-0.0101559925073493</v>
      </c>
      <c r="E72" s="9" t="n">
        <f aca="false">B72/B67-1</f>
        <v>0.109689992566251</v>
      </c>
      <c r="F72" s="9" t="n">
        <f aca="false">B72/B51-1</f>
        <v>0.1132731875645</v>
      </c>
      <c r="G72" s="0" t="n">
        <f aca="false">MAX(G71,B72)</f>
        <v>3386.15</v>
      </c>
      <c r="H72" s="9" t="n">
        <f aca="false">B72/G72-1</f>
        <v>-0.184433648834222</v>
      </c>
      <c r="I72" s="0" t="n">
        <f aca="false">IF(AND($A72&gt;=CrashTest!$B$3,$A72&lt;=CrashTest!$C$3),1,IF(AND($A72&gt;=CrashTest!$B$4,$A72&lt;=CrashTest!$C$4),2,IF(AND($A72&gt;=CrashTest!$B$5,$A72&lt;=CrashTest!$C$5),3,IF(AND($A72&gt;=CrashTest!$B$6,$A72&lt;=CrashTest!$C$6),4,IF(AND($A72&gt;=CrashTest!$B$7,$A72&lt;=CrashTest!$C$7),5,0)))))</f>
        <v>0</v>
      </c>
      <c r="J72" s="0" t="str">
        <f aca="false">IF(I72=0,"",IF(I71=I72,MAX(J71,B72),B72))</f>
        <v/>
      </c>
      <c r="K72" s="9" t="str">
        <f aca="false">IF(I72=0,"",B72/J72-1)</f>
        <v/>
      </c>
      <c r="L72" s="0" t="n">
        <f aca="false">MATCH($A72,DailyBTC!$A:$A,0)</f>
        <v>106</v>
      </c>
      <c r="M72" s="8" t="n">
        <f aca="false">INDEX(DailyBTC!$F:$F,$L72)</f>
        <v>3301.15786949467</v>
      </c>
      <c r="N72" s="8" t="n">
        <f aca="false">INDEX(DailyETH!$F:$F,$L72)</f>
        <v>76.9563698603191</v>
      </c>
      <c r="O72" s="8" t="n">
        <f aca="false">INDEX(DailyBTC!$B:$B,$L72)</f>
        <v>6863.57553319696</v>
      </c>
      <c r="P72" s="8" t="n">
        <f aca="false">INDEX(DailyETH!$B:$B,$L72)</f>
        <v>157.198628579778</v>
      </c>
      <c r="Q72" s="9" t="n">
        <f aca="false">LN(M72/M71)</f>
        <v>-0.0112563046302535</v>
      </c>
      <c r="R72" s="9" t="n">
        <f aca="false">LN(N72/N71)</f>
        <v>-0.00763738681851664</v>
      </c>
      <c r="S72" s="9" t="n">
        <f aca="false">LN(O72/O71)</f>
        <v>-0.0615881802955686</v>
      </c>
      <c r="T72" s="9" t="n">
        <f aca="false">LN(P72/P71)</f>
        <v>-0.0799551553064665</v>
      </c>
      <c r="U72" s="9" t="n">
        <f aca="false">M72/M71-1</f>
        <v>-0.0111931894697512</v>
      </c>
      <c r="V72" s="9" t="n">
        <f aca="false">O72/O71-1</f>
        <v>-0.0597299712053914</v>
      </c>
    </row>
    <row r="73" customFormat="false" ht="15" hidden="false" customHeight="false" outlineLevel="0" collapsed="false">
      <c r="A73" s="5" t="n">
        <v>43935</v>
      </c>
      <c r="B73" s="6" t="n">
        <v>2846.06</v>
      </c>
      <c r="C73" s="9" t="n">
        <f aca="false">B73/B72-1</f>
        <v>0.0305725241976658</v>
      </c>
      <c r="D73" s="9" t="n">
        <f aca="false">LN(B73/B72)</f>
        <v>0.0301144965504564</v>
      </c>
      <c r="E73" s="9" t="n">
        <f aca="false">B73/B68-1</f>
        <v>0.0684691854877464</v>
      </c>
      <c r="F73" s="9" t="n">
        <f aca="false">B73/B52-1</f>
        <v>0.0498115100589447</v>
      </c>
      <c r="G73" s="0" t="n">
        <f aca="false">MAX(G72,B73)</f>
        <v>3386.15</v>
      </c>
      <c r="H73" s="9" t="n">
        <f aca="false">B73/G73-1</f>
        <v>-0.159499726828404</v>
      </c>
      <c r="I73" s="0" t="n">
        <f aca="false">IF(AND($A73&gt;=CrashTest!$B$3,$A73&lt;=CrashTest!$C$3),1,IF(AND($A73&gt;=CrashTest!$B$4,$A73&lt;=CrashTest!$C$4),2,IF(AND($A73&gt;=CrashTest!$B$5,$A73&lt;=CrashTest!$C$5),3,IF(AND($A73&gt;=CrashTest!$B$6,$A73&lt;=CrashTest!$C$6),4,IF(AND($A73&gt;=CrashTest!$B$7,$A73&lt;=CrashTest!$C$7),5,0)))))</f>
        <v>0</v>
      </c>
      <c r="J73" s="0" t="str">
        <f aca="false">IF(I73=0,"",IF(I72=I73,MAX(J72,B73),B73))</f>
        <v/>
      </c>
      <c r="K73" s="9" t="str">
        <f aca="false">IF(I73=0,"",B73/J73-1)</f>
        <v/>
      </c>
      <c r="L73" s="0" t="n">
        <f aca="false">MATCH($A73,DailyBTC!$A:$A,0)</f>
        <v>107</v>
      </c>
      <c r="M73" s="8" t="n">
        <f aca="false">INDEX(DailyBTC!$F:$F,$L73)</f>
        <v>3303.18903659624</v>
      </c>
      <c r="N73" s="8" t="n">
        <f aca="false">INDEX(DailyETH!$F:$F,$L73)</f>
        <v>77.2485169506244</v>
      </c>
      <c r="O73" s="8" t="n">
        <f aca="false">INDEX(DailyBTC!$B:$B,$L73)</f>
        <v>6875.53850344828</v>
      </c>
      <c r="P73" s="8" t="n">
        <f aca="false">INDEX(DailyETH!$B:$B,$L73)</f>
        <v>159.006158445354</v>
      </c>
      <c r="Q73" s="9" t="n">
        <f aca="false">LN(M73/M72)</f>
        <v>0.000615100083170057</v>
      </c>
      <c r="R73" s="9" t="n">
        <f aca="false">LN(N73/N72)</f>
        <v>0.00378908147309797</v>
      </c>
      <c r="S73" s="9" t="n">
        <f aca="false">LN(O73/O72)</f>
        <v>0.00174144755516143</v>
      </c>
      <c r="T73" s="9" t="n">
        <f aca="false">LN(P73/P72)</f>
        <v>0.0114327779210324</v>
      </c>
      <c r="U73" s="9" t="n">
        <f aca="false">M73/M72-1</f>
        <v>0.000615289296019173</v>
      </c>
      <c r="V73" s="9" t="n">
        <f aca="false">O73/O72-1</f>
        <v>0.00174296475553559</v>
      </c>
    </row>
    <row r="74" customFormat="false" ht="15" hidden="false" customHeight="false" outlineLevel="0" collapsed="false">
      <c r="A74" s="5" t="n">
        <v>43936</v>
      </c>
      <c r="B74" s="6" t="n">
        <v>2783.36</v>
      </c>
      <c r="C74" s="9" t="n">
        <f aca="false">B74/B73-1</f>
        <v>-0.0220304561393645</v>
      </c>
      <c r="D74" s="9" t="n">
        <f aca="false">LN(B74/B73)</f>
        <v>-0.0222767506790124</v>
      </c>
      <c r="E74" s="9" t="n">
        <f aca="false">B74/B69-1</f>
        <v>0.046608082243806</v>
      </c>
      <c r="F74" s="9" t="n">
        <f aca="false">B74/B53-1</f>
        <v>0.166474584368832</v>
      </c>
      <c r="G74" s="0" t="n">
        <f aca="false">MAX(G73,B74)</f>
        <v>3386.15</v>
      </c>
      <c r="H74" s="9" t="n">
        <f aca="false">B74/G74-1</f>
        <v>-0.178016331231635</v>
      </c>
      <c r="I74" s="0" t="n">
        <f aca="false">IF(AND($A74&gt;=CrashTest!$B$3,$A74&lt;=CrashTest!$C$3),1,IF(AND($A74&gt;=CrashTest!$B$4,$A74&lt;=CrashTest!$C$4),2,IF(AND($A74&gt;=CrashTest!$B$5,$A74&lt;=CrashTest!$C$5),3,IF(AND($A74&gt;=CrashTest!$B$6,$A74&lt;=CrashTest!$C$6),4,IF(AND($A74&gt;=CrashTest!$B$7,$A74&lt;=CrashTest!$C$7),5,0)))))</f>
        <v>0</v>
      </c>
      <c r="J74" s="0" t="str">
        <f aca="false">IF(I74=0,"",IF(I73=I74,MAX(J73,B74),B74))</f>
        <v/>
      </c>
      <c r="K74" s="9" t="str">
        <f aca="false">IF(I74=0,"",B74/J74-1)</f>
        <v/>
      </c>
      <c r="L74" s="0" t="n">
        <f aca="false">MATCH($A74,DailyBTC!$A:$A,0)</f>
        <v>108</v>
      </c>
      <c r="M74" s="8" t="n">
        <f aca="false">INDEX(DailyBTC!$F:$F,$L74)</f>
        <v>3273.15660581757</v>
      </c>
      <c r="N74" s="8" t="n">
        <f aca="false">INDEX(DailyETH!$F:$F,$L74)</f>
        <v>76.5489990748403</v>
      </c>
      <c r="O74" s="8" t="n">
        <f aca="false">INDEX(DailyBTC!$B:$B,$L74)</f>
        <v>6625.47577510228</v>
      </c>
      <c r="P74" s="8" t="n">
        <f aca="false">INDEX(DailyETH!$B:$B,$L74)</f>
        <v>152.951140736411</v>
      </c>
      <c r="Q74" s="9" t="n">
        <f aca="false">LN(M74/M73)</f>
        <v>-0.00913353439447148</v>
      </c>
      <c r="R74" s="9" t="n">
        <f aca="false">LN(N74/N73)</f>
        <v>-0.00909667096816693</v>
      </c>
      <c r="S74" s="9" t="n">
        <f aca="false">LN(O74/O73)</f>
        <v>-0.0370477838559879</v>
      </c>
      <c r="T74" s="9" t="n">
        <f aca="false">LN(P74/P73)</f>
        <v>-0.0388244050309037</v>
      </c>
      <c r="U74" s="9" t="n">
        <f aca="false">M74/M73-1</f>
        <v>-0.00909195036855004</v>
      </c>
      <c r="V74" s="9" t="n">
        <f aca="false">O74/O73-1</f>
        <v>-0.0363699117124552</v>
      </c>
    </row>
    <row r="75" customFormat="false" ht="15" hidden="false" customHeight="false" outlineLevel="0" collapsed="false">
      <c r="A75" s="5" t="n">
        <v>43937</v>
      </c>
      <c r="B75" s="6" t="n">
        <v>2799.55</v>
      </c>
      <c r="C75" s="9" t="n">
        <f aca="false">B75/B74-1</f>
        <v>0.00581671073810064</v>
      </c>
      <c r="D75" s="9" t="n">
        <f aca="false">LN(B75/B74)</f>
        <v>0.00579985899243736</v>
      </c>
      <c r="E75" s="9" t="n">
        <f aca="false">B75/B70-1</f>
        <v>0.0180255856406228</v>
      </c>
      <c r="F75" s="9" t="n">
        <f aca="false">B75/B54-1</f>
        <v>0.106895883662358</v>
      </c>
      <c r="G75" s="0" t="n">
        <f aca="false">MAX(G74,B75)</f>
        <v>3386.15</v>
      </c>
      <c r="H75" s="9" t="n">
        <f aca="false">B75/G75-1</f>
        <v>-0.173235089998966</v>
      </c>
      <c r="I75" s="0" t="n">
        <f aca="false">IF(AND($A75&gt;=CrashTest!$B$3,$A75&lt;=CrashTest!$C$3),1,IF(AND($A75&gt;=CrashTest!$B$4,$A75&lt;=CrashTest!$C$4),2,IF(AND($A75&gt;=CrashTest!$B$5,$A75&lt;=CrashTest!$C$5),3,IF(AND($A75&gt;=CrashTest!$B$6,$A75&lt;=CrashTest!$C$6),4,IF(AND($A75&gt;=CrashTest!$B$7,$A75&lt;=CrashTest!$C$7),5,0)))))</f>
        <v>0</v>
      </c>
      <c r="J75" s="0" t="str">
        <f aca="false">IF(I75=0,"",IF(I74=I75,MAX(J74,B75),B75))</f>
        <v/>
      </c>
      <c r="K75" s="9" t="str">
        <f aca="false">IF(I75=0,"",B75/J75-1)</f>
        <v/>
      </c>
      <c r="L75" s="0" t="n">
        <f aca="false">MATCH($A75,DailyBTC!$A:$A,0)</f>
        <v>109</v>
      </c>
      <c r="M75" s="8" t="n">
        <f aca="false">INDEX(DailyBTC!$F:$F,$L75)</f>
        <v>3349.01951514434</v>
      </c>
      <c r="N75" s="8" t="n">
        <f aca="false">INDEX(DailyETH!$F:$F,$L75)</f>
        <v>78.0215813163082</v>
      </c>
      <c r="O75" s="8" t="n">
        <f aca="false">INDEX(DailyBTC!$B:$B,$L75)</f>
        <v>7127.79228223261</v>
      </c>
      <c r="P75" s="8" t="n">
        <f aca="false">INDEX(DailyETH!$B:$B,$L75)</f>
        <v>172.970440327294</v>
      </c>
      <c r="Q75" s="9" t="n">
        <f aca="false">LN(M75/M74)</f>
        <v>0.0229127787861119</v>
      </c>
      <c r="R75" s="9" t="n">
        <f aca="false">LN(N75/N74)</f>
        <v>0.0190544253869391</v>
      </c>
      <c r="S75" s="9" t="n">
        <f aca="false">LN(O75/O74)</f>
        <v>0.0730793642394911</v>
      </c>
      <c r="T75" s="9" t="n">
        <f aca="false">LN(P75/P74)</f>
        <v>0.123002185938548</v>
      </c>
      <c r="U75" s="9" t="n">
        <f aca="false">M75/M74-1</f>
        <v>0.0231772928896645</v>
      </c>
      <c r="V75" s="9" t="n">
        <f aca="false">O75/O74-1</f>
        <v>0.0758159148385953</v>
      </c>
    </row>
    <row r="76" customFormat="false" ht="15" hidden="false" customHeight="false" outlineLevel="0" collapsed="false">
      <c r="A76" s="5" t="n">
        <v>43938</v>
      </c>
      <c r="B76" s="6" t="n">
        <v>2874.56</v>
      </c>
      <c r="C76" s="9" t="n">
        <f aca="false">B76/B75-1</f>
        <v>0.0267935918272579</v>
      </c>
      <c r="D76" s="9" t="n">
        <f aca="false">LN(B76/B75)</f>
        <v>0.0264409290791855</v>
      </c>
      <c r="E76" s="9" t="n">
        <f aca="false">B76/B71-1</f>
        <v>0.0303747195159543</v>
      </c>
      <c r="F76" s="9" t="n">
        <f aca="false">B76/B55-1</f>
        <v>0.198682290146366</v>
      </c>
      <c r="G76" s="0" t="n">
        <f aca="false">MAX(G75,B76)</f>
        <v>3386.15</v>
      </c>
      <c r="H76" s="9" t="n">
        <f aca="false">B76/G76-1</f>
        <v>-0.151083088463299</v>
      </c>
      <c r="I76" s="0" t="n">
        <f aca="false">IF(AND($A76&gt;=CrashTest!$B$3,$A76&lt;=CrashTest!$C$3),1,IF(AND($A76&gt;=CrashTest!$B$4,$A76&lt;=CrashTest!$C$4),2,IF(AND($A76&gt;=CrashTest!$B$5,$A76&lt;=CrashTest!$C$5),3,IF(AND($A76&gt;=CrashTest!$B$6,$A76&lt;=CrashTest!$C$6),4,IF(AND($A76&gt;=CrashTest!$B$7,$A76&lt;=CrashTest!$C$7),5,0)))))</f>
        <v>0</v>
      </c>
      <c r="J76" s="0" t="str">
        <f aca="false">IF(I76=0,"",IF(I75=I76,MAX(J75,B76),B76))</f>
        <v/>
      </c>
      <c r="K76" s="9" t="str">
        <f aca="false">IF(I76=0,"",B76/J76-1)</f>
        <v/>
      </c>
      <c r="L76" s="0" t="n">
        <f aca="false">MATCH($A76,DailyBTC!$A:$A,0)</f>
        <v>110</v>
      </c>
      <c r="M76" s="8" t="n">
        <f aca="false">INDEX(DailyBTC!$F:$F,$L76)</f>
        <v>3380.01686305442</v>
      </c>
      <c r="N76" s="8" t="n">
        <f aca="false">INDEX(DailyETH!$F:$F,$L76)</f>
        <v>79.2278053060422</v>
      </c>
      <c r="O76" s="8" t="n">
        <f aca="false">INDEX(DailyBTC!$B:$B,$L76)</f>
        <v>7081.39519842197</v>
      </c>
      <c r="P76" s="8" t="n">
        <f aca="false">INDEX(DailyETH!$B:$B,$L76)</f>
        <v>172.23222063121</v>
      </c>
      <c r="Q76" s="9" t="n">
        <f aca="false">LN(M76/M75)</f>
        <v>0.00921307760107634</v>
      </c>
      <c r="R76" s="9" t="n">
        <f aca="false">LN(N76/N75)</f>
        <v>0.015341842341556</v>
      </c>
      <c r="S76" s="9" t="n">
        <f aca="false">LN(O76/O75)</f>
        <v>-0.00653059842748849</v>
      </c>
      <c r="T76" s="9" t="n">
        <f aca="false">LN(P76/P75)</f>
        <v>-0.00427702856859014</v>
      </c>
      <c r="U76" s="9" t="n">
        <f aca="false">M76/M75-1</f>
        <v>0.00925564863683448</v>
      </c>
      <c r="V76" s="9" t="n">
        <f aca="false">O76/O75-1</f>
        <v>-0.00650932041416152</v>
      </c>
    </row>
    <row r="77" customFormat="false" ht="15" hidden="false" customHeight="false" outlineLevel="0" collapsed="false">
      <c r="A77" s="5" t="n">
        <v>43941</v>
      </c>
      <c r="B77" s="6" t="n">
        <v>2823.16</v>
      </c>
      <c r="C77" s="9" t="n">
        <f aca="false">B77/B76-1</f>
        <v>-0.0178809974396081</v>
      </c>
      <c r="D77" s="9" t="n">
        <f aca="false">LN(B77/B76)</f>
        <v>-0.0180427940997904</v>
      </c>
      <c r="E77" s="9" t="n">
        <f aca="false">B77/B72-1</f>
        <v>0.022280319955968</v>
      </c>
      <c r="F77" s="9" t="n">
        <f aca="false">B77/B56-1</f>
        <v>0.171732264183051</v>
      </c>
      <c r="G77" s="0" t="n">
        <f aca="false">MAX(G76,B77)</f>
        <v>3386.15</v>
      </c>
      <c r="H77" s="9" t="n">
        <f aca="false">B77/G77-1</f>
        <v>-0.166262569584927</v>
      </c>
      <c r="I77" s="0" t="n">
        <f aca="false">IF(AND($A77&gt;=CrashTest!$B$3,$A77&lt;=CrashTest!$C$3),1,IF(AND($A77&gt;=CrashTest!$B$4,$A77&lt;=CrashTest!$C$4),2,IF(AND($A77&gt;=CrashTest!$B$5,$A77&lt;=CrashTest!$C$5),3,IF(AND($A77&gt;=CrashTest!$B$6,$A77&lt;=CrashTest!$C$6),4,IF(AND($A77&gt;=CrashTest!$B$7,$A77&lt;=CrashTest!$C$7),5,0)))))</f>
        <v>0</v>
      </c>
      <c r="J77" s="0" t="str">
        <f aca="false">IF(I77=0,"",IF(I76=I77,MAX(J76,B77),B77))</f>
        <v/>
      </c>
      <c r="K77" s="9" t="str">
        <f aca="false">IF(I77=0,"",B77/J77-1)</f>
        <v/>
      </c>
      <c r="L77" s="0" t="n">
        <f aca="false">MATCH($A77,DailyBTC!$A:$A,0)</f>
        <v>113</v>
      </c>
      <c r="M77" s="8" t="n">
        <f aca="false">INDEX(DailyBTC!$F:$F,$L77)</f>
        <v>3330.68674140149</v>
      </c>
      <c r="N77" s="8" t="n">
        <f aca="false">INDEX(DailyETH!$F:$F,$L77)</f>
        <v>78.1776259306806</v>
      </c>
      <c r="O77" s="8" t="n">
        <f aca="false">INDEX(DailyBTC!$B:$B,$L77)</f>
        <v>6853.27341478667</v>
      </c>
      <c r="P77" s="8" t="n">
        <f aca="false">INDEX(DailyETH!$B:$B,$L77)</f>
        <v>171.013763296318</v>
      </c>
      <c r="Q77" s="9" t="n">
        <f aca="false">LN(M77/M76)</f>
        <v>-0.0147021871725935</v>
      </c>
      <c r="R77" s="9" t="n">
        <f aca="false">LN(N77/N76)</f>
        <v>-0.0133438211091229</v>
      </c>
      <c r="S77" s="9" t="n">
        <f aca="false">LN(O77/O76)</f>
        <v>-0.0327445413134491</v>
      </c>
      <c r="T77" s="9" t="n">
        <f aca="false">LN(P77/P76)</f>
        <v>-0.00709964579320741</v>
      </c>
      <c r="U77" s="9" t="n">
        <f aca="false">M77/M76-1</f>
        <v>-0.0145946377345446</v>
      </c>
      <c r="V77" s="9" t="n">
        <f aca="false">O77/O76-1</f>
        <v>-0.0322142427082921</v>
      </c>
    </row>
    <row r="78" customFormat="false" ht="15" hidden="false" customHeight="false" outlineLevel="0" collapsed="false">
      <c r="A78" s="5" t="n">
        <v>43942</v>
      </c>
      <c r="B78" s="6" t="n">
        <v>2736.56</v>
      </c>
      <c r="C78" s="9" t="n">
        <f aca="false">B78/B77-1</f>
        <v>-0.0306748466257668</v>
      </c>
      <c r="D78" s="9" t="n">
        <f aca="false">LN(B78/B77)</f>
        <v>-0.0311551677797955</v>
      </c>
      <c r="E78" s="9" t="n">
        <f aca="false">B78/B73-1</f>
        <v>-0.0384742415831009</v>
      </c>
      <c r="F78" s="9" t="n">
        <f aca="false">B78/B57-1</f>
        <v>0.187268972458914</v>
      </c>
      <c r="G78" s="0" t="n">
        <f aca="false">MAX(G77,B78)</f>
        <v>3386.15</v>
      </c>
      <c r="H78" s="9" t="n">
        <f aca="false">B78/G78-1</f>
        <v>-0.19183733738907</v>
      </c>
      <c r="I78" s="0" t="n">
        <f aca="false">IF(AND($A78&gt;=CrashTest!$B$3,$A78&lt;=CrashTest!$C$3),1,IF(AND($A78&gt;=CrashTest!$B$4,$A78&lt;=CrashTest!$C$4),2,IF(AND($A78&gt;=CrashTest!$B$5,$A78&lt;=CrashTest!$C$5),3,IF(AND($A78&gt;=CrashTest!$B$6,$A78&lt;=CrashTest!$C$6),4,IF(AND($A78&gt;=CrashTest!$B$7,$A78&lt;=CrashTest!$C$7),5,0)))))</f>
        <v>0</v>
      </c>
      <c r="J78" s="0" t="str">
        <f aca="false">IF(I78=0,"",IF(I77=I78,MAX(J77,B78),B78))</f>
        <v/>
      </c>
      <c r="K78" s="9" t="str">
        <f aca="false">IF(I78=0,"",B78/J78-1)</f>
        <v/>
      </c>
      <c r="L78" s="0" t="n">
        <f aca="false">MATCH($A78,DailyBTC!$A:$A,0)</f>
        <v>114</v>
      </c>
      <c r="M78" s="8" t="n">
        <f aca="false">INDEX(DailyBTC!$F:$F,$L78)</f>
        <v>3346.0965790107</v>
      </c>
      <c r="N78" s="8" t="n">
        <f aca="false">INDEX(DailyETH!$F:$F,$L78)</f>
        <v>78.5915294013961</v>
      </c>
      <c r="O78" s="8" t="n">
        <f aca="false">INDEX(DailyBTC!$B:$B,$L78)</f>
        <v>6870.42369865576</v>
      </c>
      <c r="P78" s="8" t="n">
        <f aca="false">INDEX(DailyETH!$B:$B,$L78)</f>
        <v>171.489232904734</v>
      </c>
      <c r="Q78" s="9" t="n">
        <f aca="false">LN(M78/M77)</f>
        <v>0.0046159547887639</v>
      </c>
      <c r="R78" s="9" t="n">
        <f aca="false">LN(N78/N77)</f>
        <v>0.00528043200304548</v>
      </c>
      <c r="S78" s="9" t="n">
        <f aca="false">LN(O78/O77)</f>
        <v>0.00249936917949351</v>
      </c>
      <c r="T78" s="9" t="n">
        <f aca="false">LN(P78/P77)</f>
        <v>0.00277644236181736</v>
      </c>
      <c r="U78" s="9" t="n">
        <f aca="false">M78/M77-1</f>
        <v>0.00462662471905806</v>
      </c>
      <c r="V78" s="9" t="n">
        <f aca="false">O78/O77-1</f>
        <v>0.00250249520646384</v>
      </c>
    </row>
    <row r="79" customFormat="false" ht="15" hidden="false" customHeight="false" outlineLevel="0" collapsed="false">
      <c r="A79" s="5" t="n">
        <v>43943</v>
      </c>
      <c r="B79" s="6" t="n">
        <v>2799.31</v>
      </c>
      <c r="C79" s="9" t="n">
        <f aca="false">B79/B78-1</f>
        <v>0.0229302481948139</v>
      </c>
      <c r="D79" s="9" t="n">
        <f aca="false">LN(B79/B78)</f>
        <v>0.0226713010621012</v>
      </c>
      <c r="E79" s="9" t="n">
        <f aca="false">B79/B74-1</f>
        <v>0.00573048401931464</v>
      </c>
      <c r="F79" s="9" t="n">
        <f aca="false">B79/B58-1</f>
        <v>0.251144185214982</v>
      </c>
      <c r="G79" s="0" t="n">
        <f aca="false">MAX(G78,B79)</f>
        <v>3386.15</v>
      </c>
      <c r="H79" s="9" t="n">
        <f aca="false">B79/G79-1</f>
        <v>-0.17330596695362</v>
      </c>
      <c r="I79" s="0" t="n">
        <f aca="false">IF(AND($A79&gt;=CrashTest!$B$3,$A79&lt;=CrashTest!$C$3),1,IF(AND($A79&gt;=CrashTest!$B$4,$A79&lt;=CrashTest!$C$4),2,IF(AND($A79&gt;=CrashTest!$B$5,$A79&lt;=CrashTest!$C$5),3,IF(AND($A79&gt;=CrashTest!$B$6,$A79&lt;=CrashTest!$C$6),4,IF(AND($A79&gt;=CrashTest!$B$7,$A79&lt;=CrashTest!$C$7),5,0)))))</f>
        <v>0</v>
      </c>
      <c r="J79" s="0" t="str">
        <f aca="false">IF(I79=0,"",IF(I78=I79,MAX(J78,B79),B79))</f>
        <v/>
      </c>
      <c r="K79" s="9" t="str">
        <f aca="false">IF(I79=0,"",B79/J79-1)</f>
        <v/>
      </c>
      <c r="L79" s="0" t="n">
        <f aca="false">MATCH($A79,DailyBTC!$A:$A,0)</f>
        <v>115</v>
      </c>
      <c r="M79" s="8" t="n">
        <f aca="false">INDEX(DailyBTC!$F:$F,$L79)</f>
        <v>3365.64049739329</v>
      </c>
      <c r="N79" s="8" t="n">
        <f aca="false">INDEX(DailyETH!$F:$F,$L79)</f>
        <v>77.851976704499</v>
      </c>
      <c r="O79" s="8" t="n">
        <f aca="false">INDEX(DailyBTC!$B:$B,$L79)</f>
        <v>7123.65691992987</v>
      </c>
      <c r="P79" s="8" t="n">
        <f aca="false">INDEX(DailyETH!$B:$B,$L79)</f>
        <v>182.581804178843</v>
      </c>
      <c r="Q79" s="9" t="n">
        <f aca="false">LN(M79/M78)</f>
        <v>0.00582381979482706</v>
      </c>
      <c r="R79" s="9" t="n">
        <f aca="false">LN(N79/N78)</f>
        <v>-0.00945463604540301</v>
      </c>
      <c r="S79" s="9" t="n">
        <f aca="false">LN(O79/O78)</f>
        <v>0.0361954278383788</v>
      </c>
      <c r="T79" s="9" t="n">
        <f aca="false">LN(P79/P78)</f>
        <v>0.0626778319293951</v>
      </c>
      <c r="U79" s="9" t="n">
        <f aca="false">M79/M78-1</f>
        <v>0.00584081120227897</v>
      </c>
      <c r="V79" s="9" t="n">
        <f aca="false">O79/O78-1</f>
        <v>0.0368584576994366</v>
      </c>
    </row>
    <row r="80" customFormat="false" ht="15" hidden="false" customHeight="false" outlineLevel="0" collapsed="false">
      <c r="A80" s="5" t="n">
        <v>43944</v>
      </c>
      <c r="B80" s="6" t="n">
        <v>2797.8</v>
      </c>
      <c r="C80" s="9" t="n">
        <f aca="false">B80/B79-1</f>
        <v>-0.000539418642451106</v>
      </c>
      <c r="D80" s="9" t="n">
        <f aca="false">LN(B80/B79)</f>
        <v>-0.000539564181026852</v>
      </c>
      <c r="E80" s="9" t="n">
        <f aca="false">B80/B75-1</f>
        <v>-0.000625100462574357</v>
      </c>
      <c r="F80" s="9" t="n">
        <f aca="false">B80/B59-1</f>
        <v>0.14320504386413</v>
      </c>
      <c r="G80" s="0" t="n">
        <f aca="false">MAX(G79,B80)</f>
        <v>3386.15</v>
      </c>
      <c r="H80" s="9" t="n">
        <f aca="false">B80/G80-1</f>
        <v>-0.173751901126648</v>
      </c>
      <c r="I80" s="0" t="n">
        <f aca="false">IF(AND($A80&gt;=CrashTest!$B$3,$A80&lt;=CrashTest!$C$3),1,IF(AND($A80&gt;=CrashTest!$B$4,$A80&lt;=CrashTest!$C$4),2,IF(AND($A80&gt;=CrashTest!$B$5,$A80&lt;=CrashTest!$C$5),3,IF(AND($A80&gt;=CrashTest!$B$6,$A80&lt;=CrashTest!$C$6),4,IF(AND($A80&gt;=CrashTest!$B$7,$A80&lt;=CrashTest!$C$7),5,0)))))</f>
        <v>0</v>
      </c>
      <c r="J80" s="0" t="str">
        <f aca="false">IF(I80=0,"",IF(I79=I80,MAX(J79,B80),B80))</f>
        <v/>
      </c>
      <c r="K80" s="9" t="str">
        <f aca="false">IF(I80=0,"",B80/J80-1)</f>
        <v/>
      </c>
      <c r="L80" s="0" t="n">
        <f aca="false">MATCH($A80,DailyBTC!$A:$A,0)</f>
        <v>116</v>
      </c>
      <c r="M80" s="8" t="n">
        <f aca="false">INDEX(DailyBTC!$F:$F,$L80)</f>
        <v>3407.27687122235</v>
      </c>
      <c r="N80" s="8" t="n">
        <f aca="false">INDEX(DailyETH!$F:$F,$L80)</f>
        <v>78.4460282713605</v>
      </c>
      <c r="O80" s="8" t="n">
        <f aca="false">INDEX(DailyBTC!$B:$B,$L80)</f>
        <v>7488.60516528346</v>
      </c>
      <c r="P80" s="8" t="n">
        <f aca="false">INDEX(DailyETH!$B:$B,$L80)</f>
        <v>185.6463264173</v>
      </c>
      <c r="Q80" s="9" t="n">
        <f aca="false">LN(M80/M79)</f>
        <v>0.0122951148154756</v>
      </c>
      <c r="R80" s="9" t="n">
        <f aca="false">LN(N80/N79)</f>
        <v>0.00760156122905855</v>
      </c>
      <c r="S80" s="9" t="n">
        <f aca="false">LN(O80/O79)</f>
        <v>0.0499613480030657</v>
      </c>
      <c r="T80" s="9" t="n">
        <f aca="false">LN(P80/P79)</f>
        <v>0.0166450780798768</v>
      </c>
      <c r="U80" s="9" t="n">
        <f aca="false">M80/M79-1</f>
        <v>0.0123710104692718</v>
      </c>
      <c r="V80" s="9" t="n">
        <f aca="false">O80/O79-1</f>
        <v>0.051230463434107</v>
      </c>
    </row>
    <row r="81" customFormat="false" ht="15" hidden="false" customHeight="false" outlineLevel="0" collapsed="false">
      <c r="A81" s="5" t="n">
        <v>43945</v>
      </c>
      <c r="B81" s="6" t="n">
        <v>2836.74</v>
      </c>
      <c r="C81" s="9" t="n">
        <f aca="false">B81/B80-1</f>
        <v>0.0139180784902422</v>
      </c>
      <c r="D81" s="9" t="n">
        <f aca="false">LN(B81/B80)</f>
        <v>0.0138221114617196</v>
      </c>
      <c r="E81" s="9" t="n">
        <f aca="false">B81/B76-1</f>
        <v>-0.0131567961705444</v>
      </c>
      <c r="F81" s="9" t="n">
        <f aca="false">B81/B60-1</f>
        <v>0.145898301798381</v>
      </c>
      <c r="G81" s="0" t="n">
        <f aca="false">MAX(G80,B81)</f>
        <v>3386.15</v>
      </c>
      <c r="H81" s="9" t="n">
        <f aca="false">B81/G81-1</f>
        <v>-0.162252115234116</v>
      </c>
      <c r="I81" s="0" t="n">
        <f aca="false">IF(AND($A81&gt;=CrashTest!$B$3,$A81&lt;=CrashTest!$C$3),1,IF(AND($A81&gt;=CrashTest!$B$4,$A81&lt;=CrashTest!$C$4),2,IF(AND($A81&gt;=CrashTest!$B$5,$A81&lt;=CrashTest!$C$5),3,IF(AND($A81&gt;=CrashTest!$B$6,$A81&lt;=CrashTest!$C$6),4,IF(AND($A81&gt;=CrashTest!$B$7,$A81&lt;=CrashTest!$C$7),5,0)))))</f>
        <v>0</v>
      </c>
      <c r="J81" s="0" t="str">
        <f aca="false">IF(I81=0,"",IF(I80=I81,MAX(J80,B81),B81))</f>
        <v/>
      </c>
      <c r="K81" s="9" t="str">
        <f aca="false">IF(I81=0,"",B81/J81-1)</f>
        <v/>
      </c>
      <c r="L81" s="0" t="n">
        <f aca="false">MATCH($A81,DailyBTC!$A:$A,0)</f>
        <v>117</v>
      </c>
      <c r="M81" s="8" t="n">
        <f aca="false">INDEX(DailyBTC!$F:$F,$L81)</f>
        <v>3411.17700563724</v>
      </c>
      <c r="N81" s="8" t="n">
        <f aca="false">INDEX(DailyETH!$F:$F,$L81)</f>
        <v>78.3967929094392</v>
      </c>
      <c r="O81" s="8" t="n">
        <f aca="false">INDEX(DailyBTC!$B:$B,$L81)</f>
        <v>7506.44331648159</v>
      </c>
      <c r="P81" s="8" t="n">
        <f aca="false">INDEX(DailyETH!$B:$B,$L81)</f>
        <v>187.621841320865</v>
      </c>
      <c r="Q81" s="9" t="n">
        <f aca="false">LN(M81/M80)</f>
        <v>0.00114399390556197</v>
      </c>
      <c r="R81" s="9" t="n">
        <f aca="false">LN(N81/N80)</f>
        <v>-0.000627830629005529</v>
      </c>
      <c r="S81" s="9" t="n">
        <f aca="false">LN(O81/O80)</f>
        <v>0.00237920666070684</v>
      </c>
      <c r="T81" s="9" t="n">
        <f aca="false">LN(P81/P80)</f>
        <v>0.0105850619987657</v>
      </c>
      <c r="U81" s="9" t="n">
        <f aca="false">M81/M80-1</f>
        <v>0.00114464851618967</v>
      </c>
      <c r="V81" s="9" t="n">
        <f aca="false">O81/O80-1</f>
        <v>0.00238203921884228</v>
      </c>
    </row>
    <row r="82" customFormat="false" ht="15" hidden="false" customHeight="false" outlineLevel="0" collapsed="false">
      <c r="A82" s="5" t="n">
        <v>43948</v>
      </c>
      <c r="B82" s="6" t="n">
        <v>2878.48</v>
      </c>
      <c r="C82" s="9" t="n">
        <f aca="false">B82/B81-1</f>
        <v>0.0147140731966977</v>
      </c>
      <c r="D82" s="9" t="n">
        <f aca="false">LN(B82/B81)</f>
        <v>0.0146068715244492</v>
      </c>
      <c r="E82" s="9" t="n">
        <f aca="false">B82/B77-1</f>
        <v>0.0195950636874991</v>
      </c>
      <c r="F82" s="9" t="n">
        <f aca="false">B82/B61-1</f>
        <v>0.094449957605691</v>
      </c>
      <c r="G82" s="0" t="n">
        <f aca="false">MAX(G81,B82)</f>
        <v>3386.15</v>
      </c>
      <c r="H82" s="9" t="n">
        <f aca="false">B82/G82-1</f>
        <v>-0.149925431537292</v>
      </c>
      <c r="I82" s="0" t="n">
        <f aca="false">IF(AND($A82&gt;=CrashTest!$B$3,$A82&lt;=CrashTest!$C$3),1,IF(AND($A82&gt;=CrashTest!$B$4,$A82&lt;=CrashTest!$C$4),2,IF(AND($A82&gt;=CrashTest!$B$5,$A82&lt;=CrashTest!$C$5),3,IF(AND($A82&gt;=CrashTest!$B$6,$A82&lt;=CrashTest!$C$6),4,IF(AND($A82&gt;=CrashTest!$B$7,$A82&lt;=CrashTest!$C$7),5,0)))))</f>
        <v>0</v>
      </c>
      <c r="J82" s="0" t="str">
        <f aca="false">IF(I82=0,"",IF(I81=I82,MAX(J81,B82),B82))</f>
        <v/>
      </c>
      <c r="K82" s="9" t="str">
        <f aca="false">IF(I82=0,"",B82/J82-1)</f>
        <v/>
      </c>
      <c r="L82" s="0" t="n">
        <f aca="false">MATCH($A82,DailyBTC!$A:$A,0)</f>
        <v>120</v>
      </c>
      <c r="M82" s="8" t="n">
        <f aca="false">INDEX(DailyBTC!$F:$F,$L82)</f>
        <v>3416.97900140104</v>
      </c>
      <c r="N82" s="8" t="n">
        <f aca="false">INDEX(DailyETH!$F:$F,$L82)</f>
        <v>78.2293161682472</v>
      </c>
      <c r="O82" s="8" t="n">
        <f aca="false">INDEX(DailyBTC!$B:$B,$L82)</f>
        <v>7777.49151858562</v>
      </c>
      <c r="P82" s="8" t="n">
        <f aca="false">INDEX(DailyETH!$B:$B,$L82)</f>
        <v>196.565708679135</v>
      </c>
      <c r="Q82" s="9" t="n">
        <f aca="false">LN(M82/M81)</f>
        <v>0.00169943309854221</v>
      </c>
      <c r="R82" s="9" t="n">
        <f aca="false">LN(N82/N81)</f>
        <v>-0.00213855539164773</v>
      </c>
      <c r="S82" s="9" t="n">
        <f aca="false">LN(O82/O81)</f>
        <v>0.03547209869887</v>
      </c>
      <c r="T82" s="9" t="n">
        <f aca="false">LN(P82/P81)</f>
        <v>0.0465683159787566</v>
      </c>
      <c r="U82" s="9" t="n">
        <f aca="false">M82/M81-1</f>
        <v>0.00170087795333251</v>
      </c>
      <c r="V82" s="9" t="n">
        <f aca="false">O82/O81-1</f>
        <v>0.0361087389428361</v>
      </c>
    </row>
    <row r="83" customFormat="false" ht="15" hidden="false" customHeight="false" outlineLevel="0" collapsed="false">
      <c r="A83" s="5" t="n">
        <v>43949</v>
      </c>
      <c r="B83" s="6" t="n">
        <v>2863.39</v>
      </c>
      <c r="C83" s="9" t="n">
        <f aca="false">B83/B82-1</f>
        <v>-0.00524235012923491</v>
      </c>
      <c r="D83" s="9" t="n">
        <f aca="false">LN(B83/B82)</f>
        <v>-0.00525613946011984</v>
      </c>
      <c r="E83" s="9" t="n">
        <f aca="false">B83/B78-1</f>
        <v>0.0463465080246732</v>
      </c>
      <c r="F83" s="9" t="n">
        <f aca="false">B83/B62-1</f>
        <v>0.126666850287432</v>
      </c>
      <c r="G83" s="0" t="n">
        <f aca="false">MAX(G82,B83)</f>
        <v>3386.15</v>
      </c>
      <c r="H83" s="9" t="n">
        <f aca="false">B83/G83-1</f>
        <v>-0.154381820061131</v>
      </c>
      <c r="I83" s="0" t="n">
        <f aca="false">IF(AND($A83&gt;=CrashTest!$B$3,$A83&lt;=CrashTest!$C$3),1,IF(AND($A83&gt;=CrashTest!$B$4,$A83&lt;=CrashTest!$C$4),2,IF(AND($A83&gt;=CrashTest!$B$5,$A83&lt;=CrashTest!$C$5),3,IF(AND($A83&gt;=CrashTest!$B$6,$A83&lt;=CrashTest!$C$6),4,IF(AND($A83&gt;=CrashTest!$B$7,$A83&lt;=CrashTest!$C$7),5,0)))))</f>
        <v>0</v>
      </c>
      <c r="J83" s="0" t="str">
        <f aca="false">IF(I83=0,"",IF(I82=I83,MAX(J82,B83),B83))</f>
        <v/>
      </c>
      <c r="K83" s="9" t="str">
        <f aca="false">IF(I83=0,"",B83/J83-1)</f>
        <v/>
      </c>
      <c r="L83" s="0" t="n">
        <f aca="false">MATCH($A83,DailyBTC!$A:$A,0)</f>
        <v>121</v>
      </c>
      <c r="M83" s="8" t="n">
        <f aca="false">INDEX(DailyBTC!$F:$F,$L83)</f>
        <v>3443.93936416063</v>
      </c>
      <c r="N83" s="8" t="n">
        <f aca="false">INDEX(DailyETH!$F:$F,$L83)</f>
        <v>79.3183073062962</v>
      </c>
      <c r="O83" s="8" t="n">
        <f aca="false">INDEX(DailyBTC!$B:$B,$L83)</f>
        <v>7769.89969842197</v>
      </c>
      <c r="P83" s="8" t="n">
        <f aca="false">INDEX(DailyETH!$B:$B,$L83)</f>
        <v>197.466412565751</v>
      </c>
      <c r="Q83" s="9" t="n">
        <f aca="false">LN(M83/M82)</f>
        <v>0.00785915240294237</v>
      </c>
      <c r="R83" s="9" t="n">
        <f aca="false">LN(N83/N82)</f>
        <v>0.0138244990014162</v>
      </c>
      <c r="S83" s="9" t="n">
        <f aca="false">LN(O83/O82)</f>
        <v>-0.000976603812315369</v>
      </c>
      <c r="T83" s="9" t="n">
        <f aca="false">LN(P83/P82)</f>
        <v>0.00457173619528105</v>
      </c>
      <c r="U83" s="9" t="n">
        <f aca="false">M83/M82-1</f>
        <v>0.00789011660549699</v>
      </c>
      <c r="V83" s="9" t="n">
        <f aca="false">O83/O82-1</f>
        <v>-0.000976127090014489</v>
      </c>
    </row>
    <row r="84" customFormat="false" ht="15" hidden="false" customHeight="false" outlineLevel="0" collapsed="false">
      <c r="A84" s="5" t="n">
        <v>43950</v>
      </c>
      <c r="B84" s="6" t="n">
        <v>2939.51</v>
      </c>
      <c r="C84" s="9" t="n">
        <f aca="false">B84/B83-1</f>
        <v>0.0265838743587148</v>
      </c>
      <c r="D84" s="9" t="n">
        <f aca="false">LN(B84/B83)</f>
        <v>0.0262366632072492</v>
      </c>
      <c r="E84" s="9" t="n">
        <f aca="false">B84/B79-1</f>
        <v>0.05008377064348</v>
      </c>
      <c r="F84" s="9" t="n">
        <f aca="false">B84/B63-1</f>
        <v>0.119109892829269</v>
      </c>
      <c r="G84" s="0" t="n">
        <f aca="false">MAX(G83,B84)</f>
        <v>3386.15</v>
      </c>
      <c r="H84" s="9" t="n">
        <f aca="false">B84/G84-1</f>
        <v>-0.131902012610192</v>
      </c>
      <c r="I84" s="0" t="n">
        <f aca="false">IF(AND($A84&gt;=CrashTest!$B$3,$A84&lt;=CrashTest!$C$3),1,IF(AND($A84&gt;=CrashTest!$B$4,$A84&lt;=CrashTest!$C$4),2,IF(AND($A84&gt;=CrashTest!$B$5,$A84&lt;=CrashTest!$C$5),3,IF(AND($A84&gt;=CrashTest!$B$6,$A84&lt;=CrashTest!$C$6),4,IF(AND($A84&gt;=CrashTest!$B$7,$A84&lt;=CrashTest!$C$7),5,0)))))</f>
        <v>0</v>
      </c>
      <c r="J84" s="0" t="str">
        <f aca="false">IF(I84=0,"",IF(I83=I84,MAX(J83,B84),B84))</f>
        <v/>
      </c>
      <c r="K84" s="9" t="str">
        <f aca="false">IF(I84=0,"",B84/J84-1)</f>
        <v/>
      </c>
      <c r="L84" s="0" t="n">
        <f aca="false">MATCH($A84,DailyBTC!$A:$A,0)</f>
        <v>122</v>
      </c>
      <c r="M84" s="8" t="n">
        <f aca="false">INDEX(DailyBTC!$F:$F,$L84)</f>
        <v>3419.29885722331</v>
      </c>
      <c r="N84" s="8" t="n">
        <f aca="false">INDEX(DailyETH!$F:$F,$L84)</f>
        <v>78.6784813614313</v>
      </c>
      <c r="O84" s="8" t="n">
        <f aca="false">INDEX(DailyBTC!$B:$B,$L84)</f>
        <v>8761.83716954997</v>
      </c>
      <c r="P84" s="8" t="n">
        <f aca="false">INDEX(DailyETH!$B:$B,$L84)</f>
        <v>215.38395207481</v>
      </c>
      <c r="Q84" s="9" t="n">
        <f aca="false">LN(M84/M83)</f>
        <v>-0.00718046263658553</v>
      </c>
      <c r="R84" s="9" t="n">
        <f aca="false">LN(N84/N83)</f>
        <v>-0.00809927148362148</v>
      </c>
      <c r="S84" s="9" t="n">
        <f aca="false">LN(O84/O83)</f>
        <v>0.120148350040731</v>
      </c>
      <c r="T84" s="9" t="n">
        <f aca="false">LN(P84/P83)</f>
        <v>0.0868537521237394</v>
      </c>
      <c r="U84" s="9" t="n">
        <f aca="false">M84/M83-1</f>
        <v>-0.0071547447071072</v>
      </c>
      <c r="V84" s="9" t="n">
        <f aca="false">O84/O83-1</f>
        <v>0.127664128190671</v>
      </c>
    </row>
    <row r="85" customFormat="false" ht="15" hidden="false" customHeight="false" outlineLevel="0" collapsed="false">
      <c r="A85" s="5" t="n">
        <v>43951</v>
      </c>
      <c r="B85" s="6" t="n">
        <v>2912.43</v>
      </c>
      <c r="C85" s="9" t="n">
        <f aca="false">B85/B84-1</f>
        <v>-0.00921241975703446</v>
      </c>
      <c r="D85" s="9" t="n">
        <f aca="false">LN(B85/B84)</f>
        <v>-0.00925511652526566</v>
      </c>
      <c r="E85" s="9" t="n">
        <f aca="false">B85/B80-1</f>
        <v>0.0409714775895345</v>
      </c>
      <c r="F85" s="9" t="n">
        <f aca="false">B85/B64-1</f>
        <v>0.126844102933154</v>
      </c>
      <c r="G85" s="0" t="n">
        <f aca="false">MAX(G84,B85)</f>
        <v>3386.15</v>
      </c>
      <c r="H85" s="9" t="n">
        <f aca="false">B85/G85-1</f>
        <v>-0.139899295660263</v>
      </c>
      <c r="I85" s="0" t="n">
        <f aca="false">IF(AND($A85&gt;=CrashTest!$B$3,$A85&lt;=CrashTest!$C$3),1,IF(AND($A85&gt;=CrashTest!$B$4,$A85&lt;=CrashTest!$C$4),2,IF(AND($A85&gt;=CrashTest!$B$5,$A85&lt;=CrashTest!$C$5),3,IF(AND($A85&gt;=CrashTest!$B$6,$A85&lt;=CrashTest!$C$6),4,IF(AND($A85&gt;=CrashTest!$B$7,$A85&lt;=CrashTest!$C$7),5,0)))))</f>
        <v>0</v>
      </c>
      <c r="J85" s="0" t="str">
        <f aca="false">IF(I85=0,"",IF(I84=I85,MAX(J84,B85),B85))</f>
        <v/>
      </c>
      <c r="K85" s="9" t="str">
        <f aca="false">IF(I85=0,"",B85/J85-1)</f>
        <v/>
      </c>
      <c r="L85" s="0" t="n">
        <f aca="false">MATCH($A85,DailyBTC!$A:$A,0)</f>
        <v>123</v>
      </c>
      <c r="M85" s="8" t="n">
        <f aca="false">INDEX(DailyBTC!$F:$F,$L85)</f>
        <v>3447.92276648677</v>
      </c>
      <c r="N85" s="8" t="n">
        <f aca="false">INDEX(DailyETH!$F:$F,$L85)</f>
        <v>78.7880438305202</v>
      </c>
      <c r="O85" s="8" t="n">
        <f aca="false">INDEX(DailyBTC!$B:$B,$L85)</f>
        <v>8652.4109912332</v>
      </c>
      <c r="P85" s="8" t="n">
        <f aca="false">INDEX(DailyETH!$B:$B,$L85)</f>
        <v>206.88486528346</v>
      </c>
      <c r="Q85" s="9" t="n">
        <f aca="false">LN(M85/M84)</f>
        <v>0.00833643549100582</v>
      </c>
      <c r="R85" s="9" t="n">
        <f aca="false">LN(N85/N84)</f>
        <v>0.00139156543443852</v>
      </c>
      <c r="S85" s="9" t="n">
        <f aca="false">LN(O85/O84)</f>
        <v>-0.0125675960942222</v>
      </c>
      <c r="T85" s="9" t="n">
        <f aca="false">LN(P85/P84)</f>
        <v>-0.0402598268792146</v>
      </c>
      <c r="U85" s="9" t="n">
        <f aca="false">M85/M84-1</f>
        <v>0.00837128032929901</v>
      </c>
      <c r="V85" s="9" t="n">
        <f aca="false">O85/O84-1</f>
        <v>-0.0124889536519873</v>
      </c>
    </row>
    <row r="86" customFormat="false" ht="15" hidden="false" customHeight="false" outlineLevel="0" collapsed="false">
      <c r="A86" s="5" t="n">
        <v>43952</v>
      </c>
      <c r="B86" s="6" t="n">
        <v>2830.71</v>
      </c>
      <c r="C86" s="9" t="n">
        <f aca="false">B86/B85-1</f>
        <v>-0.0280590434791566</v>
      </c>
      <c r="D86" s="9" t="n">
        <f aca="false">LN(B86/B85)</f>
        <v>-0.0284602206868288</v>
      </c>
      <c r="E86" s="9" t="n">
        <f aca="false">B86/B81-1</f>
        <v>-0.00212567947714626</v>
      </c>
      <c r="F86" s="9" t="n">
        <f aca="false">B86/B65-1</f>
        <v>0.145804493017608</v>
      </c>
      <c r="G86" s="0" t="n">
        <f aca="false">MAX(G85,B86)</f>
        <v>3386.15</v>
      </c>
      <c r="H86" s="9" t="n">
        <f aca="false">B86/G86-1</f>
        <v>-0.164032898719785</v>
      </c>
      <c r="I86" s="0" t="n">
        <f aca="false">IF(AND($A86&gt;=CrashTest!$B$3,$A86&lt;=CrashTest!$C$3),1,IF(AND($A86&gt;=CrashTest!$B$4,$A86&lt;=CrashTest!$C$4),2,IF(AND($A86&gt;=CrashTest!$B$5,$A86&lt;=CrashTest!$C$5),3,IF(AND($A86&gt;=CrashTest!$B$6,$A86&lt;=CrashTest!$C$6),4,IF(AND($A86&gt;=CrashTest!$B$7,$A86&lt;=CrashTest!$C$7),5,0)))))</f>
        <v>0</v>
      </c>
      <c r="J86" s="0" t="str">
        <f aca="false">IF(I86=0,"",IF(I85=I86,MAX(J85,B86),B86))</f>
        <v/>
      </c>
      <c r="K86" s="9" t="str">
        <f aca="false">IF(I86=0,"",B86/J86-1)</f>
        <v/>
      </c>
      <c r="L86" s="0" t="n">
        <f aca="false">MATCH($A86,DailyBTC!$A:$A,0)</f>
        <v>124</v>
      </c>
      <c r="M86" s="8" t="n">
        <f aca="false">INDEX(DailyBTC!$F:$F,$L86)</f>
        <v>3464.60211269552</v>
      </c>
      <c r="N86" s="8" t="n">
        <f aca="false">INDEX(DailyETH!$F:$F,$L86)</f>
        <v>79.1162793312685</v>
      </c>
      <c r="O86" s="8" t="n">
        <f aca="false">INDEX(DailyBTC!$B:$B,$L86)</f>
        <v>8855.53525827002</v>
      </c>
      <c r="P86" s="8" t="n">
        <f aca="false">INDEX(DailyETH!$B:$B,$L86)</f>
        <v>212.713617767387</v>
      </c>
      <c r="Q86" s="9" t="n">
        <f aca="false">LN(M86/M85)</f>
        <v>0.004825842617673</v>
      </c>
      <c r="R86" s="9" t="n">
        <f aca="false">LN(N86/N85)</f>
        <v>0.00415740325463303</v>
      </c>
      <c r="S86" s="9" t="n">
        <f aca="false">LN(O86/O85)</f>
        <v>0.023204707000807</v>
      </c>
      <c r="T86" s="9" t="n">
        <f aca="false">LN(P86/P85)</f>
        <v>0.0277843113456088</v>
      </c>
      <c r="U86" s="9" t="n">
        <f aca="false">M86/M85-1</f>
        <v>0.00483750575009134</v>
      </c>
      <c r="V86" s="9" t="n">
        <f aca="false">O86/O85-1</f>
        <v>0.0234760308129871</v>
      </c>
    </row>
    <row r="87" customFormat="false" ht="15" hidden="false" customHeight="false" outlineLevel="0" collapsed="false">
      <c r="A87" s="5" t="n">
        <v>43955</v>
      </c>
      <c r="B87" s="6" t="n">
        <v>2842.74</v>
      </c>
      <c r="C87" s="9" t="n">
        <f aca="false">B87/B86-1</f>
        <v>0.00424981718367468</v>
      </c>
      <c r="D87" s="9" t="n">
        <f aca="false">LN(B87/B86)</f>
        <v>0.00424081221459387</v>
      </c>
      <c r="E87" s="9" t="n">
        <f aca="false">B87/B82-1</f>
        <v>-0.0124162752563854</v>
      </c>
      <c r="F87" s="9" t="n">
        <f aca="false">B87/B66-1</f>
        <v>0.124991095809094</v>
      </c>
      <c r="G87" s="0" t="n">
        <f aca="false">MAX(G86,B87)</f>
        <v>3386.15</v>
      </c>
      <c r="H87" s="9" t="n">
        <f aca="false">B87/G87-1</f>
        <v>-0.160480191367778</v>
      </c>
      <c r="I87" s="0" t="n">
        <f aca="false">IF(AND($A87&gt;=CrashTest!$B$3,$A87&lt;=CrashTest!$C$3),1,IF(AND($A87&gt;=CrashTest!$B$4,$A87&lt;=CrashTest!$C$4),2,IF(AND($A87&gt;=CrashTest!$B$5,$A87&lt;=CrashTest!$C$5),3,IF(AND($A87&gt;=CrashTest!$B$6,$A87&lt;=CrashTest!$C$6),4,IF(AND($A87&gt;=CrashTest!$B$7,$A87&lt;=CrashTest!$C$7),5,0)))))</f>
        <v>0</v>
      </c>
      <c r="J87" s="0" t="str">
        <f aca="false">IF(I87=0,"",IF(I86=I87,MAX(J86,B87),B87))</f>
        <v/>
      </c>
      <c r="K87" s="9" t="str">
        <f aca="false">IF(I87=0,"",B87/J87-1)</f>
        <v/>
      </c>
      <c r="L87" s="0" t="n">
        <f aca="false">MATCH($A87,DailyBTC!$A:$A,0)</f>
        <v>127</v>
      </c>
      <c r="M87" s="8" t="n">
        <f aca="false">INDEX(DailyBTC!$F:$F,$L87)</f>
        <v>3449.73263099405</v>
      </c>
      <c r="N87" s="8" t="n">
        <f aca="false">INDEX(DailyETH!$F:$F,$L87)</f>
        <v>78.3409525678777</v>
      </c>
      <c r="O87" s="8" t="n">
        <f aca="false">INDEX(DailyBTC!$B:$B,$L87)</f>
        <v>8881.95430450029</v>
      </c>
      <c r="P87" s="8" t="n">
        <f aca="false">INDEX(DailyETH!$B:$B,$L87)</f>
        <v>206.961926592636</v>
      </c>
      <c r="Q87" s="9" t="n">
        <f aca="false">LN(M87/M86)</f>
        <v>-0.00430106587992155</v>
      </c>
      <c r="R87" s="9" t="n">
        <f aca="false">LN(N87/N86)</f>
        <v>-0.00984817299760989</v>
      </c>
      <c r="S87" s="9" t="n">
        <f aca="false">LN(O87/O86)</f>
        <v>0.00297889570824131</v>
      </c>
      <c r="T87" s="9" t="n">
        <f aca="false">LN(P87/P86)</f>
        <v>-0.0274118966666533</v>
      </c>
      <c r="U87" s="9" t="n">
        <f aca="false">M87/M86-1</f>
        <v>-0.00429182954284613</v>
      </c>
      <c r="V87" s="9" t="n">
        <f aca="false">O87/O86-1</f>
        <v>0.00298333702704179</v>
      </c>
    </row>
    <row r="88" customFormat="false" ht="15" hidden="false" customHeight="false" outlineLevel="0" collapsed="false">
      <c r="A88" s="5" t="n">
        <v>43956</v>
      </c>
      <c r="B88" s="6" t="n">
        <v>2868.44</v>
      </c>
      <c r="C88" s="9" t="n">
        <f aca="false">B88/B87-1</f>
        <v>0.00904057353117072</v>
      </c>
      <c r="D88" s="9" t="n">
        <f aca="false">LN(B88/B87)</f>
        <v>0.00899995218953805</v>
      </c>
      <c r="E88" s="9" t="n">
        <f aca="false">B88/B83-1</f>
        <v>0.00176364379284699</v>
      </c>
      <c r="F88" s="9" t="n">
        <f aca="false">B88/B67-1</f>
        <v>0.152608844152452</v>
      </c>
      <c r="G88" s="0" t="n">
        <f aca="false">MAX(G87,B88)</f>
        <v>3386.15</v>
      </c>
      <c r="H88" s="9" t="n">
        <f aca="false">B88/G88-1</f>
        <v>-0.152890450806964</v>
      </c>
      <c r="I88" s="0" t="n">
        <f aca="false">IF(AND($A88&gt;=CrashTest!$B$3,$A88&lt;=CrashTest!$C$3),1,IF(AND($A88&gt;=CrashTest!$B$4,$A88&lt;=CrashTest!$C$4),2,IF(AND($A88&gt;=CrashTest!$B$5,$A88&lt;=CrashTest!$C$5),3,IF(AND($A88&gt;=CrashTest!$B$6,$A88&lt;=CrashTest!$C$6),4,IF(AND($A88&gt;=CrashTest!$B$7,$A88&lt;=CrashTest!$C$7),5,0)))))</f>
        <v>0</v>
      </c>
      <c r="J88" s="0" t="str">
        <f aca="false">IF(I88=0,"",IF(I87=I88,MAX(J87,B88),B88))</f>
        <v/>
      </c>
      <c r="K88" s="9" t="str">
        <f aca="false">IF(I88=0,"",B88/J88-1)</f>
        <v/>
      </c>
      <c r="L88" s="0" t="n">
        <f aca="false">MATCH($A88,DailyBTC!$A:$A,0)</f>
        <v>128</v>
      </c>
      <c r="M88" s="8" t="n">
        <f aca="false">INDEX(DailyBTC!$F:$F,$L88)</f>
        <v>3431.19160711693</v>
      </c>
      <c r="N88" s="8" t="n">
        <f aca="false">INDEX(DailyETH!$F:$F,$L88)</f>
        <v>77.8526212667458</v>
      </c>
      <c r="O88" s="8" t="n">
        <f aca="false">INDEX(DailyBTC!$B:$B,$L88)</f>
        <v>8985.8795993571</v>
      </c>
      <c r="P88" s="8" t="n">
        <f aca="false">INDEX(DailyETH!$B:$B,$L88)</f>
        <v>204.885417007598</v>
      </c>
      <c r="Q88" s="9" t="n">
        <f aca="false">LN(M88/M87)</f>
        <v>-0.00538912160891064</v>
      </c>
      <c r="R88" s="9" t="n">
        <f aca="false">LN(N88/N87)</f>
        <v>-0.00625291912141391</v>
      </c>
      <c r="S88" s="9" t="n">
        <f aca="false">LN(O88/O87)</f>
        <v>0.0116327997407921</v>
      </c>
      <c r="T88" s="9" t="n">
        <f aca="false">LN(P88/P87)</f>
        <v>-0.0100839653980233</v>
      </c>
      <c r="U88" s="9" t="n">
        <f aca="false">M88/M87-1</f>
        <v>-0.00537462634365826</v>
      </c>
      <c r="V88" s="9" t="n">
        <f aca="false">O88/O87-1</f>
        <v>0.0117007238828231</v>
      </c>
    </row>
    <row r="89" customFormat="false" ht="15" hidden="false" customHeight="false" outlineLevel="0" collapsed="false">
      <c r="A89" s="5" t="n">
        <v>43957</v>
      </c>
      <c r="B89" s="6" t="n">
        <v>2848.42</v>
      </c>
      <c r="C89" s="9" t="n">
        <f aca="false">B89/B88-1</f>
        <v>-0.00697940343880299</v>
      </c>
      <c r="D89" s="9" t="n">
        <f aca="false">LN(B89/B88)</f>
        <v>-0.00700387339860034</v>
      </c>
      <c r="E89" s="9" t="n">
        <f aca="false">B89/B84-1</f>
        <v>-0.0309881578902607</v>
      </c>
      <c r="F89" s="9" t="n">
        <f aca="false">B89/B68-1</f>
        <v>0.069355177799135</v>
      </c>
      <c r="G89" s="0" t="n">
        <f aca="false">MAX(G88,B89)</f>
        <v>3386.15</v>
      </c>
      <c r="H89" s="9" t="n">
        <f aca="false">B89/G89-1</f>
        <v>-0.158802770107644</v>
      </c>
      <c r="I89" s="0" t="n">
        <f aca="false">IF(AND($A89&gt;=CrashTest!$B$3,$A89&lt;=CrashTest!$C$3),1,IF(AND($A89&gt;=CrashTest!$B$4,$A89&lt;=CrashTest!$C$4),2,IF(AND($A89&gt;=CrashTest!$B$5,$A89&lt;=CrashTest!$C$5),3,IF(AND($A89&gt;=CrashTest!$B$6,$A89&lt;=CrashTest!$C$6),4,IF(AND($A89&gt;=CrashTest!$B$7,$A89&lt;=CrashTest!$C$7),5,0)))))</f>
        <v>0</v>
      </c>
      <c r="J89" s="0" t="str">
        <f aca="false">IF(I89=0,"",IF(I88=I89,MAX(J88,B89),B89))</f>
        <v/>
      </c>
      <c r="K89" s="9" t="str">
        <f aca="false">IF(I89=0,"",B89/J89-1)</f>
        <v/>
      </c>
      <c r="L89" s="0" t="n">
        <f aca="false">MATCH($A89,DailyBTC!$A:$A,0)</f>
        <v>129</v>
      </c>
      <c r="M89" s="8" t="n">
        <f aca="false">INDEX(DailyBTC!$F:$F,$L89)</f>
        <v>3561.11253030747</v>
      </c>
      <c r="N89" s="8" t="n">
        <f aca="false">INDEX(DailyETH!$F:$F,$L89)</f>
        <v>80.4175559551957</v>
      </c>
      <c r="O89" s="8" t="n">
        <f aca="false">INDEX(DailyBTC!$B:$B,$L89)</f>
        <v>9266.8130730567</v>
      </c>
      <c r="P89" s="8" t="n">
        <f aca="false">INDEX(DailyETH!$B:$B,$L89)</f>
        <v>202.736075569842</v>
      </c>
      <c r="Q89" s="9" t="n">
        <f aca="false">LN(M89/M88)</f>
        <v>0.0371653963880411</v>
      </c>
      <c r="R89" s="9" t="n">
        <f aca="false">LN(N89/N88)</f>
        <v>0.0324149415515512</v>
      </c>
      <c r="S89" s="9" t="n">
        <f aca="false">LN(O89/O88)</f>
        <v>0.0307851192878134</v>
      </c>
      <c r="T89" s="9" t="n">
        <f aca="false">LN(P89/P88)</f>
        <v>-0.0105458686395931</v>
      </c>
      <c r="U89" s="9" t="n">
        <f aca="false">M89/M88-1</f>
        <v>0.0378646657100288</v>
      </c>
      <c r="V89" s="9" t="n">
        <f aca="false">O89/O88-1</f>
        <v>0.0312638813588935</v>
      </c>
    </row>
    <row r="90" customFormat="false" ht="15" hidden="false" customHeight="false" outlineLevel="0" collapsed="false">
      <c r="A90" s="5" t="n">
        <v>43958</v>
      </c>
      <c r="B90" s="6" t="n">
        <v>2881.19</v>
      </c>
      <c r="C90" s="9" t="n">
        <f aca="false">B90/B89-1</f>
        <v>0.0115046236158993</v>
      </c>
      <c r="D90" s="9" t="n">
        <f aca="false">LN(B90/B89)</f>
        <v>0.0114389486640536</v>
      </c>
      <c r="E90" s="9" t="n">
        <f aca="false">B90/B85-1</f>
        <v>-0.0107264380603138</v>
      </c>
      <c r="F90" s="9" t="n">
        <f aca="false">B90/B69-1</f>
        <v>0.083394437111991</v>
      </c>
      <c r="G90" s="0" t="n">
        <f aca="false">MAX(G89,B90)</f>
        <v>3386.15</v>
      </c>
      <c r="H90" s="9" t="n">
        <f aca="false">B90/G90-1</f>
        <v>-0.149125112590996</v>
      </c>
      <c r="I90" s="0" t="n">
        <f aca="false">IF(AND($A90&gt;=CrashTest!$B$3,$A90&lt;=CrashTest!$C$3),1,IF(AND($A90&gt;=CrashTest!$B$4,$A90&lt;=CrashTest!$C$4),2,IF(AND($A90&gt;=CrashTest!$B$5,$A90&lt;=CrashTest!$C$5),3,IF(AND($A90&gt;=CrashTest!$B$6,$A90&lt;=CrashTest!$C$6),4,IF(AND($A90&gt;=CrashTest!$B$7,$A90&lt;=CrashTest!$C$7),5,0)))))</f>
        <v>0</v>
      </c>
      <c r="J90" s="0" t="str">
        <f aca="false">IF(I90=0,"",IF(I89=I90,MAX(J89,B90),B90))</f>
        <v/>
      </c>
      <c r="K90" s="9" t="str">
        <f aca="false">IF(I90=0,"",B90/J90-1)</f>
        <v/>
      </c>
      <c r="L90" s="0" t="n">
        <f aca="false">MATCH($A90,DailyBTC!$A:$A,0)</f>
        <v>130</v>
      </c>
      <c r="M90" s="8" t="n">
        <f aca="false">INDEX(DailyBTC!$F:$F,$L90)</f>
        <v>3537.07699452673</v>
      </c>
      <c r="N90" s="8" t="n">
        <f aca="false">INDEX(DailyETH!$F:$F,$L90)</f>
        <v>79.094791620855</v>
      </c>
      <c r="O90" s="8" t="n">
        <f aca="false">INDEX(DailyBTC!$B:$B,$L90)</f>
        <v>9993.75317685564</v>
      </c>
      <c r="P90" s="8" t="n">
        <f aca="false">INDEX(DailyETH!$B:$B,$L90)</f>
        <v>212.990972822911</v>
      </c>
      <c r="Q90" s="9" t="n">
        <f aca="false">LN(M90/M89)</f>
        <v>-0.00677232625620985</v>
      </c>
      <c r="R90" s="9" t="n">
        <f aca="false">LN(N90/N89)</f>
        <v>-0.0165854828955499</v>
      </c>
      <c r="S90" s="9" t="n">
        <f aca="false">LN(O90/O89)</f>
        <v>0.0755206843299204</v>
      </c>
      <c r="T90" s="9" t="n">
        <f aca="false">LN(P90/P89)</f>
        <v>0.0493447708917535</v>
      </c>
      <c r="U90" s="9" t="n">
        <f aca="false">M90/M89-1</f>
        <v>-0.0067494457353372</v>
      </c>
      <c r="V90" s="9" t="n">
        <f aca="false">O90/O89-1</f>
        <v>0.0784455344105861</v>
      </c>
    </row>
    <row r="91" customFormat="false" ht="15" hidden="false" customHeight="false" outlineLevel="0" collapsed="false">
      <c r="A91" s="5" t="n">
        <v>43959</v>
      </c>
      <c r="B91" s="6" t="n">
        <v>2929.8</v>
      </c>
      <c r="C91" s="9" t="n">
        <f aca="false">B91/B90-1</f>
        <v>0.0168715010117348</v>
      </c>
      <c r="D91" s="9" t="n">
        <f aca="false">LN(B91/B90)</f>
        <v>0.0167307580625505</v>
      </c>
      <c r="E91" s="9" t="n">
        <f aca="false">B91/B86-1</f>
        <v>0.0350053520141591</v>
      </c>
      <c r="F91" s="9" t="n">
        <f aca="false">B91/B70-1</f>
        <v>0.0653895664695743</v>
      </c>
      <c r="G91" s="0" t="n">
        <f aca="false">MAX(G90,B91)</f>
        <v>3386.15</v>
      </c>
      <c r="H91" s="9" t="n">
        <f aca="false">B91/G91-1</f>
        <v>-0.134769576067215</v>
      </c>
      <c r="I91" s="0" t="n">
        <f aca="false">IF(AND($A91&gt;=CrashTest!$B$3,$A91&lt;=CrashTest!$C$3),1,IF(AND($A91&gt;=CrashTest!$B$4,$A91&lt;=CrashTest!$C$4),2,IF(AND($A91&gt;=CrashTest!$B$5,$A91&lt;=CrashTest!$C$5),3,IF(AND($A91&gt;=CrashTest!$B$6,$A91&lt;=CrashTest!$C$6),4,IF(AND($A91&gt;=CrashTest!$B$7,$A91&lt;=CrashTest!$C$7),5,0)))))</f>
        <v>0</v>
      </c>
      <c r="J91" s="0" t="str">
        <f aca="false">IF(I91=0,"",IF(I90=I91,MAX(J90,B91),B91))</f>
        <v/>
      </c>
      <c r="K91" s="9" t="str">
        <f aca="false">IF(I91=0,"",B91/J91-1)</f>
        <v/>
      </c>
      <c r="L91" s="0" t="n">
        <f aca="false">MATCH($A91,DailyBTC!$A:$A,0)</f>
        <v>131</v>
      </c>
      <c r="M91" s="8" t="n">
        <f aca="false">INDEX(DailyBTC!$F:$F,$L91)</f>
        <v>3572.94753939798</v>
      </c>
      <c r="N91" s="8" t="n">
        <f aca="false">INDEX(DailyETH!$F:$F,$L91)</f>
        <v>79.2710222253656</v>
      </c>
      <c r="O91" s="8" t="n">
        <f aca="false">INDEX(DailyBTC!$B:$B,$L91)</f>
        <v>9859.32360461718</v>
      </c>
      <c r="P91" s="8" t="n">
        <f aca="false">INDEX(DailyETH!$B:$B,$L91)</f>
        <v>212.413128872005</v>
      </c>
      <c r="Q91" s="9" t="n">
        <f aca="false">LN(M91/M90)</f>
        <v>0.0100902181247712</v>
      </c>
      <c r="R91" s="9" t="n">
        <f aca="false">LN(N91/N90)</f>
        <v>0.00222561514982285</v>
      </c>
      <c r="S91" s="9" t="n">
        <f aca="false">LN(O91/O90)</f>
        <v>-0.0135426491602634</v>
      </c>
      <c r="T91" s="9" t="n">
        <f aca="false">LN(P91/P90)</f>
        <v>-0.00271668422563722</v>
      </c>
      <c r="U91" s="9" t="n">
        <f aca="false">M91/M90-1</f>
        <v>0.0101412960268465</v>
      </c>
      <c r="V91" s="9" t="n">
        <f aca="false">O91/O90-1</f>
        <v>-0.0134513600505747</v>
      </c>
    </row>
    <row r="92" customFormat="false" ht="15" hidden="false" customHeight="false" outlineLevel="0" collapsed="false">
      <c r="A92" s="5" t="n">
        <v>43962</v>
      </c>
      <c r="B92" s="6" t="n">
        <v>2930.32</v>
      </c>
      <c r="C92" s="9" t="n">
        <f aca="false">B92/B91-1</f>
        <v>0.000177486517850989</v>
      </c>
      <c r="D92" s="9" t="n">
        <f aca="false">LN(B92/B91)</f>
        <v>0.000177470768982426</v>
      </c>
      <c r="E92" s="9" t="n">
        <f aca="false">B92/B87-1</f>
        <v>0.0308083046638104</v>
      </c>
      <c r="F92" s="9" t="n">
        <f aca="false">B92/B71-1</f>
        <v>0.0503616720792022</v>
      </c>
      <c r="G92" s="0" t="n">
        <f aca="false">MAX(G91,B92)</f>
        <v>3386.15</v>
      </c>
      <c r="H92" s="9" t="n">
        <f aca="false">B92/G92-1</f>
        <v>-0.134616009332132</v>
      </c>
      <c r="I92" s="0" t="n">
        <f aca="false">IF(AND($A92&gt;=CrashTest!$B$3,$A92&lt;=CrashTest!$C$3),1,IF(AND($A92&gt;=CrashTest!$B$4,$A92&lt;=CrashTest!$C$4),2,IF(AND($A92&gt;=CrashTest!$B$5,$A92&lt;=CrashTest!$C$5),3,IF(AND($A92&gt;=CrashTest!$B$6,$A92&lt;=CrashTest!$C$6),4,IF(AND($A92&gt;=CrashTest!$B$7,$A92&lt;=CrashTest!$C$7),5,0)))))</f>
        <v>0</v>
      </c>
      <c r="J92" s="0" t="str">
        <f aca="false">IF(I92=0,"",IF(I91=I92,MAX(J91,B92),B92))</f>
        <v/>
      </c>
      <c r="K92" s="9" t="str">
        <f aca="false">IF(I92=0,"",B92/J92-1)</f>
        <v/>
      </c>
      <c r="L92" s="0" t="n">
        <f aca="false">MATCH($A92,DailyBTC!$A:$A,0)</f>
        <v>134</v>
      </c>
      <c r="M92" s="8" t="n">
        <f aca="false">INDEX(DailyBTC!$F:$F,$L92)</f>
        <v>3439.15408189704</v>
      </c>
      <c r="N92" s="8" t="n">
        <f aca="false">INDEX(DailyETH!$F:$F,$L92)</f>
        <v>76.8128777896799</v>
      </c>
      <c r="O92" s="8" t="n">
        <f aca="false">INDEX(DailyBTC!$B:$B,$L92)</f>
        <v>8591.65288433665</v>
      </c>
      <c r="P92" s="8" t="n">
        <f aca="false">INDEX(DailyETH!$B:$B,$L92)</f>
        <v>185.715372296902</v>
      </c>
      <c r="Q92" s="9" t="n">
        <f aca="false">LN(M92/M91)</f>
        <v>-0.0381653617051343</v>
      </c>
      <c r="R92" s="9" t="n">
        <f aca="false">LN(N92/N91)</f>
        <v>-0.0315003366042146</v>
      </c>
      <c r="S92" s="9" t="n">
        <f aca="false">LN(O92/O91)</f>
        <v>-0.137626429241351</v>
      </c>
      <c r="T92" s="9" t="n">
        <f aca="false">LN(P92/P91)</f>
        <v>-0.134317854265918</v>
      </c>
      <c r="U92" s="9" t="n">
        <f aca="false">M92/M91-1</f>
        <v>-0.0374462418005377</v>
      </c>
      <c r="V92" s="9" t="n">
        <f aca="false">O92/O91-1</f>
        <v>-0.128575830464361</v>
      </c>
    </row>
    <row r="93" customFormat="false" ht="15" hidden="false" customHeight="false" outlineLevel="0" collapsed="false">
      <c r="A93" s="5" t="n">
        <v>43963</v>
      </c>
      <c r="B93" s="6" t="n">
        <v>2870.12</v>
      </c>
      <c r="C93" s="9" t="n">
        <f aca="false">B93/B92-1</f>
        <v>-0.0205438313904285</v>
      </c>
      <c r="D93" s="9" t="n">
        <f aca="false">LN(B93/B92)</f>
        <v>-0.0207577913383864</v>
      </c>
      <c r="E93" s="9" t="n">
        <f aca="false">B93/B88-1</f>
        <v>0.000585684204654768</v>
      </c>
      <c r="F93" s="9" t="n">
        <f aca="false">B93/B72-1</f>
        <v>0.0392847702262793</v>
      </c>
      <c r="G93" s="0" t="n">
        <f aca="false">MAX(G92,B93)</f>
        <v>3386.15</v>
      </c>
      <c r="H93" s="9" t="n">
        <f aca="false">B93/G93-1</f>
        <v>-0.152394312124389</v>
      </c>
      <c r="I93" s="0" t="n">
        <f aca="false">IF(AND($A93&gt;=CrashTest!$B$3,$A93&lt;=CrashTest!$C$3),1,IF(AND($A93&gt;=CrashTest!$B$4,$A93&lt;=CrashTest!$C$4),2,IF(AND($A93&gt;=CrashTest!$B$5,$A93&lt;=CrashTest!$C$5),3,IF(AND($A93&gt;=CrashTest!$B$6,$A93&lt;=CrashTest!$C$6),4,IF(AND($A93&gt;=CrashTest!$B$7,$A93&lt;=CrashTest!$C$7),5,0)))))</f>
        <v>0</v>
      </c>
      <c r="J93" s="0" t="str">
        <f aca="false">IF(I93=0,"",IF(I92=I93,MAX(J92,B93),B93))</f>
        <v/>
      </c>
      <c r="K93" s="9" t="str">
        <f aca="false">IF(I93=0,"",B93/J93-1)</f>
        <v/>
      </c>
      <c r="L93" s="0" t="n">
        <f aca="false">MATCH($A93,DailyBTC!$A:$A,0)</f>
        <v>135</v>
      </c>
      <c r="M93" s="8" t="n">
        <f aca="false">INDEX(DailyBTC!$F:$F,$L93)</f>
        <v>3442.64143000988</v>
      </c>
      <c r="N93" s="8" t="n">
        <f aca="false">INDEX(DailyETH!$F:$F,$L93)</f>
        <v>76.9902694761463</v>
      </c>
      <c r="O93" s="8" t="n">
        <f aca="false">INDEX(DailyBTC!$B:$B,$L93)</f>
        <v>8817.25068112215</v>
      </c>
      <c r="P93" s="8" t="n">
        <f aca="false">INDEX(DailyETH!$B:$B,$L93)</f>
        <v>189.818459438925</v>
      </c>
      <c r="Q93" s="9" t="n">
        <f aca="false">LN(M93/M92)</f>
        <v>0.00101349957443858</v>
      </c>
      <c r="R93" s="9" t="n">
        <f aca="false">LN(N93/N92)</f>
        <v>0.0023067377785035</v>
      </c>
      <c r="S93" s="9" t="n">
        <f aca="false">LN(O93/O92)</f>
        <v>0.0259189701845529</v>
      </c>
      <c r="T93" s="9" t="n">
        <f aca="false">LN(P93/P92)</f>
        <v>0.0218528935578049</v>
      </c>
      <c r="U93" s="9" t="n">
        <f aca="false">M93/M92-1</f>
        <v>0.00101401333868423</v>
      </c>
      <c r="V93" s="9" t="n">
        <f aca="false">O93/O92-1</f>
        <v>0.0262577876251011</v>
      </c>
    </row>
    <row r="94" customFormat="false" ht="15" hidden="false" customHeight="false" outlineLevel="0" collapsed="false">
      <c r="A94" s="5" t="n">
        <v>43964</v>
      </c>
      <c r="B94" s="6" t="n">
        <v>2820</v>
      </c>
      <c r="C94" s="9" t="n">
        <f aca="false">B94/B93-1</f>
        <v>-0.0174626844870598</v>
      </c>
      <c r="D94" s="9" t="n">
        <f aca="false">LN(B94/B93)</f>
        <v>-0.0176169557941065</v>
      </c>
      <c r="E94" s="9" t="n">
        <f aca="false">B94/B89-1</f>
        <v>-0.00997746118901011</v>
      </c>
      <c r="F94" s="9" t="n">
        <f aca="false">B94/B73-1</f>
        <v>-0.00915651813384111</v>
      </c>
      <c r="G94" s="0" t="n">
        <f aca="false">MAX(G93,B94)</f>
        <v>3386.15</v>
      </c>
      <c r="H94" s="9" t="n">
        <f aca="false">B94/G94-1</f>
        <v>-0.167195782821198</v>
      </c>
      <c r="I94" s="0" t="n">
        <f aca="false">IF(AND($A94&gt;=CrashTest!$B$3,$A94&lt;=CrashTest!$C$3),1,IF(AND($A94&gt;=CrashTest!$B$4,$A94&lt;=CrashTest!$C$4),2,IF(AND($A94&gt;=CrashTest!$B$5,$A94&lt;=CrashTest!$C$5),3,IF(AND($A94&gt;=CrashTest!$B$6,$A94&lt;=CrashTest!$C$6),4,IF(AND($A94&gt;=CrashTest!$B$7,$A94&lt;=CrashTest!$C$7),5,0)))))</f>
        <v>0</v>
      </c>
      <c r="J94" s="0" t="str">
        <f aca="false">IF(I94=0,"",IF(I93=I94,MAX(J93,B94),B94))</f>
        <v/>
      </c>
      <c r="K94" s="9" t="str">
        <f aca="false">IF(I94=0,"",B94/J94-1)</f>
        <v/>
      </c>
      <c r="L94" s="0" t="n">
        <f aca="false">MATCH($A94,DailyBTC!$A:$A,0)</f>
        <v>136</v>
      </c>
      <c r="M94" s="8" t="n">
        <f aca="false">INDEX(DailyBTC!$F:$F,$L94)</f>
        <v>3500.14093820204</v>
      </c>
      <c r="N94" s="8" t="n">
        <f aca="false">INDEX(DailyETH!$F:$F,$L94)</f>
        <v>77.7470716439664</v>
      </c>
      <c r="O94" s="8" t="n">
        <f aca="false">INDEX(DailyBTC!$B:$B,$L94)</f>
        <v>9322.99720204559</v>
      </c>
      <c r="P94" s="8" t="n">
        <f aca="false">INDEX(DailyETH!$B:$B,$L94)</f>
        <v>199.938022559907</v>
      </c>
      <c r="Q94" s="9" t="n">
        <f aca="false">LN(M94/M93)</f>
        <v>0.0165642014478315</v>
      </c>
      <c r="R94" s="9" t="n">
        <f aca="false">LN(N94/N93)</f>
        <v>0.00978184317824089</v>
      </c>
      <c r="S94" s="9" t="n">
        <f aca="false">LN(O94/O93)</f>
        <v>0.0557740579341569</v>
      </c>
      <c r="T94" s="9" t="n">
        <f aca="false">LN(P94/P93)</f>
        <v>0.0519392925581357</v>
      </c>
      <c r="U94" s="9" t="n">
        <f aca="false">M94/M93-1</f>
        <v>0.0167021484407091</v>
      </c>
      <c r="V94" s="9" t="n">
        <f aca="false">O94/O93-1</f>
        <v>0.0573587549241681</v>
      </c>
    </row>
    <row r="95" customFormat="false" ht="15" hidden="false" customHeight="false" outlineLevel="0" collapsed="false">
      <c r="A95" s="5" t="n">
        <v>43965</v>
      </c>
      <c r="B95" s="6" t="n">
        <v>2852.5</v>
      </c>
      <c r="C95" s="9" t="n">
        <f aca="false">B95/B94-1</f>
        <v>0.0115248226950355</v>
      </c>
      <c r="D95" s="9" t="n">
        <f aca="false">LN(B95/B94)</f>
        <v>0.0114589178040715</v>
      </c>
      <c r="E95" s="9" t="n">
        <f aca="false">B95/B90-1</f>
        <v>-0.00995769109291644</v>
      </c>
      <c r="F95" s="9" t="n">
        <f aca="false">B95/B74-1</f>
        <v>0.024840480570246</v>
      </c>
      <c r="G95" s="0" t="n">
        <f aca="false">MAX(G94,B95)</f>
        <v>3386.15</v>
      </c>
      <c r="H95" s="9" t="n">
        <f aca="false">B95/G95-1</f>
        <v>-0.157597861878535</v>
      </c>
      <c r="I95" s="0" t="n">
        <f aca="false">IF(AND($A95&gt;=CrashTest!$B$3,$A95&lt;=CrashTest!$C$3),1,IF(AND($A95&gt;=CrashTest!$B$4,$A95&lt;=CrashTest!$C$4),2,IF(AND($A95&gt;=CrashTest!$B$5,$A95&lt;=CrashTest!$C$5),3,IF(AND($A95&gt;=CrashTest!$B$6,$A95&lt;=CrashTest!$C$6),4,IF(AND($A95&gt;=CrashTest!$B$7,$A95&lt;=CrashTest!$C$7),5,0)))))</f>
        <v>0</v>
      </c>
      <c r="J95" s="0" t="str">
        <f aca="false">IF(I95=0,"",IF(I94=I95,MAX(J94,B95),B95))</f>
        <v/>
      </c>
      <c r="K95" s="9" t="str">
        <f aca="false">IF(I95=0,"",B95/J95-1)</f>
        <v/>
      </c>
      <c r="L95" s="0" t="n">
        <f aca="false">MATCH($A95,DailyBTC!$A:$A,0)</f>
        <v>137</v>
      </c>
      <c r="M95" s="8" t="n">
        <f aca="false">INDEX(DailyBTC!$F:$F,$L95)</f>
        <v>3545.52656971071</v>
      </c>
      <c r="N95" s="8" t="n">
        <f aca="false">INDEX(DailyETH!$F:$F,$L95)</f>
        <v>78.0755897111591</v>
      </c>
      <c r="O95" s="8" t="n">
        <f aca="false">INDEX(DailyBTC!$B:$B,$L95)</f>
        <v>9801.26948772647</v>
      </c>
      <c r="P95" s="8" t="n">
        <f aca="false">INDEX(DailyETH!$B:$B,$L95)</f>
        <v>203.532877030976</v>
      </c>
      <c r="Q95" s="9" t="n">
        <f aca="false">LN(M95/M94)</f>
        <v>0.0128834519163708</v>
      </c>
      <c r="R95" s="9" t="n">
        <f aca="false">LN(N95/N94)</f>
        <v>0.00421656967061212</v>
      </c>
      <c r="S95" s="9" t="n">
        <f aca="false">LN(O95/O94)</f>
        <v>0.0500277516495132</v>
      </c>
      <c r="T95" s="9" t="n">
        <f aca="false">LN(P95/P94)</f>
        <v>0.0178201184027415</v>
      </c>
      <c r="U95" s="9" t="n">
        <f aca="false">M95/M94-1</f>
        <v>0.0129668011402941</v>
      </c>
      <c r="V95" s="9" t="n">
        <f aca="false">O95/O94-1</f>
        <v>0.0513002712878581</v>
      </c>
    </row>
    <row r="96" customFormat="false" ht="15" hidden="false" customHeight="false" outlineLevel="0" collapsed="false">
      <c r="A96" s="5" t="n">
        <v>43966</v>
      </c>
      <c r="B96" s="6" t="n">
        <v>2863.7</v>
      </c>
      <c r="C96" s="9" t="n">
        <f aca="false">B96/B95-1</f>
        <v>0.003926380368098</v>
      </c>
      <c r="D96" s="9" t="n">
        <f aca="false">LN(B96/B95)</f>
        <v>0.00391869225443533</v>
      </c>
      <c r="E96" s="9" t="n">
        <f aca="false">B96/B91-1</f>
        <v>-0.0225612669806814</v>
      </c>
      <c r="F96" s="9" t="n">
        <f aca="false">B96/B75-1</f>
        <v>0.0229143969566537</v>
      </c>
      <c r="G96" s="0" t="n">
        <f aca="false">MAX(G95,B96)</f>
        <v>3386.15</v>
      </c>
      <c r="H96" s="9" t="n">
        <f aca="false">B96/G96-1</f>
        <v>-0.154290270661371</v>
      </c>
      <c r="I96" s="0" t="n">
        <f aca="false">IF(AND($A96&gt;=CrashTest!$B$3,$A96&lt;=CrashTest!$C$3),1,IF(AND($A96&gt;=CrashTest!$B$4,$A96&lt;=CrashTest!$C$4),2,IF(AND($A96&gt;=CrashTest!$B$5,$A96&lt;=CrashTest!$C$5),3,IF(AND($A96&gt;=CrashTest!$B$6,$A96&lt;=CrashTest!$C$6),4,IF(AND($A96&gt;=CrashTest!$B$7,$A96&lt;=CrashTest!$C$7),5,0)))))</f>
        <v>0</v>
      </c>
      <c r="J96" s="0" t="str">
        <f aca="false">IF(I96=0,"",IF(I95=I96,MAX(J95,B96),B96))</f>
        <v/>
      </c>
      <c r="K96" s="9" t="str">
        <f aca="false">IF(I96=0,"",B96/J96-1)</f>
        <v/>
      </c>
      <c r="L96" s="0" t="n">
        <f aca="false">MATCH($A96,DailyBTC!$A:$A,0)</f>
        <v>138</v>
      </c>
      <c r="M96" s="8" t="n">
        <f aca="false">INDEX(DailyBTC!$F:$F,$L96)</f>
        <v>3510.20165551328</v>
      </c>
      <c r="N96" s="8" t="n">
        <f aca="false">INDEX(DailyETH!$F:$F,$L96)</f>
        <v>77.6103526464014</v>
      </c>
      <c r="O96" s="8" t="n">
        <f aca="false">INDEX(DailyBTC!$B:$B,$L96)</f>
        <v>9326.87585891292</v>
      </c>
      <c r="P96" s="8" t="n">
        <f aca="false">INDEX(DailyETH!$B:$B,$L96)</f>
        <v>195.121980303916</v>
      </c>
      <c r="Q96" s="9" t="n">
        <f aca="false">LN(M96/M95)</f>
        <v>-0.010013200118055</v>
      </c>
      <c r="R96" s="9" t="n">
        <f aca="false">LN(N96/N95)</f>
        <v>-0.00597662759489261</v>
      </c>
      <c r="S96" s="9" t="n">
        <f aca="false">LN(O96/O95)</f>
        <v>-0.0496118070572285</v>
      </c>
      <c r="T96" s="9" t="n">
        <f aca="false">LN(P96/P95)</f>
        <v>-0.0422026467101294</v>
      </c>
      <c r="U96" s="9" t="n">
        <f aca="false">M96/M95-1</f>
        <v>-0.00996323493926343</v>
      </c>
      <c r="V96" s="9" t="n">
        <f aca="false">O96/O95-1</f>
        <v>-0.0484012432682934</v>
      </c>
    </row>
    <row r="97" customFormat="false" ht="15" hidden="false" customHeight="false" outlineLevel="0" collapsed="false">
      <c r="A97" s="5" t="n">
        <v>43969</v>
      </c>
      <c r="B97" s="6" t="n">
        <v>2953.91</v>
      </c>
      <c r="C97" s="9" t="n">
        <f aca="false">B97/B96-1</f>
        <v>0.0315012047351329</v>
      </c>
      <c r="D97" s="9" t="n">
        <f aca="false">LN(B97/B96)</f>
        <v>0.0310152214733569</v>
      </c>
      <c r="E97" s="9" t="n">
        <f aca="false">B97/B92-1</f>
        <v>0.00805031532392353</v>
      </c>
      <c r="F97" s="9" t="n">
        <f aca="false">B97/B76-1</f>
        <v>0.0276042246465547</v>
      </c>
      <c r="G97" s="0" t="n">
        <f aca="false">MAX(G96,B97)</f>
        <v>3386.15</v>
      </c>
      <c r="H97" s="9" t="n">
        <f aca="false">B97/G97-1</f>
        <v>-0.127649395330981</v>
      </c>
      <c r="I97" s="0" t="n">
        <f aca="false">IF(AND($A97&gt;=CrashTest!$B$3,$A97&lt;=CrashTest!$C$3),1,IF(AND($A97&gt;=CrashTest!$B$4,$A97&lt;=CrashTest!$C$4),2,IF(AND($A97&gt;=CrashTest!$B$5,$A97&lt;=CrashTest!$C$5),3,IF(AND($A97&gt;=CrashTest!$B$6,$A97&lt;=CrashTest!$C$6),4,IF(AND($A97&gt;=CrashTest!$B$7,$A97&lt;=CrashTest!$C$7),5,0)))))</f>
        <v>0</v>
      </c>
      <c r="J97" s="0" t="str">
        <f aca="false">IF(I97=0,"",IF(I96=I97,MAX(J96,B97),B97))</f>
        <v/>
      </c>
      <c r="K97" s="9" t="str">
        <f aca="false">IF(I97=0,"",B97/J97-1)</f>
        <v/>
      </c>
      <c r="L97" s="0" t="n">
        <f aca="false">MATCH($A97,DailyBTC!$A:$A,0)</f>
        <v>141</v>
      </c>
      <c r="M97" s="8" t="n">
        <f aca="false">INDEX(DailyBTC!$F:$F,$L97)</f>
        <v>3558.23398351913</v>
      </c>
      <c r="N97" s="8" t="n">
        <f aca="false">INDEX(DailyETH!$F:$F,$L97)</f>
        <v>78.9073083327479</v>
      </c>
      <c r="O97" s="8" t="n">
        <f aca="false">INDEX(DailyBTC!$B:$B,$L97)</f>
        <v>9726.85002209235</v>
      </c>
      <c r="P97" s="8" t="n">
        <f aca="false">INDEX(DailyETH!$B:$B,$L97)</f>
        <v>214.748162478083</v>
      </c>
      <c r="Q97" s="9" t="n">
        <f aca="false">LN(M97/M96)</f>
        <v>0.0135908621936328</v>
      </c>
      <c r="R97" s="9" t="n">
        <f aca="false">LN(N97/N96)</f>
        <v>0.016573022671052</v>
      </c>
      <c r="S97" s="9" t="n">
        <f aca="false">LN(O97/O96)</f>
        <v>0.0419899952528632</v>
      </c>
      <c r="T97" s="9" t="n">
        <f aca="false">LN(P97/P96)</f>
        <v>0.0958411012494742</v>
      </c>
      <c r="U97" s="9" t="n">
        <f aca="false">M97/M96-1</f>
        <v>0.0136836377848568</v>
      </c>
      <c r="V97" s="9" t="n">
        <f aca="false">O97/O96-1</f>
        <v>0.0428840449074071</v>
      </c>
    </row>
    <row r="98" customFormat="false" ht="15" hidden="false" customHeight="false" outlineLevel="0" collapsed="false">
      <c r="A98" s="5" t="n">
        <v>43970</v>
      </c>
      <c r="B98" s="6" t="n">
        <v>2922.94</v>
      </c>
      <c r="C98" s="9" t="n">
        <f aca="false">B98/B97-1</f>
        <v>-0.0104844088005389</v>
      </c>
      <c r="D98" s="9" t="n">
        <f aca="false">LN(B98/B97)</f>
        <v>-0.0105397574194258</v>
      </c>
      <c r="E98" s="9" t="n">
        <f aca="false">B98/B93-1</f>
        <v>0.0184034117040404</v>
      </c>
      <c r="F98" s="9" t="n">
        <f aca="false">B98/B77-1</f>
        <v>0.0353433740914437</v>
      </c>
      <c r="G98" s="0" t="n">
        <f aca="false">MAX(G97,B98)</f>
        <v>3386.15</v>
      </c>
      <c r="H98" s="9" t="n">
        <f aca="false">B98/G98-1</f>
        <v>-0.136795475687728</v>
      </c>
      <c r="I98" s="0" t="n">
        <f aca="false">IF(AND($A98&gt;=CrashTest!$B$3,$A98&lt;=CrashTest!$C$3),1,IF(AND($A98&gt;=CrashTest!$B$4,$A98&lt;=CrashTest!$C$4),2,IF(AND($A98&gt;=CrashTest!$B$5,$A98&lt;=CrashTest!$C$5),3,IF(AND($A98&gt;=CrashTest!$B$6,$A98&lt;=CrashTest!$C$6),4,IF(AND($A98&gt;=CrashTest!$B$7,$A98&lt;=CrashTest!$C$7),5,0)))))</f>
        <v>0</v>
      </c>
      <c r="J98" s="0" t="str">
        <f aca="false">IF(I98=0,"",IF(I97=I98,MAX(J97,B98),B98))</f>
        <v/>
      </c>
      <c r="K98" s="9" t="str">
        <f aca="false">IF(I98=0,"",B98/J98-1)</f>
        <v/>
      </c>
      <c r="L98" s="0" t="n">
        <f aca="false">MATCH($A98,DailyBTC!$A:$A,0)</f>
        <v>142</v>
      </c>
      <c r="M98" s="8" t="n">
        <f aca="false">INDEX(DailyBTC!$F:$F,$L98)</f>
        <v>3545.05897684568</v>
      </c>
      <c r="N98" s="8" t="n">
        <f aca="false">INDEX(DailyETH!$F:$F,$L98)</f>
        <v>78.3043179939967</v>
      </c>
      <c r="O98" s="8" t="n">
        <f aca="false">INDEX(DailyBTC!$B:$B,$L98)</f>
        <v>9754.20146201052</v>
      </c>
      <c r="P98" s="8" t="n">
        <f aca="false">INDEX(DailyETH!$B:$B,$L98)</f>
        <v>213.820466744594</v>
      </c>
      <c r="Q98" s="9" t="n">
        <f aca="false">LN(M98/M97)</f>
        <v>-0.00370955326076603</v>
      </c>
      <c r="R98" s="9" t="n">
        <f aca="false">LN(N98/N97)</f>
        <v>-0.00767110308305392</v>
      </c>
      <c r="S98" s="9" t="n">
        <f aca="false">LN(O98/O97)</f>
        <v>0.00280800632475448</v>
      </c>
      <c r="T98" s="9" t="n">
        <f aca="false">LN(P98/P97)</f>
        <v>-0.00432928179614979</v>
      </c>
      <c r="U98" s="9" t="n">
        <f aca="false">M98/M97-1</f>
        <v>-0.00370268136791241</v>
      </c>
      <c r="V98" s="9" t="n">
        <f aca="false">O98/O97-1</f>
        <v>0.00281195246724764</v>
      </c>
    </row>
    <row r="99" customFormat="false" ht="15" hidden="false" customHeight="false" outlineLevel="0" collapsed="false">
      <c r="A99" s="5" t="n">
        <v>43971</v>
      </c>
      <c r="B99" s="6" t="n">
        <v>2971.61</v>
      </c>
      <c r="C99" s="9" t="n">
        <f aca="false">B99/B98-1</f>
        <v>0.0166510431278097</v>
      </c>
      <c r="D99" s="9" t="n">
        <f aca="false">LN(B99/B98)</f>
        <v>0.0165139344178615</v>
      </c>
      <c r="E99" s="9" t="n">
        <f aca="false">B99/B94-1</f>
        <v>0.0537624113475177</v>
      </c>
      <c r="F99" s="9" t="n">
        <f aca="false">B99/B78-1</f>
        <v>0.0858925073815302</v>
      </c>
      <c r="G99" s="0" t="n">
        <f aca="false">MAX(G98,B99)</f>
        <v>3386.15</v>
      </c>
      <c r="H99" s="9" t="n">
        <f aca="false">B99/G99-1</f>
        <v>-0.122422219925284</v>
      </c>
      <c r="I99" s="0" t="n">
        <f aca="false">IF(AND($A99&gt;=CrashTest!$B$3,$A99&lt;=CrashTest!$C$3),1,IF(AND($A99&gt;=CrashTest!$B$4,$A99&lt;=CrashTest!$C$4),2,IF(AND($A99&gt;=CrashTest!$B$5,$A99&lt;=CrashTest!$C$5),3,IF(AND($A99&gt;=CrashTest!$B$6,$A99&lt;=CrashTest!$C$6),4,IF(AND($A99&gt;=CrashTest!$B$7,$A99&lt;=CrashTest!$C$7),5,0)))))</f>
        <v>0</v>
      </c>
      <c r="J99" s="0" t="str">
        <f aca="false">IF(I99=0,"",IF(I98=I99,MAX(J98,B99),B99))</f>
        <v/>
      </c>
      <c r="K99" s="9" t="str">
        <f aca="false">IF(I99=0,"",B99/J99-1)</f>
        <v/>
      </c>
      <c r="L99" s="0" t="n">
        <f aca="false">MATCH($A99,DailyBTC!$A:$A,0)</f>
        <v>143</v>
      </c>
      <c r="M99" s="8" t="n">
        <f aca="false">INDEX(DailyBTC!$F:$F,$L99)</f>
        <v>3548.12616523143</v>
      </c>
      <c r="N99" s="8" t="n">
        <f aca="false">INDEX(DailyETH!$F:$F,$L99)</f>
        <v>78.2623997982697</v>
      </c>
      <c r="O99" s="8" t="n">
        <f aca="false">INDEX(DailyBTC!$B:$B,$L99)</f>
        <v>9515.702550263</v>
      </c>
      <c r="P99" s="8" t="n">
        <f aca="false">INDEX(DailyETH!$B:$B,$L99)</f>
        <v>209.804793103448</v>
      </c>
      <c r="Q99" s="9" t="n">
        <f aca="false">LN(M99/M98)</f>
        <v>0.000864826876920673</v>
      </c>
      <c r="R99" s="9" t="n">
        <f aca="false">LN(N99/N98)</f>
        <v>-0.000535467528727537</v>
      </c>
      <c r="S99" s="9" t="n">
        <f aca="false">LN(O99/O98)</f>
        <v>-0.0247547772729666</v>
      </c>
      <c r="T99" s="9" t="n">
        <f aca="false">LN(P99/P98)</f>
        <v>-0.0189591807070325</v>
      </c>
      <c r="U99" s="9" t="n">
        <f aca="false">M99/M98-1</f>
        <v>0.000865200947511857</v>
      </c>
      <c r="V99" s="9" t="n">
        <f aca="false">O99/O98-1</f>
        <v>-0.0244508904882061</v>
      </c>
    </row>
    <row r="100" customFormat="false" ht="15" hidden="false" customHeight="false" outlineLevel="0" collapsed="false">
      <c r="A100" s="5" t="n">
        <v>43972</v>
      </c>
      <c r="B100" s="6" t="n">
        <v>2948.51</v>
      </c>
      <c r="C100" s="9" t="n">
        <f aca="false">B100/B99-1</f>
        <v>-0.00777356382567018</v>
      </c>
      <c r="D100" s="9" t="n">
        <f aca="false">LN(B100/B99)</f>
        <v>-0.00780393547262313</v>
      </c>
      <c r="E100" s="9" t="n">
        <f aca="false">B100/B95-1</f>
        <v>0.03365819456617</v>
      </c>
      <c r="F100" s="9" t="n">
        <f aca="false">B100/B79-1</f>
        <v>0.0532988486448447</v>
      </c>
      <c r="G100" s="0" t="n">
        <f aca="false">MAX(G99,B100)</f>
        <v>3386.15</v>
      </c>
      <c r="H100" s="9" t="n">
        <f aca="false">B100/G100-1</f>
        <v>-0.129244126810685</v>
      </c>
      <c r="I100" s="0" t="n">
        <f aca="false">IF(AND($A100&gt;=CrashTest!$B$3,$A100&lt;=CrashTest!$C$3),1,IF(AND($A100&gt;=CrashTest!$B$4,$A100&lt;=CrashTest!$C$4),2,IF(AND($A100&gt;=CrashTest!$B$5,$A100&lt;=CrashTest!$C$5),3,IF(AND($A100&gt;=CrashTest!$B$6,$A100&lt;=CrashTest!$C$6),4,IF(AND($A100&gt;=CrashTest!$B$7,$A100&lt;=CrashTest!$C$7),5,0)))))</f>
        <v>0</v>
      </c>
      <c r="J100" s="0" t="str">
        <f aca="false">IF(I100=0,"",IF(I99=I100,MAX(J99,B100),B100))</f>
        <v/>
      </c>
      <c r="K100" s="9" t="str">
        <f aca="false">IF(I100=0,"",B100/J100-1)</f>
        <v/>
      </c>
      <c r="L100" s="0" t="n">
        <f aca="false">MATCH($A100,DailyBTC!$A:$A,0)</f>
        <v>144</v>
      </c>
      <c r="M100" s="8" t="n">
        <f aca="false">INDEX(DailyBTC!$F:$F,$L100)</f>
        <v>3491.11179097303</v>
      </c>
      <c r="N100" s="8" t="n">
        <f aca="false">INDEX(DailyETH!$F:$F,$L100)</f>
        <v>77.4477158817596</v>
      </c>
      <c r="O100" s="8" t="n">
        <f aca="false">INDEX(DailyBTC!$B:$B,$L100)</f>
        <v>9068.80122933957</v>
      </c>
      <c r="P100" s="8" t="n">
        <f aca="false">INDEX(DailyETH!$B:$B,$L100)</f>
        <v>198.91755698422</v>
      </c>
      <c r="Q100" s="9" t="n">
        <f aca="false">LN(M100/M99)</f>
        <v>-0.016199373118382</v>
      </c>
      <c r="R100" s="9" t="n">
        <f aca="false">LN(N100/N99)</f>
        <v>-0.0104642058340565</v>
      </c>
      <c r="S100" s="9" t="n">
        <f aca="false">LN(O100/O99)</f>
        <v>-0.0481032474671615</v>
      </c>
      <c r="T100" s="9" t="n">
        <f aca="false">LN(P100/P99)</f>
        <v>-0.0532870893888463</v>
      </c>
      <c r="U100" s="9" t="n">
        <f aca="false">M100/M99-1</f>
        <v>-0.0160688689193456</v>
      </c>
      <c r="V100" s="9" t="n">
        <f aca="false">O100/O99-1</f>
        <v>-0.04696461649183</v>
      </c>
    </row>
    <row r="101" customFormat="false" ht="15" hidden="false" customHeight="false" outlineLevel="0" collapsed="false">
      <c r="A101" s="5" t="n">
        <v>43973</v>
      </c>
      <c r="B101" s="6" t="n">
        <v>2955.45</v>
      </c>
      <c r="C101" s="9" t="n">
        <f aca="false">B101/B100-1</f>
        <v>0.00235373120660931</v>
      </c>
      <c r="D101" s="9" t="n">
        <f aca="false">LN(B101/B100)</f>
        <v>0.00235096552025086</v>
      </c>
      <c r="E101" s="9" t="n">
        <f aca="false">B101/B96-1</f>
        <v>0.032038970562559</v>
      </c>
      <c r="F101" s="9" t="n">
        <f aca="false">B101/B80-1</f>
        <v>0.0563478447351489</v>
      </c>
      <c r="G101" s="0" t="n">
        <f aca="false">MAX(G100,B101)</f>
        <v>3386.15</v>
      </c>
      <c r="H101" s="9" t="n">
        <f aca="false">B101/G101-1</f>
        <v>-0.127194601538621</v>
      </c>
      <c r="I101" s="0" t="n">
        <f aca="false">IF(AND($A101&gt;=CrashTest!$B$3,$A101&lt;=CrashTest!$C$3),1,IF(AND($A101&gt;=CrashTest!$B$4,$A101&lt;=CrashTest!$C$4),2,IF(AND($A101&gt;=CrashTest!$B$5,$A101&lt;=CrashTest!$C$5),3,IF(AND($A101&gt;=CrashTest!$B$6,$A101&lt;=CrashTest!$C$6),4,IF(AND($A101&gt;=CrashTest!$B$7,$A101&lt;=CrashTest!$C$7),5,0)))))</f>
        <v>0</v>
      </c>
      <c r="J101" s="0" t="str">
        <f aca="false">IF(I101=0,"",IF(I100=I101,MAX(J100,B101),B101))</f>
        <v/>
      </c>
      <c r="K101" s="9" t="str">
        <f aca="false">IF(I101=0,"",B101/J101-1)</f>
        <v/>
      </c>
      <c r="L101" s="0" t="n">
        <f aca="false">MATCH($A101,DailyBTC!$A:$A,0)</f>
        <v>145</v>
      </c>
      <c r="M101" s="8" t="n">
        <f aca="false">INDEX(DailyBTC!$F:$F,$L101)</f>
        <v>3504.1341160958</v>
      </c>
      <c r="N101" s="8" t="n">
        <f aca="false">INDEX(DailyETH!$F:$F,$L101)</f>
        <v>77.8229597542628</v>
      </c>
      <c r="O101" s="8" t="n">
        <f aca="false">INDEX(DailyBTC!$B:$B,$L101)</f>
        <v>9161.81503389831</v>
      </c>
      <c r="P101" s="8" t="n">
        <f aca="false">INDEX(DailyETH!$B:$B,$L101)</f>
        <v>207.063677673875</v>
      </c>
      <c r="Q101" s="9" t="n">
        <f aca="false">LN(M101/M100)</f>
        <v>0.00372319725108783</v>
      </c>
      <c r="R101" s="9" t="n">
        <f aca="false">LN(N101/N100)</f>
        <v>0.00483342526208641</v>
      </c>
      <c r="S101" s="9" t="n">
        <f aca="false">LN(O101/O100)</f>
        <v>0.0102042202316601</v>
      </c>
      <c r="T101" s="9" t="n">
        <f aca="false">LN(P101/P100)</f>
        <v>0.0401359151997955</v>
      </c>
      <c r="U101" s="9" t="n">
        <f aca="false">M101/M100-1</f>
        <v>0.00373013695993518</v>
      </c>
      <c r="V101" s="9" t="n">
        <f aca="false">O101/O100-1</f>
        <v>0.0102564608272393</v>
      </c>
    </row>
    <row r="102" customFormat="false" ht="15" hidden="false" customHeight="false" outlineLevel="0" collapsed="false">
      <c r="A102" s="5" t="n">
        <v>43977</v>
      </c>
      <c r="B102" s="6" t="n">
        <v>2991.77</v>
      </c>
      <c r="C102" s="9" t="n">
        <f aca="false">B102/B101-1</f>
        <v>0.0122891607031079</v>
      </c>
      <c r="D102" s="9" t="n">
        <f aca="false">LN(B102/B101)</f>
        <v>0.0122142619717502</v>
      </c>
      <c r="E102" s="9" t="n">
        <f aca="false">B102/B97-1</f>
        <v>0.0128169104678206</v>
      </c>
      <c r="F102" s="9" t="n">
        <f aca="false">B102/B81-1</f>
        <v>0.0546507610849074</v>
      </c>
      <c r="G102" s="0" t="n">
        <f aca="false">MAX(G101,B102)</f>
        <v>3386.15</v>
      </c>
      <c r="H102" s="9" t="n">
        <f aca="false">B102/G102-1</f>
        <v>-0.116468555734389</v>
      </c>
      <c r="I102" s="0" t="n">
        <f aca="false">IF(AND($A102&gt;=CrashTest!$B$3,$A102&lt;=CrashTest!$C$3),1,IF(AND($A102&gt;=CrashTest!$B$4,$A102&lt;=CrashTest!$C$4),2,IF(AND($A102&gt;=CrashTest!$B$5,$A102&lt;=CrashTest!$C$5),3,IF(AND($A102&gt;=CrashTest!$B$6,$A102&lt;=CrashTest!$C$6),4,IF(AND($A102&gt;=CrashTest!$B$7,$A102&lt;=CrashTest!$C$7),5,0)))))</f>
        <v>0</v>
      </c>
      <c r="J102" s="0" t="str">
        <f aca="false">IF(I102=0,"",IF(I101=I102,MAX(J101,B102),B102))</f>
        <v/>
      </c>
      <c r="K102" s="9" t="str">
        <f aca="false">IF(I102=0,"",B102/J102-1)</f>
        <v/>
      </c>
      <c r="L102" s="0" t="n">
        <f aca="false">MATCH($A102,DailyBTC!$A:$A,0)</f>
        <v>149</v>
      </c>
      <c r="M102" s="8" t="n">
        <f aca="false">INDEX(DailyBTC!$F:$F,$L102)</f>
        <v>3453.70497866062</v>
      </c>
      <c r="N102" s="8" t="n">
        <f aca="false">INDEX(DailyETH!$F:$F,$L102)</f>
        <v>76.2671872637428</v>
      </c>
      <c r="O102" s="8" t="n">
        <f aca="false">INDEX(DailyBTC!$B:$B,$L102)</f>
        <v>8835.13725336061</v>
      </c>
      <c r="P102" s="8" t="n">
        <f aca="false">INDEX(DailyETH!$B:$B,$L102)</f>
        <v>200.86048918761</v>
      </c>
      <c r="Q102" s="9" t="n">
        <f aca="false">LN(M102/M101)</f>
        <v>-0.0144958858072126</v>
      </c>
      <c r="R102" s="9" t="n">
        <f aca="false">LN(N102/N101)</f>
        <v>-0.0201937033450203</v>
      </c>
      <c r="S102" s="9" t="n">
        <f aca="false">LN(O102/O101)</f>
        <v>-0.0363076660267293</v>
      </c>
      <c r="T102" s="9" t="n">
        <f aca="false">LN(P102/P101)</f>
        <v>-0.0304157841446893</v>
      </c>
      <c r="U102" s="9" t="n">
        <f aca="false">M102/M101-1</f>
        <v>-0.0143913262918626</v>
      </c>
      <c r="V102" s="9" t="n">
        <f aca="false">O102/O101-1</f>
        <v>-0.0356564479122321</v>
      </c>
    </row>
    <row r="103" customFormat="false" ht="15" hidden="false" customHeight="false" outlineLevel="0" collapsed="false">
      <c r="A103" s="5" t="n">
        <v>43978</v>
      </c>
      <c r="B103" s="6" t="n">
        <v>3036.13</v>
      </c>
      <c r="C103" s="9" t="n">
        <f aca="false">B103/B102-1</f>
        <v>0.0148273430109935</v>
      </c>
      <c r="D103" s="9" t="n">
        <f aca="false">LN(B103/B102)</f>
        <v>0.0147184926162967</v>
      </c>
      <c r="E103" s="9" t="n">
        <f aca="false">B103/B98-1</f>
        <v>0.0387247086837226</v>
      </c>
      <c r="F103" s="9" t="n">
        <f aca="false">B103/B82-1</f>
        <v>0.0547684889247102</v>
      </c>
      <c r="G103" s="0" t="n">
        <f aca="false">MAX(G102,B103)</f>
        <v>3386.15</v>
      </c>
      <c r="H103" s="9" t="n">
        <f aca="false">B103/G103-1</f>
        <v>-0.103368131949264</v>
      </c>
      <c r="I103" s="0" t="n">
        <f aca="false">IF(AND($A103&gt;=CrashTest!$B$3,$A103&lt;=CrashTest!$C$3),1,IF(AND($A103&gt;=CrashTest!$B$4,$A103&lt;=CrashTest!$C$4),2,IF(AND($A103&gt;=CrashTest!$B$5,$A103&lt;=CrashTest!$C$5),3,IF(AND($A103&gt;=CrashTest!$B$6,$A103&lt;=CrashTest!$C$6),4,IF(AND($A103&gt;=CrashTest!$B$7,$A103&lt;=CrashTest!$C$7),5,0)))))</f>
        <v>0</v>
      </c>
      <c r="J103" s="0" t="str">
        <f aca="false">IF(I103=0,"",IF(I102=I103,MAX(J102,B103),B103))</f>
        <v/>
      </c>
      <c r="K103" s="9" t="str">
        <f aca="false">IF(I103=0,"",B103/J103-1)</f>
        <v/>
      </c>
      <c r="L103" s="0" t="n">
        <f aca="false">MATCH($A103,DailyBTC!$A:$A,0)</f>
        <v>150</v>
      </c>
      <c r="M103" s="8" t="n">
        <f aca="false">INDEX(DailyBTC!$F:$F,$L103)</f>
        <v>3525.28503470582</v>
      </c>
      <c r="N103" s="8" t="n">
        <f aca="false">INDEX(DailyETH!$F:$F,$L103)</f>
        <v>76.5514385032104</v>
      </c>
      <c r="O103" s="8" t="n">
        <f aca="false">INDEX(DailyBTC!$B:$B,$L103)</f>
        <v>9169.05743921683</v>
      </c>
      <c r="P103" s="8" t="n">
        <f aca="false">INDEX(DailyETH!$B:$B,$L103)</f>
        <v>207.498003798948</v>
      </c>
      <c r="Q103" s="9" t="n">
        <f aca="false">LN(M103/M102)</f>
        <v>0.0205137322286647</v>
      </c>
      <c r="R103" s="9" t="n">
        <f aca="false">LN(N103/N102)</f>
        <v>0.00372011678367141</v>
      </c>
      <c r="S103" s="9" t="n">
        <f aca="false">LN(O103/O102)</f>
        <v>0.0370978527138043</v>
      </c>
      <c r="T103" s="9" t="n">
        <f aca="false">LN(P103/P102)</f>
        <v>0.0325111359506691</v>
      </c>
      <c r="U103" s="9" t="n">
        <f aca="false">M103/M102-1</f>
        <v>0.0207255849840897</v>
      </c>
      <c r="V103" s="9" t="n">
        <f aca="false">O103/O102-1</f>
        <v>0.037794566884539</v>
      </c>
    </row>
    <row r="104" customFormat="false" ht="15" hidden="false" customHeight="false" outlineLevel="0" collapsed="false">
      <c r="A104" s="5" t="n">
        <v>43979</v>
      </c>
      <c r="B104" s="6" t="n">
        <v>3029.73</v>
      </c>
      <c r="C104" s="9" t="n">
        <f aca="false">B104/B103-1</f>
        <v>-0.00210794662942626</v>
      </c>
      <c r="D104" s="9" t="n">
        <f aca="false">LN(B104/B103)</f>
        <v>-0.00211017147604431</v>
      </c>
      <c r="E104" s="9" t="n">
        <f aca="false">B104/B99-1</f>
        <v>0.0195584211925521</v>
      </c>
      <c r="F104" s="9" t="n">
        <f aca="false">B104/B83-1</f>
        <v>0.0580919818816159</v>
      </c>
      <c r="G104" s="0" t="n">
        <f aca="false">MAX(G103,B104)</f>
        <v>3386.15</v>
      </c>
      <c r="H104" s="9" t="n">
        <f aca="false">B104/G104-1</f>
        <v>-0.105258184073358</v>
      </c>
      <c r="I104" s="0" t="n">
        <f aca="false">IF(AND($A104&gt;=CrashTest!$B$3,$A104&lt;=CrashTest!$C$3),1,IF(AND($A104&gt;=CrashTest!$B$4,$A104&lt;=CrashTest!$C$4),2,IF(AND($A104&gt;=CrashTest!$B$5,$A104&lt;=CrashTest!$C$5),3,IF(AND($A104&gt;=CrashTest!$B$6,$A104&lt;=CrashTest!$C$6),4,IF(AND($A104&gt;=CrashTest!$B$7,$A104&lt;=CrashTest!$C$7),5,0)))))</f>
        <v>0</v>
      </c>
      <c r="J104" s="0" t="str">
        <f aca="false">IF(I104=0,"",IF(I103=I104,MAX(J103,B104),B104))</f>
        <v/>
      </c>
      <c r="K104" s="9" t="str">
        <f aca="false">IF(I104=0,"",B104/J104-1)</f>
        <v/>
      </c>
      <c r="L104" s="0" t="n">
        <f aca="false">MATCH($A104,DailyBTC!$A:$A,0)</f>
        <v>151</v>
      </c>
      <c r="M104" s="8" t="n">
        <f aca="false">INDEX(DailyBTC!$F:$F,$L104)</f>
        <v>3632.66407712045</v>
      </c>
      <c r="N104" s="8" t="n">
        <f aca="false">INDEX(DailyETH!$F:$F,$L104)</f>
        <v>79.6524182906914</v>
      </c>
      <c r="O104" s="8" t="n">
        <f aca="false">INDEX(DailyBTC!$B:$B,$L104)</f>
        <v>9568.26185300994</v>
      </c>
      <c r="P104" s="8" t="n">
        <f aca="false">INDEX(DailyETH!$B:$B,$L104)</f>
        <v>219.378571011105</v>
      </c>
      <c r="Q104" s="9" t="n">
        <f aca="false">LN(M104/M103)</f>
        <v>0.0300049907379837</v>
      </c>
      <c r="R104" s="9" t="n">
        <f aca="false">LN(N104/N103)</f>
        <v>0.0397094837516894</v>
      </c>
      <c r="S104" s="9" t="n">
        <f aca="false">LN(O104/O103)</f>
        <v>0.0426170708643382</v>
      </c>
      <c r="T104" s="9" t="n">
        <f aca="false">LN(P104/P103)</f>
        <v>0.0556771528224981</v>
      </c>
      <c r="U104" s="9" t="n">
        <f aca="false">M104/M103-1</f>
        <v>0.030459676694933</v>
      </c>
      <c r="V104" s="9" t="n">
        <f aca="false">O104/O103-1</f>
        <v>0.0435382171438561</v>
      </c>
    </row>
    <row r="105" customFormat="false" ht="15" hidden="false" customHeight="false" outlineLevel="0" collapsed="false">
      <c r="A105" s="5" t="n">
        <v>43980</v>
      </c>
      <c r="B105" s="6" t="n">
        <v>3044.31</v>
      </c>
      <c r="C105" s="9" t="n">
        <f aca="false">B105/B104-1</f>
        <v>0.00481231000782256</v>
      </c>
      <c r="D105" s="9" t="n">
        <f aca="false">LN(B105/B104)</f>
        <v>0.00480076785880452</v>
      </c>
      <c r="E105" s="9" t="n">
        <f aca="false">B105/B100-1</f>
        <v>0.0324909869730812</v>
      </c>
      <c r="F105" s="9" t="n">
        <f aca="false">B105/B84-1</f>
        <v>0.0356522005368241</v>
      </c>
      <c r="G105" s="0" t="n">
        <f aca="false">MAX(G104,B105)</f>
        <v>3386.15</v>
      </c>
      <c r="H105" s="9" t="n">
        <f aca="false">B105/G105-1</f>
        <v>-0.100952409078157</v>
      </c>
      <c r="I105" s="0" t="n">
        <f aca="false">IF(AND($A105&gt;=CrashTest!$B$3,$A105&lt;=CrashTest!$C$3),1,IF(AND($A105&gt;=CrashTest!$B$4,$A105&lt;=CrashTest!$C$4),2,IF(AND($A105&gt;=CrashTest!$B$5,$A105&lt;=CrashTest!$C$5),3,IF(AND($A105&gt;=CrashTest!$B$6,$A105&lt;=CrashTest!$C$6),4,IF(AND($A105&gt;=CrashTest!$B$7,$A105&lt;=CrashTest!$C$7),5,0)))))</f>
        <v>0</v>
      </c>
      <c r="J105" s="0" t="str">
        <f aca="false">IF(I105=0,"",IF(I104=I105,MAX(J104,B105),B105))</f>
        <v/>
      </c>
      <c r="K105" s="9" t="str">
        <f aca="false">IF(I105=0,"",B105/J105-1)</f>
        <v/>
      </c>
      <c r="L105" s="0" t="n">
        <f aca="false">MATCH($A105,DailyBTC!$A:$A,0)</f>
        <v>152</v>
      </c>
      <c r="M105" s="8" t="n">
        <f aca="false">INDEX(DailyBTC!$F:$F,$L105)</f>
        <v>3658.93443709573</v>
      </c>
      <c r="N105" s="8" t="n">
        <f aca="false">INDEX(DailyETH!$F:$F,$L105)</f>
        <v>80.8177326068272</v>
      </c>
      <c r="O105" s="8" t="n">
        <f aca="false">INDEX(DailyBTC!$B:$B,$L105)</f>
        <v>9432.41333343074</v>
      </c>
      <c r="P105" s="8" t="n">
        <f aca="false">INDEX(DailyETH!$B:$B,$L105)</f>
        <v>220.784826300409</v>
      </c>
      <c r="Q105" s="9" t="n">
        <f aca="false">LN(M105/M104)</f>
        <v>0.00720568297641241</v>
      </c>
      <c r="R105" s="9" t="n">
        <f aca="false">LN(N105/N104)</f>
        <v>0.0145240070441506</v>
      </c>
      <c r="S105" s="9" t="n">
        <f aca="false">LN(O105/O104)</f>
        <v>-0.0142995796806371</v>
      </c>
      <c r="T105" s="9" t="n">
        <f aca="false">LN(P105/P104)</f>
        <v>0.00638971837503081</v>
      </c>
      <c r="U105" s="9" t="n">
        <f aca="false">M105/M104-1</f>
        <v>0.00723170637790016</v>
      </c>
      <c r="V105" s="9" t="n">
        <f aca="false">O105/O104-1</f>
        <v>-0.0141978262788101</v>
      </c>
    </row>
    <row r="106" customFormat="false" ht="15" hidden="false" customHeight="false" outlineLevel="0" collapsed="false">
      <c r="A106" s="5" t="n">
        <v>43983</v>
      </c>
      <c r="B106" s="6" t="n">
        <v>3055.73</v>
      </c>
      <c r="C106" s="9" t="n">
        <f aca="false">B106/B105-1</f>
        <v>0.00375126054836739</v>
      </c>
      <c r="D106" s="9" t="n">
        <f aca="false">LN(B106/B105)</f>
        <v>0.00374424211701706</v>
      </c>
      <c r="E106" s="9" t="n">
        <f aca="false">B106/B101-1</f>
        <v>0.0339305351130963</v>
      </c>
      <c r="F106" s="9" t="n">
        <f aca="false">B106/B85-1</f>
        <v>0.0492028992971505</v>
      </c>
      <c r="G106" s="0" t="n">
        <f aca="false">MAX(G105,B106)</f>
        <v>3386.15</v>
      </c>
      <c r="H106" s="9" t="n">
        <f aca="false">B106/G106-1</f>
        <v>-0.0975798473192269</v>
      </c>
      <c r="I106" s="0" t="n">
        <f aca="false">IF(AND($A106&gt;=CrashTest!$B$3,$A106&lt;=CrashTest!$C$3),1,IF(AND($A106&gt;=CrashTest!$B$4,$A106&lt;=CrashTest!$C$4),2,IF(AND($A106&gt;=CrashTest!$B$5,$A106&lt;=CrashTest!$C$5),3,IF(AND($A106&gt;=CrashTest!$B$6,$A106&lt;=CrashTest!$C$6),4,IF(AND($A106&gt;=CrashTest!$B$7,$A106&lt;=CrashTest!$C$7),5,0)))))</f>
        <v>0</v>
      </c>
      <c r="J106" s="0" t="str">
        <f aca="false">IF(I106=0,"",IF(I105=I106,MAX(J105,B106),B106))</f>
        <v/>
      </c>
      <c r="K106" s="9" t="str">
        <f aca="false">IF(I106=0,"",B106/J106-1)</f>
        <v/>
      </c>
      <c r="L106" s="0" t="n">
        <f aca="false">MATCH($A106,DailyBTC!$A:$A,0)</f>
        <v>155</v>
      </c>
      <c r="M106" s="8" t="n">
        <f aca="false">INDEX(DailyBTC!$F:$F,$L106)</f>
        <v>3695.20613089735</v>
      </c>
      <c r="N106" s="8" t="n">
        <f aca="false">INDEX(DailyETH!$F:$F,$L106)</f>
        <v>82.7731357295589</v>
      </c>
      <c r="O106" s="8" t="n">
        <f aca="false">INDEX(DailyBTC!$B:$B,$L106)</f>
        <v>10199.1350542373</v>
      </c>
      <c r="P106" s="8" t="n">
        <f aca="false">INDEX(DailyETH!$B:$B,$L106)</f>
        <v>249.07495295149</v>
      </c>
      <c r="Q106" s="9" t="n">
        <f aca="false">LN(M106/M105)</f>
        <v>0.00986437166556505</v>
      </c>
      <c r="R106" s="9" t="n">
        <f aca="false">LN(N106/N105)</f>
        <v>0.0239071566316662</v>
      </c>
      <c r="S106" s="9" t="n">
        <f aca="false">LN(O106/O105)</f>
        <v>0.0781509333568105</v>
      </c>
      <c r="T106" s="9" t="n">
        <f aca="false">LN(P106/P105)</f>
        <v>0.120565276461985</v>
      </c>
      <c r="U106" s="9" t="n">
        <f aca="false">M106/M105-1</f>
        <v>0.0099131849518499</v>
      </c>
      <c r="V106" s="9" t="n">
        <f aca="false">O106/O105-1</f>
        <v>0.0812858484571615</v>
      </c>
    </row>
    <row r="107" customFormat="false" ht="15" hidden="false" customHeight="false" outlineLevel="0" collapsed="false">
      <c r="A107" s="5" t="n">
        <v>43984</v>
      </c>
      <c r="B107" s="6" t="n">
        <v>3080.82</v>
      </c>
      <c r="C107" s="9" t="n">
        <f aca="false">B107/B106-1</f>
        <v>0.00821080396500995</v>
      </c>
      <c r="D107" s="9" t="n">
        <f aca="false">LN(B107/B106)</f>
        <v>0.00817727870202347</v>
      </c>
      <c r="E107" s="9" t="n">
        <f aca="false">B107/B102-1</f>
        <v>0.0297649886187776</v>
      </c>
      <c r="F107" s="9" t="n">
        <f aca="false">B107/B86-1</f>
        <v>0.0883559248386447</v>
      </c>
      <c r="G107" s="0" t="n">
        <f aca="false">MAX(G106,B107)</f>
        <v>3386.15</v>
      </c>
      <c r="H107" s="9" t="n">
        <f aca="false">B107/G107-1</f>
        <v>-0.0901702523514906</v>
      </c>
      <c r="I107" s="0" t="n">
        <f aca="false">IF(AND($A107&gt;=CrashTest!$B$3,$A107&lt;=CrashTest!$C$3),1,IF(AND($A107&gt;=CrashTest!$B$4,$A107&lt;=CrashTest!$C$4),2,IF(AND($A107&gt;=CrashTest!$B$5,$A107&lt;=CrashTest!$C$5),3,IF(AND($A107&gt;=CrashTest!$B$6,$A107&lt;=CrashTest!$C$6),4,IF(AND($A107&gt;=CrashTest!$B$7,$A107&lt;=CrashTest!$C$7),5,0)))))</f>
        <v>0</v>
      </c>
      <c r="J107" s="0" t="str">
        <f aca="false">IF(I107=0,"",IF(I106=I107,MAX(J106,B107),B107))</f>
        <v/>
      </c>
      <c r="K107" s="9" t="str">
        <f aca="false">IF(I107=0,"",B107/J107-1)</f>
        <v/>
      </c>
      <c r="L107" s="0" t="n">
        <f aca="false">MATCH($A107,DailyBTC!$A:$A,0)</f>
        <v>156</v>
      </c>
      <c r="M107" s="8" t="n">
        <f aca="false">INDEX(DailyBTC!$F:$F,$L107)</f>
        <v>3652.09588875819</v>
      </c>
      <c r="N107" s="8" t="n">
        <f aca="false">INDEX(DailyETH!$F:$F,$L107)</f>
        <v>81.1867354299862</v>
      </c>
      <c r="O107" s="8" t="n">
        <f aca="false">INDEX(DailyBTC!$B:$B,$L107)</f>
        <v>9512.34653302163</v>
      </c>
      <c r="P107" s="8" t="n">
        <f aca="false">INDEX(DailyETH!$B:$B,$L107)</f>
        <v>237.179632554062</v>
      </c>
      <c r="Q107" s="9" t="n">
        <f aca="false">LN(M107/M106)</f>
        <v>-0.0117351203910238</v>
      </c>
      <c r="R107" s="9" t="n">
        <f aca="false">LN(N107/N106)</f>
        <v>-0.019351683986134</v>
      </c>
      <c r="S107" s="9" t="n">
        <f aca="false">LN(O107/O106)</f>
        <v>-0.0697123282236644</v>
      </c>
      <c r="T107" s="9" t="n">
        <f aca="false">LN(P107/P106)</f>
        <v>-0.0489360697306817</v>
      </c>
      <c r="U107" s="9" t="n">
        <f aca="false">M107/M106-1</f>
        <v>-0.0116665324239134</v>
      </c>
      <c r="V107" s="9" t="n">
        <f aca="false">O107/O106-1</f>
        <v>-0.0673379181237863</v>
      </c>
    </row>
    <row r="108" customFormat="false" ht="15" hidden="false" customHeight="false" outlineLevel="0" collapsed="false">
      <c r="A108" s="5" t="n">
        <v>43985</v>
      </c>
      <c r="B108" s="6" t="n">
        <v>3122.87</v>
      </c>
      <c r="C108" s="9" t="n">
        <f aca="false">B108/B107-1</f>
        <v>0.0136489635876162</v>
      </c>
      <c r="D108" s="9" t="n">
        <f aca="false">LN(B108/B107)</f>
        <v>0.0135566554756818</v>
      </c>
      <c r="E108" s="9" t="n">
        <f aca="false">B108/B103-1</f>
        <v>0.0285692641619428</v>
      </c>
      <c r="F108" s="9" t="n">
        <f aca="false">B108/B87-1</f>
        <v>0.09854225148976</v>
      </c>
      <c r="G108" s="0" t="n">
        <f aca="false">MAX(G107,B108)</f>
        <v>3386.15</v>
      </c>
      <c r="H108" s="9" t="n">
        <f aca="false">B108/G108-1</f>
        <v>-0.0777520192549061</v>
      </c>
      <c r="I108" s="0" t="n">
        <f aca="false">IF(AND($A108&gt;=CrashTest!$B$3,$A108&lt;=CrashTest!$C$3),1,IF(AND($A108&gt;=CrashTest!$B$4,$A108&lt;=CrashTest!$C$4),2,IF(AND($A108&gt;=CrashTest!$B$5,$A108&lt;=CrashTest!$C$5),3,IF(AND($A108&gt;=CrashTest!$B$6,$A108&lt;=CrashTest!$C$6),4,IF(AND($A108&gt;=CrashTest!$B$7,$A108&lt;=CrashTest!$C$7),5,0)))))</f>
        <v>0</v>
      </c>
      <c r="J108" s="0" t="str">
        <f aca="false">IF(I108=0,"",IF(I107=I108,MAX(J107,B108),B108))</f>
        <v/>
      </c>
      <c r="K108" s="9" t="str">
        <f aca="false">IF(I108=0,"",B108/J108-1)</f>
        <v/>
      </c>
      <c r="L108" s="0" t="n">
        <f aca="false">MATCH($A108,DailyBTC!$A:$A,0)</f>
        <v>157</v>
      </c>
      <c r="M108" s="8" t="n">
        <f aca="false">INDEX(DailyBTC!$F:$F,$L108)</f>
        <v>3655.52367807227</v>
      </c>
      <c r="N108" s="8" t="n">
        <f aca="false">INDEX(DailyETH!$F:$F,$L108)</f>
        <v>81.6296345412896</v>
      </c>
      <c r="O108" s="8" t="n">
        <f aca="false">INDEX(DailyBTC!$B:$B,$L108)</f>
        <v>9642.27340035067</v>
      </c>
      <c r="P108" s="8" t="n">
        <f aca="false">INDEX(DailyETH!$B:$B,$L108)</f>
        <v>243.934139450614</v>
      </c>
      <c r="Q108" s="9" t="n">
        <f aca="false">LN(M108/M107)</f>
        <v>0.000938141219347332</v>
      </c>
      <c r="R108" s="9" t="n">
        <f aca="false">LN(N108/N107)</f>
        <v>0.00544048738864468</v>
      </c>
      <c r="S108" s="9" t="n">
        <f aca="false">LN(O108/O107)</f>
        <v>0.0135663208640771</v>
      </c>
      <c r="T108" s="9" t="n">
        <f aca="false">LN(P108/P107)</f>
        <v>0.0280804712665201</v>
      </c>
      <c r="U108" s="9" t="n">
        <f aca="false">M108/M107-1</f>
        <v>0.000938581411464412</v>
      </c>
      <c r="V108" s="9" t="n">
        <f aca="false">O108/O107-1</f>
        <v>0.0136587609458934</v>
      </c>
    </row>
    <row r="109" customFormat="false" ht="15" hidden="false" customHeight="false" outlineLevel="0" collapsed="false">
      <c r="A109" s="5" t="n">
        <v>43986</v>
      </c>
      <c r="B109" s="6" t="n">
        <v>3112.35</v>
      </c>
      <c r="C109" s="9" t="n">
        <f aca="false">B109/B108-1</f>
        <v>-0.00336869610326396</v>
      </c>
      <c r="D109" s="9" t="n">
        <f aca="false">LN(B109/B108)</f>
        <v>-0.0033743829350458</v>
      </c>
      <c r="E109" s="9" t="n">
        <f aca="false">B109/B104-1</f>
        <v>0.0272697567109941</v>
      </c>
      <c r="F109" s="9" t="n">
        <f aca="false">B109/B88-1</f>
        <v>0.085032282355566</v>
      </c>
      <c r="G109" s="0" t="n">
        <f aca="false">MAX(G108,B109)</f>
        <v>3386.15</v>
      </c>
      <c r="H109" s="9" t="n">
        <f aca="false">B109/G109-1</f>
        <v>-0.0808587924338852</v>
      </c>
      <c r="I109" s="0" t="n">
        <f aca="false">IF(AND($A109&gt;=CrashTest!$B$3,$A109&lt;=CrashTest!$C$3),1,IF(AND($A109&gt;=CrashTest!$B$4,$A109&lt;=CrashTest!$C$4),2,IF(AND($A109&gt;=CrashTest!$B$5,$A109&lt;=CrashTest!$C$5),3,IF(AND($A109&gt;=CrashTest!$B$6,$A109&lt;=CrashTest!$C$6),4,IF(AND($A109&gt;=CrashTest!$B$7,$A109&lt;=CrashTest!$C$7),5,0)))))</f>
        <v>0</v>
      </c>
      <c r="J109" s="0" t="str">
        <f aca="false">IF(I109=0,"",IF(I108=I109,MAX(J108,B109),B109))</f>
        <v/>
      </c>
      <c r="K109" s="9" t="str">
        <f aca="false">IF(I109=0,"",B109/J109-1)</f>
        <v/>
      </c>
      <c r="L109" s="0" t="n">
        <f aca="false">MATCH($A109,DailyBTC!$A:$A,0)</f>
        <v>158</v>
      </c>
      <c r="M109" s="8" t="n">
        <f aca="false">INDEX(DailyBTC!$F:$F,$L109)</f>
        <v>3702.642776751</v>
      </c>
      <c r="N109" s="8" t="n">
        <f aca="false">INDEX(DailyETH!$F:$F,$L109)</f>
        <v>82.3395714056454</v>
      </c>
      <c r="O109" s="8" t="n">
        <f aca="false">INDEX(DailyBTC!$B:$B,$L109)</f>
        <v>9813.36067913501</v>
      </c>
      <c r="P109" s="8" t="n">
        <f aca="false">INDEX(DailyETH!$B:$B,$L109)</f>
        <v>243.647765984804</v>
      </c>
      <c r="Q109" s="9" t="n">
        <f aca="false">LN(M109/M108)</f>
        <v>0.0128074685589132</v>
      </c>
      <c r="R109" s="9" t="n">
        <f aca="false">LN(N109/N108)</f>
        <v>0.00865944671169789</v>
      </c>
      <c r="S109" s="9" t="n">
        <f aca="false">LN(O109/O108)</f>
        <v>0.0175878810544745</v>
      </c>
      <c r="T109" s="9" t="n">
        <f aca="false">LN(P109/P108)</f>
        <v>-0.00117466827848549</v>
      </c>
      <c r="U109" s="9" t="n">
        <f aca="false">M109/M108-1</f>
        <v>0.0128898354458433</v>
      </c>
      <c r="V109" s="9" t="n">
        <f aca="false">O109/O108-1</f>
        <v>0.0177434585891454</v>
      </c>
    </row>
    <row r="110" customFormat="false" ht="15" hidden="false" customHeight="false" outlineLevel="0" collapsed="false">
      <c r="A110" s="5" t="n">
        <v>43987</v>
      </c>
      <c r="B110" s="6" t="n">
        <v>3193.93</v>
      </c>
      <c r="C110" s="9" t="n">
        <f aca="false">B110/B109-1</f>
        <v>0.0262117049817661</v>
      </c>
      <c r="D110" s="9" t="n">
        <f aca="false">LN(B110/B109)</f>
        <v>0.025874065601553</v>
      </c>
      <c r="E110" s="9" t="n">
        <f aca="false">B110/B105-1</f>
        <v>0.0491474258534774</v>
      </c>
      <c r="F110" s="9" t="n">
        <f aca="false">B110/B89-1</f>
        <v>0.121298825313683</v>
      </c>
      <c r="G110" s="0" t="n">
        <f aca="false">MAX(G109,B110)</f>
        <v>3386.15</v>
      </c>
      <c r="H110" s="9" t="n">
        <f aca="false">B110/G110-1</f>
        <v>-0.0567665342645778</v>
      </c>
      <c r="I110" s="0" t="n">
        <f aca="false">IF(AND($A110&gt;=CrashTest!$B$3,$A110&lt;=CrashTest!$C$3),1,IF(AND($A110&gt;=CrashTest!$B$4,$A110&lt;=CrashTest!$C$4),2,IF(AND($A110&gt;=CrashTest!$B$5,$A110&lt;=CrashTest!$C$5),3,IF(AND($A110&gt;=CrashTest!$B$6,$A110&lt;=CrashTest!$C$6),4,IF(AND($A110&gt;=CrashTest!$B$7,$A110&lt;=CrashTest!$C$7),5,0)))))</f>
        <v>0</v>
      </c>
      <c r="J110" s="0" t="str">
        <f aca="false">IF(I110=0,"",IF(I109=I110,MAX(J109,B110),B110))</f>
        <v/>
      </c>
      <c r="K110" s="9" t="str">
        <f aca="false">IF(I110=0,"",B110/J110-1)</f>
        <v/>
      </c>
      <c r="L110" s="0" t="n">
        <f aca="false">MATCH($A110,DailyBTC!$A:$A,0)</f>
        <v>159</v>
      </c>
      <c r="M110" s="8" t="n">
        <f aca="false">INDEX(DailyBTC!$F:$F,$L110)</f>
        <v>3689.85852148924</v>
      </c>
      <c r="N110" s="8" t="n">
        <f aca="false">INDEX(DailyETH!$F:$F,$L110)</f>
        <v>82.2142203157104</v>
      </c>
      <c r="O110" s="8" t="n">
        <f aca="false">INDEX(DailyBTC!$B:$B,$L110)</f>
        <v>9641.8916225599</v>
      </c>
      <c r="P110" s="8" t="n">
        <f aca="false">INDEX(DailyETH!$B:$B,$L110)</f>
        <v>240.312976037405</v>
      </c>
      <c r="Q110" s="9" t="n">
        <f aca="false">LN(M110/M109)</f>
        <v>-0.00345871241424393</v>
      </c>
      <c r="R110" s="9" t="n">
        <f aca="false">LN(N110/N109)</f>
        <v>-0.00152352750878819</v>
      </c>
      <c r="S110" s="9" t="n">
        <f aca="false">LN(O110/O109)</f>
        <v>-0.0176274760061218</v>
      </c>
      <c r="T110" s="9" t="n">
        <f aca="false">LN(P110/P109)</f>
        <v>-0.0137814596874321</v>
      </c>
      <c r="U110" s="9" t="n">
        <f aca="false">M110/M109-1</f>
        <v>-0.00345273795842138</v>
      </c>
      <c r="V110" s="9" t="n">
        <f aca="false">O110/O109-1</f>
        <v>-0.017473020933561</v>
      </c>
    </row>
    <row r="111" customFormat="false" ht="15" hidden="false" customHeight="false" outlineLevel="0" collapsed="false">
      <c r="A111" s="5" t="n">
        <v>43990</v>
      </c>
      <c r="B111" s="6" t="n">
        <v>3232.39</v>
      </c>
      <c r="C111" s="9" t="n">
        <f aca="false">B111/B110-1</f>
        <v>0.0120415913936749</v>
      </c>
      <c r="D111" s="9" t="n">
        <f aca="false">LN(B111/B110)</f>
        <v>0.0119696682358591</v>
      </c>
      <c r="E111" s="9" t="n">
        <f aca="false">B111/B106-1</f>
        <v>0.0578126994204331</v>
      </c>
      <c r="F111" s="9" t="n">
        <f aca="false">B111/B90-1</f>
        <v>0.121894078488402</v>
      </c>
      <c r="G111" s="0" t="n">
        <f aca="false">MAX(G110,B111)</f>
        <v>3386.15</v>
      </c>
      <c r="H111" s="9" t="n">
        <f aca="false">B111/G111-1</f>
        <v>-0.0454085022813521</v>
      </c>
      <c r="I111" s="0" t="n">
        <f aca="false">IF(AND($A111&gt;=CrashTest!$B$3,$A111&lt;=CrashTest!$C$3),1,IF(AND($A111&gt;=CrashTest!$B$4,$A111&lt;=CrashTest!$C$4),2,IF(AND($A111&gt;=CrashTest!$B$5,$A111&lt;=CrashTest!$C$5),3,IF(AND($A111&gt;=CrashTest!$B$6,$A111&lt;=CrashTest!$C$6),4,IF(AND($A111&gt;=CrashTest!$B$7,$A111&lt;=CrashTest!$C$7),5,0)))))</f>
        <v>0</v>
      </c>
      <c r="J111" s="0" t="str">
        <f aca="false">IF(I111=0,"",IF(I110=I111,MAX(J110,B111),B111))</f>
        <v/>
      </c>
      <c r="K111" s="9" t="str">
        <f aca="false">IF(I111=0,"",B111/J111-1)</f>
        <v/>
      </c>
      <c r="L111" s="0" t="n">
        <f aca="false">MATCH($A111,DailyBTC!$A:$A,0)</f>
        <v>162</v>
      </c>
      <c r="M111" s="8" t="n">
        <f aca="false">INDEX(DailyBTC!$F:$F,$L111)</f>
        <v>3682.24105556499</v>
      </c>
      <c r="N111" s="8" t="n">
        <f aca="false">INDEX(DailyETH!$F:$F,$L111)</f>
        <v>82.1654068755044</v>
      </c>
      <c r="O111" s="8" t="n">
        <f aca="false">INDEX(DailyBTC!$B:$B,$L111)</f>
        <v>9769.34236148451</v>
      </c>
      <c r="P111" s="8" t="n">
        <f aca="false">INDEX(DailyETH!$B:$B,$L111)</f>
        <v>245.968303565167</v>
      </c>
      <c r="Q111" s="9" t="n">
        <f aca="false">LN(M111/M110)</f>
        <v>-0.0020665669408337</v>
      </c>
      <c r="R111" s="9" t="n">
        <f aca="false">LN(N111/N110)</f>
        <v>-0.000593911088312663</v>
      </c>
      <c r="S111" s="9" t="n">
        <f aca="false">LN(O111/O110)</f>
        <v>0.013131835981738</v>
      </c>
      <c r="T111" s="9" t="n">
        <f aca="false">LN(P111/P110)</f>
        <v>0.0232605397268889</v>
      </c>
      <c r="U111" s="9" t="n">
        <f aca="false">M111/M110-1</f>
        <v>-0.00206443306156112</v>
      </c>
      <c r="V111" s="9" t="n">
        <f aca="false">O111/O110-1</f>
        <v>0.0132184372023436</v>
      </c>
    </row>
    <row r="112" customFormat="false" ht="15" hidden="false" customHeight="false" outlineLevel="0" collapsed="false">
      <c r="A112" s="5" t="n">
        <v>43991</v>
      </c>
      <c r="B112" s="6" t="n">
        <v>3207.18</v>
      </c>
      <c r="C112" s="9" t="n">
        <f aca="false">B112/B111-1</f>
        <v>-0.0077991826481334</v>
      </c>
      <c r="D112" s="9" t="n">
        <f aca="false">LN(B112/B111)</f>
        <v>-0.00782975533819806</v>
      </c>
      <c r="E112" s="9" t="n">
        <f aca="false">B112/B107-1</f>
        <v>0.0410150544335597</v>
      </c>
      <c r="F112" s="9" t="n">
        <f aca="false">B112/B91-1</f>
        <v>0.0946754044644684</v>
      </c>
      <c r="G112" s="0" t="n">
        <f aca="false">MAX(G111,B112)</f>
        <v>3386.15</v>
      </c>
      <c r="H112" s="9" t="n">
        <f aca="false">B112/G112-1</f>
        <v>-0.052853535726415</v>
      </c>
      <c r="I112" s="0" t="n">
        <f aca="false">IF(AND($A112&gt;=CrashTest!$B$3,$A112&lt;=CrashTest!$C$3),1,IF(AND($A112&gt;=CrashTest!$B$4,$A112&lt;=CrashTest!$C$4),2,IF(AND($A112&gt;=CrashTest!$B$5,$A112&lt;=CrashTest!$C$5),3,IF(AND($A112&gt;=CrashTest!$B$6,$A112&lt;=CrashTest!$C$6),4,IF(AND($A112&gt;=CrashTest!$B$7,$A112&lt;=CrashTest!$C$7),5,0)))))</f>
        <v>0</v>
      </c>
      <c r="J112" s="0" t="str">
        <f aca="false">IF(I112=0,"",IF(I111=I112,MAX(J111,B112),B112))</f>
        <v/>
      </c>
      <c r="K112" s="9" t="str">
        <f aca="false">IF(I112=0,"",B112/J112-1)</f>
        <v/>
      </c>
      <c r="L112" s="0" t="n">
        <f aca="false">MATCH($A112,DailyBTC!$A:$A,0)</f>
        <v>163</v>
      </c>
      <c r="M112" s="8" t="n">
        <f aca="false">INDEX(DailyBTC!$F:$F,$L112)</f>
        <v>3694.67937223753</v>
      </c>
      <c r="N112" s="8" t="n">
        <f aca="false">INDEX(DailyETH!$F:$F,$L112)</f>
        <v>82.8030262331036</v>
      </c>
      <c r="O112" s="8" t="n">
        <f aca="false">INDEX(DailyBTC!$B:$B,$L112)</f>
        <v>9779.42216566335</v>
      </c>
      <c r="P112" s="8" t="n">
        <f aca="false">INDEX(DailyETH!$B:$B,$L112)</f>
        <v>244.326140970193</v>
      </c>
      <c r="Q112" s="9" t="n">
        <f aca="false">LN(M112/M111)</f>
        <v>0.00337222790500704</v>
      </c>
      <c r="R112" s="9" t="n">
        <f aca="false">LN(N112/N111)</f>
        <v>0.00773023687917212</v>
      </c>
      <c r="S112" s="9" t="n">
        <f aca="false">LN(O112/O111)</f>
        <v>0.00103124727479733</v>
      </c>
      <c r="T112" s="9" t="n">
        <f aca="false">LN(P112/P111)</f>
        <v>-0.00669870423356042</v>
      </c>
      <c r="U112" s="9" t="n">
        <f aca="false">M112/M111-1</f>
        <v>0.00337792026237227</v>
      </c>
      <c r="V112" s="9" t="n">
        <f aca="false">O112/O111-1</f>
        <v>0.00103177919309894</v>
      </c>
    </row>
    <row r="113" customFormat="false" ht="15" hidden="false" customHeight="false" outlineLevel="0" collapsed="false">
      <c r="A113" s="5" t="n">
        <v>43992</v>
      </c>
      <c r="B113" s="6" t="n">
        <v>3190.14</v>
      </c>
      <c r="C113" s="9" t="n">
        <f aca="false">B113/B112-1</f>
        <v>-0.0053130787794885</v>
      </c>
      <c r="D113" s="9" t="n">
        <f aca="false">LN(B113/B112)</f>
        <v>-0.00532724337657084</v>
      </c>
      <c r="E113" s="9" t="n">
        <f aca="false">B113/B108-1</f>
        <v>0.021541082401765</v>
      </c>
      <c r="F113" s="9" t="n">
        <f aca="false">B113/B92-1</f>
        <v>0.0886660842501841</v>
      </c>
      <c r="G113" s="0" t="n">
        <f aca="false">MAX(G112,B113)</f>
        <v>3386.15</v>
      </c>
      <c r="H113" s="9" t="n">
        <f aca="false">B113/G113-1</f>
        <v>-0.0578857995068146</v>
      </c>
      <c r="I113" s="0" t="n">
        <f aca="false">IF(AND($A113&gt;=CrashTest!$B$3,$A113&lt;=CrashTest!$C$3),1,IF(AND($A113&gt;=CrashTest!$B$4,$A113&lt;=CrashTest!$C$4),2,IF(AND($A113&gt;=CrashTest!$B$5,$A113&lt;=CrashTest!$C$5),3,IF(AND($A113&gt;=CrashTest!$B$6,$A113&lt;=CrashTest!$C$6),4,IF(AND($A113&gt;=CrashTest!$B$7,$A113&lt;=CrashTest!$C$7),5,0)))))</f>
        <v>0</v>
      </c>
      <c r="J113" s="0" t="str">
        <f aca="false">IF(I113=0,"",IF(I112=I113,MAX(J112,B113),B113))</f>
        <v/>
      </c>
      <c r="K113" s="9" t="str">
        <f aca="false">IF(I113=0,"",B113/J113-1)</f>
        <v/>
      </c>
      <c r="L113" s="0" t="n">
        <f aca="false">MATCH($A113,DailyBTC!$A:$A,0)</f>
        <v>164</v>
      </c>
      <c r="M113" s="8" t="n">
        <f aca="false">INDEX(DailyBTC!$F:$F,$L113)</f>
        <v>3704.23890191866</v>
      </c>
      <c r="N113" s="8" t="n">
        <f aca="false">INDEX(DailyETH!$F:$F,$L113)</f>
        <v>82.7199168004141</v>
      </c>
      <c r="O113" s="8" t="n">
        <f aca="false">INDEX(DailyBTC!$B:$B,$L113)</f>
        <v>9888.44417469316</v>
      </c>
      <c r="P113" s="8" t="n">
        <f aca="false">INDEX(DailyETH!$B:$B,$L113)</f>
        <v>247.704879544126</v>
      </c>
      <c r="Q113" s="9" t="n">
        <f aca="false">LN(M113/M112)</f>
        <v>0.00258403584042837</v>
      </c>
      <c r="R113" s="9" t="n">
        <f aca="false">LN(N113/N112)</f>
        <v>-0.00100420447039589</v>
      </c>
      <c r="S113" s="9" t="n">
        <f aca="false">LN(O113/O112)</f>
        <v>0.0110864212505107</v>
      </c>
      <c r="T113" s="9" t="n">
        <f aca="false">LN(P113/P112)</f>
        <v>0.0137340596111617</v>
      </c>
      <c r="U113" s="9" t="n">
        <f aca="false">M113/M112-1</f>
        <v>0.00258737733860448</v>
      </c>
      <c r="V113" s="9" t="n">
        <f aca="false">O113/O112-1</f>
        <v>0.0111481033524248</v>
      </c>
    </row>
    <row r="114" customFormat="false" ht="15" hidden="false" customHeight="false" outlineLevel="0" collapsed="false">
      <c r="A114" s="5" t="n">
        <v>43993</v>
      </c>
      <c r="B114" s="6" t="n">
        <v>3002.1</v>
      </c>
      <c r="C114" s="9" t="n">
        <f aca="false">B114/B113-1</f>
        <v>-0.0589441215746017</v>
      </c>
      <c r="D114" s="9" t="n">
        <f aca="false">LN(B114/B113)</f>
        <v>-0.0607527591986929</v>
      </c>
      <c r="E114" s="9" t="n">
        <f aca="false">B114/B109-1</f>
        <v>-0.0354233938985011</v>
      </c>
      <c r="F114" s="9" t="n">
        <f aca="false">B114/B93-1</f>
        <v>0.0459841400359566</v>
      </c>
      <c r="G114" s="0" t="n">
        <f aca="false">MAX(G113,B114)</f>
        <v>3386.15</v>
      </c>
      <c r="H114" s="9" t="n">
        <f aca="false">B114/G114-1</f>
        <v>-0.113417893477844</v>
      </c>
      <c r="I114" s="0" t="n">
        <f aca="false">IF(AND($A114&gt;=CrashTest!$B$3,$A114&lt;=CrashTest!$C$3),1,IF(AND($A114&gt;=CrashTest!$B$4,$A114&lt;=CrashTest!$C$4),2,IF(AND($A114&gt;=CrashTest!$B$5,$A114&lt;=CrashTest!$C$5),3,IF(AND($A114&gt;=CrashTest!$B$6,$A114&lt;=CrashTest!$C$6),4,IF(AND($A114&gt;=CrashTest!$B$7,$A114&lt;=CrashTest!$C$7),5,0)))))</f>
        <v>0</v>
      </c>
      <c r="J114" s="0" t="str">
        <f aca="false">IF(I114=0,"",IF(I113=I114,MAX(J113,B114),B114))</f>
        <v/>
      </c>
      <c r="K114" s="9" t="str">
        <f aca="false">IF(I114=0,"",B114/J114-1)</f>
        <v/>
      </c>
      <c r="L114" s="0" t="n">
        <f aca="false">MATCH($A114,DailyBTC!$A:$A,0)</f>
        <v>165</v>
      </c>
      <c r="M114" s="8" t="n">
        <f aca="false">INDEX(DailyBTC!$F:$F,$L114)</f>
        <v>3646.82515738329</v>
      </c>
      <c r="N114" s="8" t="n">
        <f aca="false">INDEX(DailyETH!$F:$F,$L114)</f>
        <v>81.9755627137984</v>
      </c>
      <c r="O114" s="8" t="n">
        <f aca="false">INDEX(DailyBTC!$B:$B,$L114)</f>
        <v>9277.45116931619</v>
      </c>
      <c r="P114" s="8" t="n">
        <f aca="false">INDEX(DailyETH!$B:$B,$L114)</f>
        <v>230.904400935126</v>
      </c>
      <c r="Q114" s="9" t="n">
        <f aca="false">LN(M114/M113)</f>
        <v>-0.0156208438755957</v>
      </c>
      <c r="R114" s="9" t="n">
        <f aca="false">LN(N114/N113)</f>
        <v>-0.00903921779854248</v>
      </c>
      <c r="S114" s="9" t="n">
        <f aca="false">LN(O114/O113)</f>
        <v>-0.0637799696925435</v>
      </c>
      <c r="T114" s="9" t="n">
        <f aca="false">LN(P114/P113)</f>
        <v>-0.0702342596152982</v>
      </c>
      <c r="U114" s="9" t="n">
        <f aca="false">M114/M113-1</f>
        <v>-0.015499471296421</v>
      </c>
      <c r="V114" s="9" t="n">
        <f aca="false">O114/O113-1</f>
        <v>-0.0617885882331869</v>
      </c>
    </row>
    <row r="115" customFormat="false" ht="15" hidden="false" customHeight="false" outlineLevel="0" collapsed="false">
      <c r="A115" s="5" t="n">
        <v>43994</v>
      </c>
      <c r="B115" s="6" t="n">
        <v>3041.31</v>
      </c>
      <c r="C115" s="9" t="n">
        <f aca="false">B115/B114-1</f>
        <v>0.0130608573998201</v>
      </c>
      <c r="D115" s="9" t="n">
        <f aca="false">LN(B115/B114)</f>
        <v>0.0129762998685664</v>
      </c>
      <c r="E115" s="9" t="n">
        <f aca="false">B115/B110-1</f>
        <v>-0.0477843910167098</v>
      </c>
      <c r="F115" s="9" t="n">
        <f aca="false">B115/B94-1</f>
        <v>0.0784787234042552</v>
      </c>
      <c r="G115" s="0" t="n">
        <f aca="false">MAX(G114,B115)</f>
        <v>3386.15</v>
      </c>
      <c r="H115" s="9" t="n">
        <f aca="false">B115/G115-1</f>
        <v>-0.101838371011326</v>
      </c>
      <c r="I115" s="0" t="n">
        <f aca="false">IF(AND($A115&gt;=CrashTest!$B$3,$A115&lt;=CrashTest!$C$3),1,IF(AND($A115&gt;=CrashTest!$B$4,$A115&lt;=CrashTest!$C$4),2,IF(AND($A115&gt;=CrashTest!$B$5,$A115&lt;=CrashTest!$C$5),3,IF(AND($A115&gt;=CrashTest!$B$6,$A115&lt;=CrashTest!$C$6),4,IF(AND($A115&gt;=CrashTest!$B$7,$A115&lt;=CrashTest!$C$7),5,0)))))</f>
        <v>0</v>
      </c>
      <c r="J115" s="0" t="str">
        <f aca="false">IF(I115=0,"",IF(I114=I115,MAX(J114,B115),B115))</f>
        <v/>
      </c>
      <c r="K115" s="9" t="str">
        <f aca="false">IF(I115=0,"",B115/J115-1)</f>
        <v/>
      </c>
      <c r="L115" s="0" t="n">
        <f aca="false">MATCH($A115,DailyBTC!$A:$A,0)</f>
        <v>166</v>
      </c>
      <c r="M115" s="8" t="n">
        <f aca="false">INDEX(DailyBTC!$F:$F,$L115)</f>
        <v>3653.99258372631</v>
      </c>
      <c r="N115" s="8" t="n">
        <f aca="false">INDEX(DailyETH!$F:$F,$L115)</f>
        <v>81.9930627433295</v>
      </c>
      <c r="O115" s="8" t="n">
        <f aca="false">INDEX(DailyBTC!$B:$B,$L115)</f>
        <v>9456.16153331385</v>
      </c>
      <c r="P115" s="8" t="n">
        <f aca="false">INDEX(DailyETH!$B:$B,$L115)</f>
        <v>237.162442723554</v>
      </c>
      <c r="Q115" s="9" t="n">
        <f aca="false">LN(M115/M114)</f>
        <v>0.00196345913562719</v>
      </c>
      <c r="R115" s="9" t="n">
        <f aca="false">LN(N115/N114)</f>
        <v>0.000213455830940649</v>
      </c>
      <c r="S115" s="9" t="n">
        <f aca="false">LN(O115/O114)</f>
        <v>0.0190796925503868</v>
      </c>
      <c r="T115" s="9" t="n">
        <f aca="false">LN(P115/P114)</f>
        <v>0.0267415425859745</v>
      </c>
      <c r="U115" s="9" t="n">
        <f aca="false">M115/M114-1</f>
        <v>0.00196538798371404</v>
      </c>
      <c r="V115" s="9" t="n">
        <f aca="false">O115/O114-1</f>
        <v>0.0192628730387414</v>
      </c>
    </row>
    <row r="116" customFormat="false" ht="15" hidden="false" customHeight="false" outlineLevel="0" collapsed="false">
      <c r="A116" s="5" t="n">
        <v>43997</v>
      </c>
      <c r="B116" s="6" t="n">
        <v>3066.59</v>
      </c>
      <c r="C116" s="9" t="n">
        <f aca="false">B116/B115-1</f>
        <v>0.00831220756844919</v>
      </c>
      <c r="D116" s="9" t="n">
        <f aca="false">LN(B116/B115)</f>
        <v>0.0082778514234303</v>
      </c>
      <c r="E116" s="9" t="n">
        <f aca="false">B116/B111-1</f>
        <v>-0.0512933154724522</v>
      </c>
      <c r="F116" s="9" t="n">
        <f aca="false">B116/B95-1</f>
        <v>0.0750534618755478</v>
      </c>
      <c r="G116" s="0" t="n">
        <f aca="false">MAX(G115,B116)</f>
        <v>3386.15</v>
      </c>
      <c r="H116" s="9" t="n">
        <f aca="false">B116/G116-1</f>
        <v>-0.0943726651211553</v>
      </c>
      <c r="I116" s="0" t="n">
        <f aca="false">IF(AND($A116&gt;=CrashTest!$B$3,$A116&lt;=CrashTest!$C$3),1,IF(AND($A116&gt;=CrashTest!$B$4,$A116&lt;=CrashTest!$C$4),2,IF(AND($A116&gt;=CrashTest!$B$5,$A116&lt;=CrashTest!$C$5),3,IF(AND($A116&gt;=CrashTest!$B$6,$A116&lt;=CrashTest!$C$6),4,IF(AND($A116&gt;=CrashTest!$B$7,$A116&lt;=CrashTest!$C$7),5,0)))))</f>
        <v>0</v>
      </c>
      <c r="J116" s="0" t="str">
        <f aca="false">IF(I116=0,"",IF(I115=I116,MAX(J115,B116),B116))</f>
        <v/>
      </c>
      <c r="K116" s="9" t="str">
        <f aca="false">IF(I116=0,"",B116/J116-1)</f>
        <v/>
      </c>
      <c r="L116" s="0" t="n">
        <f aca="false">MATCH($A116,DailyBTC!$A:$A,0)</f>
        <v>169</v>
      </c>
      <c r="M116" s="8" t="n">
        <f aca="false">INDEX(DailyBTC!$F:$F,$L116)</f>
        <v>3666.67774664732</v>
      </c>
      <c r="N116" s="8" t="n">
        <f aca="false">INDEX(DailyETH!$F:$F,$L116)</f>
        <v>81.9887123537722</v>
      </c>
      <c r="O116" s="8" t="n">
        <f aca="false">INDEX(DailyBTC!$B:$B,$L116)</f>
        <v>9441.38321127995</v>
      </c>
      <c r="P116" s="8" t="n">
        <f aca="false">INDEX(DailyETH!$B:$B,$L116)</f>
        <v>231.19783974284</v>
      </c>
      <c r="Q116" s="9" t="n">
        <f aca="false">LN(M116/M115)</f>
        <v>0.00346557761639647</v>
      </c>
      <c r="R116" s="9" t="n">
        <f aca="false">LN(N116/N115)</f>
        <v>-5.30594275575818E-005</v>
      </c>
      <c r="S116" s="9" t="n">
        <f aca="false">LN(O116/O115)</f>
        <v>-0.00156404710201764</v>
      </c>
      <c r="T116" s="9" t="n">
        <f aca="false">LN(P116/P115)</f>
        <v>-0.0254715256013127</v>
      </c>
      <c r="U116" s="9" t="n">
        <f aca="false">M116/M115-1</f>
        <v>0.00347158967358152</v>
      </c>
      <c r="V116" s="9" t="n">
        <f aca="false">O116/O115-1</f>
        <v>-0.00156282461777302</v>
      </c>
    </row>
    <row r="117" customFormat="false" ht="15" hidden="false" customHeight="false" outlineLevel="0" collapsed="false">
      <c r="A117" s="5" t="n">
        <v>43998</v>
      </c>
      <c r="B117" s="6" t="n">
        <v>3124.74</v>
      </c>
      <c r="C117" s="9" t="n">
        <f aca="false">B117/B116-1</f>
        <v>0.0189624305825036</v>
      </c>
      <c r="D117" s="9" t="n">
        <f aca="false">LN(B117/B116)</f>
        <v>0.018784884652673</v>
      </c>
      <c r="E117" s="9" t="n">
        <f aca="false">B117/B112-1</f>
        <v>-0.0257048247993564</v>
      </c>
      <c r="F117" s="9" t="n">
        <f aca="false">B117/B96-1</f>
        <v>0.0911547997346092</v>
      </c>
      <c r="G117" s="0" t="n">
        <f aca="false">MAX(G116,B117)</f>
        <v>3386.15</v>
      </c>
      <c r="H117" s="9" t="n">
        <f aca="false">B117/G117-1</f>
        <v>-0.0771997696498975</v>
      </c>
      <c r="I117" s="0" t="n">
        <f aca="false">IF(AND($A117&gt;=CrashTest!$B$3,$A117&lt;=CrashTest!$C$3),1,IF(AND($A117&gt;=CrashTest!$B$4,$A117&lt;=CrashTest!$C$4),2,IF(AND($A117&gt;=CrashTest!$B$5,$A117&lt;=CrashTest!$C$5),3,IF(AND($A117&gt;=CrashTest!$B$6,$A117&lt;=CrashTest!$C$6),4,IF(AND($A117&gt;=CrashTest!$B$7,$A117&lt;=CrashTest!$C$7),5,0)))))</f>
        <v>0</v>
      </c>
      <c r="J117" s="0" t="str">
        <f aca="false">IF(I117=0,"",IF(I116=I117,MAX(J116,B117),B117))</f>
        <v/>
      </c>
      <c r="K117" s="9" t="str">
        <f aca="false">IF(I117=0,"",B117/J117-1)</f>
        <v/>
      </c>
      <c r="L117" s="0" t="n">
        <f aca="false">MATCH($A117,DailyBTC!$A:$A,0)</f>
        <v>170</v>
      </c>
      <c r="M117" s="8" t="n">
        <f aca="false">INDEX(DailyBTC!$F:$F,$L117)</f>
        <v>3666.31491726303</v>
      </c>
      <c r="N117" s="8" t="n">
        <f aca="false">INDEX(DailyETH!$F:$F,$L117)</f>
        <v>82.193990287001</v>
      </c>
      <c r="O117" s="8" t="n">
        <f aca="false">INDEX(DailyBTC!$B:$B,$L117)</f>
        <v>9520.09194827586</v>
      </c>
      <c r="P117" s="8" t="n">
        <f aca="false">INDEX(DailyETH!$B:$B,$L117)</f>
        <v>235.136621215663</v>
      </c>
      <c r="Q117" s="9" t="n">
        <f aca="false">LN(M117/M116)</f>
        <v>-9.89580656129656E-005</v>
      </c>
      <c r="R117" s="9" t="n">
        <f aca="false">LN(N117/N116)</f>
        <v>0.00250060495891835</v>
      </c>
      <c r="S117" s="9" t="n">
        <f aca="false">LN(O117/O116)</f>
        <v>0.0083020111468982</v>
      </c>
      <c r="T117" s="9" t="n">
        <f aca="false">LN(P117/P116)</f>
        <v>0.0168929190093359</v>
      </c>
      <c r="U117" s="9" t="n">
        <f aca="false">M117/M116-1</f>
        <v>-9.89531694250978E-005</v>
      </c>
      <c r="V117" s="9" t="n">
        <f aca="false">O117/O116-1</f>
        <v>0.00833656840682773</v>
      </c>
    </row>
    <row r="118" customFormat="false" ht="15" hidden="false" customHeight="false" outlineLevel="0" collapsed="false">
      <c r="A118" s="5" t="n">
        <v>43999</v>
      </c>
      <c r="B118" s="6" t="n">
        <v>3113.49</v>
      </c>
      <c r="C118" s="9" t="n">
        <f aca="false">B118/B117-1</f>
        <v>-0.00360029954492214</v>
      </c>
      <c r="D118" s="9" t="n">
        <f aca="false">LN(B118/B117)</f>
        <v>-0.00360679622133687</v>
      </c>
      <c r="E118" s="9" t="n">
        <f aca="false">B118/B113-1</f>
        <v>-0.0240271586826911</v>
      </c>
      <c r="F118" s="9" t="n">
        <f aca="false">B118/B97-1</f>
        <v>0.0540233114752988</v>
      </c>
      <c r="G118" s="0" t="n">
        <f aca="false">MAX(G117,B118)</f>
        <v>3386.15</v>
      </c>
      <c r="H118" s="9" t="n">
        <f aca="false">B118/G118-1</f>
        <v>-0.080522126899281</v>
      </c>
      <c r="I118" s="0" t="n">
        <f aca="false">IF(AND($A118&gt;=CrashTest!$B$3,$A118&lt;=CrashTest!$C$3),1,IF(AND($A118&gt;=CrashTest!$B$4,$A118&lt;=CrashTest!$C$4),2,IF(AND($A118&gt;=CrashTest!$B$5,$A118&lt;=CrashTest!$C$5),3,IF(AND($A118&gt;=CrashTest!$B$6,$A118&lt;=CrashTest!$C$6),4,IF(AND($A118&gt;=CrashTest!$B$7,$A118&lt;=CrashTest!$C$7),5,0)))))</f>
        <v>0</v>
      </c>
      <c r="J118" s="0" t="str">
        <f aca="false">IF(I118=0,"",IF(I117=I118,MAX(J117,B118),B118))</f>
        <v/>
      </c>
      <c r="K118" s="9" t="str">
        <f aca="false">IF(I118=0,"",B118/J118-1)</f>
        <v/>
      </c>
      <c r="L118" s="0" t="n">
        <f aca="false">MATCH($A118,DailyBTC!$A:$A,0)</f>
        <v>171</v>
      </c>
      <c r="M118" s="8" t="n">
        <f aca="false">INDEX(DailyBTC!$F:$F,$L118)</f>
        <v>3655.1076475044</v>
      </c>
      <c r="N118" s="8" t="n">
        <f aca="false">INDEX(DailyETH!$F:$F,$L118)</f>
        <v>82.2799785909556</v>
      </c>
      <c r="O118" s="8" t="n">
        <f aca="false">INDEX(DailyBTC!$B:$B,$L118)</f>
        <v>9448.69356060783</v>
      </c>
      <c r="P118" s="8" t="n">
        <f aca="false">INDEX(DailyETH!$B:$B,$L118)</f>
        <v>233.687851022794</v>
      </c>
      <c r="Q118" s="9" t="n">
        <f aca="false">LN(M118/M117)</f>
        <v>-0.00306150298336336</v>
      </c>
      <c r="R118" s="9" t="n">
        <f aca="false">LN(N118/N117)</f>
        <v>0.00104561606162441</v>
      </c>
      <c r="S118" s="9" t="n">
        <f aca="false">LN(O118/O117)</f>
        <v>-0.00752802279511945</v>
      </c>
      <c r="T118" s="9" t="n">
        <f aca="false">LN(P118/P117)</f>
        <v>-0.00618045725143983</v>
      </c>
      <c r="U118" s="9" t="n">
        <f aca="false">M118/M117-1</f>
        <v>-0.00305682136192276</v>
      </c>
      <c r="V118" s="9" t="n">
        <f aca="false">O118/O117-1</f>
        <v>-0.00749975820149096</v>
      </c>
    </row>
    <row r="119" customFormat="false" ht="15" hidden="false" customHeight="false" outlineLevel="0" collapsed="false">
      <c r="A119" s="5" t="n">
        <v>44000</v>
      </c>
      <c r="B119" s="6" t="n">
        <v>3115.34</v>
      </c>
      <c r="C119" s="9" t="n">
        <f aca="false">B119/B118-1</f>
        <v>0.000594188515139038</v>
      </c>
      <c r="D119" s="9" t="n">
        <f aca="false">LN(B119/B118)</f>
        <v>0.000594012055040192</v>
      </c>
      <c r="E119" s="9" t="n">
        <f aca="false">B119/B114-1</f>
        <v>0.0377202624829287</v>
      </c>
      <c r="F119" s="9" t="n">
        <f aca="false">B119/B98-1</f>
        <v>0.065824135972685</v>
      </c>
      <c r="G119" s="0" t="n">
        <f aca="false">MAX(G118,B119)</f>
        <v>3386.15</v>
      </c>
      <c r="H119" s="9" t="n">
        <f aca="false">B119/G119-1</f>
        <v>-0.0799757837071601</v>
      </c>
      <c r="I119" s="0" t="n">
        <f aca="false">IF(AND($A119&gt;=CrashTest!$B$3,$A119&lt;=CrashTest!$C$3),1,IF(AND($A119&gt;=CrashTest!$B$4,$A119&lt;=CrashTest!$C$4),2,IF(AND($A119&gt;=CrashTest!$B$5,$A119&lt;=CrashTest!$C$5),3,IF(AND($A119&gt;=CrashTest!$B$6,$A119&lt;=CrashTest!$C$6),4,IF(AND($A119&gt;=CrashTest!$B$7,$A119&lt;=CrashTest!$C$7),5,0)))))</f>
        <v>0</v>
      </c>
      <c r="J119" s="0" t="str">
        <f aca="false">IF(I119=0,"",IF(I118=I119,MAX(J118,B119),B119))</f>
        <v/>
      </c>
      <c r="K119" s="9" t="str">
        <f aca="false">IF(I119=0,"",B119/J119-1)</f>
        <v/>
      </c>
      <c r="L119" s="0" t="n">
        <f aca="false">MATCH($A119,DailyBTC!$A:$A,0)</f>
        <v>172</v>
      </c>
      <c r="M119" s="8" t="n">
        <f aca="false">INDEX(DailyBTC!$F:$F,$L119)</f>
        <v>3660.17921493784</v>
      </c>
      <c r="N119" s="8" t="n">
        <f aca="false">INDEX(DailyETH!$F:$F,$L119)</f>
        <v>82.2408754208214</v>
      </c>
      <c r="O119" s="8" t="n">
        <f aca="false">INDEX(DailyBTC!$B:$B,$L119)</f>
        <v>9389.99076639392</v>
      </c>
      <c r="P119" s="8" t="n">
        <f aca="false">INDEX(DailyETH!$B:$B,$L119)</f>
        <v>231.331098889538</v>
      </c>
      <c r="Q119" s="9" t="n">
        <f aca="false">LN(M119/M118)</f>
        <v>0.00138656715487416</v>
      </c>
      <c r="R119" s="9" t="n">
        <f aca="false">LN(N119/N118)</f>
        <v>-0.000475358228662169</v>
      </c>
      <c r="S119" s="9" t="n">
        <f aca="false">LN(O119/O118)</f>
        <v>-0.00623217451879278</v>
      </c>
      <c r="T119" s="9" t="n">
        <f aca="false">LN(P119/P118)</f>
        <v>-0.0101362420265246</v>
      </c>
      <c r="U119" s="9" t="n">
        <f aca="false">M119/M118-1</f>
        <v>0.00138752888356075</v>
      </c>
      <c r="V119" s="9" t="n">
        <f aca="false">O119/O118-1</f>
        <v>-0.00621279479934089</v>
      </c>
    </row>
    <row r="120" customFormat="false" ht="15" hidden="false" customHeight="false" outlineLevel="0" collapsed="false">
      <c r="A120" s="5" t="n">
        <v>44001</v>
      </c>
      <c r="B120" s="6" t="n">
        <v>3097.74</v>
      </c>
      <c r="C120" s="9" t="n">
        <f aca="false">B120/B119-1</f>
        <v>-0.00564946362194829</v>
      </c>
      <c r="D120" s="9" t="n">
        <f aca="false">LN(B120/B119)</f>
        <v>-0.00566548220096478</v>
      </c>
      <c r="E120" s="9" t="n">
        <f aca="false">B120/B115-1</f>
        <v>0.0185545044734012</v>
      </c>
      <c r="F120" s="9" t="n">
        <f aca="false">B120/B99-1</f>
        <v>0.0424450045598177</v>
      </c>
      <c r="G120" s="0" t="n">
        <f aca="false">MAX(G119,B120)</f>
        <v>3386.15</v>
      </c>
      <c r="H120" s="9" t="n">
        <f aca="false">B120/G120-1</f>
        <v>-0.0851734270484179</v>
      </c>
      <c r="I120" s="0" t="n">
        <f aca="false">IF(AND($A120&gt;=CrashTest!$B$3,$A120&lt;=CrashTest!$C$3),1,IF(AND($A120&gt;=CrashTest!$B$4,$A120&lt;=CrashTest!$C$4),2,IF(AND($A120&gt;=CrashTest!$B$5,$A120&lt;=CrashTest!$C$5),3,IF(AND($A120&gt;=CrashTest!$B$6,$A120&lt;=CrashTest!$C$6),4,IF(AND($A120&gt;=CrashTest!$B$7,$A120&lt;=CrashTest!$C$7),5,0)))))</f>
        <v>0</v>
      </c>
      <c r="J120" s="0" t="str">
        <f aca="false">IF(I120=0,"",IF(I119=I120,MAX(J119,B120),B120))</f>
        <v/>
      </c>
      <c r="K120" s="9" t="str">
        <f aca="false">IF(I120=0,"",B120/J120-1)</f>
        <v/>
      </c>
      <c r="L120" s="0" t="n">
        <f aca="false">MATCH($A120,DailyBTC!$A:$A,0)</f>
        <v>173</v>
      </c>
      <c r="M120" s="8" t="n">
        <f aca="false">INDEX(DailyBTC!$F:$F,$L120)</f>
        <v>3623.66845858524</v>
      </c>
      <c r="N120" s="8" t="n">
        <f aca="false">INDEX(DailyETH!$F:$F,$L120)</f>
        <v>82.0098425903084</v>
      </c>
      <c r="O120" s="8" t="n">
        <f aca="false">INDEX(DailyBTC!$B:$B,$L120)</f>
        <v>9285.99158293396</v>
      </c>
      <c r="P120" s="8" t="n">
        <f aca="false">INDEX(DailyETH!$B:$B,$L120)</f>
        <v>228.77822402104</v>
      </c>
      <c r="Q120" s="9" t="n">
        <f aca="false">LN(M120/M119)</f>
        <v>-0.0100252129866168</v>
      </c>
      <c r="R120" s="9" t="n">
        <f aca="false">LN(N120/N119)</f>
        <v>-0.00281317470846712</v>
      </c>
      <c r="S120" s="9" t="n">
        <f aca="false">LN(O120/O119)</f>
        <v>-0.0111373267031141</v>
      </c>
      <c r="T120" s="9" t="n">
        <f aca="false">LN(P120/P119)</f>
        <v>-0.0110969325700805</v>
      </c>
      <c r="U120" s="9" t="n">
        <f aca="false">M120/M119-1</f>
        <v>-0.00997512804935818</v>
      </c>
      <c r="V120" s="9" t="n">
        <f aca="false">O120/O119-1</f>
        <v>-0.0110755362861659</v>
      </c>
    </row>
    <row r="121" customFormat="false" ht="15" hidden="false" customHeight="false" outlineLevel="0" collapsed="false">
      <c r="A121" s="5" t="n">
        <v>44004</v>
      </c>
      <c r="B121" s="6" t="n">
        <v>3117.86</v>
      </c>
      <c r="C121" s="9" t="n">
        <f aca="false">B121/B120-1</f>
        <v>0.00649505768721714</v>
      </c>
      <c r="D121" s="9" t="n">
        <f aca="false">LN(B121/B120)</f>
        <v>0.00647405569043913</v>
      </c>
      <c r="E121" s="9" t="n">
        <f aca="false">B121/B116-1</f>
        <v>0.0167188962332754</v>
      </c>
      <c r="F121" s="9" t="n">
        <f aca="false">B121/B100-1</f>
        <v>0.0574357896022057</v>
      </c>
      <c r="G121" s="0" t="n">
        <f aca="false">MAX(G120,B121)</f>
        <v>3386.15</v>
      </c>
      <c r="H121" s="9" t="n">
        <f aca="false">B121/G121-1</f>
        <v>-0.0792315756832981</v>
      </c>
      <c r="I121" s="0" t="n">
        <f aca="false">IF(AND($A121&gt;=CrashTest!$B$3,$A121&lt;=CrashTest!$C$3),1,IF(AND($A121&gt;=CrashTest!$B$4,$A121&lt;=CrashTest!$C$4),2,IF(AND($A121&gt;=CrashTest!$B$5,$A121&lt;=CrashTest!$C$5),3,IF(AND($A121&gt;=CrashTest!$B$6,$A121&lt;=CrashTest!$C$6),4,IF(AND($A121&gt;=CrashTest!$B$7,$A121&lt;=CrashTest!$C$7),5,0)))))</f>
        <v>0</v>
      </c>
      <c r="J121" s="0" t="str">
        <f aca="false">IF(I121=0,"",IF(I120=I121,MAX(J120,B121),B121))</f>
        <v/>
      </c>
      <c r="K121" s="9" t="str">
        <f aca="false">IF(I121=0,"",B121/J121-1)</f>
        <v/>
      </c>
      <c r="L121" s="0" t="n">
        <f aca="false">MATCH($A121,DailyBTC!$A:$A,0)</f>
        <v>176</v>
      </c>
      <c r="M121" s="8" t="n">
        <f aca="false">INDEX(DailyBTC!$F:$F,$L121)</f>
        <v>3709.65198660201</v>
      </c>
      <c r="N121" s="8" t="n">
        <f aca="false">INDEX(DailyETH!$F:$F,$L121)</f>
        <v>84.079927957579</v>
      </c>
      <c r="O121" s="8" t="n">
        <f aca="false">INDEX(DailyBTC!$B:$B,$L121)</f>
        <v>9684.62018474576</v>
      </c>
      <c r="P121" s="8" t="n">
        <f aca="false">INDEX(DailyETH!$B:$B,$L121)</f>
        <v>243.220758153127</v>
      </c>
      <c r="Q121" s="9" t="n">
        <f aca="false">LN(M121/M120)</f>
        <v>0.0234511690111746</v>
      </c>
      <c r="R121" s="9" t="n">
        <f aca="false">LN(N121/N120)</f>
        <v>0.024928598086325</v>
      </c>
      <c r="S121" s="9" t="n">
        <f aca="false">LN(O121/O120)</f>
        <v>0.042032096061614</v>
      </c>
      <c r="T121" s="9" t="n">
        <f aca="false">LN(P121/P120)</f>
        <v>0.0612164204545769</v>
      </c>
      <c r="U121" s="9" t="n">
        <f aca="false">M121/M120-1</f>
        <v>0.023728309860428</v>
      </c>
      <c r="V121" s="9" t="n">
        <f aca="false">O121/O120-1</f>
        <v>0.0429279520933885</v>
      </c>
    </row>
    <row r="122" customFormat="false" ht="15" hidden="false" customHeight="false" outlineLevel="0" collapsed="false">
      <c r="A122" s="5" t="n">
        <v>44005</v>
      </c>
      <c r="B122" s="6" t="n">
        <v>3131.29</v>
      </c>
      <c r="C122" s="9" t="n">
        <f aca="false">B122/B121-1</f>
        <v>0.00430744164266517</v>
      </c>
      <c r="D122" s="9" t="n">
        <f aca="false">LN(B122/B121)</f>
        <v>0.00429819117031254</v>
      </c>
      <c r="E122" s="9" t="n">
        <f aca="false">B122/B117-1</f>
        <v>0.00209617440171028</v>
      </c>
      <c r="F122" s="9" t="n">
        <f aca="false">B122/B101-1</f>
        <v>0.0594968617300242</v>
      </c>
      <c r="G122" s="0" t="n">
        <f aca="false">MAX(G121,B122)</f>
        <v>3386.15</v>
      </c>
      <c r="H122" s="9" t="n">
        <f aca="false">B122/G122-1</f>
        <v>-0.0752654194291452</v>
      </c>
      <c r="I122" s="0" t="n">
        <f aca="false">IF(AND($A122&gt;=CrashTest!$B$3,$A122&lt;=CrashTest!$C$3),1,IF(AND($A122&gt;=CrashTest!$B$4,$A122&lt;=CrashTest!$C$4),2,IF(AND($A122&gt;=CrashTest!$B$5,$A122&lt;=CrashTest!$C$5),3,IF(AND($A122&gt;=CrashTest!$B$6,$A122&lt;=CrashTest!$C$6),4,IF(AND($A122&gt;=CrashTest!$B$7,$A122&lt;=CrashTest!$C$7),5,0)))))</f>
        <v>0</v>
      </c>
      <c r="J122" s="0" t="str">
        <f aca="false">IF(I122=0,"",IF(I121=I122,MAX(J121,B122),B122))</f>
        <v/>
      </c>
      <c r="K122" s="9" t="str">
        <f aca="false">IF(I122=0,"",B122/J122-1)</f>
        <v/>
      </c>
      <c r="L122" s="0" t="n">
        <f aca="false">MATCH($A122,DailyBTC!$A:$A,0)</f>
        <v>177</v>
      </c>
      <c r="M122" s="8" t="n">
        <f aca="false">INDEX(DailyBTC!$F:$F,$L122)</f>
        <v>3695.90861457378</v>
      </c>
      <c r="N122" s="8" t="n">
        <f aca="false">INDEX(DailyETH!$F:$F,$L122)</f>
        <v>84.2577766309087</v>
      </c>
      <c r="O122" s="8" t="n">
        <f aca="false">INDEX(DailyBTC!$B:$B,$L122)</f>
        <v>9611.72599824664</v>
      </c>
      <c r="P122" s="8" t="n">
        <f aca="false">INDEX(DailyETH!$B:$B,$L122)</f>
        <v>242.92121899474</v>
      </c>
      <c r="Q122" s="9" t="n">
        <f aca="false">LN(M122/M121)</f>
        <v>-0.00371164008940629</v>
      </c>
      <c r="R122" s="9" t="n">
        <f aca="false">LN(N122/N121)</f>
        <v>0.00211299946064434</v>
      </c>
      <c r="S122" s="9" t="n">
        <f aca="false">LN(O122/O121)</f>
        <v>-0.0075552679821826</v>
      </c>
      <c r="T122" s="9" t="n">
        <f aca="false">LN(P122/P121)</f>
        <v>-0.00123231158951071</v>
      </c>
      <c r="U122" s="9" t="n">
        <f aca="false">M122/M121-1</f>
        <v>-0.00370476046752177</v>
      </c>
      <c r="V122" s="9" t="n">
        <f aca="false">O122/O121-1</f>
        <v>-0.00752679868787576</v>
      </c>
    </row>
    <row r="123" customFormat="false" ht="15" hidden="false" customHeight="false" outlineLevel="0" collapsed="false">
      <c r="A123" s="5" t="n">
        <v>44006</v>
      </c>
      <c r="B123" s="6" t="n">
        <v>3050.33</v>
      </c>
      <c r="C123" s="9" t="n">
        <f aca="false">B123/B122-1</f>
        <v>-0.0258551587364952</v>
      </c>
      <c r="D123" s="9" t="n">
        <f aca="false">LN(B123/B122)</f>
        <v>-0.0261952787327545</v>
      </c>
      <c r="E123" s="9" t="n">
        <f aca="false">B123/B118-1</f>
        <v>-0.0202859170898252</v>
      </c>
      <c r="F123" s="9" t="n">
        <f aca="false">B123/B102-1</f>
        <v>0.0195736971759193</v>
      </c>
      <c r="G123" s="0" t="n">
        <f aca="false">MAX(G122,B123)</f>
        <v>3386.15</v>
      </c>
      <c r="H123" s="9" t="n">
        <f aca="false">B123/G123-1</f>
        <v>-0.099174578798931</v>
      </c>
      <c r="I123" s="0" t="n">
        <f aca="false">IF(AND($A123&gt;=CrashTest!$B$3,$A123&lt;=CrashTest!$C$3),1,IF(AND($A123&gt;=CrashTest!$B$4,$A123&lt;=CrashTest!$C$4),2,IF(AND($A123&gt;=CrashTest!$B$5,$A123&lt;=CrashTest!$C$5),3,IF(AND($A123&gt;=CrashTest!$B$6,$A123&lt;=CrashTest!$C$6),4,IF(AND($A123&gt;=CrashTest!$B$7,$A123&lt;=CrashTest!$C$7),5,0)))))</f>
        <v>0</v>
      </c>
      <c r="J123" s="0" t="str">
        <f aca="false">IF(I123=0,"",IF(I122=I123,MAX(J122,B123),B123))</f>
        <v/>
      </c>
      <c r="K123" s="9" t="str">
        <f aca="false">IF(I123=0,"",B123/J123-1)</f>
        <v/>
      </c>
      <c r="L123" s="0" t="n">
        <f aca="false">MATCH($A123,DailyBTC!$A:$A,0)</f>
        <v>178</v>
      </c>
      <c r="M123" s="8" t="n">
        <f aca="false">INDEX(DailyBTC!$F:$F,$L123)</f>
        <v>3625.42427402178</v>
      </c>
      <c r="N123" s="8" t="n">
        <f aca="false">INDEX(DailyETH!$F:$F,$L123)</f>
        <v>83.6426767053239</v>
      </c>
      <c r="O123" s="8" t="n">
        <f aca="false">INDEX(DailyBTC!$B:$B,$L123)</f>
        <v>9292.94354354179</v>
      </c>
      <c r="P123" s="8" t="n">
        <f aca="false">INDEX(DailyETH!$B:$B,$L123)</f>
        <v>234.823753360608</v>
      </c>
      <c r="Q123" s="9" t="n">
        <f aca="false">LN(M123/M122)</f>
        <v>-0.0192551054123315</v>
      </c>
      <c r="R123" s="9" t="n">
        <f aca="false">LN(N123/N122)</f>
        <v>-0.00732699245480357</v>
      </c>
      <c r="S123" s="9" t="n">
        <f aca="false">LN(O123/O122)</f>
        <v>-0.0337284578542316</v>
      </c>
      <c r="T123" s="9" t="n">
        <f aca="false">LN(P123/P122)</f>
        <v>-0.033901942043442</v>
      </c>
      <c r="U123" s="9" t="n">
        <f aca="false">M123/M122-1</f>
        <v>-0.0190709099987111</v>
      </c>
      <c r="V123" s="9" t="n">
        <f aca="false">O123/O122-1</f>
        <v>-0.0331659948237186</v>
      </c>
    </row>
    <row r="124" customFormat="false" ht="15" hidden="false" customHeight="false" outlineLevel="0" collapsed="false">
      <c r="A124" s="5" t="n">
        <v>44007</v>
      </c>
      <c r="B124" s="6" t="n">
        <v>3083.76</v>
      </c>
      <c r="C124" s="9" t="n">
        <f aca="false">B124/B123-1</f>
        <v>0.0109594699589881</v>
      </c>
      <c r="D124" s="9" t="n">
        <f aca="false">LN(B124/B123)</f>
        <v>0.0108998501734093</v>
      </c>
      <c r="E124" s="9" t="n">
        <f aca="false">B124/B119-1</f>
        <v>-0.010136935294382</v>
      </c>
      <c r="F124" s="9" t="n">
        <f aca="false">B124/B103-1</f>
        <v>0.0156877340561834</v>
      </c>
      <c r="G124" s="0" t="n">
        <f aca="false">MAX(G123,B124)</f>
        <v>3386.15</v>
      </c>
      <c r="H124" s="9" t="n">
        <f aca="false">B124/G124-1</f>
        <v>-0.089302009656985</v>
      </c>
      <c r="I124" s="0" t="n">
        <f aca="false">IF(AND($A124&gt;=CrashTest!$B$3,$A124&lt;=CrashTest!$C$3),1,IF(AND($A124&gt;=CrashTest!$B$4,$A124&lt;=CrashTest!$C$4),2,IF(AND($A124&gt;=CrashTest!$B$5,$A124&lt;=CrashTest!$C$5),3,IF(AND($A124&gt;=CrashTest!$B$6,$A124&lt;=CrashTest!$C$6),4,IF(AND($A124&gt;=CrashTest!$B$7,$A124&lt;=CrashTest!$C$7),5,0)))))</f>
        <v>0</v>
      </c>
      <c r="J124" s="0" t="str">
        <f aca="false">IF(I124=0,"",IF(I123=I124,MAX(J123,B124),B124))</f>
        <v/>
      </c>
      <c r="K124" s="9" t="str">
        <f aca="false">IF(I124=0,"",B124/J124-1)</f>
        <v/>
      </c>
      <c r="L124" s="0" t="n">
        <f aca="false">MATCH($A124,DailyBTC!$A:$A,0)</f>
        <v>179</v>
      </c>
      <c r="M124" s="8" t="n">
        <f aca="false">INDEX(DailyBTC!$F:$F,$L124)</f>
        <v>3607.43735820759</v>
      </c>
      <c r="N124" s="8" t="n">
        <f aca="false">INDEX(DailyETH!$F:$F,$L124)</f>
        <v>83.4173150320198</v>
      </c>
      <c r="O124" s="8" t="n">
        <f aca="false">INDEX(DailyBTC!$B:$B,$L124)</f>
        <v>9247.12143249561</v>
      </c>
      <c r="P124" s="8" t="n">
        <f aca="false">INDEX(DailyETH!$B:$B,$L124)</f>
        <v>232.421420689655</v>
      </c>
      <c r="Q124" s="9" t="n">
        <f aca="false">LN(M124/M123)</f>
        <v>-0.00497367537441122</v>
      </c>
      <c r="R124" s="9" t="n">
        <f aca="false">LN(N124/N123)</f>
        <v>-0.00269797463369061</v>
      </c>
      <c r="S124" s="9" t="n">
        <f aca="false">LN(O124/O123)</f>
        <v>-0.00494304679144543</v>
      </c>
      <c r="T124" s="9" t="n">
        <f aca="false">LN(P124/P123)</f>
        <v>-0.0102830546922032</v>
      </c>
      <c r="U124" s="9" t="n">
        <f aca="false">M124/M123-1</f>
        <v>-0.00496132713157893</v>
      </c>
      <c r="V124" s="9" t="n">
        <f aca="false">O124/O123-1</f>
        <v>-0.00493085004030014</v>
      </c>
    </row>
    <row r="125" customFormat="false" ht="15" hidden="false" customHeight="false" outlineLevel="0" collapsed="false">
      <c r="A125" s="5" t="n">
        <v>44008</v>
      </c>
      <c r="B125" s="6" t="n">
        <v>3009.05</v>
      </c>
      <c r="C125" s="9" t="n">
        <f aca="false">B125/B124-1</f>
        <v>-0.0242269177886736</v>
      </c>
      <c r="D125" s="9" t="n">
        <f aca="false">LN(B125/B124)</f>
        <v>-0.0245252173351295</v>
      </c>
      <c r="E125" s="9" t="n">
        <f aca="false">B125/B120-1</f>
        <v>-0.0286305500138809</v>
      </c>
      <c r="F125" s="9" t="n">
        <f aca="false">B125/B104-1</f>
        <v>-0.00682569073811856</v>
      </c>
      <c r="G125" s="0" t="n">
        <f aca="false">MAX(G124,B125)</f>
        <v>3386.15</v>
      </c>
      <c r="H125" s="9" t="n">
        <f aca="false">B125/G125-1</f>
        <v>-0.111365414999336</v>
      </c>
      <c r="I125" s="0" t="n">
        <f aca="false">IF(AND($A125&gt;=CrashTest!$B$3,$A125&lt;=CrashTest!$C$3),1,IF(AND($A125&gt;=CrashTest!$B$4,$A125&lt;=CrashTest!$C$4),2,IF(AND($A125&gt;=CrashTest!$B$5,$A125&lt;=CrashTest!$C$5),3,IF(AND($A125&gt;=CrashTest!$B$6,$A125&lt;=CrashTest!$C$6),4,IF(AND($A125&gt;=CrashTest!$B$7,$A125&lt;=CrashTest!$C$7),5,0)))))</f>
        <v>0</v>
      </c>
      <c r="J125" s="0" t="str">
        <f aca="false">IF(I125=0,"",IF(I124=I125,MAX(J124,B125),B125))</f>
        <v/>
      </c>
      <c r="K125" s="9" t="str">
        <f aca="false">IF(I125=0,"",B125/J125-1)</f>
        <v/>
      </c>
      <c r="L125" s="0" t="n">
        <f aca="false">MATCH($A125,DailyBTC!$A:$A,0)</f>
        <v>180</v>
      </c>
      <c r="M125" s="8" t="n">
        <f aca="false">INDEX(DailyBTC!$F:$F,$L125)</f>
        <v>3573.16120152384</v>
      </c>
      <c r="N125" s="8" t="n">
        <f aca="false">INDEX(DailyETH!$F:$F,$L125)</f>
        <v>83.3545930808071</v>
      </c>
      <c r="O125" s="8" t="n">
        <f aca="false">INDEX(DailyBTC!$B:$B,$L125)</f>
        <v>9159.43777206312</v>
      </c>
      <c r="P125" s="8" t="n">
        <f aca="false">INDEX(DailyETH!$B:$B,$L125)</f>
        <v>229.694167387493</v>
      </c>
      <c r="Q125" s="9" t="n">
        <f aca="false">LN(M125/M124)</f>
        <v>-0.00954695259397585</v>
      </c>
      <c r="R125" s="9" t="n">
        <f aca="false">LN(N125/N124)</f>
        <v>-0.000752188481618385</v>
      </c>
      <c r="S125" s="9" t="n">
        <f aca="false">LN(O125/O124)</f>
        <v>-0.00952750839913139</v>
      </c>
      <c r="T125" s="9" t="n">
        <f aca="false">LN(P125/P124)</f>
        <v>-0.0118034753049933</v>
      </c>
      <c r="U125" s="9" t="n">
        <f aca="false">M125/M124-1</f>
        <v>-0.00950152512164104</v>
      </c>
      <c r="V125" s="9" t="n">
        <f aca="false">O125/O124-1</f>
        <v>-0.00948226548905895</v>
      </c>
    </row>
    <row r="126" customFormat="false" ht="15" hidden="false" customHeight="false" outlineLevel="0" collapsed="false">
      <c r="A126" s="5" t="n">
        <v>44011</v>
      </c>
      <c r="B126" s="6" t="n">
        <v>3053.24</v>
      </c>
      <c r="C126" s="9" t="n">
        <f aca="false">B126/B125-1</f>
        <v>0.0146856981439323</v>
      </c>
      <c r="D126" s="9" t="n">
        <f aca="false">LN(B126/B125)</f>
        <v>0.0145789075390699</v>
      </c>
      <c r="E126" s="9" t="n">
        <f aca="false">B126/B121-1</f>
        <v>-0.0207257542032036</v>
      </c>
      <c r="F126" s="9" t="n">
        <f aca="false">B126/B105-1</f>
        <v>0.00293334121689304</v>
      </c>
      <c r="G126" s="0" t="n">
        <f aca="false">MAX(G125,B126)</f>
        <v>3386.15</v>
      </c>
      <c r="H126" s="9" t="n">
        <f aca="false">B126/G126-1</f>
        <v>-0.0983151957237571</v>
      </c>
      <c r="I126" s="0" t="n">
        <f aca="false">IF(AND($A126&gt;=CrashTest!$B$3,$A126&lt;=CrashTest!$C$3),1,IF(AND($A126&gt;=CrashTest!$B$4,$A126&lt;=CrashTest!$C$4),2,IF(AND($A126&gt;=CrashTest!$B$5,$A126&lt;=CrashTest!$C$5),3,IF(AND($A126&gt;=CrashTest!$B$6,$A126&lt;=CrashTest!$C$6),4,IF(AND($A126&gt;=CrashTest!$B$7,$A126&lt;=CrashTest!$C$7),5,0)))))</f>
        <v>0</v>
      </c>
      <c r="J126" s="0" t="str">
        <f aca="false">IF(I126=0,"",IF(I125=I126,MAX(J125,B126),B126))</f>
        <v/>
      </c>
      <c r="K126" s="9" t="str">
        <f aca="false">IF(I126=0,"",B126/J126-1)</f>
        <v/>
      </c>
      <c r="L126" s="0" t="n">
        <f aca="false">MATCH($A126,DailyBTC!$A:$A,0)</f>
        <v>183</v>
      </c>
      <c r="M126" s="8" t="n">
        <f aca="false">INDEX(DailyBTC!$F:$F,$L126)</f>
        <v>3546.69263050424</v>
      </c>
      <c r="N126" s="8" t="n">
        <f aca="false">INDEX(DailyETH!$F:$F,$L126)</f>
        <v>82.7936843224829</v>
      </c>
      <c r="O126" s="8" t="n">
        <f aca="false">INDEX(DailyBTC!$B:$B,$L126)</f>
        <v>9184.24736627703</v>
      </c>
      <c r="P126" s="8" t="n">
        <f aca="false">INDEX(DailyETH!$B:$B,$L126)</f>
        <v>228.02034137931</v>
      </c>
      <c r="Q126" s="9" t="n">
        <f aca="false">LN(M126/M125)</f>
        <v>-0.00743517874944569</v>
      </c>
      <c r="R126" s="9" t="n">
        <f aca="false">LN(N126/N125)</f>
        <v>-0.00675193144350804</v>
      </c>
      <c r="S126" s="9" t="n">
        <f aca="false">LN(O126/O125)</f>
        <v>0.00270497548930126</v>
      </c>
      <c r="T126" s="9" t="n">
        <f aca="false">LN(P126/P125)</f>
        <v>-0.0073138755166516</v>
      </c>
      <c r="U126" s="9" t="n">
        <f aca="false">M126/M125-1</f>
        <v>-0.00740760618589342</v>
      </c>
      <c r="V126" s="9" t="n">
        <f aca="false">O126/O125-1</f>
        <v>0.00270863723640113</v>
      </c>
    </row>
    <row r="127" customFormat="false" ht="15" hidden="false" customHeight="false" outlineLevel="0" collapsed="false">
      <c r="A127" s="5" t="n">
        <v>44012</v>
      </c>
      <c r="B127" s="6" t="n">
        <v>3100.29</v>
      </c>
      <c r="C127" s="9" t="n">
        <f aca="false">B127/B126-1</f>
        <v>0.0154098596900343</v>
      </c>
      <c r="D127" s="9" t="n">
        <f aca="false">LN(B127/B126)</f>
        <v>0.0152923336376815</v>
      </c>
      <c r="E127" s="9" t="n">
        <f aca="false">B127/B122-1</f>
        <v>-0.00990007313279828</v>
      </c>
      <c r="F127" s="9" t="n">
        <f aca="false">B127/B106-1</f>
        <v>0.0145824402025048</v>
      </c>
      <c r="G127" s="0" t="n">
        <f aca="false">MAX(G126,B127)</f>
        <v>3386.15</v>
      </c>
      <c r="H127" s="9" t="n">
        <f aca="false">B127/G127-1</f>
        <v>-0.0844203594052243</v>
      </c>
      <c r="I127" s="0" t="n">
        <f aca="false">IF(AND($A127&gt;=CrashTest!$B$3,$A127&lt;=CrashTest!$C$3),1,IF(AND($A127&gt;=CrashTest!$B$4,$A127&lt;=CrashTest!$C$4),2,IF(AND($A127&gt;=CrashTest!$B$5,$A127&lt;=CrashTest!$C$5),3,IF(AND($A127&gt;=CrashTest!$B$6,$A127&lt;=CrashTest!$C$6),4,IF(AND($A127&gt;=CrashTest!$B$7,$A127&lt;=CrashTest!$C$7),5,0)))))</f>
        <v>0</v>
      </c>
      <c r="J127" s="0" t="str">
        <f aca="false">IF(I127=0,"",IF(I126=I127,MAX(J126,B127),B127))</f>
        <v/>
      </c>
      <c r="K127" s="9" t="str">
        <f aca="false">IF(I127=0,"",B127/J127-1)</f>
        <v/>
      </c>
      <c r="L127" s="0" t="n">
        <f aca="false">MATCH($A127,DailyBTC!$A:$A,0)</f>
        <v>184</v>
      </c>
      <c r="M127" s="8" t="n">
        <f aca="false">INDEX(DailyBTC!$F:$F,$L127)</f>
        <v>3550.12858315976</v>
      </c>
      <c r="N127" s="8" t="n">
        <f aca="false">INDEX(DailyETH!$F:$F,$L127)</f>
        <v>82.6335067599297</v>
      </c>
      <c r="O127" s="8" t="n">
        <f aca="false">INDEX(DailyBTC!$B:$B,$L127)</f>
        <v>9143.96758530099</v>
      </c>
      <c r="P127" s="8" t="n">
        <f aca="false">INDEX(DailyETH!$B:$B,$L127)</f>
        <v>225.722754821742</v>
      </c>
      <c r="Q127" s="9" t="n">
        <f aca="false">LN(M127/M126)</f>
        <v>0.000968307590271893</v>
      </c>
      <c r="R127" s="9" t="n">
        <f aca="false">LN(N127/N126)</f>
        <v>-0.0019365330640361</v>
      </c>
      <c r="S127" s="9" t="n">
        <f aca="false">LN(O127/O126)</f>
        <v>-0.00439539212423145</v>
      </c>
      <c r="T127" s="9" t="n">
        <f aca="false">LN(P127/P126)</f>
        <v>-0.0101273439268613</v>
      </c>
      <c r="U127" s="9" t="n">
        <f aca="false">M127/M126-1</f>
        <v>0.00096877655142058</v>
      </c>
      <c r="V127" s="9" t="n">
        <f aca="false">O127/O126-1</f>
        <v>-0.00438574652550627</v>
      </c>
    </row>
    <row r="128" customFormat="false" ht="15" hidden="false" customHeight="false" outlineLevel="0" collapsed="false">
      <c r="A128" s="5" t="n">
        <v>44013</v>
      </c>
      <c r="B128" s="6" t="n">
        <v>3115.86</v>
      </c>
      <c r="C128" s="9" t="n">
        <f aca="false">B128/B127-1</f>
        <v>0.00502211083479298</v>
      </c>
      <c r="D128" s="9" t="n">
        <f aca="false">LN(B128/B127)</f>
        <v>0.00500954209966413</v>
      </c>
      <c r="E128" s="9" t="n">
        <f aca="false">B128/B123-1</f>
        <v>0.0214829215199668</v>
      </c>
      <c r="F128" s="9" t="n">
        <f aca="false">B128/B107-1</f>
        <v>0.0113735953415</v>
      </c>
      <c r="G128" s="0" t="n">
        <f aca="false">MAX(G127,B128)</f>
        <v>3386.15</v>
      </c>
      <c r="H128" s="9" t="n">
        <f aca="false">B128/G128-1</f>
        <v>-0.0798222169720775</v>
      </c>
      <c r="I128" s="0" t="n">
        <f aca="false">IF(AND($A128&gt;=CrashTest!$B$3,$A128&lt;=CrashTest!$C$3),1,IF(AND($A128&gt;=CrashTest!$B$4,$A128&lt;=CrashTest!$C$4),2,IF(AND($A128&gt;=CrashTest!$B$5,$A128&lt;=CrashTest!$C$5),3,IF(AND($A128&gt;=CrashTest!$B$6,$A128&lt;=CrashTest!$C$6),4,IF(AND($A128&gt;=CrashTest!$B$7,$A128&lt;=CrashTest!$C$7),5,0)))))</f>
        <v>0</v>
      </c>
      <c r="J128" s="0" t="str">
        <f aca="false">IF(I128=0,"",IF(I127=I128,MAX(J127,B128),B128))</f>
        <v/>
      </c>
      <c r="K128" s="9" t="str">
        <f aca="false">IF(I128=0,"",B128/J128-1)</f>
        <v/>
      </c>
      <c r="L128" s="0" t="n">
        <f aca="false">MATCH($A128,DailyBTC!$A:$A,0)</f>
        <v>185</v>
      </c>
      <c r="M128" s="8" t="n">
        <f aca="false">INDEX(DailyBTC!$F:$F,$L128)</f>
        <v>3555.64292888602</v>
      </c>
      <c r="N128" s="8" t="n">
        <f aca="false">INDEX(DailyETH!$F:$F,$L128)</f>
        <v>82.9620977672257</v>
      </c>
      <c r="O128" s="8" t="n">
        <f aca="false">INDEX(DailyBTC!$B:$B,$L128)</f>
        <v>9241.33961239041</v>
      </c>
      <c r="P128" s="8" t="n">
        <f aca="false">INDEX(DailyETH!$B:$B,$L128)</f>
        <v>231.145918468732</v>
      </c>
      <c r="Q128" s="9" t="n">
        <f aca="false">LN(M128/M127)</f>
        <v>0.00155207547101337</v>
      </c>
      <c r="R128" s="9" t="n">
        <f aca="false">LN(N128/N127)</f>
        <v>0.00396860097228051</v>
      </c>
      <c r="S128" s="9" t="n">
        <f aca="false">LN(O128/O127)</f>
        <v>0.0105924732693477</v>
      </c>
      <c r="T128" s="9" t="n">
        <f aca="false">LN(P128/P127)</f>
        <v>0.0237416951537816</v>
      </c>
      <c r="U128" s="9" t="n">
        <f aca="false">M128/M127-1</f>
        <v>0.00155328056353143</v>
      </c>
      <c r="V128" s="9" t="n">
        <f aca="false">O128/O127-1</f>
        <v>0.0106487721200965</v>
      </c>
    </row>
    <row r="129" customFormat="false" ht="15" hidden="false" customHeight="false" outlineLevel="0" collapsed="false">
      <c r="A129" s="5" t="n">
        <v>44014</v>
      </c>
      <c r="B129" s="6" t="n">
        <v>3130.01</v>
      </c>
      <c r="C129" s="9" t="n">
        <f aca="false">B129/B128-1</f>
        <v>0.00454128234259565</v>
      </c>
      <c r="D129" s="9" t="n">
        <f aca="false">LN(B129/B128)</f>
        <v>0.00453100183265328</v>
      </c>
      <c r="E129" s="9" t="n">
        <f aca="false">B129/B124-1</f>
        <v>0.0149979246115133</v>
      </c>
      <c r="F129" s="9" t="n">
        <f aca="false">B129/B108-1</f>
        <v>0.0022863583818733</v>
      </c>
      <c r="G129" s="0" t="n">
        <f aca="false">MAX(G128,B129)</f>
        <v>3386.15</v>
      </c>
      <c r="H129" s="9" t="n">
        <f aca="false">B129/G129-1</f>
        <v>-0.0756434298539639</v>
      </c>
      <c r="I129" s="0" t="n">
        <f aca="false">IF(AND($A129&gt;=CrashTest!$B$3,$A129&lt;=CrashTest!$C$3),1,IF(AND($A129&gt;=CrashTest!$B$4,$A129&lt;=CrashTest!$C$4),2,IF(AND($A129&gt;=CrashTest!$B$5,$A129&lt;=CrashTest!$C$5),3,IF(AND($A129&gt;=CrashTest!$B$6,$A129&lt;=CrashTest!$C$6),4,IF(AND($A129&gt;=CrashTest!$B$7,$A129&lt;=CrashTest!$C$7),5,0)))))</f>
        <v>0</v>
      </c>
      <c r="J129" s="0" t="str">
        <f aca="false">IF(I129=0,"",IF(I128=I129,MAX(J128,B129),B129))</f>
        <v/>
      </c>
      <c r="K129" s="9" t="str">
        <f aca="false">IF(I129=0,"",B129/J129-1)</f>
        <v/>
      </c>
      <c r="L129" s="0" t="n">
        <f aca="false">MATCH($A129,DailyBTC!$A:$A,0)</f>
        <v>186</v>
      </c>
      <c r="M129" s="8" t="n">
        <f aca="false">INDEX(DailyBTC!$F:$F,$L129)</f>
        <v>3540.49449893246</v>
      </c>
      <c r="N129" s="8" t="n">
        <f aca="false">INDEX(DailyETH!$F:$F,$L129)</f>
        <v>82.7622133757549</v>
      </c>
      <c r="O129" s="8" t="n">
        <f aca="false">INDEX(DailyBTC!$B:$B,$L129)</f>
        <v>9094.38728679135</v>
      </c>
      <c r="P129" s="8" t="n">
        <f aca="false">INDEX(DailyETH!$B:$B,$L129)</f>
        <v>226.701505376973</v>
      </c>
      <c r="Q129" s="9" t="n">
        <f aca="false">LN(M129/M128)</f>
        <v>-0.00426949255671185</v>
      </c>
      <c r="R129" s="9" t="n">
        <f aca="false">LN(N129/N128)</f>
        <v>-0.00241225306074717</v>
      </c>
      <c r="S129" s="9" t="n">
        <f aca="false">LN(O129/O128)</f>
        <v>-0.0160294132775231</v>
      </c>
      <c r="T129" s="9" t="n">
        <f aca="false">LN(P129/P128)</f>
        <v>-0.0194149948938141</v>
      </c>
      <c r="U129" s="9" t="n">
        <f aca="false">M129/M128-1</f>
        <v>-0.00426039123065436</v>
      </c>
      <c r="V129" s="9" t="n">
        <f aca="false">O129/O128-1</f>
        <v>-0.0159016259289975</v>
      </c>
    </row>
    <row r="130" customFormat="false" ht="15" hidden="false" customHeight="false" outlineLevel="0" collapsed="false">
      <c r="A130" s="5" t="n">
        <v>44018</v>
      </c>
      <c r="B130" s="6" t="n">
        <v>3179.72</v>
      </c>
      <c r="C130" s="9" t="n">
        <f aca="false">B130/B129-1</f>
        <v>0.0158817383970018</v>
      </c>
      <c r="D130" s="9" t="n">
        <f aca="false">LN(B130/B129)</f>
        <v>0.0157569431658263</v>
      </c>
      <c r="E130" s="9" t="n">
        <f aca="false">B130/B125-1</f>
        <v>0.0567188979910602</v>
      </c>
      <c r="F130" s="9" t="n">
        <f aca="false">B130/B109-1</f>
        <v>0.021646023101515</v>
      </c>
      <c r="G130" s="0" t="n">
        <f aca="false">MAX(G129,B130)</f>
        <v>3386.15</v>
      </c>
      <c r="H130" s="9" t="n">
        <f aca="false">B130/G130-1</f>
        <v>-0.0609630406213547</v>
      </c>
      <c r="I130" s="0" t="n">
        <f aca="false">IF(AND($A130&gt;=CrashTest!$B$3,$A130&lt;=CrashTest!$C$3),1,IF(AND($A130&gt;=CrashTest!$B$4,$A130&lt;=CrashTest!$C$4),2,IF(AND($A130&gt;=CrashTest!$B$5,$A130&lt;=CrashTest!$C$5),3,IF(AND($A130&gt;=CrashTest!$B$6,$A130&lt;=CrashTest!$C$6),4,IF(AND($A130&gt;=CrashTest!$B$7,$A130&lt;=CrashTest!$C$7),5,0)))))</f>
        <v>0</v>
      </c>
      <c r="J130" s="0" t="str">
        <f aca="false">IF(I130=0,"",IF(I129=I130,MAX(J129,B130),B130))</f>
        <v/>
      </c>
      <c r="K130" s="9" t="str">
        <f aca="false">IF(I130=0,"",B130/J130-1)</f>
        <v/>
      </c>
      <c r="L130" s="0" t="n">
        <f aca="false">MATCH($A130,DailyBTC!$A:$A,0)</f>
        <v>190</v>
      </c>
      <c r="M130" s="8" t="n">
        <f aca="false">INDEX(DailyBTC!$F:$F,$L130)</f>
        <v>3562.87470083076</v>
      </c>
      <c r="N130" s="8" t="n">
        <f aca="false">INDEX(DailyETH!$F:$F,$L130)</f>
        <v>83.368751873229</v>
      </c>
      <c r="O130" s="8" t="n">
        <f aca="false">INDEX(DailyBTC!$B:$B,$L130)</f>
        <v>9338.94259117475</v>
      </c>
      <c r="P130" s="8" t="n">
        <f aca="false">INDEX(DailyETH!$B:$B,$L130)</f>
        <v>241.179081239042</v>
      </c>
      <c r="Q130" s="9" t="n">
        <f aca="false">LN(M130/M129)</f>
        <v>0.0063013128903302</v>
      </c>
      <c r="R130" s="9" t="n">
        <f aca="false">LN(N130/N129)</f>
        <v>0.00730196434540465</v>
      </c>
      <c r="S130" s="9" t="n">
        <f aca="false">LN(O130/O129)</f>
        <v>0.0265355913318996</v>
      </c>
      <c r="T130" s="9" t="n">
        <f aca="false">LN(P130/P129)</f>
        <v>0.0619055353433771</v>
      </c>
      <c r="U130" s="9" t="n">
        <f aca="false">M130/M129-1</f>
        <v>0.00632120792873581</v>
      </c>
      <c r="V130" s="9" t="n">
        <f aca="false">O130/O129-1</f>
        <v>0.0268907950223969</v>
      </c>
    </row>
    <row r="131" customFormat="false" ht="15" hidden="false" customHeight="false" outlineLevel="0" collapsed="false">
      <c r="A131" s="5" t="n">
        <v>44019</v>
      </c>
      <c r="B131" s="6" t="n">
        <v>3145.32</v>
      </c>
      <c r="C131" s="9" t="n">
        <f aca="false">B131/B130-1</f>
        <v>-0.0108185626407356</v>
      </c>
      <c r="D131" s="9" t="n">
        <f aca="false">LN(B131/B130)</f>
        <v>-0.0108775088169873</v>
      </c>
      <c r="E131" s="9" t="n">
        <f aca="false">B131/B126-1</f>
        <v>0.0301581271043221</v>
      </c>
      <c r="F131" s="9" t="n">
        <f aca="false">B131/B110-1</f>
        <v>-0.0152194944785889</v>
      </c>
      <c r="G131" s="0" t="n">
        <f aca="false">MAX(G130,B131)</f>
        <v>3386.15</v>
      </c>
      <c r="H131" s="9" t="n">
        <f aca="false">B131/G131-1</f>
        <v>-0.0711220707883584</v>
      </c>
      <c r="I131" s="0" t="n">
        <f aca="false">IF(AND($A131&gt;=CrashTest!$B$3,$A131&lt;=CrashTest!$C$3),1,IF(AND($A131&gt;=CrashTest!$B$4,$A131&lt;=CrashTest!$C$4),2,IF(AND($A131&gt;=CrashTest!$B$5,$A131&lt;=CrashTest!$C$5),3,IF(AND($A131&gt;=CrashTest!$B$6,$A131&lt;=CrashTest!$C$6),4,IF(AND($A131&gt;=CrashTest!$B$7,$A131&lt;=CrashTest!$C$7),5,0)))))</f>
        <v>0</v>
      </c>
      <c r="J131" s="0" t="str">
        <f aca="false">IF(I131=0,"",IF(I130=I131,MAX(J130,B131),B131))</f>
        <v/>
      </c>
      <c r="K131" s="9" t="str">
        <f aca="false">IF(I131=0,"",B131/J131-1)</f>
        <v/>
      </c>
      <c r="L131" s="0" t="n">
        <f aca="false">MATCH($A131,DailyBTC!$A:$A,0)</f>
        <v>191</v>
      </c>
      <c r="M131" s="8" t="n">
        <f aca="false">INDEX(DailyBTC!$F:$F,$L131)</f>
        <v>3557.07827137092</v>
      </c>
      <c r="N131" s="8" t="n">
        <f aca="false">INDEX(DailyETH!$F:$F,$L131)</f>
        <v>83.4411800095325</v>
      </c>
      <c r="O131" s="8" t="n">
        <f aca="false">INDEX(DailyBTC!$B:$B,$L131)</f>
        <v>9252.15873261251</v>
      </c>
      <c r="P131" s="8" t="n">
        <f aca="false">INDEX(DailyETH!$B:$B,$L131)</f>
        <v>239.013429573349</v>
      </c>
      <c r="Q131" s="9" t="n">
        <f aca="false">LN(M131/M130)</f>
        <v>-0.00162822163658727</v>
      </c>
      <c r="R131" s="9" t="n">
        <f aca="false">LN(N131/N130)</f>
        <v>0.00086839122871876</v>
      </c>
      <c r="S131" s="9" t="n">
        <f aca="false">LN(O131/O130)</f>
        <v>-0.00933613210043608</v>
      </c>
      <c r="T131" s="9" t="n">
        <f aca="false">LN(P131/P130)</f>
        <v>-0.00901999219094143</v>
      </c>
      <c r="U131" s="9" t="n">
        <f aca="false">M131/M130-1</f>
        <v>-0.00162689680287686</v>
      </c>
      <c r="V131" s="9" t="n">
        <f aca="false">O131/O130-1</f>
        <v>-0.00929268573127862</v>
      </c>
    </row>
    <row r="132" customFormat="false" ht="15" hidden="false" customHeight="false" outlineLevel="0" collapsed="false">
      <c r="A132" s="5" t="n">
        <v>44020</v>
      </c>
      <c r="B132" s="6" t="n">
        <v>3169.94</v>
      </c>
      <c r="C132" s="9" t="n">
        <f aca="false">B132/B131-1</f>
        <v>0.00782750244808161</v>
      </c>
      <c r="D132" s="9" t="n">
        <f aca="false">LN(B132/B131)</f>
        <v>0.00779702648129179</v>
      </c>
      <c r="E132" s="9" t="n">
        <f aca="false">B132/B127-1</f>
        <v>0.0224656403110677</v>
      </c>
      <c r="F132" s="9" t="n">
        <f aca="false">B132/B111-1</f>
        <v>-0.0193200696698108</v>
      </c>
      <c r="G132" s="0" t="n">
        <f aca="false">MAX(G131,B132)</f>
        <v>3386.15</v>
      </c>
      <c r="H132" s="9" t="n">
        <f aca="false">B132/G132-1</f>
        <v>-0.0638512765234854</v>
      </c>
      <c r="I132" s="0" t="n">
        <f aca="false">IF(AND($A132&gt;=CrashTest!$B$3,$A132&lt;=CrashTest!$C$3),1,IF(AND($A132&gt;=CrashTest!$B$4,$A132&lt;=CrashTest!$C$4),2,IF(AND($A132&gt;=CrashTest!$B$5,$A132&lt;=CrashTest!$C$5),3,IF(AND($A132&gt;=CrashTest!$B$6,$A132&lt;=CrashTest!$C$6),4,IF(AND($A132&gt;=CrashTest!$B$7,$A132&lt;=CrashTest!$C$7),5,0)))))</f>
        <v>0</v>
      </c>
      <c r="J132" s="0" t="str">
        <f aca="false">IF(I132=0,"",IF(I131=I132,MAX(J131,B132),B132))</f>
        <v/>
      </c>
      <c r="K132" s="9" t="str">
        <f aca="false">IF(I132=0,"",B132/J132-1)</f>
        <v/>
      </c>
      <c r="L132" s="0" t="n">
        <f aca="false">MATCH($A132,DailyBTC!$A:$A,0)</f>
        <v>192</v>
      </c>
      <c r="M132" s="8" t="n">
        <f aca="false">INDEX(DailyBTC!$F:$F,$L132)</f>
        <v>3580.60657577719</v>
      </c>
      <c r="N132" s="8" t="n">
        <f aca="false">INDEX(DailyETH!$F:$F,$L132)</f>
        <v>84.0743952684309</v>
      </c>
      <c r="O132" s="8" t="n">
        <f aca="false">INDEX(DailyBTC!$B:$B,$L132)</f>
        <v>9434.56795645821</v>
      </c>
      <c r="P132" s="8" t="n">
        <f aca="false">INDEX(DailyETH!$B:$B,$L132)</f>
        <v>246.8441157218</v>
      </c>
      <c r="Q132" s="9" t="n">
        <f aca="false">LN(M132/M131)</f>
        <v>0.00659272302702281</v>
      </c>
      <c r="R132" s="9" t="n">
        <f aca="false">LN(N132/N131)</f>
        <v>0.00756011223209506</v>
      </c>
      <c r="S132" s="9" t="n">
        <f aca="false">LN(O132/O131)</f>
        <v>0.0195234853987664</v>
      </c>
      <c r="T132" s="9" t="n">
        <f aca="false">LN(P132/P131)</f>
        <v>0.0322372859195559</v>
      </c>
      <c r="U132" s="9" t="n">
        <f aca="false">M132/M131-1</f>
        <v>0.00661450286197773</v>
      </c>
      <c r="V132" s="9" t="n">
        <f aca="false">O132/O131-1</f>
        <v>0.0197153150002425</v>
      </c>
    </row>
    <row r="133" customFormat="false" ht="15" hidden="false" customHeight="false" outlineLevel="0" collapsed="false">
      <c r="A133" s="5" t="n">
        <v>44021</v>
      </c>
      <c r="B133" s="6" t="n">
        <v>3152.05</v>
      </c>
      <c r="C133" s="9" t="n">
        <f aca="false">B133/B132-1</f>
        <v>-0.00564363994271178</v>
      </c>
      <c r="D133" s="9" t="n">
        <f aca="false">LN(B133/B132)</f>
        <v>-0.00565962545128792</v>
      </c>
      <c r="E133" s="9" t="n">
        <f aca="false">B133/B128-1</f>
        <v>0.0116147708818752</v>
      </c>
      <c r="F133" s="9" t="n">
        <f aca="false">B133/B112-1</f>
        <v>-0.0171895559338733</v>
      </c>
      <c r="G133" s="0" t="n">
        <f aca="false">MAX(G132,B133)</f>
        <v>3386.15</v>
      </c>
      <c r="H133" s="9" t="n">
        <f aca="false">B133/G133-1</f>
        <v>-0.0691345628516161</v>
      </c>
      <c r="I133" s="0" t="n">
        <f aca="false">IF(AND($A133&gt;=CrashTest!$B$3,$A133&lt;=CrashTest!$C$3),1,IF(AND($A133&gt;=CrashTest!$B$4,$A133&lt;=CrashTest!$C$4),2,IF(AND($A133&gt;=CrashTest!$B$5,$A133&lt;=CrashTest!$C$5),3,IF(AND($A133&gt;=CrashTest!$B$6,$A133&lt;=CrashTest!$C$6),4,IF(AND($A133&gt;=CrashTest!$B$7,$A133&lt;=CrashTest!$C$7),5,0)))))</f>
        <v>0</v>
      </c>
      <c r="J133" s="0" t="str">
        <f aca="false">IF(I133=0,"",IF(I132=I133,MAX(J132,B133),B133))</f>
        <v/>
      </c>
      <c r="K133" s="9" t="str">
        <f aca="false">IF(I133=0,"",B133/J133-1)</f>
        <v/>
      </c>
      <c r="L133" s="0" t="n">
        <f aca="false">MATCH($A133,DailyBTC!$A:$A,0)</f>
        <v>193</v>
      </c>
      <c r="M133" s="8" t="n">
        <f aca="false">INDEX(DailyBTC!$F:$F,$L133)</f>
        <v>3555.1120116078</v>
      </c>
      <c r="N133" s="8" t="n">
        <f aca="false">INDEX(DailyETH!$F:$F,$L133)</f>
        <v>83.7206741452446</v>
      </c>
      <c r="O133" s="8" t="n">
        <f aca="false">INDEX(DailyBTC!$B:$B,$L133)</f>
        <v>9231.50234751607</v>
      </c>
      <c r="P133" s="8" t="n">
        <f aca="false">INDEX(DailyETH!$B:$B,$L133)</f>
        <v>241.651818585622</v>
      </c>
      <c r="Q133" s="9" t="n">
        <f aca="false">LN(M133/M132)</f>
        <v>-0.00714564968814552</v>
      </c>
      <c r="R133" s="9" t="n">
        <f aca="false">LN(N133/N132)</f>
        <v>-0.00421611491195815</v>
      </c>
      <c r="S133" s="9" t="n">
        <f aca="false">LN(O133/O132)</f>
        <v>-0.0217585830459533</v>
      </c>
      <c r="T133" s="9" t="n">
        <f aca="false">LN(P133/P132)</f>
        <v>-0.0212591029922246</v>
      </c>
      <c r="U133" s="9" t="n">
        <f aca="false">M133/M132-1</f>
        <v>-0.00712018023478367</v>
      </c>
      <c r="V133" s="9" t="n">
        <f aca="false">O133/O132-1</f>
        <v>-0.0215235726616538</v>
      </c>
    </row>
    <row r="134" customFormat="false" ht="15" hidden="false" customHeight="false" outlineLevel="0" collapsed="false">
      <c r="A134" s="5" t="n">
        <v>44022</v>
      </c>
      <c r="B134" s="6" t="n">
        <v>3185.04</v>
      </c>
      <c r="C134" s="9" t="n">
        <f aca="false">B134/B133-1</f>
        <v>0.0104662045335575</v>
      </c>
      <c r="D134" s="9" t="n">
        <f aca="false">LN(B134/B133)</f>
        <v>0.0104118130009865</v>
      </c>
      <c r="E134" s="9" t="n">
        <f aca="false">B134/B129-1</f>
        <v>0.0175814134779122</v>
      </c>
      <c r="F134" s="9" t="n">
        <f aca="false">B134/B113-1</f>
        <v>-0.00159867592017904</v>
      </c>
      <c r="G134" s="0" t="n">
        <f aca="false">MAX(G133,B134)</f>
        <v>3386.15</v>
      </c>
      <c r="H134" s="9" t="n">
        <f aca="false">B134/G134-1</f>
        <v>-0.0593919347932017</v>
      </c>
      <c r="I134" s="0" t="n">
        <f aca="false">IF(AND($A134&gt;=CrashTest!$B$3,$A134&lt;=CrashTest!$C$3),1,IF(AND($A134&gt;=CrashTest!$B$4,$A134&lt;=CrashTest!$C$4),2,IF(AND($A134&gt;=CrashTest!$B$5,$A134&lt;=CrashTest!$C$5),3,IF(AND($A134&gt;=CrashTest!$B$6,$A134&lt;=CrashTest!$C$6),4,IF(AND($A134&gt;=CrashTest!$B$7,$A134&lt;=CrashTest!$C$7),5,0)))))</f>
        <v>0</v>
      </c>
      <c r="J134" s="0" t="str">
        <f aca="false">IF(I134=0,"",IF(I133=I134,MAX(J133,B134),B134))</f>
        <v/>
      </c>
      <c r="K134" s="9" t="str">
        <f aca="false">IF(I134=0,"",B134/J134-1)</f>
        <v/>
      </c>
      <c r="L134" s="0" t="n">
        <f aca="false">MATCH($A134,DailyBTC!$A:$A,0)</f>
        <v>194</v>
      </c>
      <c r="M134" s="8" t="n">
        <f aca="false">INDEX(DailyBTC!$F:$F,$L134)</f>
        <v>3565.89792603263</v>
      </c>
      <c r="N134" s="8" t="n">
        <f aca="false">INDEX(DailyETH!$F:$F,$L134)</f>
        <v>83.8635870939635</v>
      </c>
      <c r="O134" s="8" t="n">
        <f aca="false">INDEX(DailyBTC!$B:$B,$L134)</f>
        <v>9285.22101542957</v>
      </c>
      <c r="P134" s="8" t="n">
        <f aca="false">INDEX(DailyETH!$B:$B,$L134)</f>
        <v>241.033700116891</v>
      </c>
      <c r="Q134" s="9" t="n">
        <f aca="false">LN(M134/M133)</f>
        <v>0.00302932386490904</v>
      </c>
      <c r="R134" s="9" t="n">
        <f aca="false">LN(N134/N133)</f>
        <v>0.00170556569341438</v>
      </c>
      <c r="S134" s="9" t="n">
        <f aca="false">LN(O134/O133)</f>
        <v>0.00580219486631667</v>
      </c>
      <c r="T134" s="9" t="n">
        <f aca="false">LN(P134/P133)</f>
        <v>-0.0025611657390308</v>
      </c>
      <c r="U134" s="9" t="n">
        <f aca="false">M134/M133-1</f>
        <v>0.00303391690321075</v>
      </c>
      <c r="V134" s="9" t="n">
        <f aca="false">O134/O133-1</f>
        <v>0.00581906020182665</v>
      </c>
    </row>
    <row r="135" customFormat="false" ht="15" hidden="false" customHeight="false" outlineLevel="0" collapsed="false">
      <c r="A135" s="5" t="n">
        <v>44025</v>
      </c>
      <c r="B135" s="6" t="n">
        <v>3155.22</v>
      </c>
      <c r="C135" s="9" t="n">
        <f aca="false">B135/B134-1</f>
        <v>-0.00936251977997138</v>
      </c>
      <c r="D135" s="9" t="n">
        <f aca="false">LN(B135/B134)</f>
        <v>-0.00940662366648347</v>
      </c>
      <c r="E135" s="9" t="n">
        <f aca="false">B135/B130-1</f>
        <v>-0.00770508095052391</v>
      </c>
      <c r="F135" s="9" t="n">
        <f aca="false">B135/B114-1</f>
        <v>0.0510042969921054</v>
      </c>
      <c r="G135" s="0" t="n">
        <f aca="false">MAX(G134,B135)</f>
        <v>3386.15</v>
      </c>
      <c r="H135" s="9" t="n">
        <f aca="false">B135/G135-1</f>
        <v>-0.068198396408901</v>
      </c>
      <c r="I135" s="0" t="n">
        <f aca="false">IF(AND($A135&gt;=CrashTest!$B$3,$A135&lt;=CrashTest!$C$3),1,IF(AND($A135&gt;=CrashTest!$B$4,$A135&lt;=CrashTest!$C$4),2,IF(AND($A135&gt;=CrashTest!$B$5,$A135&lt;=CrashTest!$C$5),3,IF(AND($A135&gt;=CrashTest!$B$6,$A135&lt;=CrashTest!$C$6),4,IF(AND($A135&gt;=CrashTest!$B$7,$A135&lt;=CrashTest!$C$7),5,0)))))</f>
        <v>0</v>
      </c>
      <c r="J135" s="0" t="str">
        <f aca="false">IF(I135=0,"",IF(I134=I135,MAX(J134,B135),B135))</f>
        <v/>
      </c>
      <c r="K135" s="9" t="str">
        <f aca="false">IF(I135=0,"",B135/J135-1)</f>
        <v/>
      </c>
      <c r="L135" s="0" t="n">
        <f aca="false">MATCH($A135,DailyBTC!$A:$A,0)</f>
        <v>197</v>
      </c>
      <c r="M135" s="8" t="n">
        <f aca="false">INDEX(DailyBTC!$F:$F,$L135)</f>
        <v>3562.94603598435</v>
      </c>
      <c r="N135" s="8" t="n">
        <f aca="false">INDEX(DailyETH!$F:$F,$L135)</f>
        <v>83.9456147980355</v>
      </c>
      <c r="O135" s="8" t="n">
        <f aca="false">INDEX(DailyBTC!$B:$B,$L135)</f>
        <v>9236.62250116891</v>
      </c>
      <c r="P135" s="8" t="n">
        <f aca="false">INDEX(DailyETH!$B:$B,$L135)</f>
        <v>239.326373816482</v>
      </c>
      <c r="Q135" s="9" t="n">
        <f aca="false">LN(M135/M134)</f>
        <v>-0.000828153970745212</v>
      </c>
      <c r="R135" s="9" t="n">
        <f aca="false">LN(N135/N134)</f>
        <v>0.000977630662447637</v>
      </c>
      <c r="S135" s="9" t="n">
        <f aca="false">LN(O135/O134)</f>
        <v>-0.00524770935942575</v>
      </c>
      <c r="T135" s="9" t="n">
        <f aca="false">LN(P135/P134)</f>
        <v>-0.00710855702854052</v>
      </c>
      <c r="U135" s="9" t="n">
        <f aca="false">M135/M134-1</f>
        <v>-0.000827811145889368</v>
      </c>
      <c r="V135" s="9" t="n">
        <f aca="false">O135/O134-1</f>
        <v>-0.00523396418673316</v>
      </c>
    </row>
    <row r="136" customFormat="false" ht="15" hidden="false" customHeight="false" outlineLevel="0" collapsed="false">
      <c r="A136" s="5" t="n">
        <v>44026</v>
      </c>
      <c r="B136" s="6" t="n">
        <v>3197.52</v>
      </c>
      <c r="C136" s="9" t="n">
        <f aca="false">B136/B135-1</f>
        <v>0.0134063551828398</v>
      </c>
      <c r="D136" s="9" t="n">
        <f aca="false">LN(B136/B135)</f>
        <v>0.0133172851894461</v>
      </c>
      <c r="E136" s="9" t="n">
        <f aca="false">B136/B131-1</f>
        <v>0.0165960856129106</v>
      </c>
      <c r="F136" s="9" t="n">
        <f aca="false">B136/B115-1</f>
        <v>0.0513627351371613</v>
      </c>
      <c r="G136" s="0" t="n">
        <f aca="false">MAX(G135,B136)</f>
        <v>3386.15</v>
      </c>
      <c r="H136" s="9" t="n">
        <f aca="false">B136/G136-1</f>
        <v>-0.055706333151219</v>
      </c>
      <c r="I136" s="0" t="n">
        <f aca="false">IF(AND($A136&gt;=CrashTest!$B$3,$A136&lt;=CrashTest!$C$3),1,IF(AND($A136&gt;=CrashTest!$B$4,$A136&lt;=CrashTest!$C$4),2,IF(AND($A136&gt;=CrashTest!$B$5,$A136&lt;=CrashTest!$C$5),3,IF(AND($A136&gt;=CrashTest!$B$6,$A136&lt;=CrashTest!$C$6),4,IF(AND($A136&gt;=CrashTest!$B$7,$A136&lt;=CrashTest!$C$7),5,0)))))</f>
        <v>0</v>
      </c>
      <c r="J136" s="0" t="str">
        <f aca="false">IF(I136=0,"",IF(I135=I136,MAX(J135,B136),B136))</f>
        <v/>
      </c>
      <c r="K136" s="9" t="str">
        <f aca="false">IF(I136=0,"",B136/J136-1)</f>
        <v/>
      </c>
      <c r="L136" s="0" t="n">
        <f aca="false">MATCH($A136,DailyBTC!$A:$A,0)</f>
        <v>198</v>
      </c>
      <c r="M136" s="8" t="n">
        <f aca="false">INDEX(DailyBTC!$F:$F,$L136)</f>
        <v>3570.09772329752</v>
      </c>
      <c r="N136" s="8" t="n">
        <f aca="false">INDEX(DailyETH!$F:$F,$L136)</f>
        <v>84.377900867371</v>
      </c>
      <c r="O136" s="8" t="n">
        <f aca="false">INDEX(DailyBTC!$B:$B,$L136)</f>
        <v>9260.3569868498</v>
      </c>
      <c r="P136" s="8" t="n">
        <f aca="false">INDEX(DailyETH!$B:$B,$L136)</f>
        <v>240.638817942724</v>
      </c>
      <c r="Q136" s="9" t="n">
        <f aca="false">LN(M136/M135)</f>
        <v>0.00200522804875152</v>
      </c>
      <c r="R136" s="9" t="n">
        <f aca="false">LN(N136/N135)</f>
        <v>0.00513638297088272</v>
      </c>
      <c r="S136" s="9" t="n">
        <f aca="false">LN(O136/O135)</f>
        <v>0.00256631075602842</v>
      </c>
      <c r="T136" s="9" t="n">
        <f aca="false">LN(P136/P135)</f>
        <v>0.0054689274136975</v>
      </c>
      <c r="U136" s="9" t="n">
        <f aca="false">M136/M135-1</f>
        <v>0.00200723986300599</v>
      </c>
      <c r="V136" s="9" t="n">
        <f aca="false">O136/O135-1</f>
        <v>0.00256960655021765</v>
      </c>
    </row>
    <row r="137" customFormat="false" ht="15" hidden="false" customHeight="false" outlineLevel="0" collapsed="false">
      <c r="A137" s="5" t="n">
        <v>44027</v>
      </c>
      <c r="B137" s="6" t="n">
        <v>3226.56</v>
      </c>
      <c r="C137" s="9" t="n">
        <f aca="false">B137/B136-1</f>
        <v>0.00908203857989931</v>
      </c>
      <c r="D137" s="9" t="n">
        <f aca="false">LN(B137/B136)</f>
        <v>0.00904104488478421</v>
      </c>
      <c r="E137" s="9" t="n">
        <f aca="false">B137/B132-1</f>
        <v>0.0178615368114223</v>
      </c>
      <c r="F137" s="9" t="n">
        <f aca="false">B137/B116-1</f>
        <v>0.0521654345706468</v>
      </c>
      <c r="G137" s="0" t="n">
        <f aca="false">MAX(G136,B137)</f>
        <v>3386.15</v>
      </c>
      <c r="H137" s="9" t="n">
        <f aca="false">B137/G137-1</f>
        <v>-0.0471302216381436</v>
      </c>
      <c r="I137" s="0" t="n">
        <f aca="false">IF(AND($A137&gt;=CrashTest!$B$3,$A137&lt;=CrashTest!$C$3),1,IF(AND($A137&gt;=CrashTest!$B$4,$A137&lt;=CrashTest!$C$4),2,IF(AND($A137&gt;=CrashTest!$B$5,$A137&lt;=CrashTest!$C$5),3,IF(AND($A137&gt;=CrashTest!$B$6,$A137&lt;=CrashTest!$C$6),4,IF(AND($A137&gt;=CrashTest!$B$7,$A137&lt;=CrashTest!$C$7),5,0)))))</f>
        <v>0</v>
      </c>
      <c r="J137" s="0" t="str">
        <f aca="false">IF(I137=0,"",IF(I136=I137,MAX(J136,B137),B137))</f>
        <v/>
      </c>
      <c r="K137" s="9" t="str">
        <f aca="false">IF(I137=0,"",B137/J137-1)</f>
        <v/>
      </c>
      <c r="L137" s="0" t="n">
        <f aca="false">MATCH($A137,DailyBTC!$A:$A,0)</f>
        <v>199</v>
      </c>
      <c r="M137" s="8" t="n">
        <f aca="false">INDEX(DailyBTC!$F:$F,$L137)</f>
        <v>3560.67268879002</v>
      </c>
      <c r="N137" s="8" t="n">
        <f aca="false">INDEX(DailyETH!$F:$F,$L137)</f>
        <v>84.1450985890623</v>
      </c>
      <c r="O137" s="8" t="n">
        <f aca="false">INDEX(DailyBTC!$B:$B,$L137)</f>
        <v>9196.72555897136</v>
      </c>
      <c r="P137" s="8" t="n">
        <f aca="false">INDEX(DailyETH!$B:$B,$L137)</f>
        <v>238.38143962595</v>
      </c>
      <c r="Q137" s="9" t="n">
        <f aca="false">LN(M137/M136)</f>
        <v>-0.00264348435059403</v>
      </c>
      <c r="R137" s="9" t="n">
        <f aca="false">LN(N137/N136)</f>
        <v>-0.00276285643085528</v>
      </c>
      <c r="S137" s="9" t="n">
        <f aca="false">LN(O137/O136)</f>
        <v>-0.00689509621244273</v>
      </c>
      <c r="T137" s="9" t="n">
        <f aca="false">LN(P137/P136)</f>
        <v>-0.00942505036737316</v>
      </c>
      <c r="U137" s="9" t="n">
        <f aca="false">M137/M136-1</f>
        <v>-0.00263999342258681</v>
      </c>
      <c r="V137" s="9" t="n">
        <f aca="false">O137/O136-1</f>
        <v>-0.00687137957735318</v>
      </c>
    </row>
    <row r="138" customFormat="false" ht="15" hidden="false" customHeight="false" outlineLevel="0" collapsed="false">
      <c r="A138" s="5" t="n">
        <v>44028</v>
      </c>
      <c r="B138" s="6" t="n">
        <v>3215.57</v>
      </c>
      <c r="C138" s="9" t="n">
        <f aca="false">B138/B137-1</f>
        <v>-0.00340610433402755</v>
      </c>
      <c r="D138" s="9" t="n">
        <f aca="false">LN(B138/B137)</f>
        <v>-0.00341191831316182</v>
      </c>
      <c r="E138" s="9" t="n">
        <f aca="false">B138/B133-1</f>
        <v>0.0201519645944703</v>
      </c>
      <c r="F138" s="9" t="n">
        <f aca="false">B138/B117-1</f>
        <v>0.0290680184591359</v>
      </c>
      <c r="G138" s="0" t="n">
        <f aca="false">MAX(G137,B138)</f>
        <v>3386.15</v>
      </c>
      <c r="H138" s="9" t="n">
        <f aca="false">B138/G138-1</f>
        <v>-0.0503757955199858</v>
      </c>
      <c r="I138" s="0" t="n">
        <f aca="false">IF(AND($A138&gt;=CrashTest!$B$3,$A138&lt;=CrashTest!$C$3),1,IF(AND($A138&gt;=CrashTest!$B$4,$A138&lt;=CrashTest!$C$4),2,IF(AND($A138&gt;=CrashTest!$B$5,$A138&lt;=CrashTest!$C$5),3,IF(AND($A138&gt;=CrashTest!$B$6,$A138&lt;=CrashTest!$C$6),4,IF(AND($A138&gt;=CrashTest!$B$7,$A138&lt;=CrashTest!$C$7),5,0)))))</f>
        <v>0</v>
      </c>
      <c r="J138" s="0" t="str">
        <f aca="false">IF(I138=0,"",IF(I137=I138,MAX(J137,B138),B138))</f>
        <v/>
      </c>
      <c r="K138" s="9" t="str">
        <f aca="false">IF(I138=0,"",B138/J138-1)</f>
        <v/>
      </c>
      <c r="L138" s="0" t="n">
        <f aca="false">MATCH($A138,DailyBTC!$A:$A,0)</f>
        <v>200</v>
      </c>
      <c r="M138" s="8" t="n">
        <f aca="false">INDEX(DailyBTC!$F:$F,$L138)</f>
        <v>3548.69232688276</v>
      </c>
      <c r="N138" s="8" t="n">
        <f aca="false">INDEX(DailyETH!$F:$F,$L138)</f>
        <v>83.6413125013432</v>
      </c>
      <c r="O138" s="8" t="n">
        <f aca="false">INDEX(DailyBTC!$B:$B,$L138)</f>
        <v>9132.59231209818</v>
      </c>
      <c r="P138" s="8" t="n">
        <f aca="false">INDEX(DailyETH!$B:$B,$L138)</f>
        <v>233.549674108708</v>
      </c>
      <c r="Q138" s="9" t="n">
        <f aca="false">LN(M138/M137)</f>
        <v>-0.003370307536954</v>
      </c>
      <c r="R138" s="9" t="n">
        <f aca="false">LN(N138/N137)</f>
        <v>-0.00600510611527918</v>
      </c>
      <c r="S138" s="9" t="n">
        <f aca="false">LN(O138/O137)</f>
        <v>-0.00699791547569507</v>
      </c>
      <c r="T138" s="9" t="n">
        <f aca="false">LN(P138/P137)</f>
        <v>-0.0204772866765374</v>
      </c>
      <c r="U138" s="9" t="n">
        <f aca="false">M138/M137-1</f>
        <v>-0.00336463442567336</v>
      </c>
      <c r="V138" s="9" t="n">
        <f aca="false">O138/O137-1</f>
        <v>-0.00697348708102075</v>
      </c>
    </row>
    <row r="139" customFormat="false" ht="15" hidden="false" customHeight="false" outlineLevel="0" collapsed="false">
      <c r="A139" s="5" t="n">
        <v>44029</v>
      </c>
      <c r="B139" s="6" t="n">
        <v>3224.73</v>
      </c>
      <c r="C139" s="9" t="n">
        <f aca="false">B139/B138-1</f>
        <v>0.00284863958800452</v>
      </c>
      <c r="D139" s="9" t="n">
        <f aca="false">LN(B139/B138)</f>
        <v>0.00284458990315882</v>
      </c>
      <c r="E139" s="9" t="n">
        <f aca="false">B139/B134-1</f>
        <v>0.012461381960666</v>
      </c>
      <c r="F139" s="9" t="n">
        <f aca="false">B139/B118-1</f>
        <v>0.0357283948238152</v>
      </c>
      <c r="G139" s="0" t="n">
        <f aca="false">MAX(G138,B139)</f>
        <v>3386.15</v>
      </c>
      <c r="H139" s="9" t="n">
        <f aca="false">B139/G139-1</f>
        <v>-0.0476706584173767</v>
      </c>
      <c r="I139" s="0" t="n">
        <f aca="false">IF(AND($A139&gt;=CrashTest!$B$3,$A139&lt;=CrashTest!$C$3),1,IF(AND($A139&gt;=CrashTest!$B$4,$A139&lt;=CrashTest!$C$4),2,IF(AND($A139&gt;=CrashTest!$B$5,$A139&lt;=CrashTest!$C$5),3,IF(AND($A139&gt;=CrashTest!$B$6,$A139&lt;=CrashTest!$C$6),4,IF(AND($A139&gt;=CrashTest!$B$7,$A139&lt;=CrashTest!$C$7),5,0)))))</f>
        <v>0</v>
      </c>
      <c r="J139" s="0" t="str">
        <f aca="false">IF(I139=0,"",IF(I138=I139,MAX(J138,B139),B139))</f>
        <v/>
      </c>
      <c r="K139" s="9" t="str">
        <f aca="false">IF(I139=0,"",B139/J139-1)</f>
        <v/>
      </c>
      <c r="L139" s="0" t="n">
        <f aca="false">MATCH($A139,DailyBTC!$A:$A,0)</f>
        <v>201</v>
      </c>
      <c r="M139" s="8" t="n">
        <f aca="false">INDEX(DailyBTC!$F:$F,$L139)</f>
        <v>3553.69909525261</v>
      </c>
      <c r="N139" s="8" t="n">
        <f aca="false">INDEX(DailyETH!$F:$F,$L139)</f>
        <v>83.7289385332357</v>
      </c>
      <c r="O139" s="8" t="n">
        <f aca="false">INDEX(DailyBTC!$B:$B,$L139)</f>
        <v>9156.46870976037</v>
      </c>
      <c r="P139" s="8" t="n">
        <f aca="false">INDEX(DailyETH!$B:$B,$L139)</f>
        <v>232.845427235535</v>
      </c>
      <c r="Q139" s="9" t="n">
        <f aca="false">LN(M139/M138)</f>
        <v>0.00140988264420455</v>
      </c>
      <c r="R139" s="9" t="n">
        <f aca="false">LN(N139/N138)</f>
        <v>0.00104709217267554</v>
      </c>
      <c r="S139" s="9" t="n">
        <f aca="false">LN(O139/O138)</f>
        <v>0.00261100459975717</v>
      </c>
      <c r="T139" s="9" t="n">
        <f aca="false">LN(P139/P138)</f>
        <v>-0.0030199605715423</v>
      </c>
      <c r="U139" s="9" t="n">
        <f aca="false">M139/M138-1</f>
        <v>0.00141087699599129</v>
      </c>
      <c r="V139" s="9" t="n">
        <f aca="false">O139/O138-1</f>
        <v>0.0026144162408912</v>
      </c>
    </row>
    <row r="140" customFormat="false" ht="15" hidden="false" customHeight="false" outlineLevel="0" collapsed="false">
      <c r="A140" s="5" t="n">
        <v>44032</v>
      </c>
      <c r="B140" s="6" t="n">
        <v>3251.84</v>
      </c>
      <c r="C140" s="9" t="n">
        <f aca="false">B140/B139-1</f>
        <v>0.00840690538432676</v>
      </c>
      <c r="D140" s="9" t="n">
        <f aca="false">LN(B140/B139)</f>
        <v>0.00837176417046478</v>
      </c>
      <c r="E140" s="9" t="n">
        <f aca="false">B140/B135-1</f>
        <v>0.0306222703963592</v>
      </c>
      <c r="F140" s="9" t="n">
        <f aca="false">B140/B119-1</f>
        <v>0.0438154422952231</v>
      </c>
      <c r="G140" s="0" t="n">
        <f aca="false">MAX(G139,B140)</f>
        <v>3386.15</v>
      </c>
      <c r="H140" s="9" t="n">
        <f aca="false">B140/G140-1</f>
        <v>-0.0396645157479734</v>
      </c>
      <c r="I140" s="0" t="n">
        <f aca="false">IF(AND($A140&gt;=CrashTest!$B$3,$A140&lt;=CrashTest!$C$3),1,IF(AND($A140&gt;=CrashTest!$B$4,$A140&lt;=CrashTest!$C$4),2,IF(AND($A140&gt;=CrashTest!$B$5,$A140&lt;=CrashTest!$C$5),3,IF(AND($A140&gt;=CrashTest!$B$6,$A140&lt;=CrashTest!$C$6),4,IF(AND($A140&gt;=CrashTest!$B$7,$A140&lt;=CrashTest!$C$7),5,0)))))</f>
        <v>0</v>
      </c>
      <c r="J140" s="0" t="str">
        <f aca="false">IF(I140=0,"",IF(I139=I140,MAX(J139,B140),B140))</f>
        <v/>
      </c>
      <c r="K140" s="9" t="str">
        <f aca="false">IF(I140=0,"",B140/J140-1)</f>
        <v/>
      </c>
      <c r="L140" s="0" t="n">
        <f aca="false">MATCH($A140,DailyBTC!$A:$A,0)</f>
        <v>204</v>
      </c>
      <c r="M140" s="8" t="n">
        <f aca="false">INDEX(DailyBTC!$F:$F,$L140)</f>
        <v>3558.71731719419</v>
      </c>
      <c r="N140" s="8" t="n">
        <f aca="false">INDEX(DailyETH!$F:$F,$L140)</f>
        <v>84.494068024919</v>
      </c>
      <c r="O140" s="8" t="n">
        <f aca="false">INDEX(DailyBTC!$B:$B,$L140)</f>
        <v>9167.19056750439</v>
      </c>
      <c r="P140" s="8" t="n">
        <f aca="false">INDEX(DailyETH!$B:$B,$L140)</f>
        <v>236.361256282876</v>
      </c>
      <c r="Q140" s="9" t="n">
        <f aca="false">LN(M140/M139)</f>
        <v>0.00141111613361258</v>
      </c>
      <c r="R140" s="9" t="n">
        <f aca="false">LN(N140/N139)</f>
        <v>0.00909667213184074</v>
      </c>
      <c r="S140" s="9" t="n">
        <f aca="false">LN(O140/O139)</f>
        <v>0.0011702748676401</v>
      </c>
      <c r="T140" s="9" t="n">
        <f aca="false">LN(P140/P139)</f>
        <v>0.0149865505937101</v>
      </c>
      <c r="U140" s="9" t="n">
        <f aca="false">M140/M139-1</f>
        <v>0.00141211222646298</v>
      </c>
      <c r="V140" s="9" t="n">
        <f aca="false">O140/O139-1</f>
        <v>0.00117095990647487</v>
      </c>
    </row>
    <row r="141" customFormat="false" ht="15" hidden="false" customHeight="false" outlineLevel="0" collapsed="false">
      <c r="A141" s="5" t="n">
        <v>44033</v>
      </c>
      <c r="B141" s="6" t="n">
        <v>3257.3</v>
      </c>
      <c r="C141" s="9" t="n">
        <f aca="false">B141/B140-1</f>
        <v>0.00167904939972452</v>
      </c>
      <c r="D141" s="9" t="n">
        <f aca="false">LN(B141/B140)</f>
        <v>0.00167764137215939</v>
      </c>
      <c r="E141" s="9" t="n">
        <f aca="false">B141/B136-1</f>
        <v>0.0186957391978784</v>
      </c>
      <c r="F141" s="9" t="n">
        <f aca="false">B141/B120-1</f>
        <v>0.0515085191139348</v>
      </c>
      <c r="G141" s="0" t="n">
        <f aca="false">MAX(G140,B141)</f>
        <v>3386.15</v>
      </c>
      <c r="H141" s="9" t="n">
        <f aca="false">B141/G141-1</f>
        <v>-0.0380520650296059</v>
      </c>
      <c r="I141" s="0" t="n">
        <f aca="false">IF(AND($A141&gt;=CrashTest!$B$3,$A141&lt;=CrashTest!$C$3),1,IF(AND($A141&gt;=CrashTest!$B$4,$A141&lt;=CrashTest!$C$4),2,IF(AND($A141&gt;=CrashTest!$B$5,$A141&lt;=CrashTest!$C$5),3,IF(AND($A141&gt;=CrashTest!$B$6,$A141&lt;=CrashTest!$C$6),4,IF(AND($A141&gt;=CrashTest!$B$7,$A141&lt;=CrashTest!$C$7),5,0)))))</f>
        <v>0</v>
      </c>
      <c r="J141" s="0" t="str">
        <f aca="false">IF(I141=0,"",IF(I140=I141,MAX(J140,B141),B141))</f>
        <v/>
      </c>
      <c r="K141" s="9" t="str">
        <f aca="false">IF(I141=0,"",B141/J141-1)</f>
        <v/>
      </c>
      <c r="L141" s="0" t="n">
        <f aca="false">MATCH($A141,DailyBTC!$A:$A,0)</f>
        <v>205</v>
      </c>
      <c r="M141" s="8" t="n">
        <f aca="false">INDEX(DailyBTC!$F:$F,$L141)</f>
        <v>3604.99143686024</v>
      </c>
      <c r="N141" s="8" t="n">
        <f aca="false">INDEX(DailyETH!$F:$F,$L141)</f>
        <v>85.2997207603735</v>
      </c>
      <c r="O141" s="8" t="n">
        <f aca="false">INDEX(DailyBTC!$B:$B,$L141)</f>
        <v>9388.57434979544</v>
      </c>
      <c r="P141" s="8" t="n">
        <f aca="false">INDEX(DailyETH!$B:$B,$L141)</f>
        <v>245.250595441262</v>
      </c>
      <c r="Q141" s="9" t="n">
        <f aca="false">LN(M141/M140)</f>
        <v>0.0129192196033916</v>
      </c>
      <c r="R141" s="9" t="n">
        <f aca="false">LN(N141/N140)</f>
        <v>0.00948984986374761</v>
      </c>
      <c r="S141" s="9" t="n">
        <f aca="false">LN(O141/O140)</f>
        <v>0.023862588070595</v>
      </c>
      <c r="T141" s="9" t="n">
        <f aca="false">LN(P141/P140)</f>
        <v>0.0369191447495224</v>
      </c>
      <c r="U141" s="9" t="n">
        <f aca="false">M141/M140-1</f>
        <v>0.0130030332677655</v>
      </c>
      <c r="V141" s="9" t="n">
        <f aca="false">O141/O140-1</f>
        <v>0.0241495778516709</v>
      </c>
    </row>
    <row r="142" customFormat="false" ht="15" hidden="false" customHeight="false" outlineLevel="0" collapsed="false">
      <c r="A142" s="5" t="n">
        <v>44034</v>
      </c>
      <c r="B142" s="6" t="n">
        <v>3276.02</v>
      </c>
      <c r="C142" s="9" t="n">
        <f aca="false">B142/B141-1</f>
        <v>0.00574709114911109</v>
      </c>
      <c r="D142" s="9" t="n">
        <f aca="false">LN(B142/B141)</f>
        <v>0.00573063962295773</v>
      </c>
      <c r="E142" s="9" t="n">
        <f aca="false">B142/B137-1</f>
        <v>0.0153290191411286</v>
      </c>
      <c r="F142" s="9" t="n">
        <f aca="false">B142/B121-1</f>
        <v>0.0507271012810069</v>
      </c>
      <c r="G142" s="0" t="n">
        <f aca="false">MAX(G141,B142)</f>
        <v>3386.15</v>
      </c>
      <c r="H142" s="9" t="n">
        <f aca="false">B142/G142-1</f>
        <v>-0.0325236625666318</v>
      </c>
      <c r="I142" s="0" t="n">
        <f aca="false">IF(AND($A142&gt;=CrashTest!$B$3,$A142&lt;=CrashTest!$C$3),1,IF(AND($A142&gt;=CrashTest!$B$4,$A142&lt;=CrashTest!$C$4),2,IF(AND($A142&gt;=CrashTest!$B$5,$A142&lt;=CrashTest!$C$5),3,IF(AND($A142&gt;=CrashTest!$B$6,$A142&lt;=CrashTest!$C$6),4,IF(AND($A142&gt;=CrashTest!$B$7,$A142&lt;=CrashTest!$C$7),5,0)))))</f>
        <v>0</v>
      </c>
      <c r="J142" s="0" t="str">
        <f aca="false">IF(I142=0,"",IF(I141=I142,MAX(J141,B142),B142))</f>
        <v/>
      </c>
      <c r="K142" s="9" t="str">
        <f aca="false">IF(I142=0,"",B142/J142-1)</f>
        <v/>
      </c>
      <c r="L142" s="0" t="n">
        <f aca="false">MATCH($A142,DailyBTC!$A:$A,0)</f>
        <v>206</v>
      </c>
      <c r="M142" s="8" t="n">
        <f aca="false">INDEX(DailyBTC!$F:$F,$L142)</f>
        <v>3634.77063623365</v>
      </c>
      <c r="N142" s="8" t="n">
        <f aca="false">INDEX(DailyETH!$F:$F,$L142)</f>
        <v>86.4395720147851</v>
      </c>
      <c r="O142" s="8" t="n">
        <f aca="false">INDEX(DailyBTC!$B:$B,$L142)</f>
        <v>9531.2574301578</v>
      </c>
      <c r="P142" s="8" t="n">
        <f aca="false">INDEX(DailyETH!$B:$B,$L142)</f>
        <v>264.199169491525</v>
      </c>
      <c r="Q142" s="9" t="n">
        <f aca="false">LN(M142/M141)</f>
        <v>0.00822661491366243</v>
      </c>
      <c r="R142" s="9" t="n">
        <f aca="false">LN(N142/N141)</f>
        <v>0.0132743995119442</v>
      </c>
      <c r="S142" s="9" t="n">
        <f aca="false">LN(O142/O141)</f>
        <v>0.0150831981044095</v>
      </c>
      <c r="T142" s="9" t="n">
        <f aca="false">LN(P142/P141)</f>
        <v>0.0744227222616969</v>
      </c>
      <c r="U142" s="9" t="n">
        <f aca="false">M142/M141-1</f>
        <v>0.00826054649365493</v>
      </c>
      <c r="V142" s="9" t="n">
        <f aca="false">O142/O141-1</f>
        <v>0.0151975236118218</v>
      </c>
    </row>
    <row r="143" customFormat="false" ht="15" hidden="false" customHeight="false" outlineLevel="0" collapsed="false">
      <c r="A143" s="5" t="n">
        <v>44035</v>
      </c>
      <c r="B143" s="6" t="n">
        <v>3235.66</v>
      </c>
      <c r="C143" s="9" t="n">
        <f aca="false">B143/B142-1</f>
        <v>-0.0123198271072826</v>
      </c>
      <c r="D143" s="9" t="n">
        <f aca="false">LN(B143/B142)</f>
        <v>-0.0123963452872416</v>
      </c>
      <c r="E143" s="9" t="n">
        <f aca="false">B143/B138-1</f>
        <v>0.00624772590862577</v>
      </c>
      <c r="F143" s="9" t="n">
        <f aca="false">B143/B122-1</f>
        <v>0.0333313107377471</v>
      </c>
      <c r="G143" s="0" t="n">
        <f aca="false">MAX(G142,B143)</f>
        <v>3386.15</v>
      </c>
      <c r="H143" s="9" t="n">
        <f aca="false">B143/G143-1</f>
        <v>-0.044442803774198</v>
      </c>
      <c r="I143" s="0" t="n">
        <f aca="false">IF(AND($A143&gt;=CrashTest!$B$3,$A143&lt;=CrashTest!$C$3),1,IF(AND($A143&gt;=CrashTest!$B$4,$A143&lt;=CrashTest!$C$4),2,IF(AND($A143&gt;=CrashTest!$B$5,$A143&lt;=CrashTest!$C$5),3,IF(AND($A143&gt;=CrashTest!$B$6,$A143&lt;=CrashTest!$C$6),4,IF(AND($A143&gt;=CrashTest!$B$7,$A143&lt;=CrashTest!$C$7),5,0)))))</f>
        <v>0</v>
      </c>
      <c r="J143" s="0" t="str">
        <f aca="false">IF(I143=0,"",IF(I142=I143,MAX(J142,B143),B143))</f>
        <v/>
      </c>
      <c r="K143" s="9" t="str">
        <f aca="false">IF(I143=0,"",B143/J143-1)</f>
        <v/>
      </c>
      <c r="L143" s="0" t="n">
        <f aca="false">MATCH($A143,DailyBTC!$A:$A,0)</f>
        <v>207</v>
      </c>
      <c r="M143" s="8" t="n">
        <f aca="false">INDEX(DailyBTC!$F:$F,$L143)</f>
        <v>3662.38048715091</v>
      </c>
      <c r="N143" s="8" t="n">
        <f aca="false">INDEX(DailyETH!$F:$F,$L143)</f>
        <v>87.0610021417</v>
      </c>
      <c r="O143" s="8" t="n">
        <f aca="false">INDEX(DailyBTC!$B:$B,$L143)</f>
        <v>9609.16671537113</v>
      </c>
      <c r="P143" s="8" t="n">
        <f aca="false">INDEX(DailyETH!$B:$B,$L143)</f>
        <v>275.223812536528</v>
      </c>
      <c r="Q143" s="9" t="n">
        <f aca="false">LN(M143/M142)</f>
        <v>0.00756733201921731</v>
      </c>
      <c r="R143" s="9" t="n">
        <f aca="false">LN(N143/N142)</f>
        <v>0.00716346660335323</v>
      </c>
      <c r="S143" s="9" t="n">
        <f aca="false">LN(O143/O142)</f>
        <v>0.00814085569864548</v>
      </c>
      <c r="T143" s="9" t="n">
        <f aca="false">LN(P143/P142)</f>
        <v>0.0408813818289551</v>
      </c>
      <c r="U143" s="9" t="n">
        <f aca="false">M143/M142-1</f>
        <v>0.00759603663626818</v>
      </c>
      <c r="V143" s="9" t="n">
        <f aca="false">O143/O142-1</f>
        <v>0.00817408256824725</v>
      </c>
    </row>
    <row r="144" customFormat="false" ht="15" hidden="false" customHeight="false" outlineLevel="0" collapsed="false">
      <c r="A144" s="5" t="n">
        <v>44036</v>
      </c>
      <c r="B144" s="6" t="n">
        <v>3215.63</v>
      </c>
      <c r="C144" s="9" t="n">
        <f aca="false">B144/B143-1</f>
        <v>-0.00619039083216399</v>
      </c>
      <c r="D144" s="9" t="n">
        <f aca="false">LN(B144/B143)</f>
        <v>-0.00620963074430503</v>
      </c>
      <c r="E144" s="9" t="n">
        <f aca="false">B144/B139-1</f>
        <v>-0.00282194168193928</v>
      </c>
      <c r="F144" s="9" t="n">
        <f aca="false">B144/B123-1</f>
        <v>0.0541908580383106</v>
      </c>
      <c r="G144" s="0" t="n">
        <f aca="false">MAX(G143,B144)</f>
        <v>3386.15</v>
      </c>
      <c r="H144" s="9" t="n">
        <f aca="false">B144/G144-1</f>
        <v>-0.0503580762813224</v>
      </c>
      <c r="I144" s="0" t="n">
        <f aca="false">IF(AND($A144&gt;=CrashTest!$B$3,$A144&lt;=CrashTest!$C$3),1,IF(AND($A144&gt;=CrashTest!$B$4,$A144&lt;=CrashTest!$C$4),2,IF(AND($A144&gt;=CrashTest!$B$5,$A144&lt;=CrashTest!$C$5),3,IF(AND($A144&gt;=CrashTest!$B$6,$A144&lt;=CrashTest!$C$6),4,IF(AND($A144&gt;=CrashTest!$B$7,$A144&lt;=CrashTest!$C$7),5,0)))))</f>
        <v>0</v>
      </c>
      <c r="J144" s="0" t="str">
        <f aca="false">IF(I144=0,"",IF(I143=I144,MAX(J143,B144),B144))</f>
        <v/>
      </c>
      <c r="K144" s="9" t="str">
        <f aca="false">IF(I144=0,"",B144/J144-1)</f>
        <v/>
      </c>
      <c r="L144" s="0" t="n">
        <f aca="false">MATCH($A144,DailyBTC!$A:$A,0)</f>
        <v>208</v>
      </c>
      <c r="M144" s="8" t="n">
        <f aca="false">INDEX(DailyBTC!$F:$F,$L144)</f>
        <v>3658.50030582293</v>
      </c>
      <c r="N144" s="8" t="n">
        <f aca="false">INDEX(DailyETH!$F:$F,$L144)</f>
        <v>87.9097793400271</v>
      </c>
      <c r="O144" s="8" t="n">
        <f aca="false">INDEX(DailyBTC!$B:$B,$L144)</f>
        <v>9548.1007270602</v>
      </c>
      <c r="P144" s="8" t="n">
        <f aca="false">INDEX(DailyETH!$B:$B,$L144)</f>
        <v>279.907534424313</v>
      </c>
      <c r="Q144" s="9" t="n">
        <f aca="false">LN(M144/M143)</f>
        <v>-0.0010600313817556</v>
      </c>
      <c r="R144" s="9" t="n">
        <f aca="false">LN(N144/N143)</f>
        <v>0.00970200680368921</v>
      </c>
      <c r="S144" s="9" t="n">
        <f aca="false">LN(O144/O143)</f>
        <v>-0.00637525109715325</v>
      </c>
      <c r="T144" s="9" t="n">
        <f aca="false">LN(P144/P143)</f>
        <v>0.0168746840028157</v>
      </c>
      <c r="U144" s="9" t="n">
        <f aca="false">M144/M143-1</f>
        <v>-0.00105946974695814</v>
      </c>
      <c r="V144" s="9" t="n">
        <f aca="false">O144/O143-1</f>
        <v>-0.00635497230090165</v>
      </c>
    </row>
    <row r="145" customFormat="false" ht="15" hidden="false" customHeight="false" outlineLevel="0" collapsed="false">
      <c r="A145" s="5" t="n">
        <v>44039</v>
      </c>
      <c r="B145" s="6" t="n">
        <v>3239.41</v>
      </c>
      <c r="C145" s="9" t="n">
        <f aca="false">B145/B144-1</f>
        <v>0.00739512941476472</v>
      </c>
      <c r="D145" s="9" t="n">
        <f aca="false">LN(B145/B144)</f>
        <v>0.00736791951006676</v>
      </c>
      <c r="E145" s="9" t="n">
        <f aca="false">B145/B140-1</f>
        <v>-0.0038224512891164</v>
      </c>
      <c r="F145" s="9" t="n">
        <f aca="false">B145/B124-1</f>
        <v>0.0504740965574493</v>
      </c>
      <c r="G145" s="0" t="n">
        <f aca="false">MAX(G144,B145)</f>
        <v>3386.15</v>
      </c>
      <c r="H145" s="9" t="n">
        <f aca="false">B145/G145-1</f>
        <v>-0.0433353513577367</v>
      </c>
      <c r="I145" s="0" t="n">
        <f aca="false">IF(AND($A145&gt;=CrashTest!$B$3,$A145&lt;=CrashTest!$C$3),1,IF(AND($A145&gt;=CrashTest!$B$4,$A145&lt;=CrashTest!$C$4),2,IF(AND($A145&gt;=CrashTest!$B$5,$A145&lt;=CrashTest!$C$5),3,IF(AND($A145&gt;=CrashTest!$B$6,$A145&lt;=CrashTest!$C$6),4,IF(AND($A145&gt;=CrashTest!$B$7,$A145&lt;=CrashTest!$C$7),5,0)))))</f>
        <v>0</v>
      </c>
      <c r="J145" s="0" t="str">
        <f aca="false">IF(I145=0,"",IF(I144=I145,MAX(J144,B145),B145))</f>
        <v/>
      </c>
      <c r="K145" s="9" t="str">
        <f aca="false">IF(I145=0,"",B145/J145-1)</f>
        <v/>
      </c>
      <c r="L145" s="0" t="n">
        <f aca="false">MATCH($A145,DailyBTC!$A:$A,0)</f>
        <v>211</v>
      </c>
      <c r="M145" s="8" t="n">
        <f aca="false">INDEX(DailyBTC!$F:$F,$L145)</f>
        <v>3755.88574483437</v>
      </c>
      <c r="N145" s="8" t="n">
        <f aca="false">INDEX(DailyETH!$F:$F,$L145)</f>
        <v>88.5859732147282</v>
      </c>
      <c r="O145" s="8" t="n">
        <f aca="false">INDEX(DailyBTC!$B:$B,$L145)</f>
        <v>11046.5083295149</v>
      </c>
      <c r="P145" s="8" t="n">
        <f aca="false">INDEX(DailyETH!$B:$B,$L145)</f>
        <v>323.233886908241</v>
      </c>
      <c r="Q145" s="9" t="n">
        <f aca="false">LN(M145/M144)</f>
        <v>0.026270830575787</v>
      </c>
      <c r="R145" s="9" t="n">
        <f aca="false">LN(N145/N144)</f>
        <v>0.00766247542376926</v>
      </c>
      <c r="S145" s="9" t="n">
        <f aca="false">LN(O145/O144)</f>
        <v>0.145772131783338</v>
      </c>
      <c r="T145" s="9" t="n">
        <f aca="false">LN(P145/P144)</f>
        <v>0.143916854826896</v>
      </c>
      <c r="U145" s="9" t="n">
        <f aca="false">M145/M144-1</f>
        <v>0.0266189506275134</v>
      </c>
      <c r="V145" s="9" t="n">
        <f aca="false">O145/O144-1</f>
        <v>0.156932529859899</v>
      </c>
    </row>
    <row r="146" customFormat="false" ht="15" hidden="false" customHeight="false" outlineLevel="0" collapsed="false">
      <c r="A146" s="5" t="n">
        <v>44040</v>
      </c>
      <c r="B146" s="6" t="n">
        <v>3218.44</v>
      </c>
      <c r="C146" s="9" t="n">
        <f aca="false">B146/B145-1</f>
        <v>-0.00647340102055616</v>
      </c>
      <c r="D146" s="9" t="n">
        <f aca="false">LN(B146/B145)</f>
        <v>-0.00649444434468634</v>
      </c>
      <c r="E146" s="9" t="n">
        <f aca="false">B146/B141-1</f>
        <v>-0.0119301261781231</v>
      </c>
      <c r="F146" s="9" t="n">
        <f aca="false">B146/B125-1</f>
        <v>0.069586746647613</v>
      </c>
      <c r="G146" s="0" t="n">
        <f aca="false">MAX(G145,B146)</f>
        <v>3386.15</v>
      </c>
      <c r="H146" s="9" t="n">
        <f aca="false">B146/G146-1</f>
        <v>-0.0495282252705875</v>
      </c>
      <c r="I146" s="0" t="n">
        <f aca="false">IF(AND($A146&gt;=CrashTest!$B$3,$A146&lt;=CrashTest!$C$3),1,IF(AND($A146&gt;=CrashTest!$B$4,$A146&lt;=CrashTest!$C$4),2,IF(AND($A146&gt;=CrashTest!$B$5,$A146&lt;=CrashTest!$C$5),3,IF(AND($A146&gt;=CrashTest!$B$6,$A146&lt;=CrashTest!$C$6),4,IF(AND($A146&gt;=CrashTest!$B$7,$A146&lt;=CrashTest!$C$7),5,0)))))</f>
        <v>0</v>
      </c>
      <c r="J146" s="0" t="str">
        <f aca="false">IF(I146=0,"",IF(I145=I146,MAX(J145,B146),B146))</f>
        <v/>
      </c>
      <c r="K146" s="9" t="str">
        <f aca="false">IF(I146=0,"",B146/J146-1)</f>
        <v/>
      </c>
      <c r="L146" s="0" t="n">
        <f aca="false">MATCH($A146,DailyBTC!$A:$A,0)</f>
        <v>212</v>
      </c>
      <c r="M146" s="8" t="n">
        <f aca="false">INDEX(DailyBTC!$F:$F,$L146)</f>
        <v>3740.78830230795</v>
      </c>
      <c r="N146" s="8" t="n">
        <f aca="false">INDEX(DailyETH!$F:$F,$L146)</f>
        <v>87.8230559022468</v>
      </c>
      <c r="O146" s="8" t="n">
        <f aca="false">INDEX(DailyBTC!$B:$B,$L146)</f>
        <v>10944.6129789012</v>
      </c>
      <c r="P146" s="8" t="n">
        <f aca="false">INDEX(DailyETH!$B:$B,$L146)</f>
        <v>318.015537200468</v>
      </c>
      <c r="Q146" s="9" t="n">
        <f aca="false">LN(M146/M145)</f>
        <v>-0.00402777627570324</v>
      </c>
      <c r="R146" s="9" t="n">
        <f aca="false">LN(N146/N145)</f>
        <v>-0.00864946735047371</v>
      </c>
      <c r="S146" s="9" t="n">
        <f aca="false">LN(O146/O145)</f>
        <v>-0.0092670199390731</v>
      </c>
      <c r="T146" s="9" t="n">
        <f aca="false">LN(P146/P145)</f>
        <v>-0.0162759285503657</v>
      </c>
      <c r="U146" s="9" t="n">
        <f aca="false">M146/M145-1</f>
        <v>-0.00401967566430594</v>
      </c>
      <c r="V146" s="9" t="n">
        <f aca="false">O146/O145-1</f>
        <v>-0.00922421344140467</v>
      </c>
    </row>
    <row r="147" customFormat="false" ht="15" hidden="false" customHeight="false" outlineLevel="0" collapsed="false">
      <c r="A147" s="5" t="n">
        <v>44041</v>
      </c>
      <c r="B147" s="6" t="n">
        <v>3258.44</v>
      </c>
      <c r="C147" s="9" t="n">
        <f aca="false">B147/B146-1</f>
        <v>0.0124283814518835</v>
      </c>
      <c r="D147" s="9" t="n">
        <f aca="false">LN(B147/B146)</f>
        <v>0.0123517831282536</v>
      </c>
      <c r="E147" s="9" t="n">
        <f aca="false">B147/B142-1</f>
        <v>-0.00536626760520387</v>
      </c>
      <c r="F147" s="9" t="n">
        <f aca="false">B147/B126-1</f>
        <v>0.0672072945461215</v>
      </c>
      <c r="G147" s="0" t="n">
        <f aca="false">MAX(G146,B147)</f>
        <v>3386.15</v>
      </c>
      <c r="H147" s="9" t="n">
        <f aca="false">B147/G147-1</f>
        <v>-0.0377153994950017</v>
      </c>
      <c r="I147" s="0" t="n">
        <f aca="false">IF(AND($A147&gt;=CrashTest!$B$3,$A147&lt;=CrashTest!$C$3),1,IF(AND($A147&gt;=CrashTest!$B$4,$A147&lt;=CrashTest!$C$4),2,IF(AND($A147&gt;=CrashTest!$B$5,$A147&lt;=CrashTest!$C$5),3,IF(AND($A147&gt;=CrashTest!$B$6,$A147&lt;=CrashTest!$C$6),4,IF(AND($A147&gt;=CrashTest!$B$7,$A147&lt;=CrashTest!$C$7),5,0)))))</f>
        <v>0</v>
      </c>
      <c r="J147" s="0" t="str">
        <f aca="false">IF(I147=0,"",IF(I146=I147,MAX(J146,B147),B147))</f>
        <v/>
      </c>
      <c r="K147" s="9" t="str">
        <f aca="false">IF(I147=0,"",B147/J147-1)</f>
        <v/>
      </c>
      <c r="L147" s="0" t="n">
        <f aca="false">MATCH($A147,DailyBTC!$A:$A,0)</f>
        <v>213</v>
      </c>
      <c r="M147" s="8" t="n">
        <f aca="false">INDEX(DailyBTC!$F:$F,$L147)</f>
        <v>3749.88421799843</v>
      </c>
      <c r="N147" s="8" t="n">
        <f aca="false">INDEX(DailyETH!$F:$F,$L147)</f>
        <v>87.5404429625519</v>
      </c>
      <c r="O147" s="8" t="n">
        <f aca="false">INDEX(DailyBTC!$B:$B,$L147)</f>
        <v>11115.7712819988</v>
      </c>
      <c r="P147" s="8" t="n">
        <f aca="false">INDEX(DailyETH!$B:$B,$L147)</f>
        <v>318.025945938048</v>
      </c>
      <c r="Q147" s="9" t="n">
        <f aca="false">LN(M147/M146)</f>
        <v>0.00242859907078662</v>
      </c>
      <c r="R147" s="9" t="n">
        <f aca="false">LN(N147/N146)</f>
        <v>-0.00322317000051116</v>
      </c>
      <c r="S147" s="9" t="n">
        <f aca="false">LN(O147/O146)</f>
        <v>0.0155175662910405</v>
      </c>
      <c r="T147" s="9" t="n">
        <f aca="false">LN(P147/P146)</f>
        <v>3.27297443856801E-005</v>
      </c>
      <c r="U147" s="9" t="n">
        <f aca="false">M147/M146-1</f>
        <v>0.00243155050631083</v>
      </c>
      <c r="V147" s="9" t="n">
        <f aca="false">O147/O146-1</f>
        <v>0.0156385889046562</v>
      </c>
    </row>
    <row r="148" customFormat="false" ht="15" hidden="false" customHeight="false" outlineLevel="0" collapsed="false">
      <c r="A148" s="5" t="n">
        <v>44042</v>
      </c>
      <c r="B148" s="6" t="n">
        <v>3246.22</v>
      </c>
      <c r="C148" s="9" t="n">
        <f aca="false">B148/B147-1</f>
        <v>-0.00375026086102559</v>
      </c>
      <c r="D148" s="9" t="n">
        <f aca="false">LN(B148/B147)</f>
        <v>-0.00375731072068314</v>
      </c>
      <c r="E148" s="9" t="n">
        <f aca="false">B148/B143-1</f>
        <v>0.00326363091301318</v>
      </c>
      <c r="F148" s="9" t="n">
        <f aca="false">B148/B127-1</f>
        <v>0.0470697902454287</v>
      </c>
      <c r="G148" s="0" t="n">
        <f aca="false">MAX(G147,B148)</f>
        <v>3386.15</v>
      </c>
      <c r="H148" s="9" t="n">
        <f aca="false">B148/G148-1</f>
        <v>-0.0413242177694433</v>
      </c>
      <c r="I148" s="0" t="n">
        <f aca="false">IF(AND($A148&gt;=CrashTest!$B$3,$A148&lt;=CrashTest!$C$3),1,IF(AND($A148&gt;=CrashTest!$B$4,$A148&lt;=CrashTest!$C$4),2,IF(AND($A148&gt;=CrashTest!$B$5,$A148&lt;=CrashTest!$C$5),3,IF(AND($A148&gt;=CrashTest!$B$6,$A148&lt;=CrashTest!$C$6),4,IF(AND($A148&gt;=CrashTest!$B$7,$A148&lt;=CrashTest!$C$7),5,0)))))</f>
        <v>0</v>
      </c>
      <c r="J148" s="0" t="str">
        <f aca="false">IF(I148=0,"",IF(I147=I148,MAX(J147,B148),B148))</f>
        <v/>
      </c>
      <c r="K148" s="9" t="str">
        <f aca="false">IF(I148=0,"",B148/J148-1)</f>
        <v/>
      </c>
      <c r="L148" s="0" t="n">
        <f aca="false">MATCH($A148,DailyBTC!$A:$A,0)</f>
        <v>214</v>
      </c>
      <c r="M148" s="8" t="n">
        <f aca="false">INDEX(DailyBTC!$F:$F,$L148)</f>
        <v>3761.76820427894</v>
      </c>
      <c r="N148" s="8" t="n">
        <f aca="false">INDEX(DailyETH!$F:$F,$L148)</f>
        <v>88.7623831556298</v>
      </c>
      <c r="O148" s="8" t="n">
        <f aca="false">INDEX(DailyBTC!$B:$B,$L148)</f>
        <v>11135.3907261835</v>
      </c>
      <c r="P148" s="8" t="n">
        <f aca="false">INDEX(DailyETH!$B:$B,$L148)</f>
        <v>335.964082875511</v>
      </c>
      <c r="Q148" s="9" t="n">
        <f aca="false">LN(M148/M147)</f>
        <v>0.00316414965109972</v>
      </c>
      <c r="R148" s="9" t="n">
        <f aca="false">LN(N148/N147)</f>
        <v>0.0138620552705495</v>
      </c>
      <c r="S148" s="9" t="n">
        <f aca="false">LN(O148/O147)</f>
        <v>0.00176345390517712</v>
      </c>
      <c r="T148" s="9" t="n">
        <f aca="false">LN(P148/P147)</f>
        <v>0.0548712875935983</v>
      </c>
      <c r="U148" s="9" t="n">
        <f aca="false">M148/M147-1</f>
        <v>0.00316916085661445</v>
      </c>
      <c r="V148" s="9" t="n">
        <f aca="false">O148/O147-1</f>
        <v>0.00176500970440729</v>
      </c>
    </row>
    <row r="149" customFormat="false" ht="15" hidden="false" customHeight="false" outlineLevel="0" collapsed="false">
      <c r="A149" s="5" t="n">
        <v>44043</v>
      </c>
      <c r="B149" s="6" t="n">
        <v>3271.12</v>
      </c>
      <c r="C149" s="9" t="n">
        <f aca="false">B149/B148-1</f>
        <v>0.00767045979631709</v>
      </c>
      <c r="D149" s="9" t="n">
        <f aca="false">LN(B149/B148)</f>
        <v>0.00764119139237167</v>
      </c>
      <c r="E149" s="9" t="n">
        <f aca="false">B149/B144-1</f>
        <v>0.0172563385712907</v>
      </c>
      <c r="F149" s="9" t="n">
        <f aca="false">B149/B128-1</f>
        <v>0.0498289396827842</v>
      </c>
      <c r="G149" s="0" t="n">
        <f aca="false">MAX(G148,B149)</f>
        <v>3386.15</v>
      </c>
      <c r="H149" s="9" t="n">
        <f aca="false">B149/G149-1</f>
        <v>-0.0339707337241411</v>
      </c>
      <c r="I149" s="0" t="n">
        <f aca="false">IF(AND($A149&gt;=CrashTest!$B$3,$A149&lt;=CrashTest!$C$3),1,IF(AND($A149&gt;=CrashTest!$B$4,$A149&lt;=CrashTest!$C$4),2,IF(AND($A149&gt;=CrashTest!$B$5,$A149&lt;=CrashTest!$C$5),3,IF(AND($A149&gt;=CrashTest!$B$6,$A149&lt;=CrashTest!$C$6),4,IF(AND($A149&gt;=CrashTest!$B$7,$A149&lt;=CrashTest!$C$7),5,0)))))</f>
        <v>0</v>
      </c>
      <c r="J149" s="0" t="str">
        <f aca="false">IF(I149=0,"",IF(I148=I149,MAX(J148,B149),B149))</f>
        <v/>
      </c>
      <c r="K149" s="9" t="str">
        <f aca="false">IF(I149=0,"",B149/J149-1)</f>
        <v/>
      </c>
      <c r="L149" s="0" t="n">
        <f aca="false">MATCH($A149,DailyBTC!$A:$A,0)</f>
        <v>215</v>
      </c>
      <c r="M149" s="8" t="n">
        <f aca="false">INDEX(DailyBTC!$F:$F,$L149)</f>
        <v>3757.52112910787</v>
      </c>
      <c r="N149" s="8" t="n">
        <f aca="false">INDEX(DailyETH!$F:$F,$L149)</f>
        <v>88.556968883417</v>
      </c>
      <c r="O149" s="8" t="n">
        <f aca="false">INDEX(DailyBTC!$B:$B,$L149)</f>
        <v>11338.1973407949</v>
      </c>
      <c r="P149" s="8" t="n">
        <f aca="false">INDEX(DailyETH!$B:$B,$L149)</f>
        <v>346.179992285213</v>
      </c>
      <c r="Q149" s="9" t="n">
        <f aca="false">LN(M149/M148)</f>
        <v>-0.00112964814476753</v>
      </c>
      <c r="R149" s="9" t="n">
        <f aca="false">LN(N149/N148)</f>
        <v>-0.00231688602218128</v>
      </c>
      <c r="S149" s="9" t="n">
        <f aca="false">LN(O149/O148)</f>
        <v>0.0180489309999557</v>
      </c>
      <c r="T149" s="9" t="n">
        <f aca="false">LN(P149/P148)</f>
        <v>0.0299545906672124</v>
      </c>
      <c r="U149" s="9" t="n">
        <f aca="false">M149/M148-1</f>
        <v>-0.00112901033249246</v>
      </c>
      <c r="V149" s="9" t="n">
        <f aca="false">O149/O148-1</f>
        <v>0.0182127973412309</v>
      </c>
    </row>
    <row r="150" customFormat="false" ht="15" hidden="false" customHeight="false" outlineLevel="0" collapsed="false">
      <c r="A150" s="5" t="n">
        <v>44046</v>
      </c>
      <c r="B150" s="6" t="n">
        <v>3294.61</v>
      </c>
      <c r="C150" s="9" t="n">
        <f aca="false">B150/B149-1</f>
        <v>0.00718102668199272</v>
      </c>
      <c r="D150" s="9" t="n">
        <f aca="false">LN(B150/B149)</f>
        <v>0.00715536588390561</v>
      </c>
      <c r="E150" s="9" t="n">
        <f aca="false">B150/B145-1</f>
        <v>0.0170401400254985</v>
      </c>
      <c r="F150" s="9" t="n">
        <f aca="false">B150/B129-1</f>
        <v>0.0525876914131265</v>
      </c>
      <c r="G150" s="0" t="n">
        <f aca="false">MAX(G149,B150)</f>
        <v>3386.15</v>
      </c>
      <c r="H150" s="9" t="n">
        <f aca="false">B150/G150-1</f>
        <v>-0.0270336517874282</v>
      </c>
      <c r="I150" s="0" t="n">
        <f aca="false">IF(AND($A150&gt;=CrashTest!$B$3,$A150&lt;=CrashTest!$C$3),1,IF(AND($A150&gt;=CrashTest!$B$4,$A150&lt;=CrashTest!$C$4),2,IF(AND($A150&gt;=CrashTest!$B$5,$A150&lt;=CrashTest!$C$5),3,IF(AND($A150&gt;=CrashTest!$B$6,$A150&lt;=CrashTest!$C$6),4,IF(AND($A150&gt;=CrashTest!$B$7,$A150&lt;=CrashTest!$C$7),5,0)))))</f>
        <v>0</v>
      </c>
      <c r="J150" s="0" t="str">
        <f aca="false">IF(I150=0,"",IF(I149=I150,MAX(J149,B150),B150))</f>
        <v/>
      </c>
      <c r="K150" s="9" t="str">
        <f aca="false">IF(I150=0,"",B150/J150-1)</f>
        <v/>
      </c>
      <c r="L150" s="0" t="n">
        <f aca="false">MATCH($A150,DailyBTC!$A:$A,0)</f>
        <v>218</v>
      </c>
      <c r="M150" s="8" t="n">
        <f aca="false">INDEX(DailyBTC!$F:$F,$L150)</f>
        <v>3759.83107050052</v>
      </c>
      <c r="N150" s="8" t="n">
        <f aca="false">INDEX(DailyETH!$F:$F,$L150)</f>
        <v>89.7468200908222</v>
      </c>
      <c r="O150" s="8" t="n">
        <f aca="false">INDEX(DailyBTC!$B:$B,$L150)</f>
        <v>11236.0956805377</v>
      </c>
      <c r="P150" s="8" t="n">
        <f aca="false">INDEX(DailyETH!$B:$B,$L150)</f>
        <v>385.487812390415</v>
      </c>
      <c r="Q150" s="9" t="n">
        <f aca="false">LN(M150/M149)</f>
        <v>0.000614562522553217</v>
      </c>
      <c r="R150" s="9" t="n">
        <f aca="false">LN(N150/N149)</f>
        <v>0.0133465348834922</v>
      </c>
      <c r="S150" s="9" t="n">
        <f aca="false">LN(O150/O149)</f>
        <v>-0.00904589626731803</v>
      </c>
      <c r="T150" s="9" t="n">
        <f aca="false">LN(P150/P149)</f>
        <v>0.107550728720584</v>
      </c>
      <c r="U150" s="9" t="n">
        <f aca="false">M150/M149-1</f>
        <v>0.000614751404791614</v>
      </c>
      <c r="V150" s="9" t="n">
        <f aca="false">O150/O149-1</f>
        <v>-0.00900510523748233</v>
      </c>
    </row>
    <row r="151" customFormat="false" ht="15" hidden="false" customHeight="false" outlineLevel="0" collapsed="false">
      <c r="A151" s="5" t="n">
        <v>44047</v>
      </c>
      <c r="B151" s="6" t="n">
        <v>3306.51</v>
      </c>
      <c r="C151" s="9" t="n">
        <f aca="false">B151/B150-1</f>
        <v>0.00361196014095744</v>
      </c>
      <c r="D151" s="9" t="n">
        <f aca="false">LN(B151/B150)</f>
        <v>0.00360545267801785</v>
      </c>
      <c r="E151" s="9" t="n">
        <f aca="false">B151/B146-1</f>
        <v>0.0273641888616847</v>
      </c>
      <c r="F151" s="9" t="n">
        <f aca="false">B151/B130-1</f>
        <v>0.0398745801517115</v>
      </c>
      <c r="G151" s="0" t="n">
        <f aca="false">MAX(G150,B151)</f>
        <v>3386.15</v>
      </c>
      <c r="H151" s="9" t="n">
        <f aca="false">B151/G151-1</f>
        <v>-0.0235193361191913</v>
      </c>
      <c r="I151" s="0" t="n">
        <f aca="false">IF(AND($A151&gt;=CrashTest!$B$3,$A151&lt;=CrashTest!$C$3),1,IF(AND($A151&gt;=CrashTest!$B$4,$A151&lt;=CrashTest!$C$4),2,IF(AND($A151&gt;=CrashTest!$B$5,$A151&lt;=CrashTest!$C$5),3,IF(AND($A151&gt;=CrashTest!$B$6,$A151&lt;=CrashTest!$C$6),4,IF(AND($A151&gt;=CrashTest!$B$7,$A151&lt;=CrashTest!$C$7),5,0)))))</f>
        <v>0</v>
      </c>
      <c r="J151" s="0" t="str">
        <f aca="false">IF(I151=0,"",IF(I150=I151,MAX(J150,B151),B151))</f>
        <v/>
      </c>
      <c r="K151" s="9" t="str">
        <f aca="false">IF(I151=0,"",B151/J151-1)</f>
        <v/>
      </c>
      <c r="L151" s="0" t="n">
        <f aca="false">MATCH($A151,DailyBTC!$A:$A,0)</f>
        <v>219</v>
      </c>
      <c r="M151" s="8" t="n">
        <f aca="false">INDEX(DailyBTC!$F:$F,$L151)</f>
        <v>3768.95966631529</v>
      </c>
      <c r="N151" s="8" t="n">
        <f aca="false">INDEX(DailyETH!$F:$F,$L151)</f>
        <v>90.9054804143922</v>
      </c>
      <c r="O151" s="8" t="n">
        <f aca="false">INDEX(DailyBTC!$B:$B,$L151)</f>
        <v>11202.651909059</v>
      </c>
      <c r="P151" s="8" t="n">
        <f aca="false">INDEX(DailyETH!$B:$B,$L151)</f>
        <v>390.662864699006</v>
      </c>
      <c r="Q151" s="9" t="n">
        <f aca="false">LN(M151/M150)</f>
        <v>0.00242498446491837</v>
      </c>
      <c r="R151" s="9" t="n">
        <f aca="false">LN(N151/N150)</f>
        <v>0.0128276939556256</v>
      </c>
      <c r="S151" s="9" t="n">
        <f aca="false">LN(O151/O150)</f>
        <v>-0.00298089687132155</v>
      </c>
      <c r="T151" s="9" t="n">
        <f aca="false">LN(P151/P150)</f>
        <v>0.0133353719890027</v>
      </c>
      <c r="U151" s="9" t="n">
        <f aca="false">M151/M150-1</f>
        <v>0.00242792711789441</v>
      </c>
      <c r="V151" s="9" t="n">
        <f aca="false">O151/O150-1</f>
        <v>-0.00297645840953709</v>
      </c>
    </row>
    <row r="152" customFormat="false" ht="15" hidden="false" customHeight="false" outlineLevel="0" collapsed="false">
      <c r="A152" s="5" t="n">
        <v>44048</v>
      </c>
      <c r="B152" s="6" t="n">
        <v>3327.77</v>
      </c>
      <c r="C152" s="9" t="n">
        <f aca="false">B152/B151-1</f>
        <v>0.00642974011873543</v>
      </c>
      <c r="D152" s="9" t="n">
        <f aca="false">LN(B152/B151)</f>
        <v>0.00640915751980122</v>
      </c>
      <c r="E152" s="9" t="n">
        <f aca="false">B152/B147-1</f>
        <v>0.0212770528228232</v>
      </c>
      <c r="F152" s="9" t="n">
        <f aca="false">B152/B131-1</f>
        <v>0.0580068164765428</v>
      </c>
      <c r="G152" s="0" t="n">
        <f aca="false">MAX(G151,B152)</f>
        <v>3386.15</v>
      </c>
      <c r="H152" s="9" t="n">
        <f aca="false">B152/G152-1</f>
        <v>-0.0172408192194675</v>
      </c>
      <c r="I152" s="0" t="n">
        <f aca="false">IF(AND($A152&gt;=CrashTest!$B$3,$A152&lt;=CrashTest!$C$3),1,IF(AND($A152&gt;=CrashTest!$B$4,$A152&lt;=CrashTest!$C$4),2,IF(AND($A152&gt;=CrashTest!$B$5,$A152&lt;=CrashTest!$C$5),3,IF(AND($A152&gt;=CrashTest!$B$6,$A152&lt;=CrashTest!$C$6),4,IF(AND($A152&gt;=CrashTest!$B$7,$A152&lt;=CrashTest!$C$7),5,0)))))</f>
        <v>0</v>
      </c>
      <c r="J152" s="0" t="str">
        <f aca="false">IF(I152=0,"",IF(I151=I152,MAX(J151,B152),B152))</f>
        <v/>
      </c>
      <c r="K152" s="9" t="str">
        <f aca="false">IF(I152=0,"",B152/J152-1)</f>
        <v/>
      </c>
      <c r="L152" s="0" t="n">
        <f aca="false">MATCH($A152,DailyBTC!$A:$A,0)</f>
        <v>220</v>
      </c>
      <c r="M152" s="8" t="n">
        <f aca="false">INDEX(DailyBTC!$F:$F,$L152)</f>
        <v>3789.39200080162</v>
      </c>
      <c r="N152" s="8" t="n">
        <f aca="false">INDEX(DailyETH!$F:$F,$L152)</f>
        <v>90.5854359916865</v>
      </c>
      <c r="O152" s="8" t="n">
        <f aca="false">INDEX(DailyBTC!$B:$B,$L152)</f>
        <v>11721.4384715956</v>
      </c>
      <c r="P152" s="8" t="n">
        <f aca="false">INDEX(DailyETH!$B:$B,$L152)</f>
        <v>400.601196084161</v>
      </c>
      <c r="Q152" s="9" t="n">
        <f aca="false">LN(M152/M151)</f>
        <v>0.00540657147422242</v>
      </c>
      <c r="R152" s="9" t="n">
        <f aca="false">LN(N152/N151)</f>
        <v>-0.00352684046987433</v>
      </c>
      <c r="S152" s="9" t="n">
        <f aca="false">LN(O152/O151)</f>
        <v>0.0452689852334148</v>
      </c>
      <c r="T152" s="9" t="n">
        <f aca="false">LN(P152/P151)</f>
        <v>0.0251214595367048</v>
      </c>
      <c r="U152" s="9" t="n">
        <f aca="false">M152/M151-1</f>
        <v>0.0054212133573448</v>
      </c>
      <c r="V152" s="9" t="n">
        <f aca="false">O152/O151-1</f>
        <v>0.0463092638018221</v>
      </c>
    </row>
    <row r="153" customFormat="false" ht="15" hidden="false" customHeight="false" outlineLevel="0" collapsed="false">
      <c r="A153" s="5" t="n">
        <v>44049</v>
      </c>
      <c r="B153" s="6" t="n">
        <v>3349.16</v>
      </c>
      <c r="C153" s="9" t="n">
        <f aca="false">B153/B152-1</f>
        <v>0.00642772787782797</v>
      </c>
      <c r="D153" s="9" t="n">
        <f aca="false">LN(B153/B152)</f>
        <v>0.00640715813242338</v>
      </c>
      <c r="E153" s="9" t="n">
        <f aca="false">B153/B148-1</f>
        <v>0.0317107281699947</v>
      </c>
      <c r="F153" s="9" t="n">
        <f aca="false">B153/B132-1</f>
        <v>0.0565373477100513</v>
      </c>
      <c r="G153" s="0" t="n">
        <f aca="false">MAX(G152,B153)</f>
        <v>3386.15</v>
      </c>
      <c r="H153" s="9" t="n">
        <f aca="false">B153/G153-1</f>
        <v>-0.0109239106359731</v>
      </c>
      <c r="I153" s="0" t="n">
        <f aca="false">IF(AND($A153&gt;=CrashTest!$B$3,$A153&lt;=CrashTest!$C$3),1,IF(AND($A153&gt;=CrashTest!$B$4,$A153&lt;=CrashTest!$C$4),2,IF(AND($A153&gt;=CrashTest!$B$5,$A153&lt;=CrashTest!$C$5),3,IF(AND($A153&gt;=CrashTest!$B$6,$A153&lt;=CrashTest!$C$6),4,IF(AND($A153&gt;=CrashTest!$B$7,$A153&lt;=CrashTest!$C$7),5,0)))))</f>
        <v>0</v>
      </c>
      <c r="J153" s="0" t="str">
        <f aca="false">IF(I153=0,"",IF(I152=I153,MAX(J152,B153),B153))</f>
        <v/>
      </c>
      <c r="K153" s="9" t="str">
        <f aca="false">IF(I153=0,"",B153/J153-1)</f>
        <v/>
      </c>
      <c r="L153" s="0" t="n">
        <f aca="false">MATCH($A153,DailyBTC!$A:$A,0)</f>
        <v>221</v>
      </c>
      <c r="M153" s="8" t="n">
        <f aca="false">INDEX(DailyBTC!$F:$F,$L153)</f>
        <v>3823.52177436394</v>
      </c>
      <c r="N153" s="8" t="n">
        <f aca="false">INDEX(DailyETH!$F:$F,$L153)</f>
        <v>90.3788089249448</v>
      </c>
      <c r="O153" s="8" t="n">
        <f aca="false">INDEX(DailyBTC!$B:$B,$L153)</f>
        <v>11769.3091081239</v>
      </c>
      <c r="P153" s="8" t="n">
        <f aca="false">INDEX(DailyETH!$B:$B,$L153)</f>
        <v>393.995932495617</v>
      </c>
      <c r="Q153" s="9" t="n">
        <f aca="false">LN(M153/M152)</f>
        <v>0.0089663440901031</v>
      </c>
      <c r="R153" s="9" t="n">
        <f aca="false">LN(N153/N152)</f>
        <v>-0.00228362411185169</v>
      </c>
      <c r="S153" s="9" t="n">
        <f aca="false">LN(O153/O152)</f>
        <v>0.00407570705294077</v>
      </c>
      <c r="T153" s="9" t="n">
        <f aca="false">LN(P153/P152)</f>
        <v>-0.0166258233296057</v>
      </c>
      <c r="U153" s="9" t="n">
        <f aca="false">M153/M152-1</f>
        <v>0.00900666216509305</v>
      </c>
      <c r="V153" s="9" t="n">
        <f aca="false">O153/O152-1</f>
        <v>0.0040840240422968</v>
      </c>
    </row>
    <row r="154" customFormat="false" ht="15" hidden="false" customHeight="false" outlineLevel="0" collapsed="false">
      <c r="A154" s="5" t="n">
        <v>44050</v>
      </c>
      <c r="B154" s="6" t="n">
        <v>3351.28</v>
      </c>
      <c r="C154" s="9" t="n">
        <f aca="false">B154/B153-1</f>
        <v>0.000632994541915011</v>
      </c>
      <c r="D154" s="9" t="n">
        <f aca="false">LN(B154/B153)</f>
        <v>0.000632794285373039</v>
      </c>
      <c r="E154" s="9" t="n">
        <f aca="false">B154/B149-1</f>
        <v>0.0245053681919343</v>
      </c>
      <c r="F154" s="9" t="n">
        <f aca="false">B154/B133-1</f>
        <v>0.0632064846687077</v>
      </c>
      <c r="G154" s="0" t="n">
        <f aca="false">MAX(G153,B154)</f>
        <v>3386.15</v>
      </c>
      <c r="H154" s="9" t="n">
        <f aca="false">B154/G154-1</f>
        <v>-0.0102978308698669</v>
      </c>
      <c r="I154" s="0" t="n">
        <f aca="false">IF(AND($A154&gt;=CrashTest!$B$3,$A154&lt;=CrashTest!$C$3),1,IF(AND($A154&gt;=CrashTest!$B$4,$A154&lt;=CrashTest!$C$4),2,IF(AND($A154&gt;=CrashTest!$B$5,$A154&lt;=CrashTest!$C$5),3,IF(AND($A154&gt;=CrashTest!$B$6,$A154&lt;=CrashTest!$C$6),4,IF(AND($A154&gt;=CrashTest!$B$7,$A154&lt;=CrashTest!$C$7),5,0)))))</f>
        <v>0</v>
      </c>
      <c r="J154" s="0" t="str">
        <f aca="false">IF(I154=0,"",IF(I153=I154,MAX(J153,B154),B154))</f>
        <v/>
      </c>
      <c r="K154" s="9" t="str">
        <f aca="false">IF(I154=0,"",B154/J154-1)</f>
        <v/>
      </c>
      <c r="L154" s="0" t="n">
        <f aca="false">MATCH($A154,DailyBTC!$A:$A,0)</f>
        <v>222</v>
      </c>
      <c r="M154" s="8" t="n">
        <f aca="false">INDEX(DailyBTC!$F:$F,$L154)</f>
        <v>3815.71245238941</v>
      </c>
      <c r="N154" s="8" t="n">
        <f aca="false">INDEX(DailyETH!$F:$F,$L154)</f>
        <v>90.9729405162023</v>
      </c>
      <c r="O154" s="8" t="n">
        <f aca="false">INDEX(DailyBTC!$B:$B,$L154)</f>
        <v>11598.9690585038</v>
      </c>
      <c r="P154" s="8" t="n">
        <f aca="false">INDEX(DailyETH!$B:$B,$L154)</f>
        <v>380.330053886616</v>
      </c>
      <c r="Q154" s="9" t="n">
        <f aca="false">LN(M154/M153)</f>
        <v>-0.00204453076396039</v>
      </c>
      <c r="R154" s="9" t="n">
        <f aca="false">LN(N154/N153)</f>
        <v>0.00655227996101597</v>
      </c>
      <c r="S154" s="9" t="n">
        <f aca="false">LN(O154/O153)</f>
        <v>-0.0145790002587141</v>
      </c>
      <c r="T154" s="9" t="n">
        <f aca="false">LN(P154/P153)</f>
        <v>-0.0353011470319601</v>
      </c>
      <c r="U154" s="9" t="n">
        <f aca="false">M154/M153-1</f>
        <v>-0.00204244213460281</v>
      </c>
      <c r="V154" s="9" t="n">
        <f aca="false">O154/O153-1</f>
        <v>-0.0144732412119689</v>
      </c>
    </row>
    <row r="155" customFormat="false" ht="15" hidden="false" customHeight="false" outlineLevel="0" collapsed="false">
      <c r="A155" s="5" t="n">
        <v>44053</v>
      </c>
      <c r="B155" s="6" t="n">
        <v>3360.47</v>
      </c>
      <c r="C155" s="9" t="n">
        <f aca="false">B155/B154-1</f>
        <v>0.0027422358024396</v>
      </c>
      <c r="D155" s="9" t="n">
        <f aca="false">LN(B155/B154)</f>
        <v>0.00273848273347593</v>
      </c>
      <c r="E155" s="9" t="n">
        <f aca="false">B155/B150-1</f>
        <v>0.019990226460795</v>
      </c>
      <c r="F155" s="9" t="n">
        <f aca="false">B155/B134-1</f>
        <v>0.0550793710597042</v>
      </c>
      <c r="G155" s="0" t="n">
        <f aca="false">MAX(G154,B155)</f>
        <v>3386.15</v>
      </c>
      <c r="H155" s="9" t="n">
        <f aca="false">B155/G155-1</f>
        <v>-0.00758383414792618</v>
      </c>
      <c r="I155" s="0" t="n">
        <f aca="false">IF(AND($A155&gt;=CrashTest!$B$3,$A155&lt;=CrashTest!$C$3),1,IF(AND($A155&gt;=CrashTest!$B$4,$A155&lt;=CrashTest!$C$4),2,IF(AND($A155&gt;=CrashTest!$B$5,$A155&lt;=CrashTest!$C$5),3,IF(AND($A155&gt;=CrashTest!$B$6,$A155&lt;=CrashTest!$C$6),4,IF(AND($A155&gt;=CrashTest!$B$7,$A155&lt;=CrashTest!$C$7),5,0)))))</f>
        <v>0</v>
      </c>
      <c r="J155" s="0" t="str">
        <f aca="false">IF(I155=0,"",IF(I154=I155,MAX(J154,B155),B155))</f>
        <v/>
      </c>
      <c r="K155" s="9" t="str">
        <f aca="false">IF(I155=0,"",B155/J155-1)</f>
        <v/>
      </c>
      <c r="L155" s="0" t="n">
        <f aca="false">MATCH($A155,DailyBTC!$A:$A,0)</f>
        <v>225</v>
      </c>
      <c r="M155" s="8" t="n">
        <f aca="false">INDEX(DailyBTC!$F:$F,$L155)</f>
        <v>3836.88864811296</v>
      </c>
      <c r="N155" s="8" t="n">
        <f aca="false">INDEX(DailyETH!$F:$F,$L155)</f>
        <v>91.488642242346</v>
      </c>
      <c r="O155" s="8" t="n">
        <f aca="false">INDEX(DailyBTC!$B:$B,$L155)</f>
        <v>11870.3695447107</v>
      </c>
      <c r="P155" s="8" t="n">
        <f aca="false">INDEX(DailyETH!$B:$B,$L155)</f>
        <v>395.407852425482</v>
      </c>
      <c r="Q155" s="9" t="n">
        <f aca="false">LN(M155/M154)</f>
        <v>0.00553439268472874</v>
      </c>
      <c r="R155" s="9" t="n">
        <f aca="false">LN(N155/N154)</f>
        <v>0.00565273074525286</v>
      </c>
      <c r="S155" s="9" t="n">
        <f aca="false">LN(O155/O154)</f>
        <v>0.0231291209041867</v>
      </c>
      <c r="T155" s="9" t="n">
        <f aca="false">LN(P155/P154)</f>
        <v>0.0388783313891704</v>
      </c>
      <c r="U155" s="9" t="n">
        <f aca="false">M155/M154-1</f>
        <v>0.00554973572767237</v>
      </c>
      <c r="V155" s="9" t="n">
        <f aca="false">O155/O154-1</f>
        <v>0.0233986731784512</v>
      </c>
    </row>
    <row r="156" customFormat="false" ht="15" hidden="false" customHeight="false" outlineLevel="0" collapsed="false">
      <c r="A156" s="5" t="n">
        <v>44054</v>
      </c>
      <c r="B156" s="6" t="n">
        <v>3333.69</v>
      </c>
      <c r="C156" s="9" t="n">
        <f aca="false">B156/B155-1</f>
        <v>-0.00796912336667188</v>
      </c>
      <c r="D156" s="9" t="n">
        <f aca="false">LN(B156/B155)</f>
        <v>-0.00800104654322129</v>
      </c>
      <c r="E156" s="9" t="n">
        <f aca="false">B156/B151-1</f>
        <v>0.00822014752715083</v>
      </c>
      <c r="F156" s="9" t="n">
        <f aca="false">B156/B135-1</f>
        <v>0.0565634092075988</v>
      </c>
      <c r="G156" s="0" t="n">
        <f aca="false">MAX(G155,B156)</f>
        <v>3386.15</v>
      </c>
      <c r="H156" s="9" t="n">
        <f aca="false">B156/G156-1</f>
        <v>-0.0154925210046808</v>
      </c>
      <c r="I156" s="0" t="n">
        <f aca="false">IF(AND($A156&gt;=CrashTest!$B$3,$A156&lt;=CrashTest!$C$3),1,IF(AND($A156&gt;=CrashTest!$B$4,$A156&lt;=CrashTest!$C$4),2,IF(AND($A156&gt;=CrashTest!$B$5,$A156&lt;=CrashTest!$C$5),3,IF(AND($A156&gt;=CrashTest!$B$6,$A156&lt;=CrashTest!$C$6),4,IF(AND($A156&gt;=CrashTest!$B$7,$A156&lt;=CrashTest!$C$7),5,0)))))</f>
        <v>0</v>
      </c>
      <c r="J156" s="0" t="str">
        <f aca="false">IF(I156=0,"",IF(I155=I156,MAX(J155,B156),B156))</f>
        <v/>
      </c>
      <c r="K156" s="9" t="str">
        <f aca="false">IF(I156=0,"",B156/J156-1)</f>
        <v/>
      </c>
      <c r="L156" s="0" t="n">
        <f aca="false">MATCH($A156,DailyBTC!$A:$A,0)</f>
        <v>226</v>
      </c>
      <c r="M156" s="8" t="n">
        <f aca="false">INDEX(DailyBTC!$F:$F,$L156)</f>
        <v>3801.45214493218</v>
      </c>
      <c r="N156" s="8" t="n">
        <f aca="false">INDEX(DailyETH!$F:$F,$L156)</f>
        <v>91.2295605799163</v>
      </c>
      <c r="O156" s="8" t="n">
        <f aca="false">INDEX(DailyBTC!$B:$B,$L156)</f>
        <v>11392.6440884278</v>
      </c>
      <c r="P156" s="8" t="n">
        <f aca="false">INDEX(DailyETH!$B:$B,$L156)</f>
        <v>379.111338983051</v>
      </c>
      <c r="Q156" s="9" t="n">
        <f aca="false">LN(M156/M155)</f>
        <v>-0.00927865314679633</v>
      </c>
      <c r="R156" s="9" t="n">
        <f aca="false">LN(N156/N155)</f>
        <v>-0.00283586235041999</v>
      </c>
      <c r="S156" s="9" t="n">
        <f aca="false">LN(O156/O155)</f>
        <v>-0.0410774490675221</v>
      </c>
      <c r="T156" s="9" t="n">
        <f aca="false">LN(P156/P155)</f>
        <v>-0.0420878376424911</v>
      </c>
      <c r="U156" s="9" t="n">
        <f aca="false">M156/M155-1</f>
        <v>-0.00923573927489552</v>
      </c>
      <c r="V156" s="9" t="n">
        <f aca="false">O156/O155-1</f>
        <v>-0.040245205044671</v>
      </c>
    </row>
    <row r="157" customFormat="false" ht="15" hidden="false" customHeight="false" outlineLevel="0" collapsed="false">
      <c r="A157" s="5" t="n">
        <v>44055</v>
      </c>
      <c r="B157" s="6" t="n">
        <v>3380.35</v>
      </c>
      <c r="C157" s="9" t="n">
        <f aca="false">B157/B156-1</f>
        <v>0.0139965023742459</v>
      </c>
      <c r="D157" s="9" t="n">
        <f aca="false">LN(B157/B156)</f>
        <v>0.0138994558279792</v>
      </c>
      <c r="E157" s="9" t="n">
        <f aca="false">B157/B152-1</f>
        <v>0.0158003708188967</v>
      </c>
      <c r="F157" s="9" t="n">
        <f aca="false">B157/B136-1</f>
        <v>0.0571786884835748</v>
      </c>
      <c r="G157" s="0" t="n">
        <f aca="false">MAX(G156,B157)</f>
        <v>3386.15</v>
      </c>
      <c r="H157" s="9" t="n">
        <f aca="false">B157/G157-1</f>
        <v>-0.00171285973746005</v>
      </c>
      <c r="I157" s="0" t="n">
        <f aca="false">IF(AND($A157&gt;=CrashTest!$B$3,$A157&lt;=CrashTest!$C$3),1,IF(AND($A157&gt;=CrashTest!$B$4,$A157&lt;=CrashTest!$C$4),2,IF(AND($A157&gt;=CrashTest!$B$5,$A157&lt;=CrashTest!$C$5),3,IF(AND($A157&gt;=CrashTest!$B$6,$A157&lt;=CrashTest!$C$6),4,IF(AND($A157&gt;=CrashTest!$B$7,$A157&lt;=CrashTest!$C$7),5,0)))))</f>
        <v>0</v>
      </c>
      <c r="J157" s="0" t="str">
        <f aca="false">IF(I157=0,"",IF(I156=I157,MAX(J156,B157),B157))</f>
        <v/>
      </c>
      <c r="K157" s="9" t="str">
        <f aca="false">IF(I157=0,"",B157/J157-1)</f>
        <v/>
      </c>
      <c r="L157" s="0" t="n">
        <f aca="false">MATCH($A157,DailyBTC!$A:$A,0)</f>
        <v>227</v>
      </c>
      <c r="M157" s="8" t="n">
        <f aca="false">INDEX(DailyBTC!$F:$F,$L157)</f>
        <v>3833.64672274278</v>
      </c>
      <c r="N157" s="8" t="n">
        <f aca="false">INDEX(DailyETH!$F:$F,$L157)</f>
        <v>91.6028654419295</v>
      </c>
      <c r="O157" s="8" t="n">
        <f aca="false">INDEX(DailyBTC!$B:$B,$L157)</f>
        <v>11575.5124736996</v>
      </c>
      <c r="P157" s="8" t="n">
        <f aca="false">INDEX(DailyETH!$B:$B,$L157)</f>
        <v>387.208174751607</v>
      </c>
      <c r="Q157" s="9" t="n">
        <f aca="false">LN(M157/M156)</f>
        <v>0.00843335998107175</v>
      </c>
      <c r="R157" s="9" t="n">
        <f aca="false">LN(N157/N156)</f>
        <v>0.00408357958041849</v>
      </c>
      <c r="S157" s="9" t="n">
        <f aca="false">LN(O157/O156)</f>
        <v>0.0159239814454173</v>
      </c>
      <c r="T157" s="9" t="n">
        <f aca="false">LN(P157/P156)</f>
        <v>0.0211325353137017</v>
      </c>
      <c r="U157" s="9" t="n">
        <f aca="false">M157/M156-1</f>
        <v>0.00846902093809487</v>
      </c>
      <c r="V157" s="9" t="n">
        <f aca="false">O157/O156-1</f>
        <v>0.0160514437080985</v>
      </c>
    </row>
    <row r="158" customFormat="false" ht="15" hidden="false" customHeight="false" outlineLevel="0" collapsed="false">
      <c r="A158" s="5" t="n">
        <v>44056</v>
      </c>
      <c r="B158" s="6" t="n">
        <v>3373.43</v>
      </c>
      <c r="C158" s="9" t="n">
        <f aca="false">B158/B157-1</f>
        <v>-0.00204712529767626</v>
      </c>
      <c r="D158" s="9" t="n">
        <f aca="false">LN(B158/B157)</f>
        <v>-0.00204922352271052</v>
      </c>
      <c r="E158" s="9" t="n">
        <f aca="false">B158/B153-1</f>
        <v>0.00724659317560228</v>
      </c>
      <c r="F158" s="9" t="n">
        <f aca="false">B158/B137-1</f>
        <v>0.0455190667460081</v>
      </c>
      <c r="G158" s="0" t="n">
        <f aca="false">MAX(G157,B158)</f>
        <v>3386.15</v>
      </c>
      <c r="H158" s="9" t="n">
        <f aca="false">B158/G158-1</f>
        <v>-0.00375647859663641</v>
      </c>
      <c r="I158" s="0" t="n">
        <f aca="false">IF(AND($A158&gt;=CrashTest!$B$3,$A158&lt;=CrashTest!$C$3),1,IF(AND($A158&gt;=CrashTest!$B$4,$A158&lt;=CrashTest!$C$4),2,IF(AND($A158&gt;=CrashTest!$B$5,$A158&lt;=CrashTest!$C$5),3,IF(AND($A158&gt;=CrashTest!$B$6,$A158&lt;=CrashTest!$C$6),4,IF(AND($A158&gt;=CrashTest!$B$7,$A158&lt;=CrashTest!$C$7),5,0)))))</f>
        <v>0</v>
      </c>
      <c r="J158" s="0" t="str">
        <f aca="false">IF(I158=0,"",IF(I157=I158,MAX(J157,B158),B158))</f>
        <v/>
      </c>
      <c r="K158" s="9" t="str">
        <f aca="false">IF(I158=0,"",B158/J158-1)</f>
        <v/>
      </c>
      <c r="L158" s="0" t="n">
        <f aca="false">MATCH($A158,DailyBTC!$A:$A,0)</f>
        <v>228</v>
      </c>
      <c r="M158" s="8" t="n">
        <f aca="false">INDEX(DailyBTC!$F:$F,$L158)</f>
        <v>3841.02268640476</v>
      </c>
      <c r="N158" s="8" t="n">
        <f aca="false">INDEX(DailyETH!$F:$F,$L158)</f>
        <v>92.3109934971841</v>
      </c>
      <c r="O158" s="8" t="n">
        <f aca="false">INDEX(DailyBTC!$B:$B,$L158)</f>
        <v>11773.4481155465</v>
      </c>
      <c r="P158" s="8" t="n">
        <f aca="false">INDEX(DailyETH!$B:$B,$L158)</f>
        <v>424.799460081823</v>
      </c>
      <c r="Q158" s="9" t="n">
        <f aca="false">LN(M158/M157)</f>
        <v>0.00192215860768841</v>
      </c>
      <c r="R158" s="9" t="n">
        <f aca="false">LN(N158/N157)</f>
        <v>0.00770068725329575</v>
      </c>
      <c r="S158" s="9" t="n">
        <f aca="false">LN(O158/O157)</f>
        <v>0.0169549631807936</v>
      </c>
      <c r="T158" s="9" t="n">
        <f aca="false">LN(P158/P157)</f>
        <v>0.0926547312752156</v>
      </c>
      <c r="U158" s="9" t="n">
        <f aca="false">M158/M157-1</f>
        <v>0.00192400713874519</v>
      </c>
      <c r="V158" s="9" t="n">
        <f aca="false">O158/O157-1</f>
        <v>0.0170995143667827</v>
      </c>
    </row>
    <row r="159" customFormat="false" ht="15" hidden="false" customHeight="false" outlineLevel="0" collapsed="false">
      <c r="A159" s="5" t="n">
        <v>44057</v>
      </c>
      <c r="B159" s="6" t="n">
        <v>3372.85</v>
      </c>
      <c r="C159" s="9" t="n">
        <f aca="false">B159/B158-1</f>
        <v>-0.000171931831992933</v>
      </c>
      <c r="D159" s="9" t="n">
        <f aca="false">LN(B159/B158)</f>
        <v>-0.000171946613964711</v>
      </c>
      <c r="E159" s="9" t="n">
        <f aca="false">B159/B154-1</f>
        <v>0.00643634670931692</v>
      </c>
      <c r="F159" s="9" t="n">
        <f aca="false">B159/B138-1</f>
        <v>0.0489120124892319</v>
      </c>
      <c r="G159" s="0" t="n">
        <f aca="false">MAX(G158,B159)</f>
        <v>3386.15</v>
      </c>
      <c r="H159" s="9" t="n">
        <f aca="false">B159/G159-1</f>
        <v>-0.00392776457038235</v>
      </c>
      <c r="I159" s="0" t="n">
        <f aca="false">IF(AND($A159&gt;=CrashTest!$B$3,$A159&lt;=CrashTest!$C$3),1,IF(AND($A159&gt;=CrashTest!$B$4,$A159&lt;=CrashTest!$C$4),2,IF(AND($A159&gt;=CrashTest!$B$5,$A159&lt;=CrashTest!$C$5),3,IF(AND($A159&gt;=CrashTest!$B$6,$A159&lt;=CrashTest!$C$6),4,IF(AND($A159&gt;=CrashTest!$B$7,$A159&lt;=CrashTest!$C$7),5,0)))))</f>
        <v>0</v>
      </c>
      <c r="J159" s="0" t="str">
        <f aca="false">IF(I159=0,"",IF(I158=I159,MAX(J158,B159),B159))</f>
        <v/>
      </c>
      <c r="K159" s="9" t="str">
        <f aca="false">IF(I159=0,"",B159/J159-1)</f>
        <v/>
      </c>
      <c r="L159" s="0" t="n">
        <f aca="false">MATCH($A159,DailyBTC!$A:$A,0)</f>
        <v>229</v>
      </c>
      <c r="M159" s="8" t="n">
        <f aca="false">INDEX(DailyBTC!$F:$F,$L159)</f>
        <v>3864.34338479834</v>
      </c>
      <c r="N159" s="8" t="n">
        <f aca="false">INDEX(DailyETH!$F:$F,$L159)</f>
        <v>92.4808405990059</v>
      </c>
      <c r="O159" s="8" t="n">
        <f aca="false">INDEX(DailyBTC!$B:$B,$L159)</f>
        <v>11774.4082518995</v>
      </c>
      <c r="P159" s="8" t="n">
        <f aca="false">INDEX(DailyETH!$B:$B,$L159)</f>
        <v>438.076865575687</v>
      </c>
      <c r="Q159" s="9" t="n">
        <f aca="false">LN(M159/M158)</f>
        <v>0.00605312437709385</v>
      </c>
      <c r="R159" s="9" t="n">
        <f aca="false">LN(N159/N158)</f>
        <v>0.00183825384364113</v>
      </c>
      <c r="S159" s="9" t="n">
        <f aca="false">LN(O159/O158)</f>
        <v>8.15476651930435E-005</v>
      </c>
      <c r="T159" s="9" t="n">
        <f aca="false">LN(P159/P158)</f>
        <v>0.0307771882283323</v>
      </c>
      <c r="U159" s="9" t="n">
        <f aca="false">M159/M158-1</f>
        <v>0.00607148155519233</v>
      </c>
      <c r="V159" s="9" t="n">
        <f aca="false">O159/O158-1</f>
        <v>8.15509902942768E-005</v>
      </c>
    </row>
    <row r="160" customFormat="false" ht="15" hidden="false" customHeight="false" outlineLevel="0" collapsed="false">
      <c r="A160" s="5" t="n">
        <v>44060</v>
      </c>
      <c r="B160" s="6" t="n">
        <v>3381.99</v>
      </c>
      <c r="C160" s="9" t="n">
        <f aca="false">B160/B159-1</f>
        <v>0.00270987443853121</v>
      </c>
      <c r="D160" s="9" t="n">
        <f aca="false">LN(B160/B159)</f>
        <v>0.00270620934859086</v>
      </c>
      <c r="E160" s="9" t="n">
        <f aca="false">B160/B155-1</f>
        <v>0.00640386612586918</v>
      </c>
      <c r="F160" s="9" t="n">
        <f aca="false">B160/B139-1</f>
        <v>0.0487668735056888</v>
      </c>
      <c r="G160" s="0" t="n">
        <f aca="false">MAX(G159,B160)</f>
        <v>3386.15</v>
      </c>
      <c r="H160" s="9" t="n">
        <f aca="false">B160/G160-1</f>
        <v>-0.00122853388066102</v>
      </c>
      <c r="I160" s="0" t="n">
        <f aca="false">IF(AND($A160&gt;=CrashTest!$B$3,$A160&lt;=CrashTest!$C$3),1,IF(AND($A160&gt;=CrashTest!$B$4,$A160&lt;=CrashTest!$C$4),2,IF(AND($A160&gt;=CrashTest!$B$5,$A160&lt;=CrashTest!$C$5),3,IF(AND($A160&gt;=CrashTest!$B$6,$A160&lt;=CrashTest!$C$6),4,IF(AND($A160&gt;=CrashTest!$B$7,$A160&lt;=CrashTest!$C$7),5,0)))))</f>
        <v>0</v>
      </c>
      <c r="J160" s="0" t="str">
        <f aca="false">IF(I160=0,"",IF(I159=I160,MAX(J159,B160),B160))</f>
        <v/>
      </c>
      <c r="K160" s="9" t="str">
        <f aca="false">IF(I160=0,"",B160/J160-1)</f>
        <v/>
      </c>
      <c r="L160" s="0" t="n">
        <f aca="false">MATCH($A160,DailyBTC!$A:$A,0)</f>
        <v>232</v>
      </c>
      <c r="M160" s="8" t="n">
        <f aca="false">INDEX(DailyBTC!$F:$F,$L160)</f>
        <v>3923.4419316897</v>
      </c>
      <c r="N160" s="8" t="n">
        <f aca="false">INDEX(DailyETH!$F:$F,$L160)</f>
        <v>93.8343108330183</v>
      </c>
      <c r="O160" s="8" t="n">
        <f aca="false">INDEX(DailyBTC!$B:$B,$L160)</f>
        <v>12315.7624166569</v>
      </c>
      <c r="P160" s="8" t="n">
        <f aca="false">INDEX(DailyETH!$B:$B,$L160)</f>
        <v>432.841464172998</v>
      </c>
      <c r="Q160" s="9" t="n">
        <f aca="false">LN(M160/M159)</f>
        <v>0.0151775322425986</v>
      </c>
      <c r="R160" s="9" t="n">
        <f aca="false">LN(N160/N159)</f>
        <v>0.0145290818558861</v>
      </c>
      <c r="S160" s="9" t="n">
        <f aca="false">LN(O160/O159)</f>
        <v>0.0449515552268105</v>
      </c>
      <c r="T160" s="9" t="n">
        <f aca="false">LN(P160/P159)</f>
        <v>-0.0120228597518498</v>
      </c>
      <c r="U160" s="9" t="n">
        <f aca="false">M160/M159-1</f>
        <v>0.0152932959125311</v>
      </c>
      <c r="V160" s="9" t="n">
        <f aca="false">O160/O159-1</f>
        <v>0.0459771865537333</v>
      </c>
    </row>
    <row r="161" customFormat="false" ht="15" hidden="false" customHeight="false" outlineLevel="0" collapsed="false">
      <c r="A161" s="5" t="n">
        <v>44061</v>
      </c>
      <c r="B161" s="6" t="n">
        <v>3389.78</v>
      </c>
      <c r="C161" s="9" t="n">
        <f aca="false">B161/B160-1</f>
        <v>0.00230337759721366</v>
      </c>
      <c r="D161" s="9" t="n">
        <f aca="false">LN(B161/B160)</f>
        <v>0.00230072888957213</v>
      </c>
      <c r="E161" s="9" t="n">
        <f aca="false">B161/B156-1</f>
        <v>0.0168251997036317</v>
      </c>
      <c r="F161" s="9" t="n">
        <f aca="false">B161/B140-1</f>
        <v>0.0424190612084237</v>
      </c>
      <c r="G161" s="0" t="n">
        <f aca="false">MAX(G160,B161)</f>
        <v>3389.78</v>
      </c>
      <c r="H161" s="9" t="n">
        <f aca="false">B161/G161-1</f>
        <v>0</v>
      </c>
      <c r="I161" s="0" t="n">
        <f aca="false">IF(AND($A161&gt;=CrashTest!$B$3,$A161&lt;=CrashTest!$C$3),1,IF(AND($A161&gt;=CrashTest!$B$4,$A161&lt;=CrashTest!$C$4),2,IF(AND($A161&gt;=CrashTest!$B$5,$A161&lt;=CrashTest!$C$5),3,IF(AND($A161&gt;=CrashTest!$B$6,$A161&lt;=CrashTest!$C$6),4,IF(AND($A161&gt;=CrashTest!$B$7,$A161&lt;=CrashTest!$C$7),5,0)))))</f>
        <v>0</v>
      </c>
      <c r="J161" s="0" t="str">
        <f aca="false">IF(I161=0,"",IF(I160=I161,MAX(J160,B161),B161))</f>
        <v/>
      </c>
      <c r="K161" s="9" t="str">
        <f aca="false">IF(I161=0,"",B161/J161-1)</f>
        <v/>
      </c>
      <c r="L161" s="0" t="n">
        <f aca="false">MATCH($A161,DailyBTC!$A:$A,0)</f>
        <v>233</v>
      </c>
      <c r="M161" s="8" t="n">
        <f aca="false">INDEX(DailyBTC!$F:$F,$L161)</f>
        <v>3918.21807843204</v>
      </c>
      <c r="N161" s="8" t="n">
        <f aca="false">INDEX(DailyETH!$F:$F,$L161)</f>
        <v>93.6471826566905</v>
      </c>
      <c r="O161" s="8" t="n">
        <f aca="false">INDEX(DailyBTC!$B:$B,$L161)</f>
        <v>11992.6959962595</v>
      </c>
      <c r="P161" s="8" t="n">
        <f aca="false">INDEX(DailyETH!$B:$B,$L161)</f>
        <v>423.346332086499</v>
      </c>
      <c r="Q161" s="9" t="n">
        <f aca="false">LN(M161/M160)</f>
        <v>-0.00133233372108824</v>
      </c>
      <c r="R161" s="9" t="n">
        <f aca="false">LN(N161/N160)</f>
        <v>-0.001996231574497</v>
      </c>
      <c r="S161" s="9" t="n">
        <f aca="false">LN(O161/O160)</f>
        <v>-0.0265821417540525</v>
      </c>
      <c r="T161" s="9" t="n">
        <f aca="false">LN(P161/P160)</f>
        <v>-0.0221809313803227</v>
      </c>
      <c r="U161" s="9" t="n">
        <f aca="false">M161/M160-1</f>
        <v>-0.00133144655855866</v>
      </c>
      <c r="V161" s="9" t="n">
        <f aca="false">O161/O160-1</f>
        <v>-0.0262319464656494</v>
      </c>
    </row>
    <row r="162" customFormat="false" ht="15" hidden="false" customHeight="false" outlineLevel="0" collapsed="false">
      <c r="A162" s="5" t="n">
        <v>44062</v>
      </c>
      <c r="B162" s="6" t="n">
        <v>3374.85</v>
      </c>
      <c r="C162" s="9" t="n">
        <f aca="false">B162/B161-1</f>
        <v>-0.00440441562579286</v>
      </c>
      <c r="D162" s="9" t="n">
        <f aca="false">LN(B162/B161)</f>
        <v>-0.00441414363894604</v>
      </c>
      <c r="E162" s="9" t="n">
        <f aca="false">B162/B157-1</f>
        <v>-0.00162705045335543</v>
      </c>
      <c r="F162" s="9" t="n">
        <f aca="false">B162/B141-1</f>
        <v>0.0360881711847234</v>
      </c>
      <c r="G162" s="0" t="n">
        <f aca="false">MAX(G161,B162)</f>
        <v>3389.78</v>
      </c>
      <c r="H162" s="9" t="n">
        <f aca="false">B162/G162-1</f>
        <v>-0.00440441562579286</v>
      </c>
      <c r="I162" s="0" t="n">
        <f aca="false">IF(AND($A162&gt;=CrashTest!$B$3,$A162&lt;=CrashTest!$C$3),1,IF(AND($A162&gt;=CrashTest!$B$4,$A162&lt;=CrashTest!$C$4),2,IF(AND($A162&gt;=CrashTest!$B$5,$A162&lt;=CrashTest!$C$5),3,IF(AND($A162&gt;=CrashTest!$B$6,$A162&lt;=CrashTest!$C$6),4,IF(AND($A162&gt;=CrashTest!$B$7,$A162&lt;=CrashTest!$C$7),5,0)))))</f>
        <v>0</v>
      </c>
      <c r="J162" s="0" t="str">
        <f aca="false">IF(I162=0,"",IF(I161=I162,MAX(J161,B162),B162))</f>
        <v/>
      </c>
      <c r="K162" s="9" t="str">
        <f aca="false">IF(I162=0,"",B162/J162-1)</f>
        <v/>
      </c>
      <c r="L162" s="0" t="n">
        <f aca="false">MATCH($A162,DailyBTC!$A:$A,0)</f>
        <v>234</v>
      </c>
      <c r="M162" s="8" t="n">
        <f aca="false">INDEX(DailyBTC!$F:$F,$L162)</f>
        <v>3870.45930275105</v>
      </c>
      <c r="N162" s="8" t="n">
        <f aca="false">INDEX(DailyETH!$F:$F,$L162)</f>
        <v>92.515859050874</v>
      </c>
      <c r="O162" s="8" t="n">
        <f aca="false">INDEX(DailyBTC!$B:$B,$L162)</f>
        <v>11736.8490645237</v>
      </c>
      <c r="P162" s="8" t="n">
        <f aca="false">INDEX(DailyETH!$B:$B,$L162)</f>
        <v>406.879427819988</v>
      </c>
      <c r="Q162" s="9" t="n">
        <f aca="false">LN(M162/M161)</f>
        <v>-0.0122637957438741</v>
      </c>
      <c r="R162" s="9" t="n">
        <f aca="false">LN(N162/N161)</f>
        <v>-0.0121542656649865</v>
      </c>
      <c r="S162" s="9" t="n">
        <f aca="false">LN(O162/O161)</f>
        <v>-0.0215644122616966</v>
      </c>
      <c r="T162" s="9" t="n">
        <f aca="false">LN(P162/P161)</f>
        <v>-0.0396737006187531</v>
      </c>
      <c r="U162" s="9" t="n">
        <f aca="false">M162/M161-1</f>
        <v>-0.0121889018745244</v>
      </c>
      <c r="V162" s="9" t="n">
        <f aca="false">O162/O161-1</f>
        <v>-0.0213335626797843</v>
      </c>
    </row>
    <row r="163" customFormat="false" ht="15" hidden="false" customHeight="false" outlineLevel="0" collapsed="false">
      <c r="A163" s="5" t="n">
        <v>44063</v>
      </c>
      <c r="B163" s="6" t="n">
        <v>3385.51</v>
      </c>
      <c r="C163" s="9" t="n">
        <f aca="false">B163/B162-1</f>
        <v>0.00315865890335876</v>
      </c>
      <c r="D163" s="9" t="n">
        <f aca="false">LN(B163/B162)</f>
        <v>0.00315368082028119</v>
      </c>
      <c r="E163" s="9" t="n">
        <f aca="false">B163/B158-1</f>
        <v>0.00358092505254315</v>
      </c>
      <c r="F163" s="9" t="n">
        <f aca="false">B163/B142-1</f>
        <v>0.0334216518824673</v>
      </c>
      <c r="G163" s="0" t="n">
        <f aca="false">MAX(G162,B163)</f>
        <v>3389.78</v>
      </c>
      <c r="H163" s="9" t="n">
        <f aca="false">B163/G163-1</f>
        <v>-0.00125966876906469</v>
      </c>
      <c r="I163" s="0" t="n">
        <f aca="false">IF(AND($A163&gt;=CrashTest!$B$3,$A163&lt;=CrashTest!$C$3),1,IF(AND($A163&gt;=CrashTest!$B$4,$A163&lt;=CrashTest!$C$4),2,IF(AND($A163&gt;=CrashTest!$B$5,$A163&lt;=CrashTest!$C$5),3,IF(AND($A163&gt;=CrashTest!$B$6,$A163&lt;=CrashTest!$C$6),4,IF(AND($A163&gt;=CrashTest!$B$7,$A163&lt;=CrashTest!$C$7),5,0)))))</f>
        <v>0</v>
      </c>
      <c r="J163" s="0" t="str">
        <f aca="false">IF(I163=0,"",IF(I162=I163,MAX(J162,B163),B163))</f>
        <v/>
      </c>
      <c r="K163" s="9" t="str">
        <f aca="false">IF(I163=0,"",B163/J163-1)</f>
        <v/>
      </c>
      <c r="L163" s="0" t="n">
        <f aca="false">MATCH($A163,DailyBTC!$A:$A,0)</f>
        <v>235</v>
      </c>
      <c r="M163" s="8" t="n">
        <f aca="false">INDEX(DailyBTC!$F:$F,$L163)</f>
        <v>3912.8318232966</v>
      </c>
      <c r="N163" s="8" t="n">
        <f aca="false">INDEX(DailyETH!$F:$F,$L163)</f>
        <v>93.3083002056712</v>
      </c>
      <c r="O163" s="8" t="n">
        <f aca="false">INDEX(DailyBTC!$B:$B,$L163)</f>
        <v>11867.5203439509</v>
      </c>
      <c r="P163" s="8" t="n">
        <f aca="false">INDEX(DailyETH!$B:$B,$L163)</f>
        <v>416.25978755114</v>
      </c>
      <c r="Q163" s="9" t="n">
        <f aca="false">LN(M163/M162)</f>
        <v>0.0108881804553973</v>
      </c>
      <c r="R163" s="9" t="n">
        <f aca="false">LN(N163/N162)</f>
        <v>0.00852898742246992</v>
      </c>
      <c r="S163" s="9" t="n">
        <f aca="false">LN(O163/O162)</f>
        <v>0.0110719004643848</v>
      </c>
      <c r="T163" s="9" t="n">
        <f aca="false">LN(P163/P162)</f>
        <v>0.0227926592440821</v>
      </c>
      <c r="U163" s="9" t="n">
        <f aca="false">M163/M162-1</f>
        <v>0.0109476724158892</v>
      </c>
      <c r="V163" s="9" t="n">
        <f aca="false">O163/O162-1</f>
        <v>0.0111334207936757</v>
      </c>
    </row>
    <row r="164" customFormat="false" ht="15" hidden="false" customHeight="false" outlineLevel="0" collapsed="false">
      <c r="A164" s="5" t="n">
        <v>44064</v>
      </c>
      <c r="B164" s="6" t="n">
        <v>3397.16</v>
      </c>
      <c r="C164" s="9" t="n">
        <f aca="false">B164/B163-1</f>
        <v>0.00344113589976103</v>
      </c>
      <c r="D164" s="9" t="n">
        <f aca="false">LN(B164/B163)</f>
        <v>0.00343522873930305</v>
      </c>
      <c r="E164" s="9" t="n">
        <f aca="false">B164/B159-1</f>
        <v>0.00720755444208909</v>
      </c>
      <c r="F164" s="9" t="n">
        <f aca="false">B164/B143-1</f>
        <v>0.0499125371639788</v>
      </c>
      <c r="G164" s="0" t="n">
        <f aca="false">MAX(G163,B164)</f>
        <v>3397.16</v>
      </c>
      <c r="H164" s="9" t="n">
        <f aca="false">B164/G164-1</f>
        <v>0</v>
      </c>
      <c r="I164" s="0" t="n">
        <f aca="false">IF(AND($A164&gt;=CrashTest!$B$3,$A164&lt;=CrashTest!$C$3),1,IF(AND($A164&gt;=CrashTest!$B$4,$A164&lt;=CrashTest!$C$4),2,IF(AND($A164&gt;=CrashTest!$B$5,$A164&lt;=CrashTest!$C$5),3,IF(AND($A164&gt;=CrashTest!$B$6,$A164&lt;=CrashTest!$C$6),4,IF(AND($A164&gt;=CrashTest!$B$7,$A164&lt;=CrashTest!$C$7),5,0)))))</f>
        <v>0</v>
      </c>
      <c r="J164" s="0" t="str">
        <f aca="false">IF(I164=0,"",IF(I163=I164,MAX(J163,B164),B164))</f>
        <v/>
      </c>
      <c r="K164" s="9" t="str">
        <f aca="false">IF(I164=0,"",B164/J164-1)</f>
        <v/>
      </c>
      <c r="L164" s="0" t="n">
        <f aca="false">MATCH($A164,DailyBTC!$A:$A,0)</f>
        <v>236</v>
      </c>
      <c r="M164" s="8" t="n">
        <f aca="false">INDEX(DailyBTC!$F:$F,$L164)</f>
        <v>3867.40401351032</v>
      </c>
      <c r="N164" s="8" t="n">
        <f aca="false">INDEX(DailyETH!$F:$F,$L164)</f>
        <v>92.4031406519923</v>
      </c>
      <c r="O164" s="8" t="n">
        <f aca="false">INDEX(DailyBTC!$B:$B,$L164)</f>
        <v>11524.6989491525</v>
      </c>
      <c r="P164" s="8" t="n">
        <f aca="false">INDEX(DailyETH!$B:$B,$L164)</f>
        <v>387.2406050263</v>
      </c>
      <c r="Q164" s="9" t="n">
        <f aca="false">LN(M164/M163)</f>
        <v>-0.0116778789224367</v>
      </c>
      <c r="R164" s="9" t="n">
        <f aca="false">LN(N164/N163)</f>
        <v>-0.00974809863357572</v>
      </c>
      <c r="S164" s="9" t="n">
        <f aca="false">LN(O164/O163)</f>
        <v>-0.0293128187064197</v>
      </c>
      <c r="T164" s="9" t="n">
        <f aca="false">LN(P164/P163)</f>
        <v>-0.0722633363974166</v>
      </c>
      <c r="U164" s="9" t="n">
        <f aca="false">M164/M163-1</f>
        <v>-0.011609957145565</v>
      </c>
      <c r="V164" s="9" t="n">
        <f aca="false">O164/O163-1</f>
        <v>-0.0288873652509172</v>
      </c>
    </row>
    <row r="165" customFormat="false" ht="15" hidden="false" customHeight="false" outlineLevel="0" collapsed="false">
      <c r="A165" s="5" t="n">
        <v>44067</v>
      </c>
      <c r="B165" s="6" t="n">
        <v>3431.28</v>
      </c>
      <c r="C165" s="9" t="n">
        <f aca="false">B165/B164-1</f>
        <v>0.0100436835474338</v>
      </c>
      <c r="D165" s="9" t="n">
        <f aca="false">LN(B165/B164)</f>
        <v>0.00999358095493211</v>
      </c>
      <c r="E165" s="9" t="n">
        <f aca="false">B165/B160-1</f>
        <v>0.0145742595335883</v>
      </c>
      <c r="F165" s="9" t="n">
        <f aca="false">B165/B144-1</f>
        <v>0.0670630638475198</v>
      </c>
      <c r="G165" s="0" t="n">
        <f aca="false">MAX(G164,B165)</f>
        <v>3431.28</v>
      </c>
      <c r="H165" s="9" t="n">
        <f aca="false">B165/G165-1</f>
        <v>0</v>
      </c>
      <c r="I165" s="0" t="n">
        <f aca="false">IF(AND($A165&gt;=CrashTest!$B$3,$A165&lt;=CrashTest!$C$3),1,IF(AND($A165&gt;=CrashTest!$B$4,$A165&lt;=CrashTest!$C$4),2,IF(AND($A165&gt;=CrashTest!$B$5,$A165&lt;=CrashTest!$C$5),3,IF(AND($A165&gt;=CrashTest!$B$6,$A165&lt;=CrashTest!$C$6),4,IF(AND($A165&gt;=CrashTest!$B$7,$A165&lt;=CrashTest!$C$7),5,0)))))</f>
        <v>0</v>
      </c>
      <c r="J165" s="0" t="str">
        <f aca="false">IF(I165=0,"",IF(I164=I165,MAX(J164,B165),B165))</f>
        <v/>
      </c>
      <c r="K165" s="9" t="str">
        <f aca="false">IF(I165=0,"",B165/J165-1)</f>
        <v/>
      </c>
      <c r="L165" s="0" t="n">
        <f aca="false">MATCH($A165,DailyBTC!$A:$A,0)</f>
        <v>239</v>
      </c>
      <c r="M165" s="8" t="n">
        <f aca="false">INDEX(DailyBTC!$F:$F,$L165)</f>
        <v>3947.1054533317</v>
      </c>
      <c r="N165" s="8" t="n">
        <f aca="false">INDEX(DailyETH!$F:$F,$L165)</f>
        <v>93.6919692945686</v>
      </c>
      <c r="O165" s="8" t="n">
        <f aca="false">INDEX(DailyBTC!$B:$B,$L165)</f>
        <v>11771.4080537405</v>
      </c>
      <c r="P165" s="8" t="n">
        <f aca="false">INDEX(DailyETH!$B:$B,$L165)</f>
        <v>408.792199473992</v>
      </c>
      <c r="Q165" s="9" t="n">
        <f aca="false">LN(M165/M164)</f>
        <v>0.0203990292476554</v>
      </c>
      <c r="R165" s="9" t="n">
        <f aca="false">LN(N165/N164)</f>
        <v>0.0138515111930772</v>
      </c>
      <c r="S165" s="9" t="n">
        <f aca="false">LN(O165/O164)</f>
        <v>0.0211810778581633</v>
      </c>
      <c r="T165" s="9" t="n">
        <f aca="false">LN(P165/P164)</f>
        <v>0.054160738928726</v>
      </c>
      <c r="U165" s="9" t="n">
        <f aca="false">M165/M164-1</f>
        <v>0.0206085114311707</v>
      </c>
      <c r="V165" s="9" t="n">
        <f aca="false">O165/O164-1</f>
        <v>0.0214069890828812</v>
      </c>
    </row>
    <row r="166" customFormat="false" ht="15" hidden="false" customHeight="false" outlineLevel="0" collapsed="false">
      <c r="A166" s="5" t="n">
        <v>44068</v>
      </c>
      <c r="B166" s="6" t="n">
        <v>3443.62</v>
      </c>
      <c r="C166" s="9" t="n">
        <f aca="false">B166/B165-1</f>
        <v>0.00359632556946665</v>
      </c>
      <c r="D166" s="9" t="n">
        <f aca="false">LN(B166/B165)</f>
        <v>0.00358987425339455</v>
      </c>
      <c r="E166" s="9" t="n">
        <f aca="false">B166/B161-1</f>
        <v>0.015883036657246</v>
      </c>
      <c r="F166" s="9" t="n">
        <f aca="false">B166/B145-1</f>
        <v>0.0630392571486784</v>
      </c>
      <c r="G166" s="0" t="n">
        <f aca="false">MAX(G165,B166)</f>
        <v>3443.62</v>
      </c>
      <c r="H166" s="9" t="n">
        <f aca="false">B166/G166-1</f>
        <v>0</v>
      </c>
      <c r="I166" s="0" t="n">
        <f aca="false">IF(AND($A166&gt;=CrashTest!$B$3,$A166&lt;=CrashTest!$C$3),1,IF(AND($A166&gt;=CrashTest!$B$4,$A166&lt;=CrashTest!$C$4),2,IF(AND($A166&gt;=CrashTest!$B$5,$A166&lt;=CrashTest!$C$5),3,IF(AND($A166&gt;=CrashTest!$B$6,$A166&lt;=CrashTest!$C$6),4,IF(AND($A166&gt;=CrashTest!$B$7,$A166&lt;=CrashTest!$C$7),5,0)))))</f>
        <v>0</v>
      </c>
      <c r="J166" s="0" t="str">
        <f aca="false">IF(I166=0,"",IF(I165=I166,MAX(J165,B166),B166))</f>
        <v/>
      </c>
      <c r="K166" s="9" t="str">
        <f aca="false">IF(I166=0,"",B166/J166-1)</f>
        <v/>
      </c>
      <c r="L166" s="0" t="n">
        <f aca="false">MATCH($A166,DailyBTC!$A:$A,0)</f>
        <v>240</v>
      </c>
      <c r="M166" s="8" t="n">
        <f aca="false">INDEX(DailyBTC!$F:$F,$L166)</f>
        <v>3879.42955410194</v>
      </c>
      <c r="N166" s="8" t="n">
        <f aca="false">INDEX(DailyETH!$F:$F,$L166)</f>
        <v>93.4493376048272</v>
      </c>
      <c r="O166" s="8" t="n">
        <f aca="false">INDEX(DailyBTC!$B:$B,$L166)</f>
        <v>11358.4543202805</v>
      </c>
      <c r="P166" s="8" t="n">
        <f aca="false">INDEX(DailyETH!$B:$B,$L166)</f>
        <v>383.604969725307</v>
      </c>
      <c r="Q166" s="9" t="n">
        <f aca="false">LN(M166/M165)</f>
        <v>-0.0172943929737665</v>
      </c>
      <c r="R166" s="9" t="n">
        <f aca="false">LN(N166/N165)</f>
        <v>-0.00259303335765256</v>
      </c>
      <c r="S166" s="9" t="n">
        <f aca="false">LN(O166/O165)</f>
        <v>-0.0357112041711546</v>
      </c>
      <c r="T166" s="9" t="n">
        <f aca="false">LN(P166/P165)</f>
        <v>-0.0635936587722454</v>
      </c>
      <c r="U166" s="9" t="n">
        <f aca="false">M166/M165-1</f>
        <v>-0.0171457033590637</v>
      </c>
      <c r="V166" s="9" t="n">
        <f aca="false">O166/O165-1</f>
        <v>-0.035081082192948</v>
      </c>
    </row>
    <row r="167" customFormat="false" ht="15" hidden="false" customHeight="false" outlineLevel="0" collapsed="false">
      <c r="A167" s="5" t="n">
        <v>44069</v>
      </c>
      <c r="B167" s="6" t="n">
        <v>3478.73</v>
      </c>
      <c r="C167" s="9" t="n">
        <f aca="false">B167/B166-1</f>
        <v>0.0101956661884877</v>
      </c>
      <c r="D167" s="9" t="n">
        <f aca="false">LN(B167/B166)</f>
        <v>0.0101440409896408</v>
      </c>
      <c r="E167" s="9" t="n">
        <f aca="false">B167/B162-1</f>
        <v>0.0307806272871387</v>
      </c>
      <c r="F167" s="9" t="n">
        <f aca="false">B167/B146-1</f>
        <v>0.080874585202769</v>
      </c>
      <c r="G167" s="0" t="n">
        <f aca="false">MAX(G166,B167)</f>
        <v>3478.73</v>
      </c>
      <c r="H167" s="9" t="n">
        <f aca="false">B167/G167-1</f>
        <v>0</v>
      </c>
      <c r="I167" s="0" t="n">
        <f aca="false">IF(AND($A167&gt;=CrashTest!$B$3,$A167&lt;=CrashTest!$C$3),1,IF(AND($A167&gt;=CrashTest!$B$4,$A167&lt;=CrashTest!$C$4),2,IF(AND($A167&gt;=CrashTest!$B$5,$A167&lt;=CrashTest!$C$5),3,IF(AND($A167&gt;=CrashTest!$B$6,$A167&lt;=CrashTest!$C$6),4,IF(AND($A167&gt;=CrashTest!$B$7,$A167&lt;=CrashTest!$C$7),5,0)))))</f>
        <v>0</v>
      </c>
      <c r="J167" s="0" t="str">
        <f aca="false">IF(I167=0,"",IF(I166=I167,MAX(J166,B167),B167))</f>
        <v/>
      </c>
      <c r="K167" s="9" t="str">
        <f aca="false">IF(I167=0,"",B167/J167-1)</f>
        <v/>
      </c>
      <c r="L167" s="0" t="n">
        <f aca="false">MATCH($A167,DailyBTC!$A:$A,0)</f>
        <v>241</v>
      </c>
      <c r="M167" s="8" t="n">
        <f aca="false">INDEX(DailyBTC!$F:$F,$L167)</f>
        <v>3912.58169931477</v>
      </c>
      <c r="N167" s="8" t="n">
        <f aca="false">INDEX(DailyETH!$F:$F,$L167)</f>
        <v>93.4629443550626</v>
      </c>
      <c r="O167" s="8" t="n">
        <f aca="false">INDEX(DailyBTC!$B:$B,$L167)</f>
        <v>11472.0491204559</v>
      </c>
      <c r="P167" s="8" t="n">
        <f aca="false">INDEX(DailyETH!$B:$B,$L167)</f>
        <v>386.34381735827</v>
      </c>
      <c r="Q167" s="9" t="n">
        <f aca="false">LN(M167/M166)</f>
        <v>0.00850931657456102</v>
      </c>
      <c r="R167" s="9" t="n">
        <f aca="false">LN(N167/N166)</f>
        <v>0.00014559503652457</v>
      </c>
      <c r="S167" s="9" t="n">
        <f aca="false">LN(O167/O166)</f>
        <v>0.0099512249373088</v>
      </c>
      <c r="T167" s="9" t="n">
        <f aca="false">LN(P167/P166)</f>
        <v>0.00711439314156203</v>
      </c>
      <c r="U167" s="9" t="n">
        <f aca="false">M167/M166-1</f>
        <v>0.0085456237187711</v>
      </c>
      <c r="V167" s="9" t="n">
        <f aca="false">O167/O166-1</f>
        <v>0.0100009030253858</v>
      </c>
    </row>
    <row r="168" customFormat="false" ht="15" hidden="false" customHeight="false" outlineLevel="0" collapsed="false">
      <c r="A168" s="5" t="n">
        <v>44070</v>
      </c>
      <c r="B168" s="6" t="n">
        <v>3484.55</v>
      </c>
      <c r="C168" s="9" t="n">
        <f aca="false">B168/B167-1</f>
        <v>0.00167302435084071</v>
      </c>
      <c r="D168" s="9" t="n">
        <f aca="false">LN(B168/B167)</f>
        <v>0.00167162640458303</v>
      </c>
      <c r="E168" s="9" t="n">
        <f aca="false">B168/B163-1</f>
        <v>0.0292540857950501</v>
      </c>
      <c r="F168" s="9" t="n">
        <f aca="false">B168/B147-1</f>
        <v>0.0693921017419379</v>
      </c>
      <c r="G168" s="0" t="n">
        <f aca="false">MAX(G167,B168)</f>
        <v>3484.55</v>
      </c>
      <c r="H168" s="9" t="n">
        <f aca="false">B168/G168-1</f>
        <v>0</v>
      </c>
      <c r="I168" s="0" t="n">
        <f aca="false">IF(AND($A168&gt;=CrashTest!$B$3,$A168&lt;=CrashTest!$C$3),1,IF(AND($A168&gt;=CrashTest!$B$4,$A168&lt;=CrashTest!$C$4),2,IF(AND($A168&gt;=CrashTest!$B$5,$A168&lt;=CrashTest!$C$5),3,IF(AND($A168&gt;=CrashTest!$B$6,$A168&lt;=CrashTest!$C$6),4,IF(AND($A168&gt;=CrashTest!$B$7,$A168&lt;=CrashTest!$C$7),5,0)))))</f>
        <v>0</v>
      </c>
      <c r="J168" s="0" t="str">
        <f aca="false">IF(I168=0,"",IF(I167=I168,MAX(J167,B168),B168))</f>
        <v/>
      </c>
      <c r="K168" s="9" t="str">
        <f aca="false">IF(I168=0,"",B168/J168-1)</f>
        <v/>
      </c>
      <c r="L168" s="0" t="n">
        <f aca="false">MATCH($A168,DailyBTC!$A:$A,0)</f>
        <v>242</v>
      </c>
      <c r="M168" s="8" t="n">
        <f aca="false">INDEX(DailyBTC!$F:$F,$L168)</f>
        <v>3878.72836946713</v>
      </c>
      <c r="N168" s="8" t="n">
        <f aca="false">INDEX(DailyETH!$F:$F,$L168)</f>
        <v>94.9784404039179</v>
      </c>
      <c r="O168" s="8" t="n">
        <f aca="false">INDEX(DailyBTC!$B:$B,$L168)</f>
        <v>11314.6737410286</v>
      </c>
      <c r="P168" s="8" t="n">
        <f aca="false">INDEX(DailyETH!$B:$B,$L168)</f>
        <v>382.349150496785</v>
      </c>
      <c r="Q168" s="9" t="n">
        <f aca="false">LN(M168/M167)</f>
        <v>-0.00869007717356588</v>
      </c>
      <c r="R168" s="9" t="n">
        <f aca="false">LN(N168/N167)</f>
        <v>0.0160848820462754</v>
      </c>
      <c r="S168" s="9" t="n">
        <f aca="false">LN(O168/O167)</f>
        <v>-0.0138131211473376</v>
      </c>
      <c r="T168" s="9" t="n">
        <f aca="false">LN(P168/P167)</f>
        <v>-0.0103934938621748</v>
      </c>
      <c r="U168" s="9" t="n">
        <f aca="false">M168/M167-1</f>
        <v>-0.00865242759111562</v>
      </c>
      <c r="V168" s="9" t="n">
        <f aca="false">O168/O167-1</f>
        <v>-0.0137181577392902</v>
      </c>
    </row>
    <row r="169" customFormat="false" ht="15" hidden="false" customHeight="false" outlineLevel="0" collapsed="false">
      <c r="A169" s="5" t="n">
        <v>44071</v>
      </c>
      <c r="B169" s="6" t="n">
        <v>3508.01</v>
      </c>
      <c r="C169" s="9" t="n">
        <f aca="false">B169/B168-1</f>
        <v>0.00673257665982696</v>
      </c>
      <c r="D169" s="9" t="n">
        <f aca="false">LN(B169/B168)</f>
        <v>0.00671001407851169</v>
      </c>
      <c r="E169" s="9" t="n">
        <f aca="false">B169/B164-1</f>
        <v>0.0326301969880725</v>
      </c>
      <c r="F169" s="9" t="n">
        <f aca="false">B169/B148-1</f>
        <v>0.080644565063366</v>
      </c>
      <c r="G169" s="0" t="n">
        <f aca="false">MAX(G168,B169)</f>
        <v>3508.01</v>
      </c>
      <c r="H169" s="9" t="n">
        <f aca="false">B169/G169-1</f>
        <v>0</v>
      </c>
      <c r="I169" s="0" t="n">
        <f aca="false">IF(AND($A169&gt;=CrashTest!$B$3,$A169&lt;=CrashTest!$C$3),1,IF(AND($A169&gt;=CrashTest!$B$4,$A169&lt;=CrashTest!$C$4),2,IF(AND($A169&gt;=CrashTest!$B$5,$A169&lt;=CrashTest!$C$5),3,IF(AND($A169&gt;=CrashTest!$B$6,$A169&lt;=CrashTest!$C$6),4,IF(AND($A169&gt;=CrashTest!$B$7,$A169&lt;=CrashTest!$C$7),5,0)))))</f>
        <v>0</v>
      </c>
      <c r="J169" s="0" t="str">
        <f aca="false">IF(I169=0,"",IF(I168=I169,MAX(J168,B169),B169))</f>
        <v/>
      </c>
      <c r="K169" s="9" t="str">
        <f aca="false">IF(I169=0,"",B169/J169-1)</f>
        <v/>
      </c>
      <c r="L169" s="0" t="n">
        <f aca="false">MATCH($A169,DailyBTC!$A:$A,0)</f>
        <v>243</v>
      </c>
      <c r="M169" s="8" t="n">
        <f aca="false">INDEX(DailyBTC!$F:$F,$L169)</f>
        <v>3911.02658305596</v>
      </c>
      <c r="N169" s="8" t="n">
        <f aca="false">INDEX(DailyETH!$F:$F,$L169)</f>
        <v>95.6907108044147</v>
      </c>
      <c r="O169" s="8" t="n">
        <f aca="false">INDEX(DailyBTC!$B:$B,$L169)</f>
        <v>11527.8830322326</v>
      </c>
      <c r="P169" s="8" t="n">
        <f aca="false">INDEX(DailyETH!$B:$B,$L169)</f>
        <v>395.03972980713</v>
      </c>
      <c r="Q169" s="9" t="n">
        <f aca="false">LN(M169/M168)</f>
        <v>0.00829253265876699</v>
      </c>
      <c r="R169" s="9" t="n">
        <f aca="false">LN(N169/N168)</f>
        <v>0.00747130523472859</v>
      </c>
      <c r="S169" s="9" t="n">
        <f aca="false">LN(O169/O168)</f>
        <v>0.0186682677699012</v>
      </c>
      <c r="T169" s="9" t="n">
        <f aca="false">LN(P169/P168)</f>
        <v>0.0326521439402794</v>
      </c>
      <c r="U169" s="9" t="n">
        <f aca="false">M169/M168-1</f>
        <v>0.00832701094592703</v>
      </c>
      <c r="V169" s="9" t="n">
        <f aca="false">O169/O168-1</f>
        <v>0.0188436092886066</v>
      </c>
    </row>
    <row r="170" customFormat="false" ht="15" hidden="false" customHeight="false" outlineLevel="0" collapsed="false">
      <c r="A170" s="5" t="n">
        <v>44074</v>
      </c>
      <c r="B170" s="6" t="n">
        <v>3500.31</v>
      </c>
      <c r="C170" s="9" t="n">
        <f aca="false">B170/B169-1</f>
        <v>-0.00219497663917723</v>
      </c>
      <c r="D170" s="9" t="n">
        <f aca="false">LN(B170/B169)</f>
        <v>-0.00219738913128954</v>
      </c>
      <c r="E170" s="9" t="n">
        <f aca="false">B170/B165-1</f>
        <v>0.0201178568930545</v>
      </c>
      <c r="F170" s="9" t="n">
        <f aca="false">B170/B149-1</f>
        <v>0.0700646873242192</v>
      </c>
      <c r="G170" s="0" t="n">
        <f aca="false">MAX(G169,B170)</f>
        <v>3508.01</v>
      </c>
      <c r="H170" s="9" t="n">
        <f aca="false">B170/G170-1</f>
        <v>-0.00219497663917723</v>
      </c>
      <c r="I170" s="0" t="n">
        <f aca="false">IF(AND($A170&gt;=CrashTest!$B$3,$A170&lt;=CrashTest!$C$3),1,IF(AND($A170&gt;=CrashTest!$B$4,$A170&lt;=CrashTest!$C$4),2,IF(AND($A170&gt;=CrashTest!$B$5,$A170&lt;=CrashTest!$C$5),3,IF(AND($A170&gt;=CrashTest!$B$6,$A170&lt;=CrashTest!$C$6),4,IF(AND($A170&gt;=CrashTest!$B$7,$A170&lt;=CrashTest!$C$7),5,0)))))</f>
        <v>0</v>
      </c>
      <c r="J170" s="0" t="str">
        <f aca="false">IF(I170=0,"",IF(I169=I170,MAX(J169,B170),B170))</f>
        <v/>
      </c>
      <c r="K170" s="9" t="str">
        <f aca="false">IF(I170=0,"",B170/J170-1)</f>
        <v/>
      </c>
      <c r="L170" s="0" t="n">
        <f aca="false">MATCH($A170,DailyBTC!$A:$A,0)</f>
        <v>246</v>
      </c>
      <c r="M170" s="8" t="n">
        <f aca="false">INDEX(DailyBTC!$F:$F,$L170)</f>
        <v>3953.02254967876</v>
      </c>
      <c r="N170" s="8" t="n">
        <f aca="false">INDEX(DailyETH!$F:$F,$L170)</f>
        <v>98.6500633055129</v>
      </c>
      <c r="O170" s="8" t="n">
        <f aca="false">INDEX(DailyBTC!$B:$B,$L170)</f>
        <v>11678.3482268849</v>
      </c>
      <c r="P170" s="8" t="n">
        <f aca="false">INDEX(DailyETH!$B:$B,$L170)</f>
        <v>436.09076943308</v>
      </c>
      <c r="Q170" s="9" t="n">
        <f aca="false">LN(M170/M169)</f>
        <v>0.0106805959977654</v>
      </c>
      <c r="R170" s="9" t="n">
        <f aca="false">LN(N170/N169)</f>
        <v>0.0304576462236146</v>
      </c>
      <c r="S170" s="9" t="n">
        <f aca="false">LN(O170/O169)</f>
        <v>0.012967836228564</v>
      </c>
      <c r="T170" s="9" t="n">
        <f aca="false">LN(P170/P169)</f>
        <v>0.0988640668209793</v>
      </c>
      <c r="U170" s="9" t="n">
        <f aca="false">M170/M169-1</f>
        <v>0.0107378371716378</v>
      </c>
      <c r="V170" s="9" t="n">
        <f aca="false">O170/O169-1</f>
        <v>0.0130522832537068</v>
      </c>
    </row>
    <row r="171" customFormat="false" ht="15" hidden="false" customHeight="false" outlineLevel="0" collapsed="false">
      <c r="A171" s="5" t="n">
        <v>44075</v>
      </c>
      <c r="B171" s="6" t="n">
        <v>3526.65</v>
      </c>
      <c r="C171" s="9" t="n">
        <f aca="false">B171/B170-1</f>
        <v>0.00752504778148233</v>
      </c>
      <c r="D171" s="9" t="n">
        <f aca="false">LN(B171/B170)</f>
        <v>0.00749687585123401</v>
      </c>
      <c r="E171" s="9" t="n">
        <f aca="false">B171/B166-1</f>
        <v>0.0241112550165234</v>
      </c>
      <c r="F171" s="9" t="n">
        <f aca="false">B171/B150-1</f>
        <v>0.0704301874880486</v>
      </c>
      <c r="G171" s="0" t="n">
        <f aca="false">MAX(G170,B171)</f>
        <v>3526.65</v>
      </c>
      <c r="H171" s="9" t="n">
        <f aca="false">B171/G171-1</f>
        <v>0</v>
      </c>
      <c r="I171" s="0" t="n">
        <f aca="false">IF(AND($A171&gt;=CrashTest!$B$3,$A171&lt;=CrashTest!$C$3),1,IF(AND($A171&gt;=CrashTest!$B$4,$A171&lt;=CrashTest!$C$4),2,IF(AND($A171&gt;=CrashTest!$B$5,$A171&lt;=CrashTest!$C$5),3,IF(AND($A171&gt;=CrashTest!$B$6,$A171&lt;=CrashTest!$C$6),4,IF(AND($A171&gt;=CrashTest!$B$7,$A171&lt;=CrashTest!$C$7),5,0)))))</f>
        <v>0</v>
      </c>
      <c r="J171" s="0" t="str">
        <f aca="false">IF(I171=0,"",IF(I170=I171,MAX(J170,B171),B171))</f>
        <v/>
      </c>
      <c r="K171" s="9" t="str">
        <f aca="false">IF(I171=0,"",B171/J171-1)</f>
        <v/>
      </c>
      <c r="L171" s="0" t="n">
        <f aca="false">MATCH($A171,DailyBTC!$A:$A,0)</f>
        <v>247</v>
      </c>
      <c r="M171" s="8" t="n">
        <f aca="false">INDEX(DailyBTC!$F:$F,$L171)</f>
        <v>3997.34577527674</v>
      </c>
      <c r="N171" s="8" t="n">
        <f aca="false">INDEX(DailyETH!$F:$F,$L171)</f>
        <v>101.500057016505</v>
      </c>
      <c r="O171" s="8" t="n">
        <f aca="false">INDEX(DailyBTC!$B:$B,$L171)</f>
        <v>11970.364856166</v>
      </c>
      <c r="P171" s="8" t="n">
        <f aca="false">INDEX(DailyETH!$B:$B,$L171)</f>
        <v>480.749175862069</v>
      </c>
      <c r="Q171" s="9" t="n">
        <f aca="false">LN(M171/M170)</f>
        <v>0.0111500959430155</v>
      </c>
      <c r="R171" s="9" t="n">
        <f aca="false">LN(N171/N170)</f>
        <v>0.02848048603391</v>
      </c>
      <c r="S171" s="9" t="n">
        <f aca="false">LN(O171/O170)</f>
        <v>0.0246974515196621</v>
      </c>
      <c r="T171" s="9" t="n">
        <f aca="false">LN(P171/P170)</f>
        <v>0.0974952617376576</v>
      </c>
      <c r="U171" s="9" t="n">
        <f aca="false">M171/M170-1</f>
        <v>0.0112124899468591</v>
      </c>
      <c r="V171" s="9" t="n">
        <f aca="false">O171/O170-1</f>
        <v>0.0250049599145232</v>
      </c>
    </row>
    <row r="172" customFormat="false" ht="15" hidden="false" customHeight="false" outlineLevel="0" collapsed="false">
      <c r="A172" s="5" t="n">
        <v>44076</v>
      </c>
      <c r="B172" s="6" t="n">
        <v>3580.84</v>
      </c>
      <c r="C172" s="9" t="n">
        <f aca="false">B172/B171-1</f>
        <v>0.0153658571165269</v>
      </c>
      <c r="D172" s="9" t="n">
        <f aca="false">LN(B172/B171)</f>
        <v>0.0152489979082357</v>
      </c>
      <c r="E172" s="9" t="n">
        <f aca="false">B172/B167-1</f>
        <v>0.0293526660591652</v>
      </c>
      <c r="F172" s="9" t="n">
        <f aca="false">B172/B151-1</f>
        <v>0.0829666324916603</v>
      </c>
      <c r="G172" s="0" t="n">
        <f aca="false">MAX(G171,B172)</f>
        <v>3580.84</v>
      </c>
      <c r="H172" s="9" t="n">
        <f aca="false">B172/G172-1</f>
        <v>0</v>
      </c>
      <c r="I172" s="0" t="n">
        <f aca="false">IF(AND($A172&gt;=CrashTest!$B$3,$A172&lt;=CrashTest!$C$3),1,IF(AND($A172&gt;=CrashTest!$B$4,$A172&lt;=CrashTest!$C$4),2,IF(AND($A172&gt;=CrashTest!$B$5,$A172&lt;=CrashTest!$C$5),3,IF(AND($A172&gt;=CrashTest!$B$6,$A172&lt;=CrashTest!$C$6),4,IF(AND($A172&gt;=CrashTest!$B$7,$A172&lt;=CrashTest!$C$7),5,0)))))</f>
        <v>0</v>
      </c>
      <c r="J172" s="0" t="str">
        <f aca="false">IF(I172=0,"",IF(I171=I172,MAX(J171,B172),B172))</f>
        <v/>
      </c>
      <c r="K172" s="9" t="str">
        <f aca="false">IF(I172=0,"",B172/J172-1)</f>
        <v/>
      </c>
      <c r="L172" s="0" t="n">
        <f aca="false">MATCH($A172,DailyBTC!$A:$A,0)</f>
        <v>248</v>
      </c>
      <c r="M172" s="8" t="n">
        <f aca="false">INDEX(DailyBTC!$F:$F,$L172)</f>
        <v>3910.04593873971</v>
      </c>
      <c r="N172" s="8" t="n">
        <f aca="false">INDEX(DailyETH!$F:$F,$L172)</f>
        <v>98.3319180141377</v>
      </c>
      <c r="O172" s="8" t="n">
        <f aca="false">INDEX(DailyBTC!$B:$B,$L172)</f>
        <v>11414.5209336645</v>
      </c>
      <c r="P172" s="8" t="n">
        <f aca="false">INDEX(DailyETH!$B:$B,$L172)</f>
        <v>441.214134132087</v>
      </c>
      <c r="Q172" s="9" t="n">
        <f aca="false">LN(M172/M171)</f>
        <v>-0.0220814617216905</v>
      </c>
      <c r="R172" s="9" t="n">
        <f aca="false">LN(N172/N171)</f>
        <v>-0.0317106857290918</v>
      </c>
      <c r="S172" s="9" t="n">
        <f aca="false">LN(O172/O171)</f>
        <v>-0.0475476890285084</v>
      </c>
      <c r="T172" s="9" t="n">
        <f aca="false">LN(P172/P171)</f>
        <v>-0.0858153476682401</v>
      </c>
      <c r="U172" s="9" t="n">
        <f aca="false">M172/M171-1</f>
        <v>-0.0218394508368452</v>
      </c>
      <c r="V172" s="9" t="n">
        <f aca="false">O172/O171-1</f>
        <v>-0.0464350025400588</v>
      </c>
    </row>
    <row r="173" customFormat="false" ht="15" hidden="false" customHeight="false" outlineLevel="0" collapsed="false">
      <c r="A173" s="5" t="n">
        <v>44077</v>
      </c>
      <c r="B173" s="6" t="n">
        <v>3455.06</v>
      </c>
      <c r="C173" s="9" t="n">
        <f aca="false">B173/B172-1</f>
        <v>-0.0351258363959295</v>
      </c>
      <c r="D173" s="9" t="n">
        <f aca="false">LN(B173/B172)</f>
        <v>-0.0357575865563134</v>
      </c>
      <c r="E173" s="9" t="n">
        <f aca="false">B173/B168-1</f>
        <v>-0.00846307270666236</v>
      </c>
      <c r="F173" s="9" t="n">
        <f aca="false">B173/B152-1</f>
        <v>0.03825084065305</v>
      </c>
      <c r="G173" s="0" t="n">
        <f aca="false">MAX(G172,B173)</f>
        <v>3580.84</v>
      </c>
      <c r="H173" s="9" t="n">
        <f aca="false">B173/G173-1</f>
        <v>-0.0351258363959295</v>
      </c>
      <c r="I173" s="0" t="n">
        <f aca="false">IF(AND($A173&gt;=CrashTest!$B$3,$A173&lt;=CrashTest!$C$3),1,IF(AND($A173&gt;=CrashTest!$B$4,$A173&lt;=CrashTest!$C$4),2,IF(AND($A173&gt;=CrashTest!$B$5,$A173&lt;=CrashTest!$C$5),3,IF(AND($A173&gt;=CrashTest!$B$6,$A173&lt;=CrashTest!$C$6),4,IF(AND($A173&gt;=CrashTest!$B$7,$A173&lt;=CrashTest!$C$7),5,0)))))</f>
        <v>0</v>
      </c>
      <c r="J173" s="0" t="str">
        <f aca="false">IF(I173=0,"",IF(I172=I173,MAX(J172,B173),B173))</f>
        <v/>
      </c>
      <c r="K173" s="9" t="str">
        <f aca="false">IF(I173=0,"",B173/J173-1)</f>
        <v/>
      </c>
      <c r="L173" s="0" t="n">
        <f aca="false">MATCH($A173,DailyBTC!$A:$A,0)</f>
        <v>249</v>
      </c>
      <c r="M173" s="8" t="n">
        <f aca="false">INDEX(DailyBTC!$F:$F,$L173)</f>
        <v>3872.67075469619</v>
      </c>
      <c r="N173" s="8" t="n">
        <f aca="false">INDEX(DailyETH!$F:$F,$L173)</f>
        <v>95.7605242354408</v>
      </c>
      <c r="O173" s="8" t="n">
        <f aca="false">INDEX(DailyBTC!$B:$B,$L173)</f>
        <v>10261.4944095266</v>
      </c>
      <c r="P173" s="8" t="n">
        <f aca="false">INDEX(DailyETH!$B:$B,$L173)</f>
        <v>383.542584979544</v>
      </c>
      <c r="Q173" s="9" t="n">
        <f aca="false">LN(M173/M172)</f>
        <v>-0.00960473645387228</v>
      </c>
      <c r="R173" s="9" t="n">
        <f aca="false">LN(N173/N172)</f>
        <v>-0.0264981387848079</v>
      </c>
      <c r="S173" s="9" t="n">
        <f aca="false">LN(O173/O172)</f>
        <v>-0.10648782787347</v>
      </c>
      <c r="T173" s="9" t="n">
        <f aca="false">LN(P173/P172)</f>
        <v>-0.140079664909784</v>
      </c>
      <c r="U173" s="9" t="n">
        <f aca="false">M173/M172-1</f>
        <v>-0.00955875829314834</v>
      </c>
      <c r="V173" s="9" t="n">
        <f aca="false">O173/O172-1</f>
        <v>-0.101014009334138</v>
      </c>
    </row>
    <row r="174" customFormat="false" ht="15" hidden="false" customHeight="false" outlineLevel="0" collapsed="false">
      <c r="A174" s="5" t="n">
        <v>44078</v>
      </c>
      <c r="B174" s="6" t="n">
        <v>3426.96</v>
      </c>
      <c r="C174" s="9" t="n">
        <f aca="false">B174/B173-1</f>
        <v>-0.00813299913749688</v>
      </c>
      <c r="D174" s="9" t="n">
        <f aca="false">LN(B174/B173)</f>
        <v>-0.0081662523968659</v>
      </c>
      <c r="E174" s="9" t="n">
        <f aca="false">B174/B169-1</f>
        <v>-0.023104267091599</v>
      </c>
      <c r="F174" s="9" t="n">
        <f aca="false">B174/B153-1</f>
        <v>0.0232297053589556</v>
      </c>
      <c r="G174" s="0" t="n">
        <f aca="false">MAX(G173,B174)</f>
        <v>3580.84</v>
      </c>
      <c r="H174" s="9" t="n">
        <f aca="false">B174/G174-1</f>
        <v>-0.0429731571363144</v>
      </c>
      <c r="I174" s="0" t="n">
        <f aca="false">IF(AND($A174&gt;=CrashTest!$B$3,$A174&lt;=CrashTest!$C$3),1,IF(AND($A174&gt;=CrashTest!$B$4,$A174&lt;=CrashTest!$C$4),2,IF(AND($A174&gt;=CrashTest!$B$5,$A174&lt;=CrashTest!$C$5),3,IF(AND($A174&gt;=CrashTest!$B$6,$A174&lt;=CrashTest!$C$6),4,IF(AND($A174&gt;=CrashTest!$B$7,$A174&lt;=CrashTest!$C$7),5,0)))))</f>
        <v>0</v>
      </c>
      <c r="J174" s="0" t="str">
        <f aca="false">IF(I174=0,"",IF(I173=I174,MAX(J173,B174),B174))</f>
        <v/>
      </c>
      <c r="K174" s="9" t="str">
        <f aca="false">IF(I174=0,"",B174/J174-1)</f>
        <v/>
      </c>
      <c r="L174" s="0" t="n">
        <f aca="false">MATCH($A174,DailyBTC!$A:$A,0)</f>
        <v>250</v>
      </c>
      <c r="M174" s="8" t="n">
        <f aca="false">INDEX(DailyBTC!$F:$F,$L174)</f>
        <v>3805.27772359948</v>
      </c>
      <c r="N174" s="8" t="n">
        <f aca="false">INDEX(DailyETH!$F:$F,$L174)</f>
        <v>95.8706912050528</v>
      </c>
      <c r="O174" s="8" t="n">
        <f aca="false">INDEX(DailyBTC!$B:$B,$L174)</f>
        <v>10471.9664133255</v>
      </c>
      <c r="P174" s="8" t="n">
        <f aca="false">INDEX(DailyETH!$B:$B,$L174)</f>
        <v>386.66907597896</v>
      </c>
      <c r="Q174" s="9" t="n">
        <f aca="false">LN(M174/M173)</f>
        <v>-0.0175554087431566</v>
      </c>
      <c r="R174" s="9" t="n">
        <f aca="false">LN(N174/N173)</f>
        <v>0.00114978117208613</v>
      </c>
      <c r="S174" s="9" t="n">
        <f aca="false">LN(O174/O173)</f>
        <v>0.0203033382327164</v>
      </c>
      <c r="T174" s="9" t="n">
        <f aca="false">LN(P174/P173)</f>
        <v>0.00811856877902906</v>
      </c>
      <c r="U174" s="9" t="n">
        <f aca="false">M174/M173-1</f>
        <v>-0.0174022103518584</v>
      </c>
      <c r="V174" s="9" t="n">
        <f aca="false">O174/O173-1</f>
        <v>0.0205108530394462</v>
      </c>
    </row>
    <row r="175" customFormat="false" ht="15" hidden="false" customHeight="false" outlineLevel="0" collapsed="false">
      <c r="A175" s="5" t="n">
        <v>44082</v>
      </c>
      <c r="B175" s="6" t="n">
        <v>3331.84</v>
      </c>
      <c r="C175" s="9" t="n">
        <f aca="false">B175/B174-1</f>
        <v>-0.027756378831384</v>
      </c>
      <c r="D175" s="9" t="n">
        <f aca="false">LN(B175/B174)</f>
        <v>-0.0281488668640583</v>
      </c>
      <c r="E175" s="9" t="n">
        <f aca="false">B175/B170-1</f>
        <v>-0.0481300227694118</v>
      </c>
      <c r="F175" s="9" t="n">
        <f aca="false">B175/B154-1</f>
        <v>-0.00580076866152635</v>
      </c>
      <c r="G175" s="0" t="n">
        <f aca="false">MAX(G174,B175)</f>
        <v>3580.84</v>
      </c>
      <c r="H175" s="9" t="n">
        <f aca="false">B175/G175-1</f>
        <v>-0.0695367567386424</v>
      </c>
      <c r="I175" s="0" t="n">
        <f aca="false">IF(AND($A175&gt;=CrashTest!$B$3,$A175&lt;=CrashTest!$C$3),1,IF(AND($A175&gt;=CrashTest!$B$4,$A175&lt;=CrashTest!$C$4),2,IF(AND($A175&gt;=CrashTest!$B$5,$A175&lt;=CrashTest!$C$5),3,IF(AND($A175&gt;=CrashTest!$B$6,$A175&lt;=CrashTest!$C$6),4,IF(AND($A175&gt;=CrashTest!$B$7,$A175&lt;=CrashTest!$C$7),5,0)))))</f>
        <v>0</v>
      </c>
      <c r="J175" s="0" t="str">
        <f aca="false">IF(I175=0,"",IF(I174=I175,MAX(J174,B175),B175))</f>
        <v/>
      </c>
      <c r="K175" s="9" t="str">
        <f aca="false">IF(I175=0,"",B175/J175-1)</f>
        <v/>
      </c>
      <c r="L175" s="0" t="n">
        <f aca="false">MATCH($A175,DailyBTC!$A:$A,0)</f>
        <v>254</v>
      </c>
      <c r="M175" s="8" t="n">
        <f aca="false">INDEX(DailyBTC!$F:$F,$L175)</f>
        <v>3763.04761967866</v>
      </c>
      <c r="N175" s="8" t="n">
        <f aca="false">INDEX(DailyETH!$F:$F,$L175)</f>
        <v>93.1610512436551</v>
      </c>
      <c r="O175" s="8" t="n">
        <f aca="false">INDEX(DailyBTC!$B:$B,$L175)</f>
        <v>10108.6354501461</v>
      </c>
      <c r="P175" s="8" t="n">
        <f aca="false">INDEX(DailyETH!$B:$B,$L175)</f>
        <v>336.716558094682</v>
      </c>
      <c r="Q175" s="9" t="n">
        <f aca="false">LN(M175/M174)</f>
        <v>-0.0111598115269763</v>
      </c>
      <c r="R175" s="9" t="n">
        <f aca="false">LN(N175/N174)</f>
        <v>-0.0286705876449692</v>
      </c>
      <c r="S175" s="9" t="n">
        <f aca="false">LN(O175/O174)</f>
        <v>-0.0353117677076849</v>
      </c>
      <c r="T175" s="9" t="n">
        <f aca="false">LN(P175/P174)</f>
        <v>-0.138327723844723</v>
      </c>
      <c r="U175" s="9" t="n">
        <f aca="false">M175/M174-1</f>
        <v>-0.0110977718285634</v>
      </c>
      <c r="V175" s="9" t="n">
        <f aca="false">O175/O174-1</f>
        <v>-0.0346955814064743</v>
      </c>
    </row>
    <row r="176" customFormat="false" ht="15" hidden="false" customHeight="false" outlineLevel="0" collapsed="false">
      <c r="A176" s="5" t="n">
        <v>44083</v>
      </c>
      <c r="B176" s="6" t="n">
        <v>3398.96</v>
      </c>
      <c r="C176" s="9" t="n">
        <f aca="false">B176/B175-1</f>
        <v>0.020145024971187</v>
      </c>
      <c r="D176" s="9" t="n">
        <f aca="false">LN(B176/B175)</f>
        <v>0.0199447985336713</v>
      </c>
      <c r="E176" s="9" t="n">
        <f aca="false">B176/B171-1</f>
        <v>-0.0362071654402903</v>
      </c>
      <c r="F176" s="9" t="n">
        <f aca="false">B176/B155-1</f>
        <v>0.0114537549807021</v>
      </c>
      <c r="G176" s="0" t="n">
        <f aca="false">MAX(G175,B176)</f>
        <v>3580.84</v>
      </c>
      <c r="H176" s="9" t="n">
        <f aca="false">B176/G176-1</f>
        <v>-0.0507925514683706</v>
      </c>
      <c r="I176" s="0" t="n">
        <f aca="false">IF(AND($A176&gt;=CrashTest!$B$3,$A176&lt;=CrashTest!$C$3),1,IF(AND($A176&gt;=CrashTest!$B$4,$A176&lt;=CrashTest!$C$4),2,IF(AND($A176&gt;=CrashTest!$B$5,$A176&lt;=CrashTest!$C$5),3,IF(AND($A176&gt;=CrashTest!$B$6,$A176&lt;=CrashTest!$C$6),4,IF(AND($A176&gt;=CrashTest!$B$7,$A176&lt;=CrashTest!$C$7),5,0)))))</f>
        <v>0</v>
      </c>
      <c r="J176" s="0" t="str">
        <f aca="false">IF(I176=0,"",IF(I175=I176,MAX(J175,B176),B176))</f>
        <v/>
      </c>
      <c r="K176" s="9" t="str">
        <f aca="false">IF(I176=0,"",B176/J176-1)</f>
        <v/>
      </c>
      <c r="L176" s="0" t="n">
        <f aca="false">MATCH($A176,DailyBTC!$A:$A,0)</f>
        <v>255</v>
      </c>
      <c r="M176" s="8" t="n">
        <f aca="false">INDEX(DailyBTC!$F:$F,$L176)</f>
        <v>3770.04474491447</v>
      </c>
      <c r="N176" s="8" t="n">
        <f aca="false">INDEX(DailyETH!$F:$F,$L176)</f>
        <v>94.3751142752443</v>
      </c>
      <c r="O176" s="8" t="n">
        <f aca="false">INDEX(DailyBTC!$B:$B,$L176)</f>
        <v>10223.1114091175</v>
      </c>
      <c r="P176" s="8" t="n">
        <f aca="false">INDEX(DailyETH!$B:$B,$L176)</f>
        <v>352.053948568089</v>
      </c>
      <c r="Q176" s="9" t="n">
        <f aca="false">LN(M176/M175)</f>
        <v>0.00185770382452668</v>
      </c>
      <c r="R176" s="9" t="n">
        <f aca="false">LN(N176/N175)</f>
        <v>0.0129476891980998</v>
      </c>
      <c r="S176" s="9" t="n">
        <f aca="false">LN(O176/O175)</f>
        <v>0.0112609279932153</v>
      </c>
      <c r="T176" s="9" t="n">
        <f aca="false">LN(P176/P175)</f>
        <v>0.0445429242838187</v>
      </c>
      <c r="U176" s="9" t="n">
        <f aca="false">M176/M175-1</f>
        <v>0.00185943042528192</v>
      </c>
      <c r="V176" s="9" t="n">
        <f aca="false">O176/O175-1</f>
        <v>0.0113245709112744</v>
      </c>
    </row>
    <row r="177" customFormat="false" ht="15" hidden="false" customHeight="false" outlineLevel="0" collapsed="false">
      <c r="A177" s="5" t="n">
        <v>44084</v>
      </c>
      <c r="B177" s="6" t="n">
        <v>3339.19</v>
      </c>
      <c r="C177" s="9" t="n">
        <f aca="false">B177/B176-1</f>
        <v>-0.0175847906418434</v>
      </c>
      <c r="D177" s="9" t="n">
        <f aca="false">LN(B177/B176)</f>
        <v>-0.017741239870587</v>
      </c>
      <c r="E177" s="9" t="n">
        <f aca="false">B177/B172-1</f>
        <v>-0.0674841657264776</v>
      </c>
      <c r="F177" s="9" t="n">
        <f aca="false">B177/B156-1</f>
        <v>0.00164982346888887</v>
      </c>
      <c r="G177" s="0" t="n">
        <f aca="false">MAX(G176,B177)</f>
        <v>3580.84</v>
      </c>
      <c r="H177" s="9" t="n">
        <f aca="false">B177/G177-1</f>
        <v>-0.0674841657264776</v>
      </c>
      <c r="I177" s="0" t="n">
        <f aca="false">IF(AND($A177&gt;=CrashTest!$B$3,$A177&lt;=CrashTest!$C$3),1,IF(AND($A177&gt;=CrashTest!$B$4,$A177&lt;=CrashTest!$C$4),2,IF(AND($A177&gt;=CrashTest!$B$5,$A177&lt;=CrashTest!$C$5),3,IF(AND($A177&gt;=CrashTest!$B$6,$A177&lt;=CrashTest!$C$6),4,IF(AND($A177&gt;=CrashTest!$B$7,$A177&lt;=CrashTest!$C$7),5,0)))))</f>
        <v>0</v>
      </c>
      <c r="J177" s="0" t="str">
        <f aca="false">IF(I177=0,"",IF(I176=I177,MAX(J176,B177),B177))</f>
        <v/>
      </c>
      <c r="K177" s="9" t="str">
        <f aca="false">IF(I177=0,"",B177/J177-1)</f>
        <v/>
      </c>
      <c r="L177" s="0" t="n">
        <f aca="false">MATCH($A177,DailyBTC!$A:$A,0)</f>
        <v>256</v>
      </c>
      <c r="M177" s="8" t="n">
        <f aca="false">INDEX(DailyBTC!$F:$F,$L177)</f>
        <v>3772.37361657103</v>
      </c>
      <c r="N177" s="8" t="n">
        <f aca="false">INDEX(DailyETH!$F:$F,$L177)</f>
        <v>94.3629900573306</v>
      </c>
      <c r="O177" s="8" t="n">
        <f aca="false">INDEX(DailyBTC!$B:$B,$L177)</f>
        <v>10334.6307302162</v>
      </c>
      <c r="P177" s="8" t="n">
        <f aca="false">INDEX(DailyETH!$B:$B,$L177)</f>
        <v>367.380867621274</v>
      </c>
      <c r="Q177" s="9" t="n">
        <f aca="false">LN(M177/M176)</f>
        <v>0.000617539791337701</v>
      </c>
      <c r="R177" s="9" t="n">
        <f aca="false">LN(N177/N176)</f>
        <v>-0.000128476631396763</v>
      </c>
      <c r="S177" s="9" t="n">
        <f aca="false">LN(O177/O176)</f>
        <v>0.0108494808684524</v>
      </c>
      <c r="T177" s="9" t="n">
        <f aca="false">LN(P177/P176)</f>
        <v>0.0426146695284414</v>
      </c>
      <c r="U177" s="9" t="n">
        <f aca="false">M177/M176-1</f>
        <v>0.000617730508291059</v>
      </c>
      <c r="V177" s="9" t="n">
        <f aca="false">O177/O176-1</f>
        <v>0.010908549915561</v>
      </c>
    </row>
    <row r="178" customFormat="false" ht="15" hidden="false" customHeight="false" outlineLevel="0" collapsed="false">
      <c r="A178" s="5" t="n">
        <v>44085</v>
      </c>
      <c r="B178" s="6" t="n">
        <v>3340.97</v>
      </c>
      <c r="C178" s="9" t="n">
        <f aca="false">B178/B177-1</f>
        <v>0.000533063407592849</v>
      </c>
      <c r="D178" s="9" t="n">
        <f aca="false">LN(B178/B177)</f>
        <v>0.000532921379765575</v>
      </c>
      <c r="E178" s="9" t="n">
        <f aca="false">B178/B173-1</f>
        <v>-0.0330211342205345</v>
      </c>
      <c r="F178" s="9" t="n">
        <f aca="false">B178/B157-1</f>
        <v>-0.0116496812460248</v>
      </c>
      <c r="G178" s="0" t="n">
        <f aca="false">MAX(G177,B178)</f>
        <v>3580.84</v>
      </c>
      <c r="H178" s="9" t="n">
        <f aca="false">B178/G178-1</f>
        <v>-0.0669870756582256</v>
      </c>
      <c r="I178" s="0" t="n">
        <f aca="false">IF(AND($A178&gt;=CrashTest!$B$3,$A178&lt;=CrashTest!$C$3),1,IF(AND($A178&gt;=CrashTest!$B$4,$A178&lt;=CrashTest!$C$4),2,IF(AND($A178&gt;=CrashTest!$B$5,$A178&lt;=CrashTest!$C$5),3,IF(AND($A178&gt;=CrashTest!$B$6,$A178&lt;=CrashTest!$C$6),4,IF(AND($A178&gt;=CrashTest!$B$7,$A178&lt;=CrashTest!$C$7),5,0)))))</f>
        <v>0</v>
      </c>
      <c r="J178" s="0" t="str">
        <f aca="false">IF(I178=0,"",IF(I177=I178,MAX(J177,B178),B178))</f>
        <v/>
      </c>
      <c r="K178" s="9" t="str">
        <f aca="false">IF(I178=0,"",B178/J178-1)</f>
        <v/>
      </c>
      <c r="L178" s="0" t="n">
        <f aca="false">MATCH($A178,DailyBTC!$A:$A,0)</f>
        <v>257</v>
      </c>
      <c r="M178" s="8" t="n">
        <f aca="false">INDEX(DailyBTC!$F:$F,$L178)</f>
        <v>3768.49182957964</v>
      </c>
      <c r="N178" s="8" t="n">
        <f aca="false">INDEX(DailyETH!$F:$F,$L178)</f>
        <v>94.9982533931015</v>
      </c>
      <c r="O178" s="8" t="n">
        <f aca="false">INDEX(DailyBTC!$B:$B,$L178)</f>
        <v>10387.0207419638</v>
      </c>
      <c r="P178" s="8" t="n">
        <f aca="false">INDEX(DailyETH!$B:$B,$L178)</f>
        <v>373.966615780245</v>
      </c>
      <c r="Q178" s="9" t="n">
        <f aca="false">LN(M178/M177)</f>
        <v>-0.0010295336422542</v>
      </c>
      <c r="R178" s="9" t="n">
        <f aca="false">LN(N178/N177)</f>
        <v>0.00670956429518048</v>
      </c>
      <c r="S178" s="9" t="n">
        <f aca="false">LN(O178/O177)</f>
        <v>0.00505655868664437</v>
      </c>
      <c r="T178" s="9" t="n">
        <f aca="false">LN(P178/P177)</f>
        <v>0.0177674344502276</v>
      </c>
      <c r="U178" s="9" t="n">
        <f aca="false">M178/M177-1</f>
        <v>-0.00102900385432103</v>
      </c>
      <c r="V178" s="9" t="n">
        <f aca="false">O178/O177-1</f>
        <v>0.00506936465513208</v>
      </c>
    </row>
    <row r="179" customFormat="false" ht="15" hidden="false" customHeight="false" outlineLevel="0" collapsed="false">
      <c r="A179" s="5" t="n">
        <v>44088</v>
      </c>
      <c r="B179" s="6" t="n">
        <v>3383.54</v>
      </c>
      <c r="C179" s="9" t="n">
        <f aca="false">B179/B178-1</f>
        <v>0.0127418085166884</v>
      </c>
      <c r="D179" s="9" t="n">
        <f aca="false">LN(B179/B178)</f>
        <v>0.0126613147111891</v>
      </c>
      <c r="E179" s="9" t="n">
        <f aca="false">B179/B174-1</f>
        <v>-0.0126701216238299</v>
      </c>
      <c r="F179" s="9" t="n">
        <f aca="false">B179/B158-1</f>
        <v>0.00299694969215314</v>
      </c>
      <c r="G179" s="0" t="n">
        <f aca="false">MAX(G178,B179)</f>
        <v>3580.84</v>
      </c>
      <c r="H179" s="9" t="n">
        <f aca="false">B179/G179-1</f>
        <v>-0.0550988036326673</v>
      </c>
      <c r="I179" s="0" t="n">
        <f aca="false">IF(AND($A179&gt;=CrashTest!$B$3,$A179&lt;=CrashTest!$C$3),1,IF(AND($A179&gt;=CrashTest!$B$4,$A179&lt;=CrashTest!$C$4),2,IF(AND($A179&gt;=CrashTest!$B$5,$A179&lt;=CrashTest!$C$5),3,IF(AND($A179&gt;=CrashTest!$B$6,$A179&lt;=CrashTest!$C$6),4,IF(AND($A179&gt;=CrashTest!$B$7,$A179&lt;=CrashTest!$C$7),5,0)))))</f>
        <v>0</v>
      </c>
      <c r="J179" s="0" t="str">
        <f aca="false">IF(I179=0,"",IF(I178=I179,MAX(J178,B179),B179))</f>
        <v/>
      </c>
      <c r="K179" s="9" t="str">
        <f aca="false">IF(I179=0,"",B179/J179-1)</f>
        <v/>
      </c>
      <c r="L179" s="0" t="n">
        <f aca="false">MATCH($A179,DailyBTC!$A:$A,0)</f>
        <v>260</v>
      </c>
      <c r="M179" s="8" t="n">
        <f aca="false">INDEX(DailyBTC!$F:$F,$L179)</f>
        <v>3780.50665646553</v>
      </c>
      <c r="N179" s="8" t="n">
        <f aca="false">INDEX(DailyETH!$F:$F,$L179)</f>
        <v>94.4359030511786</v>
      </c>
      <c r="O179" s="8" t="n">
        <f aca="false">INDEX(DailyBTC!$B:$B,$L179)</f>
        <v>10662.719912332</v>
      </c>
      <c r="P179" s="8" t="n">
        <f aca="false">INDEX(DailyETH!$B:$B,$L179)</f>
        <v>375.801003682057</v>
      </c>
      <c r="Q179" s="9" t="n">
        <f aca="false">LN(M179/M178)</f>
        <v>0.00318316053530274</v>
      </c>
      <c r="R179" s="9" t="n">
        <f aca="false">LN(N179/N178)</f>
        <v>-0.00593717631903909</v>
      </c>
      <c r="S179" s="9" t="n">
        <f aca="false">LN(O179/O178)</f>
        <v>0.0261965162833894</v>
      </c>
      <c r="T179" s="9" t="n">
        <f aca="false">LN(P179/P178)</f>
        <v>0.0048932269528818</v>
      </c>
      <c r="U179" s="9" t="n">
        <f aca="false">M179/M178-1</f>
        <v>0.00318823217064823</v>
      </c>
      <c r="V179" s="9" t="n">
        <f aca="false">O179/O178-1</f>
        <v>0.0265426610013755</v>
      </c>
    </row>
    <row r="180" customFormat="false" ht="15" hidden="false" customHeight="false" outlineLevel="0" collapsed="false">
      <c r="A180" s="5" t="n">
        <v>44089</v>
      </c>
      <c r="B180" s="6" t="n">
        <v>3401.2</v>
      </c>
      <c r="C180" s="9" t="n">
        <f aca="false">B180/B179-1</f>
        <v>0.00521938561388358</v>
      </c>
      <c r="D180" s="9" t="n">
        <f aca="false">LN(B180/B179)</f>
        <v>0.00520581183150718</v>
      </c>
      <c r="E180" s="9" t="n">
        <f aca="false">B180/B175-1</f>
        <v>0.0208173261621205</v>
      </c>
      <c r="F180" s="9" t="n">
        <f aca="false">B180/B159-1</f>
        <v>0.00840535452214009</v>
      </c>
      <c r="G180" s="0" t="n">
        <f aca="false">MAX(G179,B180)</f>
        <v>3580.84</v>
      </c>
      <c r="H180" s="9" t="n">
        <f aca="false">B180/G180-1</f>
        <v>-0.0501669999218062</v>
      </c>
      <c r="I180" s="0" t="n">
        <f aca="false">IF(AND($A180&gt;=CrashTest!$B$3,$A180&lt;=CrashTest!$C$3),1,IF(AND($A180&gt;=CrashTest!$B$4,$A180&lt;=CrashTest!$C$4),2,IF(AND($A180&gt;=CrashTest!$B$5,$A180&lt;=CrashTest!$C$5),3,IF(AND($A180&gt;=CrashTest!$B$6,$A180&lt;=CrashTest!$C$6),4,IF(AND($A180&gt;=CrashTest!$B$7,$A180&lt;=CrashTest!$C$7),5,0)))))</f>
        <v>0</v>
      </c>
      <c r="J180" s="0" t="str">
        <f aca="false">IF(I180=0,"",IF(I179=I180,MAX(J179,B180),B180))</f>
        <v/>
      </c>
      <c r="K180" s="9" t="str">
        <f aca="false">IF(I180=0,"",B180/J180-1)</f>
        <v/>
      </c>
      <c r="L180" s="0" t="n">
        <f aca="false">MATCH($A180,DailyBTC!$A:$A,0)</f>
        <v>261</v>
      </c>
      <c r="M180" s="8" t="n">
        <f aca="false">INDEX(DailyBTC!$F:$F,$L180)</f>
        <v>3802.74149511408</v>
      </c>
      <c r="N180" s="8" t="n">
        <f aca="false">INDEX(DailyETH!$F:$F,$L180)</f>
        <v>94.1359226206978</v>
      </c>
      <c r="O180" s="8" t="n">
        <f aca="false">INDEX(DailyBTC!$B:$B,$L180)</f>
        <v>10779.3810249562</v>
      </c>
      <c r="P180" s="8" t="n">
        <f aca="false">INDEX(DailyETH!$B:$B,$L180)</f>
        <v>363.936595733489</v>
      </c>
      <c r="Q180" s="9" t="n">
        <f aca="false">LN(M180/M179)</f>
        <v>0.00586421594641556</v>
      </c>
      <c r="R180" s="9" t="n">
        <f aca="false">LN(N180/N179)</f>
        <v>-0.00318160661022319</v>
      </c>
      <c r="S180" s="9" t="n">
        <f aca="false">LN(O180/O179)</f>
        <v>0.010881607554284</v>
      </c>
      <c r="T180" s="9" t="n">
        <f aca="false">LN(P180/P179)</f>
        <v>-0.0320800928446347</v>
      </c>
      <c r="U180" s="9" t="n">
        <f aca="false">M180/M179-1</f>
        <v>0.00588144412086344</v>
      </c>
      <c r="V180" s="9" t="n">
        <f aca="false">O180/O179-1</f>
        <v>0.0109410275786457</v>
      </c>
    </row>
    <row r="181" customFormat="false" ht="15" hidden="false" customHeight="false" outlineLevel="0" collapsed="false">
      <c r="A181" s="5" t="n">
        <v>44090</v>
      </c>
      <c r="B181" s="6" t="n">
        <v>3385.49</v>
      </c>
      <c r="C181" s="9" t="n">
        <f aca="false">B181/B180-1</f>
        <v>-0.00461895801481826</v>
      </c>
      <c r="D181" s="9" t="n">
        <f aca="false">LN(B181/B180)</f>
        <v>-0.0046296583637453</v>
      </c>
      <c r="E181" s="9" t="n">
        <f aca="false">B181/B176-1</f>
        <v>-0.00396297691058445</v>
      </c>
      <c r="F181" s="9" t="n">
        <f aca="false">B181/B160-1</f>
        <v>0.0010348936572846</v>
      </c>
      <c r="G181" s="0" t="n">
        <f aca="false">MAX(G180,B181)</f>
        <v>3580.84</v>
      </c>
      <c r="H181" s="9" t="n">
        <f aca="false">B181/G181-1</f>
        <v>-0.0545542386702562</v>
      </c>
      <c r="I181" s="0" t="n">
        <f aca="false">IF(AND($A181&gt;=CrashTest!$B$3,$A181&lt;=CrashTest!$C$3),1,IF(AND($A181&gt;=CrashTest!$B$4,$A181&lt;=CrashTest!$C$4),2,IF(AND($A181&gt;=CrashTest!$B$5,$A181&lt;=CrashTest!$C$5),3,IF(AND($A181&gt;=CrashTest!$B$6,$A181&lt;=CrashTest!$C$6),4,IF(AND($A181&gt;=CrashTest!$B$7,$A181&lt;=CrashTest!$C$7),5,0)))))</f>
        <v>0</v>
      </c>
      <c r="J181" s="0" t="str">
        <f aca="false">IF(I181=0,"",IF(I180=I181,MAX(J180,B181),B181))</f>
        <v/>
      </c>
      <c r="K181" s="9" t="str">
        <f aca="false">IF(I181=0,"",B181/J181-1)</f>
        <v/>
      </c>
      <c r="L181" s="0" t="n">
        <f aca="false">MATCH($A181,DailyBTC!$A:$A,0)</f>
        <v>262</v>
      </c>
      <c r="M181" s="8" t="n">
        <f aca="false">INDEX(DailyBTC!$F:$F,$L181)</f>
        <v>3836.26350532153</v>
      </c>
      <c r="N181" s="8" t="n">
        <f aca="false">INDEX(DailyETH!$F:$F,$L181)</f>
        <v>94.2810896164611</v>
      </c>
      <c r="O181" s="8" t="n">
        <f aca="false">INDEX(DailyBTC!$B:$B,$L181)</f>
        <v>10968.3205465809</v>
      </c>
      <c r="P181" s="8" t="n">
        <f aca="false">INDEX(DailyETH!$B:$B,$L181)</f>
        <v>365.322076212741</v>
      </c>
      <c r="Q181" s="9" t="n">
        <f aca="false">LN(M181/M180)</f>
        <v>0.00877659469649758</v>
      </c>
      <c r="R181" s="9" t="n">
        <f aca="false">LN(N181/N180)</f>
        <v>0.00154091207331552</v>
      </c>
      <c r="S181" s="9" t="n">
        <f aca="false">LN(O181/O180)</f>
        <v>0.0173760224541026</v>
      </c>
      <c r="T181" s="9" t="n">
        <f aca="false">LN(P181/P180)</f>
        <v>0.00379970015985086</v>
      </c>
      <c r="U181" s="9" t="n">
        <f aca="false">M181/M180-1</f>
        <v>0.00881522192621231</v>
      </c>
      <c r="V181" s="9" t="n">
        <f aca="false">O181/O180-1</f>
        <v>0.0175278637230907</v>
      </c>
    </row>
    <row r="182" customFormat="false" ht="15" hidden="false" customHeight="false" outlineLevel="0" collapsed="false">
      <c r="A182" s="5" t="n">
        <v>44091</v>
      </c>
      <c r="B182" s="6" t="n">
        <v>3357.01</v>
      </c>
      <c r="C182" s="9" t="n">
        <f aca="false">B182/B181-1</f>
        <v>-0.00841237162124231</v>
      </c>
      <c r="D182" s="9" t="n">
        <f aca="false">LN(B182/B181)</f>
        <v>-0.00844795532213</v>
      </c>
      <c r="E182" s="9" t="n">
        <f aca="false">B182/B177-1</f>
        <v>0.00533662355241837</v>
      </c>
      <c r="F182" s="9" t="n">
        <f aca="false">B182/B161-1</f>
        <v>-0.00966729404268119</v>
      </c>
      <c r="G182" s="0" t="n">
        <f aca="false">MAX(G181,B182)</f>
        <v>3580.84</v>
      </c>
      <c r="H182" s="9" t="n">
        <f aca="false">B182/G182-1</f>
        <v>-0.0625076797622904</v>
      </c>
      <c r="I182" s="0" t="n">
        <f aca="false">IF(AND($A182&gt;=CrashTest!$B$3,$A182&lt;=CrashTest!$C$3),1,IF(AND($A182&gt;=CrashTest!$B$4,$A182&lt;=CrashTest!$C$4),2,IF(AND($A182&gt;=CrashTest!$B$5,$A182&lt;=CrashTest!$C$5),3,IF(AND($A182&gt;=CrashTest!$B$6,$A182&lt;=CrashTest!$C$6),4,IF(AND($A182&gt;=CrashTest!$B$7,$A182&lt;=CrashTest!$C$7),5,0)))))</f>
        <v>0</v>
      </c>
      <c r="J182" s="0" t="str">
        <f aca="false">IF(I182=0,"",IF(I181=I182,MAX(J181,B182),B182))</f>
        <v/>
      </c>
      <c r="K182" s="9" t="str">
        <f aca="false">IF(I182=0,"",B182/J182-1)</f>
        <v/>
      </c>
      <c r="L182" s="0" t="n">
        <f aca="false">MATCH($A182,DailyBTC!$A:$A,0)</f>
        <v>263</v>
      </c>
      <c r="M182" s="8" t="n">
        <f aca="false">INDEX(DailyBTC!$F:$F,$L182)</f>
        <v>3813.14047580634</v>
      </c>
      <c r="N182" s="8" t="n">
        <f aca="false">INDEX(DailyETH!$F:$F,$L182)</f>
        <v>96.0418931151838</v>
      </c>
      <c r="O182" s="8" t="n">
        <f aca="false">INDEX(DailyBTC!$B:$B,$L182)</f>
        <v>10936.2927505552</v>
      </c>
      <c r="P182" s="8" t="n">
        <f aca="false">INDEX(DailyETH!$B:$B,$L182)</f>
        <v>389.446111046172</v>
      </c>
      <c r="Q182" s="9" t="n">
        <f aca="false">LN(M182/M181)</f>
        <v>-0.00604572591606815</v>
      </c>
      <c r="R182" s="9" t="n">
        <f aca="false">LN(N182/N181)</f>
        <v>0.0185038476555777</v>
      </c>
      <c r="S182" s="9" t="n">
        <f aca="false">LN(O182/O181)</f>
        <v>-0.00292429895155994</v>
      </c>
      <c r="T182" s="9" t="n">
        <f aca="false">LN(P182/P181)</f>
        <v>0.0639461364783176</v>
      </c>
      <c r="U182" s="9" t="n">
        <f aca="false">M182/M181-1</f>
        <v>-0.00602748728889924</v>
      </c>
      <c r="V182" s="9" t="n">
        <f aca="false">O182/O181-1</f>
        <v>-0.0029200273542046</v>
      </c>
    </row>
    <row r="183" customFormat="false" ht="15" hidden="false" customHeight="false" outlineLevel="0" collapsed="false">
      <c r="A183" s="5" t="n">
        <v>44092</v>
      </c>
      <c r="B183" s="6" t="n">
        <v>3319.47</v>
      </c>
      <c r="C183" s="9" t="n">
        <f aca="false">B183/B182-1</f>
        <v>-0.0111825702038423</v>
      </c>
      <c r="D183" s="9" t="n">
        <f aca="false">LN(B183/B182)</f>
        <v>-0.0112455652130351</v>
      </c>
      <c r="E183" s="9" t="n">
        <f aca="false">B183/B178-1</f>
        <v>-0.00643525682661028</v>
      </c>
      <c r="F183" s="9" t="n">
        <f aca="false">B183/B162-1</f>
        <v>-0.0164096182052536</v>
      </c>
      <c r="G183" s="0" t="n">
        <f aca="false">MAX(G182,B183)</f>
        <v>3580.84</v>
      </c>
      <c r="H183" s="9" t="n">
        <f aca="false">B183/G183-1</f>
        <v>-0.0729912534489116</v>
      </c>
      <c r="I183" s="0" t="n">
        <f aca="false">IF(AND($A183&gt;=CrashTest!$B$3,$A183&lt;=CrashTest!$C$3),1,IF(AND($A183&gt;=CrashTest!$B$4,$A183&lt;=CrashTest!$C$4),2,IF(AND($A183&gt;=CrashTest!$B$5,$A183&lt;=CrashTest!$C$5),3,IF(AND($A183&gt;=CrashTest!$B$6,$A183&lt;=CrashTest!$C$6),4,IF(AND($A183&gt;=CrashTest!$B$7,$A183&lt;=CrashTest!$C$7),5,0)))))</f>
        <v>0</v>
      </c>
      <c r="J183" s="0" t="str">
        <f aca="false">IF(I183=0,"",IF(I182=I183,MAX(J182,B183),B183))</f>
        <v/>
      </c>
      <c r="K183" s="9" t="str">
        <f aca="false">IF(I183=0,"",B183/J183-1)</f>
        <v/>
      </c>
      <c r="L183" s="0" t="n">
        <f aca="false">MATCH($A183,DailyBTC!$A:$A,0)</f>
        <v>264</v>
      </c>
      <c r="M183" s="8" t="n">
        <f aca="false">INDEX(DailyBTC!$F:$F,$L183)</f>
        <v>3798.22498362651</v>
      </c>
      <c r="N183" s="8" t="n">
        <f aca="false">INDEX(DailyETH!$F:$F,$L183)</f>
        <v>94.5241588104464</v>
      </c>
      <c r="O183" s="8" t="n">
        <f aca="false">INDEX(DailyBTC!$B:$B,$L183)</f>
        <v>10920.1128439509</v>
      </c>
      <c r="P183" s="8" t="n">
        <f aca="false">INDEX(DailyETH!$B:$B,$L183)</f>
        <v>382.261676271186</v>
      </c>
      <c r="Q183" s="9" t="n">
        <f aca="false">LN(M183/M182)</f>
        <v>-0.00391927344758884</v>
      </c>
      <c r="R183" s="9" t="n">
        <f aca="false">LN(N183/N182)</f>
        <v>-0.0159290322804797</v>
      </c>
      <c r="S183" s="9" t="n">
        <f aca="false">LN(O183/O182)</f>
        <v>-0.00148056454113322</v>
      </c>
      <c r="T183" s="9" t="n">
        <f aca="false">LN(P183/P182)</f>
        <v>-0.0186201110504976</v>
      </c>
      <c r="U183" s="9" t="n">
        <f aca="false">M183/M182-1</f>
        <v>-0.00391160311938688</v>
      </c>
      <c r="V183" s="9" t="n">
        <f aca="false">O183/O182-1</f>
        <v>-0.00147946904617002</v>
      </c>
    </row>
    <row r="184" customFormat="false" ht="15" hidden="false" customHeight="false" outlineLevel="0" collapsed="false">
      <c r="A184" s="5" t="n">
        <v>44095</v>
      </c>
      <c r="B184" s="6" t="n">
        <v>3281.06</v>
      </c>
      <c r="C184" s="9" t="n">
        <f aca="false">B184/B183-1</f>
        <v>-0.0115711243059886</v>
      </c>
      <c r="D184" s="9" t="n">
        <f aca="false">LN(B184/B183)</f>
        <v>-0.0116385907112434</v>
      </c>
      <c r="E184" s="9" t="n">
        <f aca="false">B184/B179-1</f>
        <v>-0.0302878050798867</v>
      </c>
      <c r="F184" s="9" t="n">
        <f aca="false">B184/B163-1</f>
        <v>-0.0308520725090164</v>
      </c>
      <c r="G184" s="0" t="n">
        <f aca="false">MAX(G183,B184)</f>
        <v>3580.84</v>
      </c>
      <c r="H184" s="9" t="n">
        <f aca="false">B184/G184-1</f>
        <v>-0.0837177868879928</v>
      </c>
      <c r="I184" s="0" t="n">
        <f aca="false">IF(AND($A184&gt;=CrashTest!$B$3,$A184&lt;=CrashTest!$C$3),1,IF(AND($A184&gt;=CrashTest!$B$4,$A184&lt;=CrashTest!$C$4),2,IF(AND($A184&gt;=CrashTest!$B$5,$A184&lt;=CrashTest!$C$5),3,IF(AND($A184&gt;=CrashTest!$B$6,$A184&lt;=CrashTest!$C$6),4,IF(AND($A184&gt;=CrashTest!$B$7,$A184&lt;=CrashTest!$C$7),5,0)))))</f>
        <v>0</v>
      </c>
      <c r="J184" s="0" t="str">
        <f aca="false">IF(I184=0,"",IF(I183=I184,MAX(J183,B184),B184))</f>
        <v/>
      </c>
      <c r="K184" s="9" t="str">
        <f aca="false">IF(I184=0,"",B184/J184-1)</f>
        <v/>
      </c>
      <c r="L184" s="0" t="n">
        <f aca="false">MATCH($A184,DailyBTC!$A:$A,0)</f>
        <v>267</v>
      </c>
      <c r="M184" s="8" t="n">
        <f aca="false">INDEX(DailyBTC!$F:$F,$L184)</f>
        <v>3744.40662467785</v>
      </c>
      <c r="N184" s="8" t="n">
        <f aca="false">INDEX(DailyETH!$F:$F,$L184)</f>
        <v>92.9550779904429</v>
      </c>
      <c r="O184" s="8" t="n">
        <f aca="false">INDEX(DailyBTC!$B:$B,$L184)</f>
        <v>10455.3799623027</v>
      </c>
      <c r="P184" s="8" t="n">
        <f aca="false">INDEX(DailyETH!$B:$B,$L184)</f>
        <v>342.456390473407</v>
      </c>
      <c r="Q184" s="9" t="n">
        <f aca="false">LN(M184/M183)</f>
        <v>-0.0142706882940223</v>
      </c>
      <c r="R184" s="9" t="n">
        <f aca="false">LN(N184/N183)</f>
        <v>-0.0167391065201915</v>
      </c>
      <c r="S184" s="9" t="n">
        <f aca="false">LN(O184/O183)</f>
        <v>-0.0434896290981413</v>
      </c>
      <c r="T184" s="9" t="n">
        <f aca="false">LN(P184/P183)</f>
        <v>-0.109961067996084</v>
      </c>
      <c r="U184" s="9" t="n">
        <f aca="false">M184/M183-1</f>
        <v>-0.0141693446756488</v>
      </c>
      <c r="V184" s="9" t="n">
        <f aca="false">O184/O183-1</f>
        <v>-0.0425575164184895</v>
      </c>
    </row>
    <row r="185" customFormat="false" ht="15" hidden="false" customHeight="false" outlineLevel="0" collapsed="false">
      <c r="A185" s="5" t="n">
        <v>44096</v>
      </c>
      <c r="B185" s="6" t="n">
        <v>3315.57</v>
      </c>
      <c r="C185" s="9" t="n">
        <f aca="false">B185/B184-1</f>
        <v>0.0105179423722821</v>
      </c>
      <c r="D185" s="9" t="n">
        <f aca="false">LN(B185/B184)</f>
        <v>0.0104630136388689</v>
      </c>
      <c r="E185" s="9" t="n">
        <f aca="false">B185/B180-1</f>
        <v>-0.0251764083264729</v>
      </c>
      <c r="F185" s="9" t="n">
        <f aca="false">B185/B164-1</f>
        <v>-0.0240171201827408</v>
      </c>
      <c r="G185" s="0" t="n">
        <f aca="false">MAX(G184,B185)</f>
        <v>3580.84</v>
      </c>
      <c r="H185" s="9" t="n">
        <f aca="false">B185/G185-1</f>
        <v>-0.0740803833737336</v>
      </c>
      <c r="I185" s="0" t="n">
        <f aca="false">IF(AND($A185&gt;=CrashTest!$B$3,$A185&lt;=CrashTest!$C$3),1,IF(AND($A185&gt;=CrashTest!$B$4,$A185&lt;=CrashTest!$C$4),2,IF(AND($A185&gt;=CrashTest!$B$5,$A185&lt;=CrashTest!$C$5),3,IF(AND($A185&gt;=CrashTest!$B$6,$A185&lt;=CrashTest!$C$6),4,IF(AND($A185&gt;=CrashTest!$B$7,$A185&lt;=CrashTest!$C$7),5,0)))))</f>
        <v>0</v>
      </c>
      <c r="J185" s="0" t="str">
        <f aca="false">IF(I185=0,"",IF(I184=I185,MAX(J184,B185),B185))</f>
        <v/>
      </c>
      <c r="K185" s="9" t="str">
        <f aca="false">IF(I185=0,"",B185/J185-1)</f>
        <v/>
      </c>
      <c r="L185" s="0" t="n">
        <f aca="false">MATCH($A185,DailyBTC!$A:$A,0)</f>
        <v>268</v>
      </c>
      <c r="M185" s="8" t="n">
        <f aca="false">INDEX(DailyBTC!$F:$F,$L185)</f>
        <v>3708.9880962945</v>
      </c>
      <c r="N185" s="8" t="n">
        <f aca="false">INDEX(DailyETH!$F:$F,$L185)</f>
        <v>91.2580018815031</v>
      </c>
      <c r="O185" s="8" t="n">
        <f aca="false">INDEX(DailyBTC!$B:$B,$L185)</f>
        <v>10519.8391641146</v>
      </c>
      <c r="P185" s="8" t="n">
        <f aca="false">INDEX(DailyETH!$B:$B,$L185)</f>
        <v>343.503662536528</v>
      </c>
      <c r="Q185" s="9" t="n">
        <f aca="false">LN(M185/M184)</f>
        <v>-0.00950407064540899</v>
      </c>
      <c r="R185" s="9" t="n">
        <f aca="false">LN(N185/N184)</f>
        <v>-0.0184256636247308</v>
      </c>
      <c r="S185" s="9" t="n">
        <f aca="false">LN(O185/O184)</f>
        <v>0.0061462437500673</v>
      </c>
      <c r="T185" s="9" t="n">
        <f aca="false">LN(P185/P184)</f>
        <v>0.00305345150120058</v>
      </c>
      <c r="U185" s="9" t="n">
        <f aca="false">M185/M184-1</f>
        <v>-0.00945904970627798</v>
      </c>
      <c r="V185" s="9" t="n">
        <f aca="false">O185/O184-1</f>
        <v>0.00616517066278899</v>
      </c>
    </row>
    <row r="186" customFormat="false" ht="15" hidden="false" customHeight="false" outlineLevel="0" collapsed="false">
      <c r="A186" s="5" t="n">
        <v>44097</v>
      </c>
      <c r="B186" s="6" t="n">
        <v>3236.92</v>
      </c>
      <c r="C186" s="9" t="n">
        <f aca="false">B186/B185-1</f>
        <v>-0.0237214114013579</v>
      </c>
      <c r="D186" s="9" t="n">
        <f aca="false">LN(B186/B185)</f>
        <v>-0.0240072941610919</v>
      </c>
      <c r="E186" s="9" t="n">
        <f aca="false">B186/B181-1</f>
        <v>-0.0438843417053365</v>
      </c>
      <c r="F186" s="9" t="n">
        <f aca="false">B186/B165-1</f>
        <v>-0.0566435849012614</v>
      </c>
      <c r="G186" s="0" t="n">
        <f aca="false">MAX(G185,B186)</f>
        <v>3580.84</v>
      </c>
      <c r="H186" s="9" t="n">
        <f aca="false">B186/G186-1</f>
        <v>-0.0960445035243127</v>
      </c>
      <c r="I186" s="0" t="n">
        <f aca="false">IF(AND($A186&gt;=CrashTest!$B$3,$A186&lt;=CrashTest!$C$3),1,IF(AND($A186&gt;=CrashTest!$B$4,$A186&lt;=CrashTest!$C$4),2,IF(AND($A186&gt;=CrashTest!$B$5,$A186&lt;=CrashTest!$C$5),3,IF(AND($A186&gt;=CrashTest!$B$6,$A186&lt;=CrashTest!$C$6),4,IF(AND($A186&gt;=CrashTest!$B$7,$A186&lt;=CrashTest!$C$7),5,0)))))</f>
        <v>0</v>
      </c>
      <c r="J186" s="0" t="str">
        <f aca="false">IF(I186=0,"",IF(I185=I186,MAX(J185,B186),B186))</f>
        <v/>
      </c>
      <c r="K186" s="9" t="str">
        <f aca="false">IF(I186=0,"",B186/J186-1)</f>
        <v/>
      </c>
      <c r="L186" s="0" t="n">
        <f aca="false">MATCH($A186,DailyBTC!$A:$A,0)</f>
        <v>269</v>
      </c>
      <c r="M186" s="8" t="n">
        <f aca="false">INDEX(DailyBTC!$F:$F,$L186)</f>
        <v>3697.40705590534</v>
      </c>
      <c r="N186" s="8" t="n">
        <f aca="false">INDEX(DailyETH!$F:$F,$L186)</f>
        <v>90.897985543144</v>
      </c>
      <c r="O186" s="8" t="n">
        <f aca="false">INDEX(DailyBTC!$B:$B,$L186)</f>
        <v>10233.2995687317</v>
      </c>
      <c r="P186" s="8" t="n">
        <f aca="false">INDEX(DailyETH!$B:$B,$L186)</f>
        <v>320.588590882525</v>
      </c>
      <c r="Q186" s="9" t="n">
        <f aca="false">LN(M186/M185)</f>
        <v>-0.00312731081444879</v>
      </c>
      <c r="R186" s="9" t="n">
        <f aca="false">LN(N186/N185)</f>
        <v>-0.00395284077365528</v>
      </c>
      <c r="S186" s="9" t="n">
        <f aca="false">LN(O186/O185)</f>
        <v>-0.0276158521633038</v>
      </c>
      <c r="T186" s="9" t="n">
        <f aca="false">LN(P186/P185)</f>
        <v>-0.0690391212364488</v>
      </c>
      <c r="U186" s="9" t="n">
        <f aca="false">M186/M185-1</f>
        <v>-0.00312242587155542</v>
      </c>
      <c r="V186" s="9" t="n">
        <f aca="false">O186/O185-1</f>
        <v>-0.0272380205545678</v>
      </c>
    </row>
    <row r="187" customFormat="false" ht="15" hidden="false" customHeight="false" outlineLevel="0" collapsed="false">
      <c r="A187" s="5" t="n">
        <v>44098</v>
      </c>
      <c r="B187" s="6" t="n">
        <v>3246.59</v>
      </c>
      <c r="C187" s="9" t="n">
        <f aca="false">B187/B186-1</f>
        <v>0.00298740778270701</v>
      </c>
      <c r="D187" s="9" t="n">
        <f aca="false">LN(B187/B186)</f>
        <v>0.00298295434735731</v>
      </c>
      <c r="E187" s="9" t="n">
        <f aca="false">B187/B182-1</f>
        <v>-0.0328923655276571</v>
      </c>
      <c r="F187" s="9" t="n">
        <f aca="false">B187/B166-1</f>
        <v>-0.0572159529797132</v>
      </c>
      <c r="G187" s="0" t="n">
        <f aca="false">MAX(G186,B187)</f>
        <v>3580.84</v>
      </c>
      <c r="H187" s="9" t="n">
        <f aca="false">B187/G187-1</f>
        <v>-0.0933440198389205</v>
      </c>
      <c r="I187" s="0" t="n">
        <f aca="false">IF(AND($A187&gt;=CrashTest!$B$3,$A187&lt;=CrashTest!$C$3),1,IF(AND($A187&gt;=CrashTest!$B$4,$A187&lt;=CrashTest!$C$4),2,IF(AND($A187&gt;=CrashTest!$B$5,$A187&lt;=CrashTest!$C$5),3,IF(AND($A187&gt;=CrashTest!$B$6,$A187&lt;=CrashTest!$C$6),4,IF(AND($A187&gt;=CrashTest!$B$7,$A187&lt;=CrashTest!$C$7),5,0)))))</f>
        <v>0</v>
      </c>
      <c r="J187" s="0" t="str">
        <f aca="false">IF(I187=0,"",IF(I186=I187,MAX(J186,B187),B187))</f>
        <v/>
      </c>
      <c r="K187" s="9" t="str">
        <f aca="false">IF(I187=0,"",B187/J187-1)</f>
        <v/>
      </c>
      <c r="L187" s="0" t="n">
        <f aca="false">MATCH($A187,DailyBTC!$A:$A,0)</f>
        <v>270</v>
      </c>
      <c r="M187" s="8" t="n">
        <f aca="false">INDEX(DailyBTC!$F:$F,$L187)</f>
        <v>3740.57927331539</v>
      </c>
      <c r="N187" s="8" t="n">
        <f aca="false">INDEX(DailyETH!$F:$F,$L187)</f>
        <v>91.3232964293317</v>
      </c>
      <c r="O187" s="8" t="n">
        <f aca="false">INDEX(DailyBTC!$B:$B,$L187)</f>
        <v>10739.0427094097</v>
      </c>
      <c r="P187" s="8" t="n">
        <f aca="false">INDEX(DailyETH!$B:$B,$L187)</f>
        <v>349.144016014027</v>
      </c>
      <c r="Q187" s="9" t="n">
        <f aca="false">LN(M187/M186)</f>
        <v>0.0116087070692323</v>
      </c>
      <c r="R187" s="9" t="n">
        <f aca="false">LN(N187/N186)</f>
        <v>0.00466807887543443</v>
      </c>
      <c r="S187" s="9" t="n">
        <f aca="false">LN(O187/O186)</f>
        <v>0.0482388854589162</v>
      </c>
      <c r="T187" s="9" t="n">
        <f aca="false">LN(P187/P186)</f>
        <v>0.0853258376444687</v>
      </c>
      <c r="U187" s="9" t="n">
        <f aca="false">M187/M186-1</f>
        <v>0.0116763496031878</v>
      </c>
      <c r="V187" s="9" t="n">
        <f aca="false">O187/O186-1</f>
        <v>0.049421316876457</v>
      </c>
    </row>
    <row r="188" customFormat="false" ht="15" hidden="false" customHeight="false" outlineLevel="0" collapsed="false">
      <c r="A188" s="5" t="n">
        <v>44099</v>
      </c>
      <c r="B188" s="6" t="n">
        <v>3298.46</v>
      </c>
      <c r="C188" s="9" t="n">
        <f aca="false">B188/B187-1</f>
        <v>0.0159767633116592</v>
      </c>
      <c r="D188" s="9" t="n">
        <f aca="false">LN(B188/B187)</f>
        <v>0.0158504781385095</v>
      </c>
      <c r="E188" s="9" t="n">
        <f aca="false">B188/B183-1</f>
        <v>-0.00632932365708971</v>
      </c>
      <c r="F188" s="9" t="n">
        <f aca="false">B188/B167-1</f>
        <v>-0.0518206356917611</v>
      </c>
      <c r="G188" s="0" t="n">
        <f aca="false">MAX(G187,B188)</f>
        <v>3580.84</v>
      </c>
      <c r="H188" s="9" t="n">
        <f aca="false">B188/G188-1</f>
        <v>-0.0788585918387864</v>
      </c>
      <c r="I188" s="0" t="n">
        <f aca="false">IF(AND($A188&gt;=CrashTest!$B$3,$A188&lt;=CrashTest!$C$3),1,IF(AND($A188&gt;=CrashTest!$B$4,$A188&lt;=CrashTest!$C$4),2,IF(AND($A188&gt;=CrashTest!$B$5,$A188&lt;=CrashTest!$C$5),3,IF(AND($A188&gt;=CrashTest!$B$6,$A188&lt;=CrashTest!$C$6),4,IF(AND($A188&gt;=CrashTest!$B$7,$A188&lt;=CrashTest!$C$7),5,0)))))</f>
        <v>0</v>
      </c>
      <c r="J188" s="0" t="str">
        <f aca="false">IF(I188=0,"",IF(I187=I188,MAX(J187,B188),B188))</f>
        <v/>
      </c>
      <c r="K188" s="9" t="str">
        <f aca="false">IF(I188=0,"",B188/J188-1)</f>
        <v/>
      </c>
      <c r="L188" s="0" t="n">
        <f aca="false">MATCH($A188,DailyBTC!$A:$A,0)</f>
        <v>271</v>
      </c>
      <c r="M188" s="8" t="n">
        <f aca="false">INDEX(DailyBTC!$F:$F,$L188)</f>
        <v>3706.76862861279</v>
      </c>
      <c r="N188" s="8" t="n">
        <f aca="false">INDEX(DailyETH!$F:$F,$L188)</f>
        <v>90.9084458948173</v>
      </c>
      <c r="O188" s="8" t="n">
        <f aca="false">INDEX(DailyBTC!$B:$B,$L188)</f>
        <v>10683.6305806546</v>
      </c>
      <c r="P188" s="8" t="n">
        <f aca="false">INDEX(DailyETH!$B:$B,$L188)</f>
        <v>351.713962361192</v>
      </c>
      <c r="Q188" s="9" t="n">
        <f aca="false">LN(M188/M187)</f>
        <v>-0.00907997785078747</v>
      </c>
      <c r="R188" s="9" t="n">
        <f aca="false">LN(N188/N187)</f>
        <v>-0.00455300757017702</v>
      </c>
      <c r="S188" s="9" t="n">
        <f aca="false">LN(O188/O187)</f>
        <v>-0.00517323413232918</v>
      </c>
      <c r="T188" s="9" t="n">
        <f aca="false">LN(P188/P187)</f>
        <v>0.00733374790590733</v>
      </c>
      <c r="U188" s="9" t="n">
        <f aca="false">M188/M187-1</f>
        <v>-0.0090388793371653</v>
      </c>
      <c r="V188" s="9" t="n">
        <f aca="false">O188/O187-1</f>
        <v>-0.00515987600147505</v>
      </c>
    </row>
    <row r="189" customFormat="false" ht="15" hidden="false" customHeight="false" outlineLevel="0" collapsed="false">
      <c r="A189" s="5" t="n">
        <v>44102</v>
      </c>
      <c r="B189" s="6" t="n">
        <v>3351.6</v>
      </c>
      <c r="C189" s="9" t="n">
        <f aca="false">B189/B188-1</f>
        <v>0.0161105485590245</v>
      </c>
      <c r="D189" s="9" t="n">
        <f aca="false">LN(B189/B188)</f>
        <v>0.0159821508740037</v>
      </c>
      <c r="E189" s="9" t="n">
        <f aca="false">B189/B184-1</f>
        <v>0.0214991496650472</v>
      </c>
      <c r="F189" s="9" t="n">
        <f aca="false">B189/B168-1</f>
        <v>-0.0381541375500424</v>
      </c>
      <c r="G189" s="0" t="n">
        <f aca="false">MAX(G188,B189)</f>
        <v>3580.84</v>
      </c>
      <c r="H189" s="9" t="n">
        <f aca="false">B189/G189-1</f>
        <v>-0.064018498452877</v>
      </c>
      <c r="I189" s="0" t="n">
        <f aca="false">IF(AND($A189&gt;=CrashTest!$B$3,$A189&lt;=CrashTest!$C$3),1,IF(AND($A189&gt;=CrashTest!$B$4,$A189&lt;=CrashTest!$C$4),2,IF(AND($A189&gt;=CrashTest!$B$5,$A189&lt;=CrashTest!$C$5),3,IF(AND($A189&gt;=CrashTest!$B$6,$A189&lt;=CrashTest!$C$6),4,IF(AND($A189&gt;=CrashTest!$B$7,$A189&lt;=CrashTest!$C$7),5,0)))))</f>
        <v>0</v>
      </c>
      <c r="J189" s="0" t="str">
        <f aca="false">IF(I189=0,"",IF(I188=I189,MAX(J188,B189),B189))</f>
        <v/>
      </c>
      <c r="K189" s="9" t="str">
        <f aca="false">IF(I189=0,"",B189/J189-1)</f>
        <v/>
      </c>
      <c r="L189" s="0" t="n">
        <f aca="false">MATCH($A189,DailyBTC!$A:$A,0)</f>
        <v>274</v>
      </c>
      <c r="M189" s="8" t="n">
        <f aca="false">INDEX(DailyBTC!$F:$F,$L189)</f>
        <v>3709.50364031966</v>
      </c>
      <c r="N189" s="8" t="n">
        <f aca="false">INDEX(DailyETH!$F:$F,$L189)</f>
        <v>91.7363609273033</v>
      </c>
      <c r="O189" s="8" t="n">
        <f aca="false">INDEX(DailyBTC!$B:$B,$L189)</f>
        <v>10727.3750541204</v>
      </c>
      <c r="P189" s="8" t="n">
        <f aca="false">INDEX(DailyETH!$B:$B,$L189)</f>
        <v>355.45993395675</v>
      </c>
      <c r="Q189" s="9" t="n">
        <f aca="false">LN(M189/M188)</f>
        <v>0.000737570502182686</v>
      </c>
      <c r="R189" s="9" t="n">
        <f aca="false">LN(N189/N188)</f>
        <v>0.00906591013959396</v>
      </c>
      <c r="S189" s="9" t="n">
        <f aca="false">LN(O189/O188)</f>
        <v>0.00408617279151281</v>
      </c>
      <c r="T189" s="9" t="n">
        <f aca="false">LN(P189/P188)</f>
        <v>0.0105943012095717</v>
      </c>
      <c r="U189" s="9" t="n">
        <f aca="false">M189/M188-1</f>
        <v>0.000737842574192182</v>
      </c>
      <c r="V189" s="9" t="n">
        <f aca="false">O189/O188-1</f>
        <v>0.00409453257818648</v>
      </c>
    </row>
    <row r="190" customFormat="false" ht="15" hidden="false" customHeight="false" outlineLevel="0" collapsed="false">
      <c r="A190" s="5" t="n">
        <v>44103</v>
      </c>
      <c r="B190" s="6" t="n">
        <v>3335.47</v>
      </c>
      <c r="C190" s="9" t="n">
        <f aca="false">B190/B189-1</f>
        <v>-0.00481262680510808</v>
      </c>
      <c r="D190" s="9" t="n">
        <f aca="false">LN(B190/B189)</f>
        <v>-0.00482424478380902</v>
      </c>
      <c r="E190" s="9" t="n">
        <f aca="false">B190/B185-1</f>
        <v>0.00600198457580436</v>
      </c>
      <c r="F190" s="9" t="n">
        <f aca="false">B190/B169-1</f>
        <v>-0.0491845804316409</v>
      </c>
      <c r="G190" s="0" t="n">
        <f aca="false">MAX(G189,B190)</f>
        <v>3580.84</v>
      </c>
      <c r="H190" s="9" t="n">
        <f aca="false">B190/G190-1</f>
        <v>-0.068523028116308</v>
      </c>
      <c r="I190" s="0" t="n">
        <f aca="false">IF(AND($A190&gt;=CrashTest!$B$3,$A190&lt;=CrashTest!$C$3),1,IF(AND($A190&gt;=CrashTest!$B$4,$A190&lt;=CrashTest!$C$4),2,IF(AND($A190&gt;=CrashTest!$B$5,$A190&lt;=CrashTest!$C$5),3,IF(AND($A190&gt;=CrashTest!$B$6,$A190&lt;=CrashTest!$C$6),4,IF(AND($A190&gt;=CrashTest!$B$7,$A190&lt;=CrashTest!$C$7),5,0)))))</f>
        <v>0</v>
      </c>
      <c r="J190" s="0" t="str">
        <f aca="false">IF(I190=0,"",IF(I189=I190,MAX(J189,B190),B190))</f>
        <v/>
      </c>
      <c r="K190" s="9" t="str">
        <f aca="false">IF(I190=0,"",B190/J190-1)</f>
        <v/>
      </c>
      <c r="L190" s="0" t="n">
        <f aca="false">MATCH($A190,DailyBTC!$A:$A,0)</f>
        <v>275</v>
      </c>
      <c r="M190" s="8" t="n">
        <f aca="false">INDEX(DailyBTC!$F:$F,$L190)</f>
        <v>3706.66973569162</v>
      </c>
      <c r="N190" s="8" t="n">
        <f aca="false">INDEX(DailyETH!$F:$F,$L190)</f>
        <v>91.1431916431913</v>
      </c>
      <c r="O190" s="8" t="n">
        <f aca="false">INDEX(DailyBTC!$B:$B,$L190)</f>
        <v>10841.1427444769</v>
      </c>
      <c r="P190" s="8" t="n">
        <f aca="false">INDEX(DailyETH!$B:$B,$L190)</f>
        <v>359.701439801286</v>
      </c>
      <c r="Q190" s="9" t="n">
        <f aca="false">LN(M190/M189)</f>
        <v>-0.000764249869113599</v>
      </c>
      <c r="R190" s="9" t="n">
        <f aca="false">LN(N190/N189)</f>
        <v>-0.00648701679207664</v>
      </c>
      <c r="S190" s="9" t="n">
        <f aca="false">LN(O190/O189)</f>
        <v>0.0105495191222438</v>
      </c>
      <c r="T190" s="9" t="n">
        <f aca="false">LN(P190/P189)</f>
        <v>0.011861813941982</v>
      </c>
      <c r="U190" s="9" t="n">
        <f aca="false">M190/M189-1</f>
        <v>-0.000763957904565071</v>
      </c>
      <c r="V190" s="9" t="n">
        <f aca="false">O190/O189-1</f>
        <v>0.0106053614964083</v>
      </c>
    </row>
    <row r="191" customFormat="false" ht="15" hidden="false" customHeight="false" outlineLevel="0" collapsed="false">
      <c r="A191" s="5" t="n">
        <v>44104</v>
      </c>
      <c r="B191" s="6" t="n">
        <v>3363</v>
      </c>
      <c r="C191" s="9" t="n">
        <f aca="false">B191/B190-1</f>
        <v>0.00825370937229253</v>
      </c>
      <c r="D191" s="9" t="n">
        <f aca="false">LN(B191/B190)</f>
        <v>0.00821983378494733</v>
      </c>
      <c r="E191" s="9" t="n">
        <f aca="false">B191/B186-1</f>
        <v>0.0389506073674975</v>
      </c>
      <c r="F191" s="9" t="n">
        <f aca="false">B191/B170-1</f>
        <v>-0.0392279540954944</v>
      </c>
      <c r="G191" s="0" t="n">
        <f aca="false">MAX(G190,B191)</f>
        <v>3580.84</v>
      </c>
      <c r="H191" s="9" t="n">
        <f aca="false">B191/G191-1</f>
        <v>-0.060834887903397</v>
      </c>
      <c r="I191" s="0" t="n">
        <f aca="false">IF(AND($A191&gt;=CrashTest!$B$3,$A191&lt;=CrashTest!$C$3),1,IF(AND($A191&gt;=CrashTest!$B$4,$A191&lt;=CrashTest!$C$4),2,IF(AND($A191&gt;=CrashTest!$B$5,$A191&lt;=CrashTest!$C$5),3,IF(AND($A191&gt;=CrashTest!$B$6,$A191&lt;=CrashTest!$C$6),4,IF(AND($A191&gt;=CrashTest!$B$7,$A191&lt;=CrashTest!$C$7),5,0)))))</f>
        <v>0</v>
      </c>
      <c r="J191" s="0" t="str">
        <f aca="false">IF(I191=0,"",IF(I190=I191,MAX(J190,B191),B191))</f>
        <v/>
      </c>
      <c r="K191" s="9" t="str">
        <f aca="false">IF(I191=0,"",B191/J191-1)</f>
        <v/>
      </c>
      <c r="L191" s="0" t="n">
        <f aca="false">MATCH($A191,DailyBTC!$A:$A,0)</f>
        <v>276</v>
      </c>
      <c r="M191" s="8" t="n">
        <f aca="false">INDEX(DailyBTC!$F:$F,$L191)</f>
        <v>3694.8823603606</v>
      </c>
      <c r="N191" s="8" t="n">
        <f aca="false">INDEX(DailyETH!$F:$F,$L191)</f>
        <v>91.334901845042</v>
      </c>
      <c r="O191" s="8" t="n">
        <f aca="false">INDEX(DailyBTC!$B:$B,$L191)</f>
        <v>10772.351766803</v>
      </c>
      <c r="P191" s="8" t="n">
        <f aca="false">INDEX(DailyETH!$B:$B,$L191)</f>
        <v>359.976752483928</v>
      </c>
      <c r="Q191" s="9" t="n">
        <f aca="false">LN(M191/M190)</f>
        <v>-0.00318511175581308</v>
      </c>
      <c r="R191" s="9" t="n">
        <f aca="false">LN(N191/N190)</f>
        <v>0.00210118670925507</v>
      </c>
      <c r="S191" s="9" t="n">
        <f aca="false">LN(O191/O190)</f>
        <v>-0.00636557960819374</v>
      </c>
      <c r="T191" s="9" t="n">
        <f aca="false">LN(P191/P190)</f>
        <v>0.000765099454237829</v>
      </c>
      <c r="U191" s="9" t="n">
        <f aca="false">M191/M190-1</f>
        <v>-0.00318004466853861</v>
      </c>
      <c r="V191" s="9" t="n">
        <f aca="false">O191/O190-1</f>
        <v>-0.00634536222751481</v>
      </c>
    </row>
    <row r="192" customFormat="false" ht="15" hidden="false" customHeight="false" outlineLevel="0" collapsed="false">
      <c r="A192" s="5" t="n">
        <v>44105</v>
      </c>
      <c r="B192" s="6" t="n">
        <v>3380.8</v>
      </c>
      <c r="C192" s="9" t="n">
        <f aca="false">B192/B191-1</f>
        <v>0.00529289325007443</v>
      </c>
      <c r="D192" s="9" t="n">
        <f aca="false">LN(B192/B191)</f>
        <v>0.00527893512152274</v>
      </c>
      <c r="E192" s="9" t="n">
        <f aca="false">B192/B187-1</f>
        <v>0.041338758512778</v>
      </c>
      <c r="F192" s="9" t="n">
        <f aca="false">B192/B171-1</f>
        <v>-0.041356528149944</v>
      </c>
      <c r="G192" s="0" t="n">
        <f aca="false">MAX(G191,B192)</f>
        <v>3580.84</v>
      </c>
      <c r="H192" s="9" t="n">
        <f aca="false">B192/G192-1</f>
        <v>-0.0558639872208755</v>
      </c>
      <c r="I192" s="0" t="n">
        <f aca="false">IF(AND($A192&gt;=CrashTest!$B$3,$A192&lt;=CrashTest!$C$3),1,IF(AND($A192&gt;=CrashTest!$B$4,$A192&lt;=CrashTest!$C$4),2,IF(AND($A192&gt;=CrashTest!$B$5,$A192&lt;=CrashTest!$C$5),3,IF(AND($A192&gt;=CrashTest!$B$6,$A192&lt;=CrashTest!$C$6),4,IF(AND($A192&gt;=CrashTest!$B$7,$A192&lt;=CrashTest!$C$7),5,0)))))</f>
        <v>0</v>
      </c>
      <c r="J192" s="0" t="str">
        <f aca="false">IF(I192=0,"",IF(I191=I192,MAX(J191,B192),B192))</f>
        <v/>
      </c>
      <c r="K192" s="9" t="str">
        <f aca="false">IF(I192=0,"",B192/J192-1)</f>
        <v/>
      </c>
      <c r="L192" s="0" t="n">
        <f aca="false">MATCH($A192,DailyBTC!$A:$A,0)</f>
        <v>277</v>
      </c>
      <c r="M192" s="8" t="n">
        <f aca="false">INDEX(DailyBTC!$F:$F,$L192)</f>
        <v>3670.04713511426</v>
      </c>
      <c r="N192" s="8" t="n">
        <f aca="false">INDEX(DailyETH!$F:$F,$L192)</f>
        <v>90.6278760064092</v>
      </c>
      <c r="O192" s="8" t="n">
        <f aca="false">INDEX(DailyBTC!$B:$B,$L192)</f>
        <v>10606.6173325541</v>
      </c>
      <c r="P192" s="8" t="n">
        <f aca="false">INDEX(DailyETH!$B:$B,$L192)</f>
        <v>352.360856049094</v>
      </c>
      <c r="Q192" s="9" t="n">
        <f aca="false">LN(M192/M191)</f>
        <v>-0.00674421103314249</v>
      </c>
      <c r="R192" s="9" t="n">
        <f aca="false">LN(N192/N191)</f>
        <v>-0.0077711431439363</v>
      </c>
      <c r="S192" s="9" t="n">
        <f aca="false">LN(O192/O191)</f>
        <v>-0.0155047470848189</v>
      </c>
      <c r="T192" s="9" t="n">
        <f aca="false">LN(P192/P191)</f>
        <v>-0.0213836432198658</v>
      </c>
      <c r="U192" s="9" t="n">
        <f aca="false">M192/M191-1</f>
        <v>-0.00672151988187331</v>
      </c>
      <c r="V192" s="9" t="n">
        <f aca="false">O192/O191-1</f>
        <v>-0.0153851673094858</v>
      </c>
    </row>
    <row r="193" customFormat="false" ht="15" hidden="false" customHeight="false" outlineLevel="0" collapsed="false">
      <c r="A193" s="5" t="n">
        <v>44106</v>
      </c>
      <c r="B193" s="6" t="n">
        <v>3348.44</v>
      </c>
      <c r="C193" s="9" t="n">
        <f aca="false">B193/B192-1</f>
        <v>-0.0095716990061524</v>
      </c>
      <c r="D193" s="9" t="n">
        <f aca="false">LN(B193/B192)</f>
        <v>-0.00961780214318225</v>
      </c>
      <c r="E193" s="9" t="n">
        <f aca="false">B193/B188-1</f>
        <v>0.0151525257241258</v>
      </c>
      <c r="F193" s="9" t="n">
        <f aca="false">B193/B172-1</f>
        <v>-0.0649009729560662</v>
      </c>
      <c r="G193" s="0" t="n">
        <f aca="false">MAX(G192,B193)</f>
        <v>3580.84</v>
      </c>
      <c r="H193" s="9" t="n">
        <f aca="false">B193/G193-1</f>
        <v>-0.0649009729560662</v>
      </c>
      <c r="I193" s="0" t="n">
        <f aca="false">IF(AND($A193&gt;=CrashTest!$B$3,$A193&lt;=CrashTest!$C$3),1,IF(AND($A193&gt;=CrashTest!$B$4,$A193&lt;=CrashTest!$C$4),2,IF(AND($A193&gt;=CrashTest!$B$5,$A193&lt;=CrashTest!$C$5),3,IF(AND($A193&gt;=CrashTest!$B$6,$A193&lt;=CrashTest!$C$6),4,IF(AND($A193&gt;=CrashTest!$B$7,$A193&lt;=CrashTest!$C$7),5,0)))))</f>
        <v>0</v>
      </c>
      <c r="J193" s="0" t="str">
        <f aca="false">IF(I193=0,"",IF(I192=I193,MAX(J192,B193),B193))</f>
        <v/>
      </c>
      <c r="K193" s="9" t="str">
        <f aca="false">IF(I193=0,"",B193/J193-1)</f>
        <v/>
      </c>
      <c r="L193" s="0" t="n">
        <f aca="false">MATCH($A193,DailyBTC!$A:$A,0)</f>
        <v>278</v>
      </c>
      <c r="M193" s="8" t="n">
        <f aca="false">INDEX(DailyBTC!$F:$F,$L193)</f>
        <v>3668.95281523054</v>
      </c>
      <c r="N193" s="8" t="n">
        <f aca="false">INDEX(DailyETH!$F:$F,$L193)</f>
        <v>90.6456382488942</v>
      </c>
      <c r="O193" s="8" t="n">
        <f aca="false">INDEX(DailyBTC!$B:$B,$L193)</f>
        <v>10570.1056777908</v>
      </c>
      <c r="P193" s="8" t="n">
        <f aca="false">INDEX(DailyETH!$B:$B,$L193)</f>
        <v>345.801279485681</v>
      </c>
      <c r="Q193" s="9" t="n">
        <f aca="false">LN(M193/M192)</f>
        <v>-0.000298220438541979</v>
      </c>
      <c r="R193" s="9" t="n">
        <f aca="false">LN(N193/N192)</f>
        <v>0.000195971734920208</v>
      </c>
      <c r="S193" s="9" t="n">
        <f aca="false">LN(O193/O192)</f>
        <v>-0.00344828526344364</v>
      </c>
      <c r="T193" s="9" t="n">
        <f aca="false">LN(P193/P192)</f>
        <v>-0.0187915363949986</v>
      </c>
      <c r="U193" s="9" t="n">
        <f aca="false">M193/M192-1</f>
        <v>-0.000298175975247061</v>
      </c>
      <c r="V193" s="9" t="n">
        <f aca="false">O193/O192-1</f>
        <v>-0.00344234675566524</v>
      </c>
    </row>
    <row r="194" customFormat="false" ht="15" hidden="false" customHeight="false" outlineLevel="0" collapsed="false">
      <c r="A194" s="5" t="n">
        <v>44109</v>
      </c>
      <c r="B194" s="6" t="n">
        <v>3408.63</v>
      </c>
      <c r="C194" s="9" t="n">
        <f aca="false">B194/B193-1</f>
        <v>0.0179755348759423</v>
      </c>
      <c r="D194" s="9" t="n">
        <f aca="false">LN(B194/B193)</f>
        <v>0.0178158853011778</v>
      </c>
      <c r="E194" s="9" t="n">
        <f aca="false">B194/B189-1</f>
        <v>0.0170157536698892</v>
      </c>
      <c r="F194" s="9" t="n">
        <f aca="false">B194/B173-1</f>
        <v>-0.0134382615641986</v>
      </c>
      <c r="G194" s="0" t="n">
        <f aca="false">MAX(G193,B194)</f>
        <v>3580.84</v>
      </c>
      <c r="H194" s="9" t="n">
        <f aca="false">B194/G194-1</f>
        <v>-0.0480920677829783</v>
      </c>
      <c r="I194" s="0" t="n">
        <f aca="false">IF(AND($A194&gt;=CrashTest!$B$3,$A194&lt;=CrashTest!$C$3),1,IF(AND($A194&gt;=CrashTest!$B$4,$A194&lt;=CrashTest!$C$4),2,IF(AND($A194&gt;=CrashTest!$B$5,$A194&lt;=CrashTest!$C$5),3,IF(AND($A194&gt;=CrashTest!$B$6,$A194&lt;=CrashTest!$C$6),4,IF(AND($A194&gt;=CrashTest!$B$7,$A194&lt;=CrashTest!$C$7),5,0)))))</f>
        <v>0</v>
      </c>
      <c r="J194" s="0" t="str">
        <f aca="false">IF(I194=0,"",IF(I193=I194,MAX(J193,B194),B194))</f>
        <v/>
      </c>
      <c r="K194" s="9" t="str">
        <f aca="false">IF(I194=0,"",B194/J194-1)</f>
        <v/>
      </c>
      <c r="L194" s="0" t="n">
        <f aca="false">MATCH($A194,DailyBTC!$A:$A,0)</f>
        <v>281</v>
      </c>
      <c r="M194" s="8" t="n">
        <f aca="false">INDEX(DailyBTC!$F:$F,$L194)</f>
        <v>3689.14918852456</v>
      </c>
      <c r="N194" s="8" t="n">
        <f aca="false">INDEX(DailyETH!$F:$F,$L194)</f>
        <v>90.7943122502122</v>
      </c>
      <c r="O194" s="8" t="n">
        <f aca="false">INDEX(DailyBTC!$B:$B,$L194)</f>
        <v>10772.6355995909</v>
      </c>
      <c r="P194" s="8" t="n">
        <f aca="false">INDEX(DailyETH!$B:$B,$L194)</f>
        <v>353.191780187025</v>
      </c>
      <c r="Q194" s="9" t="n">
        <f aca="false">LN(M194/M193)</f>
        <v>0.00548957435016338</v>
      </c>
      <c r="R194" s="9" t="n">
        <f aca="false">LN(N194/N193)</f>
        <v>0.00163882357974655</v>
      </c>
      <c r="S194" s="9" t="n">
        <f aca="false">LN(O194/O193)</f>
        <v>0.018979380266977</v>
      </c>
      <c r="T194" s="9" t="n">
        <f aca="false">LN(P194/P193)</f>
        <v>0.0211469227387216</v>
      </c>
      <c r="U194" s="9" t="n">
        <f aca="false">M194/M193-1</f>
        <v>0.00550466967309471</v>
      </c>
      <c r="V194" s="9" t="n">
        <f aca="false">O194/O193-1</f>
        <v>0.0191606335805745</v>
      </c>
    </row>
    <row r="195" customFormat="false" ht="15" hidden="false" customHeight="false" outlineLevel="0" collapsed="false">
      <c r="A195" s="5" t="n">
        <v>44110</v>
      </c>
      <c r="B195" s="6" t="n">
        <v>3360.95</v>
      </c>
      <c r="C195" s="9" t="n">
        <f aca="false">B195/B194-1</f>
        <v>-0.0139880245142477</v>
      </c>
      <c r="D195" s="9" t="n">
        <f aca="false">LN(B195/B194)</f>
        <v>-0.0140867789301826</v>
      </c>
      <c r="E195" s="9" t="n">
        <f aca="false">B195/B190-1</f>
        <v>0.00763910333476248</v>
      </c>
      <c r="F195" s="9" t="n">
        <f aca="false">B195/B174-1</f>
        <v>-0.0192619697924692</v>
      </c>
      <c r="G195" s="0" t="n">
        <f aca="false">MAX(G194,B195)</f>
        <v>3580.84</v>
      </c>
      <c r="H195" s="9" t="n">
        <f aca="false">B195/G195-1</f>
        <v>-0.0614073792741369</v>
      </c>
      <c r="I195" s="0" t="n">
        <f aca="false">IF(AND($A195&gt;=CrashTest!$B$3,$A195&lt;=CrashTest!$C$3),1,IF(AND($A195&gt;=CrashTest!$B$4,$A195&lt;=CrashTest!$C$4),2,IF(AND($A195&gt;=CrashTest!$B$5,$A195&lt;=CrashTest!$C$5),3,IF(AND($A195&gt;=CrashTest!$B$6,$A195&lt;=CrashTest!$C$6),4,IF(AND($A195&gt;=CrashTest!$B$7,$A195&lt;=CrashTest!$C$7),5,0)))))</f>
        <v>0</v>
      </c>
      <c r="J195" s="0" t="str">
        <f aca="false">IF(I195=0,"",IF(I194=I195,MAX(J194,B195),B195))</f>
        <v/>
      </c>
      <c r="K195" s="9" t="str">
        <f aca="false">IF(I195=0,"",B195/J195-1)</f>
        <v/>
      </c>
      <c r="L195" s="0" t="n">
        <f aca="false">MATCH($A195,DailyBTC!$A:$A,0)</f>
        <v>282</v>
      </c>
      <c r="M195" s="8" t="n">
        <f aca="false">INDEX(DailyBTC!$F:$F,$L195)</f>
        <v>3665.21565004482</v>
      </c>
      <c r="N195" s="8" t="n">
        <f aca="false">INDEX(DailyETH!$F:$F,$L195)</f>
        <v>89.966753829065</v>
      </c>
      <c r="O195" s="8" t="n">
        <f aca="false">INDEX(DailyBTC!$B:$B,$L195)</f>
        <v>10596.3735493863</v>
      </c>
      <c r="P195" s="8" t="n">
        <f aca="false">INDEX(DailyETH!$B:$B,$L195)</f>
        <v>340.10351987142</v>
      </c>
      <c r="Q195" s="9" t="n">
        <f aca="false">LN(M195/M194)</f>
        <v>-0.00650868524920187</v>
      </c>
      <c r="R195" s="9" t="n">
        <f aca="false">LN(N195/N194)</f>
        <v>-0.00915644304379085</v>
      </c>
      <c r="S195" s="9" t="n">
        <f aca="false">LN(O195/O194)</f>
        <v>-0.0164973533981014</v>
      </c>
      <c r="T195" s="9" t="n">
        <f aca="false">LN(P195/P194)</f>
        <v>-0.0377611545767142</v>
      </c>
      <c r="U195" s="9" t="n">
        <f aca="false">M195/M194-1</f>
        <v>-0.00648754963724108</v>
      </c>
      <c r="V195" s="9" t="n">
        <f aca="false">O195/O194-1</f>
        <v>-0.0163620173146201</v>
      </c>
    </row>
    <row r="196" customFormat="false" ht="15" hidden="false" customHeight="false" outlineLevel="0" collapsed="false">
      <c r="A196" s="5" t="n">
        <v>44111</v>
      </c>
      <c r="B196" s="6" t="n">
        <v>3419.45</v>
      </c>
      <c r="C196" s="9" t="n">
        <f aca="false">B196/B195-1</f>
        <v>0.017405793004954</v>
      </c>
      <c r="D196" s="9" t="n">
        <f aca="false">LN(B196/B195)</f>
        <v>0.0172560473208795</v>
      </c>
      <c r="E196" s="9" t="n">
        <f aca="false">B196/B191-1</f>
        <v>0.0167856080880167</v>
      </c>
      <c r="F196" s="9" t="n">
        <f aca="false">B196/B175-1</f>
        <v>0.0262947800614675</v>
      </c>
      <c r="G196" s="0" t="n">
        <f aca="false">MAX(G195,B196)</f>
        <v>3580.84</v>
      </c>
      <c r="H196" s="9" t="n">
        <f aca="false">B196/G196-1</f>
        <v>-0.0450704304018053</v>
      </c>
      <c r="I196" s="0" t="n">
        <f aca="false">IF(AND($A196&gt;=CrashTest!$B$3,$A196&lt;=CrashTest!$C$3),1,IF(AND($A196&gt;=CrashTest!$B$4,$A196&lt;=CrashTest!$C$4),2,IF(AND($A196&gt;=CrashTest!$B$5,$A196&lt;=CrashTest!$C$5),3,IF(AND($A196&gt;=CrashTest!$B$6,$A196&lt;=CrashTest!$C$6),4,IF(AND($A196&gt;=CrashTest!$B$7,$A196&lt;=CrashTest!$C$7),5,0)))))</f>
        <v>0</v>
      </c>
      <c r="J196" s="0" t="str">
        <f aca="false">IF(I196=0,"",IF(I195=I196,MAX(J195,B196),B196))</f>
        <v/>
      </c>
      <c r="K196" s="9" t="str">
        <f aca="false">IF(I196=0,"",B196/J196-1)</f>
        <v/>
      </c>
      <c r="L196" s="0" t="n">
        <f aca="false">MATCH($A196,DailyBTC!$A:$A,0)</f>
        <v>283</v>
      </c>
      <c r="M196" s="8" t="n">
        <f aca="false">INDEX(DailyBTC!$F:$F,$L196)</f>
        <v>3679.66134454202</v>
      </c>
      <c r="N196" s="8" t="n">
        <f aca="false">INDEX(DailyETH!$F:$F,$L196)</f>
        <v>90.0120368192753</v>
      </c>
      <c r="O196" s="8" t="n">
        <f aca="false">INDEX(DailyBTC!$B:$B,$L196)</f>
        <v>10667.1943941555</v>
      </c>
      <c r="P196" s="8" t="n">
        <f aca="false">INDEX(DailyETH!$B:$B,$L196)</f>
        <v>341.159963997662</v>
      </c>
      <c r="Q196" s="9" t="n">
        <f aca="false">LN(M196/M195)</f>
        <v>0.0039335480047175</v>
      </c>
      <c r="R196" s="9" t="n">
        <f aca="false">LN(N196/N195)</f>
        <v>0.000503203638636696</v>
      </c>
      <c r="S196" s="9" t="n">
        <f aca="false">LN(O196/O195)</f>
        <v>0.00666126275998578</v>
      </c>
      <c r="T196" s="9" t="n">
        <f aca="false">LN(P196/P195)</f>
        <v>0.0031014284430968</v>
      </c>
      <c r="U196" s="9" t="n">
        <f aca="false">M196/M195-1</f>
        <v>0.00394129455848691</v>
      </c>
      <c r="V196" s="9" t="n">
        <f aca="false">O196/O195-1</f>
        <v>0.00668349831563853</v>
      </c>
    </row>
    <row r="197" customFormat="false" ht="15" hidden="false" customHeight="false" outlineLevel="0" collapsed="false">
      <c r="A197" s="5" t="n">
        <v>44112</v>
      </c>
      <c r="B197" s="6" t="n">
        <v>3446.83</v>
      </c>
      <c r="C197" s="9" t="n">
        <f aca="false">B197/B196-1</f>
        <v>0.00800713565047007</v>
      </c>
      <c r="D197" s="9" t="n">
        <f aca="false">LN(B197/B196)</f>
        <v>0.00797524864244422</v>
      </c>
      <c r="E197" s="9" t="n">
        <f aca="false">B197/B192-1</f>
        <v>0.019530880265026</v>
      </c>
      <c r="F197" s="9" t="n">
        <f aca="false">B197/B176-1</f>
        <v>0.0140837197260337</v>
      </c>
      <c r="G197" s="0" t="n">
        <f aca="false">MAX(G196,B197)</f>
        <v>3580.84</v>
      </c>
      <c r="H197" s="9" t="n">
        <f aca="false">B197/G197-1</f>
        <v>-0.0374241798013875</v>
      </c>
      <c r="I197" s="0" t="n">
        <f aca="false">IF(AND($A197&gt;=CrashTest!$B$3,$A197&lt;=CrashTest!$C$3),1,IF(AND($A197&gt;=CrashTest!$B$4,$A197&lt;=CrashTest!$C$4),2,IF(AND($A197&gt;=CrashTest!$B$5,$A197&lt;=CrashTest!$C$5),3,IF(AND($A197&gt;=CrashTest!$B$6,$A197&lt;=CrashTest!$C$6),4,IF(AND($A197&gt;=CrashTest!$B$7,$A197&lt;=CrashTest!$C$7),5,0)))))</f>
        <v>0</v>
      </c>
      <c r="J197" s="0" t="str">
        <f aca="false">IF(I197=0,"",IF(I196=I197,MAX(J196,B197),B197))</f>
        <v/>
      </c>
      <c r="K197" s="9" t="str">
        <f aca="false">IF(I197=0,"",B197/J197-1)</f>
        <v/>
      </c>
      <c r="L197" s="0" t="n">
        <f aca="false">MATCH($A197,DailyBTC!$A:$A,0)</f>
        <v>284</v>
      </c>
      <c r="M197" s="8" t="n">
        <f aca="false">INDEX(DailyBTC!$F:$F,$L197)</f>
        <v>3705.89777442095</v>
      </c>
      <c r="N197" s="8" t="n">
        <f aca="false">INDEX(DailyETH!$F:$F,$L197)</f>
        <v>90.6205158796704</v>
      </c>
      <c r="O197" s="8" t="n">
        <f aca="false">INDEX(DailyBTC!$B:$B,$L197)</f>
        <v>10902.5293637054</v>
      </c>
      <c r="P197" s="8" t="n">
        <f aca="false">INDEX(DailyETH!$B:$B,$L197)</f>
        <v>350.527496376388</v>
      </c>
      <c r="Q197" s="9" t="n">
        <f aca="false">LN(M197/M196)</f>
        <v>0.00710482167181982</v>
      </c>
      <c r="R197" s="9" t="n">
        <f aca="false">LN(N197/N196)</f>
        <v>0.00673722817826574</v>
      </c>
      <c r="S197" s="9" t="n">
        <f aca="false">LN(O197/O196)</f>
        <v>0.0218217266714801</v>
      </c>
      <c r="T197" s="9" t="n">
        <f aca="false">LN(P197/P196)</f>
        <v>0.0270876824813546</v>
      </c>
      <c r="U197" s="9" t="n">
        <f aca="false">M197/M196-1</f>
        <v>0.00713012079708109</v>
      </c>
      <c r="V197" s="9" t="n">
        <f aca="false">O197/O196-1</f>
        <v>0.0220615619116156</v>
      </c>
    </row>
    <row r="198" customFormat="false" ht="15" hidden="false" customHeight="false" outlineLevel="0" collapsed="false">
      <c r="A198" s="5" t="n">
        <v>44113</v>
      </c>
      <c r="B198" s="6" t="n">
        <v>3477.13</v>
      </c>
      <c r="C198" s="9" t="n">
        <f aca="false">B198/B197-1</f>
        <v>0.00879068593461252</v>
      </c>
      <c r="D198" s="9" t="n">
        <f aca="false">LN(B198/B197)</f>
        <v>0.00875227280934865</v>
      </c>
      <c r="E198" s="9" t="n">
        <f aca="false">B198/B193-1</f>
        <v>0.0384328224486628</v>
      </c>
      <c r="F198" s="9" t="n">
        <f aca="false">B198/B177-1</f>
        <v>0.0413094193502017</v>
      </c>
      <c r="G198" s="0" t="n">
        <f aca="false">MAX(G197,B198)</f>
        <v>3580.84</v>
      </c>
      <c r="H198" s="9" t="n">
        <f aca="false">B198/G198-1</f>
        <v>-0.0289624780777694</v>
      </c>
      <c r="I198" s="0" t="n">
        <f aca="false">IF(AND($A198&gt;=CrashTest!$B$3,$A198&lt;=CrashTest!$C$3),1,IF(AND($A198&gt;=CrashTest!$B$4,$A198&lt;=CrashTest!$C$4),2,IF(AND($A198&gt;=CrashTest!$B$5,$A198&lt;=CrashTest!$C$5),3,IF(AND($A198&gt;=CrashTest!$B$6,$A198&lt;=CrashTest!$C$6),4,IF(AND($A198&gt;=CrashTest!$B$7,$A198&lt;=CrashTest!$C$7),5,0)))))</f>
        <v>0</v>
      </c>
      <c r="J198" s="0" t="str">
        <f aca="false">IF(I198=0,"",IF(I197=I198,MAX(J197,B198),B198))</f>
        <v/>
      </c>
      <c r="K198" s="9" t="str">
        <f aca="false">IF(I198=0,"",B198/J198-1)</f>
        <v/>
      </c>
      <c r="L198" s="0" t="n">
        <f aca="false">MATCH($A198,DailyBTC!$A:$A,0)</f>
        <v>285</v>
      </c>
      <c r="M198" s="8" t="n">
        <f aca="false">INDEX(DailyBTC!$F:$F,$L198)</f>
        <v>3759.87177295285</v>
      </c>
      <c r="N198" s="8" t="n">
        <f aca="false">INDEX(DailyETH!$F:$F,$L198)</f>
        <v>92.2068471383714</v>
      </c>
      <c r="O198" s="8" t="n">
        <f aca="false">INDEX(DailyBTC!$B:$B,$L198)</f>
        <v>11074.1036797779</v>
      </c>
      <c r="P198" s="8" t="n">
        <f aca="false">INDEX(DailyETH!$B:$B,$L198)</f>
        <v>366.247890999416</v>
      </c>
      <c r="Q198" s="9" t="n">
        <f aca="false">LN(M198/M197)</f>
        <v>0.0144593102038682</v>
      </c>
      <c r="R198" s="9" t="n">
        <f aca="false">LN(N198/N197)</f>
        <v>0.0173537597765744</v>
      </c>
      <c r="S198" s="9" t="n">
        <f aca="false">LN(O198/O197)</f>
        <v>0.0156145667761891</v>
      </c>
      <c r="T198" s="9" t="n">
        <f aca="false">LN(P198/P197)</f>
        <v>0.0438712495482591</v>
      </c>
      <c r="U198" s="9" t="n">
        <f aca="false">M198/M197-1</f>
        <v>0.0145643516948677</v>
      </c>
      <c r="V198" s="9" t="n">
        <f aca="false">O198/O197-1</f>
        <v>0.0157371111187896</v>
      </c>
    </row>
    <row r="199" customFormat="false" ht="15" hidden="false" customHeight="false" outlineLevel="0" collapsed="false">
      <c r="A199" s="5" t="n">
        <v>44116</v>
      </c>
      <c r="B199" s="6" t="n">
        <v>3534.22</v>
      </c>
      <c r="C199" s="9" t="n">
        <f aca="false">B199/B198-1</f>
        <v>0.0164187131341076</v>
      </c>
      <c r="D199" s="9" t="n">
        <f aca="false">LN(B199/B198)</f>
        <v>0.0162853834849701</v>
      </c>
      <c r="E199" s="9" t="n">
        <f aca="false">B199/B194-1</f>
        <v>0.0368447147387658</v>
      </c>
      <c r="F199" s="9" t="n">
        <f aca="false">B199/B178-1</f>
        <v>0.0578424828717408</v>
      </c>
      <c r="G199" s="0" t="n">
        <f aca="false">MAX(G198,B199)</f>
        <v>3580.84</v>
      </c>
      <c r="H199" s="9" t="n">
        <f aca="false">B199/G199-1</f>
        <v>-0.0130192915628736</v>
      </c>
      <c r="I199" s="0" t="n">
        <f aca="false">IF(AND($A199&gt;=CrashTest!$B$3,$A199&lt;=CrashTest!$C$3),1,IF(AND($A199&gt;=CrashTest!$B$4,$A199&lt;=CrashTest!$C$4),2,IF(AND($A199&gt;=CrashTest!$B$5,$A199&lt;=CrashTest!$C$5),3,IF(AND($A199&gt;=CrashTest!$B$6,$A199&lt;=CrashTest!$C$6),4,IF(AND($A199&gt;=CrashTest!$B$7,$A199&lt;=CrashTest!$C$7),5,0)))))</f>
        <v>0</v>
      </c>
      <c r="J199" s="0" t="str">
        <f aca="false">IF(I199=0,"",IF(I198=I199,MAX(J198,B199),B199))</f>
        <v/>
      </c>
      <c r="K199" s="9" t="str">
        <f aca="false">IF(I199=0,"",B199/J199-1)</f>
        <v/>
      </c>
      <c r="L199" s="0" t="n">
        <f aca="false">MATCH($A199,DailyBTC!$A:$A,0)</f>
        <v>288</v>
      </c>
      <c r="M199" s="8" t="n">
        <f aca="false">INDEX(DailyBTC!$F:$F,$L199)</f>
        <v>3803.85830376697</v>
      </c>
      <c r="N199" s="8" t="n">
        <f aca="false">INDEX(DailyETH!$F:$F,$L199)</f>
        <v>93.5515762108391</v>
      </c>
      <c r="O199" s="8" t="n">
        <f aca="false">INDEX(DailyBTC!$B:$B,$L199)</f>
        <v>11548.401556692</v>
      </c>
      <c r="P199" s="8" t="n">
        <f aca="false">INDEX(DailyETH!$B:$B,$L199)</f>
        <v>387.670968731736</v>
      </c>
      <c r="Q199" s="9" t="n">
        <f aca="false">LN(M199/M198)</f>
        <v>0.0116310408345457</v>
      </c>
      <c r="R199" s="9" t="n">
        <f aca="false">LN(N199/N198)</f>
        <v>0.0144785096592341</v>
      </c>
      <c r="S199" s="9" t="n">
        <f aca="false">LN(O199/O198)</f>
        <v>0.0419376532230141</v>
      </c>
      <c r="T199" s="9" t="n">
        <f aca="false">LN(P199/P198)</f>
        <v>0.0568465591680111</v>
      </c>
      <c r="U199" s="9" t="n">
        <f aca="false">M199/M198-1</f>
        <v>0.0116989443976654</v>
      </c>
      <c r="V199" s="9" t="n">
        <f aca="false">O199/O198-1</f>
        <v>0.0428294596681629</v>
      </c>
    </row>
    <row r="200" customFormat="false" ht="15" hidden="false" customHeight="false" outlineLevel="0" collapsed="false">
      <c r="A200" s="5" t="n">
        <v>44117</v>
      </c>
      <c r="B200" s="6" t="n">
        <v>3511.93</v>
      </c>
      <c r="C200" s="9" t="n">
        <f aca="false">B200/B199-1</f>
        <v>-0.00630690788915234</v>
      </c>
      <c r="D200" s="9" t="n">
        <f aca="false">LN(B200/B199)</f>
        <v>-0.00632688045374881</v>
      </c>
      <c r="E200" s="9" t="n">
        <f aca="false">B200/B195-1</f>
        <v>0.0449218226989394</v>
      </c>
      <c r="F200" s="9" t="n">
        <f aca="false">B200/B179-1</f>
        <v>0.037945465400143</v>
      </c>
      <c r="G200" s="0" t="n">
        <f aca="false">MAX(G199,B200)</f>
        <v>3580.84</v>
      </c>
      <c r="H200" s="9" t="n">
        <f aca="false">B200/G200-1</f>
        <v>-0.0192440879793568</v>
      </c>
      <c r="I200" s="0" t="n">
        <f aca="false">IF(AND($A200&gt;=CrashTest!$B$3,$A200&lt;=CrashTest!$C$3),1,IF(AND($A200&gt;=CrashTest!$B$4,$A200&lt;=CrashTest!$C$4),2,IF(AND($A200&gt;=CrashTest!$B$5,$A200&lt;=CrashTest!$C$5),3,IF(AND($A200&gt;=CrashTest!$B$6,$A200&lt;=CrashTest!$C$6),4,IF(AND($A200&gt;=CrashTest!$B$7,$A200&lt;=CrashTest!$C$7),5,0)))))</f>
        <v>0</v>
      </c>
      <c r="J200" s="0" t="str">
        <f aca="false">IF(I200=0,"",IF(I199=I200,MAX(J199,B200),B200))</f>
        <v/>
      </c>
      <c r="K200" s="9" t="str">
        <f aca="false">IF(I200=0,"",B200/J200-1)</f>
        <v/>
      </c>
      <c r="L200" s="0" t="n">
        <f aca="false">MATCH($A200,DailyBTC!$A:$A,0)</f>
        <v>289</v>
      </c>
      <c r="M200" s="8" t="n">
        <f aca="false">INDEX(DailyBTC!$F:$F,$L200)</f>
        <v>3806.70907441821</v>
      </c>
      <c r="N200" s="8" t="n">
        <f aca="false">INDEX(DailyETH!$F:$F,$L200)</f>
        <v>93.0603143437835</v>
      </c>
      <c r="O200" s="8" t="n">
        <f aca="false">INDEX(DailyBTC!$B:$B,$L200)</f>
        <v>11434.9687849211</v>
      </c>
      <c r="P200" s="8" t="n">
        <f aca="false">INDEX(DailyETH!$B:$B,$L200)</f>
        <v>381.544274576271</v>
      </c>
      <c r="Q200" s="9" t="n">
        <f aca="false">LN(M200/M199)</f>
        <v>0.000749161171015006</v>
      </c>
      <c r="R200" s="9" t="n">
        <f aca="false">LN(N200/N199)</f>
        <v>-0.00526507716579414</v>
      </c>
      <c r="S200" s="9" t="n">
        <f aca="false">LN(O200/O199)</f>
        <v>-0.00987093634343963</v>
      </c>
      <c r="T200" s="9" t="n">
        <f aca="false">LN(P200/P199)</f>
        <v>-0.0159300631933851</v>
      </c>
      <c r="U200" s="9" t="n">
        <f aca="false">M200/M199-1</f>
        <v>0.000749441862335054</v>
      </c>
      <c r="V200" s="9" t="n">
        <f aca="false">O200/O199-1</f>
        <v>-0.0098223785529149</v>
      </c>
    </row>
    <row r="201" customFormat="false" ht="15" hidden="false" customHeight="false" outlineLevel="0" collapsed="false">
      <c r="A201" s="5" t="n">
        <v>44118</v>
      </c>
      <c r="B201" s="6" t="n">
        <v>3488.67</v>
      </c>
      <c r="C201" s="9" t="n">
        <f aca="false">B201/B200-1</f>
        <v>-0.00662313884388355</v>
      </c>
      <c r="D201" s="9" t="n">
        <f aca="false">LN(B201/B200)</f>
        <v>-0.00664516915504089</v>
      </c>
      <c r="E201" s="9" t="n">
        <f aca="false">B201/B196-1</f>
        <v>0.0202430215385516</v>
      </c>
      <c r="F201" s="9" t="n">
        <f aca="false">B201/B180-1</f>
        <v>0.0257173938609903</v>
      </c>
      <c r="G201" s="0" t="n">
        <f aca="false">MAX(G200,B201)</f>
        <v>3580.84</v>
      </c>
      <c r="H201" s="9" t="n">
        <f aca="false">B201/G201-1</f>
        <v>-0.0257397705566292</v>
      </c>
      <c r="I201" s="0" t="n">
        <f aca="false">IF(AND($A201&gt;=CrashTest!$B$3,$A201&lt;=CrashTest!$C$3),1,IF(AND($A201&gt;=CrashTest!$B$4,$A201&lt;=CrashTest!$C$4),2,IF(AND($A201&gt;=CrashTest!$B$5,$A201&lt;=CrashTest!$C$5),3,IF(AND($A201&gt;=CrashTest!$B$6,$A201&lt;=CrashTest!$C$6),4,IF(AND($A201&gt;=CrashTest!$B$7,$A201&lt;=CrashTest!$C$7),5,0)))))</f>
        <v>0</v>
      </c>
      <c r="J201" s="0" t="str">
        <f aca="false">IF(I201=0,"",IF(I200=I201,MAX(J200,B201),B201))</f>
        <v/>
      </c>
      <c r="K201" s="9" t="str">
        <f aca="false">IF(I201=0,"",B201/J201-1)</f>
        <v/>
      </c>
      <c r="L201" s="0" t="n">
        <f aca="false">MATCH($A201,DailyBTC!$A:$A,0)</f>
        <v>290</v>
      </c>
      <c r="M201" s="8" t="n">
        <f aca="false">INDEX(DailyBTC!$F:$F,$L201)</f>
        <v>3799.04184458737</v>
      </c>
      <c r="N201" s="8" t="n">
        <f aca="false">INDEX(DailyETH!$F:$F,$L201)</f>
        <v>92.843534618952</v>
      </c>
      <c r="O201" s="8" t="n">
        <f aca="false">INDEX(DailyBTC!$B:$B,$L201)</f>
        <v>11417.10811391</v>
      </c>
      <c r="P201" s="8" t="n">
        <f aca="false">INDEX(DailyETH!$B:$B,$L201)</f>
        <v>378.828993045003</v>
      </c>
      <c r="Q201" s="9" t="n">
        <f aca="false">LN(M201/M200)</f>
        <v>-0.00201616711084016</v>
      </c>
      <c r="R201" s="9" t="n">
        <f aca="false">LN(N201/N200)</f>
        <v>-0.00233217143482373</v>
      </c>
      <c r="S201" s="9" t="n">
        <f aca="false">LN(O201/O200)</f>
        <v>-0.00156315548271465</v>
      </c>
      <c r="T201" s="9" t="n">
        <f aca="false">LN(P201/P200)</f>
        <v>-0.00714200035345149</v>
      </c>
      <c r="U201" s="9" t="n">
        <f aca="false">M201/M200-1</f>
        <v>-0.00201413601117217</v>
      </c>
      <c r="V201" s="9" t="n">
        <f aca="false">O201/O200-1</f>
        <v>-0.00156193439151775</v>
      </c>
    </row>
    <row r="202" customFormat="false" ht="15" hidden="false" customHeight="false" outlineLevel="0" collapsed="false">
      <c r="A202" s="5" t="n">
        <v>44119</v>
      </c>
      <c r="B202" s="6" t="n">
        <v>3483.34</v>
      </c>
      <c r="C202" s="9" t="n">
        <f aca="false">B202/B201-1</f>
        <v>-0.00152780285896914</v>
      </c>
      <c r="D202" s="9" t="n">
        <f aca="false">LN(B202/B201)</f>
        <v>-0.00152897113984394</v>
      </c>
      <c r="E202" s="9" t="n">
        <f aca="false">B202/B197-1</f>
        <v>0.0105923413687359</v>
      </c>
      <c r="F202" s="9" t="n">
        <f aca="false">B202/B181-1</f>
        <v>0.0289027585371691</v>
      </c>
      <c r="G202" s="0" t="n">
        <f aca="false">MAX(G201,B202)</f>
        <v>3580.84</v>
      </c>
      <c r="H202" s="9" t="n">
        <f aca="false">B202/G202-1</f>
        <v>-0.0272282481205527</v>
      </c>
      <c r="I202" s="0" t="n">
        <f aca="false">IF(AND($A202&gt;=CrashTest!$B$3,$A202&lt;=CrashTest!$C$3),1,IF(AND($A202&gt;=CrashTest!$B$4,$A202&lt;=CrashTest!$C$4),2,IF(AND($A202&gt;=CrashTest!$B$5,$A202&lt;=CrashTest!$C$5),3,IF(AND($A202&gt;=CrashTest!$B$6,$A202&lt;=CrashTest!$C$6),4,IF(AND($A202&gt;=CrashTest!$B$7,$A202&lt;=CrashTest!$C$7),5,0)))))</f>
        <v>0</v>
      </c>
      <c r="J202" s="0" t="str">
        <f aca="false">IF(I202=0,"",IF(I201=I202,MAX(J201,B202),B202))</f>
        <v/>
      </c>
      <c r="K202" s="9" t="str">
        <f aca="false">IF(I202=0,"",B202/J202-1)</f>
        <v/>
      </c>
      <c r="L202" s="0" t="n">
        <f aca="false">MATCH($A202,DailyBTC!$A:$A,0)</f>
        <v>291</v>
      </c>
      <c r="M202" s="8" t="n">
        <f aca="false">INDEX(DailyBTC!$F:$F,$L202)</f>
        <v>3819.29195345141</v>
      </c>
      <c r="N202" s="8" t="n">
        <f aca="false">INDEX(DailyETH!$F:$F,$L202)</f>
        <v>92.7897611848823</v>
      </c>
      <c r="O202" s="8" t="n">
        <f aca="false">INDEX(DailyBTC!$B:$B,$L202)</f>
        <v>11502.5812390415</v>
      </c>
      <c r="P202" s="8" t="n">
        <f aca="false">INDEX(DailyETH!$B:$B,$L202)</f>
        <v>377.502910286382</v>
      </c>
      <c r="Q202" s="9" t="n">
        <f aca="false">LN(M202/M201)</f>
        <v>0.00531616416202241</v>
      </c>
      <c r="R202" s="9" t="n">
        <f aca="false">LN(N202/N201)</f>
        <v>-0.000579351191723712</v>
      </c>
      <c r="S202" s="9" t="n">
        <f aca="false">LN(O202/O201)</f>
        <v>0.00745852354724428</v>
      </c>
      <c r="T202" s="9" t="n">
        <f aca="false">LN(P202/P201)</f>
        <v>-0.003506619545241</v>
      </c>
      <c r="U202" s="9" t="n">
        <f aca="false">M202/M201-1</f>
        <v>0.00533032003658862</v>
      </c>
      <c r="V202" s="9" t="n">
        <f aca="false">O202/O201-1</f>
        <v>0.00748640761554698</v>
      </c>
    </row>
    <row r="203" customFormat="false" ht="15" hidden="false" customHeight="false" outlineLevel="0" collapsed="false">
      <c r="A203" s="5" t="n">
        <v>44120</v>
      </c>
      <c r="B203" s="6" t="n">
        <v>3483.81</v>
      </c>
      <c r="C203" s="9" t="n">
        <f aca="false">B203/B202-1</f>
        <v>0.000134927971429555</v>
      </c>
      <c r="D203" s="9" t="n">
        <f aca="false">LN(B203/B202)</f>
        <v>0.000134918869469548</v>
      </c>
      <c r="E203" s="9" t="n">
        <f aca="false">B203/B198-1</f>
        <v>0.00192112460563743</v>
      </c>
      <c r="F203" s="9" t="n">
        <f aca="false">B203/B182-1</f>
        <v>0.0377717075611928</v>
      </c>
      <c r="G203" s="0" t="n">
        <f aca="false">MAX(G202,B203)</f>
        <v>3580.84</v>
      </c>
      <c r="H203" s="9" t="n">
        <f aca="false">B203/G203-1</f>
        <v>-0.0270969940014075</v>
      </c>
      <c r="I203" s="0" t="n">
        <f aca="false">IF(AND($A203&gt;=CrashTest!$B$3,$A203&lt;=CrashTest!$C$3),1,IF(AND($A203&gt;=CrashTest!$B$4,$A203&lt;=CrashTest!$C$4),2,IF(AND($A203&gt;=CrashTest!$B$5,$A203&lt;=CrashTest!$C$5),3,IF(AND($A203&gt;=CrashTest!$B$6,$A203&lt;=CrashTest!$C$6),4,IF(AND($A203&gt;=CrashTest!$B$7,$A203&lt;=CrashTest!$C$7),5,0)))))</f>
        <v>0</v>
      </c>
      <c r="J203" s="0" t="str">
        <f aca="false">IF(I203=0,"",IF(I202=I203,MAX(J202,B203),B203))</f>
        <v/>
      </c>
      <c r="K203" s="9" t="str">
        <f aca="false">IF(I203=0,"",B203/J203-1)</f>
        <v/>
      </c>
      <c r="L203" s="0" t="n">
        <f aca="false">MATCH($A203,DailyBTC!$A:$A,0)</f>
        <v>292</v>
      </c>
      <c r="M203" s="8" t="n">
        <f aca="false">INDEX(DailyBTC!$F:$F,$L203)</f>
        <v>3813.82553772227</v>
      </c>
      <c r="N203" s="8" t="n">
        <f aca="false">INDEX(DailyETH!$F:$F,$L203)</f>
        <v>92.4647540637451</v>
      </c>
      <c r="O203" s="8" t="n">
        <f aca="false">INDEX(DailyBTC!$B:$B,$L203)</f>
        <v>11338.9871765634</v>
      </c>
      <c r="P203" s="8" t="n">
        <f aca="false">INDEX(DailyETH!$B:$B,$L203)</f>
        <v>366.299949853887</v>
      </c>
      <c r="Q203" s="9" t="n">
        <f aca="false">LN(M203/M202)</f>
        <v>-0.00143228940730148</v>
      </c>
      <c r="R203" s="9" t="n">
        <f aca="false">LN(N203/N202)</f>
        <v>-0.00350876688908997</v>
      </c>
      <c r="S203" s="9" t="n">
        <f aca="false">LN(O203/O202)</f>
        <v>-0.0143244856768276</v>
      </c>
      <c r="T203" s="9" t="n">
        <f aca="false">LN(P203/P202)</f>
        <v>-0.0301257451415279</v>
      </c>
      <c r="U203" s="9" t="n">
        <f aca="false">M203/M202-1</f>
        <v>-0.00143126417036543</v>
      </c>
      <c r="V203" s="9" t="n">
        <f aca="false">O203/O202-1</f>
        <v>-0.014222378358245</v>
      </c>
    </row>
    <row r="204" customFormat="false" ht="15" hidden="false" customHeight="false" outlineLevel="0" collapsed="false">
      <c r="A204" s="5" t="n">
        <v>44123</v>
      </c>
      <c r="B204" s="6" t="n">
        <v>3426.92</v>
      </c>
      <c r="C204" s="9" t="n">
        <f aca="false">B204/B203-1</f>
        <v>-0.0163298228089361</v>
      </c>
      <c r="D204" s="9" t="n">
        <f aca="false">LN(B204/B203)</f>
        <v>-0.0164646238986326</v>
      </c>
      <c r="E204" s="9" t="n">
        <f aca="false">B204/B199-1</f>
        <v>-0.0303603058100513</v>
      </c>
      <c r="F204" s="9" t="n">
        <f aca="false">B204/B183-1</f>
        <v>0.0323696252715042</v>
      </c>
      <c r="G204" s="0" t="n">
        <f aca="false">MAX(G203,B204)</f>
        <v>3580.84</v>
      </c>
      <c r="H204" s="9" t="n">
        <f aca="false">B204/G204-1</f>
        <v>-0.0429843276996459</v>
      </c>
      <c r="I204" s="0" t="n">
        <f aca="false">IF(AND($A204&gt;=CrashTest!$B$3,$A204&lt;=CrashTest!$C$3),1,IF(AND($A204&gt;=CrashTest!$B$4,$A204&lt;=CrashTest!$C$4),2,IF(AND($A204&gt;=CrashTest!$B$5,$A204&lt;=CrashTest!$C$5),3,IF(AND($A204&gt;=CrashTest!$B$6,$A204&lt;=CrashTest!$C$6),4,IF(AND($A204&gt;=CrashTest!$B$7,$A204&lt;=CrashTest!$C$7),5,0)))))</f>
        <v>0</v>
      </c>
      <c r="J204" s="0" t="str">
        <f aca="false">IF(I204=0,"",IF(I203=I204,MAX(J203,B204),B204))</f>
        <v/>
      </c>
      <c r="K204" s="9" t="str">
        <f aca="false">IF(I204=0,"",B204/J204-1)</f>
        <v/>
      </c>
      <c r="L204" s="0" t="n">
        <f aca="false">MATCH($A204,DailyBTC!$A:$A,0)</f>
        <v>295</v>
      </c>
      <c r="M204" s="8" t="n">
        <f aca="false">INDEX(DailyBTC!$F:$F,$L204)</f>
        <v>3863.08470201905</v>
      </c>
      <c r="N204" s="8" t="n">
        <f aca="false">INDEX(DailyETH!$F:$F,$L204)</f>
        <v>93.8460987189549</v>
      </c>
      <c r="O204" s="8" t="n">
        <f aca="false">INDEX(DailyBTC!$B:$B,$L204)</f>
        <v>11745.8119675628</v>
      </c>
      <c r="P204" s="8" t="n">
        <f aca="false">INDEX(DailyETH!$B:$B,$L204)</f>
        <v>379.463028462887</v>
      </c>
      <c r="Q204" s="9" t="n">
        <f aca="false">LN(M204/M203)</f>
        <v>0.0128332463990485</v>
      </c>
      <c r="R204" s="9" t="n">
        <f aca="false">LN(N204/N203)</f>
        <v>0.0148286580880432</v>
      </c>
      <c r="S204" s="9" t="n">
        <f aca="false">LN(O204/O203)</f>
        <v>0.0352497686871585</v>
      </c>
      <c r="T204" s="9" t="n">
        <f aca="false">LN(P204/P203)</f>
        <v>0.0353046374989757</v>
      </c>
      <c r="U204" s="9" t="n">
        <f aca="false">M204/M203-1</f>
        <v>0.0129159458946302</v>
      </c>
      <c r="V204" s="9" t="n">
        <f aca="false">O204/O203-1</f>
        <v>0.0358784064806308</v>
      </c>
    </row>
    <row r="205" customFormat="false" ht="15" hidden="false" customHeight="false" outlineLevel="0" collapsed="false">
      <c r="A205" s="5" t="n">
        <v>44124</v>
      </c>
      <c r="B205" s="6" t="n">
        <v>3443.12</v>
      </c>
      <c r="C205" s="9" t="n">
        <f aca="false">B205/B204-1</f>
        <v>0.00472727697174125</v>
      </c>
      <c r="D205" s="9" t="n">
        <f aca="false">LN(B205/B204)</f>
        <v>0.00471613848729771</v>
      </c>
      <c r="E205" s="9" t="n">
        <f aca="false">B205/B200-1</f>
        <v>-0.0195932151267252</v>
      </c>
      <c r="F205" s="9" t="n">
        <f aca="false">B205/B184-1</f>
        <v>0.049392574350972</v>
      </c>
      <c r="G205" s="0" t="n">
        <f aca="false">MAX(G204,B205)</f>
        <v>3580.84</v>
      </c>
      <c r="H205" s="9" t="n">
        <f aca="false">B205/G205-1</f>
        <v>-0.0384602495503849</v>
      </c>
      <c r="I205" s="0" t="n">
        <f aca="false">IF(AND($A205&gt;=CrashTest!$B$3,$A205&lt;=CrashTest!$C$3),1,IF(AND($A205&gt;=CrashTest!$B$4,$A205&lt;=CrashTest!$C$4),2,IF(AND($A205&gt;=CrashTest!$B$5,$A205&lt;=CrashTest!$C$5),3,IF(AND($A205&gt;=CrashTest!$B$6,$A205&lt;=CrashTest!$C$6),4,IF(AND($A205&gt;=CrashTest!$B$7,$A205&lt;=CrashTest!$C$7),5,0)))))</f>
        <v>0</v>
      </c>
      <c r="J205" s="0" t="str">
        <f aca="false">IF(I205=0,"",IF(I204=I205,MAX(J204,B205),B205))</f>
        <v/>
      </c>
      <c r="K205" s="9" t="str">
        <f aca="false">IF(I205=0,"",B205/J205-1)</f>
        <v/>
      </c>
      <c r="L205" s="0" t="n">
        <f aca="false">MATCH($A205,DailyBTC!$A:$A,0)</f>
        <v>296</v>
      </c>
      <c r="M205" s="8" t="n">
        <f aca="false">INDEX(DailyBTC!$F:$F,$L205)</f>
        <v>3891.21155065924</v>
      </c>
      <c r="N205" s="8" t="n">
        <f aca="false">INDEX(DailyETH!$F:$F,$L205)</f>
        <v>92.8913552676456</v>
      </c>
      <c r="O205" s="8" t="n">
        <f aca="false">INDEX(DailyBTC!$B:$B,$L205)</f>
        <v>11929.4572507306</v>
      </c>
      <c r="P205" s="8" t="n">
        <f aca="false">INDEX(DailyETH!$B:$B,$L205)</f>
        <v>368.843862653419</v>
      </c>
      <c r="Q205" s="9" t="n">
        <f aca="false">LN(M205/M204)</f>
        <v>0.00725455181998609</v>
      </c>
      <c r="R205" s="9" t="n">
        <f aca="false">LN(N205/N204)</f>
        <v>-0.0102256055242206</v>
      </c>
      <c r="S205" s="9" t="n">
        <f aca="false">LN(O205/O204)</f>
        <v>0.0155139918226302</v>
      </c>
      <c r="T205" s="9" t="n">
        <f aca="false">LN(P205/P204)</f>
        <v>-0.0283837523322662</v>
      </c>
      <c r="U205" s="9" t="n">
        <f aca="false">M205/M204-1</f>
        <v>0.00728092982933837</v>
      </c>
      <c r="V205" s="9" t="n">
        <f aca="false">O205/O204-1</f>
        <v>0.0156349585430922</v>
      </c>
    </row>
    <row r="206" customFormat="false" ht="15" hidden="false" customHeight="false" outlineLevel="0" collapsed="false">
      <c r="A206" s="5" t="n">
        <v>44125</v>
      </c>
      <c r="B206" s="6" t="n">
        <v>3435.56</v>
      </c>
      <c r="C206" s="9" t="n">
        <f aca="false">B206/B205-1</f>
        <v>-0.00219568298519945</v>
      </c>
      <c r="D206" s="9" t="n">
        <f aca="false">LN(B206/B205)</f>
        <v>-0.00219809703138595</v>
      </c>
      <c r="E206" s="9" t="n">
        <f aca="false">B206/B201-1</f>
        <v>-0.0152235665740813</v>
      </c>
      <c r="F206" s="9" t="n">
        <f aca="false">B206/B185-1</f>
        <v>0.036189855741245</v>
      </c>
      <c r="G206" s="0" t="n">
        <f aca="false">MAX(G205,B206)</f>
        <v>3580.84</v>
      </c>
      <c r="H206" s="9" t="n">
        <f aca="false">B206/G206-1</f>
        <v>-0.04057148602004</v>
      </c>
      <c r="I206" s="0" t="n">
        <f aca="false">IF(AND($A206&gt;=CrashTest!$B$3,$A206&lt;=CrashTest!$C$3),1,IF(AND($A206&gt;=CrashTest!$B$4,$A206&lt;=CrashTest!$C$4),2,IF(AND($A206&gt;=CrashTest!$B$5,$A206&lt;=CrashTest!$C$5),3,IF(AND($A206&gt;=CrashTest!$B$6,$A206&lt;=CrashTest!$C$6),4,IF(AND($A206&gt;=CrashTest!$B$7,$A206&lt;=CrashTest!$C$7),5,0)))))</f>
        <v>0</v>
      </c>
      <c r="J206" s="0" t="str">
        <f aca="false">IF(I206=0,"",IF(I205=I206,MAX(J205,B206),B206))</f>
        <v/>
      </c>
      <c r="K206" s="9" t="str">
        <f aca="false">IF(I206=0,"",B206/J206-1)</f>
        <v/>
      </c>
      <c r="L206" s="0" t="n">
        <f aca="false">MATCH($A206,DailyBTC!$A:$A,0)</f>
        <v>297</v>
      </c>
      <c r="M206" s="8" t="n">
        <f aca="false">INDEX(DailyBTC!$F:$F,$L206)</f>
        <v>3897.72792906182</v>
      </c>
      <c r="N206" s="8" t="n">
        <f aca="false">INDEX(DailyETH!$F:$F,$L206)</f>
        <v>95.1361117930938</v>
      </c>
      <c r="O206" s="8" t="n">
        <f aca="false">INDEX(DailyBTC!$B:$B,$L206)</f>
        <v>12848.4906177674</v>
      </c>
      <c r="P206" s="8" t="n">
        <f aca="false">INDEX(DailyETH!$B:$B,$L206)</f>
        <v>392.473164231444</v>
      </c>
      <c r="Q206" s="9" t="n">
        <f aca="false">LN(M206/M205)</f>
        <v>0.00167323932606973</v>
      </c>
      <c r="R206" s="9" t="n">
        <f aca="false">LN(N206/N205)</f>
        <v>0.0238780345817741</v>
      </c>
      <c r="S206" s="9" t="n">
        <f aca="false">LN(O206/O205)</f>
        <v>0.0742156022051175</v>
      </c>
      <c r="T206" s="9" t="n">
        <f aca="false">LN(P206/P205)</f>
        <v>0.0620947454477342</v>
      </c>
      <c r="U206" s="9" t="n">
        <f aca="false">M206/M205-1</f>
        <v>0.00167463997208728</v>
      </c>
      <c r="V206" s="9" t="n">
        <f aca="false">O206/O205-1</f>
        <v>0.0770389924470802</v>
      </c>
    </row>
    <row r="207" customFormat="false" ht="15" hidden="false" customHeight="false" outlineLevel="0" collapsed="false">
      <c r="A207" s="5" t="n">
        <v>44126</v>
      </c>
      <c r="B207" s="6" t="n">
        <v>3453.49</v>
      </c>
      <c r="C207" s="9" t="n">
        <f aca="false">B207/B206-1</f>
        <v>0.00521894538299428</v>
      </c>
      <c r="D207" s="9" t="n">
        <f aca="false">LN(B207/B206)</f>
        <v>0.00520537388632626</v>
      </c>
      <c r="E207" s="9" t="n">
        <f aca="false">B207/B202-1</f>
        <v>-0.00856936158973864</v>
      </c>
      <c r="F207" s="9" t="n">
        <f aca="false">B207/B186-1</f>
        <v>0.0669061947777516</v>
      </c>
      <c r="G207" s="0" t="n">
        <f aca="false">MAX(G206,B207)</f>
        <v>3580.84</v>
      </c>
      <c r="H207" s="9" t="n">
        <f aca="false">B207/G207-1</f>
        <v>-0.0355642810066913</v>
      </c>
      <c r="I207" s="0" t="n">
        <f aca="false">IF(AND($A207&gt;=CrashTest!$B$3,$A207&lt;=CrashTest!$C$3),1,IF(AND($A207&gt;=CrashTest!$B$4,$A207&lt;=CrashTest!$C$4),2,IF(AND($A207&gt;=CrashTest!$B$5,$A207&lt;=CrashTest!$C$5),3,IF(AND($A207&gt;=CrashTest!$B$6,$A207&lt;=CrashTest!$C$6),4,IF(AND($A207&gt;=CrashTest!$B$7,$A207&lt;=CrashTest!$C$7),5,0)))))</f>
        <v>0</v>
      </c>
      <c r="J207" s="0" t="str">
        <f aca="false">IF(I207=0,"",IF(I206=I207,MAX(J206,B207),B207))</f>
        <v/>
      </c>
      <c r="K207" s="9" t="str">
        <f aca="false">IF(I207=0,"",B207/J207-1)</f>
        <v/>
      </c>
      <c r="L207" s="0" t="n">
        <f aca="false">MATCH($A207,DailyBTC!$A:$A,0)</f>
        <v>298</v>
      </c>
      <c r="M207" s="8" t="n">
        <f aca="false">INDEX(DailyBTC!$F:$F,$L207)</f>
        <v>3906.62077266204</v>
      </c>
      <c r="N207" s="8" t="n">
        <f aca="false">INDEX(DailyETH!$F:$F,$L207)</f>
        <v>96.1538198286405</v>
      </c>
      <c r="O207" s="8" t="n">
        <f aca="false">INDEX(DailyBTC!$B:$B,$L207)</f>
        <v>12997.4993417884</v>
      </c>
      <c r="P207" s="8" t="n">
        <f aca="false">INDEX(DailyETH!$B:$B,$L207)</f>
        <v>414.43640578609</v>
      </c>
      <c r="Q207" s="9" t="n">
        <f aca="false">LN(M207/M206)</f>
        <v>0.00227894672288878</v>
      </c>
      <c r="R207" s="9" t="n">
        <f aca="false">LN(N207/N206)</f>
        <v>0.010640577150459</v>
      </c>
      <c r="S207" s="9" t="n">
        <f aca="false">LN(O207/O206)</f>
        <v>0.011530637844606</v>
      </c>
      <c r="T207" s="9" t="n">
        <f aca="false">LN(P207/P206)</f>
        <v>0.0544513753867628</v>
      </c>
      <c r="U207" s="9" t="n">
        <f aca="false">M207/M206-1</f>
        <v>0.00228154549575166</v>
      </c>
      <c r="V207" s="9" t="n">
        <f aca="false">O207/O206-1</f>
        <v>0.0115973718979057</v>
      </c>
    </row>
    <row r="208" customFormat="false" ht="15" hidden="false" customHeight="false" outlineLevel="0" collapsed="false">
      <c r="A208" s="5" t="n">
        <v>44127</v>
      </c>
      <c r="B208" s="6" t="n">
        <v>3465.39</v>
      </c>
      <c r="C208" s="9" t="n">
        <f aca="false">B208/B207-1</f>
        <v>0.00344578962151343</v>
      </c>
      <c r="D208" s="9" t="n">
        <f aca="false">LN(B208/B207)</f>
        <v>0.00343986649112975</v>
      </c>
      <c r="E208" s="9" t="n">
        <f aca="false">B208/B203-1</f>
        <v>-0.00528731475023037</v>
      </c>
      <c r="F208" s="9" t="n">
        <f aca="false">B208/B187-1</f>
        <v>0.0673937885596887</v>
      </c>
      <c r="G208" s="0" t="n">
        <f aca="false">MAX(G207,B208)</f>
        <v>3580.84</v>
      </c>
      <c r="H208" s="9" t="n">
        <f aca="false">B208/G208-1</f>
        <v>-0.0322410384155674</v>
      </c>
      <c r="I208" s="0" t="n">
        <f aca="false">IF(AND($A208&gt;=CrashTest!$B$3,$A208&lt;=CrashTest!$C$3),1,IF(AND($A208&gt;=CrashTest!$B$4,$A208&lt;=CrashTest!$C$4),2,IF(AND($A208&gt;=CrashTest!$B$5,$A208&lt;=CrashTest!$C$5),3,IF(AND($A208&gt;=CrashTest!$B$6,$A208&lt;=CrashTest!$C$6),4,IF(AND($A208&gt;=CrashTest!$B$7,$A208&lt;=CrashTest!$C$7),5,0)))))</f>
        <v>0</v>
      </c>
      <c r="J208" s="0" t="str">
        <f aca="false">IF(I208=0,"",IF(I207=I208,MAX(J207,B208),B208))</f>
        <v/>
      </c>
      <c r="K208" s="9" t="str">
        <f aca="false">IF(I208=0,"",B208/J208-1)</f>
        <v/>
      </c>
      <c r="L208" s="0" t="n">
        <f aca="false">MATCH($A208,DailyBTC!$A:$A,0)</f>
        <v>299</v>
      </c>
      <c r="M208" s="8" t="n">
        <f aca="false">INDEX(DailyBTC!$F:$F,$L208)</f>
        <v>3909.63604792093</v>
      </c>
      <c r="N208" s="8" t="n">
        <f aca="false">INDEX(DailyETH!$F:$F,$L208)</f>
        <v>96.2391779604848</v>
      </c>
      <c r="O208" s="8" t="n">
        <f aca="false">INDEX(DailyBTC!$B:$B,$L208)</f>
        <v>12953.4296969608</v>
      </c>
      <c r="P208" s="8" t="n">
        <f aca="false">INDEX(DailyETH!$B:$B,$L208)</f>
        <v>409.339998597312</v>
      </c>
      <c r="Q208" s="9" t="n">
        <f aca="false">LN(M208/M207)</f>
        <v>0.000771539492032031</v>
      </c>
      <c r="R208" s="9" t="n">
        <f aca="false">LN(N208/N207)</f>
        <v>0.000887331019588109</v>
      </c>
      <c r="S208" s="9" t="n">
        <f aca="false">LN(O208/O207)</f>
        <v>-0.00339638608894069</v>
      </c>
      <c r="T208" s="9" t="n">
        <f aca="false">LN(P208/P207)</f>
        <v>-0.0123734357623433</v>
      </c>
      <c r="U208" s="9" t="n">
        <f aca="false">M208/M207-1</f>
        <v>0.000771837205186809</v>
      </c>
      <c r="V208" s="9" t="n">
        <f aca="false">O208/O207-1</f>
        <v>-0.00339062489396791</v>
      </c>
    </row>
    <row r="209" customFormat="false" ht="15" hidden="false" customHeight="false" outlineLevel="0" collapsed="false">
      <c r="A209" s="5" t="n">
        <v>44130</v>
      </c>
      <c r="B209" s="6" t="n">
        <v>3400.97</v>
      </c>
      <c r="C209" s="9" t="n">
        <f aca="false">B209/B208-1</f>
        <v>-0.0185895382626486</v>
      </c>
      <c r="D209" s="9" t="n">
        <f aca="false">LN(B209/B208)</f>
        <v>-0.0187644953695472</v>
      </c>
      <c r="E209" s="9" t="n">
        <f aca="false">B209/B204-1</f>
        <v>-0.00757239737140059</v>
      </c>
      <c r="F209" s="9" t="n">
        <f aca="false">B209/B188-1</f>
        <v>0.0310781394954007</v>
      </c>
      <c r="G209" s="0" t="n">
        <f aca="false">MAX(G208,B209)</f>
        <v>3580.84</v>
      </c>
      <c r="H209" s="9" t="n">
        <f aca="false">B209/G209-1</f>
        <v>-0.0502312306609624</v>
      </c>
      <c r="I209" s="0" t="n">
        <f aca="false">IF(AND($A209&gt;=CrashTest!$B$3,$A209&lt;=CrashTest!$C$3),1,IF(AND($A209&gt;=CrashTest!$B$4,$A209&lt;=CrashTest!$C$4),2,IF(AND($A209&gt;=CrashTest!$B$5,$A209&lt;=CrashTest!$C$5),3,IF(AND($A209&gt;=CrashTest!$B$6,$A209&lt;=CrashTest!$C$6),4,IF(AND($A209&gt;=CrashTest!$B$7,$A209&lt;=CrashTest!$C$7),5,0)))))</f>
        <v>0</v>
      </c>
      <c r="J209" s="0" t="str">
        <f aca="false">IF(I209=0,"",IF(I208=I209,MAX(J208,B209),B209))</f>
        <v/>
      </c>
      <c r="K209" s="9" t="str">
        <f aca="false">IF(I209=0,"",B209/J209-1)</f>
        <v/>
      </c>
      <c r="L209" s="0" t="n">
        <f aca="false">MATCH($A209,DailyBTC!$A:$A,0)</f>
        <v>302</v>
      </c>
      <c r="M209" s="8" t="n">
        <f aca="false">INDEX(DailyBTC!$F:$F,$L209)</f>
        <v>3914.8805488363</v>
      </c>
      <c r="N209" s="8" t="n">
        <f aca="false">INDEX(DailyETH!$F:$F,$L209)</f>
        <v>97.6582181064764</v>
      </c>
      <c r="O209" s="8" t="n">
        <f aca="false">INDEX(DailyBTC!$B:$B,$L209)</f>
        <v>13080.6561698422</v>
      </c>
      <c r="P209" s="8" t="n">
        <f aca="false">INDEX(DailyETH!$B:$B,$L209)</f>
        <v>394.010756575102</v>
      </c>
      <c r="Q209" s="9" t="n">
        <f aca="false">LN(M209/M208)</f>
        <v>0.00134053053268745</v>
      </c>
      <c r="R209" s="9" t="n">
        <f aca="false">LN(N209/N208)</f>
        <v>0.014637282505795</v>
      </c>
      <c r="S209" s="9" t="n">
        <f aca="false">LN(O209/O208)</f>
        <v>0.00977391611547141</v>
      </c>
      <c r="T209" s="9" t="n">
        <f aca="false">LN(P209/P208)</f>
        <v>-0.0381678932472918</v>
      </c>
      <c r="U209" s="9" t="n">
        <f aca="false">M209/M208-1</f>
        <v>0.00134142944537041</v>
      </c>
      <c r="V209" s="9" t="n">
        <f aca="false">O209/O208-1</f>
        <v>0.00982183683069282</v>
      </c>
    </row>
    <row r="210" customFormat="false" ht="15" hidden="false" customHeight="false" outlineLevel="0" collapsed="false">
      <c r="A210" s="5" t="n">
        <v>44131</v>
      </c>
      <c r="B210" s="6" t="n">
        <v>3390.68</v>
      </c>
      <c r="C210" s="9" t="n">
        <f aca="false">B210/B209-1</f>
        <v>-0.00302560740024171</v>
      </c>
      <c r="D210" s="9" t="n">
        <f aca="false">LN(B210/B209)</f>
        <v>-0.00303019380375247</v>
      </c>
      <c r="E210" s="9" t="n">
        <f aca="false">B210/B205-1</f>
        <v>-0.0152303724528916</v>
      </c>
      <c r="F210" s="9" t="n">
        <f aca="false">B210/B189-1</f>
        <v>0.0116601026375462</v>
      </c>
      <c r="G210" s="0" t="n">
        <f aca="false">MAX(G209,B210)</f>
        <v>3580.84</v>
      </c>
      <c r="H210" s="9" t="n">
        <f aca="false">B210/G210-1</f>
        <v>-0.0531048580779929</v>
      </c>
      <c r="I210" s="0" t="n">
        <f aca="false">IF(AND($A210&gt;=CrashTest!$B$3,$A210&lt;=CrashTest!$C$3),1,IF(AND($A210&gt;=CrashTest!$B$4,$A210&lt;=CrashTest!$C$4),2,IF(AND($A210&gt;=CrashTest!$B$5,$A210&lt;=CrashTest!$C$5),3,IF(AND($A210&gt;=CrashTest!$B$6,$A210&lt;=CrashTest!$C$6),4,IF(AND($A210&gt;=CrashTest!$B$7,$A210&lt;=CrashTest!$C$7),5,0)))))</f>
        <v>0</v>
      </c>
      <c r="J210" s="0" t="str">
        <f aca="false">IF(I210=0,"",IF(I209=I210,MAX(J209,B210),B210))</f>
        <v/>
      </c>
      <c r="K210" s="9" t="str">
        <f aca="false">IF(I210=0,"",B210/J210-1)</f>
        <v/>
      </c>
      <c r="L210" s="0" t="n">
        <f aca="false">MATCH($A210,DailyBTC!$A:$A,0)</f>
        <v>303</v>
      </c>
      <c r="M210" s="8" t="n">
        <f aca="false">INDEX(DailyBTC!$F:$F,$L210)</f>
        <v>3971.34241993579</v>
      </c>
      <c r="N210" s="8" t="n">
        <f aca="false">INDEX(DailyETH!$F:$F,$L210)</f>
        <v>97.8937484439672</v>
      </c>
      <c r="O210" s="8" t="n">
        <f aca="false">INDEX(DailyBTC!$B:$B,$L210)</f>
        <v>13675.5239275278</v>
      </c>
      <c r="P210" s="8" t="n">
        <f aca="false">INDEX(DailyETH!$B:$B,$L210)</f>
        <v>404.045446814728</v>
      </c>
      <c r="Q210" s="9" t="n">
        <f aca="false">LN(M210/M209)</f>
        <v>0.0143193607596967</v>
      </c>
      <c r="R210" s="9" t="n">
        <f aca="false">LN(N210/N209)</f>
        <v>0.0024088783716996</v>
      </c>
      <c r="S210" s="9" t="n">
        <f aca="false">LN(O210/O209)</f>
        <v>0.0444731497123735</v>
      </c>
      <c r="T210" s="9" t="n">
        <f aca="false">LN(P210/P209)</f>
        <v>0.0251491538727447</v>
      </c>
      <c r="U210" s="9" t="n">
        <f aca="false">M210/M209-1</f>
        <v>0.0144223739128593</v>
      </c>
      <c r="V210" s="9" t="n">
        <f aca="false">O210/O209-1</f>
        <v>0.0454769049779846</v>
      </c>
    </row>
    <row r="211" customFormat="false" ht="15" hidden="false" customHeight="false" outlineLevel="0" collapsed="false">
      <c r="A211" s="5" t="n">
        <v>44132</v>
      </c>
      <c r="B211" s="6" t="n">
        <v>3271.03</v>
      </c>
      <c r="C211" s="9" t="n">
        <f aca="false">B211/B210-1</f>
        <v>-0.0352879068505432</v>
      </c>
      <c r="D211" s="9" t="n">
        <f aca="false">LN(B211/B210)</f>
        <v>-0.0359255712260089</v>
      </c>
      <c r="E211" s="9" t="n">
        <f aca="false">B211/B206-1</f>
        <v>-0.0478903002712803</v>
      </c>
      <c r="F211" s="9" t="n">
        <f aca="false">B211/B190-1</f>
        <v>-0.019319616126063</v>
      </c>
      <c r="G211" s="0" t="n">
        <f aca="false">MAX(G210,B211)</f>
        <v>3580.84</v>
      </c>
      <c r="H211" s="9" t="n">
        <f aca="false">B211/G211-1</f>
        <v>-0.0865188056433686</v>
      </c>
      <c r="I211" s="0" t="n">
        <f aca="false">IF(AND($A211&gt;=CrashTest!$B$3,$A211&lt;=CrashTest!$C$3),1,IF(AND($A211&gt;=CrashTest!$B$4,$A211&lt;=CrashTest!$C$4),2,IF(AND($A211&gt;=CrashTest!$B$5,$A211&lt;=CrashTest!$C$5),3,IF(AND($A211&gt;=CrashTest!$B$6,$A211&lt;=CrashTest!$C$6),4,IF(AND($A211&gt;=CrashTest!$B$7,$A211&lt;=CrashTest!$C$7),5,0)))))</f>
        <v>0</v>
      </c>
      <c r="J211" s="0" t="str">
        <f aca="false">IF(I211=0,"",IF(I210=I211,MAX(J210,B211),B211))</f>
        <v/>
      </c>
      <c r="K211" s="9" t="str">
        <f aca="false">IF(I211=0,"",B211/J211-1)</f>
        <v/>
      </c>
      <c r="L211" s="0" t="n">
        <f aca="false">MATCH($A211,DailyBTC!$A:$A,0)</f>
        <v>304</v>
      </c>
      <c r="M211" s="8" t="n">
        <f aca="false">INDEX(DailyBTC!$F:$F,$L211)</f>
        <v>3931.73030582607</v>
      </c>
      <c r="N211" s="8" t="n">
        <f aca="false">INDEX(DailyETH!$F:$F,$L211)</f>
        <v>97.3226846217248</v>
      </c>
      <c r="O211" s="8" t="n">
        <f aca="false">INDEX(DailyBTC!$B:$B,$L211)</f>
        <v>13290.3288497954</v>
      </c>
      <c r="P211" s="8" t="n">
        <f aca="false">INDEX(DailyETH!$B:$B,$L211)</f>
        <v>388.90336364699</v>
      </c>
      <c r="Q211" s="9" t="n">
        <f aca="false">LN(M211/M210)</f>
        <v>-0.0100245682176218</v>
      </c>
      <c r="R211" s="9" t="n">
        <f aca="false">LN(N211/N210)</f>
        <v>-0.00585058790598139</v>
      </c>
      <c r="S211" s="9" t="n">
        <f aca="false">LN(O211/O210)</f>
        <v>-0.028571043801061</v>
      </c>
      <c r="T211" s="9" t="n">
        <f aca="false">LN(P211/P210)</f>
        <v>-0.0381964734948956</v>
      </c>
      <c r="U211" s="9" t="n">
        <f aca="false">M211/M210-1</f>
        <v>-0.0099744897118107</v>
      </c>
      <c r="V211" s="9" t="n">
        <f aca="false">O211/O210-1</f>
        <v>-0.0281667510344544</v>
      </c>
    </row>
    <row r="212" customFormat="false" ht="15" hidden="false" customHeight="false" outlineLevel="0" collapsed="false">
      <c r="A212" s="5" t="n">
        <v>44133</v>
      </c>
      <c r="B212" s="6" t="n">
        <v>3310.11</v>
      </c>
      <c r="C212" s="9" t="n">
        <f aca="false">B212/B211-1</f>
        <v>0.0119473071173299</v>
      </c>
      <c r="D212" s="9" t="n">
        <f aca="false">LN(B212/B211)</f>
        <v>0.0118765014438055</v>
      </c>
      <c r="E212" s="9" t="n">
        <f aca="false">B212/B207-1</f>
        <v>-0.0415174215069393</v>
      </c>
      <c r="F212" s="9" t="n">
        <f aca="false">B212/B191-1</f>
        <v>-0.0157270294380018</v>
      </c>
      <c r="G212" s="0" t="n">
        <f aca="false">MAX(G211,B212)</f>
        <v>3580.84</v>
      </c>
      <c r="H212" s="9" t="n">
        <f aca="false">B212/G212-1</f>
        <v>-0.0756051652684845</v>
      </c>
      <c r="I212" s="0" t="n">
        <f aca="false">IF(AND($A212&gt;=CrashTest!$B$3,$A212&lt;=CrashTest!$C$3),1,IF(AND($A212&gt;=CrashTest!$B$4,$A212&lt;=CrashTest!$C$4),2,IF(AND($A212&gt;=CrashTest!$B$5,$A212&lt;=CrashTest!$C$5),3,IF(AND($A212&gt;=CrashTest!$B$6,$A212&lt;=CrashTest!$C$6),4,IF(AND($A212&gt;=CrashTest!$B$7,$A212&lt;=CrashTest!$C$7),5,0)))))</f>
        <v>0</v>
      </c>
      <c r="J212" s="0" t="str">
        <f aca="false">IF(I212=0,"",IF(I211=I212,MAX(J211,B212),B212))</f>
        <v/>
      </c>
      <c r="K212" s="9" t="str">
        <f aca="false">IF(I212=0,"",B212/J212-1)</f>
        <v/>
      </c>
      <c r="L212" s="0" t="n">
        <f aca="false">MATCH($A212,DailyBTC!$A:$A,0)</f>
        <v>305</v>
      </c>
      <c r="M212" s="8" t="n">
        <f aca="false">INDEX(DailyBTC!$F:$F,$L212)</f>
        <v>3948.43761583994</v>
      </c>
      <c r="N212" s="8" t="n">
        <f aca="false">INDEX(DailyETH!$F:$F,$L212)</f>
        <v>96.7451111476476</v>
      </c>
      <c r="O212" s="8" t="n">
        <f aca="false">INDEX(DailyBTC!$B:$B,$L212)</f>
        <v>13475.2173007013</v>
      </c>
      <c r="P212" s="8" t="n">
        <f aca="false">INDEX(DailyETH!$B:$B,$L212)</f>
        <v>386.788421098773</v>
      </c>
      <c r="Q212" s="9" t="n">
        <f aca="false">LN(M212/M211)</f>
        <v>0.0042403500062087</v>
      </c>
      <c r="R212" s="9" t="n">
        <f aca="false">LN(N212/N211)</f>
        <v>-0.00595230318423454</v>
      </c>
      <c r="S212" s="9" t="n">
        <f aca="false">LN(O212/O211)</f>
        <v>0.0138156263044591</v>
      </c>
      <c r="T212" s="9" t="n">
        <f aca="false">LN(P212/P211)</f>
        <v>-0.00545306223583492</v>
      </c>
      <c r="U212" s="9" t="n">
        <f aca="false">M212/M211-1</f>
        <v>0.00424935301109564</v>
      </c>
      <c r="V212" s="9" t="n">
        <f aca="false">O212/O211-1</f>
        <v>0.0139115030933752</v>
      </c>
    </row>
    <row r="213" customFormat="false" ht="15" hidden="false" customHeight="false" outlineLevel="0" collapsed="false">
      <c r="A213" s="5" t="n">
        <v>44134</v>
      </c>
      <c r="B213" s="6" t="n">
        <v>3269.96</v>
      </c>
      <c r="C213" s="9" t="n">
        <f aca="false">B213/B212-1</f>
        <v>-0.0121295062701844</v>
      </c>
      <c r="D213" s="9" t="n">
        <f aca="false">LN(B213/B212)</f>
        <v>-0.0122036690467355</v>
      </c>
      <c r="E213" s="9" t="n">
        <f aca="false">B213/B208-1</f>
        <v>-0.0563948069337072</v>
      </c>
      <c r="F213" s="9" t="n">
        <f aca="false">B213/B192-1</f>
        <v>-0.0327851396119262</v>
      </c>
      <c r="G213" s="0" t="n">
        <f aca="false">MAX(G212,B213)</f>
        <v>3580.84</v>
      </c>
      <c r="H213" s="9" t="n">
        <f aca="false">B213/G213-1</f>
        <v>-0.0868176182124865</v>
      </c>
      <c r="I213" s="0" t="n">
        <f aca="false">IF(AND($A213&gt;=CrashTest!$B$3,$A213&lt;=CrashTest!$C$3),1,IF(AND($A213&gt;=CrashTest!$B$4,$A213&lt;=CrashTest!$C$4),2,IF(AND($A213&gt;=CrashTest!$B$5,$A213&lt;=CrashTest!$C$5),3,IF(AND($A213&gt;=CrashTest!$B$6,$A213&lt;=CrashTest!$C$6),4,IF(AND($A213&gt;=CrashTest!$B$7,$A213&lt;=CrashTest!$C$7),5,0)))))</f>
        <v>0</v>
      </c>
      <c r="J213" s="0" t="str">
        <f aca="false">IF(I213=0,"",IF(I212=I213,MAX(J212,B213),B213))</f>
        <v/>
      </c>
      <c r="K213" s="9" t="str">
        <f aca="false">IF(I213=0,"",B213/J213-1)</f>
        <v/>
      </c>
      <c r="L213" s="0" t="n">
        <f aca="false">MATCH($A213,DailyBTC!$A:$A,0)</f>
        <v>306</v>
      </c>
      <c r="M213" s="8" t="n">
        <f aca="false">INDEX(DailyBTC!$F:$F,$L213)</f>
        <v>3972.20071066774</v>
      </c>
      <c r="N213" s="8" t="n">
        <f aca="false">INDEX(DailyETH!$F:$F,$L213)</f>
        <v>97.3431419840326</v>
      </c>
      <c r="O213" s="8" t="n">
        <f aca="false">INDEX(DailyBTC!$B:$B,$L213)</f>
        <v>13603.2960908825</v>
      </c>
      <c r="P213" s="8" t="n">
        <f aca="false">INDEX(DailyETH!$B:$B,$L213)</f>
        <v>383.596369959088</v>
      </c>
      <c r="Q213" s="9" t="n">
        <f aca="false">LN(M213/M212)</f>
        <v>0.00600031592024995</v>
      </c>
      <c r="R213" s="9" t="n">
        <f aca="false">LN(N213/N212)</f>
        <v>0.00616248247188677</v>
      </c>
      <c r="S213" s="9" t="n">
        <f aca="false">LN(O213/O212)</f>
        <v>0.00945988012473619</v>
      </c>
      <c r="T213" s="9" t="n">
        <f aca="false">LN(P213/P212)</f>
        <v>-0.00828694814373742</v>
      </c>
      <c r="U213" s="9" t="n">
        <f aca="false">M213/M212-1</f>
        <v>0.00601835387558447</v>
      </c>
      <c r="V213" s="9" t="n">
        <f aca="false">O213/O212-1</f>
        <v>0.00950476621809537</v>
      </c>
    </row>
    <row r="214" customFormat="false" ht="15" hidden="false" customHeight="false" outlineLevel="0" collapsed="false">
      <c r="A214" s="5" t="n">
        <v>44137</v>
      </c>
      <c r="B214" s="6" t="n">
        <v>3310.24</v>
      </c>
      <c r="C214" s="9" t="n">
        <f aca="false">B214/B213-1</f>
        <v>0.0123181934947216</v>
      </c>
      <c r="D214" s="9" t="n">
        <f aca="false">LN(B214/B213)</f>
        <v>0.0122429418948528</v>
      </c>
      <c r="E214" s="9" t="n">
        <f aca="false">B214/B209-1</f>
        <v>-0.0266776831315771</v>
      </c>
      <c r="F214" s="9" t="n">
        <f aca="false">B214/B193-1</f>
        <v>-0.0114082975952982</v>
      </c>
      <c r="G214" s="0" t="n">
        <f aca="false">MAX(G213,B214)</f>
        <v>3580.84</v>
      </c>
      <c r="H214" s="9" t="n">
        <f aca="false">B214/G214-1</f>
        <v>-0.0755688609376571</v>
      </c>
      <c r="I214" s="0" t="n">
        <f aca="false">IF(AND($A214&gt;=CrashTest!$B$3,$A214&lt;=CrashTest!$C$3),1,IF(AND($A214&gt;=CrashTest!$B$4,$A214&lt;=CrashTest!$C$4),2,IF(AND($A214&gt;=CrashTest!$B$5,$A214&lt;=CrashTest!$C$5),3,IF(AND($A214&gt;=CrashTest!$B$6,$A214&lt;=CrashTest!$C$6),4,IF(AND($A214&gt;=CrashTest!$B$7,$A214&lt;=CrashTest!$C$7),5,0)))))</f>
        <v>0</v>
      </c>
      <c r="J214" s="0" t="str">
        <f aca="false">IF(I214=0,"",IF(I213=I214,MAX(J213,B214),B214))</f>
        <v/>
      </c>
      <c r="K214" s="9" t="str">
        <f aca="false">IF(I214=0,"",B214/J214-1)</f>
        <v/>
      </c>
      <c r="L214" s="0" t="n">
        <f aca="false">MATCH($A214,DailyBTC!$A:$A,0)</f>
        <v>309</v>
      </c>
      <c r="M214" s="8" t="n">
        <f aca="false">INDEX(DailyBTC!$F:$F,$L214)</f>
        <v>3974.40508199334</v>
      </c>
      <c r="N214" s="8" t="n">
        <f aca="false">INDEX(DailyETH!$F:$F,$L214)</f>
        <v>97.0258161447583</v>
      </c>
      <c r="O214" s="8" t="n">
        <f aca="false">INDEX(DailyBTC!$B:$B,$L214)</f>
        <v>13595.5647603741</v>
      </c>
      <c r="P214" s="8" t="n">
        <f aca="false">INDEX(DailyETH!$B:$B,$L214)</f>
        <v>383.848317066043</v>
      </c>
      <c r="Q214" s="9" t="n">
        <f aca="false">LN(M214/M213)</f>
        <v>0.000554795705149233</v>
      </c>
      <c r="R214" s="9" t="n">
        <f aca="false">LN(N214/N213)</f>
        <v>-0.00326519341627034</v>
      </c>
      <c r="S214" s="9" t="n">
        <f aca="false">LN(O214/O213)</f>
        <v>-0.000568504008966435</v>
      </c>
      <c r="T214" s="9" t="n">
        <f aca="false">LN(P214/P213)</f>
        <v>0.000656587035563323</v>
      </c>
      <c r="U214" s="9" t="n">
        <f aca="false">M214/M213-1</f>
        <v>0.000554949632751267</v>
      </c>
      <c r="V214" s="9" t="n">
        <f aca="false">O214/O213-1</f>
        <v>-0.000568342441181091</v>
      </c>
    </row>
    <row r="215" customFormat="false" ht="15" hidden="false" customHeight="false" outlineLevel="0" collapsed="false">
      <c r="A215" s="5" t="n">
        <v>44138</v>
      </c>
      <c r="B215" s="6" t="n">
        <v>3369.16</v>
      </c>
      <c r="C215" s="9" t="n">
        <f aca="false">B215/B214-1</f>
        <v>0.0177993136449321</v>
      </c>
      <c r="D215" s="9" t="n">
        <f aca="false">LN(B215/B214)</f>
        <v>0.0176427608207587</v>
      </c>
      <c r="E215" s="9" t="n">
        <f aca="false">B215/B210-1</f>
        <v>-0.00634680948954192</v>
      </c>
      <c r="F215" s="9" t="n">
        <f aca="false">B215/B194-1</f>
        <v>-0.011579432205901</v>
      </c>
      <c r="G215" s="0" t="n">
        <f aca="false">MAX(G214,B215)</f>
        <v>3580.84</v>
      </c>
      <c r="H215" s="9" t="n">
        <f aca="false">B215/G215-1</f>
        <v>-0.0591146211503447</v>
      </c>
      <c r="I215" s="0" t="n">
        <f aca="false">IF(AND($A215&gt;=CrashTest!$B$3,$A215&lt;=CrashTest!$C$3),1,IF(AND($A215&gt;=CrashTest!$B$4,$A215&lt;=CrashTest!$C$4),2,IF(AND($A215&gt;=CrashTest!$B$5,$A215&lt;=CrashTest!$C$5),3,IF(AND($A215&gt;=CrashTest!$B$6,$A215&lt;=CrashTest!$C$6),4,IF(AND($A215&gt;=CrashTest!$B$7,$A215&lt;=CrashTest!$C$7),5,0)))))</f>
        <v>0</v>
      </c>
      <c r="J215" s="0" t="str">
        <f aca="false">IF(I215=0,"",IF(I214=I215,MAX(J214,B215),B215))</f>
        <v/>
      </c>
      <c r="K215" s="9" t="str">
        <f aca="false">IF(I215=0,"",B215/J215-1)</f>
        <v/>
      </c>
      <c r="L215" s="0" t="n">
        <f aca="false">MATCH($A215,DailyBTC!$A:$A,0)</f>
        <v>310</v>
      </c>
      <c r="M215" s="8" t="n">
        <f aca="false">INDEX(DailyBTC!$F:$F,$L215)</f>
        <v>3965.66650939926</v>
      </c>
      <c r="N215" s="8" t="n">
        <f aca="false">INDEX(DailyETH!$F:$F,$L215)</f>
        <v>97.3160568975611</v>
      </c>
      <c r="O215" s="8" t="n">
        <f aca="false">INDEX(DailyBTC!$B:$B,$L215)</f>
        <v>13996.9153985973</v>
      </c>
      <c r="P215" s="8" t="n">
        <f aca="false">INDEX(DailyETH!$B:$B,$L215)</f>
        <v>388.548199707773</v>
      </c>
      <c r="Q215" s="9" t="n">
        <f aca="false">LN(M215/M214)</f>
        <v>-0.00220113282901243</v>
      </c>
      <c r="R215" s="9" t="n">
        <f aca="false">LN(N215/N214)</f>
        <v>0.00298691130268994</v>
      </c>
      <c r="S215" s="9" t="n">
        <f aca="false">LN(O215/O214)</f>
        <v>0.0290933576753057</v>
      </c>
      <c r="T215" s="9" t="n">
        <f aca="false">LN(P215/P214)</f>
        <v>0.0121697613728598</v>
      </c>
      <c r="U215" s="9" t="n">
        <f aca="false">M215/M214-1</f>
        <v>-0.00219871211257883</v>
      </c>
      <c r="V215" s="9" t="n">
        <f aca="false">O215/O214-1</f>
        <v>0.0295207036483682</v>
      </c>
    </row>
    <row r="216" customFormat="false" ht="15" hidden="false" customHeight="false" outlineLevel="0" collapsed="false">
      <c r="A216" s="5" t="n">
        <v>44139</v>
      </c>
      <c r="B216" s="6" t="n">
        <v>3443.44</v>
      </c>
      <c r="C216" s="9" t="n">
        <f aca="false">B216/B215-1</f>
        <v>0.0220470384309444</v>
      </c>
      <c r="D216" s="9" t="n">
        <f aca="false">LN(B216/B215)</f>
        <v>0.021807516584336</v>
      </c>
      <c r="E216" s="9" t="n">
        <f aca="false">B216/B211-1</f>
        <v>0.052708168375099</v>
      </c>
      <c r="F216" s="9" t="n">
        <f aca="false">B216/B195-1</f>
        <v>0.024543655811601</v>
      </c>
      <c r="G216" s="0" t="n">
        <f aca="false">MAX(G215,B216)</f>
        <v>3580.84</v>
      </c>
      <c r="H216" s="9" t="n">
        <f aca="false">B216/G216-1</f>
        <v>-0.0383708850437328</v>
      </c>
      <c r="I216" s="0" t="n">
        <f aca="false">IF(AND($A216&gt;=CrashTest!$B$3,$A216&lt;=CrashTest!$C$3),1,IF(AND($A216&gt;=CrashTest!$B$4,$A216&lt;=CrashTest!$C$4),2,IF(AND($A216&gt;=CrashTest!$B$5,$A216&lt;=CrashTest!$C$5),3,IF(AND($A216&gt;=CrashTest!$B$6,$A216&lt;=CrashTest!$C$6),4,IF(AND($A216&gt;=CrashTest!$B$7,$A216&lt;=CrashTest!$C$7),5,0)))))</f>
        <v>0</v>
      </c>
      <c r="J216" s="0" t="str">
        <f aca="false">IF(I216=0,"",IF(I215=I216,MAX(J215,B216),B216))</f>
        <v/>
      </c>
      <c r="K216" s="9" t="str">
        <f aca="false">IF(I216=0,"",B216/J216-1)</f>
        <v/>
      </c>
      <c r="L216" s="0" t="n">
        <f aca="false">MATCH($A216,DailyBTC!$A:$A,0)</f>
        <v>311</v>
      </c>
      <c r="M216" s="8" t="n">
        <f aca="false">INDEX(DailyBTC!$F:$F,$L216)</f>
        <v>3985.3266423538</v>
      </c>
      <c r="N216" s="8" t="n">
        <f aca="false">INDEX(DailyETH!$F:$F,$L216)</f>
        <v>97.2821317810507</v>
      </c>
      <c r="O216" s="8" t="n">
        <f aca="false">INDEX(DailyBTC!$B:$B,$L216)</f>
        <v>14129.1481954997</v>
      </c>
      <c r="P216" s="8" t="n">
        <f aca="false">INDEX(DailyETH!$B:$B,$L216)</f>
        <v>401.795613851549</v>
      </c>
      <c r="Q216" s="9" t="n">
        <f aca="false">LN(M216/M215)</f>
        <v>0.00494533768228167</v>
      </c>
      <c r="R216" s="9" t="n">
        <f aca="false">LN(N216/N215)</f>
        <v>-0.000348668372346403</v>
      </c>
      <c r="S216" s="9" t="n">
        <f aca="false">LN(O216/O215)</f>
        <v>0.00940293480748309</v>
      </c>
      <c r="T216" s="9" t="n">
        <f aca="false">LN(P216/P215)</f>
        <v>0.033526307789235</v>
      </c>
      <c r="U216" s="9" t="n">
        <f aca="false">M216/M215-1</f>
        <v>0.00495758604712071</v>
      </c>
      <c r="V216" s="9" t="n">
        <f aca="false">O216/O215-1</f>
        <v>0.00944728128567896</v>
      </c>
    </row>
    <row r="217" customFormat="false" ht="15" hidden="false" customHeight="false" outlineLevel="0" collapsed="false">
      <c r="A217" s="5" t="n">
        <v>44140</v>
      </c>
      <c r="B217" s="6" t="n">
        <v>3510.45</v>
      </c>
      <c r="C217" s="9" t="n">
        <f aca="false">B217/B216-1</f>
        <v>0.0194601909718188</v>
      </c>
      <c r="D217" s="9" t="n">
        <f aca="false">LN(B217/B216)</f>
        <v>0.0192732626700139</v>
      </c>
      <c r="E217" s="9" t="n">
        <f aca="false">B217/B212-1</f>
        <v>0.0605236683977268</v>
      </c>
      <c r="F217" s="9" t="n">
        <f aca="false">B217/B196-1</f>
        <v>0.0266124669171943</v>
      </c>
      <c r="G217" s="0" t="n">
        <f aca="false">MAX(G216,B217)</f>
        <v>3580.84</v>
      </c>
      <c r="H217" s="9" t="n">
        <f aca="false">B217/G217-1</f>
        <v>-0.0196573988226227</v>
      </c>
      <c r="I217" s="0" t="n">
        <f aca="false">IF(AND($A217&gt;=CrashTest!$B$3,$A217&lt;=CrashTest!$C$3),1,IF(AND($A217&gt;=CrashTest!$B$4,$A217&lt;=CrashTest!$C$4),2,IF(AND($A217&gt;=CrashTest!$B$5,$A217&lt;=CrashTest!$C$5),3,IF(AND($A217&gt;=CrashTest!$B$6,$A217&lt;=CrashTest!$C$6),4,IF(AND($A217&gt;=CrashTest!$B$7,$A217&lt;=CrashTest!$C$7),5,0)))))</f>
        <v>0</v>
      </c>
      <c r="J217" s="0" t="str">
        <f aca="false">IF(I217=0,"",IF(I216=I217,MAX(J216,B217),B217))</f>
        <v/>
      </c>
      <c r="K217" s="9" t="str">
        <f aca="false">IF(I217=0,"",B217/J217-1)</f>
        <v/>
      </c>
      <c r="L217" s="0" t="n">
        <f aca="false">MATCH($A217,DailyBTC!$A:$A,0)</f>
        <v>312</v>
      </c>
      <c r="M217" s="8" t="n">
        <f aca="false">INDEX(DailyBTC!$F:$F,$L217)</f>
        <v>4058.71935282699</v>
      </c>
      <c r="N217" s="8" t="n">
        <f aca="false">INDEX(DailyETH!$F:$F,$L217)</f>
        <v>98.5305983251789</v>
      </c>
      <c r="O217" s="8" t="n">
        <f aca="false">INDEX(DailyBTC!$B:$B,$L217)</f>
        <v>15606.466833723</v>
      </c>
      <c r="P217" s="8" t="n">
        <f aca="false">INDEX(DailyETH!$B:$B,$L217)</f>
        <v>416.997354646406</v>
      </c>
      <c r="Q217" s="9" t="n">
        <f aca="false">LN(M217/M216)</f>
        <v>0.0182482166655305</v>
      </c>
      <c r="R217" s="9" t="n">
        <f aca="false">LN(N217/N216)</f>
        <v>0.0127518109882862</v>
      </c>
      <c r="S217" s="9" t="n">
        <f aca="false">LN(O217/O216)</f>
        <v>0.0994454575053418</v>
      </c>
      <c r="T217" s="9" t="n">
        <f aca="false">LN(P217/P216)</f>
        <v>0.0371363419318331</v>
      </c>
      <c r="U217" s="9" t="n">
        <f aca="false">M217/M216-1</f>
        <v>0.0184157327766359</v>
      </c>
      <c r="V217" s="9" t="n">
        <f aca="false">O217/O216-1</f>
        <v>0.104558223735939</v>
      </c>
    </row>
    <row r="218" customFormat="false" ht="15" hidden="false" customHeight="false" outlineLevel="0" collapsed="false">
      <c r="A218" s="5" t="n">
        <v>44141</v>
      </c>
      <c r="B218" s="6" t="n">
        <v>3509.44</v>
      </c>
      <c r="C218" s="9" t="n">
        <f aca="false">B218/B217-1</f>
        <v>-0.000287712401543905</v>
      </c>
      <c r="D218" s="9" t="n">
        <f aca="false">LN(B218/B217)</f>
        <v>-0.000287753798697413</v>
      </c>
      <c r="E218" s="9" t="n">
        <f aca="false">B218/B213-1</f>
        <v>0.0732363698638516</v>
      </c>
      <c r="F218" s="9" t="n">
        <f aca="false">B218/B197-1</f>
        <v>0.0181645163817188</v>
      </c>
      <c r="G218" s="0" t="n">
        <f aca="false">MAX(G217,B218)</f>
        <v>3580.84</v>
      </c>
      <c r="H218" s="9" t="n">
        <f aca="false">B218/G218-1</f>
        <v>-0.0199394555467433</v>
      </c>
      <c r="I218" s="0" t="n">
        <f aca="false">IF(AND($A218&gt;=CrashTest!$B$3,$A218&lt;=CrashTest!$C$3),1,IF(AND($A218&gt;=CrashTest!$B$4,$A218&lt;=CrashTest!$C$4),2,IF(AND($A218&gt;=CrashTest!$B$5,$A218&lt;=CrashTest!$C$5),3,IF(AND($A218&gt;=CrashTest!$B$6,$A218&lt;=CrashTest!$C$6),4,IF(AND($A218&gt;=CrashTest!$B$7,$A218&lt;=CrashTest!$C$7),5,0)))))</f>
        <v>0</v>
      </c>
      <c r="J218" s="0" t="str">
        <f aca="false">IF(I218=0,"",IF(I217=I218,MAX(J217,B218),B218))</f>
        <v/>
      </c>
      <c r="K218" s="9" t="str">
        <f aca="false">IF(I218=0,"",B218/J218-1)</f>
        <v/>
      </c>
      <c r="L218" s="0" t="n">
        <f aca="false">MATCH($A218,DailyBTC!$A:$A,0)</f>
        <v>313</v>
      </c>
      <c r="M218" s="8" t="n">
        <f aca="false">INDEX(DailyBTC!$F:$F,$L218)</f>
        <v>4082.46704413475</v>
      </c>
      <c r="N218" s="8" t="n">
        <f aca="false">INDEX(DailyETH!$F:$F,$L218)</f>
        <v>100.182281171607</v>
      </c>
      <c r="O218" s="8" t="n">
        <f aca="false">INDEX(DailyBTC!$B:$B,$L218)</f>
        <v>15618.9724713618</v>
      </c>
      <c r="P218" s="8" t="n">
        <f aca="false">INDEX(DailyETH!$B:$B,$L218)</f>
        <v>456.447880888369</v>
      </c>
      <c r="Q218" s="9" t="n">
        <f aca="false">LN(M218/M217)</f>
        <v>0.00583397984146588</v>
      </c>
      <c r="R218" s="9" t="n">
        <f aca="false">LN(N218/N217)</f>
        <v>0.0166241955652371</v>
      </c>
      <c r="S218" s="9" t="n">
        <f aca="false">LN(O218/O217)</f>
        <v>0.000800990383849107</v>
      </c>
      <c r="T218" s="9" t="n">
        <f aca="false">LN(P218/P217)</f>
        <v>0.0903946444021171</v>
      </c>
      <c r="U218" s="9" t="n">
        <f aca="false">M218/M217-1</f>
        <v>0.00585103064374692</v>
      </c>
      <c r="V218" s="9" t="n">
        <f aca="false">O218/O217-1</f>
        <v>0.000801311262314419</v>
      </c>
    </row>
    <row r="219" customFormat="false" ht="15" hidden="false" customHeight="false" outlineLevel="0" collapsed="false">
      <c r="A219" s="5" t="n">
        <v>44144</v>
      </c>
      <c r="B219" s="6" t="n">
        <v>3550.5</v>
      </c>
      <c r="C219" s="9" t="n">
        <f aca="false">B219/B218-1</f>
        <v>0.0116998723443056</v>
      </c>
      <c r="D219" s="9" t="n">
        <f aca="false">LN(B219/B218)</f>
        <v>0.0116319580503042</v>
      </c>
      <c r="E219" s="9" t="n">
        <f aca="false">B219/B214-1</f>
        <v>0.0725808400599353</v>
      </c>
      <c r="F219" s="9" t="n">
        <f aca="false">B219/B198-1</f>
        <v>0.0211007353765893</v>
      </c>
      <c r="G219" s="0" t="n">
        <f aca="false">MAX(G218,B219)</f>
        <v>3580.84</v>
      </c>
      <c r="H219" s="9" t="n">
        <f aca="false">B219/G219-1</f>
        <v>-0.00847287228694948</v>
      </c>
      <c r="I219" s="0" t="n">
        <f aca="false">IF(AND($A219&gt;=CrashTest!$B$3,$A219&lt;=CrashTest!$C$3),1,IF(AND($A219&gt;=CrashTest!$B$4,$A219&lt;=CrashTest!$C$4),2,IF(AND($A219&gt;=CrashTest!$B$5,$A219&lt;=CrashTest!$C$5),3,IF(AND($A219&gt;=CrashTest!$B$6,$A219&lt;=CrashTest!$C$6),4,IF(AND($A219&gt;=CrashTest!$B$7,$A219&lt;=CrashTest!$C$7),5,0)))))</f>
        <v>0</v>
      </c>
      <c r="J219" s="0" t="str">
        <f aca="false">IF(I219=0,"",IF(I218=I219,MAX(J218,B219),B219))</f>
        <v/>
      </c>
      <c r="K219" s="9" t="str">
        <f aca="false">IF(I219=0,"",B219/J219-1)</f>
        <v/>
      </c>
      <c r="L219" s="0" t="n">
        <f aca="false">MATCH($A219,DailyBTC!$A:$A,0)</f>
        <v>316</v>
      </c>
      <c r="M219" s="8" t="n">
        <f aca="false">INDEX(DailyBTC!$F:$F,$L219)</f>
        <v>4060.9080757185</v>
      </c>
      <c r="N219" s="8" t="n">
        <f aca="false">INDEX(DailyETH!$F:$F,$L219)</f>
        <v>100.133677856753</v>
      </c>
      <c r="O219" s="8" t="n">
        <f aca="false">INDEX(DailyBTC!$B:$B,$L219)</f>
        <v>15319.8199725307</v>
      </c>
      <c r="P219" s="8" t="n">
        <f aca="false">INDEX(DailyETH!$B:$B,$L219)</f>
        <v>444.547999707773</v>
      </c>
      <c r="Q219" s="9" t="n">
        <f aca="false">LN(M219/M218)</f>
        <v>-0.00529486078365614</v>
      </c>
      <c r="R219" s="9" t="n">
        <f aca="false">LN(N219/N218)</f>
        <v>-0.000485266536369313</v>
      </c>
      <c r="S219" s="9" t="n">
        <f aca="false">LN(O219/O218)</f>
        <v>-0.0193389462612773</v>
      </c>
      <c r="T219" s="9" t="n">
        <f aca="false">LN(P219/P218)</f>
        <v>-0.0264164874390236</v>
      </c>
      <c r="U219" s="9" t="n">
        <f aca="false">M219/M218-1</f>
        <v>-0.00528086771630498</v>
      </c>
      <c r="V219" s="9" t="n">
        <f aca="false">O219/O218-1</f>
        <v>-0.0191531484788523</v>
      </c>
    </row>
    <row r="220" customFormat="false" ht="15" hidden="false" customHeight="false" outlineLevel="0" collapsed="false">
      <c r="A220" s="5" t="n">
        <v>44145</v>
      </c>
      <c r="B220" s="6" t="n">
        <v>3545.53</v>
      </c>
      <c r="C220" s="9" t="n">
        <f aca="false">B220/B219-1</f>
        <v>-0.00139980284466967</v>
      </c>
      <c r="D220" s="9" t="n">
        <f aca="false">LN(B220/B219)</f>
        <v>-0.00140078348391288</v>
      </c>
      <c r="E220" s="9" t="n">
        <f aca="false">B220/B215-1</f>
        <v>0.0523483598285628</v>
      </c>
      <c r="F220" s="9" t="n">
        <f aca="false">B220/B199-1</f>
        <v>0.00320014034214067</v>
      </c>
      <c r="G220" s="0" t="n">
        <f aca="false">MAX(G219,B220)</f>
        <v>3580.84</v>
      </c>
      <c r="H220" s="9" t="n">
        <f aca="false">B220/G220-1</f>
        <v>-0.0098608147808894</v>
      </c>
      <c r="I220" s="0" t="n">
        <f aca="false">IF(AND($A220&gt;=CrashTest!$B$3,$A220&lt;=CrashTest!$C$3),1,IF(AND($A220&gt;=CrashTest!$B$4,$A220&lt;=CrashTest!$C$4),2,IF(AND($A220&gt;=CrashTest!$B$5,$A220&lt;=CrashTest!$C$5),3,IF(AND($A220&gt;=CrashTest!$B$6,$A220&lt;=CrashTest!$C$6),4,IF(AND($A220&gt;=CrashTest!$B$7,$A220&lt;=CrashTest!$C$7),5,0)))))</f>
        <v>0</v>
      </c>
      <c r="J220" s="0" t="str">
        <f aca="false">IF(I220=0,"",IF(I219=I220,MAX(J219,B220),B220))</f>
        <v/>
      </c>
      <c r="K220" s="9" t="str">
        <f aca="false">IF(I220=0,"",B220/J220-1)</f>
        <v/>
      </c>
      <c r="L220" s="0" t="n">
        <f aca="false">MATCH($A220,DailyBTC!$A:$A,0)</f>
        <v>317</v>
      </c>
      <c r="M220" s="8" t="n">
        <f aca="false">INDEX(DailyBTC!$F:$F,$L220)</f>
        <v>4085.34616276465</v>
      </c>
      <c r="N220" s="8" t="n">
        <f aca="false">INDEX(DailyETH!$F:$F,$L220)</f>
        <v>100.889176939936</v>
      </c>
      <c r="O220" s="8" t="n">
        <f aca="false">INDEX(DailyBTC!$B:$B,$L220)</f>
        <v>15319.2756762127</v>
      </c>
      <c r="P220" s="8" t="n">
        <f aca="false">INDEX(DailyETH!$B:$B,$L220)</f>
        <v>451.501640619521</v>
      </c>
      <c r="Q220" s="9" t="n">
        <f aca="false">LN(M220/M219)</f>
        <v>0.00599985211394672</v>
      </c>
      <c r="R220" s="9" t="n">
        <f aca="false">LN(N220/N219)</f>
        <v>0.00751658452991031</v>
      </c>
      <c r="S220" s="9" t="n">
        <f aca="false">LN(O220/O219)</f>
        <v>-3.55295289585863E-005</v>
      </c>
      <c r="T220" s="9" t="n">
        <f aca="false">LN(P220/P219)</f>
        <v>0.015520971591067</v>
      </c>
      <c r="U220" s="9" t="n">
        <f aca="false">M220/M219-1</f>
        <v>0.00601788727803898</v>
      </c>
      <c r="V220" s="9" t="n">
        <f aca="false">O220/O219-1</f>
        <v>-3.55288977923474E-005</v>
      </c>
    </row>
    <row r="221" customFormat="false" ht="15" hidden="false" customHeight="false" outlineLevel="0" collapsed="false">
      <c r="A221" s="5" t="n">
        <v>44146</v>
      </c>
      <c r="B221" s="6" t="n">
        <v>3572.66</v>
      </c>
      <c r="C221" s="9" t="n">
        <f aca="false">B221/B220-1</f>
        <v>0.0076518884341692</v>
      </c>
      <c r="D221" s="9" t="n">
        <f aca="false">LN(B221/B220)</f>
        <v>0.00762276122692968</v>
      </c>
      <c r="E221" s="9" t="n">
        <f aca="false">B221/B216-1</f>
        <v>0.0375264270613107</v>
      </c>
      <c r="F221" s="9" t="n">
        <f aca="false">B221/B200-1</f>
        <v>0.0172924858980674</v>
      </c>
      <c r="G221" s="0" t="n">
        <f aca="false">MAX(G220,B221)</f>
        <v>3580.84</v>
      </c>
      <c r="H221" s="9" t="n">
        <f aca="false">B221/G221-1</f>
        <v>-0.00228438020129362</v>
      </c>
      <c r="I221" s="0" t="n">
        <f aca="false">IF(AND($A221&gt;=CrashTest!$B$3,$A221&lt;=CrashTest!$C$3),1,IF(AND($A221&gt;=CrashTest!$B$4,$A221&lt;=CrashTest!$C$4),2,IF(AND($A221&gt;=CrashTest!$B$5,$A221&lt;=CrashTest!$C$5),3,IF(AND($A221&gt;=CrashTest!$B$6,$A221&lt;=CrashTest!$C$6),4,IF(AND($A221&gt;=CrashTest!$B$7,$A221&lt;=CrashTest!$C$7),5,0)))))</f>
        <v>0</v>
      </c>
      <c r="J221" s="0" t="str">
        <f aca="false">IF(I221=0,"",IF(I220=I221,MAX(J220,B221),B221))</f>
        <v/>
      </c>
      <c r="K221" s="9" t="str">
        <f aca="false">IF(I221=0,"",B221/J221-1)</f>
        <v/>
      </c>
      <c r="L221" s="0" t="n">
        <f aca="false">MATCH($A221,DailyBTC!$A:$A,0)</f>
        <v>318</v>
      </c>
      <c r="M221" s="8" t="n">
        <f aca="false">INDEX(DailyBTC!$F:$F,$L221)</f>
        <v>4116.08996247755</v>
      </c>
      <c r="N221" s="8" t="n">
        <f aca="false">INDEX(DailyETH!$F:$F,$L221)</f>
        <v>101.417536466664</v>
      </c>
      <c r="O221" s="8" t="n">
        <f aca="false">INDEX(DailyBTC!$B:$B,$L221)</f>
        <v>15731.2411057861</v>
      </c>
      <c r="P221" s="8" t="n">
        <f aca="false">INDEX(DailyETH!$B:$B,$L221)</f>
        <v>464.215942489772</v>
      </c>
      <c r="Q221" s="9" t="n">
        <f aca="false">LN(M221/M220)</f>
        <v>0.00749720981731337</v>
      </c>
      <c r="R221" s="9" t="n">
        <f aca="false">LN(N221/N220)</f>
        <v>0.00522336326978505</v>
      </c>
      <c r="S221" s="9" t="n">
        <f aca="false">LN(O221/O220)</f>
        <v>0.0265367309421104</v>
      </c>
      <c r="T221" s="9" t="n">
        <f aca="false">LN(P221/P220)</f>
        <v>0.0277708307020721</v>
      </c>
      <c r="U221" s="9" t="n">
        <f aca="false">M221/M220-1</f>
        <v>0.00752538426072857</v>
      </c>
      <c r="V221" s="9" t="n">
        <f aca="false">O221/O220-1</f>
        <v>0.0268919652782991</v>
      </c>
    </row>
    <row r="222" customFormat="false" ht="15" hidden="false" customHeight="false" outlineLevel="0" collapsed="false">
      <c r="A222" s="5" t="n">
        <v>44147</v>
      </c>
      <c r="B222" s="6" t="n">
        <v>3537.01</v>
      </c>
      <c r="C222" s="9" t="n">
        <f aca="false">B222/B221-1</f>
        <v>-0.0099785593927213</v>
      </c>
      <c r="D222" s="9" t="n">
        <f aca="false">LN(B222/B221)</f>
        <v>-0.0100286789089454</v>
      </c>
      <c r="E222" s="9" t="n">
        <f aca="false">B222/B217-1</f>
        <v>0.00756598156931454</v>
      </c>
      <c r="F222" s="9" t="n">
        <f aca="false">B222/B201-1</f>
        <v>0.0138562833400695</v>
      </c>
      <c r="G222" s="0" t="n">
        <f aca="false">MAX(G221,B222)</f>
        <v>3580.84</v>
      </c>
      <c r="H222" s="9" t="n">
        <f aca="false">B222/G222-1</f>
        <v>-0.0122401447705007</v>
      </c>
      <c r="I222" s="0" t="n">
        <f aca="false">IF(AND($A222&gt;=CrashTest!$B$3,$A222&lt;=CrashTest!$C$3),1,IF(AND($A222&gt;=CrashTest!$B$4,$A222&lt;=CrashTest!$C$4),2,IF(AND($A222&gt;=CrashTest!$B$5,$A222&lt;=CrashTest!$C$5),3,IF(AND($A222&gt;=CrashTest!$B$6,$A222&lt;=CrashTest!$C$6),4,IF(AND($A222&gt;=CrashTest!$B$7,$A222&lt;=CrashTest!$C$7),5,0)))))</f>
        <v>0</v>
      </c>
      <c r="J222" s="0" t="str">
        <f aca="false">IF(I222=0,"",IF(I221=I222,MAX(J221,B222),B222))</f>
        <v/>
      </c>
      <c r="K222" s="9" t="str">
        <f aca="false">IF(I222=0,"",B222/J222-1)</f>
        <v/>
      </c>
      <c r="L222" s="0" t="n">
        <f aca="false">MATCH($A222,DailyBTC!$A:$A,0)</f>
        <v>319</v>
      </c>
      <c r="M222" s="8" t="n">
        <f aca="false">INDEX(DailyBTC!$F:$F,$L222)</f>
        <v>4105.85066067299</v>
      </c>
      <c r="N222" s="8" t="n">
        <f aca="false">INDEX(DailyETH!$F:$F,$L222)</f>
        <v>101.301547764905</v>
      </c>
      <c r="O222" s="8" t="n">
        <f aca="false">INDEX(DailyBTC!$B:$B,$L222)</f>
        <v>16289.8148977206</v>
      </c>
      <c r="P222" s="8" t="n">
        <f aca="false">INDEX(DailyETH!$B:$B,$L222)</f>
        <v>462.866499824664</v>
      </c>
      <c r="Q222" s="9" t="n">
        <f aca="false">LN(M222/M221)</f>
        <v>-0.00249072757086474</v>
      </c>
      <c r="R222" s="9" t="n">
        <f aca="false">LN(N222/N221)</f>
        <v>-0.00114432950262822</v>
      </c>
      <c r="S222" s="9" t="n">
        <f aca="false">LN(O222/O221)</f>
        <v>0.0348914450939473</v>
      </c>
      <c r="T222" s="9" t="n">
        <f aca="false">LN(P222/P221)</f>
        <v>-0.00291116206400731</v>
      </c>
      <c r="U222" s="9" t="n">
        <f aca="false">M222/M221-1</f>
        <v>-0.00248762828264348</v>
      </c>
      <c r="V222" s="9" t="n">
        <f aca="false">O222/O221-1</f>
        <v>0.0355072933011655</v>
      </c>
    </row>
    <row r="223" customFormat="false" ht="15" hidden="false" customHeight="false" outlineLevel="0" collapsed="false">
      <c r="A223" s="5" t="n">
        <v>44148</v>
      </c>
      <c r="B223" s="6" t="n">
        <v>3585.15</v>
      </c>
      <c r="C223" s="9" t="n">
        <f aca="false">B223/B222-1</f>
        <v>0.013610365817456</v>
      </c>
      <c r="D223" s="9" t="n">
        <f aca="false">LN(B223/B222)</f>
        <v>0.0135185767063749</v>
      </c>
      <c r="E223" s="9" t="n">
        <f aca="false">B223/B218-1</f>
        <v>0.0215732424546367</v>
      </c>
      <c r="F223" s="9" t="n">
        <f aca="false">B223/B202-1</f>
        <v>0.0292276952579995</v>
      </c>
      <c r="G223" s="0" t="n">
        <f aca="false">MAX(G222,B223)</f>
        <v>3585.15</v>
      </c>
      <c r="H223" s="9" t="n">
        <f aca="false">B223/G223-1</f>
        <v>0</v>
      </c>
      <c r="I223" s="0" t="n">
        <f aca="false">IF(AND($A223&gt;=CrashTest!$B$3,$A223&lt;=CrashTest!$C$3),1,IF(AND($A223&gt;=CrashTest!$B$4,$A223&lt;=CrashTest!$C$4),2,IF(AND($A223&gt;=CrashTest!$B$5,$A223&lt;=CrashTest!$C$5),3,IF(AND($A223&gt;=CrashTest!$B$6,$A223&lt;=CrashTest!$C$6),4,IF(AND($A223&gt;=CrashTest!$B$7,$A223&lt;=CrashTest!$C$7),5,0)))))</f>
        <v>0</v>
      </c>
      <c r="J223" s="0" t="str">
        <f aca="false">IF(I223=0,"",IF(I222=I223,MAX(J222,B223),B223))</f>
        <v/>
      </c>
      <c r="K223" s="9" t="str">
        <f aca="false">IF(I223=0,"",B223/J223-1)</f>
        <v/>
      </c>
      <c r="L223" s="0" t="n">
        <f aca="false">MATCH($A223,DailyBTC!$A:$A,0)</f>
        <v>320</v>
      </c>
      <c r="M223" s="8" t="n">
        <f aca="false">INDEX(DailyBTC!$F:$F,$L223)</f>
        <v>4118.96113076362</v>
      </c>
      <c r="N223" s="8" t="n">
        <f aca="false">INDEX(DailyETH!$F:$F,$L223)</f>
        <v>101.809296710786</v>
      </c>
      <c r="O223" s="8" t="n">
        <f aca="false">INDEX(DailyBTC!$B:$B,$L223)</f>
        <v>16330.062767972</v>
      </c>
      <c r="P223" s="8" t="n">
        <f aca="false">INDEX(DailyETH!$B:$B,$L223)</f>
        <v>476.571340970193</v>
      </c>
      <c r="Q223" s="9" t="n">
        <f aca="false">LN(M223/M222)</f>
        <v>0.00318803190326057</v>
      </c>
      <c r="R223" s="9" t="n">
        <f aca="false">LN(N223/N222)</f>
        <v>0.00499973307568515</v>
      </c>
      <c r="S223" s="9" t="n">
        <f aca="false">LN(O223/O222)</f>
        <v>0.00246769108627541</v>
      </c>
      <c r="T223" s="9" t="n">
        <f aca="false">LN(P223/P222)</f>
        <v>0.0291787554104666</v>
      </c>
      <c r="U223" s="9" t="n">
        <f aca="false">M223/M222-1</f>
        <v>0.00319311908156106</v>
      </c>
      <c r="V223" s="9" t="n">
        <f aca="false">O223/O222-1</f>
        <v>0.00247073834197042</v>
      </c>
    </row>
    <row r="224" customFormat="false" ht="15" hidden="false" customHeight="false" outlineLevel="0" collapsed="false">
      <c r="A224" s="5" t="n">
        <v>44151</v>
      </c>
      <c r="B224" s="6" t="n">
        <v>3626.91</v>
      </c>
      <c r="C224" s="9" t="n">
        <f aca="false">B224/B223-1</f>
        <v>0.0116480481988201</v>
      </c>
      <c r="D224" s="9" t="n">
        <f aca="false">LN(B224/B223)</f>
        <v>0.0115807319166565</v>
      </c>
      <c r="E224" s="9" t="n">
        <f aca="false">B224/B219-1</f>
        <v>0.0215209125475284</v>
      </c>
      <c r="F224" s="9" t="n">
        <f aca="false">B224/B203-1</f>
        <v>0.0410757188250794</v>
      </c>
      <c r="G224" s="0" t="n">
        <f aca="false">MAX(G223,B224)</f>
        <v>3626.91</v>
      </c>
      <c r="H224" s="9" t="n">
        <f aca="false">B224/G224-1</f>
        <v>0</v>
      </c>
      <c r="I224" s="0" t="n">
        <f aca="false">IF(AND($A224&gt;=CrashTest!$B$3,$A224&lt;=CrashTest!$C$3),1,IF(AND($A224&gt;=CrashTest!$B$4,$A224&lt;=CrashTest!$C$4),2,IF(AND($A224&gt;=CrashTest!$B$5,$A224&lt;=CrashTest!$C$5),3,IF(AND($A224&gt;=CrashTest!$B$6,$A224&lt;=CrashTest!$C$6),4,IF(AND($A224&gt;=CrashTest!$B$7,$A224&lt;=CrashTest!$C$7),5,0)))))</f>
        <v>0</v>
      </c>
      <c r="J224" s="0" t="str">
        <f aca="false">IF(I224=0,"",IF(I223=I224,MAX(J223,B224),B224))</f>
        <v/>
      </c>
      <c r="K224" s="9" t="str">
        <f aca="false">IF(I224=0,"",B224/J224-1)</f>
        <v/>
      </c>
      <c r="L224" s="0" t="n">
        <f aca="false">MATCH($A224,DailyBTC!$A:$A,0)</f>
        <v>323</v>
      </c>
      <c r="M224" s="8" t="n">
        <f aca="false">INDEX(DailyBTC!$F:$F,$L224)</f>
        <v>4143.52702014709</v>
      </c>
      <c r="N224" s="8" t="n">
        <f aca="false">INDEX(DailyETH!$F:$F,$L224)</f>
        <v>102.919256460646</v>
      </c>
      <c r="O224" s="8" t="n">
        <f aca="false">INDEX(DailyBTC!$B:$B,$L224)</f>
        <v>16743.0539398013</v>
      </c>
      <c r="P224" s="8" t="n">
        <f aca="false">INDEX(DailyETH!$B:$B,$L224)</f>
        <v>462.254731618936</v>
      </c>
      <c r="Q224" s="9" t="n">
        <f aca="false">LN(M224/M223)</f>
        <v>0.00594638353995918</v>
      </c>
      <c r="R224" s="9" t="n">
        <f aca="false">LN(N224/N223)</f>
        <v>0.0108433397121865</v>
      </c>
      <c r="S224" s="9" t="n">
        <f aca="false">LN(O224/O223)</f>
        <v>0.0249757314057347</v>
      </c>
      <c r="T224" s="9" t="n">
        <f aca="false">LN(P224/P223)</f>
        <v>-0.030501324332484</v>
      </c>
      <c r="U224" s="9" t="n">
        <f aca="false">M224/M223-1</f>
        <v>0.00596409837422107</v>
      </c>
      <c r="V224" s="9" t="n">
        <f aca="false">O224/O223-1</f>
        <v>0.0252902378697095</v>
      </c>
    </row>
    <row r="225" customFormat="false" ht="15" hidden="false" customHeight="false" outlineLevel="0" collapsed="false">
      <c r="A225" s="5" t="n">
        <v>44152</v>
      </c>
      <c r="B225" s="6" t="n">
        <v>3609.53</v>
      </c>
      <c r="C225" s="9" t="n">
        <f aca="false">B225/B224-1</f>
        <v>-0.00479195789253106</v>
      </c>
      <c r="D225" s="9" t="n">
        <f aca="false">LN(B225/B224)</f>
        <v>-0.00480347613410369</v>
      </c>
      <c r="E225" s="9" t="n">
        <f aca="false">B225/B220-1</f>
        <v>0.0180508978911473</v>
      </c>
      <c r="F225" s="9" t="n">
        <f aca="false">B225/B204-1</f>
        <v>0.0532869165314627</v>
      </c>
      <c r="G225" s="0" t="n">
        <f aca="false">MAX(G224,B225)</f>
        <v>3626.91</v>
      </c>
      <c r="H225" s="9" t="n">
        <f aca="false">B225/G225-1</f>
        <v>-0.00479195789253106</v>
      </c>
      <c r="I225" s="0" t="n">
        <f aca="false">IF(AND($A225&gt;=CrashTest!$B$3,$A225&lt;=CrashTest!$C$3),1,IF(AND($A225&gt;=CrashTest!$B$4,$A225&lt;=CrashTest!$C$4),2,IF(AND($A225&gt;=CrashTest!$B$5,$A225&lt;=CrashTest!$C$5),3,IF(AND($A225&gt;=CrashTest!$B$6,$A225&lt;=CrashTest!$C$6),4,IF(AND($A225&gt;=CrashTest!$B$7,$A225&lt;=CrashTest!$C$7),5,0)))))</f>
        <v>0</v>
      </c>
      <c r="J225" s="0" t="str">
        <f aca="false">IF(I225=0,"",IF(I224=I225,MAX(J224,B225),B225))</f>
        <v/>
      </c>
      <c r="K225" s="9" t="str">
        <f aca="false">IF(I225=0,"",B225/J225-1)</f>
        <v/>
      </c>
      <c r="L225" s="0" t="n">
        <f aca="false">MATCH($A225,DailyBTC!$A:$A,0)</f>
        <v>324</v>
      </c>
      <c r="M225" s="8" t="n">
        <f aca="false">INDEX(DailyBTC!$F:$F,$L225)</f>
        <v>4133.50803815596</v>
      </c>
      <c r="N225" s="8" t="n">
        <f aca="false">INDEX(DailyETH!$F:$F,$L225)</f>
        <v>102.971737276305</v>
      </c>
      <c r="O225" s="8" t="n">
        <f aca="false">INDEX(DailyBTC!$B:$B,$L225)</f>
        <v>17682.1691870251</v>
      </c>
      <c r="P225" s="8" t="n">
        <f aca="false">INDEX(DailyETH!$B:$B,$L225)</f>
        <v>482.6950050263</v>
      </c>
      <c r="Q225" s="9" t="n">
        <f aca="false">LN(M225/M224)</f>
        <v>-0.00242091203283296</v>
      </c>
      <c r="R225" s="9" t="n">
        <f aca="false">LN(N225/N224)</f>
        <v>0.0005097922531063</v>
      </c>
      <c r="S225" s="9" t="n">
        <f aca="false">LN(O225/O224)</f>
        <v>0.0545732591551042</v>
      </c>
      <c r="T225" s="9" t="n">
        <f aca="false">LN(P225/P224)</f>
        <v>0.0432688883498484</v>
      </c>
      <c r="U225" s="9" t="n">
        <f aca="false">M225/M224-1</f>
        <v>-0.00241798398862003</v>
      </c>
      <c r="V225" s="9" t="n">
        <f aca="false">O225/O224-1</f>
        <v>0.0560898418293543</v>
      </c>
    </row>
    <row r="226" customFormat="false" ht="15" hidden="false" customHeight="false" outlineLevel="0" collapsed="false">
      <c r="A226" s="5" t="n">
        <v>44153</v>
      </c>
      <c r="B226" s="6" t="n">
        <v>3567.79</v>
      </c>
      <c r="C226" s="9" t="n">
        <f aca="false">B226/B225-1</f>
        <v>-0.0115638324103139</v>
      </c>
      <c r="D226" s="9" t="n">
        <f aca="false">LN(B226/B225)</f>
        <v>-0.0116312134796013</v>
      </c>
      <c r="E226" s="9" t="n">
        <f aca="false">B226/B221-1</f>
        <v>-0.00136312999277843</v>
      </c>
      <c r="F226" s="9" t="n">
        <f aca="false">B226/B205-1</f>
        <v>0.0362084388577801</v>
      </c>
      <c r="G226" s="0" t="n">
        <f aca="false">MAX(G225,B226)</f>
        <v>3626.91</v>
      </c>
      <c r="H226" s="9" t="n">
        <f aca="false">B226/G226-1</f>
        <v>-0.0163003769048584</v>
      </c>
      <c r="I226" s="0" t="n">
        <f aca="false">IF(AND($A226&gt;=CrashTest!$B$3,$A226&lt;=CrashTest!$C$3),1,IF(AND($A226&gt;=CrashTest!$B$4,$A226&lt;=CrashTest!$C$4),2,IF(AND($A226&gt;=CrashTest!$B$5,$A226&lt;=CrashTest!$C$5),3,IF(AND($A226&gt;=CrashTest!$B$6,$A226&lt;=CrashTest!$C$6),4,IF(AND($A226&gt;=CrashTest!$B$7,$A226&lt;=CrashTest!$C$7),5,0)))))</f>
        <v>0</v>
      </c>
      <c r="J226" s="0" t="str">
        <f aca="false">IF(I226=0,"",IF(I225=I226,MAX(J225,B226),B226))</f>
        <v/>
      </c>
      <c r="K226" s="9" t="str">
        <f aca="false">IF(I226=0,"",B226/J226-1)</f>
        <v/>
      </c>
      <c r="L226" s="0" t="n">
        <f aca="false">MATCH($A226,DailyBTC!$A:$A,0)</f>
        <v>325</v>
      </c>
      <c r="M226" s="8" t="n">
        <f aca="false">INDEX(DailyBTC!$F:$F,$L226)</f>
        <v>4141.45444300822</v>
      </c>
      <c r="N226" s="8" t="n">
        <f aca="false">INDEX(DailyETH!$F:$F,$L226)</f>
        <v>103.074502535763</v>
      </c>
      <c r="O226" s="8" t="n">
        <f aca="false">INDEX(DailyBTC!$B:$B,$L226)</f>
        <v>17804.6900239626</v>
      </c>
      <c r="P226" s="8" t="n">
        <f aca="false">INDEX(DailyETH!$B:$B,$L226)</f>
        <v>479.49180666277</v>
      </c>
      <c r="Q226" s="9" t="n">
        <f aca="false">LN(M226/M225)</f>
        <v>0.00192059053149542</v>
      </c>
      <c r="R226" s="9" t="n">
        <f aca="false">LN(N226/N225)</f>
        <v>0.000997497145036423</v>
      </c>
      <c r="S226" s="9" t="n">
        <f aca="false">LN(O226/O225)</f>
        <v>0.00690516582705806</v>
      </c>
      <c r="T226" s="9" t="n">
        <f aca="false">LN(P226/P225)</f>
        <v>-0.00665818769940837</v>
      </c>
      <c r="U226" s="9" t="n">
        <f aca="false">M226/M225-1</f>
        <v>0.00192243604679421</v>
      </c>
      <c r="V226" s="9" t="n">
        <f aca="false">O226/O225-1</f>
        <v>0.00692906145403271</v>
      </c>
    </row>
    <row r="227" customFormat="false" ht="15" hidden="false" customHeight="false" outlineLevel="0" collapsed="false">
      <c r="A227" s="5" t="n">
        <v>44154</v>
      </c>
      <c r="B227" s="6" t="n">
        <v>3581.87</v>
      </c>
      <c r="C227" s="9" t="n">
        <f aca="false">B227/B226-1</f>
        <v>0.00394642061332085</v>
      </c>
      <c r="D227" s="9" t="n">
        <f aca="false">LN(B227/B226)</f>
        <v>0.00393865392253872</v>
      </c>
      <c r="E227" s="9" t="n">
        <f aca="false">B227/B222-1</f>
        <v>0.0126830288859798</v>
      </c>
      <c r="F227" s="9" t="n">
        <f aca="false">B227/B206-1</f>
        <v>0.0425869436132682</v>
      </c>
      <c r="G227" s="0" t="n">
        <f aca="false">MAX(G226,B227)</f>
        <v>3626.91</v>
      </c>
      <c r="H227" s="9" t="n">
        <f aca="false">B227/G227-1</f>
        <v>-0.0124182844349597</v>
      </c>
      <c r="I227" s="0" t="n">
        <f aca="false">IF(AND($A227&gt;=CrashTest!$B$3,$A227&lt;=CrashTest!$C$3),1,IF(AND($A227&gt;=CrashTest!$B$4,$A227&lt;=CrashTest!$C$4),2,IF(AND($A227&gt;=CrashTest!$B$5,$A227&lt;=CrashTest!$C$5),3,IF(AND($A227&gt;=CrashTest!$B$6,$A227&lt;=CrashTest!$C$6),4,IF(AND($A227&gt;=CrashTest!$B$7,$A227&lt;=CrashTest!$C$7),5,0)))))</f>
        <v>0</v>
      </c>
      <c r="J227" s="0" t="str">
        <f aca="false">IF(I227=0,"",IF(I226=I227,MAX(J226,B227),B227))</f>
        <v/>
      </c>
      <c r="K227" s="9" t="str">
        <f aca="false">IF(I227=0,"",B227/J227-1)</f>
        <v/>
      </c>
      <c r="L227" s="0" t="n">
        <f aca="false">MATCH($A227,DailyBTC!$A:$A,0)</f>
        <v>326</v>
      </c>
      <c r="M227" s="8" t="n">
        <f aca="false">INDEX(DailyBTC!$F:$F,$L227)</f>
        <v>4129.40981060095</v>
      </c>
      <c r="N227" s="8" t="n">
        <f aca="false">INDEX(DailyETH!$F:$F,$L227)</f>
        <v>102.610510862841</v>
      </c>
      <c r="O227" s="8" t="n">
        <f aca="false">INDEX(DailyBTC!$B:$B,$L227)</f>
        <v>17818.6686621859</v>
      </c>
      <c r="P227" s="8" t="n">
        <f aca="false">INDEX(DailyETH!$B:$B,$L227)</f>
        <v>471.150023378142</v>
      </c>
      <c r="Q227" s="9" t="n">
        <f aca="false">LN(M227/M226)</f>
        <v>-0.00291254711779279</v>
      </c>
      <c r="R227" s="9" t="n">
        <f aca="false">LN(N227/N226)</f>
        <v>-0.00451167979923369</v>
      </c>
      <c r="S227" s="9" t="n">
        <f aca="false">LN(O227/O226)</f>
        <v>0.000784801852286047</v>
      </c>
      <c r="T227" s="9" t="n">
        <f aca="false">LN(P227/P226)</f>
        <v>-0.0175502426536383</v>
      </c>
      <c r="U227" s="9" t="n">
        <f aca="false">M227/M226-1</f>
        <v>-0.00290830976726209</v>
      </c>
      <c r="V227" s="9" t="n">
        <f aca="false">O227/O226-1</f>
        <v>0.000785109889837266</v>
      </c>
    </row>
    <row r="228" customFormat="false" ht="15" hidden="false" customHeight="false" outlineLevel="0" collapsed="false">
      <c r="A228" s="5" t="n">
        <v>44155</v>
      </c>
      <c r="B228" s="6" t="n">
        <v>3557.54</v>
      </c>
      <c r="C228" s="9" t="n">
        <f aca="false">B228/B227-1</f>
        <v>-0.00679254132617879</v>
      </c>
      <c r="D228" s="9" t="n">
        <f aca="false">LN(B228/B227)</f>
        <v>-0.00681571563626989</v>
      </c>
      <c r="E228" s="9" t="n">
        <f aca="false">B228/B223-1</f>
        <v>-0.00770121194371232</v>
      </c>
      <c r="F228" s="9" t="n">
        <f aca="false">B228/B207-1</f>
        <v>0.0301289420267614</v>
      </c>
      <c r="G228" s="0" t="n">
        <f aca="false">MAX(G227,B228)</f>
        <v>3626.91</v>
      </c>
      <c r="H228" s="9" t="n">
        <f aca="false">B228/G228-1</f>
        <v>-0.0191264740509138</v>
      </c>
      <c r="I228" s="0" t="n">
        <f aca="false">IF(AND($A228&gt;=CrashTest!$B$3,$A228&lt;=CrashTest!$C$3),1,IF(AND($A228&gt;=CrashTest!$B$4,$A228&lt;=CrashTest!$C$4),2,IF(AND($A228&gt;=CrashTest!$B$5,$A228&lt;=CrashTest!$C$5),3,IF(AND($A228&gt;=CrashTest!$B$6,$A228&lt;=CrashTest!$C$6),4,IF(AND($A228&gt;=CrashTest!$B$7,$A228&lt;=CrashTest!$C$7),5,0)))))</f>
        <v>0</v>
      </c>
      <c r="J228" s="0" t="str">
        <f aca="false">IF(I228=0,"",IF(I227=I228,MAX(J227,B228),B228))</f>
        <v/>
      </c>
      <c r="K228" s="9" t="str">
        <f aca="false">IF(I228=0,"",B228/J228-1)</f>
        <v/>
      </c>
      <c r="L228" s="0" t="n">
        <f aca="false">MATCH($A228,DailyBTC!$A:$A,0)</f>
        <v>327</v>
      </c>
      <c r="M228" s="8" t="n">
        <f aca="false">INDEX(DailyBTC!$F:$F,$L228)</f>
        <v>4122.60434528537</v>
      </c>
      <c r="N228" s="8" t="n">
        <f aca="false">INDEX(DailyETH!$F:$F,$L228)</f>
        <v>103.088514938683</v>
      </c>
      <c r="O228" s="8" t="n">
        <f aca="false">INDEX(DailyBTC!$B:$B,$L228)</f>
        <v>18663.7818531268</v>
      </c>
      <c r="P228" s="8" t="n">
        <f aca="false">INDEX(DailyETH!$B:$B,$L228)</f>
        <v>509.562977206312</v>
      </c>
      <c r="Q228" s="9" t="n">
        <f aca="false">LN(M228/M227)</f>
        <v>-0.00164940746099137</v>
      </c>
      <c r="R228" s="9" t="n">
        <f aca="false">LN(N228/N227)</f>
        <v>0.0046476149743443</v>
      </c>
      <c r="S228" s="9" t="n">
        <f aca="false">LN(O228/O227)</f>
        <v>0.0463381376047928</v>
      </c>
      <c r="T228" s="9" t="n">
        <f aca="false">LN(P228/P227)</f>
        <v>0.078376886652631</v>
      </c>
      <c r="U228" s="9" t="n">
        <f aca="false">M228/M227-1</f>
        <v>-0.00164804793607809</v>
      </c>
      <c r="V228" s="9" t="n">
        <f aca="false">O228/O227-1</f>
        <v>0.0474285260567398</v>
      </c>
    </row>
    <row r="229" customFormat="false" ht="15" hidden="false" customHeight="false" outlineLevel="0" collapsed="false">
      <c r="A229" s="5" t="n">
        <v>44158</v>
      </c>
      <c r="B229" s="6" t="n">
        <v>3577.59</v>
      </c>
      <c r="C229" s="9" t="n">
        <f aca="false">B229/B228-1</f>
        <v>0.00563591695385024</v>
      </c>
      <c r="D229" s="9" t="n">
        <f aca="false">LN(B229/B228)</f>
        <v>0.00562009459505782</v>
      </c>
      <c r="E229" s="9" t="n">
        <f aca="false">B229/B224-1</f>
        <v>-0.0135983523164346</v>
      </c>
      <c r="F229" s="9" t="n">
        <f aca="false">B229/B208-1</f>
        <v>0.0323773081817631</v>
      </c>
      <c r="G229" s="0" t="n">
        <f aca="false">MAX(G228,B229)</f>
        <v>3626.91</v>
      </c>
      <c r="H229" s="9" t="n">
        <f aca="false">B229/G229-1</f>
        <v>-0.0135983523164346</v>
      </c>
      <c r="I229" s="0" t="n">
        <f aca="false">IF(AND($A229&gt;=CrashTest!$B$3,$A229&lt;=CrashTest!$C$3),1,IF(AND($A229&gt;=CrashTest!$B$4,$A229&lt;=CrashTest!$C$4),2,IF(AND($A229&gt;=CrashTest!$B$5,$A229&lt;=CrashTest!$C$5),3,IF(AND($A229&gt;=CrashTest!$B$6,$A229&lt;=CrashTest!$C$6),4,IF(AND($A229&gt;=CrashTest!$B$7,$A229&lt;=CrashTest!$C$7),5,0)))))</f>
        <v>0</v>
      </c>
      <c r="J229" s="0" t="str">
        <f aca="false">IF(I229=0,"",IF(I228=I229,MAX(J228,B229),B229))</f>
        <v/>
      </c>
      <c r="K229" s="9" t="str">
        <f aca="false">IF(I229=0,"",B229/J229-1)</f>
        <v/>
      </c>
      <c r="L229" s="0" t="n">
        <f aca="false">MATCH($A229,DailyBTC!$A:$A,0)</f>
        <v>330</v>
      </c>
      <c r="M229" s="8" t="n">
        <f aca="false">INDEX(DailyBTC!$F:$F,$L229)</f>
        <v>4123.8643831744</v>
      </c>
      <c r="N229" s="8" t="n">
        <f aca="false">INDEX(DailyETH!$F:$F,$L229)</f>
        <v>102.485419678397</v>
      </c>
      <c r="O229" s="8" t="n">
        <f aca="false">INDEX(DailyBTC!$B:$B,$L229)</f>
        <v>18373.2577597896</v>
      </c>
      <c r="P229" s="8" t="n">
        <f aca="false">INDEX(DailyETH!$B:$B,$L229)</f>
        <v>607.214118644068</v>
      </c>
      <c r="Q229" s="9" t="n">
        <f aca="false">LN(M229/M228)</f>
        <v>0.000305594537570712</v>
      </c>
      <c r="R229" s="9" t="n">
        <f aca="false">LN(N229/N228)</f>
        <v>-0.0058674461004428</v>
      </c>
      <c r="S229" s="9" t="n">
        <f aca="false">LN(O229/O228)</f>
        <v>-0.015688621731621</v>
      </c>
      <c r="T229" s="9" t="n">
        <f aca="false">LN(P229/P228)</f>
        <v>0.175328026935242</v>
      </c>
      <c r="U229" s="9" t="n">
        <f aca="false">M229/M228-1</f>
        <v>0.00030564123633825</v>
      </c>
      <c r="V229" s="9" t="n">
        <f aca="false">O229/O228-1</f>
        <v>-0.0155661963702456</v>
      </c>
    </row>
    <row r="230" customFormat="false" ht="15" hidden="false" customHeight="false" outlineLevel="0" collapsed="false">
      <c r="A230" s="5" t="n">
        <v>44159</v>
      </c>
      <c r="B230" s="6" t="n">
        <v>3635.41</v>
      </c>
      <c r="C230" s="9" t="n">
        <f aca="false">B230/B229-1</f>
        <v>0.0161617178044438</v>
      </c>
      <c r="D230" s="9" t="n">
        <f aca="false">LN(B230/B229)</f>
        <v>0.0160325075572858</v>
      </c>
      <c r="E230" s="9" t="n">
        <f aca="false">B230/B225-1</f>
        <v>0.00716990854765021</v>
      </c>
      <c r="F230" s="9" t="n">
        <f aca="false">B230/B209-1</f>
        <v>0.0689332749186262</v>
      </c>
      <c r="G230" s="0" t="n">
        <f aca="false">MAX(G229,B230)</f>
        <v>3635.41</v>
      </c>
      <c r="H230" s="9" t="n">
        <f aca="false">B230/G230-1</f>
        <v>0</v>
      </c>
      <c r="I230" s="0" t="n">
        <f aca="false">IF(AND($A230&gt;=CrashTest!$B$3,$A230&lt;=CrashTest!$C$3),1,IF(AND($A230&gt;=CrashTest!$B$4,$A230&lt;=CrashTest!$C$4),2,IF(AND($A230&gt;=CrashTest!$B$5,$A230&lt;=CrashTest!$C$5),3,IF(AND($A230&gt;=CrashTest!$B$6,$A230&lt;=CrashTest!$C$6),4,IF(AND($A230&gt;=CrashTest!$B$7,$A230&lt;=CrashTest!$C$7),5,0)))))</f>
        <v>0</v>
      </c>
      <c r="J230" s="0" t="str">
        <f aca="false">IF(I230=0,"",IF(I229=I230,MAX(J229,B230),B230))</f>
        <v/>
      </c>
      <c r="K230" s="9" t="str">
        <f aca="false">IF(I230=0,"",B230/J230-1)</f>
        <v/>
      </c>
      <c r="L230" s="0" t="n">
        <f aca="false">MATCH($A230,DailyBTC!$A:$A,0)</f>
        <v>331</v>
      </c>
      <c r="M230" s="8" t="n">
        <f aca="false">INDEX(DailyBTC!$F:$F,$L230)</f>
        <v>4118.69168460694</v>
      </c>
      <c r="N230" s="8" t="n">
        <f aca="false">INDEX(DailyETH!$F:$F,$L230)</f>
        <v>103.067779045231</v>
      </c>
      <c r="O230" s="8" t="n">
        <f aca="false">INDEX(DailyBTC!$B:$B,$L230)</f>
        <v>19150.2510485097</v>
      </c>
      <c r="P230" s="8" t="n">
        <f aca="false">INDEX(DailyETH!$B:$B,$L230)</f>
        <v>604.573530742256</v>
      </c>
      <c r="Q230" s="9" t="n">
        <f aca="false">LN(M230/M229)</f>
        <v>-0.00125512018455796</v>
      </c>
      <c r="R230" s="9" t="n">
        <f aca="false">LN(N230/N229)</f>
        <v>0.00566627937280581</v>
      </c>
      <c r="S230" s="9" t="n">
        <f aca="false">LN(O230/O229)</f>
        <v>0.0414196003136415</v>
      </c>
      <c r="T230" s="9" t="n">
        <f aca="false">LN(P230/P229)</f>
        <v>-0.00435817625751917</v>
      </c>
      <c r="U230" s="9" t="n">
        <f aca="false">M230/M229-1</f>
        <v>-0.00125433285065313</v>
      </c>
      <c r="V230" s="9" t="n">
        <f aca="false">O230/O229-1</f>
        <v>0.042289358745109</v>
      </c>
    </row>
    <row r="231" customFormat="false" ht="15" hidden="false" customHeight="false" outlineLevel="0" collapsed="false">
      <c r="A231" s="5" t="n">
        <v>44160</v>
      </c>
      <c r="B231" s="6" t="n">
        <v>3629.65</v>
      </c>
      <c r="C231" s="9" t="n">
        <f aca="false">B231/B230-1</f>
        <v>-0.00158441551296817</v>
      </c>
      <c r="D231" s="9" t="n">
        <f aca="false">LN(B231/B230)</f>
        <v>-0.00158567202662892</v>
      </c>
      <c r="E231" s="9" t="n">
        <f aca="false">B231/B226-1</f>
        <v>0.0173384644275589</v>
      </c>
      <c r="F231" s="9" t="n">
        <f aca="false">B231/B210-1</f>
        <v>0.0704784880908844</v>
      </c>
      <c r="G231" s="0" t="n">
        <f aca="false">MAX(G230,B231)</f>
        <v>3635.41</v>
      </c>
      <c r="H231" s="9" t="n">
        <f aca="false">B231/G231-1</f>
        <v>-0.00158441551296817</v>
      </c>
      <c r="I231" s="0" t="n">
        <f aca="false">IF(AND($A231&gt;=CrashTest!$B$3,$A231&lt;=CrashTest!$C$3),1,IF(AND($A231&gt;=CrashTest!$B$4,$A231&lt;=CrashTest!$C$4),2,IF(AND($A231&gt;=CrashTest!$B$5,$A231&lt;=CrashTest!$C$5),3,IF(AND($A231&gt;=CrashTest!$B$6,$A231&lt;=CrashTest!$C$6),4,IF(AND($A231&gt;=CrashTest!$B$7,$A231&lt;=CrashTest!$C$7),5,0)))))</f>
        <v>0</v>
      </c>
      <c r="J231" s="0" t="str">
        <f aca="false">IF(I231=0,"",IF(I230=I231,MAX(J230,B231),B231))</f>
        <v/>
      </c>
      <c r="K231" s="9" t="str">
        <f aca="false">IF(I231=0,"",B231/J231-1)</f>
        <v/>
      </c>
      <c r="L231" s="0" t="n">
        <f aca="false">MATCH($A231,DailyBTC!$A:$A,0)</f>
        <v>332</v>
      </c>
      <c r="M231" s="8" t="n">
        <f aca="false">INDEX(DailyBTC!$F:$F,$L231)</f>
        <v>4120.3611763493</v>
      </c>
      <c r="N231" s="8" t="n">
        <f aca="false">INDEX(DailyETH!$F:$F,$L231)</f>
        <v>102.978438900637</v>
      </c>
      <c r="O231" s="8" t="n">
        <f aca="false">INDEX(DailyBTC!$B:$B,$L231)</f>
        <v>18748.3937130333</v>
      </c>
      <c r="P231" s="8" t="n">
        <f aca="false">INDEX(DailyETH!$B:$B,$L231)</f>
        <v>568.247356282876</v>
      </c>
      <c r="Q231" s="9" t="n">
        <f aca="false">LN(M231/M230)</f>
        <v>0.000405263030442439</v>
      </c>
      <c r="R231" s="9" t="n">
        <f aca="false">LN(N231/N230)</f>
        <v>-0.000867185538111019</v>
      </c>
      <c r="S231" s="9" t="n">
        <f aca="false">LN(O231/O230)</f>
        <v>-0.0212077450150487</v>
      </c>
      <c r="T231" s="9" t="n">
        <f aca="false">LN(P231/P230)</f>
        <v>-0.0619664912644585</v>
      </c>
      <c r="U231" s="9" t="n">
        <f aca="false">M231/M230-1</f>
        <v>0.000405345160598758</v>
      </c>
      <c r="V231" s="9" t="n">
        <f aca="false">O231/O230-1</f>
        <v>-0.0209844421599723</v>
      </c>
    </row>
    <row r="232" customFormat="false" ht="15" hidden="false" customHeight="false" outlineLevel="0" collapsed="false">
      <c r="A232" s="5" t="n">
        <v>44162</v>
      </c>
      <c r="B232" s="6" t="n">
        <v>3638.35</v>
      </c>
      <c r="C232" s="9" t="n">
        <f aca="false">B232/B231-1</f>
        <v>0.00239692532337821</v>
      </c>
      <c r="D232" s="9" t="n">
        <f aca="false">LN(B232/B231)</f>
        <v>0.00239405727995164</v>
      </c>
      <c r="E232" s="9" t="n">
        <f aca="false">B232/B227-1</f>
        <v>0.0157682997987085</v>
      </c>
      <c r="F232" s="9" t="n">
        <f aca="false">B232/B211-1</f>
        <v>0.112294904051629</v>
      </c>
      <c r="G232" s="0" t="n">
        <f aca="false">MAX(G231,B232)</f>
        <v>3638.35</v>
      </c>
      <c r="H232" s="9" t="n">
        <f aca="false">B232/G232-1</f>
        <v>0</v>
      </c>
      <c r="I232" s="0" t="n">
        <f aca="false">IF(AND($A232&gt;=CrashTest!$B$3,$A232&lt;=CrashTest!$C$3),1,IF(AND($A232&gt;=CrashTest!$B$4,$A232&lt;=CrashTest!$C$4),2,IF(AND($A232&gt;=CrashTest!$B$5,$A232&lt;=CrashTest!$C$5),3,IF(AND($A232&gt;=CrashTest!$B$6,$A232&lt;=CrashTest!$C$6),4,IF(AND($A232&gt;=CrashTest!$B$7,$A232&lt;=CrashTest!$C$7),5,0)))))</f>
        <v>0</v>
      </c>
      <c r="J232" s="0" t="str">
        <f aca="false">IF(I232=0,"",IF(I231=I232,MAX(J231,B232),B232))</f>
        <v/>
      </c>
      <c r="K232" s="9" t="str">
        <f aca="false">IF(I232=0,"",B232/J232-1)</f>
        <v/>
      </c>
      <c r="L232" s="0" t="n">
        <f aca="false">MATCH($A232,DailyBTC!$A:$A,0)</f>
        <v>334</v>
      </c>
      <c r="M232" s="8" t="n">
        <f aca="false">INDEX(DailyBTC!$F:$F,$L232)</f>
        <v>4021.43630131708</v>
      </c>
      <c r="N232" s="8" t="n">
        <f aca="false">INDEX(DailyETH!$F:$F,$L232)</f>
        <v>101.351974558579</v>
      </c>
      <c r="O232" s="8" t="n">
        <f aca="false">INDEX(DailyBTC!$B:$B,$L232)</f>
        <v>17101.6030180596</v>
      </c>
      <c r="P232" s="8" t="n">
        <f aca="false">INDEX(DailyETH!$B:$B,$L232)</f>
        <v>517.041817182934</v>
      </c>
      <c r="Q232" s="9" t="n">
        <f aca="false">LN(M232/M231)</f>
        <v>-0.0243016959783071</v>
      </c>
      <c r="R232" s="9" t="n">
        <f aca="false">LN(N232/N231)</f>
        <v>-0.0159202799757485</v>
      </c>
      <c r="S232" s="9" t="n">
        <f aca="false">LN(O232/O231)</f>
        <v>-0.0919358772473093</v>
      </c>
      <c r="T232" s="9" t="n">
        <f aca="false">LN(P232/P231)</f>
        <v>-0.0944330548008286</v>
      </c>
      <c r="U232" s="9" t="n">
        <f aca="false">M232/M231-1</f>
        <v>-0.0240087872878824</v>
      </c>
      <c r="V232" s="9" t="n">
        <f aca="false">O232/O231-1</f>
        <v>-0.0878363618867735</v>
      </c>
    </row>
    <row r="233" customFormat="false" ht="15" hidden="false" customHeight="false" outlineLevel="0" collapsed="false">
      <c r="A233" s="5" t="n">
        <v>44165</v>
      </c>
      <c r="B233" s="6" t="n">
        <v>3621.63</v>
      </c>
      <c r="C233" s="9" t="n">
        <f aca="false">B233/B232-1</f>
        <v>-0.00459548971374379</v>
      </c>
      <c r="D233" s="9" t="n">
        <f aca="false">LN(B233/B232)</f>
        <v>-0.0046060814384971</v>
      </c>
      <c r="E233" s="9" t="n">
        <f aca="false">B233/B228-1</f>
        <v>0.0180152577342771</v>
      </c>
      <c r="F233" s="9" t="n">
        <f aca="false">B233/B212-1</f>
        <v>0.0941116760470195</v>
      </c>
      <c r="G233" s="0" t="n">
        <f aca="false">MAX(G232,B233)</f>
        <v>3638.35</v>
      </c>
      <c r="H233" s="9" t="n">
        <f aca="false">B233/G233-1</f>
        <v>-0.00459548971374379</v>
      </c>
      <c r="I233" s="0" t="n">
        <f aca="false">IF(AND($A233&gt;=CrashTest!$B$3,$A233&lt;=CrashTest!$C$3),1,IF(AND($A233&gt;=CrashTest!$B$4,$A233&lt;=CrashTest!$C$4),2,IF(AND($A233&gt;=CrashTest!$B$5,$A233&lt;=CrashTest!$C$5),3,IF(AND($A233&gt;=CrashTest!$B$6,$A233&lt;=CrashTest!$C$6),4,IF(AND($A233&gt;=CrashTest!$B$7,$A233&lt;=CrashTest!$C$7),5,0)))))</f>
        <v>0</v>
      </c>
      <c r="J233" s="0" t="str">
        <f aca="false">IF(I233=0,"",IF(I232=I233,MAX(J232,B233),B233))</f>
        <v/>
      </c>
      <c r="K233" s="9" t="str">
        <f aca="false">IF(I233=0,"",B233/J233-1)</f>
        <v/>
      </c>
      <c r="L233" s="0" t="n">
        <f aca="false">MATCH($A233,DailyBTC!$A:$A,0)</f>
        <v>337</v>
      </c>
      <c r="M233" s="8" t="n">
        <f aca="false">INDEX(DailyBTC!$F:$F,$L233)</f>
        <v>4125.28343332309</v>
      </c>
      <c r="N233" s="8" t="n">
        <f aca="false">INDEX(DailyETH!$F:$F,$L233)</f>
        <v>103.664188578702</v>
      </c>
      <c r="O233" s="8" t="n">
        <f aca="false">INDEX(DailyBTC!$B:$B,$L233)</f>
        <v>19664.4076066628</v>
      </c>
      <c r="P233" s="8" t="n">
        <f aca="false">INDEX(DailyETH!$B:$B,$L233)</f>
        <v>613.469492402104</v>
      </c>
      <c r="Q233" s="9" t="n">
        <f aca="false">LN(M233/M232)</f>
        <v>0.0254956008314724</v>
      </c>
      <c r="R233" s="9" t="n">
        <f aca="false">LN(N233/N232)</f>
        <v>0.022557363560593</v>
      </c>
      <c r="S233" s="9" t="n">
        <f aca="false">LN(O233/O232)</f>
        <v>0.139638078320895</v>
      </c>
      <c r="T233" s="9" t="n">
        <f aca="false">LN(P233/P232)</f>
        <v>0.171006780241447</v>
      </c>
      <c r="U233" s="9" t="n">
        <f aca="false">M233/M232-1</f>
        <v>0.0258233934905308</v>
      </c>
      <c r="V233" s="9" t="n">
        <f aca="false">O233/O232-1</f>
        <v>0.149857565159057</v>
      </c>
    </row>
    <row r="234" customFormat="false" ht="15" hidden="false" customHeight="false" outlineLevel="0" collapsed="false">
      <c r="A234" s="5" t="n">
        <v>44166</v>
      </c>
      <c r="B234" s="6" t="n">
        <v>3662.45</v>
      </c>
      <c r="C234" s="9" t="n">
        <f aca="false">B234/B233-1</f>
        <v>0.0112711679547606</v>
      </c>
      <c r="D234" s="9" t="n">
        <f aca="false">LN(B234/B233)</f>
        <v>0.011208121636018</v>
      </c>
      <c r="E234" s="9" t="n">
        <f aca="false">B234/B229-1</f>
        <v>0.0237198784656709</v>
      </c>
      <c r="F234" s="9" t="n">
        <f aca="false">B234/B213-1</f>
        <v>0.12002899118032</v>
      </c>
      <c r="G234" s="0" t="n">
        <f aca="false">MAX(G233,B234)</f>
        <v>3662.45</v>
      </c>
      <c r="H234" s="9" t="n">
        <f aca="false">B234/G234-1</f>
        <v>0</v>
      </c>
      <c r="I234" s="0" t="n">
        <f aca="false">IF(AND($A234&gt;=CrashTest!$B$3,$A234&lt;=CrashTest!$C$3),1,IF(AND($A234&gt;=CrashTest!$B$4,$A234&lt;=CrashTest!$C$4),2,IF(AND($A234&gt;=CrashTest!$B$5,$A234&lt;=CrashTest!$C$5),3,IF(AND($A234&gt;=CrashTest!$B$6,$A234&lt;=CrashTest!$C$6),4,IF(AND($A234&gt;=CrashTest!$B$7,$A234&lt;=CrashTest!$C$7),5,0)))))</f>
        <v>0</v>
      </c>
      <c r="J234" s="0" t="str">
        <f aca="false">IF(I234=0,"",IF(I233=I234,MAX(J233,B234),B234))</f>
        <v/>
      </c>
      <c r="K234" s="9" t="str">
        <f aca="false">IF(I234=0,"",B234/J234-1)</f>
        <v/>
      </c>
      <c r="L234" s="0" t="n">
        <f aca="false">MATCH($A234,DailyBTC!$A:$A,0)</f>
        <v>338</v>
      </c>
      <c r="M234" s="8" t="n">
        <f aca="false">INDEX(DailyBTC!$F:$F,$L234)</f>
        <v>4124.40345024975</v>
      </c>
      <c r="N234" s="8" t="n">
        <f aca="false">INDEX(DailyETH!$F:$F,$L234)</f>
        <v>104.651492812795</v>
      </c>
      <c r="O234" s="8" t="n">
        <f aca="false">INDEX(DailyBTC!$B:$B,$L234)</f>
        <v>18820.6077895967</v>
      </c>
      <c r="P234" s="8" t="n">
        <f aca="false">INDEX(DailyETH!$B:$B,$L234)</f>
        <v>588.251555230859</v>
      </c>
      <c r="Q234" s="9" t="n">
        <f aca="false">LN(M234/M233)</f>
        <v>-0.000213337327609199</v>
      </c>
      <c r="R234" s="9" t="n">
        <f aca="false">LN(N234/N233)</f>
        <v>0.00947899476446283</v>
      </c>
      <c r="S234" s="9" t="n">
        <f aca="false">LN(O234/O233)</f>
        <v>-0.043857852668635</v>
      </c>
      <c r="T234" s="9" t="n">
        <f aca="false">LN(P234/P233)</f>
        <v>-0.0419758643482547</v>
      </c>
      <c r="U234" s="9" t="n">
        <f aca="false">M234/M233-1</f>
        <v>-0.000213314572819701</v>
      </c>
      <c r="V234" s="9" t="n">
        <f aca="false">O234/O233-1</f>
        <v>-0.0429100044071605</v>
      </c>
    </row>
    <row r="235" customFormat="false" ht="15" hidden="false" customHeight="false" outlineLevel="0" collapsed="false">
      <c r="A235" s="5" t="n">
        <v>44167</v>
      </c>
      <c r="B235" s="6" t="n">
        <v>3669.01</v>
      </c>
      <c r="C235" s="9" t="n">
        <f aca="false">B235/B234-1</f>
        <v>0.0017911507324333</v>
      </c>
      <c r="D235" s="9" t="n">
        <f aca="false">LN(B235/B234)</f>
        <v>0.00178954853485976</v>
      </c>
      <c r="E235" s="9" t="n">
        <f aca="false">B235/B230-1</f>
        <v>0.00924242382564833</v>
      </c>
      <c r="F235" s="9" t="n">
        <f aca="false">B235/B214-1</f>
        <v>0.108381869592537</v>
      </c>
      <c r="G235" s="0" t="n">
        <f aca="false">MAX(G234,B235)</f>
        <v>3669.01</v>
      </c>
      <c r="H235" s="9" t="n">
        <f aca="false">B235/G235-1</f>
        <v>0</v>
      </c>
      <c r="I235" s="0" t="n">
        <f aca="false">IF(AND($A235&gt;=CrashTest!$B$3,$A235&lt;=CrashTest!$C$3),1,IF(AND($A235&gt;=CrashTest!$B$4,$A235&lt;=CrashTest!$C$4),2,IF(AND($A235&gt;=CrashTest!$B$5,$A235&lt;=CrashTest!$C$5),3,IF(AND($A235&gt;=CrashTest!$B$6,$A235&lt;=CrashTest!$C$6),4,IF(AND($A235&gt;=CrashTest!$B$7,$A235&lt;=CrashTest!$C$7),5,0)))))</f>
        <v>0</v>
      </c>
      <c r="J235" s="0" t="str">
        <f aca="false">IF(I235=0,"",IF(I234=I235,MAX(J234,B235),B235))</f>
        <v/>
      </c>
      <c r="K235" s="9" t="str">
        <f aca="false">IF(I235=0,"",B235/J235-1)</f>
        <v/>
      </c>
      <c r="L235" s="0" t="n">
        <f aca="false">MATCH($A235,DailyBTC!$A:$A,0)</f>
        <v>339</v>
      </c>
      <c r="M235" s="8" t="n">
        <f aca="false">INDEX(DailyBTC!$F:$F,$L235)</f>
        <v>4124.77975707349</v>
      </c>
      <c r="N235" s="8" t="n">
        <f aca="false">INDEX(DailyETH!$F:$F,$L235)</f>
        <v>104.818303927181</v>
      </c>
      <c r="O235" s="8" t="n">
        <f aca="false">INDEX(DailyBTC!$B:$B,$L235)</f>
        <v>19214.8722290473</v>
      </c>
      <c r="P235" s="8" t="n">
        <f aca="false">INDEX(DailyETH!$B:$B,$L235)</f>
        <v>598.926409818819</v>
      </c>
      <c r="Q235" s="9" t="n">
        <f aca="false">LN(M235/M234)</f>
        <v>9.12349294565871E-005</v>
      </c>
      <c r="R235" s="9" t="n">
        <f aca="false">LN(N235/N234)</f>
        <v>0.00159269882574074</v>
      </c>
      <c r="S235" s="9" t="n">
        <f aca="false">LN(O235/O234)</f>
        <v>0.0207321459391547</v>
      </c>
      <c r="T235" s="9" t="n">
        <f aca="false">LN(P235/P234)</f>
        <v>0.0179840640774044</v>
      </c>
      <c r="U235" s="9" t="n">
        <f aca="false">M235/M234-1</f>
        <v>9.12390914893368E-005</v>
      </c>
      <c r="V235" s="9" t="n">
        <f aca="false">O235/O234-1</f>
        <v>0.0209485497948976</v>
      </c>
    </row>
    <row r="236" customFormat="false" ht="15" hidden="false" customHeight="false" outlineLevel="0" collapsed="false">
      <c r="A236" s="5" t="n">
        <v>44168</v>
      </c>
      <c r="B236" s="6" t="n">
        <v>3666.72</v>
      </c>
      <c r="C236" s="9" t="n">
        <f aca="false">B236/B235-1</f>
        <v>-0.00062414656814791</v>
      </c>
      <c r="D236" s="9" t="n">
        <f aca="false">LN(B236/B235)</f>
        <v>-0.000624341428702425</v>
      </c>
      <c r="E236" s="9" t="n">
        <f aca="false">B236/B231-1</f>
        <v>0.0102131059468542</v>
      </c>
      <c r="F236" s="9" t="n">
        <f aca="false">B236/B215-1</f>
        <v>0.0883187500742024</v>
      </c>
      <c r="G236" s="0" t="n">
        <f aca="false">MAX(G235,B236)</f>
        <v>3669.01</v>
      </c>
      <c r="H236" s="9" t="n">
        <f aca="false">B236/G236-1</f>
        <v>-0.00062414656814791</v>
      </c>
      <c r="I236" s="0" t="n">
        <f aca="false">IF(AND($A236&gt;=CrashTest!$B$3,$A236&lt;=CrashTest!$C$3),1,IF(AND($A236&gt;=CrashTest!$B$4,$A236&lt;=CrashTest!$C$4),2,IF(AND($A236&gt;=CrashTest!$B$5,$A236&lt;=CrashTest!$C$5),3,IF(AND($A236&gt;=CrashTest!$B$6,$A236&lt;=CrashTest!$C$6),4,IF(AND($A236&gt;=CrashTest!$B$7,$A236&lt;=CrashTest!$C$7),5,0)))))</f>
        <v>0</v>
      </c>
      <c r="J236" s="0" t="str">
        <f aca="false">IF(I236=0,"",IF(I235=I236,MAX(J235,B236),B236))</f>
        <v/>
      </c>
      <c r="K236" s="9" t="str">
        <f aca="false">IF(I236=0,"",B236/J236-1)</f>
        <v/>
      </c>
      <c r="L236" s="0" t="n">
        <f aca="false">MATCH($A236,DailyBTC!$A:$A,0)</f>
        <v>340</v>
      </c>
      <c r="M236" s="8" t="n">
        <f aca="false">INDEX(DailyBTC!$F:$F,$L236)</f>
        <v>4154.19973391688</v>
      </c>
      <c r="N236" s="8" t="n">
        <f aca="false">INDEX(DailyETH!$F:$F,$L236)</f>
        <v>105.410698218437</v>
      </c>
      <c r="O236" s="8" t="n">
        <f aca="false">INDEX(DailyBTC!$B:$B,$L236)</f>
        <v>19470.3112080655</v>
      </c>
      <c r="P236" s="8" t="n">
        <f aca="false">INDEX(DailyETH!$B:$B,$L236)</f>
        <v>617.554270017534</v>
      </c>
      <c r="Q236" s="9" t="n">
        <f aca="false">LN(M236/M235)</f>
        <v>0.00710718047165757</v>
      </c>
      <c r="R236" s="9" t="n">
        <f aca="false">LN(N236/N235)</f>
        <v>0.00563571964995848</v>
      </c>
      <c r="S236" s="9" t="n">
        <f aca="false">LN(O236/O235)</f>
        <v>0.0132062287825428</v>
      </c>
      <c r="T236" s="9" t="n">
        <f aca="false">LN(P236/P235)</f>
        <v>0.0306282158006505</v>
      </c>
      <c r="U236" s="9" t="n">
        <f aca="false">M236/M235-1</f>
        <v>0.00713249641824842</v>
      </c>
      <c r="V236" s="9" t="n">
        <f aca="false">O236/O235-1</f>
        <v>0.0132938161635054</v>
      </c>
    </row>
    <row r="237" customFormat="false" ht="15" hidden="false" customHeight="false" outlineLevel="0" collapsed="false">
      <c r="A237" s="5" t="n">
        <v>44169</v>
      </c>
      <c r="B237" s="6" t="n">
        <v>3699.12</v>
      </c>
      <c r="C237" s="9" t="n">
        <f aca="false">B237/B236-1</f>
        <v>0.00883623510930742</v>
      </c>
      <c r="D237" s="9" t="n">
        <f aca="false">LN(B237/B236)</f>
        <v>0.0087974240454147</v>
      </c>
      <c r="E237" s="9" t="n">
        <f aca="false">B237/B232-1</f>
        <v>0.0167026261904435</v>
      </c>
      <c r="F237" s="9" t="n">
        <f aca="false">B237/B216-1</f>
        <v>0.0742513300652834</v>
      </c>
      <c r="G237" s="0" t="n">
        <f aca="false">MAX(G236,B237)</f>
        <v>3699.12</v>
      </c>
      <c r="H237" s="9" t="n">
        <f aca="false">B237/G237-1</f>
        <v>0</v>
      </c>
      <c r="I237" s="0" t="n">
        <f aca="false">IF(AND($A237&gt;=CrashTest!$B$3,$A237&lt;=CrashTest!$C$3),1,IF(AND($A237&gt;=CrashTest!$B$4,$A237&lt;=CrashTest!$C$4),2,IF(AND($A237&gt;=CrashTest!$B$5,$A237&lt;=CrashTest!$C$5),3,IF(AND($A237&gt;=CrashTest!$B$6,$A237&lt;=CrashTest!$C$6),4,IF(AND($A237&gt;=CrashTest!$B$7,$A237&lt;=CrashTest!$C$7),5,0)))))</f>
        <v>0</v>
      </c>
      <c r="J237" s="0" t="str">
        <f aca="false">IF(I237=0,"",IF(I236=I237,MAX(J236,B237),B237))</f>
        <v/>
      </c>
      <c r="K237" s="9" t="str">
        <f aca="false">IF(I237=0,"",B237/J237-1)</f>
        <v/>
      </c>
      <c r="L237" s="0" t="n">
        <f aca="false">MATCH($A237,DailyBTC!$A:$A,0)</f>
        <v>341</v>
      </c>
      <c r="M237" s="8" t="n">
        <f aca="false">INDEX(DailyBTC!$F:$F,$L237)</f>
        <v>4136.31483679266</v>
      </c>
      <c r="N237" s="8" t="n">
        <f aca="false">INDEX(DailyETH!$F:$F,$L237)</f>
        <v>105.076194644819</v>
      </c>
      <c r="O237" s="8" t="n">
        <f aca="false">INDEX(DailyBTC!$B:$B,$L237)</f>
        <v>18732.9670909994</v>
      </c>
      <c r="P237" s="8" t="n">
        <f aca="false">INDEX(DailyETH!$B:$B,$L237)</f>
        <v>572.177176271186</v>
      </c>
      <c r="Q237" s="9" t="n">
        <f aca="false">LN(M237/M236)</f>
        <v>-0.00431455121781493</v>
      </c>
      <c r="R237" s="9" t="n">
        <f aca="false">LN(N237/N236)</f>
        <v>-0.00317838180484997</v>
      </c>
      <c r="S237" s="9" t="n">
        <f aca="false">LN(O237/O236)</f>
        <v>-0.0386058854971739</v>
      </c>
      <c r="T237" s="9" t="n">
        <f aca="false">LN(P237/P236)</f>
        <v>-0.0763182591649817</v>
      </c>
      <c r="U237" s="9" t="n">
        <f aca="false">M237/M236-1</f>
        <v>-0.00430525691343142</v>
      </c>
      <c r="V237" s="9" t="n">
        <f aca="false">O237/O236-1</f>
        <v>-0.0378701762486806</v>
      </c>
    </row>
    <row r="238" customFormat="false" ht="15" hidden="false" customHeight="false" outlineLevel="0" collapsed="false">
      <c r="A238" s="5" t="n">
        <v>44172</v>
      </c>
      <c r="B238" s="6" t="n">
        <v>3691.96</v>
      </c>
      <c r="C238" s="9" t="n">
        <f aca="false">B238/B237-1</f>
        <v>-0.00193559549298206</v>
      </c>
      <c r="D238" s="9" t="n">
        <f aca="false">LN(B238/B237)</f>
        <v>-0.00193747117870832</v>
      </c>
      <c r="E238" s="9" t="n">
        <f aca="false">B238/B233-1</f>
        <v>0.019419432686387</v>
      </c>
      <c r="F238" s="9" t="n">
        <f aca="false">B238/B217-1</f>
        <v>0.0517056217863807</v>
      </c>
      <c r="G238" s="0" t="n">
        <f aca="false">MAX(G237,B238)</f>
        <v>3699.12</v>
      </c>
      <c r="H238" s="9" t="n">
        <f aca="false">B238/G238-1</f>
        <v>-0.00193559549298206</v>
      </c>
      <c r="I238" s="0" t="n">
        <f aca="false">IF(AND($A238&gt;=CrashTest!$B$3,$A238&lt;=CrashTest!$C$3),1,IF(AND($A238&gt;=CrashTest!$B$4,$A238&lt;=CrashTest!$C$4),2,IF(AND($A238&gt;=CrashTest!$B$5,$A238&lt;=CrashTest!$C$5),3,IF(AND($A238&gt;=CrashTest!$B$6,$A238&lt;=CrashTest!$C$6),4,IF(AND($A238&gt;=CrashTest!$B$7,$A238&lt;=CrashTest!$C$7),5,0)))))</f>
        <v>0</v>
      </c>
      <c r="J238" s="0" t="str">
        <f aca="false">IF(I238=0,"",IF(I237=I238,MAX(J237,B238),B238))</f>
        <v/>
      </c>
      <c r="K238" s="9" t="str">
        <f aca="false">IF(I238=0,"",B238/J238-1)</f>
        <v/>
      </c>
      <c r="L238" s="0" t="n">
        <f aca="false">MATCH($A238,DailyBTC!$A:$A,0)</f>
        <v>344</v>
      </c>
      <c r="M238" s="8" t="n">
        <f aca="false">INDEX(DailyBTC!$F:$F,$L238)</f>
        <v>4147.00767748833</v>
      </c>
      <c r="N238" s="8" t="n">
        <f aca="false">INDEX(DailyETH!$F:$F,$L238)</f>
        <v>104.658288405265</v>
      </c>
      <c r="O238" s="8" t="n">
        <f aca="false">INDEX(DailyBTC!$B:$B,$L238)</f>
        <v>19182.1768328463</v>
      </c>
      <c r="P238" s="8" t="n">
        <f aca="false">INDEX(DailyETH!$B:$B,$L238)</f>
        <v>591.820095265926</v>
      </c>
      <c r="Q238" s="9" t="n">
        <f aca="false">LN(M238/M237)</f>
        <v>0.0025817772075713</v>
      </c>
      <c r="R238" s="9" t="n">
        <f aca="false">LN(N238/N237)</f>
        <v>-0.00398510332246296</v>
      </c>
      <c r="S238" s="9" t="n">
        <f aca="false">LN(O238/O237)</f>
        <v>0.0236966402119617</v>
      </c>
      <c r="T238" s="9" t="n">
        <f aca="false">LN(P238/P237)</f>
        <v>0.0337540034238342</v>
      </c>
      <c r="U238" s="9" t="n">
        <f aca="false">M238/M237-1</f>
        <v>0.00258511286436924</v>
      </c>
      <c r="V238" s="9" t="n">
        <f aca="false">O238/O237-1</f>
        <v>0.023979636523396</v>
      </c>
    </row>
    <row r="239" customFormat="false" ht="15" hidden="false" customHeight="false" outlineLevel="0" collapsed="false">
      <c r="A239" s="5" t="n">
        <v>44173</v>
      </c>
      <c r="B239" s="6" t="n">
        <v>3702.25</v>
      </c>
      <c r="C239" s="9" t="n">
        <f aca="false">B239/B238-1</f>
        <v>0.00278713745544379</v>
      </c>
      <c r="D239" s="9" t="n">
        <f aca="false">LN(B239/B238)</f>
        <v>0.00278326058974712</v>
      </c>
      <c r="E239" s="9" t="n">
        <f aca="false">B239/B234-1</f>
        <v>0.010867042553482</v>
      </c>
      <c r="F239" s="9" t="n">
        <f aca="false">B239/B218-1</f>
        <v>0.0549403893498677</v>
      </c>
      <c r="G239" s="0" t="n">
        <f aca="false">MAX(G238,B239)</f>
        <v>3702.25</v>
      </c>
      <c r="H239" s="9" t="n">
        <f aca="false">B239/G239-1</f>
        <v>0</v>
      </c>
      <c r="I239" s="0" t="n">
        <f aca="false">IF(AND($A239&gt;=CrashTest!$B$3,$A239&lt;=CrashTest!$C$3),1,IF(AND($A239&gt;=CrashTest!$B$4,$A239&lt;=CrashTest!$C$4),2,IF(AND($A239&gt;=CrashTest!$B$5,$A239&lt;=CrashTest!$C$5),3,IF(AND($A239&gt;=CrashTest!$B$6,$A239&lt;=CrashTest!$C$6),4,IF(AND($A239&gt;=CrashTest!$B$7,$A239&lt;=CrashTest!$C$7),5,0)))))</f>
        <v>0</v>
      </c>
      <c r="J239" s="0" t="str">
        <f aca="false">IF(I239=0,"",IF(I238=I239,MAX(J238,B239),B239))</f>
        <v/>
      </c>
      <c r="K239" s="9" t="str">
        <f aca="false">IF(I239=0,"",B239/J239-1)</f>
        <v/>
      </c>
      <c r="L239" s="0" t="n">
        <f aca="false">MATCH($A239,DailyBTC!$A:$A,0)</f>
        <v>345</v>
      </c>
      <c r="M239" s="8" t="n">
        <f aca="false">INDEX(DailyBTC!$F:$F,$L239)</f>
        <v>4094.26804687809</v>
      </c>
      <c r="N239" s="8" t="n">
        <f aca="false">INDEX(DailyETH!$F:$F,$L239)</f>
        <v>102.839196862857</v>
      </c>
      <c r="O239" s="8" t="n">
        <f aca="false">INDEX(DailyBTC!$B:$B,$L239)</f>
        <v>18340.9781376973</v>
      </c>
      <c r="P239" s="8" t="n">
        <f aca="false">INDEX(DailyETH!$B:$B,$L239)</f>
        <v>554.318545295149</v>
      </c>
      <c r="Q239" s="9" t="n">
        <f aca="false">LN(M239/M238)</f>
        <v>-0.0127990744005732</v>
      </c>
      <c r="R239" s="9" t="n">
        <f aca="false">LN(N239/N238)</f>
        <v>-0.0175340741649345</v>
      </c>
      <c r="S239" s="9" t="n">
        <f aca="false">LN(O239/O238)</f>
        <v>-0.0448437589724486</v>
      </c>
      <c r="T239" s="9" t="n">
        <f aca="false">LN(P239/P238)</f>
        <v>-0.0654631825567534</v>
      </c>
      <c r="U239" s="9" t="n">
        <f aca="false">M239/M238-1</f>
        <v>-0.0127175145820299</v>
      </c>
      <c r="V239" s="9" t="n">
        <f aca="false">O239/O238-1</f>
        <v>-0.0438531404688433</v>
      </c>
    </row>
    <row r="240" customFormat="false" ht="15" hidden="false" customHeight="false" outlineLevel="0" collapsed="false">
      <c r="A240" s="5" t="n">
        <v>44174</v>
      </c>
      <c r="B240" s="6" t="n">
        <v>3672.82</v>
      </c>
      <c r="C240" s="9" t="n">
        <f aca="false">B240/B239-1</f>
        <v>-0.00794922006887699</v>
      </c>
      <c r="D240" s="9" t="n">
        <f aca="false">LN(B240/B239)</f>
        <v>-0.0079809835607027</v>
      </c>
      <c r="E240" s="9" t="n">
        <f aca="false">B240/B235-1</f>
        <v>0.00103842725966952</v>
      </c>
      <c r="F240" s="9" t="n">
        <f aca="false">B240/B219-1</f>
        <v>0.0344514857062386</v>
      </c>
      <c r="G240" s="0" t="n">
        <f aca="false">MAX(G239,B240)</f>
        <v>3702.25</v>
      </c>
      <c r="H240" s="9" t="n">
        <f aca="false">B240/G240-1</f>
        <v>-0.00794922006887699</v>
      </c>
      <c r="I240" s="0" t="n">
        <f aca="false">IF(AND($A240&gt;=CrashTest!$B$3,$A240&lt;=CrashTest!$C$3),1,IF(AND($A240&gt;=CrashTest!$B$4,$A240&lt;=CrashTest!$C$4),2,IF(AND($A240&gt;=CrashTest!$B$5,$A240&lt;=CrashTest!$C$5),3,IF(AND($A240&gt;=CrashTest!$B$6,$A240&lt;=CrashTest!$C$6),4,IF(AND($A240&gt;=CrashTest!$B$7,$A240&lt;=CrashTest!$C$7),5,0)))))</f>
        <v>0</v>
      </c>
      <c r="J240" s="0" t="str">
        <f aca="false">IF(I240=0,"",IF(I239=I240,MAX(J239,B240),B240))</f>
        <v/>
      </c>
      <c r="K240" s="9" t="str">
        <f aca="false">IF(I240=0,"",B240/J240-1)</f>
        <v/>
      </c>
      <c r="L240" s="0" t="n">
        <f aca="false">MATCH($A240,DailyBTC!$A:$A,0)</f>
        <v>346</v>
      </c>
      <c r="M240" s="8" t="n">
        <f aca="false">INDEX(DailyBTC!$F:$F,$L240)</f>
        <v>4109.35687092045</v>
      </c>
      <c r="N240" s="8" t="n">
        <f aca="false">INDEX(DailyETH!$F:$F,$L240)</f>
        <v>104.08873638129</v>
      </c>
      <c r="O240" s="8" t="n">
        <f aca="false">INDEX(DailyBTC!$B:$B,$L240)</f>
        <v>18574.6967352426</v>
      </c>
      <c r="P240" s="8" t="n">
        <f aca="false">INDEX(DailyETH!$B:$B,$L240)</f>
        <v>574.214072355348</v>
      </c>
      <c r="Q240" s="9" t="n">
        <f aca="false">LN(M240/M239)</f>
        <v>0.00367857897177071</v>
      </c>
      <c r="R240" s="9" t="n">
        <f aca="false">LN(N240/N239)</f>
        <v>0.0120771969914517</v>
      </c>
      <c r="S240" s="9" t="n">
        <f aca="false">LN(O240/O239)</f>
        <v>0.0126624649920569</v>
      </c>
      <c r="T240" s="9" t="n">
        <f aca="false">LN(P240/P239)</f>
        <v>0.0352627621353844</v>
      </c>
      <c r="U240" s="9" t="n">
        <f aca="false">M240/M239-1</f>
        <v>0.00368535324741881</v>
      </c>
      <c r="V240" s="9" t="n">
        <f aca="false">O240/O239-1</f>
        <v>0.0127429734548847</v>
      </c>
    </row>
    <row r="241" customFormat="false" ht="15" hidden="false" customHeight="false" outlineLevel="0" collapsed="false">
      <c r="A241" s="5" t="n">
        <v>44175</v>
      </c>
      <c r="B241" s="6" t="n">
        <v>3668.1</v>
      </c>
      <c r="C241" s="9" t="n">
        <f aca="false">B241/B240-1</f>
        <v>-0.00128511606885184</v>
      </c>
      <c r="D241" s="9" t="n">
        <f aca="false">LN(B241/B240)</f>
        <v>-0.00128594253865602</v>
      </c>
      <c r="E241" s="9" t="n">
        <f aca="false">B241/B236-1</f>
        <v>0.000376358162063051</v>
      </c>
      <c r="F241" s="9" t="n">
        <f aca="false">B241/B220-1</f>
        <v>0.0345702899143427</v>
      </c>
      <c r="G241" s="0" t="n">
        <f aca="false">MAX(G240,B241)</f>
        <v>3702.25</v>
      </c>
      <c r="H241" s="9" t="n">
        <f aca="false">B241/G241-1</f>
        <v>-0.00922412046728338</v>
      </c>
      <c r="I241" s="0" t="n">
        <f aca="false">IF(AND($A241&gt;=CrashTest!$B$3,$A241&lt;=CrashTest!$C$3),1,IF(AND($A241&gt;=CrashTest!$B$4,$A241&lt;=CrashTest!$C$4),2,IF(AND($A241&gt;=CrashTest!$B$5,$A241&lt;=CrashTest!$C$5),3,IF(AND($A241&gt;=CrashTest!$B$6,$A241&lt;=CrashTest!$C$6),4,IF(AND($A241&gt;=CrashTest!$B$7,$A241&lt;=CrashTest!$C$7),5,0)))))</f>
        <v>0</v>
      </c>
      <c r="J241" s="0" t="str">
        <f aca="false">IF(I241=0,"",IF(I240=I241,MAX(J240,B241),B241))</f>
        <v/>
      </c>
      <c r="K241" s="9" t="str">
        <f aca="false">IF(I241=0,"",B241/J241-1)</f>
        <v/>
      </c>
      <c r="L241" s="0" t="n">
        <f aca="false">MATCH($A241,DailyBTC!$A:$A,0)</f>
        <v>347</v>
      </c>
      <c r="M241" s="8" t="n">
        <f aca="false">INDEX(DailyBTC!$F:$F,$L241)</f>
        <v>4091.9062797342</v>
      </c>
      <c r="N241" s="8" t="n">
        <f aca="false">INDEX(DailyETH!$F:$F,$L241)</f>
        <v>103.911275191943</v>
      </c>
      <c r="O241" s="8" t="n">
        <f aca="false">INDEX(DailyBTC!$B:$B,$L241)</f>
        <v>18294.8469514904</v>
      </c>
      <c r="P241" s="8" t="n">
        <f aca="false">INDEX(DailyETH!$B:$B,$L241)</f>
        <v>560.450316890707</v>
      </c>
      <c r="Q241" s="9" t="n">
        <f aca="false">LN(M241/M240)</f>
        <v>-0.00425559263289763</v>
      </c>
      <c r="R241" s="9" t="n">
        <f aca="false">LN(N241/N240)</f>
        <v>-0.00170635790895678</v>
      </c>
      <c r="S241" s="9" t="n">
        <f aca="false">LN(O241/O240)</f>
        <v>-0.0151808311255109</v>
      </c>
      <c r="T241" s="9" t="n">
        <f aca="false">LN(P241/P240)</f>
        <v>-0.02426167725703</v>
      </c>
      <c r="U241" s="9" t="n">
        <f aca="false">M241/M240-1</f>
        <v>-0.00424655042976085</v>
      </c>
      <c r="V241" s="9" t="n">
        <f aca="false">O241/O240-1</f>
        <v>-0.0150661831921718</v>
      </c>
    </row>
    <row r="242" customFormat="false" ht="15" hidden="false" customHeight="false" outlineLevel="0" collapsed="false">
      <c r="A242" s="5" t="n">
        <v>44176</v>
      </c>
      <c r="B242" s="6" t="n">
        <v>3663.46</v>
      </c>
      <c r="C242" s="9" t="n">
        <f aca="false">B242/B241-1</f>
        <v>-0.00126496006106702</v>
      </c>
      <c r="D242" s="9" t="n">
        <f aca="false">LN(B242/B241)</f>
        <v>-0.00126576079838345</v>
      </c>
      <c r="E242" s="9" t="n">
        <f aca="false">B242/B237-1</f>
        <v>-0.00964013062566227</v>
      </c>
      <c r="F242" s="9" t="n">
        <f aca="false">B242/B221-1</f>
        <v>0.0254152368263423</v>
      </c>
      <c r="G242" s="0" t="n">
        <f aca="false">MAX(G241,B242)</f>
        <v>3702.25</v>
      </c>
      <c r="H242" s="9" t="n">
        <f aca="false">B242/G242-1</f>
        <v>-0.0104774123843608</v>
      </c>
      <c r="I242" s="0" t="n">
        <f aca="false">IF(AND($A242&gt;=CrashTest!$B$3,$A242&lt;=CrashTest!$C$3),1,IF(AND($A242&gt;=CrashTest!$B$4,$A242&lt;=CrashTest!$C$4),2,IF(AND($A242&gt;=CrashTest!$B$5,$A242&lt;=CrashTest!$C$5),3,IF(AND($A242&gt;=CrashTest!$B$6,$A242&lt;=CrashTest!$C$6),4,IF(AND($A242&gt;=CrashTest!$B$7,$A242&lt;=CrashTest!$C$7),5,0)))))</f>
        <v>0</v>
      </c>
      <c r="J242" s="0" t="str">
        <f aca="false">IF(I242=0,"",IF(I241=I242,MAX(J241,B242),B242))</f>
        <v/>
      </c>
      <c r="K242" s="9" t="str">
        <f aca="false">IF(I242=0,"",B242/J242-1)</f>
        <v/>
      </c>
      <c r="L242" s="0" t="n">
        <f aca="false">MATCH($A242,DailyBTC!$A:$A,0)</f>
        <v>348</v>
      </c>
      <c r="M242" s="8" t="n">
        <f aca="false">INDEX(DailyBTC!$F:$F,$L242)</f>
        <v>4063.85430894185</v>
      </c>
      <c r="N242" s="8" t="n">
        <f aca="false">INDEX(DailyETH!$F:$F,$L242)</f>
        <v>102.915851572452</v>
      </c>
      <c r="O242" s="8" t="n">
        <f aca="false">INDEX(DailyBTC!$B:$B,$L242)</f>
        <v>18061.760025716</v>
      </c>
      <c r="P242" s="8" t="n">
        <f aca="false">INDEX(DailyETH!$B:$B,$L242)</f>
        <v>545.483657510228</v>
      </c>
      <c r="Q242" s="9" t="n">
        <f aca="false">LN(M242/M241)</f>
        <v>-0.00687908408044499</v>
      </c>
      <c r="R242" s="9" t="n">
        <f aca="false">LN(N242/N241)</f>
        <v>-0.0096257325713841</v>
      </c>
      <c r="S242" s="9" t="n">
        <f aca="false">LN(O242/O241)</f>
        <v>-0.0128224352449075</v>
      </c>
      <c r="T242" s="9" t="n">
        <f aca="false">LN(P242/P241)</f>
        <v>-0.0270677517991838</v>
      </c>
      <c r="U242" s="9" t="n">
        <f aca="false">M242/M241-1</f>
        <v>-0.00685547734347824</v>
      </c>
      <c r="V242" s="9" t="n">
        <f aca="false">O242/O241-1</f>
        <v>-0.0127405780650933</v>
      </c>
    </row>
    <row r="243" customFormat="false" ht="15" hidden="false" customHeight="false" outlineLevel="0" collapsed="false">
      <c r="A243" s="5" t="n">
        <v>44179</v>
      </c>
      <c r="B243" s="6" t="n">
        <v>3647.49</v>
      </c>
      <c r="C243" s="9" t="n">
        <f aca="false">B243/B242-1</f>
        <v>-0.00435926692252686</v>
      </c>
      <c r="D243" s="9" t="n">
        <f aca="false">LN(B243/B242)</f>
        <v>-0.00436879623052642</v>
      </c>
      <c r="E243" s="9" t="n">
        <f aca="false">B243/B238-1</f>
        <v>-0.0120450925795513</v>
      </c>
      <c r="F243" s="9" t="n">
        <f aca="false">B243/B222-1</f>
        <v>0.0312354220089848</v>
      </c>
      <c r="G243" s="0" t="n">
        <f aca="false">MAX(G242,B243)</f>
        <v>3702.25</v>
      </c>
      <c r="H243" s="9" t="n">
        <f aca="false">B243/G243-1</f>
        <v>-0.0147910054696468</v>
      </c>
      <c r="I243" s="0" t="n">
        <f aca="false">IF(AND($A243&gt;=CrashTest!$B$3,$A243&lt;=CrashTest!$C$3),1,IF(AND($A243&gt;=CrashTest!$B$4,$A243&lt;=CrashTest!$C$4),2,IF(AND($A243&gt;=CrashTest!$B$5,$A243&lt;=CrashTest!$C$5),3,IF(AND($A243&gt;=CrashTest!$B$6,$A243&lt;=CrashTest!$C$6),4,IF(AND($A243&gt;=CrashTest!$B$7,$A243&lt;=CrashTest!$C$7),5,0)))))</f>
        <v>0</v>
      </c>
      <c r="J243" s="0" t="str">
        <f aca="false">IF(I243=0,"",IF(I242=I243,MAX(J242,B243),B243))</f>
        <v/>
      </c>
      <c r="K243" s="9" t="str">
        <f aca="false">IF(I243=0,"",B243/J243-1)</f>
        <v/>
      </c>
      <c r="L243" s="0" t="n">
        <f aca="false">MATCH($A243,DailyBTC!$A:$A,0)</f>
        <v>351</v>
      </c>
      <c r="M243" s="8" t="n">
        <f aca="false">INDEX(DailyBTC!$F:$F,$L243)</f>
        <v>4174.97526140779</v>
      </c>
      <c r="N243" s="8" t="n">
        <f aca="false">INDEX(DailyETH!$F:$F,$L243)</f>
        <v>104.739461467003</v>
      </c>
      <c r="O243" s="8" t="n">
        <f aca="false">INDEX(DailyBTC!$B:$B,$L243)</f>
        <v>19286.7512992402</v>
      </c>
      <c r="P243" s="8" t="n">
        <f aca="false">INDEX(DailyETH!$B:$B,$L243)</f>
        <v>586.470181297487</v>
      </c>
      <c r="Q243" s="9" t="n">
        <f aca="false">LN(M243/M242)</f>
        <v>0.0269765724180659</v>
      </c>
      <c r="R243" s="9" t="n">
        <f aca="false">LN(N243/N242)</f>
        <v>0.0175642679218835</v>
      </c>
      <c r="S243" s="9" t="n">
        <f aca="false">LN(O243/O242)</f>
        <v>0.0656214014101637</v>
      </c>
      <c r="T243" s="9" t="n">
        <f aca="false">LN(P243/P242)</f>
        <v>0.0724489789338613</v>
      </c>
      <c r="U243" s="9" t="n">
        <f aca="false">M243/M242-1</f>
        <v>0.0273437343020477</v>
      </c>
      <c r="V243" s="9" t="n">
        <f aca="false">O243/O242-1</f>
        <v>0.067822364585737</v>
      </c>
    </row>
    <row r="244" customFormat="false" ht="15" hidden="false" customHeight="false" outlineLevel="0" collapsed="false">
      <c r="A244" s="5" t="n">
        <v>44180</v>
      </c>
      <c r="B244" s="6" t="n">
        <v>3694.62</v>
      </c>
      <c r="C244" s="9" t="n">
        <f aca="false">B244/B243-1</f>
        <v>0.0129212143145012</v>
      </c>
      <c r="D244" s="9" t="n">
        <f aca="false">LN(B244/B243)</f>
        <v>0.0128384476264468</v>
      </c>
      <c r="E244" s="9" t="n">
        <f aca="false">B244/B239-1</f>
        <v>-0.00206090890674593</v>
      </c>
      <c r="F244" s="9" t="n">
        <f aca="false">B244/B223-1</f>
        <v>0.030534287268315</v>
      </c>
      <c r="G244" s="0" t="n">
        <f aca="false">MAX(G243,B244)</f>
        <v>3702.25</v>
      </c>
      <c r="H244" s="9" t="n">
        <f aca="false">B244/G244-1</f>
        <v>-0.00206090890674593</v>
      </c>
      <c r="I244" s="0" t="n">
        <f aca="false">IF(AND($A244&gt;=CrashTest!$B$3,$A244&lt;=CrashTest!$C$3),1,IF(AND($A244&gt;=CrashTest!$B$4,$A244&lt;=CrashTest!$C$4),2,IF(AND($A244&gt;=CrashTest!$B$5,$A244&lt;=CrashTest!$C$5),3,IF(AND($A244&gt;=CrashTest!$B$6,$A244&lt;=CrashTest!$C$6),4,IF(AND($A244&gt;=CrashTest!$B$7,$A244&lt;=CrashTest!$C$7),5,0)))))</f>
        <v>0</v>
      </c>
      <c r="J244" s="0" t="str">
        <f aca="false">IF(I244=0,"",IF(I243=I244,MAX(J243,B244),B244))</f>
        <v/>
      </c>
      <c r="K244" s="9" t="str">
        <f aca="false">IF(I244=0,"",B244/J244-1)</f>
        <v/>
      </c>
      <c r="L244" s="0" t="n">
        <f aca="false">MATCH($A244,DailyBTC!$A:$A,0)</f>
        <v>352</v>
      </c>
      <c r="M244" s="8" t="n">
        <f aca="false">INDEX(DailyBTC!$F:$F,$L244)</f>
        <v>4186.75467670427</v>
      </c>
      <c r="N244" s="8" t="n">
        <f aca="false">INDEX(DailyETH!$F:$F,$L244)</f>
        <v>104.898216754785</v>
      </c>
      <c r="O244" s="8" t="n">
        <f aca="false">INDEX(DailyBTC!$B:$B,$L244)</f>
        <v>19432.5884640561</v>
      </c>
      <c r="P244" s="8" t="n">
        <f aca="false">INDEX(DailyETH!$B:$B,$L244)</f>
        <v>589.000816832262</v>
      </c>
      <c r="Q244" s="9" t="n">
        <f aca="false">LN(M244/M243)</f>
        <v>0.00281746078283604</v>
      </c>
      <c r="R244" s="9" t="n">
        <f aca="false">LN(N244/N243)</f>
        <v>0.00151456855920881</v>
      </c>
      <c r="S244" s="9" t="n">
        <f aca="false">LN(O244/O243)</f>
        <v>0.0075330754791455</v>
      </c>
      <c r="T244" s="9" t="n">
        <f aca="false">LN(P244/P243)</f>
        <v>0.00430574543908747</v>
      </c>
      <c r="U244" s="9" t="n">
        <f aca="false">M244/M243-1</f>
        <v>0.00282143355563513</v>
      </c>
      <c r="V244" s="9" t="n">
        <f aca="false">O244/O243-1</f>
        <v>0.00756152047346848</v>
      </c>
    </row>
    <row r="245" customFormat="false" ht="15" hidden="false" customHeight="false" outlineLevel="0" collapsed="false">
      <c r="A245" s="5" t="n">
        <v>44181</v>
      </c>
      <c r="B245" s="6" t="n">
        <v>3701.17</v>
      </c>
      <c r="C245" s="9" t="n">
        <f aca="false">B245/B244-1</f>
        <v>0.00177284808721878</v>
      </c>
      <c r="D245" s="9" t="n">
        <f aca="false">LN(B245/B244)</f>
        <v>0.00177127844693064</v>
      </c>
      <c r="E245" s="9" t="n">
        <f aca="false">B245/B240-1</f>
        <v>0.0077188645237174</v>
      </c>
      <c r="F245" s="9" t="n">
        <f aca="false">B245/B224-1</f>
        <v>0.0204747291771785</v>
      </c>
      <c r="G245" s="0" t="n">
        <f aca="false">MAX(G244,B245)</f>
        <v>3702.25</v>
      </c>
      <c r="H245" s="9" t="n">
        <f aca="false">B245/G245-1</f>
        <v>-0.00029171449794041</v>
      </c>
      <c r="I245" s="0" t="n">
        <f aca="false">IF(AND($A245&gt;=CrashTest!$B$3,$A245&lt;=CrashTest!$C$3),1,IF(AND($A245&gt;=CrashTest!$B$4,$A245&lt;=CrashTest!$C$4),2,IF(AND($A245&gt;=CrashTest!$B$5,$A245&lt;=CrashTest!$C$5),3,IF(AND($A245&gt;=CrashTest!$B$6,$A245&lt;=CrashTest!$C$6),4,IF(AND($A245&gt;=CrashTest!$B$7,$A245&lt;=CrashTest!$C$7),5,0)))))</f>
        <v>0</v>
      </c>
      <c r="J245" s="0" t="str">
        <f aca="false">IF(I245=0,"",IF(I244=I245,MAX(J244,B245),B245))</f>
        <v/>
      </c>
      <c r="K245" s="9" t="str">
        <f aca="false">IF(I245=0,"",B245/J245-1)</f>
        <v/>
      </c>
      <c r="L245" s="0" t="n">
        <f aca="false">MATCH($A245,DailyBTC!$A:$A,0)</f>
        <v>353</v>
      </c>
      <c r="M245" s="8" t="n">
        <f aca="false">INDEX(DailyBTC!$F:$F,$L245)</f>
        <v>4289.8646601987</v>
      </c>
      <c r="N245" s="8" t="n">
        <f aca="false">INDEX(DailyETH!$F:$F,$L245)</f>
        <v>106.811219331939</v>
      </c>
      <c r="O245" s="8" t="n">
        <f aca="false">INDEX(DailyBTC!$B:$B,$L245)</f>
        <v>21370.7203186441</v>
      </c>
      <c r="P245" s="8" t="n">
        <f aca="false">INDEX(DailyETH!$B:$B,$L245)</f>
        <v>636.205011104617</v>
      </c>
      <c r="Q245" s="9" t="n">
        <f aca="false">LN(M245/M244)</f>
        <v>0.0243292910462646</v>
      </c>
      <c r="R245" s="9" t="n">
        <f aca="false">LN(N245/N244)</f>
        <v>0.0180724551532378</v>
      </c>
      <c r="S245" s="9" t="n">
        <f aca="false">LN(O245/O244)</f>
        <v>0.095070301277156</v>
      </c>
      <c r="T245" s="9" t="n">
        <f aca="false">LN(P245/P244)</f>
        <v>0.0770932854397942</v>
      </c>
      <c r="U245" s="9" t="n">
        <f aca="false">M245/M244-1</f>
        <v>0.0246276630604021</v>
      </c>
      <c r="V245" s="9" t="n">
        <f aca="false">O245/O244-1</f>
        <v>0.0997361652655231</v>
      </c>
    </row>
    <row r="246" customFormat="false" ht="15" hidden="false" customHeight="false" outlineLevel="0" collapsed="false">
      <c r="A246" s="5" t="n">
        <v>44182</v>
      </c>
      <c r="B246" s="6" t="n">
        <v>3722.48</v>
      </c>
      <c r="C246" s="9" t="n">
        <f aca="false">B246/B245-1</f>
        <v>0.00575763880070346</v>
      </c>
      <c r="D246" s="9" t="n">
        <f aca="false">LN(B246/B245)</f>
        <v>0.00574112694763106</v>
      </c>
      <c r="E246" s="9" t="n">
        <f aca="false">B246/B241-1</f>
        <v>0.0148251138191435</v>
      </c>
      <c r="F246" s="9" t="n">
        <f aca="false">B246/B225-1</f>
        <v>0.0312921626915415</v>
      </c>
      <c r="G246" s="0" t="n">
        <f aca="false">MAX(G245,B246)</f>
        <v>3722.48</v>
      </c>
      <c r="H246" s="9" t="n">
        <f aca="false">B246/G246-1</f>
        <v>0</v>
      </c>
      <c r="I246" s="0" t="n">
        <f aca="false">IF(AND($A246&gt;=CrashTest!$B$3,$A246&lt;=CrashTest!$C$3),1,IF(AND($A246&gt;=CrashTest!$B$4,$A246&lt;=CrashTest!$C$4),2,IF(AND($A246&gt;=CrashTest!$B$5,$A246&lt;=CrashTest!$C$5),3,IF(AND($A246&gt;=CrashTest!$B$6,$A246&lt;=CrashTest!$C$6),4,IF(AND($A246&gt;=CrashTest!$B$7,$A246&lt;=CrashTest!$C$7),5,0)))))</f>
        <v>0</v>
      </c>
      <c r="J246" s="0" t="str">
        <f aca="false">IF(I246=0,"",IF(I245=I246,MAX(J245,B246),B246))</f>
        <v/>
      </c>
      <c r="K246" s="9" t="str">
        <f aca="false">IF(I246=0,"",B246/J246-1)</f>
        <v/>
      </c>
      <c r="L246" s="0" t="n">
        <f aca="false">MATCH($A246,DailyBTC!$A:$A,0)</f>
        <v>354</v>
      </c>
      <c r="M246" s="8" t="n">
        <f aca="false">INDEX(DailyBTC!$F:$F,$L246)</f>
        <v>4302.09589447701</v>
      </c>
      <c r="N246" s="8" t="n">
        <f aca="false">INDEX(DailyETH!$F:$F,$L246)</f>
        <v>107.084469857886</v>
      </c>
      <c r="O246" s="8" t="n">
        <f aca="false">INDEX(DailyBTC!$B:$B,$L246)</f>
        <v>22789.2674160725</v>
      </c>
      <c r="P246" s="8" t="n">
        <f aca="false">INDEX(DailyETH!$B:$B,$L246)</f>
        <v>642.788150204559</v>
      </c>
      <c r="Q246" s="9" t="n">
        <f aca="false">LN(M246/M245)</f>
        <v>0.0028471365674599</v>
      </c>
      <c r="R246" s="9" t="n">
        <f aca="false">LN(N246/N245)</f>
        <v>0.00255499001059211</v>
      </c>
      <c r="S246" s="9" t="n">
        <f aca="false">LN(O246/O245)</f>
        <v>0.0642679220027272</v>
      </c>
      <c r="T246" s="9" t="n">
        <f aca="false">LN(P246/P245)</f>
        <v>0.0102943431372616</v>
      </c>
      <c r="U246" s="9" t="n">
        <f aca="false">M246/M245-1</f>
        <v>0.00285119351008634</v>
      </c>
      <c r="V246" s="9" t="n">
        <f aca="false">O246/O245-1</f>
        <v>0.0663780666387197</v>
      </c>
    </row>
    <row r="247" customFormat="false" ht="15" hidden="false" customHeight="false" outlineLevel="0" collapsed="false">
      <c r="A247" s="5" t="n">
        <v>44183</v>
      </c>
      <c r="B247" s="6" t="n">
        <v>3709.41</v>
      </c>
      <c r="C247" s="9" t="n">
        <f aca="false">B247/B246-1</f>
        <v>-0.00351110012679723</v>
      </c>
      <c r="D247" s="9" t="n">
        <f aca="false">LN(B247/B246)</f>
        <v>-0.00351727850502319</v>
      </c>
      <c r="E247" s="9" t="n">
        <f aca="false">B247/B242-1</f>
        <v>0.0125427874195432</v>
      </c>
      <c r="F247" s="9" t="n">
        <f aca="false">B247/B226-1</f>
        <v>0.0396940402882455</v>
      </c>
      <c r="G247" s="0" t="n">
        <f aca="false">MAX(G246,B247)</f>
        <v>3722.48</v>
      </c>
      <c r="H247" s="9" t="n">
        <f aca="false">B247/G247-1</f>
        <v>-0.00351110012679723</v>
      </c>
      <c r="I247" s="0" t="n">
        <f aca="false">IF(AND($A247&gt;=CrashTest!$B$3,$A247&lt;=CrashTest!$C$3),1,IF(AND($A247&gt;=CrashTest!$B$4,$A247&lt;=CrashTest!$C$4),2,IF(AND($A247&gt;=CrashTest!$B$5,$A247&lt;=CrashTest!$C$5),3,IF(AND($A247&gt;=CrashTest!$B$6,$A247&lt;=CrashTest!$C$6),4,IF(AND($A247&gt;=CrashTest!$B$7,$A247&lt;=CrashTest!$C$7),5,0)))))</f>
        <v>0</v>
      </c>
      <c r="J247" s="0" t="str">
        <f aca="false">IF(I247=0,"",IF(I246=I247,MAX(J246,B247),B247))</f>
        <v/>
      </c>
      <c r="K247" s="9" t="str">
        <f aca="false">IF(I247=0,"",B247/J247-1)</f>
        <v/>
      </c>
      <c r="L247" s="0" t="n">
        <f aca="false">MATCH($A247,DailyBTC!$A:$A,0)</f>
        <v>355</v>
      </c>
      <c r="M247" s="8" t="n">
        <f aca="false">INDEX(DailyBTC!$F:$F,$L247)</f>
        <v>4300.10369135399</v>
      </c>
      <c r="N247" s="8" t="n">
        <f aca="false">INDEX(DailyETH!$F:$F,$L247)</f>
        <v>107.313574156859</v>
      </c>
      <c r="O247" s="8" t="n">
        <f aca="false">INDEX(DailyBTC!$B:$B,$L247)</f>
        <v>23048.7645610754</v>
      </c>
      <c r="P247" s="8" t="n">
        <f aca="false">INDEX(DailyETH!$B:$B,$L247)</f>
        <v>652.01013056692</v>
      </c>
      <c r="Q247" s="9" t="n">
        <f aca="false">LN(M247/M246)</f>
        <v>-0.0004631845933723</v>
      </c>
      <c r="R247" s="9" t="n">
        <f aca="false">LN(N247/N246)</f>
        <v>0.00213718727920798</v>
      </c>
      <c r="S247" s="9" t="n">
        <f aca="false">LN(O247/O246)</f>
        <v>0.011322472019988</v>
      </c>
      <c r="T247" s="9" t="n">
        <f aca="false">LN(P247/P246)</f>
        <v>0.0142449004455988</v>
      </c>
      <c r="U247" s="9" t="n">
        <f aca="false">M247/M246-1</f>
        <v>-0.000463077339948548</v>
      </c>
      <c r="V247" s="9" t="n">
        <f aca="false">O247/O246-1</f>
        <v>0.0113868138130622</v>
      </c>
    </row>
    <row r="248" customFormat="false" ht="15" hidden="false" customHeight="false" outlineLevel="0" collapsed="false">
      <c r="A248" s="5" t="n">
        <v>44186</v>
      </c>
      <c r="B248" s="6" t="n">
        <v>3694.92</v>
      </c>
      <c r="C248" s="9" t="n">
        <f aca="false">B248/B247-1</f>
        <v>-0.00390628159195128</v>
      </c>
      <c r="D248" s="9" t="n">
        <f aca="false">LN(B248/B247)</f>
        <v>-0.00391393103697811</v>
      </c>
      <c r="E248" s="9" t="n">
        <f aca="false">B248/B243-1</f>
        <v>0.013003462655141</v>
      </c>
      <c r="F248" s="9" t="n">
        <f aca="false">B248/B227-1</f>
        <v>0.0315617261374646</v>
      </c>
      <c r="G248" s="0" t="n">
        <f aca="false">MAX(G247,B248)</f>
        <v>3722.48</v>
      </c>
      <c r="H248" s="9" t="n">
        <f aca="false">B248/G248-1</f>
        <v>-0.00740366637295564</v>
      </c>
      <c r="I248" s="0" t="n">
        <f aca="false">IF(AND($A248&gt;=CrashTest!$B$3,$A248&lt;=CrashTest!$C$3),1,IF(AND($A248&gt;=CrashTest!$B$4,$A248&lt;=CrashTest!$C$4),2,IF(AND($A248&gt;=CrashTest!$B$5,$A248&lt;=CrashTest!$C$5),3,IF(AND($A248&gt;=CrashTest!$B$6,$A248&lt;=CrashTest!$C$6),4,IF(AND($A248&gt;=CrashTest!$B$7,$A248&lt;=CrashTest!$C$7),5,0)))))</f>
        <v>0</v>
      </c>
      <c r="J248" s="0" t="str">
        <f aca="false">IF(I248=0,"",IF(I247=I248,MAX(J247,B248),B248))</f>
        <v/>
      </c>
      <c r="K248" s="9" t="str">
        <f aca="false">IF(I248=0,"",B248/J248-1)</f>
        <v/>
      </c>
      <c r="L248" s="0" t="n">
        <f aca="false">MATCH($A248,DailyBTC!$A:$A,0)</f>
        <v>358</v>
      </c>
      <c r="M248" s="8" t="n">
        <f aca="false">INDEX(DailyBTC!$F:$F,$L248)</f>
        <v>4430.35595457006</v>
      </c>
      <c r="N248" s="8" t="n">
        <f aca="false">INDEX(DailyETH!$F:$F,$L248)</f>
        <v>108.217748421117</v>
      </c>
      <c r="O248" s="8" t="n">
        <f aca="false">INDEX(DailyBTC!$B:$B,$L248)</f>
        <v>22937.4183435418</v>
      </c>
      <c r="P248" s="8" t="n">
        <f aca="false">INDEX(DailyETH!$B:$B,$L248)</f>
        <v>612.546497369959</v>
      </c>
      <c r="Q248" s="9" t="n">
        <f aca="false">LN(M248/M247)</f>
        <v>0.0298407950706877</v>
      </c>
      <c r="R248" s="9" t="n">
        <f aca="false">LN(N248/N247)</f>
        <v>0.00839023820418549</v>
      </c>
      <c r="S248" s="9" t="n">
        <f aca="false">LN(O248/O247)</f>
        <v>-0.00484260393436324</v>
      </c>
      <c r="T248" s="9" t="n">
        <f aca="false">LN(P248/P247)</f>
        <v>-0.0624352458743126</v>
      </c>
      <c r="U248" s="9" t="n">
        <f aca="false">M248/M247-1</f>
        <v>0.0302904935706445</v>
      </c>
      <c r="V248" s="9" t="n">
        <f aca="false">O248/O247-1</f>
        <v>-0.00483089743220511</v>
      </c>
    </row>
    <row r="249" customFormat="false" ht="15" hidden="false" customHeight="false" outlineLevel="0" collapsed="false">
      <c r="A249" s="5" t="n">
        <v>44187</v>
      </c>
      <c r="B249" s="6" t="n">
        <v>3687.26</v>
      </c>
      <c r="C249" s="9" t="n">
        <f aca="false">B249/B248-1</f>
        <v>-0.00207311660333642</v>
      </c>
      <c r="D249" s="9" t="n">
        <f aca="false">LN(B249/B248)</f>
        <v>-0.00207526848414286</v>
      </c>
      <c r="E249" s="9" t="n">
        <f aca="false">B249/B244-1</f>
        <v>-0.00199208578960752</v>
      </c>
      <c r="F249" s="9" t="n">
        <f aca="false">B249/B228-1</f>
        <v>0.0364633988655083</v>
      </c>
      <c r="G249" s="0" t="n">
        <f aca="false">MAX(G248,B249)</f>
        <v>3722.48</v>
      </c>
      <c r="H249" s="9" t="n">
        <f aca="false">B249/G249-1</f>
        <v>-0.00946143431260871</v>
      </c>
      <c r="I249" s="0" t="n">
        <f aca="false">IF(AND($A249&gt;=CrashTest!$B$3,$A249&lt;=CrashTest!$C$3),1,IF(AND($A249&gt;=CrashTest!$B$4,$A249&lt;=CrashTest!$C$4),2,IF(AND($A249&gt;=CrashTest!$B$5,$A249&lt;=CrashTest!$C$5),3,IF(AND($A249&gt;=CrashTest!$B$6,$A249&lt;=CrashTest!$C$6),4,IF(AND($A249&gt;=CrashTest!$B$7,$A249&lt;=CrashTest!$C$7),5,0)))))</f>
        <v>0</v>
      </c>
      <c r="J249" s="0" t="str">
        <f aca="false">IF(I249=0,"",IF(I248=I249,MAX(J248,B249),B249))</f>
        <v/>
      </c>
      <c r="K249" s="9" t="str">
        <f aca="false">IF(I249=0,"",B249/J249-1)</f>
        <v/>
      </c>
      <c r="L249" s="0" t="n">
        <f aca="false">MATCH($A249,DailyBTC!$A:$A,0)</f>
        <v>359</v>
      </c>
      <c r="M249" s="8" t="n">
        <f aca="false">INDEX(DailyBTC!$F:$F,$L249)</f>
        <v>4320.72525295869</v>
      </c>
      <c r="N249" s="8" t="n">
        <f aca="false">INDEX(DailyETH!$F:$F,$L249)</f>
        <v>107.840457496739</v>
      </c>
      <c r="O249" s="8" t="n">
        <f aca="false">INDEX(DailyBTC!$B:$B,$L249)</f>
        <v>23756.8887685564</v>
      </c>
      <c r="P249" s="8" t="n">
        <f aca="false">INDEX(DailyETH!$B:$B,$L249)</f>
        <v>634.17585622443</v>
      </c>
      <c r="Q249" s="9" t="n">
        <f aca="false">LN(M249/M248)</f>
        <v>-0.0250566609531958</v>
      </c>
      <c r="R249" s="9" t="n">
        <f aca="false">LN(N249/N248)</f>
        <v>-0.00349249690634366</v>
      </c>
      <c r="S249" s="9" t="n">
        <f aca="false">LN(O249/O248)</f>
        <v>0.0351029759823209</v>
      </c>
      <c r="T249" s="9" t="n">
        <f aca="false">LN(P249/P248)</f>
        <v>0.0347014381130405</v>
      </c>
      <c r="U249" s="9" t="n">
        <f aca="false">M249/M248-1</f>
        <v>-0.0247453483953752</v>
      </c>
      <c r="V249" s="9" t="n">
        <f aca="false">O249/O248-1</f>
        <v>0.0357263582475194</v>
      </c>
    </row>
    <row r="250" customFormat="false" ht="15" hidden="false" customHeight="false" outlineLevel="0" collapsed="false">
      <c r="A250" s="5" t="n">
        <v>44188</v>
      </c>
      <c r="B250" s="6" t="n">
        <v>3690.01</v>
      </c>
      <c r="C250" s="9" t="n">
        <f aca="false">B250/B249-1</f>
        <v>0.000745811252800266</v>
      </c>
      <c r="D250" s="9" t="n">
        <f aca="false">LN(B250/B249)</f>
        <v>0.000745533273792525</v>
      </c>
      <c r="E250" s="9" t="n">
        <f aca="false">B250/B245-1</f>
        <v>-0.0030152627412412</v>
      </c>
      <c r="F250" s="9" t="n">
        <f aca="false">B250/B229-1</f>
        <v>0.0314233883703834</v>
      </c>
      <c r="G250" s="0" t="n">
        <f aca="false">MAX(G249,B250)</f>
        <v>3722.48</v>
      </c>
      <c r="H250" s="9" t="n">
        <f aca="false">B250/G250-1</f>
        <v>-0.00872267950398653</v>
      </c>
      <c r="I250" s="0" t="n">
        <f aca="false">IF(AND($A250&gt;=CrashTest!$B$3,$A250&lt;=CrashTest!$C$3),1,IF(AND($A250&gt;=CrashTest!$B$4,$A250&lt;=CrashTest!$C$4),2,IF(AND($A250&gt;=CrashTest!$B$5,$A250&lt;=CrashTest!$C$5),3,IF(AND($A250&gt;=CrashTest!$B$6,$A250&lt;=CrashTest!$C$6),4,IF(AND($A250&gt;=CrashTest!$B$7,$A250&lt;=CrashTest!$C$7),5,0)))))</f>
        <v>0</v>
      </c>
      <c r="J250" s="0" t="str">
        <f aca="false">IF(I250=0,"",IF(I249=I250,MAX(J249,B250),B250))</f>
        <v/>
      </c>
      <c r="K250" s="9" t="str">
        <f aca="false">IF(I250=0,"",B250/J250-1)</f>
        <v/>
      </c>
      <c r="L250" s="0" t="n">
        <f aca="false">MATCH($A250,DailyBTC!$A:$A,0)</f>
        <v>360</v>
      </c>
      <c r="M250" s="8" t="n">
        <f aca="false">INDEX(DailyBTC!$F:$F,$L250)</f>
        <v>4387.29667914795</v>
      </c>
      <c r="N250" s="8" t="n">
        <f aca="false">INDEX(DailyETH!$F:$F,$L250)</f>
        <v>106.344250325891</v>
      </c>
      <c r="O250" s="8" t="n">
        <f aca="false">INDEX(DailyBTC!$B:$B,$L250)</f>
        <v>23307.2709018118</v>
      </c>
      <c r="P250" s="8" t="n">
        <f aca="false">INDEX(DailyETH!$B:$B,$L250)</f>
        <v>588.508848042081</v>
      </c>
      <c r="Q250" s="9" t="n">
        <f aca="false">LN(M250/M249)</f>
        <v>0.0152899759886357</v>
      </c>
      <c r="R250" s="9" t="n">
        <f aca="false">LN(N250/N249)</f>
        <v>-0.0139714130325194</v>
      </c>
      <c r="S250" s="9" t="n">
        <f aca="false">LN(O250/O249)</f>
        <v>-0.0191071740720932</v>
      </c>
      <c r="T250" s="9" t="n">
        <f aca="false">LN(P250/P249)</f>
        <v>-0.0747343302308591</v>
      </c>
      <c r="U250" s="9" t="n">
        <f aca="false">M250/M249-1</f>
        <v>0.0154074657127696</v>
      </c>
      <c r="V250" s="9" t="n">
        <f aca="false">O250/O249-1</f>
        <v>-0.0189257891100494</v>
      </c>
    </row>
    <row r="251" customFormat="false" ht="15" hidden="false" customHeight="false" outlineLevel="0" collapsed="false">
      <c r="A251" s="5" t="n">
        <v>44189</v>
      </c>
      <c r="B251" s="6" t="n">
        <v>3703.06</v>
      </c>
      <c r="C251" s="9" t="n">
        <f aca="false">B251/B250-1</f>
        <v>0.00353657578163746</v>
      </c>
      <c r="D251" s="9" t="n">
        <f aca="false">LN(B251/B250)</f>
        <v>0.00353033680292815</v>
      </c>
      <c r="E251" s="9" t="n">
        <f aca="false">B251/B246-1</f>
        <v>-0.00521695213943396</v>
      </c>
      <c r="F251" s="9" t="n">
        <f aca="false">B251/B230-1</f>
        <v>0.0186086301132473</v>
      </c>
      <c r="G251" s="0" t="n">
        <f aca="false">MAX(G250,B251)</f>
        <v>3722.48</v>
      </c>
      <c r="H251" s="9" t="n">
        <f aca="false">B251/G251-1</f>
        <v>-0.00521695213943396</v>
      </c>
      <c r="I251" s="0" t="n">
        <f aca="false">IF(AND($A251&gt;=CrashTest!$B$3,$A251&lt;=CrashTest!$C$3),1,IF(AND($A251&gt;=CrashTest!$B$4,$A251&lt;=CrashTest!$C$4),2,IF(AND($A251&gt;=CrashTest!$B$5,$A251&lt;=CrashTest!$C$5),3,IF(AND($A251&gt;=CrashTest!$B$6,$A251&lt;=CrashTest!$C$6),4,IF(AND($A251&gt;=CrashTest!$B$7,$A251&lt;=CrashTest!$C$7),5,0)))))</f>
        <v>0</v>
      </c>
      <c r="J251" s="0" t="str">
        <f aca="false">IF(I251=0,"",IF(I250=I251,MAX(J250,B251),B251))</f>
        <v/>
      </c>
      <c r="K251" s="9" t="str">
        <f aca="false">IF(I251=0,"",B251/J251-1)</f>
        <v/>
      </c>
      <c r="L251" s="0" t="n">
        <f aca="false">MATCH($A251,DailyBTC!$A:$A,0)</f>
        <v>361</v>
      </c>
      <c r="M251" s="8" t="n">
        <f aca="false">INDEX(DailyBTC!$F:$F,$L251)</f>
        <v>4347.73255076963</v>
      </c>
      <c r="N251" s="8" t="n">
        <f aca="false">INDEX(DailyETH!$F:$F,$L251)</f>
        <v>108.428912683536</v>
      </c>
      <c r="O251" s="8" t="n">
        <f aca="false">INDEX(DailyBTC!$B:$B,$L251)</f>
        <v>23707.6330440678</v>
      </c>
      <c r="P251" s="8" t="n">
        <f aca="false">INDEX(DailyETH!$B:$B,$L251)</f>
        <v>611.893571595558</v>
      </c>
      <c r="Q251" s="9" t="n">
        <f aca="false">LN(M251/M250)</f>
        <v>-0.00905879027872795</v>
      </c>
      <c r="R251" s="9" t="n">
        <f aca="false">LN(N251/N250)</f>
        <v>0.01941329912597</v>
      </c>
      <c r="S251" s="9" t="n">
        <f aca="false">LN(O251/O250)</f>
        <v>0.0170316978937292</v>
      </c>
      <c r="T251" s="9" t="n">
        <f aca="false">LN(P251/P250)</f>
        <v>0.0389664032747362</v>
      </c>
      <c r="U251" s="9" t="n">
        <f aca="false">M251/M250-1</f>
        <v>-0.00901788305458373</v>
      </c>
      <c r="V251" s="9" t="n">
        <f aca="false">O251/O250-1</f>
        <v>0.017177564200572</v>
      </c>
    </row>
    <row r="252" customFormat="false" ht="15" hidden="false" customHeight="false" outlineLevel="0" collapsed="false">
      <c r="A252" s="5" t="n">
        <v>44193</v>
      </c>
      <c r="B252" s="6" t="n">
        <v>3735.36</v>
      </c>
      <c r="C252" s="9" t="n">
        <f aca="false">B252/B251-1</f>
        <v>0.00872251597327622</v>
      </c>
      <c r="D252" s="9" t="n">
        <f aca="false">LN(B252/B251)</f>
        <v>0.00868469460336935</v>
      </c>
      <c r="E252" s="9" t="n">
        <f aca="false">B252/B247-1</f>
        <v>0.00699572169158991</v>
      </c>
      <c r="F252" s="9" t="n">
        <f aca="false">B252/B231-1</f>
        <v>0.0291240202223355</v>
      </c>
      <c r="G252" s="0" t="n">
        <f aca="false">MAX(G251,B252)</f>
        <v>3735.36</v>
      </c>
      <c r="H252" s="9" t="n">
        <f aca="false">B252/G252-1</f>
        <v>0</v>
      </c>
      <c r="I252" s="0" t="n">
        <f aca="false">IF(AND($A252&gt;=CrashTest!$B$3,$A252&lt;=CrashTest!$C$3),1,IF(AND($A252&gt;=CrashTest!$B$4,$A252&lt;=CrashTest!$C$4),2,IF(AND($A252&gt;=CrashTest!$B$5,$A252&lt;=CrashTest!$C$5),3,IF(AND($A252&gt;=CrashTest!$B$6,$A252&lt;=CrashTest!$C$6),4,IF(AND($A252&gt;=CrashTest!$B$7,$A252&lt;=CrashTest!$C$7),5,0)))))</f>
        <v>0</v>
      </c>
      <c r="J252" s="0" t="str">
        <f aca="false">IF(I252=0,"",IF(I251=I252,MAX(J251,B252),B252))</f>
        <v/>
      </c>
      <c r="K252" s="9" t="str">
        <f aca="false">IF(I252=0,"",B252/J252-1)</f>
        <v/>
      </c>
      <c r="L252" s="0" t="n">
        <f aca="false">MATCH($A252,DailyBTC!$A:$A,0)</f>
        <v>365</v>
      </c>
      <c r="M252" s="8" t="n">
        <f aca="false">INDEX(DailyBTC!$F:$F,$L252)</f>
        <v>4483.54680095515</v>
      </c>
      <c r="N252" s="8" t="n">
        <f aca="false">INDEX(DailyETH!$F:$F,$L252)</f>
        <v>114.922035516641</v>
      </c>
      <c r="O252" s="8" t="n">
        <f aca="false">INDEX(DailyBTC!$B:$B,$L252)</f>
        <v>27039.3490199883</v>
      </c>
      <c r="P252" s="8" t="n">
        <f aca="false">INDEX(DailyETH!$B:$B,$L252)</f>
        <v>730.518296902396</v>
      </c>
      <c r="Q252" s="9" t="n">
        <f aca="false">LN(M252/M251)</f>
        <v>0.0307599733376491</v>
      </c>
      <c r="R252" s="9" t="n">
        <f aca="false">LN(N252/N251)</f>
        <v>0.0581591708062918</v>
      </c>
      <c r="S252" s="9" t="n">
        <f aca="false">LN(O252/O251)</f>
        <v>0.13149611052256</v>
      </c>
      <c r="T252" s="9" t="n">
        <f aca="false">LN(P252/P251)</f>
        <v>0.17719591320352</v>
      </c>
      <c r="U252" s="9" t="n">
        <f aca="false">M252/M251-1</f>
        <v>0.0312379495747677</v>
      </c>
      <c r="V252" s="9" t="n">
        <f aca="false">O252/O251-1</f>
        <v>0.140533471634537</v>
      </c>
    </row>
    <row r="253" customFormat="false" ht="15" hidden="false" customHeight="false" outlineLevel="0" collapsed="false">
      <c r="A253" s="5" t="n">
        <v>44194</v>
      </c>
      <c r="B253" s="6" t="n">
        <v>3727.04</v>
      </c>
      <c r="C253" s="9" t="n">
        <f aca="false">B253/B252-1</f>
        <v>-0.00222736228904319</v>
      </c>
      <c r="D253" s="9" t="n">
        <f aca="false">LN(B253/B252)</f>
        <v>-0.0022298465500115</v>
      </c>
      <c r="E253" s="9" t="n">
        <f aca="false">B253/B248-1</f>
        <v>0.00869301635759356</v>
      </c>
      <c r="F253" s="9" t="n">
        <f aca="false">B253/B232-1</f>
        <v>0.024376434372724</v>
      </c>
      <c r="G253" s="0" t="n">
        <f aca="false">MAX(G252,B253)</f>
        <v>3735.36</v>
      </c>
      <c r="H253" s="9" t="n">
        <f aca="false">B253/G253-1</f>
        <v>-0.00222736228904319</v>
      </c>
      <c r="I253" s="0" t="n">
        <f aca="false">IF(AND($A253&gt;=CrashTest!$B$3,$A253&lt;=CrashTest!$C$3),1,IF(AND($A253&gt;=CrashTest!$B$4,$A253&lt;=CrashTest!$C$4),2,IF(AND($A253&gt;=CrashTest!$B$5,$A253&lt;=CrashTest!$C$5),3,IF(AND($A253&gt;=CrashTest!$B$6,$A253&lt;=CrashTest!$C$6),4,IF(AND($A253&gt;=CrashTest!$B$7,$A253&lt;=CrashTest!$C$7),5,0)))))</f>
        <v>0</v>
      </c>
      <c r="J253" s="0" t="str">
        <f aca="false">IF(I253=0,"",IF(I252=I253,MAX(J252,B253),B253))</f>
        <v/>
      </c>
      <c r="K253" s="9" t="str">
        <f aca="false">IF(I253=0,"",B253/J253-1)</f>
        <v/>
      </c>
      <c r="L253" s="0" t="n">
        <f aca="false">MATCH($A253,DailyBTC!$A:$A,0)</f>
        <v>366</v>
      </c>
      <c r="M253" s="8" t="n">
        <f aca="false">INDEX(DailyBTC!$F:$F,$L253)</f>
        <v>4450.76179035988</v>
      </c>
      <c r="N253" s="8" t="n">
        <f aca="false">INDEX(DailyETH!$F:$F,$L253)</f>
        <v>114.909615659952</v>
      </c>
      <c r="O253" s="8" t="n">
        <f aca="false">INDEX(DailyBTC!$B:$B,$L253)</f>
        <v>27231.2034552893</v>
      </c>
      <c r="P253" s="8" t="n">
        <f aca="false">INDEX(DailyETH!$B:$B,$L253)</f>
        <v>731.936295733489</v>
      </c>
      <c r="Q253" s="9" t="n">
        <f aca="false">LN(M253/M252)</f>
        <v>-0.00733915947026418</v>
      </c>
      <c r="R253" s="9" t="n">
        <f aca="false">LN(N253/N252)</f>
        <v>-0.000108077861662482</v>
      </c>
      <c r="S253" s="9" t="n">
        <f aca="false">LN(O253/O252)</f>
        <v>0.00707032546290623</v>
      </c>
      <c r="T253" s="9" t="n">
        <f aca="false">LN(P253/P252)</f>
        <v>0.00193920451629801</v>
      </c>
      <c r="U253" s="9" t="n">
        <f aca="false">M253/M252-1</f>
        <v>-0.00731229360386887</v>
      </c>
      <c r="V253" s="9" t="n">
        <f aca="false">O253/O252-1</f>
        <v>0.0070953792252606</v>
      </c>
    </row>
    <row r="254" customFormat="false" ht="15" hidden="false" customHeight="false" outlineLevel="0" collapsed="false">
      <c r="A254" s="5" t="n">
        <v>44195</v>
      </c>
      <c r="B254" s="6" t="n">
        <v>3732.04</v>
      </c>
      <c r="C254" s="9" t="n">
        <f aca="false">B254/B253-1</f>
        <v>0.00134154717953128</v>
      </c>
      <c r="D254" s="9" t="n">
        <f aca="false">LN(B254/B253)</f>
        <v>0.00134064810912091</v>
      </c>
      <c r="E254" s="9" t="n">
        <f aca="false">B254/B249-1</f>
        <v>0.0121445192365062</v>
      </c>
      <c r="F254" s="9" t="n">
        <f aca="false">B254/B233-1</f>
        <v>0.0304862727556376</v>
      </c>
      <c r="G254" s="0" t="n">
        <f aca="false">MAX(G253,B254)</f>
        <v>3735.36</v>
      </c>
      <c r="H254" s="9" t="n">
        <f aca="false">B254/G254-1</f>
        <v>-0.000888803221108625</v>
      </c>
      <c r="I254" s="0" t="n">
        <f aca="false">IF(AND($A254&gt;=CrashTest!$B$3,$A254&lt;=CrashTest!$C$3),1,IF(AND($A254&gt;=CrashTest!$B$4,$A254&lt;=CrashTest!$C$4),2,IF(AND($A254&gt;=CrashTest!$B$5,$A254&lt;=CrashTest!$C$5),3,IF(AND($A254&gt;=CrashTest!$B$6,$A254&lt;=CrashTest!$C$6),4,IF(AND($A254&gt;=CrashTest!$B$7,$A254&lt;=CrashTest!$C$7),5,0)))))</f>
        <v>0</v>
      </c>
      <c r="J254" s="0" t="str">
        <f aca="false">IF(I254=0,"",IF(I253=I254,MAX(J253,B254),B254))</f>
        <v/>
      </c>
      <c r="K254" s="9" t="str">
        <f aca="false">IF(I254=0,"",B254/J254-1)</f>
        <v/>
      </c>
      <c r="L254" s="0" t="n">
        <f aca="false">MATCH($A254,DailyBTC!$A:$A,0)</f>
        <v>367</v>
      </c>
      <c r="M254" s="8" t="n">
        <f aca="false">INDEX(DailyBTC!$F:$F,$L254)</f>
        <v>4531.73257013997</v>
      </c>
      <c r="N254" s="8" t="n">
        <f aca="false">INDEX(DailyETH!$F:$F,$L254)</f>
        <v>114.9850607581</v>
      </c>
      <c r="O254" s="8" t="n">
        <f aca="false">INDEX(DailyBTC!$B:$B,$L254)</f>
        <v>28844.6136781999</v>
      </c>
      <c r="P254" s="8" t="n">
        <f aca="false">INDEX(DailyETH!$B:$B,$L254)</f>
        <v>751.208063705435</v>
      </c>
      <c r="Q254" s="9" t="n">
        <f aca="false">LN(M254/M253)</f>
        <v>0.0180290618161715</v>
      </c>
      <c r="R254" s="9" t="n">
        <f aca="false">LN(N254/N253)</f>
        <v>0.000656344914389448</v>
      </c>
      <c r="S254" s="9" t="n">
        <f aca="false">LN(O254/O253)</f>
        <v>0.0575597729510796</v>
      </c>
      <c r="T254" s="9" t="n">
        <f aca="false">LN(P254/P253)</f>
        <v>0.0259891797809026</v>
      </c>
      <c r="U254" s="9" t="n">
        <f aca="false">M254/M253-1</f>
        <v>0.0181925664850151</v>
      </c>
      <c r="V254" s="9" t="n">
        <f aca="false">O254/O253-1</f>
        <v>0.0592485831762686</v>
      </c>
    </row>
    <row r="255" customFormat="false" ht="15" hidden="false" customHeight="false" outlineLevel="0" collapsed="false">
      <c r="A255" s="5" t="n">
        <v>44196</v>
      </c>
      <c r="B255" s="6" t="n">
        <v>3756.07</v>
      </c>
      <c r="C255" s="9" t="n">
        <f aca="false">B255/B254-1</f>
        <v>0.00643883774021714</v>
      </c>
      <c r="D255" s="9" t="n">
        <f aca="false">LN(B255/B254)</f>
        <v>0.00641819697879208</v>
      </c>
      <c r="E255" s="9" t="n">
        <f aca="false">B255/B250-1</f>
        <v>0.0179023905084268</v>
      </c>
      <c r="F255" s="9" t="n">
        <f aca="false">B255/B234-1</f>
        <v>0.0255621237149997</v>
      </c>
      <c r="G255" s="0" t="n">
        <f aca="false">MAX(G254,B255)</f>
        <v>3756.07</v>
      </c>
      <c r="H255" s="9" t="n">
        <f aca="false">B255/G255-1</f>
        <v>0</v>
      </c>
      <c r="I255" s="0" t="n">
        <f aca="false">IF(AND($A255&gt;=CrashTest!$B$3,$A255&lt;=CrashTest!$C$3),1,IF(AND($A255&gt;=CrashTest!$B$4,$A255&lt;=CrashTest!$C$4),2,IF(AND($A255&gt;=CrashTest!$B$5,$A255&lt;=CrashTest!$C$5),3,IF(AND($A255&gt;=CrashTest!$B$6,$A255&lt;=CrashTest!$C$6),4,IF(AND($A255&gt;=CrashTest!$B$7,$A255&lt;=CrashTest!$C$7),5,0)))))</f>
        <v>0</v>
      </c>
      <c r="J255" s="0" t="str">
        <f aca="false">IF(I255=0,"",IF(I254=I255,MAX(J254,B255),B255))</f>
        <v/>
      </c>
      <c r="K255" s="9" t="str">
        <f aca="false">IF(I255=0,"",B255/J255-1)</f>
        <v/>
      </c>
      <c r="L255" s="0" t="n">
        <f aca="false">MATCH($A255,DailyBTC!$A:$A,0)</f>
        <v>368</v>
      </c>
      <c r="M255" s="8" t="n">
        <f aca="false">INDEX(DailyBTC!$F:$F,$L255)</f>
        <v>4568.22837190429</v>
      </c>
      <c r="N255" s="8" t="n">
        <f aca="false">INDEX(DailyETH!$F:$F,$L255)</f>
        <v>115.813783687804</v>
      </c>
      <c r="O255" s="8" t="n">
        <f aca="false">INDEX(DailyBTC!$B:$B,$L255)</f>
        <v>29022.6714126242</v>
      </c>
      <c r="P255" s="8" t="n">
        <f aca="false">INDEX(DailyETH!$B:$B,$L255)</f>
        <v>739.025849853887</v>
      </c>
      <c r="Q255" s="9" t="n">
        <f aca="false">LN(M255/M254)</f>
        <v>0.00802113276540901</v>
      </c>
      <c r="R255" s="9" t="n">
        <f aca="false">LN(N255/N254)</f>
        <v>0.00718137470121097</v>
      </c>
      <c r="S255" s="9" t="n">
        <f aca="false">LN(O255/O254)</f>
        <v>0.00615402281598793</v>
      </c>
      <c r="T255" s="9" t="n">
        <f aca="false">LN(P255/P254)</f>
        <v>-0.0163497624275784</v>
      </c>
      <c r="U255" s="9" t="n">
        <f aca="false">M255/M254-1</f>
        <v>0.00805338823495316</v>
      </c>
      <c r="V255" s="9" t="n">
        <f aca="false">O255/O254-1</f>
        <v>0.00617299771842217</v>
      </c>
    </row>
    <row r="256" customFormat="false" ht="15" hidden="false" customHeight="false" outlineLevel="0" collapsed="false">
      <c r="A256" s="5" t="n">
        <v>44200</v>
      </c>
      <c r="B256" s="6" t="n">
        <v>3700.65</v>
      </c>
      <c r="C256" s="9" t="n">
        <f aca="false">B256/B255-1</f>
        <v>-0.0147547835902951</v>
      </c>
      <c r="D256" s="9" t="n">
        <f aca="false">LN(B256/B255)</f>
        <v>-0.014864718123373</v>
      </c>
      <c r="E256" s="9" t="n">
        <f aca="false">B256/B251-1</f>
        <v>-0.00065081311131876</v>
      </c>
      <c r="F256" s="9" t="n">
        <f aca="false">B256/B235-1</f>
        <v>0.00862357965772787</v>
      </c>
      <c r="G256" s="0" t="n">
        <f aca="false">MAX(G255,B256)</f>
        <v>3756.07</v>
      </c>
      <c r="H256" s="9" t="n">
        <f aca="false">B256/G256-1</f>
        <v>-0.0147547835902951</v>
      </c>
      <c r="I256" s="0" t="n">
        <f aca="false">IF(AND($A256&gt;=CrashTest!$B$3,$A256&lt;=CrashTest!$C$3),1,IF(AND($A256&gt;=CrashTest!$B$4,$A256&lt;=CrashTest!$C$4),2,IF(AND($A256&gt;=CrashTest!$B$5,$A256&lt;=CrashTest!$C$5),3,IF(AND($A256&gt;=CrashTest!$B$6,$A256&lt;=CrashTest!$C$6),4,IF(AND($A256&gt;=CrashTest!$B$7,$A256&lt;=CrashTest!$C$7),5,0)))))</f>
        <v>0</v>
      </c>
      <c r="J256" s="0" t="str">
        <f aca="false">IF(I256=0,"",IF(I255=I256,MAX(J255,B256),B256))</f>
        <v/>
      </c>
      <c r="K256" s="9" t="str">
        <f aca="false">IF(I256=0,"",B256/J256-1)</f>
        <v/>
      </c>
      <c r="L256" s="0" t="n">
        <f aca="false">MATCH($A256,DailyBTC!$A:$A,0)</f>
        <v>372</v>
      </c>
      <c r="M256" s="8" t="n">
        <f aca="false">INDEX(DailyBTC!$F:$F,$L256)</f>
        <v>4502.7089426272</v>
      </c>
      <c r="N256" s="8" t="n">
        <f aca="false">INDEX(DailyETH!$F:$F,$L256)</f>
        <v>113.853453986107</v>
      </c>
      <c r="O256" s="8" t="n">
        <f aca="false">INDEX(DailyBTC!$B:$B,$L256)</f>
        <v>31802.1467136178</v>
      </c>
      <c r="P256" s="8" t="n">
        <f aca="false">INDEX(DailyETH!$B:$B,$L256)</f>
        <v>1030.31844886032</v>
      </c>
      <c r="Q256" s="9" t="n">
        <f aca="false">LN(M256/M255)</f>
        <v>-0.0144462620483848</v>
      </c>
      <c r="R256" s="9" t="n">
        <f aca="false">LN(N256/N255)</f>
        <v>-0.0170714580828027</v>
      </c>
      <c r="S256" s="9" t="n">
        <f aca="false">LN(O256/O255)</f>
        <v>0.0914564968148339</v>
      </c>
      <c r="T256" s="9" t="n">
        <f aca="false">LN(P256/P255)</f>
        <v>0.332290307249137</v>
      </c>
      <c r="U256" s="9" t="n">
        <f aca="false">M256/M255-1</f>
        <v>-0.0143424154711805</v>
      </c>
      <c r="V256" s="9" t="n">
        <f aca="false">O256/O255-1</f>
        <v>0.0957691062093131</v>
      </c>
    </row>
    <row r="257" customFormat="false" ht="15" hidden="false" customHeight="false" outlineLevel="0" collapsed="false">
      <c r="A257" s="5" t="n">
        <v>44201</v>
      </c>
      <c r="B257" s="6" t="n">
        <v>3726.86</v>
      </c>
      <c r="C257" s="9" t="n">
        <f aca="false">B257/B256-1</f>
        <v>0.00708253955386207</v>
      </c>
      <c r="D257" s="9" t="n">
        <f aca="false">LN(B257/B256)</f>
        <v>0.00705757617072206</v>
      </c>
      <c r="E257" s="9" t="n">
        <f aca="false">B257/B252-1</f>
        <v>-0.00227555041548877</v>
      </c>
      <c r="F257" s="9" t="n">
        <f aca="false">B257/B236-1</f>
        <v>0.0164015796133876</v>
      </c>
      <c r="G257" s="0" t="n">
        <f aca="false">MAX(G256,B257)</f>
        <v>3756.07</v>
      </c>
      <c r="H257" s="9" t="n">
        <f aca="false">B257/G257-1</f>
        <v>-0.00777674537481998</v>
      </c>
      <c r="I257" s="0" t="n">
        <f aca="false">IF(AND($A257&gt;=CrashTest!$B$3,$A257&lt;=CrashTest!$C$3),1,IF(AND($A257&gt;=CrashTest!$B$4,$A257&lt;=CrashTest!$C$4),2,IF(AND($A257&gt;=CrashTest!$B$5,$A257&lt;=CrashTest!$C$5),3,IF(AND($A257&gt;=CrashTest!$B$6,$A257&lt;=CrashTest!$C$6),4,IF(AND($A257&gt;=CrashTest!$B$7,$A257&lt;=CrashTest!$C$7),5,0)))))</f>
        <v>0</v>
      </c>
      <c r="J257" s="0" t="str">
        <f aca="false">IF(I257=0,"",IF(I256=I257,MAX(J256,B257),B257))</f>
        <v/>
      </c>
      <c r="K257" s="9" t="str">
        <f aca="false">IF(I257=0,"",B257/J257-1)</f>
        <v/>
      </c>
      <c r="L257" s="0" t="n">
        <f aca="false">MATCH($A257,DailyBTC!$A:$A,0)</f>
        <v>373</v>
      </c>
      <c r="M257" s="8" t="n">
        <f aca="false">INDEX(DailyBTC!$F:$F,$L257)</f>
        <v>4600.22652715571</v>
      </c>
      <c r="N257" s="8" t="n">
        <f aca="false">INDEX(DailyETH!$F:$F,$L257)</f>
        <v>117.841248147134</v>
      </c>
      <c r="O257" s="8" t="n">
        <f aca="false">INDEX(DailyBTC!$B:$B,$L257)</f>
        <v>34013.1741724138</v>
      </c>
      <c r="P257" s="8" t="n">
        <f aca="false">INDEX(DailyETH!$B:$B,$L257)</f>
        <v>1101.55981414378</v>
      </c>
      <c r="Q257" s="9" t="n">
        <f aca="false">LN(M257/M256)</f>
        <v>0.0214263444112798</v>
      </c>
      <c r="R257" s="9" t="n">
        <f aca="false">LN(N257/N256)</f>
        <v>0.0344262338864566</v>
      </c>
      <c r="S257" s="9" t="n">
        <f aca="false">LN(O257/O256)</f>
        <v>0.0672141310008872</v>
      </c>
      <c r="T257" s="9" t="n">
        <f aca="false">LN(P257/P256)</f>
        <v>0.0668592601234762</v>
      </c>
      <c r="U257" s="9" t="n">
        <f aca="false">M257/M256-1</f>
        <v>0.0216575367786516</v>
      </c>
      <c r="V257" s="9" t="n">
        <f aca="false">O257/O256-1</f>
        <v>0.0695244720020496</v>
      </c>
    </row>
    <row r="258" customFormat="false" ht="15" hidden="false" customHeight="false" outlineLevel="0" collapsed="false">
      <c r="A258" s="5" t="n">
        <v>44202</v>
      </c>
      <c r="B258" s="6" t="n">
        <v>3748.14</v>
      </c>
      <c r="C258" s="9" t="n">
        <f aca="false">B258/B257-1</f>
        <v>0.00570990055972054</v>
      </c>
      <c r="D258" s="9" t="n">
        <f aca="false">LN(B258/B257)</f>
        <v>0.00569366086621762</v>
      </c>
      <c r="E258" s="9" t="n">
        <f aca="false">B258/B253-1</f>
        <v>0.00566132909762174</v>
      </c>
      <c r="F258" s="9" t="n">
        <f aca="false">B258/B237-1</f>
        <v>0.0132518004282101</v>
      </c>
      <c r="G258" s="0" t="n">
        <f aca="false">MAX(G257,B258)</f>
        <v>3756.07</v>
      </c>
      <c r="H258" s="9" t="n">
        <f aca="false">B258/G258-1</f>
        <v>-0.00211124925786799</v>
      </c>
      <c r="I258" s="0" t="n">
        <f aca="false">IF(AND($A258&gt;=CrashTest!$B$3,$A258&lt;=CrashTest!$C$3),1,IF(AND($A258&gt;=CrashTest!$B$4,$A258&lt;=CrashTest!$C$4),2,IF(AND($A258&gt;=CrashTest!$B$5,$A258&lt;=CrashTest!$C$5),3,IF(AND($A258&gt;=CrashTest!$B$6,$A258&lt;=CrashTest!$C$6),4,IF(AND($A258&gt;=CrashTest!$B$7,$A258&lt;=CrashTest!$C$7),5,0)))))</f>
        <v>0</v>
      </c>
      <c r="J258" s="0" t="str">
        <f aca="false">IF(I258=0,"",IF(I257=I258,MAX(J257,B258),B258))</f>
        <v/>
      </c>
      <c r="K258" s="9" t="str">
        <f aca="false">IF(I258=0,"",B258/J258-1)</f>
        <v/>
      </c>
      <c r="L258" s="0" t="n">
        <f aca="false">MATCH($A258,DailyBTC!$A:$A,0)</f>
        <v>374</v>
      </c>
      <c r="M258" s="8" t="n">
        <f aca="false">INDEX(DailyBTC!$F:$F,$L258)</f>
        <v>4551.79577971468</v>
      </c>
      <c r="N258" s="8" t="n">
        <f aca="false">INDEX(DailyETH!$F:$F,$L258)</f>
        <v>114.632545878404</v>
      </c>
      <c r="O258" s="8" t="n">
        <f aca="false">INDEX(DailyBTC!$B:$B,$L258)</f>
        <v>36643.2777223846</v>
      </c>
      <c r="P258" s="8" t="n">
        <f aca="false">INDEX(DailyETH!$B:$B,$L258)</f>
        <v>1199.35239976622</v>
      </c>
      <c r="Q258" s="9" t="n">
        <f aca="false">LN(M258/M257)</f>
        <v>-0.0105837153575997</v>
      </c>
      <c r="R258" s="9" t="n">
        <f aca="false">LN(N258/N257)</f>
        <v>-0.0276066045681161</v>
      </c>
      <c r="S258" s="9" t="n">
        <f aca="false">LN(O258/O257)</f>
        <v>0.0744820680674264</v>
      </c>
      <c r="T258" s="9" t="n">
        <f aca="false">LN(P258/P257)</f>
        <v>0.0850545560284062</v>
      </c>
      <c r="U258" s="9" t="n">
        <f aca="false">M258/M257-1</f>
        <v>-0.0105279049097123</v>
      </c>
      <c r="V258" s="9" t="n">
        <f aca="false">O258/O257-1</f>
        <v>0.0773260248114078</v>
      </c>
    </row>
    <row r="259" customFormat="false" ht="15" hidden="false" customHeight="false" outlineLevel="0" collapsed="false">
      <c r="A259" s="5" t="n">
        <v>44203</v>
      </c>
      <c r="B259" s="6" t="n">
        <v>3803.79</v>
      </c>
      <c r="C259" s="9" t="n">
        <f aca="false">B259/B258-1</f>
        <v>0.0148473642926892</v>
      </c>
      <c r="D259" s="9" t="n">
        <f aca="false">LN(B259/B258)</f>
        <v>0.0147382211783409</v>
      </c>
      <c r="E259" s="9" t="n">
        <f aca="false">B259/B254-1</f>
        <v>0.0192254102314016</v>
      </c>
      <c r="F259" s="9" t="n">
        <f aca="false">B259/B238-1</f>
        <v>0.030290143988559</v>
      </c>
      <c r="G259" s="0" t="n">
        <f aca="false">MAX(G258,B259)</f>
        <v>3803.79</v>
      </c>
      <c r="H259" s="9" t="n">
        <f aca="false">B259/G259-1</f>
        <v>0</v>
      </c>
      <c r="I259" s="0" t="n">
        <f aca="false">IF(AND($A259&gt;=CrashTest!$B$3,$A259&lt;=CrashTest!$C$3),1,IF(AND($A259&gt;=CrashTest!$B$4,$A259&lt;=CrashTest!$C$4),2,IF(AND($A259&gt;=CrashTest!$B$5,$A259&lt;=CrashTest!$C$5),3,IF(AND($A259&gt;=CrashTest!$B$6,$A259&lt;=CrashTest!$C$6),4,IF(AND($A259&gt;=CrashTest!$B$7,$A259&lt;=CrashTest!$C$7),5,0)))))</f>
        <v>0</v>
      </c>
      <c r="J259" s="0" t="str">
        <f aca="false">IF(I259=0,"",IF(I258=I259,MAX(J258,B259),B259))</f>
        <v/>
      </c>
      <c r="K259" s="9" t="str">
        <f aca="false">IF(I259=0,"",B259/J259-1)</f>
        <v/>
      </c>
      <c r="L259" s="0" t="n">
        <f aca="false">MATCH($A259,DailyBTC!$A:$A,0)</f>
        <v>375</v>
      </c>
      <c r="M259" s="8" t="n">
        <f aca="false">INDEX(DailyBTC!$F:$F,$L259)</f>
        <v>4557.96085921482</v>
      </c>
      <c r="N259" s="8" t="n">
        <f aca="false">INDEX(DailyETH!$F:$F,$L259)</f>
        <v>117.104473432302</v>
      </c>
      <c r="O259" s="8" t="n">
        <f aca="false">INDEX(DailyBTC!$B:$B,$L259)</f>
        <v>39215.6511490356</v>
      </c>
      <c r="P259" s="8" t="n">
        <f aca="false">INDEX(DailyETH!$B:$B,$L259)</f>
        <v>1220.21421332554</v>
      </c>
      <c r="Q259" s="9" t="n">
        <f aca="false">LN(M259/M258)</f>
        <v>0.00135351155594995</v>
      </c>
      <c r="R259" s="9" t="n">
        <f aca="false">LN(N259/N258)</f>
        <v>0.0213347122768784</v>
      </c>
      <c r="S259" s="9" t="n">
        <f aca="false">LN(O259/O258)</f>
        <v>0.0678459378242537</v>
      </c>
      <c r="T259" s="9" t="n">
        <f aca="false">LN(P259/P258)</f>
        <v>0.0172446837651442</v>
      </c>
      <c r="U259" s="9" t="n">
        <f aca="false">M259/M258-1</f>
        <v>0.00135442796612661</v>
      </c>
      <c r="V259" s="9" t="n">
        <f aca="false">O259/O258-1</f>
        <v>0.0702004183724971</v>
      </c>
    </row>
    <row r="260" customFormat="false" ht="15" hidden="false" customHeight="false" outlineLevel="0" collapsed="false">
      <c r="A260" s="5" t="n">
        <v>44204</v>
      </c>
      <c r="B260" s="6" t="n">
        <v>3824.68</v>
      </c>
      <c r="C260" s="9" t="n">
        <f aca="false">B260/B259-1</f>
        <v>0.00549189098241487</v>
      </c>
      <c r="D260" s="9" t="n">
        <f aca="false">LN(B260/B259)</f>
        <v>0.00547686553610569</v>
      </c>
      <c r="E260" s="9" t="n">
        <f aca="false">B260/B255-1</f>
        <v>0.0182664327342141</v>
      </c>
      <c r="F260" s="9" t="n">
        <f aca="false">B260/B239-1</f>
        <v>0.0330690796137483</v>
      </c>
      <c r="G260" s="0" t="n">
        <f aca="false">MAX(G259,B260)</f>
        <v>3824.68</v>
      </c>
      <c r="H260" s="9" t="n">
        <f aca="false">B260/G260-1</f>
        <v>0</v>
      </c>
      <c r="I260" s="0" t="n">
        <f aca="false">IF(AND($A260&gt;=CrashTest!$B$3,$A260&lt;=CrashTest!$C$3),1,IF(AND($A260&gt;=CrashTest!$B$4,$A260&lt;=CrashTest!$C$4),2,IF(AND($A260&gt;=CrashTest!$B$5,$A260&lt;=CrashTest!$C$5),3,IF(AND($A260&gt;=CrashTest!$B$6,$A260&lt;=CrashTest!$C$6),4,IF(AND($A260&gt;=CrashTest!$B$7,$A260&lt;=CrashTest!$C$7),5,0)))))</f>
        <v>0</v>
      </c>
      <c r="J260" s="0" t="str">
        <f aca="false">IF(I260=0,"",IF(I259=I260,MAX(J259,B260),B260))</f>
        <v/>
      </c>
      <c r="K260" s="9" t="str">
        <f aca="false">IF(I260=0,"",B260/J260-1)</f>
        <v/>
      </c>
      <c r="L260" s="0" t="n">
        <f aca="false">MATCH($A260,DailyBTC!$A:$A,0)</f>
        <v>376</v>
      </c>
      <c r="M260" s="8" t="n">
        <f aca="false">INDEX(DailyBTC!$F:$F,$L260)</f>
        <v>4695.58480686133</v>
      </c>
      <c r="N260" s="8" t="n">
        <f aca="false">INDEX(DailyETH!$F:$F,$L260)</f>
        <v>120.126227349546</v>
      </c>
      <c r="O260" s="8" t="n">
        <f aca="false">INDEX(DailyBTC!$B:$B,$L260)</f>
        <v>40775.4045634132</v>
      </c>
      <c r="P260" s="8" t="n">
        <f aca="false">INDEX(DailyETH!$B:$B,$L260)</f>
        <v>1219.88072121566</v>
      </c>
      <c r="Q260" s="9" t="n">
        <f aca="false">LN(M260/M259)</f>
        <v>0.0297473208904627</v>
      </c>
      <c r="R260" s="9" t="n">
        <f aca="false">LN(N260/N259)</f>
        <v>0.0254766128211549</v>
      </c>
      <c r="S260" s="9" t="n">
        <f aca="false">LN(O260/O259)</f>
        <v>0.0390031391895891</v>
      </c>
      <c r="T260" s="9" t="n">
        <f aca="false">LN(P260/P259)</f>
        <v>-0.000273343554986717</v>
      </c>
      <c r="U260" s="9" t="n">
        <f aca="false">M260/M259-1</f>
        <v>0.0301941925122657</v>
      </c>
      <c r="V260" s="9" t="n">
        <f aca="false">O260/O259-1</f>
        <v>0.0397737476919584</v>
      </c>
    </row>
    <row r="261" customFormat="false" ht="15" hidden="false" customHeight="false" outlineLevel="0" collapsed="false">
      <c r="A261" s="5" t="n">
        <v>44207</v>
      </c>
      <c r="B261" s="6" t="n">
        <v>3799.61</v>
      </c>
      <c r="C261" s="9" t="n">
        <f aca="false">B261/B260-1</f>
        <v>-0.00655479674116521</v>
      </c>
      <c r="D261" s="9" t="n">
        <f aca="false">LN(B261/B260)</f>
        <v>-0.00657637376166438</v>
      </c>
      <c r="E261" s="9" t="n">
        <f aca="false">B261/B256-1</f>
        <v>0.0267412481591072</v>
      </c>
      <c r="F261" s="9" t="n">
        <f aca="false">B261/B240-1</f>
        <v>0.034521158129176</v>
      </c>
      <c r="G261" s="0" t="n">
        <f aca="false">MAX(G260,B261)</f>
        <v>3824.68</v>
      </c>
      <c r="H261" s="9" t="n">
        <f aca="false">B261/G261-1</f>
        <v>-0.00655479674116521</v>
      </c>
      <c r="I261" s="0" t="n">
        <f aca="false">IF(AND($A261&gt;=CrashTest!$B$3,$A261&lt;=CrashTest!$C$3),1,IF(AND($A261&gt;=CrashTest!$B$4,$A261&lt;=CrashTest!$C$4),2,IF(AND($A261&gt;=CrashTest!$B$5,$A261&lt;=CrashTest!$C$5),3,IF(AND($A261&gt;=CrashTest!$B$6,$A261&lt;=CrashTest!$C$6),4,IF(AND($A261&gt;=CrashTest!$B$7,$A261&lt;=CrashTest!$C$7),5,0)))))</f>
        <v>0</v>
      </c>
      <c r="J261" s="0" t="str">
        <f aca="false">IF(I261=0,"",IF(I260=I261,MAX(J260,B261),B261))</f>
        <v/>
      </c>
      <c r="K261" s="9" t="str">
        <f aca="false">IF(I261=0,"",B261/J261-1)</f>
        <v/>
      </c>
      <c r="L261" s="0" t="n">
        <f aca="false">MATCH($A261,DailyBTC!$A:$A,0)</f>
        <v>379</v>
      </c>
      <c r="M261" s="8" t="n">
        <f aca="false">INDEX(DailyBTC!$F:$F,$L261)</f>
        <v>4542.55345270148</v>
      </c>
      <c r="N261" s="8" t="n">
        <f aca="false">INDEX(DailyETH!$F:$F,$L261)</f>
        <v>116.458007120593</v>
      </c>
      <c r="O261" s="8" t="n">
        <f aca="false">INDEX(DailyBTC!$B:$B,$L261)</f>
        <v>35269.5137177089</v>
      </c>
      <c r="P261" s="8" t="n">
        <f aca="false">INDEX(DailyETH!$B:$B,$L261)</f>
        <v>1082.905685564</v>
      </c>
      <c r="Q261" s="9" t="n">
        <f aca="false">LN(M261/M260)</f>
        <v>-0.0331333759432272</v>
      </c>
      <c r="R261" s="9" t="n">
        <f aca="false">LN(N261/N260)</f>
        <v>-0.0310123303820119</v>
      </c>
      <c r="S261" s="9" t="n">
        <f aca="false">LN(O261/O260)</f>
        <v>-0.14506011357409</v>
      </c>
      <c r="T261" s="9" t="n">
        <f aca="false">LN(P261/P260)</f>
        <v>-0.119105206518594</v>
      </c>
      <c r="U261" s="9" t="n">
        <f aca="false">M261/M260-1</f>
        <v>-0.0325904781735039</v>
      </c>
      <c r="V261" s="9" t="n">
        <f aca="false">O261/O260-1</f>
        <v>-0.135029704908056</v>
      </c>
    </row>
    <row r="262" customFormat="false" ht="15" hidden="false" customHeight="false" outlineLevel="0" collapsed="false">
      <c r="A262" s="5" t="n">
        <v>44208</v>
      </c>
      <c r="B262" s="6" t="n">
        <v>3801.19</v>
      </c>
      <c r="C262" s="9" t="n">
        <f aca="false">B262/B261-1</f>
        <v>0.000415832151194451</v>
      </c>
      <c r="D262" s="9" t="n">
        <f aca="false">LN(B262/B261)</f>
        <v>0.000415745716966058</v>
      </c>
      <c r="E262" s="9" t="n">
        <f aca="false">B262/B257-1</f>
        <v>0.0199444035998133</v>
      </c>
      <c r="F262" s="9" t="n">
        <f aca="false">B262/B241-1</f>
        <v>0.0362830893378043</v>
      </c>
      <c r="G262" s="0" t="n">
        <f aca="false">MAX(G261,B262)</f>
        <v>3824.68</v>
      </c>
      <c r="H262" s="9" t="n">
        <f aca="false">B262/G262-1</f>
        <v>-0.00614169028520029</v>
      </c>
      <c r="I262" s="0" t="n">
        <f aca="false">IF(AND($A262&gt;=CrashTest!$B$3,$A262&lt;=CrashTest!$C$3),1,IF(AND($A262&gt;=CrashTest!$B$4,$A262&lt;=CrashTest!$C$4),2,IF(AND($A262&gt;=CrashTest!$B$5,$A262&lt;=CrashTest!$C$5),3,IF(AND($A262&gt;=CrashTest!$B$6,$A262&lt;=CrashTest!$C$6),4,IF(AND($A262&gt;=CrashTest!$B$7,$A262&lt;=CrashTest!$C$7),5,0)))))</f>
        <v>0</v>
      </c>
      <c r="J262" s="0" t="str">
        <f aca="false">IF(I262=0,"",IF(I261=I262,MAX(J261,B262),B262))</f>
        <v/>
      </c>
      <c r="K262" s="9" t="str">
        <f aca="false">IF(I262=0,"",B262/J262-1)</f>
        <v/>
      </c>
      <c r="L262" s="0" t="n">
        <f aca="false">MATCH($A262,DailyBTC!$A:$A,0)</f>
        <v>380</v>
      </c>
      <c r="M262" s="8" t="n">
        <f aca="false">INDEX(DailyBTC!$F:$F,$L262)</f>
        <v>4490.55753694661</v>
      </c>
      <c r="N262" s="8" t="n">
        <f aca="false">INDEX(DailyETH!$F:$F,$L262)</f>
        <v>114.688298450803</v>
      </c>
      <c r="O262" s="8" t="n">
        <f aca="false">INDEX(DailyBTC!$B:$B,$L262)</f>
        <v>33712.4685452952</v>
      </c>
      <c r="P262" s="8" t="n">
        <f aca="false">INDEX(DailyETH!$B:$B,$L262)</f>
        <v>1038.8394176505</v>
      </c>
      <c r="Q262" s="9" t="n">
        <f aca="false">LN(M262/M261)</f>
        <v>-0.0115124213773244</v>
      </c>
      <c r="R262" s="9" t="n">
        <f aca="false">LN(N262/N261)</f>
        <v>-0.0153127539326266</v>
      </c>
      <c r="S262" s="9" t="n">
        <f aca="false">LN(O262/O261)</f>
        <v>-0.0451512012957999</v>
      </c>
      <c r="T262" s="9" t="n">
        <f aca="false">LN(P262/P261)</f>
        <v>-0.0415437324947744</v>
      </c>
      <c r="U262" s="9" t="n">
        <f aca="false">M262/M261-1</f>
        <v>-0.0114464070255333</v>
      </c>
      <c r="V262" s="9" t="n">
        <f aca="false">O262/O261-1</f>
        <v>-0.0441470552975586</v>
      </c>
    </row>
    <row r="263" customFormat="false" ht="15" hidden="false" customHeight="false" outlineLevel="0" collapsed="false">
      <c r="A263" s="5" t="n">
        <v>44209</v>
      </c>
      <c r="B263" s="6" t="n">
        <v>3809.84</v>
      </c>
      <c r="C263" s="9" t="n">
        <f aca="false">B263/B262-1</f>
        <v>0.00227560316637687</v>
      </c>
      <c r="D263" s="9" t="n">
        <f aca="false">LN(B263/B262)</f>
        <v>0.00227301790277131</v>
      </c>
      <c r="E263" s="9" t="n">
        <f aca="false">B263/B258-1</f>
        <v>0.0164614982364586</v>
      </c>
      <c r="F263" s="9" t="n">
        <f aca="false">B263/B242-1</f>
        <v>0.0399567621865669</v>
      </c>
      <c r="G263" s="0" t="n">
        <f aca="false">MAX(G262,B263)</f>
        <v>3824.68</v>
      </c>
      <c r="H263" s="9" t="n">
        <f aca="false">B263/G263-1</f>
        <v>-0.00388006316868328</v>
      </c>
      <c r="I263" s="0" t="n">
        <f aca="false">IF(AND($A263&gt;=CrashTest!$B$3,$A263&lt;=CrashTest!$C$3),1,IF(AND($A263&gt;=CrashTest!$B$4,$A263&lt;=CrashTest!$C$4),2,IF(AND($A263&gt;=CrashTest!$B$5,$A263&lt;=CrashTest!$C$5),3,IF(AND($A263&gt;=CrashTest!$B$6,$A263&lt;=CrashTest!$C$6),4,IF(AND($A263&gt;=CrashTest!$B$7,$A263&lt;=CrashTest!$C$7),5,0)))))</f>
        <v>0</v>
      </c>
      <c r="J263" s="0" t="str">
        <f aca="false">IF(I263=0,"",IF(I262=I263,MAX(J262,B263),B263))</f>
        <v/>
      </c>
      <c r="K263" s="9" t="str">
        <f aca="false">IF(I263=0,"",B263/J263-1)</f>
        <v/>
      </c>
      <c r="L263" s="0" t="n">
        <f aca="false">MATCH($A263,DailyBTC!$A:$A,0)</f>
        <v>381</v>
      </c>
      <c r="M263" s="8" t="n">
        <f aca="false">INDEX(DailyBTC!$F:$F,$L263)</f>
        <v>4611.72555115924</v>
      </c>
      <c r="N263" s="8" t="n">
        <f aca="false">INDEX(DailyETH!$F:$F,$L263)</f>
        <v>118.200995864907</v>
      </c>
      <c r="O263" s="8" t="n">
        <f aca="false">INDEX(DailyBTC!$B:$B,$L263)</f>
        <v>37296.5475277615</v>
      </c>
      <c r="P263" s="8" t="n">
        <f aca="false">INDEX(DailyETH!$B:$B,$L263)</f>
        <v>1127.92676271186</v>
      </c>
      <c r="Q263" s="9" t="n">
        <f aca="false">LN(M263/M262)</f>
        <v>0.026625225997132</v>
      </c>
      <c r="R263" s="9" t="n">
        <f aca="false">LN(N263/N262)</f>
        <v>0.0301685299960112</v>
      </c>
      <c r="S263" s="9" t="n">
        <f aca="false">LN(O263/O262)</f>
        <v>0.101033007350966</v>
      </c>
      <c r="T263" s="9" t="n">
        <f aca="false">LN(P263/P262)</f>
        <v>0.0822770788374687</v>
      </c>
      <c r="U263" s="9" t="n">
        <f aca="false">M263/M262-1</f>
        <v>0.0269828441603741</v>
      </c>
      <c r="V263" s="9" t="n">
        <f aca="false">O263/O262-1</f>
        <v>0.106313157627446</v>
      </c>
    </row>
    <row r="264" customFormat="false" ht="15" hidden="false" customHeight="false" outlineLevel="0" collapsed="false">
      <c r="A264" s="5" t="n">
        <v>44210</v>
      </c>
      <c r="B264" s="6" t="n">
        <v>3795.54</v>
      </c>
      <c r="C264" s="9" t="n">
        <f aca="false">B264/B263-1</f>
        <v>-0.00375343846460752</v>
      </c>
      <c r="D264" s="9" t="n">
        <f aca="false">LN(B264/B263)</f>
        <v>-0.00376050029105359</v>
      </c>
      <c r="E264" s="9" t="n">
        <f aca="false">B264/B259-1</f>
        <v>-0.00216888944973304</v>
      </c>
      <c r="F264" s="9" t="n">
        <f aca="false">B264/B243-1</f>
        <v>0.0405895561057057</v>
      </c>
      <c r="G264" s="0" t="n">
        <f aca="false">MAX(G263,B264)</f>
        <v>3824.68</v>
      </c>
      <c r="H264" s="9" t="n">
        <f aca="false">B264/G264-1</f>
        <v>-0.0076189380549484</v>
      </c>
      <c r="I264" s="0" t="n">
        <f aca="false">IF(AND($A264&gt;=CrashTest!$B$3,$A264&lt;=CrashTest!$C$3),1,IF(AND($A264&gt;=CrashTest!$B$4,$A264&lt;=CrashTest!$C$4),2,IF(AND($A264&gt;=CrashTest!$B$5,$A264&lt;=CrashTest!$C$5),3,IF(AND($A264&gt;=CrashTest!$B$6,$A264&lt;=CrashTest!$C$6),4,IF(AND($A264&gt;=CrashTest!$B$7,$A264&lt;=CrashTest!$C$7),5,0)))))</f>
        <v>0</v>
      </c>
      <c r="J264" s="0" t="str">
        <f aca="false">IF(I264=0,"",IF(I263=I264,MAX(J263,B264),B264))</f>
        <v/>
      </c>
      <c r="K264" s="9" t="str">
        <f aca="false">IF(I264=0,"",B264/J264-1)</f>
        <v/>
      </c>
      <c r="L264" s="0" t="n">
        <f aca="false">MATCH($A264,DailyBTC!$A:$A,0)</f>
        <v>382</v>
      </c>
      <c r="M264" s="8" t="n">
        <f aca="false">INDEX(DailyBTC!$F:$F,$L264)</f>
        <v>4637.8174730573</v>
      </c>
      <c r="N264" s="8" t="n">
        <f aca="false">INDEX(DailyETH!$F:$F,$L264)</f>
        <v>112.891601723715</v>
      </c>
      <c r="O264" s="8" t="n">
        <f aca="false">INDEX(DailyBTC!$B:$B,$L264)</f>
        <v>39045.518340152</v>
      </c>
      <c r="P264" s="8" t="n">
        <f aca="false">INDEX(DailyETH!$B:$B,$L264)</f>
        <v>1212.61922150789</v>
      </c>
      <c r="Q264" s="9" t="n">
        <f aca="false">LN(M264/M263)</f>
        <v>0.00564179031074195</v>
      </c>
      <c r="R264" s="9" t="n">
        <f aca="false">LN(N264/N263)</f>
        <v>-0.0459584486588929</v>
      </c>
      <c r="S264" s="9" t="n">
        <f aca="false">LN(O264/O263)</f>
        <v>0.0458273396933874</v>
      </c>
      <c r="T264" s="9" t="n">
        <f aca="false">LN(P264/P263)</f>
        <v>0.0724014417183769</v>
      </c>
      <c r="U264" s="9" t="n">
        <f aca="false">M264/M263-1</f>
        <v>0.00565773518146639</v>
      </c>
      <c r="V264" s="9" t="n">
        <f aca="false">O264/O263-1</f>
        <v>0.046893638374669</v>
      </c>
    </row>
    <row r="265" customFormat="false" ht="15" hidden="false" customHeight="false" outlineLevel="0" collapsed="false">
      <c r="A265" s="5" t="n">
        <v>44211</v>
      </c>
      <c r="B265" s="6" t="n">
        <v>3768.25</v>
      </c>
      <c r="C265" s="9" t="n">
        <f aca="false">B265/B264-1</f>
        <v>-0.00719001775768402</v>
      </c>
      <c r="D265" s="9" t="n">
        <f aca="false">LN(B265/B264)</f>
        <v>-0.00721599050659414</v>
      </c>
      <c r="E265" s="9" t="n">
        <f aca="false">B265/B260-1</f>
        <v>-0.0147541755127226</v>
      </c>
      <c r="F265" s="9" t="n">
        <f aca="false">B265/B244-1</f>
        <v>0.0199289778109792</v>
      </c>
      <c r="G265" s="0" t="n">
        <f aca="false">MAX(G264,B265)</f>
        <v>3824.68</v>
      </c>
      <c r="H265" s="9" t="n">
        <f aca="false">B265/G265-1</f>
        <v>-0.0147541755127226</v>
      </c>
      <c r="I265" s="0" t="n">
        <f aca="false">IF(AND($A265&gt;=CrashTest!$B$3,$A265&lt;=CrashTest!$C$3),1,IF(AND($A265&gt;=CrashTest!$B$4,$A265&lt;=CrashTest!$C$4),2,IF(AND($A265&gt;=CrashTest!$B$5,$A265&lt;=CrashTest!$C$5),3,IF(AND($A265&gt;=CrashTest!$B$6,$A265&lt;=CrashTest!$C$6),4,IF(AND($A265&gt;=CrashTest!$B$7,$A265&lt;=CrashTest!$C$7),5,0)))))</f>
        <v>0</v>
      </c>
      <c r="J265" s="0" t="str">
        <f aca="false">IF(I265=0,"",IF(I264=I265,MAX(J264,B265),B265))</f>
        <v/>
      </c>
      <c r="K265" s="9" t="str">
        <f aca="false">IF(I265=0,"",B265/J265-1)</f>
        <v/>
      </c>
      <c r="L265" s="0" t="n">
        <f aca="false">MATCH($A265,DailyBTC!$A:$A,0)</f>
        <v>383</v>
      </c>
      <c r="M265" s="8" t="n">
        <f aca="false">INDEX(DailyBTC!$F:$F,$L265)</f>
        <v>4648.8653484035</v>
      </c>
      <c r="N265" s="8" t="n">
        <f aca="false">INDEX(DailyETH!$F:$F,$L265)</f>
        <v>118.932419054872</v>
      </c>
      <c r="O265" s="8" t="n">
        <f aca="false">INDEX(DailyBTC!$B:$B,$L265)</f>
        <v>36710.3174248977</v>
      </c>
      <c r="P265" s="8" t="n">
        <f aca="false">INDEX(DailyETH!$B:$B,$L265)</f>
        <v>1167.64685096435</v>
      </c>
      <c r="Q265" s="9" t="n">
        <f aca="false">LN(M265/M264)</f>
        <v>0.00237929533515371</v>
      </c>
      <c r="R265" s="9" t="n">
        <f aca="false">LN(N265/N264)</f>
        <v>0.0521273431586603</v>
      </c>
      <c r="S265" s="9" t="n">
        <f aca="false">LN(O265/O264)</f>
        <v>-0.0616702581867649</v>
      </c>
      <c r="T265" s="9" t="n">
        <f aca="false">LN(P265/P264)</f>
        <v>-0.037792180950984</v>
      </c>
      <c r="U265" s="9" t="n">
        <f aca="false">M265/M264-1</f>
        <v>0.0023821281045191</v>
      </c>
      <c r="V265" s="9" t="n">
        <f aca="false">O265/O264-1</f>
        <v>-0.0598071434194003</v>
      </c>
    </row>
    <row r="266" customFormat="false" ht="15" hidden="false" customHeight="false" outlineLevel="0" collapsed="false">
      <c r="A266" s="5" t="n">
        <v>44215</v>
      </c>
      <c r="B266" s="6" t="n">
        <v>3798.91</v>
      </c>
      <c r="C266" s="9" t="n">
        <f aca="false">B266/B265-1</f>
        <v>0.00813640283951433</v>
      </c>
      <c r="D266" s="9" t="n">
        <f aca="false">LN(B266/B265)</f>
        <v>0.00810348077151001</v>
      </c>
      <c r="E266" s="9" t="n">
        <f aca="false">B266/B261-1</f>
        <v>-0.000184229434073591</v>
      </c>
      <c r="F266" s="9" t="n">
        <f aca="false">B266/B245-1</f>
        <v>0.0264078656208713</v>
      </c>
      <c r="G266" s="0" t="n">
        <f aca="false">MAX(G265,B266)</f>
        <v>3824.68</v>
      </c>
      <c r="H266" s="9" t="n">
        <f aca="false">B266/G266-1</f>
        <v>-0.00673781858874467</v>
      </c>
      <c r="I266" s="0" t="n">
        <f aca="false">IF(AND($A266&gt;=CrashTest!$B$3,$A266&lt;=CrashTest!$C$3),1,IF(AND($A266&gt;=CrashTest!$B$4,$A266&lt;=CrashTest!$C$4),2,IF(AND($A266&gt;=CrashTest!$B$5,$A266&lt;=CrashTest!$C$5),3,IF(AND($A266&gt;=CrashTest!$B$6,$A266&lt;=CrashTest!$C$6),4,IF(AND($A266&gt;=CrashTest!$B$7,$A266&lt;=CrashTest!$C$7),5,0)))))</f>
        <v>0</v>
      </c>
      <c r="J266" s="0" t="str">
        <f aca="false">IF(I266=0,"",IF(I265=I266,MAX(J265,B266),B266))</f>
        <v/>
      </c>
      <c r="K266" s="9" t="str">
        <f aca="false">IF(I266=0,"",B266/J266-1)</f>
        <v/>
      </c>
      <c r="L266" s="0" t="n">
        <f aca="false">MATCH($A266,DailyBTC!$A:$A,0)</f>
        <v>387</v>
      </c>
      <c r="M266" s="8" t="n">
        <f aca="false">INDEX(DailyBTC!$F:$F,$L266)</f>
        <v>4801.15351169987</v>
      </c>
      <c r="N266" s="8" t="n">
        <f aca="false">INDEX(DailyETH!$F:$F,$L266)</f>
        <v>126.177794328381</v>
      </c>
      <c r="O266" s="8" t="n">
        <f aca="false">INDEX(DailyBTC!$B:$B,$L266)</f>
        <v>36250.1461893629</v>
      </c>
      <c r="P266" s="8" t="n">
        <f aca="false">INDEX(DailyETH!$B:$B,$L266)</f>
        <v>1386.08540385739</v>
      </c>
      <c r="Q266" s="9" t="n">
        <f aca="false">LN(M266/M265)</f>
        <v>0.0322330252526177</v>
      </c>
      <c r="R266" s="9" t="n">
        <f aca="false">LN(N266/N265)</f>
        <v>0.0591365537422235</v>
      </c>
      <c r="S266" s="9" t="n">
        <f aca="false">LN(O266/O265)</f>
        <v>-0.0126144301924874</v>
      </c>
      <c r="T266" s="9" t="n">
        <f aca="false">LN(P266/P265)</f>
        <v>0.171493032752519</v>
      </c>
      <c r="U266" s="9" t="n">
        <f aca="false">M266/M265-1</f>
        <v>0.0327581359930489</v>
      </c>
      <c r="V266" s="9" t="n">
        <f aca="false">O266/O265-1</f>
        <v>-0.0125352017583673</v>
      </c>
    </row>
    <row r="267" customFormat="false" ht="15" hidden="false" customHeight="false" outlineLevel="0" collapsed="false">
      <c r="A267" s="5" t="n">
        <v>44216</v>
      </c>
      <c r="B267" s="6" t="n">
        <v>3851.85</v>
      </c>
      <c r="C267" s="9" t="n">
        <f aca="false">B267/B266-1</f>
        <v>0.0139355762574003</v>
      </c>
      <c r="D267" s="9" t="n">
        <f aca="false">LN(B267/B266)</f>
        <v>0.0138393688876858</v>
      </c>
      <c r="E267" s="9" t="n">
        <f aca="false">B267/B262-1</f>
        <v>0.013327405365162</v>
      </c>
      <c r="F267" s="9" t="n">
        <f aca="false">B267/B246-1</f>
        <v>0.034753712578711</v>
      </c>
      <c r="G267" s="0" t="n">
        <f aca="false">MAX(G266,B267)</f>
        <v>3851.85</v>
      </c>
      <c r="H267" s="9" t="n">
        <f aca="false">B267/G267-1</f>
        <v>0</v>
      </c>
      <c r="I267" s="0" t="n">
        <f aca="false">IF(AND($A267&gt;=CrashTest!$B$3,$A267&lt;=CrashTest!$C$3),1,IF(AND($A267&gt;=CrashTest!$B$4,$A267&lt;=CrashTest!$C$4),2,IF(AND($A267&gt;=CrashTest!$B$5,$A267&lt;=CrashTest!$C$5),3,IF(AND($A267&gt;=CrashTest!$B$6,$A267&lt;=CrashTest!$C$6),4,IF(AND($A267&gt;=CrashTest!$B$7,$A267&lt;=CrashTest!$C$7),5,0)))))</f>
        <v>0</v>
      </c>
      <c r="J267" s="0" t="str">
        <f aca="false">IF(I267=0,"",IF(I266=I267,MAX(J266,B267),B267))</f>
        <v/>
      </c>
      <c r="K267" s="9" t="str">
        <f aca="false">IF(I267=0,"",B267/J267-1)</f>
        <v/>
      </c>
      <c r="L267" s="0" t="n">
        <f aca="false">MATCH($A267,DailyBTC!$A:$A,0)</f>
        <v>388</v>
      </c>
      <c r="M267" s="8" t="n">
        <f aca="false">INDEX(DailyBTC!$F:$F,$L267)</f>
        <v>4688.12381957444</v>
      </c>
      <c r="N267" s="8" t="n">
        <f aca="false">INDEX(DailyETH!$F:$F,$L267)</f>
        <v>116.182749471079</v>
      </c>
      <c r="O267" s="8" t="n">
        <f aca="false">INDEX(DailyBTC!$B:$B,$L267)</f>
        <v>35515.480012858</v>
      </c>
      <c r="P267" s="8" t="n">
        <f aca="false">INDEX(DailyETH!$B:$B,$L267)</f>
        <v>1367.82303974284</v>
      </c>
      <c r="Q267" s="9" t="n">
        <f aca="false">LN(M267/M266)</f>
        <v>-0.0238237400291252</v>
      </c>
      <c r="R267" s="9" t="n">
        <f aca="false">LN(N267/N266)</f>
        <v>-0.0825276005327736</v>
      </c>
      <c r="S267" s="9" t="n">
        <f aca="false">LN(O267/O266)</f>
        <v>-0.0204747559660615</v>
      </c>
      <c r="T267" s="9" t="n">
        <f aca="false">LN(P267/P266)</f>
        <v>-0.0132630638941652</v>
      </c>
      <c r="U267" s="9" t="n">
        <f aca="false">M267/M266-1</f>
        <v>-0.0235421949850163</v>
      </c>
      <c r="V267" s="9" t="n">
        <f aca="false">O267/O266-1</f>
        <v>-0.0202665714137307</v>
      </c>
    </row>
    <row r="268" customFormat="false" ht="15" hidden="false" customHeight="false" outlineLevel="0" collapsed="false">
      <c r="A268" s="5" t="n">
        <v>44217</v>
      </c>
      <c r="B268" s="6" t="n">
        <v>3853.07</v>
      </c>
      <c r="C268" s="9" t="n">
        <f aca="false">B268/B267-1</f>
        <v>0.000316730921505304</v>
      </c>
      <c r="D268" s="9" t="n">
        <f aca="false">LN(B268/B267)</f>
        <v>0.000316680772855791</v>
      </c>
      <c r="E268" s="9" t="n">
        <f aca="false">B268/B263-1</f>
        <v>0.0113469332045439</v>
      </c>
      <c r="F268" s="9" t="n">
        <f aca="false">B268/B247-1</f>
        <v>0.0387285309523617</v>
      </c>
      <c r="G268" s="0" t="n">
        <f aca="false">MAX(G267,B268)</f>
        <v>3853.07</v>
      </c>
      <c r="H268" s="9" t="n">
        <f aca="false">B268/G268-1</f>
        <v>0</v>
      </c>
      <c r="I268" s="0" t="n">
        <f aca="false">IF(AND($A268&gt;=CrashTest!$B$3,$A268&lt;=CrashTest!$C$3),1,IF(AND($A268&gt;=CrashTest!$B$4,$A268&lt;=CrashTest!$C$4),2,IF(AND($A268&gt;=CrashTest!$B$5,$A268&lt;=CrashTest!$C$5),3,IF(AND($A268&gt;=CrashTest!$B$6,$A268&lt;=CrashTest!$C$6),4,IF(AND($A268&gt;=CrashTest!$B$7,$A268&lt;=CrashTest!$C$7),5,0)))))</f>
        <v>0</v>
      </c>
      <c r="J268" s="0" t="str">
        <f aca="false">IF(I268=0,"",IF(I267=I268,MAX(J267,B268),B268))</f>
        <v/>
      </c>
      <c r="K268" s="9" t="str">
        <f aca="false">IF(I268=0,"",B268/J268-1)</f>
        <v/>
      </c>
      <c r="L268" s="0" t="n">
        <f aca="false">MATCH($A268,DailyBTC!$A:$A,0)</f>
        <v>389</v>
      </c>
      <c r="M268" s="8" t="n">
        <f aca="false">INDEX(DailyBTC!$F:$F,$L268)</f>
        <v>4730.2433113195</v>
      </c>
      <c r="N268" s="8" t="n">
        <f aca="false">INDEX(DailyETH!$F:$F,$L268)</f>
        <v>127.462965677121</v>
      </c>
      <c r="O268" s="8" t="n">
        <f aca="false">INDEX(DailyBTC!$B:$B,$L268)</f>
        <v>31022.9510280538</v>
      </c>
      <c r="P268" s="8" t="n">
        <f aca="false">INDEX(DailyETH!$B:$B,$L268)</f>
        <v>1132.69443191116</v>
      </c>
      <c r="Q268" s="9" t="n">
        <f aca="false">LN(M268/M267)</f>
        <v>0.0089441772549282</v>
      </c>
      <c r="R268" s="9" t="n">
        <f aca="false">LN(N268/N267)</f>
        <v>0.0926614792290471</v>
      </c>
      <c r="S268" s="9" t="n">
        <f aca="false">LN(O268/O267)</f>
        <v>-0.135241371835804</v>
      </c>
      <c r="T268" s="9" t="n">
        <f aca="false">LN(P268/P267)</f>
        <v>-0.188621206474065</v>
      </c>
      <c r="U268" s="9" t="n">
        <f aca="false">M268/M267-1</f>
        <v>0.00898429592861771</v>
      </c>
      <c r="V268" s="9" t="n">
        <f aca="false">O268/O267-1</f>
        <v>-0.126494953276085</v>
      </c>
    </row>
    <row r="269" customFormat="false" ht="15" hidden="false" customHeight="false" outlineLevel="0" collapsed="false">
      <c r="A269" s="5" t="n">
        <v>44218</v>
      </c>
      <c r="B269" s="6" t="n">
        <v>3841.47</v>
      </c>
      <c r="C269" s="9" t="n">
        <f aca="false">B269/B268-1</f>
        <v>-0.00301058636360108</v>
      </c>
      <c r="D269" s="9" t="n">
        <f aca="false">LN(B269/B268)</f>
        <v>-0.00301512729492824</v>
      </c>
      <c r="E269" s="9" t="n">
        <f aca="false">B269/B264-1</f>
        <v>0.0121010449106056</v>
      </c>
      <c r="F269" s="9" t="n">
        <f aca="false">B269/B248-1</f>
        <v>0.0396625637361565</v>
      </c>
      <c r="G269" s="0" t="n">
        <f aca="false">MAX(G268,B269)</f>
        <v>3853.07</v>
      </c>
      <c r="H269" s="9" t="n">
        <f aca="false">B269/G269-1</f>
        <v>-0.00301058636360108</v>
      </c>
      <c r="I269" s="0" t="n">
        <f aca="false">IF(AND($A269&gt;=CrashTest!$B$3,$A269&lt;=CrashTest!$C$3),1,IF(AND($A269&gt;=CrashTest!$B$4,$A269&lt;=CrashTest!$C$4),2,IF(AND($A269&gt;=CrashTest!$B$5,$A269&lt;=CrashTest!$C$5),3,IF(AND($A269&gt;=CrashTest!$B$6,$A269&lt;=CrashTest!$C$6),4,IF(AND($A269&gt;=CrashTest!$B$7,$A269&lt;=CrashTest!$C$7),5,0)))))</f>
        <v>0</v>
      </c>
      <c r="J269" s="0" t="str">
        <f aca="false">IF(I269=0,"",IF(I268=I269,MAX(J268,B269),B269))</f>
        <v/>
      </c>
      <c r="K269" s="9" t="str">
        <f aca="false">IF(I269=0,"",B269/J269-1)</f>
        <v/>
      </c>
      <c r="L269" s="0" t="n">
        <f aca="false">MATCH($A269,DailyBTC!$A:$A,0)</f>
        <v>390</v>
      </c>
      <c r="M269" s="8" t="n">
        <f aca="false">INDEX(DailyBTC!$F:$F,$L269)</f>
        <v>4680.25819567828</v>
      </c>
      <c r="N269" s="8" t="n">
        <f aca="false">INDEX(DailyETH!$F:$F,$L269)</f>
        <v>120.138800975951</v>
      </c>
      <c r="O269" s="8" t="n">
        <f aca="false">INDEX(DailyBTC!$B:$B,$L269)</f>
        <v>32986.4357568673</v>
      </c>
      <c r="P269" s="8" t="n">
        <f aca="false">INDEX(DailyETH!$B:$B,$L269)</f>
        <v>1235.37204792519</v>
      </c>
      <c r="Q269" s="9" t="n">
        <f aca="false">LN(M269/M268)</f>
        <v>-0.0106233627816395</v>
      </c>
      <c r="R269" s="9" t="n">
        <f aca="false">LN(N269/N268)</f>
        <v>-0.059178107979058</v>
      </c>
      <c r="S269" s="9" t="n">
        <f aca="false">LN(O269/O268)</f>
        <v>0.0613691529959552</v>
      </c>
      <c r="T269" s="9" t="n">
        <f aca="false">LN(P269/P268)</f>
        <v>0.0867729306471348</v>
      </c>
      <c r="U269" s="9" t="n">
        <f aca="false">M269/M268-1</f>
        <v>-0.0105671341517676</v>
      </c>
      <c r="V269" s="9" t="n">
        <f aca="false">O269/O268-1</f>
        <v>0.063291358937386</v>
      </c>
    </row>
    <row r="270" customFormat="false" ht="15" hidden="false" customHeight="false" outlineLevel="0" collapsed="false">
      <c r="A270" s="5" t="n">
        <v>44221</v>
      </c>
      <c r="B270" s="6" t="n">
        <v>3855.36</v>
      </c>
      <c r="C270" s="9" t="n">
        <f aca="false">B270/B269-1</f>
        <v>0.00361580332528955</v>
      </c>
      <c r="D270" s="9" t="n">
        <f aca="false">LN(B270/B269)</f>
        <v>0.0036092820235481</v>
      </c>
      <c r="E270" s="9" t="n">
        <f aca="false">B270/B265-1</f>
        <v>0.0231168314204206</v>
      </c>
      <c r="F270" s="9" t="n">
        <f aca="false">B270/B249-1</f>
        <v>0.0455894078529857</v>
      </c>
      <c r="G270" s="0" t="n">
        <f aca="false">MAX(G269,B270)</f>
        <v>3855.36</v>
      </c>
      <c r="H270" s="9" t="n">
        <f aca="false">B270/G270-1</f>
        <v>0</v>
      </c>
      <c r="I270" s="0" t="n">
        <f aca="false">IF(AND($A270&gt;=CrashTest!$B$3,$A270&lt;=CrashTest!$C$3),1,IF(AND($A270&gt;=CrashTest!$B$4,$A270&lt;=CrashTest!$C$4),2,IF(AND($A270&gt;=CrashTest!$B$5,$A270&lt;=CrashTest!$C$5),3,IF(AND($A270&gt;=CrashTest!$B$6,$A270&lt;=CrashTest!$C$6),4,IF(AND($A270&gt;=CrashTest!$B$7,$A270&lt;=CrashTest!$C$7),5,0)))))</f>
        <v>0</v>
      </c>
      <c r="J270" s="0" t="str">
        <f aca="false">IF(I270=0,"",IF(I269=I270,MAX(J269,B270),B270))</f>
        <v/>
      </c>
      <c r="K270" s="9" t="str">
        <f aca="false">IF(I270=0,"",B270/J270-1)</f>
        <v/>
      </c>
      <c r="L270" s="0" t="n">
        <f aca="false">MATCH($A270,DailyBTC!$A:$A,0)</f>
        <v>393</v>
      </c>
      <c r="M270" s="8" t="n">
        <f aca="false">INDEX(DailyBTC!$F:$F,$L270)</f>
        <v>4770.96293003929</v>
      </c>
      <c r="N270" s="8" t="n">
        <f aca="false">INDEX(DailyETH!$F:$F,$L270)</f>
        <v>127.889938069304</v>
      </c>
      <c r="O270" s="8" t="n">
        <f aca="false">INDEX(DailyBTC!$B:$B,$L270)</f>
        <v>32419.7059462303</v>
      </c>
      <c r="P270" s="8" t="n">
        <f aca="false">INDEX(DailyETH!$B:$B,$L270)</f>
        <v>1325.60759380479</v>
      </c>
      <c r="Q270" s="9" t="n">
        <f aca="false">LN(M270/M269)</f>
        <v>0.0191948782279775</v>
      </c>
      <c r="R270" s="9" t="n">
        <f aca="false">LN(N270/N269)</f>
        <v>0.0625222860466681</v>
      </c>
      <c r="S270" s="9" t="n">
        <f aca="false">LN(O270/O269)</f>
        <v>-0.0173299931650412</v>
      </c>
      <c r="T270" s="9" t="n">
        <f aca="false">LN(P270/P269)</f>
        <v>0.070498737600188</v>
      </c>
      <c r="U270" s="9" t="n">
        <f aca="false">M270/M269-1</f>
        <v>0.0193802842853326</v>
      </c>
      <c r="V270" s="9" t="n">
        <f aca="false">O270/O269-1</f>
        <v>-0.0171806925372049</v>
      </c>
    </row>
    <row r="271" customFormat="false" ht="15" hidden="false" customHeight="false" outlineLevel="0" collapsed="false">
      <c r="A271" s="5" t="n">
        <v>44222</v>
      </c>
      <c r="B271" s="6" t="n">
        <v>3849.62</v>
      </c>
      <c r="C271" s="9" t="n">
        <f aca="false">B271/B270-1</f>
        <v>-0.00148883632138119</v>
      </c>
      <c r="D271" s="9" t="n">
        <f aca="false">LN(B271/B270)</f>
        <v>-0.00148994573947516</v>
      </c>
      <c r="E271" s="9" t="n">
        <f aca="false">B271/B266-1</f>
        <v>0.0133485657728138</v>
      </c>
      <c r="F271" s="9" t="n">
        <f aca="false">B271/B250-1</f>
        <v>0.0432546253262185</v>
      </c>
      <c r="G271" s="0" t="n">
        <f aca="false">MAX(G270,B271)</f>
        <v>3855.36</v>
      </c>
      <c r="H271" s="9" t="n">
        <f aca="false">B271/G271-1</f>
        <v>-0.00148883632138119</v>
      </c>
      <c r="I271" s="0" t="n">
        <f aca="false">IF(AND($A271&gt;=CrashTest!$B$3,$A271&lt;=CrashTest!$C$3),1,IF(AND($A271&gt;=CrashTest!$B$4,$A271&lt;=CrashTest!$C$4),2,IF(AND($A271&gt;=CrashTest!$B$5,$A271&lt;=CrashTest!$C$5),3,IF(AND($A271&gt;=CrashTest!$B$6,$A271&lt;=CrashTest!$C$6),4,IF(AND($A271&gt;=CrashTest!$B$7,$A271&lt;=CrashTest!$C$7),5,0)))))</f>
        <v>0</v>
      </c>
      <c r="J271" s="0" t="str">
        <f aca="false">IF(I271=0,"",IF(I270=I271,MAX(J270,B271),B271))</f>
        <v/>
      </c>
      <c r="K271" s="9" t="str">
        <f aca="false">IF(I271=0,"",B271/J271-1)</f>
        <v/>
      </c>
      <c r="L271" s="0" t="n">
        <f aca="false">MATCH($A271,DailyBTC!$A:$A,0)</f>
        <v>394</v>
      </c>
      <c r="M271" s="8" t="n">
        <f aca="false">INDEX(DailyBTC!$F:$F,$L271)</f>
        <v>4768.67077966312</v>
      </c>
      <c r="N271" s="8" t="n">
        <f aca="false">INDEX(DailyETH!$F:$F,$L271)</f>
        <v>126.124542240684</v>
      </c>
      <c r="O271" s="8" t="n">
        <f aca="false">INDEX(DailyBTC!$B:$B,$L271)</f>
        <v>32640.6391426067</v>
      </c>
      <c r="P271" s="8" t="n">
        <f aca="false">INDEX(DailyETH!$B:$B,$L271)</f>
        <v>1361.84900292227</v>
      </c>
      <c r="Q271" s="9" t="n">
        <f aca="false">LN(M271/M270)</f>
        <v>-0.000480553130241624</v>
      </c>
      <c r="R271" s="9" t="n">
        <f aca="false">LN(N271/N270)</f>
        <v>-0.0139001859380546</v>
      </c>
      <c r="S271" s="9" t="n">
        <f aca="false">LN(O271/O270)</f>
        <v>0.00679166534753777</v>
      </c>
      <c r="T271" s="9" t="n">
        <f aca="false">LN(P271/P270)</f>
        <v>0.0269724216608591</v>
      </c>
      <c r="U271" s="9" t="n">
        <f aca="false">M271/M270-1</f>
        <v>-0.000480437683079704</v>
      </c>
      <c r="V271" s="9" t="n">
        <f aca="false">O271/O270-1</f>
        <v>0.00681478100828015</v>
      </c>
    </row>
    <row r="272" customFormat="false" ht="15" hidden="false" customHeight="false" outlineLevel="0" collapsed="false">
      <c r="A272" s="5" t="n">
        <v>44223</v>
      </c>
      <c r="B272" s="6" t="n">
        <v>3750.77</v>
      </c>
      <c r="C272" s="9" t="n">
        <f aca="false">B272/B271-1</f>
        <v>-0.0256778591133671</v>
      </c>
      <c r="D272" s="9" t="n">
        <f aca="false">LN(B272/B271)</f>
        <v>-0.0260132898920487</v>
      </c>
      <c r="E272" s="9" t="n">
        <f aca="false">B272/B267-1</f>
        <v>-0.0262419356932383</v>
      </c>
      <c r="F272" s="9" t="n">
        <f aca="false">B272/B251-1</f>
        <v>0.012883939228638</v>
      </c>
      <c r="G272" s="0" t="n">
        <f aca="false">MAX(G271,B272)</f>
        <v>3855.36</v>
      </c>
      <c r="H272" s="9" t="n">
        <f aca="false">B272/G272-1</f>
        <v>-0.0271284653054449</v>
      </c>
      <c r="I272" s="0" t="n">
        <f aca="false">IF(AND($A272&gt;=CrashTest!$B$3,$A272&lt;=CrashTest!$C$3),1,IF(AND($A272&gt;=CrashTest!$B$4,$A272&lt;=CrashTest!$C$4),2,IF(AND($A272&gt;=CrashTest!$B$5,$A272&lt;=CrashTest!$C$5),3,IF(AND($A272&gt;=CrashTest!$B$6,$A272&lt;=CrashTest!$C$6),4,IF(AND($A272&gt;=CrashTest!$B$7,$A272&lt;=CrashTest!$C$7),5,0)))))</f>
        <v>0</v>
      </c>
      <c r="J272" s="0" t="str">
        <f aca="false">IF(I272=0,"",IF(I271=I272,MAX(J271,B272),B272))</f>
        <v/>
      </c>
      <c r="K272" s="9" t="str">
        <f aca="false">IF(I272=0,"",B272/J272-1)</f>
        <v/>
      </c>
      <c r="L272" s="0" t="n">
        <f aca="false">MATCH($A272,DailyBTC!$A:$A,0)</f>
        <v>395</v>
      </c>
      <c r="M272" s="8" t="n">
        <f aca="false">INDEX(DailyBTC!$F:$F,$L272)</f>
        <v>4662.52859697253</v>
      </c>
      <c r="N272" s="8" t="n">
        <f aca="false">INDEX(DailyETH!$F:$F,$L272)</f>
        <v>126.404944116769</v>
      </c>
      <c r="O272" s="8" t="n">
        <f aca="false">INDEX(DailyBTC!$B:$B,$L272)</f>
        <v>30358.9347235535</v>
      </c>
      <c r="P272" s="8" t="n">
        <f aca="false">INDEX(DailyETH!$B:$B,$L272)</f>
        <v>1245.93815055523</v>
      </c>
      <c r="Q272" s="9" t="n">
        <f aca="false">LN(M272/M271)</f>
        <v>-0.0225096851721498</v>
      </c>
      <c r="R272" s="9" t="n">
        <f aca="false">LN(N272/N271)</f>
        <v>0.00222074653830179</v>
      </c>
      <c r="S272" s="9" t="n">
        <f aca="false">LN(O272/O271)</f>
        <v>-0.0724672477243239</v>
      </c>
      <c r="T272" s="9" t="n">
        <f aca="false">LN(P272/P271)</f>
        <v>-0.0889545566194762</v>
      </c>
      <c r="U272" s="9" t="n">
        <f aca="false">M272/M271-1</f>
        <v>-0.0222582324498579</v>
      </c>
      <c r="V272" s="9" t="n">
        <f aca="false">O272/O271-1</f>
        <v>-0.0699037910711384</v>
      </c>
    </row>
    <row r="273" customFormat="false" ht="15" hidden="false" customHeight="false" outlineLevel="0" collapsed="false">
      <c r="A273" s="5" t="n">
        <v>44224</v>
      </c>
      <c r="B273" s="6" t="n">
        <v>3787.38</v>
      </c>
      <c r="C273" s="9" t="n">
        <f aca="false">B273/B272-1</f>
        <v>0.00976066247730478</v>
      </c>
      <c r="D273" s="9" t="n">
        <f aca="false">LN(B273/B272)</f>
        <v>0.00971333492759945</v>
      </c>
      <c r="E273" s="9" t="n">
        <f aca="false">B273/B268-1</f>
        <v>-0.0170487429504266</v>
      </c>
      <c r="F273" s="9" t="n">
        <f aca="false">B273/B252-1</f>
        <v>0.0139263685427911</v>
      </c>
      <c r="G273" s="0" t="n">
        <f aca="false">MAX(G272,B273)</f>
        <v>3855.36</v>
      </c>
      <c r="H273" s="9" t="n">
        <f aca="false">B273/G273-1</f>
        <v>-0.0176325946215139</v>
      </c>
      <c r="I273" s="0" t="n">
        <f aca="false">IF(AND($A273&gt;=CrashTest!$B$3,$A273&lt;=CrashTest!$C$3),1,IF(AND($A273&gt;=CrashTest!$B$4,$A273&lt;=CrashTest!$C$4),2,IF(AND($A273&gt;=CrashTest!$B$5,$A273&lt;=CrashTest!$C$5),3,IF(AND($A273&gt;=CrashTest!$B$6,$A273&lt;=CrashTest!$C$6),4,IF(AND($A273&gt;=CrashTest!$B$7,$A273&lt;=CrashTest!$C$7),5,0)))))</f>
        <v>0</v>
      </c>
      <c r="J273" s="0" t="str">
        <f aca="false">IF(I273=0,"",IF(I272=I273,MAX(J272,B273),B273))</f>
        <v/>
      </c>
      <c r="K273" s="9" t="str">
        <f aca="false">IF(I273=0,"",B273/J273-1)</f>
        <v/>
      </c>
      <c r="L273" s="0" t="n">
        <f aca="false">MATCH($A273,DailyBTC!$A:$A,0)</f>
        <v>396</v>
      </c>
      <c r="M273" s="8" t="n">
        <f aca="false">INDEX(DailyBTC!$F:$F,$L273)</f>
        <v>4760.98245339691</v>
      </c>
      <c r="N273" s="8" t="n">
        <f aca="false">INDEX(DailyETH!$F:$F,$L273)</f>
        <v>128.307029467157</v>
      </c>
      <c r="O273" s="8" t="n">
        <f aca="false">INDEX(DailyBTC!$B:$B,$L273)</f>
        <v>33511.287595149</v>
      </c>
      <c r="P273" s="8" t="n">
        <f aca="false">INDEX(DailyETH!$B:$B,$L273)</f>
        <v>1341.7747030976</v>
      </c>
      <c r="Q273" s="9" t="n">
        <f aca="false">LN(M273/M272)</f>
        <v>0.02089612636864</v>
      </c>
      <c r="R273" s="9" t="n">
        <f aca="false">LN(N273/N272)</f>
        <v>0.0149354636248121</v>
      </c>
      <c r="S273" s="9" t="n">
        <f aca="false">LN(O273/O272)</f>
        <v>0.0987914614623794</v>
      </c>
      <c r="T273" s="9" t="n">
        <f aca="false">LN(P273/P272)</f>
        <v>0.0741043622738869</v>
      </c>
      <c r="U273" s="9" t="n">
        <f aca="false">M273/M272-1</f>
        <v>0.0211159791037652</v>
      </c>
      <c r="V273" s="9" t="n">
        <f aca="false">O273/O272-1</f>
        <v>0.103836083192662</v>
      </c>
    </row>
    <row r="274" customFormat="false" ht="15" hidden="false" customHeight="false" outlineLevel="0" collapsed="false">
      <c r="A274" s="5" t="n">
        <v>44225</v>
      </c>
      <c r="B274" s="6" t="n">
        <v>3714.24</v>
      </c>
      <c r="C274" s="9" t="n">
        <f aca="false">B274/B273-1</f>
        <v>-0.0193115029387071</v>
      </c>
      <c r="D274" s="9" t="n">
        <f aca="false">LN(B274/B273)</f>
        <v>-0.0195004059671279</v>
      </c>
      <c r="E274" s="9" t="n">
        <f aca="false">B274/B269-1</f>
        <v>-0.0331201336988184</v>
      </c>
      <c r="F274" s="9" t="n">
        <f aca="false">B274/B253-1</f>
        <v>-0.00343436077959991</v>
      </c>
      <c r="G274" s="0" t="n">
        <f aca="false">MAX(G273,B274)</f>
        <v>3855.36</v>
      </c>
      <c r="H274" s="9" t="n">
        <f aca="false">B274/G274-1</f>
        <v>-0.0366035856573707</v>
      </c>
      <c r="I274" s="0" t="n">
        <f aca="false">IF(AND($A274&gt;=CrashTest!$B$3,$A274&lt;=CrashTest!$C$3),1,IF(AND($A274&gt;=CrashTest!$B$4,$A274&lt;=CrashTest!$C$4),2,IF(AND($A274&gt;=CrashTest!$B$5,$A274&lt;=CrashTest!$C$5),3,IF(AND($A274&gt;=CrashTest!$B$6,$A274&lt;=CrashTest!$C$6),4,IF(AND($A274&gt;=CrashTest!$B$7,$A274&lt;=CrashTest!$C$7),5,0)))))</f>
        <v>0</v>
      </c>
      <c r="J274" s="0" t="str">
        <f aca="false">IF(I274=0,"",IF(I273=I274,MAX(J273,B274),B274))</f>
        <v/>
      </c>
      <c r="K274" s="9" t="str">
        <f aca="false">IF(I274=0,"",B274/J274-1)</f>
        <v/>
      </c>
      <c r="L274" s="0" t="n">
        <f aca="false">MATCH($A274,DailyBTC!$A:$A,0)</f>
        <v>397</v>
      </c>
      <c r="M274" s="8" t="n">
        <f aca="false">INDEX(DailyBTC!$F:$F,$L274)</f>
        <v>4708.17793833955</v>
      </c>
      <c r="N274" s="8" t="n">
        <f aca="false">INDEX(DailyETH!$F:$F,$L274)</f>
        <v>128.120144156923</v>
      </c>
      <c r="O274" s="8" t="n">
        <f aca="false">INDEX(DailyBTC!$B:$B,$L274)</f>
        <v>34166.1494259497</v>
      </c>
      <c r="P274" s="8" t="n">
        <f aca="false">INDEX(DailyETH!$B:$B,$L274)</f>
        <v>1383.40889538282</v>
      </c>
      <c r="Q274" s="9" t="n">
        <f aca="false">LN(M274/M273)</f>
        <v>-0.0111530611454233</v>
      </c>
      <c r="R274" s="9" t="n">
        <f aca="false">LN(N274/N273)</f>
        <v>-0.00145760950902106</v>
      </c>
      <c r="S274" s="9" t="n">
        <f aca="false">LN(O274/O273)</f>
        <v>0.019353045825864</v>
      </c>
      <c r="T274" s="9" t="n">
        <f aca="false">LN(P274/P273)</f>
        <v>0.0305575242425795</v>
      </c>
      <c r="U274" s="9" t="n">
        <f aca="false">M274/M273-1</f>
        <v>-0.0110910963386737</v>
      </c>
      <c r="V274" s="9" t="n">
        <f aca="false">O274/O273-1</f>
        <v>0.0195415299678159</v>
      </c>
    </row>
    <row r="275" customFormat="false" ht="15" hidden="false" customHeight="false" outlineLevel="0" collapsed="false">
      <c r="A275" s="5" t="n">
        <v>44228</v>
      </c>
      <c r="B275" s="6" t="n">
        <v>3773.86</v>
      </c>
      <c r="C275" s="9" t="n">
        <f aca="false">B275/B274-1</f>
        <v>0.0160517360213666</v>
      </c>
      <c r="D275" s="9" t="n">
        <f aca="false">LN(B275/B274)</f>
        <v>0.0159242691407183</v>
      </c>
      <c r="E275" s="9" t="n">
        <f aca="false">B275/B270-1</f>
        <v>-0.0211394007304117</v>
      </c>
      <c r="F275" s="9" t="n">
        <f aca="false">B275/B254-1</f>
        <v>0.0112056676777312</v>
      </c>
      <c r="G275" s="0" t="n">
        <f aca="false">MAX(G274,B275)</f>
        <v>3855.36</v>
      </c>
      <c r="H275" s="9" t="n">
        <f aca="false">B275/G275-1</f>
        <v>-0.0211394007304117</v>
      </c>
      <c r="I275" s="0" t="n">
        <f aca="false">IF(AND($A275&gt;=CrashTest!$B$3,$A275&lt;=CrashTest!$C$3),1,IF(AND($A275&gt;=CrashTest!$B$4,$A275&lt;=CrashTest!$C$4),2,IF(AND($A275&gt;=CrashTest!$B$5,$A275&lt;=CrashTest!$C$5),3,IF(AND($A275&gt;=CrashTest!$B$6,$A275&lt;=CrashTest!$C$6),4,IF(AND($A275&gt;=CrashTest!$B$7,$A275&lt;=CrashTest!$C$7),5,0)))))</f>
        <v>0</v>
      </c>
      <c r="J275" s="0" t="str">
        <f aca="false">IF(I275=0,"",IF(I274=I275,MAX(J274,B275),B275))</f>
        <v/>
      </c>
      <c r="K275" s="9" t="str">
        <f aca="false">IF(I275=0,"",B275/J275-1)</f>
        <v/>
      </c>
      <c r="L275" s="0" t="n">
        <f aca="false">MATCH($A275,DailyBTC!$A:$A,0)</f>
        <v>400</v>
      </c>
      <c r="M275" s="8" t="n">
        <f aca="false">INDEX(DailyBTC!$F:$F,$L275)</f>
        <v>4759.72311923856</v>
      </c>
      <c r="N275" s="8" t="n">
        <f aca="false">INDEX(DailyETH!$F:$F,$L275)</f>
        <v>126.591492812372</v>
      </c>
      <c r="O275" s="8" t="n">
        <f aca="false">INDEX(DailyBTC!$B:$B,$L275)</f>
        <v>33570.2718468732</v>
      </c>
      <c r="P275" s="8" t="n">
        <f aca="false">INDEX(DailyETH!$B:$B,$L275)</f>
        <v>1369.95499357101</v>
      </c>
      <c r="Q275" s="9" t="n">
        <f aca="false">LN(M275/M274)</f>
        <v>0.0108885147510216</v>
      </c>
      <c r="R275" s="9" t="n">
        <f aca="false">LN(N275/N274)</f>
        <v>-0.0120031398338359</v>
      </c>
      <c r="S275" s="9" t="n">
        <f aca="false">LN(O275/O274)</f>
        <v>-0.017594462172886</v>
      </c>
      <c r="T275" s="9" t="n">
        <f aca="false">LN(P275/P274)</f>
        <v>-0.00977277935861766</v>
      </c>
      <c r="U275" s="9" t="n">
        <f aca="false">M275/M274-1</f>
        <v>0.0109480103713291</v>
      </c>
      <c r="V275" s="9" t="n">
        <f aca="false">O275/O274-1</f>
        <v>-0.017440583416284</v>
      </c>
    </row>
    <row r="276" customFormat="false" ht="15" hidden="false" customHeight="false" outlineLevel="0" collapsed="false">
      <c r="A276" s="5" t="n">
        <v>44229</v>
      </c>
      <c r="B276" s="6" t="n">
        <v>3826.31</v>
      </c>
      <c r="C276" s="9" t="n">
        <f aca="false">B276/B275-1</f>
        <v>0.0138982368185359</v>
      </c>
      <c r="D276" s="9" t="n">
        <f aca="false">LN(B276/B275)</f>
        <v>0.0138025419656492</v>
      </c>
      <c r="E276" s="9" t="n">
        <f aca="false">B276/B271-1</f>
        <v>-0.00605514310503374</v>
      </c>
      <c r="F276" s="9" t="n">
        <f aca="false">B276/B255-1</f>
        <v>0.0187003969574582</v>
      </c>
      <c r="G276" s="0" t="n">
        <f aca="false">MAX(G275,B276)</f>
        <v>3855.36</v>
      </c>
      <c r="H276" s="9" t="n">
        <f aca="false">B276/G276-1</f>
        <v>-0.00753496430942902</v>
      </c>
      <c r="I276" s="0" t="n">
        <f aca="false">IF(AND($A276&gt;=CrashTest!$B$3,$A276&lt;=CrashTest!$C$3),1,IF(AND($A276&gt;=CrashTest!$B$4,$A276&lt;=CrashTest!$C$4),2,IF(AND($A276&gt;=CrashTest!$B$5,$A276&lt;=CrashTest!$C$5),3,IF(AND($A276&gt;=CrashTest!$B$6,$A276&lt;=CrashTest!$C$6),4,IF(AND($A276&gt;=CrashTest!$B$7,$A276&lt;=CrashTest!$C$7),5,0)))))</f>
        <v>0</v>
      </c>
      <c r="J276" s="0" t="str">
        <f aca="false">IF(I276=0,"",IF(I275=I276,MAX(J275,B276),B276))</f>
        <v/>
      </c>
      <c r="K276" s="9" t="str">
        <f aca="false">IF(I276=0,"",B276/J276-1)</f>
        <v/>
      </c>
      <c r="L276" s="0" t="n">
        <f aca="false">MATCH($A276,DailyBTC!$A:$A,0)</f>
        <v>401</v>
      </c>
      <c r="M276" s="8" t="n">
        <f aca="false">INDEX(DailyBTC!$F:$F,$L276)</f>
        <v>4822.90236326016</v>
      </c>
      <c r="N276" s="8" t="n">
        <f aca="false">INDEX(DailyETH!$F:$F,$L276)</f>
        <v>131.563658460014</v>
      </c>
      <c r="O276" s="8" t="n">
        <f aca="false">INDEX(DailyBTC!$B:$B,$L276)</f>
        <v>35596.1489094097</v>
      </c>
      <c r="P276" s="8" t="n">
        <f aca="false">INDEX(DailyETH!$B:$B,$L276)</f>
        <v>1524.16825189947</v>
      </c>
      <c r="Q276" s="9" t="n">
        <f aca="false">LN(M276/M275)</f>
        <v>0.0131863985725865</v>
      </c>
      <c r="R276" s="9" t="n">
        <f aca="false">LN(N276/N275)</f>
        <v>0.0385255191571158</v>
      </c>
      <c r="S276" s="9" t="n">
        <f aca="false">LN(O276/O275)</f>
        <v>0.0585965464343053</v>
      </c>
      <c r="T276" s="9" t="n">
        <f aca="false">LN(P276/P275)</f>
        <v>0.106670964787103</v>
      </c>
      <c r="U276" s="9" t="n">
        <f aca="false">M276/M275-1</f>
        <v>0.0132737225336146</v>
      </c>
      <c r="V276" s="9" t="n">
        <f aca="false">O276/O275-1</f>
        <v>0.0603473535090004</v>
      </c>
    </row>
    <row r="277" customFormat="false" ht="15" hidden="false" customHeight="false" outlineLevel="0" collapsed="false">
      <c r="A277" s="5" t="n">
        <v>44230</v>
      </c>
      <c r="B277" s="6" t="n">
        <v>3830.17</v>
      </c>
      <c r="C277" s="9" t="n">
        <f aca="false">B277/B276-1</f>
        <v>0.00100880482762777</v>
      </c>
      <c r="D277" s="9" t="n">
        <f aca="false">LN(B277/B276)</f>
        <v>0.00100829632599485</v>
      </c>
      <c r="E277" s="9" t="n">
        <f aca="false">B277/B272-1</f>
        <v>0.0211689866347444</v>
      </c>
      <c r="F277" s="9" t="n">
        <f aca="false">B277/B256-1</f>
        <v>0.0349992568873037</v>
      </c>
      <c r="G277" s="0" t="n">
        <f aca="false">MAX(G276,B277)</f>
        <v>3855.36</v>
      </c>
      <c r="H277" s="9" t="n">
        <f aca="false">B277/G277-1</f>
        <v>-0.00653376079017265</v>
      </c>
      <c r="I277" s="0" t="n">
        <f aca="false">IF(AND($A277&gt;=CrashTest!$B$3,$A277&lt;=CrashTest!$C$3),1,IF(AND($A277&gt;=CrashTest!$B$4,$A277&lt;=CrashTest!$C$4),2,IF(AND($A277&gt;=CrashTest!$B$5,$A277&lt;=CrashTest!$C$5),3,IF(AND($A277&gt;=CrashTest!$B$6,$A277&lt;=CrashTest!$C$6),4,IF(AND($A277&gt;=CrashTest!$B$7,$A277&lt;=CrashTest!$C$7),5,0)))))</f>
        <v>0</v>
      </c>
      <c r="J277" s="0" t="str">
        <f aca="false">IF(I277=0,"",IF(I276=I277,MAX(J276,B277),B277))</f>
        <v/>
      </c>
      <c r="K277" s="9" t="str">
        <f aca="false">IF(I277=0,"",B277/J277-1)</f>
        <v/>
      </c>
      <c r="L277" s="0" t="n">
        <f aca="false">MATCH($A277,DailyBTC!$A:$A,0)</f>
        <v>402</v>
      </c>
      <c r="M277" s="8" t="n">
        <f aca="false">INDEX(DailyBTC!$F:$F,$L277)</f>
        <v>4824.88187621415</v>
      </c>
      <c r="N277" s="8" t="n">
        <f aca="false">INDEX(DailyETH!$F:$F,$L277)</f>
        <v>130.378756228259</v>
      </c>
      <c r="O277" s="8" t="n">
        <f aca="false">INDEX(DailyBTC!$B:$B,$L277)</f>
        <v>37578.3732068966</v>
      </c>
      <c r="P277" s="8" t="n">
        <f aca="false">INDEX(DailyETH!$B:$B,$L277)</f>
        <v>1659.52005435418</v>
      </c>
      <c r="Q277" s="9" t="n">
        <f aca="false">LN(M277/M276)</f>
        <v>0.000410355980737098</v>
      </c>
      <c r="R277" s="9" t="n">
        <f aca="false">LN(N277/N276)</f>
        <v>-0.00904710537379964</v>
      </c>
      <c r="S277" s="9" t="n">
        <f aca="false">LN(O277/O276)</f>
        <v>0.0541912489438595</v>
      </c>
      <c r="T277" s="9" t="n">
        <f aca="false">LN(P277/P276)</f>
        <v>0.0850795840015649</v>
      </c>
      <c r="U277" s="9" t="n">
        <f aca="false">M277/M276-1</f>
        <v>0.000410440188270522</v>
      </c>
      <c r="V277" s="9" t="n">
        <f aca="false">O277/O276-1</f>
        <v>0.0556864817745189</v>
      </c>
    </row>
    <row r="278" customFormat="false" ht="15" hidden="false" customHeight="false" outlineLevel="0" collapsed="false">
      <c r="A278" s="5" t="n">
        <v>44231</v>
      </c>
      <c r="B278" s="6" t="n">
        <v>3871.74</v>
      </c>
      <c r="C278" s="9" t="n">
        <f aca="false">B278/B277-1</f>
        <v>0.010853304161434</v>
      </c>
      <c r="D278" s="9" t="n">
        <f aca="false">LN(B278/B277)</f>
        <v>0.010794829768938</v>
      </c>
      <c r="E278" s="9" t="n">
        <f aca="false">B278/B273-1</f>
        <v>0.0222739730367694</v>
      </c>
      <c r="F278" s="9" t="n">
        <f aca="false">B278/B257-1</f>
        <v>0.0388745485475708</v>
      </c>
      <c r="G278" s="0" t="n">
        <f aca="false">MAX(G277,B278)</f>
        <v>3871.74</v>
      </c>
      <c r="H278" s="9" t="n">
        <f aca="false">B278/G278-1</f>
        <v>0</v>
      </c>
      <c r="I278" s="0" t="n">
        <f aca="false">IF(AND($A278&gt;=CrashTest!$B$3,$A278&lt;=CrashTest!$C$3),1,IF(AND($A278&gt;=CrashTest!$B$4,$A278&lt;=CrashTest!$C$4),2,IF(AND($A278&gt;=CrashTest!$B$5,$A278&lt;=CrashTest!$C$5),3,IF(AND($A278&gt;=CrashTest!$B$6,$A278&lt;=CrashTest!$C$6),4,IF(AND($A278&gt;=CrashTest!$B$7,$A278&lt;=CrashTest!$C$7),5,0)))))</f>
        <v>0</v>
      </c>
      <c r="J278" s="0" t="str">
        <f aca="false">IF(I278=0,"",IF(I277=I278,MAX(J277,B278),B278))</f>
        <v/>
      </c>
      <c r="K278" s="9" t="str">
        <f aca="false">IF(I278=0,"",B278/J278-1)</f>
        <v/>
      </c>
      <c r="L278" s="0" t="n">
        <f aca="false">MATCH($A278,DailyBTC!$A:$A,0)</f>
        <v>403</v>
      </c>
      <c r="M278" s="8" t="n">
        <f aca="false">INDEX(DailyBTC!$F:$F,$L278)</f>
        <v>4895.73054376449</v>
      </c>
      <c r="N278" s="8" t="n">
        <f aca="false">INDEX(DailyETH!$F:$F,$L278)</f>
        <v>132.888577782309</v>
      </c>
      <c r="O278" s="8" t="n">
        <f aca="false">INDEX(DailyBTC!$B:$B,$L278)</f>
        <v>37129.2029376972</v>
      </c>
      <c r="P278" s="8" t="n">
        <f aca="false">INDEX(DailyETH!$B:$B,$L278)</f>
        <v>1608.39752355348</v>
      </c>
      <c r="Q278" s="9" t="n">
        <f aca="false">LN(M278/M277)</f>
        <v>0.0145772548220529</v>
      </c>
      <c r="R278" s="9" t="n">
        <f aca="false">LN(N278/N277)</f>
        <v>0.0190672922076744</v>
      </c>
      <c r="S278" s="9" t="n">
        <f aca="false">LN(O278/O277)</f>
        <v>-0.0120249030902808</v>
      </c>
      <c r="T278" s="9" t="n">
        <f aca="false">LN(P278/P277)</f>
        <v>-0.0312900803369361</v>
      </c>
      <c r="U278" s="9" t="n">
        <f aca="false">M278/M277-1</f>
        <v>0.0146840211569979</v>
      </c>
      <c r="V278" s="9" t="n">
        <f aca="false">O278/O277-1</f>
        <v>-0.0119528928707581</v>
      </c>
    </row>
    <row r="279" customFormat="false" ht="15" hidden="false" customHeight="false" outlineLevel="0" collapsed="false">
      <c r="A279" s="5" t="n">
        <v>44232</v>
      </c>
      <c r="B279" s="6" t="n">
        <v>3886.83</v>
      </c>
      <c r="C279" s="9" t="n">
        <f aca="false">B279/B278-1</f>
        <v>0.00389747245424532</v>
      </c>
      <c r="D279" s="9" t="n">
        <f aca="false">LN(B279/B278)</f>
        <v>0.0038898969855535</v>
      </c>
      <c r="E279" s="9" t="n">
        <f aca="false">B279/B274-1</f>
        <v>0.0464671103644354</v>
      </c>
      <c r="F279" s="9" t="n">
        <f aca="false">B279/B258-1</f>
        <v>0.037002353167171</v>
      </c>
      <c r="G279" s="0" t="n">
        <f aca="false">MAX(G278,B279)</f>
        <v>3886.83</v>
      </c>
      <c r="H279" s="9" t="n">
        <f aca="false">B279/G279-1</f>
        <v>0</v>
      </c>
      <c r="I279" s="0" t="n">
        <f aca="false">IF(AND($A279&gt;=CrashTest!$B$3,$A279&lt;=CrashTest!$C$3),1,IF(AND($A279&gt;=CrashTest!$B$4,$A279&lt;=CrashTest!$C$4),2,IF(AND($A279&gt;=CrashTest!$B$5,$A279&lt;=CrashTest!$C$5),3,IF(AND($A279&gt;=CrashTest!$B$6,$A279&lt;=CrashTest!$C$6),4,IF(AND($A279&gt;=CrashTest!$B$7,$A279&lt;=CrashTest!$C$7),5,0)))))</f>
        <v>0</v>
      </c>
      <c r="J279" s="0" t="str">
        <f aca="false">IF(I279=0,"",IF(I278=I279,MAX(J278,B279),B279))</f>
        <v/>
      </c>
      <c r="K279" s="9" t="str">
        <f aca="false">IF(I279=0,"",B279/J279-1)</f>
        <v/>
      </c>
      <c r="L279" s="0" t="n">
        <f aca="false">MATCH($A279,DailyBTC!$A:$A,0)</f>
        <v>404</v>
      </c>
      <c r="M279" s="8" t="n">
        <f aca="false">INDEX(DailyBTC!$F:$F,$L279)</f>
        <v>4816.02256429667</v>
      </c>
      <c r="N279" s="8" t="n">
        <f aca="false">INDEX(DailyETH!$F:$F,$L279)</f>
        <v>132.640064078875</v>
      </c>
      <c r="O279" s="8" t="n">
        <f aca="false">INDEX(DailyBTC!$B:$B,$L279)</f>
        <v>38045.4136084161</v>
      </c>
      <c r="P279" s="8" t="n">
        <f aca="false">INDEX(DailyETH!$B:$B,$L279)</f>
        <v>1720.47846616014</v>
      </c>
      <c r="Q279" s="9" t="n">
        <f aca="false">LN(M279/M278)</f>
        <v>-0.0164151144265815</v>
      </c>
      <c r="R279" s="9" t="n">
        <f aca="false">LN(N279/N278)</f>
        <v>-0.00187184157802346</v>
      </c>
      <c r="S279" s="9" t="n">
        <f aca="false">LN(O279/O278)</f>
        <v>0.0243767399691133</v>
      </c>
      <c r="T279" s="9" t="n">
        <f aca="false">LN(P279/P278)</f>
        <v>0.0673640737969933</v>
      </c>
      <c r="U279" s="9" t="n">
        <f aca="false">M279/M278-1</f>
        <v>-0.0162811206121909</v>
      </c>
      <c r="V279" s="9" t="n">
        <f aca="false">O279/O278-1</f>
        <v>0.024676281692777</v>
      </c>
    </row>
    <row r="280" customFormat="false" ht="15" hidden="false" customHeight="false" outlineLevel="0" collapsed="false">
      <c r="A280" s="5" t="n">
        <v>44235</v>
      </c>
      <c r="B280" s="6" t="n">
        <v>3915.59</v>
      </c>
      <c r="C280" s="9" t="n">
        <f aca="false">B280/B279-1</f>
        <v>0.00739934599660908</v>
      </c>
      <c r="D280" s="9" t="n">
        <f aca="false">LN(B280/B279)</f>
        <v>0.00737210512988637</v>
      </c>
      <c r="E280" s="9" t="n">
        <f aca="false">B280/B275-1</f>
        <v>0.0375557121885815</v>
      </c>
      <c r="F280" s="9" t="n">
        <f aca="false">B280/B259-1</f>
        <v>0.0293917382400186</v>
      </c>
      <c r="G280" s="0" t="n">
        <f aca="false">MAX(G279,B280)</f>
        <v>3915.59</v>
      </c>
      <c r="H280" s="9" t="n">
        <f aca="false">B280/G280-1</f>
        <v>0</v>
      </c>
      <c r="I280" s="0" t="n">
        <f aca="false">IF(AND($A280&gt;=CrashTest!$B$3,$A280&lt;=CrashTest!$C$3),1,IF(AND($A280&gt;=CrashTest!$B$4,$A280&lt;=CrashTest!$C$4),2,IF(AND($A280&gt;=CrashTest!$B$5,$A280&lt;=CrashTest!$C$5),3,IF(AND($A280&gt;=CrashTest!$B$6,$A280&lt;=CrashTest!$C$6),4,IF(AND($A280&gt;=CrashTest!$B$7,$A280&lt;=CrashTest!$C$7),5,0)))))</f>
        <v>0</v>
      </c>
      <c r="J280" s="0" t="str">
        <f aca="false">IF(I280=0,"",IF(I279=I280,MAX(J279,B280),B280))</f>
        <v/>
      </c>
      <c r="K280" s="9" t="str">
        <f aca="false">IF(I280=0,"",B280/J280-1)</f>
        <v/>
      </c>
      <c r="L280" s="0" t="n">
        <f aca="false">MATCH($A280,DailyBTC!$A:$A,0)</f>
        <v>407</v>
      </c>
      <c r="M280" s="8" t="n">
        <f aca="false">INDEX(DailyBTC!$F:$F,$L280)</f>
        <v>4853.58705760777</v>
      </c>
      <c r="N280" s="8" t="n">
        <f aca="false">INDEX(DailyETH!$F:$F,$L280)</f>
        <v>131.788905085665</v>
      </c>
      <c r="O280" s="8" t="n">
        <f aca="false">INDEX(DailyBTC!$B:$B,$L280)</f>
        <v>46121.9340724722</v>
      </c>
      <c r="P280" s="8" t="n">
        <f aca="false">INDEX(DailyETH!$B:$B,$L280)</f>
        <v>1743.54479135009</v>
      </c>
      <c r="Q280" s="9" t="n">
        <f aca="false">LN(M280/M279)</f>
        <v>0.00776963781412159</v>
      </c>
      <c r="R280" s="9" t="n">
        <f aca="false">LN(N280/N279)</f>
        <v>-0.00643773589215676</v>
      </c>
      <c r="S280" s="9" t="n">
        <f aca="false">LN(O280/O279)</f>
        <v>0.192508089050782</v>
      </c>
      <c r="T280" s="9" t="n">
        <f aca="false">LN(P280/P279)</f>
        <v>0.0133178471414302</v>
      </c>
      <c r="U280" s="9" t="n">
        <f aca="false">M280/M279-1</f>
        <v>0.00779989977405404</v>
      </c>
      <c r="V280" s="9" t="n">
        <f aca="false">O280/O279-1</f>
        <v>0.212286309913305</v>
      </c>
    </row>
    <row r="281" customFormat="false" ht="15" hidden="false" customHeight="false" outlineLevel="0" collapsed="false">
      <c r="A281" s="5" t="n">
        <v>44236</v>
      </c>
      <c r="B281" s="6" t="n">
        <v>3911.23</v>
      </c>
      <c r="C281" s="9" t="n">
        <f aca="false">B281/B280-1</f>
        <v>-0.00111349758273982</v>
      </c>
      <c r="D281" s="9" t="n">
        <f aca="false">LN(B281/B280)</f>
        <v>-0.00111411798175783</v>
      </c>
      <c r="E281" s="9" t="n">
        <f aca="false">B281/B276-1</f>
        <v>0.0221937062078086</v>
      </c>
      <c r="F281" s="9" t="n">
        <f aca="false">B281/B260-1</f>
        <v>0.0226293441542822</v>
      </c>
      <c r="G281" s="0" t="n">
        <f aca="false">MAX(G280,B281)</f>
        <v>3915.59</v>
      </c>
      <c r="H281" s="9" t="n">
        <f aca="false">B281/G281-1</f>
        <v>-0.00111349758273982</v>
      </c>
      <c r="I281" s="0" t="n">
        <f aca="false">IF(AND($A281&gt;=CrashTest!$B$3,$A281&lt;=CrashTest!$C$3),1,IF(AND($A281&gt;=CrashTest!$B$4,$A281&lt;=CrashTest!$C$4),2,IF(AND($A281&gt;=CrashTest!$B$5,$A281&lt;=CrashTest!$C$5),3,IF(AND($A281&gt;=CrashTest!$B$6,$A281&lt;=CrashTest!$C$6),4,IF(AND($A281&gt;=CrashTest!$B$7,$A281&lt;=CrashTest!$C$7),5,0)))))</f>
        <v>0</v>
      </c>
      <c r="J281" s="0" t="str">
        <f aca="false">IF(I281=0,"",IF(I280=I281,MAX(J280,B281),B281))</f>
        <v/>
      </c>
      <c r="K281" s="9" t="str">
        <f aca="false">IF(I281=0,"",B281/J281-1)</f>
        <v/>
      </c>
      <c r="L281" s="0" t="n">
        <f aca="false">MATCH($A281,DailyBTC!$A:$A,0)</f>
        <v>408</v>
      </c>
      <c r="M281" s="8" t="n">
        <f aca="false">INDEX(DailyBTC!$F:$F,$L281)</f>
        <v>4986.32172649641</v>
      </c>
      <c r="N281" s="8" t="n">
        <f aca="false">INDEX(DailyETH!$F:$F,$L281)</f>
        <v>133.827169253759</v>
      </c>
      <c r="O281" s="8" t="n">
        <f aca="false">INDEX(DailyBTC!$B:$B,$L281)</f>
        <v>46548.1619912332</v>
      </c>
      <c r="P281" s="8" t="n">
        <f aca="false">INDEX(DailyETH!$B:$B,$L281)</f>
        <v>1770.83282057276</v>
      </c>
      <c r="Q281" s="9" t="n">
        <f aca="false">LN(M281/M280)</f>
        <v>0.0269804779044444</v>
      </c>
      <c r="R281" s="9" t="n">
        <f aca="false">LN(N281/N280)</f>
        <v>0.0153477471798418</v>
      </c>
      <c r="S281" s="9" t="n">
        <f aca="false">LN(O281/O280)</f>
        <v>0.00919888815189616</v>
      </c>
      <c r="T281" s="9" t="n">
        <f aca="false">LN(P281/P280)</f>
        <v>0.0155296787409241</v>
      </c>
      <c r="U281" s="9" t="n">
        <f aca="false">M281/M280-1</f>
        <v>0.027347746586843</v>
      </c>
      <c r="V281" s="9" t="n">
        <f aca="false">O281/O280-1</f>
        <v>0.00924132795669985</v>
      </c>
    </row>
    <row r="282" customFormat="false" ht="15" hidden="false" customHeight="false" outlineLevel="0" collapsed="false">
      <c r="A282" s="5" t="n">
        <v>44237</v>
      </c>
      <c r="B282" s="6" t="n">
        <v>3909.88</v>
      </c>
      <c r="C282" s="9" t="n">
        <f aca="false">B282/B281-1</f>
        <v>-0.000345159962466979</v>
      </c>
      <c r="D282" s="9" t="n">
        <f aca="false">LN(B282/B281)</f>
        <v>-0.000345219543877297</v>
      </c>
      <c r="E282" s="9" t="n">
        <f aca="false">B282/B277-1</f>
        <v>0.0208110867141667</v>
      </c>
      <c r="F282" s="9" t="n">
        <f aca="false">B282/B261-1</f>
        <v>0.0290213995646922</v>
      </c>
      <c r="G282" s="0" t="n">
        <f aca="false">MAX(G281,B282)</f>
        <v>3915.59</v>
      </c>
      <c r="H282" s="9" t="n">
        <f aca="false">B282/G282-1</f>
        <v>-0.00145827321042291</v>
      </c>
      <c r="I282" s="0" t="n">
        <f aca="false">IF(AND($A282&gt;=CrashTest!$B$3,$A282&lt;=CrashTest!$C$3),1,IF(AND($A282&gt;=CrashTest!$B$4,$A282&lt;=CrashTest!$C$4),2,IF(AND($A282&gt;=CrashTest!$B$5,$A282&lt;=CrashTest!$C$5),3,IF(AND($A282&gt;=CrashTest!$B$6,$A282&lt;=CrashTest!$C$6),4,IF(AND($A282&gt;=CrashTest!$B$7,$A282&lt;=CrashTest!$C$7),5,0)))))</f>
        <v>0</v>
      </c>
      <c r="J282" s="0" t="str">
        <f aca="false">IF(I282=0,"",IF(I281=I282,MAX(J281,B282),B282))</f>
        <v/>
      </c>
      <c r="K282" s="9" t="str">
        <f aca="false">IF(I282=0,"",B282/J282-1)</f>
        <v/>
      </c>
      <c r="L282" s="0" t="n">
        <f aca="false">MATCH($A282,DailyBTC!$A:$A,0)</f>
        <v>409</v>
      </c>
      <c r="M282" s="8" t="n">
        <f aca="false">INDEX(DailyBTC!$F:$F,$L282)</f>
        <v>5046.40204124662</v>
      </c>
      <c r="N282" s="8" t="n">
        <f aca="false">INDEX(DailyETH!$F:$F,$L282)</f>
        <v>134.967992257551</v>
      </c>
      <c r="O282" s="8" t="n">
        <f aca="false">INDEX(DailyBTC!$B:$B,$L282)</f>
        <v>45078.128350263</v>
      </c>
      <c r="P282" s="8" t="n">
        <f aca="false">INDEX(DailyETH!$B:$B,$L282)</f>
        <v>1748.21180596143</v>
      </c>
      <c r="Q282" s="9" t="n">
        <f aca="false">LN(M282/M281)</f>
        <v>0.0119770132904467</v>
      </c>
      <c r="R282" s="9" t="n">
        <f aca="false">LN(N282/N281)</f>
        <v>0.00848847016034502</v>
      </c>
      <c r="S282" s="9" t="n">
        <f aca="false">LN(O282/O281)</f>
        <v>-0.032090348426074</v>
      </c>
      <c r="T282" s="9" t="n">
        <f aca="false">LN(P282/P281)</f>
        <v>-0.012856515672191</v>
      </c>
      <c r="U282" s="9" t="n">
        <f aca="false">M282/M281-1</f>
        <v>0.0120490249217085</v>
      </c>
      <c r="V282" s="9" t="n">
        <f aca="false">O282/O281-1</f>
        <v>-0.0315809170133734</v>
      </c>
    </row>
    <row r="283" customFormat="false" ht="15" hidden="false" customHeight="false" outlineLevel="0" collapsed="false">
      <c r="A283" s="5" t="n">
        <v>44238</v>
      </c>
      <c r="B283" s="6" t="n">
        <v>3916.38</v>
      </c>
      <c r="C283" s="9" t="n">
        <f aca="false">B283/B282-1</f>
        <v>0.00166245511371188</v>
      </c>
      <c r="D283" s="9" t="n">
        <f aca="false">LN(B283/B282)</f>
        <v>0.00166107476484293</v>
      </c>
      <c r="E283" s="9" t="n">
        <f aca="false">B283/B278-1</f>
        <v>0.0115296998248851</v>
      </c>
      <c r="F283" s="9" t="n">
        <f aca="false">B283/B262-1</f>
        <v>0.0303036680618438</v>
      </c>
      <c r="G283" s="0" t="n">
        <f aca="false">MAX(G282,B283)</f>
        <v>3916.38</v>
      </c>
      <c r="H283" s="9" t="n">
        <f aca="false">B283/G283-1</f>
        <v>0</v>
      </c>
      <c r="I283" s="0" t="n">
        <f aca="false">IF(AND($A283&gt;=CrashTest!$B$3,$A283&lt;=CrashTest!$C$3),1,IF(AND($A283&gt;=CrashTest!$B$4,$A283&lt;=CrashTest!$C$4),2,IF(AND($A283&gt;=CrashTest!$B$5,$A283&lt;=CrashTest!$C$5),3,IF(AND($A283&gt;=CrashTest!$B$6,$A283&lt;=CrashTest!$C$6),4,IF(AND($A283&gt;=CrashTest!$B$7,$A283&lt;=CrashTest!$C$7),5,0)))))</f>
        <v>0</v>
      </c>
      <c r="J283" s="0" t="str">
        <f aca="false">IF(I283=0,"",IF(I282=I283,MAX(J282,B283),B283))</f>
        <v/>
      </c>
      <c r="K283" s="9" t="str">
        <f aca="false">IF(I283=0,"",B283/J283-1)</f>
        <v/>
      </c>
      <c r="L283" s="0" t="n">
        <f aca="false">MATCH($A283,DailyBTC!$A:$A,0)</f>
        <v>410</v>
      </c>
      <c r="M283" s="8" t="n">
        <f aca="false">INDEX(DailyBTC!$F:$F,$L283)</f>
        <v>4980.97625655203</v>
      </c>
      <c r="N283" s="8" t="n">
        <f aca="false">INDEX(DailyETH!$F:$F,$L283)</f>
        <v>134.547184873925</v>
      </c>
      <c r="O283" s="8" t="n">
        <f aca="false">INDEX(DailyBTC!$B:$B,$L283)</f>
        <v>47892.8409181765</v>
      </c>
      <c r="P283" s="8" t="n">
        <f aca="false">INDEX(DailyETH!$B:$B,$L283)</f>
        <v>1785.58308942139</v>
      </c>
      <c r="Q283" s="9" t="n">
        <f aca="false">LN(M283/M282)</f>
        <v>-0.0130496150057676</v>
      </c>
      <c r="R283" s="9" t="n">
        <f aca="false">LN(N283/N282)</f>
        <v>-0.00312270151206525</v>
      </c>
      <c r="S283" s="9" t="n">
        <f aca="false">LN(O283/O282)</f>
        <v>0.060568864432269</v>
      </c>
      <c r="T283" s="9" t="n">
        <f aca="false">LN(P283/P282)</f>
        <v>0.0211515822785928</v>
      </c>
      <c r="U283" s="9" t="n">
        <f aca="false">M283/M282-1</f>
        <v>-0.0129648379498574</v>
      </c>
      <c r="V283" s="9" t="n">
        <f aca="false">O283/O282-1</f>
        <v>0.0624407594308887</v>
      </c>
    </row>
    <row r="284" customFormat="false" ht="15" hidden="false" customHeight="false" outlineLevel="0" collapsed="false">
      <c r="A284" s="5" t="n">
        <v>44239</v>
      </c>
      <c r="B284" s="6" t="n">
        <v>3934.83</v>
      </c>
      <c r="C284" s="9" t="n">
        <f aca="false">B284/B283-1</f>
        <v>0.00471098310174178</v>
      </c>
      <c r="D284" s="9" t="n">
        <f aca="false">LN(B284/B283)</f>
        <v>0.00469992114902605</v>
      </c>
      <c r="E284" s="9" t="n">
        <f aca="false">B284/B279-1</f>
        <v>0.0123493952655507</v>
      </c>
      <c r="F284" s="9" t="n">
        <f aca="false">B284/B263-1</f>
        <v>0.0328071520063835</v>
      </c>
      <c r="G284" s="0" t="n">
        <f aca="false">MAX(G283,B284)</f>
        <v>3934.83</v>
      </c>
      <c r="H284" s="9" t="n">
        <f aca="false">B284/G284-1</f>
        <v>0</v>
      </c>
      <c r="I284" s="0" t="n">
        <f aca="false">IF(AND($A284&gt;=CrashTest!$B$3,$A284&lt;=CrashTest!$C$3),1,IF(AND($A284&gt;=CrashTest!$B$4,$A284&lt;=CrashTest!$C$4),2,IF(AND($A284&gt;=CrashTest!$B$5,$A284&lt;=CrashTest!$C$5),3,IF(AND($A284&gt;=CrashTest!$B$6,$A284&lt;=CrashTest!$C$6),4,IF(AND($A284&gt;=CrashTest!$B$7,$A284&lt;=CrashTest!$C$7),5,0)))))</f>
        <v>0</v>
      </c>
      <c r="J284" s="0" t="str">
        <f aca="false">IF(I284=0,"",IF(I283=I284,MAX(J283,B284),B284))</f>
        <v/>
      </c>
      <c r="K284" s="9" t="str">
        <f aca="false">IF(I284=0,"",B284/J284-1)</f>
        <v/>
      </c>
      <c r="L284" s="0" t="n">
        <f aca="false">MATCH($A284,DailyBTC!$A:$A,0)</f>
        <v>411</v>
      </c>
      <c r="M284" s="8" t="n">
        <f aca="false">INDEX(DailyBTC!$F:$F,$L284)</f>
        <v>5058.34373188015</v>
      </c>
      <c r="N284" s="8" t="n">
        <f aca="false">INDEX(DailyETH!$F:$F,$L284)</f>
        <v>135.808743895331</v>
      </c>
      <c r="O284" s="8" t="n">
        <f aca="false">INDEX(DailyBTC!$B:$B,$L284)</f>
        <v>47525.2091431911</v>
      </c>
      <c r="P284" s="8" t="n">
        <f aca="false">INDEX(DailyETH!$B:$B,$L284)</f>
        <v>1846.45420058445</v>
      </c>
      <c r="Q284" s="9" t="n">
        <f aca="false">LN(M284/M283)</f>
        <v>0.0154131967248966</v>
      </c>
      <c r="R284" s="9" t="n">
        <f aca="false">LN(N284/N283)</f>
        <v>0.00933264666155521</v>
      </c>
      <c r="S284" s="9" t="n">
        <f aca="false">LN(O284/O283)</f>
        <v>-0.00770574527285107</v>
      </c>
      <c r="T284" s="9" t="n">
        <f aca="false">LN(P284/P283)</f>
        <v>0.0335221290068738</v>
      </c>
      <c r="U284" s="9" t="n">
        <f aca="false">M284/M283-1</f>
        <v>0.0155325926772596</v>
      </c>
      <c r="V284" s="9" t="n">
        <f aca="false">O284/O283-1</f>
        <v>-0.00767613213034257</v>
      </c>
    </row>
    <row r="285" customFormat="false" ht="15" hidden="false" customHeight="false" outlineLevel="0" collapsed="false">
      <c r="A285" s="5" t="n">
        <v>44243</v>
      </c>
      <c r="B285" s="6" t="n">
        <v>3932.59</v>
      </c>
      <c r="C285" s="9" t="n">
        <f aca="false">B285/B284-1</f>
        <v>-0.000569274911495499</v>
      </c>
      <c r="D285" s="9" t="n">
        <f aca="false">LN(B285/B284)</f>
        <v>-0.000569437009979914</v>
      </c>
      <c r="E285" s="9" t="n">
        <f aca="false">B285/B280-1</f>
        <v>0.00434161901526964</v>
      </c>
      <c r="F285" s="9" t="n">
        <f aca="false">B285/B264-1</f>
        <v>0.0361081690615828</v>
      </c>
      <c r="G285" s="0" t="n">
        <f aca="false">MAX(G284,B285)</f>
        <v>3934.83</v>
      </c>
      <c r="H285" s="9" t="n">
        <f aca="false">B285/G285-1</f>
        <v>-0.000569274911495499</v>
      </c>
      <c r="I285" s="0" t="n">
        <f aca="false">IF(AND($A285&gt;=CrashTest!$B$3,$A285&lt;=CrashTest!$C$3),1,IF(AND($A285&gt;=CrashTest!$B$4,$A285&lt;=CrashTest!$C$4),2,IF(AND($A285&gt;=CrashTest!$B$5,$A285&lt;=CrashTest!$C$5),3,IF(AND($A285&gt;=CrashTest!$B$6,$A285&lt;=CrashTest!$C$6),4,IF(AND($A285&gt;=CrashTest!$B$7,$A285&lt;=CrashTest!$C$7),5,0)))))</f>
        <v>0</v>
      </c>
      <c r="J285" s="0" t="str">
        <f aca="false">IF(I285=0,"",IF(I284=I285,MAX(J284,B285),B285))</f>
        <v/>
      </c>
      <c r="K285" s="9" t="str">
        <f aca="false">IF(I285=0,"",B285/J285-1)</f>
        <v/>
      </c>
      <c r="L285" s="0" t="n">
        <f aca="false">MATCH($A285,DailyBTC!$A:$A,0)</f>
        <v>415</v>
      </c>
      <c r="M285" s="8" t="n">
        <f aca="false">INDEX(DailyBTC!$F:$F,$L285)</f>
        <v>5037.06185220716</v>
      </c>
      <c r="N285" s="8" t="n">
        <f aca="false">INDEX(DailyETH!$F:$F,$L285)</f>
        <v>135.783398278335</v>
      </c>
      <c r="O285" s="8" t="n">
        <f aca="false">INDEX(DailyBTC!$B:$B,$L285)</f>
        <v>49140.3826578024</v>
      </c>
      <c r="P285" s="8" t="n">
        <f aca="false">INDEX(DailyETH!$B:$B,$L285)</f>
        <v>1780.61989596727</v>
      </c>
      <c r="Q285" s="9" t="n">
        <f aca="false">LN(M285/M284)</f>
        <v>-0.00421615774051936</v>
      </c>
      <c r="R285" s="9" t="n">
        <f aca="false">LN(N285/N284)</f>
        <v>-0.000186644700885342</v>
      </c>
      <c r="S285" s="9" t="n">
        <f aca="false">LN(O285/O284)</f>
        <v>0.0334208650935774</v>
      </c>
      <c r="T285" s="9" t="n">
        <f aca="false">LN(P285/P284)</f>
        <v>-0.0363055917984673</v>
      </c>
      <c r="U285" s="9" t="n">
        <f aca="false">M285/M284-1</f>
        <v>-0.00420728222537814</v>
      </c>
      <c r="V285" s="9" t="n">
        <f aca="false">O285/O284-1</f>
        <v>0.0339856161336367</v>
      </c>
    </row>
    <row r="286" customFormat="false" ht="15" hidden="false" customHeight="false" outlineLevel="0" collapsed="false">
      <c r="A286" s="5" t="n">
        <v>44244</v>
      </c>
      <c r="B286" s="6" t="n">
        <v>3931.33</v>
      </c>
      <c r="C286" s="9" t="n">
        <f aca="false">B286/B285-1</f>
        <v>-0.000320399533132121</v>
      </c>
      <c r="D286" s="9" t="n">
        <f aca="false">LN(B286/B285)</f>
        <v>-0.000320450872028802</v>
      </c>
      <c r="E286" s="9" t="n">
        <f aca="false">B286/B281-1</f>
        <v>0.00513904833006484</v>
      </c>
      <c r="F286" s="9" t="n">
        <f aca="false">B286/B265-1</f>
        <v>0.0432773834007829</v>
      </c>
      <c r="G286" s="0" t="n">
        <f aca="false">MAX(G285,B286)</f>
        <v>3934.83</v>
      </c>
      <c r="H286" s="9" t="n">
        <f aca="false">B286/G286-1</f>
        <v>-0.000889492049211738</v>
      </c>
      <c r="I286" s="0" t="n">
        <f aca="false">IF(AND($A286&gt;=CrashTest!$B$3,$A286&lt;=CrashTest!$C$3),1,IF(AND($A286&gt;=CrashTest!$B$4,$A286&lt;=CrashTest!$C$4),2,IF(AND($A286&gt;=CrashTest!$B$5,$A286&lt;=CrashTest!$C$5),3,IF(AND($A286&gt;=CrashTest!$B$6,$A286&lt;=CrashTest!$C$6),4,IF(AND($A286&gt;=CrashTest!$B$7,$A286&lt;=CrashTest!$C$7),5,0)))))</f>
        <v>0</v>
      </c>
      <c r="J286" s="0" t="str">
        <f aca="false">IF(I286=0,"",IF(I285=I286,MAX(J285,B286),B286))</f>
        <v/>
      </c>
      <c r="K286" s="9" t="str">
        <f aca="false">IF(I286=0,"",B286/J286-1)</f>
        <v/>
      </c>
      <c r="L286" s="0" t="n">
        <f aca="false">MATCH($A286,DailyBTC!$A:$A,0)</f>
        <v>416</v>
      </c>
      <c r="M286" s="8" t="n">
        <f aca="false">INDEX(DailyBTC!$F:$F,$L286)</f>
        <v>5063.24325867661</v>
      </c>
      <c r="N286" s="8" t="n">
        <f aca="false">INDEX(DailyETH!$F:$F,$L286)</f>
        <v>135.342579805667</v>
      </c>
      <c r="O286" s="8" t="n">
        <f aca="false">INDEX(DailyBTC!$B:$B,$L286)</f>
        <v>52224.9391139684</v>
      </c>
      <c r="P286" s="8" t="n">
        <f aca="false">INDEX(DailyETH!$B:$B,$L286)</f>
        <v>1845.23994155465</v>
      </c>
      <c r="Q286" s="9" t="n">
        <f aca="false">LN(M286/M285)</f>
        <v>0.00518429192416438</v>
      </c>
      <c r="R286" s="9" t="n">
        <f aca="false">LN(N286/N285)</f>
        <v>-0.00325176410034203</v>
      </c>
      <c r="S286" s="9" t="n">
        <f aca="false">LN(O286/O285)</f>
        <v>0.0608789874444503</v>
      </c>
      <c r="T286" s="9" t="n">
        <f aca="false">LN(P286/P285)</f>
        <v>0.035647758821608</v>
      </c>
      <c r="U286" s="9" t="n">
        <f aca="false">M286/M285-1</f>
        <v>0.00519775361860608</v>
      </c>
      <c r="V286" s="9" t="n">
        <f aca="false">O286/O285-1</f>
        <v>0.0627702978555509</v>
      </c>
    </row>
    <row r="287" customFormat="false" ht="15" hidden="false" customHeight="false" outlineLevel="0" collapsed="false">
      <c r="A287" s="5" t="n">
        <v>44245</v>
      </c>
      <c r="B287" s="6" t="n">
        <v>3913.97</v>
      </c>
      <c r="C287" s="9" t="n">
        <f aca="false">B287/B286-1</f>
        <v>-0.00441580839054467</v>
      </c>
      <c r="D287" s="9" t="n">
        <f aca="false">LN(B287/B286)</f>
        <v>-0.00442558686962702</v>
      </c>
      <c r="E287" s="9" t="n">
        <f aca="false">B287/B282-1</f>
        <v>0.0010460679100126</v>
      </c>
      <c r="F287" s="9" t="n">
        <f aca="false">B287/B266-1</f>
        <v>0.0302876351374473</v>
      </c>
      <c r="G287" s="0" t="n">
        <f aca="false">MAX(G286,B287)</f>
        <v>3934.83</v>
      </c>
      <c r="H287" s="9" t="n">
        <f aca="false">B287/G287-1</f>
        <v>-0.00530137261330221</v>
      </c>
      <c r="I287" s="0" t="n">
        <f aca="false">IF(AND($A287&gt;=CrashTest!$B$3,$A287&lt;=CrashTest!$C$3),1,IF(AND($A287&gt;=CrashTest!$B$4,$A287&lt;=CrashTest!$C$4),2,IF(AND($A287&gt;=CrashTest!$B$5,$A287&lt;=CrashTest!$C$5),3,IF(AND($A287&gt;=CrashTest!$B$6,$A287&lt;=CrashTest!$C$6),4,IF(AND($A287&gt;=CrashTest!$B$7,$A287&lt;=CrashTest!$C$7),5,0)))))</f>
        <v>0</v>
      </c>
      <c r="J287" s="0" t="str">
        <f aca="false">IF(I287=0,"",IF(I286=I287,MAX(J286,B287),B287))</f>
        <v/>
      </c>
      <c r="K287" s="9" t="str">
        <f aca="false">IF(I287=0,"",B287/J287-1)</f>
        <v/>
      </c>
      <c r="L287" s="0" t="n">
        <f aca="false">MATCH($A287,DailyBTC!$A:$A,0)</f>
        <v>417</v>
      </c>
      <c r="M287" s="8" t="n">
        <f aca="false">INDEX(DailyBTC!$F:$F,$L287)</f>
        <v>5061.17555413551</v>
      </c>
      <c r="N287" s="8" t="n">
        <f aca="false">INDEX(DailyETH!$F:$F,$L287)</f>
        <v>135.340355541168</v>
      </c>
      <c r="O287" s="8" t="n">
        <f aca="false">INDEX(DailyBTC!$B:$B,$L287)</f>
        <v>51650.0699485681</v>
      </c>
      <c r="P287" s="8" t="n">
        <f aca="false">INDEX(DailyETH!$B:$B,$L287)</f>
        <v>1932.41152659264</v>
      </c>
      <c r="Q287" s="9" t="n">
        <f aca="false">LN(M287/M286)</f>
        <v>-0.000408458916622025</v>
      </c>
      <c r="R287" s="9" t="n">
        <f aca="false">LN(N287/N286)</f>
        <v>-1.64344641520952E-005</v>
      </c>
      <c r="S287" s="9" t="n">
        <f aca="false">LN(O287/O286)</f>
        <v>-0.0110685917563812</v>
      </c>
      <c r="T287" s="9" t="n">
        <f aca="false">LN(P287/P286)</f>
        <v>0.0461593999307244</v>
      </c>
      <c r="U287" s="9" t="n">
        <f aca="false">M287/M286-1</f>
        <v>-0.000408375508635372</v>
      </c>
      <c r="V287" s="9" t="n">
        <f aca="false">O287/O286-1</f>
        <v>-0.0110075602796929</v>
      </c>
    </row>
    <row r="288" customFormat="false" ht="15" hidden="false" customHeight="false" outlineLevel="0" collapsed="false">
      <c r="A288" s="5" t="n">
        <v>44246</v>
      </c>
      <c r="B288" s="6" t="n">
        <v>3906.71</v>
      </c>
      <c r="C288" s="9" t="n">
        <f aca="false">B288/B287-1</f>
        <v>-0.00185489413562179</v>
      </c>
      <c r="D288" s="9" t="n">
        <f aca="false">LN(B288/B287)</f>
        <v>-0.00185661658204905</v>
      </c>
      <c r="E288" s="9" t="n">
        <f aca="false">B288/B283-1</f>
        <v>-0.00246911688855522</v>
      </c>
      <c r="F288" s="9" t="n">
        <f aca="false">B288/B267-1</f>
        <v>0.0142425068473591</v>
      </c>
      <c r="G288" s="0" t="n">
        <f aca="false">MAX(G287,B288)</f>
        <v>3934.83</v>
      </c>
      <c r="H288" s="9" t="n">
        <f aca="false">B288/G288-1</f>
        <v>-0.00714643326395292</v>
      </c>
      <c r="I288" s="0" t="n">
        <f aca="false">IF(AND($A288&gt;=CrashTest!$B$3,$A288&lt;=CrashTest!$C$3),1,IF(AND($A288&gt;=CrashTest!$B$4,$A288&lt;=CrashTest!$C$4),2,IF(AND($A288&gt;=CrashTest!$B$5,$A288&lt;=CrashTest!$C$5),3,IF(AND($A288&gt;=CrashTest!$B$6,$A288&lt;=CrashTest!$C$6),4,IF(AND($A288&gt;=CrashTest!$B$7,$A288&lt;=CrashTest!$C$7),5,0)))))</f>
        <v>0</v>
      </c>
      <c r="J288" s="0" t="str">
        <f aca="false">IF(I288=0,"",IF(I287=I288,MAX(J287,B288),B288))</f>
        <v/>
      </c>
      <c r="K288" s="9" t="str">
        <f aca="false">IF(I288=0,"",B288/J288-1)</f>
        <v/>
      </c>
      <c r="L288" s="0" t="n">
        <f aca="false">MATCH($A288,DailyBTC!$A:$A,0)</f>
        <v>418</v>
      </c>
      <c r="M288" s="8" t="n">
        <f aca="false">INDEX(DailyBTC!$F:$F,$L288)</f>
        <v>5002.22823853796</v>
      </c>
      <c r="N288" s="8" t="n">
        <f aca="false">INDEX(DailyETH!$F:$F,$L288)</f>
        <v>137.294733645389</v>
      </c>
      <c r="O288" s="8" t="n">
        <f aca="false">INDEX(DailyBTC!$B:$B,$L288)</f>
        <v>55820.5044038574</v>
      </c>
      <c r="P288" s="8" t="n">
        <f aca="false">INDEX(DailyETH!$B:$B,$L288)</f>
        <v>1961.02429018118</v>
      </c>
      <c r="Q288" s="9" t="n">
        <f aca="false">LN(M288/M287)</f>
        <v>-0.0117153183980131</v>
      </c>
      <c r="R288" s="9" t="n">
        <f aca="false">LN(N288/N287)</f>
        <v>0.01433719766343</v>
      </c>
      <c r="S288" s="9" t="n">
        <f aca="false">LN(O288/O287)</f>
        <v>0.0776497144793513</v>
      </c>
      <c r="T288" s="9" t="n">
        <f aca="false">LN(P288/P287)</f>
        <v>0.0146982151767558</v>
      </c>
      <c r="U288" s="9" t="n">
        <f aca="false">M288/M287-1</f>
        <v>-0.0116469612577228</v>
      </c>
      <c r="V288" s="9" t="n">
        <f aca="false">O288/O287-1</f>
        <v>0.0807440233758079</v>
      </c>
    </row>
    <row r="289" customFormat="false" ht="15" hidden="false" customHeight="false" outlineLevel="0" collapsed="false">
      <c r="A289" s="5" t="n">
        <v>44249</v>
      </c>
      <c r="B289" s="6" t="n">
        <v>3876.5</v>
      </c>
      <c r="C289" s="9" t="n">
        <f aca="false">B289/B288-1</f>
        <v>-0.00773284937965701</v>
      </c>
      <c r="D289" s="9" t="n">
        <f aca="false">LN(B289/B288)</f>
        <v>-0.00776290289253338</v>
      </c>
      <c r="E289" s="9" t="n">
        <f aca="false">B289/B284-1</f>
        <v>-0.014824020351578</v>
      </c>
      <c r="F289" s="9" t="n">
        <f aca="false">B289/B268-1</f>
        <v>0.00608086538785946</v>
      </c>
      <c r="G289" s="0" t="n">
        <f aca="false">MAX(G288,B289)</f>
        <v>3934.83</v>
      </c>
      <c r="H289" s="9" t="n">
        <f aca="false">B289/G289-1</f>
        <v>-0.014824020351578</v>
      </c>
      <c r="I289" s="0" t="n">
        <f aca="false">IF(AND($A289&gt;=CrashTest!$B$3,$A289&lt;=CrashTest!$C$3),1,IF(AND($A289&gt;=CrashTest!$B$4,$A289&lt;=CrashTest!$C$4),2,IF(AND($A289&gt;=CrashTest!$B$5,$A289&lt;=CrashTest!$C$5),3,IF(AND($A289&gt;=CrashTest!$B$6,$A289&lt;=CrashTest!$C$6),4,IF(AND($A289&gt;=CrashTest!$B$7,$A289&lt;=CrashTest!$C$7),5,0)))))</f>
        <v>0</v>
      </c>
      <c r="J289" s="0" t="str">
        <f aca="false">IF(I289=0,"",IF(I288=I289,MAX(J288,B289),B289))</f>
        <v/>
      </c>
      <c r="K289" s="9" t="str">
        <f aca="false">IF(I289=0,"",B289/J289-1)</f>
        <v/>
      </c>
      <c r="L289" s="0" t="n">
        <f aca="false">MATCH($A289,DailyBTC!$A:$A,0)</f>
        <v>421</v>
      </c>
      <c r="M289" s="8" t="n">
        <f aca="false">INDEX(DailyBTC!$F:$F,$L289)</f>
        <v>4993.08797071437</v>
      </c>
      <c r="N289" s="8" t="n">
        <f aca="false">INDEX(DailyETH!$F:$F,$L289)</f>
        <v>135.15271795853</v>
      </c>
      <c r="O289" s="8" t="n">
        <f aca="false">INDEX(DailyBTC!$B:$B,$L289)</f>
        <v>53952.1533386324</v>
      </c>
      <c r="P289" s="8" t="n">
        <f aca="false">INDEX(DailyETH!$B:$B,$L289)</f>
        <v>1771.20859848042</v>
      </c>
      <c r="Q289" s="9" t="n">
        <f aca="false">LN(M289/M288)</f>
        <v>-0.00182891069777401</v>
      </c>
      <c r="R289" s="9" t="n">
        <f aca="false">LN(N289/N288)</f>
        <v>-0.0157245722849485</v>
      </c>
      <c r="S289" s="9" t="n">
        <f aca="false">LN(O289/O288)</f>
        <v>-0.0340436598182064</v>
      </c>
      <c r="T289" s="9" t="n">
        <f aca="false">LN(P289/P288)</f>
        <v>-0.101804796199633</v>
      </c>
      <c r="U289" s="9" t="n">
        <f aca="false">M289/M288-1</f>
        <v>-0.00182723925972939</v>
      </c>
      <c r="V289" s="9" t="n">
        <f aca="false">O289/O288-1</f>
        <v>-0.0334706947774532</v>
      </c>
    </row>
    <row r="290" customFormat="false" ht="15" hidden="false" customHeight="false" outlineLevel="0" collapsed="false">
      <c r="A290" s="5" t="n">
        <v>44250</v>
      </c>
      <c r="B290" s="6" t="n">
        <v>3881.37</v>
      </c>
      <c r="C290" s="9" t="n">
        <f aca="false">B290/B289-1</f>
        <v>0.00125628788855914</v>
      </c>
      <c r="D290" s="9" t="n">
        <f aca="false">LN(B290/B289)</f>
        <v>0.00125549941922356</v>
      </c>
      <c r="E290" s="9" t="n">
        <f aca="false">B290/B285-1</f>
        <v>-0.0130244953071641</v>
      </c>
      <c r="F290" s="9" t="n">
        <f aca="false">B290/B269-1</f>
        <v>0.010386648860983</v>
      </c>
      <c r="G290" s="0" t="n">
        <f aca="false">MAX(G289,B290)</f>
        <v>3934.83</v>
      </c>
      <c r="H290" s="9" t="n">
        <f aca="false">B290/G290-1</f>
        <v>-0.0135863557002462</v>
      </c>
      <c r="I290" s="0" t="n">
        <f aca="false">IF(AND($A290&gt;=CrashTest!$B$3,$A290&lt;=CrashTest!$C$3),1,IF(AND($A290&gt;=CrashTest!$B$4,$A290&lt;=CrashTest!$C$4),2,IF(AND($A290&gt;=CrashTest!$B$5,$A290&lt;=CrashTest!$C$5),3,IF(AND($A290&gt;=CrashTest!$B$6,$A290&lt;=CrashTest!$C$6),4,IF(AND($A290&gt;=CrashTest!$B$7,$A290&lt;=CrashTest!$C$7),5,0)))))</f>
        <v>0</v>
      </c>
      <c r="J290" s="0" t="str">
        <f aca="false">IF(I290=0,"",IF(I289=I290,MAX(J289,B290),B290))</f>
        <v/>
      </c>
      <c r="K290" s="9" t="str">
        <f aca="false">IF(I290=0,"",B290/J290-1)</f>
        <v/>
      </c>
      <c r="L290" s="0" t="n">
        <f aca="false">MATCH($A290,DailyBTC!$A:$A,0)</f>
        <v>422</v>
      </c>
      <c r="M290" s="8" t="n">
        <f aca="false">INDEX(DailyBTC!$F:$F,$L290)</f>
        <v>5022.21030277884</v>
      </c>
      <c r="N290" s="8" t="n">
        <f aca="false">INDEX(DailyETH!$F:$F,$L290)</f>
        <v>135.060264776108</v>
      </c>
      <c r="O290" s="8" t="n">
        <f aca="false">INDEX(DailyBTC!$B:$B,$L290)</f>
        <v>48560.4890350672</v>
      </c>
      <c r="P290" s="8" t="n">
        <f aca="false">INDEX(DailyETH!$B:$B,$L290)</f>
        <v>1563.04562419638</v>
      </c>
      <c r="Q290" s="9" t="n">
        <f aca="false">LN(M290/M289)</f>
        <v>0.00581558598618245</v>
      </c>
      <c r="R290" s="9" t="n">
        <f aca="false">LN(N290/N289)</f>
        <v>-0.000684298623215003</v>
      </c>
      <c r="S290" s="9" t="n">
        <f aca="false">LN(O290/O289)</f>
        <v>-0.105287387066844</v>
      </c>
      <c r="T290" s="9" t="n">
        <f aca="false">LN(P290/P289)</f>
        <v>-0.125025896409583</v>
      </c>
      <c r="U290" s="9" t="n">
        <f aca="false">M290/M289-1</f>
        <v>0.00583252933560829</v>
      </c>
      <c r="V290" s="9" t="n">
        <f aca="false">O290/O289-1</f>
        <v>-0.0999341818615515</v>
      </c>
    </row>
    <row r="291" customFormat="false" ht="15" hidden="false" customHeight="false" outlineLevel="0" collapsed="false">
      <c r="A291" s="5" t="n">
        <v>44251</v>
      </c>
      <c r="B291" s="6" t="n">
        <v>3925.43</v>
      </c>
      <c r="C291" s="9" t="n">
        <f aca="false">B291/B290-1</f>
        <v>0.0113516619131904</v>
      </c>
      <c r="D291" s="9" t="n">
        <f aca="false">LN(B291/B290)</f>
        <v>0.0112877152777822</v>
      </c>
      <c r="E291" s="9" t="n">
        <f aca="false">B291/B286-1</f>
        <v>-0.00150076437236257</v>
      </c>
      <c r="F291" s="9" t="n">
        <f aca="false">B291/B270-1</f>
        <v>0.0181746970451526</v>
      </c>
      <c r="G291" s="0" t="n">
        <f aca="false">MAX(G290,B291)</f>
        <v>3934.83</v>
      </c>
      <c r="H291" s="9" t="n">
        <f aca="false">B291/G291-1</f>
        <v>-0.00238892150359737</v>
      </c>
      <c r="I291" s="0" t="n">
        <f aca="false">IF(AND($A291&gt;=CrashTest!$B$3,$A291&lt;=CrashTest!$C$3),1,IF(AND($A291&gt;=CrashTest!$B$4,$A291&lt;=CrashTest!$C$4),2,IF(AND($A291&gt;=CrashTest!$B$5,$A291&lt;=CrashTest!$C$5),3,IF(AND($A291&gt;=CrashTest!$B$6,$A291&lt;=CrashTest!$C$6),4,IF(AND($A291&gt;=CrashTest!$B$7,$A291&lt;=CrashTest!$C$7),5,0)))))</f>
        <v>0</v>
      </c>
      <c r="J291" s="0" t="str">
        <f aca="false">IF(I291=0,"",IF(I290=I291,MAX(J290,B291),B291))</f>
        <v/>
      </c>
      <c r="K291" s="9" t="str">
        <f aca="false">IF(I291=0,"",B291/J291-1)</f>
        <v/>
      </c>
      <c r="L291" s="0" t="n">
        <f aca="false">MATCH($A291,DailyBTC!$A:$A,0)</f>
        <v>423</v>
      </c>
      <c r="M291" s="8" t="n">
        <f aca="false">INDEX(DailyBTC!$F:$F,$L291)</f>
        <v>5075.46972973907</v>
      </c>
      <c r="N291" s="8" t="n">
        <f aca="false">INDEX(DailyETH!$F:$F,$L291)</f>
        <v>136.887818841881</v>
      </c>
      <c r="O291" s="8" t="n">
        <f aca="false">INDEX(DailyBTC!$B:$B,$L291)</f>
        <v>49567.3456890707</v>
      </c>
      <c r="P291" s="8" t="n">
        <f aca="false">INDEX(DailyETH!$B:$B,$L291)</f>
        <v>1616.56383693746</v>
      </c>
      <c r="Q291" s="9" t="n">
        <f aca="false">LN(M291/M290)</f>
        <v>0.0105489420700628</v>
      </c>
      <c r="R291" s="9" t="n">
        <f aca="false">LN(N291/N290)</f>
        <v>0.0134406652468779</v>
      </c>
      <c r="S291" s="9" t="n">
        <f aca="false">LN(O291/O290)</f>
        <v>0.020522046439275</v>
      </c>
      <c r="T291" s="9" t="n">
        <f aca="false">LN(P291/P290)</f>
        <v>0.0336665670821153</v>
      </c>
      <c r="U291" s="9" t="n">
        <f aca="false">M291/M290-1</f>
        <v>0.0106047783245486</v>
      </c>
      <c r="V291" s="9" t="n">
        <f aca="false">O291/O290-1</f>
        <v>0.020734071546858</v>
      </c>
    </row>
    <row r="292" customFormat="false" ht="15" hidden="false" customHeight="false" outlineLevel="0" collapsed="false">
      <c r="A292" s="5" t="n">
        <v>44252</v>
      </c>
      <c r="B292" s="6" t="n">
        <v>3829.34</v>
      </c>
      <c r="C292" s="9" t="n">
        <f aca="false">B292/B291-1</f>
        <v>-0.0244788469033965</v>
      </c>
      <c r="D292" s="9" t="n">
        <f aca="false">LN(B292/B291)</f>
        <v>-0.0247834347905641</v>
      </c>
      <c r="E292" s="9" t="n">
        <f aca="false">B292/B287-1</f>
        <v>-0.0216225469280551</v>
      </c>
      <c r="F292" s="9" t="n">
        <f aca="false">B292/B271-1</f>
        <v>-0.00526805243114903</v>
      </c>
      <c r="G292" s="0" t="n">
        <f aca="false">MAX(G291,B292)</f>
        <v>3934.83</v>
      </c>
      <c r="H292" s="9" t="n">
        <f aca="false">B292/G292-1</f>
        <v>-0.0268092903632431</v>
      </c>
      <c r="I292" s="0" t="n">
        <f aca="false">IF(AND($A292&gt;=CrashTest!$B$3,$A292&lt;=CrashTest!$C$3),1,IF(AND($A292&gt;=CrashTest!$B$4,$A292&lt;=CrashTest!$C$4),2,IF(AND($A292&gt;=CrashTest!$B$5,$A292&lt;=CrashTest!$C$5),3,IF(AND($A292&gt;=CrashTest!$B$6,$A292&lt;=CrashTest!$C$6),4,IF(AND($A292&gt;=CrashTest!$B$7,$A292&lt;=CrashTest!$C$7),5,0)))))</f>
        <v>0</v>
      </c>
      <c r="J292" s="0" t="str">
        <f aca="false">IF(I292=0,"",IF(I291=I292,MAX(J291,B292),B292))</f>
        <v/>
      </c>
      <c r="K292" s="9" t="str">
        <f aca="false">IF(I292=0,"",B292/J292-1)</f>
        <v/>
      </c>
      <c r="L292" s="0" t="n">
        <f aca="false">MATCH($A292,DailyBTC!$A:$A,0)</f>
        <v>424</v>
      </c>
      <c r="M292" s="8" t="n">
        <f aca="false">INDEX(DailyBTC!$F:$F,$L292)</f>
        <v>5174.51408761753</v>
      </c>
      <c r="N292" s="8" t="n">
        <f aca="false">INDEX(DailyETH!$F:$F,$L292)</f>
        <v>138.22638953638</v>
      </c>
      <c r="O292" s="8" t="n">
        <f aca="false">INDEX(DailyBTC!$B:$B,$L292)</f>
        <v>47568.131170076</v>
      </c>
      <c r="P292" s="8" t="n">
        <f aca="false">INDEX(DailyETH!$B:$B,$L292)</f>
        <v>1491.46385715956</v>
      </c>
      <c r="Q292" s="9" t="n">
        <f aca="false">LN(M292/M291)</f>
        <v>0.0193263604016469</v>
      </c>
      <c r="R292" s="9" t="n">
        <f aca="false">LN(N292/N291)</f>
        <v>0.00973109506252563</v>
      </c>
      <c r="S292" s="9" t="n">
        <f aca="false">LN(O292/O291)</f>
        <v>-0.0411692400988189</v>
      </c>
      <c r="T292" s="9" t="n">
        <f aca="false">LN(P292/P291)</f>
        <v>-0.0805447161059278</v>
      </c>
      <c r="U292" s="9" t="n">
        <f aca="false">M292/M291-1</f>
        <v>0.0195143234325923</v>
      </c>
      <c r="V292" s="9" t="n">
        <f aca="false">O292/O291-1</f>
        <v>-0.0403332978839639</v>
      </c>
    </row>
    <row r="293" customFormat="false" ht="15" hidden="false" customHeight="false" outlineLevel="0" collapsed="false">
      <c r="A293" s="5" t="n">
        <v>44253</v>
      </c>
      <c r="B293" s="6" t="n">
        <v>3811.15</v>
      </c>
      <c r="C293" s="9" t="n">
        <f aca="false">B293/B292-1</f>
        <v>-0.00475016582492027</v>
      </c>
      <c r="D293" s="9" t="n">
        <f aca="false">LN(B293/B292)</f>
        <v>-0.00476148371807228</v>
      </c>
      <c r="E293" s="9" t="n">
        <f aca="false">B293/B288-1</f>
        <v>-0.02446047953393</v>
      </c>
      <c r="F293" s="9" t="n">
        <f aca="false">B293/B272-1</f>
        <v>0.0160980278716103</v>
      </c>
      <c r="G293" s="0" t="n">
        <f aca="false">MAX(G292,B293)</f>
        <v>3934.83</v>
      </c>
      <c r="H293" s="9" t="n">
        <f aca="false">B293/G293-1</f>
        <v>-0.0314321076132895</v>
      </c>
      <c r="I293" s="0" t="n">
        <f aca="false">IF(AND($A293&gt;=CrashTest!$B$3,$A293&lt;=CrashTest!$C$3),1,IF(AND($A293&gt;=CrashTest!$B$4,$A293&lt;=CrashTest!$C$4),2,IF(AND($A293&gt;=CrashTest!$B$5,$A293&lt;=CrashTest!$C$5),3,IF(AND($A293&gt;=CrashTest!$B$6,$A293&lt;=CrashTest!$C$6),4,IF(AND($A293&gt;=CrashTest!$B$7,$A293&lt;=CrashTest!$C$7),5,0)))))</f>
        <v>0</v>
      </c>
      <c r="J293" s="0" t="str">
        <f aca="false">IF(I293=0,"",IF(I292=I293,MAX(J292,B293),B293))</f>
        <v/>
      </c>
      <c r="K293" s="9" t="str">
        <f aca="false">IF(I293=0,"",B293/J293-1)</f>
        <v/>
      </c>
      <c r="L293" s="0" t="n">
        <f aca="false">MATCH($A293,DailyBTC!$A:$A,0)</f>
        <v>425</v>
      </c>
      <c r="M293" s="8" t="n">
        <f aca="false">INDEX(DailyBTC!$F:$F,$L293)</f>
        <v>5039.07880277513</v>
      </c>
      <c r="N293" s="8" t="n">
        <f aca="false">INDEX(DailyETH!$F:$F,$L293)</f>
        <v>135.515614962725</v>
      </c>
      <c r="O293" s="8" t="n">
        <f aca="false">INDEX(DailyBTC!$B:$B,$L293)</f>
        <v>46231.7675784921</v>
      </c>
      <c r="P293" s="8" t="n">
        <f aca="false">INDEX(DailyETH!$B:$B,$L293)</f>
        <v>1442.30312273524</v>
      </c>
      <c r="Q293" s="9" t="n">
        <f aca="false">LN(M293/M292)</f>
        <v>-0.0265221504800343</v>
      </c>
      <c r="R293" s="9" t="n">
        <f aca="false">LN(N293/N292)</f>
        <v>-0.0198059716298881</v>
      </c>
      <c r="S293" s="9" t="n">
        <f aca="false">LN(O293/O292)</f>
        <v>-0.0284958520632315</v>
      </c>
      <c r="T293" s="9" t="n">
        <f aca="false">LN(P293/P292)</f>
        <v>-0.0335168654213758</v>
      </c>
      <c r="U293" s="9" t="n">
        <f aca="false">M293/M292-1</f>
        <v>-0.0261735271272119</v>
      </c>
      <c r="V293" s="9" t="n">
        <f aca="false">O293/O292-1</f>
        <v>-0.0280936744562412</v>
      </c>
    </row>
    <row r="294" customFormat="false" ht="15" hidden="false" customHeight="false" outlineLevel="0" collapsed="false">
      <c r="A294" s="5" t="n">
        <v>44256</v>
      </c>
      <c r="B294" s="6" t="n">
        <v>3901.82</v>
      </c>
      <c r="C294" s="9" t="n">
        <f aca="false">B294/B293-1</f>
        <v>0.0237907193366831</v>
      </c>
      <c r="D294" s="9" t="n">
        <f aca="false">LN(B294/B293)</f>
        <v>0.0235121300819969</v>
      </c>
      <c r="E294" s="9" t="n">
        <f aca="false">B294/B289-1</f>
        <v>0.00653166516187276</v>
      </c>
      <c r="F294" s="9" t="n">
        <f aca="false">B294/B273-1</f>
        <v>0.0302161388611653</v>
      </c>
      <c r="G294" s="0" t="n">
        <f aca="false">MAX(G293,B294)</f>
        <v>3934.83</v>
      </c>
      <c r="H294" s="9" t="n">
        <f aca="false">B294/G294-1</f>
        <v>-0.00838918072699446</v>
      </c>
      <c r="I294" s="0" t="n">
        <f aca="false">IF(AND($A294&gt;=CrashTest!$B$3,$A294&lt;=CrashTest!$C$3),1,IF(AND($A294&gt;=CrashTest!$B$4,$A294&lt;=CrashTest!$C$4),2,IF(AND($A294&gt;=CrashTest!$B$5,$A294&lt;=CrashTest!$C$5),3,IF(AND($A294&gt;=CrashTest!$B$6,$A294&lt;=CrashTest!$C$6),4,IF(AND($A294&gt;=CrashTest!$B$7,$A294&lt;=CrashTest!$C$7),5,0)))))</f>
        <v>0</v>
      </c>
      <c r="J294" s="0" t="str">
        <f aca="false">IF(I294=0,"",IF(I293=I294,MAX(J293,B294),B294))</f>
        <v/>
      </c>
      <c r="K294" s="9" t="str">
        <f aca="false">IF(I294=0,"",B294/J294-1)</f>
        <v/>
      </c>
      <c r="L294" s="0" t="n">
        <f aca="false">MATCH($A294,DailyBTC!$A:$A,0)</f>
        <v>428</v>
      </c>
      <c r="M294" s="8" t="n">
        <f aca="false">INDEX(DailyBTC!$F:$F,$L294)</f>
        <v>5121.69649373787</v>
      </c>
      <c r="N294" s="8" t="n">
        <f aca="false">INDEX(DailyETH!$F:$F,$L294)</f>
        <v>136.48907895405</v>
      </c>
      <c r="O294" s="8" t="n">
        <f aca="false">INDEX(DailyBTC!$B:$B,$L294)</f>
        <v>49634.4471092928</v>
      </c>
      <c r="P294" s="8" t="n">
        <f aca="false">INDEX(DailyETH!$B:$B,$L294)</f>
        <v>1563.23598036236</v>
      </c>
      <c r="Q294" s="9" t="n">
        <f aca="false">LN(M294/M293)</f>
        <v>0.0162624424511606</v>
      </c>
      <c r="R294" s="9" t="n">
        <f aca="false">LN(N294/N293)</f>
        <v>0.00715773050409937</v>
      </c>
      <c r="S294" s="9" t="n">
        <f aca="false">LN(O294/O293)</f>
        <v>0.0710179191334791</v>
      </c>
      <c r="T294" s="9" t="n">
        <f aca="false">LN(P294/P293)</f>
        <v>0.0805167924487678</v>
      </c>
      <c r="U294" s="9" t="n">
        <f aca="false">M294/M293-1</f>
        <v>0.016395395705509</v>
      </c>
      <c r="V294" s="9" t="n">
        <f aca="false">O294/O293-1</f>
        <v>0.0736004636860064</v>
      </c>
    </row>
    <row r="295" customFormat="false" ht="15" hidden="false" customHeight="false" outlineLevel="0" collapsed="false">
      <c r="A295" s="5" t="n">
        <v>44257</v>
      </c>
      <c r="B295" s="6" t="n">
        <v>3870.29</v>
      </c>
      <c r="C295" s="9" t="n">
        <f aca="false">B295/B294-1</f>
        <v>-0.00808084432393097</v>
      </c>
      <c r="D295" s="9" t="n">
        <f aca="false">LN(B295/B294)</f>
        <v>-0.00811367131255294</v>
      </c>
      <c r="E295" s="9" t="n">
        <f aca="false">B295/B290-1</f>
        <v>-0.00285466214249086</v>
      </c>
      <c r="F295" s="9" t="n">
        <f aca="false">B295/B274-1</f>
        <v>0.0420139786335831</v>
      </c>
      <c r="G295" s="0" t="n">
        <f aca="false">MAX(G294,B295)</f>
        <v>3934.83</v>
      </c>
      <c r="H295" s="9" t="n">
        <f aca="false">B295/G295-1</f>
        <v>-0.0164022333874653</v>
      </c>
      <c r="I295" s="0" t="n">
        <f aca="false">IF(AND($A295&gt;=CrashTest!$B$3,$A295&lt;=CrashTest!$C$3),1,IF(AND($A295&gt;=CrashTest!$B$4,$A295&lt;=CrashTest!$C$4),2,IF(AND($A295&gt;=CrashTest!$B$5,$A295&lt;=CrashTest!$C$5),3,IF(AND($A295&gt;=CrashTest!$B$6,$A295&lt;=CrashTest!$C$6),4,IF(AND($A295&gt;=CrashTest!$B$7,$A295&lt;=CrashTest!$C$7),5,0)))))</f>
        <v>0</v>
      </c>
      <c r="J295" s="0" t="str">
        <f aca="false">IF(I295=0,"",IF(I294=I295,MAX(J294,B295),B295))</f>
        <v/>
      </c>
      <c r="K295" s="9" t="str">
        <f aca="false">IF(I295=0,"",B295/J295-1)</f>
        <v/>
      </c>
      <c r="L295" s="0" t="n">
        <f aca="false">MATCH($A295,DailyBTC!$A:$A,0)</f>
        <v>429</v>
      </c>
      <c r="M295" s="8" t="n">
        <f aca="false">INDEX(DailyBTC!$F:$F,$L295)</f>
        <v>5061.71051217288</v>
      </c>
      <c r="N295" s="8" t="n">
        <f aca="false">INDEX(DailyETH!$F:$F,$L295)</f>
        <v>136.899186320799</v>
      </c>
      <c r="O295" s="8" t="n">
        <f aca="false">INDEX(DailyBTC!$B:$B,$L295)</f>
        <v>48304.7054879018</v>
      </c>
      <c r="P295" s="8" t="n">
        <f aca="false">INDEX(DailyETH!$B:$B,$L295)</f>
        <v>1489.87889421391</v>
      </c>
      <c r="Q295" s="9" t="n">
        <f aca="false">LN(M295/M294)</f>
        <v>-0.0117812585427826</v>
      </c>
      <c r="R295" s="9" t="n">
        <f aca="false">LN(N295/N294)</f>
        <v>0.00300018491251596</v>
      </c>
      <c r="S295" s="9" t="n">
        <f aca="false">LN(O295/O294)</f>
        <v>-0.0271561128267834</v>
      </c>
      <c r="T295" s="9" t="n">
        <f aca="false">LN(P295/P294)</f>
        <v>-0.0480631815587523</v>
      </c>
      <c r="U295" s="9" t="n">
        <f aca="false">M295/M294-1</f>
        <v>-0.0117121312514978</v>
      </c>
      <c r="V295" s="9" t="n">
        <f aca="false">O295/O294-1</f>
        <v>-0.0267907007901783</v>
      </c>
    </row>
    <row r="296" customFormat="false" ht="15" hidden="false" customHeight="false" outlineLevel="0" collapsed="false">
      <c r="A296" s="5" t="n">
        <v>44258</v>
      </c>
      <c r="B296" s="6" t="n">
        <v>3819.72</v>
      </c>
      <c r="C296" s="9" t="n">
        <f aca="false">B296/B295-1</f>
        <v>-0.0130662043412768</v>
      </c>
      <c r="D296" s="9" t="n">
        <f aca="false">LN(B296/B295)</f>
        <v>-0.0131523181319871</v>
      </c>
      <c r="E296" s="9" t="n">
        <f aca="false">B296/B291-1</f>
        <v>-0.0269295338345099</v>
      </c>
      <c r="F296" s="9" t="n">
        <f aca="false">B296/B275-1</f>
        <v>0.0121520141181708</v>
      </c>
      <c r="G296" s="0" t="n">
        <f aca="false">MAX(G295,B296)</f>
        <v>3934.83</v>
      </c>
      <c r="H296" s="9" t="n">
        <f aca="false">B296/G296-1</f>
        <v>-0.0292541227956481</v>
      </c>
      <c r="I296" s="0" t="n">
        <f aca="false">IF(AND($A296&gt;=CrashTest!$B$3,$A296&lt;=CrashTest!$C$3),1,IF(AND($A296&gt;=CrashTest!$B$4,$A296&lt;=CrashTest!$C$4),2,IF(AND($A296&gt;=CrashTest!$B$5,$A296&lt;=CrashTest!$C$5),3,IF(AND($A296&gt;=CrashTest!$B$6,$A296&lt;=CrashTest!$C$6),4,IF(AND($A296&gt;=CrashTest!$B$7,$A296&lt;=CrashTest!$C$7),5,0)))))</f>
        <v>0</v>
      </c>
      <c r="J296" s="0" t="str">
        <f aca="false">IF(I296=0,"",IF(I295=I296,MAX(J295,B296),B296))</f>
        <v/>
      </c>
      <c r="K296" s="9" t="str">
        <f aca="false">IF(I296=0,"",B296/J296-1)</f>
        <v/>
      </c>
      <c r="L296" s="0" t="n">
        <f aca="false">MATCH($A296,DailyBTC!$A:$A,0)</f>
        <v>430</v>
      </c>
      <c r="M296" s="8" t="n">
        <f aca="false">INDEX(DailyBTC!$F:$F,$L296)</f>
        <v>5208.27795557045</v>
      </c>
      <c r="N296" s="8" t="n">
        <f aca="false">INDEX(DailyETH!$F:$F,$L296)</f>
        <v>140.754681525103</v>
      </c>
      <c r="O296" s="8" t="n">
        <f aca="false">INDEX(DailyBTC!$B:$B,$L296)</f>
        <v>50690.4671835184</v>
      </c>
      <c r="P296" s="8" t="n">
        <f aca="false">INDEX(DailyETH!$B:$B,$L296)</f>
        <v>1584.06700526008</v>
      </c>
      <c r="Q296" s="9" t="n">
        <f aca="false">LN(M296/M295)</f>
        <v>0.0285448023086495</v>
      </c>
      <c r="R296" s="9" t="n">
        <f aca="false">LN(N296/N295)</f>
        <v>0.027773739072147</v>
      </c>
      <c r="S296" s="9" t="n">
        <f aca="false">LN(O296/O295)</f>
        <v>0.0482088909016208</v>
      </c>
      <c r="T296" s="9" t="n">
        <f aca="false">LN(P296/P295)</f>
        <v>0.0613007561951353</v>
      </c>
      <c r="U296" s="9" t="n">
        <f aca="false">M296/M295-1</f>
        <v>0.0289561094110555</v>
      </c>
      <c r="V296" s="9" t="n">
        <f aca="false">O296/O295-1</f>
        <v>0.0493898404207045</v>
      </c>
    </row>
    <row r="297" customFormat="false" ht="15" hidden="false" customHeight="false" outlineLevel="0" collapsed="false">
      <c r="A297" s="5" t="n">
        <v>44259</v>
      </c>
      <c r="B297" s="6" t="n">
        <v>3768.47</v>
      </c>
      <c r="C297" s="9" t="n">
        <f aca="false">B297/B296-1</f>
        <v>-0.0134172138271915</v>
      </c>
      <c r="D297" s="9" t="n">
        <f aca="false">LN(B297/B296)</f>
        <v>-0.0135080379600823</v>
      </c>
      <c r="E297" s="9" t="n">
        <f aca="false">B297/B292-1</f>
        <v>-0.0158956895966408</v>
      </c>
      <c r="F297" s="9" t="n">
        <f aca="false">B297/B276-1</f>
        <v>-0.0151163915103586</v>
      </c>
      <c r="G297" s="0" t="n">
        <f aca="false">MAX(G296,B297)</f>
        <v>3934.83</v>
      </c>
      <c r="H297" s="9" t="n">
        <f aca="false">B297/G297-1</f>
        <v>-0.0422788278019636</v>
      </c>
      <c r="I297" s="0" t="n">
        <f aca="false">IF(AND($A297&gt;=CrashTest!$B$3,$A297&lt;=CrashTest!$C$3),1,IF(AND($A297&gt;=CrashTest!$B$4,$A297&lt;=CrashTest!$C$4),2,IF(AND($A297&gt;=CrashTest!$B$5,$A297&lt;=CrashTest!$C$5),3,IF(AND($A297&gt;=CrashTest!$B$6,$A297&lt;=CrashTest!$C$6),4,IF(AND($A297&gt;=CrashTest!$B$7,$A297&lt;=CrashTest!$C$7),5,0)))))</f>
        <v>0</v>
      </c>
      <c r="J297" s="0" t="str">
        <f aca="false">IF(I297=0,"",IF(I296=I297,MAX(J296,B297),B297))</f>
        <v/>
      </c>
      <c r="K297" s="9" t="str">
        <f aca="false">IF(I297=0,"",B297/J297-1)</f>
        <v/>
      </c>
      <c r="L297" s="0" t="n">
        <f aca="false">MATCH($A297,DailyBTC!$A:$A,0)</f>
        <v>431</v>
      </c>
      <c r="M297" s="8" t="n">
        <f aca="false">INDEX(DailyBTC!$F:$F,$L297)</f>
        <v>5122.09319362078</v>
      </c>
      <c r="N297" s="8" t="n">
        <f aca="false">INDEX(DailyETH!$F:$F,$L297)</f>
        <v>137.380755279598</v>
      </c>
      <c r="O297" s="8" t="n">
        <f aca="false">INDEX(DailyBTC!$B:$B,$L297)</f>
        <v>48472.7954751607</v>
      </c>
      <c r="P297" s="8" t="n">
        <f aca="false">INDEX(DailyETH!$B:$B,$L297)</f>
        <v>1538.02277644652</v>
      </c>
      <c r="Q297" s="9" t="n">
        <f aca="false">LN(M297/M296)</f>
        <v>-0.0166860919838184</v>
      </c>
      <c r="R297" s="9" t="n">
        <f aca="false">LN(N297/N296)</f>
        <v>-0.0242622212350692</v>
      </c>
      <c r="S297" s="9" t="n">
        <f aca="false">LN(O297/O296)</f>
        <v>-0.0447351463925509</v>
      </c>
      <c r="T297" s="9" t="n">
        <f aca="false">LN(P297/P296)</f>
        <v>-0.0294979136913387</v>
      </c>
      <c r="U297" s="9" t="n">
        <f aca="false">M297/M296-1</f>
        <v>-0.0165476502377309</v>
      </c>
      <c r="V297" s="9" t="n">
        <f aca="false">O297/O296-1</f>
        <v>-0.0437492852517791</v>
      </c>
    </row>
    <row r="298" customFormat="false" ht="15" hidden="false" customHeight="false" outlineLevel="0" collapsed="false">
      <c r="A298" s="5" t="n">
        <v>44260</v>
      </c>
      <c r="B298" s="6" t="n">
        <v>3841.94</v>
      </c>
      <c r="C298" s="9" t="n">
        <f aca="false">B298/B297-1</f>
        <v>0.0194959758204258</v>
      </c>
      <c r="D298" s="9" t="n">
        <f aca="false">LN(B298/B297)</f>
        <v>0.0193083638155839</v>
      </c>
      <c r="E298" s="9" t="n">
        <f aca="false">B298/B293-1</f>
        <v>0.00807892630833207</v>
      </c>
      <c r="F298" s="9" t="n">
        <f aca="false">B298/B277-1</f>
        <v>0.00307297065143319</v>
      </c>
      <c r="G298" s="0" t="n">
        <f aca="false">MAX(G297,B298)</f>
        <v>3934.83</v>
      </c>
      <c r="H298" s="9" t="n">
        <f aca="false">B298/G298-1</f>
        <v>-0.0236071189860807</v>
      </c>
      <c r="I298" s="0" t="n">
        <f aca="false">IF(AND($A298&gt;=CrashTest!$B$3,$A298&lt;=CrashTest!$C$3),1,IF(AND($A298&gt;=CrashTest!$B$4,$A298&lt;=CrashTest!$C$4),2,IF(AND($A298&gt;=CrashTest!$B$5,$A298&lt;=CrashTest!$C$5),3,IF(AND($A298&gt;=CrashTest!$B$6,$A298&lt;=CrashTest!$C$6),4,IF(AND($A298&gt;=CrashTest!$B$7,$A298&lt;=CrashTest!$C$7),5,0)))))</f>
        <v>0</v>
      </c>
      <c r="J298" s="0" t="str">
        <f aca="false">IF(I298=0,"",IF(I297=I298,MAX(J297,B298),B298))</f>
        <v/>
      </c>
      <c r="K298" s="9" t="str">
        <f aca="false">IF(I298=0,"",B298/J298-1)</f>
        <v/>
      </c>
      <c r="L298" s="0" t="n">
        <f aca="false">MATCH($A298,DailyBTC!$A:$A,0)</f>
        <v>432</v>
      </c>
      <c r="M298" s="8" t="n">
        <f aca="false">INDEX(DailyBTC!$F:$F,$L298)</f>
        <v>5117.03343717129</v>
      </c>
      <c r="N298" s="8" t="n">
        <f aca="false">INDEX(DailyETH!$F:$F,$L298)</f>
        <v>137.646888566083</v>
      </c>
      <c r="O298" s="8" t="n">
        <f aca="false">INDEX(DailyBTC!$B:$B,$L298)</f>
        <v>48800.8173594389</v>
      </c>
      <c r="P298" s="8" t="n">
        <f aca="false">INDEX(DailyETH!$B:$B,$L298)</f>
        <v>1530.84029181765</v>
      </c>
      <c r="Q298" s="9" t="n">
        <f aca="false">LN(M298/M297)</f>
        <v>-0.000988318055591027</v>
      </c>
      <c r="R298" s="9" t="n">
        <f aca="false">LN(N298/N297)</f>
        <v>0.00193532087050984</v>
      </c>
      <c r="S298" s="9" t="n">
        <f aca="false">LN(O298/O297)</f>
        <v>0.00674433935552622</v>
      </c>
      <c r="T298" s="9" t="n">
        <f aca="false">LN(P298/P297)</f>
        <v>-0.00468088512489944</v>
      </c>
      <c r="U298" s="9" t="n">
        <f aca="false">M298/M297-1</f>
        <v>-0.00098782983015544</v>
      </c>
      <c r="V298" s="9" t="n">
        <f aca="false">O298/O297-1</f>
        <v>0.00676713362748571</v>
      </c>
    </row>
    <row r="299" customFormat="false" ht="15" hidden="false" customHeight="false" outlineLevel="0" collapsed="false">
      <c r="A299" s="5" t="n">
        <v>44263</v>
      </c>
      <c r="B299" s="6" t="n">
        <v>3821.35</v>
      </c>
      <c r="C299" s="9" t="n">
        <f aca="false">B299/B298-1</f>
        <v>-0.00535927161798466</v>
      </c>
      <c r="D299" s="9" t="n">
        <f aca="false">LN(B299/B298)</f>
        <v>-0.00537368403054124</v>
      </c>
      <c r="E299" s="9" t="n">
        <f aca="false">B299/B294-1</f>
        <v>-0.02062370893583</v>
      </c>
      <c r="F299" s="9" t="n">
        <f aca="false">B299/B278-1</f>
        <v>-0.0130148202100348</v>
      </c>
      <c r="G299" s="0" t="n">
        <f aca="false">MAX(G298,B299)</f>
        <v>3934.83</v>
      </c>
      <c r="H299" s="9" t="n">
        <f aca="false">B299/G299-1</f>
        <v>-0.0288398736413009</v>
      </c>
      <c r="I299" s="0" t="n">
        <f aca="false">IF(AND($A299&gt;=CrashTest!$B$3,$A299&lt;=CrashTest!$C$3),1,IF(AND($A299&gt;=CrashTest!$B$4,$A299&lt;=CrashTest!$C$4),2,IF(AND($A299&gt;=CrashTest!$B$5,$A299&lt;=CrashTest!$C$5),3,IF(AND($A299&gt;=CrashTest!$B$6,$A299&lt;=CrashTest!$C$6),4,IF(AND($A299&gt;=CrashTest!$B$7,$A299&lt;=CrashTest!$C$7),5,0)))))</f>
        <v>0</v>
      </c>
      <c r="J299" s="0" t="str">
        <f aca="false">IF(I299=0,"",IF(I298=I299,MAX(J298,B299),B299))</f>
        <v/>
      </c>
      <c r="K299" s="9" t="str">
        <f aca="false">IF(I299=0,"",B299/J299-1)</f>
        <v/>
      </c>
      <c r="L299" s="0" t="n">
        <f aca="false">MATCH($A299,DailyBTC!$A:$A,0)</f>
        <v>435</v>
      </c>
      <c r="M299" s="8" t="n">
        <f aca="false">INDEX(DailyBTC!$F:$F,$L299)</f>
        <v>5145.26102089349</v>
      </c>
      <c r="N299" s="8" t="n">
        <f aca="false">INDEX(DailyETH!$F:$F,$L299)</f>
        <v>141.320567549045</v>
      </c>
      <c r="O299" s="8" t="n">
        <f aca="false">INDEX(DailyBTC!$B:$B,$L299)</f>
        <v>52088.475131502</v>
      </c>
      <c r="P299" s="8" t="n">
        <f aca="false">INDEX(DailyETH!$B:$B,$L299)</f>
        <v>1826.12504734074</v>
      </c>
      <c r="Q299" s="9" t="n">
        <f aca="false">LN(M299/M298)</f>
        <v>0.00550123659510037</v>
      </c>
      <c r="R299" s="9" t="n">
        <f aca="false">LN(N299/N298)</f>
        <v>0.0263392111572632</v>
      </c>
      <c r="S299" s="9" t="n">
        <f aca="false">LN(O299/O298)</f>
        <v>0.0651966557128261</v>
      </c>
      <c r="T299" s="9" t="n">
        <f aca="false">LN(P299/P298)</f>
        <v>0.176379466412815</v>
      </c>
      <c r="U299" s="9" t="n">
        <f aca="false">M299/M298-1</f>
        <v>0.00551639618321631</v>
      </c>
      <c r="V299" s="9" t="n">
        <f aca="false">O299/O298-1</f>
        <v>0.0673689079395554</v>
      </c>
    </row>
    <row r="300" customFormat="false" ht="15" hidden="false" customHeight="false" outlineLevel="0" collapsed="false">
      <c r="A300" s="5" t="n">
        <v>44264</v>
      </c>
      <c r="B300" s="6" t="n">
        <v>3875.44</v>
      </c>
      <c r="C300" s="9" t="n">
        <f aca="false">B300/B299-1</f>
        <v>0.0141546835542414</v>
      </c>
      <c r="D300" s="9" t="n">
        <f aca="false">LN(B300/B299)</f>
        <v>0.0140554414186134</v>
      </c>
      <c r="E300" s="9" t="n">
        <f aca="false">B300/B295-1</f>
        <v>0.0013306496412413</v>
      </c>
      <c r="F300" s="9" t="n">
        <f aca="false">B300/B279-1</f>
        <v>-0.00293040858488791</v>
      </c>
      <c r="G300" s="0" t="n">
        <f aca="false">MAX(G299,B300)</f>
        <v>3934.83</v>
      </c>
      <c r="H300" s="9" t="n">
        <f aca="false">B300/G300-1</f>
        <v>-0.0150934093721965</v>
      </c>
      <c r="I300" s="0" t="n">
        <f aca="false">IF(AND($A300&gt;=CrashTest!$B$3,$A300&lt;=CrashTest!$C$3),1,IF(AND($A300&gt;=CrashTest!$B$4,$A300&lt;=CrashTest!$C$4),2,IF(AND($A300&gt;=CrashTest!$B$5,$A300&lt;=CrashTest!$C$5),3,IF(AND($A300&gt;=CrashTest!$B$6,$A300&lt;=CrashTest!$C$6),4,IF(AND($A300&gt;=CrashTest!$B$7,$A300&lt;=CrashTest!$C$7),5,0)))))</f>
        <v>0</v>
      </c>
      <c r="J300" s="0" t="str">
        <f aca="false">IF(I300=0,"",IF(I299=I300,MAX(J299,B300),B300))</f>
        <v/>
      </c>
      <c r="K300" s="9" t="str">
        <f aca="false">IF(I300=0,"",B300/J300-1)</f>
        <v/>
      </c>
      <c r="L300" s="0" t="n">
        <f aca="false">MATCH($A300,DailyBTC!$A:$A,0)</f>
        <v>436</v>
      </c>
      <c r="M300" s="8" t="n">
        <f aca="false">INDEX(DailyBTC!$F:$F,$L300)</f>
        <v>5240.87533785877</v>
      </c>
      <c r="N300" s="8" t="n">
        <f aca="false">INDEX(DailyETH!$F:$F,$L300)</f>
        <v>141.980159806343</v>
      </c>
      <c r="O300" s="8" t="n">
        <f aca="false">INDEX(DailyBTC!$B:$B,$L300)</f>
        <v>54739.1352542373</v>
      </c>
      <c r="P300" s="8" t="n">
        <f aca="false">INDEX(DailyETH!$B:$B,$L300)</f>
        <v>1862.02863687902</v>
      </c>
      <c r="Q300" s="9" t="n">
        <f aca="false">LN(M300/M299)</f>
        <v>0.0184124326684283</v>
      </c>
      <c r="R300" s="9" t="n">
        <f aca="false">LN(N300/N299)</f>
        <v>0.00465648962696191</v>
      </c>
      <c r="S300" s="9" t="n">
        <f aca="false">LN(O300/O299)</f>
        <v>0.049635188558751</v>
      </c>
      <c r="T300" s="9" t="n">
        <f aca="false">LN(P300/P299)</f>
        <v>0.0194702969761935</v>
      </c>
      <c r="U300" s="9" t="n">
        <f aca="false">M300/M299-1</f>
        <v>0.0185829866700677</v>
      </c>
      <c r="V300" s="9" t="n">
        <f aca="false">O300/O299-1</f>
        <v>0.0508876505991676</v>
      </c>
    </row>
    <row r="301" customFormat="false" ht="15" hidden="false" customHeight="false" outlineLevel="0" collapsed="false">
      <c r="A301" s="5" t="n">
        <v>44265</v>
      </c>
      <c r="B301" s="6" t="n">
        <v>3898.81</v>
      </c>
      <c r="C301" s="9" t="n">
        <f aca="false">B301/B300-1</f>
        <v>0.00603028301302566</v>
      </c>
      <c r="D301" s="9" t="n">
        <f aca="false">LN(B301/B300)</f>
        <v>0.00601217362311321</v>
      </c>
      <c r="E301" s="9" t="n">
        <f aca="false">B301/B296-1</f>
        <v>0.0207057061774163</v>
      </c>
      <c r="F301" s="9" t="n">
        <f aca="false">B301/B280-1</f>
        <v>-0.00428543335742515</v>
      </c>
      <c r="G301" s="0" t="n">
        <f aca="false">MAX(G300,B301)</f>
        <v>3934.83</v>
      </c>
      <c r="H301" s="9" t="n">
        <f aca="false">B301/G301-1</f>
        <v>-0.00915414388931668</v>
      </c>
      <c r="I301" s="0" t="n">
        <f aca="false">IF(AND($A301&gt;=CrashTest!$B$3,$A301&lt;=CrashTest!$C$3),1,IF(AND($A301&gt;=CrashTest!$B$4,$A301&lt;=CrashTest!$C$4),2,IF(AND($A301&gt;=CrashTest!$B$5,$A301&lt;=CrashTest!$C$5),3,IF(AND($A301&gt;=CrashTest!$B$6,$A301&lt;=CrashTest!$C$6),4,IF(AND($A301&gt;=CrashTest!$B$7,$A301&lt;=CrashTest!$C$7),5,0)))))</f>
        <v>0</v>
      </c>
      <c r="J301" s="0" t="str">
        <f aca="false">IF(I301=0,"",IF(I300=I301,MAX(J300,B301),B301))</f>
        <v/>
      </c>
      <c r="K301" s="9" t="str">
        <f aca="false">IF(I301=0,"",B301/J301-1)</f>
        <v/>
      </c>
      <c r="L301" s="0" t="n">
        <f aca="false">MATCH($A301,DailyBTC!$A:$A,0)</f>
        <v>437</v>
      </c>
      <c r="M301" s="8" t="n">
        <f aca="false">INDEX(DailyBTC!$F:$F,$L301)</f>
        <v>5344.28802700573</v>
      </c>
      <c r="N301" s="8" t="n">
        <f aca="false">INDEX(DailyETH!$F:$F,$L301)</f>
        <v>143.901030622831</v>
      </c>
      <c r="O301" s="8" t="n">
        <f aca="false">INDEX(DailyBTC!$B:$B,$L301)</f>
        <v>56116.040912332</v>
      </c>
      <c r="P301" s="8" t="n">
        <f aca="false">INDEX(DailyETH!$B:$B,$L301)</f>
        <v>1803.4244905903</v>
      </c>
      <c r="Q301" s="9" t="n">
        <f aca="false">LN(M301/M300)</f>
        <v>0.0195397984595003</v>
      </c>
      <c r="R301" s="9" t="n">
        <f aca="false">LN(N301/N300)</f>
        <v>0.0134384477784133</v>
      </c>
      <c r="S301" s="9" t="n">
        <f aca="false">LN(O301/O300)</f>
        <v>0.0248427997641639</v>
      </c>
      <c r="T301" s="9" t="n">
        <f aca="false">LN(P301/P300)</f>
        <v>-0.0319792061474755</v>
      </c>
      <c r="U301" s="9" t="n">
        <f aca="false">M301/M300-1</f>
        <v>0.0197319498137893</v>
      </c>
      <c r="V301" s="9" t="n">
        <f aca="false">O301/O300-1</f>
        <v>0.0251539534137619</v>
      </c>
    </row>
    <row r="302" customFormat="false" ht="15" hidden="false" customHeight="false" outlineLevel="0" collapsed="false">
      <c r="A302" s="5" t="n">
        <v>44266</v>
      </c>
      <c r="B302" s="6" t="n">
        <v>3939.34</v>
      </c>
      <c r="C302" s="9" t="n">
        <f aca="false">B302/B301-1</f>
        <v>0.0103954796463537</v>
      </c>
      <c r="D302" s="9" t="n">
        <f aca="false">LN(B302/B301)</f>
        <v>0.0103418182182793</v>
      </c>
      <c r="E302" s="9" t="n">
        <f aca="false">B302/B297-1</f>
        <v>0.0453420088258631</v>
      </c>
      <c r="F302" s="9" t="n">
        <f aca="false">B302/B281-1</f>
        <v>0.00718699744070284</v>
      </c>
      <c r="G302" s="0" t="n">
        <f aca="false">MAX(G301,B302)</f>
        <v>3939.34</v>
      </c>
      <c r="H302" s="9" t="n">
        <f aca="false">B302/G302-1</f>
        <v>0</v>
      </c>
      <c r="I302" s="0" t="n">
        <f aca="false">IF(AND($A302&gt;=CrashTest!$B$3,$A302&lt;=CrashTest!$C$3),1,IF(AND($A302&gt;=CrashTest!$B$4,$A302&lt;=CrashTest!$C$4),2,IF(AND($A302&gt;=CrashTest!$B$5,$A302&lt;=CrashTest!$C$5),3,IF(AND($A302&gt;=CrashTest!$B$6,$A302&lt;=CrashTest!$C$6),4,IF(AND($A302&gt;=CrashTest!$B$7,$A302&lt;=CrashTest!$C$7),5,0)))))</f>
        <v>0</v>
      </c>
      <c r="J302" s="0" t="str">
        <f aca="false">IF(I302=0,"",IF(I301=I302,MAX(J301,B302),B302))</f>
        <v/>
      </c>
      <c r="K302" s="9" t="str">
        <f aca="false">IF(I302=0,"",B302/J302-1)</f>
        <v/>
      </c>
      <c r="L302" s="0" t="n">
        <f aca="false">MATCH($A302,DailyBTC!$A:$A,0)</f>
        <v>438</v>
      </c>
      <c r="M302" s="8" t="n">
        <f aca="false">INDEX(DailyBTC!$F:$F,$L302)</f>
        <v>5353.87100825058</v>
      </c>
      <c r="N302" s="8" t="n">
        <f aca="false">INDEX(DailyETH!$F:$F,$L302)</f>
        <v>143.55433302861</v>
      </c>
      <c r="O302" s="8" t="n">
        <f aca="false">INDEX(DailyBTC!$B:$B,$L302)</f>
        <v>57847.2549357101</v>
      </c>
      <c r="P302" s="8" t="n">
        <f aca="false">INDEX(DailyETH!$B:$B,$L302)</f>
        <v>1827.71346113384</v>
      </c>
      <c r="Q302" s="9" t="n">
        <f aca="false">LN(M302/M301)</f>
        <v>0.00179152016274019</v>
      </c>
      <c r="R302" s="9" t="n">
        <f aca="false">LN(N302/N301)</f>
        <v>-0.00241218502884142</v>
      </c>
      <c r="S302" s="9" t="n">
        <f aca="false">LN(O302/O301)</f>
        <v>0.0303842951765979</v>
      </c>
      <c r="T302" s="9" t="n">
        <f aca="false">LN(P302/P301)</f>
        <v>0.0133783585952117</v>
      </c>
      <c r="U302" s="9" t="n">
        <f aca="false">M302/M301-1</f>
        <v>0.00179312589374359</v>
      </c>
      <c r="V302" s="9" t="n">
        <f aca="false">O302/O301-1</f>
        <v>0.0308506087605631</v>
      </c>
    </row>
    <row r="303" customFormat="false" ht="15" hidden="false" customHeight="false" outlineLevel="0" collapsed="false">
      <c r="A303" s="5" t="n">
        <v>44267</v>
      </c>
      <c r="B303" s="6" t="n">
        <v>3943.34</v>
      </c>
      <c r="C303" s="9" t="n">
        <f aca="false">B303/B302-1</f>
        <v>0.00101539851853349</v>
      </c>
      <c r="D303" s="9" t="n">
        <f aca="false">LN(B303/B302)</f>
        <v>0.00101488335016242</v>
      </c>
      <c r="E303" s="9" t="n">
        <f aca="false">B303/B298-1</f>
        <v>0.0263929160788561</v>
      </c>
      <c r="F303" s="9" t="n">
        <f aca="false">B303/B282-1</f>
        <v>0.00855780740073864</v>
      </c>
      <c r="G303" s="0" t="n">
        <f aca="false">MAX(G302,B303)</f>
        <v>3943.34</v>
      </c>
      <c r="H303" s="9" t="n">
        <f aca="false">B303/G303-1</f>
        <v>0</v>
      </c>
      <c r="I303" s="0" t="n">
        <f aca="false">IF(AND($A303&gt;=CrashTest!$B$3,$A303&lt;=CrashTest!$C$3),1,IF(AND($A303&gt;=CrashTest!$B$4,$A303&lt;=CrashTest!$C$4),2,IF(AND($A303&gt;=CrashTest!$B$5,$A303&lt;=CrashTest!$C$5),3,IF(AND($A303&gt;=CrashTest!$B$6,$A303&lt;=CrashTest!$C$6),4,IF(AND($A303&gt;=CrashTest!$B$7,$A303&lt;=CrashTest!$C$7),5,0)))))</f>
        <v>0</v>
      </c>
      <c r="J303" s="0" t="str">
        <f aca="false">IF(I303=0,"",IF(I302=I303,MAX(J302,B303),B303))</f>
        <v/>
      </c>
      <c r="K303" s="9" t="str">
        <f aca="false">IF(I303=0,"",B303/J303-1)</f>
        <v/>
      </c>
      <c r="L303" s="0" t="n">
        <f aca="false">MATCH($A303,DailyBTC!$A:$A,0)</f>
        <v>439</v>
      </c>
      <c r="M303" s="8" t="n">
        <f aca="false">INDEX(DailyBTC!$F:$F,$L303)</f>
        <v>5374.08270945271</v>
      </c>
      <c r="N303" s="8" t="n">
        <f aca="false">INDEX(DailyETH!$F:$F,$L303)</f>
        <v>142.850835694635</v>
      </c>
      <c r="O303" s="8" t="n">
        <f aca="false">INDEX(DailyBTC!$B:$B,$L303)</f>
        <v>57334.641534775</v>
      </c>
      <c r="P303" s="8" t="n">
        <f aca="false">INDEX(DailyETH!$B:$B,$L303)</f>
        <v>1768.50364453536</v>
      </c>
      <c r="Q303" s="9" t="n">
        <f aca="false">LN(M303/M302)</f>
        <v>0.00376804852968522</v>
      </c>
      <c r="R303" s="9" t="n">
        <f aca="false">LN(N303/N302)</f>
        <v>-0.00491261210087096</v>
      </c>
      <c r="S303" s="9" t="n">
        <f aca="false">LN(O303/O302)</f>
        <v>-0.00890099574796976</v>
      </c>
      <c r="T303" s="9" t="n">
        <f aca="false">LN(P303/P302)</f>
        <v>-0.0329319203513751</v>
      </c>
      <c r="U303" s="9" t="n">
        <f aca="false">M303/M302-1</f>
        <v>0.00377515654953009</v>
      </c>
      <c r="V303" s="9" t="n">
        <f aca="false">O303/O302-1</f>
        <v>-0.00886149915851331</v>
      </c>
    </row>
    <row r="304" customFormat="false" ht="15" hidden="false" customHeight="false" outlineLevel="0" collapsed="false">
      <c r="A304" s="5" t="n">
        <v>44270</v>
      </c>
      <c r="B304" s="6" t="n">
        <v>3968.94</v>
      </c>
      <c r="C304" s="9" t="n">
        <f aca="false">B304/B303-1</f>
        <v>0.00649195859347662</v>
      </c>
      <c r="D304" s="9" t="n">
        <f aca="false">LN(B304/B303)</f>
        <v>0.00647097659085681</v>
      </c>
      <c r="E304" s="9" t="n">
        <f aca="false">B304/B299-1</f>
        <v>0.0386224763499812</v>
      </c>
      <c r="F304" s="9" t="n">
        <f aca="false">B304/B283-1</f>
        <v>0.0134205567386207</v>
      </c>
      <c r="G304" s="0" t="n">
        <f aca="false">MAX(G303,B304)</f>
        <v>3968.94</v>
      </c>
      <c r="H304" s="9" t="n">
        <f aca="false">B304/G304-1</f>
        <v>0</v>
      </c>
      <c r="I304" s="0" t="n">
        <f aca="false">IF(AND($A304&gt;=CrashTest!$B$3,$A304&lt;=CrashTest!$C$3),1,IF(AND($A304&gt;=CrashTest!$B$4,$A304&lt;=CrashTest!$C$4),2,IF(AND($A304&gt;=CrashTest!$B$5,$A304&lt;=CrashTest!$C$5),3,IF(AND($A304&gt;=CrashTest!$B$6,$A304&lt;=CrashTest!$C$6),4,IF(AND($A304&gt;=CrashTest!$B$7,$A304&lt;=CrashTest!$C$7),5,0)))))</f>
        <v>0</v>
      </c>
      <c r="J304" s="0" t="str">
        <f aca="false">IF(I304=0,"",IF(I303=I304,MAX(J303,B304),B304))</f>
        <v/>
      </c>
      <c r="K304" s="9" t="str">
        <f aca="false">IF(I304=0,"",B304/J304-1)</f>
        <v/>
      </c>
      <c r="L304" s="0" t="n">
        <f aca="false">MATCH($A304,DailyBTC!$A:$A,0)</f>
        <v>442</v>
      </c>
      <c r="M304" s="8" t="n">
        <f aca="false">INDEX(DailyBTC!$F:$F,$L304)</f>
        <v>5444.29291052767</v>
      </c>
      <c r="N304" s="8" t="n">
        <f aca="false">INDEX(DailyETH!$F:$F,$L304)</f>
        <v>144.599486789038</v>
      </c>
      <c r="O304" s="8" t="n">
        <f aca="false">INDEX(DailyBTC!$B:$B,$L304)</f>
        <v>56121.121924021</v>
      </c>
      <c r="P304" s="8" t="n">
        <f aca="false">INDEX(DailyETH!$B:$B,$L304)</f>
        <v>1796.90510976037</v>
      </c>
      <c r="Q304" s="9" t="n">
        <f aca="false">LN(M304/M303)</f>
        <v>0.0129799868834447</v>
      </c>
      <c r="R304" s="9" t="n">
        <f aca="false">LN(N304/N303)</f>
        <v>0.0121667817269686</v>
      </c>
      <c r="S304" s="9" t="n">
        <f aca="false">LN(O304/O303)</f>
        <v>-0.0213927587990528</v>
      </c>
      <c r="T304" s="9" t="n">
        <f aca="false">LN(P304/P303)</f>
        <v>0.0159320111321455</v>
      </c>
      <c r="U304" s="9" t="n">
        <f aca="false">M304/M303-1</f>
        <v>0.0130645925771598</v>
      </c>
      <c r="V304" s="9" t="n">
        <f aca="false">O304/O303-1</f>
        <v>-0.0211655567780601</v>
      </c>
    </row>
    <row r="305" customFormat="false" ht="15" hidden="false" customHeight="false" outlineLevel="0" collapsed="false">
      <c r="A305" s="5" t="n">
        <v>44271</v>
      </c>
      <c r="B305" s="6" t="n">
        <v>3962.71</v>
      </c>
      <c r="C305" s="9" t="n">
        <f aca="false">B305/B304-1</f>
        <v>-0.00156968863222928</v>
      </c>
      <c r="D305" s="9" t="n">
        <f aca="false">LN(B305/B304)</f>
        <v>-0.00157092188414699</v>
      </c>
      <c r="E305" s="9" t="n">
        <f aca="false">B305/B300-1</f>
        <v>0.0225187333567285</v>
      </c>
      <c r="F305" s="9" t="n">
        <f aca="false">B305/B284-1</f>
        <v>0.00708543952343566</v>
      </c>
      <c r="G305" s="0" t="n">
        <f aca="false">MAX(G304,B305)</f>
        <v>3968.94</v>
      </c>
      <c r="H305" s="9" t="n">
        <f aca="false">B305/G305-1</f>
        <v>-0.00156968863222928</v>
      </c>
      <c r="I305" s="0" t="n">
        <f aca="false">IF(AND($A305&gt;=CrashTest!$B$3,$A305&lt;=CrashTest!$C$3),1,IF(AND($A305&gt;=CrashTest!$B$4,$A305&lt;=CrashTest!$C$4),2,IF(AND($A305&gt;=CrashTest!$B$5,$A305&lt;=CrashTest!$C$5),3,IF(AND($A305&gt;=CrashTest!$B$6,$A305&lt;=CrashTest!$C$6),4,IF(AND($A305&gt;=CrashTest!$B$7,$A305&lt;=CrashTest!$C$7),5,0)))))</f>
        <v>0</v>
      </c>
      <c r="J305" s="0" t="str">
        <f aca="false">IF(I305=0,"",IF(I304=I305,MAX(J304,B305),B305))</f>
        <v/>
      </c>
      <c r="K305" s="9" t="str">
        <f aca="false">IF(I305=0,"",B305/J305-1)</f>
        <v/>
      </c>
      <c r="L305" s="0" t="n">
        <f aca="false">MATCH($A305,DailyBTC!$A:$A,0)</f>
        <v>443</v>
      </c>
      <c r="M305" s="8" t="n">
        <f aca="false">INDEX(DailyBTC!$F:$F,$L305)</f>
        <v>5292.90444163983</v>
      </c>
      <c r="N305" s="8" t="n">
        <f aca="false">INDEX(DailyETH!$F:$F,$L305)</f>
        <v>142.787142247377</v>
      </c>
      <c r="O305" s="8" t="n">
        <f aca="false">INDEX(DailyBTC!$B:$B,$L305)</f>
        <v>56500.4460257159</v>
      </c>
      <c r="P305" s="8" t="n">
        <f aca="false">INDEX(DailyETH!$B:$B,$L305)</f>
        <v>1796.95172822911</v>
      </c>
      <c r="Q305" s="9" t="n">
        <f aca="false">LN(M305/M304)</f>
        <v>-0.0282007486377838</v>
      </c>
      <c r="R305" s="9" t="n">
        <f aca="false">LN(N305/N304)</f>
        <v>-0.0126127549744485</v>
      </c>
      <c r="S305" s="9" t="n">
        <f aca="false">LN(O305/O304)</f>
        <v>0.00673628582871225</v>
      </c>
      <c r="T305" s="9" t="n">
        <f aca="false">LN(P305/P304)</f>
        <v>2.59434200327396E-005</v>
      </c>
      <c r="U305" s="9" t="n">
        <f aca="false">M305/M304-1</f>
        <v>-0.0278068192464632</v>
      </c>
      <c r="V305" s="9" t="n">
        <f aca="false">O305/O304-1</f>
        <v>0.00675902563402864</v>
      </c>
    </row>
    <row r="306" customFormat="false" ht="15" hidden="false" customHeight="false" outlineLevel="0" collapsed="false">
      <c r="A306" s="5" t="n">
        <v>44272</v>
      </c>
      <c r="B306" s="6" t="n">
        <v>3974.12</v>
      </c>
      <c r="C306" s="9" t="n">
        <f aca="false">B306/B305-1</f>
        <v>0.00287934267206014</v>
      </c>
      <c r="D306" s="9" t="n">
        <f aca="false">LN(B306/B305)</f>
        <v>0.00287520530497758</v>
      </c>
      <c r="E306" s="9" t="n">
        <f aca="false">B306/B301-1</f>
        <v>0.0193161503125312</v>
      </c>
      <c r="F306" s="9" t="n">
        <f aca="false">B306/B285-1</f>
        <v>0.0105604703261717</v>
      </c>
      <c r="G306" s="0" t="n">
        <f aca="false">MAX(G305,B306)</f>
        <v>3974.12</v>
      </c>
      <c r="H306" s="9" t="n">
        <f aca="false">B306/G306-1</f>
        <v>0</v>
      </c>
      <c r="I306" s="0" t="n">
        <f aca="false">IF(AND($A306&gt;=CrashTest!$B$3,$A306&lt;=CrashTest!$C$3),1,IF(AND($A306&gt;=CrashTest!$B$4,$A306&lt;=CrashTest!$C$4),2,IF(AND($A306&gt;=CrashTest!$B$5,$A306&lt;=CrashTest!$C$5),3,IF(AND($A306&gt;=CrashTest!$B$6,$A306&lt;=CrashTest!$C$6),4,IF(AND($A306&gt;=CrashTest!$B$7,$A306&lt;=CrashTest!$C$7),5,0)))))</f>
        <v>0</v>
      </c>
      <c r="J306" s="0" t="str">
        <f aca="false">IF(I306=0,"",IF(I305=I306,MAX(J305,B306),B306))</f>
        <v/>
      </c>
      <c r="K306" s="9" t="str">
        <f aca="false">IF(I306=0,"",B306/J306-1)</f>
        <v/>
      </c>
      <c r="L306" s="0" t="n">
        <f aca="false">MATCH($A306,DailyBTC!$A:$A,0)</f>
        <v>444</v>
      </c>
      <c r="M306" s="8" t="n">
        <f aca="false">INDEX(DailyBTC!$F:$F,$L306)</f>
        <v>5353.63444136967</v>
      </c>
      <c r="N306" s="8" t="n">
        <f aca="false">INDEX(DailyETH!$F:$F,$L306)</f>
        <v>144.220432132222</v>
      </c>
      <c r="O306" s="8" t="n">
        <f aca="false">INDEX(DailyBTC!$B:$B,$L306)</f>
        <v>58683.0659824664</v>
      </c>
      <c r="P306" s="8" t="n">
        <f aca="false">INDEX(DailyETH!$B:$B,$L306)</f>
        <v>1818.86739976622</v>
      </c>
      <c r="Q306" s="9" t="n">
        <f aca="false">LN(M306/M305)</f>
        <v>0.0114085261108459</v>
      </c>
      <c r="R306" s="9" t="n">
        <f aca="false">LN(N306/N305)</f>
        <v>0.00998790225744935</v>
      </c>
      <c r="S306" s="9" t="n">
        <f aca="false">LN(O306/O305)</f>
        <v>0.0379026687180977</v>
      </c>
      <c r="T306" s="9" t="n">
        <f aca="false">LN(P306/P305)</f>
        <v>0.012122254534639</v>
      </c>
      <c r="U306" s="9" t="n">
        <f aca="false">M306/M305-1</f>
        <v>0.0114738515307526</v>
      </c>
      <c r="V306" s="9" t="n">
        <f aca="false">O306/O305-1</f>
        <v>0.0386301367560371</v>
      </c>
    </row>
    <row r="307" customFormat="false" ht="15" hidden="false" customHeight="false" outlineLevel="0" collapsed="false">
      <c r="A307" s="5" t="n">
        <v>44273</v>
      </c>
      <c r="B307" s="6" t="n">
        <v>3915.46</v>
      </c>
      <c r="C307" s="9" t="n">
        <f aca="false">B307/B306-1</f>
        <v>-0.0147605004378327</v>
      </c>
      <c r="D307" s="9" t="n">
        <f aca="false">LN(B307/B306)</f>
        <v>-0.0148705206018101</v>
      </c>
      <c r="E307" s="9" t="n">
        <f aca="false">B307/B302-1</f>
        <v>-0.00606192915564541</v>
      </c>
      <c r="F307" s="9" t="n">
        <f aca="false">B307/B286-1</f>
        <v>-0.00403680179481236</v>
      </c>
      <c r="G307" s="0" t="n">
        <f aca="false">MAX(G306,B307)</f>
        <v>3974.12</v>
      </c>
      <c r="H307" s="9" t="n">
        <f aca="false">B307/G307-1</f>
        <v>-0.0147605004378327</v>
      </c>
      <c r="I307" s="0" t="n">
        <f aca="false">IF(AND($A307&gt;=CrashTest!$B$3,$A307&lt;=CrashTest!$C$3),1,IF(AND($A307&gt;=CrashTest!$B$4,$A307&lt;=CrashTest!$C$4),2,IF(AND($A307&gt;=CrashTest!$B$5,$A307&lt;=CrashTest!$C$5),3,IF(AND($A307&gt;=CrashTest!$B$6,$A307&lt;=CrashTest!$C$6),4,IF(AND($A307&gt;=CrashTest!$B$7,$A307&lt;=CrashTest!$C$7),5,0)))))</f>
        <v>0</v>
      </c>
      <c r="J307" s="0" t="str">
        <f aca="false">IF(I307=0,"",IF(I306=I307,MAX(J306,B307),B307))</f>
        <v/>
      </c>
      <c r="K307" s="9" t="str">
        <f aca="false">IF(I307=0,"",B307/J307-1)</f>
        <v/>
      </c>
      <c r="L307" s="0" t="n">
        <f aca="false">MATCH($A307,DailyBTC!$A:$A,0)</f>
        <v>445</v>
      </c>
      <c r="M307" s="8" t="n">
        <f aca="false">INDEX(DailyBTC!$F:$F,$L307)</f>
        <v>5416.07795398839</v>
      </c>
      <c r="N307" s="8" t="n">
        <f aca="false">INDEX(DailyETH!$F:$F,$L307)</f>
        <v>145.471379265823</v>
      </c>
      <c r="O307" s="8" t="n">
        <f aca="false">INDEX(DailyBTC!$B:$B,$L307)</f>
        <v>57731.4798410871</v>
      </c>
      <c r="P307" s="8" t="n">
        <f aca="false">INDEX(DailyETH!$B:$B,$L307)</f>
        <v>1781.64520666277</v>
      </c>
      <c r="Q307" s="9" t="n">
        <f aca="false">LN(M307/M306)</f>
        <v>0.011596263683514</v>
      </c>
      <c r="R307" s="9" t="n">
        <f aca="false">LN(N307/N306)</f>
        <v>0.00863645336096198</v>
      </c>
      <c r="S307" s="9" t="n">
        <f aca="false">LN(O307/O306)</f>
        <v>-0.0163485985240842</v>
      </c>
      <c r="T307" s="9" t="n">
        <f aca="false">LN(P307/P306)</f>
        <v>-0.0206767887216692</v>
      </c>
      <c r="U307" s="9" t="n">
        <f aca="false">M307/M306-1</f>
        <v>0.0116637610024701</v>
      </c>
      <c r="V307" s="9" t="n">
        <f aca="false">O307/O306-1</f>
        <v>-0.0162156854869107</v>
      </c>
    </row>
    <row r="308" customFormat="false" ht="15" hidden="false" customHeight="false" outlineLevel="0" collapsed="false">
      <c r="A308" s="5" t="n">
        <v>44274</v>
      </c>
      <c r="B308" s="6" t="n">
        <v>3913.1</v>
      </c>
      <c r="C308" s="9" t="n">
        <f aca="false">B308/B307-1</f>
        <v>-0.000602738886363308</v>
      </c>
      <c r="D308" s="9" t="n">
        <f aca="false">LN(B308/B307)</f>
        <v>-0.000602920606469393</v>
      </c>
      <c r="E308" s="9" t="n">
        <f aca="false">B308/B303-1</f>
        <v>-0.00766862608854424</v>
      </c>
      <c r="F308" s="9" t="n">
        <f aca="false">B308/B287-1</f>
        <v>-0.000222280702202649</v>
      </c>
      <c r="G308" s="0" t="n">
        <f aca="false">MAX(G307,B308)</f>
        <v>3974.12</v>
      </c>
      <c r="H308" s="9" t="n">
        <f aca="false">B308/G308-1</f>
        <v>-0.0153543425966</v>
      </c>
      <c r="I308" s="0" t="n">
        <f aca="false">IF(AND($A308&gt;=CrashTest!$B$3,$A308&lt;=CrashTest!$C$3),1,IF(AND($A308&gt;=CrashTest!$B$4,$A308&lt;=CrashTest!$C$4),2,IF(AND($A308&gt;=CrashTest!$B$5,$A308&lt;=CrashTest!$C$5),3,IF(AND($A308&gt;=CrashTest!$B$6,$A308&lt;=CrashTest!$C$6),4,IF(AND($A308&gt;=CrashTest!$B$7,$A308&lt;=CrashTest!$C$7),5,0)))))</f>
        <v>0</v>
      </c>
      <c r="J308" s="0" t="str">
        <f aca="false">IF(I308=0,"",IF(I307=I308,MAX(J307,B308),B308))</f>
        <v/>
      </c>
      <c r="K308" s="9" t="str">
        <f aca="false">IF(I308=0,"",B308/J308-1)</f>
        <v/>
      </c>
      <c r="L308" s="0" t="n">
        <f aca="false">MATCH($A308,DailyBTC!$A:$A,0)</f>
        <v>446</v>
      </c>
      <c r="M308" s="8" t="n">
        <f aca="false">INDEX(DailyBTC!$F:$F,$L308)</f>
        <v>5449.23850036574</v>
      </c>
      <c r="N308" s="8" t="n">
        <f aca="false">INDEX(DailyETH!$F:$F,$L308)</f>
        <v>145.999066277409</v>
      </c>
      <c r="O308" s="8" t="n">
        <f aca="false">INDEX(DailyBTC!$B:$B,$L308)</f>
        <v>58168.1219222677</v>
      </c>
      <c r="P308" s="8" t="n">
        <f aca="false">INDEX(DailyETH!$B:$B,$L308)</f>
        <v>1810.37383459965</v>
      </c>
      <c r="Q308" s="9" t="n">
        <f aca="false">LN(M308/M307)</f>
        <v>0.00610394542579162</v>
      </c>
      <c r="R308" s="9" t="n">
        <f aca="false">LN(N308/N307)</f>
        <v>0.00362086514212328</v>
      </c>
      <c r="S308" s="9" t="n">
        <f aca="false">LN(O308/O307)</f>
        <v>0.00753486880663623</v>
      </c>
      <c r="T308" s="9" t="n">
        <f aca="false">LN(P308/P307)</f>
        <v>0.0159961515720559</v>
      </c>
      <c r="U308" s="9" t="n">
        <f aca="false">M308/M307-1</f>
        <v>0.00612261246220203</v>
      </c>
      <c r="V308" s="9" t="n">
        <f aca="false">O308/O307-1</f>
        <v>0.00756332736286192</v>
      </c>
    </row>
    <row r="309" customFormat="false" ht="15" hidden="false" customHeight="false" outlineLevel="0" collapsed="false">
      <c r="A309" s="5" t="n">
        <v>44277</v>
      </c>
      <c r="B309" s="6" t="n">
        <v>3940.59</v>
      </c>
      <c r="C309" s="9" t="n">
        <f aca="false">B309/B308-1</f>
        <v>0.0070251207482559</v>
      </c>
      <c r="D309" s="9" t="n">
        <f aca="false">LN(B309/B308)</f>
        <v>0.00700055955065408</v>
      </c>
      <c r="E309" s="9" t="n">
        <f aca="false">B309/B304-1</f>
        <v>-0.00714296512418933</v>
      </c>
      <c r="F309" s="9" t="n">
        <f aca="false">B309/B288-1</f>
        <v>0.00867225875480915</v>
      </c>
      <c r="G309" s="0" t="n">
        <f aca="false">MAX(G308,B309)</f>
        <v>3974.12</v>
      </c>
      <c r="H309" s="9" t="n">
        <f aca="false">B309/G309-1</f>
        <v>-0.00843708795909526</v>
      </c>
      <c r="I309" s="0" t="n">
        <f aca="false">IF(AND($A309&gt;=CrashTest!$B$3,$A309&lt;=CrashTest!$C$3),1,IF(AND($A309&gt;=CrashTest!$B$4,$A309&lt;=CrashTest!$C$4),2,IF(AND($A309&gt;=CrashTest!$B$5,$A309&lt;=CrashTest!$C$5),3,IF(AND($A309&gt;=CrashTest!$B$6,$A309&lt;=CrashTest!$C$6),4,IF(AND($A309&gt;=CrashTest!$B$7,$A309&lt;=CrashTest!$C$7),5,0)))))</f>
        <v>0</v>
      </c>
      <c r="J309" s="0" t="str">
        <f aca="false">IF(I309=0,"",IF(I308=I309,MAX(J308,B309),B309))</f>
        <v/>
      </c>
      <c r="K309" s="9" t="str">
        <f aca="false">IF(I309=0,"",B309/J309-1)</f>
        <v/>
      </c>
      <c r="L309" s="0" t="n">
        <f aca="false">MATCH($A309,DailyBTC!$A:$A,0)</f>
        <v>449</v>
      </c>
      <c r="M309" s="8" t="n">
        <f aca="false">INDEX(DailyBTC!$F:$F,$L309)</f>
        <v>5462.82254281048</v>
      </c>
      <c r="N309" s="8" t="n">
        <f aca="false">INDEX(DailyETH!$F:$F,$L309)</f>
        <v>144.157466239566</v>
      </c>
      <c r="O309" s="8" t="n">
        <f aca="false">INDEX(DailyBTC!$B:$B,$L309)</f>
        <v>54453.1373508475</v>
      </c>
      <c r="P309" s="8" t="n">
        <f aca="false">INDEX(DailyETH!$B:$B,$L309)</f>
        <v>1689.11376779661</v>
      </c>
      <c r="Q309" s="9" t="n">
        <f aca="false">LN(M309/M308)</f>
        <v>0.00248973120806692</v>
      </c>
      <c r="R309" s="9" t="n">
        <f aca="false">LN(N309/N308)</f>
        <v>-0.012694008651757</v>
      </c>
      <c r="S309" s="9" t="n">
        <f aca="false">LN(O309/O308)</f>
        <v>-0.0659970047312794</v>
      </c>
      <c r="T309" s="9" t="n">
        <f aca="false">LN(P309/P308)</f>
        <v>-0.0693293687675423</v>
      </c>
      <c r="U309" s="9" t="n">
        <f aca="false">M309/M308-1</f>
        <v>0.00249283316262128</v>
      </c>
      <c r="V309" s="9" t="n">
        <f aca="false">O309/O308-1</f>
        <v>-0.0638663317406857</v>
      </c>
    </row>
    <row r="310" customFormat="false" ht="15" hidden="false" customHeight="false" outlineLevel="0" collapsed="false">
      <c r="A310" s="5" t="n">
        <v>44278</v>
      </c>
      <c r="B310" s="6" t="n">
        <v>3910.52</v>
      </c>
      <c r="C310" s="9" t="n">
        <f aca="false">B310/B309-1</f>
        <v>-0.00763083700664113</v>
      </c>
      <c r="D310" s="9" t="n">
        <f aca="false">LN(B310/B309)</f>
        <v>-0.00766010080994931</v>
      </c>
      <c r="E310" s="9" t="n">
        <f aca="false">B310/B305-1</f>
        <v>-0.0131702799346912</v>
      </c>
      <c r="F310" s="9" t="n">
        <f aca="false">B310/B289-1</f>
        <v>0.00877595769379602</v>
      </c>
      <c r="G310" s="0" t="n">
        <f aca="false">MAX(G309,B310)</f>
        <v>3974.12</v>
      </c>
      <c r="H310" s="9" t="n">
        <f aca="false">B310/G310-1</f>
        <v>-0.0160035429227099</v>
      </c>
      <c r="I310" s="0" t="n">
        <f aca="false">IF(AND($A310&gt;=CrashTest!$B$3,$A310&lt;=CrashTest!$C$3),1,IF(AND($A310&gt;=CrashTest!$B$4,$A310&lt;=CrashTest!$C$4),2,IF(AND($A310&gt;=CrashTest!$B$5,$A310&lt;=CrashTest!$C$5),3,IF(AND($A310&gt;=CrashTest!$B$6,$A310&lt;=CrashTest!$C$6),4,IF(AND($A310&gt;=CrashTest!$B$7,$A310&lt;=CrashTest!$C$7),5,0)))))</f>
        <v>0</v>
      </c>
      <c r="J310" s="0" t="str">
        <f aca="false">IF(I310=0,"",IF(I309=I310,MAX(J309,B310),B310))</f>
        <v/>
      </c>
      <c r="K310" s="9" t="str">
        <f aca="false">IF(I310=0,"",B310/J310-1)</f>
        <v/>
      </c>
      <c r="L310" s="0" t="n">
        <f aca="false">MATCH($A310,DailyBTC!$A:$A,0)</f>
        <v>450</v>
      </c>
      <c r="M310" s="8" t="n">
        <f aca="false">INDEX(DailyBTC!$F:$F,$L310)</f>
        <v>5473.42662525723</v>
      </c>
      <c r="N310" s="8" t="n">
        <f aca="false">INDEX(DailyETH!$F:$F,$L310)</f>
        <v>143.932607816522</v>
      </c>
      <c r="O310" s="8" t="n">
        <f aca="false">INDEX(DailyBTC!$B:$B,$L310)</f>
        <v>54563.6119458211</v>
      </c>
      <c r="P310" s="8" t="n">
        <f aca="false">INDEX(DailyETH!$B:$B,$L310)</f>
        <v>1671.75213500877</v>
      </c>
      <c r="Q310" s="9" t="n">
        <f aca="false">LN(M310/M309)</f>
        <v>0.00193925460311397</v>
      </c>
      <c r="R310" s="9" t="n">
        <f aca="false">LN(N310/N309)</f>
        <v>-0.00156102892084838</v>
      </c>
      <c r="S310" s="9" t="n">
        <f aca="false">LN(O310/O309)</f>
        <v>0.00202674604595551</v>
      </c>
      <c r="T310" s="9" t="n">
        <f aca="false">LN(P310/P309)</f>
        <v>-0.0103317345756959</v>
      </c>
      <c r="U310" s="9" t="n">
        <f aca="false">M310/M309-1</f>
        <v>0.00194113617340652</v>
      </c>
      <c r="V310" s="9" t="n">
        <f aca="false">O310/O309-1</f>
        <v>0.00202880128397021</v>
      </c>
    </row>
    <row r="311" customFormat="false" ht="15" hidden="false" customHeight="false" outlineLevel="0" collapsed="false">
      <c r="A311" s="5" t="n">
        <v>44279</v>
      </c>
      <c r="B311" s="6" t="n">
        <v>3889.14</v>
      </c>
      <c r="C311" s="9" t="n">
        <f aca="false">B311/B310-1</f>
        <v>-0.00546730358110947</v>
      </c>
      <c r="D311" s="9" t="n">
        <f aca="false">LN(B311/B310)</f>
        <v>-0.00548230398482385</v>
      </c>
      <c r="E311" s="9" t="n">
        <f aca="false">B311/B306-1</f>
        <v>-0.0213833502762876</v>
      </c>
      <c r="F311" s="9" t="n">
        <f aca="false">B311/B290-1</f>
        <v>0.00200187047356981</v>
      </c>
      <c r="G311" s="0" t="n">
        <f aca="false">MAX(G310,B311)</f>
        <v>3974.12</v>
      </c>
      <c r="H311" s="9" t="n">
        <f aca="false">B311/G311-1</f>
        <v>-0.0213833502762876</v>
      </c>
      <c r="I311" s="0" t="n">
        <f aca="false">IF(AND($A311&gt;=CrashTest!$B$3,$A311&lt;=CrashTest!$C$3),1,IF(AND($A311&gt;=CrashTest!$B$4,$A311&lt;=CrashTest!$C$4),2,IF(AND($A311&gt;=CrashTest!$B$5,$A311&lt;=CrashTest!$C$5),3,IF(AND($A311&gt;=CrashTest!$B$6,$A311&lt;=CrashTest!$C$6),4,IF(AND($A311&gt;=CrashTest!$B$7,$A311&lt;=CrashTest!$C$7),5,0)))))</f>
        <v>0</v>
      </c>
      <c r="J311" s="0" t="str">
        <f aca="false">IF(I311=0,"",IF(I310=I311,MAX(J310,B311),B311))</f>
        <v/>
      </c>
      <c r="K311" s="9" t="str">
        <f aca="false">IF(I311=0,"",B311/J311-1)</f>
        <v/>
      </c>
      <c r="L311" s="0" t="n">
        <f aca="false">MATCH($A311,DailyBTC!$A:$A,0)</f>
        <v>451</v>
      </c>
      <c r="M311" s="8" t="n">
        <f aca="false">INDEX(DailyBTC!$F:$F,$L311)</f>
        <v>5415.23378498589</v>
      </c>
      <c r="N311" s="8" t="n">
        <f aca="false">INDEX(DailyETH!$F:$F,$L311)</f>
        <v>139.164085539301</v>
      </c>
      <c r="O311" s="8" t="n">
        <f aca="false">INDEX(DailyBTC!$B:$B,$L311)</f>
        <v>52595.4113237873</v>
      </c>
      <c r="P311" s="8" t="n">
        <f aca="false">INDEX(DailyETH!$B:$B,$L311)</f>
        <v>1586.88241320865</v>
      </c>
      <c r="Q311" s="9" t="n">
        <f aca="false">LN(M311/M310)</f>
        <v>-0.010688806910124</v>
      </c>
      <c r="R311" s="9" t="n">
        <f aca="false">LN(N311/N310)</f>
        <v>-0.0336914803272559</v>
      </c>
      <c r="S311" s="9" t="n">
        <f aca="false">LN(O311/O310)</f>
        <v>-0.0367383339490962</v>
      </c>
      <c r="T311" s="9" t="n">
        <f aca="false">LN(P311/P310)</f>
        <v>-0.0521009140183818</v>
      </c>
      <c r="U311" s="9" t="n">
        <f aca="false">M311/M310-1</f>
        <v>-0.0106318846045753</v>
      </c>
      <c r="V311" s="9" t="n">
        <f aca="false">O311/O310-1</f>
        <v>-0.0360716703283522</v>
      </c>
    </row>
    <row r="312" customFormat="false" ht="15" hidden="false" customHeight="false" outlineLevel="0" collapsed="false">
      <c r="A312" s="5" t="n">
        <v>44280</v>
      </c>
      <c r="B312" s="6" t="n">
        <v>3909.52</v>
      </c>
      <c r="C312" s="9" t="n">
        <f aca="false">B312/B311-1</f>
        <v>0.00524023305923671</v>
      </c>
      <c r="D312" s="9" t="n">
        <f aca="false">LN(B312/B311)</f>
        <v>0.00522655081592671</v>
      </c>
      <c r="E312" s="9" t="n">
        <f aca="false">B312/B307-1</f>
        <v>-0.00151706312923638</v>
      </c>
      <c r="F312" s="9" t="n">
        <f aca="false">B312/B291-1</f>
        <v>-0.00405305915530274</v>
      </c>
      <c r="G312" s="0" t="n">
        <f aca="false">MAX(G311,B312)</f>
        <v>3974.12</v>
      </c>
      <c r="H312" s="9" t="n">
        <f aca="false">B312/G312-1</f>
        <v>-0.0162551709560859</v>
      </c>
      <c r="I312" s="0" t="n">
        <f aca="false">IF(AND($A312&gt;=CrashTest!$B$3,$A312&lt;=CrashTest!$C$3),1,IF(AND($A312&gt;=CrashTest!$B$4,$A312&lt;=CrashTest!$C$4),2,IF(AND($A312&gt;=CrashTest!$B$5,$A312&lt;=CrashTest!$C$5),3,IF(AND($A312&gt;=CrashTest!$B$6,$A312&lt;=CrashTest!$C$6),4,IF(AND($A312&gt;=CrashTest!$B$7,$A312&lt;=CrashTest!$C$7),5,0)))))</f>
        <v>0</v>
      </c>
      <c r="J312" s="0" t="str">
        <f aca="false">IF(I312=0,"",IF(I311=I312,MAX(J311,B312),B312))</f>
        <v/>
      </c>
      <c r="K312" s="9" t="str">
        <f aca="false">IF(I312=0,"",B312/J312-1)</f>
        <v/>
      </c>
      <c r="L312" s="0" t="n">
        <f aca="false">MATCH($A312,DailyBTC!$A:$A,0)</f>
        <v>452</v>
      </c>
      <c r="M312" s="8" t="n">
        <f aca="false">INDEX(DailyBTC!$F:$F,$L312)</f>
        <v>5349.28293419808</v>
      </c>
      <c r="N312" s="8" t="n">
        <f aca="false">INDEX(DailyETH!$F:$F,$L312)</f>
        <v>139.162592073774</v>
      </c>
      <c r="O312" s="8" t="n">
        <f aca="false">INDEX(DailyBTC!$B:$B,$L312)</f>
        <v>51547.1248953828</v>
      </c>
      <c r="P312" s="8" t="n">
        <f aca="false">INDEX(DailyETH!$B:$B,$L312)</f>
        <v>1588.93212396259</v>
      </c>
      <c r="Q312" s="9" t="n">
        <f aca="false">LN(M312/M311)</f>
        <v>-0.0122535321763242</v>
      </c>
      <c r="R312" s="9" t="n">
        <f aca="false">LN(N312/N311)</f>
        <v>-1.07317454397888E-005</v>
      </c>
      <c r="S312" s="9" t="n">
        <f aca="false">LN(O312/O311)</f>
        <v>-0.0201324429657882</v>
      </c>
      <c r="T312" s="9" t="n">
        <f aca="false">LN(P312/P311)</f>
        <v>0.00129082540214909</v>
      </c>
      <c r="U312" s="9" t="n">
        <f aca="false">M312/M311-1</f>
        <v>-0.0121787633565636</v>
      </c>
      <c r="V312" s="9" t="n">
        <f aca="false">O312/O311-1</f>
        <v>-0.019931138516078</v>
      </c>
    </row>
    <row r="313" customFormat="false" ht="15" hidden="false" customHeight="false" outlineLevel="0" collapsed="false">
      <c r="A313" s="5" t="n">
        <v>44281</v>
      </c>
      <c r="B313" s="6" t="n">
        <v>3974.54</v>
      </c>
      <c r="C313" s="9" t="n">
        <f aca="false">B313/B312-1</f>
        <v>0.0166311976917883</v>
      </c>
      <c r="D313" s="9" t="n">
        <f aca="false">LN(B313/B312)</f>
        <v>0.0164944138263532</v>
      </c>
      <c r="E313" s="9" t="n">
        <f aca="false">B313/B308-1</f>
        <v>0.0157011065395722</v>
      </c>
      <c r="F313" s="9" t="n">
        <f aca="false">B313/B292-1</f>
        <v>0.0379177612852344</v>
      </c>
      <c r="G313" s="0" t="n">
        <f aca="false">MAX(G312,B313)</f>
        <v>3974.54</v>
      </c>
      <c r="H313" s="9" t="n">
        <f aca="false">B313/G313-1</f>
        <v>0</v>
      </c>
      <c r="I313" s="0" t="n">
        <f aca="false">IF(AND($A313&gt;=CrashTest!$B$3,$A313&lt;=CrashTest!$C$3),1,IF(AND($A313&gt;=CrashTest!$B$4,$A313&lt;=CrashTest!$C$4),2,IF(AND($A313&gt;=CrashTest!$B$5,$A313&lt;=CrashTest!$C$5),3,IF(AND($A313&gt;=CrashTest!$B$6,$A313&lt;=CrashTest!$C$6),4,IF(AND($A313&gt;=CrashTest!$B$7,$A313&lt;=CrashTest!$C$7),5,0)))))</f>
        <v>0</v>
      </c>
      <c r="J313" s="0" t="str">
        <f aca="false">IF(I313=0,"",IF(I312=I313,MAX(J312,B313),B313))</f>
        <v/>
      </c>
      <c r="K313" s="9" t="str">
        <f aca="false">IF(I313=0,"",B313/J313-1)</f>
        <v/>
      </c>
      <c r="L313" s="0" t="n">
        <f aca="false">MATCH($A313,DailyBTC!$A:$A,0)</f>
        <v>453</v>
      </c>
      <c r="M313" s="8" t="n">
        <f aca="false">INDEX(DailyBTC!$F:$F,$L313)</f>
        <v>5322.80335040868</v>
      </c>
      <c r="N313" s="8" t="n">
        <f aca="false">INDEX(DailyETH!$F:$F,$L313)</f>
        <v>139.624057219458</v>
      </c>
      <c r="O313" s="8" t="n">
        <f aca="false">INDEX(DailyBTC!$B:$B,$L313)</f>
        <v>54817.8571122151</v>
      </c>
      <c r="P313" s="8" t="n">
        <f aca="false">INDEX(DailyETH!$B:$B,$L313)</f>
        <v>1695.66907773232</v>
      </c>
      <c r="Q313" s="9" t="n">
        <f aca="false">LN(M313/M312)</f>
        <v>-0.00496241080191349</v>
      </c>
      <c r="R313" s="9" t="n">
        <f aca="false">LN(N313/N312)</f>
        <v>0.00331052845112593</v>
      </c>
      <c r="S313" s="9" t="n">
        <f aca="false">LN(O313/O312)</f>
        <v>0.0615195648030437</v>
      </c>
      <c r="T313" s="9" t="n">
        <f aca="false">LN(P313/P312)</f>
        <v>0.0650152286248891</v>
      </c>
      <c r="U313" s="9" t="n">
        <f aca="false">M313/M312-1</f>
        <v>-0.0049501183831796</v>
      </c>
      <c r="V313" s="9" t="n">
        <f aca="false">O313/O312-1</f>
        <v>0.063451302540547</v>
      </c>
    </row>
    <row r="314" customFormat="false" ht="15" hidden="false" customHeight="false" outlineLevel="0" collapsed="false">
      <c r="A314" s="5" t="n">
        <v>44284</v>
      </c>
      <c r="B314" s="6" t="n">
        <v>3971.09</v>
      </c>
      <c r="C314" s="9" t="n">
        <f aca="false">B314/B313-1</f>
        <v>-0.000868024978991189</v>
      </c>
      <c r="D314" s="9" t="n">
        <f aca="false">LN(B314/B313)</f>
        <v>-0.00086840193082479</v>
      </c>
      <c r="E314" s="9" t="n">
        <f aca="false">B314/B309-1</f>
        <v>0.00773995772206693</v>
      </c>
      <c r="F314" s="9" t="n">
        <f aca="false">B314/B293-1</f>
        <v>0.041966335620482</v>
      </c>
      <c r="G314" s="0" t="n">
        <f aca="false">MAX(G313,B314)</f>
        <v>3974.54</v>
      </c>
      <c r="H314" s="9" t="n">
        <f aca="false">B314/G314-1</f>
        <v>-0.000868024978991189</v>
      </c>
      <c r="I314" s="0" t="n">
        <f aca="false">IF(AND($A314&gt;=CrashTest!$B$3,$A314&lt;=CrashTest!$C$3),1,IF(AND($A314&gt;=CrashTest!$B$4,$A314&lt;=CrashTest!$C$4),2,IF(AND($A314&gt;=CrashTest!$B$5,$A314&lt;=CrashTest!$C$5),3,IF(AND($A314&gt;=CrashTest!$B$6,$A314&lt;=CrashTest!$C$6),4,IF(AND($A314&gt;=CrashTest!$B$7,$A314&lt;=CrashTest!$C$7),5,0)))))</f>
        <v>0</v>
      </c>
      <c r="J314" s="0" t="str">
        <f aca="false">IF(I314=0,"",IF(I313=I314,MAX(J313,B314),B314))</f>
        <v/>
      </c>
      <c r="K314" s="9" t="str">
        <f aca="false">IF(I314=0,"",B314/J314-1)</f>
        <v/>
      </c>
      <c r="L314" s="0" t="n">
        <f aca="false">MATCH($A314,DailyBTC!$A:$A,0)</f>
        <v>456</v>
      </c>
      <c r="M314" s="8" t="n">
        <f aca="false">INDEX(DailyBTC!$F:$F,$L314)</f>
        <v>5429.9542960111</v>
      </c>
      <c r="N314" s="8" t="n">
        <f aca="false">INDEX(DailyETH!$F:$F,$L314)</f>
        <v>141.298313781447</v>
      </c>
      <c r="O314" s="8" t="n">
        <f aca="false">INDEX(DailyBTC!$B:$B,$L314)</f>
        <v>57571.2333477498</v>
      </c>
      <c r="P314" s="8" t="n">
        <f aca="false">INDEX(DailyETH!$B:$B,$L314)</f>
        <v>1811.1432226768</v>
      </c>
      <c r="Q314" s="9" t="n">
        <f aca="false">LN(M314/M313)</f>
        <v>0.0199306068375232</v>
      </c>
      <c r="R314" s="9" t="n">
        <f aca="false">LN(N314/N313)</f>
        <v>0.0119198508795992</v>
      </c>
      <c r="S314" s="9" t="n">
        <f aca="false">LN(O314/O313)</f>
        <v>0.0490070213184278</v>
      </c>
      <c r="T314" s="9" t="n">
        <f aca="false">LN(P314/P313)</f>
        <v>0.0658808615617929</v>
      </c>
      <c r="U314" s="9" t="n">
        <f aca="false">M314/M313-1</f>
        <v>0.0201305474856959</v>
      </c>
      <c r="V314" s="9" t="n">
        <f aca="false">O314/O313-1</f>
        <v>0.0502277246974174</v>
      </c>
    </row>
    <row r="315" customFormat="false" ht="15" hidden="false" customHeight="false" outlineLevel="0" collapsed="false">
      <c r="A315" s="5" t="n">
        <v>44285</v>
      </c>
      <c r="B315" s="6" t="n">
        <v>3958.55</v>
      </c>
      <c r="C315" s="9" t="n">
        <f aca="false">B315/B314-1</f>
        <v>-0.00315782316693902</v>
      </c>
      <c r="D315" s="9" t="n">
        <f aca="false">LN(B315/B314)</f>
        <v>-0.00316281961188157</v>
      </c>
      <c r="E315" s="9" t="n">
        <f aca="false">B315/B310-1</f>
        <v>0.012282254022483</v>
      </c>
      <c r="F315" s="9" t="n">
        <f aca="false">B315/B294-1</f>
        <v>0.0145393688073772</v>
      </c>
      <c r="G315" s="0" t="n">
        <f aca="false">MAX(G314,B315)</f>
        <v>3974.54</v>
      </c>
      <c r="H315" s="9" t="n">
        <f aca="false">B315/G315-1</f>
        <v>-0.00402310707654219</v>
      </c>
      <c r="I315" s="0" t="n">
        <f aca="false">IF(AND($A315&gt;=CrashTest!$B$3,$A315&lt;=CrashTest!$C$3),1,IF(AND($A315&gt;=CrashTest!$B$4,$A315&lt;=CrashTest!$C$4),2,IF(AND($A315&gt;=CrashTest!$B$5,$A315&lt;=CrashTest!$C$5),3,IF(AND($A315&gt;=CrashTest!$B$6,$A315&lt;=CrashTest!$C$6),4,IF(AND($A315&gt;=CrashTest!$B$7,$A315&lt;=CrashTest!$C$7),5,0)))))</f>
        <v>0</v>
      </c>
      <c r="J315" s="0" t="str">
        <f aca="false">IF(I315=0,"",IF(I314=I315,MAX(J314,B315),B315))</f>
        <v/>
      </c>
      <c r="K315" s="9" t="str">
        <f aca="false">IF(I315=0,"",B315/J315-1)</f>
        <v/>
      </c>
      <c r="L315" s="0" t="n">
        <f aca="false">MATCH($A315,DailyBTC!$A:$A,0)</f>
        <v>457</v>
      </c>
      <c r="M315" s="8" t="n">
        <f aca="false">INDEX(DailyBTC!$F:$F,$L315)</f>
        <v>5448.44077355222</v>
      </c>
      <c r="N315" s="8" t="n">
        <f aca="false">INDEX(DailyETH!$F:$F,$L315)</f>
        <v>142.603623515495</v>
      </c>
      <c r="O315" s="8" t="n">
        <f aca="false">INDEX(DailyBTC!$B:$B,$L315)</f>
        <v>58684.5483921683</v>
      </c>
      <c r="P315" s="8" t="n">
        <f aca="false">INDEX(DailyETH!$B:$B,$L315)</f>
        <v>1840.87399678551</v>
      </c>
      <c r="Q315" s="9" t="n">
        <f aca="false">LN(M315/M314)</f>
        <v>0.00339875417623571</v>
      </c>
      <c r="R315" s="9" t="n">
        <f aca="false">LN(N315/N314)</f>
        <v>0.00919556199134944</v>
      </c>
      <c r="S315" s="9" t="n">
        <f aca="false">LN(O315/O314)</f>
        <v>0.0191534401629324</v>
      </c>
      <c r="T315" s="9" t="n">
        <f aca="false">LN(P315/P314)</f>
        <v>0.0162821964662687</v>
      </c>
      <c r="U315" s="9" t="n">
        <f aca="false">M315/M314-1</f>
        <v>0.00340453649024308</v>
      </c>
      <c r="V315" s="9" t="n">
        <f aca="false">O315/O314-1</f>
        <v>0.0193380440139903</v>
      </c>
    </row>
    <row r="316" customFormat="false" ht="15" hidden="false" customHeight="false" outlineLevel="0" collapsed="false">
      <c r="A316" s="5" t="n">
        <v>44286</v>
      </c>
      <c r="B316" s="6" t="n">
        <v>3972.89</v>
      </c>
      <c r="C316" s="9" t="n">
        <f aca="false">B316/B315-1</f>
        <v>0.00362253855578421</v>
      </c>
      <c r="D316" s="9" t="n">
        <f aca="false">LN(B316/B315)</f>
        <v>0.0036159929659949</v>
      </c>
      <c r="E316" s="9" t="n">
        <f aca="false">B316/B311-1</f>
        <v>0.0215343237836643</v>
      </c>
      <c r="F316" s="9" t="n">
        <f aca="false">B316/B295-1</f>
        <v>0.0265096413963812</v>
      </c>
      <c r="G316" s="0" t="n">
        <f aca="false">MAX(G315,B316)</f>
        <v>3974.54</v>
      </c>
      <c r="H316" s="9" t="n">
        <f aca="false">B316/G316-1</f>
        <v>-0.000415142381256728</v>
      </c>
      <c r="I316" s="0" t="n">
        <f aca="false">IF(AND($A316&gt;=CrashTest!$B$3,$A316&lt;=CrashTest!$C$3),1,IF(AND($A316&gt;=CrashTest!$B$4,$A316&lt;=CrashTest!$C$4),2,IF(AND($A316&gt;=CrashTest!$B$5,$A316&lt;=CrashTest!$C$5),3,IF(AND($A316&gt;=CrashTest!$B$6,$A316&lt;=CrashTest!$C$6),4,IF(AND($A316&gt;=CrashTest!$B$7,$A316&lt;=CrashTest!$C$7),5,0)))))</f>
        <v>0</v>
      </c>
      <c r="J316" s="0" t="str">
        <f aca="false">IF(I316=0,"",IF(I315=I316,MAX(J315,B316),B316))</f>
        <v/>
      </c>
      <c r="K316" s="9" t="str">
        <f aca="false">IF(I316=0,"",B316/J316-1)</f>
        <v/>
      </c>
      <c r="L316" s="0" t="n">
        <f aca="false">MATCH($A316,DailyBTC!$A:$A,0)</f>
        <v>458</v>
      </c>
      <c r="M316" s="8" t="n">
        <f aca="false">INDEX(DailyBTC!$F:$F,$L316)</f>
        <v>5470.23011129107</v>
      </c>
      <c r="N316" s="8" t="n">
        <f aca="false">INDEX(DailyETH!$F:$F,$L316)</f>
        <v>142.958706559861</v>
      </c>
      <c r="O316" s="8" t="n">
        <f aca="false">INDEX(DailyBTC!$B:$B,$L316)</f>
        <v>58792.1948275862</v>
      </c>
      <c r="P316" s="8" t="n">
        <f aca="false">INDEX(DailyETH!$B:$B,$L316)</f>
        <v>1916.88001928697</v>
      </c>
      <c r="Q316" s="9" t="n">
        <f aca="false">LN(M316/M315)</f>
        <v>0.00399121228097946</v>
      </c>
      <c r="R316" s="9" t="n">
        <f aca="false">LN(N316/N315)</f>
        <v>0.00248690523907273</v>
      </c>
      <c r="S316" s="9" t="n">
        <f aca="false">LN(O316/O315)</f>
        <v>0.00183264299972638</v>
      </c>
      <c r="T316" s="9" t="n">
        <f aca="false">LN(P316/P315)</f>
        <v>0.0404584172588237</v>
      </c>
      <c r="U316" s="9" t="n">
        <f aca="false">M316/M315-1</f>
        <v>0.00399918777581632</v>
      </c>
      <c r="V316" s="9" t="n">
        <f aca="false">O316/O315-1</f>
        <v>0.00183432331622524</v>
      </c>
    </row>
    <row r="317" customFormat="false" ht="15" hidden="false" customHeight="false" outlineLevel="0" collapsed="false">
      <c r="A317" s="5" t="n">
        <v>44287</v>
      </c>
      <c r="B317" s="6" t="n">
        <v>4019.87</v>
      </c>
      <c r="C317" s="9" t="n">
        <f aca="false">B317/B316-1</f>
        <v>0.0118251449196933</v>
      </c>
      <c r="D317" s="9" t="n">
        <f aca="false">LN(B317/B316)</f>
        <v>0.0117557742368885</v>
      </c>
      <c r="E317" s="9" t="n">
        <f aca="false">B317/B312-1</f>
        <v>0.028225971474759</v>
      </c>
      <c r="F317" s="9" t="n">
        <f aca="false">B317/B296-1</f>
        <v>0.052399128731949</v>
      </c>
      <c r="G317" s="0" t="n">
        <f aca="false">MAX(G316,B317)</f>
        <v>4019.87</v>
      </c>
      <c r="H317" s="9" t="n">
        <f aca="false">B317/G317-1</f>
        <v>0</v>
      </c>
      <c r="I317" s="0" t="n">
        <f aca="false">IF(AND($A317&gt;=CrashTest!$B$3,$A317&lt;=CrashTest!$C$3),1,IF(AND($A317&gt;=CrashTest!$B$4,$A317&lt;=CrashTest!$C$4),2,IF(AND($A317&gt;=CrashTest!$B$5,$A317&lt;=CrashTest!$C$5),3,IF(AND($A317&gt;=CrashTest!$B$6,$A317&lt;=CrashTest!$C$6),4,IF(AND($A317&gt;=CrashTest!$B$7,$A317&lt;=CrashTest!$C$7),5,0)))))</f>
        <v>0</v>
      </c>
      <c r="J317" s="0" t="str">
        <f aca="false">IF(I317=0,"",IF(I316=I317,MAX(J316,B317),B317))</f>
        <v/>
      </c>
      <c r="K317" s="9" t="str">
        <f aca="false">IF(I317=0,"",B317/J317-1)</f>
        <v/>
      </c>
      <c r="L317" s="0" t="n">
        <f aca="false">MATCH($A317,DailyBTC!$A:$A,0)</f>
        <v>459</v>
      </c>
      <c r="M317" s="8" t="n">
        <f aca="false">INDEX(DailyBTC!$F:$F,$L317)</f>
        <v>5507.51885853868</v>
      </c>
      <c r="N317" s="8" t="n">
        <f aca="false">INDEX(DailyETH!$F:$F,$L317)</f>
        <v>144.85701688858</v>
      </c>
      <c r="O317" s="8" t="n">
        <f aca="false">INDEX(DailyBTC!$B:$B,$L317)</f>
        <v>58818.9770985973</v>
      </c>
      <c r="P317" s="8" t="n">
        <f aca="false">INDEX(DailyETH!$B:$B,$L317)</f>
        <v>1971.24078258329</v>
      </c>
      <c r="Q317" s="9" t="n">
        <f aca="false">LN(M317/M316)</f>
        <v>0.00679354041763845</v>
      </c>
      <c r="R317" s="9" t="n">
        <f aca="false">LN(N317/N316)</f>
        <v>0.013191342246451</v>
      </c>
      <c r="S317" s="9" t="n">
        <f aca="false">LN(O317/O316)</f>
        <v>0.000455437541101094</v>
      </c>
      <c r="T317" s="9" t="n">
        <f aca="false">LN(P317/P316)</f>
        <v>0.027964309002652</v>
      </c>
      <c r="U317" s="9" t="n">
        <f aca="false">M317/M316-1</f>
        <v>0.00681666885834287</v>
      </c>
      <c r="V317" s="9" t="n">
        <f aca="false">O317/O316-1</f>
        <v>0.00045554126852454</v>
      </c>
    </row>
    <row r="318" customFormat="false" ht="15" hidden="false" customHeight="false" outlineLevel="0" collapsed="false">
      <c r="A318" s="5" t="n">
        <v>44291</v>
      </c>
      <c r="B318" s="6" t="n">
        <v>4077.91</v>
      </c>
      <c r="C318" s="9" t="n">
        <f aca="false">B318/B317-1</f>
        <v>0.0144382778547565</v>
      </c>
      <c r="D318" s="9" t="n">
        <f aca="false">LN(B318/B317)</f>
        <v>0.0143350384671663</v>
      </c>
      <c r="E318" s="9" t="n">
        <f aca="false">B318/B313-1</f>
        <v>0.0260080411821242</v>
      </c>
      <c r="F318" s="9" t="n">
        <f aca="false">B318/B297-1</f>
        <v>0.0821128999302103</v>
      </c>
      <c r="G318" s="0" t="n">
        <f aca="false">MAX(G317,B318)</f>
        <v>4077.91</v>
      </c>
      <c r="H318" s="9" t="n">
        <f aca="false">B318/G318-1</f>
        <v>0</v>
      </c>
      <c r="I318" s="0" t="n">
        <f aca="false">IF(AND($A318&gt;=CrashTest!$B$3,$A318&lt;=CrashTest!$C$3),1,IF(AND($A318&gt;=CrashTest!$B$4,$A318&lt;=CrashTest!$C$4),2,IF(AND($A318&gt;=CrashTest!$B$5,$A318&lt;=CrashTest!$C$5),3,IF(AND($A318&gt;=CrashTest!$B$6,$A318&lt;=CrashTest!$C$6),4,IF(AND($A318&gt;=CrashTest!$B$7,$A318&lt;=CrashTest!$C$7),5,0)))))</f>
        <v>0</v>
      </c>
      <c r="J318" s="0" t="str">
        <f aca="false">IF(I318=0,"",IF(I317=I318,MAX(J317,B318),B318))</f>
        <v/>
      </c>
      <c r="K318" s="9" t="str">
        <f aca="false">IF(I318=0,"",B318/J318-1)</f>
        <v/>
      </c>
      <c r="L318" s="0" t="n">
        <f aca="false">MATCH($A318,DailyBTC!$A:$A,0)</f>
        <v>463</v>
      </c>
      <c r="M318" s="8" t="n">
        <f aca="false">INDEX(DailyBTC!$F:$F,$L318)</f>
        <v>5453.28466574821</v>
      </c>
      <c r="N318" s="8" t="n">
        <f aca="false">INDEX(DailyETH!$F:$F,$L318)</f>
        <v>144.728240957489</v>
      </c>
      <c r="O318" s="8" t="n">
        <f aca="false">INDEX(DailyBTC!$B:$B,$L318)</f>
        <v>58755.8525295149</v>
      </c>
      <c r="P318" s="8" t="n">
        <f aca="false">INDEX(DailyETH!$B:$B,$L318)</f>
        <v>2099.52728872005</v>
      </c>
      <c r="Q318" s="9" t="n">
        <f aca="false">LN(M318/M317)</f>
        <v>-0.00989610575154019</v>
      </c>
      <c r="R318" s="9" t="n">
        <f aca="false">LN(N318/N317)</f>
        <v>-0.000889381873488147</v>
      </c>
      <c r="S318" s="9" t="n">
        <f aca="false">LN(O318/O317)</f>
        <v>-0.00107377702093665</v>
      </c>
      <c r="T318" s="9" t="n">
        <f aca="false">LN(P318/P317)</f>
        <v>0.0630490354215273</v>
      </c>
      <c r="U318" s="9" t="n">
        <f aca="false">M318/M317-1</f>
        <v>-0.00984730042392545</v>
      </c>
      <c r="V318" s="9" t="n">
        <f aca="false">O318/O317-1</f>
        <v>-0.00107320072867956</v>
      </c>
    </row>
    <row r="319" customFormat="false" ht="15" hidden="false" customHeight="false" outlineLevel="0" collapsed="false">
      <c r="A319" s="5" t="n">
        <v>44292</v>
      </c>
      <c r="B319" s="6" t="n">
        <v>4073.94</v>
      </c>
      <c r="C319" s="9" t="n">
        <f aca="false">B319/B318-1</f>
        <v>-0.000973537915255562</v>
      </c>
      <c r="D319" s="9" t="n">
        <f aca="false">LN(B319/B318)</f>
        <v>-0.000974012111081841</v>
      </c>
      <c r="E319" s="9" t="n">
        <f aca="false">B319/B314-1</f>
        <v>0.0258996900095441</v>
      </c>
      <c r="F319" s="9" t="n">
        <f aca="false">B319/B298-1</f>
        <v>0.0603861590758836</v>
      </c>
      <c r="G319" s="0" t="n">
        <f aca="false">MAX(G318,B319)</f>
        <v>4077.91</v>
      </c>
      <c r="H319" s="9" t="n">
        <f aca="false">B319/G319-1</f>
        <v>-0.000973537915255562</v>
      </c>
      <c r="I319" s="0" t="n">
        <f aca="false">IF(AND($A319&gt;=CrashTest!$B$3,$A319&lt;=CrashTest!$C$3),1,IF(AND($A319&gt;=CrashTest!$B$4,$A319&lt;=CrashTest!$C$4),2,IF(AND($A319&gt;=CrashTest!$B$5,$A319&lt;=CrashTest!$C$5),3,IF(AND($A319&gt;=CrashTest!$B$6,$A319&lt;=CrashTest!$C$6),4,IF(AND($A319&gt;=CrashTest!$B$7,$A319&lt;=CrashTest!$C$7),5,0)))))</f>
        <v>0</v>
      </c>
      <c r="J319" s="0" t="str">
        <f aca="false">IF(I319=0,"",IF(I318=I319,MAX(J318,B319),B319))</f>
        <v/>
      </c>
      <c r="K319" s="9" t="str">
        <f aca="false">IF(I319=0,"",B319/J319-1)</f>
        <v/>
      </c>
      <c r="L319" s="0" t="n">
        <f aca="false">MATCH($A319,DailyBTC!$A:$A,0)</f>
        <v>464</v>
      </c>
      <c r="M319" s="8" t="n">
        <f aca="false">INDEX(DailyBTC!$F:$F,$L319)</f>
        <v>5535.61236736775</v>
      </c>
      <c r="N319" s="8" t="n">
        <f aca="false">INDEX(DailyETH!$F:$F,$L319)</f>
        <v>146.874006820393</v>
      </c>
      <c r="O319" s="8" t="n">
        <f aca="false">INDEX(DailyBTC!$B:$B,$L319)</f>
        <v>58084.0664231444</v>
      </c>
      <c r="P319" s="8" t="n">
        <f aca="false">INDEX(DailyETH!$B:$B,$L319)</f>
        <v>2116.90126201052</v>
      </c>
      <c r="Q319" s="9" t="n">
        <f aca="false">LN(M319/M318)</f>
        <v>0.0149840774255395</v>
      </c>
      <c r="R319" s="9" t="n">
        <f aca="false">LN(N319/N318)</f>
        <v>0.0147173391851537</v>
      </c>
      <c r="S319" s="9" t="n">
        <f aca="false">LN(O319/O318)</f>
        <v>-0.0114993833481709</v>
      </c>
      <c r="T319" s="9" t="n">
        <f aca="false">LN(P319/P318)</f>
        <v>0.00824113176001129</v>
      </c>
      <c r="U319" s="9" t="n">
        <f aca="false">M319/M318-1</f>
        <v>0.0150969015310412</v>
      </c>
      <c r="V319" s="9" t="n">
        <f aca="false">O319/O318-1</f>
        <v>-0.0114335181509457</v>
      </c>
    </row>
    <row r="320" customFormat="false" ht="15" hidden="false" customHeight="false" outlineLevel="0" collapsed="false">
      <c r="A320" s="5" t="n">
        <v>44293</v>
      </c>
      <c r="B320" s="6" t="n">
        <v>4079.95</v>
      </c>
      <c r="C320" s="9" t="n">
        <f aca="false">B320/B319-1</f>
        <v>0.00147523036667208</v>
      </c>
      <c r="D320" s="9" t="n">
        <f aca="false">LN(B320/B319)</f>
        <v>0.00147414328335558</v>
      </c>
      <c r="E320" s="9" t="n">
        <f aca="false">B320/B315-1</f>
        <v>0.0306677950259564</v>
      </c>
      <c r="F320" s="9" t="n">
        <f aca="false">B320/B299-1</f>
        <v>0.0676724194329228</v>
      </c>
      <c r="G320" s="0" t="n">
        <f aca="false">MAX(G319,B320)</f>
        <v>4079.95</v>
      </c>
      <c r="H320" s="9" t="n">
        <f aca="false">B320/G320-1</f>
        <v>0</v>
      </c>
      <c r="I320" s="0" t="n">
        <f aca="false">IF(AND($A320&gt;=CrashTest!$B$3,$A320&lt;=CrashTest!$C$3),1,IF(AND($A320&gt;=CrashTest!$B$4,$A320&lt;=CrashTest!$C$4),2,IF(AND($A320&gt;=CrashTest!$B$5,$A320&lt;=CrashTest!$C$5),3,IF(AND($A320&gt;=CrashTest!$B$6,$A320&lt;=CrashTest!$C$6),4,IF(AND($A320&gt;=CrashTest!$B$7,$A320&lt;=CrashTest!$C$7),5,0)))))</f>
        <v>0</v>
      </c>
      <c r="J320" s="0" t="str">
        <f aca="false">IF(I320=0,"",IF(I319=I320,MAX(J319,B320),B320))</f>
        <v/>
      </c>
      <c r="K320" s="9" t="str">
        <f aca="false">IF(I320=0,"",B320/J320-1)</f>
        <v/>
      </c>
      <c r="L320" s="0" t="n">
        <f aca="false">MATCH($A320,DailyBTC!$A:$A,0)</f>
        <v>465</v>
      </c>
      <c r="M320" s="8" t="n">
        <f aca="false">INDEX(DailyBTC!$F:$F,$L320)</f>
        <v>5538.00744817011</v>
      </c>
      <c r="N320" s="8" t="n">
        <f aca="false">INDEX(DailyETH!$F:$F,$L320)</f>
        <v>148.490319880432</v>
      </c>
      <c r="O320" s="8" t="n">
        <f aca="false">INDEX(DailyBTC!$B:$B,$L320)</f>
        <v>56266.8346762127</v>
      </c>
      <c r="P320" s="8" t="n">
        <f aca="false">INDEX(DailyETH!$B:$B,$L320)</f>
        <v>1985.39789129164</v>
      </c>
      <c r="Q320" s="9" t="n">
        <f aca="false">LN(M320/M319)</f>
        <v>0.000432574150025528</v>
      </c>
      <c r="R320" s="9" t="n">
        <f aca="false">LN(N320/N319)</f>
        <v>0.0109446473260589</v>
      </c>
      <c r="S320" s="9" t="n">
        <f aca="false">LN(O320/O319)</f>
        <v>-0.0317861027973227</v>
      </c>
      <c r="T320" s="9" t="n">
        <f aca="false">LN(P320/P319)</f>
        <v>-0.0641340074755887</v>
      </c>
      <c r="U320" s="9" t="n">
        <f aca="false">M320/M319-1</f>
        <v>0.000432667723715197</v>
      </c>
      <c r="V320" s="9" t="n">
        <f aca="false">O320/O319-1</f>
        <v>-0.0312862349149784</v>
      </c>
    </row>
    <row r="321" customFormat="false" ht="15" hidden="false" customHeight="false" outlineLevel="0" collapsed="false">
      <c r="A321" s="5" t="n">
        <v>44294</v>
      </c>
      <c r="B321" s="6" t="n">
        <v>4097.17</v>
      </c>
      <c r="C321" s="9" t="n">
        <f aca="false">B321/B320-1</f>
        <v>0.00422063995882316</v>
      </c>
      <c r="D321" s="9" t="n">
        <f aca="false">LN(B321/B320)</f>
        <v>0.00421175804080724</v>
      </c>
      <c r="E321" s="9" t="n">
        <f aca="false">B321/B316-1</f>
        <v>0.0312820138488608</v>
      </c>
      <c r="F321" s="9" t="n">
        <f aca="false">B321/B300-1</f>
        <v>0.0572141485869993</v>
      </c>
      <c r="G321" s="0" t="n">
        <f aca="false">MAX(G320,B321)</f>
        <v>4097.17</v>
      </c>
      <c r="H321" s="9" t="n">
        <f aca="false">B321/G321-1</f>
        <v>0</v>
      </c>
      <c r="I321" s="0" t="n">
        <f aca="false">IF(AND($A321&gt;=CrashTest!$B$3,$A321&lt;=CrashTest!$C$3),1,IF(AND($A321&gt;=CrashTest!$B$4,$A321&lt;=CrashTest!$C$4),2,IF(AND($A321&gt;=CrashTest!$B$5,$A321&lt;=CrashTest!$C$5),3,IF(AND($A321&gt;=CrashTest!$B$6,$A321&lt;=CrashTest!$C$6),4,IF(AND($A321&gt;=CrashTest!$B$7,$A321&lt;=CrashTest!$C$7),5,0)))))</f>
        <v>0</v>
      </c>
      <c r="J321" s="0" t="str">
        <f aca="false">IF(I321=0,"",IF(I320=I321,MAX(J320,B321),B321))</f>
        <v/>
      </c>
      <c r="K321" s="9" t="str">
        <f aca="false">IF(I321=0,"",B321/J321-1)</f>
        <v/>
      </c>
      <c r="L321" s="0" t="n">
        <f aca="false">MATCH($A321,DailyBTC!$A:$A,0)</f>
        <v>466</v>
      </c>
      <c r="M321" s="8" t="n">
        <f aca="false">INDEX(DailyBTC!$F:$F,$L321)</f>
        <v>5503.89136248546</v>
      </c>
      <c r="N321" s="8" t="n">
        <f aca="false">INDEX(DailyETH!$F:$F,$L321)</f>
        <v>145.739681206457</v>
      </c>
      <c r="O321" s="8" t="n">
        <f aca="false">INDEX(DailyBTC!$B:$B,$L321)</f>
        <v>57963.3445994155</v>
      </c>
      <c r="P321" s="8" t="n">
        <f aca="false">INDEX(DailyETH!$B:$B,$L321)</f>
        <v>2078.55003594389</v>
      </c>
      <c r="Q321" s="9" t="n">
        <f aca="false">LN(M321/M320)</f>
        <v>-0.00617940715270556</v>
      </c>
      <c r="R321" s="9" t="n">
        <f aca="false">LN(N321/N320)</f>
        <v>-0.0186977453007652</v>
      </c>
      <c r="S321" s="9" t="n">
        <f aca="false">LN(O321/O320)</f>
        <v>0.0297055416505832</v>
      </c>
      <c r="T321" s="9" t="n">
        <f aca="false">LN(P321/P320)</f>
        <v>0.0458512094581129</v>
      </c>
      <c r="U321" s="9" t="n">
        <f aca="false">M321/M320-1</f>
        <v>-0.00616035388249892</v>
      </c>
      <c r="V321" s="9" t="n">
        <f aca="false">O321/O320-1</f>
        <v>0.0301511526810663</v>
      </c>
    </row>
    <row r="322" customFormat="false" ht="15" hidden="false" customHeight="false" outlineLevel="0" collapsed="false">
      <c r="A322" s="5" t="n">
        <v>44295</v>
      </c>
      <c r="B322" s="6" t="n">
        <v>4128.8</v>
      </c>
      <c r="C322" s="9" t="n">
        <f aca="false">B322/B321-1</f>
        <v>0.00771996280359377</v>
      </c>
      <c r="D322" s="9" t="n">
        <f aca="false">LN(B322/B321)</f>
        <v>0.00769031637255569</v>
      </c>
      <c r="E322" s="9" t="n">
        <f aca="false">B322/B317-1</f>
        <v>0.0270978912253381</v>
      </c>
      <c r="F322" s="9" t="n">
        <f aca="false">B322/B301-1</f>
        <v>0.0589897943218571</v>
      </c>
      <c r="G322" s="0" t="n">
        <f aca="false">MAX(G321,B322)</f>
        <v>4128.8</v>
      </c>
      <c r="H322" s="9" t="n">
        <f aca="false">B322/G322-1</f>
        <v>0</v>
      </c>
      <c r="I322" s="0" t="n">
        <f aca="false">IF(AND($A322&gt;=CrashTest!$B$3,$A322&lt;=CrashTest!$C$3),1,IF(AND($A322&gt;=CrashTest!$B$4,$A322&lt;=CrashTest!$C$4),2,IF(AND($A322&gt;=CrashTest!$B$5,$A322&lt;=CrashTest!$C$5),3,IF(AND($A322&gt;=CrashTest!$B$6,$A322&lt;=CrashTest!$C$6),4,IF(AND($A322&gt;=CrashTest!$B$7,$A322&lt;=CrashTest!$C$7),5,0)))))</f>
        <v>0</v>
      </c>
      <c r="J322" s="0" t="str">
        <f aca="false">IF(I322=0,"",IF(I321=I322,MAX(J321,B322),B322))</f>
        <v/>
      </c>
      <c r="K322" s="9" t="str">
        <f aca="false">IF(I322=0,"",B322/J322-1)</f>
        <v/>
      </c>
      <c r="L322" s="0" t="n">
        <f aca="false">MATCH($A322,DailyBTC!$A:$A,0)</f>
        <v>467</v>
      </c>
      <c r="M322" s="8" t="n">
        <f aca="false">INDEX(DailyBTC!$F:$F,$L322)</f>
        <v>5527.88776177127</v>
      </c>
      <c r="N322" s="8" t="n">
        <f aca="false">INDEX(DailyETH!$F:$F,$L322)</f>
        <v>146.447896244823</v>
      </c>
      <c r="O322" s="8" t="n">
        <f aca="false">INDEX(DailyBTC!$B:$B,$L322)</f>
        <v>58051.7625563998</v>
      </c>
      <c r="P322" s="8" t="n">
        <f aca="false">INDEX(DailyETH!$B:$B,$L322)</f>
        <v>2066.05360420807</v>
      </c>
      <c r="Q322" s="9" t="n">
        <f aca="false">LN(M322/M321)</f>
        <v>0.00435042015655751</v>
      </c>
      <c r="R322" s="9" t="n">
        <f aca="false">LN(N322/N321)</f>
        <v>0.0048476833373017</v>
      </c>
      <c r="S322" s="9" t="n">
        <f aca="false">LN(O322/O321)</f>
        <v>0.0015242493201212</v>
      </c>
      <c r="T322" s="9" t="n">
        <f aca="false">LN(P322/P321)</f>
        <v>-0.0060302362729344</v>
      </c>
      <c r="U322" s="9" t="n">
        <f aca="false">M322/M321-1</f>
        <v>0.00435989697205286</v>
      </c>
      <c r="V322" s="9" t="n">
        <f aca="false">O322/O321-1</f>
        <v>0.00152541157856501</v>
      </c>
    </row>
    <row r="323" customFormat="false" ht="15" hidden="false" customHeight="false" outlineLevel="0" collapsed="false">
      <c r="A323" s="5" t="n">
        <v>44298</v>
      </c>
      <c r="B323" s="6" t="n">
        <v>4127.99</v>
      </c>
      <c r="C323" s="9" t="n">
        <f aca="false">B323/B322-1</f>
        <v>-0.000196182910288778</v>
      </c>
      <c r="D323" s="9" t="n">
        <f aca="false">LN(B323/B322)</f>
        <v>-0.000196202156673172</v>
      </c>
      <c r="E323" s="9" t="n">
        <f aca="false">B323/B318-1</f>
        <v>0.0122808007042823</v>
      </c>
      <c r="F323" s="9" t="n">
        <f aca="false">B323/B302-1</f>
        <v>0.047888732630339</v>
      </c>
      <c r="G323" s="0" t="n">
        <f aca="false">MAX(G322,B323)</f>
        <v>4128.8</v>
      </c>
      <c r="H323" s="9" t="n">
        <f aca="false">B323/G323-1</f>
        <v>-0.000196182910288778</v>
      </c>
      <c r="I323" s="0" t="n">
        <f aca="false">IF(AND($A323&gt;=CrashTest!$B$3,$A323&lt;=CrashTest!$C$3),1,IF(AND($A323&gt;=CrashTest!$B$4,$A323&lt;=CrashTest!$C$4),2,IF(AND($A323&gt;=CrashTest!$B$5,$A323&lt;=CrashTest!$C$5),3,IF(AND($A323&gt;=CrashTest!$B$6,$A323&lt;=CrashTest!$C$6),4,IF(AND($A323&gt;=CrashTest!$B$7,$A323&lt;=CrashTest!$C$7),5,0)))))</f>
        <v>0</v>
      </c>
      <c r="J323" s="0" t="str">
        <f aca="false">IF(I323=0,"",IF(I322=I323,MAX(J322,B323),B323))</f>
        <v/>
      </c>
      <c r="K323" s="9" t="str">
        <f aca="false">IF(I323=0,"",B323/J323-1)</f>
        <v/>
      </c>
      <c r="L323" s="0" t="n">
        <f aca="false">MATCH($A323,DailyBTC!$A:$A,0)</f>
        <v>470</v>
      </c>
      <c r="M323" s="8" t="n">
        <f aca="false">INDEX(DailyBTC!$F:$F,$L323)</f>
        <v>5585.44575720726</v>
      </c>
      <c r="N323" s="8" t="n">
        <f aca="false">INDEX(DailyETH!$F:$F,$L323)</f>
        <v>148.109115319496</v>
      </c>
      <c r="O323" s="8" t="n">
        <f aca="false">INDEX(DailyBTC!$B:$B,$L323)</f>
        <v>59905.9363744594</v>
      </c>
      <c r="P323" s="8" t="n">
        <f aca="false">INDEX(DailyETH!$B:$B,$L323)</f>
        <v>2142.82890011689</v>
      </c>
      <c r="Q323" s="9" t="n">
        <f aca="false">LN(M323/M322)</f>
        <v>0.0103584599508541</v>
      </c>
      <c r="R323" s="9" t="n">
        <f aca="false">LN(N323/N322)</f>
        <v>0.0112795596253228</v>
      </c>
      <c r="S323" s="9" t="n">
        <f aca="false">LN(O323/O322)</f>
        <v>0.0314405345481165</v>
      </c>
      <c r="T323" s="9" t="n">
        <f aca="false">LN(P323/P322)</f>
        <v>0.0364865557640555</v>
      </c>
      <c r="U323" s="9" t="n">
        <f aca="false">M323/M322-1</f>
        <v>0.0104122945176346</v>
      </c>
      <c r="V323" s="9" t="n">
        <f aca="false">O323/O322-1</f>
        <v>0.0319400089921162</v>
      </c>
    </row>
    <row r="324" customFormat="false" ht="15" hidden="false" customHeight="false" outlineLevel="0" collapsed="false">
      <c r="A324" s="5" t="n">
        <v>44299</v>
      </c>
      <c r="B324" s="6" t="n">
        <v>4141.59</v>
      </c>
      <c r="C324" s="9" t="n">
        <f aca="false">B324/B323-1</f>
        <v>0.00329458162447116</v>
      </c>
      <c r="D324" s="9" t="n">
        <f aca="false">LN(B324/B323)</f>
        <v>0.00328916638114536</v>
      </c>
      <c r="E324" s="9" t="n">
        <f aca="false">B324/B319-1</f>
        <v>0.0166055464734385</v>
      </c>
      <c r="F324" s="9" t="n">
        <f aca="false">B324/B303-1</f>
        <v>0.05027464027956</v>
      </c>
      <c r="G324" s="0" t="n">
        <f aca="false">MAX(G323,B324)</f>
        <v>4141.59</v>
      </c>
      <c r="H324" s="9" t="n">
        <f aca="false">B324/G324-1</f>
        <v>0</v>
      </c>
      <c r="I324" s="0" t="n">
        <f aca="false">IF(AND($A324&gt;=CrashTest!$B$3,$A324&lt;=CrashTest!$C$3),1,IF(AND($A324&gt;=CrashTest!$B$4,$A324&lt;=CrashTest!$C$4),2,IF(AND($A324&gt;=CrashTest!$B$5,$A324&lt;=CrashTest!$C$5),3,IF(AND($A324&gt;=CrashTest!$B$6,$A324&lt;=CrashTest!$C$6),4,IF(AND($A324&gt;=CrashTest!$B$7,$A324&lt;=CrashTest!$C$7),5,0)))))</f>
        <v>0</v>
      </c>
      <c r="J324" s="0" t="str">
        <f aca="false">IF(I324=0,"",IF(I323=I324,MAX(J323,B324),B324))</f>
        <v/>
      </c>
      <c r="K324" s="9" t="str">
        <f aca="false">IF(I324=0,"",B324/J324-1)</f>
        <v/>
      </c>
      <c r="L324" s="0" t="n">
        <f aca="false">MATCH($A324,DailyBTC!$A:$A,0)</f>
        <v>471</v>
      </c>
      <c r="M324" s="8" t="n">
        <f aca="false">INDEX(DailyBTC!$F:$F,$L324)</f>
        <v>5570.99177971118</v>
      </c>
      <c r="N324" s="8" t="n">
        <f aca="false">INDEX(DailyETH!$F:$F,$L324)</f>
        <v>147.173584635939</v>
      </c>
      <c r="O324" s="8" t="n">
        <f aca="false">INDEX(DailyBTC!$B:$B,$L324)</f>
        <v>63445.638314436</v>
      </c>
      <c r="P324" s="8" t="n">
        <f aca="false">INDEX(DailyETH!$B:$B,$L324)</f>
        <v>2297.89169135009</v>
      </c>
      <c r="Q324" s="9" t="n">
        <f aca="false">LN(M324/M323)</f>
        <v>-0.0025911471355089</v>
      </c>
      <c r="R324" s="9" t="n">
        <f aca="false">LN(N324/N323)</f>
        <v>-0.00633652979975566</v>
      </c>
      <c r="S324" s="9" t="n">
        <f aca="false">LN(O324/O323)</f>
        <v>0.0574078447485266</v>
      </c>
      <c r="T324" s="9" t="n">
        <f aca="false">LN(P324/P323)</f>
        <v>0.0698651745998008</v>
      </c>
      <c r="U324" s="9" t="n">
        <f aca="false">M324/M323-1</f>
        <v>-0.0025877930114051</v>
      </c>
      <c r="V324" s="9" t="n">
        <f aca="false">O324/O323-1</f>
        <v>0.0590876656672332</v>
      </c>
    </row>
    <row r="325" customFormat="false" ht="15" hidden="false" customHeight="false" outlineLevel="0" collapsed="false">
      <c r="A325" s="5" t="n">
        <v>44300</v>
      </c>
      <c r="B325" s="6" t="n">
        <v>4124.66</v>
      </c>
      <c r="C325" s="9" t="n">
        <f aca="false">B325/B324-1</f>
        <v>-0.00408780202772374</v>
      </c>
      <c r="D325" s="9" t="n">
        <f aca="false">LN(B325/B324)</f>
        <v>-0.004096179929697</v>
      </c>
      <c r="E325" s="9" t="n">
        <f aca="false">B325/B320-1</f>
        <v>0.0109584676282797</v>
      </c>
      <c r="F325" s="9" t="n">
        <f aca="false">B325/B304-1</f>
        <v>0.0392346571124784</v>
      </c>
      <c r="G325" s="0" t="n">
        <f aca="false">MAX(G324,B325)</f>
        <v>4141.59</v>
      </c>
      <c r="H325" s="9" t="n">
        <f aca="false">B325/G325-1</f>
        <v>-0.00408780202772374</v>
      </c>
      <c r="I325" s="0" t="n">
        <f aca="false">IF(AND($A325&gt;=CrashTest!$B$3,$A325&lt;=CrashTest!$C$3),1,IF(AND($A325&gt;=CrashTest!$B$4,$A325&lt;=CrashTest!$C$4),2,IF(AND($A325&gt;=CrashTest!$B$5,$A325&lt;=CrashTest!$C$5),3,IF(AND($A325&gt;=CrashTest!$B$6,$A325&lt;=CrashTest!$C$6),4,IF(AND($A325&gt;=CrashTest!$B$7,$A325&lt;=CrashTest!$C$7),5,0)))))</f>
        <v>0</v>
      </c>
      <c r="J325" s="0" t="str">
        <f aca="false">IF(I325=0,"",IF(I324=I325,MAX(J324,B325),B325))</f>
        <v/>
      </c>
      <c r="K325" s="9" t="str">
        <f aca="false">IF(I325=0,"",B325/J325-1)</f>
        <v/>
      </c>
      <c r="L325" s="0" t="n">
        <f aca="false">MATCH($A325,DailyBTC!$A:$A,0)</f>
        <v>472</v>
      </c>
      <c r="M325" s="8" t="n">
        <f aca="false">INDEX(DailyBTC!$F:$F,$L325)</f>
        <v>5579.44749219968</v>
      </c>
      <c r="N325" s="8" t="n">
        <f aca="false">INDEX(DailyETH!$F:$F,$L325)</f>
        <v>147.240099135964</v>
      </c>
      <c r="O325" s="8" t="n">
        <f aca="false">INDEX(DailyBTC!$B:$B,$L325)</f>
        <v>62869.4955873758</v>
      </c>
      <c r="P325" s="8" t="n">
        <f aca="false">INDEX(DailyETH!$B:$B,$L325)</f>
        <v>2430.29892869667</v>
      </c>
      <c r="Q325" s="9" t="n">
        <f aca="false">LN(M325/M324)</f>
        <v>0.00151666026838241</v>
      </c>
      <c r="R325" s="9" t="n">
        <f aca="false">LN(N325/N324)</f>
        <v>0.000451843815850763</v>
      </c>
      <c r="S325" s="9" t="n">
        <f aca="false">LN(O325/O324)</f>
        <v>-0.00912237045070382</v>
      </c>
      <c r="T325" s="9" t="n">
        <f aca="false">LN(P325/P324)</f>
        <v>0.0560222190967842</v>
      </c>
      <c r="U325" s="9" t="n">
        <f aca="false">M325/M324-1</f>
        <v>0.00151781097923953</v>
      </c>
      <c r="V325" s="9" t="n">
        <f aca="false">O325/O324-1</f>
        <v>-0.00908088786505457</v>
      </c>
    </row>
    <row r="326" customFormat="false" ht="15" hidden="false" customHeight="false" outlineLevel="0" collapsed="false">
      <c r="A326" s="5" t="n">
        <v>44301</v>
      </c>
      <c r="B326" s="6" t="n">
        <v>4170.42</v>
      </c>
      <c r="C326" s="9" t="n">
        <f aca="false">B326/B325-1</f>
        <v>0.0110942477683009</v>
      </c>
      <c r="D326" s="9" t="n">
        <f aca="false">LN(B326/B325)</f>
        <v>0.0110331580161543</v>
      </c>
      <c r="E326" s="9" t="n">
        <f aca="false">B326/B321-1</f>
        <v>0.0178781939729129</v>
      </c>
      <c r="F326" s="9" t="n">
        <f aca="false">B326/B305-1</f>
        <v>0.0524161495542193</v>
      </c>
      <c r="G326" s="0" t="n">
        <f aca="false">MAX(G325,B326)</f>
        <v>4170.42</v>
      </c>
      <c r="H326" s="9" t="n">
        <f aca="false">B326/G326-1</f>
        <v>0</v>
      </c>
      <c r="I326" s="0" t="n">
        <f aca="false">IF(AND($A326&gt;=CrashTest!$B$3,$A326&lt;=CrashTest!$C$3),1,IF(AND($A326&gt;=CrashTest!$B$4,$A326&lt;=CrashTest!$C$4),2,IF(AND($A326&gt;=CrashTest!$B$5,$A326&lt;=CrashTest!$C$5),3,IF(AND($A326&gt;=CrashTest!$B$6,$A326&lt;=CrashTest!$C$6),4,IF(AND($A326&gt;=CrashTest!$B$7,$A326&lt;=CrashTest!$C$7),5,0)))))</f>
        <v>0</v>
      </c>
      <c r="J326" s="0" t="str">
        <f aca="false">IF(I326=0,"",IF(I325=I326,MAX(J325,B326),B326))</f>
        <v/>
      </c>
      <c r="K326" s="9" t="str">
        <f aca="false">IF(I326=0,"",B326/J326-1)</f>
        <v/>
      </c>
      <c r="L326" s="0" t="n">
        <f aca="false">MATCH($A326,DailyBTC!$A:$A,0)</f>
        <v>473</v>
      </c>
      <c r="M326" s="8" t="n">
        <f aca="false">INDEX(DailyBTC!$F:$F,$L326)</f>
        <v>5609.5150132153</v>
      </c>
      <c r="N326" s="8" t="n">
        <f aca="false">INDEX(DailyETH!$F:$F,$L326)</f>
        <v>148.099638602908</v>
      </c>
      <c r="O326" s="8" t="n">
        <f aca="false">INDEX(DailyBTC!$B:$B,$L326)</f>
        <v>63231.162987142</v>
      </c>
      <c r="P326" s="8" t="n">
        <f aca="false">INDEX(DailyETH!$B:$B,$L326)</f>
        <v>2519.58225540619</v>
      </c>
      <c r="Q326" s="9" t="n">
        <f aca="false">LN(M326/M325)</f>
        <v>0.00537450963428531</v>
      </c>
      <c r="R326" s="9" t="n">
        <f aca="false">LN(N326/N325)</f>
        <v>0.0058206992416845</v>
      </c>
      <c r="S326" s="9" t="n">
        <f aca="false">LN(O326/O325)</f>
        <v>0.00573618560824051</v>
      </c>
      <c r="T326" s="9" t="n">
        <f aca="false">LN(P326/P325)</f>
        <v>0.0360788504063065</v>
      </c>
      <c r="U326" s="9" t="n">
        <f aca="false">M326/M325-1</f>
        <v>0.00538897822009443</v>
      </c>
      <c r="V326" s="9" t="n">
        <f aca="false">O326/O325-1</f>
        <v>0.0057526690231442</v>
      </c>
    </row>
    <row r="327" customFormat="false" ht="15" hidden="false" customHeight="false" outlineLevel="0" collapsed="false">
      <c r="A327" s="5" t="n">
        <v>44302</v>
      </c>
      <c r="B327" s="6" t="n">
        <v>4185.47</v>
      </c>
      <c r="C327" s="9" t="n">
        <f aca="false">B327/B326-1</f>
        <v>0.00360874923868582</v>
      </c>
      <c r="D327" s="9" t="n">
        <f aca="false">LN(B327/B326)</f>
        <v>0.00360225332653984</v>
      </c>
      <c r="E327" s="9" t="n">
        <f aca="false">B327/B322-1</f>
        <v>0.0137255376864949</v>
      </c>
      <c r="F327" s="9" t="n">
        <f aca="false">B327/B306-1</f>
        <v>0.0531815848540056</v>
      </c>
      <c r="G327" s="0" t="n">
        <f aca="false">MAX(G326,B327)</f>
        <v>4185.47</v>
      </c>
      <c r="H327" s="9" t="n">
        <f aca="false">B327/G327-1</f>
        <v>0</v>
      </c>
      <c r="I327" s="0" t="n">
        <f aca="false">IF(AND($A327&gt;=CrashTest!$B$3,$A327&lt;=CrashTest!$C$3),1,IF(AND($A327&gt;=CrashTest!$B$4,$A327&lt;=CrashTest!$C$4),2,IF(AND($A327&gt;=CrashTest!$B$5,$A327&lt;=CrashTest!$C$5),3,IF(AND($A327&gt;=CrashTest!$B$6,$A327&lt;=CrashTest!$C$6),4,IF(AND($A327&gt;=CrashTest!$B$7,$A327&lt;=CrashTest!$C$7),5,0)))))</f>
        <v>0</v>
      </c>
      <c r="J327" s="0" t="str">
        <f aca="false">IF(I327=0,"",IF(I326=I327,MAX(J326,B327),B327))</f>
        <v/>
      </c>
      <c r="K327" s="9" t="str">
        <f aca="false">IF(I327=0,"",B327/J327-1)</f>
        <v/>
      </c>
      <c r="L327" s="0" t="n">
        <f aca="false">MATCH($A327,DailyBTC!$A:$A,0)</f>
        <v>474</v>
      </c>
      <c r="M327" s="8" t="n">
        <f aca="false">INDEX(DailyBTC!$F:$F,$L327)</f>
        <v>5635.31236337839</v>
      </c>
      <c r="N327" s="8" t="n">
        <f aca="false">INDEX(DailyETH!$F:$F,$L327)</f>
        <v>148.017087286861</v>
      </c>
      <c r="O327" s="8" t="n">
        <f aca="false">INDEX(DailyBTC!$B:$B,$L327)</f>
        <v>61571.1100905903</v>
      </c>
      <c r="P327" s="8" t="n">
        <f aca="false">INDEX(DailyETH!$B:$B,$L327)</f>
        <v>2428.35284687317</v>
      </c>
      <c r="Q327" s="9" t="n">
        <f aca="false">LN(M327/M326)</f>
        <v>0.00458831328531558</v>
      </c>
      <c r="R327" s="9" t="n">
        <f aca="false">LN(N327/N326)</f>
        <v>-0.000557559306641613</v>
      </c>
      <c r="S327" s="9" t="n">
        <f aca="false">LN(O327/O326)</f>
        <v>-0.0266044963733807</v>
      </c>
      <c r="T327" s="9" t="n">
        <f aca="false">LN(P327/P326)</f>
        <v>-0.0368799293958962</v>
      </c>
      <c r="U327" s="9" t="n">
        <f aca="false">M327/M326-1</f>
        <v>0.00459885571253693</v>
      </c>
      <c r="V327" s="9" t="n">
        <f aca="false">O327/O326-1</f>
        <v>-0.0262537144364918</v>
      </c>
    </row>
    <row r="328" customFormat="false" ht="15" hidden="false" customHeight="false" outlineLevel="0" collapsed="false">
      <c r="A328" s="5" t="n">
        <v>44305</v>
      </c>
      <c r="B328" s="6" t="n">
        <v>4163.26</v>
      </c>
      <c r="C328" s="9" t="n">
        <f aca="false">B328/B327-1</f>
        <v>-0.00530645303872679</v>
      </c>
      <c r="D328" s="9" t="n">
        <f aca="false">LN(B328/B327)</f>
        <v>-0.00532058226687593</v>
      </c>
      <c r="E328" s="9" t="n">
        <f aca="false">B328/B323-1</f>
        <v>0.00854410984522747</v>
      </c>
      <c r="F328" s="9" t="n">
        <f aca="false">B328/B307-1</f>
        <v>0.0632875830681452</v>
      </c>
      <c r="G328" s="0" t="n">
        <f aca="false">MAX(G327,B328)</f>
        <v>4185.47</v>
      </c>
      <c r="H328" s="9" t="n">
        <f aca="false">B328/G328-1</f>
        <v>-0.00530645303872679</v>
      </c>
      <c r="I328" s="0" t="n">
        <f aca="false">IF(AND($A328&gt;=CrashTest!$B$3,$A328&lt;=CrashTest!$C$3),1,IF(AND($A328&gt;=CrashTest!$B$4,$A328&lt;=CrashTest!$C$4),2,IF(AND($A328&gt;=CrashTest!$B$5,$A328&lt;=CrashTest!$C$5),3,IF(AND($A328&gt;=CrashTest!$B$6,$A328&lt;=CrashTest!$C$6),4,IF(AND($A328&gt;=CrashTest!$B$7,$A328&lt;=CrashTest!$C$7),5,0)))))</f>
        <v>0</v>
      </c>
      <c r="J328" s="0" t="str">
        <f aca="false">IF(I328=0,"",IF(I327=I328,MAX(J327,B328),B328))</f>
        <v/>
      </c>
      <c r="K328" s="9" t="str">
        <f aca="false">IF(I328=0,"",B328/J328-1)</f>
        <v/>
      </c>
      <c r="L328" s="0" t="n">
        <f aca="false">MATCH($A328,DailyBTC!$A:$A,0)</f>
        <v>477</v>
      </c>
      <c r="M328" s="8" t="n">
        <f aca="false">INDEX(DailyBTC!$F:$F,$L328)</f>
        <v>5530.88819397679</v>
      </c>
      <c r="N328" s="8" t="n">
        <f aca="false">INDEX(DailyETH!$F:$F,$L328)</f>
        <v>148.43862441693</v>
      </c>
      <c r="O328" s="8" t="n">
        <f aca="false">INDEX(DailyBTC!$B:$B,$L328)</f>
        <v>55798.1370771479</v>
      </c>
      <c r="P328" s="8" t="n">
        <f aca="false">INDEX(DailyETH!$B:$B,$L328)</f>
        <v>2168.6250818235</v>
      </c>
      <c r="Q328" s="9" t="n">
        <f aca="false">LN(M328/M327)</f>
        <v>-0.0187041622993545</v>
      </c>
      <c r="R328" s="9" t="n">
        <f aca="false">LN(N328/N327)</f>
        <v>0.00284384747889371</v>
      </c>
      <c r="S328" s="9" t="n">
        <f aca="false">LN(O328/O327)</f>
        <v>-0.0984522853766855</v>
      </c>
      <c r="T328" s="9" t="n">
        <f aca="false">LN(P328/P327)</f>
        <v>-0.113119822826641</v>
      </c>
      <c r="U328" s="9" t="n">
        <f aca="false">M328/M327-1</f>
        <v>-0.018530324970131</v>
      </c>
      <c r="V328" s="9" t="n">
        <f aca="false">O328/O327-1</f>
        <v>-0.0937610675680293</v>
      </c>
    </row>
    <row r="329" customFormat="false" ht="15" hidden="false" customHeight="false" outlineLevel="0" collapsed="false">
      <c r="A329" s="5" t="n">
        <v>44306</v>
      </c>
      <c r="B329" s="6" t="n">
        <v>4134.94</v>
      </c>
      <c r="C329" s="9" t="n">
        <f aca="false">B329/B328-1</f>
        <v>-0.00680236161085324</v>
      </c>
      <c r="D329" s="9" t="n">
        <f aca="false">LN(B329/B328)</f>
        <v>-0.00682560313070801</v>
      </c>
      <c r="E329" s="9" t="n">
        <f aca="false">B329/B324-1</f>
        <v>-0.00160566352536118</v>
      </c>
      <c r="F329" s="9" t="n">
        <f aca="false">B329/B308-1</f>
        <v>0.0566916255654084</v>
      </c>
      <c r="G329" s="0" t="n">
        <f aca="false">MAX(G328,B329)</f>
        <v>4185.47</v>
      </c>
      <c r="H329" s="9" t="n">
        <f aca="false">B329/G329-1</f>
        <v>-0.0120727182371396</v>
      </c>
      <c r="I329" s="0" t="n">
        <f aca="false">IF(AND($A329&gt;=CrashTest!$B$3,$A329&lt;=CrashTest!$C$3),1,IF(AND($A329&gt;=CrashTest!$B$4,$A329&lt;=CrashTest!$C$4),2,IF(AND($A329&gt;=CrashTest!$B$5,$A329&lt;=CrashTest!$C$5),3,IF(AND($A329&gt;=CrashTest!$B$6,$A329&lt;=CrashTest!$C$6),4,IF(AND($A329&gt;=CrashTest!$B$7,$A329&lt;=CrashTest!$C$7),5,0)))))</f>
        <v>0</v>
      </c>
      <c r="J329" s="0" t="str">
        <f aca="false">IF(I329=0,"",IF(I328=I329,MAX(J328,B329),B329))</f>
        <v/>
      </c>
      <c r="K329" s="9" t="str">
        <f aca="false">IF(I329=0,"",B329/J329-1)</f>
        <v/>
      </c>
      <c r="L329" s="0" t="n">
        <f aca="false">MATCH($A329,DailyBTC!$A:$A,0)</f>
        <v>478</v>
      </c>
      <c r="M329" s="8" t="n">
        <f aca="false">INDEX(DailyBTC!$F:$F,$L329)</f>
        <v>5534.537849846</v>
      </c>
      <c r="N329" s="8" t="n">
        <f aca="false">INDEX(DailyETH!$F:$F,$L329)</f>
        <v>147.004579203896</v>
      </c>
      <c r="O329" s="8" t="n">
        <f aca="false">INDEX(DailyBTC!$B:$B,$L329)</f>
        <v>56474.3737586207</v>
      </c>
      <c r="P329" s="8" t="n">
        <f aca="false">INDEX(DailyETH!$B:$B,$L329)</f>
        <v>2328.50510870836</v>
      </c>
      <c r="Q329" s="9" t="n">
        <f aca="false">LN(M329/M328)</f>
        <v>0.000659650335575509</v>
      </c>
      <c r="R329" s="9" t="n">
        <f aca="false">LN(N329/N328)</f>
        <v>-0.00970783187912214</v>
      </c>
      <c r="S329" s="9" t="n">
        <f aca="false">LN(O329/O328)</f>
        <v>0.0120464903520535</v>
      </c>
      <c r="T329" s="9" t="n">
        <f aca="false">LN(P329/P328)</f>
        <v>0.0711331135340801</v>
      </c>
      <c r="U329" s="9" t="n">
        <f aca="false">M329/M328-1</f>
        <v>0.000659867952705895</v>
      </c>
      <c r="V329" s="9" t="n">
        <f aca="false">O329/O328-1</f>
        <v>0.0121193415568304</v>
      </c>
    </row>
    <row r="330" customFormat="false" ht="15" hidden="false" customHeight="false" outlineLevel="0" collapsed="false">
      <c r="A330" s="5" t="n">
        <v>44307</v>
      </c>
      <c r="B330" s="6" t="n">
        <v>4173.42</v>
      </c>
      <c r="C330" s="9" t="n">
        <f aca="false">B330/B329-1</f>
        <v>0.00930606006374957</v>
      </c>
      <c r="D330" s="9" t="n">
        <f aca="false">LN(B330/B329)</f>
        <v>0.00926302546911355</v>
      </c>
      <c r="E330" s="9" t="n">
        <f aca="false">B330/B325-1</f>
        <v>0.0118215804454185</v>
      </c>
      <c r="F330" s="9" t="n">
        <f aca="false">B330/B309-1</f>
        <v>0.0590850608665199</v>
      </c>
      <c r="G330" s="0" t="n">
        <f aca="false">MAX(G329,B330)</f>
        <v>4185.47</v>
      </c>
      <c r="H330" s="9" t="n">
        <f aca="false">B330/G330-1</f>
        <v>-0.0028790076144376</v>
      </c>
      <c r="I330" s="0" t="n">
        <f aca="false">IF(AND($A330&gt;=CrashTest!$B$3,$A330&lt;=CrashTest!$C$3),1,IF(AND($A330&gt;=CrashTest!$B$4,$A330&lt;=CrashTest!$C$4),2,IF(AND($A330&gt;=CrashTest!$B$5,$A330&lt;=CrashTest!$C$5),3,IF(AND($A330&gt;=CrashTest!$B$6,$A330&lt;=CrashTest!$C$6),4,IF(AND($A330&gt;=CrashTest!$B$7,$A330&lt;=CrashTest!$C$7),5,0)))))</f>
        <v>0</v>
      </c>
      <c r="J330" s="0" t="str">
        <f aca="false">IF(I330=0,"",IF(I329=I330,MAX(J329,B330),B330))</f>
        <v/>
      </c>
      <c r="K330" s="9" t="str">
        <f aca="false">IF(I330=0,"",B330/J330-1)</f>
        <v/>
      </c>
      <c r="L330" s="0" t="n">
        <f aca="false">MATCH($A330,DailyBTC!$A:$A,0)</f>
        <v>479</v>
      </c>
      <c r="M330" s="8" t="n">
        <f aca="false">INDEX(DailyBTC!$F:$F,$L330)</f>
        <v>5499.18386262363</v>
      </c>
      <c r="N330" s="8" t="n">
        <f aca="false">INDEX(DailyETH!$F:$F,$L330)</f>
        <v>148.827379260175</v>
      </c>
      <c r="O330" s="8" t="n">
        <f aca="false">INDEX(DailyBTC!$B:$B,$L330)</f>
        <v>54025.7995745178</v>
      </c>
      <c r="P330" s="8" t="n">
        <f aca="false">INDEX(DailyETH!$B:$B,$L330)</f>
        <v>2363.99523424898</v>
      </c>
      <c r="Q330" s="9" t="n">
        <f aca="false">LN(M330/M329)</f>
        <v>-0.00640837409797511</v>
      </c>
      <c r="R330" s="9" t="n">
        <f aca="false">LN(N330/N329)</f>
        <v>0.0123233685369292</v>
      </c>
      <c r="S330" s="9" t="n">
        <f aca="false">LN(O330/O329)</f>
        <v>-0.0443252711007544</v>
      </c>
      <c r="T330" s="9" t="n">
        <f aca="false">LN(P330/P329)</f>
        <v>0.0151266061436673</v>
      </c>
      <c r="U330" s="9" t="n">
        <f aca="false">M330/M329-1</f>
        <v>-0.00638788426089632</v>
      </c>
      <c r="V330" s="9" t="n">
        <f aca="false">O330/O329-1</f>
        <v>-0.0433572613760791</v>
      </c>
    </row>
    <row r="331" customFormat="false" ht="15" hidden="false" customHeight="false" outlineLevel="0" collapsed="false">
      <c r="A331" s="5" t="n">
        <v>44308</v>
      </c>
      <c r="B331" s="6" t="n">
        <v>4134.98</v>
      </c>
      <c r="C331" s="9" t="n">
        <f aca="false">B331/B330-1</f>
        <v>-0.00921067134388598</v>
      </c>
      <c r="D331" s="9" t="n">
        <f aca="false">LN(B331/B330)</f>
        <v>-0.00925335185679316</v>
      </c>
      <c r="E331" s="9" t="n">
        <f aca="false">B331/B326-1</f>
        <v>-0.00849794505109813</v>
      </c>
      <c r="F331" s="9" t="n">
        <f aca="false">B331/B310-1</f>
        <v>0.0573990159876434</v>
      </c>
      <c r="G331" s="0" t="n">
        <f aca="false">MAX(G330,B331)</f>
        <v>4185.47</v>
      </c>
      <c r="H331" s="9" t="n">
        <f aca="false">B331/G331-1</f>
        <v>-0.0120631613653904</v>
      </c>
      <c r="I331" s="0" t="n">
        <f aca="false">IF(AND($A331&gt;=CrashTest!$B$3,$A331&lt;=CrashTest!$C$3),1,IF(AND($A331&gt;=CrashTest!$B$4,$A331&lt;=CrashTest!$C$4),2,IF(AND($A331&gt;=CrashTest!$B$5,$A331&lt;=CrashTest!$C$5),3,IF(AND($A331&gt;=CrashTest!$B$6,$A331&lt;=CrashTest!$C$6),4,IF(AND($A331&gt;=CrashTest!$B$7,$A331&lt;=CrashTest!$C$7),5,0)))))</f>
        <v>0</v>
      </c>
      <c r="J331" s="0" t="str">
        <f aca="false">IF(I331=0,"",IF(I330=I331,MAX(J330,B331),B331))</f>
        <v/>
      </c>
      <c r="K331" s="9" t="str">
        <f aca="false">IF(I331=0,"",B331/J331-1)</f>
        <v/>
      </c>
      <c r="L331" s="0" t="n">
        <f aca="false">MATCH($A331,DailyBTC!$A:$A,0)</f>
        <v>480</v>
      </c>
      <c r="M331" s="8" t="n">
        <f aca="false">INDEX(DailyBTC!$F:$F,$L331)</f>
        <v>5371.83741406291</v>
      </c>
      <c r="N331" s="8" t="n">
        <f aca="false">INDEX(DailyETH!$F:$F,$L331)</f>
        <v>151.180758516232</v>
      </c>
      <c r="O331" s="8" t="n">
        <f aca="false">INDEX(DailyBTC!$B:$B,$L331)</f>
        <v>51882.0598106371</v>
      </c>
      <c r="P331" s="8" t="n">
        <f aca="false">INDEX(DailyETH!$B:$B,$L331)</f>
        <v>2419.70522676797</v>
      </c>
      <c r="Q331" s="9" t="n">
        <f aca="false">LN(M331/M330)</f>
        <v>-0.0234296798496506</v>
      </c>
      <c r="R331" s="9" t="n">
        <f aca="false">LN(N331/N330)</f>
        <v>0.0156890912794577</v>
      </c>
      <c r="S331" s="9" t="n">
        <f aca="false">LN(O331/O330)</f>
        <v>-0.0404886403407944</v>
      </c>
      <c r="T331" s="9" t="n">
        <f aca="false">LN(P331/P330)</f>
        <v>0.0232926420561406</v>
      </c>
      <c r="U331" s="9" t="n">
        <f aca="false">M331/M330-1</f>
        <v>-0.0231573360233072</v>
      </c>
      <c r="V331" s="9" t="n">
        <f aca="false">O331/O330-1</f>
        <v>-0.0396799266417859</v>
      </c>
    </row>
    <row r="332" customFormat="false" ht="15" hidden="false" customHeight="false" outlineLevel="0" collapsed="false">
      <c r="A332" s="5" t="n">
        <v>44309</v>
      </c>
      <c r="B332" s="6" t="n">
        <v>4180.17</v>
      </c>
      <c r="C332" s="9" t="n">
        <f aca="false">B332/B331-1</f>
        <v>0.0109287106588183</v>
      </c>
      <c r="D332" s="9" t="n">
        <f aca="false">LN(B332/B331)</f>
        <v>0.0108694238615419</v>
      </c>
      <c r="E332" s="9" t="n">
        <f aca="false">B332/B327-1</f>
        <v>-0.00126628550676511</v>
      </c>
      <c r="F332" s="9" t="n">
        <f aca="false">B332/B311-1</f>
        <v>0.0748314537404158</v>
      </c>
      <c r="G332" s="0" t="n">
        <f aca="false">MAX(G331,B332)</f>
        <v>4185.47</v>
      </c>
      <c r="H332" s="9" t="n">
        <f aca="false">B332/G332-1</f>
        <v>-0.00126628550676511</v>
      </c>
      <c r="I332" s="0" t="n">
        <f aca="false">IF(AND($A332&gt;=CrashTest!$B$3,$A332&lt;=CrashTest!$C$3),1,IF(AND($A332&gt;=CrashTest!$B$4,$A332&lt;=CrashTest!$C$4),2,IF(AND($A332&gt;=CrashTest!$B$5,$A332&lt;=CrashTest!$C$5),3,IF(AND($A332&gt;=CrashTest!$B$6,$A332&lt;=CrashTest!$C$6),4,IF(AND($A332&gt;=CrashTest!$B$7,$A332&lt;=CrashTest!$C$7),5,0)))))</f>
        <v>0</v>
      </c>
      <c r="J332" s="0" t="str">
        <f aca="false">IF(I332=0,"",IF(I331=I332,MAX(J331,B332),B332))</f>
        <v/>
      </c>
      <c r="K332" s="9" t="str">
        <f aca="false">IF(I332=0,"",B332/J332-1)</f>
        <v/>
      </c>
      <c r="L332" s="0" t="n">
        <f aca="false">MATCH($A332,DailyBTC!$A:$A,0)</f>
        <v>481</v>
      </c>
      <c r="M332" s="8" t="n">
        <f aca="false">INDEX(DailyBTC!$F:$F,$L332)</f>
        <v>5248.41928023122</v>
      </c>
      <c r="N332" s="8" t="n">
        <f aca="false">INDEX(DailyETH!$F:$F,$L332)</f>
        <v>145.475044109498</v>
      </c>
      <c r="O332" s="8" t="n">
        <f aca="false">INDEX(DailyBTC!$B:$B,$L332)</f>
        <v>50954.9100607832</v>
      </c>
      <c r="P332" s="8" t="n">
        <f aca="false">INDEX(DailyETH!$B:$B,$L332)</f>
        <v>2357.12506639392</v>
      </c>
      <c r="Q332" s="9" t="n">
        <f aca="false">LN(M332/M331)</f>
        <v>-0.0232430709769835</v>
      </c>
      <c r="R332" s="9" t="n">
        <f aca="false">LN(N332/N331)</f>
        <v>-0.0384716434040071</v>
      </c>
      <c r="S332" s="9" t="n">
        <f aca="false">LN(O332/O331)</f>
        <v>-0.018031936818631</v>
      </c>
      <c r="T332" s="9" t="n">
        <f aca="false">LN(P332/P331)</f>
        <v>-0.0262030413965515</v>
      </c>
      <c r="U332" s="9" t="n">
        <f aca="false">M332/M331-1</f>
        <v>-0.0229750315057181</v>
      </c>
      <c r="V332" s="9" t="n">
        <f aca="false">O332/O331-1</f>
        <v>-0.0178703342395788</v>
      </c>
    </row>
    <row r="333" customFormat="false" ht="15" hidden="false" customHeight="false" outlineLevel="0" collapsed="false">
      <c r="A333" s="5" t="n">
        <v>44312</v>
      </c>
      <c r="B333" s="6" t="n">
        <v>4187.62</v>
      </c>
      <c r="C333" s="9" t="n">
        <f aca="false">B333/B332-1</f>
        <v>0.00178222416791662</v>
      </c>
      <c r="D333" s="9" t="n">
        <f aca="false">LN(B333/B332)</f>
        <v>0.0017806378908788</v>
      </c>
      <c r="E333" s="9" t="n">
        <f aca="false">B333/B328-1</f>
        <v>0.00585118392797934</v>
      </c>
      <c r="F333" s="9" t="n">
        <f aca="false">B333/B312-1</f>
        <v>0.0711340522621702</v>
      </c>
      <c r="G333" s="0" t="n">
        <f aca="false">MAX(G332,B333)</f>
        <v>4187.62</v>
      </c>
      <c r="H333" s="9" t="n">
        <f aca="false">B333/G333-1</f>
        <v>0</v>
      </c>
      <c r="I333" s="0" t="n">
        <f aca="false">IF(AND($A333&gt;=CrashTest!$B$3,$A333&lt;=CrashTest!$C$3),1,IF(AND($A333&gt;=CrashTest!$B$4,$A333&lt;=CrashTest!$C$4),2,IF(AND($A333&gt;=CrashTest!$B$5,$A333&lt;=CrashTest!$C$5),3,IF(AND($A333&gt;=CrashTest!$B$6,$A333&lt;=CrashTest!$C$6),4,IF(AND($A333&gt;=CrashTest!$B$7,$A333&lt;=CrashTest!$C$7),5,0)))))</f>
        <v>0</v>
      </c>
      <c r="J333" s="0" t="str">
        <f aca="false">IF(I333=0,"",IF(I332=I333,MAX(J332,B333),B333))</f>
        <v/>
      </c>
      <c r="K333" s="9" t="str">
        <f aca="false">IF(I333=0,"",B333/J333-1)</f>
        <v/>
      </c>
      <c r="L333" s="0" t="n">
        <f aca="false">MATCH($A333,DailyBTC!$A:$A,0)</f>
        <v>484</v>
      </c>
      <c r="M333" s="8" t="n">
        <f aca="false">INDEX(DailyBTC!$F:$F,$L333)</f>
        <v>5188.52049363634</v>
      </c>
      <c r="N333" s="8" t="n">
        <f aca="false">INDEX(DailyETH!$F:$F,$L333)</f>
        <v>145.598401742352</v>
      </c>
      <c r="O333" s="8" t="n">
        <f aca="false">INDEX(DailyBTC!$B:$B,$L333)</f>
        <v>53943.3499783752</v>
      </c>
      <c r="P333" s="8" t="n">
        <f aca="false">INDEX(DailyETH!$B:$B,$L333)</f>
        <v>2526.05887901812</v>
      </c>
      <c r="Q333" s="9" t="n">
        <f aca="false">LN(M333/M332)</f>
        <v>-0.0114783539127429</v>
      </c>
      <c r="R333" s="9" t="n">
        <f aca="false">LN(N333/N332)</f>
        <v>0.000847604905208772</v>
      </c>
      <c r="S333" s="9" t="n">
        <f aca="false">LN(O333/O332)</f>
        <v>0.0569932962183275</v>
      </c>
      <c r="T333" s="9" t="n">
        <f aca="false">LN(P333/P332)</f>
        <v>0.069217648616019</v>
      </c>
      <c r="U333" s="9" t="n">
        <f aca="false">M333/M332-1</f>
        <v>-0.0114127289373575</v>
      </c>
      <c r="V333" s="9" t="n">
        <f aca="false">O333/O332-1</f>
        <v>0.0586487134218692</v>
      </c>
    </row>
    <row r="334" customFormat="false" ht="15" hidden="false" customHeight="false" outlineLevel="0" collapsed="false">
      <c r="A334" s="5" t="n">
        <v>44313</v>
      </c>
      <c r="B334" s="6" t="n">
        <v>4186.72</v>
      </c>
      <c r="C334" s="9" t="n">
        <f aca="false">B334/B333-1</f>
        <v>-0.000214919214255316</v>
      </c>
      <c r="D334" s="9" t="n">
        <f aca="false">LN(B334/B333)</f>
        <v>-0.000214942312699236</v>
      </c>
      <c r="E334" s="9" t="n">
        <f aca="false">B334/B329-1</f>
        <v>0.0125225517178003</v>
      </c>
      <c r="F334" s="9" t="n">
        <f aca="false">B334/B313-1</f>
        <v>0.0533847942151797</v>
      </c>
      <c r="G334" s="0" t="n">
        <f aca="false">MAX(G333,B334)</f>
        <v>4187.62</v>
      </c>
      <c r="H334" s="9" t="n">
        <f aca="false">B334/G334-1</f>
        <v>-0.000214919214255316</v>
      </c>
      <c r="I334" s="0" t="n">
        <f aca="false">IF(AND($A334&gt;=CrashTest!$B$3,$A334&lt;=CrashTest!$C$3),1,IF(AND($A334&gt;=CrashTest!$B$4,$A334&lt;=CrashTest!$C$4),2,IF(AND($A334&gt;=CrashTest!$B$5,$A334&lt;=CrashTest!$C$5),3,IF(AND($A334&gt;=CrashTest!$B$6,$A334&lt;=CrashTest!$C$6),4,IF(AND($A334&gt;=CrashTest!$B$7,$A334&lt;=CrashTest!$C$7),5,0)))))</f>
        <v>0</v>
      </c>
      <c r="J334" s="0" t="str">
        <f aca="false">IF(I334=0,"",IF(I333=I334,MAX(J333,B334),B334))</f>
        <v/>
      </c>
      <c r="K334" s="9" t="str">
        <f aca="false">IF(I334=0,"",B334/J334-1)</f>
        <v/>
      </c>
      <c r="L334" s="0" t="n">
        <f aca="false">MATCH($A334,DailyBTC!$A:$A,0)</f>
        <v>485</v>
      </c>
      <c r="M334" s="8" t="n">
        <f aca="false">INDEX(DailyBTC!$F:$F,$L334)</f>
        <v>5228.85773354048</v>
      </c>
      <c r="N334" s="8" t="n">
        <f aca="false">INDEX(DailyETH!$F:$F,$L334)</f>
        <v>145.022790010782</v>
      </c>
      <c r="O334" s="8" t="n">
        <f aca="false">INDEX(DailyBTC!$B:$B,$L334)</f>
        <v>55027.0309848042</v>
      </c>
      <c r="P334" s="8" t="n">
        <f aca="false">INDEX(DailyETH!$B:$B,$L334)</f>
        <v>2646.34933898305</v>
      </c>
      <c r="Q334" s="9" t="n">
        <f aca="false">LN(M334/M333)</f>
        <v>0.00774425975933825</v>
      </c>
      <c r="R334" s="9" t="n">
        <f aca="false">LN(N334/N333)</f>
        <v>-0.00396125609962532</v>
      </c>
      <c r="S334" s="9" t="n">
        <f aca="false">LN(O334/O333)</f>
        <v>0.0198901155244718</v>
      </c>
      <c r="T334" s="9" t="n">
        <f aca="false">LN(P334/P333)</f>
        <v>0.0465207494447236</v>
      </c>
      <c r="U334" s="9" t="n">
        <f aca="false">M334/M333-1</f>
        <v>0.00777432409751877</v>
      </c>
      <c r="V334" s="9" t="n">
        <f aca="false">O334/O333-1</f>
        <v>0.0200892418966088</v>
      </c>
    </row>
    <row r="335" customFormat="false" ht="15" hidden="false" customHeight="false" outlineLevel="0" collapsed="false">
      <c r="A335" s="5" t="n">
        <v>44314</v>
      </c>
      <c r="B335" s="6" t="n">
        <v>4183.18</v>
      </c>
      <c r="C335" s="9" t="n">
        <f aca="false">B335/B334-1</f>
        <v>-0.000845530630183</v>
      </c>
      <c r="D335" s="9" t="n">
        <f aca="false">LN(B335/B334)</f>
        <v>-0.000845888292830317</v>
      </c>
      <c r="E335" s="9" t="n">
        <f aca="false">B335/B330-1</f>
        <v>0.00233860958159027</v>
      </c>
      <c r="F335" s="9" t="n">
        <f aca="false">B335/B314-1</f>
        <v>0.0534085100060688</v>
      </c>
      <c r="G335" s="0" t="n">
        <f aca="false">MAX(G334,B335)</f>
        <v>4187.62</v>
      </c>
      <c r="H335" s="9" t="n">
        <f aca="false">B335/G335-1</f>
        <v>-0.00106026812365967</v>
      </c>
      <c r="I335" s="0" t="n">
        <f aca="false">IF(AND($A335&gt;=CrashTest!$B$3,$A335&lt;=CrashTest!$C$3),1,IF(AND($A335&gt;=CrashTest!$B$4,$A335&lt;=CrashTest!$C$4),2,IF(AND($A335&gt;=CrashTest!$B$5,$A335&lt;=CrashTest!$C$5),3,IF(AND($A335&gt;=CrashTest!$B$6,$A335&lt;=CrashTest!$C$6),4,IF(AND($A335&gt;=CrashTest!$B$7,$A335&lt;=CrashTest!$C$7),5,0)))))</f>
        <v>0</v>
      </c>
      <c r="J335" s="0" t="str">
        <f aca="false">IF(I335=0,"",IF(I334=I335,MAX(J334,B335),B335))</f>
        <v/>
      </c>
      <c r="K335" s="9" t="str">
        <f aca="false">IF(I335=0,"",B335/J335-1)</f>
        <v/>
      </c>
      <c r="L335" s="0" t="n">
        <f aca="false">MATCH($A335,DailyBTC!$A:$A,0)</f>
        <v>486</v>
      </c>
      <c r="M335" s="8" t="n">
        <f aca="false">INDEX(DailyBTC!$F:$F,$L335)</f>
        <v>5218.38902491576</v>
      </c>
      <c r="N335" s="8" t="n">
        <f aca="false">INDEX(DailyETH!$F:$F,$L335)</f>
        <v>147.105682097635</v>
      </c>
      <c r="O335" s="8" t="n">
        <f aca="false">INDEX(DailyBTC!$B:$B,$L335)</f>
        <v>54787.3787071888</v>
      </c>
      <c r="P335" s="8" t="n">
        <f aca="false">INDEX(DailyETH!$B:$B,$L335)</f>
        <v>2740.23064289889</v>
      </c>
      <c r="Q335" s="9" t="n">
        <f aca="false">LN(M335/M334)</f>
        <v>-0.00200410928748752</v>
      </c>
      <c r="R335" s="9" t="n">
        <f aca="false">LN(N335/N334)</f>
        <v>0.0142603517511751</v>
      </c>
      <c r="S335" s="9" t="n">
        <f aca="false">LN(O335/O334)</f>
        <v>-0.00436468508540826</v>
      </c>
      <c r="T335" s="9" t="n">
        <f aca="false">LN(P335/P334)</f>
        <v>0.0348610108048058</v>
      </c>
      <c r="U335" s="9" t="n">
        <f aca="false">M335/M334-1</f>
        <v>-0.00200210240136633</v>
      </c>
      <c r="V335" s="9" t="n">
        <f aca="false">O335/O334-1</f>
        <v>-0.0043551736905737</v>
      </c>
    </row>
    <row r="336" customFormat="false" ht="15" hidden="false" customHeight="false" outlineLevel="0" collapsed="false">
      <c r="A336" s="5" t="n">
        <v>44315</v>
      </c>
      <c r="B336" s="6" t="n">
        <v>4211.47</v>
      </c>
      <c r="C336" s="9" t="n">
        <f aca="false">B336/B335-1</f>
        <v>0.00676279768023358</v>
      </c>
      <c r="D336" s="9" t="n">
        <f aca="false">LN(B336/B335)</f>
        <v>0.00674003254370811</v>
      </c>
      <c r="E336" s="9" t="n">
        <f aca="false">B336/B331-1</f>
        <v>0.0184982756869443</v>
      </c>
      <c r="F336" s="9" t="n">
        <f aca="false">B336/B315-1</f>
        <v>0.0638920816965809</v>
      </c>
      <c r="G336" s="0" t="n">
        <f aca="false">MAX(G335,B336)</f>
        <v>4211.47</v>
      </c>
      <c r="H336" s="9" t="n">
        <f aca="false">B336/G336-1</f>
        <v>0</v>
      </c>
      <c r="I336" s="0" t="n">
        <f aca="false">IF(AND($A336&gt;=CrashTest!$B$3,$A336&lt;=CrashTest!$C$3),1,IF(AND($A336&gt;=CrashTest!$B$4,$A336&lt;=CrashTest!$C$4),2,IF(AND($A336&gt;=CrashTest!$B$5,$A336&lt;=CrashTest!$C$5),3,IF(AND($A336&gt;=CrashTest!$B$6,$A336&lt;=CrashTest!$C$6),4,IF(AND($A336&gt;=CrashTest!$B$7,$A336&lt;=CrashTest!$C$7),5,0)))))</f>
        <v>0</v>
      </c>
      <c r="J336" s="0" t="str">
        <f aca="false">IF(I336=0,"",IF(I335=I336,MAX(J335,B336),B336))</f>
        <v/>
      </c>
      <c r="K336" s="9" t="str">
        <f aca="false">IF(I336=0,"",B336/J336-1)</f>
        <v/>
      </c>
      <c r="L336" s="0" t="n">
        <f aca="false">MATCH($A336,DailyBTC!$A:$A,0)</f>
        <v>487</v>
      </c>
      <c r="M336" s="8" t="n">
        <f aca="false">INDEX(DailyBTC!$F:$F,$L336)</f>
        <v>5223.37550026907</v>
      </c>
      <c r="N336" s="8" t="n">
        <f aca="false">INDEX(DailyETH!$F:$F,$L336)</f>
        <v>149.145546724902</v>
      </c>
      <c r="O336" s="8" t="n">
        <f aca="false">INDEX(DailyBTC!$B:$B,$L336)</f>
        <v>53567.0811938048</v>
      </c>
      <c r="P336" s="8" t="n">
        <f aca="false">INDEX(DailyETH!$B:$B,$L336)</f>
        <v>2760.50726008182</v>
      </c>
      <c r="Q336" s="9" t="n">
        <f aca="false">LN(M336/M335)</f>
        <v>0.000955102122893263</v>
      </c>
      <c r="R336" s="9" t="n">
        <f aca="false">LN(N336/N335)</f>
        <v>0.013771398511151</v>
      </c>
      <c r="S336" s="9" t="n">
        <f aca="false">LN(O336/O335)</f>
        <v>-0.0225251292918236</v>
      </c>
      <c r="T336" s="9" t="n">
        <f aca="false">LN(P336/P335)</f>
        <v>0.00737235962865543</v>
      </c>
      <c r="U336" s="9" t="n">
        <f aca="false">M336/M335-1</f>
        <v>0.000955558378171073</v>
      </c>
      <c r="V336" s="9" t="n">
        <f aca="false">O336/O335-1</f>
        <v>-0.0222733326941207</v>
      </c>
    </row>
    <row r="337" customFormat="false" ht="15" hidden="false" customHeight="false" outlineLevel="0" collapsed="false">
      <c r="A337" s="5" t="n">
        <v>44316</v>
      </c>
      <c r="B337" s="6" t="n">
        <v>4181.17</v>
      </c>
      <c r="C337" s="9" t="n">
        <f aca="false">B337/B336-1</f>
        <v>-0.00719463750186988</v>
      </c>
      <c r="D337" s="9" t="n">
        <f aca="false">LN(B337/B336)</f>
        <v>-0.00722064371820243</v>
      </c>
      <c r="E337" s="9" t="n">
        <f aca="false">B337/B332-1</f>
        <v>0.000239224720525622</v>
      </c>
      <c r="F337" s="9" t="n">
        <f aca="false">B337/B316-1</f>
        <v>0.0524253125558474</v>
      </c>
      <c r="G337" s="0" t="n">
        <f aca="false">MAX(G336,B337)</f>
        <v>4211.47</v>
      </c>
      <c r="H337" s="9" t="n">
        <f aca="false">B337/G337-1</f>
        <v>-0.00719463750186988</v>
      </c>
      <c r="I337" s="0" t="n">
        <f aca="false">IF(AND($A337&gt;=CrashTest!$B$3,$A337&lt;=CrashTest!$C$3),1,IF(AND($A337&gt;=CrashTest!$B$4,$A337&lt;=CrashTest!$C$4),2,IF(AND($A337&gt;=CrashTest!$B$5,$A337&lt;=CrashTest!$C$5),3,IF(AND($A337&gt;=CrashTest!$B$6,$A337&lt;=CrashTest!$C$6),4,IF(AND($A337&gt;=CrashTest!$B$7,$A337&lt;=CrashTest!$C$7),5,0)))))</f>
        <v>0</v>
      </c>
      <c r="J337" s="0" t="str">
        <f aca="false">IF(I337=0,"",IF(I336=I337,MAX(J336,B337),B337))</f>
        <v/>
      </c>
      <c r="K337" s="9" t="str">
        <f aca="false">IF(I337=0,"",B337/J337-1)</f>
        <v/>
      </c>
      <c r="L337" s="0" t="n">
        <f aca="false">MATCH($A337,DailyBTC!$A:$A,0)</f>
        <v>488</v>
      </c>
      <c r="M337" s="8" t="n">
        <f aca="false">INDEX(DailyBTC!$F:$F,$L337)</f>
        <v>5285.98931284681</v>
      </c>
      <c r="N337" s="8" t="n">
        <f aca="false">INDEX(DailyETH!$F:$F,$L337)</f>
        <v>148.599094234553</v>
      </c>
      <c r="O337" s="8" t="n">
        <f aca="false">INDEX(DailyBTC!$B:$B,$L337)</f>
        <v>57741.44441654</v>
      </c>
      <c r="P337" s="8" t="n">
        <f aca="false">INDEX(DailyETH!$B:$B,$L337)</f>
        <v>2770.29005821157</v>
      </c>
      <c r="Q337" s="9" t="n">
        <f aca="false">LN(M337/M336)</f>
        <v>0.0119159539262641</v>
      </c>
      <c r="R337" s="9" t="n">
        <f aca="false">LN(N337/N336)</f>
        <v>-0.00367061588169731</v>
      </c>
      <c r="S337" s="9" t="n">
        <f aca="false">LN(O337/O336)</f>
        <v>0.0750404672222726</v>
      </c>
      <c r="T337" s="9" t="n">
        <f aca="false">LN(P337/P336)</f>
        <v>0.00353757614641982</v>
      </c>
      <c r="U337" s="9" t="n">
        <f aca="false">M337/M336-1</f>
        <v>0.0119872317382705</v>
      </c>
      <c r="V337" s="9" t="n">
        <f aca="false">O337/O336-1</f>
        <v>0.0779277707447308</v>
      </c>
    </row>
    <row r="338" customFormat="false" ht="15" hidden="false" customHeight="false" outlineLevel="0" collapsed="false">
      <c r="A338" s="5" t="n">
        <v>44319</v>
      </c>
      <c r="B338" s="6" t="n">
        <v>4192.66</v>
      </c>
      <c r="C338" s="9" t="n">
        <f aca="false">B338/B337-1</f>
        <v>0.00274803464102158</v>
      </c>
      <c r="D338" s="9" t="n">
        <f aca="false">LN(B338/B337)</f>
        <v>0.00274426569704096</v>
      </c>
      <c r="E338" s="9" t="n">
        <f aca="false">B338/B333-1</f>
        <v>0.00120354759982999</v>
      </c>
      <c r="F338" s="9" t="n">
        <f aca="false">B338/B317-1</f>
        <v>0.0429839770937865</v>
      </c>
      <c r="G338" s="0" t="n">
        <f aca="false">MAX(G337,B338)</f>
        <v>4211.47</v>
      </c>
      <c r="H338" s="9" t="n">
        <f aca="false">B338/G338-1</f>
        <v>-0.00446637397393324</v>
      </c>
      <c r="I338" s="0" t="n">
        <f aca="false">IF(AND($A338&gt;=CrashTest!$B$3,$A338&lt;=CrashTest!$C$3),1,IF(AND($A338&gt;=CrashTest!$B$4,$A338&lt;=CrashTest!$C$4),2,IF(AND($A338&gt;=CrashTest!$B$5,$A338&lt;=CrashTest!$C$5),3,IF(AND($A338&gt;=CrashTest!$B$6,$A338&lt;=CrashTest!$C$6),4,IF(AND($A338&gt;=CrashTest!$B$7,$A338&lt;=CrashTest!$C$7),5,0)))))</f>
        <v>2</v>
      </c>
      <c r="J338" s="10" t="n">
        <f aca="false">IF(I338=0,"",IF(I337=I338,MAX(J337,B338),B338))</f>
        <v>4192.66</v>
      </c>
      <c r="K338" s="9" t="n">
        <f aca="false">IF(I338=0,"",B338/J338-1)</f>
        <v>0</v>
      </c>
      <c r="L338" s="0" t="n">
        <f aca="false">MATCH($A338,DailyBTC!$A:$A,0)</f>
        <v>491</v>
      </c>
      <c r="M338" s="8" t="n">
        <f aca="false">INDEX(DailyBTC!$F:$F,$L338)</f>
        <v>5326.33987024237</v>
      </c>
      <c r="N338" s="8" t="n">
        <f aca="false">INDEX(DailyETH!$F:$F,$L338)</f>
        <v>151.571266162169</v>
      </c>
      <c r="O338" s="8" t="n">
        <f aca="false">INDEX(DailyBTC!$B:$B,$L338)</f>
        <v>57243.0416054939</v>
      </c>
      <c r="P338" s="8" t="n">
        <f aca="false">INDEX(DailyETH!$B:$B,$L338)</f>
        <v>3430.64827410871</v>
      </c>
      <c r="Q338" s="9" t="n">
        <f aca="false">LN(M338/M337)</f>
        <v>0.00760450437414805</v>
      </c>
      <c r="R338" s="9" t="n">
        <f aca="false">LN(N338/N337)</f>
        <v>0.0198038811159097</v>
      </c>
      <c r="S338" s="9" t="n">
        <f aca="false">LN(O338/O337)</f>
        <v>-0.00866909875703129</v>
      </c>
      <c r="T338" s="9" t="n">
        <f aca="false">LN(P338/P337)</f>
        <v>0.213797215644343</v>
      </c>
      <c r="U338" s="9" t="n">
        <f aca="false">M338/M337-1</f>
        <v>0.00763349204991748</v>
      </c>
      <c r="V338" s="9" t="n">
        <f aca="false">O338/O337-1</f>
        <v>-0.00863163047066651</v>
      </c>
    </row>
    <row r="339" customFormat="false" ht="15" hidden="false" customHeight="false" outlineLevel="0" collapsed="false">
      <c r="A339" s="5" t="n">
        <v>44320</v>
      </c>
      <c r="B339" s="6" t="n">
        <v>4164.66</v>
      </c>
      <c r="C339" s="9" t="n">
        <f aca="false">B339/B338-1</f>
        <v>-0.00667833785711214</v>
      </c>
      <c r="D339" s="9" t="n">
        <f aca="false">LN(B339/B338)</f>
        <v>-0.00670073774040546</v>
      </c>
      <c r="E339" s="9" t="n">
        <f aca="false">B339/B334-1</f>
        <v>-0.00526904115871141</v>
      </c>
      <c r="F339" s="9" t="n">
        <f aca="false">B339/B318-1</f>
        <v>0.0212731521784444</v>
      </c>
      <c r="G339" s="0" t="n">
        <f aca="false">MAX(G338,B339)</f>
        <v>4211.47</v>
      </c>
      <c r="H339" s="9" t="n">
        <f aca="false">B339/G339-1</f>
        <v>-0.0111148838766513</v>
      </c>
      <c r="I339" s="0" t="n">
        <f aca="false">IF(AND($A339&gt;=CrashTest!$B$3,$A339&lt;=CrashTest!$C$3),1,IF(AND($A339&gt;=CrashTest!$B$4,$A339&lt;=CrashTest!$C$4),2,IF(AND($A339&gt;=CrashTest!$B$5,$A339&lt;=CrashTest!$C$5),3,IF(AND($A339&gt;=CrashTest!$B$6,$A339&lt;=CrashTest!$C$6),4,IF(AND($A339&gt;=CrashTest!$B$7,$A339&lt;=CrashTest!$C$7),5,0)))))</f>
        <v>2</v>
      </c>
      <c r="J339" s="0" t="n">
        <f aca="false">IF(I339=0,"",IF(I338=I339,MAX(J338,B339),B339))</f>
        <v>4192.66</v>
      </c>
      <c r="K339" s="9" t="n">
        <f aca="false">IF(I339=0,"",B339/J339-1)</f>
        <v>-0.00667833785711214</v>
      </c>
      <c r="L339" s="0" t="n">
        <f aca="false">MATCH($A339,DailyBTC!$A:$A,0)</f>
        <v>492</v>
      </c>
      <c r="M339" s="8" t="n">
        <f aca="false">INDEX(DailyBTC!$F:$F,$L339)</f>
        <v>5333.01369613305</v>
      </c>
      <c r="N339" s="8" t="n">
        <f aca="false">INDEX(DailyETH!$F:$F,$L339)</f>
        <v>155.481428218519</v>
      </c>
      <c r="O339" s="8" t="n">
        <f aca="false">INDEX(DailyBTC!$B:$B,$L339)</f>
        <v>53724.10892519</v>
      </c>
      <c r="P339" s="8" t="n">
        <f aca="false">INDEX(DailyETH!$B:$B,$L339)</f>
        <v>3274.89152846289</v>
      </c>
      <c r="Q339" s="9" t="n">
        <f aca="false">LN(M339/M338)</f>
        <v>0.00125220103098688</v>
      </c>
      <c r="R339" s="9" t="n">
        <f aca="false">LN(N339/N338)</f>
        <v>0.0254703737533372</v>
      </c>
      <c r="S339" s="9" t="n">
        <f aca="false">LN(O339/O338)</f>
        <v>-0.0634442344977588</v>
      </c>
      <c r="T339" s="9" t="n">
        <f aca="false">LN(P339/P338)</f>
        <v>-0.0464644970585804</v>
      </c>
      <c r="U339" s="9" t="n">
        <f aca="false">M339/M338-1</f>
        <v>0.00125298536204377</v>
      </c>
      <c r="V339" s="9" t="n">
        <f aca="false">O339/O338-1</f>
        <v>-0.0614735447594764</v>
      </c>
    </row>
    <row r="340" customFormat="false" ht="15" hidden="false" customHeight="false" outlineLevel="0" collapsed="false">
      <c r="A340" s="5" t="n">
        <v>44321</v>
      </c>
      <c r="B340" s="6" t="n">
        <v>4167.59</v>
      </c>
      <c r="C340" s="9" t="n">
        <f aca="false">B340/B339-1</f>
        <v>0.000703538824297745</v>
      </c>
      <c r="D340" s="9" t="n">
        <f aca="false">LN(B340/B339)</f>
        <v>0.000703291456874022</v>
      </c>
      <c r="E340" s="9" t="n">
        <f aca="false">B340/B335-1</f>
        <v>-0.00372682982802564</v>
      </c>
      <c r="F340" s="9" t="n">
        <f aca="false">B340/B319-1</f>
        <v>0.0229875746820032</v>
      </c>
      <c r="G340" s="0" t="n">
        <f aca="false">MAX(G339,B340)</f>
        <v>4211.47</v>
      </c>
      <c r="H340" s="9" t="n">
        <f aca="false">B340/G340-1</f>
        <v>-0.0104191648046882</v>
      </c>
      <c r="I340" s="0" t="n">
        <f aca="false">IF(AND($A340&gt;=CrashTest!$B$3,$A340&lt;=CrashTest!$C$3),1,IF(AND($A340&gt;=CrashTest!$B$4,$A340&lt;=CrashTest!$C$4),2,IF(AND($A340&gt;=CrashTest!$B$5,$A340&lt;=CrashTest!$C$5),3,IF(AND($A340&gt;=CrashTest!$B$6,$A340&lt;=CrashTest!$C$6),4,IF(AND($A340&gt;=CrashTest!$B$7,$A340&lt;=CrashTest!$C$7),5,0)))))</f>
        <v>2</v>
      </c>
      <c r="J340" s="0" t="n">
        <f aca="false">IF(I340=0,"",IF(I339=I340,MAX(J339,B340),B340))</f>
        <v>4192.66</v>
      </c>
      <c r="K340" s="9" t="n">
        <f aca="false">IF(I340=0,"",B340/J340-1)</f>
        <v>-0.0059794975027786</v>
      </c>
      <c r="L340" s="0" t="n">
        <f aca="false">MATCH($A340,DailyBTC!$A:$A,0)</f>
        <v>493</v>
      </c>
      <c r="M340" s="8" t="n">
        <f aca="false">INDEX(DailyBTC!$F:$F,$L340)</f>
        <v>5289.19020643306</v>
      </c>
      <c r="N340" s="8" t="n">
        <f aca="false">INDEX(DailyETH!$F:$F,$L340)</f>
        <v>151.184358086579</v>
      </c>
      <c r="O340" s="8" t="n">
        <f aca="false">INDEX(DailyBTC!$B:$B,$L340)</f>
        <v>57342.0256616014</v>
      </c>
      <c r="P340" s="8" t="n">
        <f aca="false">INDEX(DailyETH!$B:$B,$L340)</f>
        <v>3525.92409964933</v>
      </c>
      <c r="Q340" s="9" t="n">
        <f aca="false">LN(M340/M339)</f>
        <v>-0.0082513457177336</v>
      </c>
      <c r="R340" s="9" t="n">
        <f aca="false">LN(N340/N339)</f>
        <v>-0.0280262852227205</v>
      </c>
      <c r="S340" s="9" t="n">
        <f aca="false">LN(O340/O339)</f>
        <v>0.065171930489742</v>
      </c>
      <c r="T340" s="9" t="n">
        <f aca="false">LN(P340/P339)</f>
        <v>0.0738578103775921</v>
      </c>
      <c r="U340" s="9" t="n">
        <f aca="false">M340/M339-1</f>
        <v>-0.00821739680356959</v>
      </c>
      <c r="V340" s="9" t="n">
        <f aca="false">O340/O339-1</f>
        <v>0.0673425173314517</v>
      </c>
    </row>
    <row r="341" customFormat="false" ht="15" hidden="false" customHeight="false" outlineLevel="0" collapsed="false">
      <c r="A341" s="5" t="n">
        <v>44322</v>
      </c>
      <c r="B341" s="6" t="n">
        <v>4201.62</v>
      </c>
      <c r="C341" s="9" t="n">
        <f aca="false">B341/B340-1</f>
        <v>0.00816539054945409</v>
      </c>
      <c r="D341" s="9" t="n">
        <f aca="false">LN(B341/B340)</f>
        <v>0.00813223411591192</v>
      </c>
      <c r="E341" s="9" t="n">
        <f aca="false">B341/B336-1</f>
        <v>-0.00233885080506335</v>
      </c>
      <c r="F341" s="9" t="n">
        <f aca="false">B341/B320-1</f>
        <v>0.0298214438902438</v>
      </c>
      <c r="G341" s="0" t="n">
        <f aca="false">MAX(G340,B341)</f>
        <v>4211.47</v>
      </c>
      <c r="H341" s="9" t="n">
        <f aca="false">B341/G341-1</f>
        <v>-0.00233885080506335</v>
      </c>
      <c r="I341" s="0" t="n">
        <f aca="false">IF(AND($A341&gt;=CrashTest!$B$3,$A341&lt;=CrashTest!$C$3),1,IF(AND($A341&gt;=CrashTest!$B$4,$A341&lt;=CrashTest!$C$4),2,IF(AND($A341&gt;=CrashTest!$B$5,$A341&lt;=CrashTest!$C$5),3,IF(AND($A341&gt;=CrashTest!$B$6,$A341&lt;=CrashTest!$C$6),4,IF(AND($A341&gt;=CrashTest!$B$7,$A341&lt;=CrashTest!$C$7),5,0)))))</f>
        <v>2</v>
      </c>
      <c r="J341" s="0" t="n">
        <f aca="false">IF(I341=0,"",IF(I340=I341,MAX(J340,B341),B341))</f>
        <v>4201.62</v>
      </c>
      <c r="K341" s="9" t="n">
        <f aca="false">IF(I341=0,"",B341/J341-1)</f>
        <v>0</v>
      </c>
      <c r="L341" s="0" t="n">
        <f aca="false">MATCH($A341,DailyBTC!$A:$A,0)</f>
        <v>494</v>
      </c>
      <c r="M341" s="8" t="n">
        <f aca="false">INDEX(DailyBTC!$F:$F,$L341)</f>
        <v>5331.12832908786</v>
      </c>
      <c r="N341" s="8" t="n">
        <f aca="false">INDEX(DailyETH!$F:$F,$L341)</f>
        <v>153.017202437392</v>
      </c>
      <c r="O341" s="8" t="n">
        <f aca="false">INDEX(DailyBTC!$B:$B,$L341)</f>
        <v>56527.3529789597</v>
      </c>
      <c r="P341" s="8" t="n">
        <f aca="false">INDEX(DailyETH!$B:$B,$L341)</f>
        <v>3500.54310403273</v>
      </c>
      <c r="Q341" s="9" t="n">
        <f aca="false">LN(M341/M340)</f>
        <v>0.00789775570357547</v>
      </c>
      <c r="R341" s="9" t="n">
        <f aca="false">LN(N341/N340)</f>
        <v>0.0120503427179148</v>
      </c>
      <c r="S341" s="9" t="n">
        <f aca="false">LN(O341/O340)</f>
        <v>-0.0143091425065979</v>
      </c>
      <c r="T341" s="9" t="n">
        <f aca="false">LN(P341/P340)</f>
        <v>-0.00722442879813048</v>
      </c>
      <c r="U341" s="9" t="n">
        <f aca="false">M341/M340-1</f>
        <v>0.0079290252416695</v>
      </c>
      <c r="V341" s="9" t="n">
        <f aca="false">O341/O340-1</f>
        <v>-0.0142072532883546</v>
      </c>
    </row>
    <row r="342" customFormat="false" ht="15" hidden="false" customHeight="false" outlineLevel="0" collapsed="false">
      <c r="A342" s="5" t="n">
        <v>44323</v>
      </c>
      <c r="B342" s="6" t="n">
        <v>4232.6</v>
      </c>
      <c r="C342" s="9" t="n">
        <f aca="false">B342/B341-1</f>
        <v>0.0073733464711232</v>
      </c>
      <c r="D342" s="9" t="n">
        <f aca="false">LN(B342/B341)</f>
        <v>0.00734629623781182</v>
      </c>
      <c r="E342" s="9" t="n">
        <f aca="false">B342/B337-1</f>
        <v>0.0123003848205168</v>
      </c>
      <c r="F342" s="9" t="n">
        <f aca="false">B342/B321-1</f>
        <v>0.0330545230000221</v>
      </c>
      <c r="G342" s="0" t="n">
        <f aca="false">MAX(G341,B342)</f>
        <v>4232.6</v>
      </c>
      <c r="H342" s="9" t="n">
        <f aca="false">B342/G342-1</f>
        <v>0</v>
      </c>
      <c r="I342" s="0" t="n">
        <f aca="false">IF(AND($A342&gt;=CrashTest!$B$3,$A342&lt;=CrashTest!$C$3),1,IF(AND($A342&gt;=CrashTest!$B$4,$A342&lt;=CrashTest!$C$4),2,IF(AND($A342&gt;=CrashTest!$B$5,$A342&lt;=CrashTest!$C$5),3,IF(AND($A342&gt;=CrashTest!$B$6,$A342&lt;=CrashTest!$C$6),4,IF(AND($A342&gt;=CrashTest!$B$7,$A342&lt;=CrashTest!$C$7),5,0)))))</f>
        <v>2</v>
      </c>
      <c r="J342" s="0" t="n">
        <f aca="false">IF(I342=0,"",IF(I341=I342,MAX(J341,B342),B342))</f>
        <v>4232.6</v>
      </c>
      <c r="K342" s="9" t="n">
        <f aca="false">IF(I342=0,"",B342/J342-1)</f>
        <v>0</v>
      </c>
      <c r="L342" s="0" t="n">
        <f aca="false">MATCH($A342,DailyBTC!$A:$A,0)</f>
        <v>495</v>
      </c>
      <c r="M342" s="8" t="n">
        <f aca="false">INDEX(DailyBTC!$F:$F,$L342)</f>
        <v>5329.50173399237</v>
      </c>
      <c r="N342" s="8" t="n">
        <f aca="false">INDEX(DailyETH!$F:$F,$L342)</f>
        <v>152.014760745132</v>
      </c>
      <c r="O342" s="8" t="n">
        <f aca="false">INDEX(DailyBTC!$B:$B,$L342)</f>
        <v>57341.0684549386</v>
      </c>
      <c r="P342" s="8" t="n">
        <f aca="false">INDEX(DailyETH!$B:$B,$L342)</f>
        <v>3482.63239333723</v>
      </c>
      <c r="Q342" s="9" t="n">
        <f aca="false">LN(M342/M341)</f>
        <v>-0.000305159282047004</v>
      </c>
      <c r="R342" s="9" t="n">
        <f aca="false">LN(N342/N341)</f>
        <v>-0.00657272300676532</v>
      </c>
      <c r="S342" s="9" t="n">
        <f aca="false">LN(O342/O341)</f>
        <v>0.0142924494330425</v>
      </c>
      <c r="T342" s="9" t="n">
        <f aca="false">LN(P342/P341)</f>
        <v>-0.00512968633738533</v>
      </c>
      <c r="U342" s="9" t="n">
        <f aca="false">M342/M341-1</f>
        <v>-0.000305112725689116</v>
      </c>
      <c r="V342" s="9" t="n">
        <f aca="false">O342/O341-1</f>
        <v>0.0143950748283186</v>
      </c>
    </row>
    <row r="343" customFormat="false" ht="15" hidden="false" customHeight="false" outlineLevel="0" collapsed="false">
      <c r="A343" s="5" t="n">
        <v>44326</v>
      </c>
      <c r="B343" s="6" t="n">
        <v>4188.43</v>
      </c>
      <c r="C343" s="9" t="n">
        <f aca="false">B343/B342-1</f>
        <v>-0.0104356660208855</v>
      </c>
      <c r="D343" s="9" t="n">
        <f aca="false">LN(B343/B342)</f>
        <v>-0.0104904993990264</v>
      </c>
      <c r="E343" s="9" t="n">
        <f aca="false">B343/B338-1</f>
        <v>-0.00100890604055648</v>
      </c>
      <c r="F343" s="9" t="n">
        <f aca="false">B343/B322-1</f>
        <v>0.0144424530129821</v>
      </c>
      <c r="G343" s="0" t="n">
        <f aca="false">MAX(G342,B343)</f>
        <v>4232.6</v>
      </c>
      <c r="H343" s="9" t="n">
        <f aca="false">B343/G343-1</f>
        <v>-0.0104356660208855</v>
      </c>
      <c r="I343" s="0" t="n">
        <f aca="false">IF(AND($A343&gt;=CrashTest!$B$3,$A343&lt;=CrashTest!$C$3),1,IF(AND($A343&gt;=CrashTest!$B$4,$A343&lt;=CrashTest!$C$4),2,IF(AND($A343&gt;=CrashTest!$B$5,$A343&lt;=CrashTest!$C$5),3,IF(AND($A343&gt;=CrashTest!$B$6,$A343&lt;=CrashTest!$C$6),4,IF(AND($A343&gt;=CrashTest!$B$7,$A343&lt;=CrashTest!$C$7),5,0)))))</f>
        <v>2</v>
      </c>
      <c r="J343" s="0" t="n">
        <f aca="false">IF(I343=0,"",IF(I342=I343,MAX(J342,B343),B343))</f>
        <v>4232.6</v>
      </c>
      <c r="K343" s="9" t="n">
        <f aca="false">IF(I343=0,"",B343/J343-1)</f>
        <v>-0.0104356660208855</v>
      </c>
      <c r="L343" s="0" t="n">
        <f aca="false">MATCH($A343,DailyBTC!$A:$A,0)</f>
        <v>498</v>
      </c>
      <c r="M343" s="8" t="n">
        <f aca="false">INDEX(DailyBTC!$F:$F,$L343)</f>
        <v>5312.27012643841</v>
      </c>
      <c r="N343" s="8" t="n">
        <f aca="false">INDEX(DailyETH!$F:$F,$L343)</f>
        <v>152.625507789096</v>
      </c>
      <c r="O343" s="8" t="n">
        <f aca="false">INDEX(DailyBTC!$B:$B,$L343)</f>
        <v>55902.9277399182</v>
      </c>
      <c r="P343" s="8" t="n">
        <f aca="false">INDEX(DailyETH!$B:$B,$L343)</f>
        <v>3954.28315780245</v>
      </c>
      <c r="Q343" s="9" t="n">
        <f aca="false">LN(M343/M342)</f>
        <v>-0.0032384875075489</v>
      </c>
      <c r="R343" s="9" t="n">
        <f aca="false">LN(N343/N342)</f>
        <v>0.00400963316608578</v>
      </c>
      <c r="S343" s="9" t="n">
        <f aca="false">LN(O343/O342)</f>
        <v>-0.0254003405712804</v>
      </c>
      <c r="T343" s="9" t="n">
        <f aca="false">LN(P343/P342)</f>
        <v>0.127010892483708</v>
      </c>
      <c r="U343" s="9" t="n">
        <f aca="false">M343/M342-1</f>
        <v>-0.00323324926306945</v>
      </c>
      <c r="V343" s="9" t="n">
        <f aca="false">O343/O342-1</f>
        <v>-0.0250804659517385</v>
      </c>
    </row>
    <row r="344" customFormat="false" ht="15" hidden="false" customHeight="false" outlineLevel="0" collapsed="false">
      <c r="A344" s="5" t="n">
        <v>44327</v>
      </c>
      <c r="B344" s="6" t="n">
        <v>4152.1</v>
      </c>
      <c r="C344" s="9" t="n">
        <f aca="false">B344/B343-1</f>
        <v>-0.00867389451417355</v>
      </c>
      <c r="D344" s="9" t="n">
        <f aca="false">LN(B344/B343)</f>
        <v>-0.00871173169321589</v>
      </c>
      <c r="E344" s="9" t="n">
        <f aca="false">B344/B339-1</f>
        <v>-0.0030158524345324</v>
      </c>
      <c r="F344" s="9" t="n">
        <f aca="false">B344/B323-1</f>
        <v>0.00584061492397048</v>
      </c>
      <c r="G344" s="0" t="n">
        <f aca="false">MAX(G343,B344)</f>
        <v>4232.6</v>
      </c>
      <c r="H344" s="9" t="n">
        <f aca="false">B344/G344-1</f>
        <v>-0.0190190426688087</v>
      </c>
      <c r="I344" s="0" t="n">
        <f aca="false">IF(AND($A344&gt;=CrashTest!$B$3,$A344&lt;=CrashTest!$C$3),1,IF(AND($A344&gt;=CrashTest!$B$4,$A344&lt;=CrashTest!$C$4),2,IF(AND($A344&gt;=CrashTest!$B$5,$A344&lt;=CrashTest!$C$5),3,IF(AND($A344&gt;=CrashTest!$B$6,$A344&lt;=CrashTest!$C$6),4,IF(AND($A344&gt;=CrashTest!$B$7,$A344&lt;=CrashTest!$C$7),5,0)))))</f>
        <v>2</v>
      </c>
      <c r="J344" s="0" t="n">
        <f aca="false">IF(I344=0,"",IF(I343=I344,MAX(J343,B344),B344))</f>
        <v>4232.6</v>
      </c>
      <c r="K344" s="9" t="n">
        <f aca="false">IF(I344=0,"",B344/J344-1)</f>
        <v>-0.0190190426688087</v>
      </c>
      <c r="L344" s="0" t="n">
        <f aca="false">MATCH($A344,DailyBTC!$A:$A,0)</f>
        <v>499</v>
      </c>
      <c r="M344" s="8" t="n">
        <f aca="false">INDEX(DailyBTC!$F:$F,$L344)</f>
        <v>5314.53721972562</v>
      </c>
      <c r="N344" s="8" t="n">
        <f aca="false">INDEX(DailyETH!$F:$F,$L344)</f>
        <v>148.925462626541</v>
      </c>
      <c r="O344" s="8" t="n">
        <f aca="false">INDEX(DailyBTC!$B:$B,$L344)</f>
        <v>56612.1026487434</v>
      </c>
      <c r="P344" s="8" t="n">
        <f aca="false">INDEX(DailyETH!$B:$B,$L344)</f>
        <v>4155.77199766219</v>
      </c>
      <c r="Q344" s="9" t="n">
        <f aca="false">LN(M344/M343)</f>
        <v>0.000426674399515964</v>
      </c>
      <c r="R344" s="9" t="n">
        <f aca="false">LN(N344/N343)</f>
        <v>-0.024541329513137</v>
      </c>
      <c r="S344" s="9" t="n">
        <f aca="false">LN(O344/O343)</f>
        <v>0.0126060366819794</v>
      </c>
      <c r="T344" s="9" t="n">
        <f aca="false">LN(P344/P343)</f>
        <v>0.0496988755423626</v>
      </c>
      <c r="U344" s="9" t="n">
        <f aca="false">M344/M343-1</f>
        <v>0.000426765437985033</v>
      </c>
      <c r="V344" s="9" t="n">
        <f aca="false">O344/O343-1</f>
        <v>0.0126858276926844</v>
      </c>
    </row>
    <row r="345" customFormat="false" ht="15" hidden="false" customHeight="false" outlineLevel="0" collapsed="false">
      <c r="A345" s="5" t="n">
        <v>44328</v>
      </c>
      <c r="B345" s="6" t="n">
        <v>4063.04</v>
      </c>
      <c r="C345" s="9" t="n">
        <f aca="false">B345/B344-1</f>
        <v>-0.0214493870571519</v>
      </c>
      <c r="D345" s="9" t="n">
        <f aca="false">LN(B345/B344)</f>
        <v>-0.0216827684526845</v>
      </c>
      <c r="E345" s="9" t="n">
        <f aca="false">B345/B340-1</f>
        <v>-0.0250864408447089</v>
      </c>
      <c r="F345" s="9" t="n">
        <f aca="false">B345/B324-1</f>
        <v>-0.0189661458521969</v>
      </c>
      <c r="G345" s="0" t="n">
        <f aca="false">MAX(G344,B345)</f>
        <v>4232.6</v>
      </c>
      <c r="H345" s="9" t="n">
        <f aca="false">B345/G345-1</f>
        <v>-0.0400604829183009</v>
      </c>
      <c r="I345" s="0" t="n">
        <f aca="false">IF(AND($A345&gt;=CrashTest!$B$3,$A345&lt;=CrashTest!$C$3),1,IF(AND($A345&gt;=CrashTest!$B$4,$A345&lt;=CrashTest!$C$4),2,IF(AND($A345&gt;=CrashTest!$B$5,$A345&lt;=CrashTest!$C$5),3,IF(AND($A345&gt;=CrashTest!$B$6,$A345&lt;=CrashTest!$C$6),4,IF(AND($A345&gt;=CrashTest!$B$7,$A345&lt;=CrashTest!$C$7),5,0)))))</f>
        <v>2</v>
      </c>
      <c r="J345" s="0" t="n">
        <f aca="false">IF(I345=0,"",IF(I344=I345,MAX(J344,B345),B345))</f>
        <v>4232.6</v>
      </c>
      <c r="K345" s="9" t="n">
        <f aca="false">IF(I345=0,"",B345/J345-1)</f>
        <v>-0.0400604829183009</v>
      </c>
      <c r="L345" s="0" t="n">
        <f aca="false">MATCH($A345,DailyBTC!$A:$A,0)</f>
        <v>500</v>
      </c>
      <c r="M345" s="8" t="n">
        <f aca="false">INDEX(DailyBTC!$F:$F,$L345)</f>
        <v>5437.89812713875</v>
      </c>
      <c r="N345" s="8" t="n">
        <f aca="false">INDEX(DailyETH!$F:$F,$L345)</f>
        <v>170.442864814416</v>
      </c>
      <c r="O345" s="8" t="n">
        <f aca="false">INDEX(DailyBTC!$B:$B,$L345)</f>
        <v>50972.355081239</v>
      </c>
      <c r="P345" s="8" t="n">
        <f aca="false">INDEX(DailyETH!$B:$B,$L345)</f>
        <v>3975.50227118644</v>
      </c>
      <c r="Q345" s="9" t="n">
        <f aca="false">LN(M345/M344)</f>
        <v>0.0229466751221881</v>
      </c>
      <c r="R345" s="9" t="n">
        <f aca="false">LN(N345/N344)</f>
        <v>0.134954206886325</v>
      </c>
      <c r="S345" s="9" t="n">
        <f aca="false">LN(O345/O344)</f>
        <v>-0.104939361539978</v>
      </c>
      <c r="T345" s="9" t="n">
        <f aca="false">LN(P345/P344)</f>
        <v>-0.0443471130717785</v>
      </c>
      <c r="U345" s="9" t="n">
        <f aca="false">M345/M344-1</f>
        <v>0.0232119754388522</v>
      </c>
      <c r="V345" s="9" t="n">
        <f aca="false">O345/O344-1</f>
        <v>-0.0996208814658747</v>
      </c>
    </row>
    <row r="346" customFormat="false" ht="15" hidden="false" customHeight="false" outlineLevel="0" collapsed="false">
      <c r="A346" s="5" t="n">
        <v>44329</v>
      </c>
      <c r="B346" s="6" t="n">
        <v>4112.5</v>
      </c>
      <c r="C346" s="9" t="n">
        <f aca="false">B346/B345-1</f>
        <v>0.0121731511380641</v>
      </c>
      <c r="D346" s="9" t="n">
        <f aca="false">LN(B346/B345)</f>
        <v>0.0120996541922007</v>
      </c>
      <c r="E346" s="9" t="n">
        <f aca="false">B346/B341-1</f>
        <v>-0.0212108662849091</v>
      </c>
      <c r="F346" s="9" t="n">
        <f aca="false">B346/B325-1</f>
        <v>-0.00294812178458337</v>
      </c>
      <c r="G346" s="0" t="n">
        <f aca="false">MAX(G345,B346)</f>
        <v>4232.6</v>
      </c>
      <c r="H346" s="9" t="n">
        <f aca="false">B346/G346-1</f>
        <v>-0.0283749940934651</v>
      </c>
      <c r="I346" s="0" t="n">
        <f aca="false">IF(AND($A346&gt;=CrashTest!$B$3,$A346&lt;=CrashTest!$C$3),1,IF(AND($A346&gt;=CrashTest!$B$4,$A346&lt;=CrashTest!$C$4),2,IF(AND($A346&gt;=CrashTest!$B$5,$A346&lt;=CrashTest!$C$5),3,IF(AND($A346&gt;=CrashTest!$B$6,$A346&lt;=CrashTest!$C$6),4,IF(AND($A346&gt;=CrashTest!$B$7,$A346&lt;=CrashTest!$C$7),5,0)))))</f>
        <v>2</v>
      </c>
      <c r="J346" s="0" t="n">
        <f aca="false">IF(I346=0,"",IF(I345=I346,MAX(J345,B346),B346))</f>
        <v>4232.6</v>
      </c>
      <c r="K346" s="9" t="n">
        <f aca="false">IF(I346=0,"",B346/J346-1)</f>
        <v>-0.0283749940934651</v>
      </c>
      <c r="L346" s="0" t="n">
        <f aca="false">MATCH($A346,DailyBTC!$A:$A,0)</f>
        <v>501</v>
      </c>
      <c r="M346" s="8" t="n">
        <f aca="false">INDEX(DailyBTC!$F:$F,$L346)</f>
        <v>5074.60929336096</v>
      </c>
      <c r="N346" s="8" t="n">
        <f aca="false">INDEX(DailyETH!$F:$F,$L346)</f>
        <v>147.823214341746</v>
      </c>
      <c r="O346" s="8" t="n">
        <f aca="false">INDEX(DailyBTC!$B:$B,$L346)</f>
        <v>49368.6144739918</v>
      </c>
      <c r="P346" s="8" t="n">
        <f aca="false">INDEX(DailyETH!$B:$B,$L346)</f>
        <v>3687.15909000585</v>
      </c>
      <c r="Q346" s="9" t="n">
        <f aca="false">LN(M346/M345)</f>
        <v>-0.0691430770842008</v>
      </c>
      <c r="R346" s="9" t="n">
        <f aca="false">LN(N346/N345)</f>
        <v>-0.142383074743787</v>
      </c>
      <c r="S346" s="9" t="n">
        <f aca="false">LN(O346/O345)</f>
        <v>-0.0319685407787981</v>
      </c>
      <c r="T346" s="9" t="n">
        <f aca="false">LN(P346/P345)</f>
        <v>-0.0752948304307817</v>
      </c>
      <c r="U346" s="9" t="n">
        <f aca="false">M346/M345-1</f>
        <v>-0.0668068480291565</v>
      </c>
      <c r="V346" s="9" t="n">
        <f aca="false">O346/O345-1</f>
        <v>-0.0314629489787393</v>
      </c>
    </row>
    <row r="347" customFormat="false" ht="15" hidden="false" customHeight="false" outlineLevel="0" collapsed="false">
      <c r="A347" s="5" t="n">
        <v>44330</v>
      </c>
      <c r="B347" s="6" t="n">
        <v>4173.85</v>
      </c>
      <c r="C347" s="9" t="n">
        <f aca="false">B347/B346-1</f>
        <v>0.0149179331306992</v>
      </c>
      <c r="D347" s="9" t="n">
        <f aca="false">LN(B347/B346)</f>
        <v>0.0148077551664607</v>
      </c>
      <c r="E347" s="9" t="n">
        <f aca="false">B347/B342-1</f>
        <v>-0.0138803572272362</v>
      </c>
      <c r="F347" s="9" t="n">
        <f aca="false">B347/B326-1</f>
        <v>0.000822459128816844</v>
      </c>
      <c r="G347" s="0" t="n">
        <f aca="false">MAX(G346,B347)</f>
        <v>4232.6</v>
      </c>
      <c r="H347" s="9" t="n">
        <f aca="false">B347/G347-1</f>
        <v>-0.0138803572272362</v>
      </c>
      <c r="I347" s="0" t="n">
        <f aca="false">IF(AND($A347&gt;=CrashTest!$B$3,$A347&lt;=CrashTest!$C$3),1,IF(AND($A347&gt;=CrashTest!$B$4,$A347&lt;=CrashTest!$C$4),2,IF(AND($A347&gt;=CrashTest!$B$5,$A347&lt;=CrashTest!$C$5),3,IF(AND($A347&gt;=CrashTest!$B$6,$A347&lt;=CrashTest!$C$6),4,IF(AND($A347&gt;=CrashTest!$B$7,$A347&lt;=CrashTest!$C$7),5,0)))))</f>
        <v>2</v>
      </c>
      <c r="J347" s="0" t="n">
        <f aca="false">IF(I347=0,"",IF(I346=I347,MAX(J346,B347),B347))</f>
        <v>4232.6</v>
      </c>
      <c r="K347" s="9" t="n">
        <f aca="false">IF(I347=0,"",B347/J347-1)</f>
        <v>-0.0138803572272362</v>
      </c>
      <c r="L347" s="0" t="n">
        <f aca="false">MATCH($A347,DailyBTC!$A:$A,0)</f>
        <v>502</v>
      </c>
      <c r="M347" s="8" t="n">
        <f aca="false">INDEX(DailyBTC!$F:$F,$L347)</f>
        <v>5168.54685025096</v>
      </c>
      <c r="N347" s="8" t="n">
        <f aca="false">INDEX(DailyETH!$F:$F,$L347)</f>
        <v>152.953042569631</v>
      </c>
      <c r="O347" s="8" t="n">
        <f aca="false">INDEX(DailyBTC!$B:$B,$L347)</f>
        <v>49997.3959011105</v>
      </c>
      <c r="P347" s="8" t="n">
        <f aca="false">INDEX(DailyETH!$B:$B,$L347)</f>
        <v>4086.70976446523</v>
      </c>
      <c r="Q347" s="9" t="n">
        <f aca="false">LN(M347/M346)</f>
        <v>0.01834204012499</v>
      </c>
      <c r="R347" s="9" t="n">
        <f aca="false">LN(N347/N346)</f>
        <v>0.0341139008836974</v>
      </c>
      <c r="S347" s="9" t="n">
        <f aca="false">LN(O347/O346)</f>
        <v>0.0126560343452553</v>
      </c>
      <c r="T347" s="9" t="n">
        <f aca="false">LN(P347/P346)</f>
        <v>0.102883920514066</v>
      </c>
      <c r="U347" s="9" t="n">
        <f aca="false">M347/M346-1</f>
        <v>0.0185112885464693</v>
      </c>
      <c r="V347" s="9" t="n">
        <f aca="false">O347/O346-1</f>
        <v>0.0127364608834617</v>
      </c>
    </row>
    <row r="348" customFormat="false" ht="15" hidden="false" customHeight="false" outlineLevel="0" collapsed="false">
      <c r="A348" s="5" t="n">
        <v>44333</v>
      </c>
      <c r="B348" s="6" t="n">
        <v>4163.29</v>
      </c>
      <c r="C348" s="9" t="n">
        <f aca="false">B348/B347-1</f>
        <v>-0.0025300382141189</v>
      </c>
      <c r="D348" s="9" t="n">
        <f aca="false">LN(B348/B347)</f>
        <v>-0.00253324416940257</v>
      </c>
      <c r="E348" s="9" t="n">
        <f aca="false">B348/B343-1</f>
        <v>-0.00600224905274782</v>
      </c>
      <c r="F348" s="9" t="n">
        <f aca="false">B348/B327-1</f>
        <v>-0.00529928538491498</v>
      </c>
      <c r="G348" s="0" t="n">
        <f aca="false">MAX(G347,B348)</f>
        <v>4232.6</v>
      </c>
      <c r="H348" s="9" t="n">
        <f aca="false">B348/G348-1</f>
        <v>-0.0163752776071446</v>
      </c>
      <c r="I348" s="0" t="n">
        <f aca="false">IF(AND($A348&gt;=CrashTest!$B$3,$A348&lt;=CrashTest!$C$3),1,IF(AND($A348&gt;=CrashTest!$B$4,$A348&lt;=CrashTest!$C$4),2,IF(AND($A348&gt;=CrashTest!$B$5,$A348&lt;=CrashTest!$C$5),3,IF(AND($A348&gt;=CrashTest!$B$6,$A348&lt;=CrashTest!$C$6),4,IF(AND($A348&gt;=CrashTest!$B$7,$A348&lt;=CrashTest!$C$7),5,0)))))</f>
        <v>2</v>
      </c>
      <c r="J348" s="0" t="n">
        <f aca="false">IF(I348=0,"",IF(I347=I348,MAX(J347,B348),B348))</f>
        <v>4232.6</v>
      </c>
      <c r="K348" s="9" t="n">
        <f aca="false">IF(I348=0,"",B348/J348-1)</f>
        <v>-0.0163752776071446</v>
      </c>
      <c r="L348" s="0" t="n">
        <f aca="false">MATCH($A348,DailyBTC!$A:$A,0)</f>
        <v>505</v>
      </c>
      <c r="M348" s="8" t="n">
        <f aca="false">INDEX(DailyBTC!$F:$F,$L348)</f>
        <v>4968.88409024765</v>
      </c>
      <c r="N348" s="8" t="n">
        <f aca="false">INDEX(DailyETH!$F:$F,$L348)</f>
        <v>151.492920448079</v>
      </c>
      <c r="O348" s="8" t="n">
        <f aca="false">INDEX(DailyBTC!$B:$B,$L348)</f>
        <v>43492.3954833431</v>
      </c>
      <c r="P348" s="8" t="n">
        <f aca="false">INDEX(DailyETH!$B:$B,$L348)</f>
        <v>3280.03027819988</v>
      </c>
      <c r="Q348" s="9" t="n">
        <f aca="false">LN(M348/M347)</f>
        <v>-0.0393962897864882</v>
      </c>
      <c r="R348" s="9" t="n">
        <f aca="false">LN(N348/N347)</f>
        <v>-0.00959206883401352</v>
      </c>
      <c r="S348" s="9" t="n">
        <f aca="false">LN(O348/O347)</f>
        <v>-0.139384815756457</v>
      </c>
      <c r="T348" s="9" t="n">
        <f aca="false">LN(P348/P347)</f>
        <v>-0.219887534226374</v>
      </c>
      <c r="U348" s="9" t="n">
        <f aca="false">M348/M347-1</f>
        <v>-0.0386303473274345</v>
      </c>
      <c r="V348" s="9" t="n">
        <f aca="false">O348/O347-1</f>
        <v>-0.130106784574013</v>
      </c>
    </row>
    <row r="349" customFormat="false" ht="15" hidden="false" customHeight="false" outlineLevel="0" collapsed="false">
      <c r="A349" s="5" t="n">
        <v>44334</v>
      </c>
      <c r="B349" s="6" t="n">
        <v>4127.83</v>
      </c>
      <c r="C349" s="9" t="n">
        <f aca="false">B349/B348-1</f>
        <v>-0.00851730242188276</v>
      </c>
      <c r="D349" s="9" t="n">
        <f aca="false">LN(B349/B348)</f>
        <v>-0.00855378192783824</v>
      </c>
      <c r="E349" s="9" t="n">
        <f aca="false">B349/B344-1</f>
        <v>-0.00584523494135503</v>
      </c>
      <c r="F349" s="9" t="n">
        <f aca="false">B349/B328-1</f>
        <v>-0.00851015790510323</v>
      </c>
      <c r="G349" s="0" t="n">
        <f aca="false">MAX(G348,B349)</f>
        <v>4232.6</v>
      </c>
      <c r="H349" s="9" t="n">
        <f aca="false">B349/G349-1</f>
        <v>-0.0247531068374051</v>
      </c>
      <c r="I349" s="0" t="n">
        <f aca="false">IF(AND($A349&gt;=CrashTest!$B$3,$A349&lt;=CrashTest!$C$3),1,IF(AND($A349&gt;=CrashTest!$B$4,$A349&lt;=CrashTest!$C$4),2,IF(AND($A349&gt;=CrashTest!$B$5,$A349&lt;=CrashTest!$C$5),3,IF(AND($A349&gt;=CrashTest!$B$6,$A349&lt;=CrashTest!$C$6),4,IF(AND($A349&gt;=CrashTest!$B$7,$A349&lt;=CrashTest!$C$7),5,0)))))</f>
        <v>2</v>
      </c>
      <c r="J349" s="0" t="n">
        <f aca="false">IF(I349=0,"",IF(I348=I349,MAX(J348,B349),B349))</f>
        <v>4232.6</v>
      </c>
      <c r="K349" s="9" t="n">
        <f aca="false">IF(I349=0,"",B349/J349-1)</f>
        <v>-0.0247531068374051</v>
      </c>
      <c r="L349" s="0" t="n">
        <f aca="false">MATCH($A349,DailyBTC!$A:$A,0)</f>
        <v>506</v>
      </c>
      <c r="M349" s="8" t="n">
        <f aca="false">INDEX(DailyBTC!$F:$F,$L349)</f>
        <v>4929.87565290127</v>
      </c>
      <c r="N349" s="8" t="n">
        <f aca="false">INDEX(DailyETH!$F:$F,$L349)</f>
        <v>151.504153822821</v>
      </c>
      <c r="O349" s="8" t="n">
        <f aca="false">INDEX(DailyBTC!$B:$B,$L349)</f>
        <v>42789.8093921683</v>
      </c>
      <c r="P349" s="8" t="n">
        <f aca="false">INDEX(DailyETH!$B:$B,$L349)</f>
        <v>3368.23962887201</v>
      </c>
      <c r="Q349" s="9" t="n">
        <f aca="false">LN(M349/M348)</f>
        <v>-0.00788152057161123</v>
      </c>
      <c r="R349" s="9" t="n">
        <f aca="false">LN(N349/N348)</f>
        <v>7.4148404067729E-005</v>
      </c>
      <c r="S349" s="9" t="n">
        <f aca="false">LN(O349/O348)</f>
        <v>-0.0162861304135633</v>
      </c>
      <c r="T349" s="9" t="n">
        <f aca="false">LN(P349/P348)</f>
        <v>0.0265375890521525</v>
      </c>
      <c r="U349" s="9" t="n">
        <f aca="false">M349/M348-1</f>
        <v>-0.00785054282568909</v>
      </c>
      <c r="V349" s="9" t="n">
        <f aca="false">O349/O348-1</f>
        <v>-0.0161542284200895</v>
      </c>
    </row>
    <row r="350" customFormat="false" ht="15" hidden="false" customHeight="false" outlineLevel="0" collapsed="false">
      <c r="A350" s="5" t="n">
        <v>44335</v>
      </c>
      <c r="B350" s="6" t="n">
        <v>4115.68</v>
      </c>
      <c r="C350" s="9" t="n">
        <f aca="false">B350/B349-1</f>
        <v>-0.00294343517053741</v>
      </c>
      <c r="D350" s="9" t="n">
        <f aca="false">LN(B350/B349)</f>
        <v>-0.00294777559510364</v>
      </c>
      <c r="E350" s="9" t="n">
        <f aca="false">B350/B345-1</f>
        <v>0.0129558163345673</v>
      </c>
      <c r="F350" s="9" t="n">
        <f aca="false">B350/B329-1</f>
        <v>-0.00465786686142955</v>
      </c>
      <c r="G350" s="0" t="n">
        <f aca="false">MAX(G349,B350)</f>
        <v>4232.6</v>
      </c>
      <c r="H350" s="9" t="n">
        <f aca="false">B350/G350-1</f>
        <v>-0.0276236828426972</v>
      </c>
      <c r="I350" s="0" t="n">
        <f aca="false">IF(AND($A350&gt;=CrashTest!$B$3,$A350&lt;=CrashTest!$C$3),1,IF(AND($A350&gt;=CrashTest!$B$4,$A350&lt;=CrashTest!$C$4),2,IF(AND($A350&gt;=CrashTest!$B$5,$A350&lt;=CrashTest!$C$5),3,IF(AND($A350&gt;=CrashTest!$B$6,$A350&lt;=CrashTest!$C$6),4,IF(AND($A350&gt;=CrashTest!$B$7,$A350&lt;=CrashTest!$C$7),5,0)))))</f>
        <v>2</v>
      </c>
      <c r="J350" s="0" t="n">
        <f aca="false">IF(I350=0,"",IF(I349=I350,MAX(J349,B350),B350))</f>
        <v>4232.6</v>
      </c>
      <c r="K350" s="9" t="n">
        <f aca="false">IF(I350=0,"",B350/J350-1)</f>
        <v>-0.0276236828426972</v>
      </c>
      <c r="L350" s="0" t="n">
        <f aca="false">MATCH($A350,DailyBTC!$A:$A,0)</f>
        <v>507</v>
      </c>
      <c r="M350" s="8" t="n">
        <f aca="false">INDEX(DailyBTC!$F:$F,$L350)</f>
        <v>5122.58710908188</v>
      </c>
      <c r="N350" s="8" t="n">
        <f aca="false">INDEX(DailyETH!$F:$F,$L350)</f>
        <v>157.872201196369</v>
      </c>
      <c r="O350" s="8" t="n">
        <f aca="false">INDEX(DailyBTC!$B:$B,$L350)</f>
        <v>37642.5200017534</v>
      </c>
      <c r="P350" s="8" t="n">
        <f aca="false">INDEX(DailyETH!$B:$B,$L350)</f>
        <v>2535.73623553478</v>
      </c>
      <c r="Q350" s="9" t="n">
        <f aca="false">LN(M350/M349)</f>
        <v>0.0383458409743047</v>
      </c>
      <c r="R350" s="9" t="n">
        <f aca="false">LN(N350/N349)</f>
        <v>0.041172809995215</v>
      </c>
      <c r="S350" s="9" t="n">
        <f aca="false">LN(O350/O349)</f>
        <v>-0.128165713348183</v>
      </c>
      <c r="T350" s="9" t="n">
        <f aca="false">LN(P350/P349)</f>
        <v>-0.283906219468215</v>
      </c>
      <c r="U350" s="9" t="n">
        <f aca="false">M350/M349-1</f>
        <v>0.0390905308265122</v>
      </c>
      <c r="V350" s="9" t="n">
        <f aca="false">O350/O349-1</f>
        <v>-0.120292412224603</v>
      </c>
    </row>
    <row r="351" customFormat="false" ht="15" hidden="false" customHeight="false" outlineLevel="0" collapsed="false">
      <c r="A351" s="5" t="n">
        <v>44336</v>
      </c>
      <c r="B351" s="6" t="n">
        <v>4159.12</v>
      </c>
      <c r="C351" s="9" t="n">
        <f aca="false">B351/B350-1</f>
        <v>0.0105547564436494</v>
      </c>
      <c r="D351" s="9" t="n">
        <f aca="false">LN(B351/B350)</f>
        <v>0.0104994438686107</v>
      </c>
      <c r="E351" s="9" t="n">
        <f aca="false">B351/B346-1</f>
        <v>0.0113361702127659</v>
      </c>
      <c r="F351" s="9" t="n">
        <f aca="false">B351/B330-1</f>
        <v>-0.0034264464156496</v>
      </c>
      <c r="G351" s="0" t="n">
        <f aca="false">MAX(G350,B351)</f>
        <v>4232.6</v>
      </c>
      <c r="H351" s="9" t="n">
        <f aca="false">B351/G351-1</f>
        <v>-0.0173604876435289</v>
      </c>
      <c r="I351" s="0" t="n">
        <f aca="false">IF(AND($A351&gt;=CrashTest!$B$3,$A351&lt;=CrashTest!$C$3),1,IF(AND($A351&gt;=CrashTest!$B$4,$A351&lt;=CrashTest!$C$4),2,IF(AND($A351&gt;=CrashTest!$B$5,$A351&lt;=CrashTest!$C$5),3,IF(AND($A351&gt;=CrashTest!$B$6,$A351&lt;=CrashTest!$C$6),4,IF(AND($A351&gt;=CrashTest!$B$7,$A351&lt;=CrashTest!$C$7),5,0)))))</f>
        <v>2</v>
      </c>
      <c r="J351" s="0" t="n">
        <f aca="false">IF(I351=0,"",IF(I350=I351,MAX(J350,B351),B351))</f>
        <v>4232.6</v>
      </c>
      <c r="K351" s="9" t="n">
        <f aca="false">IF(I351=0,"",B351/J351-1)</f>
        <v>-0.0173604876435289</v>
      </c>
      <c r="L351" s="0" t="n">
        <f aca="false">MATCH($A351,DailyBTC!$A:$A,0)</f>
        <v>508</v>
      </c>
      <c r="M351" s="8" t="n">
        <f aca="false">INDEX(DailyBTC!$F:$F,$L351)</f>
        <v>4983.31556948702</v>
      </c>
      <c r="N351" s="8" t="n">
        <f aca="false">INDEX(DailyETH!$F:$F,$L351)</f>
        <v>149.750623980584</v>
      </c>
      <c r="O351" s="8" t="n">
        <f aca="false">INDEX(DailyBTC!$B:$B,$L351)</f>
        <v>40799.4021475745</v>
      </c>
      <c r="P351" s="8" t="n">
        <f aca="false">INDEX(DailyETH!$B:$B,$L351)</f>
        <v>2777.92518293396</v>
      </c>
      <c r="Q351" s="9" t="n">
        <f aca="false">LN(M351/M350)</f>
        <v>-0.0275641596647721</v>
      </c>
      <c r="R351" s="9" t="n">
        <f aca="false">LN(N351/N350)</f>
        <v>-0.0528144487390562</v>
      </c>
      <c r="S351" s="9" t="n">
        <f aca="false">LN(O351/O350)</f>
        <v>0.0805331654811938</v>
      </c>
      <c r="T351" s="9" t="n">
        <f aca="false">LN(P351/P350)</f>
        <v>0.0912202888843808</v>
      </c>
      <c r="U351" s="9" t="n">
        <f aca="false">M351/M350-1</f>
        <v>-0.0271877347576857</v>
      </c>
      <c r="V351" s="9" t="n">
        <f aca="false">O351/O350-1</f>
        <v>0.0838647929435663</v>
      </c>
    </row>
    <row r="352" customFormat="false" ht="15" hidden="false" customHeight="false" outlineLevel="0" collapsed="false">
      <c r="A352" s="5" t="n">
        <v>44337</v>
      </c>
      <c r="B352" s="6" t="n">
        <v>4155.86</v>
      </c>
      <c r="C352" s="9" t="n">
        <f aca="false">B352/B351-1</f>
        <v>-0.000783819654157636</v>
      </c>
      <c r="D352" s="9" t="n">
        <f aca="false">LN(B352/B351)</f>
        <v>-0.000784127001396457</v>
      </c>
      <c r="E352" s="9" t="n">
        <f aca="false">B352/B347-1</f>
        <v>-0.00431016926818184</v>
      </c>
      <c r="F352" s="9" t="n">
        <f aca="false">B352/B331-1</f>
        <v>0.00504960120726095</v>
      </c>
      <c r="G352" s="0" t="n">
        <f aca="false">MAX(G351,B352)</f>
        <v>4232.6</v>
      </c>
      <c r="H352" s="9" t="n">
        <f aca="false">B352/G352-1</f>
        <v>-0.0181306998062658</v>
      </c>
      <c r="I352" s="0" t="n">
        <f aca="false">IF(AND($A352&gt;=CrashTest!$B$3,$A352&lt;=CrashTest!$C$3),1,IF(AND($A352&gt;=CrashTest!$B$4,$A352&lt;=CrashTest!$C$4),2,IF(AND($A352&gt;=CrashTest!$B$5,$A352&lt;=CrashTest!$C$5),3,IF(AND($A352&gt;=CrashTest!$B$6,$A352&lt;=CrashTest!$C$6),4,IF(AND($A352&gt;=CrashTest!$B$7,$A352&lt;=CrashTest!$C$7),5,0)))))</f>
        <v>2</v>
      </c>
      <c r="J352" s="0" t="n">
        <f aca="false">IF(I352=0,"",IF(I351=I352,MAX(J351,B352),B352))</f>
        <v>4232.6</v>
      </c>
      <c r="K352" s="9" t="n">
        <f aca="false">IF(I352=0,"",B352/J352-1)</f>
        <v>-0.0181306998062658</v>
      </c>
      <c r="L352" s="0" t="n">
        <f aca="false">MATCH($A352,DailyBTC!$A:$A,0)</f>
        <v>509</v>
      </c>
      <c r="M352" s="8" t="n">
        <f aca="false">INDEX(DailyBTC!$F:$F,$L352)</f>
        <v>4877.462886764</v>
      </c>
      <c r="N352" s="8" t="n">
        <f aca="false">INDEX(DailyETH!$F:$F,$L352)</f>
        <v>144.137274849051</v>
      </c>
      <c r="O352" s="8" t="n">
        <f aca="false">INDEX(DailyBTC!$B:$B,$L352)</f>
        <v>37174.3311014027</v>
      </c>
      <c r="P352" s="8" t="n">
        <f aca="false">INDEX(DailyETH!$B:$B,$L352)</f>
        <v>2413.98438398597</v>
      </c>
      <c r="Q352" s="9" t="n">
        <f aca="false">LN(M352/M351)</f>
        <v>-0.0214702620940194</v>
      </c>
      <c r="R352" s="9" t="n">
        <f aca="false">LN(N352/N351)</f>
        <v>-0.0382052607628262</v>
      </c>
      <c r="S352" s="9" t="n">
        <f aca="false">LN(O352/O351)</f>
        <v>-0.0930489291100127</v>
      </c>
      <c r="T352" s="9" t="n">
        <f aca="false">LN(P352/P351)</f>
        <v>-0.140425658262895</v>
      </c>
      <c r="U352" s="9" t="n">
        <f aca="false">M352/M351-1</f>
        <v>-0.0212414167329004</v>
      </c>
      <c r="V352" s="9" t="n">
        <f aca="false">O352/O351-1</f>
        <v>-0.0888510825001712</v>
      </c>
    </row>
    <row r="353" customFormat="false" ht="15" hidden="false" customHeight="false" outlineLevel="0" collapsed="false">
      <c r="A353" s="5" t="n">
        <v>44340</v>
      </c>
      <c r="B353" s="6" t="n">
        <v>4197.05</v>
      </c>
      <c r="C353" s="9" t="n">
        <f aca="false">B353/B352-1</f>
        <v>0.00991130596314616</v>
      </c>
      <c r="D353" s="9" t="n">
        <f aca="false">LN(B353/B352)</f>
        <v>0.009862511119055</v>
      </c>
      <c r="E353" s="9" t="n">
        <f aca="false">B353/B348-1</f>
        <v>0.00810897151051226</v>
      </c>
      <c r="F353" s="9" t="n">
        <f aca="false">B353/B332-1</f>
        <v>0.00403811328247428</v>
      </c>
      <c r="G353" s="0" t="n">
        <f aca="false">MAX(G352,B353)</f>
        <v>4232.6</v>
      </c>
      <c r="H353" s="9" t="n">
        <f aca="false">B353/G353-1</f>
        <v>-0.00839909275622552</v>
      </c>
      <c r="I353" s="0" t="n">
        <f aca="false">IF(AND($A353&gt;=CrashTest!$B$3,$A353&lt;=CrashTest!$C$3),1,IF(AND($A353&gt;=CrashTest!$B$4,$A353&lt;=CrashTest!$C$4),2,IF(AND($A353&gt;=CrashTest!$B$5,$A353&lt;=CrashTest!$C$5),3,IF(AND($A353&gt;=CrashTest!$B$6,$A353&lt;=CrashTest!$C$6),4,IF(AND($A353&gt;=CrashTest!$B$7,$A353&lt;=CrashTest!$C$7),5,0)))))</f>
        <v>2</v>
      </c>
      <c r="J353" s="0" t="n">
        <f aca="false">IF(I353=0,"",IF(I352=I353,MAX(J352,B353),B353))</f>
        <v>4232.6</v>
      </c>
      <c r="K353" s="9" t="n">
        <f aca="false">IF(I353=0,"",B353/J353-1)</f>
        <v>-0.00839909275622552</v>
      </c>
      <c r="L353" s="0" t="n">
        <f aca="false">MATCH($A353,DailyBTC!$A:$A,0)</f>
        <v>512</v>
      </c>
      <c r="M353" s="8" t="n">
        <f aca="false">INDEX(DailyBTC!$F:$F,$L353)</f>
        <v>4930.70084396441</v>
      </c>
      <c r="N353" s="8" t="n">
        <f aca="false">INDEX(DailyETH!$F:$F,$L353)</f>
        <v>158.591060056324</v>
      </c>
      <c r="O353" s="8" t="n">
        <f aca="false">INDEX(DailyBTC!$B:$B,$L353)</f>
        <v>38630.4091186441</v>
      </c>
      <c r="P353" s="8" t="n">
        <f aca="false">INDEX(DailyETH!$B:$B,$L353)</f>
        <v>2626.16846405611</v>
      </c>
      <c r="Q353" s="9" t="n">
        <f aca="false">LN(M353/M352)</f>
        <v>0.0108559525533329</v>
      </c>
      <c r="R353" s="9" t="n">
        <f aca="false">LN(N353/N352)</f>
        <v>0.095562796705905</v>
      </c>
      <c r="S353" s="9" t="n">
        <f aca="false">LN(O353/O352)</f>
        <v>0.0384212683725802</v>
      </c>
      <c r="T353" s="9" t="n">
        <f aca="false">LN(P353/P352)</f>
        <v>0.084247272449853</v>
      </c>
      <c r="U353" s="9" t="n">
        <f aca="false">M353/M352-1</f>
        <v>0.010915092218309</v>
      </c>
      <c r="V353" s="9" t="n">
        <f aca="false">O353/O352-1</f>
        <v>0.0391689096777443</v>
      </c>
    </row>
    <row r="354" customFormat="false" ht="15" hidden="false" customHeight="false" outlineLevel="0" collapsed="false">
      <c r="A354" s="5" t="n">
        <v>44341</v>
      </c>
      <c r="B354" s="6" t="n">
        <v>4188.13</v>
      </c>
      <c r="C354" s="9" t="n">
        <f aca="false">B354/B353-1</f>
        <v>-0.0021253022956601</v>
      </c>
      <c r="D354" s="9" t="n">
        <f aca="false">LN(B354/B353)</f>
        <v>-0.00212756395562634</v>
      </c>
      <c r="E354" s="9" t="n">
        <f aca="false">B354/B349-1</f>
        <v>0.0146081597352605</v>
      </c>
      <c r="F354" s="9" t="n">
        <f aca="false">B354/B333-1</f>
        <v>0.00012178755474479</v>
      </c>
      <c r="G354" s="0" t="n">
        <f aca="false">MAX(G353,B354)</f>
        <v>4232.6</v>
      </c>
      <c r="H354" s="9" t="n">
        <f aca="false">B354/G354-1</f>
        <v>-0.0105065444407694</v>
      </c>
      <c r="I354" s="0" t="n">
        <f aca="false">IF(AND($A354&gt;=CrashTest!$B$3,$A354&lt;=CrashTest!$C$3),1,IF(AND($A354&gt;=CrashTest!$B$4,$A354&lt;=CrashTest!$C$4),2,IF(AND($A354&gt;=CrashTest!$B$5,$A354&lt;=CrashTest!$C$5),3,IF(AND($A354&gt;=CrashTest!$B$6,$A354&lt;=CrashTest!$C$6),4,IF(AND($A354&gt;=CrashTest!$B$7,$A354&lt;=CrashTest!$C$7),5,0)))))</f>
        <v>2</v>
      </c>
      <c r="J354" s="0" t="n">
        <f aca="false">IF(I354=0,"",IF(I353=I354,MAX(J353,B354),B354))</f>
        <v>4232.6</v>
      </c>
      <c r="K354" s="9" t="n">
        <f aca="false">IF(I354=0,"",B354/J354-1)</f>
        <v>-0.0105065444407694</v>
      </c>
      <c r="L354" s="0" t="n">
        <f aca="false">MATCH($A354,DailyBTC!$A:$A,0)</f>
        <v>513</v>
      </c>
      <c r="M354" s="8" t="n">
        <f aca="false">INDEX(DailyBTC!$F:$F,$L354)</f>
        <v>4961.61097924608</v>
      </c>
      <c r="N354" s="8" t="n">
        <f aca="false">INDEX(DailyETH!$F:$F,$L354)</f>
        <v>160.822940029388</v>
      </c>
      <c r="O354" s="8" t="n">
        <f aca="false">INDEX(DailyBTC!$B:$B,$L354)</f>
        <v>38269.7710747516</v>
      </c>
      <c r="P354" s="8" t="n">
        <f aca="false">INDEX(DailyETH!$B:$B,$L354)</f>
        <v>2696.5863798948</v>
      </c>
      <c r="Q354" s="9" t="n">
        <f aca="false">LN(M354/M353)</f>
        <v>0.00624934523534417</v>
      </c>
      <c r="R354" s="9" t="n">
        <f aca="false">LN(N354/N353)</f>
        <v>0.01397506869872</v>
      </c>
      <c r="S354" s="9" t="n">
        <f aca="false">LN(O354/O353)</f>
        <v>-0.00937944974593262</v>
      </c>
      <c r="T354" s="9" t="n">
        <f aca="false">LN(P354/P353)</f>
        <v>0.0264607431941299</v>
      </c>
      <c r="U354" s="9" t="n">
        <f aca="false">M354/M353-1</f>
        <v>0.00626891313422773</v>
      </c>
      <c r="V354" s="9" t="n">
        <f aca="false">O354/O353-1</f>
        <v>-0.00933559991003163</v>
      </c>
    </row>
    <row r="355" customFormat="false" ht="15" hidden="false" customHeight="false" outlineLevel="0" collapsed="false">
      <c r="A355" s="5" t="n">
        <v>44342</v>
      </c>
      <c r="B355" s="6" t="n">
        <v>4195.99</v>
      </c>
      <c r="C355" s="9" t="n">
        <f aca="false">B355/B354-1</f>
        <v>0.00187673257515875</v>
      </c>
      <c r="D355" s="9" t="n">
        <f aca="false">LN(B355/B354)</f>
        <v>0.00187497371284506</v>
      </c>
      <c r="E355" s="9" t="n">
        <f aca="false">B355/B350-1</f>
        <v>0.0195131788671616</v>
      </c>
      <c r="F355" s="9" t="n">
        <f aca="false">B355/B334-1</f>
        <v>0.00221414376886897</v>
      </c>
      <c r="G355" s="0" t="n">
        <f aca="false">MAX(G354,B355)</f>
        <v>4232.6</v>
      </c>
      <c r="H355" s="9" t="n">
        <f aca="false">B355/G355-1</f>
        <v>-0.00864952983981493</v>
      </c>
      <c r="I355" s="0" t="n">
        <f aca="false">IF(AND($A355&gt;=CrashTest!$B$3,$A355&lt;=CrashTest!$C$3),1,IF(AND($A355&gt;=CrashTest!$B$4,$A355&lt;=CrashTest!$C$4),2,IF(AND($A355&gt;=CrashTest!$B$5,$A355&lt;=CrashTest!$C$5),3,IF(AND($A355&gt;=CrashTest!$B$6,$A355&lt;=CrashTest!$C$6),4,IF(AND($A355&gt;=CrashTest!$B$7,$A355&lt;=CrashTest!$C$7),5,0)))))</f>
        <v>2</v>
      </c>
      <c r="J355" s="0" t="n">
        <f aca="false">IF(I355=0,"",IF(I354=I355,MAX(J354,B355),B355))</f>
        <v>4232.6</v>
      </c>
      <c r="K355" s="9" t="n">
        <f aca="false">IF(I355=0,"",B355/J355-1)</f>
        <v>-0.00864952983981493</v>
      </c>
      <c r="L355" s="0" t="n">
        <f aca="false">MATCH($A355,DailyBTC!$A:$A,0)</f>
        <v>514</v>
      </c>
      <c r="M355" s="8" t="n">
        <f aca="false">INDEX(DailyBTC!$F:$F,$L355)</f>
        <v>4981.73104376198</v>
      </c>
      <c r="N355" s="8" t="n">
        <f aca="false">INDEX(DailyETH!$F:$F,$L355)</f>
        <v>161.370070071403</v>
      </c>
      <c r="O355" s="8" t="n">
        <f aca="false">INDEX(DailyBTC!$B:$B,$L355)</f>
        <v>39194.8588980129</v>
      </c>
      <c r="P355" s="8" t="n">
        <f aca="false">INDEX(DailyETH!$B:$B,$L355)</f>
        <v>2868.71953185272</v>
      </c>
      <c r="Q355" s="9" t="n">
        <f aca="false">LN(M355/M354)</f>
        <v>0.00404694758150803</v>
      </c>
      <c r="R355" s="9" t="n">
        <f aca="false">LN(N355/N354)</f>
        <v>0.00339629073742763</v>
      </c>
      <c r="S355" s="9" t="n">
        <f aca="false">LN(O355/O354)</f>
        <v>0.0238852700608666</v>
      </c>
      <c r="T355" s="9" t="n">
        <f aca="false">LN(P355/P354)</f>
        <v>0.0618791047040317</v>
      </c>
      <c r="U355" s="9" t="n">
        <f aca="false">M355/M354-1</f>
        <v>0.00405514753172986</v>
      </c>
      <c r="V355" s="9" t="n">
        <f aca="false">O355/O354-1</f>
        <v>0.0241728078658829</v>
      </c>
    </row>
    <row r="356" customFormat="false" ht="15" hidden="false" customHeight="false" outlineLevel="0" collapsed="false">
      <c r="A356" s="5" t="n">
        <v>44343</v>
      </c>
      <c r="B356" s="6" t="n">
        <v>4200.88</v>
      </c>
      <c r="C356" s="9" t="n">
        <f aca="false">B356/B355-1</f>
        <v>0.00116539839227459</v>
      </c>
      <c r="D356" s="9" t="n">
        <f aca="false">LN(B356/B355)</f>
        <v>0.00116471984270411</v>
      </c>
      <c r="E356" s="9" t="n">
        <f aca="false">B356/B351-1</f>
        <v>0.0100405855084731</v>
      </c>
      <c r="F356" s="9" t="n">
        <f aca="false">B356/B335-1</f>
        <v>0.00423123078614829</v>
      </c>
      <c r="G356" s="0" t="n">
        <f aca="false">MAX(G355,B356)</f>
        <v>4232.6</v>
      </c>
      <c r="H356" s="9" t="n">
        <f aca="false">B356/G356-1</f>
        <v>-0.00749421159570951</v>
      </c>
      <c r="I356" s="0" t="n">
        <f aca="false">IF(AND($A356&gt;=CrashTest!$B$3,$A356&lt;=CrashTest!$C$3),1,IF(AND($A356&gt;=CrashTest!$B$4,$A356&lt;=CrashTest!$C$4),2,IF(AND($A356&gt;=CrashTest!$B$5,$A356&lt;=CrashTest!$C$5),3,IF(AND($A356&gt;=CrashTest!$B$6,$A356&lt;=CrashTest!$C$6),4,IF(AND($A356&gt;=CrashTest!$B$7,$A356&lt;=CrashTest!$C$7),5,0)))))</f>
        <v>2</v>
      </c>
      <c r="J356" s="0" t="n">
        <f aca="false">IF(I356=0,"",IF(I355=I356,MAX(J355,B356),B356))</f>
        <v>4232.6</v>
      </c>
      <c r="K356" s="9" t="n">
        <f aca="false">IF(I356=0,"",B356/J356-1)</f>
        <v>-0.00749421159570951</v>
      </c>
      <c r="L356" s="0" t="n">
        <f aca="false">MATCH($A356,DailyBTC!$A:$A,0)</f>
        <v>515</v>
      </c>
      <c r="M356" s="8" t="n">
        <f aca="false">INDEX(DailyBTC!$F:$F,$L356)</f>
        <v>4983.81681491119</v>
      </c>
      <c r="N356" s="8" t="n">
        <f aca="false">INDEX(DailyETH!$F:$F,$L356)</f>
        <v>162.954628497584</v>
      </c>
      <c r="O356" s="8" t="n">
        <f aca="false">INDEX(DailyBTC!$B:$B,$L356)</f>
        <v>38510.8570417884</v>
      </c>
      <c r="P356" s="8" t="n">
        <f aca="false">INDEX(DailyETH!$B:$B,$L356)</f>
        <v>2743.10334950321</v>
      </c>
      <c r="Q356" s="9" t="n">
        <f aca="false">LN(M356/M355)</f>
        <v>0.000418596390133686</v>
      </c>
      <c r="R356" s="9" t="n">
        <f aca="false">LN(N356/N355)</f>
        <v>0.00977151010252489</v>
      </c>
      <c r="S356" s="9" t="n">
        <f aca="false">LN(O356/O355)</f>
        <v>-0.0176053850102155</v>
      </c>
      <c r="T356" s="9" t="n">
        <f aca="false">LN(P356/P355)</f>
        <v>-0.044775885275692</v>
      </c>
      <c r="U356" s="9" t="n">
        <f aca="false">M356/M355-1</f>
        <v>0.000418684013828496</v>
      </c>
      <c r="V356" s="9" t="n">
        <f aca="false">O356/O355-1</f>
        <v>-0.0174513156943443</v>
      </c>
    </row>
    <row r="357" customFormat="false" ht="15" hidden="false" customHeight="false" outlineLevel="0" collapsed="false">
      <c r="A357" s="5" t="n">
        <v>44344</v>
      </c>
      <c r="B357" s="6" t="n">
        <v>4204.11</v>
      </c>
      <c r="C357" s="9" t="n">
        <f aca="false">B357/B356-1</f>
        <v>0.000768886519014966</v>
      </c>
      <c r="D357" s="9" t="n">
        <f aca="false">LN(B357/B356)</f>
        <v>0.000768591077206521</v>
      </c>
      <c r="E357" s="9" t="n">
        <f aca="false">B357/B352-1</f>
        <v>0.011610111986448</v>
      </c>
      <c r="F357" s="9" t="n">
        <f aca="false">B357/B336-1</f>
        <v>-0.00174760831728604</v>
      </c>
      <c r="G357" s="0" t="n">
        <f aca="false">MAX(G356,B357)</f>
        <v>4232.6</v>
      </c>
      <c r="H357" s="9" t="n">
        <f aca="false">B357/G357-1</f>
        <v>-0.00673108727496119</v>
      </c>
      <c r="I357" s="0" t="n">
        <f aca="false">IF(AND($A357&gt;=CrashTest!$B$3,$A357&lt;=CrashTest!$C$3),1,IF(AND($A357&gt;=CrashTest!$B$4,$A357&lt;=CrashTest!$C$4),2,IF(AND($A357&gt;=CrashTest!$B$5,$A357&lt;=CrashTest!$C$5),3,IF(AND($A357&gt;=CrashTest!$B$6,$A357&lt;=CrashTest!$C$6),4,IF(AND($A357&gt;=CrashTest!$B$7,$A357&lt;=CrashTest!$C$7),5,0)))))</f>
        <v>2</v>
      </c>
      <c r="J357" s="0" t="n">
        <f aca="false">IF(I357=0,"",IF(I356=I357,MAX(J356,B357),B357))</f>
        <v>4232.6</v>
      </c>
      <c r="K357" s="9" t="n">
        <f aca="false">IF(I357=0,"",B357/J357-1)</f>
        <v>-0.00673108727496119</v>
      </c>
      <c r="L357" s="0" t="n">
        <f aca="false">MATCH($A357,DailyBTC!$A:$A,0)</f>
        <v>516</v>
      </c>
      <c r="M357" s="8" t="n">
        <f aca="false">INDEX(DailyBTC!$F:$F,$L357)</f>
        <v>4913.95317642147</v>
      </c>
      <c r="N357" s="8" t="n">
        <f aca="false">INDEX(DailyETH!$F:$F,$L357)</f>
        <v>160.088338934029</v>
      </c>
      <c r="O357" s="8" t="n">
        <f aca="false">INDEX(DailyBTC!$B:$B,$L357)</f>
        <v>35596.7179510228</v>
      </c>
      <c r="P357" s="8" t="n">
        <f aca="false">INDEX(DailyETH!$B:$B,$L357)</f>
        <v>2415.30300233781</v>
      </c>
      <c r="Q357" s="9" t="n">
        <f aca="false">LN(M357/M356)</f>
        <v>-0.0141172807312687</v>
      </c>
      <c r="R357" s="9" t="n">
        <f aca="false">LN(N357/N356)</f>
        <v>-0.0177460280736269</v>
      </c>
      <c r="S357" s="9" t="n">
        <f aca="false">LN(O357/O356)</f>
        <v>-0.0786867614033136</v>
      </c>
      <c r="T357" s="9" t="n">
        <f aca="false">LN(P357/P356)</f>
        <v>-0.127265142748911</v>
      </c>
      <c r="U357" s="9" t="n">
        <f aca="false">M357/M356-1</f>
        <v>-0.0140180991967243</v>
      </c>
      <c r="V357" s="9" t="n">
        <f aca="false">O357/O356-1</f>
        <v>-0.0756705852482962</v>
      </c>
    </row>
    <row r="358" customFormat="false" ht="15" hidden="false" customHeight="false" outlineLevel="0" collapsed="false">
      <c r="A358" s="5" t="n">
        <v>44348</v>
      </c>
      <c r="B358" s="6" t="n">
        <v>4202.04</v>
      </c>
      <c r="C358" s="9" t="n">
        <f aca="false">B358/B357-1</f>
        <v>-0.000492375318438265</v>
      </c>
      <c r="D358" s="9" t="n">
        <f aca="false">LN(B358/B357)</f>
        <v>-0.000492496574969484</v>
      </c>
      <c r="E358" s="9" t="n">
        <f aca="false">B358/B353-1</f>
        <v>0.00118893032010581</v>
      </c>
      <c r="F358" s="9" t="n">
        <f aca="false">B358/B337-1</f>
        <v>0.00499142584491907</v>
      </c>
      <c r="G358" s="0" t="n">
        <f aca="false">MAX(G357,B358)</f>
        <v>4232.6</v>
      </c>
      <c r="H358" s="9" t="n">
        <f aca="false">B358/G358-1</f>
        <v>-0.00722014837215901</v>
      </c>
      <c r="I358" s="0" t="n">
        <f aca="false">IF(AND($A358&gt;=CrashTest!$B$3,$A358&lt;=CrashTest!$C$3),1,IF(AND($A358&gt;=CrashTest!$B$4,$A358&lt;=CrashTest!$C$4),2,IF(AND($A358&gt;=CrashTest!$B$5,$A358&lt;=CrashTest!$C$5),3,IF(AND($A358&gt;=CrashTest!$B$6,$A358&lt;=CrashTest!$C$6),4,IF(AND($A358&gt;=CrashTest!$B$7,$A358&lt;=CrashTest!$C$7),5,0)))))</f>
        <v>2</v>
      </c>
      <c r="J358" s="0" t="n">
        <f aca="false">IF(I358=0,"",IF(I357=I358,MAX(J357,B358),B358))</f>
        <v>4232.6</v>
      </c>
      <c r="K358" s="9" t="n">
        <f aca="false">IF(I358=0,"",B358/J358-1)</f>
        <v>-0.00722014837215901</v>
      </c>
      <c r="L358" s="0" t="n">
        <f aca="false">MATCH($A358,DailyBTC!$A:$A,0)</f>
        <v>520</v>
      </c>
      <c r="M358" s="8" t="n">
        <f aca="false">INDEX(DailyBTC!$F:$F,$L358)</f>
        <v>4948.73396445619</v>
      </c>
      <c r="N358" s="8" t="n">
        <f aca="false">INDEX(DailyETH!$F:$F,$L358)</f>
        <v>161.242299336898</v>
      </c>
      <c r="O358" s="8" t="n">
        <f aca="false">INDEX(DailyBTC!$B:$B,$L358)</f>
        <v>36661.3781184687</v>
      </c>
      <c r="P358" s="8" t="n">
        <f aca="false">INDEX(DailyETH!$B:$B,$L358)</f>
        <v>2626.20154821742</v>
      </c>
      <c r="Q358" s="9" t="n">
        <f aca="false">LN(M358/M357)</f>
        <v>0.00705303366506034</v>
      </c>
      <c r="R358" s="9" t="n">
        <f aca="false">LN(N358/N357)</f>
        <v>0.00718241727502489</v>
      </c>
      <c r="S358" s="9" t="n">
        <f aca="false">LN(O358/O357)</f>
        <v>0.0294703923680308</v>
      </c>
      <c r="T358" s="9" t="n">
        <f aca="false">LN(P358/P357)</f>
        <v>0.0837137779294267</v>
      </c>
      <c r="U358" s="9" t="n">
        <f aca="false">M358/M357-1</f>
        <v>0.00707796488611456</v>
      </c>
      <c r="V358" s="9" t="n">
        <f aca="false">O358/O357-1</f>
        <v>0.0299089418555598</v>
      </c>
    </row>
    <row r="359" customFormat="false" ht="15" hidden="false" customHeight="false" outlineLevel="0" collapsed="false">
      <c r="A359" s="5" t="n">
        <v>44349</v>
      </c>
      <c r="B359" s="6" t="n">
        <v>4208.12</v>
      </c>
      <c r="C359" s="9" t="n">
        <f aca="false">B359/B358-1</f>
        <v>0.00144691625972149</v>
      </c>
      <c r="D359" s="9" t="n">
        <f aca="false">LN(B359/B358)</f>
        <v>0.00144587048503422</v>
      </c>
      <c r="E359" s="9" t="n">
        <f aca="false">B359/B354-1</f>
        <v>0.00477301325412527</v>
      </c>
      <c r="F359" s="9" t="n">
        <f aca="false">B359/B338-1</f>
        <v>0.00368739654539119</v>
      </c>
      <c r="G359" s="0" t="n">
        <f aca="false">MAX(G358,B359)</f>
        <v>4232.6</v>
      </c>
      <c r="H359" s="9" t="n">
        <f aca="false">B359/G359-1</f>
        <v>-0.00578367906251487</v>
      </c>
      <c r="I359" s="0" t="n">
        <f aca="false">IF(AND($A359&gt;=CrashTest!$B$3,$A359&lt;=CrashTest!$C$3),1,IF(AND($A359&gt;=CrashTest!$B$4,$A359&lt;=CrashTest!$C$4),2,IF(AND($A359&gt;=CrashTest!$B$5,$A359&lt;=CrashTest!$C$5),3,IF(AND($A359&gt;=CrashTest!$B$6,$A359&lt;=CrashTest!$C$6),4,IF(AND($A359&gt;=CrashTest!$B$7,$A359&lt;=CrashTest!$C$7),5,0)))))</f>
        <v>2</v>
      </c>
      <c r="J359" s="0" t="n">
        <f aca="false">IF(I359=0,"",IF(I358=I359,MAX(J358,B359),B359))</f>
        <v>4232.6</v>
      </c>
      <c r="K359" s="9" t="n">
        <f aca="false">IF(I359=0,"",B359/J359-1)</f>
        <v>-0.00578367906251487</v>
      </c>
      <c r="L359" s="0" t="n">
        <f aca="false">MATCH($A359,DailyBTC!$A:$A,0)</f>
        <v>521</v>
      </c>
      <c r="M359" s="8" t="n">
        <f aca="false">INDEX(DailyBTC!$F:$F,$L359)</f>
        <v>4991.2077455584</v>
      </c>
      <c r="N359" s="8" t="n">
        <f aca="false">INDEX(DailyETH!$F:$F,$L359)</f>
        <v>163.961711630365</v>
      </c>
      <c r="O359" s="8" t="n">
        <f aca="false">INDEX(DailyBTC!$B:$B,$L359)</f>
        <v>37639.4556732905</v>
      </c>
      <c r="P359" s="8" t="n">
        <f aca="false">INDEX(DailyETH!$B:$B,$L359)</f>
        <v>2713.1598679135</v>
      </c>
      <c r="Q359" s="9" t="n">
        <f aca="false">LN(M359/M358)</f>
        <v>0.00854613454526942</v>
      </c>
      <c r="R359" s="9" t="n">
        <f aca="false">LN(N359/N358)</f>
        <v>0.0167247364130601</v>
      </c>
      <c r="S359" s="9" t="n">
        <f aca="false">LN(O359/O358)</f>
        <v>0.0263290196338439</v>
      </c>
      <c r="T359" s="9" t="n">
        <f aca="false">LN(P359/P358)</f>
        <v>0.0325754345880639</v>
      </c>
      <c r="U359" s="9" t="n">
        <f aca="false">M359/M358-1</f>
        <v>0.0085827570055852</v>
      </c>
      <c r="V359" s="9" t="n">
        <f aca="false">O359/O358-1</f>
        <v>0.0266786903553162</v>
      </c>
    </row>
    <row r="360" customFormat="false" ht="15" hidden="false" customHeight="false" outlineLevel="0" collapsed="false">
      <c r="A360" s="5" t="n">
        <v>44350</v>
      </c>
      <c r="B360" s="6" t="n">
        <v>4192.85</v>
      </c>
      <c r="C360" s="9" t="n">
        <f aca="false">B360/B359-1</f>
        <v>-0.00362869880136485</v>
      </c>
      <c r="D360" s="9" t="n">
        <f aca="false">LN(B360/B359)</f>
        <v>-0.00363529849924142</v>
      </c>
      <c r="E360" s="9" t="n">
        <f aca="false">B360/B355-1</f>
        <v>-0.000748333527963441</v>
      </c>
      <c r="F360" s="9" t="n">
        <f aca="false">B360/B339-1</f>
        <v>0.00676885988291964</v>
      </c>
      <c r="G360" s="0" t="n">
        <f aca="false">MAX(G359,B360)</f>
        <v>4232.6</v>
      </c>
      <c r="H360" s="9" t="n">
        <f aca="false">B360/G360-1</f>
        <v>-0.00939139063459815</v>
      </c>
      <c r="I360" s="0" t="n">
        <f aca="false">IF(AND($A360&gt;=CrashTest!$B$3,$A360&lt;=CrashTest!$C$3),1,IF(AND($A360&gt;=CrashTest!$B$4,$A360&lt;=CrashTest!$C$4),2,IF(AND($A360&gt;=CrashTest!$B$5,$A360&lt;=CrashTest!$C$5),3,IF(AND($A360&gt;=CrashTest!$B$6,$A360&lt;=CrashTest!$C$6),4,IF(AND($A360&gt;=CrashTest!$B$7,$A360&lt;=CrashTest!$C$7),5,0)))))</f>
        <v>2</v>
      </c>
      <c r="J360" s="0" t="n">
        <f aca="false">IF(I360=0,"",IF(I359=I360,MAX(J359,B360),B360))</f>
        <v>4232.6</v>
      </c>
      <c r="K360" s="9" t="n">
        <f aca="false">IF(I360=0,"",B360/J360-1)</f>
        <v>-0.00939139063459815</v>
      </c>
      <c r="L360" s="0" t="n">
        <f aca="false">MATCH($A360,DailyBTC!$A:$A,0)</f>
        <v>522</v>
      </c>
      <c r="M360" s="8" t="n">
        <f aca="false">INDEX(DailyBTC!$F:$F,$L360)</f>
        <v>5002.03627024251</v>
      </c>
      <c r="N360" s="8" t="n">
        <f aca="false">INDEX(DailyETH!$F:$F,$L360)</f>
        <v>165.326193847339</v>
      </c>
      <c r="O360" s="8" t="n">
        <f aca="false">INDEX(DailyBTC!$B:$B,$L360)</f>
        <v>39160.1504132086</v>
      </c>
      <c r="P360" s="8" t="n">
        <f aca="false">INDEX(DailyETH!$B:$B,$L360)</f>
        <v>2858.60099824664</v>
      </c>
      <c r="Q360" s="9" t="n">
        <f aca="false">LN(M360/M359)</f>
        <v>0.0021671699210217</v>
      </c>
      <c r="R360" s="9" t="n">
        <f aca="false">LN(N360/N359)</f>
        <v>0.00828751985112605</v>
      </c>
      <c r="S360" s="9" t="n">
        <f aca="false">LN(O360/O359)</f>
        <v>0.0396068054230793</v>
      </c>
      <c r="T360" s="9" t="n">
        <f aca="false">LN(P360/P359)</f>
        <v>0.0522183851427727</v>
      </c>
      <c r="U360" s="9" t="n">
        <f aca="false">M360/M359-1</f>
        <v>0.00216951993107206</v>
      </c>
      <c r="V360" s="9" t="n">
        <f aca="false">O360/O359-1</f>
        <v>0.0404016134855321</v>
      </c>
    </row>
    <row r="361" customFormat="false" ht="15" hidden="false" customHeight="false" outlineLevel="0" collapsed="false">
      <c r="A361" s="5" t="n">
        <v>44351</v>
      </c>
      <c r="B361" s="6" t="n">
        <v>4229.89</v>
      </c>
      <c r="C361" s="9" t="n">
        <f aca="false">B361/B360-1</f>
        <v>0.00883408659980689</v>
      </c>
      <c r="D361" s="9" t="n">
        <f aca="false">LN(B361/B360)</f>
        <v>0.0087952943520972</v>
      </c>
      <c r="E361" s="9" t="n">
        <f aca="false">B361/B356-1</f>
        <v>0.00690569594942025</v>
      </c>
      <c r="F361" s="9" t="n">
        <f aca="false">B361/B340-1</f>
        <v>0.0149486873708786</v>
      </c>
      <c r="G361" s="0" t="n">
        <f aca="false">MAX(G360,B361)</f>
        <v>4232.6</v>
      </c>
      <c r="H361" s="9" t="n">
        <f aca="false">B361/G361-1</f>
        <v>-0.00064026839294995</v>
      </c>
      <c r="I361" s="0" t="n">
        <f aca="false">IF(AND($A361&gt;=CrashTest!$B$3,$A361&lt;=CrashTest!$C$3),1,IF(AND($A361&gt;=CrashTest!$B$4,$A361&lt;=CrashTest!$C$4),2,IF(AND($A361&gt;=CrashTest!$B$5,$A361&lt;=CrashTest!$C$5),3,IF(AND($A361&gt;=CrashTest!$B$6,$A361&lt;=CrashTest!$C$6),4,IF(AND($A361&gt;=CrashTest!$B$7,$A361&lt;=CrashTest!$C$7),5,0)))))</f>
        <v>2</v>
      </c>
      <c r="J361" s="0" t="n">
        <f aca="false">IF(I361=0,"",IF(I360=I361,MAX(J360,B361),B361))</f>
        <v>4232.6</v>
      </c>
      <c r="K361" s="9" t="n">
        <f aca="false">IF(I361=0,"",B361/J361-1)</f>
        <v>-0.00064026839294995</v>
      </c>
      <c r="L361" s="0" t="n">
        <f aca="false">MATCH($A361,DailyBTC!$A:$A,0)</f>
        <v>523</v>
      </c>
      <c r="M361" s="8" t="n">
        <f aca="false">INDEX(DailyBTC!$F:$F,$L361)</f>
        <v>4956.69876182312</v>
      </c>
      <c r="N361" s="8" t="n">
        <f aca="false">INDEX(DailyETH!$F:$F,$L361)</f>
        <v>162.961856135937</v>
      </c>
      <c r="O361" s="8" t="n">
        <f aca="false">INDEX(DailyBTC!$B:$B,$L361)</f>
        <v>36884.3735551724</v>
      </c>
      <c r="P361" s="8" t="n">
        <f aca="false">INDEX(DailyETH!$B:$B,$L361)</f>
        <v>2689.27742548217</v>
      </c>
      <c r="Q361" s="9" t="n">
        <f aca="false">LN(M361/M360)</f>
        <v>-0.00910513664494025</v>
      </c>
      <c r="R361" s="9" t="n">
        <f aca="false">LN(N361/N360)</f>
        <v>-0.014404292763623</v>
      </c>
      <c r="S361" s="9" t="n">
        <f aca="false">LN(O361/O360)</f>
        <v>-0.0598716781824699</v>
      </c>
      <c r="T361" s="9" t="n">
        <f aca="false">LN(P361/P360)</f>
        <v>-0.0610598012331748</v>
      </c>
      <c r="U361" s="9" t="n">
        <f aca="false">M361/M360-1</f>
        <v>-0.00906381041039428</v>
      </c>
      <c r="V361" s="9" t="n">
        <f aca="false">O361/O360-1</f>
        <v>-0.0581146097250072</v>
      </c>
    </row>
    <row r="362" customFormat="false" ht="15" hidden="false" customHeight="false" outlineLevel="0" collapsed="false">
      <c r="A362" s="5" t="n">
        <v>44354</v>
      </c>
      <c r="B362" s="6" t="n">
        <v>4226.52</v>
      </c>
      <c r="C362" s="9" t="n">
        <f aca="false">B362/B361-1</f>
        <v>-0.000796711025582209</v>
      </c>
      <c r="D362" s="9" t="n">
        <f aca="false">LN(B362/B361)</f>
        <v>-0.000797028568482506</v>
      </c>
      <c r="E362" s="9" t="n">
        <f aca="false">B362/B357-1</f>
        <v>0.00533049801265917</v>
      </c>
      <c r="F362" s="9" t="n">
        <f aca="false">B362/B341-1</f>
        <v>0.00592628557556374</v>
      </c>
      <c r="G362" s="0" t="n">
        <f aca="false">MAX(G361,B362)</f>
        <v>4232.6</v>
      </c>
      <c r="H362" s="9" t="n">
        <f aca="false">B362/G362-1</f>
        <v>-0.00143646930964414</v>
      </c>
      <c r="I362" s="0" t="n">
        <f aca="false">IF(AND($A362&gt;=CrashTest!$B$3,$A362&lt;=CrashTest!$C$3),1,IF(AND($A362&gt;=CrashTest!$B$4,$A362&lt;=CrashTest!$C$4),2,IF(AND($A362&gt;=CrashTest!$B$5,$A362&lt;=CrashTest!$C$5),3,IF(AND($A362&gt;=CrashTest!$B$6,$A362&lt;=CrashTest!$C$6),4,IF(AND($A362&gt;=CrashTest!$B$7,$A362&lt;=CrashTest!$C$7),5,0)))))</f>
        <v>2</v>
      </c>
      <c r="J362" s="0" t="n">
        <f aca="false">IF(I362=0,"",IF(I361=I362,MAX(J361,B362),B362))</f>
        <v>4232.6</v>
      </c>
      <c r="K362" s="9" t="n">
        <f aca="false">IF(I362=0,"",B362/J362-1)</f>
        <v>-0.00143646930964414</v>
      </c>
      <c r="L362" s="0" t="n">
        <f aca="false">MATCH($A362,DailyBTC!$A:$A,0)</f>
        <v>526</v>
      </c>
      <c r="M362" s="8" t="n">
        <f aca="false">INDEX(DailyBTC!$F:$F,$L362)</f>
        <v>4886.71487828897</v>
      </c>
      <c r="N362" s="8" t="n">
        <f aca="false">INDEX(DailyETH!$F:$F,$L362)</f>
        <v>162.666546462885</v>
      </c>
      <c r="O362" s="8" t="n">
        <f aca="false">INDEX(DailyBTC!$B:$B,$L362)</f>
        <v>33724.9077517826</v>
      </c>
      <c r="P362" s="8" t="n">
        <f aca="false">INDEX(DailyETH!$B:$B,$L362)</f>
        <v>2600.15911221508</v>
      </c>
      <c r="Q362" s="9" t="n">
        <f aca="false">LN(M362/M361)</f>
        <v>-0.0142196732377916</v>
      </c>
      <c r="R362" s="9" t="n">
        <f aca="false">LN(N362/N361)</f>
        <v>-0.00181378375875119</v>
      </c>
      <c r="S362" s="9" t="n">
        <f aca="false">LN(O362/O361)</f>
        <v>-0.0895513136800796</v>
      </c>
      <c r="T362" s="9" t="n">
        <f aca="false">LN(P362/P361)</f>
        <v>-0.0336999023070938</v>
      </c>
      <c r="U362" s="9" t="n">
        <f aca="false">M362/M361-1</f>
        <v>-0.0141190511864818</v>
      </c>
      <c r="V362" s="9" t="n">
        <f aca="false">O362/O361-1</f>
        <v>-0.0856586542987862</v>
      </c>
    </row>
    <row r="363" customFormat="false" ht="15" hidden="false" customHeight="false" outlineLevel="0" collapsed="false">
      <c r="A363" s="5" t="n">
        <v>44355</v>
      </c>
      <c r="B363" s="6" t="n">
        <v>4227.26</v>
      </c>
      <c r="C363" s="9" t="n">
        <f aca="false">B363/B362-1</f>
        <v>0.000175084939855852</v>
      </c>
      <c r="D363" s="9" t="n">
        <f aca="false">LN(B363/B362)</f>
        <v>0.000175069614276596</v>
      </c>
      <c r="E363" s="9" t="n">
        <f aca="false">B363/B358-1</f>
        <v>0.00600184672206838</v>
      </c>
      <c r="F363" s="9" t="n">
        <f aca="false">B363/B342-1</f>
        <v>-0.00126163587393091</v>
      </c>
      <c r="G363" s="0" t="n">
        <f aca="false">MAX(G362,B363)</f>
        <v>4232.6</v>
      </c>
      <c r="H363" s="9" t="n">
        <f aca="false">B363/G363-1</f>
        <v>-0.00126163587393091</v>
      </c>
      <c r="I363" s="0" t="n">
        <f aca="false">IF(AND($A363&gt;=CrashTest!$B$3,$A363&lt;=CrashTest!$C$3),1,IF(AND($A363&gt;=CrashTest!$B$4,$A363&lt;=CrashTest!$C$4),2,IF(AND($A363&gt;=CrashTest!$B$5,$A363&lt;=CrashTest!$C$5),3,IF(AND($A363&gt;=CrashTest!$B$6,$A363&lt;=CrashTest!$C$6),4,IF(AND($A363&gt;=CrashTest!$B$7,$A363&lt;=CrashTest!$C$7),5,0)))))</f>
        <v>2</v>
      </c>
      <c r="J363" s="0" t="n">
        <f aca="false">IF(I363=0,"",IF(I362=I363,MAX(J362,B363),B363))</f>
        <v>4232.6</v>
      </c>
      <c r="K363" s="9" t="n">
        <f aca="false">IF(I363=0,"",B363/J363-1)</f>
        <v>-0.00126163587393091</v>
      </c>
      <c r="L363" s="0" t="n">
        <f aca="false">MATCH($A363,DailyBTC!$A:$A,0)</f>
        <v>527</v>
      </c>
      <c r="M363" s="8" t="n">
        <f aca="false">INDEX(DailyBTC!$F:$F,$L363)</f>
        <v>4853.99410482208</v>
      </c>
      <c r="N363" s="8" t="n">
        <f aca="false">INDEX(DailyETH!$F:$F,$L363)</f>
        <v>161.868723246678</v>
      </c>
      <c r="O363" s="8" t="n">
        <f aca="false">INDEX(DailyBTC!$B:$B,$L363)</f>
        <v>33475.0489234366</v>
      </c>
      <c r="P363" s="8" t="n">
        <f aca="false">INDEX(DailyETH!$B:$B,$L363)</f>
        <v>2519.05763530099</v>
      </c>
      <c r="Q363" s="9" t="n">
        <f aca="false">LN(M363/M362)</f>
        <v>-0.00671838088973049</v>
      </c>
      <c r="R363" s="9" t="n">
        <f aca="false">LN(N363/N362)</f>
        <v>-0.0049167218351707</v>
      </c>
      <c r="S363" s="9" t="n">
        <f aca="false">LN(O363/O362)</f>
        <v>-0.00743631371548364</v>
      </c>
      <c r="T363" s="9" t="n">
        <f aca="false">LN(P363/P362)</f>
        <v>-0.0316877628214082</v>
      </c>
      <c r="U363" s="9" t="n">
        <f aca="false">M363/M362-1</f>
        <v>-0.00669586302492509</v>
      </c>
      <c r="V363" s="9" t="n">
        <f aca="false">O363/O362-1</f>
        <v>-0.00740873274391063</v>
      </c>
    </row>
    <row r="364" customFormat="false" ht="15" hidden="false" customHeight="false" outlineLevel="0" collapsed="false">
      <c r="A364" s="5" t="n">
        <v>44356</v>
      </c>
      <c r="B364" s="6" t="n">
        <v>4219.55</v>
      </c>
      <c r="C364" s="9" t="n">
        <f aca="false">B364/B363-1</f>
        <v>-0.00182387645898285</v>
      </c>
      <c r="D364" s="9" t="n">
        <f aca="false">LN(B364/B363)</f>
        <v>-0.00182554174681257</v>
      </c>
      <c r="E364" s="9" t="n">
        <f aca="false">B364/B359-1</f>
        <v>0.00271617729532436</v>
      </c>
      <c r="F364" s="9" t="n">
        <f aca="false">B364/B343-1</f>
        <v>0.00742999166752223</v>
      </c>
      <c r="G364" s="0" t="n">
        <f aca="false">MAX(G363,B364)</f>
        <v>4232.6</v>
      </c>
      <c r="H364" s="9" t="n">
        <f aca="false">B364/G364-1</f>
        <v>-0.0030832112649436</v>
      </c>
      <c r="I364" s="0" t="n">
        <f aca="false">IF(AND($A364&gt;=CrashTest!$B$3,$A364&lt;=CrashTest!$C$3),1,IF(AND($A364&gt;=CrashTest!$B$4,$A364&lt;=CrashTest!$C$4),2,IF(AND($A364&gt;=CrashTest!$B$5,$A364&lt;=CrashTest!$C$5),3,IF(AND($A364&gt;=CrashTest!$B$6,$A364&lt;=CrashTest!$C$6),4,IF(AND($A364&gt;=CrashTest!$B$7,$A364&lt;=CrashTest!$C$7),5,0)))))</f>
        <v>2</v>
      </c>
      <c r="J364" s="0" t="n">
        <f aca="false">IF(I364=0,"",IF(I363=I364,MAX(J363,B364),B364))</f>
        <v>4232.6</v>
      </c>
      <c r="K364" s="9" t="n">
        <f aca="false">IF(I364=0,"",B364/J364-1)</f>
        <v>-0.0030832112649436</v>
      </c>
      <c r="L364" s="0" t="n">
        <f aca="false">MATCH($A364,DailyBTC!$A:$A,0)</f>
        <v>528</v>
      </c>
      <c r="M364" s="8" t="n">
        <f aca="false">INDEX(DailyBTC!$F:$F,$L364)</f>
        <v>4960.59186750179</v>
      </c>
      <c r="N364" s="8" t="n">
        <f aca="false">INDEX(DailyETH!$F:$F,$L364)</f>
        <v>161.426061405562</v>
      </c>
      <c r="O364" s="8" t="n">
        <f aca="false">INDEX(DailyBTC!$B:$B,$L364)</f>
        <v>37372.9888953828</v>
      </c>
      <c r="P364" s="8" t="n">
        <f aca="false">INDEX(DailyETH!$B:$B,$L364)</f>
        <v>2605.63110461718</v>
      </c>
      <c r="Q364" s="9" t="n">
        <f aca="false">LN(M364/M363)</f>
        <v>0.0217231689384445</v>
      </c>
      <c r="R364" s="9" t="n">
        <f aca="false">LN(N364/N363)</f>
        <v>-0.0027384426768348</v>
      </c>
      <c r="S364" s="9" t="n">
        <f aca="false">LN(O364/O363)</f>
        <v>0.110147868375988</v>
      </c>
      <c r="T364" s="9" t="n">
        <f aca="false">LN(P364/P363)</f>
        <v>0.0337900351718069</v>
      </c>
      <c r="U364" s="9" t="n">
        <f aca="false">M364/M363-1</f>
        <v>0.0219608348048499</v>
      </c>
      <c r="V364" s="9" t="n">
        <f aca="false">O364/O363-1</f>
        <v>0.116443144888644</v>
      </c>
    </row>
    <row r="365" customFormat="false" ht="15" hidden="false" customHeight="false" outlineLevel="0" collapsed="false">
      <c r="A365" s="5" t="n">
        <v>44357</v>
      </c>
      <c r="B365" s="6" t="n">
        <v>4239.18</v>
      </c>
      <c r="C365" s="9" t="n">
        <f aca="false">B365/B364-1</f>
        <v>0.00465215485063575</v>
      </c>
      <c r="D365" s="9" t="n">
        <f aca="false">LN(B365/B364)</f>
        <v>0.00464136702308265</v>
      </c>
      <c r="E365" s="9" t="n">
        <f aca="false">B365/B360-1</f>
        <v>0.0110497632875013</v>
      </c>
      <c r="F365" s="9" t="n">
        <f aca="false">B365/B344-1</f>
        <v>0.0209725199296742</v>
      </c>
      <c r="G365" s="0" t="n">
        <f aca="false">MAX(G364,B365)</f>
        <v>4239.18</v>
      </c>
      <c r="H365" s="9" t="n">
        <f aca="false">B365/G365-1</f>
        <v>0</v>
      </c>
      <c r="I365" s="0" t="n">
        <f aca="false">IF(AND($A365&gt;=CrashTest!$B$3,$A365&lt;=CrashTest!$C$3),1,IF(AND($A365&gt;=CrashTest!$B$4,$A365&lt;=CrashTest!$C$4),2,IF(AND($A365&gt;=CrashTest!$B$5,$A365&lt;=CrashTest!$C$5),3,IF(AND($A365&gt;=CrashTest!$B$6,$A365&lt;=CrashTest!$C$6),4,IF(AND($A365&gt;=CrashTest!$B$7,$A365&lt;=CrashTest!$C$7),5,0)))))</f>
        <v>2</v>
      </c>
      <c r="J365" s="0" t="n">
        <f aca="false">IF(I365=0,"",IF(I364=I365,MAX(J364,B365),B365))</f>
        <v>4239.18</v>
      </c>
      <c r="K365" s="9" t="n">
        <f aca="false">IF(I365=0,"",B365/J365-1)</f>
        <v>0</v>
      </c>
      <c r="L365" s="0" t="n">
        <f aca="false">MATCH($A365,DailyBTC!$A:$A,0)</f>
        <v>529</v>
      </c>
      <c r="M365" s="8" t="n">
        <f aca="false">INDEX(DailyBTC!$F:$F,$L365)</f>
        <v>4974.9837279877</v>
      </c>
      <c r="N365" s="8" t="n">
        <f aca="false">INDEX(DailyETH!$F:$F,$L365)</f>
        <v>161.099548835351</v>
      </c>
      <c r="O365" s="8" t="n">
        <f aca="false">INDEX(DailyBTC!$B:$B,$L365)</f>
        <v>36826.0022185856</v>
      </c>
      <c r="P365" s="8" t="n">
        <f aca="false">INDEX(DailyETH!$B:$B,$L365)</f>
        <v>2481.38075686733</v>
      </c>
      <c r="Q365" s="9" t="n">
        <f aca="false">LN(M365/M364)</f>
        <v>0.002897038105802</v>
      </c>
      <c r="R365" s="9" t="n">
        <f aca="false">LN(N365/N364)</f>
        <v>-0.0020247240615227</v>
      </c>
      <c r="S365" s="9" t="n">
        <f aca="false">LN(O365/O364)</f>
        <v>-0.0147440437538005</v>
      </c>
      <c r="T365" s="9" t="n">
        <f aca="false">LN(P365/P364)</f>
        <v>-0.0488597504645056</v>
      </c>
      <c r="U365" s="9" t="n">
        <f aca="false">M365/M364-1</f>
        <v>0.0029012385760232</v>
      </c>
      <c r="V365" s="9" t="n">
        <f aca="false">O365/O364-1</f>
        <v>-0.0146358825709221</v>
      </c>
    </row>
    <row r="366" customFormat="false" ht="15" hidden="false" customHeight="false" outlineLevel="0" collapsed="false">
      <c r="A366" s="5" t="n">
        <v>44358</v>
      </c>
      <c r="B366" s="6" t="n">
        <v>4247.44</v>
      </c>
      <c r="C366" s="9" t="n">
        <f aca="false">B366/B365-1</f>
        <v>0.00194849003816766</v>
      </c>
      <c r="D366" s="9" t="n">
        <f aca="false">LN(B366/B365)</f>
        <v>0.0019465941937431</v>
      </c>
      <c r="E366" s="9" t="n">
        <f aca="false">B366/B361-1</f>
        <v>0.00414904406497541</v>
      </c>
      <c r="F366" s="9" t="n">
        <f aca="false">B366/B345-1</f>
        <v>0.0453847365519413</v>
      </c>
      <c r="G366" s="0" t="n">
        <f aca="false">MAX(G365,B366)</f>
        <v>4247.44</v>
      </c>
      <c r="H366" s="9" t="n">
        <f aca="false">B366/G366-1</f>
        <v>0</v>
      </c>
      <c r="I366" s="0" t="n">
        <f aca="false">IF(AND($A366&gt;=CrashTest!$B$3,$A366&lt;=CrashTest!$C$3),1,IF(AND($A366&gt;=CrashTest!$B$4,$A366&lt;=CrashTest!$C$4),2,IF(AND($A366&gt;=CrashTest!$B$5,$A366&lt;=CrashTest!$C$5),3,IF(AND($A366&gt;=CrashTest!$B$6,$A366&lt;=CrashTest!$C$6),4,IF(AND($A366&gt;=CrashTest!$B$7,$A366&lt;=CrashTest!$C$7),5,0)))))</f>
        <v>2</v>
      </c>
      <c r="J366" s="0" t="n">
        <f aca="false">IF(I366=0,"",IF(I365=I366,MAX(J365,B366),B366))</f>
        <v>4247.44</v>
      </c>
      <c r="K366" s="9" t="n">
        <f aca="false">IF(I366=0,"",B366/J366-1)</f>
        <v>0</v>
      </c>
      <c r="L366" s="0" t="n">
        <f aca="false">MATCH($A366,DailyBTC!$A:$A,0)</f>
        <v>530</v>
      </c>
      <c r="M366" s="8" t="n">
        <f aca="false">INDEX(DailyBTC!$F:$F,$L366)</f>
        <v>4920.4436007698</v>
      </c>
      <c r="N366" s="8" t="n">
        <f aca="false">INDEX(DailyETH!$F:$F,$L366)</f>
        <v>156.756617132496</v>
      </c>
      <c r="O366" s="8" t="n">
        <f aca="false">INDEX(DailyBTC!$B:$B,$L366)</f>
        <v>37185.3931268264</v>
      </c>
      <c r="P366" s="8" t="n">
        <f aca="false">INDEX(DailyETH!$B:$B,$L366)</f>
        <v>2345.03141963764</v>
      </c>
      <c r="Q366" s="9" t="n">
        <f aca="false">LN(M366/M365)</f>
        <v>-0.0110234106510767</v>
      </c>
      <c r="R366" s="9" t="n">
        <f aca="false">LN(N366/N365)</f>
        <v>-0.027328096470165</v>
      </c>
      <c r="S366" s="9" t="n">
        <f aca="false">LN(O366/O365)</f>
        <v>0.0097118485976842</v>
      </c>
      <c r="T366" s="9" t="n">
        <f aca="false">LN(P366/P365)</f>
        <v>-0.0565163616720287</v>
      </c>
      <c r="U366" s="9" t="n">
        <f aca="false">M366/M365-1</f>
        <v>-0.0109628754986821</v>
      </c>
      <c r="V366" s="9" t="n">
        <f aca="false">O366/O365-1</f>
        <v>0.00975916164094026</v>
      </c>
    </row>
    <row r="367" customFormat="false" ht="15" hidden="false" customHeight="false" outlineLevel="0" collapsed="false">
      <c r="A367" s="5" t="n">
        <v>44361</v>
      </c>
      <c r="B367" s="6" t="n">
        <v>4255.15</v>
      </c>
      <c r="C367" s="9" t="n">
        <f aca="false">B367/B366-1</f>
        <v>0.00181521104477045</v>
      </c>
      <c r="D367" s="9" t="n">
        <f aca="false">LN(B367/B366)</f>
        <v>0.00181356554019305</v>
      </c>
      <c r="E367" s="9" t="n">
        <f aca="false">B367/B362-1</f>
        <v>0.00677389436226483</v>
      </c>
      <c r="F367" s="9" t="n">
        <f aca="false">B367/B346-1</f>
        <v>0.0346869300911854</v>
      </c>
      <c r="G367" s="0" t="n">
        <f aca="false">MAX(G366,B367)</f>
        <v>4255.15</v>
      </c>
      <c r="H367" s="9" t="n">
        <f aca="false">B367/G367-1</f>
        <v>0</v>
      </c>
      <c r="I367" s="0" t="n">
        <f aca="false">IF(AND($A367&gt;=CrashTest!$B$3,$A367&lt;=CrashTest!$C$3),1,IF(AND($A367&gt;=CrashTest!$B$4,$A367&lt;=CrashTest!$C$4),2,IF(AND($A367&gt;=CrashTest!$B$5,$A367&lt;=CrashTest!$C$5),3,IF(AND($A367&gt;=CrashTest!$B$6,$A367&lt;=CrashTest!$C$6),4,IF(AND($A367&gt;=CrashTest!$B$7,$A367&lt;=CrashTest!$C$7),5,0)))))</f>
        <v>2</v>
      </c>
      <c r="J367" s="0" t="n">
        <f aca="false">IF(I367=0,"",IF(I366=I367,MAX(J366,B367),B367))</f>
        <v>4255.15</v>
      </c>
      <c r="K367" s="9" t="n">
        <f aca="false">IF(I367=0,"",B367/J367-1)</f>
        <v>0</v>
      </c>
      <c r="L367" s="0" t="n">
        <f aca="false">MATCH($A367,DailyBTC!$A:$A,0)</f>
        <v>533</v>
      </c>
      <c r="M367" s="8" t="n">
        <f aca="false">INDEX(DailyBTC!$F:$F,$L367)</f>
        <v>5064.24807093702</v>
      </c>
      <c r="N367" s="8" t="n">
        <f aca="false">INDEX(DailyETH!$F:$F,$L367)</f>
        <v>160.740188773781</v>
      </c>
      <c r="O367" s="8" t="n">
        <f aca="false">INDEX(DailyBTC!$B:$B,$L367)</f>
        <v>40455.5959833431</v>
      </c>
      <c r="P367" s="8" t="n">
        <f aca="false">INDEX(DailyETH!$B:$B,$L367)</f>
        <v>2577.04473863238</v>
      </c>
      <c r="Q367" s="9" t="n">
        <f aca="false">LN(M367/M366)</f>
        <v>0.0288069815960148</v>
      </c>
      <c r="R367" s="9" t="n">
        <f aca="false">LN(N367/N366)</f>
        <v>0.0250949340049974</v>
      </c>
      <c r="S367" s="9" t="n">
        <f aca="false">LN(O367/O366)</f>
        <v>0.0842889508704875</v>
      </c>
      <c r="T367" s="9" t="n">
        <f aca="false">LN(P367/P366)</f>
        <v>0.0943444918869872</v>
      </c>
      <c r="U367" s="9" t="n">
        <f aca="false">M367/M366-1</f>
        <v>0.0292259157578234</v>
      </c>
      <c r="V367" s="9" t="n">
        <f aca="false">O367/O366-1</f>
        <v>0.0879432105333182</v>
      </c>
    </row>
    <row r="368" customFormat="false" ht="15" hidden="false" customHeight="false" outlineLevel="0" collapsed="false">
      <c r="A368" s="5" t="n">
        <v>44362</v>
      </c>
      <c r="B368" s="6" t="n">
        <v>4246.59</v>
      </c>
      <c r="C368" s="9" t="n">
        <f aca="false">B368/B367-1</f>
        <v>-0.00201167996427842</v>
      </c>
      <c r="D368" s="9" t="n">
        <f aca="false">LN(B368/B367)</f>
        <v>-0.00201370611017852</v>
      </c>
      <c r="E368" s="9" t="n">
        <f aca="false">B368/B363-1</f>
        <v>0.00457270193931758</v>
      </c>
      <c r="F368" s="9" t="n">
        <f aca="false">B368/B347-1</f>
        <v>0.0174275548953604</v>
      </c>
      <c r="G368" s="0" t="n">
        <f aca="false">MAX(G367,B368)</f>
        <v>4255.15</v>
      </c>
      <c r="H368" s="9" t="n">
        <f aca="false">B368/G368-1</f>
        <v>-0.00201167996427842</v>
      </c>
      <c r="I368" s="0" t="n">
        <f aca="false">IF(AND($A368&gt;=CrashTest!$B$3,$A368&lt;=CrashTest!$C$3),1,IF(AND($A368&gt;=CrashTest!$B$4,$A368&lt;=CrashTest!$C$4),2,IF(AND($A368&gt;=CrashTest!$B$5,$A368&lt;=CrashTest!$C$5),3,IF(AND($A368&gt;=CrashTest!$B$6,$A368&lt;=CrashTest!$C$6),4,IF(AND($A368&gt;=CrashTest!$B$7,$A368&lt;=CrashTest!$C$7),5,0)))))</f>
        <v>2</v>
      </c>
      <c r="J368" s="0" t="n">
        <f aca="false">IF(I368=0,"",IF(I367=I368,MAX(J367,B368),B368))</f>
        <v>4255.15</v>
      </c>
      <c r="K368" s="9" t="n">
        <f aca="false">IF(I368=0,"",B368/J368-1)</f>
        <v>-0.00201167996427842</v>
      </c>
      <c r="L368" s="0" t="n">
        <f aca="false">MATCH($A368,DailyBTC!$A:$A,0)</f>
        <v>534</v>
      </c>
      <c r="M368" s="8" t="n">
        <f aca="false">INDEX(DailyBTC!$F:$F,$L368)</f>
        <v>5099.42468022525</v>
      </c>
      <c r="N368" s="8" t="n">
        <f aca="false">INDEX(DailyETH!$F:$F,$L368)</f>
        <v>161.603239020125</v>
      </c>
      <c r="O368" s="8" t="n">
        <f aca="false">INDEX(DailyBTC!$B:$B,$L368)</f>
        <v>40254.6514679135</v>
      </c>
      <c r="P368" s="8" t="n">
        <f aca="false">INDEX(DailyETH!$B:$B,$L368)</f>
        <v>2552.74103641146</v>
      </c>
      <c r="Q368" s="9" t="n">
        <f aca="false">LN(M368/M367)</f>
        <v>0.00692205477412712</v>
      </c>
      <c r="R368" s="9" t="n">
        <f aca="false">LN(N368/N367)</f>
        <v>0.00535486213909832</v>
      </c>
      <c r="S368" s="9" t="n">
        <f aca="false">LN(O368/O367)</f>
        <v>-0.00497941555055551</v>
      </c>
      <c r="T368" s="9" t="n">
        <f aca="false">LN(P368/P367)</f>
        <v>-0.00947559416029712</v>
      </c>
      <c r="U368" s="9" t="n">
        <f aca="false">M368/M367-1</f>
        <v>0.00694606756926119</v>
      </c>
      <c r="V368" s="9" t="n">
        <f aca="false">O368/O367-1</f>
        <v>-0.00496703881243854</v>
      </c>
    </row>
    <row r="369" customFormat="false" ht="15" hidden="false" customHeight="false" outlineLevel="0" collapsed="false">
      <c r="A369" s="5" t="n">
        <v>44363</v>
      </c>
      <c r="B369" s="6" t="n">
        <v>4223.7</v>
      </c>
      <c r="C369" s="9" t="n">
        <f aca="false">B369/B368-1</f>
        <v>-0.00539020720154293</v>
      </c>
      <c r="D369" s="9" t="n">
        <f aca="false">LN(B369/B368)</f>
        <v>-0.00540478678329297</v>
      </c>
      <c r="E369" s="9" t="n">
        <f aca="false">B369/B364-1</f>
        <v>0.000983517199701245</v>
      </c>
      <c r="F369" s="9" t="n">
        <f aca="false">B369/B348-1</f>
        <v>0.0145101590328802</v>
      </c>
      <c r="G369" s="0" t="n">
        <f aca="false">MAX(G368,B369)</f>
        <v>4255.15</v>
      </c>
      <c r="H369" s="9" t="n">
        <f aca="false">B369/G369-1</f>
        <v>-0.0073910437939908</v>
      </c>
      <c r="I369" s="0" t="n">
        <f aca="false">IF(AND($A369&gt;=CrashTest!$B$3,$A369&lt;=CrashTest!$C$3),1,IF(AND($A369&gt;=CrashTest!$B$4,$A369&lt;=CrashTest!$C$4),2,IF(AND($A369&gt;=CrashTest!$B$5,$A369&lt;=CrashTest!$C$5),3,IF(AND($A369&gt;=CrashTest!$B$6,$A369&lt;=CrashTest!$C$6),4,IF(AND($A369&gt;=CrashTest!$B$7,$A369&lt;=CrashTest!$C$7),5,0)))))</f>
        <v>2</v>
      </c>
      <c r="J369" s="0" t="n">
        <f aca="false">IF(I369=0,"",IF(I368=I369,MAX(J368,B369),B369))</f>
        <v>4255.15</v>
      </c>
      <c r="K369" s="9" t="n">
        <f aca="false">IF(I369=0,"",B369/J369-1)</f>
        <v>-0.0073910437939908</v>
      </c>
      <c r="L369" s="0" t="n">
        <f aca="false">MATCH($A369,DailyBTC!$A:$A,0)</f>
        <v>535</v>
      </c>
      <c r="M369" s="8" t="n">
        <f aca="false">INDEX(DailyBTC!$F:$F,$L369)</f>
        <v>4967.82646042121</v>
      </c>
      <c r="N369" s="8" t="n">
        <f aca="false">INDEX(DailyETH!$F:$F,$L369)</f>
        <v>155.894764581659</v>
      </c>
      <c r="O369" s="8" t="n">
        <f aca="false">INDEX(DailyBTC!$B:$B,$L369)</f>
        <v>38265.5437726476</v>
      </c>
      <c r="P369" s="8" t="n">
        <f aca="false">INDEX(DailyETH!$B:$B,$L369)</f>
        <v>2360.99938690824</v>
      </c>
      <c r="Q369" s="9" t="n">
        <f aca="false">LN(M369/M368)</f>
        <v>-0.0261453130241833</v>
      </c>
      <c r="R369" s="9" t="n">
        <f aca="false">LN(N369/N368)</f>
        <v>-0.0359629957284876</v>
      </c>
      <c r="S369" s="9" t="n">
        <f aca="false">LN(O369/O368)</f>
        <v>-0.0506757107412741</v>
      </c>
      <c r="T369" s="9" t="n">
        <f aca="false">LN(P369/P368)</f>
        <v>-0.0780826996726007</v>
      </c>
      <c r="U369" s="9" t="n">
        <f aca="false">M369/M368-1</f>
        <v>-0.0258064836832189</v>
      </c>
      <c r="V369" s="9" t="n">
        <f aca="false">O369/O368-1</f>
        <v>-0.0494131143291948</v>
      </c>
    </row>
    <row r="370" customFormat="false" ht="15" hidden="false" customHeight="false" outlineLevel="0" collapsed="false">
      <c r="A370" s="5" t="n">
        <v>44364</v>
      </c>
      <c r="B370" s="6" t="n">
        <v>4221.86</v>
      </c>
      <c r="C370" s="9" t="n">
        <f aca="false">B370/B369-1</f>
        <v>-0.000435637000734013</v>
      </c>
      <c r="D370" s="9" t="n">
        <f aca="false">LN(B370/B369)</f>
        <v>-0.000435731918099562</v>
      </c>
      <c r="E370" s="9" t="n">
        <f aca="false">B370/B365-1</f>
        <v>-0.00408569581853113</v>
      </c>
      <c r="F370" s="9" t="n">
        <f aca="false">B370/B349-1</f>
        <v>0.0227795233815344</v>
      </c>
      <c r="G370" s="0" t="n">
        <f aca="false">MAX(G369,B370)</f>
        <v>4255.15</v>
      </c>
      <c r="H370" s="9" t="n">
        <f aca="false">B370/G370-1</f>
        <v>-0.00782346098257403</v>
      </c>
      <c r="I370" s="0" t="n">
        <f aca="false">IF(AND($A370&gt;=CrashTest!$B$3,$A370&lt;=CrashTest!$C$3),1,IF(AND($A370&gt;=CrashTest!$B$4,$A370&lt;=CrashTest!$C$4),2,IF(AND($A370&gt;=CrashTest!$B$5,$A370&lt;=CrashTest!$C$5),3,IF(AND($A370&gt;=CrashTest!$B$6,$A370&lt;=CrashTest!$C$6),4,IF(AND($A370&gt;=CrashTest!$B$7,$A370&lt;=CrashTest!$C$7),5,0)))))</f>
        <v>2</v>
      </c>
      <c r="J370" s="0" t="n">
        <f aca="false">IF(I370=0,"",IF(I369=I370,MAX(J369,B370),B370))</f>
        <v>4255.15</v>
      </c>
      <c r="K370" s="9" t="n">
        <f aca="false">IF(I370=0,"",B370/J370-1)</f>
        <v>-0.00782346098257403</v>
      </c>
      <c r="L370" s="0" t="n">
        <f aca="false">MATCH($A370,DailyBTC!$A:$A,0)</f>
        <v>536</v>
      </c>
      <c r="M370" s="8" t="n">
        <f aca="false">INDEX(DailyBTC!$F:$F,$L370)</f>
        <v>4950.82006207738</v>
      </c>
      <c r="N370" s="8" t="n">
        <f aca="false">INDEX(DailyETH!$F:$F,$L370)</f>
        <v>155.914371782373</v>
      </c>
      <c r="O370" s="8" t="n">
        <f aca="false">INDEX(DailyBTC!$B:$B,$L370)</f>
        <v>38018.6432346581</v>
      </c>
      <c r="P370" s="8" t="n">
        <f aca="false">INDEX(DailyETH!$B:$B,$L370)</f>
        <v>2368.38859555815</v>
      </c>
      <c r="Q370" s="9" t="n">
        <f aca="false">LN(M370/M369)</f>
        <v>-0.00342918057831808</v>
      </c>
      <c r="R370" s="9" t="n">
        <f aca="false">LN(N370/N369)</f>
        <v>0.000125764119478288</v>
      </c>
      <c r="S370" s="9" t="n">
        <f aca="false">LN(O370/O369)</f>
        <v>-0.00647320001214235</v>
      </c>
      <c r="T370" s="9" t="n">
        <f aca="false">LN(P370/P369)</f>
        <v>0.00312480798357747</v>
      </c>
      <c r="U370" s="9" t="n">
        <f aca="false">M370/M369-1</f>
        <v>-0.00342330765362309</v>
      </c>
      <c r="V370" s="9" t="n">
        <f aca="false">O370/O369-1</f>
        <v>-0.00645229398689451</v>
      </c>
    </row>
    <row r="371" customFormat="false" ht="15" hidden="false" customHeight="false" outlineLevel="0" collapsed="false">
      <c r="A371" s="5" t="n">
        <v>44365</v>
      </c>
      <c r="B371" s="6" t="n">
        <v>4166.45</v>
      </c>
      <c r="C371" s="9" t="n">
        <f aca="false">B371/B370-1</f>
        <v>-0.0131245470006111</v>
      </c>
      <c r="D371" s="9" t="n">
        <f aca="false">LN(B371/B370)</f>
        <v>-0.0132114349482559</v>
      </c>
      <c r="E371" s="9" t="n">
        <f aca="false">B371/B366-1</f>
        <v>-0.0190679562277513</v>
      </c>
      <c r="F371" s="9" t="n">
        <f aca="false">B371/B350-1</f>
        <v>0.0123357501069081</v>
      </c>
      <c r="G371" s="0" t="n">
        <f aca="false">MAX(G370,B371)</f>
        <v>4255.15</v>
      </c>
      <c r="H371" s="9" t="n">
        <f aca="false">B371/G371-1</f>
        <v>-0.0208453286018119</v>
      </c>
      <c r="I371" s="0" t="n">
        <f aca="false">IF(AND($A371&gt;=CrashTest!$B$3,$A371&lt;=CrashTest!$C$3),1,IF(AND($A371&gt;=CrashTest!$B$4,$A371&lt;=CrashTest!$C$4),2,IF(AND($A371&gt;=CrashTest!$B$5,$A371&lt;=CrashTest!$C$5),3,IF(AND($A371&gt;=CrashTest!$B$6,$A371&lt;=CrashTest!$C$6),4,IF(AND($A371&gt;=CrashTest!$B$7,$A371&lt;=CrashTest!$C$7),5,0)))))</f>
        <v>2</v>
      </c>
      <c r="J371" s="0" t="n">
        <f aca="false">IF(I371=0,"",IF(I370=I371,MAX(J370,B371),B371))</f>
        <v>4255.15</v>
      </c>
      <c r="K371" s="9" t="n">
        <f aca="false">IF(I371=0,"",B371/J371-1)</f>
        <v>-0.0208453286018119</v>
      </c>
      <c r="L371" s="0" t="n">
        <f aca="false">MATCH($A371,DailyBTC!$A:$A,0)</f>
        <v>537</v>
      </c>
      <c r="M371" s="8" t="n">
        <f aca="false">INDEX(DailyBTC!$F:$F,$L371)</f>
        <v>4809.03578134101</v>
      </c>
      <c r="N371" s="8" t="n">
        <f aca="false">INDEX(DailyETH!$F:$F,$L371)</f>
        <v>153.329882707885</v>
      </c>
      <c r="O371" s="8" t="n">
        <f aca="false">INDEX(DailyBTC!$B:$B,$L371)</f>
        <v>35714.3120787259</v>
      </c>
      <c r="P371" s="8" t="n">
        <f aca="false">INDEX(DailyETH!$B:$B,$L371)</f>
        <v>2224.57531969608</v>
      </c>
      <c r="Q371" s="9" t="n">
        <f aca="false">LN(M371/M370)</f>
        <v>-0.0290566292025682</v>
      </c>
      <c r="R371" s="9" t="n">
        <f aca="false">LN(N371/N370)</f>
        <v>-0.0167152612356868</v>
      </c>
      <c r="S371" s="9" t="n">
        <f aca="false">LN(O371/O370)</f>
        <v>-0.0625251438433279</v>
      </c>
      <c r="T371" s="9" t="n">
        <f aca="false">LN(P371/P370)</f>
        <v>-0.0626437765639568</v>
      </c>
      <c r="U371" s="9" t="n">
        <f aca="false">M371/M370-1</f>
        <v>-0.0286385445155675</v>
      </c>
      <c r="V371" s="9" t="n">
        <f aca="false">O371/O370-1</f>
        <v>-0.0606105573444438</v>
      </c>
    </row>
    <row r="372" customFormat="false" ht="15" hidden="false" customHeight="false" outlineLevel="0" collapsed="false">
      <c r="A372" s="5" t="n">
        <v>44368</v>
      </c>
      <c r="B372" s="6" t="n">
        <v>4224.79</v>
      </c>
      <c r="C372" s="9" t="n">
        <f aca="false">B372/B371-1</f>
        <v>0.0140023281210624</v>
      </c>
      <c r="D372" s="9" t="n">
        <f aca="false">LN(B372/B371)</f>
        <v>0.0139052011437348</v>
      </c>
      <c r="E372" s="9" t="n">
        <f aca="false">B372/B367-1</f>
        <v>-0.00713488361162351</v>
      </c>
      <c r="F372" s="9" t="n">
        <f aca="false">B372/B351-1</f>
        <v>0.0157893977572179</v>
      </c>
      <c r="G372" s="0" t="n">
        <f aca="false">MAX(G371,B372)</f>
        <v>4255.15</v>
      </c>
      <c r="H372" s="9" t="n">
        <f aca="false">B372/G372-1</f>
        <v>-0.00713488361162351</v>
      </c>
      <c r="I372" s="0" t="n">
        <f aca="false">IF(AND($A372&gt;=CrashTest!$B$3,$A372&lt;=CrashTest!$C$3),1,IF(AND($A372&gt;=CrashTest!$B$4,$A372&lt;=CrashTest!$C$4),2,IF(AND($A372&gt;=CrashTest!$B$5,$A372&lt;=CrashTest!$C$5),3,IF(AND($A372&gt;=CrashTest!$B$6,$A372&lt;=CrashTest!$C$6),4,IF(AND($A372&gt;=CrashTest!$B$7,$A372&lt;=CrashTest!$C$7),5,0)))))</f>
        <v>2</v>
      </c>
      <c r="J372" s="0" t="n">
        <f aca="false">IF(I372=0,"",IF(I371=I372,MAX(J371,B372),B372))</f>
        <v>4255.15</v>
      </c>
      <c r="K372" s="9" t="n">
        <f aca="false">IF(I372=0,"",B372/J372-1)</f>
        <v>-0.00713488361162351</v>
      </c>
      <c r="L372" s="0" t="n">
        <f aca="false">MATCH($A372,DailyBTC!$A:$A,0)</f>
        <v>540</v>
      </c>
      <c r="M372" s="8" t="n">
        <f aca="false">INDEX(DailyBTC!$F:$F,$L372)</f>
        <v>4765.30740227457</v>
      </c>
      <c r="N372" s="8" t="n">
        <f aca="false">INDEX(DailyETH!$F:$F,$L372)</f>
        <v>154.67306533807</v>
      </c>
      <c r="O372" s="8" t="n">
        <f aca="false">INDEX(DailyBTC!$B:$B,$L372)</f>
        <v>31715.1598624196</v>
      </c>
      <c r="P372" s="8" t="n">
        <f aca="false">INDEX(DailyETH!$B:$B,$L372)</f>
        <v>1900.39307790766</v>
      </c>
      <c r="Q372" s="9" t="n">
        <f aca="false">LN(M372/M371)</f>
        <v>-0.00913455519313384</v>
      </c>
      <c r="R372" s="9" t="n">
        <f aca="false">LN(N372/N371)</f>
        <v>0.00872193693988388</v>
      </c>
      <c r="S372" s="9" t="n">
        <f aca="false">LN(O372/O371)</f>
        <v>-0.118756711344432</v>
      </c>
      <c r="T372" s="9" t="n">
        <f aca="false">LN(P372/P371)</f>
        <v>-0.15750528196402</v>
      </c>
      <c r="U372" s="9" t="n">
        <f aca="false">M372/M371-1</f>
        <v>-0.00909296188564535</v>
      </c>
      <c r="V372" s="9" t="n">
        <f aca="false">O372/O371-1</f>
        <v>-0.111976179395276</v>
      </c>
    </row>
    <row r="373" customFormat="false" ht="15" hidden="false" customHeight="false" outlineLevel="0" collapsed="false">
      <c r="A373" s="5" t="n">
        <v>44369</v>
      </c>
      <c r="B373" s="6" t="n">
        <v>4246.44</v>
      </c>
      <c r="C373" s="9" t="n">
        <f aca="false">B373/B372-1</f>
        <v>0.00512451506465395</v>
      </c>
      <c r="D373" s="9" t="n">
        <f aca="false">LN(B373/B372)</f>
        <v>0.00511142942333509</v>
      </c>
      <c r="E373" s="9" t="n">
        <f aca="false">B373/B368-1</f>
        <v>-3.53224587258394E-005</v>
      </c>
      <c r="F373" s="9" t="n">
        <f aca="false">B373/B352-1</f>
        <v>0.0217957294037816</v>
      </c>
      <c r="G373" s="0" t="n">
        <f aca="false">MAX(G372,B373)</f>
        <v>4255.15</v>
      </c>
      <c r="H373" s="9" t="n">
        <f aca="false">B373/G373-1</f>
        <v>-0.00204693136552181</v>
      </c>
      <c r="I373" s="0" t="n">
        <f aca="false">IF(AND($A373&gt;=CrashTest!$B$3,$A373&lt;=CrashTest!$C$3),1,IF(AND($A373&gt;=CrashTest!$B$4,$A373&lt;=CrashTest!$C$4),2,IF(AND($A373&gt;=CrashTest!$B$5,$A373&lt;=CrashTest!$C$5),3,IF(AND($A373&gt;=CrashTest!$B$6,$A373&lt;=CrashTest!$C$6),4,IF(AND($A373&gt;=CrashTest!$B$7,$A373&lt;=CrashTest!$C$7),5,0)))))</f>
        <v>2</v>
      </c>
      <c r="J373" s="0" t="n">
        <f aca="false">IF(I373=0,"",IF(I372=I373,MAX(J372,B373),B373))</f>
        <v>4255.15</v>
      </c>
      <c r="K373" s="9" t="n">
        <f aca="false">IF(I373=0,"",B373/J373-1)</f>
        <v>-0.00204693136552181</v>
      </c>
      <c r="L373" s="0" t="n">
        <f aca="false">MATCH($A373,DailyBTC!$A:$A,0)</f>
        <v>541</v>
      </c>
      <c r="M373" s="8" t="n">
        <f aca="false">INDEX(DailyBTC!$F:$F,$L373)</f>
        <v>4706.89074557014</v>
      </c>
      <c r="N373" s="8" t="n">
        <f aca="false">INDEX(DailyETH!$F:$F,$L373)</f>
        <v>151.293859148698</v>
      </c>
      <c r="O373" s="8" t="n">
        <f aca="false">INDEX(DailyBTC!$B:$B,$L373)</f>
        <v>32394.5555949737</v>
      </c>
      <c r="P373" s="8" t="n">
        <f aca="false">INDEX(DailyETH!$B:$B,$L373)</f>
        <v>1867.62379953244</v>
      </c>
      <c r="Q373" s="9" t="n">
        <f aca="false">LN(M373/M372)</f>
        <v>-0.012334496473922</v>
      </c>
      <c r="R373" s="9" t="n">
        <f aca="false">LN(N373/N372)</f>
        <v>-0.0220896007045479</v>
      </c>
      <c r="S373" s="9" t="n">
        <f aca="false">LN(O373/O372)</f>
        <v>0.0211955758197291</v>
      </c>
      <c r="T373" s="9" t="n">
        <f aca="false">LN(P373/P372)</f>
        <v>-0.0173938204730489</v>
      </c>
      <c r="U373" s="9" t="n">
        <f aca="false">M373/M372-1</f>
        <v>-0.0122587383715366</v>
      </c>
      <c r="V373" s="9" t="n">
        <f aca="false">O373/O372-1</f>
        <v>0.0214217975094977</v>
      </c>
    </row>
    <row r="374" customFormat="false" ht="15" hidden="false" customHeight="false" outlineLevel="0" collapsed="false">
      <c r="A374" s="5" t="n">
        <v>44370</v>
      </c>
      <c r="B374" s="6" t="n">
        <v>4241.84</v>
      </c>
      <c r="C374" s="9" t="n">
        <f aca="false">B374/B373-1</f>
        <v>-0.00108326033100659</v>
      </c>
      <c r="D374" s="9" t="n">
        <f aca="false">LN(B374/B373)</f>
        <v>-0.00108384748154184</v>
      </c>
      <c r="E374" s="9" t="n">
        <f aca="false">B374/B369-1</f>
        <v>0.00429481260506193</v>
      </c>
      <c r="F374" s="9" t="n">
        <f aca="false">B374/B353-1</f>
        <v>0.0106717813702482</v>
      </c>
      <c r="G374" s="0" t="n">
        <f aca="false">MAX(G373,B374)</f>
        <v>4255.15</v>
      </c>
      <c r="H374" s="9" t="n">
        <f aca="false">B374/G374-1</f>
        <v>-0.00312797433697976</v>
      </c>
      <c r="I374" s="0" t="n">
        <f aca="false">IF(AND($A374&gt;=CrashTest!$B$3,$A374&lt;=CrashTest!$C$3),1,IF(AND($A374&gt;=CrashTest!$B$4,$A374&lt;=CrashTest!$C$4),2,IF(AND($A374&gt;=CrashTest!$B$5,$A374&lt;=CrashTest!$C$5),3,IF(AND($A374&gt;=CrashTest!$B$6,$A374&lt;=CrashTest!$C$6),4,IF(AND($A374&gt;=CrashTest!$B$7,$A374&lt;=CrashTest!$C$7),5,0)))))</f>
        <v>2</v>
      </c>
      <c r="J374" s="0" t="n">
        <f aca="false">IF(I374=0,"",IF(I373=I374,MAX(J373,B374),B374))</f>
        <v>4255.15</v>
      </c>
      <c r="K374" s="9" t="n">
        <f aca="false">IF(I374=0,"",B374/J374-1)</f>
        <v>-0.00312797433697976</v>
      </c>
      <c r="L374" s="0" t="n">
        <f aca="false">MATCH($A374,DailyBTC!$A:$A,0)</f>
        <v>542</v>
      </c>
      <c r="M374" s="8" t="n">
        <f aca="false">INDEX(DailyBTC!$F:$F,$L374)</f>
        <v>4771.15602646112</v>
      </c>
      <c r="N374" s="8" t="n">
        <f aca="false">INDEX(DailyETH!$F:$F,$L374)</f>
        <v>154.522889431354</v>
      </c>
      <c r="O374" s="8" t="n">
        <f aca="false">INDEX(DailyBTC!$B:$B,$L374)</f>
        <v>33610.4968129749</v>
      </c>
      <c r="P374" s="8" t="n">
        <f aca="false">INDEX(DailyETH!$B:$B,$L374)</f>
        <v>1962.11004383402</v>
      </c>
      <c r="Q374" s="9" t="n">
        <f aca="false">LN(M374/M373)</f>
        <v>0.0135610779972568</v>
      </c>
      <c r="R374" s="9" t="n">
        <f aca="false">LN(N374/N373)</f>
        <v>0.0211182043055394</v>
      </c>
      <c r="S374" s="9" t="n">
        <f aca="false">LN(O374/O373)</f>
        <v>0.0368480518426106</v>
      </c>
      <c r="T374" s="9" t="n">
        <f aca="false">LN(P374/P373)</f>
        <v>0.0493535197400905</v>
      </c>
      <c r="U374" s="9" t="n">
        <f aca="false">M374/M373-1</f>
        <v>0.01365344648194</v>
      </c>
      <c r="V374" s="9" t="n">
        <f aca="false">O374/O373-1</f>
        <v>0.0375353572743522</v>
      </c>
    </row>
    <row r="375" customFormat="false" ht="15" hidden="false" customHeight="false" outlineLevel="0" collapsed="false">
      <c r="A375" s="5" t="n">
        <v>44371</v>
      </c>
      <c r="B375" s="6" t="n">
        <v>4266.49</v>
      </c>
      <c r="C375" s="9" t="n">
        <f aca="false">B375/B374-1</f>
        <v>0.00581115742225058</v>
      </c>
      <c r="D375" s="9" t="n">
        <f aca="false">LN(B375/B374)</f>
        <v>0.00579433777657237</v>
      </c>
      <c r="E375" s="9" t="n">
        <f aca="false">B375/B370-1</f>
        <v>0.0105711700530098</v>
      </c>
      <c r="F375" s="9" t="n">
        <f aca="false">B375/B354-1</f>
        <v>0.0187100209401332</v>
      </c>
      <c r="G375" s="0" t="n">
        <f aca="false">MAX(G374,B375)</f>
        <v>4266.49</v>
      </c>
      <c r="H375" s="9" t="n">
        <f aca="false">B375/G375-1</f>
        <v>0</v>
      </c>
      <c r="I375" s="0" t="n">
        <f aca="false">IF(AND($A375&gt;=CrashTest!$B$3,$A375&lt;=CrashTest!$C$3),1,IF(AND($A375&gt;=CrashTest!$B$4,$A375&lt;=CrashTest!$C$4),2,IF(AND($A375&gt;=CrashTest!$B$5,$A375&lt;=CrashTest!$C$5),3,IF(AND($A375&gt;=CrashTest!$B$6,$A375&lt;=CrashTest!$C$6),4,IF(AND($A375&gt;=CrashTest!$B$7,$A375&lt;=CrashTest!$C$7),5,0)))))</f>
        <v>2</v>
      </c>
      <c r="J375" s="0" t="n">
        <f aca="false">IF(I375=0,"",IF(I374=I375,MAX(J374,B375),B375))</f>
        <v>4266.49</v>
      </c>
      <c r="K375" s="9" t="n">
        <f aca="false">IF(I375=0,"",B375/J375-1)</f>
        <v>0</v>
      </c>
      <c r="L375" s="0" t="n">
        <f aca="false">MATCH($A375,DailyBTC!$A:$A,0)</f>
        <v>543</v>
      </c>
      <c r="M375" s="8" t="n">
        <f aca="false">INDEX(DailyBTC!$F:$F,$L375)</f>
        <v>4817.19387404214</v>
      </c>
      <c r="N375" s="8" t="n">
        <f aca="false">INDEX(DailyETH!$F:$F,$L375)</f>
        <v>155.521416290076</v>
      </c>
      <c r="O375" s="8" t="n">
        <f aca="false">INDEX(DailyBTC!$B:$B,$L375)</f>
        <v>34658.972875979</v>
      </c>
      <c r="P375" s="8" t="n">
        <f aca="false">INDEX(DailyETH!$B:$B,$L375)</f>
        <v>1986.66540841613</v>
      </c>
      <c r="Q375" s="9" t="n">
        <f aca="false">LN(M375/M374)</f>
        <v>0.0096029456258652</v>
      </c>
      <c r="R375" s="9" t="n">
        <f aca="false">LN(N375/N374)</f>
        <v>0.00644121045046162</v>
      </c>
      <c r="S375" s="9" t="n">
        <f aca="false">LN(O375/O374)</f>
        <v>0.0307182262430344</v>
      </c>
      <c r="T375" s="9" t="n">
        <f aca="false">LN(P375/P374)</f>
        <v>0.012437111909991</v>
      </c>
      <c r="U375" s="9" t="n">
        <f aca="false">M375/M374-1</f>
        <v>0.00964920185499851</v>
      </c>
      <c r="V375" s="9" t="n">
        <f aca="false">O375/O374-1</f>
        <v>0.031194899285135</v>
      </c>
    </row>
    <row r="376" customFormat="false" ht="15" hidden="false" customHeight="false" outlineLevel="0" collapsed="false">
      <c r="A376" s="5" t="n">
        <v>44372</v>
      </c>
      <c r="B376" s="6" t="n">
        <v>4280.7</v>
      </c>
      <c r="C376" s="9" t="n">
        <f aca="false">B376/B375-1</f>
        <v>0.00333060665793195</v>
      </c>
      <c r="D376" s="9" t="n">
        <f aca="false">LN(B376/B375)</f>
        <v>0.00332507247230282</v>
      </c>
      <c r="E376" s="9" t="n">
        <f aca="false">B376/B371-1</f>
        <v>0.0274214259141476</v>
      </c>
      <c r="F376" s="9" t="n">
        <f aca="false">B376/B355-1</f>
        <v>0.0201883226604449</v>
      </c>
      <c r="G376" s="0" t="n">
        <f aca="false">MAX(G375,B376)</f>
        <v>4280.7</v>
      </c>
      <c r="H376" s="9" t="n">
        <f aca="false">B376/G376-1</f>
        <v>0</v>
      </c>
      <c r="I376" s="0" t="n">
        <f aca="false">IF(AND($A376&gt;=CrashTest!$B$3,$A376&lt;=CrashTest!$C$3),1,IF(AND($A376&gt;=CrashTest!$B$4,$A376&lt;=CrashTest!$C$4),2,IF(AND($A376&gt;=CrashTest!$B$5,$A376&lt;=CrashTest!$C$5),3,IF(AND($A376&gt;=CrashTest!$B$6,$A376&lt;=CrashTest!$C$6),4,IF(AND($A376&gt;=CrashTest!$B$7,$A376&lt;=CrashTest!$C$7),5,0)))))</f>
        <v>2</v>
      </c>
      <c r="J376" s="0" t="n">
        <f aca="false">IF(I376=0,"",IF(I375=I376,MAX(J375,B376),B376))</f>
        <v>4280.7</v>
      </c>
      <c r="K376" s="9" t="n">
        <f aca="false">IF(I376=0,"",B376/J376-1)</f>
        <v>0</v>
      </c>
      <c r="L376" s="0" t="n">
        <f aca="false">MATCH($A376,DailyBTC!$A:$A,0)</f>
        <v>544</v>
      </c>
      <c r="M376" s="8" t="n">
        <f aca="false">INDEX(DailyBTC!$F:$F,$L376)</f>
        <v>4768.42015075244</v>
      </c>
      <c r="N376" s="8" t="n">
        <f aca="false">INDEX(DailyETH!$F:$F,$L376)</f>
        <v>154.843703231005</v>
      </c>
      <c r="O376" s="8" t="n">
        <f aca="false">INDEX(DailyBTC!$B:$B,$L376)</f>
        <v>31683.5032004676</v>
      </c>
      <c r="P376" s="8" t="n">
        <f aca="false">INDEX(DailyETH!$B:$B,$L376)</f>
        <v>1817.84698246639</v>
      </c>
      <c r="Q376" s="9" t="n">
        <f aca="false">LN(M376/M375)</f>
        <v>-0.0101765299723527</v>
      </c>
      <c r="R376" s="9" t="n">
        <f aca="false">LN(N376/N375)</f>
        <v>-0.0043672055497475</v>
      </c>
      <c r="S376" s="9" t="n">
        <f aca="false">LN(O376/O375)</f>
        <v>-0.0897605079164705</v>
      </c>
      <c r="T376" s="9" t="n">
        <f aca="false">LN(P376/P375)</f>
        <v>-0.088804734908697</v>
      </c>
      <c r="U376" s="9" t="n">
        <f aca="false">M376/M375-1</f>
        <v>-0.0101249242951413</v>
      </c>
      <c r="V376" s="9" t="n">
        <f aca="false">O376/O375-1</f>
        <v>-0.0858499092329883</v>
      </c>
    </row>
    <row r="377" customFormat="false" ht="15" hidden="false" customHeight="false" outlineLevel="0" collapsed="false">
      <c r="A377" s="5" t="n">
        <v>44375</v>
      </c>
      <c r="B377" s="6" t="n">
        <v>4290.61</v>
      </c>
      <c r="C377" s="9" t="n">
        <f aca="false">B377/B376-1</f>
        <v>0.00231504193239429</v>
      </c>
      <c r="D377" s="9" t="n">
        <f aca="false">LN(B377/B376)</f>
        <v>0.00231236635141237</v>
      </c>
      <c r="E377" s="9" t="n">
        <f aca="false">B377/B372-1</f>
        <v>0.01557947258917</v>
      </c>
      <c r="F377" s="9" t="n">
        <f aca="false">B377/B356-1</f>
        <v>0.0213598103254555</v>
      </c>
      <c r="G377" s="0" t="n">
        <f aca="false">MAX(G376,B377)</f>
        <v>4290.61</v>
      </c>
      <c r="H377" s="9" t="n">
        <f aca="false">B377/G377-1</f>
        <v>0</v>
      </c>
      <c r="I377" s="0" t="n">
        <f aca="false">IF(AND($A377&gt;=CrashTest!$B$3,$A377&lt;=CrashTest!$C$3),1,IF(AND($A377&gt;=CrashTest!$B$4,$A377&lt;=CrashTest!$C$4),2,IF(AND($A377&gt;=CrashTest!$B$5,$A377&lt;=CrashTest!$C$5),3,IF(AND($A377&gt;=CrashTest!$B$6,$A377&lt;=CrashTest!$C$6),4,IF(AND($A377&gt;=CrashTest!$B$7,$A377&lt;=CrashTest!$C$7),5,0)))))</f>
        <v>2</v>
      </c>
      <c r="J377" s="0" t="n">
        <f aca="false">IF(I377=0,"",IF(I376=I377,MAX(J376,B377),B377))</f>
        <v>4290.61</v>
      </c>
      <c r="K377" s="9" t="n">
        <f aca="false">IF(I377=0,"",B377/J377-1)</f>
        <v>0</v>
      </c>
      <c r="L377" s="0" t="n">
        <f aca="false">MATCH($A377,DailyBTC!$A:$A,0)</f>
        <v>547</v>
      </c>
      <c r="M377" s="8" t="n">
        <f aca="false">INDEX(DailyBTC!$F:$F,$L377)</f>
        <v>4784.86606784432</v>
      </c>
      <c r="N377" s="8" t="n">
        <f aca="false">INDEX(DailyETH!$F:$F,$L377)</f>
        <v>156.332930569472</v>
      </c>
      <c r="O377" s="8" t="n">
        <f aca="false">INDEX(DailyBTC!$B:$B,$L377)</f>
        <v>34376.188538983</v>
      </c>
      <c r="P377" s="8" t="n">
        <f aca="false">INDEX(DailyETH!$B:$B,$L377)</f>
        <v>2079.27833594389</v>
      </c>
      <c r="Q377" s="9" t="n">
        <f aca="false">LN(M377/M376)</f>
        <v>0.00344298976532911</v>
      </c>
      <c r="R377" s="9" t="n">
        <f aca="false">LN(N377/N376)</f>
        <v>0.00957166153578287</v>
      </c>
      <c r="S377" s="9" t="n">
        <f aca="false">LN(O377/O376)</f>
        <v>0.0815679894130583</v>
      </c>
      <c r="T377" s="9" t="n">
        <f aca="false">LN(P377/P376)</f>
        <v>0.134368055485011</v>
      </c>
      <c r="U377" s="9" t="n">
        <f aca="false">M377/M376-1</f>
        <v>0.00344892366275285</v>
      </c>
      <c r="V377" s="9" t="n">
        <f aca="false">O377/O376-1</f>
        <v>0.0849869827044776</v>
      </c>
    </row>
    <row r="378" customFormat="false" ht="15" hidden="false" customHeight="false" outlineLevel="0" collapsed="false">
      <c r="A378" s="5" t="n">
        <v>44376</v>
      </c>
      <c r="B378" s="6" t="n">
        <v>4291.8</v>
      </c>
      <c r="C378" s="9" t="n">
        <f aca="false">B378/B377-1</f>
        <v>0.000277349840698715</v>
      </c>
      <c r="D378" s="9" t="n">
        <f aca="false">LN(B378/B377)</f>
        <v>0.00027731138634169</v>
      </c>
      <c r="E378" s="9" t="n">
        <f aca="false">B378/B373-1</f>
        <v>0.0106818888292313</v>
      </c>
      <c r="F378" s="9" t="n">
        <f aca="false">B378/B357-1</f>
        <v>0.0208581602289191</v>
      </c>
      <c r="G378" s="0" t="n">
        <f aca="false">MAX(G377,B378)</f>
        <v>4291.8</v>
      </c>
      <c r="H378" s="9" t="n">
        <f aca="false">B378/G378-1</f>
        <v>0</v>
      </c>
      <c r="I378" s="0" t="n">
        <f aca="false">IF(AND($A378&gt;=CrashTest!$B$3,$A378&lt;=CrashTest!$C$3),1,IF(AND($A378&gt;=CrashTest!$B$4,$A378&lt;=CrashTest!$C$4),2,IF(AND($A378&gt;=CrashTest!$B$5,$A378&lt;=CrashTest!$C$5),3,IF(AND($A378&gt;=CrashTest!$B$6,$A378&lt;=CrashTest!$C$6),4,IF(AND($A378&gt;=CrashTest!$B$7,$A378&lt;=CrashTest!$C$7),5,0)))))</f>
        <v>2</v>
      </c>
      <c r="J378" s="0" t="n">
        <f aca="false">IF(I378=0,"",IF(I377=I378,MAX(J377,B378),B378))</f>
        <v>4291.8</v>
      </c>
      <c r="K378" s="9" t="n">
        <f aca="false">IF(I378=0,"",B378/J378-1)</f>
        <v>0</v>
      </c>
      <c r="L378" s="0" t="n">
        <f aca="false">MATCH($A378,DailyBTC!$A:$A,0)</f>
        <v>548</v>
      </c>
      <c r="M378" s="8" t="n">
        <f aca="false">INDEX(DailyBTC!$F:$F,$L378)</f>
        <v>4864.71157846219</v>
      </c>
      <c r="N378" s="8" t="n">
        <f aca="false">INDEX(DailyETH!$F:$F,$L378)</f>
        <v>158.771854488819</v>
      </c>
      <c r="O378" s="8" t="n">
        <f aca="false">INDEX(DailyBTC!$B:$B,$L378)</f>
        <v>35933.7782178843</v>
      </c>
      <c r="P378" s="8" t="n">
        <f aca="false">INDEX(DailyETH!$B:$B,$L378)</f>
        <v>2169.99023261251</v>
      </c>
      <c r="Q378" s="9" t="n">
        <f aca="false">LN(M378/M377)</f>
        <v>0.016549394365906</v>
      </c>
      <c r="R378" s="9" t="n">
        <f aca="false">LN(N378/N377)</f>
        <v>0.0154803909088278</v>
      </c>
      <c r="S378" s="9" t="n">
        <f aca="false">LN(O378/O377)</f>
        <v>0.044313619493289</v>
      </c>
      <c r="T378" s="9" t="n">
        <f aca="false">LN(P378/P377)</f>
        <v>0.0427017868043361</v>
      </c>
      <c r="U378" s="9" t="n">
        <f aca="false">M378/M377-1</f>
        <v>0.0166870941601585</v>
      </c>
      <c r="V378" s="9" t="n">
        <f aca="false">O378/O377-1</f>
        <v>0.0453101331212149</v>
      </c>
    </row>
    <row r="379" customFormat="false" ht="15" hidden="false" customHeight="false" outlineLevel="0" collapsed="false">
      <c r="A379" s="5" t="n">
        <v>44377</v>
      </c>
      <c r="B379" s="6" t="n">
        <v>4297.5</v>
      </c>
      <c r="C379" s="9" t="n">
        <f aca="false">B379/B378-1</f>
        <v>0.00132811407800926</v>
      </c>
      <c r="D379" s="9" t="n">
        <f aca="false">LN(B379/B378)</f>
        <v>0.00132723291461121</v>
      </c>
      <c r="E379" s="9" t="n">
        <f aca="false">B379/B374-1</f>
        <v>0.0131216641834675</v>
      </c>
      <c r="F379" s="9" t="n">
        <f aca="false">B379/B358-1</f>
        <v>0.0227175371962189</v>
      </c>
      <c r="G379" s="0" t="n">
        <f aca="false">MAX(G378,B379)</f>
        <v>4297.5</v>
      </c>
      <c r="H379" s="9" t="n">
        <f aca="false">B379/G379-1</f>
        <v>0</v>
      </c>
      <c r="I379" s="0" t="n">
        <f aca="false">IF(AND($A379&gt;=CrashTest!$B$3,$A379&lt;=CrashTest!$C$3),1,IF(AND($A379&gt;=CrashTest!$B$4,$A379&lt;=CrashTest!$C$4),2,IF(AND($A379&gt;=CrashTest!$B$5,$A379&lt;=CrashTest!$C$5),3,IF(AND($A379&gt;=CrashTest!$B$6,$A379&lt;=CrashTest!$C$6),4,IF(AND($A379&gt;=CrashTest!$B$7,$A379&lt;=CrashTest!$C$7),5,0)))))</f>
        <v>2</v>
      </c>
      <c r="J379" s="0" t="n">
        <f aca="false">IF(I379=0,"",IF(I378=I379,MAX(J378,B379),B379))</f>
        <v>4297.5</v>
      </c>
      <c r="K379" s="9" t="n">
        <f aca="false">IF(I379=0,"",B379/J379-1)</f>
        <v>0</v>
      </c>
      <c r="L379" s="0" t="n">
        <f aca="false">MATCH($A379,DailyBTC!$A:$A,0)</f>
        <v>549</v>
      </c>
      <c r="M379" s="8" t="n">
        <f aca="false">INDEX(DailyBTC!$F:$F,$L379)</f>
        <v>4843.4662710143</v>
      </c>
      <c r="N379" s="8" t="n">
        <f aca="false">INDEX(DailyETH!$F:$F,$L379)</f>
        <v>158.883644068854</v>
      </c>
      <c r="O379" s="8" t="n">
        <f aca="false">INDEX(DailyBTC!$B:$B,$L379)</f>
        <v>35065.4661533606</v>
      </c>
      <c r="P379" s="8" t="n">
        <f aca="false">INDEX(DailyETH!$B:$B,$L379)</f>
        <v>2272.2690578609</v>
      </c>
      <c r="Q379" s="9" t="n">
        <f aca="false">LN(M379/M378)</f>
        <v>-0.00437679278077262</v>
      </c>
      <c r="R379" s="9" t="n">
        <f aca="false">LN(N379/N378)</f>
        <v>0.000703841647051408</v>
      </c>
      <c r="S379" s="9" t="n">
        <f aca="false">LN(O379/O378)</f>
        <v>-0.0244609746826668</v>
      </c>
      <c r="T379" s="9" t="n">
        <f aca="false">LN(P379/P378)</f>
        <v>0.0460562507596699</v>
      </c>
      <c r="U379" s="9" t="n">
        <f aca="false">M379/M378-1</f>
        <v>-0.00436722858184313</v>
      </c>
      <c r="V379" s="9" t="n">
        <f aca="false">O379/O378-1</f>
        <v>-0.0241642295240621</v>
      </c>
    </row>
    <row r="380" customFormat="false" ht="15" hidden="false" customHeight="false" outlineLevel="0" collapsed="false">
      <c r="A380" s="5" t="n">
        <v>44378</v>
      </c>
      <c r="B380" s="6" t="n">
        <v>4319.94</v>
      </c>
      <c r="C380" s="9" t="n">
        <f aca="false">B380/B379-1</f>
        <v>0.00522164048865603</v>
      </c>
      <c r="D380" s="9" t="n">
        <f aca="false">LN(B380/B379)</f>
        <v>0.00520805499581111</v>
      </c>
      <c r="E380" s="9" t="n">
        <f aca="false">B380/B375-1</f>
        <v>0.0125278624818059</v>
      </c>
      <c r="F380" s="9" t="n">
        <f aca="false">B380/B359-1</f>
        <v>0.0265724361472581</v>
      </c>
      <c r="G380" s="0" t="n">
        <f aca="false">MAX(G379,B380)</f>
        <v>4319.94</v>
      </c>
      <c r="H380" s="9" t="n">
        <f aca="false">B380/G380-1</f>
        <v>0</v>
      </c>
      <c r="I380" s="0" t="n">
        <f aca="false">IF(AND($A380&gt;=CrashTest!$B$3,$A380&lt;=CrashTest!$C$3),1,IF(AND($A380&gt;=CrashTest!$B$4,$A380&lt;=CrashTest!$C$4),2,IF(AND($A380&gt;=CrashTest!$B$5,$A380&lt;=CrashTest!$C$5),3,IF(AND($A380&gt;=CrashTest!$B$6,$A380&lt;=CrashTest!$C$6),4,IF(AND($A380&gt;=CrashTest!$B$7,$A380&lt;=CrashTest!$C$7),5,0)))))</f>
        <v>2</v>
      </c>
      <c r="J380" s="0" t="n">
        <f aca="false">IF(I380=0,"",IF(I379=I380,MAX(J379,B380),B380))</f>
        <v>4319.94</v>
      </c>
      <c r="K380" s="9" t="n">
        <f aca="false">IF(I380=0,"",B380/J380-1)</f>
        <v>0</v>
      </c>
      <c r="L380" s="0" t="n">
        <f aca="false">MATCH($A380,DailyBTC!$A:$A,0)</f>
        <v>550</v>
      </c>
      <c r="M380" s="8" t="n">
        <f aca="false">INDEX(DailyBTC!$F:$F,$L380)</f>
        <v>4790.73170271098</v>
      </c>
      <c r="N380" s="8" t="n">
        <f aca="false">INDEX(DailyETH!$F:$F,$L380)</f>
        <v>158.870962463302</v>
      </c>
      <c r="O380" s="8" t="n">
        <f aca="false">INDEX(DailyBTC!$B:$B,$L380)</f>
        <v>33505.0804935126</v>
      </c>
      <c r="P380" s="8" t="n">
        <f aca="false">INDEX(DailyETH!$B:$B,$L380)</f>
        <v>2114.55608357686</v>
      </c>
      <c r="Q380" s="9" t="n">
        <f aca="false">LN(M380/M379)</f>
        <v>-0.0109474800332758</v>
      </c>
      <c r="R380" s="9" t="n">
        <f aca="false">LN(N380/N379)</f>
        <v>-7.98201209259305E-005</v>
      </c>
      <c r="S380" s="9" t="n">
        <f aca="false">LN(O380/O379)</f>
        <v>-0.0455196920240407</v>
      </c>
      <c r="T380" s="9" t="n">
        <f aca="false">LN(P380/P379)</f>
        <v>-0.071934016295106</v>
      </c>
      <c r="U380" s="9" t="n">
        <f aca="false">M380/M379-1</f>
        <v>-0.0108877744475923</v>
      </c>
      <c r="V380" s="9" t="n">
        <f aca="false">O380/O379-1</f>
        <v>-0.0444992133577683</v>
      </c>
    </row>
    <row r="381" customFormat="false" ht="15" hidden="false" customHeight="false" outlineLevel="0" collapsed="false">
      <c r="A381" s="5" t="n">
        <v>44379</v>
      </c>
      <c r="B381" s="6" t="n">
        <v>4352.34</v>
      </c>
      <c r="C381" s="9" t="n">
        <f aca="false">B381/B380-1</f>
        <v>0.00750010416811353</v>
      </c>
      <c r="D381" s="9" t="n">
        <f aca="false">LN(B381/B380)</f>
        <v>0.00747211823136417</v>
      </c>
      <c r="E381" s="9" t="n">
        <f aca="false">B381/B376-1</f>
        <v>0.0167355806293363</v>
      </c>
      <c r="F381" s="9" t="n">
        <f aca="false">B381/B360-1</f>
        <v>0.0380385656534337</v>
      </c>
      <c r="G381" s="0" t="n">
        <f aca="false">MAX(G380,B381)</f>
        <v>4352.34</v>
      </c>
      <c r="H381" s="9" t="n">
        <f aca="false">B381/G381-1</f>
        <v>0</v>
      </c>
      <c r="I381" s="0" t="n">
        <f aca="false">IF(AND($A381&gt;=CrashTest!$B$3,$A381&lt;=CrashTest!$C$3),1,IF(AND($A381&gt;=CrashTest!$B$4,$A381&lt;=CrashTest!$C$4),2,IF(AND($A381&gt;=CrashTest!$B$5,$A381&lt;=CrashTest!$C$5),3,IF(AND($A381&gt;=CrashTest!$B$6,$A381&lt;=CrashTest!$C$6),4,IF(AND($A381&gt;=CrashTest!$B$7,$A381&lt;=CrashTest!$C$7),5,0)))))</f>
        <v>2</v>
      </c>
      <c r="J381" s="0" t="n">
        <f aca="false">IF(I381=0,"",IF(I380=I381,MAX(J380,B381),B381))</f>
        <v>4352.34</v>
      </c>
      <c r="K381" s="9" t="n">
        <f aca="false">IF(I381=0,"",B381/J381-1)</f>
        <v>0</v>
      </c>
      <c r="L381" s="0" t="n">
        <f aca="false">MATCH($A381,DailyBTC!$A:$A,0)</f>
        <v>551</v>
      </c>
      <c r="M381" s="8" t="n">
        <f aca="false">INDEX(DailyBTC!$F:$F,$L381)</f>
        <v>4799.89913722223</v>
      </c>
      <c r="N381" s="8" t="n">
        <f aca="false">INDEX(DailyETH!$F:$F,$L381)</f>
        <v>157.511941249224</v>
      </c>
      <c r="O381" s="8" t="n">
        <f aca="false">INDEX(DailyBTC!$B:$B,$L381)</f>
        <v>33782.9459464641</v>
      </c>
      <c r="P381" s="8" t="n">
        <f aca="false">INDEX(DailyETH!$B:$B,$L381)</f>
        <v>2149.99972472238</v>
      </c>
      <c r="Q381" s="9" t="n">
        <f aca="false">LN(M381/M380)</f>
        <v>0.00191174855050434</v>
      </c>
      <c r="R381" s="9" t="n">
        <f aca="false">LN(N381/N380)</f>
        <v>-0.00859104304804579</v>
      </c>
      <c r="S381" s="9" t="n">
        <f aca="false">LN(O381/O380)</f>
        <v>0.00825903350483785</v>
      </c>
      <c r="T381" s="9" t="n">
        <f aca="false">LN(P381/P380)</f>
        <v>0.0166228131968845</v>
      </c>
      <c r="U381" s="9" t="n">
        <f aca="false">M381/M380-1</f>
        <v>0.00191357710682549</v>
      </c>
      <c r="V381" s="9" t="n">
        <f aca="false">O381/O380-1</f>
        <v>0.00829323340993904</v>
      </c>
    </row>
    <row r="382" customFormat="false" ht="15" hidden="false" customHeight="false" outlineLevel="0" collapsed="false">
      <c r="A382" s="5" t="n">
        <v>44383</v>
      </c>
      <c r="B382" s="6" t="n">
        <v>4343.54</v>
      </c>
      <c r="C382" s="9" t="n">
        <f aca="false">B382/B381-1</f>
        <v>-0.00202190086252452</v>
      </c>
      <c r="D382" s="9" t="n">
        <f aca="false">LN(B382/B381)</f>
        <v>-0.00202394766349125</v>
      </c>
      <c r="E382" s="9" t="n">
        <f aca="false">B382/B377-1</f>
        <v>0.012336241233764</v>
      </c>
      <c r="F382" s="9" t="n">
        <f aca="false">B382/B361-1</f>
        <v>0.0268683109962669</v>
      </c>
      <c r="G382" s="0" t="n">
        <f aca="false">MAX(G381,B382)</f>
        <v>4352.34</v>
      </c>
      <c r="H382" s="9" t="n">
        <f aca="false">B382/G382-1</f>
        <v>-0.00202190086252452</v>
      </c>
      <c r="I382" s="0" t="n">
        <f aca="false">IF(AND($A382&gt;=CrashTest!$B$3,$A382&lt;=CrashTest!$C$3),1,IF(AND($A382&gt;=CrashTest!$B$4,$A382&lt;=CrashTest!$C$4),2,IF(AND($A382&gt;=CrashTest!$B$5,$A382&lt;=CrashTest!$C$5),3,IF(AND($A382&gt;=CrashTest!$B$6,$A382&lt;=CrashTest!$C$6),4,IF(AND($A382&gt;=CrashTest!$B$7,$A382&lt;=CrashTest!$C$7),5,0)))))</f>
        <v>2</v>
      </c>
      <c r="J382" s="0" t="n">
        <f aca="false">IF(I382=0,"",IF(I381=I382,MAX(J381,B382),B382))</f>
        <v>4352.34</v>
      </c>
      <c r="K382" s="9" t="n">
        <f aca="false">IF(I382=0,"",B382/J382-1)</f>
        <v>-0.00202190086252452</v>
      </c>
      <c r="L382" s="0" t="n">
        <f aca="false">MATCH($A382,DailyBTC!$A:$A,0)</f>
        <v>555</v>
      </c>
      <c r="M382" s="8" t="n">
        <f aca="false">INDEX(DailyBTC!$F:$F,$L382)</f>
        <v>4797.64590938792</v>
      </c>
      <c r="N382" s="8" t="n">
        <f aca="false">INDEX(DailyETH!$F:$F,$L382)</f>
        <v>160.48234229907</v>
      </c>
      <c r="O382" s="8" t="n">
        <f aca="false">INDEX(DailyBTC!$B:$B,$L382)</f>
        <v>34123.9815680888</v>
      </c>
      <c r="P382" s="8" t="n">
        <f aca="false">INDEX(DailyETH!$B:$B,$L382)</f>
        <v>2318.10661835184</v>
      </c>
      <c r="Q382" s="9" t="n">
        <f aca="false">LN(M382/M381)</f>
        <v>-0.000469542547549186</v>
      </c>
      <c r="R382" s="9" t="n">
        <f aca="false">LN(N382/N381)</f>
        <v>0.0186826468424716</v>
      </c>
      <c r="S382" s="9" t="n">
        <f aca="false">LN(O382/O381)</f>
        <v>0.0100442915412732</v>
      </c>
      <c r="T382" s="9" t="n">
        <f aca="false">LN(P382/P381)</f>
        <v>0.0752830255940451</v>
      </c>
      <c r="U382" s="9" t="n">
        <f aca="false">M382/M381-1</f>
        <v>-0.000469432329698538</v>
      </c>
      <c r="V382" s="9" t="n">
        <f aca="false">O382/O381-1</f>
        <v>0.0100949047535743</v>
      </c>
    </row>
    <row r="383" customFormat="false" ht="15" hidden="false" customHeight="false" outlineLevel="0" collapsed="false">
      <c r="A383" s="5" t="n">
        <v>44384</v>
      </c>
      <c r="B383" s="6" t="n">
        <v>4358.13</v>
      </c>
      <c r="C383" s="9" t="n">
        <f aca="false">B383/B382-1</f>
        <v>0.00335901131335281</v>
      </c>
      <c r="D383" s="9" t="n">
        <f aca="false">LN(B383/B382)</f>
        <v>0.00335338243630361</v>
      </c>
      <c r="E383" s="9" t="n">
        <f aca="false">B383/B378-1</f>
        <v>0.0154550538235705</v>
      </c>
      <c r="F383" s="9" t="n">
        <f aca="false">B383/B362-1</f>
        <v>0.031139093154652</v>
      </c>
      <c r="G383" s="0" t="n">
        <f aca="false">MAX(G382,B383)</f>
        <v>4358.13</v>
      </c>
      <c r="H383" s="9" t="n">
        <f aca="false">B383/G383-1</f>
        <v>0</v>
      </c>
      <c r="I383" s="0" t="n">
        <f aca="false">IF(AND($A383&gt;=CrashTest!$B$3,$A383&lt;=CrashTest!$C$3),1,IF(AND($A383&gt;=CrashTest!$B$4,$A383&lt;=CrashTest!$C$4),2,IF(AND($A383&gt;=CrashTest!$B$5,$A383&lt;=CrashTest!$C$5),3,IF(AND($A383&gt;=CrashTest!$B$6,$A383&lt;=CrashTest!$C$6),4,IF(AND($A383&gt;=CrashTest!$B$7,$A383&lt;=CrashTest!$C$7),5,0)))))</f>
        <v>2</v>
      </c>
      <c r="J383" s="0" t="n">
        <f aca="false">IF(I383=0,"",IF(I382=I383,MAX(J382,B383),B383))</f>
        <v>4358.13</v>
      </c>
      <c r="K383" s="9" t="n">
        <f aca="false">IF(I383=0,"",B383/J383-1)</f>
        <v>0</v>
      </c>
      <c r="L383" s="0" t="n">
        <f aca="false">MATCH($A383,DailyBTC!$A:$A,0)</f>
        <v>556</v>
      </c>
      <c r="M383" s="8" t="n">
        <f aca="false">INDEX(DailyBTC!$F:$F,$L383)</f>
        <v>4829.19766551368</v>
      </c>
      <c r="N383" s="8" t="n">
        <f aca="false">INDEX(DailyETH!$F:$F,$L383)</f>
        <v>161.5348741028</v>
      </c>
      <c r="O383" s="8" t="n">
        <f aca="false">INDEX(DailyBTC!$B:$B,$L383)</f>
        <v>33931.6186382233</v>
      </c>
      <c r="P383" s="8" t="n">
        <f aca="false">INDEX(DailyETH!$B:$B,$L383)</f>
        <v>2317.0795447107</v>
      </c>
      <c r="Q383" s="9" t="n">
        <f aca="false">LN(M383/M382)</f>
        <v>0.00655497699859312</v>
      </c>
      <c r="R383" s="9" t="n">
        <f aca="false">LN(N383/N382)</f>
        <v>0.00653713837878389</v>
      </c>
      <c r="S383" s="9" t="n">
        <f aca="false">LN(O383/O382)</f>
        <v>-0.00565312601972357</v>
      </c>
      <c r="T383" s="9" t="n">
        <f aca="false">LN(P383/P382)</f>
        <v>-0.000443163929912553</v>
      </c>
      <c r="U383" s="9" t="n">
        <f aca="false">M383/M382-1</f>
        <v>0.00657650787941932</v>
      </c>
      <c r="V383" s="9" t="n">
        <f aca="false">O383/O382-1</f>
        <v>-0.00563717717059686</v>
      </c>
    </row>
    <row r="384" customFormat="false" ht="15" hidden="false" customHeight="false" outlineLevel="0" collapsed="false">
      <c r="A384" s="5" t="n">
        <v>44385</v>
      </c>
      <c r="B384" s="6" t="n">
        <v>4320.82</v>
      </c>
      <c r="C384" s="9" t="n">
        <f aca="false">B384/B383-1</f>
        <v>-0.00856101125941644</v>
      </c>
      <c r="D384" s="9" t="n">
        <f aca="false">LN(B384/B383)</f>
        <v>-0.00859786721657388</v>
      </c>
      <c r="E384" s="9" t="n">
        <f aca="false">B384/B379-1</f>
        <v>0.00542641070389749</v>
      </c>
      <c r="F384" s="9" t="n">
        <f aca="false">B384/B363-1</f>
        <v>0.022132539753883</v>
      </c>
      <c r="G384" s="0" t="n">
        <f aca="false">MAX(G383,B384)</f>
        <v>4358.13</v>
      </c>
      <c r="H384" s="9" t="n">
        <f aca="false">B384/G384-1</f>
        <v>-0.00856101125941644</v>
      </c>
      <c r="I384" s="0" t="n">
        <f aca="false">IF(AND($A384&gt;=CrashTest!$B$3,$A384&lt;=CrashTest!$C$3),1,IF(AND($A384&gt;=CrashTest!$B$4,$A384&lt;=CrashTest!$C$4),2,IF(AND($A384&gt;=CrashTest!$B$5,$A384&lt;=CrashTest!$C$5),3,IF(AND($A384&gt;=CrashTest!$B$6,$A384&lt;=CrashTest!$C$6),4,IF(AND($A384&gt;=CrashTest!$B$7,$A384&lt;=CrashTest!$C$7),5,0)))))</f>
        <v>2</v>
      </c>
      <c r="J384" s="0" t="n">
        <f aca="false">IF(I384=0,"",IF(I383=I384,MAX(J383,B384),B384))</f>
        <v>4358.13</v>
      </c>
      <c r="K384" s="9" t="n">
        <f aca="false">IF(I384=0,"",B384/J384-1)</f>
        <v>-0.00856101125941644</v>
      </c>
      <c r="L384" s="0" t="n">
        <f aca="false">MATCH($A384,DailyBTC!$A:$A,0)</f>
        <v>557</v>
      </c>
      <c r="M384" s="8" t="n">
        <f aca="false">INDEX(DailyBTC!$F:$F,$L384)</f>
        <v>4749.7708470429</v>
      </c>
      <c r="N384" s="8" t="n">
        <f aca="false">INDEX(DailyETH!$F:$F,$L384)</f>
        <v>159.023709300735</v>
      </c>
      <c r="O384" s="8" t="n">
        <f aca="false">INDEX(DailyBTC!$B:$B,$L384)</f>
        <v>32819.6595312098</v>
      </c>
      <c r="P384" s="8" t="n">
        <f aca="false">INDEX(DailyETH!$B:$B,$L384)</f>
        <v>2118.9243308007</v>
      </c>
      <c r="Q384" s="9" t="n">
        <f aca="false">LN(M384/M383)</f>
        <v>-0.0165839649103882</v>
      </c>
      <c r="R384" s="9" t="n">
        <f aca="false">LN(N384/N383)</f>
        <v>-0.015667751865689</v>
      </c>
      <c r="S384" s="9" t="n">
        <f aca="false">LN(O384/O383)</f>
        <v>-0.0333195710938904</v>
      </c>
      <c r="T384" s="9" t="n">
        <f aca="false">LN(P384/P383)</f>
        <v>-0.0893990069818565</v>
      </c>
      <c r="U384" s="9" t="n">
        <f aca="false">M384/M383-1</f>
        <v>-0.0164472079985429</v>
      </c>
      <c r="V384" s="9" t="n">
        <f aca="false">O384/O383-1</f>
        <v>-0.0327705883668308</v>
      </c>
    </row>
    <row r="385" customFormat="false" ht="15" hidden="false" customHeight="false" outlineLevel="0" collapsed="false">
      <c r="A385" s="5" t="n">
        <v>44386</v>
      </c>
      <c r="B385" s="6" t="n">
        <v>4369.55</v>
      </c>
      <c r="C385" s="9" t="n">
        <f aca="false">B385/B384-1</f>
        <v>0.0112779518702471</v>
      </c>
      <c r="D385" s="9" t="n">
        <f aca="false">LN(B385/B384)</f>
        <v>0.0112148299185709</v>
      </c>
      <c r="E385" s="9" t="n">
        <f aca="false">B385/B380-1</f>
        <v>0.0114839557956825</v>
      </c>
      <c r="F385" s="9" t="n">
        <f aca="false">B385/B364-1</f>
        <v>0.0355488144470382</v>
      </c>
      <c r="G385" s="0" t="n">
        <f aca="false">MAX(G384,B385)</f>
        <v>4369.55</v>
      </c>
      <c r="H385" s="9" t="n">
        <f aca="false">B385/G385-1</f>
        <v>0</v>
      </c>
      <c r="I385" s="0" t="n">
        <f aca="false">IF(AND($A385&gt;=CrashTest!$B$3,$A385&lt;=CrashTest!$C$3),1,IF(AND($A385&gt;=CrashTest!$B$4,$A385&lt;=CrashTest!$C$4),2,IF(AND($A385&gt;=CrashTest!$B$5,$A385&lt;=CrashTest!$C$5),3,IF(AND($A385&gt;=CrashTest!$B$6,$A385&lt;=CrashTest!$C$6),4,IF(AND($A385&gt;=CrashTest!$B$7,$A385&lt;=CrashTest!$C$7),5,0)))))</f>
        <v>2</v>
      </c>
      <c r="J385" s="0" t="n">
        <f aca="false">IF(I385=0,"",IF(I384=I385,MAX(J384,B385),B385))</f>
        <v>4369.55</v>
      </c>
      <c r="K385" s="9" t="n">
        <f aca="false">IF(I385=0,"",B385/J385-1)</f>
        <v>0</v>
      </c>
      <c r="L385" s="0" t="n">
        <f aca="false">MATCH($A385,DailyBTC!$A:$A,0)</f>
        <v>558</v>
      </c>
      <c r="M385" s="8" t="n">
        <f aca="false">INDEX(DailyBTC!$F:$F,$L385)</f>
        <v>4838.62694600537</v>
      </c>
      <c r="N385" s="8" t="n">
        <f aca="false">INDEX(DailyETH!$F:$F,$L385)</f>
        <v>160.416043368403</v>
      </c>
      <c r="O385" s="8" t="n">
        <f aca="false">INDEX(DailyBTC!$B:$B,$L385)</f>
        <v>33914.8810742256</v>
      </c>
      <c r="P385" s="8" t="n">
        <f aca="false">INDEX(DailyETH!$B:$B,$L385)</f>
        <v>2153.77373816482</v>
      </c>
      <c r="Q385" s="9" t="n">
        <f aca="false">LN(M385/M384)</f>
        <v>0.0185346174843629</v>
      </c>
      <c r="R385" s="9" t="n">
        <f aca="false">LN(N385/N384)</f>
        <v>0.00871740522802505</v>
      </c>
      <c r="S385" s="9" t="n">
        <f aca="false">LN(O385/O384)</f>
        <v>0.0328261760209484</v>
      </c>
      <c r="T385" s="9" t="n">
        <f aca="false">LN(P385/P384)</f>
        <v>0.0163129617963791</v>
      </c>
      <c r="U385" s="9" t="n">
        <f aca="false">M385/M384-1</f>
        <v>0.0187074496483963</v>
      </c>
      <c r="V385" s="9" t="n">
        <f aca="false">O385/O384-1</f>
        <v>0.0333708989873678</v>
      </c>
    </row>
    <row r="386" customFormat="false" ht="15" hidden="false" customHeight="false" outlineLevel="0" collapsed="false">
      <c r="A386" s="5" t="n">
        <v>44389</v>
      </c>
      <c r="B386" s="6" t="n">
        <v>4384.63</v>
      </c>
      <c r="C386" s="9" t="n">
        <f aca="false">B386/B385-1</f>
        <v>0.00345115629755921</v>
      </c>
      <c r="D386" s="9" t="n">
        <f aca="false">LN(B386/B385)</f>
        <v>0.00344521472393932</v>
      </c>
      <c r="E386" s="9" t="n">
        <f aca="false">B386/B381-1</f>
        <v>0.00741899759669518</v>
      </c>
      <c r="F386" s="9" t="n">
        <f aca="false">B386/B365-1</f>
        <v>0.0343108808779056</v>
      </c>
      <c r="G386" s="0" t="n">
        <f aca="false">MAX(G385,B386)</f>
        <v>4384.63</v>
      </c>
      <c r="H386" s="9" t="n">
        <f aca="false">B386/G386-1</f>
        <v>0</v>
      </c>
      <c r="I386" s="0" t="n">
        <f aca="false">IF(AND($A386&gt;=CrashTest!$B$3,$A386&lt;=CrashTest!$C$3),1,IF(AND($A386&gt;=CrashTest!$B$4,$A386&lt;=CrashTest!$C$4),2,IF(AND($A386&gt;=CrashTest!$B$5,$A386&lt;=CrashTest!$C$5),3,IF(AND($A386&gt;=CrashTest!$B$6,$A386&lt;=CrashTest!$C$6),4,IF(AND($A386&gt;=CrashTest!$B$7,$A386&lt;=CrashTest!$C$7),5,0)))))</f>
        <v>2</v>
      </c>
      <c r="J386" s="0" t="n">
        <f aca="false">IF(I386=0,"",IF(I385=I386,MAX(J385,B386),B386))</f>
        <v>4384.63</v>
      </c>
      <c r="K386" s="9" t="n">
        <f aca="false">IF(I386=0,"",B386/J386-1)</f>
        <v>0</v>
      </c>
      <c r="L386" s="0" t="n">
        <f aca="false">MATCH($A386,DailyBTC!$A:$A,0)</f>
        <v>561</v>
      </c>
      <c r="M386" s="8" t="n">
        <f aca="false">INDEX(DailyBTC!$F:$F,$L386)</f>
        <v>4778.56666468587</v>
      </c>
      <c r="N386" s="8" t="n">
        <f aca="false">INDEX(DailyETH!$F:$F,$L386)</f>
        <v>157.759142325355</v>
      </c>
      <c r="O386" s="8" t="n">
        <f aca="false">INDEX(DailyBTC!$B:$B,$L386)</f>
        <v>33135.2359117475</v>
      </c>
      <c r="P386" s="8" t="n">
        <f aca="false">INDEX(DailyETH!$B:$B,$L386)</f>
        <v>2033.03133489188</v>
      </c>
      <c r="Q386" s="9" t="n">
        <f aca="false">LN(M386/M385)</f>
        <v>-0.0124903510476792</v>
      </c>
      <c r="R386" s="9" t="n">
        <f aca="false">LN(N386/N385)</f>
        <v>-0.0167012571697519</v>
      </c>
      <c r="S386" s="9" t="n">
        <f aca="false">LN(O386/O385)</f>
        <v>-0.0232566425789696</v>
      </c>
      <c r="T386" s="9" t="n">
        <f aca="false">LN(P386/P385)</f>
        <v>-0.057693582925381</v>
      </c>
      <c r="U386" s="9" t="n">
        <f aca="false">M386/M385-1</f>
        <v>-0.0124126703690355</v>
      </c>
      <c r="V386" s="9" t="n">
        <f aca="false">O386/O385-1</f>
        <v>-0.0229882912097431</v>
      </c>
    </row>
    <row r="387" customFormat="false" ht="15" hidden="false" customHeight="false" outlineLevel="0" collapsed="false">
      <c r="A387" s="5" t="n">
        <v>44390</v>
      </c>
      <c r="B387" s="6" t="n">
        <v>4369.21</v>
      </c>
      <c r="C387" s="9" t="n">
        <f aca="false">B387/B386-1</f>
        <v>-0.00351683038249528</v>
      </c>
      <c r="D387" s="9" t="n">
        <f aca="false">LN(B387/B386)</f>
        <v>-0.00352302896764712</v>
      </c>
      <c r="E387" s="9" t="n">
        <f aca="false">B387/B382-1</f>
        <v>0.00590992600505591</v>
      </c>
      <c r="F387" s="9" t="n">
        <f aca="false">B387/B366-1</f>
        <v>0.0286690335825817</v>
      </c>
      <c r="G387" s="0" t="n">
        <f aca="false">MAX(G386,B387)</f>
        <v>4384.63</v>
      </c>
      <c r="H387" s="9" t="n">
        <f aca="false">B387/G387-1</f>
        <v>-0.00351683038249528</v>
      </c>
      <c r="I387" s="0" t="n">
        <f aca="false">IF(AND($A387&gt;=CrashTest!$B$3,$A387&lt;=CrashTest!$C$3),1,IF(AND($A387&gt;=CrashTest!$B$4,$A387&lt;=CrashTest!$C$4),2,IF(AND($A387&gt;=CrashTest!$B$5,$A387&lt;=CrashTest!$C$5),3,IF(AND($A387&gt;=CrashTest!$B$6,$A387&lt;=CrashTest!$C$6),4,IF(AND($A387&gt;=CrashTest!$B$7,$A387&lt;=CrashTest!$C$7),5,0)))))</f>
        <v>2</v>
      </c>
      <c r="J387" s="0" t="n">
        <f aca="false">IF(I387=0,"",IF(I386=I387,MAX(J386,B387),B387))</f>
        <v>4384.63</v>
      </c>
      <c r="K387" s="9" t="n">
        <f aca="false">IF(I387=0,"",B387/J387-1)</f>
        <v>-0.00351683038249528</v>
      </c>
      <c r="L387" s="0" t="n">
        <f aca="false">MATCH($A387,DailyBTC!$A:$A,0)</f>
        <v>562</v>
      </c>
      <c r="M387" s="8" t="n">
        <f aca="false">INDEX(DailyBTC!$F:$F,$L387)</f>
        <v>4717.13855317793</v>
      </c>
      <c r="N387" s="8" t="n">
        <f aca="false">INDEX(DailyETH!$F:$F,$L387)</f>
        <v>155.280383384891</v>
      </c>
      <c r="O387" s="8" t="n">
        <f aca="false">INDEX(DailyBTC!$B:$B,$L387)</f>
        <v>32641.9759610169</v>
      </c>
      <c r="P387" s="8" t="n">
        <f aca="false">INDEX(DailyETH!$B:$B,$L387)</f>
        <v>1939.6402729398</v>
      </c>
      <c r="Q387" s="9" t="n">
        <f aca="false">LN(M387/M386)</f>
        <v>-0.0129382635647345</v>
      </c>
      <c r="R387" s="9" t="n">
        <f aca="false">LN(N387/N386)</f>
        <v>-0.0158370464124162</v>
      </c>
      <c r="S387" s="9" t="n">
        <f aca="false">LN(O387/O386)</f>
        <v>-0.0149981789446674</v>
      </c>
      <c r="T387" s="9" t="n">
        <f aca="false">LN(P387/P386)</f>
        <v>-0.0470254180947744</v>
      </c>
      <c r="U387" s="9" t="n">
        <f aca="false">M387/M386-1</f>
        <v>-0.0128549240427904</v>
      </c>
      <c r="V387" s="9" t="n">
        <f aca="false">O387/O386-1</f>
        <v>-0.0148862664519531</v>
      </c>
    </row>
    <row r="388" customFormat="false" ht="15" hidden="false" customHeight="false" outlineLevel="0" collapsed="false">
      <c r="A388" s="5" t="n">
        <v>44391</v>
      </c>
      <c r="B388" s="6" t="n">
        <v>4374.3</v>
      </c>
      <c r="C388" s="9" t="n">
        <f aca="false">B388/B387-1</f>
        <v>0.00116497032644358</v>
      </c>
      <c r="D388" s="9" t="n">
        <f aca="false">LN(B388/B387)</f>
        <v>0.00116429227506823</v>
      </c>
      <c r="E388" s="9" t="n">
        <f aca="false">B388/B383-1</f>
        <v>0.00371030694357444</v>
      </c>
      <c r="F388" s="9" t="n">
        <f aca="false">B388/B367-1</f>
        <v>0.0280013630541816</v>
      </c>
      <c r="G388" s="0" t="n">
        <f aca="false">MAX(G387,B388)</f>
        <v>4384.63</v>
      </c>
      <c r="H388" s="9" t="n">
        <f aca="false">B388/G388-1</f>
        <v>-0.00235595705909053</v>
      </c>
      <c r="I388" s="0" t="n">
        <f aca="false">IF(AND($A388&gt;=CrashTest!$B$3,$A388&lt;=CrashTest!$C$3),1,IF(AND($A388&gt;=CrashTest!$B$4,$A388&lt;=CrashTest!$C$4),2,IF(AND($A388&gt;=CrashTest!$B$5,$A388&lt;=CrashTest!$C$5),3,IF(AND($A388&gt;=CrashTest!$B$6,$A388&lt;=CrashTest!$C$6),4,IF(AND($A388&gt;=CrashTest!$B$7,$A388&lt;=CrashTest!$C$7),5,0)))))</f>
        <v>2</v>
      </c>
      <c r="J388" s="0" t="n">
        <f aca="false">IF(I388=0,"",IF(I387=I388,MAX(J387,B388),B388))</f>
        <v>4384.63</v>
      </c>
      <c r="K388" s="9" t="n">
        <f aca="false">IF(I388=0,"",B388/J388-1)</f>
        <v>-0.00235595705909053</v>
      </c>
      <c r="L388" s="0" t="n">
        <f aca="false">MATCH($A388,DailyBTC!$A:$A,0)</f>
        <v>563</v>
      </c>
      <c r="M388" s="8" t="n">
        <f aca="false">INDEX(DailyBTC!$F:$F,$L388)</f>
        <v>4741.26300979105</v>
      </c>
      <c r="N388" s="8" t="n">
        <f aca="false">INDEX(DailyETH!$F:$F,$L388)</f>
        <v>156.452898402903</v>
      </c>
      <c r="O388" s="8" t="n">
        <f aca="false">INDEX(DailyBTC!$B:$B,$L388)</f>
        <v>32798.2845189947</v>
      </c>
      <c r="P388" s="8" t="n">
        <f aca="false">INDEX(DailyETH!$B:$B,$L388)</f>
        <v>1992.4420251315</v>
      </c>
      <c r="Q388" s="9" t="n">
        <f aca="false">LN(M388/M387)</f>
        <v>0.00510118094827608</v>
      </c>
      <c r="R388" s="9" t="n">
        <f aca="false">LN(N388/N387)</f>
        <v>0.00752258815999911</v>
      </c>
      <c r="S388" s="9" t="n">
        <f aca="false">LN(O388/O387)</f>
        <v>0.00477714648727312</v>
      </c>
      <c r="T388" s="9" t="n">
        <f aca="false">LN(P388/P387)</f>
        <v>0.0268585051506612</v>
      </c>
      <c r="U388" s="9" t="n">
        <f aca="false">M388/M387-1</f>
        <v>0.00511421412391466</v>
      </c>
      <c r="V388" s="9" t="n">
        <f aca="false">O388/O387-1</f>
        <v>0.00478857524325349</v>
      </c>
    </row>
    <row r="389" customFormat="false" ht="15" hidden="false" customHeight="false" outlineLevel="0" collapsed="false">
      <c r="A389" s="5" t="n">
        <v>44392</v>
      </c>
      <c r="B389" s="6" t="n">
        <v>4360.03</v>
      </c>
      <c r="C389" s="9" t="n">
        <f aca="false">B389/B388-1</f>
        <v>-0.00326223624351329</v>
      </c>
      <c r="D389" s="9" t="n">
        <f aca="false">LN(B389/B388)</f>
        <v>-0.00326756893699654</v>
      </c>
      <c r="E389" s="9" t="n">
        <f aca="false">B389/B384-1</f>
        <v>0.00907466638276988</v>
      </c>
      <c r="F389" s="9" t="n">
        <f aca="false">B389/B368-1</f>
        <v>0.0267131981189612</v>
      </c>
      <c r="G389" s="0" t="n">
        <f aca="false">MAX(G388,B389)</f>
        <v>4384.63</v>
      </c>
      <c r="H389" s="9" t="n">
        <f aca="false">B389/G389-1</f>
        <v>-0.00561050761409754</v>
      </c>
      <c r="I389" s="0" t="n">
        <f aca="false">IF(AND($A389&gt;=CrashTest!$B$3,$A389&lt;=CrashTest!$C$3),1,IF(AND($A389&gt;=CrashTest!$B$4,$A389&lt;=CrashTest!$C$4),2,IF(AND($A389&gt;=CrashTest!$B$5,$A389&lt;=CrashTest!$C$5),3,IF(AND($A389&gt;=CrashTest!$B$6,$A389&lt;=CrashTest!$C$6),4,IF(AND($A389&gt;=CrashTest!$B$7,$A389&lt;=CrashTest!$C$7),5,0)))))</f>
        <v>2</v>
      </c>
      <c r="J389" s="0" t="n">
        <f aca="false">IF(I389=0,"",IF(I388=I389,MAX(J388,B389),B389))</f>
        <v>4384.63</v>
      </c>
      <c r="K389" s="9" t="n">
        <f aca="false">IF(I389=0,"",B389/J389-1)</f>
        <v>-0.00561050761409754</v>
      </c>
      <c r="L389" s="0" t="n">
        <f aca="false">MATCH($A389,DailyBTC!$A:$A,0)</f>
        <v>564</v>
      </c>
      <c r="M389" s="8" t="n">
        <f aca="false">INDEX(DailyBTC!$F:$F,$L389)</f>
        <v>4634.39532369849</v>
      </c>
      <c r="N389" s="8" t="n">
        <f aca="false">INDEX(DailyETH!$F:$F,$L389)</f>
        <v>153.964181710485</v>
      </c>
      <c r="O389" s="8" t="n">
        <f aca="false">INDEX(DailyBTC!$B:$B,$L389)</f>
        <v>31707.6900368206</v>
      </c>
      <c r="P389" s="8" t="n">
        <f aca="false">INDEX(DailyETH!$B:$B,$L389)</f>
        <v>1912.8743012858</v>
      </c>
      <c r="Q389" s="9" t="n">
        <f aca="false">LN(M389/M388)</f>
        <v>-0.0227978262168882</v>
      </c>
      <c r="R389" s="9" t="n">
        <f aca="false">LN(N389/N388)</f>
        <v>-0.0160350069428087</v>
      </c>
      <c r="S389" s="9" t="n">
        <f aca="false">LN(O389/O388)</f>
        <v>-0.0338169733963114</v>
      </c>
      <c r="T389" s="9" t="n">
        <f aca="false">LN(P389/P388)</f>
        <v>-0.040754054052762</v>
      </c>
      <c r="U389" s="9" t="n">
        <f aca="false">M389/M388-1</f>
        <v>-0.0225399193995093</v>
      </c>
      <c r="V389" s="9" t="n">
        <f aca="false">O389/O388-1</f>
        <v>-0.033251570872327</v>
      </c>
    </row>
    <row r="390" customFormat="false" ht="15" hidden="false" customHeight="false" outlineLevel="0" collapsed="false">
      <c r="A390" s="5" t="n">
        <v>44393</v>
      </c>
      <c r="B390" s="6" t="n">
        <v>4327.16</v>
      </c>
      <c r="C390" s="9" t="n">
        <f aca="false">B390/B389-1</f>
        <v>-0.00753893895225488</v>
      </c>
      <c r="D390" s="9" t="n">
        <f aca="false">LN(B390/B389)</f>
        <v>-0.00756750039169811</v>
      </c>
      <c r="E390" s="9" t="n">
        <f aca="false">B390/B385-1</f>
        <v>-0.00970122781522131</v>
      </c>
      <c r="F390" s="9" t="n">
        <f aca="false">B390/B369-1</f>
        <v>0.0244951109217038</v>
      </c>
      <c r="G390" s="0" t="n">
        <f aca="false">MAX(G389,B390)</f>
        <v>4384.63</v>
      </c>
      <c r="H390" s="9" t="n">
        <f aca="false">B390/G390-1</f>
        <v>-0.0131071492919586</v>
      </c>
      <c r="I390" s="0" t="n">
        <f aca="false">IF(AND($A390&gt;=CrashTest!$B$3,$A390&lt;=CrashTest!$C$3),1,IF(AND($A390&gt;=CrashTest!$B$4,$A390&lt;=CrashTest!$C$4),2,IF(AND($A390&gt;=CrashTest!$B$5,$A390&lt;=CrashTest!$C$5),3,IF(AND($A390&gt;=CrashTest!$B$6,$A390&lt;=CrashTest!$C$6),4,IF(AND($A390&gt;=CrashTest!$B$7,$A390&lt;=CrashTest!$C$7),5,0)))))</f>
        <v>2</v>
      </c>
      <c r="J390" s="0" t="n">
        <f aca="false">IF(I390=0,"",IF(I389=I390,MAX(J389,B390),B390))</f>
        <v>4384.63</v>
      </c>
      <c r="K390" s="9" t="n">
        <f aca="false">IF(I390=0,"",B390/J390-1)</f>
        <v>-0.0131071492919586</v>
      </c>
      <c r="L390" s="0" t="n">
        <f aca="false">MATCH($A390,DailyBTC!$A:$A,0)</f>
        <v>565</v>
      </c>
      <c r="M390" s="8" t="n">
        <f aca="false">INDEX(DailyBTC!$F:$F,$L390)</f>
        <v>4666.95586405865</v>
      </c>
      <c r="N390" s="8" t="n">
        <f aca="false">INDEX(DailyETH!$F:$F,$L390)</f>
        <v>153.691964093442</v>
      </c>
      <c r="O390" s="8" t="n">
        <f aca="false">INDEX(DailyBTC!$B:$B,$L390)</f>
        <v>31455.7175818819</v>
      </c>
      <c r="P390" s="8" t="n">
        <f aca="false">INDEX(DailyETH!$B:$B,$L390)</f>
        <v>1878.1075873758</v>
      </c>
      <c r="Q390" s="9" t="n">
        <f aca="false">LN(M390/M389)</f>
        <v>0.00700127813838682</v>
      </c>
      <c r="R390" s="9" t="n">
        <f aca="false">LN(N390/N389)</f>
        <v>-0.00176962294948217</v>
      </c>
      <c r="S390" s="9" t="n">
        <f aca="false">LN(O390/O389)</f>
        <v>-0.0079784736469294</v>
      </c>
      <c r="T390" s="9" t="n">
        <f aca="false">LN(P390/P389)</f>
        <v>-0.018342313242175</v>
      </c>
      <c r="U390" s="9" t="n">
        <f aca="false">M390/M389-1</f>
        <v>0.00702584438441423</v>
      </c>
      <c r="V390" s="9" t="n">
        <f aca="false">O390/O389-1</f>
        <v>-0.00794673010383584</v>
      </c>
    </row>
    <row r="391" customFormat="false" ht="15" hidden="false" customHeight="false" outlineLevel="0" collapsed="false">
      <c r="A391" s="5" t="n">
        <v>44396</v>
      </c>
      <c r="B391" s="6" t="n">
        <v>4258.49</v>
      </c>
      <c r="C391" s="9" t="n">
        <f aca="false">B391/B390-1</f>
        <v>-0.0158695310550107</v>
      </c>
      <c r="D391" s="9" t="n">
        <f aca="false">LN(B391/B390)</f>
        <v>-0.0159968003279633</v>
      </c>
      <c r="E391" s="9" t="n">
        <f aca="false">B391/B386-1</f>
        <v>-0.0287686760342378</v>
      </c>
      <c r="F391" s="9" t="n">
        <f aca="false">B391/B370-1</f>
        <v>0.00867627064848198</v>
      </c>
      <c r="G391" s="0" t="n">
        <f aca="false">MAX(G390,B391)</f>
        <v>4384.63</v>
      </c>
      <c r="H391" s="9" t="n">
        <f aca="false">B391/G391-1</f>
        <v>-0.0287686760342378</v>
      </c>
      <c r="I391" s="0" t="n">
        <f aca="false">IF(AND($A391&gt;=CrashTest!$B$3,$A391&lt;=CrashTest!$C$3),1,IF(AND($A391&gt;=CrashTest!$B$4,$A391&lt;=CrashTest!$C$4),2,IF(AND($A391&gt;=CrashTest!$B$5,$A391&lt;=CrashTest!$C$5),3,IF(AND($A391&gt;=CrashTest!$B$6,$A391&lt;=CrashTest!$C$6),4,IF(AND($A391&gt;=CrashTest!$B$7,$A391&lt;=CrashTest!$C$7),5,0)))))</f>
        <v>2</v>
      </c>
      <c r="J391" s="0" t="n">
        <f aca="false">IF(I391=0,"",IF(I390=I391,MAX(J390,B391),B391))</f>
        <v>4384.63</v>
      </c>
      <c r="K391" s="9" t="n">
        <f aca="false">IF(I391=0,"",B391/J391-1)</f>
        <v>-0.0287686760342378</v>
      </c>
      <c r="L391" s="0" t="n">
        <f aca="false">MATCH($A391,DailyBTC!$A:$A,0)</f>
        <v>568</v>
      </c>
      <c r="M391" s="8" t="n">
        <f aca="false">INDEX(DailyBTC!$F:$F,$L391)</f>
        <v>4597.78994816383</v>
      </c>
      <c r="N391" s="8" t="n">
        <f aca="false">INDEX(DailyETH!$F:$F,$L391)</f>
        <v>151.338994900936</v>
      </c>
      <c r="O391" s="8" t="n">
        <f aca="false">INDEX(DailyBTC!$B:$B,$L391)</f>
        <v>30883.4697462303</v>
      </c>
      <c r="P391" s="8" t="n">
        <f aca="false">INDEX(DailyETH!$B:$B,$L391)</f>
        <v>1822.20903623612</v>
      </c>
      <c r="Q391" s="9" t="n">
        <f aca="false">LN(M391/M390)</f>
        <v>-0.0149312679042216</v>
      </c>
      <c r="R391" s="9" t="n">
        <f aca="false">LN(N391/N390)</f>
        <v>-0.015428046203087</v>
      </c>
      <c r="S391" s="9" t="n">
        <f aca="false">LN(O391/O390)</f>
        <v>-0.0183596846361361</v>
      </c>
      <c r="T391" s="9" t="n">
        <f aca="false">LN(P391/P390)</f>
        <v>-0.0302151461618182</v>
      </c>
      <c r="U391" s="9" t="n">
        <f aca="false">M391/M390-1</f>
        <v>-0.0148203492618146</v>
      </c>
      <c r="V391" s="9" t="n">
        <f aca="false">O391/O390-1</f>
        <v>-0.0181921723502887</v>
      </c>
    </row>
    <row r="392" customFormat="false" ht="15" hidden="false" customHeight="false" outlineLevel="0" collapsed="false">
      <c r="A392" s="5" t="n">
        <v>44397</v>
      </c>
      <c r="B392" s="6" t="n">
        <v>4323.06</v>
      </c>
      <c r="C392" s="9" t="n">
        <f aca="false">B392/B391-1</f>
        <v>0.0151626515501975</v>
      </c>
      <c r="D392" s="9" t="n">
        <f aca="false">LN(B392/B391)</f>
        <v>0.0150488474881451</v>
      </c>
      <c r="E392" s="9" t="n">
        <f aca="false">B392/B387-1</f>
        <v>-0.0105625502093055</v>
      </c>
      <c r="F392" s="9" t="n">
        <f aca="false">B392/B371-1</f>
        <v>0.0375883545944391</v>
      </c>
      <c r="G392" s="0" t="n">
        <f aca="false">MAX(G391,B392)</f>
        <v>4384.63</v>
      </c>
      <c r="H392" s="9" t="n">
        <f aca="false">B392/G392-1</f>
        <v>-0.014042233894308</v>
      </c>
      <c r="I392" s="0" t="n">
        <f aca="false">IF(AND($A392&gt;=CrashTest!$B$3,$A392&lt;=CrashTest!$C$3),1,IF(AND($A392&gt;=CrashTest!$B$4,$A392&lt;=CrashTest!$C$4),2,IF(AND($A392&gt;=CrashTest!$B$5,$A392&lt;=CrashTest!$C$5),3,IF(AND($A392&gt;=CrashTest!$B$6,$A392&lt;=CrashTest!$C$6),4,IF(AND($A392&gt;=CrashTest!$B$7,$A392&lt;=CrashTest!$C$7),5,0)))))</f>
        <v>2</v>
      </c>
      <c r="J392" s="0" t="n">
        <f aca="false">IF(I392=0,"",IF(I391=I392,MAX(J391,B392),B392))</f>
        <v>4384.63</v>
      </c>
      <c r="K392" s="9" t="n">
        <f aca="false">IF(I392=0,"",B392/J392-1)</f>
        <v>-0.014042233894308</v>
      </c>
      <c r="L392" s="0" t="n">
        <f aca="false">MATCH($A392,DailyBTC!$A:$A,0)</f>
        <v>569</v>
      </c>
      <c r="M392" s="8" t="n">
        <f aca="false">INDEX(DailyBTC!$F:$F,$L392)</f>
        <v>4550.02436578561</v>
      </c>
      <c r="N392" s="8" t="n">
        <f aca="false">INDEX(DailyETH!$F:$F,$L392)</f>
        <v>149.525502550205</v>
      </c>
      <c r="O392" s="8" t="n">
        <f aca="false">INDEX(DailyBTC!$B:$B,$L392)</f>
        <v>29766.6577182934</v>
      </c>
      <c r="P392" s="8" t="n">
        <f aca="false">INDEX(DailyETH!$B:$B,$L392)</f>
        <v>1785.33395441262</v>
      </c>
      <c r="Q392" s="9" t="n">
        <f aca="false">LN(M392/M391)</f>
        <v>-0.0104431539262851</v>
      </c>
      <c r="R392" s="9" t="n">
        <f aca="false">LN(N392/N391)</f>
        <v>-0.0120553560103528</v>
      </c>
      <c r="S392" s="9" t="n">
        <f aca="false">LN(O392/O391)</f>
        <v>-0.0368321824957459</v>
      </c>
      <c r="T392" s="9" t="n">
        <f aca="false">LN(P392/P391)</f>
        <v>-0.020444034216496</v>
      </c>
      <c r="U392" s="9" t="n">
        <f aca="false">M392/M391-1</f>
        <v>-0.0103888135205672</v>
      </c>
      <c r="V392" s="9" t="n">
        <f aca="false">O392/O391-1</f>
        <v>-0.0361621293563759</v>
      </c>
    </row>
    <row r="393" customFormat="false" ht="15" hidden="false" customHeight="false" outlineLevel="0" collapsed="false">
      <c r="A393" s="5" t="n">
        <v>44398</v>
      </c>
      <c r="B393" s="6" t="n">
        <v>4358.69</v>
      </c>
      <c r="C393" s="9" t="n">
        <f aca="false">B393/B392-1</f>
        <v>0.00824184721007781</v>
      </c>
      <c r="D393" s="9" t="n">
        <f aca="false">LN(B393/B392)</f>
        <v>0.00820806865888382</v>
      </c>
      <c r="E393" s="9" t="n">
        <f aca="false">B393/B388-1</f>
        <v>-0.00356857097135554</v>
      </c>
      <c r="F393" s="9" t="n">
        <f aca="false">B393/B372-1</f>
        <v>0.0316938830095697</v>
      </c>
      <c r="G393" s="0" t="n">
        <f aca="false">MAX(G392,B393)</f>
        <v>4384.63</v>
      </c>
      <c r="H393" s="9" t="n">
        <f aca="false">B393/G393-1</f>
        <v>-0.0059161206304752</v>
      </c>
      <c r="I393" s="0" t="n">
        <f aca="false">IF(AND($A393&gt;=CrashTest!$B$3,$A393&lt;=CrashTest!$C$3),1,IF(AND($A393&gt;=CrashTest!$B$4,$A393&lt;=CrashTest!$C$4),2,IF(AND($A393&gt;=CrashTest!$B$5,$A393&lt;=CrashTest!$C$5),3,IF(AND($A393&gt;=CrashTest!$B$6,$A393&lt;=CrashTest!$C$6),4,IF(AND($A393&gt;=CrashTest!$B$7,$A393&lt;=CrashTest!$C$7),5,0)))))</f>
        <v>0</v>
      </c>
      <c r="J393" s="0" t="str">
        <f aca="false">IF(I393=0,"",IF(I392=I393,MAX(J392,B393),B393))</f>
        <v/>
      </c>
      <c r="K393" s="9" t="str">
        <f aca="false">IF(I393=0,"",B393/J393-1)</f>
        <v/>
      </c>
      <c r="L393" s="0" t="n">
        <f aca="false">MATCH($A393,DailyBTC!$A:$A,0)</f>
        <v>570</v>
      </c>
      <c r="M393" s="8" t="n">
        <f aca="false">INDEX(DailyBTC!$F:$F,$L393)</f>
        <v>4640.06731380226</v>
      </c>
      <c r="N393" s="8" t="n">
        <f aca="false">INDEX(DailyETH!$F:$F,$L393)</f>
        <v>155.692614120036</v>
      </c>
      <c r="O393" s="8" t="n">
        <f aca="false">INDEX(DailyBTC!$B:$B,$L393)</f>
        <v>32119.6572258328</v>
      </c>
      <c r="P393" s="8" t="n">
        <f aca="false">INDEX(DailyETH!$B:$B,$L393)</f>
        <v>1985.49203565167</v>
      </c>
      <c r="Q393" s="9" t="n">
        <f aca="false">LN(M393/M392)</f>
        <v>0.0195962853516668</v>
      </c>
      <c r="R393" s="9" t="n">
        <f aca="false">LN(N393/N392)</f>
        <v>0.0404166772033991</v>
      </c>
      <c r="S393" s="9" t="n">
        <f aca="false">LN(O393/O392)</f>
        <v>0.076079318750615</v>
      </c>
      <c r="T393" s="9" t="n">
        <f aca="false">LN(P393/P392)</f>
        <v>0.106261273285984</v>
      </c>
      <c r="U393" s="9" t="n">
        <f aca="false">M393/M392-1</f>
        <v>0.0197895529293723</v>
      </c>
      <c r="V393" s="9" t="n">
        <f aca="false">O393/O392-1</f>
        <v>0.0790481595148433</v>
      </c>
    </row>
    <row r="394" customFormat="false" ht="15" hidden="false" customHeight="false" outlineLevel="0" collapsed="false">
      <c r="A394" s="5" t="n">
        <v>44399</v>
      </c>
      <c r="B394" s="6" t="n">
        <v>4367.48</v>
      </c>
      <c r="C394" s="9" t="n">
        <f aca="false">B394/B393-1</f>
        <v>0.00201666096923625</v>
      </c>
      <c r="D394" s="9" t="n">
        <f aca="false">LN(B394/B393)</f>
        <v>0.00201463023824279</v>
      </c>
      <c r="E394" s="9" t="n">
        <f aca="false">B394/B389-1</f>
        <v>0.00170870383919364</v>
      </c>
      <c r="F394" s="9" t="n">
        <f aca="false">B394/B373-1</f>
        <v>0.0285038761880541</v>
      </c>
      <c r="G394" s="0" t="n">
        <f aca="false">MAX(G393,B394)</f>
        <v>4384.63</v>
      </c>
      <c r="H394" s="9" t="n">
        <f aca="false">B394/G394-1</f>
        <v>-0.0039113904708038</v>
      </c>
      <c r="I394" s="0" t="n">
        <f aca="false">IF(AND($A394&gt;=CrashTest!$B$3,$A394&lt;=CrashTest!$C$3),1,IF(AND($A394&gt;=CrashTest!$B$4,$A394&lt;=CrashTest!$C$4),2,IF(AND($A394&gt;=CrashTest!$B$5,$A394&lt;=CrashTest!$C$5),3,IF(AND($A394&gt;=CrashTest!$B$6,$A394&lt;=CrashTest!$C$6),4,IF(AND($A394&gt;=CrashTest!$B$7,$A394&lt;=CrashTest!$C$7),5,0)))))</f>
        <v>0</v>
      </c>
      <c r="J394" s="0" t="str">
        <f aca="false">IF(I394=0,"",IF(I393=I394,MAX(J393,B394),B394))</f>
        <v/>
      </c>
      <c r="K394" s="9" t="str">
        <f aca="false">IF(I394=0,"",B394/J394-1)</f>
        <v/>
      </c>
      <c r="L394" s="0" t="n">
        <f aca="false">MATCH($A394,DailyBTC!$A:$A,0)</f>
        <v>571</v>
      </c>
      <c r="M394" s="8" t="n">
        <f aca="false">INDEX(DailyBTC!$F:$F,$L394)</f>
        <v>4630.74312270568</v>
      </c>
      <c r="N394" s="8" t="n">
        <f aca="false">INDEX(DailyETH!$F:$F,$L394)</f>
        <v>158.783642276926</v>
      </c>
      <c r="O394" s="8" t="n">
        <f aca="false">INDEX(DailyBTC!$B:$B,$L394)</f>
        <v>32306.9614285798</v>
      </c>
      <c r="P394" s="8" t="n">
        <f aca="false">INDEX(DailyETH!$B:$B,$L394)</f>
        <v>2020.92230333139</v>
      </c>
      <c r="Q394" s="9" t="n">
        <f aca="false">LN(M394/M393)</f>
        <v>-0.00201151653448245</v>
      </c>
      <c r="R394" s="9" t="n">
        <f aca="false">LN(N394/N393)</f>
        <v>0.0196588940694436</v>
      </c>
      <c r="S394" s="9" t="n">
        <f aca="false">LN(O394/O393)</f>
        <v>0.00581451376359484</v>
      </c>
      <c r="T394" s="9" t="n">
        <f aca="false">LN(P394/P393)</f>
        <v>0.017687232691795</v>
      </c>
      <c r="U394" s="9" t="n">
        <f aca="false">M394/M393-1</f>
        <v>-0.00200949479091561</v>
      </c>
      <c r="V394" s="9" t="n">
        <f aca="false">O394/O393-1</f>
        <v>0.00583145085982917</v>
      </c>
    </row>
    <row r="395" customFormat="false" ht="15" hidden="false" customHeight="false" outlineLevel="0" collapsed="false">
      <c r="A395" s="5" t="n">
        <v>44400</v>
      </c>
      <c r="B395" s="6" t="n">
        <v>4411.79</v>
      </c>
      <c r="C395" s="9" t="n">
        <f aca="false">B395/B394-1</f>
        <v>0.0101454385595356</v>
      </c>
      <c r="D395" s="9" t="n">
        <f aca="false">LN(B395/B394)</f>
        <v>0.0100943190601663</v>
      </c>
      <c r="E395" s="9" t="n">
        <f aca="false">B395/B390-1</f>
        <v>0.0195578624317105</v>
      </c>
      <c r="F395" s="9" t="n">
        <f aca="false">B395/B374-1</f>
        <v>0.0400651604020896</v>
      </c>
      <c r="G395" s="0" t="n">
        <f aca="false">MAX(G394,B395)</f>
        <v>4411.79</v>
      </c>
      <c r="H395" s="9" t="n">
        <f aca="false">B395/G395-1</f>
        <v>0</v>
      </c>
      <c r="I395" s="0" t="n">
        <f aca="false">IF(AND($A395&gt;=CrashTest!$B$3,$A395&lt;=CrashTest!$C$3),1,IF(AND($A395&gt;=CrashTest!$B$4,$A395&lt;=CrashTest!$C$4),2,IF(AND($A395&gt;=CrashTest!$B$5,$A395&lt;=CrashTest!$C$5),3,IF(AND($A395&gt;=CrashTest!$B$6,$A395&lt;=CrashTest!$C$6),4,IF(AND($A395&gt;=CrashTest!$B$7,$A395&lt;=CrashTest!$C$7),5,0)))))</f>
        <v>0</v>
      </c>
      <c r="J395" s="0" t="str">
        <f aca="false">IF(I395=0,"",IF(I394=I395,MAX(J394,B395),B395))</f>
        <v/>
      </c>
      <c r="K395" s="9" t="str">
        <f aca="false">IF(I395=0,"",B395/J395-1)</f>
        <v/>
      </c>
      <c r="L395" s="0" t="n">
        <f aca="false">MATCH($A395,DailyBTC!$A:$A,0)</f>
        <v>572</v>
      </c>
      <c r="M395" s="8" t="n">
        <f aca="false">INDEX(DailyBTC!$F:$F,$L395)</f>
        <v>4798.89098202334</v>
      </c>
      <c r="N395" s="8" t="n">
        <f aca="false">INDEX(DailyETH!$F:$F,$L395)</f>
        <v>168.532458030471</v>
      </c>
      <c r="O395" s="8" t="n">
        <f aca="false">INDEX(DailyBTC!$B:$B,$L395)</f>
        <v>33439.5957028638</v>
      </c>
      <c r="P395" s="8" t="n">
        <f aca="false">INDEX(DailyETH!$B:$B,$L395)</f>
        <v>2112.71626434833</v>
      </c>
      <c r="Q395" s="9" t="n">
        <f aca="false">LN(M395/M394)</f>
        <v>0.0356674889235165</v>
      </c>
      <c r="R395" s="9" t="n">
        <f aca="false">LN(N395/N394)</f>
        <v>0.0595858253271252</v>
      </c>
      <c r="S395" s="9" t="n">
        <f aca="false">LN(O395/O394)</f>
        <v>0.0344579668067833</v>
      </c>
      <c r="T395" s="9" t="n">
        <f aca="false">LN(P395/P394)</f>
        <v>0.0444204556482311</v>
      </c>
      <c r="U395" s="9" t="n">
        <f aca="false">M395/M394-1</f>
        <v>0.0363112042413223</v>
      </c>
      <c r="V395" s="9" t="n">
        <f aca="false">O395/O394-1</f>
        <v>0.0350585206469474</v>
      </c>
    </row>
    <row r="396" customFormat="false" ht="15" hidden="false" customHeight="false" outlineLevel="0" collapsed="false">
      <c r="A396" s="5" t="n">
        <v>44403</v>
      </c>
      <c r="B396" s="6" t="n">
        <v>4422.3</v>
      </c>
      <c r="C396" s="9" t="n">
        <f aca="false">B396/B395-1</f>
        <v>0.0023822530084161</v>
      </c>
      <c r="D396" s="9" t="n">
        <f aca="false">LN(B396/B395)</f>
        <v>0.00237941994221295</v>
      </c>
      <c r="E396" s="9" t="n">
        <f aca="false">B396/B391-1</f>
        <v>0.0384666865485184</v>
      </c>
      <c r="F396" s="9" t="n">
        <f aca="false">B396/B375-1</f>
        <v>0.0365194808847555</v>
      </c>
      <c r="G396" s="0" t="n">
        <f aca="false">MAX(G395,B396)</f>
        <v>4422.3</v>
      </c>
      <c r="H396" s="9" t="n">
        <f aca="false">B396/G396-1</f>
        <v>0</v>
      </c>
      <c r="I396" s="0" t="n">
        <f aca="false">IF(AND($A396&gt;=CrashTest!$B$3,$A396&lt;=CrashTest!$C$3),1,IF(AND($A396&gt;=CrashTest!$B$4,$A396&lt;=CrashTest!$C$4),2,IF(AND($A396&gt;=CrashTest!$B$5,$A396&lt;=CrashTest!$C$5),3,IF(AND($A396&gt;=CrashTest!$B$6,$A396&lt;=CrashTest!$C$6),4,IF(AND($A396&gt;=CrashTest!$B$7,$A396&lt;=CrashTest!$C$7),5,0)))))</f>
        <v>0</v>
      </c>
      <c r="J396" s="0" t="str">
        <f aca="false">IF(I396=0,"",IF(I395=I396,MAX(J395,B396),B396))</f>
        <v/>
      </c>
      <c r="K396" s="9" t="str">
        <f aca="false">IF(I396=0,"",B396/J396-1)</f>
        <v/>
      </c>
      <c r="L396" s="0" t="n">
        <f aca="false">MATCH($A396,DailyBTC!$A:$A,0)</f>
        <v>575</v>
      </c>
      <c r="M396" s="8" t="n">
        <f aca="false">INDEX(DailyBTC!$F:$F,$L396)</f>
        <v>4992.09265614425</v>
      </c>
      <c r="N396" s="8" t="n">
        <f aca="false">INDEX(DailyETH!$F:$F,$L396)</f>
        <v>173.952719253122</v>
      </c>
      <c r="O396" s="8" t="n">
        <f aca="false">INDEX(DailyBTC!$B:$B,$L396)</f>
        <v>37444.7825102279</v>
      </c>
      <c r="P396" s="8" t="n">
        <f aca="false">INDEX(DailyETH!$B:$B,$L396)</f>
        <v>2241.15922676797</v>
      </c>
      <c r="Q396" s="9" t="n">
        <f aca="false">LN(M396/M395)</f>
        <v>0.0394703460142686</v>
      </c>
      <c r="R396" s="9" t="n">
        <f aca="false">LN(N396/N395)</f>
        <v>0.0316551733565965</v>
      </c>
      <c r="S396" s="9" t="n">
        <f aca="false">LN(O396/O395)</f>
        <v>0.113126683520397</v>
      </c>
      <c r="T396" s="9" t="n">
        <f aca="false">LN(P396/P395)</f>
        <v>0.0590187952884267</v>
      </c>
      <c r="U396" s="9" t="n">
        <f aca="false">M396/M395-1</f>
        <v>0.0402596505827373</v>
      </c>
      <c r="V396" s="9" t="n">
        <f aca="false">O396/O395-1</f>
        <v>0.119773780848107</v>
      </c>
    </row>
    <row r="397" customFormat="false" ht="15" hidden="false" customHeight="false" outlineLevel="0" collapsed="false">
      <c r="A397" s="5" t="n">
        <v>44404</v>
      </c>
      <c r="B397" s="6" t="n">
        <v>4401.46</v>
      </c>
      <c r="C397" s="9" t="n">
        <f aca="false">B397/B396-1</f>
        <v>-0.00471247993125756</v>
      </c>
      <c r="D397" s="9" t="n">
        <f aca="false">LN(B397/B396)</f>
        <v>-0.00472361867264937</v>
      </c>
      <c r="E397" s="9" t="n">
        <f aca="false">B397/B392-1</f>
        <v>0.0181353023090125</v>
      </c>
      <c r="F397" s="9" t="n">
        <f aca="false">B397/B376-1</f>
        <v>0.0282103394304671</v>
      </c>
      <c r="G397" s="0" t="n">
        <f aca="false">MAX(G396,B397)</f>
        <v>4422.3</v>
      </c>
      <c r="H397" s="9" t="n">
        <f aca="false">B397/G397-1</f>
        <v>-0.00471247993125756</v>
      </c>
      <c r="I397" s="0" t="n">
        <f aca="false">IF(AND($A397&gt;=CrashTest!$B$3,$A397&lt;=CrashTest!$C$3),1,IF(AND($A397&gt;=CrashTest!$B$4,$A397&lt;=CrashTest!$C$4),2,IF(AND($A397&gt;=CrashTest!$B$5,$A397&lt;=CrashTest!$C$5),3,IF(AND($A397&gt;=CrashTest!$B$6,$A397&lt;=CrashTest!$C$6),4,IF(AND($A397&gt;=CrashTest!$B$7,$A397&lt;=CrashTest!$C$7),5,0)))))</f>
        <v>0</v>
      </c>
      <c r="J397" s="0" t="str">
        <f aca="false">IF(I397=0,"",IF(I396=I397,MAX(J396,B397),B397))</f>
        <v/>
      </c>
      <c r="K397" s="9" t="str">
        <f aca="false">IF(I397=0,"",B397/J397-1)</f>
        <v/>
      </c>
      <c r="L397" s="0" t="n">
        <f aca="false">MATCH($A397,DailyBTC!$A:$A,0)</f>
        <v>576</v>
      </c>
      <c r="M397" s="8" t="n">
        <f aca="false">INDEX(DailyBTC!$F:$F,$L397)</f>
        <v>4897.89763628847</v>
      </c>
      <c r="N397" s="8" t="n">
        <f aca="false">INDEX(DailyETH!$F:$F,$L397)</f>
        <v>170.640212317282</v>
      </c>
      <c r="O397" s="8" t="n">
        <f aca="false">INDEX(DailyBTC!$B:$B,$L397)</f>
        <v>39126.5402881356</v>
      </c>
      <c r="P397" s="8" t="n">
        <f aca="false">INDEX(DailyETH!$B:$B,$L397)</f>
        <v>2286.22890005845</v>
      </c>
      <c r="Q397" s="9" t="n">
        <f aca="false">LN(M397/M396)</f>
        <v>-0.019049132593231</v>
      </c>
      <c r="R397" s="9" t="n">
        <f aca="false">LN(N397/N396)</f>
        <v>-0.0192262154560258</v>
      </c>
      <c r="S397" s="9" t="n">
        <f aca="false">LN(O397/O396)</f>
        <v>0.0439336350338094</v>
      </c>
      <c r="T397" s="9" t="n">
        <f aca="false">LN(P397/P396)</f>
        <v>0.0199104476651758</v>
      </c>
      <c r="U397" s="9" t="n">
        <f aca="false">M397/M396-1</f>
        <v>-0.0188688444594158</v>
      </c>
      <c r="V397" s="9" t="n">
        <f aca="false">O397/O396-1</f>
        <v>0.0449130069709534</v>
      </c>
    </row>
    <row r="398" customFormat="false" ht="15" hidden="false" customHeight="false" outlineLevel="0" collapsed="false">
      <c r="A398" s="5" t="n">
        <v>44405</v>
      </c>
      <c r="B398" s="6" t="n">
        <v>4400.64</v>
      </c>
      <c r="C398" s="9" t="n">
        <f aca="false">B398/B397-1</f>
        <v>-0.00018630181803303</v>
      </c>
      <c r="D398" s="9" t="n">
        <f aca="false">LN(B398/B397)</f>
        <v>-0.000186319174372443</v>
      </c>
      <c r="E398" s="9" t="n">
        <f aca="false">B398/B393-1</f>
        <v>0.00962445138332857</v>
      </c>
      <c r="F398" s="9" t="n">
        <f aca="false">B398/B377-1</f>
        <v>0.0256443722454385</v>
      </c>
      <c r="G398" s="0" t="n">
        <f aca="false">MAX(G397,B398)</f>
        <v>4422.3</v>
      </c>
      <c r="H398" s="9" t="n">
        <f aca="false">B398/G398-1</f>
        <v>-0.00489790380571198</v>
      </c>
      <c r="I398" s="0" t="n">
        <f aca="false">IF(AND($A398&gt;=CrashTest!$B$3,$A398&lt;=CrashTest!$C$3),1,IF(AND($A398&gt;=CrashTest!$B$4,$A398&lt;=CrashTest!$C$4),2,IF(AND($A398&gt;=CrashTest!$B$5,$A398&lt;=CrashTest!$C$5),3,IF(AND($A398&gt;=CrashTest!$B$6,$A398&lt;=CrashTest!$C$6),4,IF(AND($A398&gt;=CrashTest!$B$7,$A398&lt;=CrashTest!$C$7),5,0)))))</f>
        <v>0</v>
      </c>
      <c r="J398" s="0" t="str">
        <f aca="false">IF(I398=0,"",IF(I397=I398,MAX(J397,B398),B398))</f>
        <v/>
      </c>
      <c r="K398" s="9" t="str">
        <f aca="false">IF(I398=0,"",B398/J398-1)</f>
        <v/>
      </c>
      <c r="L398" s="0" t="n">
        <f aca="false">MATCH($A398,DailyBTC!$A:$A,0)</f>
        <v>577</v>
      </c>
      <c r="M398" s="8" t="n">
        <f aca="false">INDEX(DailyBTC!$F:$F,$L398)</f>
        <v>4973.96675903753</v>
      </c>
      <c r="N398" s="8" t="n">
        <f aca="false">INDEX(DailyETH!$F:$F,$L398)</f>
        <v>172.481800549558</v>
      </c>
      <c r="O398" s="8" t="n">
        <f aca="false">INDEX(DailyBTC!$B:$B,$L398)</f>
        <v>39939.1940432495</v>
      </c>
      <c r="P398" s="8" t="n">
        <f aca="false">INDEX(DailyETH!$B:$B,$L398)</f>
        <v>2297.03134436002</v>
      </c>
      <c r="Q398" s="9" t="n">
        <f aca="false">LN(M398/M397)</f>
        <v>0.0154116031871035</v>
      </c>
      <c r="R398" s="9" t="n">
        <f aca="false">LN(N398/N397)</f>
        <v>0.01073440844163</v>
      </c>
      <c r="S398" s="9" t="n">
        <f aca="false">LN(O398/O397)</f>
        <v>0.0205571321242679</v>
      </c>
      <c r="T398" s="9" t="n">
        <f aca="false">LN(P398/P397)</f>
        <v>0.00471387777633755</v>
      </c>
      <c r="U398" s="9" t="n">
        <f aca="false">M398/M397-1</f>
        <v>0.0155309743889824</v>
      </c>
      <c r="V398" s="9" t="n">
        <f aca="false">O398/O397-1</f>
        <v>0.0207698853292257</v>
      </c>
    </row>
    <row r="399" customFormat="false" ht="15" hidden="false" customHeight="false" outlineLevel="0" collapsed="false">
      <c r="A399" s="5" t="n">
        <v>44406</v>
      </c>
      <c r="B399" s="6" t="n">
        <v>4419.15</v>
      </c>
      <c r="C399" s="9" t="n">
        <f aca="false">B399/B398-1</f>
        <v>0.00420620636998237</v>
      </c>
      <c r="D399" s="9" t="n">
        <f aca="false">LN(B399/B398)</f>
        <v>0.00419738501162032</v>
      </c>
      <c r="E399" s="9" t="n">
        <f aca="false">B399/B394-1</f>
        <v>0.0118306208614578</v>
      </c>
      <c r="F399" s="9" t="n">
        <f aca="false">B399/B378-1</f>
        <v>0.0296728645323638</v>
      </c>
      <c r="G399" s="0" t="n">
        <f aca="false">MAX(G398,B399)</f>
        <v>4422.3</v>
      </c>
      <c r="H399" s="9" t="n">
        <f aca="false">B399/G399-1</f>
        <v>-0.000712299029916652</v>
      </c>
      <c r="I399" s="0" t="n">
        <f aca="false">IF(AND($A399&gt;=CrashTest!$B$3,$A399&lt;=CrashTest!$C$3),1,IF(AND($A399&gt;=CrashTest!$B$4,$A399&lt;=CrashTest!$C$4),2,IF(AND($A399&gt;=CrashTest!$B$5,$A399&lt;=CrashTest!$C$5),3,IF(AND($A399&gt;=CrashTest!$B$6,$A399&lt;=CrashTest!$C$6),4,IF(AND($A399&gt;=CrashTest!$B$7,$A399&lt;=CrashTest!$C$7),5,0)))))</f>
        <v>0</v>
      </c>
      <c r="J399" s="0" t="str">
        <f aca="false">IF(I399=0,"",IF(I398=I399,MAX(J398,B399),B399))</f>
        <v/>
      </c>
      <c r="K399" s="9" t="str">
        <f aca="false">IF(I399=0,"",B399/J399-1)</f>
        <v/>
      </c>
      <c r="L399" s="0" t="n">
        <f aca="false">MATCH($A399,DailyBTC!$A:$A,0)</f>
        <v>578</v>
      </c>
      <c r="M399" s="8" t="n">
        <f aca="false">INDEX(DailyBTC!$F:$F,$L399)</f>
        <v>5033.69595244603</v>
      </c>
      <c r="N399" s="8" t="n">
        <f aca="false">INDEX(DailyETH!$F:$F,$L399)</f>
        <v>174.493772235064</v>
      </c>
      <c r="O399" s="8" t="n">
        <f aca="false">INDEX(DailyBTC!$B:$B,$L399)</f>
        <v>40086.1643950906</v>
      </c>
      <c r="P399" s="8" t="n">
        <f aca="false">INDEX(DailyETH!$B:$B,$L399)</f>
        <v>2384.45420572764</v>
      </c>
      <c r="Q399" s="9" t="n">
        <f aca="false">LN(M399/M398)</f>
        <v>0.0119368336750017</v>
      </c>
      <c r="R399" s="9" t="n">
        <f aca="false">LN(N399/N398)</f>
        <v>0.01159732496333</v>
      </c>
      <c r="S399" s="9" t="n">
        <f aca="false">LN(O399/O398)</f>
        <v>0.00367309862644905</v>
      </c>
      <c r="T399" s="9" t="n">
        <f aca="false">LN(P399/P398)</f>
        <v>0.0373526841974303</v>
      </c>
      <c r="U399" s="9" t="n">
        <f aca="false">M399/M398-1</f>
        <v>0.0120083619979914</v>
      </c>
      <c r="V399" s="9" t="n">
        <f aca="false">O399/O398-1</f>
        <v>0.00367985272016114</v>
      </c>
    </row>
    <row r="400" customFormat="false" ht="15" hidden="false" customHeight="false" outlineLevel="0" collapsed="false">
      <c r="A400" s="5" t="n">
        <v>44407</v>
      </c>
      <c r="B400" s="6" t="n">
        <v>4395.26</v>
      </c>
      <c r="C400" s="9" t="n">
        <f aca="false">B400/B399-1</f>
        <v>-0.00540601699421817</v>
      </c>
      <c r="D400" s="9" t="n">
        <f aca="false">LN(B400/B399)</f>
        <v>-0.00542068238219326</v>
      </c>
      <c r="E400" s="9" t="n">
        <f aca="false">B400/B395-1</f>
        <v>-0.00374677851846972</v>
      </c>
      <c r="F400" s="9" t="n">
        <f aca="false">B400/B379-1</f>
        <v>0.0227481093659105</v>
      </c>
      <c r="G400" s="0" t="n">
        <f aca="false">MAX(G399,B400)</f>
        <v>4422.3</v>
      </c>
      <c r="H400" s="9" t="n">
        <f aca="false">B400/G400-1</f>
        <v>-0.00611446532347415</v>
      </c>
      <c r="I400" s="0" t="n">
        <f aca="false">IF(AND($A400&gt;=CrashTest!$B$3,$A400&lt;=CrashTest!$C$3),1,IF(AND($A400&gt;=CrashTest!$B$4,$A400&lt;=CrashTest!$C$4),2,IF(AND($A400&gt;=CrashTest!$B$5,$A400&lt;=CrashTest!$C$5),3,IF(AND($A400&gt;=CrashTest!$B$6,$A400&lt;=CrashTest!$C$6),4,IF(AND($A400&gt;=CrashTest!$B$7,$A400&lt;=CrashTest!$C$7),5,0)))))</f>
        <v>0</v>
      </c>
      <c r="J400" s="0" t="str">
        <f aca="false">IF(I400=0,"",IF(I399=I400,MAX(J399,B400),B400))</f>
        <v/>
      </c>
      <c r="K400" s="9" t="str">
        <f aca="false">IF(I400=0,"",B400/J400-1)</f>
        <v/>
      </c>
      <c r="L400" s="0" t="n">
        <f aca="false">MATCH($A400,DailyBTC!$A:$A,0)</f>
        <v>579</v>
      </c>
      <c r="M400" s="8" t="n">
        <f aca="false">INDEX(DailyBTC!$F:$F,$L400)</f>
        <v>4924.57516799908</v>
      </c>
      <c r="N400" s="8" t="n">
        <f aca="false">INDEX(DailyETH!$F:$F,$L400)</f>
        <v>173.469097082626</v>
      </c>
      <c r="O400" s="8" t="n">
        <f aca="false">INDEX(DailyBTC!$B:$B,$L400)</f>
        <v>41789.6670981882</v>
      </c>
      <c r="P400" s="8" t="n">
        <f aca="false">INDEX(DailyETH!$B:$B,$L400)</f>
        <v>2451.30431092928</v>
      </c>
      <c r="Q400" s="9" t="n">
        <f aca="false">LN(M400/M399)</f>
        <v>-0.021916485491418</v>
      </c>
      <c r="R400" s="9" t="n">
        <f aca="false">LN(N400/N399)</f>
        <v>-0.0058895830832227</v>
      </c>
      <c r="S400" s="9" t="n">
        <f aca="false">LN(O400/O399)</f>
        <v>0.0416178631411887</v>
      </c>
      <c r="T400" s="9" t="n">
        <f aca="false">LN(P400/P399)</f>
        <v>0.0276500011121574</v>
      </c>
      <c r="U400" s="9" t="n">
        <f aca="false">M400/M399-1</f>
        <v>-0.0216780642847366</v>
      </c>
      <c r="V400" s="9" t="n">
        <f aca="false">O400/O399-1</f>
        <v>0.0424960264670826</v>
      </c>
    </row>
    <row r="401" customFormat="false" ht="15" hidden="false" customHeight="false" outlineLevel="0" collapsed="false">
      <c r="A401" s="5" t="n">
        <v>44410</v>
      </c>
      <c r="B401" s="6" t="n">
        <v>4387.16</v>
      </c>
      <c r="C401" s="9" t="n">
        <f aca="false">B401/B400-1</f>
        <v>-0.00184289439077556</v>
      </c>
      <c r="D401" s="9" t="n">
        <f aca="false">LN(B401/B400)</f>
        <v>-0.00184459460984725</v>
      </c>
      <c r="E401" s="9" t="n">
        <f aca="false">B401/B396-1</f>
        <v>-0.00794609140040259</v>
      </c>
      <c r="F401" s="9" t="n">
        <f aca="false">B401/B380-1</f>
        <v>0.01556040130187</v>
      </c>
      <c r="G401" s="0" t="n">
        <f aca="false">MAX(G400,B401)</f>
        <v>4422.3</v>
      </c>
      <c r="H401" s="9" t="n">
        <f aca="false">B401/G401-1</f>
        <v>-0.00794609140040259</v>
      </c>
      <c r="I401" s="0" t="n">
        <f aca="false">IF(AND($A401&gt;=CrashTest!$B$3,$A401&lt;=CrashTest!$C$3),1,IF(AND($A401&gt;=CrashTest!$B$4,$A401&lt;=CrashTest!$C$4),2,IF(AND($A401&gt;=CrashTest!$B$5,$A401&lt;=CrashTest!$C$5),3,IF(AND($A401&gt;=CrashTest!$B$6,$A401&lt;=CrashTest!$C$6),4,IF(AND($A401&gt;=CrashTest!$B$7,$A401&lt;=CrashTest!$C$7),5,0)))))</f>
        <v>0</v>
      </c>
      <c r="J401" s="0" t="str">
        <f aca="false">IF(I401=0,"",IF(I400=I401,MAX(J400,B401),B401))</f>
        <v/>
      </c>
      <c r="K401" s="9" t="str">
        <f aca="false">IF(I401=0,"",B401/J401-1)</f>
        <v/>
      </c>
      <c r="L401" s="0" t="n">
        <f aca="false">MATCH($A401,DailyBTC!$A:$A,0)</f>
        <v>582</v>
      </c>
      <c r="M401" s="8" t="n">
        <f aca="false">INDEX(DailyBTC!$F:$F,$L401)</f>
        <v>5077.60132194328</v>
      </c>
      <c r="N401" s="8" t="n">
        <f aca="false">INDEX(DailyETH!$F:$F,$L401)</f>
        <v>179.328050965405</v>
      </c>
      <c r="O401" s="8" t="n">
        <f aca="false">INDEX(DailyBTC!$B:$B,$L401)</f>
        <v>39304.1862835769</v>
      </c>
      <c r="P401" s="8" t="n">
        <f aca="false">INDEX(DailyETH!$B:$B,$L401)</f>
        <v>2619.04099941555</v>
      </c>
      <c r="Q401" s="9" t="n">
        <f aca="false">LN(M401/M400)</f>
        <v>0.0306009587594803</v>
      </c>
      <c r="R401" s="9" t="n">
        <f aca="false">LN(N401/N400)</f>
        <v>0.0332173467515616</v>
      </c>
      <c r="S401" s="9" t="n">
        <f aca="false">LN(O401/O400)</f>
        <v>-0.0613180759513184</v>
      </c>
      <c r="T401" s="9" t="n">
        <f aca="false">LN(P401/P400)</f>
        <v>0.066187965305064</v>
      </c>
      <c r="U401" s="9" t="n">
        <f aca="false">M401/M400-1</f>
        <v>0.031073980744287</v>
      </c>
      <c r="V401" s="9" t="n">
        <f aca="false">O401/O400-1</f>
        <v>-0.0594759658834195</v>
      </c>
    </row>
    <row r="402" customFormat="false" ht="15" hidden="false" customHeight="false" outlineLevel="0" collapsed="false">
      <c r="A402" s="5" t="n">
        <v>44411</v>
      </c>
      <c r="B402" s="6" t="n">
        <v>4423.15</v>
      </c>
      <c r="C402" s="9" t="n">
        <f aca="false">B402/B401-1</f>
        <v>0.00820348471448495</v>
      </c>
      <c r="D402" s="9" t="n">
        <f aca="false">LN(B402/B401)</f>
        <v>0.00817001903265282</v>
      </c>
      <c r="E402" s="9" t="n">
        <f aca="false">B402/B397-1</f>
        <v>0.00492791028431472</v>
      </c>
      <c r="F402" s="9" t="n">
        <f aca="false">B402/B381-1</f>
        <v>0.0162694090994728</v>
      </c>
      <c r="G402" s="0" t="n">
        <f aca="false">MAX(G401,B402)</f>
        <v>4423.15</v>
      </c>
      <c r="H402" s="9" t="n">
        <f aca="false">B402/G402-1</f>
        <v>0</v>
      </c>
      <c r="I402" s="0" t="n">
        <f aca="false">IF(AND($A402&gt;=CrashTest!$B$3,$A402&lt;=CrashTest!$C$3),1,IF(AND($A402&gt;=CrashTest!$B$4,$A402&lt;=CrashTest!$C$4),2,IF(AND($A402&gt;=CrashTest!$B$5,$A402&lt;=CrashTest!$C$5),3,IF(AND($A402&gt;=CrashTest!$B$6,$A402&lt;=CrashTest!$C$6),4,IF(AND($A402&gt;=CrashTest!$B$7,$A402&lt;=CrashTest!$C$7),5,0)))))</f>
        <v>0</v>
      </c>
      <c r="J402" s="0" t="str">
        <f aca="false">IF(I402=0,"",IF(I401=I402,MAX(J401,B402),B402))</f>
        <v/>
      </c>
      <c r="K402" s="9" t="str">
        <f aca="false">IF(I402=0,"",B402/J402-1)</f>
        <v/>
      </c>
      <c r="L402" s="0" t="n">
        <f aca="false">MATCH($A402,DailyBTC!$A:$A,0)</f>
        <v>583</v>
      </c>
      <c r="M402" s="8" t="n">
        <f aca="false">INDEX(DailyBTC!$F:$F,$L402)</f>
        <v>5051.1675813563</v>
      </c>
      <c r="N402" s="8" t="n">
        <f aca="false">INDEX(DailyETH!$F:$F,$L402)</f>
        <v>177.450012737633</v>
      </c>
      <c r="O402" s="8" t="n">
        <f aca="false">INDEX(DailyBTC!$B:$B,$L402)</f>
        <v>38288.8253975453</v>
      </c>
      <c r="P402" s="8" t="n">
        <f aca="false">INDEX(DailyETH!$B:$B,$L402)</f>
        <v>2512.91529164231</v>
      </c>
      <c r="Q402" s="9" t="n">
        <f aca="false">LN(M402/M401)</f>
        <v>-0.00521954856548455</v>
      </c>
      <c r="R402" s="9" t="n">
        <f aca="false">LN(N402/N401)</f>
        <v>-0.0105278646025709</v>
      </c>
      <c r="S402" s="9" t="n">
        <f aca="false">LN(O402/O401)</f>
        <v>-0.0261729458750993</v>
      </c>
      <c r="T402" s="9" t="n">
        <f aca="false">LN(P402/P401)</f>
        <v>-0.0413646700778051</v>
      </c>
      <c r="U402" s="9" t="n">
        <f aca="false">M402/M401-1</f>
        <v>-0.00520595039093541</v>
      </c>
      <c r="V402" s="9" t="n">
        <f aca="false">O402/O401-1</f>
        <v>-0.0258334030554874</v>
      </c>
    </row>
    <row r="403" customFormat="false" ht="15" hidden="false" customHeight="false" outlineLevel="0" collapsed="false">
      <c r="A403" s="5" t="n">
        <v>44412</v>
      </c>
      <c r="B403" s="6" t="n">
        <v>4402.66</v>
      </c>
      <c r="C403" s="9" t="n">
        <f aca="false">B403/B402-1</f>
        <v>-0.00463244520307915</v>
      </c>
      <c r="D403" s="9" t="n">
        <f aca="false">LN(B403/B402)</f>
        <v>-0.00464320822964288</v>
      </c>
      <c r="E403" s="9" t="n">
        <f aca="false">B403/B398-1</f>
        <v>0.000459024141942876</v>
      </c>
      <c r="F403" s="9" t="n">
        <f aca="false">B403/B382-1</f>
        <v>0.0136110177412894</v>
      </c>
      <c r="G403" s="0" t="n">
        <f aca="false">MAX(G402,B403)</f>
        <v>4423.15</v>
      </c>
      <c r="H403" s="9" t="n">
        <f aca="false">B403/G403-1</f>
        <v>-0.00463244520307915</v>
      </c>
      <c r="I403" s="0" t="n">
        <f aca="false">IF(AND($A403&gt;=CrashTest!$B$3,$A403&lt;=CrashTest!$C$3),1,IF(AND($A403&gt;=CrashTest!$B$4,$A403&lt;=CrashTest!$C$4),2,IF(AND($A403&gt;=CrashTest!$B$5,$A403&lt;=CrashTest!$C$5),3,IF(AND($A403&gt;=CrashTest!$B$6,$A403&lt;=CrashTest!$C$6),4,IF(AND($A403&gt;=CrashTest!$B$7,$A403&lt;=CrashTest!$C$7),5,0)))))</f>
        <v>0</v>
      </c>
      <c r="J403" s="0" t="str">
        <f aca="false">IF(I403=0,"",IF(I402=I403,MAX(J402,B403),B403))</f>
        <v/>
      </c>
      <c r="K403" s="9" t="str">
        <f aca="false">IF(I403=0,"",B403/J403-1)</f>
        <v/>
      </c>
      <c r="L403" s="0" t="n">
        <f aca="false">MATCH($A403,DailyBTC!$A:$A,0)</f>
        <v>584</v>
      </c>
      <c r="M403" s="8" t="n">
        <f aca="false">INDEX(DailyBTC!$F:$F,$L403)</f>
        <v>5083.3655641641</v>
      </c>
      <c r="N403" s="8" t="n">
        <f aca="false">INDEX(DailyETH!$F:$F,$L403)</f>
        <v>179.58172757427</v>
      </c>
      <c r="O403" s="8" t="n">
        <f aca="false">INDEX(DailyBTC!$B:$B,$L403)</f>
        <v>39773.9113489188</v>
      </c>
      <c r="P403" s="8" t="n">
        <f aca="false">INDEX(DailyETH!$B:$B,$L403)</f>
        <v>2727.93425365284</v>
      </c>
      <c r="Q403" s="9" t="n">
        <f aca="false">LN(M403/M402)</f>
        <v>0.00635413406384967</v>
      </c>
      <c r="R403" s="9" t="n">
        <f aca="false">LN(N403/N402)</f>
        <v>0.011941460254043</v>
      </c>
      <c r="S403" s="9" t="n">
        <f aca="false">LN(O403/O402)</f>
        <v>0.0380531150769362</v>
      </c>
      <c r="T403" s="9" t="n">
        <f aca="false">LN(P403/P402)</f>
        <v>0.0821010891914841</v>
      </c>
      <c r="U403" s="9" t="n">
        <f aca="false">M403/M402-1</f>
        <v>0.00637436439975736</v>
      </c>
      <c r="V403" s="9" t="n">
        <f aca="false">O403/O402-1</f>
        <v>0.0387864066331143</v>
      </c>
    </row>
    <row r="404" customFormat="false" ht="15" hidden="false" customHeight="false" outlineLevel="0" collapsed="false">
      <c r="A404" s="5" t="n">
        <v>44413</v>
      </c>
      <c r="B404" s="6" t="n">
        <v>4429.1</v>
      </c>
      <c r="C404" s="9" t="n">
        <f aca="false">B404/B403-1</f>
        <v>0.00600546033534277</v>
      </c>
      <c r="D404" s="9" t="n">
        <f aca="false">LN(B404/B403)</f>
        <v>0.00598749943154757</v>
      </c>
      <c r="E404" s="9" t="n">
        <f aca="false">B404/B399-1</f>
        <v>0.00225156421483796</v>
      </c>
      <c r="F404" s="9" t="n">
        <f aca="false">B404/B383-1</f>
        <v>0.0162845073460407</v>
      </c>
      <c r="G404" s="0" t="n">
        <f aca="false">MAX(G403,B404)</f>
        <v>4429.1</v>
      </c>
      <c r="H404" s="9" t="n">
        <f aca="false">B404/G404-1</f>
        <v>0</v>
      </c>
      <c r="I404" s="0" t="n">
        <f aca="false">IF(AND($A404&gt;=CrashTest!$B$3,$A404&lt;=CrashTest!$C$3),1,IF(AND($A404&gt;=CrashTest!$B$4,$A404&lt;=CrashTest!$C$4),2,IF(AND($A404&gt;=CrashTest!$B$5,$A404&lt;=CrashTest!$C$5),3,IF(AND($A404&gt;=CrashTest!$B$6,$A404&lt;=CrashTest!$C$6),4,IF(AND($A404&gt;=CrashTest!$B$7,$A404&lt;=CrashTest!$C$7),5,0)))))</f>
        <v>0</v>
      </c>
      <c r="J404" s="0" t="str">
        <f aca="false">IF(I404=0,"",IF(I403=I404,MAX(J403,B404),B404))</f>
        <v/>
      </c>
      <c r="K404" s="9" t="str">
        <f aca="false">IF(I404=0,"",B404/J404-1)</f>
        <v/>
      </c>
      <c r="L404" s="0" t="n">
        <f aca="false">MATCH($A404,DailyBTC!$A:$A,0)</f>
        <v>585</v>
      </c>
      <c r="M404" s="8" t="n">
        <f aca="false">INDEX(DailyBTC!$F:$F,$L404)</f>
        <v>5095.5135565317</v>
      </c>
      <c r="N404" s="8" t="n">
        <f aca="false">INDEX(DailyETH!$F:$F,$L404)</f>
        <v>179.037982175199</v>
      </c>
      <c r="O404" s="8" t="n">
        <f aca="false">INDEX(DailyBTC!$B:$B,$L404)</f>
        <v>40941.650434249</v>
      </c>
      <c r="P404" s="8" t="n">
        <f aca="false">INDEX(DailyETH!$B:$B,$L404)</f>
        <v>2825.53530894214</v>
      </c>
      <c r="Q404" s="9" t="n">
        <f aca="false">LN(M404/M403)</f>
        <v>0.00238690291752628</v>
      </c>
      <c r="R404" s="9" t="n">
        <f aca="false">LN(N404/N403)</f>
        <v>-0.00303243687373208</v>
      </c>
      <c r="S404" s="9" t="n">
        <f aca="false">LN(O404/O403)</f>
        <v>0.0289366892951255</v>
      </c>
      <c r="T404" s="9" t="n">
        <f aca="false">LN(P404/P403)</f>
        <v>0.0351531974148339</v>
      </c>
      <c r="U404" s="9" t="n">
        <f aca="false">M404/M403-1</f>
        <v>0.00238975383813411</v>
      </c>
      <c r="V404" s="9" t="n">
        <f aca="false">O404/O403-1</f>
        <v>0.0293594229414891</v>
      </c>
    </row>
    <row r="405" customFormat="false" ht="15" hidden="false" customHeight="false" outlineLevel="0" collapsed="false">
      <c r="A405" s="5" t="n">
        <v>44414</v>
      </c>
      <c r="B405" s="6" t="n">
        <v>4436.52</v>
      </c>
      <c r="C405" s="9" t="n">
        <f aca="false">B405/B404-1</f>
        <v>0.00167528391772587</v>
      </c>
      <c r="D405" s="9" t="n">
        <f aca="false">LN(B405/B404)</f>
        <v>0.00167388219492745</v>
      </c>
      <c r="E405" s="9" t="n">
        <f aca="false">B405/B400-1</f>
        <v>0.00938738550165419</v>
      </c>
      <c r="F405" s="9" t="n">
        <f aca="false">B405/B384-1</f>
        <v>0.0267773246744834</v>
      </c>
      <c r="G405" s="0" t="n">
        <f aca="false">MAX(G404,B405)</f>
        <v>4436.52</v>
      </c>
      <c r="H405" s="9" t="n">
        <f aca="false">B405/G405-1</f>
        <v>0</v>
      </c>
      <c r="I405" s="0" t="n">
        <f aca="false">IF(AND($A405&gt;=CrashTest!$B$3,$A405&lt;=CrashTest!$C$3),1,IF(AND($A405&gt;=CrashTest!$B$4,$A405&lt;=CrashTest!$C$4),2,IF(AND($A405&gt;=CrashTest!$B$5,$A405&lt;=CrashTest!$C$5),3,IF(AND($A405&gt;=CrashTest!$B$6,$A405&lt;=CrashTest!$C$6),4,IF(AND($A405&gt;=CrashTest!$B$7,$A405&lt;=CrashTest!$C$7),5,0)))))</f>
        <v>0</v>
      </c>
      <c r="J405" s="0" t="str">
        <f aca="false">IF(I405=0,"",IF(I404=I405,MAX(J404,B405),B405))</f>
        <v/>
      </c>
      <c r="K405" s="9" t="str">
        <f aca="false">IF(I405=0,"",B405/J405-1)</f>
        <v/>
      </c>
      <c r="L405" s="0" t="n">
        <f aca="false">MATCH($A405,DailyBTC!$A:$A,0)</f>
        <v>586</v>
      </c>
      <c r="M405" s="8" t="n">
        <f aca="false">INDEX(DailyBTC!$F:$F,$L405)</f>
        <v>5088.70672150118</v>
      </c>
      <c r="N405" s="8" t="n">
        <f aca="false">INDEX(DailyETH!$F:$F,$L405)</f>
        <v>179.644972109586</v>
      </c>
      <c r="O405" s="8" t="n">
        <f aca="false">INDEX(DailyBTC!$B:$B,$L405)</f>
        <v>42790.3573284629</v>
      </c>
      <c r="P405" s="8" t="n">
        <f aca="false">INDEX(DailyETH!$B:$B,$L405)</f>
        <v>2888.0342554062</v>
      </c>
      <c r="Q405" s="9" t="n">
        <f aca="false">LN(M405/M404)</f>
        <v>-0.00133674171576748</v>
      </c>
      <c r="R405" s="9" t="n">
        <f aca="false">LN(N405/N404)</f>
        <v>0.0033845517695635</v>
      </c>
      <c r="S405" s="9" t="n">
        <f aca="false">LN(O405/O404)</f>
        <v>0.0441648882310246</v>
      </c>
      <c r="T405" s="9" t="n">
        <f aca="false">LN(P405/P404)</f>
        <v>0.0218782457119851</v>
      </c>
      <c r="U405" s="9" t="n">
        <f aca="false">M405/M404-1</f>
        <v>-0.0013358486745263</v>
      </c>
      <c r="V405" s="9" t="n">
        <f aca="false">O405/O404-1</f>
        <v>0.0451546743867315</v>
      </c>
    </row>
    <row r="406" customFormat="false" ht="15" hidden="false" customHeight="false" outlineLevel="0" collapsed="false">
      <c r="A406" s="5" t="n">
        <v>44417</v>
      </c>
      <c r="B406" s="6" t="n">
        <v>4432.35</v>
      </c>
      <c r="C406" s="9" t="n">
        <f aca="false">B406/B405-1</f>
        <v>-0.000939925887858073</v>
      </c>
      <c r="D406" s="9" t="n">
        <f aca="false">LN(B406/B405)</f>
        <v>-0.000940367895186531</v>
      </c>
      <c r="E406" s="9" t="n">
        <f aca="false">B406/B401-1</f>
        <v>0.0103005133161318</v>
      </c>
      <c r="F406" s="9" t="n">
        <f aca="false">B406/B385-1</f>
        <v>0.0143721893558835</v>
      </c>
      <c r="G406" s="0" t="n">
        <f aca="false">MAX(G405,B406)</f>
        <v>4436.52</v>
      </c>
      <c r="H406" s="9" t="n">
        <f aca="false">B406/G406-1</f>
        <v>-0.000939925887858073</v>
      </c>
      <c r="I406" s="0" t="n">
        <f aca="false">IF(AND($A406&gt;=CrashTest!$B$3,$A406&lt;=CrashTest!$C$3),1,IF(AND($A406&gt;=CrashTest!$B$4,$A406&lt;=CrashTest!$C$4),2,IF(AND($A406&gt;=CrashTest!$B$5,$A406&lt;=CrashTest!$C$5),3,IF(AND($A406&gt;=CrashTest!$B$6,$A406&lt;=CrashTest!$C$6),4,IF(AND($A406&gt;=CrashTest!$B$7,$A406&lt;=CrashTest!$C$7),5,0)))))</f>
        <v>0</v>
      </c>
      <c r="J406" s="0" t="str">
        <f aca="false">IF(I406=0,"",IF(I405=I406,MAX(J405,B406),B406))</f>
        <v/>
      </c>
      <c r="K406" s="9" t="str">
        <f aca="false">IF(I406=0,"",B406/J406-1)</f>
        <v/>
      </c>
      <c r="L406" s="0" t="n">
        <f aca="false">MATCH($A406,DailyBTC!$A:$A,0)</f>
        <v>589</v>
      </c>
      <c r="M406" s="8" t="n">
        <f aca="false">INDEX(DailyBTC!$F:$F,$L406)</f>
        <v>5149.13097138916</v>
      </c>
      <c r="N406" s="8" t="n">
        <f aca="false">INDEX(DailyETH!$F:$F,$L406)</f>
        <v>180.988340237425</v>
      </c>
      <c r="O406" s="8" t="n">
        <f aca="false">INDEX(DailyBTC!$B:$B,$L406)</f>
        <v>46265.6424564582</v>
      </c>
      <c r="P406" s="8" t="n">
        <f aca="false">INDEX(DailyETH!$B:$B,$L406)</f>
        <v>3158.26921624781</v>
      </c>
      <c r="Q406" s="9" t="n">
        <f aca="false">LN(M406/M405)</f>
        <v>0.0118042409590247</v>
      </c>
      <c r="R406" s="9" t="n">
        <f aca="false">LN(N406/N405)</f>
        <v>0.00745008458918935</v>
      </c>
      <c r="S406" s="9" t="n">
        <f aca="false">LN(O406/O405)</f>
        <v>0.0780868409104833</v>
      </c>
      <c r="T406" s="9" t="n">
        <f aca="false">LN(P406/P405)</f>
        <v>0.0894480789196668</v>
      </c>
      <c r="U406" s="9" t="n">
        <f aca="false">M406/M405-1</f>
        <v>0.0118741859562621</v>
      </c>
      <c r="V406" s="9" t="n">
        <f aca="false">O406/O405-1</f>
        <v>0.0812165484227829</v>
      </c>
    </row>
    <row r="407" customFormat="false" ht="15" hidden="false" customHeight="false" outlineLevel="0" collapsed="false">
      <c r="A407" s="5" t="n">
        <v>44418</v>
      </c>
      <c r="B407" s="6" t="n">
        <v>4436.75</v>
      </c>
      <c r="C407" s="9" t="n">
        <f aca="false">B407/B406-1</f>
        <v>0.000992701388653705</v>
      </c>
      <c r="D407" s="9" t="n">
        <f aca="false">LN(B407/B406)</f>
        <v>0.000992208986475462</v>
      </c>
      <c r="E407" s="9" t="n">
        <f aca="false">B407/B402-1</f>
        <v>0.00307473180877893</v>
      </c>
      <c r="F407" s="9" t="n">
        <f aca="false">B407/B386-1</f>
        <v>0.0118869779205999</v>
      </c>
      <c r="G407" s="0" t="n">
        <f aca="false">MAX(G406,B407)</f>
        <v>4436.75</v>
      </c>
      <c r="H407" s="9" t="n">
        <f aca="false">B407/G407-1</f>
        <v>0</v>
      </c>
      <c r="I407" s="0" t="n">
        <f aca="false">IF(AND($A407&gt;=CrashTest!$B$3,$A407&lt;=CrashTest!$C$3),1,IF(AND($A407&gt;=CrashTest!$B$4,$A407&lt;=CrashTest!$C$4),2,IF(AND($A407&gt;=CrashTest!$B$5,$A407&lt;=CrashTest!$C$5),3,IF(AND($A407&gt;=CrashTest!$B$6,$A407&lt;=CrashTest!$C$6),4,IF(AND($A407&gt;=CrashTest!$B$7,$A407&lt;=CrashTest!$C$7),5,0)))))</f>
        <v>0</v>
      </c>
      <c r="J407" s="0" t="str">
        <f aca="false">IF(I407=0,"",IF(I406=I407,MAX(J406,B407),B407))</f>
        <v/>
      </c>
      <c r="K407" s="9" t="str">
        <f aca="false">IF(I407=0,"",B407/J407-1)</f>
        <v/>
      </c>
      <c r="L407" s="0" t="n">
        <f aca="false">MATCH($A407,DailyBTC!$A:$A,0)</f>
        <v>590</v>
      </c>
      <c r="M407" s="8" t="n">
        <f aca="false">INDEX(DailyBTC!$F:$F,$L407)</f>
        <v>5129.08880444515</v>
      </c>
      <c r="N407" s="8" t="n">
        <f aca="false">INDEX(DailyETH!$F:$F,$L407)</f>
        <v>182.217811044809</v>
      </c>
      <c r="O407" s="8" t="n">
        <f aca="false">INDEX(DailyBTC!$B:$B,$L407)</f>
        <v>45488.7912624196</v>
      </c>
      <c r="P407" s="8" t="n">
        <f aca="false">INDEX(DailyETH!$B:$B,$L407)</f>
        <v>3141.72382559907</v>
      </c>
      <c r="Q407" s="9" t="n">
        <f aca="false">LN(M407/M406)</f>
        <v>-0.0038999345769443</v>
      </c>
      <c r="R407" s="9" t="n">
        <f aca="false">LN(N407/N406)</f>
        <v>0.00677012489498731</v>
      </c>
      <c r="S407" s="9" t="n">
        <f aca="false">LN(O407/O406)</f>
        <v>-0.0169336723234267</v>
      </c>
      <c r="T407" s="9" t="n">
        <f aca="false">LN(P407/P406)</f>
        <v>-0.00525252284504081</v>
      </c>
      <c r="U407" s="9" t="n">
        <f aca="false">M407/M406-1</f>
        <v>-0.00389233970846337</v>
      </c>
      <c r="V407" s="9" t="n">
        <f aca="false">O407/O406-1</f>
        <v>-0.0167911035661011</v>
      </c>
    </row>
    <row r="408" customFormat="false" ht="15" hidden="false" customHeight="false" outlineLevel="0" collapsed="false">
      <c r="A408" s="5" t="n">
        <v>44419</v>
      </c>
      <c r="B408" s="6" t="n">
        <v>4447.7</v>
      </c>
      <c r="C408" s="9" t="n">
        <f aca="false">B408/B407-1</f>
        <v>0.00246802276441094</v>
      </c>
      <c r="D408" s="9" t="n">
        <f aca="false">LN(B408/B407)</f>
        <v>0.00246498219799197</v>
      </c>
      <c r="E408" s="9" t="n">
        <f aca="false">B408/B403-1</f>
        <v>0.0102301790281329</v>
      </c>
      <c r="F408" s="9" t="n">
        <f aca="false">B408/B387-1</f>
        <v>0.0179643459572783</v>
      </c>
      <c r="G408" s="0" t="n">
        <f aca="false">MAX(G407,B408)</f>
        <v>4447.7</v>
      </c>
      <c r="H408" s="9" t="n">
        <f aca="false">B408/G408-1</f>
        <v>0</v>
      </c>
      <c r="I408" s="0" t="n">
        <f aca="false">IF(AND($A408&gt;=CrashTest!$B$3,$A408&lt;=CrashTest!$C$3),1,IF(AND($A408&gt;=CrashTest!$B$4,$A408&lt;=CrashTest!$C$4),2,IF(AND($A408&gt;=CrashTest!$B$5,$A408&lt;=CrashTest!$C$5),3,IF(AND($A408&gt;=CrashTest!$B$6,$A408&lt;=CrashTest!$C$6),4,IF(AND($A408&gt;=CrashTest!$B$7,$A408&lt;=CrashTest!$C$7),5,0)))))</f>
        <v>0</v>
      </c>
      <c r="J408" s="0" t="str">
        <f aca="false">IF(I408=0,"",IF(I407=I408,MAX(J407,B408),B408))</f>
        <v/>
      </c>
      <c r="K408" s="9" t="str">
        <f aca="false">IF(I408=0,"",B408/J408-1)</f>
        <v/>
      </c>
      <c r="L408" s="0" t="n">
        <f aca="false">MATCH($A408,DailyBTC!$A:$A,0)</f>
        <v>591</v>
      </c>
      <c r="M408" s="8" t="n">
        <f aca="false">INDEX(DailyBTC!$F:$F,$L408)</f>
        <v>5198.31699953815</v>
      </c>
      <c r="N408" s="8" t="n">
        <f aca="false">INDEX(DailyETH!$F:$F,$L408)</f>
        <v>183.357946535275</v>
      </c>
      <c r="O408" s="8" t="n">
        <f aca="false">INDEX(DailyBTC!$B:$B,$L408)</f>
        <v>45676.3263611923</v>
      </c>
      <c r="P408" s="8" t="n">
        <f aca="false">INDEX(DailyETH!$B:$B,$L408)</f>
        <v>3168.56298947984</v>
      </c>
      <c r="Q408" s="9" t="n">
        <f aca="false">LN(M408/M407)</f>
        <v>0.0134068968248234</v>
      </c>
      <c r="R408" s="9" t="n">
        <f aca="false">LN(N408/N407)</f>
        <v>0.00623749886785481</v>
      </c>
      <c r="S408" s="9" t="n">
        <f aca="false">LN(O408/O407)</f>
        <v>0.00411419122112147</v>
      </c>
      <c r="T408" s="9" t="n">
        <f aca="false">LN(P408/P407)</f>
        <v>0.00850653116400253</v>
      </c>
      <c r="U408" s="9" t="n">
        <f aca="false">M408/M407-1</f>
        <v>0.0134971722527018</v>
      </c>
      <c r="V408" s="9" t="n">
        <f aca="false">O408/O407-1</f>
        <v>0.00412266612429502</v>
      </c>
    </row>
    <row r="409" customFormat="false" ht="15" hidden="false" customHeight="false" outlineLevel="0" collapsed="false">
      <c r="A409" s="5" t="n">
        <v>44420</v>
      </c>
      <c r="B409" s="6" t="n">
        <v>4460.83</v>
      </c>
      <c r="C409" s="9" t="n">
        <f aca="false">B409/B408-1</f>
        <v>0.00295208759583598</v>
      </c>
      <c r="D409" s="9" t="n">
        <f aca="false">LN(B409/B408)</f>
        <v>0.00294773874194544</v>
      </c>
      <c r="E409" s="9" t="n">
        <f aca="false">B409/B404-1</f>
        <v>0.00716398365356374</v>
      </c>
      <c r="F409" s="9" t="n">
        <f aca="false">B409/B388-1</f>
        <v>0.0197814507464051</v>
      </c>
      <c r="G409" s="0" t="n">
        <f aca="false">MAX(G408,B409)</f>
        <v>4460.83</v>
      </c>
      <c r="H409" s="9" t="n">
        <f aca="false">B409/G409-1</f>
        <v>0</v>
      </c>
      <c r="I409" s="0" t="n">
        <f aca="false">IF(AND($A409&gt;=CrashTest!$B$3,$A409&lt;=CrashTest!$C$3),1,IF(AND($A409&gt;=CrashTest!$B$4,$A409&lt;=CrashTest!$C$4),2,IF(AND($A409&gt;=CrashTest!$B$5,$A409&lt;=CrashTest!$C$5),3,IF(AND($A409&gt;=CrashTest!$B$6,$A409&lt;=CrashTest!$C$6),4,IF(AND($A409&gt;=CrashTest!$B$7,$A409&lt;=CrashTest!$C$7),5,0)))))</f>
        <v>0</v>
      </c>
      <c r="J409" s="0" t="str">
        <f aca="false">IF(I409=0,"",IF(I408=I409,MAX(J408,B409),B409))</f>
        <v/>
      </c>
      <c r="K409" s="9" t="str">
        <f aca="false">IF(I409=0,"",B409/J409-1)</f>
        <v/>
      </c>
      <c r="L409" s="0" t="n">
        <f aca="false">MATCH($A409,DailyBTC!$A:$A,0)</f>
        <v>592</v>
      </c>
      <c r="M409" s="8" t="n">
        <f aca="false">INDEX(DailyBTC!$F:$F,$L409)</f>
        <v>5157.47966229503</v>
      </c>
      <c r="N409" s="8" t="n">
        <f aca="false">INDEX(DailyETH!$F:$F,$L409)</f>
        <v>180.654181370185</v>
      </c>
      <c r="O409" s="8" t="n">
        <f aca="false">INDEX(DailyBTC!$B:$B,$L409)</f>
        <v>44405.7483483343</v>
      </c>
      <c r="P409" s="8" t="n">
        <f aca="false">INDEX(DailyETH!$B:$B,$L409)</f>
        <v>3038.06152659264</v>
      </c>
      <c r="Q409" s="9" t="n">
        <f aca="false">LN(M409/M408)</f>
        <v>-0.00788689663589397</v>
      </c>
      <c r="R409" s="9" t="n">
        <f aca="false">LN(N409/N408)</f>
        <v>-0.0148556307994852</v>
      </c>
      <c r="S409" s="9" t="n">
        <f aca="false">LN(O409/O408)</f>
        <v>-0.02821121258617</v>
      </c>
      <c r="T409" s="9" t="n">
        <f aca="false">LN(P409/P408)</f>
        <v>-0.0420585131859529</v>
      </c>
      <c r="U409" s="9" t="n">
        <f aca="false">M409/M408-1</f>
        <v>-0.00785587667061138</v>
      </c>
      <c r="V409" s="9" t="n">
        <f aca="false">O409/O408-1</f>
        <v>-0.0278169921725034</v>
      </c>
    </row>
    <row r="410" customFormat="false" ht="15" hidden="false" customHeight="false" outlineLevel="0" collapsed="false">
      <c r="A410" s="5" t="n">
        <v>44421</v>
      </c>
      <c r="B410" s="6" t="n">
        <v>4468</v>
      </c>
      <c r="C410" s="9" t="n">
        <f aca="false">B410/B409-1</f>
        <v>0.00160732419751475</v>
      </c>
      <c r="D410" s="9" t="n">
        <f aca="false">LN(B410/B409)</f>
        <v>0.00160603383447957</v>
      </c>
      <c r="E410" s="9" t="n">
        <f aca="false">B410/B405-1</f>
        <v>0.00709565154670777</v>
      </c>
      <c r="F410" s="9" t="n">
        <f aca="false">B410/B389-1</f>
        <v>0.0247635910762083</v>
      </c>
      <c r="G410" s="0" t="n">
        <f aca="false">MAX(G409,B410)</f>
        <v>4468</v>
      </c>
      <c r="H410" s="9" t="n">
        <f aca="false">B410/G410-1</f>
        <v>0</v>
      </c>
      <c r="I410" s="0" t="n">
        <f aca="false">IF(AND($A410&gt;=CrashTest!$B$3,$A410&lt;=CrashTest!$C$3),1,IF(AND($A410&gt;=CrashTest!$B$4,$A410&lt;=CrashTest!$C$4),2,IF(AND($A410&gt;=CrashTest!$B$5,$A410&lt;=CrashTest!$C$5),3,IF(AND($A410&gt;=CrashTest!$B$6,$A410&lt;=CrashTest!$C$6),4,IF(AND($A410&gt;=CrashTest!$B$7,$A410&lt;=CrashTest!$C$7),5,0)))))</f>
        <v>0</v>
      </c>
      <c r="J410" s="0" t="str">
        <f aca="false">IF(I410=0,"",IF(I409=I410,MAX(J409,B410),B410))</f>
        <v/>
      </c>
      <c r="K410" s="9" t="str">
        <f aca="false">IF(I410=0,"",B410/J410-1)</f>
        <v/>
      </c>
      <c r="L410" s="0" t="n">
        <f aca="false">MATCH($A410,DailyBTC!$A:$A,0)</f>
        <v>593</v>
      </c>
      <c r="M410" s="8" t="n">
        <f aca="false">INDEX(DailyBTC!$F:$F,$L410)</f>
        <v>5139.91213083844</v>
      </c>
      <c r="N410" s="8" t="n">
        <f aca="false">INDEX(DailyETH!$F:$F,$L410)</f>
        <v>181.524738559658</v>
      </c>
      <c r="O410" s="8" t="n">
        <f aca="false">INDEX(DailyBTC!$B:$B,$L410)</f>
        <v>47717.4853559322</v>
      </c>
      <c r="P410" s="8" t="n">
        <f aca="false">INDEX(DailyETH!$B:$B,$L410)</f>
        <v>3316.4789421391</v>
      </c>
      <c r="Q410" s="9" t="n">
        <f aca="false">LN(M410/M409)</f>
        <v>-0.00341203847594678</v>
      </c>
      <c r="R410" s="9" t="n">
        <f aca="false">LN(N410/N409)</f>
        <v>0.00480734144454197</v>
      </c>
      <c r="S410" s="9" t="n">
        <f aca="false">LN(O410/O409)</f>
        <v>0.0719289716680989</v>
      </c>
      <c r="T410" s="9" t="n">
        <f aca="false">LN(P410/P409)</f>
        <v>0.0876840042373141</v>
      </c>
      <c r="U410" s="9" t="n">
        <f aca="false">M410/M409-1</f>
        <v>-0.00340622408751834</v>
      </c>
      <c r="V410" s="9" t="n">
        <f aca="false">O410/O409-1</f>
        <v>0.074579015798123</v>
      </c>
    </row>
    <row r="411" customFormat="false" ht="15" hidden="false" customHeight="false" outlineLevel="0" collapsed="false">
      <c r="A411" s="5" t="n">
        <v>44424</v>
      </c>
      <c r="B411" s="6" t="n">
        <v>4479.71</v>
      </c>
      <c r="C411" s="9" t="n">
        <f aca="false">B411/B410-1</f>
        <v>0.00262085944494173</v>
      </c>
      <c r="D411" s="9" t="n">
        <f aca="false">LN(B411/B410)</f>
        <v>0.00261743098186671</v>
      </c>
      <c r="E411" s="9" t="n">
        <f aca="false">B411/B406-1</f>
        <v>0.0106850767651472</v>
      </c>
      <c r="F411" s="9" t="n">
        <f aca="false">B411/B390-1</f>
        <v>0.035254069643831</v>
      </c>
      <c r="G411" s="0" t="n">
        <f aca="false">MAX(G410,B411)</f>
        <v>4479.71</v>
      </c>
      <c r="H411" s="9" t="n">
        <f aca="false">B411/G411-1</f>
        <v>0</v>
      </c>
      <c r="I411" s="0" t="n">
        <f aca="false">IF(AND($A411&gt;=CrashTest!$B$3,$A411&lt;=CrashTest!$C$3),1,IF(AND($A411&gt;=CrashTest!$B$4,$A411&lt;=CrashTest!$C$4),2,IF(AND($A411&gt;=CrashTest!$B$5,$A411&lt;=CrashTest!$C$5),3,IF(AND($A411&gt;=CrashTest!$B$6,$A411&lt;=CrashTest!$C$6),4,IF(AND($A411&gt;=CrashTest!$B$7,$A411&lt;=CrashTest!$C$7),5,0)))))</f>
        <v>0</v>
      </c>
      <c r="J411" s="0" t="str">
        <f aca="false">IF(I411=0,"",IF(I410=I411,MAX(J410,B411),B411))</f>
        <v/>
      </c>
      <c r="K411" s="9" t="str">
        <f aca="false">IF(I411=0,"",B411/J411-1)</f>
        <v/>
      </c>
      <c r="L411" s="0" t="n">
        <f aca="false">MATCH($A411,DailyBTC!$A:$A,0)</f>
        <v>596</v>
      </c>
      <c r="M411" s="8" t="n">
        <f aca="false">INDEX(DailyBTC!$F:$F,$L411)</f>
        <v>5188.2129821513</v>
      </c>
      <c r="N411" s="8" t="n">
        <f aca="false">INDEX(DailyETH!$F:$F,$L411)</f>
        <v>184.362640804555</v>
      </c>
      <c r="O411" s="8" t="n">
        <f aca="false">INDEX(DailyBTC!$B:$B,$L411)</f>
        <v>45984.7199070719</v>
      </c>
      <c r="P411" s="8" t="n">
        <f aca="false">INDEX(DailyETH!$B:$B,$L411)</f>
        <v>3157.77383635301</v>
      </c>
      <c r="Q411" s="9" t="n">
        <f aca="false">LN(M411/M410)</f>
        <v>0.00935333430157222</v>
      </c>
      <c r="R411" s="9" t="n">
        <f aca="false">LN(N411/N410)</f>
        <v>0.0155127469018329</v>
      </c>
      <c r="S411" s="9" t="n">
        <f aca="false">LN(O411/O410)</f>
        <v>-0.0369887346577068</v>
      </c>
      <c r="T411" s="9" t="n">
        <f aca="false">LN(P411/P410)</f>
        <v>-0.0490363633725757</v>
      </c>
      <c r="U411" s="9" t="n">
        <f aca="false">M411/M410-1</f>
        <v>0.00939721343154254</v>
      </c>
      <c r="V411" s="9" t="n">
        <f aca="false">O411/O410-1</f>
        <v>-0.0363130084482728</v>
      </c>
    </row>
    <row r="412" customFormat="false" ht="15" hidden="false" customHeight="false" outlineLevel="0" collapsed="false">
      <c r="A412" s="5" t="n">
        <v>44425</v>
      </c>
      <c r="B412" s="6" t="n">
        <v>4448.08</v>
      </c>
      <c r="C412" s="9" t="n">
        <f aca="false">B412/B411-1</f>
        <v>-0.00706072491299659</v>
      </c>
      <c r="D412" s="9" t="n">
        <f aca="false">LN(B412/B411)</f>
        <v>-0.00708576979076819</v>
      </c>
      <c r="E412" s="9" t="n">
        <f aca="false">B412/B407-1</f>
        <v>0.0025536710429932</v>
      </c>
      <c r="F412" s="9" t="n">
        <f aca="false">B412/B391-1</f>
        <v>0.0445204755676307</v>
      </c>
      <c r="G412" s="0" t="n">
        <f aca="false">MAX(G411,B412)</f>
        <v>4479.71</v>
      </c>
      <c r="H412" s="9" t="n">
        <f aca="false">B412/G412-1</f>
        <v>-0.00706072491299659</v>
      </c>
      <c r="I412" s="0" t="n">
        <f aca="false">IF(AND($A412&gt;=CrashTest!$B$3,$A412&lt;=CrashTest!$C$3),1,IF(AND($A412&gt;=CrashTest!$B$4,$A412&lt;=CrashTest!$C$4),2,IF(AND($A412&gt;=CrashTest!$B$5,$A412&lt;=CrashTest!$C$5),3,IF(AND($A412&gt;=CrashTest!$B$6,$A412&lt;=CrashTest!$C$6),4,IF(AND($A412&gt;=CrashTest!$B$7,$A412&lt;=CrashTest!$C$7),5,0)))))</f>
        <v>0</v>
      </c>
      <c r="J412" s="0" t="str">
        <f aca="false">IF(I412=0,"",IF(I411=I412,MAX(J411,B412),B412))</f>
        <v/>
      </c>
      <c r="K412" s="9" t="str">
        <f aca="false">IF(I412=0,"",B412/J412-1)</f>
        <v/>
      </c>
      <c r="L412" s="0" t="n">
        <f aca="false">MATCH($A412,DailyBTC!$A:$A,0)</f>
        <v>597</v>
      </c>
      <c r="M412" s="8" t="n">
        <f aca="false">INDEX(DailyBTC!$F:$F,$L412)</f>
        <v>5178.33311211705</v>
      </c>
      <c r="N412" s="8" t="n">
        <f aca="false">INDEX(DailyETH!$F:$F,$L412)</f>
        <v>183.920388405915</v>
      </c>
      <c r="O412" s="8" t="n">
        <f aca="false">INDEX(DailyBTC!$B:$B,$L412)</f>
        <v>44714.0967982466</v>
      </c>
      <c r="P412" s="8" t="n">
        <f aca="false">INDEX(DailyETH!$B:$B,$L412)</f>
        <v>3020.57140093513</v>
      </c>
      <c r="Q412" s="9" t="n">
        <f aca="false">LN(M412/M411)</f>
        <v>-0.00190610699759482</v>
      </c>
      <c r="R412" s="9" t="n">
        <f aca="false">LN(N412/N411)</f>
        <v>-0.0024016996502422</v>
      </c>
      <c r="S412" s="9" t="n">
        <f aca="false">LN(O412/O411)</f>
        <v>-0.028020348856656</v>
      </c>
      <c r="T412" s="9" t="n">
        <f aca="false">LN(P412/P411)</f>
        <v>-0.0444212780705711</v>
      </c>
      <c r="U412" s="9" t="n">
        <f aca="false">M412/M411-1</f>
        <v>-0.00190429152932714</v>
      </c>
      <c r="V412" s="9" t="n">
        <f aca="false">O412/O411-1</f>
        <v>-0.0276314199889232</v>
      </c>
    </row>
    <row r="413" customFormat="false" ht="15" hidden="false" customHeight="false" outlineLevel="0" collapsed="false">
      <c r="A413" s="5" t="n">
        <v>44426</v>
      </c>
      <c r="B413" s="6" t="n">
        <v>4400.27</v>
      </c>
      <c r="C413" s="9" t="n">
        <f aca="false">B413/B412-1</f>
        <v>-0.010748457761551</v>
      </c>
      <c r="D413" s="9" t="n">
        <f aca="false">LN(B413/B412)</f>
        <v>-0.0108066397201446</v>
      </c>
      <c r="E413" s="9" t="n">
        <f aca="false">B413/B408-1</f>
        <v>-0.0106639386649278</v>
      </c>
      <c r="F413" s="9" t="n">
        <f aca="false">B413/B392-1</f>
        <v>0.0178600343275366</v>
      </c>
      <c r="G413" s="0" t="n">
        <f aca="false">MAX(G412,B413)</f>
        <v>4479.71</v>
      </c>
      <c r="H413" s="9" t="n">
        <f aca="false">B413/G413-1</f>
        <v>-0.0177332907710542</v>
      </c>
      <c r="I413" s="0" t="n">
        <f aca="false">IF(AND($A413&gt;=CrashTest!$B$3,$A413&lt;=CrashTest!$C$3),1,IF(AND($A413&gt;=CrashTest!$B$4,$A413&lt;=CrashTest!$C$4),2,IF(AND($A413&gt;=CrashTest!$B$5,$A413&lt;=CrashTest!$C$5),3,IF(AND($A413&gt;=CrashTest!$B$6,$A413&lt;=CrashTest!$C$6),4,IF(AND($A413&gt;=CrashTest!$B$7,$A413&lt;=CrashTest!$C$7),5,0)))))</f>
        <v>0</v>
      </c>
      <c r="J413" s="0" t="str">
        <f aca="false">IF(I413=0,"",IF(I412=I413,MAX(J412,B413),B413))</f>
        <v/>
      </c>
      <c r="K413" s="9" t="str">
        <f aca="false">IF(I413=0,"",B413/J413-1)</f>
        <v/>
      </c>
      <c r="L413" s="0" t="n">
        <f aca="false">MATCH($A413,DailyBTC!$A:$A,0)</f>
        <v>598</v>
      </c>
      <c r="M413" s="8" t="n">
        <f aca="false">INDEX(DailyBTC!$F:$F,$L413)</f>
        <v>5237.37881739524</v>
      </c>
      <c r="N413" s="8" t="n">
        <f aca="false">INDEX(DailyETH!$F:$F,$L413)</f>
        <v>187.218035215294</v>
      </c>
      <c r="O413" s="8" t="n">
        <f aca="false">INDEX(DailyBTC!$B:$B,$L413)</f>
        <v>44954.3637469316</v>
      </c>
      <c r="P413" s="8" t="n">
        <f aca="false">INDEX(DailyETH!$B:$B,$L413)</f>
        <v>3041.32005961426</v>
      </c>
      <c r="Q413" s="9" t="n">
        <f aca="false">LN(M413/M412)</f>
        <v>0.0113379360331031</v>
      </c>
      <c r="R413" s="9" t="n">
        <f aca="false">LN(N413/N412)</f>
        <v>0.017770909092354</v>
      </c>
      <c r="S413" s="9" t="n">
        <f aca="false">LN(O413/O412)</f>
        <v>0.00535901970982063</v>
      </c>
      <c r="T413" s="9" t="n">
        <f aca="false">LN(P413/P412)</f>
        <v>0.00684563220646421</v>
      </c>
      <c r="U413" s="9" t="n">
        <f aca="false">M413/M412-1</f>
        <v>0.0114024540329454</v>
      </c>
      <c r="V413" s="9" t="n">
        <f aca="false">O413/O412-1</f>
        <v>0.00537340494137895</v>
      </c>
    </row>
    <row r="414" customFormat="false" ht="15" hidden="false" customHeight="false" outlineLevel="0" collapsed="false">
      <c r="A414" s="5" t="n">
        <v>44427</v>
      </c>
      <c r="B414" s="6" t="n">
        <v>4405.8</v>
      </c>
      <c r="C414" s="9" t="n">
        <f aca="false">B414/B413-1</f>
        <v>0.0012567410636164</v>
      </c>
      <c r="D414" s="9" t="n">
        <f aca="false">LN(B414/B413)</f>
        <v>0.00125595202557439</v>
      </c>
      <c r="E414" s="9" t="n">
        <f aca="false">B414/B409-1</f>
        <v>-0.0123362692593082</v>
      </c>
      <c r="F414" s="9" t="n">
        <f aca="false">B414/B393-1</f>
        <v>0.0108082933174878</v>
      </c>
      <c r="G414" s="0" t="n">
        <f aca="false">MAX(G413,B414)</f>
        <v>4479.71</v>
      </c>
      <c r="H414" s="9" t="n">
        <f aca="false">B414/G414-1</f>
        <v>-0.0164988358621428</v>
      </c>
      <c r="I414" s="0" t="n">
        <f aca="false">IF(AND($A414&gt;=CrashTest!$B$3,$A414&lt;=CrashTest!$C$3),1,IF(AND($A414&gt;=CrashTest!$B$4,$A414&lt;=CrashTest!$C$4),2,IF(AND($A414&gt;=CrashTest!$B$5,$A414&lt;=CrashTest!$C$5),3,IF(AND($A414&gt;=CrashTest!$B$6,$A414&lt;=CrashTest!$C$6),4,IF(AND($A414&gt;=CrashTest!$B$7,$A414&lt;=CrashTest!$C$7),5,0)))))</f>
        <v>0</v>
      </c>
      <c r="J414" s="0" t="str">
        <f aca="false">IF(I414=0,"",IF(I413=I414,MAX(J413,B414),B414))</f>
        <v/>
      </c>
      <c r="K414" s="9" t="str">
        <f aca="false">IF(I414=0,"",B414/J414-1)</f>
        <v/>
      </c>
      <c r="L414" s="0" t="n">
        <f aca="false">MATCH($A414,DailyBTC!$A:$A,0)</f>
        <v>599</v>
      </c>
      <c r="M414" s="8" t="n">
        <f aca="false">INDEX(DailyBTC!$F:$F,$L414)</f>
        <v>5138.22925645378</v>
      </c>
      <c r="N414" s="8" t="n">
        <f aca="false">INDEX(DailyETH!$F:$F,$L414)</f>
        <v>180.949097290141</v>
      </c>
      <c r="O414" s="8" t="n">
        <f aca="false">INDEX(DailyBTC!$B:$B,$L414)</f>
        <v>46646.8615049679</v>
      </c>
      <c r="P414" s="8" t="n">
        <f aca="false">INDEX(DailyETH!$B:$B,$L414)</f>
        <v>3173.97182279369</v>
      </c>
      <c r="Q414" s="9" t="n">
        <f aca="false">LN(M414/M413)</f>
        <v>-0.019112630013455</v>
      </c>
      <c r="R414" s="9" t="n">
        <f aca="false">LN(N414/N413)</f>
        <v>-0.0340581400930252</v>
      </c>
      <c r="S414" s="9" t="n">
        <f aca="false">LN(O414/O413)</f>
        <v>0.036957811311077</v>
      </c>
      <c r="T414" s="9" t="n">
        <f aca="false">LN(P414/P413)</f>
        <v>0.0426920932543204</v>
      </c>
      <c r="U414" s="9" t="n">
        <f aca="false">M414/M413-1</f>
        <v>-0.0189311417788136</v>
      </c>
      <c r="V414" s="9" t="n">
        <f aca="false">O414/O413-1</f>
        <v>0.0376492428535777</v>
      </c>
    </row>
    <row r="415" customFormat="false" ht="15" hidden="false" customHeight="false" outlineLevel="0" collapsed="false">
      <c r="A415" s="5" t="n">
        <v>44428</v>
      </c>
      <c r="B415" s="6" t="n">
        <v>4441.67</v>
      </c>
      <c r="C415" s="9" t="n">
        <f aca="false">B415/B414-1</f>
        <v>0.00814154069635475</v>
      </c>
      <c r="D415" s="9" t="n">
        <f aca="false">LN(B415/B414)</f>
        <v>0.0081085771490773</v>
      </c>
      <c r="E415" s="9" t="n">
        <f aca="false">B415/B410-1</f>
        <v>-0.00589301700984779</v>
      </c>
      <c r="F415" s="9" t="n">
        <f aca="false">B415/B394-1</f>
        <v>0.0169869123613617</v>
      </c>
      <c r="G415" s="0" t="n">
        <f aca="false">MAX(G414,B415)</f>
        <v>4479.71</v>
      </c>
      <c r="H415" s="9" t="n">
        <f aca="false">B415/G415-1</f>
        <v>-0.00849162110940216</v>
      </c>
      <c r="I415" s="0" t="n">
        <f aca="false">IF(AND($A415&gt;=CrashTest!$B$3,$A415&lt;=CrashTest!$C$3),1,IF(AND($A415&gt;=CrashTest!$B$4,$A415&lt;=CrashTest!$C$4),2,IF(AND($A415&gt;=CrashTest!$B$5,$A415&lt;=CrashTest!$C$5),3,IF(AND($A415&gt;=CrashTest!$B$6,$A415&lt;=CrashTest!$C$6),4,IF(AND($A415&gt;=CrashTest!$B$7,$A415&lt;=CrashTest!$C$7),5,0)))))</f>
        <v>0</v>
      </c>
      <c r="J415" s="0" t="str">
        <f aca="false">IF(I415=0,"",IF(I414=I415,MAX(J414,B415),B415))</f>
        <v/>
      </c>
      <c r="K415" s="9" t="str">
        <f aca="false">IF(I415=0,"",B415/J415-1)</f>
        <v/>
      </c>
      <c r="L415" s="0" t="n">
        <f aca="false">MATCH($A415,DailyBTC!$A:$A,0)</f>
        <v>600</v>
      </c>
      <c r="M415" s="8" t="n">
        <f aca="false">INDEX(DailyBTC!$F:$F,$L415)</f>
        <v>5147.6182872928</v>
      </c>
      <c r="N415" s="8" t="n">
        <f aca="false">INDEX(DailyETH!$F:$F,$L415)</f>
        <v>181.460542136664</v>
      </c>
      <c r="O415" s="8" t="n">
        <f aca="false">INDEX(DailyBTC!$B:$B,$L415)</f>
        <v>49240.8356049094</v>
      </c>
      <c r="P415" s="8" t="n">
        <f aca="false">INDEX(DailyETH!$B:$B,$L415)</f>
        <v>3278.21872413793</v>
      </c>
      <c r="Q415" s="9" t="n">
        <f aca="false">LN(M415/M414)</f>
        <v>0.00182562174032094</v>
      </c>
      <c r="R415" s="9" t="n">
        <f aca="false">LN(N415/N414)</f>
        <v>0.00282247010240049</v>
      </c>
      <c r="S415" s="9" t="n">
        <f aca="false">LN(O415/O414)</f>
        <v>0.0541176236776311</v>
      </c>
      <c r="T415" s="9" t="n">
        <f aca="false">LN(P415/P414)</f>
        <v>0.0323164584118268</v>
      </c>
      <c r="U415" s="9" t="n">
        <f aca="false">M415/M414-1</f>
        <v>0.00182728920225417</v>
      </c>
      <c r="V415" s="9" t="n">
        <f aca="false">O415/O414-1</f>
        <v>0.0556087594374435</v>
      </c>
    </row>
    <row r="416" customFormat="false" ht="15" hidden="false" customHeight="false" outlineLevel="0" collapsed="false">
      <c r="A416" s="5" t="n">
        <v>44431</v>
      </c>
      <c r="B416" s="6" t="n">
        <v>4479.53</v>
      </c>
      <c r="C416" s="9" t="n">
        <f aca="false">B416/B415-1</f>
        <v>0.00852382099525628</v>
      </c>
      <c r="D416" s="9" t="n">
        <f aca="false">LN(B416/B415)</f>
        <v>0.00848769835653407</v>
      </c>
      <c r="E416" s="9" t="n">
        <f aca="false">B416/B411-1</f>
        <v>-4.01811724419776E-005</v>
      </c>
      <c r="F416" s="9" t="n">
        <f aca="false">B416/B395-1</f>
        <v>0.0153543119686113</v>
      </c>
      <c r="G416" s="0" t="n">
        <f aca="false">MAX(G415,B416)</f>
        <v>4479.71</v>
      </c>
      <c r="H416" s="9" t="n">
        <f aca="false">B416/G416-1</f>
        <v>-4.01811724419776E-005</v>
      </c>
      <c r="I416" s="0" t="n">
        <f aca="false">IF(AND($A416&gt;=CrashTest!$B$3,$A416&lt;=CrashTest!$C$3),1,IF(AND($A416&gt;=CrashTest!$B$4,$A416&lt;=CrashTest!$C$4),2,IF(AND($A416&gt;=CrashTest!$B$5,$A416&lt;=CrashTest!$C$5),3,IF(AND($A416&gt;=CrashTest!$B$6,$A416&lt;=CrashTest!$C$6),4,IF(AND($A416&gt;=CrashTest!$B$7,$A416&lt;=CrashTest!$C$7),5,0)))))</f>
        <v>0</v>
      </c>
      <c r="J416" s="0" t="str">
        <f aca="false">IF(I416=0,"",IF(I415=I416,MAX(J415,B416),B416))</f>
        <v/>
      </c>
      <c r="K416" s="9" t="str">
        <f aca="false">IF(I416=0,"",B416/J416-1)</f>
        <v/>
      </c>
      <c r="L416" s="0" t="n">
        <f aca="false">MATCH($A416,DailyBTC!$A:$A,0)</f>
        <v>603</v>
      </c>
      <c r="M416" s="8" t="n">
        <f aca="false">INDEX(DailyBTC!$F:$F,$L416)</f>
        <v>5200.90608893512</v>
      </c>
      <c r="N416" s="8" t="n">
        <f aca="false">INDEX(DailyETH!$F:$F,$L416)</f>
        <v>187.397578483822</v>
      </c>
      <c r="O416" s="8" t="n">
        <f aca="false">INDEX(DailyBTC!$B:$B,$L416)</f>
        <v>49590.8763676213</v>
      </c>
      <c r="P416" s="8" t="n">
        <f aca="false">INDEX(DailyETH!$B:$B,$L416)</f>
        <v>3322.63785096435</v>
      </c>
      <c r="Q416" s="9" t="n">
        <f aca="false">LN(M416/M415)</f>
        <v>0.0102987190628458</v>
      </c>
      <c r="R416" s="9" t="n">
        <f aca="false">LN(N416/N415)</f>
        <v>0.0321942167020246</v>
      </c>
      <c r="S416" s="9" t="n">
        <f aca="false">LN(O416/O415)</f>
        <v>0.00708360139478653</v>
      </c>
      <c r="T416" s="9" t="n">
        <f aca="false">LN(P416/P415)</f>
        <v>0.0134587979068815</v>
      </c>
      <c r="U416" s="9" t="n">
        <f aca="false">M416/M415-1</f>
        <v>0.0103519333929372</v>
      </c>
      <c r="V416" s="9" t="n">
        <f aca="false">O416/O415-1</f>
        <v>0.00710874944366302</v>
      </c>
    </row>
    <row r="417" customFormat="false" ht="15" hidden="false" customHeight="false" outlineLevel="0" collapsed="false">
      <c r="A417" s="5" t="n">
        <v>44432</v>
      </c>
      <c r="B417" s="6" t="n">
        <v>4486.23</v>
      </c>
      <c r="C417" s="9" t="n">
        <f aca="false">B417/B416-1</f>
        <v>0.00149569262846772</v>
      </c>
      <c r="D417" s="9" t="n">
        <f aca="false">LN(B417/B416)</f>
        <v>0.00149457519433485</v>
      </c>
      <c r="E417" s="9" t="n">
        <f aca="false">B417/B412-1</f>
        <v>0.00857673423139871</v>
      </c>
      <c r="F417" s="9" t="n">
        <f aca="false">B417/B396-1</f>
        <v>0.0144562784071636</v>
      </c>
      <c r="G417" s="0" t="n">
        <f aca="false">MAX(G416,B417)</f>
        <v>4486.23</v>
      </c>
      <c r="H417" s="9" t="n">
        <f aca="false">B417/G417-1</f>
        <v>0</v>
      </c>
      <c r="I417" s="0" t="n">
        <f aca="false">IF(AND($A417&gt;=CrashTest!$B$3,$A417&lt;=CrashTest!$C$3),1,IF(AND($A417&gt;=CrashTest!$B$4,$A417&lt;=CrashTest!$C$4),2,IF(AND($A417&gt;=CrashTest!$B$5,$A417&lt;=CrashTest!$C$5),3,IF(AND($A417&gt;=CrashTest!$B$6,$A417&lt;=CrashTest!$C$6),4,IF(AND($A417&gt;=CrashTest!$B$7,$A417&lt;=CrashTest!$C$7),5,0)))))</f>
        <v>0</v>
      </c>
      <c r="J417" s="0" t="str">
        <f aca="false">IF(I417=0,"",IF(I416=I417,MAX(J416,B417),B417))</f>
        <v/>
      </c>
      <c r="K417" s="9" t="str">
        <f aca="false">IF(I417=0,"",B417/J417-1)</f>
        <v/>
      </c>
      <c r="L417" s="0" t="n">
        <f aca="false">MATCH($A417,DailyBTC!$A:$A,0)</f>
        <v>604</v>
      </c>
      <c r="M417" s="8" t="n">
        <f aca="false">INDEX(DailyBTC!$F:$F,$L417)</f>
        <v>5185.88739519914</v>
      </c>
      <c r="N417" s="8" t="n">
        <f aca="false">INDEX(DailyETH!$F:$F,$L417)</f>
        <v>187.282683966649</v>
      </c>
      <c r="O417" s="8" t="n">
        <f aca="false">INDEX(DailyBTC!$B:$B,$L417)</f>
        <v>47925.8622127411</v>
      </c>
      <c r="P417" s="8" t="n">
        <f aca="false">INDEX(DailyETH!$B:$B,$L417)</f>
        <v>3183.60909175921</v>
      </c>
      <c r="Q417" s="9" t="n">
        <f aca="false">LN(M417/M416)</f>
        <v>-0.00289188462747287</v>
      </c>
      <c r="R417" s="9" t="n">
        <f aca="false">LN(N417/N416)</f>
        <v>-0.000613293692191609</v>
      </c>
      <c r="S417" s="9" t="n">
        <f aca="false">LN(O417/O416)</f>
        <v>-0.0341515929638309</v>
      </c>
      <c r="T417" s="9" t="n">
        <f aca="false">LN(P417/P416)</f>
        <v>-0.0427435131205436</v>
      </c>
      <c r="U417" s="9" t="n">
        <f aca="false">M417/M416-1</f>
        <v>-0.0028877071570147</v>
      </c>
      <c r="V417" s="9" t="n">
        <f aca="false">O417/O416-1</f>
        <v>-0.0335750096960842</v>
      </c>
    </row>
    <row r="418" customFormat="false" ht="15" hidden="false" customHeight="false" outlineLevel="0" collapsed="false">
      <c r="A418" s="5" t="n">
        <v>44433</v>
      </c>
      <c r="B418" s="6" t="n">
        <v>4496.19</v>
      </c>
      <c r="C418" s="9" t="n">
        <f aca="false">B418/B417-1</f>
        <v>0.00222012692171369</v>
      </c>
      <c r="D418" s="9" t="n">
        <f aca="false">LN(B418/B417)</f>
        <v>0.00221766608151809</v>
      </c>
      <c r="E418" s="9" t="n">
        <f aca="false">B418/B413-1</f>
        <v>0.0217986623548099</v>
      </c>
      <c r="F418" s="9" t="n">
        <f aca="false">B418/B397-1</f>
        <v>0.0215224039296051</v>
      </c>
      <c r="G418" s="0" t="n">
        <f aca="false">MAX(G417,B418)</f>
        <v>4496.19</v>
      </c>
      <c r="H418" s="9" t="n">
        <f aca="false">B418/G418-1</f>
        <v>0</v>
      </c>
      <c r="I418" s="0" t="n">
        <f aca="false">IF(AND($A418&gt;=CrashTest!$B$3,$A418&lt;=CrashTest!$C$3),1,IF(AND($A418&gt;=CrashTest!$B$4,$A418&lt;=CrashTest!$C$4),2,IF(AND($A418&gt;=CrashTest!$B$5,$A418&lt;=CrashTest!$C$5),3,IF(AND($A418&gt;=CrashTest!$B$6,$A418&lt;=CrashTest!$C$6),4,IF(AND($A418&gt;=CrashTest!$B$7,$A418&lt;=CrashTest!$C$7),5,0)))))</f>
        <v>0</v>
      </c>
      <c r="J418" s="0" t="str">
        <f aca="false">IF(I418=0,"",IF(I417=I418,MAX(J417,B418),B418))</f>
        <v/>
      </c>
      <c r="K418" s="9" t="str">
        <f aca="false">IF(I418=0,"",B418/J418-1)</f>
        <v/>
      </c>
      <c r="L418" s="0" t="n">
        <f aca="false">MATCH($A418,DailyBTC!$A:$A,0)</f>
        <v>605</v>
      </c>
      <c r="M418" s="8" t="n">
        <f aca="false">INDEX(DailyBTC!$F:$F,$L418)</f>
        <v>5174.22702021825</v>
      </c>
      <c r="N418" s="8" t="n">
        <f aca="false">INDEX(DailyETH!$F:$F,$L418)</f>
        <v>186.6121129747</v>
      </c>
      <c r="O418" s="8" t="n">
        <f aca="false">INDEX(DailyBTC!$B:$B,$L418)</f>
        <v>49002.3166049094</v>
      </c>
      <c r="P418" s="8" t="n">
        <f aca="false">INDEX(DailyETH!$B:$B,$L418)</f>
        <v>3228.70326125073</v>
      </c>
      <c r="Q418" s="9" t="n">
        <f aca="false">LN(M418/M417)</f>
        <v>-0.00225101373150651</v>
      </c>
      <c r="R418" s="9" t="n">
        <f aca="false">LN(N418/N417)</f>
        <v>-0.00358695395823172</v>
      </c>
      <c r="S418" s="9" t="n">
        <f aca="false">LN(O418/O417)</f>
        <v>0.0222122949982279</v>
      </c>
      <c r="T418" s="9" t="n">
        <f aca="false">LN(P418/P417)</f>
        <v>0.0140651017637716</v>
      </c>
      <c r="U418" s="9" t="n">
        <f aca="false">M418/M417-1</f>
        <v>-0.00224848210003215</v>
      </c>
      <c r="V418" s="9" t="n">
        <f aca="false">O418/O417-1</f>
        <v>0.0224608247503186</v>
      </c>
    </row>
    <row r="419" customFormat="false" ht="15" hidden="false" customHeight="false" outlineLevel="0" collapsed="false">
      <c r="A419" s="5" t="n">
        <v>44434</v>
      </c>
      <c r="B419" s="6" t="n">
        <v>4470</v>
      </c>
      <c r="C419" s="9" t="n">
        <f aca="false">B419/B418-1</f>
        <v>-0.00582493177556986</v>
      </c>
      <c r="D419" s="9" t="n">
        <f aca="false">LN(B419/B418)</f>
        <v>-0.00584196285946962</v>
      </c>
      <c r="E419" s="9" t="n">
        <f aca="false">B419/B414-1</f>
        <v>0.0145717009396704</v>
      </c>
      <c r="F419" s="9" t="n">
        <f aca="false">B419/B398-1</f>
        <v>0.0157613438045374</v>
      </c>
      <c r="G419" s="0" t="n">
        <f aca="false">MAX(G418,B419)</f>
        <v>4496.19</v>
      </c>
      <c r="H419" s="9" t="n">
        <f aca="false">B419/G419-1</f>
        <v>-0.00582493177556986</v>
      </c>
      <c r="I419" s="0" t="n">
        <f aca="false">IF(AND($A419&gt;=CrashTest!$B$3,$A419&lt;=CrashTest!$C$3),1,IF(AND($A419&gt;=CrashTest!$B$4,$A419&lt;=CrashTest!$C$4),2,IF(AND($A419&gt;=CrashTest!$B$5,$A419&lt;=CrashTest!$C$5),3,IF(AND($A419&gt;=CrashTest!$B$6,$A419&lt;=CrashTest!$C$6),4,IF(AND($A419&gt;=CrashTest!$B$7,$A419&lt;=CrashTest!$C$7),5,0)))))</f>
        <v>0</v>
      </c>
      <c r="J419" s="0" t="str">
        <f aca="false">IF(I419=0,"",IF(I418=I419,MAX(J418,B419),B419))</f>
        <v/>
      </c>
      <c r="K419" s="9" t="str">
        <f aca="false">IF(I419=0,"",B419/J419-1)</f>
        <v/>
      </c>
      <c r="L419" s="0" t="n">
        <f aca="false">MATCH($A419,DailyBTC!$A:$A,0)</f>
        <v>606</v>
      </c>
      <c r="M419" s="8" t="n">
        <f aca="false">INDEX(DailyBTC!$F:$F,$L419)</f>
        <v>5183.28410409311</v>
      </c>
      <c r="N419" s="8" t="n">
        <f aca="false">INDEX(DailyETH!$F:$F,$L419)</f>
        <v>188.398909890355</v>
      </c>
      <c r="O419" s="8" t="n">
        <f aca="false">INDEX(DailyBTC!$B:$B,$L419)</f>
        <v>47190.3449929866</v>
      </c>
      <c r="P419" s="8" t="n">
        <f aca="false">INDEX(DailyETH!$B:$B,$L419)</f>
        <v>3120.59653535944</v>
      </c>
      <c r="Q419" s="9" t="n">
        <f aca="false">LN(M419/M418)</f>
        <v>0.0017488923882719</v>
      </c>
      <c r="R419" s="9" t="n">
        <f aca="false">LN(N419/N418)</f>
        <v>0.00952937555498878</v>
      </c>
      <c r="S419" s="9" t="n">
        <f aca="false">LN(O419/O418)</f>
        <v>-0.0376782582103863</v>
      </c>
      <c r="T419" s="9" t="n">
        <f aca="false">LN(P419/P418)</f>
        <v>-0.0340564087439146</v>
      </c>
      <c r="U419" s="9" t="n">
        <f aca="false">M419/M418-1</f>
        <v>0.00175042259248892</v>
      </c>
      <c r="V419" s="9" t="n">
        <f aca="false">O419/O418-1</f>
        <v>-0.0369772642900166</v>
      </c>
    </row>
    <row r="420" customFormat="false" ht="15" hidden="false" customHeight="false" outlineLevel="0" collapsed="false">
      <c r="A420" s="5" t="n">
        <v>44435</v>
      </c>
      <c r="B420" s="6" t="n">
        <v>4509.37</v>
      </c>
      <c r="C420" s="9" t="n">
        <f aca="false">B420/B419-1</f>
        <v>0.00880760626398214</v>
      </c>
      <c r="D420" s="9" t="n">
        <f aca="false">LN(B420/B419)</f>
        <v>0.00876904555289769</v>
      </c>
      <c r="E420" s="9" t="n">
        <f aca="false">B420/B415-1</f>
        <v>0.0152420148277561</v>
      </c>
      <c r="F420" s="9" t="n">
        <f aca="false">B420/B399-1</f>
        <v>0.0204156908002671</v>
      </c>
      <c r="G420" s="0" t="n">
        <f aca="false">MAX(G419,B420)</f>
        <v>4509.37</v>
      </c>
      <c r="H420" s="9" t="n">
        <f aca="false">B420/G420-1</f>
        <v>0</v>
      </c>
      <c r="I420" s="0" t="n">
        <f aca="false">IF(AND($A420&gt;=CrashTest!$B$3,$A420&lt;=CrashTest!$C$3),1,IF(AND($A420&gt;=CrashTest!$B$4,$A420&lt;=CrashTest!$C$4),2,IF(AND($A420&gt;=CrashTest!$B$5,$A420&lt;=CrashTest!$C$5),3,IF(AND($A420&gt;=CrashTest!$B$6,$A420&lt;=CrashTest!$C$6),4,IF(AND($A420&gt;=CrashTest!$B$7,$A420&lt;=CrashTest!$C$7),5,0)))))</f>
        <v>0</v>
      </c>
      <c r="J420" s="0" t="str">
        <f aca="false">IF(I420=0,"",IF(I419=I420,MAX(J419,B420),B420))</f>
        <v/>
      </c>
      <c r="K420" s="9" t="str">
        <f aca="false">IF(I420=0,"",B420/J420-1)</f>
        <v/>
      </c>
      <c r="L420" s="0" t="n">
        <f aca="false">MATCH($A420,DailyBTC!$A:$A,0)</f>
        <v>607</v>
      </c>
      <c r="M420" s="8" t="n">
        <f aca="false">INDEX(DailyBTC!$F:$F,$L420)</f>
        <v>5168.4414600152</v>
      </c>
      <c r="N420" s="8" t="n">
        <f aca="false">INDEX(DailyETH!$F:$F,$L420)</f>
        <v>186.586723043012</v>
      </c>
      <c r="O420" s="8" t="n">
        <f aca="false">INDEX(DailyBTC!$B:$B,$L420)</f>
        <v>49048.4755891292</v>
      </c>
      <c r="P420" s="8" t="n">
        <f aca="false">INDEX(DailyETH!$B:$B,$L420)</f>
        <v>3270.01309877265</v>
      </c>
      <c r="Q420" s="9" t="n">
        <f aca="false">LN(M420/M419)</f>
        <v>-0.00286766764778449</v>
      </c>
      <c r="R420" s="9" t="n">
        <f aca="false">LN(N420/N419)</f>
        <v>-0.00966544206579764</v>
      </c>
      <c r="S420" s="9" t="n">
        <f aca="false">LN(O420/O419)</f>
        <v>0.038619790381557</v>
      </c>
      <c r="T420" s="9" t="n">
        <f aca="false">LN(P420/P419)</f>
        <v>0.0467698098658908</v>
      </c>
      <c r="U420" s="9" t="n">
        <f aca="false">M420/M419-1</f>
        <v>-0.00286355981648523</v>
      </c>
      <c r="V420" s="9" t="n">
        <f aca="false">O420/O419-1</f>
        <v>0.0393752280560518</v>
      </c>
    </row>
    <row r="421" customFormat="false" ht="15" hidden="false" customHeight="false" outlineLevel="0" collapsed="false">
      <c r="A421" s="5" t="n">
        <v>44438</v>
      </c>
      <c r="B421" s="6" t="n">
        <v>4528.79</v>
      </c>
      <c r="C421" s="9" t="n">
        <f aca="false">B421/B420-1</f>
        <v>0.00430658828173347</v>
      </c>
      <c r="D421" s="9" t="n">
        <f aca="false">LN(B421/B420)</f>
        <v>0.00429734146905686</v>
      </c>
      <c r="E421" s="9" t="n">
        <f aca="false">B421/B416-1</f>
        <v>0.0109966893848239</v>
      </c>
      <c r="F421" s="9" t="n">
        <f aca="false">B421/B400-1</f>
        <v>0.0303804553086733</v>
      </c>
      <c r="G421" s="0" t="n">
        <f aca="false">MAX(G420,B421)</f>
        <v>4528.79</v>
      </c>
      <c r="H421" s="9" t="n">
        <f aca="false">B421/G421-1</f>
        <v>0</v>
      </c>
      <c r="I421" s="0" t="n">
        <f aca="false">IF(AND($A421&gt;=CrashTest!$B$3,$A421&lt;=CrashTest!$C$3),1,IF(AND($A421&gt;=CrashTest!$B$4,$A421&lt;=CrashTest!$C$4),2,IF(AND($A421&gt;=CrashTest!$B$5,$A421&lt;=CrashTest!$C$5),3,IF(AND($A421&gt;=CrashTest!$B$6,$A421&lt;=CrashTest!$C$6),4,IF(AND($A421&gt;=CrashTest!$B$7,$A421&lt;=CrashTest!$C$7),5,0)))))</f>
        <v>0</v>
      </c>
      <c r="J421" s="0" t="str">
        <f aca="false">IF(I421=0,"",IF(I420=I421,MAX(J420,B421),B421))</f>
        <v/>
      </c>
      <c r="K421" s="9" t="str">
        <f aca="false">IF(I421=0,"",B421/J421-1)</f>
        <v/>
      </c>
      <c r="L421" s="0" t="n">
        <f aca="false">MATCH($A421,DailyBTC!$A:$A,0)</f>
        <v>610</v>
      </c>
      <c r="M421" s="8" t="n">
        <f aca="false">INDEX(DailyBTC!$F:$F,$L421)</f>
        <v>5140.30337893657</v>
      </c>
      <c r="N421" s="8" t="n">
        <f aca="false">INDEX(DailyETH!$F:$F,$L421)</f>
        <v>187.76799543658</v>
      </c>
      <c r="O421" s="8" t="n">
        <f aca="false">INDEX(DailyBTC!$B:$B,$L421)</f>
        <v>47125.7685189947</v>
      </c>
      <c r="P421" s="8" t="n">
        <f aca="false">INDEX(DailyETH!$B:$B,$L421)</f>
        <v>3238.36036382233</v>
      </c>
      <c r="Q421" s="9" t="n">
        <f aca="false">LN(M421/M420)</f>
        <v>-0.00545908379694393</v>
      </c>
      <c r="R421" s="9" t="n">
        <f aca="false">LN(N421/N420)</f>
        <v>0.00631100000062881</v>
      </c>
      <c r="S421" s="9" t="n">
        <f aca="false">LN(O421/O420)</f>
        <v>-0.0399891530848791</v>
      </c>
      <c r="T421" s="9" t="n">
        <f aca="false">LN(P421/P420)</f>
        <v>-0.00972684947829237</v>
      </c>
      <c r="U421" s="9" t="n">
        <f aca="false">M421/M420-1</f>
        <v>-0.00544421007692919</v>
      </c>
      <c r="V421" s="9" t="n">
        <f aca="false">O421/O420-1</f>
        <v>-0.0392001391896599</v>
      </c>
    </row>
    <row r="422" customFormat="false" ht="15" hidden="false" customHeight="false" outlineLevel="0" collapsed="false">
      <c r="A422" s="5" t="n">
        <v>44439</v>
      </c>
      <c r="B422" s="6" t="n">
        <v>4522.68</v>
      </c>
      <c r="C422" s="9" t="n">
        <f aca="false">B422/B421-1</f>
        <v>-0.00134914623994487</v>
      </c>
      <c r="D422" s="9" t="n">
        <f aca="false">LN(B422/B421)</f>
        <v>-0.00135005715713242</v>
      </c>
      <c r="E422" s="9" t="n">
        <f aca="false">B422/B417-1</f>
        <v>0.00812486207795882</v>
      </c>
      <c r="F422" s="9" t="n">
        <f aca="false">B422/B401-1</f>
        <v>0.0308901430538209</v>
      </c>
      <c r="G422" s="0" t="n">
        <f aca="false">MAX(G421,B422)</f>
        <v>4528.79</v>
      </c>
      <c r="H422" s="9" t="n">
        <f aca="false">B422/G422-1</f>
        <v>-0.00134914623994487</v>
      </c>
      <c r="I422" s="0" t="n">
        <f aca="false">IF(AND($A422&gt;=CrashTest!$B$3,$A422&lt;=CrashTest!$C$3),1,IF(AND($A422&gt;=CrashTest!$B$4,$A422&lt;=CrashTest!$C$4),2,IF(AND($A422&gt;=CrashTest!$B$5,$A422&lt;=CrashTest!$C$5),3,IF(AND($A422&gt;=CrashTest!$B$6,$A422&lt;=CrashTest!$C$6),4,IF(AND($A422&gt;=CrashTest!$B$7,$A422&lt;=CrashTest!$C$7),5,0)))))</f>
        <v>0</v>
      </c>
      <c r="J422" s="0" t="str">
        <f aca="false">IF(I422=0,"",IF(I421=I422,MAX(J421,B422),B422))</f>
        <v/>
      </c>
      <c r="K422" s="9" t="str">
        <f aca="false">IF(I422=0,"",B422/J422-1)</f>
        <v/>
      </c>
      <c r="L422" s="0" t="n">
        <f aca="false">MATCH($A422,DailyBTC!$A:$A,0)</f>
        <v>611</v>
      </c>
      <c r="M422" s="8" t="n">
        <f aca="false">INDEX(DailyBTC!$F:$F,$L422)</f>
        <v>5130.95126746269</v>
      </c>
      <c r="N422" s="8" t="n">
        <f aca="false">INDEX(DailyETH!$F:$F,$L422)</f>
        <v>188.972571542076</v>
      </c>
      <c r="O422" s="8" t="n">
        <f aca="false">INDEX(DailyBTC!$B:$B,$L422)</f>
        <v>47219.2443424898</v>
      </c>
      <c r="P422" s="8" t="n">
        <f aca="false">INDEX(DailyETH!$B:$B,$L422)</f>
        <v>3431.94775306838</v>
      </c>
      <c r="Q422" s="9" t="n">
        <f aca="false">LN(M422/M421)</f>
        <v>-0.00182102661850907</v>
      </c>
      <c r="R422" s="9" t="n">
        <f aca="false">LN(N422/N421)</f>
        <v>0.00639474649637707</v>
      </c>
      <c r="S422" s="9" t="n">
        <f aca="false">LN(O422/O421)</f>
        <v>0.00198157488662353</v>
      </c>
      <c r="T422" s="9" t="n">
        <f aca="false">LN(P422/P421)</f>
        <v>0.0580608168811951</v>
      </c>
      <c r="U422" s="9" t="n">
        <f aca="false">M422/M421-1</f>
        <v>-0.00181936955554096</v>
      </c>
      <c r="V422" s="9" t="n">
        <f aca="false">O422/O421-1</f>
        <v>0.00198353950360342</v>
      </c>
    </row>
    <row r="423" customFormat="false" ht="15" hidden="false" customHeight="false" outlineLevel="0" collapsed="false">
      <c r="A423" s="5" t="n">
        <v>44440</v>
      </c>
      <c r="B423" s="6" t="n">
        <v>4524.09</v>
      </c>
      <c r="C423" s="9" t="n">
        <f aca="false">B423/B422-1</f>
        <v>0.000311762052588316</v>
      </c>
      <c r="D423" s="9" t="n">
        <f aca="false">LN(B423/B422)</f>
        <v>0.000311713464897869</v>
      </c>
      <c r="E423" s="9" t="n">
        <f aca="false">B423/B418-1</f>
        <v>0.00620525378153514</v>
      </c>
      <c r="F423" s="9" t="n">
        <f aca="false">B423/B402-1</f>
        <v>0.0228208403513335</v>
      </c>
      <c r="G423" s="0" t="n">
        <f aca="false">MAX(G422,B423)</f>
        <v>4528.79</v>
      </c>
      <c r="H423" s="9" t="n">
        <f aca="false">B423/G423-1</f>
        <v>-0.00103780479995752</v>
      </c>
      <c r="I423" s="0" t="n">
        <f aca="false">IF(AND($A423&gt;=CrashTest!$B$3,$A423&lt;=CrashTest!$C$3),1,IF(AND($A423&gt;=CrashTest!$B$4,$A423&lt;=CrashTest!$C$4),2,IF(AND($A423&gt;=CrashTest!$B$5,$A423&lt;=CrashTest!$C$5),3,IF(AND($A423&gt;=CrashTest!$B$6,$A423&lt;=CrashTest!$C$6),4,IF(AND($A423&gt;=CrashTest!$B$7,$A423&lt;=CrashTest!$C$7),5,0)))))</f>
        <v>0</v>
      </c>
      <c r="J423" s="0" t="str">
        <f aca="false">IF(I423=0,"",IF(I422=I423,MAX(J422,B423),B423))</f>
        <v/>
      </c>
      <c r="K423" s="9" t="str">
        <f aca="false">IF(I423=0,"",B423/J423-1)</f>
        <v/>
      </c>
      <c r="L423" s="0" t="n">
        <f aca="false">MATCH($A423,DailyBTC!$A:$A,0)</f>
        <v>612</v>
      </c>
      <c r="M423" s="8" t="n">
        <f aca="false">INDEX(DailyBTC!$F:$F,$L423)</f>
        <v>5134.56108768328</v>
      </c>
      <c r="N423" s="8" t="n">
        <f aca="false">INDEX(DailyETH!$F:$F,$L423)</f>
        <v>188.146883180166</v>
      </c>
      <c r="O423" s="8" t="n">
        <f aca="false">INDEX(DailyBTC!$B:$B,$L423)</f>
        <v>48688.5375572764</v>
      </c>
      <c r="P423" s="8" t="n">
        <f aca="false">INDEX(DailyETH!$B:$B,$L423)</f>
        <v>3793.82968188194</v>
      </c>
      <c r="Q423" s="9" t="n">
        <f aca="false">LN(M423/M422)</f>
        <v>0.000703290833326294</v>
      </c>
      <c r="R423" s="9" t="n">
        <f aca="false">LN(N423/N422)</f>
        <v>-0.00437892912154122</v>
      </c>
      <c r="S423" s="9" t="n">
        <f aca="false">LN(O423/O422)</f>
        <v>0.0306421053340966</v>
      </c>
      <c r="T423" s="9" t="n">
        <f aca="false">LN(P423/P422)</f>
        <v>0.100248021021655</v>
      </c>
      <c r="U423" s="9" t="n">
        <f aca="false">M423/M422-1</f>
        <v>0.000703538200311327</v>
      </c>
      <c r="V423" s="9" t="n">
        <f aca="false">O423/O422-1</f>
        <v>0.0311164067796077</v>
      </c>
    </row>
    <row r="424" customFormat="false" ht="15" hidden="false" customHeight="false" outlineLevel="0" collapsed="false">
      <c r="A424" s="5" t="n">
        <v>44441</v>
      </c>
      <c r="B424" s="6" t="n">
        <v>4536.95</v>
      </c>
      <c r="C424" s="9" t="n">
        <f aca="false">B424/B423-1</f>
        <v>0.00284256060334775</v>
      </c>
      <c r="D424" s="9" t="n">
        <f aca="false">LN(B424/B423)</f>
        <v>0.00283852816777682</v>
      </c>
      <c r="E424" s="9" t="n">
        <f aca="false">B424/B419-1</f>
        <v>0.0149776286353467</v>
      </c>
      <c r="F424" s="9" t="n">
        <f aca="false">B424/B403-1</f>
        <v>0.0305020146911186</v>
      </c>
      <c r="G424" s="0" t="n">
        <f aca="false">MAX(G423,B424)</f>
        <v>4536.95</v>
      </c>
      <c r="H424" s="9" t="n">
        <f aca="false">B424/G424-1</f>
        <v>0</v>
      </c>
      <c r="I424" s="0" t="n">
        <f aca="false">IF(AND($A424&gt;=CrashTest!$B$3,$A424&lt;=CrashTest!$C$3),1,IF(AND($A424&gt;=CrashTest!$B$4,$A424&lt;=CrashTest!$C$4),2,IF(AND($A424&gt;=CrashTest!$B$5,$A424&lt;=CrashTest!$C$5),3,IF(AND($A424&gt;=CrashTest!$B$6,$A424&lt;=CrashTest!$C$6),4,IF(AND($A424&gt;=CrashTest!$B$7,$A424&lt;=CrashTest!$C$7),5,0)))))</f>
        <v>0</v>
      </c>
      <c r="J424" s="0" t="str">
        <f aca="false">IF(I424=0,"",IF(I423=I424,MAX(J423,B424),B424))</f>
        <v/>
      </c>
      <c r="K424" s="9" t="str">
        <f aca="false">IF(I424=0,"",B424/J424-1)</f>
        <v/>
      </c>
      <c r="L424" s="0" t="n">
        <f aca="false">MATCH($A424,DailyBTC!$A:$A,0)</f>
        <v>613</v>
      </c>
      <c r="M424" s="8" t="n">
        <f aca="false">INDEX(DailyBTC!$F:$F,$L424)</f>
        <v>5200.69379220247</v>
      </c>
      <c r="N424" s="8" t="n">
        <f aca="false">INDEX(DailyETH!$F:$F,$L424)</f>
        <v>192.957195350954</v>
      </c>
      <c r="O424" s="8" t="n">
        <f aca="false">INDEX(DailyBTC!$B:$B,$L424)</f>
        <v>49369.5862746932</v>
      </c>
      <c r="P424" s="8" t="n">
        <f aca="false">INDEX(DailyETH!$B:$B,$L424)</f>
        <v>3791.89593600234</v>
      </c>
      <c r="Q424" s="9" t="n">
        <f aca="false">LN(M424/M423)</f>
        <v>0.012797673185409</v>
      </c>
      <c r="R424" s="9" t="n">
        <f aca="false">LN(N424/N423)</f>
        <v>0.0252454272698587</v>
      </c>
      <c r="S424" s="9" t="n">
        <f aca="false">LN(O424/O423)</f>
        <v>0.0138909381890233</v>
      </c>
      <c r="T424" s="9" t="n">
        <f aca="false">LN(P424/P423)</f>
        <v>-0.000509838087717827</v>
      </c>
      <c r="U424" s="9" t="n">
        <f aca="false">M424/M423-1</f>
        <v>0.0128799138601794</v>
      </c>
      <c r="V424" s="9" t="n">
        <f aca="false">O424/O423-1</f>
        <v>0.0139878655549188</v>
      </c>
    </row>
    <row r="425" customFormat="false" ht="15" hidden="false" customHeight="false" outlineLevel="0" collapsed="false">
      <c r="A425" s="5" t="n">
        <v>44442</v>
      </c>
      <c r="B425" s="6" t="n">
        <v>4535.43</v>
      </c>
      <c r="C425" s="9" t="n">
        <f aca="false">B425/B424-1</f>
        <v>-0.000335026835208585</v>
      </c>
      <c r="D425" s="9" t="n">
        <f aca="false">LN(B425/B424)</f>
        <v>-0.000335082969236694</v>
      </c>
      <c r="E425" s="9" t="n">
        <f aca="false">B425/B420-1</f>
        <v>0.00577907778691933</v>
      </c>
      <c r="F425" s="9" t="n">
        <f aca="false">B425/B404-1</f>
        <v>0.0240071346323181</v>
      </c>
      <c r="G425" s="0" t="n">
        <f aca="false">MAX(G424,B425)</f>
        <v>4536.95</v>
      </c>
      <c r="H425" s="9" t="n">
        <f aca="false">B425/G425-1</f>
        <v>-0.000335026835208585</v>
      </c>
      <c r="I425" s="0" t="n">
        <f aca="false">IF(AND($A425&gt;=CrashTest!$B$3,$A425&lt;=CrashTest!$C$3),1,IF(AND($A425&gt;=CrashTest!$B$4,$A425&lt;=CrashTest!$C$4),2,IF(AND($A425&gt;=CrashTest!$B$5,$A425&lt;=CrashTest!$C$5),3,IF(AND($A425&gt;=CrashTest!$B$6,$A425&lt;=CrashTest!$C$6),4,IF(AND($A425&gt;=CrashTest!$B$7,$A425&lt;=CrashTest!$C$7),5,0)))))</f>
        <v>0</v>
      </c>
      <c r="J425" s="0" t="str">
        <f aca="false">IF(I425=0,"",IF(I424=I425,MAX(J424,B425),B425))</f>
        <v/>
      </c>
      <c r="K425" s="9" t="str">
        <f aca="false">IF(I425=0,"",B425/J425-1)</f>
        <v/>
      </c>
      <c r="L425" s="0" t="n">
        <f aca="false">MATCH($A425,DailyBTC!$A:$A,0)</f>
        <v>614</v>
      </c>
      <c r="M425" s="8" t="n">
        <f aca="false">INDEX(DailyBTC!$F:$F,$L425)</f>
        <v>5171.09979843561</v>
      </c>
      <c r="N425" s="8" t="n">
        <f aca="false">INDEX(DailyETH!$F:$F,$L425)</f>
        <v>191.296675124698</v>
      </c>
      <c r="O425" s="8" t="n">
        <f aca="false">INDEX(DailyBTC!$B:$B,$L425)</f>
        <v>49860.5341635301</v>
      </c>
      <c r="P425" s="8" t="n">
        <f aca="false">INDEX(DailyETH!$B:$B,$L425)</f>
        <v>3918.58263822326</v>
      </c>
      <c r="Q425" s="9" t="n">
        <f aca="false">LN(M425/M424)</f>
        <v>-0.00570664539761222</v>
      </c>
      <c r="R425" s="9" t="n">
        <f aca="false">LN(N425/N424)</f>
        <v>-0.00864288269026868</v>
      </c>
      <c r="S425" s="9" t="n">
        <f aca="false">LN(O425/O424)</f>
        <v>0.00989521916545579</v>
      </c>
      <c r="T425" s="9" t="n">
        <f aca="false">LN(P425/P424)</f>
        <v>0.0328638755588252</v>
      </c>
      <c r="U425" s="9" t="n">
        <f aca="false">M425/M424-1</f>
        <v>-0.00569039342620714</v>
      </c>
      <c r="V425" s="9" t="n">
        <f aca="false">O425/O424-1</f>
        <v>0.00994433872921796</v>
      </c>
    </row>
    <row r="426" customFormat="false" ht="15" hidden="false" customHeight="false" outlineLevel="0" collapsed="false">
      <c r="A426" s="5" t="n">
        <v>44446</v>
      </c>
      <c r="B426" s="6" t="n">
        <v>4520.03</v>
      </c>
      <c r="C426" s="9" t="n">
        <f aca="false">B426/B425-1</f>
        <v>-0.00339548841013981</v>
      </c>
      <c r="D426" s="9" t="n">
        <f aca="false">LN(B426/B425)</f>
        <v>-0.00340126616348199</v>
      </c>
      <c r="E426" s="9" t="n">
        <f aca="false">B426/B421-1</f>
        <v>-0.00193429149949553</v>
      </c>
      <c r="F426" s="9" t="n">
        <f aca="false">B426/B405-1</f>
        <v>0.0188233119652339</v>
      </c>
      <c r="G426" s="0" t="n">
        <f aca="false">MAX(G425,B426)</f>
        <v>4536.95</v>
      </c>
      <c r="H426" s="9" t="n">
        <f aca="false">B426/G426-1</f>
        <v>-0.00372937766561243</v>
      </c>
      <c r="I426" s="0" t="n">
        <f aca="false">IF(AND($A426&gt;=CrashTest!$B$3,$A426&lt;=CrashTest!$C$3),1,IF(AND($A426&gt;=CrashTest!$B$4,$A426&lt;=CrashTest!$C$4),2,IF(AND($A426&gt;=CrashTest!$B$5,$A426&lt;=CrashTest!$C$5),3,IF(AND($A426&gt;=CrashTest!$B$6,$A426&lt;=CrashTest!$C$6),4,IF(AND($A426&gt;=CrashTest!$B$7,$A426&lt;=CrashTest!$C$7),5,0)))))</f>
        <v>0</v>
      </c>
      <c r="J426" s="0" t="str">
        <f aca="false">IF(I426=0,"",IF(I425=I426,MAX(J425,B426),B426))</f>
        <v/>
      </c>
      <c r="K426" s="9" t="str">
        <f aca="false">IF(I426=0,"",B426/J426-1)</f>
        <v/>
      </c>
      <c r="L426" s="0" t="n">
        <f aca="false">MATCH($A426,DailyBTC!$A:$A,0)</f>
        <v>618</v>
      </c>
      <c r="M426" s="8" t="n">
        <f aca="false">INDEX(DailyBTC!$F:$F,$L426)</f>
        <v>5098.07708459651</v>
      </c>
      <c r="N426" s="8" t="n">
        <f aca="false">INDEX(DailyETH!$F:$F,$L426)</f>
        <v>188.562864121496</v>
      </c>
      <c r="O426" s="8" t="n">
        <f aca="false">INDEX(DailyBTC!$B:$B,$L426)</f>
        <v>46854.4006028638</v>
      </c>
      <c r="P426" s="8" t="n">
        <f aca="false">INDEX(DailyETH!$B:$B,$L426)</f>
        <v>3432.84963062537</v>
      </c>
      <c r="Q426" s="9" t="n">
        <f aca="false">LN(M426/M425)</f>
        <v>-0.0142219664712955</v>
      </c>
      <c r="R426" s="9" t="n">
        <f aca="false">LN(N426/N425)</f>
        <v>-0.0143940479139938</v>
      </c>
      <c r="S426" s="9" t="n">
        <f aca="false">LN(O426/O425)</f>
        <v>-0.0621848574088962</v>
      </c>
      <c r="T426" s="9" t="n">
        <f aca="false">LN(P426/P425)</f>
        <v>-0.132339304179191</v>
      </c>
      <c r="U426" s="9" t="n">
        <f aca="false">M426/M425-1</f>
        <v>-0.0141213120391122</v>
      </c>
      <c r="V426" s="9" t="n">
        <f aca="false">O426/O425-1</f>
        <v>-0.0602908414660567</v>
      </c>
    </row>
    <row r="427" customFormat="false" ht="15" hidden="false" customHeight="false" outlineLevel="0" collapsed="false">
      <c r="A427" s="5" t="n">
        <v>44447</v>
      </c>
      <c r="B427" s="6" t="n">
        <v>4514.07</v>
      </c>
      <c r="C427" s="9" t="n">
        <f aca="false">B427/B426-1</f>
        <v>-0.00131857531919033</v>
      </c>
      <c r="D427" s="9" t="n">
        <f aca="false">LN(B427/B426)</f>
        <v>-0.00131944540455935</v>
      </c>
      <c r="E427" s="9" t="n">
        <f aca="false">B427/B422-1</f>
        <v>-0.00190373849133707</v>
      </c>
      <c r="F427" s="9" t="n">
        <f aca="false">B427/B406-1</f>
        <v>0.0184371721547258</v>
      </c>
      <c r="G427" s="0" t="n">
        <f aca="false">MAX(G426,B427)</f>
        <v>4536.95</v>
      </c>
      <c r="H427" s="9" t="n">
        <f aca="false">B427/G427-1</f>
        <v>-0.00504303551945695</v>
      </c>
      <c r="I427" s="0" t="n">
        <f aca="false">IF(AND($A427&gt;=CrashTest!$B$3,$A427&lt;=CrashTest!$C$3),1,IF(AND($A427&gt;=CrashTest!$B$4,$A427&lt;=CrashTest!$C$4),2,IF(AND($A427&gt;=CrashTest!$B$5,$A427&lt;=CrashTest!$C$5),3,IF(AND($A427&gt;=CrashTest!$B$6,$A427&lt;=CrashTest!$C$6),4,IF(AND($A427&gt;=CrashTest!$B$7,$A427&lt;=CrashTest!$C$7),5,0)))))</f>
        <v>0</v>
      </c>
      <c r="J427" s="0" t="str">
        <f aca="false">IF(I427=0,"",IF(I426=I427,MAX(J426,B427),B427))</f>
        <v/>
      </c>
      <c r="K427" s="9" t="str">
        <f aca="false">IF(I427=0,"",B427/J427-1)</f>
        <v/>
      </c>
      <c r="L427" s="0" t="n">
        <f aca="false">MATCH($A427,DailyBTC!$A:$A,0)</f>
        <v>619</v>
      </c>
      <c r="M427" s="8" t="n">
        <f aca="false">INDEX(DailyBTC!$F:$F,$L427)</f>
        <v>5103.36775844431</v>
      </c>
      <c r="N427" s="8" t="n">
        <f aca="false">INDEX(DailyETH!$F:$F,$L427)</f>
        <v>190.512269633837</v>
      </c>
      <c r="O427" s="8" t="n">
        <f aca="false">INDEX(DailyBTC!$B:$B,$L427)</f>
        <v>46187.9757306254</v>
      </c>
      <c r="P427" s="8" t="n">
        <f aca="false">INDEX(DailyETH!$B:$B,$L427)</f>
        <v>3507.77644915254</v>
      </c>
      <c r="Q427" s="9" t="n">
        <f aca="false">LN(M427/M426)</f>
        <v>0.00103724019558863</v>
      </c>
      <c r="R427" s="9" t="n">
        <f aca="false">LN(N427/N426)</f>
        <v>0.0102851520632127</v>
      </c>
      <c r="S427" s="9" t="n">
        <f aca="false">LN(O427/O426)</f>
        <v>-0.0143254352550277</v>
      </c>
      <c r="T427" s="9" t="n">
        <f aca="false">LN(P427/P426)</f>
        <v>0.0215916341096149</v>
      </c>
      <c r="U427" s="9" t="n">
        <f aca="false">M427/M426-1</f>
        <v>0.00103777831523733</v>
      </c>
      <c r="V427" s="9" t="n">
        <f aca="false">O427/O426-1</f>
        <v>-0.0142233144307403</v>
      </c>
    </row>
    <row r="428" customFormat="false" ht="15" hidden="false" customHeight="false" outlineLevel="0" collapsed="false">
      <c r="A428" s="5" t="n">
        <v>44448</v>
      </c>
      <c r="B428" s="6" t="n">
        <v>4493.28</v>
      </c>
      <c r="C428" s="9" t="n">
        <f aca="false">B428/B427-1</f>
        <v>-0.00460559982454856</v>
      </c>
      <c r="D428" s="9" t="n">
        <f aca="false">LN(B428/B427)</f>
        <v>-0.00461623827628892</v>
      </c>
      <c r="E428" s="9" t="n">
        <f aca="false">B428/B423-1</f>
        <v>-0.00681020934596799</v>
      </c>
      <c r="F428" s="9" t="n">
        <f aca="false">B428/B407-1</f>
        <v>0.0127413083901504</v>
      </c>
      <c r="G428" s="0" t="n">
        <f aca="false">MAX(G427,B428)</f>
        <v>4536.95</v>
      </c>
      <c r="H428" s="9" t="n">
        <f aca="false">B428/G428-1</f>
        <v>-0.00962540914050192</v>
      </c>
      <c r="I428" s="0" t="n">
        <f aca="false">IF(AND($A428&gt;=CrashTest!$B$3,$A428&lt;=CrashTest!$C$3),1,IF(AND($A428&gt;=CrashTest!$B$4,$A428&lt;=CrashTest!$C$4),2,IF(AND($A428&gt;=CrashTest!$B$5,$A428&lt;=CrashTest!$C$5),3,IF(AND($A428&gt;=CrashTest!$B$6,$A428&lt;=CrashTest!$C$6),4,IF(AND($A428&gt;=CrashTest!$B$7,$A428&lt;=CrashTest!$C$7),5,0)))))</f>
        <v>0</v>
      </c>
      <c r="J428" s="0" t="str">
        <f aca="false">IF(I428=0,"",IF(I427=I428,MAX(J427,B428),B428))</f>
        <v/>
      </c>
      <c r="K428" s="9" t="str">
        <f aca="false">IF(I428=0,"",B428/J428-1)</f>
        <v/>
      </c>
      <c r="L428" s="0" t="n">
        <f aca="false">MATCH($A428,DailyBTC!$A:$A,0)</f>
        <v>620</v>
      </c>
      <c r="M428" s="8" t="n">
        <f aca="false">INDEX(DailyBTC!$F:$F,$L428)</f>
        <v>5088.72134254622</v>
      </c>
      <c r="N428" s="8" t="n">
        <f aca="false">INDEX(DailyETH!$F:$F,$L428)</f>
        <v>190.240236117552</v>
      </c>
      <c r="O428" s="8" t="n">
        <f aca="false">INDEX(DailyBTC!$B:$B,$L428)</f>
        <v>46448.7748290473</v>
      </c>
      <c r="P428" s="8" t="n">
        <f aca="false">INDEX(DailyETH!$B:$B,$L428)</f>
        <v>3432.86342255991</v>
      </c>
      <c r="Q428" s="9" t="n">
        <f aca="false">LN(M428/M427)</f>
        <v>-0.00287407730347856</v>
      </c>
      <c r="R428" s="9" t="n">
        <f aca="false">LN(N428/N427)</f>
        <v>-0.0014289259215039</v>
      </c>
      <c r="S428" s="9" t="n">
        <f aca="false">LN(O428/O427)</f>
        <v>0.0056305901462915</v>
      </c>
      <c r="T428" s="9" t="n">
        <f aca="false">LN(P428/P427)</f>
        <v>-0.0215876164833515</v>
      </c>
      <c r="U428" s="9" t="n">
        <f aca="false">M428/M427-1</f>
        <v>-0.00286995109726385</v>
      </c>
      <c r="V428" s="9" t="n">
        <f aca="false">O428/O427-1</f>
        <v>0.00564647171252797</v>
      </c>
    </row>
    <row r="429" customFormat="false" ht="15" hidden="false" customHeight="false" outlineLevel="0" collapsed="false">
      <c r="A429" s="5" t="n">
        <v>44449</v>
      </c>
      <c r="B429" s="6" t="n">
        <v>4458.58</v>
      </c>
      <c r="C429" s="9" t="n">
        <f aca="false">B429/B428-1</f>
        <v>-0.00772264359220876</v>
      </c>
      <c r="D429" s="9" t="n">
        <f aca="false">LN(B429/B428)</f>
        <v>-0.00775261762313054</v>
      </c>
      <c r="E429" s="9" t="n">
        <f aca="false">B429/B424-1</f>
        <v>-0.0172737191284894</v>
      </c>
      <c r="F429" s="9" t="n">
        <f aca="false">B429/B408-1</f>
        <v>0.00244620815252827</v>
      </c>
      <c r="G429" s="0" t="n">
        <f aca="false">MAX(G428,B429)</f>
        <v>4536.95</v>
      </c>
      <c r="H429" s="9" t="n">
        <f aca="false">B429/G429-1</f>
        <v>-0.0172737191284894</v>
      </c>
      <c r="I429" s="0" t="n">
        <f aca="false">IF(AND($A429&gt;=CrashTest!$B$3,$A429&lt;=CrashTest!$C$3),1,IF(AND($A429&gt;=CrashTest!$B$4,$A429&lt;=CrashTest!$C$4),2,IF(AND($A429&gt;=CrashTest!$B$5,$A429&lt;=CrashTest!$C$5),3,IF(AND($A429&gt;=CrashTest!$B$6,$A429&lt;=CrashTest!$C$6),4,IF(AND($A429&gt;=CrashTest!$B$7,$A429&lt;=CrashTest!$C$7),5,0)))))</f>
        <v>0</v>
      </c>
      <c r="J429" s="0" t="str">
        <f aca="false">IF(I429=0,"",IF(I428=I429,MAX(J428,B429),B429))</f>
        <v/>
      </c>
      <c r="K429" s="9" t="str">
        <f aca="false">IF(I429=0,"",B429/J429-1)</f>
        <v/>
      </c>
      <c r="L429" s="0" t="n">
        <f aca="false">MATCH($A429,DailyBTC!$A:$A,0)</f>
        <v>621</v>
      </c>
      <c r="M429" s="8" t="n">
        <f aca="false">INDEX(DailyBTC!$F:$F,$L429)</f>
        <v>5007.02163215541</v>
      </c>
      <c r="N429" s="8" t="n">
        <f aca="false">INDEX(DailyETH!$F:$F,$L429)</f>
        <v>185.87629379342</v>
      </c>
      <c r="O429" s="8" t="n">
        <f aca="false">INDEX(DailyBTC!$B:$B,$L429)</f>
        <v>44765.2755762712</v>
      </c>
      <c r="P429" s="8" t="n">
        <f aca="false">INDEX(DailyETH!$B:$B,$L429)</f>
        <v>3204.17646580947</v>
      </c>
      <c r="Q429" s="9" t="n">
        <f aca="false">LN(M429/M428)</f>
        <v>-0.0161853355670954</v>
      </c>
      <c r="R429" s="9" t="n">
        <f aca="false">LN(N429/N428)</f>
        <v>-0.0232063087853932</v>
      </c>
      <c r="S429" s="9" t="n">
        <f aca="false">LN(O429/O428)</f>
        <v>-0.0369173486554939</v>
      </c>
      <c r="T429" s="9" t="n">
        <f aca="false">LN(P429/P428)</f>
        <v>-0.0689396255757423</v>
      </c>
      <c r="U429" s="9" t="n">
        <f aca="false">M429/M428-1</f>
        <v>-0.0160550568386868</v>
      </c>
      <c r="V429" s="9" t="n">
        <f aca="false">O429/O428-1</f>
        <v>-0.036244212231047</v>
      </c>
    </row>
    <row r="430" customFormat="false" ht="15" hidden="false" customHeight="false" outlineLevel="0" collapsed="false">
      <c r="A430" s="5" t="n">
        <v>44452</v>
      </c>
      <c r="B430" s="6" t="n">
        <v>4468.73</v>
      </c>
      <c r="C430" s="9" t="n">
        <f aca="false">B430/B429-1</f>
        <v>0.00227650956134018</v>
      </c>
      <c r="D430" s="9" t="n">
        <f aca="false">LN(B430/B429)</f>
        <v>0.00227392223941345</v>
      </c>
      <c r="E430" s="9" t="n">
        <f aca="false">B430/B425-1</f>
        <v>-0.0147064335685924</v>
      </c>
      <c r="F430" s="9" t="n">
        <f aca="false">B430/B409-1</f>
        <v>0.00177097087313349</v>
      </c>
      <c r="G430" s="0" t="n">
        <f aca="false">MAX(G429,B430)</f>
        <v>4536.95</v>
      </c>
      <c r="H430" s="9" t="n">
        <f aca="false">B430/G430-1</f>
        <v>-0.0150365333539052</v>
      </c>
      <c r="I430" s="0" t="n">
        <f aca="false">IF(AND($A430&gt;=CrashTest!$B$3,$A430&lt;=CrashTest!$C$3),1,IF(AND($A430&gt;=CrashTest!$B$4,$A430&lt;=CrashTest!$C$4),2,IF(AND($A430&gt;=CrashTest!$B$5,$A430&lt;=CrashTest!$C$5),3,IF(AND($A430&gt;=CrashTest!$B$6,$A430&lt;=CrashTest!$C$6),4,IF(AND($A430&gt;=CrashTest!$B$7,$A430&lt;=CrashTest!$C$7),5,0)))))</f>
        <v>0</v>
      </c>
      <c r="J430" s="0" t="str">
        <f aca="false">IF(I430=0,"",IF(I429=I430,MAX(J429,B430),B430))</f>
        <v/>
      </c>
      <c r="K430" s="9" t="str">
        <f aca="false">IF(I430=0,"",B430/J430-1)</f>
        <v/>
      </c>
      <c r="L430" s="0" t="n">
        <f aca="false">MATCH($A430,DailyBTC!$A:$A,0)</f>
        <v>624</v>
      </c>
      <c r="M430" s="8" t="n">
        <f aca="false">INDEX(DailyBTC!$F:$F,$L430)</f>
        <v>5034.03550476178</v>
      </c>
      <c r="N430" s="8" t="n">
        <f aca="false">INDEX(DailyETH!$F:$F,$L430)</f>
        <v>188.148159911075</v>
      </c>
      <c r="O430" s="8" t="n">
        <f aca="false">INDEX(DailyBTC!$B:$B,$L430)</f>
        <v>44991.5221277031</v>
      </c>
      <c r="P430" s="8" t="n">
        <f aca="false">INDEX(DailyETH!$B:$B,$L430)</f>
        <v>3289.54985417884</v>
      </c>
      <c r="Q430" s="9" t="n">
        <f aca="false">LN(M430/M429)</f>
        <v>0.00538069595924235</v>
      </c>
      <c r="R430" s="9" t="n">
        <f aca="false">LN(N430/N429)</f>
        <v>0.0121483717752024</v>
      </c>
      <c r="S430" s="9" t="n">
        <f aca="false">LN(O430/O429)</f>
        <v>0.00504133472654125</v>
      </c>
      <c r="T430" s="9" t="n">
        <f aca="false">LN(P430/P429)</f>
        <v>0.0262956285691886</v>
      </c>
      <c r="U430" s="9" t="n">
        <f aca="false">M430/M429-1</f>
        <v>0.0053951979022604</v>
      </c>
      <c r="V430" s="9" t="n">
        <f aca="false">O430/O429-1</f>
        <v>0.00505406363569505</v>
      </c>
    </row>
    <row r="431" customFormat="false" ht="15" hidden="false" customHeight="false" outlineLevel="0" collapsed="false">
      <c r="A431" s="5" t="n">
        <v>44453</v>
      </c>
      <c r="B431" s="6" t="n">
        <v>4443.05</v>
      </c>
      <c r="C431" s="9" t="n">
        <f aca="false">B431/B430-1</f>
        <v>-0.00574659914561837</v>
      </c>
      <c r="D431" s="9" t="n">
        <f aca="false">LN(B431/B430)</f>
        <v>-0.00576317437780167</v>
      </c>
      <c r="E431" s="9" t="n">
        <f aca="false">B431/B426-1</f>
        <v>-0.0170308604146432</v>
      </c>
      <c r="F431" s="9" t="n">
        <f aca="false">B431/B410-1</f>
        <v>-0.00558415398388534</v>
      </c>
      <c r="G431" s="0" t="n">
        <f aca="false">MAX(G430,B431)</f>
        <v>4536.95</v>
      </c>
      <c r="H431" s="9" t="n">
        <f aca="false">B431/G431-1</f>
        <v>-0.020696723569799</v>
      </c>
      <c r="I431" s="0" t="n">
        <f aca="false">IF(AND($A431&gt;=CrashTest!$B$3,$A431&lt;=CrashTest!$C$3),1,IF(AND($A431&gt;=CrashTest!$B$4,$A431&lt;=CrashTest!$C$4),2,IF(AND($A431&gt;=CrashTest!$B$5,$A431&lt;=CrashTest!$C$5),3,IF(AND($A431&gt;=CrashTest!$B$6,$A431&lt;=CrashTest!$C$6),4,IF(AND($A431&gt;=CrashTest!$B$7,$A431&lt;=CrashTest!$C$7),5,0)))))</f>
        <v>0</v>
      </c>
      <c r="J431" s="0" t="str">
        <f aca="false">IF(I431=0,"",IF(I430=I431,MAX(J430,B431),B431))</f>
        <v/>
      </c>
      <c r="K431" s="9" t="str">
        <f aca="false">IF(I431=0,"",B431/J431-1)</f>
        <v/>
      </c>
      <c r="L431" s="0" t="n">
        <f aca="false">MATCH($A431,DailyBTC!$A:$A,0)</f>
        <v>625</v>
      </c>
      <c r="M431" s="8" t="n">
        <f aca="false">INDEX(DailyBTC!$F:$F,$L431)</f>
        <v>5067.84447133059</v>
      </c>
      <c r="N431" s="8" t="n">
        <f aca="false">INDEX(DailyETH!$F:$F,$L431)</f>
        <v>188.611670500559</v>
      </c>
      <c r="O431" s="8" t="n">
        <f aca="false">INDEX(DailyBTC!$B:$B,$L431)</f>
        <v>47022.6177597896</v>
      </c>
      <c r="P431" s="8" t="n">
        <f aca="false">INDEX(DailyETH!$B:$B,$L431)</f>
        <v>3419.67508416131</v>
      </c>
      <c r="Q431" s="9" t="n">
        <f aca="false">LN(M431/M430)</f>
        <v>0.0066936239357102</v>
      </c>
      <c r="R431" s="9" t="n">
        <f aca="false">LN(N431/N430)</f>
        <v>0.00246051083961158</v>
      </c>
      <c r="S431" s="9" t="n">
        <f aca="false">LN(O431/O430)</f>
        <v>0.0441546400290525</v>
      </c>
      <c r="T431" s="9" t="n">
        <f aca="false">LN(P431/P430)</f>
        <v>0.0387948089518977</v>
      </c>
      <c r="U431" s="9" t="n">
        <f aca="false">M431/M430-1</f>
        <v>0.00671607630435456</v>
      </c>
      <c r="V431" s="9" t="n">
        <f aca="false">O431/O430-1</f>
        <v>0.0451439634854201</v>
      </c>
    </row>
    <row r="432" customFormat="false" ht="15" hidden="false" customHeight="false" outlineLevel="0" collapsed="false">
      <c r="A432" s="5" t="n">
        <v>44454</v>
      </c>
      <c r="B432" s="6" t="n">
        <v>4480.7</v>
      </c>
      <c r="C432" s="9" t="n">
        <f aca="false">B432/B431-1</f>
        <v>0.00847390868885101</v>
      </c>
      <c r="D432" s="9" t="n">
        <f aca="false">LN(B432/B431)</f>
        <v>0.00843820667324568</v>
      </c>
      <c r="E432" s="9" t="n">
        <f aca="false">B432/B427-1</f>
        <v>-0.00739244185402532</v>
      </c>
      <c r="F432" s="9" t="n">
        <f aca="false">B432/B411-1</f>
        <v>0.000220996448430766</v>
      </c>
      <c r="G432" s="0" t="n">
        <f aca="false">MAX(G431,B432)</f>
        <v>4536.95</v>
      </c>
      <c r="H432" s="9" t="n">
        <f aca="false">B432/G432-1</f>
        <v>-0.0123981970266368</v>
      </c>
      <c r="I432" s="0" t="n">
        <f aca="false">IF(AND($A432&gt;=CrashTest!$B$3,$A432&lt;=CrashTest!$C$3),1,IF(AND($A432&gt;=CrashTest!$B$4,$A432&lt;=CrashTest!$C$4),2,IF(AND($A432&gt;=CrashTest!$B$5,$A432&lt;=CrashTest!$C$5),3,IF(AND($A432&gt;=CrashTest!$B$6,$A432&lt;=CrashTest!$C$6),4,IF(AND($A432&gt;=CrashTest!$B$7,$A432&lt;=CrashTest!$C$7),5,0)))))</f>
        <v>0</v>
      </c>
      <c r="J432" s="0" t="str">
        <f aca="false">IF(I432=0,"",IF(I431=I432,MAX(J431,B432),B432))</f>
        <v/>
      </c>
      <c r="K432" s="9" t="str">
        <f aca="false">IF(I432=0,"",B432/J432-1)</f>
        <v/>
      </c>
      <c r="L432" s="0" t="n">
        <f aca="false">MATCH($A432,DailyBTC!$A:$A,0)</f>
        <v>626</v>
      </c>
      <c r="M432" s="8" t="n">
        <f aca="false">INDEX(DailyBTC!$F:$F,$L432)</f>
        <v>5130.05429432321</v>
      </c>
      <c r="N432" s="8" t="n">
        <f aca="false">INDEX(DailyETH!$F:$F,$L432)</f>
        <v>191.285452871856</v>
      </c>
      <c r="O432" s="8" t="n">
        <f aca="false">INDEX(DailyBTC!$B:$B,$L432)</f>
        <v>48167.1893676213</v>
      </c>
      <c r="P432" s="8" t="n">
        <f aca="false">INDEX(DailyETH!$B:$B,$L432)</f>
        <v>3591.05804003507</v>
      </c>
      <c r="Q432" s="9" t="n">
        <f aca="false">LN(M432/M431)</f>
        <v>0.0122006691994325</v>
      </c>
      <c r="R432" s="9" t="n">
        <f aca="false">LN(N432/N431)</f>
        <v>0.0140765820929781</v>
      </c>
      <c r="S432" s="9" t="n">
        <f aca="false">LN(O432/O431)</f>
        <v>0.0240493558601847</v>
      </c>
      <c r="T432" s="9" t="n">
        <f aca="false">LN(P432/P431)</f>
        <v>0.0489013358218</v>
      </c>
      <c r="U432" s="9" t="n">
        <f aca="false">M432/M431-1</f>
        <v>0.0122754009805435</v>
      </c>
      <c r="V432" s="9" t="n">
        <f aca="false">O432/O431-1</f>
        <v>0.0243408738679465</v>
      </c>
    </row>
    <row r="433" customFormat="false" ht="15" hidden="false" customHeight="false" outlineLevel="0" collapsed="false">
      <c r="A433" s="5" t="n">
        <v>44455</v>
      </c>
      <c r="B433" s="6" t="n">
        <v>4473.75</v>
      </c>
      <c r="C433" s="9" t="n">
        <f aca="false">B433/B432-1</f>
        <v>-0.00155109692681943</v>
      </c>
      <c r="D433" s="9" t="n">
        <f aca="false">LN(B433/B432)</f>
        <v>-0.00155230112303541</v>
      </c>
      <c r="E433" s="9" t="n">
        <f aca="false">B433/B428-1</f>
        <v>-0.00434649075953419</v>
      </c>
      <c r="F433" s="9" t="n">
        <f aca="false">B433/B412-1</f>
        <v>0.00577102929803419</v>
      </c>
      <c r="G433" s="0" t="n">
        <f aca="false">MAX(G432,B433)</f>
        <v>4536.95</v>
      </c>
      <c r="H433" s="9" t="n">
        <f aca="false">B433/G433-1</f>
        <v>-0.0139300631481502</v>
      </c>
      <c r="I433" s="0" t="n">
        <f aca="false">IF(AND($A433&gt;=CrashTest!$B$3,$A433&lt;=CrashTest!$C$3),1,IF(AND($A433&gt;=CrashTest!$B$4,$A433&lt;=CrashTest!$C$4),2,IF(AND($A433&gt;=CrashTest!$B$5,$A433&lt;=CrashTest!$C$5),3,IF(AND($A433&gt;=CrashTest!$B$6,$A433&lt;=CrashTest!$C$6),4,IF(AND($A433&gt;=CrashTest!$B$7,$A433&lt;=CrashTest!$C$7),5,0)))))</f>
        <v>0</v>
      </c>
      <c r="J433" s="0" t="str">
        <f aca="false">IF(I433=0,"",IF(I432=I433,MAX(J432,B433),B433))</f>
        <v/>
      </c>
      <c r="K433" s="9" t="str">
        <f aca="false">IF(I433=0,"",B433/J433-1)</f>
        <v/>
      </c>
      <c r="L433" s="0" t="n">
        <f aca="false">MATCH($A433,DailyBTC!$A:$A,0)</f>
        <v>627</v>
      </c>
      <c r="M433" s="8" t="n">
        <f aca="false">INDEX(DailyBTC!$F:$F,$L433)</f>
        <v>5109.51068427949</v>
      </c>
      <c r="N433" s="8" t="n">
        <f aca="false">INDEX(DailyETH!$F:$F,$L433)</f>
        <v>193.343637429556</v>
      </c>
      <c r="O433" s="8" t="n">
        <f aca="false">INDEX(DailyBTC!$B:$B,$L433)</f>
        <v>47797.3283237873</v>
      </c>
      <c r="P433" s="8" t="n">
        <f aca="false">INDEX(DailyETH!$B:$B,$L433)</f>
        <v>3567.72092518995</v>
      </c>
      <c r="Q433" s="9" t="n">
        <f aca="false">LN(M433/M432)</f>
        <v>-0.00401259968581698</v>
      </c>
      <c r="R433" s="9" t="n">
        <f aca="false">LN(N433/N432)</f>
        <v>0.0107022804812662</v>
      </c>
      <c r="S433" s="9" t="n">
        <f aca="false">LN(O433/O432)</f>
        <v>-0.00770832562087704</v>
      </c>
      <c r="T433" s="9" t="n">
        <f aca="false">LN(P433/P432)</f>
        <v>-0.00651988212736948</v>
      </c>
      <c r="U433" s="9" t="n">
        <f aca="false">M433/M432-1</f>
        <v>-0.00400455996468663</v>
      </c>
      <c r="V433" s="9" t="n">
        <f aca="false">O433/O432-1</f>
        <v>-0.00767869266797261</v>
      </c>
    </row>
    <row r="434" customFormat="false" ht="15" hidden="false" customHeight="false" outlineLevel="0" collapsed="false">
      <c r="A434" s="5" t="n">
        <v>44456</v>
      </c>
      <c r="B434" s="6" t="n">
        <v>4432.99</v>
      </c>
      <c r="C434" s="9" t="n">
        <f aca="false">B434/B433-1</f>
        <v>-0.00911092483934062</v>
      </c>
      <c r="D434" s="9" t="n">
        <f aca="false">LN(B434/B433)</f>
        <v>-0.00915268314643382</v>
      </c>
      <c r="E434" s="9" t="n">
        <f aca="false">B434/B429-1</f>
        <v>-0.00573949553445274</v>
      </c>
      <c r="F434" s="9" t="n">
        <f aca="false">B434/B413-1</f>
        <v>0.00743590734204935</v>
      </c>
      <c r="G434" s="0" t="n">
        <f aca="false">MAX(G433,B434)</f>
        <v>4536.95</v>
      </c>
      <c r="H434" s="9" t="n">
        <f aca="false">B434/G434-1</f>
        <v>-0.0229140722291408</v>
      </c>
      <c r="I434" s="0" t="n">
        <f aca="false">IF(AND($A434&gt;=CrashTest!$B$3,$A434&lt;=CrashTest!$C$3),1,IF(AND($A434&gt;=CrashTest!$B$4,$A434&lt;=CrashTest!$C$4),2,IF(AND($A434&gt;=CrashTest!$B$5,$A434&lt;=CrashTest!$C$5),3,IF(AND($A434&gt;=CrashTest!$B$6,$A434&lt;=CrashTest!$C$6),4,IF(AND($A434&gt;=CrashTest!$B$7,$A434&lt;=CrashTest!$C$7),5,0)))))</f>
        <v>0</v>
      </c>
      <c r="J434" s="0" t="str">
        <f aca="false">IF(I434=0,"",IF(I433=I434,MAX(J433,B434),B434))</f>
        <v/>
      </c>
      <c r="K434" s="9" t="str">
        <f aca="false">IF(I434=0,"",B434/J434-1)</f>
        <v/>
      </c>
      <c r="L434" s="0" t="n">
        <f aca="false">MATCH($A434,DailyBTC!$A:$A,0)</f>
        <v>628</v>
      </c>
      <c r="M434" s="8" t="n">
        <f aca="false">INDEX(DailyBTC!$F:$F,$L434)</f>
        <v>5049.85616389858</v>
      </c>
      <c r="N434" s="8" t="n">
        <f aca="false">INDEX(DailyETH!$F:$F,$L434)</f>
        <v>190.636304564149</v>
      </c>
      <c r="O434" s="8" t="n">
        <f aca="false">INDEX(DailyBTC!$B:$B,$L434)</f>
        <v>47213.7941294565</v>
      </c>
      <c r="P434" s="8" t="n">
        <f aca="false">INDEX(DailyETH!$B:$B,$L434)</f>
        <v>3396.52101694915</v>
      </c>
      <c r="Q434" s="9" t="n">
        <f aca="false">LN(M434/M433)</f>
        <v>-0.0117438826442711</v>
      </c>
      <c r="R434" s="9" t="n">
        <f aca="false">LN(N434/N433)</f>
        <v>-0.0141016622666013</v>
      </c>
      <c r="S434" s="9" t="n">
        <f aca="false">LN(O434/O433)</f>
        <v>-0.0122836467268839</v>
      </c>
      <c r="T434" s="9" t="n">
        <f aca="false">LN(P434/P433)</f>
        <v>-0.0491753181689948</v>
      </c>
      <c r="U434" s="9" t="n">
        <f aca="false">M434/M433-1</f>
        <v>-0.0116751924141085</v>
      </c>
      <c r="V434" s="9" t="n">
        <f aca="false">O434/O433-1</f>
        <v>-0.0122085107012223</v>
      </c>
    </row>
    <row r="435" customFormat="false" ht="15" hidden="false" customHeight="false" outlineLevel="0" collapsed="false">
      <c r="A435" s="5" t="n">
        <v>44459</v>
      </c>
      <c r="B435" s="6" t="n">
        <v>4357.73</v>
      </c>
      <c r="C435" s="9" t="n">
        <f aca="false">B435/B434-1</f>
        <v>-0.016977254629494</v>
      </c>
      <c r="D435" s="9" t="n">
        <f aca="false">LN(B435/B434)</f>
        <v>-0.0171230203737695</v>
      </c>
      <c r="E435" s="9" t="n">
        <f aca="false">B435/B430-1</f>
        <v>-0.0248392720079307</v>
      </c>
      <c r="F435" s="9" t="n">
        <f aca="false">B435/B414-1</f>
        <v>-0.0109106178219621</v>
      </c>
      <c r="G435" s="0" t="n">
        <f aca="false">MAX(G434,B435)</f>
        <v>4536.95</v>
      </c>
      <c r="H435" s="9" t="n">
        <f aca="false">B435/G435-1</f>
        <v>-0.0395023088198019</v>
      </c>
      <c r="I435" s="0" t="n">
        <f aca="false">IF(AND($A435&gt;=CrashTest!$B$3,$A435&lt;=CrashTest!$C$3),1,IF(AND($A435&gt;=CrashTest!$B$4,$A435&lt;=CrashTest!$C$4),2,IF(AND($A435&gt;=CrashTest!$B$5,$A435&lt;=CrashTest!$C$5),3,IF(AND($A435&gt;=CrashTest!$B$6,$A435&lt;=CrashTest!$C$6),4,IF(AND($A435&gt;=CrashTest!$B$7,$A435&lt;=CrashTest!$C$7),5,0)))))</f>
        <v>0</v>
      </c>
      <c r="J435" s="0" t="str">
        <f aca="false">IF(I435=0,"",IF(I434=I435,MAX(J434,B435),B435))</f>
        <v/>
      </c>
      <c r="K435" s="9" t="str">
        <f aca="false">IF(I435=0,"",B435/J435-1)</f>
        <v/>
      </c>
      <c r="L435" s="0" t="n">
        <f aca="false">MATCH($A435,DailyBTC!$A:$A,0)</f>
        <v>631</v>
      </c>
      <c r="M435" s="8" t="n">
        <f aca="false">INDEX(DailyBTC!$F:$F,$L435)</f>
        <v>4887.55309334299</v>
      </c>
      <c r="N435" s="8" t="n">
        <f aca="false">INDEX(DailyETH!$F:$F,$L435)</f>
        <v>177.767863393989</v>
      </c>
      <c r="O435" s="8" t="n">
        <f aca="false">INDEX(DailyBTC!$B:$B,$L435)</f>
        <v>42855.5103448276</v>
      </c>
      <c r="P435" s="8" t="n">
        <f aca="false">INDEX(DailyETH!$B:$B,$L435)</f>
        <v>2965.36816510812</v>
      </c>
      <c r="Q435" s="9" t="n">
        <f aca="false">LN(M435/M434)</f>
        <v>-0.0326679721447568</v>
      </c>
      <c r="R435" s="9" t="n">
        <f aca="false">LN(N435/N434)</f>
        <v>-0.0698888873072176</v>
      </c>
      <c r="S435" s="9" t="n">
        <f aca="false">LN(O435/O434)</f>
        <v>-0.0968518654793198</v>
      </c>
      <c r="T435" s="9" t="n">
        <f aca="false">LN(P435/P434)</f>
        <v>-0.13575048235747</v>
      </c>
      <c r="U435" s="9" t="n">
        <f aca="false">M435/M434-1</f>
        <v>-0.0321401373203263</v>
      </c>
      <c r="V435" s="9" t="n">
        <f aca="false">O435/O434-1</f>
        <v>-0.0923095435346465</v>
      </c>
    </row>
    <row r="436" customFormat="false" ht="15" hidden="false" customHeight="false" outlineLevel="0" collapsed="false">
      <c r="A436" s="5" t="n">
        <v>44460</v>
      </c>
      <c r="B436" s="6" t="n">
        <v>4354.19</v>
      </c>
      <c r="C436" s="9" t="n">
        <f aca="false">B436/B435-1</f>
        <v>-0.000812349548962366</v>
      </c>
      <c r="D436" s="9" t="n">
        <f aca="false">LN(B436/B435)</f>
        <v>-0.000812679683659172</v>
      </c>
      <c r="E436" s="9" t="n">
        <f aca="false">B436/B431-1</f>
        <v>-0.0199997749293842</v>
      </c>
      <c r="F436" s="9" t="n">
        <f aca="false">B436/B415-1</f>
        <v>-0.0196952947877713</v>
      </c>
      <c r="G436" s="0" t="n">
        <f aca="false">MAX(G435,B436)</f>
        <v>4536.95</v>
      </c>
      <c r="H436" s="9" t="n">
        <f aca="false">B436/G436-1</f>
        <v>-0.0402825686860115</v>
      </c>
      <c r="I436" s="0" t="n">
        <f aca="false">IF(AND($A436&gt;=CrashTest!$B$3,$A436&lt;=CrashTest!$C$3),1,IF(AND($A436&gt;=CrashTest!$B$4,$A436&lt;=CrashTest!$C$4),2,IF(AND($A436&gt;=CrashTest!$B$5,$A436&lt;=CrashTest!$C$5),3,IF(AND($A436&gt;=CrashTest!$B$6,$A436&lt;=CrashTest!$C$6),4,IF(AND($A436&gt;=CrashTest!$B$7,$A436&lt;=CrashTest!$C$7),5,0)))))</f>
        <v>0</v>
      </c>
      <c r="J436" s="0" t="str">
        <f aca="false">IF(I436=0,"",IF(I435=I436,MAX(J435,B436),B436))</f>
        <v/>
      </c>
      <c r="K436" s="9" t="str">
        <f aca="false">IF(I436=0,"",B436/J436-1)</f>
        <v/>
      </c>
      <c r="L436" s="0" t="n">
        <f aca="false">MATCH($A436,DailyBTC!$A:$A,0)</f>
        <v>632</v>
      </c>
      <c r="M436" s="8" t="n">
        <f aca="false">INDEX(DailyBTC!$F:$F,$L436)</f>
        <v>4924.81963284402</v>
      </c>
      <c r="N436" s="8" t="n">
        <f aca="false">INDEX(DailyETH!$F:$F,$L436)</f>
        <v>179.888504570471</v>
      </c>
      <c r="O436" s="8" t="n">
        <f aca="false">INDEX(DailyBTC!$B:$B,$L436)</f>
        <v>40526.4893760958</v>
      </c>
      <c r="P436" s="8" t="n">
        <f aca="false">INDEX(DailyETH!$B:$B,$L436)</f>
        <v>2745.84817299825</v>
      </c>
      <c r="Q436" s="9" t="n">
        <f aca="false">LN(M436/M435)</f>
        <v>0.00759586284007316</v>
      </c>
      <c r="R436" s="9" t="n">
        <f aca="false">LN(N436/N435)</f>
        <v>0.0118586789903076</v>
      </c>
      <c r="S436" s="9" t="n">
        <f aca="false">LN(O436/O435)</f>
        <v>-0.0558784139429724</v>
      </c>
      <c r="T436" s="9" t="n">
        <f aca="false">LN(P436/P435)</f>
        <v>-0.0769111795218276</v>
      </c>
      <c r="U436" s="9" t="n">
        <f aca="false">M436/M435-1</f>
        <v>0.00762478458838389</v>
      </c>
      <c r="V436" s="9" t="n">
        <f aca="false">O436/O435-1</f>
        <v>-0.0543458927449897</v>
      </c>
    </row>
    <row r="437" customFormat="false" ht="15" hidden="false" customHeight="false" outlineLevel="0" collapsed="false">
      <c r="A437" s="5" t="n">
        <v>44461</v>
      </c>
      <c r="B437" s="6" t="n">
        <v>4395.64</v>
      </c>
      <c r="C437" s="9" t="n">
        <f aca="false">B437/B436-1</f>
        <v>0.0095195662109373</v>
      </c>
      <c r="D437" s="9" t="n">
        <f aca="false">LN(B437/B436)</f>
        <v>0.00947454066409125</v>
      </c>
      <c r="E437" s="9" t="n">
        <f aca="false">B437/B432-1</f>
        <v>-0.0189836409489588</v>
      </c>
      <c r="F437" s="9" t="n">
        <f aca="false">B437/B416-1</f>
        <v>-0.0187274111346502</v>
      </c>
      <c r="G437" s="0" t="n">
        <f aca="false">MAX(G436,B437)</f>
        <v>4536.95</v>
      </c>
      <c r="H437" s="9" t="n">
        <f aca="false">B437/G437-1</f>
        <v>-0.0311464750548275</v>
      </c>
      <c r="I437" s="0" t="n">
        <f aca="false">IF(AND($A437&gt;=CrashTest!$B$3,$A437&lt;=CrashTest!$C$3),1,IF(AND($A437&gt;=CrashTest!$B$4,$A437&lt;=CrashTest!$C$4),2,IF(AND($A437&gt;=CrashTest!$B$5,$A437&lt;=CrashTest!$C$5),3,IF(AND($A437&gt;=CrashTest!$B$6,$A437&lt;=CrashTest!$C$6),4,IF(AND($A437&gt;=CrashTest!$B$7,$A437&lt;=CrashTest!$C$7),5,0)))))</f>
        <v>0</v>
      </c>
      <c r="J437" s="0" t="str">
        <f aca="false">IF(I437=0,"",IF(I436=I437,MAX(J436,B437),B437))</f>
        <v/>
      </c>
      <c r="K437" s="9" t="str">
        <f aca="false">IF(I437=0,"",B437/J437-1)</f>
        <v/>
      </c>
      <c r="L437" s="0" t="n">
        <f aca="false">MATCH($A437,DailyBTC!$A:$A,0)</f>
        <v>633</v>
      </c>
      <c r="M437" s="8" t="n">
        <f aca="false">INDEX(DailyBTC!$F:$F,$L437)</f>
        <v>5043.93002042806</v>
      </c>
      <c r="N437" s="8" t="n">
        <f aca="false">INDEX(DailyETH!$F:$F,$L437)</f>
        <v>183.94398421294</v>
      </c>
      <c r="O437" s="8" t="n">
        <f aca="false">INDEX(DailyBTC!$B:$B,$L437)</f>
        <v>43577.5724821742</v>
      </c>
      <c r="P437" s="8" t="n">
        <f aca="false">INDEX(DailyETH!$B:$B,$L437)</f>
        <v>3063.72133167738</v>
      </c>
      <c r="Q437" s="9" t="n">
        <f aca="false">LN(M437/M436)</f>
        <v>0.0238978930010668</v>
      </c>
      <c r="R437" s="9" t="n">
        <f aca="false">LN(N437/N436)</f>
        <v>0.0222940377163002</v>
      </c>
      <c r="S437" s="9" t="n">
        <f aca="false">LN(O437/O436)</f>
        <v>0.0725868064206636</v>
      </c>
      <c r="T437" s="9" t="n">
        <f aca="false">LN(P437/P436)</f>
        <v>0.10954028297453</v>
      </c>
      <c r="U437" s="9" t="n">
        <f aca="false">M437/M436-1</f>
        <v>0.0241857360195867</v>
      </c>
      <c r="V437" s="9" t="n">
        <f aca="false">O437/O436-1</f>
        <v>0.0752861437802717</v>
      </c>
    </row>
    <row r="438" customFormat="false" ht="15" hidden="false" customHeight="false" outlineLevel="0" collapsed="false">
      <c r="A438" s="5" t="n">
        <v>44462</v>
      </c>
      <c r="B438" s="6" t="n">
        <v>4448.98</v>
      </c>
      <c r="C438" s="9" t="n">
        <f aca="false">B438/B437-1</f>
        <v>0.0121347517085111</v>
      </c>
      <c r="D438" s="9" t="n">
        <f aca="false">LN(B438/B437)</f>
        <v>0.0120617158632503</v>
      </c>
      <c r="E438" s="9" t="n">
        <f aca="false">B438/B433-1</f>
        <v>-0.00553674210673383</v>
      </c>
      <c r="F438" s="9" t="n">
        <f aca="false">B438/B417-1</f>
        <v>-0.00830318552548581</v>
      </c>
      <c r="G438" s="0" t="n">
        <f aca="false">MAX(G437,B438)</f>
        <v>4536.95</v>
      </c>
      <c r="H438" s="9" t="n">
        <f aca="false">B438/G438-1</f>
        <v>-0.0193896780877022</v>
      </c>
      <c r="I438" s="0" t="n">
        <f aca="false">IF(AND($A438&gt;=CrashTest!$B$3,$A438&lt;=CrashTest!$C$3),1,IF(AND($A438&gt;=CrashTest!$B$4,$A438&lt;=CrashTest!$C$4),2,IF(AND($A438&gt;=CrashTest!$B$5,$A438&lt;=CrashTest!$C$5),3,IF(AND($A438&gt;=CrashTest!$B$6,$A438&lt;=CrashTest!$C$6),4,IF(AND($A438&gt;=CrashTest!$B$7,$A438&lt;=CrashTest!$C$7),5,0)))))</f>
        <v>0</v>
      </c>
      <c r="J438" s="0" t="str">
        <f aca="false">IF(I438=0,"",IF(I437=I438,MAX(J437,B438),B438))</f>
        <v/>
      </c>
      <c r="K438" s="9" t="str">
        <f aca="false">IF(I438=0,"",B438/J438-1)</f>
        <v/>
      </c>
      <c r="L438" s="0" t="n">
        <f aca="false">MATCH($A438,DailyBTC!$A:$A,0)</f>
        <v>634</v>
      </c>
      <c r="M438" s="8" t="n">
        <f aca="false">INDEX(DailyBTC!$F:$F,$L438)</f>
        <v>5067.18124947723</v>
      </c>
      <c r="N438" s="8" t="n">
        <f aca="false">INDEX(DailyETH!$F:$F,$L438)</f>
        <v>185.917681928079</v>
      </c>
      <c r="O438" s="8" t="n">
        <f aca="false">INDEX(DailyBTC!$B:$B,$L438)</f>
        <v>44861.2980329047</v>
      </c>
      <c r="P438" s="8" t="n">
        <f aca="false">INDEX(DailyETH!$B:$B,$L438)</f>
        <v>3147.4950742256</v>
      </c>
      <c r="Q438" s="9" t="n">
        <f aca="false">LN(M438/M437)</f>
        <v>0.00459915224213105</v>
      </c>
      <c r="R438" s="9" t="n">
        <f aca="false">LN(N438/N437)</f>
        <v>0.0106727278365908</v>
      </c>
      <c r="S438" s="9" t="n">
        <f aca="false">LN(O438/O437)</f>
        <v>0.0290328384706789</v>
      </c>
      <c r="T438" s="9" t="n">
        <f aca="false">LN(P438/P437)</f>
        <v>0.0269766234044274</v>
      </c>
      <c r="U438" s="9" t="n">
        <f aca="false">M438/M437-1</f>
        <v>0.00460974457516272</v>
      </c>
      <c r="V438" s="9" t="n">
        <f aca="false">O438/O437-1</f>
        <v>0.0294583997595466</v>
      </c>
    </row>
    <row r="439" customFormat="false" ht="15" hidden="false" customHeight="false" outlineLevel="0" collapsed="false">
      <c r="A439" s="5" t="n">
        <v>44463</v>
      </c>
      <c r="B439" s="6" t="n">
        <v>4455.48</v>
      </c>
      <c r="C439" s="9" t="n">
        <f aca="false">B439/B438-1</f>
        <v>0.00146100904027446</v>
      </c>
      <c r="D439" s="9" t="n">
        <f aca="false">LN(B439/B438)</f>
        <v>0.00145994280495986</v>
      </c>
      <c r="E439" s="9" t="n">
        <f aca="false">B439/B434-1</f>
        <v>0.00507332522744242</v>
      </c>
      <c r="F439" s="9" t="n">
        <f aca="false">B439/B418-1</f>
        <v>-0.00905433266832589</v>
      </c>
      <c r="G439" s="0" t="n">
        <f aca="false">MAX(G438,B439)</f>
        <v>4536.95</v>
      </c>
      <c r="H439" s="9" t="n">
        <f aca="false">B439/G439-1</f>
        <v>-0.0179569975424019</v>
      </c>
      <c r="I439" s="0" t="n">
        <f aca="false">IF(AND($A439&gt;=CrashTest!$B$3,$A439&lt;=CrashTest!$C$3),1,IF(AND($A439&gt;=CrashTest!$B$4,$A439&lt;=CrashTest!$C$4),2,IF(AND($A439&gt;=CrashTest!$B$5,$A439&lt;=CrashTest!$C$5),3,IF(AND($A439&gt;=CrashTest!$B$6,$A439&lt;=CrashTest!$C$6),4,IF(AND($A439&gt;=CrashTest!$B$7,$A439&lt;=CrashTest!$C$7),5,0)))))</f>
        <v>0</v>
      </c>
      <c r="J439" s="0" t="str">
        <f aca="false">IF(I439=0,"",IF(I438=I439,MAX(J438,B439),B439))</f>
        <v/>
      </c>
      <c r="K439" s="9" t="str">
        <f aca="false">IF(I439=0,"",B439/J439-1)</f>
        <v/>
      </c>
      <c r="L439" s="0" t="n">
        <f aca="false">MATCH($A439,DailyBTC!$A:$A,0)</f>
        <v>635</v>
      </c>
      <c r="M439" s="8" t="n">
        <f aca="false">INDEX(DailyBTC!$F:$F,$L439)</f>
        <v>5013.61322209529</v>
      </c>
      <c r="N439" s="8" t="n">
        <f aca="false">INDEX(DailyETH!$F:$F,$L439)</f>
        <v>184.738489886729</v>
      </c>
      <c r="O439" s="8" t="n">
        <f aca="false">INDEX(DailyBTC!$B:$B,$L439)</f>
        <v>42803.307701052</v>
      </c>
      <c r="P439" s="8" t="n">
        <f aca="false">INDEX(DailyETH!$B:$B,$L439)</f>
        <v>2932.5593233197</v>
      </c>
      <c r="Q439" s="9" t="n">
        <f aca="false">LN(M439/M438)</f>
        <v>-0.0106278392532311</v>
      </c>
      <c r="R439" s="9" t="n">
        <f aca="false">LN(N439/N438)</f>
        <v>-0.00636274860246116</v>
      </c>
      <c r="S439" s="9" t="n">
        <f aca="false">LN(O439/O438)</f>
        <v>-0.0469600815332639</v>
      </c>
      <c r="T439" s="9" t="n">
        <f aca="false">LN(P439/P438)</f>
        <v>-0.0707313910082747</v>
      </c>
      <c r="U439" s="9" t="n">
        <f aca="false">M439/M438-1</f>
        <v>-0.0105715633099699</v>
      </c>
      <c r="V439" s="9" t="n">
        <f aca="false">O439/O438-1</f>
        <v>-0.0458745159434132</v>
      </c>
    </row>
    <row r="440" customFormat="false" ht="15" hidden="false" customHeight="false" outlineLevel="0" collapsed="false">
      <c r="A440" s="5" t="n">
        <v>44466</v>
      </c>
      <c r="B440" s="6" t="n">
        <v>4443.11</v>
      </c>
      <c r="C440" s="9" t="n">
        <f aca="false">B440/B439-1</f>
        <v>-0.00277635630728901</v>
      </c>
      <c r="D440" s="9" t="n">
        <f aca="false">LN(B440/B439)</f>
        <v>-0.00278021753287614</v>
      </c>
      <c r="E440" s="9" t="n">
        <f aca="false">B440/B435-1</f>
        <v>0.0195927696300597</v>
      </c>
      <c r="F440" s="9" t="n">
        <f aca="false">B440/B419-1</f>
        <v>-0.00601565995525732</v>
      </c>
      <c r="G440" s="0" t="n">
        <f aca="false">MAX(G439,B440)</f>
        <v>4536.95</v>
      </c>
      <c r="H440" s="9" t="n">
        <f aca="false">B440/G440-1</f>
        <v>-0.020683498826304</v>
      </c>
      <c r="I440" s="0" t="n">
        <f aca="false">IF(AND($A440&gt;=CrashTest!$B$3,$A440&lt;=CrashTest!$C$3),1,IF(AND($A440&gt;=CrashTest!$B$4,$A440&lt;=CrashTest!$C$4),2,IF(AND($A440&gt;=CrashTest!$B$5,$A440&lt;=CrashTest!$C$5),3,IF(AND($A440&gt;=CrashTest!$B$6,$A440&lt;=CrashTest!$C$6),4,IF(AND($A440&gt;=CrashTest!$B$7,$A440&lt;=CrashTest!$C$7),5,0)))))</f>
        <v>0</v>
      </c>
      <c r="J440" s="0" t="str">
        <f aca="false">IF(I440=0,"",IF(I439=I440,MAX(J439,B440),B440))</f>
        <v/>
      </c>
      <c r="K440" s="9" t="str">
        <f aca="false">IF(I440=0,"",B440/J440-1)</f>
        <v/>
      </c>
      <c r="L440" s="0" t="n">
        <f aca="false">MATCH($A440,DailyBTC!$A:$A,0)</f>
        <v>638</v>
      </c>
      <c r="M440" s="8" t="n">
        <f aca="false">INDEX(DailyBTC!$F:$F,$L440)</f>
        <v>5088.01743654899</v>
      </c>
      <c r="N440" s="8" t="n">
        <f aca="false">INDEX(DailyETH!$F:$F,$L440)</f>
        <v>187.989306181258</v>
      </c>
      <c r="O440" s="8" t="n">
        <f aca="false">INDEX(DailyBTC!$B:$B,$L440)</f>
        <v>42496.7852250146</v>
      </c>
      <c r="P440" s="8" t="n">
        <f aca="false">INDEX(DailyETH!$B:$B,$L440)</f>
        <v>2952.49630537697</v>
      </c>
      <c r="Q440" s="9" t="n">
        <f aca="false">LN(M440/M439)</f>
        <v>0.0147313958560393</v>
      </c>
      <c r="R440" s="9" t="n">
        <f aca="false">LN(N440/N439)</f>
        <v>0.0174438223290537</v>
      </c>
      <c r="S440" s="9" t="n">
        <f aca="false">LN(O440/O439)</f>
        <v>-0.00718695103142792</v>
      </c>
      <c r="T440" s="9" t="n">
        <f aca="false">LN(P440/P439)</f>
        <v>0.00677548678756693</v>
      </c>
      <c r="U440" s="9" t="n">
        <f aca="false">M440/M439-1</f>
        <v>0.0148404376559792</v>
      </c>
      <c r="V440" s="9" t="n">
        <f aca="false">O440/O439-1</f>
        <v>-0.00716118665824195</v>
      </c>
    </row>
    <row r="441" customFormat="false" ht="15" hidden="false" customHeight="false" outlineLevel="0" collapsed="false">
      <c r="A441" s="5" t="n">
        <v>44467</v>
      </c>
      <c r="B441" s="6" t="n">
        <v>4352.63</v>
      </c>
      <c r="C441" s="9" t="n">
        <f aca="false">B441/B440-1</f>
        <v>-0.020364114325326</v>
      </c>
      <c r="D441" s="9" t="n">
        <f aca="false">LN(B441/B440)</f>
        <v>-0.0205743215874744</v>
      </c>
      <c r="E441" s="9" t="n">
        <f aca="false">B441/B436-1</f>
        <v>-0.000358275592015844</v>
      </c>
      <c r="F441" s="9" t="n">
        <f aca="false">B441/B420-1</f>
        <v>-0.0347587356992218</v>
      </c>
      <c r="G441" s="0" t="n">
        <f aca="false">MAX(G440,B441)</f>
        <v>4536.95</v>
      </c>
      <c r="H441" s="9" t="n">
        <f aca="false">B441/G441-1</f>
        <v>-0.0406264120168836</v>
      </c>
      <c r="I441" s="0" t="n">
        <f aca="false">IF(AND($A441&gt;=CrashTest!$B$3,$A441&lt;=CrashTest!$C$3),1,IF(AND($A441&gt;=CrashTest!$B$4,$A441&lt;=CrashTest!$C$4),2,IF(AND($A441&gt;=CrashTest!$B$5,$A441&lt;=CrashTest!$C$5),3,IF(AND($A441&gt;=CrashTest!$B$6,$A441&lt;=CrashTest!$C$6),4,IF(AND($A441&gt;=CrashTest!$B$7,$A441&lt;=CrashTest!$C$7),5,0)))))</f>
        <v>0</v>
      </c>
      <c r="J441" s="0" t="str">
        <f aca="false">IF(I441=0,"",IF(I440=I441,MAX(J440,B441),B441))</f>
        <v/>
      </c>
      <c r="K441" s="9" t="str">
        <f aca="false">IF(I441=0,"",B441/J441-1)</f>
        <v/>
      </c>
      <c r="L441" s="0" t="n">
        <f aca="false">MATCH($A441,DailyBTC!$A:$A,0)</f>
        <v>639</v>
      </c>
      <c r="M441" s="8" t="n">
        <f aca="false">INDEX(DailyBTC!$F:$F,$L441)</f>
        <v>5028.98122886416</v>
      </c>
      <c r="N441" s="8" t="n">
        <f aca="false">INDEX(DailyETH!$F:$F,$L441)</f>
        <v>184.593704802093</v>
      </c>
      <c r="O441" s="8" t="n">
        <f aca="false">INDEX(DailyBTC!$B:$B,$L441)</f>
        <v>41223.7862743425</v>
      </c>
      <c r="P441" s="8" t="n">
        <f aca="false">INDEX(DailyETH!$B:$B,$L441)</f>
        <v>2815.59470835769</v>
      </c>
      <c r="Q441" s="9" t="n">
        <f aca="false">LN(M441/M440)</f>
        <v>-0.0116708284219927</v>
      </c>
      <c r="R441" s="9" t="n">
        <f aca="false">LN(N441/N440)</f>
        <v>-0.0182278595407282</v>
      </c>
      <c r="S441" s="9" t="n">
        <f aca="false">LN(O441/O440)</f>
        <v>-0.0304130047884068</v>
      </c>
      <c r="T441" s="9" t="n">
        <f aca="false">LN(P441/P440)</f>
        <v>-0.0474775143857107</v>
      </c>
      <c r="U441" s="9" t="n">
        <f aca="false">M441/M440-1</f>
        <v>-0.0116029884765627</v>
      </c>
      <c r="V441" s="9" t="n">
        <f aca="false">O441/O440-1</f>
        <v>-0.0299551823492471</v>
      </c>
    </row>
    <row r="442" customFormat="false" ht="15" hidden="false" customHeight="false" outlineLevel="0" collapsed="false">
      <c r="A442" s="5" t="n">
        <v>44468</v>
      </c>
      <c r="B442" s="6" t="n">
        <v>4359.46</v>
      </c>
      <c r="C442" s="9" t="n">
        <f aca="false">B442/B441-1</f>
        <v>0.00156916622823444</v>
      </c>
      <c r="D442" s="9" t="n">
        <f aca="false">LN(B442/B441)</f>
        <v>0.00156793637330498</v>
      </c>
      <c r="E442" s="9" t="n">
        <f aca="false">B442/B437-1</f>
        <v>-0.00823088332984512</v>
      </c>
      <c r="F442" s="9" t="n">
        <f aca="false">B442/B421-1</f>
        <v>-0.0373896780376215</v>
      </c>
      <c r="G442" s="0" t="n">
        <f aca="false">MAX(G441,B442)</f>
        <v>4536.95</v>
      </c>
      <c r="H442" s="9" t="n">
        <f aca="false">B442/G442-1</f>
        <v>-0.0391209953823604</v>
      </c>
      <c r="I442" s="0" t="n">
        <f aca="false">IF(AND($A442&gt;=CrashTest!$B$3,$A442&lt;=CrashTest!$C$3),1,IF(AND($A442&gt;=CrashTest!$B$4,$A442&lt;=CrashTest!$C$4),2,IF(AND($A442&gt;=CrashTest!$B$5,$A442&lt;=CrashTest!$C$5),3,IF(AND($A442&gt;=CrashTest!$B$6,$A442&lt;=CrashTest!$C$6),4,IF(AND($A442&gt;=CrashTest!$B$7,$A442&lt;=CrashTest!$C$7),5,0)))))</f>
        <v>0</v>
      </c>
      <c r="J442" s="0" t="str">
        <f aca="false">IF(I442=0,"",IF(I441=I442,MAX(J441,B442),B442))</f>
        <v/>
      </c>
      <c r="K442" s="9" t="str">
        <f aca="false">IF(I442=0,"",B442/J442-1)</f>
        <v/>
      </c>
      <c r="L442" s="0" t="n">
        <f aca="false">MATCH($A442,DailyBTC!$A:$A,0)</f>
        <v>640</v>
      </c>
      <c r="M442" s="8" t="n">
        <f aca="false">INDEX(DailyBTC!$F:$F,$L442)</f>
        <v>4979.667370136</v>
      </c>
      <c r="N442" s="8" t="n">
        <f aca="false">INDEX(DailyETH!$F:$F,$L442)</f>
        <v>182.782759064066</v>
      </c>
      <c r="O442" s="8" t="n">
        <f aca="false">INDEX(DailyBTC!$B:$B,$L442)</f>
        <v>41453.9470131502</v>
      </c>
      <c r="P442" s="8" t="n">
        <f aca="false">INDEX(DailyETH!$B:$B,$L442)</f>
        <v>2843.27176943308</v>
      </c>
      <c r="Q442" s="9" t="n">
        <f aca="false">LN(M442/M441)</f>
        <v>-0.00985432894422868</v>
      </c>
      <c r="R442" s="9" t="n">
        <f aca="false">LN(N442/N441)</f>
        <v>-0.00985888092684694</v>
      </c>
      <c r="S442" s="9" t="n">
        <f aca="false">LN(O442/O441)</f>
        <v>0.00556767400890577</v>
      </c>
      <c r="T442" s="9" t="n">
        <f aca="false">LN(P442/P441)</f>
        <v>0.00978191723579804</v>
      </c>
      <c r="U442" s="9" t="n">
        <f aca="false">M442/M441-1</f>
        <v>-0.0098059341413167</v>
      </c>
      <c r="V442" s="9" t="n">
        <f aca="false">O442/O441-1</f>
        <v>0.00558320231130627</v>
      </c>
    </row>
    <row r="443" customFormat="false" ht="15" hidden="false" customHeight="false" outlineLevel="0" collapsed="false">
      <c r="A443" s="5" t="n">
        <v>44469</v>
      </c>
      <c r="B443" s="6" t="n">
        <v>4307.54</v>
      </c>
      <c r="C443" s="9" t="n">
        <f aca="false">B443/B442-1</f>
        <v>-0.0119097319392769</v>
      </c>
      <c r="D443" s="9" t="n">
        <f aca="false">LN(B443/B442)</f>
        <v>-0.0119812209738147</v>
      </c>
      <c r="E443" s="9" t="n">
        <f aca="false">B443/B438-1</f>
        <v>-0.0317915567163709</v>
      </c>
      <c r="F443" s="9" t="n">
        <f aca="false">B443/B422-1</f>
        <v>-0.0475691404211663</v>
      </c>
      <c r="G443" s="0" t="n">
        <f aca="false">MAX(G442,B443)</f>
        <v>4536.95</v>
      </c>
      <c r="H443" s="9" t="n">
        <f aca="false">B443/G443-1</f>
        <v>-0.0505648067534357</v>
      </c>
      <c r="I443" s="0" t="n">
        <f aca="false">IF(AND($A443&gt;=CrashTest!$B$3,$A443&lt;=CrashTest!$C$3),1,IF(AND($A443&gt;=CrashTest!$B$4,$A443&lt;=CrashTest!$C$4),2,IF(AND($A443&gt;=CrashTest!$B$5,$A443&lt;=CrashTest!$C$5),3,IF(AND($A443&gt;=CrashTest!$B$6,$A443&lt;=CrashTest!$C$6),4,IF(AND($A443&gt;=CrashTest!$B$7,$A443&lt;=CrashTest!$C$7),5,0)))))</f>
        <v>0</v>
      </c>
      <c r="J443" s="0" t="str">
        <f aca="false">IF(I443=0,"",IF(I442=I443,MAX(J442,B443),B443))</f>
        <v/>
      </c>
      <c r="K443" s="9" t="str">
        <f aca="false">IF(I443=0,"",B443/J443-1)</f>
        <v/>
      </c>
      <c r="L443" s="0" t="n">
        <f aca="false">MATCH($A443,DailyBTC!$A:$A,0)</f>
        <v>641</v>
      </c>
      <c r="M443" s="8" t="n">
        <f aca="false">INDEX(DailyBTC!$F:$F,$L443)</f>
        <v>5058.24757441767</v>
      </c>
      <c r="N443" s="8" t="n">
        <f aca="false">INDEX(DailyETH!$F:$F,$L443)</f>
        <v>186.095552112692</v>
      </c>
      <c r="O443" s="8" t="n">
        <f aca="false">INDEX(DailyBTC!$B:$B,$L443)</f>
        <v>43781.546015488</v>
      </c>
      <c r="P443" s="8" t="n">
        <f aca="false">INDEX(DailyETH!$B:$B,$L443)</f>
        <v>3001.52751344243</v>
      </c>
      <c r="Q443" s="9" t="n">
        <f aca="false">LN(M443/M442)</f>
        <v>0.0156569984866912</v>
      </c>
      <c r="R443" s="9" t="n">
        <f aca="false">LN(N443/N442)</f>
        <v>0.017961924109761</v>
      </c>
      <c r="S443" s="9" t="n">
        <f aca="false">LN(O443/O442)</f>
        <v>0.0546293042277389</v>
      </c>
      <c r="T443" s="9" t="n">
        <f aca="false">LN(P443/P442)</f>
        <v>0.0541659096473747</v>
      </c>
      <c r="U443" s="9" t="n">
        <f aca="false">M443/M442-1</f>
        <v>0.0157802114962398</v>
      </c>
      <c r="V443" s="9" t="n">
        <f aca="false">O443/O442-1</f>
        <v>0.056149032119895</v>
      </c>
    </row>
    <row r="444" customFormat="false" ht="15" hidden="false" customHeight="false" outlineLevel="0" collapsed="false">
      <c r="A444" s="5" t="n">
        <v>44470</v>
      </c>
      <c r="B444" s="6" t="n">
        <v>4357.04</v>
      </c>
      <c r="C444" s="9" t="n">
        <f aca="false">B444/B443-1</f>
        <v>0.0114914777343913</v>
      </c>
      <c r="D444" s="9" t="n">
        <f aca="false">LN(B444/B443)</f>
        <v>0.0114259522163596</v>
      </c>
      <c r="E444" s="9" t="n">
        <f aca="false">B444/B439-1</f>
        <v>-0.0220941402497598</v>
      </c>
      <c r="F444" s="9" t="n">
        <f aca="false">B444/B423-1</f>
        <v>-0.0369245527829907</v>
      </c>
      <c r="G444" s="0" t="n">
        <f aca="false">MAX(G443,B444)</f>
        <v>4536.95</v>
      </c>
      <c r="H444" s="9" t="n">
        <f aca="false">B444/G444-1</f>
        <v>-0.0396543933699952</v>
      </c>
      <c r="I444" s="0" t="n">
        <f aca="false">IF(AND($A444&gt;=CrashTest!$B$3,$A444&lt;=CrashTest!$C$3),1,IF(AND($A444&gt;=CrashTest!$B$4,$A444&lt;=CrashTest!$C$4),2,IF(AND($A444&gt;=CrashTest!$B$5,$A444&lt;=CrashTest!$C$5),3,IF(AND($A444&gt;=CrashTest!$B$6,$A444&lt;=CrashTest!$C$6),4,IF(AND($A444&gt;=CrashTest!$B$7,$A444&lt;=CrashTest!$C$7),5,0)))))</f>
        <v>0</v>
      </c>
      <c r="J444" s="0" t="str">
        <f aca="false">IF(I444=0,"",IF(I443=I444,MAX(J443,B444),B444))</f>
        <v/>
      </c>
      <c r="K444" s="9" t="str">
        <f aca="false">IF(I444=0,"",B444/J444-1)</f>
        <v/>
      </c>
      <c r="L444" s="0" t="n">
        <f aca="false">MATCH($A444,DailyBTC!$A:$A,0)</f>
        <v>642</v>
      </c>
      <c r="M444" s="8" t="n">
        <f aca="false">INDEX(DailyBTC!$F:$F,$L444)</f>
        <v>5134.39405075213</v>
      </c>
      <c r="N444" s="8" t="n">
        <f aca="false">INDEX(DailyETH!$F:$F,$L444)</f>
        <v>187.990411563185</v>
      </c>
      <c r="O444" s="8" t="n">
        <f aca="false">INDEX(DailyBTC!$B:$B,$L444)</f>
        <v>48078.1315543542</v>
      </c>
      <c r="P444" s="8" t="n">
        <f aca="false">INDEX(DailyETH!$B:$B,$L444)</f>
        <v>3299.44177030976</v>
      </c>
      <c r="Q444" s="9" t="n">
        <f aca="false">LN(M444/M443)</f>
        <v>0.0149417385220538</v>
      </c>
      <c r="R444" s="9" t="n">
        <f aca="false">LN(N444/N443)</f>
        <v>0.0101306963660977</v>
      </c>
      <c r="S444" s="9" t="n">
        <f aca="false">LN(O444/O443)</f>
        <v>0.0936150235362557</v>
      </c>
      <c r="T444" s="9" t="n">
        <f aca="false">LN(P444/P443)</f>
        <v>0.0946319634190449</v>
      </c>
      <c r="U444" s="9" t="n">
        <f aca="false">M444/M443-1</f>
        <v>0.0150539243511083</v>
      </c>
      <c r="V444" s="9" t="n">
        <f aca="false">O444/O443-1</f>
        <v>0.098136907667588</v>
      </c>
    </row>
    <row r="445" customFormat="false" ht="15" hidden="false" customHeight="false" outlineLevel="0" collapsed="false">
      <c r="A445" s="5" t="n">
        <v>44473</v>
      </c>
      <c r="B445" s="6" t="n">
        <v>4300.46</v>
      </c>
      <c r="C445" s="9" t="n">
        <f aca="false">B445/B444-1</f>
        <v>-0.0129858803224208</v>
      </c>
      <c r="D445" s="9" t="n">
        <f aca="false">LN(B445/B444)</f>
        <v>-0.0130709339999375</v>
      </c>
      <c r="E445" s="9" t="n">
        <f aca="false">B445/B440-1</f>
        <v>-0.0321058897934105</v>
      </c>
      <c r="F445" s="9" t="n">
        <f aca="false">B445/B424-1</f>
        <v>-0.052125326485855</v>
      </c>
      <c r="G445" s="0" t="n">
        <f aca="false">MAX(G444,B445)</f>
        <v>4536.95</v>
      </c>
      <c r="H445" s="9" t="n">
        <f aca="false">B445/G445-1</f>
        <v>-0.052125326485855</v>
      </c>
      <c r="I445" s="0" t="n">
        <f aca="false">IF(AND($A445&gt;=CrashTest!$B$3,$A445&lt;=CrashTest!$C$3),1,IF(AND($A445&gt;=CrashTest!$B$4,$A445&lt;=CrashTest!$C$4),2,IF(AND($A445&gt;=CrashTest!$B$5,$A445&lt;=CrashTest!$C$5),3,IF(AND($A445&gt;=CrashTest!$B$6,$A445&lt;=CrashTest!$C$6),4,IF(AND($A445&gt;=CrashTest!$B$7,$A445&lt;=CrashTest!$C$7),5,0)))))</f>
        <v>0</v>
      </c>
      <c r="J445" s="0" t="str">
        <f aca="false">IF(I445=0,"",IF(I444=I445,MAX(J444,B445),B445))</f>
        <v/>
      </c>
      <c r="K445" s="9" t="str">
        <f aca="false">IF(I445=0,"",B445/J445-1)</f>
        <v/>
      </c>
      <c r="L445" s="0" t="n">
        <f aca="false">MATCH($A445,DailyBTC!$A:$A,0)</f>
        <v>645</v>
      </c>
      <c r="M445" s="8" t="n">
        <f aca="false">INDEX(DailyBTC!$F:$F,$L445)</f>
        <v>5217.73265841684</v>
      </c>
      <c r="N445" s="8" t="n">
        <f aca="false">INDEX(DailyETH!$F:$F,$L445)</f>
        <v>191.779420725791</v>
      </c>
      <c r="O445" s="8" t="n">
        <f aca="false">INDEX(DailyBTC!$B:$B,$L445)</f>
        <v>49288.5013106371</v>
      </c>
      <c r="P445" s="8" t="n">
        <f aca="false">INDEX(DailyETH!$B:$B,$L445)</f>
        <v>3391.62332057276</v>
      </c>
      <c r="Q445" s="9" t="n">
        <f aca="false">LN(M445/M444)</f>
        <v>0.0161011182400943</v>
      </c>
      <c r="R445" s="9" t="n">
        <f aca="false">LN(N445/N444)</f>
        <v>0.0199549020009948</v>
      </c>
      <c r="S445" s="9" t="n">
        <f aca="false">LN(O445/O444)</f>
        <v>0.0248633864194972</v>
      </c>
      <c r="T445" s="9" t="n">
        <f aca="false">LN(P445/P444)</f>
        <v>0.0275553687527868</v>
      </c>
      <c r="U445" s="9" t="n">
        <f aca="false">M445/M444-1</f>
        <v>0.0162314397455539</v>
      </c>
      <c r="V445" s="9" t="n">
        <f aca="false">O445/O444-1</f>
        <v>0.0251750581221013</v>
      </c>
    </row>
    <row r="446" customFormat="false" ht="15" hidden="false" customHeight="false" outlineLevel="0" collapsed="false">
      <c r="A446" s="5" t="n">
        <v>44474</v>
      </c>
      <c r="B446" s="6" t="n">
        <v>4345.72</v>
      </c>
      <c r="C446" s="9" t="n">
        <f aca="false">B446/B445-1</f>
        <v>0.0105244555233626</v>
      </c>
      <c r="D446" s="9" t="n">
        <f aca="false">LN(B446/B445)</f>
        <v>0.0104694589772618</v>
      </c>
      <c r="E446" s="9" t="n">
        <f aca="false">B446/B441-1</f>
        <v>-0.00158754592051236</v>
      </c>
      <c r="F446" s="9" t="n">
        <f aca="false">B446/B425-1</f>
        <v>-0.0418284484602343</v>
      </c>
      <c r="G446" s="0" t="n">
        <f aca="false">MAX(G445,B446)</f>
        <v>4536.95</v>
      </c>
      <c r="H446" s="9" t="n">
        <f aca="false">B446/G446-1</f>
        <v>-0.0421494616427335</v>
      </c>
      <c r="I446" s="0" t="n">
        <f aca="false">IF(AND($A446&gt;=CrashTest!$B$3,$A446&lt;=CrashTest!$C$3),1,IF(AND($A446&gt;=CrashTest!$B$4,$A446&lt;=CrashTest!$C$4),2,IF(AND($A446&gt;=CrashTest!$B$5,$A446&lt;=CrashTest!$C$5),3,IF(AND($A446&gt;=CrashTest!$B$6,$A446&lt;=CrashTest!$C$6),4,IF(AND($A446&gt;=CrashTest!$B$7,$A446&lt;=CrashTest!$C$7),5,0)))))</f>
        <v>0</v>
      </c>
      <c r="J446" s="0" t="str">
        <f aca="false">IF(I446=0,"",IF(I445=I446,MAX(J445,B446),B446))</f>
        <v/>
      </c>
      <c r="K446" s="9" t="str">
        <f aca="false">IF(I446=0,"",B446/J446-1)</f>
        <v/>
      </c>
      <c r="L446" s="0" t="n">
        <f aca="false">MATCH($A446,DailyBTC!$A:$A,0)</f>
        <v>646</v>
      </c>
      <c r="M446" s="8" t="n">
        <f aca="false">INDEX(DailyBTC!$F:$F,$L446)</f>
        <v>5262.52092511799</v>
      </c>
      <c r="N446" s="8" t="n">
        <f aca="false">INDEX(DailyETH!$F:$F,$L446)</f>
        <v>193.320583148364</v>
      </c>
      <c r="O446" s="8" t="n">
        <f aca="false">INDEX(DailyBTC!$B:$B,$L446)</f>
        <v>51558.0493319112</v>
      </c>
      <c r="P446" s="8" t="n">
        <f aca="false">INDEX(DailyETH!$B:$B,$L446)</f>
        <v>3520.41445382817</v>
      </c>
      <c r="Q446" s="9" t="n">
        <f aca="false">LN(M446/M445)</f>
        <v>0.00854722436078902</v>
      </c>
      <c r="R446" s="9" t="n">
        <f aca="false">LN(N446/N445)</f>
        <v>0.00800400225821435</v>
      </c>
      <c r="S446" s="9" t="n">
        <f aca="false">LN(O446/O445)</f>
        <v>0.0450175296732669</v>
      </c>
      <c r="T446" s="9" t="n">
        <f aca="false">LN(P446/P445)</f>
        <v>0.0372700628399408</v>
      </c>
      <c r="U446" s="9" t="n">
        <f aca="false">M446/M445-1</f>
        <v>0.00858385617532553</v>
      </c>
      <c r="V446" s="9" t="n">
        <f aca="false">O446/O445-1</f>
        <v>0.0460461965960468</v>
      </c>
    </row>
    <row r="447" customFormat="false" ht="15" hidden="false" customHeight="false" outlineLevel="0" collapsed="false">
      <c r="A447" s="5" t="n">
        <v>44475</v>
      </c>
      <c r="B447" s="6" t="n">
        <v>4363.55</v>
      </c>
      <c r="C447" s="9" t="n">
        <f aca="false">B447/B446-1</f>
        <v>0.00410288743867526</v>
      </c>
      <c r="D447" s="9" t="n">
        <f aca="false">LN(B447/B446)</f>
        <v>0.00409449354763524</v>
      </c>
      <c r="E447" s="9" t="n">
        <f aca="false">B447/B442-1</f>
        <v>0.000938189592289085</v>
      </c>
      <c r="F447" s="9" t="n">
        <f aca="false">B447/B426-1</f>
        <v>-0.0346192392528367</v>
      </c>
      <c r="G447" s="0" t="n">
        <f aca="false">MAX(G446,B447)</f>
        <v>4536.95</v>
      </c>
      <c r="H447" s="9" t="n">
        <f aca="false">B447/G447-1</f>
        <v>-0.0382195087007791</v>
      </c>
      <c r="I447" s="0" t="n">
        <f aca="false">IF(AND($A447&gt;=CrashTest!$B$3,$A447&lt;=CrashTest!$C$3),1,IF(AND($A447&gt;=CrashTest!$B$4,$A447&lt;=CrashTest!$C$4),2,IF(AND($A447&gt;=CrashTest!$B$5,$A447&lt;=CrashTest!$C$5),3,IF(AND($A447&gt;=CrashTest!$B$6,$A447&lt;=CrashTest!$C$6),4,IF(AND($A447&gt;=CrashTest!$B$7,$A447&lt;=CrashTest!$C$7),5,0)))))</f>
        <v>0</v>
      </c>
      <c r="J447" s="0" t="str">
        <f aca="false">IF(I447=0,"",IF(I446=I447,MAX(J446,B447),B447))</f>
        <v/>
      </c>
      <c r="K447" s="9" t="str">
        <f aca="false">IF(I447=0,"",B447/J447-1)</f>
        <v/>
      </c>
      <c r="L447" s="0" t="n">
        <f aca="false">MATCH($A447,DailyBTC!$A:$A,0)</f>
        <v>647</v>
      </c>
      <c r="M447" s="8" t="n">
        <f aca="false">INDEX(DailyBTC!$F:$F,$L447)</f>
        <v>5294.95407765683</v>
      </c>
      <c r="N447" s="8" t="n">
        <f aca="false">INDEX(DailyETH!$F:$F,$L447)</f>
        <v>194.773146697542</v>
      </c>
      <c r="O447" s="8" t="n">
        <f aca="false">INDEX(DailyBTC!$B:$B,$L447)</f>
        <v>55419.800411163</v>
      </c>
      <c r="P447" s="8" t="n">
        <f aca="false">INDEX(DailyETH!$B:$B,$L447)</f>
        <v>3588.43408123904</v>
      </c>
      <c r="Q447" s="9" t="n">
        <f aca="false">LN(M447/M446)</f>
        <v>0.00614413097080048</v>
      </c>
      <c r="R447" s="9" t="n">
        <f aca="false">LN(N447/N446)</f>
        <v>0.00748566761251623</v>
      </c>
      <c r="S447" s="9" t="n">
        <f aca="false">LN(O447/O446)</f>
        <v>0.0722285936596146</v>
      </c>
      <c r="T447" s="9" t="n">
        <f aca="false">LN(P447/P446)</f>
        <v>0.0191371930284426</v>
      </c>
      <c r="U447" s="9" t="n">
        <f aca="false">M447/M446-1</f>
        <v>0.00616304486012309</v>
      </c>
      <c r="V447" s="9" t="n">
        <f aca="false">O447/O446-1</f>
        <v>0.0749010315419676</v>
      </c>
    </row>
    <row r="448" customFormat="false" ht="15" hidden="false" customHeight="false" outlineLevel="0" collapsed="false">
      <c r="A448" s="5" t="n">
        <v>44476</v>
      </c>
      <c r="B448" s="6" t="n">
        <v>4399.76</v>
      </c>
      <c r="C448" s="9" t="n">
        <f aca="false">B448/B447-1</f>
        <v>0.00829828923697451</v>
      </c>
      <c r="D448" s="9" t="n">
        <f aca="false">LN(B448/B447)</f>
        <v>0.00826404773501655</v>
      </c>
      <c r="E448" s="9" t="n">
        <f aca="false">B448/B443-1</f>
        <v>0.021408971245769</v>
      </c>
      <c r="F448" s="9" t="n">
        <f aca="false">B448/B427-1</f>
        <v>-0.0253230454999589</v>
      </c>
      <c r="G448" s="0" t="n">
        <f aca="false">MAX(G447,B448)</f>
        <v>4536.95</v>
      </c>
      <c r="H448" s="9" t="n">
        <f aca="false">B448/G448-1</f>
        <v>-0.0302383760014987</v>
      </c>
      <c r="I448" s="0" t="n">
        <f aca="false">IF(AND($A448&gt;=CrashTest!$B$3,$A448&lt;=CrashTest!$C$3),1,IF(AND($A448&gt;=CrashTest!$B$4,$A448&lt;=CrashTest!$C$4),2,IF(AND($A448&gt;=CrashTest!$B$5,$A448&lt;=CrashTest!$C$5),3,IF(AND($A448&gt;=CrashTest!$B$6,$A448&lt;=CrashTest!$C$6),4,IF(AND($A448&gt;=CrashTest!$B$7,$A448&lt;=CrashTest!$C$7),5,0)))))</f>
        <v>0</v>
      </c>
      <c r="J448" s="0" t="str">
        <f aca="false">IF(I448=0,"",IF(I447=I448,MAX(J447,B448),B448))</f>
        <v/>
      </c>
      <c r="K448" s="9" t="str">
        <f aca="false">IF(I448=0,"",B448/J448-1)</f>
        <v/>
      </c>
      <c r="L448" s="0" t="n">
        <f aca="false">MATCH($A448,DailyBTC!$A:$A,0)</f>
        <v>648</v>
      </c>
      <c r="M448" s="8" t="n">
        <f aca="false">INDEX(DailyBTC!$F:$F,$L448)</f>
        <v>5274.69319717926</v>
      </c>
      <c r="N448" s="8" t="n">
        <f aca="false">INDEX(DailyETH!$F:$F,$L448)</f>
        <v>193.566965831147</v>
      </c>
      <c r="O448" s="8" t="n">
        <f aca="false">INDEX(DailyBTC!$B:$B,$L448)</f>
        <v>53805.1569125658</v>
      </c>
      <c r="P448" s="8" t="n">
        <f aca="false">INDEX(DailyETH!$B:$B,$L448)</f>
        <v>3589.30707393337</v>
      </c>
      <c r="Q448" s="9" t="n">
        <f aca="false">LN(M448/M447)</f>
        <v>-0.00383379024235009</v>
      </c>
      <c r="R448" s="9" t="n">
        <f aca="false">LN(N448/N447)</f>
        <v>-0.00621200183164696</v>
      </c>
      <c r="S448" s="9" t="n">
        <f aca="false">LN(O448/O447)</f>
        <v>-0.0295676220743864</v>
      </c>
      <c r="T448" s="9" t="n">
        <f aca="false">LN(P448/P447)</f>
        <v>0.000243249980672675</v>
      </c>
      <c r="U448" s="9" t="n">
        <f aca="false">M448/M447-1</f>
        <v>-0.00382645065101928</v>
      </c>
      <c r="V448" s="9" t="n">
        <f aca="false">O448/O447-1</f>
        <v>-0.029134776498978</v>
      </c>
    </row>
    <row r="449" customFormat="false" ht="15" hidden="false" customHeight="false" outlineLevel="0" collapsed="false">
      <c r="A449" s="5" t="n">
        <v>44477</v>
      </c>
      <c r="B449" s="6" t="n">
        <v>4391.34</v>
      </c>
      <c r="C449" s="9" t="n">
        <f aca="false">B449/B448-1</f>
        <v>-0.00191374074949546</v>
      </c>
      <c r="D449" s="9" t="n">
        <f aca="false">LN(B449/B448)</f>
        <v>-0.00191557429097908</v>
      </c>
      <c r="E449" s="9" t="n">
        <f aca="false">B449/B444-1</f>
        <v>0.00787231698584368</v>
      </c>
      <c r="F449" s="9" t="n">
        <f aca="false">B449/B428-1</f>
        <v>-0.0226872129046041</v>
      </c>
      <c r="G449" s="0" t="n">
        <f aca="false">MAX(G448,B449)</f>
        <v>4536.95</v>
      </c>
      <c r="H449" s="9" t="n">
        <f aca="false">B449/G449-1</f>
        <v>-0.0320942483386415</v>
      </c>
      <c r="I449" s="0" t="n">
        <f aca="false">IF(AND($A449&gt;=CrashTest!$B$3,$A449&lt;=CrashTest!$C$3),1,IF(AND($A449&gt;=CrashTest!$B$4,$A449&lt;=CrashTest!$C$4),2,IF(AND($A449&gt;=CrashTest!$B$5,$A449&lt;=CrashTest!$C$5),3,IF(AND($A449&gt;=CrashTest!$B$6,$A449&lt;=CrashTest!$C$6),4,IF(AND($A449&gt;=CrashTest!$B$7,$A449&lt;=CrashTest!$C$7),5,0)))))</f>
        <v>0</v>
      </c>
      <c r="J449" s="0" t="str">
        <f aca="false">IF(I449=0,"",IF(I448=I449,MAX(J448,B449),B449))</f>
        <v/>
      </c>
      <c r="K449" s="9" t="str">
        <f aca="false">IF(I449=0,"",B449/J449-1)</f>
        <v/>
      </c>
      <c r="L449" s="0" t="n">
        <f aca="false">MATCH($A449,DailyBTC!$A:$A,0)</f>
        <v>649</v>
      </c>
      <c r="M449" s="8" t="n">
        <f aca="false">INDEX(DailyBTC!$F:$F,$L449)</f>
        <v>5270.80382069289</v>
      </c>
      <c r="N449" s="8" t="n">
        <f aca="false">INDEX(DailyETH!$F:$F,$L449)</f>
        <v>193.273575722768</v>
      </c>
      <c r="O449" s="8" t="n">
        <f aca="false">INDEX(DailyBTC!$B:$B,$L449)</f>
        <v>53933.5275908825</v>
      </c>
      <c r="P449" s="8" t="n">
        <f aca="false">INDEX(DailyETH!$B:$B,$L449)</f>
        <v>3561.09410490941</v>
      </c>
      <c r="Q449" s="9" t="n">
        <f aca="false">LN(M449/M448)</f>
        <v>-0.000737637430674505</v>
      </c>
      <c r="R449" s="9" t="n">
        <f aca="false">LN(N449/N448)</f>
        <v>-0.0015168532411511</v>
      </c>
      <c r="S449" s="9" t="n">
        <f aca="false">LN(O449/O448)</f>
        <v>0.00238300179098213</v>
      </c>
      <c r="T449" s="9" t="n">
        <f aca="false">LN(P449/P448)</f>
        <v>-0.00789133776623245</v>
      </c>
      <c r="U449" s="9" t="n">
        <f aca="false">M449/M448-1</f>
        <v>-0.00073736544306513</v>
      </c>
      <c r="V449" s="9" t="n">
        <f aca="false">O449/O448-1</f>
        <v>0.0023858433964854</v>
      </c>
    </row>
    <row r="450" customFormat="false" ht="15" hidden="false" customHeight="false" outlineLevel="0" collapsed="false">
      <c r="A450" s="5" t="n">
        <v>44480</v>
      </c>
      <c r="B450" s="6" t="n">
        <v>4361.19</v>
      </c>
      <c r="C450" s="9" t="n">
        <f aca="false">B450/B449-1</f>
        <v>-0.00686578584213482</v>
      </c>
      <c r="D450" s="9" t="n">
        <f aca="false">LN(B450/B449)</f>
        <v>-0.00688946379046817</v>
      </c>
      <c r="E450" s="9" t="n">
        <f aca="false">B450/B445-1</f>
        <v>0.0141217451156388</v>
      </c>
      <c r="F450" s="9" t="n">
        <f aca="false">B450/B429-1</f>
        <v>-0.0218432774560511</v>
      </c>
      <c r="G450" s="0" t="n">
        <f aca="false">MAX(G449,B450)</f>
        <v>4536.95</v>
      </c>
      <c r="H450" s="9" t="n">
        <f aca="false">B450/G450-1</f>
        <v>-0.038739681944919</v>
      </c>
      <c r="I450" s="0" t="n">
        <f aca="false">IF(AND($A450&gt;=CrashTest!$B$3,$A450&lt;=CrashTest!$C$3),1,IF(AND($A450&gt;=CrashTest!$B$4,$A450&lt;=CrashTest!$C$4),2,IF(AND($A450&gt;=CrashTest!$B$5,$A450&lt;=CrashTest!$C$5),3,IF(AND($A450&gt;=CrashTest!$B$6,$A450&lt;=CrashTest!$C$6),4,IF(AND($A450&gt;=CrashTest!$B$7,$A450&lt;=CrashTest!$C$7),5,0)))))</f>
        <v>0</v>
      </c>
      <c r="J450" s="0" t="str">
        <f aca="false">IF(I450=0,"",IF(I449=I450,MAX(J449,B450),B450))</f>
        <v/>
      </c>
      <c r="K450" s="9" t="str">
        <f aca="false">IF(I450=0,"",B450/J450-1)</f>
        <v/>
      </c>
      <c r="L450" s="0" t="n">
        <f aca="false">MATCH($A450,DailyBTC!$A:$A,0)</f>
        <v>652</v>
      </c>
      <c r="M450" s="8" t="n">
        <f aca="false">INDEX(DailyBTC!$F:$F,$L450)</f>
        <v>5248.4118890215</v>
      </c>
      <c r="N450" s="8" t="n">
        <f aca="false">INDEX(DailyETH!$F:$F,$L450)</f>
        <v>191.453845149105</v>
      </c>
      <c r="O450" s="8" t="n">
        <f aca="false">INDEX(DailyBTC!$B:$B,$L450)</f>
        <v>57289.1864570426</v>
      </c>
      <c r="P450" s="8" t="n">
        <f aca="false">INDEX(DailyETH!$B:$B,$L450)</f>
        <v>3519.56701022794</v>
      </c>
      <c r="Q450" s="9" t="n">
        <f aca="false">LN(M450/M449)</f>
        <v>-0.00425734505507435</v>
      </c>
      <c r="R450" s="9" t="n">
        <f aca="false">LN(N450/N449)</f>
        <v>-0.00945991393155837</v>
      </c>
      <c r="S450" s="9" t="n">
        <f aca="false">LN(O450/O449)</f>
        <v>0.0603595701255325</v>
      </c>
      <c r="T450" s="9" t="n">
        <f aca="false">LN(P450/P449)</f>
        <v>-0.0117298569007245</v>
      </c>
      <c r="U450" s="9" t="n">
        <f aca="false">M450/M449-1</f>
        <v>-0.00424829540865945</v>
      </c>
      <c r="V450" s="9" t="n">
        <f aca="false">O450/O449-1</f>
        <v>0.062218419896706</v>
      </c>
    </row>
    <row r="451" customFormat="false" ht="15" hidden="false" customHeight="false" outlineLevel="0" collapsed="false">
      <c r="A451" s="5" t="n">
        <v>44481</v>
      </c>
      <c r="B451" s="6" t="n">
        <v>4350.65</v>
      </c>
      <c r="C451" s="9" t="n">
        <f aca="false">B451/B450-1</f>
        <v>-0.0024167715692277</v>
      </c>
      <c r="D451" s="9" t="n">
        <f aca="false">LN(B451/B450)</f>
        <v>-0.00241969667546273</v>
      </c>
      <c r="E451" s="9" t="n">
        <f aca="false">B451/B446-1</f>
        <v>0.00113444952735087</v>
      </c>
      <c r="F451" s="9" t="n">
        <f aca="false">B451/B430-1</f>
        <v>-0.0264236147630311</v>
      </c>
      <c r="G451" s="0" t="n">
        <f aca="false">MAX(G450,B451)</f>
        <v>4536.95</v>
      </c>
      <c r="H451" s="9" t="n">
        <f aca="false">B451/G451-1</f>
        <v>-0.0410628285522212</v>
      </c>
      <c r="I451" s="0" t="n">
        <f aca="false">IF(AND($A451&gt;=CrashTest!$B$3,$A451&lt;=CrashTest!$C$3),1,IF(AND($A451&gt;=CrashTest!$B$4,$A451&lt;=CrashTest!$C$4),2,IF(AND($A451&gt;=CrashTest!$B$5,$A451&lt;=CrashTest!$C$5),3,IF(AND($A451&gt;=CrashTest!$B$6,$A451&lt;=CrashTest!$C$6),4,IF(AND($A451&gt;=CrashTest!$B$7,$A451&lt;=CrashTest!$C$7),5,0)))))</f>
        <v>0</v>
      </c>
      <c r="J451" s="0" t="str">
        <f aca="false">IF(I451=0,"",IF(I450=I451,MAX(J450,B451),B451))</f>
        <v/>
      </c>
      <c r="K451" s="9" t="str">
        <f aca="false">IF(I451=0,"",B451/J451-1)</f>
        <v/>
      </c>
      <c r="L451" s="0" t="n">
        <f aca="false">MATCH($A451,DailyBTC!$A:$A,0)</f>
        <v>653</v>
      </c>
      <c r="M451" s="8" t="n">
        <f aca="false">INDEX(DailyBTC!$F:$F,$L451)</f>
        <v>5341.21441135405</v>
      </c>
      <c r="N451" s="8" t="n">
        <f aca="false">INDEX(DailyETH!$F:$F,$L451)</f>
        <v>194.504178773467</v>
      </c>
      <c r="O451" s="8" t="n">
        <f aca="false">INDEX(DailyBTC!$B:$B,$L451)</f>
        <v>56196.1812597896</v>
      </c>
      <c r="P451" s="8" t="n">
        <f aca="false">INDEX(DailyETH!$B:$B,$L451)</f>
        <v>3491.26025043834</v>
      </c>
      <c r="Q451" s="9" t="n">
        <f aca="false">LN(M451/M450)</f>
        <v>0.0175275114603988</v>
      </c>
      <c r="R451" s="9" t="n">
        <f aca="false">LN(N451/N450)</f>
        <v>0.0158068854510254</v>
      </c>
      <c r="S451" s="9" t="n">
        <f aca="false">LN(O451/O450)</f>
        <v>-0.0192630824070908</v>
      </c>
      <c r="T451" s="9" t="n">
        <f aca="false">LN(P451/P450)</f>
        <v>-0.00807519927617353</v>
      </c>
      <c r="U451" s="9" t="n">
        <f aca="false">M451/M450-1</f>
        <v>0.0176820196842167</v>
      </c>
      <c r="V451" s="9" t="n">
        <f aca="false">O451/O450-1</f>
        <v>-0.0190787348337119</v>
      </c>
    </row>
    <row r="452" customFormat="false" ht="15" hidden="false" customHeight="false" outlineLevel="0" collapsed="false">
      <c r="A452" s="5" t="n">
        <v>44482</v>
      </c>
      <c r="B452" s="6" t="n">
        <v>4363.8</v>
      </c>
      <c r="C452" s="9" t="n">
        <f aca="false">B452/B451-1</f>
        <v>0.00302253686230802</v>
      </c>
      <c r="D452" s="9" t="n">
        <f aca="false">LN(B452/B451)</f>
        <v>0.00301797818131026</v>
      </c>
      <c r="E452" s="9" t="n">
        <f aca="false">B452/B447-1</f>
        <v>5.72928005866391E-005</v>
      </c>
      <c r="F452" s="9" t="n">
        <f aca="false">B452/B431-1</f>
        <v>-0.01783684631053</v>
      </c>
      <c r="G452" s="0" t="n">
        <f aca="false">MAX(G451,B452)</f>
        <v>4536.95</v>
      </c>
      <c r="H452" s="9" t="n">
        <f aca="false">B452/G452-1</f>
        <v>-0.0381644056028829</v>
      </c>
      <c r="I452" s="0" t="n">
        <f aca="false">IF(AND($A452&gt;=CrashTest!$B$3,$A452&lt;=CrashTest!$C$3),1,IF(AND($A452&gt;=CrashTest!$B$4,$A452&lt;=CrashTest!$C$4),2,IF(AND($A452&gt;=CrashTest!$B$5,$A452&lt;=CrashTest!$C$5),3,IF(AND($A452&gt;=CrashTest!$B$6,$A452&lt;=CrashTest!$C$6),4,IF(AND($A452&gt;=CrashTest!$B$7,$A452&lt;=CrashTest!$C$7),5,0)))))</f>
        <v>0</v>
      </c>
      <c r="J452" s="0" t="str">
        <f aca="false">IF(I452=0,"",IF(I451=I452,MAX(J451,B452),B452))</f>
        <v/>
      </c>
      <c r="K452" s="9" t="str">
        <f aca="false">IF(I452=0,"",B452/J452-1)</f>
        <v/>
      </c>
      <c r="L452" s="0" t="n">
        <f aca="false">MATCH($A452,DailyBTC!$A:$A,0)</f>
        <v>654</v>
      </c>
      <c r="M452" s="8" t="n">
        <f aca="false">INDEX(DailyBTC!$F:$F,$L452)</f>
        <v>5290.72394573969</v>
      </c>
      <c r="N452" s="8" t="n">
        <f aca="false">INDEX(DailyETH!$F:$F,$L452)</f>
        <v>193.834136934052</v>
      </c>
      <c r="O452" s="8" t="n">
        <f aca="false">INDEX(DailyBTC!$B:$B,$L452)</f>
        <v>57348.8928769725</v>
      </c>
      <c r="P452" s="8" t="n">
        <f aca="false">INDEX(DailyETH!$B:$B,$L452)</f>
        <v>3597.56289830509</v>
      </c>
      <c r="Q452" s="9" t="n">
        <f aca="false">LN(M452/M451)</f>
        <v>-0.00949795671965125</v>
      </c>
      <c r="R452" s="9" t="n">
        <f aca="false">LN(N452/N451)</f>
        <v>-0.0034508184087239</v>
      </c>
      <c r="S452" s="9" t="n">
        <f aca="false">LN(O452/O451)</f>
        <v>0.0203047332385667</v>
      </c>
      <c r="T452" s="9" t="n">
        <f aca="false">LN(P452/P451)</f>
        <v>0.0299938692098508</v>
      </c>
      <c r="U452" s="9" t="n">
        <f aca="false">M452/M451-1</f>
        <v>-0.00945299359393459</v>
      </c>
      <c r="V452" s="9" t="n">
        <f aca="false">O452/O451-1</f>
        <v>0.0205122766590495</v>
      </c>
    </row>
    <row r="453" customFormat="false" ht="15" hidden="false" customHeight="false" outlineLevel="0" collapsed="false">
      <c r="A453" s="5" t="n">
        <v>44483</v>
      </c>
      <c r="B453" s="6" t="n">
        <v>4438.26</v>
      </c>
      <c r="C453" s="9" t="n">
        <f aca="false">B453/B452-1</f>
        <v>0.01706311013337</v>
      </c>
      <c r="D453" s="9" t="n">
        <f aca="false">LN(B453/B452)</f>
        <v>0.016919170336133</v>
      </c>
      <c r="E453" s="9" t="n">
        <f aca="false">B453/B448-1</f>
        <v>0.00875047729876166</v>
      </c>
      <c r="F453" s="9" t="n">
        <f aca="false">B453/B432-1</f>
        <v>-0.00947173432722559</v>
      </c>
      <c r="G453" s="0" t="n">
        <f aca="false">MAX(G452,B453)</f>
        <v>4536.95</v>
      </c>
      <c r="H453" s="9" t="n">
        <f aca="false">B453/G453-1</f>
        <v>-0.0217524989254895</v>
      </c>
      <c r="I453" s="0" t="n">
        <f aca="false">IF(AND($A453&gt;=CrashTest!$B$3,$A453&lt;=CrashTest!$C$3),1,IF(AND($A453&gt;=CrashTest!$B$4,$A453&lt;=CrashTest!$C$4),2,IF(AND($A453&gt;=CrashTest!$B$5,$A453&lt;=CrashTest!$C$5),3,IF(AND($A453&gt;=CrashTest!$B$6,$A453&lt;=CrashTest!$C$6),4,IF(AND($A453&gt;=CrashTest!$B$7,$A453&lt;=CrashTest!$C$7),5,0)))))</f>
        <v>0</v>
      </c>
      <c r="J453" s="0" t="str">
        <f aca="false">IF(I453=0,"",IF(I452=I453,MAX(J452,B453),B453))</f>
        <v/>
      </c>
      <c r="K453" s="9" t="str">
        <f aca="false">IF(I453=0,"",B453/J453-1)</f>
        <v/>
      </c>
      <c r="L453" s="0" t="n">
        <f aca="false">MATCH($A453,DailyBTC!$A:$A,0)</f>
        <v>655</v>
      </c>
      <c r="M453" s="8" t="n">
        <f aca="false">INDEX(DailyBTC!$F:$F,$L453)</f>
        <v>5303.10302500263</v>
      </c>
      <c r="N453" s="8" t="n">
        <f aca="false">INDEX(DailyETH!$F:$F,$L453)</f>
        <v>195.167888095166</v>
      </c>
      <c r="O453" s="8" t="n">
        <f aca="false">INDEX(DailyBTC!$B:$B,$L453)</f>
        <v>57384.0369146698</v>
      </c>
      <c r="P453" s="8" t="n">
        <f aca="false">INDEX(DailyETH!$B:$B,$L453)</f>
        <v>3786.54223734658</v>
      </c>
      <c r="Q453" s="9" t="n">
        <f aca="false">LN(M453/M452)</f>
        <v>0.0023370373957214</v>
      </c>
      <c r="R453" s="9" t="n">
        <f aca="false">LN(N453/N452)</f>
        <v>0.00685732362145096</v>
      </c>
      <c r="S453" s="9" t="n">
        <f aca="false">LN(O453/O452)</f>
        <v>0.000612623400452945</v>
      </c>
      <c r="T453" s="9" t="n">
        <f aca="false">LN(P453/P452)</f>
        <v>0.0511966207097913</v>
      </c>
      <c r="U453" s="9" t="n">
        <f aca="false">M453/M452-1</f>
        <v>0.00233977039624267</v>
      </c>
      <c r="V453" s="9" t="n">
        <f aca="false">O453/O452-1</f>
        <v>0.000612811092494559</v>
      </c>
    </row>
    <row r="454" customFormat="false" ht="15" hidden="false" customHeight="false" outlineLevel="0" collapsed="false">
      <c r="A454" s="5" t="n">
        <v>44484</v>
      </c>
      <c r="B454" s="6" t="n">
        <v>4471.37</v>
      </c>
      <c r="C454" s="9" t="n">
        <f aca="false">B454/B453-1</f>
        <v>0.00746013077196905</v>
      </c>
      <c r="D454" s="9" t="n">
        <f aca="false">LN(B454/B453)</f>
        <v>0.00743244162092137</v>
      </c>
      <c r="E454" s="9" t="n">
        <f aca="false">B454/B449-1</f>
        <v>0.0182245055040147</v>
      </c>
      <c r="F454" s="9" t="n">
        <f aca="false">B454/B433-1</f>
        <v>-0.000531992176585616</v>
      </c>
      <c r="G454" s="0" t="n">
        <f aca="false">MAX(G453,B454)</f>
        <v>4536.95</v>
      </c>
      <c r="H454" s="9" t="n">
        <f aca="false">B454/G454-1</f>
        <v>-0.0144546446401217</v>
      </c>
      <c r="I454" s="0" t="n">
        <f aca="false">IF(AND($A454&gt;=CrashTest!$B$3,$A454&lt;=CrashTest!$C$3),1,IF(AND($A454&gt;=CrashTest!$B$4,$A454&lt;=CrashTest!$C$4),2,IF(AND($A454&gt;=CrashTest!$B$5,$A454&lt;=CrashTest!$C$5),3,IF(AND($A454&gt;=CrashTest!$B$6,$A454&lt;=CrashTest!$C$6),4,IF(AND($A454&gt;=CrashTest!$B$7,$A454&lt;=CrashTest!$C$7),5,0)))))</f>
        <v>0</v>
      </c>
      <c r="J454" s="0" t="str">
        <f aca="false">IF(I454=0,"",IF(I453=I454,MAX(J453,B454),B454))</f>
        <v/>
      </c>
      <c r="K454" s="9" t="str">
        <f aca="false">IF(I454=0,"",B454/J454-1)</f>
        <v/>
      </c>
      <c r="L454" s="0" t="n">
        <f aca="false">MATCH($A454,DailyBTC!$A:$A,0)</f>
        <v>656</v>
      </c>
      <c r="M454" s="8" t="n">
        <f aca="false">INDEX(DailyBTC!$F:$F,$L454)</f>
        <v>5241.70397130045</v>
      </c>
      <c r="N454" s="8" t="n">
        <f aca="false">INDEX(DailyETH!$F:$F,$L454)</f>
        <v>194.968154150999</v>
      </c>
      <c r="O454" s="8" t="n">
        <f aca="false">INDEX(DailyBTC!$B:$B,$L454)</f>
        <v>61446.0840073057</v>
      </c>
      <c r="P454" s="8" t="n">
        <f aca="false">INDEX(DailyETH!$B:$B,$L454)</f>
        <v>3861.71246171829</v>
      </c>
      <c r="Q454" s="9" t="n">
        <f aca="false">LN(M454/M453)</f>
        <v>-0.0116454948148854</v>
      </c>
      <c r="R454" s="9" t="n">
        <f aca="false">LN(N454/N453)</f>
        <v>-0.00102391955619908</v>
      </c>
      <c r="S454" s="9" t="n">
        <f aca="false">LN(O454/O453)</f>
        <v>0.0683939453773603</v>
      </c>
      <c r="T454" s="9" t="n">
        <f aca="false">LN(P454/P453)</f>
        <v>0.0196574637991673</v>
      </c>
      <c r="U454" s="9" t="n">
        <f aca="false">M454/M453-1</f>
        <v>-0.0115779484978317</v>
      </c>
      <c r="V454" s="9" t="n">
        <f aca="false">O454/O453-1</f>
        <v>0.0707870570116245</v>
      </c>
    </row>
    <row r="455" customFormat="false" ht="15" hidden="false" customHeight="false" outlineLevel="0" collapsed="false">
      <c r="A455" s="5" t="n">
        <v>44487</v>
      </c>
      <c r="B455" s="6" t="n">
        <v>4486.46</v>
      </c>
      <c r="C455" s="9" t="n">
        <f aca="false">B455/B454-1</f>
        <v>0.0033748045900921</v>
      </c>
      <c r="D455" s="9" t="n">
        <f aca="false">LN(B455/B454)</f>
        <v>0.00336912271696709</v>
      </c>
      <c r="E455" s="9" t="n">
        <f aca="false">B455/B450-1</f>
        <v>0.0287238116202231</v>
      </c>
      <c r="F455" s="9" t="n">
        <f aca="false">B455/B434-1</f>
        <v>0.0120618363677789</v>
      </c>
      <c r="G455" s="0" t="n">
        <f aca="false">MAX(G454,B455)</f>
        <v>4536.95</v>
      </c>
      <c r="H455" s="9" t="n">
        <f aca="false">B455/G455-1</f>
        <v>-0.0111286216511092</v>
      </c>
      <c r="I455" s="0" t="n">
        <f aca="false">IF(AND($A455&gt;=CrashTest!$B$3,$A455&lt;=CrashTest!$C$3),1,IF(AND($A455&gt;=CrashTest!$B$4,$A455&lt;=CrashTest!$C$4),2,IF(AND($A455&gt;=CrashTest!$B$5,$A455&lt;=CrashTest!$C$5),3,IF(AND($A455&gt;=CrashTest!$B$6,$A455&lt;=CrashTest!$C$6),4,IF(AND($A455&gt;=CrashTest!$B$7,$A455&lt;=CrashTest!$C$7),5,0)))))</f>
        <v>0</v>
      </c>
      <c r="J455" s="0" t="str">
        <f aca="false">IF(I455=0,"",IF(I454=I455,MAX(J454,B455),B455))</f>
        <v/>
      </c>
      <c r="K455" s="9" t="str">
        <f aca="false">IF(I455=0,"",B455/J455-1)</f>
        <v/>
      </c>
      <c r="L455" s="0" t="n">
        <f aca="false">MATCH($A455,DailyBTC!$A:$A,0)</f>
        <v>659</v>
      </c>
      <c r="M455" s="8" t="n">
        <f aca="false">INDEX(DailyBTC!$F:$F,$L455)</f>
        <v>5286.66782555932</v>
      </c>
      <c r="N455" s="8" t="n">
        <f aca="false">INDEX(DailyETH!$F:$F,$L455)</f>
        <v>195.99931466746</v>
      </c>
      <c r="O455" s="8" t="n">
        <f aca="false">INDEX(DailyBTC!$B:$B,$L455)</f>
        <v>61977.0575514319</v>
      </c>
      <c r="P455" s="8" t="n">
        <f aca="false">INDEX(DailyETH!$B:$B,$L455)</f>
        <v>3746.06606575102</v>
      </c>
      <c r="Q455" s="9" t="n">
        <f aca="false">LN(M455/M454)</f>
        <v>0.00854151591470135</v>
      </c>
      <c r="R455" s="9" t="n">
        <f aca="false">LN(N455/N454)</f>
        <v>0.00527492944908684</v>
      </c>
      <c r="S455" s="9" t="n">
        <f aca="false">LN(O455/O454)</f>
        <v>0.00860416957723417</v>
      </c>
      <c r="T455" s="9" t="n">
        <f aca="false">LN(P455/P454)</f>
        <v>-0.0304044878164238</v>
      </c>
      <c r="U455" s="9" t="n">
        <f aca="false">M455/M454-1</f>
        <v>0.00857809874519067</v>
      </c>
      <c r="V455" s="9" t="n">
        <f aca="false">O455/O454-1</f>
        <v>0.00864129183664608</v>
      </c>
    </row>
    <row r="456" customFormat="false" ht="15" hidden="false" customHeight="false" outlineLevel="0" collapsed="false">
      <c r="A456" s="5" t="n">
        <v>44488</v>
      </c>
      <c r="B456" s="6" t="n">
        <v>4519.63</v>
      </c>
      <c r="C456" s="9" t="n">
        <f aca="false">B456/B455-1</f>
        <v>0.00739335690054066</v>
      </c>
      <c r="D456" s="9" t="n">
        <f aca="false">LN(B456/B455)</f>
        <v>0.00736616000604328</v>
      </c>
      <c r="E456" s="9" t="n">
        <f aca="false">B456/B451-1</f>
        <v>0.0388401733074368</v>
      </c>
      <c r="F456" s="9" t="n">
        <f aca="false">B456/B435-1</f>
        <v>0.0371523706149763</v>
      </c>
      <c r="G456" s="0" t="n">
        <f aca="false">MAX(G455,B456)</f>
        <v>4536.95</v>
      </c>
      <c r="H456" s="9" t="n">
        <f aca="false">B456/G456-1</f>
        <v>-0.00381754262224621</v>
      </c>
      <c r="I456" s="0" t="n">
        <f aca="false">IF(AND($A456&gt;=CrashTest!$B$3,$A456&lt;=CrashTest!$C$3),1,IF(AND($A456&gt;=CrashTest!$B$4,$A456&lt;=CrashTest!$C$4),2,IF(AND($A456&gt;=CrashTest!$B$5,$A456&lt;=CrashTest!$C$5),3,IF(AND($A456&gt;=CrashTest!$B$6,$A456&lt;=CrashTest!$C$6),4,IF(AND($A456&gt;=CrashTest!$B$7,$A456&lt;=CrashTest!$C$7),5,0)))))</f>
        <v>0</v>
      </c>
      <c r="J456" s="0" t="str">
        <f aca="false">IF(I456=0,"",IF(I455=I456,MAX(J455,B456),B456))</f>
        <v/>
      </c>
      <c r="K456" s="9" t="str">
        <f aca="false">IF(I456=0,"",B456/J456-1)</f>
        <v/>
      </c>
      <c r="L456" s="0" t="n">
        <f aca="false">MATCH($A456,DailyBTC!$A:$A,0)</f>
        <v>660</v>
      </c>
      <c r="M456" s="8" t="n">
        <f aca="false">INDEX(DailyBTC!$F:$F,$L456)</f>
        <v>5303.84899409898</v>
      </c>
      <c r="N456" s="8" t="n">
        <f aca="false">INDEX(DailyETH!$F:$F,$L456)</f>
        <v>195.652678256177</v>
      </c>
      <c r="O456" s="8" t="n">
        <f aca="false">INDEX(DailyBTC!$B:$B,$L456)</f>
        <v>64290.8977574518</v>
      </c>
      <c r="P456" s="8" t="n">
        <f aca="false">INDEX(DailyETH!$B:$B,$L456)</f>
        <v>3875.04413851549</v>
      </c>
      <c r="Q456" s="9" t="n">
        <f aca="false">LN(M456/M455)</f>
        <v>0.00324463553674469</v>
      </c>
      <c r="R456" s="9" t="n">
        <f aca="false">LN(N456/N455)</f>
        <v>-0.00177012505007678</v>
      </c>
      <c r="S456" s="9" t="n">
        <f aca="false">LN(O456/O455)</f>
        <v>0.0366537851705183</v>
      </c>
      <c r="T456" s="9" t="n">
        <f aca="false">LN(P456/P455)</f>
        <v>0.0338508131129952</v>
      </c>
      <c r="U456" s="9" t="n">
        <f aca="false">M456/M455-1</f>
        <v>0.00324990506431866</v>
      </c>
      <c r="V456" s="9" t="n">
        <f aca="false">O456/O455-1</f>
        <v>0.0373338183101022</v>
      </c>
    </row>
    <row r="457" customFormat="false" ht="15" hidden="false" customHeight="false" outlineLevel="0" collapsed="false">
      <c r="A457" s="5" t="n">
        <v>44489</v>
      </c>
      <c r="B457" s="6" t="n">
        <v>4536.19</v>
      </c>
      <c r="C457" s="9" t="n">
        <f aca="false">B457/B456-1</f>
        <v>0.00366401674473349</v>
      </c>
      <c r="D457" s="9" t="n">
        <f aca="false">LN(B457/B456)</f>
        <v>0.00365732058695231</v>
      </c>
      <c r="E457" s="9" t="n">
        <f aca="false">B457/B452-1</f>
        <v>0.0395045602456574</v>
      </c>
      <c r="F457" s="9" t="n">
        <f aca="false">B457/B436-1</f>
        <v>0.0417988190685295</v>
      </c>
      <c r="G457" s="0" t="n">
        <f aca="false">MAX(G456,B457)</f>
        <v>4536.95</v>
      </c>
      <c r="H457" s="9" t="n">
        <f aca="false">B457/G457-1</f>
        <v>-0.000167513417604348</v>
      </c>
      <c r="I457" s="0" t="n">
        <f aca="false">IF(AND($A457&gt;=CrashTest!$B$3,$A457&lt;=CrashTest!$C$3),1,IF(AND($A457&gt;=CrashTest!$B$4,$A457&lt;=CrashTest!$C$4),2,IF(AND($A457&gt;=CrashTest!$B$5,$A457&lt;=CrashTest!$C$5),3,IF(AND($A457&gt;=CrashTest!$B$6,$A457&lt;=CrashTest!$C$6),4,IF(AND($A457&gt;=CrashTest!$B$7,$A457&lt;=CrashTest!$C$7),5,0)))))</f>
        <v>0</v>
      </c>
      <c r="J457" s="0" t="str">
        <f aca="false">IF(I457=0,"",IF(I456=I457,MAX(J456,B457),B457))</f>
        <v/>
      </c>
      <c r="K457" s="9" t="str">
        <f aca="false">IF(I457=0,"",B457/J457-1)</f>
        <v/>
      </c>
      <c r="L457" s="0" t="n">
        <f aca="false">MATCH($A457,DailyBTC!$A:$A,0)</f>
        <v>661</v>
      </c>
      <c r="M457" s="8" t="n">
        <f aca="false">INDEX(DailyBTC!$F:$F,$L457)</f>
        <v>5315.64090268415</v>
      </c>
      <c r="N457" s="8" t="n">
        <f aca="false">INDEX(DailyETH!$F:$F,$L457)</f>
        <v>195.220942073161</v>
      </c>
      <c r="O457" s="8" t="n">
        <f aca="false">INDEX(DailyBTC!$B:$B,$L457)</f>
        <v>66061.7965639977</v>
      </c>
      <c r="P457" s="8" t="n">
        <f aca="false">INDEX(DailyETH!$B:$B,$L457)</f>
        <v>4153.38661163063</v>
      </c>
      <c r="Q457" s="9" t="n">
        <f aca="false">LN(M457/M456)</f>
        <v>0.00222080599844932</v>
      </c>
      <c r="R457" s="9" t="n">
        <f aca="false">LN(N457/N456)</f>
        <v>-0.00220908414452152</v>
      </c>
      <c r="S457" s="9" t="n">
        <f aca="false">LN(O457/O456)</f>
        <v>0.0271725532948197</v>
      </c>
      <c r="T457" s="9" t="n">
        <f aca="false">LN(P457/P456)</f>
        <v>0.0693669991242813</v>
      </c>
      <c r="U457" s="9" t="n">
        <f aca="false">M457/M456-1</f>
        <v>0.00222327381459952</v>
      </c>
      <c r="V457" s="9" t="n">
        <f aca="false">O457/O456-1</f>
        <v>0.0275450937584807</v>
      </c>
    </row>
    <row r="458" customFormat="false" ht="15" hidden="false" customHeight="false" outlineLevel="0" collapsed="false">
      <c r="A458" s="5" t="n">
        <v>44490</v>
      </c>
      <c r="B458" s="6" t="n">
        <v>4549.78</v>
      </c>
      <c r="C458" s="9" t="n">
        <f aca="false">B458/B457-1</f>
        <v>0.00299590625613133</v>
      </c>
      <c r="D458" s="9" t="n">
        <f aca="false">LN(B458/B457)</f>
        <v>0.00299142747209858</v>
      </c>
      <c r="E458" s="9" t="n">
        <f aca="false">B458/B453-1</f>
        <v>0.0251269641706433</v>
      </c>
      <c r="F458" s="9" t="n">
        <f aca="false">B458/B437-1</f>
        <v>0.0350665659608156</v>
      </c>
      <c r="G458" s="0" t="n">
        <f aca="false">MAX(G457,B458)</f>
        <v>4549.78</v>
      </c>
      <c r="H458" s="9" t="n">
        <f aca="false">B458/G458-1</f>
        <v>0</v>
      </c>
      <c r="I458" s="0" t="n">
        <f aca="false">IF(AND($A458&gt;=CrashTest!$B$3,$A458&lt;=CrashTest!$C$3),1,IF(AND($A458&gt;=CrashTest!$B$4,$A458&lt;=CrashTest!$C$4),2,IF(AND($A458&gt;=CrashTest!$B$5,$A458&lt;=CrashTest!$C$5),3,IF(AND($A458&gt;=CrashTest!$B$6,$A458&lt;=CrashTest!$C$6),4,IF(AND($A458&gt;=CrashTest!$B$7,$A458&lt;=CrashTest!$C$7),5,0)))))</f>
        <v>0</v>
      </c>
      <c r="J458" s="0" t="str">
        <f aca="false">IF(I458=0,"",IF(I457=I458,MAX(J457,B458),B458))</f>
        <v/>
      </c>
      <c r="K458" s="9" t="str">
        <f aca="false">IF(I458=0,"",B458/J458-1)</f>
        <v/>
      </c>
      <c r="L458" s="0" t="n">
        <f aca="false">MATCH($A458,DailyBTC!$A:$A,0)</f>
        <v>662</v>
      </c>
      <c r="M458" s="8" t="n">
        <f aca="false">INDEX(DailyBTC!$F:$F,$L458)</f>
        <v>5280.91514403844</v>
      </c>
      <c r="N458" s="8" t="n">
        <f aca="false">INDEX(DailyETH!$F:$F,$L458)</f>
        <v>195.609752334007</v>
      </c>
      <c r="O458" s="8" t="n">
        <f aca="false">INDEX(DailyBTC!$B:$B,$L458)</f>
        <v>62373.8856206897</v>
      </c>
      <c r="P458" s="8" t="n">
        <f aca="false">INDEX(DailyETH!$B:$B,$L458)</f>
        <v>4065.16743161894</v>
      </c>
      <c r="Q458" s="9" t="n">
        <f aca="false">LN(M458/M457)</f>
        <v>-0.00655418285015337</v>
      </c>
      <c r="R458" s="9" t="n">
        <f aca="false">LN(N458/N457)</f>
        <v>0.0019896614809274</v>
      </c>
      <c r="S458" s="9" t="n">
        <f aca="false">LN(O458/O457)</f>
        <v>-0.0574439274243664</v>
      </c>
      <c r="T458" s="9" t="n">
        <f aca="false">LN(P458/P457)</f>
        <v>-0.0214691217076695</v>
      </c>
      <c r="U458" s="9" t="n">
        <f aca="false">M458/M457-1</f>
        <v>-0.00653275104196249</v>
      </c>
      <c r="V458" s="9" t="n">
        <f aca="false">O458/O457-1</f>
        <v>-0.0558251687832213</v>
      </c>
    </row>
    <row r="459" customFormat="false" ht="15" hidden="false" customHeight="false" outlineLevel="0" collapsed="false">
      <c r="A459" s="5" t="n">
        <v>44491</v>
      </c>
      <c r="B459" s="6" t="n">
        <v>4544.9</v>
      </c>
      <c r="C459" s="9" t="n">
        <f aca="false">B459/B458-1</f>
        <v>-0.00107257933350624</v>
      </c>
      <c r="D459" s="9" t="n">
        <f aca="false">LN(B459/B458)</f>
        <v>-0.0010731549583586</v>
      </c>
      <c r="E459" s="9" t="n">
        <f aca="false">B459/B454-1</f>
        <v>0.0164446243545042</v>
      </c>
      <c r="F459" s="9" t="n">
        <f aca="false">B459/B438-1</f>
        <v>0.0215599980220185</v>
      </c>
      <c r="G459" s="0" t="n">
        <f aca="false">MAX(G458,B459)</f>
        <v>4549.78</v>
      </c>
      <c r="H459" s="9" t="n">
        <f aca="false">B459/G459-1</f>
        <v>-0.00107257933350624</v>
      </c>
      <c r="I459" s="0" t="n">
        <f aca="false">IF(AND($A459&gt;=CrashTest!$B$3,$A459&lt;=CrashTest!$C$3),1,IF(AND($A459&gt;=CrashTest!$B$4,$A459&lt;=CrashTest!$C$4),2,IF(AND($A459&gt;=CrashTest!$B$5,$A459&lt;=CrashTest!$C$5),3,IF(AND($A459&gt;=CrashTest!$B$6,$A459&lt;=CrashTest!$C$6),4,IF(AND($A459&gt;=CrashTest!$B$7,$A459&lt;=CrashTest!$C$7),5,0)))))</f>
        <v>0</v>
      </c>
      <c r="J459" s="0" t="str">
        <f aca="false">IF(I459=0,"",IF(I458=I459,MAX(J458,B459),B459))</f>
        <v/>
      </c>
      <c r="K459" s="9" t="str">
        <f aca="false">IF(I459=0,"",B459/J459-1)</f>
        <v/>
      </c>
      <c r="L459" s="0" t="n">
        <f aca="false">MATCH($A459,DailyBTC!$A:$A,0)</f>
        <v>663</v>
      </c>
      <c r="M459" s="8" t="n">
        <f aca="false">INDEX(DailyBTC!$F:$F,$L459)</f>
        <v>5235.30906310328</v>
      </c>
      <c r="N459" s="8" t="n">
        <f aca="false">INDEX(DailyETH!$F:$F,$L459)</f>
        <v>194.323556041615</v>
      </c>
      <c r="O459" s="8" t="n">
        <f aca="false">INDEX(DailyBTC!$B:$B,$L459)</f>
        <v>60750.9673718293</v>
      </c>
      <c r="P459" s="8" t="n">
        <f aca="false">INDEX(DailyETH!$B:$B,$L459)</f>
        <v>3975.54315663355</v>
      </c>
      <c r="Q459" s="9" t="n">
        <f aca="false">LN(M459/M458)</f>
        <v>-0.0086735250121609</v>
      </c>
      <c r="R459" s="9" t="n">
        <f aca="false">LN(N459/N458)</f>
        <v>-0.00659703046369309</v>
      </c>
      <c r="S459" s="9" t="n">
        <f aca="false">LN(O459/O458)</f>
        <v>-0.0263636822015262</v>
      </c>
      <c r="T459" s="9" t="n">
        <f aca="false">LN(P459/P458)</f>
        <v>-0.0222935487919743</v>
      </c>
      <c r="U459" s="9" t="n">
        <f aca="false">M459/M458-1</f>
        <v>-0.00863601851028617</v>
      </c>
      <c r="V459" s="9" t="n">
        <f aca="false">O459/O458-1</f>
        <v>-0.0260191942943839</v>
      </c>
    </row>
    <row r="460" customFormat="false" ht="15" hidden="false" customHeight="false" outlineLevel="0" collapsed="false">
      <c r="A460" s="5" t="n">
        <v>44494</v>
      </c>
      <c r="B460" s="6" t="n">
        <v>4566.48</v>
      </c>
      <c r="C460" s="9" t="n">
        <f aca="false">B460/B459-1</f>
        <v>0.00474817927787186</v>
      </c>
      <c r="D460" s="9" t="n">
        <f aca="false">LN(B460/B459)</f>
        <v>0.00473694223094769</v>
      </c>
      <c r="E460" s="9" t="n">
        <f aca="false">B460/B455-1</f>
        <v>0.0178358884287388</v>
      </c>
      <c r="F460" s="9" t="n">
        <f aca="false">B460/B439-1</f>
        <v>0.0249131406717122</v>
      </c>
      <c r="G460" s="0" t="n">
        <f aca="false">MAX(G459,B460)</f>
        <v>4566.48</v>
      </c>
      <c r="H460" s="9" t="n">
        <f aca="false">B460/G460-1</f>
        <v>0</v>
      </c>
      <c r="I460" s="0" t="n">
        <f aca="false">IF(AND($A460&gt;=CrashTest!$B$3,$A460&lt;=CrashTest!$C$3),1,IF(AND($A460&gt;=CrashTest!$B$4,$A460&lt;=CrashTest!$C$4),2,IF(AND($A460&gt;=CrashTest!$B$5,$A460&lt;=CrashTest!$C$5),3,IF(AND($A460&gt;=CrashTest!$B$6,$A460&lt;=CrashTest!$C$6),4,IF(AND($A460&gt;=CrashTest!$B$7,$A460&lt;=CrashTest!$C$7),5,0)))))</f>
        <v>0</v>
      </c>
      <c r="J460" s="0" t="str">
        <f aca="false">IF(I460=0,"",IF(I459=I460,MAX(J459,B460),B460))</f>
        <v/>
      </c>
      <c r="K460" s="9" t="str">
        <f aca="false">IF(I460=0,"",B460/J460-1)</f>
        <v/>
      </c>
      <c r="L460" s="0" t="n">
        <f aca="false">MATCH($A460,DailyBTC!$A:$A,0)</f>
        <v>666</v>
      </c>
      <c r="M460" s="8" t="n">
        <f aca="false">INDEX(DailyBTC!$F:$F,$L460)</f>
        <v>5263.61462102276</v>
      </c>
      <c r="N460" s="8" t="n">
        <f aca="false">INDEX(DailyETH!$F:$F,$L460)</f>
        <v>195.40795834273</v>
      </c>
      <c r="O460" s="8" t="n">
        <f aca="false">INDEX(DailyBTC!$B:$B,$L460)</f>
        <v>63031.6729015196</v>
      </c>
      <c r="P460" s="8" t="n">
        <f aca="false">INDEX(DailyETH!$B:$B,$L460)</f>
        <v>4214.41058854471</v>
      </c>
      <c r="Q460" s="9" t="n">
        <f aca="false">LN(M460/M459)</f>
        <v>0.0053921006290691</v>
      </c>
      <c r="R460" s="9" t="n">
        <f aca="false">LN(N460/N459)</f>
        <v>0.00556488279527612</v>
      </c>
      <c r="S460" s="9" t="n">
        <f aca="false">LN(O460/O459)</f>
        <v>0.0368543386164427</v>
      </c>
      <c r="T460" s="9" t="n">
        <f aca="false">LN(P460/P459)</f>
        <v>0.0583483630818485</v>
      </c>
      <c r="U460" s="9" t="n">
        <f aca="false">M460/M459-1</f>
        <v>0.00540666416792224</v>
      </c>
      <c r="V460" s="9" t="n">
        <f aca="false">O460/O459-1</f>
        <v>0.0375418800449898</v>
      </c>
    </row>
    <row r="461" customFormat="false" ht="15" hidden="false" customHeight="false" outlineLevel="0" collapsed="false">
      <c r="A461" s="5" t="n">
        <v>44495</v>
      </c>
      <c r="B461" s="6" t="n">
        <v>4574.79</v>
      </c>
      <c r="C461" s="9" t="n">
        <f aca="false">B461/B460-1</f>
        <v>0.00181978241446368</v>
      </c>
      <c r="D461" s="9" t="n">
        <f aca="false">LN(B461/B460)</f>
        <v>0.00181812861651</v>
      </c>
      <c r="E461" s="9" t="n">
        <f aca="false">B461/B456-1</f>
        <v>0.0122045388671197</v>
      </c>
      <c r="F461" s="9" t="n">
        <f aca="false">B461/B440-1</f>
        <v>0.0296368984787683</v>
      </c>
      <c r="G461" s="0" t="n">
        <f aca="false">MAX(G460,B461)</f>
        <v>4574.79</v>
      </c>
      <c r="H461" s="9" t="n">
        <f aca="false">B461/G461-1</f>
        <v>0</v>
      </c>
      <c r="I461" s="0" t="n">
        <f aca="false">IF(AND($A461&gt;=CrashTest!$B$3,$A461&lt;=CrashTest!$C$3),1,IF(AND($A461&gt;=CrashTest!$B$4,$A461&lt;=CrashTest!$C$4),2,IF(AND($A461&gt;=CrashTest!$B$5,$A461&lt;=CrashTest!$C$5),3,IF(AND($A461&gt;=CrashTest!$B$6,$A461&lt;=CrashTest!$C$6),4,IF(AND($A461&gt;=CrashTest!$B$7,$A461&lt;=CrashTest!$C$7),5,0)))))</f>
        <v>0</v>
      </c>
      <c r="J461" s="0" t="str">
        <f aca="false">IF(I461=0,"",IF(I460=I461,MAX(J460,B461),B461))</f>
        <v/>
      </c>
      <c r="K461" s="9" t="str">
        <f aca="false">IF(I461=0,"",B461/J461-1)</f>
        <v/>
      </c>
      <c r="L461" s="0" t="n">
        <f aca="false">MATCH($A461,DailyBTC!$A:$A,0)</f>
        <v>667</v>
      </c>
      <c r="M461" s="8" t="n">
        <f aca="false">INDEX(DailyBTC!$F:$F,$L461)</f>
        <v>5226.91333959254</v>
      </c>
      <c r="N461" s="8" t="n">
        <f aca="false">INDEX(DailyETH!$F:$F,$L461)</f>
        <v>195.209964085631</v>
      </c>
      <c r="O461" s="8" t="n">
        <f aca="false">INDEX(DailyBTC!$B:$B,$L461)</f>
        <v>60393.9802738165</v>
      </c>
      <c r="P461" s="8" t="n">
        <f aca="false">INDEX(DailyETH!$B:$B,$L461)</f>
        <v>4130.63251782583</v>
      </c>
      <c r="Q461" s="9" t="n">
        <f aca="false">LN(M461/M460)</f>
        <v>-0.00699706083537849</v>
      </c>
      <c r="R461" s="9" t="n">
        <f aca="false">LN(N461/N460)</f>
        <v>-0.00101374905085674</v>
      </c>
      <c r="S461" s="9" t="n">
        <f aca="false">LN(O461/O460)</f>
        <v>-0.0427479088932757</v>
      </c>
      <c r="T461" s="9" t="n">
        <f aca="false">LN(P461/P460)</f>
        <v>-0.0200791977692585</v>
      </c>
      <c r="U461" s="9" t="n">
        <f aca="false">M461/M460-1</f>
        <v>-0.00697263840016471</v>
      </c>
      <c r="V461" s="9" t="n">
        <f aca="false">O461/O460-1</f>
        <v>-0.0418470985503466</v>
      </c>
    </row>
    <row r="462" customFormat="false" ht="15" hidden="false" customHeight="false" outlineLevel="0" collapsed="false">
      <c r="A462" s="5" t="n">
        <v>44496</v>
      </c>
      <c r="B462" s="6" t="n">
        <v>4551.68</v>
      </c>
      <c r="C462" s="9" t="n">
        <f aca="false">B462/B461-1</f>
        <v>-0.00505159799684785</v>
      </c>
      <c r="D462" s="9" t="n">
        <f aca="false">LN(B462/B461)</f>
        <v>-0.00506440045144385</v>
      </c>
      <c r="E462" s="9" t="n">
        <f aca="false">B462/B457-1</f>
        <v>0.00341475996375817</v>
      </c>
      <c r="F462" s="9" t="n">
        <f aca="false">B462/B441-1</f>
        <v>0.0457309718492038</v>
      </c>
      <c r="G462" s="0" t="n">
        <f aca="false">MAX(G461,B462)</f>
        <v>4574.79</v>
      </c>
      <c r="H462" s="9" t="n">
        <f aca="false">B462/G462-1</f>
        <v>-0.00505159799684785</v>
      </c>
      <c r="I462" s="0" t="n">
        <f aca="false">IF(AND($A462&gt;=CrashTest!$B$3,$A462&lt;=CrashTest!$C$3),1,IF(AND($A462&gt;=CrashTest!$B$4,$A462&lt;=CrashTest!$C$4),2,IF(AND($A462&gt;=CrashTest!$B$5,$A462&lt;=CrashTest!$C$5),3,IF(AND($A462&gt;=CrashTest!$B$6,$A462&lt;=CrashTest!$C$6),4,IF(AND($A462&gt;=CrashTest!$B$7,$A462&lt;=CrashTest!$C$7),5,0)))))</f>
        <v>0</v>
      </c>
      <c r="J462" s="0" t="str">
        <f aca="false">IF(I462=0,"",IF(I461=I462,MAX(J461,B462),B462))</f>
        <v/>
      </c>
      <c r="K462" s="9" t="str">
        <f aca="false">IF(I462=0,"",B462/J462-1)</f>
        <v/>
      </c>
      <c r="L462" s="0" t="n">
        <f aca="false">MATCH($A462,DailyBTC!$A:$A,0)</f>
        <v>668</v>
      </c>
      <c r="M462" s="8" t="n">
        <f aca="false">INDEX(DailyBTC!$F:$F,$L462)</f>
        <v>5189.0076286842</v>
      </c>
      <c r="N462" s="8" t="n">
        <f aca="false">INDEX(DailyETH!$F:$F,$L462)</f>
        <v>195.828633148205</v>
      </c>
      <c r="O462" s="8" t="n">
        <f aca="false">INDEX(DailyBTC!$B:$B,$L462)</f>
        <v>58563.3359899766</v>
      </c>
      <c r="P462" s="8" t="n">
        <f aca="false">INDEX(DailyETH!$B:$B,$L462)</f>
        <v>3947.62192840444</v>
      </c>
      <c r="Q462" s="9" t="n">
        <f aca="false">LN(M462/M461)</f>
        <v>-0.00727844966646472</v>
      </c>
      <c r="R462" s="9" t="n">
        <f aca="false">LN(N462/N461)</f>
        <v>0.00316423791997399</v>
      </c>
      <c r="S462" s="9" t="n">
        <f aca="false">LN(O462/O461)</f>
        <v>-0.0307806005607164</v>
      </c>
      <c r="T462" s="9" t="n">
        <f aca="false">LN(P462/P461)</f>
        <v>-0.0453171930921156</v>
      </c>
      <c r="U462" s="9" t="n">
        <f aca="false">M462/M461-1</f>
        <v>-0.00725202589857765</v>
      </c>
      <c r="V462" s="9" t="n">
        <f aca="false">O462/O461-1</f>
        <v>-0.0303117011917422</v>
      </c>
    </row>
    <row r="463" customFormat="false" ht="15" hidden="false" customHeight="false" outlineLevel="0" collapsed="false">
      <c r="A463" s="5" t="n">
        <v>44497</v>
      </c>
      <c r="B463" s="6" t="n">
        <v>4596.42</v>
      </c>
      <c r="C463" s="9" t="n">
        <f aca="false">B463/B462-1</f>
        <v>0.00982933773903261</v>
      </c>
      <c r="D463" s="9" t="n">
        <f aca="false">LN(B463/B462)</f>
        <v>0.00978134404008955</v>
      </c>
      <c r="E463" s="9" t="n">
        <f aca="false">B463/B458-1</f>
        <v>0.0102510451054778</v>
      </c>
      <c r="F463" s="9" t="n">
        <f aca="false">B463/B442-1</f>
        <v>0.0543553559385797</v>
      </c>
      <c r="G463" s="0" t="n">
        <f aca="false">MAX(G462,B463)</f>
        <v>4596.42</v>
      </c>
      <c r="H463" s="9" t="n">
        <f aca="false">B463/G463-1</f>
        <v>0</v>
      </c>
      <c r="I463" s="0" t="n">
        <f aca="false">IF(AND($A463&gt;=CrashTest!$B$3,$A463&lt;=CrashTest!$C$3),1,IF(AND($A463&gt;=CrashTest!$B$4,$A463&lt;=CrashTest!$C$4),2,IF(AND($A463&gt;=CrashTest!$B$5,$A463&lt;=CrashTest!$C$5),3,IF(AND($A463&gt;=CrashTest!$B$6,$A463&lt;=CrashTest!$C$6),4,IF(AND($A463&gt;=CrashTest!$B$7,$A463&lt;=CrashTest!$C$7),5,0)))))</f>
        <v>0</v>
      </c>
      <c r="J463" s="0" t="str">
        <f aca="false">IF(I463=0,"",IF(I462=I463,MAX(J462,B463),B463))</f>
        <v/>
      </c>
      <c r="K463" s="9" t="str">
        <f aca="false">IF(I463=0,"",B463/J463-1)</f>
        <v/>
      </c>
      <c r="L463" s="0" t="n">
        <f aca="false">MATCH($A463,DailyBTC!$A:$A,0)</f>
        <v>669</v>
      </c>
      <c r="M463" s="8" t="n">
        <f aca="false">INDEX(DailyBTC!$F:$F,$L463)</f>
        <v>5216.38354834733</v>
      </c>
      <c r="N463" s="8" t="n">
        <f aca="false">INDEX(DailyETH!$F:$F,$L463)</f>
        <v>195.728518117432</v>
      </c>
      <c r="O463" s="8" t="n">
        <f aca="false">INDEX(DailyBTC!$B:$B,$L463)</f>
        <v>60564.5721122151</v>
      </c>
      <c r="P463" s="8" t="n">
        <f aca="false">INDEX(DailyETH!$B:$B,$L463)</f>
        <v>4278.7702685564</v>
      </c>
      <c r="Q463" s="9" t="n">
        <f aca="false">LN(M463/M462)</f>
        <v>0.00526188441383973</v>
      </c>
      <c r="R463" s="9" t="n">
        <f aca="false">LN(N463/N462)</f>
        <v>-0.000511368685932138</v>
      </c>
      <c r="S463" s="9" t="n">
        <f aca="false">LN(O463/O462)</f>
        <v>0.0336012684364186</v>
      </c>
      <c r="T463" s="9" t="n">
        <f aca="false">LN(P463/P462)</f>
        <v>0.0805522937083422</v>
      </c>
      <c r="U463" s="9" t="n">
        <f aca="false">M463/M462-1</f>
        <v>0.00527575244094769</v>
      </c>
      <c r="V463" s="9" t="n">
        <f aca="false">O463/O462-1</f>
        <v>0.034172167421969</v>
      </c>
    </row>
    <row r="464" customFormat="false" ht="15" hidden="false" customHeight="false" outlineLevel="0" collapsed="false">
      <c r="A464" s="5" t="n">
        <v>44498</v>
      </c>
      <c r="B464" s="6" t="n">
        <v>4605.38</v>
      </c>
      <c r="C464" s="9" t="n">
        <f aca="false">B464/B463-1</f>
        <v>0.00194934318447837</v>
      </c>
      <c r="D464" s="9" t="n">
        <f aca="false">LN(B464/B463)</f>
        <v>0.00194744568057697</v>
      </c>
      <c r="E464" s="9" t="n">
        <f aca="false">B464/B459-1</f>
        <v>0.0133072234812648</v>
      </c>
      <c r="F464" s="9" t="n">
        <f aca="false">B464/B443-1</f>
        <v>0.0691438733012346</v>
      </c>
      <c r="G464" s="0" t="n">
        <f aca="false">MAX(G463,B464)</f>
        <v>4605.38</v>
      </c>
      <c r="H464" s="9" t="n">
        <f aca="false">B464/G464-1</f>
        <v>0</v>
      </c>
      <c r="I464" s="0" t="n">
        <f aca="false">IF(AND($A464&gt;=CrashTest!$B$3,$A464&lt;=CrashTest!$C$3),1,IF(AND($A464&gt;=CrashTest!$B$4,$A464&lt;=CrashTest!$C$4),2,IF(AND($A464&gt;=CrashTest!$B$5,$A464&lt;=CrashTest!$C$5),3,IF(AND($A464&gt;=CrashTest!$B$6,$A464&lt;=CrashTest!$C$6),4,IF(AND($A464&gt;=CrashTest!$B$7,$A464&lt;=CrashTest!$C$7),5,0)))))</f>
        <v>0</v>
      </c>
      <c r="J464" s="0" t="str">
        <f aca="false">IF(I464=0,"",IF(I463=I464,MAX(J463,B464),B464))</f>
        <v/>
      </c>
      <c r="K464" s="9" t="str">
        <f aca="false">IF(I464=0,"",B464/J464-1)</f>
        <v/>
      </c>
      <c r="L464" s="0" t="n">
        <f aca="false">MATCH($A464,DailyBTC!$A:$A,0)</f>
        <v>670</v>
      </c>
      <c r="M464" s="8" t="n">
        <f aca="false">INDEX(DailyBTC!$F:$F,$L464)</f>
        <v>5248.76298783001</v>
      </c>
      <c r="N464" s="8" t="n">
        <f aca="false">INDEX(DailyETH!$F:$F,$L464)</f>
        <v>197.072672401595</v>
      </c>
      <c r="O464" s="8" t="n">
        <f aca="false">INDEX(DailyBTC!$B:$B,$L464)</f>
        <v>62230.8055689655</v>
      </c>
      <c r="P464" s="8" t="n">
        <f aca="false">INDEX(DailyETH!$B:$B,$L464)</f>
        <v>4413.18682086499</v>
      </c>
      <c r="Q464" s="9" t="n">
        <f aca="false">LN(M464/M463)</f>
        <v>0.00618807251176599</v>
      </c>
      <c r="R464" s="9" t="n">
        <f aca="false">LN(N464/N463)</f>
        <v>0.00684396872145267</v>
      </c>
      <c r="S464" s="9" t="n">
        <f aca="false">LN(O464/O463)</f>
        <v>0.0271400400144361</v>
      </c>
      <c r="T464" s="9" t="n">
        <f aca="false">LN(P464/P463)</f>
        <v>0.0309314157219608</v>
      </c>
      <c r="U464" s="9" t="n">
        <f aca="false">M464/M463-1</f>
        <v>0.00620725818617052</v>
      </c>
      <c r="V464" s="9" t="n">
        <f aca="false">O464/O463-1</f>
        <v>0.0275116854398505</v>
      </c>
    </row>
    <row r="465" customFormat="false" ht="15" hidden="false" customHeight="false" outlineLevel="0" collapsed="false">
      <c r="A465" s="5" t="n">
        <v>44501</v>
      </c>
      <c r="B465" s="6" t="n">
        <v>4613.67</v>
      </c>
      <c r="C465" s="9" t="n">
        <f aca="false">B465/B464-1</f>
        <v>0.00180006861540205</v>
      </c>
      <c r="D465" s="9" t="n">
        <f aca="false">LN(B465/B464)</f>
        <v>0.00179845043349327</v>
      </c>
      <c r="E465" s="9" t="n">
        <f aca="false">B465/B460-1</f>
        <v>0.0103339990539761</v>
      </c>
      <c r="F465" s="9" t="n">
        <f aca="false">B465/B444-1</f>
        <v>0.0589000789526835</v>
      </c>
      <c r="G465" s="0" t="n">
        <f aca="false">MAX(G464,B465)</f>
        <v>4613.67</v>
      </c>
      <c r="H465" s="9" t="n">
        <f aca="false">B465/G465-1</f>
        <v>0</v>
      </c>
      <c r="I465" s="0" t="n">
        <f aca="false">IF(AND($A465&gt;=CrashTest!$B$3,$A465&lt;=CrashTest!$C$3),1,IF(AND($A465&gt;=CrashTest!$B$4,$A465&lt;=CrashTest!$C$4),2,IF(AND($A465&gt;=CrashTest!$B$5,$A465&lt;=CrashTest!$C$5),3,IF(AND($A465&gt;=CrashTest!$B$6,$A465&lt;=CrashTest!$C$6),4,IF(AND($A465&gt;=CrashTest!$B$7,$A465&lt;=CrashTest!$C$7),5,0)))))</f>
        <v>0</v>
      </c>
      <c r="J465" s="0" t="str">
        <f aca="false">IF(I465=0,"",IF(I464=I465,MAX(J464,B465),B465))</f>
        <v/>
      </c>
      <c r="K465" s="9" t="str">
        <f aca="false">IF(I465=0,"",B465/J465-1)</f>
        <v/>
      </c>
      <c r="L465" s="0" t="n">
        <f aca="false">MATCH($A465,DailyBTC!$A:$A,0)</f>
        <v>673</v>
      </c>
      <c r="M465" s="8" t="n">
        <f aca="false">INDEX(DailyBTC!$F:$F,$L465)</f>
        <v>5250.58143979421</v>
      </c>
      <c r="N465" s="8" t="n">
        <f aca="false">INDEX(DailyETH!$F:$F,$L465)</f>
        <v>197.688115773274</v>
      </c>
      <c r="O465" s="8" t="n">
        <f aca="false">INDEX(DailyBTC!$B:$B,$L465)</f>
        <v>61092.0950592051</v>
      </c>
      <c r="P465" s="8" t="n">
        <f aca="false">INDEX(DailyETH!$B:$B,$L465)</f>
        <v>4325.78806049094</v>
      </c>
      <c r="Q465" s="9" t="n">
        <f aca="false">LN(M465/M464)</f>
        <v>0.000346393433403168</v>
      </c>
      <c r="R465" s="9" t="n">
        <f aca="false">LN(N465/N464)</f>
        <v>0.00311805979085137</v>
      </c>
      <c r="S465" s="9" t="n">
        <f aca="false">LN(O465/O464)</f>
        <v>-0.0184676628154426</v>
      </c>
      <c r="T465" s="9" t="n">
        <f aca="false">LN(P465/P464)</f>
        <v>-0.0200027292968366</v>
      </c>
      <c r="U465" s="9" t="n">
        <f aca="false">M465/M464-1</f>
        <v>0.00034645343453632</v>
      </c>
      <c r="V465" s="9" t="n">
        <f aca="false">O465/O464-1</f>
        <v>-0.0182981804485635</v>
      </c>
    </row>
    <row r="466" customFormat="false" ht="15" hidden="false" customHeight="false" outlineLevel="0" collapsed="false">
      <c r="A466" s="5" t="n">
        <v>44502</v>
      </c>
      <c r="B466" s="6" t="n">
        <v>4630.65</v>
      </c>
      <c r="C466" s="9" t="n">
        <f aca="false">B466/B465-1</f>
        <v>0.00368036725643561</v>
      </c>
      <c r="D466" s="9" t="n">
        <f aca="false">LN(B466/B465)</f>
        <v>0.00367361127611637</v>
      </c>
      <c r="E466" s="9" t="n">
        <f aca="false">B466/B461-1</f>
        <v>0.012210396542792</v>
      </c>
      <c r="F466" s="9" t="n">
        <f aca="false">B466/B445-1</f>
        <v>0.0767801584016592</v>
      </c>
      <c r="G466" s="0" t="n">
        <f aca="false">MAX(G465,B466)</f>
        <v>4630.65</v>
      </c>
      <c r="H466" s="9" t="n">
        <f aca="false">B466/G466-1</f>
        <v>0</v>
      </c>
      <c r="I466" s="0" t="n">
        <f aca="false">IF(AND($A466&gt;=CrashTest!$B$3,$A466&lt;=CrashTest!$C$3),1,IF(AND($A466&gt;=CrashTest!$B$4,$A466&lt;=CrashTest!$C$4),2,IF(AND($A466&gt;=CrashTest!$B$5,$A466&lt;=CrashTest!$C$5),3,IF(AND($A466&gt;=CrashTest!$B$6,$A466&lt;=CrashTest!$C$6),4,IF(AND($A466&gt;=CrashTest!$B$7,$A466&lt;=CrashTest!$C$7),5,0)))))</f>
        <v>0</v>
      </c>
      <c r="J466" s="0" t="str">
        <f aca="false">IF(I466=0,"",IF(I465=I466,MAX(J465,B466),B466))</f>
        <v/>
      </c>
      <c r="K466" s="9" t="str">
        <f aca="false">IF(I466=0,"",B466/J466-1)</f>
        <v/>
      </c>
      <c r="L466" s="0" t="n">
        <f aca="false">MATCH($A466,DailyBTC!$A:$A,0)</f>
        <v>674</v>
      </c>
      <c r="M466" s="8" t="n">
        <f aca="false">INDEX(DailyBTC!$F:$F,$L466)</f>
        <v>5240.66496387459</v>
      </c>
      <c r="N466" s="8" t="n">
        <f aca="false">INDEX(DailyETH!$F:$F,$L466)</f>
        <v>199.237803670604</v>
      </c>
      <c r="O466" s="8" t="n">
        <f aca="false">INDEX(DailyBTC!$B:$B,$L466)</f>
        <v>63024.7472296902</v>
      </c>
      <c r="P466" s="8" t="n">
        <f aca="false">INDEX(DailyETH!$B:$B,$L466)</f>
        <v>4586.37950379895</v>
      </c>
      <c r="Q466" s="9" t="n">
        <f aca="false">LN(M466/M465)</f>
        <v>-0.00189042912372682</v>
      </c>
      <c r="R466" s="9" t="n">
        <f aca="false">LN(N466/N465)</f>
        <v>0.00780848866469455</v>
      </c>
      <c r="S466" s="9" t="n">
        <f aca="false">LN(O466/O465)</f>
        <v>0.0311449817224653</v>
      </c>
      <c r="T466" s="9" t="n">
        <f aca="false">LN(P466/P465)</f>
        <v>0.0584965993900867</v>
      </c>
      <c r="U466" s="9" t="n">
        <f aca="false">M466/M465-1</f>
        <v>-0.00188864338803707</v>
      </c>
      <c r="V466" s="9" t="n">
        <f aca="false">O466/O465-1</f>
        <v>0.031635061272856</v>
      </c>
    </row>
    <row r="467" customFormat="false" ht="15" hidden="false" customHeight="false" outlineLevel="0" collapsed="false">
      <c r="A467" s="5" t="n">
        <v>44503</v>
      </c>
      <c r="B467" s="6" t="n">
        <v>4660.57</v>
      </c>
      <c r="C467" s="9" t="n">
        <f aca="false">B467/B466-1</f>
        <v>0.00646129593037692</v>
      </c>
      <c r="D467" s="9" t="n">
        <f aca="false">LN(B467/B466)</f>
        <v>0.00644051124047357</v>
      </c>
      <c r="E467" s="9" t="n">
        <f aca="false">B467/B462-1</f>
        <v>0.0239230350112485</v>
      </c>
      <c r="F467" s="9" t="n">
        <f aca="false">B467/B446-1</f>
        <v>0.072450595068251</v>
      </c>
      <c r="G467" s="0" t="n">
        <f aca="false">MAX(G466,B467)</f>
        <v>4660.57</v>
      </c>
      <c r="H467" s="9" t="n">
        <f aca="false">B467/G467-1</f>
        <v>0</v>
      </c>
      <c r="I467" s="0" t="n">
        <f aca="false">IF(AND($A467&gt;=CrashTest!$B$3,$A467&lt;=CrashTest!$C$3),1,IF(AND($A467&gt;=CrashTest!$B$4,$A467&lt;=CrashTest!$C$4),2,IF(AND($A467&gt;=CrashTest!$B$5,$A467&lt;=CrashTest!$C$5),3,IF(AND($A467&gt;=CrashTest!$B$6,$A467&lt;=CrashTest!$C$6),4,IF(AND($A467&gt;=CrashTest!$B$7,$A467&lt;=CrashTest!$C$7),5,0)))))</f>
        <v>0</v>
      </c>
      <c r="J467" s="0" t="str">
        <f aca="false">IF(I467=0,"",IF(I466=I467,MAX(J466,B467),B467))</f>
        <v/>
      </c>
      <c r="K467" s="9" t="str">
        <f aca="false">IF(I467=0,"",B467/J467-1)</f>
        <v/>
      </c>
      <c r="L467" s="0" t="n">
        <f aca="false">MATCH($A467,DailyBTC!$A:$A,0)</f>
        <v>675</v>
      </c>
      <c r="M467" s="8" t="n">
        <f aca="false">INDEX(DailyBTC!$F:$F,$L467)</f>
        <v>5278.6936543651</v>
      </c>
      <c r="N467" s="8" t="n">
        <f aca="false">INDEX(DailyETH!$F:$F,$L467)</f>
        <v>199.506865282068</v>
      </c>
      <c r="O467" s="8" t="n">
        <f aca="false">INDEX(DailyBTC!$B:$B,$L467)</f>
        <v>62955.9817630041</v>
      </c>
      <c r="P467" s="8" t="n">
        <f aca="false">INDEX(DailyETH!$B:$B,$L467)</f>
        <v>4598.85212857978</v>
      </c>
      <c r="Q467" s="9" t="n">
        <f aca="false">LN(M467/M466)</f>
        <v>0.00723026137586513</v>
      </c>
      <c r="R467" s="9" t="n">
        <f aca="false">LN(N467/N466)</f>
        <v>0.0013495435713582</v>
      </c>
      <c r="S467" s="9" t="n">
        <f aca="false">LN(O467/O466)</f>
        <v>-0.00109168241945117</v>
      </c>
      <c r="T467" s="9" t="n">
        <f aca="false">LN(P467/P466)</f>
        <v>0.00271580139643487</v>
      </c>
      <c r="U467" s="9" t="n">
        <f aca="false">M467/M466-1</f>
        <v>0.00725646282535664</v>
      </c>
      <c r="V467" s="9" t="n">
        <f aca="false">O467/O466-1</f>
        <v>-0.00109108675097869</v>
      </c>
    </row>
    <row r="468" customFormat="false" ht="15" hidden="false" customHeight="false" outlineLevel="0" collapsed="false">
      <c r="A468" s="5" t="n">
        <v>44504</v>
      </c>
      <c r="B468" s="6" t="n">
        <v>4680.06</v>
      </c>
      <c r="C468" s="9" t="n">
        <f aca="false">B468/B467-1</f>
        <v>0.00418189191450846</v>
      </c>
      <c r="D468" s="9" t="n">
        <f aca="false">LN(B468/B467)</f>
        <v>0.00417317210626018</v>
      </c>
      <c r="E468" s="9" t="n">
        <f aca="false">B468/B463-1</f>
        <v>0.0181967705301083</v>
      </c>
      <c r="F468" s="9" t="n">
        <f aca="false">B468/B447-1</f>
        <v>0.0725349772547581</v>
      </c>
      <c r="G468" s="0" t="n">
        <f aca="false">MAX(G467,B468)</f>
        <v>4680.06</v>
      </c>
      <c r="H468" s="9" t="n">
        <f aca="false">B468/G468-1</f>
        <v>0</v>
      </c>
      <c r="I468" s="0" t="n">
        <f aca="false">IF(AND($A468&gt;=CrashTest!$B$3,$A468&lt;=CrashTest!$C$3),1,IF(AND($A468&gt;=CrashTest!$B$4,$A468&lt;=CrashTest!$C$4),2,IF(AND($A468&gt;=CrashTest!$B$5,$A468&lt;=CrashTest!$C$5),3,IF(AND($A468&gt;=CrashTest!$B$6,$A468&lt;=CrashTest!$C$6),4,IF(AND($A468&gt;=CrashTest!$B$7,$A468&lt;=CrashTest!$C$7),5,0)))))</f>
        <v>0</v>
      </c>
      <c r="J468" s="0" t="str">
        <f aca="false">IF(I468=0,"",IF(I467=I468,MAX(J467,B468),B468))</f>
        <v/>
      </c>
      <c r="K468" s="9" t="str">
        <f aca="false">IF(I468=0,"",B468/J468-1)</f>
        <v/>
      </c>
      <c r="L468" s="0" t="n">
        <f aca="false">MATCH($A468,DailyBTC!$A:$A,0)</f>
        <v>676</v>
      </c>
      <c r="M468" s="8" t="n">
        <f aca="false">INDEX(DailyBTC!$F:$F,$L468)</f>
        <v>5227.1749442358</v>
      </c>
      <c r="N468" s="8" t="n">
        <f aca="false">INDEX(DailyETH!$F:$F,$L468)</f>
        <v>199.778993539594</v>
      </c>
      <c r="O468" s="8" t="n">
        <f aca="false">INDEX(DailyBTC!$B:$B,$L468)</f>
        <v>61393.8899780246</v>
      </c>
      <c r="P468" s="8" t="n">
        <f aca="false">INDEX(DailyETH!$B:$B,$L468)</f>
        <v>4535.60184395091</v>
      </c>
      <c r="Q468" s="9" t="n">
        <f aca="false">LN(M468/M467)</f>
        <v>-0.00980768465042459</v>
      </c>
      <c r="R468" s="9" t="n">
        <f aca="false">LN(N468/N467)</f>
        <v>0.00136307506839139</v>
      </c>
      <c r="S468" s="9" t="n">
        <f aca="false">LN(O468/O467)</f>
        <v>-0.0251254615679558</v>
      </c>
      <c r="T468" s="9" t="n">
        <f aca="false">LN(P468/P467)</f>
        <v>-0.0138489494241133</v>
      </c>
      <c r="U468" s="9" t="n">
        <f aca="false">M468/M467-1</f>
        <v>-0.00975974616119124</v>
      </c>
      <c r="V468" s="9" t="n">
        <f aca="false">O468/O467-1</f>
        <v>-0.0248124442068102</v>
      </c>
    </row>
    <row r="469" customFormat="false" ht="15" hidden="false" customHeight="false" outlineLevel="0" collapsed="false">
      <c r="A469" s="5" t="n">
        <v>44505</v>
      </c>
      <c r="B469" s="6" t="n">
        <v>4697.53</v>
      </c>
      <c r="C469" s="9" t="n">
        <f aca="false">B469/B468-1</f>
        <v>0.0037328581257503</v>
      </c>
      <c r="D469" s="9" t="n">
        <f aca="false">LN(B469/B468)</f>
        <v>0.00372590830062826</v>
      </c>
      <c r="E469" s="9" t="n">
        <f aca="false">B469/B464-1</f>
        <v>0.0200092066235575</v>
      </c>
      <c r="F469" s="9" t="n">
        <f aca="false">B469/B448-1</f>
        <v>0.0676786915649943</v>
      </c>
      <c r="G469" s="0" t="n">
        <f aca="false">MAX(G468,B469)</f>
        <v>4697.53</v>
      </c>
      <c r="H469" s="9" t="n">
        <f aca="false">B469/G469-1</f>
        <v>0</v>
      </c>
      <c r="I469" s="0" t="n">
        <f aca="false">IF(AND($A469&gt;=CrashTest!$B$3,$A469&lt;=CrashTest!$C$3),1,IF(AND($A469&gt;=CrashTest!$B$4,$A469&lt;=CrashTest!$C$4),2,IF(AND($A469&gt;=CrashTest!$B$5,$A469&lt;=CrashTest!$C$5),3,IF(AND($A469&gt;=CrashTest!$B$6,$A469&lt;=CrashTest!$C$6),4,IF(AND($A469&gt;=CrashTest!$B$7,$A469&lt;=CrashTest!$C$7),5,0)))))</f>
        <v>0</v>
      </c>
      <c r="J469" s="0" t="str">
        <f aca="false">IF(I469=0,"",IF(I468=I469,MAX(J468,B469),B469))</f>
        <v/>
      </c>
      <c r="K469" s="9" t="str">
        <f aca="false">IF(I469=0,"",B469/J469-1)</f>
        <v/>
      </c>
      <c r="L469" s="0" t="n">
        <f aca="false">MATCH($A469,DailyBTC!$A:$A,0)</f>
        <v>677</v>
      </c>
      <c r="M469" s="8" t="n">
        <f aca="false">INDEX(DailyBTC!$F:$F,$L469)</f>
        <v>5223.63276151218</v>
      </c>
      <c r="N469" s="8" t="n">
        <f aca="false">INDEX(DailyETH!$F:$F,$L469)</f>
        <v>199.398709776876</v>
      </c>
      <c r="O469" s="8" t="n">
        <f aca="false">INDEX(DailyBTC!$B:$B,$L469)</f>
        <v>61005.840833723</v>
      </c>
      <c r="P469" s="8" t="n">
        <f aca="false">INDEX(DailyETH!$B:$B,$L469)</f>
        <v>4476.89731385155</v>
      </c>
      <c r="Q469" s="9" t="n">
        <f aca="false">LN(M469/M468)</f>
        <v>-0.000677877339053733</v>
      </c>
      <c r="R469" s="9" t="n">
        <f aca="false">LN(N469/N468)</f>
        <v>-0.00190533626805177</v>
      </c>
      <c r="S469" s="9" t="n">
        <f aca="false">LN(O469/O468)</f>
        <v>-0.00634070748096689</v>
      </c>
      <c r="T469" s="9" t="n">
        <f aca="false">LN(P469/P468)</f>
        <v>-0.0130275430447393</v>
      </c>
      <c r="U469" s="9" t="n">
        <f aca="false">M469/M468-1</f>
        <v>-0.00067764763211764</v>
      </c>
      <c r="V469" s="9" t="n">
        <f aca="false">O469/O468-1</f>
        <v>-0.00632064761559337</v>
      </c>
    </row>
    <row r="470" customFormat="false" ht="15" hidden="false" customHeight="false" outlineLevel="0" collapsed="false">
      <c r="A470" s="5" t="n">
        <v>44508</v>
      </c>
      <c r="B470" s="6" t="n">
        <v>4701.7</v>
      </c>
      <c r="C470" s="9" t="n">
        <f aca="false">B470/B469-1</f>
        <v>0.00088770055752696</v>
      </c>
      <c r="D470" s="9" t="n">
        <f aca="false">LN(B470/B469)</f>
        <v>0.000887306784404893</v>
      </c>
      <c r="E470" s="9" t="n">
        <f aca="false">B470/B465-1</f>
        <v>0.0190802549813922</v>
      </c>
      <c r="F470" s="9" t="n">
        <f aca="false">B470/B449-1</f>
        <v>0.0706754658031488</v>
      </c>
      <c r="G470" s="0" t="n">
        <f aca="false">MAX(G469,B470)</f>
        <v>4701.7</v>
      </c>
      <c r="H470" s="9" t="n">
        <f aca="false">B470/G470-1</f>
        <v>0</v>
      </c>
      <c r="I470" s="0" t="n">
        <f aca="false">IF(AND($A470&gt;=CrashTest!$B$3,$A470&lt;=CrashTest!$C$3),1,IF(AND($A470&gt;=CrashTest!$B$4,$A470&lt;=CrashTest!$C$4),2,IF(AND($A470&gt;=CrashTest!$B$5,$A470&lt;=CrashTest!$C$5),3,IF(AND($A470&gt;=CrashTest!$B$6,$A470&lt;=CrashTest!$C$6),4,IF(AND($A470&gt;=CrashTest!$B$7,$A470&lt;=CrashTest!$C$7),5,0)))))</f>
        <v>0</v>
      </c>
      <c r="J470" s="0" t="str">
        <f aca="false">IF(I470=0,"",IF(I469=I470,MAX(J469,B470),B470))</f>
        <v/>
      </c>
      <c r="K470" s="9" t="str">
        <f aca="false">IF(I470=0,"",B470/J470-1)</f>
        <v/>
      </c>
      <c r="L470" s="0" t="n">
        <f aca="false">MATCH($A470,DailyBTC!$A:$A,0)</f>
        <v>680</v>
      </c>
      <c r="M470" s="8" t="n">
        <f aca="false">INDEX(DailyBTC!$F:$F,$L470)</f>
        <v>5403.25410246663</v>
      </c>
      <c r="N470" s="8" t="n">
        <f aca="false">INDEX(DailyETH!$F:$F,$L470)</f>
        <v>203.584286954208</v>
      </c>
      <c r="O470" s="8" t="n">
        <f aca="false">INDEX(DailyBTC!$B:$B,$L470)</f>
        <v>67541.7555081824</v>
      </c>
      <c r="P470" s="8" t="n">
        <f aca="false">INDEX(DailyETH!$B:$B,$L470)</f>
        <v>4811.1564628872</v>
      </c>
      <c r="Q470" s="9" t="n">
        <f aca="false">LN(M470/M469)</f>
        <v>0.0338082924698751</v>
      </c>
      <c r="R470" s="9" t="n">
        <f aca="false">LN(N470/N469)</f>
        <v>0.020773718658655</v>
      </c>
      <c r="S470" s="9" t="n">
        <f aca="false">LN(O470/O469)</f>
        <v>0.10177639578357</v>
      </c>
      <c r="T470" s="9" t="n">
        <f aca="false">LN(P470/P469)</f>
        <v>0.0720072414726301</v>
      </c>
      <c r="U470" s="9" t="n">
        <f aca="false">M470/M469-1</f>
        <v>0.0343862880786534</v>
      </c>
      <c r="V470" s="9" t="n">
        <f aca="false">O470/O469-1</f>
        <v>0.107135883796334</v>
      </c>
    </row>
    <row r="471" customFormat="false" ht="15" hidden="false" customHeight="false" outlineLevel="0" collapsed="false">
      <c r="A471" s="5" t="n">
        <v>44509</v>
      </c>
      <c r="B471" s="6" t="n">
        <v>4685.25</v>
      </c>
      <c r="C471" s="9" t="n">
        <f aca="false">B471/B470-1</f>
        <v>-0.00349873450028704</v>
      </c>
      <c r="D471" s="9" t="n">
        <f aca="false">LN(B471/B470)</f>
        <v>-0.00350486938557524</v>
      </c>
      <c r="E471" s="9" t="n">
        <f aca="false">B471/B466-1</f>
        <v>0.0117910012633216</v>
      </c>
      <c r="F471" s="9" t="n">
        <f aca="false">B471/B450-1</f>
        <v>0.0743054074690623</v>
      </c>
      <c r="G471" s="0" t="n">
        <f aca="false">MAX(G470,B471)</f>
        <v>4701.7</v>
      </c>
      <c r="H471" s="9" t="n">
        <f aca="false">B471/G471-1</f>
        <v>-0.00349873450028704</v>
      </c>
      <c r="I471" s="0" t="n">
        <f aca="false">IF(AND($A471&gt;=CrashTest!$B$3,$A471&lt;=CrashTest!$C$3),1,IF(AND($A471&gt;=CrashTest!$B$4,$A471&lt;=CrashTest!$C$4),2,IF(AND($A471&gt;=CrashTest!$B$5,$A471&lt;=CrashTest!$C$5),3,IF(AND($A471&gt;=CrashTest!$B$6,$A471&lt;=CrashTest!$C$6),4,IF(AND($A471&gt;=CrashTest!$B$7,$A471&lt;=CrashTest!$C$7),5,0)))))</f>
        <v>0</v>
      </c>
      <c r="J471" s="0" t="str">
        <f aca="false">IF(I471=0,"",IF(I470=I471,MAX(J470,B471),B471))</f>
        <v/>
      </c>
      <c r="K471" s="9" t="str">
        <f aca="false">IF(I471=0,"",B471/J471-1)</f>
        <v/>
      </c>
      <c r="L471" s="0" t="n">
        <f aca="false">MATCH($A471,DailyBTC!$A:$A,0)</f>
        <v>681</v>
      </c>
      <c r="M471" s="8" t="n">
        <f aca="false">INDEX(DailyBTC!$F:$F,$L471)</f>
        <v>5426.23323489841</v>
      </c>
      <c r="N471" s="8" t="n">
        <f aca="false">INDEX(DailyETH!$F:$F,$L471)</f>
        <v>203.71337587716</v>
      </c>
      <c r="O471" s="8" t="n">
        <f aca="false">INDEX(DailyBTC!$B:$B,$L471)</f>
        <v>67095.5856706605</v>
      </c>
      <c r="P471" s="8" t="n">
        <f aca="false">INDEX(DailyETH!$B:$B,$L471)</f>
        <v>4735.69674663939</v>
      </c>
      <c r="Q471" s="9" t="n">
        <f aca="false">LN(M471/M470)</f>
        <v>0.00424381435679885</v>
      </c>
      <c r="R471" s="9" t="n">
        <f aca="false">LN(N471/N470)</f>
        <v>0.000633880029543895</v>
      </c>
      <c r="S471" s="9" t="n">
        <f aca="false">LN(O471/O470)</f>
        <v>-0.00662775225445998</v>
      </c>
      <c r="T471" s="9" t="n">
        <f aca="false">LN(P471/P470)</f>
        <v>-0.0158086200996505</v>
      </c>
      <c r="U471" s="9" t="n">
        <f aca="false">M471/M470-1</f>
        <v>0.00425283208896077</v>
      </c>
      <c r="V471" s="9" t="n">
        <f aca="false">O471/O470-1</f>
        <v>-0.00660583714718288</v>
      </c>
    </row>
    <row r="472" customFormat="false" ht="15" hidden="false" customHeight="false" outlineLevel="0" collapsed="false">
      <c r="A472" s="5" t="n">
        <v>44510</v>
      </c>
      <c r="B472" s="6" t="n">
        <v>4646.71</v>
      </c>
      <c r="C472" s="9" t="n">
        <f aca="false">B472/B471-1</f>
        <v>-0.00822581505789444</v>
      </c>
      <c r="D472" s="9" t="n">
        <f aca="false">LN(B472/B471)</f>
        <v>-0.00825983375737556</v>
      </c>
      <c r="E472" s="9" t="n">
        <f aca="false">B472/B467-1</f>
        <v>-0.00297388516855224</v>
      </c>
      <c r="F472" s="9" t="n">
        <f aca="false">B472/B451-1</f>
        <v>0.0680496017836416</v>
      </c>
      <c r="G472" s="0" t="n">
        <f aca="false">MAX(G471,B472)</f>
        <v>4701.7</v>
      </c>
      <c r="H472" s="9" t="n">
        <f aca="false">B472/G472-1</f>
        <v>-0.0116957696152455</v>
      </c>
      <c r="I472" s="0" t="n">
        <f aca="false">IF(AND($A472&gt;=CrashTest!$B$3,$A472&lt;=CrashTest!$C$3),1,IF(AND($A472&gt;=CrashTest!$B$4,$A472&lt;=CrashTest!$C$4),2,IF(AND($A472&gt;=CrashTest!$B$5,$A472&lt;=CrashTest!$C$5),3,IF(AND($A472&gt;=CrashTest!$B$6,$A472&lt;=CrashTest!$C$6),4,IF(AND($A472&gt;=CrashTest!$B$7,$A472&lt;=CrashTest!$C$7),5,0)))))</f>
        <v>0</v>
      </c>
      <c r="J472" s="0" t="str">
        <f aca="false">IF(I472=0,"",IF(I471=I472,MAX(J471,B472),B472))</f>
        <v/>
      </c>
      <c r="K472" s="9" t="str">
        <f aca="false">IF(I472=0,"",B472/J472-1)</f>
        <v/>
      </c>
      <c r="L472" s="0" t="n">
        <f aca="false">MATCH($A472,DailyBTC!$A:$A,0)</f>
        <v>682</v>
      </c>
      <c r="M472" s="8" t="n">
        <f aca="false">INDEX(DailyBTC!$F:$F,$L472)</f>
        <v>5305.00019000158</v>
      </c>
      <c r="N472" s="8" t="n">
        <f aca="false">INDEX(DailyETH!$F:$F,$L472)</f>
        <v>200.852940530628</v>
      </c>
      <c r="O472" s="8" t="n">
        <f aca="false">INDEX(DailyBTC!$B:$B,$L472)</f>
        <v>64756.0779689071</v>
      </c>
      <c r="P472" s="8" t="n">
        <f aca="false">INDEX(DailyETH!$B:$B,$L472)</f>
        <v>4619.95512857978</v>
      </c>
      <c r="Q472" s="9" t="n">
        <f aca="false">LN(M472/M471)</f>
        <v>-0.0225953901159704</v>
      </c>
      <c r="R472" s="9" t="n">
        <f aca="false">LN(N472/N471)</f>
        <v>-0.0141409845383769</v>
      </c>
      <c r="S472" s="9" t="n">
        <f aca="false">LN(O472/O471)</f>
        <v>-0.0354906900710904</v>
      </c>
      <c r="T472" s="9" t="n">
        <f aca="false">LN(P472/P471)</f>
        <v>-0.0247438713764447</v>
      </c>
      <c r="U472" s="9" t="n">
        <f aca="false">M472/M471-1</f>
        <v>-0.0223420261622979</v>
      </c>
      <c r="V472" s="9" t="n">
        <f aca="false">O472/O471-1</f>
        <v>-0.0348682805041288</v>
      </c>
    </row>
    <row r="473" customFormat="false" ht="15" hidden="false" customHeight="false" outlineLevel="0" collapsed="false">
      <c r="A473" s="5" t="n">
        <v>44511</v>
      </c>
      <c r="B473" s="6" t="n">
        <v>4649.27</v>
      </c>
      <c r="C473" s="9" t="n">
        <f aca="false">B473/B472-1</f>
        <v>0.000550927430375658</v>
      </c>
      <c r="D473" s="9" t="n">
        <f aca="false">LN(B473/B472)</f>
        <v>0.000550775725575222</v>
      </c>
      <c r="E473" s="9" t="n">
        <f aca="false">B473/B468-1</f>
        <v>-0.00657897548322028</v>
      </c>
      <c r="F473" s="9" t="n">
        <f aca="false">B473/B452-1</f>
        <v>0.0654177551675146</v>
      </c>
      <c r="G473" s="0" t="n">
        <f aca="false">MAX(G472,B473)</f>
        <v>4701.7</v>
      </c>
      <c r="H473" s="9" t="n">
        <f aca="false">B473/G473-1</f>
        <v>-0.0111512857051703</v>
      </c>
      <c r="I473" s="0" t="n">
        <f aca="false">IF(AND($A473&gt;=CrashTest!$B$3,$A473&lt;=CrashTest!$C$3),1,IF(AND($A473&gt;=CrashTest!$B$4,$A473&lt;=CrashTest!$C$4),2,IF(AND($A473&gt;=CrashTest!$B$5,$A473&lt;=CrashTest!$C$5),3,IF(AND($A473&gt;=CrashTest!$B$6,$A473&lt;=CrashTest!$C$6),4,IF(AND($A473&gt;=CrashTest!$B$7,$A473&lt;=CrashTest!$C$7),5,0)))))</f>
        <v>0</v>
      </c>
      <c r="J473" s="0" t="str">
        <f aca="false">IF(I473=0,"",IF(I472=I473,MAX(J472,B473),B473))</f>
        <v/>
      </c>
      <c r="K473" s="9" t="str">
        <f aca="false">IF(I473=0,"",B473/J473-1)</f>
        <v/>
      </c>
      <c r="L473" s="0" t="n">
        <f aca="false">MATCH($A473,DailyBTC!$A:$A,0)</f>
        <v>683</v>
      </c>
      <c r="M473" s="8" t="n">
        <f aca="false">INDEX(DailyBTC!$F:$F,$L473)</f>
        <v>5374.09577216182</v>
      </c>
      <c r="N473" s="8" t="n">
        <f aca="false">INDEX(DailyETH!$F:$F,$L473)</f>
        <v>204.295418779482</v>
      </c>
      <c r="O473" s="8" t="n">
        <f aca="false">INDEX(DailyBTC!$B:$B,$L473)</f>
        <v>64962.9312939801</v>
      </c>
      <c r="P473" s="8" t="n">
        <f aca="false">INDEX(DailyETH!$B:$B,$L473)</f>
        <v>4727.74631618936</v>
      </c>
      <c r="Q473" s="9" t="n">
        <f aca="false">LN(M473/M472)</f>
        <v>0.0129405235452149</v>
      </c>
      <c r="R473" s="9" t="n">
        <f aca="false">LN(N473/N472)</f>
        <v>0.0169940764558583</v>
      </c>
      <c r="S473" s="9" t="n">
        <f aca="false">LN(O473/O472)</f>
        <v>0.00318925501481732</v>
      </c>
      <c r="T473" s="9" t="n">
        <f aca="false">LN(P473/P472)</f>
        <v>0.023063630418112</v>
      </c>
      <c r="U473" s="9" t="n">
        <f aca="false">M473/M472-1</f>
        <v>0.0130246144553345</v>
      </c>
      <c r="V473" s="9" t="n">
        <f aca="false">O473/O472-1</f>
        <v>0.00319434609940905</v>
      </c>
    </row>
    <row r="474" customFormat="false" ht="15" hidden="false" customHeight="false" outlineLevel="0" collapsed="false">
      <c r="A474" s="5" t="n">
        <v>44512</v>
      </c>
      <c r="B474" s="6" t="n">
        <v>4682.85</v>
      </c>
      <c r="C474" s="9" t="n">
        <f aca="false">B474/B473-1</f>
        <v>0.00722263925304412</v>
      </c>
      <c r="D474" s="9" t="n">
        <f aca="false">LN(B474/B473)</f>
        <v>0.00719668091103846</v>
      </c>
      <c r="E474" s="9" t="n">
        <f aca="false">B474/B469-1</f>
        <v>-0.0031250465670255</v>
      </c>
      <c r="F474" s="9" t="n">
        <f aca="false">B474/B453-1</f>
        <v>0.0551094347784944</v>
      </c>
      <c r="G474" s="0" t="n">
        <f aca="false">MAX(G473,B474)</f>
        <v>4701.7</v>
      </c>
      <c r="H474" s="9" t="n">
        <f aca="false">B474/G474-1</f>
        <v>-0.00400918816598239</v>
      </c>
      <c r="I474" s="0" t="n">
        <f aca="false">IF(AND($A474&gt;=CrashTest!$B$3,$A474&lt;=CrashTest!$C$3),1,IF(AND($A474&gt;=CrashTest!$B$4,$A474&lt;=CrashTest!$C$4),2,IF(AND($A474&gt;=CrashTest!$B$5,$A474&lt;=CrashTest!$C$5),3,IF(AND($A474&gt;=CrashTest!$B$6,$A474&lt;=CrashTest!$C$6),4,IF(AND($A474&gt;=CrashTest!$B$7,$A474&lt;=CrashTest!$C$7),5,0)))))</f>
        <v>0</v>
      </c>
      <c r="J474" s="0" t="str">
        <f aca="false">IF(I474=0,"",IF(I473=I474,MAX(J473,B474),B474))</f>
        <v/>
      </c>
      <c r="K474" s="9" t="str">
        <f aca="false">IF(I474=0,"",B474/J474-1)</f>
        <v/>
      </c>
      <c r="L474" s="0" t="n">
        <f aca="false">MATCH($A474,DailyBTC!$A:$A,0)</f>
        <v>684</v>
      </c>
      <c r="M474" s="8" t="n">
        <f aca="false">INDEX(DailyBTC!$F:$F,$L474)</f>
        <v>5321.92162197414</v>
      </c>
      <c r="N474" s="8" t="n">
        <f aca="false">INDEX(DailyETH!$F:$F,$L474)</f>
        <v>203.289003080584</v>
      </c>
      <c r="O474" s="8" t="n">
        <f aca="false">INDEX(DailyBTC!$B:$B,$L474)</f>
        <v>64078.968037405</v>
      </c>
      <c r="P474" s="8" t="n">
        <f aca="false">INDEX(DailyETH!$B:$B,$L474)</f>
        <v>4662.76119988311</v>
      </c>
      <c r="Q474" s="9" t="n">
        <f aca="false">LN(M474/M473)</f>
        <v>-0.0097558861547706</v>
      </c>
      <c r="R474" s="9" t="n">
        <f aca="false">LN(N474/N473)</f>
        <v>-0.00493845049180688</v>
      </c>
      <c r="S474" s="9" t="n">
        <f aca="false">LN(O474/O473)</f>
        <v>-0.0137006210895478</v>
      </c>
      <c r="T474" s="9" t="n">
        <f aca="false">LN(P474/P473)</f>
        <v>-0.0138408182125309</v>
      </c>
      <c r="U474" s="9" t="n">
        <f aca="false">M474/M473-1</f>
        <v>-0.00970845187723446</v>
      </c>
      <c r="V474" s="9" t="n">
        <f aca="false">O474/O473-1</f>
        <v>-0.0136071947334836</v>
      </c>
    </row>
    <row r="475" customFormat="false" ht="15" hidden="false" customHeight="false" outlineLevel="0" collapsed="false">
      <c r="A475" s="5" t="n">
        <v>44515</v>
      </c>
      <c r="B475" s="6" t="n">
        <v>4682.8</v>
      </c>
      <c r="C475" s="9" t="n">
        <f aca="false">B475/B474-1</f>
        <v>-1.06772585071191E-005</v>
      </c>
      <c r="D475" s="9" t="n">
        <f aca="false">LN(B475/B474)</f>
        <v>-1.06773155094495E-005</v>
      </c>
      <c r="E475" s="9" t="n">
        <f aca="false">B475/B470-1</f>
        <v>-0.00401982261735112</v>
      </c>
      <c r="F475" s="9" t="n">
        <f aca="false">B475/B454-1</f>
        <v>0.0472852839286393</v>
      </c>
      <c r="G475" s="0" t="n">
        <f aca="false">MAX(G474,B475)</f>
        <v>4701.7</v>
      </c>
      <c r="H475" s="9" t="n">
        <f aca="false">B475/G475-1</f>
        <v>-0.00401982261735112</v>
      </c>
      <c r="I475" s="0" t="n">
        <f aca="false">IF(AND($A475&gt;=CrashTest!$B$3,$A475&lt;=CrashTest!$C$3),1,IF(AND($A475&gt;=CrashTest!$B$4,$A475&lt;=CrashTest!$C$4),2,IF(AND($A475&gt;=CrashTest!$B$5,$A475&lt;=CrashTest!$C$5),3,IF(AND($A475&gt;=CrashTest!$B$6,$A475&lt;=CrashTest!$C$6),4,IF(AND($A475&gt;=CrashTest!$B$7,$A475&lt;=CrashTest!$C$7),5,0)))))</f>
        <v>0</v>
      </c>
      <c r="J475" s="0" t="str">
        <f aca="false">IF(I475=0,"",IF(I474=I475,MAX(J474,B475),B475))</f>
        <v/>
      </c>
      <c r="K475" s="9" t="str">
        <f aca="false">IF(I475=0,"",B475/J475-1)</f>
        <v/>
      </c>
      <c r="L475" s="0" t="n">
        <f aca="false">MATCH($A475,DailyBTC!$A:$A,0)</f>
        <v>687</v>
      </c>
      <c r="M475" s="8" t="n">
        <f aca="false">INDEX(DailyBTC!$F:$F,$L475)</f>
        <v>5351.5841233047</v>
      </c>
      <c r="N475" s="8" t="n">
        <f aca="false">INDEX(DailyETH!$F:$F,$L475)</f>
        <v>204.945918056166</v>
      </c>
      <c r="O475" s="8" t="n">
        <f aca="false">INDEX(DailyBTC!$B:$B,$L475)</f>
        <v>63753.5031592636</v>
      </c>
      <c r="P475" s="8" t="n">
        <f aca="false">INDEX(DailyETH!$B:$B,$L475)</f>
        <v>4569.40776972531</v>
      </c>
      <c r="Q475" s="9" t="n">
        <f aca="false">LN(M475/M474)</f>
        <v>0.00555816962161505</v>
      </c>
      <c r="R475" s="9" t="n">
        <f aca="false">LN(N475/N474)</f>
        <v>0.00811750287963581</v>
      </c>
      <c r="S475" s="9" t="n">
        <f aca="false">LN(O475/O474)</f>
        <v>-0.00509206429862141</v>
      </c>
      <c r="T475" s="9" t="n">
        <f aca="false">LN(P475/P474)</f>
        <v>-0.0202241991846878</v>
      </c>
      <c r="U475" s="9" t="n">
        <f aca="false">M475/M474-1</f>
        <v>0.00557364490451717</v>
      </c>
      <c r="V475" s="9" t="n">
        <f aca="false">O475/O474-1</f>
        <v>-0.00507912171668268</v>
      </c>
    </row>
    <row r="476" customFormat="false" ht="15" hidden="false" customHeight="false" outlineLevel="0" collapsed="false">
      <c r="A476" s="5" t="n">
        <v>44516</v>
      </c>
      <c r="B476" s="6" t="n">
        <v>4700.9</v>
      </c>
      <c r="C476" s="9" t="n">
        <f aca="false">B476/B475-1</f>
        <v>0.00386520884940622</v>
      </c>
      <c r="D476" s="9" t="n">
        <f aca="false">LN(B476/B475)</f>
        <v>0.00385775812258696</v>
      </c>
      <c r="E476" s="9" t="n">
        <f aca="false">B476/B471-1</f>
        <v>0.0033402699962648</v>
      </c>
      <c r="F476" s="9" t="n">
        <f aca="false">B476/B455-1</f>
        <v>0.0477971496458232</v>
      </c>
      <c r="G476" s="0" t="n">
        <f aca="false">MAX(G475,B476)</f>
        <v>4701.7</v>
      </c>
      <c r="H476" s="9" t="n">
        <f aca="false">B476/G476-1</f>
        <v>-0.000170151221898451</v>
      </c>
      <c r="I476" s="0" t="n">
        <f aca="false">IF(AND($A476&gt;=CrashTest!$B$3,$A476&lt;=CrashTest!$C$3),1,IF(AND($A476&gt;=CrashTest!$B$4,$A476&lt;=CrashTest!$C$4),2,IF(AND($A476&gt;=CrashTest!$B$5,$A476&lt;=CrashTest!$C$5),3,IF(AND($A476&gt;=CrashTest!$B$6,$A476&lt;=CrashTest!$C$6),4,IF(AND($A476&gt;=CrashTest!$B$7,$A476&lt;=CrashTest!$C$7),5,0)))))</f>
        <v>0</v>
      </c>
      <c r="J476" s="0" t="str">
        <f aca="false">IF(I476=0,"",IF(I475=I476,MAX(J475,B476),B476))</f>
        <v/>
      </c>
      <c r="K476" s="9" t="str">
        <f aca="false">IF(I476=0,"",B476/J476-1)</f>
        <v/>
      </c>
      <c r="L476" s="0" t="n">
        <f aca="false">MATCH($A476,DailyBTC!$A:$A,0)</f>
        <v>688</v>
      </c>
      <c r="M476" s="8" t="n">
        <f aca="false">INDEX(DailyBTC!$F:$F,$L476)</f>
        <v>5189.7134389694</v>
      </c>
      <c r="N476" s="8" t="n">
        <f aca="false">INDEX(DailyETH!$F:$F,$L476)</f>
        <v>200.751321417169</v>
      </c>
      <c r="O476" s="8" t="n">
        <f aca="false">INDEX(DailyBTC!$B:$B,$L476)</f>
        <v>60322.4978530099</v>
      </c>
      <c r="P476" s="8" t="n">
        <f aca="false">INDEX(DailyETH!$B:$B,$L476)</f>
        <v>4234.13146493279</v>
      </c>
      <c r="Q476" s="9" t="n">
        <f aca="false">LN(M476/M475)</f>
        <v>-0.0307141333115324</v>
      </c>
      <c r="R476" s="9" t="n">
        <f aca="false">LN(N476/N475)</f>
        <v>-0.0206791947660688</v>
      </c>
      <c r="S476" s="9" t="n">
        <f aca="false">LN(O476/O475)</f>
        <v>-0.0553190011742826</v>
      </c>
      <c r="T476" s="9" t="n">
        <f aca="false">LN(P476/P475)</f>
        <v>-0.0762053835893202</v>
      </c>
      <c r="U476" s="9" t="n">
        <f aca="false">M476/M475-1</f>
        <v>-0.0302472465359164</v>
      </c>
      <c r="V476" s="9" t="n">
        <f aca="false">O476/O475-1</f>
        <v>-0.0538167337672826</v>
      </c>
    </row>
    <row r="477" customFormat="false" ht="15" hidden="false" customHeight="false" outlineLevel="0" collapsed="false">
      <c r="A477" s="5" t="n">
        <v>44517</v>
      </c>
      <c r="B477" s="6" t="n">
        <v>4688.67</v>
      </c>
      <c r="C477" s="9" t="n">
        <f aca="false">B477/B476-1</f>
        <v>-0.00260162947520681</v>
      </c>
      <c r="D477" s="9" t="n">
        <f aca="false">LN(B477/B476)</f>
        <v>-0.00260501959433573</v>
      </c>
      <c r="E477" s="9" t="n">
        <f aca="false">B477/B472-1</f>
        <v>0.0090300449134979</v>
      </c>
      <c r="F477" s="9" t="n">
        <f aca="false">B477/B456-1</f>
        <v>0.0374012916986568</v>
      </c>
      <c r="G477" s="0" t="n">
        <f aca="false">MAX(G476,B477)</f>
        <v>4701.7</v>
      </c>
      <c r="H477" s="9" t="n">
        <f aca="false">B477/G477-1</f>
        <v>-0.00277133802667118</v>
      </c>
      <c r="I477" s="0" t="n">
        <f aca="false">IF(AND($A477&gt;=CrashTest!$B$3,$A477&lt;=CrashTest!$C$3),1,IF(AND($A477&gt;=CrashTest!$B$4,$A477&lt;=CrashTest!$C$4),2,IF(AND($A477&gt;=CrashTest!$B$5,$A477&lt;=CrashTest!$C$5),3,IF(AND($A477&gt;=CrashTest!$B$6,$A477&lt;=CrashTest!$C$6),4,IF(AND($A477&gt;=CrashTest!$B$7,$A477&lt;=CrashTest!$C$7),5,0)))))</f>
        <v>0</v>
      </c>
      <c r="J477" s="0" t="str">
        <f aca="false">IF(I477=0,"",IF(I476=I477,MAX(J476,B477),B477))</f>
        <v/>
      </c>
      <c r="K477" s="9" t="str">
        <f aca="false">IF(I477=0,"",B477/J477-1)</f>
        <v/>
      </c>
      <c r="L477" s="0" t="n">
        <f aca="false">MATCH($A477,DailyBTC!$A:$A,0)</f>
        <v>689</v>
      </c>
      <c r="M477" s="8" t="n">
        <f aca="false">INDEX(DailyBTC!$F:$F,$L477)</f>
        <v>5122.08561338265</v>
      </c>
      <c r="N477" s="8" t="n">
        <f aca="false">INDEX(DailyETH!$F:$F,$L477)</f>
        <v>198.449222778278</v>
      </c>
      <c r="O477" s="8" t="n">
        <f aca="false">INDEX(DailyBTC!$B:$B,$L477)</f>
        <v>60154.3083661601</v>
      </c>
      <c r="P477" s="8" t="n">
        <f aca="false">INDEX(DailyETH!$B:$B,$L477)</f>
        <v>4265.59900555231</v>
      </c>
      <c r="Q477" s="9" t="n">
        <f aca="false">LN(M477/M476)</f>
        <v>-0.0131167791098298</v>
      </c>
      <c r="R477" s="9" t="n">
        <f aca="false">LN(N477/N476)</f>
        <v>-0.0115336724468219</v>
      </c>
      <c r="S477" s="9" t="n">
        <f aca="false">LN(O477/O476)</f>
        <v>-0.00279206598165915</v>
      </c>
      <c r="T477" s="9" t="n">
        <f aca="false">LN(P477/P476)</f>
        <v>0.00740439582082945</v>
      </c>
      <c r="U477" s="9" t="n">
        <f aca="false">M477/M476-1</f>
        <v>-0.0130311290559781</v>
      </c>
      <c r="V477" s="9" t="n">
        <f aca="false">O477/O476-1</f>
        <v>-0.00278817179055879</v>
      </c>
    </row>
    <row r="478" customFormat="false" ht="15" hidden="false" customHeight="false" outlineLevel="0" collapsed="false">
      <c r="A478" s="5" t="n">
        <v>44518</v>
      </c>
      <c r="B478" s="6" t="n">
        <v>4704.54</v>
      </c>
      <c r="C478" s="9" t="n">
        <f aca="false">B478/B477-1</f>
        <v>0.00338475516511072</v>
      </c>
      <c r="D478" s="9" t="n">
        <f aca="false">LN(B478/B477)</f>
        <v>0.00337903977451425</v>
      </c>
      <c r="E478" s="9" t="n">
        <f aca="false">B478/B473-1</f>
        <v>0.0118878877759303</v>
      </c>
      <c r="F478" s="9" t="n">
        <f aca="false">B478/B457-1</f>
        <v>0.0371126429889401</v>
      </c>
      <c r="G478" s="0" t="n">
        <f aca="false">MAX(G477,B478)</f>
        <v>4704.54</v>
      </c>
      <c r="H478" s="9" t="n">
        <f aca="false">B478/G478-1</f>
        <v>0</v>
      </c>
      <c r="I478" s="0" t="n">
        <f aca="false">IF(AND($A478&gt;=CrashTest!$B$3,$A478&lt;=CrashTest!$C$3),1,IF(AND($A478&gt;=CrashTest!$B$4,$A478&lt;=CrashTest!$C$4),2,IF(AND($A478&gt;=CrashTest!$B$5,$A478&lt;=CrashTest!$C$5),3,IF(AND($A478&gt;=CrashTest!$B$6,$A478&lt;=CrashTest!$C$6),4,IF(AND($A478&gt;=CrashTest!$B$7,$A478&lt;=CrashTest!$C$7),5,0)))))</f>
        <v>0</v>
      </c>
      <c r="J478" s="0" t="str">
        <f aca="false">IF(I478=0,"",IF(I477=I478,MAX(J477,B478),B478))</f>
        <v/>
      </c>
      <c r="K478" s="9" t="str">
        <f aca="false">IF(I478=0,"",B478/J478-1)</f>
        <v/>
      </c>
      <c r="L478" s="0" t="n">
        <f aca="false">MATCH($A478,DailyBTC!$A:$A,0)</f>
        <v>690</v>
      </c>
      <c r="M478" s="8" t="n">
        <f aca="false">INDEX(DailyBTC!$F:$F,$L478)</f>
        <v>5003.48331623295</v>
      </c>
      <c r="N478" s="8" t="n">
        <f aca="false">INDEX(DailyETH!$F:$F,$L478)</f>
        <v>192.047350431047</v>
      </c>
      <c r="O478" s="8" t="n">
        <f aca="false">INDEX(DailyBTC!$B:$B,$L478)</f>
        <v>56794.1556271186</v>
      </c>
      <c r="P478" s="8" t="n">
        <f aca="false">INDEX(DailyETH!$B:$B,$L478)</f>
        <v>3985.67437317358</v>
      </c>
      <c r="Q478" s="9" t="n">
        <f aca="false">LN(M478/M477)</f>
        <v>-0.0234273693487096</v>
      </c>
      <c r="R478" s="9" t="n">
        <f aca="false">LN(N478/N477)</f>
        <v>-0.0327913043090004</v>
      </c>
      <c r="S478" s="9" t="n">
        <f aca="false">LN(O478/O477)</f>
        <v>-0.0574796403462656</v>
      </c>
      <c r="T478" s="9" t="n">
        <f aca="false">LN(P478/P477)</f>
        <v>-0.0678760920474994</v>
      </c>
      <c r="U478" s="9" t="n">
        <f aca="false">M478/M477-1</f>
        <v>-0.0231550790248054</v>
      </c>
      <c r="V478" s="9" t="n">
        <f aca="false">O478/O477-1</f>
        <v>-0.0558588874231286</v>
      </c>
    </row>
    <row r="479" customFormat="false" ht="15" hidden="false" customHeight="false" outlineLevel="0" collapsed="false">
      <c r="A479" s="5" t="n">
        <v>44519</v>
      </c>
      <c r="B479" s="6" t="n">
        <v>4697.96</v>
      </c>
      <c r="C479" s="9" t="n">
        <f aca="false">B479/B478-1</f>
        <v>-0.00139864896461717</v>
      </c>
      <c r="D479" s="9" t="n">
        <f aca="false">LN(B479/B478)</f>
        <v>-0.00139962798705924</v>
      </c>
      <c r="E479" s="9" t="n">
        <f aca="false">B479/B474-1</f>
        <v>0.00322666752084722</v>
      </c>
      <c r="F479" s="9" t="n">
        <f aca="false">B479/B458-1</f>
        <v>0.0325686077129004</v>
      </c>
      <c r="G479" s="0" t="n">
        <f aca="false">MAX(G478,B479)</f>
        <v>4704.54</v>
      </c>
      <c r="H479" s="9" t="n">
        <f aca="false">B479/G479-1</f>
        <v>-0.00139864896461717</v>
      </c>
      <c r="I479" s="0" t="n">
        <f aca="false">IF(AND($A479&gt;=CrashTest!$B$3,$A479&lt;=CrashTest!$C$3),1,IF(AND($A479&gt;=CrashTest!$B$4,$A479&lt;=CrashTest!$C$4),2,IF(AND($A479&gt;=CrashTest!$B$5,$A479&lt;=CrashTest!$C$5),3,IF(AND($A479&gt;=CrashTest!$B$6,$A479&lt;=CrashTest!$C$6),4,IF(AND($A479&gt;=CrashTest!$B$7,$A479&lt;=CrashTest!$C$7),5,0)))))</f>
        <v>0</v>
      </c>
      <c r="J479" s="0" t="str">
        <f aca="false">IF(I479=0,"",IF(I478=I479,MAX(J478,B479),B479))</f>
        <v/>
      </c>
      <c r="K479" s="9" t="str">
        <f aca="false">IF(I479=0,"",B479/J479-1)</f>
        <v/>
      </c>
      <c r="L479" s="0" t="n">
        <f aca="false">MATCH($A479,DailyBTC!$A:$A,0)</f>
        <v>691</v>
      </c>
      <c r="M479" s="8" t="n">
        <f aca="false">INDEX(DailyBTC!$F:$F,$L479)</f>
        <v>4998.29697623546</v>
      </c>
      <c r="N479" s="8" t="n">
        <f aca="false">INDEX(DailyETH!$F:$F,$L479)</f>
        <v>202.645012891072</v>
      </c>
      <c r="O479" s="8" t="n">
        <f aca="false">INDEX(DailyBTC!$B:$B,$L479)</f>
        <v>58014.0729888954</v>
      </c>
      <c r="P479" s="8" t="n">
        <f aca="false">INDEX(DailyETH!$B:$B,$L479)</f>
        <v>4291.28635008767</v>
      </c>
      <c r="Q479" s="9" t="n">
        <f aca="false">LN(M479/M478)</f>
        <v>-0.00103708346128068</v>
      </c>
      <c r="R479" s="9" t="n">
        <f aca="false">LN(N479/N478)</f>
        <v>0.0537137848511021</v>
      </c>
      <c r="S479" s="9" t="n">
        <f aca="false">LN(O479/O478)</f>
        <v>0.0212521923098103</v>
      </c>
      <c r="T479" s="9" t="n">
        <f aca="false">LN(P479/P478)</f>
        <v>0.0738800106768658</v>
      </c>
      <c r="U479" s="9" t="n">
        <f aca="false">M479/M478-1</f>
        <v>-0.00103654587608415</v>
      </c>
      <c r="V479" s="9" t="n">
        <f aca="false">O479/O478-1</f>
        <v>0.0214796284636425</v>
      </c>
    </row>
    <row r="480" customFormat="false" ht="15" hidden="false" customHeight="false" outlineLevel="0" collapsed="false">
      <c r="A480" s="5" t="n">
        <v>44522</v>
      </c>
      <c r="B480" s="6" t="n">
        <v>4682.94</v>
      </c>
      <c r="C480" s="9" t="n">
        <f aca="false">B480/B479-1</f>
        <v>-0.00319713237234898</v>
      </c>
      <c r="D480" s="9" t="n">
        <f aca="false">LN(B480/B479)</f>
        <v>-0.00320225411956815</v>
      </c>
      <c r="E480" s="9" t="n">
        <f aca="false">B480/B475-1</f>
        <v>2.98966430338776E-005</v>
      </c>
      <c r="F480" s="9" t="n">
        <f aca="false">B480/B459-1</f>
        <v>0.0303725054456643</v>
      </c>
      <c r="G480" s="0" t="n">
        <f aca="false">MAX(G479,B480)</f>
        <v>4704.54</v>
      </c>
      <c r="H480" s="9" t="n">
        <f aca="false">B480/G480-1</f>
        <v>-0.00459130967108379</v>
      </c>
      <c r="I480" s="0" t="n">
        <f aca="false">IF(AND($A480&gt;=CrashTest!$B$3,$A480&lt;=CrashTest!$C$3),1,IF(AND($A480&gt;=CrashTest!$B$4,$A480&lt;=CrashTest!$C$4),2,IF(AND($A480&gt;=CrashTest!$B$5,$A480&lt;=CrashTest!$C$5),3,IF(AND($A480&gt;=CrashTest!$B$6,$A480&lt;=CrashTest!$C$6),4,IF(AND($A480&gt;=CrashTest!$B$7,$A480&lt;=CrashTest!$C$7),5,0)))))</f>
        <v>0</v>
      </c>
      <c r="J480" s="0" t="str">
        <f aca="false">IF(I480=0,"",IF(I479=I480,MAX(J479,B480),B480))</f>
        <v/>
      </c>
      <c r="K480" s="9" t="str">
        <f aca="false">IF(I480=0,"",B480/J480-1)</f>
        <v/>
      </c>
      <c r="L480" s="0" t="n">
        <f aca="false">MATCH($A480,DailyBTC!$A:$A,0)</f>
        <v>694</v>
      </c>
      <c r="M480" s="8" t="n">
        <f aca="false">INDEX(DailyBTC!$F:$F,$L480)</f>
        <v>4999.62227069429</v>
      </c>
      <c r="N480" s="8" t="n">
        <f aca="false">INDEX(DailyETH!$F:$F,$L480)</f>
        <v>205.418031736579</v>
      </c>
      <c r="O480" s="8" t="n">
        <f aca="false">INDEX(DailyBTC!$B:$B,$L480)</f>
        <v>56383.5658760958</v>
      </c>
      <c r="P480" s="8" t="n">
        <f aca="false">INDEX(DailyETH!$B:$B,$L480)</f>
        <v>4096.77240122735</v>
      </c>
      <c r="Q480" s="9" t="n">
        <f aca="false">LN(M480/M479)</f>
        <v>0.0002651140570075</v>
      </c>
      <c r="R480" s="9" t="n">
        <f aca="false">LN(N480/N479)</f>
        <v>0.013591338735157</v>
      </c>
      <c r="S480" s="9" t="n">
        <f aca="false">LN(O480/O479)</f>
        <v>-0.0285078879867216</v>
      </c>
      <c r="T480" s="9" t="n">
        <f aca="false">LN(P480/P479)</f>
        <v>-0.0463870920219681</v>
      </c>
      <c r="U480" s="9" t="n">
        <f aca="false">M480/M479-1</f>
        <v>0.000265149202844928</v>
      </c>
      <c r="V480" s="9" t="n">
        <f aca="false">O480/O479-1</f>
        <v>-0.0281053721760184</v>
      </c>
    </row>
    <row r="481" customFormat="false" ht="15" hidden="false" customHeight="false" outlineLevel="0" collapsed="false">
      <c r="A481" s="5" t="n">
        <v>44523</v>
      </c>
      <c r="B481" s="6" t="n">
        <v>4690.7</v>
      </c>
      <c r="C481" s="9" t="n">
        <f aca="false">B481/B480-1</f>
        <v>0.00165707867279963</v>
      </c>
      <c r="D481" s="9" t="n">
        <f aca="false">LN(B481/B480)</f>
        <v>0.00165570723278268</v>
      </c>
      <c r="E481" s="9" t="n">
        <f aca="false">B481/B476-1</f>
        <v>-0.00216979727286259</v>
      </c>
      <c r="F481" s="9" t="n">
        <f aca="false">B481/B460-1</f>
        <v>0.0272025717839561</v>
      </c>
      <c r="G481" s="0" t="n">
        <f aca="false">MAX(G480,B481)</f>
        <v>4704.54</v>
      </c>
      <c r="H481" s="9" t="n">
        <f aca="false">B481/G481-1</f>
        <v>-0.00294183915962032</v>
      </c>
      <c r="I481" s="0" t="n">
        <f aca="false">IF(AND($A481&gt;=CrashTest!$B$3,$A481&lt;=CrashTest!$C$3),1,IF(AND($A481&gt;=CrashTest!$B$4,$A481&lt;=CrashTest!$C$4),2,IF(AND($A481&gt;=CrashTest!$B$5,$A481&lt;=CrashTest!$C$5),3,IF(AND($A481&gt;=CrashTest!$B$6,$A481&lt;=CrashTest!$C$6),4,IF(AND($A481&gt;=CrashTest!$B$7,$A481&lt;=CrashTest!$C$7),5,0)))))</f>
        <v>0</v>
      </c>
      <c r="J481" s="0" t="str">
        <f aca="false">IF(I481=0,"",IF(I480=I481,MAX(J480,B481),B481))</f>
        <v/>
      </c>
      <c r="K481" s="9" t="str">
        <f aca="false">IF(I481=0,"",B481/J481-1)</f>
        <v/>
      </c>
      <c r="L481" s="0" t="n">
        <f aca="false">MATCH($A481,DailyBTC!$A:$A,0)</f>
        <v>695</v>
      </c>
      <c r="M481" s="8" t="n">
        <f aca="false">INDEX(DailyBTC!$F:$F,$L481)</f>
        <v>5019.30899418179</v>
      </c>
      <c r="N481" s="8" t="n">
        <f aca="false">INDEX(DailyETH!$F:$F,$L481)</f>
        <v>207.313872250194</v>
      </c>
      <c r="O481" s="8" t="n">
        <f aca="false">INDEX(DailyBTC!$B:$B,$L481)</f>
        <v>57642.2657980713</v>
      </c>
      <c r="P481" s="8" t="n">
        <f aca="false">INDEX(DailyETH!$B:$B,$L481)</f>
        <v>4348.15622793688</v>
      </c>
      <c r="Q481" s="9" t="n">
        <f aca="false">LN(M481/M480)</f>
        <v>0.00392990994830792</v>
      </c>
      <c r="R481" s="9" t="n">
        <f aca="false">LN(N481/N480)</f>
        <v>0.00918685388306476</v>
      </c>
      <c r="S481" s="9" t="n">
        <f aca="false">LN(O481/O480)</f>
        <v>0.0220783489650516</v>
      </c>
      <c r="T481" s="9" t="n">
        <f aca="false">LN(P481/P480)</f>
        <v>0.0595524551240403</v>
      </c>
      <c r="U481" s="9" t="n">
        <f aca="false">M481/M480-1</f>
        <v>0.0039376421700692</v>
      </c>
      <c r="V481" s="9" t="n">
        <f aca="false">O481/O480-1</f>
        <v>0.0223238793506164</v>
      </c>
    </row>
    <row r="482" customFormat="false" ht="15" hidden="false" customHeight="false" outlineLevel="0" collapsed="false">
      <c r="A482" s="5" t="n">
        <v>44524</v>
      </c>
      <c r="B482" s="6" t="n">
        <v>4701.46</v>
      </c>
      <c r="C482" s="9" t="n">
        <f aca="false">B482/B481-1</f>
        <v>0.0022939006971241</v>
      </c>
      <c r="D482" s="9" t="n">
        <f aca="false">LN(B482/B481)</f>
        <v>0.00229127372349737</v>
      </c>
      <c r="E482" s="9" t="n">
        <f aca="false">B482/B477-1</f>
        <v>0.00272785246135898</v>
      </c>
      <c r="F482" s="9" t="n">
        <f aca="false">B482/B461-1</f>
        <v>0.0276887026508321</v>
      </c>
      <c r="G482" s="0" t="n">
        <f aca="false">MAX(G481,B482)</f>
        <v>4704.54</v>
      </c>
      <c r="H482" s="9" t="n">
        <f aca="false">B482/G482-1</f>
        <v>-0.000654686749395284</v>
      </c>
      <c r="I482" s="0" t="n">
        <f aca="false">IF(AND($A482&gt;=CrashTest!$B$3,$A482&lt;=CrashTest!$C$3),1,IF(AND($A482&gt;=CrashTest!$B$4,$A482&lt;=CrashTest!$C$4),2,IF(AND($A482&gt;=CrashTest!$B$5,$A482&lt;=CrashTest!$C$5),3,IF(AND($A482&gt;=CrashTest!$B$6,$A482&lt;=CrashTest!$C$6),4,IF(AND($A482&gt;=CrashTest!$B$7,$A482&lt;=CrashTest!$C$7),5,0)))))</f>
        <v>0</v>
      </c>
      <c r="J482" s="0" t="str">
        <f aca="false">IF(I482=0,"",IF(I481=I482,MAX(J481,B482),B482))</f>
        <v/>
      </c>
      <c r="K482" s="9" t="str">
        <f aca="false">IF(I482=0,"",B482/J482-1)</f>
        <v/>
      </c>
      <c r="L482" s="0" t="n">
        <f aca="false">MATCH($A482,DailyBTC!$A:$A,0)</f>
        <v>696</v>
      </c>
      <c r="M482" s="8" t="n">
        <f aca="false">INDEX(DailyBTC!$F:$F,$L482)</f>
        <v>4993.92418603176</v>
      </c>
      <c r="N482" s="8" t="n">
        <f aca="false">INDEX(DailyETH!$F:$F,$L482)</f>
        <v>205.315492212396</v>
      </c>
      <c r="O482" s="8" t="n">
        <f aca="false">INDEX(DailyBTC!$B:$B,$L482)</f>
        <v>57141.8303784337</v>
      </c>
      <c r="P482" s="8" t="n">
        <f aca="false">INDEX(DailyETH!$B:$B,$L482)</f>
        <v>4261.96911367621</v>
      </c>
      <c r="Q482" s="9" t="n">
        <f aca="false">LN(M482/M481)</f>
        <v>-0.0050702629360461</v>
      </c>
      <c r="R482" s="9" t="n">
        <f aca="false">LN(N482/N481)</f>
        <v>-0.00968615340615966</v>
      </c>
      <c r="S482" s="9" t="n">
        <f aca="false">LN(O482/O481)</f>
        <v>-0.0087196503187245</v>
      </c>
      <c r="T482" s="9" t="n">
        <f aca="false">LN(P482/P481)</f>
        <v>-0.0200206128599813</v>
      </c>
      <c r="U482" s="9" t="n">
        <f aca="false">M482/M481-1</f>
        <v>-0.00505743084943711</v>
      </c>
      <c r="V482" s="9" t="n">
        <f aca="false">O482/O481-1</f>
        <v>-0.00868174442327951</v>
      </c>
    </row>
    <row r="483" customFormat="false" ht="15" hidden="false" customHeight="false" outlineLevel="0" collapsed="false">
      <c r="A483" s="5" t="n">
        <v>44526</v>
      </c>
      <c r="B483" s="6" t="n">
        <v>4594.62</v>
      </c>
      <c r="C483" s="9" t="n">
        <f aca="false">B483/B482-1</f>
        <v>-0.0227248556831282</v>
      </c>
      <c r="D483" s="9" t="n">
        <f aca="false">LN(B483/B482)</f>
        <v>-0.0229870449732838</v>
      </c>
      <c r="E483" s="9" t="n">
        <f aca="false">B483/B478-1</f>
        <v>-0.0233646647706258</v>
      </c>
      <c r="F483" s="9" t="n">
        <f aca="false">B483/B462-1</f>
        <v>0.00943387935883</v>
      </c>
      <c r="G483" s="0" t="n">
        <f aca="false">MAX(G482,B483)</f>
        <v>4704.54</v>
      </c>
      <c r="H483" s="9" t="n">
        <f aca="false">B483/G483-1</f>
        <v>-0.0233646647706258</v>
      </c>
      <c r="I483" s="0" t="n">
        <f aca="false">IF(AND($A483&gt;=CrashTest!$B$3,$A483&lt;=CrashTest!$C$3),1,IF(AND($A483&gt;=CrashTest!$B$4,$A483&lt;=CrashTest!$C$4),2,IF(AND($A483&gt;=CrashTest!$B$5,$A483&lt;=CrashTest!$C$5),3,IF(AND($A483&gt;=CrashTest!$B$6,$A483&lt;=CrashTest!$C$6),4,IF(AND($A483&gt;=CrashTest!$B$7,$A483&lt;=CrashTest!$C$7),5,0)))))</f>
        <v>0</v>
      </c>
      <c r="J483" s="0" t="str">
        <f aca="false">IF(I483=0,"",IF(I482=I483,MAX(J482,B483),B483))</f>
        <v/>
      </c>
      <c r="K483" s="9" t="str">
        <f aca="false">IF(I483=0,"",B483/J483-1)</f>
        <v/>
      </c>
      <c r="L483" s="0" t="n">
        <f aca="false">MATCH($A483,DailyBTC!$A:$A,0)</f>
        <v>698</v>
      </c>
      <c r="M483" s="8" t="n">
        <f aca="false">INDEX(DailyBTC!$F:$F,$L483)</f>
        <v>4932.44785352959</v>
      </c>
      <c r="N483" s="8" t="n">
        <f aca="false">INDEX(DailyETH!$F:$F,$L483)</f>
        <v>205.067305529025</v>
      </c>
      <c r="O483" s="8" t="n">
        <f aca="false">INDEX(DailyBTC!$B:$B,$L483)</f>
        <v>53800.6178389831</v>
      </c>
      <c r="P483" s="8" t="n">
        <f aca="false">INDEX(DailyETH!$B:$B,$L483)</f>
        <v>4052.00856838106</v>
      </c>
      <c r="Q483" s="9" t="n">
        <f aca="false">LN(M483/M482)</f>
        <v>-0.0123866238890406</v>
      </c>
      <c r="R483" s="9" t="n">
        <f aca="false">LN(N483/N482)</f>
        <v>-0.00120953760730286</v>
      </c>
      <c r="S483" s="9" t="n">
        <f aca="false">LN(O483/O482)</f>
        <v>-0.0602514784160587</v>
      </c>
      <c r="T483" s="9" t="n">
        <f aca="false">LN(P483/P482)</f>
        <v>-0.0505185857521261</v>
      </c>
      <c r="U483" s="9" t="n">
        <f aca="false">M483/M482-1</f>
        <v>-0.0123102254283559</v>
      </c>
      <c r="V483" s="9" t="n">
        <f aca="false">O483/O482-1</f>
        <v>-0.0584722700922026</v>
      </c>
    </row>
    <row r="484" customFormat="false" ht="15" hidden="false" customHeight="false" outlineLevel="0" collapsed="false">
      <c r="A484" s="5" t="n">
        <v>44529</v>
      </c>
      <c r="B484" s="6" t="n">
        <v>4655.27</v>
      </c>
      <c r="C484" s="9" t="n">
        <f aca="false">B484/B483-1</f>
        <v>0.0132002211281892</v>
      </c>
      <c r="D484" s="9" t="n">
        <f aca="false">LN(B484/B483)</f>
        <v>0.0131138573926838</v>
      </c>
      <c r="E484" s="9" t="n">
        <f aca="false">B484/B479-1</f>
        <v>-0.009086922834592</v>
      </c>
      <c r="F484" s="9" t="n">
        <f aca="false">B484/B463-1</f>
        <v>0.0128034426793027</v>
      </c>
      <c r="G484" s="0" t="n">
        <f aca="false">MAX(G483,B484)</f>
        <v>4704.54</v>
      </c>
      <c r="H484" s="9" t="n">
        <f aca="false">B484/G484-1</f>
        <v>-0.0104728623839949</v>
      </c>
      <c r="I484" s="0" t="n">
        <f aca="false">IF(AND($A484&gt;=CrashTest!$B$3,$A484&lt;=CrashTest!$C$3),1,IF(AND($A484&gt;=CrashTest!$B$4,$A484&lt;=CrashTest!$C$4),2,IF(AND($A484&gt;=CrashTest!$B$5,$A484&lt;=CrashTest!$C$5),3,IF(AND($A484&gt;=CrashTest!$B$6,$A484&lt;=CrashTest!$C$6),4,IF(AND($A484&gt;=CrashTest!$B$7,$A484&lt;=CrashTest!$C$7),5,0)))))</f>
        <v>0</v>
      </c>
      <c r="J484" s="0" t="str">
        <f aca="false">IF(I484=0,"",IF(I483=I484,MAX(J483,B484),B484))</f>
        <v/>
      </c>
      <c r="K484" s="9" t="str">
        <f aca="false">IF(I484=0,"",B484/J484-1)</f>
        <v/>
      </c>
      <c r="L484" s="0" t="n">
        <f aca="false">MATCH($A484,DailyBTC!$A:$A,0)</f>
        <v>701</v>
      </c>
      <c r="M484" s="8" t="n">
        <f aca="false">INDEX(DailyBTC!$F:$F,$L484)</f>
        <v>5023.08281915149</v>
      </c>
      <c r="N484" s="8" t="n">
        <f aca="false">INDEX(DailyETH!$F:$F,$L484)</f>
        <v>207.679191091941</v>
      </c>
      <c r="O484" s="8" t="n">
        <f aca="false">INDEX(DailyBTC!$B:$B,$L484)</f>
        <v>57920.7107299825</v>
      </c>
      <c r="P484" s="8" t="n">
        <f aca="false">INDEX(DailyETH!$B:$B,$L484)</f>
        <v>4448.40999064874</v>
      </c>
      <c r="Q484" s="9" t="n">
        <f aca="false">LN(M484/M483)</f>
        <v>0.0182084657750997</v>
      </c>
      <c r="R484" s="9" t="n">
        <f aca="false">LN(N484/N483)</f>
        <v>0.0126562936277339</v>
      </c>
      <c r="S484" s="9" t="n">
        <f aca="false">LN(O484/O483)</f>
        <v>0.0737900677949895</v>
      </c>
      <c r="T484" s="9" t="n">
        <f aca="false">LN(P484/P483)</f>
        <v>0.0933340258675498</v>
      </c>
      <c r="U484" s="9" t="n">
        <f aca="false">M484/M483-1</f>
        <v>0.0183752506490349</v>
      </c>
      <c r="V484" s="9" t="n">
        <f aca="false">O484/O483-1</f>
        <v>0.0765807727957735</v>
      </c>
    </row>
    <row r="485" customFormat="false" ht="15" hidden="false" customHeight="false" outlineLevel="0" collapsed="false">
      <c r="A485" s="5" t="n">
        <v>44530</v>
      </c>
      <c r="B485" s="6" t="n">
        <v>4567</v>
      </c>
      <c r="C485" s="9" t="n">
        <f aca="false">B485/B484-1</f>
        <v>-0.0189613062185439</v>
      </c>
      <c r="D485" s="9" t="n">
        <f aca="false">LN(B485/B484)</f>
        <v>-0.0191433769923368</v>
      </c>
      <c r="E485" s="9" t="n">
        <f aca="false">B485/B480-1</f>
        <v>-0.0247579512015955</v>
      </c>
      <c r="F485" s="9" t="n">
        <f aca="false">B485/B464-1</f>
        <v>-0.00833373141847149</v>
      </c>
      <c r="G485" s="0" t="n">
        <f aca="false">MAX(G484,B485)</f>
        <v>4704.54</v>
      </c>
      <c r="H485" s="9" t="n">
        <f aca="false">B485/G485-1</f>
        <v>-0.0292355894518912</v>
      </c>
      <c r="I485" s="0" t="n">
        <f aca="false">IF(AND($A485&gt;=CrashTest!$B$3,$A485&lt;=CrashTest!$C$3),1,IF(AND($A485&gt;=CrashTest!$B$4,$A485&lt;=CrashTest!$C$4),2,IF(AND($A485&gt;=CrashTest!$B$5,$A485&lt;=CrashTest!$C$5),3,IF(AND($A485&gt;=CrashTest!$B$6,$A485&lt;=CrashTest!$C$6),4,IF(AND($A485&gt;=CrashTest!$B$7,$A485&lt;=CrashTest!$C$7),5,0)))))</f>
        <v>0</v>
      </c>
      <c r="J485" s="0" t="str">
        <f aca="false">IF(I485=0,"",IF(I484=I485,MAX(J484,B485),B485))</f>
        <v/>
      </c>
      <c r="K485" s="9" t="str">
        <f aca="false">IF(I485=0,"",B485/J485-1)</f>
        <v/>
      </c>
      <c r="L485" s="0" t="n">
        <f aca="false">MATCH($A485,DailyBTC!$A:$A,0)</f>
        <v>702</v>
      </c>
      <c r="M485" s="8" t="n">
        <f aca="false">INDEX(DailyBTC!$F:$F,$L485)</f>
        <v>5010.43170925657</v>
      </c>
      <c r="N485" s="8" t="n">
        <f aca="false">INDEX(DailyETH!$F:$F,$L485)</f>
        <v>210.637827878512</v>
      </c>
      <c r="O485" s="8" t="n">
        <f aca="false">INDEX(DailyBTC!$B:$B,$L485)</f>
        <v>57097.0127942724</v>
      </c>
      <c r="P485" s="8" t="n">
        <f aca="false">INDEX(DailyETH!$B:$B,$L485)</f>
        <v>4645.05362711864</v>
      </c>
      <c r="Q485" s="9" t="n">
        <f aca="false">LN(M485/M484)</f>
        <v>-0.0025217717208637</v>
      </c>
      <c r="R485" s="9" t="n">
        <f aca="false">LN(N485/N484)</f>
        <v>0.0141456645914834</v>
      </c>
      <c r="S485" s="9" t="n">
        <f aca="false">LN(O485/O484)</f>
        <v>-0.014323218936022</v>
      </c>
      <c r="T485" s="9" t="n">
        <f aca="false">LN(P485/P484)</f>
        <v>0.0432561904698134</v>
      </c>
      <c r="U485" s="9" t="n">
        <f aca="false">M485/M484-1</f>
        <v>-0.00251859472567095</v>
      </c>
      <c r="V485" s="9" t="n">
        <f aca="false">O485/O484-1</f>
        <v>-0.0142211296327156</v>
      </c>
    </row>
    <row r="486" customFormat="false" ht="15" hidden="false" customHeight="false" outlineLevel="0" collapsed="false">
      <c r="A486" s="5" t="n">
        <v>44531</v>
      </c>
      <c r="B486" s="6" t="n">
        <v>4513.04</v>
      </c>
      <c r="C486" s="9" t="n">
        <f aca="false">B486/B485-1</f>
        <v>-0.011815195971097</v>
      </c>
      <c r="D486" s="9" t="n">
        <f aca="false">LN(B486/B485)</f>
        <v>-0.0118855501134298</v>
      </c>
      <c r="E486" s="9" t="n">
        <f aca="false">B486/B481-1</f>
        <v>-0.0378749440382032</v>
      </c>
      <c r="F486" s="9" t="n">
        <f aca="false">B486/B465-1</f>
        <v>-0.0218112695533057</v>
      </c>
      <c r="G486" s="0" t="n">
        <f aca="false">MAX(G485,B486)</f>
        <v>4704.54</v>
      </c>
      <c r="H486" s="9" t="n">
        <f aca="false">B486/G486-1</f>
        <v>-0.0407053612042835</v>
      </c>
      <c r="I486" s="0" t="n">
        <f aca="false">IF(AND($A486&gt;=CrashTest!$B$3,$A486&lt;=CrashTest!$C$3),1,IF(AND($A486&gt;=CrashTest!$B$4,$A486&lt;=CrashTest!$C$4),2,IF(AND($A486&gt;=CrashTest!$B$5,$A486&lt;=CrashTest!$C$5),3,IF(AND($A486&gt;=CrashTest!$B$6,$A486&lt;=CrashTest!$C$6),4,IF(AND($A486&gt;=CrashTest!$B$7,$A486&lt;=CrashTest!$C$7),5,0)))))</f>
        <v>0</v>
      </c>
      <c r="J486" s="0" t="str">
        <f aca="false">IF(I486=0,"",IF(I485=I486,MAX(J485,B486),B486))</f>
        <v/>
      </c>
      <c r="K486" s="9" t="str">
        <f aca="false">IF(I486=0,"",B486/J486-1)</f>
        <v/>
      </c>
      <c r="L486" s="0" t="n">
        <f aca="false">MATCH($A486,DailyBTC!$A:$A,0)</f>
        <v>703</v>
      </c>
      <c r="M486" s="8" t="n">
        <f aca="false">INDEX(DailyBTC!$F:$F,$L486)</f>
        <v>4984.46327009792</v>
      </c>
      <c r="N486" s="8" t="n">
        <f aca="false">INDEX(DailyETH!$F:$F,$L486)</f>
        <v>208.767814811885</v>
      </c>
      <c r="O486" s="8" t="n">
        <f aca="false">INDEX(DailyBTC!$B:$B,$L486)</f>
        <v>57180.6098439509</v>
      </c>
      <c r="P486" s="8" t="n">
        <f aca="false">INDEX(DailyETH!$B:$B,$L486)</f>
        <v>4584.53445119813</v>
      </c>
      <c r="Q486" s="9" t="n">
        <f aca="false">LN(M486/M485)</f>
        <v>-0.00519635226698075</v>
      </c>
      <c r="R486" s="9" t="n">
        <f aca="false">LN(N486/N485)</f>
        <v>-0.00891750262040873</v>
      </c>
      <c r="S486" s="9" t="n">
        <f aca="false">LN(O486/O485)</f>
        <v>0.00146305221722944</v>
      </c>
      <c r="T486" s="9" t="n">
        <f aca="false">LN(P486/P485)</f>
        <v>-0.0131143541351655</v>
      </c>
      <c r="U486" s="9" t="n">
        <f aca="false">M486/M485-1</f>
        <v>-0.00518287458357525</v>
      </c>
      <c r="V486" s="9" t="n">
        <f aca="false">O486/O485-1</f>
        <v>0.00146412300026477</v>
      </c>
    </row>
    <row r="487" customFormat="false" ht="15" hidden="false" customHeight="false" outlineLevel="0" collapsed="false">
      <c r="A487" s="5" t="n">
        <v>44532</v>
      </c>
      <c r="B487" s="6" t="n">
        <v>4577.1</v>
      </c>
      <c r="C487" s="9" t="n">
        <f aca="false">B487/B486-1</f>
        <v>0.0141944232712319</v>
      </c>
      <c r="D487" s="9" t="n">
        <f aca="false">LN(B487/B486)</f>
        <v>0.014094625715697</v>
      </c>
      <c r="E487" s="9" t="n">
        <f aca="false">B487/B482-1</f>
        <v>-0.026451357663364</v>
      </c>
      <c r="F487" s="9" t="n">
        <f aca="false">B487/B466-1</f>
        <v>-0.0115642512390267</v>
      </c>
      <c r="G487" s="0" t="n">
        <f aca="false">MAX(G486,B487)</f>
        <v>4704.54</v>
      </c>
      <c r="H487" s="9" t="n">
        <f aca="false">B487/G487-1</f>
        <v>-0.0270887270593936</v>
      </c>
      <c r="I487" s="0" t="n">
        <f aca="false">IF(AND($A487&gt;=CrashTest!$B$3,$A487&lt;=CrashTest!$C$3),1,IF(AND($A487&gt;=CrashTest!$B$4,$A487&lt;=CrashTest!$C$4),2,IF(AND($A487&gt;=CrashTest!$B$5,$A487&lt;=CrashTest!$C$5),3,IF(AND($A487&gt;=CrashTest!$B$6,$A487&lt;=CrashTest!$C$6),4,IF(AND($A487&gt;=CrashTest!$B$7,$A487&lt;=CrashTest!$C$7),5,0)))))</f>
        <v>0</v>
      </c>
      <c r="J487" s="0" t="str">
        <f aca="false">IF(I487=0,"",IF(I486=I487,MAX(J486,B487),B487))</f>
        <v/>
      </c>
      <c r="K487" s="9" t="str">
        <f aca="false">IF(I487=0,"",B487/J487-1)</f>
        <v/>
      </c>
      <c r="L487" s="0" t="n">
        <f aca="false">MATCH($A487,DailyBTC!$A:$A,0)</f>
        <v>704</v>
      </c>
      <c r="M487" s="8" t="n">
        <f aca="false">INDEX(DailyBTC!$F:$F,$L487)</f>
        <v>4984.85482673806</v>
      </c>
      <c r="N487" s="8" t="n">
        <f aca="false">INDEX(DailyETH!$F:$F,$L487)</f>
        <v>209.722915557552</v>
      </c>
      <c r="O487" s="8" t="n">
        <f aca="false">INDEX(DailyBTC!$B:$B,$L487)</f>
        <v>56582.8937691408</v>
      </c>
      <c r="P487" s="8" t="n">
        <f aca="false">INDEX(DailyETH!$B:$B,$L487)</f>
        <v>4527.54475686733</v>
      </c>
      <c r="Q487" s="9" t="n">
        <f aca="false">LN(M487/M486)</f>
        <v>7.85523416016213E-005</v>
      </c>
      <c r="R487" s="9" t="n">
        <f aca="false">LN(N487/N486)</f>
        <v>0.00456450924538735</v>
      </c>
      <c r="S487" s="9" t="n">
        <f aca="false">LN(O487/O486)</f>
        <v>-0.0105081428727799</v>
      </c>
      <c r="T487" s="9" t="n">
        <f aca="false">LN(P487/P486)</f>
        <v>-0.0125087669064546</v>
      </c>
      <c r="U487" s="9" t="n">
        <f aca="false">M487/M486-1</f>
        <v>7.85554269175925E-005</v>
      </c>
      <c r="V487" s="9" t="n">
        <f aca="false">O487/O486-1</f>
        <v>-0.0104531252192186</v>
      </c>
    </row>
    <row r="488" customFormat="false" ht="15" hidden="false" customHeight="false" outlineLevel="0" collapsed="false">
      <c r="A488" s="5" t="n">
        <v>44533</v>
      </c>
      <c r="B488" s="6" t="n">
        <v>4538.43</v>
      </c>
      <c r="C488" s="9" t="n">
        <f aca="false">B488/B487-1</f>
        <v>-0.00844858097922263</v>
      </c>
      <c r="D488" s="9" t="n">
        <f aca="false">LN(B488/B487)</f>
        <v>-0.0084844725376342</v>
      </c>
      <c r="E488" s="9" t="n">
        <f aca="false">B488/B483-1</f>
        <v>-0.0122295206132389</v>
      </c>
      <c r="F488" s="9" t="n">
        <f aca="false">B488/B467-1</f>
        <v>-0.0262070948403306</v>
      </c>
      <c r="G488" s="0" t="n">
        <f aca="false">MAX(G487,B488)</f>
        <v>4704.54</v>
      </c>
      <c r="H488" s="9" t="n">
        <f aca="false">B488/G488-1</f>
        <v>-0.0353084467344309</v>
      </c>
      <c r="I488" s="0" t="n">
        <f aca="false">IF(AND($A488&gt;=CrashTest!$B$3,$A488&lt;=CrashTest!$C$3),1,IF(AND($A488&gt;=CrashTest!$B$4,$A488&lt;=CrashTest!$C$4),2,IF(AND($A488&gt;=CrashTest!$B$5,$A488&lt;=CrashTest!$C$5),3,IF(AND($A488&gt;=CrashTest!$B$6,$A488&lt;=CrashTest!$C$6),4,IF(AND($A488&gt;=CrashTest!$B$7,$A488&lt;=CrashTest!$C$7),5,0)))))</f>
        <v>0</v>
      </c>
      <c r="J488" s="0" t="str">
        <f aca="false">IF(I488=0,"",IF(I487=I488,MAX(J487,B488),B488))</f>
        <v/>
      </c>
      <c r="K488" s="9" t="str">
        <f aca="false">IF(I488=0,"",B488/J488-1)</f>
        <v/>
      </c>
      <c r="L488" s="0" t="n">
        <f aca="false">MATCH($A488,DailyBTC!$A:$A,0)</f>
        <v>705</v>
      </c>
      <c r="M488" s="8" t="n">
        <f aca="false">INDEX(DailyBTC!$F:$F,$L488)</f>
        <v>4914.26595018154</v>
      </c>
      <c r="N488" s="8" t="n">
        <f aca="false">INDEX(DailyETH!$F:$F,$L488)</f>
        <v>207.023830411965</v>
      </c>
      <c r="O488" s="8" t="n">
        <f aca="false">INDEX(DailyBTC!$B:$B,$L488)</f>
        <v>53671.6160680888</v>
      </c>
      <c r="P488" s="8" t="n">
        <f aca="false">INDEX(DailyETH!$B:$B,$L488)</f>
        <v>4232.93315078901</v>
      </c>
      <c r="Q488" s="9" t="n">
        <f aca="false">LN(M488/M487)</f>
        <v>-0.0142618874207356</v>
      </c>
      <c r="R488" s="9" t="n">
        <f aca="false">LN(N488/N487)</f>
        <v>-0.0129533003489127</v>
      </c>
      <c r="S488" s="9" t="n">
        <f aca="false">LN(O488/O487)</f>
        <v>-0.0528224123660623</v>
      </c>
      <c r="T488" s="9" t="n">
        <f aca="false">LN(P488/P487)</f>
        <v>-0.0672846272669519</v>
      </c>
      <c r="U488" s="9" t="n">
        <f aca="false">M488/M487-1</f>
        <v>-0.0141606684667901</v>
      </c>
      <c r="V488" s="9" t="n">
        <f aca="false">O488/O487-1</f>
        <v>-0.0514515519996214</v>
      </c>
    </row>
    <row r="489" customFormat="false" ht="15" hidden="false" customHeight="false" outlineLevel="0" collapsed="false">
      <c r="A489" s="5" t="n">
        <v>44536</v>
      </c>
      <c r="B489" s="6" t="n">
        <v>4591.67</v>
      </c>
      <c r="C489" s="9" t="n">
        <f aca="false">B489/B488-1</f>
        <v>0.0117309289776419</v>
      </c>
      <c r="D489" s="9" t="n">
        <f aca="false">LN(B489/B488)</f>
        <v>0.0116626550559231</v>
      </c>
      <c r="E489" s="9" t="n">
        <f aca="false">B489/B484-1</f>
        <v>-0.0136619358275676</v>
      </c>
      <c r="F489" s="9" t="n">
        <f aca="false">B489/B468-1</f>
        <v>-0.0188865100020086</v>
      </c>
      <c r="G489" s="0" t="n">
        <f aca="false">MAX(G488,B489)</f>
        <v>4704.54</v>
      </c>
      <c r="H489" s="9" t="n">
        <f aca="false">B489/G489-1</f>
        <v>-0.0239917186377414</v>
      </c>
      <c r="I489" s="0" t="n">
        <f aca="false">IF(AND($A489&gt;=CrashTest!$B$3,$A489&lt;=CrashTest!$C$3),1,IF(AND($A489&gt;=CrashTest!$B$4,$A489&lt;=CrashTest!$C$4),2,IF(AND($A489&gt;=CrashTest!$B$5,$A489&lt;=CrashTest!$C$5),3,IF(AND($A489&gt;=CrashTest!$B$6,$A489&lt;=CrashTest!$C$6),4,IF(AND($A489&gt;=CrashTest!$B$7,$A489&lt;=CrashTest!$C$7),5,0)))))</f>
        <v>0</v>
      </c>
      <c r="J489" s="0" t="str">
        <f aca="false">IF(I489=0,"",IF(I488=I489,MAX(J488,B489),B489))</f>
        <v/>
      </c>
      <c r="K489" s="9" t="str">
        <f aca="false">IF(I489=0,"",B489/J489-1)</f>
        <v/>
      </c>
      <c r="L489" s="0" t="n">
        <f aca="false">MATCH($A489,DailyBTC!$A:$A,0)</f>
        <v>708</v>
      </c>
      <c r="M489" s="8" t="n">
        <f aca="false">INDEX(DailyBTC!$F:$F,$L489)</f>
        <v>4869.00596930208</v>
      </c>
      <c r="N489" s="8" t="n">
        <f aca="false">INDEX(DailyETH!$F:$F,$L489)</f>
        <v>205.753860371596</v>
      </c>
      <c r="O489" s="8" t="n">
        <f aca="false">INDEX(DailyBTC!$B:$B,$L489)</f>
        <v>50535.4252232612</v>
      </c>
      <c r="P489" s="8" t="n">
        <f aca="false">INDEX(DailyETH!$B:$B,$L489)</f>
        <v>4341.94102104033</v>
      </c>
      <c r="Q489" s="9" t="n">
        <f aca="false">LN(M489/M488)</f>
        <v>-0.0092525903696339</v>
      </c>
      <c r="R489" s="9" t="n">
        <f aca="false">LN(N489/N488)</f>
        <v>-0.00615330758331076</v>
      </c>
      <c r="S489" s="9" t="n">
        <f aca="false">LN(O489/O488)</f>
        <v>-0.0602097170130822</v>
      </c>
      <c r="T489" s="9" t="n">
        <f aca="false">LN(P489/P488)</f>
        <v>0.0254263189830283</v>
      </c>
      <c r="U489" s="9" t="n">
        <f aca="false">M489/M488-1</f>
        <v>-0.00920991687024741</v>
      </c>
      <c r="V489" s="9" t="n">
        <f aca="false">O489/O488-1</f>
        <v>-0.0584329497522298</v>
      </c>
    </row>
    <row r="490" customFormat="false" ht="15" hidden="false" customHeight="false" outlineLevel="0" collapsed="false">
      <c r="A490" s="5" t="n">
        <v>44537</v>
      </c>
      <c r="B490" s="6" t="n">
        <v>4686.75</v>
      </c>
      <c r="C490" s="9" t="n">
        <f aca="false">B490/B489-1</f>
        <v>0.0207070630075767</v>
      </c>
      <c r="D490" s="9" t="n">
        <f aca="false">LN(B490/B489)</f>
        <v>0.0204955861717456</v>
      </c>
      <c r="E490" s="9" t="n">
        <f aca="false">B490/B485-1</f>
        <v>0.0262207138165098</v>
      </c>
      <c r="F490" s="9" t="n">
        <f aca="false">B490/B469-1</f>
        <v>-0.00229482302401474</v>
      </c>
      <c r="G490" s="0" t="n">
        <f aca="false">MAX(G489,B490)</f>
        <v>4704.54</v>
      </c>
      <c r="H490" s="9" t="n">
        <f aca="false">B490/G490-1</f>
        <v>-0.00378145365965643</v>
      </c>
      <c r="I490" s="0" t="n">
        <f aca="false">IF(AND($A490&gt;=CrashTest!$B$3,$A490&lt;=CrashTest!$C$3),1,IF(AND($A490&gt;=CrashTest!$B$4,$A490&lt;=CrashTest!$C$4),2,IF(AND($A490&gt;=CrashTest!$B$5,$A490&lt;=CrashTest!$C$5),3,IF(AND($A490&gt;=CrashTest!$B$6,$A490&lt;=CrashTest!$C$6),4,IF(AND($A490&gt;=CrashTest!$B$7,$A490&lt;=CrashTest!$C$7),5,0)))))</f>
        <v>0</v>
      </c>
      <c r="J490" s="0" t="str">
        <f aca="false">IF(I490=0,"",IF(I489=I490,MAX(J489,B490),B490))</f>
        <v/>
      </c>
      <c r="K490" s="9" t="str">
        <f aca="false">IF(I490=0,"",B490/J490-1)</f>
        <v/>
      </c>
      <c r="L490" s="0" t="n">
        <f aca="false">MATCH($A490,DailyBTC!$A:$A,0)</f>
        <v>709</v>
      </c>
      <c r="M490" s="8" t="n">
        <f aca="false">INDEX(DailyBTC!$F:$F,$L490)</f>
        <v>4846.58799983798</v>
      </c>
      <c r="N490" s="8" t="n">
        <f aca="false">INDEX(DailyETH!$F:$F,$L490)</f>
        <v>205.780645816675</v>
      </c>
      <c r="O490" s="8" t="n">
        <f aca="false">INDEX(DailyBTC!$B:$B,$L490)</f>
        <v>50574.4728344828</v>
      </c>
      <c r="P490" s="8" t="n">
        <f aca="false">INDEX(DailyETH!$B:$B,$L490)</f>
        <v>4303.76265166569</v>
      </c>
      <c r="Q490" s="9" t="n">
        <f aca="false">LN(M490/M489)</f>
        <v>-0.00461485099548374</v>
      </c>
      <c r="R490" s="9" t="n">
        <f aca="false">LN(N490/N489)</f>
        <v>0.000130173507756658</v>
      </c>
      <c r="S490" s="9" t="n">
        <f aca="false">LN(O490/O489)</f>
        <v>0.000772379636670813</v>
      </c>
      <c r="T490" s="9" t="n">
        <f aca="false">LN(P490/P489)</f>
        <v>-0.00883181265098324</v>
      </c>
      <c r="U490" s="9" t="n">
        <f aca="false">M490/M489-1</f>
        <v>-0.00460421893204577</v>
      </c>
      <c r="V490" s="9" t="n">
        <f aca="false">O490/O489-1</f>
        <v>0.000772677998633675</v>
      </c>
    </row>
    <row r="491" customFormat="false" ht="15" hidden="false" customHeight="false" outlineLevel="0" collapsed="false">
      <c r="A491" s="5" t="n">
        <v>44538</v>
      </c>
      <c r="B491" s="6" t="n">
        <v>4701.21</v>
      </c>
      <c r="C491" s="9" t="n">
        <f aca="false">B491/B490-1</f>
        <v>0.00308529364698362</v>
      </c>
      <c r="D491" s="9" t="n">
        <f aca="false">LN(B491/B490)</f>
        <v>0.003080543895617</v>
      </c>
      <c r="E491" s="9" t="n">
        <f aca="false">B491/B486-1</f>
        <v>0.041694733483417</v>
      </c>
      <c r="F491" s="9" t="n">
        <f aca="false">B491/B470-1</f>
        <v>-0.000104217623412728</v>
      </c>
      <c r="G491" s="0" t="n">
        <f aca="false">MAX(G490,B491)</f>
        <v>4704.54</v>
      </c>
      <c r="H491" s="9" t="n">
        <f aca="false">B491/G491-1</f>
        <v>-0.000707826907625386</v>
      </c>
      <c r="I491" s="0" t="n">
        <f aca="false">IF(AND($A491&gt;=CrashTest!$B$3,$A491&lt;=CrashTest!$C$3),1,IF(AND($A491&gt;=CrashTest!$B$4,$A491&lt;=CrashTest!$C$4),2,IF(AND($A491&gt;=CrashTest!$B$5,$A491&lt;=CrashTest!$C$5),3,IF(AND($A491&gt;=CrashTest!$B$6,$A491&lt;=CrashTest!$C$6),4,IF(AND($A491&gt;=CrashTest!$B$7,$A491&lt;=CrashTest!$C$7),5,0)))))</f>
        <v>0</v>
      </c>
      <c r="J491" s="0" t="str">
        <f aca="false">IF(I491=0,"",IF(I490=I491,MAX(J490,B491),B491))</f>
        <v/>
      </c>
      <c r="K491" s="9" t="str">
        <f aca="false">IF(I491=0,"",B491/J491-1)</f>
        <v/>
      </c>
      <c r="L491" s="0" t="n">
        <f aca="false">MATCH($A491,DailyBTC!$A:$A,0)</f>
        <v>710</v>
      </c>
      <c r="M491" s="8" t="n">
        <f aca="false">INDEX(DailyBTC!$F:$F,$L491)</f>
        <v>4850.16719373158</v>
      </c>
      <c r="N491" s="8" t="n">
        <f aca="false">INDEX(DailyETH!$F:$F,$L491)</f>
        <v>206.709625041781</v>
      </c>
      <c r="O491" s="8" t="n">
        <f aca="false">INDEX(DailyBTC!$B:$B,$L491)</f>
        <v>50500.6543513735</v>
      </c>
      <c r="P491" s="8" t="n">
        <f aca="false">INDEX(DailyETH!$B:$B,$L491)</f>
        <v>4427.31263383986</v>
      </c>
      <c r="Q491" s="9" t="n">
        <f aca="false">LN(M491/M490)</f>
        <v>0.000738225104109465</v>
      </c>
      <c r="R491" s="9" t="n">
        <f aca="false">LN(N491/N490)</f>
        <v>0.00450425554906295</v>
      </c>
      <c r="S491" s="9" t="n">
        <f aca="false">LN(O491/O490)</f>
        <v>-0.00146066590840206</v>
      </c>
      <c r="T491" s="9" t="n">
        <f aca="false">LN(P491/P490)</f>
        <v>0.0283030957027815</v>
      </c>
      <c r="U491" s="9" t="n">
        <f aca="false">M491/M490-1</f>
        <v>0.000738497659326542</v>
      </c>
      <c r="V491" s="9" t="n">
        <f aca="false">O491/O490-1</f>
        <v>-0.00145959965516385</v>
      </c>
    </row>
    <row r="492" customFormat="false" ht="15" hidden="false" customHeight="false" outlineLevel="0" collapsed="false">
      <c r="A492" s="5" t="n">
        <v>44539</v>
      </c>
      <c r="B492" s="6" t="n">
        <v>4667.45</v>
      </c>
      <c r="C492" s="9" t="n">
        <f aca="false">B492/B491-1</f>
        <v>-0.00718112996441345</v>
      </c>
      <c r="D492" s="9" t="n">
        <f aca="false">LN(B492/B491)</f>
        <v>-0.00720703838720845</v>
      </c>
      <c r="E492" s="9" t="n">
        <f aca="false">B492/B487-1</f>
        <v>0.0197395730921324</v>
      </c>
      <c r="F492" s="9" t="n">
        <f aca="false">B492/B471-1</f>
        <v>-0.00379915692865918</v>
      </c>
      <c r="G492" s="0" t="n">
        <f aca="false">MAX(G491,B492)</f>
        <v>4704.54</v>
      </c>
      <c r="H492" s="9" t="n">
        <f aca="false">B492/G492-1</f>
        <v>-0.00788387387502287</v>
      </c>
      <c r="I492" s="0" t="n">
        <f aca="false">IF(AND($A492&gt;=CrashTest!$B$3,$A492&lt;=CrashTest!$C$3),1,IF(AND($A492&gt;=CrashTest!$B$4,$A492&lt;=CrashTest!$C$4),2,IF(AND($A492&gt;=CrashTest!$B$5,$A492&lt;=CrashTest!$C$5),3,IF(AND($A492&gt;=CrashTest!$B$6,$A492&lt;=CrashTest!$C$6),4,IF(AND($A492&gt;=CrashTest!$B$7,$A492&lt;=CrashTest!$C$7),5,0)))))</f>
        <v>0</v>
      </c>
      <c r="J492" s="0" t="str">
        <f aca="false">IF(I492=0,"",IF(I491=I492,MAX(J491,B492),B492))</f>
        <v/>
      </c>
      <c r="K492" s="9" t="str">
        <f aca="false">IF(I492=0,"",B492/J492-1)</f>
        <v/>
      </c>
      <c r="L492" s="0" t="n">
        <f aca="false">MATCH($A492,DailyBTC!$A:$A,0)</f>
        <v>711</v>
      </c>
      <c r="M492" s="8" t="n">
        <f aca="false">INDEX(DailyBTC!$F:$F,$L492)</f>
        <v>4875.45370289845</v>
      </c>
      <c r="N492" s="8" t="n">
        <f aca="false">INDEX(DailyETH!$F:$F,$L492)</f>
        <v>208.521039453681</v>
      </c>
      <c r="O492" s="8" t="n">
        <f aca="false">INDEX(DailyBTC!$B:$B,$L492)</f>
        <v>47937.8228458212</v>
      </c>
      <c r="P492" s="8" t="n">
        <f aca="false">INDEX(DailyETH!$B:$B,$L492)</f>
        <v>4157.28748042081</v>
      </c>
      <c r="Q492" s="9" t="n">
        <f aca="false">LN(M492/M491)</f>
        <v>0.00519999009098277</v>
      </c>
      <c r="R492" s="9" t="n">
        <f aca="false">LN(N492/N491)</f>
        <v>0.00872491392279092</v>
      </c>
      <c r="S492" s="9" t="n">
        <f aca="false">LN(O492/O491)</f>
        <v>-0.0520814798217309</v>
      </c>
      <c r="T492" s="9" t="n">
        <f aca="false">LN(P492/P491)</f>
        <v>-0.062929957431545</v>
      </c>
      <c r="U492" s="9" t="n">
        <f aca="false">M492/M491-1</f>
        <v>0.00521353350448517</v>
      </c>
      <c r="V492" s="9" t="n">
        <f aca="false">O492/O491-1</f>
        <v>-0.0507484811527515</v>
      </c>
    </row>
    <row r="493" customFormat="false" ht="15" hidden="false" customHeight="false" outlineLevel="0" collapsed="false">
      <c r="A493" s="5" t="n">
        <v>44540</v>
      </c>
      <c r="B493" s="6" t="n">
        <v>4712.02</v>
      </c>
      <c r="C493" s="9" t="n">
        <f aca="false">B493/B492-1</f>
        <v>0.00954911139915815</v>
      </c>
      <c r="D493" s="9" t="n">
        <f aca="false">LN(B493/B492)</f>
        <v>0.00950380681887894</v>
      </c>
      <c r="E493" s="9" t="n">
        <f aca="false">B493/B488-1</f>
        <v>0.0382489098653058</v>
      </c>
      <c r="F493" s="9" t="n">
        <f aca="false">B493/B472-1</f>
        <v>0.0140551056553992</v>
      </c>
      <c r="G493" s="0" t="n">
        <f aca="false">MAX(G492,B493)</f>
        <v>4712.02</v>
      </c>
      <c r="H493" s="9" t="n">
        <f aca="false">B493/G493-1</f>
        <v>0</v>
      </c>
      <c r="I493" s="0" t="n">
        <f aca="false">IF(AND($A493&gt;=CrashTest!$B$3,$A493&lt;=CrashTest!$C$3),1,IF(AND($A493&gt;=CrashTest!$B$4,$A493&lt;=CrashTest!$C$4),2,IF(AND($A493&gt;=CrashTest!$B$5,$A493&lt;=CrashTest!$C$5),3,IF(AND($A493&gt;=CrashTest!$B$6,$A493&lt;=CrashTest!$C$6),4,IF(AND($A493&gt;=CrashTest!$B$7,$A493&lt;=CrashTest!$C$7),5,0)))))</f>
        <v>0</v>
      </c>
      <c r="J493" s="0" t="str">
        <f aca="false">IF(I493=0,"",IF(I492=I493,MAX(J492,B493),B493))</f>
        <v/>
      </c>
      <c r="K493" s="9" t="str">
        <f aca="false">IF(I493=0,"",B493/J493-1)</f>
        <v/>
      </c>
      <c r="L493" s="0" t="n">
        <f aca="false">MATCH($A493,DailyBTC!$A:$A,0)</f>
        <v>712</v>
      </c>
      <c r="M493" s="8" t="n">
        <f aca="false">INDEX(DailyBTC!$F:$F,$L493)</f>
        <v>4855.47234987876</v>
      </c>
      <c r="N493" s="8" t="n">
        <f aca="false">INDEX(DailyETH!$F:$F,$L493)</f>
        <v>204.43721492094</v>
      </c>
      <c r="O493" s="8" t="n">
        <f aca="false">INDEX(DailyBTC!$B:$B,$L493)</f>
        <v>47437.2289725307</v>
      </c>
      <c r="P493" s="8" t="n">
        <f aca="false">INDEX(DailyETH!$B:$B,$L493)</f>
        <v>3931.61310549386</v>
      </c>
      <c r="Q493" s="9" t="n">
        <f aca="false">LN(M493/M492)</f>
        <v>-0.00410677894261918</v>
      </c>
      <c r="R493" s="9" t="n">
        <f aca="false">LN(N493/N492)</f>
        <v>-0.0197790339568492</v>
      </c>
      <c r="S493" s="9" t="n">
        <f aca="false">LN(O493/O492)</f>
        <v>-0.0104974720480861</v>
      </c>
      <c r="T493" s="9" t="n">
        <f aca="false">LN(P493/P492)</f>
        <v>-0.0558130125427242</v>
      </c>
      <c r="U493" s="9" t="n">
        <f aca="false">M493/M492-1</f>
        <v>-0.00409835765803968</v>
      </c>
      <c r="V493" s="9" t="n">
        <f aca="false">O493/O492-1</f>
        <v>-0.0104425658816532</v>
      </c>
    </row>
    <row r="494" customFormat="false" ht="15" hidden="false" customHeight="false" outlineLevel="0" collapsed="false">
      <c r="A494" s="5" t="n">
        <v>44543</v>
      </c>
      <c r="B494" s="6" t="n">
        <v>4668.97</v>
      </c>
      <c r="C494" s="9" t="n">
        <f aca="false">B494/B493-1</f>
        <v>-0.00913620909928226</v>
      </c>
      <c r="D494" s="9" t="n">
        <f aca="false">LN(B494/B493)</f>
        <v>-0.00917820021304289</v>
      </c>
      <c r="E494" s="9" t="n">
        <f aca="false">B494/B489-1</f>
        <v>0.0168348335137325</v>
      </c>
      <c r="F494" s="9" t="n">
        <f aca="false">B494/B473-1</f>
        <v>0.00423722433844453</v>
      </c>
      <c r="G494" s="0" t="n">
        <f aca="false">MAX(G493,B494)</f>
        <v>4712.02</v>
      </c>
      <c r="H494" s="9" t="n">
        <f aca="false">B494/G494-1</f>
        <v>-0.00913620909928226</v>
      </c>
      <c r="I494" s="0" t="n">
        <f aca="false">IF(AND($A494&gt;=CrashTest!$B$3,$A494&lt;=CrashTest!$C$3),1,IF(AND($A494&gt;=CrashTest!$B$4,$A494&lt;=CrashTest!$C$4),2,IF(AND($A494&gt;=CrashTest!$B$5,$A494&lt;=CrashTest!$C$5),3,IF(AND($A494&gt;=CrashTest!$B$6,$A494&lt;=CrashTest!$C$6),4,IF(AND($A494&gt;=CrashTest!$B$7,$A494&lt;=CrashTest!$C$7),5,0)))))</f>
        <v>0</v>
      </c>
      <c r="J494" s="0" t="str">
        <f aca="false">IF(I494=0,"",IF(I493=I494,MAX(J493,B494),B494))</f>
        <v/>
      </c>
      <c r="K494" s="9" t="str">
        <f aca="false">IF(I494=0,"",B494/J494-1)</f>
        <v/>
      </c>
      <c r="L494" s="0" t="n">
        <f aca="false">MATCH($A494,DailyBTC!$A:$A,0)</f>
        <v>715</v>
      </c>
      <c r="M494" s="8" t="n">
        <f aca="false">INDEX(DailyBTC!$F:$F,$L494)</f>
        <v>4807.62275599271</v>
      </c>
      <c r="N494" s="8" t="n">
        <f aca="false">INDEX(DailyETH!$F:$F,$L494)</f>
        <v>199.557980734082</v>
      </c>
      <c r="O494" s="8" t="n">
        <f aca="false">INDEX(DailyBTC!$B:$B,$L494)</f>
        <v>46785.3278410286</v>
      </c>
      <c r="P494" s="8" t="n">
        <f aca="false">INDEX(DailyETH!$B:$B,$L494)</f>
        <v>3788.08233664524</v>
      </c>
      <c r="Q494" s="9" t="n">
        <f aca="false">LN(M494/M493)</f>
        <v>-0.00990365601526573</v>
      </c>
      <c r="R494" s="9" t="n">
        <f aca="false">LN(N494/N493)</f>
        <v>-0.0241560864906629</v>
      </c>
      <c r="S494" s="9" t="n">
        <f aca="false">LN(O494/O493)</f>
        <v>-0.013837695681022</v>
      </c>
      <c r="T494" s="9" t="n">
        <f aca="false">LN(P494/P493)</f>
        <v>-0.0371898898125546</v>
      </c>
      <c r="U494" s="9" t="n">
        <f aca="false">M494/M493-1</f>
        <v>-0.00985477630971332</v>
      </c>
      <c r="V494" s="9" t="n">
        <f aca="false">O494/O493-1</f>
        <v>-0.013742394857836</v>
      </c>
    </row>
    <row r="495" customFormat="false" ht="15" hidden="false" customHeight="false" outlineLevel="0" collapsed="false">
      <c r="A495" s="5" t="n">
        <v>44544</v>
      </c>
      <c r="B495" s="6" t="n">
        <v>4634.09</v>
      </c>
      <c r="C495" s="9" t="n">
        <f aca="false">B495/B494-1</f>
        <v>-0.00747059844034126</v>
      </c>
      <c r="D495" s="9" t="n">
        <f aca="false">LN(B495/B494)</f>
        <v>-0.0074986431218744</v>
      </c>
      <c r="E495" s="9" t="n">
        <f aca="false">B495/B490-1</f>
        <v>-0.0112359310823065</v>
      </c>
      <c r="F495" s="9" t="n">
        <f aca="false">B495/B474-1</f>
        <v>-0.0104124624961296</v>
      </c>
      <c r="G495" s="0" t="n">
        <f aca="false">MAX(G494,B495)</f>
        <v>4712.02</v>
      </c>
      <c r="H495" s="9" t="n">
        <f aca="false">B495/G495-1</f>
        <v>-0.0165385545901758</v>
      </c>
      <c r="I495" s="0" t="n">
        <f aca="false">IF(AND($A495&gt;=CrashTest!$B$3,$A495&lt;=CrashTest!$C$3),1,IF(AND($A495&gt;=CrashTest!$B$4,$A495&lt;=CrashTest!$C$4),2,IF(AND($A495&gt;=CrashTest!$B$5,$A495&lt;=CrashTest!$C$5),3,IF(AND($A495&gt;=CrashTest!$B$6,$A495&lt;=CrashTest!$C$6),4,IF(AND($A495&gt;=CrashTest!$B$7,$A495&lt;=CrashTest!$C$7),5,0)))))</f>
        <v>0</v>
      </c>
      <c r="J495" s="0" t="str">
        <f aca="false">IF(I495=0,"",IF(I494=I495,MAX(J494,B495),B495))</f>
        <v/>
      </c>
      <c r="K495" s="9" t="str">
        <f aca="false">IF(I495=0,"",B495/J495-1)</f>
        <v/>
      </c>
      <c r="L495" s="0" t="n">
        <f aca="false">MATCH($A495,DailyBTC!$A:$A,0)</f>
        <v>716</v>
      </c>
      <c r="M495" s="8" t="n">
        <f aca="false">INDEX(DailyBTC!$F:$F,$L495)</f>
        <v>4788.2416545219</v>
      </c>
      <c r="N495" s="8" t="n">
        <f aca="false">INDEX(DailyETH!$F:$F,$L495)</f>
        <v>198.413531313499</v>
      </c>
      <c r="O495" s="8" t="n">
        <f aca="false">INDEX(DailyBTC!$B:$B,$L495)</f>
        <v>48292.6822501461</v>
      </c>
      <c r="P495" s="8" t="n">
        <f aca="false">INDEX(DailyETH!$B:$B,$L495)</f>
        <v>3850.76330829924</v>
      </c>
      <c r="Q495" s="9" t="n">
        <f aca="false">LN(M495/M494)</f>
        <v>-0.00403947513130738</v>
      </c>
      <c r="R495" s="9" t="n">
        <f aca="false">LN(N495/N494)</f>
        <v>-0.00575142964106862</v>
      </c>
      <c r="S495" s="9" t="n">
        <f aca="false">LN(O495/O494)</f>
        <v>0.0317103968726782</v>
      </c>
      <c r="T495" s="9" t="n">
        <f aca="false">LN(P495/P494)</f>
        <v>0.0164114792779169</v>
      </c>
      <c r="U495" s="9" t="n">
        <f aca="false">M495/M494-1</f>
        <v>-0.00403132742614865</v>
      </c>
      <c r="V495" s="9" t="n">
        <f aca="false">O495/O494-1</f>
        <v>0.0322185283009948</v>
      </c>
    </row>
    <row r="496" customFormat="false" ht="15" hidden="false" customHeight="false" outlineLevel="0" collapsed="false">
      <c r="A496" s="5" t="n">
        <v>44545</v>
      </c>
      <c r="B496" s="6" t="n">
        <v>4709.85</v>
      </c>
      <c r="C496" s="9" t="n">
        <f aca="false">B496/B495-1</f>
        <v>0.0163484092885551</v>
      </c>
      <c r="D496" s="9" t="n">
        <f aca="false">LN(B496/B495)</f>
        <v>0.016216212899904</v>
      </c>
      <c r="E496" s="9" t="n">
        <f aca="false">B496/B491-1</f>
        <v>0.00183782473022909</v>
      </c>
      <c r="F496" s="9" t="n">
        <f aca="false">B496/B475-1</f>
        <v>0.00577645852908515</v>
      </c>
      <c r="G496" s="0" t="n">
        <f aca="false">MAX(G495,B496)</f>
        <v>4712.02</v>
      </c>
      <c r="H496" s="9" t="n">
        <f aca="false">B496/G496-1</f>
        <v>-0.000460524361101999</v>
      </c>
      <c r="I496" s="0" t="n">
        <f aca="false">IF(AND($A496&gt;=CrashTest!$B$3,$A496&lt;=CrashTest!$C$3),1,IF(AND($A496&gt;=CrashTest!$B$4,$A496&lt;=CrashTest!$C$4),2,IF(AND($A496&gt;=CrashTest!$B$5,$A496&lt;=CrashTest!$C$5),3,IF(AND($A496&gt;=CrashTest!$B$6,$A496&lt;=CrashTest!$C$6),4,IF(AND($A496&gt;=CrashTest!$B$7,$A496&lt;=CrashTest!$C$7),5,0)))))</f>
        <v>0</v>
      </c>
      <c r="J496" s="0" t="str">
        <f aca="false">IF(I496=0,"",IF(I495=I496,MAX(J495,B496),B496))</f>
        <v/>
      </c>
      <c r="K496" s="9" t="str">
        <f aca="false">IF(I496=0,"",B496/J496-1)</f>
        <v/>
      </c>
      <c r="L496" s="0" t="n">
        <f aca="false">MATCH($A496,DailyBTC!$A:$A,0)</f>
        <v>717</v>
      </c>
      <c r="M496" s="8" t="n">
        <f aca="false">INDEX(DailyBTC!$F:$F,$L496)</f>
        <v>4791.88203949051</v>
      </c>
      <c r="N496" s="8" t="n">
        <f aca="false">INDEX(DailyETH!$F:$F,$L496)</f>
        <v>201.278462314993</v>
      </c>
      <c r="O496" s="8" t="n">
        <f aca="false">INDEX(DailyBTC!$B:$B,$L496)</f>
        <v>48830.6223860316</v>
      </c>
      <c r="P496" s="8" t="n">
        <f aca="false">INDEX(DailyETH!$B:$B,$L496)</f>
        <v>4015.64231209819</v>
      </c>
      <c r="Q496" s="9" t="n">
        <f aca="false">LN(M496/M495)</f>
        <v>0.000759987085783069</v>
      </c>
      <c r="R496" s="9" t="n">
        <f aca="false">LN(N496/N495)</f>
        <v>0.0143359392407757</v>
      </c>
      <c r="S496" s="9" t="n">
        <f aca="false">LN(O496/O495)</f>
        <v>0.0110775809966745</v>
      </c>
      <c r="T496" s="9" t="n">
        <f aca="false">LN(P496/P495)</f>
        <v>0.0419259221659328</v>
      </c>
      <c r="U496" s="9" t="n">
        <f aca="false">M496/M495-1</f>
        <v>0.000760275949141187</v>
      </c>
      <c r="V496" s="9" t="n">
        <f aca="false">O496/O495-1</f>
        <v>0.0111391645860357</v>
      </c>
    </row>
    <row r="497" customFormat="false" ht="15" hidden="false" customHeight="false" outlineLevel="0" collapsed="false">
      <c r="A497" s="5" t="n">
        <v>44546</v>
      </c>
      <c r="B497" s="6" t="n">
        <v>4668.67</v>
      </c>
      <c r="C497" s="9" t="n">
        <f aca="false">B497/B496-1</f>
        <v>-0.00874337823922211</v>
      </c>
      <c r="D497" s="9" t="n">
        <f aca="false">LN(B497/B496)</f>
        <v>-0.00878182584275336</v>
      </c>
      <c r="E497" s="9" t="n">
        <f aca="false">B497/B492-1</f>
        <v>0.000261384696140343</v>
      </c>
      <c r="F497" s="9" t="n">
        <f aca="false">B497/B476-1</f>
        <v>-0.00685613393180018</v>
      </c>
      <c r="G497" s="0" t="n">
        <f aca="false">MAX(G496,B497)</f>
        <v>4712.02</v>
      </c>
      <c r="H497" s="9" t="n">
        <f aca="false">B497/G497-1</f>
        <v>-0.00919987606164663</v>
      </c>
      <c r="I497" s="0" t="n">
        <f aca="false">IF(AND($A497&gt;=CrashTest!$B$3,$A497&lt;=CrashTest!$C$3),1,IF(AND($A497&gt;=CrashTest!$B$4,$A497&lt;=CrashTest!$C$4),2,IF(AND($A497&gt;=CrashTest!$B$5,$A497&lt;=CrashTest!$C$5),3,IF(AND($A497&gt;=CrashTest!$B$6,$A497&lt;=CrashTest!$C$6),4,IF(AND($A497&gt;=CrashTest!$B$7,$A497&lt;=CrashTest!$C$7),5,0)))))</f>
        <v>0</v>
      </c>
      <c r="J497" s="0" t="str">
        <f aca="false">IF(I497=0,"",IF(I496=I497,MAX(J496,B497),B497))</f>
        <v/>
      </c>
      <c r="K497" s="9" t="str">
        <f aca="false">IF(I497=0,"",B497/J497-1)</f>
        <v/>
      </c>
      <c r="L497" s="0" t="n">
        <f aca="false">MATCH($A497,DailyBTC!$A:$A,0)</f>
        <v>718</v>
      </c>
      <c r="M497" s="8" t="n">
        <f aca="false">INDEX(DailyBTC!$F:$F,$L497)</f>
        <v>4800.85886098245</v>
      </c>
      <c r="N497" s="8" t="n">
        <f aca="false">INDEX(DailyETH!$F:$F,$L497)</f>
        <v>201.324394987211</v>
      </c>
      <c r="O497" s="8" t="n">
        <f aca="false">INDEX(DailyBTC!$B:$B,$L497)</f>
        <v>47663.4691077148</v>
      </c>
      <c r="P497" s="8" t="n">
        <f aca="false">INDEX(DailyETH!$B:$B,$L497)</f>
        <v>3973.45109526593</v>
      </c>
      <c r="Q497" s="9" t="n">
        <f aca="false">LN(M497/M496)</f>
        <v>0.00187158690210525</v>
      </c>
      <c r="R497" s="9" t="n">
        <f aca="false">LN(N497/N496)</f>
        <v>0.00022817857143554</v>
      </c>
      <c r="S497" s="9" t="n">
        <f aca="false">LN(O497/O496)</f>
        <v>-0.0241923662834316</v>
      </c>
      <c r="T497" s="9" t="n">
        <f aca="false">LN(P497/P496)</f>
        <v>-0.0105623021100604</v>
      </c>
      <c r="U497" s="9" t="n">
        <f aca="false">M497/M496-1</f>
        <v>0.0018733394140269</v>
      </c>
      <c r="V497" s="9" t="n">
        <f aca="false">O497/O496-1</f>
        <v>-0.02390207663318</v>
      </c>
    </row>
    <row r="498" customFormat="false" ht="15" hidden="false" customHeight="false" outlineLevel="0" collapsed="false">
      <c r="A498" s="5" t="n">
        <v>44547</v>
      </c>
      <c r="B498" s="6" t="n">
        <v>4620.64</v>
      </c>
      <c r="C498" s="9" t="n">
        <f aca="false">B498/B497-1</f>
        <v>-0.0102877264831311</v>
      </c>
      <c r="D498" s="9" t="n">
        <f aca="false">LN(B498/B497)</f>
        <v>-0.0103410109066453</v>
      </c>
      <c r="E498" s="9" t="n">
        <f aca="false">B498/B493-1</f>
        <v>-0.0193929567361769</v>
      </c>
      <c r="F498" s="9" t="n">
        <f aca="false">B498/B477-1</f>
        <v>-0.0145094451091674</v>
      </c>
      <c r="G498" s="0" t="n">
        <f aca="false">MAX(G497,B498)</f>
        <v>4712.02</v>
      </c>
      <c r="H498" s="9" t="n">
        <f aca="false">B498/G498-1</f>
        <v>-0.0193929567361769</v>
      </c>
      <c r="I498" s="0" t="n">
        <f aca="false">IF(AND($A498&gt;=CrashTest!$B$3,$A498&lt;=CrashTest!$C$3),1,IF(AND($A498&gt;=CrashTest!$B$4,$A498&lt;=CrashTest!$C$4),2,IF(AND($A498&gt;=CrashTest!$B$5,$A498&lt;=CrashTest!$C$5),3,IF(AND($A498&gt;=CrashTest!$B$6,$A498&lt;=CrashTest!$C$6),4,IF(AND($A498&gt;=CrashTest!$B$7,$A498&lt;=CrashTest!$C$7),5,0)))))</f>
        <v>0</v>
      </c>
      <c r="J498" s="0" t="str">
        <f aca="false">IF(I498=0,"",IF(I497=I498,MAX(J497,B498),B498))</f>
        <v/>
      </c>
      <c r="K498" s="9" t="str">
        <f aca="false">IF(I498=0,"",B498/J498-1)</f>
        <v/>
      </c>
      <c r="L498" s="0" t="n">
        <f aca="false">MATCH($A498,DailyBTC!$A:$A,0)</f>
        <v>719</v>
      </c>
      <c r="M498" s="8" t="n">
        <f aca="false">INDEX(DailyBTC!$F:$F,$L498)</f>
        <v>4823.84874868215</v>
      </c>
      <c r="N498" s="8" t="n">
        <f aca="false">INDEX(DailyETH!$F:$F,$L498)</f>
        <v>199.319729542513</v>
      </c>
      <c r="O498" s="8" t="n">
        <f aca="false">INDEX(DailyBTC!$B:$B,$L498)</f>
        <v>46334.4837489772</v>
      </c>
      <c r="P498" s="8" t="n">
        <f aca="false">INDEX(DailyETH!$B:$B,$L498)</f>
        <v>3885.43008158971</v>
      </c>
      <c r="Q498" s="9" t="n">
        <f aca="false">LN(M498/M497)</f>
        <v>0.0047772737324902</v>
      </c>
      <c r="R498" s="9" t="n">
        <f aca="false">LN(N498/N497)</f>
        <v>-0.0100072960109104</v>
      </c>
      <c r="S498" s="9" t="n">
        <f aca="false">LN(O498/O497)</f>
        <v>-0.0282787844164292</v>
      </c>
      <c r="T498" s="9" t="n">
        <f aca="false">LN(P498/P497)</f>
        <v>-0.0224013297958115</v>
      </c>
      <c r="U498" s="9" t="n">
        <f aca="false">M498/M497-1</f>
        <v>0.00478870309780199</v>
      </c>
      <c r="V498" s="9" t="n">
        <f aca="false">O498/O497-1</f>
        <v>-0.0278826821382686</v>
      </c>
    </row>
    <row r="499" customFormat="false" ht="15" hidden="false" customHeight="false" outlineLevel="0" collapsed="false">
      <c r="A499" s="5" t="n">
        <v>44550</v>
      </c>
      <c r="B499" s="6" t="n">
        <v>4568.02</v>
      </c>
      <c r="C499" s="9" t="n">
        <f aca="false">B499/B498-1</f>
        <v>-0.0113880328266214</v>
      </c>
      <c r="D499" s="9" t="n">
        <f aca="false">LN(B499/B498)</f>
        <v>-0.0114533730102018</v>
      </c>
      <c r="E499" s="9" t="n">
        <f aca="false">B499/B494-1</f>
        <v>-0.0216214711167559</v>
      </c>
      <c r="F499" s="9" t="n">
        <f aca="false">B499/B478-1</f>
        <v>-0.0290187776063121</v>
      </c>
      <c r="G499" s="0" t="n">
        <f aca="false">MAX(G498,B499)</f>
        <v>4712.02</v>
      </c>
      <c r="H499" s="9" t="n">
        <f aca="false">B499/G499-1</f>
        <v>-0.0305601419348814</v>
      </c>
      <c r="I499" s="0" t="n">
        <f aca="false">IF(AND($A499&gt;=CrashTest!$B$3,$A499&lt;=CrashTest!$C$3),1,IF(AND($A499&gt;=CrashTest!$B$4,$A499&lt;=CrashTest!$C$4),2,IF(AND($A499&gt;=CrashTest!$B$5,$A499&lt;=CrashTest!$C$5),3,IF(AND($A499&gt;=CrashTest!$B$6,$A499&lt;=CrashTest!$C$6),4,IF(AND($A499&gt;=CrashTest!$B$7,$A499&lt;=CrashTest!$C$7),5,0)))))</f>
        <v>0</v>
      </c>
      <c r="J499" s="0" t="str">
        <f aca="false">IF(I499=0,"",IF(I498=I499,MAX(J498,B499),B499))</f>
        <v/>
      </c>
      <c r="K499" s="9" t="str">
        <f aca="false">IF(I499=0,"",B499/J499-1)</f>
        <v/>
      </c>
      <c r="L499" s="0" t="n">
        <f aca="false">MATCH($A499,DailyBTC!$A:$A,0)</f>
        <v>722</v>
      </c>
      <c r="M499" s="8" t="n">
        <f aca="false">INDEX(DailyBTC!$F:$F,$L499)</f>
        <v>4826.1376610384</v>
      </c>
      <c r="N499" s="8" t="n">
        <f aca="false">INDEX(DailyETH!$F:$F,$L499)</f>
        <v>201.153276718933</v>
      </c>
      <c r="O499" s="8" t="n">
        <f aca="false">INDEX(DailyBTC!$B:$B,$L499)</f>
        <v>46954.7634783168</v>
      </c>
      <c r="P499" s="8" t="n">
        <f aca="false">INDEX(DailyETH!$B:$B,$L499)</f>
        <v>3939.67427615429</v>
      </c>
      <c r="Q499" s="9" t="n">
        <f aca="false">LN(M499/M498)</f>
        <v>0.000474386657553312</v>
      </c>
      <c r="R499" s="9" t="n">
        <f aca="false">LN(N499/N498)</f>
        <v>0.00915697167931381</v>
      </c>
      <c r="S499" s="9" t="n">
        <f aca="false">LN(O499/O498)</f>
        <v>0.0132981857758411</v>
      </c>
      <c r="T499" s="9" t="n">
        <f aca="false">LN(P499/P498)</f>
        <v>0.0138643680612068</v>
      </c>
      <c r="U499" s="9" t="n">
        <f aca="false">M499/M498-1</f>
        <v>0.00047449919669873</v>
      </c>
      <c r="V499" s="9" t="n">
        <f aca="false">O499/O498-1</f>
        <v>0.01338699990055</v>
      </c>
    </row>
    <row r="500" customFormat="false" ht="15" hidden="false" customHeight="false" outlineLevel="0" collapsed="false">
      <c r="A500" s="5" t="n">
        <v>44551</v>
      </c>
      <c r="B500" s="6" t="n">
        <v>4649.23</v>
      </c>
      <c r="C500" s="9" t="n">
        <f aca="false">B500/B499-1</f>
        <v>0.0177779431788825</v>
      </c>
      <c r="D500" s="9" t="n">
        <f aca="false">LN(B500/B499)</f>
        <v>0.0176217638618088</v>
      </c>
      <c r="E500" s="9" t="n">
        <f aca="false">B500/B495-1</f>
        <v>0.00326709235254374</v>
      </c>
      <c r="F500" s="9" t="n">
        <f aca="false">B500/B479-1</f>
        <v>-0.0103725872506365</v>
      </c>
      <c r="G500" s="0" t="n">
        <f aca="false">MAX(G499,B500)</f>
        <v>4712.02</v>
      </c>
      <c r="H500" s="9" t="n">
        <f aca="false">B500/G500-1</f>
        <v>-0.0133254952228558</v>
      </c>
      <c r="I500" s="0" t="n">
        <f aca="false">IF(AND($A500&gt;=CrashTest!$B$3,$A500&lt;=CrashTest!$C$3),1,IF(AND($A500&gt;=CrashTest!$B$4,$A500&lt;=CrashTest!$C$4),2,IF(AND($A500&gt;=CrashTest!$B$5,$A500&lt;=CrashTest!$C$5),3,IF(AND($A500&gt;=CrashTest!$B$6,$A500&lt;=CrashTest!$C$6),4,IF(AND($A500&gt;=CrashTest!$B$7,$A500&lt;=CrashTest!$C$7),5,0)))))</f>
        <v>0</v>
      </c>
      <c r="J500" s="0" t="str">
        <f aca="false">IF(I500=0,"",IF(I499=I500,MAX(J499,B500),B500))</f>
        <v/>
      </c>
      <c r="K500" s="9" t="str">
        <f aca="false">IF(I500=0,"",B500/J500-1)</f>
        <v/>
      </c>
      <c r="L500" s="0" t="n">
        <f aca="false">MATCH($A500,DailyBTC!$A:$A,0)</f>
        <v>723</v>
      </c>
      <c r="M500" s="8" t="n">
        <f aca="false">INDEX(DailyBTC!$F:$F,$L500)</f>
        <v>4896.07127345589</v>
      </c>
      <c r="N500" s="8" t="n">
        <f aca="false">INDEX(DailyETH!$F:$F,$L500)</f>
        <v>203.703204335662</v>
      </c>
      <c r="O500" s="8" t="n">
        <f aca="false">INDEX(DailyBTC!$B:$B,$L500)</f>
        <v>49082.0624666277</v>
      </c>
      <c r="P500" s="8" t="n">
        <f aca="false">INDEX(DailyETH!$B:$B,$L500)</f>
        <v>4028.99787901812</v>
      </c>
      <c r="Q500" s="9" t="n">
        <f aca="false">LN(M500/M499)</f>
        <v>0.0143866109216887</v>
      </c>
      <c r="R500" s="9" t="n">
        <f aca="false">LN(N500/N499)</f>
        <v>0.0125968655794122</v>
      </c>
      <c r="S500" s="9" t="n">
        <f aca="false">LN(O500/O499)</f>
        <v>0.0443089824624131</v>
      </c>
      <c r="T500" s="9" t="n">
        <f aca="false">LN(P500/P499)</f>
        <v>0.022419630914636</v>
      </c>
      <c r="U500" s="9" t="n">
        <f aca="false">M500/M499-1</f>
        <v>0.01449059627579</v>
      </c>
      <c r="V500" s="9" t="n">
        <f aca="false">O500/O499-1</f>
        <v>0.0453052859970908</v>
      </c>
    </row>
    <row r="501" customFormat="false" ht="15" hidden="false" customHeight="false" outlineLevel="0" collapsed="false">
      <c r="A501" s="5" t="n">
        <v>44552</v>
      </c>
      <c r="B501" s="6" t="n">
        <v>4696.56</v>
      </c>
      <c r="C501" s="9" t="n">
        <f aca="false">B501/B500-1</f>
        <v>0.0101801803739545</v>
      </c>
      <c r="D501" s="9" t="n">
        <f aca="false">LN(B501/B500)</f>
        <v>0.0101287113522768</v>
      </c>
      <c r="E501" s="9" t="n">
        <f aca="false">B501/B496-1</f>
        <v>-0.00282174591547502</v>
      </c>
      <c r="F501" s="9" t="n">
        <f aca="false">B501/B480-1</f>
        <v>0.00290842932004276</v>
      </c>
      <c r="G501" s="0" t="n">
        <f aca="false">MAX(G500,B501)</f>
        <v>4712.02</v>
      </c>
      <c r="H501" s="9" t="n">
        <f aca="false">B501/G501-1</f>
        <v>-0.00328097079384215</v>
      </c>
      <c r="I501" s="0" t="n">
        <f aca="false">IF(AND($A501&gt;=CrashTest!$B$3,$A501&lt;=CrashTest!$C$3),1,IF(AND($A501&gt;=CrashTest!$B$4,$A501&lt;=CrashTest!$C$4),2,IF(AND($A501&gt;=CrashTest!$B$5,$A501&lt;=CrashTest!$C$5),3,IF(AND($A501&gt;=CrashTest!$B$6,$A501&lt;=CrashTest!$C$6),4,IF(AND($A501&gt;=CrashTest!$B$7,$A501&lt;=CrashTest!$C$7),5,0)))))</f>
        <v>0</v>
      </c>
      <c r="J501" s="0" t="str">
        <f aca="false">IF(I501=0,"",IF(I500=I501,MAX(J500,B501),B501))</f>
        <v/>
      </c>
      <c r="K501" s="9" t="str">
        <f aca="false">IF(I501=0,"",B501/J501-1)</f>
        <v/>
      </c>
      <c r="L501" s="0" t="n">
        <f aca="false">MATCH($A501,DailyBTC!$A:$A,0)</f>
        <v>724</v>
      </c>
      <c r="M501" s="8" t="n">
        <f aca="false">INDEX(DailyBTC!$F:$F,$L501)</f>
        <v>4876.48587421343</v>
      </c>
      <c r="N501" s="8" t="n">
        <f aca="false">INDEX(DailyETH!$F:$F,$L501)</f>
        <v>202.59749158871</v>
      </c>
      <c r="O501" s="8" t="n">
        <f aca="false">INDEX(DailyBTC!$B:$B,$L501)</f>
        <v>48692.0987391584</v>
      </c>
      <c r="P501" s="8" t="n">
        <f aca="false">INDEX(DailyETH!$B:$B,$L501)</f>
        <v>3984.71278784337</v>
      </c>
      <c r="Q501" s="9" t="n">
        <f aca="false">LN(M501/M500)</f>
        <v>-0.00400824987118391</v>
      </c>
      <c r="R501" s="9" t="n">
        <f aca="false">LN(N501/N500)</f>
        <v>-0.00544284313429901</v>
      </c>
      <c r="S501" s="9" t="n">
        <f aca="false">LN(O501/O500)</f>
        <v>-0.007976868130688</v>
      </c>
      <c r="T501" s="9" t="n">
        <f aca="false">LN(P501/P500)</f>
        <v>-0.011052443449524</v>
      </c>
      <c r="U501" s="9" t="n">
        <f aca="false">M501/M500-1</f>
        <v>-0.00400022755972451</v>
      </c>
      <c r="V501" s="9" t="n">
        <f aca="false">O501/O500-1</f>
        <v>-0.00794513734492008</v>
      </c>
    </row>
    <row r="502" customFormat="false" ht="15" hidden="false" customHeight="false" outlineLevel="0" collapsed="false">
      <c r="A502" s="5" t="n">
        <v>44553</v>
      </c>
      <c r="B502" s="6" t="n">
        <v>4725.79</v>
      </c>
      <c r="C502" s="9" t="n">
        <f aca="false">B502/B501-1</f>
        <v>0.00622370415793672</v>
      </c>
      <c r="D502" s="9" t="n">
        <f aca="false">LN(B502/B501)</f>
        <v>0.00620441689532428</v>
      </c>
      <c r="E502" s="9" t="n">
        <f aca="false">B502/B497-1</f>
        <v>0.0122347477975526</v>
      </c>
      <c r="F502" s="9" t="n">
        <f aca="false">B502/B481-1</f>
        <v>0.00748075980130891</v>
      </c>
      <c r="G502" s="0" t="n">
        <f aca="false">MAX(G501,B502)</f>
        <v>4725.79</v>
      </c>
      <c r="H502" s="9" t="n">
        <f aca="false">B502/G502-1</f>
        <v>0</v>
      </c>
      <c r="I502" s="0" t="n">
        <f aca="false">IF(AND($A502&gt;=CrashTest!$B$3,$A502&lt;=CrashTest!$C$3),1,IF(AND($A502&gt;=CrashTest!$B$4,$A502&lt;=CrashTest!$C$4),2,IF(AND($A502&gt;=CrashTest!$B$5,$A502&lt;=CrashTest!$C$5),3,IF(AND($A502&gt;=CrashTest!$B$6,$A502&lt;=CrashTest!$C$6),4,IF(AND($A502&gt;=CrashTest!$B$7,$A502&lt;=CrashTest!$C$7),5,0)))))</f>
        <v>0</v>
      </c>
      <c r="J502" s="0" t="str">
        <f aca="false">IF(I502=0,"",IF(I501=I502,MAX(J501,B502),B502))</f>
        <v/>
      </c>
      <c r="K502" s="9" t="str">
        <f aca="false">IF(I502=0,"",B502/J502-1)</f>
        <v/>
      </c>
      <c r="L502" s="0" t="n">
        <f aca="false">MATCH($A502,DailyBTC!$A:$A,0)</f>
        <v>725</v>
      </c>
      <c r="M502" s="8" t="n">
        <f aca="false">INDEX(DailyBTC!$F:$F,$L502)</f>
        <v>4882.8619802413</v>
      </c>
      <c r="N502" s="8" t="n">
        <f aca="false">INDEX(DailyETH!$F:$F,$L502)</f>
        <v>202.309183165679</v>
      </c>
      <c r="O502" s="8" t="n">
        <f aca="false">INDEX(DailyBTC!$B:$B,$L502)</f>
        <v>50712.9707682642</v>
      </c>
      <c r="P502" s="8" t="n">
        <f aca="false">INDEX(DailyETH!$B:$B,$L502)</f>
        <v>4101.84956078317</v>
      </c>
      <c r="Q502" s="9" t="n">
        <f aca="false">LN(M502/M501)</f>
        <v>0.00130666659907204</v>
      </c>
      <c r="R502" s="9" t="n">
        <f aca="false">LN(N502/N501)</f>
        <v>-0.00142407369268351</v>
      </c>
      <c r="S502" s="9" t="n">
        <f aca="false">LN(O502/O501)</f>
        <v>0.0406649381943256</v>
      </c>
      <c r="T502" s="9" t="n">
        <f aca="false">LN(P502/P501)</f>
        <v>0.0289727480451122</v>
      </c>
      <c r="U502" s="9" t="n">
        <f aca="false">M502/M501-1</f>
        <v>0.00130752065982298</v>
      </c>
      <c r="V502" s="9" t="n">
        <f aca="false">O502/O501-1</f>
        <v>0.0415030791737183</v>
      </c>
    </row>
    <row r="503" customFormat="false" ht="15" hidden="false" customHeight="false" outlineLevel="0" collapsed="false">
      <c r="A503" s="5" t="n">
        <v>44557</v>
      </c>
      <c r="B503" s="6" t="n">
        <v>4791.19</v>
      </c>
      <c r="C503" s="9" t="n">
        <f aca="false">B503/B502-1</f>
        <v>0.0138389560263998</v>
      </c>
      <c r="D503" s="9" t="n">
        <f aca="false">LN(B503/B502)</f>
        <v>0.0137440720688972</v>
      </c>
      <c r="E503" s="9" t="n">
        <f aca="false">B503/B498-1</f>
        <v>0.0369104712767061</v>
      </c>
      <c r="F503" s="9" t="n">
        <f aca="false">B503/B482-1</f>
        <v>0.0190855606556259</v>
      </c>
      <c r="G503" s="0" t="n">
        <f aca="false">MAX(G502,B503)</f>
        <v>4791.19</v>
      </c>
      <c r="H503" s="9" t="n">
        <f aca="false">B503/G503-1</f>
        <v>0</v>
      </c>
      <c r="I503" s="0" t="n">
        <f aca="false">IF(AND($A503&gt;=CrashTest!$B$3,$A503&lt;=CrashTest!$C$3),1,IF(AND($A503&gt;=CrashTest!$B$4,$A503&lt;=CrashTest!$C$4),2,IF(AND($A503&gt;=CrashTest!$B$5,$A503&lt;=CrashTest!$C$5),3,IF(AND($A503&gt;=CrashTest!$B$6,$A503&lt;=CrashTest!$C$6),4,IF(AND($A503&gt;=CrashTest!$B$7,$A503&lt;=CrashTest!$C$7),5,0)))))</f>
        <v>0</v>
      </c>
      <c r="J503" s="0" t="str">
        <f aca="false">IF(I503=0,"",IF(I502=I503,MAX(J502,B503),B503))</f>
        <v/>
      </c>
      <c r="K503" s="9" t="str">
        <f aca="false">IF(I503=0,"",B503/J503-1)</f>
        <v/>
      </c>
      <c r="L503" s="0" t="n">
        <f aca="false">MATCH($A503,DailyBTC!$A:$A,0)</f>
        <v>729</v>
      </c>
      <c r="M503" s="8" t="n">
        <f aca="false">INDEX(DailyBTC!$F:$F,$L503)</f>
        <v>4943.5480765946</v>
      </c>
      <c r="N503" s="8" t="n">
        <f aca="false">INDEX(DailyETH!$F:$F,$L503)</f>
        <v>203.642359233868</v>
      </c>
      <c r="O503" s="8" t="n">
        <f aca="false">INDEX(DailyBTC!$B:$B,$L503)</f>
        <v>50796.3776735827</v>
      </c>
      <c r="P503" s="8" t="n">
        <f aca="false">INDEX(DailyETH!$B:$B,$L503)</f>
        <v>4044.38847749854</v>
      </c>
      <c r="Q503" s="9" t="n">
        <f aca="false">LN(M503/M502)</f>
        <v>0.0123517882027379</v>
      </c>
      <c r="R503" s="9" t="n">
        <f aca="false">LN(N503/N502)</f>
        <v>0.00656817734047264</v>
      </c>
      <c r="S503" s="9" t="n">
        <f aca="false">LN(O503/O502)</f>
        <v>0.00164333483308</v>
      </c>
      <c r="T503" s="9" t="n">
        <f aca="false">LN(P503/P502)</f>
        <v>-0.0141076251461995</v>
      </c>
      <c r="U503" s="9" t="n">
        <f aca="false">M503/M502-1</f>
        <v>0.0124283865894355</v>
      </c>
      <c r="V503" s="9" t="n">
        <f aca="false">O503/O502-1</f>
        <v>0.00164468584772193</v>
      </c>
    </row>
    <row r="504" customFormat="false" ht="15" hidden="false" customHeight="false" outlineLevel="0" collapsed="false">
      <c r="A504" s="5" t="n">
        <v>44558</v>
      </c>
      <c r="B504" s="6" t="n">
        <v>4786.35</v>
      </c>
      <c r="C504" s="9" t="n">
        <f aca="false">B504/B503-1</f>
        <v>-0.00101018744821213</v>
      </c>
      <c r="D504" s="9" t="n">
        <f aca="false">LN(B504/B503)</f>
        <v>-0.00101069803143787</v>
      </c>
      <c r="E504" s="9" t="n">
        <f aca="false">B504/B499-1</f>
        <v>0.0477953248891205</v>
      </c>
      <c r="F504" s="9" t="n">
        <f aca="false">B504/B483-1</f>
        <v>0.0417292398500857</v>
      </c>
      <c r="G504" s="0" t="n">
        <f aca="false">MAX(G503,B504)</f>
        <v>4791.19</v>
      </c>
      <c r="H504" s="9" t="n">
        <f aca="false">B504/G504-1</f>
        <v>-0.00101018744821213</v>
      </c>
      <c r="I504" s="0" t="n">
        <f aca="false">IF(AND($A504&gt;=CrashTest!$B$3,$A504&lt;=CrashTest!$C$3),1,IF(AND($A504&gt;=CrashTest!$B$4,$A504&lt;=CrashTest!$C$4),2,IF(AND($A504&gt;=CrashTest!$B$5,$A504&lt;=CrashTest!$C$5),3,IF(AND($A504&gt;=CrashTest!$B$6,$A504&lt;=CrashTest!$C$6),4,IF(AND($A504&gt;=CrashTest!$B$7,$A504&lt;=CrashTest!$C$7),5,0)))))</f>
        <v>0</v>
      </c>
      <c r="J504" s="0" t="str">
        <f aca="false">IF(I504=0,"",IF(I503=I504,MAX(J503,B504),B504))</f>
        <v/>
      </c>
      <c r="K504" s="9" t="str">
        <f aca="false">IF(I504=0,"",B504/J504-1)</f>
        <v/>
      </c>
      <c r="L504" s="0" t="n">
        <f aca="false">MATCH($A504,DailyBTC!$A:$A,0)</f>
        <v>730</v>
      </c>
      <c r="M504" s="8" t="n">
        <f aca="false">INDEX(DailyBTC!$F:$F,$L504)</f>
        <v>4868.52134322123</v>
      </c>
      <c r="N504" s="8" t="n">
        <f aca="false">INDEX(DailyETH!$F:$F,$L504)</f>
        <v>201.716281408154</v>
      </c>
      <c r="O504" s="8" t="n">
        <f aca="false">INDEX(DailyBTC!$B:$B,$L504)</f>
        <v>47673.0440452367</v>
      </c>
      <c r="P504" s="8" t="n">
        <f aca="false">INDEX(DailyETH!$B:$B,$L504)</f>
        <v>3806.11023553477</v>
      </c>
      <c r="Q504" s="9" t="n">
        <f aca="false">LN(M504/M503)</f>
        <v>-0.0152930421526139</v>
      </c>
      <c r="R504" s="9" t="n">
        <f aca="false">LN(N504/N503)</f>
        <v>-0.00950315166818564</v>
      </c>
      <c r="S504" s="9" t="n">
        <f aca="false">LN(O504/O503)</f>
        <v>-0.063458922602562</v>
      </c>
      <c r="T504" s="9" t="n">
        <f aca="false">LN(P504/P503)</f>
        <v>-0.0607226271558545</v>
      </c>
      <c r="U504" s="9" t="n">
        <f aca="false">M504/M503-1</f>
        <v>-0.0151766974268105</v>
      </c>
      <c r="V504" s="9" t="n">
        <f aca="false">O504/O503-1</f>
        <v>-0.061487329833173</v>
      </c>
    </row>
    <row r="505" customFormat="false" ht="15" hidden="false" customHeight="false" outlineLevel="0" collapsed="false">
      <c r="A505" s="5" t="n">
        <v>44559</v>
      </c>
      <c r="B505" s="6" t="n">
        <v>4793.06</v>
      </c>
      <c r="C505" s="9" t="n">
        <f aca="false">B505/B504-1</f>
        <v>0.00140190332925916</v>
      </c>
      <c r="D505" s="9" t="n">
        <f aca="false">LN(B505/B504)</f>
        <v>0.00140092158022458</v>
      </c>
      <c r="E505" s="9" t="n">
        <f aca="false">B505/B500-1</f>
        <v>0.0309363055817846</v>
      </c>
      <c r="F505" s="9" t="n">
        <f aca="false">B505/B484-1</f>
        <v>0.029598712856612</v>
      </c>
      <c r="G505" s="0" t="n">
        <f aca="false">MAX(G504,B505)</f>
        <v>4793.06</v>
      </c>
      <c r="H505" s="9" t="n">
        <f aca="false">B505/G505-1</f>
        <v>0</v>
      </c>
      <c r="I505" s="0" t="n">
        <f aca="false">IF(AND($A505&gt;=CrashTest!$B$3,$A505&lt;=CrashTest!$C$3),1,IF(AND($A505&gt;=CrashTest!$B$4,$A505&lt;=CrashTest!$C$4),2,IF(AND($A505&gt;=CrashTest!$B$5,$A505&lt;=CrashTest!$C$5),3,IF(AND($A505&gt;=CrashTest!$B$6,$A505&lt;=CrashTest!$C$6),4,IF(AND($A505&gt;=CrashTest!$B$7,$A505&lt;=CrashTest!$C$7),5,0)))))</f>
        <v>0</v>
      </c>
      <c r="J505" s="0" t="str">
        <f aca="false">IF(I505=0,"",IF(I504=I505,MAX(J504,B505),B505))</f>
        <v/>
      </c>
      <c r="K505" s="9" t="str">
        <f aca="false">IF(I505=0,"",B505/J505-1)</f>
        <v/>
      </c>
      <c r="L505" s="0" t="n">
        <f aca="false">MATCH($A505,DailyBTC!$A:$A,0)</f>
        <v>731</v>
      </c>
      <c r="M505" s="8" t="n">
        <f aca="false">INDEX(DailyBTC!$F:$F,$L505)</f>
        <v>4808.81466319722</v>
      </c>
      <c r="N505" s="8" t="n">
        <f aca="false">INDEX(DailyETH!$F:$F,$L505)</f>
        <v>199.694393416358</v>
      </c>
      <c r="O505" s="8" t="n">
        <f aca="false">INDEX(DailyBTC!$B:$B,$L505)</f>
        <v>46470.3215751023</v>
      </c>
      <c r="P505" s="8" t="n">
        <f aca="false">INDEX(DailyETH!$B:$B,$L505)</f>
        <v>3638.66337872589</v>
      </c>
      <c r="Q505" s="9" t="n">
        <f aca="false">LN(M505/M504)</f>
        <v>-0.0123396433883403</v>
      </c>
      <c r="R505" s="9" t="n">
        <f aca="false">LN(N505/N504)</f>
        <v>-0.010073997618515</v>
      </c>
      <c r="S505" s="9" t="n">
        <f aca="false">LN(O505/O504)</f>
        <v>-0.0255522606702756</v>
      </c>
      <c r="T505" s="9" t="n">
        <f aca="false">LN(P505/P504)</f>
        <v>-0.0449913215075972</v>
      </c>
      <c r="U505" s="9" t="n">
        <f aca="false">M505/M504-1</f>
        <v>-0.0122638221781946</v>
      </c>
      <c r="V505" s="9" t="n">
        <f aca="false">O505/O504-1</f>
        <v>-0.0252285645739999</v>
      </c>
    </row>
    <row r="506" customFormat="false" ht="15" hidden="false" customHeight="false" outlineLevel="0" collapsed="false">
      <c r="A506" s="5" t="n">
        <v>44560</v>
      </c>
      <c r="B506" s="6" t="n">
        <v>4778.73</v>
      </c>
      <c r="C506" s="9" t="n">
        <f aca="false">B506/B505-1</f>
        <v>-0.00298973933145019</v>
      </c>
      <c r="D506" s="9" t="n">
        <f aca="false">LN(B506/B505)</f>
        <v>-0.00299421753007694</v>
      </c>
      <c r="E506" s="9" t="n">
        <f aca="false">B506/B501-1</f>
        <v>0.0174957841483978</v>
      </c>
      <c r="F506" s="9" t="n">
        <f aca="false">B506/B485-1</f>
        <v>0.0463608495730237</v>
      </c>
      <c r="G506" s="0" t="n">
        <f aca="false">MAX(G505,B506)</f>
        <v>4793.06</v>
      </c>
      <c r="H506" s="9" t="n">
        <f aca="false">B506/G506-1</f>
        <v>-0.00298973933145019</v>
      </c>
      <c r="I506" s="0" t="n">
        <f aca="false">IF(AND($A506&gt;=CrashTest!$B$3,$A506&lt;=CrashTest!$C$3),1,IF(AND($A506&gt;=CrashTest!$B$4,$A506&lt;=CrashTest!$C$4),2,IF(AND($A506&gt;=CrashTest!$B$5,$A506&lt;=CrashTest!$C$5),3,IF(AND($A506&gt;=CrashTest!$B$6,$A506&lt;=CrashTest!$C$6),4,IF(AND($A506&gt;=CrashTest!$B$7,$A506&lt;=CrashTest!$C$7),5,0)))))</f>
        <v>0</v>
      </c>
      <c r="J506" s="0" t="str">
        <f aca="false">IF(I506=0,"",IF(I505=I506,MAX(J505,B506),B506))</f>
        <v/>
      </c>
      <c r="K506" s="9" t="str">
        <f aca="false">IF(I506=0,"",B506/J506-1)</f>
        <v/>
      </c>
      <c r="L506" s="0" t="n">
        <f aca="false">MATCH($A506,DailyBTC!$A:$A,0)</f>
        <v>732</v>
      </c>
      <c r="M506" s="8" t="n">
        <f aca="false">INDEX(DailyBTC!$F:$F,$L506)</f>
        <v>4825.07688961621</v>
      </c>
      <c r="N506" s="8" t="n">
        <f aca="false">INDEX(DailyETH!$F:$F,$L506)</f>
        <v>199.276238782953</v>
      </c>
      <c r="O506" s="8" t="n">
        <f aca="false">INDEX(DailyBTC!$B:$B,$L506)</f>
        <v>47102.4630037989</v>
      </c>
      <c r="P506" s="8" t="n">
        <f aca="false">INDEX(DailyETH!$B:$B,$L506)</f>
        <v>3708.0373351841</v>
      </c>
      <c r="Q506" s="9" t="n">
        <f aca="false">LN(M506/M505)</f>
        <v>0.00337604835508831</v>
      </c>
      <c r="R506" s="9" t="n">
        <f aca="false">LN(N506/N505)</f>
        <v>-0.00209616825284334</v>
      </c>
      <c r="S506" s="9" t="n">
        <f aca="false">LN(O506/O505)</f>
        <v>0.0135114295983285</v>
      </c>
      <c r="T506" s="9" t="n">
        <f aca="false">LN(P506/P505)</f>
        <v>0.0188863059066465</v>
      </c>
      <c r="U506" s="9" t="n">
        <f aca="false">M506/M505-1</f>
        <v>0.00338175362495186</v>
      </c>
      <c r="V506" s="9" t="n">
        <f aca="false">O506/O505-1</f>
        <v>0.0136031214605428</v>
      </c>
    </row>
    <row r="507" customFormat="false" ht="15" hidden="false" customHeight="false" outlineLevel="0" collapsed="false">
      <c r="A507" s="5" t="n">
        <v>44561</v>
      </c>
      <c r="B507" s="6" t="n">
        <v>4766.18</v>
      </c>
      <c r="C507" s="9" t="n">
        <f aca="false">B507/B506-1</f>
        <v>-0.00262622077413854</v>
      </c>
      <c r="D507" s="9" t="n">
        <f aca="false">LN(B507/B506)</f>
        <v>-0.0026296753415458</v>
      </c>
      <c r="E507" s="9" t="n">
        <f aca="false">B507/B502-1</f>
        <v>0.00854671917287919</v>
      </c>
      <c r="F507" s="9" t="n">
        <f aca="false">B507/B486-1</f>
        <v>0.0560907946749862</v>
      </c>
      <c r="G507" s="0" t="n">
        <f aca="false">MAX(G506,B507)</f>
        <v>4793.06</v>
      </c>
      <c r="H507" s="9" t="n">
        <f aca="false">B507/G507-1</f>
        <v>-0.00560810839004733</v>
      </c>
      <c r="I507" s="0" t="n">
        <f aca="false">IF(AND($A507&gt;=CrashTest!$B$3,$A507&lt;=CrashTest!$C$3),1,IF(AND($A507&gt;=CrashTest!$B$4,$A507&lt;=CrashTest!$C$4),2,IF(AND($A507&gt;=CrashTest!$B$5,$A507&lt;=CrashTest!$C$5),3,IF(AND($A507&gt;=CrashTest!$B$6,$A507&lt;=CrashTest!$C$6),4,IF(AND($A507&gt;=CrashTest!$B$7,$A507&lt;=CrashTest!$C$7),5,0)))))</f>
        <v>0</v>
      </c>
      <c r="J507" s="0" t="str">
        <f aca="false">IF(I507=0,"",IF(I506=I507,MAX(J506,B507),B507))</f>
        <v/>
      </c>
      <c r="K507" s="9" t="str">
        <f aca="false">IF(I507=0,"",B507/J507-1)</f>
        <v/>
      </c>
      <c r="L507" s="0" t="n">
        <f aca="false">MATCH($A507,DailyBTC!$A:$A,0)</f>
        <v>733</v>
      </c>
      <c r="M507" s="8" t="n">
        <f aca="false">INDEX(DailyBTC!$F:$F,$L507)</f>
        <v>4831.14993452016</v>
      </c>
      <c r="N507" s="8" t="n">
        <f aca="false">INDEX(DailyETH!$F:$F,$L507)</f>
        <v>200.218217124286</v>
      </c>
      <c r="O507" s="8" t="n">
        <f aca="false">INDEX(DailyBTC!$B:$B,$L507)</f>
        <v>46355.1173302747</v>
      </c>
      <c r="P507" s="8" t="n">
        <f aca="false">INDEX(DailyETH!$B:$B,$L507)</f>
        <v>3686.9517918761</v>
      </c>
      <c r="Q507" s="9" t="n">
        <f aca="false">LN(M507/M506)</f>
        <v>0.00125785067299755</v>
      </c>
      <c r="R507" s="9" t="n">
        <f aca="false">LN(N507/N506)</f>
        <v>0.00471586062410366</v>
      </c>
      <c r="S507" s="9" t="n">
        <f aca="false">LN(O507/O506)</f>
        <v>-0.0159936005492134</v>
      </c>
      <c r="T507" s="9" t="n">
        <f aca="false">LN(P507/P506)</f>
        <v>-0.00570267246870323</v>
      </c>
      <c r="U507" s="9" t="n">
        <f aca="false">M507/M506-1</f>
        <v>0.00125864209895243</v>
      </c>
      <c r="V507" s="9" t="n">
        <f aca="false">O507/O506-1</f>
        <v>-0.015866382050211</v>
      </c>
    </row>
    <row r="508" customFormat="false" ht="15" hidden="false" customHeight="false" outlineLevel="0" collapsed="false">
      <c r="A508" s="5" t="n">
        <v>44564</v>
      </c>
      <c r="B508" s="6" t="n">
        <v>4796.56</v>
      </c>
      <c r="C508" s="9" t="n">
        <f aca="false">B508/B507-1</f>
        <v>0.00637407735335227</v>
      </c>
      <c r="D508" s="9" t="n">
        <f aca="false">LN(B508/B507)</f>
        <v>0.00635384883555274</v>
      </c>
      <c r="E508" s="9" t="n">
        <f aca="false">B508/B503-1</f>
        <v>0.00112080714811991</v>
      </c>
      <c r="F508" s="9" t="n">
        <f aca="false">B508/B487-1</f>
        <v>0.0479473902689476</v>
      </c>
      <c r="G508" s="0" t="n">
        <f aca="false">MAX(G507,B508)</f>
        <v>4796.56</v>
      </c>
      <c r="H508" s="9" t="n">
        <f aca="false">B508/G508-1</f>
        <v>0</v>
      </c>
      <c r="I508" s="0" t="n">
        <f aca="false">IF(AND($A508&gt;=CrashTest!$B$3,$A508&lt;=CrashTest!$C$3),1,IF(AND($A508&gt;=CrashTest!$B$4,$A508&lt;=CrashTest!$C$4),2,IF(AND($A508&gt;=CrashTest!$B$5,$A508&lt;=CrashTest!$C$5),3,IF(AND($A508&gt;=CrashTest!$B$6,$A508&lt;=CrashTest!$C$6),4,IF(AND($A508&gt;=CrashTest!$B$7,$A508&lt;=CrashTest!$C$7),5,0)))))</f>
        <v>0</v>
      </c>
      <c r="J508" s="0" t="str">
        <f aca="false">IF(I508=0,"",IF(I507=I508,MAX(J507,B508),B508))</f>
        <v/>
      </c>
      <c r="K508" s="9" t="str">
        <f aca="false">IF(I508=0,"",B508/J508-1)</f>
        <v/>
      </c>
      <c r="L508" s="0" t="n">
        <f aca="false">MATCH($A508,DailyBTC!$A:$A,0)</f>
        <v>736</v>
      </c>
      <c r="M508" s="8" t="n">
        <f aca="false">INDEX(DailyBTC!$F:$F,$L508)</f>
        <v>4807.62038559451</v>
      </c>
      <c r="N508" s="8" t="n">
        <f aca="false">INDEX(DailyETH!$F:$F,$L508)</f>
        <v>199.824262941518</v>
      </c>
      <c r="O508" s="8" t="n">
        <f aca="false">INDEX(DailyBTC!$B:$B,$L508)</f>
        <v>46453.432351841</v>
      </c>
      <c r="P508" s="8" t="n">
        <f aca="false">INDEX(DailyETH!$B:$B,$L508)</f>
        <v>3765.44034950322</v>
      </c>
      <c r="Q508" s="9" t="n">
        <f aca="false">LN(M508/M507)</f>
        <v>-0.00488228163614944</v>
      </c>
      <c r="R508" s="9" t="n">
        <f aca="false">LN(N508/N507)</f>
        <v>-0.00196956238274539</v>
      </c>
      <c r="S508" s="9" t="n">
        <f aca="false">LN(O508/O507)</f>
        <v>0.002118663823083</v>
      </c>
      <c r="T508" s="9" t="n">
        <f aca="false">LN(P508/P507)</f>
        <v>0.0210647691080248</v>
      </c>
      <c r="U508" s="9" t="n">
        <f aca="false">M508/M507-1</f>
        <v>-0.00487038267173667</v>
      </c>
      <c r="V508" s="9" t="n">
        <f aca="false">O508/O507-1</f>
        <v>0.00212090977714108</v>
      </c>
    </row>
    <row r="509" customFormat="false" ht="15" hidden="false" customHeight="false" outlineLevel="0" collapsed="false">
      <c r="A509" s="5" t="n">
        <v>44565</v>
      </c>
      <c r="B509" s="6" t="n">
        <v>4793.54</v>
      </c>
      <c r="C509" s="9" t="n">
        <f aca="false">B509/B508-1</f>
        <v>-0.000629617892823231</v>
      </c>
      <c r="D509" s="9" t="n">
        <f aca="false">LN(B509/B508)</f>
        <v>-0.000629816185405453</v>
      </c>
      <c r="E509" s="9" t="n">
        <f aca="false">B509/B504-1</f>
        <v>0.00150218851525685</v>
      </c>
      <c r="F509" s="9" t="n">
        <f aca="false">B509/B488-1</f>
        <v>0.0562110685853918</v>
      </c>
      <c r="G509" s="0" t="n">
        <f aca="false">MAX(G508,B509)</f>
        <v>4796.56</v>
      </c>
      <c r="H509" s="9" t="n">
        <f aca="false">B509/G509-1</f>
        <v>-0.000629617892823231</v>
      </c>
      <c r="I509" s="0" t="n">
        <f aca="false">IF(AND($A509&gt;=CrashTest!$B$3,$A509&lt;=CrashTest!$C$3),1,IF(AND($A509&gt;=CrashTest!$B$4,$A509&lt;=CrashTest!$C$4),2,IF(AND($A509&gt;=CrashTest!$B$5,$A509&lt;=CrashTest!$C$5),3,IF(AND($A509&gt;=CrashTest!$B$6,$A509&lt;=CrashTest!$C$6),4,IF(AND($A509&gt;=CrashTest!$B$7,$A509&lt;=CrashTest!$C$7),5,0)))))</f>
        <v>0</v>
      </c>
      <c r="J509" s="0" t="str">
        <f aca="false">IF(I509=0,"",IF(I508=I509,MAX(J508,B509),B509))</f>
        <v/>
      </c>
      <c r="K509" s="9" t="str">
        <f aca="false">IF(I509=0,"",B509/J509-1)</f>
        <v/>
      </c>
      <c r="L509" s="0" t="n">
        <f aca="false">MATCH($A509,DailyBTC!$A:$A,0)</f>
        <v>737</v>
      </c>
      <c r="M509" s="8" t="n">
        <f aca="false">INDEX(DailyBTC!$F:$F,$L509)</f>
        <v>4802.30652072027</v>
      </c>
      <c r="N509" s="8" t="n">
        <f aca="false">INDEX(DailyETH!$F:$F,$L509)</f>
        <v>201.281933622105</v>
      </c>
      <c r="O509" s="8" t="n">
        <f aca="false">INDEX(DailyBTC!$B:$B,$L509)</f>
        <v>45905.9611221508</v>
      </c>
      <c r="P509" s="8" t="n">
        <f aca="false">INDEX(DailyETH!$B:$B,$L509)</f>
        <v>3796.64046078317</v>
      </c>
      <c r="Q509" s="9" t="n">
        <f aca="false">LN(M509/M508)</f>
        <v>-0.001105911723915</v>
      </c>
      <c r="R509" s="9" t="n">
        <f aca="false">LN(N509/N508)</f>
        <v>0.0072682851086216</v>
      </c>
      <c r="S509" s="9" t="n">
        <f aca="false">LN(O509/O508)</f>
        <v>-0.0118553754271409</v>
      </c>
      <c r="T509" s="9" t="n">
        <f aca="false">LN(P509/P508)</f>
        <v>0.00825177331522914</v>
      </c>
      <c r="U509" s="9" t="n">
        <f aca="false">M509/M508-1</f>
        <v>-0.00110530042891133</v>
      </c>
      <c r="V509" s="9" t="n">
        <f aca="false">O509/O508-1</f>
        <v>-0.0117853773547586</v>
      </c>
    </row>
    <row r="510" customFormat="false" ht="15" hidden="false" customHeight="false" outlineLevel="0" collapsed="false">
      <c r="A510" s="5" t="n">
        <v>44566</v>
      </c>
      <c r="B510" s="6" t="n">
        <v>4700.58</v>
      </c>
      <c r="C510" s="9" t="n">
        <f aca="false">B510/B509-1</f>
        <v>-0.0193927660977065</v>
      </c>
      <c r="D510" s="9" t="n">
        <f aca="false">LN(B510/B509)</f>
        <v>-0.0195832727758023</v>
      </c>
      <c r="E510" s="9" t="n">
        <f aca="false">B510/B505-1</f>
        <v>-0.0192945633895675</v>
      </c>
      <c r="F510" s="9" t="n">
        <f aca="false">B510/B489-1</f>
        <v>0.0237190390424398</v>
      </c>
      <c r="G510" s="0" t="n">
        <f aca="false">MAX(G509,B510)</f>
        <v>4796.56</v>
      </c>
      <c r="H510" s="9" t="n">
        <f aca="false">B510/G510-1</f>
        <v>-0.0200101739580033</v>
      </c>
      <c r="I510" s="0" t="n">
        <f aca="false">IF(AND($A510&gt;=CrashTest!$B$3,$A510&lt;=CrashTest!$C$3),1,IF(AND($A510&gt;=CrashTest!$B$4,$A510&lt;=CrashTest!$C$4),2,IF(AND($A510&gt;=CrashTest!$B$5,$A510&lt;=CrashTest!$C$5),3,IF(AND($A510&gt;=CrashTest!$B$6,$A510&lt;=CrashTest!$C$6),4,IF(AND($A510&gt;=CrashTest!$B$7,$A510&lt;=CrashTest!$C$7),5,0)))))</f>
        <v>0</v>
      </c>
      <c r="J510" s="0" t="str">
        <f aca="false">IF(I510=0,"",IF(I509=I510,MAX(J509,B510),B510))</f>
        <v/>
      </c>
      <c r="K510" s="9" t="str">
        <f aca="false">IF(I510=0,"",B510/J510-1)</f>
        <v/>
      </c>
      <c r="L510" s="0" t="n">
        <f aca="false">MATCH($A510,DailyBTC!$A:$A,0)</f>
        <v>738</v>
      </c>
      <c r="M510" s="8" t="n">
        <f aca="false">INDEX(DailyBTC!$F:$F,$L510)</f>
        <v>4728.12852099445</v>
      </c>
      <c r="N510" s="8" t="n">
        <f aca="false">INDEX(DailyETH!$F:$F,$L510)</f>
        <v>197.780810504998</v>
      </c>
      <c r="O510" s="8" t="n">
        <f aca="false">INDEX(DailyBTC!$B:$B,$L510)</f>
        <v>43530.9440388662</v>
      </c>
      <c r="P510" s="8" t="n">
        <f aca="false">INDEX(DailyETH!$B:$B,$L510)</f>
        <v>3545.75825844535</v>
      </c>
      <c r="Q510" s="9" t="n">
        <f aca="false">LN(M510/M509)</f>
        <v>-0.015566864962868</v>
      </c>
      <c r="R510" s="9" t="n">
        <f aca="false">LN(N510/N509)</f>
        <v>-0.0175471802476555</v>
      </c>
      <c r="S510" s="9" t="n">
        <f aca="false">LN(O510/O509)</f>
        <v>-0.0531229381608176</v>
      </c>
      <c r="T510" s="9" t="n">
        <f aca="false">LN(P510/P509)</f>
        <v>-0.0683645541264715</v>
      </c>
      <c r="U510" s="9" t="n">
        <f aca="false">M510/M509-1</f>
        <v>-0.015446327593995</v>
      </c>
      <c r="V510" s="9" t="n">
        <f aca="false">O510/O509-1</f>
        <v>-0.0517365724456774</v>
      </c>
    </row>
    <row r="511" customFormat="false" ht="15" hidden="false" customHeight="false" outlineLevel="0" collapsed="false">
      <c r="A511" s="5" t="n">
        <v>44567</v>
      </c>
      <c r="B511" s="6" t="n">
        <v>4696.05</v>
      </c>
      <c r="C511" s="9" t="n">
        <f aca="false">B511/B510-1</f>
        <v>-0.00096371086121283</v>
      </c>
      <c r="D511" s="9" t="n">
        <f aca="false">LN(B511/B510)</f>
        <v>-0.000964175529085811</v>
      </c>
      <c r="E511" s="9" t="n">
        <f aca="false">B511/B506-1</f>
        <v>-0.0173016680163975</v>
      </c>
      <c r="F511" s="9" t="n">
        <f aca="false">B511/B490-1</f>
        <v>0.00198431749079853</v>
      </c>
      <c r="G511" s="0" t="n">
        <f aca="false">MAX(G510,B511)</f>
        <v>4796.56</v>
      </c>
      <c r="H511" s="9" t="n">
        <f aca="false">B511/G511-1</f>
        <v>-0.0209546007972381</v>
      </c>
      <c r="I511" s="0" t="n">
        <f aca="false">IF(AND($A511&gt;=CrashTest!$B$3,$A511&lt;=CrashTest!$C$3),1,IF(AND($A511&gt;=CrashTest!$B$4,$A511&lt;=CrashTest!$C$4),2,IF(AND($A511&gt;=CrashTest!$B$5,$A511&lt;=CrashTest!$C$5),3,IF(AND($A511&gt;=CrashTest!$B$6,$A511&lt;=CrashTest!$C$6),4,IF(AND($A511&gt;=CrashTest!$B$7,$A511&lt;=CrashTest!$C$7),5,0)))))</f>
        <v>0</v>
      </c>
      <c r="J511" s="0" t="str">
        <f aca="false">IF(I511=0,"",IF(I510=I511,MAX(J510,B511),B511))</f>
        <v/>
      </c>
      <c r="K511" s="9" t="str">
        <f aca="false">IF(I511=0,"",B511/J511-1)</f>
        <v/>
      </c>
      <c r="L511" s="0" t="n">
        <f aca="false">MATCH($A511,DailyBTC!$A:$A,0)</f>
        <v>739</v>
      </c>
      <c r="M511" s="8" t="n">
        <f aca="false">INDEX(DailyBTC!$F:$F,$L511)</f>
        <v>4697.42260556847</v>
      </c>
      <c r="N511" s="8" t="n">
        <f aca="false">INDEX(DailyETH!$F:$F,$L511)</f>
        <v>196.147461184819</v>
      </c>
      <c r="O511" s="8" t="n">
        <f aca="false">INDEX(DailyBTC!$B:$B,$L511)</f>
        <v>43144.9652928112</v>
      </c>
      <c r="P511" s="8" t="n">
        <f aca="false">INDEX(DailyETH!$B:$B,$L511)</f>
        <v>3413.23750263004</v>
      </c>
      <c r="Q511" s="9" t="n">
        <f aca="false">LN(M511/M510)</f>
        <v>-0.00651548618001535</v>
      </c>
      <c r="R511" s="9" t="n">
        <f aca="false">LN(N511/N510)</f>
        <v>-0.00829267050773117</v>
      </c>
      <c r="S511" s="9" t="n">
        <f aca="false">LN(O511/O510)</f>
        <v>-0.00890631088669568</v>
      </c>
      <c r="T511" s="9" t="n">
        <f aca="false">LN(P511/P510)</f>
        <v>-0.0380907771530985</v>
      </c>
      <c r="U511" s="9" t="n">
        <f aca="false">M511/M510-1</f>
        <v>-0.00649430642370208</v>
      </c>
      <c r="V511" s="9" t="n">
        <f aca="false">O511/O510-1</f>
        <v>-0.00886676718314172</v>
      </c>
    </row>
    <row r="512" customFormat="false" ht="15" hidden="false" customHeight="false" outlineLevel="0" collapsed="false">
      <c r="A512" s="5" t="n">
        <v>44568</v>
      </c>
      <c r="B512" s="6" t="n">
        <v>4677.03</v>
      </c>
      <c r="C512" s="9" t="n">
        <f aca="false">B512/B511-1</f>
        <v>-0.00405021241255954</v>
      </c>
      <c r="D512" s="9" t="n">
        <f aca="false">LN(B512/B511)</f>
        <v>-0.00405843673720558</v>
      </c>
      <c r="E512" s="9" t="n">
        <f aca="false">B512/B507-1</f>
        <v>-0.0187047069141326</v>
      </c>
      <c r="F512" s="9" t="n">
        <f aca="false">B512/B491-1</f>
        <v>-0.00514335671029376</v>
      </c>
      <c r="G512" s="0" t="n">
        <f aca="false">MAX(G511,B512)</f>
        <v>4796.56</v>
      </c>
      <c r="H512" s="9" t="n">
        <f aca="false">B512/G512-1</f>
        <v>-0.0249199426255484</v>
      </c>
      <c r="I512" s="0" t="n">
        <f aca="false">IF(AND($A512&gt;=CrashTest!$B$3,$A512&lt;=CrashTest!$C$3),1,IF(AND($A512&gt;=CrashTest!$B$4,$A512&lt;=CrashTest!$C$4),2,IF(AND($A512&gt;=CrashTest!$B$5,$A512&lt;=CrashTest!$C$5),3,IF(AND($A512&gt;=CrashTest!$B$6,$A512&lt;=CrashTest!$C$6),4,IF(AND($A512&gt;=CrashTest!$B$7,$A512&lt;=CrashTest!$C$7),5,0)))))</f>
        <v>0</v>
      </c>
      <c r="J512" s="0" t="str">
        <f aca="false">IF(I512=0,"",IF(I511=I512,MAX(J511,B512),B512))</f>
        <v/>
      </c>
      <c r="K512" s="9" t="str">
        <f aca="false">IF(I512=0,"",B512/J512-1)</f>
        <v/>
      </c>
      <c r="L512" s="0" t="n">
        <f aca="false">MATCH($A512,DailyBTC!$A:$A,0)</f>
        <v>740</v>
      </c>
      <c r="M512" s="8" t="n">
        <f aca="false">INDEX(DailyBTC!$F:$F,$L512)</f>
        <v>4641.8350807501</v>
      </c>
      <c r="N512" s="8" t="n">
        <f aca="false">INDEX(DailyETH!$F:$F,$L512)</f>
        <v>193.12309382902</v>
      </c>
      <c r="O512" s="8" t="n">
        <f aca="false">INDEX(DailyBTC!$B:$B,$L512)</f>
        <v>41512.7845808299</v>
      </c>
      <c r="P512" s="8" t="n">
        <f aca="false">INDEX(DailyETH!$B:$B,$L512)</f>
        <v>3190.12681209819</v>
      </c>
      <c r="Q512" s="9" t="n">
        <f aca="false">LN(M512/M511)</f>
        <v>-0.0119041969128132</v>
      </c>
      <c r="R512" s="9" t="n">
        <f aca="false">LN(N512/N511)</f>
        <v>-0.0155389518763504</v>
      </c>
      <c r="S512" s="9" t="n">
        <f aca="false">LN(O512/O511)</f>
        <v>-0.0385642895447269</v>
      </c>
      <c r="T512" s="9" t="n">
        <f aca="false">LN(P512/P511)</f>
        <v>-0.0676005861323148</v>
      </c>
      <c r="U512" s="9" t="n">
        <f aca="false">M512/M511-1</f>
        <v>-0.011833622283095</v>
      </c>
      <c r="V512" s="9" t="n">
        <f aca="false">O512/O511-1</f>
        <v>-0.0378301547099228</v>
      </c>
    </row>
    <row r="513" customFormat="false" ht="15" hidden="false" customHeight="false" outlineLevel="0" collapsed="false">
      <c r="A513" s="5" t="n">
        <v>44571</v>
      </c>
      <c r="B513" s="6" t="n">
        <v>4670.29</v>
      </c>
      <c r="C513" s="9" t="n">
        <f aca="false">B513/B512-1</f>
        <v>-0.00144108547518396</v>
      </c>
      <c r="D513" s="9" t="n">
        <f aca="false">LN(B513/B512)</f>
        <v>-0.00144212483751733</v>
      </c>
      <c r="E513" s="9" t="n">
        <f aca="false">B513/B508-1</f>
        <v>-0.0263251163333723</v>
      </c>
      <c r="F513" s="9" t="n">
        <f aca="false">B513/B492-1</f>
        <v>0.000608469292654457</v>
      </c>
      <c r="G513" s="0" t="n">
        <f aca="false">MAX(G512,B513)</f>
        <v>4796.56</v>
      </c>
      <c r="H513" s="9" t="n">
        <f aca="false">B513/G513-1</f>
        <v>-0.0263251163333723</v>
      </c>
      <c r="I513" s="0" t="n">
        <f aca="false">IF(AND($A513&gt;=CrashTest!$B$3,$A513&lt;=CrashTest!$C$3),1,IF(AND($A513&gt;=CrashTest!$B$4,$A513&lt;=CrashTest!$C$4),2,IF(AND($A513&gt;=CrashTest!$B$5,$A513&lt;=CrashTest!$C$5),3,IF(AND($A513&gt;=CrashTest!$B$6,$A513&lt;=CrashTest!$C$6),4,IF(AND($A513&gt;=CrashTest!$B$7,$A513&lt;=CrashTest!$C$7),5,0)))))</f>
        <v>0</v>
      </c>
      <c r="J513" s="0" t="str">
        <f aca="false">IF(I513=0,"",IF(I512=I513,MAX(J512,B513),B513))</f>
        <v/>
      </c>
      <c r="K513" s="9" t="str">
        <f aca="false">IF(I513=0,"",B513/J513-1)</f>
        <v/>
      </c>
      <c r="L513" s="0" t="n">
        <f aca="false">MATCH($A513,DailyBTC!$A:$A,0)</f>
        <v>743</v>
      </c>
      <c r="M513" s="8" t="n">
        <f aca="false">INDEX(DailyBTC!$F:$F,$L513)</f>
        <v>4646.64277183851</v>
      </c>
      <c r="N513" s="8" t="n">
        <f aca="false">INDEX(DailyETH!$F:$F,$L513)</f>
        <v>192.237229890992</v>
      </c>
      <c r="O513" s="8" t="n">
        <f aca="false">INDEX(DailyBTC!$B:$B,$L513)</f>
        <v>41816.9510561075</v>
      </c>
      <c r="P513" s="8" t="n">
        <f aca="false">INDEX(DailyETH!$B:$B,$L513)</f>
        <v>3079.86577586207</v>
      </c>
      <c r="Q513" s="9" t="n">
        <f aca="false">LN(M513/M512)</f>
        <v>0.00103519469907699</v>
      </c>
      <c r="R513" s="9" t="n">
        <f aca="false">LN(N513/N512)</f>
        <v>-0.00459759577694121</v>
      </c>
      <c r="S513" s="9" t="n">
        <f aca="false">LN(O513/O512)</f>
        <v>0.00730034300075545</v>
      </c>
      <c r="T513" s="9" t="n">
        <f aca="false">LN(P513/P512)</f>
        <v>-0.0351746522451426</v>
      </c>
      <c r="U513" s="9" t="n">
        <f aca="false">M513/M512-1</f>
        <v>0.00103573069804797</v>
      </c>
      <c r="V513" s="9" t="n">
        <f aca="false">O513/O512-1</f>
        <v>0.00732705546854739</v>
      </c>
    </row>
    <row r="514" customFormat="false" ht="15" hidden="false" customHeight="false" outlineLevel="0" collapsed="false">
      <c r="A514" s="5" t="n">
        <v>44572</v>
      </c>
      <c r="B514" s="6" t="n">
        <v>4713.07</v>
      </c>
      <c r="C514" s="9" t="n">
        <f aca="false">B514/B513-1</f>
        <v>0.00916003074755523</v>
      </c>
      <c r="D514" s="9" t="n">
        <f aca="false">LN(B514/B513)</f>
        <v>0.00911833211299141</v>
      </c>
      <c r="E514" s="9" t="n">
        <f aca="false">B514/B509-1</f>
        <v>-0.0167871760744669</v>
      </c>
      <c r="F514" s="9" t="n">
        <f aca="false">B514/B493-1</f>
        <v>0.000222834368275082</v>
      </c>
      <c r="G514" s="0" t="n">
        <f aca="false">MAX(G513,B514)</f>
        <v>4796.56</v>
      </c>
      <c r="H514" s="9" t="n">
        <f aca="false">B514/G514-1</f>
        <v>-0.0174062244608637</v>
      </c>
      <c r="I514" s="0" t="n">
        <f aca="false">IF(AND($A514&gt;=CrashTest!$B$3,$A514&lt;=CrashTest!$C$3),1,IF(AND($A514&gt;=CrashTest!$B$4,$A514&lt;=CrashTest!$C$4),2,IF(AND($A514&gt;=CrashTest!$B$5,$A514&lt;=CrashTest!$C$5),3,IF(AND($A514&gt;=CrashTest!$B$6,$A514&lt;=CrashTest!$C$6),4,IF(AND($A514&gt;=CrashTest!$B$7,$A514&lt;=CrashTest!$C$7),5,0)))))</f>
        <v>0</v>
      </c>
      <c r="J514" s="0" t="str">
        <f aca="false">IF(I514=0,"",IF(I513=I514,MAX(J513,B514),B514))</f>
        <v/>
      </c>
      <c r="K514" s="9" t="str">
        <f aca="false">IF(I514=0,"",B514/J514-1)</f>
        <v/>
      </c>
      <c r="L514" s="0" t="n">
        <f aca="false">MATCH($A514,DailyBTC!$A:$A,0)</f>
        <v>744</v>
      </c>
      <c r="M514" s="8" t="n">
        <f aca="false">INDEX(DailyBTC!$F:$F,$L514)</f>
        <v>4668.85651734192</v>
      </c>
      <c r="N514" s="8" t="n">
        <f aca="false">INDEX(DailyETH!$F:$F,$L514)</f>
        <v>193.206484309686</v>
      </c>
      <c r="O514" s="8" t="n">
        <f aca="false">INDEX(DailyBTC!$B:$B,$L514)</f>
        <v>42768.1786116306</v>
      </c>
      <c r="P514" s="8" t="n">
        <f aca="false">INDEX(DailyETH!$B:$B,$L514)</f>
        <v>3241.95426534191</v>
      </c>
      <c r="Q514" s="9" t="n">
        <f aca="false">LN(M514/M513)</f>
        <v>0.00476921030613579</v>
      </c>
      <c r="R514" s="9" t="n">
        <f aca="false">LN(N514/N513)</f>
        <v>0.00502930220937611</v>
      </c>
      <c r="S514" s="9" t="n">
        <f aca="false">LN(O514/O513)</f>
        <v>0.0224925506945754</v>
      </c>
      <c r="T514" s="9" t="n">
        <f aca="false">LN(P514/P513)</f>
        <v>0.0512902995164298</v>
      </c>
      <c r="U514" s="9" t="n">
        <f aca="false">M514/M513-1</f>
        <v>0.00478060109075784</v>
      </c>
      <c r="V514" s="9" t="n">
        <f aca="false">O514/O513-1</f>
        <v>0.0227474153781992</v>
      </c>
    </row>
    <row r="515" customFormat="false" ht="15" hidden="false" customHeight="false" outlineLevel="0" collapsed="false">
      <c r="A515" s="5" t="n">
        <v>44573</v>
      </c>
      <c r="B515" s="6" t="n">
        <v>4726.35</v>
      </c>
      <c r="C515" s="9" t="n">
        <f aca="false">B515/B514-1</f>
        <v>0.00281769632108175</v>
      </c>
      <c r="D515" s="9" t="n">
        <f aca="false">LN(B515/B514)</f>
        <v>0.00281373405603089</v>
      </c>
      <c r="E515" s="9" t="n">
        <f aca="false">B515/B510-1</f>
        <v>0.00548230218398582</v>
      </c>
      <c r="F515" s="9" t="n">
        <f aca="false">B515/B494-1</f>
        <v>0.0122896484663642</v>
      </c>
      <c r="G515" s="0" t="n">
        <f aca="false">MAX(G514,B515)</f>
        <v>4796.56</v>
      </c>
      <c r="H515" s="9" t="n">
        <f aca="false">B515/G515-1</f>
        <v>-0.0146375735944093</v>
      </c>
      <c r="I515" s="0" t="n">
        <f aca="false">IF(AND($A515&gt;=CrashTest!$B$3,$A515&lt;=CrashTest!$C$3),1,IF(AND($A515&gt;=CrashTest!$B$4,$A515&lt;=CrashTest!$C$4),2,IF(AND($A515&gt;=CrashTest!$B$5,$A515&lt;=CrashTest!$C$5),3,IF(AND($A515&gt;=CrashTest!$B$6,$A515&lt;=CrashTest!$C$6),4,IF(AND($A515&gt;=CrashTest!$B$7,$A515&lt;=CrashTest!$C$7),5,0)))))</f>
        <v>0</v>
      </c>
      <c r="J515" s="0" t="str">
        <f aca="false">IF(I515=0,"",IF(I514=I515,MAX(J514,B515),B515))</f>
        <v/>
      </c>
      <c r="K515" s="9" t="str">
        <f aca="false">IF(I515=0,"",B515/J515-1)</f>
        <v/>
      </c>
      <c r="L515" s="0" t="n">
        <f aca="false">MATCH($A515,DailyBTC!$A:$A,0)</f>
        <v>745</v>
      </c>
      <c r="M515" s="8" t="n">
        <f aca="false">INDEX(DailyBTC!$F:$F,$L515)</f>
        <v>4699.53373295786</v>
      </c>
      <c r="N515" s="8" t="n">
        <f aca="false">INDEX(DailyETH!$F:$F,$L515)</f>
        <v>193.533411670404</v>
      </c>
      <c r="O515" s="8" t="n">
        <f aca="false">INDEX(DailyBTC!$B:$B,$L515)</f>
        <v>43961.0265441262</v>
      </c>
      <c r="P515" s="8" t="n">
        <f aca="false">INDEX(DailyETH!$B:$B,$L515)</f>
        <v>3372.8478100526</v>
      </c>
      <c r="Q515" s="9" t="n">
        <f aca="false">LN(M515/M514)</f>
        <v>0.00654911344296918</v>
      </c>
      <c r="R515" s="9" t="n">
        <f aca="false">LN(N515/N514)</f>
        <v>0.00169068380061697</v>
      </c>
      <c r="S515" s="9" t="n">
        <f aca="false">LN(O515/O514)</f>
        <v>0.0275091453607405</v>
      </c>
      <c r="T515" s="9" t="n">
        <f aca="false">LN(P515/P514)</f>
        <v>0.0395811187192666</v>
      </c>
      <c r="U515" s="9" t="n">
        <f aca="false">M515/M514-1</f>
        <v>0.00657060577937929</v>
      </c>
      <c r="V515" s="9" t="n">
        <f aca="false">O515/O514-1</f>
        <v>0.0278910154984062</v>
      </c>
    </row>
    <row r="516" customFormat="false" ht="15" hidden="false" customHeight="false" outlineLevel="0" collapsed="false">
      <c r="A516" s="5" t="n">
        <v>44574</v>
      </c>
      <c r="B516" s="6" t="n">
        <v>4659.03</v>
      </c>
      <c r="C516" s="9" t="n">
        <f aca="false">B516/B515-1</f>
        <v>-0.0142435494620586</v>
      </c>
      <c r="D516" s="9" t="n">
        <f aca="false">LN(B516/B515)</f>
        <v>-0.0143459624589062</v>
      </c>
      <c r="E516" s="9" t="n">
        <f aca="false">B516/B511-1</f>
        <v>-0.00788322100488714</v>
      </c>
      <c r="F516" s="9" t="n">
        <f aca="false">B516/B495-1</f>
        <v>0.00538185490570964</v>
      </c>
      <c r="G516" s="0" t="n">
        <f aca="false">MAX(G515,B516)</f>
        <v>4796.56</v>
      </c>
      <c r="H516" s="9" t="n">
        <f aca="false">B516/G516-1</f>
        <v>-0.0286726320529714</v>
      </c>
      <c r="I516" s="0" t="n">
        <f aca="false">IF(AND($A516&gt;=CrashTest!$B$3,$A516&lt;=CrashTest!$C$3),1,IF(AND($A516&gt;=CrashTest!$B$4,$A516&lt;=CrashTest!$C$4),2,IF(AND($A516&gt;=CrashTest!$B$5,$A516&lt;=CrashTest!$C$5),3,IF(AND($A516&gt;=CrashTest!$B$6,$A516&lt;=CrashTest!$C$6),4,IF(AND($A516&gt;=CrashTest!$B$7,$A516&lt;=CrashTest!$C$7),5,0)))))</f>
        <v>0</v>
      </c>
      <c r="J516" s="0" t="str">
        <f aca="false">IF(I516=0,"",IF(I515=I516,MAX(J515,B516),B516))</f>
        <v/>
      </c>
      <c r="K516" s="9" t="str">
        <f aca="false">IF(I516=0,"",B516/J516-1)</f>
        <v/>
      </c>
      <c r="L516" s="0" t="n">
        <f aca="false">MATCH($A516,DailyBTC!$A:$A,0)</f>
        <v>746</v>
      </c>
      <c r="M516" s="8" t="n">
        <f aca="false">INDEX(DailyBTC!$F:$F,$L516)</f>
        <v>4645.48450649605</v>
      </c>
      <c r="N516" s="8" t="n">
        <f aca="false">INDEX(DailyETH!$F:$F,$L516)</f>
        <v>193.531856792618</v>
      </c>
      <c r="O516" s="8" t="n">
        <f aca="false">INDEX(DailyBTC!$B:$B,$L516)</f>
        <v>42626.8653924605</v>
      </c>
      <c r="P516" s="8" t="n">
        <f aca="false">INDEX(DailyETH!$B:$B,$L516)</f>
        <v>3253.07153477499</v>
      </c>
      <c r="Q516" s="9" t="n">
        <f aca="false">LN(M516/M515)</f>
        <v>-0.0115676241113926</v>
      </c>
      <c r="R516" s="9" t="n">
        <f aca="false">LN(N516/N515)</f>
        <v>-8.03418912914114E-006</v>
      </c>
      <c r="S516" s="9" t="n">
        <f aca="false">LN(O516/O515)</f>
        <v>-0.0308187835208954</v>
      </c>
      <c r="T516" s="9" t="n">
        <f aca="false">LN(P516/P515)</f>
        <v>-0.0361577973554198</v>
      </c>
      <c r="U516" s="9" t="n">
        <f aca="false">M516/M515-1</f>
        <v>-0.0115009763804358</v>
      </c>
      <c r="V516" s="9" t="n">
        <f aca="false">O516/O515-1</f>
        <v>-0.0303487260545776</v>
      </c>
    </row>
    <row r="517" customFormat="false" ht="15" hidden="false" customHeight="false" outlineLevel="0" collapsed="false">
      <c r="A517" s="5" t="n">
        <v>44575</v>
      </c>
      <c r="B517" s="6" t="n">
        <v>4662.85</v>
      </c>
      <c r="C517" s="9" t="n">
        <f aca="false">B517/B516-1</f>
        <v>0.000819913157889207</v>
      </c>
      <c r="D517" s="9" t="n">
        <f aca="false">LN(B517/B516)</f>
        <v>0.000819577212714006</v>
      </c>
      <c r="E517" s="9" t="n">
        <f aca="false">B517/B512-1</f>
        <v>-0.00303183858132172</v>
      </c>
      <c r="F517" s="9" t="n">
        <f aca="false">B517/B496-1</f>
        <v>-0.00997908638279355</v>
      </c>
      <c r="G517" s="0" t="n">
        <f aca="false">MAX(G516,B517)</f>
        <v>4796.56</v>
      </c>
      <c r="H517" s="9" t="n">
        <f aca="false">B517/G517-1</f>
        <v>-0.0278762279633737</v>
      </c>
      <c r="I517" s="0" t="n">
        <f aca="false">IF(AND($A517&gt;=CrashTest!$B$3,$A517&lt;=CrashTest!$C$3),1,IF(AND($A517&gt;=CrashTest!$B$4,$A517&lt;=CrashTest!$C$4),2,IF(AND($A517&gt;=CrashTest!$B$5,$A517&lt;=CrashTest!$C$5),3,IF(AND($A517&gt;=CrashTest!$B$6,$A517&lt;=CrashTest!$C$6),4,IF(AND($A517&gt;=CrashTest!$B$7,$A517&lt;=CrashTest!$C$7),5,0)))))</f>
        <v>0</v>
      </c>
      <c r="J517" s="0" t="str">
        <f aca="false">IF(I517=0,"",IF(I516=I517,MAX(J516,B517),B517))</f>
        <v/>
      </c>
      <c r="K517" s="9" t="str">
        <f aca="false">IF(I517=0,"",B517/J517-1)</f>
        <v/>
      </c>
      <c r="L517" s="0" t="n">
        <f aca="false">MATCH($A517,DailyBTC!$A:$A,0)</f>
        <v>747</v>
      </c>
      <c r="M517" s="8" t="n">
        <f aca="false">INDEX(DailyBTC!$F:$F,$L517)</f>
        <v>4643.52178936152</v>
      </c>
      <c r="N517" s="8" t="n">
        <f aca="false">INDEX(DailyETH!$F:$F,$L517)</f>
        <v>192.219304633116</v>
      </c>
      <c r="O517" s="8" t="n">
        <f aca="false">INDEX(DailyBTC!$B:$B,$L517)</f>
        <v>43102.6476180596</v>
      </c>
      <c r="P517" s="8" t="n">
        <f aca="false">INDEX(DailyETH!$B:$B,$L517)</f>
        <v>3308.71572647575</v>
      </c>
      <c r="Q517" s="9" t="n">
        <f aca="false">LN(M517/M516)</f>
        <v>-0.00042258926331301</v>
      </c>
      <c r="R517" s="9" t="n">
        <f aca="false">LN(N517/N516)</f>
        <v>-0.00680520167503423</v>
      </c>
      <c r="S517" s="9" t="n">
        <f aca="false">LN(O517/O516)</f>
        <v>0.0110997273572454</v>
      </c>
      <c r="T517" s="9" t="n">
        <f aca="false">LN(P517/P516)</f>
        <v>0.0169604784040807</v>
      </c>
      <c r="U517" s="9" t="n">
        <f aca="false">M517/M516-1</f>
        <v>-0.000422499985046732</v>
      </c>
      <c r="V517" s="9" t="n">
        <f aca="false">O517/O516-1</f>
        <v>0.0111615578865261</v>
      </c>
    </row>
    <row r="518" customFormat="false" ht="15" hidden="false" customHeight="false" outlineLevel="0" collapsed="false">
      <c r="A518" s="5" t="n">
        <v>44579</v>
      </c>
      <c r="B518" s="6" t="n">
        <v>4577.11</v>
      </c>
      <c r="C518" s="9" t="n">
        <f aca="false">B518/B517-1</f>
        <v>-0.0183878958147915</v>
      </c>
      <c r="D518" s="9" t="n">
        <f aca="false">LN(B518/B517)</f>
        <v>-0.0185590545844367</v>
      </c>
      <c r="E518" s="9" t="n">
        <f aca="false">B518/B513-1</f>
        <v>-0.0199516518246191</v>
      </c>
      <c r="F518" s="9" t="n">
        <f aca="false">B518/B497-1</f>
        <v>-0.01961158102843</v>
      </c>
      <c r="G518" s="0" t="n">
        <f aca="false">MAX(G517,B518)</f>
        <v>4796.56</v>
      </c>
      <c r="H518" s="9" t="n">
        <f aca="false">B518/G518-1</f>
        <v>-0.0457515386026653</v>
      </c>
      <c r="I518" s="0" t="n">
        <f aca="false">IF(AND($A518&gt;=CrashTest!$B$3,$A518&lt;=CrashTest!$C$3),1,IF(AND($A518&gt;=CrashTest!$B$4,$A518&lt;=CrashTest!$C$4),2,IF(AND($A518&gt;=CrashTest!$B$5,$A518&lt;=CrashTest!$C$5),3,IF(AND($A518&gt;=CrashTest!$B$6,$A518&lt;=CrashTest!$C$6),4,IF(AND($A518&gt;=CrashTest!$B$7,$A518&lt;=CrashTest!$C$7),5,0)))))</f>
        <v>0</v>
      </c>
      <c r="J518" s="0" t="str">
        <f aca="false">IF(I518=0,"",IF(I517=I518,MAX(J517,B518),B518))</f>
        <v/>
      </c>
      <c r="K518" s="9" t="str">
        <f aca="false">IF(I518=0,"",B518/J518-1)</f>
        <v/>
      </c>
      <c r="L518" s="0" t="n">
        <f aca="false">MATCH($A518,DailyBTC!$A:$A,0)</f>
        <v>751</v>
      </c>
      <c r="M518" s="8" t="n">
        <f aca="false">INDEX(DailyBTC!$F:$F,$L518)</f>
        <v>4592.41763594127</v>
      </c>
      <c r="N518" s="8" t="n">
        <f aca="false">INDEX(DailyETH!$F:$F,$L518)</f>
        <v>192.153776002993</v>
      </c>
      <c r="O518" s="8" t="n">
        <f aca="false">INDEX(DailyBTC!$B:$B,$L518)</f>
        <v>42431.2319670368</v>
      </c>
      <c r="P518" s="8" t="n">
        <f aca="false">INDEX(DailyETH!$B:$B,$L518)</f>
        <v>3165.79673085915</v>
      </c>
      <c r="Q518" s="9" t="n">
        <f aca="false">LN(M518/M517)</f>
        <v>-0.0110664811912686</v>
      </c>
      <c r="R518" s="9" t="n">
        <f aca="false">LN(N518/N517)</f>
        <v>-0.000340963683767161</v>
      </c>
      <c r="S518" s="9" t="n">
        <f aca="false">LN(O518/O517)</f>
        <v>-0.0156997308011077</v>
      </c>
      <c r="T518" s="9" t="n">
        <f aca="false">LN(P518/P517)</f>
        <v>-0.0441553604285936</v>
      </c>
      <c r="U518" s="9" t="n">
        <f aca="false">M518/M517-1</f>
        <v>-0.0110054729445502</v>
      </c>
      <c r="V518" s="9" t="n">
        <f aca="false">O518/O517-1</f>
        <v>-0.0155771324530302</v>
      </c>
    </row>
    <row r="519" customFormat="false" ht="15" hidden="false" customHeight="false" outlineLevel="0" collapsed="false">
      <c r="A519" s="5" t="n">
        <v>44580</v>
      </c>
      <c r="B519" s="6" t="n">
        <v>4532.76</v>
      </c>
      <c r="C519" s="9" t="n">
        <f aca="false">B519/B518-1</f>
        <v>-0.00968952024312275</v>
      </c>
      <c r="D519" s="9" t="n">
        <f aca="false">LN(B519/B518)</f>
        <v>-0.00973676910465574</v>
      </c>
      <c r="E519" s="9" t="n">
        <f aca="false">B519/B514-1</f>
        <v>-0.0382574415402274</v>
      </c>
      <c r="F519" s="9" t="n">
        <f aca="false">B519/B498-1</f>
        <v>-0.0190190103535441</v>
      </c>
      <c r="G519" s="0" t="n">
        <f aca="false">MAX(G518,B519)</f>
        <v>4796.56</v>
      </c>
      <c r="H519" s="9" t="n">
        <f aca="false">B519/G519-1</f>
        <v>-0.0549977483863435</v>
      </c>
      <c r="I519" s="0" t="n">
        <f aca="false">IF(AND($A519&gt;=CrashTest!$B$3,$A519&lt;=CrashTest!$C$3),1,IF(AND($A519&gt;=CrashTest!$B$4,$A519&lt;=CrashTest!$C$4),2,IF(AND($A519&gt;=CrashTest!$B$5,$A519&lt;=CrashTest!$C$5),3,IF(AND($A519&gt;=CrashTest!$B$6,$A519&lt;=CrashTest!$C$6),4,IF(AND($A519&gt;=CrashTest!$B$7,$A519&lt;=CrashTest!$C$7),5,0)))))</f>
        <v>0</v>
      </c>
      <c r="J519" s="0" t="str">
        <f aca="false">IF(I519=0,"",IF(I518=I519,MAX(J518,B519),B519))</f>
        <v/>
      </c>
      <c r="K519" s="9" t="str">
        <f aca="false">IF(I519=0,"",B519/J519-1)</f>
        <v/>
      </c>
      <c r="L519" s="0" t="n">
        <f aca="false">MATCH($A519,DailyBTC!$A:$A,0)</f>
        <v>752</v>
      </c>
      <c r="M519" s="8" t="n">
        <f aca="false">INDEX(DailyBTC!$F:$F,$L519)</f>
        <v>4535.74458099748</v>
      </c>
      <c r="N519" s="8" t="n">
        <f aca="false">INDEX(DailyETH!$F:$F,$L519)</f>
        <v>189.315394180069</v>
      </c>
      <c r="O519" s="8" t="n">
        <f aca="false">INDEX(DailyBTC!$B:$B,$L519)</f>
        <v>41787.722012858</v>
      </c>
      <c r="P519" s="8" t="n">
        <f aca="false">INDEX(DailyETH!$B:$B,$L519)</f>
        <v>3105.41949795441</v>
      </c>
      <c r="Q519" s="9" t="n">
        <f aca="false">LN(M519/M518)</f>
        <v>-0.0124173479390604</v>
      </c>
      <c r="R519" s="9" t="n">
        <f aca="false">LN(N519/N518)</f>
        <v>-0.0148815916322866</v>
      </c>
      <c r="S519" s="9" t="n">
        <f aca="false">LN(O519/O518)</f>
        <v>-0.0152821294419433</v>
      </c>
      <c r="T519" s="9" t="n">
        <f aca="false">LN(P519/P518)</f>
        <v>-0.019255945355282</v>
      </c>
      <c r="U519" s="9" t="n">
        <f aca="false">M519/M518-1</f>
        <v>-0.0123405707922253</v>
      </c>
      <c r="V519" s="9" t="n">
        <f aca="false">O519/O518-1</f>
        <v>-0.0151659502764077</v>
      </c>
    </row>
    <row r="520" customFormat="false" ht="15" hidden="false" customHeight="false" outlineLevel="0" collapsed="false">
      <c r="A520" s="5" t="n">
        <v>44581</v>
      </c>
      <c r="B520" s="6" t="n">
        <v>4482.73</v>
      </c>
      <c r="C520" s="9" t="n">
        <f aca="false">B520/B519-1</f>
        <v>-0.0110374253214378</v>
      </c>
      <c r="D520" s="9" t="n">
        <f aca="false">LN(B520/B519)</f>
        <v>-0.0110987896542402</v>
      </c>
      <c r="E520" s="9" t="n">
        <f aca="false">B520/B515-1</f>
        <v>-0.0515450611994458</v>
      </c>
      <c r="F520" s="9" t="n">
        <f aca="false">B520/B499-1</f>
        <v>-0.018671109145757</v>
      </c>
      <c r="G520" s="0" t="n">
        <f aca="false">MAX(G519,B520)</f>
        <v>4796.56</v>
      </c>
      <c r="H520" s="9" t="n">
        <f aca="false">B520/G520-1</f>
        <v>-0.06542814016712</v>
      </c>
      <c r="I520" s="0" t="n">
        <f aca="false">IF(AND($A520&gt;=CrashTest!$B$3,$A520&lt;=CrashTest!$C$3),1,IF(AND($A520&gt;=CrashTest!$B$4,$A520&lt;=CrashTest!$C$4),2,IF(AND($A520&gt;=CrashTest!$B$5,$A520&lt;=CrashTest!$C$5),3,IF(AND($A520&gt;=CrashTest!$B$6,$A520&lt;=CrashTest!$C$6),4,IF(AND($A520&gt;=CrashTest!$B$7,$A520&lt;=CrashTest!$C$7),5,0)))))</f>
        <v>0</v>
      </c>
      <c r="J520" s="0" t="str">
        <f aca="false">IF(I520=0,"",IF(I519=I520,MAX(J519,B520),B520))</f>
        <v/>
      </c>
      <c r="K520" s="9" t="str">
        <f aca="false">IF(I520=0,"",B520/J520-1)</f>
        <v/>
      </c>
      <c r="L520" s="0" t="n">
        <f aca="false">MATCH($A520,DailyBTC!$A:$A,0)</f>
        <v>753</v>
      </c>
      <c r="M520" s="8" t="n">
        <f aca="false">INDEX(DailyBTC!$F:$F,$L520)</f>
        <v>4502.21182523095</v>
      </c>
      <c r="N520" s="8" t="n">
        <f aca="false">INDEX(DailyETH!$F:$F,$L520)</f>
        <v>187.236251602006</v>
      </c>
      <c r="O520" s="8" t="n">
        <f aca="false">INDEX(DailyBTC!$B:$B,$L520)</f>
        <v>40756.1261630625</v>
      </c>
      <c r="P520" s="8" t="n">
        <f aca="false">INDEX(DailyETH!$B:$B,$L520)</f>
        <v>3011.87563880772</v>
      </c>
      <c r="Q520" s="9" t="n">
        <f aca="false">LN(M520/M519)</f>
        <v>-0.00742046279662743</v>
      </c>
      <c r="R520" s="9" t="n">
        <f aca="false">LN(N520/N519)</f>
        <v>-0.0110431794995995</v>
      </c>
      <c r="S520" s="9" t="n">
        <f aca="false">LN(O520/O519)</f>
        <v>-0.0249964009557505</v>
      </c>
      <c r="T520" s="9" t="n">
        <f aca="false">LN(P520/P519)</f>
        <v>-0.030585789762003</v>
      </c>
      <c r="U520" s="9" t="n">
        <f aca="false">M520/M519-1</f>
        <v>-0.00739299913558023</v>
      </c>
      <c r="V520" s="9" t="n">
        <f aca="false">O520/O519-1</f>
        <v>-0.0246865777818203</v>
      </c>
    </row>
    <row r="521" customFormat="false" ht="15" hidden="false" customHeight="false" outlineLevel="0" collapsed="false">
      <c r="A521" s="5" t="n">
        <v>44582</v>
      </c>
      <c r="B521" s="6" t="n">
        <v>4397.94</v>
      </c>
      <c r="C521" s="9" t="n">
        <f aca="false">B521/B520-1</f>
        <v>-0.0189148130714988</v>
      </c>
      <c r="D521" s="9" t="n">
        <f aca="false">LN(B521/B520)</f>
        <v>-0.0190959863586354</v>
      </c>
      <c r="E521" s="9" t="n">
        <f aca="false">B521/B516-1</f>
        <v>-0.0560395618830529</v>
      </c>
      <c r="F521" s="9" t="n">
        <f aca="false">B521/B500-1</f>
        <v>-0.0540498103987112</v>
      </c>
      <c r="G521" s="0" t="n">
        <f aca="false">MAX(G520,B521)</f>
        <v>4796.56</v>
      </c>
      <c r="H521" s="9" t="n">
        <f aca="false">B521/G521-1</f>
        <v>-0.0831053921977418</v>
      </c>
      <c r="I521" s="0" t="n">
        <f aca="false">IF(AND($A521&gt;=CrashTest!$B$3,$A521&lt;=CrashTest!$C$3),1,IF(AND($A521&gt;=CrashTest!$B$4,$A521&lt;=CrashTest!$C$4),2,IF(AND($A521&gt;=CrashTest!$B$5,$A521&lt;=CrashTest!$C$5),3,IF(AND($A521&gt;=CrashTest!$B$6,$A521&lt;=CrashTest!$C$6),4,IF(AND($A521&gt;=CrashTest!$B$7,$A521&lt;=CrashTest!$C$7),5,0)))))</f>
        <v>0</v>
      </c>
      <c r="J521" s="0" t="str">
        <f aca="false">IF(I521=0,"",IF(I520=I521,MAX(J520,B521),B521))</f>
        <v/>
      </c>
      <c r="K521" s="9" t="str">
        <f aca="false">IF(I521=0,"",B521/J521-1)</f>
        <v/>
      </c>
      <c r="L521" s="0" t="n">
        <f aca="false">MATCH($A521,DailyBTC!$A:$A,0)</f>
        <v>754</v>
      </c>
      <c r="M521" s="8" t="n">
        <f aca="false">INDEX(DailyBTC!$F:$F,$L521)</f>
        <v>4413.65747338252</v>
      </c>
      <c r="N521" s="8" t="n">
        <f aca="false">INDEX(DailyETH!$F:$F,$L521)</f>
        <v>181.963885410444</v>
      </c>
      <c r="O521" s="8" t="n">
        <f aca="false">INDEX(DailyBTC!$B:$B,$L521)</f>
        <v>36492.2872241379</v>
      </c>
      <c r="P521" s="8" t="n">
        <f aca="false">INDEX(DailyETH!$B:$B,$L521)</f>
        <v>2565.0556484512</v>
      </c>
      <c r="Q521" s="9" t="n">
        <f aca="false">LN(M521/M520)</f>
        <v>-0.0198650879652537</v>
      </c>
      <c r="R521" s="9" t="n">
        <f aca="false">LN(N521/N520)</f>
        <v>-0.0285629614396884</v>
      </c>
      <c r="S521" s="9" t="n">
        <f aca="false">LN(O521/O520)</f>
        <v>-0.110505234345692</v>
      </c>
      <c r="T521" s="9" t="n">
        <f aca="false">LN(P521/P520)</f>
        <v>-0.160582846818791</v>
      </c>
      <c r="U521" s="9" t="n">
        <f aca="false">M521/M520-1</f>
        <v>-0.019669077174948</v>
      </c>
      <c r="V521" s="9" t="n">
        <f aca="false">O521/O520-1</f>
        <v>-0.104618356559828</v>
      </c>
    </row>
    <row r="522" customFormat="false" ht="15" hidden="false" customHeight="false" outlineLevel="0" collapsed="false">
      <c r="A522" s="5" t="n">
        <v>44585</v>
      </c>
      <c r="B522" s="6" t="n">
        <v>4410.13</v>
      </c>
      <c r="C522" s="9" t="n">
        <f aca="false">B522/B521-1</f>
        <v>0.00277175222945303</v>
      </c>
      <c r="D522" s="9" t="n">
        <f aca="false">LN(B522/B521)</f>
        <v>0.00276791800761683</v>
      </c>
      <c r="E522" s="9" t="n">
        <f aca="false">B522/B517-1</f>
        <v>-0.0541986124366</v>
      </c>
      <c r="F522" s="9" t="n">
        <f aca="false">B522/B501-1</f>
        <v>-0.0609871906246274</v>
      </c>
      <c r="G522" s="0" t="n">
        <f aca="false">MAX(G521,B522)</f>
        <v>4796.56</v>
      </c>
      <c r="H522" s="9" t="n">
        <f aca="false">B522/G522-1</f>
        <v>-0.0805639875243925</v>
      </c>
      <c r="I522" s="0" t="n">
        <f aca="false">IF(AND($A522&gt;=CrashTest!$B$3,$A522&lt;=CrashTest!$C$3),1,IF(AND($A522&gt;=CrashTest!$B$4,$A522&lt;=CrashTest!$C$4),2,IF(AND($A522&gt;=CrashTest!$B$5,$A522&lt;=CrashTest!$C$5),3,IF(AND($A522&gt;=CrashTest!$B$6,$A522&lt;=CrashTest!$C$6),4,IF(AND($A522&gt;=CrashTest!$B$7,$A522&lt;=CrashTest!$C$7),5,0)))))</f>
        <v>0</v>
      </c>
      <c r="J522" s="0" t="str">
        <f aca="false">IF(I522=0,"",IF(I521=I522,MAX(J521,B522),B522))</f>
        <v/>
      </c>
      <c r="K522" s="9" t="str">
        <f aca="false">IF(I522=0,"",B522/J522-1)</f>
        <v/>
      </c>
      <c r="L522" s="0" t="n">
        <f aca="false">MATCH($A522,DailyBTC!$A:$A,0)</f>
        <v>757</v>
      </c>
      <c r="M522" s="8" t="n">
        <f aca="false">INDEX(DailyBTC!$F:$F,$L522)</f>
        <v>4406.65802436222</v>
      </c>
      <c r="N522" s="8" t="n">
        <f aca="false">INDEX(DailyETH!$F:$F,$L522)</f>
        <v>181.2821370145</v>
      </c>
      <c r="O522" s="8" t="n">
        <f aca="false">INDEX(DailyBTC!$B:$B,$L522)</f>
        <v>36659.7252206312</v>
      </c>
      <c r="P522" s="8" t="n">
        <f aca="false">INDEX(DailyETH!$B:$B,$L522)</f>
        <v>2439.12303068381</v>
      </c>
      <c r="Q522" s="9" t="n">
        <f aca="false">LN(M522/M521)</f>
        <v>-0.0015871202093297</v>
      </c>
      <c r="R522" s="9" t="n">
        <f aca="false">LN(N522/N521)</f>
        <v>-0.00375364989200303</v>
      </c>
      <c r="S522" s="9" t="n">
        <f aca="false">LN(O522/O521)</f>
        <v>0.00457781770605315</v>
      </c>
      <c r="T522" s="9" t="n">
        <f aca="false">LN(P522/P521)</f>
        <v>-0.0503416126436386</v>
      </c>
      <c r="U522" s="9" t="n">
        <f aca="false">M522/M521-1</f>
        <v>-0.00158586140009886</v>
      </c>
      <c r="V522" s="9" t="n">
        <f aca="false">O522/O521-1</f>
        <v>0.00458831192095155</v>
      </c>
    </row>
    <row r="523" customFormat="false" ht="15" hidden="false" customHeight="false" outlineLevel="0" collapsed="false">
      <c r="A523" s="5" t="n">
        <v>44586</v>
      </c>
      <c r="B523" s="6" t="n">
        <v>4356.45</v>
      </c>
      <c r="C523" s="9" t="n">
        <f aca="false">B523/B522-1</f>
        <v>-0.0121719767897999</v>
      </c>
      <c r="D523" s="9" t="n">
        <f aca="false">LN(B523/B522)</f>
        <v>-0.0122466619621605</v>
      </c>
      <c r="E523" s="9" t="n">
        <f aca="false">B523/B518-1</f>
        <v>-0.0482094596808903</v>
      </c>
      <c r="F523" s="9" t="n">
        <f aca="false">B523/B502-1</f>
        <v>-0.0781541287276837</v>
      </c>
      <c r="G523" s="0" t="n">
        <f aca="false">MAX(G522,B523)</f>
        <v>4796.56</v>
      </c>
      <c r="H523" s="9" t="n">
        <f aca="false">B523/G523-1</f>
        <v>-0.0917553413279518</v>
      </c>
      <c r="I523" s="0" t="n">
        <f aca="false">IF(AND($A523&gt;=CrashTest!$B$3,$A523&lt;=CrashTest!$C$3),1,IF(AND($A523&gt;=CrashTest!$B$4,$A523&lt;=CrashTest!$C$4),2,IF(AND($A523&gt;=CrashTest!$B$5,$A523&lt;=CrashTest!$C$5),3,IF(AND($A523&gt;=CrashTest!$B$6,$A523&lt;=CrashTest!$C$6),4,IF(AND($A523&gt;=CrashTest!$B$7,$A523&lt;=CrashTest!$C$7),5,0)))))</f>
        <v>0</v>
      </c>
      <c r="J523" s="0" t="str">
        <f aca="false">IF(I523=0,"",IF(I522=I523,MAX(J522,B523),B523))</f>
        <v/>
      </c>
      <c r="K523" s="9" t="str">
        <f aca="false">IF(I523=0,"",B523/J523-1)</f>
        <v/>
      </c>
      <c r="L523" s="0" t="n">
        <f aca="false">MATCH($A523,DailyBTC!$A:$A,0)</f>
        <v>758</v>
      </c>
      <c r="M523" s="8" t="n">
        <f aca="false">INDEX(DailyBTC!$F:$F,$L523)</f>
        <v>4406.36659335801</v>
      </c>
      <c r="N523" s="8" t="n">
        <f aca="false">INDEX(DailyETH!$F:$F,$L523)</f>
        <v>181.335687011146</v>
      </c>
      <c r="O523" s="8" t="n">
        <f aca="false">INDEX(DailyBTC!$B:$B,$L523)</f>
        <v>36952.586773232</v>
      </c>
      <c r="P523" s="8" t="n">
        <f aca="false">INDEX(DailyETH!$B:$B,$L523)</f>
        <v>2458.38200011689</v>
      </c>
      <c r="Q523" s="9" t="n">
        <f aca="false">LN(M523/M522)</f>
        <v>-6.61364326015972E-005</v>
      </c>
      <c r="R523" s="9" t="n">
        <f aca="false">LN(N523/N522)</f>
        <v>0.000295352260625831</v>
      </c>
      <c r="S523" s="9" t="n">
        <f aca="false">LN(O523/O522)</f>
        <v>0.00795690530055579</v>
      </c>
      <c r="T523" s="9" t="n">
        <f aca="false">LN(P523/P522)</f>
        <v>0.00786484897317393</v>
      </c>
      <c r="U523" s="9" t="n">
        <f aca="false">M523/M522-1</f>
        <v>-6.61342456359515E-005</v>
      </c>
      <c r="V523" s="9" t="n">
        <f aca="false">O523/O522-1</f>
        <v>0.00798864560054002</v>
      </c>
    </row>
    <row r="524" customFormat="false" ht="15" hidden="false" customHeight="false" outlineLevel="0" collapsed="false">
      <c r="A524" s="5" t="n">
        <v>44587</v>
      </c>
      <c r="B524" s="6" t="n">
        <v>4349.93</v>
      </c>
      <c r="C524" s="9" t="n">
        <f aca="false">B524/B523-1</f>
        <v>-0.00149663143155543</v>
      </c>
      <c r="D524" s="9" t="n">
        <f aca="false">LN(B524/B523)</f>
        <v>-0.00149775250306992</v>
      </c>
      <c r="E524" s="9" t="n">
        <f aca="false">B524/B519-1</f>
        <v>-0.0403352482814002</v>
      </c>
      <c r="F524" s="9" t="n">
        <f aca="false">B524/B503-1</f>
        <v>-0.092098205247548</v>
      </c>
      <c r="G524" s="0" t="n">
        <f aca="false">MAX(G523,B524)</f>
        <v>4796.56</v>
      </c>
      <c r="H524" s="9" t="n">
        <f aca="false">B524/G524-1</f>
        <v>-0.0931146488316628</v>
      </c>
      <c r="I524" s="0" t="n">
        <f aca="false">IF(AND($A524&gt;=CrashTest!$B$3,$A524&lt;=CrashTest!$C$3),1,IF(AND($A524&gt;=CrashTest!$B$4,$A524&lt;=CrashTest!$C$4),2,IF(AND($A524&gt;=CrashTest!$B$5,$A524&lt;=CrashTest!$C$5),3,IF(AND($A524&gt;=CrashTest!$B$6,$A524&lt;=CrashTest!$C$6),4,IF(AND($A524&gt;=CrashTest!$B$7,$A524&lt;=CrashTest!$C$7),5,0)))))</f>
        <v>0</v>
      </c>
      <c r="J524" s="0" t="str">
        <f aca="false">IF(I524=0,"",IF(I523=I524,MAX(J523,B524),B524))</f>
        <v/>
      </c>
      <c r="K524" s="9" t="str">
        <f aca="false">IF(I524=0,"",B524/J524-1)</f>
        <v/>
      </c>
      <c r="L524" s="0" t="n">
        <f aca="false">MATCH($A524,DailyBTC!$A:$A,0)</f>
        <v>759</v>
      </c>
      <c r="M524" s="8" t="n">
        <f aca="false">INDEX(DailyBTC!$F:$F,$L524)</f>
        <v>4407.93356704886</v>
      </c>
      <c r="N524" s="8" t="n">
        <f aca="false">INDEX(DailyETH!$F:$F,$L524)</f>
        <v>182.011239075821</v>
      </c>
      <c r="O524" s="8" t="n">
        <f aca="false">INDEX(DailyBTC!$B:$B,$L524)</f>
        <v>36825.8245993571</v>
      </c>
      <c r="P524" s="8" t="n">
        <f aca="false">INDEX(DailyETH!$B:$B,$L524)</f>
        <v>2467.10777206312</v>
      </c>
      <c r="Q524" s="9" t="n">
        <f aca="false">LN(M524/M523)</f>
        <v>0.000355552608565774</v>
      </c>
      <c r="R524" s="9" t="n">
        <f aca="false">LN(N524/N523)</f>
        <v>0.00371850038952577</v>
      </c>
      <c r="S524" s="9" t="n">
        <f aca="false">LN(O524/O523)</f>
        <v>-0.00343629786144873</v>
      </c>
      <c r="T524" s="9" t="n">
        <f aca="false">LN(P524/P523)</f>
        <v>0.0035431120469947</v>
      </c>
      <c r="U524" s="9" t="n">
        <f aca="false">M524/M523-1</f>
        <v>0.000355615824886524</v>
      </c>
      <c r="V524" s="9" t="n">
        <f aca="false">O524/O523-1</f>
        <v>-0.00343040054686283</v>
      </c>
    </row>
    <row r="525" customFormat="false" ht="15" hidden="false" customHeight="false" outlineLevel="0" collapsed="false">
      <c r="A525" s="5" t="n">
        <v>44588</v>
      </c>
      <c r="B525" s="6" t="n">
        <v>4326.51</v>
      </c>
      <c r="C525" s="9" t="n">
        <f aca="false">B525/B524-1</f>
        <v>-0.00538399468497197</v>
      </c>
      <c r="D525" s="9" t="n">
        <f aca="false">LN(B525/B524)</f>
        <v>-0.00539854061799904</v>
      </c>
      <c r="E525" s="9" t="n">
        <f aca="false">B525/B520-1</f>
        <v>-0.03484929942245</v>
      </c>
      <c r="F525" s="9" t="n">
        <f aca="false">B525/B504-1</f>
        <v>-0.0960732081857784</v>
      </c>
      <c r="G525" s="0" t="n">
        <f aca="false">MAX(G524,B525)</f>
        <v>4796.56</v>
      </c>
      <c r="H525" s="9" t="n">
        <f aca="false">B525/G525-1</f>
        <v>-0.0979973147422319</v>
      </c>
      <c r="I525" s="0" t="n">
        <f aca="false">IF(AND($A525&gt;=CrashTest!$B$3,$A525&lt;=CrashTest!$C$3),1,IF(AND($A525&gt;=CrashTest!$B$4,$A525&lt;=CrashTest!$C$4),2,IF(AND($A525&gt;=CrashTest!$B$5,$A525&lt;=CrashTest!$C$5),3,IF(AND($A525&gt;=CrashTest!$B$6,$A525&lt;=CrashTest!$C$6),4,IF(AND($A525&gt;=CrashTest!$B$7,$A525&lt;=CrashTest!$C$7),5,0)))))</f>
        <v>0</v>
      </c>
      <c r="J525" s="0" t="str">
        <f aca="false">IF(I525=0,"",IF(I524=I525,MAX(J524,B525),B525))</f>
        <v/>
      </c>
      <c r="K525" s="9" t="str">
        <f aca="false">IF(I525=0,"",B525/J525-1)</f>
        <v/>
      </c>
      <c r="L525" s="0" t="n">
        <f aca="false">MATCH($A525,DailyBTC!$A:$A,0)</f>
        <v>760</v>
      </c>
      <c r="M525" s="8" t="n">
        <f aca="false">INDEX(DailyBTC!$F:$F,$L525)</f>
        <v>4378.45163723819</v>
      </c>
      <c r="N525" s="8" t="n">
        <f aca="false">INDEX(DailyETH!$F:$F,$L525)</f>
        <v>179.519114248534</v>
      </c>
      <c r="O525" s="8" t="n">
        <f aca="false">INDEX(DailyBTC!$B:$B,$L525)</f>
        <v>37021.9371332554</v>
      </c>
      <c r="P525" s="8" t="n">
        <f aca="false">INDEX(DailyETH!$B:$B,$L525)</f>
        <v>2412.6244704851</v>
      </c>
      <c r="Q525" s="9" t="n">
        <f aca="false">LN(M525/M524)</f>
        <v>-0.00671084633087831</v>
      </c>
      <c r="R525" s="9" t="n">
        <f aca="false">LN(N525/N524)</f>
        <v>-0.0137867500106454</v>
      </c>
      <c r="S525" s="9" t="n">
        <f aca="false">LN(O525/O524)</f>
        <v>0.00531127796752213</v>
      </c>
      <c r="T525" s="9" t="n">
        <f aca="false">LN(P525/P524)</f>
        <v>-0.022331375182994</v>
      </c>
      <c r="U525" s="9" t="n">
        <f aca="false">M525/M524-1</f>
        <v>-0.00668837888825213</v>
      </c>
      <c r="V525" s="9" t="n">
        <f aca="false">O525/O524-1</f>
        <v>0.00532540780910895</v>
      </c>
    </row>
    <row r="526" customFormat="false" ht="15" hidden="false" customHeight="false" outlineLevel="0" collapsed="false">
      <c r="A526" s="5" t="n">
        <v>44589</v>
      </c>
      <c r="B526" s="6" t="n">
        <v>4431.85</v>
      </c>
      <c r="C526" s="9" t="n">
        <f aca="false">B526/B525-1</f>
        <v>0.0243475688256818</v>
      </c>
      <c r="D526" s="9" t="n">
        <f aca="false">LN(B526/B525)</f>
        <v>0.024055891707799</v>
      </c>
      <c r="E526" s="9" t="n">
        <f aca="false">B526/B521-1</f>
        <v>0.00771042806404831</v>
      </c>
      <c r="F526" s="9" t="n">
        <f aca="false">B526/B505-1</f>
        <v>-0.0753610428411078</v>
      </c>
      <c r="G526" s="0" t="n">
        <f aca="false">MAX(G525,B526)</f>
        <v>4796.56</v>
      </c>
      <c r="H526" s="9" t="n">
        <f aca="false">B526/G526-1</f>
        <v>-0.0760357422819687</v>
      </c>
      <c r="I526" s="0" t="n">
        <f aca="false">IF(AND($A526&gt;=CrashTest!$B$3,$A526&lt;=CrashTest!$C$3),1,IF(AND($A526&gt;=CrashTest!$B$4,$A526&lt;=CrashTest!$C$4),2,IF(AND($A526&gt;=CrashTest!$B$5,$A526&lt;=CrashTest!$C$5),3,IF(AND($A526&gt;=CrashTest!$B$6,$A526&lt;=CrashTest!$C$6),4,IF(AND($A526&gt;=CrashTest!$B$7,$A526&lt;=CrashTest!$C$7),5,0)))))</f>
        <v>0</v>
      </c>
      <c r="J526" s="0" t="str">
        <f aca="false">IF(I526=0,"",IF(I525=I526,MAX(J525,B526),B526))</f>
        <v/>
      </c>
      <c r="K526" s="9" t="str">
        <f aca="false">IF(I526=0,"",B526/J526-1)</f>
        <v/>
      </c>
      <c r="L526" s="0" t="n">
        <f aca="false">MATCH($A526,DailyBTC!$A:$A,0)</f>
        <v>761</v>
      </c>
      <c r="M526" s="8" t="n">
        <f aca="false">INDEX(DailyBTC!$F:$F,$L526)</f>
        <v>4426.12332765929</v>
      </c>
      <c r="N526" s="8" t="n">
        <f aca="false">INDEX(DailyETH!$F:$F,$L526)</f>
        <v>181.734811936962</v>
      </c>
      <c r="O526" s="8" t="n">
        <f aca="false">INDEX(DailyBTC!$B:$B,$L526)</f>
        <v>37768.8474836353</v>
      </c>
      <c r="P526" s="8" t="n">
        <f aca="false">INDEX(DailyETH!$B:$B,$L526)</f>
        <v>2545.54989713618</v>
      </c>
      <c r="Q526" s="9" t="n">
        <f aca="false">LN(M526/M525)</f>
        <v>0.0108289511910995</v>
      </c>
      <c r="R526" s="9" t="n">
        <f aca="false">LN(N526/N525)</f>
        <v>0.0122668589146292</v>
      </c>
      <c r="S526" s="9" t="n">
        <f aca="false">LN(O526/O525)</f>
        <v>0.0199739897458469</v>
      </c>
      <c r="T526" s="9" t="n">
        <f aca="false">LN(P526/P525)</f>
        <v>0.0536315493809126</v>
      </c>
      <c r="U526" s="9" t="n">
        <f aca="false">M526/M525-1</f>
        <v>0.0108877965022292</v>
      </c>
      <c r="V526" s="9" t="n">
        <f aca="false">O526/O525-1</f>
        <v>0.0201748046757115</v>
      </c>
    </row>
    <row r="527" customFormat="false" ht="15" hidden="false" customHeight="false" outlineLevel="0" collapsed="false">
      <c r="A527" s="5" t="n">
        <v>44592</v>
      </c>
      <c r="B527" s="6" t="n">
        <v>4515.55</v>
      </c>
      <c r="C527" s="9" t="n">
        <f aca="false">B527/B526-1</f>
        <v>0.0188860182542279</v>
      </c>
      <c r="D527" s="9" t="n">
        <f aca="false">LN(B527/B526)</f>
        <v>0.0187098915113968</v>
      </c>
      <c r="E527" s="9" t="n">
        <f aca="false">B527/B522-1</f>
        <v>0.0239040572500131</v>
      </c>
      <c r="F527" s="9" t="n">
        <f aca="false">B527/B506-1</f>
        <v>-0.0550732098277156</v>
      </c>
      <c r="G527" s="0" t="n">
        <f aca="false">MAX(G526,B527)</f>
        <v>4796.56</v>
      </c>
      <c r="H527" s="9" t="n">
        <f aca="false">B527/G527-1</f>
        <v>-0.0585857364444519</v>
      </c>
      <c r="I527" s="0" t="n">
        <f aca="false">IF(AND($A527&gt;=CrashTest!$B$3,$A527&lt;=CrashTest!$C$3),1,IF(AND($A527&gt;=CrashTest!$B$4,$A527&lt;=CrashTest!$C$4),2,IF(AND($A527&gt;=CrashTest!$B$5,$A527&lt;=CrashTest!$C$5),3,IF(AND($A527&gt;=CrashTest!$B$6,$A527&lt;=CrashTest!$C$6),4,IF(AND($A527&gt;=CrashTest!$B$7,$A527&lt;=CrashTest!$C$7),5,0)))))</f>
        <v>0</v>
      </c>
      <c r="J527" s="0" t="str">
        <f aca="false">IF(I527=0,"",IF(I526=I527,MAX(J526,B527),B527))</f>
        <v/>
      </c>
      <c r="K527" s="9" t="str">
        <f aca="false">IF(I527=0,"",B527/J527-1)</f>
        <v/>
      </c>
      <c r="L527" s="0" t="n">
        <f aca="false">MATCH($A527,DailyBTC!$A:$A,0)</f>
        <v>764</v>
      </c>
      <c r="M527" s="8" t="n">
        <f aca="false">INDEX(DailyBTC!$F:$F,$L527)</f>
        <v>4415.33378976655</v>
      </c>
      <c r="N527" s="8" t="n">
        <f aca="false">INDEX(DailyETH!$F:$F,$L527)</f>
        <v>182.098175594666</v>
      </c>
      <c r="O527" s="8" t="n">
        <f aca="false">INDEX(DailyBTC!$B:$B,$L527)</f>
        <v>38462.6724029807</v>
      </c>
      <c r="P527" s="8" t="n">
        <f aca="false">INDEX(DailyETH!$B:$B,$L527)</f>
        <v>2686.26782933957</v>
      </c>
      <c r="Q527" s="9" t="n">
        <f aca="false">LN(M527/M526)</f>
        <v>-0.00244067083183908</v>
      </c>
      <c r="R527" s="9" t="n">
        <f aca="false">LN(N527/N526)</f>
        <v>0.00199742074503987</v>
      </c>
      <c r="S527" s="9" t="n">
        <f aca="false">LN(O527/O526)</f>
        <v>0.0182036008131845</v>
      </c>
      <c r="T527" s="9" t="n">
        <f aca="false">LN(P527/P526)</f>
        <v>0.0538061099480636</v>
      </c>
      <c r="U527" s="9" t="n">
        <f aca="false">M527/M526-1</f>
        <v>-0.00243769481643474</v>
      </c>
      <c r="V527" s="9" t="n">
        <f aca="false">O527/O526-1</f>
        <v>0.0183702963042764</v>
      </c>
    </row>
    <row r="528" customFormat="false" ht="15" hidden="false" customHeight="false" outlineLevel="0" collapsed="false">
      <c r="A528" s="5" t="n">
        <v>44593</v>
      </c>
      <c r="B528" s="6" t="n">
        <v>4546.54</v>
      </c>
      <c r="C528" s="9" t="n">
        <f aca="false">B528/B527-1</f>
        <v>0.00686295135697757</v>
      </c>
      <c r="D528" s="9" t="n">
        <f aca="false">LN(B528/B527)</f>
        <v>0.00683950850330434</v>
      </c>
      <c r="E528" s="9" t="n">
        <f aca="false">B528/B523-1</f>
        <v>0.0436341516601821</v>
      </c>
      <c r="F528" s="9" t="n">
        <f aca="false">B528/B507-1</f>
        <v>-0.0460830266586659</v>
      </c>
      <c r="G528" s="0" t="n">
        <f aca="false">MAX(G527,B528)</f>
        <v>4796.56</v>
      </c>
      <c r="H528" s="9" t="n">
        <f aca="false">B528/G528-1</f>
        <v>-0.0521248561469053</v>
      </c>
      <c r="I528" s="0" t="n">
        <f aca="false">IF(AND($A528&gt;=CrashTest!$B$3,$A528&lt;=CrashTest!$C$3),1,IF(AND($A528&gt;=CrashTest!$B$4,$A528&lt;=CrashTest!$C$4),2,IF(AND($A528&gt;=CrashTest!$B$5,$A528&lt;=CrashTest!$C$5),3,IF(AND($A528&gt;=CrashTest!$B$6,$A528&lt;=CrashTest!$C$6),4,IF(AND($A528&gt;=CrashTest!$B$7,$A528&lt;=CrashTest!$C$7),5,0)))))</f>
        <v>0</v>
      </c>
      <c r="J528" s="0" t="str">
        <f aca="false">IF(I528=0,"",IF(I527=I528,MAX(J527,B528),B528))</f>
        <v/>
      </c>
      <c r="K528" s="9" t="str">
        <f aca="false">IF(I528=0,"",B528/J528-1)</f>
        <v/>
      </c>
      <c r="L528" s="0" t="n">
        <f aca="false">MATCH($A528,DailyBTC!$A:$A,0)</f>
        <v>765</v>
      </c>
      <c r="M528" s="8" t="n">
        <f aca="false">INDEX(DailyBTC!$F:$F,$L528)</f>
        <v>4440.62142917755</v>
      </c>
      <c r="N528" s="8" t="n">
        <f aca="false">INDEX(DailyETH!$F:$F,$L528)</f>
        <v>184.120808714951</v>
      </c>
      <c r="O528" s="8" t="n">
        <f aca="false">INDEX(DailyBTC!$B:$B,$L528)</f>
        <v>38787.9640824079</v>
      </c>
      <c r="P528" s="8" t="n">
        <f aca="false">INDEX(DailyETH!$B:$B,$L528)</f>
        <v>2795.5781528346</v>
      </c>
      <c r="Q528" s="9" t="n">
        <f aca="false">LN(M528/M527)</f>
        <v>0.00571089340765656</v>
      </c>
      <c r="R528" s="9" t="n">
        <f aca="false">LN(N528/N527)</f>
        <v>0.0110461432817656</v>
      </c>
      <c r="S528" s="9" t="n">
        <f aca="false">LN(O528/O527)</f>
        <v>0.00842177144079014</v>
      </c>
      <c r="T528" s="9" t="n">
        <f aca="false">LN(P528/P527)</f>
        <v>0.0398861315382498</v>
      </c>
      <c r="U528" s="9" t="n">
        <f aca="false">M528/M527-1</f>
        <v>0.0057272316465864</v>
      </c>
      <c r="V528" s="9" t="n">
        <f aca="false">O528/O527-1</f>
        <v>0.00845733432193851</v>
      </c>
    </row>
    <row r="529" customFormat="false" ht="15" hidden="false" customHeight="false" outlineLevel="0" collapsed="false">
      <c r="A529" s="5" t="n">
        <v>44594</v>
      </c>
      <c r="B529" s="6" t="n">
        <v>4589.38</v>
      </c>
      <c r="C529" s="9" t="n">
        <f aca="false">B529/B528-1</f>
        <v>0.00942254989508506</v>
      </c>
      <c r="D529" s="9" t="n">
        <f aca="false">LN(B529/B528)</f>
        <v>0.00937843457451794</v>
      </c>
      <c r="E529" s="9" t="n">
        <f aca="false">B529/B524-1</f>
        <v>0.0550468628230798</v>
      </c>
      <c r="F529" s="9" t="n">
        <f aca="false">B529/B508-1</f>
        <v>-0.0431934553096386</v>
      </c>
      <c r="G529" s="0" t="n">
        <f aca="false">MAX(G528,B529)</f>
        <v>4796.56</v>
      </c>
      <c r="H529" s="9" t="n">
        <f aca="false">B529/G529-1</f>
        <v>-0.0431934553096386</v>
      </c>
      <c r="I529" s="0" t="n">
        <f aca="false">IF(AND($A529&gt;=CrashTest!$B$3,$A529&lt;=CrashTest!$C$3),1,IF(AND($A529&gt;=CrashTest!$B$4,$A529&lt;=CrashTest!$C$4),2,IF(AND($A529&gt;=CrashTest!$B$5,$A529&lt;=CrashTest!$C$5),3,IF(AND($A529&gt;=CrashTest!$B$6,$A529&lt;=CrashTest!$C$6),4,IF(AND($A529&gt;=CrashTest!$B$7,$A529&lt;=CrashTest!$C$7),5,0)))))</f>
        <v>0</v>
      </c>
      <c r="J529" s="0" t="str">
        <f aca="false">IF(I529=0,"",IF(I528=I529,MAX(J528,B529),B529))</f>
        <v/>
      </c>
      <c r="K529" s="9" t="str">
        <f aca="false">IF(I529=0,"",B529/J529-1)</f>
        <v/>
      </c>
      <c r="L529" s="0" t="n">
        <f aca="false">MATCH($A529,DailyBTC!$A:$A,0)</f>
        <v>766</v>
      </c>
      <c r="M529" s="8" t="n">
        <f aca="false">INDEX(DailyBTC!$F:$F,$L529)</f>
        <v>4379.9548164093</v>
      </c>
      <c r="N529" s="8" t="n">
        <f aca="false">INDEX(DailyETH!$F:$F,$L529)</f>
        <v>182.802571735362</v>
      </c>
      <c r="O529" s="8" t="n">
        <f aca="false">INDEX(DailyBTC!$B:$B,$L529)</f>
        <v>36942.3307493279</v>
      </c>
      <c r="P529" s="8" t="n">
        <f aca="false">INDEX(DailyETH!$B:$B,$L529)</f>
        <v>2686.64838047925</v>
      </c>
      <c r="Q529" s="9" t="n">
        <f aca="false">LN(M529/M528)</f>
        <v>-0.0137559197300489</v>
      </c>
      <c r="R529" s="9" t="n">
        <f aca="false">LN(N529/N528)</f>
        <v>-0.00718538376951082</v>
      </c>
      <c r="S529" s="9" t="n">
        <f aca="false">LN(O529/O528)</f>
        <v>-0.048751926121516</v>
      </c>
      <c r="T529" s="9" t="n">
        <f aca="false">LN(P529/P528)</f>
        <v>-0.0397444761967349</v>
      </c>
      <c r="U529" s="9" t="n">
        <f aca="false">M529/M528-1</f>
        <v>-0.0136617394064779</v>
      </c>
      <c r="V529" s="9" t="n">
        <f aca="false">O529/O528-1</f>
        <v>-0.0475826297342862</v>
      </c>
    </row>
    <row r="530" customFormat="false" ht="15" hidden="false" customHeight="false" outlineLevel="0" collapsed="false">
      <c r="A530" s="5" t="n">
        <v>44595</v>
      </c>
      <c r="B530" s="6" t="n">
        <v>4477.44</v>
      </c>
      <c r="C530" s="9" t="n">
        <f aca="false">B530/B529-1</f>
        <v>-0.0243910942218776</v>
      </c>
      <c r="D530" s="9" t="n">
        <f aca="false">LN(B530/B529)</f>
        <v>-0.0246934841681758</v>
      </c>
      <c r="E530" s="9" t="n">
        <f aca="false">B530/B525-1</f>
        <v>0.034884930348017</v>
      </c>
      <c r="F530" s="9" t="n">
        <f aca="false">B530/B509-1</f>
        <v>-0.0659429148395549</v>
      </c>
      <c r="G530" s="0" t="n">
        <f aca="false">MAX(G529,B530)</f>
        <v>4796.56</v>
      </c>
      <c r="H530" s="9" t="n">
        <f aca="false">B530/G530-1</f>
        <v>-0.0665310138932903</v>
      </c>
      <c r="I530" s="0" t="n">
        <f aca="false">IF(AND($A530&gt;=CrashTest!$B$3,$A530&lt;=CrashTest!$C$3),1,IF(AND($A530&gt;=CrashTest!$B$4,$A530&lt;=CrashTest!$C$4),2,IF(AND($A530&gt;=CrashTest!$B$5,$A530&lt;=CrashTest!$C$5),3,IF(AND($A530&gt;=CrashTest!$B$6,$A530&lt;=CrashTest!$C$6),4,IF(AND($A530&gt;=CrashTest!$B$7,$A530&lt;=CrashTest!$C$7),5,0)))))</f>
        <v>0</v>
      </c>
      <c r="J530" s="0" t="str">
        <f aca="false">IF(I530=0,"",IF(I529=I530,MAX(J529,B530),B530))</f>
        <v/>
      </c>
      <c r="K530" s="9" t="str">
        <f aca="false">IF(I530=0,"",B530/J530-1)</f>
        <v/>
      </c>
      <c r="L530" s="0" t="n">
        <f aca="false">MATCH($A530,DailyBTC!$A:$A,0)</f>
        <v>767</v>
      </c>
      <c r="M530" s="8" t="n">
        <f aca="false">INDEX(DailyBTC!$F:$F,$L530)</f>
        <v>4325.04622436495</v>
      </c>
      <c r="N530" s="8" t="n">
        <f aca="false">INDEX(DailyETH!$F:$F,$L530)</f>
        <v>179.034464755422</v>
      </c>
      <c r="O530" s="8" t="n">
        <f aca="false">INDEX(DailyBTC!$B:$B,$L530)</f>
        <v>37057.6521879018</v>
      </c>
      <c r="P530" s="8" t="n">
        <f aca="false">INDEX(DailyETH!$B:$B,$L530)</f>
        <v>2670.65337931034</v>
      </c>
      <c r="Q530" s="9" t="n">
        <f aca="false">LN(M530/M529)</f>
        <v>-0.0126155804056899</v>
      </c>
      <c r="R530" s="9" t="n">
        <f aca="false">LN(N530/N529)</f>
        <v>-0.0208283996549839</v>
      </c>
      <c r="S530" s="9" t="n">
        <f aca="false">LN(O530/O529)</f>
        <v>0.00311679887895635</v>
      </c>
      <c r="T530" s="9" t="n">
        <f aca="false">LN(P530/P529)</f>
        <v>-0.0059713077266262</v>
      </c>
      <c r="U530" s="9" t="n">
        <f aca="false">M530/M529-1</f>
        <v>-0.0125363375527621</v>
      </c>
      <c r="V530" s="9" t="n">
        <f aca="false">O530/O529-1</f>
        <v>0.00312166114684032</v>
      </c>
    </row>
    <row r="531" customFormat="false" ht="15" hidden="false" customHeight="false" outlineLevel="0" collapsed="false">
      <c r="A531" s="5" t="n">
        <v>44596</v>
      </c>
      <c r="B531" s="6" t="n">
        <v>4500.53</v>
      </c>
      <c r="C531" s="9" t="n">
        <f aca="false">B531/B530-1</f>
        <v>0.00515696469411098</v>
      </c>
      <c r="D531" s="9" t="n">
        <f aca="false">LN(B531/B530)</f>
        <v>0.00514371309085785</v>
      </c>
      <c r="E531" s="9" t="n">
        <f aca="false">B531/B526-1</f>
        <v>0.0154969143811274</v>
      </c>
      <c r="F531" s="9" t="n">
        <f aca="false">B531/B510-1</f>
        <v>-0.0425585778776236</v>
      </c>
      <c r="G531" s="0" t="n">
        <f aca="false">MAX(G530,B531)</f>
        <v>4796.56</v>
      </c>
      <c r="H531" s="9" t="n">
        <f aca="false">B531/G531-1</f>
        <v>-0.0617171472888906</v>
      </c>
      <c r="I531" s="0" t="n">
        <f aca="false">IF(AND($A531&gt;=CrashTest!$B$3,$A531&lt;=CrashTest!$C$3),1,IF(AND($A531&gt;=CrashTest!$B$4,$A531&lt;=CrashTest!$C$4),2,IF(AND($A531&gt;=CrashTest!$B$5,$A531&lt;=CrashTest!$C$5),3,IF(AND($A531&gt;=CrashTest!$B$6,$A531&lt;=CrashTest!$C$6),4,IF(AND($A531&gt;=CrashTest!$B$7,$A531&lt;=CrashTest!$C$7),5,0)))))</f>
        <v>0</v>
      </c>
      <c r="J531" s="0" t="str">
        <f aca="false">IF(I531=0,"",IF(I530=I531,MAX(J530,B531),B531))</f>
        <v/>
      </c>
      <c r="K531" s="9" t="str">
        <f aca="false">IF(I531=0,"",B531/J531-1)</f>
        <v/>
      </c>
      <c r="L531" s="0" t="n">
        <f aca="false">MATCH($A531,DailyBTC!$A:$A,0)</f>
        <v>768</v>
      </c>
      <c r="M531" s="8" t="n">
        <f aca="false">INDEX(DailyBTC!$F:$F,$L531)</f>
        <v>4396.64840697899</v>
      </c>
      <c r="N531" s="8" t="n">
        <f aca="false">INDEX(DailyETH!$F:$F,$L531)</f>
        <v>182.449124809896</v>
      </c>
      <c r="O531" s="8" t="n">
        <f aca="false">INDEX(DailyBTC!$B:$B,$L531)</f>
        <v>41079.9060881356</v>
      </c>
      <c r="P531" s="8" t="n">
        <f aca="false">INDEX(DailyETH!$B:$B,$L531)</f>
        <v>2969.93218322618</v>
      </c>
      <c r="Q531" s="9" t="n">
        <f aca="false">LN(M531/M530)</f>
        <v>0.0164196969360339</v>
      </c>
      <c r="R531" s="9" t="n">
        <f aca="false">LN(N531/N530)</f>
        <v>0.0188930381542332</v>
      </c>
      <c r="S531" s="9" t="n">
        <f aca="false">LN(O531/O530)</f>
        <v>0.103044231783312</v>
      </c>
      <c r="T531" s="9" t="n">
        <f aca="false">LN(P531/P530)</f>
        <v>0.106215964795925</v>
      </c>
      <c r="U531" s="9" t="n">
        <f aca="false">M531/M530-1</f>
        <v>0.0165552410077541</v>
      </c>
      <c r="V531" s="9" t="n">
        <f aca="false">O531/O530-1</f>
        <v>0.108540440712187</v>
      </c>
    </row>
    <row r="532" customFormat="false" ht="15" hidden="false" customHeight="false" outlineLevel="0" collapsed="false">
      <c r="A532" s="5" t="n">
        <v>44599</v>
      </c>
      <c r="B532" s="6" t="n">
        <v>4483.87</v>
      </c>
      <c r="C532" s="9" t="n">
        <f aca="false">B532/B531-1</f>
        <v>-0.0037017862340657</v>
      </c>
      <c r="D532" s="9" t="n">
        <f aca="false">LN(B532/B531)</f>
        <v>-0.00370865480060976</v>
      </c>
      <c r="E532" s="9" t="n">
        <f aca="false">B532/B527-1</f>
        <v>-0.00701575666308651</v>
      </c>
      <c r="F532" s="9" t="n">
        <f aca="false">B532/B511-1</f>
        <v>-0.0451826535066706</v>
      </c>
      <c r="G532" s="0" t="n">
        <f aca="false">MAX(G531,B532)</f>
        <v>4796.56</v>
      </c>
      <c r="H532" s="9" t="n">
        <f aca="false">B532/G532-1</f>
        <v>-0.0651904698367164</v>
      </c>
      <c r="I532" s="0" t="n">
        <f aca="false">IF(AND($A532&gt;=CrashTest!$B$3,$A532&lt;=CrashTest!$C$3),1,IF(AND($A532&gt;=CrashTest!$B$4,$A532&lt;=CrashTest!$C$4),2,IF(AND($A532&gt;=CrashTest!$B$5,$A532&lt;=CrashTest!$C$5),3,IF(AND($A532&gt;=CrashTest!$B$6,$A532&lt;=CrashTest!$C$6),4,IF(AND($A532&gt;=CrashTest!$B$7,$A532&lt;=CrashTest!$C$7),5,0)))))</f>
        <v>0</v>
      </c>
      <c r="J532" s="0" t="str">
        <f aca="false">IF(I532=0,"",IF(I531=I532,MAX(J531,B532),B532))</f>
        <v/>
      </c>
      <c r="K532" s="9" t="str">
        <f aca="false">IF(I532=0,"",B532/J532-1)</f>
        <v/>
      </c>
      <c r="L532" s="0" t="n">
        <f aca="false">MATCH($A532,DailyBTC!$A:$A,0)</f>
        <v>771</v>
      </c>
      <c r="M532" s="8" t="n">
        <f aca="false">INDEX(DailyBTC!$F:$F,$L532)</f>
        <v>4597.96885126005</v>
      </c>
      <c r="N532" s="8" t="n">
        <f aca="false">INDEX(DailyETH!$F:$F,$L532)</f>
        <v>188.540425282607</v>
      </c>
      <c r="O532" s="8" t="n">
        <f aca="false">INDEX(DailyBTC!$B:$B,$L532)</f>
        <v>43888.980119813</v>
      </c>
      <c r="P532" s="8" t="n">
        <f aca="false">INDEX(DailyETH!$B:$B,$L532)</f>
        <v>3145.37367592051</v>
      </c>
      <c r="Q532" s="9" t="n">
        <f aca="false">LN(M532/M531)</f>
        <v>0.0447721269302377</v>
      </c>
      <c r="R532" s="9" t="n">
        <f aca="false">LN(N532/N531)</f>
        <v>0.0328410756334302</v>
      </c>
      <c r="S532" s="9" t="n">
        <f aca="false">LN(O532/O531)</f>
        <v>0.0661441672569297</v>
      </c>
      <c r="T532" s="9" t="n">
        <f aca="false">LN(P532/P531)</f>
        <v>0.0573935803440022</v>
      </c>
      <c r="U532" s="9" t="n">
        <f aca="false">M532/M531-1</f>
        <v>0.0457895254852523</v>
      </c>
      <c r="V532" s="9" t="n">
        <f aca="false">O532/O531-1</f>
        <v>0.0683807315832374</v>
      </c>
    </row>
    <row r="533" customFormat="false" ht="15" hidden="false" customHeight="false" outlineLevel="0" collapsed="false">
      <c r="A533" s="5" t="n">
        <v>44600</v>
      </c>
      <c r="B533" s="6" t="n">
        <v>4521.54</v>
      </c>
      <c r="C533" s="9" t="n">
        <f aca="false">B533/B532-1</f>
        <v>0.00840122483479666</v>
      </c>
      <c r="D533" s="9" t="n">
        <f aca="false">LN(B533/B532)</f>
        <v>0.00836613096277884</v>
      </c>
      <c r="E533" s="9" t="n">
        <f aca="false">B533/B528-1</f>
        <v>-0.00549868691356503</v>
      </c>
      <c r="F533" s="9" t="n">
        <f aca="false">B533/B512-1</f>
        <v>-0.0332454570528733</v>
      </c>
      <c r="G533" s="0" t="n">
        <f aca="false">MAX(G532,B533)</f>
        <v>4796.56</v>
      </c>
      <c r="H533" s="9" t="n">
        <f aca="false">B533/G533-1</f>
        <v>-0.057336924796104</v>
      </c>
      <c r="I533" s="0" t="n">
        <f aca="false">IF(AND($A533&gt;=CrashTest!$B$3,$A533&lt;=CrashTest!$C$3),1,IF(AND($A533&gt;=CrashTest!$B$4,$A533&lt;=CrashTest!$C$4),2,IF(AND($A533&gt;=CrashTest!$B$5,$A533&lt;=CrashTest!$C$5),3,IF(AND($A533&gt;=CrashTest!$B$6,$A533&lt;=CrashTest!$C$6),4,IF(AND($A533&gt;=CrashTest!$B$7,$A533&lt;=CrashTest!$C$7),5,0)))))</f>
        <v>0</v>
      </c>
      <c r="J533" s="0" t="str">
        <f aca="false">IF(I533=0,"",IF(I532=I533,MAX(J532,B533),B533))</f>
        <v/>
      </c>
      <c r="K533" s="9" t="str">
        <f aca="false">IF(I533=0,"",B533/J533-1)</f>
        <v/>
      </c>
      <c r="L533" s="0" t="n">
        <f aca="false">MATCH($A533,DailyBTC!$A:$A,0)</f>
        <v>772</v>
      </c>
      <c r="M533" s="8" t="n">
        <f aca="false">INDEX(DailyBTC!$F:$F,$L533)</f>
        <v>4616.90847174347</v>
      </c>
      <c r="N533" s="8" t="n">
        <f aca="false">INDEX(DailyETH!$F:$F,$L533)</f>
        <v>188.629143320531</v>
      </c>
      <c r="O533" s="8" t="n">
        <f aca="false">INDEX(DailyBTC!$B:$B,$L533)</f>
        <v>44167.4447945646</v>
      </c>
      <c r="P533" s="8" t="n">
        <f aca="false">INDEX(DailyETH!$B:$B,$L533)</f>
        <v>3126.63435172414</v>
      </c>
      <c r="Q533" s="9" t="n">
        <f aca="false">LN(M533/M532)</f>
        <v>0.00411066723712652</v>
      </c>
      <c r="R533" s="9" t="n">
        <f aca="false">LN(N533/N532)</f>
        <v>0.000470441132822099</v>
      </c>
      <c r="S533" s="9" t="n">
        <f aca="false">LN(O533/O532)</f>
        <v>0.00632470835108863</v>
      </c>
      <c r="T533" s="9" t="n">
        <f aca="false">LN(P533/P532)</f>
        <v>-0.00597555994018366</v>
      </c>
      <c r="U533" s="9" t="n">
        <f aca="false">M533/M532-1</f>
        <v>0.00411912761832545</v>
      </c>
      <c r="V533" s="9" t="n">
        <f aca="false">O533/O532-1</f>
        <v>0.00634475155247216</v>
      </c>
    </row>
    <row r="534" customFormat="false" ht="15" hidden="false" customHeight="false" outlineLevel="0" collapsed="false">
      <c r="A534" s="5" t="n">
        <v>44601</v>
      </c>
      <c r="B534" s="6" t="n">
        <v>4587.18</v>
      </c>
      <c r="C534" s="9" t="n">
        <f aca="false">B534/B533-1</f>
        <v>0.0145171777757136</v>
      </c>
      <c r="D534" s="9" t="n">
        <f aca="false">LN(B534/B533)</f>
        <v>0.0144128123983563</v>
      </c>
      <c r="E534" s="9" t="n">
        <f aca="false">B534/B529-1</f>
        <v>-0.00047936758342082</v>
      </c>
      <c r="F534" s="9" t="n">
        <f aca="false">B534/B513-1</f>
        <v>-0.0177954688038644</v>
      </c>
      <c r="G534" s="0" t="n">
        <f aca="false">MAX(G533,B534)</f>
        <v>4796.56</v>
      </c>
      <c r="H534" s="9" t="n">
        <f aca="false">B534/G534-1</f>
        <v>-0.043652117350768</v>
      </c>
      <c r="I534" s="0" t="n">
        <f aca="false">IF(AND($A534&gt;=CrashTest!$B$3,$A534&lt;=CrashTest!$C$3),1,IF(AND($A534&gt;=CrashTest!$B$4,$A534&lt;=CrashTest!$C$4),2,IF(AND($A534&gt;=CrashTest!$B$5,$A534&lt;=CrashTest!$C$5),3,IF(AND($A534&gt;=CrashTest!$B$6,$A534&lt;=CrashTest!$C$6),4,IF(AND($A534&gt;=CrashTest!$B$7,$A534&lt;=CrashTest!$C$7),5,0)))))</f>
        <v>0</v>
      </c>
      <c r="J534" s="0" t="str">
        <f aca="false">IF(I534=0,"",IF(I533=I534,MAX(J533,B534),B534))</f>
        <v/>
      </c>
      <c r="K534" s="9" t="str">
        <f aca="false">IF(I534=0,"",B534/J534-1)</f>
        <v/>
      </c>
      <c r="L534" s="0" t="n">
        <f aca="false">MATCH($A534,DailyBTC!$A:$A,0)</f>
        <v>773</v>
      </c>
      <c r="M534" s="8" t="n">
        <f aca="false">INDEX(DailyBTC!$F:$F,$L534)</f>
        <v>4618.6105922482</v>
      </c>
      <c r="N534" s="8" t="n">
        <f aca="false">INDEX(DailyETH!$F:$F,$L534)</f>
        <v>189.69011443415</v>
      </c>
      <c r="O534" s="8" t="n">
        <f aca="false">INDEX(DailyBTC!$B:$B,$L534)</f>
        <v>44405.0732042665</v>
      </c>
      <c r="P534" s="8" t="n">
        <f aca="false">INDEX(DailyETH!$B:$B,$L534)</f>
        <v>3241.72396054939</v>
      </c>
      <c r="Q534" s="9" t="n">
        <f aca="false">LN(M534/M533)</f>
        <v>0.000368603109841889</v>
      </c>
      <c r="R534" s="9" t="n">
        <f aca="false">LN(N534/N533)</f>
        <v>0.00560888124695496</v>
      </c>
      <c r="S534" s="9" t="n">
        <f aca="false">LN(O534/O533)</f>
        <v>0.00536574967508676</v>
      </c>
      <c r="T534" s="9" t="n">
        <f aca="false">LN(P534/P533)</f>
        <v>0.0361481358585313</v>
      </c>
      <c r="U534" s="9" t="n">
        <f aca="false">M534/M533-1</f>
        <v>0.000368671052315861</v>
      </c>
      <c r="V534" s="9" t="n">
        <f aca="false">O534/O533-1</f>
        <v>0.00538017109224165</v>
      </c>
    </row>
    <row r="535" customFormat="false" ht="15" hidden="false" customHeight="false" outlineLevel="0" collapsed="false">
      <c r="A535" s="5" t="n">
        <v>44602</v>
      </c>
      <c r="B535" s="6" t="n">
        <v>4504.08</v>
      </c>
      <c r="C535" s="9" t="n">
        <f aca="false">B535/B534-1</f>
        <v>-0.0181157050737055</v>
      </c>
      <c r="D535" s="9" t="n">
        <f aca="false">LN(B535/B534)</f>
        <v>-0.0182818035103296</v>
      </c>
      <c r="E535" s="9" t="n">
        <f aca="false">B535/B530-1</f>
        <v>0.00594982847341341</v>
      </c>
      <c r="F535" s="9" t="n">
        <f aca="false">B535/B514-1</f>
        <v>-0.0443426471493102</v>
      </c>
      <c r="G535" s="0" t="n">
        <f aca="false">MAX(G534,B535)</f>
        <v>4796.56</v>
      </c>
      <c r="H535" s="9" t="n">
        <f aca="false">B535/G535-1</f>
        <v>-0.0609770335407043</v>
      </c>
      <c r="I535" s="0" t="n">
        <f aca="false">IF(AND($A535&gt;=CrashTest!$B$3,$A535&lt;=CrashTest!$C$3),1,IF(AND($A535&gt;=CrashTest!$B$4,$A535&lt;=CrashTest!$C$4),2,IF(AND($A535&gt;=CrashTest!$B$5,$A535&lt;=CrashTest!$C$5),3,IF(AND($A535&gt;=CrashTest!$B$6,$A535&lt;=CrashTest!$C$6),4,IF(AND($A535&gt;=CrashTest!$B$7,$A535&lt;=CrashTest!$C$7),5,0)))))</f>
        <v>0</v>
      </c>
      <c r="J535" s="0" t="str">
        <f aca="false">IF(I535=0,"",IF(I534=I535,MAX(J534,B535),B535))</f>
        <v/>
      </c>
      <c r="K535" s="9" t="str">
        <f aca="false">IF(I535=0,"",B535/J535-1)</f>
        <v/>
      </c>
      <c r="L535" s="0" t="n">
        <f aca="false">MATCH($A535,DailyBTC!$A:$A,0)</f>
        <v>774</v>
      </c>
      <c r="M535" s="8" t="n">
        <f aca="false">INDEX(DailyBTC!$F:$F,$L535)</f>
        <v>4607.0147573317</v>
      </c>
      <c r="N535" s="8" t="n">
        <f aca="false">INDEX(DailyETH!$F:$F,$L535)</f>
        <v>187.675580514688</v>
      </c>
      <c r="O535" s="8" t="n">
        <f aca="false">INDEX(DailyBTC!$B:$B,$L535)</f>
        <v>43614.3426960842</v>
      </c>
      <c r="P535" s="8" t="n">
        <f aca="false">INDEX(DailyETH!$B:$B,$L535)</f>
        <v>3080.56548188194</v>
      </c>
      <c r="Q535" s="9" t="n">
        <f aca="false">LN(M535/M534)</f>
        <v>-0.00251383306466979</v>
      </c>
      <c r="R535" s="9" t="n">
        <f aca="false">LN(N535/N534)</f>
        <v>-0.0106769273620927</v>
      </c>
      <c r="S535" s="9" t="n">
        <f aca="false">LN(O535/O534)</f>
        <v>-0.0179676670896299</v>
      </c>
      <c r="T535" s="9" t="n">
        <f aca="false">LN(P535/P534)</f>
        <v>-0.0509920967386335</v>
      </c>
      <c r="U535" s="9" t="n">
        <f aca="false">M535/M534-1</f>
        <v>-0.00251067603230282</v>
      </c>
      <c r="V535" s="9" t="n">
        <f aca="false">O535/O534-1</f>
        <v>-0.0178072110036815</v>
      </c>
    </row>
    <row r="536" customFormat="false" ht="15" hidden="false" customHeight="false" outlineLevel="0" collapsed="false">
      <c r="A536" s="5" t="n">
        <v>44603</v>
      </c>
      <c r="B536" s="6" t="n">
        <v>4418.64</v>
      </c>
      <c r="C536" s="9" t="n">
        <f aca="false">B536/B535-1</f>
        <v>-0.0189694676826343</v>
      </c>
      <c r="D536" s="9" t="n">
        <f aca="false">LN(B536/B535)</f>
        <v>-0.0191516962340658</v>
      </c>
      <c r="E536" s="9" t="n">
        <f aca="false">B536/B531-1</f>
        <v>-0.0181956347363531</v>
      </c>
      <c r="F536" s="9" t="n">
        <f aca="false">B536/B515-1</f>
        <v>-0.0651052080357993</v>
      </c>
      <c r="G536" s="0" t="n">
        <f aca="false">MAX(G535,B536)</f>
        <v>4796.56</v>
      </c>
      <c r="H536" s="9" t="n">
        <f aca="false">B536/G536-1</f>
        <v>-0.0787897993562053</v>
      </c>
      <c r="I536" s="0" t="n">
        <f aca="false">IF(AND($A536&gt;=CrashTest!$B$3,$A536&lt;=CrashTest!$C$3),1,IF(AND($A536&gt;=CrashTest!$B$4,$A536&lt;=CrashTest!$C$4),2,IF(AND($A536&gt;=CrashTest!$B$5,$A536&lt;=CrashTest!$C$5),3,IF(AND($A536&gt;=CrashTest!$B$6,$A536&lt;=CrashTest!$C$6),4,IF(AND($A536&gt;=CrashTest!$B$7,$A536&lt;=CrashTest!$C$7),5,0)))))</f>
        <v>0</v>
      </c>
      <c r="J536" s="0" t="str">
        <f aca="false">IF(I536=0,"",IF(I535=I536,MAX(J535,B536),B536))</f>
        <v/>
      </c>
      <c r="K536" s="9" t="str">
        <f aca="false">IF(I536=0,"",B536/J536-1)</f>
        <v/>
      </c>
      <c r="L536" s="0" t="n">
        <f aca="false">MATCH($A536,DailyBTC!$A:$A,0)</f>
        <v>775</v>
      </c>
      <c r="M536" s="8" t="n">
        <f aca="false">INDEX(DailyBTC!$F:$F,$L536)</f>
        <v>4540.36704279406</v>
      </c>
      <c r="N536" s="8" t="n">
        <f aca="false">INDEX(DailyETH!$F:$F,$L536)</f>
        <v>183.610055063355</v>
      </c>
      <c r="O536" s="8" t="n">
        <f aca="false">INDEX(DailyBTC!$B:$B,$L536)</f>
        <v>42357.3217416715</v>
      </c>
      <c r="P536" s="8" t="n">
        <f aca="false">INDEX(DailyETH!$B:$B,$L536)</f>
        <v>2924.08046814728</v>
      </c>
      <c r="Q536" s="9" t="n">
        <f aca="false">LN(M536/M535)</f>
        <v>-0.0145722339739687</v>
      </c>
      <c r="R536" s="9" t="n">
        <f aca="false">LN(N536/N535)</f>
        <v>-0.0219005938185798</v>
      </c>
      <c r="S536" s="9" t="n">
        <f aca="false">LN(O536/O535)</f>
        <v>-0.0292447645615128</v>
      </c>
      <c r="T536" s="9" t="n">
        <f aca="false">LN(P536/P535)</f>
        <v>-0.0521331167519696</v>
      </c>
      <c r="U536" s="9" t="n">
        <f aca="false">M536/M535-1</f>
        <v>-0.0144665728347347</v>
      </c>
      <c r="V536" s="9" t="n">
        <f aca="false">O536/O535-1</f>
        <v>-0.0288212747621107</v>
      </c>
    </row>
    <row r="537" customFormat="false" ht="15" hidden="false" customHeight="false" outlineLevel="0" collapsed="false">
      <c r="A537" s="5" t="n">
        <v>44606</v>
      </c>
      <c r="B537" s="6" t="n">
        <v>4401.67</v>
      </c>
      <c r="C537" s="9" t="n">
        <f aca="false">B537/B536-1</f>
        <v>-0.00384054822298274</v>
      </c>
      <c r="D537" s="9" t="n">
        <f aca="false">LN(B537/B536)</f>
        <v>-0.00384794206531917</v>
      </c>
      <c r="E537" s="9" t="n">
        <f aca="false">B537/B532-1</f>
        <v>-0.0183323780573478</v>
      </c>
      <c r="F537" s="9" t="n">
        <f aca="false">B537/B516-1</f>
        <v>-0.0552389660508732</v>
      </c>
      <c r="G537" s="0" t="n">
        <f aca="false">MAX(G536,B537)</f>
        <v>4796.56</v>
      </c>
      <c r="H537" s="9" t="n">
        <f aca="false">B537/G537-1</f>
        <v>-0.0823277515552814</v>
      </c>
      <c r="I537" s="0" t="n">
        <f aca="false">IF(AND($A537&gt;=CrashTest!$B$3,$A537&lt;=CrashTest!$C$3),1,IF(AND($A537&gt;=CrashTest!$B$4,$A537&lt;=CrashTest!$C$4),2,IF(AND($A537&gt;=CrashTest!$B$5,$A537&lt;=CrashTest!$C$5),3,IF(AND($A537&gt;=CrashTest!$B$6,$A537&lt;=CrashTest!$C$6),4,IF(AND($A537&gt;=CrashTest!$B$7,$A537&lt;=CrashTest!$C$7),5,0)))))</f>
        <v>0</v>
      </c>
      <c r="J537" s="0" t="str">
        <f aca="false">IF(I537=0,"",IF(I536=I537,MAX(J536,B537),B537))</f>
        <v/>
      </c>
      <c r="K537" s="9" t="str">
        <f aca="false">IF(I537=0,"",B537/J537-1)</f>
        <v/>
      </c>
      <c r="L537" s="0" t="n">
        <f aca="false">MATCH($A537,DailyBTC!$A:$A,0)</f>
        <v>778</v>
      </c>
      <c r="M537" s="8" t="n">
        <f aca="false">INDEX(DailyBTC!$F:$F,$L537)</f>
        <v>4592.95939727665</v>
      </c>
      <c r="N537" s="8" t="n">
        <f aca="false">INDEX(DailyETH!$F:$F,$L537)</f>
        <v>183.640462701507</v>
      </c>
      <c r="O537" s="8" t="n">
        <f aca="false">INDEX(DailyBTC!$B:$B,$L537)</f>
        <v>42646.1618590883</v>
      </c>
      <c r="P537" s="8" t="n">
        <f aca="false">INDEX(DailyETH!$B:$B,$L537)</f>
        <v>2936.29826037405</v>
      </c>
      <c r="Q537" s="9" t="n">
        <f aca="false">LN(M537/M536)</f>
        <v>0.0115167099574482</v>
      </c>
      <c r="R537" s="9" t="n">
        <f aca="false">LN(N537/N536)</f>
        <v>0.000165596162564255</v>
      </c>
      <c r="S537" s="9" t="n">
        <f aca="false">LN(O537/O536)</f>
        <v>0.00679598569056569</v>
      </c>
      <c r="T537" s="9" t="n">
        <f aca="false">LN(P537/P536)</f>
        <v>0.00416963151841082</v>
      </c>
      <c r="U537" s="9" t="n">
        <f aca="false">M537/M536-1</f>
        <v>0.0115832825819782</v>
      </c>
      <c r="V537" s="9" t="n">
        <f aca="false">O537/O536-1</f>
        <v>0.00681913080289598</v>
      </c>
    </row>
    <row r="538" customFormat="false" ht="15" hidden="false" customHeight="false" outlineLevel="0" collapsed="false">
      <c r="A538" s="5" t="n">
        <v>44607</v>
      </c>
      <c r="B538" s="6" t="n">
        <v>4471.07</v>
      </c>
      <c r="C538" s="9" t="n">
        <f aca="false">B538/B537-1</f>
        <v>0.0157667430770594</v>
      </c>
      <c r="D538" s="9" t="n">
        <f aca="false">LN(B538/B537)</f>
        <v>0.0156437392123729</v>
      </c>
      <c r="E538" s="9" t="n">
        <f aca="false">B538/B533-1</f>
        <v>-0.0111621261782491</v>
      </c>
      <c r="F538" s="9" t="n">
        <f aca="false">B538/B517-1</f>
        <v>-0.0411293522202089</v>
      </c>
      <c r="G538" s="0" t="n">
        <f aca="false">MAX(G537,B538)</f>
        <v>4796.56</v>
      </c>
      <c r="H538" s="9" t="n">
        <f aca="false">B538/G538-1</f>
        <v>-0.0678590489851061</v>
      </c>
      <c r="I538" s="0" t="n">
        <f aca="false">IF(AND($A538&gt;=CrashTest!$B$3,$A538&lt;=CrashTest!$C$3),1,IF(AND($A538&gt;=CrashTest!$B$4,$A538&lt;=CrashTest!$C$4),2,IF(AND($A538&gt;=CrashTest!$B$5,$A538&lt;=CrashTest!$C$5),3,IF(AND($A538&gt;=CrashTest!$B$6,$A538&lt;=CrashTest!$C$6),4,IF(AND($A538&gt;=CrashTest!$B$7,$A538&lt;=CrashTest!$C$7),5,0)))))</f>
        <v>0</v>
      </c>
      <c r="J538" s="0" t="str">
        <f aca="false">IF(I538=0,"",IF(I537=I538,MAX(J537,B538),B538))</f>
        <v/>
      </c>
      <c r="K538" s="9" t="str">
        <f aca="false">IF(I538=0,"",B538/J538-1)</f>
        <v/>
      </c>
      <c r="L538" s="0" t="n">
        <f aca="false">MATCH($A538,DailyBTC!$A:$A,0)</f>
        <v>779</v>
      </c>
      <c r="M538" s="8" t="n">
        <f aca="false">INDEX(DailyBTC!$F:$F,$L538)</f>
        <v>4681.44828249351</v>
      </c>
      <c r="N538" s="8" t="n">
        <f aca="false">INDEX(DailyETH!$F:$F,$L538)</f>
        <v>188.978995862675</v>
      </c>
      <c r="O538" s="8" t="n">
        <f aca="false">INDEX(DailyBTC!$B:$B,$L538)</f>
        <v>44511.9084880187</v>
      </c>
      <c r="P538" s="8" t="n">
        <f aca="false">INDEX(DailyETH!$B:$B,$L538)</f>
        <v>3175.2582150789</v>
      </c>
      <c r="Q538" s="9" t="n">
        <f aca="false">LN(M538/M537)</f>
        <v>0.0190829589540903</v>
      </c>
      <c r="R538" s="9" t="n">
        <f aca="false">LN(N538/N537)</f>
        <v>0.0286560368925686</v>
      </c>
      <c r="S538" s="9" t="n">
        <f aca="false">LN(O538/O537)</f>
        <v>0.0428194815366758</v>
      </c>
      <c r="T538" s="9" t="n">
        <f aca="false">LN(P538/P537)</f>
        <v>0.0782392637081633</v>
      </c>
      <c r="U538" s="9" t="n">
        <f aca="false">M538/M537-1</f>
        <v>0.0192662023682022</v>
      </c>
      <c r="V538" s="9" t="n">
        <f aca="false">O538/O537-1</f>
        <v>0.0437494617943628</v>
      </c>
    </row>
    <row r="539" customFormat="false" ht="15" hidden="false" customHeight="false" outlineLevel="0" collapsed="false">
      <c r="A539" s="5" t="n">
        <v>44608</v>
      </c>
      <c r="B539" s="6" t="n">
        <v>4475.01</v>
      </c>
      <c r="C539" s="9" t="n">
        <f aca="false">B539/B538-1</f>
        <v>0.000881220826334683</v>
      </c>
      <c r="D539" s="9" t="n">
        <f aca="false">LN(B539/B538)</f>
        <v>0.000880832779215702</v>
      </c>
      <c r="E539" s="9" t="n">
        <f aca="false">B539/B534-1</f>
        <v>-0.024452931866637</v>
      </c>
      <c r="F539" s="9" t="n">
        <f aca="false">B539/B518-1</f>
        <v>-0.0223066520140437</v>
      </c>
      <c r="G539" s="0" t="n">
        <f aca="false">MAX(G538,B539)</f>
        <v>4796.56</v>
      </c>
      <c r="H539" s="9" t="n">
        <f aca="false">B539/G539-1</f>
        <v>-0.0670376269659924</v>
      </c>
      <c r="I539" s="0" t="n">
        <f aca="false">IF(AND($A539&gt;=CrashTest!$B$3,$A539&lt;=CrashTest!$C$3),1,IF(AND($A539&gt;=CrashTest!$B$4,$A539&lt;=CrashTest!$C$4),2,IF(AND($A539&gt;=CrashTest!$B$5,$A539&lt;=CrashTest!$C$5),3,IF(AND($A539&gt;=CrashTest!$B$6,$A539&lt;=CrashTest!$C$6),4,IF(AND($A539&gt;=CrashTest!$B$7,$A539&lt;=CrashTest!$C$7),5,0)))))</f>
        <v>0</v>
      </c>
      <c r="J539" s="0" t="str">
        <f aca="false">IF(I539=0,"",IF(I538=I539,MAX(J538,B539),B539))</f>
        <v/>
      </c>
      <c r="K539" s="9" t="str">
        <f aca="false">IF(I539=0,"",B539/J539-1)</f>
        <v/>
      </c>
      <c r="L539" s="0" t="n">
        <f aca="false">MATCH($A539,DailyBTC!$A:$A,0)</f>
        <v>780</v>
      </c>
      <c r="M539" s="8" t="n">
        <f aca="false">INDEX(DailyBTC!$F:$F,$L539)</f>
        <v>4724.71992212103</v>
      </c>
      <c r="N539" s="8" t="n">
        <f aca="false">INDEX(DailyETH!$F:$F,$L539)</f>
        <v>190.587241672418</v>
      </c>
      <c r="O539" s="8" t="n">
        <f aca="false">INDEX(DailyBTC!$B:$B,$L539)</f>
        <v>44065.7092673875</v>
      </c>
      <c r="P539" s="8" t="n">
        <f aca="false">INDEX(DailyETH!$B:$B,$L539)</f>
        <v>3140.52647866745</v>
      </c>
      <c r="Q539" s="9" t="n">
        <f aca="false">LN(M539/M538)</f>
        <v>0.00920075931994021</v>
      </c>
      <c r="R539" s="9" t="n">
        <f aca="false">LN(N539/N538)</f>
        <v>0.00847417538718586</v>
      </c>
      <c r="S539" s="9" t="n">
        <f aca="false">LN(O539/O538)</f>
        <v>-0.0100748474869479</v>
      </c>
      <c r="T539" s="9" t="n">
        <f aca="false">LN(P539/P538)</f>
        <v>-0.0109985023908291</v>
      </c>
      <c r="U539" s="9" t="n">
        <f aca="false">M539/M538-1</f>
        <v>0.00924321641858827</v>
      </c>
      <c r="V539" s="9" t="n">
        <f aca="false">O539/O538-1</f>
        <v>-0.0100242662197084</v>
      </c>
    </row>
    <row r="540" customFormat="false" ht="15" hidden="false" customHeight="false" outlineLevel="0" collapsed="false">
      <c r="A540" s="5" t="n">
        <v>44609</v>
      </c>
      <c r="B540" s="6" t="n">
        <v>4380.26</v>
      </c>
      <c r="C540" s="9" t="n">
        <f aca="false">B540/B539-1</f>
        <v>-0.0211731370432692</v>
      </c>
      <c r="D540" s="9" t="n">
        <f aca="false">LN(B540/B539)</f>
        <v>-0.0214005030040235</v>
      </c>
      <c r="E540" s="9" t="n">
        <f aca="false">B540/B535-1</f>
        <v>-0.0274906307170387</v>
      </c>
      <c r="F540" s="9" t="n">
        <f aca="false">B540/B519-1</f>
        <v>-0.0336439608538727</v>
      </c>
      <c r="G540" s="0" t="n">
        <f aca="false">MAX(G539,B540)</f>
        <v>4796.56</v>
      </c>
      <c r="H540" s="9" t="n">
        <f aca="false">B540/G540-1</f>
        <v>-0.086791367146455</v>
      </c>
      <c r="I540" s="0" t="n">
        <f aca="false">IF(AND($A540&gt;=CrashTest!$B$3,$A540&lt;=CrashTest!$C$3),1,IF(AND($A540&gt;=CrashTest!$B$4,$A540&lt;=CrashTest!$C$4),2,IF(AND($A540&gt;=CrashTest!$B$5,$A540&lt;=CrashTest!$C$5),3,IF(AND($A540&gt;=CrashTest!$B$6,$A540&lt;=CrashTest!$C$6),4,IF(AND($A540&gt;=CrashTest!$B$7,$A540&lt;=CrashTest!$C$7),5,0)))))</f>
        <v>0</v>
      </c>
      <c r="J540" s="0" t="str">
        <f aca="false">IF(I540=0,"",IF(I539=I540,MAX(J539,B540),B540))</f>
        <v/>
      </c>
      <c r="K540" s="9" t="str">
        <f aca="false">IF(I540=0,"",B540/J540-1)</f>
        <v/>
      </c>
      <c r="L540" s="0" t="n">
        <f aca="false">MATCH($A540,DailyBTC!$A:$A,0)</f>
        <v>781</v>
      </c>
      <c r="M540" s="8" t="n">
        <f aca="false">INDEX(DailyBTC!$F:$F,$L540)</f>
        <v>4419.29312405577</v>
      </c>
      <c r="N540" s="8" t="n">
        <f aca="false">INDEX(DailyETH!$F:$F,$L540)</f>
        <v>178.727241555135</v>
      </c>
      <c r="O540" s="8" t="n">
        <f aca="false">INDEX(DailyBTC!$B:$B,$L540)</f>
        <v>40610.024261543</v>
      </c>
      <c r="P540" s="8" t="n">
        <f aca="false">INDEX(DailyETH!$B:$B,$L540)</f>
        <v>2887.98329310345</v>
      </c>
      <c r="Q540" s="9" t="n">
        <f aca="false">LN(M540/M539)</f>
        <v>-0.0668285268314932</v>
      </c>
      <c r="R540" s="9" t="n">
        <f aca="false">LN(N540/N539)</f>
        <v>-0.0642491977724094</v>
      </c>
      <c r="S540" s="9" t="n">
        <f aca="false">LN(O540/O539)</f>
        <v>-0.0816669732315226</v>
      </c>
      <c r="T540" s="9" t="n">
        <f aca="false">LN(P540/P539)</f>
        <v>-0.0838320181534543</v>
      </c>
      <c r="U540" s="9" t="n">
        <f aca="false">M540/M539-1</f>
        <v>-0.0646444240292975</v>
      </c>
      <c r="V540" s="9" t="n">
        <f aca="false">O540/O539-1</f>
        <v>-0.0784211819870107</v>
      </c>
    </row>
    <row r="541" customFormat="false" ht="15" hidden="false" customHeight="false" outlineLevel="0" collapsed="false">
      <c r="A541" s="5" t="n">
        <v>44610</v>
      </c>
      <c r="B541" s="6" t="n">
        <v>4348.87</v>
      </c>
      <c r="C541" s="9" t="n">
        <f aca="false">B541/B540-1</f>
        <v>-0.00716624127334919</v>
      </c>
      <c r="D541" s="9" t="n">
        <f aca="false">LN(B541/B540)</f>
        <v>-0.00719204211762044</v>
      </c>
      <c r="E541" s="9" t="n">
        <f aca="false">B541/B536-1</f>
        <v>-0.0157899263121686</v>
      </c>
      <c r="F541" s="9" t="n">
        <f aca="false">B541/B520-1</f>
        <v>-0.0298612675757852</v>
      </c>
      <c r="G541" s="0" t="n">
        <f aca="false">MAX(G540,B541)</f>
        <v>4796.56</v>
      </c>
      <c r="H541" s="9" t="n">
        <f aca="false">B541/G541-1</f>
        <v>-0.0933356405423889</v>
      </c>
      <c r="I541" s="0" t="n">
        <f aca="false">IF(AND($A541&gt;=CrashTest!$B$3,$A541&lt;=CrashTest!$C$3),1,IF(AND($A541&gt;=CrashTest!$B$4,$A541&lt;=CrashTest!$C$4),2,IF(AND($A541&gt;=CrashTest!$B$5,$A541&lt;=CrashTest!$C$5),3,IF(AND($A541&gt;=CrashTest!$B$6,$A541&lt;=CrashTest!$C$6),4,IF(AND($A541&gt;=CrashTest!$B$7,$A541&lt;=CrashTest!$C$7),5,0)))))</f>
        <v>0</v>
      </c>
      <c r="J541" s="0" t="str">
        <f aca="false">IF(I541=0,"",IF(I540=I541,MAX(J540,B541),B541))</f>
        <v/>
      </c>
      <c r="K541" s="9" t="str">
        <f aca="false">IF(I541=0,"",B541/J541-1)</f>
        <v/>
      </c>
      <c r="L541" s="0" t="n">
        <f aca="false">MATCH($A541,DailyBTC!$A:$A,0)</f>
        <v>782</v>
      </c>
      <c r="M541" s="8" t="n">
        <f aca="false">INDEX(DailyBTC!$F:$F,$L541)</f>
        <v>4344.13834989618</v>
      </c>
      <c r="N541" s="8" t="n">
        <f aca="false">INDEX(DailyETH!$F:$F,$L541)</f>
        <v>178.663570195887</v>
      </c>
      <c r="O541" s="8" t="n">
        <f aca="false">INDEX(DailyBTC!$B:$B,$L541)</f>
        <v>40044.2204856809</v>
      </c>
      <c r="P541" s="8" t="n">
        <f aca="false">INDEX(DailyETH!$B:$B,$L541)</f>
        <v>2784.71829456458</v>
      </c>
      <c r="Q541" s="9" t="n">
        <f aca="false">LN(M541/M540)</f>
        <v>-0.0171523259884698</v>
      </c>
      <c r="R541" s="9" t="n">
        <f aca="false">LN(N541/N540)</f>
        <v>-0.000356312237630837</v>
      </c>
      <c r="S541" s="9" t="n">
        <f aca="false">LN(O541/O540)</f>
        <v>-0.0140305834984217</v>
      </c>
      <c r="T541" s="9" t="n">
        <f aca="false">LN(P541/P540)</f>
        <v>-0.036411718778469</v>
      </c>
      <c r="U541" s="9" t="n">
        <f aca="false">M541/M540-1</f>
        <v>-0.0170060622931962</v>
      </c>
      <c r="V541" s="9" t="n">
        <f aca="false">O541/O540-1</f>
        <v>-0.0139326135886581</v>
      </c>
    </row>
    <row r="542" customFormat="false" ht="15" hidden="false" customHeight="false" outlineLevel="0" collapsed="false">
      <c r="A542" s="5" t="n">
        <v>44614</v>
      </c>
      <c r="B542" s="6" t="n">
        <v>4304.76</v>
      </c>
      <c r="C542" s="9" t="n">
        <f aca="false">B542/B541-1</f>
        <v>-0.0101428646981859</v>
      </c>
      <c r="D542" s="9" t="n">
        <f aca="false">LN(B542/B541)</f>
        <v>-0.0101946540428158</v>
      </c>
      <c r="E542" s="9" t="n">
        <f aca="false">B542/B537-1</f>
        <v>-0.0220166436829657</v>
      </c>
      <c r="F542" s="9" t="n">
        <f aca="false">B542/B521-1</f>
        <v>-0.0211871921854321</v>
      </c>
      <c r="G542" s="0" t="n">
        <f aca="false">MAX(G541,B542)</f>
        <v>4796.56</v>
      </c>
      <c r="H542" s="9" t="n">
        <f aca="false">B542/G542-1</f>
        <v>-0.102531814467035</v>
      </c>
      <c r="I542" s="0" t="n">
        <f aca="false">IF(AND($A542&gt;=CrashTest!$B$3,$A542&lt;=CrashTest!$C$3),1,IF(AND($A542&gt;=CrashTest!$B$4,$A542&lt;=CrashTest!$C$4),2,IF(AND($A542&gt;=CrashTest!$B$5,$A542&lt;=CrashTest!$C$5),3,IF(AND($A542&gt;=CrashTest!$B$6,$A542&lt;=CrashTest!$C$6),4,IF(AND($A542&gt;=CrashTest!$B$7,$A542&lt;=CrashTest!$C$7),5,0)))))</f>
        <v>0</v>
      </c>
      <c r="J542" s="0" t="str">
        <f aca="false">IF(I542=0,"",IF(I541=I542,MAX(J541,B542),B542))</f>
        <v/>
      </c>
      <c r="K542" s="9" t="str">
        <f aca="false">IF(I542=0,"",B542/J542-1)</f>
        <v/>
      </c>
      <c r="L542" s="0" t="n">
        <f aca="false">MATCH($A542,DailyBTC!$A:$A,0)</f>
        <v>786</v>
      </c>
      <c r="M542" s="8" t="n">
        <f aca="false">INDEX(DailyBTC!$F:$F,$L542)</f>
        <v>4277.53450935247</v>
      </c>
      <c r="N542" s="8" t="n">
        <f aca="false">INDEX(DailyETH!$F:$F,$L542)</f>
        <v>176.393577071073</v>
      </c>
      <c r="O542" s="8" t="n">
        <f aca="false">INDEX(DailyBTC!$B:$B,$L542)</f>
        <v>38202.5940818235</v>
      </c>
      <c r="P542" s="8" t="n">
        <f aca="false">INDEX(DailyETH!$B:$B,$L542)</f>
        <v>2636.22923874927</v>
      </c>
      <c r="Q542" s="9" t="n">
        <f aca="false">LN(M542/M541)</f>
        <v>-0.0154506362303886</v>
      </c>
      <c r="R542" s="9" t="n">
        <f aca="false">LN(N542/N541)</f>
        <v>-0.0127868095112664</v>
      </c>
      <c r="S542" s="9" t="n">
        <f aca="false">LN(O542/O541)</f>
        <v>-0.0470809344193762</v>
      </c>
      <c r="T542" s="9" t="n">
        <f aca="false">LN(P542/P541)</f>
        <v>-0.0547971398156884</v>
      </c>
      <c r="U542" s="9" t="n">
        <f aca="false">M542/M541-1</f>
        <v>-0.0153318875181097</v>
      </c>
      <c r="V542" s="9" t="n">
        <f aca="false">O542/O541-1</f>
        <v>-0.0459898177944537</v>
      </c>
    </row>
    <row r="543" customFormat="false" ht="15" hidden="false" customHeight="false" outlineLevel="0" collapsed="false">
      <c r="A543" s="5" t="n">
        <v>44615</v>
      </c>
      <c r="B543" s="6" t="n">
        <v>4225.5</v>
      </c>
      <c r="C543" s="9" t="n">
        <f aca="false">B543/B542-1</f>
        <v>-0.0184121762885736</v>
      </c>
      <c r="D543" s="9" t="n">
        <f aca="false">LN(B543/B542)</f>
        <v>-0.0185837901943339</v>
      </c>
      <c r="E543" s="9" t="n">
        <f aca="false">B543/B538-1</f>
        <v>-0.0549242127723341</v>
      </c>
      <c r="F543" s="9" t="n">
        <f aca="false">B543/B522-1</f>
        <v>-0.0418649790368991</v>
      </c>
      <c r="G543" s="0" t="n">
        <f aca="false">MAX(G542,B543)</f>
        <v>4796.56</v>
      </c>
      <c r="H543" s="9" t="n">
        <f aca="false">B543/G543-1</f>
        <v>-0.119056156912454</v>
      </c>
      <c r="I543" s="0" t="n">
        <f aca="false">IF(AND($A543&gt;=CrashTest!$B$3,$A543&lt;=CrashTest!$C$3),1,IF(AND($A543&gt;=CrashTest!$B$4,$A543&lt;=CrashTest!$C$4),2,IF(AND($A543&gt;=CrashTest!$B$5,$A543&lt;=CrashTest!$C$5),3,IF(AND($A543&gt;=CrashTest!$B$6,$A543&lt;=CrashTest!$C$6),4,IF(AND($A543&gt;=CrashTest!$B$7,$A543&lt;=CrashTest!$C$7),5,0)))))</f>
        <v>0</v>
      </c>
      <c r="J543" s="0" t="str">
        <f aca="false">IF(I543=0,"",IF(I542=I543,MAX(J542,B543),B543))</f>
        <v/>
      </c>
      <c r="K543" s="9" t="str">
        <f aca="false">IF(I543=0,"",B543/J543-1)</f>
        <v/>
      </c>
      <c r="L543" s="0" t="n">
        <f aca="false">MATCH($A543,DailyBTC!$A:$A,0)</f>
        <v>787</v>
      </c>
      <c r="M543" s="8" t="n">
        <f aca="false">INDEX(DailyBTC!$F:$F,$L543)</f>
        <v>4273.25254571182</v>
      </c>
      <c r="N543" s="8" t="n">
        <f aca="false">INDEX(DailyETH!$F:$F,$L543)</f>
        <v>177.394344485744</v>
      </c>
      <c r="O543" s="8" t="n">
        <f aca="false">INDEX(DailyBTC!$B:$B,$L543)</f>
        <v>37308.2687344243</v>
      </c>
      <c r="P543" s="8" t="n">
        <f aca="false">INDEX(DailyETH!$B:$B,$L543)</f>
        <v>2591.79215108124</v>
      </c>
      <c r="Q543" s="9" t="n">
        <f aca="false">LN(M543/M542)</f>
        <v>-0.00100153681082183</v>
      </c>
      <c r="R543" s="9" t="n">
        <f aca="false">LN(N543/N542)</f>
        <v>0.00565745760651369</v>
      </c>
      <c r="S543" s="9" t="n">
        <f aca="false">LN(O543/O542)</f>
        <v>-0.0236884372380094</v>
      </c>
      <c r="T543" s="9" t="n">
        <f aca="false">LN(P543/P542)</f>
        <v>-0.0169999908345274</v>
      </c>
      <c r="U543" s="9" t="n">
        <f aca="false">M543/M542-1</f>
        <v>-0.00100103544022445</v>
      </c>
      <c r="V543" s="9" t="n">
        <f aca="false">O543/O542-1</f>
        <v>-0.0234100685802569</v>
      </c>
    </row>
    <row r="544" customFormat="false" ht="15" hidden="false" customHeight="false" outlineLevel="0" collapsed="false">
      <c r="A544" s="5" t="n">
        <v>44616</v>
      </c>
      <c r="B544" s="6" t="n">
        <v>4288.7</v>
      </c>
      <c r="C544" s="9" t="n">
        <f aca="false">B544/B543-1</f>
        <v>0.0149568098449888</v>
      </c>
      <c r="D544" s="9" t="n">
        <f aca="false">LN(B544/B543)</f>
        <v>0.0148460597115356</v>
      </c>
      <c r="E544" s="9" t="n">
        <f aca="false">B544/B539-1</f>
        <v>-0.0416334265174827</v>
      </c>
      <c r="F544" s="9" t="n">
        <f aca="false">B544/B523-1</f>
        <v>-0.015551653295688</v>
      </c>
      <c r="G544" s="0" t="n">
        <f aca="false">MAX(G543,B544)</f>
        <v>4796.56</v>
      </c>
      <c r="H544" s="9" t="n">
        <f aca="false">B544/G544-1</f>
        <v>-0.10588004736728</v>
      </c>
      <c r="I544" s="0" t="n">
        <f aca="false">IF(AND($A544&gt;=CrashTest!$B$3,$A544&lt;=CrashTest!$C$3),1,IF(AND($A544&gt;=CrashTest!$B$4,$A544&lt;=CrashTest!$C$4),2,IF(AND($A544&gt;=CrashTest!$B$5,$A544&lt;=CrashTest!$C$5),3,IF(AND($A544&gt;=CrashTest!$B$6,$A544&lt;=CrashTest!$C$6),4,IF(AND($A544&gt;=CrashTest!$B$7,$A544&lt;=CrashTest!$C$7),5,0)))))</f>
        <v>0</v>
      </c>
      <c r="J544" s="0" t="str">
        <f aca="false">IF(I544=0,"",IF(I543=I544,MAX(J543,B544),B544))</f>
        <v/>
      </c>
      <c r="K544" s="9" t="str">
        <f aca="false">IF(I544=0,"",B544/J544-1)</f>
        <v/>
      </c>
      <c r="L544" s="0" t="n">
        <f aca="false">MATCH($A544,DailyBTC!$A:$A,0)</f>
        <v>788</v>
      </c>
      <c r="M544" s="8" t="n">
        <f aca="false">INDEX(DailyBTC!$F:$F,$L544)</f>
        <v>4280.11797763001</v>
      </c>
      <c r="N544" s="8" t="n">
        <f aca="false">INDEX(DailyETH!$F:$F,$L544)</f>
        <v>175.789507844581</v>
      </c>
      <c r="O544" s="8" t="n">
        <f aca="false">INDEX(DailyBTC!$B:$B,$L544)</f>
        <v>38283.790402104</v>
      </c>
      <c r="P544" s="8" t="n">
        <f aca="false">INDEX(DailyETH!$B:$B,$L544)</f>
        <v>2594.05176271187</v>
      </c>
      <c r="Q544" s="9" t="n">
        <f aca="false">LN(M544/M543)</f>
        <v>0.00160531649455099</v>
      </c>
      <c r="R544" s="9" t="n">
        <f aca="false">LN(N544/N543)</f>
        <v>-0.00908788822484024</v>
      </c>
      <c r="S544" s="9" t="n">
        <f aca="false">LN(O544/O543)</f>
        <v>0.0258115955315997</v>
      </c>
      <c r="T544" s="9" t="n">
        <f aca="false">LN(P544/P543)</f>
        <v>0.000871453831312697</v>
      </c>
      <c r="U544" s="9" t="n">
        <f aca="false">M544/M543-1</f>
        <v>0.00160660570484605</v>
      </c>
      <c r="V544" s="9" t="n">
        <f aca="false">O544/O543-1</f>
        <v>0.0261475994671279</v>
      </c>
    </row>
    <row r="545" customFormat="false" ht="15" hidden="false" customHeight="false" outlineLevel="0" collapsed="false">
      <c r="A545" s="5" t="n">
        <v>44617</v>
      </c>
      <c r="B545" s="6" t="n">
        <v>4384.65</v>
      </c>
      <c r="C545" s="9" t="n">
        <f aca="false">B545/B544-1</f>
        <v>0.0223727469862662</v>
      </c>
      <c r="D545" s="9" t="n">
        <f aca="false">LN(B545/B544)</f>
        <v>0.0221261483647568</v>
      </c>
      <c r="E545" s="9" t="n">
        <f aca="false">B545/B540-1</f>
        <v>0.00100222361229685</v>
      </c>
      <c r="F545" s="9" t="n">
        <f aca="false">B545/B524-1</f>
        <v>0.00798173763715715</v>
      </c>
      <c r="G545" s="0" t="n">
        <f aca="false">MAX(G544,B545)</f>
        <v>4796.56</v>
      </c>
      <c r="H545" s="9" t="n">
        <f aca="false">B545/G545-1</f>
        <v>-0.0858761278916559</v>
      </c>
      <c r="I545" s="0" t="n">
        <f aca="false">IF(AND($A545&gt;=CrashTest!$B$3,$A545&lt;=CrashTest!$C$3),1,IF(AND($A545&gt;=CrashTest!$B$4,$A545&lt;=CrashTest!$C$4),2,IF(AND($A545&gt;=CrashTest!$B$5,$A545&lt;=CrashTest!$C$5),3,IF(AND($A545&gt;=CrashTest!$B$6,$A545&lt;=CrashTest!$C$6),4,IF(AND($A545&gt;=CrashTest!$B$7,$A545&lt;=CrashTest!$C$7),5,0)))))</f>
        <v>0</v>
      </c>
      <c r="J545" s="0" t="str">
        <f aca="false">IF(I545=0,"",IF(I544=I545,MAX(J544,B545),B545))</f>
        <v/>
      </c>
      <c r="K545" s="9" t="str">
        <f aca="false">IF(I545=0,"",B545/J545-1)</f>
        <v/>
      </c>
      <c r="L545" s="0" t="n">
        <f aca="false">MATCH($A545,DailyBTC!$A:$A,0)</f>
        <v>789</v>
      </c>
      <c r="M545" s="8" t="n">
        <f aca="false">INDEX(DailyBTC!$F:$F,$L545)</f>
        <v>4331.41654947794</v>
      </c>
      <c r="N545" s="8" t="n">
        <f aca="false">INDEX(DailyETH!$F:$F,$L545)</f>
        <v>180.40260741362</v>
      </c>
      <c r="O545" s="8" t="n">
        <f aca="false">INDEX(DailyBTC!$B:$B,$L545)</f>
        <v>39323.7702158387</v>
      </c>
      <c r="P545" s="8" t="n">
        <f aca="false">INDEX(DailyETH!$B:$B,$L545)</f>
        <v>2788.59007977791</v>
      </c>
      <c r="Q545" s="9" t="n">
        <f aca="false">LN(M545/M544)</f>
        <v>0.0119140621180734</v>
      </c>
      <c r="R545" s="9" t="n">
        <f aca="false">LN(N545/N544)</f>
        <v>0.0259037599066311</v>
      </c>
      <c r="S545" s="9" t="n">
        <f aca="false">LN(O545/O544)</f>
        <v>0.0268025966292218</v>
      </c>
      <c r="T545" s="9" t="n">
        <f aca="false">LN(P545/P544)</f>
        <v>0.0723150798722165</v>
      </c>
      <c r="U545" s="9" t="n">
        <f aca="false">M545/M544-1</f>
        <v>0.0119853172543476</v>
      </c>
      <c r="V545" s="9" t="n">
        <f aca="false">O545/O544-1</f>
        <v>0.0271650169121587</v>
      </c>
    </row>
    <row r="546" customFormat="false" ht="15" hidden="false" customHeight="false" outlineLevel="0" collapsed="false">
      <c r="A546" s="5" t="n">
        <v>44620</v>
      </c>
      <c r="B546" s="6" t="n">
        <v>4373.94</v>
      </c>
      <c r="C546" s="9" t="n">
        <f aca="false">B546/B545-1</f>
        <v>-0.00244261229516607</v>
      </c>
      <c r="D546" s="9" t="n">
        <f aca="false">LN(B546/B545)</f>
        <v>-0.00244560033932564</v>
      </c>
      <c r="E546" s="9" t="n">
        <f aca="false">B546/B541-1</f>
        <v>0.00576471589171423</v>
      </c>
      <c r="F546" s="9" t="n">
        <f aca="false">B546/B525-1</f>
        <v>0.0109626465673254</v>
      </c>
      <c r="G546" s="0" t="n">
        <f aca="false">MAX(G545,B546)</f>
        <v>4796.56</v>
      </c>
      <c r="H546" s="9" t="n">
        <f aca="false">B546/G546-1</f>
        <v>-0.0881089781009725</v>
      </c>
      <c r="I546" s="0" t="n">
        <f aca="false">IF(AND($A546&gt;=CrashTest!$B$3,$A546&lt;=CrashTest!$C$3),1,IF(AND($A546&gt;=CrashTest!$B$4,$A546&lt;=CrashTest!$C$4),2,IF(AND($A546&gt;=CrashTest!$B$5,$A546&lt;=CrashTest!$C$5),3,IF(AND($A546&gt;=CrashTest!$B$6,$A546&lt;=CrashTest!$C$6),4,IF(AND($A546&gt;=CrashTest!$B$7,$A546&lt;=CrashTest!$C$7),5,0)))))</f>
        <v>0</v>
      </c>
      <c r="J546" s="0" t="str">
        <f aca="false">IF(I546=0,"",IF(I545=I546,MAX(J545,B546),B546))</f>
        <v/>
      </c>
      <c r="K546" s="9" t="str">
        <f aca="false">IF(I546=0,"",B546/J546-1)</f>
        <v/>
      </c>
      <c r="L546" s="0" t="n">
        <f aca="false">MATCH($A546,DailyBTC!$A:$A,0)</f>
        <v>792</v>
      </c>
      <c r="M546" s="8" t="n">
        <f aca="false">INDEX(DailyBTC!$F:$F,$L546)</f>
        <v>4388.8804103394</v>
      </c>
      <c r="N546" s="8" t="n">
        <f aca="false">INDEX(DailyETH!$F:$F,$L546)</f>
        <v>178.494837012966</v>
      </c>
      <c r="O546" s="8" t="n">
        <f aca="false">INDEX(DailyBTC!$B:$B,$L546)</f>
        <v>43179.2545140269</v>
      </c>
      <c r="P546" s="8" t="n">
        <f aca="false">INDEX(DailyETH!$B:$B,$L546)</f>
        <v>2914.46506487434</v>
      </c>
      <c r="Q546" s="9" t="n">
        <f aca="false">LN(M546/M545)</f>
        <v>0.0131795265488879</v>
      </c>
      <c r="R546" s="9" t="n">
        <f aca="false">LN(N546/N545)</f>
        <v>-0.0106313845321051</v>
      </c>
      <c r="S546" s="9" t="n">
        <f aca="false">LN(O546/O545)</f>
        <v>0.0935309841941586</v>
      </c>
      <c r="T546" s="9" t="n">
        <f aca="false">LN(P546/P545)</f>
        <v>0.0441501714176676</v>
      </c>
      <c r="U546" s="9" t="n">
        <f aca="false">M546/M545-1</f>
        <v>0.0132667593165059</v>
      </c>
      <c r="V546" s="9" t="n">
        <f aca="false">O546/O545-1</f>
        <v>0.0980446248420834</v>
      </c>
    </row>
    <row r="547" customFormat="false" ht="15" hidden="false" customHeight="false" outlineLevel="0" collapsed="false">
      <c r="A547" s="5" t="n">
        <v>44621</v>
      </c>
      <c r="B547" s="6" t="n">
        <v>4306.26</v>
      </c>
      <c r="C547" s="9" t="n">
        <f aca="false">B547/B546-1</f>
        <v>-0.0154734632848186</v>
      </c>
      <c r="D547" s="9" t="n">
        <f aca="false">LN(B547/B546)</f>
        <v>-0.0155944267561353</v>
      </c>
      <c r="E547" s="9" t="n">
        <f aca="false">B547/B542-1</f>
        <v>0.000348451481615664</v>
      </c>
      <c r="F547" s="9" t="n">
        <f aca="false">B547/B526-1</f>
        <v>-0.0283380529575685</v>
      </c>
      <c r="G547" s="0" t="n">
        <f aca="false">MAX(G546,B547)</f>
        <v>4796.56</v>
      </c>
      <c r="H547" s="9" t="n">
        <f aca="false">B547/G547-1</f>
        <v>-0.102219090348083</v>
      </c>
      <c r="I547" s="0" t="n">
        <f aca="false">IF(AND($A547&gt;=CrashTest!$B$3,$A547&lt;=CrashTest!$C$3),1,IF(AND($A547&gt;=CrashTest!$B$4,$A547&lt;=CrashTest!$C$4),2,IF(AND($A547&gt;=CrashTest!$B$5,$A547&lt;=CrashTest!$C$5),3,IF(AND($A547&gt;=CrashTest!$B$6,$A547&lt;=CrashTest!$C$6),4,IF(AND($A547&gt;=CrashTest!$B$7,$A547&lt;=CrashTest!$C$7),5,0)))))</f>
        <v>0</v>
      </c>
      <c r="J547" s="0" t="str">
        <f aca="false">IF(I547=0,"",IF(I546=I547,MAX(J546,B547),B547))</f>
        <v/>
      </c>
      <c r="K547" s="9" t="str">
        <f aca="false">IF(I547=0,"",B547/J547-1)</f>
        <v/>
      </c>
      <c r="L547" s="0" t="n">
        <f aca="false">MATCH($A547,DailyBTC!$A:$A,0)</f>
        <v>793</v>
      </c>
      <c r="M547" s="8" t="n">
        <f aca="false">INDEX(DailyBTC!$F:$F,$L547)</f>
        <v>4402.10638354136</v>
      </c>
      <c r="N547" s="8" t="n">
        <f aca="false">INDEX(DailyETH!$F:$F,$L547)</f>
        <v>179.326653296058</v>
      </c>
      <c r="O547" s="8" t="n">
        <f aca="false">INDEX(DailyBTC!$B:$B,$L547)</f>
        <v>44334.457582408</v>
      </c>
      <c r="P547" s="8" t="n">
        <f aca="false">INDEX(DailyETH!$B:$B,$L547)</f>
        <v>2969.53468030392</v>
      </c>
      <c r="Q547" s="9" t="n">
        <f aca="false">LN(M547/M546)</f>
        <v>0.0030089871572034</v>
      </c>
      <c r="R547" s="9" t="n">
        <f aca="false">LN(N547/N546)</f>
        <v>0.00464934501714199</v>
      </c>
      <c r="S547" s="9" t="n">
        <f aca="false">LN(O547/O546)</f>
        <v>0.026402037908792</v>
      </c>
      <c r="T547" s="9" t="n">
        <f aca="false">LN(P547/P546)</f>
        <v>0.0187189754718412</v>
      </c>
      <c r="U547" s="9" t="n">
        <f aca="false">M547/M546-1</f>
        <v>0.00301351870304067</v>
      </c>
      <c r="V547" s="9" t="n">
        <f aca="false">O547/O546-1</f>
        <v>0.0267536593992337</v>
      </c>
    </row>
    <row r="548" customFormat="false" ht="15" hidden="false" customHeight="false" outlineLevel="0" collapsed="false">
      <c r="A548" s="5" t="n">
        <v>44622</v>
      </c>
      <c r="B548" s="6" t="n">
        <v>4386.54</v>
      </c>
      <c r="C548" s="9" t="n">
        <f aca="false">B548/B547-1</f>
        <v>0.0186426272449876</v>
      </c>
      <c r="D548" s="9" t="n">
        <f aca="false">LN(B548/B547)</f>
        <v>0.0184709834489893</v>
      </c>
      <c r="E548" s="9" t="n">
        <f aca="false">B548/B543-1</f>
        <v>0.0381114660986865</v>
      </c>
      <c r="F548" s="9" t="n">
        <f aca="false">B548/B527-1</f>
        <v>-0.028570163103055</v>
      </c>
      <c r="G548" s="0" t="n">
        <f aca="false">MAX(G547,B548)</f>
        <v>4796.56</v>
      </c>
      <c r="H548" s="9" t="n">
        <f aca="false">B548/G548-1</f>
        <v>-0.0854820955017763</v>
      </c>
      <c r="I548" s="0" t="n">
        <f aca="false">IF(AND($A548&gt;=CrashTest!$B$3,$A548&lt;=CrashTest!$C$3),1,IF(AND($A548&gt;=CrashTest!$B$4,$A548&lt;=CrashTest!$C$4),2,IF(AND($A548&gt;=CrashTest!$B$5,$A548&lt;=CrashTest!$C$5),3,IF(AND($A548&gt;=CrashTest!$B$6,$A548&lt;=CrashTest!$C$6),4,IF(AND($A548&gt;=CrashTest!$B$7,$A548&lt;=CrashTest!$C$7),5,0)))))</f>
        <v>0</v>
      </c>
      <c r="J548" s="0" t="str">
        <f aca="false">IF(I548=0,"",IF(I547=I548,MAX(J547,B548),B548))</f>
        <v/>
      </c>
      <c r="K548" s="9" t="str">
        <f aca="false">IF(I548=0,"",B548/J548-1)</f>
        <v/>
      </c>
      <c r="L548" s="0" t="n">
        <f aca="false">MATCH($A548,DailyBTC!$A:$A,0)</f>
        <v>794</v>
      </c>
      <c r="M548" s="8" t="n">
        <f aca="false">INDEX(DailyBTC!$F:$F,$L548)</f>
        <v>4433.41334549409</v>
      </c>
      <c r="N548" s="8" t="n">
        <f aca="false">INDEX(DailyETH!$F:$F,$L548)</f>
        <v>180.993633864708</v>
      </c>
      <c r="O548" s="8" t="n">
        <f aca="false">INDEX(DailyBTC!$B:$B,$L548)</f>
        <v>43984.584926768</v>
      </c>
      <c r="P548" s="8" t="n">
        <f aca="false">INDEX(DailyETH!$B:$B,$L548)</f>
        <v>2954.65685739334</v>
      </c>
      <c r="Q548" s="9" t="n">
        <f aca="false">LN(M548/M547)</f>
        <v>0.00708664434775621</v>
      </c>
      <c r="R548" s="9" t="n">
        <f aca="false">LN(N548/N547)</f>
        <v>0.00925283710767343</v>
      </c>
      <c r="S548" s="9" t="n">
        <f aca="false">LN(O548/O547)</f>
        <v>-0.00792296827328441</v>
      </c>
      <c r="T548" s="9" t="n">
        <f aca="false">LN(P548/P547)</f>
        <v>-0.00502274583595352</v>
      </c>
      <c r="U548" s="9" t="n">
        <f aca="false">M548/M547-1</f>
        <v>0.00711181403288563</v>
      </c>
      <c r="V548" s="9" t="n">
        <f aca="false">O548/O547-1</f>
        <v>-0.00789166428820431</v>
      </c>
    </row>
    <row r="549" customFormat="false" ht="15" hidden="false" customHeight="false" outlineLevel="0" collapsed="false">
      <c r="A549" s="5" t="n">
        <v>44623</v>
      </c>
      <c r="B549" s="6" t="n">
        <v>4363.49</v>
      </c>
      <c r="C549" s="9" t="n">
        <f aca="false">B549/B548-1</f>
        <v>-0.00525471100229347</v>
      </c>
      <c r="D549" s="9" t="n">
        <f aca="false">LN(B549/B548)</f>
        <v>-0.00526856555190108</v>
      </c>
      <c r="E549" s="9" t="n">
        <f aca="false">B549/B544-1</f>
        <v>0.0174388509338494</v>
      </c>
      <c r="F549" s="9" t="n">
        <f aca="false">B549/B528-1</f>
        <v>-0.0402613855811232</v>
      </c>
      <c r="G549" s="0" t="n">
        <f aca="false">MAX(G548,B549)</f>
        <v>4796.56</v>
      </c>
      <c r="H549" s="9" t="n">
        <f aca="false">B549/G549-1</f>
        <v>-0.0902876227963375</v>
      </c>
      <c r="I549" s="0" t="n">
        <f aca="false">IF(AND($A549&gt;=CrashTest!$B$3,$A549&lt;=CrashTest!$C$3),1,IF(AND($A549&gt;=CrashTest!$B$4,$A549&lt;=CrashTest!$C$4),2,IF(AND($A549&gt;=CrashTest!$B$5,$A549&lt;=CrashTest!$C$5),3,IF(AND($A549&gt;=CrashTest!$B$6,$A549&lt;=CrashTest!$C$6),4,IF(AND($A549&gt;=CrashTest!$B$7,$A549&lt;=CrashTest!$C$7),5,0)))))</f>
        <v>0</v>
      </c>
      <c r="J549" s="0" t="str">
        <f aca="false">IF(I549=0,"",IF(I548=I549,MAX(J548,B549),B549))</f>
        <v/>
      </c>
      <c r="K549" s="9" t="str">
        <f aca="false">IF(I549=0,"",B549/J549-1)</f>
        <v/>
      </c>
      <c r="L549" s="0" t="n">
        <f aca="false">MATCH($A549,DailyBTC!$A:$A,0)</f>
        <v>795</v>
      </c>
      <c r="M549" s="8" t="n">
        <f aca="false">INDEX(DailyBTC!$F:$F,$L549)</f>
        <v>4400.50520724511</v>
      </c>
      <c r="N549" s="8" t="n">
        <f aca="false">INDEX(DailyETH!$F:$F,$L549)</f>
        <v>179.362069607432</v>
      </c>
      <c r="O549" s="8" t="n">
        <f aca="false">INDEX(DailyBTC!$B:$B,$L549)</f>
        <v>42492.7744552893</v>
      </c>
      <c r="P549" s="8" t="n">
        <f aca="false">INDEX(DailyETH!$B:$B,$L549)</f>
        <v>2836.95393191116</v>
      </c>
      <c r="Q549" s="9" t="n">
        <f aca="false">LN(M549/M548)</f>
        <v>-0.00745044009118924</v>
      </c>
      <c r="R549" s="9" t="n">
        <f aca="false">LN(N549/N548)</f>
        <v>-0.00905536052573668</v>
      </c>
      <c r="S549" s="9" t="n">
        <f aca="false">LN(O549/O548)</f>
        <v>-0.0345051813006782</v>
      </c>
      <c r="T549" s="9" t="n">
        <f aca="false">LN(P549/P548)</f>
        <v>-0.0406516040220845</v>
      </c>
      <c r="U549" s="9" t="n">
        <f aca="false">M549/M548-1</f>
        <v>-0.00742275436203643</v>
      </c>
      <c r="V549" s="9" t="n">
        <f aca="false">O549/O548-1</f>
        <v>-0.0339166658947103</v>
      </c>
    </row>
    <row r="550" customFormat="false" ht="15" hidden="false" customHeight="false" outlineLevel="0" collapsed="false">
      <c r="A550" s="5" t="n">
        <v>44624</v>
      </c>
      <c r="B550" s="6" t="n">
        <v>4328.87</v>
      </c>
      <c r="C550" s="9" t="n">
        <f aca="false">B550/B549-1</f>
        <v>-0.00793401612012401</v>
      </c>
      <c r="D550" s="9" t="n">
        <f aca="false">LN(B550/B549)</f>
        <v>-0.00796565790141632</v>
      </c>
      <c r="E550" s="9" t="n">
        <f aca="false">B550/B545-1</f>
        <v>-0.0127216539518548</v>
      </c>
      <c r="F550" s="9" t="n">
        <f aca="false">B550/B529-1</f>
        <v>-0.0567636587077122</v>
      </c>
      <c r="G550" s="0" t="n">
        <f aca="false">MAX(G549,B550)</f>
        <v>4796.56</v>
      </c>
      <c r="H550" s="9" t="n">
        <f aca="false">B550/G550-1</f>
        <v>-0.0975052954617477</v>
      </c>
      <c r="I550" s="0" t="n">
        <f aca="false">IF(AND($A550&gt;=CrashTest!$B$3,$A550&lt;=CrashTest!$C$3),1,IF(AND($A550&gt;=CrashTest!$B$4,$A550&lt;=CrashTest!$C$4),2,IF(AND($A550&gt;=CrashTest!$B$5,$A550&lt;=CrashTest!$C$5),3,IF(AND($A550&gt;=CrashTest!$B$6,$A550&lt;=CrashTest!$C$6),4,IF(AND($A550&gt;=CrashTest!$B$7,$A550&lt;=CrashTest!$C$7),5,0)))))</f>
        <v>0</v>
      </c>
      <c r="J550" s="0" t="str">
        <f aca="false">IF(I550=0,"",IF(I549=I550,MAX(J549,B550),B550))</f>
        <v/>
      </c>
      <c r="K550" s="9" t="str">
        <f aca="false">IF(I550=0,"",B550/J550-1)</f>
        <v/>
      </c>
      <c r="L550" s="0" t="n">
        <f aca="false">MATCH($A550,DailyBTC!$A:$A,0)</f>
        <v>796</v>
      </c>
      <c r="M550" s="8" t="n">
        <f aca="false">INDEX(DailyBTC!$F:$F,$L550)</f>
        <v>4296.83603323785</v>
      </c>
      <c r="N550" s="8" t="n">
        <f aca="false">INDEX(DailyETH!$F:$F,$L550)</f>
        <v>175.508138253455</v>
      </c>
      <c r="O550" s="8" t="n">
        <f aca="false">INDEX(DailyBTC!$B:$B,$L550)</f>
        <v>39106.4052159556</v>
      </c>
      <c r="P550" s="8" t="n">
        <f aca="false">INDEX(DailyETH!$B:$B,$L550)</f>
        <v>2617.82250379895</v>
      </c>
      <c r="Q550" s="9" t="n">
        <f aca="false">LN(M550/M549)</f>
        <v>-0.023840408523861</v>
      </c>
      <c r="R550" s="9" t="n">
        <f aca="false">LN(N550/N549)</f>
        <v>-0.0217210844580095</v>
      </c>
      <c r="S550" s="9" t="n">
        <f aca="false">LN(O550/O549)</f>
        <v>-0.0830477788200815</v>
      </c>
      <c r="T550" s="9" t="n">
        <f aca="false">LN(P550/P549)</f>
        <v>-0.0803880505905135</v>
      </c>
      <c r="U550" s="9" t="n">
        <f aca="false">M550/M549-1</f>
        <v>-0.0235584709311508</v>
      </c>
      <c r="V550" s="9" t="n">
        <f aca="false">O550/O549-1</f>
        <v>-0.0796928250212708</v>
      </c>
    </row>
    <row r="551" customFormat="false" ht="15" hidden="false" customHeight="false" outlineLevel="0" collapsed="false">
      <c r="A551" s="5" t="n">
        <v>44627</v>
      </c>
      <c r="B551" s="6" t="n">
        <v>4201.09</v>
      </c>
      <c r="C551" s="9" t="n">
        <f aca="false">B551/B550-1</f>
        <v>-0.0295180959465171</v>
      </c>
      <c r="D551" s="9" t="n">
        <f aca="false">LN(B551/B550)</f>
        <v>-0.029962522550535</v>
      </c>
      <c r="E551" s="9" t="n">
        <f aca="false">B551/B546-1</f>
        <v>-0.039518146110829</v>
      </c>
      <c r="F551" s="9" t="n">
        <f aca="false">B551/B530-1</f>
        <v>-0.0617205367352772</v>
      </c>
      <c r="G551" s="0" t="n">
        <f aca="false">MAX(G550,B551)</f>
        <v>4796.56</v>
      </c>
      <c r="H551" s="9" t="n">
        <f aca="false">B551/G551-1</f>
        <v>-0.124145220741531</v>
      </c>
      <c r="I551" s="0" t="n">
        <f aca="false">IF(AND($A551&gt;=CrashTest!$B$3,$A551&lt;=CrashTest!$C$3),1,IF(AND($A551&gt;=CrashTest!$B$4,$A551&lt;=CrashTest!$C$4),2,IF(AND($A551&gt;=CrashTest!$B$5,$A551&lt;=CrashTest!$C$5),3,IF(AND($A551&gt;=CrashTest!$B$6,$A551&lt;=CrashTest!$C$6),4,IF(AND($A551&gt;=CrashTest!$B$7,$A551&lt;=CrashTest!$C$7),5,0)))))</f>
        <v>0</v>
      </c>
      <c r="J551" s="0" t="str">
        <f aca="false">IF(I551=0,"",IF(I550=I551,MAX(J550,B551),B551))</f>
        <v/>
      </c>
      <c r="K551" s="9" t="str">
        <f aca="false">IF(I551=0,"",B551/J551-1)</f>
        <v/>
      </c>
      <c r="L551" s="0" t="n">
        <f aca="false">MATCH($A551,DailyBTC!$A:$A,0)</f>
        <v>799</v>
      </c>
      <c r="M551" s="8" t="n">
        <f aca="false">INDEX(DailyBTC!$F:$F,$L551)</f>
        <v>4301.03947266753</v>
      </c>
      <c r="N551" s="8" t="n">
        <f aca="false">INDEX(DailyETH!$F:$F,$L551)</f>
        <v>175.19065042852</v>
      </c>
      <c r="O551" s="8" t="n">
        <f aca="false">INDEX(DailyBTC!$B:$B,$L551)</f>
        <v>38146.734273232</v>
      </c>
      <c r="P551" s="8" t="n">
        <f aca="false">INDEX(DailyETH!$B:$B,$L551)</f>
        <v>2501.00067124489</v>
      </c>
      <c r="Q551" s="9" t="n">
        <f aca="false">LN(M551/M550)</f>
        <v>0.000977785677797011</v>
      </c>
      <c r="R551" s="9" t="n">
        <f aca="false">LN(N551/N550)</f>
        <v>-0.00181060170103553</v>
      </c>
      <c r="S551" s="9" t="n">
        <f aca="false">LN(O551/O550)</f>
        <v>-0.0248461180477584</v>
      </c>
      <c r="T551" s="9" t="n">
        <f aca="false">LN(P551/P550)</f>
        <v>-0.0456519465071244</v>
      </c>
      <c r="U551" s="9" t="n">
        <f aca="false">M551/M550-1</f>
        <v>0.000978263866055373</v>
      </c>
      <c r="V551" s="9" t="n">
        <f aca="false">O551/O550-1</f>
        <v>-0.0245399938302703</v>
      </c>
    </row>
    <row r="552" customFormat="false" ht="15" hidden="false" customHeight="false" outlineLevel="0" collapsed="false">
      <c r="A552" s="5" t="n">
        <v>44628</v>
      </c>
      <c r="B552" s="6" t="n">
        <v>4170.7</v>
      </c>
      <c r="C552" s="9" t="n">
        <f aca="false">B552/B551-1</f>
        <v>-0.00723383693279611</v>
      </c>
      <c r="D552" s="9" t="n">
        <f aca="false">LN(B552/B551)</f>
        <v>-0.00726012799809525</v>
      </c>
      <c r="E552" s="9" t="n">
        <f aca="false">B552/B547-1</f>
        <v>-0.0314797527320693</v>
      </c>
      <c r="F552" s="9" t="n">
        <f aca="false">B552/B531-1</f>
        <v>-0.0732869239845085</v>
      </c>
      <c r="G552" s="0" t="n">
        <f aca="false">MAX(G551,B552)</f>
        <v>4796.56</v>
      </c>
      <c r="H552" s="9" t="n">
        <f aca="false">B552/G552-1</f>
        <v>-0.130481011391497</v>
      </c>
      <c r="I552" s="0" t="n">
        <f aca="false">IF(AND($A552&gt;=CrashTest!$B$3,$A552&lt;=CrashTest!$C$3),1,IF(AND($A552&gt;=CrashTest!$B$4,$A552&lt;=CrashTest!$C$4),2,IF(AND($A552&gt;=CrashTest!$B$5,$A552&lt;=CrashTest!$C$5),3,IF(AND($A552&gt;=CrashTest!$B$6,$A552&lt;=CrashTest!$C$6),4,IF(AND($A552&gt;=CrashTest!$B$7,$A552&lt;=CrashTest!$C$7),5,0)))))</f>
        <v>0</v>
      </c>
      <c r="J552" s="0" t="str">
        <f aca="false">IF(I552=0,"",IF(I551=I552,MAX(J551,B552),B552))</f>
        <v/>
      </c>
      <c r="K552" s="9" t="str">
        <f aca="false">IF(I552=0,"",B552/J552-1)</f>
        <v/>
      </c>
      <c r="L552" s="0" t="n">
        <f aca="false">MATCH($A552,DailyBTC!$A:$A,0)</f>
        <v>800</v>
      </c>
      <c r="M552" s="8" t="n">
        <f aca="false">INDEX(DailyBTC!$F:$F,$L552)</f>
        <v>4285.69175863131</v>
      </c>
      <c r="N552" s="8" t="n">
        <f aca="false">INDEX(DailyETH!$F:$F,$L552)</f>
        <v>175.188152103059</v>
      </c>
      <c r="O552" s="8" t="n">
        <f aca="false">INDEX(DailyBTC!$B:$B,$L552)</f>
        <v>38725.477261543</v>
      </c>
      <c r="P552" s="8" t="n">
        <f aca="false">INDEX(DailyETH!$B:$B,$L552)</f>
        <v>2577.76486323787</v>
      </c>
      <c r="Q552" s="9" t="n">
        <f aca="false">LN(M552/M551)</f>
        <v>-0.00357475504162818</v>
      </c>
      <c r="R552" s="9" t="n">
        <f aca="false">LN(N552/N551)</f>
        <v>-1.42607112256972E-005</v>
      </c>
      <c r="S552" s="9" t="n">
        <f aca="false">LN(O552/O551)</f>
        <v>0.0150575588131238</v>
      </c>
      <c r="T552" s="9" t="n">
        <f aca="false">LN(P552/P551)</f>
        <v>0.0302317710866231</v>
      </c>
      <c r="U552" s="9" t="n">
        <f aca="false">M552/M551-1</f>
        <v>-0.00356837321158221</v>
      </c>
      <c r="V552" s="9" t="n">
        <f aca="false">O552/O551-1</f>
        <v>0.0151714950004804</v>
      </c>
    </row>
    <row r="553" customFormat="false" ht="15" hidden="false" customHeight="false" outlineLevel="0" collapsed="false">
      <c r="A553" s="5" t="n">
        <v>44629</v>
      </c>
      <c r="B553" s="6" t="n">
        <v>4277.88</v>
      </c>
      <c r="C553" s="9" t="n">
        <f aca="false">B553/B552-1</f>
        <v>0.0256983240223465</v>
      </c>
      <c r="D553" s="9" t="n">
        <f aca="false">LN(B553/B552)</f>
        <v>0.0253736723456352</v>
      </c>
      <c r="E553" s="9" t="n">
        <f aca="false">B553/B548-1</f>
        <v>-0.0247712319960607</v>
      </c>
      <c r="F553" s="9" t="n">
        <f aca="false">B553/B532-1</f>
        <v>-0.0459402257424947</v>
      </c>
      <c r="G553" s="0" t="n">
        <f aca="false">MAX(G552,B553)</f>
        <v>4796.56</v>
      </c>
      <c r="H553" s="9" t="n">
        <f aca="false">B553/G553-1</f>
        <v>-0.108135830678653</v>
      </c>
      <c r="I553" s="0" t="n">
        <f aca="false">IF(AND($A553&gt;=CrashTest!$B$3,$A553&lt;=CrashTest!$C$3),1,IF(AND($A553&gt;=CrashTest!$B$4,$A553&lt;=CrashTest!$C$4),2,IF(AND($A553&gt;=CrashTest!$B$5,$A553&lt;=CrashTest!$C$5),3,IF(AND($A553&gt;=CrashTest!$B$6,$A553&lt;=CrashTest!$C$6),4,IF(AND($A553&gt;=CrashTest!$B$7,$A553&lt;=CrashTest!$C$7),5,0)))))</f>
        <v>0</v>
      </c>
      <c r="J553" s="0" t="str">
        <f aca="false">IF(I553=0,"",IF(I552=I553,MAX(J552,B553),B553))</f>
        <v/>
      </c>
      <c r="K553" s="9" t="str">
        <f aca="false">IF(I553=0,"",B553/J553-1)</f>
        <v/>
      </c>
      <c r="L553" s="0" t="n">
        <f aca="false">MATCH($A553,DailyBTC!$A:$A,0)</f>
        <v>801</v>
      </c>
      <c r="M553" s="8" t="n">
        <f aca="false">INDEX(DailyBTC!$F:$F,$L553)</f>
        <v>4407.39722406261</v>
      </c>
      <c r="N553" s="8" t="n">
        <f aca="false">INDEX(DailyETH!$F:$F,$L553)</f>
        <v>177.43019342564</v>
      </c>
      <c r="O553" s="8" t="n">
        <f aca="false">INDEX(DailyBTC!$B:$B,$L553)</f>
        <v>41989.4028179427</v>
      </c>
      <c r="P553" s="8" t="n">
        <f aca="false">INDEX(DailyETH!$B:$B,$L553)</f>
        <v>2726.9712761543</v>
      </c>
      <c r="Q553" s="9" t="n">
        <f aca="false">LN(M553/M552)</f>
        <v>0.0280023403240625</v>
      </c>
      <c r="R553" s="9" t="n">
        <f aca="false">LN(N553/N552)</f>
        <v>0.0127167038536489</v>
      </c>
      <c r="S553" s="9" t="n">
        <f aca="false">LN(O553/O552)</f>
        <v>0.0809195619832485</v>
      </c>
      <c r="T553" s="9" t="n">
        <f aca="false">LN(P553/P552)</f>
        <v>0.0562688793052393</v>
      </c>
      <c r="U553" s="9" t="n">
        <f aca="false">M553/M552-1</f>
        <v>0.0283980912034074</v>
      </c>
      <c r="V553" s="9" t="n">
        <f aca="false">O553/O552-1</f>
        <v>0.0842836754304122</v>
      </c>
    </row>
    <row r="554" customFormat="false" ht="15" hidden="false" customHeight="false" outlineLevel="0" collapsed="false">
      <c r="A554" s="5" t="n">
        <v>44630</v>
      </c>
      <c r="B554" s="6" t="n">
        <v>4259.52</v>
      </c>
      <c r="C554" s="9" t="n">
        <f aca="false">B554/B553-1</f>
        <v>-0.00429184549356221</v>
      </c>
      <c r="D554" s="9" t="n">
        <f aca="false">LN(B554/B553)</f>
        <v>-0.00430108189939059</v>
      </c>
      <c r="E554" s="9" t="n">
        <f aca="false">B554/B549-1</f>
        <v>-0.0238272575392632</v>
      </c>
      <c r="F554" s="9" t="n">
        <f aca="false">B554/B533-1</f>
        <v>-0.0579492827664909</v>
      </c>
      <c r="G554" s="0" t="n">
        <f aca="false">MAX(G553,B554)</f>
        <v>4796.56</v>
      </c>
      <c r="H554" s="9" t="n">
        <f aca="false">B554/G554-1</f>
        <v>-0.111963573894624</v>
      </c>
      <c r="I554" s="0" t="n">
        <f aca="false">IF(AND($A554&gt;=CrashTest!$B$3,$A554&lt;=CrashTest!$C$3),1,IF(AND($A554&gt;=CrashTest!$B$4,$A554&lt;=CrashTest!$C$4),2,IF(AND($A554&gt;=CrashTest!$B$5,$A554&lt;=CrashTest!$C$5),3,IF(AND($A554&gt;=CrashTest!$B$6,$A554&lt;=CrashTest!$C$6),4,IF(AND($A554&gt;=CrashTest!$B$7,$A554&lt;=CrashTest!$C$7),5,0)))))</f>
        <v>0</v>
      </c>
      <c r="J554" s="0" t="str">
        <f aca="false">IF(I554=0,"",IF(I553=I554,MAX(J553,B554),B554))</f>
        <v/>
      </c>
      <c r="K554" s="9" t="str">
        <f aca="false">IF(I554=0,"",B554/J554-1)</f>
        <v/>
      </c>
      <c r="L554" s="0" t="n">
        <f aca="false">MATCH($A554,DailyBTC!$A:$A,0)</f>
        <v>802</v>
      </c>
      <c r="M554" s="8" t="n">
        <f aca="false">INDEX(DailyBTC!$F:$F,$L554)</f>
        <v>4325.01006223864</v>
      </c>
      <c r="N554" s="8" t="n">
        <f aca="false">INDEX(DailyETH!$F:$F,$L554)</f>
        <v>175.595241866725</v>
      </c>
      <c r="O554" s="8" t="n">
        <f aca="false">INDEX(DailyBTC!$B:$B,$L554)</f>
        <v>39482.2584672706</v>
      </c>
      <c r="P554" s="8" t="n">
        <f aca="false">INDEX(DailyETH!$B:$B,$L554)</f>
        <v>2611.41140765634</v>
      </c>
      <c r="Q554" s="9" t="n">
        <f aca="false">LN(M554/M553)</f>
        <v>-0.0188698496874269</v>
      </c>
      <c r="R554" s="9" t="n">
        <f aca="false">LN(N554/N553)</f>
        <v>-0.010395670683776</v>
      </c>
      <c r="S554" s="9" t="n">
        <f aca="false">LN(O554/O553)</f>
        <v>-0.0615658543079148</v>
      </c>
      <c r="T554" s="9" t="n">
        <f aca="false">LN(P554/P553)</f>
        <v>-0.0433007262892992</v>
      </c>
      <c r="U554" s="9" t="n">
        <f aca="false">M554/M553-1</f>
        <v>-0.0186929286459977</v>
      </c>
      <c r="V554" s="9" t="n">
        <f aca="false">O554/O553-1</f>
        <v>-0.0597089785139968</v>
      </c>
    </row>
    <row r="555" customFormat="false" ht="15" hidden="false" customHeight="false" outlineLevel="0" collapsed="false">
      <c r="A555" s="5" t="n">
        <v>44631</v>
      </c>
      <c r="B555" s="6" t="n">
        <v>4204.31</v>
      </c>
      <c r="C555" s="9" t="n">
        <f aca="false">B555/B554-1</f>
        <v>-0.0129615543535422</v>
      </c>
      <c r="D555" s="9" t="n">
        <f aca="false">LN(B555/B554)</f>
        <v>-0.0130462882845122</v>
      </c>
      <c r="E555" s="9" t="n">
        <f aca="false">B555/B550-1</f>
        <v>-0.0287742528650663</v>
      </c>
      <c r="F555" s="9" t="n">
        <f aca="false">B555/B534-1</f>
        <v>-0.0834652226422333</v>
      </c>
      <c r="G555" s="0" t="n">
        <f aca="false">MAX(G554,B555)</f>
        <v>4796.56</v>
      </c>
      <c r="H555" s="9" t="n">
        <f aca="false">B555/G555-1</f>
        <v>-0.123473906299515</v>
      </c>
      <c r="I555" s="0" t="n">
        <f aca="false">IF(AND($A555&gt;=CrashTest!$B$3,$A555&lt;=CrashTest!$C$3),1,IF(AND($A555&gt;=CrashTest!$B$4,$A555&lt;=CrashTest!$C$4),2,IF(AND($A555&gt;=CrashTest!$B$5,$A555&lt;=CrashTest!$C$5),3,IF(AND($A555&gt;=CrashTest!$B$6,$A555&lt;=CrashTest!$C$6),4,IF(AND($A555&gt;=CrashTest!$B$7,$A555&lt;=CrashTest!$C$7),5,0)))))</f>
        <v>0</v>
      </c>
      <c r="J555" s="0" t="str">
        <f aca="false">IF(I555=0,"",IF(I554=I555,MAX(J554,B555),B555))</f>
        <v/>
      </c>
      <c r="K555" s="9" t="str">
        <f aca="false">IF(I555=0,"",B555/J555-1)</f>
        <v/>
      </c>
      <c r="L555" s="0" t="n">
        <f aca="false">MATCH($A555,DailyBTC!$A:$A,0)</f>
        <v>803</v>
      </c>
      <c r="M555" s="8" t="n">
        <f aca="false">INDEX(DailyBTC!$F:$F,$L555)</f>
        <v>4308.77375548143</v>
      </c>
      <c r="N555" s="8" t="n">
        <f aca="false">INDEX(DailyETH!$F:$F,$L555)</f>
        <v>175.008751335469</v>
      </c>
      <c r="O555" s="8" t="n">
        <f aca="false">INDEX(DailyBTC!$B:$B,$L555)</f>
        <v>38825.3644214494</v>
      </c>
      <c r="P555" s="8" t="n">
        <f aca="false">INDEX(DailyETH!$B:$B,$L555)</f>
        <v>2562.6069748685</v>
      </c>
      <c r="Q555" s="9" t="n">
        <f aca="false">LN(M555/M554)</f>
        <v>-0.00376111476494567</v>
      </c>
      <c r="R555" s="9" t="n">
        <f aca="false">LN(N555/N554)</f>
        <v>-0.00334560409852493</v>
      </c>
      <c r="S555" s="9" t="n">
        <f aca="false">LN(O555/O554)</f>
        <v>-0.0167776630321988</v>
      </c>
      <c r="T555" s="9" t="n">
        <f aca="false">LN(P555/P554)</f>
        <v>-0.0188657545052881</v>
      </c>
      <c r="U555" s="9" t="n">
        <f aca="false">M555/M554-1</f>
        <v>-0.00375405063192158</v>
      </c>
      <c r="V555" s="9" t="n">
        <f aca="false">O555/O554-1</f>
        <v>-0.0166377018773063</v>
      </c>
    </row>
    <row r="556" customFormat="false" ht="15" hidden="false" customHeight="false" outlineLevel="0" collapsed="false">
      <c r="A556" s="5" t="n">
        <v>44634</v>
      </c>
      <c r="B556" s="6" t="n">
        <v>4173.11</v>
      </c>
      <c r="C556" s="9" t="n">
        <f aca="false">B556/B555-1</f>
        <v>-0.00742095611408311</v>
      </c>
      <c r="D556" s="9" t="n">
        <f aca="false">LN(B556/B555)</f>
        <v>-0.00744862839710469</v>
      </c>
      <c r="E556" s="9" t="n">
        <f aca="false">B556/B551-1</f>
        <v>-0.00666017628758264</v>
      </c>
      <c r="F556" s="9" t="n">
        <f aca="false">B556/B535-1</f>
        <v>-0.0734822649686507</v>
      </c>
      <c r="G556" s="0" t="n">
        <f aca="false">MAX(G555,B556)</f>
        <v>4796.56</v>
      </c>
      <c r="H556" s="9" t="n">
        <f aca="false">B556/G556-1</f>
        <v>-0.129978567973715</v>
      </c>
      <c r="I556" s="0" t="n">
        <f aca="false">IF(AND($A556&gt;=CrashTest!$B$3,$A556&lt;=CrashTest!$C$3),1,IF(AND($A556&gt;=CrashTest!$B$4,$A556&lt;=CrashTest!$C$4),2,IF(AND($A556&gt;=CrashTest!$B$5,$A556&lt;=CrashTest!$C$5),3,IF(AND($A556&gt;=CrashTest!$B$6,$A556&lt;=CrashTest!$C$6),4,IF(AND($A556&gt;=CrashTest!$B$7,$A556&lt;=CrashTest!$C$7),5,0)))))</f>
        <v>0</v>
      </c>
      <c r="J556" s="0" t="str">
        <f aca="false">IF(I556=0,"",IF(I555=I556,MAX(J555,B556),B556))</f>
        <v/>
      </c>
      <c r="K556" s="9" t="str">
        <f aca="false">IF(I556=0,"",B556/J556-1)</f>
        <v/>
      </c>
      <c r="L556" s="0" t="n">
        <f aca="false">MATCH($A556,DailyBTC!$A:$A,0)</f>
        <v>806</v>
      </c>
      <c r="M556" s="8" t="n">
        <f aca="false">INDEX(DailyBTC!$F:$F,$L556)</f>
        <v>4314.93783460412</v>
      </c>
      <c r="N556" s="8" t="n">
        <f aca="false">INDEX(DailyETH!$F:$F,$L556)</f>
        <v>173.522273442952</v>
      </c>
      <c r="O556" s="8" t="n">
        <f aca="false">INDEX(DailyBTC!$B:$B,$L556)</f>
        <v>39649.0453243717</v>
      </c>
      <c r="P556" s="8" t="n">
        <f aca="false">INDEX(DailyETH!$B:$B,$L556)</f>
        <v>2589.37761689071</v>
      </c>
      <c r="Q556" s="9" t="n">
        <f aca="false">LN(M556/M555)</f>
        <v>0.00142956547376983</v>
      </c>
      <c r="R556" s="9" t="n">
        <f aca="false">LN(N556/N555)</f>
        <v>-0.00853001196435125</v>
      </c>
      <c r="S556" s="9" t="n">
        <f aca="false">LN(O556/O555)</f>
        <v>0.0209931149732969</v>
      </c>
      <c r="T556" s="9" t="n">
        <f aca="false">LN(P556/P555)</f>
        <v>0.0103924545920883</v>
      </c>
      <c r="U556" s="9" t="n">
        <f aca="false">M556/M555-1</f>
        <v>0.00143058778958949</v>
      </c>
      <c r="V556" s="9" t="n">
        <f aca="false">O556/O555-1</f>
        <v>0.0212150205206381</v>
      </c>
    </row>
    <row r="557" customFormat="false" ht="15" hidden="false" customHeight="false" outlineLevel="0" collapsed="false">
      <c r="A557" s="5" t="n">
        <v>44635</v>
      </c>
      <c r="B557" s="6" t="n">
        <v>4262.45</v>
      </c>
      <c r="C557" s="9" t="n">
        <f aca="false">B557/B556-1</f>
        <v>0.0214084939050254</v>
      </c>
      <c r="D557" s="9" t="n">
        <f aca="false">LN(B557/B556)</f>
        <v>0.0211825511406567</v>
      </c>
      <c r="E557" s="9" t="n">
        <f aca="false">B557/B552-1</f>
        <v>0.0219987052533148</v>
      </c>
      <c r="F557" s="9" t="n">
        <f aca="false">B557/B536-1</f>
        <v>-0.0353479803740518</v>
      </c>
      <c r="G557" s="0" t="n">
        <f aca="false">MAX(G556,B557)</f>
        <v>4796.56</v>
      </c>
      <c r="H557" s="9" t="n">
        <f aca="false">B557/G557-1</f>
        <v>-0.111352719448939</v>
      </c>
      <c r="I557" s="0" t="n">
        <f aca="false">IF(AND($A557&gt;=CrashTest!$B$3,$A557&lt;=CrashTest!$C$3),1,IF(AND($A557&gt;=CrashTest!$B$4,$A557&lt;=CrashTest!$C$4),2,IF(AND($A557&gt;=CrashTest!$B$5,$A557&lt;=CrashTest!$C$5),3,IF(AND($A557&gt;=CrashTest!$B$6,$A557&lt;=CrashTest!$C$6),4,IF(AND($A557&gt;=CrashTest!$B$7,$A557&lt;=CrashTest!$C$7),5,0)))))</f>
        <v>0</v>
      </c>
      <c r="J557" s="0" t="str">
        <f aca="false">IF(I557=0,"",IF(I556=I557,MAX(J556,B557),B557))</f>
        <v/>
      </c>
      <c r="K557" s="9" t="str">
        <f aca="false">IF(I557=0,"",B557/J557-1)</f>
        <v/>
      </c>
      <c r="L557" s="0" t="n">
        <f aca="false">MATCH($A557,DailyBTC!$A:$A,0)</f>
        <v>807</v>
      </c>
      <c r="M557" s="8" t="n">
        <f aca="false">INDEX(DailyBTC!$F:$F,$L557)</f>
        <v>4308.99393945858</v>
      </c>
      <c r="N557" s="8" t="n">
        <f aca="false">INDEX(DailyETH!$F:$F,$L557)</f>
        <v>174.330802823182</v>
      </c>
      <c r="O557" s="8" t="n">
        <f aca="false">INDEX(DailyBTC!$B:$B,$L557)</f>
        <v>39356.8139000584</v>
      </c>
      <c r="P557" s="8" t="n">
        <f aca="false">INDEX(DailyETH!$B:$B,$L557)</f>
        <v>2621.23701899474</v>
      </c>
      <c r="Q557" s="9" t="n">
        <f aca="false">LN(M557/M556)</f>
        <v>-0.00137846547084603</v>
      </c>
      <c r="R557" s="9" t="n">
        <f aca="false">LN(N557/N556)</f>
        <v>0.00464869159679343</v>
      </c>
      <c r="S557" s="9" t="n">
        <f aca="false">LN(O557/O556)</f>
        <v>-0.00739774897505148</v>
      </c>
      <c r="T557" s="9" t="n">
        <f aca="false">LN(P557/P556)</f>
        <v>0.0122288065268611</v>
      </c>
      <c r="U557" s="9" t="n">
        <f aca="false">M557/M556-1</f>
        <v>-0.00137751582372092</v>
      </c>
      <c r="V557" s="9" t="n">
        <f aca="false">O557/O556-1</f>
        <v>-0.00737045298121386</v>
      </c>
    </row>
    <row r="558" customFormat="false" ht="15" hidden="false" customHeight="false" outlineLevel="0" collapsed="false">
      <c r="A558" s="5" t="n">
        <v>44636</v>
      </c>
      <c r="B558" s="6" t="n">
        <v>4357.86</v>
      </c>
      <c r="C558" s="9" t="n">
        <f aca="false">B558/B557-1</f>
        <v>0.0223838402796512</v>
      </c>
      <c r="D558" s="9" t="n">
        <f aca="false">LN(B558/B557)</f>
        <v>0.0221369988429548</v>
      </c>
      <c r="E558" s="9" t="n">
        <f aca="false">B558/B553-1</f>
        <v>0.0186961766108444</v>
      </c>
      <c r="F558" s="9" t="n">
        <f aca="false">B558/B537-1</f>
        <v>-0.00995304055051838</v>
      </c>
      <c r="G558" s="0" t="n">
        <f aca="false">MAX(G557,B558)</f>
        <v>4796.56</v>
      </c>
      <c r="H558" s="9" t="n">
        <f aca="false">B558/G558-1</f>
        <v>-0.0914613806561371</v>
      </c>
      <c r="I558" s="0" t="n">
        <f aca="false">IF(AND($A558&gt;=CrashTest!$B$3,$A558&lt;=CrashTest!$C$3),1,IF(AND($A558&gt;=CrashTest!$B$4,$A558&lt;=CrashTest!$C$4),2,IF(AND($A558&gt;=CrashTest!$B$5,$A558&lt;=CrashTest!$C$5),3,IF(AND($A558&gt;=CrashTest!$B$6,$A558&lt;=CrashTest!$C$6),4,IF(AND($A558&gt;=CrashTest!$B$7,$A558&lt;=CrashTest!$C$7),5,0)))))</f>
        <v>0</v>
      </c>
      <c r="J558" s="0" t="str">
        <f aca="false">IF(I558=0,"",IF(I557=I558,MAX(J557,B558),B558))</f>
        <v/>
      </c>
      <c r="K558" s="9" t="str">
        <f aca="false">IF(I558=0,"",B558/J558-1)</f>
        <v/>
      </c>
      <c r="L558" s="0" t="n">
        <f aca="false">MATCH($A558,DailyBTC!$A:$A,0)</f>
        <v>808</v>
      </c>
      <c r="M558" s="8" t="n">
        <f aca="false">INDEX(DailyBTC!$F:$F,$L558)</f>
        <v>4389.22596320938</v>
      </c>
      <c r="N558" s="8" t="n">
        <f aca="false">INDEX(DailyETH!$F:$F,$L558)</f>
        <v>177.579761280656</v>
      </c>
      <c r="O558" s="8" t="n">
        <f aca="false">INDEX(DailyBTC!$B:$B,$L558)</f>
        <v>41101.768579135</v>
      </c>
      <c r="P558" s="8" t="n">
        <f aca="false">INDEX(DailyETH!$B:$B,$L558)</f>
        <v>2768.91552717709</v>
      </c>
      <c r="Q558" s="9" t="n">
        <f aca="false">LN(M558/M557)</f>
        <v>0.0184484412173842</v>
      </c>
      <c r="R558" s="9" t="n">
        <f aca="false">LN(N558/N557)</f>
        <v>0.0184652073745713</v>
      </c>
      <c r="S558" s="9" t="n">
        <f aca="false">LN(O558/O557)</f>
        <v>0.0433820304523869</v>
      </c>
      <c r="T558" s="9" t="n">
        <f aca="false">LN(P558/P557)</f>
        <v>0.0548093861040604</v>
      </c>
      <c r="U558" s="9" t="n">
        <f aca="false">M558/M557-1</f>
        <v>0.0186196650257722</v>
      </c>
      <c r="V558" s="9" t="n">
        <f aca="false">O558/O557-1</f>
        <v>0.0443367871064893</v>
      </c>
    </row>
    <row r="559" customFormat="false" ht="15" hidden="false" customHeight="false" outlineLevel="0" collapsed="false">
      <c r="A559" s="5" t="n">
        <v>44637</v>
      </c>
      <c r="B559" s="6" t="n">
        <v>4411.67</v>
      </c>
      <c r="C559" s="9" t="n">
        <f aca="false">B559/B558-1</f>
        <v>0.0123478037385323</v>
      </c>
      <c r="D559" s="9" t="n">
        <f aca="false">LN(B559/B558)</f>
        <v>0.0122721914045035</v>
      </c>
      <c r="E559" s="9" t="n">
        <f aca="false">B559/B554-1</f>
        <v>0.0357199872286078</v>
      </c>
      <c r="F559" s="9" t="n">
        <f aca="false">B559/B538-1</f>
        <v>-0.0132854104274814</v>
      </c>
      <c r="G559" s="0" t="n">
        <f aca="false">MAX(G558,B559)</f>
        <v>4796.56</v>
      </c>
      <c r="H559" s="9" t="n">
        <f aca="false">B559/G559-1</f>
        <v>-0.080242924095602</v>
      </c>
      <c r="I559" s="0" t="n">
        <f aca="false">IF(AND($A559&gt;=CrashTest!$B$3,$A559&lt;=CrashTest!$C$3),1,IF(AND($A559&gt;=CrashTest!$B$4,$A559&lt;=CrashTest!$C$4),2,IF(AND($A559&gt;=CrashTest!$B$5,$A559&lt;=CrashTest!$C$5),3,IF(AND($A559&gt;=CrashTest!$B$6,$A559&lt;=CrashTest!$C$6),4,IF(AND($A559&gt;=CrashTest!$B$7,$A559&lt;=CrashTest!$C$7),5,0)))))</f>
        <v>0</v>
      </c>
      <c r="J559" s="0" t="str">
        <f aca="false">IF(I559=0,"",IF(I558=I559,MAX(J558,B559),B559))</f>
        <v/>
      </c>
      <c r="K559" s="9" t="str">
        <f aca="false">IF(I559=0,"",B559/J559-1)</f>
        <v/>
      </c>
      <c r="L559" s="0" t="n">
        <f aca="false">MATCH($A559,DailyBTC!$A:$A,0)</f>
        <v>809</v>
      </c>
      <c r="M559" s="8" t="n">
        <f aca="false">INDEX(DailyBTC!$F:$F,$L559)</f>
        <v>4401.46955998307</v>
      </c>
      <c r="N559" s="8" t="n">
        <f aca="false">INDEX(DailyETH!$F:$F,$L559)</f>
        <v>179.918680982644</v>
      </c>
      <c r="O559" s="8" t="n">
        <f aca="false">INDEX(DailyBTC!$B:$B,$L559)</f>
        <v>40966.4169324956</v>
      </c>
      <c r="P559" s="8" t="n">
        <f aca="false">INDEX(DailyETH!$B:$B,$L559)</f>
        <v>2816.07112390415</v>
      </c>
      <c r="Q559" s="9" t="n">
        <f aca="false">LN(M559/M558)</f>
        <v>0.00278558270124894</v>
      </c>
      <c r="R559" s="9" t="n">
        <f aca="false">LN(N559/N558)</f>
        <v>0.013085109180265</v>
      </c>
      <c r="S559" s="9" t="n">
        <f aca="false">LN(O559/O558)</f>
        <v>-0.00329851984705214</v>
      </c>
      <c r="T559" s="9" t="n">
        <f aca="false">LN(P559/P558)</f>
        <v>0.016886957938746</v>
      </c>
      <c r="U559" s="9" t="n">
        <f aca="false">M559/M558-1</f>
        <v>0.00278946604169317</v>
      </c>
      <c r="V559" s="9" t="n">
        <f aca="false">O559/O558-1</f>
        <v>-0.0032930857069764</v>
      </c>
    </row>
    <row r="560" customFormat="false" ht="15" hidden="false" customHeight="false" outlineLevel="0" collapsed="false">
      <c r="A560" s="5" t="n">
        <v>44638</v>
      </c>
      <c r="B560" s="6" t="n">
        <v>4463.12</v>
      </c>
      <c r="C560" s="9" t="n">
        <f aca="false">B560/B559-1</f>
        <v>0.0116622503496409</v>
      </c>
      <c r="D560" s="9" t="n">
        <f aca="false">LN(B560/B559)</f>
        <v>0.0115947704463186</v>
      </c>
      <c r="E560" s="9" t="n">
        <f aca="false">B560/B555-1</f>
        <v>0.0615582580732628</v>
      </c>
      <c r="F560" s="9" t="n">
        <f aca="false">B560/B539-1</f>
        <v>-0.00265697730284409</v>
      </c>
      <c r="G560" s="0" t="n">
        <f aca="false">MAX(G559,B560)</f>
        <v>4796.56</v>
      </c>
      <c r="H560" s="9" t="n">
        <f aca="false">B560/G560-1</f>
        <v>-0.0695164868155512</v>
      </c>
      <c r="I560" s="0" t="n">
        <f aca="false">IF(AND($A560&gt;=CrashTest!$B$3,$A560&lt;=CrashTest!$C$3),1,IF(AND($A560&gt;=CrashTest!$B$4,$A560&lt;=CrashTest!$C$4),2,IF(AND($A560&gt;=CrashTest!$B$5,$A560&lt;=CrashTest!$C$5),3,IF(AND($A560&gt;=CrashTest!$B$6,$A560&lt;=CrashTest!$C$6),4,IF(AND($A560&gt;=CrashTest!$B$7,$A560&lt;=CrashTest!$C$7),5,0)))))</f>
        <v>0</v>
      </c>
      <c r="J560" s="0" t="str">
        <f aca="false">IF(I560=0,"",IF(I559=I560,MAX(J559,B560),B560))</f>
        <v/>
      </c>
      <c r="K560" s="9" t="str">
        <f aca="false">IF(I560=0,"",B560/J560-1)</f>
        <v/>
      </c>
      <c r="L560" s="0" t="n">
        <f aca="false">MATCH($A560,DailyBTC!$A:$A,0)</f>
        <v>810</v>
      </c>
      <c r="M560" s="8" t="n">
        <f aca="false">INDEX(DailyBTC!$F:$F,$L560)</f>
        <v>4476.89176843156</v>
      </c>
      <c r="N560" s="8" t="n">
        <f aca="false">INDEX(DailyETH!$F:$F,$L560)</f>
        <v>185.539085934259</v>
      </c>
      <c r="O560" s="8" t="n">
        <f aca="false">INDEX(DailyBTC!$B:$B,$L560)</f>
        <v>41826.1160710111</v>
      </c>
      <c r="P560" s="8" t="n">
        <f aca="false">INDEX(DailyETH!$B:$B,$L560)</f>
        <v>2945.90649006429</v>
      </c>
      <c r="Q560" s="9" t="n">
        <f aca="false">LN(M560/M559)</f>
        <v>0.0169905278788229</v>
      </c>
      <c r="R560" s="9" t="n">
        <f aca="false">LN(N560/N559)</f>
        <v>0.0307605892054891</v>
      </c>
      <c r="S560" s="9" t="n">
        <f aca="false">LN(O560/O559)</f>
        <v>0.0207682989689487</v>
      </c>
      <c r="T560" s="9" t="n">
        <f aca="false">LN(P560/P559)</f>
        <v>0.0450738811692227</v>
      </c>
      <c r="U560" s="9" t="n">
        <f aca="false">M560/M559-1</f>
        <v>0.0171356878471225</v>
      </c>
      <c r="V560" s="9" t="n">
        <f aca="false">O560/O559-1</f>
        <v>0.0209854608454556</v>
      </c>
    </row>
    <row r="561" customFormat="false" ht="15" hidden="false" customHeight="false" outlineLevel="0" collapsed="false">
      <c r="A561" s="5" t="n">
        <v>44641</v>
      </c>
      <c r="B561" s="6" t="n">
        <v>4461.18</v>
      </c>
      <c r="C561" s="9" t="n">
        <f aca="false">B561/B560-1</f>
        <v>-0.000434673501944705</v>
      </c>
      <c r="D561" s="9" t="n">
        <f aca="false">LN(B561/B560)</f>
        <v>-0.000434767999856169</v>
      </c>
      <c r="E561" s="9" t="n">
        <f aca="false">B561/B556-1</f>
        <v>0.0690300519276992</v>
      </c>
      <c r="F561" s="9" t="n">
        <f aca="false">B561/B540-1</f>
        <v>0.0184737892271236</v>
      </c>
      <c r="G561" s="0" t="n">
        <f aca="false">MAX(G560,B561)</f>
        <v>4796.56</v>
      </c>
      <c r="H561" s="9" t="n">
        <f aca="false">B561/G561-1</f>
        <v>-0.069920943342729</v>
      </c>
      <c r="I561" s="0" t="n">
        <f aca="false">IF(AND($A561&gt;=CrashTest!$B$3,$A561&lt;=CrashTest!$C$3),1,IF(AND($A561&gt;=CrashTest!$B$4,$A561&lt;=CrashTest!$C$4),2,IF(AND($A561&gt;=CrashTest!$B$5,$A561&lt;=CrashTest!$C$5),3,IF(AND($A561&gt;=CrashTest!$B$6,$A561&lt;=CrashTest!$C$6),4,IF(AND($A561&gt;=CrashTest!$B$7,$A561&lt;=CrashTest!$C$7),5,0)))))</f>
        <v>0</v>
      </c>
      <c r="J561" s="0" t="str">
        <f aca="false">IF(I561=0,"",IF(I560=I561,MAX(J560,B561),B561))</f>
        <v/>
      </c>
      <c r="K561" s="9" t="str">
        <f aca="false">IF(I561=0,"",B561/J561-1)</f>
        <v/>
      </c>
      <c r="L561" s="0" t="n">
        <f aca="false">MATCH($A561,DailyBTC!$A:$A,0)</f>
        <v>813</v>
      </c>
      <c r="M561" s="8" t="n">
        <f aca="false">INDEX(DailyBTC!$F:$F,$L561)</f>
        <v>4458.99120018987</v>
      </c>
      <c r="N561" s="8" t="n">
        <f aca="false">INDEX(DailyETH!$F:$F,$L561)</f>
        <v>183.637383143409</v>
      </c>
      <c r="O561" s="8" t="n">
        <f aca="false">INDEX(DailyBTC!$B:$B,$L561)</f>
        <v>41064.429648159</v>
      </c>
      <c r="P561" s="8" t="n">
        <f aca="false">INDEX(DailyETH!$B:$B,$L561)</f>
        <v>2898.31257539451</v>
      </c>
      <c r="Q561" s="9" t="n">
        <f aca="false">LN(M561/M560)</f>
        <v>-0.00400645179642886</v>
      </c>
      <c r="R561" s="9" t="n">
        <f aca="false">LN(N561/N560)</f>
        <v>-0.0103024963446863</v>
      </c>
      <c r="S561" s="9" t="n">
        <f aca="false">LN(O561/O560)</f>
        <v>-0.0183786427264407</v>
      </c>
      <c r="T561" s="9" t="n">
        <f aca="false">LN(P561/P560)</f>
        <v>-0.0162878791278562</v>
      </c>
      <c r="U561" s="9" t="n">
        <f aca="false">M561/M560-1</f>
        <v>-0.00399843667606759</v>
      </c>
      <c r="V561" s="9" t="n">
        <f aca="false">O561/O560-1</f>
        <v>-0.0182107853753127</v>
      </c>
    </row>
    <row r="562" customFormat="false" ht="15" hidden="false" customHeight="false" outlineLevel="0" collapsed="false">
      <c r="A562" s="5" t="n">
        <v>44642</v>
      </c>
      <c r="B562" s="6" t="n">
        <v>4511.61</v>
      </c>
      <c r="C562" s="9" t="n">
        <f aca="false">B562/B561-1</f>
        <v>0.0113041840947909</v>
      </c>
      <c r="D562" s="9" t="n">
        <f aca="false">LN(B562/B561)</f>
        <v>0.011240769260246</v>
      </c>
      <c r="E562" s="9" t="n">
        <f aca="false">B562/B557-1</f>
        <v>0.0584546446292624</v>
      </c>
      <c r="F562" s="9" t="n">
        <f aca="false">B562/B541-1</f>
        <v>0.0374212151662385</v>
      </c>
      <c r="G562" s="0" t="n">
        <f aca="false">MAX(G561,B562)</f>
        <v>4796.56</v>
      </c>
      <c r="H562" s="9" t="n">
        <f aca="false">B562/G562-1</f>
        <v>-0.0594071584635657</v>
      </c>
      <c r="I562" s="0" t="n">
        <f aca="false">IF(AND($A562&gt;=CrashTest!$B$3,$A562&lt;=CrashTest!$C$3),1,IF(AND($A562&gt;=CrashTest!$B$4,$A562&lt;=CrashTest!$C$4),2,IF(AND($A562&gt;=CrashTest!$B$5,$A562&lt;=CrashTest!$C$5),3,IF(AND($A562&gt;=CrashTest!$B$6,$A562&lt;=CrashTest!$C$6),4,IF(AND($A562&gt;=CrashTest!$B$7,$A562&lt;=CrashTest!$C$7),5,0)))))</f>
        <v>0</v>
      </c>
      <c r="J562" s="0" t="str">
        <f aca="false">IF(I562=0,"",IF(I561=I562,MAX(J561,B562),B562))</f>
        <v/>
      </c>
      <c r="K562" s="9" t="str">
        <f aca="false">IF(I562=0,"",B562/J562-1)</f>
        <v/>
      </c>
      <c r="L562" s="0" t="n">
        <f aca="false">MATCH($A562,DailyBTC!$A:$A,0)</f>
        <v>814</v>
      </c>
      <c r="M562" s="8" t="n">
        <f aca="false">INDEX(DailyBTC!$F:$F,$L562)</f>
        <v>4483.56650053812</v>
      </c>
      <c r="N562" s="8" t="n">
        <f aca="false">INDEX(DailyETH!$F:$F,$L562)</f>
        <v>184.375710879541</v>
      </c>
      <c r="O562" s="8" t="n">
        <f aca="false">INDEX(DailyBTC!$B:$B,$L562)</f>
        <v>42383.169518761</v>
      </c>
      <c r="P562" s="8" t="n">
        <f aca="false">INDEX(DailyETH!$B:$B,$L562)</f>
        <v>2976.63482524839</v>
      </c>
      <c r="Q562" s="9" t="n">
        <f aca="false">LN(M562/M561)</f>
        <v>0.00549627143305552</v>
      </c>
      <c r="R562" s="9" t="n">
        <f aca="false">LN(N562/N561)</f>
        <v>0.00401251335199138</v>
      </c>
      <c r="S562" s="9" t="n">
        <f aca="false">LN(O562/O561)</f>
        <v>0.0316090500276878</v>
      </c>
      <c r="T562" s="9" t="n">
        <f aca="false">LN(P562/P561)</f>
        <v>0.0266647120716212</v>
      </c>
      <c r="U562" s="9" t="n">
        <f aca="false">M562/M561-1</f>
        <v>0.0055114036437649</v>
      </c>
      <c r="V562" s="9" t="n">
        <f aca="false">O562/O561-1</f>
        <v>0.0321139215106845</v>
      </c>
    </row>
    <row r="563" customFormat="false" ht="15" hidden="false" customHeight="false" outlineLevel="0" collapsed="false">
      <c r="A563" s="5" t="n">
        <v>44643</v>
      </c>
      <c r="B563" s="6" t="n">
        <v>4456.24</v>
      </c>
      <c r="C563" s="9" t="n">
        <f aca="false">B563/B562-1</f>
        <v>-0.012272780670315</v>
      </c>
      <c r="D563" s="9" t="n">
        <f aca="false">LN(B563/B562)</f>
        <v>-0.0123487131510435</v>
      </c>
      <c r="E563" s="9" t="n">
        <f aca="false">B563/B558-1</f>
        <v>0.0225753007209961</v>
      </c>
      <c r="F563" s="9" t="n">
        <f aca="false">B563/B542-1</f>
        <v>0.0351889536234307</v>
      </c>
      <c r="G563" s="0" t="n">
        <f aca="false">MAX(G562,B563)</f>
        <v>4796.56</v>
      </c>
      <c r="H563" s="9" t="n">
        <f aca="false">B563/G563-1</f>
        <v>-0.0709508481078107</v>
      </c>
      <c r="I563" s="0" t="n">
        <f aca="false">IF(AND($A563&gt;=CrashTest!$B$3,$A563&lt;=CrashTest!$C$3),1,IF(AND($A563&gt;=CrashTest!$B$4,$A563&lt;=CrashTest!$C$4),2,IF(AND($A563&gt;=CrashTest!$B$5,$A563&lt;=CrashTest!$C$5),3,IF(AND($A563&gt;=CrashTest!$B$6,$A563&lt;=CrashTest!$C$6),4,IF(AND($A563&gt;=CrashTest!$B$7,$A563&lt;=CrashTest!$C$7),5,0)))))</f>
        <v>0</v>
      </c>
      <c r="J563" s="0" t="str">
        <f aca="false">IF(I563=0,"",IF(I562=I563,MAX(J562,B563),B563))</f>
        <v/>
      </c>
      <c r="K563" s="9" t="str">
        <f aca="false">IF(I563=0,"",B563/J563-1)</f>
        <v/>
      </c>
      <c r="L563" s="0" t="n">
        <f aca="false">MATCH($A563,DailyBTC!$A:$A,0)</f>
        <v>815</v>
      </c>
      <c r="M563" s="8" t="n">
        <f aca="false">INDEX(DailyBTC!$F:$F,$L563)</f>
        <v>4461.38691097936</v>
      </c>
      <c r="N563" s="8" t="n">
        <f aca="false">INDEX(DailyETH!$F:$F,$L563)</f>
        <v>182.124230851087</v>
      </c>
      <c r="O563" s="8" t="n">
        <f aca="false">INDEX(DailyBTC!$B:$B,$L563)</f>
        <v>42734.2000355932</v>
      </c>
      <c r="P563" s="8" t="n">
        <f aca="false">INDEX(DailyETH!$B:$B,$L563)</f>
        <v>3021.12716715371</v>
      </c>
      <c r="Q563" s="9" t="n">
        <f aca="false">LN(M563/M562)</f>
        <v>-0.00495913930317656</v>
      </c>
      <c r="R563" s="9" t="n">
        <f aca="false">LN(N563/N562)</f>
        <v>-0.0122865413904362</v>
      </c>
      <c r="S563" s="9" t="n">
        <f aca="false">LN(O563/O562)</f>
        <v>0.00824819913491043</v>
      </c>
      <c r="T563" s="9" t="n">
        <f aca="false">LN(P563/P562)</f>
        <v>0.0148365867510298</v>
      </c>
      <c r="U563" s="9" t="n">
        <f aca="false">M563/M562-1</f>
        <v>-0.00494686307342385</v>
      </c>
      <c r="V563" s="9" t="n">
        <f aca="false">O563/O562-1</f>
        <v>0.00828230924723128</v>
      </c>
    </row>
    <row r="564" customFormat="false" ht="15" hidden="false" customHeight="false" outlineLevel="0" collapsed="false">
      <c r="A564" s="5" t="n">
        <v>44644</v>
      </c>
      <c r="B564" s="6" t="n">
        <v>4520.16</v>
      </c>
      <c r="C564" s="9" t="n">
        <f aca="false">B564/B563-1</f>
        <v>0.0143439312065778</v>
      </c>
      <c r="D564" s="9" t="n">
        <f aca="false">LN(B564/B563)</f>
        <v>0.0142420303090454</v>
      </c>
      <c r="E564" s="9" t="n">
        <f aca="false">B564/B559-1</f>
        <v>0.0245915945662301</v>
      </c>
      <c r="F564" s="9" t="n">
        <f aca="false">B564/B543-1</f>
        <v>0.0697337593184237</v>
      </c>
      <c r="G564" s="0" t="n">
        <f aca="false">MAX(G563,B564)</f>
        <v>4796.56</v>
      </c>
      <c r="H564" s="9" t="n">
        <f aca="false">B564/G564-1</f>
        <v>-0.0576246309855397</v>
      </c>
      <c r="I564" s="0" t="n">
        <f aca="false">IF(AND($A564&gt;=CrashTest!$B$3,$A564&lt;=CrashTest!$C$3),1,IF(AND($A564&gt;=CrashTest!$B$4,$A564&lt;=CrashTest!$C$4),2,IF(AND($A564&gt;=CrashTest!$B$5,$A564&lt;=CrashTest!$C$5),3,IF(AND($A564&gt;=CrashTest!$B$6,$A564&lt;=CrashTest!$C$6),4,IF(AND($A564&gt;=CrashTest!$B$7,$A564&lt;=CrashTest!$C$7),5,0)))))</f>
        <v>0</v>
      </c>
      <c r="J564" s="0" t="str">
        <f aca="false">IF(I564=0,"",IF(I563=I564,MAX(J563,B564),B564))</f>
        <v/>
      </c>
      <c r="K564" s="9" t="str">
        <f aca="false">IF(I564=0,"",B564/J564-1)</f>
        <v/>
      </c>
      <c r="L564" s="0" t="n">
        <f aca="false">MATCH($A564,DailyBTC!$A:$A,0)</f>
        <v>816</v>
      </c>
      <c r="M564" s="8" t="n">
        <f aca="false">INDEX(DailyBTC!$F:$F,$L564)</f>
        <v>4519.35216351274</v>
      </c>
      <c r="N564" s="8" t="n">
        <f aca="false">INDEX(DailyETH!$F:$F,$L564)</f>
        <v>184.946291402128</v>
      </c>
      <c r="O564" s="8" t="n">
        <f aca="false">INDEX(DailyBTC!$B:$B,$L564)</f>
        <v>43974.5935882525</v>
      </c>
      <c r="P564" s="8" t="n">
        <f aca="false">INDEX(DailyETH!$B:$B,$L564)</f>
        <v>3110.07358153127</v>
      </c>
      <c r="Q564" s="9" t="n">
        <f aca="false">LN(M564/M563)</f>
        <v>0.0129089726362338</v>
      </c>
      <c r="R564" s="9" t="n">
        <f aca="false">LN(N564/N563)</f>
        <v>0.0153764248689409</v>
      </c>
      <c r="S564" s="9" t="n">
        <f aca="false">LN(O564/O563)</f>
        <v>0.0286125114422843</v>
      </c>
      <c r="T564" s="9" t="n">
        <f aca="false">LN(P564/P563)</f>
        <v>0.0290163896585203</v>
      </c>
      <c r="U564" s="9" t="n">
        <f aca="false">M564/M563-1</f>
        <v>0.0129926531121356</v>
      </c>
      <c r="V564" s="9" t="n">
        <f aca="false">O564/O563-1</f>
        <v>0.0290257814964636</v>
      </c>
    </row>
    <row r="565" customFormat="false" ht="15" hidden="false" customHeight="false" outlineLevel="0" collapsed="false">
      <c r="A565" s="5" t="n">
        <v>44645</v>
      </c>
      <c r="B565" s="6" t="n">
        <v>4543.06</v>
      </c>
      <c r="C565" s="9" t="n">
        <f aca="false">B565/B564-1</f>
        <v>0.00506619234717376</v>
      </c>
      <c r="D565" s="9" t="n">
        <f aca="false">LN(B565/B564)</f>
        <v>0.0050534023741785</v>
      </c>
      <c r="E565" s="9" t="n">
        <f aca="false">B565/B560-1</f>
        <v>0.017911236982201</v>
      </c>
      <c r="F565" s="9" t="n">
        <f aca="false">B565/B544-1</f>
        <v>0.0593093478210183</v>
      </c>
      <c r="G565" s="0" t="n">
        <f aca="false">MAX(G564,B565)</f>
        <v>4796.56</v>
      </c>
      <c r="H565" s="9" t="n">
        <f aca="false">B565/G565-1</f>
        <v>-0.0528503761028737</v>
      </c>
      <c r="I565" s="0" t="n">
        <f aca="false">IF(AND($A565&gt;=CrashTest!$B$3,$A565&lt;=CrashTest!$C$3),1,IF(AND($A565&gt;=CrashTest!$B$4,$A565&lt;=CrashTest!$C$4),2,IF(AND($A565&gt;=CrashTest!$B$5,$A565&lt;=CrashTest!$C$5),3,IF(AND($A565&gt;=CrashTest!$B$6,$A565&lt;=CrashTest!$C$6),4,IF(AND($A565&gt;=CrashTest!$B$7,$A565&lt;=CrashTest!$C$7),5,0)))))</f>
        <v>0</v>
      </c>
      <c r="J565" s="0" t="str">
        <f aca="false">IF(I565=0,"",IF(I564=I565,MAX(J564,B565),B565))</f>
        <v/>
      </c>
      <c r="K565" s="9" t="str">
        <f aca="false">IF(I565=0,"",B565/J565-1)</f>
        <v/>
      </c>
      <c r="L565" s="0" t="n">
        <f aca="false">MATCH($A565,DailyBTC!$A:$A,0)</f>
        <v>817</v>
      </c>
      <c r="M565" s="8" t="n">
        <f aca="false">INDEX(DailyBTC!$F:$F,$L565)</f>
        <v>4542.2100162611</v>
      </c>
      <c r="N565" s="8" t="n">
        <f aca="false">INDEX(DailyETH!$F:$F,$L565)</f>
        <v>185.300907011808</v>
      </c>
      <c r="O565" s="8" t="n">
        <f aca="false">INDEX(DailyBTC!$B:$B,$L565)</f>
        <v>44347.034279661</v>
      </c>
      <c r="P565" s="8" t="n">
        <f aca="false">INDEX(DailyETH!$B:$B,$L565)</f>
        <v>3104.45554324956</v>
      </c>
      <c r="Q565" s="9" t="n">
        <f aca="false">LN(M565/M564)</f>
        <v>0.0050450244178393</v>
      </c>
      <c r="R565" s="9" t="n">
        <f aca="false">LN(N565/N564)</f>
        <v>0.00191556192529843</v>
      </c>
      <c r="S565" s="9" t="n">
        <f aca="false">LN(O565/O564)</f>
        <v>0.00843378701232035</v>
      </c>
      <c r="T565" s="9" t="n">
        <f aca="false">LN(P565/P564)</f>
        <v>-0.00180803394733444</v>
      </c>
      <c r="U565" s="9" t="n">
        <f aca="false">M565/M564-1</f>
        <v>0.00505777198176904</v>
      </c>
      <c r="V565" s="9" t="n">
        <f aca="false">O565/O564-1</f>
        <v>0.00846945158597201</v>
      </c>
    </row>
    <row r="566" customFormat="false" ht="15" hidden="false" customHeight="false" outlineLevel="0" collapsed="false">
      <c r="A566" s="5" t="n">
        <v>44648</v>
      </c>
      <c r="B566" s="6" t="n">
        <v>4575.52</v>
      </c>
      <c r="C566" s="9" t="n">
        <f aca="false">B566/B565-1</f>
        <v>0.0071449639670178</v>
      </c>
      <c r="D566" s="9" t="n">
        <f aca="false">LN(B566/B565)</f>
        <v>0.00711955964882133</v>
      </c>
      <c r="E566" s="9" t="n">
        <f aca="false">B566/B561-1</f>
        <v>0.0256299902716322</v>
      </c>
      <c r="F566" s="9" t="n">
        <f aca="false">B566/B545-1</f>
        <v>0.0435314107169331</v>
      </c>
      <c r="G566" s="0" t="n">
        <f aca="false">MAX(G565,B566)</f>
        <v>4796.56</v>
      </c>
      <c r="H566" s="9" t="n">
        <f aca="false">B566/G566-1</f>
        <v>-0.0460830261687543</v>
      </c>
      <c r="I566" s="0" t="n">
        <f aca="false">IF(AND($A566&gt;=CrashTest!$B$3,$A566&lt;=CrashTest!$C$3),1,IF(AND($A566&gt;=CrashTest!$B$4,$A566&lt;=CrashTest!$C$4),2,IF(AND($A566&gt;=CrashTest!$B$5,$A566&lt;=CrashTest!$C$5),3,IF(AND($A566&gt;=CrashTest!$B$6,$A566&lt;=CrashTest!$C$6),4,IF(AND($A566&gt;=CrashTest!$B$7,$A566&lt;=CrashTest!$C$7),5,0)))))</f>
        <v>0</v>
      </c>
      <c r="J566" s="0" t="str">
        <f aca="false">IF(I566=0,"",IF(I565=I566,MAX(J565,B566),B566))</f>
        <v/>
      </c>
      <c r="K566" s="9" t="str">
        <f aca="false">IF(I566=0,"",B566/J566-1)</f>
        <v/>
      </c>
      <c r="L566" s="0" t="n">
        <f aca="false">MATCH($A566,DailyBTC!$A:$A,0)</f>
        <v>820</v>
      </c>
      <c r="M566" s="8" t="n">
        <f aca="false">INDEX(DailyBTC!$F:$F,$L566)</f>
        <v>4627.20313426278</v>
      </c>
      <c r="N566" s="8" t="n">
        <f aca="false">INDEX(DailyETH!$F:$F,$L566)</f>
        <v>189.541312080127</v>
      </c>
      <c r="O566" s="8" t="n">
        <f aca="false">INDEX(DailyBTC!$B:$B,$L566)</f>
        <v>47223.6528860316</v>
      </c>
      <c r="P566" s="8" t="n">
        <f aca="false">INDEX(DailyETH!$B:$B,$L566)</f>
        <v>3346.48037200468</v>
      </c>
      <c r="Q566" s="9" t="n">
        <f aca="false">LN(M566/M565)</f>
        <v>0.0185389295650015</v>
      </c>
      <c r="R566" s="9" t="n">
        <f aca="false">LN(N566/N565)</f>
        <v>0.0226259783542684</v>
      </c>
      <c r="S566" s="9" t="n">
        <f aca="false">LN(O566/O565)</f>
        <v>0.0628490518278099</v>
      </c>
      <c r="T566" s="9" t="n">
        <f aca="false">LN(P566/P565)</f>
        <v>0.0750708066901455</v>
      </c>
      <c r="U566" s="9" t="n">
        <f aca="false">M566/M565-1</f>
        <v>0.0187118424065373</v>
      </c>
      <c r="V566" s="9" t="n">
        <f aca="false">O566/O565-1</f>
        <v>0.0648660875094846</v>
      </c>
    </row>
    <row r="567" customFormat="false" ht="15" hidden="false" customHeight="false" outlineLevel="0" collapsed="false">
      <c r="A567" s="5" t="n">
        <v>44649</v>
      </c>
      <c r="B567" s="6" t="n">
        <v>4631.6</v>
      </c>
      <c r="C567" s="9" t="n">
        <f aca="false">B567/B566-1</f>
        <v>0.0122565304052873</v>
      </c>
      <c r="D567" s="9" t="n">
        <f aca="false">LN(B567/B566)</f>
        <v>0.0121820272852555</v>
      </c>
      <c r="E567" s="9" t="n">
        <f aca="false">B567/B562-1</f>
        <v>0.0265958272102422</v>
      </c>
      <c r="F567" s="9" t="n">
        <f aca="false">B567/B546-1</f>
        <v>0.0589079868493854</v>
      </c>
      <c r="G567" s="0" t="n">
        <f aca="false">MAX(G566,B567)</f>
        <v>4796.56</v>
      </c>
      <c r="H567" s="9" t="n">
        <f aca="false">B567/G567-1</f>
        <v>-0.034391313774872</v>
      </c>
      <c r="I567" s="0" t="n">
        <f aca="false">IF(AND($A567&gt;=CrashTest!$B$3,$A567&lt;=CrashTest!$C$3),1,IF(AND($A567&gt;=CrashTest!$B$4,$A567&lt;=CrashTest!$C$4),2,IF(AND($A567&gt;=CrashTest!$B$5,$A567&lt;=CrashTest!$C$5),3,IF(AND($A567&gt;=CrashTest!$B$6,$A567&lt;=CrashTest!$C$6),4,IF(AND($A567&gt;=CrashTest!$B$7,$A567&lt;=CrashTest!$C$7),5,0)))))</f>
        <v>0</v>
      </c>
      <c r="J567" s="0" t="str">
        <f aca="false">IF(I567=0,"",IF(I566=I567,MAX(J566,B567),B567))</f>
        <v/>
      </c>
      <c r="K567" s="9" t="str">
        <f aca="false">IF(I567=0,"",B567/J567-1)</f>
        <v/>
      </c>
      <c r="L567" s="0" t="n">
        <f aca="false">MATCH($A567,DailyBTC!$A:$A,0)</f>
        <v>821</v>
      </c>
      <c r="M567" s="8" t="n">
        <f aca="false">INDEX(DailyBTC!$F:$F,$L567)</f>
        <v>4627.07220214127</v>
      </c>
      <c r="N567" s="8" t="n">
        <f aca="false">INDEX(DailyETH!$F:$F,$L567)</f>
        <v>188.446276470563</v>
      </c>
      <c r="O567" s="8" t="n">
        <f aca="false">INDEX(DailyBTC!$B:$B,$L567)</f>
        <v>47463.7096770894</v>
      </c>
      <c r="P567" s="8" t="n">
        <f aca="false">INDEX(DailyETH!$B:$B,$L567)</f>
        <v>3398.67210052601</v>
      </c>
      <c r="Q567" s="9" t="n">
        <f aca="false">LN(M567/M566)</f>
        <v>-2.82965692623359E-005</v>
      </c>
      <c r="R567" s="9" t="n">
        <f aca="false">LN(N567/N566)</f>
        <v>-0.00579404565748474</v>
      </c>
      <c r="S567" s="9" t="n">
        <f aca="false">LN(O567/O566)</f>
        <v>0.00507052470119522</v>
      </c>
      <c r="T567" s="9" t="n">
        <f aca="false">LN(P567/P566)</f>
        <v>0.015475638354969</v>
      </c>
      <c r="U567" s="9" t="n">
        <f aca="false">M567/M566-1</f>
        <v>-2.8296168918196E-005</v>
      </c>
      <c r="V567" s="9" t="n">
        <f aca="false">O567/O566-1</f>
        <v>0.00508340156652309</v>
      </c>
    </row>
    <row r="568" customFormat="false" ht="15" hidden="false" customHeight="false" outlineLevel="0" collapsed="false">
      <c r="A568" s="5" t="n">
        <v>44650</v>
      </c>
      <c r="B568" s="6" t="n">
        <v>4602.45</v>
      </c>
      <c r="C568" s="9" t="n">
        <f aca="false">B568/B567-1</f>
        <v>-0.00629372139217566</v>
      </c>
      <c r="D568" s="9" t="n">
        <f aca="false">LN(B568/B567)</f>
        <v>-0.00631361035094899</v>
      </c>
      <c r="E568" s="9" t="n">
        <f aca="false">B568/B563-1</f>
        <v>0.0328101718040321</v>
      </c>
      <c r="F568" s="9" t="n">
        <f aca="false">B568/B547-1</f>
        <v>0.0687812626269662</v>
      </c>
      <c r="G568" s="0" t="n">
        <f aca="false">MAX(G567,B568)</f>
        <v>4796.56</v>
      </c>
      <c r="H568" s="9" t="n">
        <f aca="false">B568/G568-1</f>
        <v>-0.0404685858198377</v>
      </c>
      <c r="I568" s="0" t="n">
        <f aca="false">IF(AND($A568&gt;=CrashTest!$B$3,$A568&lt;=CrashTest!$C$3),1,IF(AND($A568&gt;=CrashTest!$B$4,$A568&lt;=CrashTest!$C$4),2,IF(AND($A568&gt;=CrashTest!$B$5,$A568&lt;=CrashTest!$C$5),3,IF(AND($A568&gt;=CrashTest!$B$6,$A568&lt;=CrashTest!$C$6),4,IF(AND($A568&gt;=CrashTest!$B$7,$A568&lt;=CrashTest!$C$7),5,0)))))</f>
        <v>0</v>
      </c>
      <c r="J568" s="0" t="str">
        <f aca="false">IF(I568=0,"",IF(I567=I568,MAX(J567,B568),B568))</f>
        <v/>
      </c>
      <c r="K568" s="9" t="str">
        <f aca="false">IF(I568=0,"",B568/J568-1)</f>
        <v/>
      </c>
      <c r="L568" s="0" t="n">
        <f aca="false">MATCH($A568,DailyBTC!$A:$A,0)</f>
        <v>822</v>
      </c>
      <c r="M568" s="8" t="n">
        <f aca="false">INDEX(DailyBTC!$F:$F,$L568)</f>
        <v>4631.47690252303</v>
      </c>
      <c r="N568" s="8" t="n">
        <f aca="false">INDEX(DailyETH!$F:$F,$L568)</f>
        <v>189.187643205012</v>
      </c>
      <c r="O568" s="8" t="n">
        <f aca="false">INDEX(DailyBTC!$B:$B,$L568)</f>
        <v>47123.2971478667</v>
      </c>
      <c r="P568" s="8" t="n">
        <f aca="false">INDEX(DailyETH!$B:$B,$L568)</f>
        <v>3389.04939859731</v>
      </c>
      <c r="Q568" s="9" t="n">
        <f aca="false">LN(M568/M567)</f>
        <v>0.000951488330250803</v>
      </c>
      <c r="R568" s="9" t="n">
        <f aca="false">LN(N568/N567)</f>
        <v>0.00392638292409844</v>
      </c>
      <c r="S568" s="9" t="n">
        <f aca="false">LN(O568/O567)</f>
        <v>-0.00719790191852876</v>
      </c>
      <c r="T568" s="9" t="n">
        <f aca="false">LN(P568/P567)</f>
        <v>-0.00283532798934629</v>
      </c>
      <c r="U568" s="9" t="n">
        <f aca="false">M568/M567-1</f>
        <v>0.000951941138874757</v>
      </c>
      <c r="V568" s="9" t="n">
        <f aca="false">O568/O567-1</f>
        <v>-0.00717205906446483</v>
      </c>
    </row>
    <row r="569" customFormat="false" ht="15" hidden="false" customHeight="false" outlineLevel="0" collapsed="false">
      <c r="A569" s="5" t="n">
        <v>44651</v>
      </c>
      <c r="B569" s="6" t="n">
        <v>4530.41</v>
      </c>
      <c r="C569" s="9" t="n">
        <f aca="false">B569/B568-1</f>
        <v>-0.0156525328900912</v>
      </c>
      <c r="D569" s="9" t="n">
        <f aca="false">LN(B569/B568)</f>
        <v>-0.0157763272793973</v>
      </c>
      <c r="E569" s="9" t="n">
        <f aca="false">B569/B564-1</f>
        <v>0.00226761884535054</v>
      </c>
      <c r="F569" s="9" t="n">
        <f aca="false">B569/B548-1</f>
        <v>0.0327980595184358</v>
      </c>
      <c r="G569" s="0" t="n">
        <f aca="false">MAX(G568,B569)</f>
        <v>4796.56</v>
      </c>
      <c r="H569" s="9" t="n">
        <f aca="false">B569/G569-1</f>
        <v>-0.0554876828393683</v>
      </c>
      <c r="I569" s="0" t="n">
        <f aca="false">IF(AND($A569&gt;=CrashTest!$B$3,$A569&lt;=CrashTest!$C$3),1,IF(AND($A569&gt;=CrashTest!$B$4,$A569&lt;=CrashTest!$C$4),2,IF(AND($A569&gt;=CrashTest!$B$5,$A569&lt;=CrashTest!$C$5),3,IF(AND($A569&gt;=CrashTest!$B$6,$A569&lt;=CrashTest!$C$6),4,IF(AND($A569&gt;=CrashTest!$B$7,$A569&lt;=CrashTest!$C$7),5,0)))))</f>
        <v>0</v>
      </c>
      <c r="J569" s="0" t="str">
        <f aca="false">IF(I569=0,"",IF(I568=I569,MAX(J568,B569),B569))</f>
        <v/>
      </c>
      <c r="K569" s="9" t="str">
        <f aca="false">IF(I569=0,"",B569/J569-1)</f>
        <v/>
      </c>
      <c r="L569" s="0" t="n">
        <f aca="false">MATCH($A569,DailyBTC!$A:$A,0)</f>
        <v>823</v>
      </c>
      <c r="M569" s="8" t="n">
        <f aca="false">INDEX(DailyBTC!$F:$F,$L569)</f>
        <v>4596.620864638</v>
      </c>
      <c r="N569" s="8" t="n">
        <f aca="false">INDEX(DailyETH!$F:$F,$L569)</f>
        <v>187.777519525779</v>
      </c>
      <c r="O569" s="8" t="n">
        <f aca="false">INDEX(DailyBTC!$B:$B,$L569)</f>
        <v>45562.2106665693</v>
      </c>
      <c r="P569" s="8" t="n">
        <f aca="false">INDEX(DailyETH!$B:$B,$L569)</f>
        <v>3281.78751081239</v>
      </c>
      <c r="Q569" s="9" t="n">
        <f aca="false">LN(M569/M568)</f>
        <v>-0.00755436375496693</v>
      </c>
      <c r="R569" s="9" t="n">
        <f aca="false">LN(N569/N568)</f>
        <v>-0.00748148845573674</v>
      </c>
      <c r="S569" s="9" t="n">
        <f aca="false">LN(O569/O568)</f>
        <v>-0.0336888508269271</v>
      </c>
      <c r="T569" s="9" t="n">
        <f aca="false">LN(P569/P568)</f>
        <v>-0.0321612219150919</v>
      </c>
      <c r="U569" s="9" t="n">
        <f aca="false">M569/M568-1</f>
        <v>-0.00752590126619057</v>
      </c>
      <c r="V569" s="9" t="n">
        <f aca="false">O569/O568-1</f>
        <v>-0.0331277006445224</v>
      </c>
    </row>
    <row r="570" customFormat="false" ht="15" hidden="false" customHeight="false" outlineLevel="0" collapsed="false">
      <c r="A570" s="5" t="n">
        <v>44652</v>
      </c>
      <c r="B570" s="6" t="n">
        <v>4545.86</v>
      </c>
      <c r="C570" s="9" t="n">
        <f aca="false">B570/B569-1</f>
        <v>0.0034102873691344</v>
      </c>
      <c r="D570" s="9" t="n">
        <f aca="false">LN(B570/B569)</f>
        <v>0.00340448552605729</v>
      </c>
      <c r="E570" s="9" t="n">
        <f aca="false">B570/B565-1</f>
        <v>0.000616324679841185</v>
      </c>
      <c r="F570" s="9" t="n">
        <f aca="false">B570/B549-1</f>
        <v>0.0417945268580884</v>
      </c>
      <c r="G570" s="0" t="n">
        <f aca="false">MAX(G569,B570)</f>
        <v>4796.56</v>
      </c>
      <c r="H570" s="9" t="n">
        <f aca="false">B570/G570-1</f>
        <v>-0.0522666244141636</v>
      </c>
      <c r="I570" s="0" t="n">
        <f aca="false">IF(AND($A570&gt;=CrashTest!$B$3,$A570&lt;=CrashTest!$C$3),1,IF(AND($A570&gt;=CrashTest!$B$4,$A570&lt;=CrashTest!$C$4),2,IF(AND($A570&gt;=CrashTest!$B$5,$A570&lt;=CrashTest!$C$5),3,IF(AND($A570&gt;=CrashTest!$B$6,$A570&lt;=CrashTest!$C$6),4,IF(AND($A570&gt;=CrashTest!$B$7,$A570&lt;=CrashTest!$C$7),5,0)))))</f>
        <v>0</v>
      </c>
      <c r="J570" s="0" t="str">
        <f aca="false">IF(I570=0,"",IF(I569=I570,MAX(J569,B570),B570))</f>
        <v/>
      </c>
      <c r="K570" s="9" t="str">
        <f aca="false">IF(I570=0,"",B570/J570-1)</f>
        <v/>
      </c>
      <c r="L570" s="0" t="n">
        <f aca="false">MATCH($A570,DailyBTC!$A:$A,0)</f>
        <v>824</v>
      </c>
      <c r="M570" s="8" t="n">
        <f aca="false">INDEX(DailyBTC!$F:$F,$L570)</f>
        <v>4599.66099760299</v>
      </c>
      <c r="N570" s="8" t="n">
        <f aca="false">INDEX(DailyETH!$F:$F,$L570)</f>
        <v>188.459308807921</v>
      </c>
      <c r="O570" s="8" t="n">
        <f aca="false">INDEX(DailyBTC!$B:$B,$L570)</f>
        <v>46250.3362878434</v>
      </c>
      <c r="P570" s="8" t="n">
        <f aca="false">INDEX(DailyETH!$B:$B,$L570)</f>
        <v>3446.51983682057</v>
      </c>
      <c r="Q570" s="9" t="n">
        <f aca="false">LN(M570/M569)</f>
        <v>0.000661165701807788</v>
      </c>
      <c r="R570" s="9" t="n">
        <f aca="false">LN(N570/N569)</f>
        <v>0.00362425991869133</v>
      </c>
      <c r="S570" s="9" t="n">
        <f aca="false">LN(O570/O569)</f>
        <v>0.014990075525415</v>
      </c>
      <c r="T570" s="9" t="n">
        <f aca="false">LN(P570/P569)</f>
        <v>0.0489767322081707</v>
      </c>
      <c r="U570" s="9" t="n">
        <f aca="false">M570/M569-1</f>
        <v>0.000661384320028713</v>
      </c>
      <c r="V570" s="9" t="n">
        <f aca="false">O570/O569-1</f>
        <v>0.0151029902019</v>
      </c>
    </row>
    <row r="571" customFormat="false" ht="15" hidden="false" customHeight="false" outlineLevel="0" collapsed="false">
      <c r="A571" s="5" t="n">
        <v>44655</v>
      </c>
      <c r="B571" s="6" t="n">
        <v>4582.64</v>
      </c>
      <c r="C571" s="9" t="n">
        <f aca="false">B571/B570-1</f>
        <v>0.0080908782936564</v>
      </c>
      <c r="D571" s="9" t="n">
        <f aca="false">LN(B571/B570)</f>
        <v>0.00805832262263298</v>
      </c>
      <c r="E571" s="9" t="n">
        <f aca="false">B571/B566-1</f>
        <v>0.00155610728398092</v>
      </c>
      <c r="F571" s="9" t="n">
        <f aca="false">B571/B550-1</f>
        <v>0.0586226890620416</v>
      </c>
      <c r="G571" s="0" t="n">
        <f aca="false">MAX(G570,B571)</f>
        <v>4796.56</v>
      </c>
      <c r="H571" s="9" t="n">
        <f aca="false">B571/G571-1</f>
        <v>-0.0445986290174625</v>
      </c>
      <c r="I571" s="0" t="n">
        <f aca="false">IF(AND($A571&gt;=CrashTest!$B$3,$A571&lt;=CrashTest!$C$3),1,IF(AND($A571&gt;=CrashTest!$B$4,$A571&lt;=CrashTest!$C$4),2,IF(AND($A571&gt;=CrashTest!$B$5,$A571&lt;=CrashTest!$C$5),3,IF(AND($A571&gt;=CrashTest!$B$6,$A571&lt;=CrashTest!$C$6),4,IF(AND($A571&gt;=CrashTest!$B$7,$A571&lt;=CrashTest!$C$7),5,0)))))</f>
        <v>0</v>
      </c>
      <c r="J571" s="0" t="str">
        <f aca="false">IF(I571=0,"",IF(I570=I571,MAX(J570,B571),B571))</f>
        <v/>
      </c>
      <c r="K571" s="9" t="str">
        <f aca="false">IF(I571=0,"",B571/J571-1)</f>
        <v/>
      </c>
      <c r="L571" s="0" t="n">
        <f aca="false">MATCH($A571,DailyBTC!$A:$A,0)</f>
        <v>827</v>
      </c>
      <c r="M571" s="8" t="n">
        <f aca="false">INDEX(DailyBTC!$F:$F,$L571)</f>
        <v>4644.60834375979</v>
      </c>
      <c r="N571" s="8" t="n">
        <f aca="false">INDEX(DailyETH!$F:$F,$L571)</f>
        <v>191.723180448828</v>
      </c>
      <c r="O571" s="8" t="n">
        <f aca="false">INDEX(DailyBTC!$B:$B,$L571)</f>
        <v>46663.0041770894</v>
      </c>
      <c r="P571" s="8" t="n">
        <f aca="false">INDEX(DailyETH!$B:$B,$L571)</f>
        <v>3525.40589713618</v>
      </c>
      <c r="Q571" s="9" t="n">
        <f aca="false">LN(M571/M570)</f>
        <v>0.00972444629201864</v>
      </c>
      <c r="R571" s="9" t="n">
        <f aca="false">LN(N571/N570)</f>
        <v>0.0171704479916757</v>
      </c>
      <c r="S571" s="9" t="n">
        <f aca="false">LN(O571/O570)</f>
        <v>0.00888291392130892</v>
      </c>
      <c r="T571" s="9" t="n">
        <f aca="false">LN(P571/P570)</f>
        <v>0.0226305987898079</v>
      </c>
      <c r="U571" s="9" t="n">
        <f aca="false">M571/M570-1</f>
        <v>0.0097718823583357</v>
      </c>
      <c r="V571" s="9" t="n">
        <f aca="false">O571/O570-1</f>
        <v>0.00892248408049889</v>
      </c>
    </row>
    <row r="572" customFormat="false" ht="15" hidden="false" customHeight="false" outlineLevel="0" collapsed="false">
      <c r="A572" s="5" t="n">
        <v>44656</v>
      </c>
      <c r="B572" s="6" t="n">
        <v>4525.12</v>
      </c>
      <c r="C572" s="9" t="n">
        <f aca="false">B572/B571-1</f>
        <v>-0.0125517169142678</v>
      </c>
      <c r="D572" s="9" t="n">
        <f aca="false">LN(B572/B571)</f>
        <v>-0.0126311551370503</v>
      </c>
      <c r="E572" s="9" t="n">
        <f aca="false">B572/B567-1</f>
        <v>-0.0229898955004751</v>
      </c>
      <c r="F572" s="9" t="n">
        <f aca="false">B572/B551-1</f>
        <v>0.0771299829330006</v>
      </c>
      <c r="G572" s="0" t="n">
        <f aca="false">MAX(G571,B572)</f>
        <v>4796.56</v>
      </c>
      <c r="H572" s="9" t="n">
        <f aca="false">B572/G572-1</f>
        <v>-0.0565905565655387</v>
      </c>
      <c r="I572" s="0" t="n">
        <f aca="false">IF(AND($A572&gt;=CrashTest!$B$3,$A572&lt;=CrashTest!$C$3),1,IF(AND($A572&gt;=CrashTest!$B$4,$A572&lt;=CrashTest!$C$4),2,IF(AND($A572&gt;=CrashTest!$B$5,$A572&lt;=CrashTest!$C$5),3,IF(AND($A572&gt;=CrashTest!$B$6,$A572&lt;=CrashTest!$C$6),4,IF(AND($A572&gt;=CrashTest!$B$7,$A572&lt;=CrashTest!$C$7),5,0)))))</f>
        <v>0</v>
      </c>
      <c r="J572" s="0" t="str">
        <f aca="false">IF(I572=0,"",IF(I571=I572,MAX(J571,B572),B572))</f>
        <v/>
      </c>
      <c r="K572" s="9" t="str">
        <f aca="false">IF(I572=0,"",B572/J572-1)</f>
        <v/>
      </c>
      <c r="L572" s="0" t="n">
        <f aca="false">MATCH($A572,DailyBTC!$A:$A,0)</f>
        <v>828</v>
      </c>
      <c r="M572" s="8" t="n">
        <f aca="false">INDEX(DailyBTC!$F:$F,$L572)</f>
        <v>4650.20007470039</v>
      </c>
      <c r="N572" s="8" t="n">
        <f aca="false">INDEX(DailyETH!$F:$F,$L572)</f>
        <v>192.754095366944</v>
      </c>
      <c r="O572" s="8" t="n">
        <f aca="false">INDEX(DailyBTC!$B:$B,$L572)</f>
        <v>45693.0350619521</v>
      </c>
      <c r="P572" s="8" t="n">
        <f aca="false">INDEX(DailyETH!$B:$B,$L572)</f>
        <v>3425.35487270602</v>
      </c>
      <c r="Q572" s="9" t="n">
        <f aca="false">LN(M572/M571)</f>
        <v>0.00120319459281679</v>
      </c>
      <c r="R572" s="9" t="n">
        <f aca="false">LN(N572/N571)</f>
        <v>0.00536269607382307</v>
      </c>
      <c r="S572" s="9" t="n">
        <f aca="false">LN(O572/O571)</f>
        <v>-0.0210057683031389</v>
      </c>
      <c r="T572" s="9" t="n">
        <f aca="false">LN(P572/P571)</f>
        <v>-0.0287904989432362</v>
      </c>
      <c r="U572" s="9" t="n">
        <f aca="false">M572/M571-1</f>
        <v>0.00120391872182446</v>
      </c>
      <c r="V572" s="9" t="n">
        <f aca="false">O572/O571-1</f>
        <v>-0.0207866838460765</v>
      </c>
    </row>
    <row r="573" customFormat="false" ht="15" hidden="false" customHeight="false" outlineLevel="0" collapsed="false">
      <c r="A573" s="5" t="n">
        <v>44657</v>
      </c>
      <c r="B573" s="6" t="n">
        <v>4481.15</v>
      </c>
      <c r="C573" s="9" t="n">
        <f aca="false">B573/B572-1</f>
        <v>-0.0097168693868892</v>
      </c>
      <c r="D573" s="9" t="n">
        <f aca="false">LN(B573/B572)</f>
        <v>-0.00976438622270055</v>
      </c>
      <c r="E573" s="9" t="n">
        <f aca="false">B573/B568-1</f>
        <v>-0.0263555280339819</v>
      </c>
      <c r="F573" s="9" t="n">
        <f aca="false">B573/B552-1</f>
        <v>0.0744359460042678</v>
      </c>
      <c r="G573" s="0" t="n">
        <f aca="false">MAX(G572,B573)</f>
        <v>4796.56</v>
      </c>
      <c r="H573" s="9" t="n">
        <f aca="false">B573/G573-1</f>
        <v>-0.0657575429057493</v>
      </c>
      <c r="I573" s="0" t="n">
        <f aca="false">IF(AND($A573&gt;=CrashTest!$B$3,$A573&lt;=CrashTest!$C$3),1,IF(AND($A573&gt;=CrashTest!$B$4,$A573&lt;=CrashTest!$C$4),2,IF(AND($A573&gt;=CrashTest!$B$5,$A573&lt;=CrashTest!$C$5),3,IF(AND($A573&gt;=CrashTest!$B$6,$A573&lt;=CrashTest!$C$6),4,IF(AND($A573&gt;=CrashTest!$B$7,$A573&lt;=CrashTest!$C$7),5,0)))))</f>
        <v>0</v>
      </c>
      <c r="J573" s="0" t="str">
        <f aca="false">IF(I573=0,"",IF(I572=I573,MAX(J572,B573),B573))</f>
        <v/>
      </c>
      <c r="K573" s="9" t="str">
        <f aca="false">IF(I573=0,"",B573/J573-1)</f>
        <v/>
      </c>
      <c r="L573" s="0" t="n">
        <f aca="false">MATCH($A573,DailyBTC!$A:$A,0)</f>
        <v>829</v>
      </c>
      <c r="M573" s="8" t="n">
        <f aca="false">INDEX(DailyBTC!$F:$F,$L573)</f>
        <v>4564.69496275484</v>
      </c>
      <c r="N573" s="8" t="n">
        <f aca="false">INDEX(DailyETH!$F:$F,$L573)</f>
        <v>189.643022476576</v>
      </c>
      <c r="O573" s="8" t="n">
        <f aca="false">INDEX(DailyBTC!$B:$B,$L573)</f>
        <v>43304.9371990064</v>
      </c>
      <c r="P573" s="8" t="n">
        <f aca="false">INDEX(DailyETH!$B:$B,$L573)</f>
        <v>3183.70336908241</v>
      </c>
      <c r="Q573" s="9" t="n">
        <f aca="false">LN(M573/M572)</f>
        <v>-0.0185585545408255</v>
      </c>
      <c r="R573" s="9" t="n">
        <f aca="false">LN(N573/N572)</f>
        <v>-0.0162717833810206</v>
      </c>
      <c r="S573" s="9" t="n">
        <f aca="false">LN(O573/O572)</f>
        <v>-0.0536792290586267</v>
      </c>
      <c r="T573" s="9" t="n">
        <f aca="false">LN(P573/P572)</f>
        <v>-0.0731599781501315</v>
      </c>
      <c r="U573" s="9" t="n">
        <f aca="false">M573/M572-1</f>
        <v>-0.0183874049658074</v>
      </c>
      <c r="V573" s="9" t="n">
        <f aca="false">O573/O572-1</f>
        <v>-0.0522639360617616</v>
      </c>
    </row>
    <row r="574" customFormat="false" ht="15" hidden="false" customHeight="false" outlineLevel="0" collapsed="false">
      <c r="A574" s="5" t="n">
        <v>44658</v>
      </c>
      <c r="B574" s="6" t="n">
        <v>4500.21</v>
      </c>
      <c r="C574" s="9" t="n">
        <f aca="false">B574/B573-1</f>
        <v>0.00425337246019453</v>
      </c>
      <c r="D574" s="9" t="n">
        <f aca="false">LN(B574/B573)</f>
        <v>0.0042443524395118</v>
      </c>
      <c r="E574" s="9" t="n">
        <f aca="false">B574/B569-1</f>
        <v>-0.00666606333643083</v>
      </c>
      <c r="F574" s="9" t="n">
        <f aca="false">B574/B553-1</f>
        <v>0.0519720048248198</v>
      </c>
      <c r="G574" s="0" t="n">
        <f aca="false">MAX(G573,B574)</f>
        <v>4796.56</v>
      </c>
      <c r="H574" s="9" t="n">
        <f aca="false">B574/G574-1</f>
        <v>-0.0617838617676002</v>
      </c>
      <c r="I574" s="0" t="n">
        <f aca="false">IF(AND($A574&gt;=CrashTest!$B$3,$A574&lt;=CrashTest!$C$3),1,IF(AND($A574&gt;=CrashTest!$B$4,$A574&lt;=CrashTest!$C$4),2,IF(AND($A574&gt;=CrashTest!$B$5,$A574&lt;=CrashTest!$C$5),3,IF(AND($A574&gt;=CrashTest!$B$6,$A574&lt;=CrashTest!$C$6),4,IF(AND($A574&gt;=CrashTest!$B$7,$A574&lt;=CrashTest!$C$7),5,0)))))</f>
        <v>0</v>
      </c>
      <c r="J574" s="0" t="str">
        <f aca="false">IF(I574=0,"",IF(I573=I574,MAX(J573,B574),B574))</f>
        <v/>
      </c>
      <c r="K574" s="9" t="str">
        <f aca="false">IF(I574=0,"",B574/J574-1)</f>
        <v/>
      </c>
      <c r="L574" s="0" t="n">
        <f aca="false">MATCH($A574,DailyBTC!$A:$A,0)</f>
        <v>830</v>
      </c>
      <c r="M574" s="8" t="n">
        <f aca="false">INDEX(DailyBTC!$F:$F,$L574)</f>
        <v>4577.67194979903</v>
      </c>
      <c r="N574" s="8" t="n">
        <f aca="false">INDEX(DailyETH!$F:$F,$L574)</f>
        <v>190.223185946956</v>
      </c>
      <c r="O574" s="8" t="n">
        <f aca="false">INDEX(DailyBTC!$B:$B,$L574)</f>
        <v>43569.0471697837</v>
      </c>
      <c r="P574" s="8" t="n">
        <f aca="false">INDEX(DailyETH!$B:$B,$L574)</f>
        <v>3238.18884687317</v>
      </c>
      <c r="Q574" s="9" t="n">
        <f aca="false">LN(M574/M573)</f>
        <v>0.00283887003959431</v>
      </c>
      <c r="R574" s="9" t="n">
        <f aca="false">LN(N574/N573)</f>
        <v>0.00305456978594823</v>
      </c>
      <c r="S574" s="9" t="n">
        <f aca="false">LN(O574/O573)</f>
        <v>0.00608031935868526</v>
      </c>
      <c r="T574" s="9" t="n">
        <f aca="false">LN(P574/P573)</f>
        <v>0.0169690749624563</v>
      </c>
      <c r="U574" s="9" t="n">
        <f aca="false">M574/M573-1</f>
        <v>0.00284290344701521</v>
      </c>
      <c r="V574" s="9" t="n">
        <f aca="false">O574/O573-1</f>
        <v>0.00609884202264488</v>
      </c>
    </row>
    <row r="575" customFormat="false" ht="15" hidden="false" customHeight="false" outlineLevel="0" collapsed="false">
      <c r="A575" s="5" t="n">
        <v>44659</v>
      </c>
      <c r="B575" s="6" t="n">
        <v>4488.28</v>
      </c>
      <c r="C575" s="9" t="n">
        <f aca="false">B575/B574-1</f>
        <v>-0.00265098739836589</v>
      </c>
      <c r="D575" s="9" t="n">
        <f aca="false">LN(B575/B574)</f>
        <v>-0.00265450748797747</v>
      </c>
      <c r="E575" s="9" t="n">
        <f aca="false">B575/B570-1</f>
        <v>-0.0126664701508625</v>
      </c>
      <c r="F575" s="9" t="n">
        <f aca="false">B575/B554-1</f>
        <v>0.053705581849598</v>
      </c>
      <c r="G575" s="0" t="n">
        <f aca="false">MAX(G574,B575)</f>
        <v>4796.56</v>
      </c>
      <c r="H575" s="9" t="n">
        <f aca="false">B575/G575-1</f>
        <v>-0.0642710609269979</v>
      </c>
      <c r="I575" s="0" t="n">
        <f aca="false">IF(AND($A575&gt;=CrashTest!$B$3,$A575&lt;=CrashTest!$C$3),1,IF(AND($A575&gt;=CrashTest!$B$4,$A575&lt;=CrashTest!$C$4),2,IF(AND($A575&gt;=CrashTest!$B$5,$A575&lt;=CrashTest!$C$5),3,IF(AND($A575&gt;=CrashTest!$B$6,$A575&lt;=CrashTest!$C$6),4,IF(AND($A575&gt;=CrashTest!$B$7,$A575&lt;=CrashTest!$C$7),5,0)))))</f>
        <v>0</v>
      </c>
      <c r="J575" s="0" t="str">
        <f aca="false">IF(I575=0,"",IF(I574=I575,MAX(J574,B575),B575))</f>
        <v/>
      </c>
      <c r="K575" s="9" t="str">
        <f aca="false">IF(I575=0,"",B575/J575-1)</f>
        <v/>
      </c>
      <c r="L575" s="0" t="n">
        <f aca="false">MATCH($A575,DailyBTC!$A:$A,0)</f>
        <v>831</v>
      </c>
      <c r="M575" s="8" t="n">
        <f aca="false">INDEX(DailyBTC!$F:$F,$L575)</f>
        <v>4494.46818548802</v>
      </c>
      <c r="N575" s="8" t="n">
        <f aca="false">INDEX(DailyETH!$F:$F,$L575)</f>
        <v>187.606827275198</v>
      </c>
      <c r="O575" s="8" t="n">
        <f aca="false">INDEX(DailyBTC!$B:$B,$L575)</f>
        <v>42222.0689772063</v>
      </c>
      <c r="P575" s="8" t="n">
        <f aca="false">INDEX(DailyETH!$B:$B,$L575)</f>
        <v>3185.76596639392</v>
      </c>
      <c r="Q575" s="9" t="n">
        <f aca="false">LN(M575/M574)</f>
        <v>-0.0183432125265341</v>
      </c>
      <c r="R575" s="9" t="n">
        <f aca="false">LN(N575/N574)</f>
        <v>-0.0138496170277079</v>
      </c>
      <c r="S575" s="9" t="n">
        <f aca="false">LN(O575/O574)</f>
        <v>-0.0314039250483282</v>
      </c>
      <c r="T575" s="9" t="n">
        <f aca="false">LN(P575/P574)</f>
        <v>-0.0163214237139863</v>
      </c>
      <c r="U575" s="9" t="n">
        <f aca="false">M575/M574-1</f>
        <v>-0.0181759997709456</v>
      </c>
      <c r="V575" s="9" t="n">
        <f aca="false">O575/O574-1</f>
        <v>-0.0309159433147201</v>
      </c>
    </row>
    <row r="576" customFormat="false" ht="15" hidden="false" customHeight="false" outlineLevel="0" collapsed="false">
      <c r="A576" s="5" t="n">
        <v>44662</v>
      </c>
      <c r="B576" s="6" t="n">
        <v>4412.53</v>
      </c>
      <c r="C576" s="9" t="n">
        <f aca="false">B576/B575-1</f>
        <v>-0.0168772892956768</v>
      </c>
      <c r="D576" s="9" t="n">
        <f aca="false">LN(B576/B575)</f>
        <v>-0.0170213337629499</v>
      </c>
      <c r="E576" s="9" t="n">
        <f aca="false">B576/B571-1</f>
        <v>-0.0371205244138751</v>
      </c>
      <c r="F576" s="9" t="n">
        <f aca="false">B576/B555-1</f>
        <v>0.0495253680152032</v>
      </c>
      <c r="G576" s="0" t="n">
        <f aca="false">MAX(G575,B576)</f>
        <v>4796.56</v>
      </c>
      <c r="H576" s="9" t="n">
        <f aca="false">B576/G576-1</f>
        <v>-0.0800636289340696</v>
      </c>
      <c r="I576" s="0" t="n">
        <f aca="false">IF(AND($A576&gt;=CrashTest!$B$3,$A576&lt;=CrashTest!$C$3),1,IF(AND($A576&gt;=CrashTest!$B$4,$A576&lt;=CrashTest!$C$4),2,IF(AND($A576&gt;=CrashTest!$B$5,$A576&lt;=CrashTest!$C$5),3,IF(AND($A576&gt;=CrashTest!$B$6,$A576&lt;=CrashTest!$C$6),4,IF(AND($A576&gt;=CrashTest!$B$7,$A576&lt;=CrashTest!$C$7),5,0)))))</f>
        <v>0</v>
      </c>
      <c r="J576" s="0" t="str">
        <f aca="false">IF(I576=0,"",IF(I575=I576,MAX(J575,B576),B576))</f>
        <v/>
      </c>
      <c r="K576" s="9" t="str">
        <f aca="false">IF(I576=0,"",B576/J576-1)</f>
        <v/>
      </c>
      <c r="L576" s="0" t="n">
        <f aca="false">MATCH($A576,DailyBTC!$A:$A,0)</f>
        <v>834</v>
      </c>
      <c r="M576" s="8" t="n">
        <f aca="false">INDEX(DailyBTC!$F:$F,$L576)</f>
        <v>4375.78884816145</v>
      </c>
      <c r="N576" s="8" t="n">
        <f aca="false">INDEX(DailyETH!$F:$F,$L576)</f>
        <v>186.193415917134</v>
      </c>
      <c r="O576" s="8" t="n">
        <f aca="false">INDEX(DailyBTC!$B:$B,$L576)</f>
        <v>39544.0251835184</v>
      </c>
      <c r="P576" s="8" t="n">
        <f aca="false">INDEX(DailyETH!$B:$B,$L576)</f>
        <v>2985.2986779661</v>
      </c>
      <c r="Q576" s="9" t="n">
        <f aca="false">LN(M576/M575)</f>
        <v>-0.0267605367559537</v>
      </c>
      <c r="R576" s="9" t="n">
        <f aca="false">LN(N576/N575)</f>
        <v>-0.00756242469025891</v>
      </c>
      <c r="S576" s="9" t="n">
        <f aca="false">LN(O576/O575)</f>
        <v>-0.0655284330379232</v>
      </c>
      <c r="T576" s="9" t="n">
        <f aca="false">LN(P576/P575)</f>
        <v>-0.0649929504549675</v>
      </c>
      <c r="U576" s="9" t="n">
        <f aca="false">M576/M575-1</f>
        <v>-0.0264056463253569</v>
      </c>
      <c r="V576" s="9" t="n">
        <f aca="false">O576/O575-1</f>
        <v>-0.0634275832180001</v>
      </c>
    </row>
    <row r="577" customFormat="false" ht="15" hidden="false" customHeight="false" outlineLevel="0" collapsed="false">
      <c r="A577" s="5" t="n">
        <v>44663</v>
      </c>
      <c r="B577" s="6" t="n">
        <v>4397.45</v>
      </c>
      <c r="C577" s="9" t="n">
        <f aca="false">B577/B576-1</f>
        <v>-0.00341754050397392</v>
      </c>
      <c r="D577" s="9" t="n">
        <f aca="false">LN(B577/B576)</f>
        <v>-0.00342339363486817</v>
      </c>
      <c r="E577" s="9" t="n">
        <f aca="false">B577/B572-1</f>
        <v>-0.0282136164344813</v>
      </c>
      <c r="F577" s="9" t="n">
        <f aca="false">B577/B556-1</f>
        <v>0.0537584679052314</v>
      </c>
      <c r="G577" s="0" t="n">
        <f aca="false">MAX(G576,B577)</f>
        <v>4796.56</v>
      </c>
      <c r="H577" s="9" t="n">
        <f aca="false">B577/G577-1</f>
        <v>-0.0832075487432661</v>
      </c>
      <c r="I577" s="0" t="n">
        <f aca="false">IF(AND($A577&gt;=CrashTest!$B$3,$A577&lt;=CrashTest!$C$3),1,IF(AND($A577&gt;=CrashTest!$B$4,$A577&lt;=CrashTest!$C$4),2,IF(AND($A577&gt;=CrashTest!$B$5,$A577&lt;=CrashTest!$C$5),3,IF(AND($A577&gt;=CrashTest!$B$6,$A577&lt;=CrashTest!$C$6),4,IF(AND($A577&gt;=CrashTest!$B$7,$A577&lt;=CrashTest!$C$7),5,0)))))</f>
        <v>0</v>
      </c>
      <c r="J577" s="0" t="str">
        <f aca="false">IF(I577=0,"",IF(I576=I577,MAX(J576,B577),B577))</f>
        <v/>
      </c>
      <c r="K577" s="9" t="str">
        <f aca="false">IF(I577=0,"",B577/J577-1)</f>
        <v/>
      </c>
      <c r="L577" s="0" t="n">
        <f aca="false">MATCH($A577,DailyBTC!$A:$A,0)</f>
        <v>835</v>
      </c>
      <c r="M577" s="8" t="n">
        <f aca="false">INDEX(DailyBTC!$F:$F,$L577)</f>
        <v>4396.93532305899</v>
      </c>
      <c r="N577" s="8" t="n">
        <f aca="false">INDEX(DailyETH!$F:$F,$L577)</f>
        <v>186.730392440212</v>
      </c>
      <c r="O577" s="8" t="n">
        <f aca="false">INDEX(DailyBTC!$B:$B,$L577)</f>
        <v>40096.3669748685</v>
      </c>
      <c r="P577" s="8" t="n">
        <f aca="false">INDEX(DailyETH!$B:$B,$L577)</f>
        <v>3027.95501139684</v>
      </c>
      <c r="Q577" s="9" t="n">
        <f aca="false">LN(M577/M576)</f>
        <v>0.0048209690494178</v>
      </c>
      <c r="R577" s="9" t="n">
        <f aca="false">LN(N577/N576)</f>
        <v>0.00287982092939891</v>
      </c>
      <c r="S577" s="9" t="n">
        <f aca="false">LN(O577/O576)</f>
        <v>0.01387111822523</v>
      </c>
      <c r="T577" s="9" t="n">
        <f aca="false">LN(P577/P576)</f>
        <v>0.0141876764749924</v>
      </c>
      <c r="U577" s="9" t="n">
        <f aca="false">M577/M576-1</f>
        <v>0.00483260861785495</v>
      </c>
      <c r="V577" s="9" t="n">
        <f aca="false">O577/O576-1</f>
        <v>0.0139677685512982</v>
      </c>
    </row>
    <row r="578" customFormat="false" ht="15" hidden="false" customHeight="false" outlineLevel="0" collapsed="false">
      <c r="A578" s="5" t="n">
        <v>44664</v>
      </c>
      <c r="B578" s="6" t="n">
        <v>4446.59</v>
      </c>
      <c r="C578" s="9" t="n">
        <f aca="false">B578/B577-1</f>
        <v>0.0111746580404553</v>
      </c>
      <c r="D578" s="9" t="n">
        <f aca="false">LN(B578/B577)</f>
        <v>0.011112682823133</v>
      </c>
      <c r="E578" s="9" t="n">
        <f aca="false">B578/B573-1</f>
        <v>-0.0077123059928812</v>
      </c>
      <c r="F578" s="9" t="n">
        <f aca="false">B578/B557-1</f>
        <v>0.0432005067508123</v>
      </c>
      <c r="G578" s="0" t="n">
        <f aca="false">MAX(G577,B578)</f>
        <v>4796.56</v>
      </c>
      <c r="H578" s="9" t="n">
        <f aca="false">B578/G578-1</f>
        <v>-0.0729627066064013</v>
      </c>
      <c r="I578" s="0" t="n">
        <f aca="false">IF(AND($A578&gt;=CrashTest!$B$3,$A578&lt;=CrashTest!$C$3),1,IF(AND($A578&gt;=CrashTest!$B$4,$A578&lt;=CrashTest!$C$4),2,IF(AND($A578&gt;=CrashTest!$B$5,$A578&lt;=CrashTest!$C$5),3,IF(AND($A578&gt;=CrashTest!$B$6,$A578&lt;=CrashTest!$C$6),4,IF(AND($A578&gt;=CrashTest!$B$7,$A578&lt;=CrashTest!$C$7),5,0)))))</f>
        <v>0</v>
      </c>
      <c r="J578" s="0" t="str">
        <f aca="false">IF(I578=0,"",IF(I577=I578,MAX(J577,B578),B578))</f>
        <v/>
      </c>
      <c r="K578" s="9" t="str">
        <f aca="false">IF(I578=0,"",B578/J578-1)</f>
        <v/>
      </c>
      <c r="L578" s="0" t="n">
        <f aca="false">MATCH($A578,DailyBTC!$A:$A,0)</f>
        <v>836</v>
      </c>
      <c r="M578" s="8" t="n">
        <f aca="false">INDEX(DailyBTC!$F:$F,$L578)</f>
        <v>4453.41601681284</v>
      </c>
      <c r="N578" s="8" t="n">
        <f aca="false">INDEX(DailyETH!$F:$F,$L578)</f>
        <v>189.119155100404</v>
      </c>
      <c r="O578" s="8" t="n">
        <f aca="false">INDEX(DailyBTC!$B:$B,$L578)</f>
        <v>41152.7554517826</v>
      </c>
      <c r="P578" s="8" t="n">
        <f aca="false">INDEX(DailyETH!$B:$B,$L578)</f>
        <v>3118.53925920514</v>
      </c>
      <c r="Q578" s="9" t="n">
        <f aca="false">LN(M578/M577)</f>
        <v>0.0127636651609973</v>
      </c>
      <c r="R578" s="9" t="n">
        <f aca="false">LN(N578/N577)</f>
        <v>0.0127114418020508</v>
      </c>
      <c r="S578" s="9" t="n">
        <f aca="false">LN(O578/O577)</f>
        <v>0.0260051549647483</v>
      </c>
      <c r="T578" s="9" t="n">
        <f aca="false">LN(P578/P577)</f>
        <v>0.0294772281017733</v>
      </c>
      <c r="U578" s="9" t="n">
        <f aca="false">M578/M577-1</f>
        <v>0.012845468401057</v>
      </c>
      <c r="V578" s="9" t="n">
        <f aca="false">O578/O577-1</f>
        <v>0.0263462392384881</v>
      </c>
    </row>
    <row r="579" customFormat="false" ht="15" hidden="false" customHeight="false" outlineLevel="0" collapsed="false">
      <c r="A579" s="5" t="n">
        <v>44665</v>
      </c>
      <c r="B579" s="6" t="n">
        <v>4392.59</v>
      </c>
      <c r="C579" s="9" t="n">
        <f aca="false">B579/B578-1</f>
        <v>-0.0121441374176616</v>
      </c>
      <c r="D579" s="9" t="n">
        <f aca="false">LN(B579/B578)</f>
        <v>-0.0122184799515258</v>
      </c>
      <c r="E579" s="9" t="n">
        <f aca="false">B579/B574-1</f>
        <v>-0.0239144395483766</v>
      </c>
      <c r="F579" s="9" t="n">
        <f aca="false">B579/B558-1</f>
        <v>0.00796950796950813</v>
      </c>
      <c r="G579" s="0" t="n">
        <f aca="false">MAX(G578,B579)</f>
        <v>4796.56</v>
      </c>
      <c r="H579" s="9" t="n">
        <f aca="false">B579/G579-1</f>
        <v>-0.0842207748886703</v>
      </c>
      <c r="I579" s="0" t="n">
        <f aca="false">IF(AND($A579&gt;=CrashTest!$B$3,$A579&lt;=CrashTest!$C$3),1,IF(AND($A579&gt;=CrashTest!$B$4,$A579&lt;=CrashTest!$C$4),2,IF(AND($A579&gt;=CrashTest!$B$5,$A579&lt;=CrashTest!$C$5),3,IF(AND($A579&gt;=CrashTest!$B$6,$A579&lt;=CrashTest!$C$6),4,IF(AND($A579&gt;=CrashTest!$B$7,$A579&lt;=CrashTest!$C$7),5,0)))))</f>
        <v>0</v>
      </c>
      <c r="J579" s="0" t="str">
        <f aca="false">IF(I579=0,"",IF(I578=I579,MAX(J578,B579),B579))</f>
        <v/>
      </c>
      <c r="K579" s="9" t="str">
        <f aca="false">IF(I579=0,"",B579/J579-1)</f>
        <v/>
      </c>
      <c r="L579" s="0" t="n">
        <f aca="false">MATCH($A579,DailyBTC!$A:$A,0)</f>
        <v>837</v>
      </c>
      <c r="M579" s="8" t="n">
        <f aca="false">INDEX(DailyBTC!$F:$F,$L579)</f>
        <v>4368.76990911601</v>
      </c>
      <c r="N579" s="8" t="n">
        <f aca="false">INDEX(DailyETH!$F:$F,$L579)</f>
        <v>187.1890139474</v>
      </c>
      <c r="O579" s="8" t="n">
        <f aca="false">INDEX(DailyBTC!$B:$B,$L579)</f>
        <v>39916.4963842782</v>
      </c>
      <c r="P579" s="8" t="n">
        <f aca="false">INDEX(DailyETH!$B:$B,$L579)</f>
        <v>3019.78703097604</v>
      </c>
      <c r="Q579" s="9" t="n">
        <f aca="false">LN(M579/M578)</f>
        <v>-0.0191899617626978</v>
      </c>
      <c r="R579" s="9" t="n">
        <f aca="false">LN(N579/N578)</f>
        <v>-0.0102583905330756</v>
      </c>
      <c r="S579" s="9" t="n">
        <f aca="false">LN(O579/O578)</f>
        <v>-0.0305012043757471</v>
      </c>
      <c r="T579" s="9" t="n">
        <f aca="false">LN(P579/P578)</f>
        <v>-0.0321783966800344</v>
      </c>
      <c r="U579" s="9" t="n">
        <f aca="false">M579/M578-1</f>
        <v>-0.0190070066163294</v>
      </c>
      <c r="V579" s="9" t="n">
        <f aca="false">O579/O578-1</f>
        <v>-0.030040736128906</v>
      </c>
    </row>
    <row r="580" customFormat="false" ht="15" hidden="false" customHeight="false" outlineLevel="0" collapsed="false">
      <c r="A580" s="5" t="n">
        <v>44669</v>
      </c>
      <c r="B580" s="6" t="n">
        <v>4391.69</v>
      </c>
      <c r="C580" s="9" t="n">
        <f aca="false">B580/B579-1</f>
        <v>-0.000204890508788802</v>
      </c>
      <c r="D580" s="9" t="n">
        <f aca="false">LN(B580/B579)</f>
        <v>-0.000204911501716648</v>
      </c>
      <c r="E580" s="9" t="n">
        <f aca="false">B580/B575-1</f>
        <v>-0.0215204933738538</v>
      </c>
      <c r="F580" s="9" t="n">
        <f aca="false">B580/B559-1</f>
        <v>-0.00452889722032712</v>
      </c>
      <c r="G580" s="0" t="n">
        <f aca="false">MAX(G579,B580)</f>
        <v>4796.56</v>
      </c>
      <c r="H580" s="9" t="n">
        <f aca="false">B580/G580-1</f>
        <v>-0.0844084093600416</v>
      </c>
      <c r="I580" s="0" t="n">
        <f aca="false">IF(AND($A580&gt;=CrashTest!$B$3,$A580&lt;=CrashTest!$C$3),1,IF(AND($A580&gt;=CrashTest!$B$4,$A580&lt;=CrashTest!$C$4),2,IF(AND($A580&gt;=CrashTest!$B$5,$A580&lt;=CrashTest!$C$5),3,IF(AND($A580&gt;=CrashTest!$B$6,$A580&lt;=CrashTest!$C$6),4,IF(AND($A580&gt;=CrashTest!$B$7,$A580&lt;=CrashTest!$C$7),5,0)))))</f>
        <v>0</v>
      </c>
      <c r="J580" s="0" t="str">
        <f aca="false">IF(I580=0,"",IF(I579=I580,MAX(J579,B580),B580))</f>
        <v/>
      </c>
      <c r="K580" s="9" t="str">
        <f aca="false">IF(I580=0,"",B580/J580-1)</f>
        <v/>
      </c>
      <c r="L580" s="0" t="n">
        <f aca="false">MATCH($A580,DailyBTC!$A:$A,0)</f>
        <v>841</v>
      </c>
      <c r="M580" s="8" t="n">
        <f aca="false">INDEX(DailyBTC!$F:$F,$L580)</f>
        <v>4410.0316187917</v>
      </c>
      <c r="N580" s="8" t="n">
        <f aca="false">INDEX(DailyETH!$F:$F,$L580)</f>
        <v>191.850543966585</v>
      </c>
      <c r="O580" s="8" t="n">
        <f aca="false">INDEX(DailyBTC!$B:$B,$L580)</f>
        <v>40818.8786025716</v>
      </c>
      <c r="P580" s="8" t="n">
        <f aca="false">INDEX(DailyETH!$B:$B,$L580)</f>
        <v>3058.24911367621</v>
      </c>
      <c r="Q580" s="9" t="n">
        <f aca="false">LN(M580/M579)</f>
        <v>0.0094003750721646</v>
      </c>
      <c r="R580" s="9" t="n">
        <f aca="false">LN(N580/N579)</f>
        <v>0.0245977759204022</v>
      </c>
      <c r="S580" s="9" t="n">
        <f aca="false">LN(O580/O579)</f>
        <v>0.0223550035730916</v>
      </c>
      <c r="T580" s="9" t="n">
        <f aca="false">LN(P580/P579)</f>
        <v>0.0126562577750054</v>
      </c>
      <c r="U580" s="9" t="n">
        <f aca="false">M580/M579-1</f>
        <v>0.00944469737112796</v>
      </c>
      <c r="V580" s="9" t="n">
        <f aca="false">O580/O579-1</f>
        <v>0.0226067490895523</v>
      </c>
    </row>
    <row r="581" customFormat="false" ht="15" hidden="false" customHeight="false" outlineLevel="0" collapsed="false">
      <c r="A581" s="5" t="n">
        <v>44670</v>
      </c>
      <c r="B581" s="6" t="n">
        <v>4462.21</v>
      </c>
      <c r="C581" s="9" t="n">
        <f aca="false">B581/B580-1</f>
        <v>0.0160575996939676</v>
      </c>
      <c r="D581" s="9" t="n">
        <f aca="false">LN(B581/B580)</f>
        <v>0.0159300401614976</v>
      </c>
      <c r="E581" s="9" t="n">
        <f aca="false">B581/B576-1</f>
        <v>0.0112588469653465</v>
      </c>
      <c r="F581" s="9" t="n">
        <f aca="false">B581/B560-1</f>
        <v>-0.000203893240602993</v>
      </c>
      <c r="G581" s="0" t="n">
        <f aca="false">MAX(G580,B581)</f>
        <v>4796.56</v>
      </c>
      <c r="H581" s="9" t="n">
        <f aca="false">B581/G581-1</f>
        <v>-0.0697062061143821</v>
      </c>
      <c r="I581" s="0" t="n">
        <f aca="false">IF(AND($A581&gt;=CrashTest!$B$3,$A581&lt;=CrashTest!$C$3),1,IF(AND($A581&gt;=CrashTest!$B$4,$A581&lt;=CrashTest!$C$4),2,IF(AND($A581&gt;=CrashTest!$B$5,$A581&lt;=CrashTest!$C$5),3,IF(AND($A581&gt;=CrashTest!$B$6,$A581&lt;=CrashTest!$C$6),4,IF(AND($A581&gt;=CrashTest!$B$7,$A581&lt;=CrashTest!$C$7),5,0)))))</f>
        <v>0</v>
      </c>
      <c r="J581" s="0" t="str">
        <f aca="false">IF(I581=0,"",IF(I580=I581,MAX(J580,B581),B581))</f>
        <v/>
      </c>
      <c r="K581" s="9" t="str">
        <f aca="false">IF(I581=0,"",B581/J581-1)</f>
        <v/>
      </c>
      <c r="L581" s="0" t="n">
        <f aca="false">MATCH($A581,DailyBTC!$A:$A,0)</f>
        <v>842</v>
      </c>
      <c r="M581" s="8" t="n">
        <f aca="false">INDEX(DailyBTC!$F:$F,$L581)</f>
        <v>4486.73798888792</v>
      </c>
      <c r="N581" s="8" t="n">
        <f aca="false">INDEX(DailyETH!$F:$F,$L581)</f>
        <v>194.825392481701</v>
      </c>
      <c r="O581" s="8" t="n">
        <f aca="false">INDEX(DailyBTC!$B:$B,$L581)</f>
        <v>41489.6638011689</v>
      </c>
      <c r="P581" s="8" t="n">
        <f aca="false">INDEX(DailyETH!$B:$B,$L581)</f>
        <v>3104.38072004676</v>
      </c>
      <c r="Q581" s="9" t="n">
        <f aca="false">LN(M581/M580)</f>
        <v>0.0172440726782277</v>
      </c>
      <c r="R581" s="9" t="n">
        <f aca="false">LN(N581/N580)</f>
        <v>0.0153870821988082</v>
      </c>
      <c r="S581" s="9" t="n">
        <f aca="false">LN(O581/O580)</f>
        <v>0.0162996459429257</v>
      </c>
      <c r="T581" s="9" t="n">
        <f aca="false">LN(P581/P580)</f>
        <v>0.0149716823229389</v>
      </c>
      <c r="U581" s="9" t="n">
        <f aca="false">M581/M580-1</f>
        <v>0.0173936100070946</v>
      </c>
      <c r="V581" s="9" t="n">
        <f aca="false">O581/O580-1</f>
        <v>0.0164332098666482</v>
      </c>
    </row>
    <row r="582" customFormat="false" ht="15" hidden="false" customHeight="false" outlineLevel="0" collapsed="false">
      <c r="A582" s="5" t="n">
        <v>44671</v>
      </c>
      <c r="B582" s="6" t="n">
        <v>4459.45</v>
      </c>
      <c r="C582" s="9" t="n">
        <f aca="false">B582/B581-1</f>
        <v>-0.000618527590588558</v>
      </c>
      <c r="D582" s="9" t="n">
        <f aca="false">LN(B582/B581)</f>
        <v>-0.000618718957693342</v>
      </c>
      <c r="E582" s="9" t="n">
        <f aca="false">B582/B577-1</f>
        <v>0.0140990801487226</v>
      </c>
      <c r="F582" s="9" t="n">
        <f aca="false">B582/B561-1</f>
        <v>-0.000387789777592573</v>
      </c>
      <c r="G582" s="0" t="n">
        <f aca="false">MAX(G581,B582)</f>
        <v>4796.56</v>
      </c>
      <c r="H582" s="9" t="n">
        <f aca="false">B582/G582-1</f>
        <v>-0.0702816184932537</v>
      </c>
      <c r="I582" s="0" t="n">
        <f aca="false">IF(AND($A582&gt;=CrashTest!$B$3,$A582&lt;=CrashTest!$C$3),1,IF(AND($A582&gt;=CrashTest!$B$4,$A582&lt;=CrashTest!$C$4),2,IF(AND($A582&gt;=CrashTest!$B$5,$A582&lt;=CrashTest!$C$5),3,IF(AND($A582&gt;=CrashTest!$B$6,$A582&lt;=CrashTest!$C$6),4,IF(AND($A582&gt;=CrashTest!$B$7,$A582&lt;=CrashTest!$C$7),5,0)))))</f>
        <v>0</v>
      </c>
      <c r="J582" s="0" t="str">
        <f aca="false">IF(I582=0,"",IF(I581=I582,MAX(J581,B582),B582))</f>
        <v/>
      </c>
      <c r="K582" s="9" t="str">
        <f aca="false">IF(I582=0,"",B582/J582-1)</f>
        <v/>
      </c>
      <c r="L582" s="0" t="n">
        <f aca="false">MATCH($A582,DailyBTC!$A:$A,0)</f>
        <v>843</v>
      </c>
      <c r="M582" s="8" t="n">
        <f aca="false">INDEX(DailyBTC!$F:$F,$L582)</f>
        <v>4490.71559321424</v>
      </c>
      <c r="N582" s="8" t="n">
        <f aca="false">INDEX(DailyETH!$F:$F,$L582)</f>
        <v>194.491364926772</v>
      </c>
      <c r="O582" s="8" t="n">
        <f aca="false">INDEX(DailyBTC!$B:$B,$L582)</f>
        <v>41395.64458346</v>
      </c>
      <c r="P582" s="8" t="n">
        <f aca="false">INDEX(DailyETH!$B:$B,$L582)</f>
        <v>3078.53693571011</v>
      </c>
      <c r="Q582" s="9" t="n">
        <f aca="false">LN(M582/M581)</f>
        <v>0.000886132030697758</v>
      </c>
      <c r="R582" s="9" t="n">
        <f aca="false">LN(N582/N581)</f>
        <v>-0.00171596845261045</v>
      </c>
      <c r="S582" s="9" t="n">
        <f aca="false">LN(O582/O581)</f>
        <v>-0.00226865918378572</v>
      </c>
      <c r="T582" s="9" t="n">
        <f aca="false">LN(P582/P581)</f>
        <v>-0.00835978619975919</v>
      </c>
      <c r="U582" s="9" t="n">
        <f aca="false">M582/M581-1</f>
        <v>0.00088652476168094</v>
      </c>
      <c r="V582" s="9" t="n">
        <f aca="false">O582/O581-1</f>
        <v>-0.00226608772149772</v>
      </c>
    </row>
    <row r="583" customFormat="false" ht="15" hidden="false" customHeight="false" outlineLevel="0" collapsed="false">
      <c r="A583" s="5" t="n">
        <v>44672</v>
      </c>
      <c r="B583" s="6" t="n">
        <v>4393.66</v>
      </c>
      <c r="C583" s="9" t="n">
        <f aca="false">B583/B582-1</f>
        <v>-0.0147529403850251</v>
      </c>
      <c r="D583" s="9" t="n">
        <f aca="false">LN(B583/B582)</f>
        <v>-0.0148628473164761</v>
      </c>
      <c r="E583" s="9" t="n">
        <f aca="false">B583/B578-1</f>
        <v>-0.0119035035836451</v>
      </c>
      <c r="F583" s="9" t="n">
        <f aca="false">B583/B562-1</f>
        <v>-0.0261436604671059</v>
      </c>
      <c r="G583" s="0" t="n">
        <f aca="false">MAX(G582,B583)</f>
        <v>4796.56</v>
      </c>
      <c r="H583" s="9" t="n">
        <f aca="false">B583/G583-1</f>
        <v>-0.0839976983504847</v>
      </c>
      <c r="I583" s="0" t="n">
        <f aca="false">IF(AND($A583&gt;=CrashTest!$B$3,$A583&lt;=CrashTest!$C$3),1,IF(AND($A583&gt;=CrashTest!$B$4,$A583&lt;=CrashTest!$C$4),2,IF(AND($A583&gt;=CrashTest!$B$5,$A583&lt;=CrashTest!$C$5),3,IF(AND($A583&gt;=CrashTest!$B$6,$A583&lt;=CrashTest!$C$6),4,IF(AND($A583&gt;=CrashTest!$B$7,$A583&lt;=CrashTest!$C$7),5,0)))))</f>
        <v>0</v>
      </c>
      <c r="J583" s="0" t="str">
        <f aca="false">IF(I583=0,"",IF(I582=I583,MAX(J582,B583),B583))</f>
        <v/>
      </c>
      <c r="K583" s="9" t="str">
        <f aca="false">IF(I583=0,"",B583/J583-1)</f>
        <v/>
      </c>
      <c r="L583" s="0" t="n">
        <f aca="false">MATCH($A583,DailyBTC!$A:$A,0)</f>
        <v>844</v>
      </c>
      <c r="M583" s="8" t="n">
        <f aca="false">INDEX(DailyBTC!$F:$F,$L583)</f>
        <v>4457.61790693068</v>
      </c>
      <c r="N583" s="8" t="n">
        <f aca="false">INDEX(DailyETH!$F:$F,$L583)</f>
        <v>193.343182705367</v>
      </c>
      <c r="O583" s="8" t="n">
        <f aca="false">INDEX(DailyBTC!$B:$B,$L583)</f>
        <v>40457.4959418469</v>
      </c>
      <c r="P583" s="8" t="n">
        <f aca="false">INDEX(DailyETH!$B:$B,$L583)</f>
        <v>2984.30083985973</v>
      </c>
      <c r="Q583" s="9" t="n">
        <f aca="false">LN(M583/M582)</f>
        <v>-0.0073975421721487</v>
      </c>
      <c r="R583" s="9" t="n">
        <f aca="false">LN(N583/N582)</f>
        <v>-0.0059210072071122</v>
      </c>
      <c r="S583" s="9" t="n">
        <f aca="false">LN(O583/O582)</f>
        <v>-0.0229237318966187</v>
      </c>
      <c r="T583" s="9" t="n">
        <f aca="false">LN(P583/P582)</f>
        <v>-0.0310889683468662</v>
      </c>
      <c r="U583" s="9" t="n">
        <f aca="false">M583/M582-1</f>
        <v>-0.00737024770252093</v>
      </c>
      <c r="V583" s="9" t="n">
        <f aca="false">O583/O582-1</f>
        <v>-0.0226629794282258</v>
      </c>
    </row>
    <row r="584" customFormat="false" ht="15" hidden="false" customHeight="false" outlineLevel="0" collapsed="false">
      <c r="A584" s="5" t="n">
        <v>44673</v>
      </c>
      <c r="B584" s="6" t="n">
        <v>4271.78</v>
      </c>
      <c r="C584" s="9" t="n">
        <f aca="false">B584/B583-1</f>
        <v>-0.0277399707760728</v>
      </c>
      <c r="D584" s="9" t="n">
        <f aca="false">LN(B584/B583)</f>
        <v>-0.0281319905210303</v>
      </c>
      <c r="E584" s="9" t="n">
        <f aca="false">B584/B579-1</f>
        <v>-0.0275031359630652</v>
      </c>
      <c r="F584" s="9" t="n">
        <f aca="false">B584/B563-1</f>
        <v>-0.0413936412760534</v>
      </c>
      <c r="G584" s="0" t="n">
        <f aca="false">MAX(G583,B584)</f>
        <v>4796.56</v>
      </c>
      <c r="H584" s="9" t="n">
        <f aca="false">B584/G584-1</f>
        <v>-0.109407575429058</v>
      </c>
      <c r="I584" s="0" t="n">
        <f aca="false">IF(AND($A584&gt;=CrashTest!$B$3,$A584&lt;=CrashTest!$C$3),1,IF(AND($A584&gt;=CrashTest!$B$4,$A584&lt;=CrashTest!$C$4),2,IF(AND($A584&gt;=CrashTest!$B$5,$A584&lt;=CrashTest!$C$5),3,IF(AND($A584&gt;=CrashTest!$B$6,$A584&lt;=CrashTest!$C$6),4,IF(AND($A584&gt;=CrashTest!$B$7,$A584&lt;=CrashTest!$C$7),5,0)))))</f>
        <v>0</v>
      </c>
      <c r="J584" s="0" t="str">
        <f aca="false">IF(I584=0,"",IF(I583=I584,MAX(J583,B584),B584))</f>
        <v/>
      </c>
      <c r="K584" s="9" t="str">
        <f aca="false">IF(I584=0,"",B584/J584-1)</f>
        <v/>
      </c>
      <c r="L584" s="0" t="n">
        <f aca="false">MATCH($A584,DailyBTC!$A:$A,0)</f>
        <v>845</v>
      </c>
      <c r="M584" s="8" t="n">
        <f aca="false">INDEX(DailyBTC!$F:$F,$L584)</f>
        <v>4446.87968285292</v>
      </c>
      <c r="N584" s="8" t="n">
        <f aca="false">INDEX(DailyETH!$F:$F,$L584)</f>
        <v>193.160596656794</v>
      </c>
      <c r="O584" s="8" t="n">
        <f aca="false">INDEX(DailyBTC!$B:$B,$L584)</f>
        <v>39737.9735040912</v>
      </c>
      <c r="P584" s="8" t="n">
        <f aca="false">INDEX(DailyETH!$B:$B,$L584)</f>
        <v>2963.93688515488</v>
      </c>
      <c r="Q584" s="9" t="n">
        <f aca="false">LN(M584/M583)</f>
        <v>-0.00241186640232866</v>
      </c>
      <c r="R584" s="9" t="n">
        <f aca="false">LN(N584/N583)</f>
        <v>-0.000944808676680944</v>
      </c>
      <c r="S584" s="9" t="n">
        <f aca="false">LN(O584/O583)</f>
        <v>-0.0179446981366832</v>
      </c>
      <c r="T584" s="9" t="n">
        <f aca="false">LN(P584/P583)</f>
        <v>-0.00684708150739076</v>
      </c>
      <c r="U584" s="9" t="n">
        <f aca="false">M584/M583-1</f>
        <v>-0.00240896018949255</v>
      </c>
      <c r="V584" s="9" t="n">
        <f aca="false">O584/O583-1</f>
        <v>-0.0177846508046354</v>
      </c>
    </row>
    <row r="585" customFormat="false" ht="15" hidden="false" customHeight="false" outlineLevel="0" collapsed="false">
      <c r="A585" s="5" t="n">
        <v>44676</v>
      </c>
      <c r="B585" s="6" t="n">
        <v>4296.12</v>
      </c>
      <c r="C585" s="9" t="n">
        <f aca="false">B585/B584-1</f>
        <v>0.00569785897213815</v>
      </c>
      <c r="D585" s="9" t="n">
        <f aca="false">LN(B585/B584)</f>
        <v>0.0056816875728608</v>
      </c>
      <c r="E585" s="9" t="n">
        <f aca="false">B585/B580-1</f>
        <v>-0.021761554208061</v>
      </c>
      <c r="F585" s="9" t="n">
        <f aca="false">B585/B564-1</f>
        <v>-0.0495646171816927</v>
      </c>
      <c r="G585" s="0" t="n">
        <f aca="false">MAX(G584,B585)</f>
        <v>4796.56</v>
      </c>
      <c r="H585" s="9" t="n">
        <f aca="false">B585/G585-1</f>
        <v>-0.104333105392198</v>
      </c>
      <c r="I585" s="0" t="n">
        <f aca="false">IF(AND($A585&gt;=CrashTest!$B$3,$A585&lt;=CrashTest!$C$3),1,IF(AND($A585&gt;=CrashTest!$B$4,$A585&lt;=CrashTest!$C$4),2,IF(AND($A585&gt;=CrashTest!$B$5,$A585&lt;=CrashTest!$C$5),3,IF(AND($A585&gt;=CrashTest!$B$6,$A585&lt;=CrashTest!$C$6),4,IF(AND($A585&gt;=CrashTest!$B$7,$A585&lt;=CrashTest!$C$7),5,0)))))</f>
        <v>0</v>
      </c>
      <c r="J585" s="0" t="str">
        <f aca="false">IF(I585=0,"",IF(I584=I585,MAX(J584,B585),B585))</f>
        <v/>
      </c>
      <c r="K585" s="9" t="str">
        <f aca="false">IF(I585=0,"",B585/J585-1)</f>
        <v/>
      </c>
      <c r="L585" s="0" t="n">
        <f aca="false">MATCH($A585,DailyBTC!$A:$A,0)</f>
        <v>848</v>
      </c>
      <c r="M585" s="8" t="n">
        <f aca="false">INDEX(DailyBTC!$F:$F,$L585)</f>
        <v>4467.59915726143</v>
      </c>
      <c r="N585" s="8" t="n">
        <f aca="false">INDEX(DailyETH!$F:$F,$L585)</f>
        <v>194.194834974181</v>
      </c>
      <c r="O585" s="8" t="n">
        <f aca="false">INDEX(DailyBTC!$B:$B,$L585)</f>
        <v>40473.7483176505</v>
      </c>
      <c r="P585" s="8" t="n">
        <f aca="false">INDEX(DailyETH!$B:$B,$L585)</f>
        <v>3012.2152773232</v>
      </c>
      <c r="Q585" s="9" t="n">
        <f aca="false">LN(M585/M584)</f>
        <v>0.00464850768958256</v>
      </c>
      <c r="R585" s="9" t="n">
        <f aca="false">LN(N585/N584)</f>
        <v>0.00534000915232114</v>
      </c>
      <c r="S585" s="9" t="n">
        <f aca="false">LN(O585/O584)</f>
        <v>0.0183463322934486</v>
      </c>
      <c r="T585" s="9" t="n">
        <f aca="false">LN(P585/P584)</f>
        <v>0.0161573671987037</v>
      </c>
      <c r="U585" s="9" t="n">
        <f aca="false">M585/M584-1</f>
        <v>0.00465932876223518</v>
      </c>
      <c r="V585" s="9" t="n">
        <f aca="false">O585/O584-1</f>
        <v>0.0185156601778786</v>
      </c>
    </row>
    <row r="586" customFormat="false" ht="15" hidden="false" customHeight="false" outlineLevel="0" collapsed="false">
      <c r="A586" s="5" t="n">
        <v>44677</v>
      </c>
      <c r="B586" s="6" t="n">
        <v>4175.2</v>
      </c>
      <c r="C586" s="9" t="n">
        <f aca="false">B586/B585-1</f>
        <v>-0.0281463273837789</v>
      </c>
      <c r="D586" s="9" t="n">
        <f aca="false">LN(B586/B585)</f>
        <v>-0.0285500284302731</v>
      </c>
      <c r="E586" s="9" t="n">
        <f aca="false">B586/B581-1</f>
        <v>-0.0643201462952214</v>
      </c>
      <c r="F586" s="9" t="n">
        <f aca="false">B586/B565-1</f>
        <v>-0.080971855973727</v>
      </c>
      <c r="G586" s="0" t="n">
        <f aca="false">MAX(G585,B586)</f>
        <v>4796.56</v>
      </c>
      <c r="H586" s="9" t="n">
        <f aca="false">B586/G586-1</f>
        <v>-0.129542839034642</v>
      </c>
      <c r="I586" s="0" t="n">
        <f aca="false">IF(AND($A586&gt;=CrashTest!$B$3,$A586&lt;=CrashTest!$C$3),1,IF(AND($A586&gt;=CrashTest!$B$4,$A586&lt;=CrashTest!$C$4),2,IF(AND($A586&gt;=CrashTest!$B$5,$A586&lt;=CrashTest!$C$5),3,IF(AND($A586&gt;=CrashTest!$B$6,$A586&lt;=CrashTest!$C$6),4,IF(AND($A586&gt;=CrashTest!$B$7,$A586&lt;=CrashTest!$C$7),5,0)))))</f>
        <v>0</v>
      </c>
      <c r="J586" s="0" t="str">
        <f aca="false">IF(I586=0,"",IF(I585=I586,MAX(J585,B586),B586))</f>
        <v/>
      </c>
      <c r="K586" s="9" t="str">
        <f aca="false">IF(I586=0,"",B586/J586-1)</f>
        <v/>
      </c>
      <c r="L586" s="0" t="n">
        <f aca="false">MATCH($A586,DailyBTC!$A:$A,0)</f>
        <v>849</v>
      </c>
      <c r="M586" s="8" t="n">
        <f aca="false">INDEX(DailyBTC!$F:$F,$L586)</f>
        <v>4384.43843365986</v>
      </c>
      <c r="N586" s="8" t="n">
        <f aca="false">INDEX(DailyETH!$F:$F,$L586)</f>
        <v>190.158366762191</v>
      </c>
      <c r="O586" s="8" t="n">
        <f aca="false">INDEX(DailyBTC!$B:$B,$L586)</f>
        <v>38072.800873758</v>
      </c>
      <c r="P586" s="8" t="n">
        <f aca="false">INDEX(DailyETH!$B:$B,$L586)</f>
        <v>2801.38247457627</v>
      </c>
      <c r="Q586" s="9" t="n">
        <f aca="false">LN(M586/M585)</f>
        <v>-0.0187896107279511</v>
      </c>
      <c r="R586" s="9" t="n">
        <f aca="false">LN(N586/N585)</f>
        <v>-0.0210047248188807</v>
      </c>
      <c r="S586" s="9" t="n">
        <f aca="false">LN(O586/O585)</f>
        <v>-0.0611534348935661</v>
      </c>
      <c r="T586" s="9" t="n">
        <f aca="false">LN(P586/P585)</f>
        <v>-0.0725627443471194</v>
      </c>
      <c r="U586" s="9" t="n">
        <f aca="false">M586/M585-1</f>
        <v>-0.0186141864286115</v>
      </c>
      <c r="V586" s="9" t="n">
        <f aca="false">O586/O585-1</f>
        <v>-0.0593211042636604</v>
      </c>
    </row>
    <row r="587" customFormat="false" ht="15" hidden="false" customHeight="false" outlineLevel="0" collapsed="false">
      <c r="A587" s="5" t="n">
        <v>44678</v>
      </c>
      <c r="B587" s="6" t="n">
        <v>4183.96</v>
      </c>
      <c r="C587" s="9" t="n">
        <f aca="false">B587/B586-1</f>
        <v>0.00209810308488212</v>
      </c>
      <c r="D587" s="9" t="n">
        <f aca="false">LN(B587/B586)</f>
        <v>0.00209590514041052</v>
      </c>
      <c r="E587" s="9" t="n">
        <f aca="false">B587/B582-1</f>
        <v>-0.0617766764959804</v>
      </c>
      <c r="F587" s="9" t="n">
        <f aca="false">B587/B566-1</f>
        <v>-0.0855771584431935</v>
      </c>
      <c r="G587" s="0" t="n">
        <f aca="false">MAX(G586,B587)</f>
        <v>4796.56</v>
      </c>
      <c r="H587" s="9" t="n">
        <f aca="false">B587/G587-1</f>
        <v>-0.127716530179962</v>
      </c>
      <c r="I587" s="0" t="n">
        <f aca="false">IF(AND($A587&gt;=CrashTest!$B$3,$A587&lt;=CrashTest!$C$3),1,IF(AND($A587&gt;=CrashTest!$B$4,$A587&lt;=CrashTest!$C$4),2,IF(AND($A587&gt;=CrashTest!$B$5,$A587&lt;=CrashTest!$C$5),3,IF(AND($A587&gt;=CrashTest!$B$6,$A587&lt;=CrashTest!$C$6),4,IF(AND($A587&gt;=CrashTest!$B$7,$A587&lt;=CrashTest!$C$7),5,0)))))</f>
        <v>0</v>
      </c>
      <c r="J587" s="0" t="str">
        <f aca="false">IF(I587=0,"",IF(I586=I587,MAX(J586,B587),B587))</f>
        <v/>
      </c>
      <c r="K587" s="9" t="str">
        <f aca="false">IF(I587=0,"",B587/J587-1)</f>
        <v/>
      </c>
      <c r="L587" s="0" t="n">
        <f aca="false">MATCH($A587,DailyBTC!$A:$A,0)</f>
        <v>850</v>
      </c>
      <c r="M587" s="8" t="n">
        <f aca="false">INDEX(DailyBTC!$F:$F,$L587)</f>
        <v>4417.61978889887</v>
      </c>
      <c r="N587" s="8" t="n">
        <f aca="false">INDEX(DailyETH!$F:$F,$L587)</f>
        <v>191.705329416691</v>
      </c>
      <c r="O587" s="8" t="n">
        <f aca="false">INDEX(DailyBTC!$B:$B,$L587)</f>
        <v>39218.5376174752</v>
      </c>
      <c r="P587" s="8" t="n">
        <f aca="false">INDEX(DailyETH!$B:$B,$L587)</f>
        <v>2886.84557685564</v>
      </c>
      <c r="Q587" s="9" t="n">
        <f aca="false">LN(M587/M586)</f>
        <v>0.00753948941933365</v>
      </c>
      <c r="R587" s="9" t="n">
        <f aca="false">LN(N587/N586)</f>
        <v>0.00810221622331802</v>
      </c>
      <c r="S587" s="9" t="n">
        <f aca="false">LN(O587/O586)</f>
        <v>0.0296493940546585</v>
      </c>
      <c r="T587" s="9" t="n">
        <f aca="false">LN(P587/P586)</f>
        <v>0.0300513738598668</v>
      </c>
      <c r="U587" s="9" t="n">
        <f aca="false">M587/M586-1</f>
        <v>0.00756798293352157</v>
      </c>
      <c r="V587" s="9" t="n">
        <f aca="false">O587/O586-1</f>
        <v>0.0300933137941766</v>
      </c>
    </row>
    <row r="588" customFormat="false" ht="15" hidden="false" customHeight="false" outlineLevel="0" collapsed="false">
      <c r="A588" s="5" t="n">
        <v>44679</v>
      </c>
      <c r="B588" s="6" t="n">
        <v>4287.5</v>
      </c>
      <c r="C588" s="9" t="n">
        <f aca="false">B588/B587-1</f>
        <v>0.0247468905056454</v>
      </c>
      <c r="D588" s="9" t="n">
        <f aca="false">LN(B588/B587)</f>
        <v>0.0244456460045813</v>
      </c>
      <c r="E588" s="9" t="n">
        <f aca="false">B588/B583-1</f>
        <v>-0.0241620880996709</v>
      </c>
      <c r="F588" s="9" t="n">
        <f aca="false">B588/B567-1</f>
        <v>-0.0742939804819069</v>
      </c>
      <c r="G588" s="0" t="n">
        <f aca="false">MAX(G587,B588)</f>
        <v>4796.56</v>
      </c>
      <c r="H588" s="9" t="n">
        <f aca="false">B588/G588-1</f>
        <v>-0.106130226662442</v>
      </c>
      <c r="I588" s="0" t="n">
        <f aca="false">IF(AND($A588&gt;=CrashTest!$B$3,$A588&lt;=CrashTest!$C$3),1,IF(AND($A588&gt;=CrashTest!$B$4,$A588&lt;=CrashTest!$C$4),2,IF(AND($A588&gt;=CrashTest!$B$5,$A588&lt;=CrashTest!$C$5),3,IF(AND($A588&gt;=CrashTest!$B$6,$A588&lt;=CrashTest!$C$6),4,IF(AND($A588&gt;=CrashTest!$B$7,$A588&lt;=CrashTest!$C$7),5,0)))))</f>
        <v>0</v>
      </c>
      <c r="J588" s="0" t="str">
        <f aca="false">IF(I588=0,"",IF(I587=I588,MAX(J587,B588),B588))</f>
        <v/>
      </c>
      <c r="K588" s="9" t="str">
        <f aca="false">IF(I588=0,"",B588/J588-1)</f>
        <v/>
      </c>
      <c r="L588" s="0" t="n">
        <f aca="false">MATCH($A588,DailyBTC!$A:$A,0)</f>
        <v>851</v>
      </c>
      <c r="M588" s="8" t="n">
        <f aca="false">INDEX(DailyBTC!$F:$F,$L588)</f>
        <v>4438.23482648189</v>
      </c>
      <c r="N588" s="8" t="n">
        <f aca="false">INDEX(DailyETH!$F:$F,$L588)</f>
        <v>192.363741897973</v>
      </c>
      <c r="O588" s="8" t="n">
        <f aca="false">INDEX(DailyBTC!$B:$B,$L588)</f>
        <v>39747.9894270018</v>
      </c>
      <c r="P588" s="8" t="n">
        <f aca="false">INDEX(DailyETH!$B:$B,$L588)</f>
        <v>2934.09959088252</v>
      </c>
      <c r="Q588" s="9" t="n">
        <f aca="false">LN(M588/M587)</f>
        <v>0.00465569404988811</v>
      </c>
      <c r="R588" s="9" t="n">
        <f aca="false">LN(N588/N587)</f>
        <v>0.00342861831608183</v>
      </c>
      <c r="S588" s="9" t="n">
        <f aca="false">LN(O588/O587)</f>
        <v>0.0134097259481365</v>
      </c>
      <c r="T588" s="9" t="n">
        <f aca="false">LN(P588/P587)</f>
        <v>0.0162362127562753</v>
      </c>
      <c r="U588" s="9" t="n">
        <f aca="false">M588/M587-1</f>
        <v>0.00466654863209826</v>
      </c>
      <c r="V588" s="9" t="n">
        <f aca="false">O588/O587-1</f>
        <v>0.0135000395652356</v>
      </c>
    </row>
    <row r="589" customFormat="false" ht="15" hidden="false" customHeight="false" outlineLevel="0" collapsed="false">
      <c r="A589" s="5" t="n">
        <v>44680</v>
      </c>
      <c r="B589" s="6" t="n">
        <v>4131.93</v>
      </c>
      <c r="C589" s="9" t="n">
        <f aca="false">B589/B588-1</f>
        <v>-0.0362845481049562</v>
      </c>
      <c r="D589" s="9" t="n">
        <f aca="false">LN(B589/B588)</f>
        <v>-0.0369592023268587</v>
      </c>
      <c r="E589" s="9" t="n">
        <f aca="false">B589/B584-1</f>
        <v>-0.0327381091722887</v>
      </c>
      <c r="F589" s="9" t="n">
        <f aca="false">B589/B568-1</f>
        <v>-0.102232506599746</v>
      </c>
      <c r="G589" s="0" t="n">
        <f aca="false">MAX(G588,B589)</f>
        <v>4796.56</v>
      </c>
      <c r="H589" s="9" t="n">
        <f aca="false">B589/G589-1</f>
        <v>-0.138563887452674</v>
      </c>
      <c r="I589" s="0" t="n">
        <f aca="false">IF(AND($A589&gt;=CrashTest!$B$3,$A589&lt;=CrashTest!$C$3),1,IF(AND($A589&gt;=CrashTest!$B$4,$A589&lt;=CrashTest!$C$4),2,IF(AND($A589&gt;=CrashTest!$B$5,$A589&lt;=CrashTest!$C$5),3,IF(AND($A589&gt;=CrashTest!$B$6,$A589&lt;=CrashTest!$C$6),4,IF(AND($A589&gt;=CrashTest!$B$7,$A589&lt;=CrashTest!$C$7),5,0)))))</f>
        <v>0</v>
      </c>
      <c r="J589" s="0" t="str">
        <f aca="false">IF(I589=0,"",IF(I588=I589,MAX(J588,B589),B589))</f>
        <v/>
      </c>
      <c r="K589" s="9" t="str">
        <f aca="false">IF(I589=0,"",B589/J589-1)</f>
        <v/>
      </c>
      <c r="L589" s="0" t="n">
        <f aca="false">MATCH($A589,DailyBTC!$A:$A,0)</f>
        <v>852</v>
      </c>
      <c r="M589" s="8" t="n">
        <f aca="false">INDEX(DailyBTC!$F:$F,$L589)</f>
        <v>4404.84685501579</v>
      </c>
      <c r="N589" s="8" t="n">
        <f aca="false">INDEX(DailyETH!$F:$F,$L589)</f>
        <v>190.856813110375</v>
      </c>
      <c r="O589" s="8" t="n">
        <f aca="false">INDEX(DailyBTC!$B:$B,$L589)</f>
        <v>38609.5059070719</v>
      </c>
      <c r="P589" s="8" t="n">
        <f aca="false">INDEX(DailyETH!$B:$B,$L589)</f>
        <v>2815.62725832846</v>
      </c>
      <c r="Q589" s="9" t="n">
        <f aca="false">LN(M589/M588)</f>
        <v>-0.00755124317982036</v>
      </c>
      <c r="R589" s="9" t="n">
        <f aca="false">LN(N589/N588)</f>
        <v>-0.00786459147393432</v>
      </c>
      <c r="S589" s="9" t="n">
        <f aca="false">LN(O589/O588)</f>
        <v>-0.029060746193694</v>
      </c>
      <c r="T589" s="9" t="n">
        <f aca="false">LN(P589/P588)</f>
        <v>-0.0412155589831698</v>
      </c>
      <c r="U589" s="9" t="n">
        <f aca="false">M589/M588-1</f>
        <v>-0.00752280417135209</v>
      </c>
      <c r="V589" s="9" t="n">
        <f aca="false">O589/O588-1</f>
        <v>-0.0286425435938276</v>
      </c>
    </row>
    <row r="590" customFormat="false" ht="15" hidden="false" customHeight="false" outlineLevel="0" collapsed="false">
      <c r="A590" s="5" t="n">
        <v>44683</v>
      </c>
      <c r="B590" s="6" t="n">
        <v>4155.38</v>
      </c>
      <c r="C590" s="9" t="n">
        <f aca="false">B590/B589-1</f>
        <v>0.00567531395739995</v>
      </c>
      <c r="D590" s="9" t="n">
        <f aca="false">LN(B590/B589)</f>
        <v>0.00565927003737552</v>
      </c>
      <c r="E590" s="9" t="n">
        <f aca="false">B590/B585-1</f>
        <v>-0.0327597925570049</v>
      </c>
      <c r="F590" s="9" t="n">
        <f aca="false">B590/B569-1</f>
        <v>-0.0827805871874731</v>
      </c>
      <c r="G590" s="0" t="n">
        <f aca="false">MAX(G589,B590)</f>
        <v>4796.56</v>
      </c>
      <c r="H590" s="9" t="n">
        <f aca="false">B590/G590-1</f>
        <v>-0.133674967059726</v>
      </c>
      <c r="I590" s="0" t="n">
        <f aca="false">IF(AND($A590&gt;=CrashTest!$B$3,$A590&lt;=CrashTest!$C$3),1,IF(AND($A590&gt;=CrashTest!$B$4,$A590&lt;=CrashTest!$C$4),2,IF(AND($A590&gt;=CrashTest!$B$5,$A590&lt;=CrashTest!$C$5),3,IF(AND($A590&gt;=CrashTest!$B$6,$A590&lt;=CrashTest!$C$6),4,IF(AND($A590&gt;=CrashTest!$B$7,$A590&lt;=CrashTest!$C$7),5,0)))))</f>
        <v>3</v>
      </c>
      <c r="J590" s="10" t="n">
        <f aca="false">IF(I590=0,"",IF(I589=I590,MAX(J589,B590),B590))</f>
        <v>4155.38</v>
      </c>
      <c r="K590" s="9" t="n">
        <f aca="false">IF(I590=0,"",B590/J590-1)</f>
        <v>0</v>
      </c>
      <c r="L590" s="0" t="n">
        <f aca="false">MATCH($A590,DailyBTC!$A:$A,0)</f>
        <v>855</v>
      </c>
      <c r="M590" s="8" t="n">
        <f aca="false">INDEX(DailyBTC!$F:$F,$L590)</f>
        <v>4403.66739149422</v>
      </c>
      <c r="N590" s="8" t="n">
        <f aca="false">INDEX(DailyETH!$F:$F,$L590)</f>
        <v>191.965485861638</v>
      </c>
      <c r="O590" s="8" t="n">
        <f aca="false">INDEX(DailyBTC!$B:$B,$L590)</f>
        <v>38566.0628877849</v>
      </c>
      <c r="P590" s="8" t="n">
        <f aca="false">INDEX(DailyETH!$B:$B,$L590)</f>
        <v>2861.52780946815</v>
      </c>
      <c r="Q590" s="9" t="n">
        <f aca="false">LN(M590/M589)</f>
        <v>-0.000267800788104165</v>
      </c>
      <c r="R590" s="9" t="n">
        <f aca="false">LN(N590/N589)</f>
        <v>0.00579211740682394</v>
      </c>
      <c r="S590" s="9" t="n">
        <f aca="false">LN(O590/O589)</f>
        <v>-0.00112582322499149</v>
      </c>
      <c r="T590" s="9" t="n">
        <f aca="false">LN(P590/P589)</f>
        <v>0.0161706174286607</v>
      </c>
      <c r="U590" s="9" t="n">
        <f aca="false">M590/M589-1</f>
        <v>-0.000267764932673886</v>
      </c>
      <c r="V590" s="9" t="n">
        <f aca="false">O590/O589-1</f>
        <v>-0.00112518972378362</v>
      </c>
    </row>
    <row r="591" customFormat="false" ht="15" hidden="false" customHeight="false" outlineLevel="0" collapsed="false">
      <c r="A591" s="5" t="n">
        <v>44684</v>
      </c>
      <c r="B591" s="6" t="n">
        <v>4175.48</v>
      </c>
      <c r="C591" s="9" t="n">
        <f aca="false">B591/B590-1</f>
        <v>0.00483710274391247</v>
      </c>
      <c r="D591" s="9" t="n">
        <f aca="false">LN(B591/B590)</f>
        <v>0.00482544155157287</v>
      </c>
      <c r="E591" s="9" t="n">
        <f aca="false">B591/B586-1</f>
        <v>6.70626556811271E-005</v>
      </c>
      <c r="F591" s="9" t="n">
        <f aca="false">B591/B570-1</f>
        <v>-0.0814763323111579</v>
      </c>
      <c r="G591" s="0" t="n">
        <f aca="false">MAX(G590,B591)</f>
        <v>4796.56</v>
      </c>
      <c r="H591" s="9" t="n">
        <f aca="false">B591/G591-1</f>
        <v>-0.129484463865771</v>
      </c>
      <c r="I591" s="0" t="n">
        <f aca="false">IF(AND($A591&gt;=CrashTest!$B$3,$A591&lt;=CrashTest!$C$3),1,IF(AND($A591&gt;=CrashTest!$B$4,$A591&lt;=CrashTest!$C$4),2,IF(AND($A591&gt;=CrashTest!$B$5,$A591&lt;=CrashTest!$C$5),3,IF(AND($A591&gt;=CrashTest!$B$6,$A591&lt;=CrashTest!$C$6),4,IF(AND($A591&gt;=CrashTest!$B$7,$A591&lt;=CrashTest!$C$7),5,0)))))</f>
        <v>3</v>
      </c>
      <c r="J591" s="0" t="n">
        <f aca="false">IF(I591=0,"",IF(I590=I591,MAX(J590,B591),B591))</f>
        <v>4175.48</v>
      </c>
      <c r="K591" s="9" t="n">
        <f aca="false">IF(I591=0,"",B591/J591-1)</f>
        <v>0</v>
      </c>
      <c r="L591" s="0" t="n">
        <f aca="false">MATCH($A591,DailyBTC!$A:$A,0)</f>
        <v>856</v>
      </c>
      <c r="M591" s="8" t="n">
        <f aca="false">INDEX(DailyBTC!$F:$F,$L591)</f>
        <v>4357.9626272707</v>
      </c>
      <c r="N591" s="8" t="n">
        <f aca="false">INDEX(DailyETH!$F:$F,$L591)</f>
        <v>190.11208268258</v>
      </c>
      <c r="O591" s="8" t="n">
        <f aca="false">INDEX(DailyBTC!$B:$B,$L591)</f>
        <v>37704.4053153127</v>
      </c>
      <c r="P591" s="8" t="n">
        <f aca="false">INDEX(DailyETH!$B:$B,$L591)</f>
        <v>2780.92367007598</v>
      </c>
      <c r="Q591" s="9" t="n">
        <f aca="false">LN(M591/M590)</f>
        <v>-0.0104330309995017</v>
      </c>
      <c r="R591" s="9" t="n">
        <f aca="false">LN(N591/N590)</f>
        <v>-0.00970178764316932</v>
      </c>
      <c r="S591" s="9" t="n">
        <f aca="false">LN(O591/O590)</f>
        <v>-0.0225957504572601</v>
      </c>
      <c r="T591" s="9" t="n">
        <f aca="false">LN(P591/P590)</f>
        <v>-0.0285725533719957</v>
      </c>
      <c r="U591" s="9" t="n">
        <f aca="false">M591/M590-1</f>
        <v>-0.0103787957082777</v>
      </c>
      <c r="V591" s="9" t="n">
        <f aca="false">O591/O590-1</f>
        <v>-0.0223423784527695</v>
      </c>
    </row>
    <row r="592" customFormat="false" ht="15" hidden="false" customHeight="false" outlineLevel="0" collapsed="false">
      <c r="A592" s="5" t="n">
        <v>44685</v>
      </c>
      <c r="B592" s="6" t="n">
        <v>4300.17</v>
      </c>
      <c r="C592" s="9" t="n">
        <f aca="false">B592/B591-1</f>
        <v>0.0298624349775356</v>
      </c>
      <c r="D592" s="9" t="n">
        <f aca="false">LN(B592/B591)</f>
        <v>0.0294252350476066</v>
      </c>
      <c r="E592" s="9" t="n">
        <f aca="false">B592/B587-1</f>
        <v>0.0277751221330989</v>
      </c>
      <c r="F592" s="9" t="n">
        <f aca="false">B592/B571-1</f>
        <v>-0.0616391425030114</v>
      </c>
      <c r="G592" s="0" t="n">
        <f aca="false">MAX(G591,B592)</f>
        <v>4796.56</v>
      </c>
      <c r="H592" s="9" t="n">
        <f aca="false">B592/G592-1</f>
        <v>-0.103488750271028</v>
      </c>
      <c r="I592" s="0" t="n">
        <f aca="false">IF(AND($A592&gt;=CrashTest!$B$3,$A592&lt;=CrashTest!$C$3),1,IF(AND($A592&gt;=CrashTest!$B$4,$A592&lt;=CrashTest!$C$4),2,IF(AND($A592&gt;=CrashTest!$B$5,$A592&lt;=CrashTest!$C$5),3,IF(AND($A592&gt;=CrashTest!$B$6,$A592&lt;=CrashTest!$C$6),4,IF(AND($A592&gt;=CrashTest!$B$7,$A592&lt;=CrashTest!$C$7),5,0)))))</f>
        <v>3</v>
      </c>
      <c r="J592" s="0" t="n">
        <f aca="false">IF(I592=0,"",IF(I591=I592,MAX(J591,B592),B592))</f>
        <v>4300.17</v>
      </c>
      <c r="K592" s="9" t="n">
        <f aca="false">IF(I592=0,"",B592/J592-1)</f>
        <v>0</v>
      </c>
      <c r="L592" s="0" t="n">
        <f aca="false">MATCH($A592,DailyBTC!$A:$A,0)</f>
        <v>857</v>
      </c>
      <c r="M592" s="8" t="n">
        <f aca="false">INDEX(DailyBTC!$F:$F,$L592)</f>
        <v>4418.51228799366</v>
      </c>
      <c r="N592" s="8" t="n">
        <f aca="false">INDEX(DailyETH!$F:$F,$L592)</f>
        <v>191.929256114953</v>
      </c>
      <c r="O592" s="8" t="n">
        <f aca="false">INDEX(DailyBTC!$B:$B,$L592)</f>
        <v>39641.852176505</v>
      </c>
      <c r="P592" s="8" t="n">
        <f aca="false">INDEX(DailyETH!$B:$B,$L592)</f>
        <v>2936.76534658095</v>
      </c>
      <c r="Q592" s="9" t="n">
        <f aca="false">LN(M592/M591)</f>
        <v>0.0137983921799455</v>
      </c>
      <c r="R592" s="9" t="n">
        <f aca="false">LN(N592/N591)</f>
        <v>0.00951303930758845</v>
      </c>
      <c r="S592" s="9" t="n">
        <f aca="false">LN(O592/O591)</f>
        <v>0.0501084938148938</v>
      </c>
      <c r="T592" s="9" t="n">
        <f aca="false">LN(P592/P591)</f>
        <v>0.0545256254694588</v>
      </c>
      <c r="U592" s="9" t="n">
        <f aca="false">M592/M591-1</f>
        <v>0.0138940293668577</v>
      </c>
      <c r="V592" s="9" t="n">
        <f aca="false">O592/O591-1</f>
        <v>0.0513851589751888</v>
      </c>
    </row>
    <row r="593" customFormat="false" ht="15" hidden="false" customHeight="false" outlineLevel="0" collapsed="false">
      <c r="A593" s="5" t="n">
        <v>44686</v>
      </c>
      <c r="B593" s="6" t="n">
        <v>4146.87</v>
      </c>
      <c r="C593" s="9" t="n">
        <f aca="false">B593/B592-1</f>
        <v>-0.0356497533818431</v>
      </c>
      <c r="D593" s="9" t="n">
        <f aca="false">LN(B593/B592)</f>
        <v>-0.0363007239912506</v>
      </c>
      <c r="E593" s="9" t="n">
        <f aca="false">B593/B588-1</f>
        <v>-0.0328000000000001</v>
      </c>
      <c r="F593" s="9" t="n">
        <f aca="false">B593/B572-1</f>
        <v>-0.083588943497631</v>
      </c>
      <c r="G593" s="0" t="n">
        <f aca="false">MAX(G592,B593)</f>
        <v>4796.56</v>
      </c>
      <c r="H593" s="9" t="n">
        <f aca="false">B593/G593-1</f>
        <v>-0.135449155227913</v>
      </c>
      <c r="I593" s="0" t="n">
        <f aca="false">IF(AND($A593&gt;=CrashTest!$B$3,$A593&lt;=CrashTest!$C$3),1,IF(AND($A593&gt;=CrashTest!$B$4,$A593&lt;=CrashTest!$C$4),2,IF(AND($A593&gt;=CrashTest!$B$5,$A593&lt;=CrashTest!$C$5),3,IF(AND($A593&gt;=CrashTest!$B$6,$A593&lt;=CrashTest!$C$6),4,IF(AND($A593&gt;=CrashTest!$B$7,$A593&lt;=CrashTest!$C$7),5,0)))))</f>
        <v>3</v>
      </c>
      <c r="J593" s="0" t="n">
        <f aca="false">IF(I593=0,"",IF(I592=I593,MAX(J592,B593),B593))</f>
        <v>4300.17</v>
      </c>
      <c r="K593" s="9" t="n">
        <f aca="false">IF(I593=0,"",B593/J593-1)</f>
        <v>-0.0356497533818431</v>
      </c>
      <c r="L593" s="0" t="n">
        <f aca="false">MATCH($A593,DailyBTC!$A:$A,0)</f>
        <v>858</v>
      </c>
      <c r="M593" s="8" t="n">
        <f aca="false">INDEX(DailyBTC!$F:$F,$L593)</f>
        <v>4326.81527850331</v>
      </c>
      <c r="N593" s="8" t="n">
        <f aca="false">INDEX(DailyETH!$F:$F,$L593)</f>
        <v>189.467438375645</v>
      </c>
      <c r="O593" s="8" t="n">
        <f aca="false">INDEX(DailyBTC!$B:$B,$L593)</f>
        <v>36502.0245601403</v>
      </c>
      <c r="P593" s="8" t="n">
        <f aca="false">INDEX(DailyETH!$B:$B,$L593)</f>
        <v>2746.63528112215</v>
      </c>
      <c r="Q593" s="9" t="n">
        <f aca="false">LN(M593/M592)</f>
        <v>-0.020971283104829</v>
      </c>
      <c r="R593" s="9" t="n">
        <f aca="false">LN(N593/N592)</f>
        <v>-0.0129096657900375</v>
      </c>
      <c r="S593" s="9" t="n">
        <f aca="false">LN(O593/O592)</f>
        <v>-0.0825177068559794</v>
      </c>
      <c r="T593" s="9" t="n">
        <f aca="false">LN(P593/P592)</f>
        <v>-0.0669321249983409</v>
      </c>
      <c r="U593" s="9" t="n">
        <f aca="false">M593/M592-1</f>
        <v>-0.0207529148984201</v>
      </c>
      <c r="V593" s="9" t="n">
        <f aca="false">O593/O592-1</f>
        <v>-0.0792048666743583</v>
      </c>
    </row>
    <row r="594" customFormat="false" ht="15" hidden="false" customHeight="false" outlineLevel="0" collapsed="false">
      <c r="A594" s="5" t="n">
        <v>44687</v>
      </c>
      <c r="B594" s="6" t="n">
        <v>4123.34</v>
      </c>
      <c r="C594" s="9" t="n">
        <f aca="false">B594/B593-1</f>
        <v>-0.00567415906454738</v>
      </c>
      <c r="D594" s="9" t="n">
        <f aca="false">LN(B594/B593)</f>
        <v>-0.00569031826064958</v>
      </c>
      <c r="E594" s="9" t="n">
        <f aca="false">B594/B589-1</f>
        <v>-0.00207893163727368</v>
      </c>
      <c r="F594" s="9" t="n">
        <f aca="false">B594/B573-1</f>
        <v>-0.0798478069245616</v>
      </c>
      <c r="G594" s="0" t="n">
        <f aca="false">MAX(G593,B594)</f>
        <v>4796.56</v>
      </c>
      <c r="H594" s="9" t="n">
        <f aca="false">B594/G594-1</f>
        <v>-0.140354754240539</v>
      </c>
      <c r="I594" s="0" t="n">
        <f aca="false">IF(AND($A594&gt;=CrashTest!$B$3,$A594&lt;=CrashTest!$C$3),1,IF(AND($A594&gt;=CrashTest!$B$4,$A594&lt;=CrashTest!$C$4),2,IF(AND($A594&gt;=CrashTest!$B$5,$A594&lt;=CrashTest!$C$5),3,IF(AND($A594&gt;=CrashTest!$B$6,$A594&lt;=CrashTest!$C$6),4,IF(AND($A594&gt;=CrashTest!$B$7,$A594&lt;=CrashTest!$C$7),5,0)))))</f>
        <v>3</v>
      </c>
      <c r="J594" s="0" t="n">
        <f aca="false">IF(I594=0,"",IF(I593=I594,MAX(J593,B594),B594))</f>
        <v>4300.17</v>
      </c>
      <c r="K594" s="9" t="n">
        <f aca="false">IF(I594=0,"",B594/J594-1)</f>
        <v>-0.0411216300750901</v>
      </c>
      <c r="L594" s="0" t="n">
        <f aca="false">MATCH($A594,DailyBTC!$A:$A,0)</f>
        <v>859</v>
      </c>
      <c r="M594" s="8" t="n">
        <f aca="false">INDEX(DailyBTC!$F:$F,$L594)</f>
        <v>4322.02327230975</v>
      </c>
      <c r="N594" s="8" t="n">
        <f aca="false">INDEX(DailyETH!$F:$F,$L594)</f>
        <v>189.250713388593</v>
      </c>
      <c r="O594" s="8" t="n">
        <f aca="false">INDEX(DailyBTC!$B:$B,$L594)</f>
        <v>36042.9995584453</v>
      </c>
      <c r="P594" s="8" t="n">
        <f aca="false">INDEX(DailyETH!$B:$B,$L594)</f>
        <v>2697.48142811221</v>
      </c>
      <c r="Q594" s="9" t="n">
        <f aca="false">LN(M594/M593)</f>
        <v>-0.0011081272140227</v>
      </c>
      <c r="R594" s="9" t="n">
        <f aca="false">LN(N594/N593)</f>
        <v>-0.0011445187388061</v>
      </c>
      <c r="S594" s="9" t="n">
        <f aca="false">LN(O594/O593)</f>
        <v>-0.0126550685827485</v>
      </c>
      <c r="T594" s="9" t="n">
        <f aca="false">LN(P594/P593)</f>
        <v>-0.0180580951374384</v>
      </c>
      <c r="U594" s="9" t="n">
        <f aca="false">M594/M593-1</f>
        <v>-0.00110751346778537</v>
      </c>
      <c r="V594" s="9" t="n">
        <f aca="false">O594/O593-1</f>
        <v>-0.0125753299228298</v>
      </c>
    </row>
    <row r="595" customFormat="false" ht="15" hidden="false" customHeight="false" outlineLevel="0" collapsed="false">
      <c r="A595" s="5" t="n">
        <v>44690</v>
      </c>
      <c r="B595" s="6" t="n">
        <v>3991.24</v>
      </c>
      <c r="C595" s="9" t="n">
        <f aca="false">B595/B594-1</f>
        <v>-0.0320371349440018</v>
      </c>
      <c r="D595" s="9" t="n">
        <f aca="false">LN(B595/B594)</f>
        <v>-0.0325615549868778</v>
      </c>
      <c r="E595" s="9" t="n">
        <f aca="false">B595/B590-1</f>
        <v>-0.0395005992231758</v>
      </c>
      <c r="F595" s="9" t="n">
        <f aca="false">B595/B574-1</f>
        <v>-0.113099166483342</v>
      </c>
      <c r="G595" s="0" t="n">
        <f aca="false">MAX(G594,B595)</f>
        <v>4796.56</v>
      </c>
      <c r="H595" s="9" t="n">
        <f aca="false">B595/G595-1</f>
        <v>-0.167895324982905</v>
      </c>
      <c r="I595" s="0" t="n">
        <f aca="false">IF(AND($A595&gt;=CrashTest!$B$3,$A595&lt;=CrashTest!$C$3),1,IF(AND($A595&gt;=CrashTest!$B$4,$A595&lt;=CrashTest!$C$4),2,IF(AND($A595&gt;=CrashTest!$B$5,$A595&lt;=CrashTest!$C$5),3,IF(AND($A595&gt;=CrashTest!$B$6,$A595&lt;=CrashTest!$C$6),4,IF(AND($A595&gt;=CrashTest!$B$7,$A595&lt;=CrashTest!$C$7),5,0)))))</f>
        <v>3</v>
      </c>
      <c r="J595" s="0" t="n">
        <f aca="false">IF(I595=0,"",IF(I594=I595,MAX(J594,B595),B595))</f>
        <v>4300.17</v>
      </c>
      <c r="K595" s="9" t="n">
        <f aca="false">IF(I595=0,"",B595/J595-1)</f>
        <v>-0.0718413458072589</v>
      </c>
      <c r="L595" s="0" t="n">
        <f aca="false">MATCH($A595,DailyBTC!$A:$A,0)</f>
        <v>862</v>
      </c>
      <c r="M595" s="8" t="n">
        <f aca="false">INDEX(DailyBTC!$F:$F,$L595)</f>
        <v>4350.46905332541</v>
      </c>
      <c r="N595" s="8" t="n">
        <f aca="false">INDEX(DailyETH!$F:$F,$L595)</f>
        <v>189.001459055294</v>
      </c>
      <c r="O595" s="8" t="n">
        <f aca="false">INDEX(DailyBTC!$B:$B,$L595)</f>
        <v>30457.9218194039</v>
      </c>
      <c r="P595" s="8" t="n">
        <f aca="false">INDEX(DailyETH!$B:$B,$L595)</f>
        <v>2257.95058188194</v>
      </c>
      <c r="Q595" s="9" t="n">
        <f aca="false">LN(M595/M594)</f>
        <v>0.00656002495214629</v>
      </c>
      <c r="R595" s="9" t="n">
        <f aca="false">LN(N595/N594)</f>
        <v>-0.00131792696796241</v>
      </c>
      <c r="S595" s="9" t="n">
        <f aca="false">LN(O595/O594)</f>
        <v>-0.168366539275225</v>
      </c>
      <c r="T595" s="9" t="n">
        <f aca="false">LN(P595/P594)</f>
        <v>-0.177860953578535</v>
      </c>
      <c r="U595" s="9" t="n">
        <f aca="false">M595/M594-1</f>
        <v>0.00658158904370354</v>
      </c>
      <c r="V595" s="9" t="n">
        <f aca="false">O595/O594-1</f>
        <v>-0.154955963917069</v>
      </c>
    </row>
    <row r="596" customFormat="false" ht="15" hidden="false" customHeight="false" outlineLevel="0" collapsed="false">
      <c r="A596" s="5" t="n">
        <v>44691</v>
      </c>
      <c r="B596" s="6" t="n">
        <v>4001.05</v>
      </c>
      <c r="C596" s="9" t="n">
        <f aca="false">B596/B595-1</f>
        <v>0.00245788276325154</v>
      </c>
      <c r="D596" s="9" t="n">
        <f aca="false">LN(B596/B595)</f>
        <v>0.00245486710981687</v>
      </c>
      <c r="E596" s="9" t="n">
        <f aca="false">B596/B591-1</f>
        <v>-0.0417748378629521</v>
      </c>
      <c r="F596" s="9" t="n">
        <f aca="false">B596/B575-1</f>
        <v>-0.108556061564786</v>
      </c>
      <c r="G596" s="0" t="n">
        <f aca="false">MAX(G595,B596)</f>
        <v>4796.56</v>
      </c>
      <c r="H596" s="9" t="n">
        <f aca="false">B596/G596-1</f>
        <v>-0.165850109244959</v>
      </c>
      <c r="I596" s="0" t="n">
        <f aca="false">IF(AND($A596&gt;=CrashTest!$B$3,$A596&lt;=CrashTest!$C$3),1,IF(AND($A596&gt;=CrashTest!$B$4,$A596&lt;=CrashTest!$C$4),2,IF(AND($A596&gt;=CrashTest!$B$5,$A596&lt;=CrashTest!$C$5),3,IF(AND($A596&gt;=CrashTest!$B$6,$A596&lt;=CrashTest!$C$6),4,IF(AND($A596&gt;=CrashTest!$B$7,$A596&lt;=CrashTest!$C$7),5,0)))))</f>
        <v>3</v>
      </c>
      <c r="J596" s="0" t="n">
        <f aca="false">IF(I596=0,"",IF(I595=I596,MAX(J595,B596),B596))</f>
        <v>4300.17</v>
      </c>
      <c r="K596" s="9" t="n">
        <f aca="false">IF(I596=0,"",B596/J596-1)</f>
        <v>-0.0695600406495557</v>
      </c>
      <c r="L596" s="0" t="n">
        <f aca="false">MATCH($A596,DailyBTC!$A:$A,0)</f>
        <v>863</v>
      </c>
      <c r="M596" s="8" t="n">
        <f aca="false">INDEX(DailyBTC!$F:$F,$L596)</f>
        <v>4268.84425995324</v>
      </c>
      <c r="N596" s="8" t="n">
        <f aca="false">INDEX(DailyETH!$F:$F,$L596)</f>
        <v>186.123535471218</v>
      </c>
      <c r="O596" s="8" t="n">
        <f aca="false">INDEX(DailyBTC!$B:$B,$L596)</f>
        <v>30990.7351659848</v>
      </c>
      <c r="P596" s="8" t="n">
        <f aca="false">INDEX(DailyETH!$B:$B,$L596)</f>
        <v>2342.92739614261</v>
      </c>
      <c r="Q596" s="9" t="n">
        <f aca="false">LN(M596/M595)</f>
        <v>-0.0189405421504202</v>
      </c>
      <c r="R596" s="9" t="n">
        <f aca="false">LN(N596/N595)</f>
        <v>-0.0153441124485768</v>
      </c>
      <c r="S596" s="9" t="n">
        <f aca="false">LN(O596/O595)</f>
        <v>0.017342175609208</v>
      </c>
      <c r="T596" s="9" t="n">
        <f aca="false">LN(P596/P595)</f>
        <v>0.0369435917875999</v>
      </c>
      <c r="U596" s="9" t="n">
        <f aca="false">M596/M595-1</f>
        <v>-0.0187622972078784</v>
      </c>
      <c r="V596" s="9" t="n">
        <f aca="false">O596/O595-1</f>
        <v>0.0174934241981493</v>
      </c>
    </row>
    <row r="597" customFormat="false" ht="15" hidden="false" customHeight="false" outlineLevel="0" collapsed="false">
      <c r="A597" s="5" t="n">
        <v>44692</v>
      </c>
      <c r="B597" s="6" t="n">
        <v>3935.18</v>
      </c>
      <c r="C597" s="9" t="n">
        <f aca="false">B597/B596-1</f>
        <v>-0.016463178415666</v>
      </c>
      <c r="D597" s="9" t="n">
        <f aca="false">LN(B597/B596)</f>
        <v>-0.0166002025205237</v>
      </c>
      <c r="E597" s="9" t="n">
        <f aca="false">B597/B592-1</f>
        <v>-0.0848780397054071</v>
      </c>
      <c r="F597" s="9" t="n">
        <f aca="false">B597/B576-1</f>
        <v>-0.108180567610872</v>
      </c>
      <c r="G597" s="0" t="n">
        <f aca="false">MAX(G596,B597)</f>
        <v>4796.56</v>
      </c>
      <c r="H597" s="9" t="n">
        <f aca="false">B597/G597-1</f>
        <v>-0.179582867721868</v>
      </c>
      <c r="I597" s="0" t="n">
        <f aca="false">IF(AND($A597&gt;=CrashTest!$B$3,$A597&lt;=CrashTest!$C$3),1,IF(AND($A597&gt;=CrashTest!$B$4,$A597&lt;=CrashTest!$C$4),2,IF(AND($A597&gt;=CrashTest!$B$5,$A597&lt;=CrashTest!$C$5),3,IF(AND($A597&gt;=CrashTest!$B$6,$A597&lt;=CrashTest!$C$6),4,IF(AND($A597&gt;=CrashTest!$B$7,$A597&lt;=CrashTest!$C$7),5,0)))))</f>
        <v>3</v>
      </c>
      <c r="J597" s="0" t="n">
        <f aca="false">IF(I597=0,"",IF(I596=I597,MAX(J596,B597),B597))</f>
        <v>4300.17</v>
      </c>
      <c r="K597" s="9" t="n">
        <f aca="false">IF(I597=0,"",B597/J597-1)</f>
        <v>-0.0848780397054071</v>
      </c>
      <c r="L597" s="0" t="n">
        <f aca="false">MATCH($A597,DailyBTC!$A:$A,0)</f>
        <v>864</v>
      </c>
      <c r="M597" s="8" t="n">
        <f aca="false">INDEX(DailyBTC!$F:$F,$L597)</f>
        <v>4233.30885539712</v>
      </c>
      <c r="N597" s="8" t="n">
        <f aca="false">INDEX(DailyETH!$F:$F,$L597)</f>
        <v>184.501374172113</v>
      </c>
      <c r="O597" s="8" t="n">
        <f aca="false">INDEX(DailyBTC!$B:$B,$L597)</f>
        <v>28796.5568217417</v>
      </c>
      <c r="P597" s="8" t="n">
        <f aca="false">INDEX(DailyETH!$B:$B,$L597)</f>
        <v>2068.27522092344</v>
      </c>
      <c r="Q597" s="9" t="n">
        <f aca="false">LN(M597/M596)</f>
        <v>-0.00835920289772177</v>
      </c>
      <c r="R597" s="9" t="n">
        <f aca="false">LN(N597/N596)</f>
        <v>-0.00875371091036976</v>
      </c>
      <c r="S597" s="9" t="n">
        <f aca="false">LN(O597/O596)</f>
        <v>-0.073432469008505</v>
      </c>
      <c r="T597" s="9" t="n">
        <f aca="false">LN(P597/P596)</f>
        <v>-0.124686138139688</v>
      </c>
      <c r="U597" s="9" t="n">
        <f aca="false">M597/M596-1</f>
        <v>-0.00832436190973063</v>
      </c>
      <c r="V597" s="9" t="n">
        <f aca="false">O597/O596-1</f>
        <v>-0.0708011066046415</v>
      </c>
    </row>
    <row r="598" customFormat="false" ht="15" hidden="false" customHeight="false" outlineLevel="0" collapsed="false">
      <c r="A598" s="5" t="n">
        <v>44693</v>
      </c>
      <c r="B598" s="6" t="n">
        <v>3930.08</v>
      </c>
      <c r="C598" s="9" t="n">
        <f aca="false">B598/B597-1</f>
        <v>-0.00129600170767286</v>
      </c>
      <c r="D598" s="9" t="n">
        <f aca="false">LN(B598/B597)</f>
        <v>-0.00129684224418899</v>
      </c>
      <c r="E598" s="9" t="n">
        <f aca="false">B598/B593-1</f>
        <v>-0.0522779831535591</v>
      </c>
      <c r="F598" s="9" t="n">
        <f aca="false">B598/B577-1</f>
        <v>-0.10628204982433</v>
      </c>
      <c r="G598" s="0" t="n">
        <f aca="false">MAX(G597,B598)</f>
        <v>4796.56</v>
      </c>
      <c r="H598" s="9" t="n">
        <f aca="false">B598/G598-1</f>
        <v>-0.180646129726304</v>
      </c>
      <c r="I598" s="0" t="n">
        <f aca="false">IF(AND($A598&gt;=CrashTest!$B$3,$A598&lt;=CrashTest!$C$3),1,IF(AND($A598&gt;=CrashTest!$B$4,$A598&lt;=CrashTest!$C$4),2,IF(AND($A598&gt;=CrashTest!$B$5,$A598&lt;=CrashTest!$C$5),3,IF(AND($A598&gt;=CrashTest!$B$6,$A598&lt;=CrashTest!$C$6),4,IF(AND($A598&gt;=CrashTest!$B$7,$A598&lt;=CrashTest!$C$7),5,0)))))</f>
        <v>3</v>
      </c>
      <c r="J598" s="0" t="n">
        <f aca="false">IF(I598=0,"",IF(I597=I598,MAX(J597,B598),B598))</f>
        <v>4300.17</v>
      </c>
      <c r="K598" s="9" t="n">
        <f aca="false">IF(I598=0,"",B598/J598-1)</f>
        <v>-0.0860640393286778</v>
      </c>
      <c r="L598" s="0" t="n">
        <f aca="false">MATCH($A598,DailyBTC!$A:$A,0)</f>
        <v>865</v>
      </c>
      <c r="M598" s="8" t="n">
        <f aca="false">INDEX(DailyBTC!$F:$F,$L598)</f>
        <v>4292.65053952598</v>
      </c>
      <c r="N598" s="8" t="n">
        <f aca="false">INDEX(DailyETH!$F:$F,$L598)</f>
        <v>185.403664562896</v>
      </c>
      <c r="O598" s="8" t="n">
        <f aca="false">INDEX(DailyBTC!$B:$B,$L598)</f>
        <v>29030.7070417884</v>
      </c>
      <c r="P598" s="8" t="n">
        <f aca="false">INDEX(DailyETH!$B:$B,$L598)</f>
        <v>1958.4534585038</v>
      </c>
      <c r="Q598" s="9" t="n">
        <f aca="false">LN(M598/M597)</f>
        <v>0.0139204609458038</v>
      </c>
      <c r="R598" s="9" t="n">
        <f aca="false">LN(N598/N597)</f>
        <v>0.00487850710765222</v>
      </c>
      <c r="S598" s="9" t="n">
        <f aca="false">LN(O598/O597)</f>
        <v>0.00809830810184838</v>
      </c>
      <c r="T598" s="9" t="n">
        <f aca="false">LN(P598/P597)</f>
        <v>-0.0545599233505674</v>
      </c>
      <c r="U598" s="9" t="n">
        <f aca="false">M598/M597-1</f>
        <v>0.0140178017139487</v>
      </c>
      <c r="V598" s="9" t="n">
        <f aca="false">O598/O597-1</f>
        <v>0.00813118809641567</v>
      </c>
    </row>
    <row r="599" customFormat="false" ht="15" hidden="false" customHeight="false" outlineLevel="0" collapsed="false">
      <c r="A599" s="5" t="n">
        <v>44694</v>
      </c>
      <c r="B599" s="6" t="n">
        <v>4023.89</v>
      </c>
      <c r="C599" s="9" t="n">
        <f aca="false">B599/B598-1</f>
        <v>0.0238697431095549</v>
      </c>
      <c r="D599" s="9" t="n">
        <f aca="false">LN(B599/B598)</f>
        <v>0.0235893145316265</v>
      </c>
      <c r="E599" s="9" t="n">
        <f aca="false">B599/B594-1</f>
        <v>-0.0241187968976607</v>
      </c>
      <c r="F599" s="9" t="n">
        <f aca="false">B599/B578-1</f>
        <v>-0.0950616090082513</v>
      </c>
      <c r="G599" s="0" t="n">
        <f aca="false">MAX(G598,B599)</f>
        <v>4796.56</v>
      </c>
      <c r="H599" s="9" t="n">
        <f aca="false">B599/G599-1</f>
        <v>-0.161088363327051</v>
      </c>
      <c r="I599" s="0" t="n">
        <f aca="false">IF(AND($A599&gt;=CrashTest!$B$3,$A599&lt;=CrashTest!$C$3),1,IF(AND($A599&gt;=CrashTest!$B$4,$A599&lt;=CrashTest!$C$4),2,IF(AND($A599&gt;=CrashTest!$B$5,$A599&lt;=CrashTest!$C$5),3,IF(AND($A599&gt;=CrashTest!$B$6,$A599&lt;=CrashTest!$C$6),4,IF(AND($A599&gt;=CrashTest!$B$7,$A599&lt;=CrashTest!$C$7),5,0)))))</f>
        <v>3</v>
      </c>
      <c r="J599" s="0" t="n">
        <f aca="false">IF(I599=0,"",IF(I598=I599,MAX(J598,B599),B599))</f>
        <v>4300.17</v>
      </c>
      <c r="K599" s="9" t="n">
        <f aca="false">IF(I599=0,"",B599/J599-1)</f>
        <v>-0.0642486227288689</v>
      </c>
      <c r="L599" s="0" t="n">
        <f aca="false">MATCH($A599,DailyBTC!$A:$A,0)</f>
        <v>866</v>
      </c>
      <c r="M599" s="8" t="n">
        <f aca="false">INDEX(DailyBTC!$F:$F,$L599)</f>
        <v>4282.18897445668</v>
      </c>
      <c r="N599" s="8" t="n">
        <f aca="false">INDEX(DailyETH!$F:$F,$L599)</f>
        <v>186.229774967112</v>
      </c>
      <c r="O599" s="8" t="n">
        <f aca="false">INDEX(DailyBTC!$B:$B,$L599)</f>
        <v>29285.9346718293</v>
      </c>
      <c r="P599" s="8" t="n">
        <f aca="false">INDEX(DailyETH!$B:$B,$L599)</f>
        <v>2016.05178404442</v>
      </c>
      <c r="Q599" s="9" t="n">
        <f aca="false">LN(M599/M598)</f>
        <v>-0.00244006205430043</v>
      </c>
      <c r="R599" s="9" t="n">
        <f aca="false">LN(N599/N598)</f>
        <v>0.0044458419348277</v>
      </c>
      <c r="S599" s="9" t="n">
        <f aca="false">LN(O599/O598)</f>
        <v>0.00875322213844823</v>
      </c>
      <c r="T599" s="9" t="n">
        <f aca="false">LN(P599/P598)</f>
        <v>0.0289859264157598</v>
      </c>
      <c r="U599" s="9" t="n">
        <f aca="false">M599/M598-1</f>
        <v>-0.00243708752272509</v>
      </c>
      <c r="V599" s="9" t="n">
        <f aca="false">O599/O598-1</f>
        <v>0.00879164360942064</v>
      </c>
    </row>
    <row r="600" customFormat="false" ht="15" hidden="false" customHeight="false" outlineLevel="0" collapsed="false">
      <c r="A600" s="5" t="n">
        <v>44697</v>
      </c>
      <c r="B600" s="6" t="n">
        <v>4008.01</v>
      </c>
      <c r="C600" s="9" t="n">
        <f aca="false">B600/B599-1</f>
        <v>-0.00394642994714056</v>
      </c>
      <c r="D600" s="9" t="n">
        <f aca="false">LN(B600/B599)</f>
        <v>-0.00395423765027651</v>
      </c>
      <c r="E600" s="9" t="n">
        <f aca="false">B600/B595-1</f>
        <v>0.00420170172678169</v>
      </c>
      <c r="F600" s="9" t="n">
        <f aca="false">B600/B579-1</f>
        <v>-0.0875519909666052</v>
      </c>
      <c r="G600" s="0" t="n">
        <f aca="false">MAX(G599,B600)</f>
        <v>4796.56</v>
      </c>
      <c r="H600" s="9" t="n">
        <f aca="false">B600/G600-1</f>
        <v>-0.164399069333022</v>
      </c>
      <c r="I600" s="0" t="n">
        <f aca="false">IF(AND($A600&gt;=CrashTest!$B$3,$A600&lt;=CrashTest!$C$3),1,IF(AND($A600&gt;=CrashTest!$B$4,$A600&lt;=CrashTest!$C$4),2,IF(AND($A600&gt;=CrashTest!$B$5,$A600&lt;=CrashTest!$C$5),3,IF(AND($A600&gt;=CrashTest!$B$6,$A600&lt;=CrashTest!$C$6),4,IF(AND($A600&gt;=CrashTest!$B$7,$A600&lt;=CrashTest!$C$7),5,0)))))</f>
        <v>3</v>
      </c>
      <c r="J600" s="0" t="n">
        <f aca="false">IF(I600=0,"",IF(I599=I600,MAX(J599,B600),B600))</f>
        <v>4300.17</v>
      </c>
      <c r="K600" s="9" t="n">
        <f aca="false">IF(I600=0,"",B600/J600-1)</f>
        <v>-0.0679414999872098</v>
      </c>
      <c r="L600" s="0" t="n">
        <f aca="false">MATCH($A600,DailyBTC!$A:$A,0)</f>
        <v>869</v>
      </c>
      <c r="M600" s="8" t="n">
        <f aca="false">INDEX(DailyBTC!$F:$F,$L600)</f>
        <v>4275.6499383106</v>
      </c>
      <c r="N600" s="8" t="n">
        <f aca="false">INDEX(DailyETH!$F:$F,$L600)</f>
        <v>185.163984498623</v>
      </c>
      <c r="O600" s="8" t="n">
        <f aca="false">INDEX(DailyBTC!$B:$B,$L600)</f>
        <v>29889.6124757452</v>
      </c>
      <c r="P600" s="8" t="n">
        <f aca="false">INDEX(DailyETH!$B:$B,$L600)</f>
        <v>2022.61946464056</v>
      </c>
      <c r="Q600" s="9" t="n">
        <f aca="false">LN(M600/M599)</f>
        <v>-0.00152819829523068</v>
      </c>
      <c r="R600" s="9" t="n">
        <f aca="false">LN(N600/N599)</f>
        <v>-0.00573942543194171</v>
      </c>
      <c r="S600" s="9" t="n">
        <f aca="false">LN(O600/O599)</f>
        <v>0.0204036557639406</v>
      </c>
      <c r="T600" s="9" t="n">
        <f aca="false">LN(P600/P599)</f>
        <v>0.00325239960432251</v>
      </c>
      <c r="U600" s="9" t="n">
        <f aca="false">M600/M599-1</f>
        <v>-0.0015270311948119</v>
      </c>
      <c r="V600" s="9" t="n">
        <f aca="false">O600/O599-1</f>
        <v>0.0206132333039926</v>
      </c>
    </row>
    <row r="601" customFormat="false" ht="15" hidden="false" customHeight="false" outlineLevel="0" collapsed="false">
      <c r="A601" s="5" t="n">
        <v>44698</v>
      </c>
      <c r="B601" s="6" t="n">
        <v>4088.85</v>
      </c>
      <c r="C601" s="9" t="n">
        <f aca="false">B601/B600-1</f>
        <v>0.0201696103552635</v>
      </c>
      <c r="D601" s="9" t="n">
        <f aca="false">LN(B601/B600)</f>
        <v>0.0199688981344408</v>
      </c>
      <c r="E601" s="9" t="n">
        <f aca="false">B601/B596-1</f>
        <v>0.0219442396370952</v>
      </c>
      <c r="F601" s="9" t="n">
        <f aca="false">B601/B580-1</f>
        <v>-0.0689575083851546</v>
      </c>
      <c r="G601" s="0" t="n">
        <f aca="false">MAX(G600,B601)</f>
        <v>4796.56</v>
      </c>
      <c r="H601" s="9" t="n">
        <f aca="false">B601/G601-1</f>
        <v>-0.147545324148973</v>
      </c>
      <c r="I601" s="0" t="n">
        <f aca="false">IF(AND($A601&gt;=CrashTest!$B$3,$A601&lt;=CrashTest!$C$3),1,IF(AND($A601&gt;=CrashTest!$B$4,$A601&lt;=CrashTest!$C$4),2,IF(AND($A601&gt;=CrashTest!$B$5,$A601&lt;=CrashTest!$C$5),3,IF(AND($A601&gt;=CrashTest!$B$6,$A601&lt;=CrashTest!$C$6),4,IF(AND($A601&gt;=CrashTest!$B$7,$A601&lt;=CrashTest!$C$7),5,0)))))</f>
        <v>3</v>
      </c>
      <c r="J601" s="0" t="n">
        <f aca="false">IF(I601=0,"",IF(I600=I601,MAX(J600,B601),B601))</f>
        <v>4300.17</v>
      </c>
      <c r="K601" s="9" t="n">
        <f aca="false">IF(I601=0,"",B601/J601-1)</f>
        <v>-0.0491422432136405</v>
      </c>
      <c r="L601" s="0" t="n">
        <f aca="false">MATCH($A601,DailyBTC!$A:$A,0)</f>
        <v>870</v>
      </c>
      <c r="M601" s="8" t="n">
        <f aca="false">INDEX(DailyBTC!$F:$F,$L601)</f>
        <v>4270.29830155983</v>
      </c>
      <c r="N601" s="8" t="n">
        <f aca="false">INDEX(DailyETH!$F:$F,$L601)</f>
        <v>185.402526633071</v>
      </c>
      <c r="O601" s="8" t="n">
        <f aca="false">INDEX(DailyBTC!$B:$B,$L601)</f>
        <v>30438.1944476914</v>
      </c>
      <c r="P601" s="8" t="n">
        <f aca="false">INDEX(DailyETH!$B:$B,$L601)</f>
        <v>2092.88074547048</v>
      </c>
      <c r="Q601" s="9" t="n">
        <f aca="false">LN(M601/M600)</f>
        <v>-0.00125243853580799</v>
      </c>
      <c r="R601" s="9" t="n">
        <f aca="false">LN(N601/N600)</f>
        <v>0.00128744589827227</v>
      </c>
      <c r="S601" s="9" t="n">
        <f aca="false">LN(O601/O600)</f>
        <v>0.0181872049141836</v>
      </c>
      <c r="T601" s="9" t="n">
        <f aca="false">LN(P601/P600)</f>
        <v>0.0341480280298542</v>
      </c>
      <c r="U601" s="9" t="n">
        <f aca="false">M601/M600-1</f>
        <v>-0.00125165456199217</v>
      </c>
      <c r="V601" s="9" t="n">
        <f aca="false">O601/O600-1</f>
        <v>0.018353599344634</v>
      </c>
    </row>
    <row r="602" customFormat="false" ht="15" hidden="false" customHeight="false" outlineLevel="0" collapsed="false">
      <c r="A602" s="5" t="n">
        <v>44699</v>
      </c>
      <c r="B602" s="6" t="n">
        <v>3923.68</v>
      </c>
      <c r="C602" s="9" t="n">
        <f aca="false">B602/B601-1</f>
        <v>-0.0403952211502012</v>
      </c>
      <c r="D602" s="9" t="n">
        <f aca="false">LN(B602/B601)</f>
        <v>-0.0412337679854394</v>
      </c>
      <c r="E602" s="9" t="n">
        <f aca="false">B602/B597-1</f>
        <v>-0.0029223567918113</v>
      </c>
      <c r="F602" s="9" t="n">
        <f aca="false">B602/B581-1</f>
        <v>-0.120686834550593</v>
      </c>
      <c r="G602" s="0" t="n">
        <f aca="false">MAX(G601,B602)</f>
        <v>4796.56</v>
      </c>
      <c r="H602" s="9" t="n">
        <f aca="false">B602/G602-1</f>
        <v>-0.181980419300499</v>
      </c>
      <c r="I602" s="0" t="n">
        <f aca="false">IF(AND($A602&gt;=CrashTest!$B$3,$A602&lt;=CrashTest!$C$3),1,IF(AND($A602&gt;=CrashTest!$B$4,$A602&lt;=CrashTest!$C$4),2,IF(AND($A602&gt;=CrashTest!$B$5,$A602&lt;=CrashTest!$C$5),3,IF(AND($A602&gt;=CrashTest!$B$6,$A602&lt;=CrashTest!$C$6),4,IF(AND($A602&gt;=CrashTest!$B$7,$A602&lt;=CrashTest!$C$7),5,0)))))</f>
        <v>3</v>
      </c>
      <c r="J602" s="0" t="n">
        <f aca="false">IF(I602=0,"",IF(I601=I602,MAX(J601,B602),B602))</f>
        <v>4300.17</v>
      </c>
      <c r="K602" s="9" t="n">
        <f aca="false">IF(I602=0,"",B602/J602-1)</f>
        <v>-0.0875523525814096</v>
      </c>
      <c r="L602" s="0" t="n">
        <f aca="false">MATCH($A602,DailyBTC!$A:$A,0)</f>
        <v>871</v>
      </c>
      <c r="M602" s="8" t="n">
        <f aca="false">INDEX(DailyBTC!$F:$F,$L602)</f>
        <v>4285.77812391697</v>
      </c>
      <c r="N602" s="8" t="n">
        <f aca="false">INDEX(DailyETH!$F:$F,$L602)</f>
        <v>186.145447793634</v>
      </c>
      <c r="O602" s="8" t="n">
        <f aca="false">INDEX(DailyBTC!$B:$B,$L602)</f>
        <v>28771.2204786675</v>
      </c>
      <c r="P602" s="8" t="n">
        <f aca="false">INDEX(DailyETH!$B:$B,$L602)</f>
        <v>1921.00792752776</v>
      </c>
      <c r="Q602" s="9" t="n">
        <f aca="false">LN(M602/M601)</f>
        <v>0.00361844342600483</v>
      </c>
      <c r="R602" s="9" t="n">
        <f aca="false">LN(N602/N601)</f>
        <v>0.00399906446432311</v>
      </c>
      <c r="S602" s="9" t="n">
        <f aca="false">LN(O602/O601)</f>
        <v>-0.0563226175277568</v>
      </c>
      <c r="T602" s="9" t="n">
        <f aca="false">LN(P602/P601)</f>
        <v>-0.085691453494123</v>
      </c>
      <c r="U602" s="9" t="n">
        <f aca="false">M602/M601-1</f>
        <v>0.00362499789569326</v>
      </c>
      <c r="V602" s="9" t="n">
        <f aca="false">O602/O601-1</f>
        <v>-0.0547658624064783</v>
      </c>
    </row>
    <row r="603" customFormat="false" ht="15" hidden="false" customHeight="false" outlineLevel="0" collapsed="false">
      <c r="A603" s="5" t="n">
        <v>44700</v>
      </c>
      <c r="B603" s="6" t="n">
        <v>3900.79</v>
      </c>
      <c r="C603" s="9" t="n">
        <f aca="false">B603/B602-1</f>
        <v>-0.00583380907719278</v>
      </c>
      <c r="D603" s="9" t="n">
        <f aca="false">LN(B603/B602)</f>
        <v>-0.00585089221360551</v>
      </c>
      <c r="E603" s="9" t="n">
        <f aca="false">B603/B598-1</f>
        <v>-0.00745277449822901</v>
      </c>
      <c r="F603" s="9" t="n">
        <f aca="false">B603/B582-1</f>
        <v>-0.125275538463263</v>
      </c>
      <c r="G603" s="0" t="n">
        <f aca="false">MAX(G602,B603)</f>
        <v>4796.56</v>
      </c>
      <c r="H603" s="9" t="n">
        <f aca="false">B603/G603-1</f>
        <v>-0.186752589355705</v>
      </c>
      <c r="I603" s="0" t="n">
        <f aca="false">IF(AND($A603&gt;=CrashTest!$B$3,$A603&lt;=CrashTest!$C$3),1,IF(AND($A603&gt;=CrashTest!$B$4,$A603&lt;=CrashTest!$C$4),2,IF(AND($A603&gt;=CrashTest!$B$5,$A603&lt;=CrashTest!$C$5),3,IF(AND($A603&gt;=CrashTest!$B$6,$A603&lt;=CrashTest!$C$6),4,IF(AND($A603&gt;=CrashTest!$B$7,$A603&lt;=CrashTest!$C$7),5,0)))))</f>
        <v>3</v>
      </c>
      <c r="J603" s="0" t="n">
        <f aca="false">IF(I603=0,"",IF(I602=I603,MAX(J602,B603),B603))</f>
        <v>4300.17</v>
      </c>
      <c r="K603" s="9" t="n">
        <f aca="false">IF(I603=0,"",B603/J603-1)</f>
        <v>-0.0928753979493834</v>
      </c>
      <c r="L603" s="0" t="n">
        <f aca="false">MATCH($A603,DailyBTC!$A:$A,0)</f>
        <v>872</v>
      </c>
      <c r="M603" s="8" t="n">
        <f aca="false">INDEX(DailyBTC!$F:$F,$L603)</f>
        <v>4289.35288533065</v>
      </c>
      <c r="N603" s="8" t="n">
        <f aca="false">INDEX(DailyETH!$F:$F,$L603)</f>
        <v>186.418371408996</v>
      </c>
      <c r="O603" s="8" t="n">
        <f aca="false">INDEX(DailyBTC!$B:$B,$L603)</f>
        <v>30257.8852483928</v>
      </c>
      <c r="P603" s="8" t="n">
        <f aca="false">INDEX(DailyETH!$B:$B,$L603)</f>
        <v>2016.37226154296</v>
      </c>
      <c r="Q603" s="9" t="n">
        <f aca="false">LN(M603/M602)</f>
        <v>0.000833750905240194</v>
      </c>
      <c r="R603" s="9" t="n">
        <f aca="false">LN(N603/N602)</f>
        <v>0.00146511094269491</v>
      </c>
      <c r="S603" s="9" t="n">
        <f aca="false">LN(O603/O602)</f>
        <v>0.0503812212921668</v>
      </c>
      <c r="T603" s="9" t="n">
        <f aca="false">LN(P603/P602)</f>
        <v>0.0484499761566372</v>
      </c>
      <c r="U603" s="9" t="n">
        <f aca="false">M603/M602-1</f>
        <v>0.000834098572142006</v>
      </c>
      <c r="V603" s="9" t="n">
        <f aca="false">O603/O602-1</f>
        <v>0.0516719397019529</v>
      </c>
    </row>
    <row r="604" customFormat="false" ht="15" hidden="false" customHeight="false" outlineLevel="0" collapsed="false">
      <c r="A604" s="5" t="n">
        <v>44701</v>
      </c>
      <c r="B604" s="6" t="n">
        <v>3901.36</v>
      </c>
      <c r="C604" s="9" t="n">
        <f aca="false">B604/B603-1</f>
        <v>0.000146124246626966</v>
      </c>
      <c r="D604" s="9" t="n">
        <f aca="false">LN(B604/B603)</f>
        <v>0.000146113571519156</v>
      </c>
      <c r="E604" s="9" t="n">
        <f aca="false">B604/B599-1</f>
        <v>-0.0304506335908784</v>
      </c>
      <c r="F604" s="9" t="n">
        <f aca="false">B604/B583-1</f>
        <v>-0.112047814350678</v>
      </c>
      <c r="G604" s="0" t="n">
        <f aca="false">MAX(G603,B604)</f>
        <v>4796.56</v>
      </c>
      <c r="H604" s="9" t="n">
        <f aca="false">B604/G604-1</f>
        <v>-0.186633754190503</v>
      </c>
      <c r="I604" s="0" t="n">
        <f aca="false">IF(AND($A604&gt;=CrashTest!$B$3,$A604&lt;=CrashTest!$C$3),1,IF(AND($A604&gt;=CrashTest!$B$4,$A604&lt;=CrashTest!$C$4),2,IF(AND($A604&gt;=CrashTest!$B$5,$A604&lt;=CrashTest!$C$5),3,IF(AND($A604&gt;=CrashTest!$B$6,$A604&lt;=CrashTest!$C$6),4,IF(AND($A604&gt;=CrashTest!$B$7,$A604&lt;=CrashTest!$C$7),5,0)))))</f>
        <v>3</v>
      </c>
      <c r="J604" s="0" t="n">
        <f aca="false">IF(I604=0,"",IF(I603=I604,MAX(J603,B604),B604))</f>
        <v>4300.17</v>
      </c>
      <c r="K604" s="9" t="n">
        <f aca="false">IF(I604=0,"",B604/J604-1)</f>
        <v>-0.0927428450503119</v>
      </c>
      <c r="L604" s="0" t="n">
        <f aca="false">MATCH($A604,DailyBTC!$A:$A,0)</f>
        <v>873</v>
      </c>
      <c r="M604" s="8" t="n">
        <f aca="false">INDEX(DailyBTC!$F:$F,$L604)</f>
        <v>4282.12970455893</v>
      </c>
      <c r="N604" s="8" t="n">
        <f aca="false">INDEX(DailyETH!$F:$F,$L604)</f>
        <v>186.778447034917</v>
      </c>
      <c r="O604" s="8" t="n">
        <f aca="false">INDEX(DailyBTC!$B:$B,$L604)</f>
        <v>29224.245998422</v>
      </c>
      <c r="P604" s="8" t="n">
        <f aca="false">INDEX(DailyETH!$B:$B,$L604)</f>
        <v>1962.03072969024</v>
      </c>
      <c r="Q604" s="9" t="n">
        <f aca="false">LN(M604/M603)</f>
        <v>-0.00168539862405264</v>
      </c>
      <c r="R604" s="9" t="n">
        <f aca="false">LN(N604/N603)</f>
        <v>0.00192968278323279</v>
      </c>
      <c r="S604" s="9" t="n">
        <f aca="false">LN(O604/O603)</f>
        <v>-0.0347581127344496</v>
      </c>
      <c r="T604" s="9" t="n">
        <f aca="false">LN(P604/P603)</f>
        <v>-0.0273199632540583</v>
      </c>
      <c r="U604" s="9" t="n">
        <f aca="false">M604/M603-1</f>
        <v>-0.00168397913737062</v>
      </c>
      <c r="V604" s="9" t="n">
        <f aca="false">O604/O603-1</f>
        <v>-0.034160987837896</v>
      </c>
    </row>
    <row r="605" customFormat="false" ht="15" hidden="false" customHeight="false" outlineLevel="0" collapsed="false">
      <c r="A605" s="5" t="n">
        <v>44704</v>
      </c>
      <c r="B605" s="6" t="n">
        <v>3973.75</v>
      </c>
      <c r="C605" s="9" t="n">
        <f aca="false">B605/B604-1</f>
        <v>0.0185550679762954</v>
      </c>
      <c r="D605" s="9" t="n">
        <f aca="false">LN(B605/B604)</f>
        <v>0.018385022946529</v>
      </c>
      <c r="E605" s="9" t="n">
        <f aca="false">B605/B600-1</f>
        <v>-0.00854788286456376</v>
      </c>
      <c r="F605" s="9" t="n">
        <f aca="false">B605/B584-1</f>
        <v>-0.0697671696576134</v>
      </c>
      <c r="G605" s="0" t="n">
        <f aca="false">MAX(G604,B605)</f>
        <v>4796.56</v>
      </c>
      <c r="H605" s="9" t="n">
        <f aca="false">B605/G605-1</f>
        <v>-0.171541688209884</v>
      </c>
      <c r="I605" s="0" t="n">
        <f aca="false">IF(AND($A605&gt;=CrashTest!$B$3,$A605&lt;=CrashTest!$C$3),1,IF(AND($A605&gt;=CrashTest!$B$4,$A605&lt;=CrashTest!$C$4),2,IF(AND($A605&gt;=CrashTest!$B$5,$A605&lt;=CrashTest!$C$5),3,IF(AND($A605&gt;=CrashTest!$B$6,$A605&lt;=CrashTest!$C$6),4,IF(AND($A605&gt;=CrashTest!$B$7,$A605&lt;=CrashTest!$C$7),5,0)))))</f>
        <v>3</v>
      </c>
      <c r="J605" s="0" t="n">
        <f aca="false">IF(I605=0,"",IF(I604=I605,MAX(J604,B605),B605))</f>
        <v>4300.17</v>
      </c>
      <c r="K605" s="9" t="n">
        <f aca="false">IF(I605=0,"",B605/J605-1)</f>
        <v>-0.0759086268682401</v>
      </c>
      <c r="L605" s="0" t="n">
        <f aca="false">MATCH($A605,DailyBTC!$A:$A,0)</f>
        <v>876</v>
      </c>
      <c r="M605" s="8" t="n">
        <f aca="false">INDEX(DailyBTC!$F:$F,$L605)</f>
        <v>4260.83771987512</v>
      </c>
      <c r="N605" s="8" t="n">
        <f aca="false">INDEX(DailyETH!$F:$F,$L605)</f>
        <v>185.949941529392</v>
      </c>
      <c r="O605" s="8" t="n">
        <f aca="false">INDEX(DailyBTC!$B:$B,$L605)</f>
        <v>29088.2515419638</v>
      </c>
      <c r="P605" s="8" t="n">
        <f aca="false">INDEX(DailyETH!$B:$B,$L605)</f>
        <v>1970.62047516072</v>
      </c>
      <c r="Q605" s="9" t="n">
        <f aca="false">LN(M605/M604)</f>
        <v>-0.00498469155108443</v>
      </c>
      <c r="R605" s="9" t="n">
        <f aca="false">LN(N605/N604)</f>
        <v>-0.00444563331084467</v>
      </c>
      <c r="S605" s="9" t="n">
        <f aca="false">LN(O605/O604)</f>
        <v>-0.00466434156495543</v>
      </c>
      <c r="T605" s="9" t="n">
        <f aca="false">LN(P605/P604)</f>
        <v>0.00436843171846156</v>
      </c>
      <c r="U605" s="9" t="n">
        <f aca="false">M605/M604-1</f>
        <v>-0.00497228859301913</v>
      </c>
      <c r="V605" s="9" t="n">
        <f aca="false">O605/O604-1</f>
        <v>-0.00465348041710101</v>
      </c>
    </row>
    <row r="606" customFormat="false" ht="15" hidden="false" customHeight="false" outlineLevel="0" collapsed="false">
      <c r="A606" s="5" t="n">
        <v>44705</v>
      </c>
      <c r="B606" s="6" t="n">
        <v>3941.48</v>
      </c>
      <c r="C606" s="9" t="n">
        <f aca="false">B606/B605-1</f>
        <v>-0.00812079270210753</v>
      </c>
      <c r="D606" s="9" t="n">
        <f aca="false">LN(B606/B605)</f>
        <v>-0.00815394594824935</v>
      </c>
      <c r="E606" s="9" t="n">
        <f aca="false">B606/B601-1</f>
        <v>-0.0360419188769459</v>
      </c>
      <c r="F606" s="9" t="n">
        <f aca="false">B606/B585-1</f>
        <v>-0.0825489045929816</v>
      </c>
      <c r="G606" s="0" t="n">
        <f aca="false">MAX(G605,B606)</f>
        <v>4796.56</v>
      </c>
      <c r="H606" s="9" t="n">
        <f aca="false">B606/G606-1</f>
        <v>-0.178269426422269</v>
      </c>
      <c r="I606" s="0" t="n">
        <f aca="false">IF(AND($A606&gt;=CrashTest!$B$3,$A606&lt;=CrashTest!$C$3),1,IF(AND($A606&gt;=CrashTest!$B$4,$A606&lt;=CrashTest!$C$4),2,IF(AND($A606&gt;=CrashTest!$B$5,$A606&lt;=CrashTest!$C$5),3,IF(AND($A606&gt;=CrashTest!$B$6,$A606&lt;=CrashTest!$C$6),4,IF(AND($A606&gt;=CrashTest!$B$7,$A606&lt;=CrashTest!$C$7),5,0)))))</f>
        <v>3</v>
      </c>
      <c r="J606" s="0" t="n">
        <f aca="false">IF(I606=0,"",IF(I605=I606,MAX(J605,B606),B606))</f>
        <v>4300.17</v>
      </c>
      <c r="K606" s="9" t="n">
        <f aca="false">IF(I606=0,"",B606/J606-1)</f>
        <v>-0.0834129813472491</v>
      </c>
      <c r="L606" s="0" t="n">
        <f aca="false">MATCH($A606,DailyBTC!$A:$A,0)</f>
        <v>877</v>
      </c>
      <c r="M606" s="8" t="n">
        <f aca="false">INDEX(DailyBTC!$F:$F,$L606)</f>
        <v>4279.43607156449</v>
      </c>
      <c r="N606" s="8" t="n">
        <f aca="false">INDEX(DailyETH!$F:$F,$L606)</f>
        <v>186.101457030933</v>
      </c>
      <c r="O606" s="8" t="n">
        <f aca="false">INDEX(DailyBTC!$B:$B,$L606)</f>
        <v>29643.6837556984</v>
      </c>
      <c r="P606" s="8" t="n">
        <f aca="false">INDEX(DailyETH!$B:$B,$L606)</f>
        <v>1977.80444576271</v>
      </c>
      <c r="Q606" s="9" t="n">
        <f aca="false">LN(M606/M605)</f>
        <v>0.00435545312583465</v>
      </c>
      <c r="R606" s="9" t="n">
        <f aca="false">LN(N606/N605)</f>
        <v>0.000814486979506535</v>
      </c>
      <c r="S606" s="9" t="n">
        <f aca="false">LN(O606/O605)</f>
        <v>0.0189147103835981</v>
      </c>
      <c r="T606" s="9" t="n">
        <f aca="false">LN(P606/P605)</f>
        <v>0.00363890851322734</v>
      </c>
      <c r="U606" s="9" t="n">
        <f aca="false">M606/M605-1</f>
        <v>0.00436495189727815</v>
      </c>
      <c r="V606" s="9" t="n">
        <f aca="false">O606/O605-1</f>
        <v>0.0190947267123742</v>
      </c>
    </row>
    <row r="607" customFormat="false" ht="15" hidden="false" customHeight="false" outlineLevel="0" collapsed="false">
      <c r="A607" s="5" t="n">
        <v>44706</v>
      </c>
      <c r="B607" s="6" t="n">
        <v>3978.73</v>
      </c>
      <c r="C607" s="9" t="n">
        <f aca="false">B607/B606-1</f>
        <v>0.00945076468737627</v>
      </c>
      <c r="D607" s="9" t="n">
        <f aca="false">LN(B607/B606)</f>
        <v>0.00940638560253861</v>
      </c>
      <c r="E607" s="9" t="n">
        <f aca="false">B607/B602-1</f>
        <v>0.014030196142397</v>
      </c>
      <c r="F607" s="9" t="n">
        <f aca="false">B607/B586-1</f>
        <v>-0.0470564284345659</v>
      </c>
      <c r="G607" s="0" t="n">
        <f aca="false">MAX(G606,B607)</f>
        <v>4796.56</v>
      </c>
      <c r="H607" s="9" t="n">
        <f aca="false">B607/G607-1</f>
        <v>-0.170503444134963</v>
      </c>
      <c r="I607" s="0" t="n">
        <f aca="false">IF(AND($A607&gt;=CrashTest!$B$3,$A607&lt;=CrashTest!$C$3),1,IF(AND($A607&gt;=CrashTest!$B$4,$A607&lt;=CrashTest!$C$4),2,IF(AND($A607&gt;=CrashTest!$B$5,$A607&lt;=CrashTest!$C$5),3,IF(AND($A607&gt;=CrashTest!$B$6,$A607&lt;=CrashTest!$C$6),4,IF(AND($A607&gt;=CrashTest!$B$7,$A607&lt;=CrashTest!$C$7),5,0)))))</f>
        <v>3</v>
      </c>
      <c r="J607" s="0" t="n">
        <f aca="false">IF(I607=0,"",IF(I606=I607,MAX(J606,B607),B607))</f>
        <v>4300.17</v>
      </c>
      <c r="K607" s="9" t="n">
        <f aca="false">IF(I607=0,"",B607/J607-1)</f>
        <v>-0.0747505331184581</v>
      </c>
      <c r="L607" s="0" t="n">
        <f aca="false">MATCH($A607,DailyBTC!$A:$A,0)</f>
        <v>878</v>
      </c>
      <c r="M607" s="8" t="n">
        <f aca="false">INDEX(DailyBTC!$F:$F,$L607)</f>
        <v>4290.56986937088</v>
      </c>
      <c r="N607" s="8" t="n">
        <f aca="false">INDEX(DailyETH!$F:$F,$L607)</f>
        <v>186.148184745317</v>
      </c>
      <c r="O607" s="8" t="n">
        <f aca="false">INDEX(DailyBTC!$B:$B,$L607)</f>
        <v>29577.259880187</v>
      </c>
      <c r="P607" s="8" t="n">
        <f aca="false">INDEX(DailyETH!$B:$B,$L607)</f>
        <v>1944.32836265342</v>
      </c>
      <c r="Q607" s="9" t="n">
        <f aca="false">LN(M607/M606)</f>
        <v>0.00259831886863408</v>
      </c>
      <c r="R607" s="9" t="n">
        <f aca="false">LN(N607/N606)</f>
        <v>0.000251055793670458</v>
      </c>
      <c r="S607" s="9" t="n">
        <f aca="false">LN(O607/O606)</f>
        <v>-0.00224325717518671</v>
      </c>
      <c r="T607" s="9" t="n">
        <f aca="false">LN(P607/P606)</f>
        <v>-0.0170707610791526</v>
      </c>
      <c r="U607" s="9" t="n">
        <f aca="false">M607/M606-1</f>
        <v>0.00260169742466054</v>
      </c>
      <c r="V607" s="9" t="n">
        <f aca="false">O607/O606-1</f>
        <v>-0.00224074295417587</v>
      </c>
    </row>
    <row r="608" customFormat="false" ht="15" hidden="false" customHeight="false" outlineLevel="0" collapsed="false">
      <c r="A608" s="5" t="n">
        <v>44707</v>
      </c>
      <c r="B608" s="6" t="n">
        <v>4057.84</v>
      </c>
      <c r="C608" s="9" t="n">
        <f aca="false">B608/B607-1</f>
        <v>0.0198832290705828</v>
      </c>
      <c r="D608" s="9" t="n">
        <f aca="false">LN(B608/B607)</f>
        <v>0.019688139439345</v>
      </c>
      <c r="E608" s="9" t="n">
        <f aca="false">B608/B603-1</f>
        <v>0.0402610753206403</v>
      </c>
      <c r="F608" s="9" t="n">
        <f aca="false">B608/B587-1</f>
        <v>-0.0301436916222908</v>
      </c>
      <c r="G608" s="0" t="n">
        <f aca="false">MAX(G607,B608)</f>
        <v>4796.56</v>
      </c>
      <c r="H608" s="9" t="n">
        <f aca="false">B608/G608-1</f>
        <v>-0.154010374101439</v>
      </c>
      <c r="I608" s="0" t="n">
        <f aca="false">IF(AND($A608&gt;=CrashTest!$B$3,$A608&lt;=CrashTest!$C$3),1,IF(AND($A608&gt;=CrashTest!$B$4,$A608&lt;=CrashTest!$C$4),2,IF(AND($A608&gt;=CrashTest!$B$5,$A608&lt;=CrashTest!$C$5),3,IF(AND($A608&gt;=CrashTest!$B$6,$A608&lt;=CrashTest!$C$6),4,IF(AND($A608&gt;=CrashTest!$B$7,$A608&lt;=CrashTest!$C$7),5,0)))))</f>
        <v>3</v>
      </c>
      <c r="J608" s="0" t="n">
        <f aca="false">IF(I608=0,"",IF(I607=I608,MAX(J607,B608),B608))</f>
        <v>4300.17</v>
      </c>
      <c r="K608" s="9" t="n">
        <f aca="false">IF(I608=0,"",B608/J608-1)</f>
        <v>-0.0563535860210178</v>
      </c>
      <c r="L608" s="0" t="n">
        <f aca="false">MATCH($A608,DailyBTC!$A:$A,0)</f>
        <v>879</v>
      </c>
      <c r="M608" s="8" t="n">
        <f aca="false">INDEX(DailyBTC!$F:$F,$L608)</f>
        <v>4306.25041115499</v>
      </c>
      <c r="N608" s="8" t="n">
        <f aca="false">INDEX(DailyETH!$F:$F,$L608)</f>
        <v>186.179493523953</v>
      </c>
      <c r="O608" s="8" t="n">
        <f aca="false">INDEX(DailyBTC!$B:$B,$L608)</f>
        <v>29332.4860467563</v>
      </c>
      <c r="P608" s="8" t="n">
        <f aca="false">INDEX(DailyETH!$B:$B,$L608)</f>
        <v>1807.68160239626</v>
      </c>
      <c r="Q608" s="9" t="n">
        <f aca="false">LN(M608/M607)</f>
        <v>0.00364799045738638</v>
      </c>
      <c r="R608" s="9" t="n">
        <f aca="false">LN(N608/N607)</f>
        <v>0.000168178626178731</v>
      </c>
      <c r="S608" s="9" t="n">
        <f aca="false">LN(O608/O607)</f>
        <v>-0.00831017816260466</v>
      </c>
      <c r="T608" s="9" t="n">
        <f aca="false">LN(P608/P607)</f>
        <v>-0.0728714610119917</v>
      </c>
      <c r="U608" s="9" t="n">
        <f aca="false">M608/M607-1</f>
        <v>0.00365465247310159</v>
      </c>
      <c r="V608" s="9" t="n">
        <f aca="false">O608/O607-1</f>
        <v>-0.00827574408252285</v>
      </c>
    </row>
    <row r="609" customFormat="false" ht="15" hidden="false" customHeight="false" outlineLevel="0" collapsed="false">
      <c r="A609" s="5" t="n">
        <v>44708</v>
      </c>
      <c r="B609" s="6" t="n">
        <v>4158.24</v>
      </c>
      <c r="C609" s="9" t="n">
        <f aca="false">B609/B608-1</f>
        <v>0.0247422273919129</v>
      </c>
      <c r="D609" s="9" t="n">
        <f aca="false">LN(B609/B608)</f>
        <v>0.0244410954912931</v>
      </c>
      <c r="E609" s="9" t="n">
        <f aca="false">B609/B604-1</f>
        <v>0.0658437057846493</v>
      </c>
      <c r="F609" s="9" t="n">
        <f aca="false">B609/B588-1</f>
        <v>-0.0301481049562683</v>
      </c>
      <c r="G609" s="0" t="n">
        <f aca="false">MAX(G608,B609)</f>
        <v>4796.56</v>
      </c>
      <c r="H609" s="9" t="n">
        <f aca="false">B609/G609-1</f>
        <v>-0.133078706406258</v>
      </c>
      <c r="I609" s="0" t="n">
        <f aca="false">IF(AND($A609&gt;=CrashTest!$B$3,$A609&lt;=CrashTest!$C$3),1,IF(AND($A609&gt;=CrashTest!$B$4,$A609&lt;=CrashTest!$C$4),2,IF(AND($A609&gt;=CrashTest!$B$5,$A609&lt;=CrashTest!$C$5),3,IF(AND($A609&gt;=CrashTest!$B$6,$A609&lt;=CrashTest!$C$6),4,IF(AND($A609&gt;=CrashTest!$B$7,$A609&lt;=CrashTest!$C$7),5,0)))))</f>
        <v>3</v>
      </c>
      <c r="J609" s="0" t="n">
        <f aca="false">IF(I609=0,"",IF(I608=I609,MAX(J608,B609),B609))</f>
        <v>4300.17</v>
      </c>
      <c r="K609" s="9" t="n">
        <f aca="false">IF(I609=0,"",B609/J609-1)</f>
        <v>-0.0330056718687867</v>
      </c>
      <c r="L609" s="0" t="n">
        <f aca="false">MATCH($A609,DailyBTC!$A:$A,0)</f>
        <v>880</v>
      </c>
      <c r="M609" s="8" t="n">
        <f aca="false">INDEX(DailyBTC!$F:$F,$L609)</f>
        <v>4241.87017821775</v>
      </c>
      <c r="N609" s="8" t="n">
        <f aca="false">INDEX(DailyETH!$F:$F,$L609)</f>
        <v>181.309558431443</v>
      </c>
      <c r="O609" s="8" t="n">
        <f aca="false">INDEX(DailyBTC!$B:$B,$L609)</f>
        <v>28612.0413103448</v>
      </c>
      <c r="P609" s="8" t="n">
        <f aca="false">INDEX(DailyETH!$B:$B,$L609)</f>
        <v>1721.27814289889</v>
      </c>
      <c r="Q609" s="9" t="n">
        <f aca="false">LN(M609/M608)</f>
        <v>-0.0150632994933709</v>
      </c>
      <c r="R609" s="9" t="n">
        <f aca="false">LN(N609/N608)</f>
        <v>-0.0265053893270992</v>
      </c>
      <c r="S609" s="9" t="n">
        <f aca="false">LN(O609/O608)</f>
        <v>-0.0248679865663019</v>
      </c>
      <c r="T609" s="9" t="n">
        <f aca="false">LN(P609/P608)</f>
        <v>-0.0489780203972576</v>
      </c>
      <c r="U609" s="9" t="n">
        <f aca="false">M609/M608-1</f>
        <v>-0.0149504155100835</v>
      </c>
      <c r="V609" s="9" t="n">
        <f aca="false">O609/O608-1</f>
        <v>-0.0245613254622572</v>
      </c>
    </row>
    <row r="610" customFormat="false" ht="15" hidden="false" customHeight="false" outlineLevel="0" collapsed="false">
      <c r="A610" s="5" t="n">
        <v>44712</v>
      </c>
      <c r="B610" s="6" t="n">
        <v>4132.15</v>
      </c>
      <c r="C610" s="9" t="n">
        <f aca="false">B610/B609-1</f>
        <v>-0.00627428912232098</v>
      </c>
      <c r="D610" s="9" t="n">
        <f aca="false">LN(B610/B609)</f>
        <v>-0.00629405519639969</v>
      </c>
      <c r="E610" s="9" t="n">
        <f aca="false">B610/B605-1</f>
        <v>0.0398615916955016</v>
      </c>
      <c r="F610" s="9" t="n">
        <f aca="false">B610/B589-1</f>
        <v>5.32438836087223E-005</v>
      </c>
      <c r="G610" s="0" t="n">
        <f aca="false">MAX(G609,B610)</f>
        <v>4796.56</v>
      </c>
      <c r="H610" s="9" t="n">
        <f aca="false">B610/G610-1</f>
        <v>-0.138518021248562</v>
      </c>
      <c r="I610" s="0" t="n">
        <f aca="false">IF(AND($A610&gt;=CrashTest!$B$3,$A610&lt;=CrashTest!$C$3),1,IF(AND($A610&gt;=CrashTest!$B$4,$A610&lt;=CrashTest!$C$4),2,IF(AND($A610&gt;=CrashTest!$B$5,$A610&lt;=CrashTest!$C$5),3,IF(AND($A610&gt;=CrashTest!$B$6,$A610&lt;=CrashTest!$C$6),4,IF(AND($A610&gt;=CrashTest!$B$7,$A610&lt;=CrashTest!$C$7),5,0)))))</f>
        <v>3</v>
      </c>
      <c r="J610" s="0" t="n">
        <f aca="false">IF(I610=0,"",IF(I609=I610,MAX(J609,B610),B610))</f>
        <v>4300.17</v>
      </c>
      <c r="K610" s="9" t="n">
        <f aca="false">IF(I610=0,"",B610/J610-1)</f>
        <v>-0.0390728738631264</v>
      </c>
      <c r="L610" s="0" t="n">
        <f aca="false">MATCH($A610,DailyBTC!$A:$A,0)</f>
        <v>884</v>
      </c>
      <c r="M610" s="8" t="n">
        <f aca="false">INDEX(DailyBTC!$F:$F,$L610)</f>
        <v>4377.25951031929</v>
      </c>
      <c r="N610" s="8" t="n">
        <f aca="false">INDEX(DailyETH!$F:$F,$L610)</f>
        <v>186.649863946538</v>
      </c>
      <c r="O610" s="8" t="n">
        <f aca="false">INDEX(DailyBTC!$B:$B,$L610)</f>
        <v>31831.4095251315</v>
      </c>
      <c r="P610" s="8" t="n">
        <f aca="false">INDEX(DailyETH!$B:$B,$L610)</f>
        <v>1947.31703623612</v>
      </c>
      <c r="Q610" s="9" t="n">
        <f aca="false">LN(M610/M609)</f>
        <v>0.0314185942267046</v>
      </c>
      <c r="R610" s="9" t="n">
        <f aca="false">LN(N610/N609)</f>
        <v>0.0290286384367626</v>
      </c>
      <c r="S610" s="9" t="n">
        <f aca="false">LN(O610/O609)</f>
        <v>0.106625869169928</v>
      </c>
      <c r="T610" s="9" t="n">
        <f aca="false">LN(P610/P609)</f>
        <v>0.12338542513686</v>
      </c>
      <c r="U610" s="9" t="n">
        <f aca="false">M610/M609-1</f>
        <v>0.0319173681450158</v>
      </c>
      <c r="V610" s="9" t="n">
        <f aca="false">O610/O609-1</f>
        <v>0.112517949344031</v>
      </c>
    </row>
    <row r="611" customFormat="false" ht="15" hidden="false" customHeight="false" outlineLevel="0" collapsed="false">
      <c r="A611" s="5" t="n">
        <v>44713</v>
      </c>
      <c r="B611" s="6" t="n">
        <v>4101.23</v>
      </c>
      <c r="C611" s="9" t="n">
        <f aca="false">B611/B610-1</f>
        <v>-0.00748278741091202</v>
      </c>
      <c r="D611" s="9" t="n">
        <f aca="false">LN(B611/B610)</f>
        <v>-0.00751092391214303</v>
      </c>
      <c r="E611" s="9" t="n">
        <f aca="false">B611/B606-1</f>
        <v>0.0405304606391506</v>
      </c>
      <c r="F611" s="9" t="n">
        <f aca="false">B611/B590-1</f>
        <v>-0.0130312991832277</v>
      </c>
      <c r="G611" s="0" t="n">
        <f aca="false">MAX(G610,B611)</f>
        <v>4796.56</v>
      </c>
      <c r="H611" s="9" t="n">
        <f aca="false">B611/G611-1</f>
        <v>-0.14496430775389</v>
      </c>
      <c r="I611" s="0" t="n">
        <f aca="false">IF(AND($A611&gt;=CrashTest!$B$3,$A611&lt;=CrashTest!$C$3),1,IF(AND($A611&gt;=CrashTest!$B$4,$A611&lt;=CrashTest!$C$4),2,IF(AND($A611&gt;=CrashTest!$B$5,$A611&lt;=CrashTest!$C$5),3,IF(AND($A611&gt;=CrashTest!$B$6,$A611&lt;=CrashTest!$C$6),4,IF(AND($A611&gt;=CrashTest!$B$7,$A611&lt;=CrashTest!$C$7),5,0)))))</f>
        <v>3</v>
      </c>
      <c r="J611" s="0" t="n">
        <f aca="false">IF(I611=0,"",IF(I610=I611,MAX(J610,B611),B611))</f>
        <v>4300.17</v>
      </c>
      <c r="K611" s="9" t="n">
        <f aca="false">IF(I611=0,"",B611/J611-1)</f>
        <v>-0.0462632872653873</v>
      </c>
      <c r="L611" s="0" t="n">
        <f aca="false">MATCH($A611,DailyBTC!$A:$A,0)</f>
        <v>885</v>
      </c>
      <c r="M611" s="8" t="n">
        <f aca="false">INDEX(DailyBTC!$F:$F,$L611)</f>
        <v>4289.89926107986</v>
      </c>
      <c r="N611" s="8" t="n">
        <f aca="false">INDEX(DailyETH!$F:$F,$L611)</f>
        <v>185.08429469757</v>
      </c>
      <c r="O611" s="8" t="n">
        <f aca="false">INDEX(DailyBTC!$B:$B,$L611)</f>
        <v>29825.9221992987</v>
      </c>
      <c r="P611" s="8" t="n">
        <f aca="false">INDEX(DailyETH!$B:$B,$L611)</f>
        <v>1827.6371081239</v>
      </c>
      <c r="Q611" s="9" t="n">
        <f aca="false">LN(M611/M610)</f>
        <v>-0.0201595955933774</v>
      </c>
      <c r="R611" s="9" t="n">
        <f aca="false">LN(N611/N610)</f>
        <v>-0.00842310812077392</v>
      </c>
      <c r="S611" s="9" t="n">
        <f aca="false">LN(O611/O610)</f>
        <v>-0.0650756353756187</v>
      </c>
      <c r="T611" s="9" t="n">
        <f aca="false">LN(P611/P610)</f>
        <v>-0.0634286115392153</v>
      </c>
      <c r="U611" s="9" t="n">
        <f aca="false">M611/M610-1</f>
        <v>-0.0199577495996035</v>
      </c>
      <c r="V611" s="9" t="n">
        <f aca="false">O611/O610-1</f>
        <v>-0.0630034093918911</v>
      </c>
    </row>
    <row r="612" customFormat="false" ht="15" hidden="false" customHeight="false" outlineLevel="0" collapsed="false">
      <c r="A612" s="5" t="n">
        <v>44714</v>
      </c>
      <c r="B612" s="6" t="n">
        <v>4176.82</v>
      </c>
      <c r="C612" s="9" t="n">
        <f aca="false">B612/B611-1</f>
        <v>0.0184310560490391</v>
      </c>
      <c r="D612" s="9" t="n">
        <f aca="false">LN(B612/B611)</f>
        <v>0.0182632627382028</v>
      </c>
      <c r="E612" s="9" t="n">
        <f aca="false">B612/B607-1</f>
        <v>0.0497872436682056</v>
      </c>
      <c r="F612" s="9" t="n">
        <f aca="false">B612/B591-1</f>
        <v>0.000320921187504153</v>
      </c>
      <c r="G612" s="0" t="n">
        <f aca="false">MAX(G611,B612)</f>
        <v>4796.56</v>
      </c>
      <c r="H612" s="9" t="n">
        <f aca="false">B612/G612-1</f>
        <v>-0.129205096986174</v>
      </c>
      <c r="I612" s="0" t="n">
        <f aca="false">IF(AND($A612&gt;=CrashTest!$B$3,$A612&lt;=CrashTest!$C$3),1,IF(AND($A612&gt;=CrashTest!$B$4,$A612&lt;=CrashTest!$C$4),2,IF(AND($A612&gt;=CrashTest!$B$5,$A612&lt;=CrashTest!$C$5),3,IF(AND($A612&gt;=CrashTest!$B$6,$A612&lt;=CrashTest!$C$6),4,IF(AND($A612&gt;=CrashTest!$B$7,$A612&lt;=CrashTest!$C$7),5,0)))))</f>
        <v>3</v>
      </c>
      <c r="J612" s="0" t="n">
        <f aca="false">IF(I612=0,"",IF(I611=I612,MAX(J611,B612),B612))</f>
        <v>4300.17</v>
      </c>
      <c r="K612" s="9" t="n">
        <f aca="false">IF(I612=0,"",B612/J612-1)</f>
        <v>-0.0286849124569495</v>
      </c>
      <c r="L612" s="0" t="n">
        <f aca="false">MATCH($A612,DailyBTC!$A:$A,0)</f>
        <v>886</v>
      </c>
      <c r="M612" s="8" t="n">
        <f aca="false">INDEX(DailyBTC!$F:$F,$L612)</f>
        <v>4328.54159199539</v>
      </c>
      <c r="N612" s="8" t="n">
        <f aca="false">INDEX(DailyETH!$F:$F,$L612)</f>
        <v>183.536674380308</v>
      </c>
      <c r="O612" s="8" t="n">
        <f aca="false">INDEX(DailyBTC!$B:$B,$L612)</f>
        <v>30504.2679997078</v>
      </c>
      <c r="P612" s="8" t="n">
        <f aca="false">INDEX(DailyETH!$B:$B,$L612)</f>
        <v>1835.3889748685</v>
      </c>
      <c r="Q612" s="9" t="n">
        <f aca="false">LN(M612/M611)</f>
        <v>0.00896742009944905</v>
      </c>
      <c r="R612" s="9" t="n">
        <f aca="false">LN(N612/N611)</f>
        <v>-0.00839686040829227</v>
      </c>
      <c r="S612" s="9" t="n">
        <f aca="false">LN(O612/O611)</f>
        <v>0.0224887203888479</v>
      </c>
      <c r="T612" s="9" t="n">
        <f aca="false">LN(P612/P611)</f>
        <v>0.0042324996553362</v>
      </c>
      <c r="U612" s="9" t="n">
        <f aca="false">M612/M611-1</f>
        <v>0.00900774786627578</v>
      </c>
      <c r="V612" s="9" t="n">
        <f aca="false">O612/O611-1</f>
        <v>0.0227434979504189</v>
      </c>
    </row>
    <row r="613" customFormat="false" ht="15" hidden="false" customHeight="false" outlineLevel="0" collapsed="false">
      <c r="A613" s="5" t="n">
        <v>44715</v>
      </c>
      <c r="B613" s="6" t="n">
        <v>4108.54</v>
      </c>
      <c r="C613" s="9" t="n">
        <f aca="false">B613/B612-1</f>
        <v>-0.0163473647415976</v>
      </c>
      <c r="D613" s="9" t="n">
        <f aca="false">LN(B613/B612)</f>
        <v>-0.0164824572024005</v>
      </c>
      <c r="E613" s="9" t="n">
        <f aca="false">B613/B608-1</f>
        <v>0.0124943319598603</v>
      </c>
      <c r="F613" s="9" t="n">
        <f aca="false">B613/B592-1</f>
        <v>-0.0445633544720325</v>
      </c>
      <c r="G613" s="0" t="n">
        <f aca="false">MAX(G612,B613)</f>
        <v>4796.56</v>
      </c>
      <c r="H613" s="9" t="n">
        <f aca="false">B613/G613-1</f>
        <v>-0.143440298880865</v>
      </c>
      <c r="I613" s="0" t="n">
        <f aca="false">IF(AND($A613&gt;=CrashTest!$B$3,$A613&lt;=CrashTest!$C$3),1,IF(AND($A613&gt;=CrashTest!$B$4,$A613&lt;=CrashTest!$C$4),2,IF(AND($A613&gt;=CrashTest!$B$5,$A613&lt;=CrashTest!$C$5),3,IF(AND($A613&gt;=CrashTest!$B$6,$A613&lt;=CrashTest!$C$6),4,IF(AND($A613&gt;=CrashTest!$B$7,$A613&lt;=CrashTest!$C$7),5,0)))))</f>
        <v>3</v>
      </c>
      <c r="J613" s="0" t="n">
        <f aca="false">IF(I613=0,"",IF(I612=I613,MAX(J612,B613),B613))</f>
        <v>4300.17</v>
      </c>
      <c r="K613" s="9" t="n">
        <f aca="false">IF(I613=0,"",B613/J613-1)</f>
        <v>-0.0445633544720325</v>
      </c>
      <c r="L613" s="0" t="n">
        <f aca="false">MATCH($A613,DailyBTC!$A:$A,0)</f>
        <v>887</v>
      </c>
      <c r="M613" s="8" t="n">
        <f aca="false">INDEX(DailyBTC!$F:$F,$L613)</f>
        <v>4268.81909049389</v>
      </c>
      <c r="N613" s="8" t="n">
        <f aca="false">INDEX(DailyETH!$F:$F,$L613)</f>
        <v>181.73116561952</v>
      </c>
      <c r="O613" s="8" t="n">
        <f aca="false">INDEX(DailyBTC!$B:$B,$L613)</f>
        <v>29662.6709708942</v>
      </c>
      <c r="P613" s="8" t="n">
        <f aca="false">INDEX(DailyETH!$B:$B,$L613)</f>
        <v>1773.33450613676</v>
      </c>
      <c r="Q613" s="9" t="n">
        <f aca="false">LN(M613/M612)</f>
        <v>-0.0138934411103238</v>
      </c>
      <c r="R613" s="9" t="n">
        <f aca="false">LN(N613/N612)</f>
        <v>-0.00988602481758628</v>
      </c>
      <c r="S613" s="9" t="n">
        <f aca="false">LN(O613/O612)</f>
        <v>-0.0279772226214549</v>
      </c>
      <c r="T613" s="9" t="n">
        <f aca="false">LN(P613/P612)</f>
        <v>-0.0343947584075586</v>
      </c>
      <c r="U613" s="9" t="n">
        <f aca="false">M613/M612-1</f>
        <v>-0.0137973726790415</v>
      </c>
      <c r="V613" s="9" t="n">
        <f aca="false">O613/O612-1</f>
        <v>-0.0275894844885858</v>
      </c>
    </row>
    <row r="614" customFormat="false" ht="15" hidden="false" customHeight="false" outlineLevel="0" collapsed="false">
      <c r="A614" s="5" t="n">
        <v>44718</v>
      </c>
      <c r="B614" s="6" t="n">
        <v>4121.43</v>
      </c>
      <c r="C614" s="9" t="n">
        <f aca="false">B614/B613-1</f>
        <v>0.00313736753201876</v>
      </c>
      <c r="D614" s="9" t="n">
        <f aca="false">LN(B614/B613)</f>
        <v>0.00313245626412372</v>
      </c>
      <c r="E614" s="9" t="n">
        <f aca="false">B614/B609-1</f>
        <v>-0.00885230289737959</v>
      </c>
      <c r="F614" s="9" t="n">
        <f aca="false">B614/B593-1</f>
        <v>-0.00613474741190334</v>
      </c>
      <c r="G614" s="0" t="n">
        <f aca="false">MAX(G613,B614)</f>
        <v>4796.56</v>
      </c>
      <c r="H614" s="9" t="n">
        <f aca="false">B614/G614-1</f>
        <v>-0.140752956285338</v>
      </c>
      <c r="I614" s="0" t="n">
        <f aca="false">IF(AND($A614&gt;=CrashTest!$B$3,$A614&lt;=CrashTest!$C$3),1,IF(AND($A614&gt;=CrashTest!$B$4,$A614&lt;=CrashTest!$C$4),2,IF(AND($A614&gt;=CrashTest!$B$5,$A614&lt;=CrashTest!$C$5),3,IF(AND($A614&gt;=CrashTest!$B$6,$A614&lt;=CrashTest!$C$6),4,IF(AND($A614&gt;=CrashTest!$B$7,$A614&lt;=CrashTest!$C$7),5,0)))))</f>
        <v>3</v>
      </c>
      <c r="J614" s="0" t="n">
        <f aca="false">IF(I614=0,"",IF(I613=I614,MAX(J613,B614),B614))</f>
        <v>4300.17</v>
      </c>
      <c r="K614" s="9" t="n">
        <f aca="false">IF(I614=0,"",B614/J614-1)</f>
        <v>-0.0415657985614522</v>
      </c>
      <c r="L614" s="0" t="n">
        <f aca="false">MATCH($A614,DailyBTC!$A:$A,0)</f>
        <v>890</v>
      </c>
      <c r="M614" s="8" t="n">
        <f aca="false">INDEX(DailyBTC!$F:$F,$L614)</f>
        <v>4359.3325083313</v>
      </c>
      <c r="N614" s="8" t="n">
        <f aca="false">INDEX(DailyETH!$F:$F,$L614)</f>
        <v>182.716016100358</v>
      </c>
      <c r="O614" s="8" t="n">
        <f aca="false">INDEX(DailyBTC!$B:$B,$L614)</f>
        <v>31333.6770197545</v>
      </c>
      <c r="P614" s="8" t="n">
        <f aca="false">INDEX(DailyETH!$B:$B,$L614)</f>
        <v>1857.0548635301</v>
      </c>
      <c r="Q614" s="9" t="n">
        <f aca="false">LN(M614/M613)</f>
        <v>0.0209817218338006</v>
      </c>
      <c r="R614" s="9" t="n">
        <f aca="false">LN(N614/N613)</f>
        <v>0.00540463983554462</v>
      </c>
      <c r="S614" s="9" t="n">
        <f aca="false">LN(O614/O613)</f>
        <v>0.0548040766386543</v>
      </c>
      <c r="T614" s="9" t="n">
        <f aca="false">LN(P614/P613)</f>
        <v>0.0461301500670596</v>
      </c>
      <c r="U614" s="9" t="n">
        <f aca="false">M614/M613-1</f>
        <v>0.021203385741732</v>
      </c>
      <c r="V614" s="9" t="n">
        <f aca="false">O614/O613-1</f>
        <v>0.0563336339637093</v>
      </c>
    </row>
    <row r="615" customFormat="false" ht="15" hidden="false" customHeight="false" outlineLevel="0" collapsed="false">
      <c r="A615" s="5" t="n">
        <v>44719</v>
      </c>
      <c r="B615" s="6" t="n">
        <v>4160.68</v>
      </c>
      <c r="C615" s="9" t="n">
        <f aca="false">B615/B614-1</f>
        <v>0.00952339357941301</v>
      </c>
      <c r="D615" s="9" t="n">
        <f aca="false">LN(B615/B614)</f>
        <v>0.00947833193406612</v>
      </c>
      <c r="E615" s="9" t="n">
        <f aca="false">B615/B610-1</f>
        <v>0.00690439601660176</v>
      </c>
      <c r="F615" s="9" t="n">
        <f aca="false">B615/B594-1</f>
        <v>0.00905576547168074</v>
      </c>
      <c r="G615" s="0" t="n">
        <f aca="false">MAX(G614,B615)</f>
        <v>4796.56</v>
      </c>
      <c r="H615" s="9" t="n">
        <f aca="false">B615/G615-1</f>
        <v>-0.132570008506096</v>
      </c>
      <c r="I615" s="0" t="n">
        <f aca="false">IF(AND($A615&gt;=CrashTest!$B$3,$A615&lt;=CrashTest!$C$3),1,IF(AND($A615&gt;=CrashTest!$B$4,$A615&lt;=CrashTest!$C$4),2,IF(AND($A615&gt;=CrashTest!$B$5,$A615&lt;=CrashTest!$C$5),3,IF(AND($A615&gt;=CrashTest!$B$6,$A615&lt;=CrashTest!$C$6),4,IF(AND($A615&gt;=CrashTest!$B$7,$A615&lt;=CrashTest!$C$7),5,0)))))</f>
        <v>3</v>
      </c>
      <c r="J615" s="0" t="n">
        <f aca="false">IF(I615=0,"",IF(I614=I615,MAX(J614,B615),B615))</f>
        <v>4300.17</v>
      </c>
      <c r="K615" s="9" t="n">
        <f aca="false">IF(I615=0,"",B615/J615-1)</f>
        <v>-0.0324382524411825</v>
      </c>
      <c r="L615" s="0" t="n">
        <f aca="false">MATCH($A615,DailyBTC!$A:$A,0)</f>
        <v>891</v>
      </c>
      <c r="M615" s="8" t="n">
        <f aca="false">INDEX(DailyBTC!$F:$F,$L615)</f>
        <v>4363.27969723317</v>
      </c>
      <c r="N615" s="8" t="n">
        <f aca="false">INDEX(DailyETH!$F:$F,$L615)</f>
        <v>182.255081326531</v>
      </c>
      <c r="O615" s="8" t="n">
        <f aca="false">INDEX(DailyBTC!$B:$B,$L615)</f>
        <v>31175.0324289889</v>
      </c>
      <c r="P615" s="8" t="n">
        <f aca="false">INDEX(DailyETH!$B:$B,$L615)</f>
        <v>1812.55737521917</v>
      </c>
      <c r="Q615" s="9" t="n">
        <f aca="false">LN(M615/M614)</f>
        <v>0.000905047496844493</v>
      </c>
      <c r="R615" s="9" t="n">
        <f aca="false">LN(N615/N614)</f>
        <v>-0.00252587134784576</v>
      </c>
      <c r="S615" s="9" t="n">
        <f aca="false">LN(O615/O614)</f>
        <v>-0.00507593046756552</v>
      </c>
      <c r="T615" s="9" t="n">
        <f aca="false">LN(P615/P614)</f>
        <v>-0.0242530635685903</v>
      </c>
      <c r="U615" s="9" t="n">
        <f aca="false">M615/M614-1</f>
        <v>0.000905457175913949</v>
      </c>
      <c r="V615" s="9" t="n">
        <f aca="false">O615/O614-1</f>
        <v>-0.00506306970182857</v>
      </c>
    </row>
    <row r="616" customFormat="false" ht="15" hidden="false" customHeight="false" outlineLevel="0" collapsed="false">
      <c r="A616" s="5" t="n">
        <v>44720</v>
      </c>
      <c r="B616" s="6" t="n">
        <v>4115.77</v>
      </c>
      <c r="C616" s="9" t="n">
        <f aca="false">B616/B615-1</f>
        <v>-0.0107939086880029</v>
      </c>
      <c r="D616" s="9" t="n">
        <f aca="false">LN(B616/B615)</f>
        <v>-0.0108525855374208</v>
      </c>
      <c r="E616" s="9" t="n">
        <f aca="false">B616/B611-1</f>
        <v>0.00354527788005088</v>
      </c>
      <c r="F616" s="9" t="n">
        <f aca="false">B616/B595-1</f>
        <v>0.0312008298173001</v>
      </c>
      <c r="G616" s="0" t="n">
        <f aca="false">MAX(G615,B616)</f>
        <v>4796.56</v>
      </c>
      <c r="H616" s="9" t="n">
        <f aca="false">B616/G616-1</f>
        <v>-0.141932968627516</v>
      </c>
      <c r="I616" s="0" t="n">
        <f aca="false">IF(AND($A616&gt;=CrashTest!$B$3,$A616&lt;=CrashTest!$C$3),1,IF(AND($A616&gt;=CrashTest!$B$4,$A616&lt;=CrashTest!$C$4),2,IF(AND($A616&gt;=CrashTest!$B$5,$A616&lt;=CrashTest!$C$5),3,IF(AND($A616&gt;=CrashTest!$B$6,$A616&lt;=CrashTest!$C$6),4,IF(AND($A616&gt;=CrashTest!$B$7,$A616&lt;=CrashTest!$C$7),5,0)))))</f>
        <v>3</v>
      </c>
      <c r="J616" s="0" t="n">
        <f aca="false">IF(I616=0,"",IF(I615=I616,MAX(J615,B616),B616))</f>
        <v>4300.17</v>
      </c>
      <c r="K616" s="9" t="n">
        <f aca="false">IF(I616=0,"",B616/J616-1)</f>
        <v>-0.0428820255943369</v>
      </c>
      <c r="L616" s="0" t="n">
        <f aca="false">MATCH($A616,DailyBTC!$A:$A,0)</f>
        <v>892</v>
      </c>
      <c r="M616" s="8" t="n">
        <f aca="false">INDEX(DailyBTC!$F:$F,$L616)</f>
        <v>4309.88895899832</v>
      </c>
      <c r="N616" s="8" t="n">
        <f aca="false">INDEX(DailyETH!$F:$F,$L616)</f>
        <v>182.045825870195</v>
      </c>
      <c r="O616" s="8" t="n">
        <f aca="false">INDEX(DailyBTC!$B:$B,$L616)</f>
        <v>30228.464698422</v>
      </c>
      <c r="P616" s="8" t="n">
        <f aca="false">INDEX(DailyETH!$B:$B,$L616)</f>
        <v>1794.50157685564</v>
      </c>
      <c r="Q616" s="9" t="n">
        <f aca="false">LN(M616/M615)</f>
        <v>-0.0123118585079212</v>
      </c>
      <c r="R616" s="9" t="n">
        <f aca="false">LN(N616/N615)</f>
        <v>-0.00114880569999622</v>
      </c>
      <c r="S616" s="9" t="n">
        <f aca="false">LN(O616/O615)</f>
        <v>-0.0308335116376828</v>
      </c>
      <c r="T616" s="9" t="n">
        <f aca="false">LN(P616/P615)</f>
        <v>-0.0100114522179945</v>
      </c>
      <c r="U616" s="9" t="n">
        <f aca="false">M616/M615-1</f>
        <v>-0.0122363776653387</v>
      </c>
      <c r="V616" s="9" t="n">
        <f aca="false">O616/O615-1</f>
        <v>-0.0303630070866168</v>
      </c>
    </row>
    <row r="617" customFormat="false" ht="15" hidden="false" customHeight="false" outlineLevel="0" collapsed="false">
      <c r="A617" s="5" t="n">
        <v>44721</v>
      </c>
      <c r="B617" s="6" t="n">
        <v>4017.82</v>
      </c>
      <c r="C617" s="9" t="n">
        <f aca="false">B617/B616-1</f>
        <v>-0.0237987059529566</v>
      </c>
      <c r="D617" s="9" t="n">
        <f aca="false">LN(B617/B616)</f>
        <v>-0.0240864699337348</v>
      </c>
      <c r="E617" s="9" t="n">
        <f aca="false">B617/B612-1</f>
        <v>-0.0380672377550384</v>
      </c>
      <c r="F617" s="9" t="n">
        <f aca="false">B617/B596-1</f>
        <v>0.00419139975756355</v>
      </c>
      <c r="G617" s="0" t="n">
        <f aca="false">MAX(G616,B617)</f>
        <v>4796.56</v>
      </c>
      <c r="H617" s="9" t="n">
        <f aca="false">B617/G617-1</f>
        <v>-0.162353853595076</v>
      </c>
      <c r="I617" s="0" t="n">
        <f aca="false">IF(AND($A617&gt;=CrashTest!$B$3,$A617&lt;=CrashTest!$C$3),1,IF(AND($A617&gt;=CrashTest!$B$4,$A617&lt;=CrashTest!$C$4),2,IF(AND($A617&gt;=CrashTest!$B$5,$A617&lt;=CrashTest!$C$5),3,IF(AND($A617&gt;=CrashTest!$B$6,$A617&lt;=CrashTest!$C$6),4,IF(AND($A617&gt;=CrashTest!$B$7,$A617&lt;=CrashTest!$C$7),5,0)))))</f>
        <v>3</v>
      </c>
      <c r="J617" s="0" t="n">
        <f aca="false">IF(I617=0,"",IF(I616=I617,MAX(J616,B617),B617))</f>
        <v>4300.17</v>
      </c>
      <c r="K617" s="9" t="n">
        <f aca="false">IF(I617=0,"",B617/J617-1)</f>
        <v>-0.0656601948295067</v>
      </c>
      <c r="L617" s="0" t="n">
        <f aca="false">MATCH($A617,DailyBTC!$A:$A,0)</f>
        <v>893</v>
      </c>
      <c r="M617" s="8" t="n">
        <f aca="false">INDEX(DailyBTC!$F:$F,$L617)</f>
        <v>4285.79535959568</v>
      </c>
      <c r="N617" s="8" t="n">
        <f aca="false">INDEX(DailyETH!$F:$F,$L617)</f>
        <v>180.695071530094</v>
      </c>
      <c r="O617" s="8" t="n">
        <f aca="false">INDEX(DailyBTC!$B:$B,$L617)</f>
        <v>30064.4855289305</v>
      </c>
      <c r="P617" s="8" t="n">
        <f aca="false">INDEX(DailyETH!$B:$B,$L617)</f>
        <v>1787.18229456458</v>
      </c>
      <c r="Q617" s="9" t="n">
        <f aca="false">LN(M617/M616)</f>
        <v>-0.00560599054338834</v>
      </c>
      <c r="R617" s="9" t="n">
        <f aca="false">LN(N617/N616)</f>
        <v>-0.00744752297379334</v>
      </c>
      <c r="S617" s="9" t="n">
        <f aca="false">LN(O617/O616)</f>
        <v>-0.00543942776667561</v>
      </c>
      <c r="T617" s="9" t="n">
        <f aca="false">LN(P617/P616)</f>
        <v>-0.00408706783866514</v>
      </c>
      <c r="U617" s="9" t="n">
        <f aca="false">M617/M616-1</f>
        <v>-0.00559030630066104</v>
      </c>
      <c r="V617" s="9" t="n">
        <f aca="false">O617/O616-1</f>
        <v>-0.00542466086608961</v>
      </c>
    </row>
    <row r="618" customFormat="false" ht="15" hidden="false" customHeight="false" outlineLevel="0" collapsed="false">
      <c r="A618" s="5" t="n">
        <v>44722</v>
      </c>
      <c r="B618" s="6" t="n">
        <v>3900.86</v>
      </c>
      <c r="C618" s="9" t="n">
        <f aca="false">B618/B617-1</f>
        <v>-0.0291103135531209</v>
      </c>
      <c r="D618" s="9" t="n">
        <f aca="false">LN(B618/B617)</f>
        <v>-0.0295424253353612</v>
      </c>
      <c r="E618" s="9" t="n">
        <f aca="false">B618/B613-1</f>
        <v>-0.050548369980577</v>
      </c>
      <c r="F618" s="9" t="n">
        <f aca="false">B618/B597-1</f>
        <v>-0.00872132913869239</v>
      </c>
      <c r="G618" s="0" t="n">
        <f aca="false">MAX(G617,B618)</f>
        <v>4796.56</v>
      </c>
      <c r="H618" s="9" t="n">
        <f aca="false">B618/G618-1</f>
        <v>-0.186737995563487</v>
      </c>
      <c r="I618" s="0" t="n">
        <f aca="false">IF(AND($A618&gt;=CrashTest!$B$3,$A618&lt;=CrashTest!$C$3),1,IF(AND($A618&gt;=CrashTest!$B$4,$A618&lt;=CrashTest!$C$4),2,IF(AND($A618&gt;=CrashTest!$B$5,$A618&lt;=CrashTest!$C$5),3,IF(AND($A618&gt;=CrashTest!$B$6,$A618&lt;=CrashTest!$C$6),4,IF(AND($A618&gt;=CrashTest!$B$7,$A618&lt;=CrashTest!$C$7),5,0)))))</f>
        <v>3</v>
      </c>
      <c r="J618" s="0" t="n">
        <f aca="false">IF(I618=0,"",IF(I617=I618,MAX(J617,B618),B618))</f>
        <v>4300.17</v>
      </c>
      <c r="K618" s="9" t="n">
        <f aca="false">IF(I618=0,"",B618/J618-1)</f>
        <v>-0.0928591195231816</v>
      </c>
      <c r="L618" s="0" t="n">
        <f aca="false">MATCH($A618,DailyBTC!$A:$A,0)</f>
        <v>894</v>
      </c>
      <c r="M618" s="8" t="n">
        <f aca="false">INDEX(DailyBTC!$F:$F,$L618)</f>
        <v>4228.04591991182</v>
      </c>
      <c r="N618" s="8" t="n">
        <f aca="false">INDEX(DailyETH!$F:$F,$L618)</f>
        <v>178.872576597546</v>
      </c>
      <c r="O618" s="8" t="n">
        <f aca="false">INDEX(DailyBTC!$B:$B,$L618)</f>
        <v>29070.4000300994</v>
      </c>
      <c r="P618" s="8" t="n">
        <f aca="false">INDEX(DailyETH!$B:$B,$L618)</f>
        <v>1662.50309760374</v>
      </c>
      <c r="Q618" s="9" t="n">
        <f aca="false">LN(M618/M617)</f>
        <v>-0.0135662208115969</v>
      </c>
      <c r="R618" s="9" t="n">
        <f aca="false">LN(N618/N617)</f>
        <v>-0.0101372331419324</v>
      </c>
      <c r="S618" s="9" t="n">
        <f aca="false">LN(O618/O617)</f>
        <v>-0.0336241169839476</v>
      </c>
      <c r="T618" s="9" t="n">
        <f aca="false">LN(P618/P617)</f>
        <v>-0.072315885715919</v>
      </c>
      <c r="U618" s="9" t="n">
        <f aca="false">M618/M617-1</f>
        <v>-0.0134746143570669</v>
      </c>
      <c r="V618" s="9" t="n">
        <f aca="false">O618/O617-1</f>
        <v>-0.0330651092590462</v>
      </c>
    </row>
    <row r="619" customFormat="false" ht="15" hidden="false" customHeight="false" outlineLevel="0" collapsed="false">
      <c r="A619" s="5" t="n">
        <v>44725</v>
      </c>
      <c r="B619" s="6" t="n">
        <v>3749.63</v>
      </c>
      <c r="C619" s="9" t="n">
        <f aca="false">B619/B618-1</f>
        <v>-0.0387683741533919</v>
      </c>
      <c r="D619" s="9" t="n">
        <f aca="false">LN(B619/B618)</f>
        <v>-0.0395398731989582</v>
      </c>
      <c r="E619" s="9" t="n">
        <f aca="false">B619/B614-1</f>
        <v>-0.0902114072057515</v>
      </c>
      <c r="F619" s="9" t="n">
        <f aca="false">B619/B598-1</f>
        <v>-0.0459150958759109</v>
      </c>
      <c r="G619" s="0" t="n">
        <f aca="false">MAX(G618,B619)</f>
        <v>4796.56</v>
      </c>
      <c r="H619" s="9" t="n">
        <f aca="false">B619/G619-1</f>
        <v>-0.218266841236219</v>
      </c>
      <c r="I619" s="0" t="n">
        <f aca="false">IF(AND($A619&gt;=CrashTest!$B$3,$A619&lt;=CrashTest!$C$3),1,IF(AND($A619&gt;=CrashTest!$B$4,$A619&lt;=CrashTest!$C$4),2,IF(AND($A619&gt;=CrashTest!$B$5,$A619&lt;=CrashTest!$C$5),3,IF(AND($A619&gt;=CrashTest!$B$6,$A619&lt;=CrashTest!$C$6),4,IF(AND($A619&gt;=CrashTest!$B$7,$A619&lt;=CrashTest!$C$7),5,0)))))</f>
        <v>3</v>
      </c>
      <c r="J619" s="0" t="n">
        <f aca="false">IF(I619=0,"",IF(I618=I619,MAX(J618,B619),B619))</f>
        <v>4300.17</v>
      </c>
      <c r="K619" s="9" t="n">
        <f aca="false">IF(I619=0,"",B619/J619-1)</f>
        <v>-0.128027496587344</v>
      </c>
      <c r="L619" s="0" t="n">
        <f aca="false">MATCH($A619,DailyBTC!$A:$A,0)</f>
        <v>897</v>
      </c>
      <c r="M619" s="8" t="n">
        <f aca="false">INDEX(DailyBTC!$F:$F,$L619)</f>
        <v>4038.21094128361</v>
      </c>
      <c r="N619" s="8" t="n">
        <f aca="false">INDEX(DailyETH!$F:$F,$L619)</f>
        <v>174.033071355064</v>
      </c>
      <c r="O619" s="8" t="n">
        <f aca="false">INDEX(DailyBTC!$B:$B,$L619)</f>
        <v>22316.2570400351</v>
      </c>
      <c r="P619" s="8" t="n">
        <f aca="false">INDEX(DailyETH!$B:$B,$L619)</f>
        <v>1192.1638591467</v>
      </c>
      <c r="Q619" s="9" t="n">
        <f aca="false">LN(M619/M618)</f>
        <v>-0.0459381712791453</v>
      </c>
      <c r="R619" s="9" t="n">
        <f aca="false">LN(N619/N618)</f>
        <v>-0.0274283433493354</v>
      </c>
      <c r="S619" s="9" t="n">
        <f aca="false">LN(O619/O618)</f>
        <v>-0.26440504728969</v>
      </c>
      <c r="T619" s="9" t="n">
        <f aca="false">LN(P619/P618)</f>
        <v>-0.332554331843723</v>
      </c>
      <c r="U619" s="9" t="n">
        <f aca="false">M619/M618-1</f>
        <v>-0.0448989869609001</v>
      </c>
      <c r="V619" s="9" t="n">
        <f aca="false">O619/O618-1</f>
        <v>-0.232337462954451</v>
      </c>
    </row>
    <row r="620" customFormat="false" ht="15" hidden="false" customHeight="false" outlineLevel="0" collapsed="false">
      <c r="A620" s="5" t="n">
        <v>44726</v>
      </c>
      <c r="B620" s="6" t="n">
        <v>3735.48</v>
      </c>
      <c r="C620" s="9" t="n">
        <f aca="false">B620/B619-1</f>
        <v>-0.00377370567229307</v>
      </c>
      <c r="D620" s="9" t="n">
        <f aca="false">LN(B620/B619)</f>
        <v>-0.00378084406399545</v>
      </c>
      <c r="E620" s="9" t="n">
        <f aca="false">B620/B615-1</f>
        <v>-0.102194833536826</v>
      </c>
      <c r="F620" s="9" t="n">
        <f aca="false">B620/B599-1</f>
        <v>-0.0716744244996757</v>
      </c>
      <c r="G620" s="0" t="n">
        <f aca="false">MAX(G619,B620)</f>
        <v>4796.56</v>
      </c>
      <c r="H620" s="9" t="n">
        <f aca="false">B620/G620-1</f>
        <v>-0.221216872091666</v>
      </c>
      <c r="I620" s="0" t="n">
        <f aca="false">IF(AND($A620&gt;=CrashTest!$B$3,$A620&lt;=CrashTest!$C$3),1,IF(AND($A620&gt;=CrashTest!$B$4,$A620&lt;=CrashTest!$C$4),2,IF(AND($A620&gt;=CrashTest!$B$5,$A620&lt;=CrashTest!$C$5),3,IF(AND($A620&gt;=CrashTest!$B$6,$A620&lt;=CrashTest!$C$6),4,IF(AND($A620&gt;=CrashTest!$B$7,$A620&lt;=CrashTest!$C$7),5,0)))))</f>
        <v>3</v>
      </c>
      <c r="J620" s="0" t="n">
        <f aca="false">IF(I620=0,"",IF(I619=I620,MAX(J619,B620),B620))</f>
        <v>4300.17</v>
      </c>
      <c r="K620" s="9" t="n">
        <f aca="false">IF(I620=0,"",B620/J620-1)</f>
        <v>-0.131318064169556</v>
      </c>
      <c r="L620" s="0" t="n">
        <f aca="false">MATCH($A620,DailyBTC!$A:$A,0)</f>
        <v>898</v>
      </c>
      <c r="M620" s="8" t="n">
        <f aca="false">INDEX(DailyBTC!$F:$F,$L620)</f>
        <v>4066.52274914885</v>
      </c>
      <c r="N620" s="8" t="n">
        <f aca="false">INDEX(DailyETH!$F:$F,$L620)</f>
        <v>176.54781555381</v>
      </c>
      <c r="O620" s="8" t="n">
        <f aca="false">INDEX(DailyBTC!$B:$B,$L620)</f>
        <v>22072.8663085915</v>
      </c>
      <c r="P620" s="8" t="n">
        <f aca="false">INDEX(DailyETH!$B:$B,$L620)</f>
        <v>1205.54458474576</v>
      </c>
      <c r="Q620" s="9" t="n">
        <f aca="false">LN(M620/M619)</f>
        <v>0.00698651531515081</v>
      </c>
      <c r="R620" s="9" t="n">
        <f aca="false">LN(N620/N619)</f>
        <v>0.0143464029238712</v>
      </c>
      <c r="S620" s="9" t="n">
        <f aca="false">LN(O620/O619)</f>
        <v>-0.0109663427557049</v>
      </c>
      <c r="T620" s="9" t="n">
        <f aca="false">LN(P620/P619)</f>
        <v>0.0111613774752436</v>
      </c>
      <c r="U620" s="9" t="n">
        <f aca="false">M620/M619-1</f>
        <v>0.00701097794961503</v>
      </c>
      <c r="V620" s="9" t="n">
        <f aca="false">O620/O619-1</f>
        <v>-0.0109064316209909</v>
      </c>
    </row>
    <row r="621" customFormat="false" ht="15" hidden="false" customHeight="false" outlineLevel="0" collapsed="false">
      <c r="A621" s="5" t="n">
        <v>44727</v>
      </c>
      <c r="B621" s="6" t="n">
        <v>3789.99</v>
      </c>
      <c r="C621" s="9" t="n">
        <f aca="false">B621/B620-1</f>
        <v>0.0145925021683959</v>
      </c>
      <c r="D621" s="9" t="n">
        <f aca="false">LN(B621/B620)</f>
        <v>0.0144870561846449</v>
      </c>
      <c r="E621" s="9" t="n">
        <f aca="false">B621/B616-1</f>
        <v>-0.0791540829541011</v>
      </c>
      <c r="F621" s="9" t="n">
        <f aca="false">B621/B600-1</f>
        <v>-0.0543960718660883</v>
      </c>
      <c r="G621" s="0" t="n">
        <f aca="false">MAX(G620,B621)</f>
        <v>4796.56</v>
      </c>
      <c r="H621" s="9" t="n">
        <f aca="false">B621/G621-1</f>
        <v>-0.209852477608953</v>
      </c>
      <c r="I621" s="0" t="n">
        <f aca="false">IF(AND($A621&gt;=CrashTest!$B$3,$A621&lt;=CrashTest!$C$3),1,IF(AND($A621&gt;=CrashTest!$B$4,$A621&lt;=CrashTest!$C$4),2,IF(AND($A621&gt;=CrashTest!$B$5,$A621&lt;=CrashTest!$C$5),3,IF(AND($A621&gt;=CrashTest!$B$6,$A621&lt;=CrashTest!$C$6),4,IF(AND($A621&gt;=CrashTest!$B$7,$A621&lt;=CrashTest!$C$7),5,0)))))</f>
        <v>3</v>
      </c>
      <c r="J621" s="0" t="n">
        <f aca="false">IF(I621=0,"",IF(I620=I621,MAX(J620,B621),B621))</f>
        <v>4300.17</v>
      </c>
      <c r="K621" s="9" t="n">
        <f aca="false">IF(I621=0,"",B621/J621-1)</f>
        <v>-0.118641821137304</v>
      </c>
      <c r="L621" s="0" t="n">
        <f aca="false">MATCH($A621,DailyBTC!$A:$A,0)</f>
        <v>899</v>
      </c>
      <c r="M621" s="8" t="n">
        <f aca="false">INDEX(DailyBTC!$F:$F,$L621)</f>
        <v>4067.87954888409</v>
      </c>
      <c r="N621" s="8" t="n">
        <f aca="false">INDEX(DailyETH!$F:$F,$L621)</f>
        <v>175.517492060745</v>
      </c>
      <c r="O621" s="8" t="n">
        <f aca="false">INDEX(DailyBTC!$B:$B,$L621)</f>
        <v>22520.7910087668</v>
      </c>
      <c r="P621" s="8" t="n">
        <f aca="false">INDEX(DailyETH!$B:$B,$L621)</f>
        <v>1228.52421186441</v>
      </c>
      <c r="Q621" s="9" t="n">
        <f aca="false">LN(M621/M620)</f>
        <v>0.000333595437776312</v>
      </c>
      <c r="R621" s="9" t="n">
        <f aca="false">LN(N621/N620)</f>
        <v>-0.00585304153627065</v>
      </c>
      <c r="S621" s="9" t="n">
        <f aca="false">LN(O621/O620)</f>
        <v>0.0200898420218053</v>
      </c>
      <c r="T621" s="9" t="n">
        <f aca="false">LN(P621/P620)</f>
        <v>0.0188822188642739</v>
      </c>
      <c r="U621" s="9" t="n">
        <f aca="false">M621/M620-1</f>
        <v>0.000333651086922293</v>
      </c>
      <c r="V621" s="9" t="n">
        <f aca="false">O621/O620-1</f>
        <v>0.0202930010952385</v>
      </c>
    </row>
    <row r="622" customFormat="false" ht="15" hidden="false" customHeight="false" outlineLevel="0" collapsed="false">
      <c r="A622" s="5" t="n">
        <v>44728</v>
      </c>
      <c r="B622" s="6" t="n">
        <v>3666.77</v>
      </c>
      <c r="C622" s="9" t="n">
        <f aca="false">B622/B621-1</f>
        <v>-0.0325119591344568</v>
      </c>
      <c r="D622" s="9" t="n">
        <f aca="false">LN(B622/B621)</f>
        <v>-0.0330522150170839</v>
      </c>
      <c r="E622" s="9" t="n">
        <f aca="false">B622/B617-1</f>
        <v>-0.0873732521616201</v>
      </c>
      <c r="F622" s="9" t="n">
        <f aca="false">B622/B601-1</f>
        <v>-0.103227068735708</v>
      </c>
      <c r="G622" s="0" t="n">
        <f aca="false">MAX(G621,B622)</f>
        <v>4796.56</v>
      </c>
      <c r="H622" s="9" t="n">
        <f aca="false">B622/G622-1</f>
        <v>-0.235541721567123</v>
      </c>
      <c r="I622" s="0" t="n">
        <f aca="false">IF(AND($A622&gt;=CrashTest!$B$3,$A622&lt;=CrashTest!$C$3),1,IF(AND($A622&gt;=CrashTest!$B$4,$A622&lt;=CrashTest!$C$4),2,IF(AND($A622&gt;=CrashTest!$B$5,$A622&lt;=CrashTest!$C$5),3,IF(AND($A622&gt;=CrashTest!$B$6,$A622&lt;=CrashTest!$C$6),4,IF(AND($A622&gt;=CrashTest!$B$7,$A622&lt;=CrashTest!$C$7),5,0)))))</f>
        <v>3</v>
      </c>
      <c r="J622" s="0" t="n">
        <f aca="false">IF(I622=0,"",IF(I621=I622,MAX(J621,B622),B622))</f>
        <v>4300.17</v>
      </c>
      <c r="K622" s="9" t="n">
        <f aca="false">IF(I622=0,"",B622/J622-1)</f>
        <v>-0.147296502231307</v>
      </c>
      <c r="L622" s="0" t="n">
        <f aca="false">MATCH($A622,DailyBTC!$A:$A,0)</f>
        <v>900</v>
      </c>
      <c r="M622" s="8" t="n">
        <f aca="false">INDEX(DailyBTC!$F:$F,$L622)</f>
        <v>4060.58809069414</v>
      </c>
      <c r="N622" s="8" t="n">
        <f aca="false">INDEX(DailyETH!$F:$F,$L622)</f>
        <v>175.559200754168</v>
      </c>
      <c r="O622" s="8" t="n">
        <f aca="false">INDEX(DailyBTC!$B:$B,$L622)</f>
        <v>20310.1769848042</v>
      </c>
      <c r="P622" s="8" t="n">
        <f aca="false">INDEX(DailyETH!$B:$B,$L622)</f>
        <v>1062.05631794272</v>
      </c>
      <c r="Q622" s="9" t="n">
        <f aca="false">LN(M622/M621)</f>
        <v>-0.00179405528052095</v>
      </c>
      <c r="R622" s="9" t="n">
        <f aca="false">LN(N622/N621)</f>
        <v>0.000237604457792162</v>
      </c>
      <c r="S622" s="9" t="n">
        <f aca="false">LN(O622/O621)</f>
        <v>-0.103316837652955</v>
      </c>
      <c r="T622" s="9" t="n">
        <f aca="false">LN(P622/P621)</f>
        <v>-0.145606669770633</v>
      </c>
      <c r="U622" s="9" t="n">
        <f aca="false">M622/M621-1</f>
        <v>-0.00179244692531599</v>
      </c>
      <c r="V622" s="9" t="n">
        <f aca="false">O622/O621-1</f>
        <v>-0.0981588090357067</v>
      </c>
    </row>
    <row r="623" customFormat="false" ht="15" hidden="false" customHeight="false" outlineLevel="0" collapsed="false">
      <c r="A623" s="5" t="n">
        <v>44729</v>
      </c>
      <c r="B623" s="6" t="n">
        <v>3674.84</v>
      </c>
      <c r="C623" s="9" t="n">
        <f aca="false">B623/B622-1</f>
        <v>0.00220084706703716</v>
      </c>
      <c r="D623" s="9" t="n">
        <f aca="false">LN(B623/B622)</f>
        <v>0.00219842875071052</v>
      </c>
      <c r="E623" s="9" t="n">
        <f aca="false">B623/B618-1</f>
        <v>-0.057941069405208</v>
      </c>
      <c r="F623" s="9" t="n">
        <f aca="false">B623/B602-1</f>
        <v>-0.0634200546425804</v>
      </c>
      <c r="G623" s="0" t="n">
        <f aca="false">MAX(G622,B623)</f>
        <v>4796.56</v>
      </c>
      <c r="H623" s="9" t="n">
        <f aca="false">B623/G623-1</f>
        <v>-0.233859265807162</v>
      </c>
      <c r="I623" s="0" t="n">
        <f aca="false">IF(AND($A623&gt;=CrashTest!$B$3,$A623&lt;=CrashTest!$C$3),1,IF(AND($A623&gt;=CrashTest!$B$4,$A623&lt;=CrashTest!$C$4),2,IF(AND($A623&gt;=CrashTest!$B$5,$A623&lt;=CrashTest!$C$5),3,IF(AND($A623&gt;=CrashTest!$B$6,$A623&lt;=CrashTest!$C$6),4,IF(AND($A623&gt;=CrashTest!$B$7,$A623&lt;=CrashTest!$C$7),5,0)))))</f>
        <v>3</v>
      </c>
      <c r="J623" s="0" t="n">
        <f aca="false">IF(I623=0,"",IF(I622=I623,MAX(J622,B623),B623))</f>
        <v>4300.17</v>
      </c>
      <c r="K623" s="9" t="n">
        <f aca="false">IF(I623=0,"",B623/J623-1)</f>
        <v>-0.145419832239191</v>
      </c>
      <c r="L623" s="0" t="n">
        <f aca="false">MATCH($A623,DailyBTC!$A:$A,0)</f>
        <v>901</v>
      </c>
      <c r="M623" s="8" t="n">
        <f aca="false">INDEX(DailyBTC!$F:$F,$L623)</f>
        <v>4084.22983729939</v>
      </c>
      <c r="N623" s="8" t="n">
        <f aca="false">INDEX(DailyETH!$F:$F,$L623)</f>
        <v>177.350134596434</v>
      </c>
      <c r="O623" s="8" t="n">
        <f aca="false">INDEX(DailyBTC!$B:$B,$L623)</f>
        <v>20464.9290873174</v>
      </c>
      <c r="P623" s="8" t="n">
        <f aca="false">INDEX(DailyETH!$B:$B,$L623)</f>
        <v>1087.0124880187</v>
      </c>
      <c r="Q623" s="9" t="n">
        <f aca="false">LN(M623/M622)</f>
        <v>0.00580536316773364</v>
      </c>
      <c r="R623" s="9" t="n">
        <f aca="false">LN(N623/N622)</f>
        <v>0.010149627891666</v>
      </c>
      <c r="S623" s="9" t="n">
        <f aca="false">LN(O623/O622)</f>
        <v>0.00759055514224751</v>
      </c>
      <c r="T623" s="9" t="n">
        <f aca="false">LN(P623/P622)</f>
        <v>0.0232261450991502</v>
      </c>
      <c r="U623" s="9" t="n">
        <f aca="false">M623/M622-1</f>
        <v>0.00582224694482858</v>
      </c>
      <c r="V623" s="9" t="n">
        <f aca="false">O623/O622-1</f>
        <v>0.00761943643469887</v>
      </c>
    </row>
    <row r="624" customFormat="false" ht="15" hidden="false" customHeight="false" outlineLevel="0" collapsed="false">
      <c r="A624" s="5" t="n">
        <v>44733</v>
      </c>
      <c r="B624" s="6" t="n">
        <v>3764.79</v>
      </c>
      <c r="C624" s="9" t="n">
        <f aca="false">B624/B623-1</f>
        <v>0.0244772561526487</v>
      </c>
      <c r="D624" s="9" t="n">
        <f aca="false">LN(B624/B623)</f>
        <v>0.0241824885017846</v>
      </c>
      <c r="E624" s="9" t="n">
        <f aca="false">B624/B619-1</f>
        <v>0.00404306558247081</v>
      </c>
      <c r="F624" s="9" t="n">
        <f aca="false">B624/B603-1</f>
        <v>-0.0348647325285391</v>
      </c>
      <c r="G624" s="0" t="n">
        <f aca="false">MAX(G623,B624)</f>
        <v>4796.56</v>
      </c>
      <c r="H624" s="9" t="n">
        <f aca="false">B624/G624-1</f>
        <v>-0.215106242807345</v>
      </c>
      <c r="I624" s="0" t="n">
        <f aca="false">IF(AND($A624&gt;=CrashTest!$B$3,$A624&lt;=CrashTest!$C$3),1,IF(AND($A624&gt;=CrashTest!$B$4,$A624&lt;=CrashTest!$C$4),2,IF(AND($A624&gt;=CrashTest!$B$5,$A624&lt;=CrashTest!$C$5),3,IF(AND($A624&gt;=CrashTest!$B$6,$A624&lt;=CrashTest!$C$6),4,IF(AND($A624&gt;=CrashTest!$B$7,$A624&lt;=CrashTest!$C$7),5,0)))))</f>
        <v>3</v>
      </c>
      <c r="J624" s="0" t="n">
        <f aca="false">IF(I624=0,"",IF(I623=I624,MAX(J623,B624),B624))</f>
        <v>4300.17</v>
      </c>
      <c r="K624" s="9" t="n">
        <f aca="false">IF(I624=0,"",B624/J624-1)</f>
        <v>-0.124502054569936</v>
      </c>
      <c r="L624" s="0" t="n">
        <f aca="false">MATCH($A624,DailyBTC!$A:$A,0)</f>
        <v>905</v>
      </c>
      <c r="M624" s="8" t="n">
        <f aca="false">INDEX(DailyBTC!$F:$F,$L624)</f>
        <v>4066.49840676394</v>
      </c>
      <c r="N624" s="8" t="n">
        <f aca="false">INDEX(DailyETH!$F:$F,$L624)</f>
        <v>185.100790451314</v>
      </c>
      <c r="O624" s="8" t="n">
        <f aca="false">INDEX(DailyBTC!$B:$B,$L624)</f>
        <v>20688.4651312098</v>
      </c>
      <c r="P624" s="8" t="n">
        <f aca="false">INDEX(DailyETH!$B:$B,$L624)</f>
        <v>1124.80054354179</v>
      </c>
      <c r="Q624" s="9" t="n">
        <f aca="false">LN(M624/M623)</f>
        <v>-0.00435088938710194</v>
      </c>
      <c r="R624" s="9" t="n">
        <f aca="false">LN(N624/N623)</f>
        <v>0.042774549821356</v>
      </c>
      <c r="S624" s="9" t="n">
        <f aca="false">LN(O624/O623)</f>
        <v>0.0108636600500791</v>
      </c>
      <c r="T624" s="9" t="n">
        <f aca="false">LN(P624/P623)</f>
        <v>0.0341726287175694</v>
      </c>
      <c r="U624" s="9" t="n">
        <f aca="false">M624/M623-1</f>
        <v>-0.00434143798018305</v>
      </c>
      <c r="V624" s="9" t="n">
        <f aca="false">O624/O623-1</f>
        <v>0.0109228838731199</v>
      </c>
    </row>
    <row r="625" customFormat="false" ht="15" hidden="false" customHeight="false" outlineLevel="0" collapsed="false">
      <c r="A625" s="5" t="n">
        <v>44734</v>
      </c>
      <c r="B625" s="6" t="n">
        <v>3759.89</v>
      </c>
      <c r="C625" s="9" t="n">
        <f aca="false">B625/B624-1</f>
        <v>-0.00130153341886274</v>
      </c>
      <c r="D625" s="9" t="n">
        <f aca="false">LN(B625/B624)</f>
        <v>-0.00130238114912897</v>
      </c>
      <c r="E625" s="9" t="n">
        <f aca="false">B625/B620-1</f>
        <v>0.00653463544176391</v>
      </c>
      <c r="F625" s="9" t="n">
        <f aca="false">B625/B604-1</f>
        <v>-0.0362617138638834</v>
      </c>
      <c r="G625" s="0" t="n">
        <f aca="false">MAX(G624,B625)</f>
        <v>4796.56</v>
      </c>
      <c r="H625" s="9" t="n">
        <f aca="false">B625/G625-1</f>
        <v>-0.216127808262588</v>
      </c>
      <c r="I625" s="0" t="n">
        <f aca="false">IF(AND($A625&gt;=CrashTest!$B$3,$A625&lt;=CrashTest!$C$3),1,IF(AND($A625&gt;=CrashTest!$B$4,$A625&lt;=CrashTest!$C$4),2,IF(AND($A625&gt;=CrashTest!$B$5,$A625&lt;=CrashTest!$C$5),3,IF(AND($A625&gt;=CrashTest!$B$6,$A625&lt;=CrashTest!$C$6),4,IF(AND($A625&gt;=CrashTest!$B$7,$A625&lt;=CrashTest!$C$7),5,0)))))</f>
        <v>3</v>
      </c>
      <c r="J625" s="0" t="n">
        <f aca="false">IF(I625=0,"",IF(I624=I625,MAX(J624,B625),B625))</f>
        <v>4300.17</v>
      </c>
      <c r="K625" s="9" t="n">
        <f aca="false">IF(I625=0,"",B625/J625-1)</f>
        <v>-0.125641544404059</v>
      </c>
      <c r="L625" s="0" t="n">
        <f aca="false">MATCH($A625,DailyBTC!$A:$A,0)</f>
        <v>906</v>
      </c>
      <c r="M625" s="8" t="n">
        <f aca="false">INDEX(DailyBTC!$F:$F,$L625)</f>
        <v>4065.84275320945</v>
      </c>
      <c r="N625" s="8" t="n">
        <f aca="false">INDEX(DailyETH!$F:$F,$L625)</f>
        <v>184.932822436723</v>
      </c>
      <c r="O625" s="8" t="n">
        <f aca="false">INDEX(DailyBTC!$B:$B,$L625)</f>
        <v>20003.1683375219</v>
      </c>
      <c r="P625" s="8" t="n">
        <f aca="false">INDEX(DailyETH!$B:$B,$L625)</f>
        <v>1052.48545265926</v>
      </c>
      <c r="Q625" s="9" t="n">
        <f aca="false">LN(M625/M624)</f>
        <v>-0.000161245954398809</v>
      </c>
      <c r="R625" s="9" t="n">
        <f aca="false">LN(N625/N624)</f>
        <v>-0.000907852801897624</v>
      </c>
      <c r="S625" s="9" t="n">
        <f aca="false">LN(O625/O624)</f>
        <v>-0.0336856270337601</v>
      </c>
      <c r="T625" s="9" t="n">
        <f aca="false">LN(P625/P624)</f>
        <v>-0.0664512605308494</v>
      </c>
      <c r="U625" s="9" t="n">
        <f aca="false">M625/M624-1</f>
        <v>-0.000161232954968615</v>
      </c>
      <c r="V625" s="9" t="n">
        <f aca="false">O625/O624-1</f>
        <v>-0.0331245836431862</v>
      </c>
    </row>
    <row r="626" customFormat="false" ht="15" hidden="false" customHeight="false" outlineLevel="0" collapsed="false">
      <c r="A626" s="5" t="n">
        <v>44735</v>
      </c>
      <c r="B626" s="6" t="n">
        <v>3795.73</v>
      </c>
      <c r="C626" s="9" t="n">
        <f aca="false">B626/B625-1</f>
        <v>0.0095321937609878</v>
      </c>
      <c r="D626" s="9" t="n">
        <f aca="false">LN(B626/B625)</f>
        <v>0.0094870490606574</v>
      </c>
      <c r="E626" s="9" t="n">
        <f aca="false">B626/B621-1</f>
        <v>0.00151451586943518</v>
      </c>
      <c r="F626" s="9" t="n">
        <f aca="false">B626/B605-1</f>
        <v>-0.0447989933941491</v>
      </c>
      <c r="G626" s="0" t="n">
        <f aca="false">MAX(G625,B626)</f>
        <v>4796.56</v>
      </c>
      <c r="H626" s="9" t="n">
        <f aca="false">B626/G626-1</f>
        <v>-0.208655786647097</v>
      </c>
      <c r="I626" s="0" t="n">
        <f aca="false">IF(AND($A626&gt;=CrashTest!$B$3,$A626&lt;=CrashTest!$C$3),1,IF(AND($A626&gt;=CrashTest!$B$4,$A626&lt;=CrashTest!$C$4),2,IF(AND($A626&gt;=CrashTest!$B$5,$A626&lt;=CrashTest!$C$5),3,IF(AND($A626&gt;=CrashTest!$B$6,$A626&lt;=CrashTest!$C$6),4,IF(AND($A626&gt;=CrashTest!$B$7,$A626&lt;=CrashTest!$C$7),5,0)))))</f>
        <v>3</v>
      </c>
      <c r="J626" s="0" t="n">
        <f aca="false">IF(I626=0,"",IF(I625=I626,MAX(J625,B626),B626))</f>
        <v>4300.17</v>
      </c>
      <c r="K626" s="9" t="n">
        <f aca="false">IF(I626=0,"",B626/J626-1)</f>
        <v>-0.11730699018876</v>
      </c>
      <c r="L626" s="0" t="n">
        <f aca="false">MATCH($A626,DailyBTC!$A:$A,0)</f>
        <v>907</v>
      </c>
      <c r="M626" s="8" t="n">
        <f aca="false">INDEX(DailyBTC!$F:$F,$L626)</f>
        <v>4090.37918055269</v>
      </c>
      <c r="N626" s="8" t="n">
        <f aca="false">INDEX(DailyETH!$F:$F,$L626)</f>
        <v>186.462792606163</v>
      </c>
      <c r="O626" s="8" t="n">
        <f aca="false">INDEX(DailyBTC!$B:$B,$L626)</f>
        <v>21097.1028331385</v>
      </c>
      <c r="P626" s="8" t="n">
        <f aca="false">INDEX(DailyETH!$B:$B,$L626)</f>
        <v>1144.74839117475</v>
      </c>
      <c r="Q626" s="9" t="n">
        <f aca="false">LN(M626/M625)</f>
        <v>0.0060166340642643</v>
      </c>
      <c r="R626" s="9" t="n">
        <f aca="false">LN(N626/N625)</f>
        <v>0.00823907855828136</v>
      </c>
      <c r="S626" s="9" t="n">
        <f aca="false">LN(O626/O625)</f>
        <v>0.0532450466848374</v>
      </c>
      <c r="T626" s="9" t="n">
        <f aca="false">LN(P626/P625)</f>
        <v>0.0840304023822078</v>
      </c>
      <c r="U626" s="9" t="n">
        <f aca="false">M626/M625-1</f>
        <v>0.00603477036190703</v>
      </c>
      <c r="V626" s="9" t="n">
        <f aca="false">O626/O625-1</f>
        <v>0.0546880612690039</v>
      </c>
    </row>
    <row r="627" customFormat="false" ht="15" hidden="false" customHeight="false" outlineLevel="0" collapsed="false">
      <c r="A627" s="5" t="n">
        <v>44736</v>
      </c>
      <c r="B627" s="6" t="n">
        <v>3911.74</v>
      </c>
      <c r="C627" s="9" t="n">
        <f aca="false">B627/B626-1</f>
        <v>0.0305632908557774</v>
      </c>
      <c r="D627" s="9" t="n">
        <f aca="false">LN(B627/B626)</f>
        <v>0.0301055370808076</v>
      </c>
      <c r="E627" s="9" t="n">
        <f aca="false">B627/B622-1</f>
        <v>0.0668081172257873</v>
      </c>
      <c r="F627" s="9" t="n">
        <f aca="false">B627/B606-1</f>
        <v>-0.00754538904167978</v>
      </c>
      <c r="G627" s="0" t="n">
        <f aca="false">MAX(G626,B627)</f>
        <v>4796.56</v>
      </c>
      <c r="H627" s="9" t="n">
        <f aca="false">B627/G627-1</f>
        <v>-0.184469703287356</v>
      </c>
      <c r="I627" s="0" t="n">
        <f aca="false">IF(AND($A627&gt;=CrashTest!$B$3,$A627&lt;=CrashTest!$C$3),1,IF(AND($A627&gt;=CrashTest!$B$4,$A627&lt;=CrashTest!$C$4),2,IF(AND($A627&gt;=CrashTest!$B$5,$A627&lt;=CrashTest!$C$5),3,IF(AND($A627&gt;=CrashTest!$B$6,$A627&lt;=CrashTest!$C$6),4,IF(AND($A627&gt;=CrashTest!$B$7,$A627&lt;=CrashTest!$C$7),5,0)))))</f>
        <v>3</v>
      </c>
      <c r="J627" s="0" t="n">
        <f aca="false">IF(I627=0,"",IF(I626=I627,MAX(J626,B627),B627))</f>
        <v>4300.17</v>
      </c>
      <c r="K627" s="9" t="n">
        <f aca="false">IF(I627=0,"",B627/J627-1)</f>
        <v>-0.0903289869935375</v>
      </c>
      <c r="L627" s="0" t="n">
        <f aca="false">MATCH($A627,DailyBTC!$A:$A,0)</f>
        <v>908</v>
      </c>
      <c r="M627" s="8" t="n">
        <f aca="false">INDEX(DailyBTC!$F:$F,$L627)</f>
        <v>4137.0992070843</v>
      </c>
      <c r="N627" s="8" t="n">
        <f aca="false">INDEX(DailyETH!$F:$F,$L627)</f>
        <v>191.947279326043</v>
      </c>
      <c r="O627" s="8" t="n">
        <f aca="false">INDEX(DailyBTC!$B:$B,$L627)</f>
        <v>21299.0769853887</v>
      </c>
      <c r="P627" s="8" t="n">
        <f aca="false">INDEX(DailyETH!$B:$B,$L627)</f>
        <v>1233.92042811221</v>
      </c>
      <c r="Q627" s="9" t="n">
        <f aca="false">LN(M627/M626)</f>
        <v>0.011357192693654</v>
      </c>
      <c r="R627" s="9" t="n">
        <f aca="false">LN(N627/N626)</f>
        <v>0.0289890317501874</v>
      </c>
      <c r="S627" s="9" t="n">
        <f aca="false">LN(O627/O626)</f>
        <v>0.00952801318882865</v>
      </c>
      <c r="T627" s="9" t="n">
        <f aca="false">LN(P627/P626)</f>
        <v>0.0750115733531743</v>
      </c>
      <c r="U627" s="9" t="n">
        <f aca="false">M627/M626-1</f>
        <v>0.0114219304542078</v>
      </c>
      <c r="V627" s="9" t="n">
        <f aca="false">O627/O626-1</f>
        <v>0.00957354921420528</v>
      </c>
    </row>
    <row r="628" customFormat="false" ht="15" hidden="false" customHeight="false" outlineLevel="0" collapsed="false">
      <c r="A628" s="5" t="n">
        <v>44739</v>
      </c>
      <c r="B628" s="6" t="n">
        <v>3900.11</v>
      </c>
      <c r="C628" s="9" t="n">
        <f aca="false">B628/B627-1</f>
        <v>-0.0029731014842499</v>
      </c>
      <c r="D628" s="9" t="n">
        <f aca="false">LN(B628/B627)</f>
        <v>-0.00297752993012521</v>
      </c>
      <c r="E628" s="9" t="n">
        <f aca="false">B628/B623-1</f>
        <v>0.0613006280545547</v>
      </c>
      <c r="F628" s="9" t="n">
        <f aca="false">B628/B607-1</f>
        <v>-0.0197600741945294</v>
      </c>
      <c r="G628" s="0" t="n">
        <f aca="false">MAX(G627,B628)</f>
        <v>4796.56</v>
      </c>
      <c r="H628" s="9" t="n">
        <f aca="false">B628/G628-1</f>
        <v>-0.186894357622963</v>
      </c>
      <c r="I628" s="0" t="n">
        <f aca="false">IF(AND($A628&gt;=CrashTest!$B$3,$A628&lt;=CrashTest!$C$3),1,IF(AND($A628&gt;=CrashTest!$B$4,$A628&lt;=CrashTest!$C$4),2,IF(AND($A628&gt;=CrashTest!$B$5,$A628&lt;=CrashTest!$C$5),3,IF(AND($A628&gt;=CrashTest!$B$6,$A628&lt;=CrashTest!$C$6),4,IF(AND($A628&gt;=CrashTest!$B$7,$A628&lt;=CrashTest!$C$7),5,0)))))</f>
        <v>3</v>
      </c>
      <c r="J628" s="0" t="n">
        <f aca="false">IF(I628=0,"",IF(I627=I628,MAX(J627,B628),B628))</f>
        <v>4300.17</v>
      </c>
      <c r="K628" s="9" t="n">
        <f aca="false">IF(I628=0,"",B628/J628-1)</f>
        <v>-0.0930335312324861</v>
      </c>
      <c r="L628" s="0" t="n">
        <f aca="false">MATCH($A628,DailyBTC!$A:$A,0)</f>
        <v>911</v>
      </c>
      <c r="M628" s="8" t="n">
        <f aca="false">INDEX(DailyBTC!$F:$F,$L628)</f>
        <v>4118.30370461688</v>
      </c>
      <c r="N628" s="8" t="n">
        <f aca="false">INDEX(DailyETH!$F:$F,$L628)</f>
        <v>190.084768893531</v>
      </c>
      <c r="O628" s="8" t="n">
        <f aca="false">INDEX(DailyBTC!$B:$B,$L628)</f>
        <v>20751.0516960842</v>
      </c>
      <c r="P628" s="8" t="n">
        <f aca="false">INDEX(DailyETH!$B:$B,$L628)</f>
        <v>1194.90176943308</v>
      </c>
      <c r="Q628" s="9" t="n">
        <f aca="false">LN(M628/M627)</f>
        <v>-0.00455351123250283</v>
      </c>
      <c r="R628" s="9" t="n">
        <f aca="false">LN(N628/N627)</f>
        <v>-0.00975062274292613</v>
      </c>
      <c r="S628" s="9" t="n">
        <f aca="false">LN(O628/O627)</f>
        <v>-0.0260668082161785</v>
      </c>
      <c r="T628" s="9" t="n">
        <f aca="false">LN(P628/P627)</f>
        <v>-0.0321324598193142</v>
      </c>
      <c r="U628" s="9" t="n">
        <f aca="false">M628/M627-1</f>
        <v>-0.00454315971810315</v>
      </c>
      <c r="V628" s="9" t="n">
        <f aca="false">O628/O627-1</f>
        <v>-0.0257300018062027</v>
      </c>
    </row>
    <row r="629" customFormat="false" ht="15" hidden="false" customHeight="false" outlineLevel="0" collapsed="false">
      <c r="A629" s="5" t="n">
        <v>44740</v>
      </c>
      <c r="B629" s="6" t="n">
        <v>3821.55</v>
      </c>
      <c r="C629" s="9" t="n">
        <f aca="false">B629/B628-1</f>
        <v>-0.0201430216070828</v>
      </c>
      <c r="D629" s="9" t="n">
        <f aca="false">LN(B629/B628)</f>
        <v>-0.0203486583832487</v>
      </c>
      <c r="E629" s="9" t="n">
        <f aca="false">B629/B624-1</f>
        <v>0.0150765381336011</v>
      </c>
      <c r="F629" s="9" t="n">
        <f aca="false">B629/B608-1</f>
        <v>-0.0582304871557282</v>
      </c>
      <c r="G629" s="0" t="n">
        <f aca="false">MAX(G628,B629)</f>
        <v>4796.56</v>
      </c>
      <c r="H629" s="9" t="n">
        <f aca="false">B629/G629-1</f>
        <v>-0.203272762146205</v>
      </c>
      <c r="I629" s="0" t="n">
        <f aca="false">IF(AND($A629&gt;=CrashTest!$B$3,$A629&lt;=CrashTest!$C$3),1,IF(AND($A629&gt;=CrashTest!$B$4,$A629&lt;=CrashTest!$C$4),2,IF(AND($A629&gt;=CrashTest!$B$5,$A629&lt;=CrashTest!$C$5),3,IF(AND($A629&gt;=CrashTest!$B$6,$A629&lt;=CrashTest!$C$6),4,IF(AND($A629&gt;=CrashTest!$B$7,$A629&lt;=CrashTest!$C$7),5,0)))))</f>
        <v>3</v>
      </c>
      <c r="J629" s="0" t="n">
        <f aca="false">IF(I629=0,"",IF(I628=I629,MAX(J628,B629),B629))</f>
        <v>4300.17</v>
      </c>
      <c r="K629" s="9" t="n">
        <f aca="false">IF(I629=0,"",B629/J629-1)</f>
        <v>-0.11130257640977</v>
      </c>
      <c r="L629" s="0" t="n">
        <f aca="false">MATCH($A629,DailyBTC!$A:$A,0)</f>
        <v>912</v>
      </c>
      <c r="M629" s="8" t="n">
        <f aca="false">INDEX(DailyBTC!$F:$F,$L629)</f>
        <v>4093.43376384208</v>
      </c>
      <c r="N629" s="8" t="n">
        <f aca="false">INDEX(DailyETH!$F:$F,$L629)</f>
        <v>187.500339501753</v>
      </c>
      <c r="O629" s="8" t="n">
        <f aca="false">INDEX(DailyBTC!$B:$B,$L629)</f>
        <v>20263.2196393922</v>
      </c>
      <c r="P629" s="8" t="n">
        <f aca="false">INDEX(DailyETH!$B:$B,$L629)</f>
        <v>1142.80152688486</v>
      </c>
      <c r="Q629" s="9" t="n">
        <f aca="false">LN(M629/M628)</f>
        <v>-0.00605718750973812</v>
      </c>
      <c r="R629" s="9" t="n">
        <f aca="false">LN(N629/N628)</f>
        <v>-0.0136894686506184</v>
      </c>
      <c r="S629" s="9" t="n">
        <f aca="false">LN(O629/O628)</f>
        <v>-0.0237895272854084</v>
      </c>
      <c r="T629" s="9" t="n">
        <f aca="false">LN(P629/P628)</f>
        <v>-0.0445812532288854</v>
      </c>
      <c r="U629" s="9" t="n">
        <f aca="false">M629/M628-1</f>
        <v>-0.00603887973267114</v>
      </c>
      <c r="V629" s="9" t="n">
        <f aca="false">O629/O628-1</f>
        <v>-0.0235087871128988</v>
      </c>
    </row>
    <row r="630" customFormat="false" ht="15" hidden="false" customHeight="false" outlineLevel="0" collapsed="false">
      <c r="A630" s="5" t="n">
        <v>44741</v>
      </c>
      <c r="B630" s="6" t="n">
        <v>3818.83</v>
      </c>
      <c r="C630" s="9" t="n">
        <f aca="false">B630/B629-1</f>
        <v>-0.000711753084481459</v>
      </c>
      <c r="D630" s="9" t="n">
        <f aca="false">LN(B630/B629)</f>
        <v>-0.000712006500961869</v>
      </c>
      <c r="E630" s="9" t="n">
        <f aca="false">B630/B625-1</f>
        <v>0.0156759905209993</v>
      </c>
      <c r="F630" s="9" t="n">
        <f aca="false">B630/B609-1</f>
        <v>-0.0816234753164801</v>
      </c>
      <c r="G630" s="0" t="n">
        <f aca="false">MAX(G629,B630)</f>
        <v>4796.56</v>
      </c>
      <c r="H630" s="9" t="n">
        <f aca="false">B630/G630-1</f>
        <v>-0.203839835215238</v>
      </c>
      <c r="I630" s="0" t="n">
        <f aca="false">IF(AND($A630&gt;=CrashTest!$B$3,$A630&lt;=CrashTest!$C$3),1,IF(AND($A630&gt;=CrashTest!$B$4,$A630&lt;=CrashTest!$C$4),2,IF(AND($A630&gt;=CrashTest!$B$5,$A630&lt;=CrashTest!$C$5),3,IF(AND($A630&gt;=CrashTest!$B$6,$A630&lt;=CrashTest!$C$6),4,IF(AND($A630&gt;=CrashTest!$B$7,$A630&lt;=CrashTest!$C$7),5,0)))))</f>
        <v>3</v>
      </c>
      <c r="J630" s="0" t="n">
        <f aca="false">IF(I630=0,"",IF(I629=I630,MAX(J629,B630),B630))</f>
        <v>4300.17</v>
      </c>
      <c r="K630" s="9" t="n">
        <f aca="false">IF(I630=0,"",B630/J630-1)</f>
        <v>-0.111935109542181</v>
      </c>
      <c r="L630" s="0" t="n">
        <f aca="false">MATCH($A630,DailyBTC!$A:$A,0)</f>
        <v>913</v>
      </c>
      <c r="M630" s="8" t="n">
        <f aca="false">INDEX(DailyBTC!$F:$F,$L630)</f>
        <v>4080.82599526183</v>
      </c>
      <c r="N630" s="8" t="n">
        <f aca="false">INDEX(DailyETH!$F:$F,$L630)</f>
        <v>185.139990863355</v>
      </c>
      <c r="O630" s="8" t="n">
        <f aca="false">INDEX(DailyBTC!$B:$B,$L630)</f>
        <v>20080.9480864991</v>
      </c>
      <c r="P630" s="8" t="n">
        <f aca="false">INDEX(DailyETH!$B:$B,$L630)</f>
        <v>1095.82495207481</v>
      </c>
      <c r="Q630" s="9" t="n">
        <f aca="false">LN(M630/M629)</f>
        <v>-0.00308475114553328</v>
      </c>
      <c r="R630" s="9" t="n">
        <f aca="false">LN(N630/N629)</f>
        <v>-0.0126684097957046</v>
      </c>
      <c r="S630" s="9" t="n">
        <f aca="false">LN(O630/O629)</f>
        <v>-0.00903589308352097</v>
      </c>
      <c r="T630" s="9" t="n">
        <f aca="false">LN(P630/P629)</f>
        <v>-0.041975266954872</v>
      </c>
      <c r="U630" s="9" t="n">
        <f aca="false">M630/M629-1</f>
        <v>-0.00307999818920357</v>
      </c>
      <c r="V630" s="9" t="n">
        <f aca="false">O630/O629-1</f>
        <v>-0.0089951920838266</v>
      </c>
    </row>
    <row r="631" customFormat="false" ht="15" hidden="false" customHeight="false" outlineLevel="0" collapsed="false">
      <c r="A631" s="5" t="n">
        <v>44742</v>
      </c>
      <c r="B631" s="6" t="n">
        <v>3785.38</v>
      </c>
      <c r="C631" s="9" t="n">
        <f aca="false">B631/B630-1</f>
        <v>-0.00875922730260315</v>
      </c>
      <c r="D631" s="9" t="n">
        <f aca="false">LN(B631/B630)</f>
        <v>-0.00879781483060845</v>
      </c>
      <c r="E631" s="9" t="n">
        <f aca="false">B631/B626-1</f>
        <v>-0.00272674821444097</v>
      </c>
      <c r="F631" s="9" t="n">
        <f aca="false">B631/B610-1</f>
        <v>-0.0839199932238665</v>
      </c>
      <c r="G631" s="0" t="n">
        <f aca="false">MAX(G630,B631)</f>
        <v>4796.56</v>
      </c>
      <c r="H631" s="9" t="n">
        <f aca="false">B631/G631-1</f>
        <v>-0.210813583067865</v>
      </c>
      <c r="I631" s="0" t="n">
        <f aca="false">IF(AND($A631&gt;=CrashTest!$B$3,$A631&lt;=CrashTest!$C$3),1,IF(AND($A631&gt;=CrashTest!$B$4,$A631&lt;=CrashTest!$C$4),2,IF(AND($A631&gt;=CrashTest!$B$5,$A631&lt;=CrashTest!$C$5),3,IF(AND($A631&gt;=CrashTest!$B$6,$A631&lt;=CrashTest!$C$6),4,IF(AND($A631&gt;=CrashTest!$B$7,$A631&lt;=CrashTest!$C$7),5,0)))))</f>
        <v>3</v>
      </c>
      <c r="J631" s="0" t="n">
        <f aca="false">IF(I631=0,"",IF(I630=I631,MAX(J630,B631),B631))</f>
        <v>4300.17</v>
      </c>
      <c r="K631" s="9" t="n">
        <f aca="false">IF(I631=0,"",B631/J631-1)</f>
        <v>-0.119713871777162</v>
      </c>
      <c r="L631" s="0" t="n">
        <f aca="false">MATCH($A631,DailyBTC!$A:$A,0)</f>
        <v>914</v>
      </c>
      <c r="M631" s="8" t="n">
        <f aca="false">INDEX(DailyBTC!$F:$F,$L631)</f>
        <v>3802.67617919992</v>
      </c>
      <c r="N631" s="8" t="n">
        <f aca="false">INDEX(DailyETH!$F:$F,$L631)</f>
        <v>174.579519444524</v>
      </c>
      <c r="O631" s="8" t="n">
        <f aca="false">INDEX(DailyBTC!$B:$B,$L631)</f>
        <v>19332.9121294565</v>
      </c>
      <c r="P631" s="8" t="n">
        <f aca="false">INDEX(DailyETH!$B:$B,$L631)</f>
        <v>1041.53905172414</v>
      </c>
      <c r="Q631" s="9" t="n">
        <f aca="false">LN(M631/M630)</f>
        <v>-0.0705943412014889</v>
      </c>
      <c r="R631" s="9" t="n">
        <f aca="false">LN(N631/N630)</f>
        <v>-0.058731909623346</v>
      </c>
      <c r="S631" s="9" t="n">
        <f aca="false">LN(O631/O630)</f>
        <v>-0.037962573938456</v>
      </c>
      <c r="T631" s="9" t="n">
        <f aca="false">LN(P631/P630)</f>
        <v>-0.0508079838393492</v>
      </c>
      <c r="U631" s="9" t="n">
        <f aca="false">M631/M630-1</f>
        <v>-0.0681601755097772</v>
      </c>
      <c r="V631" s="9" t="n">
        <f aca="false">O631/O630-1</f>
        <v>-0.0372510278807762</v>
      </c>
    </row>
    <row r="632" customFormat="false" ht="15" hidden="false" customHeight="false" outlineLevel="0" collapsed="false">
      <c r="A632" s="5" t="n">
        <v>44743</v>
      </c>
      <c r="B632" s="6" t="n">
        <v>3825.33</v>
      </c>
      <c r="C632" s="9" t="n">
        <f aca="false">B632/B631-1</f>
        <v>0.0105537621057858</v>
      </c>
      <c r="D632" s="9" t="n">
        <f aca="false">LN(B632/B631)</f>
        <v>0.0104984599156419</v>
      </c>
      <c r="E632" s="9" t="n">
        <f aca="false">B632/B627-1</f>
        <v>-0.0220899139513362</v>
      </c>
      <c r="F632" s="9" t="n">
        <f aca="false">B632/B611-1</f>
        <v>-0.0672725011764762</v>
      </c>
      <c r="G632" s="0" t="n">
        <f aca="false">MAX(G631,B632)</f>
        <v>4796.56</v>
      </c>
      <c r="H632" s="9" t="n">
        <f aca="false">B632/G632-1</f>
        <v>-0.202484697366446</v>
      </c>
      <c r="I632" s="0" t="n">
        <f aca="false">IF(AND($A632&gt;=CrashTest!$B$3,$A632&lt;=CrashTest!$C$3),1,IF(AND($A632&gt;=CrashTest!$B$4,$A632&lt;=CrashTest!$C$4),2,IF(AND($A632&gt;=CrashTest!$B$5,$A632&lt;=CrashTest!$C$5),3,IF(AND($A632&gt;=CrashTest!$B$6,$A632&lt;=CrashTest!$C$6),4,IF(AND($A632&gt;=CrashTest!$B$7,$A632&lt;=CrashTest!$C$7),5,0)))))</f>
        <v>0</v>
      </c>
      <c r="J632" s="0" t="str">
        <f aca="false">IF(I632=0,"",IF(I631=I632,MAX(J631,B632),B632))</f>
        <v/>
      </c>
      <c r="K632" s="9" t="str">
        <f aca="false">IF(I632=0,"",B632/J632-1)</f>
        <v/>
      </c>
      <c r="L632" s="0" t="n">
        <f aca="false">MATCH($A632,DailyBTC!$A:$A,0)</f>
        <v>915</v>
      </c>
      <c r="M632" s="8" t="n">
        <f aca="false">INDEX(DailyBTC!$F:$F,$L632)</f>
        <v>4074.52803306488</v>
      </c>
      <c r="N632" s="8" t="n">
        <f aca="false">INDEX(DailyETH!$F:$F,$L632)</f>
        <v>187.881908908223</v>
      </c>
      <c r="O632" s="8" t="n">
        <f aca="false">INDEX(DailyBTC!$B:$B,$L632)</f>
        <v>19341.8631240795</v>
      </c>
      <c r="P632" s="8" t="n">
        <f aca="false">INDEX(DailyETH!$B:$B,$L632)</f>
        <v>1066.1029628872</v>
      </c>
      <c r="Q632" s="9" t="n">
        <f aca="false">LN(M632/M631)</f>
        <v>0.0690498433349254</v>
      </c>
      <c r="R632" s="9" t="n">
        <f aca="false">LN(N632/N631)</f>
        <v>0.0734332846937996</v>
      </c>
      <c r="S632" s="9" t="n">
        <f aca="false">LN(O632/O631)</f>
        <v>0.000462885419457093</v>
      </c>
      <c r="T632" s="9" t="n">
        <f aca="false">LN(P632/P631)</f>
        <v>0.0233104324831972</v>
      </c>
      <c r="U632" s="9" t="n">
        <f aca="false">M632/M631-1</f>
        <v>0.0714896144331076</v>
      </c>
      <c r="V632" s="9" t="n">
        <f aca="false">O632/O631-1</f>
        <v>0.000462992567444642</v>
      </c>
    </row>
    <row r="633" customFormat="false" ht="15" hidden="false" customHeight="false" outlineLevel="0" collapsed="false">
      <c r="A633" s="5" t="n">
        <v>44747</v>
      </c>
      <c r="B633" s="6" t="n">
        <v>3831.39</v>
      </c>
      <c r="C633" s="9" t="n">
        <f aca="false">B633/B632-1</f>
        <v>0.00158417705139158</v>
      </c>
      <c r="D633" s="9" t="n">
        <f aca="false">LN(B633/B632)</f>
        <v>0.0015829235665798</v>
      </c>
      <c r="E633" s="9" t="n">
        <f aca="false">B633/B628-1</f>
        <v>-0.0176200158457069</v>
      </c>
      <c r="F633" s="9" t="n">
        <f aca="false">B633/B612-1</f>
        <v>-0.0827016725642953</v>
      </c>
      <c r="G633" s="0" t="n">
        <f aca="false">MAX(G632,B633)</f>
        <v>4796.56</v>
      </c>
      <c r="H633" s="9" t="n">
        <f aca="false">B633/G633-1</f>
        <v>-0.20122129192588</v>
      </c>
      <c r="I633" s="0" t="n">
        <f aca="false">IF(AND($A633&gt;=CrashTest!$B$3,$A633&lt;=CrashTest!$C$3),1,IF(AND($A633&gt;=CrashTest!$B$4,$A633&lt;=CrashTest!$C$4),2,IF(AND($A633&gt;=CrashTest!$B$5,$A633&lt;=CrashTest!$C$5),3,IF(AND($A633&gt;=CrashTest!$B$6,$A633&lt;=CrashTest!$C$6),4,IF(AND($A633&gt;=CrashTest!$B$7,$A633&lt;=CrashTest!$C$7),5,0)))))</f>
        <v>0</v>
      </c>
      <c r="J633" s="0" t="str">
        <f aca="false">IF(I633=0,"",IF(I632=I633,MAX(J632,B633),B633))</f>
        <v/>
      </c>
      <c r="K633" s="9" t="str">
        <f aca="false">IF(I633=0,"",B633/J633-1)</f>
        <v/>
      </c>
      <c r="L633" s="0" t="n">
        <f aca="false">MATCH($A633,DailyBTC!$A:$A,0)</f>
        <v>919</v>
      </c>
      <c r="M633" s="8" t="n">
        <f aca="false">INDEX(DailyBTC!$F:$F,$L633)</f>
        <v>4113.48229286057</v>
      </c>
      <c r="N633" s="8" t="n">
        <f aca="false">INDEX(DailyETH!$F:$F,$L633)</f>
        <v>189.455295788962</v>
      </c>
      <c r="O633" s="8" t="n">
        <f aca="false">INDEX(DailyBTC!$B:$B,$L633)</f>
        <v>20193.3427938048</v>
      </c>
      <c r="P633" s="8" t="n">
        <f aca="false">INDEX(DailyETH!$B:$B,$L633)</f>
        <v>1134.55701782583</v>
      </c>
      <c r="Q633" s="9" t="n">
        <f aca="false">LN(M633/M632)</f>
        <v>0.00951502309852251</v>
      </c>
      <c r="R633" s="9" t="n">
        <f aca="false">LN(N633/N632)</f>
        <v>0.00833946920581096</v>
      </c>
      <c r="S633" s="9" t="n">
        <f aca="false">LN(O633/O632)</f>
        <v>0.043081164772645</v>
      </c>
      <c r="T633" s="9" t="n">
        <f aca="false">LN(P633/P632)</f>
        <v>0.0622323729312722</v>
      </c>
      <c r="U633" s="9" t="n">
        <f aca="false">M633/M632-1</f>
        <v>0.00956043484780889</v>
      </c>
      <c r="V633" s="9" t="n">
        <f aca="false">O633/O632-1</f>
        <v>0.0440226292711821</v>
      </c>
    </row>
    <row r="634" customFormat="false" ht="15" hidden="false" customHeight="false" outlineLevel="0" collapsed="false">
      <c r="A634" s="5" t="n">
        <v>44748</v>
      </c>
      <c r="B634" s="6" t="n">
        <v>3845.08</v>
      </c>
      <c r="C634" s="9" t="n">
        <f aca="false">B634/B633-1</f>
        <v>0.00357311576216457</v>
      </c>
      <c r="D634" s="9" t="n">
        <f aca="false">LN(B634/B633)</f>
        <v>0.00356674734958147</v>
      </c>
      <c r="E634" s="9" t="n">
        <f aca="false">B634/B629-1</f>
        <v>0.0061571875286206</v>
      </c>
      <c r="F634" s="9" t="n">
        <f aca="false">B634/B613-1</f>
        <v>-0.0641249689670783</v>
      </c>
      <c r="G634" s="0" t="n">
        <f aca="false">MAX(G633,B634)</f>
        <v>4796.56</v>
      </c>
      <c r="H634" s="9" t="n">
        <f aca="false">B634/G634-1</f>
        <v>-0.198367163133579</v>
      </c>
      <c r="I634" s="0" t="n">
        <f aca="false">IF(AND($A634&gt;=CrashTest!$B$3,$A634&lt;=CrashTest!$C$3),1,IF(AND($A634&gt;=CrashTest!$B$4,$A634&lt;=CrashTest!$C$4),2,IF(AND($A634&gt;=CrashTest!$B$5,$A634&lt;=CrashTest!$C$5),3,IF(AND($A634&gt;=CrashTest!$B$6,$A634&lt;=CrashTest!$C$6),4,IF(AND($A634&gt;=CrashTest!$B$7,$A634&lt;=CrashTest!$C$7),5,0)))))</f>
        <v>0</v>
      </c>
      <c r="J634" s="0" t="str">
        <f aca="false">IF(I634=0,"",IF(I633=I634,MAX(J633,B634),B634))</f>
        <v/>
      </c>
      <c r="K634" s="9" t="str">
        <f aca="false">IF(I634=0,"",B634/J634-1)</f>
        <v/>
      </c>
      <c r="L634" s="0" t="n">
        <f aca="false">MATCH($A634,DailyBTC!$A:$A,0)</f>
        <v>920</v>
      </c>
      <c r="M634" s="8" t="n">
        <f aca="false">INDEX(DailyBTC!$F:$F,$L634)</f>
        <v>4138.34957145405</v>
      </c>
      <c r="N634" s="8" t="n">
        <f aca="false">INDEX(DailyETH!$F:$F,$L634)</f>
        <v>191.961332511185</v>
      </c>
      <c r="O634" s="8" t="n">
        <f aca="false">INDEX(DailyBTC!$B:$B,$L634)</f>
        <v>20560.8438126826</v>
      </c>
      <c r="P634" s="8" t="n">
        <f aca="false">INDEX(DailyETH!$B:$B,$L634)</f>
        <v>1190.01984395091</v>
      </c>
      <c r="Q634" s="9" t="n">
        <f aca="false">LN(M634/M633)</f>
        <v>0.00602711113844043</v>
      </c>
      <c r="R634" s="9" t="n">
        <f aca="false">LN(N634/N633)</f>
        <v>0.0131408680091379</v>
      </c>
      <c r="S634" s="9" t="n">
        <f aca="false">LN(O634/O633)</f>
        <v>0.018035495792013</v>
      </c>
      <c r="T634" s="9" t="n">
        <f aca="false">LN(P634/P633)</f>
        <v>0.0477277004885083</v>
      </c>
      <c r="U634" s="9" t="n">
        <f aca="false">M634/M633-1</f>
        <v>0.00604531071803582</v>
      </c>
      <c r="V634" s="9" t="n">
        <f aca="false">O634/O633-1</f>
        <v>0.0181991175324645</v>
      </c>
    </row>
    <row r="635" customFormat="false" ht="15" hidden="false" customHeight="false" outlineLevel="0" collapsed="false">
      <c r="A635" s="5" t="n">
        <v>44749</v>
      </c>
      <c r="B635" s="6" t="n">
        <v>3902.62</v>
      </c>
      <c r="C635" s="9" t="n">
        <f aca="false">B635/B634-1</f>
        <v>0.0149645781102083</v>
      </c>
      <c r="D635" s="9" t="n">
        <f aca="false">LN(B635/B634)</f>
        <v>0.014853713471199</v>
      </c>
      <c r="E635" s="9" t="n">
        <f aca="false">B635/B630-1</f>
        <v>0.0219412752073278</v>
      </c>
      <c r="F635" s="9" t="n">
        <f aca="false">B635/B614-1</f>
        <v>-0.0530907961557033</v>
      </c>
      <c r="G635" s="0" t="n">
        <f aca="false">MAX(G634,B635)</f>
        <v>4796.56</v>
      </c>
      <c r="H635" s="9" t="n">
        <f aca="false">B635/G635-1</f>
        <v>-0.186371065930584</v>
      </c>
      <c r="I635" s="0" t="n">
        <f aca="false">IF(AND($A635&gt;=CrashTest!$B$3,$A635&lt;=CrashTest!$C$3),1,IF(AND($A635&gt;=CrashTest!$B$4,$A635&lt;=CrashTest!$C$4),2,IF(AND($A635&gt;=CrashTest!$B$5,$A635&lt;=CrashTest!$C$5),3,IF(AND($A635&gt;=CrashTest!$B$6,$A635&lt;=CrashTest!$C$6),4,IF(AND($A635&gt;=CrashTest!$B$7,$A635&lt;=CrashTest!$C$7),5,0)))))</f>
        <v>0</v>
      </c>
      <c r="J635" s="0" t="str">
        <f aca="false">IF(I635=0,"",IF(I634=I635,MAX(J634,B635),B635))</f>
        <v/>
      </c>
      <c r="K635" s="9" t="str">
        <f aca="false">IF(I635=0,"",B635/J635-1)</f>
        <v/>
      </c>
      <c r="L635" s="0" t="n">
        <f aca="false">MATCH($A635,DailyBTC!$A:$A,0)</f>
        <v>921</v>
      </c>
      <c r="M635" s="8" t="n">
        <f aca="false">INDEX(DailyBTC!$F:$F,$L635)</f>
        <v>4198.17387626229</v>
      </c>
      <c r="N635" s="8" t="n">
        <f aca="false">INDEX(DailyETH!$F:$F,$L635)</f>
        <v>192.667275906285</v>
      </c>
      <c r="O635" s="8" t="n">
        <f aca="false">INDEX(DailyBTC!$B:$B,$L635)</f>
        <v>21651.4191423144</v>
      </c>
      <c r="P635" s="8" t="n">
        <f aca="false">INDEX(DailyETH!$B:$B,$L635)</f>
        <v>1238.44509789597</v>
      </c>
      <c r="Q635" s="9" t="n">
        <f aca="false">LN(M635/M634)</f>
        <v>0.0143525852586834</v>
      </c>
      <c r="R635" s="9" t="n">
        <f aca="false">LN(N635/N634)</f>
        <v>0.00367078356807514</v>
      </c>
      <c r="S635" s="9" t="n">
        <f aca="false">LN(O635/O634)</f>
        <v>0.0516825203811488</v>
      </c>
      <c r="T635" s="9" t="n">
        <f aca="false">LN(P635/P634)</f>
        <v>0.0398866568765336</v>
      </c>
      <c r="U635" s="9" t="n">
        <f aca="false">M635/M634-1</f>
        <v>0.0144560781478935</v>
      </c>
      <c r="V635" s="9" t="n">
        <f aca="false">O635/O634-1</f>
        <v>0.05304137026512</v>
      </c>
    </row>
    <row r="636" customFormat="false" ht="15" hidden="false" customHeight="false" outlineLevel="0" collapsed="false">
      <c r="A636" s="5" t="n">
        <v>44750</v>
      </c>
      <c r="B636" s="6" t="n">
        <v>3899.38</v>
      </c>
      <c r="C636" s="9" t="n">
        <f aca="false">B636/B635-1</f>
        <v>-0.000830211498941691</v>
      </c>
      <c r="D636" s="9" t="n">
        <f aca="false">LN(B636/B635)</f>
        <v>-0.00083055631536843</v>
      </c>
      <c r="E636" s="9" t="n">
        <f aca="false">B636/B631-1</f>
        <v>0.0301158668350336</v>
      </c>
      <c r="F636" s="9" t="n">
        <f aca="false">B636/B615-1</f>
        <v>-0.0628022342501707</v>
      </c>
      <c r="G636" s="0" t="n">
        <f aca="false">MAX(G635,B636)</f>
        <v>4796.56</v>
      </c>
      <c r="H636" s="9" t="n">
        <f aca="false">B636/G636-1</f>
        <v>-0.18704655002752</v>
      </c>
      <c r="I636" s="0" t="n">
        <f aca="false">IF(AND($A636&gt;=CrashTest!$B$3,$A636&lt;=CrashTest!$C$3),1,IF(AND($A636&gt;=CrashTest!$B$4,$A636&lt;=CrashTest!$C$4),2,IF(AND($A636&gt;=CrashTest!$B$5,$A636&lt;=CrashTest!$C$5),3,IF(AND($A636&gt;=CrashTest!$B$6,$A636&lt;=CrashTest!$C$6),4,IF(AND($A636&gt;=CrashTest!$B$7,$A636&lt;=CrashTest!$C$7),5,0)))))</f>
        <v>0</v>
      </c>
      <c r="J636" s="0" t="str">
        <f aca="false">IF(I636=0,"",IF(I635=I636,MAX(J635,B636),B636))</f>
        <v/>
      </c>
      <c r="K636" s="9" t="str">
        <f aca="false">IF(I636=0,"",B636/J636-1)</f>
        <v/>
      </c>
      <c r="L636" s="0" t="n">
        <f aca="false">MATCH($A636,DailyBTC!$A:$A,0)</f>
        <v>922</v>
      </c>
      <c r="M636" s="8" t="n">
        <f aca="false">INDEX(DailyBTC!$F:$F,$L636)</f>
        <v>4284.1344538958</v>
      </c>
      <c r="N636" s="8" t="n">
        <f aca="false">INDEX(DailyETH!$F:$F,$L636)</f>
        <v>198.326719530162</v>
      </c>
      <c r="O636" s="8" t="n">
        <f aca="false">INDEX(DailyBTC!$B:$B,$L636)</f>
        <v>21813.7871239042</v>
      </c>
      <c r="P636" s="8" t="n">
        <f aca="false">INDEX(DailyETH!$B:$B,$L636)</f>
        <v>1231.2732019287</v>
      </c>
      <c r="Q636" s="9" t="n">
        <f aca="false">LN(M636/M635)</f>
        <v>0.0202688978487082</v>
      </c>
      <c r="R636" s="9" t="n">
        <f aca="false">LN(N636/N635)</f>
        <v>0.0289510272721388</v>
      </c>
      <c r="S636" s="9" t="n">
        <f aca="false">LN(O636/O635)</f>
        <v>0.00747120516863744</v>
      </c>
      <c r="T636" s="9" t="n">
        <f aca="false">LN(P636/P635)</f>
        <v>-0.00580788191727297</v>
      </c>
      <c r="U636" s="9" t="n">
        <f aca="false">M636/M635-1</f>
        <v>0.0204757068590105</v>
      </c>
      <c r="V636" s="9" t="n">
        <f aca="false">O636/O635-1</f>
        <v>0.00749918425774121</v>
      </c>
    </row>
    <row r="637" customFormat="false" ht="15" hidden="false" customHeight="false" outlineLevel="0" collapsed="false">
      <c r="A637" s="5" t="n">
        <v>44753</v>
      </c>
      <c r="B637" s="6" t="n">
        <v>3854.43</v>
      </c>
      <c r="C637" s="9" t="n">
        <f aca="false">B637/B636-1</f>
        <v>-0.011527473598367</v>
      </c>
      <c r="D637" s="9" t="n">
        <f aca="false">LN(B637/B636)</f>
        <v>-0.0115944299781058</v>
      </c>
      <c r="E637" s="9" t="n">
        <f aca="false">B637/B632-1</f>
        <v>0.00760718683093997</v>
      </c>
      <c r="F637" s="9" t="n">
        <f aca="false">B637/B616-1</f>
        <v>-0.0634972313807625</v>
      </c>
      <c r="G637" s="0" t="n">
        <f aca="false">MAX(G636,B637)</f>
        <v>4796.56</v>
      </c>
      <c r="H637" s="9" t="n">
        <f aca="false">B637/G637-1</f>
        <v>-0.196417849458779</v>
      </c>
      <c r="I637" s="0" t="n">
        <f aca="false">IF(AND($A637&gt;=CrashTest!$B$3,$A637&lt;=CrashTest!$C$3),1,IF(AND($A637&gt;=CrashTest!$B$4,$A637&lt;=CrashTest!$C$4),2,IF(AND($A637&gt;=CrashTest!$B$5,$A637&lt;=CrashTest!$C$5),3,IF(AND($A637&gt;=CrashTest!$B$6,$A637&lt;=CrashTest!$C$6),4,IF(AND($A637&gt;=CrashTest!$B$7,$A637&lt;=CrashTest!$C$7),5,0)))))</f>
        <v>0</v>
      </c>
      <c r="J637" s="0" t="str">
        <f aca="false">IF(I637=0,"",IF(I636=I637,MAX(J636,B637),B637))</f>
        <v/>
      </c>
      <c r="K637" s="9" t="str">
        <f aca="false">IF(I637=0,"",B637/J637-1)</f>
        <v/>
      </c>
      <c r="L637" s="0" t="n">
        <f aca="false">MATCH($A637,DailyBTC!$A:$A,0)</f>
        <v>925</v>
      </c>
      <c r="M637" s="8" t="n">
        <f aca="false">INDEX(DailyBTC!$F:$F,$L637)</f>
        <v>4127.27096407725</v>
      </c>
      <c r="N637" s="8" t="n">
        <f aca="false">INDEX(DailyETH!$F:$F,$L637)</f>
        <v>189.232826368283</v>
      </c>
      <c r="O637" s="8" t="n">
        <f aca="false">INDEX(DailyBTC!$B:$B,$L637)</f>
        <v>19971.3294704851</v>
      </c>
      <c r="P637" s="8" t="n">
        <f aca="false">INDEX(DailyETH!$B:$B,$L637)</f>
        <v>1096.53821274109</v>
      </c>
      <c r="Q637" s="9" t="n">
        <f aca="false">LN(M637/M636)</f>
        <v>-0.0373021321798484</v>
      </c>
      <c r="R637" s="9" t="n">
        <f aca="false">LN(N637/N636)</f>
        <v>-0.0469376269570705</v>
      </c>
      <c r="S637" s="9" t="n">
        <f aca="false">LN(O637/O636)</f>
        <v>-0.0882444881713156</v>
      </c>
      <c r="T637" s="9" t="n">
        <f aca="false">LN(P637/P636)</f>
        <v>-0.115890619523019</v>
      </c>
      <c r="U637" s="9" t="n">
        <f aca="false">M637/M636-1</f>
        <v>-0.0366149782427809</v>
      </c>
      <c r="V637" s="9" t="n">
        <f aca="false">O637/O636-1</f>
        <v>-0.0844629886114585</v>
      </c>
    </row>
    <row r="638" customFormat="false" ht="15" hidden="false" customHeight="false" outlineLevel="0" collapsed="false">
      <c r="A638" s="5" t="n">
        <v>44754</v>
      </c>
      <c r="B638" s="6" t="n">
        <v>3818.8</v>
      </c>
      <c r="C638" s="9" t="n">
        <f aca="false">B638/B637-1</f>
        <v>-0.0092439089567069</v>
      </c>
      <c r="D638" s="9" t="n">
        <f aca="false">LN(B638/B637)</f>
        <v>-0.00928689901901676</v>
      </c>
      <c r="E638" s="9" t="n">
        <f aca="false">B638/B633-1</f>
        <v>-0.00328601369215864</v>
      </c>
      <c r="F638" s="9" t="n">
        <f aca="false">B638/B617-1</f>
        <v>-0.0495343245839783</v>
      </c>
      <c r="G638" s="0" t="n">
        <f aca="false">MAX(G637,B638)</f>
        <v>4796.56</v>
      </c>
      <c r="H638" s="9" t="n">
        <f aca="false">B638/G638-1</f>
        <v>-0.203846089697617</v>
      </c>
      <c r="I638" s="0" t="n">
        <f aca="false">IF(AND($A638&gt;=CrashTest!$B$3,$A638&lt;=CrashTest!$C$3),1,IF(AND($A638&gt;=CrashTest!$B$4,$A638&lt;=CrashTest!$C$4),2,IF(AND($A638&gt;=CrashTest!$B$5,$A638&lt;=CrashTest!$C$5),3,IF(AND($A638&gt;=CrashTest!$B$6,$A638&lt;=CrashTest!$C$6),4,IF(AND($A638&gt;=CrashTest!$B$7,$A638&lt;=CrashTest!$C$7),5,0)))))</f>
        <v>0</v>
      </c>
      <c r="J638" s="0" t="str">
        <f aca="false">IF(I638=0,"",IF(I637=I638,MAX(J637,B638),B638))</f>
        <v/>
      </c>
      <c r="K638" s="9" t="str">
        <f aca="false">IF(I638=0,"",B638/J638-1)</f>
        <v/>
      </c>
      <c r="L638" s="0" t="n">
        <f aca="false">MATCH($A638,DailyBTC!$A:$A,0)</f>
        <v>926</v>
      </c>
      <c r="M638" s="8" t="n">
        <f aca="false">INDEX(DailyBTC!$F:$F,$L638)</f>
        <v>4074.09241180129</v>
      </c>
      <c r="N638" s="8" t="n">
        <f aca="false">INDEX(DailyETH!$F:$F,$L638)</f>
        <v>186.841454110711</v>
      </c>
      <c r="O638" s="8" t="n">
        <f aca="false">INDEX(DailyBTC!$B:$B,$L638)</f>
        <v>19339.1534734074</v>
      </c>
      <c r="P638" s="8" t="n">
        <f aca="false">INDEX(DailyETH!$B:$B,$L638)</f>
        <v>1040.3091364699</v>
      </c>
      <c r="Q638" s="9" t="n">
        <f aca="false">LN(M638/M637)</f>
        <v>-0.0129684041864316</v>
      </c>
      <c r="R638" s="9" t="n">
        <f aca="false">LN(N638/N637)</f>
        <v>-0.0127177242020029</v>
      </c>
      <c r="S638" s="9" t="n">
        <f aca="false">LN(O638/O637)</f>
        <v>-0.0321660002938362</v>
      </c>
      <c r="T638" s="9" t="n">
        <f aca="false">LN(P638/P637)</f>
        <v>-0.0526402224197093</v>
      </c>
      <c r="U638" s="9" t="n">
        <f aca="false">M638/M637-1</f>
        <v>-0.0128846767607</v>
      </c>
      <c r="V638" s="9" t="n">
        <f aca="false">O638/O637-1</f>
        <v>-0.0316541769546173</v>
      </c>
    </row>
    <row r="639" customFormat="false" ht="15" hidden="false" customHeight="false" outlineLevel="0" collapsed="false">
      <c r="A639" s="5" t="n">
        <v>44755</v>
      </c>
      <c r="B639" s="6" t="n">
        <v>3801.78</v>
      </c>
      <c r="C639" s="9" t="n">
        <f aca="false">B639/B638-1</f>
        <v>-0.0044568974546978</v>
      </c>
      <c r="D639" s="9" t="n">
        <f aca="false">LN(B639/B638)</f>
        <v>-0.00446685903166264</v>
      </c>
      <c r="E639" s="9" t="n">
        <f aca="false">B639/B634-1</f>
        <v>-0.0112611441114359</v>
      </c>
      <c r="F639" s="9" t="n">
        <f aca="false">B639/B618-1</f>
        <v>-0.0253995272837272</v>
      </c>
      <c r="G639" s="0" t="n">
        <f aca="false">MAX(G638,B639)</f>
        <v>4796.56</v>
      </c>
      <c r="H639" s="9" t="n">
        <f aca="false">B639/G639-1</f>
        <v>-0.207394466033991</v>
      </c>
      <c r="I639" s="0" t="n">
        <f aca="false">IF(AND($A639&gt;=CrashTest!$B$3,$A639&lt;=CrashTest!$C$3),1,IF(AND($A639&gt;=CrashTest!$B$4,$A639&lt;=CrashTest!$C$4),2,IF(AND($A639&gt;=CrashTest!$B$5,$A639&lt;=CrashTest!$C$5),3,IF(AND($A639&gt;=CrashTest!$B$6,$A639&lt;=CrashTest!$C$6),4,IF(AND($A639&gt;=CrashTest!$B$7,$A639&lt;=CrashTest!$C$7),5,0)))))</f>
        <v>0</v>
      </c>
      <c r="J639" s="0" t="str">
        <f aca="false">IF(I639=0,"",IF(I638=I639,MAX(J638,B639),B639))</f>
        <v/>
      </c>
      <c r="K639" s="9" t="str">
        <f aca="false">IF(I639=0,"",B639/J639-1)</f>
        <v/>
      </c>
      <c r="L639" s="0" t="n">
        <f aca="false">MATCH($A639,DailyBTC!$A:$A,0)</f>
        <v>927</v>
      </c>
      <c r="M639" s="8" t="n">
        <f aca="false">INDEX(DailyBTC!$F:$F,$L639)</f>
        <v>4115.6493039737</v>
      </c>
      <c r="N639" s="8" t="n">
        <f aca="false">INDEX(DailyETH!$F:$F,$L639)</f>
        <v>188.156792389547</v>
      </c>
      <c r="O639" s="8" t="n">
        <f aca="false">INDEX(DailyBTC!$B:$B,$L639)</f>
        <v>20155.5278386908</v>
      </c>
      <c r="P639" s="8" t="n">
        <f aca="false">INDEX(DailyETH!$B:$B,$L639)</f>
        <v>1109.91739918177</v>
      </c>
      <c r="Q639" s="9" t="n">
        <f aca="false">LN(M639/M638)</f>
        <v>0.0101486103691489</v>
      </c>
      <c r="R639" s="9" t="n">
        <f aca="false">LN(N639/N638)</f>
        <v>0.00701519905984171</v>
      </c>
      <c r="S639" s="9" t="n">
        <f aca="false">LN(O639/O638)</f>
        <v>0.0413468668939167</v>
      </c>
      <c r="T639" s="9" t="n">
        <f aca="false">LN(P639/P638)</f>
        <v>0.0647676818138048</v>
      </c>
      <c r="U639" s="9" t="n">
        <f aca="false">M639/M638-1</f>
        <v>0.01020028216641</v>
      </c>
      <c r="V639" s="9" t="n">
        <f aca="false">O639/O638-1</f>
        <v>0.0422135522325715</v>
      </c>
    </row>
    <row r="640" customFormat="false" ht="15" hidden="false" customHeight="false" outlineLevel="0" collapsed="false">
      <c r="A640" s="5" t="n">
        <v>44756</v>
      </c>
      <c r="B640" s="6" t="n">
        <v>3790.38</v>
      </c>
      <c r="C640" s="9" t="n">
        <f aca="false">B640/B639-1</f>
        <v>-0.00299859539478875</v>
      </c>
      <c r="D640" s="9" t="n">
        <f aca="false">LN(B640/B639)</f>
        <v>-0.00300310018958476</v>
      </c>
      <c r="E640" s="9" t="n">
        <f aca="false">B640/B635-1</f>
        <v>-0.0287601662472903</v>
      </c>
      <c r="F640" s="9" t="n">
        <f aca="false">B640/B619-1</f>
        <v>0.0108677389502432</v>
      </c>
      <c r="G640" s="0" t="n">
        <f aca="false">MAX(G639,B640)</f>
        <v>4796.56</v>
      </c>
      <c r="H640" s="9" t="n">
        <f aca="false">B640/G640-1</f>
        <v>-0.209771169338026</v>
      </c>
      <c r="I640" s="0" t="n">
        <f aca="false">IF(AND($A640&gt;=CrashTest!$B$3,$A640&lt;=CrashTest!$C$3),1,IF(AND($A640&gt;=CrashTest!$B$4,$A640&lt;=CrashTest!$C$4),2,IF(AND($A640&gt;=CrashTest!$B$5,$A640&lt;=CrashTest!$C$5),3,IF(AND($A640&gt;=CrashTest!$B$6,$A640&lt;=CrashTest!$C$6),4,IF(AND($A640&gt;=CrashTest!$B$7,$A640&lt;=CrashTest!$C$7),5,0)))))</f>
        <v>0</v>
      </c>
      <c r="J640" s="0" t="str">
        <f aca="false">IF(I640=0,"",IF(I639=I640,MAX(J639,B640),B640))</f>
        <v/>
      </c>
      <c r="K640" s="9" t="str">
        <f aca="false">IF(I640=0,"",B640/J640-1)</f>
        <v/>
      </c>
      <c r="L640" s="0" t="n">
        <f aca="false">MATCH($A640,DailyBTC!$A:$A,0)</f>
        <v>928</v>
      </c>
      <c r="M640" s="8" t="n">
        <f aca="false">INDEX(DailyBTC!$F:$F,$L640)</f>
        <v>4172.85988300132</v>
      </c>
      <c r="N640" s="8" t="n">
        <f aca="false">INDEX(DailyETH!$F:$F,$L640)</f>
        <v>192.327668633766</v>
      </c>
      <c r="O640" s="8" t="n">
        <f aca="false">INDEX(DailyBTC!$B:$B,$L640)</f>
        <v>20552.8990289304</v>
      </c>
      <c r="P640" s="8" t="n">
        <f aca="false">INDEX(DailyETH!$B:$B,$L640)</f>
        <v>1190.77715517241</v>
      </c>
      <c r="Q640" s="9" t="n">
        <f aca="false">LN(M640/M639)</f>
        <v>0.0138050127775088</v>
      </c>
      <c r="R640" s="9" t="n">
        <f aca="false">LN(N640/N639)</f>
        <v>0.0219249075799849</v>
      </c>
      <c r="S640" s="9" t="n">
        <f aca="false">LN(O640/O639)</f>
        <v>0.019523417763719</v>
      </c>
      <c r="T640" s="9" t="n">
        <f aca="false">LN(P640/P639)</f>
        <v>0.0703205681347125</v>
      </c>
      <c r="U640" s="9" t="n">
        <f aca="false">M640/M639-1</f>
        <v>0.0139007419734187</v>
      </c>
      <c r="V640" s="9" t="n">
        <f aca="false">O640/O639-1</f>
        <v>0.0197152460317511</v>
      </c>
    </row>
    <row r="641" customFormat="false" ht="15" hidden="false" customHeight="false" outlineLevel="0" collapsed="false">
      <c r="A641" s="5" t="n">
        <v>44757</v>
      </c>
      <c r="B641" s="6" t="n">
        <v>3863.16</v>
      </c>
      <c r="C641" s="9" t="n">
        <f aca="false">B641/B640-1</f>
        <v>0.0192012410365188</v>
      </c>
      <c r="D641" s="9" t="n">
        <f aca="false">LN(B641/B640)</f>
        <v>0.0190192234925154</v>
      </c>
      <c r="E641" s="9" t="n">
        <f aca="false">B641/B636-1</f>
        <v>-0.00928865614533603</v>
      </c>
      <c r="F641" s="9" t="n">
        <f aca="false">B641/B620-1</f>
        <v>0.034180346300877</v>
      </c>
      <c r="G641" s="0" t="n">
        <f aca="false">MAX(G640,B641)</f>
        <v>4796.56</v>
      </c>
      <c r="H641" s="9" t="n">
        <f aca="false">B641/G641-1</f>
        <v>-0.194597795086479</v>
      </c>
      <c r="I641" s="0" t="n">
        <f aca="false">IF(AND($A641&gt;=CrashTest!$B$3,$A641&lt;=CrashTest!$C$3),1,IF(AND($A641&gt;=CrashTest!$B$4,$A641&lt;=CrashTest!$C$4),2,IF(AND($A641&gt;=CrashTest!$B$5,$A641&lt;=CrashTest!$C$5),3,IF(AND($A641&gt;=CrashTest!$B$6,$A641&lt;=CrashTest!$C$6),4,IF(AND($A641&gt;=CrashTest!$B$7,$A641&lt;=CrashTest!$C$7),5,0)))))</f>
        <v>0</v>
      </c>
      <c r="J641" s="0" t="str">
        <f aca="false">IF(I641=0,"",IF(I640=I641,MAX(J640,B641),B641))</f>
        <v/>
      </c>
      <c r="K641" s="9" t="str">
        <f aca="false">IF(I641=0,"",B641/J641-1)</f>
        <v/>
      </c>
      <c r="L641" s="0" t="n">
        <f aca="false">MATCH($A641,DailyBTC!$A:$A,0)</f>
        <v>929</v>
      </c>
      <c r="M641" s="8" t="n">
        <f aca="false">INDEX(DailyBTC!$F:$F,$L641)</f>
        <v>4220.80067589573</v>
      </c>
      <c r="N641" s="8" t="n">
        <f aca="false">INDEX(DailyETH!$F:$F,$L641)</f>
        <v>195.904999138524</v>
      </c>
      <c r="O641" s="8" t="n">
        <f aca="false">INDEX(DailyBTC!$B:$B,$L641)</f>
        <v>20831.722700526</v>
      </c>
      <c r="P641" s="8" t="n">
        <f aca="false">INDEX(DailyETH!$B:$B,$L641)</f>
        <v>1235.44640999416</v>
      </c>
      <c r="Q641" s="9" t="n">
        <f aca="false">LN(M641/M640)</f>
        <v>0.0114232196722383</v>
      </c>
      <c r="R641" s="9" t="n">
        <f aca="false">LN(N641/N640)</f>
        <v>0.0184293185579915</v>
      </c>
      <c r="S641" s="9" t="n">
        <f aca="false">LN(O641/O640)</f>
        <v>0.0134749517509477</v>
      </c>
      <c r="T641" s="9" t="n">
        <f aca="false">LN(P641/P640)</f>
        <v>0.0368262048108593</v>
      </c>
      <c r="U641" s="9" t="n">
        <f aca="false">M641/M640-1</f>
        <v>0.0114887137930764</v>
      </c>
      <c r="V641" s="9" t="n">
        <f aca="false">O641/O640-1</f>
        <v>0.0135661480749323</v>
      </c>
    </row>
    <row r="642" customFormat="false" ht="15" hidden="false" customHeight="false" outlineLevel="0" collapsed="false">
      <c r="A642" s="5" t="n">
        <v>44760</v>
      </c>
      <c r="B642" s="6" t="n">
        <v>3830.85</v>
      </c>
      <c r="C642" s="9" t="n">
        <f aca="false">B642/B641-1</f>
        <v>-0.00836361942037089</v>
      </c>
      <c r="D642" s="9" t="n">
        <f aca="false">LN(B642/B641)</f>
        <v>-0.00839879072886063</v>
      </c>
      <c r="E642" s="9" t="n">
        <f aca="false">B642/B637-1</f>
        <v>-0.00611763607070304</v>
      </c>
      <c r="F642" s="9" t="n">
        <f aca="false">B642/B621-1</f>
        <v>0.0107810310845147</v>
      </c>
      <c r="G642" s="0" t="n">
        <f aca="false">MAX(G641,B642)</f>
        <v>4796.56</v>
      </c>
      <c r="H642" s="9" t="n">
        <f aca="false">B642/G642-1</f>
        <v>-0.201333872608703</v>
      </c>
      <c r="I642" s="0" t="n">
        <f aca="false">IF(AND($A642&gt;=CrashTest!$B$3,$A642&lt;=CrashTest!$C$3),1,IF(AND($A642&gt;=CrashTest!$B$4,$A642&lt;=CrashTest!$C$4),2,IF(AND($A642&gt;=CrashTest!$B$5,$A642&lt;=CrashTest!$C$5),3,IF(AND($A642&gt;=CrashTest!$B$6,$A642&lt;=CrashTest!$C$6),4,IF(AND($A642&gt;=CrashTest!$B$7,$A642&lt;=CrashTest!$C$7),5,0)))))</f>
        <v>0</v>
      </c>
      <c r="J642" s="0" t="str">
        <f aca="false">IF(I642=0,"",IF(I641=I642,MAX(J641,B642),B642))</f>
        <v/>
      </c>
      <c r="K642" s="9" t="str">
        <f aca="false">IF(I642=0,"",B642/J642-1)</f>
        <v/>
      </c>
      <c r="L642" s="0" t="n">
        <f aca="false">MATCH($A642,DailyBTC!$A:$A,0)</f>
        <v>932</v>
      </c>
      <c r="M642" s="8" t="n">
        <f aca="false">INDEX(DailyBTC!$F:$F,$L642)</f>
        <v>4493.32479518605</v>
      </c>
      <c r="N642" s="8" t="n">
        <f aca="false">INDEX(DailyETH!$F:$F,$L642)</f>
        <v>214.869296085424</v>
      </c>
      <c r="O642" s="8" t="n">
        <f aca="false">INDEX(DailyBTC!$B:$B,$L642)</f>
        <v>22305.7066428989</v>
      </c>
      <c r="P642" s="8" t="n">
        <f aca="false">INDEX(DailyETH!$B:$B,$L642)</f>
        <v>1568.5177969024</v>
      </c>
      <c r="Q642" s="9" t="n">
        <f aca="false">LN(M642/M641)</f>
        <v>0.0625680729577477</v>
      </c>
      <c r="R642" s="9" t="n">
        <f aca="false">LN(N642/N641)</f>
        <v>0.0924000746286467</v>
      </c>
      <c r="S642" s="9" t="n">
        <f aca="false">LN(O642/O641)</f>
        <v>0.0683655942865323</v>
      </c>
      <c r="T642" s="9" t="n">
        <f aca="false">LN(P642/P641)</f>
        <v>0.238698724682093</v>
      </c>
      <c r="U642" s="9" t="n">
        <f aca="false">M642/M641-1</f>
        <v>0.0645669246706351</v>
      </c>
      <c r="V642" s="9" t="n">
        <f aca="false">O642/O641-1</f>
        <v>0.0707566994608506</v>
      </c>
    </row>
    <row r="643" customFormat="false" ht="15" hidden="false" customHeight="false" outlineLevel="0" collapsed="false">
      <c r="A643" s="5" t="n">
        <v>44761</v>
      </c>
      <c r="B643" s="6" t="n">
        <v>3936.69</v>
      </c>
      <c r="C643" s="9" t="n">
        <f aca="false">B643/B642-1</f>
        <v>0.0276283331375544</v>
      </c>
      <c r="D643" s="9" t="n">
        <f aca="false">LN(B643/B642)</f>
        <v>0.0272535580198029</v>
      </c>
      <c r="E643" s="9" t="n">
        <f aca="false">B643/B638-1</f>
        <v>0.0308709542264585</v>
      </c>
      <c r="F643" s="9" t="n">
        <f aca="false">B643/B622-1</f>
        <v>0.073612470921274</v>
      </c>
      <c r="G643" s="0" t="n">
        <f aca="false">MAX(G642,B643)</f>
        <v>4796.56</v>
      </c>
      <c r="H643" s="9" t="n">
        <f aca="false">B643/G643-1</f>
        <v>-0.179268058775456</v>
      </c>
      <c r="I643" s="0" t="n">
        <f aca="false">IF(AND($A643&gt;=CrashTest!$B$3,$A643&lt;=CrashTest!$C$3),1,IF(AND($A643&gt;=CrashTest!$B$4,$A643&lt;=CrashTest!$C$4),2,IF(AND($A643&gt;=CrashTest!$B$5,$A643&lt;=CrashTest!$C$5),3,IF(AND($A643&gt;=CrashTest!$B$6,$A643&lt;=CrashTest!$C$6),4,IF(AND($A643&gt;=CrashTest!$B$7,$A643&lt;=CrashTest!$C$7),5,0)))))</f>
        <v>0</v>
      </c>
      <c r="J643" s="0" t="str">
        <f aca="false">IF(I643=0,"",IF(I642=I643,MAX(J642,B643),B643))</f>
        <v/>
      </c>
      <c r="K643" s="9" t="str">
        <f aca="false">IF(I643=0,"",B643/J643-1)</f>
        <v/>
      </c>
      <c r="L643" s="0" t="n">
        <f aca="false">MATCH($A643,DailyBTC!$A:$A,0)</f>
        <v>933</v>
      </c>
      <c r="M643" s="8" t="n">
        <f aca="false">INDEX(DailyBTC!$F:$F,$L643)</f>
        <v>4576.2578428932</v>
      </c>
      <c r="N643" s="8" t="n">
        <f aca="false">INDEX(DailyETH!$F:$F,$L643)</f>
        <v>218.471708984132</v>
      </c>
      <c r="O643" s="8" t="n">
        <f aca="false">INDEX(DailyBTC!$B:$B,$L643)</f>
        <v>23371.2026601403</v>
      </c>
      <c r="P643" s="8" t="n">
        <f aca="false">INDEX(DailyETH!$B:$B,$L643)</f>
        <v>1545.68401548802</v>
      </c>
      <c r="Q643" s="9" t="n">
        <f aca="false">LN(M643/M642)</f>
        <v>0.0182886826430757</v>
      </c>
      <c r="R643" s="9" t="n">
        <f aca="false">LN(N643/N642)</f>
        <v>0.0166266097369651</v>
      </c>
      <c r="S643" s="9" t="n">
        <f aca="false">LN(O643/O642)</f>
        <v>0.0466620599382744</v>
      </c>
      <c r="T643" s="9" t="n">
        <f aca="false">LN(P643/P642)</f>
        <v>-0.0146645541858181</v>
      </c>
      <c r="U643" s="9" t="n">
        <f aca="false">M643/M642-1</f>
        <v>0.0184569447986469</v>
      </c>
      <c r="V643" s="9" t="n">
        <f aca="false">O643/O642-1</f>
        <v>0.0477678665060632</v>
      </c>
    </row>
    <row r="644" customFormat="false" ht="15" hidden="false" customHeight="false" outlineLevel="0" collapsed="false">
      <c r="A644" s="5" t="n">
        <v>44762</v>
      </c>
      <c r="B644" s="6" t="n">
        <v>3959.9</v>
      </c>
      <c r="C644" s="9" t="n">
        <f aca="false">B644/B643-1</f>
        <v>0.00589581602818612</v>
      </c>
      <c r="D644" s="9" t="n">
        <f aca="false">LN(B644/B643)</f>
        <v>0.00587850371833506</v>
      </c>
      <c r="E644" s="9" t="n">
        <f aca="false">B644/B639-1</f>
        <v>0.0415910441950875</v>
      </c>
      <c r="F644" s="9" t="n">
        <f aca="false">B644/B623-1</f>
        <v>0.0775707241675827</v>
      </c>
      <c r="G644" s="0" t="n">
        <f aca="false">MAX(G643,B644)</f>
        <v>4796.56</v>
      </c>
      <c r="H644" s="9" t="n">
        <f aca="false">B644/G644-1</f>
        <v>-0.17442917424154</v>
      </c>
      <c r="I644" s="0" t="n">
        <f aca="false">IF(AND($A644&gt;=CrashTest!$B$3,$A644&lt;=CrashTest!$C$3),1,IF(AND($A644&gt;=CrashTest!$B$4,$A644&lt;=CrashTest!$C$4),2,IF(AND($A644&gt;=CrashTest!$B$5,$A644&lt;=CrashTest!$C$5),3,IF(AND($A644&gt;=CrashTest!$B$6,$A644&lt;=CrashTest!$C$6),4,IF(AND($A644&gt;=CrashTest!$B$7,$A644&lt;=CrashTest!$C$7),5,0)))))</f>
        <v>0</v>
      </c>
      <c r="J644" s="0" t="str">
        <f aca="false">IF(I644=0,"",IF(I643=I644,MAX(J643,B644),B644))</f>
        <v/>
      </c>
      <c r="K644" s="9" t="str">
        <f aca="false">IF(I644=0,"",B644/J644-1)</f>
        <v/>
      </c>
      <c r="L644" s="0" t="n">
        <f aca="false">MATCH($A644,DailyBTC!$A:$A,0)</f>
        <v>934</v>
      </c>
      <c r="M644" s="8" t="n">
        <f aca="false">INDEX(DailyBTC!$F:$F,$L644)</f>
        <v>4600.3056313516</v>
      </c>
      <c r="N644" s="8" t="n">
        <f aca="false">INDEX(DailyETH!$F:$F,$L644)</f>
        <v>217.453879235567</v>
      </c>
      <c r="O644" s="8" t="n">
        <f aca="false">INDEX(DailyBTC!$B:$B,$L644)</f>
        <v>23280.9356680304</v>
      </c>
      <c r="P644" s="8" t="n">
        <f aca="false">INDEX(DailyETH!$B:$B,$L644)</f>
        <v>1523.17327171245</v>
      </c>
      <c r="Q644" s="9" t="n">
        <f aca="false">LN(M644/M643)</f>
        <v>0.00524114360990132</v>
      </c>
      <c r="R644" s="9" t="n">
        <f aca="false">LN(N644/N643)</f>
        <v>-0.00466974926768975</v>
      </c>
      <c r="S644" s="9" t="n">
        <f aca="false">LN(O644/O643)</f>
        <v>-0.00386979495443205</v>
      </c>
      <c r="T644" s="9" t="n">
        <f aca="false">LN(P644/P643)</f>
        <v>-0.0146707034022684</v>
      </c>
      <c r="U644" s="9" t="n">
        <f aca="false">M644/M643-1</f>
        <v>0.00525490242988602</v>
      </c>
      <c r="V644" s="9" t="n">
        <f aca="false">O644/O643-1</f>
        <v>-0.00386231694716555</v>
      </c>
    </row>
    <row r="645" customFormat="false" ht="15" hidden="false" customHeight="false" outlineLevel="0" collapsed="false">
      <c r="A645" s="5" t="n">
        <v>44763</v>
      </c>
      <c r="B645" s="6" t="n">
        <v>3998.95</v>
      </c>
      <c r="C645" s="9" t="n">
        <f aca="false">B645/B644-1</f>
        <v>0.00986136013535699</v>
      </c>
      <c r="D645" s="9" t="n">
        <f aca="false">LN(B645/B644)</f>
        <v>0.0098130542384489</v>
      </c>
      <c r="E645" s="9" t="n">
        <f aca="false">B645/B640-1</f>
        <v>0.0550261451358438</v>
      </c>
      <c r="F645" s="9" t="n">
        <f aca="false">B645/B624-1</f>
        <v>0.0621973602777313</v>
      </c>
      <c r="G645" s="0" t="n">
        <f aca="false">MAX(G644,B645)</f>
        <v>4796.56</v>
      </c>
      <c r="H645" s="9" t="n">
        <f aca="false">B645/G645-1</f>
        <v>-0.166287923011492</v>
      </c>
      <c r="I645" s="0" t="n">
        <f aca="false">IF(AND($A645&gt;=CrashTest!$B$3,$A645&lt;=CrashTest!$C$3),1,IF(AND($A645&gt;=CrashTest!$B$4,$A645&lt;=CrashTest!$C$4),2,IF(AND($A645&gt;=CrashTest!$B$5,$A645&lt;=CrashTest!$C$5),3,IF(AND($A645&gt;=CrashTest!$B$6,$A645&lt;=CrashTest!$C$6),4,IF(AND($A645&gt;=CrashTest!$B$7,$A645&lt;=CrashTest!$C$7),5,0)))))</f>
        <v>0</v>
      </c>
      <c r="J645" s="0" t="str">
        <f aca="false">IF(I645=0,"",IF(I644=I645,MAX(J644,B645),B645))</f>
        <v/>
      </c>
      <c r="K645" s="9" t="str">
        <f aca="false">IF(I645=0,"",B645/J645-1)</f>
        <v/>
      </c>
      <c r="L645" s="0" t="n">
        <f aca="false">MATCH($A645,DailyBTC!$A:$A,0)</f>
        <v>935</v>
      </c>
      <c r="M645" s="8" t="n">
        <f aca="false">INDEX(DailyBTC!$F:$F,$L645)</f>
        <v>4577.10346375145</v>
      </c>
      <c r="N645" s="8" t="n">
        <f aca="false">INDEX(DailyETH!$F:$F,$L645)</f>
        <v>219.22731402412</v>
      </c>
      <c r="O645" s="8" t="n">
        <f aca="false">INDEX(DailyBTC!$B:$B,$L645)</f>
        <v>23152.4093112215</v>
      </c>
      <c r="P645" s="8" t="n">
        <f aca="false">INDEX(DailyETH!$B:$B,$L645)</f>
        <v>1578.50633021625</v>
      </c>
      <c r="Q645" s="9" t="n">
        <f aca="false">LN(M645/M644)</f>
        <v>-0.00505637632445763</v>
      </c>
      <c r="R645" s="9" t="n">
        <f aca="false">LN(N645/N644)</f>
        <v>0.00812237653380598</v>
      </c>
      <c r="S645" s="9" t="n">
        <f aca="false">LN(O645/O644)</f>
        <v>-0.00553596494548394</v>
      </c>
      <c r="T645" s="9" t="n">
        <f aca="false">LN(P645/P644)</f>
        <v>0.0356832018377529</v>
      </c>
      <c r="U645" s="9" t="n">
        <f aca="false">M645/M644-1</f>
        <v>-0.00504361437249468</v>
      </c>
      <c r="V645" s="9" t="n">
        <f aca="false">O645/O644-1</f>
        <v>-0.00552066972915499</v>
      </c>
    </row>
    <row r="646" customFormat="false" ht="15" hidden="false" customHeight="false" outlineLevel="0" collapsed="false">
      <c r="A646" s="5" t="n">
        <v>44764</v>
      </c>
      <c r="B646" s="6" t="n">
        <v>3961.63</v>
      </c>
      <c r="C646" s="9" t="n">
        <f aca="false">B646/B645-1</f>
        <v>-0.00933244976806402</v>
      </c>
      <c r="D646" s="9" t="n">
        <f aca="false">LN(B646/B645)</f>
        <v>-0.00937626992342271</v>
      </c>
      <c r="E646" s="9" t="n">
        <f aca="false">B646/B641-1</f>
        <v>0.0254894956460514</v>
      </c>
      <c r="F646" s="9" t="n">
        <f aca="false">B646/B625-1</f>
        <v>0.0536558250374346</v>
      </c>
      <c r="G646" s="0" t="n">
        <f aca="false">MAX(G645,B646)</f>
        <v>4796.56</v>
      </c>
      <c r="H646" s="9" t="n">
        <f aca="false">B646/G646-1</f>
        <v>-0.174068499091015</v>
      </c>
      <c r="I646" s="0" t="n">
        <f aca="false">IF(AND($A646&gt;=CrashTest!$B$3,$A646&lt;=CrashTest!$C$3),1,IF(AND($A646&gt;=CrashTest!$B$4,$A646&lt;=CrashTest!$C$4),2,IF(AND($A646&gt;=CrashTest!$B$5,$A646&lt;=CrashTest!$C$5),3,IF(AND($A646&gt;=CrashTest!$B$6,$A646&lt;=CrashTest!$C$6),4,IF(AND($A646&gt;=CrashTest!$B$7,$A646&lt;=CrashTest!$C$7),5,0)))))</f>
        <v>0</v>
      </c>
      <c r="J646" s="0" t="str">
        <f aca="false">IF(I646=0,"",IF(I645=I646,MAX(J645,B646),B646))</f>
        <v/>
      </c>
      <c r="K646" s="9" t="str">
        <f aca="false">IF(I646=0,"",B646/J646-1)</f>
        <v/>
      </c>
      <c r="L646" s="0" t="n">
        <f aca="false">MATCH($A646,DailyBTC!$A:$A,0)</f>
        <v>936</v>
      </c>
      <c r="M646" s="8" t="n">
        <f aca="false">INDEX(DailyBTC!$F:$F,$L646)</f>
        <v>4566.58484128167</v>
      </c>
      <c r="N646" s="8" t="n">
        <f aca="false">INDEX(DailyETH!$F:$F,$L646)</f>
        <v>217.722448492694</v>
      </c>
      <c r="O646" s="8" t="n">
        <f aca="false">INDEX(DailyBTC!$B:$B,$L646)</f>
        <v>22706.0835554646</v>
      </c>
      <c r="P646" s="8" t="n">
        <f aca="false">INDEX(DailyETH!$B:$B,$L646)</f>
        <v>1536.58702454705</v>
      </c>
      <c r="Q646" s="9" t="n">
        <f aca="false">LN(M646/M645)</f>
        <v>-0.00230074052369712</v>
      </c>
      <c r="R646" s="9" t="n">
        <f aca="false">LN(N646/N645)</f>
        <v>-0.00688807552011701</v>
      </c>
      <c r="S646" s="9" t="n">
        <f aca="false">LN(O646/O645)</f>
        <v>-0.0194659624153982</v>
      </c>
      <c r="T646" s="9" t="n">
        <f aca="false">LN(P646/P645)</f>
        <v>-0.0269153001273005</v>
      </c>
      <c r="U646" s="9" t="n">
        <f aca="false">M646/M645-1</f>
        <v>-0.00229809584884411</v>
      </c>
      <c r="V646" s="9" t="n">
        <f aca="false">O646/O645-1</f>
        <v>-0.0192777239619972</v>
      </c>
    </row>
    <row r="647" customFormat="false" ht="15" hidden="false" customHeight="false" outlineLevel="0" collapsed="false">
      <c r="A647" s="5" t="n">
        <v>44767</v>
      </c>
      <c r="B647" s="6" t="n">
        <v>3966.84</v>
      </c>
      <c r="C647" s="9" t="n">
        <f aca="false">B647/B646-1</f>
        <v>0.00131511524296823</v>
      </c>
      <c r="D647" s="9" t="n">
        <f aca="false">LN(B647/B646)</f>
        <v>0.00131425123634632</v>
      </c>
      <c r="E647" s="9" t="n">
        <f aca="false">B647/B642-1</f>
        <v>0.0354986491248679</v>
      </c>
      <c r="F647" s="9" t="n">
        <f aca="false">B647/B626-1</f>
        <v>0.0450796026060865</v>
      </c>
      <c r="G647" s="0" t="n">
        <f aca="false">MAX(G646,B647)</f>
        <v>4796.56</v>
      </c>
      <c r="H647" s="9" t="n">
        <f aca="false">B647/G647-1</f>
        <v>-0.172982303984522</v>
      </c>
      <c r="I647" s="0" t="n">
        <f aca="false">IF(AND($A647&gt;=CrashTest!$B$3,$A647&lt;=CrashTest!$C$3),1,IF(AND($A647&gt;=CrashTest!$B$4,$A647&lt;=CrashTest!$C$4),2,IF(AND($A647&gt;=CrashTest!$B$5,$A647&lt;=CrashTest!$C$5),3,IF(AND($A647&gt;=CrashTest!$B$6,$A647&lt;=CrashTest!$C$6),4,IF(AND($A647&gt;=CrashTest!$B$7,$A647&lt;=CrashTest!$C$7),5,0)))))</f>
        <v>0</v>
      </c>
      <c r="J647" s="0" t="str">
        <f aca="false">IF(I647=0,"",IF(I646=I647,MAX(J646,B647),B647))</f>
        <v/>
      </c>
      <c r="K647" s="9" t="str">
        <f aca="false">IF(I647=0,"",B647/J647-1)</f>
        <v/>
      </c>
      <c r="L647" s="0" t="n">
        <f aca="false">MATCH($A647,DailyBTC!$A:$A,0)</f>
        <v>939</v>
      </c>
      <c r="M647" s="8" t="n">
        <f aca="false">INDEX(DailyBTC!$F:$F,$L647)</f>
        <v>4575.94231442652</v>
      </c>
      <c r="N647" s="8" t="n">
        <f aca="false">INDEX(DailyETH!$F:$F,$L647)</f>
        <v>220.909497529308</v>
      </c>
      <c r="O647" s="8" t="n">
        <f aca="false">INDEX(DailyBTC!$B:$B,$L647)</f>
        <v>21510.1255874342</v>
      </c>
      <c r="P647" s="8" t="n">
        <f aca="false">INDEX(DailyETH!$B:$B,$L647)</f>
        <v>1461.68290911748</v>
      </c>
      <c r="Q647" s="9" t="n">
        <f aca="false">LN(M647/M646)</f>
        <v>0.00204702184702986</v>
      </c>
      <c r="R647" s="9" t="n">
        <f aca="false">LN(N647/N646)</f>
        <v>0.0145320246370704</v>
      </c>
      <c r="S647" s="9" t="n">
        <f aca="false">LN(O647/O646)</f>
        <v>-0.0541091047973916</v>
      </c>
      <c r="T647" s="9" t="n">
        <f aca="false">LN(P647/P646)</f>
        <v>-0.0499752897784162</v>
      </c>
      <c r="U647" s="9" t="n">
        <f aca="false">M647/M646-1</f>
        <v>0.00204911842658828</v>
      </c>
      <c r="V647" s="9" t="n">
        <f aca="false">O647/O646-1</f>
        <v>-0.0526712572473809</v>
      </c>
    </row>
    <row r="648" customFormat="false" ht="15" hidden="false" customHeight="false" outlineLevel="0" collapsed="false">
      <c r="A648" s="5" t="n">
        <v>44768</v>
      </c>
      <c r="B648" s="6" t="n">
        <v>3921.05</v>
      </c>
      <c r="C648" s="9" t="n">
        <f aca="false">B648/B647-1</f>
        <v>-0.0115431930705548</v>
      </c>
      <c r="D648" s="9" t="n">
        <f aca="false">LN(B648/B647)</f>
        <v>-0.01161033289575</v>
      </c>
      <c r="E648" s="9" t="n">
        <f aca="false">B648/B643-1</f>
        <v>-0.00397288077039337</v>
      </c>
      <c r="F648" s="9" t="n">
        <f aca="false">B648/B627-1</f>
        <v>0.00238001503167395</v>
      </c>
      <c r="G648" s="0" t="n">
        <f aca="false">MAX(G647,B648)</f>
        <v>4796.56</v>
      </c>
      <c r="H648" s="9" t="n">
        <f aca="false">B648/G648-1</f>
        <v>-0.182528728922394</v>
      </c>
      <c r="I648" s="0" t="n">
        <f aca="false">IF(AND($A648&gt;=CrashTest!$B$3,$A648&lt;=CrashTest!$C$3),1,IF(AND($A648&gt;=CrashTest!$B$4,$A648&lt;=CrashTest!$C$4),2,IF(AND($A648&gt;=CrashTest!$B$5,$A648&lt;=CrashTest!$C$5),3,IF(AND($A648&gt;=CrashTest!$B$6,$A648&lt;=CrashTest!$C$6),4,IF(AND($A648&gt;=CrashTest!$B$7,$A648&lt;=CrashTest!$C$7),5,0)))))</f>
        <v>0</v>
      </c>
      <c r="J648" s="0" t="str">
        <f aca="false">IF(I648=0,"",IF(I647=I648,MAX(J647,B648),B648))</f>
        <v/>
      </c>
      <c r="K648" s="9" t="str">
        <f aca="false">IF(I648=0,"",B648/J648-1)</f>
        <v/>
      </c>
      <c r="L648" s="0" t="n">
        <f aca="false">MATCH($A648,DailyBTC!$A:$A,0)</f>
        <v>940</v>
      </c>
      <c r="M648" s="8" t="n">
        <f aca="false">INDEX(DailyBTC!$F:$F,$L648)</f>
        <v>4455.40965589103</v>
      </c>
      <c r="N648" s="8" t="n">
        <f aca="false">INDEX(DailyETH!$F:$F,$L648)</f>
        <v>210.211907222804</v>
      </c>
      <c r="O648" s="8" t="n">
        <f aca="false">INDEX(DailyBTC!$B:$B,$L648)</f>
        <v>21181.6591967855</v>
      </c>
      <c r="P648" s="8" t="n">
        <f aca="false">INDEX(DailyETH!$B:$B,$L648)</f>
        <v>1431.20655336061</v>
      </c>
      <c r="Q648" s="9" t="n">
        <f aca="false">LN(M648/M647)</f>
        <v>-0.0266936370054127</v>
      </c>
      <c r="R648" s="9" t="n">
        <f aca="false">LN(N648/N647)</f>
        <v>-0.0496370002523751</v>
      </c>
      <c r="S648" s="9" t="n">
        <f aca="false">LN(O648/O647)</f>
        <v>-0.0153881068149889</v>
      </c>
      <c r="T648" s="9" t="n">
        <f aca="false">LN(P648/P647)</f>
        <v>-0.0210706172462637</v>
      </c>
      <c r="U648" s="9" t="n">
        <f aca="false">M648/M647-1</f>
        <v>-0.0263405109272213</v>
      </c>
      <c r="V648" s="9" t="n">
        <f aca="false">O648/O647-1</f>
        <v>-0.0152703148716428</v>
      </c>
    </row>
    <row r="649" customFormat="false" ht="15" hidden="false" customHeight="false" outlineLevel="0" collapsed="false">
      <c r="A649" s="5" t="n">
        <v>44769</v>
      </c>
      <c r="B649" s="6" t="n">
        <v>4023.61</v>
      </c>
      <c r="C649" s="9" t="n">
        <f aca="false">B649/B648-1</f>
        <v>0.0261562591652746</v>
      </c>
      <c r="D649" s="9" t="n">
        <f aca="false">LN(B649/B648)</f>
        <v>0.0258200345335637</v>
      </c>
      <c r="E649" s="9" t="n">
        <f aca="false">B649/B644-1</f>
        <v>0.0160887901209628</v>
      </c>
      <c r="F649" s="9" t="n">
        <f aca="false">B649/B628-1</f>
        <v>0.0316657735294645</v>
      </c>
      <c r="G649" s="0" t="n">
        <f aca="false">MAX(G648,B649)</f>
        <v>4796.56</v>
      </c>
      <c r="H649" s="9" t="n">
        <f aca="false">B649/G649-1</f>
        <v>-0.161146738495922</v>
      </c>
      <c r="I649" s="0" t="n">
        <f aca="false">IF(AND($A649&gt;=CrashTest!$B$3,$A649&lt;=CrashTest!$C$3),1,IF(AND($A649&gt;=CrashTest!$B$4,$A649&lt;=CrashTest!$C$4),2,IF(AND($A649&gt;=CrashTest!$B$5,$A649&lt;=CrashTest!$C$5),3,IF(AND($A649&gt;=CrashTest!$B$6,$A649&lt;=CrashTest!$C$6),4,IF(AND($A649&gt;=CrashTest!$B$7,$A649&lt;=CrashTest!$C$7),5,0)))))</f>
        <v>0</v>
      </c>
      <c r="J649" s="0" t="str">
        <f aca="false">IF(I649=0,"",IF(I648=I649,MAX(J648,B649),B649))</f>
        <v/>
      </c>
      <c r="K649" s="9" t="str">
        <f aca="false">IF(I649=0,"",B649/J649-1)</f>
        <v/>
      </c>
      <c r="L649" s="0" t="n">
        <f aca="false">MATCH($A649,DailyBTC!$A:$A,0)</f>
        <v>941</v>
      </c>
      <c r="M649" s="8" t="n">
        <f aca="false">INDEX(DailyBTC!$F:$F,$L649)</f>
        <v>4550.0943791534</v>
      </c>
      <c r="N649" s="8" t="n">
        <f aca="false">INDEX(DailyETH!$F:$F,$L649)</f>
        <v>219.069033138422</v>
      </c>
      <c r="O649" s="8" t="n">
        <f aca="false">INDEX(DailyBTC!$B:$B,$L649)</f>
        <v>22898.4150683226</v>
      </c>
      <c r="P649" s="8" t="n">
        <f aca="false">INDEX(DailyETH!$B:$B,$L649)</f>
        <v>1632.34205330216</v>
      </c>
      <c r="Q649" s="9" t="n">
        <f aca="false">LN(M649/M648)</f>
        <v>0.0210289645392691</v>
      </c>
      <c r="R649" s="9" t="n">
        <f aca="false">LN(N649/N648)</f>
        <v>0.0412707960055148</v>
      </c>
      <c r="S649" s="9" t="n">
        <f aca="false">LN(O649/O648)</f>
        <v>0.0779320221667181</v>
      </c>
      <c r="T649" s="9" t="n">
        <f aca="false">LN(P649/P648)</f>
        <v>0.131497993935765</v>
      </c>
      <c r="U649" s="9" t="n">
        <f aca="false">M649/M648-1</f>
        <v>0.0212516312921243</v>
      </c>
      <c r="V649" s="9" t="n">
        <f aca="false">O649/O648-1</f>
        <v>0.0810491687921044</v>
      </c>
    </row>
    <row r="650" customFormat="false" ht="15" hidden="false" customHeight="false" outlineLevel="0" collapsed="false">
      <c r="A650" s="5" t="n">
        <v>44770</v>
      </c>
      <c r="B650" s="6" t="n">
        <v>4072.43</v>
      </c>
      <c r="C650" s="9" t="n">
        <f aca="false">B650/B649-1</f>
        <v>0.0121333827085626</v>
      </c>
      <c r="D650" s="9" t="n">
        <f aca="false">LN(B650/B649)</f>
        <v>0.0120603632756901</v>
      </c>
      <c r="E650" s="9" t="n">
        <f aca="false">B650/B645-1</f>
        <v>0.0183748233911403</v>
      </c>
      <c r="F650" s="9" t="n">
        <f aca="false">B650/B629-1</f>
        <v>0.065648755086287</v>
      </c>
      <c r="G650" s="0" t="n">
        <f aca="false">MAX(G649,B650)</f>
        <v>4796.56</v>
      </c>
      <c r="H650" s="9" t="n">
        <f aca="false">B650/G650-1</f>
        <v>-0.150968610837767</v>
      </c>
      <c r="I650" s="0" t="n">
        <f aca="false">IF(AND($A650&gt;=CrashTest!$B$3,$A650&lt;=CrashTest!$C$3),1,IF(AND($A650&gt;=CrashTest!$B$4,$A650&lt;=CrashTest!$C$4),2,IF(AND($A650&gt;=CrashTest!$B$5,$A650&lt;=CrashTest!$C$5),3,IF(AND($A650&gt;=CrashTest!$B$6,$A650&lt;=CrashTest!$C$6),4,IF(AND($A650&gt;=CrashTest!$B$7,$A650&lt;=CrashTest!$C$7),5,0)))))</f>
        <v>0</v>
      </c>
      <c r="J650" s="0" t="str">
        <f aca="false">IF(I650=0,"",IF(I649=I650,MAX(J649,B650),B650))</f>
        <v/>
      </c>
      <c r="K650" s="9" t="str">
        <f aca="false">IF(I650=0,"",B650/J650-1)</f>
        <v/>
      </c>
      <c r="L650" s="0" t="n">
        <f aca="false">MATCH($A650,DailyBTC!$A:$A,0)</f>
        <v>942</v>
      </c>
      <c r="M650" s="8" t="n">
        <f aca="false">INDEX(DailyBTC!$F:$F,$L650)</f>
        <v>4614.37210548502</v>
      </c>
      <c r="N650" s="8" t="n">
        <f aca="false">INDEX(DailyETH!$F:$F,$L650)</f>
        <v>222.179355284505</v>
      </c>
      <c r="O650" s="8" t="n">
        <f aca="false">INDEX(DailyBTC!$B:$B,$L650)</f>
        <v>23838.5568838691</v>
      </c>
      <c r="P650" s="8" t="n">
        <f aca="false">INDEX(DailyETH!$B:$B,$L650)</f>
        <v>1724.61137200468</v>
      </c>
      <c r="Q650" s="9" t="n">
        <f aca="false">LN(M650/M649)</f>
        <v>0.0140278281301575</v>
      </c>
      <c r="R650" s="9" t="n">
        <f aca="false">LN(N650/N649)</f>
        <v>0.0140980624229824</v>
      </c>
      <c r="S650" s="9" t="n">
        <f aca="false">LN(O650/O649)</f>
        <v>0.0402366097954532</v>
      </c>
      <c r="T650" s="9" t="n">
        <f aca="false">LN(P650/P649)</f>
        <v>0.054985907445015</v>
      </c>
      <c r="U650" s="9" t="n">
        <f aca="false">M650/M649-1</f>
        <v>0.0141266797950652</v>
      </c>
      <c r="V650" s="9" t="n">
        <f aca="false">O650/O649-1</f>
        <v>0.0410570693535501</v>
      </c>
    </row>
    <row r="651" customFormat="false" ht="15" hidden="false" customHeight="false" outlineLevel="0" collapsed="false">
      <c r="A651" s="5" t="n">
        <v>44771</v>
      </c>
      <c r="B651" s="6" t="n">
        <v>4130.29</v>
      </c>
      <c r="C651" s="9" t="n">
        <f aca="false">B651/B650-1</f>
        <v>0.0142077334662598</v>
      </c>
      <c r="D651" s="9" t="n">
        <f aca="false">LN(B651/B650)</f>
        <v>0.014107749538292</v>
      </c>
      <c r="E651" s="9" t="n">
        <f aca="false">B651/B646-1</f>
        <v>0.042573385197507</v>
      </c>
      <c r="F651" s="9" t="n">
        <f aca="false">B651/B630-1</f>
        <v>0.0815590115297094</v>
      </c>
      <c r="G651" s="0" t="n">
        <f aca="false">MAX(G650,B651)</f>
        <v>4796.56</v>
      </c>
      <c r="H651" s="9" t="n">
        <f aca="false">B651/G651-1</f>
        <v>-0.138905799156062</v>
      </c>
      <c r="I651" s="0" t="n">
        <f aca="false">IF(AND($A651&gt;=CrashTest!$B$3,$A651&lt;=CrashTest!$C$3),1,IF(AND($A651&gt;=CrashTest!$B$4,$A651&lt;=CrashTest!$C$4),2,IF(AND($A651&gt;=CrashTest!$B$5,$A651&lt;=CrashTest!$C$5),3,IF(AND($A651&gt;=CrashTest!$B$6,$A651&lt;=CrashTest!$C$6),4,IF(AND($A651&gt;=CrashTest!$B$7,$A651&lt;=CrashTest!$C$7),5,0)))))</f>
        <v>0</v>
      </c>
      <c r="J651" s="0" t="str">
        <f aca="false">IF(I651=0,"",IF(I650=I651,MAX(J650,B651),B651))</f>
        <v/>
      </c>
      <c r="K651" s="9" t="str">
        <f aca="false">IF(I651=0,"",B651/J651-1)</f>
        <v/>
      </c>
      <c r="L651" s="0" t="n">
        <f aca="false">MATCH($A651,DailyBTC!$A:$A,0)</f>
        <v>943</v>
      </c>
      <c r="M651" s="8" t="n">
        <f aca="false">INDEX(DailyBTC!$F:$F,$L651)</f>
        <v>4688.01593873178</v>
      </c>
      <c r="N651" s="8" t="n">
        <f aca="false">INDEX(DailyETH!$F:$F,$L651)</f>
        <v>229.031608723043</v>
      </c>
      <c r="O651" s="8" t="n">
        <f aca="false">INDEX(DailyBTC!$B:$B,$L651)</f>
        <v>23950.7403798948</v>
      </c>
      <c r="P651" s="8" t="n">
        <f aca="false">INDEX(DailyETH!$B:$B,$L651)</f>
        <v>1746.07636090006</v>
      </c>
      <c r="Q651" s="9" t="n">
        <f aca="false">LN(M651/M650)</f>
        <v>0.0158336486200879</v>
      </c>
      <c r="R651" s="9" t="n">
        <f aca="false">LN(N651/N650)</f>
        <v>0.0303750610090284</v>
      </c>
      <c r="S651" s="9" t="n">
        <f aca="false">LN(O651/O650)</f>
        <v>0.00469492997447815</v>
      </c>
      <c r="T651" s="9" t="n">
        <f aca="false">LN(P651/P650)</f>
        <v>0.0123694577164151</v>
      </c>
      <c r="U651" s="9" t="n">
        <f aca="false">M651/M650-1</f>
        <v>0.0159596650558833</v>
      </c>
      <c r="V651" s="9" t="n">
        <f aca="false">O651/O650-1</f>
        <v>0.0047059684263695</v>
      </c>
    </row>
    <row r="652" customFormat="false" ht="15" hidden="false" customHeight="false" outlineLevel="0" collapsed="false">
      <c r="A652" s="5" t="n">
        <v>44774</v>
      </c>
      <c r="B652" s="6" t="n">
        <v>4118.63</v>
      </c>
      <c r="C652" s="9" t="n">
        <f aca="false">B652/B651-1</f>
        <v>-0.00282304632362373</v>
      </c>
      <c r="D652" s="9" t="n">
        <f aca="false">LN(B652/B651)</f>
        <v>-0.0028270386343187</v>
      </c>
      <c r="E652" s="9" t="n">
        <f aca="false">B652/B647-1</f>
        <v>0.0382647144830646</v>
      </c>
      <c r="F652" s="9" t="n">
        <f aca="false">B652/B631-1</f>
        <v>0.0880360756383771</v>
      </c>
      <c r="G652" s="0" t="n">
        <f aca="false">MAX(G651,B652)</f>
        <v>4796.56</v>
      </c>
      <c r="H652" s="9" t="n">
        <f aca="false">B652/G652-1</f>
        <v>-0.141336707974048</v>
      </c>
      <c r="I652" s="0" t="n">
        <f aca="false">IF(AND($A652&gt;=CrashTest!$B$3,$A652&lt;=CrashTest!$C$3),1,IF(AND($A652&gt;=CrashTest!$B$4,$A652&lt;=CrashTest!$C$4),2,IF(AND($A652&gt;=CrashTest!$B$5,$A652&lt;=CrashTest!$C$5),3,IF(AND($A652&gt;=CrashTest!$B$6,$A652&lt;=CrashTest!$C$6),4,IF(AND($A652&gt;=CrashTest!$B$7,$A652&lt;=CrashTest!$C$7),5,0)))))</f>
        <v>0</v>
      </c>
      <c r="J652" s="0" t="str">
        <f aca="false">IF(I652=0,"",IF(I651=I652,MAX(J651,B652),B652))</f>
        <v/>
      </c>
      <c r="K652" s="9" t="str">
        <f aca="false">IF(I652=0,"",B652/J652-1)</f>
        <v/>
      </c>
      <c r="L652" s="0" t="n">
        <f aca="false">MATCH($A652,DailyBTC!$A:$A,0)</f>
        <v>946</v>
      </c>
      <c r="M652" s="8" t="n">
        <f aca="false">INDEX(DailyBTC!$F:$F,$L652)</f>
        <v>4627.07404128502</v>
      </c>
      <c r="N652" s="8" t="n">
        <f aca="false">INDEX(DailyETH!$F:$F,$L652)</f>
        <v>222.014909658062</v>
      </c>
      <c r="O652" s="8" t="n">
        <f aca="false">INDEX(DailyBTC!$B:$B,$L652)</f>
        <v>23331.4426969608</v>
      </c>
      <c r="P652" s="8" t="n">
        <f aca="false">INDEX(DailyETH!$B:$B,$L652)</f>
        <v>1635.83942051432</v>
      </c>
      <c r="Q652" s="9" t="n">
        <f aca="false">LN(M652/M651)</f>
        <v>-0.0130847403655184</v>
      </c>
      <c r="R652" s="9" t="n">
        <f aca="false">LN(N652/N651)</f>
        <v>-0.0311154831483253</v>
      </c>
      <c r="S652" s="9" t="n">
        <f aca="false">LN(O652/O651)</f>
        <v>-0.0261973141194008</v>
      </c>
      <c r="T652" s="9" t="n">
        <f aca="false">LN(P652/P651)</f>
        <v>-0.0652151115829751</v>
      </c>
      <c r="U652" s="9" t="n">
        <f aca="false">M652/M651-1</f>
        <v>-0.0129995073061208</v>
      </c>
      <c r="V652" s="9" t="n">
        <f aca="false">O652/O651-1</f>
        <v>-0.0258571414958789</v>
      </c>
    </row>
    <row r="653" customFormat="false" ht="15" hidden="false" customHeight="false" outlineLevel="0" collapsed="false">
      <c r="A653" s="5" t="n">
        <v>44775</v>
      </c>
      <c r="B653" s="6" t="n">
        <v>4091.19</v>
      </c>
      <c r="C653" s="9" t="n">
        <f aca="false">B653/B652-1</f>
        <v>-0.00666240958765418</v>
      </c>
      <c r="D653" s="9" t="n">
        <f aca="false">LN(B653/B652)</f>
        <v>-0.00668470250996741</v>
      </c>
      <c r="E653" s="9" t="n">
        <f aca="false">B653/B648-1</f>
        <v>0.0433914385177439</v>
      </c>
      <c r="F653" s="9" t="n">
        <f aca="false">B653/B632-1</f>
        <v>0.0694998862843206</v>
      </c>
      <c r="G653" s="0" t="n">
        <f aca="false">MAX(G652,B653)</f>
        <v>4796.56</v>
      </c>
      <c r="H653" s="9" t="n">
        <f aca="false">B653/G653-1</f>
        <v>-0.147057474523408</v>
      </c>
      <c r="I653" s="0" t="n">
        <f aca="false">IF(AND($A653&gt;=CrashTest!$B$3,$A653&lt;=CrashTest!$C$3),1,IF(AND($A653&gt;=CrashTest!$B$4,$A653&lt;=CrashTest!$C$4),2,IF(AND($A653&gt;=CrashTest!$B$5,$A653&lt;=CrashTest!$C$5),3,IF(AND($A653&gt;=CrashTest!$B$6,$A653&lt;=CrashTest!$C$6),4,IF(AND($A653&gt;=CrashTest!$B$7,$A653&lt;=CrashTest!$C$7),5,0)))))</f>
        <v>0</v>
      </c>
      <c r="J653" s="0" t="str">
        <f aca="false">IF(I653=0,"",IF(I652=I653,MAX(J652,B653),B653))</f>
        <v/>
      </c>
      <c r="K653" s="9" t="str">
        <f aca="false">IF(I653=0,"",B653/J653-1)</f>
        <v/>
      </c>
      <c r="L653" s="0" t="n">
        <f aca="false">MATCH($A653,DailyBTC!$A:$A,0)</f>
        <v>947</v>
      </c>
      <c r="M653" s="8" t="n">
        <f aca="false">INDEX(DailyBTC!$F:$F,$L653)</f>
        <v>4605.22754441726</v>
      </c>
      <c r="N653" s="8" t="n">
        <f aca="false">INDEX(DailyETH!$F:$F,$L653)</f>
        <v>223.189494267632</v>
      </c>
      <c r="O653" s="8" t="n">
        <f aca="false">INDEX(DailyBTC!$B:$B,$L653)</f>
        <v>23031.4268834015</v>
      </c>
      <c r="P653" s="8" t="n">
        <f aca="false">INDEX(DailyETH!$B:$B,$L653)</f>
        <v>1640.55228550555</v>
      </c>
      <c r="Q653" s="9" t="n">
        <f aca="false">LN(M653/M652)</f>
        <v>-0.00473263084856121</v>
      </c>
      <c r="R653" s="9" t="n">
        <f aca="false">LN(N653/N652)</f>
        <v>0.00527662046697805</v>
      </c>
      <c r="S653" s="9" t="n">
        <f aca="false">LN(O653/O652)</f>
        <v>-0.0129422533174454</v>
      </c>
      <c r="T653" s="9" t="n">
        <f aca="false">LN(P653/P652)</f>
        <v>0.00287686495666222</v>
      </c>
      <c r="U653" s="9" t="n">
        <f aca="false">M653/M652-1</f>
        <v>-0.00472144959705312</v>
      </c>
      <c r="V653" s="9" t="n">
        <f aca="false">O653/O652-1</f>
        <v>-0.0128588624996765</v>
      </c>
    </row>
    <row r="654" customFormat="false" ht="15" hidden="false" customHeight="false" outlineLevel="0" collapsed="false">
      <c r="A654" s="5" t="n">
        <v>44776</v>
      </c>
      <c r="B654" s="6" t="n">
        <v>4155.17</v>
      </c>
      <c r="C654" s="9" t="n">
        <f aca="false">B654/B653-1</f>
        <v>0.0156384817131445</v>
      </c>
      <c r="D654" s="9" t="n">
        <f aca="false">LN(B654/B653)</f>
        <v>0.0155174607500356</v>
      </c>
      <c r="E654" s="9" t="n">
        <f aca="false">B654/B649-1</f>
        <v>0.0326970059225422</v>
      </c>
      <c r="F654" s="9" t="n">
        <f aca="false">B654/B633-1</f>
        <v>0.084507189296835</v>
      </c>
      <c r="G654" s="0" t="n">
        <f aca="false">MAX(G653,B654)</f>
        <v>4796.56</v>
      </c>
      <c r="H654" s="9" t="n">
        <f aca="false">B654/G654-1</f>
        <v>-0.133718748436379</v>
      </c>
      <c r="I654" s="0" t="n">
        <f aca="false">IF(AND($A654&gt;=CrashTest!$B$3,$A654&lt;=CrashTest!$C$3),1,IF(AND($A654&gt;=CrashTest!$B$4,$A654&lt;=CrashTest!$C$4),2,IF(AND($A654&gt;=CrashTest!$B$5,$A654&lt;=CrashTest!$C$5),3,IF(AND($A654&gt;=CrashTest!$B$6,$A654&lt;=CrashTest!$C$6),4,IF(AND($A654&gt;=CrashTest!$B$7,$A654&lt;=CrashTest!$C$7),5,0)))))</f>
        <v>0</v>
      </c>
      <c r="J654" s="0" t="str">
        <f aca="false">IF(I654=0,"",IF(I653=I654,MAX(J653,B654),B654))</f>
        <v/>
      </c>
      <c r="K654" s="9" t="str">
        <f aca="false">IF(I654=0,"",B654/J654-1)</f>
        <v/>
      </c>
      <c r="L654" s="0" t="n">
        <f aca="false">MATCH($A654,DailyBTC!$A:$A,0)</f>
        <v>948</v>
      </c>
      <c r="M654" s="8" t="n">
        <f aca="false">INDEX(DailyBTC!$F:$F,$L654)</f>
        <v>4573.06135425752</v>
      </c>
      <c r="N654" s="8" t="n">
        <f aca="false">INDEX(DailyETH!$F:$F,$L654)</f>
        <v>219.649138647696</v>
      </c>
      <c r="O654" s="8" t="n">
        <f aca="false">INDEX(DailyBTC!$B:$B,$L654)</f>
        <v>22809.7474418469</v>
      </c>
      <c r="P654" s="8" t="n">
        <f aca="false">INDEX(DailyETH!$B:$B,$L654)</f>
        <v>1616.22450905903</v>
      </c>
      <c r="Q654" s="9" t="n">
        <f aca="false">LN(M654/M653)</f>
        <v>-0.00700921973719326</v>
      </c>
      <c r="R654" s="9" t="n">
        <f aca="false">LN(N654/N653)</f>
        <v>-0.0159897117683424</v>
      </c>
      <c r="S654" s="9" t="n">
        <f aca="false">LN(O654/O653)</f>
        <v>-0.00967170552853522</v>
      </c>
      <c r="T654" s="9" t="n">
        <f aca="false">LN(P654/P653)</f>
        <v>-0.014940065277629</v>
      </c>
      <c r="U654" s="9" t="n">
        <f aca="false">M654/M653-1</f>
        <v>-0.00698471244895005</v>
      </c>
      <c r="V654" s="9" t="n">
        <f aca="false">O654/O653-1</f>
        <v>-0.00962508500566939</v>
      </c>
    </row>
    <row r="655" customFormat="false" ht="15" hidden="false" customHeight="false" outlineLevel="0" collapsed="false">
      <c r="A655" s="5" t="n">
        <v>44777</v>
      </c>
      <c r="B655" s="6" t="n">
        <v>4151.94</v>
      </c>
      <c r="C655" s="9" t="n">
        <f aca="false">B655/B654-1</f>
        <v>-0.000777344849909989</v>
      </c>
      <c r="D655" s="9" t="n">
        <f aca="false">LN(B655/B654)</f>
        <v>-0.00077764713908327</v>
      </c>
      <c r="E655" s="9" t="n">
        <f aca="false">B655/B650-1</f>
        <v>0.0195239697183254</v>
      </c>
      <c r="F655" s="9" t="n">
        <f aca="false">B655/B634-1</f>
        <v>0.0798058818021992</v>
      </c>
      <c r="G655" s="0" t="n">
        <f aca="false">MAX(G654,B655)</f>
        <v>4796.56</v>
      </c>
      <c r="H655" s="9" t="n">
        <f aca="false">B655/G655-1</f>
        <v>-0.134392147705856</v>
      </c>
      <c r="I655" s="0" t="n">
        <f aca="false">IF(AND($A655&gt;=CrashTest!$B$3,$A655&lt;=CrashTest!$C$3),1,IF(AND($A655&gt;=CrashTest!$B$4,$A655&lt;=CrashTest!$C$4),2,IF(AND($A655&gt;=CrashTest!$B$5,$A655&lt;=CrashTest!$C$5),3,IF(AND($A655&gt;=CrashTest!$B$6,$A655&lt;=CrashTest!$C$6),4,IF(AND($A655&gt;=CrashTest!$B$7,$A655&lt;=CrashTest!$C$7),5,0)))))</f>
        <v>0</v>
      </c>
      <c r="J655" s="0" t="str">
        <f aca="false">IF(I655=0,"",IF(I654=I655,MAX(J654,B655),B655))</f>
        <v/>
      </c>
      <c r="K655" s="9" t="str">
        <f aca="false">IF(I655=0,"",B655/J655-1)</f>
        <v/>
      </c>
      <c r="L655" s="0" t="n">
        <f aca="false">MATCH($A655,DailyBTC!$A:$A,0)</f>
        <v>949</v>
      </c>
      <c r="M655" s="8" t="n">
        <f aca="false">INDEX(DailyBTC!$F:$F,$L655)</f>
        <v>4568.63896880672</v>
      </c>
      <c r="N655" s="8" t="n">
        <f aca="false">INDEX(DailyETH!$F:$F,$L655)</f>
        <v>219.749458642265</v>
      </c>
      <c r="O655" s="8" t="n">
        <f aca="false">INDEX(DailyBTC!$B:$B,$L655)</f>
        <v>22628.3320821157</v>
      </c>
      <c r="P655" s="8" t="n">
        <f aca="false">INDEX(DailyETH!$B:$B,$L655)</f>
        <v>1606.95118293396</v>
      </c>
      <c r="Q655" s="9" t="n">
        <f aca="false">LN(M655/M654)</f>
        <v>-0.000967519310303862</v>
      </c>
      <c r="R655" s="9" t="n">
        <f aca="false">LN(N655/N654)</f>
        <v>0.000456624108181289</v>
      </c>
      <c r="S655" s="9" t="n">
        <f aca="false">LN(O655/O654)</f>
        <v>-0.00798521088943028</v>
      </c>
      <c r="T655" s="9" t="n">
        <f aca="false">LN(P655/P654)</f>
        <v>-0.0057541707919411</v>
      </c>
      <c r="U655" s="9" t="n">
        <f aca="false">M655/M654-1</f>
        <v>-0.00096705141440756</v>
      </c>
      <c r="V655" s="9" t="n">
        <f aca="false">O655/O654-1</f>
        <v>-0.0079534137847741</v>
      </c>
    </row>
    <row r="656" customFormat="false" ht="15" hidden="false" customHeight="false" outlineLevel="0" collapsed="false">
      <c r="A656" s="5" t="n">
        <v>44778</v>
      </c>
      <c r="B656" s="6" t="n">
        <v>4145.19</v>
      </c>
      <c r="C656" s="9" t="n">
        <f aca="false">B656/B655-1</f>
        <v>-0.00162574603679244</v>
      </c>
      <c r="D656" s="9" t="n">
        <f aca="false">LN(B656/B655)</f>
        <v>-0.00162706899593867</v>
      </c>
      <c r="E656" s="9" t="n">
        <f aca="false">B656/B651-1</f>
        <v>0.00360749487324119</v>
      </c>
      <c r="F656" s="9" t="n">
        <f aca="false">B656/B635-1</f>
        <v>0.0621556800303384</v>
      </c>
      <c r="G656" s="0" t="n">
        <f aca="false">MAX(G655,B656)</f>
        <v>4796.56</v>
      </c>
      <c r="H656" s="9" t="n">
        <f aca="false">B656/G656-1</f>
        <v>-0.13579940624114</v>
      </c>
      <c r="I656" s="0" t="n">
        <f aca="false">IF(AND($A656&gt;=CrashTest!$B$3,$A656&lt;=CrashTest!$C$3),1,IF(AND($A656&gt;=CrashTest!$B$4,$A656&lt;=CrashTest!$C$4),2,IF(AND($A656&gt;=CrashTest!$B$5,$A656&lt;=CrashTest!$C$5),3,IF(AND($A656&gt;=CrashTest!$B$6,$A656&lt;=CrashTest!$C$6),4,IF(AND($A656&gt;=CrashTest!$B$7,$A656&lt;=CrashTest!$C$7),5,0)))))</f>
        <v>0</v>
      </c>
      <c r="J656" s="0" t="str">
        <f aca="false">IF(I656=0,"",IF(I655=I656,MAX(J655,B656),B656))</f>
        <v/>
      </c>
      <c r="K656" s="9" t="str">
        <f aca="false">IF(I656=0,"",B656/J656-1)</f>
        <v/>
      </c>
      <c r="L656" s="0" t="n">
        <f aca="false">MATCH($A656,DailyBTC!$A:$A,0)</f>
        <v>950</v>
      </c>
      <c r="M656" s="8" t="n">
        <f aca="false">INDEX(DailyBTC!$F:$F,$L656)</f>
        <v>4590.51978409259</v>
      </c>
      <c r="N656" s="8" t="n">
        <f aca="false">INDEX(DailyETH!$F:$F,$L656)</f>
        <v>221.647194804701</v>
      </c>
      <c r="O656" s="8" t="n">
        <f aca="false">INDEX(DailyBTC!$B:$B,$L656)</f>
        <v>23248.9715023378</v>
      </c>
      <c r="P656" s="8" t="n">
        <f aca="false">INDEX(DailyETH!$B:$B,$L656)</f>
        <v>1725.62800490941</v>
      </c>
      <c r="Q656" s="9" t="n">
        <f aca="false">LN(M656/M655)</f>
        <v>0.0047779184752006</v>
      </c>
      <c r="R656" s="9" t="n">
        <f aca="false">LN(N656/N655)</f>
        <v>0.00859883209718711</v>
      </c>
      <c r="S656" s="9" t="n">
        <f aca="false">LN(O656/O655)</f>
        <v>0.0270581415064721</v>
      </c>
      <c r="T656" s="9" t="n">
        <f aca="false">LN(P656/P655)</f>
        <v>0.0712523365159106</v>
      </c>
      <c r="U656" s="9" t="n">
        <f aca="false">M656/M655-1</f>
        <v>0.00478935092820265</v>
      </c>
      <c r="V656" s="9" t="n">
        <f aca="false">O656/O655-1</f>
        <v>0.0274275372117516</v>
      </c>
    </row>
    <row r="657" customFormat="false" ht="15" hidden="false" customHeight="false" outlineLevel="0" collapsed="false">
      <c r="A657" s="5" t="n">
        <v>44781</v>
      </c>
      <c r="B657" s="6" t="n">
        <v>4140.06</v>
      </c>
      <c r="C657" s="9" t="n">
        <f aca="false">B657/B656-1</f>
        <v>-0.00123757897707921</v>
      </c>
      <c r="D657" s="9" t="n">
        <f aca="false">LN(B657/B656)</f>
        <v>-0.00123834541035453</v>
      </c>
      <c r="E657" s="9" t="n">
        <f aca="false">B657/B652-1</f>
        <v>0.00520318649648077</v>
      </c>
      <c r="F657" s="9" t="n">
        <f aca="false">B657/B636-1</f>
        <v>0.0617226328288087</v>
      </c>
      <c r="G657" s="0" t="n">
        <f aca="false">MAX(G656,B657)</f>
        <v>4796.56</v>
      </c>
      <c r="H657" s="9" t="n">
        <f aca="false">B657/G657-1</f>
        <v>-0.136868922727955</v>
      </c>
      <c r="I657" s="0" t="n">
        <f aca="false">IF(AND($A657&gt;=CrashTest!$B$3,$A657&lt;=CrashTest!$C$3),1,IF(AND($A657&gt;=CrashTest!$B$4,$A657&lt;=CrashTest!$C$4),2,IF(AND($A657&gt;=CrashTest!$B$5,$A657&lt;=CrashTest!$C$5),3,IF(AND($A657&gt;=CrashTest!$B$6,$A657&lt;=CrashTest!$C$6),4,IF(AND($A657&gt;=CrashTest!$B$7,$A657&lt;=CrashTest!$C$7),5,0)))))</f>
        <v>0</v>
      </c>
      <c r="J657" s="0" t="str">
        <f aca="false">IF(I657=0,"",IF(I656=I657,MAX(J656,B657),B657))</f>
        <v/>
      </c>
      <c r="K657" s="9" t="str">
        <f aca="false">IF(I657=0,"",B657/J657-1)</f>
        <v/>
      </c>
      <c r="L657" s="0" t="n">
        <f aca="false">MATCH($A657,DailyBTC!$A:$A,0)</f>
        <v>953</v>
      </c>
      <c r="M657" s="8" t="n">
        <f aca="false">INDEX(DailyBTC!$F:$F,$L657)</f>
        <v>4669.85897875711</v>
      </c>
      <c r="N657" s="8" t="n">
        <f aca="false">INDEX(DailyETH!$F:$F,$L657)</f>
        <v>227.098355717487</v>
      </c>
      <c r="O657" s="8" t="n">
        <f aca="false">INDEX(DailyBTC!$B:$B,$L657)</f>
        <v>23803.6505154296</v>
      </c>
      <c r="P657" s="8" t="n">
        <f aca="false">INDEX(DailyETH!$B:$B,$L657)</f>
        <v>1776.06239567504</v>
      </c>
      <c r="Q657" s="9" t="n">
        <f aca="false">LN(M657/M656)</f>
        <v>0.0171356135738964</v>
      </c>
      <c r="R657" s="9" t="n">
        <f aca="false">LN(N657/N656)</f>
        <v>0.0242963035965728</v>
      </c>
      <c r="S657" s="9" t="n">
        <f aca="false">LN(O657/O656)</f>
        <v>0.0235780573203877</v>
      </c>
      <c r="T657" s="9" t="n">
        <f aca="false">LN(P657/P656)</f>
        <v>0.0288077316064364</v>
      </c>
      <c r="U657" s="9" t="n">
        <f aca="false">M657/M656-1</f>
        <v>0.0172832703911769</v>
      </c>
      <c r="V657" s="9" t="n">
        <f aca="false">O657/O656-1</f>
        <v>0.0238582172564503</v>
      </c>
    </row>
    <row r="658" customFormat="false" ht="15" hidden="false" customHeight="false" outlineLevel="0" collapsed="false">
      <c r="A658" s="5" t="n">
        <v>44782</v>
      </c>
      <c r="B658" s="6" t="n">
        <v>4122.47</v>
      </c>
      <c r="C658" s="9" t="n">
        <f aca="false">B658/B657-1</f>
        <v>-0.00424873069472431</v>
      </c>
      <c r="D658" s="9" t="n">
        <f aca="false">LN(B658/B657)</f>
        <v>-0.00425778219834811</v>
      </c>
      <c r="E658" s="9" t="n">
        <f aca="false">B658/B653-1</f>
        <v>0.00764569721767994</v>
      </c>
      <c r="F658" s="9" t="n">
        <f aca="false">B658/B637-1</f>
        <v>0.069540762187924</v>
      </c>
      <c r="G658" s="0" t="n">
        <f aca="false">MAX(G657,B658)</f>
        <v>4796.56</v>
      </c>
      <c r="H658" s="9" t="n">
        <f aca="false">B658/G658-1</f>
        <v>-0.140536134229531</v>
      </c>
      <c r="I658" s="0" t="n">
        <f aca="false">IF(AND($A658&gt;=CrashTest!$B$3,$A658&lt;=CrashTest!$C$3),1,IF(AND($A658&gt;=CrashTest!$B$4,$A658&lt;=CrashTest!$C$4),2,IF(AND($A658&gt;=CrashTest!$B$5,$A658&lt;=CrashTest!$C$5),3,IF(AND($A658&gt;=CrashTest!$B$6,$A658&lt;=CrashTest!$C$6),4,IF(AND($A658&gt;=CrashTest!$B$7,$A658&lt;=CrashTest!$C$7),5,0)))))</f>
        <v>0</v>
      </c>
      <c r="J658" s="0" t="str">
        <f aca="false">IF(I658=0,"",IF(I657=I658,MAX(J657,B658),B658))</f>
        <v/>
      </c>
      <c r="K658" s="9" t="str">
        <f aca="false">IF(I658=0,"",B658/J658-1)</f>
        <v/>
      </c>
      <c r="L658" s="0" t="n">
        <f aca="false">MATCH($A658,DailyBTC!$A:$A,0)</f>
        <v>954</v>
      </c>
      <c r="M658" s="8" t="n">
        <f aca="false">INDEX(DailyBTC!$F:$F,$L658)</f>
        <v>4637.85995295787</v>
      </c>
      <c r="N658" s="8" t="n">
        <f aca="false">INDEX(DailyETH!$F:$F,$L658)</f>
        <v>225.374055482914</v>
      </c>
      <c r="O658" s="8" t="n">
        <f aca="false">INDEX(DailyBTC!$B:$B,$L658)</f>
        <v>23186.2917464641</v>
      </c>
      <c r="P658" s="8" t="n">
        <f aca="false">INDEX(DailyETH!$B:$B,$L658)</f>
        <v>1703.99224897721</v>
      </c>
      <c r="Q658" s="9" t="n">
        <f aca="false">LN(M658/M657)</f>
        <v>-0.00687583114664472</v>
      </c>
      <c r="R658" s="9" t="n">
        <f aca="false">LN(N658/N657)</f>
        <v>-0.00762171809381754</v>
      </c>
      <c r="S658" s="9" t="n">
        <f aca="false">LN(O658/O657)</f>
        <v>-0.0262777208759195</v>
      </c>
      <c r="T658" s="9" t="n">
        <f aca="false">LN(P658/P657)</f>
        <v>-0.0414248969782656</v>
      </c>
      <c r="U658" s="9" t="n">
        <f aca="false">M658/M657-1</f>
        <v>-0.00685224670483742</v>
      </c>
      <c r="V658" s="9" t="n">
        <f aca="false">O658/O657-1</f>
        <v>-0.0259354660145646</v>
      </c>
    </row>
    <row r="659" customFormat="false" ht="15" hidden="false" customHeight="false" outlineLevel="0" collapsed="false">
      <c r="A659" s="5" t="n">
        <v>44783</v>
      </c>
      <c r="B659" s="6" t="n">
        <v>4210.24</v>
      </c>
      <c r="C659" s="9" t="n">
        <f aca="false">B659/B658-1</f>
        <v>0.0212906340131036</v>
      </c>
      <c r="D659" s="9" t="n">
        <f aca="false">LN(B659/B658)</f>
        <v>0.0210671549078569</v>
      </c>
      <c r="E659" s="9" t="n">
        <f aca="false">B659/B654-1</f>
        <v>0.013253368694903</v>
      </c>
      <c r="F659" s="9" t="n">
        <f aca="false">B659/B638-1</f>
        <v>0.102503404210747</v>
      </c>
      <c r="G659" s="0" t="n">
        <f aca="false">MAX(G658,B659)</f>
        <v>4796.56</v>
      </c>
      <c r="H659" s="9" t="n">
        <f aca="false">B659/G659-1</f>
        <v>-0.122237603615925</v>
      </c>
      <c r="I659" s="0" t="n">
        <f aca="false">IF(AND($A659&gt;=CrashTest!$B$3,$A659&lt;=CrashTest!$C$3),1,IF(AND($A659&gt;=CrashTest!$B$4,$A659&lt;=CrashTest!$C$4),2,IF(AND($A659&gt;=CrashTest!$B$5,$A659&lt;=CrashTest!$C$5),3,IF(AND($A659&gt;=CrashTest!$B$6,$A659&lt;=CrashTest!$C$6),4,IF(AND($A659&gt;=CrashTest!$B$7,$A659&lt;=CrashTest!$C$7),5,0)))))</f>
        <v>0</v>
      </c>
      <c r="J659" s="0" t="str">
        <f aca="false">IF(I659=0,"",IF(I658=I659,MAX(J658,B659),B659))</f>
        <v/>
      </c>
      <c r="K659" s="9" t="str">
        <f aca="false">IF(I659=0,"",B659/J659-1)</f>
        <v/>
      </c>
      <c r="L659" s="0" t="n">
        <f aca="false">MATCH($A659,DailyBTC!$A:$A,0)</f>
        <v>955</v>
      </c>
      <c r="M659" s="8" t="n">
        <f aca="false">INDEX(DailyBTC!$F:$F,$L659)</f>
        <v>4674.04745423348</v>
      </c>
      <c r="N659" s="8" t="n">
        <f aca="false">INDEX(DailyETH!$F:$F,$L659)</f>
        <v>228.591288878586</v>
      </c>
      <c r="O659" s="8" t="n">
        <f aca="false">INDEX(DailyBTC!$B:$B,$L659)</f>
        <v>23923.0584830508</v>
      </c>
      <c r="P659" s="8" t="n">
        <f aca="false">INDEX(DailyETH!$B:$B,$L659)</f>
        <v>1850.82996142607</v>
      </c>
      <c r="Q659" s="9" t="n">
        <f aca="false">LN(M659/M658)</f>
        <v>0.00777234606509739</v>
      </c>
      <c r="R659" s="9" t="n">
        <f aca="false">LN(N659/N658)</f>
        <v>0.0141741535959896</v>
      </c>
      <c r="S659" s="9" t="n">
        <f aca="false">LN(O659/O658)</f>
        <v>0.0312815528716667</v>
      </c>
      <c r="T659" s="9" t="n">
        <f aca="false">LN(P659/P658)</f>
        <v>0.0826602866102626</v>
      </c>
      <c r="U659" s="9" t="n">
        <f aca="false">M659/M658-1</f>
        <v>0.00780262915281194</v>
      </c>
      <c r="V659" s="9" t="n">
        <f aca="false">O659/O658-1</f>
        <v>0.0317759624800313</v>
      </c>
    </row>
    <row r="660" customFormat="false" ht="15" hidden="false" customHeight="false" outlineLevel="0" collapsed="false">
      <c r="A660" s="5" t="n">
        <v>44784</v>
      </c>
      <c r="B660" s="6" t="n">
        <v>4207.27</v>
      </c>
      <c r="C660" s="9" t="n">
        <f aca="false">B660/B659-1</f>
        <v>-0.000705422968761749</v>
      </c>
      <c r="D660" s="9" t="n">
        <f aca="false">LN(B660/B659)</f>
        <v>-0.000705671896617346</v>
      </c>
      <c r="E660" s="9" t="n">
        <f aca="false">B660/B655-1</f>
        <v>0.0133263004764039</v>
      </c>
      <c r="F660" s="9" t="n">
        <f aca="false">B660/B639-1</f>
        <v>0.106657933915166</v>
      </c>
      <c r="G660" s="0" t="n">
        <f aca="false">MAX(G659,B660)</f>
        <v>4796.56</v>
      </c>
      <c r="H660" s="9" t="n">
        <f aca="false">B660/G660-1</f>
        <v>-0.12285679737145</v>
      </c>
      <c r="I660" s="0" t="n">
        <f aca="false">IF(AND($A660&gt;=CrashTest!$B$3,$A660&lt;=CrashTest!$C$3),1,IF(AND($A660&gt;=CrashTest!$B$4,$A660&lt;=CrashTest!$C$4),2,IF(AND($A660&gt;=CrashTest!$B$5,$A660&lt;=CrashTest!$C$5),3,IF(AND($A660&gt;=CrashTest!$B$6,$A660&lt;=CrashTest!$C$6),4,IF(AND($A660&gt;=CrashTest!$B$7,$A660&lt;=CrashTest!$C$7),5,0)))))</f>
        <v>0</v>
      </c>
      <c r="J660" s="0" t="str">
        <f aca="false">IF(I660=0,"",IF(I659=I660,MAX(J659,B660),B660))</f>
        <v/>
      </c>
      <c r="K660" s="9" t="str">
        <f aca="false">IF(I660=0,"",B660/J660-1)</f>
        <v/>
      </c>
      <c r="L660" s="0" t="n">
        <f aca="false">MATCH($A660,DailyBTC!$A:$A,0)</f>
        <v>956</v>
      </c>
      <c r="M660" s="8" t="n">
        <f aca="false">INDEX(DailyBTC!$F:$F,$L660)</f>
        <v>4692.29537913051</v>
      </c>
      <c r="N660" s="8" t="n">
        <f aca="false">INDEX(DailyETH!$F:$F,$L660)</f>
        <v>230.190407468019</v>
      </c>
      <c r="O660" s="8" t="n">
        <f aca="false">INDEX(DailyBTC!$B:$B,$L660)</f>
        <v>23934.4390561075</v>
      </c>
      <c r="P660" s="8" t="n">
        <f aca="false">INDEX(DailyETH!$B:$B,$L660)</f>
        <v>1878.11309555815</v>
      </c>
      <c r="Q660" s="9" t="n">
        <f aca="false">LN(M660/M659)</f>
        <v>0.0038964937135763</v>
      </c>
      <c r="R660" s="9" t="n">
        <f aca="false">LN(N660/N659)</f>
        <v>0.00697118075215471</v>
      </c>
      <c r="S660" s="9" t="n">
        <f aca="false">LN(O660/O659)</f>
        <v>0.000475602522338812</v>
      </c>
      <c r="T660" s="9" t="n">
        <f aca="false">LN(P660/P659)</f>
        <v>0.0146334339650666</v>
      </c>
      <c r="U660" s="9" t="n">
        <f aca="false">M660/M659-1</f>
        <v>0.00390409491467714</v>
      </c>
      <c r="V660" s="9" t="n">
        <f aca="false">O660/O659-1</f>
        <v>0.000475715639150609</v>
      </c>
    </row>
    <row r="661" customFormat="false" ht="15" hidden="false" customHeight="false" outlineLevel="0" collapsed="false">
      <c r="A661" s="5" t="n">
        <v>44785</v>
      </c>
      <c r="B661" s="6" t="n">
        <v>4280.15</v>
      </c>
      <c r="C661" s="9" t="n">
        <f aca="false">B661/B660-1</f>
        <v>0.0173223967085543</v>
      </c>
      <c r="D661" s="9" t="n">
        <f aca="false">LN(B661/B660)</f>
        <v>0.0171740744098361</v>
      </c>
      <c r="E661" s="9" t="n">
        <f aca="false">B661/B656-1</f>
        <v>0.0325582180792678</v>
      </c>
      <c r="F661" s="9" t="n">
        <f aca="false">B661/B640-1</f>
        <v>0.129213957439623</v>
      </c>
      <c r="G661" s="0" t="n">
        <f aca="false">MAX(G660,B661)</f>
        <v>4796.56</v>
      </c>
      <c r="H661" s="9" t="n">
        <f aca="false">B661/G661-1</f>
        <v>-0.107662574845306</v>
      </c>
      <c r="I661" s="0" t="n">
        <f aca="false">IF(AND($A661&gt;=CrashTest!$B$3,$A661&lt;=CrashTest!$C$3),1,IF(AND($A661&gt;=CrashTest!$B$4,$A661&lt;=CrashTest!$C$4),2,IF(AND($A661&gt;=CrashTest!$B$5,$A661&lt;=CrashTest!$C$5),3,IF(AND($A661&gt;=CrashTest!$B$6,$A661&lt;=CrashTest!$C$6),4,IF(AND($A661&gt;=CrashTest!$B$7,$A661&lt;=CrashTest!$C$7),5,0)))))</f>
        <v>0</v>
      </c>
      <c r="J661" s="0" t="str">
        <f aca="false">IF(I661=0,"",IF(I660=I661,MAX(J660,B661),B661))</f>
        <v/>
      </c>
      <c r="K661" s="9" t="str">
        <f aca="false">IF(I661=0,"",B661/J661-1)</f>
        <v/>
      </c>
      <c r="L661" s="0" t="n">
        <f aca="false">MATCH($A661,DailyBTC!$A:$A,0)</f>
        <v>957</v>
      </c>
      <c r="M661" s="8" t="n">
        <f aca="false">INDEX(DailyBTC!$F:$F,$L661)</f>
        <v>4740.83702257758</v>
      </c>
      <c r="N661" s="8" t="n">
        <f aca="false">INDEX(DailyETH!$F:$F,$L661)</f>
        <v>231.673078387069</v>
      </c>
      <c r="O661" s="8" t="n">
        <f aca="false">INDEX(DailyBTC!$B:$B,$L661)</f>
        <v>24396.3088462887</v>
      </c>
      <c r="P661" s="8" t="n">
        <f aca="false">INDEX(DailyETH!$B:$B,$L661)</f>
        <v>1954.77856107539</v>
      </c>
      <c r="Q661" s="9" t="n">
        <f aca="false">LN(M661/M660)</f>
        <v>0.0102918245704087</v>
      </c>
      <c r="R661" s="9" t="n">
        <f aca="false">LN(N661/N660)</f>
        <v>0.0064204080107297</v>
      </c>
      <c r="S661" s="9" t="n">
        <f aca="false">LN(O661/O660)</f>
        <v>0.0191134576294329</v>
      </c>
      <c r="T661" s="9" t="n">
        <f aca="false">LN(P661/P660)</f>
        <v>0.0400093187800847</v>
      </c>
      <c r="U661" s="9" t="n">
        <f aca="false">M661/M660-1</f>
        <v>0.0103449675531866</v>
      </c>
      <c r="V661" s="9" t="n">
        <f aca="false">O661/O660-1</f>
        <v>0.0192972891112457</v>
      </c>
    </row>
    <row r="662" customFormat="false" ht="15" hidden="false" customHeight="false" outlineLevel="0" collapsed="false">
      <c r="A662" s="5" t="n">
        <v>44788</v>
      </c>
      <c r="B662" s="6" t="n">
        <v>4297.14</v>
      </c>
      <c r="C662" s="9" t="n">
        <f aca="false">B662/B661-1</f>
        <v>0.00396948705068767</v>
      </c>
      <c r="D662" s="9" t="n">
        <f aca="false">LN(B662/B661)</f>
        <v>0.00396162942393277</v>
      </c>
      <c r="E662" s="9" t="n">
        <f aca="false">B662/B657-1</f>
        <v>0.0379414791089985</v>
      </c>
      <c r="F662" s="9" t="n">
        <f aca="false">B662/B641-1</f>
        <v>0.112338085919299</v>
      </c>
      <c r="G662" s="0" t="n">
        <f aca="false">MAX(G661,B662)</f>
        <v>4796.56</v>
      </c>
      <c r="H662" s="9" t="n">
        <f aca="false">B662/G662-1</f>
        <v>-0.10412045299131</v>
      </c>
      <c r="I662" s="0" t="n">
        <f aca="false">IF(AND($A662&gt;=CrashTest!$B$3,$A662&lt;=CrashTest!$C$3),1,IF(AND($A662&gt;=CrashTest!$B$4,$A662&lt;=CrashTest!$C$4),2,IF(AND($A662&gt;=CrashTest!$B$5,$A662&lt;=CrashTest!$C$5),3,IF(AND($A662&gt;=CrashTest!$B$6,$A662&lt;=CrashTest!$C$6),4,IF(AND($A662&gt;=CrashTest!$B$7,$A662&lt;=CrashTest!$C$7),5,0)))))</f>
        <v>0</v>
      </c>
      <c r="J662" s="0" t="str">
        <f aca="false">IF(I662=0,"",IF(I661=I662,MAX(J661,B662),B662))</f>
        <v/>
      </c>
      <c r="K662" s="9" t="str">
        <f aca="false">IF(I662=0,"",B662/J662-1)</f>
        <v/>
      </c>
      <c r="L662" s="0" t="n">
        <f aca="false">MATCH($A662,DailyBTC!$A:$A,0)</f>
        <v>960</v>
      </c>
      <c r="M662" s="8" t="n">
        <f aca="false">INDEX(DailyBTC!$F:$F,$L662)</f>
        <v>4769.63499640029</v>
      </c>
      <c r="N662" s="8" t="n">
        <f aca="false">INDEX(DailyETH!$F:$F,$L662)</f>
        <v>234.272499757851</v>
      </c>
      <c r="O662" s="8" t="n">
        <f aca="false">INDEX(DailyBTC!$B:$B,$L662)</f>
        <v>24083.9539748685</v>
      </c>
      <c r="P662" s="8" t="n">
        <f aca="false">INDEX(DailyETH!$B:$B,$L662)</f>
        <v>1901.74608649912</v>
      </c>
      <c r="Q662" s="9" t="n">
        <f aca="false">LN(M662/M661)</f>
        <v>0.00605607414258175</v>
      </c>
      <c r="R662" s="9" t="n">
        <f aca="false">LN(N662/N661)</f>
        <v>0.0111577336949667</v>
      </c>
      <c r="S662" s="9" t="n">
        <f aca="false">LN(O662/O661)</f>
        <v>-0.0128860354890704</v>
      </c>
      <c r="T662" s="9" t="n">
        <f aca="false">LN(P662/P661)</f>
        <v>-0.027504461978666</v>
      </c>
      <c r="U662" s="9" t="n">
        <f aca="false">M662/M661-1</f>
        <v>0.00607444923450395</v>
      </c>
      <c r="V662" s="9" t="n">
        <f aca="false">O662/O661-1</f>
        <v>-0.0128033660086951</v>
      </c>
    </row>
    <row r="663" customFormat="false" ht="15" hidden="false" customHeight="false" outlineLevel="0" collapsed="false">
      <c r="A663" s="5" t="n">
        <v>44789</v>
      </c>
      <c r="B663" s="6" t="n">
        <v>4305.2</v>
      </c>
      <c r="C663" s="9" t="n">
        <f aca="false">B663/B662-1</f>
        <v>0.00187566614073531</v>
      </c>
      <c r="D663" s="9" t="n">
        <f aca="false">LN(B663/B662)</f>
        <v>0.00187390927551826</v>
      </c>
      <c r="E663" s="9" t="n">
        <f aca="false">B663/B658-1</f>
        <v>0.0443253680439153</v>
      </c>
      <c r="F663" s="9" t="n">
        <f aca="false">B663/B642-1</f>
        <v>0.123823694480337</v>
      </c>
      <c r="G663" s="0" t="n">
        <f aca="false">MAX(G662,B663)</f>
        <v>4796.56</v>
      </c>
      <c r="H663" s="9" t="n">
        <f aca="false">B663/G663-1</f>
        <v>-0.102440082058809</v>
      </c>
      <c r="I663" s="0" t="n">
        <f aca="false">IF(AND($A663&gt;=CrashTest!$B$3,$A663&lt;=CrashTest!$C$3),1,IF(AND($A663&gt;=CrashTest!$B$4,$A663&lt;=CrashTest!$C$4),2,IF(AND($A663&gt;=CrashTest!$B$5,$A663&lt;=CrashTest!$C$5),3,IF(AND($A663&gt;=CrashTest!$B$6,$A663&lt;=CrashTest!$C$6),4,IF(AND($A663&gt;=CrashTest!$B$7,$A663&lt;=CrashTest!$C$7),5,0)))))</f>
        <v>0</v>
      </c>
      <c r="J663" s="0" t="str">
        <f aca="false">IF(I663=0,"",IF(I662=I663,MAX(J662,B663),B663))</f>
        <v/>
      </c>
      <c r="K663" s="9" t="str">
        <f aca="false">IF(I663=0,"",B663/J663-1)</f>
        <v/>
      </c>
      <c r="L663" s="0" t="n">
        <f aca="false">MATCH($A663,DailyBTC!$A:$A,0)</f>
        <v>961</v>
      </c>
      <c r="M663" s="8" t="n">
        <f aca="false">INDEX(DailyBTC!$F:$F,$L663)</f>
        <v>4785.90281835749</v>
      </c>
      <c r="N663" s="8" t="n">
        <f aca="false">INDEX(DailyETH!$F:$F,$L663)</f>
        <v>233.73707746547</v>
      </c>
      <c r="O663" s="8" t="n">
        <f aca="false">INDEX(DailyBTC!$B:$B,$L663)</f>
        <v>23868.8193530099</v>
      </c>
      <c r="P663" s="8" t="n">
        <f aca="false">INDEX(DailyETH!$B:$B,$L663)</f>
        <v>1876.61579427236</v>
      </c>
      <c r="Q663" s="9" t="n">
        <f aca="false">LN(M663/M662)</f>
        <v>0.00340490257882546</v>
      </c>
      <c r="R663" s="9" t="n">
        <f aca="false">LN(N663/N662)</f>
        <v>-0.00228808362918382</v>
      </c>
      <c r="S663" s="9" t="n">
        <f aca="false">LN(O663/O662)</f>
        <v>-0.00897283098894407</v>
      </c>
      <c r="T663" s="9" t="n">
        <f aca="false">LN(P663/P662)</f>
        <v>-0.0133024117829322</v>
      </c>
      <c r="U663" s="9" t="n">
        <f aca="false">M663/M662-1</f>
        <v>0.00341070584425962</v>
      </c>
      <c r="V663" s="9" t="n">
        <f aca="false">O663/O662-1</f>
        <v>-0.00893269527433449</v>
      </c>
    </row>
    <row r="664" customFormat="false" ht="15" hidden="false" customHeight="false" outlineLevel="0" collapsed="false">
      <c r="A664" s="5" t="n">
        <v>44790</v>
      </c>
      <c r="B664" s="6" t="n">
        <v>4274.04</v>
      </c>
      <c r="C664" s="9" t="n">
        <f aca="false">B664/B663-1</f>
        <v>-0.00723775898912937</v>
      </c>
      <c r="D664" s="9" t="n">
        <f aca="false">LN(B664/B663)</f>
        <v>-0.00726407864047862</v>
      </c>
      <c r="E664" s="9" t="n">
        <f aca="false">B664/B659-1</f>
        <v>0.0151535304400701</v>
      </c>
      <c r="F664" s="9" t="n">
        <f aca="false">B664/B643-1</f>
        <v>0.0856938189189396</v>
      </c>
      <c r="G664" s="0" t="n">
        <f aca="false">MAX(G663,B664)</f>
        <v>4796.56</v>
      </c>
      <c r="H664" s="9" t="n">
        <f aca="false">B664/G664-1</f>
        <v>-0.10893640442317</v>
      </c>
      <c r="I664" s="0" t="n">
        <f aca="false">IF(AND($A664&gt;=CrashTest!$B$3,$A664&lt;=CrashTest!$C$3),1,IF(AND($A664&gt;=CrashTest!$B$4,$A664&lt;=CrashTest!$C$4),2,IF(AND($A664&gt;=CrashTest!$B$5,$A664&lt;=CrashTest!$C$5),3,IF(AND($A664&gt;=CrashTest!$B$6,$A664&lt;=CrashTest!$C$6),4,IF(AND($A664&gt;=CrashTest!$B$7,$A664&lt;=CrashTest!$C$7),5,0)))))</f>
        <v>0</v>
      </c>
      <c r="J664" s="0" t="str">
        <f aca="false">IF(I664=0,"",IF(I663=I664,MAX(J663,B664),B664))</f>
        <v/>
      </c>
      <c r="K664" s="9" t="str">
        <f aca="false">IF(I664=0,"",B664/J664-1)</f>
        <v/>
      </c>
      <c r="L664" s="0" t="n">
        <f aca="false">MATCH($A664,DailyBTC!$A:$A,0)</f>
        <v>962</v>
      </c>
      <c r="M664" s="8" t="n">
        <f aca="false">INDEX(DailyBTC!$F:$F,$L664)</f>
        <v>4725.72663106598</v>
      </c>
      <c r="N664" s="8" t="n">
        <f aca="false">INDEX(DailyETH!$F:$F,$L664)</f>
        <v>234.742410602688</v>
      </c>
      <c r="O664" s="8" t="n">
        <f aca="false">INDEX(DailyBTC!$B:$B,$L664)</f>
        <v>23336.3489310345</v>
      </c>
      <c r="P664" s="8" t="n">
        <f aca="false">INDEX(DailyETH!$B:$B,$L664)</f>
        <v>1833.20730216248</v>
      </c>
      <c r="Q664" s="9" t="n">
        <f aca="false">LN(M664/M663)</f>
        <v>-0.0126533504057272</v>
      </c>
      <c r="R664" s="9" t="n">
        <f aca="false">LN(N664/N663)</f>
        <v>0.00429190479432349</v>
      </c>
      <c r="S664" s="9" t="n">
        <f aca="false">LN(O664/O663)</f>
        <v>-0.0225607926542358</v>
      </c>
      <c r="T664" s="9" t="n">
        <f aca="false">LN(P664/P663)</f>
        <v>-0.0234029883359909</v>
      </c>
      <c r="U664" s="9" t="n">
        <f aca="false">M664/M663-1</f>
        <v>-0.0125736333509939</v>
      </c>
      <c r="V664" s="9" t="n">
        <f aca="false">O664/O663-1</f>
        <v>-0.022308201092831</v>
      </c>
    </row>
    <row r="665" customFormat="false" ht="15" hidden="false" customHeight="false" outlineLevel="0" collapsed="false">
      <c r="A665" s="5" t="n">
        <v>44791</v>
      </c>
      <c r="B665" s="6" t="n">
        <v>4283.74</v>
      </c>
      <c r="C665" s="9" t="n">
        <f aca="false">B665/B664-1</f>
        <v>0.00226951549353771</v>
      </c>
      <c r="D665" s="9" t="n">
        <f aca="false">LN(B665/B664)</f>
        <v>0.00226694403316118</v>
      </c>
      <c r="E665" s="9" t="n">
        <f aca="false">B665/B660-1</f>
        <v>0.0181756816177709</v>
      </c>
      <c r="F665" s="9" t="n">
        <f aca="false">B665/B644-1</f>
        <v>0.0817798429253263</v>
      </c>
      <c r="G665" s="0" t="n">
        <f aca="false">MAX(G664,B665)</f>
        <v>4796.56</v>
      </c>
      <c r="H665" s="9" t="n">
        <f aca="false">B665/G665-1</f>
        <v>-0.106914121787281</v>
      </c>
      <c r="I665" s="0" t="n">
        <f aca="false">IF(AND($A665&gt;=CrashTest!$B$3,$A665&lt;=CrashTest!$C$3),1,IF(AND($A665&gt;=CrashTest!$B$4,$A665&lt;=CrashTest!$C$4),2,IF(AND($A665&gt;=CrashTest!$B$5,$A665&lt;=CrashTest!$C$5),3,IF(AND($A665&gt;=CrashTest!$B$6,$A665&lt;=CrashTest!$C$6),4,IF(AND($A665&gt;=CrashTest!$B$7,$A665&lt;=CrashTest!$C$7),5,0)))))</f>
        <v>0</v>
      </c>
      <c r="J665" s="0" t="str">
        <f aca="false">IF(I665=0,"",IF(I664=I665,MAX(J664,B665),B665))</f>
        <v/>
      </c>
      <c r="K665" s="9" t="str">
        <f aca="false">IF(I665=0,"",B665/J665-1)</f>
        <v/>
      </c>
      <c r="L665" s="0" t="n">
        <f aca="false">MATCH($A665,DailyBTC!$A:$A,0)</f>
        <v>963</v>
      </c>
      <c r="M665" s="8" t="n">
        <f aca="false">INDEX(DailyBTC!$F:$F,$L665)</f>
        <v>4730.66062604615</v>
      </c>
      <c r="N665" s="8" t="n">
        <f aca="false">INDEX(DailyETH!$F:$F,$L665)</f>
        <v>236.237374266143</v>
      </c>
      <c r="O665" s="8" t="n">
        <f aca="false">INDEX(DailyBTC!$B:$B,$L665)</f>
        <v>23221.1706028638</v>
      </c>
      <c r="P665" s="8" t="n">
        <f aca="false">INDEX(DailyETH!$B:$B,$L665)</f>
        <v>1849.20067504383</v>
      </c>
      <c r="Q665" s="9" t="n">
        <f aca="false">LN(M665/M664)</f>
        <v>0.00104352651678926</v>
      </c>
      <c r="R665" s="9" t="n">
        <f aca="false">LN(N665/N664)</f>
        <v>0.00634833482130741</v>
      </c>
      <c r="S665" s="9" t="n">
        <f aca="false">LN(O665/O664)</f>
        <v>-0.0049477963729208</v>
      </c>
      <c r="T665" s="9" t="n">
        <f aca="false">LN(P665/P664)</f>
        <v>0.00868642124597264</v>
      </c>
      <c r="U665" s="9" t="n">
        <f aca="false">M665/M664-1</f>
        <v>0.00104407118002525</v>
      </c>
      <c r="V665" s="9" t="n">
        <f aca="false">O665/O664-1</f>
        <v>-0.00493557619107787</v>
      </c>
    </row>
    <row r="666" customFormat="false" ht="15" hidden="false" customHeight="false" outlineLevel="0" collapsed="false">
      <c r="A666" s="5" t="n">
        <v>44792</v>
      </c>
      <c r="B666" s="6" t="n">
        <v>4228.48</v>
      </c>
      <c r="C666" s="9" t="n">
        <f aca="false">B666/B665-1</f>
        <v>-0.0128999425735457</v>
      </c>
      <c r="D666" s="9" t="n">
        <f aca="false">LN(B666/B665)</f>
        <v>-0.0129838693813596</v>
      </c>
      <c r="E666" s="9" t="n">
        <f aca="false">B666/B661-1</f>
        <v>-0.0120720068221908</v>
      </c>
      <c r="F666" s="9" t="n">
        <f aca="false">B666/B645-1</f>
        <v>0.0573975668613009</v>
      </c>
      <c r="G666" s="0" t="n">
        <f aca="false">MAX(G665,B666)</f>
        <v>4796.56</v>
      </c>
      <c r="H666" s="9" t="n">
        <f aca="false">B666/G666-1</f>
        <v>-0.11843487832947</v>
      </c>
      <c r="I666" s="0" t="n">
        <f aca="false">IF(AND($A666&gt;=CrashTest!$B$3,$A666&lt;=CrashTest!$C$3),1,IF(AND($A666&gt;=CrashTest!$B$4,$A666&lt;=CrashTest!$C$4),2,IF(AND($A666&gt;=CrashTest!$B$5,$A666&lt;=CrashTest!$C$5),3,IF(AND($A666&gt;=CrashTest!$B$6,$A666&lt;=CrashTest!$C$6),4,IF(AND($A666&gt;=CrashTest!$B$7,$A666&lt;=CrashTest!$C$7),5,0)))))</f>
        <v>0</v>
      </c>
      <c r="J666" s="0" t="str">
        <f aca="false">IF(I666=0,"",IF(I665=I666,MAX(J665,B666),B666))</f>
        <v/>
      </c>
      <c r="K666" s="9" t="str">
        <f aca="false">IF(I666=0,"",B666/J666-1)</f>
        <v/>
      </c>
      <c r="L666" s="0" t="n">
        <f aca="false">MATCH($A666,DailyBTC!$A:$A,0)</f>
        <v>964</v>
      </c>
      <c r="M666" s="8" t="n">
        <f aca="false">INDEX(DailyBTC!$F:$F,$L666)</f>
        <v>4643.8348230753</v>
      </c>
      <c r="N666" s="8" t="n">
        <f aca="false">INDEX(DailyETH!$F:$F,$L666)</f>
        <v>232.200134851716</v>
      </c>
      <c r="O666" s="8" t="n">
        <f aca="false">INDEX(DailyBTC!$B:$B,$L666)</f>
        <v>20906.7663141438</v>
      </c>
      <c r="P666" s="8" t="n">
        <f aca="false">INDEX(DailyETH!$B:$B,$L666)</f>
        <v>1615.85071274109</v>
      </c>
      <c r="Q666" s="9" t="n">
        <f aca="false">LN(M666/M665)</f>
        <v>-0.01852436460163</v>
      </c>
      <c r="R666" s="9" t="n">
        <f aca="false">LN(N666/N665)</f>
        <v>-0.0172374726656878</v>
      </c>
      <c r="S666" s="9" t="n">
        <f aca="false">LN(O666/O665)</f>
        <v>-0.104991534894846</v>
      </c>
      <c r="T666" s="9" t="n">
        <f aca="false">LN(P666/P665)</f>
        <v>-0.134891903076264</v>
      </c>
      <c r="U666" s="9" t="n">
        <f aca="false">M666/M665-1</f>
        <v>-0.0183538431171342</v>
      </c>
      <c r="V666" s="9" t="n">
        <f aca="false">O666/O665-1</f>
        <v>-0.0996678560397197</v>
      </c>
    </row>
    <row r="667" customFormat="false" ht="15" hidden="false" customHeight="false" outlineLevel="0" collapsed="false">
      <c r="A667" s="5" t="n">
        <v>44795</v>
      </c>
      <c r="B667" s="6" t="n">
        <v>4137.99</v>
      </c>
      <c r="C667" s="9" t="n">
        <f aca="false">B667/B666-1</f>
        <v>-0.0214001248675647</v>
      </c>
      <c r="D667" s="9" t="n">
        <f aca="false">LN(B667/B666)</f>
        <v>-0.0216324277252875</v>
      </c>
      <c r="E667" s="9" t="n">
        <f aca="false">B667/B662-1</f>
        <v>-0.0370362613273015</v>
      </c>
      <c r="F667" s="9" t="n">
        <f aca="false">B667/B646-1</f>
        <v>0.0445170296065003</v>
      </c>
      <c r="G667" s="0" t="n">
        <f aca="false">MAX(G666,B667)</f>
        <v>4796.56</v>
      </c>
      <c r="H667" s="9" t="n">
        <f aca="false">B667/G667-1</f>
        <v>-0.137300482012109</v>
      </c>
      <c r="I667" s="0" t="n">
        <f aca="false">IF(AND($A667&gt;=CrashTest!$B$3,$A667&lt;=CrashTest!$C$3),1,IF(AND($A667&gt;=CrashTest!$B$4,$A667&lt;=CrashTest!$C$4),2,IF(AND($A667&gt;=CrashTest!$B$5,$A667&lt;=CrashTest!$C$5),3,IF(AND($A667&gt;=CrashTest!$B$6,$A667&lt;=CrashTest!$C$6),4,IF(AND($A667&gt;=CrashTest!$B$7,$A667&lt;=CrashTest!$C$7),5,0)))))</f>
        <v>0</v>
      </c>
      <c r="J667" s="0" t="str">
        <f aca="false">IF(I667=0,"",IF(I666=I667,MAX(J666,B667),B667))</f>
        <v/>
      </c>
      <c r="K667" s="9" t="str">
        <f aca="false">IF(I667=0,"",B667/J667-1)</f>
        <v/>
      </c>
      <c r="L667" s="0" t="n">
        <f aca="false">MATCH($A667,DailyBTC!$A:$A,0)</f>
        <v>967</v>
      </c>
      <c r="M667" s="8" t="n">
        <f aca="false">INDEX(DailyBTC!$F:$F,$L667)</f>
        <v>4592.83954326391</v>
      </c>
      <c r="N667" s="8" t="n">
        <f aca="false">INDEX(DailyETH!$F:$F,$L667)</f>
        <v>226.178124089623</v>
      </c>
      <c r="O667" s="8" t="n">
        <f aca="false">INDEX(DailyBTC!$B:$B,$L667)</f>
        <v>21301.0840581531</v>
      </c>
      <c r="P667" s="8" t="n">
        <f aca="false">INDEX(DailyETH!$B:$B,$L667)</f>
        <v>1607.93964377557</v>
      </c>
      <c r="Q667" s="9" t="n">
        <f aca="false">LN(M667/M666)</f>
        <v>-0.0110420257176384</v>
      </c>
      <c r="R667" s="9" t="n">
        <f aca="false">LN(N667/N666)</f>
        <v>-0.0262768014942257</v>
      </c>
      <c r="S667" s="9" t="n">
        <f aca="false">LN(O667/O666)</f>
        <v>0.0186851125050525</v>
      </c>
      <c r="T667" s="9" t="n">
        <f aca="false">LN(P667/P666)</f>
        <v>-0.00490794001513912</v>
      </c>
      <c r="U667" s="9" t="n">
        <f aca="false">M667/M666-1</f>
        <v>-0.0109812863192269</v>
      </c>
      <c r="V667" s="9" t="n">
        <f aca="false">O667/O666-1</f>
        <v>0.0188607715839124</v>
      </c>
    </row>
    <row r="668" customFormat="false" ht="15" hidden="false" customHeight="false" outlineLevel="0" collapsed="false">
      <c r="A668" s="5" t="n">
        <v>44796</v>
      </c>
      <c r="B668" s="6" t="n">
        <v>4128.73</v>
      </c>
      <c r="C668" s="9" t="n">
        <f aca="false">B668/B667-1</f>
        <v>-0.00223780144466279</v>
      </c>
      <c r="D668" s="9" t="n">
        <f aca="false">LN(B668/B667)</f>
        <v>-0.00224030906405033</v>
      </c>
      <c r="E668" s="9" t="n">
        <f aca="false">B668/B663-1</f>
        <v>-0.0409899656229676</v>
      </c>
      <c r="F668" s="9" t="n">
        <f aca="false">B668/B647-1</f>
        <v>0.0408108217119922</v>
      </c>
      <c r="G668" s="0" t="n">
        <f aca="false">MAX(G667,B668)</f>
        <v>4796.56</v>
      </c>
      <c r="H668" s="9" t="n">
        <f aca="false">B668/G668-1</f>
        <v>-0.139231032239772</v>
      </c>
      <c r="I668" s="0" t="n">
        <f aca="false">IF(AND($A668&gt;=CrashTest!$B$3,$A668&lt;=CrashTest!$C$3),1,IF(AND($A668&gt;=CrashTest!$B$4,$A668&lt;=CrashTest!$C$4),2,IF(AND($A668&gt;=CrashTest!$B$5,$A668&lt;=CrashTest!$C$5),3,IF(AND($A668&gt;=CrashTest!$B$6,$A668&lt;=CrashTest!$C$6),4,IF(AND($A668&gt;=CrashTest!$B$7,$A668&lt;=CrashTest!$C$7),5,0)))))</f>
        <v>0</v>
      </c>
      <c r="J668" s="0" t="str">
        <f aca="false">IF(I668=0,"",IF(I667=I668,MAX(J667,B668),B668))</f>
        <v/>
      </c>
      <c r="K668" s="9" t="str">
        <f aca="false">IF(I668=0,"",B668/J668-1)</f>
        <v/>
      </c>
      <c r="L668" s="0" t="n">
        <f aca="false">MATCH($A668,DailyBTC!$A:$A,0)</f>
        <v>968</v>
      </c>
      <c r="M668" s="8" t="n">
        <f aca="false">INDEX(DailyBTC!$F:$F,$L668)</f>
        <v>4637.95549773022</v>
      </c>
      <c r="N668" s="8" t="n">
        <f aca="false">INDEX(DailyETH!$F:$F,$L668)</f>
        <v>230.774475276644</v>
      </c>
      <c r="O668" s="8" t="n">
        <f aca="false">INDEX(DailyBTC!$B:$B,$L668)</f>
        <v>21534.5143521333</v>
      </c>
      <c r="P668" s="8" t="n">
        <f aca="false">INDEX(DailyETH!$B:$B,$L668)</f>
        <v>1663.88241525424</v>
      </c>
      <c r="Q668" s="9" t="n">
        <f aca="false">LN(M668/M667)</f>
        <v>0.00977517397283846</v>
      </c>
      <c r="R668" s="9" t="n">
        <f aca="false">LN(N668/N667)</f>
        <v>0.0201180876031237</v>
      </c>
      <c r="S668" s="9" t="n">
        <f aca="false">LN(O668/O667)</f>
        <v>0.0108990005215</v>
      </c>
      <c r="T668" s="9" t="n">
        <f aca="false">LN(P668/P667)</f>
        <v>0.0342000409056149</v>
      </c>
      <c r="U668" s="9" t="n">
        <f aca="false">M668/M667-1</f>
        <v>0.00982310704332856</v>
      </c>
      <c r="V668" s="9" t="n">
        <f aca="false">O668/O667-1</f>
        <v>0.0109586109957092</v>
      </c>
    </row>
    <row r="669" customFormat="false" ht="15" hidden="false" customHeight="false" outlineLevel="0" collapsed="false">
      <c r="A669" s="5" t="n">
        <v>44797</v>
      </c>
      <c r="B669" s="6" t="n">
        <v>4140.77</v>
      </c>
      <c r="C669" s="9" t="n">
        <f aca="false">B669/B668-1</f>
        <v>0.00291615097136422</v>
      </c>
      <c r="D669" s="9" t="n">
        <f aca="false">LN(B669/B668)</f>
        <v>0.00291190725133738</v>
      </c>
      <c r="E669" s="9" t="n">
        <f aca="false">B669/B664-1</f>
        <v>-0.0311812711158528</v>
      </c>
      <c r="F669" s="9" t="n">
        <f aca="false">B669/B648-1</f>
        <v>0.0560360107624234</v>
      </c>
      <c r="G669" s="0" t="n">
        <f aca="false">MAX(G668,B669)</f>
        <v>4796.56</v>
      </c>
      <c r="H669" s="9" t="n">
        <f aca="false">B669/G669-1</f>
        <v>-0.136720899978318</v>
      </c>
      <c r="I669" s="0" t="n">
        <f aca="false">IF(AND($A669&gt;=CrashTest!$B$3,$A669&lt;=CrashTest!$C$3),1,IF(AND($A669&gt;=CrashTest!$B$4,$A669&lt;=CrashTest!$C$4),2,IF(AND($A669&gt;=CrashTest!$B$5,$A669&lt;=CrashTest!$C$5),3,IF(AND($A669&gt;=CrashTest!$B$6,$A669&lt;=CrashTest!$C$6),4,IF(AND($A669&gt;=CrashTest!$B$7,$A669&lt;=CrashTest!$C$7),5,0)))))</f>
        <v>0</v>
      </c>
      <c r="J669" s="0" t="str">
        <f aca="false">IF(I669=0,"",IF(I668=I669,MAX(J668,B669),B669))</f>
        <v/>
      </c>
      <c r="K669" s="9" t="str">
        <f aca="false">IF(I669=0,"",B669/J669-1)</f>
        <v/>
      </c>
      <c r="L669" s="0" t="n">
        <f aca="false">MATCH($A669,DailyBTC!$A:$A,0)</f>
        <v>969</v>
      </c>
      <c r="M669" s="8" t="n">
        <f aca="false">INDEX(DailyBTC!$F:$F,$L669)</f>
        <v>4648.54398832282</v>
      </c>
      <c r="N669" s="8" t="n">
        <f aca="false">INDEX(DailyETH!$F:$F,$L669)</f>
        <v>231.535367445432</v>
      </c>
      <c r="O669" s="8" t="n">
        <f aca="false">INDEX(DailyBTC!$B:$B,$L669)</f>
        <v>21424.9728232028</v>
      </c>
      <c r="P669" s="8" t="n">
        <f aca="false">INDEX(DailyETH!$B:$B,$L669)</f>
        <v>1658.74535037989</v>
      </c>
      <c r="Q669" s="9" t="n">
        <f aca="false">LN(M669/M668)</f>
        <v>0.00228040613087138</v>
      </c>
      <c r="R669" s="9" t="n">
        <f aca="false">LN(N669/N668)</f>
        <v>0.00329170087034819</v>
      </c>
      <c r="S669" s="9" t="n">
        <f aca="false">LN(O669/O668)</f>
        <v>-0.00509977066966487</v>
      </c>
      <c r="T669" s="9" t="n">
        <f aca="false">LN(P669/P668)</f>
        <v>-0.00309217241887008</v>
      </c>
      <c r="U669" s="9" t="n">
        <f aca="false">M669/M668-1</f>
        <v>0.00228300823450733</v>
      </c>
      <c r="V669" s="9" t="n">
        <f aca="false">O669/O668-1</f>
        <v>-0.00508678891658643</v>
      </c>
    </row>
    <row r="670" customFormat="false" ht="15" hidden="false" customHeight="false" outlineLevel="0" collapsed="false">
      <c r="A670" s="5" t="n">
        <v>44798</v>
      </c>
      <c r="B670" s="6" t="n">
        <v>4199.12</v>
      </c>
      <c r="C670" s="9" t="n">
        <f aca="false">B670/B669-1</f>
        <v>0.014091582000449</v>
      </c>
      <c r="D670" s="9" t="n">
        <f aca="false">LN(B670/B669)</f>
        <v>0.0139932186452901</v>
      </c>
      <c r="E670" s="9" t="n">
        <f aca="false">B670/B665-1</f>
        <v>-0.0197537665684658</v>
      </c>
      <c r="F670" s="9" t="n">
        <f aca="false">B670/B649-1</f>
        <v>0.0436200327566538</v>
      </c>
      <c r="G670" s="0" t="n">
        <f aca="false">MAX(G669,B670)</f>
        <v>4796.56</v>
      </c>
      <c r="H670" s="9" t="n">
        <f aca="false">B670/G670-1</f>
        <v>-0.124555931751088</v>
      </c>
      <c r="I670" s="0" t="n">
        <f aca="false">IF(AND($A670&gt;=CrashTest!$B$3,$A670&lt;=CrashTest!$C$3),1,IF(AND($A670&gt;=CrashTest!$B$4,$A670&lt;=CrashTest!$C$4),2,IF(AND($A670&gt;=CrashTest!$B$5,$A670&lt;=CrashTest!$C$5),3,IF(AND($A670&gt;=CrashTest!$B$6,$A670&lt;=CrashTest!$C$6),4,IF(AND($A670&gt;=CrashTest!$B$7,$A670&lt;=CrashTest!$C$7),5,0)))))</f>
        <v>0</v>
      </c>
      <c r="J670" s="0" t="str">
        <f aca="false">IF(I670=0,"",IF(I669=I670,MAX(J669,B670),B670))</f>
        <v/>
      </c>
      <c r="K670" s="9" t="str">
        <f aca="false">IF(I670=0,"",B670/J670-1)</f>
        <v/>
      </c>
      <c r="L670" s="0" t="n">
        <f aca="false">MATCH($A670,DailyBTC!$A:$A,0)</f>
        <v>970</v>
      </c>
      <c r="M670" s="8" t="n">
        <f aca="false">INDEX(DailyBTC!$F:$F,$L670)</f>
        <v>4641.70265650864</v>
      </c>
      <c r="N670" s="8" t="n">
        <f aca="false">INDEX(DailyETH!$F:$F,$L670)</f>
        <v>231.759327392731</v>
      </c>
      <c r="O670" s="8" t="n">
        <f aca="false">INDEX(DailyBTC!$B:$B,$L670)</f>
        <v>21587.8395844535</v>
      </c>
      <c r="P670" s="8" t="n">
        <f aca="false">INDEX(DailyETH!$B:$B,$L670)</f>
        <v>1695.09793629456</v>
      </c>
      <c r="Q670" s="9" t="n">
        <f aca="false">LN(M670/M669)</f>
        <v>-0.00147279901435979</v>
      </c>
      <c r="R670" s="9" t="n">
        <f aca="false">LN(N670/N669)</f>
        <v>0.000966814285763397</v>
      </c>
      <c r="S670" s="9" t="n">
        <f aca="false">LN(O670/O669)</f>
        <v>0.00757297793381652</v>
      </c>
      <c r="T670" s="9" t="n">
        <f aca="false">LN(P670/P669)</f>
        <v>0.0216790151144318</v>
      </c>
      <c r="U670" s="9" t="n">
        <f aca="false">M670/M669-1</f>
        <v>-0.00147171497814591</v>
      </c>
      <c r="V670" s="9" t="n">
        <f aca="false">O670/O669-1</f>
        <v>0.0076017254535008</v>
      </c>
    </row>
    <row r="671" customFormat="false" ht="15" hidden="false" customHeight="false" outlineLevel="0" collapsed="false">
      <c r="A671" s="5" t="n">
        <v>44799</v>
      </c>
      <c r="B671" s="6" t="n">
        <v>4057.66</v>
      </c>
      <c r="C671" s="9" t="n">
        <f aca="false">B671/B670-1</f>
        <v>-0.033688010821315</v>
      </c>
      <c r="D671" s="9" t="n">
        <f aca="false">LN(B671/B670)</f>
        <v>-0.0342685267489855</v>
      </c>
      <c r="E671" s="9" t="n">
        <f aca="false">B671/B666-1</f>
        <v>-0.0403974950809747</v>
      </c>
      <c r="F671" s="9" t="n">
        <f aca="false">B671/B650-1</f>
        <v>-0.00362682722600516</v>
      </c>
      <c r="G671" s="0" t="n">
        <f aca="false">MAX(G670,B671)</f>
        <v>4796.56</v>
      </c>
      <c r="H671" s="9" t="n">
        <f aca="false">B671/G671-1</f>
        <v>-0.154047900995714</v>
      </c>
      <c r="I671" s="0" t="n">
        <f aca="false">IF(AND($A671&gt;=CrashTest!$B$3,$A671&lt;=CrashTest!$C$3),1,IF(AND($A671&gt;=CrashTest!$B$4,$A671&lt;=CrashTest!$C$4),2,IF(AND($A671&gt;=CrashTest!$B$5,$A671&lt;=CrashTest!$C$5),3,IF(AND($A671&gt;=CrashTest!$B$6,$A671&lt;=CrashTest!$C$6),4,IF(AND($A671&gt;=CrashTest!$B$7,$A671&lt;=CrashTest!$C$7),5,0)))))</f>
        <v>0</v>
      </c>
      <c r="J671" s="0" t="str">
        <f aca="false">IF(I671=0,"",IF(I670=I671,MAX(J670,B671),B671))</f>
        <v/>
      </c>
      <c r="K671" s="9" t="str">
        <f aca="false">IF(I671=0,"",B671/J671-1)</f>
        <v/>
      </c>
      <c r="L671" s="0" t="n">
        <f aca="false">MATCH($A671,DailyBTC!$A:$A,0)</f>
        <v>971</v>
      </c>
      <c r="M671" s="8" t="n">
        <f aca="false">INDEX(DailyBTC!$F:$F,$L671)</f>
        <v>4580.13139306312</v>
      </c>
      <c r="N671" s="8" t="n">
        <f aca="false">INDEX(DailyETH!$F:$F,$L671)</f>
        <v>228.216294360572</v>
      </c>
      <c r="O671" s="8" t="n">
        <f aca="false">INDEX(DailyBTC!$B:$B,$L671)</f>
        <v>20246.1655733489</v>
      </c>
      <c r="P671" s="8" t="n">
        <f aca="false">INDEX(DailyETH!$B:$B,$L671)</f>
        <v>1508.81155990649</v>
      </c>
      <c r="Q671" s="9" t="n">
        <f aca="false">LN(M671/M670)</f>
        <v>-0.0133535646052454</v>
      </c>
      <c r="R671" s="9" t="n">
        <f aca="false">LN(N671/N670)</f>
        <v>-0.015405612547759</v>
      </c>
      <c r="S671" s="9" t="n">
        <f aca="false">LN(O671/O670)</f>
        <v>-0.0641647527346927</v>
      </c>
      <c r="T671" s="9" t="n">
        <f aca="false">LN(P671/P670)</f>
        <v>-0.116418224164404</v>
      </c>
      <c r="U671" s="9" t="n">
        <f aca="false">M671/M670-1</f>
        <v>-0.0132648013028532</v>
      </c>
      <c r="V671" s="9" t="n">
        <f aca="false">O671/O670-1</f>
        <v>-0.0621495266284454</v>
      </c>
    </row>
    <row r="672" customFormat="false" ht="15" hidden="false" customHeight="false" outlineLevel="0" collapsed="false">
      <c r="A672" s="5" t="n">
        <v>44802</v>
      </c>
      <c r="B672" s="6" t="n">
        <v>4030.61</v>
      </c>
      <c r="C672" s="9" t="n">
        <f aca="false">B672/B671-1</f>
        <v>-0.00666640378937611</v>
      </c>
      <c r="D672" s="9" t="n">
        <f aca="false">LN(B672/B671)</f>
        <v>-0.00668872350926395</v>
      </c>
      <c r="E672" s="9" t="n">
        <f aca="false">B672/B667-1</f>
        <v>-0.025949796882061</v>
      </c>
      <c r="F672" s="9" t="n">
        <f aca="false">B672/B651-1</f>
        <v>-0.0241338985882347</v>
      </c>
      <c r="G672" s="0" t="n">
        <f aca="false">MAX(G671,B672)</f>
        <v>4796.56</v>
      </c>
      <c r="H672" s="9" t="n">
        <f aca="false">B672/G672-1</f>
        <v>-0.159687359274147</v>
      </c>
      <c r="I672" s="0" t="n">
        <f aca="false">IF(AND($A672&gt;=CrashTest!$B$3,$A672&lt;=CrashTest!$C$3),1,IF(AND($A672&gt;=CrashTest!$B$4,$A672&lt;=CrashTest!$C$4),2,IF(AND($A672&gt;=CrashTest!$B$5,$A672&lt;=CrashTest!$C$5),3,IF(AND($A672&gt;=CrashTest!$B$6,$A672&lt;=CrashTest!$C$6),4,IF(AND($A672&gt;=CrashTest!$B$7,$A672&lt;=CrashTest!$C$7),5,0)))))</f>
        <v>0</v>
      </c>
      <c r="J672" s="0" t="str">
        <f aca="false">IF(I672=0,"",IF(I671=I672,MAX(J671,B672),B672))</f>
        <v/>
      </c>
      <c r="K672" s="9" t="str">
        <f aca="false">IF(I672=0,"",B672/J672-1)</f>
        <v/>
      </c>
      <c r="L672" s="0" t="n">
        <f aca="false">MATCH($A672,DailyBTC!$A:$A,0)</f>
        <v>974</v>
      </c>
      <c r="M672" s="8" t="n">
        <f aca="false">INDEX(DailyBTC!$F:$F,$L672)</f>
        <v>4553.62843981419</v>
      </c>
      <c r="N672" s="8" t="n">
        <f aca="false">INDEX(DailyETH!$F:$F,$L672)</f>
        <v>227.592895684516</v>
      </c>
      <c r="O672" s="8" t="n">
        <f aca="false">INDEX(DailyBTC!$B:$B,$L672)</f>
        <v>20270.960383986</v>
      </c>
      <c r="P672" s="8" t="n">
        <f aca="false">INDEX(DailyETH!$B:$B,$L672)</f>
        <v>1550.2820458796</v>
      </c>
      <c r="Q672" s="9" t="n">
        <f aca="false">LN(M672/M671)</f>
        <v>-0.00580331169535943</v>
      </c>
      <c r="R672" s="9" t="n">
        <f aca="false">LN(N672/N671)</f>
        <v>-0.00273535101252219</v>
      </c>
      <c r="S672" s="9" t="n">
        <f aca="false">LN(O672/O671)</f>
        <v>0.00122391769635265</v>
      </c>
      <c r="T672" s="9" t="n">
        <f aca="false">LN(P672/P671)</f>
        <v>0.0271145849374797</v>
      </c>
      <c r="U672" s="9" t="n">
        <f aca="false">M672/M671-1</f>
        <v>-0.00578650500923883</v>
      </c>
      <c r="V672" s="9" t="n">
        <f aca="false">O672/O671-1</f>
        <v>0.00122466698927615</v>
      </c>
    </row>
    <row r="673" customFormat="false" ht="15" hidden="false" customHeight="false" outlineLevel="0" collapsed="false">
      <c r="A673" s="5" t="n">
        <v>44803</v>
      </c>
      <c r="B673" s="6" t="n">
        <v>3986.16</v>
      </c>
      <c r="C673" s="9" t="n">
        <f aca="false">B673/B672-1</f>
        <v>-0.0110281074080599</v>
      </c>
      <c r="D673" s="9" t="n">
        <f aca="false">LN(B673/B672)</f>
        <v>-0.0110893677916536</v>
      </c>
      <c r="E673" s="9" t="n">
        <f aca="false">B673/B668-1</f>
        <v>-0.0345311996667256</v>
      </c>
      <c r="F673" s="9" t="n">
        <f aca="false">B673/B652-1</f>
        <v>-0.0321636078016234</v>
      </c>
      <c r="G673" s="0" t="n">
        <f aca="false">MAX(G672,B673)</f>
        <v>4796.56</v>
      </c>
      <c r="H673" s="9" t="n">
        <f aca="false">B673/G673-1</f>
        <v>-0.168954417332422</v>
      </c>
      <c r="I673" s="0" t="n">
        <f aca="false">IF(AND($A673&gt;=CrashTest!$B$3,$A673&lt;=CrashTest!$C$3),1,IF(AND($A673&gt;=CrashTest!$B$4,$A673&lt;=CrashTest!$C$4),2,IF(AND($A673&gt;=CrashTest!$B$5,$A673&lt;=CrashTest!$C$5),3,IF(AND($A673&gt;=CrashTest!$B$6,$A673&lt;=CrashTest!$C$6),4,IF(AND($A673&gt;=CrashTest!$B$7,$A673&lt;=CrashTest!$C$7),5,0)))))</f>
        <v>0</v>
      </c>
      <c r="J673" s="0" t="str">
        <f aca="false">IF(I673=0,"",IF(I672=I673,MAX(J672,B673),B673))</f>
        <v/>
      </c>
      <c r="K673" s="9" t="str">
        <f aca="false">IF(I673=0,"",B673/J673-1)</f>
        <v/>
      </c>
      <c r="L673" s="0" t="n">
        <f aca="false">MATCH($A673,DailyBTC!$A:$A,0)</f>
        <v>975</v>
      </c>
      <c r="M673" s="8" t="n">
        <f aca="false">INDEX(DailyBTC!$F:$F,$L673)</f>
        <v>4547.32349814548</v>
      </c>
      <c r="N673" s="8" t="n">
        <f aca="false">INDEX(DailyETH!$F:$F,$L673)</f>
        <v>228.993130482002</v>
      </c>
      <c r="O673" s="8" t="n">
        <f aca="false">INDEX(DailyBTC!$B:$B,$L673)</f>
        <v>19825.4632066043</v>
      </c>
      <c r="P673" s="8" t="n">
        <f aca="false">INDEX(DailyETH!$B:$B,$L673)</f>
        <v>1529.58784628872</v>
      </c>
      <c r="Q673" s="9" t="n">
        <f aca="false">LN(M673/M672)</f>
        <v>-0.001385556746231</v>
      </c>
      <c r="R673" s="9" t="n">
        <f aca="false">LN(N673/N672)</f>
        <v>0.00613351748401418</v>
      </c>
      <c r="S673" s="9" t="n">
        <f aca="false">LN(O673/O672)</f>
        <v>-0.0222222068966395</v>
      </c>
      <c r="T673" s="9" t="n">
        <f aca="false">LN(P673/P672)</f>
        <v>-0.0134385618571434</v>
      </c>
      <c r="U673" s="9" t="n">
        <f aca="false">M673/M672-1</f>
        <v>-0.00138459730565343</v>
      </c>
      <c r="V673" s="9" t="n">
        <f aca="false">O673/O672-1</f>
        <v>-0.0219771125266289</v>
      </c>
    </row>
    <row r="674" customFormat="false" ht="15" hidden="false" customHeight="false" outlineLevel="0" collapsed="false">
      <c r="A674" s="5" t="n">
        <v>44804</v>
      </c>
      <c r="B674" s="6" t="n">
        <v>3955</v>
      </c>
      <c r="C674" s="9" t="n">
        <f aca="false">B674/B673-1</f>
        <v>-0.00781704698255958</v>
      </c>
      <c r="D674" s="9" t="n">
        <f aca="false">LN(B674/B673)</f>
        <v>-0.00784776025709875</v>
      </c>
      <c r="E674" s="9" t="n">
        <f aca="false">B674/B669-1</f>
        <v>-0.0448636364734096</v>
      </c>
      <c r="F674" s="9" t="n">
        <f aca="false">B674/B653-1</f>
        <v>-0.033288603071478</v>
      </c>
      <c r="G674" s="0" t="n">
        <f aca="false">MAX(G673,B674)</f>
        <v>4796.56</v>
      </c>
      <c r="H674" s="9" t="n">
        <f aca="false">B674/G674-1</f>
        <v>-0.175450739696783</v>
      </c>
      <c r="I674" s="0" t="n">
        <f aca="false">IF(AND($A674&gt;=CrashTest!$B$3,$A674&lt;=CrashTest!$C$3),1,IF(AND($A674&gt;=CrashTest!$B$4,$A674&lt;=CrashTest!$C$4),2,IF(AND($A674&gt;=CrashTest!$B$5,$A674&lt;=CrashTest!$C$5),3,IF(AND($A674&gt;=CrashTest!$B$6,$A674&lt;=CrashTest!$C$6),4,IF(AND($A674&gt;=CrashTest!$B$7,$A674&lt;=CrashTest!$C$7),5,0)))))</f>
        <v>0</v>
      </c>
      <c r="J674" s="0" t="str">
        <f aca="false">IF(I674=0,"",IF(I673=I674,MAX(J673,B674),B674))</f>
        <v/>
      </c>
      <c r="K674" s="9" t="str">
        <f aca="false">IF(I674=0,"",B674/J674-1)</f>
        <v/>
      </c>
      <c r="L674" s="0" t="n">
        <f aca="false">MATCH($A674,DailyBTC!$A:$A,0)</f>
        <v>976</v>
      </c>
      <c r="M674" s="8" t="n">
        <f aca="false">INDEX(DailyBTC!$F:$F,$L674)</f>
        <v>4536.83237170131</v>
      </c>
      <c r="N674" s="8" t="n">
        <f aca="false">INDEX(DailyETH!$F:$F,$L674)</f>
        <v>227.477646544012</v>
      </c>
      <c r="O674" s="8" t="n">
        <f aca="false">INDEX(DailyBTC!$B:$B,$L674)</f>
        <v>20024.6716059614</v>
      </c>
      <c r="P674" s="8" t="n">
        <f aca="false">INDEX(DailyETH!$B:$B,$L674)</f>
        <v>1551.72922092344</v>
      </c>
      <c r="Q674" s="9" t="n">
        <f aca="false">LN(M674/M673)</f>
        <v>-0.00230976466248853</v>
      </c>
      <c r="R674" s="9" t="n">
        <f aca="false">LN(N674/N673)</f>
        <v>-0.00664002859503309</v>
      </c>
      <c r="S674" s="9" t="n">
        <f aca="false">LN(O674/O673)</f>
        <v>0.00999796159709884</v>
      </c>
      <c r="T674" s="9" t="n">
        <f aca="false">LN(P674/P673)</f>
        <v>0.0143716178807103</v>
      </c>
      <c r="U674" s="9" t="n">
        <f aca="false">M674/M673-1</f>
        <v>-0.00230709920867578</v>
      </c>
      <c r="V674" s="9" t="n">
        <f aca="false">O674/O673-1</f>
        <v>0.0100481081970756</v>
      </c>
    </row>
    <row r="675" customFormat="false" ht="15" hidden="false" customHeight="false" outlineLevel="0" collapsed="false">
      <c r="A675" s="5" t="n">
        <v>44805</v>
      </c>
      <c r="B675" s="6" t="n">
        <v>3966.85</v>
      </c>
      <c r="C675" s="9" t="n">
        <f aca="false">B675/B674-1</f>
        <v>0.00299620733249051</v>
      </c>
      <c r="D675" s="9" t="n">
        <f aca="false">LN(B675/B674)</f>
        <v>0.00299172764911038</v>
      </c>
      <c r="E675" s="9" t="n">
        <f aca="false">B675/B670-1</f>
        <v>-0.0553139705462097</v>
      </c>
      <c r="F675" s="9" t="n">
        <f aca="false">B675/B654-1</f>
        <v>-0.0453218520541879</v>
      </c>
      <c r="G675" s="0" t="n">
        <f aca="false">MAX(G674,B675)</f>
        <v>4796.56</v>
      </c>
      <c r="H675" s="9" t="n">
        <f aca="false">B675/G675-1</f>
        <v>-0.172980219157063</v>
      </c>
      <c r="I675" s="0" t="n">
        <f aca="false">IF(AND($A675&gt;=CrashTest!$B$3,$A675&lt;=CrashTest!$C$3),1,IF(AND($A675&gt;=CrashTest!$B$4,$A675&lt;=CrashTest!$C$4),2,IF(AND($A675&gt;=CrashTest!$B$5,$A675&lt;=CrashTest!$C$5),3,IF(AND($A675&gt;=CrashTest!$B$6,$A675&lt;=CrashTest!$C$6),4,IF(AND($A675&gt;=CrashTest!$B$7,$A675&lt;=CrashTest!$C$7),5,0)))))</f>
        <v>0</v>
      </c>
      <c r="J675" s="0" t="str">
        <f aca="false">IF(I675=0,"",IF(I674=I675,MAX(J674,B675),B675))</f>
        <v/>
      </c>
      <c r="K675" s="9" t="str">
        <f aca="false">IF(I675=0,"",B675/J675-1)</f>
        <v/>
      </c>
      <c r="L675" s="0" t="n">
        <f aca="false">MATCH($A675,DailyBTC!$A:$A,0)</f>
        <v>977</v>
      </c>
      <c r="M675" s="8" t="n">
        <f aca="false">INDEX(DailyBTC!$F:$F,$L675)</f>
        <v>4534.57598474507</v>
      </c>
      <c r="N675" s="8" t="n">
        <f aca="false">INDEX(DailyETH!$F:$F,$L675)</f>
        <v>228.581790775941</v>
      </c>
      <c r="O675" s="8" t="n">
        <f aca="false">INDEX(DailyBTC!$B:$B,$L675)</f>
        <v>20105.4626072472</v>
      </c>
      <c r="P675" s="8" t="n">
        <f aca="false">INDEX(DailyETH!$B:$B,$L675)</f>
        <v>1586.34916686148</v>
      </c>
      <c r="Q675" s="9" t="n">
        <f aca="false">LN(M675/M674)</f>
        <v>-0.00049747225879679</v>
      </c>
      <c r="R675" s="9" t="n">
        <f aca="false">LN(N675/N674)</f>
        <v>0.00484211617564121</v>
      </c>
      <c r="S675" s="9" t="n">
        <f aca="false">LN(O675/O674)</f>
        <v>0.00402645602965188</v>
      </c>
      <c r="T675" s="9" t="n">
        <f aca="false">LN(P675/P674)</f>
        <v>0.0220653191476256</v>
      </c>
      <c r="U675" s="9" t="n">
        <f aca="false">M675/M674-1</f>
        <v>-0.000497348539989062</v>
      </c>
      <c r="V675" s="9" t="n">
        <f aca="false">O675/O674-1</f>
        <v>0.00403457309440958</v>
      </c>
    </row>
    <row r="676" customFormat="false" ht="15" hidden="false" customHeight="false" outlineLevel="0" collapsed="false">
      <c r="A676" s="5" t="n">
        <v>44806</v>
      </c>
      <c r="B676" s="6" t="n">
        <v>3924.26</v>
      </c>
      <c r="C676" s="9" t="n">
        <f aca="false">B676/B675-1</f>
        <v>-0.0107364785661166</v>
      </c>
      <c r="D676" s="9" t="n">
        <f aca="false">LN(B676/B675)</f>
        <v>-0.0107945304411662</v>
      </c>
      <c r="E676" s="9" t="n">
        <f aca="false">B676/B671-1</f>
        <v>-0.0328760911461284</v>
      </c>
      <c r="F676" s="9" t="n">
        <f aca="false">B676/B655-1</f>
        <v>-0.0548370159491706</v>
      </c>
      <c r="G676" s="0" t="n">
        <f aca="false">MAX(G675,B676)</f>
        <v>4796.56</v>
      </c>
      <c r="H676" s="9" t="n">
        <f aca="false">B676/G676-1</f>
        <v>-0.181859499307837</v>
      </c>
      <c r="I676" s="0" t="n">
        <f aca="false">IF(AND($A676&gt;=CrashTest!$B$3,$A676&lt;=CrashTest!$C$3),1,IF(AND($A676&gt;=CrashTest!$B$4,$A676&lt;=CrashTest!$C$4),2,IF(AND($A676&gt;=CrashTest!$B$5,$A676&lt;=CrashTest!$C$5),3,IF(AND($A676&gt;=CrashTest!$B$6,$A676&lt;=CrashTest!$C$6),4,IF(AND($A676&gt;=CrashTest!$B$7,$A676&lt;=CrashTest!$C$7),5,0)))))</f>
        <v>0</v>
      </c>
      <c r="J676" s="0" t="str">
        <f aca="false">IF(I676=0,"",IF(I675=I676,MAX(J675,B676),B676))</f>
        <v/>
      </c>
      <c r="K676" s="9" t="str">
        <f aca="false">IF(I676=0,"",B676/J676-1)</f>
        <v/>
      </c>
      <c r="L676" s="0" t="n">
        <f aca="false">MATCH($A676,DailyBTC!$A:$A,0)</f>
        <v>978</v>
      </c>
      <c r="M676" s="8" t="n">
        <f aca="false">INDEX(DailyBTC!$F:$F,$L676)</f>
        <v>4533.55955890441</v>
      </c>
      <c r="N676" s="8" t="n">
        <f aca="false">INDEX(DailyETH!$F:$F,$L676)</f>
        <v>228.263207756778</v>
      </c>
      <c r="O676" s="8" t="n">
        <f aca="false">INDEX(DailyBTC!$B:$B,$L676)</f>
        <v>19948.8567472823</v>
      </c>
      <c r="P676" s="8" t="n">
        <f aca="false">INDEX(DailyETH!$B:$B,$L676)</f>
        <v>1576.59604120397</v>
      </c>
      <c r="Q676" s="9" t="n">
        <f aca="false">LN(M676/M675)</f>
        <v>-0.000224175265141413</v>
      </c>
      <c r="R676" s="9" t="n">
        <f aca="false">LN(N676/N675)</f>
        <v>-0.00139470967977409</v>
      </c>
      <c r="S676" s="9" t="n">
        <f aca="false">LN(O676/O675)</f>
        <v>-0.0078197138534899</v>
      </c>
      <c r="T676" s="9" t="n">
        <f aca="false">LN(P676/P675)</f>
        <v>-0.00616713596226654</v>
      </c>
      <c r="U676" s="9" t="n">
        <f aca="false">M676/M675-1</f>
        <v>-0.000224150139744195</v>
      </c>
      <c r="V676" s="9" t="n">
        <f aca="false">O676/O675-1</f>
        <v>-0.00778921942877586</v>
      </c>
    </row>
    <row r="677" customFormat="false" ht="15" hidden="false" customHeight="false" outlineLevel="0" collapsed="false">
      <c r="A677" s="5" t="n">
        <v>44810</v>
      </c>
      <c r="B677" s="6" t="n">
        <v>3908.19</v>
      </c>
      <c r="C677" s="9" t="n">
        <f aca="false">B677/B676-1</f>
        <v>-0.00409503957434021</v>
      </c>
      <c r="D677" s="9" t="n">
        <f aca="false">LN(B677/B676)</f>
        <v>-0.00410344720981454</v>
      </c>
      <c r="E677" s="9" t="n">
        <f aca="false">B677/B672-1</f>
        <v>-0.0303725738783956</v>
      </c>
      <c r="F677" s="9" t="n">
        <f aca="false">B677/B656-1</f>
        <v>-0.057174701280279</v>
      </c>
      <c r="G677" s="0" t="n">
        <f aca="false">MAX(G676,B677)</f>
        <v>4796.56</v>
      </c>
      <c r="H677" s="9" t="n">
        <f aca="false">B677/G677-1</f>
        <v>-0.185209817035542</v>
      </c>
      <c r="I677" s="0" t="n">
        <f aca="false">IF(AND($A677&gt;=CrashTest!$B$3,$A677&lt;=CrashTest!$C$3),1,IF(AND($A677&gt;=CrashTest!$B$4,$A677&lt;=CrashTest!$C$4),2,IF(AND($A677&gt;=CrashTest!$B$5,$A677&lt;=CrashTest!$C$5),3,IF(AND($A677&gt;=CrashTest!$B$6,$A677&lt;=CrashTest!$C$6),4,IF(AND($A677&gt;=CrashTest!$B$7,$A677&lt;=CrashTest!$C$7),5,0)))))</f>
        <v>0</v>
      </c>
      <c r="J677" s="0" t="str">
        <f aca="false">IF(I677=0,"",IF(I676=I677,MAX(J676,B677),B677))</f>
        <v/>
      </c>
      <c r="K677" s="9" t="str">
        <f aca="false">IF(I677=0,"",B677/J677-1)</f>
        <v/>
      </c>
      <c r="L677" s="0" t="n">
        <f aca="false">MATCH($A677,DailyBTC!$A:$A,0)</f>
        <v>982</v>
      </c>
      <c r="M677" s="8" t="n">
        <f aca="false">INDEX(DailyBTC!$F:$F,$L677)</f>
        <v>4522.47107761895</v>
      </c>
      <c r="N677" s="8" t="n">
        <f aca="false">INDEX(DailyETH!$F:$F,$L677)</f>
        <v>228.546091538397</v>
      </c>
      <c r="O677" s="8" t="n">
        <f aca="false">INDEX(DailyBTC!$B:$B,$L677)</f>
        <v>18846.150537405</v>
      </c>
      <c r="P677" s="8" t="n">
        <f aca="false">INDEX(DailyETH!$B:$B,$L677)</f>
        <v>1565.69543600234</v>
      </c>
      <c r="Q677" s="9" t="n">
        <f aca="false">LN(M677/M676)</f>
        <v>-0.00244886248112733</v>
      </c>
      <c r="R677" s="9" t="n">
        <f aca="false">LN(N677/N676)</f>
        <v>0.0012385203988405</v>
      </c>
      <c r="S677" s="9" t="n">
        <f aca="false">LN(O677/O676)</f>
        <v>-0.0568631582762806</v>
      </c>
      <c r="T677" s="9" t="n">
        <f aca="false">LN(P677/P676)</f>
        <v>-0.0069380253275706</v>
      </c>
      <c r="U677" s="9" t="n">
        <f aca="false">M677/M676-1</f>
        <v>-0.0024458664635123</v>
      </c>
      <c r="V677" s="9" t="n">
        <f aca="false">O677/O676-1</f>
        <v>-0.0552766619083336</v>
      </c>
    </row>
    <row r="678" customFormat="false" ht="15" hidden="false" customHeight="false" outlineLevel="0" collapsed="false">
      <c r="A678" s="5" t="n">
        <v>44811</v>
      </c>
      <c r="B678" s="6" t="n">
        <v>3979.87</v>
      </c>
      <c r="C678" s="9" t="n">
        <f aca="false">B678/B677-1</f>
        <v>0.018340971140093</v>
      </c>
      <c r="D678" s="9" t="n">
        <f aca="false">LN(B678/B677)</f>
        <v>0.0181748042285589</v>
      </c>
      <c r="E678" s="9" t="n">
        <f aca="false">B678/B673-1</f>
        <v>-0.00157795974070285</v>
      </c>
      <c r="F678" s="9" t="n">
        <f aca="false">B678/B657-1</f>
        <v>-0.0386926759515563</v>
      </c>
      <c r="G678" s="0" t="n">
        <f aca="false">MAX(G677,B678)</f>
        <v>4796.56</v>
      </c>
      <c r="H678" s="9" t="n">
        <f aca="false">B678/G678-1</f>
        <v>-0.17026577380456</v>
      </c>
      <c r="I678" s="0" t="n">
        <f aca="false">IF(AND($A678&gt;=CrashTest!$B$3,$A678&lt;=CrashTest!$C$3),1,IF(AND($A678&gt;=CrashTest!$B$4,$A678&lt;=CrashTest!$C$4),2,IF(AND($A678&gt;=CrashTest!$B$5,$A678&lt;=CrashTest!$C$5),3,IF(AND($A678&gt;=CrashTest!$B$6,$A678&lt;=CrashTest!$C$6),4,IF(AND($A678&gt;=CrashTest!$B$7,$A678&lt;=CrashTest!$C$7),5,0)))))</f>
        <v>0</v>
      </c>
      <c r="J678" s="0" t="str">
        <f aca="false">IF(I678=0,"",IF(I677=I678,MAX(J677,B678),B678))</f>
        <v/>
      </c>
      <c r="K678" s="9" t="str">
        <f aca="false">IF(I678=0,"",B678/J678-1)</f>
        <v/>
      </c>
      <c r="L678" s="0" t="n">
        <f aca="false">MATCH($A678,DailyBTC!$A:$A,0)</f>
        <v>983</v>
      </c>
      <c r="M678" s="8" t="n">
        <f aca="false">INDEX(DailyBTC!$F:$F,$L678)</f>
        <v>4504.15204695239</v>
      </c>
      <c r="N678" s="8" t="n">
        <f aca="false">INDEX(DailyETH!$F:$F,$L678)</f>
        <v>229.584488946118</v>
      </c>
      <c r="O678" s="8" t="n">
        <f aca="false">INDEX(DailyBTC!$B:$B,$L678)</f>
        <v>19292.9070745178</v>
      </c>
      <c r="P678" s="8" t="n">
        <f aca="false">INDEX(DailyETH!$B:$B,$L678)</f>
        <v>1633.8871465225</v>
      </c>
      <c r="Q678" s="9" t="n">
        <f aca="false">LN(M678/M677)</f>
        <v>-0.00405889457523044</v>
      </c>
      <c r="R678" s="9" t="n">
        <f aca="false">LN(N678/N677)</f>
        <v>0.00453320179967631</v>
      </c>
      <c r="S678" s="9" t="n">
        <f aca="false">LN(O678/O677)</f>
        <v>0.0234288417535716</v>
      </c>
      <c r="T678" s="9" t="n">
        <f aca="false">LN(P678/P677)</f>
        <v>0.042631834934471</v>
      </c>
      <c r="U678" s="9" t="n">
        <f aca="false">M678/M677-1</f>
        <v>-0.00405066839613877</v>
      </c>
      <c r="V678" s="9" t="n">
        <f aca="false">O678/O677-1</f>
        <v>0.0237054530699039</v>
      </c>
    </row>
    <row r="679" customFormat="false" ht="15" hidden="false" customHeight="false" outlineLevel="0" collapsed="false">
      <c r="A679" s="5" t="n">
        <v>44812</v>
      </c>
      <c r="B679" s="6" t="n">
        <v>4006.18</v>
      </c>
      <c r="C679" s="9" t="n">
        <f aca="false">B679/B678-1</f>
        <v>0.00661076869344979</v>
      </c>
      <c r="D679" s="9" t="n">
        <f aca="false">LN(B679/B678)</f>
        <v>0.0065890133889801</v>
      </c>
      <c r="E679" s="9" t="n">
        <f aca="false">B679/B674-1</f>
        <v>0.0129405815423513</v>
      </c>
      <c r="F679" s="9" t="n">
        <f aca="false">B679/B658-1</f>
        <v>-0.0282088165590048</v>
      </c>
      <c r="G679" s="0" t="n">
        <f aca="false">MAX(G678,B679)</f>
        <v>4796.56</v>
      </c>
      <c r="H679" s="9" t="n">
        <f aca="false">B679/G679-1</f>
        <v>-0.164780592758143</v>
      </c>
      <c r="I679" s="0" t="n">
        <f aca="false">IF(AND($A679&gt;=CrashTest!$B$3,$A679&lt;=CrashTest!$C$3),1,IF(AND($A679&gt;=CrashTest!$B$4,$A679&lt;=CrashTest!$C$4),2,IF(AND($A679&gt;=CrashTest!$B$5,$A679&lt;=CrashTest!$C$5),3,IF(AND($A679&gt;=CrashTest!$B$6,$A679&lt;=CrashTest!$C$6),4,IF(AND($A679&gt;=CrashTest!$B$7,$A679&lt;=CrashTest!$C$7),5,0)))))</f>
        <v>0</v>
      </c>
      <c r="J679" s="0" t="str">
        <f aca="false">IF(I679=0,"",IF(I678=I679,MAX(J678,B679),B679))</f>
        <v/>
      </c>
      <c r="K679" s="9" t="str">
        <f aca="false">IF(I679=0,"",B679/J679-1)</f>
        <v/>
      </c>
      <c r="L679" s="0" t="n">
        <f aca="false">MATCH($A679,DailyBTC!$A:$A,0)</f>
        <v>984</v>
      </c>
      <c r="M679" s="8" t="n">
        <f aca="false">INDEX(DailyBTC!$F:$F,$L679)</f>
        <v>4497.60092114213</v>
      </c>
      <c r="N679" s="8" t="n">
        <f aca="false">INDEX(DailyETH!$F:$F,$L679)</f>
        <v>227.667994323415</v>
      </c>
      <c r="O679" s="8" t="n">
        <f aca="false">INDEX(DailyBTC!$B:$B,$L679)</f>
        <v>19319.1248512566</v>
      </c>
      <c r="P679" s="8" t="n">
        <f aca="false">INDEX(DailyETH!$B:$B,$L679)</f>
        <v>1634.5638766803</v>
      </c>
      <c r="Q679" s="9" t="n">
        <f aca="false">LN(M679/M678)</f>
        <v>-0.00145552249435086</v>
      </c>
      <c r="R679" s="9" t="n">
        <f aca="false">LN(N679/N678)</f>
        <v>-0.00838270284116279</v>
      </c>
      <c r="S679" s="9" t="n">
        <f aca="false">LN(O679/O678)</f>
        <v>0.00135801093391934</v>
      </c>
      <c r="T679" s="9" t="n">
        <f aca="false">LN(P679/P678)</f>
        <v>0.000414098398700964</v>
      </c>
      <c r="U679" s="9" t="n">
        <f aca="false">M679/M678-1</f>
        <v>-0.00145446373522995</v>
      </c>
      <c r="V679" s="9" t="n">
        <f aca="false">O679/O678-1</f>
        <v>0.00135893344831528</v>
      </c>
    </row>
    <row r="680" customFormat="false" ht="15" hidden="false" customHeight="false" outlineLevel="0" collapsed="false">
      <c r="A680" s="5" t="n">
        <v>44813</v>
      </c>
      <c r="B680" s="6" t="n">
        <v>4067.36</v>
      </c>
      <c r="C680" s="9" t="n">
        <f aca="false">B680/B679-1</f>
        <v>0.0152714056782273</v>
      </c>
      <c r="D680" s="9" t="n">
        <f aca="false">LN(B680/B679)</f>
        <v>0.0151559715070184</v>
      </c>
      <c r="E680" s="9" t="n">
        <f aca="false">B680/B675-1</f>
        <v>0.0253374844019816</v>
      </c>
      <c r="F680" s="9" t="n">
        <f aca="false">B680/B659-1</f>
        <v>-0.0339363076689214</v>
      </c>
      <c r="G680" s="0" t="n">
        <f aca="false">MAX(G679,B680)</f>
        <v>4796.56</v>
      </c>
      <c r="H680" s="9" t="n">
        <f aca="false">B680/G680-1</f>
        <v>-0.152025618359825</v>
      </c>
      <c r="I680" s="0" t="n">
        <f aca="false">IF(AND($A680&gt;=CrashTest!$B$3,$A680&lt;=CrashTest!$C$3),1,IF(AND($A680&gt;=CrashTest!$B$4,$A680&lt;=CrashTest!$C$4),2,IF(AND($A680&gt;=CrashTest!$B$5,$A680&lt;=CrashTest!$C$5),3,IF(AND($A680&gt;=CrashTest!$B$6,$A680&lt;=CrashTest!$C$6),4,IF(AND($A680&gt;=CrashTest!$B$7,$A680&lt;=CrashTest!$C$7),5,0)))))</f>
        <v>0</v>
      </c>
      <c r="J680" s="0" t="str">
        <f aca="false">IF(I680=0,"",IF(I679=I680,MAX(J679,B680),B680))</f>
        <v/>
      </c>
      <c r="K680" s="9" t="str">
        <f aca="false">IF(I680=0,"",B680/J680-1)</f>
        <v/>
      </c>
      <c r="L680" s="0" t="n">
        <f aca="false">MATCH($A680,DailyBTC!$A:$A,0)</f>
        <v>985</v>
      </c>
      <c r="M680" s="8" t="n">
        <f aca="false">INDEX(DailyBTC!$F:$F,$L680)</f>
        <v>4568.66942324089</v>
      </c>
      <c r="N680" s="8" t="n">
        <f aca="false">INDEX(DailyETH!$F:$F,$L680)</f>
        <v>230.035244942418</v>
      </c>
      <c r="O680" s="8" t="n">
        <f aca="false">INDEX(DailyBTC!$B:$B,$L680)</f>
        <v>21363.3136152542</v>
      </c>
      <c r="P680" s="8" t="n">
        <f aca="false">INDEX(DailyETH!$B:$B,$L680)</f>
        <v>1717.52412244302</v>
      </c>
      <c r="Q680" s="9" t="n">
        <f aca="false">LN(M680/M679)</f>
        <v>0.0156778818828926</v>
      </c>
      <c r="R680" s="9" t="n">
        <f aca="false">LN(N680/N679)</f>
        <v>0.0103441335960975</v>
      </c>
      <c r="S680" s="9" t="n">
        <f aca="false">LN(O680/O679)</f>
        <v>0.10057960365619</v>
      </c>
      <c r="T680" s="9" t="n">
        <f aca="false">LN(P680/P679)</f>
        <v>0.0495077634306284</v>
      </c>
      <c r="U680" s="9" t="n">
        <f aca="false">M680/M679-1</f>
        <v>0.0158014246583507</v>
      </c>
      <c r="V680" s="9" t="n">
        <f aca="false">O680/O679-1</f>
        <v>0.105811664852129</v>
      </c>
    </row>
    <row r="681" customFormat="false" ht="15" hidden="false" customHeight="false" outlineLevel="0" collapsed="false">
      <c r="A681" s="5" t="n">
        <v>44816</v>
      </c>
      <c r="B681" s="6" t="n">
        <v>4110.41</v>
      </c>
      <c r="C681" s="9" t="n">
        <f aca="false">B681/B680-1</f>
        <v>0.0105842610440186</v>
      </c>
      <c r="D681" s="9" t="n">
        <f aca="false">LN(B681/B680)</f>
        <v>0.0105286398814687</v>
      </c>
      <c r="E681" s="9" t="n">
        <f aca="false">B681/B676-1</f>
        <v>0.047435694882602</v>
      </c>
      <c r="F681" s="9" t="n">
        <f aca="false">B681/B660-1</f>
        <v>-0.0230220546815395</v>
      </c>
      <c r="G681" s="0" t="n">
        <f aca="false">MAX(G680,B681)</f>
        <v>4796.56</v>
      </c>
      <c r="H681" s="9" t="n">
        <f aca="false">B681/G681-1</f>
        <v>-0.143050436145905</v>
      </c>
      <c r="I681" s="0" t="n">
        <f aca="false">IF(AND($A681&gt;=CrashTest!$B$3,$A681&lt;=CrashTest!$C$3),1,IF(AND($A681&gt;=CrashTest!$B$4,$A681&lt;=CrashTest!$C$4),2,IF(AND($A681&gt;=CrashTest!$B$5,$A681&lt;=CrashTest!$C$5),3,IF(AND($A681&gt;=CrashTest!$B$6,$A681&lt;=CrashTest!$C$6),4,IF(AND($A681&gt;=CrashTest!$B$7,$A681&lt;=CrashTest!$C$7),5,0)))))</f>
        <v>0</v>
      </c>
      <c r="J681" s="0" t="str">
        <f aca="false">IF(I681=0,"",IF(I680=I681,MAX(J680,B681),B681))</f>
        <v/>
      </c>
      <c r="K681" s="9" t="str">
        <f aca="false">IF(I681=0,"",B681/J681-1)</f>
        <v/>
      </c>
      <c r="L681" s="0" t="n">
        <f aca="false">MATCH($A681,DailyBTC!$A:$A,0)</f>
        <v>988</v>
      </c>
      <c r="M681" s="8" t="n">
        <f aca="false">INDEX(DailyBTC!$F:$F,$L681)</f>
        <v>4607.57945416175</v>
      </c>
      <c r="N681" s="8" t="n">
        <f aca="false">INDEX(DailyETH!$F:$F,$L681)</f>
        <v>227.176011831535</v>
      </c>
      <c r="O681" s="8" t="n">
        <f aca="false">INDEX(DailyBTC!$B:$B,$L681)</f>
        <v>22365.2145601987</v>
      </c>
      <c r="P681" s="8" t="n">
        <f aca="false">INDEX(DailyETH!$B:$B,$L681)</f>
        <v>1710.77241729982</v>
      </c>
      <c r="Q681" s="9" t="n">
        <f aca="false">LN(M681/M680)</f>
        <v>0.00848064708045274</v>
      </c>
      <c r="R681" s="9" t="n">
        <f aca="false">LN(N681/N680)</f>
        <v>-0.0125074365179401</v>
      </c>
      <c r="S681" s="9" t="n">
        <f aca="false">LN(O681/O680)</f>
        <v>0.0458316965484552</v>
      </c>
      <c r="T681" s="9" t="n">
        <f aca="false">LN(P681/P680)</f>
        <v>-0.00393881555688543</v>
      </c>
      <c r="U681" s="9" t="n">
        <f aca="false">M681/M680-1</f>
        <v>0.00851670964043194</v>
      </c>
      <c r="V681" s="9" t="n">
        <f aca="false">O681/O680-1</f>
        <v>0.046898199548459</v>
      </c>
    </row>
    <row r="682" customFormat="false" ht="15" hidden="false" customHeight="false" outlineLevel="0" collapsed="false">
      <c r="A682" s="5" t="n">
        <v>44817</v>
      </c>
      <c r="B682" s="6" t="n">
        <v>3932.69</v>
      </c>
      <c r="C682" s="9" t="n">
        <f aca="false">B682/B681-1</f>
        <v>-0.0432365627759761</v>
      </c>
      <c r="D682" s="9" t="n">
        <f aca="false">LN(B682/B681)</f>
        <v>-0.0441991101195821</v>
      </c>
      <c r="E682" s="9" t="n">
        <f aca="false">B682/B677-1</f>
        <v>0.00626888662014902</v>
      </c>
      <c r="F682" s="9" t="n">
        <f aca="false">B682/B661-1</f>
        <v>-0.0811793979182972</v>
      </c>
      <c r="G682" s="0" t="n">
        <f aca="false">MAX(G681,B682)</f>
        <v>4796.56</v>
      </c>
      <c r="H682" s="9" t="n">
        <f aca="false">B682/G682-1</f>
        <v>-0.180101989759328</v>
      </c>
      <c r="I682" s="0" t="n">
        <f aca="false">IF(AND($A682&gt;=CrashTest!$B$3,$A682&lt;=CrashTest!$C$3),1,IF(AND($A682&gt;=CrashTest!$B$4,$A682&lt;=CrashTest!$C$4),2,IF(AND($A682&gt;=CrashTest!$B$5,$A682&lt;=CrashTest!$C$5),3,IF(AND($A682&gt;=CrashTest!$B$6,$A682&lt;=CrashTest!$C$6),4,IF(AND($A682&gt;=CrashTest!$B$7,$A682&lt;=CrashTest!$C$7),5,0)))))</f>
        <v>0</v>
      </c>
      <c r="J682" s="0" t="str">
        <f aca="false">IF(I682=0,"",IF(I681=I682,MAX(J681,B682),B682))</f>
        <v/>
      </c>
      <c r="K682" s="9" t="str">
        <f aca="false">IF(I682=0,"",B682/J682-1)</f>
        <v/>
      </c>
      <c r="L682" s="0" t="n">
        <f aca="false">MATCH($A682,DailyBTC!$A:$A,0)</f>
        <v>989</v>
      </c>
      <c r="M682" s="8" t="n">
        <f aca="false">INDEX(DailyBTC!$F:$F,$L682)</f>
        <v>4497.21835728967</v>
      </c>
      <c r="N682" s="8" t="n">
        <f aca="false">INDEX(DailyETH!$F:$F,$L682)</f>
        <v>224.645894457122</v>
      </c>
      <c r="O682" s="8" t="n">
        <f aca="false">INDEX(DailyBTC!$B:$B,$L682)</f>
        <v>20165.0421607247</v>
      </c>
      <c r="P682" s="8" t="n">
        <f aca="false">INDEX(DailyETH!$B:$B,$L682)</f>
        <v>1574.04311630625</v>
      </c>
      <c r="Q682" s="9" t="n">
        <f aca="false">LN(M682/M681)</f>
        <v>-0.0242435921182243</v>
      </c>
      <c r="R682" s="9" t="n">
        <f aca="false">LN(N682/N681)</f>
        <v>-0.011199739481735</v>
      </c>
      <c r="S682" s="9" t="n">
        <f aca="false">LN(O682/O681)</f>
        <v>-0.10355631129866</v>
      </c>
      <c r="T682" s="9" t="n">
        <f aca="false">LN(P682/P681)</f>
        <v>-0.0832974321045563</v>
      </c>
      <c r="U682" s="9" t="n">
        <f aca="false">M682/M681-1</f>
        <v>-0.0239520767834833</v>
      </c>
      <c r="V682" s="9" t="n">
        <f aca="false">O682/O681-1</f>
        <v>-0.0983747503763922</v>
      </c>
    </row>
    <row r="683" customFormat="false" ht="15" hidden="false" customHeight="false" outlineLevel="0" collapsed="false">
      <c r="A683" s="5" t="n">
        <v>44818</v>
      </c>
      <c r="B683" s="6" t="n">
        <v>3946.01</v>
      </c>
      <c r="C683" s="9" t="n">
        <f aca="false">B683/B682-1</f>
        <v>0.00338699465251535</v>
      </c>
      <c r="D683" s="9" t="n">
        <f aca="false">LN(B683/B682)</f>
        <v>0.00338127170488186</v>
      </c>
      <c r="E683" s="9" t="n">
        <f aca="false">B683/B678-1</f>
        <v>-0.00850781558191593</v>
      </c>
      <c r="F683" s="9" t="n">
        <f aca="false">B683/B662-1</f>
        <v>-0.0817124878407499</v>
      </c>
      <c r="G683" s="0" t="n">
        <f aca="false">MAX(G682,B683)</f>
        <v>4796.56</v>
      </c>
      <c r="H683" s="9" t="n">
        <f aca="false">B683/G683-1</f>
        <v>-0.177324999583035</v>
      </c>
      <c r="I683" s="0" t="n">
        <f aca="false">IF(AND($A683&gt;=CrashTest!$B$3,$A683&lt;=CrashTest!$C$3),1,IF(AND($A683&gt;=CrashTest!$B$4,$A683&lt;=CrashTest!$C$4),2,IF(AND($A683&gt;=CrashTest!$B$5,$A683&lt;=CrashTest!$C$5),3,IF(AND($A683&gt;=CrashTest!$B$6,$A683&lt;=CrashTest!$C$6),4,IF(AND($A683&gt;=CrashTest!$B$7,$A683&lt;=CrashTest!$C$7),5,0)))))</f>
        <v>0</v>
      </c>
      <c r="J683" s="0" t="str">
        <f aca="false">IF(I683=0,"",IF(I682=I683,MAX(J682,B683),B683))</f>
        <v/>
      </c>
      <c r="K683" s="9" t="str">
        <f aca="false">IF(I683=0,"",B683/J683-1)</f>
        <v/>
      </c>
      <c r="L683" s="0" t="n">
        <f aca="false">MATCH($A683,DailyBTC!$A:$A,0)</f>
        <v>990</v>
      </c>
      <c r="M683" s="8" t="n">
        <f aca="false">INDEX(DailyBTC!$F:$F,$L683)</f>
        <v>4500.93960320162</v>
      </c>
      <c r="N683" s="8" t="n">
        <f aca="false">INDEX(DailyETH!$F:$F,$L683)</f>
        <v>223.414750119263</v>
      </c>
      <c r="O683" s="8" t="n">
        <f aca="false">INDEX(DailyBTC!$B:$B,$L683)</f>
        <v>20246.3660424313</v>
      </c>
      <c r="P683" s="8" t="n">
        <f aca="false">INDEX(DailyETH!$B:$B,$L683)</f>
        <v>1633.75933313852</v>
      </c>
      <c r="Q683" s="9" t="n">
        <f aca="false">LN(M683/M682)</f>
        <v>0.000827112869197642</v>
      </c>
      <c r="R683" s="9" t="n">
        <f aca="false">LN(N683/N682)</f>
        <v>-0.00549545000721405</v>
      </c>
      <c r="S683" s="9" t="n">
        <f aca="false">LN(O683/O682)</f>
        <v>0.00402480364349105</v>
      </c>
      <c r="T683" s="9" t="n">
        <f aca="false">LN(P683/P682)</f>
        <v>0.03723615620425</v>
      </c>
      <c r="U683" s="9" t="n">
        <f aca="false">M683/M682-1</f>
        <v>0.000827455021373158</v>
      </c>
      <c r="V683" s="9" t="n">
        <f aca="false">O683/O682-1</f>
        <v>0.0040329140429467</v>
      </c>
    </row>
    <row r="684" customFormat="false" ht="15" hidden="false" customHeight="false" outlineLevel="0" collapsed="false">
      <c r="A684" s="5" t="n">
        <v>44819</v>
      </c>
      <c r="B684" s="6" t="n">
        <v>3901.35</v>
      </c>
      <c r="C684" s="9" t="n">
        <f aca="false">B684/B683-1</f>
        <v>-0.0113177614856527</v>
      </c>
      <c r="D684" s="9" t="n">
        <f aca="false">LN(B684/B683)</f>
        <v>-0.0113822947247386</v>
      </c>
      <c r="E684" s="9" t="n">
        <f aca="false">B684/B679-1</f>
        <v>-0.0261670718739547</v>
      </c>
      <c r="F684" s="9" t="n">
        <f aca="false">B684/B663-1</f>
        <v>-0.0938051658459537</v>
      </c>
      <c r="G684" s="0" t="n">
        <f aca="false">MAX(G683,B684)</f>
        <v>4796.56</v>
      </c>
      <c r="H684" s="9" t="n">
        <f aca="false">B684/G684-1</f>
        <v>-0.186635839017963</v>
      </c>
      <c r="I684" s="0" t="n">
        <f aca="false">IF(AND($A684&gt;=CrashTest!$B$3,$A684&lt;=CrashTest!$C$3),1,IF(AND($A684&gt;=CrashTest!$B$4,$A684&lt;=CrashTest!$C$4),2,IF(AND($A684&gt;=CrashTest!$B$5,$A684&lt;=CrashTest!$C$5),3,IF(AND($A684&gt;=CrashTest!$B$6,$A684&lt;=CrashTest!$C$6),4,IF(AND($A684&gt;=CrashTest!$B$7,$A684&lt;=CrashTest!$C$7),5,0)))))</f>
        <v>0</v>
      </c>
      <c r="J684" s="0" t="str">
        <f aca="false">IF(I684=0,"",IF(I683=I684,MAX(J683,B684),B684))</f>
        <v/>
      </c>
      <c r="K684" s="9" t="str">
        <f aca="false">IF(I684=0,"",B684/J684-1)</f>
        <v/>
      </c>
      <c r="L684" s="0" t="n">
        <f aca="false">MATCH($A684,DailyBTC!$A:$A,0)</f>
        <v>991</v>
      </c>
      <c r="M684" s="8" t="n">
        <f aca="false">INDEX(DailyBTC!$F:$F,$L684)</f>
        <v>4490.54094318762</v>
      </c>
      <c r="N684" s="8" t="n">
        <f aca="false">INDEX(DailyETH!$F:$F,$L684)</f>
        <v>223.360019229728</v>
      </c>
      <c r="O684" s="8" t="n">
        <f aca="false">INDEX(DailyBTC!$B:$B,$L684)</f>
        <v>19696.8698661601</v>
      </c>
      <c r="P684" s="8" t="n">
        <f aca="false">INDEX(DailyETH!$B:$B,$L684)</f>
        <v>1472.5554792519</v>
      </c>
      <c r="Q684" s="9" t="n">
        <f aca="false">LN(M684/M683)</f>
        <v>-0.00231300386992106</v>
      </c>
      <c r="R684" s="9" t="n">
        <f aca="false">LN(N684/N683)</f>
        <v>-0.000245004389521985</v>
      </c>
      <c r="S684" s="9" t="n">
        <f aca="false">LN(O684/O683)</f>
        <v>-0.0275155896769288</v>
      </c>
      <c r="T684" s="9" t="n">
        <f aca="false">LN(P684/P683)</f>
        <v>-0.103884385903939</v>
      </c>
      <c r="U684" s="9" t="n">
        <f aca="false">M684/M683-1</f>
        <v>-0.00231033093770128</v>
      </c>
      <c r="V684" s="9" t="n">
        <f aca="false">O684/O683-1</f>
        <v>-0.0271404841303171</v>
      </c>
    </row>
    <row r="685" customFormat="false" ht="15" hidden="false" customHeight="false" outlineLevel="0" collapsed="false">
      <c r="A685" s="5" t="n">
        <v>44820</v>
      </c>
      <c r="B685" s="6" t="n">
        <v>3873.33</v>
      </c>
      <c r="C685" s="9" t="n">
        <f aca="false">B685/B684-1</f>
        <v>-0.00718212926294748</v>
      </c>
      <c r="D685" s="9" t="n">
        <f aca="false">LN(B685/B684)</f>
        <v>-0.00720804491424687</v>
      </c>
      <c r="E685" s="9" t="n">
        <f aca="false">B685/B680-1</f>
        <v>-0.0477041619133788</v>
      </c>
      <c r="F685" s="9" t="n">
        <f aca="false">B685/B664-1</f>
        <v>-0.093754386950052</v>
      </c>
      <c r="G685" s="0" t="n">
        <f aca="false">MAX(G684,B685)</f>
        <v>4796.56</v>
      </c>
      <c r="H685" s="9" t="n">
        <f aca="false">B685/G685-1</f>
        <v>-0.192477525559985</v>
      </c>
      <c r="I685" s="0" t="n">
        <f aca="false">IF(AND($A685&gt;=CrashTest!$B$3,$A685&lt;=CrashTest!$C$3),1,IF(AND($A685&gt;=CrashTest!$B$4,$A685&lt;=CrashTest!$C$4),2,IF(AND($A685&gt;=CrashTest!$B$5,$A685&lt;=CrashTest!$C$5),3,IF(AND($A685&gt;=CrashTest!$B$6,$A685&lt;=CrashTest!$C$6),4,IF(AND($A685&gt;=CrashTest!$B$7,$A685&lt;=CrashTest!$C$7),5,0)))))</f>
        <v>0</v>
      </c>
      <c r="J685" s="0" t="str">
        <f aca="false">IF(I685=0,"",IF(I684=I685,MAX(J684,B685),B685))</f>
        <v/>
      </c>
      <c r="K685" s="9" t="str">
        <f aca="false">IF(I685=0,"",B685/J685-1)</f>
        <v/>
      </c>
      <c r="L685" s="0" t="n">
        <f aca="false">MATCH($A685,DailyBTC!$A:$A,0)</f>
        <v>992</v>
      </c>
      <c r="M685" s="8" t="n">
        <f aca="false">INDEX(DailyBTC!$F:$F,$L685)</f>
        <v>4496.65870278599</v>
      </c>
      <c r="N685" s="8" t="n">
        <f aca="false">INDEX(DailyETH!$F:$F,$L685)</f>
        <v>222.767324485523</v>
      </c>
      <c r="O685" s="8" t="n">
        <f aca="false">INDEX(DailyBTC!$B:$B,$L685)</f>
        <v>19741.5776168907</v>
      </c>
      <c r="P685" s="8" t="n">
        <f aca="false">INDEX(DailyETH!$B:$B,$L685)</f>
        <v>1430.06413968439</v>
      </c>
      <c r="Q685" s="9" t="n">
        <f aca="false">LN(M685/M684)</f>
        <v>0.00136143866483771</v>
      </c>
      <c r="R685" s="9" t="n">
        <f aca="false">LN(N685/N684)</f>
        <v>-0.00265706687230326</v>
      </c>
      <c r="S685" s="9" t="n">
        <f aca="false">LN(O685/O684)</f>
        <v>0.0022672175369304</v>
      </c>
      <c r="T685" s="9" t="n">
        <f aca="false">LN(P685/P684)</f>
        <v>-0.0292800165530546</v>
      </c>
      <c r="U685" s="9" t="n">
        <f aca="false">M685/M684-1</f>
        <v>0.00136236584317451</v>
      </c>
      <c r="V685" s="9" t="n">
        <f aca="false">O685/O684-1</f>
        <v>0.00226978961806545</v>
      </c>
    </row>
    <row r="686" customFormat="false" ht="15" hidden="false" customHeight="false" outlineLevel="0" collapsed="false">
      <c r="A686" s="5" t="n">
        <v>44823</v>
      </c>
      <c r="B686" s="6" t="n">
        <v>3899.89</v>
      </c>
      <c r="C686" s="9" t="n">
        <f aca="false">B686/B685-1</f>
        <v>0.00685714875830357</v>
      </c>
      <c r="D686" s="9" t="n">
        <f aca="false">LN(B686/B685)</f>
        <v>0.00683374543953625</v>
      </c>
      <c r="E686" s="9" t="n">
        <f aca="false">B686/B681-1</f>
        <v>-0.0512163020233991</v>
      </c>
      <c r="F686" s="9" t="n">
        <f aca="false">B686/B665-1</f>
        <v>-0.0896062786256869</v>
      </c>
      <c r="G686" s="0" t="n">
        <f aca="false">MAX(G685,B686)</f>
        <v>4796.56</v>
      </c>
      <c r="H686" s="9" t="n">
        <f aca="false">B686/G686-1</f>
        <v>-0.186940223827076</v>
      </c>
      <c r="I686" s="0" t="n">
        <f aca="false">IF(AND($A686&gt;=CrashTest!$B$3,$A686&lt;=CrashTest!$C$3),1,IF(AND($A686&gt;=CrashTest!$B$4,$A686&lt;=CrashTest!$C$4),2,IF(AND($A686&gt;=CrashTest!$B$5,$A686&lt;=CrashTest!$C$5),3,IF(AND($A686&gt;=CrashTest!$B$6,$A686&lt;=CrashTest!$C$6),4,IF(AND($A686&gt;=CrashTest!$B$7,$A686&lt;=CrashTest!$C$7),5,0)))))</f>
        <v>0</v>
      </c>
      <c r="J686" s="0" t="str">
        <f aca="false">IF(I686=0,"",IF(I685=I686,MAX(J685,B686),B686))</f>
        <v/>
      </c>
      <c r="K686" s="9" t="str">
        <f aca="false">IF(I686=0,"",B686/J686-1)</f>
        <v/>
      </c>
      <c r="L686" s="0" t="n">
        <f aca="false">MATCH($A686,DailyBTC!$A:$A,0)</f>
        <v>995</v>
      </c>
      <c r="M686" s="8" t="n">
        <f aca="false">INDEX(DailyBTC!$F:$F,$L686)</f>
        <v>4518.92577744238</v>
      </c>
      <c r="N686" s="8" t="n">
        <f aca="false">INDEX(DailyETH!$F:$F,$L686)</f>
        <v>223.506283448813</v>
      </c>
      <c r="O686" s="8" t="n">
        <f aca="false">INDEX(DailyBTC!$B:$B,$L686)</f>
        <v>19557.9769582116</v>
      </c>
      <c r="P686" s="8" t="n">
        <f aca="false">INDEX(DailyETH!$B:$B,$L686)</f>
        <v>1379.44124693162</v>
      </c>
      <c r="Q686" s="9" t="n">
        <f aca="false">LN(M686/M685)</f>
        <v>0.00493969525385317</v>
      </c>
      <c r="R686" s="9" t="n">
        <f aca="false">LN(N686/N685)</f>
        <v>0.00331168872869404</v>
      </c>
      <c r="S686" s="9" t="n">
        <f aca="false">LN(O686/O685)</f>
        <v>-0.00934371885049415</v>
      </c>
      <c r="T686" s="9" t="n">
        <f aca="false">LN(P686/P685)</f>
        <v>-0.0360407725423157</v>
      </c>
      <c r="U686" s="9" t="n">
        <f aca="false">M686/M685-1</f>
        <v>0.00495191566186515</v>
      </c>
      <c r="V686" s="9" t="n">
        <f aca="false">O686/O685-1</f>
        <v>-0.0093002019515408</v>
      </c>
    </row>
    <row r="687" customFormat="false" ht="15" hidden="false" customHeight="false" outlineLevel="0" collapsed="false">
      <c r="A687" s="5" t="n">
        <v>44824</v>
      </c>
      <c r="B687" s="6" t="n">
        <v>3855.93</v>
      </c>
      <c r="C687" s="9" t="n">
        <f aca="false">B687/B686-1</f>
        <v>-0.0112721128031816</v>
      </c>
      <c r="D687" s="9" t="n">
        <f aca="false">LN(B687/B686)</f>
        <v>-0.0113361245530726</v>
      </c>
      <c r="E687" s="9" t="n">
        <f aca="false">B687/B682-1</f>
        <v>-0.0195184466611913</v>
      </c>
      <c r="F687" s="9" t="n">
        <f aca="false">B687/B666-1</f>
        <v>-0.0881049455123354</v>
      </c>
      <c r="G687" s="0" t="n">
        <f aca="false">MAX(G686,B687)</f>
        <v>4796.56</v>
      </c>
      <c r="H687" s="9" t="n">
        <f aca="false">B687/G687-1</f>
        <v>-0.196105125339827</v>
      </c>
      <c r="I687" s="0" t="n">
        <f aca="false">IF(AND($A687&gt;=CrashTest!$B$3,$A687&lt;=CrashTest!$C$3),1,IF(AND($A687&gt;=CrashTest!$B$4,$A687&lt;=CrashTest!$C$4),2,IF(AND($A687&gt;=CrashTest!$B$5,$A687&lt;=CrashTest!$C$5),3,IF(AND($A687&gt;=CrashTest!$B$6,$A687&lt;=CrashTest!$C$6),4,IF(AND($A687&gt;=CrashTest!$B$7,$A687&lt;=CrashTest!$C$7),5,0)))))</f>
        <v>0</v>
      </c>
      <c r="J687" s="0" t="str">
        <f aca="false">IF(I687=0,"",IF(I686=I687,MAX(J686,B687),B687))</f>
        <v/>
      </c>
      <c r="K687" s="9" t="str">
        <f aca="false">IF(I687=0,"",B687/J687-1)</f>
        <v/>
      </c>
      <c r="L687" s="0" t="n">
        <f aca="false">MATCH($A687,DailyBTC!$A:$A,0)</f>
        <v>996</v>
      </c>
      <c r="M687" s="8" t="n">
        <f aca="false">INDEX(DailyBTC!$F:$F,$L687)</f>
        <v>4473.59783724956</v>
      </c>
      <c r="N687" s="8" t="n">
        <f aca="false">INDEX(DailyETH!$F:$F,$L687)</f>
        <v>221.124939794312</v>
      </c>
      <c r="O687" s="8" t="n">
        <f aca="false">INDEX(DailyBTC!$B:$B,$L687)</f>
        <v>18872.9498667446</v>
      </c>
      <c r="P687" s="8" t="n">
        <f aca="false">INDEX(DailyETH!$B:$B,$L687)</f>
        <v>1323.40883226184</v>
      </c>
      <c r="Q687" s="9" t="n">
        <f aca="false">LN(M687/M686)</f>
        <v>-0.0100813355709311</v>
      </c>
      <c r="R687" s="9" t="n">
        <f aca="false">LN(N687/N686)</f>
        <v>-0.0107116473133903</v>
      </c>
      <c r="S687" s="9" t="n">
        <f aca="false">LN(O687/O686)</f>
        <v>-0.0356535588588891</v>
      </c>
      <c r="T687" s="9" t="n">
        <f aca="false">LN(P687/P686)</f>
        <v>-0.041467667159171</v>
      </c>
      <c r="U687" s="9" t="n">
        <f aca="false">M687/M686-1</f>
        <v>-0.010030689244574</v>
      </c>
      <c r="V687" s="9" t="n">
        <f aca="false">O687/O686-1</f>
        <v>-0.0350254575373853</v>
      </c>
    </row>
    <row r="688" customFormat="false" ht="15" hidden="false" customHeight="false" outlineLevel="0" collapsed="false">
      <c r="A688" s="5" t="n">
        <v>44825</v>
      </c>
      <c r="B688" s="6" t="n">
        <v>3789.93</v>
      </c>
      <c r="C688" s="9" t="n">
        <f aca="false">B688/B687-1</f>
        <v>-0.0171164932973368</v>
      </c>
      <c r="D688" s="9" t="n">
        <f aca="false">LN(B688/B687)</f>
        <v>-0.0172646737897742</v>
      </c>
      <c r="E688" s="9" t="n">
        <f aca="false">B688/B683-1</f>
        <v>-0.0395538784747125</v>
      </c>
      <c r="F688" s="9" t="n">
        <f aca="false">B688/B667-1</f>
        <v>-0.0841133013854553</v>
      </c>
      <c r="G688" s="0" t="n">
        <f aca="false">MAX(G687,B688)</f>
        <v>4796.56</v>
      </c>
      <c r="H688" s="9" t="n">
        <f aca="false">B688/G688-1</f>
        <v>-0.209864986573711</v>
      </c>
      <c r="I688" s="0" t="n">
        <f aca="false">IF(AND($A688&gt;=CrashTest!$B$3,$A688&lt;=CrashTest!$C$3),1,IF(AND($A688&gt;=CrashTest!$B$4,$A688&lt;=CrashTest!$C$4),2,IF(AND($A688&gt;=CrashTest!$B$5,$A688&lt;=CrashTest!$C$5),3,IF(AND($A688&gt;=CrashTest!$B$6,$A688&lt;=CrashTest!$C$6),4,IF(AND($A688&gt;=CrashTest!$B$7,$A688&lt;=CrashTest!$C$7),5,0)))))</f>
        <v>0</v>
      </c>
      <c r="J688" s="0" t="str">
        <f aca="false">IF(I688=0,"",IF(I687=I688,MAX(J687,B688),B688))</f>
        <v/>
      </c>
      <c r="K688" s="9" t="str">
        <f aca="false">IF(I688=0,"",B688/J688-1)</f>
        <v/>
      </c>
      <c r="L688" s="0" t="n">
        <f aca="false">MATCH($A688,DailyBTC!$A:$A,0)</f>
        <v>997</v>
      </c>
      <c r="M688" s="8" t="n">
        <f aca="false">INDEX(DailyBTC!$F:$F,$L688)</f>
        <v>4477.89531458257</v>
      </c>
      <c r="N688" s="8" t="n">
        <f aca="false">INDEX(DailyETH!$F:$F,$L688)</f>
        <v>220.379828872312</v>
      </c>
      <c r="O688" s="8" t="n">
        <f aca="false">INDEX(DailyBTC!$B:$B,$L688)</f>
        <v>18506.7607481005</v>
      </c>
      <c r="P688" s="8" t="n">
        <f aca="false">INDEX(DailyETH!$B:$B,$L688)</f>
        <v>1249.1307238457</v>
      </c>
      <c r="Q688" s="9" t="n">
        <f aca="false">LN(M688/M687)</f>
        <v>0.000960170016392833</v>
      </c>
      <c r="R688" s="9" t="n">
        <f aca="false">LN(N688/N687)</f>
        <v>-0.0033753276625338</v>
      </c>
      <c r="S688" s="9" t="n">
        <f aca="false">LN(O688/O687)</f>
        <v>-0.0195935617360143</v>
      </c>
      <c r="T688" s="9" t="n">
        <f aca="false">LN(P688/P687)</f>
        <v>-0.057762968017137</v>
      </c>
      <c r="U688" s="9" t="n">
        <f aca="false">M688/M687-1</f>
        <v>0.000960631127192801</v>
      </c>
      <c r="V688" s="9" t="n">
        <f aca="false">O688/O687-1</f>
        <v>-0.019402855474615</v>
      </c>
    </row>
    <row r="689" customFormat="false" ht="15" hidden="false" customHeight="false" outlineLevel="0" collapsed="false">
      <c r="A689" s="5" t="n">
        <v>44826</v>
      </c>
      <c r="B689" s="6" t="n">
        <v>3757.99</v>
      </c>
      <c r="C689" s="9" t="n">
        <f aca="false">B689/B688-1</f>
        <v>-0.00842759628805812</v>
      </c>
      <c r="D689" s="9" t="n">
        <f aca="false">LN(B689/B688)</f>
        <v>-0.00846330926893181</v>
      </c>
      <c r="E689" s="9" t="n">
        <f aca="false">B689/B684-1</f>
        <v>-0.0367462545016469</v>
      </c>
      <c r="F689" s="9" t="n">
        <f aca="false">B689/B668-1</f>
        <v>-0.089795167036837</v>
      </c>
      <c r="G689" s="0" t="n">
        <f aca="false">MAX(G688,B689)</f>
        <v>4796.56</v>
      </c>
      <c r="H689" s="9" t="n">
        <f aca="false">B689/G689-1</f>
        <v>-0.216523925479927</v>
      </c>
      <c r="I689" s="0" t="n">
        <f aca="false">IF(AND($A689&gt;=CrashTest!$B$3,$A689&lt;=CrashTest!$C$3),1,IF(AND($A689&gt;=CrashTest!$B$4,$A689&lt;=CrashTest!$C$4),2,IF(AND($A689&gt;=CrashTest!$B$5,$A689&lt;=CrashTest!$C$5),3,IF(AND($A689&gt;=CrashTest!$B$6,$A689&lt;=CrashTest!$C$6),4,IF(AND($A689&gt;=CrashTest!$B$7,$A689&lt;=CrashTest!$C$7),5,0)))))</f>
        <v>0</v>
      </c>
      <c r="J689" s="0" t="str">
        <f aca="false">IF(I689=0,"",IF(I688=I689,MAX(J688,B689),B689))</f>
        <v/>
      </c>
      <c r="K689" s="9" t="str">
        <f aca="false">IF(I689=0,"",B689/J689-1)</f>
        <v/>
      </c>
      <c r="L689" s="0" t="n">
        <f aca="false">MATCH($A689,DailyBTC!$A:$A,0)</f>
        <v>998</v>
      </c>
      <c r="M689" s="8" t="n">
        <f aca="false">INDEX(DailyBTC!$F:$F,$L689)</f>
        <v>4509.43333606195</v>
      </c>
      <c r="N689" s="8" t="n">
        <f aca="false">INDEX(DailyETH!$F:$F,$L689)</f>
        <v>221.826235408594</v>
      </c>
      <c r="O689" s="8" t="n">
        <f aca="false">INDEX(DailyBTC!$B:$B,$L689)</f>
        <v>19414.5396449445</v>
      </c>
      <c r="P689" s="8" t="n">
        <f aca="false">INDEX(DailyETH!$B:$B,$L689)</f>
        <v>1328.6692653419</v>
      </c>
      <c r="Q689" s="9" t="n">
        <f aca="false">LN(M689/M688)</f>
        <v>0.00701835932831382</v>
      </c>
      <c r="R689" s="9" t="n">
        <f aca="false">LN(N689/N688)</f>
        <v>0.00654179945223073</v>
      </c>
      <c r="S689" s="9" t="n">
        <f aca="false">LN(O689/O688)</f>
        <v>0.0478861404254818</v>
      </c>
      <c r="T689" s="9" t="n">
        <f aca="false">LN(P689/P688)</f>
        <v>0.0617300004990105</v>
      </c>
      <c r="U689" s="9" t="n">
        <f aca="false">M689/M688-1</f>
        <v>0.00704304573103287</v>
      </c>
      <c r="V689" s="9" t="n">
        <f aca="false">O689/O688-1</f>
        <v>0.0490512040005258</v>
      </c>
    </row>
    <row r="690" customFormat="false" ht="15" hidden="false" customHeight="false" outlineLevel="0" collapsed="false">
      <c r="A690" s="5" t="n">
        <v>44827</v>
      </c>
      <c r="B690" s="6" t="n">
        <v>3693.23</v>
      </c>
      <c r="C690" s="9" t="n">
        <f aca="false">B690/B689-1</f>
        <v>-0.0172326163720499</v>
      </c>
      <c r="D690" s="9" t="n">
        <f aca="false">LN(B690/B689)</f>
        <v>-0.017382826077568</v>
      </c>
      <c r="E690" s="9" t="n">
        <f aca="false">B690/B685-1</f>
        <v>-0.0464974582594305</v>
      </c>
      <c r="F690" s="9" t="n">
        <f aca="false">B690/B669-1</f>
        <v>-0.108081347189049</v>
      </c>
      <c r="G690" s="0" t="n">
        <f aca="false">MAX(G689,B690)</f>
        <v>4796.56</v>
      </c>
      <c r="H690" s="9" t="n">
        <f aca="false">B690/G690-1</f>
        <v>-0.230025268108811</v>
      </c>
      <c r="I690" s="0" t="n">
        <f aca="false">IF(AND($A690&gt;=CrashTest!$B$3,$A690&lt;=CrashTest!$C$3),1,IF(AND($A690&gt;=CrashTest!$B$4,$A690&lt;=CrashTest!$C$4),2,IF(AND($A690&gt;=CrashTest!$B$5,$A690&lt;=CrashTest!$C$5),3,IF(AND($A690&gt;=CrashTest!$B$6,$A690&lt;=CrashTest!$C$6),4,IF(AND($A690&gt;=CrashTest!$B$7,$A690&lt;=CrashTest!$C$7),5,0)))))</f>
        <v>0</v>
      </c>
      <c r="J690" s="0" t="str">
        <f aca="false">IF(I690=0,"",IF(I689=I690,MAX(J689,B690),B690))</f>
        <v/>
      </c>
      <c r="K690" s="9" t="str">
        <f aca="false">IF(I690=0,"",B690/J690-1)</f>
        <v/>
      </c>
      <c r="L690" s="0" t="n">
        <f aca="false">MATCH($A690,DailyBTC!$A:$A,0)</f>
        <v>999</v>
      </c>
      <c r="M690" s="8" t="n">
        <f aca="false">INDEX(DailyBTC!$F:$F,$L690)</f>
        <v>4514.58296596449</v>
      </c>
      <c r="N690" s="8" t="n">
        <f aca="false">INDEX(DailyETH!$F:$F,$L690)</f>
        <v>222.30638931085</v>
      </c>
      <c r="O690" s="8" t="n">
        <f aca="false">INDEX(DailyBTC!$B:$B,$L690)</f>
        <v>19326.8648199883</v>
      </c>
      <c r="P690" s="8" t="n">
        <f aca="false">INDEX(DailyETH!$B:$B,$L690)</f>
        <v>1330.95503302162</v>
      </c>
      <c r="Q690" s="9" t="n">
        <f aca="false">LN(M690/M689)</f>
        <v>0.00114131674615462</v>
      </c>
      <c r="R690" s="9" t="n">
        <f aca="false">LN(N690/N689)</f>
        <v>0.00216221039661336</v>
      </c>
      <c r="S690" s="9" t="n">
        <f aca="false">LN(O690/O689)</f>
        <v>-0.00452616397591984</v>
      </c>
      <c r="T690" s="9" t="n">
        <f aca="false">LN(P690/P689)</f>
        <v>0.00171886551337437</v>
      </c>
      <c r="U690" s="9" t="n">
        <f aca="false">M690/M689-1</f>
        <v>0.00114196829596347</v>
      </c>
      <c r="V690" s="9" t="n">
        <f aca="false">O690/O689-1</f>
        <v>-0.00451593633223391</v>
      </c>
    </row>
    <row r="691" customFormat="false" ht="15" hidden="false" customHeight="false" outlineLevel="0" collapsed="false">
      <c r="A691" s="5" t="n">
        <v>44830</v>
      </c>
      <c r="B691" s="6" t="n">
        <v>3655.04</v>
      </c>
      <c r="C691" s="9" t="n">
        <f aca="false">B691/B690-1</f>
        <v>-0.0103405420187749</v>
      </c>
      <c r="D691" s="9" t="n">
        <f aca="false">LN(B691/B690)</f>
        <v>-0.0103943768659705</v>
      </c>
      <c r="E691" s="9" t="n">
        <f aca="false">B691/B686-1</f>
        <v>-0.062783822107803</v>
      </c>
      <c r="F691" s="9" t="n">
        <f aca="false">B691/B670-1</f>
        <v>-0.129570005143935</v>
      </c>
      <c r="G691" s="0" t="n">
        <f aca="false">MAX(G690,B691)</f>
        <v>4796.56</v>
      </c>
      <c r="H691" s="9" t="n">
        <f aca="false">B691/G691-1</f>
        <v>-0.237987224177327</v>
      </c>
      <c r="I691" s="0" t="n">
        <f aca="false">IF(AND($A691&gt;=CrashTest!$B$3,$A691&lt;=CrashTest!$C$3),1,IF(AND($A691&gt;=CrashTest!$B$4,$A691&lt;=CrashTest!$C$4),2,IF(AND($A691&gt;=CrashTest!$B$5,$A691&lt;=CrashTest!$C$5),3,IF(AND($A691&gt;=CrashTest!$B$6,$A691&lt;=CrashTest!$C$6),4,IF(AND($A691&gt;=CrashTest!$B$7,$A691&lt;=CrashTest!$C$7),5,0)))))</f>
        <v>0</v>
      </c>
      <c r="J691" s="0" t="str">
        <f aca="false">IF(I691=0,"",IF(I690=I691,MAX(J690,B691),B691))</f>
        <v/>
      </c>
      <c r="K691" s="9" t="str">
        <f aca="false">IF(I691=0,"",B691/J691-1)</f>
        <v/>
      </c>
      <c r="L691" s="0" t="n">
        <f aca="false">MATCH($A691,DailyBTC!$A:$A,0)</f>
        <v>1002</v>
      </c>
      <c r="M691" s="8" t="n">
        <f aca="false">INDEX(DailyBTC!$F:$F,$L691)</f>
        <v>4478.25724151468</v>
      </c>
      <c r="N691" s="8" t="n">
        <f aca="false">INDEX(DailyETH!$F:$F,$L691)</f>
        <v>220.367214923985</v>
      </c>
      <c r="O691" s="8" t="n">
        <f aca="false">INDEX(DailyBTC!$B:$B,$L691)</f>
        <v>19201.1317209234</v>
      </c>
      <c r="P691" s="8" t="n">
        <f aca="false">INDEX(DailyETH!$B:$B,$L691)</f>
        <v>1334.38671420222</v>
      </c>
      <c r="Q691" s="9" t="n">
        <f aca="false">LN(M691/M690)</f>
        <v>-0.00807885410766088</v>
      </c>
      <c r="R691" s="9" t="n">
        <f aca="false">LN(N691/N690)</f>
        <v>-0.00876124879580073</v>
      </c>
      <c r="S691" s="9" t="n">
        <f aca="false">LN(O691/O690)</f>
        <v>-0.00652686652333093</v>
      </c>
      <c r="T691" s="9" t="n">
        <f aca="false">LN(P691/P690)</f>
        <v>0.00257504170369007</v>
      </c>
      <c r="U691" s="9" t="n">
        <f aca="false">M691/M690-1</f>
        <v>-0.00804630787022354</v>
      </c>
      <c r="V691" s="9" t="n">
        <f aca="false">O691/O690-1</f>
        <v>-0.00650561279524564</v>
      </c>
    </row>
    <row r="692" customFormat="false" ht="15" hidden="false" customHeight="false" outlineLevel="0" collapsed="false">
      <c r="A692" s="5" t="n">
        <v>44831</v>
      </c>
      <c r="B692" s="6" t="n">
        <v>3647.29</v>
      </c>
      <c r="C692" s="9" t="n">
        <f aca="false">B692/B691-1</f>
        <v>-0.0021203598319034</v>
      </c>
      <c r="D692" s="9" t="n">
        <f aca="false">LN(B692/B691)</f>
        <v>-0.00212261097753386</v>
      </c>
      <c r="E692" s="9" t="n">
        <f aca="false">B692/B687-1</f>
        <v>-0.0541088660841872</v>
      </c>
      <c r="F692" s="9" t="n">
        <f aca="false">B692/B671-1</f>
        <v>-0.101134644105223</v>
      </c>
      <c r="G692" s="0" t="n">
        <f aca="false">MAX(G691,B692)</f>
        <v>4796.56</v>
      </c>
      <c r="H692" s="9" t="n">
        <f aca="false">B692/G692-1</f>
        <v>-0.239602965458579</v>
      </c>
      <c r="I692" s="0" t="n">
        <f aca="false">IF(AND($A692&gt;=CrashTest!$B$3,$A692&lt;=CrashTest!$C$3),1,IF(AND($A692&gt;=CrashTest!$B$4,$A692&lt;=CrashTest!$C$4),2,IF(AND($A692&gt;=CrashTest!$B$5,$A692&lt;=CrashTest!$C$5),3,IF(AND($A692&gt;=CrashTest!$B$6,$A692&lt;=CrashTest!$C$6),4,IF(AND($A692&gt;=CrashTest!$B$7,$A692&lt;=CrashTest!$C$7),5,0)))))</f>
        <v>0</v>
      </c>
      <c r="J692" s="0" t="str">
        <f aca="false">IF(I692=0,"",IF(I691=I692,MAX(J691,B692),B692))</f>
        <v/>
      </c>
      <c r="K692" s="9" t="str">
        <f aca="false">IF(I692=0,"",B692/J692-1)</f>
        <v/>
      </c>
      <c r="L692" s="0" t="n">
        <f aca="false">MATCH($A692,DailyBTC!$A:$A,0)</f>
        <v>1003</v>
      </c>
      <c r="M692" s="8" t="n">
        <f aca="false">INDEX(DailyBTC!$F:$F,$L692)</f>
        <v>4496.09506771947</v>
      </c>
      <c r="N692" s="8" t="n">
        <f aca="false">INDEX(DailyETH!$F:$F,$L692)</f>
        <v>221.548298403297</v>
      </c>
      <c r="O692" s="8" t="n">
        <f aca="false">INDEX(DailyBTC!$B:$B,$L692)</f>
        <v>19106.7389135009</v>
      </c>
      <c r="P692" s="8" t="n">
        <f aca="false">INDEX(DailyETH!$B:$B,$L692)</f>
        <v>1330.5247402104</v>
      </c>
      <c r="Q692" s="9" t="n">
        <f aca="false">LN(M692/M691)</f>
        <v>0.00397529517028631</v>
      </c>
      <c r="R692" s="9" t="n">
        <f aca="false">LN(N692/N691)</f>
        <v>0.00534530359708346</v>
      </c>
      <c r="S692" s="9" t="n">
        <f aca="false">LN(O692/O691)</f>
        <v>-0.00492812557303704</v>
      </c>
      <c r="T692" s="9" t="n">
        <f aca="false">LN(P692/P691)</f>
        <v>-0.00289839025534675</v>
      </c>
      <c r="U692" s="9" t="n">
        <f aca="false">M692/M691-1</f>
        <v>0.00398320713679179</v>
      </c>
      <c r="V692" s="9" t="n">
        <f aca="false">O692/O691-1</f>
        <v>-0.00491600228540912</v>
      </c>
    </row>
    <row r="693" customFormat="false" ht="15" hidden="false" customHeight="false" outlineLevel="0" collapsed="false">
      <c r="A693" s="5" t="n">
        <v>44832</v>
      </c>
      <c r="B693" s="6" t="n">
        <v>3719.04</v>
      </c>
      <c r="C693" s="9" t="n">
        <f aca="false">B693/B692-1</f>
        <v>0.0196721401369235</v>
      </c>
      <c r="D693" s="9" t="n">
        <f aca="false">LN(B693/B692)</f>
        <v>0.0194811443877764</v>
      </c>
      <c r="E693" s="9" t="n">
        <f aca="false">B693/B688-1</f>
        <v>-0.0187048309599386</v>
      </c>
      <c r="F693" s="9" t="n">
        <f aca="false">B693/B672-1</f>
        <v>-0.0773009544461013</v>
      </c>
      <c r="G693" s="0" t="n">
        <f aca="false">MAX(G692,B693)</f>
        <v>4796.56</v>
      </c>
      <c r="H693" s="9" t="n">
        <f aca="false">B693/G693-1</f>
        <v>-0.224644328435379</v>
      </c>
      <c r="I693" s="0" t="n">
        <f aca="false">IF(AND($A693&gt;=CrashTest!$B$3,$A693&lt;=CrashTest!$C$3),1,IF(AND($A693&gt;=CrashTest!$B$4,$A693&lt;=CrashTest!$C$4),2,IF(AND($A693&gt;=CrashTest!$B$5,$A693&lt;=CrashTest!$C$5),3,IF(AND($A693&gt;=CrashTest!$B$6,$A693&lt;=CrashTest!$C$6),4,IF(AND($A693&gt;=CrashTest!$B$7,$A693&lt;=CrashTest!$C$7),5,0)))))</f>
        <v>0</v>
      </c>
      <c r="J693" s="0" t="str">
        <f aca="false">IF(I693=0,"",IF(I692=I693,MAX(J692,B693),B693))</f>
        <v/>
      </c>
      <c r="K693" s="9" t="str">
        <f aca="false">IF(I693=0,"",B693/J693-1)</f>
        <v/>
      </c>
      <c r="L693" s="0" t="n">
        <f aca="false">MATCH($A693,DailyBTC!$A:$A,0)</f>
        <v>1004</v>
      </c>
      <c r="M693" s="8" t="n">
        <f aca="false">INDEX(DailyBTC!$F:$F,$L693)</f>
        <v>4521.61786530987</v>
      </c>
      <c r="N693" s="8" t="n">
        <f aca="false">INDEX(DailyETH!$F:$F,$L693)</f>
        <v>221.590088202746</v>
      </c>
      <c r="O693" s="8" t="n">
        <f aca="false">INDEX(DailyBTC!$B:$B,$L693)</f>
        <v>19454.937210111</v>
      </c>
      <c r="P693" s="8" t="n">
        <f aca="false">INDEX(DailyETH!$B:$B,$L693)</f>
        <v>1339.13675394506</v>
      </c>
      <c r="Q693" s="9" t="n">
        <f aca="false">LN(M693/M692)</f>
        <v>0.00566060728059167</v>
      </c>
      <c r="R693" s="9" t="n">
        <f aca="false">LN(N693/N692)</f>
        <v>0.000188608348251942</v>
      </c>
      <c r="S693" s="9" t="n">
        <f aca="false">LN(O693/O692)</f>
        <v>0.018059783467382</v>
      </c>
      <c r="T693" s="9" t="n">
        <f aca="false">LN(P693/P692)</f>
        <v>0.00645178696011755</v>
      </c>
      <c r="U693" s="9" t="n">
        <f aca="false">M693/M692-1</f>
        <v>0.00567665879079038</v>
      </c>
      <c r="V693" s="9" t="n">
        <f aca="false">O693/O692-1</f>
        <v>0.0182238475224079</v>
      </c>
    </row>
    <row r="694" customFormat="false" ht="15" hidden="false" customHeight="false" outlineLevel="0" collapsed="false">
      <c r="A694" s="5" t="n">
        <v>44833</v>
      </c>
      <c r="B694" s="6" t="n">
        <v>3640.47</v>
      </c>
      <c r="C694" s="9" t="n">
        <f aca="false">B694/B693-1</f>
        <v>-0.0211264197212184</v>
      </c>
      <c r="D694" s="9" t="n">
        <f aca="false">LN(B694/B693)</f>
        <v>-0.0213527762721621</v>
      </c>
      <c r="E694" s="9" t="n">
        <f aca="false">B694/B689-1</f>
        <v>-0.0312720363811506</v>
      </c>
      <c r="F694" s="9" t="n">
        <f aca="false">B694/B673-1</f>
        <v>-0.0867225600578</v>
      </c>
      <c r="G694" s="0" t="n">
        <f aca="false">MAX(G693,B694)</f>
        <v>4796.56</v>
      </c>
      <c r="H694" s="9" t="n">
        <f aca="false">B694/G694-1</f>
        <v>-0.24102481778608</v>
      </c>
      <c r="I694" s="0" t="n">
        <f aca="false">IF(AND($A694&gt;=CrashTest!$B$3,$A694&lt;=CrashTest!$C$3),1,IF(AND($A694&gt;=CrashTest!$B$4,$A694&lt;=CrashTest!$C$4),2,IF(AND($A694&gt;=CrashTest!$B$5,$A694&lt;=CrashTest!$C$5),3,IF(AND($A694&gt;=CrashTest!$B$6,$A694&lt;=CrashTest!$C$6),4,IF(AND($A694&gt;=CrashTest!$B$7,$A694&lt;=CrashTest!$C$7),5,0)))))</f>
        <v>0</v>
      </c>
      <c r="J694" s="0" t="str">
        <f aca="false">IF(I694=0,"",IF(I693=I694,MAX(J693,B694),B694))</f>
        <v/>
      </c>
      <c r="K694" s="9" t="str">
        <f aca="false">IF(I694=0,"",B694/J694-1)</f>
        <v/>
      </c>
      <c r="L694" s="0" t="n">
        <f aca="false">MATCH($A694,DailyBTC!$A:$A,0)</f>
        <v>1005</v>
      </c>
      <c r="M694" s="8" t="n">
        <f aca="false">INDEX(DailyBTC!$F:$F,$L694)</f>
        <v>4489.87298106423</v>
      </c>
      <c r="N694" s="8" t="n">
        <f aca="false">INDEX(DailyETH!$F:$F,$L694)</f>
        <v>220.073706178171</v>
      </c>
      <c r="O694" s="8" t="n">
        <f aca="false">INDEX(DailyBTC!$B:$B,$L694)</f>
        <v>19540.8664105786</v>
      </c>
      <c r="P694" s="8" t="n">
        <f aca="false">INDEX(DailyETH!$B:$B,$L694)</f>
        <v>1333.64239392168</v>
      </c>
      <c r="Q694" s="9" t="n">
        <f aca="false">LN(M694/M693)</f>
        <v>-0.00704545254508636</v>
      </c>
      <c r="R694" s="9" t="n">
        <f aca="false">LN(N694/N693)</f>
        <v>-0.00686670722024683</v>
      </c>
      <c r="S694" s="9" t="n">
        <f aca="false">LN(O694/O693)</f>
        <v>0.00440710699971911</v>
      </c>
      <c r="T694" s="9" t="n">
        <f aca="false">LN(P694/P693)</f>
        <v>-0.00411135186169437</v>
      </c>
      <c r="U694" s="9" t="n">
        <f aca="false">M694/M693-1</f>
        <v>-0.00702069152928331</v>
      </c>
      <c r="V694" s="9" t="n">
        <f aca="false">O694/O693-1</f>
        <v>0.00441683257774495</v>
      </c>
    </row>
    <row r="695" customFormat="false" ht="15" hidden="false" customHeight="false" outlineLevel="0" collapsed="false">
      <c r="A695" s="5" t="n">
        <v>44834</v>
      </c>
      <c r="B695" s="6" t="n">
        <v>3585.62</v>
      </c>
      <c r="C695" s="9" t="n">
        <f aca="false">B695/B694-1</f>
        <v>-0.0150667358884979</v>
      </c>
      <c r="D695" s="9" t="n">
        <f aca="false">LN(B695/B694)</f>
        <v>-0.0151813922763941</v>
      </c>
      <c r="E695" s="9" t="n">
        <f aca="false">B695/B690-1</f>
        <v>-0.0291370967960295</v>
      </c>
      <c r="F695" s="9" t="n">
        <f aca="false">B695/B674-1</f>
        <v>-0.0933957016434893</v>
      </c>
      <c r="G695" s="0" t="n">
        <f aca="false">MAX(G694,B695)</f>
        <v>4796.56</v>
      </c>
      <c r="H695" s="9" t="n">
        <f aca="false">B695/G695-1</f>
        <v>-0.252460096402422</v>
      </c>
      <c r="I695" s="0" t="n">
        <f aca="false">IF(AND($A695&gt;=CrashTest!$B$3,$A695&lt;=CrashTest!$C$3),1,IF(AND($A695&gt;=CrashTest!$B$4,$A695&lt;=CrashTest!$C$4),2,IF(AND($A695&gt;=CrashTest!$B$5,$A695&lt;=CrashTest!$C$5),3,IF(AND($A695&gt;=CrashTest!$B$6,$A695&lt;=CrashTest!$C$6),4,IF(AND($A695&gt;=CrashTest!$B$7,$A695&lt;=CrashTest!$C$7),5,0)))))</f>
        <v>0</v>
      </c>
      <c r="J695" s="0" t="str">
        <f aca="false">IF(I695=0,"",IF(I694=I695,MAX(J694,B695),B695))</f>
        <v/>
      </c>
      <c r="K695" s="9" t="str">
        <f aca="false">IF(I695=0,"",B695/J695-1)</f>
        <v/>
      </c>
      <c r="L695" s="0" t="n">
        <f aca="false">MATCH($A695,DailyBTC!$A:$A,0)</f>
        <v>1006</v>
      </c>
      <c r="M695" s="8" t="n">
        <f aca="false">INDEX(DailyBTC!$F:$F,$L695)</f>
        <v>4506.48420581847</v>
      </c>
      <c r="N695" s="8" t="n">
        <f aca="false">INDEX(DailyETH!$F:$F,$L695)</f>
        <v>219.911659390047</v>
      </c>
      <c r="O695" s="8" t="n">
        <f aca="false">INDEX(DailyBTC!$B:$B,$L695)</f>
        <v>19435.1946917008</v>
      </c>
      <c r="P695" s="8" t="n">
        <f aca="false">INDEX(DailyETH!$B:$B,$L695)</f>
        <v>1327.0759956166</v>
      </c>
      <c r="Q695" s="9" t="n">
        <f aca="false">LN(M695/M694)</f>
        <v>0.00369288219375214</v>
      </c>
      <c r="R695" s="9" t="n">
        <f aca="false">LN(N695/N694)</f>
        <v>-0.00073660084235702</v>
      </c>
      <c r="S695" s="9" t="n">
        <f aca="false">LN(O695/O694)</f>
        <v>-0.00542240415304194</v>
      </c>
      <c r="T695" s="9" t="n">
        <f aca="false">LN(P695/P694)</f>
        <v>-0.00493581858338932</v>
      </c>
      <c r="U695" s="9" t="n">
        <f aca="false">M695/M694-1</f>
        <v>0.00369970928449437</v>
      </c>
      <c r="V695" s="9" t="n">
        <f aca="false">O695/O694-1</f>
        <v>-0.00540772945567014</v>
      </c>
    </row>
    <row r="696" customFormat="false" ht="15" hidden="false" customHeight="false" outlineLevel="0" collapsed="false">
      <c r="A696" s="5" t="n">
        <v>44837</v>
      </c>
      <c r="B696" s="6" t="n">
        <v>3678.43</v>
      </c>
      <c r="C696" s="9" t="n">
        <f aca="false">B696/B695-1</f>
        <v>0.0258839475460311</v>
      </c>
      <c r="D696" s="9" t="n">
        <f aca="false">LN(B696/B695)</f>
        <v>0.0255546287974076</v>
      </c>
      <c r="E696" s="9" t="n">
        <f aca="false">B696/B691-1</f>
        <v>0.00639938277009278</v>
      </c>
      <c r="F696" s="9" t="n">
        <f aca="false">B696/B675-1</f>
        <v>-0.0727075639361207</v>
      </c>
      <c r="G696" s="0" t="n">
        <f aca="false">MAX(G695,B696)</f>
        <v>4796.56</v>
      </c>
      <c r="H696" s="9" t="n">
        <f aca="false">B696/G696-1</f>
        <v>-0.233110812749137</v>
      </c>
      <c r="I696" s="0" t="n">
        <f aca="false">IF(AND($A696&gt;=CrashTest!$B$3,$A696&lt;=CrashTest!$C$3),1,IF(AND($A696&gt;=CrashTest!$B$4,$A696&lt;=CrashTest!$C$4),2,IF(AND($A696&gt;=CrashTest!$B$5,$A696&lt;=CrashTest!$C$5),3,IF(AND($A696&gt;=CrashTest!$B$6,$A696&lt;=CrashTest!$C$6),4,IF(AND($A696&gt;=CrashTest!$B$7,$A696&lt;=CrashTest!$C$7),5,0)))))</f>
        <v>0</v>
      </c>
      <c r="J696" s="0" t="str">
        <f aca="false">IF(I696=0,"",IF(I695=I696,MAX(J695,B696),B696))</f>
        <v/>
      </c>
      <c r="K696" s="9" t="str">
        <f aca="false">IF(I696=0,"",B696/J696-1)</f>
        <v/>
      </c>
      <c r="L696" s="0" t="n">
        <f aca="false">MATCH($A696,DailyBTC!$A:$A,0)</f>
        <v>1009</v>
      </c>
      <c r="M696" s="8" t="n">
        <f aca="false">INDEX(DailyBTC!$F:$F,$L696)</f>
        <v>4515.25195304881</v>
      </c>
      <c r="N696" s="8" t="n">
        <f aca="false">INDEX(DailyETH!$F:$F,$L696)</f>
        <v>219.932760549909</v>
      </c>
      <c r="O696" s="8" t="n">
        <f aca="false">INDEX(DailyBTC!$B:$B,$L696)</f>
        <v>19633.4325859147</v>
      </c>
      <c r="P696" s="8" t="n">
        <f aca="false">INDEX(DailyETH!$B:$B,$L696)</f>
        <v>1324.40998334307</v>
      </c>
      <c r="Q696" s="9" t="n">
        <f aca="false">LN(M696/M695)</f>
        <v>0.00194369461404893</v>
      </c>
      <c r="R696" s="9" t="n">
        <f aca="false">LN(N696/N695)</f>
        <v>9.59482895369976E-005</v>
      </c>
      <c r="S696" s="9" t="n">
        <f aca="false">LN(O696/O695)</f>
        <v>0.0101482754506657</v>
      </c>
      <c r="T696" s="9" t="n">
        <f aca="false">LN(P696/P695)</f>
        <v>-0.00201095777471257</v>
      </c>
      <c r="U696" s="9" t="n">
        <f aca="false">M696/M695-1</f>
        <v>0.00194558481288332</v>
      </c>
      <c r="V696" s="9" t="n">
        <f aca="false">O696/O695-1</f>
        <v>0.0101999438317204</v>
      </c>
    </row>
    <row r="697" customFormat="false" ht="15" hidden="false" customHeight="false" outlineLevel="0" collapsed="false">
      <c r="A697" s="5" t="n">
        <v>44838</v>
      </c>
      <c r="B697" s="6" t="n">
        <v>3790.93</v>
      </c>
      <c r="C697" s="9" t="n">
        <f aca="false">B697/B696-1</f>
        <v>0.0305837001111888</v>
      </c>
      <c r="D697" s="9" t="n">
        <f aca="false">LN(B697/B696)</f>
        <v>0.0301253408653039</v>
      </c>
      <c r="E697" s="9" t="n">
        <f aca="false">B697/B692-1</f>
        <v>0.0393826649375288</v>
      </c>
      <c r="F697" s="9" t="n">
        <f aca="false">B697/B676-1</f>
        <v>-0.0339758323862335</v>
      </c>
      <c r="G697" s="0" t="n">
        <f aca="false">MAX(G696,B697)</f>
        <v>4796.56</v>
      </c>
      <c r="H697" s="9" t="n">
        <f aca="false">B697/G697-1</f>
        <v>-0.209656503827743</v>
      </c>
      <c r="I697" s="0" t="n">
        <f aca="false">IF(AND($A697&gt;=CrashTest!$B$3,$A697&lt;=CrashTest!$C$3),1,IF(AND($A697&gt;=CrashTest!$B$4,$A697&lt;=CrashTest!$C$4),2,IF(AND($A697&gt;=CrashTest!$B$5,$A697&lt;=CrashTest!$C$5),3,IF(AND($A697&gt;=CrashTest!$B$6,$A697&lt;=CrashTest!$C$6),4,IF(AND($A697&gt;=CrashTest!$B$7,$A697&lt;=CrashTest!$C$7),5,0)))))</f>
        <v>0</v>
      </c>
      <c r="J697" s="0" t="str">
        <f aca="false">IF(I697=0,"",IF(I696=I697,MAX(J696,B697),B697))</f>
        <v/>
      </c>
      <c r="K697" s="9" t="str">
        <f aca="false">IF(I697=0,"",B697/J697-1)</f>
        <v/>
      </c>
      <c r="L697" s="0" t="n">
        <f aca="false">MATCH($A697,DailyBTC!$A:$A,0)</f>
        <v>1010</v>
      </c>
      <c r="M697" s="8" t="n">
        <f aca="false">INDEX(DailyBTC!$F:$F,$L697)</f>
        <v>4574.83807006202</v>
      </c>
      <c r="N697" s="8" t="n">
        <f aca="false">INDEX(DailyETH!$F:$F,$L697)</f>
        <v>221.273946895395</v>
      </c>
      <c r="O697" s="8" t="n">
        <f aca="false">INDEX(DailyBTC!$B:$B,$L697)</f>
        <v>20339.9712811221</v>
      </c>
      <c r="P697" s="8" t="n">
        <f aca="false">INDEX(DailyETH!$B:$B,$L697)</f>
        <v>1362.84395236704</v>
      </c>
      <c r="Q697" s="9" t="n">
        <f aca="false">LN(M697/M696)</f>
        <v>0.0131103147125776</v>
      </c>
      <c r="R697" s="9" t="n">
        <f aca="false">LN(N697/N696)</f>
        <v>0.00607964681379938</v>
      </c>
      <c r="S697" s="9" t="n">
        <f aca="false">LN(O697/O696)</f>
        <v>0.035354121392117</v>
      </c>
      <c r="T697" s="9" t="n">
        <f aca="false">LN(P697/P696)</f>
        <v>0.0286065931268388</v>
      </c>
      <c r="U697" s="9" t="n">
        <f aca="false">M697/M696-1</f>
        <v>0.0131966316902803</v>
      </c>
      <c r="V697" s="9" t="n">
        <f aca="false">O697/O696-1</f>
        <v>0.0359865088346436</v>
      </c>
    </row>
    <row r="698" customFormat="false" ht="15" hidden="false" customHeight="false" outlineLevel="0" collapsed="false">
      <c r="A698" s="5" t="n">
        <v>44839</v>
      </c>
      <c r="B698" s="6" t="n">
        <v>3783.28</v>
      </c>
      <c r="C698" s="9" t="n">
        <f aca="false">B698/B697-1</f>
        <v>-0.00201797448119578</v>
      </c>
      <c r="D698" s="9" t="n">
        <f aca="false">LN(B698/B697)</f>
        <v>-0.0020200133350643</v>
      </c>
      <c r="E698" s="9" t="n">
        <f aca="false">B698/B693-1</f>
        <v>0.0172732748236104</v>
      </c>
      <c r="F698" s="9" t="n">
        <f aca="false">B698/B677-1</f>
        <v>-0.0319610868458289</v>
      </c>
      <c r="G698" s="0" t="n">
        <f aca="false">MAX(G697,B698)</f>
        <v>4796.56</v>
      </c>
      <c r="H698" s="9" t="n">
        <f aca="false">B698/G698-1</f>
        <v>-0.211251396834398</v>
      </c>
      <c r="I698" s="0" t="n">
        <f aca="false">IF(AND($A698&gt;=CrashTest!$B$3,$A698&lt;=CrashTest!$C$3),1,IF(AND($A698&gt;=CrashTest!$B$4,$A698&lt;=CrashTest!$C$4),2,IF(AND($A698&gt;=CrashTest!$B$5,$A698&lt;=CrashTest!$C$5),3,IF(AND($A698&gt;=CrashTest!$B$6,$A698&lt;=CrashTest!$C$6),4,IF(AND($A698&gt;=CrashTest!$B$7,$A698&lt;=CrashTest!$C$7),5,0)))))</f>
        <v>0</v>
      </c>
      <c r="J698" s="0" t="str">
        <f aca="false">IF(I698=0,"",IF(I697=I698,MAX(J697,B698),B698))</f>
        <v/>
      </c>
      <c r="K698" s="9" t="str">
        <f aca="false">IF(I698=0,"",B698/J698-1)</f>
        <v/>
      </c>
      <c r="L698" s="0" t="n">
        <f aca="false">MATCH($A698,DailyBTC!$A:$A,0)</f>
        <v>1011</v>
      </c>
      <c r="M698" s="8" t="n">
        <f aca="false">INDEX(DailyBTC!$F:$F,$L698)</f>
        <v>4559.6648942314</v>
      </c>
      <c r="N698" s="8" t="n">
        <f aca="false">INDEX(DailyETH!$F:$F,$L698)</f>
        <v>220.457033302815</v>
      </c>
      <c r="O698" s="8" t="n">
        <f aca="false">INDEX(DailyBTC!$B:$B,$L698)</f>
        <v>20155.0996987142</v>
      </c>
      <c r="P698" s="8" t="n">
        <f aca="false">INDEX(DailyETH!$B:$B,$L698)</f>
        <v>1352.55720689655</v>
      </c>
      <c r="Q698" s="9" t="n">
        <f aca="false">LN(M698/M697)</f>
        <v>-0.00332217086035865</v>
      </c>
      <c r="R698" s="9" t="n">
        <f aca="false">LN(N698/N697)</f>
        <v>-0.00369869699209034</v>
      </c>
      <c r="S698" s="9" t="n">
        <f aca="false">LN(O698/O697)</f>
        <v>-0.0091306355220593</v>
      </c>
      <c r="T698" s="9" t="n">
        <f aca="false">LN(P698/P697)</f>
        <v>-0.00757662980649593</v>
      </c>
      <c r="U698" s="9" t="n">
        <f aca="false">M698/M697-1</f>
        <v>-0.00331665855670704</v>
      </c>
      <c r="V698" s="9" t="n">
        <f aca="false">O698/O697-1</f>
        <v>-0.00908907784837842</v>
      </c>
    </row>
    <row r="699" customFormat="false" ht="15" hidden="false" customHeight="false" outlineLevel="0" collapsed="false">
      <c r="A699" s="5" t="n">
        <v>44840</v>
      </c>
      <c r="B699" s="6" t="n">
        <v>3744.52</v>
      </c>
      <c r="C699" s="9" t="n">
        <f aca="false">B699/B698-1</f>
        <v>-0.0102450783447168</v>
      </c>
      <c r="D699" s="9" t="n">
        <f aca="false">LN(B699/B698)</f>
        <v>-0.0102979203835742</v>
      </c>
      <c r="E699" s="9" t="n">
        <f aca="false">B699/B694-1</f>
        <v>0.0285814743700676</v>
      </c>
      <c r="F699" s="9" t="n">
        <f aca="false">B699/B678-1</f>
        <v>-0.0591350973775525</v>
      </c>
      <c r="G699" s="0" t="n">
        <f aca="false">MAX(G698,B699)</f>
        <v>4796.56</v>
      </c>
      <c r="H699" s="9" t="n">
        <f aca="false">B699/G699-1</f>
        <v>-0.219332188068116</v>
      </c>
      <c r="I699" s="0" t="n">
        <f aca="false">IF(AND($A699&gt;=CrashTest!$B$3,$A699&lt;=CrashTest!$C$3),1,IF(AND($A699&gt;=CrashTest!$B$4,$A699&lt;=CrashTest!$C$4),2,IF(AND($A699&gt;=CrashTest!$B$5,$A699&lt;=CrashTest!$C$5),3,IF(AND($A699&gt;=CrashTest!$B$6,$A699&lt;=CrashTest!$C$6),4,IF(AND($A699&gt;=CrashTest!$B$7,$A699&lt;=CrashTest!$C$7),5,0)))))</f>
        <v>0</v>
      </c>
      <c r="J699" s="0" t="str">
        <f aca="false">IF(I699=0,"",IF(I698=I699,MAX(J698,B699),B699))</f>
        <v/>
      </c>
      <c r="K699" s="9" t="str">
        <f aca="false">IF(I699=0,"",B699/J699-1)</f>
        <v/>
      </c>
      <c r="L699" s="0" t="n">
        <f aca="false">MATCH($A699,DailyBTC!$A:$A,0)</f>
        <v>1012</v>
      </c>
      <c r="M699" s="8" t="n">
        <f aca="false">INDEX(DailyBTC!$F:$F,$L699)</f>
        <v>4539.29869521361</v>
      </c>
      <c r="N699" s="8" t="n">
        <f aca="false">INDEX(DailyETH!$F:$F,$L699)</f>
        <v>219.914748552978</v>
      </c>
      <c r="O699" s="8" t="n">
        <f aca="false">INDEX(DailyBTC!$B:$B,$L699)</f>
        <v>19950.5477957335</v>
      </c>
      <c r="P699" s="8" t="n">
        <f aca="false">INDEX(DailyETH!$B:$B,$L699)</f>
        <v>1351.3537402104</v>
      </c>
      <c r="Q699" s="9" t="n">
        <f aca="false">LN(M699/M698)</f>
        <v>-0.00447660501750841</v>
      </c>
      <c r="R699" s="9" t="n">
        <f aca="false">LN(N699/N698)</f>
        <v>-0.00246285091955735</v>
      </c>
      <c r="S699" s="9" t="n">
        <f aca="false">LN(O699/O698)</f>
        <v>-0.0102007417648046</v>
      </c>
      <c r="T699" s="9" t="n">
        <f aca="false">LN(P699/P698)</f>
        <v>-0.000890167456813907</v>
      </c>
      <c r="U699" s="9" t="n">
        <f aca="false">M699/M698-1</f>
        <v>-0.00446659995640375</v>
      </c>
      <c r="V699" s="9" t="n">
        <f aca="false">O699/O698-1</f>
        <v>-0.0101488906548921</v>
      </c>
    </row>
    <row r="700" customFormat="false" ht="15" hidden="false" customHeight="false" outlineLevel="0" collapsed="false">
      <c r="A700" s="5" t="n">
        <v>44841</v>
      </c>
      <c r="B700" s="6" t="n">
        <v>3639.66</v>
      </c>
      <c r="C700" s="9" t="n">
        <f aca="false">B700/B699-1</f>
        <v>-0.0280035892450835</v>
      </c>
      <c r="D700" s="9" t="n">
        <f aca="false">LN(B700/B699)</f>
        <v>-0.0284031671674906</v>
      </c>
      <c r="E700" s="9" t="n">
        <f aca="false">B700/B695-1</f>
        <v>0.0150713126321249</v>
      </c>
      <c r="F700" s="9" t="n">
        <f aca="false">B700/B679-1</f>
        <v>-0.0914886500356948</v>
      </c>
      <c r="G700" s="0" t="n">
        <f aca="false">MAX(G699,B700)</f>
        <v>4796.56</v>
      </c>
      <c r="H700" s="9" t="n">
        <f aca="false">B700/G700-1</f>
        <v>-0.241193688810314</v>
      </c>
      <c r="I700" s="0" t="n">
        <f aca="false">IF(AND($A700&gt;=CrashTest!$B$3,$A700&lt;=CrashTest!$C$3),1,IF(AND($A700&gt;=CrashTest!$B$4,$A700&lt;=CrashTest!$C$4),2,IF(AND($A700&gt;=CrashTest!$B$5,$A700&lt;=CrashTest!$C$5),3,IF(AND($A700&gt;=CrashTest!$B$6,$A700&lt;=CrashTest!$C$6),4,IF(AND($A700&gt;=CrashTest!$B$7,$A700&lt;=CrashTest!$C$7),5,0)))))</f>
        <v>0</v>
      </c>
      <c r="J700" s="0" t="str">
        <f aca="false">IF(I700=0,"",IF(I699=I700,MAX(J699,B700),B700))</f>
        <v/>
      </c>
      <c r="K700" s="9" t="str">
        <f aca="false">IF(I700=0,"",B700/J700-1)</f>
        <v/>
      </c>
      <c r="L700" s="0" t="n">
        <f aca="false">MATCH($A700,DailyBTC!$A:$A,0)</f>
        <v>1013</v>
      </c>
      <c r="M700" s="8" t="n">
        <f aca="false">INDEX(DailyBTC!$F:$F,$L700)</f>
        <v>4503.8834616678</v>
      </c>
      <c r="N700" s="8" t="n">
        <f aca="false">INDEX(DailyETH!$F:$F,$L700)</f>
        <v>219.262456431814</v>
      </c>
      <c r="O700" s="8" t="n">
        <f aca="false">INDEX(DailyBTC!$B:$B,$L700)</f>
        <v>19539.1439216832</v>
      </c>
      <c r="P700" s="8" t="n">
        <f aca="false">INDEX(DailyETH!$B:$B,$L700)</f>
        <v>1332.54090561075</v>
      </c>
      <c r="Q700" s="9" t="n">
        <f aca="false">LN(M700/M699)</f>
        <v>-0.00783251160629355</v>
      </c>
      <c r="R700" s="9" t="n">
        <f aca="false">LN(N700/N699)</f>
        <v>-0.00297052120835025</v>
      </c>
      <c r="S700" s="9" t="n">
        <f aca="false">LN(O700/O699)</f>
        <v>-0.0208367673190034</v>
      </c>
      <c r="T700" s="9" t="n">
        <f aca="false">LN(P700/P699)</f>
        <v>-0.0140192855568195</v>
      </c>
      <c r="U700" s="9" t="n">
        <f aca="false">M700/M699-1</f>
        <v>-0.0078019174158217</v>
      </c>
      <c r="V700" s="9" t="n">
        <f aca="false">O700/O699-1</f>
        <v>-0.0206211818473615</v>
      </c>
    </row>
    <row r="701" customFormat="false" ht="15" hidden="false" customHeight="false" outlineLevel="0" collapsed="false">
      <c r="A701" s="5" t="n">
        <v>44844</v>
      </c>
      <c r="B701" s="6" t="n">
        <v>3612.39</v>
      </c>
      <c r="C701" s="9" t="n">
        <f aca="false">B701/B700-1</f>
        <v>-0.00749245808674437</v>
      </c>
      <c r="D701" s="9" t="n">
        <f aca="false">LN(B701/B700)</f>
        <v>-0.00752066754461965</v>
      </c>
      <c r="E701" s="9" t="n">
        <f aca="false">B701/B696-1</f>
        <v>-0.017953311603048</v>
      </c>
      <c r="F701" s="9" t="n">
        <f aca="false">B701/B680-1</f>
        <v>-0.111858797844302</v>
      </c>
      <c r="G701" s="0" t="n">
        <f aca="false">MAX(G700,B701)</f>
        <v>4796.56</v>
      </c>
      <c r="H701" s="9" t="n">
        <f aca="false">B701/G701-1</f>
        <v>-0.24687901329286</v>
      </c>
      <c r="I701" s="0" t="n">
        <f aca="false">IF(AND($A701&gt;=CrashTest!$B$3,$A701&lt;=CrashTest!$C$3),1,IF(AND($A701&gt;=CrashTest!$B$4,$A701&lt;=CrashTest!$C$4),2,IF(AND($A701&gt;=CrashTest!$B$5,$A701&lt;=CrashTest!$C$5),3,IF(AND($A701&gt;=CrashTest!$B$6,$A701&lt;=CrashTest!$C$6),4,IF(AND($A701&gt;=CrashTest!$B$7,$A701&lt;=CrashTest!$C$7),5,0)))))</f>
        <v>0</v>
      </c>
      <c r="J701" s="0" t="str">
        <f aca="false">IF(I701=0,"",IF(I700=I701,MAX(J700,B701),B701))</f>
        <v/>
      </c>
      <c r="K701" s="9" t="str">
        <f aca="false">IF(I701=0,"",B701/J701-1)</f>
        <v/>
      </c>
      <c r="L701" s="0" t="n">
        <f aca="false">MATCH($A701,DailyBTC!$A:$A,0)</f>
        <v>1016</v>
      </c>
      <c r="M701" s="8" t="n">
        <f aca="false">INDEX(DailyBTC!$F:$F,$L701)</f>
        <v>4450.73008252828</v>
      </c>
      <c r="N701" s="8" t="n">
        <f aca="false">INDEX(DailyETH!$F:$F,$L701)</f>
        <v>216.244335466916</v>
      </c>
      <c r="O701" s="8" t="n">
        <f aca="false">INDEX(DailyBTC!$B:$B,$L701)</f>
        <v>19154.4042346581</v>
      </c>
      <c r="P701" s="8" t="n">
        <f aca="false">INDEX(DailyETH!$B:$B,$L701)</f>
        <v>1292.04924693162</v>
      </c>
      <c r="Q701" s="9" t="n">
        <f aca="false">LN(M701/M700)</f>
        <v>-0.0118718698842525</v>
      </c>
      <c r="R701" s="9" t="n">
        <f aca="false">LN(N701/N700)</f>
        <v>-0.0138604923702955</v>
      </c>
      <c r="S701" s="9" t="n">
        <f aca="false">LN(O701/O700)</f>
        <v>-0.0198871587447278</v>
      </c>
      <c r="T701" s="9" t="n">
        <f aca="false">LN(P701/P700)</f>
        <v>-0.0308580535271137</v>
      </c>
      <c r="U701" s="9" t="n">
        <f aca="false">M701/M700-1</f>
        <v>-0.0118016772840392</v>
      </c>
      <c r="V701" s="9" t="n">
        <f aca="false">O701/O700-1</f>
        <v>-0.01969071360379</v>
      </c>
    </row>
    <row r="702" customFormat="false" ht="15" hidden="false" customHeight="false" outlineLevel="0" collapsed="false">
      <c r="A702" s="5" t="n">
        <v>44845</v>
      </c>
      <c r="B702" s="6" t="n">
        <v>3588.84</v>
      </c>
      <c r="C702" s="9" t="n">
        <f aca="false">B702/B701-1</f>
        <v>-0.00651922965128338</v>
      </c>
      <c r="D702" s="9" t="n">
        <f aca="false">LN(B702/B701)</f>
        <v>-0.00654057263936986</v>
      </c>
      <c r="E702" s="9" t="n">
        <f aca="false">B702/B697-1</f>
        <v>-0.0533088186803765</v>
      </c>
      <c r="F702" s="9" t="n">
        <f aca="false">B702/B681-1</f>
        <v>-0.126890018270683</v>
      </c>
      <c r="G702" s="0" t="n">
        <f aca="false">MAX(G701,B702)</f>
        <v>4796.56</v>
      </c>
      <c r="H702" s="9" t="n">
        <f aca="false">B702/G702-1</f>
        <v>-0.251788781960405</v>
      </c>
      <c r="I702" s="0" t="n">
        <f aca="false">IF(AND($A702&gt;=CrashTest!$B$3,$A702&lt;=CrashTest!$C$3),1,IF(AND($A702&gt;=CrashTest!$B$4,$A702&lt;=CrashTest!$C$4),2,IF(AND($A702&gt;=CrashTest!$B$5,$A702&lt;=CrashTest!$C$5),3,IF(AND($A702&gt;=CrashTest!$B$6,$A702&lt;=CrashTest!$C$6),4,IF(AND($A702&gt;=CrashTest!$B$7,$A702&lt;=CrashTest!$C$7),5,0)))))</f>
        <v>0</v>
      </c>
      <c r="J702" s="0" t="str">
        <f aca="false">IF(I702=0,"",IF(I701=I702,MAX(J701,B702),B702))</f>
        <v/>
      </c>
      <c r="K702" s="9" t="str">
        <f aca="false">IF(I702=0,"",B702/J702-1)</f>
        <v/>
      </c>
      <c r="L702" s="0" t="n">
        <f aca="false">MATCH($A702,DailyBTC!$A:$A,0)</f>
        <v>1017</v>
      </c>
      <c r="M702" s="8" t="n">
        <f aca="false">INDEX(DailyBTC!$F:$F,$L702)</f>
        <v>4413.36443280153</v>
      </c>
      <c r="N702" s="8" t="n">
        <f aca="false">INDEX(DailyETH!$F:$F,$L702)</f>
        <v>214.218699596088</v>
      </c>
      <c r="O702" s="8" t="n">
        <f aca="false">INDEX(DailyBTC!$B:$B,$L702)</f>
        <v>19039.2820683811</v>
      </c>
      <c r="P702" s="8" t="n">
        <f aca="false">INDEX(DailyETH!$B:$B,$L702)</f>
        <v>1278.54329719462</v>
      </c>
      <c r="Q702" s="9" t="n">
        <f aca="false">LN(M702/M701)</f>
        <v>-0.00843083768748776</v>
      </c>
      <c r="R702" s="9" t="n">
        <f aca="false">LN(N702/N701)</f>
        <v>-0.00941149719139352</v>
      </c>
      <c r="S702" s="9" t="n">
        <f aca="false">LN(O702/O701)</f>
        <v>-0.00602835316819983</v>
      </c>
      <c r="T702" s="9" t="n">
        <f aca="false">LN(P702/P701)</f>
        <v>-0.010508140658875</v>
      </c>
      <c r="U702" s="9" t="n">
        <f aca="false">M702/M701-1</f>
        <v>-0.00839539784122889</v>
      </c>
      <c r="V702" s="9" t="n">
        <f aca="false">O702/O701-1</f>
        <v>-0.0060102191050504</v>
      </c>
    </row>
    <row r="703" customFormat="false" ht="15" hidden="false" customHeight="false" outlineLevel="0" collapsed="false">
      <c r="A703" s="5" t="n">
        <v>44846</v>
      </c>
      <c r="B703" s="6" t="n">
        <v>3577.03</v>
      </c>
      <c r="C703" s="9" t="n">
        <f aca="false">B703/B702-1</f>
        <v>-0.00329075690195157</v>
      </c>
      <c r="D703" s="9" t="n">
        <f aca="false">LN(B703/B702)</f>
        <v>-0.00329618335046442</v>
      </c>
      <c r="E703" s="9" t="n">
        <f aca="false">B703/B698-1</f>
        <v>-0.054516187012328</v>
      </c>
      <c r="F703" s="9" t="n">
        <f aca="false">B703/B682-1</f>
        <v>-0.0904368256842009</v>
      </c>
      <c r="G703" s="0" t="n">
        <f aca="false">MAX(G702,B703)</f>
        <v>4796.56</v>
      </c>
      <c r="H703" s="9" t="n">
        <f aca="false">B703/G703-1</f>
        <v>-0.254250963190286</v>
      </c>
      <c r="I703" s="0" t="n">
        <f aca="false">IF(AND($A703&gt;=CrashTest!$B$3,$A703&lt;=CrashTest!$C$3),1,IF(AND($A703&gt;=CrashTest!$B$4,$A703&lt;=CrashTest!$C$4),2,IF(AND($A703&gt;=CrashTest!$B$5,$A703&lt;=CrashTest!$C$5),3,IF(AND($A703&gt;=CrashTest!$B$6,$A703&lt;=CrashTest!$C$6),4,IF(AND($A703&gt;=CrashTest!$B$7,$A703&lt;=CrashTest!$C$7),5,0)))))</f>
        <v>0</v>
      </c>
      <c r="J703" s="0" t="str">
        <f aca="false">IF(I703=0,"",IF(I702=I703,MAX(J702,B703),B703))</f>
        <v/>
      </c>
      <c r="K703" s="9" t="str">
        <f aca="false">IF(I703=0,"",B703/J703-1)</f>
        <v/>
      </c>
      <c r="L703" s="0" t="n">
        <f aca="false">MATCH($A703,DailyBTC!$A:$A,0)</f>
        <v>1018</v>
      </c>
      <c r="M703" s="8" t="n">
        <f aca="false">INDEX(DailyBTC!$F:$F,$L703)</f>
        <v>4423.9352060054</v>
      </c>
      <c r="N703" s="8" t="n">
        <f aca="false">INDEX(DailyETH!$F:$F,$L703)</f>
        <v>214.549956643942</v>
      </c>
      <c r="O703" s="8" t="n">
        <f aca="false">INDEX(DailyBTC!$B:$B,$L703)</f>
        <v>19156.9115645821</v>
      </c>
      <c r="P703" s="8" t="n">
        <f aca="false">INDEX(DailyETH!$B:$B,$L703)</f>
        <v>1294.63398918761</v>
      </c>
      <c r="Q703" s="9" t="n">
        <f aca="false">LN(M703/M702)</f>
        <v>0.00239230956908177</v>
      </c>
      <c r="R703" s="9" t="n">
        <f aca="false">LN(N703/N702)</f>
        <v>0.00154515545359906</v>
      </c>
      <c r="S703" s="9" t="n">
        <f aca="false">LN(O703/O702)</f>
        <v>0.00615924556253669</v>
      </c>
      <c r="T703" s="9" t="n">
        <f aca="false">LN(P703/P702)</f>
        <v>0.0125066405758239</v>
      </c>
      <c r="U703" s="9" t="n">
        <f aca="false">M703/M702-1</f>
        <v>0.0023951734249068</v>
      </c>
      <c r="V703" s="9" t="n">
        <f aca="false">O703/O702-1</f>
        <v>0.00617825271869621</v>
      </c>
    </row>
    <row r="704" customFormat="false" ht="15" hidden="false" customHeight="false" outlineLevel="0" collapsed="false">
      <c r="A704" s="5" t="n">
        <v>44847</v>
      </c>
      <c r="B704" s="6" t="n">
        <v>3669.91</v>
      </c>
      <c r="C704" s="9" t="n">
        <f aca="false">B704/B703-1</f>
        <v>0.0259656754346482</v>
      </c>
      <c r="D704" s="9" t="n">
        <f aca="false">LN(B704/B703)</f>
        <v>0.0256342914468972</v>
      </c>
      <c r="E704" s="9" t="n">
        <f aca="false">B704/B699-1</f>
        <v>-0.0199251172379905</v>
      </c>
      <c r="F704" s="9" t="n">
        <f aca="false">B704/B683-1</f>
        <v>-0.0699694121403647</v>
      </c>
      <c r="G704" s="0" t="n">
        <f aca="false">MAX(G703,B704)</f>
        <v>4796.56</v>
      </c>
      <c r="H704" s="9" t="n">
        <f aca="false">B704/G704-1</f>
        <v>-0.234887085744784</v>
      </c>
      <c r="I704" s="0" t="n">
        <f aca="false">IF(AND($A704&gt;=CrashTest!$B$3,$A704&lt;=CrashTest!$C$3),1,IF(AND($A704&gt;=CrashTest!$B$4,$A704&lt;=CrashTest!$C$4),2,IF(AND($A704&gt;=CrashTest!$B$5,$A704&lt;=CrashTest!$C$5),3,IF(AND($A704&gt;=CrashTest!$B$6,$A704&lt;=CrashTest!$C$6),4,IF(AND($A704&gt;=CrashTest!$B$7,$A704&lt;=CrashTest!$C$7),5,0)))))</f>
        <v>0</v>
      </c>
      <c r="J704" s="0" t="str">
        <f aca="false">IF(I704=0,"",IF(I703=I704,MAX(J703,B704),B704))</f>
        <v/>
      </c>
      <c r="K704" s="9" t="str">
        <f aca="false">IF(I704=0,"",B704/J704-1)</f>
        <v/>
      </c>
      <c r="L704" s="0" t="n">
        <f aca="false">MATCH($A704,DailyBTC!$A:$A,0)</f>
        <v>1019</v>
      </c>
      <c r="M704" s="8" t="n">
        <f aca="false">INDEX(DailyBTC!$F:$F,$L704)</f>
        <v>4464.43162067991</v>
      </c>
      <c r="N704" s="8" t="n">
        <f aca="false">INDEX(DailyETH!$F:$F,$L704)</f>
        <v>214.557021387803</v>
      </c>
      <c r="O704" s="8" t="n">
        <f aca="false">INDEX(DailyBTC!$B:$B,$L704)</f>
        <v>19387.8336806546</v>
      </c>
      <c r="P704" s="8" t="n">
        <f aca="false">INDEX(DailyETH!$B:$B,$L704)</f>
        <v>1288.20101256575</v>
      </c>
      <c r="Q704" s="9" t="n">
        <f aca="false">LN(M704/M703)</f>
        <v>0.00911229153301654</v>
      </c>
      <c r="R704" s="9" t="n">
        <f aca="false">LN(N704/N703)</f>
        <v>3.29276577779223E-005</v>
      </c>
      <c r="S704" s="9" t="n">
        <f aca="false">LN(O704/O703)</f>
        <v>0.0119821717556721</v>
      </c>
      <c r="T704" s="9" t="n">
        <f aca="false">LN(P704/P703)</f>
        <v>-0.00498134020924844</v>
      </c>
      <c r="U704" s="9" t="n">
        <f aca="false">M704/M703-1</f>
        <v>0.00915393485409344</v>
      </c>
      <c r="V704" s="9" t="n">
        <f aca="false">O704/O703-1</f>
        <v>0.0120542455548751</v>
      </c>
    </row>
    <row r="705" customFormat="false" ht="15" hidden="false" customHeight="false" outlineLevel="0" collapsed="false">
      <c r="A705" s="5" t="n">
        <v>44848</v>
      </c>
      <c r="B705" s="6" t="n">
        <v>3583.07</v>
      </c>
      <c r="C705" s="9" t="n">
        <f aca="false">B705/B704-1</f>
        <v>-0.0236627056249334</v>
      </c>
      <c r="D705" s="9" t="n">
        <f aca="false">LN(B705/B704)</f>
        <v>-0.0239471637719518</v>
      </c>
      <c r="E705" s="9" t="n">
        <f aca="false">B705/B700-1</f>
        <v>-0.0155481555969513</v>
      </c>
      <c r="F705" s="9" t="n">
        <f aca="false">B705/B684-1</f>
        <v>-0.0815820164814743</v>
      </c>
      <c r="G705" s="0" t="n">
        <f aca="false">MAX(G704,B705)</f>
        <v>4796.56</v>
      </c>
      <c r="H705" s="9" t="n">
        <f aca="false">B705/G705-1</f>
        <v>-0.25299172740464</v>
      </c>
      <c r="I705" s="0" t="n">
        <f aca="false">IF(AND($A705&gt;=CrashTest!$B$3,$A705&lt;=CrashTest!$C$3),1,IF(AND($A705&gt;=CrashTest!$B$4,$A705&lt;=CrashTest!$C$4),2,IF(AND($A705&gt;=CrashTest!$B$5,$A705&lt;=CrashTest!$C$5),3,IF(AND($A705&gt;=CrashTest!$B$6,$A705&lt;=CrashTest!$C$6),4,IF(AND($A705&gt;=CrashTest!$B$7,$A705&lt;=CrashTest!$C$7),5,0)))))</f>
        <v>0</v>
      </c>
      <c r="J705" s="0" t="str">
        <f aca="false">IF(I705=0,"",IF(I704=I705,MAX(J704,B705),B705))</f>
        <v/>
      </c>
      <c r="K705" s="9" t="str">
        <f aca="false">IF(I705=0,"",B705/J705-1)</f>
        <v/>
      </c>
      <c r="L705" s="0" t="n">
        <f aca="false">MATCH($A705,DailyBTC!$A:$A,0)</f>
        <v>1020</v>
      </c>
      <c r="M705" s="8" t="n">
        <f aca="false">INDEX(DailyBTC!$F:$F,$L705)</f>
        <v>4417.28331505415</v>
      </c>
      <c r="N705" s="8" t="n">
        <f aca="false">INDEX(DailyETH!$F:$F,$L705)</f>
        <v>214.013370271875</v>
      </c>
      <c r="O705" s="8" t="n">
        <f aca="false">INDEX(DailyBTC!$B:$B,$L705)</f>
        <v>19177.6941031561</v>
      </c>
      <c r="P705" s="8" t="n">
        <f aca="false">INDEX(DailyETH!$B:$B,$L705)</f>
        <v>1297.32227849211</v>
      </c>
      <c r="Q705" s="9" t="n">
        <f aca="false">LN(M705/M704)</f>
        <v>-0.0106170371041266</v>
      </c>
      <c r="R705" s="9" t="n">
        <f aca="false">LN(N705/N704)</f>
        <v>-0.00253704604010555</v>
      </c>
      <c r="S705" s="9" t="n">
        <f aca="false">LN(O705/O704)</f>
        <v>-0.0108979012774415</v>
      </c>
      <c r="T705" s="9" t="n">
        <f aca="false">LN(P705/P704)</f>
        <v>0.00705567325411131</v>
      </c>
      <c r="U705" s="9" t="n">
        <f aca="false">M705/M704-1</f>
        <v>-0.0105608752987418</v>
      </c>
      <c r="V705" s="9" t="n">
        <f aca="false">O705/O704-1</f>
        <v>-0.0108387342784037</v>
      </c>
    </row>
    <row r="706" customFormat="false" ht="15" hidden="false" customHeight="false" outlineLevel="0" collapsed="false">
      <c r="A706" s="5" t="n">
        <v>44851</v>
      </c>
      <c r="B706" s="6" t="n">
        <v>3677.95</v>
      </c>
      <c r="C706" s="9" t="n">
        <f aca="false">B706/B705-1</f>
        <v>0.026480085513261</v>
      </c>
      <c r="D706" s="9" t="n">
        <f aca="false">LN(B706/B705)</f>
        <v>0.0261355569119065</v>
      </c>
      <c r="E706" s="9" t="n">
        <f aca="false">B706/B701-1</f>
        <v>0.0181486495090508</v>
      </c>
      <c r="F706" s="9" t="n">
        <f aca="false">B706/B685-1</f>
        <v>-0.0504423842017077</v>
      </c>
      <c r="G706" s="0" t="n">
        <f aca="false">MAX(G705,B706)</f>
        <v>4796.56</v>
      </c>
      <c r="H706" s="9" t="n">
        <f aca="false">B706/G706-1</f>
        <v>-0.233210884467202</v>
      </c>
      <c r="I706" s="0" t="n">
        <f aca="false">IF(AND($A706&gt;=CrashTest!$B$3,$A706&lt;=CrashTest!$C$3),1,IF(AND($A706&gt;=CrashTest!$B$4,$A706&lt;=CrashTest!$C$4),2,IF(AND($A706&gt;=CrashTest!$B$5,$A706&lt;=CrashTest!$C$5),3,IF(AND($A706&gt;=CrashTest!$B$6,$A706&lt;=CrashTest!$C$6),4,IF(AND($A706&gt;=CrashTest!$B$7,$A706&lt;=CrashTest!$C$7),5,0)))))</f>
        <v>0</v>
      </c>
      <c r="J706" s="0" t="str">
        <f aca="false">IF(I706=0,"",IF(I705=I706,MAX(J705,B706),B706))</f>
        <v/>
      </c>
      <c r="K706" s="9" t="str">
        <f aca="false">IF(I706=0,"",B706/J706-1)</f>
        <v/>
      </c>
      <c r="L706" s="0" t="n">
        <f aca="false">MATCH($A706,DailyBTC!$A:$A,0)</f>
        <v>1023</v>
      </c>
      <c r="M706" s="8" t="n">
        <f aca="false">INDEX(DailyBTC!$F:$F,$L706)</f>
        <v>4412.43953981856</v>
      </c>
      <c r="N706" s="8" t="n">
        <f aca="false">INDEX(DailyETH!$F:$F,$L706)</f>
        <v>213.029274789086</v>
      </c>
      <c r="O706" s="8" t="n">
        <f aca="false">INDEX(DailyBTC!$B:$B,$L706)</f>
        <v>19557.0218106371</v>
      </c>
      <c r="P706" s="8" t="n">
        <f aca="false">INDEX(DailyETH!$B:$B,$L706)</f>
        <v>1332.3694792519</v>
      </c>
      <c r="Q706" s="9" t="n">
        <f aca="false">LN(M706/M705)</f>
        <v>-0.001097152379773</v>
      </c>
      <c r="R706" s="9" t="n">
        <f aca="false">LN(N706/N705)</f>
        <v>-0.00460889438642658</v>
      </c>
      <c r="S706" s="9" t="n">
        <f aca="false">LN(O706/O705)</f>
        <v>0.0195865556436951</v>
      </c>
      <c r="T706" s="9" t="n">
        <f aca="false">LN(P706/P705)</f>
        <v>0.0266565660634018</v>
      </c>
      <c r="U706" s="9" t="n">
        <f aca="false">M706/M705-1</f>
        <v>-0.0010965507281554</v>
      </c>
      <c r="V706" s="9" t="n">
        <f aca="false">O706/O705-1</f>
        <v>0.0197796307231</v>
      </c>
    </row>
    <row r="707" customFormat="false" ht="15" hidden="false" customHeight="false" outlineLevel="0" collapsed="false">
      <c r="A707" s="5" t="n">
        <v>44852</v>
      </c>
      <c r="B707" s="6" t="n">
        <v>3719.98</v>
      </c>
      <c r="C707" s="9" t="n">
        <f aca="false">B707/B706-1</f>
        <v>0.0114275615492327</v>
      </c>
      <c r="D707" s="9" t="n">
        <f aca="false">LN(B707/B706)</f>
        <v>0.0113627601815439</v>
      </c>
      <c r="E707" s="9" t="n">
        <f aca="false">B707/B702-1</f>
        <v>0.036541055048428</v>
      </c>
      <c r="F707" s="9" t="n">
        <f aca="false">B707/B686-1</f>
        <v>-0.046132070391729</v>
      </c>
      <c r="G707" s="0" t="n">
        <f aca="false">MAX(G706,B707)</f>
        <v>4796.56</v>
      </c>
      <c r="H707" s="9" t="n">
        <f aca="false">B707/G707-1</f>
        <v>-0.224448354654169</v>
      </c>
      <c r="I707" s="0" t="n">
        <f aca="false">IF(AND($A707&gt;=CrashTest!$B$3,$A707&lt;=CrashTest!$C$3),1,IF(AND($A707&gt;=CrashTest!$B$4,$A707&lt;=CrashTest!$C$4),2,IF(AND($A707&gt;=CrashTest!$B$5,$A707&lt;=CrashTest!$C$5),3,IF(AND($A707&gt;=CrashTest!$B$6,$A707&lt;=CrashTest!$C$6),4,IF(AND($A707&gt;=CrashTest!$B$7,$A707&lt;=CrashTest!$C$7),5,0)))))</f>
        <v>0</v>
      </c>
      <c r="J707" s="0" t="str">
        <f aca="false">IF(I707=0,"",IF(I706=I707,MAX(J706,B707),B707))</f>
        <v/>
      </c>
      <c r="K707" s="9" t="str">
        <f aca="false">IF(I707=0,"",B707/J707-1)</f>
        <v/>
      </c>
      <c r="L707" s="0" t="n">
        <f aca="false">MATCH($A707,DailyBTC!$A:$A,0)</f>
        <v>1024</v>
      </c>
      <c r="M707" s="8" t="n">
        <f aca="false">INDEX(DailyBTC!$F:$F,$L707)</f>
        <v>4403.11538321826</v>
      </c>
      <c r="N707" s="8" t="n">
        <f aca="false">INDEX(DailyETH!$F:$F,$L707)</f>
        <v>212.379157421817</v>
      </c>
      <c r="O707" s="8" t="n">
        <f aca="false">INDEX(DailyBTC!$B:$B,$L707)</f>
        <v>19341.4075543542</v>
      </c>
      <c r="P707" s="8" t="n">
        <f aca="false">INDEX(DailyETH!$B:$B,$L707)</f>
        <v>1311.29945967271</v>
      </c>
      <c r="Q707" s="9" t="n">
        <f aca="false">LN(M707/M706)</f>
        <v>-0.00211538811991555</v>
      </c>
      <c r="R707" s="9" t="n">
        <f aca="false">LN(N707/N706)</f>
        <v>-0.00305644093605852</v>
      </c>
      <c r="S707" s="9" t="n">
        <f aca="false">LN(O707/O706)</f>
        <v>-0.0110861270281277</v>
      </c>
      <c r="T707" s="9" t="n">
        <f aca="false">LN(P707/P706)</f>
        <v>-0.0159403209788497</v>
      </c>
      <c r="U707" s="9" t="n">
        <f aca="false">M707/M706-1</f>
        <v>-0.00211315226331266</v>
      </c>
      <c r="V707" s="9" t="n">
        <f aca="false">O707/O706-1</f>
        <v>-0.0110249023788289</v>
      </c>
    </row>
    <row r="708" customFormat="false" ht="15" hidden="false" customHeight="false" outlineLevel="0" collapsed="false">
      <c r="A708" s="5" t="n">
        <v>44853</v>
      </c>
      <c r="B708" s="6" t="n">
        <v>3695.16</v>
      </c>
      <c r="C708" s="9" t="n">
        <f aca="false">B708/B707-1</f>
        <v>-0.00667207888214461</v>
      </c>
      <c r="D708" s="9" t="n">
        <f aca="false">LN(B708/B707)</f>
        <v>-0.0066944367047117</v>
      </c>
      <c r="E708" s="9" t="n">
        <f aca="false">B708/B703-1</f>
        <v>0.0330246042107558</v>
      </c>
      <c r="F708" s="9" t="n">
        <f aca="false">B708/B687-1</f>
        <v>-0.0416942216274673</v>
      </c>
      <c r="G708" s="0" t="n">
        <f aca="false">MAX(G707,B708)</f>
        <v>4796.56</v>
      </c>
      <c r="H708" s="9" t="n">
        <f aca="false">B708/G708-1</f>
        <v>-0.229622896409093</v>
      </c>
      <c r="I708" s="0" t="n">
        <f aca="false">IF(AND($A708&gt;=CrashTest!$B$3,$A708&lt;=CrashTest!$C$3),1,IF(AND($A708&gt;=CrashTest!$B$4,$A708&lt;=CrashTest!$C$4),2,IF(AND($A708&gt;=CrashTest!$B$5,$A708&lt;=CrashTest!$C$5),3,IF(AND($A708&gt;=CrashTest!$B$6,$A708&lt;=CrashTest!$C$6),4,IF(AND($A708&gt;=CrashTest!$B$7,$A708&lt;=CrashTest!$C$7),5,0)))))</f>
        <v>0</v>
      </c>
      <c r="J708" s="0" t="str">
        <f aca="false">IF(I708=0,"",IF(I707=I708,MAX(J707,B708),B708))</f>
        <v/>
      </c>
      <c r="K708" s="9" t="str">
        <f aca="false">IF(I708=0,"",B708/J708-1)</f>
        <v/>
      </c>
      <c r="L708" s="0" t="n">
        <f aca="false">MATCH($A708,DailyBTC!$A:$A,0)</f>
        <v>1025</v>
      </c>
      <c r="M708" s="8" t="n">
        <f aca="false">INDEX(DailyBTC!$F:$F,$L708)</f>
        <v>4389.51491144575</v>
      </c>
      <c r="N708" s="8" t="n">
        <f aca="false">INDEX(DailyETH!$F:$F,$L708)</f>
        <v>211.39832426659</v>
      </c>
      <c r="O708" s="8" t="n">
        <f aca="false">INDEX(DailyBTC!$B:$B,$L708)</f>
        <v>19132.1544254822</v>
      </c>
      <c r="P708" s="8" t="n">
        <f aca="false">INDEX(DailyETH!$B:$B,$L708)</f>
        <v>1284.66447399182</v>
      </c>
      <c r="Q708" s="9" t="n">
        <f aca="false">LN(M708/M707)</f>
        <v>-0.00309360957155595</v>
      </c>
      <c r="R708" s="9" t="n">
        <f aca="false">LN(N708/N707)</f>
        <v>-0.00462900908626313</v>
      </c>
      <c r="S708" s="9" t="n">
        <f aca="false">LN(O708/O707)</f>
        <v>-0.0108778694498686</v>
      </c>
      <c r="T708" s="9" t="n">
        <f aca="false">LN(P708/P707)</f>
        <v>-0.0205210249823766</v>
      </c>
      <c r="U708" s="9" t="n">
        <f aca="false">M708/M707-1</f>
        <v>-0.00308882929217524</v>
      </c>
      <c r="V708" s="9" t="n">
        <f aca="false">O708/O707-1</f>
        <v>-0.0108189193720232</v>
      </c>
    </row>
    <row r="709" customFormat="false" ht="15" hidden="false" customHeight="false" outlineLevel="0" collapsed="false">
      <c r="A709" s="5" t="n">
        <v>44854</v>
      </c>
      <c r="B709" s="6" t="n">
        <v>3665.78</v>
      </c>
      <c r="C709" s="9" t="n">
        <f aca="false">B709/B708-1</f>
        <v>-0.00795094123123208</v>
      </c>
      <c r="D709" s="9" t="n">
        <f aca="false">LN(B709/B708)</f>
        <v>-0.00798271851609306</v>
      </c>
      <c r="E709" s="9" t="n">
        <f aca="false">B709/B704-1</f>
        <v>-0.00112536819704012</v>
      </c>
      <c r="F709" s="9" t="n">
        <f aca="false">B709/B688-1</f>
        <v>-0.0327578609631312</v>
      </c>
      <c r="G709" s="0" t="n">
        <f aca="false">MAX(G708,B709)</f>
        <v>4796.56</v>
      </c>
      <c r="H709" s="9" t="n">
        <f aca="false">B709/G709-1</f>
        <v>-0.235748119485631</v>
      </c>
      <c r="I709" s="0" t="n">
        <f aca="false">IF(AND($A709&gt;=CrashTest!$B$3,$A709&lt;=CrashTest!$C$3),1,IF(AND($A709&gt;=CrashTest!$B$4,$A709&lt;=CrashTest!$C$4),2,IF(AND($A709&gt;=CrashTest!$B$5,$A709&lt;=CrashTest!$C$5),3,IF(AND($A709&gt;=CrashTest!$B$6,$A709&lt;=CrashTest!$C$6),4,IF(AND($A709&gt;=CrashTest!$B$7,$A709&lt;=CrashTest!$C$7),5,0)))))</f>
        <v>0</v>
      </c>
      <c r="J709" s="0" t="str">
        <f aca="false">IF(I709=0,"",IF(I708=I709,MAX(J708,B709),B709))</f>
        <v/>
      </c>
      <c r="K709" s="9" t="str">
        <f aca="false">IF(I709=0,"",B709/J709-1)</f>
        <v/>
      </c>
      <c r="L709" s="0" t="n">
        <f aca="false">MATCH($A709,DailyBTC!$A:$A,0)</f>
        <v>1026</v>
      </c>
      <c r="M709" s="8" t="n">
        <f aca="false">INDEX(DailyBTC!$F:$F,$L709)</f>
        <v>4375.81097651376</v>
      </c>
      <c r="N709" s="8" t="n">
        <f aca="false">INDEX(DailyETH!$F:$F,$L709)</f>
        <v>211.189224824777</v>
      </c>
      <c r="O709" s="8" t="n">
        <f aca="false">INDEX(DailyBTC!$B:$B,$L709)</f>
        <v>19033.3760239626</v>
      </c>
      <c r="P709" s="8" t="n">
        <f aca="false">INDEX(DailyETH!$B:$B,$L709)</f>
        <v>1281.90813793103</v>
      </c>
      <c r="Q709" s="9" t="n">
        <f aca="false">LN(M709/M708)</f>
        <v>-0.00312685375824586</v>
      </c>
      <c r="R709" s="9" t="n">
        <f aca="false">LN(N709/N708)</f>
        <v>-0.00098961485887393</v>
      </c>
      <c r="S709" s="9" t="n">
        <f aca="false">LN(O709/O708)</f>
        <v>-0.00517632643460732</v>
      </c>
      <c r="T709" s="9" t="n">
        <f aca="false">LN(P709/P708)</f>
        <v>-0.00214787386700075</v>
      </c>
      <c r="U709" s="9" t="n">
        <f aca="false">M709/M708-1</f>
        <v>-0.00312197024237249</v>
      </c>
      <c r="V709" s="9" t="n">
        <f aca="false">O709/O708-1</f>
        <v>-0.00516295234310038</v>
      </c>
    </row>
    <row r="710" customFormat="false" ht="15" hidden="false" customHeight="false" outlineLevel="0" collapsed="false">
      <c r="A710" s="5" t="n">
        <v>44855</v>
      </c>
      <c r="B710" s="6" t="n">
        <v>3752.75</v>
      </c>
      <c r="C710" s="9" t="n">
        <f aca="false">B710/B709-1</f>
        <v>0.0237248280038627</v>
      </c>
      <c r="D710" s="9" t="n">
        <f aca="false">LN(B710/B709)</f>
        <v>0.0234477678524366</v>
      </c>
      <c r="E710" s="9" t="n">
        <f aca="false">B710/B705-1</f>
        <v>0.0473560382576952</v>
      </c>
      <c r="F710" s="9" t="n">
        <f aca="false">B710/B689-1</f>
        <v>-0.00139436241182112</v>
      </c>
      <c r="G710" s="0" t="n">
        <f aca="false">MAX(G709,B710)</f>
        <v>4796.56</v>
      </c>
      <c r="H710" s="9" t="n">
        <f aca="false">B710/G710-1</f>
        <v>-0.217616375068799</v>
      </c>
      <c r="I710" s="0" t="n">
        <f aca="false">IF(AND($A710&gt;=CrashTest!$B$3,$A710&lt;=CrashTest!$C$3),1,IF(AND($A710&gt;=CrashTest!$B$4,$A710&lt;=CrashTest!$C$4),2,IF(AND($A710&gt;=CrashTest!$B$5,$A710&lt;=CrashTest!$C$5),3,IF(AND($A710&gt;=CrashTest!$B$6,$A710&lt;=CrashTest!$C$6),4,IF(AND($A710&gt;=CrashTest!$B$7,$A710&lt;=CrashTest!$C$7),5,0)))))</f>
        <v>0</v>
      </c>
      <c r="J710" s="0" t="str">
        <f aca="false">IF(I710=0,"",IF(I709=I710,MAX(J709,B710),B710))</f>
        <v/>
      </c>
      <c r="K710" s="9" t="str">
        <f aca="false">IF(I710=0,"",B710/J710-1)</f>
        <v/>
      </c>
      <c r="L710" s="0" t="n">
        <f aca="false">MATCH($A710,DailyBTC!$A:$A,0)</f>
        <v>1027</v>
      </c>
      <c r="M710" s="8" t="n">
        <f aca="false">INDEX(DailyBTC!$F:$F,$L710)</f>
        <v>4392.49569387237</v>
      </c>
      <c r="N710" s="8" t="n">
        <f aca="false">INDEX(DailyETH!$F:$F,$L710)</f>
        <v>211.985508760078</v>
      </c>
      <c r="O710" s="8" t="n">
        <f aca="false">INDEX(DailyBTC!$B:$B,$L710)</f>
        <v>19174.8763487434</v>
      </c>
      <c r="P710" s="8" t="n">
        <f aca="false">INDEX(DailyETH!$B:$B,$L710)</f>
        <v>1299.87529164231</v>
      </c>
      <c r="Q710" s="9" t="n">
        <f aca="false">LN(M710/M709)</f>
        <v>0.00380569205053442</v>
      </c>
      <c r="R710" s="9" t="n">
        <f aca="false">LN(N710/N709)</f>
        <v>0.00376338572189576</v>
      </c>
      <c r="S710" s="9" t="n">
        <f aca="false">LN(O710/O709)</f>
        <v>0.00740682773476163</v>
      </c>
      <c r="T710" s="9" t="n">
        <f aca="false">LN(P710/P709)</f>
        <v>0.013918629708938</v>
      </c>
      <c r="U710" s="9" t="n">
        <f aca="false">M710/M709-1</f>
        <v>0.00381294289176459</v>
      </c>
      <c r="V710" s="9" t="n">
        <f aca="false">O710/O709-1</f>
        <v>0.00743432613334893</v>
      </c>
    </row>
    <row r="711" customFormat="false" ht="15" hidden="false" customHeight="false" outlineLevel="0" collapsed="false">
      <c r="A711" s="5" t="n">
        <v>44858</v>
      </c>
      <c r="B711" s="6" t="n">
        <v>3797.34</v>
      </c>
      <c r="C711" s="9" t="n">
        <f aca="false">B711/B710-1</f>
        <v>0.0118819532342949</v>
      </c>
      <c r="D711" s="9" t="n">
        <f aca="false">LN(B711/B710)</f>
        <v>0.0118119170597983</v>
      </c>
      <c r="E711" s="9" t="n">
        <f aca="false">B711/B706-1</f>
        <v>0.032461017686483</v>
      </c>
      <c r="F711" s="9" t="n">
        <f aca="false">B711/B690-1</f>
        <v>0.0281894168519157</v>
      </c>
      <c r="G711" s="0" t="n">
        <f aca="false">MAX(G710,B711)</f>
        <v>4796.56</v>
      </c>
      <c r="H711" s="9" t="n">
        <f aca="false">B711/G711-1</f>
        <v>-0.208320129426089</v>
      </c>
      <c r="I711" s="0" t="n">
        <f aca="false">IF(AND($A711&gt;=CrashTest!$B$3,$A711&lt;=CrashTest!$C$3),1,IF(AND($A711&gt;=CrashTest!$B$4,$A711&lt;=CrashTest!$C$4),2,IF(AND($A711&gt;=CrashTest!$B$5,$A711&lt;=CrashTest!$C$5),3,IF(AND($A711&gt;=CrashTest!$B$6,$A711&lt;=CrashTest!$C$6),4,IF(AND($A711&gt;=CrashTest!$B$7,$A711&lt;=CrashTest!$C$7),5,0)))))</f>
        <v>0</v>
      </c>
      <c r="J711" s="0" t="str">
        <f aca="false">IF(I711=0,"",IF(I710=I711,MAX(J710,B711),B711))</f>
        <v/>
      </c>
      <c r="K711" s="9" t="str">
        <f aca="false">IF(I711=0,"",B711/J711-1)</f>
        <v/>
      </c>
      <c r="L711" s="0" t="n">
        <f aca="false">MATCH($A711,DailyBTC!$A:$A,0)</f>
        <v>1030</v>
      </c>
      <c r="M711" s="8" t="n">
        <f aca="false">INDEX(DailyBTC!$F:$F,$L711)</f>
        <v>4404.80632379049</v>
      </c>
      <c r="N711" s="8" t="n">
        <f aca="false">INDEX(DailyETH!$F:$F,$L711)</f>
        <v>213.753510287284</v>
      </c>
      <c r="O711" s="8" t="n">
        <f aca="false">INDEX(DailyBTC!$B:$B,$L711)</f>
        <v>19341.460210111</v>
      </c>
      <c r="P711" s="8" t="n">
        <f aca="false">INDEX(DailyETH!$B:$B,$L711)</f>
        <v>1344.55304383402</v>
      </c>
      <c r="Q711" s="9" t="n">
        <f aca="false">LN(M711/M710)</f>
        <v>0.00279873032187871</v>
      </c>
      <c r="R711" s="9" t="n">
        <f aca="false">LN(N711/N710)</f>
        <v>0.0083056126482547</v>
      </c>
      <c r="S711" s="9" t="n">
        <f aca="false">LN(O711/O710)</f>
        <v>0.00865009058265924</v>
      </c>
      <c r="T711" s="9" t="n">
        <f aca="false">LN(P711/P710)</f>
        <v>0.033793318049661</v>
      </c>
      <c r="U711" s="9" t="n">
        <f aca="false">M711/M710-1</f>
        <v>0.00280265042383565</v>
      </c>
      <c r="V711" s="9" t="n">
        <f aca="false">O711/O710-1</f>
        <v>0.00868761072237723</v>
      </c>
    </row>
    <row r="712" customFormat="false" ht="15" hidden="false" customHeight="false" outlineLevel="0" collapsed="false">
      <c r="A712" s="5" t="n">
        <v>44859</v>
      </c>
      <c r="B712" s="6" t="n">
        <v>3859.11</v>
      </c>
      <c r="C712" s="9" t="n">
        <f aca="false">B712/B711-1</f>
        <v>0.0162666498127637</v>
      </c>
      <c r="D712" s="9" t="n">
        <f aca="false">LN(B712/B711)</f>
        <v>0.0161357653252692</v>
      </c>
      <c r="E712" s="9" t="n">
        <f aca="false">B712/B707-1</f>
        <v>0.037400738713649</v>
      </c>
      <c r="F712" s="9" t="n">
        <f aca="false">B712/B691-1</f>
        <v>0.0558324943092279</v>
      </c>
      <c r="G712" s="0" t="n">
        <f aca="false">MAX(G711,B712)</f>
        <v>4796.56</v>
      </c>
      <c r="H712" s="9" t="n">
        <f aca="false">B712/G712-1</f>
        <v>-0.195442150207649</v>
      </c>
      <c r="I712" s="0" t="n">
        <f aca="false">IF(AND($A712&gt;=CrashTest!$B$3,$A712&lt;=CrashTest!$C$3),1,IF(AND($A712&gt;=CrashTest!$B$4,$A712&lt;=CrashTest!$C$4),2,IF(AND($A712&gt;=CrashTest!$B$5,$A712&lt;=CrashTest!$C$5),3,IF(AND($A712&gt;=CrashTest!$B$6,$A712&lt;=CrashTest!$C$6),4,IF(AND($A712&gt;=CrashTest!$B$7,$A712&lt;=CrashTest!$C$7),5,0)))))</f>
        <v>0</v>
      </c>
      <c r="J712" s="0" t="str">
        <f aca="false">IF(I712=0,"",IF(I711=I712,MAX(J711,B712),B712))</f>
        <v/>
      </c>
      <c r="K712" s="9" t="str">
        <f aca="false">IF(I712=0,"",B712/J712-1)</f>
        <v/>
      </c>
      <c r="L712" s="0" t="n">
        <f aca="false">MATCH($A712,DailyBTC!$A:$A,0)</f>
        <v>1031</v>
      </c>
      <c r="M712" s="8" t="n">
        <f aca="false">INDEX(DailyBTC!$F:$F,$L712)</f>
        <v>4454.856393517</v>
      </c>
      <c r="N712" s="8" t="n">
        <f aca="false">INDEX(DailyETH!$F:$F,$L712)</f>
        <v>217.099854828573</v>
      </c>
      <c r="O712" s="8" t="n">
        <f aca="false">INDEX(DailyBTC!$B:$B,$L712)</f>
        <v>20094.9611215663</v>
      </c>
      <c r="P712" s="8" t="n">
        <f aca="false">INDEX(DailyETH!$B:$B,$L712)</f>
        <v>1461.29032407949</v>
      </c>
      <c r="Q712" s="9" t="n">
        <f aca="false">LN(M712/M711)</f>
        <v>0.011298534438316</v>
      </c>
      <c r="R712" s="9" t="n">
        <f aca="false">LN(N712/N711)</f>
        <v>0.0155338781207486</v>
      </c>
      <c r="S712" s="9" t="n">
        <f aca="false">LN(O712/O711)</f>
        <v>0.0382181039185815</v>
      </c>
      <c r="T712" s="9" t="n">
        <f aca="false">LN(P712/P711)</f>
        <v>0.0832581806198343</v>
      </c>
      <c r="U712" s="9" t="n">
        <f aca="false">M712/M711-1</f>
        <v>0.0113626039483685</v>
      </c>
      <c r="V712" s="9" t="n">
        <f aca="false">O712/O711-1</f>
        <v>0.0389578089384066</v>
      </c>
    </row>
    <row r="713" customFormat="false" ht="15" hidden="false" customHeight="false" outlineLevel="0" collapsed="false">
      <c r="A713" s="5" t="n">
        <v>44860</v>
      </c>
      <c r="B713" s="6" t="n">
        <v>3830.6</v>
      </c>
      <c r="C713" s="9" t="n">
        <f aca="false">B713/B712-1</f>
        <v>-0.00738771374747038</v>
      </c>
      <c r="D713" s="9" t="n">
        <f aca="false">LN(B713/B712)</f>
        <v>-0.00741513805679223</v>
      </c>
      <c r="E713" s="9" t="n">
        <f aca="false">B713/B708-1</f>
        <v>0.0366533519522836</v>
      </c>
      <c r="F713" s="9" t="n">
        <f aca="false">B713/B692-1</f>
        <v>0.0502592335679368</v>
      </c>
      <c r="G713" s="0" t="n">
        <f aca="false">MAX(G712,B713)</f>
        <v>4796.56</v>
      </c>
      <c r="H713" s="9" t="n">
        <f aca="false">B713/G713-1</f>
        <v>-0.201385993295195</v>
      </c>
      <c r="I713" s="0" t="n">
        <f aca="false">IF(AND($A713&gt;=CrashTest!$B$3,$A713&lt;=CrashTest!$C$3),1,IF(AND($A713&gt;=CrashTest!$B$4,$A713&lt;=CrashTest!$C$4),2,IF(AND($A713&gt;=CrashTest!$B$5,$A713&lt;=CrashTest!$C$5),3,IF(AND($A713&gt;=CrashTest!$B$6,$A713&lt;=CrashTest!$C$6),4,IF(AND($A713&gt;=CrashTest!$B$7,$A713&lt;=CrashTest!$C$7),5,0)))))</f>
        <v>0</v>
      </c>
      <c r="J713" s="0" t="str">
        <f aca="false">IF(I713=0,"",IF(I712=I713,MAX(J712,B713),B713))</f>
        <v/>
      </c>
      <c r="K713" s="9" t="str">
        <f aca="false">IF(I713=0,"",B713/J713-1)</f>
        <v/>
      </c>
      <c r="L713" s="0" t="n">
        <f aca="false">MATCH($A713,DailyBTC!$A:$A,0)</f>
        <v>1032</v>
      </c>
      <c r="M713" s="8" t="n">
        <f aca="false">INDEX(DailyBTC!$F:$F,$L713)</f>
        <v>4505.26027533818</v>
      </c>
      <c r="N713" s="8" t="n">
        <f aca="false">INDEX(DailyETH!$F:$F,$L713)</f>
        <v>221.095751285554</v>
      </c>
      <c r="O713" s="8" t="n">
        <f aca="false">INDEX(DailyBTC!$B:$B,$L713)</f>
        <v>20797.0308258328</v>
      </c>
      <c r="P713" s="8" t="n">
        <f aca="false">INDEX(DailyETH!$B:$B,$L713)</f>
        <v>1571.25949210988</v>
      </c>
      <c r="Q713" s="9" t="n">
        <f aca="false">LN(M713/M712)</f>
        <v>0.0112508386588247</v>
      </c>
      <c r="R713" s="9" t="n">
        <f aca="false">LN(N713/N712)</f>
        <v>0.0182384632222404</v>
      </c>
      <c r="S713" s="9" t="n">
        <f aca="false">LN(O713/O712)</f>
        <v>0.0343411345920768</v>
      </c>
      <c r="T713" s="9" t="n">
        <f aca="false">LN(P713/P712)</f>
        <v>0.0725576929945821</v>
      </c>
      <c r="U713" s="9" t="n">
        <f aca="false">M713/M712-1</f>
        <v>0.0113143673709746</v>
      </c>
      <c r="V713" s="9" t="n">
        <f aca="false">O713/O712-1</f>
        <v>0.0349375995315078</v>
      </c>
    </row>
    <row r="714" customFormat="false" ht="15" hidden="false" customHeight="false" outlineLevel="0" collapsed="false">
      <c r="A714" s="5" t="n">
        <v>44861</v>
      </c>
      <c r="B714" s="6" t="n">
        <v>3807.3</v>
      </c>
      <c r="C714" s="9" t="n">
        <f aca="false">B714/B713-1</f>
        <v>-0.00608259802641875</v>
      </c>
      <c r="D714" s="9" t="n">
        <f aca="false">LN(B714/B713)</f>
        <v>-0.00610117238433234</v>
      </c>
      <c r="E714" s="9" t="n">
        <f aca="false">B714/B709-1</f>
        <v>0.038605699196351</v>
      </c>
      <c r="F714" s="9" t="n">
        <f aca="false">B714/B693-1</f>
        <v>0.023731930820857</v>
      </c>
      <c r="G714" s="0" t="n">
        <f aca="false">MAX(G713,B714)</f>
        <v>4796.56</v>
      </c>
      <c r="H714" s="9" t="n">
        <f aca="false">B714/G714-1</f>
        <v>-0.206243641276248</v>
      </c>
      <c r="I714" s="0" t="n">
        <f aca="false">IF(AND($A714&gt;=CrashTest!$B$3,$A714&lt;=CrashTest!$C$3),1,IF(AND($A714&gt;=CrashTest!$B$4,$A714&lt;=CrashTest!$C$4),2,IF(AND($A714&gt;=CrashTest!$B$5,$A714&lt;=CrashTest!$C$5),3,IF(AND($A714&gt;=CrashTest!$B$6,$A714&lt;=CrashTest!$C$6),4,IF(AND($A714&gt;=CrashTest!$B$7,$A714&lt;=CrashTest!$C$7),5,0)))))</f>
        <v>0</v>
      </c>
      <c r="J714" s="0" t="str">
        <f aca="false">IF(I714=0,"",IF(I713=I714,MAX(J713,B714),B714))</f>
        <v/>
      </c>
      <c r="K714" s="9" t="str">
        <f aca="false">IF(I714=0,"",B714/J714-1)</f>
        <v/>
      </c>
      <c r="L714" s="0" t="n">
        <f aca="false">MATCH($A714,DailyBTC!$A:$A,0)</f>
        <v>1033</v>
      </c>
      <c r="M714" s="8" t="n">
        <f aca="false">INDEX(DailyBTC!$F:$F,$L714)</f>
        <v>4460.68192204104</v>
      </c>
      <c r="N714" s="8" t="n">
        <f aca="false">INDEX(DailyETH!$F:$F,$L714)</f>
        <v>218.741312487785</v>
      </c>
      <c r="O714" s="8" t="n">
        <f aca="false">INDEX(DailyBTC!$B:$B,$L714)</f>
        <v>20280.1751280538</v>
      </c>
      <c r="P714" s="8" t="n">
        <f aca="false">INDEX(DailyETH!$B:$B,$L714)</f>
        <v>1514.78292051432</v>
      </c>
      <c r="Q714" s="9" t="n">
        <f aca="false">LN(M714/M713)</f>
        <v>-0.00994401249826833</v>
      </c>
      <c r="R714" s="9" t="n">
        <f aca="false">LN(N714/N713)</f>
        <v>-0.0107060613141283</v>
      </c>
      <c r="S714" s="9" t="n">
        <f aca="false">LN(O714/O713)</f>
        <v>-0.0251664135683521</v>
      </c>
      <c r="T714" s="9" t="n">
        <f aca="false">LN(P714/P713)</f>
        <v>-0.0366053801185515</v>
      </c>
      <c r="U714" s="9" t="n">
        <f aca="false">M714/M713-1</f>
        <v>-0.00989473428231624</v>
      </c>
      <c r="V714" s="9" t="n">
        <f aca="false">O714/O713-1</f>
        <v>-0.0248523792702655</v>
      </c>
    </row>
    <row r="715" customFormat="false" ht="15" hidden="false" customHeight="false" outlineLevel="0" collapsed="false">
      <c r="A715" s="5" t="n">
        <v>44862</v>
      </c>
      <c r="B715" s="6" t="n">
        <v>3901.06</v>
      </c>
      <c r="C715" s="9" t="n">
        <f aca="false">B715/B714-1</f>
        <v>0.0246263756467837</v>
      </c>
      <c r="D715" s="9" t="n">
        <f aca="false">LN(B715/B714)</f>
        <v>0.0243280345757694</v>
      </c>
      <c r="E715" s="9" t="n">
        <f aca="false">B715/B710-1</f>
        <v>0.0395203517420557</v>
      </c>
      <c r="F715" s="9" t="n">
        <f aca="false">B715/B694-1</f>
        <v>0.0715814166852082</v>
      </c>
      <c r="G715" s="0" t="n">
        <f aca="false">MAX(G714,B715)</f>
        <v>4796.56</v>
      </c>
      <c r="H715" s="9" t="n">
        <f aca="false">B715/G715-1</f>
        <v>-0.186696299014294</v>
      </c>
      <c r="I715" s="0" t="n">
        <f aca="false">IF(AND($A715&gt;=CrashTest!$B$3,$A715&lt;=CrashTest!$C$3),1,IF(AND($A715&gt;=CrashTest!$B$4,$A715&lt;=CrashTest!$C$4),2,IF(AND($A715&gt;=CrashTest!$B$5,$A715&lt;=CrashTest!$C$5),3,IF(AND($A715&gt;=CrashTest!$B$6,$A715&lt;=CrashTest!$C$6),4,IF(AND($A715&gt;=CrashTest!$B$7,$A715&lt;=CrashTest!$C$7),5,0)))))</f>
        <v>0</v>
      </c>
      <c r="J715" s="0" t="str">
        <f aca="false">IF(I715=0,"",IF(I714=I715,MAX(J714,B715),B715))</f>
        <v/>
      </c>
      <c r="K715" s="9" t="str">
        <f aca="false">IF(I715=0,"",B715/J715-1)</f>
        <v/>
      </c>
      <c r="L715" s="0" t="n">
        <f aca="false">MATCH($A715,DailyBTC!$A:$A,0)</f>
        <v>1034</v>
      </c>
      <c r="M715" s="8" t="n">
        <f aca="false">INDEX(DailyBTC!$F:$F,$L715)</f>
        <v>4493.54542693185</v>
      </c>
      <c r="N715" s="8" t="n">
        <f aca="false">INDEX(DailyETH!$F:$F,$L715)</f>
        <v>220.198202669282</v>
      </c>
      <c r="O715" s="8" t="n">
        <f aca="false">INDEX(DailyBTC!$B:$B,$L715)</f>
        <v>20604.6138535944</v>
      </c>
      <c r="P715" s="8" t="n">
        <f aca="false">INDEX(DailyETH!$B:$B,$L715)</f>
        <v>1555.96761455289</v>
      </c>
      <c r="Q715" s="9" t="n">
        <f aca="false">LN(M715/M714)</f>
        <v>0.00734036587852474</v>
      </c>
      <c r="R715" s="9" t="n">
        <f aca="false">LN(N715/N714)</f>
        <v>0.00663825188289457</v>
      </c>
      <c r="S715" s="9" t="n">
        <f aca="false">LN(O715/O714)</f>
        <v>0.0158712100013694</v>
      </c>
      <c r="T715" s="9" t="n">
        <f aca="false">LN(P715/P714)</f>
        <v>0.0268254703646777</v>
      </c>
      <c r="U715" s="9" t="n">
        <f aca="false">M715/M714-1</f>
        <v>0.0073673724029566</v>
      </c>
      <c r="V715" s="9" t="n">
        <f aca="false">O715/O714-1</f>
        <v>0.0159978266209251</v>
      </c>
    </row>
    <row r="716" customFormat="false" ht="15" hidden="false" customHeight="false" outlineLevel="0" collapsed="false">
      <c r="A716" s="5" t="n">
        <v>44865</v>
      </c>
      <c r="B716" s="6" t="n">
        <v>3871.98</v>
      </c>
      <c r="C716" s="9" t="n">
        <f aca="false">B716/B715-1</f>
        <v>-0.00745438419301414</v>
      </c>
      <c r="D716" s="9" t="n">
        <f aca="false">LN(B716/B715)</f>
        <v>-0.0074823069661265</v>
      </c>
      <c r="E716" s="9" t="n">
        <f aca="false">B716/B711-1</f>
        <v>0.0196558643682156</v>
      </c>
      <c r="F716" s="9" t="n">
        <f aca="false">B716/B695-1</f>
        <v>0.0798634545768933</v>
      </c>
      <c r="G716" s="0" t="n">
        <f aca="false">MAX(G715,B716)</f>
        <v>4796.56</v>
      </c>
      <c r="H716" s="9" t="n">
        <f aca="false">B716/G716-1</f>
        <v>-0.192758977267042</v>
      </c>
      <c r="I716" s="0" t="n">
        <f aca="false">IF(AND($A716&gt;=CrashTest!$B$3,$A716&lt;=CrashTest!$C$3),1,IF(AND($A716&gt;=CrashTest!$B$4,$A716&lt;=CrashTest!$C$4),2,IF(AND($A716&gt;=CrashTest!$B$5,$A716&lt;=CrashTest!$C$5),3,IF(AND($A716&gt;=CrashTest!$B$6,$A716&lt;=CrashTest!$C$6),4,IF(AND($A716&gt;=CrashTest!$B$7,$A716&lt;=CrashTest!$C$7),5,0)))))</f>
        <v>0</v>
      </c>
      <c r="J716" s="0" t="str">
        <f aca="false">IF(I716=0,"",IF(I715=I716,MAX(J715,B716),B716))</f>
        <v/>
      </c>
      <c r="K716" s="9" t="str">
        <f aca="false">IF(I716=0,"",B716/J716-1)</f>
        <v/>
      </c>
      <c r="L716" s="0" t="n">
        <f aca="false">MATCH($A716,DailyBTC!$A:$A,0)</f>
        <v>1037</v>
      </c>
      <c r="M716" s="8" t="n">
        <f aca="false">INDEX(DailyBTC!$F:$F,$L716)</f>
        <v>4495.09742541812</v>
      </c>
      <c r="N716" s="8" t="n">
        <f aca="false">INDEX(DailyETH!$F:$F,$L716)</f>
        <v>220.396783807724</v>
      </c>
      <c r="O716" s="8" t="n">
        <f aca="false">INDEX(DailyBTC!$B:$B,$L716)</f>
        <v>20490.8581808884</v>
      </c>
      <c r="P716" s="8" t="n">
        <f aca="false">INDEX(DailyETH!$B:$B,$L716)</f>
        <v>1571.20387054354</v>
      </c>
      <c r="Q716" s="9" t="n">
        <f aca="false">LN(M716/M715)</f>
        <v>0.000345324322522169</v>
      </c>
      <c r="R716" s="9" t="n">
        <f aca="false">LN(N716/N715)</f>
        <v>0.000901422657921504</v>
      </c>
      <c r="S716" s="9" t="n">
        <f aca="false">LN(O716/O715)</f>
        <v>-0.0055361799058834</v>
      </c>
      <c r="T716" s="9" t="n">
        <f aca="false">LN(P716/P715)</f>
        <v>0.00974450977625944</v>
      </c>
      <c r="U716" s="9" t="n">
        <f aca="false">M716/M715-1</f>
        <v>0.000345383953829881</v>
      </c>
      <c r="V716" s="9" t="n">
        <f aca="false">O716/O715-1</f>
        <v>-0.00552088350280611</v>
      </c>
    </row>
    <row r="717" customFormat="false" ht="15" hidden="false" customHeight="false" outlineLevel="0" collapsed="false">
      <c r="A717" s="5" t="n">
        <v>44866</v>
      </c>
      <c r="B717" s="6" t="n">
        <v>3856.1</v>
      </c>
      <c r="C717" s="9" t="n">
        <f aca="false">B717/B716-1</f>
        <v>-0.00410126085362017</v>
      </c>
      <c r="D717" s="9" t="n">
        <f aca="false">LN(B717/B716)</f>
        <v>-0.00410969408974685</v>
      </c>
      <c r="E717" s="9" t="n">
        <f aca="false">B717/B712-1</f>
        <v>-0.000779972584352362</v>
      </c>
      <c r="F717" s="9" t="n">
        <f aca="false">B717/B696-1</f>
        <v>0.0483004977667103</v>
      </c>
      <c r="G717" s="0" t="n">
        <f aca="false">MAX(G716,B717)</f>
        <v>4796.56</v>
      </c>
      <c r="H717" s="9" t="n">
        <f aca="false">B717/G717-1</f>
        <v>-0.196069683273012</v>
      </c>
      <c r="I717" s="0" t="n">
        <f aca="false">IF(AND($A717&gt;=CrashTest!$B$3,$A717&lt;=CrashTest!$C$3),1,IF(AND($A717&gt;=CrashTest!$B$4,$A717&lt;=CrashTest!$C$4),2,IF(AND($A717&gt;=CrashTest!$B$5,$A717&lt;=CrashTest!$C$5),3,IF(AND($A717&gt;=CrashTest!$B$6,$A717&lt;=CrashTest!$C$6),4,IF(AND($A717&gt;=CrashTest!$B$7,$A717&lt;=CrashTest!$C$7),5,0)))))</f>
        <v>4</v>
      </c>
      <c r="J717" s="10" t="n">
        <f aca="false">IF(I717=0,"",IF(I716=I717,MAX(J716,B717),B717))</f>
        <v>3856.1</v>
      </c>
      <c r="K717" s="9" t="n">
        <f aca="false">IF(I717=0,"",B717/J717-1)</f>
        <v>0</v>
      </c>
      <c r="L717" s="0" t="n">
        <f aca="false">MATCH($A717,DailyBTC!$A:$A,0)</f>
        <v>1038</v>
      </c>
      <c r="M717" s="8" t="n">
        <f aca="false">INDEX(DailyBTC!$F:$F,$L717)</f>
        <v>4502.21600785039</v>
      </c>
      <c r="N717" s="8" t="n">
        <f aca="false">INDEX(DailyETH!$F:$F,$L717)</f>
        <v>222.22333842441</v>
      </c>
      <c r="O717" s="8" t="n">
        <f aca="false">INDEX(DailyBTC!$B:$B,$L717)</f>
        <v>20483.966530976</v>
      </c>
      <c r="P717" s="8" t="n">
        <f aca="false">INDEX(DailyETH!$B:$B,$L717)</f>
        <v>1580.25594681473</v>
      </c>
      <c r="Q717" s="9" t="n">
        <f aca="false">LN(M717/M716)</f>
        <v>0.00158237988938384</v>
      </c>
      <c r="R717" s="9" t="n">
        <f aca="false">LN(N717/N716)</f>
        <v>0.00825342045474099</v>
      </c>
      <c r="S717" s="9" t="n">
        <f aca="false">LN(O717/O716)</f>
        <v>-0.000336384598389414</v>
      </c>
      <c r="T717" s="9" t="n">
        <f aca="false">LN(P717/P716)</f>
        <v>0.00574470352802714</v>
      </c>
      <c r="U717" s="9" t="n">
        <f aca="false">M717/M716-1</f>
        <v>0.00158363251306271</v>
      </c>
      <c r="V717" s="9" t="n">
        <f aca="false">O717/O716-1</f>
        <v>-0.000336328027433774</v>
      </c>
    </row>
    <row r="718" customFormat="false" ht="15" hidden="false" customHeight="false" outlineLevel="0" collapsed="false">
      <c r="A718" s="5" t="n">
        <v>44867</v>
      </c>
      <c r="B718" s="6" t="n">
        <v>3759.69</v>
      </c>
      <c r="C718" s="9" t="n">
        <f aca="false">B718/B717-1</f>
        <v>-0.0250019449703067</v>
      </c>
      <c r="D718" s="9" t="n">
        <f aca="false">LN(B718/B717)</f>
        <v>-0.0253198028276198</v>
      </c>
      <c r="E718" s="9" t="n">
        <f aca="false">B718/B713-1</f>
        <v>-0.0185114603456378</v>
      </c>
      <c r="F718" s="9" t="n">
        <f aca="false">B718/B697-1</f>
        <v>-0.00824072193366798</v>
      </c>
      <c r="G718" s="0" t="n">
        <f aca="false">MAX(G717,B718)</f>
        <v>4796.56</v>
      </c>
      <c r="H718" s="9" t="n">
        <f aca="false">B718/G718-1</f>
        <v>-0.216169504811782</v>
      </c>
      <c r="I718" s="0" t="n">
        <f aca="false">IF(AND($A718&gt;=CrashTest!$B$3,$A718&lt;=CrashTest!$C$3),1,IF(AND($A718&gt;=CrashTest!$B$4,$A718&lt;=CrashTest!$C$4),2,IF(AND($A718&gt;=CrashTest!$B$5,$A718&lt;=CrashTest!$C$5),3,IF(AND($A718&gt;=CrashTest!$B$6,$A718&lt;=CrashTest!$C$6),4,IF(AND($A718&gt;=CrashTest!$B$7,$A718&lt;=CrashTest!$C$7),5,0)))))</f>
        <v>4</v>
      </c>
      <c r="J718" s="0" t="n">
        <f aca="false">IF(I718=0,"",IF(I717=I718,MAX(J717,B718),B718))</f>
        <v>3856.1</v>
      </c>
      <c r="K718" s="9" t="n">
        <f aca="false">IF(I718=0,"",B718/J718-1)</f>
        <v>-0.0250019449703067</v>
      </c>
      <c r="L718" s="0" t="n">
        <f aca="false">MATCH($A718,DailyBTC!$A:$A,0)</f>
        <v>1039</v>
      </c>
      <c r="M718" s="8" t="n">
        <f aca="false">INDEX(DailyBTC!$F:$F,$L718)</f>
        <v>4476.28568929912</v>
      </c>
      <c r="N718" s="8" t="n">
        <f aca="false">INDEX(DailyETH!$F:$F,$L718)</f>
        <v>220.702606669965</v>
      </c>
      <c r="O718" s="8" t="n">
        <f aca="false">INDEX(DailyBTC!$B:$B,$L718)</f>
        <v>20148.2845537697</v>
      </c>
      <c r="P718" s="8" t="n">
        <f aca="false">INDEX(DailyETH!$B:$B,$L718)</f>
        <v>1519.57743717124</v>
      </c>
      <c r="Q718" s="9" t="n">
        <f aca="false">LN(M718/M717)</f>
        <v>-0.00577610641942834</v>
      </c>
      <c r="R718" s="9" t="n">
        <f aca="false">LN(N718/N717)</f>
        <v>-0.0068667809905087</v>
      </c>
      <c r="S718" s="9" t="n">
        <f aca="false">LN(O718/O717)</f>
        <v>-0.0165233087277563</v>
      </c>
      <c r="T718" s="9" t="n">
        <f aca="false">LN(P718/P717)</f>
        <v>-0.0391545312270584</v>
      </c>
      <c r="U718" s="9" t="n">
        <f aca="false">M718/M717-1</f>
        <v>-0.00575945678884771</v>
      </c>
      <c r="V718" s="9" t="n">
        <f aca="false">O718/O717-1</f>
        <v>-0.0163875476313964</v>
      </c>
    </row>
    <row r="719" customFormat="false" ht="15" hidden="false" customHeight="false" outlineLevel="0" collapsed="false">
      <c r="A719" s="5" t="n">
        <v>44868</v>
      </c>
      <c r="B719" s="6" t="n">
        <v>3719.89</v>
      </c>
      <c r="C719" s="9" t="n">
        <f aca="false">B719/B718-1</f>
        <v>-0.0105859791631757</v>
      </c>
      <c r="D719" s="9" t="n">
        <f aca="false">LN(B719/B718)</f>
        <v>-0.0106424092389834</v>
      </c>
      <c r="E719" s="9" t="n">
        <f aca="false">B719/B714-1</f>
        <v>-0.0229585270401598</v>
      </c>
      <c r="F719" s="9" t="n">
        <f aca="false">B719/B698-1</f>
        <v>-0.016755302277389</v>
      </c>
      <c r="G719" s="0" t="n">
        <f aca="false">MAX(G718,B719)</f>
        <v>4796.56</v>
      </c>
      <c r="H719" s="9" t="n">
        <f aca="false">B719/G719-1</f>
        <v>-0.224467118101306</v>
      </c>
      <c r="I719" s="0" t="n">
        <f aca="false">IF(AND($A719&gt;=CrashTest!$B$3,$A719&lt;=CrashTest!$C$3),1,IF(AND($A719&gt;=CrashTest!$B$4,$A719&lt;=CrashTest!$C$4),2,IF(AND($A719&gt;=CrashTest!$B$5,$A719&lt;=CrashTest!$C$5),3,IF(AND($A719&gt;=CrashTest!$B$6,$A719&lt;=CrashTest!$C$6),4,IF(AND($A719&gt;=CrashTest!$B$7,$A719&lt;=CrashTest!$C$7),5,0)))))</f>
        <v>4</v>
      </c>
      <c r="J719" s="0" t="n">
        <f aca="false">IF(I719=0,"",IF(I718=I719,MAX(J718,B719),B719))</f>
        <v>3856.1</v>
      </c>
      <c r="K719" s="9" t="n">
        <f aca="false">IF(I719=0,"",B719/J719-1)</f>
        <v>-0.0353232540649879</v>
      </c>
      <c r="L719" s="0" t="n">
        <f aca="false">MATCH($A719,DailyBTC!$A:$A,0)</f>
        <v>1040</v>
      </c>
      <c r="M719" s="8" t="n">
        <f aca="false">INDEX(DailyBTC!$F:$F,$L719)</f>
        <v>4483.10505450624</v>
      </c>
      <c r="N719" s="8" t="n">
        <f aca="false">INDEX(DailyETH!$F:$F,$L719)</f>
        <v>220.841903557986</v>
      </c>
      <c r="O719" s="8" t="n">
        <f aca="false">INDEX(DailyBTC!$B:$B,$L719)</f>
        <v>20198.1111860316</v>
      </c>
      <c r="P719" s="8" t="n">
        <f aca="false">INDEX(DailyETH!$B:$B,$L719)</f>
        <v>1529.79641525424</v>
      </c>
      <c r="Q719" s="9" t="n">
        <f aca="false">LN(M719/M718)</f>
        <v>0.00152228353891902</v>
      </c>
      <c r="R719" s="9" t="n">
        <f aca="false">LN(N719/N718)</f>
        <v>0.000630952891118836</v>
      </c>
      <c r="S719" s="9" t="n">
        <f aca="false">LN(O719/O718)</f>
        <v>0.0024699434325857</v>
      </c>
      <c r="T719" s="9" t="n">
        <f aca="false">LN(P719/P718)</f>
        <v>0.00670237027800928</v>
      </c>
      <c r="U719" s="9" t="n">
        <f aca="false">M719/M718-1</f>
        <v>0.00152344280067251</v>
      </c>
      <c r="V719" s="9" t="n">
        <f aca="false">O719/O718-1</f>
        <v>0.0024729962557819</v>
      </c>
    </row>
    <row r="720" customFormat="false" ht="15" hidden="false" customHeight="false" outlineLevel="0" collapsed="false">
      <c r="A720" s="5" t="n">
        <v>44869</v>
      </c>
      <c r="B720" s="6" t="n">
        <v>3770.55</v>
      </c>
      <c r="C720" s="9" t="n">
        <f aca="false">B720/B719-1</f>
        <v>0.013618682272863</v>
      </c>
      <c r="D720" s="9" t="n">
        <f aca="false">LN(B720/B719)</f>
        <v>0.0135267814579937</v>
      </c>
      <c r="E720" s="9" t="n">
        <f aca="false">B720/B715-1</f>
        <v>-0.03345500966404</v>
      </c>
      <c r="F720" s="9" t="n">
        <f aca="false">B720/B699-1</f>
        <v>0.00695149177998777</v>
      </c>
      <c r="G720" s="0" t="n">
        <f aca="false">MAX(G719,B720)</f>
        <v>4796.56</v>
      </c>
      <c r="H720" s="9" t="n">
        <f aca="false">B720/G720-1</f>
        <v>-0.21390538219057</v>
      </c>
      <c r="I720" s="0" t="n">
        <f aca="false">IF(AND($A720&gt;=CrashTest!$B$3,$A720&lt;=CrashTest!$C$3),1,IF(AND($A720&gt;=CrashTest!$B$4,$A720&lt;=CrashTest!$C$4),2,IF(AND($A720&gt;=CrashTest!$B$5,$A720&lt;=CrashTest!$C$5),3,IF(AND($A720&gt;=CrashTest!$B$6,$A720&lt;=CrashTest!$C$6),4,IF(AND($A720&gt;=CrashTest!$B$7,$A720&lt;=CrashTest!$C$7),5,0)))))</f>
        <v>4</v>
      </c>
      <c r="J720" s="0" t="n">
        <f aca="false">IF(I720=0,"",IF(I719=I720,MAX(J719,B720),B720))</f>
        <v>3856.1</v>
      </c>
      <c r="K720" s="9" t="n">
        <f aca="false">IF(I720=0,"",B720/J720-1)</f>
        <v>-0.0221856279660797</v>
      </c>
      <c r="L720" s="0" t="n">
        <f aca="false">MATCH($A720,DailyBTC!$A:$A,0)</f>
        <v>1041</v>
      </c>
      <c r="M720" s="8" t="n">
        <f aca="false">INDEX(DailyBTC!$F:$F,$L720)</f>
        <v>4559.10403036541</v>
      </c>
      <c r="N720" s="8" t="n">
        <f aca="false">INDEX(DailyETH!$F:$F,$L720)</f>
        <v>223.528820112325</v>
      </c>
      <c r="O720" s="8" t="n">
        <f aca="false">INDEX(DailyBTC!$B:$B,$L720)</f>
        <v>21157.2449275278</v>
      </c>
      <c r="P720" s="8" t="n">
        <f aca="false">INDEX(DailyETH!$B:$B,$L720)</f>
        <v>1644.7656364699</v>
      </c>
      <c r="Q720" s="9" t="n">
        <f aca="false">LN(M720/M719)</f>
        <v>0.016810220778775</v>
      </c>
      <c r="R720" s="9" t="n">
        <f aca="false">LN(N720/N719)</f>
        <v>0.012093277785141</v>
      </c>
      <c r="S720" s="9" t="n">
        <f aca="false">LN(O720/O719)</f>
        <v>0.0463933022071848</v>
      </c>
      <c r="T720" s="9" t="n">
        <f aca="false">LN(P720/P719)</f>
        <v>0.0724632392109366</v>
      </c>
      <c r="U720" s="9" t="n">
        <f aca="false">M720/M719-1</f>
        <v>0.0169523075937692</v>
      </c>
      <c r="V720" s="9" t="n">
        <f aca="false">O720/O719-1</f>
        <v>0.0474863086286754</v>
      </c>
    </row>
    <row r="721" customFormat="false" ht="15" hidden="false" customHeight="false" outlineLevel="0" collapsed="false">
      <c r="A721" s="5" t="n">
        <v>44872</v>
      </c>
      <c r="B721" s="6" t="n">
        <v>3806.8</v>
      </c>
      <c r="C721" s="9" t="n">
        <f aca="false">B721/B720-1</f>
        <v>0.00961398204505981</v>
      </c>
      <c r="D721" s="9" t="n">
        <f aca="false">LN(B721/B720)</f>
        <v>0.00956806180267356</v>
      </c>
      <c r="E721" s="9" t="n">
        <f aca="false">B721/B716-1</f>
        <v>-0.016833764637214</v>
      </c>
      <c r="F721" s="9" t="n">
        <f aca="false">B721/B700-1</f>
        <v>0.0459218718231924</v>
      </c>
      <c r="G721" s="0" t="n">
        <f aca="false">MAX(G720,B721)</f>
        <v>4796.56</v>
      </c>
      <c r="H721" s="9" t="n">
        <f aca="false">B721/G721-1</f>
        <v>-0.206347882649232</v>
      </c>
      <c r="I721" s="0" t="n">
        <f aca="false">IF(AND($A721&gt;=CrashTest!$B$3,$A721&lt;=CrashTest!$C$3),1,IF(AND($A721&gt;=CrashTest!$B$4,$A721&lt;=CrashTest!$C$4),2,IF(AND($A721&gt;=CrashTest!$B$5,$A721&lt;=CrashTest!$C$5),3,IF(AND($A721&gt;=CrashTest!$B$6,$A721&lt;=CrashTest!$C$6),4,IF(AND($A721&gt;=CrashTest!$B$7,$A721&lt;=CrashTest!$C$7),5,0)))))</f>
        <v>4</v>
      </c>
      <c r="J721" s="0" t="n">
        <f aca="false">IF(I721=0,"",IF(I720=I721,MAX(J720,B721),B721))</f>
        <v>3856.1</v>
      </c>
      <c r="K721" s="9" t="n">
        <f aca="false">IF(I721=0,"",B721/J721-1)</f>
        <v>-0.0127849381499442</v>
      </c>
      <c r="L721" s="0" t="n">
        <f aca="false">MATCH($A721,DailyBTC!$A:$A,0)</f>
        <v>1044</v>
      </c>
      <c r="M721" s="8" t="n">
        <f aca="false">INDEX(DailyBTC!$F:$F,$L721)</f>
        <v>4524.23619751915</v>
      </c>
      <c r="N721" s="8" t="n">
        <f aca="false">INDEX(DailyETH!$F:$F,$L721)</f>
        <v>223.083977712362</v>
      </c>
      <c r="O721" s="8" t="n">
        <f aca="false">INDEX(DailyBTC!$B:$B,$L721)</f>
        <v>20568.5651183518</v>
      </c>
      <c r="P721" s="8" t="n">
        <f aca="false">INDEX(DailyETH!$B:$B,$L721)</f>
        <v>1567.4638132671</v>
      </c>
      <c r="Q721" s="9" t="n">
        <f aca="false">LN(M721/M720)</f>
        <v>-0.00767735287582789</v>
      </c>
      <c r="R721" s="9" t="n">
        <f aca="false">LN(N721/N720)</f>
        <v>-0.00199207254801842</v>
      </c>
      <c r="S721" s="9" t="n">
        <f aca="false">LN(O721/O720)</f>
        <v>-0.0282184514040197</v>
      </c>
      <c r="T721" s="9" t="n">
        <f aca="false">LN(P721/P720)</f>
        <v>-0.0481389962129866</v>
      </c>
      <c r="U721" s="9" t="n">
        <f aca="false">M721/M720-1</f>
        <v>-0.00764795727713652</v>
      </c>
      <c r="V721" s="9" t="n">
        <f aca="false">O721/O720-1</f>
        <v>-0.0278240296027423</v>
      </c>
    </row>
    <row r="722" customFormat="false" ht="15" hidden="false" customHeight="false" outlineLevel="0" collapsed="false">
      <c r="A722" s="5" t="n">
        <v>44873</v>
      </c>
      <c r="B722" s="6" t="n">
        <v>3828.11</v>
      </c>
      <c r="C722" s="9" t="n">
        <f aca="false">B722/B721-1</f>
        <v>0.00559787748239993</v>
      </c>
      <c r="D722" s="9" t="n">
        <f aca="false">LN(B722/B721)</f>
        <v>0.0055822675939801</v>
      </c>
      <c r="E722" s="9" t="n">
        <f aca="false">B722/B717-1</f>
        <v>-0.0072586291849277</v>
      </c>
      <c r="F722" s="9" t="n">
        <f aca="false">B722/B701-1</f>
        <v>0.0597166972558334</v>
      </c>
      <c r="G722" s="0" t="n">
        <f aca="false">MAX(G721,B722)</f>
        <v>4796.56</v>
      </c>
      <c r="H722" s="9" t="n">
        <f aca="false">B722/G722-1</f>
        <v>-0.201905115332655</v>
      </c>
      <c r="I722" s="0" t="n">
        <f aca="false">IF(AND($A722&gt;=CrashTest!$B$3,$A722&lt;=CrashTest!$C$3),1,IF(AND($A722&gt;=CrashTest!$B$4,$A722&lt;=CrashTest!$C$4),2,IF(AND($A722&gt;=CrashTest!$B$5,$A722&lt;=CrashTest!$C$5),3,IF(AND($A722&gt;=CrashTest!$B$6,$A722&lt;=CrashTest!$C$6),4,IF(AND($A722&gt;=CrashTest!$B$7,$A722&lt;=CrashTest!$C$7),5,0)))))</f>
        <v>4</v>
      </c>
      <c r="J722" s="0" t="n">
        <f aca="false">IF(I722=0,"",IF(I721=I722,MAX(J721,B722),B722))</f>
        <v>3856.1</v>
      </c>
      <c r="K722" s="9" t="n">
        <f aca="false">IF(I722=0,"",B722/J722-1)</f>
        <v>-0.0072586291849277</v>
      </c>
      <c r="L722" s="0" t="n">
        <f aca="false">MATCH($A722,DailyBTC!$A:$A,0)</f>
        <v>1045</v>
      </c>
      <c r="M722" s="8" t="n">
        <f aca="false">INDEX(DailyBTC!$F:$F,$L722)</f>
        <v>4330.9788432724</v>
      </c>
      <c r="N722" s="8" t="n">
        <f aca="false">INDEX(DailyETH!$F:$F,$L722)</f>
        <v>212.401808018446</v>
      </c>
      <c r="O722" s="8" t="n">
        <f aca="false">INDEX(DailyBTC!$B:$B,$L722)</f>
        <v>18520.971163647</v>
      </c>
      <c r="P722" s="8" t="n">
        <f aca="false">INDEX(DailyETH!$B:$B,$L722)</f>
        <v>1331.86717884278</v>
      </c>
      <c r="Q722" s="9" t="n">
        <f aca="false">LN(M722/M721)</f>
        <v>-0.0436551895074088</v>
      </c>
      <c r="R722" s="9" t="n">
        <f aca="false">LN(N722/N721)</f>
        <v>-0.0490684805813673</v>
      </c>
      <c r="S722" s="9" t="n">
        <f aca="false">LN(O722/O721)</f>
        <v>-0.104860278711377</v>
      </c>
      <c r="T722" s="9" t="n">
        <f aca="false">LN(P722/P721)</f>
        <v>-0.162877056060668</v>
      </c>
      <c r="U722" s="9" t="n">
        <f aca="false">M722/M721-1</f>
        <v>-0.0427160178667769</v>
      </c>
      <c r="V722" s="9" t="n">
        <f aca="false">O722/O721-1</f>
        <v>-0.0995496741227654</v>
      </c>
    </row>
    <row r="723" customFormat="false" ht="15" hidden="false" customHeight="false" outlineLevel="0" collapsed="false">
      <c r="A723" s="5" t="n">
        <v>44874</v>
      </c>
      <c r="B723" s="6" t="n">
        <v>3748.57</v>
      </c>
      <c r="C723" s="9" t="n">
        <f aca="false">B723/B722-1</f>
        <v>-0.0207778773337234</v>
      </c>
      <c r="D723" s="9" t="n">
        <f aca="false">LN(B723/B722)</f>
        <v>-0.0209967748870899</v>
      </c>
      <c r="E723" s="9" t="n">
        <f aca="false">B723/B718-1</f>
        <v>-0.00295769066066609</v>
      </c>
      <c r="F723" s="9" t="n">
        <f aca="false">B723/B702-1</f>
        <v>0.0445074174385038</v>
      </c>
      <c r="G723" s="0" t="n">
        <f aca="false">MAX(G722,B723)</f>
        <v>4796.56</v>
      </c>
      <c r="H723" s="9" t="n">
        <f aca="false">B723/G723-1</f>
        <v>-0.218487832946945</v>
      </c>
      <c r="I723" s="0" t="n">
        <f aca="false">IF(AND($A723&gt;=CrashTest!$B$3,$A723&lt;=CrashTest!$C$3),1,IF(AND($A723&gt;=CrashTest!$B$4,$A723&lt;=CrashTest!$C$4),2,IF(AND($A723&gt;=CrashTest!$B$5,$A723&lt;=CrashTest!$C$5),3,IF(AND($A723&gt;=CrashTest!$B$6,$A723&lt;=CrashTest!$C$6),4,IF(AND($A723&gt;=CrashTest!$B$7,$A723&lt;=CrashTest!$C$7),5,0)))))</f>
        <v>4</v>
      </c>
      <c r="J723" s="0" t="n">
        <f aca="false">IF(I723=0,"",IF(I722=I723,MAX(J722,B723),B723))</f>
        <v>3856.1</v>
      </c>
      <c r="K723" s="9" t="n">
        <f aca="false">IF(I723=0,"",B723/J723-1)</f>
        <v>-0.0278856876118357</v>
      </c>
      <c r="L723" s="0" t="n">
        <f aca="false">MATCH($A723,DailyBTC!$A:$A,0)</f>
        <v>1046</v>
      </c>
      <c r="M723" s="8" t="n">
        <f aca="false">INDEX(DailyBTC!$F:$F,$L723)</f>
        <v>4145.78126939731</v>
      </c>
      <c r="N723" s="8" t="n">
        <f aca="false">INDEX(DailyETH!$F:$F,$L723)</f>
        <v>203.299762830849</v>
      </c>
      <c r="O723" s="8" t="n">
        <f aca="false">INDEX(DailyBTC!$B:$B,$L723)</f>
        <v>15758.2912819988</v>
      </c>
      <c r="P723" s="8" t="n">
        <f aca="false">INDEX(DailyETH!$B:$B,$L723)</f>
        <v>1092.99871040327</v>
      </c>
      <c r="Q723" s="9" t="n">
        <f aca="false">LN(M723/M722)</f>
        <v>-0.043702321666022</v>
      </c>
      <c r="R723" s="9" t="n">
        <f aca="false">LN(N723/N722)</f>
        <v>-0.0437982476227436</v>
      </c>
      <c r="S723" s="9" t="n">
        <f aca="false">LN(O723/O722)</f>
        <v>-0.161537009126261</v>
      </c>
      <c r="T723" s="9" t="n">
        <f aca="false">LN(P723/P722)</f>
        <v>-0.197656822237984</v>
      </c>
      <c r="U723" s="9" t="n">
        <f aca="false">M723/M722-1</f>
        <v>-0.0427611356640028</v>
      </c>
      <c r="V723" s="9" t="n">
        <f aca="false">O723/O722-1</f>
        <v>-0.149164957778823</v>
      </c>
    </row>
    <row r="724" customFormat="false" ht="15" hidden="false" customHeight="false" outlineLevel="0" collapsed="false">
      <c r="A724" s="5" t="n">
        <v>44875</v>
      </c>
      <c r="B724" s="6" t="n">
        <v>3956.37</v>
      </c>
      <c r="C724" s="9" t="n">
        <f aca="false">B724/B723-1</f>
        <v>0.0554344723454543</v>
      </c>
      <c r="D724" s="9" t="n">
        <f aca="false">LN(B724/B723)</f>
        <v>0.0539525042809639</v>
      </c>
      <c r="E724" s="9" t="n">
        <f aca="false">B724/B719-1</f>
        <v>0.0635717722835891</v>
      </c>
      <c r="F724" s="9" t="n">
        <f aca="false">B724/B703-1</f>
        <v>0.106048872947669</v>
      </c>
      <c r="G724" s="0" t="n">
        <f aca="false">MAX(G723,B724)</f>
        <v>4796.56</v>
      </c>
      <c r="H724" s="9" t="n">
        <f aca="false">B724/G724-1</f>
        <v>-0.175165118334807</v>
      </c>
      <c r="I724" s="0" t="n">
        <f aca="false">IF(AND($A724&gt;=CrashTest!$B$3,$A724&lt;=CrashTest!$C$3),1,IF(AND($A724&gt;=CrashTest!$B$4,$A724&lt;=CrashTest!$C$4),2,IF(AND($A724&gt;=CrashTest!$B$5,$A724&lt;=CrashTest!$C$5),3,IF(AND($A724&gt;=CrashTest!$B$6,$A724&lt;=CrashTest!$C$6),4,IF(AND($A724&gt;=CrashTest!$B$7,$A724&lt;=CrashTest!$C$7),5,0)))))</f>
        <v>4</v>
      </c>
      <c r="J724" s="0" t="n">
        <f aca="false">IF(I724=0,"",IF(I723=I724,MAX(J723,B724),B724))</f>
        <v>3956.37</v>
      </c>
      <c r="K724" s="9" t="n">
        <f aca="false">IF(I724=0,"",B724/J724-1)</f>
        <v>0</v>
      </c>
      <c r="L724" s="0" t="n">
        <f aca="false">MATCH($A724,DailyBTC!$A:$A,0)</f>
        <v>1047</v>
      </c>
      <c r="M724" s="8" t="n">
        <f aca="false">INDEX(DailyBTC!$F:$F,$L724)</f>
        <v>4275.73706349491</v>
      </c>
      <c r="N724" s="8" t="n">
        <f aca="false">INDEX(DailyETH!$F:$F,$L724)</f>
        <v>212.601922061994</v>
      </c>
      <c r="O724" s="8" t="n">
        <f aca="false">INDEX(DailyBTC!$B:$B,$L724)</f>
        <v>17541.5602866745</v>
      </c>
      <c r="P724" s="8" t="n">
        <f aca="false">INDEX(DailyETH!$B:$B,$L724)</f>
        <v>1297.56088690824</v>
      </c>
      <c r="Q724" s="9" t="n">
        <f aca="false">LN(M724/M723)</f>
        <v>0.0308652444383997</v>
      </c>
      <c r="R724" s="9" t="n">
        <f aca="false">LN(N724/N723)</f>
        <v>0.0447399525734201</v>
      </c>
      <c r="S724" s="9" t="n">
        <f aca="false">LN(O724/O723)</f>
        <v>0.10720628153968</v>
      </c>
      <c r="T724" s="9" t="n">
        <f aca="false">LN(P724/P723)</f>
        <v>0.171561231958313</v>
      </c>
      <c r="U724" s="9" t="n">
        <f aca="false">M724/M723-1</f>
        <v>0.0313465148431475</v>
      </c>
      <c r="V724" s="9" t="n">
        <f aca="false">O724/O723-1</f>
        <v>0.113163855951361</v>
      </c>
    </row>
    <row r="725" customFormat="false" ht="15" hidden="false" customHeight="false" outlineLevel="0" collapsed="false">
      <c r="A725" s="5" t="n">
        <v>44876</v>
      </c>
      <c r="B725" s="6" t="n">
        <v>3992.93</v>
      </c>
      <c r="C725" s="9" t="n">
        <f aca="false">B725/B724-1</f>
        <v>0.00924079396012001</v>
      </c>
      <c r="D725" s="9" t="n">
        <f aca="false">LN(B725/B724)</f>
        <v>0.00919835904482699</v>
      </c>
      <c r="E725" s="9" t="n">
        <f aca="false">B725/B720-1</f>
        <v>0.0589781331635968</v>
      </c>
      <c r="F725" s="9" t="n">
        <f aca="false">B725/B704-1</f>
        <v>0.0880185072658457</v>
      </c>
      <c r="G725" s="0" t="n">
        <f aca="false">MAX(G724,B725)</f>
        <v>4796.56</v>
      </c>
      <c r="H725" s="9" t="n">
        <f aca="false">B725/G725-1</f>
        <v>-0.167542989142219</v>
      </c>
      <c r="I725" s="0" t="n">
        <f aca="false">IF(AND($A725&gt;=CrashTest!$B$3,$A725&lt;=CrashTest!$C$3),1,IF(AND($A725&gt;=CrashTest!$B$4,$A725&lt;=CrashTest!$C$4),2,IF(AND($A725&gt;=CrashTest!$B$5,$A725&lt;=CrashTest!$C$5),3,IF(AND($A725&gt;=CrashTest!$B$6,$A725&lt;=CrashTest!$C$6),4,IF(AND($A725&gt;=CrashTest!$B$7,$A725&lt;=CrashTest!$C$7),5,0)))))</f>
        <v>4</v>
      </c>
      <c r="J725" s="0" t="n">
        <f aca="false">IF(I725=0,"",IF(I724=I725,MAX(J724,B725),B725))</f>
        <v>3992.93</v>
      </c>
      <c r="K725" s="9" t="n">
        <f aca="false">IF(I725=0,"",B725/J725-1)</f>
        <v>0</v>
      </c>
      <c r="L725" s="0" t="n">
        <f aca="false">MATCH($A725,DailyBTC!$A:$A,0)</f>
        <v>1048</v>
      </c>
      <c r="M725" s="8" t="n">
        <f aca="false">INDEX(DailyBTC!$F:$F,$L725)</f>
        <v>4186.46909275474</v>
      </c>
      <c r="N725" s="8" t="n">
        <f aca="false">INDEX(DailyETH!$F:$F,$L725)</f>
        <v>210.01688984346</v>
      </c>
      <c r="O725" s="8" t="n">
        <f aca="false">INDEX(DailyBTC!$B:$B,$L725)</f>
        <v>16916.8506312098</v>
      </c>
      <c r="P725" s="8" t="n">
        <f aca="false">INDEX(DailyETH!$B:$B,$L725)</f>
        <v>1280.90110344828</v>
      </c>
      <c r="Q725" s="9" t="n">
        <f aca="false">LN(M725/M724)</f>
        <v>-0.0210988200034245</v>
      </c>
      <c r="R725" s="9" t="n">
        <f aca="false">LN(N725/N724)</f>
        <v>-0.0122335513008066</v>
      </c>
      <c r="S725" s="9" t="n">
        <f aca="false">LN(O725/O724)</f>
        <v>-0.0362627349524659</v>
      </c>
      <c r="T725" s="9" t="n">
        <f aca="false">LN(P725/P724)</f>
        <v>-0.0129224439652628</v>
      </c>
      <c r="U725" s="9" t="n">
        <f aca="false">M725/M724-1</f>
        <v>-0.020877797070901</v>
      </c>
      <c r="V725" s="9" t="n">
        <f aca="false">O725/O724-1</f>
        <v>-0.0356131179470541</v>
      </c>
    </row>
    <row r="726" customFormat="false" ht="15" hidden="false" customHeight="false" outlineLevel="0" collapsed="false">
      <c r="A726" s="5" t="n">
        <v>44879</v>
      </c>
      <c r="B726" s="6" t="n">
        <v>3957.25</v>
      </c>
      <c r="C726" s="9" t="n">
        <f aca="false">B726/B725-1</f>
        <v>-0.00893579401592315</v>
      </c>
      <c r="D726" s="9" t="n">
        <f aca="false">LN(B726/B725)</f>
        <v>-0.00897595766502174</v>
      </c>
      <c r="E726" s="9" t="n">
        <f aca="false">B726/B721-1</f>
        <v>0.0395213827886938</v>
      </c>
      <c r="F726" s="9" t="n">
        <f aca="false">B726/B705-1</f>
        <v>0.104429999972091</v>
      </c>
      <c r="G726" s="0" t="n">
        <f aca="false">MAX(G725,B726)</f>
        <v>4796.56</v>
      </c>
      <c r="H726" s="9" t="n">
        <f aca="false">B726/G726-1</f>
        <v>-0.174981653518355</v>
      </c>
      <c r="I726" s="0" t="n">
        <f aca="false">IF(AND($A726&gt;=CrashTest!$B$3,$A726&lt;=CrashTest!$C$3),1,IF(AND($A726&gt;=CrashTest!$B$4,$A726&lt;=CrashTest!$C$4),2,IF(AND($A726&gt;=CrashTest!$B$5,$A726&lt;=CrashTest!$C$5),3,IF(AND($A726&gt;=CrashTest!$B$6,$A726&lt;=CrashTest!$C$6),4,IF(AND($A726&gt;=CrashTest!$B$7,$A726&lt;=CrashTest!$C$7),5,0)))))</f>
        <v>4</v>
      </c>
      <c r="J726" s="0" t="n">
        <f aca="false">IF(I726=0,"",IF(I725=I726,MAX(J725,B726),B726))</f>
        <v>3992.93</v>
      </c>
      <c r="K726" s="9" t="n">
        <f aca="false">IF(I726=0,"",B726/J726-1)</f>
        <v>-0.00893579401592315</v>
      </c>
      <c r="L726" s="0" t="n">
        <f aca="false">MATCH($A726,DailyBTC!$A:$A,0)</f>
        <v>1051</v>
      </c>
      <c r="M726" s="8" t="n">
        <f aca="false">INDEX(DailyBTC!$F:$F,$L726)</f>
        <v>4192.45779273523</v>
      </c>
      <c r="N726" s="8" t="n">
        <f aca="false">INDEX(DailyETH!$F:$F,$L726)</f>
        <v>205.945196579318</v>
      </c>
      <c r="O726" s="8" t="n">
        <f aca="false">INDEX(DailyBTC!$B:$B,$L726)</f>
        <v>16629.4784146698</v>
      </c>
      <c r="P726" s="8" t="n">
        <f aca="false">INDEX(DailyETH!$B:$B,$L726)</f>
        <v>1240.72447603741</v>
      </c>
      <c r="Q726" s="9" t="n">
        <f aca="false">LN(M726/M725)</f>
        <v>0.00142946730102836</v>
      </c>
      <c r="R726" s="9" t="n">
        <f aca="false">LN(N726/N725)</f>
        <v>-0.0195778579363329</v>
      </c>
      <c r="S726" s="9" t="n">
        <f aca="false">LN(O726/O725)</f>
        <v>-0.0171332753538815</v>
      </c>
      <c r="T726" s="9" t="n">
        <f aca="false">LN(P726/P725)</f>
        <v>-0.031868353442436</v>
      </c>
      <c r="U726" s="9" t="n">
        <f aca="false">M726/M725-1</f>
        <v>0.00143048947640811</v>
      </c>
      <c r="V726" s="9" t="n">
        <f aca="false">O726/O725-1</f>
        <v>-0.016987335456508</v>
      </c>
    </row>
    <row r="727" customFormat="false" ht="15" hidden="false" customHeight="false" outlineLevel="0" collapsed="false">
      <c r="A727" s="5" t="n">
        <v>44880</v>
      </c>
      <c r="B727" s="6" t="n">
        <v>3991.73</v>
      </c>
      <c r="C727" s="9" t="n">
        <f aca="false">B727/B726-1</f>
        <v>0.00871312148588044</v>
      </c>
      <c r="D727" s="9" t="n">
        <f aca="false">LN(B727/B726)</f>
        <v>0.00867538130759781</v>
      </c>
      <c r="E727" s="9" t="n">
        <f aca="false">B727/B722-1</f>
        <v>0.0427417184981622</v>
      </c>
      <c r="F727" s="9" t="n">
        <f aca="false">B727/B706-1</f>
        <v>0.0853138297149227</v>
      </c>
      <c r="G727" s="0" t="n">
        <f aca="false">MAX(G726,B727)</f>
        <v>4796.56</v>
      </c>
      <c r="H727" s="9" t="n">
        <f aca="false">B727/G727-1</f>
        <v>-0.16779316843738</v>
      </c>
      <c r="I727" s="0" t="n">
        <f aca="false">IF(AND($A727&gt;=CrashTest!$B$3,$A727&lt;=CrashTest!$C$3),1,IF(AND($A727&gt;=CrashTest!$B$4,$A727&lt;=CrashTest!$C$4),2,IF(AND($A727&gt;=CrashTest!$B$5,$A727&lt;=CrashTest!$C$5),3,IF(AND($A727&gt;=CrashTest!$B$6,$A727&lt;=CrashTest!$C$6),4,IF(AND($A727&gt;=CrashTest!$B$7,$A727&lt;=CrashTest!$C$7),5,0)))))</f>
        <v>4</v>
      </c>
      <c r="J727" s="0" t="n">
        <f aca="false">IF(I727=0,"",IF(I726=I727,MAX(J726,B727),B727))</f>
        <v>3992.93</v>
      </c>
      <c r="K727" s="9" t="n">
        <f aca="false">IF(I727=0,"",B727/J727-1)</f>
        <v>-0.000300531188876296</v>
      </c>
      <c r="L727" s="0" t="n">
        <f aca="false">MATCH($A727,DailyBTC!$A:$A,0)</f>
        <v>1052</v>
      </c>
      <c r="M727" s="8" t="n">
        <f aca="false">INDEX(DailyBTC!$F:$F,$L727)</f>
        <v>4173.35550104044</v>
      </c>
      <c r="N727" s="8" t="n">
        <f aca="false">INDEX(DailyETH!$F:$F,$L727)</f>
        <v>204.326080795441</v>
      </c>
      <c r="O727" s="8" t="n">
        <f aca="false">INDEX(DailyBTC!$B:$B,$L727)</f>
        <v>16855.59378609</v>
      </c>
      <c r="P727" s="8" t="n">
        <f aca="false">INDEX(DailyETH!$B:$B,$L727)</f>
        <v>1249.54837960257</v>
      </c>
      <c r="Q727" s="9" t="n">
        <f aca="false">LN(M727/M726)</f>
        <v>-0.00456675859778847</v>
      </c>
      <c r="R727" s="9" t="n">
        <f aca="false">LN(N727/N726)</f>
        <v>-0.00789294439496494</v>
      </c>
      <c r="S727" s="9" t="n">
        <f aca="false">LN(O727/O726)</f>
        <v>0.0135056485502326</v>
      </c>
      <c r="T727" s="9" t="n">
        <f aca="false">LN(P727/P726)</f>
        <v>0.00708672583762754</v>
      </c>
      <c r="U727" s="9" t="n">
        <f aca="false">M727/M726-1</f>
        <v>-0.00455634681114514</v>
      </c>
      <c r="V727" s="9" t="n">
        <f aca="false">O727/O726-1</f>
        <v>0.0135972617890849</v>
      </c>
    </row>
    <row r="728" customFormat="false" ht="15" hidden="false" customHeight="false" outlineLevel="0" collapsed="false">
      <c r="A728" s="5" t="n">
        <v>44881</v>
      </c>
      <c r="B728" s="6" t="n">
        <v>3958.79</v>
      </c>
      <c r="C728" s="9" t="n">
        <f aca="false">B728/B727-1</f>
        <v>-0.00825206113639954</v>
      </c>
      <c r="D728" s="9" t="n">
        <f aca="false">LN(B728/B727)</f>
        <v>-0.00828629787208508</v>
      </c>
      <c r="E728" s="9" t="n">
        <f aca="false">B728/B723-1</f>
        <v>0.0560800518597757</v>
      </c>
      <c r="F728" s="9" t="n">
        <f aca="false">B728/B707-1</f>
        <v>0.0641965817020522</v>
      </c>
      <c r="G728" s="0" t="n">
        <f aca="false">MAX(G727,B728)</f>
        <v>4796.56</v>
      </c>
      <c r="H728" s="9" t="n">
        <f aca="false">B728/G728-1</f>
        <v>-0.174660590089564</v>
      </c>
      <c r="I728" s="0" t="n">
        <f aca="false">IF(AND($A728&gt;=CrashTest!$B$3,$A728&lt;=CrashTest!$C$3),1,IF(AND($A728&gt;=CrashTest!$B$4,$A728&lt;=CrashTest!$C$4),2,IF(AND($A728&gt;=CrashTest!$B$5,$A728&lt;=CrashTest!$C$5),3,IF(AND($A728&gt;=CrashTest!$B$6,$A728&lt;=CrashTest!$C$6),4,IF(AND($A728&gt;=CrashTest!$B$7,$A728&lt;=CrashTest!$C$7),5,0)))))</f>
        <v>4</v>
      </c>
      <c r="J728" s="0" t="n">
        <f aca="false">IF(I728=0,"",IF(I727=I728,MAX(J727,B728),B728))</f>
        <v>3992.93</v>
      </c>
      <c r="K728" s="9" t="n">
        <f aca="false">IF(I728=0,"",B728/J728-1)</f>
        <v>-0.00855011232353176</v>
      </c>
      <c r="L728" s="0" t="n">
        <f aca="false">MATCH($A728,DailyBTC!$A:$A,0)</f>
        <v>1053</v>
      </c>
      <c r="M728" s="8" t="n">
        <f aca="false">INDEX(DailyBTC!$F:$F,$L728)</f>
        <v>4180.99025789902</v>
      </c>
      <c r="N728" s="8" t="n">
        <f aca="false">INDEX(DailyETH!$F:$F,$L728)</f>
        <v>203.997867883457</v>
      </c>
      <c r="O728" s="8" t="n">
        <f aca="false">INDEX(DailyBTC!$B:$B,$L728)</f>
        <v>16659.6063345996</v>
      </c>
      <c r="P728" s="8" t="n">
        <f aca="false">INDEX(DailyETH!$B:$B,$L728)</f>
        <v>1214.79349853887</v>
      </c>
      <c r="Q728" s="9" t="n">
        <f aca="false">LN(M728/M727)</f>
        <v>0.00182773354234356</v>
      </c>
      <c r="R728" s="9" t="n">
        <f aca="false">LN(N728/N727)</f>
        <v>-0.00160761074011276</v>
      </c>
      <c r="S728" s="9" t="n">
        <f aca="false">LN(O728/O727)</f>
        <v>-0.0116955700585823</v>
      </c>
      <c r="T728" s="9" t="n">
        <f aca="false">LN(P728/P727)</f>
        <v>-0.0282080874156734</v>
      </c>
      <c r="U728" s="9" t="n">
        <f aca="false">M728/M727-1</f>
        <v>0.00182940486538374</v>
      </c>
      <c r="V728" s="9" t="n">
        <f aca="false">O728/O727-1</f>
        <v>-0.0116274427337076</v>
      </c>
    </row>
    <row r="729" customFormat="false" ht="15" hidden="false" customHeight="false" outlineLevel="0" collapsed="false">
      <c r="A729" s="5" t="n">
        <v>44882</v>
      </c>
      <c r="B729" s="6" t="n">
        <v>3946.56</v>
      </c>
      <c r="C729" s="9" t="n">
        <f aca="false">B729/B728-1</f>
        <v>-0.00308932779965598</v>
      </c>
      <c r="D729" s="9" t="n">
        <f aca="false">LN(B729/B728)</f>
        <v>-0.00309410962373716</v>
      </c>
      <c r="E729" s="9" t="n">
        <f aca="false">B729/B724-1</f>
        <v>-0.00247954564411312</v>
      </c>
      <c r="F729" s="9" t="n">
        <f aca="false">B729/B708-1</f>
        <v>0.0680349430065275</v>
      </c>
      <c r="G729" s="0" t="n">
        <f aca="false">MAX(G728,B729)</f>
        <v>4796.56</v>
      </c>
      <c r="H729" s="9" t="n">
        <f aca="false">B729/G729-1</f>
        <v>-0.177210334072752</v>
      </c>
      <c r="I729" s="0" t="n">
        <f aca="false">IF(AND($A729&gt;=CrashTest!$B$3,$A729&lt;=CrashTest!$C$3),1,IF(AND($A729&gt;=CrashTest!$B$4,$A729&lt;=CrashTest!$C$4),2,IF(AND($A729&gt;=CrashTest!$B$5,$A729&lt;=CrashTest!$C$5),3,IF(AND($A729&gt;=CrashTest!$B$6,$A729&lt;=CrashTest!$C$6),4,IF(AND($A729&gt;=CrashTest!$B$7,$A729&lt;=CrashTest!$C$7),5,0)))))</f>
        <v>4</v>
      </c>
      <c r="J729" s="0" t="n">
        <f aca="false">IF(I729=0,"",IF(I728=I729,MAX(J728,B729),B729))</f>
        <v>3992.93</v>
      </c>
      <c r="K729" s="9" t="n">
        <f aca="false">IF(I729=0,"",B729/J729-1)</f>
        <v>-0.0116130260234965</v>
      </c>
      <c r="L729" s="0" t="n">
        <f aca="false">MATCH($A729,DailyBTC!$A:$A,0)</f>
        <v>1054</v>
      </c>
      <c r="M729" s="8" t="n">
        <f aca="false">INDEX(DailyBTC!$F:$F,$L729)</f>
        <v>4173.27696779387</v>
      </c>
      <c r="N729" s="8" t="n">
        <f aca="false">INDEX(DailyETH!$F:$F,$L729)</f>
        <v>203.793075271664</v>
      </c>
      <c r="O729" s="8" t="n">
        <f aca="false">INDEX(DailyBTC!$B:$B,$L729)</f>
        <v>16675.1790204559</v>
      </c>
      <c r="P729" s="8" t="n">
        <f aca="false">INDEX(DailyETH!$B:$B,$L729)</f>
        <v>1199.72255055523</v>
      </c>
      <c r="Q729" s="9" t="n">
        <f aca="false">LN(M729/M728)</f>
        <v>-0.00184655149002899</v>
      </c>
      <c r="R729" s="9" t="n">
        <f aca="false">LN(N729/N728)</f>
        <v>-0.00100440008512618</v>
      </c>
      <c r="S729" s="9" t="n">
        <f aca="false">LN(O729/O728)</f>
        <v>0.00093432051973858</v>
      </c>
      <c r="T729" s="9" t="n">
        <f aca="false">LN(P729/P728)</f>
        <v>-0.0124837801067002</v>
      </c>
      <c r="U729" s="9" t="n">
        <f aca="false">M729/M728-1</f>
        <v>-0.00184484766272264</v>
      </c>
      <c r="V729" s="9" t="n">
        <f aca="false">O729/O728-1</f>
        <v>0.000934757133123743</v>
      </c>
    </row>
    <row r="730" customFormat="false" ht="15" hidden="false" customHeight="false" outlineLevel="0" collapsed="false">
      <c r="A730" s="5" t="n">
        <v>44883</v>
      </c>
      <c r="B730" s="6" t="n">
        <v>3965.34</v>
      </c>
      <c r="C730" s="9" t="n">
        <f aca="false">B730/B729-1</f>
        <v>0.00475857455606921</v>
      </c>
      <c r="D730" s="9" t="n">
        <f aca="false">LN(B730/B729)</f>
        <v>0.00474728833023559</v>
      </c>
      <c r="E730" s="9" t="n">
        <f aca="false">B730/B725-1</f>
        <v>-0.0069097129175818</v>
      </c>
      <c r="F730" s="9" t="n">
        <f aca="false">B730/B709-1</f>
        <v>0.0817179427025081</v>
      </c>
      <c r="G730" s="0" t="n">
        <f aca="false">MAX(G729,B730)</f>
        <v>4796.56</v>
      </c>
      <c r="H730" s="9" t="n">
        <f aca="false">B730/G730-1</f>
        <v>-0.173295028103474</v>
      </c>
      <c r="I730" s="0" t="n">
        <f aca="false">IF(AND($A730&gt;=CrashTest!$B$3,$A730&lt;=CrashTest!$C$3),1,IF(AND($A730&gt;=CrashTest!$B$4,$A730&lt;=CrashTest!$C$4),2,IF(AND($A730&gt;=CrashTest!$B$5,$A730&lt;=CrashTest!$C$5),3,IF(AND($A730&gt;=CrashTest!$B$6,$A730&lt;=CrashTest!$C$6),4,IF(AND($A730&gt;=CrashTest!$B$7,$A730&lt;=CrashTest!$C$7),5,0)))))</f>
        <v>4</v>
      </c>
      <c r="J730" s="0" t="n">
        <f aca="false">IF(I730=0,"",IF(I729=I730,MAX(J729,B730),B730))</f>
        <v>3992.93</v>
      </c>
      <c r="K730" s="9" t="n">
        <f aca="false">IF(I730=0,"",B730/J730-1)</f>
        <v>-0.0069097129175818</v>
      </c>
      <c r="L730" s="0" t="n">
        <f aca="false">MATCH($A730,DailyBTC!$A:$A,0)</f>
        <v>1055</v>
      </c>
      <c r="M730" s="8" t="n">
        <f aca="false">INDEX(DailyBTC!$F:$F,$L730)</f>
        <v>4166.76944545105</v>
      </c>
      <c r="N730" s="8" t="n">
        <f aca="false">INDEX(DailyETH!$F:$F,$L730)</f>
        <v>203.551826817407</v>
      </c>
      <c r="O730" s="8" t="n">
        <f aca="false">INDEX(DailyBTC!$B:$B,$L730)</f>
        <v>16661.5229576271</v>
      </c>
      <c r="P730" s="8" t="n">
        <f aca="false">INDEX(DailyETH!$B:$B,$L730)</f>
        <v>1209.4787565751</v>
      </c>
      <c r="Q730" s="9" t="n">
        <f aca="false">LN(M730/M729)</f>
        <v>-0.00156054854877969</v>
      </c>
      <c r="R730" s="9" t="n">
        <f aca="false">LN(N730/N729)</f>
        <v>-0.0011844924594659</v>
      </c>
      <c r="S730" s="9" t="n">
        <f aca="false">LN(O730/O729)</f>
        <v>-0.000819281019557997</v>
      </c>
      <c r="T730" s="9" t="n">
        <f aca="false">LN(P730/P729)</f>
        <v>0.00809916491577105</v>
      </c>
      <c r="U730" s="9" t="n">
        <f aca="false">M730/M729-1</f>
        <v>-0.00155933152604981</v>
      </c>
      <c r="V730" s="9" t="n">
        <f aca="false">O730/O729-1</f>
        <v>-0.000818945500497881</v>
      </c>
    </row>
    <row r="731" customFormat="false" ht="15" hidden="false" customHeight="false" outlineLevel="0" collapsed="false">
      <c r="A731" s="5" t="n">
        <v>44886</v>
      </c>
      <c r="B731" s="6" t="n">
        <v>3949.94</v>
      </c>
      <c r="C731" s="9" t="n">
        <f aca="false">B731/B730-1</f>
        <v>-0.00388365184322159</v>
      </c>
      <c r="D731" s="9" t="n">
        <f aca="false">LN(B731/B730)</f>
        <v>-0.00389121280147629</v>
      </c>
      <c r="E731" s="9" t="n">
        <f aca="false">B731/B726-1</f>
        <v>-0.00184724240318401</v>
      </c>
      <c r="F731" s="9" t="n">
        <f aca="false">B731/B710-1</f>
        <v>0.0525454666577843</v>
      </c>
      <c r="G731" s="0" t="n">
        <f aca="false">MAX(G730,B731)</f>
        <v>4796.56</v>
      </c>
      <c r="H731" s="9" t="n">
        <f aca="false">B731/G731-1</f>
        <v>-0.176505662391381</v>
      </c>
      <c r="I731" s="0" t="n">
        <f aca="false">IF(AND($A731&gt;=CrashTest!$B$3,$A731&lt;=CrashTest!$C$3),1,IF(AND($A731&gt;=CrashTest!$B$4,$A731&lt;=CrashTest!$C$4),2,IF(AND($A731&gt;=CrashTest!$B$5,$A731&lt;=CrashTest!$C$5),3,IF(AND($A731&gt;=CrashTest!$B$6,$A731&lt;=CrashTest!$C$6),4,IF(AND($A731&gt;=CrashTest!$B$7,$A731&lt;=CrashTest!$C$7),5,0)))))</f>
        <v>4</v>
      </c>
      <c r="J731" s="0" t="n">
        <f aca="false">IF(I731=0,"",IF(I730=I731,MAX(J730,B731),B731))</f>
        <v>3992.93</v>
      </c>
      <c r="K731" s="9" t="n">
        <f aca="false">IF(I731=0,"",B731/J731-1)</f>
        <v>-0.0107665298414948</v>
      </c>
      <c r="L731" s="0" t="n">
        <f aca="false">MATCH($A731,DailyBTC!$A:$A,0)</f>
        <v>1058</v>
      </c>
      <c r="M731" s="8" t="n">
        <f aca="false">INDEX(DailyBTC!$F:$F,$L731)</f>
        <v>4126.57743099569</v>
      </c>
      <c r="N731" s="8" t="n">
        <f aca="false">INDEX(DailyETH!$F:$F,$L731)</f>
        <v>201.335246098052</v>
      </c>
      <c r="O731" s="8" t="n">
        <f aca="false">INDEX(DailyBTC!$B:$B,$L731)</f>
        <v>15778.0174047341</v>
      </c>
      <c r="P731" s="8" t="n">
        <f aca="false">INDEX(DailyETH!$B:$B,$L731)</f>
        <v>1107.64197720631</v>
      </c>
      <c r="Q731" s="9" t="n">
        <f aca="false">LN(M731/M730)</f>
        <v>-0.009692668042542</v>
      </c>
      <c r="R731" s="9" t="n">
        <f aca="false">LN(N731/N730)</f>
        <v>-0.0109492399847339</v>
      </c>
      <c r="S731" s="9" t="n">
        <f aca="false">LN(O731/O730)</f>
        <v>-0.0544843788102219</v>
      </c>
      <c r="T731" s="9" t="n">
        <f aca="false">LN(P731/P730)</f>
        <v>-0.0879560762626119</v>
      </c>
      <c r="U731" s="9" t="n">
        <f aca="false">M731/M730-1</f>
        <v>-0.00964584553609971</v>
      </c>
      <c r="V731" s="9" t="n">
        <f aca="false">O731/O730-1</f>
        <v>-0.0530266984080564</v>
      </c>
    </row>
    <row r="732" customFormat="false" ht="15" hidden="false" customHeight="false" outlineLevel="0" collapsed="false">
      <c r="A732" s="5" t="n">
        <v>44887</v>
      </c>
      <c r="B732" s="6" t="n">
        <v>4003.58</v>
      </c>
      <c r="C732" s="9" t="n">
        <f aca="false">B732/B731-1</f>
        <v>0.0135799531132119</v>
      </c>
      <c r="D732" s="9" t="n">
        <f aca="false">LN(B732/B731)</f>
        <v>0.0134885719219574</v>
      </c>
      <c r="E732" s="9" t="n">
        <f aca="false">B732/B727-1</f>
        <v>0.00296863765835864</v>
      </c>
      <c r="F732" s="9" t="n">
        <f aca="false">B732/B711-1</f>
        <v>0.0543117024022077</v>
      </c>
      <c r="G732" s="0" t="n">
        <f aca="false">MAX(G731,B732)</f>
        <v>4796.56</v>
      </c>
      <c r="H732" s="9" t="n">
        <f aca="false">B732/G732-1</f>
        <v>-0.16532264789766</v>
      </c>
      <c r="I732" s="0" t="n">
        <f aca="false">IF(AND($A732&gt;=CrashTest!$B$3,$A732&lt;=CrashTest!$C$3),1,IF(AND($A732&gt;=CrashTest!$B$4,$A732&lt;=CrashTest!$C$4),2,IF(AND($A732&gt;=CrashTest!$B$5,$A732&lt;=CrashTest!$C$5),3,IF(AND($A732&gt;=CrashTest!$B$6,$A732&lt;=CrashTest!$C$6),4,IF(AND($A732&gt;=CrashTest!$B$7,$A732&lt;=CrashTest!$C$7),5,0)))))</f>
        <v>4</v>
      </c>
      <c r="J732" s="0" t="n">
        <f aca="false">IF(I732=0,"",IF(I731=I732,MAX(J731,B732),B732))</f>
        <v>4003.58</v>
      </c>
      <c r="K732" s="9" t="n">
        <f aca="false">IF(I732=0,"",B732/J732-1)</f>
        <v>0</v>
      </c>
      <c r="L732" s="0" t="n">
        <f aca="false">MATCH($A732,DailyBTC!$A:$A,0)</f>
        <v>1059</v>
      </c>
      <c r="M732" s="8" t="n">
        <f aca="false">INDEX(DailyBTC!$F:$F,$L732)</f>
        <v>4131.07287202317</v>
      </c>
      <c r="N732" s="8" t="n">
        <f aca="false">INDEX(DailyETH!$F:$F,$L732)</f>
        <v>200.607329871803</v>
      </c>
      <c r="O732" s="8" t="n">
        <f aca="false">INDEX(DailyBTC!$B:$B,$L732)</f>
        <v>16172.8893445354</v>
      </c>
      <c r="P732" s="8" t="n">
        <f aca="false">INDEX(DailyETH!$B:$B,$L732)</f>
        <v>1134.7735163647</v>
      </c>
      <c r="Q732" s="9" t="n">
        <f aca="false">LN(M732/M731)</f>
        <v>0.00108879434381909</v>
      </c>
      <c r="R732" s="9" t="n">
        <f aca="false">LN(N732/N731)</f>
        <v>-0.00362199510851669</v>
      </c>
      <c r="S732" s="9" t="n">
        <f aca="false">LN(O732/O731)</f>
        <v>0.0247186753529849</v>
      </c>
      <c r="T732" s="9" t="n">
        <f aca="false">LN(P732/P731)</f>
        <v>0.0241996751246634</v>
      </c>
      <c r="U732" s="9" t="n">
        <f aca="false">M732/M731-1</f>
        <v>0.00108938729556196</v>
      </c>
      <c r="V732" s="9" t="n">
        <f aca="false">O732/O731-1</f>
        <v>0.0250267146798064</v>
      </c>
    </row>
    <row r="733" customFormat="false" ht="15" hidden="false" customHeight="false" outlineLevel="0" collapsed="false">
      <c r="A733" s="5" t="n">
        <v>44888</v>
      </c>
      <c r="B733" s="6" t="n">
        <v>4027.26</v>
      </c>
      <c r="C733" s="9" t="n">
        <f aca="false">B733/B732-1</f>
        <v>0.00591470633782776</v>
      </c>
      <c r="D733" s="9" t="n">
        <f aca="false">LN(B733/B732)</f>
        <v>0.00589728313064271</v>
      </c>
      <c r="E733" s="9" t="n">
        <f aca="false">B733/B728-1</f>
        <v>0.0172956888342146</v>
      </c>
      <c r="F733" s="9" t="n">
        <f aca="false">B733/B712-1</f>
        <v>0.043572222610913</v>
      </c>
      <c r="G733" s="0" t="n">
        <f aca="false">MAX(G732,B733)</f>
        <v>4796.56</v>
      </c>
      <c r="H733" s="9" t="n">
        <f aca="false">B733/G733-1</f>
        <v>-0.160385776473139</v>
      </c>
      <c r="I733" s="0" t="n">
        <f aca="false">IF(AND($A733&gt;=CrashTest!$B$3,$A733&lt;=CrashTest!$C$3),1,IF(AND($A733&gt;=CrashTest!$B$4,$A733&lt;=CrashTest!$C$4),2,IF(AND($A733&gt;=CrashTest!$B$5,$A733&lt;=CrashTest!$C$5),3,IF(AND($A733&gt;=CrashTest!$B$6,$A733&lt;=CrashTest!$C$6),4,IF(AND($A733&gt;=CrashTest!$B$7,$A733&lt;=CrashTest!$C$7),5,0)))))</f>
        <v>4</v>
      </c>
      <c r="J733" s="0" t="n">
        <f aca="false">IF(I733=0,"",IF(I732=I733,MAX(J732,B733),B733))</f>
        <v>4027.26</v>
      </c>
      <c r="K733" s="9" t="n">
        <f aca="false">IF(I733=0,"",B733/J733-1)</f>
        <v>0</v>
      </c>
      <c r="L733" s="0" t="n">
        <f aca="false">MATCH($A733,DailyBTC!$A:$A,0)</f>
        <v>1060</v>
      </c>
      <c r="M733" s="8" t="n">
        <f aca="false">INDEX(DailyBTC!$F:$F,$L733)</f>
        <v>4158.75694461519</v>
      </c>
      <c r="N733" s="8" t="n">
        <f aca="false">INDEX(DailyETH!$F:$F,$L733)</f>
        <v>202.55443033128</v>
      </c>
      <c r="O733" s="8" t="n">
        <f aca="false">INDEX(DailyBTC!$B:$B,$L733)</f>
        <v>16574.0617299825</v>
      </c>
      <c r="P733" s="8" t="n">
        <f aca="false">INDEX(DailyETH!$B:$B,$L733)</f>
        <v>1183.16671361777</v>
      </c>
      <c r="Q733" s="9" t="n">
        <f aca="false">LN(M733/M732)</f>
        <v>0.00667906968412184</v>
      </c>
      <c r="R733" s="9" t="n">
        <f aca="false">LN(N733/N732)</f>
        <v>0.0096592275878928</v>
      </c>
      <c r="S733" s="9" t="n">
        <f aca="false">LN(O733/O732)</f>
        <v>0.0245025838004371</v>
      </c>
      <c r="T733" s="9" t="n">
        <f aca="false">LN(P733/P732)</f>
        <v>0.0417614135432956</v>
      </c>
      <c r="U733" s="9" t="n">
        <f aca="false">M733/M732-1</f>
        <v>0.00670142441192589</v>
      </c>
      <c r="V733" s="9" t="n">
        <f aca="false">O733/O732-1</f>
        <v>0.0248052389960023</v>
      </c>
    </row>
    <row r="734" customFormat="false" ht="15" hidden="false" customHeight="false" outlineLevel="0" collapsed="false">
      <c r="A734" s="5" t="n">
        <v>44890</v>
      </c>
      <c r="B734" s="6" t="n">
        <v>4026.12</v>
      </c>
      <c r="C734" s="9" t="n">
        <f aca="false">B734/B733-1</f>
        <v>-0.000283070872007407</v>
      </c>
      <c r="D734" s="9" t="n">
        <f aca="false">LN(B734/B733)</f>
        <v>-0.000283110944129042</v>
      </c>
      <c r="E734" s="9" t="n">
        <f aca="false">B734/B729-1</f>
        <v>0.0201593286305035</v>
      </c>
      <c r="F734" s="9" t="n">
        <f aca="false">B734/B713-1</f>
        <v>0.0510416122800605</v>
      </c>
      <c r="G734" s="0" t="n">
        <f aca="false">MAX(G733,B734)</f>
        <v>4796.56</v>
      </c>
      <c r="H734" s="9" t="n">
        <f aca="false">B734/G734-1</f>
        <v>-0.160623446803543</v>
      </c>
      <c r="I734" s="0" t="n">
        <f aca="false">IF(AND($A734&gt;=CrashTest!$B$3,$A734&lt;=CrashTest!$C$3),1,IF(AND($A734&gt;=CrashTest!$B$4,$A734&lt;=CrashTest!$C$4),2,IF(AND($A734&gt;=CrashTest!$B$5,$A734&lt;=CrashTest!$C$5),3,IF(AND($A734&gt;=CrashTest!$B$6,$A734&lt;=CrashTest!$C$6),4,IF(AND($A734&gt;=CrashTest!$B$7,$A734&lt;=CrashTest!$C$7),5,0)))))</f>
        <v>4</v>
      </c>
      <c r="J734" s="0" t="n">
        <f aca="false">IF(I734=0,"",IF(I733=I734,MAX(J733,B734),B734))</f>
        <v>4027.26</v>
      </c>
      <c r="K734" s="9" t="n">
        <f aca="false">IF(I734=0,"",B734/J734-1)</f>
        <v>-0.000283070872007407</v>
      </c>
      <c r="L734" s="0" t="n">
        <f aca="false">MATCH($A734,DailyBTC!$A:$A,0)</f>
        <v>1062</v>
      </c>
      <c r="M734" s="8" t="n">
        <f aca="false">INDEX(DailyBTC!$F:$F,$L734)</f>
        <v>4168.1664070076</v>
      </c>
      <c r="N734" s="8" t="n">
        <f aca="false">INDEX(DailyETH!$F:$F,$L734)</f>
        <v>203.717387196025</v>
      </c>
      <c r="O734" s="8" t="n">
        <f aca="false">INDEX(DailyBTC!$B:$B,$L734)</f>
        <v>16522.3887767388</v>
      </c>
      <c r="P734" s="8" t="n">
        <f aca="false">INDEX(DailyETH!$B:$B,$L734)</f>
        <v>1199.06187580362</v>
      </c>
      <c r="Q734" s="9" t="n">
        <f aca="false">LN(M734/M733)</f>
        <v>0.00226001033036801</v>
      </c>
      <c r="R734" s="9" t="n">
        <f aca="false">LN(N734/N733)</f>
        <v>0.00572503427998674</v>
      </c>
      <c r="S734" s="9" t="n">
        <f aca="false">LN(O734/O733)</f>
        <v>-0.00312257021153296</v>
      </c>
      <c r="T734" s="9" t="n">
        <f aca="false">LN(P734/P733)</f>
        <v>0.0133449813768824</v>
      </c>
      <c r="U734" s="9" t="n">
        <f aca="false">M734/M733-1</f>
        <v>0.00226256607869124</v>
      </c>
      <c r="V734" s="9" t="n">
        <f aca="false">O734/O733-1</f>
        <v>-0.0031177000596192</v>
      </c>
    </row>
    <row r="735" customFormat="false" ht="15" hidden="false" customHeight="false" outlineLevel="0" collapsed="false">
      <c r="A735" s="5" t="n">
        <v>44893</v>
      </c>
      <c r="B735" s="6" t="n">
        <v>3963.94</v>
      </c>
      <c r="C735" s="9" t="n">
        <f aca="false">B735/B734-1</f>
        <v>-0.015444149702443</v>
      </c>
      <c r="D735" s="9" t="n">
        <f aca="false">LN(B735/B734)</f>
        <v>-0.015564652905563</v>
      </c>
      <c r="E735" s="9" t="n">
        <f aca="false">B735/B730-1</f>
        <v>-0.000353059258474731</v>
      </c>
      <c r="F735" s="9" t="n">
        <f aca="false">B735/B714-1</f>
        <v>0.0411420166522207</v>
      </c>
      <c r="G735" s="0" t="n">
        <f aca="false">MAX(G734,B735)</f>
        <v>4796.56</v>
      </c>
      <c r="H735" s="9" t="n">
        <f aca="false">B735/G735-1</f>
        <v>-0.173586903947829</v>
      </c>
      <c r="I735" s="0" t="n">
        <f aca="false">IF(AND($A735&gt;=CrashTest!$B$3,$A735&lt;=CrashTest!$C$3),1,IF(AND($A735&gt;=CrashTest!$B$4,$A735&lt;=CrashTest!$C$4),2,IF(AND($A735&gt;=CrashTest!$B$5,$A735&lt;=CrashTest!$C$5),3,IF(AND($A735&gt;=CrashTest!$B$6,$A735&lt;=CrashTest!$C$6),4,IF(AND($A735&gt;=CrashTest!$B$7,$A735&lt;=CrashTest!$C$7),5,0)))))</f>
        <v>4</v>
      </c>
      <c r="J735" s="0" t="n">
        <f aca="false">IF(I735=0,"",IF(I734=I735,MAX(J734,B735),B735))</f>
        <v>4027.26</v>
      </c>
      <c r="K735" s="9" t="n">
        <f aca="false">IF(I735=0,"",B735/J735-1)</f>
        <v>-0.0157228487855267</v>
      </c>
      <c r="L735" s="0" t="n">
        <f aca="false">MATCH($A735,DailyBTC!$A:$A,0)</f>
        <v>1065</v>
      </c>
      <c r="M735" s="8" t="n">
        <f aca="false">INDEX(DailyBTC!$F:$F,$L735)</f>
        <v>4136.72331104423</v>
      </c>
      <c r="N735" s="8" t="n">
        <f aca="false">INDEX(DailyETH!$F:$F,$L735)</f>
        <v>202.633497076142</v>
      </c>
      <c r="O735" s="8" t="n">
        <f aca="false">INDEX(DailyBTC!$B:$B,$L735)</f>
        <v>16212.5814161309</v>
      </c>
      <c r="P735" s="8" t="n">
        <f aca="false">INDEX(DailyETH!$B:$B,$L735)</f>
        <v>1168.91699678551</v>
      </c>
      <c r="Q735" s="9" t="n">
        <f aca="false">LN(M735/M734)</f>
        <v>-0.0075722248633302</v>
      </c>
      <c r="R735" s="9" t="n">
        <f aca="false">LN(N735/N734)</f>
        <v>-0.0053347623073155</v>
      </c>
      <c r="S735" s="9" t="n">
        <f aca="false">LN(O735/O734)</f>
        <v>-0.0189287852734013</v>
      </c>
      <c r="T735" s="9" t="n">
        <f aca="false">LN(P735/P734)</f>
        <v>-0.025461804524807</v>
      </c>
      <c r="U735" s="9" t="n">
        <f aca="false">M735/M734-1</f>
        <v>-0.0075436277953076</v>
      </c>
      <c r="V735" s="9" t="n">
        <f aca="false">O735/O734-1</f>
        <v>-0.0187507608490647</v>
      </c>
    </row>
    <row r="736" customFormat="false" ht="15" hidden="false" customHeight="false" outlineLevel="0" collapsed="false">
      <c r="A736" s="5" t="n">
        <v>44894</v>
      </c>
      <c r="B736" s="6" t="n">
        <v>3957.63</v>
      </c>
      <c r="C736" s="9" t="n">
        <f aca="false">B736/B735-1</f>
        <v>-0.00159185053255095</v>
      </c>
      <c r="D736" s="9" t="n">
        <f aca="false">LN(B736/B735)</f>
        <v>-0.00159311887279404</v>
      </c>
      <c r="E736" s="9" t="n">
        <f aca="false">B736/B731-1</f>
        <v>0.0019468650156711</v>
      </c>
      <c r="F736" s="9" t="n">
        <f aca="false">B736/B715-1</f>
        <v>0.0145011868569056</v>
      </c>
      <c r="G736" s="0" t="n">
        <f aca="false">MAX(G735,B736)</f>
        <v>4796.56</v>
      </c>
      <c r="H736" s="9" t="n">
        <f aca="false">B736/G736-1</f>
        <v>-0.174902430074887</v>
      </c>
      <c r="I736" s="0" t="n">
        <f aca="false">IF(AND($A736&gt;=CrashTest!$B$3,$A736&lt;=CrashTest!$C$3),1,IF(AND($A736&gt;=CrashTest!$B$4,$A736&lt;=CrashTest!$C$4),2,IF(AND($A736&gt;=CrashTest!$B$5,$A736&lt;=CrashTest!$C$5),3,IF(AND($A736&gt;=CrashTest!$B$6,$A736&lt;=CrashTest!$C$6),4,IF(AND($A736&gt;=CrashTest!$B$7,$A736&lt;=CrashTest!$C$7),5,0)))))</f>
        <v>4</v>
      </c>
      <c r="J736" s="0" t="n">
        <f aca="false">IF(I736=0,"",IF(I735=I736,MAX(J735,B736),B736))</f>
        <v>4027.26</v>
      </c>
      <c r="K736" s="9" t="n">
        <f aca="false">IF(I736=0,"",B736/J736-1)</f>
        <v>-0.0172896708928652</v>
      </c>
      <c r="L736" s="0" t="n">
        <f aca="false">MATCH($A736,DailyBTC!$A:$A,0)</f>
        <v>1066</v>
      </c>
      <c r="M736" s="8" t="n">
        <f aca="false">INDEX(DailyBTC!$F:$F,$L736)</f>
        <v>4154.69785250092</v>
      </c>
      <c r="N736" s="8" t="n">
        <f aca="false">INDEX(DailyETH!$F:$F,$L736)</f>
        <v>204.370450204297</v>
      </c>
      <c r="O736" s="8" t="n">
        <f aca="false">INDEX(DailyBTC!$B:$B,$L736)</f>
        <v>16443.0368199883</v>
      </c>
      <c r="P736" s="8" t="n">
        <f aca="false">INDEX(DailyETH!$B:$B,$L736)</f>
        <v>1217.08083810637</v>
      </c>
      <c r="Q736" s="9" t="n">
        <f aca="false">LN(M736/M735)</f>
        <v>0.00433570295362895</v>
      </c>
      <c r="R736" s="9" t="n">
        <f aca="false">LN(N736/N735)</f>
        <v>0.0085353652457566</v>
      </c>
      <c r="S736" s="9" t="n">
        <f aca="false">LN(O736/O735)</f>
        <v>0.014114522537425</v>
      </c>
      <c r="T736" s="9" t="n">
        <f aca="false">LN(P736/P735)</f>
        <v>0.0403775595163919</v>
      </c>
      <c r="U736" s="9" t="n">
        <f aca="false">M736/M735-1</f>
        <v>0.00434511571240548</v>
      </c>
      <c r="V736" s="9" t="n">
        <f aca="false">O736/O735-1</f>
        <v>0.014214602717622</v>
      </c>
    </row>
    <row r="737" customFormat="false" ht="15" hidden="false" customHeight="false" outlineLevel="0" collapsed="false">
      <c r="A737" s="5" t="n">
        <v>44895</v>
      </c>
      <c r="B737" s="6" t="n">
        <v>4080.11</v>
      </c>
      <c r="C737" s="9" t="n">
        <f aca="false">B737/B736-1</f>
        <v>0.0309478147275011</v>
      </c>
      <c r="D737" s="9" t="n">
        <f aca="false">LN(B737/B736)</f>
        <v>0.0304785875825893</v>
      </c>
      <c r="E737" s="9" t="n">
        <f aca="false">B737/B732-1</f>
        <v>0.0191153917244067</v>
      </c>
      <c r="F737" s="9" t="n">
        <f aca="false">B737/B716-1</f>
        <v>0.0537528602936999</v>
      </c>
      <c r="G737" s="0" t="n">
        <f aca="false">MAX(G736,B737)</f>
        <v>4796.56</v>
      </c>
      <c r="H737" s="9" t="n">
        <f aca="false">B737/G737-1</f>
        <v>-0.149367463348733</v>
      </c>
      <c r="I737" s="0" t="n">
        <f aca="false">IF(AND($A737&gt;=CrashTest!$B$3,$A737&lt;=CrashTest!$C$3),1,IF(AND($A737&gt;=CrashTest!$B$4,$A737&lt;=CrashTest!$C$4),2,IF(AND($A737&gt;=CrashTest!$B$5,$A737&lt;=CrashTest!$C$5),3,IF(AND($A737&gt;=CrashTest!$B$6,$A737&lt;=CrashTest!$C$6),4,IF(AND($A737&gt;=CrashTest!$B$7,$A737&lt;=CrashTest!$C$7),5,0)))))</f>
        <v>4</v>
      </c>
      <c r="J737" s="0" t="n">
        <f aca="false">IF(I737=0,"",IF(I736=I737,MAX(J736,B737),B737))</f>
        <v>4080.11</v>
      </c>
      <c r="K737" s="9" t="n">
        <f aca="false">IF(I737=0,"",B737/J737-1)</f>
        <v>0</v>
      </c>
      <c r="L737" s="0" t="n">
        <f aca="false">MATCH($A737,DailyBTC!$A:$A,0)</f>
        <v>1067</v>
      </c>
      <c r="M737" s="8" t="n">
        <f aca="false">INDEX(DailyBTC!$F:$F,$L737)</f>
        <v>4221.82027308001</v>
      </c>
      <c r="N737" s="8" t="n">
        <f aca="false">INDEX(DailyETH!$F:$F,$L737)</f>
        <v>208.388818404188</v>
      </c>
      <c r="O737" s="8" t="n">
        <f aca="false">INDEX(DailyBTC!$B:$B,$L737)</f>
        <v>17176.8986914085</v>
      </c>
      <c r="P737" s="8" t="n">
        <f aca="false">INDEX(DailyETH!$B:$B,$L737)</f>
        <v>1298.03941963764</v>
      </c>
      <c r="Q737" s="9" t="n">
        <f aca="false">LN(M737/M736)</f>
        <v>0.0160266727272124</v>
      </c>
      <c r="R737" s="9" t="n">
        <f aca="false">LN(N737/N736)</f>
        <v>0.0194713745429022</v>
      </c>
      <c r="S737" s="9" t="n">
        <f aca="false">LN(O737/O736)</f>
        <v>0.0436632877367355</v>
      </c>
      <c r="T737" s="9" t="n">
        <f aca="false">LN(P737/P736)</f>
        <v>0.0643997514610391</v>
      </c>
      <c r="U737" s="9" t="n">
        <f aca="false">M737/M736-1</f>
        <v>0.016155788690791</v>
      </c>
      <c r="V737" s="9" t="n">
        <f aca="false">O737/O736-1</f>
        <v>0.0446305557455244</v>
      </c>
    </row>
    <row r="738" customFormat="false" ht="15" hidden="false" customHeight="false" outlineLevel="0" collapsed="false">
      <c r="A738" s="5" t="n">
        <v>44896</v>
      </c>
      <c r="B738" s="6" t="n">
        <v>4076.57</v>
      </c>
      <c r="C738" s="9" t="n">
        <f aca="false">B738/B737-1</f>
        <v>-0.000867623667008988</v>
      </c>
      <c r="D738" s="9" t="n">
        <f aca="false">LN(B738/B737)</f>
        <v>-0.000868000270271791</v>
      </c>
      <c r="E738" s="9" t="n">
        <f aca="false">B738/B733-1</f>
        <v>0.0122440567532267</v>
      </c>
      <c r="F738" s="9" t="n">
        <f aca="false">B738/B717-1</f>
        <v>0.0571743471383004</v>
      </c>
      <c r="G738" s="0" t="n">
        <f aca="false">MAX(G737,B738)</f>
        <v>4796.56</v>
      </c>
      <c r="H738" s="9" t="n">
        <f aca="false">B738/G738-1</f>
        <v>-0.15010549226946</v>
      </c>
      <c r="I738" s="0" t="n">
        <f aca="false">IF(AND($A738&gt;=CrashTest!$B$3,$A738&lt;=CrashTest!$C$3),1,IF(AND($A738&gt;=CrashTest!$B$4,$A738&lt;=CrashTest!$C$4),2,IF(AND($A738&gt;=CrashTest!$B$5,$A738&lt;=CrashTest!$C$5),3,IF(AND($A738&gt;=CrashTest!$B$6,$A738&lt;=CrashTest!$C$6),4,IF(AND($A738&gt;=CrashTest!$B$7,$A738&lt;=CrashTest!$C$7),5,0)))))</f>
        <v>4</v>
      </c>
      <c r="J738" s="0" t="n">
        <f aca="false">IF(I738=0,"",IF(I737=I738,MAX(J737,B738),B738))</f>
        <v>4080.11</v>
      </c>
      <c r="K738" s="9" t="n">
        <f aca="false">IF(I738=0,"",B738/J738-1)</f>
        <v>-0.000867623667008988</v>
      </c>
      <c r="L738" s="0" t="n">
        <f aca="false">MATCH($A738,DailyBTC!$A:$A,0)</f>
        <v>1068</v>
      </c>
      <c r="M738" s="8" t="n">
        <f aca="false">INDEX(DailyBTC!$F:$F,$L738)</f>
        <v>4192.37986329979</v>
      </c>
      <c r="N738" s="8" t="n">
        <f aca="false">INDEX(DailyETH!$F:$F,$L738)</f>
        <v>206.405153504207</v>
      </c>
      <c r="O738" s="8" t="n">
        <f aca="false">INDEX(DailyBTC!$B:$B,$L738)</f>
        <v>16961.2918042081</v>
      </c>
      <c r="P738" s="8" t="n">
        <f aca="false">INDEX(DailyETH!$B:$B,$L738)</f>
        <v>1275.71093571011</v>
      </c>
      <c r="Q738" s="9" t="n">
        <f aca="false">LN(M738/M737)</f>
        <v>-0.00699782021893797</v>
      </c>
      <c r="R738" s="9" t="n">
        <f aca="false">LN(N738/N737)</f>
        <v>-0.00956465212546207</v>
      </c>
      <c r="S738" s="9" t="n">
        <f aca="false">LN(O738/O737)</f>
        <v>-0.0126315865522567</v>
      </c>
      <c r="T738" s="9" t="n">
        <f aca="false">LN(P738/P737)</f>
        <v>-0.0173513674947475</v>
      </c>
      <c r="U738" s="9" t="n">
        <f aca="false">M738/M737-1</f>
        <v>-0.00697339248853091</v>
      </c>
      <c r="V738" s="9" t="n">
        <f aca="false">O738/O737-1</f>
        <v>-0.0125521429143808</v>
      </c>
    </row>
    <row r="739" customFormat="false" ht="15" hidden="false" customHeight="false" outlineLevel="0" collapsed="false">
      <c r="A739" s="5" t="n">
        <v>44897</v>
      </c>
      <c r="B739" s="6" t="n">
        <v>4071.7</v>
      </c>
      <c r="C739" s="9" t="n">
        <f aca="false">B739/B738-1</f>
        <v>-0.00119463176150547</v>
      </c>
      <c r="D739" s="9" t="n">
        <f aca="false">LN(B739/B738)</f>
        <v>-0.00119534590284221</v>
      </c>
      <c r="E739" s="9" t="n">
        <f aca="false">B739/B734-1</f>
        <v>0.0113210733907583</v>
      </c>
      <c r="F739" s="9" t="n">
        <f aca="false">B739/B718-1</f>
        <v>0.0829882250930263</v>
      </c>
      <c r="G739" s="0" t="n">
        <f aca="false">MAX(G738,B739)</f>
        <v>4796.56</v>
      </c>
      <c r="H739" s="9" t="n">
        <f aca="false">B739/G739-1</f>
        <v>-0.151120803242324</v>
      </c>
      <c r="I739" s="0" t="n">
        <f aca="false">IF(AND($A739&gt;=CrashTest!$B$3,$A739&lt;=CrashTest!$C$3),1,IF(AND($A739&gt;=CrashTest!$B$4,$A739&lt;=CrashTest!$C$4),2,IF(AND($A739&gt;=CrashTest!$B$5,$A739&lt;=CrashTest!$C$5),3,IF(AND($A739&gt;=CrashTest!$B$6,$A739&lt;=CrashTest!$C$6),4,IF(AND($A739&gt;=CrashTest!$B$7,$A739&lt;=CrashTest!$C$7),5,0)))))</f>
        <v>4</v>
      </c>
      <c r="J739" s="0" t="n">
        <f aca="false">IF(I739=0,"",IF(I738=I739,MAX(J738,B739),B739))</f>
        <v>4080.11</v>
      </c>
      <c r="K739" s="9" t="n">
        <f aca="false">IF(I739=0,"",B739/J739-1)</f>
        <v>-0.00206121893772482</v>
      </c>
      <c r="L739" s="0" t="n">
        <f aca="false">MATCH($A739,DailyBTC!$A:$A,0)</f>
        <v>1069</v>
      </c>
      <c r="M739" s="8" t="n">
        <f aca="false">INDEX(DailyBTC!$F:$F,$L739)</f>
        <v>4204.63744720272</v>
      </c>
      <c r="N739" s="8" t="n">
        <f aca="false">INDEX(DailyETH!$F:$F,$L739)</f>
        <v>206.758786618</v>
      </c>
      <c r="O739" s="8" t="n">
        <f aca="false">INDEX(DailyBTC!$B:$B,$L739)</f>
        <v>17075.1091370544</v>
      </c>
      <c r="P739" s="8" t="n">
        <f aca="false">INDEX(DailyETH!$B:$B,$L739)</f>
        <v>1292.87129018118</v>
      </c>
      <c r="Q739" s="9" t="n">
        <f aca="false">LN(M739/M738)</f>
        <v>0.00291951109690037</v>
      </c>
      <c r="R739" s="9" t="n">
        <f aca="false">LN(N739/N738)</f>
        <v>0.00171182993387368</v>
      </c>
      <c r="S739" s="9" t="n">
        <f aca="false">LN(O739/O738)</f>
        <v>0.00668800190070224</v>
      </c>
      <c r="T739" s="9" t="n">
        <f aca="false">LN(P739/P738)</f>
        <v>0.0133619314316963</v>
      </c>
      <c r="U739" s="9" t="n">
        <f aca="false">M739/M738-1</f>
        <v>0.00292377701988245</v>
      </c>
      <c r="V739" s="9" t="n">
        <f aca="false">O739/O738-1</f>
        <v>0.00671041652724025</v>
      </c>
    </row>
    <row r="740" customFormat="false" ht="15" hidden="false" customHeight="false" outlineLevel="0" collapsed="false">
      <c r="A740" s="5" t="n">
        <v>44900</v>
      </c>
      <c r="B740" s="6" t="n">
        <v>3998.84</v>
      </c>
      <c r="C740" s="9" t="n">
        <f aca="false">B740/B739-1</f>
        <v>-0.0178942456467813</v>
      </c>
      <c r="D740" s="9" t="n">
        <f aca="false">LN(B740/B739)</f>
        <v>-0.0180562836020754</v>
      </c>
      <c r="E740" s="9" t="n">
        <f aca="false">B740/B735-1</f>
        <v>0.0088043714082453</v>
      </c>
      <c r="F740" s="9" t="n">
        <f aca="false">B740/B719-1</f>
        <v>0.0749887765498443</v>
      </c>
      <c r="G740" s="0" t="n">
        <f aca="false">MAX(G739,B740)</f>
        <v>4796.56</v>
      </c>
      <c r="H740" s="9" t="n">
        <f aca="false">B740/G740-1</f>
        <v>-0.166310856113548</v>
      </c>
      <c r="I740" s="0" t="n">
        <f aca="false">IF(AND($A740&gt;=CrashTest!$B$3,$A740&lt;=CrashTest!$C$3),1,IF(AND($A740&gt;=CrashTest!$B$4,$A740&lt;=CrashTest!$C$4),2,IF(AND($A740&gt;=CrashTest!$B$5,$A740&lt;=CrashTest!$C$5),3,IF(AND($A740&gt;=CrashTest!$B$6,$A740&lt;=CrashTest!$C$6),4,IF(AND($A740&gt;=CrashTest!$B$7,$A740&lt;=CrashTest!$C$7),5,0)))))</f>
        <v>4</v>
      </c>
      <c r="J740" s="0" t="n">
        <f aca="false">IF(I740=0,"",IF(I739=I740,MAX(J739,B740),B740))</f>
        <v>4080.11</v>
      </c>
      <c r="K740" s="9" t="n">
        <f aca="false">IF(I740=0,"",B740/J740-1)</f>
        <v>-0.0199185806265028</v>
      </c>
      <c r="L740" s="0" t="n">
        <f aca="false">MATCH($A740,DailyBTC!$A:$A,0)</f>
        <v>1072</v>
      </c>
      <c r="M740" s="8" t="n">
        <f aca="false">INDEX(DailyBTC!$F:$F,$L740)</f>
        <v>4200.37724324057</v>
      </c>
      <c r="N740" s="8" t="n">
        <f aca="false">INDEX(DailyETH!$F:$F,$L740)</f>
        <v>205.777654750145</v>
      </c>
      <c r="O740" s="8" t="n">
        <f aca="false">INDEX(DailyBTC!$B:$B,$L740)</f>
        <v>16961.3517866745</v>
      </c>
      <c r="P740" s="8" t="n">
        <f aca="false">INDEX(DailyETH!$B:$B,$L740)</f>
        <v>1258.52961747516</v>
      </c>
      <c r="Q740" s="9" t="n">
        <f aca="false">LN(M740/M739)</f>
        <v>-0.00101372918046723</v>
      </c>
      <c r="R740" s="9" t="n">
        <f aca="false">LN(N740/N739)</f>
        <v>-0.00475659175444795</v>
      </c>
      <c r="S740" s="9" t="n">
        <f aca="false">LN(O740/O739)</f>
        <v>-0.00668446547428912</v>
      </c>
      <c r="T740" s="9" t="n">
        <f aca="false">LN(P740/P739)</f>
        <v>-0.0269214820126391</v>
      </c>
      <c r="U740" s="9" t="n">
        <f aca="false">M740/M739-1</f>
        <v>-0.0010132155306235</v>
      </c>
      <c r="V740" s="9" t="n">
        <f aca="false">O740/O739-1</f>
        <v>-0.00666217413117676</v>
      </c>
    </row>
    <row r="741" customFormat="false" ht="15" hidden="false" customHeight="false" outlineLevel="0" collapsed="false">
      <c r="A741" s="5" t="n">
        <v>44901</v>
      </c>
      <c r="B741" s="6" t="n">
        <v>3941.26</v>
      </c>
      <c r="C741" s="9" t="n">
        <f aca="false">B741/B740-1</f>
        <v>-0.0143991757609707</v>
      </c>
      <c r="D741" s="9" t="n">
        <f aca="false">LN(B741/B740)</f>
        <v>-0.0145038499217488</v>
      </c>
      <c r="E741" s="9" t="n">
        <f aca="false">B741/B736-1</f>
        <v>-0.0041363139050391</v>
      </c>
      <c r="F741" s="9" t="n">
        <f aca="false">B741/B720-1</f>
        <v>0.045274562066542</v>
      </c>
      <c r="G741" s="0" t="n">
        <f aca="false">MAX(G740,B741)</f>
        <v>4796.56</v>
      </c>
      <c r="H741" s="9" t="n">
        <f aca="false">B741/G741-1</f>
        <v>-0.178315292626382</v>
      </c>
      <c r="I741" s="0" t="n">
        <f aca="false">IF(AND($A741&gt;=CrashTest!$B$3,$A741&lt;=CrashTest!$C$3),1,IF(AND($A741&gt;=CrashTest!$B$4,$A741&lt;=CrashTest!$C$4),2,IF(AND($A741&gt;=CrashTest!$B$5,$A741&lt;=CrashTest!$C$5),3,IF(AND($A741&gt;=CrashTest!$B$6,$A741&lt;=CrashTest!$C$6),4,IF(AND($A741&gt;=CrashTest!$B$7,$A741&lt;=CrashTest!$C$7),5,0)))))</f>
        <v>4</v>
      </c>
      <c r="J741" s="0" t="n">
        <f aca="false">IF(I741=0,"",IF(I740=I741,MAX(J740,B741),B741))</f>
        <v>4080.11</v>
      </c>
      <c r="K741" s="9" t="n">
        <f aca="false">IF(I741=0,"",B741/J741-1)</f>
        <v>-0.0340309452441233</v>
      </c>
      <c r="L741" s="0" t="n">
        <f aca="false">MATCH($A741,DailyBTC!$A:$A,0)</f>
        <v>1073</v>
      </c>
      <c r="M741" s="8" t="n">
        <f aca="false">INDEX(DailyBTC!$F:$F,$L741)</f>
        <v>4210.80672096573</v>
      </c>
      <c r="N741" s="8" t="n">
        <f aca="false">INDEX(DailyETH!$F:$F,$L741)</f>
        <v>206.435881042763</v>
      </c>
      <c r="O741" s="8" t="n">
        <f aca="false">INDEX(DailyBTC!$B:$B,$L741)</f>
        <v>17070.5158281707</v>
      </c>
      <c r="P741" s="8" t="n">
        <f aca="false">INDEX(DailyETH!$B:$B,$L741)</f>
        <v>1270.18564289889</v>
      </c>
      <c r="Q741" s="9" t="n">
        <f aca="false">LN(M741/M740)</f>
        <v>0.00247990844442378</v>
      </c>
      <c r="R741" s="9" t="n">
        <f aca="false">LN(N741/N740)</f>
        <v>0.00319362075678331</v>
      </c>
      <c r="S741" s="9" t="n">
        <f aca="false">LN(O741/O740)</f>
        <v>0.00641542316411981</v>
      </c>
      <c r="T741" s="9" t="n">
        <f aca="false">LN(P741/P740)</f>
        <v>0.00921899603325053</v>
      </c>
      <c r="U741" s="9" t="n">
        <f aca="false">M741/M740-1</f>
        <v>0.00248298596083063</v>
      </c>
      <c r="V741" s="9" t="n">
        <f aca="false">O741/O740-1</f>
        <v>0.00643604606927406</v>
      </c>
    </row>
    <row r="742" customFormat="false" ht="15" hidden="false" customHeight="false" outlineLevel="0" collapsed="false">
      <c r="A742" s="5" t="n">
        <v>44902</v>
      </c>
      <c r="B742" s="6" t="n">
        <v>3933.92</v>
      </c>
      <c r="C742" s="9" t="n">
        <f aca="false">B742/B741-1</f>
        <v>-0.00186234858902989</v>
      </c>
      <c r="D742" s="9" t="n">
        <f aca="false">LN(B742/B741)</f>
        <v>-0.0018640849162627</v>
      </c>
      <c r="E742" s="9" t="n">
        <f aca="false">B742/B737-1</f>
        <v>-0.0358299163502945</v>
      </c>
      <c r="F742" s="9" t="n">
        <f aca="false">B742/B721-1</f>
        <v>0.0333928759062729</v>
      </c>
      <c r="G742" s="0" t="n">
        <f aca="false">MAX(G741,B742)</f>
        <v>4796.56</v>
      </c>
      <c r="H742" s="9" t="n">
        <f aca="false">B742/G742-1</f>
        <v>-0.179845555981787</v>
      </c>
      <c r="I742" s="0" t="n">
        <f aca="false">IF(AND($A742&gt;=CrashTest!$B$3,$A742&lt;=CrashTest!$C$3),1,IF(AND($A742&gt;=CrashTest!$B$4,$A742&lt;=CrashTest!$C$4),2,IF(AND($A742&gt;=CrashTest!$B$5,$A742&lt;=CrashTest!$C$5),3,IF(AND($A742&gt;=CrashTest!$B$6,$A742&lt;=CrashTest!$C$6),4,IF(AND($A742&gt;=CrashTest!$B$7,$A742&lt;=CrashTest!$C$7),5,0)))))</f>
        <v>4</v>
      </c>
      <c r="J742" s="0" t="n">
        <f aca="false">IF(I742=0,"",IF(I741=I742,MAX(J741,B742),B742))</f>
        <v>4080.11</v>
      </c>
      <c r="K742" s="9" t="n">
        <f aca="false">IF(I742=0,"",B742/J742-1)</f>
        <v>-0.0358299163502945</v>
      </c>
      <c r="L742" s="0" t="n">
        <f aca="false">MATCH($A742,DailyBTC!$A:$A,0)</f>
        <v>1074</v>
      </c>
      <c r="M742" s="8" t="n">
        <f aca="false">INDEX(DailyBTC!$F:$F,$L742)</f>
        <v>4189.52085959273</v>
      </c>
      <c r="N742" s="8" t="n">
        <f aca="false">INDEX(DailyETH!$F:$F,$L742)</f>
        <v>204.638138805009</v>
      </c>
      <c r="O742" s="8" t="n">
        <f aca="false">INDEX(DailyBTC!$B:$B,$L742)</f>
        <v>16848.2518243717</v>
      </c>
      <c r="P742" s="8" t="n">
        <f aca="false">INDEX(DailyETH!$B:$B,$L742)</f>
        <v>1232.55245441262</v>
      </c>
      <c r="Q742" s="9" t="n">
        <f aca="false">LN(M742/M741)</f>
        <v>-0.00506787544332326</v>
      </c>
      <c r="R742" s="9" t="n">
        <f aca="false">LN(N742/N741)</f>
        <v>-0.00874661794248196</v>
      </c>
      <c r="S742" s="9" t="n">
        <f aca="false">LN(O742/O741)</f>
        <v>-0.0131058526340351</v>
      </c>
      <c r="T742" s="9" t="n">
        <f aca="false">LN(P742/P741)</f>
        <v>-0.0300758799086015</v>
      </c>
      <c r="U742" s="9" t="n">
        <f aca="false">M742/M741-1</f>
        <v>-0.00505505542845797</v>
      </c>
      <c r="V742" s="9" t="n">
        <f aca="false">O742/O741-1</f>
        <v>-0.0130203449055833</v>
      </c>
    </row>
    <row r="743" customFormat="false" ht="15" hidden="false" customHeight="false" outlineLevel="0" collapsed="false">
      <c r="A743" s="5" t="n">
        <v>44903</v>
      </c>
      <c r="B743" s="6" t="n">
        <v>3963.51</v>
      </c>
      <c r="C743" s="9" t="n">
        <f aca="false">B743/B742-1</f>
        <v>0.00752175946638478</v>
      </c>
      <c r="D743" s="9" t="n">
        <f aca="false">LN(B743/B742)</f>
        <v>0.00749361209072411</v>
      </c>
      <c r="E743" s="9" t="n">
        <f aca="false">B743/B738-1</f>
        <v>-0.0277340999909237</v>
      </c>
      <c r="F743" s="9" t="n">
        <f aca="false">B743/B722-1</f>
        <v>0.0353699345107639</v>
      </c>
      <c r="G743" s="0" t="n">
        <f aca="false">MAX(G742,B743)</f>
        <v>4796.56</v>
      </c>
      <c r="H743" s="9" t="n">
        <f aca="false">B743/G743-1</f>
        <v>-0.173676551528596</v>
      </c>
      <c r="I743" s="0" t="n">
        <f aca="false">IF(AND($A743&gt;=CrashTest!$B$3,$A743&lt;=CrashTest!$C$3),1,IF(AND($A743&gt;=CrashTest!$B$4,$A743&lt;=CrashTest!$C$4),2,IF(AND($A743&gt;=CrashTest!$B$5,$A743&lt;=CrashTest!$C$5),3,IF(AND($A743&gt;=CrashTest!$B$6,$A743&lt;=CrashTest!$C$6),4,IF(AND($A743&gt;=CrashTest!$B$7,$A743&lt;=CrashTest!$C$7),5,0)))))</f>
        <v>4</v>
      </c>
      <c r="J743" s="0" t="n">
        <f aca="false">IF(I743=0,"",IF(I742=I743,MAX(J742,B743),B743))</f>
        <v>4080.11</v>
      </c>
      <c r="K743" s="9" t="n">
        <f aca="false">IF(I743=0,"",B743/J743-1)</f>
        <v>-0.0285776608963974</v>
      </c>
      <c r="L743" s="0" t="n">
        <f aca="false">MATCH($A743,DailyBTC!$A:$A,0)</f>
        <v>1075</v>
      </c>
      <c r="M743" s="8" t="n">
        <f aca="false">INDEX(DailyBTC!$F:$F,$L743)</f>
        <v>4244.5841892797</v>
      </c>
      <c r="N743" s="8" t="n">
        <f aca="false">INDEX(DailyETH!$F:$F,$L743)</f>
        <v>208.019757528795</v>
      </c>
      <c r="O743" s="8" t="n">
        <f aca="false">INDEX(DailyBTC!$B:$B,$L743)</f>
        <v>17231.4563223261</v>
      </c>
      <c r="P743" s="8" t="n">
        <f aca="false">INDEX(DailyETH!$B:$B,$L743)</f>
        <v>1281.63305201636</v>
      </c>
      <c r="Q743" s="9" t="n">
        <f aca="false">LN(M743/M742)</f>
        <v>0.0130574878341177</v>
      </c>
      <c r="R743" s="9" t="n">
        <f aca="false">LN(N743/N742)</f>
        <v>0.0163898204918795</v>
      </c>
      <c r="S743" s="9" t="n">
        <f aca="false">LN(O743/O742)</f>
        <v>0.0224896673271729</v>
      </c>
      <c r="T743" s="9" t="n">
        <f aca="false">LN(P743/P742)</f>
        <v>0.0390479012598918</v>
      </c>
      <c r="U743" s="9" t="n">
        <f aca="false">M743/M742-1</f>
        <v>0.0131431090886904</v>
      </c>
      <c r="V743" s="9" t="n">
        <f aca="false">O743/O742-1</f>
        <v>0.0227444664258922</v>
      </c>
    </row>
    <row r="744" customFormat="false" ht="15" hidden="false" customHeight="false" outlineLevel="0" collapsed="false">
      <c r="A744" s="5" t="n">
        <v>44904</v>
      </c>
      <c r="B744" s="6" t="n">
        <v>3934.38</v>
      </c>
      <c r="C744" s="9" t="n">
        <f aca="false">B744/B743-1</f>
        <v>-0.00734954623553363</v>
      </c>
      <c r="D744" s="9" t="n">
        <f aca="false">LN(B744/B743)</f>
        <v>-0.00737668721482345</v>
      </c>
      <c r="E744" s="9" t="n">
        <f aca="false">B744/B739-1</f>
        <v>-0.0337254709335166</v>
      </c>
      <c r="F744" s="9" t="n">
        <f aca="false">B744/B723-1</f>
        <v>0.0495682353537481</v>
      </c>
      <c r="G744" s="0" t="n">
        <f aca="false">MAX(G743,B744)</f>
        <v>4796.56</v>
      </c>
      <c r="H744" s="9" t="n">
        <f aca="false">B744/G744-1</f>
        <v>-0.179749653918642</v>
      </c>
      <c r="I744" s="0" t="n">
        <f aca="false">IF(AND($A744&gt;=CrashTest!$B$3,$A744&lt;=CrashTest!$C$3),1,IF(AND($A744&gt;=CrashTest!$B$4,$A744&lt;=CrashTest!$C$4),2,IF(AND($A744&gt;=CrashTest!$B$5,$A744&lt;=CrashTest!$C$5),3,IF(AND($A744&gt;=CrashTest!$B$6,$A744&lt;=CrashTest!$C$6),4,IF(AND($A744&gt;=CrashTest!$B$7,$A744&lt;=CrashTest!$C$7),5,0)))))</f>
        <v>4</v>
      </c>
      <c r="J744" s="0" t="n">
        <f aca="false">IF(I744=0,"",IF(I743=I744,MAX(J743,B744),B744))</f>
        <v>4080.11</v>
      </c>
      <c r="K744" s="9" t="n">
        <f aca="false">IF(I744=0,"",B744/J744-1)</f>
        <v>-0.0357171742918696</v>
      </c>
      <c r="L744" s="0" t="n">
        <f aca="false">MATCH($A744,DailyBTC!$A:$A,0)</f>
        <v>1076</v>
      </c>
      <c r="M744" s="8" t="n">
        <f aca="false">INDEX(DailyBTC!$F:$F,$L744)</f>
        <v>4234.09663025197</v>
      </c>
      <c r="N744" s="8" t="n">
        <f aca="false">INDEX(DailyETH!$F:$F,$L744)</f>
        <v>206.554557356341</v>
      </c>
      <c r="O744" s="8" t="n">
        <f aca="false">INDEX(DailyBTC!$B:$B,$L744)</f>
        <v>17136.1490008767</v>
      </c>
      <c r="P744" s="8" t="n">
        <f aca="false">INDEX(DailyETH!$B:$B,$L744)</f>
        <v>1263.20861864407</v>
      </c>
      <c r="Q744" s="9" t="n">
        <f aca="false">LN(M744/M743)</f>
        <v>-0.00247386700823436</v>
      </c>
      <c r="R744" s="9" t="n">
        <f aca="false">LN(N744/N743)</f>
        <v>-0.00706848553026237</v>
      </c>
      <c r="S744" s="9" t="n">
        <f aca="false">LN(O744/O743)</f>
        <v>-0.00554636058428929</v>
      </c>
      <c r="T744" s="9" t="n">
        <f aca="false">LN(P744/P743)</f>
        <v>-0.0144800798483153</v>
      </c>
      <c r="U744" s="9" t="n">
        <f aca="false">M744/M743-1</f>
        <v>-0.00247080952103906</v>
      </c>
      <c r="V744" s="9" t="n">
        <f aca="false">O744/O743-1</f>
        <v>-0.00553100792333572</v>
      </c>
    </row>
    <row r="745" customFormat="false" ht="15" hidden="false" customHeight="false" outlineLevel="0" collapsed="false">
      <c r="A745" s="5" t="n">
        <v>44907</v>
      </c>
      <c r="B745" s="6" t="n">
        <v>3990.56</v>
      </c>
      <c r="C745" s="9" t="n">
        <f aca="false">B745/B744-1</f>
        <v>0.014279251114534</v>
      </c>
      <c r="D745" s="9" t="n">
        <f aca="false">LN(B745/B744)</f>
        <v>0.014178262831054</v>
      </c>
      <c r="E745" s="9" t="n">
        <f aca="false">B745/B740-1</f>
        <v>-0.00207060047413754</v>
      </c>
      <c r="F745" s="9" t="n">
        <f aca="false">B745/B724-1</f>
        <v>0.0086417599971691</v>
      </c>
      <c r="G745" s="0" t="n">
        <f aca="false">MAX(G744,B745)</f>
        <v>4796.56</v>
      </c>
      <c r="H745" s="9" t="n">
        <f aca="false">B745/G745-1</f>
        <v>-0.168037093250163</v>
      </c>
      <c r="I745" s="0" t="n">
        <f aca="false">IF(AND($A745&gt;=CrashTest!$B$3,$A745&lt;=CrashTest!$C$3),1,IF(AND($A745&gt;=CrashTest!$B$4,$A745&lt;=CrashTest!$C$4),2,IF(AND($A745&gt;=CrashTest!$B$5,$A745&lt;=CrashTest!$C$5),3,IF(AND($A745&gt;=CrashTest!$B$6,$A745&lt;=CrashTest!$C$6),4,IF(AND($A745&gt;=CrashTest!$B$7,$A745&lt;=CrashTest!$C$7),5,0)))))</f>
        <v>4</v>
      </c>
      <c r="J745" s="0" t="n">
        <f aca="false">IF(I745=0,"",IF(I744=I745,MAX(J744,B745),B745))</f>
        <v>4080.11</v>
      </c>
      <c r="K745" s="9" t="n">
        <f aca="false">IF(I745=0,"",B745/J745-1)</f>
        <v>-0.0219479376781508</v>
      </c>
      <c r="L745" s="0" t="n">
        <f aca="false">MATCH($A745,DailyBTC!$A:$A,0)</f>
        <v>1079</v>
      </c>
      <c r="M745" s="8" t="n">
        <f aca="false">INDEX(DailyBTC!$F:$F,$L745)</f>
        <v>4249.72136943721</v>
      </c>
      <c r="N745" s="8" t="n">
        <f aca="false">INDEX(DailyETH!$F:$F,$L745)</f>
        <v>207.924946114559</v>
      </c>
      <c r="O745" s="8" t="n">
        <f aca="false">INDEX(DailyBTC!$B:$B,$L745)</f>
        <v>17195.5249962011</v>
      </c>
      <c r="P745" s="8" t="n">
        <f aca="false">INDEX(DailyETH!$B:$B,$L745)</f>
        <v>1274.78023495032</v>
      </c>
      <c r="Q745" s="9" t="n">
        <f aca="false">LN(M745/M744)</f>
        <v>0.00368342575281327</v>
      </c>
      <c r="R745" s="9" t="n">
        <f aca="false">LN(N745/N744)</f>
        <v>0.00661260081747348</v>
      </c>
      <c r="S745" s="9" t="n">
        <f aca="false">LN(O745/O744)</f>
        <v>0.0034589664651675</v>
      </c>
      <c r="T745" s="9" t="n">
        <f aca="false">LN(P745/P744)</f>
        <v>0.00911879220721982</v>
      </c>
      <c r="U745" s="9" t="n">
        <f aca="false">M745/M744-1</f>
        <v>0.00369021790235058</v>
      </c>
      <c r="V745" s="9" t="n">
        <f aca="false">O745/O744-1</f>
        <v>0.00346495559307769</v>
      </c>
    </row>
    <row r="746" customFormat="false" ht="15" hidden="false" customHeight="false" outlineLevel="0" collapsed="false">
      <c r="A746" s="5" t="n">
        <v>44908</v>
      </c>
      <c r="B746" s="6" t="n">
        <v>4019.65</v>
      </c>
      <c r="C746" s="9" t="n">
        <f aca="false">B746/B745-1</f>
        <v>0.00728970370073379</v>
      </c>
      <c r="D746" s="9" t="n">
        <f aca="false">LN(B746/B745)</f>
        <v>0.0072632622332617</v>
      </c>
      <c r="E746" s="9" t="n">
        <f aca="false">B746/B741-1</f>
        <v>0.0198895784596804</v>
      </c>
      <c r="F746" s="9" t="n">
        <f aca="false">B746/B725-1</f>
        <v>0.00669182780564648</v>
      </c>
      <c r="G746" s="0" t="n">
        <f aca="false">MAX(G745,B746)</f>
        <v>4796.56</v>
      </c>
      <c r="H746" s="9" t="n">
        <f aca="false">B746/G746-1</f>
        <v>-0.161972330169955</v>
      </c>
      <c r="I746" s="0" t="n">
        <f aca="false">IF(AND($A746&gt;=CrashTest!$B$3,$A746&lt;=CrashTest!$C$3),1,IF(AND($A746&gt;=CrashTest!$B$4,$A746&lt;=CrashTest!$C$4),2,IF(AND($A746&gt;=CrashTest!$B$5,$A746&lt;=CrashTest!$C$5),3,IF(AND($A746&gt;=CrashTest!$B$6,$A746&lt;=CrashTest!$C$6),4,IF(AND($A746&gt;=CrashTest!$B$7,$A746&lt;=CrashTest!$C$7),5,0)))))</f>
        <v>4</v>
      </c>
      <c r="J746" s="0" t="n">
        <f aca="false">IF(I746=0,"",IF(I745=I746,MAX(J745,B746),B746))</f>
        <v>4080.11</v>
      </c>
      <c r="K746" s="9" t="n">
        <f aca="false">IF(I746=0,"",B746/J746-1)</f>
        <v>-0.014818227939933</v>
      </c>
      <c r="L746" s="0" t="n">
        <f aca="false">MATCH($A746,DailyBTC!$A:$A,0)</f>
        <v>1080</v>
      </c>
      <c r="M746" s="8" t="n">
        <f aca="false">INDEX(DailyBTC!$F:$F,$L746)</f>
        <v>4365.08883429381</v>
      </c>
      <c r="N746" s="8" t="n">
        <f aca="false">INDEX(DailyETH!$F:$F,$L746)</f>
        <v>212.971445105541</v>
      </c>
      <c r="O746" s="8" t="n">
        <f aca="false">INDEX(DailyBTC!$B:$B,$L746)</f>
        <v>17774.9166320865</v>
      </c>
      <c r="P746" s="8" t="n">
        <f aca="false">INDEX(DailyETH!$B:$B,$L746)</f>
        <v>1320.40190677966</v>
      </c>
      <c r="Q746" s="9" t="n">
        <f aca="false">LN(M746/M745)</f>
        <v>0.0267851199288852</v>
      </c>
      <c r="R746" s="9" t="n">
        <f aca="false">LN(N746/N745)</f>
        <v>0.023980917588492</v>
      </c>
      <c r="S746" s="9" t="n">
        <f aca="false">LN(O746/O745)</f>
        <v>0.0331391101716877</v>
      </c>
      <c r="T746" s="9" t="n">
        <f aca="false">LN(P746/P745)</f>
        <v>0.0351623660792675</v>
      </c>
      <c r="U746" s="9" t="n">
        <f aca="false">M746/M745-1</f>
        <v>0.0271470656138271</v>
      </c>
      <c r="V746" s="9" t="n">
        <f aca="false">O746/O745-1</f>
        <v>0.0336943266351799</v>
      </c>
    </row>
    <row r="747" customFormat="false" ht="15" hidden="false" customHeight="false" outlineLevel="0" collapsed="false">
      <c r="A747" s="5" t="n">
        <v>44909</v>
      </c>
      <c r="B747" s="6" t="n">
        <v>3995.32</v>
      </c>
      <c r="C747" s="9" t="n">
        <f aca="false">B747/B746-1</f>
        <v>-0.00605276578806613</v>
      </c>
      <c r="D747" s="9" t="n">
        <f aca="false">LN(B747/B746)</f>
        <v>-0.00607115802841311</v>
      </c>
      <c r="E747" s="9" t="n">
        <f aca="false">B747/B742-1</f>
        <v>0.0156078415422785</v>
      </c>
      <c r="F747" s="9" t="n">
        <f aca="false">B747/B726-1</f>
        <v>0.00962031713942757</v>
      </c>
      <c r="G747" s="0" t="n">
        <f aca="false">MAX(G746,B747)</f>
        <v>4796.56</v>
      </c>
      <c r="H747" s="9" t="n">
        <f aca="false">B747/G747-1</f>
        <v>-0.167044715379355</v>
      </c>
      <c r="I747" s="0" t="n">
        <f aca="false">IF(AND($A747&gt;=CrashTest!$B$3,$A747&lt;=CrashTest!$C$3),1,IF(AND($A747&gt;=CrashTest!$B$4,$A747&lt;=CrashTest!$C$4),2,IF(AND($A747&gt;=CrashTest!$B$5,$A747&lt;=CrashTest!$C$5),3,IF(AND($A747&gt;=CrashTest!$B$6,$A747&lt;=CrashTest!$C$6),4,IF(AND($A747&gt;=CrashTest!$B$7,$A747&lt;=CrashTest!$C$7),5,0)))))</f>
        <v>4</v>
      </c>
      <c r="J747" s="0" t="n">
        <f aca="false">IF(I747=0,"",IF(I746=I747,MAX(J746,B747),B747))</f>
        <v>4080.11</v>
      </c>
      <c r="K747" s="9" t="n">
        <f aca="false">IF(I747=0,"",B747/J747-1)</f>
        <v>-0.0207813024648845</v>
      </c>
      <c r="L747" s="0" t="n">
        <f aca="false">MATCH($A747,DailyBTC!$A:$A,0)</f>
        <v>1081</v>
      </c>
      <c r="M747" s="8" t="n">
        <f aca="false">INDEX(DailyBTC!$F:$F,$L747)</f>
        <v>4380.35733506023</v>
      </c>
      <c r="N747" s="8" t="n">
        <f aca="false">INDEX(DailyETH!$F:$F,$L747)</f>
        <v>213.136509069927</v>
      </c>
      <c r="O747" s="8" t="n">
        <f aca="false">INDEX(DailyBTC!$B:$B,$L747)</f>
        <v>17809.7240835769</v>
      </c>
      <c r="P747" s="8" t="n">
        <f aca="false">INDEX(DailyETH!$B:$B,$L747)</f>
        <v>1308.14814056107</v>
      </c>
      <c r="Q747" s="9" t="n">
        <f aca="false">LN(M747/M746)</f>
        <v>0.00349176382406912</v>
      </c>
      <c r="R747" s="9" t="n">
        <f aca="false">LN(N747/N746)</f>
        <v>0.00077475189573203</v>
      </c>
      <c r="S747" s="9" t="n">
        <f aca="false">LN(O747/O746)</f>
        <v>0.00195631946208143</v>
      </c>
      <c r="T747" s="9" t="n">
        <f aca="false">LN(P747/P746)</f>
        <v>-0.00932366115673126</v>
      </c>
      <c r="U747" s="9" t="n">
        <f aca="false">M747/M746-1</f>
        <v>0.00349786713307432</v>
      </c>
      <c r="V747" s="9" t="n">
        <f aca="false">O747/O746-1</f>
        <v>0.00195823430347719</v>
      </c>
    </row>
    <row r="748" customFormat="false" ht="15" hidden="false" customHeight="false" outlineLevel="0" collapsed="false">
      <c r="A748" s="5" t="n">
        <v>44910</v>
      </c>
      <c r="B748" s="6" t="n">
        <v>3895.75</v>
      </c>
      <c r="C748" s="9" t="n">
        <f aca="false">B748/B747-1</f>
        <v>-0.0249216583402582</v>
      </c>
      <c r="D748" s="9" t="n">
        <f aca="false">LN(B748/B747)</f>
        <v>-0.025237460791964</v>
      </c>
      <c r="E748" s="9" t="n">
        <f aca="false">B748/B743-1</f>
        <v>-0.0170959578757213</v>
      </c>
      <c r="F748" s="9" t="n">
        <f aca="false">B748/B727-1</f>
        <v>-0.0240447124429759</v>
      </c>
      <c r="G748" s="0" t="n">
        <f aca="false">MAX(G747,B748)</f>
        <v>4796.56</v>
      </c>
      <c r="H748" s="9" t="n">
        <f aca="false">B748/G748-1</f>
        <v>-0.187803342395383</v>
      </c>
      <c r="I748" s="0" t="n">
        <f aca="false">IF(AND($A748&gt;=CrashTest!$B$3,$A748&lt;=CrashTest!$C$3),1,IF(AND($A748&gt;=CrashTest!$B$4,$A748&lt;=CrashTest!$C$4),2,IF(AND($A748&gt;=CrashTest!$B$5,$A748&lt;=CrashTest!$C$5),3,IF(AND($A748&gt;=CrashTest!$B$6,$A748&lt;=CrashTest!$C$6),4,IF(AND($A748&gt;=CrashTest!$B$7,$A748&lt;=CrashTest!$C$7),5,0)))))</f>
        <v>4</v>
      </c>
      <c r="J748" s="0" t="n">
        <f aca="false">IF(I748=0,"",IF(I747=I748,MAX(J747,B748),B748))</f>
        <v>4080.11</v>
      </c>
      <c r="K748" s="9" t="n">
        <f aca="false">IF(I748=0,"",B748/J748-1)</f>
        <v>-0.0451850562852473</v>
      </c>
      <c r="L748" s="0" t="n">
        <f aca="false">MATCH($A748,DailyBTC!$A:$A,0)</f>
        <v>1082</v>
      </c>
      <c r="M748" s="8" t="n">
        <f aca="false">INDEX(DailyBTC!$F:$F,$L748)</f>
        <v>4300.27942139646</v>
      </c>
      <c r="N748" s="8" t="n">
        <f aca="false">INDEX(DailyETH!$F:$F,$L748)</f>
        <v>207.215696854602</v>
      </c>
      <c r="O748" s="8" t="n">
        <f aca="false">INDEX(DailyBTC!$B:$B,$L748)</f>
        <v>17344.0544569258</v>
      </c>
      <c r="P748" s="8" t="n">
        <f aca="false">INDEX(DailyETH!$B:$B,$L748)</f>
        <v>1264.12830508475</v>
      </c>
      <c r="Q748" s="9" t="n">
        <f aca="false">LN(M748/M747)</f>
        <v>-0.0184503020992962</v>
      </c>
      <c r="R748" s="9" t="n">
        <f aca="false">LN(N748/N747)</f>
        <v>-0.028172583544685</v>
      </c>
      <c r="S748" s="9" t="n">
        <f aca="false">LN(O748/O747)</f>
        <v>-0.0264948398965796</v>
      </c>
      <c r="T748" s="9" t="n">
        <f aca="false">LN(P748/P747)</f>
        <v>-0.0342297061711066</v>
      </c>
      <c r="U748" s="9" t="n">
        <f aca="false">M748/M747-1</f>
        <v>-0.0182811372539932</v>
      </c>
      <c r="V748" s="9" t="n">
        <f aca="false">O748/O747-1</f>
        <v>-0.0261469309948779</v>
      </c>
    </row>
    <row r="749" customFormat="false" ht="15" hidden="false" customHeight="false" outlineLevel="0" collapsed="false">
      <c r="A749" s="5" t="n">
        <v>44911</v>
      </c>
      <c r="B749" s="6" t="n">
        <v>3852.36</v>
      </c>
      <c r="C749" s="9" t="n">
        <f aca="false">B749/B748-1</f>
        <v>-0.0111377783482</v>
      </c>
      <c r="D749" s="9" t="n">
        <f aca="false">LN(B749/B748)</f>
        <v>-0.011200267830704</v>
      </c>
      <c r="E749" s="9" t="n">
        <f aca="false">B749/B744-1</f>
        <v>-0.0208469949521907</v>
      </c>
      <c r="F749" s="9" t="n">
        <f aca="false">B749/B728-1</f>
        <v>-0.0268844773276683</v>
      </c>
      <c r="G749" s="0" t="n">
        <f aca="false">MAX(G748,B749)</f>
        <v>4796.56</v>
      </c>
      <c r="H749" s="9" t="n">
        <f aca="false">B749/G749-1</f>
        <v>-0.196849408742932</v>
      </c>
      <c r="I749" s="0" t="n">
        <f aca="false">IF(AND($A749&gt;=CrashTest!$B$3,$A749&lt;=CrashTest!$C$3),1,IF(AND($A749&gt;=CrashTest!$B$4,$A749&lt;=CrashTest!$C$4),2,IF(AND($A749&gt;=CrashTest!$B$5,$A749&lt;=CrashTest!$C$5),3,IF(AND($A749&gt;=CrashTest!$B$6,$A749&lt;=CrashTest!$C$6),4,IF(AND($A749&gt;=CrashTest!$B$7,$A749&lt;=CrashTest!$C$7),5,0)))))</f>
        <v>4</v>
      </c>
      <c r="J749" s="0" t="n">
        <f aca="false">IF(I749=0,"",IF(I748=I749,MAX(J748,B749),B749))</f>
        <v>4080.11</v>
      </c>
      <c r="K749" s="9" t="n">
        <f aca="false">IF(I749=0,"",B749/J749-1)</f>
        <v>-0.0558195734918912</v>
      </c>
      <c r="L749" s="0" t="n">
        <f aca="false">MATCH($A749,DailyBTC!$A:$A,0)</f>
        <v>1083</v>
      </c>
      <c r="M749" s="8" t="n">
        <f aca="false">INDEX(DailyBTC!$F:$F,$L749)</f>
        <v>4250.70448177551</v>
      </c>
      <c r="N749" s="8" t="n">
        <f aca="false">INDEX(DailyETH!$F:$F,$L749)</f>
        <v>204.417973971432</v>
      </c>
      <c r="O749" s="8" t="n">
        <f aca="false">INDEX(DailyBTC!$B:$B,$L749)</f>
        <v>16606.1101750438</v>
      </c>
      <c r="P749" s="8" t="n">
        <f aca="false">INDEX(DailyETH!$B:$B,$L749)</f>
        <v>1164.54822443016</v>
      </c>
      <c r="Q749" s="9" t="n">
        <f aca="false">LN(M749/M748)</f>
        <v>-0.0115952726910516</v>
      </c>
      <c r="R749" s="9" t="n">
        <f aca="false">LN(N749/N748)</f>
        <v>-0.0135934747917442</v>
      </c>
      <c r="S749" s="9" t="n">
        <f aca="false">LN(O749/O748)</f>
        <v>-0.0434790545952393</v>
      </c>
      <c r="T749" s="9" t="n">
        <f aca="false">LN(P749/P748)</f>
        <v>-0.0820495761415617</v>
      </c>
      <c r="U749" s="9" t="n">
        <f aca="false">M749/M748-1</f>
        <v>-0.0115283065966106</v>
      </c>
      <c r="V749" s="9" t="n">
        <f aca="false">O749/O748-1</f>
        <v>-0.0425473918866375</v>
      </c>
    </row>
    <row r="750" customFormat="false" ht="15" hidden="false" customHeight="false" outlineLevel="0" collapsed="false">
      <c r="A750" s="5" t="n">
        <v>44914</v>
      </c>
      <c r="B750" s="6" t="n">
        <v>3817.66</v>
      </c>
      <c r="C750" s="9" t="n">
        <f aca="false">B750/B749-1</f>
        <v>-0.00900746555358278</v>
      </c>
      <c r="D750" s="9" t="n">
        <f aca="false">LN(B750/B749)</f>
        <v>-0.0090482780342916</v>
      </c>
      <c r="E750" s="9" t="n">
        <f aca="false">B750/B745-1</f>
        <v>-0.0433272523154645</v>
      </c>
      <c r="F750" s="9" t="n">
        <f aca="false">B750/B729-1</f>
        <v>-0.0326613557123165</v>
      </c>
      <c r="G750" s="0" t="n">
        <f aca="false">MAX(G749,B750)</f>
        <v>4796.56</v>
      </c>
      <c r="H750" s="9" t="n">
        <f aca="false">B750/G750-1</f>
        <v>-0.20408376002802</v>
      </c>
      <c r="I750" s="0" t="n">
        <f aca="false">IF(AND($A750&gt;=CrashTest!$B$3,$A750&lt;=CrashTest!$C$3),1,IF(AND($A750&gt;=CrashTest!$B$4,$A750&lt;=CrashTest!$C$4),2,IF(AND($A750&gt;=CrashTest!$B$5,$A750&lt;=CrashTest!$C$5),3,IF(AND($A750&gt;=CrashTest!$B$6,$A750&lt;=CrashTest!$C$6),4,IF(AND($A750&gt;=CrashTest!$B$7,$A750&lt;=CrashTest!$C$7),5,0)))))</f>
        <v>4</v>
      </c>
      <c r="J750" s="0" t="n">
        <f aca="false">IF(I750=0,"",IF(I749=I750,MAX(J749,B750),B750))</f>
        <v>4080.11</v>
      </c>
      <c r="K750" s="9" t="n">
        <f aca="false">IF(I750=0,"",B750/J750-1)</f>
        <v>-0.0643242461600301</v>
      </c>
      <c r="L750" s="0" t="n">
        <f aca="false">MATCH($A750,DailyBTC!$A:$A,0)</f>
        <v>1086</v>
      </c>
      <c r="M750" s="8" t="n">
        <f aca="false">INDEX(DailyBTC!$F:$F,$L750)</f>
        <v>4239.89779845814</v>
      </c>
      <c r="N750" s="8" t="n">
        <f aca="false">INDEX(DailyETH!$F:$F,$L750)</f>
        <v>204.816361128172</v>
      </c>
      <c r="O750" s="8" t="n">
        <f aca="false">INDEX(DailyBTC!$B:$B,$L750)</f>
        <v>16424.1313857393</v>
      </c>
      <c r="P750" s="8" t="n">
        <f aca="false">INDEX(DailyETH!$B:$B,$L750)</f>
        <v>1167.13473611923</v>
      </c>
      <c r="Q750" s="9" t="n">
        <f aca="false">LN(M750/M749)</f>
        <v>-0.00254556480122541</v>
      </c>
      <c r="R750" s="9" t="n">
        <f aca="false">LN(N750/N749)</f>
        <v>0.00194698855115814</v>
      </c>
      <c r="S750" s="9" t="n">
        <f aca="false">LN(O750/O749)</f>
        <v>-0.0110190311671502</v>
      </c>
      <c r="T750" s="9" t="n">
        <f aca="false">LN(P750/P749)</f>
        <v>0.00221858013611126</v>
      </c>
      <c r="U750" s="9" t="n">
        <f aca="false">M750/M749-1</f>
        <v>-0.00254232759856576</v>
      </c>
      <c r="V750" s="9" t="n">
        <f aca="false">O750/O749-1</f>
        <v>-0.0109585440170079</v>
      </c>
    </row>
    <row r="751" customFormat="false" ht="15" hidden="false" customHeight="false" outlineLevel="0" collapsed="false">
      <c r="A751" s="5" t="n">
        <v>44915</v>
      </c>
      <c r="B751" s="6" t="n">
        <v>3821.62</v>
      </c>
      <c r="C751" s="9" t="n">
        <f aca="false">B751/B750-1</f>
        <v>0.00103728461937425</v>
      </c>
      <c r="D751" s="9" t="n">
        <f aca="false">LN(B751/B750)</f>
        <v>0.00103674701141964</v>
      </c>
      <c r="E751" s="9" t="n">
        <f aca="false">B751/B746-1</f>
        <v>-0.0492654833132239</v>
      </c>
      <c r="F751" s="9" t="n">
        <f aca="false">B751/B730-1</f>
        <v>-0.0362440547342725</v>
      </c>
      <c r="G751" s="0" t="n">
        <f aca="false">MAX(G750,B751)</f>
        <v>4796.56</v>
      </c>
      <c r="H751" s="9" t="n">
        <f aca="false">B751/G751-1</f>
        <v>-0.203258168353987</v>
      </c>
      <c r="I751" s="0" t="n">
        <f aca="false">IF(AND($A751&gt;=CrashTest!$B$3,$A751&lt;=CrashTest!$C$3),1,IF(AND($A751&gt;=CrashTest!$B$4,$A751&lt;=CrashTest!$C$4),2,IF(AND($A751&gt;=CrashTest!$B$5,$A751&lt;=CrashTest!$C$5),3,IF(AND($A751&gt;=CrashTest!$B$6,$A751&lt;=CrashTest!$C$6),4,IF(AND($A751&gt;=CrashTest!$B$7,$A751&lt;=CrashTest!$C$7),5,0)))))</f>
        <v>4</v>
      </c>
      <c r="J751" s="0" t="n">
        <f aca="false">IF(I751=0,"",IF(I750=I751,MAX(J750,B751),B751))</f>
        <v>4080.11</v>
      </c>
      <c r="K751" s="9" t="n">
        <f aca="false">IF(I751=0,"",B751/J751-1)</f>
        <v>-0.0633536840918505</v>
      </c>
      <c r="L751" s="0" t="n">
        <f aca="false">MATCH($A751,DailyBTC!$A:$A,0)</f>
        <v>1087</v>
      </c>
      <c r="M751" s="8" t="n">
        <f aca="false">INDEX(DailyBTC!$F:$F,$L751)</f>
        <v>4279.99762610069</v>
      </c>
      <c r="N751" s="8" t="n">
        <f aca="false">INDEX(DailyETH!$F:$F,$L751)</f>
        <v>206.802606806831</v>
      </c>
      <c r="O751" s="8" t="n">
        <f aca="false">INDEX(DailyBTC!$B:$B,$L751)</f>
        <v>16901.8169362946</v>
      </c>
      <c r="P751" s="8" t="n">
        <f aca="false">INDEX(DailyETH!$B:$B,$L751)</f>
        <v>1217.78852659264</v>
      </c>
      <c r="Q751" s="9" t="n">
        <f aca="false">LN(M751/M750)</f>
        <v>0.00941329012805461</v>
      </c>
      <c r="R751" s="9" t="n">
        <f aca="false">LN(N751/N750)</f>
        <v>0.00965096970811533</v>
      </c>
      <c r="S751" s="9" t="n">
        <f aca="false">LN(O751/O750)</f>
        <v>0.0286694478700375</v>
      </c>
      <c r="T751" s="9" t="n">
        <f aca="false">LN(P751/P750)</f>
        <v>0.0424847289712319</v>
      </c>
      <c r="U751" s="9" t="n">
        <f aca="false">M751/M750-1</f>
        <v>0.00945773448999976</v>
      </c>
      <c r="V751" s="9" t="n">
        <f aca="false">O751/O750-1</f>
        <v>0.0290843722164853</v>
      </c>
    </row>
    <row r="752" customFormat="false" ht="15" hidden="false" customHeight="false" outlineLevel="0" collapsed="false">
      <c r="A752" s="5" t="n">
        <v>44916</v>
      </c>
      <c r="B752" s="6" t="n">
        <v>3878.44</v>
      </c>
      <c r="C752" s="9" t="n">
        <f aca="false">B752/B751-1</f>
        <v>0.0148680402551797</v>
      </c>
      <c r="D752" s="9" t="n">
        <f aca="false">LN(B752/B751)</f>
        <v>0.0147585944409618</v>
      </c>
      <c r="E752" s="9" t="n">
        <f aca="false">B752/B747-1</f>
        <v>-0.0292542274461119</v>
      </c>
      <c r="F752" s="9" t="n">
        <f aca="false">B752/B731-1</f>
        <v>-0.0181015407828979</v>
      </c>
      <c r="G752" s="0" t="n">
        <f aca="false">MAX(G751,B752)</f>
        <v>4796.56</v>
      </c>
      <c r="H752" s="9" t="n">
        <f aca="false">B752/G752-1</f>
        <v>-0.191412178728088</v>
      </c>
      <c r="I752" s="0" t="n">
        <f aca="false">IF(AND($A752&gt;=CrashTest!$B$3,$A752&lt;=CrashTest!$C$3),1,IF(AND($A752&gt;=CrashTest!$B$4,$A752&lt;=CrashTest!$C$4),2,IF(AND($A752&gt;=CrashTest!$B$5,$A752&lt;=CrashTest!$C$5),3,IF(AND($A752&gt;=CrashTest!$B$6,$A752&lt;=CrashTest!$C$6),4,IF(AND($A752&gt;=CrashTest!$B$7,$A752&lt;=CrashTest!$C$7),5,0)))))</f>
        <v>4</v>
      </c>
      <c r="J752" s="0" t="n">
        <f aca="false">IF(I752=0,"",IF(I751=I752,MAX(J751,B752),B752))</f>
        <v>4080.11</v>
      </c>
      <c r="K752" s="9" t="n">
        <f aca="false">IF(I752=0,"",B752/J752-1)</f>
        <v>-0.0494275889620623</v>
      </c>
      <c r="L752" s="0" t="n">
        <f aca="false">MATCH($A752,DailyBTC!$A:$A,0)</f>
        <v>1088</v>
      </c>
      <c r="M752" s="8" t="n">
        <f aca="false">INDEX(DailyBTC!$F:$F,$L752)</f>
        <v>4258.54242508658</v>
      </c>
      <c r="N752" s="8" t="n">
        <f aca="false">INDEX(DailyETH!$F:$F,$L752)</f>
        <v>205.965943989343</v>
      </c>
      <c r="O752" s="8" t="n">
        <f aca="false">INDEX(DailyBTC!$B:$B,$L752)</f>
        <v>16800.5329707773</v>
      </c>
      <c r="P752" s="8" t="n">
        <f aca="false">INDEX(DailyETH!$B:$B,$L752)</f>
        <v>1212.37697340736</v>
      </c>
      <c r="Q752" s="9" t="n">
        <f aca="false">LN(M752/M751)</f>
        <v>-0.0050255069463918</v>
      </c>
      <c r="R752" s="9" t="n">
        <f aca="false">LN(N752/N751)</f>
        <v>-0.00405391332115393</v>
      </c>
      <c r="S752" s="9" t="n">
        <f aca="false">LN(O752/O751)</f>
        <v>-0.00601051681644766</v>
      </c>
      <c r="T752" s="9" t="n">
        <f aca="false">LN(P752/P751)</f>
        <v>-0.00445365727573024</v>
      </c>
      <c r="U752" s="9" t="n">
        <f aca="false">M752/M751-1</f>
        <v>-0.00501290021360668</v>
      </c>
      <c r="V752" s="9" t="n">
        <f aca="false">O752/O751-1</f>
        <v>-0.00599248979556766</v>
      </c>
    </row>
    <row r="753" customFormat="false" ht="15" hidden="false" customHeight="false" outlineLevel="0" collapsed="false">
      <c r="A753" s="5" t="n">
        <v>44917</v>
      </c>
      <c r="B753" s="6" t="n">
        <v>3822.39</v>
      </c>
      <c r="C753" s="9" t="n">
        <f aca="false">B753/B752-1</f>
        <v>-0.0144516867606564</v>
      </c>
      <c r="D753" s="9" t="n">
        <f aca="false">LN(B753/B752)</f>
        <v>-0.0145571295023748</v>
      </c>
      <c r="E753" s="9" t="n">
        <f aca="false">B753/B748-1</f>
        <v>-0.0188307771289226</v>
      </c>
      <c r="F753" s="9" t="n">
        <f aca="false">B753/B732-1</f>
        <v>-0.0452569949894844</v>
      </c>
      <c r="G753" s="0" t="n">
        <f aca="false">MAX(G752,B753)</f>
        <v>4796.56</v>
      </c>
      <c r="H753" s="9" t="n">
        <f aca="false">B753/G753-1</f>
        <v>-0.203097636639592</v>
      </c>
      <c r="I753" s="0" t="n">
        <f aca="false">IF(AND($A753&gt;=CrashTest!$B$3,$A753&lt;=CrashTest!$C$3),1,IF(AND($A753&gt;=CrashTest!$B$4,$A753&lt;=CrashTest!$C$4),2,IF(AND($A753&gt;=CrashTest!$B$5,$A753&lt;=CrashTest!$C$5),3,IF(AND($A753&gt;=CrashTest!$B$6,$A753&lt;=CrashTest!$C$6),4,IF(AND($A753&gt;=CrashTest!$B$7,$A753&lt;=CrashTest!$C$7),5,0)))))</f>
        <v>4</v>
      </c>
      <c r="J753" s="0" t="n">
        <f aca="false">IF(I753=0,"",IF(I752=I753,MAX(J752,B753),B753))</f>
        <v>4080.11</v>
      </c>
      <c r="K753" s="9" t="n">
        <f aca="false">IF(I753=0,"",B753/J753-1)</f>
        <v>-0.0631649636897045</v>
      </c>
      <c r="L753" s="0" t="n">
        <f aca="false">MATCH($A753,DailyBTC!$A:$A,0)</f>
        <v>1089</v>
      </c>
      <c r="M753" s="8" t="n">
        <f aca="false">INDEX(DailyBTC!$F:$F,$L753)</f>
        <v>4268.67476956953</v>
      </c>
      <c r="N753" s="8" t="n">
        <f aca="false">INDEX(DailyETH!$F:$F,$L753)</f>
        <v>206.319798664999</v>
      </c>
      <c r="O753" s="8" t="n">
        <f aca="false">INDEX(DailyBTC!$B:$B,$L753)</f>
        <v>16814.2225791935</v>
      </c>
      <c r="P753" s="8" t="n">
        <f aca="false">INDEX(DailyETH!$B:$B,$L753)</f>
        <v>1216.84605055523</v>
      </c>
      <c r="Q753" s="9" t="n">
        <f aca="false">LN(M753/M752)</f>
        <v>0.00237647265697484</v>
      </c>
      <c r="R753" s="9" t="n">
        <f aca="false">LN(N753/N752)</f>
        <v>0.00171655105153682</v>
      </c>
      <c r="S753" s="9" t="n">
        <f aca="false">LN(O753/O752)</f>
        <v>0.000814499998529902</v>
      </c>
      <c r="T753" s="9" t="n">
        <f aca="false">LN(P753/P752)</f>
        <v>0.00367943342026168</v>
      </c>
      <c r="U753" s="9" t="n">
        <f aca="false">M753/M752-1</f>
        <v>0.00237929870635245</v>
      </c>
      <c r="V753" s="9" t="n">
        <f aca="false">O753/O752-1</f>
        <v>0.000814831793729987</v>
      </c>
    </row>
    <row r="754" customFormat="false" ht="15" hidden="false" customHeight="false" outlineLevel="0" collapsed="false">
      <c r="A754" s="5" t="n">
        <v>44918</v>
      </c>
      <c r="B754" s="6" t="n">
        <v>3844.82</v>
      </c>
      <c r="C754" s="9" t="n">
        <f aca="false">B754/B753-1</f>
        <v>0.00586805637310706</v>
      </c>
      <c r="D754" s="9" t="n">
        <f aca="false">LN(B754/B753)</f>
        <v>0.00585090638898478</v>
      </c>
      <c r="E754" s="9" t="n">
        <f aca="false">B754/B749-1</f>
        <v>-0.00195724179464019</v>
      </c>
      <c r="F754" s="9" t="n">
        <f aca="false">B754/B733-1</f>
        <v>-0.0453012718324618</v>
      </c>
      <c r="G754" s="0" t="n">
        <f aca="false">MAX(G753,B754)</f>
        <v>4796.56</v>
      </c>
      <c r="H754" s="9" t="n">
        <f aca="false">B754/G754-1</f>
        <v>-0.198421368647531</v>
      </c>
      <c r="I754" s="0" t="n">
        <f aca="false">IF(AND($A754&gt;=CrashTest!$B$3,$A754&lt;=CrashTest!$C$3),1,IF(AND($A754&gt;=CrashTest!$B$4,$A754&lt;=CrashTest!$C$4),2,IF(AND($A754&gt;=CrashTest!$B$5,$A754&lt;=CrashTest!$C$5),3,IF(AND($A754&gt;=CrashTest!$B$6,$A754&lt;=CrashTest!$C$6),4,IF(AND($A754&gt;=CrashTest!$B$7,$A754&lt;=CrashTest!$C$7),5,0)))))</f>
        <v>4</v>
      </c>
      <c r="J754" s="0" t="n">
        <f aca="false">IF(I754=0,"",IF(I753=I754,MAX(J753,B754),B754))</f>
        <v>4080.11</v>
      </c>
      <c r="K754" s="9" t="n">
        <f aca="false">IF(I754=0,"",B754/J754-1)</f>
        <v>-0.0576675628843339</v>
      </c>
      <c r="L754" s="0" t="n">
        <f aca="false">MATCH($A754,DailyBTC!$A:$A,0)</f>
        <v>1090</v>
      </c>
      <c r="M754" s="8" t="n">
        <f aca="false">INDEX(DailyBTC!$F:$F,$L754)</f>
        <v>4266.50631551626</v>
      </c>
      <c r="N754" s="8" t="n">
        <f aca="false">INDEX(DailyETH!$F:$F,$L754)</f>
        <v>206.547176864817</v>
      </c>
      <c r="O754" s="8" t="n">
        <f aca="false">INDEX(DailyBTC!$B:$B,$L754)</f>
        <v>16780.5169798363</v>
      </c>
      <c r="P754" s="8" t="n">
        <f aca="false">INDEX(DailyETH!$B:$B,$L754)</f>
        <v>1219.86765049679</v>
      </c>
      <c r="Q754" s="9" t="n">
        <f aca="false">LN(M754/M753)</f>
        <v>-0.000508121404410744</v>
      </c>
      <c r="R754" s="9" t="n">
        <f aca="false">LN(N754/N753)</f>
        <v>0.00110145996789951</v>
      </c>
      <c r="S754" s="9" t="n">
        <f aca="false">LN(O754/O753)</f>
        <v>-0.00200660050407343</v>
      </c>
      <c r="T754" s="9" t="n">
        <f aca="false">LN(P754/P753)</f>
        <v>0.00248006279031001</v>
      </c>
      <c r="U754" s="9" t="n">
        <f aca="false">M754/M753-1</f>
        <v>-0.000507992332592244</v>
      </c>
      <c r="V754" s="9" t="n">
        <f aca="false">O754/O753-1</f>
        <v>-0.00200458862718467</v>
      </c>
    </row>
    <row r="755" customFormat="false" ht="15" hidden="false" customHeight="false" outlineLevel="0" collapsed="false">
      <c r="A755" s="5" t="n">
        <v>44922</v>
      </c>
      <c r="B755" s="6" t="n">
        <v>3829.25</v>
      </c>
      <c r="C755" s="9" t="n">
        <f aca="false">B755/B754-1</f>
        <v>-0.00404960440280688</v>
      </c>
      <c r="D755" s="9" t="n">
        <f aca="false">LN(B755/B754)</f>
        <v>-0.00405782625505613</v>
      </c>
      <c r="E755" s="9" t="n">
        <f aca="false">B755/B750-1</f>
        <v>0.00303589109559255</v>
      </c>
      <c r="F755" s="9" t="n">
        <f aca="false">B755/B734-1</f>
        <v>-0.0488981947880341</v>
      </c>
      <c r="G755" s="0" t="n">
        <f aca="false">MAX(G754,B755)</f>
        <v>4796.56</v>
      </c>
      <c r="H755" s="9" t="n">
        <f aca="false">B755/G755-1</f>
        <v>-0.201667445002252</v>
      </c>
      <c r="I755" s="0" t="n">
        <f aca="false">IF(AND($A755&gt;=CrashTest!$B$3,$A755&lt;=CrashTest!$C$3),1,IF(AND($A755&gt;=CrashTest!$B$4,$A755&lt;=CrashTest!$C$4),2,IF(AND($A755&gt;=CrashTest!$B$5,$A755&lt;=CrashTest!$C$5),3,IF(AND($A755&gt;=CrashTest!$B$6,$A755&lt;=CrashTest!$C$6),4,IF(AND($A755&gt;=CrashTest!$B$7,$A755&lt;=CrashTest!$C$7),5,0)))))</f>
        <v>4</v>
      </c>
      <c r="J755" s="0" t="n">
        <f aca="false">IF(I755=0,"",IF(I754=I755,MAX(J754,B755),B755))</f>
        <v>4080.11</v>
      </c>
      <c r="K755" s="9" t="n">
        <f aca="false">IF(I755=0,"",B755/J755-1)</f>
        <v>-0.0614836364705854</v>
      </c>
      <c r="L755" s="0" t="n">
        <f aca="false">MATCH($A755,DailyBTC!$A:$A,0)</f>
        <v>1094</v>
      </c>
      <c r="M755" s="8" t="n">
        <f aca="false">INDEX(DailyBTC!$F:$F,$L755)</f>
        <v>4252.70942560565</v>
      </c>
      <c r="N755" s="8" t="n">
        <f aca="false">INDEX(DailyETH!$F:$F,$L755)</f>
        <v>206.222036922838</v>
      </c>
      <c r="O755" s="8" t="n">
        <f aca="false">INDEX(DailyBTC!$B:$B,$L755)</f>
        <v>16698.9112708942</v>
      </c>
      <c r="P755" s="8" t="n">
        <f aca="false">INDEX(DailyETH!$B:$B,$L755)</f>
        <v>1211.57558153127</v>
      </c>
      <c r="Q755" s="9" t="n">
        <f aca="false">LN(M755/M754)</f>
        <v>-0.00323900753120687</v>
      </c>
      <c r="R755" s="9" t="n">
        <f aca="false">LN(N755/N754)</f>
        <v>-0.00157540823475193</v>
      </c>
      <c r="S755" s="9" t="n">
        <f aca="false">LN(O755/O754)</f>
        <v>-0.0048749859135886</v>
      </c>
      <c r="T755" s="9" t="n">
        <f aca="false">LN(P755/P754)</f>
        <v>-0.00682072359611277</v>
      </c>
      <c r="U755" s="9" t="n">
        <f aca="false">M755/M754-1</f>
        <v>-0.00323376760522653</v>
      </c>
      <c r="V755" s="9" t="n">
        <f aca="false">O755/O754-1</f>
        <v>-0.00486312245565235</v>
      </c>
    </row>
    <row r="756" customFormat="false" ht="15" hidden="false" customHeight="false" outlineLevel="0" collapsed="false">
      <c r="A756" s="5" t="n">
        <v>44923</v>
      </c>
      <c r="B756" s="6" t="n">
        <v>3783.22</v>
      </c>
      <c r="C756" s="9" t="n">
        <f aca="false">B756/B755-1</f>
        <v>-0.0120206306718026</v>
      </c>
      <c r="D756" s="9" t="n">
        <f aca="false">LN(B756/B755)</f>
        <v>-0.0120934626990493</v>
      </c>
      <c r="E756" s="9" t="n">
        <f aca="false">B756/B751-1</f>
        <v>-0.0100480947870275</v>
      </c>
      <c r="F756" s="9" t="n">
        <f aca="false">B756/B735-1</f>
        <v>-0.045591002891063</v>
      </c>
      <c r="G756" s="0" t="n">
        <f aca="false">MAX(G755,B756)</f>
        <v>4796.56</v>
      </c>
      <c r="H756" s="9" t="n">
        <f aca="false">B756/G756-1</f>
        <v>-0.211263905799156</v>
      </c>
      <c r="I756" s="0" t="n">
        <f aca="false">IF(AND($A756&gt;=CrashTest!$B$3,$A756&lt;=CrashTest!$C$3),1,IF(AND($A756&gt;=CrashTest!$B$4,$A756&lt;=CrashTest!$C$4),2,IF(AND($A756&gt;=CrashTest!$B$5,$A756&lt;=CrashTest!$C$5),3,IF(AND($A756&gt;=CrashTest!$B$6,$A756&lt;=CrashTest!$C$6),4,IF(AND($A756&gt;=CrashTest!$B$7,$A756&lt;=CrashTest!$C$7),5,0)))))</f>
        <v>4</v>
      </c>
      <c r="J756" s="0" t="n">
        <f aca="false">IF(I756=0,"",IF(I755=I756,MAX(J755,B756),B756))</f>
        <v>4080.11</v>
      </c>
      <c r="K756" s="9" t="n">
        <f aca="false">IF(I756=0,"",B756/J756-1)</f>
        <v>-0.0727651950560158</v>
      </c>
      <c r="L756" s="0" t="n">
        <f aca="false">MATCH($A756,DailyBTC!$A:$A,0)</f>
        <v>1095</v>
      </c>
      <c r="M756" s="8" t="n">
        <f aca="false">INDEX(DailyBTC!$F:$F,$L756)</f>
        <v>4235.37924327056</v>
      </c>
      <c r="N756" s="8" t="n">
        <f aca="false">INDEX(DailyETH!$F:$F,$L756)</f>
        <v>204.720802313557</v>
      </c>
      <c r="O756" s="8" t="n">
        <f aca="false">INDEX(DailyBTC!$B:$B,$L756)</f>
        <v>16536.2942001753</v>
      </c>
      <c r="P756" s="8" t="n">
        <f aca="false">INDEX(DailyETH!$B:$B,$L756)</f>
        <v>1188.10792518995</v>
      </c>
      <c r="Q756" s="9" t="n">
        <f aca="false">LN(M756/M755)</f>
        <v>-0.00408341785574144</v>
      </c>
      <c r="R756" s="9" t="n">
        <f aca="false">LN(N756/N755)</f>
        <v>-0.0073063265458397</v>
      </c>
      <c r="S756" s="9" t="n">
        <f aca="false">LN(O756/O755)</f>
        <v>-0.00978591022085554</v>
      </c>
      <c r="T756" s="9" t="n">
        <f aca="false">LN(P756/P755)</f>
        <v>-0.0195595831312911</v>
      </c>
      <c r="U756" s="9" t="n">
        <f aca="false">M756/M755-1</f>
        <v>-0.00407509204149725</v>
      </c>
      <c r="V756" s="9" t="n">
        <f aca="false">O756/O755-1</f>
        <v>-0.00973818400977666</v>
      </c>
    </row>
    <row r="757" customFormat="false" ht="15" hidden="false" customHeight="false" outlineLevel="0" collapsed="false">
      <c r="A757" s="5" t="n">
        <v>44924</v>
      </c>
      <c r="B757" s="6" t="n">
        <v>3849.28</v>
      </c>
      <c r="C757" s="9" t="n">
        <f aca="false">B757/B756-1</f>
        <v>0.0174613160218016</v>
      </c>
      <c r="D757" s="9" t="n">
        <f aca="false">LN(B757/B756)</f>
        <v>0.0173106189600937</v>
      </c>
      <c r="E757" s="9" t="n">
        <f aca="false">B757/B752-1</f>
        <v>-0.00751848681428613</v>
      </c>
      <c r="F757" s="9" t="n">
        <f aca="false">B757/B736-1</f>
        <v>-0.027377496127733</v>
      </c>
      <c r="G757" s="0" t="n">
        <f aca="false">MAX(G756,B757)</f>
        <v>4796.56</v>
      </c>
      <c r="H757" s="9" t="n">
        <f aca="false">B757/G757-1</f>
        <v>-0.197491535600514</v>
      </c>
      <c r="I757" s="0" t="n">
        <f aca="false">IF(AND($A757&gt;=CrashTest!$B$3,$A757&lt;=CrashTest!$C$3),1,IF(AND($A757&gt;=CrashTest!$B$4,$A757&lt;=CrashTest!$C$4),2,IF(AND($A757&gt;=CrashTest!$B$5,$A757&lt;=CrashTest!$C$5),3,IF(AND($A757&gt;=CrashTest!$B$6,$A757&lt;=CrashTest!$C$6),4,IF(AND($A757&gt;=CrashTest!$B$7,$A757&lt;=CrashTest!$C$7),5,0)))))</f>
        <v>4</v>
      </c>
      <c r="J757" s="0" t="n">
        <f aca="false">IF(I757=0,"",IF(I756=I757,MAX(J756,B757),B757))</f>
        <v>4080.11</v>
      </c>
      <c r="K757" s="9" t="n">
        <f aca="false">IF(I757=0,"",B757/J757-1)</f>
        <v>-0.0565744551004752</v>
      </c>
      <c r="L757" s="0" t="n">
        <f aca="false">MATCH($A757,DailyBTC!$A:$A,0)</f>
        <v>1096</v>
      </c>
      <c r="M757" s="8" t="n">
        <f aca="false">INDEX(DailyBTC!$F:$F,$L757)</f>
        <v>4243.32757903752</v>
      </c>
      <c r="N757" s="8" t="n">
        <f aca="false">INDEX(DailyETH!$F:$F,$L757)</f>
        <v>205.761450783478</v>
      </c>
      <c r="O757" s="8" t="n">
        <f aca="false">INDEX(DailyBTC!$B:$B,$L757)</f>
        <v>16630.5931551724</v>
      </c>
      <c r="P757" s="8" t="n">
        <f aca="false">INDEX(DailyETH!$B:$B,$L757)</f>
        <v>1200.92096843951</v>
      </c>
      <c r="Q757" s="9" t="n">
        <f aca="false">LN(M757/M756)</f>
        <v>0.0018748939577423</v>
      </c>
      <c r="R757" s="9" t="n">
        <f aca="false">LN(N757/N756)</f>
        <v>0.00507038095581788</v>
      </c>
      <c r="S757" s="9" t="n">
        <f aca="false">LN(O757/O756)</f>
        <v>0.00568634663116919</v>
      </c>
      <c r="T757" s="9" t="n">
        <f aca="false">LN(P757/P756)</f>
        <v>0.0107266732025236</v>
      </c>
      <c r="U757" s="9" t="n">
        <f aca="false">M757/M756-1</f>
        <v>0.00187665267038017</v>
      </c>
      <c r="V757" s="9" t="n">
        <f aca="false">O757/O756-1</f>
        <v>0.005702544588019</v>
      </c>
    </row>
    <row r="758" customFormat="false" ht="15" hidden="false" customHeight="false" outlineLevel="0" collapsed="false">
      <c r="A758" s="5" t="n">
        <v>44925</v>
      </c>
      <c r="B758" s="6" t="n">
        <v>3839.5</v>
      </c>
      <c r="C758" s="9" t="n">
        <f aca="false">B758/B757-1</f>
        <v>-0.00254073489068085</v>
      </c>
      <c r="D758" s="9" t="n">
        <f aca="false">LN(B758/B757)</f>
        <v>-0.00254396803510953</v>
      </c>
      <c r="E758" s="9" t="n">
        <f aca="false">B758/B753-1</f>
        <v>0.00447625700150955</v>
      </c>
      <c r="F758" s="9" t="n">
        <f aca="false">B758/B737-1</f>
        <v>-0.0589714492991611</v>
      </c>
      <c r="G758" s="0" t="n">
        <f aca="false">MAX(G757,B758)</f>
        <v>4796.56</v>
      </c>
      <c r="H758" s="9" t="n">
        <f aca="false">B758/G758-1</f>
        <v>-0.19953049685608</v>
      </c>
      <c r="I758" s="0" t="n">
        <f aca="false">IF(AND($A758&gt;=CrashTest!$B$3,$A758&lt;=CrashTest!$C$3),1,IF(AND($A758&gt;=CrashTest!$B$4,$A758&lt;=CrashTest!$C$4),2,IF(AND($A758&gt;=CrashTest!$B$5,$A758&lt;=CrashTest!$C$5),3,IF(AND($A758&gt;=CrashTest!$B$6,$A758&lt;=CrashTest!$C$6),4,IF(AND($A758&gt;=CrashTest!$B$7,$A758&lt;=CrashTest!$C$7),5,0)))))</f>
        <v>4</v>
      </c>
      <c r="J758" s="0" t="n">
        <f aca="false">IF(I758=0,"",IF(I757=I758,MAX(J757,B758),B758))</f>
        <v>4080.11</v>
      </c>
      <c r="K758" s="9" t="n">
        <f aca="false">IF(I758=0,"",B758/J758-1)</f>
        <v>-0.0589714492991611</v>
      </c>
      <c r="L758" s="0" t="n">
        <f aca="false">MATCH($A758,DailyBTC!$A:$A,0)</f>
        <v>1097</v>
      </c>
      <c r="M758" s="8" t="n">
        <f aca="false">INDEX(DailyBTC!$F:$F,$L758)</f>
        <v>4233.58735316395</v>
      </c>
      <c r="N758" s="8" t="n">
        <f aca="false">INDEX(DailyETH!$F:$F,$L758)</f>
        <v>205.097720311758</v>
      </c>
      <c r="O758" s="8" t="n">
        <f aca="false">INDEX(DailyBTC!$B:$B,$L758)</f>
        <v>16593.6888287551</v>
      </c>
      <c r="P758" s="8" t="n">
        <f aca="false">INDEX(DailyETH!$B:$B,$L758)</f>
        <v>1198.58331034483</v>
      </c>
      <c r="Q758" s="9" t="n">
        <f aca="false">LN(M758/M757)</f>
        <v>-0.0022980601405219</v>
      </c>
      <c r="R758" s="9" t="n">
        <f aca="false">LN(N758/N757)</f>
        <v>-0.00323094186915922</v>
      </c>
      <c r="S758" s="9" t="n">
        <f aca="false">LN(O758/O757)</f>
        <v>-0.00222152831550319</v>
      </c>
      <c r="T758" s="9" t="n">
        <f aca="false">LN(P758/P757)</f>
        <v>-0.00194845148218188</v>
      </c>
      <c r="U758" s="9" t="n">
        <f aca="false">M758/M757-1</f>
        <v>-0.00229542162186236</v>
      </c>
      <c r="V758" s="9" t="n">
        <f aca="false">O758/O757-1</f>
        <v>-0.00221906254773718</v>
      </c>
    </row>
    <row r="759" customFormat="false" ht="15" hidden="false" customHeight="false" outlineLevel="0" collapsed="false">
      <c r="A759" s="5" t="n">
        <v>44929</v>
      </c>
      <c r="B759" s="6" t="n">
        <v>3824.14</v>
      </c>
      <c r="C759" s="9" t="n">
        <f aca="false">B759/B758-1</f>
        <v>-0.00400052090115899</v>
      </c>
      <c r="D759" s="9" t="n">
        <f aca="false">LN(B759/B758)</f>
        <v>-0.00400854439080709</v>
      </c>
      <c r="E759" s="9" t="n">
        <f aca="false">B759/B754-1</f>
        <v>-0.0053786653211334</v>
      </c>
      <c r="F759" s="9" t="n">
        <f aca="false">B759/B738-1</f>
        <v>-0.0619221551451343</v>
      </c>
      <c r="G759" s="0" t="n">
        <f aca="false">MAX(G758,B759)</f>
        <v>4796.56</v>
      </c>
      <c r="H759" s="9" t="n">
        <f aca="false">B759/G759-1</f>
        <v>-0.202732791834148</v>
      </c>
      <c r="I759" s="0" t="n">
        <f aca="false">IF(AND($A759&gt;=CrashTest!$B$3,$A759&lt;=CrashTest!$C$3),1,IF(AND($A759&gt;=CrashTest!$B$4,$A759&lt;=CrashTest!$C$4),2,IF(AND($A759&gt;=CrashTest!$B$5,$A759&lt;=CrashTest!$C$5),3,IF(AND($A759&gt;=CrashTest!$B$6,$A759&lt;=CrashTest!$C$6),4,IF(AND($A759&gt;=CrashTest!$B$7,$A759&lt;=CrashTest!$C$7),5,0)))))</f>
        <v>0</v>
      </c>
      <c r="J759" s="0" t="str">
        <f aca="false">IF(I759=0,"",IF(I758=I759,MAX(J758,B759),B759))</f>
        <v/>
      </c>
      <c r="K759" s="9" t="str">
        <f aca="false">IF(I759=0,"",B759/J759-1)</f>
        <v/>
      </c>
      <c r="L759" s="0" t="n">
        <f aca="false">MATCH($A759,DailyBTC!$A:$A,0)</f>
        <v>1101</v>
      </c>
      <c r="M759" s="8" t="n">
        <f aca="false">INDEX(DailyBTC!$F:$F,$L759)</f>
        <v>4229.70438330046</v>
      </c>
      <c r="N759" s="8" t="n">
        <f aca="false">INDEX(DailyETH!$F:$F,$L759)</f>
        <v>205.463827889719</v>
      </c>
      <c r="O759" s="8" t="n">
        <f aca="false">INDEX(DailyBTC!$B:$B,$L759)</f>
        <v>16670.0773836937</v>
      </c>
      <c r="P759" s="8" t="n">
        <f aca="false">INDEX(DailyETH!$B:$B,$L759)</f>
        <v>1214.22573816482</v>
      </c>
      <c r="Q759" s="9" t="n">
        <f aca="false">LN(M759/M758)</f>
        <v>-0.000917602809132395</v>
      </c>
      <c r="R759" s="9" t="n">
        <f aca="false">LN(N759/N758)</f>
        <v>0.00178344843351494</v>
      </c>
      <c r="S759" s="9" t="n">
        <f aca="false">LN(O759/O758)</f>
        <v>0.00459290681241976</v>
      </c>
      <c r="T759" s="9" t="n">
        <f aca="false">LN(P759/P758)</f>
        <v>0.0129663364675448</v>
      </c>
      <c r="U759" s="9" t="n">
        <f aca="false">M759/M758-1</f>
        <v>-0.00091718194041468</v>
      </c>
      <c r="V759" s="9" t="n">
        <f aca="false">O759/O758-1</f>
        <v>0.00460347037520825</v>
      </c>
    </row>
    <row r="760" customFormat="false" ht="15" hidden="false" customHeight="false" outlineLevel="0" collapsed="false">
      <c r="A760" s="5" t="n">
        <v>44930</v>
      </c>
      <c r="B760" s="6" t="n">
        <v>3852.97</v>
      </c>
      <c r="C760" s="9" t="n">
        <f aca="false">B760/B759-1</f>
        <v>0.00753894993384141</v>
      </c>
      <c r="D760" s="9" t="n">
        <f aca="false">LN(B760/B759)</f>
        <v>0.00751067407538477</v>
      </c>
      <c r="E760" s="9" t="n">
        <f aca="false">B760/B755-1</f>
        <v>0.00619442449565844</v>
      </c>
      <c r="F760" s="9" t="n">
        <f aca="false">B760/B739-1</f>
        <v>-0.0537195765896309</v>
      </c>
      <c r="G760" s="0" t="n">
        <f aca="false">MAX(G759,B760)</f>
        <v>4796.56</v>
      </c>
      <c r="H760" s="9" t="n">
        <f aca="false">B760/G760-1</f>
        <v>-0.196722234267892</v>
      </c>
      <c r="I760" s="0" t="n">
        <f aca="false">IF(AND($A760&gt;=CrashTest!$B$3,$A760&lt;=CrashTest!$C$3),1,IF(AND($A760&gt;=CrashTest!$B$4,$A760&lt;=CrashTest!$C$4),2,IF(AND($A760&gt;=CrashTest!$B$5,$A760&lt;=CrashTest!$C$5),3,IF(AND($A760&gt;=CrashTest!$B$6,$A760&lt;=CrashTest!$C$6),4,IF(AND($A760&gt;=CrashTest!$B$7,$A760&lt;=CrashTest!$C$7),5,0)))))</f>
        <v>0</v>
      </c>
      <c r="J760" s="0" t="str">
        <f aca="false">IF(I760=0,"",IF(I759=I760,MAX(J759,B760),B760))</f>
        <v/>
      </c>
      <c r="K760" s="9" t="str">
        <f aca="false">IF(I760=0,"",B760/J760-1)</f>
        <v/>
      </c>
      <c r="L760" s="0" t="n">
        <f aca="false">MATCH($A760,DailyBTC!$A:$A,0)</f>
        <v>1102</v>
      </c>
      <c r="M760" s="8" t="n">
        <f aca="false">INDEX(DailyBTC!$F:$F,$L760)</f>
        <v>4244.4461850044</v>
      </c>
      <c r="N760" s="8" t="n">
        <f aca="false">INDEX(DailyETH!$F:$F,$L760)</f>
        <v>207.672119089063</v>
      </c>
      <c r="O760" s="8" t="n">
        <f aca="false">INDEX(DailyBTC!$B:$B,$L760)</f>
        <v>16848.3660391584</v>
      </c>
      <c r="P760" s="8" t="n">
        <f aca="false">INDEX(DailyETH!$B:$B,$L760)</f>
        <v>1255.92211689071</v>
      </c>
      <c r="Q760" s="9" t="n">
        <f aca="false">LN(M760/M759)</f>
        <v>0.003479243484304</v>
      </c>
      <c r="R760" s="9" t="n">
        <f aca="false">LN(N760/N759)</f>
        <v>0.0106904869786529</v>
      </c>
      <c r="S760" s="9" t="n">
        <f aca="false">LN(O760/O759)</f>
        <v>0.0106383422814229</v>
      </c>
      <c r="T760" s="9" t="n">
        <f aca="false">LN(P760/P759)</f>
        <v>0.0337634361568353</v>
      </c>
      <c r="U760" s="9" t="n">
        <f aca="false">M760/M759-1</f>
        <v>0.00348530307747752</v>
      </c>
      <c r="V760" s="9" t="n">
        <f aca="false">O760/O759-1</f>
        <v>0.0106951306440304</v>
      </c>
    </row>
    <row r="761" customFormat="false" ht="15" hidden="false" customHeight="false" outlineLevel="0" collapsed="false">
      <c r="A761" s="5" t="n">
        <v>44931</v>
      </c>
      <c r="B761" s="6" t="n">
        <v>3808.1</v>
      </c>
      <c r="C761" s="9" t="n">
        <f aca="false">B761/B760-1</f>
        <v>-0.0116455617354924</v>
      </c>
      <c r="D761" s="9" t="n">
        <f aca="false">LN(B761/B760)</f>
        <v>-0.0117139023845192</v>
      </c>
      <c r="E761" s="9" t="n">
        <f aca="false">B761/B756-1</f>
        <v>0.00657640845628849</v>
      </c>
      <c r="F761" s="9" t="n">
        <f aca="false">B761/B740-1</f>
        <v>-0.0476988326614719</v>
      </c>
      <c r="G761" s="0" t="n">
        <f aca="false">MAX(G760,B761)</f>
        <v>4796.56</v>
      </c>
      <c r="H761" s="9" t="n">
        <f aca="false">B761/G761-1</f>
        <v>-0.206076855079474</v>
      </c>
      <c r="I761" s="0" t="n">
        <f aca="false">IF(AND($A761&gt;=CrashTest!$B$3,$A761&lt;=CrashTest!$C$3),1,IF(AND($A761&gt;=CrashTest!$B$4,$A761&lt;=CrashTest!$C$4),2,IF(AND($A761&gt;=CrashTest!$B$5,$A761&lt;=CrashTest!$C$5),3,IF(AND($A761&gt;=CrashTest!$B$6,$A761&lt;=CrashTest!$C$6),4,IF(AND($A761&gt;=CrashTest!$B$7,$A761&lt;=CrashTest!$C$7),5,0)))))</f>
        <v>0</v>
      </c>
      <c r="J761" s="0" t="str">
        <f aca="false">IF(I761=0,"",IF(I760=I761,MAX(J760,B761),B761))</f>
        <v/>
      </c>
      <c r="K761" s="9" t="str">
        <f aca="false">IF(I761=0,"",B761/J761-1)</f>
        <v/>
      </c>
      <c r="L761" s="0" t="n">
        <f aca="false">MATCH($A761,DailyBTC!$A:$A,0)</f>
        <v>1103</v>
      </c>
      <c r="M761" s="8" t="n">
        <f aca="false">INDEX(DailyBTC!$F:$F,$L761)</f>
        <v>4234.83637778271</v>
      </c>
      <c r="N761" s="8" t="n">
        <f aca="false">INDEX(DailyETH!$F:$F,$L761)</f>
        <v>207.128911304064</v>
      </c>
      <c r="O761" s="8" t="n">
        <f aca="false">INDEX(DailyBTC!$B:$B,$L761)</f>
        <v>16824.8001826417</v>
      </c>
      <c r="P761" s="8" t="n">
        <f aca="false">INDEX(DailyETH!$B:$B,$L761)</f>
        <v>1250.14810315605</v>
      </c>
      <c r="Q761" s="9" t="n">
        <f aca="false">LN(M761/M760)</f>
        <v>-0.00226665670471887</v>
      </c>
      <c r="R761" s="9" t="n">
        <f aca="false">LN(N761/N760)</f>
        <v>-0.0026191260663433</v>
      </c>
      <c r="S761" s="9" t="n">
        <f aca="false">LN(O761/O760)</f>
        <v>-0.0013996818837183</v>
      </c>
      <c r="T761" s="9" t="n">
        <f aca="false">LN(P761/P760)</f>
        <v>-0.00460803045785315</v>
      </c>
      <c r="U761" s="9" t="n">
        <f aca="false">M761/M760-1</f>
        <v>-0.00226408977822368</v>
      </c>
      <c r="V761" s="9" t="n">
        <f aca="false">O761/O760-1</f>
        <v>-0.00139870278589227</v>
      </c>
    </row>
    <row r="762" customFormat="false" ht="15" hidden="false" customHeight="false" outlineLevel="0" collapsed="false">
      <c r="A762" s="5" t="n">
        <v>44932</v>
      </c>
      <c r="B762" s="6" t="n">
        <v>3895.08</v>
      </c>
      <c r="C762" s="9" t="n">
        <f aca="false">B762/B761-1</f>
        <v>0.0228407867440457</v>
      </c>
      <c r="D762" s="9" t="n">
        <f aca="false">LN(B762/B761)</f>
        <v>0.0225838411760265</v>
      </c>
      <c r="E762" s="9" t="n">
        <f aca="false">B762/B757-1</f>
        <v>0.0118983290381578</v>
      </c>
      <c r="F762" s="9" t="n">
        <f aca="false">B762/B741-1</f>
        <v>-0.0117170651010083</v>
      </c>
      <c r="G762" s="0" t="n">
        <f aca="false">MAX(G761,B762)</f>
        <v>4796.56</v>
      </c>
      <c r="H762" s="9" t="n">
        <f aca="false">B762/G762-1</f>
        <v>-0.187943025835182</v>
      </c>
      <c r="I762" s="0" t="n">
        <f aca="false">IF(AND($A762&gt;=CrashTest!$B$3,$A762&lt;=CrashTest!$C$3),1,IF(AND($A762&gt;=CrashTest!$B$4,$A762&lt;=CrashTest!$C$4),2,IF(AND($A762&gt;=CrashTest!$B$5,$A762&lt;=CrashTest!$C$5),3,IF(AND($A762&gt;=CrashTest!$B$6,$A762&lt;=CrashTest!$C$6),4,IF(AND($A762&gt;=CrashTest!$B$7,$A762&lt;=CrashTest!$C$7),5,0)))))</f>
        <v>0</v>
      </c>
      <c r="J762" s="0" t="str">
        <f aca="false">IF(I762=0,"",IF(I761=I762,MAX(J761,B762),B762))</f>
        <v/>
      </c>
      <c r="K762" s="9" t="str">
        <f aca="false">IF(I762=0,"",B762/J762-1)</f>
        <v/>
      </c>
      <c r="L762" s="0" t="n">
        <f aca="false">MATCH($A762,DailyBTC!$A:$A,0)</f>
        <v>1104</v>
      </c>
      <c r="M762" s="8" t="n">
        <f aca="false">INDEX(DailyBTC!$F:$F,$L762)</f>
        <v>4253.96343035262</v>
      </c>
      <c r="N762" s="8" t="n">
        <f aca="false">INDEX(DailyETH!$F:$F,$L762)</f>
        <v>208.756905750257</v>
      </c>
      <c r="O762" s="8" t="n">
        <f aca="false">INDEX(DailyBTC!$B:$B,$L762)</f>
        <v>16957.8622738165</v>
      </c>
      <c r="P762" s="8" t="n">
        <f aca="false">INDEX(DailyETH!$B:$B,$L762)</f>
        <v>1269.2522521917</v>
      </c>
      <c r="Q762" s="9" t="n">
        <f aca="false">LN(M762/M761)</f>
        <v>0.00450642855795885</v>
      </c>
      <c r="R762" s="9" t="n">
        <f aca="false">LN(N762/N761)</f>
        <v>0.00782908526824895</v>
      </c>
      <c r="S762" s="9" t="n">
        <f aca="false">LN(O762/O761)</f>
        <v>0.00787757800064603</v>
      </c>
      <c r="T762" s="9" t="n">
        <f aca="false">LN(P762/P761)</f>
        <v>0.0151659224504241</v>
      </c>
      <c r="U762" s="9" t="n">
        <f aca="false">M762/M761-1</f>
        <v>0.0045165977770143</v>
      </c>
      <c r="V762" s="9" t="n">
        <f aca="false">O762/O761-1</f>
        <v>0.00790868775440679</v>
      </c>
    </row>
    <row r="763" customFormat="false" ht="15" hidden="false" customHeight="false" outlineLevel="0" collapsed="false">
      <c r="A763" s="5" t="n">
        <v>44935</v>
      </c>
      <c r="B763" s="6" t="n">
        <v>3892.09</v>
      </c>
      <c r="C763" s="9" t="n">
        <f aca="false">B763/B762-1</f>
        <v>-0.000767635067829064</v>
      </c>
      <c r="D763" s="9" t="n">
        <f aca="false">LN(B763/B762)</f>
        <v>-0.000767929850494407</v>
      </c>
      <c r="E763" s="9" t="n">
        <f aca="false">B763/B758-1</f>
        <v>0.0136970959760385</v>
      </c>
      <c r="F763" s="9" t="n">
        <f aca="false">B763/B742-1</f>
        <v>-0.0106331597998942</v>
      </c>
      <c r="G763" s="0" t="n">
        <f aca="false">MAX(G762,B763)</f>
        <v>4796.56</v>
      </c>
      <c r="H763" s="9" t="n">
        <f aca="false">B763/G763-1</f>
        <v>-0.188566389245626</v>
      </c>
      <c r="I763" s="0" t="n">
        <f aca="false">IF(AND($A763&gt;=CrashTest!$B$3,$A763&lt;=CrashTest!$C$3),1,IF(AND($A763&gt;=CrashTest!$B$4,$A763&lt;=CrashTest!$C$4),2,IF(AND($A763&gt;=CrashTest!$B$5,$A763&lt;=CrashTest!$C$5),3,IF(AND($A763&gt;=CrashTest!$B$6,$A763&lt;=CrashTest!$C$6),4,IF(AND($A763&gt;=CrashTest!$B$7,$A763&lt;=CrashTest!$C$7),5,0)))))</f>
        <v>0</v>
      </c>
      <c r="J763" s="0" t="str">
        <f aca="false">IF(I763=0,"",IF(I762=I763,MAX(J762,B763),B763))</f>
        <v/>
      </c>
      <c r="K763" s="9" t="str">
        <f aca="false">IF(I763=0,"",B763/J763-1)</f>
        <v/>
      </c>
      <c r="L763" s="0" t="n">
        <f aca="false">MATCH($A763,DailyBTC!$A:$A,0)</f>
        <v>1107</v>
      </c>
      <c r="M763" s="8" t="n">
        <f aca="false">INDEX(DailyBTC!$F:$F,$L763)</f>
        <v>4278.35084412659</v>
      </c>
      <c r="N763" s="8" t="n">
        <f aca="false">INDEX(DailyETH!$F:$F,$L763)</f>
        <v>213.407374325457</v>
      </c>
      <c r="O763" s="8" t="n">
        <f aca="false">INDEX(DailyBTC!$B:$B,$L763)</f>
        <v>17182.3198521333</v>
      </c>
      <c r="P763" s="8" t="n">
        <f aca="false">INDEX(DailyETH!$B:$B,$L763)</f>
        <v>1320.62153097604</v>
      </c>
      <c r="Q763" s="9" t="n">
        <f aca="false">LN(M763/M762)</f>
        <v>0.00571649833822521</v>
      </c>
      <c r="R763" s="9" t="n">
        <f aca="false">LN(N763/N762)</f>
        <v>0.0220324500001714</v>
      </c>
      <c r="S763" s="9" t="n">
        <f aca="false">LN(O763/O762)</f>
        <v>0.0131493623347516</v>
      </c>
      <c r="T763" s="9" t="n">
        <f aca="false">LN(P763/P762)</f>
        <v>0.0396745333090579</v>
      </c>
      <c r="U763" s="9" t="n">
        <f aca="false">M763/M762-1</f>
        <v>0.00573286869368839</v>
      </c>
      <c r="V763" s="9" t="n">
        <f aca="false">O763/O762-1</f>
        <v>0.0132361953819715</v>
      </c>
    </row>
    <row r="764" customFormat="false" ht="15" hidden="false" customHeight="false" outlineLevel="0" collapsed="false">
      <c r="A764" s="5" t="n">
        <v>44936</v>
      </c>
      <c r="B764" s="6" t="n">
        <v>3919.25</v>
      </c>
      <c r="C764" s="9" t="n">
        <f aca="false">B764/B763-1</f>
        <v>0.00697825589850187</v>
      </c>
      <c r="D764" s="9" t="n">
        <f aca="false">LN(B764/B763)</f>
        <v>0.00695402055245189</v>
      </c>
      <c r="E764" s="9" t="n">
        <f aca="false">B764/B759-1</f>
        <v>0.0248709513773031</v>
      </c>
      <c r="F764" s="9" t="n">
        <f aca="false">B764/B743-1</f>
        <v>-0.011166869769472</v>
      </c>
      <c r="G764" s="0" t="n">
        <f aca="false">MAX(G763,B764)</f>
        <v>4796.56</v>
      </c>
      <c r="H764" s="9" t="n">
        <f aca="false">B764/G764-1</f>
        <v>-0.182903997865137</v>
      </c>
      <c r="I764" s="0" t="n">
        <f aca="false">IF(AND($A764&gt;=CrashTest!$B$3,$A764&lt;=CrashTest!$C$3),1,IF(AND($A764&gt;=CrashTest!$B$4,$A764&lt;=CrashTest!$C$4),2,IF(AND($A764&gt;=CrashTest!$B$5,$A764&lt;=CrashTest!$C$5),3,IF(AND($A764&gt;=CrashTest!$B$6,$A764&lt;=CrashTest!$C$6),4,IF(AND($A764&gt;=CrashTest!$B$7,$A764&lt;=CrashTest!$C$7),5,0)))))</f>
        <v>0</v>
      </c>
      <c r="J764" s="0" t="str">
        <f aca="false">IF(I764=0,"",IF(I763=I764,MAX(J763,B764),B764))</f>
        <v/>
      </c>
      <c r="K764" s="9" t="str">
        <f aca="false">IF(I764=0,"",B764/J764-1)</f>
        <v/>
      </c>
      <c r="L764" s="0" t="n">
        <f aca="false">MATCH($A764,DailyBTC!$A:$A,0)</f>
        <v>1108</v>
      </c>
      <c r="M764" s="8" t="n">
        <f aca="false">INDEX(DailyBTC!$F:$F,$L764)</f>
        <v>4322.89133696556</v>
      </c>
      <c r="N764" s="8" t="n">
        <f aca="false">INDEX(DailyETH!$F:$F,$L764)</f>
        <v>215.183961011842</v>
      </c>
      <c r="O764" s="8" t="n">
        <f aca="false">INDEX(DailyBTC!$B:$B,$L764)</f>
        <v>17433.9146320865</v>
      </c>
      <c r="P764" s="8" t="n">
        <f aca="false">INDEX(DailyETH!$B:$B,$L764)</f>
        <v>1335.65639655172</v>
      </c>
      <c r="Q764" s="9" t="n">
        <f aca="false">LN(M764/M763)</f>
        <v>0.0103568507976953</v>
      </c>
      <c r="R764" s="9" t="n">
        <f aca="false">LN(N764/N763)</f>
        <v>0.00829040027365535</v>
      </c>
      <c r="S764" s="9" t="n">
        <f aca="false">LN(O764/O763)</f>
        <v>0.0145364863653716</v>
      </c>
      <c r="T764" s="9" t="n">
        <f aca="false">LN(P764/P763)</f>
        <v>0.0113203712460725</v>
      </c>
      <c r="U764" s="9" t="n">
        <f aca="false">M764/M763-1</f>
        <v>0.0104106686108074</v>
      </c>
      <c r="V764" s="9" t="n">
        <f aca="false">O764/O763-1</f>
        <v>0.0146426548986611</v>
      </c>
    </row>
    <row r="765" customFormat="false" ht="15" hidden="false" customHeight="false" outlineLevel="0" collapsed="false">
      <c r="A765" s="5" t="n">
        <v>44937</v>
      </c>
      <c r="B765" s="6" t="n">
        <v>3969.61</v>
      </c>
      <c r="C765" s="9" t="n">
        <f aca="false">B765/B764-1</f>
        <v>0.0128493972060981</v>
      </c>
      <c r="D765" s="9" t="n">
        <f aca="false">LN(B765/B764)</f>
        <v>0.012767544131229</v>
      </c>
      <c r="E765" s="9" t="n">
        <f aca="false">B765/B760-1</f>
        <v>0.0302727506313312</v>
      </c>
      <c r="F765" s="9" t="n">
        <f aca="false">B765/B744-1</f>
        <v>0.00895439688083011</v>
      </c>
      <c r="G765" s="0" t="n">
        <f aca="false">MAX(G764,B765)</f>
        <v>4796.56</v>
      </c>
      <c r="H765" s="9" t="n">
        <f aca="false">B765/G765-1</f>
        <v>-0.172404806778191</v>
      </c>
      <c r="I765" s="0" t="n">
        <f aca="false">IF(AND($A765&gt;=CrashTest!$B$3,$A765&lt;=CrashTest!$C$3),1,IF(AND($A765&gt;=CrashTest!$B$4,$A765&lt;=CrashTest!$C$4),2,IF(AND($A765&gt;=CrashTest!$B$5,$A765&lt;=CrashTest!$C$5),3,IF(AND($A765&gt;=CrashTest!$B$6,$A765&lt;=CrashTest!$C$6),4,IF(AND($A765&gt;=CrashTest!$B$7,$A765&lt;=CrashTest!$C$7),5,0)))))</f>
        <v>0</v>
      </c>
      <c r="J765" s="0" t="str">
        <f aca="false">IF(I765=0,"",IF(I764=I765,MAX(J764,B765),B765))</f>
        <v/>
      </c>
      <c r="K765" s="9" t="str">
        <f aca="false">IF(I765=0,"",B765/J765-1)</f>
        <v/>
      </c>
      <c r="L765" s="0" t="n">
        <f aca="false">MATCH($A765,DailyBTC!$A:$A,0)</f>
        <v>1109</v>
      </c>
      <c r="M765" s="8" t="n">
        <f aca="false">INDEX(DailyBTC!$F:$F,$L765)</f>
        <v>4360.33656274997</v>
      </c>
      <c r="N765" s="8" t="n">
        <f aca="false">INDEX(DailyETH!$F:$F,$L765)</f>
        <v>215.460158164834</v>
      </c>
      <c r="O765" s="8" t="n">
        <f aca="false">INDEX(DailyBTC!$B:$B,$L765)</f>
        <v>17833.7107656341</v>
      </c>
      <c r="P765" s="8" t="n">
        <f aca="false">INDEX(DailyETH!$B:$B,$L765)</f>
        <v>1380.51409789597</v>
      </c>
      <c r="Q765" s="9" t="n">
        <f aca="false">LN(M765/M764)</f>
        <v>0.00862477832801489</v>
      </c>
      <c r="R765" s="9" t="n">
        <f aca="false">LN(N765/N764)</f>
        <v>0.00128271664960933</v>
      </c>
      <c r="S765" s="9" t="n">
        <f aca="false">LN(O765/O764)</f>
        <v>0.0226731034943627</v>
      </c>
      <c r="T765" s="9" t="n">
        <f aca="false">LN(P765/P764)</f>
        <v>0.0330331106764086</v>
      </c>
      <c r="U765" s="9" t="n">
        <f aca="false">M765/M764-1</f>
        <v>0.00866207888785353</v>
      </c>
      <c r="V765" s="9" t="n">
        <f aca="false">O765/O764-1</f>
        <v>0.0229320919589562</v>
      </c>
    </row>
    <row r="766" customFormat="false" ht="15" hidden="false" customHeight="false" outlineLevel="0" collapsed="false">
      <c r="A766" s="5" t="n">
        <v>44938</v>
      </c>
      <c r="B766" s="6" t="n">
        <v>3983.17</v>
      </c>
      <c r="C766" s="9" t="n">
        <f aca="false">B766/B765-1</f>
        <v>0.00341595270064321</v>
      </c>
      <c r="D766" s="9" t="n">
        <f aca="false">LN(B766/B765)</f>
        <v>0.00341013158688279</v>
      </c>
      <c r="E766" s="9" t="n">
        <f aca="false">B766/B761-1</f>
        <v>0.0459730574302146</v>
      </c>
      <c r="F766" s="9" t="n">
        <f aca="false">B766/B745-1</f>
        <v>-0.00185187041417745</v>
      </c>
      <c r="G766" s="0" t="n">
        <f aca="false">MAX(G765,B766)</f>
        <v>4796.56</v>
      </c>
      <c r="H766" s="9" t="n">
        <f aca="false">B766/G766-1</f>
        <v>-0.169577780742866</v>
      </c>
      <c r="I766" s="0" t="n">
        <f aca="false">IF(AND($A766&gt;=CrashTest!$B$3,$A766&lt;=CrashTest!$C$3),1,IF(AND($A766&gt;=CrashTest!$B$4,$A766&lt;=CrashTest!$C$4),2,IF(AND($A766&gt;=CrashTest!$B$5,$A766&lt;=CrashTest!$C$5),3,IF(AND($A766&gt;=CrashTest!$B$6,$A766&lt;=CrashTest!$C$6),4,IF(AND($A766&gt;=CrashTest!$B$7,$A766&lt;=CrashTest!$C$7),5,0)))))</f>
        <v>0</v>
      </c>
      <c r="J766" s="0" t="str">
        <f aca="false">IF(I766=0,"",IF(I765=I766,MAX(J765,B766),B766))</f>
        <v/>
      </c>
      <c r="K766" s="9" t="str">
        <f aca="false">IF(I766=0,"",B766/J766-1)</f>
        <v/>
      </c>
      <c r="L766" s="0" t="n">
        <f aca="false">MATCH($A766,DailyBTC!$A:$A,0)</f>
        <v>1110</v>
      </c>
      <c r="M766" s="8" t="n">
        <f aca="false">INDEX(DailyBTC!$F:$F,$L766)</f>
        <v>4533.845298258</v>
      </c>
      <c r="N766" s="8" t="n">
        <f aca="false">INDEX(DailyETH!$F:$F,$L766)</f>
        <v>220.501102939437</v>
      </c>
      <c r="O766" s="8" t="n">
        <f aca="false">INDEX(DailyBTC!$B:$B,$L766)</f>
        <v>18869.7044842198</v>
      </c>
      <c r="P766" s="8" t="n">
        <f aca="false">INDEX(DailyETH!$B:$B,$L766)</f>
        <v>1417.14464611338</v>
      </c>
      <c r="Q766" s="9" t="n">
        <f aca="false">LN(M766/M765)</f>
        <v>0.0390211834636874</v>
      </c>
      <c r="R766" s="9" t="n">
        <f aca="false">LN(N766/N765)</f>
        <v>0.0231266853217223</v>
      </c>
      <c r="S766" s="9" t="n">
        <f aca="false">LN(O766/O765)</f>
        <v>0.0564671692061789</v>
      </c>
      <c r="T766" s="9" t="n">
        <f aca="false">LN(P766/P765)</f>
        <v>0.0261880701165516</v>
      </c>
      <c r="U766" s="9" t="n">
        <f aca="false">M766/M765-1</f>
        <v>0.0397925098237359</v>
      </c>
      <c r="V766" s="9" t="n">
        <f aca="false">O766/O765-1</f>
        <v>0.0580918762337495</v>
      </c>
    </row>
    <row r="767" customFormat="false" ht="15" hidden="false" customHeight="false" outlineLevel="0" collapsed="false">
      <c r="A767" s="5" t="n">
        <v>44939</v>
      </c>
      <c r="B767" s="6" t="n">
        <v>3999.09</v>
      </c>
      <c r="C767" s="9" t="n">
        <f aca="false">B767/B766-1</f>
        <v>0.00399681660586926</v>
      </c>
      <c r="D767" s="9" t="n">
        <f aca="false">LN(B767/B766)</f>
        <v>0.00398885055322514</v>
      </c>
      <c r="E767" s="9" t="n">
        <f aca="false">B767/B762-1</f>
        <v>0.0267029175267262</v>
      </c>
      <c r="F767" s="9" t="n">
        <f aca="false">B767/B746-1</f>
        <v>-0.00511487318547632</v>
      </c>
      <c r="G767" s="0" t="n">
        <f aca="false">MAX(G766,B767)</f>
        <v>4796.56</v>
      </c>
      <c r="H767" s="9" t="n">
        <f aca="false">B767/G767-1</f>
        <v>-0.166258735427056</v>
      </c>
      <c r="I767" s="0" t="n">
        <f aca="false">IF(AND($A767&gt;=CrashTest!$B$3,$A767&lt;=CrashTest!$C$3),1,IF(AND($A767&gt;=CrashTest!$B$4,$A767&lt;=CrashTest!$C$4),2,IF(AND($A767&gt;=CrashTest!$B$5,$A767&lt;=CrashTest!$C$5),3,IF(AND($A767&gt;=CrashTest!$B$6,$A767&lt;=CrashTest!$C$6),4,IF(AND($A767&gt;=CrashTest!$B$7,$A767&lt;=CrashTest!$C$7),5,0)))))</f>
        <v>0</v>
      </c>
      <c r="J767" s="0" t="str">
        <f aca="false">IF(I767=0,"",IF(I766=I767,MAX(J766,B767),B767))</f>
        <v/>
      </c>
      <c r="K767" s="9" t="str">
        <f aca="false">IF(I767=0,"",B767/J767-1)</f>
        <v/>
      </c>
      <c r="L767" s="0" t="n">
        <f aca="false">MATCH($A767,DailyBTC!$A:$A,0)</f>
        <v>1111</v>
      </c>
      <c r="M767" s="8" t="n">
        <f aca="false">INDEX(DailyBTC!$F:$F,$L767)</f>
        <v>4533.31911748786</v>
      </c>
      <c r="N767" s="8" t="n">
        <f aca="false">INDEX(DailyETH!$F:$F,$L767)</f>
        <v>220.938472781789</v>
      </c>
      <c r="O767" s="8" t="n">
        <f aca="false">INDEX(DailyBTC!$B:$B,$L767)</f>
        <v>19868.7247454705</v>
      </c>
      <c r="P767" s="8" t="n">
        <f aca="false">INDEX(DailyETH!$B:$B,$L767)</f>
        <v>1449.88405055523</v>
      </c>
      <c r="Q767" s="9" t="n">
        <f aca="false">LN(M767/M766)</f>
        <v>-0.000116062915945485</v>
      </c>
      <c r="R767" s="9" t="n">
        <f aca="false">LN(N767/N766)</f>
        <v>0.00198156218663435</v>
      </c>
      <c r="S767" s="9" t="n">
        <f aca="false">LN(O767/O766)</f>
        <v>0.051589175964163</v>
      </c>
      <c r="T767" s="9" t="n">
        <f aca="false">LN(P767/P766)</f>
        <v>0.0228395534817127</v>
      </c>
      <c r="U767" s="9" t="n">
        <f aca="false">M767/M766-1</f>
        <v>-0.000116056180905821</v>
      </c>
      <c r="V767" s="9" t="n">
        <f aca="false">O767/O766-1</f>
        <v>0.0529430793198775</v>
      </c>
    </row>
    <row r="768" customFormat="false" ht="15" hidden="false" customHeight="false" outlineLevel="0" collapsed="false">
      <c r="A768" s="5" t="n">
        <v>44943</v>
      </c>
      <c r="B768" s="6" t="n">
        <v>3990.97</v>
      </c>
      <c r="C768" s="9" t="n">
        <f aca="false">B768/B767-1</f>
        <v>-0.00203046193008916</v>
      </c>
      <c r="D768" s="9" t="n">
        <f aca="false">LN(B768/B767)</f>
        <v>-0.00203252611254983</v>
      </c>
      <c r="E768" s="9" t="n">
        <f aca="false">B768/B763-1</f>
        <v>0.0254053734625868</v>
      </c>
      <c r="F768" s="9" t="n">
        <f aca="false">B768/B747-1</f>
        <v>-0.00108877386542261</v>
      </c>
      <c r="G768" s="0" t="n">
        <f aca="false">MAX(G767,B768)</f>
        <v>4796.56</v>
      </c>
      <c r="H768" s="9" t="n">
        <f aca="false">B768/G768-1</f>
        <v>-0.167951615324316</v>
      </c>
      <c r="I768" s="0" t="n">
        <f aca="false">IF(AND($A768&gt;=CrashTest!$B$3,$A768&lt;=CrashTest!$C$3),1,IF(AND($A768&gt;=CrashTest!$B$4,$A768&lt;=CrashTest!$C$4),2,IF(AND($A768&gt;=CrashTest!$B$5,$A768&lt;=CrashTest!$C$5),3,IF(AND($A768&gt;=CrashTest!$B$6,$A768&lt;=CrashTest!$C$6),4,IF(AND($A768&gt;=CrashTest!$B$7,$A768&lt;=CrashTest!$C$7),5,0)))))</f>
        <v>0</v>
      </c>
      <c r="J768" s="0" t="str">
        <f aca="false">IF(I768=0,"",IF(I767=I768,MAX(J767,B768),B768))</f>
        <v/>
      </c>
      <c r="K768" s="9" t="str">
        <f aca="false">IF(I768=0,"",B768/J768-1)</f>
        <v/>
      </c>
      <c r="L768" s="0" t="n">
        <f aca="false">MATCH($A768,DailyBTC!$A:$A,0)</f>
        <v>1115</v>
      </c>
      <c r="M768" s="8" t="n">
        <f aca="false">INDEX(DailyBTC!$F:$F,$L768)</f>
        <v>4583.29527517735</v>
      </c>
      <c r="N768" s="8" t="n">
        <f aca="false">INDEX(DailyETH!$F:$F,$L768)</f>
        <v>223.213441092812</v>
      </c>
      <c r="O768" s="8" t="n">
        <f aca="false">INDEX(DailyBTC!$B:$B,$L768)</f>
        <v>21178.2993962595</v>
      </c>
      <c r="P768" s="8" t="n">
        <f aca="false">INDEX(DailyETH!$B:$B,$L768)</f>
        <v>1570.19011279953</v>
      </c>
      <c r="Q768" s="9" t="n">
        <f aca="false">LN(M768/M767)</f>
        <v>0.0109638635916111</v>
      </c>
      <c r="R768" s="9" t="n">
        <f aca="false">LN(N768/N767)</f>
        <v>0.010244189589949</v>
      </c>
      <c r="S768" s="9" t="n">
        <f aca="false">LN(O768/O767)</f>
        <v>0.0638301694357074</v>
      </c>
      <c r="T768" s="9" t="n">
        <f aca="false">LN(P768/P767)</f>
        <v>0.0797131148836364</v>
      </c>
      <c r="U768" s="9" t="n">
        <f aca="false">M768/M767-1</f>
        <v>0.0110241870016812</v>
      </c>
      <c r="V768" s="9" t="n">
        <f aca="false">O768/O767-1</f>
        <v>0.0659113590613079</v>
      </c>
    </row>
    <row r="769" customFormat="false" ht="15" hidden="false" customHeight="false" outlineLevel="0" collapsed="false">
      <c r="A769" s="5" t="n">
        <v>44944</v>
      </c>
      <c r="B769" s="6" t="n">
        <v>3928.86</v>
      </c>
      <c r="C769" s="9" t="n">
        <f aca="false">B769/B768-1</f>
        <v>-0.0155626326431919</v>
      </c>
      <c r="D769" s="9" t="n">
        <f aca="false">LN(B769/B768)</f>
        <v>-0.0156850016602764</v>
      </c>
      <c r="E769" s="9" t="n">
        <f aca="false">B769/B764-1</f>
        <v>0.00245199974484911</v>
      </c>
      <c r="F769" s="9" t="n">
        <f aca="false">B769/B748-1</f>
        <v>0.0084990053263172</v>
      </c>
      <c r="G769" s="0" t="n">
        <f aca="false">MAX(G768,B769)</f>
        <v>4796.56</v>
      </c>
      <c r="H769" s="9" t="n">
        <f aca="false">B769/G769-1</f>
        <v>-0.180900478676385</v>
      </c>
      <c r="I769" s="0" t="n">
        <f aca="false">IF(AND($A769&gt;=CrashTest!$B$3,$A769&lt;=CrashTest!$C$3),1,IF(AND($A769&gt;=CrashTest!$B$4,$A769&lt;=CrashTest!$C$4),2,IF(AND($A769&gt;=CrashTest!$B$5,$A769&lt;=CrashTest!$C$5),3,IF(AND($A769&gt;=CrashTest!$B$6,$A769&lt;=CrashTest!$C$6),4,IF(AND($A769&gt;=CrashTest!$B$7,$A769&lt;=CrashTest!$C$7),5,0)))))</f>
        <v>0</v>
      </c>
      <c r="J769" s="0" t="str">
        <f aca="false">IF(I769=0,"",IF(I768=I769,MAX(J768,B769),B769))</f>
        <v/>
      </c>
      <c r="K769" s="9" t="str">
        <f aca="false">IF(I769=0,"",B769/J769-1)</f>
        <v/>
      </c>
      <c r="L769" s="0" t="n">
        <f aca="false">MATCH($A769,DailyBTC!$A:$A,0)</f>
        <v>1116</v>
      </c>
      <c r="M769" s="8" t="n">
        <f aca="false">INDEX(DailyBTC!$F:$F,$L769)</f>
        <v>4555.29852229679</v>
      </c>
      <c r="N769" s="8" t="n">
        <f aca="false">INDEX(DailyETH!$F:$F,$L769)</f>
        <v>223.007937344445</v>
      </c>
      <c r="O769" s="8" t="n">
        <f aca="false">INDEX(DailyBTC!$B:$B,$L769)</f>
        <v>20709.6686040327</v>
      </c>
      <c r="P769" s="8" t="n">
        <f aca="false">INDEX(DailyETH!$B:$B,$L769)</f>
        <v>1519.97825832846</v>
      </c>
      <c r="Q769" s="9" t="n">
        <f aca="false">LN(M769/M768)</f>
        <v>-0.00612716597086605</v>
      </c>
      <c r="R769" s="9" t="n">
        <f aca="false">LN(N769/N768)</f>
        <v>-0.00092108434435097</v>
      </c>
      <c r="S769" s="9" t="n">
        <f aca="false">LN(O769/O768)</f>
        <v>-0.0223763705012657</v>
      </c>
      <c r="T769" s="9" t="n">
        <f aca="false">LN(P769/P768)</f>
        <v>-0.0325006719598041</v>
      </c>
      <c r="U769" s="9" t="n">
        <f aca="false">M769/M768-1</f>
        <v>-0.00610843316863885</v>
      </c>
      <c r="V769" s="9" t="n">
        <f aca="false">O769/O768-1</f>
        <v>-0.022127876438916</v>
      </c>
    </row>
    <row r="770" customFormat="false" ht="15" hidden="false" customHeight="false" outlineLevel="0" collapsed="false">
      <c r="A770" s="5" t="n">
        <v>44945</v>
      </c>
      <c r="B770" s="6" t="n">
        <v>3898.85</v>
      </c>
      <c r="C770" s="9" t="n">
        <f aca="false">B770/B769-1</f>
        <v>-0.00763834801952734</v>
      </c>
      <c r="D770" s="9" t="n">
        <f aca="false">LN(B770/B769)</f>
        <v>-0.00766766960752083</v>
      </c>
      <c r="E770" s="9" t="n">
        <f aca="false">B770/B765-1</f>
        <v>-0.0178254286945065</v>
      </c>
      <c r="F770" s="9" t="n">
        <f aca="false">B770/B749-1</f>
        <v>0.0120679271926818</v>
      </c>
      <c r="G770" s="0" t="n">
        <f aca="false">MAX(G769,B770)</f>
        <v>4796.56</v>
      </c>
      <c r="H770" s="9" t="n">
        <f aca="false">B770/G770-1</f>
        <v>-0.187157045882883</v>
      </c>
      <c r="I770" s="0" t="n">
        <f aca="false">IF(AND($A770&gt;=CrashTest!$B$3,$A770&lt;=CrashTest!$C$3),1,IF(AND($A770&gt;=CrashTest!$B$4,$A770&lt;=CrashTest!$C$4),2,IF(AND($A770&gt;=CrashTest!$B$5,$A770&lt;=CrashTest!$C$5),3,IF(AND($A770&gt;=CrashTest!$B$6,$A770&lt;=CrashTest!$C$6),4,IF(AND($A770&gt;=CrashTest!$B$7,$A770&lt;=CrashTest!$C$7),5,0)))))</f>
        <v>0</v>
      </c>
      <c r="J770" s="0" t="str">
        <f aca="false">IF(I770=0,"",IF(I769=I770,MAX(J769,B770),B770))</f>
        <v/>
      </c>
      <c r="K770" s="9" t="str">
        <f aca="false">IF(I770=0,"",B770/J770-1)</f>
        <v/>
      </c>
      <c r="L770" s="0" t="n">
        <f aca="false">MATCH($A770,DailyBTC!$A:$A,0)</f>
        <v>1117</v>
      </c>
      <c r="M770" s="8" t="n">
        <f aca="false">INDEX(DailyBTC!$F:$F,$L770)</f>
        <v>4558.33344037355</v>
      </c>
      <c r="N770" s="8" t="n">
        <f aca="false">INDEX(DailyETH!$F:$F,$L770)</f>
        <v>221.3259156279</v>
      </c>
      <c r="O770" s="8" t="n">
        <f aca="false">INDEX(DailyBTC!$B:$B,$L770)</f>
        <v>21071.8334152542</v>
      </c>
      <c r="P770" s="8" t="n">
        <f aca="false">INDEX(DailyETH!$B:$B,$L770)</f>
        <v>1550.32473816482</v>
      </c>
      <c r="Q770" s="9" t="n">
        <f aca="false">LN(M770/M769)</f>
        <v>0.000666017280789872</v>
      </c>
      <c r="R770" s="9" t="n">
        <f aca="false">LN(N770/N769)</f>
        <v>-0.00757101778217541</v>
      </c>
      <c r="S770" s="9" t="n">
        <f aca="false">LN(O770/O769)</f>
        <v>0.0173365659245613</v>
      </c>
      <c r="T770" s="9" t="n">
        <f aca="false">LN(P770/P769)</f>
        <v>0.0197683864561386</v>
      </c>
      <c r="U770" s="9" t="n">
        <f aca="false">M770/M769-1</f>
        <v>0.000666239119545775</v>
      </c>
      <c r="V770" s="9" t="n">
        <f aca="false">O770/O769-1</f>
        <v>0.0174877163969189</v>
      </c>
    </row>
    <row r="771" customFormat="false" ht="15" hidden="false" customHeight="false" outlineLevel="0" collapsed="false">
      <c r="A771" s="5" t="n">
        <v>44946</v>
      </c>
      <c r="B771" s="6" t="n">
        <v>3972.61</v>
      </c>
      <c r="C771" s="9" t="n">
        <f aca="false">B771/B770-1</f>
        <v>0.0189183990150943</v>
      </c>
      <c r="D771" s="9" t="n">
        <f aca="false">LN(B771/B770)</f>
        <v>0.0187416715591725</v>
      </c>
      <c r="E771" s="9" t="n">
        <f aca="false">B771/B766-1</f>
        <v>-0.00265115473354138</v>
      </c>
      <c r="F771" s="9" t="n">
        <f aca="false">B771/B750-1</f>
        <v>0.0405876898414213</v>
      </c>
      <c r="G771" s="0" t="n">
        <f aca="false">MAX(G770,B771)</f>
        <v>4796.56</v>
      </c>
      <c r="H771" s="9" t="n">
        <f aca="false">B771/G771-1</f>
        <v>-0.171779358540287</v>
      </c>
      <c r="I771" s="0" t="n">
        <f aca="false">IF(AND($A771&gt;=CrashTest!$B$3,$A771&lt;=CrashTest!$C$3),1,IF(AND($A771&gt;=CrashTest!$B$4,$A771&lt;=CrashTest!$C$4),2,IF(AND($A771&gt;=CrashTest!$B$5,$A771&lt;=CrashTest!$C$5),3,IF(AND($A771&gt;=CrashTest!$B$6,$A771&lt;=CrashTest!$C$6),4,IF(AND($A771&gt;=CrashTest!$B$7,$A771&lt;=CrashTest!$C$7),5,0)))))</f>
        <v>0</v>
      </c>
      <c r="J771" s="0" t="str">
        <f aca="false">IF(I771=0,"",IF(I770=I771,MAX(J770,B771),B771))</f>
        <v/>
      </c>
      <c r="K771" s="9" t="str">
        <f aca="false">IF(I771=0,"",B771/J771-1)</f>
        <v/>
      </c>
      <c r="L771" s="0" t="n">
        <f aca="false">MATCH($A771,DailyBTC!$A:$A,0)</f>
        <v>1118</v>
      </c>
      <c r="M771" s="8" t="n">
        <f aca="false">INDEX(DailyBTC!$F:$F,$L771)</f>
        <v>4635.61292608801</v>
      </c>
      <c r="N771" s="8" t="n">
        <f aca="false">INDEX(DailyETH!$F:$F,$L771)</f>
        <v>224.322148238137</v>
      </c>
      <c r="O771" s="8" t="n">
        <f aca="false">INDEX(DailyBTC!$B:$B,$L771)</f>
        <v>22660.7169421391</v>
      </c>
      <c r="P771" s="8" t="n">
        <f aca="false">INDEX(DailyETH!$B:$B,$L771)</f>
        <v>1658.07273027469</v>
      </c>
      <c r="Q771" s="9" t="n">
        <f aca="false">LN(M771/M770)</f>
        <v>0.0168113457910013</v>
      </c>
      <c r="R771" s="9" t="n">
        <f aca="false">LN(N771/N770)</f>
        <v>0.0134468339508835</v>
      </c>
      <c r="S771" s="9" t="n">
        <f aca="false">LN(O771/O770)</f>
        <v>0.0726956547379147</v>
      </c>
      <c r="T771" s="9" t="n">
        <f aca="false">LN(P771/P770)</f>
        <v>0.0671915045396735</v>
      </c>
      <c r="U771" s="9" t="n">
        <f aca="false">M771/M770-1</f>
        <v>0.0169534516781924</v>
      </c>
      <c r="V771" s="9" t="n">
        <f aca="false">O771/O770-1</f>
        <v>0.0754031932377883</v>
      </c>
    </row>
    <row r="772" customFormat="false" ht="15" hidden="false" customHeight="false" outlineLevel="0" collapsed="false">
      <c r="A772" s="5" t="n">
        <v>44949</v>
      </c>
      <c r="B772" s="6" t="n">
        <v>4019.81</v>
      </c>
      <c r="C772" s="9" t="n">
        <f aca="false">B772/B771-1</f>
        <v>0.0118813575961396</v>
      </c>
      <c r="D772" s="9" t="n">
        <f aca="false">LN(B772/B771)</f>
        <v>0.0118113284157093</v>
      </c>
      <c r="E772" s="9" t="n">
        <f aca="false">B772/B767-1</f>
        <v>0.00518117871815838</v>
      </c>
      <c r="F772" s="9" t="n">
        <f aca="false">B772/B751-1</f>
        <v>0.0518602058812756</v>
      </c>
      <c r="G772" s="0" t="n">
        <f aca="false">MAX(G771,B772)</f>
        <v>4796.56</v>
      </c>
      <c r="H772" s="9" t="n">
        <f aca="false">B772/G772-1</f>
        <v>-0.1619389729306</v>
      </c>
      <c r="I772" s="0" t="n">
        <f aca="false">IF(AND($A772&gt;=CrashTest!$B$3,$A772&lt;=CrashTest!$C$3),1,IF(AND($A772&gt;=CrashTest!$B$4,$A772&lt;=CrashTest!$C$4),2,IF(AND($A772&gt;=CrashTest!$B$5,$A772&lt;=CrashTest!$C$5),3,IF(AND($A772&gt;=CrashTest!$B$6,$A772&lt;=CrashTest!$C$6),4,IF(AND($A772&gt;=CrashTest!$B$7,$A772&lt;=CrashTest!$C$7),5,0)))))</f>
        <v>0</v>
      </c>
      <c r="J772" s="0" t="str">
        <f aca="false">IF(I772=0,"",IF(I771=I772,MAX(J771,B772),B772))</f>
        <v/>
      </c>
      <c r="K772" s="9" t="str">
        <f aca="false">IF(I772=0,"",B772/J772-1)</f>
        <v/>
      </c>
      <c r="L772" s="0" t="n">
        <f aca="false">MATCH($A772,DailyBTC!$A:$A,0)</f>
        <v>1121</v>
      </c>
      <c r="M772" s="8" t="n">
        <f aca="false">INDEX(DailyBTC!$F:$F,$L772)</f>
        <v>4671.8483180203</v>
      </c>
      <c r="N772" s="8" t="n">
        <f aca="false">INDEX(DailyETH!$F:$F,$L772)</f>
        <v>224.238340254649</v>
      </c>
      <c r="O772" s="8" t="n">
        <f aca="false">INDEX(DailyBTC!$B:$B,$L772)</f>
        <v>22929.0248936295</v>
      </c>
      <c r="P772" s="8" t="n">
        <f aca="false">INDEX(DailyETH!$B:$B,$L772)</f>
        <v>1627.93555610754</v>
      </c>
      <c r="Q772" s="9" t="n">
        <f aca="false">LN(M772/M771)</f>
        <v>0.00778634990847492</v>
      </c>
      <c r="R772" s="9" t="n">
        <f aca="false">LN(N772/N771)</f>
        <v>-0.000373675286223113</v>
      </c>
      <c r="S772" s="9" t="n">
        <f aca="false">LN(O772/O771)</f>
        <v>0.0117706764062134</v>
      </c>
      <c r="T772" s="9" t="n">
        <f aca="false">LN(P772/P771)</f>
        <v>-0.0183432399240962</v>
      </c>
      <c r="U772" s="9" t="n">
        <f aca="false">M772/M771-1</f>
        <v>0.00781674236180541</v>
      </c>
      <c r="V772" s="9" t="n">
        <f aca="false">O772/O771-1</f>
        <v>0.011840223421681</v>
      </c>
    </row>
    <row r="773" customFormat="false" ht="15" hidden="false" customHeight="false" outlineLevel="0" collapsed="false">
      <c r="A773" s="5" t="n">
        <v>44950</v>
      </c>
      <c r="B773" s="6" t="n">
        <v>4016.95</v>
      </c>
      <c r="C773" s="9" t="n">
        <f aca="false">B773/B772-1</f>
        <v>-0.000711476413064349</v>
      </c>
      <c r="D773" s="9" t="n">
        <f aca="false">LN(B773/B772)</f>
        <v>-0.000711729632521094</v>
      </c>
      <c r="E773" s="9" t="n">
        <f aca="false">B773/B768-1</f>
        <v>0.00650969563790249</v>
      </c>
      <c r="F773" s="9" t="n">
        <f aca="false">B773/B752-1</f>
        <v>0.0357128123678592</v>
      </c>
      <c r="G773" s="0" t="n">
        <f aca="false">MAX(G772,B773)</f>
        <v>4796.56</v>
      </c>
      <c r="H773" s="9" t="n">
        <f aca="false">B773/G773-1</f>
        <v>-0.162535233584069</v>
      </c>
      <c r="I773" s="0" t="n">
        <f aca="false">IF(AND($A773&gt;=CrashTest!$B$3,$A773&lt;=CrashTest!$C$3),1,IF(AND($A773&gt;=CrashTest!$B$4,$A773&lt;=CrashTest!$C$4),2,IF(AND($A773&gt;=CrashTest!$B$5,$A773&lt;=CrashTest!$C$5),3,IF(AND($A773&gt;=CrashTest!$B$6,$A773&lt;=CrashTest!$C$6),4,IF(AND($A773&gt;=CrashTest!$B$7,$A773&lt;=CrashTest!$C$7),5,0)))))</f>
        <v>0</v>
      </c>
      <c r="J773" s="0" t="str">
        <f aca="false">IF(I773=0,"",IF(I772=I773,MAX(J772,B773),B773))</f>
        <v/>
      </c>
      <c r="K773" s="9" t="str">
        <f aca="false">IF(I773=0,"",B773/J773-1)</f>
        <v/>
      </c>
      <c r="L773" s="0" t="n">
        <f aca="false">MATCH($A773,DailyBTC!$A:$A,0)</f>
        <v>1122</v>
      </c>
      <c r="M773" s="8" t="n">
        <f aca="false">INDEX(DailyBTC!$F:$F,$L773)</f>
        <v>4648.34993858585</v>
      </c>
      <c r="N773" s="8" t="n">
        <f aca="false">INDEX(DailyETH!$F:$F,$L773)</f>
        <v>221.075474236999</v>
      </c>
      <c r="O773" s="8" t="n">
        <f aca="false">INDEX(DailyBTC!$B:$B,$L773)</f>
        <v>22611.1268787259</v>
      </c>
      <c r="P773" s="8" t="n">
        <f aca="false">INDEX(DailyETH!$B:$B,$L773)</f>
        <v>1553.74205523086</v>
      </c>
      <c r="Q773" s="9" t="n">
        <f aca="false">LN(M773/M772)</f>
        <v>-0.0050424741143215</v>
      </c>
      <c r="R773" s="9" t="n">
        <f aca="false">LN(N773/N772)</f>
        <v>-0.0142053495817345</v>
      </c>
      <c r="S773" s="9" t="n">
        <f aca="false">LN(O773/O772)</f>
        <v>-0.0139614457260254</v>
      </c>
      <c r="T773" s="9" t="n">
        <f aca="false">LN(P773/P772)</f>
        <v>-0.0466464315532693</v>
      </c>
      <c r="U773" s="9" t="n">
        <f aca="false">M773/M772-1</f>
        <v>-0.00502978218359662</v>
      </c>
      <c r="V773" s="9" t="n">
        <f aca="false">O773/O772-1</f>
        <v>-0.013864436729358</v>
      </c>
    </row>
    <row r="774" customFormat="false" ht="15" hidden="false" customHeight="false" outlineLevel="0" collapsed="false">
      <c r="A774" s="5" t="n">
        <v>44951</v>
      </c>
      <c r="B774" s="6" t="n">
        <v>4016.22</v>
      </c>
      <c r="C774" s="9" t="n">
        <f aca="false">B774/B773-1</f>
        <v>-0.0001817299194663</v>
      </c>
      <c r="D774" s="9" t="n">
        <f aca="false">LN(B774/B773)</f>
        <v>-0.000181746434348977</v>
      </c>
      <c r="E774" s="9" t="n">
        <f aca="false">B774/B769-1</f>
        <v>0.0222354576136588</v>
      </c>
      <c r="F774" s="9" t="n">
        <f aca="false">B774/B753-1</f>
        <v>0.0507091113151719</v>
      </c>
      <c r="G774" s="0" t="n">
        <f aca="false">MAX(G773,B774)</f>
        <v>4796.56</v>
      </c>
      <c r="H774" s="9" t="n">
        <f aca="false">B774/G774-1</f>
        <v>-0.162687425988625</v>
      </c>
      <c r="I774" s="0" t="n">
        <f aca="false">IF(AND($A774&gt;=CrashTest!$B$3,$A774&lt;=CrashTest!$C$3),1,IF(AND($A774&gt;=CrashTest!$B$4,$A774&lt;=CrashTest!$C$4),2,IF(AND($A774&gt;=CrashTest!$B$5,$A774&lt;=CrashTest!$C$5),3,IF(AND($A774&gt;=CrashTest!$B$6,$A774&lt;=CrashTest!$C$6),4,IF(AND($A774&gt;=CrashTest!$B$7,$A774&lt;=CrashTest!$C$7),5,0)))))</f>
        <v>0</v>
      </c>
      <c r="J774" s="0" t="str">
        <f aca="false">IF(I774=0,"",IF(I773=I774,MAX(J773,B774),B774))</f>
        <v/>
      </c>
      <c r="K774" s="9" t="str">
        <f aca="false">IF(I774=0,"",B774/J774-1)</f>
        <v/>
      </c>
      <c r="L774" s="0" t="n">
        <f aca="false">MATCH($A774,DailyBTC!$A:$A,0)</f>
        <v>1123</v>
      </c>
      <c r="M774" s="8" t="n">
        <f aca="false">INDEX(DailyBTC!$F:$F,$L774)</f>
        <v>4686.7049210061</v>
      </c>
      <c r="N774" s="8" t="n">
        <f aca="false">INDEX(DailyETH!$F:$F,$L774)</f>
        <v>222.350575099481</v>
      </c>
      <c r="O774" s="8" t="n">
        <f aca="false">INDEX(DailyBTC!$B:$B,$L774)</f>
        <v>23109.0845189947</v>
      </c>
      <c r="P774" s="8" t="n">
        <f aca="false">INDEX(DailyETH!$B:$B,$L774)</f>
        <v>1607.73188661601</v>
      </c>
      <c r="Q774" s="9" t="n">
        <f aca="false">LN(M774/M773)</f>
        <v>0.0082174553505276</v>
      </c>
      <c r="R774" s="9" t="n">
        <f aca="false">LN(N774/N773)</f>
        <v>0.00575114781352554</v>
      </c>
      <c r="S774" s="9" t="n">
        <f aca="false">LN(O774/O773)</f>
        <v>0.0217836845528101</v>
      </c>
      <c r="T774" s="9" t="n">
        <f aca="false">LN(P774/P773)</f>
        <v>0.0341581691324314</v>
      </c>
      <c r="U774" s="9" t="n">
        <f aca="false">M774/M773-1</f>
        <v>0.00825131130981816</v>
      </c>
      <c r="V774" s="9" t="n">
        <f aca="false">O774/O773-1</f>
        <v>0.022022681263945</v>
      </c>
    </row>
    <row r="775" customFormat="false" ht="15" hidden="false" customHeight="false" outlineLevel="0" collapsed="false">
      <c r="A775" s="5" t="n">
        <v>44952</v>
      </c>
      <c r="B775" s="6" t="n">
        <v>4060.43</v>
      </c>
      <c r="C775" s="9" t="n">
        <f aca="false">B775/B774-1</f>
        <v>0.0110078631150685</v>
      </c>
      <c r="D775" s="9" t="n">
        <f aca="false">LN(B775/B774)</f>
        <v>0.010947717569977</v>
      </c>
      <c r="E775" s="9" t="n">
        <f aca="false">B775/B770-1</f>
        <v>0.0414429895994972</v>
      </c>
      <c r="F775" s="9" t="n">
        <f aca="false">B775/B754-1</f>
        <v>0.0560780478670002</v>
      </c>
      <c r="G775" s="0" t="n">
        <f aca="false">MAX(G774,B775)</f>
        <v>4796.56</v>
      </c>
      <c r="H775" s="9" t="n">
        <f aca="false">B775/G775-1</f>
        <v>-0.153470403789382</v>
      </c>
      <c r="I775" s="0" t="n">
        <f aca="false">IF(AND($A775&gt;=CrashTest!$B$3,$A775&lt;=CrashTest!$C$3),1,IF(AND($A775&gt;=CrashTest!$B$4,$A775&lt;=CrashTest!$C$4),2,IF(AND($A775&gt;=CrashTest!$B$5,$A775&lt;=CrashTest!$C$5),3,IF(AND($A775&gt;=CrashTest!$B$6,$A775&lt;=CrashTest!$C$6),4,IF(AND($A775&gt;=CrashTest!$B$7,$A775&lt;=CrashTest!$C$7),5,0)))))</f>
        <v>0</v>
      </c>
      <c r="J775" s="0" t="str">
        <f aca="false">IF(I775=0,"",IF(I774=I775,MAX(J774,B775),B775))</f>
        <v/>
      </c>
      <c r="K775" s="9" t="str">
        <f aca="false">IF(I775=0,"",B775/J775-1)</f>
        <v/>
      </c>
      <c r="L775" s="0" t="n">
        <f aca="false">MATCH($A775,DailyBTC!$A:$A,0)</f>
        <v>1124</v>
      </c>
      <c r="M775" s="8" t="n">
        <f aca="false">INDEX(DailyBTC!$F:$F,$L775)</f>
        <v>4681.81958469849</v>
      </c>
      <c r="N775" s="8" t="n">
        <f aca="false">INDEX(DailyETH!$F:$F,$L775)</f>
        <v>223.555122594685</v>
      </c>
      <c r="O775" s="8" t="n">
        <f aca="false">INDEX(DailyBTC!$B:$B,$L775)</f>
        <v>23008.6894766219</v>
      </c>
      <c r="P775" s="8" t="n">
        <f aca="false">INDEX(DailyETH!$B:$B,$L775)</f>
        <v>1601.93506399766</v>
      </c>
      <c r="Q775" s="9" t="n">
        <f aca="false">LN(M775/M774)</f>
        <v>-0.00104292554231913</v>
      </c>
      <c r="R775" s="9" t="n">
        <f aca="false">LN(N775/N774)</f>
        <v>0.00540271376403224</v>
      </c>
      <c r="S775" s="9" t="n">
        <f aca="false">LN(O775/O774)</f>
        <v>-0.00435386152739791</v>
      </c>
      <c r="T775" s="9" t="n">
        <f aca="false">LN(P775/P774)</f>
        <v>-0.00361210618440375</v>
      </c>
      <c r="U775" s="9" t="n">
        <f aca="false">M775/M774-1</f>
        <v>-0.00104238188449035</v>
      </c>
      <c r="V775" s="9" t="n">
        <f aca="false">O775/O774-1</f>
        <v>-0.00434439721271862</v>
      </c>
    </row>
    <row r="776" customFormat="false" ht="15" hidden="false" customHeight="false" outlineLevel="0" collapsed="false">
      <c r="A776" s="5" t="n">
        <v>44953</v>
      </c>
      <c r="B776" s="6" t="n">
        <v>4070.56</v>
      </c>
      <c r="C776" s="9" t="n">
        <f aca="false">B776/B775-1</f>
        <v>0.00249480966301596</v>
      </c>
      <c r="D776" s="9" t="n">
        <f aca="false">LN(B776/B775)</f>
        <v>0.00249170279168416</v>
      </c>
      <c r="E776" s="9" t="n">
        <f aca="false">B776/B771-1</f>
        <v>0.0246563342487685</v>
      </c>
      <c r="F776" s="9" t="n">
        <f aca="false">B776/B755-1</f>
        <v>0.0630175621858067</v>
      </c>
      <c r="G776" s="0" t="n">
        <f aca="false">MAX(G775,B776)</f>
        <v>4796.56</v>
      </c>
      <c r="H776" s="9" t="n">
        <f aca="false">B776/G776-1</f>
        <v>-0.151358473572727</v>
      </c>
      <c r="I776" s="0" t="n">
        <f aca="false">IF(AND($A776&gt;=CrashTest!$B$3,$A776&lt;=CrashTest!$C$3),1,IF(AND($A776&gt;=CrashTest!$B$4,$A776&lt;=CrashTest!$C$4),2,IF(AND($A776&gt;=CrashTest!$B$5,$A776&lt;=CrashTest!$C$5),3,IF(AND($A776&gt;=CrashTest!$B$6,$A776&lt;=CrashTest!$C$6),4,IF(AND($A776&gt;=CrashTest!$B$7,$A776&lt;=CrashTest!$C$7),5,0)))))</f>
        <v>0</v>
      </c>
      <c r="J776" s="0" t="str">
        <f aca="false">IF(I776=0,"",IF(I775=I776,MAX(J775,B776),B776))</f>
        <v/>
      </c>
      <c r="K776" s="9" t="str">
        <f aca="false">IF(I776=0,"",B776/J776-1)</f>
        <v/>
      </c>
      <c r="L776" s="0" t="n">
        <f aca="false">MATCH($A776,DailyBTC!$A:$A,0)</f>
        <v>1125</v>
      </c>
      <c r="M776" s="8" t="n">
        <f aca="false">INDEX(DailyBTC!$F:$F,$L776)</f>
        <v>4688.91235851299</v>
      </c>
      <c r="N776" s="8" t="n">
        <f aca="false">INDEX(DailyETH!$F:$F,$L776)</f>
        <v>223.274318937445</v>
      </c>
      <c r="O776" s="8" t="n">
        <f aca="false">INDEX(DailyBTC!$B:$B,$L776)</f>
        <v>23070.4964582116</v>
      </c>
      <c r="P776" s="8" t="n">
        <f aca="false">INDEX(DailyETH!$B:$B,$L776)</f>
        <v>1598.01924400935</v>
      </c>
      <c r="Q776" s="9" t="n">
        <f aca="false">LN(M776/M775)</f>
        <v>0.00151381454767695</v>
      </c>
      <c r="R776" s="9" t="n">
        <f aca="false">LN(N776/N775)</f>
        <v>-0.00125687194310186</v>
      </c>
      <c r="S776" s="9" t="n">
        <f aca="false">LN(O776/O775)</f>
        <v>0.00268264368835262</v>
      </c>
      <c r="T776" s="9" t="n">
        <f aca="false">LN(P776/P775)</f>
        <v>-0.00244742366046932</v>
      </c>
      <c r="U776" s="9" t="n">
        <f aca="false">M776/M775-1</f>
        <v>0.00151496094332315</v>
      </c>
      <c r="V776" s="9" t="n">
        <f aca="false">O776/O775-1</f>
        <v>0.00268624519673311</v>
      </c>
    </row>
    <row r="777" customFormat="false" ht="15" hidden="false" customHeight="false" outlineLevel="0" collapsed="false">
      <c r="A777" s="5" t="n">
        <v>44956</v>
      </c>
      <c r="B777" s="6" t="n">
        <v>4017.77</v>
      </c>
      <c r="C777" s="9" t="n">
        <f aca="false">B777/B776-1</f>
        <v>-0.0129687315750167</v>
      </c>
      <c r="D777" s="9" t="n">
        <f aca="false">LN(B777/B776)</f>
        <v>-0.0130535597819911</v>
      </c>
      <c r="E777" s="9" t="n">
        <f aca="false">B777/B772-1</f>
        <v>-0.000507486672255642</v>
      </c>
      <c r="F777" s="9" t="n">
        <f aca="false">B777/B756-1</f>
        <v>0.0619974519060484</v>
      </c>
      <c r="G777" s="0" t="n">
        <f aca="false">MAX(G776,B777)</f>
        <v>4796.56</v>
      </c>
      <c r="H777" s="9" t="n">
        <f aca="false">B777/G777-1</f>
        <v>-0.162364277732375</v>
      </c>
      <c r="I777" s="0" t="n">
        <f aca="false">IF(AND($A777&gt;=CrashTest!$B$3,$A777&lt;=CrashTest!$C$3),1,IF(AND($A777&gt;=CrashTest!$B$4,$A777&lt;=CrashTest!$C$4),2,IF(AND($A777&gt;=CrashTest!$B$5,$A777&lt;=CrashTest!$C$5),3,IF(AND($A777&gt;=CrashTest!$B$6,$A777&lt;=CrashTest!$C$6),4,IF(AND($A777&gt;=CrashTest!$B$7,$A777&lt;=CrashTest!$C$7),5,0)))))</f>
        <v>0</v>
      </c>
      <c r="J777" s="0" t="str">
        <f aca="false">IF(I777=0,"",IF(I776=I777,MAX(J776,B777),B777))</f>
        <v/>
      </c>
      <c r="K777" s="9" t="str">
        <f aca="false">IF(I777=0,"",B777/J777-1)</f>
        <v/>
      </c>
      <c r="L777" s="0" t="n">
        <f aca="false">MATCH($A777,DailyBTC!$A:$A,0)</f>
        <v>1128</v>
      </c>
      <c r="M777" s="8" t="n">
        <f aca="false">INDEX(DailyBTC!$F:$F,$L777)</f>
        <v>4682.1089249621</v>
      </c>
      <c r="N777" s="8" t="n">
        <f aca="false">INDEX(DailyETH!$F:$F,$L777)</f>
        <v>222.276725837094</v>
      </c>
      <c r="O777" s="8" t="n">
        <f aca="false">INDEX(DailyBTC!$B:$B,$L777)</f>
        <v>22799.427261543</v>
      </c>
      <c r="P777" s="8" t="n">
        <f aca="false">INDEX(DailyETH!$B:$B,$L777)</f>
        <v>1565.98836440678</v>
      </c>
      <c r="Q777" s="9" t="n">
        <f aca="false">LN(M777/M776)</f>
        <v>-0.00145201564278278</v>
      </c>
      <c r="R777" s="9" t="n">
        <f aca="false">LN(N777/N776)</f>
        <v>-0.00447802683480693</v>
      </c>
      <c r="S777" s="9" t="n">
        <f aca="false">LN(O777/O776)</f>
        <v>-0.0118191760620642</v>
      </c>
      <c r="T777" s="9" t="n">
        <f aca="false">LN(P777/P776)</f>
        <v>-0.0202477224257624</v>
      </c>
      <c r="U777" s="9" t="n">
        <f aca="false">M777/M776-1</f>
        <v>-0.00145096197811023</v>
      </c>
      <c r="V777" s="9" t="n">
        <f aca="false">O777/O776-1</f>
        <v>-0.0117496039653762</v>
      </c>
    </row>
    <row r="778" customFormat="false" ht="15" hidden="false" customHeight="false" outlineLevel="0" collapsed="false">
      <c r="A778" s="5" t="n">
        <v>44957</v>
      </c>
      <c r="B778" s="6" t="n">
        <v>4076.6</v>
      </c>
      <c r="C778" s="9" t="n">
        <f aca="false">B778/B777-1</f>
        <v>0.0146424509118241</v>
      </c>
      <c r="D778" s="9" t="n">
        <f aca="false">LN(B778/B777)</f>
        <v>0.0145362853223182</v>
      </c>
      <c r="E778" s="9" t="n">
        <f aca="false">B778/B773-1</f>
        <v>0.0148495749262501</v>
      </c>
      <c r="F778" s="9" t="n">
        <f aca="false">B778/B757-1</f>
        <v>0.0590551999334941</v>
      </c>
      <c r="G778" s="0" t="n">
        <f aca="false">MAX(G777,B778)</f>
        <v>4796.56</v>
      </c>
      <c r="H778" s="9" t="n">
        <f aca="false">B778/G778-1</f>
        <v>-0.150099237787081</v>
      </c>
      <c r="I778" s="0" t="n">
        <f aca="false">IF(AND($A778&gt;=CrashTest!$B$3,$A778&lt;=CrashTest!$C$3),1,IF(AND($A778&gt;=CrashTest!$B$4,$A778&lt;=CrashTest!$C$4),2,IF(AND($A778&gt;=CrashTest!$B$5,$A778&lt;=CrashTest!$C$5),3,IF(AND($A778&gt;=CrashTest!$B$6,$A778&lt;=CrashTest!$C$6),4,IF(AND($A778&gt;=CrashTest!$B$7,$A778&lt;=CrashTest!$C$7),5,0)))))</f>
        <v>0</v>
      </c>
      <c r="J778" s="0" t="str">
        <f aca="false">IF(I778=0,"",IF(I777=I778,MAX(J777,B778),B778))</f>
        <v/>
      </c>
      <c r="K778" s="9" t="str">
        <f aca="false">IF(I778=0,"",B778/J778-1)</f>
        <v/>
      </c>
      <c r="L778" s="0" t="n">
        <f aca="false">MATCH($A778,DailyBTC!$A:$A,0)</f>
        <v>1129</v>
      </c>
      <c r="M778" s="8" t="n">
        <f aca="false">INDEX(DailyBTC!$F:$F,$L778)</f>
        <v>4721.10685489095</v>
      </c>
      <c r="N778" s="8" t="n">
        <f aca="false">INDEX(DailyETH!$F:$F,$L778)</f>
        <v>223.07413463782</v>
      </c>
      <c r="O778" s="8" t="n">
        <f aca="false">INDEX(DailyBTC!$B:$B,$L778)</f>
        <v>23130.0519132087</v>
      </c>
      <c r="P778" s="8" t="n">
        <f aca="false">INDEX(DailyETH!$B:$B,$L778)</f>
        <v>1584.82108328463</v>
      </c>
      <c r="Q778" s="9" t="n">
        <f aca="false">LN(M778/M777)</f>
        <v>0.00829464184025274</v>
      </c>
      <c r="R778" s="9" t="n">
        <f aca="false">LN(N778/N777)</f>
        <v>0.00358104013554606</v>
      </c>
      <c r="S778" s="9" t="n">
        <f aca="false">LN(O778/O777)</f>
        <v>0.0143973051139458</v>
      </c>
      <c r="T778" s="9" t="n">
        <f aca="false">LN(P778/P777)</f>
        <v>0.0119543523443937</v>
      </c>
      <c r="U778" s="9" t="n">
        <f aca="false">M778/M777-1</f>
        <v>0.00832913769283294</v>
      </c>
      <c r="V778" s="9" t="n">
        <f aca="false">O778/O777-1</f>
        <v>0.0145014454912813</v>
      </c>
    </row>
    <row r="779" customFormat="false" ht="15" hidden="false" customHeight="false" outlineLevel="0" collapsed="false">
      <c r="A779" s="5" t="n">
        <v>44958</v>
      </c>
      <c r="B779" s="6" t="n">
        <v>4119.21</v>
      </c>
      <c r="C779" s="9" t="n">
        <f aca="false">B779/B778-1</f>
        <v>0.0104523377324242</v>
      </c>
      <c r="D779" s="9" t="n">
        <f aca="false">LN(B779/B778)</f>
        <v>0.0103980897352105</v>
      </c>
      <c r="E779" s="9" t="n">
        <f aca="false">B779/B774-1</f>
        <v>0.0256435155444672</v>
      </c>
      <c r="F779" s="9" t="n">
        <f aca="false">B779/B758-1</f>
        <v>0.0728506315926554</v>
      </c>
      <c r="G779" s="0" t="n">
        <f aca="false">MAX(G778,B779)</f>
        <v>4796.56</v>
      </c>
      <c r="H779" s="9" t="n">
        <f aca="false">B779/G779-1</f>
        <v>-0.141215787981387</v>
      </c>
      <c r="I779" s="0" t="n">
        <f aca="false">IF(AND($A779&gt;=CrashTest!$B$3,$A779&lt;=CrashTest!$C$3),1,IF(AND($A779&gt;=CrashTest!$B$4,$A779&lt;=CrashTest!$C$4),2,IF(AND($A779&gt;=CrashTest!$B$5,$A779&lt;=CrashTest!$C$5),3,IF(AND($A779&gt;=CrashTest!$B$6,$A779&lt;=CrashTest!$C$6),4,IF(AND($A779&gt;=CrashTest!$B$7,$A779&lt;=CrashTest!$C$7),5,0)))))</f>
        <v>0</v>
      </c>
      <c r="J779" s="0" t="str">
        <f aca="false">IF(I779=0,"",IF(I778=I779,MAX(J778,B779),B779))</f>
        <v/>
      </c>
      <c r="K779" s="9" t="str">
        <f aca="false">IF(I779=0,"",B779/J779-1)</f>
        <v/>
      </c>
      <c r="L779" s="0" t="n">
        <f aca="false">MATCH($A779,DailyBTC!$A:$A,0)</f>
        <v>1130</v>
      </c>
      <c r="M779" s="8" t="n">
        <f aca="false">INDEX(DailyBTC!$F:$F,$L779)</f>
        <v>4754.99051161598</v>
      </c>
      <c r="N779" s="8" t="n">
        <f aca="false">INDEX(DailyETH!$F:$F,$L779)</f>
        <v>225.611256740324</v>
      </c>
      <c r="O779" s="8" t="n">
        <f aca="false">INDEX(DailyBTC!$B:$B,$L779)</f>
        <v>23727.2026075395</v>
      </c>
      <c r="P779" s="8" t="n">
        <f aca="false">INDEX(DailyETH!$B:$B,$L779)</f>
        <v>1641.90211075395</v>
      </c>
      <c r="Q779" s="9" t="n">
        <f aca="false">LN(M779/M778)</f>
        <v>0.00715142528055025</v>
      </c>
      <c r="R779" s="9" t="n">
        <f aca="false">LN(N779/N778)</f>
        <v>0.0113092567422176</v>
      </c>
      <c r="S779" s="9" t="n">
        <f aca="false">LN(O779/O778)</f>
        <v>0.0254894586310947</v>
      </c>
      <c r="T779" s="9" t="n">
        <f aca="false">LN(P779/P778)</f>
        <v>0.0353838736415014</v>
      </c>
      <c r="U779" s="9" t="n">
        <f aca="false">M779/M778-1</f>
        <v>0.00717705778887945</v>
      </c>
      <c r="V779" s="9" t="n">
        <f aca="false">O779/O778-1</f>
        <v>0.0258170926970462</v>
      </c>
    </row>
    <row r="780" customFormat="false" ht="15" hidden="false" customHeight="false" outlineLevel="0" collapsed="false">
      <c r="A780" s="5" t="n">
        <v>44959</v>
      </c>
      <c r="B780" s="6" t="n">
        <v>4179.76</v>
      </c>
      <c r="C780" s="9" t="n">
        <f aca="false">B780/B779-1</f>
        <v>0.0146994205199542</v>
      </c>
      <c r="D780" s="9" t="n">
        <f aca="false">LN(B780/B779)</f>
        <v>0.0145924312176422</v>
      </c>
      <c r="E780" s="9" t="n">
        <f aca="false">B780/B775-1</f>
        <v>0.0293885130392595</v>
      </c>
      <c r="F780" s="9" t="n">
        <f aca="false">B780/B759-1</f>
        <v>0.0929934573525029</v>
      </c>
      <c r="G780" s="0" t="n">
        <f aca="false">MAX(G779,B780)</f>
        <v>4796.56</v>
      </c>
      <c r="H780" s="9" t="n">
        <f aca="false">B780/G780-1</f>
        <v>-0.128592157713028</v>
      </c>
      <c r="I780" s="0" t="n">
        <f aca="false">IF(AND($A780&gt;=CrashTest!$B$3,$A780&lt;=CrashTest!$C$3),1,IF(AND($A780&gt;=CrashTest!$B$4,$A780&lt;=CrashTest!$C$4),2,IF(AND($A780&gt;=CrashTest!$B$5,$A780&lt;=CrashTest!$C$5),3,IF(AND($A780&gt;=CrashTest!$B$6,$A780&lt;=CrashTest!$C$6),4,IF(AND($A780&gt;=CrashTest!$B$7,$A780&lt;=CrashTest!$C$7),5,0)))))</f>
        <v>0</v>
      </c>
      <c r="J780" s="0" t="str">
        <f aca="false">IF(I780=0,"",IF(I779=I780,MAX(J779,B780),B780))</f>
        <v/>
      </c>
      <c r="K780" s="9" t="str">
        <f aca="false">IF(I780=0,"",B780/J780-1)</f>
        <v/>
      </c>
      <c r="L780" s="0" t="n">
        <f aca="false">MATCH($A780,DailyBTC!$A:$A,0)</f>
        <v>1131</v>
      </c>
      <c r="M780" s="8" t="n">
        <f aca="false">INDEX(DailyBTC!$F:$F,$L780)</f>
        <v>4748.25502565944</v>
      </c>
      <c r="N780" s="8" t="n">
        <f aca="false">INDEX(DailyETH!$F:$F,$L780)</f>
        <v>226.250980130233</v>
      </c>
      <c r="O780" s="8" t="n">
        <f aca="false">INDEX(DailyBTC!$B:$B,$L780)</f>
        <v>23505.6048430742</v>
      </c>
      <c r="P780" s="8" t="n">
        <f aca="false">INDEX(DailyETH!$B:$B,$L780)</f>
        <v>1646.33768264173</v>
      </c>
      <c r="Q780" s="9" t="n">
        <f aca="false">LN(M780/M779)</f>
        <v>-0.00141751300814863</v>
      </c>
      <c r="R780" s="9" t="n">
        <f aca="false">LN(N780/N779)</f>
        <v>0.00283149936028619</v>
      </c>
      <c r="S780" s="9" t="n">
        <f aca="false">LN(O780/O779)</f>
        <v>-0.00938328260898779</v>
      </c>
      <c r="T780" s="9" t="n">
        <f aca="false">LN(P780/P779)</f>
        <v>0.00269784131132478</v>
      </c>
      <c r="U780" s="9" t="n">
        <f aca="false">M780/M779-1</f>
        <v>-0.00141650881112798</v>
      </c>
      <c r="V780" s="9" t="n">
        <f aca="false">O780/O779-1</f>
        <v>-0.00933939698373398</v>
      </c>
    </row>
    <row r="781" customFormat="false" ht="15" hidden="false" customHeight="false" outlineLevel="0" collapsed="false">
      <c r="A781" s="5" t="n">
        <v>44960</v>
      </c>
      <c r="B781" s="6" t="n">
        <v>4136.48</v>
      </c>
      <c r="C781" s="9" t="n">
        <f aca="false">B781/B780-1</f>
        <v>-0.0103546615116659</v>
      </c>
      <c r="D781" s="9" t="n">
        <f aca="false">LN(B781/B780)</f>
        <v>-0.010408643989373</v>
      </c>
      <c r="E781" s="9" t="n">
        <f aca="false">B781/B776-1</f>
        <v>0.0161943319838056</v>
      </c>
      <c r="F781" s="9" t="n">
        <f aca="false">B781/B760-1</f>
        <v>0.0735821976293611</v>
      </c>
      <c r="G781" s="0" t="n">
        <f aca="false">MAX(G780,B781)</f>
        <v>4796.56</v>
      </c>
      <c r="H781" s="9" t="n">
        <f aca="false">B781/G781-1</f>
        <v>-0.13761529095852</v>
      </c>
      <c r="I781" s="0" t="n">
        <f aca="false">IF(AND($A781&gt;=CrashTest!$B$3,$A781&lt;=CrashTest!$C$3),1,IF(AND($A781&gt;=CrashTest!$B$4,$A781&lt;=CrashTest!$C$4),2,IF(AND($A781&gt;=CrashTest!$B$5,$A781&lt;=CrashTest!$C$5),3,IF(AND($A781&gt;=CrashTest!$B$6,$A781&lt;=CrashTest!$C$6),4,IF(AND($A781&gt;=CrashTest!$B$7,$A781&lt;=CrashTest!$C$7),5,0)))))</f>
        <v>0</v>
      </c>
      <c r="J781" s="0" t="str">
        <f aca="false">IF(I781=0,"",IF(I780=I781,MAX(J780,B781),B781))</f>
        <v/>
      </c>
      <c r="K781" s="9" t="str">
        <f aca="false">IF(I781=0,"",B781/J781-1)</f>
        <v/>
      </c>
      <c r="L781" s="0" t="n">
        <f aca="false">MATCH($A781,DailyBTC!$A:$A,0)</f>
        <v>1132</v>
      </c>
      <c r="M781" s="8" t="n">
        <f aca="false">INDEX(DailyBTC!$F:$F,$L781)</f>
        <v>4762.28653026682</v>
      </c>
      <c r="N781" s="8" t="n">
        <f aca="false">INDEX(DailyETH!$F:$F,$L781)</f>
        <v>227.308609954567</v>
      </c>
      <c r="O781" s="8" t="n">
        <f aca="false">INDEX(DailyBTC!$B:$B,$L781)</f>
        <v>23445.8131773816</v>
      </c>
      <c r="P781" s="8" t="n">
        <f aca="false">INDEX(DailyETH!$B:$B,$L781)</f>
        <v>1665.60525014611</v>
      </c>
      <c r="Q781" s="9" t="n">
        <f aca="false">LN(M781/M780)</f>
        <v>0.00295072887398815</v>
      </c>
      <c r="R781" s="9" t="n">
        <f aca="false">LN(N781/N780)</f>
        <v>0.00466369475769822</v>
      </c>
      <c r="S781" s="9" t="n">
        <f aca="false">LN(O781/O780)</f>
        <v>-0.00254696026386087</v>
      </c>
      <c r="T781" s="9" t="n">
        <f aca="false">LN(P781/P780)</f>
        <v>0.0116353362765408</v>
      </c>
      <c r="U781" s="9" t="n">
        <f aca="false">M781/M780-1</f>
        <v>0.00295508655949406</v>
      </c>
      <c r="V781" s="9" t="n">
        <f aca="false">O781/O780-1</f>
        <v>-0.00254371951250687</v>
      </c>
    </row>
    <row r="782" customFormat="false" ht="15" hidden="false" customHeight="false" outlineLevel="0" collapsed="false">
      <c r="A782" s="5" t="n">
        <v>44963</v>
      </c>
      <c r="B782" s="6" t="n">
        <v>4111.08</v>
      </c>
      <c r="C782" s="9" t="n">
        <f aca="false">B782/B781-1</f>
        <v>-0.00614048659730004</v>
      </c>
      <c r="D782" s="9" t="n">
        <f aca="false">LN(B782/B781)</f>
        <v>-0.00615941691916909</v>
      </c>
      <c r="E782" s="9" t="n">
        <f aca="false">B782/B777-1</f>
        <v>0.0232243259320468</v>
      </c>
      <c r="F782" s="9" t="n">
        <f aca="false">B782/B761-1</f>
        <v>0.0795619862923769</v>
      </c>
      <c r="G782" s="0" t="n">
        <f aca="false">MAX(G781,B782)</f>
        <v>4796.56</v>
      </c>
      <c r="H782" s="9" t="n">
        <f aca="false">B782/G782-1</f>
        <v>-0.142910752706106</v>
      </c>
      <c r="I782" s="0" t="n">
        <f aca="false">IF(AND($A782&gt;=CrashTest!$B$3,$A782&lt;=CrashTest!$C$3),1,IF(AND($A782&gt;=CrashTest!$B$4,$A782&lt;=CrashTest!$C$4),2,IF(AND($A782&gt;=CrashTest!$B$5,$A782&lt;=CrashTest!$C$5),3,IF(AND($A782&gt;=CrashTest!$B$6,$A782&lt;=CrashTest!$C$6),4,IF(AND($A782&gt;=CrashTest!$B$7,$A782&lt;=CrashTest!$C$7),5,0)))))</f>
        <v>0</v>
      </c>
      <c r="J782" s="0" t="str">
        <f aca="false">IF(I782=0,"",IF(I781=I782,MAX(J781,B782),B782))</f>
        <v/>
      </c>
      <c r="K782" s="9" t="str">
        <f aca="false">IF(I782=0,"",B782/J782-1)</f>
        <v/>
      </c>
      <c r="L782" s="0" t="n">
        <f aca="false">MATCH($A782,DailyBTC!$A:$A,0)</f>
        <v>1135</v>
      </c>
      <c r="M782" s="8" t="n">
        <f aca="false">INDEX(DailyBTC!$F:$F,$L782)</f>
        <v>4751.11988186582</v>
      </c>
      <c r="N782" s="8" t="n">
        <f aca="false">INDEX(DailyETH!$F:$F,$L782)</f>
        <v>225.734367872095</v>
      </c>
      <c r="O782" s="8" t="n">
        <f aca="false">INDEX(DailyBTC!$B:$B,$L782)</f>
        <v>22745.1650371128</v>
      </c>
      <c r="P782" s="8" t="n">
        <f aca="false">INDEX(DailyETH!$B:$B,$L782)</f>
        <v>1614.27482232613</v>
      </c>
      <c r="Q782" s="9" t="n">
        <f aca="false">LN(M782/M781)</f>
        <v>-0.00234756154537442</v>
      </c>
      <c r="R782" s="9" t="n">
        <f aca="false">LN(N782/N781)</f>
        <v>-0.00694966480248637</v>
      </c>
      <c r="S782" s="9" t="n">
        <f aca="false">LN(O782/O781)</f>
        <v>-0.0303393394403616</v>
      </c>
      <c r="T782" s="9" t="n">
        <f aca="false">LN(P782/P781)</f>
        <v>-0.0313027415699945</v>
      </c>
      <c r="U782" s="9" t="n">
        <f aca="false">M782/M781-1</f>
        <v>-0.00234480817775784</v>
      </c>
      <c r="V782" s="9" t="n">
        <f aca="false">O782/O781-1</f>
        <v>-0.0298837210280563</v>
      </c>
    </row>
    <row r="783" customFormat="false" ht="15" hidden="false" customHeight="false" outlineLevel="0" collapsed="false">
      <c r="A783" s="5" t="n">
        <v>44964</v>
      </c>
      <c r="B783" s="6" t="n">
        <v>4164</v>
      </c>
      <c r="C783" s="9" t="n">
        <f aca="false">B783/B782-1</f>
        <v>0.0128725298461718</v>
      </c>
      <c r="D783" s="9" t="n">
        <f aca="false">LN(B783/B782)</f>
        <v>0.0127903830409192</v>
      </c>
      <c r="E783" s="9" t="n">
        <f aca="false">B783/B778-1</f>
        <v>0.021439434823137</v>
      </c>
      <c r="F783" s="9" t="n">
        <f aca="false">B783/B762-1</f>
        <v>0.0690409439600728</v>
      </c>
      <c r="G783" s="0" t="n">
        <f aca="false">MAX(G782,B783)</f>
        <v>4796.56</v>
      </c>
      <c r="H783" s="9" t="n">
        <f aca="false">B783/G783-1</f>
        <v>-0.131877845789483</v>
      </c>
      <c r="I783" s="0" t="n">
        <f aca="false">IF(AND($A783&gt;=CrashTest!$B$3,$A783&lt;=CrashTest!$C$3),1,IF(AND($A783&gt;=CrashTest!$B$4,$A783&lt;=CrashTest!$C$4),2,IF(AND($A783&gt;=CrashTest!$B$5,$A783&lt;=CrashTest!$C$5),3,IF(AND($A783&gt;=CrashTest!$B$6,$A783&lt;=CrashTest!$C$6),4,IF(AND($A783&gt;=CrashTest!$B$7,$A783&lt;=CrashTest!$C$7),5,0)))))</f>
        <v>0</v>
      </c>
      <c r="J783" s="0" t="str">
        <f aca="false">IF(I783=0,"",IF(I782=I783,MAX(J782,B783),B783))</f>
        <v/>
      </c>
      <c r="K783" s="9" t="str">
        <f aca="false">IF(I783=0,"",B783/J783-1)</f>
        <v/>
      </c>
      <c r="L783" s="0" t="n">
        <f aca="false">MATCH($A783,DailyBTC!$A:$A,0)</f>
        <v>1136</v>
      </c>
      <c r="M783" s="8" t="n">
        <f aca="false">INDEX(DailyBTC!$F:$F,$L783)</f>
        <v>4796.98442339854</v>
      </c>
      <c r="N783" s="8" t="n">
        <f aca="false">INDEX(DailyETH!$F:$F,$L783)</f>
        <v>229.521616349572</v>
      </c>
      <c r="O783" s="8" t="n">
        <f aca="false">INDEX(DailyBTC!$B:$B,$L783)</f>
        <v>23266.2692036821</v>
      </c>
      <c r="P783" s="8" t="n">
        <f aca="false">INDEX(DailyETH!$B:$B,$L783)</f>
        <v>1672.72231092928</v>
      </c>
      <c r="Q783" s="9" t="n">
        <f aca="false">LN(M783/M782)</f>
        <v>0.00960712049810467</v>
      </c>
      <c r="R783" s="9" t="n">
        <f aca="false">LN(N783/N782)</f>
        <v>0.0166382693589335</v>
      </c>
      <c r="S783" s="9" t="n">
        <f aca="false">LN(O783/O782)</f>
        <v>0.0226520410490555</v>
      </c>
      <c r="T783" s="9" t="n">
        <f aca="false">LN(P783/P782)</f>
        <v>0.0355665961112736</v>
      </c>
      <c r="U783" s="9" t="n">
        <f aca="false">M783/M782-1</f>
        <v>0.00965341702022182</v>
      </c>
      <c r="V783" s="9" t="n">
        <f aca="false">O783/O782-1</f>
        <v>0.0229105467346147</v>
      </c>
    </row>
    <row r="784" customFormat="false" ht="15" hidden="false" customHeight="false" outlineLevel="0" collapsed="false">
      <c r="A784" s="5" t="n">
        <v>44965</v>
      </c>
      <c r="B784" s="6" t="n">
        <v>4117.86</v>
      </c>
      <c r="C784" s="9" t="n">
        <f aca="false">B784/B783-1</f>
        <v>-0.0110806916426514</v>
      </c>
      <c r="D784" s="9" t="n">
        <f aca="false">LN(B784/B783)</f>
        <v>-0.0111425398110029</v>
      </c>
      <c r="E784" s="9" t="n">
        <f aca="false">B784/B779-1</f>
        <v>-0.000327732744871079</v>
      </c>
      <c r="F784" s="9" t="n">
        <f aca="false">B784/B763-1</f>
        <v>0.0580073944847113</v>
      </c>
      <c r="G784" s="0" t="n">
        <f aca="false">MAX(G783,B784)</f>
        <v>4796.56</v>
      </c>
      <c r="H784" s="9" t="n">
        <f aca="false">B784/G784-1</f>
        <v>-0.141497239688444</v>
      </c>
      <c r="I784" s="0" t="n">
        <f aca="false">IF(AND($A784&gt;=CrashTest!$B$3,$A784&lt;=CrashTest!$C$3),1,IF(AND($A784&gt;=CrashTest!$B$4,$A784&lt;=CrashTest!$C$4),2,IF(AND($A784&gt;=CrashTest!$B$5,$A784&lt;=CrashTest!$C$5),3,IF(AND($A784&gt;=CrashTest!$B$6,$A784&lt;=CrashTest!$C$6),4,IF(AND($A784&gt;=CrashTest!$B$7,$A784&lt;=CrashTest!$C$7),5,0)))))</f>
        <v>0</v>
      </c>
      <c r="J784" s="0" t="str">
        <f aca="false">IF(I784=0,"",IF(I783=I784,MAX(J783,B784),B784))</f>
        <v/>
      </c>
      <c r="K784" s="9" t="str">
        <f aca="false">IF(I784=0,"",B784/J784-1)</f>
        <v/>
      </c>
      <c r="L784" s="0" t="n">
        <f aca="false">MATCH($A784,DailyBTC!$A:$A,0)</f>
        <v>1137</v>
      </c>
      <c r="M784" s="8" t="n">
        <f aca="false">INDEX(DailyBTC!$F:$F,$L784)</f>
        <v>4778.86230736885</v>
      </c>
      <c r="N784" s="8" t="n">
        <f aca="false">INDEX(DailyETH!$F:$F,$L784)</f>
        <v>228.812716194161</v>
      </c>
      <c r="O784" s="8" t="n">
        <f aca="false">INDEX(DailyBTC!$B:$B,$L784)</f>
        <v>22937.5799453536</v>
      </c>
      <c r="P784" s="8" t="n">
        <f aca="false">INDEX(DailyETH!$B:$B,$L784)</f>
        <v>1650.23299795441</v>
      </c>
      <c r="Q784" s="9" t="n">
        <f aca="false">LN(M784/M783)</f>
        <v>-0.00378496819633157</v>
      </c>
      <c r="R784" s="9" t="n">
        <f aca="false">LN(N784/N783)</f>
        <v>-0.00309337821919024</v>
      </c>
      <c r="S784" s="9" t="n">
        <f aca="false">LN(O784/O783)</f>
        <v>-0.0142280268532722</v>
      </c>
      <c r="T784" s="9" t="n">
        <f aca="false">LN(P784/P783)</f>
        <v>-0.0135359366952598</v>
      </c>
      <c r="U784" s="9" t="n">
        <f aca="false">M784/M783-1</f>
        <v>-0.00377781423289547</v>
      </c>
      <c r="V784" s="9" t="n">
        <f aca="false">O784/O783-1</f>
        <v>-0.0141272868224391</v>
      </c>
    </row>
    <row r="785" customFormat="false" ht="15" hidden="false" customHeight="false" outlineLevel="0" collapsed="false">
      <c r="A785" s="5" t="n">
        <v>44966</v>
      </c>
      <c r="B785" s="6" t="n">
        <v>4081.5</v>
      </c>
      <c r="C785" s="9" t="n">
        <f aca="false">B785/B784-1</f>
        <v>-0.00882982908598151</v>
      </c>
      <c r="D785" s="9" t="n">
        <f aca="false">LN(B785/B784)</f>
        <v>-0.00886904303244595</v>
      </c>
      <c r="E785" s="9" t="n">
        <f aca="false">B785/B780-1</f>
        <v>-0.0235085268053669</v>
      </c>
      <c r="F785" s="9" t="n">
        <f aca="false">B785/B764-1</f>
        <v>0.0413982267015374</v>
      </c>
      <c r="G785" s="0" t="n">
        <f aca="false">MAX(G784,B785)</f>
        <v>4796.56</v>
      </c>
      <c r="H785" s="9" t="n">
        <f aca="false">B785/G785-1</f>
        <v>-0.149077672331838</v>
      </c>
      <c r="I785" s="0" t="n">
        <f aca="false">IF(AND($A785&gt;=CrashTest!$B$3,$A785&lt;=CrashTest!$C$3),1,IF(AND($A785&gt;=CrashTest!$B$4,$A785&lt;=CrashTest!$C$4),2,IF(AND($A785&gt;=CrashTest!$B$5,$A785&lt;=CrashTest!$C$5),3,IF(AND($A785&gt;=CrashTest!$B$6,$A785&lt;=CrashTest!$C$6),4,IF(AND($A785&gt;=CrashTest!$B$7,$A785&lt;=CrashTest!$C$7),5,0)))))</f>
        <v>0</v>
      </c>
      <c r="J785" s="0" t="str">
        <f aca="false">IF(I785=0,"",IF(I784=I785,MAX(J784,B785),B785))</f>
        <v/>
      </c>
      <c r="K785" s="9" t="str">
        <f aca="false">IF(I785=0,"",B785/J785-1)</f>
        <v/>
      </c>
      <c r="L785" s="0" t="n">
        <f aca="false">MATCH($A785,DailyBTC!$A:$A,0)</f>
        <v>1138</v>
      </c>
      <c r="M785" s="8" t="n">
        <f aca="false">INDEX(DailyBTC!$F:$F,$L785)</f>
        <v>4689.14962203685</v>
      </c>
      <c r="N785" s="8" t="n">
        <f aca="false">INDEX(DailyETH!$F:$F,$L785)</f>
        <v>221.476891221235</v>
      </c>
      <c r="O785" s="8" t="n">
        <f aca="false">INDEX(DailyBTC!$B:$B,$L785)</f>
        <v>21818.1989456458</v>
      </c>
      <c r="P785" s="8" t="n">
        <f aca="false">INDEX(DailyETH!$B:$B,$L785)</f>
        <v>1545.6244585038</v>
      </c>
      <c r="Q785" s="9" t="n">
        <f aca="false">LN(M785/M784)</f>
        <v>-0.0189512584082546</v>
      </c>
      <c r="R785" s="9" t="n">
        <f aca="false">LN(N785/N784)</f>
        <v>-0.0325855802626555</v>
      </c>
      <c r="S785" s="9" t="n">
        <f aca="false">LN(O785/O784)</f>
        <v>-0.0500321756126519</v>
      </c>
      <c r="T785" s="9" t="n">
        <f aca="false">LN(P785/P784)</f>
        <v>-0.065488479872403</v>
      </c>
      <c r="U785" s="9" t="n">
        <f aca="false">M785/M784-1</f>
        <v>-0.0187728123477567</v>
      </c>
      <c r="V785" s="9" t="n">
        <f aca="false">O785/O784-1</f>
        <v>-0.0488011813964074</v>
      </c>
    </row>
    <row r="786" customFormat="false" ht="15" hidden="false" customHeight="false" outlineLevel="0" collapsed="false">
      <c r="A786" s="5" t="n">
        <v>44967</v>
      </c>
      <c r="B786" s="6" t="n">
        <v>4090.46</v>
      </c>
      <c r="C786" s="9" t="n">
        <f aca="false">B786/B785-1</f>
        <v>0.00219527134631869</v>
      </c>
      <c r="D786" s="9" t="n">
        <f aca="false">LN(B786/B785)</f>
        <v>0.00219286525887648</v>
      </c>
      <c r="E786" s="9" t="n">
        <f aca="false">B786/B781-1</f>
        <v>-0.0111254013073917</v>
      </c>
      <c r="F786" s="9" t="n">
        <f aca="false">B786/B765-1</f>
        <v>0.030443796745776</v>
      </c>
      <c r="G786" s="0" t="n">
        <f aca="false">MAX(G785,B786)</f>
        <v>4796.56</v>
      </c>
      <c r="H786" s="9" t="n">
        <f aca="false">B786/G786-1</f>
        <v>-0.147209666927965</v>
      </c>
      <c r="I786" s="0" t="n">
        <f aca="false">IF(AND($A786&gt;=CrashTest!$B$3,$A786&lt;=CrashTest!$C$3),1,IF(AND($A786&gt;=CrashTest!$B$4,$A786&lt;=CrashTest!$C$4),2,IF(AND($A786&gt;=CrashTest!$B$5,$A786&lt;=CrashTest!$C$5),3,IF(AND($A786&gt;=CrashTest!$B$6,$A786&lt;=CrashTest!$C$6),4,IF(AND($A786&gt;=CrashTest!$B$7,$A786&lt;=CrashTest!$C$7),5,0)))))</f>
        <v>0</v>
      </c>
      <c r="J786" s="0" t="str">
        <f aca="false">IF(I786=0,"",IF(I785=I786,MAX(J785,B786),B786))</f>
        <v/>
      </c>
      <c r="K786" s="9" t="str">
        <f aca="false">IF(I786=0,"",B786/J786-1)</f>
        <v/>
      </c>
      <c r="L786" s="0" t="n">
        <f aca="false">MATCH($A786,DailyBTC!$A:$A,0)</f>
        <v>1139</v>
      </c>
      <c r="M786" s="8" t="n">
        <f aca="false">INDEX(DailyBTC!$F:$F,$L786)</f>
        <v>4667.47528414686</v>
      </c>
      <c r="N786" s="8" t="n">
        <f aca="false">INDEX(DailyETH!$F:$F,$L786)</f>
        <v>218.762999259043</v>
      </c>
      <c r="O786" s="8" t="n">
        <f aca="false">INDEX(DailyBTC!$B:$B,$L786)</f>
        <v>21620.5667837522</v>
      </c>
      <c r="P786" s="8" t="n">
        <f aca="false">INDEX(DailyETH!$B:$B,$L786)</f>
        <v>1514.2499868498</v>
      </c>
      <c r="Q786" s="9" t="n">
        <f aca="false">LN(M786/M785)</f>
        <v>-0.00463294764422647</v>
      </c>
      <c r="R786" s="9" t="n">
        <f aca="false">LN(N786/N785)</f>
        <v>-0.0123293068139656</v>
      </c>
      <c r="S786" s="9" t="n">
        <f aca="false">LN(O786/O785)</f>
        <v>-0.00909940796992411</v>
      </c>
      <c r="T786" s="9" t="n">
        <f aca="false">LN(P786/P785)</f>
        <v>-0.0205077507576083</v>
      </c>
      <c r="U786" s="9" t="n">
        <f aca="false">M786/M785-1</f>
        <v>-0.0046222320968663</v>
      </c>
      <c r="V786" s="9" t="n">
        <f aca="false">O786/O785-1</f>
        <v>-0.00905813364274222</v>
      </c>
    </row>
    <row r="787" customFormat="false" ht="15" hidden="false" customHeight="false" outlineLevel="0" collapsed="false">
      <c r="A787" s="5" t="n">
        <v>44970</v>
      </c>
      <c r="B787" s="6" t="n">
        <v>4137.29</v>
      </c>
      <c r="C787" s="9" t="n">
        <f aca="false">B787/B786-1</f>
        <v>0.011448590134117</v>
      </c>
      <c r="D787" s="9" t="n">
        <f aca="false">LN(B787/B786)</f>
        <v>0.011383550959929</v>
      </c>
      <c r="E787" s="9" t="n">
        <f aca="false">B787/B782-1</f>
        <v>0.0063754536520817</v>
      </c>
      <c r="F787" s="9" t="n">
        <f aca="false">B787/B766-1</f>
        <v>0.038692799955814</v>
      </c>
      <c r="G787" s="0" t="n">
        <f aca="false">MAX(G786,B787)</f>
        <v>4796.56</v>
      </c>
      <c r="H787" s="9" t="n">
        <f aca="false">B787/G787-1</f>
        <v>-0.137446419934286</v>
      </c>
      <c r="I787" s="0" t="n">
        <f aca="false">IF(AND($A787&gt;=CrashTest!$B$3,$A787&lt;=CrashTest!$C$3),1,IF(AND($A787&gt;=CrashTest!$B$4,$A787&lt;=CrashTest!$C$4),2,IF(AND($A787&gt;=CrashTest!$B$5,$A787&lt;=CrashTest!$C$5),3,IF(AND($A787&gt;=CrashTest!$B$6,$A787&lt;=CrashTest!$C$6),4,IF(AND($A787&gt;=CrashTest!$B$7,$A787&lt;=CrashTest!$C$7),5,0)))))</f>
        <v>0</v>
      </c>
      <c r="J787" s="0" t="str">
        <f aca="false">IF(I787=0,"",IF(I786=I787,MAX(J786,B787),B787))</f>
        <v/>
      </c>
      <c r="K787" s="9" t="str">
        <f aca="false">IF(I787=0,"",B787/J787-1)</f>
        <v/>
      </c>
      <c r="L787" s="0" t="n">
        <f aca="false">MATCH($A787,DailyBTC!$A:$A,0)</f>
        <v>1142</v>
      </c>
      <c r="M787" s="8" t="n">
        <f aca="false">INDEX(DailyBTC!$F:$F,$L787)</f>
        <v>4767.91342617917</v>
      </c>
      <c r="N787" s="8" t="n">
        <f aca="false">INDEX(DailyETH!$F:$F,$L787)</f>
        <v>216.9784243988</v>
      </c>
      <c r="O787" s="8" t="n">
        <f aca="false">INDEX(DailyBTC!$B:$B,$L787)</f>
        <v>21798.7157168323</v>
      </c>
      <c r="P787" s="8" t="n">
        <f aca="false">INDEX(DailyETH!$B:$B,$L787)</f>
        <v>1506.22274605494</v>
      </c>
      <c r="Q787" s="9" t="n">
        <f aca="false">LN(M787/M786)</f>
        <v>0.0212904712260562</v>
      </c>
      <c r="R787" s="9" t="n">
        <f aca="false">LN(N787/N786)</f>
        <v>-0.00819102679266167</v>
      </c>
      <c r="S787" s="9" t="n">
        <f aca="false">LN(O787/O786)</f>
        <v>0.00820602840559179</v>
      </c>
      <c r="T787" s="9" t="n">
        <f aca="false">LN(P787/P786)</f>
        <v>-0.00531523400692298</v>
      </c>
      <c r="U787" s="9" t="n">
        <f aca="false">M787/M786-1</f>
        <v>0.0215187303451714</v>
      </c>
      <c r="V787" s="9" t="n">
        <f aca="false">O787/O786-1</f>
        <v>0.00823979014342835</v>
      </c>
    </row>
    <row r="788" customFormat="false" ht="15" hidden="false" customHeight="false" outlineLevel="0" collapsed="false">
      <c r="A788" s="5" t="n">
        <v>44971</v>
      </c>
      <c r="B788" s="6" t="n">
        <v>4136.13</v>
      </c>
      <c r="C788" s="9" t="n">
        <f aca="false">B788/B787-1</f>
        <v>-0.000280376768367674</v>
      </c>
      <c r="D788" s="9" t="n">
        <f aca="false">LN(B788/B787)</f>
        <v>-0.000280416081282251</v>
      </c>
      <c r="E788" s="9" t="n">
        <f aca="false">B788/B783-1</f>
        <v>-0.00669308357348697</v>
      </c>
      <c r="F788" s="9" t="n">
        <f aca="false">B788/B767-1</f>
        <v>0.0342677959235727</v>
      </c>
      <c r="G788" s="0" t="n">
        <f aca="false">MAX(G787,B788)</f>
        <v>4796.56</v>
      </c>
      <c r="H788" s="9" t="n">
        <f aca="false">B788/G788-1</f>
        <v>-0.137688259919609</v>
      </c>
      <c r="I788" s="0" t="n">
        <f aca="false">IF(AND($A788&gt;=CrashTest!$B$3,$A788&lt;=CrashTest!$C$3),1,IF(AND($A788&gt;=CrashTest!$B$4,$A788&lt;=CrashTest!$C$4),2,IF(AND($A788&gt;=CrashTest!$B$5,$A788&lt;=CrashTest!$C$5),3,IF(AND($A788&gt;=CrashTest!$B$6,$A788&lt;=CrashTest!$C$6),4,IF(AND($A788&gt;=CrashTest!$B$7,$A788&lt;=CrashTest!$C$7),5,0)))))</f>
        <v>0</v>
      </c>
      <c r="J788" s="0" t="str">
        <f aca="false">IF(I788=0,"",IF(I787=I788,MAX(J787,B788),B788))</f>
        <v/>
      </c>
      <c r="K788" s="9" t="str">
        <f aca="false">IF(I788=0,"",B788/J788-1)</f>
        <v/>
      </c>
      <c r="L788" s="0" t="n">
        <f aca="false">MATCH($A788,DailyBTC!$A:$A,0)</f>
        <v>1143</v>
      </c>
      <c r="M788" s="8" t="n">
        <f aca="false">INDEX(DailyBTC!$F:$F,$L788)</f>
        <v>4795.77787202909</v>
      </c>
      <c r="N788" s="8" t="n">
        <f aca="false">INDEX(DailyETH!$F:$F,$L788)</f>
        <v>218.62652819983</v>
      </c>
      <c r="O788" s="8" t="n">
        <f aca="false">INDEX(DailyBTC!$B:$B,$L788)</f>
        <v>22222.415043834</v>
      </c>
      <c r="P788" s="8" t="n">
        <f aca="false">INDEX(DailyETH!$B:$B,$L788)</f>
        <v>1557.42669579194</v>
      </c>
      <c r="Q788" s="9" t="n">
        <f aca="false">LN(M788/M787)</f>
        <v>0.00582714849890725</v>
      </c>
      <c r="R788" s="9" t="n">
        <f aca="false">LN(N788/N787)</f>
        <v>0.00756700150136141</v>
      </c>
      <c r="S788" s="9" t="n">
        <f aca="false">LN(O788/O787)</f>
        <v>0.0192504101589565</v>
      </c>
      <c r="T788" s="9" t="n">
        <f aca="false">LN(P788/P787)</f>
        <v>0.0334298810820424</v>
      </c>
      <c r="U788" s="9" t="n">
        <f aca="false">M788/M787-1</f>
        <v>0.00584415935426375</v>
      </c>
      <c r="V788" s="9" t="n">
        <f aca="false">O788/O787-1</f>
        <v>0.0194368940127301</v>
      </c>
    </row>
    <row r="789" customFormat="false" ht="15" hidden="false" customHeight="false" outlineLevel="0" collapsed="false">
      <c r="A789" s="5" t="n">
        <v>44972</v>
      </c>
      <c r="B789" s="6" t="n">
        <v>4147.6</v>
      </c>
      <c r="C789" s="9" t="n">
        <f aca="false">B789/B788-1</f>
        <v>0.0027731236687436</v>
      </c>
      <c r="D789" s="9" t="n">
        <f aca="false">LN(B789/B788)</f>
        <v>0.00276928565518937</v>
      </c>
      <c r="E789" s="9" t="n">
        <f aca="false">B789/B784-1</f>
        <v>0.00722219793776402</v>
      </c>
      <c r="F789" s="9" t="n">
        <f aca="false">B789/B768-1</f>
        <v>0.0392460980663849</v>
      </c>
      <c r="G789" s="0" t="n">
        <f aca="false">MAX(G788,B789)</f>
        <v>4796.56</v>
      </c>
      <c r="H789" s="9" t="n">
        <f aca="false">B789/G789-1</f>
        <v>-0.135296962823357</v>
      </c>
      <c r="I789" s="0" t="n">
        <f aca="false">IF(AND($A789&gt;=CrashTest!$B$3,$A789&lt;=CrashTest!$C$3),1,IF(AND($A789&gt;=CrashTest!$B$4,$A789&lt;=CrashTest!$C$4),2,IF(AND($A789&gt;=CrashTest!$B$5,$A789&lt;=CrashTest!$C$5),3,IF(AND($A789&gt;=CrashTest!$B$6,$A789&lt;=CrashTest!$C$6),4,IF(AND($A789&gt;=CrashTest!$B$7,$A789&lt;=CrashTest!$C$7),5,0)))))</f>
        <v>0</v>
      </c>
      <c r="J789" s="0" t="str">
        <f aca="false">IF(I789=0,"",IF(I788=I789,MAX(J788,B789),B789))</f>
        <v/>
      </c>
      <c r="K789" s="9" t="str">
        <f aca="false">IF(I789=0,"",B789/J789-1)</f>
        <v/>
      </c>
      <c r="L789" s="0" t="n">
        <f aca="false">MATCH($A789,DailyBTC!$A:$A,0)</f>
        <v>1144</v>
      </c>
      <c r="M789" s="8" t="n">
        <f aca="false">INDEX(DailyBTC!$F:$F,$L789)</f>
        <v>4868.74657227526</v>
      </c>
      <c r="N789" s="8" t="n">
        <f aca="false">INDEX(DailyETH!$F:$F,$L789)</f>
        <v>220.585709484445</v>
      </c>
      <c r="O789" s="8" t="n">
        <f aca="false">INDEX(DailyBTC!$B:$B,$L789)</f>
        <v>24304.6129827586</v>
      </c>
      <c r="P789" s="8" t="n">
        <f aca="false">INDEX(DailyETH!$B:$B,$L789)</f>
        <v>1672.84323933372</v>
      </c>
      <c r="Q789" s="9" t="n">
        <f aca="false">LN(M789/M788)</f>
        <v>0.0151006057750222</v>
      </c>
      <c r="R789" s="9" t="n">
        <f aca="false">LN(N789/N788)</f>
        <v>0.00892140114048536</v>
      </c>
      <c r="S789" s="9" t="n">
        <f aca="false">LN(O789/O788)</f>
        <v>0.089564700864901</v>
      </c>
      <c r="T789" s="9" t="n">
        <f aca="false">LN(P789/P788)</f>
        <v>0.0714898120063143</v>
      </c>
      <c r="U789" s="9" t="n">
        <f aca="false">M789/M788-1</f>
        <v>0.0152151959897366</v>
      </c>
      <c r="V789" s="9" t="n">
        <f aca="false">O789/O788-1</f>
        <v>0.0936980942358172</v>
      </c>
    </row>
    <row r="790" customFormat="false" ht="15" hidden="false" customHeight="false" outlineLevel="0" collapsed="false">
      <c r="A790" s="5" t="n">
        <v>44973</v>
      </c>
      <c r="B790" s="6" t="n">
        <v>4090.41</v>
      </c>
      <c r="C790" s="9" t="n">
        <f aca="false">B790/B789-1</f>
        <v>-0.0137886970778283</v>
      </c>
      <c r="D790" s="9" t="n">
        <f aca="false">LN(B790/B789)</f>
        <v>-0.0138846441726423</v>
      </c>
      <c r="E790" s="9" t="n">
        <f aca="false">B790/B785-1</f>
        <v>0.00218302094818079</v>
      </c>
      <c r="F790" s="9" t="n">
        <f aca="false">B790/B769-1</f>
        <v>0.0411187978192147</v>
      </c>
      <c r="G790" s="0" t="n">
        <f aca="false">MAX(G789,B790)</f>
        <v>4796.56</v>
      </c>
      <c r="H790" s="9" t="n">
        <f aca="false">B790/G790-1</f>
        <v>-0.147220091065264</v>
      </c>
      <c r="I790" s="0" t="n">
        <f aca="false">IF(AND($A790&gt;=CrashTest!$B$3,$A790&lt;=CrashTest!$C$3),1,IF(AND($A790&gt;=CrashTest!$B$4,$A790&lt;=CrashTest!$C$4),2,IF(AND($A790&gt;=CrashTest!$B$5,$A790&lt;=CrashTest!$C$5),3,IF(AND($A790&gt;=CrashTest!$B$6,$A790&lt;=CrashTest!$C$6),4,IF(AND($A790&gt;=CrashTest!$B$7,$A790&lt;=CrashTest!$C$7),5,0)))))</f>
        <v>0</v>
      </c>
      <c r="J790" s="0" t="str">
        <f aca="false">IF(I790=0,"",IF(I789=I790,MAX(J789,B790),B790))</f>
        <v/>
      </c>
      <c r="K790" s="9" t="str">
        <f aca="false">IF(I790=0,"",B790/J790-1)</f>
        <v/>
      </c>
      <c r="L790" s="0" t="n">
        <f aca="false">MATCH($A790,DailyBTC!$A:$A,0)</f>
        <v>1145</v>
      </c>
      <c r="M790" s="8" t="n">
        <f aca="false">INDEX(DailyBTC!$F:$F,$L790)</f>
        <v>4935.3857443319</v>
      </c>
      <c r="N790" s="8" t="n">
        <f aca="false">INDEX(DailyETH!$F:$F,$L790)</f>
        <v>221.987339690915</v>
      </c>
      <c r="O790" s="8" t="n">
        <f aca="false">INDEX(DailyBTC!$B:$B,$L790)</f>
        <v>23742.4488354763</v>
      </c>
      <c r="P790" s="8" t="n">
        <f aca="false">INDEX(DailyETH!$B:$B,$L790)</f>
        <v>1643.89578404442</v>
      </c>
      <c r="Q790" s="9" t="n">
        <f aca="false">LN(M790/M789)</f>
        <v>0.0135943082311977</v>
      </c>
      <c r="R790" s="9" t="n">
        <f aca="false">LN(N790/N789)</f>
        <v>0.00633402732129381</v>
      </c>
      <c r="S790" s="9" t="n">
        <f aca="false">LN(O790/O789)</f>
        <v>-0.0234016308552086</v>
      </c>
      <c r="T790" s="9" t="n">
        <f aca="false">LN(P790/P789)</f>
        <v>-0.0174558143518793</v>
      </c>
      <c r="U790" s="9" t="n">
        <f aca="false">M790/M789-1</f>
        <v>0.0136871309827704</v>
      </c>
      <c r="V790" s="9" t="n">
        <f aca="false">O790/O789-1</f>
        <v>-0.0231299361845874</v>
      </c>
    </row>
    <row r="791" customFormat="false" ht="15" hidden="false" customHeight="false" outlineLevel="0" collapsed="false">
      <c r="A791" s="5" t="n">
        <v>44974</v>
      </c>
      <c r="B791" s="6" t="n">
        <v>4079.09</v>
      </c>
      <c r="C791" s="9" t="n">
        <f aca="false">B791/B790-1</f>
        <v>-0.00276744873985735</v>
      </c>
      <c r="D791" s="9" t="n">
        <f aca="false">LN(B791/B790)</f>
        <v>-0.00277128520590475</v>
      </c>
      <c r="E791" s="9" t="n">
        <f aca="false">B791/B786-1</f>
        <v>-0.00277963847586826</v>
      </c>
      <c r="F791" s="9" t="n">
        <f aca="false">B791/B770-1</f>
        <v>0.0462290162483809</v>
      </c>
      <c r="G791" s="0" t="n">
        <f aca="false">MAX(G790,B791)</f>
        <v>4796.56</v>
      </c>
      <c r="H791" s="9" t="n">
        <f aca="false">B791/G791-1</f>
        <v>-0.149580115749621</v>
      </c>
      <c r="I791" s="0" t="n">
        <f aca="false">IF(AND($A791&gt;=CrashTest!$B$3,$A791&lt;=CrashTest!$C$3),1,IF(AND($A791&gt;=CrashTest!$B$4,$A791&lt;=CrashTest!$C$4),2,IF(AND($A791&gt;=CrashTest!$B$5,$A791&lt;=CrashTest!$C$5),3,IF(AND($A791&gt;=CrashTest!$B$6,$A791&lt;=CrashTest!$C$6),4,IF(AND($A791&gt;=CrashTest!$B$7,$A791&lt;=CrashTest!$C$7),5,0)))))</f>
        <v>0</v>
      </c>
      <c r="J791" s="0" t="str">
        <f aca="false">IF(I791=0,"",IF(I790=I791,MAX(J790,B791),B791))</f>
        <v/>
      </c>
      <c r="K791" s="9" t="str">
        <f aca="false">IF(I791=0,"",B791/J791-1)</f>
        <v/>
      </c>
      <c r="L791" s="0" t="n">
        <f aca="false">MATCH($A791,DailyBTC!$A:$A,0)</f>
        <v>1146</v>
      </c>
      <c r="M791" s="8" t="n">
        <f aca="false">INDEX(DailyBTC!$F:$F,$L791)</f>
        <v>4902.48128656437</v>
      </c>
      <c r="N791" s="8" t="n">
        <f aca="false">INDEX(DailyETH!$F:$F,$L791)</f>
        <v>222.3697989087</v>
      </c>
      <c r="O791" s="8" t="n">
        <f aca="false">INDEX(DailyBTC!$B:$B,$L791)</f>
        <v>24607.3356054939</v>
      </c>
      <c r="P791" s="8" t="n">
        <f aca="false">INDEX(DailyETH!$B:$B,$L791)</f>
        <v>1696.04581063705</v>
      </c>
      <c r="Q791" s="9" t="n">
        <f aca="false">LN(M791/M790)</f>
        <v>-0.00668937288215664</v>
      </c>
      <c r="R791" s="9" t="n">
        <f aca="false">LN(N791/N790)</f>
        <v>0.00172140505465097</v>
      </c>
      <c r="S791" s="9" t="n">
        <f aca="false">LN(O791/O790)</f>
        <v>0.0357800576758072</v>
      </c>
      <c r="T791" s="9" t="n">
        <f aca="false">LN(P791/P790)</f>
        <v>0.0312306450695728</v>
      </c>
      <c r="U791" s="9" t="n">
        <f aca="false">M791/M790-1</f>
        <v>-0.00666704883307745</v>
      </c>
      <c r="V791" s="9" t="n">
        <f aca="false">O791/O790-1</f>
        <v>0.0364278670667397</v>
      </c>
    </row>
    <row r="792" customFormat="false" ht="15" hidden="false" customHeight="false" outlineLevel="0" collapsed="false">
      <c r="A792" s="5" t="n">
        <v>44978</v>
      </c>
      <c r="B792" s="6" t="n">
        <v>3997.34</v>
      </c>
      <c r="C792" s="9" t="n">
        <f aca="false">B792/B791-1</f>
        <v>-0.0200412346871484</v>
      </c>
      <c r="D792" s="9" t="n">
        <f aca="false">LN(B792/B791)</f>
        <v>-0.0202447844141239</v>
      </c>
      <c r="E792" s="9" t="n">
        <f aca="false">B792/B787-1</f>
        <v>-0.0338264902871203</v>
      </c>
      <c r="F792" s="9" t="n">
        <f aca="false">B792/B771-1</f>
        <v>0.00622512655407914</v>
      </c>
      <c r="G792" s="0" t="n">
        <f aca="false">MAX(G791,B792)</f>
        <v>4796.56</v>
      </c>
      <c r="H792" s="9" t="n">
        <f aca="false">B792/G792-1</f>
        <v>-0.1666235802325</v>
      </c>
      <c r="I792" s="0" t="n">
        <f aca="false">IF(AND($A792&gt;=CrashTest!$B$3,$A792&lt;=CrashTest!$C$3),1,IF(AND($A792&gt;=CrashTest!$B$4,$A792&lt;=CrashTest!$C$4),2,IF(AND($A792&gt;=CrashTest!$B$5,$A792&lt;=CrashTest!$C$5),3,IF(AND($A792&gt;=CrashTest!$B$6,$A792&lt;=CrashTest!$C$6),4,IF(AND($A792&gt;=CrashTest!$B$7,$A792&lt;=CrashTest!$C$7),5,0)))))</f>
        <v>0</v>
      </c>
      <c r="J792" s="0" t="str">
        <f aca="false">IF(I792=0,"",IF(I791=I792,MAX(J791,B792),B792))</f>
        <v/>
      </c>
      <c r="K792" s="9" t="str">
        <f aca="false">IF(I792=0,"",B792/J792-1)</f>
        <v/>
      </c>
      <c r="L792" s="0" t="n">
        <f aca="false">MATCH($A792,DailyBTC!$A:$A,0)</f>
        <v>1150</v>
      </c>
      <c r="M792" s="8" t="n">
        <f aca="false">INDEX(DailyBTC!$F:$F,$L792)</f>
        <v>4890.49189358138</v>
      </c>
      <c r="N792" s="8" t="n">
        <f aca="false">INDEX(DailyETH!$F:$F,$L792)</f>
        <v>220.383706517209</v>
      </c>
      <c r="O792" s="8" t="n">
        <f aca="false">INDEX(DailyBTC!$B:$B,$L792)</f>
        <v>24400.3893898305</v>
      </c>
      <c r="P792" s="8" t="n">
        <f aca="false">INDEX(DailyETH!$B:$B,$L792)</f>
        <v>1655.09468264173</v>
      </c>
      <c r="Q792" s="9" t="n">
        <f aca="false">LN(M792/M791)</f>
        <v>-0.00244857179788904</v>
      </c>
      <c r="R792" s="9" t="n">
        <f aca="false">LN(N792/N791)</f>
        <v>-0.00897160920833031</v>
      </c>
      <c r="S792" s="9" t="n">
        <f aca="false">LN(O792/O791)</f>
        <v>-0.00844550306077251</v>
      </c>
      <c r="T792" s="9" t="n">
        <f aca="false">LN(P792/P791)</f>
        <v>-0.0244413307457283</v>
      </c>
      <c r="U792" s="9" t="n">
        <f aca="false">M792/M791-1</f>
        <v>-0.00244557649120425</v>
      </c>
      <c r="V792" s="9" t="n">
        <f aca="false">O792/O791-1</f>
        <v>-0.00840993998623718</v>
      </c>
    </row>
    <row r="793" customFormat="false" ht="15" hidden="false" customHeight="false" outlineLevel="0" collapsed="false">
      <c r="A793" s="5" t="n">
        <v>44979</v>
      </c>
      <c r="B793" s="6" t="n">
        <v>3991.05</v>
      </c>
      <c r="C793" s="9" t="n">
        <f aca="false">B793/B792-1</f>
        <v>-0.0015735464083616</v>
      </c>
      <c r="D793" s="9" t="n">
        <f aca="false">LN(B793/B792)</f>
        <v>-0.00157478573277151</v>
      </c>
      <c r="E793" s="9" t="n">
        <f aca="false">B793/B788-1</f>
        <v>-0.0350762669451878</v>
      </c>
      <c r="F793" s="9" t="n">
        <f aca="false">B793/B772-1</f>
        <v>-0.00715456700689832</v>
      </c>
      <c r="G793" s="0" t="n">
        <f aca="false">MAX(G792,B793)</f>
        <v>4796.56</v>
      </c>
      <c r="H793" s="9" t="n">
        <f aca="false">B793/G793-1</f>
        <v>-0.167934936704638</v>
      </c>
      <c r="I793" s="0" t="n">
        <f aca="false">IF(AND($A793&gt;=CrashTest!$B$3,$A793&lt;=CrashTest!$C$3),1,IF(AND($A793&gt;=CrashTest!$B$4,$A793&lt;=CrashTest!$C$4),2,IF(AND($A793&gt;=CrashTest!$B$5,$A793&lt;=CrashTest!$C$5),3,IF(AND($A793&gt;=CrashTest!$B$6,$A793&lt;=CrashTest!$C$6),4,IF(AND($A793&gt;=CrashTest!$B$7,$A793&lt;=CrashTest!$C$7),5,0)))))</f>
        <v>0</v>
      </c>
      <c r="J793" s="0" t="str">
        <f aca="false">IF(I793=0,"",IF(I792=I793,MAX(J792,B793),B793))</f>
        <v/>
      </c>
      <c r="K793" s="9" t="str">
        <f aca="false">IF(I793=0,"",B793/J793-1)</f>
        <v/>
      </c>
      <c r="L793" s="0" t="n">
        <f aca="false">MATCH($A793,DailyBTC!$A:$A,0)</f>
        <v>1151</v>
      </c>
      <c r="M793" s="8" t="n">
        <f aca="false">INDEX(DailyBTC!$F:$F,$L793)</f>
        <v>4895.72135462737</v>
      </c>
      <c r="N793" s="8" t="n">
        <f aca="false">INDEX(DailyETH!$F:$F,$L793)</f>
        <v>221.180958016079</v>
      </c>
      <c r="O793" s="8" t="n">
        <f aca="false">INDEX(DailyBTC!$B:$B,$L793)</f>
        <v>24163.7389812975</v>
      </c>
      <c r="P793" s="8" t="n">
        <f aca="false">INDEX(DailyETH!$B:$B,$L793)</f>
        <v>1641.94119491525</v>
      </c>
      <c r="Q793" s="9" t="n">
        <f aca="false">LN(M793/M792)</f>
        <v>0.00106874056616587</v>
      </c>
      <c r="R793" s="9" t="n">
        <f aca="false">LN(N793/N792)</f>
        <v>0.00361103335127431</v>
      </c>
      <c r="S793" s="9" t="n">
        <f aca="false">LN(O793/O792)</f>
        <v>-0.00974597051911412</v>
      </c>
      <c r="T793" s="9" t="n">
        <f aca="false">LN(P793/P792)</f>
        <v>-0.00797901994358745</v>
      </c>
      <c r="U793" s="9" t="n">
        <f aca="false">M793/M792-1</f>
        <v>0.00106931187287285</v>
      </c>
      <c r="V793" s="9" t="n">
        <f aca="false">O793/O792-1</f>
        <v>-0.00969863245836677</v>
      </c>
    </row>
    <row r="794" customFormat="false" ht="15" hidden="false" customHeight="false" outlineLevel="0" collapsed="false">
      <c r="A794" s="5" t="n">
        <v>44980</v>
      </c>
      <c r="B794" s="6" t="n">
        <v>4012.32</v>
      </c>
      <c r="C794" s="9" t="n">
        <f aca="false">B794/B793-1</f>
        <v>0.00532942458751462</v>
      </c>
      <c r="D794" s="9" t="n">
        <f aca="false">LN(B794/B793)</f>
        <v>0.00531527346027499</v>
      </c>
      <c r="E794" s="9" t="n">
        <f aca="false">B794/B789-1</f>
        <v>-0.0326164528884174</v>
      </c>
      <c r="F794" s="9" t="n">
        <f aca="false">B794/B773-1</f>
        <v>-0.00115261579058734</v>
      </c>
      <c r="G794" s="0" t="n">
        <f aca="false">MAX(G793,B794)</f>
        <v>4796.56</v>
      </c>
      <c r="H794" s="9" t="n">
        <f aca="false">B794/G794-1</f>
        <v>-0.1635005086979</v>
      </c>
      <c r="I794" s="0" t="n">
        <f aca="false">IF(AND($A794&gt;=CrashTest!$B$3,$A794&lt;=CrashTest!$C$3),1,IF(AND($A794&gt;=CrashTest!$B$4,$A794&lt;=CrashTest!$C$4),2,IF(AND($A794&gt;=CrashTest!$B$5,$A794&lt;=CrashTest!$C$5),3,IF(AND($A794&gt;=CrashTest!$B$6,$A794&lt;=CrashTest!$C$6),4,IF(AND($A794&gt;=CrashTest!$B$7,$A794&lt;=CrashTest!$C$7),5,0)))))</f>
        <v>0</v>
      </c>
      <c r="J794" s="0" t="str">
        <f aca="false">IF(I794=0,"",IF(I793=I794,MAX(J793,B794),B794))</f>
        <v/>
      </c>
      <c r="K794" s="9" t="str">
        <f aca="false">IF(I794=0,"",B794/J794-1)</f>
        <v/>
      </c>
      <c r="L794" s="0" t="n">
        <f aca="false">MATCH($A794,DailyBTC!$A:$A,0)</f>
        <v>1152</v>
      </c>
      <c r="M794" s="8" t="n">
        <f aca="false">INDEX(DailyBTC!$F:$F,$L794)</f>
        <v>4883.31257644192</v>
      </c>
      <c r="N794" s="8" t="n">
        <f aca="false">INDEX(DailyETH!$F:$F,$L794)</f>
        <v>221.492840837608</v>
      </c>
      <c r="O794" s="8" t="n">
        <f aca="false">INDEX(DailyBTC!$B:$B,$L794)</f>
        <v>23910.0342104033</v>
      </c>
      <c r="P794" s="8" t="n">
        <f aca="false">INDEX(DailyETH!$B:$B,$L794)</f>
        <v>1649.39288398597</v>
      </c>
      <c r="Q794" s="9" t="n">
        <f aca="false">LN(M794/M793)</f>
        <v>-0.00253783450040538</v>
      </c>
      <c r="R794" s="9" t="n">
        <f aca="false">LN(N794/N793)</f>
        <v>0.00140908666355079</v>
      </c>
      <c r="S794" s="9" t="n">
        <f aca="false">LN(O794/O793)</f>
        <v>-0.0105549079841389</v>
      </c>
      <c r="T794" s="9" t="n">
        <f aca="false">LN(P794/P793)</f>
        <v>0.00452807379876545</v>
      </c>
      <c r="U794" s="9" t="n">
        <f aca="false">M794/M793-1</f>
        <v>-0.00253461692089996</v>
      </c>
      <c r="V794" s="9" t="n">
        <f aca="false">O794/O793-1</f>
        <v>-0.0104994004069721</v>
      </c>
    </row>
    <row r="795" customFormat="false" ht="15" hidden="false" customHeight="false" outlineLevel="0" collapsed="false">
      <c r="A795" s="5" t="n">
        <v>44981</v>
      </c>
      <c r="B795" s="6" t="n">
        <v>3970.04</v>
      </c>
      <c r="C795" s="9" t="n">
        <f aca="false">B795/B794-1</f>
        <v>-0.0105375443633609</v>
      </c>
      <c r="D795" s="9" t="n">
        <f aca="false">LN(B795/B794)</f>
        <v>-0.0105934574217271</v>
      </c>
      <c r="E795" s="9" t="n">
        <f aca="false">B795/B790-1</f>
        <v>-0.0294273679166636</v>
      </c>
      <c r="F795" s="9" t="n">
        <f aca="false">B795/B774-1</f>
        <v>-0.0114983740930527</v>
      </c>
      <c r="G795" s="0" t="n">
        <f aca="false">MAX(G794,B795)</f>
        <v>4796.56</v>
      </c>
      <c r="H795" s="9" t="n">
        <f aca="false">B795/G795-1</f>
        <v>-0.172315159197425</v>
      </c>
      <c r="I795" s="0" t="n">
        <f aca="false">IF(AND($A795&gt;=CrashTest!$B$3,$A795&lt;=CrashTest!$C$3),1,IF(AND($A795&gt;=CrashTest!$B$4,$A795&lt;=CrashTest!$C$4),2,IF(AND($A795&gt;=CrashTest!$B$5,$A795&lt;=CrashTest!$C$5),3,IF(AND($A795&gt;=CrashTest!$B$6,$A795&lt;=CrashTest!$C$6),4,IF(AND($A795&gt;=CrashTest!$B$7,$A795&lt;=CrashTest!$C$7),5,0)))))</f>
        <v>0</v>
      </c>
      <c r="J795" s="0" t="str">
        <f aca="false">IF(I795=0,"",IF(I794=I795,MAX(J794,B795),B795))</f>
        <v/>
      </c>
      <c r="K795" s="9" t="str">
        <f aca="false">IF(I795=0,"",B795/J795-1)</f>
        <v/>
      </c>
      <c r="L795" s="0" t="n">
        <f aca="false">MATCH($A795,DailyBTC!$A:$A,0)</f>
        <v>1153</v>
      </c>
      <c r="M795" s="8" t="n">
        <f aca="false">INDEX(DailyBTC!$F:$F,$L795)</f>
        <v>4853.35038974657</v>
      </c>
      <c r="N795" s="8" t="n">
        <f aca="false">INDEX(DailyETH!$F:$F,$L795)</f>
        <v>220.780465533323</v>
      </c>
      <c r="O795" s="8" t="n">
        <f aca="false">INDEX(DailyBTC!$B:$B,$L795)</f>
        <v>23175.8242036821</v>
      </c>
      <c r="P795" s="8" t="n">
        <f aca="false">INDEX(DailyETH!$B:$B,$L795)</f>
        <v>1608.29904324956</v>
      </c>
      <c r="Q795" s="9" t="n">
        <f aca="false">LN(M795/M794)</f>
        <v>-0.00615452776284999</v>
      </c>
      <c r="R795" s="9" t="n">
        <f aca="false">LN(N795/N794)</f>
        <v>-0.00322142851528875</v>
      </c>
      <c r="S795" s="9" t="n">
        <f aca="false">LN(O795/O794)</f>
        <v>-0.0311885371042271</v>
      </c>
      <c r="T795" s="9" t="n">
        <f aca="false">LN(P795/P794)</f>
        <v>-0.0252301454669789</v>
      </c>
      <c r="U795" s="9" t="n">
        <f aca="false">M795/M794-1</f>
        <v>-0.00613562745090124</v>
      </c>
      <c r="V795" s="9" t="n">
        <f aca="false">O795/O794-1</f>
        <v>-0.030707191811618</v>
      </c>
    </row>
    <row r="796" customFormat="false" ht="15" hidden="false" customHeight="false" outlineLevel="0" collapsed="false">
      <c r="A796" s="5" t="n">
        <v>44984</v>
      </c>
      <c r="B796" s="6" t="n">
        <v>3982.24</v>
      </c>
      <c r="C796" s="9" t="n">
        <f aca="false">B796/B795-1</f>
        <v>0.00307301689655515</v>
      </c>
      <c r="D796" s="9" t="n">
        <f aca="false">LN(B796/B795)</f>
        <v>0.00306830483116819</v>
      </c>
      <c r="E796" s="9" t="n">
        <f aca="false">B796/B791-1</f>
        <v>-0.0237430407272211</v>
      </c>
      <c r="F796" s="9" t="n">
        <f aca="false">B796/B775-1</f>
        <v>-0.0192565811995281</v>
      </c>
      <c r="G796" s="0" t="n">
        <f aca="false">MAX(G795,B796)</f>
        <v>4796.56</v>
      </c>
      <c r="H796" s="9" t="n">
        <f aca="false">B796/G796-1</f>
        <v>-0.169771669696616</v>
      </c>
      <c r="I796" s="0" t="n">
        <f aca="false">IF(AND($A796&gt;=CrashTest!$B$3,$A796&lt;=CrashTest!$C$3),1,IF(AND($A796&gt;=CrashTest!$B$4,$A796&lt;=CrashTest!$C$4),2,IF(AND($A796&gt;=CrashTest!$B$5,$A796&lt;=CrashTest!$C$5),3,IF(AND($A796&gt;=CrashTest!$B$6,$A796&lt;=CrashTest!$C$6),4,IF(AND($A796&gt;=CrashTest!$B$7,$A796&lt;=CrashTest!$C$7),5,0)))))</f>
        <v>0</v>
      </c>
      <c r="J796" s="0" t="str">
        <f aca="false">IF(I796=0,"",IF(I795=I796,MAX(J795,B796),B796))</f>
        <v/>
      </c>
      <c r="K796" s="9" t="str">
        <f aca="false">IF(I796=0,"",B796/J796-1)</f>
        <v/>
      </c>
      <c r="L796" s="0" t="n">
        <f aca="false">MATCH($A796,DailyBTC!$A:$A,0)</f>
        <v>1156</v>
      </c>
      <c r="M796" s="8" t="n">
        <f aca="false">INDEX(DailyBTC!$F:$F,$L796)</f>
        <v>4903.18933052094</v>
      </c>
      <c r="N796" s="8" t="n">
        <f aca="false">INDEX(DailyETH!$F:$F,$L796)</f>
        <v>222.250004289734</v>
      </c>
      <c r="O796" s="8" t="n">
        <f aca="false">INDEX(DailyBTC!$B:$B,$L796)</f>
        <v>23504.1894178843</v>
      </c>
      <c r="P796" s="8" t="n">
        <f aca="false">INDEX(DailyETH!$B:$B,$L796)</f>
        <v>1633.62932583285</v>
      </c>
      <c r="Q796" s="9" t="n">
        <f aca="false">LN(M796/M795)</f>
        <v>0.0102166086982727</v>
      </c>
      <c r="R796" s="9" t="n">
        <f aca="false">LN(N796/N795)</f>
        <v>0.00663405452275244</v>
      </c>
      <c r="S796" s="9" t="n">
        <f aca="false">LN(O796/O795)</f>
        <v>0.014069003198862</v>
      </c>
      <c r="T796" s="9" t="n">
        <f aca="false">LN(P796/P795)</f>
        <v>0.0156269942915738</v>
      </c>
      <c r="U796" s="9" t="n">
        <f aca="false">M796/M795-1</f>
        <v>0.0102689764331989</v>
      </c>
      <c r="V796" s="9" t="n">
        <f aca="false">O796/O795-1</f>
        <v>0.0141684373904609</v>
      </c>
    </row>
    <row r="797" customFormat="false" ht="15" hidden="false" customHeight="false" outlineLevel="0" collapsed="false">
      <c r="A797" s="5" t="n">
        <v>44985</v>
      </c>
      <c r="B797" s="6" t="n">
        <v>3970.15</v>
      </c>
      <c r="C797" s="9" t="n">
        <f aca="false">B797/B796-1</f>
        <v>-0.00303597975009029</v>
      </c>
      <c r="D797" s="9" t="n">
        <f aca="false">LN(B797/B796)</f>
        <v>-0.00304059768561946</v>
      </c>
      <c r="E797" s="9" t="n">
        <f aca="false">B797/B792-1</f>
        <v>-0.00680202334552482</v>
      </c>
      <c r="F797" s="9" t="n">
        <f aca="false">B797/B776-1</f>
        <v>-0.0246673676349199</v>
      </c>
      <c r="G797" s="0" t="n">
        <f aca="false">MAX(G796,B797)</f>
        <v>4796.56</v>
      </c>
      <c r="H797" s="9" t="n">
        <f aca="false">B797/G797-1</f>
        <v>-0.172292226095368</v>
      </c>
      <c r="I797" s="0" t="n">
        <f aca="false">IF(AND($A797&gt;=CrashTest!$B$3,$A797&lt;=CrashTest!$C$3),1,IF(AND($A797&gt;=CrashTest!$B$4,$A797&lt;=CrashTest!$C$4),2,IF(AND($A797&gt;=CrashTest!$B$5,$A797&lt;=CrashTest!$C$5),3,IF(AND($A797&gt;=CrashTest!$B$6,$A797&lt;=CrashTest!$C$6),4,IF(AND($A797&gt;=CrashTest!$B$7,$A797&lt;=CrashTest!$C$7),5,0)))))</f>
        <v>0</v>
      </c>
      <c r="J797" s="0" t="str">
        <f aca="false">IF(I797=0,"",IF(I796=I797,MAX(J796,B797),B797))</f>
        <v/>
      </c>
      <c r="K797" s="9" t="str">
        <f aca="false">IF(I797=0,"",B797/J797-1)</f>
        <v/>
      </c>
      <c r="L797" s="0" t="n">
        <f aca="false">MATCH($A797,DailyBTC!$A:$A,0)</f>
        <v>1157</v>
      </c>
      <c r="M797" s="8" t="n">
        <f aca="false">INDEX(DailyBTC!$F:$F,$L797)</f>
        <v>4880.79002098026</v>
      </c>
      <c r="N797" s="8" t="n">
        <f aca="false">INDEX(DailyETH!$F:$F,$L797)</f>
        <v>221.643622900317</v>
      </c>
      <c r="O797" s="8" t="n">
        <f aca="false">INDEX(DailyBTC!$B:$B,$L797)</f>
        <v>23145.9491277031</v>
      </c>
      <c r="P797" s="8" t="n">
        <f aca="false">INDEX(DailyETH!$B:$B,$L797)</f>
        <v>1606.66273436587</v>
      </c>
      <c r="Q797" s="9" t="n">
        <f aca="false">LN(M797/M796)</f>
        <v>-0.0045787808558943</v>
      </c>
      <c r="R797" s="9" t="n">
        <f aca="false">LN(N797/N796)</f>
        <v>-0.00273210395222077</v>
      </c>
      <c r="S797" s="9" t="n">
        <f aca="false">LN(O797/O796)</f>
        <v>-0.0153588968265312</v>
      </c>
      <c r="T797" s="9" t="n">
        <f aca="false">LN(P797/P796)</f>
        <v>-0.0166449280265108</v>
      </c>
      <c r="U797" s="9" t="n">
        <f aca="false">M797/M796-1</f>
        <v>-0.0045683142197358</v>
      </c>
      <c r="V797" s="9" t="n">
        <f aca="false">O797/O796-1</f>
        <v>-0.0152415505088048</v>
      </c>
    </row>
    <row r="798" customFormat="false" ht="15" hidden="false" customHeight="false" outlineLevel="0" collapsed="false">
      <c r="A798" s="5" t="n">
        <v>44986</v>
      </c>
      <c r="B798" s="6" t="n">
        <v>3951.39</v>
      </c>
      <c r="C798" s="9" t="n">
        <f aca="false">B798/B797-1</f>
        <v>-0.00472526226968761</v>
      </c>
      <c r="D798" s="9" t="n">
        <f aca="false">LN(B798/B797)</f>
        <v>-0.00473646161527038</v>
      </c>
      <c r="E798" s="9" t="n">
        <f aca="false">B798/B793-1</f>
        <v>-0.00993723456233331</v>
      </c>
      <c r="F798" s="9" t="n">
        <f aca="false">B798/B777-1</f>
        <v>-0.0165216027796514</v>
      </c>
      <c r="G798" s="0" t="n">
        <f aca="false">MAX(G797,B798)</f>
        <v>4796.56</v>
      </c>
      <c r="H798" s="9" t="n">
        <f aca="false">B798/G798-1</f>
        <v>-0.176203362409727</v>
      </c>
      <c r="I798" s="0" t="n">
        <f aca="false">IF(AND($A798&gt;=CrashTest!$B$3,$A798&lt;=CrashTest!$C$3),1,IF(AND($A798&gt;=CrashTest!$B$4,$A798&lt;=CrashTest!$C$4),2,IF(AND($A798&gt;=CrashTest!$B$5,$A798&lt;=CrashTest!$C$5),3,IF(AND($A798&gt;=CrashTest!$B$6,$A798&lt;=CrashTest!$C$6),4,IF(AND($A798&gt;=CrashTest!$B$7,$A798&lt;=CrashTest!$C$7),5,0)))))</f>
        <v>0</v>
      </c>
      <c r="J798" s="0" t="str">
        <f aca="false">IF(I798=0,"",IF(I797=I798,MAX(J797,B798),B798))</f>
        <v/>
      </c>
      <c r="K798" s="9" t="str">
        <f aca="false">IF(I798=0,"",B798/J798-1)</f>
        <v/>
      </c>
      <c r="L798" s="0" t="n">
        <f aca="false">MATCH($A798,DailyBTC!$A:$A,0)</f>
        <v>1158</v>
      </c>
      <c r="M798" s="8" t="n">
        <f aca="false">INDEX(DailyBTC!$F:$F,$L798)</f>
        <v>4904.74254163788</v>
      </c>
      <c r="N798" s="8" t="n">
        <f aca="false">INDEX(DailyETH!$F:$F,$L798)</f>
        <v>222.611259620347</v>
      </c>
      <c r="O798" s="8" t="n">
        <f aca="false">INDEX(DailyBTC!$B:$B,$L798)</f>
        <v>23610.6590902981</v>
      </c>
      <c r="P798" s="8" t="n">
        <f aca="false">INDEX(DailyETH!$B:$B,$L798)</f>
        <v>1661.70797282291</v>
      </c>
      <c r="Q798" s="9" t="n">
        <f aca="false">LN(M798/M797)</f>
        <v>0.00489550636952321</v>
      </c>
      <c r="R798" s="9" t="n">
        <f aca="false">LN(N798/N797)</f>
        <v>0.0043562301206668</v>
      </c>
      <c r="S798" s="9" t="n">
        <f aca="false">LN(O798/O797)</f>
        <v>0.019878484897811</v>
      </c>
      <c r="T798" s="9" t="n">
        <f aca="false">LN(P798/P797)</f>
        <v>0.0336867808040004</v>
      </c>
      <c r="U798" s="9" t="n">
        <f aca="false">M798/M797-1</f>
        <v>0.00490750893905578</v>
      </c>
      <c r="V798" s="9" t="n">
        <f aca="false">O798/O797-1</f>
        <v>0.0200773776884697</v>
      </c>
    </row>
    <row r="799" customFormat="false" ht="15" hidden="false" customHeight="false" outlineLevel="0" collapsed="false">
      <c r="A799" s="5" t="n">
        <v>44987</v>
      </c>
      <c r="B799" s="6" t="n">
        <v>3981.35</v>
      </c>
      <c r="C799" s="9" t="n">
        <f aca="false">B799/B798-1</f>
        <v>0.00758214198041696</v>
      </c>
      <c r="D799" s="9" t="n">
        <f aca="false">LN(B799/B798)</f>
        <v>0.00755354201692483</v>
      </c>
      <c r="E799" s="9" t="n">
        <f aca="false">B799/B794-1</f>
        <v>-0.00771872632292547</v>
      </c>
      <c r="F799" s="9" t="n">
        <f aca="false">B799/B778-1</f>
        <v>-0.0233650591178923</v>
      </c>
      <c r="G799" s="0" t="n">
        <f aca="false">MAX(G798,B799)</f>
        <v>4796.56</v>
      </c>
      <c r="H799" s="9" t="n">
        <f aca="false">B799/G799-1</f>
        <v>-0.169957219340527</v>
      </c>
      <c r="I799" s="0" t="n">
        <f aca="false">IF(AND($A799&gt;=CrashTest!$B$3,$A799&lt;=CrashTest!$C$3),1,IF(AND($A799&gt;=CrashTest!$B$4,$A799&lt;=CrashTest!$C$4),2,IF(AND($A799&gt;=CrashTest!$B$5,$A799&lt;=CrashTest!$C$5),3,IF(AND($A799&gt;=CrashTest!$B$6,$A799&lt;=CrashTest!$C$6),4,IF(AND($A799&gt;=CrashTest!$B$7,$A799&lt;=CrashTest!$C$7),5,0)))))</f>
        <v>0</v>
      </c>
      <c r="J799" s="0" t="str">
        <f aca="false">IF(I799=0,"",IF(I798=I799,MAX(J798,B799),B799))</f>
        <v/>
      </c>
      <c r="K799" s="9" t="str">
        <f aca="false">IF(I799=0,"",B799/J799-1)</f>
        <v/>
      </c>
      <c r="L799" s="0" t="n">
        <f aca="false">MATCH($A799,DailyBTC!$A:$A,0)</f>
        <v>1159</v>
      </c>
      <c r="M799" s="8" t="n">
        <f aca="false">INDEX(DailyBTC!$F:$F,$L799)</f>
        <v>4915.74583162695</v>
      </c>
      <c r="N799" s="8" t="n">
        <f aca="false">INDEX(DailyETH!$F:$F,$L799)</f>
        <v>223.427742863539</v>
      </c>
      <c r="O799" s="8" t="n">
        <f aca="false">INDEX(DailyBTC!$B:$B,$L799)</f>
        <v>23470.0254815897</v>
      </c>
      <c r="P799" s="8" t="n">
        <f aca="false">INDEX(DailyETH!$B:$B,$L799)</f>
        <v>1647.85497837522</v>
      </c>
      <c r="Q799" s="9" t="n">
        <f aca="false">LN(M799/M798)</f>
        <v>0.00224088541737018</v>
      </c>
      <c r="R799" s="9" t="n">
        <f aca="false">LN(N799/N798)</f>
        <v>0.00366104376794777</v>
      </c>
      <c r="S799" s="9" t="n">
        <f aca="false">LN(O799/O798)</f>
        <v>-0.00597417086277143</v>
      </c>
      <c r="T799" s="9" t="n">
        <f aca="false">LN(P799/P798)</f>
        <v>-0.00837154364882811</v>
      </c>
      <c r="U799" s="9" t="n">
        <f aca="false">M799/M798-1</f>
        <v>0.00224339807760776</v>
      </c>
      <c r="V799" s="9" t="n">
        <f aca="false">O799/O798-1</f>
        <v>-0.00595636098808394</v>
      </c>
    </row>
    <row r="800" customFormat="false" ht="15" hidden="false" customHeight="false" outlineLevel="0" collapsed="false">
      <c r="A800" s="5" t="n">
        <v>44988</v>
      </c>
      <c r="B800" s="6" t="n">
        <v>4045.64</v>
      </c>
      <c r="C800" s="9" t="n">
        <f aca="false">B800/B799-1</f>
        <v>0.0161477890665227</v>
      </c>
      <c r="D800" s="9" t="n">
        <f aca="false">LN(B800/B799)</f>
        <v>0.0160188002574142</v>
      </c>
      <c r="E800" s="9" t="n">
        <f aca="false">B800/B795-1</f>
        <v>0.0190426292934076</v>
      </c>
      <c r="F800" s="9" t="n">
        <f aca="false">B800/B779-1</f>
        <v>-0.0178602207704875</v>
      </c>
      <c r="G800" s="0" t="n">
        <f aca="false">MAX(G799,B800)</f>
        <v>4796.56</v>
      </c>
      <c r="H800" s="9" t="n">
        <f aca="false">B800/G800-1</f>
        <v>-0.156553863602248</v>
      </c>
      <c r="I800" s="0" t="n">
        <f aca="false">IF(AND($A800&gt;=CrashTest!$B$3,$A800&lt;=CrashTest!$C$3),1,IF(AND($A800&gt;=CrashTest!$B$4,$A800&lt;=CrashTest!$C$4),2,IF(AND($A800&gt;=CrashTest!$B$5,$A800&lt;=CrashTest!$C$5),3,IF(AND($A800&gt;=CrashTest!$B$6,$A800&lt;=CrashTest!$C$6),4,IF(AND($A800&gt;=CrashTest!$B$7,$A800&lt;=CrashTest!$C$7),5,0)))))</f>
        <v>0</v>
      </c>
      <c r="J800" s="0" t="str">
        <f aca="false">IF(I800=0,"",IF(I799=I800,MAX(J799,B800),B800))</f>
        <v/>
      </c>
      <c r="K800" s="9" t="str">
        <f aca="false">IF(I800=0,"",B800/J800-1)</f>
        <v/>
      </c>
      <c r="L800" s="0" t="n">
        <f aca="false">MATCH($A800,DailyBTC!$A:$A,0)</f>
        <v>1160</v>
      </c>
      <c r="M800" s="8" t="n">
        <f aca="false">INDEX(DailyBTC!$F:$F,$L800)</f>
        <v>4809.93372024672</v>
      </c>
      <c r="N800" s="8" t="n">
        <f aca="false">INDEX(DailyETH!$F:$F,$L800)</f>
        <v>219.915069527397</v>
      </c>
      <c r="O800" s="8" t="n">
        <f aca="false">INDEX(DailyBTC!$B:$B,$L800)</f>
        <v>22350.0962340736</v>
      </c>
      <c r="P800" s="8" t="n">
        <f aca="false">INDEX(DailyETH!$B:$B,$L800)</f>
        <v>1569.16893132671</v>
      </c>
      <c r="Q800" s="9" t="n">
        <f aca="false">LN(M800/M799)</f>
        <v>-0.0217601836461433</v>
      </c>
      <c r="R800" s="9" t="n">
        <f aca="false">LN(N800/N799)</f>
        <v>-0.0158466394177355</v>
      </c>
      <c r="S800" s="9" t="n">
        <f aca="false">LN(O800/O799)</f>
        <v>-0.0488934687459069</v>
      </c>
      <c r="T800" s="9" t="n">
        <f aca="false">LN(P800/P799)</f>
        <v>-0.0489282929517655</v>
      </c>
      <c r="U800" s="9" t="n">
        <f aca="false">M800/M799-1</f>
        <v>-0.021525138809956</v>
      </c>
      <c r="V800" s="9" t="n">
        <f aca="false">O800/O799-1</f>
        <v>-0.0477174278483247</v>
      </c>
    </row>
    <row r="801" customFormat="false" ht="15" hidden="false" customHeight="false" outlineLevel="0" collapsed="false">
      <c r="A801" s="5" t="n">
        <v>44991</v>
      </c>
      <c r="B801" s="6" t="n">
        <v>4048.42</v>
      </c>
      <c r="C801" s="9" t="n">
        <f aca="false">B801/B800-1</f>
        <v>0.000687159509991098</v>
      </c>
      <c r="D801" s="9" t="n">
        <f aca="false">LN(B801/B800)</f>
        <v>0.000686923523995505</v>
      </c>
      <c r="E801" s="9" t="n">
        <f aca="false">B801/B796-1</f>
        <v>0.0166187874161277</v>
      </c>
      <c r="F801" s="9" t="n">
        <f aca="false">B801/B780-1</f>
        <v>-0.0314228568147453</v>
      </c>
      <c r="G801" s="0" t="n">
        <f aca="false">MAX(G800,B801)</f>
        <v>4796.56</v>
      </c>
      <c r="H801" s="9" t="n">
        <f aca="false">B801/G801-1</f>
        <v>-0.155974281568458</v>
      </c>
      <c r="I801" s="0" t="n">
        <f aca="false">IF(AND($A801&gt;=CrashTest!$B$3,$A801&lt;=CrashTest!$C$3),1,IF(AND($A801&gt;=CrashTest!$B$4,$A801&lt;=CrashTest!$C$4),2,IF(AND($A801&gt;=CrashTest!$B$5,$A801&lt;=CrashTest!$C$5),3,IF(AND($A801&gt;=CrashTest!$B$6,$A801&lt;=CrashTest!$C$6),4,IF(AND($A801&gt;=CrashTest!$B$7,$A801&lt;=CrashTest!$C$7),5,0)))))</f>
        <v>0</v>
      </c>
      <c r="J801" s="0" t="str">
        <f aca="false">IF(I801=0,"",IF(I800=I801,MAX(J800,B801),B801))</f>
        <v/>
      </c>
      <c r="K801" s="9" t="str">
        <f aca="false">IF(I801=0,"",B801/J801-1)</f>
        <v/>
      </c>
      <c r="L801" s="0" t="n">
        <f aca="false">MATCH($A801,DailyBTC!$A:$A,0)</f>
        <v>1163</v>
      </c>
      <c r="M801" s="8" t="n">
        <f aca="false">INDEX(DailyBTC!$F:$F,$L801)</f>
        <v>4839.13042260449</v>
      </c>
      <c r="N801" s="8" t="n">
        <f aca="false">INDEX(DailyETH!$F:$F,$L801)</f>
        <v>221.31950460302</v>
      </c>
      <c r="O801" s="8" t="n">
        <f aca="false">INDEX(DailyBTC!$B:$B,$L801)</f>
        <v>22414.7033056692</v>
      </c>
      <c r="P801" s="8" t="n">
        <f aca="false">INDEX(DailyETH!$B:$B,$L801)</f>
        <v>1567.53606341321</v>
      </c>
      <c r="Q801" s="9" t="n">
        <f aca="false">LN(M801/M800)</f>
        <v>0.00605173538751328</v>
      </c>
      <c r="R801" s="9" t="n">
        <f aca="false">LN(N801/N800)</f>
        <v>0.006365955439131</v>
      </c>
      <c r="S801" s="9" t="n">
        <f aca="false">LN(O801/O800)</f>
        <v>0.00288651427543605</v>
      </c>
      <c r="T801" s="9" t="n">
        <f aca="false">LN(P801/P800)</f>
        <v>-0.00104113588223032</v>
      </c>
      <c r="U801" s="9" t="n">
        <f aca="false">M801/M800-1</f>
        <v>0.00607008413335763</v>
      </c>
      <c r="V801" s="9" t="n">
        <f aca="false">O801/O800-1</f>
        <v>0.00289068426905059</v>
      </c>
    </row>
    <row r="802" customFormat="false" ht="15" hidden="false" customHeight="false" outlineLevel="0" collapsed="false">
      <c r="A802" s="5" t="n">
        <v>44992</v>
      </c>
      <c r="B802" s="6" t="n">
        <v>3986.37</v>
      </c>
      <c r="C802" s="9" t="n">
        <f aca="false">B802/B801-1</f>
        <v>-0.0153269670636941</v>
      </c>
      <c r="D802" s="9" t="n">
        <f aca="false">LN(B802/B801)</f>
        <v>-0.0154456391739598</v>
      </c>
      <c r="E802" s="9" t="n">
        <f aca="false">B802/B797-1</f>
        <v>0.00408548795385566</v>
      </c>
      <c r="F802" s="9" t="n">
        <f aca="false">B802/B781-1</f>
        <v>-0.0362893087842803</v>
      </c>
      <c r="G802" s="0" t="n">
        <f aca="false">MAX(G801,B802)</f>
        <v>4796.56</v>
      </c>
      <c r="H802" s="9" t="n">
        <f aca="false">B802/G802-1</f>
        <v>-0.168910635955768</v>
      </c>
      <c r="I802" s="0" t="n">
        <f aca="false">IF(AND($A802&gt;=CrashTest!$B$3,$A802&lt;=CrashTest!$C$3),1,IF(AND($A802&gt;=CrashTest!$B$4,$A802&lt;=CrashTest!$C$4),2,IF(AND($A802&gt;=CrashTest!$B$5,$A802&lt;=CrashTest!$C$5),3,IF(AND($A802&gt;=CrashTest!$B$6,$A802&lt;=CrashTest!$C$6),4,IF(AND($A802&gt;=CrashTest!$B$7,$A802&lt;=CrashTest!$C$7),5,0)))))</f>
        <v>0</v>
      </c>
      <c r="J802" s="0" t="str">
        <f aca="false">IF(I802=0,"",IF(I801=I802,MAX(J801,B802),B802))</f>
        <v/>
      </c>
      <c r="K802" s="9" t="str">
        <f aca="false">IF(I802=0,"",B802/J802-1)</f>
        <v/>
      </c>
      <c r="L802" s="0" t="n">
        <f aca="false">MATCH($A802,DailyBTC!$A:$A,0)</f>
        <v>1164</v>
      </c>
      <c r="M802" s="8" t="n">
        <f aca="false">INDEX(DailyBTC!$F:$F,$L802)</f>
        <v>4807.47644854614</v>
      </c>
      <c r="N802" s="8" t="n">
        <f aca="false">INDEX(DailyETH!$F:$F,$L802)</f>
        <v>220.424875899079</v>
      </c>
      <c r="O802" s="8" t="n">
        <f aca="false">INDEX(DailyBTC!$B:$B,$L802)</f>
        <v>22174.6484725307</v>
      </c>
      <c r="P802" s="8" t="n">
        <f aca="false">INDEX(DailyETH!$B:$B,$L802)</f>
        <v>1560.02789246055</v>
      </c>
      <c r="Q802" s="9" t="n">
        <f aca="false">LN(M802/M801)</f>
        <v>-0.00656274026531652</v>
      </c>
      <c r="R802" s="9" t="n">
        <f aca="false">LN(N802/N801)</f>
        <v>-0.00405044168773126</v>
      </c>
      <c r="S802" s="9" t="n">
        <f aca="false">LN(O802/O801)</f>
        <v>-0.0107674654533733</v>
      </c>
      <c r="T802" s="9" t="n">
        <f aca="false">LN(P802/P801)</f>
        <v>-0.00480129933845002</v>
      </c>
      <c r="U802" s="9" t="n">
        <f aca="false">M802/M801-1</f>
        <v>-0.00654125251728743</v>
      </c>
      <c r="V802" s="9" t="n">
        <f aca="false">O802/O801-1</f>
        <v>-0.0107097037986573</v>
      </c>
    </row>
    <row r="803" customFormat="false" ht="15" hidden="false" customHeight="false" outlineLevel="0" collapsed="false">
      <c r="A803" s="5" t="n">
        <v>44993</v>
      </c>
      <c r="B803" s="6" t="n">
        <v>3992.01</v>
      </c>
      <c r="C803" s="9" t="n">
        <f aca="false">B803/B802-1</f>
        <v>0.0014148210025664</v>
      </c>
      <c r="D803" s="9" t="n">
        <f aca="false">LN(B803/B802)</f>
        <v>0.00141382108635561</v>
      </c>
      <c r="E803" s="9" t="n">
        <f aca="false">B803/B798-1</f>
        <v>0.0102799268105656</v>
      </c>
      <c r="F803" s="9" t="n">
        <f aca="false">B803/B782-1</f>
        <v>-0.0289631921538865</v>
      </c>
      <c r="G803" s="0" t="n">
        <f aca="false">MAX(G802,B803)</f>
        <v>4796.56</v>
      </c>
      <c r="H803" s="9" t="n">
        <f aca="false">B803/G803-1</f>
        <v>-0.167734793268509</v>
      </c>
      <c r="I803" s="0" t="n">
        <f aca="false">IF(AND($A803&gt;=CrashTest!$B$3,$A803&lt;=CrashTest!$C$3),1,IF(AND($A803&gt;=CrashTest!$B$4,$A803&lt;=CrashTest!$C$4),2,IF(AND($A803&gt;=CrashTest!$B$5,$A803&lt;=CrashTest!$C$5),3,IF(AND($A803&gt;=CrashTest!$B$6,$A803&lt;=CrashTest!$C$6),4,IF(AND($A803&gt;=CrashTest!$B$7,$A803&lt;=CrashTest!$C$7),5,0)))))</f>
        <v>0</v>
      </c>
      <c r="J803" s="0" t="str">
        <f aca="false">IF(I803=0,"",IF(I802=I803,MAX(J802,B803),B803))</f>
        <v/>
      </c>
      <c r="K803" s="9" t="str">
        <f aca="false">IF(I803=0,"",B803/J803-1)</f>
        <v/>
      </c>
      <c r="L803" s="0" t="n">
        <f aca="false">MATCH($A803,DailyBTC!$A:$A,0)</f>
        <v>1165</v>
      </c>
      <c r="M803" s="8" t="n">
        <f aca="false">INDEX(DailyBTC!$F:$F,$L803)</f>
        <v>4756.92551137726</v>
      </c>
      <c r="N803" s="8" t="n">
        <f aca="false">INDEX(DailyETH!$F:$F,$L803)</f>
        <v>219.763081913513</v>
      </c>
      <c r="O803" s="8" t="n">
        <f aca="false">INDEX(DailyBTC!$B:$B,$L803)</f>
        <v>21701.3846227352</v>
      </c>
      <c r="P803" s="8" t="n">
        <f aca="false">INDEX(DailyETH!$B:$B,$L803)</f>
        <v>1534.22761718293</v>
      </c>
      <c r="Q803" s="9" t="n">
        <f aca="false">LN(M803/M802)</f>
        <v>-0.0105707409821725</v>
      </c>
      <c r="R803" s="9" t="n">
        <f aca="false">LN(N803/N802)</f>
        <v>-0.00300687228008765</v>
      </c>
      <c r="S803" s="9" t="n">
        <f aca="false">LN(O803/O802)</f>
        <v>-0.0215736096373559</v>
      </c>
      <c r="T803" s="9" t="n">
        <f aca="false">LN(P803/P802)</f>
        <v>-0.0166766274712033</v>
      </c>
      <c r="U803" s="9" t="n">
        <f aca="false">M803/M802-1</f>
        <v>-0.0105150670439944</v>
      </c>
      <c r="V803" s="9" t="n">
        <f aca="false">O803/O802-1</f>
        <v>-0.02134256380126</v>
      </c>
    </row>
    <row r="804" customFormat="false" ht="15" hidden="false" customHeight="false" outlineLevel="0" collapsed="false">
      <c r="A804" s="5" t="n">
        <v>44994</v>
      </c>
      <c r="B804" s="6" t="n">
        <v>3918.32</v>
      </c>
      <c r="C804" s="9" t="n">
        <f aca="false">B804/B803-1</f>
        <v>-0.018459372596762</v>
      </c>
      <c r="D804" s="9" t="n">
        <f aca="false">LN(B804/B803)</f>
        <v>-0.0186318729452825</v>
      </c>
      <c r="E804" s="9" t="n">
        <f aca="false">B804/B799-1</f>
        <v>-0.0158313134991899</v>
      </c>
      <c r="F804" s="9" t="n">
        <f aca="false">B804/B783-1</f>
        <v>-0.0590009606147934</v>
      </c>
      <c r="G804" s="0" t="n">
        <f aca="false">MAX(G803,B804)</f>
        <v>4796.56</v>
      </c>
      <c r="H804" s="9" t="n">
        <f aca="false">B804/G804-1</f>
        <v>-0.183097886818887</v>
      </c>
      <c r="I804" s="0" t="n">
        <f aca="false">IF(AND($A804&gt;=CrashTest!$B$3,$A804&lt;=CrashTest!$C$3),1,IF(AND($A804&gt;=CrashTest!$B$4,$A804&lt;=CrashTest!$C$4),2,IF(AND($A804&gt;=CrashTest!$B$5,$A804&lt;=CrashTest!$C$5),3,IF(AND($A804&gt;=CrashTest!$B$6,$A804&lt;=CrashTest!$C$6),4,IF(AND($A804&gt;=CrashTest!$B$7,$A804&lt;=CrashTest!$C$7),5,0)))))</f>
        <v>0</v>
      </c>
      <c r="J804" s="0" t="str">
        <f aca="false">IF(I804=0,"",IF(I803=I804,MAX(J803,B804),B804))</f>
        <v/>
      </c>
      <c r="K804" s="9" t="str">
        <f aca="false">IF(I804=0,"",B804/J804-1)</f>
        <v/>
      </c>
      <c r="L804" s="0" t="n">
        <f aca="false">MATCH($A804,DailyBTC!$A:$A,0)</f>
        <v>1166</v>
      </c>
      <c r="M804" s="8" t="n">
        <f aca="false">INDEX(DailyBTC!$F:$F,$L804)</f>
        <v>4621.51325835376</v>
      </c>
      <c r="N804" s="8" t="n">
        <f aca="false">INDEX(DailyETH!$F:$F,$L804)</f>
        <v>213.775359696262</v>
      </c>
      <c r="O804" s="8" t="n">
        <f aca="false">INDEX(DailyBTC!$B:$B,$L804)</f>
        <v>20349.8141732905</v>
      </c>
      <c r="P804" s="8" t="n">
        <f aca="false">INDEX(DailyETH!$B:$B,$L804)</f>
        <v>1436.66890824079</v>
      </c>
      <c r="Q804" s="9" t="n">
        <f aca="false">LN(M804/M803)</f>
        <v>-0.0288793620275895</v>
      </c>
      <c r="R804" s="9" t="n">
        <f aca="false">LN(N804/N803)</f>
        <v>-0.0276243230520356</v>
      </c>
      <c r="S804" s="9" t="n">
        <f aca="false">LN(O804/O803)</f>
        <v>-0.0643042856968451</v>
      </c>
      <c r="T804" s="9" t="n">
        <f aca="false">LN(P804/P803)</f>
        <v>-0.0656998977060647</v>
      </c>
      <c r="U804" s="9" t="n">
        <f aca="false">M804/M803-1</f>
        <v>-0.0284663387517068</v>
      </c>
      <c r="V804" s="9" t="n">
        <f aca="false">O804/O803-1</f>
        <v>-0.0622803785537603</v>
      </c>
    </row>
    <row r="805" customFormat="false" ht="15" hidden="false" customHeight="false" outlineLevel="0" collapsed="false">
      <c r="A805" s="5" t="n">
        <v>44995</v>
      </c>
      <c r="B805" s="6" t="n">
        <v>3861.59</v>
      </c>
      <c r="C805" s="9" t="n">
        <f aca="false">B805/B804-1</f>
        <v>-0.0144781436942363</v>
      </c>
      <c r="D805" s="9" t="n">
        <f aca="false">LN(B805/B804)</f>
        <v>-0.0145839747501902</v>
      </c>
      <c r="E805" s="9" t="n">
        <f aca="false">B805/B800-1</f>
        <v>-0.0454934200769223</v>
      </c>
      <c r="F805" s="9" t="n">
        <f aca="false">B805/B784-1</f>
        <v>-0.0622337816244359</v>
      </c>
      <c r="G805" s="0" t="n">
        <f aca="false">MAX(G804,B805)</f>
        <v>4796.56</v>
      </c>
      <c r="H805" s="9" t="n">
        <f aca="false">B805/G805-1</f>
        <v>-0.194925112997648</v>
      </c>
      <c r="I805" s="0" t="n">
        <f aca="false">IF(AND($A805&gt;=CrashTest!$B$3,$A805&lt;=CrashTest!$C$3),1,IF(AND($A805&gt;=CrashTest!$B$4,$A805&lt;=CrashTest!$C$4),2,IF(AND($A805&gt;=CrashTest!$B$5,$A805&lt;=CrashTest!$C$5),3,IF(AND($A805&gt;=CrashTest!$B$6,$A805&lt;=CrashTest!$C$6),4,IF(AND($A805&gt;=CrashTest!$B$7,$A805&lt;=CrashTest!$C$7),5,0)))))</f>
        <v>0</v>
      </c>
      <c r="J805" s="0" t="str">
        <f aca="false">IF(I805=0,"",IF(I804=I805,MAX(J804,B805),B805))</f>
        <v/>
      </c>
      <c r="K805" s="9" t="str">
        <f aca="false">IF(I805=0,"",B805/J805-1)</f>
        <v/>
      </c>
      <c r="L805" s="0" t="n">
        <f aca="false">MATCH($A805,DailyBTC!$A:$A,0)</f>
        <v>1167</v>
      </c>
      <c r="M805" s="8" t="n">
        <f aca="false">INDEX(DailyBTC!$F:$F,$L805)</f>
        <v>4606.27913632831</v>
      </c>
      <c r="N805" s="8" t="n">
        <f aca="false">INDEX(DailyETH!$F:$F,$L805)</f>
        <v>213.549936669641</v>
      </c>
      <c r="O805" s="8" t="n">
        <f aca="false">INDEX(DailyBTC!$B:$B,$L805)</f>
        <v>20240.406694623</v>
      </c>
      <c r="P805" s="8" t="n">
        <f aca="false">INDEX(DailyETH!$B:$B,$L805)</f>
        <v>1434.1492194623</v>
      </c>
      <c r="Q805" s="9" t="n">
        <f aca="false">LN(M805/M804)</f>
        <v>-0.00330179423503942</v>
      </c>
      <c r="R805" s="9" t="n">
        <f aca="false">LN(N805/N804)</f>
        <v>-0.00105504190577261</v>
      </c>
      <c r="S805" s="9" t="n">
        <f aca="false">LN(O805/O804)</f>
        <v>-0.00539084248802807</v>
      </c>
      <c r="T805" s="9" t="n">
        <f aca="false">LN(P805/P804)</f>
        <v>-0.00175538074055011</v>
      </c>
      <c r="U805" s="9" t="n">
        <f aca="false">M805/M804-1</f>
        <v>-0.00329634930678024</v>
      </c>
      <c r="V805" s="9" t="n">
        <f aca="false">O805/O804-1</f>
        <v>-0.0053763379722207</v>
      </c>
    </row>
    <row r="806" customFormat="false" ht="15" hidden="false" customHeight="false" outlineLevel="0" collapsed="false">
      <c r="A806" s="5" t="n">
        <v>44998</v>
      </c>
      <c r="B806" s="6" t="n">
        <v>3855.76</v>
      </c>
      <c r="C806" s="9" t="n">
        <f aca="false">B806/B805-1</f>
        <v>-0.00150974080624822</v>
      </c>
      <c r="D806" s="9" t="n">
        <f aca="false">LN(B806/B805)</f>
        <v>-0.00151088161325908</v>
      </c>
      <c r="E806" s="9" t="n">
        <f aca="false">B806/B801-1</f>
        <v>-0.0475889359305606</v>
      </c>
      <c r="F806" s="9" t="n">
        <f aca="false">B806/B785-1</f>
        <v>-0.0553080975131691</v>
      </c>
      <c r="G806" s="0" t="n">
        <f aca="false">MAX(G805,B806)</f>
        <v>4796.56</v>
      </c>
      <c r="H806" s="9" t="n">
        <f aca="false">B806/G806-1</f>
        <v>-0.196140567406641</v>
      </c>
      <c r="I806" s="0" t="n">
        <f aca="false">IF(AND($A806&gt;=CrashTest!$B$3,$A806&lt;=CrashTest!$C$3),1,IF(AND($A806&gt;=CrashTest!$B$4,$A806&lt;=CrashTest!$C$4),2,IF(AND($A806&gt;=CrashTest!$B$5,$A806&lt;=CrashTest!$C$5),3,IF(AND($A806&gt;=CrashTest!$B$6,$A806&lt;=CrashTest!$C$6),4,IF(AND($A806&gt;=CrashTest!$B$7,$A806&lt;=CrashTest!$C$7),5,0)))))</f>
        <v>0</v>
      </c>
      <c r="J806" s="0" t="str">
        <f aca="false">IF(I806=0,"",IF(I805=I806,MAX(J805,B806),B806))</f>
        <v/>
      </c>
      <c r="K806" s="9" t="str">
        <f aca="false">IF(I806=0,"",B806/J806-1)</f>
        <v/>
      </c>
      <c r="L806" s="0" t="n">
        <f aca="false">MATCH($A806,DailyBTC!$A:$A,0)</f>
        <v>1170</v>
      </c>
      <c r="M806" s="8" t="n">
        <f aca="false">INDEX(DailyBTC!$F:$F,$L806)</f>
        <v>4982.99437327909</v>
      </c>
      <c r="N806" s="8" t="n">
        <f aca="false">INDEX(DailyETH!$F:$F,$L806)</f>
        <v>228.0774164661</v>
      </c>
      <c r="O806" s="8" t="n">
        <f aca="false">INDEX(DailyBTC!$B:$B,$L806)</f>
        <v>24154.4290946815</v>
      </c>
      <c r="P806" s="8" t="n">
        <f aca="false">INDEX(DailyETH!$B:$B,$L806)</f>
        <v>1677.88656078317</v>
      </c>
      <c r="Q806" s="9" t="n">
        <f aca="false">LN(M806/M805)</f>
        <v>0.0786105877895865</v>
      </c>
      <c r="R806" s="9" t="n">
        <f aca="false">LN(N806/N805)</f>
        <v>0.065814416498158</v>
      </c>
      <c r="S806" s="9" t="n">
        <f aca="false">LN(O806/O805)</f>
        <v>0.176786824823421</v>
      </c>
      <c r="T806" s="9" t="n">
        <f aca="false">LN(P806/P805)</f>
        <v>0.156963206969489</v>
      </c>
      <c r="U806" s="9" t="n">
        <f aca="false">M806/M805-1</f>
        <v>0.0817829805362318</v>
      </c>
      <c r="V806" s="9" t="n">
        <f aca="false">O806/O805-1</f>
        <v>0.193376667727644</v>
      </c>
    </row>
    <row r="807" customFormat="false" ht="15" hidden="false" customHeight="false" outlineLevel="0" collapsed="false">
      <c r="A807" s="5" t="n">
        <v>44999</v>
      </c>
      <c r="B807" s="6" t="n">
        <v>3919.29</v>
      </c>
      <c r="C807" s="9" t="n">
        <f aca="false">B807/B806-1</f>
        <v>0.0164766479241445</v>
      </c>
      <c r="D807" s="9" t="n">
        <f aca="false">LN(B807/B806)</f>
        <v>0.0163423808013715</v>
      </c>
      <c r="E807" s="9" t="n">
        <f aca="false">B807/B802-1</f>
        <v>-0.0168273391581815</v>
      </c>
      <c r="F807" s="9" t="n">
        <f aca="false">B807/B786-1</f>
        <v>-0.0418461493328379</v>
      </c>
      <c r="G807" s="0" t="n">
        <f aca="false">MAX(G806,B807)</f>
        <v>4796.56</v>
      </c>
      <c r="H807" s="9" t="n">
        <f aca="false">B807/G807-1</f>
        <v>-0.182895658555298</v>
      </c>
      <c r="I807" s="0" t="n">
        <f aca="false">IF(AND($A807&gt;=CrashTest!$B$3,$A807&lt;=CrashTest!$C$3),1,IF(AND($A807&gt;=CrashTest!$B$4,$A807&lt;=CrashTest!$C$4),2,IF(AND($A807&gt;=CrashTest!$B$5,$A807&lt;=CrashTest!$C$5),3,IF(AND($A807&gt;=CrashTest!$B$6,$A807&lt;=CrashTest!$C$6),4,IF(AND($A807&gt;=CrashTest!$B$7,$A807&lt;=CrashTest!$C$7),5,0)))))</f>
        <v>0</v>
      </c>
      <c r="J807" s="0" t="str">
        <f aca="false">IF(I807=0,"",IF(I806=I807,MAX(J806,B807),B807))</f>
        <v/>
      </c>
      <c r="K807" s="9" t="str">
        <f aca="false">IF(I807=0,"",B807/J807-1)</f>
        <v/>
      </c>
      <c r="L807" s="0" t="n">
        <f aca="false">MATCH($A807,DailyBTC!$A:$A,0)</f>
        <v>1171</v>
      </c>
      <c r="M807" s="8" t="n">
        <f aca="false">INDEX(DailyBTC!$F:$F,$L807)</f>
        <v>5036.48726040956</v>
      </c>
      <c r="N807" s="8" t="n">
        <f aca="false">INDEX(DailyETH!$F:$F,$L807)</f>
        <v>230.852085403388</v>
      </c>
      <c r="O807" s="8" t="n">
        <f aca="false">INDEX(DailyBTC!$B:$B,$L807)</f>
        <v>24769.0175691409</v>
      </c>
      <c r="P807" s="8" t="n">
        <f aca="false">INDEX(DailyETH!$B:$B,$L807)</f>
        <v>1706.89304383402</v>
      </c>
      <c r="Q807" s="9" t="n">
        <f aca="false">LN(M807/M806)</f>
        <v>0.0106778768290948</v>
      </c>
      <c r="R807" s="9" t="n">
        <f aca="false">LN(N807/N806)</f>
        <v>0.0120920652727315</v>
      </c>
      <c r="S807" s="9" t="n">
        <f aca="false">LN(O807/O806)</f>
        <v>0.0251258179401152</v>
      </c>
      <c r="T807" s="9" t="n">
        <f aca="false">LN(P807/P806)</f>
        <v>0.0171397825228364</v>
      </c>
      <c r="U807" s="9" t="n">
        <f aca="false">M807/M806-1</f>
        <v>0.0107350888087134</v>
      </c>
      <c r="V807" s="9" t="n">
        <f aca="false">O807/O806-1</f>
        <v>0.0254441316766507</v>
      </c>
    </row>
    <row r="808" customFormat="false" ht="15" hidden="false" customHeight="false" outlineLevel="0" collapsed="false">
      <c r="A808" s="5" t="n">
        <v>45000</v>
      </c>
      <c r="B808" s="6" t="n">
        <v>3891.93</v>
      </c>
      <c r="C808" s="9" t="n">
        <f aca="false">B808/B807-1</f>
        <v>-0.00698085622651046</v>
      </c>
      <c r="D808" s="9" t="n">
        <f aca="false">LN(B808/B807)</f>
        <v>-0.00700533639823521</v>
      </c>
      <c r="E808" s="9" t="n">
        <f aca="false">B808/B803-1</f>
        <v>-0.025070077479766</v>
      </c>
      <c r="F808" s="9" t="n">
        <f aca="false">B808/B787-1</f>
        <v>-0.0593045205919818</v>
      </c>
      <c r="G808" s="0" t="n">
        <f aca="false">MAX(G807,B808)</f>
        <v>4796.56</v>
      </c>
      <c r="H808" s="9" t="n">
        <f aca="false">B808/G808-1</f>
        <v>-0.188599746484981</v>
      </c>
      <c r="I808" s="0" t="n">
        <f aca="false">IF(AND($A808&gt;=CrashTest!$B$3,$A808&lt;=CrashTest!$C$3),1,IF(AND($A808&gt;=CrashTest!$B$4,$A808&lt;=CrashTest!$C$4),2,IF(AND($A808&gt;=CrashTest!$B$5,$A808&lt;=CrashTest!$C$5),3,IF(AND($A808&gt;=CrashTest!$B$6,$A808&lt;=CrashTest!$C$6),4,IF(AND($A808&gt;=CrashTest!$B$7,$A808&lt;=CrashTest!$C$7),5,0)))))</f>
        <v>0</v>
      </c>
      <c r="J808" s="0" t="str">
        <f aca="false">IF(I808=0,"",IF(I807=I808,MAX(J807,B808),B808))</f>
        <v/>
      </c>
      <c r="K808" s="9" t="str">
        <f aca="false">IF(I808=0,"",B808/J808-1)</f>
        <v/>
      </c>
      <c r="L808" s="0" t="n">
        <f aca="false">MATCH($A808,DailyBTC!$A:$A,0)</f>
        <v>1172</v>
      </c>
      <c r="M808" s="8" t="n">
        <f aca="false">INDEX(DailyBTC!$F:$F,$L808)</f>
        <v>5018.68209525596</v>
      </c>
      <c r="N808" s="8" t="n">
        <f aca="false">INDEX(DailyETH!$F:$F,$L808)</f>
        <v>230.77706692143</v>
      </c>
      <c r="O808" s="8" t="n">
        <f aca="false">INDEX(DailyBTC!$B:$B,$L808)</f>
        <v>24409.8017518995</v>
      </c>
      <c r="P808" s="8" t="n">
        <f aca="false">INDEX(DailyETH!$B:$B,$L808)</f>
        <v>1655.43240093513</v>
      </c>
      <c r="Q808" s="9" t="n">
        <f aca="false">LN(M808/M807)</f>
        <v>-0.0035414985334376</v>
      </c>
      <c r="R808" s="9" t="n">
        <f aca="false">LN(N808/N807)</f>
        <v>-0.00032501622672921</v>
      </c>
      <c r="S808" s="9" t="n">
        <f aca="false">LN(O808/O807)</f>
        <v>-0.014608817810524</v>
      </c>
      <c r="T808" s="9" t="n">
        <f aca="false">LN(P808/P807)</f>
        <v>-0.0306125403071986</v>
      </c>
      <c r="U808" s="9" t="n">
        <f aca="false">M808/M807-1</f>
        <v>-0.00353523482399409</v>
      </c>
      <c r="V808" s="9" t="n">
        <f aca="false">O808/O807-1</f>
        <v>-0.0145026267690542</v>
      </c>
    </row>
    <row r="809" customFormat="false" ht="15" hidden="false" customHeight="false" outlineLevel="0" collapsed="false">
      <c r="A809" s="5" t="n">
        <v>45001</v>
      </c>
      <c r="B809" s="6" t="n">
        <v>3960.28</v>
      </c>
      <c r="C809" s="9" t="n">
        <f aca="false">B809/B808-1</f>
        <v>0.0175619808167158</v>
      </c>
      <c r="D809" s="9" t="n">
        <f aca="false">LN(B809/B808)</f>
        <v>0.0174095512869645</v>
      </c>
      <c r="E809" s="9" t="n">
        <f aca="false">B809/B804-1</f>
        <v>0.0107086710631088</v>
      </c>
      <c r="F809" s="9" t="n">
        <f aca="false">B809/B788-1</f>
        <v>-0.0425155882431161</v>
      </c>
      <c r="G809" s="0" t="n">
        <f aca="false">MAX(G808,B809)</f>
        <v>4796.56</v>
      </c>
      <c r="H809" s="9" t="n">
        <f aca="false">B809/G809-1</f>
        <v>-0.174349950798072</v>
      </c>
      <c r="I809" s="0" t="n">
        <f aca="false">IF(AND($A809&gt;=CrashTest!$B$3,$A809&lt;=CrashTest!$C$3),1,IF(AND($A809&gt;=CrashTest!$B$4,$A809&lt;=CrashTest!$C$4),2,IF(AND($A809&gt;=CrashTest!$B$5,$A809&lt;=CrashTest!$C$5),3,IF(AND($A809&gt;=CrashTest!$B$6,$A809&lt;=CrashTest!$C$6),4,IF(AND($A809&gt;=CrashTest!$B$7,$A809&lt;=CrashTest!$C$7),5,0)))))</f>
        <v>0</v>
      </c>
      <c r="J809" s="0" t="str">
        <f aca="false">IF(I809=0,"",IF(I808=I809,MAX(J808,B809),B809))</f>
        <v/>
      </c>
      <c r="K809" s="9" t="str">
        <f aca="false">IF(I809=0,"",B809/J809-1)</f>
        <v/>
      </c>
      <c r="L809" s="0" t="n">
        <f aca="false">MATCH($A809,DailyBTC!$A:$A,0)</f>
        <v>1173</v>
      </c>
      <c r="M809" s="8" t="n">
        <f aca="false">INDEX(DailyBTC!$F:$F,$L809)</f>
        <v>5030.76353880038</v>
      </c>
      <c r="N809" s="8" t="n">
        <f aca="false">INDEX(DailyETH!$F:$F,$L809)</f>
        <v>231.72930672554</v>
      </c>
      <c r="O809" s="8" t="n">
        <f aca="false">INDEX(DailyBTC!$B:$B,$L809)</f>
        <v>25043.2388468732</v>
      </c>
      <c r="P809" s="8" t="n">
        <f aca="false">INDEX(DailyETH!$B:$B,$L809)</f>
        <v>1677.25818614845</v>
      </c>
      <c r="Q809" s="9" t="n">
        <f aca="false">LN(M809/M808)</f>
        <v>0.00240440115897651</v>
      </c>
      <c r="R809" s="9" t="n">
        <f aca="false">LN(N809/N808)</f>
        <v>0.00411774281984397</v>
      </c>
      <c r="S809" s="9" t="n">
        <f aca="false">LN(O809/O808)</f>
        <v>0.0256191220089037</v>
      </c>
      <c r="T809" s="9" t="n">
        <f aca="false">LN(P809/P808)</f>
        <v>0.0130981839942797</v>
      </c>
      <c r="U809" s="9" t="n">
        <f aca="false">M809/M808-1</f>
        <v>0.00240729404953499</v>
      </c>
      <c r="V809" s="9" t="n">
        <f aca="false">O809/O808-1</f>
        <v>0.0259501122299941</v>
      </c>
    </row>
    <row r="810" customFormat="false" ht="15" hidden="false" customHeight="false" outlineLevel="0" collapsed="false">
      <c r="A810" s="5" t="n">
        <v>45002</v>
      </c>
      <c r="B810" s="6" t="n">
        <v>3916.64</v>
      </c>
      <c r="C810" s="9" t="n">
        <f aca="false">B810/B809-1</f>
        <v>-0.0110194228690902</v>
      </c>
      <c r="D810" s="9" t="n">
        <f aca="false">LN(B810/B809)</f>
        <v>-0.0110805864492273</v>
      </c>
      <c r="E810" s="9" t="n">
        <f aca="false">B810/B805-1</f>
        <v>0.0142557858291532</v>
      </c>
      <c r="F810" s="9" t="n">
        <f aca="false">B810/B789-1</f>
        <v>-0.0556852155463402</v>
      </c>
      <c r="G810" s="0" t="n">
        <f aca="false">MAX(G809,B810)</f>
        <v>4796.56</v>
      </c>
      <c r="H810" s="9" t="n">
        <f aca="false">B810/G810-1</f>
        <v>-0.183448137832113</v>
      </c>
      <c r="I810" s="0" t="n">
        <f aca="false">IF(AND($A810&gt;=CrashTest!$B$3,$A810&lt;=CrashTest!$C$3),1,IF(AND($A810&gt;=CrashTest!$B$4,$A810&lt;=CrashTest!$C$4),2,IF(AND($A810&gt;=CrashTest!$B$5,$A810&lt;=CrashTest!$C$5),3,IF(AND($A810&gt;=CrashTest!$B$6,$A810&lt;=CrashTest!$C$6),4,IF(AND($A810&gt;=CrashTest!$B$7,$A810&lt;=CrashTest!$C$7),5,0)))))</f>
        <v>0</v>
      </c>
      <c r="J810" s="0" t="str">
        <f aca="false">IF(I810=0,"",IF(I809=I810,MAX(J809,B810),B810))</f>
        <v/>
      </c>
      <c r="K810" s="9" t="str">
        <f aca="false">IF(I810=0,"",B810/J810-1)</f>
        <v/>
      </c>
      <c r="L810" s="0" t="n">
        <f aca="false">MATCH($A810,DailyBTC!$A:$A,0)</f>
        <v>1174</v>
      </c>
      <c r="M810" s="8" t="n">
        <f aca="false">INDEX(DailyBTC!$F:$F,$L810)</f>
        <v>5119.94018542972</v>
      </c>
      <c r="N810" s="8" t="n">
        <f aca="false">INDEX(DailyETH!$F:$F,$L810)</f>
        <v>233.801120298569</v>
      </c>
      <c r="O810" s="8" t="n">
        <f aca="false">INDEX(DailyBTC!$B:$B,$L810)</f>
        <v>27450.6282933957</v>
      </c>
      <c r="P810" s="8" t="n">
        <f aca="false">INDEX(DailyETH!$B:$B,$L810)</f>
        <v>1791.02045382817</v>
      </c>
      <c r="Q810" s="9" t="n">
        <f aca="false">LN(M810/M809)</f>
        <v>0.0175709868800588</v>
      </c>
      <c r="R810" s="9" t="n">
        <f aca="false">LN(N810/N809)</f>
        <v>0.00890093163110549</v>
      </c>
      <c r="S810" s="9" t="n">
        <f aca="false">LN(O810/O809)</f>
        <v>0.0917851715547312</v>
      </c>
      <c r="T810" s="9" t="n">
        <f aca="false">LN(P810/P809)</f>
        <v>0.0656251152073372</v>
      </c>
      <c r="U810" s="9" t="n">
        <f aca="false">M810/M809-1</f>
        <v>0.0177262647988834</v>
      </c>
      <c r="V810" s="9" t="n">
        <f aca="false">O810/O809-1</f>
        <v>0.0961293170281399</v>
      </c>
    </row>
    <row r="811" customFormat="false" ht="15" hidden="false" customHeight="false" outlineLevel="0" collapsed="false">
      <c r="A811" s="5" t="n">
        <v>45005</v>
      </c>
      <c r="B811" s="6" t="n">
        <v>3951.57</v>
      </c>
      <c r="C811" s="9" t="n">
        <f aca="false">B811/B810-1</f>
        <v>0.00891835859307988</v>
      </c>
      <c r="D811" s="9" t="n">
        <f aca="false">LN(B811/B810)</f>
        <v>0.00887882490959721</v>
      </c>
      <c r="E811" s="9" t="n">
        <f aca="false">B811/B806-1</f>
        <v>0.0248485382907651</v>
      </c>
      <c r="F811" s="9" t="n">
        <f aca="false">B811/B790-1</f>
        <v>-0.0339428076892047</v>
      </c>
      <c r="G811" s="0" t="n">
        <f aca="false">MAX(G810,B811)</f>
        <v>4796.56</v>
      </c>
      <c r="H811" s="9" t="n">
        <f aca="false">B811/G811-1</f>
        <v>-0.176165835515453</v>
      </c>
      <c r="I811" s="0" t="n">
        <f aca="false">IF(AND($A811&gt;=CrashTest!$B$3,$A811&lt;=CrashTest!$C$3),1,IF(AND($A811&gt;=CrashTest!$B$4,$A811&lt;=CrashTest!$C$4),2,IF(AND($A811&gt;=CrashTest!$B$5,$A811&lt;=CrashTest!$C$5),3,IF(AND($A811&gt;=CrashTest!$B$6,$A811&lt;=CrashTest!$C$6),4,IF(AND($A811&gt;=CrashTest!$B$7,$A811&lt;=CrashTest!$C$7),5,0)))))</f>
        <v>0</v>
      </c>
      <c r="J811" s="0" t="str">
        <f aca="false">IF(I811=0,"",IF(I810=I811,MAX(J810,B811),B811))</f>
        <v/>
      </c>
      <c r="K811" s="9" t="str">
        <f aca="false">IF(I811=0,"",B811/J811-1)</f>
        <v/>
      </c>
      <c r="L811" s="0" t="n">
        <f aca="false">MATCH($A811,DailyBTC!$A:$A,0)</f>
        <v>1177</v>
      </c>
      <c r="M811" s="8" t="n">
        <f aca="false">INDEX(DailyBTC!$F:$F,$L811)</f>
        <v>5160.34763228154</v>
      </c>
      <c r="N811" s="8" t="n">
        <f aca="false">INDEX(DailyETH!$F:$F,$L811)</f>
        <v>233.256618858317</v>
      </c>
      <c r="O811" s="8" t="n">
        <f aca="false">INDEX(DailyBTC!$B:$B,$L811)</f>
        <v>27834.3361090006</v>
      </c>
      <c r="P811" s="8" t="n">
        <f aca="false">INDEX(DailyETH!$B:$B,$L811)</f>
        <v>1737.37734073641</v>
      </c>
      <c r="Q811" s="9" t="n">
        <f aca="false">LN(M811/M810)</f>
        <v>0.00786119137145393</v>
      </c>
      <c r="R811" s="9" t="n">
        <f aca="false">LN(N811/N810)</f>
        <v>-0.00233162472766504</v>
      </c>
      <c r="S811" s="9" t="n">
        <f aca="false">LN(O811/O810)</f>
        <v>0.0138813140661034</v>
      </c>
      <c r="T811" s="9" t="n">
        <f aca="false">LN(P811/P810)</f>
        <v>-0.030408842647706</v>
      </c>
      <c r="U811" s="9" t="n">
        <f aca="false">M811/M810-1</f>
        <v>0.00789217166380296</v>
      </c>
      <c r="V811" s="9" t="n">
        <f aca="false">O811/O810-1</f>
        <v>0.0139781068580209</v>
      </c>
    </row>
    <row r="812" customFormat="false" ht="15" hidden="false" customHeight="false" outlineLevel="0" collapsed="false">
      <c r="A812" s="5" t="n">
        <v>45006</v>
      </c>
      <c r="B812" s="6" t="n">
        <v>4002.87</v>
      </c>
      <c r="C812" s="9" t="n">
        <f aca="false">B812/B811-1</f>
        <v>0.0129821817657285</v>
      </c>
      <c r="D812" s="9" t="n">
        <f aca="false">LN(B812/B811)</f>
        <v>0.0128986355419848</v>
      </c>
      <c r="E812" s="9" t="n">
        <f aca="false">B812/B807-1</f>
        <v>0.0213252910603705</v>
      </c>
      <c r="F812" s="9" t="n">
        <f aca="false">B812/B791-1</f>
        <v>-0.018685540157241</v>
      </c>
      <c r="G812" s="0" t="n">
        <f aca="false">MAX(G811,B812)</f>
        <v>4796.56</v>
      </c>
      <c r="H812" s="9" t="n">
        <f aca="false">B812/G812-1</f>
        <v>-0.165470670647297</v>
      </c>
      <c r="I812" s="0" t="n">
        <f aca="false">IF(AND($A812&gt;=CrashTest!$B$3,$A812&lt;=CrashTest!$C$3),1,IF(AND($A812&gt;=CrashTest!$B$4,$A812&lt;=CrashTest!$C$4),2,IF(AND($A812&gt;=CrashTest!$B$5,$A812&lt;=CrashTest!$C$5),3,IF(AND($A812&gt;=CrashTest!$B$6,$A812&lt;=CrashTest!$C$6),4,IF(AND($A812&gt;=CrashTest!$B$7,$A812&lt;=CrashTest!$C$7),5,0)))))</f>
        <v>0</v>
      </c>
      <c r="J812" s="0" t="str">
        <f aca="false">IF(I812=0,"",IF(I811=I812,MAX(J811,B812),B812))</f>
        <v/>
      </c>
      <c r="K812" s="9" t="str">
        <f aca="false">IF(I812=0,"",B812/J812-1)</f>
        <v/>
      </c>
      <c r="L812" s="0" t="n">
        <f aca="false">MATCH($A812,DailyBTC!$A:$A,0)</f>
        <v>1178</v>
      </c>
      <c r="M812" s="8" t="n">
        <f aca="false">INDEX(DailyBTC!$F:$F,$L812)</f>
        <v>5167.41231688293</v>
      </c>
      <c r="N812" s="8" t="n">
        <f aca="false">INDEX(DailyETH!$F:$F,$L812)</f>
        <v>234.809628765193</v>
      </c>
      <c r="O812" s="8" t="n">
        <f aca="false">INDEX(DailyBTC!$B:$B,$L812)</f>
        <v>28172.7950558153</v>
      </c>
      <c r="P812" s="8" t="n">
        <f aca="false">INDEX(DailyETH!$B:$B,$L812)</f>
        <v>1805.09059409702</v>
      </c>
      <c r="Q812" s="9" t="n">
        <f aca="false">LN(M812/M811)</f>
        <v>0.00136809641937369</v>
      </c>
      <c r="R812" s="9" t="n">
        <f aca="false">LN(N812/N811)</f>
        <v>0.00663587948775479</v>
      </c>
      <c r="S812" s="9" t="n">
        <f aca="false">LN(O812/O811)</f>
        <v>0.0120864275669133</v>
      </c>
      <c r="T812" s="9" t="n">
        <f aca="false">LN(P812/P811)</f>
        <v>0.0382340804555772</v>
      </c>
      <c r="U812" s="9" t="n">
        <f aca="false">M812/M811-1</f>
        <v>0.00136903269020094</v>
      </c>
      <c r="V812" s="9" t="n">
        <f aca="false">O812/O811-1</f>
        <v>0.0121597635916042</v>
      </c>
    </row>
    <row r="813" customFormat="false" ht="15" hidden="false" customHeight="false" outlineLevel="0" collapsed="false">
      <c r="A813" s="5" t="n">
        <v>45007</v>
      </c>
      <c r="B813" s="6" t="n">
        <v>3936.97</v>
      </c>
      <c r="C813" s="9" t="n">
        <f aca="false">B813/B812-1</f>
        <v>-0.0164631876628519</v>
      </c>
      <c r="D813" s="9" t="n">
        <f aca="false">LN(B813/B812)</f>
        <v>-0.0166002119224959</v>
      </c>
      <c r="E813" s="9" t="n">
        <f aca="false">B813/B808-1</f>
        <v>0.0115726644621048</v>
      </c>
      <c r="F813" s="9" t="n">
        <f aca="false">B813/B792-1</f>
        <v>-0.0151025431912223</v>
      </c>
      <c r="G813" s="0" t="n">
        <f aca="false">MAX(G812,B813)</f>
        <v>4796.56</v>
      </c>
      <c r="H813" s="9" t="n">
        <f aca="false">B813/G813-1</f>
        <v>-0.179209683606585</v>
      </c>
      <c r="I813" s="0" t="n">
        <f aca="false">IF(AND($A813&gt;=CrashTest!$B$3,$A813&lt;=CrashTest!$C$3),1,IF(AND($A813&gt;=CrashTest!$B$4,$A813&lt;=CrashTest!$C$4),2,IF(AND($A813&gt;=CrashTest!$B$5,$A813&lt;=CrashTest!$C$5),3,IF(AND($A813&gt;=CrashTest!$B$6,$A813&lt;=CrashTest!$C$6),4,IF(AND($A813&gt;=CrashTest!$B$7,$A813&lt;=CrashTest!$C$7),5,0)))))</f>
        <v>0</v>
      </c>
      <c r="J813" s="0" t="str">
        <f aca="false">IF(I813=0,"",IF(I812=I813,MAX(J812,B813),B813))</f>
        <v/>
      </c>
      <c r="K813" s="9" t="str">
        <f aca="false">IF(I813=0,"",B813/J813-1)</f>
        <v/>
      </c>
      <c r="L813" s="0" t="n">
        <f aca="false">MATCH($A813,DailyBTC!$A:$A,0)</f>
        <v>1179</v>
      </c>
      <c r="M813" s="8" t="n">
        <f aca="false">INDEX(DailyBTC!$F:$F,$L813)</f>
        <v>5128.92125780397</v>
      </c>
      <c r="N813" s="8" t="n">
        <f aca="false">INDEX(DailyETH!$F:$F,$L813)</f>
        <v>233.291735199486</v>
      </c>
      <c r="O813" s="8" t="n">
        <f aca="false">INDEX(DailyBTC!$B:$B,$L813)</f>
        <v>27341.5571297487</v>
      </c>
      <c r="P813" s="8" t="n">
        <f aca="false">INDEX(DailyETH!$B:$B,$L813)</f>
        <v>1738.26925452952</v>
      </c>
      <c r="Q813" s="9" t="n">
        <f aca="false">LN(M813/M812)</f>
        <v>-0.00747668830007446</v>
      </c>
      <c r="R813" s="9" t="n">
        <f aca="false">LN(N813/N812)</f>
        <v>-0.00648534271732273</v>
      </c>
      <c r="S813" s="9" t="n">
        <f aca="false">LN(O813/O812)</f>
        <v>-0.0299490140306873</v>
      </c>
      <c r="T813" s="9" t="n">
        <f aca="false">LN(P813/P812)</f>
        <v>-0.0377208442629775</v>
      </c>
      <c r="U813" s="9" t="n">
        <f aca="false">M813/M812-1</f>
        <v>-0.00744880739499043</v>
      </c>
      <c r="V813" s="9" t="n">
        <f aca="false">O813/O812-1</f>
        <v>-0.0295049860839072</v>
      </c>
    </row>
    <row r="814" customFormat="false" ht="15" hidden="false" customHeight="false" outlineLevel="0" collapsed="false">
      <c r="A814" s="5" t="n">
        <v>45008</v>
      </c>
      <c r="B814" s="6" t="n">
        <v>3948.72</v>
      </c>
      <c r="C814" s="9" t="n">
        <f aca="false">B814/B813-1</f>
        <v>0.00298452871116628</v>
      </c>
      <c r="D814" s="9" t="n">
        <f aca="false">LN(B814/B813)</f>
        <v>0.00298008384703939</v>
      </c>
      <c r="E814" s="9" t="n">
        <f aca="false">B814/B809-1</f>
        <v>-0.00291898552627601</v>
      </c>
      <c r="F814" s="9" t="n">
        <f aca="false">B814/B793-1</f>
        <v>-0.0106062314428534</v>
      </c>
      <c r="G814" s="0" t="n">
        <f aca="false">MAX(G813,B814)</f>
        <v>4796.56</v>
      </c>
      <c r="H814" s="9" t="n">
        <f aca="false">B814/G814-1</f>
        <v>-0.176760011341461</v>
      </c>
      <c r="I814" s="0" t="n">
        <f aca="false">IF(AND($A814&gt;=CrashTest!$B$3,$A814&lt;=CrashTest!$C$3),1,IF(AND($A814&gt;=CrashTest!$B$4,$A814&lt;=CrashTest!$C$4),2,IF(AND($A814&gt;=CrashTest!$B$5,$A814&lt;=CrashTest!$C$5),3,IF(AND($A814&gt;=CrashTest!$B$6,$A814&lt;=CrashTest!$C$6),4,IF(AND($A814&gt;=CrashTest!$B$7,$A814&lt;=CrashTest!$C$7),5,0)))))</f>
        <v>0</v>
      </c>
      <c r="J814" s="0" t="str">
        <f aca="false">IF(I814=0,"",IF(I813=I814,MAX(J813,B814),B814))</f>
        <v/>
      </c>
      <c r="K814" s="9" t="str">
        <f aca="false">IF(I814=0,"",B814/J814-1)</f>
        <v/>
      </c>
      <c r="L814" s="0" t="n">
        <f aca="false">MATCH($A814,DailyBTC!$A:$A,0)</f>
        <v>1180</v>
      </c>
      <c r="M814" s="8" t="n">
        <f aca="false">INDEX(DailyBTC!$F:$F,$L814)</f>
        <v>5183.7511851315</v>
      </c>
      <c r="N814" s="8" t="n">
        <f aca="false">INDEX(DailyETH!$F:$F,$L814)</f>
        <v>236.182582206721</v>
      </c>
      <c r="O814" s="8" t="n">
        <f aca="false">INDEX(DailyBTC!$B:$B,$L814)</f>
        <v>28387.8897495617</v>
      </c>
      <c r="P814" s="8" t="n">
        <f aca="false">INDEX(DailyETH!$B:$B,$L814)</f>
        <v>1819.24090590298</v>
      </c>
      <c r="Q814" s="9" t="n">
        <f aca="false">LN(M814/M813)</f>
        <v>0.0106336052621113</v>
      </c>
      <c r="R814" s="9" t="n">
        <f aca="false">LN(N814/N813)</f>
        <v>0.0123154065629324</v>
      </c>
      <c r="S814" s="9" t="n">
        <f aca="false">LN(O814/O813)</f>
        <v>0.0375548530122858</v>
      </c>
      <c r="T814" s="9" t="n">
        <f aca="false">LN(P814/P813)</f>
        <v>0.0455293925181813</v>
      </c>
      <c r="U814" s="9" t="n">
        <f aca="false">M814/M813-1</f>
        <v>0.0106903429730181</v>
      </c>
      <c r="V814" s="9" t="n">
        <f aca="false">O814/O813-1</f>
        <v>0.0382689476991984</v>
      </c>
    </row>
    <row r="815" customFormat="false" ht="15" hidden="false" customHeight="false" outlineLevel="0" collapsed="false">
      <c r="A815" s="5" t="n">
        <v>45009</v>
      </c>
      <c r="B815" s="6" t="n">
        <v>3970.99</v>
      </c>
      <c r="C815" s="9" t="n">
        <f aca="false">B815/B814-1</f>
        <v>0.00563980226503769</v>
      </c>
      <c r="D815" s="9" t="n">
        <f aca="false">LN(B815/B814)</f>
        <v>0.00562395812421031</v>
      </c>
      <c r="E815" s="9" t="n">
        <f aca="false">B815/B810-1</f>
        <v>0.0138766902242737</v>
      </c>
      <c r="F815" s="9" t="n">
        <f aca="false">B815/B794-1</f>
        <v>-0.0103007736172589</v>
      </c>
      <c r="G815" s="0" t="n">
        <f aca="false">MAX(G814,B815)</f>
        <v>4796.56</v>
      </c>
      <c r="H815" s="9" t="n">
        <f aca="false">B815/G815-1</f>
        <v>-0.172117100588755</v>
      </c>
      <c r="I815" s="0" t="n">
        <f aca="false">IF(AND($A815&gt;=CrashTest!$B$3,$A815&lt;=CrashTest!$C$3),1,IF(AND($A815&gt;=CrashTest!$B$4,$A815&lt;=CrashTest!$C$4),2,IF(AND($A815&gt;=CrashTest!$B$5,$A815&lt;=CrashTest!$C$5),3,IF(AND($A815&gt;=CrashTest!$B$6,$A815&lt;=CrashTest!$C$6),4,IF(AND($A815&gt;=CrashTest!$B$7,$A815&lt;=CrashTest!$C$7),5,0)))))</f>
        <v>0</v>
      </c>
      <c r="J815" s="0" t="str">
        <f aca="false">IF(I815=0,"",IF(I814=I815,MAX(J814,B815),B815))</f>
        <v/>
      </c>
      <c r="K815" s="9" t="str">
        <f aca="false">IF(I815=0,"",B815/J815-1)</f>
        <v/>
      </c>
      <c r="L815" s="0" t="n">
        <f aca="false">MATCH($A815,DailyBTC!$A:$A,0)</f>
        <v>1181</v>
      </c>
      <c r="M815" s="8" t="n">
        <f aca="false">INDEX(DailyBTC!$F:$F,$L815)</f>
        <v>5137.7461141871</v>
      </c>
      <c r="N815" s="8" t="n">
        <f aca="false">INDEX(DailyETH!$F:$F,$L815)</f>
        <v>233.86980824919</v>
      </c>
      <c r="O815" s="8" t="n">
        <f aca="false">INDEX(DailyBTC!$B:$B,$L815)</f>
        <v>27464.1249453536</v>
      </c>
      <c r="P815" s="8" t="n">
        <f aca="false">INDEX(DailyETH!$B:$B,$L815)</f>
        <v>1751.13301110462</v>
      </c>
      <c r="Q815" s="9" t="n">
        <f aca="false">LN(M815/M814)</f>
        <v>-0.00891447708997917</v>
      </c>
      <c r="R815" s="9" t="n">
        <f aca="false">LN(N815/N814)</f>
        <v>-0.00984057380813991</v>
      </c>
      <c r="S815" s="9" t="n">
        <f aca="false">LN(O815/O814)</f>
        <v>-0.0330820313884545</v>
      </c>
      <c r="T815" s="9" t="n">
        <f aca="false">LN(P815/P814)</f>
        <v>-0.0381563160592276</v>
      </c>
      <c r="U815" s="9" t="n">
        <f aca="false">M815/M814-1</f>
        <v>-0.00887486094555423</v>
      </c>
      <c r="V815" s="9" t="n">
        <f aca="false">O815/O814-1</f>
        <v>-0.0325408056871279</v>
      </c>
    </row>
    <row r="816" customFormat="false" ht="15" hidden="false" customHeight="false" outlineLevel="0" collapsed="false">
      <c r="A816" s="5" t="n">
        <v>45012</v>
      </c>
      <c r="B816" s="6" t="n">
        <v>3977.53</v>
      </c>
      <c r="C816" s="9" t="n">
        <f aca="false">B816/B815-1</f>
        <v>0.00164694446473046</v>
      </c>
      <c r="D816" s="9" t="n">
        <f aca="false">LN(B816/B815)</f>
        <v>0.00164558973893031</v>
      </c>
      <c r="E816" s="9" t="n">
        <f aca="false">B816/B811-1</f>
        <v>0.00656954071419724</v>
      </c>
      <c r="F816" s="9" t="n">
        <f aca="false">B816/B795-1</f>
        <v>0.00188663086518015</v>
      </c>
      <c r="G816" s="0" t="n">
        <f aca="false">MAX(G815,B816)</f>
        <v>4796.56</v>
      </c>
      <c r="H816" s="9" t="n">
        <f aca="false">B816/G816-1</f>
        <v>-0.170753623430125</v>
      </c>
      <c r="I816" s="0" t="n">
        <f aca="false">IF(AND($A816&gt;=CrashTest!$B$3,$A816&lt;=CrashTest!$C$3),1,IF(AND($A816&gt;=CrashTest!$B$4,$A816&lt;=CrashTest!$C$4),2,IF(AND($A816&gt;=CrashTest!$B$5,$A816&lt;=CrashTest!$C$5),3,IF(AND($A816&gt;=CrashTest!$B$6,$A816&lt;=CrashTest!$C$6),4,IF(AND($A816&gt;=CrashTest!$B$7,$A816&lt;=CrashTest!$C$7),5,0)))))</f>
        <v>0</v>
      </c>
      <c r="J816" s="0" t="str">
        <f aca="false">IF(I816=0,"",IF(I815=I816,MAX(J815,B816),B816))</f>
        <v/>
      </c>
      <c r="K816" s="9" t="str">
        <f aca="false">IF(I816=0,"",B816/J816-1)</f>
        <v/>
      </c>
      <c r="L816" s="0" t="n">
        <f aca="false">MATCH($A816,DailyBTC!$A:$A,0)</f>
        <v>1184</v>
      </c>
      <c r="M816" s="8" t="n">
        <f aca="false">INDEX(DailyBTC!$F:$F,$L816)</f>
        <v>5168.73893442155</v>
      </c>
      <c r="N816" s="8" t="n">
        <f aca="false">INDEX(DailyETH!$F:$F,$L816)</f>
        <v>233.067137463868</v>
      </c>
      <c r="O816" s="8" t="n">
        <f aca="false">INDEX(DailyBTC!$B:$B,$L816)</f>
        <v>27154.9963702513</v>
      </c>
      <c r="P816" s="8" t="n">
        <f aca="false">INDEX(DailyETH!$B:$B,$L816)</f>
        <v>1714.87305932203</v>
      </c>
      <c r="Q816" s="9" t="n">
        <f aca="false">LN(M816/M815)</f>
        <v>0.0060142548131594</v>
      </c>
      <c r="R816" s="9" t="n">
        <f aca="false">LN(N816/N815)</f>
        <v>-0.00343802983818345</v>
      </c>
      <c r="S816" s="9" t="n">
        <f aca="false">LN(O816/O815)</f>
        <v>-0.0113195477490395</v>
      </c>
      <c r="T816" s="9" t="n">
        <f aca="false">LN(P816/P815)</f>
        <v>-0.0209239533663659</v>
      </c>
      <c r="U816" s="9" t="n">
        <f aca="false">M816/M815-1</f>
        <v>0.00603237675541557</v>
      </c>
      <c r="V816" s="9" t="n">
        <f aca="false">O816/O815-1</f>
        <v>-0.0112557227189063</v>
      </c>
    </row>
    <row r="817" customFormat="false" ht="15" hidden="false" customHeight="false" outlineLevel="0" collapsed="false">
      <c r="A817" s="5" t="n">
        <v>45013</v>
      </c>
      <c r="B817" s="6" t="n">
        <v>3971.27</v>
      </c>
      <c r="C817" s="9" t="n">
        <f aca="false">B817/B816-1</f>
        <v>-0.00157384105211034</v>
      </c>
      <c r="D817" s="9" t="n">
        <f aca="false">LN(B817/B816)</f>
        <v>-0.0015750808409301</v>
      </c>
      <c r="E817" s="9" t="n">
        <f aca="false">B817/B812-1</f>
        <v>-0.00789433581405341</v>
      </c>
      <c r="F817" s="9" t="n">
        <f aca="false">B817/B796-1</f>
        <v>-0.00275473100566515</v>
      </c>
      <c r="G817" s="0" t="n">
        <f aca="false">MAX(G816,B817)</f>
        <v>4796.56</v>
      </c>
      <c r="H817" s="9" t="n">
        <f aca="false">B817/G817-1</f>
        <v>-0.172058725419884</v>
      </c>
      <c r="I817" s="0" t="n">
        <f aca="false">IF(AND($A817&gt;=CrashTest!$B$3,$A817&lt;=CrashTest!$C$3),1,IF(AND($A817&gt;=CrashTest!$B$4,$A817&lt;=CrashTest!$C$4),2,IF(AND($A817&gt;=CrashTest!$B$5,$A817&lt;=CrashTest!$C$5),3,IF(AND($A817&gt;=CrashTest!$B$6,$A817&lt;=CrashTest!$C$6),4,IF(AND($A817&gt;=CrashTest!$B$7,$A817&lt;=CrashTest!$C$7),5,0)))))</f>
        <v>0</v>
      </c>
      <c r="J817" s="0" t="str">
        <f aca="false">IF(I817=0,"",IF(I816=I817,MAX(J816,B817),B817))</f>
        <v/>
      </c>
      <c r="K817" s="9" t="str">
        <f aca="false">IF(I817=0,"",B817/J817-1)</f>
        <v/>
      </c>
      <c r="L817" s="0" t="n">
        <f aca="false">MATCH($A817,DailyBTC!$A:$A,0)</f>
        <v>1185</v>
      </c>
      <c r="M817" s="8" t="n">
        <f aca="false">INDEX(DailyBTC!$F:$F,$L817)</f>
        <v>5180.91244958891</v>
      </c>
      <c r="N817" s="8" t="n">
        <f aca="false">INDEX(DailyETH!$F:$F,$L817)</f>
        <v>235.794162058977</v>
      </c>
      <c r="O817" s="8" t="n">
        <f aca="false">INDEX(DailyBTC!$B:$B,$L817)</f>
        <v>27283.9634029807</v>
      </c>
      <c r="P817" s="8" t="n">
        <f aca="false">INDEX(DailyETH!$B:$B,$L817)</f>
        <v>1774.92046697838</v>
      </c>
      <c r="Q817" s="9" t="n">
        <f aca="false">LN(M817/M816)</f>
        <v>0.00235245040237886</v>
      </c>
      <c r="R817" s="9" t="n">
        <f aca="false">LN(N817/N816)</f>
        <v>0.0116326740951276</v>
      </c>
      <c r="S817" s="9" t="n">
        <f aca="false">LN(O817/O816)</f>
        <v>0.00473805063626978</v>
      </c>
      <c r="T817" s="9" t="n">
        <f aca="false">LN(P817/P816)</f>
        <v>0.0344165545969615</v>
      </c>
      <c r="U817" s="9" t="n">
        <f aca="false">M817/M816-1</f>
        <v>0.00235521958485574</v>
      </c>
      <c r="V817" s="9" t="n">
        <f aca="false">O817/O816-1</f>
        <v>0.00474929294671833</v>
      </c>
    </row>
    <row r="818" customFormat="false" ht="15" hidden="false" customHeight="false" outlineLevel="0" collapsed="false">
      <c r="A818" s="5" t="n">
        <v>45014</v>
      </c>
      <c r="B818" s="6" t="n">
        <v>4027.81</v>
      </c>
      <c r="C818" s="9" t="n">
        <f aca="false">B818/B817-1</f>
        <v>0.0142372591135833</v>
      </c>
      <c r="D818" s="9" t="n">
        <f aca="false">LN(B818/B817)</f>
        <v>0.0141368611458866</v>
      </c>
      <c r="E818" s="9" t="n">
        <f aca="false">B818/B813-1</f>
        <v>0.0230735819678585</v>
      </c>
      <c r="F818" s="9" t="n">
        <f aca="false">B818/B797-1</f>
        <v>0.0145233807286878</v>
      </c>
      <c r="G818" s="0" t="n">
        <f aca="false">MAX(G817,B818)</f>
        <v>4796.56</v>
      </c>
      <c r="H818" s="9" t="n">
        <f aca="false">B818/G818-1</f>
        <v>-0.160271110962857</v>
      </c>
      <c r="I818" s="0" t="n">
        <f aca="false">IF(AND($A818&gt;=CrashTest!$B$3,$A818&lt;=CrashTest!$C$3),1,IF(AND($A818&gt;=CrashTest!$B$4,$A818&lt;=CrashTest!$C$4),2,IF(AND($A818&gt;=CrashTest!$B$5,$A818&lt;=CrashTest!$C$5),3,IF(AND($A818&gt;=CrashTest!$B$6,$A818&lt;=CrashTest!$C$6),4,IF(AND($A818&gt;=CrashTest!$B$7,$A818&lt;=CrashTest!$C$7),5,0)))))</f>
        <v>0</v>
      </c>
      <c r="J818" s="0" t="str">
        <f aca="false">IF(I818=0,"",IF(I817=I818,MAX(J817,B818),B818))</f>
        <v/>
      </c>
      <c r="K818" s="9" t="str">
        <f aca="false">IF(I818=0,"",B818/J818-1)</f>
        <v/>
      </c>
      <c r="L818" s="0" t="n">
        <f aca="false">MATCH($A818,DailyBTC!$A:$A,0)</f>
        <v>1186</v>
      </c>
      <c r="M818" s="8" t="n">
        <f aca="false">INDEX(DailyBTC!$F:$F,$L818)</f>
        <v>5240.23232591628</v>
      </c>
      <c r="N818" s="8" t="n">
        <f aca="false">INDEX(DailyETH!$F:$F,$L818)</f>
        <v>236.798213155721</v>
      </c>
      <c r="O818" s="8" t="n">
        <f aca="false">INDEX(DailyBTC!$B:$B,$L818)</f>
        <v>28389.2917784921</v>
      </c>
      <c r="P818" s="8" t="n">
        <f aca="false">INDEX(DailyETH!$B:$B,$L818)</f>
        <v>1794.74885768556</v>
      </c>
      <c r="Q818" s="9" t="n">
        <f aca="false">LN(M818/M817)</f>
        <v>0.011384645028676</v>
      </c>
      <c r="R818" s="9" t="n">
        <f aca="false">LN(N818/N817)</f>
        <v>0.00424912740910432</v>
      </c>
      <c r="S818" s="9" t="n">
        <f aca="false">LN(O818/O817)</f>
        <v>0.0397129155575363</v>
      </c>
      <c r="T818" s="9" t="n">
        <f aca="false">LN(P818/P817)</f>
        <v>0.011109485411356</v>
      </c>
      <c r="U818" s="9" t="n">
        <f aca="false">M818/M817-1</f>
        <v>0.0114496967290141</v>
      </c>
      <c r="V818" s="9" t="n">
        <f aca="false">O818/O817-1</f>
        <v>0.040512016497964</v>
      </c>
    </row>
    <row r="819" customFormat="false" ht="15" hidden="false" customHeight="false" outlineLevel="0" collapsed="false">
      <c r="A819" s="5" t="n">
        <v>45015</v>
      </c>
      <c r="B819" s="6" t="n">
        <v>4050.83</v>
      </c>
      <c r="C819" s="9" t="n">
        <f aca="false">B819/B818-1</f>
        <v>0.00571526462271055</v>
      </c>
      <c r="D819" s="9" t="n">
        <f aca="false">LN(B819/B818)</f>
        <v>0.00569899446060917</v>
      </c>
      <c r="E819" s="9" t="n">
        <f aca="false">B819/B814-1</f>
        <v>0.0258590125407727</v>
      </c>
      <c r="F819" s="9" t="n">
        <f aca="false">B819/B798-1</f>
        <v>0.0251658277213842</v>
      </c>
      <c r="G819" s="0" t="n">
        <f aca="false">MAX(G818,B819)</f>
        <v>4796.56</v>
      </c>
      <c r="H819" s="9" t="n">
        <f aca="false">B819/G819-1</f>
        <v>-0.155471838150675</v>
      </c>
      <c r="I819" s="0" t="n">
        <f aca="false">IF(AND($A819&gt;=CrashTest!$B$3,$A819&lt;=CrashTest!$C$3),1,IF(AND($A819&gt;=CrashTest!$B$4,$A819&lt;=CrashTest!$C$4),2,IF(AND($A819&gt;=CrashTest!$B$5,$A819&lt;=CrashTest!$C$5),3,IF(AND($A819&gt;=CrashTest!$B$6,$A819&lt;=CrashTest!$C$6),4,IF(AND($A819&gt;=CrashTest!$B$7,$A819&lt;=CrashTest!$C$7),5,0)))))</f>
        <v>0</v>
      </c>
      <c r="J819" s="0" t="str">
        <f aca="false">IF(I819=0,"",IF(I818=I819,MAX(J818,B819),B819))</f>
        <v/>
      </c>
      <c r="K819" s="9" t="str">
        <f aca="false">IF(I819=0,"",B819/J819-1)</f>
        <v/>
      </c>
      <c r="L819" s="0" t="n">
        <f aca="false">MATCH($A819,DailyBTC!$A:$A,0)</f>
        <v>1187</v>
      </c>
      <c r="M819" s="8" t="n">
        <f aca="false">INDEX(DailyBTC!$F:$F,$L819)</f>
        <v>5212.37488121783</v>
      </c>
      <c r="N819" s="8" t="n">
        <f aca="false">INDEX(DailyETH!$F:$F,$L819)</f>
        <v>236.117305615687</v>
      </c>
      <c r="O819" s="8" t="n">
        <f aca="false">INDEX(DailyBTC!$B:$B,$L819)</f>
        <v>28021.5583009936</v>
      </c>
      <c r="P819" s="8" t="n">
        <f aca="false">INDEX(DailyETH!$B:$B,$L819)</f>
        <v>1791.79660169492</v>
      </c>
      <c r="Q819" s="9" t="n">
        <f aca="false">LN(M819/M818)</f>
        <v>-0.00533025112348216</v>
      </c>
      <c r="R819" s="9" t="n">
        <f aca="false">LN(N819/N818)</f>
        <v>-0.00287961795934224</v>
      </c>
      <c r="S819" s="9" t="n">
        <f aca="false">LN(O819/O818)</f>
        <v>-0.0130378707676423</v>
      </c>
      <c r="T819" s="9" t="n">
        <f aca="false">LN(P819/P818)</f>
        <v>-0.00164629540646551</v>
      </c>
      <c r="U819" s="9" t="n">
        <f aca="false">M819/M818-1</f>
        <v>-0.00531607054150429</v>
      </c>
      <c r="V819" s="9" t="n">
        <f aca="false">O819/O818-1</f>
        <v>-0.0129532459058065</v>
      </c>
    </row>
    <row r="820" customFormat="false" ht="15" hidden="false" customHeight="false" outlineLevel="0" collapsed="false">
      <c r="A820" s="5" t="n">
        <v>45016</v>
      </c>
      <c r="B820" s="6" t="n">
        <v>4109.31</v>
      </c>
      <c r="C820" s="9" t="n">
        <f aca="false">B820/B819-1</f>
        <v>0.0144365475717323</v>
      </c>
      <c r="D820" s="9" t="n">
        <f aca="false">LN(B820/B819)</f>
        <v>0.0143333328094269</v>
      </c>
      <c r="E820" s="9" t="n">
        <f aca="false">B820/B815-1</f>
        <v>0.0348326236026786</v>
      </c>
      <c r="F820" s="9" t="n">
        <f aca="false">B820/B799-1</f>
        <v>0.032139852060231</v>
      </c>
      <c r="G820" s="0" t="n">
        <f aca="false">MAX(G819,B820)</f>
        <v>4796.56</v>
      </c>
      <c r="H820" s="9" t="n">
        <f aca="false">B820/G820-1</f>
        <v>-0.143279767166469</v>
      </c>
      <c r="I820" s="0" t="n">
        <f aca="false">IF(AND($A820&gt;=CrashTest!$B$3,$A820&lt;=CrashTest!$C$3),1,IF(AND($A820&gt;=CrashTest!$B$4,$A820&lt;=CrashTest!$C$4),2,IF(AND($A820&gt;=CrashTest!$B$5,$A820&lt;=CrashTest!$C$5),3,IF(AND($A820&gt;=CrashTest!$B$6,$A820&lt;=CrashTest!$C$6),4,IF(AND($A820&gt;=CrashTest!$B$7,$A820&lt;=CrashTest!$C$7),5,0)))))</f>
        <v>0</v>
      </c>
      <c r="J820" s="0" t="str">
        <f aca="false">IF(I820=0,"",IF(I819=I820,MAX(J819,B820),B820))</f>
        <v/>
      </c>
      <c r="K820" s="9" t="str">
        <f aca="false">IF(I820=0,"",B820/J820-1)</f>
        <v/>
      </c>
      <c r="L820" s="0" t="n">
        <f aca="false">MATCH($A820,DailyBTC!$A:$A,0)</f>
        <v>1188</v>
      </c>
      <c r="M820" s="8" t="n">
        <f aca="false">INDEX(DailyBTC!$F:$F,$L820)</f>
        <v>5262.03996216855</v>
      </c>
      <c r="N820" s="8" t="n">
        <f aca="false">INDEX(DailyETH!$F:$F,$L820)</f>
        <v>238.544155110221</v>
      </c>
      <c r="O820" s="8" t="n">
        <f aca="false">INDEX(DailyBTC!$B:$B,$L820)</f>
        <v>28514.6813062537</v>
      </c>
      <c r="P820" s="8" t="n">
        <f aca="false">INDEX(DailyETH!$B:$B,$L820)</f>
        <v>1824.00190356517</v>
      </c>
      <c r="Q820" s="9" t="n">
        <f aca="false">LN(M820/M819)</f>
        <v>0.00948319383853849</v>
      </c>
      <c r="R820" s="9" t="n">
        <f aca="false">LN(N820/N819)</f>
        <v>0.010225690696249</v>
      </c>
      <c r="S820" s="9" t="n">
        <f aca="false">LN(O820/O819)</f>
        <v>0.0174449349464471</v>
      </c>
      <c r="T820" s="9" t="n">
        <f aca="false">LN(P820/P819)</f>
        <v>0.0178141306805835</v>
      </c>
      <c r="U820" s="9" t="n">
        <f aca="false">M820/M819-1</f>
        <v>0.00952830179764685</v>
      </c>
      <c r="V820" s="9" t="n">
        <f aca="false">O820/O819-1</f>
        <v>0.0175979865203504</v>
      </c>
    </row>
    <row r="821" customFormat="false" ht="15" hidden="false" customHeight="false" outlineLevel="0" collapsed="false">
      <c r="A821" s="5" t="n">
        <v>45019</v>
      </c>
      <c r="B821" s="6" t="n">
        <v>4124.51</v>
      </c>
      <c r="C821" s="9" t="n">
        <f aca="false">B821/B820-1</f>
        <v>0.00369891782318676</v>
      </c>
      <c r="D821" s="9" t="n">
        <f aca="false">LN(B821/B820)</f>
        <v>0.00369209364951691</v>
      </c>
      <c r="E821" s="9" t="n">
        <f aca="false">B821/B816-1</f>
        <v>0.0369525811244666</v>
      </c>
      <c r="F821" s="9" t="n">
        <f aca="false">B821/B800-1</f>
        <v>0.0194950613499967</v>
      </c>
      <c r="G821" s="0" t="n">
        <f aca="false">MAX(G820,B821)</f>
        <v>4796.56</v>
      </c>
      <c r="H821" s="9" t="n">
        <f aca="false">B821/G821-1</f>
        <v>-0.140110829427757</v>
      </c>
      <c r="I821" s="0" t="n">
        <f aca="false">IF(AND($A821&gt;=CrashTest!$B$3,$A821&lt;=CrashTest!$C$3),1,IF(AND($A821&gt;=CrashTest!$B$4,$A821&lt;=CrashTest!$C$4),2,IF(AND($A821&gt;=CrashTest!$B$5,$A821&lt;=CrashTest!$C$5),3,IF(AND($A821&gt;=CrashTest!$B$6,$A821&lt;=CrashTest!$C$6),4,IF(AND($A821&gt;=CrashTest!$B$7,$A821&lt;=CrashTest!$C$7),5,0)))))</f>
        <v>0</v>
      </c>
      <c r="J821" s="0" t="str">
        <f aca="false">IF(I821=0,"",IF(I820=I821,MAX(J820,B821),B821))</f>
        <v/>
      </c>
      <c r="K821" s="9" t="str">
        <f aca="false">IF(I821=0,"",B821/J821-1)</f>
        <v/>
      </c>
      <c r="L821" s="0" t="n">
        <f aca="false">MATCH($A821,DailyBTC!$A:$A,0)</f>
        <v>1191</v>
      </c>
      <c r="M821" s="8" t="n">
        <f aca="false">INDEX(DailyBTC!$F:$F,$L821)</f>
        <v>5264.12136630427</v>
      </c>
      <c r="N821" s="8" t="n">
        <f aca="false">INDEX(DailyETH!$F:$F,$L821)</f>
        <v>238.250669549393</v>
      </c>
      <c r="O821" s="8" t="n">
        <f aca="false">INDEX(DailyBTC!$B:$B,$L821)</f>
        <v>27850.9799436002</v>
      </c>
      <c r="P821" s="8" t="n">
        <f aca="false">INDEX(DailyETH!$B:$B,$L821)</f>
        <v>1811.18531180596</v>
      </c>
      <c r="Q821" s="9" t="n">
        <f aca="false">LN(M821/M820)</f>
        <v>0.000395472594024969</v>
      </c>
      <c r="R821" s="9" t="n">
        <f aca="false">LN(N821/N820)</f>
        <v>-0.0012310771120627</v>
      </c>
      <c r="S821" s="9" t="n">
        <f aca="false">LN(O821/O820)</f>
        <v>-0.0235509359526157</v>
      </c>
      <c r="T821" s="9" t="n">
        <f aca="false">LN(P821/P820)</f>
        <v>-0.00705143592677662</v>
      </c>
      <c r="U821" s="9" t="n">
        <f aca="false">M821/M820-1</f>
        <v>0.000395550803620859</v>
      </c>
      <c r="V821" s="9" t="n">
        <f aca="false">O821/O820-1</f>
        <v>-0.0232757769769617</v>
      </c>
    </row>
    <row r="822" customFormat="false" ht="15" hidden="false" customHeight="false" outlineLevel="0" collapsed="false">
      <c r="A822" s="5" t="n">
        <v>45020</v>
      </c>
      <c r="B822" s="6" t="n">
        <v>4100.6</v>
      </c>
      <c r="C822" s="9" t="n">
        <f aca="false">B822/B821-1</f>
        <v>-0.00579705225590432</v>
      </c>
      <c r="D822" s="9" t="n">
        <f aca="false">LN(B822/B821)</f>
        <v>-0.00581392038520821</v>
      </c>
      <c r="E822" s="9" t="n">
        <f aca="false">B822/B817-1</f>
        <v>0.0325664082270911</v>
      </c>
      <c r="F822" s="9" t="n">
        <f aca="false">B822/B801-1</f>
        <v>0.0128889789102911</v>
      </c>
      <c r="G822" s="0" t="n">
        <f aca="false">MAX(G821,B822)</f>
        <v>4796.56</v>
      </c>
      <c r="H822" s="9" t="n">
        <f aca="false">B822/G822-1</f>
        <v>-0.14509565188385</v>
      </c>
      <c r="I822" s="0" t="n">
        <f aca="false">IF(AND($A822&gt;=CrashTest!$B$3,$A822&lt;=CrashTest!$C$3),1,IF(AND($A822&gt;=CrashTest!$B$4,$A822&lt;=CrashTest!$C$4),2,IF(AND($A822&gt;=CrashTest!$B$5,$A822&lt;=CrashTest!$C$5),3,IF(AND($A822&gt;=CrashTest!$B$6,$A822&lt;=CrashTest!$C$6),4,IF(AND($A822&gt;=CrashTest!$B$7,$A822&lt;=CrashTest!$C$7),5,0)))))</f>
        <v>0</v>
      </c>
      <c r="J822" s="0" t="str">
        <f aca="false">IF(I822=0,"",IF(I821=I822,MAX(J821,B822),B822))</f>
        <v/>
      </c>
      <c r="K822" s="9" t="str">
        <f aca="false">IF(I822=0,"",B822/J822-1)</f>
        <v/>
      </c>
      <c r="L822" s="0" t="n">
        <f aca="false">MATCH($A822,DailyBTC!$A:$A,0)</f>
        <v>1192</v>
      </c>
      <c r="M822" s="8" t="n">
        <f aca="false">INDEX(DailyBTC!$F:$F,$L822)</f>
        <v>5253.74836104547</v>
      </c>
      <c r="N822" s="8" t="n">
        <f aca="false">INDEX(DailyETH!$F:$F,$L822)</f>
        <v>240.21531178064</v>
      </c>
      <c r="O822" s="8" t="n">
        <f aca="false">INDEX(DailyBTC!$B:$B,$L822)</f>
        <v>28113.9585187025</v>
      </c>
      <c r="P822" s="8" t="n">
        <f aca="false">INDEX(DailyETH!$B:$B,$L822)</f>
        <v>1868.19117066043</v>
      </c>
      <c r="Q822" s="9" t="n">
        <f aca="false">LN(M822/M821)</f>
        <v>-0.00197245428794487</v>
      </c>
      <c r="R822" s="9" t="n">
        <f aca="false">LN(N822/N821)</f>
        <v>0.00821230076742782</v>
      </c>
      <c r="S822" s="9" t="n">
        <f aca="false">LN(O822/O821)</f>
        <v>0.00939804520182612</v>
      </c>
      <c r="T822" s="9" t="n">
        <f aca="false">LN(P822/P821)</f>
        <v>0.0309891749781991</v>
      </c>
      <c r="U822" s="9" t="n">
        <f aca="false">M822/M821-1</f>
        <v>-0.0019705102783526</v>
      </c>
      <c r="V822" s="9" t="n">
        <f aca="false">O822/O821-1</f>
        <v>0.00944234549860901</v>
      </c>
    </row>
    <row r="823" customFormat="false" ht="15" hidden="false" customHeight="false" outlineLevel="0" collapsed="false">
      <c r="A823" s="5" t="n">
        <v>45021</v>
      </c>
      <c r="B823" s="6" t="n">
        <v>4090.38</v>
      </c>
      <c r="C823" s="9" t="n">
        <f aca="false">B823/B822-1</f>
        <v>-0.00249231819733708</v>
      </c>
      <c r="D823" s="9" t="n">
        <f aca="false">LN(B823/B822)</f>
        <v>-0.00249542919247034</v>
      </c>
      <c r="E823" s="9" t="n">
        <f aca="false">B823/B818-1</f>
        <v>0.0155344964136839</v>
      </c>
      <c r="F823" s="9" t="n">
        <f aca="false">B823/B802-1</f>
        <v>0.0260914064675382</v>
      </c>
      <c r="G823" s="0" t="n">
        <f aca="false">MAX(G822,B823)</f>
        <v>4796.56</v>
      </c>
      <c r="H823" s="9" t="n">
        <f aca="false">B823/G823-1</f>
        <v>-0.147226345547643</v>
      </c>
      <c r="I823" s="0" t="n">
        <f aca="false">IF(AND($A823&gt;=CrashTest!$B$3,$A823&lt;=CrashTest!$C$3),1,IF(AND($A823&gt;=CrashTest!$B$4,$A823&lt;=CrashTest!$C$4),2,IF(AND($A823&gt;=CrashTest!$B$5,$A823&lt;=CrashTest!$C$5),3,IF(AND($A823&gt;=CrashTest!$B$6,$A823&lt;=CrashTest!$C$6),4,IF(AND($A823&gt;=CrashTest!$B$7,$A823&lt;=CrashTest!$C$7),5,0)))))</f>
        <v>0</v>
      </c>
      <c r="J823" s="0" t="str">
        <f aca="false">IF(I823=0,"",IF(I822=I823,MAX(J822,B823),B823))</f>
        <v/>
      </c>
      <c r="K823" s="9" t="str">
        <f aca="false">IF(I823=0,"",B823/J823-1)</f>
        <v/>
      </c>
      <c r="L823" s="0" t="n">
        <f aca="false">MATCH($A823,DailyBTC!$A:$A,0)</f>
        <v>1193</v>
      </c>
      <c r="M823" s="8" t="n">
        <f aca="false">INDEX(DailyBTC!$F:$F,$L823)</f>
        <v>5288.66613498405</v>
      </c>
      <c r="N823" s="8" t="n">
        <f aca="false">INDEX(DailyETH!$F:$F,$L823)</f>
        <v>243.244748566249</v>
      </c>
      <c r="O823" s="8" t="n">
        <f aca="false">INDEX(DailyBTC!$B:$B,$L823)</f>
        <v>28190.3116063705</v>
      </c>
      <c r="P823" s="8" t="n">
        <f aca="false">INDEX(DailyETH!$B:$B,$L823)</f>
        <v>1911.12547106955</v>
      </c>
      <c r="Q823" s="9" t="n">
        <f aca="false">LN(M823/M822)</f>
        <v>0.00662427030109266</v>
      </c>
      <c r="R823" s="9" t="n">
        <f aca="false">LN(N823/N822)</f>
        <v>0.0125324786265593</v>
      </c>
      <c r="S823" s="9" t="n">
        <f aca="false">LN(O823/O822)</f>
        <v>0.00271216141517078</v>
      </c>
      <c r="T823" s="9" t="n">
        <f aca="false">LN(P823/P822)</f>
        <v>0.0227216460624268</v>
      </c>
      <c r="U823" s="9" t="n">
        <f aca="false">M823/M822-1</f>
        <v>0.00664625930649421</v>
      </c>
      <c r="V823" s="9" t="n">
        <f aca="false">O823/O822-1</f>
        <v>0.0027158426522258</v>
      </c>
    </row>
    <row r="824" customFormat="false" ht="15" hidden="false" customHeight="false" outlineLevel="0" collapsed="false">
      <c r="A824" s="5" t="n">
        <v>45022</v>
      </c>
      <c r="B824" s="6" t="n">
        <v>4105.02</v>
      </c>
      <c r="C824" s="9" t="n">
        <f aca="false">B824/B823-1</f>
        <v>0.00357912956742412</v>
      </c>
      <c r="D824" s="9" t="n">
        <f aca="false">LN(B824/B823)</f>
        <v>0.00357273972537016</v>
      </c>
      <c r="E824" s="9" t="n">
        <f aca="false">B824/B819-1</f>
        <v>0.0133775053507554</v>
      </c>
      <c r="F824" s="9" t="n">
        <f aca="false">B824/B803-1</f>
        <v>0.0283090473220258</v>
      </c>
      <c r="G824" s="0" t="n">
        <f aca="false">MAX(G823,B824)</f>
        <v>4796.56</v>
      </c>
      <c r="H824" s="9" t="n">
        <f aca="false">B824/G824-1</f>
        <v>-0.144174158146672</v>
      </c>
      <c r="I824" s="0" t="n">
        <f aca="false">IF(AND($A824&gt;=CrashTest!$B$3,$A824&lt;=CrashTest!$C$3),1,IF(AND($A824&gt;=CrashTest!$B$4,$A824&lt;=CrashTest!$C$4),2,IF(AND($A824&gt;=CrashTest!$B$5,$A824&lt;=CrashTest!$C$5),3,IF(AND($A824&gt;=CrashTest!$B$6,$A824&lt;=CrashTest!$C$6),4,IF(AND($A824&gt;=CrashTest!$B$7,$A824&lt;=CrashTest!$C$7),5,0)))))</f>
        <v>0</v>
      </c>
      <c r="J824" s="0" t="str">
        <f aca="false">IF(I824=0,"",IF(I823=I824,MAX(J823,B824),B824))</f>
        <v/>
      </c>
      <c r="K824" s="9" t="str">
        <f aca="false">IF(I824=0,"",B824/J824-1)</f>
        <v/>
      </c>
      <c r="L824" s="0" t="n">
        <f aca="false">MATCH($A824,DailyBTC!$A:$A,0)</f>
        <v>1194</v>
      </c>
      <c r="M824" s="8" t="n">
        <f aca="false">INDEX(DailyBTC!$F:$F,$L824)</f>
        <v>5292.13807980086</v>
      </c>
      <c r="N824" s="8" t="n">
        <f aca="false">INDEX(DailyETH!$F:$F,$L824)</f>
        <v>241.996517206328</v>
      </c>
      <c r="O824" s="8" t="n">
        <f aca="false">INDEX(DailyBTC!$B:$B,$L824)</f>
        <v>28049.0744763296</v>
      </c>
      <c r="P824" s="8" t="n">
        <f aca="false">INDEX(DailyETH!$B:$B,$L824)</f>
        <v>1872.08796493279</v>
      </c>
      <c r="Q824" s="9" t="n">
        <f aca="false">LN(M824/M823)</f>
        <v>0.000656272410100208</v>
      </c>
      <c r="R824" s="9" t="n">
        <f aca="false">LN(N824/N823)</f>
        <v>-0.00514479786138069</v>
      </c>
      <c r="S824" s="9" t="n">
        <f aca="false">LN(O824/O823)</f>
        <v>-0.00502272292793582</v>
      </c>
      <c r="T824" s="9" t="n">
        <f aca="false">LN(P824/P823)</f>
        <v>-0.0206379536207616</v>
      </c>
      <c r="U824" s="9" t="n">
        <f aca="false">M824/M823-1</f>
        <v>0.000656487803954775</v>
      </c>
      <c r="V824" s="9" t="n">
        <f aca="false">O824/O823-1</f>
        <v>-0.00501013014730145</v>
      </c>
    </row>
    <row r="825" customFormat="false" ht="15" hidden="false" customHeight="false" outlineLevel="0" collapsed="false">
      <c r="A825" s="5" t="n">
        <v>45026</v>
      </c>
      <c r="B825" s="6" t="n">
        <v>4109.11</v>
      </c>
      <c r="C825" s="9" t="n">
        <f aca="false">B825/B824-1</f>
        <v>0.000996341065329531</v>
      </c>
      <c r="D825" s="9" t="n">
        <f aca="false">LN(B825/B824)</f>
        <v>0.000995845047011905</v>
      </c>
      <c r="E825" s="9" t="n">
        <f aca="false">B825/B820-1</f>
        <v>-4.86699713578842E-005</v>
      </c>
      <c r="F825" s="9" t="n">
        <f aca="false">B825/B804-1</f>
        <v>0.0486917862757508</v>
      </c>
      <c r="G825" s="0" t="n">
        <f aca="false">MAX(G824,B825)</f>
        <v>4796.56</v>
      </c>
      <c r="H825" s="9" t="n">
        <f aca="false">B825/G825-1</f>
        <v>-0.143321463715663</v>
      </c>
      <c r="I825" s="0" t="n">
        <f aca="false">IF(AND($A825&gt;=CrashTest!$B$3,$A825&lt;=CrashTest!$C$3),1,IF(AND($A825&gt;=CrashTest!$B$4,$A825&lt;=CrashTest!$C$4),2,IF(AND($A825&gt;=CrashTest!$B$5,$A825&lt;=CrashTest!$C$5),3,IF(AND($A825&gt;=CrashTest!$B$6,$A825&lt;=CrashTest!$C$6),4,IF(AND($A825&gt;=CrashTest!$B$7,$A825&lt;=CrashTest!$C$7),5,0)))))</f>
        <v>0</v>
      </c>
      <c r="J825" s="0" t="str">
        <f aca="false">IF(I825=0,"",IF(I824=I825,MAX(J824,B825),B825))</f>
        <v/>
      </c>
      <c r="K825" s="9" t="str">
        <f aca="false">IF(I825=0,"",B825/J825-1)</f>
        <v/>
      </c>
      <c r="L825" s="0" t="n">
        <f aca="false">MATCH($A825,DailyBTC!$A:$A,0)</f>
        <v>1198</v>
      </c>
      <c r="M825" s="8" t="n">
        <f aca="false">INDEX(DailyBTC!$F:$F,$L825)</f>
        <v>5326.53060244075</v>
      </c>
      <c r="N825" s="8" t="n">
        <f aca="false">INDEX(DailyETH!$F:$F,$L825)</f>
        <v>245.649879646253</v>
      </c>
      <c r="O825" s="8" t="n">
        <f aca="false">INDEX(DailyBTC!$B:$B,$L825)</f>
        <v>29687.5651846873</v>
      </c>
      <c r="P825" s="8" t="n">
        <f aca="false">INDEX(DailyETH!$B:$B,$L825)</f>
        <v>1912.11599473992</v>
      </c>
      <c r="Q825" s="9" t="n">
        <f aca="false">LN(M825/M824)</f>
        <v>0.00647776928209511</v>
      </c>
      <c r="R825" s="9" t="n">
        <f aca="false">LN(N825/N824)</f>
        <v>0.0149839343308592</v>
      </c>
      <c r="S825" s="9" t="n">
        <f aca="false">LN(O825/O824)</f>
        <v>0.0567726415591085</v>
      </c>
      <c r="T825" s="9" t="n">
        <f aca="false">LN(P825/P824)</f>
        <v>0.0211561127281004</v>
      </c>
      <c r="U825" s="9" t="n">
        <f aca="false">M825/M824-1</f>
        <v>0.00649879540580534</v>
      </c>
      <c r="V825" s="9" t="n">
        <f aca="false">O825/O824-1</f>
        <v>0.0584151434208786</v>
      </c>
    </row>
    <row r="826" customFormat="false" ht="15" hidden="false" customHeight="false" outlineLevel="0" collapsed="false">
      <c r="A826" s="5" t="n">
        <v>45027</v>
      </c>
      <c r="B826" s="6" t="n">
        <v>4108.94</v>
      </c>
      <c r="C826" s="9" t="n">
        <f aca="false">B826/B825-1</f>
        <v>-4.13714892032457E-005</v>
      </c>
      <c r="D826" s="9" t="n">
        <f aca="false">LN(B826/B825)</f>
        <v>-4.13723450269097E-005</v>
      </c>
      <c r="E826" s="9" t="n">
        <f aca="false">B826/B821-1</f>
        <v>-0.0037749938780608</v>
      </c>
      <c r="F826" s="9" t="n">
        <f aca="false">B826/B805-1</f>
        <v>0.0640539259734978</v>
      </c>
      <c r="G826" s="0" t="n">
        <f aca="false">MAX(G825,B826)</f>
        <v>4796.56</v>
      </c>
      <c r="H826" s="9" t="n">
        <f aca="false">B826/G826-1</f>
        <v>-0.143356905782478</v>
      </c>
      <c r="I826" s="0" t="n">
        <f aca="false">IF(AND($A826&gt;=CrashTest!$B$3,$A826&lt;=CrashTest!$C$3),1,IF(AND($A826&gt;=CrashTest!$B$4,$A826&lt;=CrashTest!$C$4),2,IF(AND($A826&gt;=CrashTest!$B$5,$A826&lt;=CrashTest!$C$5),3,IF(AND($A826&gt;=CrashTest!$B$6,$A826&lt;=CrashTest!$C$6),4,IF(AND($A826&gt;=CrashTest!$B$7,$A826&lt;=CrashTest!$C$7),5,0)))))</f>
        <v>0</v>
      </c>
      <c r="J826" s="0" t="str">
        <f aca="false">IF(I826=0,"",IF(I825=I826,MAX(J825,B826),B826))</f>
        <v/>
      </c>
      <c r="K826" s="9" t="str">
        <f aca="false">IF(I826=0,"",B826/J826-1)</f>
        <v/>
      </c>
      <c r="L826" s="0" t="n">
        <f aca="false">MATCH($A826,DailyBTC!$A:$A,0)</f>
        <v>1199</v>
      </c>
      <c r="M826" s="8" t="n">
        <f aca="false">INDEX(DailyBTC!$F:$F,$L826)</f>
        <v>5322.39317281857</v>
      </c>
      <c r="N826" s="8" t="n">
        <f aca="false">INDEX(DailyETH!$F:$F,$L826)</f>
        <v>245.591515013515</v>
      </c>
      <c r="O826" s="8" t="n">
        <f aca="false">INDEX(DailyBTC!$B:$B,$L826)</f>
        <v>30247.0959193454</v>
      </c>
      <c r="P826" s="8" t="n">
        <f aca="false">INDEX(DailyETH!$B:$B,$L826)</f>
        <v>1891.72326592636</v>
      </c>
      <c r="Q826" s="9" t="n">
        <f aca="false">LN(M826/M825)</f>
        <v>-0.000777060652830831</v>
      </c>
      <c r="R826" s="9" t="n">
        <f aca="false">LN(N826/N825)</f>
        <v>-0.00023762098897538</v>
      </c>
      <c r="S826" s="9" t="n">
        <f aca="false">LN(O826/O825)</f>
        <v>0.0186718997148522</v>
      </c>
      <c r="T826" s="9" t="n">
        <f aca="false">LN(P826/P825)</f>
        <v>-0.0107222849287913</v>
      </c>
      <c r="U826" s="9" t="n">
        <f aca="false">M826/M825-1</f>
        <v>-0.000776758819387768</v>
      </c>
      <c r="V826" s="9" t="n">
        <f aca="false">O826/O825-1</f>
        <v>0.018847309679229</v>
      </c>
    </row>
    <row r="827" customFormat="false" ht="15" hidden="false" customHeight="false" outlineLevel="0" collapsed="false">
      <c r="A827" s="5" t="n">
        <v>45028</v>
      </c>
      <c r="B827" s="6" t="n">
        <v>4091.95</v>
      </c>
      <c r="C827" s="9" t="n">
        <f aca="false">B827/B826-1</f>
        <v>-0.00413488636972059</v>
      </c>
      <c r="D827" s="9" t="n">
        <f aca="false">LN(B827/B826)</f>
        <v>-0.00414345865079835</v>
      </c>
      <c r="E827" s="9" t="n">
        <f aca="false">B827/B822-1</f>
        <v>-0.00210944739794194</v>
      </c>
      <c r="F827" s="9" t="n">
        <f aca="false">B827/B806-1</f>
        <v>0.0612564060003733</v>
      </c>
      <c r="G827" s="0" t="n">
        <f aca="false">MAX(G826,B827)</f>
        <v>4796.56</v>
      </c>
      <c r="H827" s="9" t="n">
        <f aca="false">B827/G827-1</f>
        <v>-0.146899027636473</v>
      </c>
      <c r="I827" s="0" t="n">
        <f aca="false">IF(AND($A827&gt;=CrashTest!$B$3,$A827&lt;=CrashTest!$C$3),1,IF(AND($A827&gt;=CrashTest!$B$4,$A827&lt;=CrashTest!$C$4),2,IF(AND($A827&gt;=CrashTest!$B$5,$A827&lt;=CrashTest!$C$5),3,IF(AND($A827&gt;=CrashTest!$B$6,$A827&lt;=CrashTest!$C$6),4,IF(AND($A827&gt;=CrashTest!$B$7,$A827&lt;=CrashTest!$C$7),5,0)))))</f>
        <v>0</v>
      </c>
      <c r="J827" s="0" t="str">
        <f aca="false">IF(I827=0,"",IF(I826=I827,MAX(J826,B827),B827))</f>
        <v/>
      </c>
      <c r="K827" s="9" t="str">
        <f aca="false">IF(I827=0,"",B827/J827-1)</f>
        <v/>
      </c>
      <c r="L827" s="0" t="n">
        <f aca="false">MATCH($A827,DailyBTC!$A:$A,0)</f>
        <v>1200</v>
      </c>
      <c r="M827" s="8" t="n">
        <f aca="false">INDEX(DailyBTC!$F:$F,$L827)</f>
        <v>5314.88350360861</v>
      </c>
      <c r="N827" s="8" t="n">
        <f aca="false">INDEX(DailyETH!$F:$F,$L827)</f>
        <v>246.763720066937</v>
      </c>
      <c r="O827" s="8" t="n">
        <f aca="false">INDEX(DailyBTC!$B:$B,$L827)</f>
        <v>29913.0035463472</v>
      </c>
      <c r="P827" s="8" t="n">
        <f aca="false">INDEX(DailyETH!$B:$B,$L827)</f>
        <v>1921.77945996493</v>
      </c>
      <c r="Q827" s="9" t="n">
        <f aca="false">LN(M827/M826)</f>
        <v>-0.00141195358285902</v>
      </c>
      <c r="R827" s="9" t="n">
        <f aca="false">LN(N827/N826)</f>
        <v>0.00476163219033032</v>
      </c>
      <c r="S827" s="9" t="n">
        <f aca="false">LN(O827/O826)</f>
        <v>-0.0111068901318893</v>
      </c>
      <c r="T827" s="9" t="n">
        <f aca="false">LN(P827/P826)</f>
        <v>0.0157633643236551</v>
      </c>
      <c r="U827" s="9" t="n">
        <f aca="false">M827/M826-1</f>
        <v>-0.00141095724538154</v>
      </c>
      <c r="V827" s="9" t="n">
        <f aca="false">O827/O826-1</f>
        <v>-0.0110454363582231</v>
      </c>
    </row>
    <row r="828" customFormat="false" ht="15" hidden="false" customHeight="false" outlineLevel="0" collapsed="false">
      <c r="A828" s="5" t="n">
        <v>45029</v>
      </c>
      <c r="B828" s="6" t="n">
        <v>4146.22</v>
      </c>
      <c r="C828" s="9" t="n">
        <f aca="false">B828/B827-1</f>
        <v>0.0132626253986488</v>
      </c>
      <c r="D828" s="9" t="n">
        <f aca="false">LN(B828/B827)</f>
        <v>0.01317544674833</v>
      </c>
      <c r="E828" s="9" t="n">
        <f aca="false">B828/B823-1</f>
        <v>0.0136515433773881</v>
      </c>
      <c r="F828" s="9" t="n">
        <f aca="false">B828/B807-1</f>
        <v>0.0579007932559215</v>
      </c>
      <c r="G828" s="0" t="n">
        <f aca="false">MAX(G827,B828)</f>
        <v>4796.56</v>
      </c>
      <c r="H828" s="9" t="n">
        <f aca="false">B828/G828-1</f>
        <v>-0.135584669012793</v>
      </c>
      <c r="I828" s="0" t="n">
        <f aca="false">IF(AND($A828&gt;=CrashTest!$B$3,$A828&lt;=CrashTest!$C$3),1,IF(AND($A828&gt;=CrashTest!$B$4,$A828&lt;=CrashTest!$C$4),2,IF(AND($A828&gt;=CrashTest!$B$5,$A828&lt;=CrashTest!$C$5),3,IF(AND($A828&gt;=CrashTest!$B$6,$A828&lt;=CrashTest!$C$6),4,IF(AND($A828&gt;=CrashTest!$B$7,$A828&lt;=CrashTest!$C$7),5,0)))))</f>
        <v>0</v>
      </c>
      <c r="J828" s="0" t="str">
        <f aca="false">IF(I828=0,"",IF(I827=I828,MAX(J827,B828),B828))</f>
        <v/>
      </c>
      <c r="K828" s="9" t="str">
        <f aca="false">IF(I828=0,"",B828/J828-1)</f>
        <v/>
      </c>
      <c r="L828" s="0" t="n">
        <f aca="false">MATCH($A828,DailyBTC!$A:$A,0)</f>
        <v>1201</v>
      </c>
      <c r="M828" s="8" t="n">
        <f aca="false">INDEX(DailyBTC!$F:$F,$L828)</f>
        <v>5299.31654936397</v>
      </c>
      <c r="N828" s="8" t="n">
        <f aca="false">INDEX(DailyETH!$F:$F,$L828)</f>
        <v>245.124040416195</v>
      </c>
      <c r="O828" s="8" t="n">
        <f aca="false">INDEX(DailyBTC!$B:$B,$L828)</f>
        <v>30370.82207218</v>
      </c>
      <c r="P828" s="8" t="n">
        <f aca="false">INDEX(DailyETH!$B:$B,$L828)</f>
        <v>2010.86303623612</v>
      </c>
      <c r="Q828" s="9" t="n">
        <f aca="false">LN(M828/M827)</f>
        <v>-0.00293323384301646</v>
      </c>
      <c r="R828" s="9" t="n">
        <f aca="false">LN(N828/N827)</f>
        <v>-0.00666691003841108</v>
      </c>
      <c r="S828" s="9" t="n">
        <f aca="false">LN(O828/O827)</f>
        <v>0.0151890601815893</v>
      </c>
      <c r="T828" s="9" t="n">
        <f aca="false">LN(P828/P827)</f>
        <v>0.0453124422903708</v>
      </c>
      <c r="U828" s="9" t="n">
        <f aca="false">M828/M827-1</f>
        <v>-0.00292893611573419</v>
      </c>
      <c r="V828" s="9" t="n">
        <f aca="false">O828/O827-1</f>
        <v>0.0153050002191673</v>
      </c>
    </row>
    <row r="829" customFormat="false" ht="15" hidden="false" customHeight="false" outlineLevel="0" collapsed="false">
      <c r="A829" s="5" t="n">
        <v>45030</v>
      </c>
      <c r="B829" s="6" t="n">
        <v>4137.64</v>
      </c>
      <c r="C829" s="9" t="n">
        <f aca="false">B829/B828-1</f>
        <v>-0.0020693547375682</v>
      </c>
      <c r="D829" s="9" t="n">
        <f aca="false">LN(B829/B828)</f>
        <v>-0.0020714988104921</v>
      </c>
      <c r="E829" s="9" t="n">
        <f aca="false">B829/B824-1</f>
        <v>0.00794636810539284</v>
      </c>
      <c r="F829" s="9" t="n">
        <f aca="false">B829/B808-1</f>
        <v>0.0631332012651822</v>
      </c>
      <c r="G829" s="0" t="n">
        <f aca="false">MAX(G828,B829)</f>
        <v>4796.56</v>
      </c>
      <c r="H829" s="9" t="n">
        <f aca="false">B829/G829-1</f>
        <v>-0.137373450973197</v>
      </c>
      <c r="I829" s="0" t="n">
        <f aca="false">IF(AND($A829&gt;=CrashTest!$B$3,$A829&lt;=CrashTest!$C$3),1,IF(AND($A829&gt;=CrashTest!$B$4,$A829&lt;=CrashTest!$C$4),2,IF(AND($A829&gt;=CrashTest!$B$5,$A829&lt;=CrashTest!$C$5),3,IF(AND($A829&gt;=CrashTest!$B$6,$A829&lt;=CrashTest!$C$6),4,IF(AND($A829&gt;=CrashTest!$B$7,$A829&lt;=CrashTest!$C$7),5,0)))))</f>
        <v>0</v>
      </c>
      <c r="J829" s="0" t="str">
        <f aca="false">IF(I829=0,"",IF(I828=I829,MAX(J828,B829),B829))</f>
        <v/>
      </c>
      <c r="K829" s="9" t="str">
        <f aca="false">IF(I829=0,"",B829/J829-1)</f>
        <v/>
      </c>
      <c r="L829" s="0" t="n">
        <f aca="false">MATCH($A829,DailyBTC!$A:$A,0)</f>
        <v>1202</v>
      </c>
      <c r="M829" s="8" t="n">
        <f aca="false">INDEX(DailyBTC!$F:$F,$L829)</f>
        <v>5312.22901428083</v>
      </c>
      <c r="N829" s="8" t="n">
        <f aca="false">INDEX(DailyETH!$F:$F,$L829)</f>
        <v>244.877404004876</v>
      </c>
      <c r="O829" s="8" t="n">
        <f aca="false">INDEX(DailyBTC!$B:$B,$L829)</f>
        <v>30458.9700414962</v>
      </c>
      <c r="P829" s="8" t="n">
        <f aca="false">INDEX(DailyETH!$B:$B,$L829)</f>
        <v>2102.23098217417</v>
      </c>
      <c r="Q829" s="9" t="n">
        <f aca="false">LN(M829/M828)</f>
        <v>0.00243366458024218</v>
      </c>
      <c r="R829" s="9" t="n">
        <f aca="false">LN(N829/N828)</f>
        <v>-0.00100667634741105</v>
      </c>
      <c r="S829" s="9" t="n">
        <f aca="false">LN(O829/O828)</f>
        <v>0.00289818616677966</v>
      </c>
      <c r="T829" s="9" t="n">
        <f aca="false">LN(P829/P828)</f>
        <v>0.0444351520957276</v>
      </c>
      <c r="U829" s="9" t="n">
        <f aca="false">M829/M828-1</f>
        <v>0.00243662834566938</v>
      </c>
      <c r="V829" s="9" t="n">
        <f aca="false">O829/O828-1</f>
        <v>0.00290238996846059</v>
      </c>
    </row>
    <row r="830" customFormat="false" ht="15" hidden="false" customHeight="false" outlineLevel="0" collapsed="false">
      <c r="A830" s="5" t="n">
        <v>45033</v>
      </c>
      <c r="B830" s="6" t="n">
        <v>4151.32</v>
      </c>
      <c r="C830" s="9" t="n">
        <f aca="false">B830/B829-1</f>
        <v>0.00330623253835505</v>
      </c>
      <c r="D830" s="9" t="n">
        <f aca="false">LN(B830/B829)</f>
        <v>0.00330077896876298</v>
      </c>
      <c r="E830" s="9" t="n">
        <f aca="false">B830/B825-1</f>
        <v>0.0102722974074678</v>
      </c>
      <c r="F830" s="9" t="n">
        <f aca="false">B830/B809-1</f>
        <v>0.0482390134030926</v>
      </c>
      <c r="G830" s="0" t="n">
        <f aca="false">MAX(G829,B830)</f>
        <v>4796.56</v>
      </c>
      <c r="H830" s="9" t="n">
        <f aca="false">B830/G830-1</f>
        <v>-0.134521407008356</v>
      </c>
      <c r="I830" s="0" t="n">
        <f aca="false">IF(AND($A830&gt;=CrashTest!$B$3,$A830&lt;=CrashTest!$C$3),1,IF(AND($A830&gt;=CrashTest!$B$4,$A830&lt;=CrashTest!$C$4),2,IF(AND($A830&gt;=CrashTest!$B$5,$A830&lt;=CrashTest!$C$5),3,IF(AND($A830&gt;=CrashTest!$B$6,$A830&lt;=CrashTest!$C$6),4,IF(AND($A830&gt;=CrashTest!$B$7,$A830&lt;=CrashTest!$C$7),5,0)))))</f>
        <v>0</v>
      </c>
      <c r="J830" s="0" t="str">
        <f aca="false">IF(I830=0,"",IF(I829=I830,MAX(J829,B830),B830))</f>
        <v/>
      </c>
      <c r="K830" s="9" t="str">
        <f aca="false">IF(I830=0,"",B830/J830-1)</f>
        <v/>
      </c>
      <c r="L830" s="0" t="n">
        <f aca="false">MATCH($A830,DailyBTC!$A:$A,0)</f>
        <v>1205</v>
      </c>
      <c r="M830" s="8" t="n">
        <f aca="false">INDEX(DailyBTC!$F:$F,$L830)</f>
        <v>5273.5150429008</v>
      </c>
      <c r="N830" s="8" t="n">
        <f aca="false">INDEX(DailyETH!$F:$F,$L830)</f>
        <v>244.530539884077</v>
      </c>
      <c r="O830" s="8" t="n">
        <f aca="false">INDEX(DailyBTC!$B:$B,$L830)</f>
        <v>29469.5050727645</v>
      </c>
      <c r="P830" s="8" t="n">
        <f aca="false">INDEX(DailyETH!$B:$B,$L830)</f>
        <v>2076.5863679135</v>
      </c>
      <c r="Q830" s="9" t="n">
        <f aca="false">LN(M830/M829)</f>
        <v>-0.00731439259661552</v>
      </c>
      <c r="R830" s="9" t="n">
        <f aca="false">LN(N830/N829)</f>
        <v>-0.00141748487415707</v>
      </c>
      <c r="S830" s="9" t="n">
        <f aca="false">LN(O830/O829)</f>
        <v>-0.0330245310832796</v>
      </c>
      <c r="T830" s="9" t="n">
        <f aca="false">LN(P830/P829)</f>
        <v>-0.0122737770276979</v>
      </c>
      <c r="U830" s="9" t="n">
        <f aca="false">M830/M829-1</f>
        <v>-0.00728770752841312</v>
      </c>
      <c r="V830" s="9" t="n">
        <f aca="false">O830/O829-1</f>
        <v>-0.0324851748888321</v>
      </c>
    </row>
    <row r="831" customFormat="false" ht="15" hidden="false" customHeight="false" outlineLevel="0" collapsed="false">
      <c r="A831" s="5" t="n">
        <v>45034</v>
      </c>
      <c r="B831" s="6" t="n">
        <v>4154.87</v>
      </c>
      <c r="C831" s="9" t="n">
        <f aca="false">B831/B830-1</f>
        <v>0.00085514968732836</v>
      </c>
      <c r="D831" s="9" t="n">
        <f aca="false">LN(B831/B830)</f>
        <v>0.000854784255152459</v>
      </c>
      <c r="E831" s="9" t="n">
        <f aca="false">B831/B826-1</f>
        <v>0.0111780653891271</v>
      </c>
      <c r="F831" s="9" t="n">
        <f aca="false">B831/B810-1</f>
        <v>0.0608250949793701</v>
      </c>
      <c r="G831" s="0" t="n">
        <f aca="false">MAX(G830,B831)</f>
        <v>4796.56</v>
      </c>
      <c r="H831" s="9" t="n">
        <f aca="false">B831/G831-1</f>
        <v>-0.13378129326017</v>
      </c>
      <c r="I831" s="0" t="n">
        <f aca="false">IF(AND($A831&gt;=CrashTest!$B$3,$A831&lt;=CrashTest!$C$3),1,IF(AND($A831&gt;=CrashTest!$B$4,$A831&lt;=CrashTest!$C$4),2,IF(AND($A831&gt;=CrashTest!$B$5,$A831&lt;=CrashTest!$C$5),3,IF(AND($A831&gt;=CrashTest!$B$6,$A831&lt;=CrashTest!$C$6),4,IF(AND($A831&gt;=CrashTest!$B$7,$A831&lt;=CrashTest!$C$7),5,0)))))</f>
        <v>0</v>
      </c>
      <c r="J831" s="0" t="str">
        <f aca="false">IF(I831=0,"",IF(I830=I831,MAX(J830,B831),B831))</f>
        <v/>
      </c>
      <c r="K831" s="9" t="str">
        <f aca="false">IF(I831=0,"",B831/J831-1)</f>
        <v/>
      </c>
      <c r="L831" s="0" t="n">
        <f aca="false">MATCH($A831,DailyBTC!$A:$A,0)</f>
        <v>1206</v>
      </c>
      <c r="M831" s="8" t="n">
        <f aca="false">INDEX(DailyBTC!$F:$F,$L831)</f>
        <v>5310.44139003981</v>
      </c>
      <c r="N831" s="8" t="n">
        <f aca="false">INDEX(DailyETH!$F:$F,$L831)</f>
        <v>244.301720617311</v>
      </c>
      <c r="O831" s="8" t="n">
        <f aca="false">INDEX(DailyBTC!$B:$B,$L831)</f>
        <v>30366.8723813559</v>
      </c>
      <c r="P831" s="8" t="n">
        <f aca="false">INDEX(DailyETH!$B:$B,$L831)</f>
        <v>2101.64348246639</v>
      </c>
      <c r="Q831" s="9" t="n">
        <f aca="false">LN(M831/M830)</f>
        <v>0.00697782482413376</v>
      </c>
      <c r="R831" s="9" t="n">
        <f aca="false">LN(N831/N830)</f>
        <v>-0.00093618732627546</v>
      </c>
      <c r="S831" s="9" t="n">
        <f aca="false">LN(O831/O830)</f>
        <v>0.0299962875982166</v>
      </c>
      <c r="T831" s="9" t="n">
        <f aca="false">LN(P831/P830)</f>
        <v>0.011994273100287</v>
      </c>
      <c r="U831" s="9" t="n">
        <f aca="false">M831/M830-1</f>
        <v>0.00700222656778404</v>
      </c>
      <c r="V831" s="9" t="n">
        <f aca="false">O831/O830-1</f>
        <v>0.0304507084993682</v>
      </c>
    </row>
    <row r="832" customFormat="false" ht="15" hidden="false" customHeight="false" outlineLevel="0" collapsed="false">
      <c r="A832" s="5" t="n">
        <v>45035</v>
      </c>
      <c r="B832" s="6" t="n">
        <v>4154.52</v>
      </c>
      <c r="C832" s="9" t="n">
        <f aca="false">B832/B831-1</f>
        <v>-8.42384960297871E-005</v>
      </c>
      <c r="D832" s="9" t="n">
        <f aca="false">LN(B832/B831)</f>
        <v>-8.42420442911619E-005</v>
      </c>
      <c r="E832" s="9" t="n">
        <f aca="false">B832/B827-1</f>
        <v>0.0152909981793523</v>
      </c>
      <c r="F832" s="9" t="n">
        <f aca="false">B832/B811-1</f>
        <v>0.0513593331258209</v>
      </c>
      <c r="G832" s="0" t="n">
        <f aca="false">MAX(G831,B832)</f>
        <v>4796.56</v>
      </c>
      <c r="H832" s="9" t="n">
        <f aca="false">B832/G832-1</f>
        <v>-0.133854262221259</v>
      </c>
      <c r="I832" s="0" t="n">
        <f aca="false">IF(AND($A832&gt;=CrashTest!$B$3,$A832&lt;=CrashTest!$C$3),1,IF(AND($A832&gt;=CrashTest!$B$4,$A832&lt;=CrashTest!$C$4),2,IF(AND($A832&gt;=CrashTest!$B$5,$A832&lt;=CrashTest!$C$5),3,IF(AND($A832&gt;=CrashTest!$B$6,$A832&lt;=CrashTest!$C$6),4,IF(AND($A832&gt;=CrashTest!$B$7,$A832&lt;=CrashTest!$C$7),5,0)))))</f>
        <v>0</v>
      </c>
      <c r="J832" s="0" t="str">
        <f aca="false">IF(I832=0,"",IF(I831=I832,MAX(J831,B832),B832))</f>
        <v/>
      </c>
      <c r="K832" s="9" t="str">
        <f aca="false">IF(I832=0,"",B832/J832-1)</f>
        <v/>
      </c>
      <c r="L832" s="0" t="n">
        <f aca="false">MATCH($A832,DailyBTC!$A:$A,0)</f>
        <v>1207</v>
      </c>
      <c r="M832" s="8" t="n">
        <f aca="false">INDEX(DailyBTC!$F:$F,$L832)</f>
        <v>5230.56025279998</v>
      </c>
      <c r="N832" s="8" t="n">
        <f aca="false">INDEX(DailyETH!$F:$F,$L832)</f>
        <v>241.497613545233</v>
      </c>
      <c r="O832" s="8" t="n">
        <f aca="false">INDEX(DailyBTC!$B:$B,$L832)</f>
        <v>28796.7440952659</v>
      </c>
      <c r="P832" s="8" t="n">
        <f aca="false">INDEX(DailyETH!$B:$B,$L832)</f>
        <v>1936.27672559907</v>
      </c>
      <c r="Q832" s="9" t="n">
        <f aca="false">LN(M832/M831)</f>
        <v>-0.0151565608546073</v>
      </c>
      <c r="R832" s="9" t="n">
        <f aca="false">LN(N832/N831)</f>
        <v>-0.0115444300461683</v>
      </c>
      <c r="S832" s="9" t="n">
        <f aca="false">LN(O832/O831)</f>
        <v>-0.0530899614301473</v>
      </c>
      <c r="T832" s="9" t="n">
        <f aca="false">LN(P832/P831)</f>
        <v>-0.0819527339313131</v>
      </c>
      <c r="U832" s="9" t="n">
        <f aca="false">M832/M831-1</f>
        <v>-0.0150422782915277</v>
      </c>
      <c r="V832" s="9" t="n">
        <f aca="false">O832/O831-1</f>
        <v>-0.0517053013024152</v>
      </c>
    </row>
    <row r="833" customFormat="false" ht="15" hidden="false" customHeight="false" outlineLevel="0" collapsed="false">
      <c r="A833" s="5" t="n">
        <v>45036</v>
      </c>
      <c r="B833" s="6" t="n">
        <v>4129.79</v>
      </c>
      <c r="C833" s="9" t="n">
        <f aca="false">B833/B832-1</f>
        <v>-0.00595255288216223</v>
      </c>
      <c r="D833" s="9" t="n">
        <f aca="false">LN(B833/B832)</f>
        <v>-0.0059703399458197</v>
      </c>
      <c r="E833" s="9" t="n">
        <f aca="false">B833/B828-1</f>
        <v>-0.00396264549396808</v>
      </c>
      <c r="F833" s="9" t="n">
        <f aca="false">B833/B812-1</f>
        <v>0.0317072500480906</v>
      </c>
      <c r="G833" s="0" t="n">
        <f aca="false">MAX(G832,B833)</f>
        <v>4796.56</v>
      </c>
      <c r="H833" s="9" t="n">
        <f aca="false">B833/G833-1</f>
        <v>-0.139010040529046</v>
      </c>
      <c r="I833" s="0" t="n">
        <f aca="false">IF(AND($A833&gt;=CrashTest!$B$3,$A833&lt;=CrashTest!$C$3),1,IF(AND($A833&gt;=CrashTest!$B$4,$A833&lt;=CrashTest!$C$4),2,IF(AND($A833&gt;=CrashTest!$B$5,$A833&lt;=CrashTest!$C$5),3,IF(AND($A833&gt;=CrashTest!$B$6,$A833&lt;=CrashTest!$C$6),4,IF(AND($A833&gt;=CrashTest!$B$7,$A833&lt;=CrashTest!$C$7),5,0)))))</f>
        <v>0</v>
      </c>
      <c r="J833" s="0" t="str">
        <f aca="false">IF(I833=0,"",IF(I832=I833,MAX(J832,B833),B833))</f>
        <v/>
      </c>
      <c r="K833" s="9" t="str">
        <f aca="false">IF(I833=0,"",B833/J833-1)</f>
        <v/>
      </c>
      <c r="L833" s="0" t="n">
        <f aca="false">MATCH($A833,DailyBTC!$A:$A,0)</f>
        <v>1208</v>
      </c>
      <c r="M833" s="8" t="n">
        <f aca="false">INDEX(DailyBTC!$F:$F,$L833)</f>
        <v>5205.4079656946</v>
      </c>
      <c r="N833" s="8" t="n">
        <f aca="false">INDEX(DailyETH!$F:$F,$L833)</f>
        <v>241.15087956864</v>
      </c>
      <c r="O833" s="8" t="n">
        <f aca="false">INDEX(DailyBTC!$B:$B,$L833)</f>
        <v>28251.2763790181</v>
      </c>
      <c r="P833" s="8" t="n">
        <f aca="false">INDEX(DailyETH!$B:$B,$L833)</f>
        <v>1943.00065926359</v>
      </c>
      <c r="Q833" s="9" t="n">
        <f aca="false">LN(M833/M832)</f>
        <v>-0.00482031667418209</v>
      </c>
      <c r="R833" s="9" t="n">
        <f aca="false">LN(N833/N832)</f>
        <v>-0.00143679734295009</v>
      </c>
      <c r="S833" s="9" t="n">
        <f aca="false">LN(O833/O832)</f>
        <v>-0.0191236903733445</v>
      </c>
      <c r="T833" s="9" t="n">
        <f aca="false">LN(P833/P832)</f>
        <v>0.00346659428086782</v>
      </c>
      <c r="U833" s="9" t="n">
        <f aca="false">M833/M832-1</f>
        <v>-0.00480871759232893</v>
      </c>
      <c r="V833" s="9" t="n">
        <f aca="false">O833/O832-1</f>
        <v>-0.0189419926934543</v>
      </c>
    </row>
    <row r="834" customFormat="false" ht="15" hidden="false" customHeight="false" outlineLevel="0" collapsed="false">
      <c r="A834" s="5" t="n">
        <v>45037</v>
      </c>
      <c r="B834" s="6" t="n">
        <v>4133.52</v>
      </c>
      <c r="C834" s="9" t="n">
        <f aca="false">B834/B833-1</f>
        <v>0.000903193624857579</v>
      </c>
      <c r="D834" s="9" t="n">
        <f aca="false">LN(B834/B833)</f>
        <v>0.000902785990925368</v>
      </c>
      <c r="E834" s="9" t="n">
        <f aca="false">B834/B829-1</f>
        <v>-0.000995736700147853</v>
      </c>
      <c r="F834" s="9" t="n">
        <f aca="false">B834/B813-1</f>
        <v>0.0499241802706143</v>
      </c>
      <c r="G834" s="0" t="n">
        <f aca="false">MAX(G833,B834)</f>
        <v>4796.56</v>
      </c>
      <c r="H834" s="9" t="n">
        <f aca="false">B834/G834-1</f>
        <v>-0.138232399886585</v>
      </c>
      <c r="I834" s="0" t="n">
        <f aca="false">IF(AND($A834&gt;=CrashTest!$B$3,$A834&lt;=CrashTest!$C$3),1,IF(AND($A834&gt;=CrashTest!$B$4,$A834&lt;=CrashTest!$C$4),2,IF(AND($A834&gt;=CrashTest!$B$5,$A834&lt;=CrashTest!$C$5),3,IF(AND($A834&gt;=CrashTest!$B$6,$A834&lt;=CrashTest!$C$6),4,IF(AND($A834&gt;=CrashTest!$B$7,$A834&lt;=CrashTest!$C$7),5,0)))))</f>
        <v>0</v>
      </c>
      <c r="J834" s="0" t="str">
        <f aca="false">IF(I834=0,"",IF(I833=I834,MAX(J833,B834),B834))</f>
        <v/>
      </c>
      <c r="K834" s="9" t="str">
        <f aca="false">IF(I834=0,"",B834/J834-1)</f>
        <v/>
      </c>
      <c r="L834" s="0" t="n">
        <f aca="false">MATCH($A834,DailyBTC!$A:$A,0)</f>
        <v>1209</v>
      </c>
      <c r="M834" s="8" t="n">
        <f aca="false">INDEX(DailyBTC!$F:$F,$L834)</f>
        <v>5171.88308526951</v>
      </c>
      <c r="N834" s="8" t="n">
        <f aca="false">INDEX(DailyETH!$F:$F,$L834)</f>
        <v>239.337179880492</v>
      </c>
      <c r="O834" s="8" t="n">
        <f aca="false">INDEX(DailyBTC!$B:$B,$L834)</f>
        <v>27292.0211052016</v>
      </c>
      <c r="P834" s="8" t="n">
        <f aca="false">INDEX(DailyETH!$B:$B,$L834)</f>
        <v>1849.59096668615</v>
      </c>
      <c r="Q834" s="9" t="n">
        <f aca="false">LN(M834/M833)</f>
        <v>-0.00646122324058763</v>
      </c>
      <c r="R834" s="9" t="n">
        <f aca="false">LN(N834/N833)</f>
        <v>-0.00754944172555036</v>
      </c>
      <c r="S834" s="9" t="n">
        <f aca="false">LN(O834/O833)</f>
        <v>-0.03454424586616</v>
      </c>
      <c r="T834" s="9" t="n">
        <f aca="false">LN(P834/P833)</f>
        <v>-0.0492689941414855</v>
      </c>
      <c r="U834" s="9" t="n">
        <f aca="false">M834/M833-1</f>
        <v>-0.00644039442173183</v>
      </c>
      <c r="V834" s="9" t="n">
        <f aca="false">O834/O833-1</f>
        <v>-0.0339544047832449</v>
      </c>
    </row>
    <row r="835" customFormat="false" ht="15" hidden="false" customHeight="false" outlineLevel="0" collapsed="false">
      <c r="A835" s="5" t="n">
        <v>45040</v>
      </c>
      <c r="B835" s="6" t="n">
        <v>4137.04</v>
      </c>
      <c r="C835" s="9" t="n">
        <f aca="false">B835/B834-1</f>
        <v>0.000851574445025038</v>
      </c>
      <c r="D835" s="9" t="n">
        <f aca="false">LN(B835/B834)</f>
        <v>0.000851212061223925</v>
      </c>
      <c r="E835" s="9" t="n">
        <f aca="false">B835/B830-1</f>
        <v>-0.00343986972818278</v>
      </c>
      <c r="F835" s="9" t="n">
        <f aca="false">B835/B814-1</f>
        <v>0.0476914037966734</v>
      </c>
      <c r="G835" s="0" t="n">
        <f aca="false">MAX(G834,B835)</f>
        <v>4796.56</v>
      </c>
      <c r="H835" s="9" t="n">
        <f aca="false">B835/G835-1</f>
        <v>-0.137498540620778</v>
      </c>
      <c r="I835" s="0" t="n">
        <f aca="false">IF(AND($A835&gt;=CrashTest!$B$3,$A835&lt;=CrashTest!$C$3),1,IF(AND($A835&gt;=CrashTest!$B$4,$A835&lt;=CrashTest!$C$4),2,IF(AND($A835&gt;=CrashTest!$B$5,$A835&lt;=CrashTest!$C$5),3,IF(AND($A835&gt;=CrashTest!$B$6,$A835&lt;=CrashTest!$C$6),4,IF(AND($A835&gt;=CrashTest!$B$7,$A835&lt;=CrashTest!$C$7),5,0)))))</f>
        <v>0</v>
      </c>
      <c r="J835" s="0" t="str">
        <f aca="false">IF(I835=0,"",IF(I834=I835,MAX(J834,B835),B835))</f>
        <v/>
      </c>
      <c r="K835" s="9" t="str">
        <f aca="false">IF(I835=0,"",B835/J835-1)</f>
        <v/>
      </c>
      <c r="L835" s="0" t="n">
        <f aca="false">MATCH($A835,DailyBTC!$A:$A,0)</f>
        <v>1212</v>
      </c>
      <c r="M835" s="8" t="n">
        <f aca="false">INDEX(DailyBTC!$F:$F,$L835)</f>
        <v>5157.51872759144</v>
      </c>
      <c r="N835" s="8" t="n">
        <f aca="false">INDEX(DailyETH!$F:$F,$L835)</f>
        <v>238.413187137808</v>
      </c>
      <c r="O835" s="8" t="n">
        <f aca="false">INDEX(DailyBTC!$B:$B,$L835)</f>
        <v>27520.1996729982</v>
      </c>
      <c r="P835" s="8" t="n">
        <f aca="false">INDEX(DailyETH!$B:$B,$L835)</f>
        <v>1842.86772092344</v>
      </c>
      <c r="Q835" s="9" t="n">
        <f aca="false">LN(M835/M834)</f>
        <v>-0.00278125823698405</v>
      </c>
      <c r="R835" s="9" t="n">
        <f aca="false">LN(N835/N834)</f>
        <v>-0.00386810333829185</v>
      </c>
      <c r="S835" s="9" t="n">
        <f aca="false">LN(O835/O834)</f>
        <v>0.00832587633455204</v>
      </c>
      <c r="T835" s="9" t="n">
        <f aca="false">LN(P835/P834)</f>
        <v>-0.00364161322384466</v>
      </c>
      <c r="U835" s="9" t="n">
        <f aca="false">M835/M834-1</f>
        <v>-0.00277739412149147</v>
      </c>
      <c r="V835" s="9" t="n">
        <f aca="false">O835/O834-1</f>
        <v>0.00836063283540089</v>
      </c>
    </row>
    <row r="836" customFormat="false" ht="15" hidden="false" customHeight="false" outlineLevel="0" collapsed="false">
      <c r="A836" s="5" t="n">
        <v>45041</v>
      </c>
      <c r="B836" s="6" t="n">
        <v>4071.63</v>
      </c>
      <c r="C836" s="9" t="n">
        <f aca="false">B836/B835-1</f>
        <v>-0.0158108212635121</v>
      </c>
      <c r="D836" s="9" t="n">
        <f aca="false">LN(B836/B835)</f>
        <v>-0.0159371455949679</v>
      </c>
      <c r="E836" s="9" t="n">
        <f aca="false">B836/B831-1</f>
        <v>-0.0200343211700967</v>
      </c>
      <c r="F836" s="9" t="n">
        <f aca="false">B836/B815-1</f>
        <v>0.0253438059526718</v>
      </c>
      <c r="G836" s="0" t="n">
        <f aca="false">MAX(G835,B836)</f>
        <v>4796.56</v>
      </c>
      <c r="H836" s="9" t="n">
        <f aca="false">B836/G836-1</f>
        <v>-0.151135397034541</v>
      </c>
      <c r="I836" s="0" t="n">
        <f aca="false">IF(AND($A836&gt;=CrashTest!$B$3,$A836&lt;=CrashTest!$C$3),1,IF(AND($A836&gt;=CrashTest!$B$4,$A836&lt;=CrashTest!$C$4),2,IF(AND($A836&gt;=CrashTest!$B$5,$A836&lt;=CrashTest!$C$5),3,IF(AND($A836&gt;=CrashTest!$B$6,$A836&lt;=CrashTest!$C$6),4,IF(AND($A836&gt;=CrashTest!$B$7,$A836&lt;=CrashTest!$C$7),5,0)))))</f>
        <v>0</v>
      </c>
      <c r="J836" s="0" t="str">
        <f aca="false">IF(I836=0,"",IF(I835=I836,MAX(J835,B836),B836))</f>
        <v/>
      </c>
      <c r="K836" s="9" t="str">
        <f aca="false">IF(I836=0,"",B836/J836-1)</f>
        <v/>
      </c>
      <c r="L836" s="0" t="n">
        <f aca="false">MATCH($A836,DailyBTC!$A:$A,0)</f>
        <v>1213</v>
      </c>
      <c r="M836" s="8" t="n">
        <f aca="false">INDEX(DailyBTC!$F:$F,$L836)</f>
        <v>5195.42682198344</v>
      </c>
      <c r="N836" s="8" t="n">
        <f aca="false">INDEX(DailyETH!$F:$F,$L836)</f>
        <v>239.043406236654</v>
      </c>
      <c r="O836" s="8" t="n">
        <f aca="false">INDEX(DailyBTC!$B:$B,$L836)</f>
        <v>28302.6942180012</v>
      </c>
      <c r="P836" s="8" t="n">
        <f aca="false">INDEX(DailyETH!$B:$B,$L836)</f>
        <v>1868.05564640561</v>
      </c>
      <c r="Q836" s="9" t="n">
        <f aca="false">LN(M836/M835)</f>
        <v>0.00732318423290242</v>
      </c>
      <c r="R836" s="9" t="n">
        <f aca="false">LN(N836/N835)</f>
        <v>0.00263990265752438</v>
      </c>
      <c r="S836" s="9" t="n">
        <f aca="false">LN(O836/O835)</f>
        <v>0.0280367335689279</v>
      </c>
      <c r="T836" s="9" t="n">
        <f aca="false">LN(P836/P835)</f>
        <v>0.0135752263275095</v>
      </c>
      <c r="U836" s="9" t="n">
        <f aca="false">M836/M835-1</f>
        <v>0.00735006432244356</v>
      </c>
      <c r="V836" s="9" t="n">
        <f aca="false">O836/O835-1</f>
        <v>0.0284334617590278</v>
      </c>
    </row>
    <row r="837" customFormat="false" ht="15" hidden="false" customHeight="false" outlineLevel="0" collapsed="false">
      <c r="A837" s="5" t="n">
        <v>45042</v>
      </c>
      <c r="B837" s="6" t="n">
        <v>4055.99</v>
      </c>
      <c r="C837" s="9" t="n">
        <f aca="false">B837/B836-1</f>
        <v>-0.00384121346978983</v>
      </c>
      <c r="D837" s="9" t="n">
        <f aca="false">LN(B837/B836)</f>
        <v>-0.00384860987711178</v>
      </c>
      <c r="E837" s="9" t="n">
        <f aca="false">B837/B832-1</f>
        <v>-0.0237163378681534</v>
      </c>
      <c r="F837" s="9" t="n">
        <f aca="false">B837/B816-1</f>
        <v>0.019725809736193</v>
      </c>
      <c r="G837" s="0" t="n">
        <f aca="false">MAX(G836,B837)</f>
        <v>4796.56</v>
      </c>
      <c r="H837" s="9" t="n">
        <f aca="false">B837/G837-1</f>
        <v>-0.15439606718148</v>
      </c>
      <c r="I837" s="0" t="n">
        <f aca="false">IF(AND($A837&gt;=CrashTest!$B$3,$A837&lt;=CrashTest!$C$3),1,IF(AND($A837&gt;=CrashTest!$B$4,$A837&lt;=CrashTest!$C$4),2,IF(AND($A837&gt;=CrashTest!$B$5,$A837&lt;=CrashTest!$C$5),3,IF(AND($A837&gt;=CrashTest!$B$6,$A837&lt;=CrashTest!$C$6),4,IF(AND($A837&gt;=CrashTest!$B$7,$A837&lt;=CrashTest!$C$7),5,0)))))</f>
        <v>0</v>
      </c>
      <c r="J837" s="0" t="str">
        <f aca="false">IF(I837=0,"",IF(I836=I837,MAX(J836,B837),B837))</f>
        <v/>
      </c>
      <c r="K837" s="9" t="str">
        <f aca="false">IF(I837=0,"",B837/J837-1)</f>
        <v/>
      </c>
      <c r="L837" s="0" t="n">
        <f aca="false">MATCH($A837,DailyBTC!$A:$A,0)</f>
        <v>1214</v>
      </c>
      <c r="M837" s="8" t="n">
        <f aca="false">INDEX(DailyBTC!$F:$F,$L837)</f>
        <v>5224.85437982572</v>
      </c>
      <c r="N837" s="8" t="n">
        <f aca="false">INDEX(DailyETH!$F:$F,$L837)</f>
        <v>239.791789444802</v>
      </c>
      <c r="O837" s="8" t="n">
        <f aca="false">INDEX(DailyBTC!$B:$B,$L837)</f>
        <v>28384.2340333139</v>
      </c>
      <c r="P837" s="8" t="n">
        <f aca="false">INDEX(DailyETH!$B:$B,$L837)</f>
        <v>1866.89703068381</v>
      </c>
      <c r="Q837" s="9" t="n">
        <f aca="false">LN(M837/M836)</f>
        <v>0.0056481462456502</v>
      </c>
      <c r="R837" s="9" t="n">
        <f aca="false">LN(N837/N836)</f>
        <v>0.00312585133367346</v>
      </c>
      <c r="S837" s="9" t="n">
        <f aca="false">LN(O837/O836)</f>
        <v>0.00287684918075858</v>
      </c>
      <c r="T837" s="9" t="n">
        <f aca="false">LN(P837/P836)</f>
        <v>-0.000620417905732228</v>
      </c>
      <c r="U837" s="9" t="n">
        <f aca="false">M837/M836-1</f>
        <v>0.00566412709688446</v>
      </c>
      <c r="V837" s="9" t="n">
        <f aca="false">O837/O836-1</f>
        <v>0.00288099128247787</v>
      </c>
    </row>
    <row r="838" customFormat="false" ht="15" hidden="false" customHeight="false" outlineLevel="0" collapsed="false">
      <c r="A838" s="5" t="n">
        <v>45043</v>
      </c>
      <c r="B838" s="6" t="n">
        <v>4135.35</v>
      </c>
      <c r="C838" s="9" t="n">
        <f aca="false">B838/B837-1</f>
        <v>0.0195661231906392</v>
      </c>
      <c r="D838" s="9" t="n">
        <f aca="false">LN(B838/B837)</f>
        <v>0.0193771673800021</v>
      </c>
      <c r="E838" s="9" t="n">
        <f aca="false">B838/B833-1</f>
        <v>0.00134631543008257</v>
      </c>
      <c r="F838" s="9" t="n">
        <f aca="false">B838/B817-1</f>
        <v>0.041316757611545</v>
      </c>
      <c r="G838" s="0" t="n">
        <f aca="false">MAX(G837,B838)</f>
        <v>4796.56</v>
      </c>
      <c r="H838" s="9" t="n">
        <f aca="false">B838/G838-1</f>
        <v>-0.137850876461464</v>
      </c>
      <c r="I838" s="0" t="n">
        <f aca="false">IF(AND($A838&gt;=CrashTest!$B$3,$A838&lt;=CrashTest!$C$3),1,IF(AND($A838&gt;=CrashTest!$B$4,$A838&lt;=CrashTest!$C$4),2,IF(AND($A838&gt;=CrashTest!$B$5,$A838&lt;=CrashTest!$C$5),3,IF(AND($A838&gt;=CrashTest!$B$6,$A838&lt;=CrashTest!$C$6),4,IF(AND($A838&gt;=CrashTest!$B$7,$A838&lt;=CrashTest!$C$7),5,0)))))</f>
        <v>0</v>
      </c>
      <c r="J838" s="0" t="str">
        <f aca="false">IF(I838=0,"",IF(I837=I838,MAX(J837,B838),B838))</f>
        <v/>
      </c>
      <c r="K838" s="9" t="str">
        <f aca="false">IF(I838=0,"",B838/J838-1)</f>
        <v/>
      </c>
      <c r="L838" s="0" t="n">
        <f aca="false">MATCH($A838,DailyBTC!$A:$A,0)</f>
        <v>1215</v>
      </c>
      <c r="M838" s="8" t="n">
        <f aca="false">INDEX(DailyBTC!$F:$F,$L838)</f>
        <v>5269.82974257107</v>
      </c>
      <c r="N838" s="8" t="n">
        <f aca="false">INDEX(DailyETH!$F:$F,$L838)</f>
        <v>240.246615426817</v>
      </c>
      <c r="O838" s="8" t="n">
        <f aca="false">INDEX(DailyBTC!$B:$B,$L838)</f>
        <v>29465.5514272355</v>
      </c>
      <c r="P838" s="8" t="n">
        <f aca="false">INDEX(DailyETH!$B:$B,$L838)</f>
        <v>1909.36528959673</v>
      </c>
      <c r="Q838" s="9" t="n">
        <f aca="false">LN(M838/M837)</f>
        <v>0.00857112754619423</v>
      </c>
      <c r="R838" s="9" t="n">
        <f aca="false">LN(N838/N837)</f>
        <v>0.00189495720967557</v>
      </c>
      <c r="S838" s="9" t="n">
        <f aca="false">LN(O838/O837)</f>
        <v>0.0373879814192103</v>
      </c>
      <c r="T838" s="9" t="n">
        <f aca="false">LN(P838/P837)</f>
        <v>0.0224931669663793</v>
      </c>
      <c r="U838" s="9" t="n">
        <f aca="false">M838/M837-1</f>
        <v>0.00860796483037207</v>
      </c>
      <c r="V838" s="9" t="n">
        <f aca="false">O838/O837-1</f>
        <v>0.0380957045609363</v>
      </c>
    </row>
    <row r="839" customFormat="false" ht="15" hidden="false" customHeight="false" outlineLevel="0" collapsed="false">
      <c r="A839" s="5" t="n">
        <v>45044</v>
      </c>
      <c r="B839" s="6" t="n">
        <v>4169.48</v>
      </c>
      <c r="C839" s="9" t="n">
        <f aca="false">B839/B838-1</f>
        <v>0.00825323128634792</v>
      </c>
      <c r="D839" s="9" t="n">
        <f aca="false">LN(B839/B838)</f>
        <v>0.00821935961257037</v>
      </c>
      <c r="E839" s="9" t="n">
        <f aca="false">B839/B834-1</f>
        <v>0.00869960711451712</v>
      </c>
      <c r="F839" s="9" t="n">
        <f aca="false">B839/B818-1</f>
        <v>0.0351729599956303</v>
      </c>
      <c r="G839" s="0" t="n">
        <f aca="false">MAX(G838,B839)</f>
        <v>4796.56</v>
      </c>
      <c r="H839" s="9" t="n">
        <f aca="false">B839/G839-1</f>
        <v>-0.130735360341578</v>
      </c>
      <c r="I839" s="0" t="n">
        <f aca="false">IF(AND($A839&gt;=CrashTest!$B$3,$A839&lt;=CrashTest!$C$3),1,IF(AND($A839&gt;=CrashTest!$B$4,$A839&lt;=CrashTest!$C$4),2,IF(AND($A839&gt;=CrashTest!$B$5,$A839&lt;=CrashTest!$C$5),3,IF(AND($A839&gt;=CrashTest!$B$6,$A839&lt;=CrashTest!$C$6),4,IF(AND($A839&gt;=CrashTest!$B$7,$A839&lt;=CrashTest!$C$7),5,0)))))</f>
        <v>0</v>
      </c>
      <c r="J839" s="0" t="str">
        <f aca="false">IF(I839=0,"",IF(I838=I839,MAX(J838,B839),B839))</f>
        <v/>
      </c>
      <c r="K839" s="9" t="str">
        <f aca="false">IF(I839=0,"",B839/J839-1)</f>
        <v/>
      </c>
      <c r="L839" s="0" t="n">
        <f aca="false">MATCH($A839,DailyBTC!$A:$A,0)</f>
        <v>1216</v>
      </c>
      <c r="M839" s="8" t="n">
        <f aca="false">INDEX(DailyBTC!$F:$F,$L839)</f>
        <v>5269.92146236882</v>
      </c>
      <c r="N839" s="8" t="n">
        <f aca="false">INDEX(DailyETH!$F:$F,$L839)</f>
        <v>239.599634094489</v>
      </c>
      <c r="O839" s="8" t="n">
        <f aca="false">INDEX(DailyBTC!$B:$B,$L839)</f>
        <v>29350.811886616</v>
      </c>
      <c r="P839" s="8" t="n">
        <f aca="false">INDEX(DailyETH!$B:$B,$L839)</f>
        <v>1893.93526767972</v>
      </c>
      <c r="Q839" s="9" t="n">
        <f aca="false">LN(M839/M838)</f>
        <v>1.74045470268708E-005</v>
      </c>
      <c r="R839" s="9" t="n">
        <f aca="false">LN(N839/N838)</f>
        <v>-0.00269662094902902</v>
      </c>
      <c r="S839" s="9" t="n">
        <f aca="false">LN(O839/O838)</f>
        <v>-0.00390162464009402</v>
      </c>
      <c r="T839" s="9" t="n">
        <f aca="false">LN(P839/P838)</f>
        <v>-0.00811406111157619</v>
      </c>
      <c r="U839" s="9" t="n">
        <f aca="false">M839/M838-1</f>
        <v>1.74046984868781E-005</v>
      </c>
      <c r="V839" s="9" t="n">
        <f aca="false">O839/O838-1</f>
        <v>-0.00389402319189058</v>
      </c>
    </row>
    <row r="840" customFormat="false" ht="15" hidden="false" customHeight="false" outlineLevel="0" collapsed="false">
      <c r="A840" s="5" t="n">
        <v>45047</v>
      </c>
      <c r="B840" s="6" t="n">
        <v>4167.87</v>
      </c>
      <c r="C840" s="9" t="n">
        <f aca="false">B840/B839-1</f>
        <v>-0.000386139278758857</v>
      </c>
      <c r="D840" s="9" t="n">
        <f aca="false">LN(B840/B839)</f>
        <v>-0.000386213849727295</v>
      </c>
      <c r="E840" s="9" t="n">
        <f aca="false">B840/B835-1</f>
        <v>0.00745218803782421</v>
      </c>
      <c r="F840" s="9" t="n">
        <f aca="false">B840/B819-1</f>
        <v>0.0288928441825502</v>
      </c>
      <c r="G840" s="0" t="n">
        <f aca="false">MAX(G839,B840)</f>
        <v>4796.56</v>
      </c>
      <c r="H840" s="9" t="n">
        <f aca="false">B840/G840-1</f>
        <v>-0.131071017562587</v>
      </c>
      <c r="I840" s="0" t="n">
        <f aca="false">IF(AND($A840&gt;=CrashTest!$B$3,$A840&lt;=CrashTest!$C$3),1,IF(AND($A840&gt;=CrashTest!$B$4,$A840&lt;=CrashTest!$C$4),2,IF(AND($A840&gt;=CrashTest!$B$5,$A840&lt;=CrashTest!$C$5),3,IF(AND($A840&gt;=CrashTest!$B$6,$A840&lt;=CrashTest!$C$6),4,IF(AND($A840&gt;=CrashTest!$B$7,$A840&lt;=CrashTest!$C$7),5,0)))))</f>
        <v>0</v>
      </c>
      <c r="J840" s="0" t="str">
        <f aca="false">IF(I840=0,"",IF(I839=I840,MAX(J839,B840),B840))</f>
        <v/>
      </c>
      <c r="K840" s="9" t="str">
        <f aca="false">IF(I840=0,"",B840/J840-1)</f>
        <v/>
      </c>
      <c r="L840" s="0" t="n">
        <f aca="false">MATCH($A840,DailyBTC!$A:$A,0)</f>
        <v>1219</v>
      </c>
      <c r="M840" s="8" t="n">
        <f aca="false">INDEX(DailyBTC!$F:$F,$L840)</f>
        <v>5197.08930611708</v>
      </c>
      <c r="N840" s="8" t="n">
        <f aca="false">INDEX(DailyETH!$F:$F,$L840)</f>
        <v>236.806663457177</v>
      </c>
      <c r="O840" s="8" t="n">
        <f aca="false">INDEX(DailyBTC!$B:$B,$L840)</f>
        <v>28114.9531873174</v>
      </c>
      <c r="P840" s="8" t="n">
        <f aca="false">INDEX(DailyETH!$B:$B,$L840)</f>
        <v>1831.77346551724</v>
      </c>
      <c r="Q840" s="9" t="n">
        <f aca="false">LN(M840/M839)</f>
        <v>-0.0139167396200234</v>
      </c>
      <c r="R840" s="9" t="n">
        <f aca="false">LN(N840/N839)</f>
        <v>-0.0117252968750733</v>
      </c>
      <c r="S840" s="9" t="n">
        <f aca="false">LN(O840/O839)</f>
        <v>-0.0430186314273252</v>
      </c>
      <c r="T840" s="9" t="n">
        <f aca="false">LN(P840/P839)</f>
        <v>-0.0333722121959123</v>
      </c>
      <c r="U840" s="9" t="n">
        <f aca="false">M840/M839-1</f>
        <v>-0.0138203494628564</v>
      </c>
      <c r="V840" s="9" t="n">
        <f aca="false">O840/O839-1</f>
        <v>-0.0421064570231584</v>
      </c>
    </row>
    <row r="841" customFormat="false" ht="15" hidden="false" customHeight="false" outlineLevel="0" collapsed="false">
      <c r="A841" s="5" t="n">
        <v>45048</v>
      </c>
      <c r="B841" s="6" t="n">
        <v>4119.58</v>
      </c>
      <c r="C841" s="9" t="n">
        <f aca="false">B841/B840-1</f>
        <v>-0.0115862538898766</v>
      </c>
      <c r="D841" s="9" t="n">
        <f aca="false">LN(B841/B840)</f>
        <v>-0.011653897528004</v>
      </c>
      <c r="E841" s="9" t="n">
        <f aca="false">B841/B836-1</f>
        <v>0.0117766103501546</v>
      </c>
      <c r="F841" s="9" t="n">
        <f aca="false">B841/B820-1</f>
        <v>0.0024992030292188</v>
      </c>
      <c r="G841" s="0" t="n">
        <f aca="false">MAX(G840,B841)</f>
        <v>4796.56</v>
      </c>
      <c r="H841" s="9" t="n">
        <f aca="false">B841/G841-1</f>
        <v>-0.141138649365379</v>
      </c>
      <c r="I841" s="0" t="n">
        <f aca="false">IF(AND($A841&gt;=CrashTest!$B$3,$A841&lt;=CrashTest!$C$3),1,IF(AND($A841&gt;=CrashTest!$B$4,$A841&lt;=CrashTest!$C$4),2,IF(AND($A841&gt;=CrashTest!$B$5,$A841&lt;=CrashTest!$C$5),3,IF(AND($A841&gt;=CrashTest!$B$6,$A841&lt;=CrashTest!$C$6),4,IF(AND($A841&gt;=CrashTest!$B$7,$A841&lt;=CrashTest!$C$7),5,0)))))</f>
        <v>0</v>
      </c>
      <c r="J841" s="0" t="str">
        <f aca="false">IF(I841=0,"",IF(I840=I841,MAX(J840,B841),B841))</f>
        <v/>
      </c>
      <c r="K841" s="9" t="str">
        <f aca="false">IF(I841=0,"",B841/J841-1)</f>
        <v/>
      </c>
      <c r="L841" s="0" t="n">
        <f aca="false">MATCH($A841,DailyBTC!$A:$A,0)</f>
        <v>1220</v>
      </c>
      <c r="M841" s="8" t="n">
        <f aca="false">INDEX(DailyBTC!$F:$F,$L841)</f>
        <v>5208.45128088661</v>
      </c>
      <c r="N841" s="8" t="n">
        <f aca="false">INDEX(DailyETH!$F:$F,$L841)</f>
        <v>237.466770013071</v>
      </c>
      <c r="O841" s="8" t="n">
        <f aca="false">INDEX(DailyBTC!$B:$B,$L841)</f>
        <v>28690.5809959088</v>
      </c>
      <c r="P841" s="8" t="n">
        <f aca="false">INDEX(DailyETH!$B:$B,$L841)</f>
        <v>1872.31188398597</v>
      </c>
      <c r="Q841" s="9" t="n">
        <f aca="false">LN(M841/M840)</f>
        <v>0.00218383258228417</v>
      </c>
      <c r="R841" s="9" t="n">
        <f aca="false">LN(N841/N840)</f>
        <v>0.00278365573763362</v>
      </c>
      <c r="S841" s="9" t="n">
        <f aca="false">LN(O841/O840)</f>
        <v>0.0202673039043237</v>
      </c>
      <c r="T841" s="9" t="n">
        <f aca="false">LN(P841/P840)</f>
        <v>0.0218893644592575</v>
      </c>
      <c r="U841" s="9" t="n">
        <f aca="false">M841/M840-1</f>
        <v>0.00218621888143433</v>
      </c>
      <c r="V841" s="9" t="n">
        <f aca="false">O841/O840-1</f>
        <v>0.0204740802787844</v>
      </c>
    </row>
    <row r="842" customFormat="false" ht="15" hidden="false" customHeight="false" outlineLevel="0" collapsed="false">
      <c r="A842" s="5" t="n">
        <v>45049</v>
      </c>
      <c r="B842" s="6" t="n">
        <v>4090.75</v>
      </c>
      <c r="C842" s="9" t="n">
        <f aca="false">B842/B841-1</f>
        <v>-0.00699828623306253</v>
      </c>
      <c r="D842" s="9" t="n">
        <f aca="false">LN(B842/B841)</f>
        <v>-0.00702288909058116</v>
      </c>
      <c r="E842" s="9" t="n">
        <f aca="false">B842/B837-1</f>
        <v>0.00857004085315793</v>
      </c>
      <c r="F842" s="9" t="n">
        <f aca="false">B842/B821-1</f>
        <v>-0.0081852147285375</v>
      </c>
      <c r="G842" s="0" t="n">
        <f aca="false">MAX(G841,B842)</f>
        <v>4796.56</v>
      </c>
      <c r="H842" s="9" t="n">
        <f aca="false">B842/G842-1</f>
        <v>-0.147149206931634</v>
      </c>
      <c r="I842" s="0" t="n">
        <f aca="false">IF(AND($A842&gt;=CrashTest!$B$3,$A842&lt;=CrashTest!$C$3),1,IF(AND($A842&gt;=CrashTest!$B$4,$A842&lt;=CrashTest!$C$4),2,IF(AND($A842&gt;=CrashTest!$B$5,$A842&lt;=CrashTest!$C$5),3,IF(AND($A842&gt;=CrashTest!$B$6,$A842&lt;=CrashTest!$C$6),4,IF(AND($A842&gt;=CrashTest!$B$7,$A842&lt;=CrashTest!$C$7),5,0)))))</f>
        <v>0</v>
      </c>
      <c r="J842" s="0" t="str">
        <f aca="false">IF(I842=0,"",IF(I841=I842,MAX(J841,B842),B842))</f>
        <v/>
      </c>
      <c r="K842" s="9" t="str">
        <f aca="false">IF(I842=0,"",B842/J842-1)</f>
        <v/>
      </c>
      <c r="L842" s="0" t="n">
        <f aca="false">MATCH($A842,DailyBTC!$A:$A,0)</f>
        <v>1221</v>
      </c>
      <c r="M842" s="8" t="n">
        <f aca="false">INDEX(DailyBTC!$F:$F,$L842)</f>
        <v>5227.60397468009</v>
      </c>
      <c r="N842" s="8" t="n">
        <f aca="false">INDEX(DailyETH!$F:$F,$L842)</f>
        <v>237.754706866847</v>
      </c>
      <c r="O842" s="8" t="n">
        <f aca="false">INDEX(DailyBTC!$B:$B,$L842)</f>
        <v>29045.0427735243</v>
      </c>
      <c r="P842" s="8" t="n">
        <f aca="false">INDEX(DailyETH!$B:$B,$L842)</f>
        <v>1905.09636908241</v>
      </c>
      <c r="Q842" s="9" t="n">
        <f aca="false">LN(M842/M841)</f>
        <v>0.00367048943826383</v>
      </c>
      <c r="R842" s="9" t="n">
        <f aca="false">LN(N842/N841)</f>
        <v>0.00121180082559149</v>
      </c>
      <c r="S842" s="9" t="n">
        <f aca="false">LN(O842/O841)</f>
        <v>0.0122789435032067</v>
      </c>
      <c r="T842" s="9" t="n">
        <f aca="false">LN(P842/P841)</f>
        <v>0.0173586258722576</v>
      </c>
      <c r="U842" s="9" t="n">
        <f aca="false">M842/M841-1</f>
        <v>0.00367723393396413</v>
      </c>
      <c r="V842" s="9" t="n">
        <f aca="false">O842/O841-1</f>
        <v>0.012354639233902</v>
      </c>
    </row>
    <row r="843" customFormat="false" ht="15" hidden="false" customHeight="false" outlineLevel="0" collapsed="false">
      <c r="A843" s="5" t="n">
        <v>45050</v>
      </c>
      <c r="B843" s="6" t="n">
        <v>4061.22</v>
      </c>
      <c r="C843" s="9" t="n">
        <f aca="false">B843/B842-1</f>
        <v>-0.00721872517264566</v>
      </c>
      <c r="D843" s="9" t="n">
        <f aca="false">LN(B843/B842)</f>
        <v>-0.00724490624125144</v>
      </c>
      <c r="E843" s="9" t="n">
        <f aca="false">B843/B838-1</f>
        <v>-0.0179259312996483</v>
      </c>
      <c r="F843" s="9" t="n">
        <f aca="false">B843/B822-1</f>
        <v>-0.00960347266253736</v>
      </c>
      <c r="G843" s="0" t="n">
        <f aca="false">MAX(G842,B843)</f>
        <v>4796.56</v>
      </c>
      <c r="H843" s="9" t="n">
        <f aca="false">B843/G843-1</f>
        <v>-0.153305702420068</v>
      </c>
      <c r="I843" s="0" t="n">
        <f aca="false">IF(AND($A843&gt;=CrashTest!$B$3,$A843&lt;=CrashTest!$C$3),1,IF(AND($A843&gt;=CrashTest!$B$4,$A843&lt;=CrashTest!$C$4),2,IF(AND($A843&gt;=CrashTest!$B$5,$A843&lt;=CrashTest!$C$5),3,IF(AND($A843&gt;=CrashTest!$B$6,$A843&lt;=CrashTest!$C$6),4,IF(AND($A843&gt;=CrashTest!$B$7,$A843&lt;=CrashTest!$C$7),5,0)))))</f>
        <v>0</v>
      </c>
      <c r="J843" s="0" t="str">
        <f aca="false">IF(I843=0,"",IF(I842=I843,MAX(J842,B843),B843))</f>
        <v/>
      </c>
      <c r="K843" s="9" t="str">
        <f aca="false">IF(I843=0,"",B843/J843-1)</f>
        <v/>
      </c>
      <c r="L843" s="0" t="n">
        <f aca="false">MATCH($A843,DailyBTC!$A:$A,0)</f>
        <v>1222</v>
      </c>
      <c r="M843" s="8" t="n">
        <f aca="false">INDEX(DailyBTC!$F:$F,$L843)</f>
        <v>5199.29699058639</v>
      </c>
      <c r="N843" s="8" t="n">
        <f aca="false">INDEX(DailyETH!$F:$F,$L843)</f>
        <v>236.268536823134</v>
      </c>
      <c r="O843" s="8" t="n">
        <f aca="false">INDEX(DailyBTC!$B:$B,$L843)</f>
        <v>28855.8574465225</v>
      </c>
      <c r="P843" s="8" t="n">
        <f aca="false">INDEX(DailyETH!$B:$B,$L843)</f>
        <v>1877.04549620105</v>
      </c>
      <c r="Q843" s="9" t="n">
        <f aca="false">LN(M843/M842)</f>
        <v>-0.00542961973660147</v>
      </c>
      <c r="R843" s="9" t="n">
        <f aca="false">LN(N843/N842)</f>
        <v>-0.00627047273749431</v>
      </c>
      <c r="S843" s="9" t="n">
        <f aca="false">LN(O843/O842)</f>
        <v>-0.00653482068596459</v>
      </c>
      <c r="T843" s="9" t="n">
        <f aca="false">LN(P843/P842)</f>
        <v>-0.0148335986475252</v>
      </c>
      <c r="U843" s="9" t="n">
        <f aca="false">M843/M842-1</f>
        <v>-0.00541490599341443</v>
      </c>
      <c r="V843" s="9" t="n">
        <f aca="false">O843/O842-1</f>
        <v>-0.00651351517974863</v>
      </c>
    </row>
    <row r="844" customFormat="false" ht="15" hidden="false" customHeight="false" outlineLevel="0" collapsed="false">
      <c r="A844" s="5" t="n">
        <v>45051</v>
      </c>
      <c r="B844" s="6" t="n">
        <v>4136.25</v>
      </c>
      <c r="C844" s="9" t="n">
        <f aca="false">B844/B843-1</f>
        <v>0.0184747440424307</v>
      </c>
      <c r="D844" s="9" t="n">
        <f aca="false">LN(B844/B843)</f>
        <v>0.0183061591680684</v>
      </c>
      <c r="E844" s="9" t="n">
        <f aca="false">B844/B839-1</f>
        <v>-0.00796981877836078</v>
      </c>
      <c r="F844" s="9" t="n">
        <f aca="false">B844/B823-1</f>
        <v>0.011214117025802</v>
      </c>
      <c r="G844" s="0" t="n">
        <f aca="false">MAX(G843,B844)</f>
        <v>4796.56</v>
      </c>
      <c r="H844" s="9" t="n">
        <f aca="false">B844/G844-1</f>
        <v>-0.137663241990093</v>
      </c>
      <c r="I844" s="0" t="n">
        <f aca="false">IF(AND($A844&gt;=CrashTest!$B$3,$A844&lt;=CrashTest!$C$3),1,IF(AND($A844&gt;=CrashTest!$B$4,$A844&lt;=CrashTest!$C$4),2,IF(AND($A844&gt;=CrashTest!$B$5,$A844&lt;=CrashTest!$C$5),3,IF(AND($A844&gt;=CrashTest!$B$6,$A844&lt;=CrashTest!$C$6),4,IF(AND($A844&gt;=CrashTest!$B$7,$A844&lt;=CrashTest!$C$7),5,0)))))</f>
        <v>0</v>
      </c>
      <c r="J844" s="0" t="str">
        <f aca="false">IF(I844=0,"",IF(I843=I844,MAX(J843,B844),B844))</f>
        <v/>
      </c>
      <c r="K844" s="9" t="str">
        <f aca="false">IF(I844=0,"",B844/J844-1)</f>
        <v/>
      </c>
      <c r="L844" s="0" t="n">
        <f aca="false">MATCH($A844,DailyBTC!$A:$A,0)</f>
        <v>1223</v>
      </c>
      <c r="M844" s="8" t="n">
        <f aca="false">INDEX(DailyBTC!$F:$F,$L844)</f>
        <v>5251.41185545305</v>
      </c>
      <c r="N844" s="8" t="n">
        <f aca="false">INDEX(DailyETH!$F:$F,$L844)</f>
        <v>240.491468276504</v>
      </c>
      <c r="O844" s="8" t="n">
        <f aca="false">INDEX(DailyBTC!$B:$B,$L844)</f>
        <v>29552.9695236704</v>
      </c>
      <c r="P844" s="8" t="n">
        <f aca="false">INDEX(DailyETH!$B:$B,$L844)</f>
        <v>1995.59514143776</v>
      </c>
      <c r="Q844" s="9" t="n">
        <f aca="false">LN(M844/M843)</f>
        <v>0.00997354296809483</v>
      </c>
      <c r="R844" s="9" t="n">
        <f aca="false">LN(N844/N843)</f>
        <v>0.0177155879355591</v>
      </c>
      <c r="S844" s="9" t="n">
        <f aca="false">LN(O844/O843)</f>
        <v>0.023871226876551</v>
      </c>
      <c r="T844" s="9" t="n">
        <f aca="false">LN(P844/P843)</f>
        <v>0.0612433262679872</v>
      </c>
      <c r="U844" s="9" t="n">
        <f aca="false">M844/M843-1</f>
        <v>0.0100234445081733</v>
      </c>
      <c r="V844" s="9" t="n">
        <f aca="false">O844/O843-1</f>
        <v>0.0241584253193596</v>
      </c>
    </row>
    <row r="845" customFormat="false" ht="15" hidden="false" customHeight="false" outlineLevel="0" collapsed="false">
      <c r="A845" s="5" t="n">
        <v>45054</v>
      </c>
      <c r="B845" s="6" t="n">
        <v>4138.12</v>
      </c>
      <c r="C845" s="9" t="n">
        <f aca="false">B845/B844-1</f>
        <v>0.000452100332426708</v>
      </c>
      <c r="D845" s="9" t="n">
        <f aca="false">LN(B845/B844)</f>
        <v>0.000451998165863283</v>
      </c>
      <c r="E845" s="9" t="n">
        <f aca="false">B845/B840-1</f>
        <v>-0.00713793856334288</v>
      </c>
      <c r="F845" s="9" t="n">
        <f aca="false">B845/B824-1</f>
        <v>0.00806329810816986</v>
      </c>
      <c r="G845" s="0" t="n">
        <f aca="false">MAX(G844,B845)</f>
        <v>4796.56</v>
      </c>
      <c r="H845" s="9" t="n">
        <f aca="false">B845/G845-1</f>
        <v>-0.137273379255133</v>
      </c>
      <c r="I845" s="0" t="n">
        <f aca="false">IF(AND($A845&gt;=CrashTest!$B$3,$A845&lt;=CrashTest!$C$3),1,IF(AND($A845&gt;=CrashTest!$B$4,$A845&lt;=CrashTest!$C$4),2,IF(AND($A845&gt;=CrashTest!$B$5,$A845&lt;=CrashTest!$C$5),3,IF(AND($A845&gt;=CrashTest!$B$6,$A845&lt;=CrashTest!$C$6),4,IF(AND($A845&gt;=CrashTest!$B$7,$A845&lt;=CrashTest!$C$7),5,0)))))</f>
        <v>0</v>
      </c>
      <c r="J845" s="0" t="str">
        <f aca="false">IF(I845=0,"",IF(I844=I845,MAX(J844,B845),B845))</f>
        <v/>
      </c>
      <c r="K845" s="9" t="str">
        <f aca="false">IF(I845=0,"",B845/J845-1)</f>
        <v/>
      </c>
      <c r="L845" s="0" t="n">
        <f aca="false">MATCH($A845,DailyBTC!$A:$A,0)</f>
        <v>1226</v>
      </c>
      <c r="M845" s="8" t="n">
        <f aca="false">INDEX(DailyBTC!$F:$F,$L845)</f>
        <v>5107.21783256048</v>
      </c>
      <c r="N845" s="8" t="n">
        <f aca="false">INDEX(DailyETH!$F:$F,$L845)</f>
        <v>234.747763807336</v>
      </c>
      <c r="O845" s="8" t="n">
        <f aca="false">INDEX(DailyBTC!$B:$B,$L845)</f>
        <v>27727.2854091175</v>
      </c>
      <c r="P845" s="8" t="n">
        <f aca="false">INDEX(DailyETH!$B:$B,$L845)</f>
        <v>1850.24827673875</v>
      </c>
      <c r="Q845" s="9" t="n">
        <f aca="false">LN(M845/M844)</f>
        <v>-0.0278421648196276</v>
      </c>
      <c r="R845" s="9" t="n">
        <f aca="false">LN(N845/N844)</f>
        <v>-0.0241730217791374</v>
      </c>
      <c r="S845" s="9" t="n">
        <f aca="false">LN(O845/O844)</f>
        <v>-0.0637672691109987</v>
      </c>
      <c r="T845" s="9" t="n">
        <f aca="false">LN(P845/P844)</f>
        <v>-0.0756224886361616</v>
      </c>
      <c r="U845" s="9" t="n">
        <f aca="false">M845/M844-1</f>
        <v>-0.0274581439928074</v>
      </c>
      <c r="V845" s="9" t="n">
        <f aca="false">O845/O844-1</f>
        <v>-0.0617766723269761</v>
      </c>
    </row>
    <row r="846" customFormat="false" ht="15" hidden="false" customHeight="false" outlineLevel="0" collapsed="false">
      <c r="A846" s="5" t="n">
        <v>45055</v>
      </c>
      <c r="B846" s="6" t="n">
        <v>4119.17</v>
      </c>
      <c r="C846" s="9" t="n">
        <f aca="false">B846/B845-1</f>
        <v>-0.00457937420857779</v>
      </c>
      <c r="D846" s="9" t="n">
        <f aca="false">LN(B846/B845)</f>
        <v>-0.00458989166384104</v>
      </c>
      <c r="E846" s="9" t="n">
        <f aca="false">B846/B841-1</f>
        <v>-9.95247088294571E-005</v>
      </c>
      <c r="F846" s="9" t="n">
        <f aca="false">B846/B825-1</f>
        <v>0.00244821871402823</v>
      </c>
      <c r="G846" s="0" t="n">
        <f aca="false">MAX(G845,B846)</f>
        <v>4796.56</v>
      </c>
      <c r="H846" s="9" t="n">
        <f aca="false">B846/G846-1</f>
        <v>-0.141224127291225</v>
      </c>
      <c r="I846" s="0" t="n">
        <f aca="false">IF(AND($A846&gt;=CrashTest!$B$3,$A846&lt;=CrashTest!$C$3),1,IF(AND($A846&gt;=CrashTest!$B$4,$A846&lt;=CrashTest!$C$4),2,IF(AND($A846&gt;=CrashTest!$B$5,$A846&lt;=CrashTest!$C$5),3,IF(AND($A846&gt;=CrashTest!$B$6,$A846&lt;=CrashTest!$C$6),4,IF(AND($A846&gt;=CrashTest!$B$7,$A846&lt;=CrashTest!$C$7),5,0)))))</f>
        <v>0</v>
      </c>
      <c r="J846" s="0" t="str">
        <f aca="false">IF(I846=0,"",IF(I845=I846,MAX(J845,B846),B846))</f>
        <v/>
      </c>
      <c r="K846" s="9" t="str">
        <f aca="false">IF(I846=0,"",B846/J846-1)</f>
        <v/>
      </c>
      <c r="L846" s="0" t="n">
        <f aca="false">MATCH($A846,DailyBTC!$A:$A,0)</f>
        <v>1227</v>
      </c>
      <c r="M846" s="8" t="n">
        <f aca="false">INDEX(DailyBTC!$F:$F,$L846)</f>
        <v>5081.7947112401</v>
      </c>
      <c r="N846" s="8" t="n">
        <f aca="false">INDEX(DailyETH!$F:$F,$L846)</f>
        <v>233.869297358292</v>
      </c>
      <c r="O846" s="8" t="n">
        <f aca="false">INDEX(DailyBTC!$B:$B,$L846)</f>
        <v>27642.4281092928</v>
      </c>
      <c r="P846" s="8" t="n">
        <f aca="false">INDEX(DailyETH!$B:$B,$L846)</f>
        <v>1848.22007364115</v>
      </c>
      <c r="Q846" s="9" t="n">
        <f aca="false">LN(M846/M845)</f>
        <v>-0.00499031166579729</v>
      </c>
      <c r="R846" s="9" t="n">
        <f aca="false">LN(N846/N845)</f>
        <v>-0.00374919118765299</v>
      </c>
      <c r="S846" s="9" t="n">
        <f aca="false">LN(O846/O845)</f>
        <v>-0.00306511848692611</v>
      </c>
      <c r="T846" s="9" t="n">
        <f aca="false">LN(P846/P845)</f>
        <v>-0.00109678013100028</v>
      </c>
      <c r="U846" s="9" t="n">
        <f aca="false">M846/M845-1</f>
        <v>-0.00497788074718542</v>
      </c>
      <c r="V846" s="9" t="n">
        <f aca="false">O846/O845-1</f>
        <v>-0.00306042580702104</v>
      </c>
    </row>
    <row r="847" customFormat="false" ht="15" hidden="false" customHeight="false" outlineLevel="0" collapsed="false">
      <c r="A847" s="5" t="n">
        <v>45056</v>
      </c>
      <c r="B847" s="6" t="n">
        <v>4137.64</v>
      </c>
      <c r="C847" s="9" t="n">
        <f aca="false">B847/B846-1</f>
        <v>0.00448391302131257</v>
      </c>
      <c r="D847" s="9" t="n">
        <f aca="false">LN(B847/B846)</f>
        <v>0.00447389023302669</v>
      </c>
      <c r="E847" s="9" t="n">
        <f aca="false">B847/B842-1</f>
        <v>0.0114624457617798</v>
      </c>
      <c r="F847" s="9" t="n">
        <f aca="false">B847/B826-1</f>
        <v>0.00698476979464302</v>
      </c>
      <c r="G847" s="0" t="n">
        <f aca="false">MAX(G846,B847)</f>
        <v>4796.56</v>
      </c>
      <c r="H847" s="9" t="n">
        <f aca="false">B847/G847-1</f>
        <v>-0.137373450973197</v>
      </c>
      <c r="I847" s="0" t="n">
        <f aca="false">IF(AND($A847&gt;=CrashTest!$B$3,$A847&lt;=CrashTest!$C$3),1,IF(AND($A847&gt;=CrashTest!$B$4,$A847&lt;=CrashTest!$C$4),2,IF(AND($A847&gt;=CrashTest!$B$5,$A847&lt;=CrashTest!$C$5),3,IF(AND($A847&gt;=CrashTest!$B$6,$A847&lt;=CrashTest!$C$6),4,IF(AND($A847&gt;=CrashTest!$B$7,$A847&lt;=CrashTest!$C$7),5,0)))))</f>
        <v>0</v>
      </c>
      <c r="J847" s="0" t="str">
        <f aca="false">IF(I847=0,"",IF(I846=I847,MAX(J846,B847),B847))</f>
        <v/>
      </c>
      <c r="K847" s="9" t="str">
        <f aca="false">IF(I847=0,"",B847/J847-1)</f>
        <v/>
      </c>
      <c r="L847" s="0" t="n">
        <f aca="false">MATCH($A847,DailyBTC!$A:$A,0)</f>
        <v>1228</v>
      </c>
      <c r="M847" s="8" t="n">
        <f aca="false">INDEX(DailyBTC!$F:$F,$L847)</f>
        <v>5097.36476406312</v>
      </c>
      <c r="N847" s="8" t="n">
        <f aca="false">INDEX(DailyETH!$F:$F,$L847)</f>
        <v>233.544338977844</v>
      </c>
      <c r="O847" s="8" t="n">
        <f aca="false">INDEX(DailyBTC!$B:$B,$L847)</f>
        <v>27646.004902104</v>
      </c>
      <c r="P847" s="8" t="n">
        <f aca="false">INDEX(DailyETH!$B:$B,$L847)</f>
        <v>1842.46204091175</v>
      </c>
      <c r="Q847" s="9" t="n">
        <f aca="false">LN(M847/M846)</f>
        <v>0.00305920444684931</v>
      </c>
      <c r="R847" s="9" t="n">
        <f aca="false">LN(N847/N846)</f>
        <v>-0.00139045336952744</v>
      </c>
      <c r="S847" s="9" t="n">
        <f aca="false">LN(O847/O846)</f>
        <v>0.000129386659066726</v>
      </c>
      <c r="T847" s="9" t="n">
        <f aca="false">LN(P847/P846)</f>
        <v>-0.00312031067565586</v>
      </c>
      <c r="U847" s="9" t="n">
        <f aca="false">M847/M846-1</f>
        <v>0.00306388858813711</v>
      </c>
      <c r="V847" s="9" t="n">
        <f aca="false">O847/O846-1</f>
        <v>0.000129395029881518</v>
      </c>
    </row>
    <row r="848" customFormat="false" ht="15" hidden="false" customHeight="false" outlineLevel="0" collapsed="false">
      <c r="A848" s="5" t="n">
        <v>45057</v>
      </c>
      <c r="B848" s="6" t="n">
        <v>4130.62</v>
      </c>
      <c r="C848" s="9" t="n">
        <f aca="false">B848/B847-1</f>
        <v>-0.00169661932889287</v>
      </c>
      <c r="D848" s="9" t="n">
        <f aca="false">LN(B848/B847)</f>
        <v>-0.00169806021745668</v>
      </c>
      <c r="E848" s="9" t="n">
        <f aca="false">B848/B843-1</f>
        <v>0.0170884611028213</v>
      </c>
      <c r="F848" s="9" t="n">
        <f aca="false">B848/B827-1</f>
        <v>0.00945026209997679</v>
      </c>
      <c r="G848" s="0" t="n">
        <f aca="false">MAX(G847,B848)</f>
        <v>4796.56</v>
      </c>
      <c r="H848" s="9" t="n">
        <f aca="false">B848/G848-1</f>
        <v>-0.138836999849893</v>
      </c>
      <c r="I848" s="0" t="n">
        <f aca="false">IF(AND($A848&gt;=CrashTest!$B$3,$A848&lt;=CrashTest!$C$3),1,IF(AND($A848&gt;=CrashTest!$B$4,$A848&lt;=CrashTest!$C$4),2,IF(AND($A848&gt;=CrashTest!$B$5,$A848&lt;=CrashTest!$C$5),3,IF(AND($A848&gt;=CrashTest!$B$6,$A848&lt;=CrashTest!$C$6),4,IF(AND($A848&gt;=CrashTest!$B$7,$A848&lt;=CrashTest!$C$7),5,0)))))</f>
        <v>0</v>
      </c>
      <c r="J848" s="0" t="str">
        <f aca="false">IF(I848=0,"",IF(I847=I848,MAX(J847,B848),B848))</f>
        <v/>
      </c>
      <c r="K848" s="9" t="str">
        <f aca="false">IF(I848=0,"",B848/J848-1)</f>
        <v/>
      </c>
      <c r="L848" s="0" t="n">
        <f aca="false">MATCH($A848,DailyBTC!$A:$A,0)</f>
        <v>1229</v>
      </c>
      <c r="M848" s="8" t="n">
        <f aca="false">INDEX(DailyBTC!$F:$F,$L848)</f>
        <v>5061.0736073523</v>
      </c>
      <c r="N848" s="8" t="n">
        <f aca="false">INDEX(DailyETH!$F:$F,$L848)</f>
        <v>232.732618675312</v>
      </c>
      <c r="O848" s="8" t="n">
        <f aca="false">INDEX(DailyBTC!$B:$B,$L848)</f>
        <v>26986.271065751</v>
      </c>
      <c r="P848" s="8" t="n">
        <f aca="false">INDEX(DailyETH!$B:$B,$L848)</f>
        <v>1795.59223991818</v>
      </c>
      <c r="Q848" s="9" t="n">
        <f aca="false">LN(M848/M847)</f>
        <v>-0.00714505709991829</v>
      </c>
      <c r="R848" s="9" t="n">
        <f aca="false">LN(N848/N847)</f>
        <v>-0.00348171235658557</v>
      </c>
      <c r="S848" s="9" t="n">
        <f aca="false">LN(O848/O847)</f>
        <v>-0.0241529717203251</v>
      </c>
      <c r="T848" s="9" t="n">
        <f aca="false">LN(P848/P847)</f>
        <v>-0.0257678367261134</v>
      </c>
      <c r="U848" s="9" t="n">
        <f aca="false">M848/M847-1</f>
        <v>-0.00711959186571709</v>
      </c>
      <c r="V848" s="9" t="n">
        <f aca="false">O848/O847-1</f>
        <v>-0.0238636229245113</v>
      </c>
    </row>
    <row r="849" customFormat="false" ht="15" hidden="false" customHeight="false" outlineLevel="0" collapsed="false">
      <c r="A849" s="5" t="n">
        <v>45058</v>
      </c>
      <c r="B849" s="6" t="n">
        <v>4124.08</v>
      </c>
      <c r="C849" s="9" t="n">
        <f aca="false">B849/B848-1</f>
        <v>-0.00158329742266294</v>
      </c>
      <c r="D849" s="9" t="n">
        <f aca="false">LN(B849/B848)</f>
        <v>-0.00158455216261984</v>
      </c>
      <c r="E849" s="9" t="n">
        <f aca="false">B849/B844-1</f>
        <v>-0.00294227863402841</v>
      </c>
      <c r="F849" s="9" t="n">
        <f aca="false">B849/B828-1</f>
        <v>-0.00533980348365504</v>
      </c>
      <c r="G849" s="0" t="n">
        <f aca="false">MAX(G848,B849)</f>
        <v>4796.56</v>
      </c>
      <c r="H849" s="9" t="n">
        <f aca="false">B849/G849-1</f>
        <v>-0.140200477008523</v>
      </c>
      <c r="I849" s="0" t="n">
        <f aca="false">IF(AND($A849&gt;=CrashTest!$B$3,$A849&lt;=CrashTest!$C$3),1,IF(AND($A849&gt;=CrashTest!$B$4,$A849&lt;=CrashTest!$C$4),2,IF(AND($A849&gt;=CrashTest!$B$5,$A849&lt;=CrashTest!$C$5),3,IF(AND($A849&gt;=CrashTest!$B$6,$A849&lt;=CrashTest!$C$6),4,IF(AND($A849&gt;=CrashTest!$B$7,$A849&lt;=CrashTest!$C$7),5,0)))))</f>
        <v>0</v>
      </c>
      <c r="J849" s="0" t="str">
        <f aca="false">IF(I849=0,"",IF(I848=I849,MAX(J848,B849),B849))</f>
        <v/>
      </c>
      <c r="K849" s="9" t="str">
        <f aca="false">IF(I849=0,"",B849/J849-1)</f>
        <v/>
      </c>
      <c r="L849" s="0" t="n">
        <f aca="false">MATCH($A849,DailyBTC!$A:$A,0)</f>
        <v>1230</v>
      </c>
      <c r="M849" s="8" t="n">
        <f aca="false">INDEX(DailyBTC!$F:$F,$L849)</f>
        <v>5045.58208183579</v>
      </c>
      <c r="N849" s="8" t="n">
        <f aca="false">INDEX(DailyETH!$F:$F,$L849)</f>
        <v>232.484452111576</v>
      </c>
      <c r="O849" s="8" t="n">
        <f aca="false">INDEX(DailyBTC!$B:$B,$L849)</f>
        <v>26773.3443591467</v>
      </c>
      <c r="P849" s="8" t="n">
        <f aca="false">INDEX(DailyETH!$B:$B,$L849)</f>
        <v>1807.86421858562</v>
      </c>
      <c r="Q849" s="9" t="n">
        <f aca="false">LN(M849/M848)</f>
        <v>-0.00306561104391617</v>
      </c>
      <c r="R849" s="9" t="n">
        <f aca="false">LN(N849/N848)</f>
        <v>-0.00106688512893596</v>
      </c>
      <c r="S849" s="9" t="n">
        <f aca="false">LN(O849/O848)</f>
        <v>-0.00792147854281728</v>
      </c>
      <c r="T849" s="9" t="n">
        <f aca="false">LN(P849/P848)</f>
        <v>0.00681125261447262</v>
      </c>
      <c r="U849" s="9" t="n">
        <f aca="false">M849/M848-1</f>
        <v>-0.00306091685645604</v>
      </c>
      <c r="V849" s="9" t="n">
        <f aca="false">O849/O848-1</f>
        <v>-0.00789018631308902</v>
      </c>
    </row>
    <row r="850" customFormat="false" ht="15" hidden="false" customHeight="false" outlineLevel="0" collapsed="false">
      <c r="A850" s="5" t="n">
        <v>45061</v>
      </c>
      <c r="B850" s="6" t="n">
        <v>4136.28</v>
      </c>
      <c r="C850" s="9" t="n">
        <f aca="false">B850/B849-1</f>
        <v>0.00295823553374319</v>
      </c>
      <c r="D850" s="9" t="n">
        <f aca="false">LN(B850/B849)</f>
        <v>0.00295386856523448</v>
      </c>
      <c r="E850" s="9" t="n">
        <f aca="false">B850/B845-1</f>
        <v>-0.000444646361149492</v>
      </c>
      <c r="F850" s="9" t="n">
        <f aca="false">B850/B829-1</f>
        <v>-0.000328689784514946</v>
      </c>
      <c r="G850" s="0" t="n">
        <f aca="false">MAX(G849,B850)</f>
        <v>4796.56</v>
      </c>
      <c r="H850" s="9" t="n">
        <f aca="false">B850/G850-1</f>
        <v>-0.137656987507714</v>
      </c>
      <c r="I850" s="0" t="n">
        <f aca="false">IF(AND($A850&gt;=CrashTest!$B$3,$A850&lt;=CrashTest!$C$3),1,IF(AND($A850&gt;=CrashTest!$B$4,$A850&lt;=CrashTest!$C$4),2,IF(AND($A850&gt;=CrashTest!$B$5,$A850&lt;=CrashTest!$C$5),3,IF(AND($A850&gt;=CrashTest!$B$6,$A850&lt;=CrashTest!$C$6),4,IF(AND($A850&gt;=CrashTest!$B$7,$A850&lt;=CrashTest!$C$7),5,0)))))</f>
        <v>0</v>
      </c>
      <c r="J850" s="0" t="str">
        <f aca="false">IF(I850=0,"",IF(I849=I850,MAX(J849,B850),B850))</f>
        <v/>
      </c>
      <c r="K850" s="9" t="str">
        <f aca="false">IF(I850=0,"",B850/J850-1)</f>
        <v/>
      </c>
      <c r="L850" s="0" t="n">
        <f aca="false">MATCH($A850,DailyBTC!$A:$A,0)</f>
        <v>1233</v>
      </c>
      <c r="M850" s="8" t="n">
        <f aca="false">INDEX(DailyBTC!$F:$F,$L850)</f>
        <v>5101.42463082285</v>
      </c>
      <c r="N850" s="8" t="n">
        <f aca="false">INDEX(DailyETH!$F:$F,$L850)</f>
        <v>233.513863029878</v>
      </c>
      <c r="O850" s="8" t="n">
        <f aca="false">INDEX(DailyBTC!$B:$B,$L850)</f>
        <v>27231.6216052016</v>
      </c>
      <c r="P850" s="8" t="n">
        <f aca="false">INDEX(DailyETH!$B:$B,$L850)</f>
        <v>1819.31062916423</v>
      </c>
      <c r="Q850" s="9" t="n">
        <f aca="false">LN(M850/M849)</f>
        <v>0.0110068149838128</v>
      </c>
      <c r="R850" s="9" t="n">
        <f aca="false">LN(N850/N849)</f>
        <v>0.00441809577127058</v>
      </c>
      <c r="S850" s="9" t="n">
        <f aca="false">LN(O850/O849)</f>
        <v>0.0169720779723354</v>
      </c>
      <c r="T850" s="9" t="n">
        <f aca="false">LN(P850/P849)</f>
        <v>0.00631149534077414</v>
      </c>
      <c r="U850" s="9" t="n">
        <f aca="false">M850/M849-1</f>
        <v>0.0110676128306557</v>
      </c>
      <c r="V850" s="9" t="n">
        <f aca="false">O850/O849-1</f>
        <v>0.0171169219619116</v>
      </c>
    </row>
    <row r="851" customFormat="false" ht="15" hidden="false" customHeight="false" outlineLevel="0" collapsed="false">
      <c r="A851" s="5" t="n">
        <v>45062</v>
      </c>
      <c r="B851" s="6" t="n">
        <v>4109.9</v>
      </c>
      <c r="C851" s="9" t="n">
        <f aca="false">B851/B850-1</f>
        <v>-0.00637771137350474</v>
      </c>
      <c r="D851" s="9" t="n">
        <f aca="false">LN(B851/B850)</f>
        <v>-0.00639813586199316</v>
      </c>
      <c r="E851" s="9" t="n">
        <f aca="false">B851/B846-1</f>
        <v>-0.00225045336803298</v>
      </c>
      <c r="F851" s="9" t="n">
        <f aca="false">B851/B830-1</f>
        <v>-0.00997754930961725</v>
      </c>
      <c r="G851" s="0" t="n">
        <f aca="false">MAX(G850,B851)</f>
        <v>4796.56</v>
      </c>
      <c r="H851" s="9" t="n">
        <f aca="false">B851/G851-1</f>
        <v>-0.143156762346348</v>
      </c>
      <c r="I851" s="0" t="n">
        <f aca="false">IF(AND($A851&gt;=CrashTest!$B$3,$A851&lt;=CrashTest!$C$3),1,IF(AND($A851&gt;=CrashTest!$B$4,$A851&lt;=CrashTest!$C$4),2,IF(AND($A851&gt;=CrashTest!$B$5,$A851&lt;=CrashTest!$C$5),3,IF(AND($A851&gt;=CrashTest!$B$6,$A851&lt;=CrashTest!$C$6),4,IF(AND($A851&gt;=CrashTest!$B$7,$A851&lt;=CrashTest!$C$7),5,0)))))</f>
        <v>0</v>
      </c>
      <c r="J851" s="0" t="str">
        <f aca="false">IF(I851=0,"",IF(I850=I851,MAX(J850,B851),B851))</f>
        <v/>
      </c>
      <c r="K851" s="9" t="str">
        <f aca="false">IF(I851=0,"",B851/J851-1)</f>
        <v/>
      </c>
      <c r="L851" s="0" t="n">
        <f aca="false">MATCH($A851,DailyBTC!$A:$A,0)</f>
        <v>1234</v>
      </c>
      <c r="M851" s="8" t="n">
        <f aca="false">INDEX(DailyBTC!$F:$F,$L851)</f>
        <v>5066.31306713204</v>
      </c>
      <c r="N851" s="8" t="n">
        <f aca="false">INDEX(DailyETH!$F:$F,$L851)</f>
        <v>233.017060025609</v>
      </c>
      <c r="O851" s="8" t="n">
        <f aca="false">INDEX(DailyBTC!$B:$B,$L851)</f>
        <v>27025.7181864407</v>
      </c>
      <c r="P851" s="8" t="n">
        <f aca="false">INDEX(DailyETH!$B:$B,$L851)</f>
        <v>1824.28658240795</v>
      </c>
      <c r="Q851" s="9" t="n">
        <f aca="false">LN(M851/M850)</f>
        <v>-0.00690649273243509</v>
      </c>
      <c r="R851" s="9" t="n">
        <f aca="false">LN(N851/N850)</f>
        <v>-0.0021297760448737</v>
      </c>
      <c r="S851" s="9" t="n">
        <f aca="false">LN(O851/O850)</f>
        <v>-0.0075899190046898</v>
      </c>
      <c r="T851" s="9" t="n">
        <f aca="false">LN(P851/P850)</f>
        <v>0.00273134270791335</v>
      </c>
      <c r="U851" s="9" t="n">
        <f aca="false">M851/M850-1</f>
        <v>-0.00688269772303696</v>
      </c>
      <c r="V851" s="9" t="n">
        <f aca="false">O851/O850-1</f>
        <v>-0.00756118830329111</v>
      </c>
    </row>
    <row r="852" customFormat="false" ht="15" hidden="false" customHeight="false" outlineLevel="0" collapsed="false">
      <c r="A852" s="5" t="n">
        <v>45063</v>
      </c>
      <c r="B852" s="6" t="n">
        <v>4158.77</v>
      </c>
      <c r="C852" s="9" t="n">
        <f aca="false">B852/B851-1</f>
        <v>0.0118908002627802</v>
      </c>
      <c r="D852" s="9" t="n">
        <f aca="false">LN(B852/B851)</f>
        <v>0.0118206601644479</v>
      </c>
      <c r="E852" s="9" t="n">
        <f aca="false">B852/B847-1</f>
        <v>0.00510677584323438</v>
      </c>
      <c r="F852" s="9" t="n">
        <f aca="false">B852/B831-1</f>
        <v>0.000938657527191023</v>
      </c>
      <c r="G852" s="0" t="n">
        <f aca="false">MAX(G851,B852)</f>
        <v>4796.56</v>
      </c>
      <c r="H852" s="9" t="n">
        <f aca="false">B852/G852-1</f>
        <v>-0.132968210550895</v>
      </c>
      <c r="I852" s="0" t="n">
        <f aca="false">IF(AND($A852&gt;=CrashTest!$B$3,$A852&lt;=CrashTest!$C$3),1,IF(AND($A852&gt;=CrashTest!$B$4,$A852&lt;=CrashTest!$C$4),2,IF(AND($A852&gt;=CrashTest!$B$5,$A852&lt;=CrashTest!$C$5),3,IF(AND($A852&gt;=CrashTest!$B$6,$A852&lt;=CrashTest!$C$6),4,IF(AND($A852&gt;=CrashTest!$B$7,$A852&lt;=CrashTest!$C$7),5,0)))))</f>
        <v>0</v>
      </c>
      <c r="J852" s="0" t="str">
        <f aca="false">IF(I852=0,"",IF(I851=I852,MAX(J851,B852),B852))</f>
        <v/>
      </c>
      <c r="K852" s="9" t="str">
        <f aca="false">IF(I852=0,"",B852/J852-1)</f>
        <v/>
      </c>
      <c r="L852" s="0" t="n">
        <f aca="false">MATCH($A852,DailyBTC!$A:$A,0)</f>
        <v>1235</v>
      </c>
      <c r="M852" s="8" t="n">
        <f aca="false">INDEX(DailyBTC!$F:$F,$L852)</f>
        <v>5091.85837134243</v>
      </c>
      <c r="N852" s="8" t="n">
        <f aca="false">INDEX(DailyETH!$F:$F,$L852)</f>
        <v>233.012686994412</v>
      </c>
      <c r="O852" s="8" t="n">
        <f aca="false">INDEX(DailyBTC!$B:$B,$L852)</f>
        <v>27401.0440610754</v>
      </c>
      <c r="P852" s="8" t="n">
        <f aca="false">INDEX(DailyETH!$B:$B,$L852)</f>
        <v>1822.18958416131</v>
      </c>
      <c r="Q852" s="9" t="n">
        <f aca="false">LN(M852/M851)</f>
        <v>0.00502951898670429</v>
      </c>
      <c r="R852" s="9" t="n">
        <f aca="false">LN(N852/N851)</f>
        <v>-1.87671762412699E-005</v>
      </c>
      <c r="S852" s="9" t="n">
        <f aca="false">LN(O852/O851)</f>
        <v>0.0137921790232914</v>
      </c>
      <c r="T852" s="9" t="n">
        <f aca="false">LN(P852/P851)</f>
        <v>-0.00115015065614984</v>
      </c>
      <c r="U852" s="9" t="n">
        <f aca="false">M852/M851-1</f>
        <v>0.00504218824851543</v>
      </c>
      <c r="V852" s="9" t="n">
        <f aca="false">O852/O851-1</f>
        <v>0.0138877299039923</v>
      </c>
    </row>
    <row r="853" customFormat="false" ht="15" hidden="false" customHeight="false" outlineLevel="0" collapsed="false">
      <c r="A853" s="5" t="n">
        <v>45064</v>
      </c>
      <c r="B853" s="6" t="n">
        <v>4198.05</v>
      </c>
      <c r="C853" s="9" t="n">
        <f aca="false">B853/B852-1</f>
        <v>0.00944510035419111</v>
      </c>
      <c r="D853" s="9" t="n">
        <f aca="false">LN(B853/B852)</f>
        <v>0.00940077428470567</v>
      </c>
      <c r="E853" s="9" t="n">
        <f aca="false">B853/B848-1</f>
        <v>0.0163244258731134</v>
      </c>
      <c r="F853" s="9" t="n">
        <f aca="false">B853/B832-1</f>
        <v>0.0104777447214117</v>
      </c>
      <c r="G853" s="0" t="n">
        <f aca="false">MAX(G852,B853)</f>
        <v>4796.56</v>
      </c>
      <c r="H853" s="9" t="n">
        <f aca="false">B853/G853-1</f>
        <v>-0.124779008289274</v>
      </c>
      <c r="I853" s="0" t="n">
        <f aca="false">IF(AND($A853&gt;=CrashTest!$B$3,$A853&lt;=CrashTest!$C$3),1,IF(AND($A853&gt;=CrashTest!$B$4,$A853&lt;=CrashTest!$C$4),2,IF(AND($A853&gt;=CrashTest!$B$5,$A853&lt;=CrashTest!$C$5),3,IF(AND($A853&gt;=CrashTest!$B$6,$A853&lt;=CrashTest!$C$6),4,IF(AND($A853&gt;=CrashTest!$B$7,$A853&lt;=CrashTest!$C$7),5,0)))))</f>
        <v>0</v>
      </c>
      <c r="J853" s="0" t="str">
        <f aca="false">IF(I853=0,"",IF(I852=I853,MAX(J852,B853),B853))</f>
        <v/>
      </c>
      <c r="K853" s="9" t="str">
        <f aca="false">IF(I853=0,"",B853/J853-1)</f>
        <v/>
      </c>
      <c r="L853" s="0" t="n">
        <f aca="false">MATCH($A853,DailyBTC!$A:$A,0)</f>
        <v>1236</v>
      </c>
      <c r="M853" s="8" t="n">
        <f aca="false">INDEX(DailyBTC!$F:$F,$L853)</f>
        <v>5066.12990993048</v>
      </c>
      <c r="N853" s="8" t="n">
        <f aca="false">INDEX(DailyETH!$F:$F,$L853)</f>
        <v>233.297858705309</v>
      </c>
      <c r="O853" s="8" t="n">
        <f aca="false">INDEX(DailyBTC!$B:$B,$L853)</f>
        <v>26843.2350938048</v>
      </c>
      <c r="P853" s="8" t="n">
        <f aca="false">INDEX(DailyETH!$B:$B,$L853)</f>
        <v>1803.8054377557</v>
      </c>
      <c r="Q853" s="9" t="n">
        <f aca="false">LN(M853/M852)</f>
        <v>-0.00506567161090207</v>
      </c>
      <c r="R853" s="9" t="n">
        <f aca="false">LN(N853/N852)</f>
        <v>0.00122309799372023</v>
      </c>
      <c r="S853" s="9" t="n">
        <f aca="false">LN(O853/O852)</f>
        <v>-0.0205672796907981</v>
      </c>
      <c r="T853" s="9" t="n">
        <f aca="false">LN(P853/P852)</f>
        <v>-0.0101402808464022</v>
      </c>
      <c r="U853" s="9" t="n">
        <f aca="false">M853/M852-1</f>
        <v>-0.00505286273411565</v>
      </c>
      <c r="V853" s="9" t="n">
        <f aca="false">O853/O852-1</f>
        <v>-0.0203572158063494</v>
      </c>
    </row>
    <row r="854" customFormat="false" ht="15" hidden="false" customHeight="false" outlineLevel="0" collapsed="false">
      <c r="A854" s="5" t="n">
        <v>45065</v>
      </c>
      <c r="B854" s="6" t="n">
        <v>4191.98</v>
      </c>
      <c r="C854" s="9" t="n">
        <f aca="false">B854/B853-1</f>
        <v>-0.00144590941032163</v>
      </c>
      <c r="D854" s="9" t="n">
        <f aca="false">LN(B854/B853)</f>
        <v>-0.00144695574605914</v>
      </c>
      <c r="E854" s="9" t="n">
        <f aca="false">B854/B849-1</f>
        <v>0.0164642780935385</v>
      </c>
      <c r="F854" s="9" t="n">
        <f aca="false">B854/B833-1</f>
        <v>0.0150588770857598</v>
      </c>
      <c r="G854" s="0" t="n">
        <f aca="false">MAX(G853,B854)</f>
        <v>4796.56</v>
      </c>
      <c r="H854" s="9" t="n">
        <f aca="false">B854/G854-1</f>
        <v>-0.1260444985573</v>
      </c>
      <c r="I854" s="0" t="n">
        <f aca="false">IF(AND($A854&gt;=CrashTest!$B$3,$A854&lt;=CrashTest!$C$3),1,IF(AND($A854&gt;=CrashTest!$B$4,$A854&lt;=CrashTest!$C$4),2,IF(AND($A854&gt;=CrashTest!$B$5,$A854&lt;=CrashTest!$C$5),3,IF(AND($A854&gt;=CrashTest!$B$6,$A854&lt;=CrashTest!$C$6),4,IF(AND($A854&gt;=CrashTest!$B$7,$A854&lt;=CrashTest!$C$7),5,0)))))</f>
        <v>0</v>
      </c>
      <c r="J854" s="0" t="str">
        <f aca="false">IF(I854=0,"",IF(I853=I854,MAX(J853,B854),B854))</f>
        <v/>
      </c>
      <c r="K854" s="9" t="str">
        <f aca="false">IF(I854=0,"",B854/J854-1)</f>
        <v/>
      </c>
      <c r="L854" s="0" t="n">
        <f aca="false">MATCH($A854,DailyBTC!$A:$A,0)</f>
        <v>1237</v>
      </c>
      <c r="M854" s="8" t="n">
        <f aca="false">INDEX(DailyBTC!$F:$F,$L854)</f>
        <v>5062.03416242203</v>
      </c>
      <c r="N854" s="8" t="n">
        <f aca="false">INDEX(DailyETH!$F:$F,$L854)</f>
        <v>232.98271886974</v>
      </c>
      <c r="O854" s="8" t="n">
        <f aca="false">INDEX(DailyBTC!$B:$B,$L854)</f>
        <v>26889.503631502</v>
      </c>
      <c r="P854" s="8" t="n">
        <f aca="false">INDEX(DailyETH!$B:$B,$L854)</f>
        <v>1813.16229193454</v>
      </c>
      <c r="Q854" s="9" t="n">
        <f aca="false">LN(M854/M853)</f>
        <v>-0.000808783843242608</v>
      </c>
      <c r="R854" s="9" t="n">
        <f aca="false">LN(N854/N853)</f>
        <v>-0.00135171782273833</v>
      </c>
      <c r="S854" s="9" t="n">
        <f aca="false">LN(O854/O853)</f>
        <v>0.00172217349163305</v>
      </c>
      <c r="T854" s="9" t="n">
        <f aca="false">LN(P854/P853)</f>
        <v>0.0051738780939833</v>
      </c>
      <c r="U854" s="9" t="n">
        <f aca="false">M854/M853-1</f>
        <v>-0.000808456865747376</v>
      </c>
      <c r="V854" s="9" t="n">
        <f aca="false">O854/O853-1</f>
        <v>0.0017236572840611</v>
      </c>
    </row>
    <row r="855" customFormat="false" ht="15" hidden="false" customHeight="false" outlineLevel="0" collapsed="false">
      <c r="A855" s="5" t="n">
        <v>45068</v>
      </c>
      <c r="B855" s="6" t="n">
        <v>4192.63</v>
      </c>
      <c r="C855" s="9" t="n">
        <f aca="false">B855/B854-1</f>
        <v>0.000155057991688912</v>
      </c>
      <c r="D855" s="9" t="n">
        <f aca="false">LN(B855/B854)</f>
        <v>0.000155045971441059</v>
      </c>
      <c r="E855" s="9" t="n">
        <f aca="false">B855/B850-1</f>
        <v>0.0136233523842682</v>
      </c>
      <c r="F855" s="9" t="n">
        <f aca="false">B855/B834-1</f>
        <v>0.0143001606379065</v>
      </c>
      <c r="G855" s="0" t="n">
        <f aca="false">MAX(G854,B855)</f>
        <v>4796.56</v>
      </c>
      <c r="H855" s="9" t="n">
        <f aca="false">B855/G855-1</f>
        <v>-0.12590898477242</v>
      </c>
      <c r="I855" s="0" t="n">
        <f aca="false">IF(AND($A855&gt;=CrashTest!$B$3,$A855&lt;=CrashTest!$C$3),1,IF(AND($A855&gt;=CrashTest!$B$4,$A855&lt;=CrashTest!$C$4),2,IF(AND($A855&gt;=CrashTest!$B$5,$A855&lt;=CrashTest!$C$5),3,IF(AND($A855&gt;=CrashTest!$B$6,$A855&lt;=CrashTest!$C$6),4,IF(AND($A855&gt;=CrashTest!$B$7,$A855&lt;=CrashTest!$C$7),5,0)))))</f>
        <v>0</v>
      </c>
      <c r="J855" s="0" t="str">
        <f aca="false">IF(I855=0,"",IF(I854=I855,MAX(J854,B855),B855))</f>
        <v/>
      </c>
      <c r="K855" s="9" t="str">
        <f aca="false">IF(I855=0,"",B855/J855-1)</f>
        <v/>
      </c>
      <c r="L855" s="0" t="n">
        <f aca="false">MATCH($A855,DailyBTC!$A:$A,0)</f>
        <v>1240</v>
      </c>
      <c r="M855" s="8" t="n">
        <f aca="false">INDEX(DailyBTC!$F:$F,$L855)</f>
        <v>5061.77106234464</v>
      </c>
      <c r="N855" s="8" t="n">
        <f aca="false">INDEX(DailyETH!$F:$F,$L855)</f>
        <v>233.284890965231</v>
      </c>
      <c r="O855" s="8" t="n">
        <f aca="false">INDEX(DailyBTC!$B:$B,$L855)</f>
        <v>26858.7370637054</v>
      </c>
      <c r="P855" s="8" t="n">
        <f aca="false">INDEX(DailyETH!$B:$B,$L855)</f>
        <v>1818.20541291642</v>
      </c>
      <c r="Q855" s="9" t="n">
        <f aca="false">LN(M855/M854)</f>
        <v>-5.19765190270191E-005</v>
      </c>
      <c r="R855" s="9" t="n">
        <f aca="false">LN(N855/N854)</f>
        <v>0.0012961317982223</v>
      </c>
      <c r="S855" s="9" t="n">
        <f aca="false">LN(O855/O854)</f>
        <v>-0.00114484011975175</v>
      </c>
      <c r="T855" s="9" t="n">
        <f aca="false">LN(P855/P854)</f>
        <v>0.0027775343253299</v>
      </c>
      <c r="U855" s="9" t="n">
        <f aca="false">M855/M854-1</f>
        <v>-5.19751682711567E-005</v>
      </c>
      <c r="V855" s="9" t="n">
        <f aca="false">O855/O854-1</f>
        <v>-0.00114418504031277</v>
      </c>
    </row>
    <row r="856" customFormat="false" ht="15" hidden="false" customHeight="false" outlineLevel="0" collapsed="false">
      <c r="A856" s="5" t="n">
        <v>45069</v>
      </c>
      <c r="B856" s="6" t="n">
        <v>4145.58</v>
      </c>
      <c r="C856" s="9" t="n">
        <f aca="false">B856/B855-1</f>
        <v>-0.0112220730186064</v>
      </c>
      <c r="D856" s="9" t="n">
        <f aca="false">LN(B856/B855)</f>
        <v>-0.01128551556449</v>
      </c>
      <c r="E856" s="9" t="n">
        <f aca="false">B856/B851-1</f>
        <v>0.00868147643494988</v>
      </c>
      <c r="F856" s="9" t="n">
        <f aca="false">B856/B835-1</f>
        <v>0.0020642778411617</v>
      </c>
      <c r="G856" s="0" t="n">
        <f aca="false">MAX(G855,B856)</f>
        <v>4796.56</v>
      </c>
      <c r="H856" s="9" t="n">
        <f aca="false">B856/G856-1</f>
        <v>-0.135718097970212</v>
      </c>
      <c r="I856" s="0" t="n">
        <f aca="false">IF(AND($A856&gt;=CrashTest!$B$3,$A856&lt;=CrashTest!$C$3),1,IF(AND($A856&gt;=CrashTest!$B$4,$A856&lt;=CrashTest!$C$4),2,IF(AND($A856&gt;=CrashTest!$B$5,$A856&lt;=CrashTest!$C$5),3,IF(AND($A856&gt;=CrashTest!$B$6,$A856&lt;=CrashTest!$C$6),4,IF(AND($A856&gt;=CrashTest!$B$7,$A856&lt;=CrashTest!$C$7),5,0)))))</f>
        <v>0</v>
      </c>
      <c r="J856" s="0" t="str">
        <f aca="false">IF(I856=0,"",IF(I855=I856,MAX(J855,B856),B856))</f>
        <v/>
      </c>
      <c r="K856" s="9" t="str">
        <f aca="false">IF(I856=0,"",B856/J856-1)</f>
        <v/>
      </c>
      <c r="L856" s="0" t="n">
        <f aca="false">MATCH($A856,DailyBTC!$A:$A,0)</f>
        <v>1241</v>
      </c>
      <c r="M856" s="8" t="n">
        <f aca="false">INDEX(DailyBTC!$F:$F,$L856)</f>
        <v>5089.88669903433</v>
      </c>
      <c r="N856" s="8" t="n">
        <f aca="false">INDEX(DailyETH!$F:$F,$L856)</f>
        <v>234.37801316402</v>
      </c>
      <c r="O856" s="8" t="n">
        <f aca="false">INDEX(DailyBTC!$B:$B,$L856)</f>
        <v>27226.8558763881</v>
      </c>
      <c r="P856" s="8" t="n">
        <f aca="false">INDEX(DailyETH!$B:$B,$L856)</f>
        <v>1854.56284511981</v>
      </c>
      <c r="Q856" s="9" t="n">
        <f aca="false">LN(M856/M855)</f>
        <v>0.00553913641251579</v>
      </c>
      <c r="R856" s="9" t="n">
        <f aca="false">LN(N856/N855)</f>
        <v>0.00467483813620617</v>
      </c>
      <c r="S856" s="9" t="n">
        <f aca="false">LN(O856/O855)</f>
        <v>0.0136126638227855</v>
      </c>
      <c r="T856" s="9" t="n">
        <f aca="false">LN(P856/P855)</f>
        <v>0.01979902750287</v>
      </c>
      <c r="U856" s="9" t="n">
        <f aca="false">M856/M855-1</f>
        <v>0.00555450579320893</v>
      </c>
      <c r="V856" s="9" t="n">
        <f aca="false">O856/O855-1</f>
        <v>0.0137057379805152</v>
      </c>
    </row>
    <row r="857" customFormat="false" ht="15" hidden="false" customHeight="false" outlineLevel="0" collapsed="false">
      <c r="A857" s="5" t="n">
        <v>45070</v>
      </c>
      <c r="B857" s="6" t="n">
        <v>4115.24</v>
      </c>
      <c r="C857" s="9" t="n">
        <f aca="false">B857/B856-1</f>
        <v>-0.00731863816402056</v>
      </c>
      <c r="D857" s="9" t="n">
        <f aca="false">LN(B857/B856)</f>
        <v>-0.00734555078586715</v>
      </c>
      <c r="E857" s="9" t="n">
        <f aca="false">B857/B852-1</f>
        <v>-0.0104670371287666</v>
      </c>
      <c r="F857" s="9" t="n">
        <f aca="false">B857/B836-1</f>
        <v>0.0107106981724763</v>
      </c>
      <c r="G857" s="0" t="n">
        <f aca="false">MAX(G856,B857)</f>
        <v>4796.56</v>
      </c>
      <c r="H857" s="9" t="n">
        <f aca="false">B857/G857-1</f>
        <v>-0.14204346448288</v>
      </c>
      <c r="I857" s="0" t="n">
        <f aca="false">IF(AND($A857&gt;=CrashTest!$B$3,$A857&lt;=CrashTest!$C$3),1,IF(AND($A857&gt;=CrashTest!$B$4,$A857&lt;=CrashTest!$C$4),2,IF(AND($A857&gt;=CrashTest!$B$5,$A857&lt;=CrashTest!$C$5),3,IF(AND($A857&gt;=CrashTest!$B$6,$A857&lt;=CrashTest!$C$6),4,IF(AND($A857&gt;=CrashTest!$B$7,$A857&lt;=CrashTest!$C$7),5,0)))))</f>
        <v>0</v>
      </c>
      <c r="J857" s="0" t="str">
        <f aca="false">IF(I857=0,"",IF(I856=I857,MAX(J856,B857),B857))</f>
        <v/>
      </c>
      <c r="K857" s="9" t="str">
        <f aca="false">IF(I857=0,"",B857/J857-1)</f>
        <v/>
      </c>
      <c r="L857" s="0" t="n">
        <f aca="false">MATCH($A857,DailyBTC!$A:$A,0)</f>
        <v>1242</v>
      </c>
      <c r="M857" s="8" t="n">
        <f aca="false">INDEX(DailyBTC!$F:$F,$L857)</f>
        <v>5026.61747615021</v>
      </c>
      <c r="N857" s="8" t="n">
        <f aca="false">INDEX(DailyETH!$F:$F,$L857)</f>
        <v>233.030300481947</v>
      </c>
      <c r="O857" s="8" t="n">
        <f aca="false">INDEX(DailyBTC!$B:$B,$L857)</f>
        <v>26341.4306446522</v>
      </c>
      <c r="P857" s="8" t="n">
        <f aca="false">INDEX(DailyETH!$B:$B,$L857)</f>
        <v>1801.14089976622</v>
      </c>
      <c r="Q857" s="9" t="n">
        <f aca="false">LN(M857/M856)</f>
        <v>-0.0125082828408862</v>
      </c>
      <c r="R857" s="9" t="n">
        <f aca="false">LN(N857/N856)</f>
        <v>-0.00576676271104021</v>
      </c>
      <c r="S857" s="9" t="n">
        <f aca="false">LN(O857/O856)</f>
        <v>-0.0330608252231758</v>
      </c>
      <c r="T857" s="9" t="n">
        <f aca="false">LN(P857/P856)</f>
        <v>-0.0292287079601706</v>
      </c>
      <c r="U857" s="9" t="n">
        <f aca="false">M857/M856-1</f>
        <v>-0.0124303794220263</v>
      </c>
      <c r="V857" s="9" t="n">
        <f aca="false">O857/O856-1</f>
        <v>-0.0325202893700175</v>
      </c>
    </row>
    <row r="858" customFormat="false" ht="15" hidden="false" customHeight="false" outlineLevel="0" collapsed="false">
      <c r="A858" s="5" t="n">
        <v>45071</v>
      </c>
      <c r="B858" s="6" t="n">
        <v>4151.28</v>
      </c>
      <c r="C858" s="9" t="n">
        <f aca="false">B858/B857-1</f>
        <v>0.00875769092446621</v>
      </c>
      <c r="D858" s="9" t="n">
        <f aca="false">LN(B858/B857)</f>
        <v>0.00871956478556325</v>
      </c>
      <c r="E858" s="9" t="n">
        <f aca="false">B858/B853-1</f>
        <v>-0.0111408868403188</v>
      </c>
      <c r="F858" s="9" t="n">
        <f aca="false">B858/B837-1</f>
        <v>0.0234936476667842</v>
      </c>
      <c r="G858" s="0" t="n">
        <f aca="false">MAX(G857,B858)</f>
        <v>4796.56</v>
      </c>
      <c r="H858" s="9" t="n">
        <f aca="false">B858/G858-1</f>
        <v>-0.134529746318195</v>
      </c>
      <c r="I858" s="0" t="n">
        <f aca="false">IF(AND($A858&gt;=CrashTest!$B$3,$A858&lt;=CrashTest!$C$3),1,IF(AND($A858&gt;=CrashTest!$B$4,$A858&lt;=CrashTest!$C$4),2,IF(AND($A858&gt;=CrashTest!$B$5,$A858&lt;=CrashTest!$C$5),3,IF(AND($A858&gt;=CrashTest!$B$6,$A858&lt;=CrashTest!$C$6),4,IF(AND($A858&gt;=CrashTest!$B$7,$A858&lt;=CrashTest!$C$7),5,0)))))</f>
        <v>0</v>
      </c>
      <c r="J858" s="0" t="str">
        <f aca="false">IF(I858=0,"",IF(I857=I858,MAX(J857,B858),B858))</f>
        <v/>
      </c>
      <c r="K858" s="9" t="str">
        <f aca="false">IF(I858=0,"",B858/J858-1)</f>
        <v/>
      </c>
      <c r="L858" s="0" t="n">
        <f aca="false">MATCH($A858,DailyBTC!$A:$A,0)</f>
        <v>1243</v>
      </c>
      <c r="M858" s="8" t="n">
        <f aca="false">INDEX(DailyBTC!$F:$F,$L858)</f>
        <v>5031.79772294696</v>
      </c>
      <c r="N858" s="8" t="n">
        <f aca="false">INDEX(DailyETH!$F:$F,$L858)</f>
        <v>233.156022589157</v>
      </c>
      <c r="O858" s="8" t="n">
        <f aca="false">INDEX(DailyBTC!$B:$B,$L858)</f>
        <v>26484.8359234366</v>
      </c>
      <c r="P858" s="8" t="n">
        <f aca="false">INDEX(DailyETH!$B:$B,$L858)</f>
        <v>1806.9382106955</v>
      </c>
      <c r="Q858" s="9" t="n">
        <f aca="false">LN(M858/M857)</f>
        <v>0.00103003249561981</v>
      </c>
      <c r="R858" s="9" t="n">
        <f aca="false">LN(N858/N857)</f>
        <v>0.000539364215705086</v>
      </c>
      <c r="S858" s="9" t="n">
        <f aca="false">LN(O858/O857)</f>
        <v>0.00542933053465118</v>
      </c>
      <c r="T858" s="9" t="n">
        <f aca="false">LN(P858/P857)</f>
        <v>0.00321351929418461</v>
      </c>
      <c r="U858" s="9" t="n">
        <f aca="false">M858/M857-1</f>
        <v>0.00103056316127614</v>
      </c>
      <c r="V858" s="9" t="n">
        <f aca="false">O858/O857-1</f>
        <v>0.00544409605988938</v>
      </c>
    </row>
    <row r="859" customFormat="false" ht="15" hidden="false" customHeight="false" outlineLevel="0" collapsed="false">
      <c r="A859" s="5" t="n">
        <v>45072</v>
      </c>
      <c r="B859" s="6" t="n">
        <v>4205.45</v>
      </c>
      <c r="C859" s="9" t="n">
        <f aca="false">B859/B858-1</f>
        <v>0.0130489873003026</v>
      </c>
      <c r="D859" s="9" t="n">
        <f aca="false">LN(B859/B858)</f>
        <v>0.0129645827353136</v>
      </c>
      <c r="E859" s="9" t="n">
        <f aca="false">B859/B854-1</f>
        <v>0.00321327868930688</v>
      </c>
      <c r="F859" s="9" t="n">
        <f aca="false">B859/B838-1</f>
        <v>0.0169514067733081</v>
      </c>
      <c r="G859" s="0" t="n">
        <f aca="false">MAX(G858,B859)</f>
        <v>4796.56</v>
      </c>
      <c r="H859" s="9" t="n">
        <f aca="false">B859/G859-1</f>
        <v>-0.123236235969111</v>
      </c>
      <c r="I859" s="0" t="n">
        <f aca="false">IF(AND($A859&gt;=CrashTest!$B$3,$A859&lt;=CrashTest!$C$3),1,IF(AND($A859&gt;=CrashTest!$B$4,$A859&lt;=CrashTest!$C$4),2,IF(AND($A859&gt;=CrashTest!$B$5,$A859&lt;=CrashTest!$C$5),3,IF(AND($A859&gt;=CrashTest!$B$6,$A859&lt;=CrashTest!$C$6),4,IF(AND($A859&gt;=CrashTest!$B$7,$A859&lt;=CrashTest!$C$7),5,0)))))</f>
        <v>0</v>
      </c>
      <c r="J859" s="0" t="str">
        <f aca="false">IF(I859=0,"",IF(I858=I859,MAX(J858,B859),B859))</f>
        <v/>
      </c>
      <c r="K859" s="9" t="str">
        <f aca="false">IF(I859=0,"",B859/J859-1)</f>
        <v/>
      </c>
      <c r="L859" s="0" t="n">
        <f aca="false">MATCH($A859,DailyBTC!$A:$A,0)</f>
        <v>1244</v>
      </c>
      <c r="M859" s="8" t="n">
        <f aca="false">INDEX(DailyBTC!$F:$F,$L859)</f>
        <v>5050.24267971518</v>
      </c>
      <c r="N859" s="8" t="n">
        <f aca="false">INDEX(DailyETH!$F:$F,$L859)</f>
        <v>233.902494603748</v>
      </c>
      <c r="O859" s="8" t="n">
        <f aca="false">INDEX(DailyBTC!$B:$B,$L859)</f>
        <v>26720.3838071303</v>
      </c>
      <c r="P859" s="8" t="n">
        <f aca="false">INDEX(DailyETH!$B:$B,$L859)</f>
        <v>1829.23536440678</v>
      </c>
      <c r="Q859" s="9" t="n">
        <f aca="false">LN(M859/M858)</f>
        <v>0.00365897707411327</v>
      </c>
      <c r="R859" s="9" t="n">
        <f aca="false">LN(N859/N858)</f>
        <v>0.00319648447765185</v>
      </c>
      <c r="S859" s="9" t="n">
        <f aca="false">LN(O859/O858)</f>
        <v>0.00885437270236679</v>
      </c>
      <c r="T859" s="9" t="n">
        <f aca="false">LN(P859/P858)</f>
        <v>0.0122642292666927</v>
      </c>
      <c r="U859" s="9" t="n">
        <f aca="false">M859/M858-1</f>
        <v>0.00366567930266815</v>
      </c>
      <c r="V859" s="9" t="n">
        <f aca="false">O859/O858-1</f>
        <v>0.00889368861391593</v>
      </c>
    </row>
    <row r="860" customFormat="false" ht="15" hidden="false" customHeight="false" outlineLevel="0" collapsed="false">
      <c r="A860" s="5" t="n">
        <v>45076</v>
      </c>
      <c r="B860" s="6" t="n">
        <v>4205.52</v>
      </c>
      <c r="C860" s="9" t="n">
        <f aca="false">B860/B859-1</f>
        <v>1.66450677099306E-005</v>
      </c>
      <c r="D860" s="9" t="n">
        <f aca="false">LN(B860/B859)</f>
        <v>1.66449291823282E-005</v>
      </c>
      <c r="E860" s="9" t="n">
        <f aca="false">B860/B855-1</f>
        <v>0.00307444253368416</v>
      </c>
      <c r="F860" s="9" t="n">
        <f aca="false">B860/B839-1</f>
        <v>0.00864376373072928</v>
      </c>
      <c r="G860" s="0" t="n">
        <f aca="false">MAX(G859,B860)</f>
        <v>4796.56</v>
      </c>
      <c r="H860" s="9" t="n">
        <f aca="false">B860/G860-1</f>
        <v>-0.123221642176893</v>
      </c>
      <c r="I860" s="0" t="n">
        <f aca="false">IF(AND($A860&gt;=CrashTest!$B$3,$A860&lt;=CrashTest!$C$3),1,IF(AND($A860&gt;=CrashTest!$B$4,$A860&lt;=CrashTest!$C$4),2,IF(AND($A860&gt;=CrashTest!$B$5,$A860&lt;=CrashTest!$C$5),3,IF(AND($A860&gt;=CrashTest!$B$6,$A860&lt;=CrashTest!$C$6),4,IF(AND($A860&gt;=CrashTest!$B$7,$A860&lt;=CrashTest!$C$7),5,0)))))</f>
        <v>0</v>
      </c>
      <c r="J860" s="0" t="str">
        <f aca="false">IF(I860=0,"",IF(I859=I860,MAX(J859,B860),B860))</f>
        <v/>
      </c>
      <c r="K860" s="9" t="str">
        <f aca="false">IF(I860=0,"",B860/J860-1)</f>
        <v/>
      </c>
      <c r="L860" s="0" t="n">
        <f aca="false">MATCH($A860,DailyBTC!$A:$A,0)</f>
        <v>1248</v>
      </c>
      <c r="M860" s="8" t="n">
        <f aca="false">INDEX(DailyBTC!$F:$F,$L860)</f>
        <v>5145.64066707294</v>
      </c>
      <c r="N860" s="8" t="n">
        <f aca="false">INDEX(DailyETH!$F:$F,$L860)</f>
        <v>236.797794409237</v>
      </c>
      <c r="O860" s="8" t="n">
        <f aca="false">INDEX(DailyBTC!$B:$B,$L860)</f>
        <v>27712.4915844535</v>
      </c>
      <c r="P860" s="8" t="n">
        <f aca="false">INDEX(DailyETH!$B:$B,$L860)</f>
        <v>1900.83276183519</v>
      </c>
      <c r="Q860" s="9" t="n">
        <f aca="false">LN(M860/M859)</f>
        <v>0.0187135862807619</v>
      </c>
      <c r="R860" s="9" t="n">
        <f aca="false">LN(N860/N859)</f>
        <v>0.0123022500254539</v>
      </c>
      <c r="S860" s="9" t="n">
        <f aca="false">LN(O860/O859)</f>
        <v>0.0364565586644866</v>
      </c>
      <c r="T860" s="9" t="n">
        <f aca="false">LN(P860/P859)</f>
        <v>0.0383940399725955</v>
      </c>
      <c r="U860" s="9" t="n">
        <f aca="false">M860/M859-1</f>
        <v>0.0188897828100292</v>
      </c>
      <c r="V860" s="9" t="n">
        <f aca="false">O860/O859-1</f>
        <v>0.0371292487594603</v>
      </c>
    </row>
    <row r="861" customFormat="false" ht="15" hidden="false" customHeight="false" outlineLevel="0" collapsed="false">
      <c r="A861" s="5" t="n">
        <v>45077</v>
      </c>
      <c r="B861" s="6" t="n">
        <v>4179.83</v>
      </c>
      <c r="C861" s="9" t="n">
        <f aca="false">B861/B860-1</f>
        <v>-0.00610863817078522</v>
      </c>
      <c r="D861" s="9" t="n">
        <f aca="false">LN(B861/B860)</f>
        <v>-0.00612737223297185</v>
      </c>
      <c r="E861" s="9" t="n">
        <f aca="false">B861/B856-1</f>
        <v>0.00826181137500659</v>
      </c>
      <c r="F861" s="9" t="n">
        <f aca="false">B861/B840-1</f>
        <v>0.00286957126781795</v>
      </c>
      <c r="G861" s="0" t="n">
        <f aca="false">MAX(G860,B861)</f>
        <v>4796.56</v>
      </c>
      <c r="H861" s="9" t="n">
        <f aca="false">B861/G861-1</f>
        <v>-0.12857756392081</v>
      </c>
      <c r="I861" s="0" t="n">
        <f aca="false">IF(AND($A861&gt;=CrashTest!$B$3,$A861&lt;=CrashTest!$C$3),1,IF(AND($A861&gt;=CrashTest!$B$4,$A861&lt;=CrashTest!$C$4),2,IF(AND($A861&gt;=CrashTest!$B$5,$A861&lt;=CrashTest!$C$5),3,IF(AND($A861&gt;=CrashTest!$B$6,$A861&lt;=CrashTest!$C$6),4,IF(AND($A861&gt;=CrashTest!$B$7,$A861&lt;=CrashTest!$C$7),5,0)))))</f>
        <v>0</v>
      </c>
      <c r="J861" s="0" t="str">
        <f aca="false">IF(I861=0,"",IF(I860=I861,MAX(J860,B861),B861))</f>
        <v/>
      </c>
      <c r="K861" s="9" t="str">
        <f aca="false">IF(I861=0,"",B861/J861-1)</f>
        <v/>
      </c>
      <c r="L861" s="0" t="n">
        <f aca="false">MATCH($A861,DailyBTC!$A:$A,0)</f>
        <v>1249</v>
      </c>
      <c r="M861" s="8" t="n">
        <f aca="false">INDEX(DailyBTC!$F:$F,$L861)</f>
        <v>5094.25244522147</v>
      </c>
      <c r="N861" s="8" t="n">
        <f aca="false">INDEX(DailyETH!$F:$F,$L861)</f>
        <v>235.697675995922</v>
      </c>
      <c r="O861" s="8" t="n">
        <f aca="false">INDEX(DailyBTC!$B:$B,$L861)</f>
        <v>27217.6832580362</v>
      </c>
      <c r="P861" s="8" t="n">
        <f aca="false">INDEX(DailyETH!$B:$B,$L861)</f>
        <v>1872.94246113384</v>
      </c>
      <c r="Q861" s="9" t="n">
        <f aca="false">LN(M861/M860)</f>
        <v>-0.0100369511073961</v>
      </c>
      <c r="R861" s="9" t="n">
        <f aca="false">LN(N861/N860)</f>
        <v>-0.00465663893163359</v>
      </c>
      <c r="S861" s="9" t="n">
        <f aca="false">LN(O861/O860)</f>
        <v>-0.0180163894227002</v>
      </c>
      <c r="T861" s="9" t="n">
        <f aca="false">LN(P861/P860)</f>
        <v>-0.0147813830250038</v>
      </c>
      <c r="U861" s="9" t="n">
        <f aca="false">M861/M860-1</f>
        <v>-0.00998674901267538</v>
      </c>
      <c r="V861" s="9" t="n">
        <f aca="false">O861/O860-1</f>
        <v>-0.0178550645621083</v>
      </c>
    </row>
    <row r="862" customFormat="false" ht="15" hidden="false" customHeight="false" outlineLevel="0" collapsed="false">
      <c r="A862" s="5" t="n">
        <v>45078</v>
      </c>
      <c r="B862" s="6" t="n">
        <v>4221.02</v>
      </c>
      <c r="C862" s="9" t="n">
        <f aca="false">B862/B861-1</f>
        <v>0.00985446776543553</v>
      </c>
      <c r="D862" s="9" t="n">
        <f aca="false">LN(B862/B861)</f>
        <v>0.00980622914966534</v>
      </c>
      <c r="E862" s="9" t="n">
        <f aca="false">B862/B857-1</f>
        <v>0.0257044546612106</v>
      </c>
      <c r="F862" s="9" t="n">
        <f aca="false">B862/B841-1</f>
        <v>0.0246238694235821</v>
      </c>
      <c r="G862" s="0" t="n">
        <f aca="false">MAX(G861,B862)</f>
        <v>4796.56</v>
      </c>
      <c r="H862" s="9" t="n">
        <f aca="false">B862/G862-1</f>
        <v>-0.11999015961439</v>
      </c>
      <c r="I862" s="0" t="n">
        <f aca="false">IF(AND($A862&gt;=CrashTest!$B$3,$A862&lt;=CrashTest!$C$3),1,IF(AND($A862&gt;=CrashTest!$B$4,$A862&lt;=CrashTest!$C$4),2,IF(AND($A862&gt;=CrashTest!$B$5,$A862&lt;=CrashTest!$C$5),3,IF(AND($A862&gt;=CrashTest!$B$6,$A862&lt;=CrashTest!$C$6),4,IF(AND($A862&gt;=CrashTest!$B$7,$A862&lt;=CrashTest!$C$7),5,0)))))</f>
        <v>0</v>
      </c>
      <c r="J862" s="0" t="str">
        <f aca="false">IF(I862=0,"",IF(I861=I862,MAX(J861,B862),B862))</f>
        <v/>
      </c>
      <c r="K862" s="9" t="str">
        <f aca="false">IF(I862=0,"",B862/J862-1)</f>
        <v/>
      </c>
      <c r="L862" s="0" t="n">
        <f aca="false">MATCH($A862,DailyBTC!$A:$A,0)</f>
        <v>1250</v>
      </c>
      <c r="M862" s="8" t="n">
        <f aca="false">INDEX(DailyBTC!$F:$F,$L862)</f>
        <v>5055.64507884156</v>
      </c>
      <c r="N862" s="8" t="n">
        <f aca="false">INDEX(DailyETH!$F:$F,$L862)</f>
        <v>235.501631574084</v>
      </c>
      <c r="O862" s="8" t="n">
        <f aca="false">INDEX(DailyBTC!$B:$B,$L862)</f>
        <v>26825.3713451198</v>
      </c>
      <c r="P862" s="8" t="n">
        <f aca="false">INDEX(DailyETH!$B:$B,$L862)</f>
        <v>1861.87719082408</v>
      </c>
      <c r="Q862" s="9" t="n">
        <f aca="false">LN(M862/M861)</f>
        <v>-0.00760747632852794</v>
      </c>
      <c r="R862" s="9" t="n">
        <f aca="false">LN(N862/N861)</f>
        <v>-0.000832108324439373</v>
      </c>
      <c r="S862" s="9" t="n">
        <f aca="false">LN(O862/O861)</f>
        <v>-0.0145187501777228</v>
      </c>
      <c r="T862" s="9" t="n">
        <f aca="false">LN(P862/P861)</f>
        <v>-0.00592548166565752</v>
      </c>
      <c r="U862" s="9" t="n">
        <f aca="false">M862/M861-1</f>
        <v>-0.0075786127199341</v>
      </c>
      <c r="V862" s="9" t="n">
        <f aca="false">O862/O861-1</f>
        <v>-0.0144138613561302</v>
      </c>
    </row>
    <row r="863" customFormat="false" ht="15" hidden="false" customHeight="false" outlineLevel="0" collapsed="false">
      <c r="A863" s="5" t="n">
        <v>45079</v>
      </c>
      <c r="B863" s="6" t="n">
        <v>4282.37</v>
      </c>
      <c r="C863" s="9" t="n">
        <f aca="false">B863/B862-1</f>
        <v>0.0145344016375188</v>
      </c>
      <c r="D863" s="9" t="n">
        <f aca="false">LN(B863/B862)</f>
        <v>0.0144297896521437</v>
      </c>
      <c r="E863" s="9" t="n">
        <f aca="false">B863/B858-1</f>
        <v>0.0315782120213526</v>
      </c>
      <c r="F863" s="9" t="n">
        <f aca="false">B863/B842-1</f>
        <v>0.0468422660881256</v>
      </c>
      <c r="G863" s="0" t="n">
        <f aca="false">MAX(G862,B863)</f>
        <v>4796.56</v>
      </c>
      <c r="H863" s="9" t="n">
        <f aca="false">B863/G863-1</f>
        <v>-0.107199743149257</v>
      </c>
      <c r="I863" s="0" t="n">
        <f aca="false">IF(AND($A863&gt;=CrashTest!$B$3,$A863&lt;=CrashTest!$C$3),1,IF(AND($A863&gt;=CrashTest!$B$4,$A863&lt;=CrashTest!$C$4),2,IF(AND($A863&gt;=CrashTest!$B$5,$A863&lt;=CrashTest!$C$5),3,IF(AND($A863&gt;=CrashTest!$B$6,$A863&lt;=CrashTest!$C$6),4,IF(AND($A863&gt;=CrashTest!$B$7,$A863&lt;=CrashTest!$C$7),5,0)))))</f>
        <v>0</v>
      </c>
      <c r="J863" s="0" t="str">
        <f aca="false">IF(I863=0,"",IF(I862=I863,MAX(J862,B863),B863))</f>
        <v/>
      </c>
      <c r="K863" s="9" t="str">
        <f aca="false">IF(I863=0,"",B863/J863-1)</f>
        <v/>
      </c>
      <c r="L863" s="0" t="n">
        <f aca="false">MATCH($A863,DailyBTC!$A:$A,0)</f>
        <v>1251</v>
      </c>
      <c r="M863" s="8" t="n">
        <f aca="false">INDEX(DailyBTC!$F:$F,$L863)</f>
        <v>5103.25708532731</v>
      </c>
      <c r="N863" s="8" t="n">
        <f aca="false">INDEX(DailyETH!$F:$F,$L863)</f>
        <v>237.727265300243</v>
      </c>
      <c r="O863" s="8" t="n">
        <f aca="false">INDEX(DailyBTC!$B:$B,$L863)</f>
        <v>27255.2279941555</v>
      </c>
      <c r="P863" s="8" t="n">
        <f aca="false">INDEX(DailyETH!$B:$B,$L863)</f>
        <v>1906.95200964348</v>
      </c>
      <c r="Q863" s="9" t="n">
        <f aca="false">LN(M863/M862)</f>
        <v>0.00937352369906834</v>
      </c>
      <c r="R863" s="9" t="n">
        <f aca="false">LN(N863/N862)</f>
        <v>0.00940623089862686</v>
      </c>
      <c r="S863" s="9" t="n">
        <f aca="false">LN(O863/O862)</f>
        <v>0.015897224035698</v>
      </c>
      <c r="T863" s="9" t="n">
        <f aca="false">LN(P863/P862)</f>
        <v>0.0239209397728027</v>
      </c>
      <c r="U863" s="9" t="n">
        <f aca="false">M863/M862-1</f>
        <v>0.00941759275883847</v>
      </c>
      <c r="V863" s="9" t="n">
        <f aca="false">O863/O862-1</f>
        <v>0.0160242571670457</v>
      </c>
    </row>
    <row r="864" customFormat="false" ht="15" hidden="false" customHeight="false" outlineLevel="0" collapsed="false">
      <c r="A864" s="5" t="n">
        <v>45082</v>
      </c>
      <c r="B864" s="6" t="n">
        <v>4273.79</v>
      </c>
      <c r="C864" s="9" t="n">
        <f aca="false">B864/B863-1</f>
        <v>-0.00200356344734343</v>
      </c>
      <c r="D864" s="9" t="n">
        <f aca="false">LN(B864/B863)</f>
        <v>-0.00200557326556811</v>
      </c>
      <c r="E864" s="9" t="n">
        <f aca="false">B864/B859-1</f>
        <v>0.0162503418183548</v>
      </c>
      <c r="F864" s="9" t="n">
        <f aca="false">B864/B843-1</f>
        <v>0.0523414146488002</v>
      </c>
      <c r="G864" s="0" t="n">
        <f aca="false">MAX(G863,B864)</f>
        <v>4796.56</v>
      </c>
      <c r="H864" s="9" t="n">
        <f aca="false">B864/G864-1</f>
        <v>-0.108988525109662</v>
      </c>
      <c r="I864" s="0" t="n">
        <f aca="false">IF(AND($A864&gt;=CrashTest!$B$3,$A864&lt;=CrashTest!$C$3),1,IF(AND($A864&gt;=CrashTest!$B$4,$A864&lt;=CrashTest!$C$4),2,IF(AND($A864&gt;=CrashTest!$B$5,$A864&lt;=CrashTest!$C$5),3,IF(AND($A864&gt;=CrashTest!$B$6,$A864&lt;=CrashTest!$C$6),4,IF(AND($A864&gt;=CrashTest!$B$7,$A864&lt;=CrashTest!$C$7),5,0)))))</f>
        <v>0</v>
      </c>
      <c r="J864" s="0" t="str">
        <f aca="false">IF(I864=0,"",IF(I863=I864,MAX(J863,B864),B864))</f>
        <v/>
      </c>
      <c r="K864" s="9" t="str">
        <f aca="false">IF(I864=0,"",B864/J864-1)</f>
        <v/>
      </c>
      <c r="L864" s="0" t="n">
        <f aca="false">MATCH($A864,DailyBTC!$A:$A,0)</f>
        <v>1254</v>
      </c>
      <c r="M864" s="8" t="n">
        <f aca="false">INDEX(DailyBTC!$F:$F,$L864)</f>
        <v>4955.36371670618</v>
      </c>
      <c r="N864" s="8" t="n">
        <f aca="false">INDEX(DailyETH!$F:$F,$L864)</f>
        <v>233.87624940737</v>
      </c>
      <c r="O864" s="8" t="n">
        <f aca="false">INDEX(DailyBTC!$B:$B,$L864)</f>
        <v>25785.8514842198</v>
      </c>
      <c r="P864" s="8" t="n">
        <f aca="false">INDEX(DailyETH!$B:$B,$L864)</f>
        <v>1812.74285300994</v>
      </c>
      <c r="Q864" s="9" t="n">
        <f aca="false">LN(M864/M863)</f>
        <v>-0.0294084110006549</v>
      </c>
      <c r="R864" s="9" t="n">
        <f aca="false">LN(N864/N863)</f>
        <v>-0.0163319456773863</v>
      </c>
      <c r="S864" s="9" t="n">
        <f aca="false">LN(O864/O863)</f>
        <v>-0.0554194062832199</v>
      </c>
      <c r="T864" s="9" t="n">
        <f aca="false">LN(P864/P863)</f>
        <v>-0.0506650742950898</v>
      </c>
      <c r="U864" s="9" t="n">
        <f aca="false">M864/M863-1</f>
        <v>-0.0289801916988164</v>
      </c>
      <c r="V864" s="9" t="n">
        <f aca="false">O864/O863-1</f>
        <v>-0.0539117306320382</v>
      </c>
    </row>
    <row r="865" customFormat="false" ht="15" hidden="false" customHeight="false" outlineLevel="0" collapsed="false">
      <c r="A865" s="5" t="n">
        <v>45083</v>
      </c>
      <c r="B865" s="6" t="n">
        <v>4283.85</v>
      </c>
      <c r="C865" s="9" t="n">
        <f aca="false">B865/B864-1</f>
        <v>0.00235388261940805</v>
      </c>
      <c r="D865" s="9" t="n">
        <f aca="false">LN(B865/B864)</f>
        <v>0.00235111657749003</v>
      </c>
      <c r="E865" s="9" t="n">
        <f aca="false">B865/B860-1</f>
        <v>0.0186255207441648</v>
      </c>
      <c r="F865" s="9" t="n">
        <f aca="false">B865/B844-1</f>
        <v>0.0356844968268359</v>
      </c>
      <c r="G865" s="0" t="n">
        <f aca="false">MAX(G864,B865)</f>
        <v>4796.56</v>
      </c>
      <c r="H865" s="9" t="n">
        <f aca="false">B865/G865-1</f>
        <v>-0.106891188685224</v>
      </c>
      <c r="I865" s="0" t="n">
        <f aca="false">IF(AND($A865&gt;=CrashTest!$B$3,$A865&lt;=CrashTest!$C$3),1,IF(AND($A865&gt;=CrashTest!$B$4,$A865&lt;=CrashTest!$C$4),2,IF(AND($A865&gt;=CrashTest!$B$5,$A865&lt;=CrashTest!$C$5),3,IF(AND($A865&gt;=CrashTest!$B$6,$A865&lt;=CrashTest!$C$6),4,IF(AND($A865&gt;=CrashTest!$B$7,$A865&lt;=CrashTest!$C$7),5,0)))))</f>
        <v>0</v>
      </c>
      <c r="J865" s="0" t="str">
        <f aca="false">IF(I865=0,"",IF(I864=I865,MAX(J864,B865),B865))</f>
        <v/>
      </c>
      <c r="K865" s="9" t="str">
        <f aca="false">IF(I865=0,"",B865/J865-1)</f>
        <v/>
      </c>
      <c r="L865" s="0" t="n">
        <f aca="false">MATCH($A865,DailyBTC!$A:$A,0)</f>
        <v>1255</v>
      </c>
      <c r="M865" s="8" t="n">
        <f aca="false">INDEX(DailyBTC!$F:$F,$L865)</f>
        <v>5090.30829366312</v>
      </c>
      <c r="N865" s="8" t="n">
        <f aca="false">INDEX(DailyETH!$F:$F,$L865)</f>
        <v>237.521409916382</v>
      </c>
      <c r="O865" s="8" t="n">
        <f aca="false">INDEX(DailyBTC!$B:$B,$L865)</f>
        <v>27213.7705187025</v>
      </c>
      <c r="P865" s="8" t="n">
        <f aca="false">INDEX(DailyETH!$B:$B,$L865)</f>
        <v>1883.15331735827</v>
      </c>
      <c r="Q865" s="9" t="n">
        <f aca="false">LN(M865/M864)</f>
        <v>0.0268678281628238</v>
      </c>
      <c r="R865" s="9" t="n">
        <f aca="false">LN(N865/N864)</f>
        <v>0.0154656396465811</v>
      </c>
      <c r="S865" s="9" t="n">
        <f aca="false">LN(O865/O864)</f>
        <v>0.0538971648398155</v>
      </c>
      <c r="T865" s="9" t="n">
        <f aca="false">LN(P865/P864)</f>
        <v>0.0381065815795797</v>
      </c>
      <c r="U865" s="9" t="n">
        <f aca="false">M865/M864-1</f>
        <v>0.0272320226468938</v>
      </c>
      <c r="V865" s="9" t="n">
        <f aca="false">O865/O864-1</f>
        <v>0.0553760668076657</v>
      </c>
    </row>
    <row r="866" customFormat="false" ht="15" hidden="false" customHeight="false" outlineLevel="0" collapsed="false">
      <c r="A866" s="5" t="n">
        <v>45084</v>
      </c>
      <c r="B866" s="6" t="n">
        <v>4267.52</v>
      </c>
      <c r="C866" s="9" t="n">
        <f aca="false">B866/B865-1</f>
        <v>-0.00381199154965739</v>
      </c>
      <c r="D866" s="9" t="n">
        <f aca="false">LN(B866/B865)</f>
        <v>-0.00381927570676739</v>
      </c>
      <c r="E866" s="9" t="n">
        <f aca="false">B866/B861-1</f>
        <v>0.0209793221255412</v>
      </c>
      <c r="F866" s="9" t="n">
        <f aca="false">B866/B845-1</f>
        <v>0.0312702386591013</v>
      </c>
      <c r="G866" s="0" t="n">
        <f aca="false">MAX(G865,B866)</f>
        <v>4796.56</v>
      </c>
      <c r="H866" s="9" t="n">
        <f aca="false">B866/G866-1</f>
        <v>-0.110295711926881</v>
      </c>
      <c r="I866" s="0" t="n">
        <f aca="false">IF(AND($A866&gt;=CrashTest!$B$3,$A866&lt;=CrashTest!$C$3),1,IF(AND($A866&gt;=CrashTest!$B$4,$A866&lt;=CrashTest!$C$4),2,IF(AND($A866&gt;=CrashTest!$B$5,$A866&lt;=CrashTest!$C$5),3,IF(AND($A866&gt;=CrashTest!$B$6,$A866&lt;=CrashTest!$C$6),4,IF(AND($A866&gt;=CrashTest!$B$7,$A866&lt;=CrashTest!$C$7),5,0)))))</f>
        <v>0</v>
      </c>
      <c r="J866" s="0" t="str">
        <f aca="false">IF(I866=0,"",IF(I865=I866,MAX(J865,B866),B866))</f>
        <v/>
      </c>
      <c r="K866" s="9" t="str">
        <f aca="false">IF(I866=0,"",B866/J866-1)</f>
        <v/>
      </c>
      <c r="L866" s="0" t="n">
        <f aca="false">MATCH($A866,DailyBTC!$A:$A,0)</f>
        <v>1256</v>
      </c>
      <c r="M866" s="8" t="n">
        <f aca="false">INDEX(DailyBTC!$F:$F,$L866)</f>
        <v>4997.19677031408</v>
      </c>
      <c r="N866" s="8" t="n">
        <f aca="false">INDEX(DailyETH!$F:$F,$L866)</f>
        <v>234.823593741927</v>
      </c>
      <c r="O866" s="8" t="n">
        <f aca="false">INDEX(DailyBTC!$B:$B,$L866)</f>
        <v>26339.5790292227</v>
      </c>
      <c r="P866" s="8" t="n">
        <f aca="false">INDEX(DailyETH!$B:$B,$L866)</f>
        <v>1831.89239801286</v>
      </c>
      <c r="Q866" s="9" t="n">
        <f aca="false">LN(M866/M865)</f>
        <v>-0.0184612879516483</v>
      </c>
      <c r="R866" s="9" t="n">
        <f aca="false">LN(N866/N865)</f>
        <v>-0.0114231991018493</v>
      </c>
      <c r="S866" s="9" t="n">
        <f aca="false">LN(O866/O865)</f>
        <v>-0.0326504002594559</v>
      </c>
      <c r="T866" s="9" t="n">
        <f aca="false">LN(P866/P865)</f>
        <v>-0.0275981384004028</v>
      </c>
      <c r="U866" s="9" t="n">
        <f aca="false">M866/M865-1</f>
        <v>-0.0182919222132295</v>
      </c>
      <c r="V866" s="9" t="n">
        <f aca="false">O866/O865-1</f>
        <v>-0.0321231300484075</v>
      </c>
    </row>
    <row r="867" customFormat="false" ht="15" hidden="false" customHeight="false" outlineLevel="0" collapsed="false">
      <c r="A867" s="5" t="n">
        <v>45085</v>
      </c>
      <c r="B867" s="6" t="n">
        <v>4293.93</v>
      </c>
      <c r="C867" s="9" t="n">
        <f aca="false">B867/B866-1</f>
        <v>0.00618860602879412</v>
      </c>
      <c r="D867" s="9" t="n">
        <f aca="false">LN(B867/B866)</f>
        <v>0.00616953524709693</v>
      </c>
      <c r="E867" s="9" t="n">
        <f aca="false">B867/B862-1</f>
        <v>0.0172730761759006</v>
      </c>
      <c r="F867" s="9" t="n">
        <f aca="false">B867/B846-1</f>
        <v>0.042426022718169</v>
      </c>
      <c r="G867" s="0" t="n">
        <f aca="false">MAX(G866,B867)</f>
        <v>4796.56</v>
      </c>
      <c r="H867" s="9" t="n">
        <f aca="false">B867/G867-1</f>
        <v>-0.104789682605868</v>
      </c>
      <c r="I867" s="0" t="n">
        <f aca="false">IF(AND($A867&gt;=CrashTest!$B$3,$A867&lt;=CrashTest!$C$3),1,IF(AND($A867&gt;=CrashTest!$B$4,$A867&lt;=CrashTest!$C$4),2,IF(AND($A867&gt;=CrashTest!$B$5,$A867&lt;=CrashTest!$C$5),3,IF(AND($A867&gt;=CrashTest!$B$6,$A867&lt;=CrashTest!$C$6),4,IF(AND($A867&gt;=CrashTest!$B$7,$A867&lt;=CrashTest!$C$7),5,0)))))</f>
        <v>0</v>
      </c>
      <c r="J867" s="0" t="str">
        <f aca="false">IF(I867=0,"",IF(I866=I867,MAX(J866,B867),B867))</f>
        <v/>
      </c>
      <c r="K867" s="9" t="str">
        <f aca="false">IF(I867=0,"",B867/J867-1)</f>
        <v/>
      </c>
      <c r="L867" s="0" t="n">
        <f aca="false">MATCH($A867,DailyBTC!$A:$A,0)</f>
        <v>1257</v>
      </c>
      <c r="M867" s="8" t="n">
        <f aca="false">INDEX(DailyBTC!$F:$F,$L867)</f>
        <v>5016.36727141555</v>
      </c>
      <c r="N867" s="8" t="n">
        <f aca="false">INDEX(DailyETH!$F:$F,$L867)</f>
        <v>236.651937369661</v>
      </c>
      <c r="O867" s="8" t="n">
        <f aca="false">INDEX(DailyBTC!$B:$B,$L867)</f>
        <v>26521.693600526</v>
      </c>
      <c r="P867" s="8" t="n">
        <f aca="false">INDEX(DailyETH!$B:$B,$L867)</f>
        <v>1847.23547516072</v>
      </c>
      <c r="Q867" s="9" t="n">
        <f aca="false">LN(M867/M866)</f>
        <v>0.00382891135312678</v>
      </c>
      <c r="R867" s="9" t="n">
        <f aca="false">LN(N867/N866)</f>
        <v>0.00775587563806853</v>
      </c>
      <c r="S867" s="9" t="n">
        <f aca="false">LN(O867/O866)</f>
        <v>0.00689031053376295</v>
      </c>
      <c r="T867" s="9" t="n">
        <f aca="false">LN(P867/P866)</f>
        <v>0.00834065388520784</v>
      </c>
      <c r="U867" s="9" t="n">
        <f aca="false">M867/M866-1</f>
        <v>0.00383625099882967</v>
      </c>
      <c r="V867" s="9" t="n">
        <f aca="false">O867/O866-1</f>
        <v>0.00691410333860132</v>
      </c>
    </row>
    <row r="868" customFormat="false" ht="15" hidden="false" customHeight="false" outlineLevel="0" collapsed="false">
      <c r="A868" s="5" t="n">
        <v>45086</v>
      </c>
      <c r="B868" s="6" t="n">
        <v>4298.86</v>
      </c>
      <c r="C868" s="9" t="n">
        <f aca="false">B868/B867-1</f>
        <v>0.00114813236359224</v>
      </c>
      <c r="D868" s="9" t="n">
        <f aca="false">LN(B868/B867)</f>
        <v>0.00114747376368845</v>
      </c>
      <c r="E868" s="9" t="n">
        <f aca="false">B868/B863-1</f>
        <v>0.00385067147397344</v>
      </c>
      <c r="F868" s="9" t="n">
        <f aca="false">B868/B847-1</f>
        <v>0.038964240484914</v>
      </c>
      <c r="G868" s="0" t="n">
        <f aca="false">MAX(G867,B868)</f>
        <v>4796.56</v>
      </c>
      <c r="H868" s="9" t="n">
        <f aca="false">B868/G868-1</f>
        <v>-0.103761862668246</v>
      </c>
      <c r="I868" s="0" t="n">
        <f aca="false">IF(AND($A868&gt;=CrashTest!$B$3,$A868&lt;=CrashTest!$C$3),1,IF(AND($A868&gt;=CrashTest!$B$4,$A868&lt;=CrashTest!$C$4),2,IF(AND($A868&gt;=CrashTest!$B$5,$A868&lt;=CrashTest!$C$5),3,IF(AND($A868&gt;=CrashTest!$B$6,$A868&lt;=CrashTest!$C$6),4,IF(AND($A868&gt;=CrashTest!$B$7,$A868&lt;=CrashTest!$C$7),5,0)))))</f>
        <v>0</v>
      </c>
      <c r="J868" s="0" t="str">
        <f aca="false">IF(I868=0,"",IF(I867=I868,MAX(J867,B868),B868))</f>
        <v/>
      </c>
      <c r="K868" s="9" t="str">
        <f aca="false">IF(I868=0,"",B868/J868-1)</f>
        <v/>
      </c>
      <c r="L868" s="0" t="n">
        <f aca="false">MATCH($A868,DailyBTC!$A:$A,0)</f>
        <v>1258</v>
      </c>
      <c r="M868" s="8" t="n">
        <f aca="false">INDEX(DailyBTC!$F:$F,$L868)</f>
        <v>4995.09408969957</v>
      </c>
      <c r="N868" s="8" t="n">
        <f aca="false">INDEX(DailyETH!$F:$F,$L868)</f>
        <v>235.782025623385</v>
      </c>
      <c r="O868" s="8" t="n">
        <f aca="false">INDEX(DailyBTC!$B:$B,$L868)</f>
        <v>26470.6775780245</v>
      </c>
      <c r="P868" s="8" t="n">
        <f aca="false">INDEX(DailyETH!$B:$B,$L868)</f>
        <v>1838.42196376388</v>
      </c>
      <c r="Q868" s="9" t="n">
        <f aca="false">LN(M868/M867)</f>
        <v>-0.00424977192954649</v>
      </c>
      <c r="R868" s="9" t="n">
        <f aca="false">LN(N868/N867)</f>
        <v>-0.00368268497854125</v>
      </c>
      <c r="S868" s="9" t="n">
        <f aca="false">LN(O868/O867)</f>
        <v>-0.001925410662987</v>
      </c>
      <c r="T868" s="9" t="n">
        <f aca="false">LN(P868/P867)</f>
        <v>-0.00478260844499133</v>
      </c>
      <c r="U868" s="9" t="n">
        <f aca="false">M868/M867-1</f>
        <v>-0.00424075442745164</v>
      </c>
      <c r="V868" s="9" t="n">
        <f aca="false">O868/O867-1</f>
        <v>-0.00192355824895307</v>
      </c>
    </row>
    <row r="869" customFormat="false" ht="15" hidden="false" customHeight="false" outlineLevel="0" collapsed="false">
      <c r="A869" s="5" t="n">
        <v>45089</v>
      </c>
      <c r="B869" s="6" t="n">
        <v>4338.93</v>
      </c>
      <c r="C869" s="9" t="n">
        <f aca="false">B869/B868-1</f>
        <v>0.00932107582010122</v>
      </c>
      <c r="D869" s="9" t="n">
        <f aca="false">LN(B869/B868)</f>
        <v>0.00927790266568443</v>
      </c>
      <c r="E869" s="9" t="n">
        <f aca="false">B869/B864-1</f>
        <v>0.015241740937201</v>
      </c>
      <c r="F869" s="9" t="n">
        <f aca="false">B869/B848-1</f>
        <v>0.0504306859502932</v>
      </c>
      <c r="G869" s="0" t="n">
        <f aca="false">MAX(G868,B869)</f>
        <v>4796.56</v>
      </c>
      <c r="H869" s="9" t="n">
        <f aca="false">B869/G869-1</f>
        <v>-0.0954079590373101</v>
      </c>
      <c r="I869" s="0" t="n">
        <f aca="false">IF(AND($A869&gt;=CrashTest!$B$3,$A869&lt;=CrashTest!$C$3),1,IF(AND($A869&gt;=CrashTest!$B$4,$A869&lt;=CrashTest!$C$4),2,IF(AND($A869&gt;=CrashTest!$B$5,$A869&lt;=CrashTest!$C$5),3,IF(AND($A869&gt;=CrashTest!$B$6,$A869&lt;=CrashTest!$C$6),4,IF(AND($A869&gt;=CrashTest!$B$7,$A869&lt;=CrashTest!$C$7),5,0)))))</f>
        <v>0</v>
      </c>
      <c r="J869" s="0" t="str">
        <f aca="false">IF(I869=0,"",IF(I868=I869,MAX(J868,B869),B869))</f>
        <v/>
      </c>
      <c r="K869" s="9" t="str">
        <f aca="false">IF(I869=0,"",B869/J869-1)</f>
        <v/>
      </c>
      <c r="L869" s="0" t="n">
        <f aca="false">MATCH($A869,DailyBTC!$A:$A,0)</f>
        <v>1261</v>
      </c>
      <c r="M869" s="8" t="n">
        <f aca="false">INDEX(DailyBTC!$F:$F,$L869)</f>
        <v>4885.83216511909</v>
      </c>
      <c r="N869" s="8" t="n">
        <f aca="false">INDEX(DailyETH!$F:$F,$L869)</f>
        <v>225.659391592987</v>
      </c>
      <c r="O869" s="8" t="n">
        <f aca="false">INDEX(DailyBTC!$B:$B,$L869)</f>
        <v>25906.7519354179</v>
      </c>
      <c r="P869" s="8" t="n">
        <f aca="false">INDEX(DailyETH!$B:$B,$L869)</f>
        <v>1742.45293424898</v>
      </c>
      <c r="Q869" s="9" t="n">
        <f aca="false">LN(M869/M868)</f>
        <v>-0.0221166266140538</v>
      </c>
      <c r="R869" s="9" t="n">
        <f aca="false">LN(N869/N868)</f>
        <v>-0.0438810124015985</v>
      </c>
      <c r="S869" s="9" t="n">
        <f aca="false">LN(O869/O868)</f>
        <v>-0.0215339866539803</v>
      </c>
      <c r="T869" s="9" t="n">
        <f aca="false">LN(P869/P868)</f>
        <v>-0.0536137224443574</v>
      </c>
      <c r="U869" s="9" t="n">
        <f aca="false">M869/M868-1</f>
        <v>-0.0218738471424959</v>
      </c>
      <c r="V869" s="9" t="n">
        <f aca="false">O869/O868-1</f>
        <v>-0.0213037857056883</v>
      </c>
    </row>
    <row r="870" customFormat="false" ht="15" hidden="false" customHeight="false" outlineLevel="0" collapsed="false">
      <c r="A870" s="5" t="n">
        <v>45090</v>
      </c>
      <c r="B870" s="6" t="n">
        <v>4369.01</v>
      </c>
      <c r="C870" s="9" t="n">
        <f aca="false">B870/B869-1</f>
        <v>0.00693258476168079</v>
      </c>
      <c r="D870" s="9" t="n">
        <f aca="false">LN(B870/B869)</f>
        <v>0.00690866488336583</v>
      </c>
      <c r="E870" s="9" t="n">
        <f aca="false">B870/B865-1</f>
        <v>0.0198793141683298</v>
      </c>
      <c r="F870" s="9" t="n">
        <f aca="false">B870/B849-1</f>
        <v>0.059390215514733</v>
      </c>
      <c r="G870" s="0" t="n">
        <f aca="false">MAX(G869,B870)</f>
        <v>4796.56</v>
      </c>
      <c r="H870" s="9" t="n">
        <f aca="false">B870/G870-1</f>
        <v>-0.0891367980385943</v>
      </c>
      <c r="I870" s="0" t="n">
        <f aca="false">IF(AND($A870&gt;=CrashTest!$B$3,$A870&lt;=CrashTest!$C$3),1,IF(AND($A870&gt;=CrashTest!$B$4,$A870&lt;=CrashTest!$C$4),2,IF(AND($A870&gt;=CrashTest!$B$5,$A870&lt;=CrashTest!$C$5),3,IF(AND($A870&gt;=CrashTest!$B$6,$A870&lt;=CrashTest!$C$6),4,IF(AND($A870&gt;=CrashTest!$B$7,$A870&lt;=CrashTest!$C$7),5,0)))))</f>
        <v>0</v>
      </c>
      <c r="J870" s="0" t="str">
        <f aca="false">IF(I870=0,"",IF(I869=I870,MAX(J869,B870),B870))</f>
        <v/>
      </c>
      <c r="K870" s="9" t="str">
        <f aca="false">IF(I870=0,"",B870/J870-1)</f>
        <v/>
      </c>
      <c r="L870" s="0" t="n">
        <f aca="false">MATCH($A870,DailyBTC!$A:$A,0)</f>
        <v>1262</v>
      </c>
      <c r="M870" s="8" t="n">
        <f aca="false">INDEX(DailyBTC!$F:$F,$L870)</f>
        <v>4874.20993251623</v>
      </c>
      <c r="N870" s="8" t="n">
        <f aca="false">INDEX(DailyETH!$F:$F,$L870)</f>
        <v>224.592841739029</v>
      </c>
      <c r="O870" s="8" t="n">
        <f aca="false">INDEX(DailyBTC!$B:$B,$L870)</f>
        <v>25880.8599734074</v>
      </c>
      <c r="P870" s="8" t="n">
        <f aca="false">INDEX(DailyETH!$B:$B,$L870)</f>
        <v>1736.92458503799</v>
      </c>
      <c r="Q870" s="9" t="n">
        <f aca="false">LN(M870/M869)</f>
        <v>-0.00238159589477966</v>
      </c>
      <c r="R870" s="9" t="n">
        <f aca="false">LN(N870/N869)</f>
        <v>-0.00473757494070426</v>
      </c>
      <c r="S870" s="9" t="n">
        <f aca="false">LN(O870/O869)</f>
        <v>-0.000999928871539267</v>
      </c>
      <c r="T870" s="9" t="n">
        <f aca="false">LN(P870/P869)</f>
        <v>-0.00317778328599953</v>
      </c>
      <c r="U870" s="9" t="n">
        <f aca="false">M870/M869-1</f>
        <v>-0.00237876214533839</v>
      </c>
      <c r="V870" s="9" t="n">
        <f aca="false">O870/O869-1</f>
        <v>-0.000999429109254657</v>
      </c>
    </row>
    <row r="871" customFormat="false" ht="15" hidden="false" customHeight="false" outlineLevel="0" collapsed="false">
      <c r="A871" s="5" t="n">
        <v>45091</v>
      </c>
      <c r="B871" s="6" t="n">
        <v>4372.59</v>
      </c>
      <c r="C871" s="9" t="n">
        <f aca="false">B871/B870-1</f>
        <v>0.000819407600348709</v>
      </c>
      <c r="D871" s="9" t="n">
        <f aca="false">LN(B871/B870)</f>
        <v>0.000819072069219616</v>
      </c>
      <c r="E871" s="9" t="n">
        <f aca="false">B871/B866-1</f>
        <v>0.0246208570785842</v>
      </c>
      <c r="F871" s="9" t="n">
        <f aca="false">B871/B850-1</f>
        <v>0.0571310452870697</v>
      </c>
      <c r="G871" s="0" t="n">
        <f aca="false">MAX(G870,B871)</f>
        <v>4796.56</v>
      </c>
      <c r="H871" s="9" t="n">
        <f aca="false">B871/G871-1</f>
        <v>-0.0883904298080291</v>
      </c>
      <c r="I871" s="0" t="n">
        <f aca="false">IF(AND($A871&gt;=CrashTest!$B$3,$A871&lt;=CrashTest!$C$3),1,IF(AND($A871&gt;=CrashTest!$B$4,$A871&lt;=CrashTest!$C$4),2,IF(AND($A871&gt;=CrashTest!$B$5,$A871&lt;=CrashTest!$C$5),3,IF(AND($A871&gt;=CrashTest!$B$6,$A871&lt;=CrashTest!$C$6),4,IF(AND($A871&gt;=CrashTest!$B$7,$A871&lt;=CrashTest!$C$7),5,0)))))</f>
        <v>0</v>
      </c>
      <c r="J871" s="0" t="str">
        <f aca="false">IF(I871=0,"",IF(I870=I871,MAX(J870,B871),B871))</f>
        <v/>
      </c>
      <c r="K871" s="9" t="str">
        <f aca="false">IF(I871=0,"",B871/J871-1)</f>
        <v/>
      </c>
      <c r="L871" s="0" t="n">
        <f aca="false">MATCH($A871,DailyBTC!$A:$A,0)</f>
        <v>1263</v>
      </c>
      <c r="M871" s="8" t="n">
        <f aca="false">INDEX(DailyBTC!$F:$F,$L871)</f>
        <v>4841.62108162726</v>
      </c>
      <c r="N871" s="8" t="n">
        <f aca="false">INDEX(DailyETH!$F:$F,$L871)</f>
        <v>222.971872407507</v>
      </c>
      <c r="O871" s="8" t="n">
        <f aca="false">INDEX(DailyBTC!$B:$B,$L871)</f>
        <v>25097.5853796026</v>
      </c>
      <c r="P871" s="8" t="n">
        <f aca="false">INDEX(DailyETH!$B:$B,$L871)</f>
        <v>1650.15449649328</v>
      </c>
      <c r="Q871" s="9" t="n">
        <f aca="false">LN(M871/M870)</f>
        <v>-0.00670842731985975</v>
      </c>
      <c r="R871" s="9" t="n">
        <f aca="false">LN(N871/N870)</f>
        <v>-0.00724353984045786</v>
      </c>
      <c r="S871" s="9" t="n">
        <f aca="false">LN(O871/O870)</f>
        <v>-0.0307320568523611</v>
      </c>
      <c r="T871" s="9" t="n">
        <f aca="false">LN(P871/P870)</f>
        <v>-0.0512471517602808</v>
      </c>
      <c r="U871" s="9" t="n">
        <f aca="false">M871/M870-1</f>
        <v>-0.00668597605358956</v>
      </c>
      <c r="V871" s="9" t="n">
        <f aca="false">O871/O870-1</f>
        <v>-0.0302646277832196</v>
      </c>
    </row>
    <row r="872" customFormat="false" ht="15" hidden="false" customHeight="false" outlineLevel="0" collapsed="false">
      <c r="A872" s="5" t="n">
        <v>45092</v>
      </c>
      <c r="B872" s="6" t="n">
        <v>4425.84</v>
      </c>
      <c r="C872" s="9" t="n">
        <f aca="false">B872/B871-1</f>
        <v>0.0121781369851734</v>
      </c>
      <c r="D872" s="9" t="n">
        <f aca="false">LN(B872/B871)</f>
        <v>0.0121045800636526</v>
      </c>
      <c r="E872" s="9" t="n">
        <f aca="false">B872/B867-1</f>
        <v>0.0307201095499927</v>
      </c>
      <c r="F872" s="9" t="n">
        <f aca="false">B872/B851-1</f>
        <v>0.0768729166159763</v>
      </c>
      <c r="G872" s="0" t="n">
        <f aca="false">MAX(G871,B872)</f>
        <v>4796.56</v>
      </c>
      <c r="H872" s="9" t="n">
        <f aca="false">B872/G872-1</f>
        <v>-0.0772887235852361</v>
      </c>
      <c r="I872" s="0" t="n">
        <f aca="false">IF(AND($A872&gt;=CrashTest!$B$3,$A872&lt;=CrashTest!$C$3),1,IF(AND($A872&gt;=CrashTest!$B$4,$A872&lt;=CrashTest!$C$4),2,IF(AND($A872&gt;=CrashTest!$B$5,$A872&lt;=CrashTest!$C$5),3,IF(AND($A872&gt;=CrashTest!$B$6,$A872&lt;=CrashTest!$C$6),4,IF(AND($A872&gt;=CrashTest!$B$7,$A872&lt;=CrashTest!$C$7),5,0)))))</f>
        <v>0</v>
      </c>
      <c r="J872" s="0" t="str">
        <f aca="false">IF(I872=0,"",IF(I871=I872,MAX(J871,B872),B872))</f>
        <v/>
      </c>
      <c r="K872" s="9" t="str">
        <f aca="false">IF(I872=0,"",B872/J872-1)</f>
        <v/>
      </c>
      <c r="L872" s="0" t="n">
        <f aca="false">MATCH($A872,DailyBTC!$A:$A,0)</f>
        <v>1264</v>
      </c>
      <c r="M872" s="8" t="n">
        <f aca="false">INDEX(DailyBTC!$F:$F,$L872)</f>
        <v>4868.15260473894</v>
      </c>
      <c r="N872" s="8" t="n">
        <f aca="false">INDEX(DailyETH!$F:$F,$L872)</f>
        <v>223.021392261461</v>
      </c>
      <c r="O872" s="8" t="n">
        <f aca="false">INDEX(DailyBTC!$B:$B,$L872)</f>
        <v>25559.1433293396</v>
      </c>
      <c r="P872" s="8" t="n">
        <f aca="false">INDEX(DailyETH!$B:$B,$L872)</f>
        <v>1663.84364611338</v>
      </c>
      <c r="Q872" s="9" t="n">
        <f aca="false">LN(M872/M871)</f>
        <v>0.0054649243123153</v>
      </c>
      <c r="R872" s="9" t="n">
        <f aca="false">LN(N872/N871)</f>
        <v>0.000222065479820307</v>
      </c>
      <c r="S872" s="9" t="n">
        <f aca="false">LN(O872/O871)</f>
        <v>0.0182234713867452</v>
      </c>
      <c r="T872" s="9" t="n">
        <f aca="false">LN(P872/P871)</f>
        <v>0.0082614575445717</v>
      </c>
      <c r="U872" s="9" t="n">
        <f aca="false">M872/M871-1</f>
        <v>0.0054798842504129</v>
      </c>
      <c r="V872" s="9" t="n">
        <f aca="false">O872/O871-1</f>
        <v>0.0183905321072091</v>
      </c>
    </row>
    <row r="873" customFormat="false" ht="15" hidden="false" customHeight="false" outlineLevel="0" collapsed="false">
      <c r="A873" s="5" t="n">
        <v>45093</v>
      </c>
      <c r="B873" s="6" t="n">
        <v>4409.59</v>
      </c>
      <c r="C873" s="9" t="n">
        <f aca="false">B873/B872-1</f>
        <v>-0.00367161939880334</v>
      </c>
      <c r="D873" s="9" t="n">
        <f aca="false">LN(B873/B872)</f>
        <v>-0.00367837633765043</v>
      </c>
      <c r="E873" s="9" t="n">
        <f aca="false">B873/B868-1</f>
        <v>0.0257579916536013</v>
      </c>
      <c r="F873" s="9" t="n">
        <f aca="false">B873/B852-1</f>
        <v>0.0603111015997517</v>
      </c>
      <c r="G873" s="0" t="n">
        <f aca="false">MAX(G872,B873)</f>
        <v>4796.56</v>
      </c>
      <c r="H873" s="9" t="n">
        <f aca="false">B873/G873-1</f>
        <v>-0.0806765682072153</v>
      </c>
      <c r="I873" s="0" t="n">
        <f aca="false">IF(AND($A873&gt;=CrashTest!$B$3,$A873&lt;=CrashTest!$C$3),1,IF(AND($A873&gt;=CrashTest!$B$4,$A873&lt;=CrashTest!$C$4),2,IF(AND($A873&gt;=CrashTest!$B$5,$A873&lt;=CrashTest!$C$5),3,IF(AND($A873&gt;=CrashTest!$B$6,$A873&lt;=CrashTest!$C$6),4,IF(AND($A873&gt;=CrashTest!$B$7,$A873&lt;=CrashTest!$C$7),5,0)))))</f>
        <v>0</v>
      </c>
      <c r="J873" s="0" t="str">
        <f aca="false">IF(I873=0,"",IF(I872=I873,MAX(J872,B873),B873))</f>
        <v/>
      </c>
      <c r="K873" s="9" t="str">
        <f aca="false">IF(I873=0,"",B873/J873-1)</f>
        <v/>
      </c>
      <c r="L873" s="0" t="n">
        <f aca="false">MATCH($A873,DailyBTC!$A:$A,0)</f>
        <v>1265</v>
      </c>
      <c r="M873" s="8" t="n">
        <f aca="false">INDEX(DailyBTC!$F:$F,$L873)</f>
        <v>4916.16698018207</v>
      </c>
      <c r="N873" s="8" t="n">
        <f aca="false">INDEX(DailyETH!$F:$F,$L873)</f>
        <v>224.649025066488</v>
      </c>
      <c r="O873" s="8" t="n">
        <f aca="false">INDEX(DailyBTC!$B:$B,$L873)</f>
        <v>26331.8200943892</v>
      </c>
      <c r="P873" s="8" t="n">
        <f aca="false">INDEX(DailyETH!$B:$B,$L873)</f>
        <v>1716.62002104033</v>
      </c>
      <c r="Q873" s="9" t="n">
        <f aca="false">LN(M873/M872)</f>
        <v>0.00981463462009616</v>
      </c>
      <c r="R873" s="9" t="n">
        <f aca="false">LN(N873/N872)</f>
        <v>0.00727159943536059</v>
      </c>
      <c r="S873" s="9" t="n">
        <f aca="false">LN(O873/O872)</f>
        <v>0.029782984496586</v>
      </c>
      <c r="T873" s="9" t="n">
        <f aca="false">LN(P873/P872)</f>
        <v>0.0312268781168467</v>
      </c>
      <c r="U873" s="9" t="n">
        <f aca="false">M873/M872-1</f>
        <v>0.00986295610297794</v>
      </c>
      <c r="V873" s="9" t="n">
        <f aca="false">O873/O872-1</f>
        <v>0.0302309336073341</v>
      </c>
    </row>
    <row r="874" customFormat="false" ht="15" hidden="false" customHeight="false" outlineLevel="0" collapsed="false">
      <c r="A874" s="5" t="n">
        <v>45097</v>
      </c>
      <c r="B874" s="6" t="n">
        <v>4388.71</v>
      </c>
      <c r="C874" s="9" t="n">
        <f aca="false">B874/B873-1</f>
        <v>-0.00473513410543835</v>
      </c>
      <c r="D874" s="9" t="n">
        <f aca="false">LN(B874/B873)</f>
        <v>-0.00474638036869065</v>
      </c>
      <c r="E874" s="9" t="n">
        <f aca="false">B874/B869-1</f>
        <v>0.0114728746488189</v>
      </c>
      <c r="F874" s="9" t="n">
        <f aca="false">B874/B853-1</f>
        <v>0.0454163242457808</v>
      </c>
      <c r="G874" s="0" t="n">
        <f aca="false">MAX(G873,B874)</f>
        <v>4796.56</v>
      </c>
      <c r="H874" s="9" t="n">
        <f aca="false">B874/G874-1</f>
        <v>-0.0850296879430259</v>
      </c>
      <c r="I874" s="0" t="n">
        <f aca="false">IF(AND($A874&gt;=CrashTest!$B$3,$A874&lt;=CrashTest!$C$3),1,IF(AND($A874&gt;=CrashTest!$B$4,$A874&lt;=CrashTest!$C$4),2,IF(AND($A874&gt;=CrashTest!$B$5,$A874&lt;=CrashTest!$C$5),3,IF(AND($A874&gt;=CrashTest!$B$6,$A874&lt;=CrashTest!$C$6),4,IF(AND($A874&gt;=CrashTest!$B$7,$A874&lt;=CrashTest!$C$7),5,0)))))</f>
        <v>0</v>
      </c>
      <c r="J874" s="0" t="str">
        <f aca="false">IF(I874=0,"",IF(I873=I874,MAX(J873,B874),B874))</f>
        <v/>
      </c>
      <c r="K874" s="9" t="str">
        <f aca="false">IF(I874=0,"",B874/J874-1)</f>
        <v/>
      </c>
      <c r="L874" s="0" t="n">
        <f aca="false">MATCH($A874,DailyBTC!$A:$A,0)</f>
        <v>1269</v>
      </c>
      <c r="M874" s="8" t="n">
        <f aca="false">INDEX(DailyBTC!$F:$F,$L874)</f>
        <v>5023.44888238273</v>
      </c>
      <c r="N874" s="8" t="n">
        <f aca="false">INDEX(DailyETH!$F:$F,$L874)</f>
        <v>226.213016816863</v>
      </c>
      <c r="O874" s="8" t="n">
        <f aca="false">INDEX(DailyBTC!$B:$B,$L874)</f>
        <v>28305.4204573349</v>
      </c>
      <c r="P874" s="8" t="n">
        <f aca="false">INDEX(DailyETH!$B:$B,$L874)</f>
        <v>1789.79935710111</v>
      </c>
      <c r="Q874" s="9" t="n">
        <f aca="false">LN(M874/M873)</f>
        <v>0.0215875683672683</v>
      </c>
      <c r="R874" s="9" t="n">
        <f aca="false">LN(N874/N873)</f>
        <v>0.00693781191766862</v>
      </c>
      <c r="S874" s="9" t="n">
        <f aca="false">LN(O874/O873)</f>
        <v>0.0722752245257464</v>
      </c>
      <c r="T874" s="9" t="n">
        <f aca="false">LN(P874/P873)</f>
        <v>0.0417462691361836</v>
      </c>
      <c r="U874" s="9" t="n">
        <f aca="false">M874/M873-1</f>
        <v>0.0218222657271661</v>
      </c>
      <c r="V874" s="9" t="n">
        <f aca="false">O874/O873-1</f>
        <v>0.0749511562767451</v>
      </c>
    </row>
    <row r="875" customFormat="false" ht="15" hidden="false" customHeight="false" outlineLevel="0" collapsed="false">
      <c r="A875" s="5" t="n">
        <v>45098</v>
      </c>
      <c r="B875" s="6" t="n">
        <v>4365.69</v>
      </c>
      <c r="C875" s="9" t="n">
        <f aca="false">B875/B874-1</f>
        <v>-0.00524527708597755</v>
      </c>
      <c r="D875" s="9" t="n">
        <f aca="false">LN(B875/B874)</f>
        <v>-0.00525908184618658</v>
      </c>
      <c r="E875" s="9" t="n">
        <f aca="false">B875/B870-1</f>
        <v>-0.00075989755116157</v>
      </c>
      <c r="F875" s="9" t="n">
        <f aca="false">B875/B854-1</f>
        <v>0.0414386519019652</v>
      </c>
      <c r="G875" s="0" t="n">
        <f aca="false">MAX(G874,B875)</f>
        <v>4796.56</v>
      </c>
      <c r="H875" s="9" t="n">
        <f aca="false">B875/G875-1</f>
        <v>-0.0898289607552081</v>
      </c>
      <c r="I875" s="0" t="n">
        <f aca="false">IF(AND($A875&gt;=CrashTest!$B$3,$A875&lt;=CrashTest!$C$3),1,IF(AND($A875&gt;=CrashTest!$B$4,$A875&lt;=CrashTest!$C$4),2,IF(AND($A875&gt;=CrashTest!$B$5,$A875&lt;=CrashTest!$C$5),3,IF(AND($A875&gt;=CrashTest!$B$6,$A875&lt;=CrashTest!$C$6),4,IF(AND($A875&gt;=CrashTest!$B$7,$A875&lt;=CrashTest!$C$7),5,0)))))</f>
        <v>0</v>
      </c>
      <c r="J875" s="0" t="str">
        <f aca="false">IF(I875=0,"",IF(I874=I875,MAX(J874,B875),B875))</f>
        <v/>
      </c>
      <c r="K875" s="9" t="str">
        <f aca="false">IF(I875=0,"",B875/J875-1)</f>
        <v/>
      </c>
      <c r="L875" s="0" t="n">
        <f aca="false">MATCH($A875,DailyBTC!$A:$A,0)</f>
        <v>1270</v>
      </c>
      <c r="M875" s="8" t="n">
        <f aca="false">INDEX(DailyBTC!$F:$F,$L875)</f>
        <v>5129.16151852229</v>
      </c>
      <c r="N875" s="8" t="n">
        <f aca="false">INDEX(DailyETH!$F:$F,$L875)</f>
        <v>231.063681720781</v>
      </c>
      <c r="O875" s="8" t="n">
        <f aca="false">INDEX(DailyBTC!$B:$B,$L875)</f>
        <v>30099.5153509643</v>
      </c>
      <c r="P875" s="8" t="n">
        <f aca="false">INDEX(DailyETH!$B:$B,$L875)</f>
        <v>1894.31125803624</v>
      </c>
      <c r="Q875" s="9" t="n">
        <f aca="false">LN(M875/M874)</f>
        <v>0.0208254729712154</v>
      </c>
      <c r="R875" s="9" t="n">
        <f aca="false">LN(N875/N874)</f>
        <v>0.0212162433386065</v>
      </c>
      <c r="S875" s="9" t="n">
        <f aca="false">LN(O875/O874)</f>
        <v>0.0614557484248709</v>
      </c>
      <c r="T875" s="9" t="n">
        <f aca="false">LN(P875/P874)</f>
        <v>0.0567517976809712</v>
      </c>
      <c r="U875" s="9" t="n">
        <f aca="false">M875/M874-1</f>
        <v>0.0210438363392726</v>
      </c>
      <c r="V875" s="9" t="n">
        <f aca="false">O875/O874-1</f>
        <v>0.0633834390954784</v>
      </c>
    </row>
    <row r="876" customFormat="false" ht="15" hidden="false" customHeight="false" outlineLevel="0" collapsed="false">
      <c r="A876" s="5" t="n">
        <v>45099</v>
      </c>
      <c r="B876" s="6" t="n">
        <v>4381.89</v>
      </c>
      <c r="C876" s="9" t="n">
        <f aca="false">B876/B875-1</f>
        <v>0.00371075362657458</v>
      </c>
      <c r="D876" s="9" t="n">
        <f aca="false">LN(B876/B875)</f>
        <v>0.00370388576505395</v>
      </c>
      <c r="E876" s="9" t="n">
        <f aca="false">B876/B871-1</f>
        <v>0.00212688589600218</v>
      </c>
      <c r="F876" s="9" t="n">
        <f aca="false">B876/B855-1</f>
        <v>0.0451411166737823</v>
      </c>
      <c r="G876" s="0" t="n">
        <f aca="false">MAX(G875,B876)</f>
        <v>4796.56</v>
      </c>
      <c r="H876" s="9" t="n">
        <f aca="false">B876/G876-1</f>
        <v>-0.0864515402705273</v>
      </c>
      <c r="I876" s="0" t="n">
        <f aca="false">IF(AND($A876&gt;=CrashTest!$B$3,$A876&lt;=CrashTest!$C$3),1,IF(AND($A876&gt;=CrashTest!$B$4,$A876&lt;=CrashTest!$C$4),2,IF(AND($A876&gt;=CrashTest!$B$5,$A876&lt;=CrashTest!$C$5),3,IF(AND($A876&gt;=CrashTest!$B$6,$A876&lt;=CrashTest!$C$6),4,IF(AND($A876&gt;=CrashTest!$B$7,$A876&lt;=CrashTest!$C$7),5,0)))))</f>
        <v>0</v>
      </c>
      <c r="J876" s="0" t="str">
        <f aca="false">IF(I876=0,"",IF(I875=I876,MAX(J875,B876),B876))</f>
        <v/>
      </c>
      <c r="K876" s="9" t="str">
        <f aca="false">IF(I876=0,"",B876/J876-1)</f>
        <v/>
      </c>
      <c r="L876" s="0" t="n">
        <f aca="false">MATCH($A876,DailyBTC!$A:$A,0)</f>
        <v>1271</v>
      </c>
      <c r="M876" s="8" t="n">
        <f aca="false">INDEX(DailyBTC!$F:$F,$L876)</f>
        <v>5117.61786706728</v>
      </c>
      <c r="N876" s="8" t="n">
        <f aca="false">INDEX(DailyETH!$F:$F,$L876)</f>
        <v>230.007951090014</v>
      </c>
      <c r="O876" s="8" t="n">
        <f aca="false">INDEX(DailyBTC!$B:$B,$L876)</f>
        <v>29952.5112866745</v>
      </c>
      <c r="P876" s="8" t="n">
        <f aca="false">INDEX(DailyETH!$B:$B,$L876)</f>
        <v>1874.36079076563</v>
      </c>
      <c r="Q876" s="9" t="n">
        <f aca="false">LN(M876/M875)</f>
        <v>-0.00225312869617938</v>
      </c>
      <c r="R876" s="9" t="n">
        <f aca="false">LN(N876/N875)</f>
        <v>-0.00457947269216573</v>
      </c>
      <c r="S876" s="9" t="n">
        <f aca="false">LN(O876/O875)</f>
        <v>-0.00489589997737594</v>
      </c>
      <c r="T876" s="9" t="n">
        <f aca="false">LN(P876/P875)</f>
        <v>-0.0105876305388589</v>
      </c>
      <c r="U876" s="9" t="n">
        <f aca="false">M876/M875-1</f>
        <v>-0.0022505923070133</v>
      </c>
      <c r="V876" s="9" t="n">
        <f aca="false">O876/O875-1</f>
        <v>-0.00488393459415248</v>
      </c>
    </row>
    <row r="877" customFormat="false" ht="15" hidden="false" customHeight="false" outlineLevel="0" collapsed="false">
      <c r="A877" s="5" t="n">
        <v>45100</v>
      </c>
      <c r="B877" s="6" t="n">
        <v>4348.33</v>
      </c>
      <c r="C877" s="9" t="n">
        <f aca="false">B877/B876-1</f>
        <v>-0.00765879563384764</v>
      </c>
      <c r="D877" s="9" t="n">
        <f aca="false">LN(B877/B876)</f>
        <v>-0.00768827482230715</v>
      </c>
      <c r="E877" s="9" t="n">
        <f aca="false">B877/B872-1</f>
        <v>-0.0175130596677693</v>
      </c>
      <c r="F877" s="9" t="n">
        <f aca="false">B877/B856-1</f>
        <v>0.0489075111323385</v>
      </c>
      <c r="G877" s="0" t="n">
        <f aca="false">MAX(G876,B877)</f>
        <v>4796.56</v>
      </c>
      <c r="H877" s="9" t="n">
        <f aca="false">B877/G877-1</f>
        <v>-0.0934482212252115</v>
      </c>
      <c r="I877" s="0" t="n">
        <f aca="false">IF(AND($A877&gt;=CrashTest!$B$3,$A877&lt;=CrashTest!$C$3),1,IF(AND($A877&gt;=CrashTest!$B$4,$A877&lt;=CrashTest!$C$4),2,IF(AND($A877&gt;=CrashTest!$B$5,$A877&lt;=CrashTest!$C$5),3,IF(AND($A877&gt;=CrashTest!$B$6,$A877&lt;=CrashTest!$C$6),4,IF(AND($A877&gt;=CrashTest!$B$7,$A877&lt;=CrashTest!$C$7),5,0)))))</f>
        <v>0</v>
      </c>
      <c r="J877" s="0" t="str">
        <f aca="false">IF(I877=0,"",IF(I876=I877,MAX(J876,B877),B877))</f>
        <v/>
      </c>
      <c r="K877" s="9" t="str">
        <f aca="false">IF(I877=0,"",B877/J877-1)</f>
        <v/>
      </c>
      <c r="L877" s="0" t="n">
        <f aca="false">MATCH($A877,DailyBTC!$A:$A,0)</f>
        <v>1272</v>
      </c>
      <c r="M877" s="8" t="n">
        <f aca="false">INDEX(DailyBTC!$F:$F,$L877)</f>
        <v>5080.85863094406</v>
      </c>
      <c r="N877" s="8" t="n">
        <f aca="false">INDEX(DailyETH!$F:$F,$L877)</f>
        <v>229.598715803769</v>
      </c>
      <c r="O877" s="8" t="n">
        <f aca="false">INDEX(DailyBTC!$B:$B,$L877)</f>
        <v>30638.3537644652</v>
      </c>
      <c r="P877" s="8" t="n">
        <f aca="false">INDEX(DailyETH!$B:$B,$L877)</f>
        <v>1891.57702922268</v>
      </c>
      <c r="Q877" s="9" t="n">
        <f aca="false">LN(M877/M876)</f>
        <v>-0.00720880129862847</v>
      </c>
      <c r="R877" s="9" t="n">
        <f aca="false">LN(N877/N876)</f>
        <v>-0.0017808070416397</v>
      </c>
      <c r="S877" s="9" t="n">
        <f aca="false">LN(O877/O876)</f>
        <v>0.0226394447642143</v>
      </c>
      <c r="T877" s="9" t="n">
        <f aca="false">LN(P877/P876)</f>
        <v>0.009143198436544</v>
      </c>
      <c r="U877" s="9" t="n">
        <f aca="false">M877/M876-1</f>
        <v>-0.00718288021459468</v>
      </c>
      <c r="V877" s="9" t="n">
        <f aca="false">O877/O876-1</f>
        <v>0.0228976619431514</v>
      </c>
    </row>
    <row r="878" customFormat="false" ht="15" hidden="false" customHeight="false" outlineLevel="0" collapsed="false">
      <c r="A878" s="5" t="n">
        <v>45103</v>
      </c>
      <c r="B878" s="6" t="n">
        <v>4328.82</v>
      </c>
      <c r="C878" s="9" t="n">
        <f aca="false">B878/B877-1</f>
        <v>-0.00448677998220015</v>
      </c>
      <c r="D878" s="9" t="n">
        <f aca="false">LN(B878/B877)</f>
        <v>-0.0044968757892661</v>
      </c>
      <c r="E878" s="9" t="n">
        <f aca="false">B878/B873-1</f>
        <v>-0.0183168956751082</v>
      </c>
      <c r="F878" s="9" t="n">
        <f aca="false">B878/B857-1</f>
        <v>0.0518997676927713</v>
      </c>
      <c r="G878" s="0" t="n">
        <f aca="false">MAX(G877,B878)</f>
        <v>4796.56</v>
      </c>
      <c r="H878" s="9" t="n">
        <f aca="false">B878/G878-1</f>
        <v>-0.0975157195990462</v>
      </c>
      <c r="I878" s="0" t="n">
        <f aca="false">IF(AND($A878&gt;=CrashTest!$B$3,$A878&lt;=CrashTest!$C$3),1,IF(AND($A878&gt;=CrashTest!$B$4,$A878&lt;=CrashTest!$C$4),2,IF(AND($A878&gt;=CrashTest!$B$5,$A878&lt;=CrashTest!$C$5),3,IF(AND($A878&gt;=CrashTest!$B$6,$A878&lt;=CrashTest!$C$6),4,IF(AND($A878&gt;=CrashTest!$B$7,$A878&lt;=CrashTest!$C$7),5,0)))))</f>
        <v>0</v>
      </c>
      <c r="J878" s="0" t="str">
        <f aca="false">IF(I878=0,"",IF(I877=I878,MAX(J877,B878),B878))</f>
        <v/>
      </c>
      <c r="K878" s="9" t="str">
        <f aca="false">IF(I878=0,"",B878/J878-1)</f>
        <v/>
      </c>
      <c r="L878" s="0" t="n">
        <f aca="false">MATCH($A878,DailyBTC!$A:$A,0)</f>
        <v>1275</v>
      </c>
      <c r="M878" s="8" t="n">
        <f aca="false">INDEX(DailyBTC!$F:$F,$L878)</f>
        <v>5120.36913463524</v>
      </c>
      <c r="N878" s="8" t="n">
        <f aca="false">INDEX(DailyETH!$F:$F,$L878)</f>
        <v>229.24678780563</v>
      </c>
      <c r="O878" s="8" t="n">
        <f aca="false">INDEX(DailyBTC!$B:$B,$L878)</f>
        <v>30255.8861241964</v>
      </c>
      <c r="P878" s="8" t="n">
        <f aca="false">INDEX(DailyETH!$B:$B,$L878)</f>
        <v>1857.5683351841</v>
      </c>
      <c r="Q878" s="9" t="n">
        <f aca="false">LN(M878/M877)</f>
        <v>0.00774626391383456</v>
      </c>
      <c r="R878" s="9" t="n">
        <f aca="false">LN(N878/N877)</f>
        <v>-0.00153397195517836</v>
      </c>
      <c r="S878" s="9" t="n">
        <f aca="false">LN(O878/O877)</f>
        <v>-0.0125618669490029</v>
      </c>
      <c r="T878" s="9" t="n">
        <f aca="false">LN(P878/P877)</f>
        <v>-0.0181426024170075</v>
      </c>
      <c r="U878" s="9" t="n">
        <f aca="false">M878/M877-1</f>
        <v>0.0077763438349856</v>
      </c>
      <c r="V878" s="9" t="n">
        <f aca="false">O878/O877-1</f>
        <v>-0.0124832960415905</v>
      </c>
    </row>
    <row r="879" customFormat="false" ht="15" hidden="false" customHeight="false" outlineLevel="0" collapsed="false">
      <c r="A879" s="5" t="n">
        <v>45104</v>
      </c>
      <c r="B879" s="6" t="n">
        <v>4378.41</v>
      </c>
      <c r="C879" s="9" t="n">
        <f aca="false">B879/B878-1</f>
        <v>0.0114557777870181</v>
      </c>
      <c r="D879" s="9" t="n">
        <f aca="false">LN(B879/B878)</f>
        <v>0.0113906572305121</v>
      </c>
      <c r="E879" s="9" t="n">
        <f aca="false">B879/B874-1</f>
        <v>-0.00234693110276141</v>
      </c>
      <c r="F879" s="9" t="n">
        <f aca="false">B879/B858-1</f>
        <v>0.0547132450713996</v>
      </c>
      <c r="G879" s="0" t="n">
        <f aca="false">MAX(G878,B879)</f>
        <v>4796.56</v>
      </c>
      <c r="H879" s="9" t="n">
        <f aca="false">B879/G879-1</f>
        <v>-0.0871770602264957</v>
      </c>
      <c r="I879" s="0" t="n">
        <f aca="false">IF(AND($A879&gt;=CrashTest!$B$3,$A879&lt;=CrashTest!$C$3),1,IF(AND($A879&gt;=CrashTest!$B$4,$A879&lt;=CrashTest!$C$4),2,IF(AND($A879&gt;=CrashTest!$B$5,$A879&lt;=CrashTest!$C$5),3,IF(AND($A879&gt;=CrashTest!$B$6,$A879&lt;=CrashTest!$C$6),4,IF(AND($A879&gt;=CrashTest!$B$7,$A879&lt;=CrashTest!$C$7),5,0)))))</f>
        <v>0</v>
      </c>
      <c r="J879" s="0" t="str">
        <f aca="false">IF(I879=0,"",IF(I878=I879,MAX(J878,B879),B879))</f>
        <v/>
      </c>
      <c r="K879" s="9" t="str">
        <f aca="false">IF(I879=0,"",B879/J879-1)</f>
        <v/>
      </c>
      <c r="L879" s="0" t="n">
        <f aca="false">MATCH($A879,DailyBTC!$A:$A,0)</f>
        <v>1276</v>
      </c>
      <c r="M879" s="8" t="n">
        <f aca="false">INDEX(DailyBTC!$F:$F,$L879)</f>
        <v>5130.84329382305</v>
      </c>
      <c r="N879" s="8" t="n">
        <f aca="false">INDEX(DailyETH!$F:$F,$L879)</f>
        <v>230.611790861774</v>
      </c>
      <c r="O879" s="8" t="n">
        <f aca="false">INDEX(DailyBTC!$B:$B,$L879)</f>
        <v>30667.0762948568</v>
      </c>
      <c r="P879" s="8" t="n">
        <f aca="false">INDEX(DailyETH!$B:$B,$L879)</f>
        <v>1888.94404208065</v>
      </c>
      <c r="Q879" s="9" t="n">
        <f aca="false">LN(M879/M878)</f>
        <v>0.00204349737278758</v>
      </c>
      <c r="R879" s="9" t="n">
        <f aca="false">LN(N879/N878)</f>
        <v>0.00593663847295927</v>
      </c>
      <c r="S879" s="9" t="n">
        <f aca="false">LN(O879/O878)</f>
        <v>0.0134988975665323</v>
      </c>
      <c r="T879" s="9" t="n">
        <f aca="false">LN(P879/P878)</f>
        <v>0.0167496793156212</v>
      </c>
      <c r="U879" s="9" t="n">
        <f aca="false">M879/M878-1</f>
        <v>0.00204558673650457</v>
      </c>
      <c r="V879" s="9" t="n">
        <f aca="false">O879/O878-1</f>
        <v>0.0135904190335896</v>
      </c>
    </row>
    <row r="880" customFormat="false" ht="15" hidden="false" customHeight="false" outlineLevel="0" collapsed="false">
      <c r="A880" s="5" t="n">
        <v>45105</v>
      </c>
      <c r="B880" s="6" t="n">
        <v>4376.86</v>
      </c>
      <c r="C880" s="9" t="n">
        <f aca="false">B880/B879-1</f>
        <v>-0.000354009788941734</v>
      </c>
      <c r="D880" s="9" t="n">
        <f aca="false">LN(B880/B879)</f>
        <v>-0.000354072465199509</v>
      </c>
      <c r="E880" s="9" t="n">
        <f aca="false">B880/B875-1</f>
        <v>0.00255858753140981</v>
      </c>
      <c r="F880" s="9" t="n">
        <f aca="false">B880/B859-1</f>
        <v>0.040759015087565</v>
      </c>
      <c r="G880" s="0" t="n">
        <f aca="false">MAX(G879,B880)</f>
        <v>4796.56</v>
      </c>
      <c r="H880" s="9" t="n">
        <f aca="false">B880/G880-1</f>
        <v>-0.0875002084827461</v>
      </c>
      <c r="I880" s="0" t="n">
        <f aca="false">IF(AND($A880&gt;=CrashTest!$B$3,$A880&lt;=CrashTest!$C$3),1,IF(AND($A880&gt;=CrashTest!$B$4,$A880&lt;=CrashTest!$C$4),2,IF(AND($A880&gt;=CrashTest!$B$5,$A880&lt;=CrashTest!$C$5),3,IF(AND($A880&gt;=CrashTest!$B$6,$A880&lt;=CrashTest!$C$6),4,IF(AND($A880&gt;=CrashTest!$B$7,$A880&lt;=CrashTest!$C$7),5,0)))))</f>
        <v>0</v>
      </c>
      <c r="J880" s="0" t="str">
        <f aca="false">IF(I880=0,"",IF(I879=I880,MAX(J879,B880),B880))</f>
        <v/>
      </c>
      <c r="K880" s="9" t="str">
        <f aca="false">IF(I880=0,"",B880/J880-1)</f>
        <v/>
      </c>
      <c r="L880" s="0" t="n">
        <f aca="false">MATCH($A880,DailyBTC!$A:$A,0)</f>
        <v>1277</v>
      </c>
      <c r="M880" s="8" t="n">
        <f aca="false">INDEX(DailyBTC!$F:$F,$L880)</f>
        <v>5146.20945422657</v>
      </c>
      <c r="N880" s="8" t="n">
        <f aca="false">INDEX(DailyETH!$F:$F,$L880)</f>
        <v>229.591282731388</v>
      </c>
      <c r="O880" s="8" t="n">
        <f aca="false">INDEX(DailyBTC!$B:$B,$L880)</f>
        <v>30104.0432717709</v>
      </c>
      <c r="P880" s="8" t="n">
        <f aca="false">INDEX(DailyETH!$B:$B,$L880)</f>
        <v>1829.66858649912</v>
      </c>
      <c r="Q880" s="9" t="n">
        <f aca="false">LN(M880/M879)</f>
        <v>0.00299038493449351</v>
      </c>
      <c r="R880" s="9" t="n">
        <f aca="false">LN(N880/N879)</f>
        <v>-0.00443504123154008</v>
      </c>
      <c r="S880" s="9" t="n">
        <f aca="false">LN(O880/O879)</f>
        <v>-0.0185301550332561</v>
      </c>
      <c r="T880" s="9" t="n">
        <f aca="false">LN(P880/P879)</f>
        <v>-0.031883114863311</v>
      </c>
      <c r="U880" s="9" t="n">
        <f aca="false">M880/M879-1</f>
        <v>0.0029948605957264</v>
      </c>
      <c r="V880" s="9" t="n">
        <f aca="false">O880/O879-1</f>
        <v>-0.0183595272556297</v>
      </c>
    </row>
    <row r="881" customFormat="false" ht="15" hidden="false" customHeight="false" outlineLevel="0" collapsed="false">
      <c r="A881" s="5" t="n">
        <v>45106</v>
      </c>
      <c r="B881" s="6" t="n">
        <v>4396.44</v>
      </c>
      <c r="C881" s="9" t="n">
        <f aca="false">B881/B880-1</f>
        <v>0.00447352668351275</v>
      </c>
      <c r="D881" s="9" t="n">
        <f aca="false">LN(B881/B880)</f>
        <v>0.00446355020531417</v>
      </c>
      <c r="E881" s="9" t="n">
        <f aca="false">B881/B876-1</f>
        <v>0.00332048499620008</v>
      </c>
      <c r="F881" s="9" t="n">
        <f aca="false">B881/B860-1</f>
        <v>0.0453974776008672</v>
      </c>
      <c r="G881" s="0" t="n">
        <f aca="false">MAX(G880,B881)</f>
        <v>4796.56</v>
      </c>
      <c r="H881" s="9" t="n">
        <f aca="false">B881/G881-1</f>
        <v>-0.0834181163166938</v>
      </c>
      <c r="I881" s="0" t="n">
        <f aca="false">IF(AND($A881&gt;=CrashTest!$B$3,$A881&lt;=CrashTest!$C$3),1,IF(AND($A881&gt;=CrashTest!$B$4,$A881&lt;=CrashTest!$C$4),2,IF(AND($A881&gt;=CrashTest!$B$5,$A881&lt;=CrashTest!$C$5),3,IF(AND($A881&gt;=CrashTest!$B$6,$A881&lt;=CrashTest!$C$6),4,IF(AND($A881&gt;=CrashTest!$B$7,$A881&lt;=CrashTest!$C$7),5,0)))))</f>
        <v>0</v>
      </c>
      <c r="J881" s="0" t="str">
        <f aca="false">IF(I881=0,"",IF(I880=I881,MAX(J880,B881),B881))</f>
        <v/>
      </c>
      <c r="K881" s="9" t="str">
        <f aca="false">IF(I881=0,"",B881/J881-1)</f>
        <v/>
      </c>
      <c r="L881" s="0" t="n">
        <f aca="false">MATCH($A881,DailyBTC!$A:$A,0)</f>
        <v>1278</v>
      </c>
      <c r="M881" s="8" t="n">
        <f aca="false">INDEX(DailyBTC!$F:$F,$L881)</f>
        <v>5157.88582030859</v>
      </c>
      <c r="N881" s="8" t="n">
        <f aca="false">INDEX(DailyETH!$F:$F,$L881)</f>
        <v>230.50057832655</v>
      </c>
      <c r="O881" s="8" t="n">
        <f aca="false">INDEX(DailyBTC!$B:$B,$L881)</f>
        <v>30460.792978083</v>
      </c>
      <c r="P881" s="8" t="n">
        <f aca="false">INDEX(DailyETH!$B:$B,$L881)</f>
        <v>1853.17543687902</v>
      </c>
      <c r="Q881" s="9" t="n">
        <f aca="false">LN(M881/M880)</f>
        <v>0.00226635541864796</v>
      </c>
      <c r="R881" s="9" t="n">
        <f aca="false">LN(N881/N880)</f>
        <v>0.00395267491559934</v>
      </c>
      <c r="S881" s="9" t="n">
        <f aca="false">LN(O881/O880)</f>
        <v>0.0117808898523096</v>
      </c>
      <c r="T881" s="9" t="n">
        <f aca="false">LN(P881/P880)</f>
        <v>0.0127657698574259</v>
      </c>
      <c r="U881" s="9" t="n">
        <f aca="false">M881/M880-1</f>
        <v>0.00226892554332836</v>
      </c>
      <c r="V881" s="9" t="n">
        <f aca="false">O881/O880-1</f>
        <v>0.0118505578500359</v>
      </c>
    </row>
    <row r="882" customFormat="false" ht="15" hidden="false" customHeight="false" outlineLevel="0" collapsed="false">
      <c r="A882" s="5" t="n">
        <v>45107</v>
      </c>
      <c r="B882" s="6" t="n">
        <v>4450.38</v>
      </c>
      <c r="C882" s="9" t="n">
        <f aca="false">B882/B881-1</f>
        <v>0.0122690176597431</v>
      </c>
      <c r="D882" s="9" t="n">
        <f aca="false">LN(B882/B881)</f>
        <v>0.0121943632663627</v>
      </c>
      <c r="E882" s="9" t="n">
        <f aca="false">B882/B877-1</f>
        <v>0.0234687799684017</v>
      </c>
      <c r="F882" s="9" t="n">
        <f aca="false">B882/B861-1</f>
        <v>0.0647275128414313</v>
      </c>
      <c r="G882" s="0" t="n">
        <f aca="false">MAX(G881,B882)</f>
        <v>4796.56</v>
      </c>
      <c r="H882" s="9" t="n">
        <f aca="false">B882/G882-1</f>
        <v>-0.0721725569991828</v>
      </c>
      <c r="I882" s="0" t="n">
        <f aca="false">IF(AND($A882&gt;=CrashTest!$B$3,$A882&lt;=CrashTest!$C$3),1,IF(AND($A882&gt;=CrashTest!$B$4,$A882&lt;=CrashTest!$C$4),2,IF(AND($A882&gt;=CrashTest!$B$5,$A882&lt;=CrashTest!$C$5),3,IF(AND($A882&gt;=CrashTest!$B$6,$A882&lt;=CrashTest!$C$6),4,IF(AND($A882&gt;=CrashTest!$B$7,$A882&lt;=CrashTest!$C$7),5,0)))))</f>
        <v>0</v>
      </c>
      <c r="J882" s="0" t="str">
        <f aca="false">IF(I882=0,"",IF(I881=I882,MAX(J881,B882),B882))</f>
        <v/>
      </c>
      <c r="K882" s="9" t="str">
        <f aca="false">IF(I882=0,"",B882/J882-1)</f>
        <v/>
      </c>
      <c r="L882" s="0" t="n">
        <f aca="false">MATCH($A882,DailyBTC!$A:$A,0)</f>
        <v>1279</v>
      </c>
      <c r="M882" s="8" t="n">
        <f aca="false">INDEX(DailyBTC!$F:$F,$L882)</f>
        <v>5155.2750247699</v>
      </c>
      <c r="N882" s="8" t="n">
        <f aca="false">INDEX(DailyETH!$F:$F,$L882)</f>
        <v>232.712451220587</v>
      </c>
      <c r="O882" s="8" t="n">
        <f aca="false">INDEX(DailyBTC!$B:$B,$L882)</f>
        <v>30484.503257744</v>
      </c>
      <c r="P882" s="8" t="n">
        <f aca="false">INDEX(DailyETH!$B:$B,$L882)</f>
        <v>1934.61751548802</v>
      </c>
      <c r="Q882" s="9" t="n">
        <f aca="false">LN(M882/M881)</f>
        <v>-0.000506303670363091</v>
      </c>
      <c r="R882" s="9" t="n">
        <f aca="false">LN(N882/N881)</f>
        <v>0.00955020504320015</v>
      </c>
      <c r="S882" s="9" t="n">
        <f aca="false">LN(O882/O881)</f>
        <v>0.000778084030159153</v>
      </c>
      <c r="T882" s="9" t="n">
        <f aca="false">LN(P882/P881)</f>
        <v>0.043009020492289</v>
      </c>
      <c r="U882" s="9" t="n">
        <f aca="false">M882/M881-1</f>
        <v>-0.00050617552028831</v>
      </c>
      <c r="V882" s="9" t="n">
        <f aca="false">O882/O881-1</f>
        <v>0.000778386816064014</v>
      </c>
    </row>
    <row r="883" customFormat="false" ht="15" hidden="false" customHeight="false" outlineLevel="0" collapsed="false">
      <c r="A883" s="5" t="n">
        <v>45110</v>
      </c>
      <c r="B883" s="6" t="n">
        <v>4455.59</v>
      </c>
      <c r="C883" s="9" t="n">
        <f aca="false">B883/B882-1</f>
        <v>0.00117068654811492</v>
      </c>
      <c r="D883" s="9" t="n">
        <f aca="false">LN(B883/B882)</f>
        <v>0.00117000182896018</v>
      </c>
      <c r="E883" s="9" t="n">
        <f aca="false">B883/B878-1</f>
        <v>0.0292851169602804</v>
      </c>
      <c r="F883" s="9" t="n">
        <f aca="false">B883/B862-1</f>
        <v>0.0555718759920587</v>
      </c>
      <c r="G883" s="0" t="n">
        <f aca="false">MAX(G882,B883)</f>
        <v>4796.56</v>
      </c>
      <c r="H883" s="9" t="n">
        <f aca="false">B883/G883-1</f>
        <v>-0.0710863618926898</v>
      </c>
      <c r="I883" s="0" t="n">
        <f aca="false">IF(AND($A883&gt;=CrashTest!$B$3,$A883&lt;=CrashTest!$C$3),1,IF(AND($A883&gt;=CrashTest!$B$4,$A883&lt;=CrashTest!$C$4),2,IF(AND($A883&gt;=CrashTest!$B$5,$A883&lt;=CrashTest!$C$5),3,IF(AND($A883&gt;=CrashTest!$B$6,$A883&lt;=CrashTest!$C$6),4,IF(AND($A883&gt;=CrashTest!$B$7,$A883&lt;=CrashTest!$C$7),5,0)))))</f>
        <v>0</v>
      </c>
      <c r="J883" s="0" t="str">
        <f aca="false">IF(I883=0,"",IF(I882=I883,MAX(J882,B883),B883))</f>
        <v/>
      </c>
      <c r="K883" s="9" t="str">
        <f aca="false">IF(I883=0,"",B883/J883-1)</f>
        <v/>
      </c>
      <c r="L883" s="0" t="n">
        <f aca="false">MATCH($A883,DailyBTC!$A:$A,0)</f>
        <v>1282</v>
      </c>
      <c r="M883" s="8" t="n">
        <f aca="false">INDEX(DailyBTC!$F:$F,$L883)</f>
        <v>5164.23215426961</v>
      </c>
      <c r="N883" s="8" t="n">
        <f aca="false">INDEX(DailyETH!$F:$F,$L883)</f>
        <v>234.680353291119</v>
      </c>
      <c r="O883" s="8" t="n">
        <f aca="false">INDEX(DailyBTC!$B:$B,$L883)</f>
        <v>31135.3575993571</v>
      </c>
      <c r="P883" s="8" t="n">
        <f aca="false">INDEX(DailyETH!$B:$B,$L883)</f>
        <v>1954.20382291058</v>
      </c>
      <c r="Q883" s="9" t="n">
        <f aca="false">LN(M883/M882)</f>
        <v>0.00173596114498641</v>
      </c>
      <c r="R883" s="9" t="n">
        <f aca="false">LN(N883/N882)</f>
        <v>0.00842081298727019</v>
      </c>
      <c r="S883" s="9" t="n">
        <f aca="false">LN(O883/O882)</f>
        <v>0.0211256091224099</v>
      </c>
      <c r="T883" s="9" t="n">
        <f aca="false">LN(P883/P882)</f>
        <v>0.0100732182509826</v>
      </c>
      <c r="U883" s="9" t="n">
        <f aca="false">M883/M882-1</f>
        <v>0.00173746879781755</v>
      </c>
      <c r="V883" s="9" t="n">
        <f aca="false">O883/O882-1</f>
        <v>0.0213503344998007</v>
      </c>
    </row>
    <row r="884" customFormat="false" ht="15" hidden="false" customHeight="false" outlineLevel="0" collapsed="false">
      <c r="A884" s="5" t="n">
        <v>45112</v>
      </c>
      <c r="B884" s="6" t="n">
        <v>4446.82</v>
      </c>
      <c r="C884" s="9" t="n">
        <f aca="false">B884/B883-1</f>
        <v>-0.00196831396066521</v>
      </c>
      <c r="D884" s="9" t="n">
        <f aca="false">LN(B884/B883)</f>
        <v>-0.00197025363626739</v>
      </c>
      <c r="E884" s="9" t="n">
        <f aca="false">B884/B879-1</f>
        <v>0.0156243933299987</v>
      </c>
      <c r="F884" s="9" t="n">
        <f aca="false">B884/B863-1</f>
        <v>0.0384016327407486</v>
      </c>
      <c r="G884" s="0" t="n">
        <f aca="false">MAX(G883,B884)</f>
        <v>4796.56</v>
      </c>
      <c r="H884" s="9" t="n">
        <f aca="false">B884/G884-1</f>
        <v>-0.0729147555748287</v>
      </c>
      <c r="I884" s="0" t="n">
        <f aca="false">IF(AND($A884&gt;=CrashTest!$B$3,$A884&lt;=CrashTest!$C$3),1,IF(AND($A884&gt;=CrashTest!$B$4,$A884&lt;=CrashTest!$C$4),2,IF(AND($A884&gt;=CrashTest!$B$5,$A884&lt;=CrashTest!$C$5),3,IF(AND($A884&gt;=CrashTest!$B$6,$A884&lt;=CrashTest!$C$6),4,IF(AND($A884&gt;=CrashTest!$B$7,$A884&lt;=CrashTest!$C$7),5,0)))))</f>
        <v>0</v>
      </c>
      <c r="J884" s="0" t="str">
        <f aca="false">IF(I884=0,"",IF(I883=I884,MAX(J883,B884),B884))</f>
        <v/>
      </c>
      <c r="K884" s="9" t="str">
        <f aca="false">IF(I884=0,"",B884/J884-1)</f>
        <v/>
      </c>
      <c r="L884" s="0" t="n">
        <f aca="false">MATCH($A884,DailyBTC!$A:$A,0)</f>
        <v>1284</v>
      </c>
      <c r="M884" s="8" t="n">
        <f aca="false">INDEX(DailyBTC!$F:$F,$L884)</f>
        <v>5175.20376941768</v>
      </c>
      <c r="N884" s="8" t="n">
        <f aca="false">INDEX(DailyETH!$F:$F,$L884)</f>
        <v>235.764147954396</v>
      </c>
      <c r="O884" s="8" t="n">
        <f aca="false">INDEX(DailyBTC!$B:$B,$L884)</f>
        <v>30497.8221282876</v>
      </c>
      <c r="P884" s="8" t="n">
        <f aca="false">INDEX(DailyETH!$B:$B,$L884)</f>
        <v>1912.14585213325</v>
      </c>
      <c r="Q884" s="9" t="n">
        <f aca="false">LN(M884/M883)</f>
        <v>0.00212228584753552</v>
      </c>
      <c r="R884" s="9" t="n">
        <f aca="false">LN(N884/N883)</f>
        <v>0.0046075427718706</v>
      </c>
      <c r="S884" s="9" t="n">
        <f aca="false">LN(O884/O883)</f>
        <v>-0.0206887982703783</v>
      </c>
      <c r="T884" s="9" t="n">
        <f aca="false">LN(P884/P883)</f>
        <v>-0.0217567645633698</v>
      </c>
      <c r="U884" s="9" t="n">
        <f aca="false">M884/M883-1</f>
        <v>0.00212453949015412</v>
      </c>
      <c r="V884" s="9" t="n">
        <f aca="false">O884/O883-1</f>
        <v>-0.020476253373196</v>
      </c>
    </row>
    <row r="885" customFormat="false" ht="15" hidden="false" customHeight="false" outlineLevel="0" collapsed="false">
      <c r="A885" s="5" t="n">
        <v>45113</v>
      </c>
      <c r="B885" s="6" t="n">
        <v>4411.59</v>
      </c>
      <c r="C885" s="9" t="n">
        <f aca="false">B885/B884-1</f>
        <v>-0.00792251541551037</v>
      </c>
      <c r="D885" s="9" t="n">
        <f aca="false">LN(B885/B884)</f>
        <v>-0.0079540652874783</v>
      </c>
      <c r="E885" s="9" t="n">
        <f aca="false">B885/B880-1</f>
        <v>0.00793491224302367</v>
      </c>
      <c r="F885" s="9" t="n">
        <f aca="false">B885/B864-1</f>
        <v>0.0322430442300627</v>
      </c>
      <c r="G885" s="0" t="n">
        <f aca="false">MAX(G884,B885)</f>
        <v>4796.56</v>
      </c>
      <c r="H885" s="9" t="n">
        <f aca="false">B885/G885-1</f>
        <v>-0.0802596027152793</v>
      </c>
      <c r="I885" s="0" t="n">
        <f aca="false">IF(AND($A885&gt;=CrashTest!$B$3,$A885&lt;=CrashTest!$C$3),1,IF(AND($A885&gt;=CrashTest!$B$4,$A885&lt;=CrashTest!$C$4),2,IF(AND($A885&gt;=CrashTest!$B$5,$A885&lt;=CrashTest!$C$5),3,IF(AND($A885&gt;=CrashTest!$B$6,$A885&lt;=CrashTest!$C$6),4,IF(AND($A885&gt;=CrashTest!$B$7,$A885&lt;=CrashTest!$C$7),5,0)))))</f>
        <v>0</v>
      </c>
      <c r="J885" s="0" t="str">
        <f aca="false">IF(I885=0,"",IF(I884=I885,MAX(J884,B885),B885))</f>
        <v/>
      </c>
      <c r="K885" s="9" t="str">
        <f aca="false">IF(I885=0,"",B885/J885-1)</f>
        <v/>
      </c>
      <c r="L885" s="0" t="n">
        <f aca="false">MATCH($A885,DailyBTC!$A:$A,0)</f>
        <v>1285</v>
      </c>
      <c r="M885" s="8" t="n">
        <f aca="false">INDEX(DailyBTC!$F:$F,$L885)</f>
        <v>5196.62786696621</v>
      </c>
      <c r="N885" s="8" t="n">
        <f aca="false">INDEX(DailyETH!$F:$F,$L885)</f>
        <v>234.259170641562</v>
      </c>
      <c r="O885" s="8" t="n">
        <f aca="false">INDEX(DailyBTC!$B:$B,$L885)</f>
        <v>29979.7298094681</v>
      </c>
      <c r="P885" s="8" t="n">
        <f aca="false">INDEX(DailyETH!$B:$B,$L885)</f>
        <v>1854.37547632963</v>
      </c>
      <c r="Q885" s="9" t="n">
        <f aca="false">LN(M885/M884)</f>
        <v>0.0041312139976632</v>
      </c>
      <c r="R885" s="9" t="n">
        <f aca="false">LN(N885/N884)</f>
        <v>-0.00640386294245521</v>
      </c>
      <c r="S885" s="9" t="n">
        <f aca="false">LN(O885/O884)</f>
        <v>-0.0171337951594106</v>
      </c>
      <c r="T885" s="9" t="n">
        <f aca="false">LN(P885/P884)</f>
        <v>-0.0306781252853839</v>
      </c>
      <c r="U885" s="9" t="n">
        <f aca="false">M885/M884-1</f>
        <v>0.00413975922554655</v>
      </c>
      <c r="V885" s="9" t="n">
        <f aca="false">O885/O884-1</f>
        <v>-0.0169878464317934</v>
      </c>
    </row>
    <row r="886" customFormat="false" ht="15" hidden="false" customHeight="false" outlineLevel="0" collapsed="false">
      <c r="A886" s="5" t="n">
        <v>45114</v>
      </c>
      <c r="B886" s="6" t="n">
        <v>4398.95</v>
      </c>
      <c r="C886" s="9" t="n">
        <f aca="false">B886/B885-1</f>
        <v>-0.00286518012779979</v>
      </c>
      <c r="D886" s="9" t="n">
        <f aca="false">LN(B886/B885)</f>
        <v>-0.00286929261360235</v>
      </c>
      <c r="E886" s="9" t="n">
        <f aca="false">B886/B881-1</f>
        <v>0.00057091646877927</v>
      </c>
      <c r="F886" s="9" t="n">
        <f aca="false">B886/B865-1</f>
        <v>0.0268683544008308</v>
      </c>
      <c r="G886" s="0" t="n">
        <f aca="false">MAX(G885,B886)</f>
        <v>4796.56</v>
      </c>
      <c r="H886" s="9" t="n">
        <f aca="false">B886/G886-1</f>
        <v>-0.0828948246243142</v>
      </c>
      <c r="I886" s="0" t="n">
        <f aca="false">IF(AND($A886&gt;=CrashTest!$B$3,$A886&lt;=CrashTest!$C$3),1,IF(AND($A886&gt;=CrashTest!$B$4,$A886&lt;=CrashTest!$C$4),2,IF(AND($A886&gt;=CrashTest!$B$5,$A886&lt;=CrashTest!$C$5),3,IF(AND($A886&gt;=CrashTest!$B$6,$A886&lt;=CrashTest!$C$6),4,IF(AND($A886&gt;=CrashTest!$B$7,$A886&lt;=CrashTest!$C$7),5,0)))))</f>
        <v>0</v>
      </c>
      <c r="J886" s="0" t="str">
        <f aca="false">IF(I886=0,"",IF(I885=I886,MAX(J885,B886),B886))</f>
        <v/>
      </c>
      <c r="K886" s="9" t="str">
        <f aca="false">IF(I886=0,"",B886/J886-1)</f>
        <v/>
      </c>
      <c r="L886" s="0" t="n">
        <f aca="false">MATCH($A886,DailyBTC!$A:$A,0)</f>
        <v>1286</v>
      </c>
      <c r="M886" s="8" t="n">
        <f aca="false">INDEX(DailyBTC!$F:$F,$L886)</f>
        <v>5167.56541313037</v>
      </c>
      <c r="N886" s="8" t="n">
        <f aca="false">INDEX(DailyETH!$F:$F,$L886)</f>
        <v>234.003268204075</v>
      </c>
      <c r="O886" s="8" t="n">
        <f aca="false">INDEX(DailyBTC!$B:$B,$L886)</f>
        <v>30329.8829786674</v>
      </c>
      <c r="P886" s="8" t="n">
        <f aca="false">INDEX(DailyETH!$B:$B,$L886)</f>
        <v>1869.3275622443</v>
      </c>
      <c r="Q886" s="9" t="n">
        <f aca="false">LN(M886/M885)</f>
        <v>-0.00560825704893479</v>
      </c>
      <c r="R886" s="9" t="n">
        <f aca="false">LN(N886/N885)</f>
        <v>-0.00109298735808591</v>
      </c>
      <c r="S886" s="9" t="n">
        <f aca="false">LN(O886/O885)</f>
        <v>0.0116119831483939</v>
      </c>
      <c r="T886" s="9" t="n">
        <f aca="false">LN(P886/P885)</f>
        <v>0.00803080488399003</v>
      </c>
      <c r="U886" s="9" t="n">
        <f aca="false">M886/M885-1</f>
        <v>-0.00559256013319309</v>
      </c>
      <c r="V886" s="9" t="n">
        <f aca="false">O886/O885-1</f>
        <v>0.011679663940424</v>
      </c>
    </row>
    <row r="887" customFormat="false" ht="15" hidden="false" customHeight="false" outlineLevel="0" collapsed="false">
      <c r="A887" s="5" t="n">
        <v>45117</v>
      </c>
      <c r="B887" s="6" t="n">
        <v>4409.53</v>
      </c>
      <c r="C887" s="9" t="n">
        <f aca="false">B887/B886-1</f>
        <v>0.00240511940349397</v>
      </c>
      <c r="D887" s="9" t="n">
        <f aca="false">LN(B887/B886)</f>
        <v>0.00240223173302282</v>
      </c>
      <c r="E887" s="9" t="n">
        <f aca="false">B887/B882-1</f>
        <v>-0.00917899145690937</v>
      </c>
      <c r="F887" s="9" t="n">
        <f aca="false">B887/B866-1</f>
        <v>0.0332769383623275</v>
      </c>
      <c r="G887" s="0" t="n">
        <f aca="false">MAX(G886,B887)</f>
        <v>4796.56</v>
      </c>
      <c r="H887" s="9" t="n">
        <f aca="false">B887/G887-1</f>
        <v>-0.0806890771719734</v>
      </c>
      <c r="I887" s="0" t="n">
        <f aca="false">IF(AND($A887&gt;=CrashTest!$B$3,$A887&lt;=CrashTest!$C$3),1,IF(AND($A887&gt;=CrashTest!$B$4,$A887&lt;=CrashTest!$C$4),2,IF(AND($A887&gt;=CrashTest!$B$5,$A887&lt;=CrashTest!$C$5),3,IF(AND($A887&gt;=CrashTest!$B$6,$A887&lt;=CrashTest!$C$6),4,IF(AND($A887&gt;=CrashTest!$B$7,$A887&lt;=CrashTest!$C$7),5,0)))))</f>
        <v>0</v>
      </c>
      <c r="J887" s="0" t="str">
        <f aca="false">IF(I887=0,"",IF(I886=I887,MAX(J886,B887),B887))</f>
        <v/>
      </c>
      <c r="K887" s="9" t="str">
        <f aca="false">IF(I887=0,"",B887/J887-1)</f>
        <v/>
      </c>
      <c r="L887" s="0" t="n">
        <f aca="false">MATCH($A887,DailyBTC!$A:$A,0)</f>
        <v>1289</v>
      </c>
      <c r="M887" s="8" t="n">
        <f aca="false">INDEX(DailyBTC!$F:$F,$L887)</f>
        <v>5168.30479905686</v>
      </c>
      <c r="N887" s="8" t="n">
        <f aca="false">INDEX(DailyETH!$F:$F,$L887)</f>
        <v>236.855678249306</v>
      </c>
      <c r="O887" s="8" t="n">
        <f aca="false">INDEX(DailyBTC!$B:$B,$L887)</f>
        <v>30394.6555806546</v>
      </c>
      <c r="P887" s="8" t="n">
        <f aca="false">INDEX(DailyETH!$B:$B,$L887)</f>
        <v>1880.33877177089</v>
      </c>
      <c r="Q887" s="9" t="n">
        <f aca="false">LN(M887/M886)</f>
        <v>0.000143071828993816</v>
      </c>
      <c r="R887" s="9" t="n">
        <f aca="false">LN(N887/N886)</f>
        <v>0.0121159211694078</v>
      </c>
      <c r="S887" s="9" t="n">
        <f aca="false">LN(O887/O886)</f>
        <v>0.00213332626609809</v>
      </c>
      <c r="T887" s="9" t="n">
        <f aca="false">LN(P887/P886)</f>
        <v>0.00587318454374295</v>
      </c>
      <c r="U887" s="9" t="n">
        <f aca="false">M887/M886-1</f>
        <v>0.000143082064256062</v>
      </c>
      <c r="V887" s="9" t="n">
        <f aca="false">O887/O886-1</f>
        <v>0.00213560342559704</v>
      </c>
    </row>
    <row r="888" customFormat="false" ht="15" hidden="false" customHeight="false" outlineLevel="0" collapsed="false">
      <c r="A888" s="5" t="n">
        <v>45118</v>
      </c>
      <c r="B888" s="6" t="n">
        <v>4439.26</v>
      </c>
      <c r="C888" s="9" t="n">
        <f aca="false">B888/B887-1</f>
        <v>0.00674221515671758</v>
      </c>
      <c r="D888" s="9" t="n">
        <f aca="false">LN(B888/B887)</f>
        <v>0.00671958807162039</v>
      </c>
      <c r="E888" s="9" t="n">
        <f aca="false">B888/B883-1</f>
        <v>-0.00366505894842206</v>
      </c>
      <c r="F888" s="9" t="n">
        <f aca="false">B888/B867-1</f>
        <v>0.0338454516026112</v>
      </c>
      <c r="G888" s="0" t="n">
        <f aca="false">MAX(G887,B888)</f>
        <v>4796.56</v>
      </c>
      <c r="H888" s="9" t="n">
        <f aca="false">B888/G888-1</f>
        <v>-0.0744908851343463</v>
      </c>
      <c r="I888" s="0" t="n">
        <f aca="false">IF(AND($A888&gt;=CrashTest!$B$3,$A888&lt;=CrashTest!$C$3),1,IF(AND($A888&gt;=CrashTest!$B$4,$A888&lt;=CrashTest!$C$4),2,IF(AND($A888&gt;=CrashTest!$B$5,$A888&lt;=CrashTest!$C$5),3,IF(AND($A888&gt;=CrashTest!$B$6,$A888&lt;=CrashTest!$C$6),4,IF(AND($A888&gt;=CrashTest!$B$7,$A888&lt;=CrashTest!$C$7),5,0)))))</f>
        <v>0</v>
      </c>
      <c r="J888" s="0" t="str">
        <f aca="false">IF(I888=0,"",IF(I887=I888,MAX(J887,B888),B888))</f>
        <v/>
      </c>
      <c r="K888" s="9" t="str">
        <f aca="false">IF(I888=0,"",B888/J888-1)</f>
        <v/>
      </c>
      <c r="L888" s="0" t="n">
        <f aca="false">MATCH($A888,DailyBTC!$A:$A,0)</f>
        <v>1290</v>
      </c>
      <c r="M888" s="8" t="n">
        <f aca="false">INDEX(DailyBTC!$F:$F,$L888)</f>
        <v>5174.2368363314</v>
      </c>
      <c r="N888" s="8" t="n">
        <f aca="false">INDEX(DailyETH!$F:$F,$L888)</f>
        <v>237.835852960523</v>
      </c>
      <c r="O888" s="8" t="n">
        <f aca="false">INDEX(DailyBTC!$B:$B,$L888)</f>
        <v>30616.247094097</v>
      </c>
      <c r="P888" s="8" t="n">
        <f aca="false">INDEX(DailyETH!$B:$B,$L888)</f>
        <v>1878.36697545295</v>
      </c>
      <c r="Q888" s="9" t="n">
        <f aca="false">LN(M888/M887)</f>
        <v>0.00114711414933496</v>
      </c>
      <c r="R888" s="9" t="n">
        <f aca="false">LN(N888/N887)</f>
        <v>0.00412973916669852</v>
      </c>
      <c r="S888" s="9" t="n">
        <f aca="false">LN(O888/O887)</f>
        <v>0.00726402915229365</v>
      </c>
      <c r="T888" s="9" t="n">
        <f aca="false">LN(P888/P887)</f>
        <v>-0.00104918907274151</v>
      </c>
      <c r="U888" s="9" t="n">
        <f aca="false">M888/M887-1</f>
        <v>0.00114777233641861</v>
      </c>
      <c r="V888" s="9" t="n">
        <f aca="false">O888/O887-1</f>
        <v>0.00729047621067447</v>
      </c>
    </row>
    <row r="889" customFormat="false" ht="15" hidden="false" customHeight="false" outlineLevel="0" collapsed="false">
      <c r="A889" s="5" t="n">
        <v>45119</v>
      </c>
      <c r="B889" s="6" t="n">
        <v>4472.16</v>
      </c>
      <c r="C889" s="9" t="n">
        <f aca="false">B889/B888-1</f>
        <v>0.00741114510075991</v>
      </c>
      <c r="D889" s="9" t="n">
        <f aca="false">LN(B889/B888)</f>
        <v>0.00738381750105289</v>
      </c>
      <c r="E889" s="9" t="n">
        <f aca="false">B889/B884-1</f>
        <v>0.00569845417624282</v>
      </c>
      <c r="F889" s="9" t="n">
        <f aca="false">B889/B868-1</f>
        <v>0.0403130132174576</v>
      </c>
      <c r="G889" s="0" t="n">
        <f aca="false">MAX(G888,B889)</f>
        <v>4796.56</v>
      </c>
      <c r="H889" s="9" t="n">
        <f aca="false">B889/G889-1</f>
        <v>-0.0676318027920011</v>
      </c>
      <c r="I889" s="0" t="n">
        <f aca="false">IF(AND($A889&gt;=CrashTest!$B$3,$A889&lt;=CrashTest!$C$3),1,IF(AND($A889&gt;=CrashTest!$B$4,$A889&lt;=CrashTest!$C$4),2,IF(AND($A889&gt;=CrashTest!$B$5,$A889&lt;=CrashTest!$C$5),3,IF(AND($A889&gt;=CrashTest!$B$6,$A889&lt;=CrashTest!$C$6),4,IF(AND($A889&gt;=CrashTest!$B$7,$A889&lt;=CrashTest!$C$7),5,0)))))</f>
        <v>0</v>
      </c>
      <c r="J889" s="0" t="str">
        <f aca="false">IF(I889=0,"",IF(I888=I889,MAX(J888,B889),B889))</f>
        <v/>
      </c>
      <c r="K889" s="9" t="str">
        <f aca="false">IF(I889=0,"",B889/J889-1)</f>
        <v/>
      </c>
      <c r="L889" s="0" t="n">
        <f aca="false">MATCH($A889,DailyBTC!$A:$A,0)</f>
        <v>1291</v>
      </c>
      <c r="M889" s="8" t="n">
        <f aca="false">INDEX(DailyBTC!$F:$F,$L889)</f>
        <v>5178.4895353604</v>
      </c>
      <c r="N889" s="8" t="n">
        <f aca="false">INDEX(DailyETH!$F:$F,$L889)</f>
        <v>238.436766179698</v>
      </c>
      <c r="O889" s="8" t="n">
        <f aca="false">INDEX(DailyBTC!$B:$B,$L889)</f>
        <v>30385.6087852133</v>
      </c>
      <c r="P889" s="8" t="n">
        <f aca="false">INDEX(DailyETH!$B:$B,$L889)</f>
        <v>1871.59052337814</v>
      </c>
      <c r="Q889" s="9" t="n">
        <f aca="false">LN(M889/M888)</f>
        <v>0.000821561222719804</v>
      </c>
      <c r="R889" s="9" t="n">
        <f aca="false">LN(N889/N888)</f>
        <v>0.00252340157249811</v>
      </c>
      <c r="S889" s="9" t="n">
        <f aca="false">LN(O889/O888)</f>
        <v>-0.00756171773928793</v>
      </c>
      <c r="T889" s="9" t="n">
        <f aca="false">LN(P889/P888)</f>
        <v>-0.00361415266874101</v>
      </c>
      <c r="U889" s="9" t="n">
        <f aca="false">M889/M888-1</f>
        <v>0.000821898796580678</v>
      </c>
      <c r="V889" s="9" t="n">
        <f aca="false">O889/O888-1</f>
        <v>-0.00753319987831469</v>
      </c>
    </row>
    <row r="890" customFormat="false" ht="15" hidden="false" customHeight="false" outlineLevel="0" collapsed="false">
      <c r="A890" s="5" t="n">
        <v>45120</v>
      </c>
      <c r="B890" s="6" t="n">
        <v>4510.04</v>
      </c>
      <c r="C890" s="9" t="n">
        <f aca="false">B890/B889-1</f>
        <v>0.00847017995778332</v>
      </c>
      <c r="D890" s="9" t="n">
        <f aca="false">LN(B890/B889)</f>
        <v>0.00843450926676954</v>
      </c>
      <c r="E890" s="9" t="n">
        <f aca="false">B890/B885-1</f>
        <v>0.0223162170555287</v>
      </c>
      <c r="F890" s="9" t="n">
        <f aca="false">B890/B869-1</f>
        <v>0.0394359899790961</v>
      </c>
      <c r="G890" s="0" t="n">
        <f aca="false">MAX(G889,B890)</f>
        <v>4796.56</v>
      </c>
      <c r="H890" s="9" t="n">
        <f aca="false">B890/G890-1</f>
        <v>-0.0597344763747353</v>
      </c>
      <c r="I890" s="0" t="n">
        <f aca="false">IF(AND($A890&gt;=CrashTest!$B$3,$A890&lt;=CrashTest!$C$3),1,IF(AND($A890&gt;=CrashTest!$B$4,$A890&lt;=CrashTest!$C$4),2,IF(AND($A890&gt;=CrashTest!$B$5,$A890&lt;=CrashTest!$C$5),3,IF(AND($A890&gt;=CrashTest!$B$6,$A890&lt;=CrashTest!$C$6),4,IF(AND($A890&gt;=CrashTest!$B$7,$A890&lt;=CrashTest!$C$7),5,0)))))</f>
        <v>0</v>
      </c>
      <c r="J890" s="0" t="str">
        <f aca="false">IF(I890=0,"",IF(I889=I890,MAX(J889,B890),B890))</f>
        <v/>
      </c>
      <c r="K890" s="9" t="str">
        <f aca="false">IF(I890=0,"",B890/J890-1)</f>
        <v/>
      </c>
      <c r="L890" s="0" t="n">
        <f aca="false">MATCH($A890,DailyBTC!$A:$A,0)</f>
        <v>1292</v>
      </c>
      <c r="M890" s="8" t="n">
        <f aca="false">INDEX(DailyBTC!$F:$F,$L890)</f>
        <v>5220.54984807304</v>
      </c>
      <c r="N890" s="8" t="n">
        <f aca="false">INDEX(DailyETH!$F:$F,$L890)</f>
        <v>241.835826174846</v>
      </c>
      <c r="O890" s="8" t="n">
        <f aca="false">INDEX(DailyBTC!$B:$B,$L890)</f>
        <v>31434.7354704851</v>
      </c>
      <c r="P890" s="8" t="n">
        <f aca="false">INDEX(DailyETH!$B:$B,$L890)</f>
        <v>2002.01825043834</v>
      </c>
      <c r="Q890" s="9" t="n">
        <f aca="false">LN(M890/M889)</f>
        <v>0.00808931296822041</v>
      </c>
      <c r="R890" s="9" t="n">
        <f aca="false">LN(N890/N889)</f>
        <v>0.0141549478473799</v>
      </c>
      <c r="S890" s="9" t="n">
        <f aca="false">LN(O890/O889)</f>
        <v>0.0339444055706568</v>
      </c>
      <c r="T890" s="9" t="n">
        <f aca="false">LN(P890/P889)</f>
        <v>0.0673671803373601</v>
      </c>
      <c r="U890" s="9" t="n">
        <f aca="false">M890/M889-1</f>
        <v>0.00812211986244926</v>
      </c>
      <c r="V890" s="9" t="n">
        <f aca="false">O890/O889-1</f>
        <v>0.0345270911860862</v>
      </c>
    </row>
    <row r="891" customFormat="false" ht="15" hidden="false" customHeight="false" outlineLevel="0" collapsed="false">
      <c r="A891" s="5" t="n">
        <v>45121</v>
      </c>
      <c r="B891" s="6" t="n">
        <v>4505.42</v>
      </c>
      <c r="C891" s="9" t="n">
        <f aca="false">B891/B890-1</f>
        <v>-0.00102438115848191</v>
      </c>
      <c r="D891" s="9" t="n">
        <f aca="false">LN(B891/B890)</f>
        <v>-0.00102490619545012</v>
      </c>
      <c r="E891" s="9" t="n">
        <f aca="false">B891/B886-1</f>
        <v>0.0242035031086965</v>
      </c>
      <c r="F891" s="9" t="n">
        <f aca="false">B891/B870-1</f>
        <v>0.0312221761909448</v>
      </c>
      <c r="G891" s="0" t="n">
        <f aca="false">MAX(G890,B891)</f>
        <v>4796.56</v>
      </c>
      <c r="H891" s="9" t="n">
        <f aca="false">B891/G891-1</f>
        <v>-0.0606976666611072</v>
      </c>
      <c r="I891" s="0" t="n">
        <f aca="false">IF(AND($A891&gt;=CrashTest!$B$3,$A891&lt;=CrashTest!$C$3),1,IF(AND($A891&gt;=CrashTest!$B$4,$A891&lt;=CrashTest!$C$4),2,IF(AND($A891&gt;=CrashTest!$B$5,$A891&lt;=CrashTest!$C$5),3,IF(AND($A891&gt;=CrashTest!$B$6,$A891&lt;=CrashTest!$C$6),4,IF(AND($A891&gt;=CrashTest!$B$7,$A891&lt;=CrashTest!$C$7),5,0)))))</f>
        <v>0</v>
      </c>
      <c r="J891" s="0" t="str">
        <f aca="false">IF(I891=0,"",IF(I890=I891,MAX(J890,B891),B891))</f>
        <v/>
      </c>
      <c r="K891" s="9" t="str">
        <f aca="false">IF(I891=0,"",B891/J891-1)</f>
        <v/>
      </c>
      <c r="L891" s="0" t="n">
        <f aca="false">MATCH($A891,DailyBTC!$A:$A,0)</f>
        <v>1293</v>
      </c>
      <c r="M891" s="8" t="n">
        <f aca="false">INDEX(DailyBTC!$F:$F,$L891)</f>
        <v>5168.0816446348</v>
      </c>
      <c r="N891" s="8" t="n">
        <f aca="false">INDEX(DailyETH!$F:$F,$L891)</f>
        <v>239.995214771681</v>
      </c>
      <c r="O891" s="8" t="n">
        <f aca="false">INDEX(DailyBTC!$B:$B,$L891)</f>
        <v>30310.6720204559</v>
      </c>
      <c r="P891" s="8" t="n">
        <f aca="false">INDEX(DailyETH!$B:$B,$L891)</f>
        <v>1935.13725511397</v>
      </c>
      <c r="Q891" s="9" t="n">
        <f aca="false">LN(M891/M890)</f>
        <v>-0.0101011667611495</v>
      </c>
      <c r="R891" s="9" t="n">
        <f aca="false">LN(N891/N890)</f>
        <v>-0.00764010700834603</v>
      </c>
      <c r="S891" s="9" t="n">
        <f aca="false">LN(O891/O890)</f>
        <v>-0.0364136442731832</v>
      </c>
      <c r="T891" s="9" t="n">
        <f aca="false">LN(P891/P890)</f>
        <v>-0.0339775401129799</v>
      </c>
      <c r="U891" s="9" t="n">
        <f aca="false">M891/M890-1</f>
        <v>-0.0100503213196216</v>
      </c>
      <c r="V891" s="9" t="n">
        <f aca="false">O891/O890-1</f>
        <v>-0.0357586419355942</v>
      </c>
    </row>
    <row r="892" customFormat="false" ht="15" hidden="false" customHeight="false" outlineLevel="0" collapsed="false">
      <c r="A892" s="5" t="n">
        <v>45124</v>
      </c>
      <c r="B892" s="6" t="n">
        <v>4522.79</v>
      </c>
      <c r="C892" s="9" t="n">
        <f aca="false">B892/B891-1</f>
        <v>0.00385535643735757</v>
      </c>
      <c r="D892" s="9" t="n">
        <f aca="false">LN(B892/B891)</f>
        <v>0.00384794359737954</v>
      </c>
      <c r="E892" s="9" t="n">
        <f aca="false">B892/B887-1</f>
        <v>0.0256852771157017</v>
      </c>
      <c r="F892" s="9" t="n">
        <f aca="false">B892/B871-1</f>
        <v>0.0343503507074754</v>
      </c>
      <c r="G892" s="0" t="n">
        <f aca="false">MAX(G891,B892)</f>
        <v>4796.56</v>
      </c>
      <c r="H892" s="9" t="n">
        <f aca="false">B892/G892-1</f>
        <v>-0.057076321363644</v>
      </c>
      <c r="I892" s="0" t="n">
        <f aca="false">IF(AND($A892&gt;=CrashTest!$B$3,$A892&lt;=CrashTest!$C$3),1,IF(AND($A892&gt;=CrashTest!$B$4,$A892&lt;=CrashTest!$C$4),2,IF(AND($A892&gt;=CrashTest!$B$5,$A892&lt;=CrashTest!$C$5),3,IF(AND($A892&gt;=CrashTest!$B$6,$A892&lt;=CrashTest!$C$6),4,IF(AND($A892&gt;=CrashTest!$B$7,$A892&lt;=CrashTest!$C$7),5,0)))))</f>
        <v>0</v>
      </c>
      <c r="J892" s="0" t="str">
        <f aca="false">IF(I892=0,"",IF(I891=I892,MAX(J891,B892),B892))</f>
        <v/>
      </c>
      <c r="K892" s="9" t="str">
        <f aca="false">IF(I892=0,"",B892/J892-1)</f>
        <v/>
      </c>
      <c r="L892" s="0" t="n">
        <f aca="false">MATCH($A892,DailyBTC!$A:$A,0)</f>
        <v>1296</v>
      </c>
      <c r="M892" s="8" t="n">
        <f aca="false">INDEX(DailyBTC!$F:$F,$L892)</f>
        <v>5156.45243619044</v>
      </c>
      <c r="N892" s="8" t="n">
        <f aca="false">INDEX(DailyETH!$F:$F,$L892)</f>
        <v>240.357511496675</v>
      </c>
      <c r="O892" s="8" t="n">
        <f aca="false">INDEX(DailyBTC!$B:$B,$L892)</f>
        <v>30143.7462744009</v>
      </c>
      <c r="P892" s="8" t="n">
        <f aca="false">INDEX(DailyETH!$B:$B,$L892)</f>
        <v>1912.2863798948</v>
      </c>
      <c r="Q892" s="9" t="n">
        <f aca="false">LN(M892/M891)</f>
        <v>-0.00225273378368913</v>
      </c>
      <c r="R892" s="9" t="n">
        <f aca="false">LN(N892/N891)</f>
        <v>0.0015084614862399</v>
      </c>
      <c r="S892" s="9" t="n">
        <f aca="false">LN(O892/O891)</f>
        <v>-0.00552238115878447</v>
      </c>
      <c r="T892" s="9" t="n">
        <f aca="false">LN(P892/P891)</f>
        <v>-0.0118786731485939</v>
      </c>
      <c r="U892" s="9" t="n">
        <f aca="false">M892/M891-1</f>
        <v>-0.00225019828323225</v>
      </c>
      <c r="V892" s="9" t="n">
        <f aca="false">O892/O891-1</f>
        <v>-0.00550716084230485</v>
      </c>
    </row>
    <row r="893" customFormat="false" ht="15" hidden="false" customHeight="false" outlineLevel="0" collapsed="false">
      <c r="A893" s="5" t="n">
        <v>45125</v>
      </c>
      <c r="B893" s="6" t="n">
        <v>4554.98</v>
      </c>
      <c r="C893" s="9" t="n">
        <f aca="false">B893/B892-1</f>
        <v>0.00711728822253521</v>
      </c>
      <c r="D893" s="9" t="n">
        <f aca="false">LN(B893/B892)</f>
        <v>0.00709207986613241</v>
      </c>
      <c r="E893" s="9" t="n">
        <f aca="false">B893/B888-1</f>
        <v>0.0260674076310015</v>
      </c>
      <c r="F893" s="9" t="n">
        <f aca="false">B893/B872-1</f>
        <v>0.0291786417945519</v>
      </c>
      <c r="G893" s="0" t="n">
        <f aca="false">MAX(G892,B893)</f>
        <v>4796.56</v>
      </c>
      <c r="H893" s="9" t="n">
        <f aca="false">B893/G893-1</f>
        <v>-0.050365261770936</v>
      </c>
      <c r="I893" s="0" t="n">
        <f aca="false">IF(AND($A893&gt;=CrashTest!$B$3,$A893&lt;=CrashTest!$C$3),1,IF(AND($A893&gt;=CrashTest!$B$4,$A893&lt;=CrashTest!$C$4),2,IF(AND($A893&gt;=CrashTest!$B$5,$A893&lt;=CrashTest!$C$5),3,IF(AND($A893&gt;=CrashTest!$B$6,$A893&lt;=CrashTest!$C$6),4,IF(AND($A893&gt;=CrashTest!$B$7,$A893&lt;=CrashTest!$C$7),5,0)))))</f>
        <v>0</v>
      </c>
      <c r="J893" s="0" t="str">
        <f aca="false">IF(I893=0,"",IF(I892=I893,MAX(J892,B893),B893))</f>
        <v/>
      </c>
      <c r="K893" s="9" t="str">
        <f aca="false">IF(I893=0,"",B893/J893-1)</f>
        <v/>
      </c>
      <c r="L893" s="0" t="n">
        <f aca="false">MATCH($A893,DailyBTC!$A:$A,0)</f>
        <v>1297</v>
      </c>
      <c r="M893" s="8" t="n">
        <f aca="false">INDEX(DailyBTC!$F:$F,$L893)</f>
        <v>5127.06984869164</v>
      </c>
      <c r="N893" s="8" t="n">
        <f aca="false">INDEX(DailyETH!$F:$F,$L893)</f>
        <v>239.583493307504</v>
      </c>
      <c r="O893" s="8" t="n">
        <f aca="false">INDEX(DailyBTC!$B:$B,$L893)</f>
        <v>29835.7474076563</v>
      </c>
      <c r="P893" s="8" t="n">
        <f aca="false">INDEX(DailyETH!$B:$B,$L893)</f>
        <v>1897.39907071888</v>
      </c>
      <c r="Q893" s="9" t="n">
        <f aca="false">LN(M893/M892)</f>
        <v>-0.00571451427707199</v>
      </c>
      <c r="R893" s="9" t="n">
        <f aca="false">LN(N893/N892)</f>
        <v>-0.00322547501662151</v>
      </c>
      <c r="S893" s="9" t="n">
        <f aca="false">LN(O893/O892)</f>
        <v>-0.0102702292093747</v>
      </c>
      <c r="T893" s="9" t="n">
        <f aca="false">LN(P893/P892)</f>
        <v>-0.00781554548198273</v>
      </c>
      <c r="U893" s="9" t="n">
        <f aca="false">M893/M892-1</f>
        <v>-0.00569821749786359</v>
      </c>
      <c r="V893" s="9" t="n">
        <f aca="false">O893/O892-1</f>
        <v>-0.0102176704892902</v>
      </c>
    </row>
    <row r="894" customFormat="false" ht="15" hidden="false" customHeight="false" outlineLevel="0" collapsed="false">
      <c r="A894" s="5" t="n">
        <v>45126</v>
      </c>
      <c r="B894" s="6" t="n">
        <v>4565.72</v>
      </c>
      <c r="C894" s="9" t="n">
        <f aca="false">B894/B893-1</f>
        <v>0.00235785887095008</v>
      </c>
      <c r="D894" s="9" t="n">
        <f aca="false">LN(B894/B893)</f>
        <v>0.00235508348351421</v>
      </c>
      <c r="E894" s="9" t="n">
        <f aca="false">B894/B889-1</f>
        <v>0.0209205395155809</v>
      </c>
      <c r="F894" s="9" t="n">
        <f aca="false">B894/B873-1</f>
        <v>0.0354069199177247</v>
      </c>
      <c r="G894" s="0" t="n">
        <f aca="false">MAX(G893,B894)</f>
        <v>4796.56</v>
      </c>
      <c r="H894" s="9" t="n">
        <f aca="false">B894/G894-1</f>
        <v>-0.0481261570792402</v>
      </c>
      <c r="I894" s="0" t="n">
        <f aca="false">IF(AND($A894&gt;=CrashTest!$B$3,$A894&lt;=CrashTest!$C$3),1,IF(AND($A894&gt;=CrashTest!$B$4,$A894&lt;=CrashTest!$C$4),2,IF(AND($A894&gt;=CrashTest!$B$5,$A894&lt;=CrashTest!$C$5),3,IF(AND($A894&gt;=CrashTest!$B$6,$A894&lt;=CrashTest!$C$6),4,IF(AND($A894&gt;=CrashTest!$B$7,$A894&lt;=CrashTest!$C$7),5,0)))))</f>
        <v>0</v>
      </c>
      <c r="J894" s="0" t="str">
        <f aca="false">IF(I894=0,"",IF(I893=I894,MAX(J893,B894),B894))</f>
        <v/>
      </c>
      <c r="K894" s="9" t="str">
        <f aca="false">IF(I894=0,"",B894/J894-1)</f>
        <v/>
      </c>
      <c r="L894" s="0" t="n">
        <f aca="false">MATCH($A894,DailyBTC!$A:$A,0)</f>
        <v>1298</v>
      </c>
      <c r="M894" s="8" t="n">
        <f aca="false">INDEX(DailyBTC!$F:$F,$L894)</f>
        <v>5134.46432863157</v>
      </c>
      <c r="N894" s="8" t="n">
        <f aca="false">INDEX(DailyETH!$F:$F,$L894)</f>
        <v>239.497946688363</v>
      </c>
      <c r="O894" s="8" t="n">
        <f aca="false">INDEX(DailyBTC!$B:$B,$L894)</f>
        <v>29913.0294646406</v>
      </c>
      <c r="P894" s="8" t="n">
        <f aca="false">INDEX(DailyETH!$B:$B,$L894)</f>
        <v>1889.51615166569</v>
      </c>
      <c r="Q894" s="9" t="n">
        <f aca="false">LN(M894/M893)</f>
        <v>0.00144120383795542</v>
      </c>
      <c r="R894" s="9" t="n">
        <f aca="false">LN(N894/N893)</f>
        <v>-0.000357127673535883</v>
      </c>
      <c r="S894" s="9" t="n">
        <f aca="false">LN(O894/O893)</f>
        <v>0.0025869014941505</v>
      </c>
      <c r="T894" s="9" t="n">
        <f aca="false">LN(P894/P893)</f>
        <v>-0.00416324632384724</v>
      </c>
      <c r="U894" s="9" t="n">
        <f aca="false">M894/M893-1</f>
        <v>0.00144224287129968</v>
      </c>
      <c r="V894" s="9" t="n">
        <f aca="false">O894/O893-1</f>
        <v>0.00259025041097072</v>
      </c>
    </row>
    <row r="895" customFormat="false" ht="15" hidden="false" customHeight="false" outlineLevel="0" collapsed="false">
      <c r="A895" s="5" t="n">
        <v>45127</v>
      </c>
      <c r="B895" s="6" t="n">
        <v>4534.87</v>
      </c>
      <c r="C895" s="9" t="n">
        <f aca="false">B895/B894-1</f>
        <v>-0.00675687514784096</v>
      </c>
      <c r="D895" s="9" t="n">
        <f aca="false">LN(B895/B894)</f>
        <v>-0.00677980618185159</v>
      </c>
      <c r="E895" s="9" t="n">
        <f aca="false">B895/B890-1</f>
        <v>0.00550549440803194</v>
      </c>
      <c r="F895" s="9" t="n">
        <f aca="false">B895/B874-1</f>
        <v>0.0333036359203502</v>
      </c>
      <c r="G895" s="0" t="n">
        <f aca="false">MAX(G894,B895)</f>
        <v>4796.56</v>
      </c>
      <c r="H895" s="9" t="n">
        <f aca="false">B895/G895-1</f>
        <v>-0.0545578497923512</v>
      </c>
      <c r="I895" s="0" t="n">
        <f aca="false">IF(AND($A895&gt;=CrashTest!$B$3,$A895&lt;=CrashTest!$C$3),1,IF(AND($A895&gt;=CrashTest!$B$4,$A895&lt;=CrashTest!$C$4),2,IF(AND($A895&gt;=CrashTest!$B$5,$A895&lt;=CrashTest!$C$5),3,IF(AND($A895&gt;=CrashTest!$B$6,$A895&lt;=CrashTest!$C$6),4,IF(AND($A895&gt;=CrashTest!$B$7,$A895&lt;=CrashTest!$C$7),5,0)))))</f>
        <v>0</v>
      </c>
      <c r="J895" s="0" t="str">
        <f aca="false">IF(I895=0,"",IF(I894=I895,MAX(J894,B895),B895))</f>
        <v/>
      </c>
      <c r="K895" s="9" t="str">
        <f aca="false">IF(I895=0,"",B895/J895-1)</f>
        <v/>
      </c>
      <c r="L895" s="0" t="n">
        <f aca="false">MATCH($A895,DailyBTC!$A:$A,0)</f>
        <v>1299</v>
      </c>
      <c r="M895" s="8" t="n">
        <f aca="false">INDEX(DailyBTC!$F:$F,$L895)</f>
        <v>5127.17983843148</v>
      </c>
      <c r="N895" s="8" t="n">
        <f aca="false">INDEX(DailyETH!$F:$F,$L895)</f>
        <v>239.385329059778</v>
      </c>
      <c r="O895" s="8" t="n">
        <f aca="false">INDEX(DailyBTC!$B:$B,$L895)</f>
        <v>29805.6065707189</v>
      </c>
      <c r="P895" s="8" t="n">
        <f aca="false">INDEX(DailyETH!$B:$B,$L895)</f>
        <v>1891.97682437171</v>
      </c>
      <c r="Q895" s="9" t="n">
        <f aca="false">LN(M895/M894)</f>
        <v>-0.00141975131959449</v>
      </c>
      <c r="R895" s="9" t="n">
        <f aca="false">LN(N895/N894)</f>
        <v>-0.000470334364820598</v>
      </c>
      <c r="S895" s="9" t="n">
        <f aca="false">LN(O895/O894)</f>
        <v>-0.00359763775323301</v>
      </c>
      <c r="T895" s="9" t="n">
        <f aca="false">LN(P895/P894)</f>
        <v>0.00130142939252838</v>
      </c>
      <c r="U895" s="9" t="n">
        <f aca="false">M895/M894-1</f>
        <v>-0.00141874394948449</v>
      </c>
      <c r="V895" s="9" t="n">
        <f aca="false">O895/O894-1</f>
        <v>-0.00359117400825892</v>
      </c>
    </row>
    <row r="896" customFormat="false" ht="15" hidden="false" customHeight="false" outlineLevel="0" collapsed="false">
      <c r="A896" s="5" t="n">
        <v>45128</v>
      </c>
      <c r="B896" s="6" t="n">
        <v>4536.34</v>
      </c>
      <c r="C896" s="9" t="n">
        <f aca="false">B896/B895-1</f>
        <v>0.000324154826929934</v>
      </c>
      <c r="D896" s="9" t="n">
        <f aca="false">LN(B896/B895)</f>
        <v>0.000324102300104933</v>
      </c>
      <c r="E896" s="9" t="n">
        <f aca="false">B896/B891-1</f>
        <v>0.00686284519534253</v>
      </c>
      <c r="F896" s="9" t="n">
        <f aca="false">B896/B875-1</f>
        <v>0.0390888954552431</v>
      </c>
      <c r="G896" s="0" t="n">
        <f aca="false">MAX(G895,B896)</f>
        <v>4796.56</v>
      </c>
      <c r="H896" s="9" t="n">
        <f aca="false">B896/G896-1</f>
        <v>-0.0542513801557784</v>
      </c>
      <c r="I896" s="0" t="n">
        <f aca="false">IF(AND($A896&gt;=CrashTest!$B$3,$A896&lt;=CrashTest!$C$3),1,IF(AND($A896&gt;=CrashTest!$B$4,$A896&lt;=CrashTest!$C$4),2,IF(AND($A896&gt;=CrashTest!$B$5,$A896&lt;=CrashTest!$C$5),3,IF(AND($A896&gt;=CrashTest!$B$6,$A896&lt;=CrashTest!$C$6),4,IF(AND($A896&gt;=CrashTest!$B$7,$A896&lt;=CrashTest!$C$7),5,0)))))</f>
        <v>0</v>
      </c>
      <c r="J896" s="0" t="str">
        <f aca="false">IF(I896=0,"",IF(I895=I896,MAX(J895,B896),B896))</f>
        <v/>
      </c>
      <c r="K896" s="9" t="str">
        <f aca="false">IF(I896=0,"",B896/J896-1)</f>
        <v/>
      </c>
      <c r="L896" s="0" t="n">
        <f aca="false">MATCH($A896,DailyBTC!$A:$A,0)</f>
        <v>1300</v>
      </c>
      <c r="M896" s="8" t="n">
        <f aca="false">INDEX(DailyBTC!$F:$F,$L896)</f>
        <v>5132.75182961706</v>
      </c>
      <c r="N896" s="8" t="n">
        <f aca="false">INDEX(DailyETH!$F:$F,$L896)</f>
        <v>239.232451691448</v>
      </c>
      <c r="O896" s="8" t="n">
        <f aca="false">INDEX(DailyBTC!$B:$B,$L896)</f>
        <v>29919.6934921099</v>
      </c>
      <c r="P896" s="8" t="n">
        <f aca="false">INDEX(DailyETH!$B:$B,$L896)</f>
        <v>1892.11009234366</v>
      </c>
      <c r="Q896" s="9" t="n">
        <f aca="false">LN(M896/M895)</f>
        <v>0.0010861654665267</v>
      </c>
      <c r="R896" s="9" t="n">
        <f aca="false">LN(N896/N895)</f>
        <v>-0.000638828642303252</v>
      </c>
      <c r="S896" s="9" t="n">
        <f aca="false">LN(O896/O895)</f>
        <v>0.00382039303387337</v>
      </c>
      <c r="T896" s="9" t="n">
        <f aca="false">LN(P896/P895)</f>
        <v>7.0435999456745E-005</v>
      </c>
      <c r="U896" s="9" t="n">
        <f aca="false">M896/M895-1</f>
        <v>0.00108675555786331</v>
      </c>
      <c r="V896" s="9" t="n">
        <f aca="false">O896/O895-1</f>
        <v>0.00382770003758548</v>
      </c>
    </row>
    <row r="897" customFormat="false" ht="15" hidden="false" customHeight="false" outlineLevel="0" collapsed="false">
      <c r="A897" s="5" t="n">
        <v>45131</v>
      </c>
      <c r="B897" s="6" t="n">
        <v>4554.64</v>
      </c>
      <c r="C897" s="9" t="n">
        <f aca="false">B897/B896-1</f>
        <v>0.00403408915557479</v>
      </c>
      <c r="D897" s="9" t="n">
        <f aca="false">LN(B897/B896)</f>
        <v>0.00402597403534175</v>
      </c>
      <c r="E897" s="9" t="n">
        <f aca="false">B897/B892-1</f>
        <v>0.0070421133857641</v>
      </c>
      <c r="F897" s="9" t="n">
        <f aca="false">B897/B876-1</f>
        <v>0.0394236277040272</v>
      </c>
      <c r="G897" s="0" t="n">
        <f aca="false">MAX(G896,B897)</f>
        <v>4796.56</v>
      </c>
      <c r="H897" s="9" t="n">
        <f aca="false">B897/G897-1</f>
        <v>-0.0504361459045649</v>
      </c>
      <c r="I897" s="0" t="n">
        <f aca="false">IF(AND($A897&gt;=CrashTest!$B$3,$A897&lt;=CrashTest!$C$3),1,IF(AND($A897&gt;=CrashTest!$B$4,$A897&lt;=CrashTest!$C$4),2,IF(AND($A897&gt;=CrashTest!$B$5,$A897&lt;=CrashTest!$C$5),3,IF(AND($A897&gt;=CrashTest!$B$6,$A897&lt;=CrashTest!$C$6),4,IF(AND($A897&gt;=CrashTest!$B$7,$A897&lt;=CrashTest!$C$7),5,0)))))</f>
        <v>0</v>
      </c>
      <c r="J897" s="0" t="str">
        <f aca="false">IF(I897=0,"",IF(I896=I897,MAX(J896,B897),B897))</f>
        <v/>
      </c>
      <c r="K897" s="9" t="str">
        <f aca="false">IF(I897=0,"",B897/J897-1)</f>
        <v/>
      </c>
      <c r="L897" s="0" t="n">
        <f aca="false">MATCH($A897,DailyBTC!$A:$A,0)</f>
        <v>1303</v>
      </c>
      <c r="M897" s="8" t="n">
        <f aca="false">INDEX(DailyBTC!$F:$F,$L897)</f>
        <v>5077.04391927631</v>
      </c>
      <c r="N897" s="8" t="n">
        <f aca="false">INDEX(DailyETH!$F:$F,$L897)</f>
        <v>237.531515498605</v>
      </c>
      <c r="O897" s="8" t="n">
        <f aca="false">INDEX(DailyBTC!$B:$B,$L897)</f>
        <v>29178.3597042665</v>
      </c>
      <c r="P897" s="8" t="n">
        <f aca="false">INDEX(DailyETH!$B:$B,$L897)</f>
        <v>1849.92425336061</v>
      </c>
      <c r="Q897" s="9" t="n">
        <f aca="false">LN(M897/M896)</f>
        <v>-0.0109127478267717</v>
      </c>
      <c r="R897" s="9" t="n">
        <f aca="false">LN(N897/N896)</f>
        <v>-0.0071353689733658</v>
      </c>
      <c r="S897" s="9" t="n">
        <f aca="false">LN(O897/O896)</f>
        <v>-0.0250895803049963</v>
      </c>
      <c r="T897" s="9" t="n">
        <f aca="false">LN(P897/P896)</f>
        <v>-0.022547963156526</v>
      </c>
      <c r="U897" s="9" t="n">
        <f aca="false">M897/M896-1</f>
        <v>-0.0108534198009157</v>
      </c>
      <c r="V897" s="9" t="n">
        <f aca="false">O897/O896-1</f>
        <v>-0.0247774526179185</v>
      </c>
    </row>
    <row r="898" customFormat="false" ht="15" hidden="false" customHeight="false" outlineLevel="0" collapsed="false">
      <c r="A898" s="5" t="n">
        <v>45132</v>
      </c>
      <c r="B898" s="6" t="n">
        <v>4567.46</v>
      </c>
      <c r="C898" s="9" t="n">
        <f aca="false">B898/B897-1</f>
        <v>0.00281471202992978</v>
      </c>
      <c r="D898" s="9" t="n">
        <f aca="false">LN(B898/B897)</f>
        <v>0.00281075814565015</v>
      </c>
      <c r="E898" s="9" t="n">
        <f aca="false">B898/B893-1</f>
        <v>0.00273985835283597</v>
      </c>
      <c r="F898" s="9" t="n">
        <f aca="false">B898/B877-1</f>
        <v>0.0503940593285239</v>
      </c>
      <c r="G898" s="0" t="n">
        <f aca="false">MAX(G897,B898)</f>
        <v>4796.56</v>
      </c>
      <c r="H898" s="9" t="n">
        <f aca="false">B898/G898-1</f>
        <v>-0.047763397101256</v>
      </c>
      <c r="I898" s="0" t="n">
        <f aca="false">IF(AND($A898&gt;=CrashTest!$B$3,$A898&lt;=CrashTest!$C$3),1,IF(AND($A898&gt;=CrashTest!$B$4,$A898&lt;=CrashTest!$C$4),2,IF(AND($A898&gt;=CrashTest!$B$5,$A898&lt;=CrashTest!$C$5),3,IF(AND($A898&gt;=CrashTest!$B$6,$A898&lt;=CrashTest!$C$6),4,IF(AND($A898&gt;=CrashTest!$B$7,$A898&lt;=CrashTest!$C$7),5,0)))))</f>
        <v>0</v>
      </c>
      <c r="J898" s="0" t="str">
        <f aca="false">IF(I898=0,"",IF(I897=I898,MAX(J897,B898),B898))</f>
        <v/>
      </c>
      <c r="K898" s="9" t="str">
        <f aca="false">IF(I898=0,"",B898/J898-1)</f>
        <v/>
      </c>
      <c r="L898" s="0" t="n">
        <f aca="false">MATCH($A898,DailyBTC!$A:$A,0)</f>
        <v>1304</v>
      </c>
      <c r="M898" s="8" t="n">
        <f aca="false">INDEX(DailyBTC!$F:$F,$L898)</f>
        <v>5070.69000279702</v>
      </c>
      <c r="N898" s="8" t="n">
        <f aca="false">INDEX(DailyETH!$F:$F,$L898)</f>
        <v>237.426623759578</v>
      </c>
      <c r="O898" s="8" t="n">
        <f aca="false">INDEX(DailyBTC!$B:$B,$L898)</f>
        <v>29221.2548533022</v>
      </c>
      <c r="P898" s="8" t="n">
        <f aca="false">INDEX(DailyETH!$B:$B,$L898)</f>
        <v>1857.55349269433</v>
      </c>
      <c r="Q898" s="9" t="n">
        <f aca="false">LN(M898/M897)</f>
        <v>-0.00125228299410313</v>
      </c>
      <c r="R898" s="9" t="n">
        <f aca="false">LN(N898/N897)</f>
        <v>-0.000441688359717765</v>
      </c>
      <c r="S898" s="9" t="n">
        <f aca="false">LN(O898/O897)</f>
        <v>0.00146902191306375</v>
      </c>
      <c r="T898" s="9" t="n">
        <f aca="false">LN(P898/P897)</f>
        <v>0.00411560129288279</v>
      </c>
      <c r="U898" s="9" t="n">
        <f aca="false">M898/M897-1</f>
        <v>-0.00125149921495971</v>
      </c>
      <c r="V898" s="9" t="n">
        <f aca="false">O898/O897-1</f>
        <v>0.00147010145431281</v>
      </c>
    </row>
    <row r="899" customFormat="false" ht="15" hidden="false" customHeight="false" outlineLevel="0" collapsed="false">
      <c r="A899" s="5" t="n">
        <v>45133</v>
      </c>
      <c r="B899" s="6" t="n">
        <v>4566.75</v>
      </c>
      <c r="C899" s="9" t="n">
        <f aca="false">B899/B898-1</f>
        <v>-0.000155447447815593</v>
      </c>
      <c r="D899" s="9" t="n">
        <f aca="false">LN(B899/B898)</f>
        <v>-0.000155459531022328</v>
      </c>
      <c r="E899" s="9" t="n">
        <f aca="false">B899/B894-1</f>
        <v>0.00022559421077073</v>
      </c>
      <c r="F899" s="9" t="n">
        <f aca="false">B899/B878-1</f>
        <v>0.0549641703743746</v>
      </c>
      <c r="G899" s="0" t="n">
        <f aca="false">MAX(G898,B899)</f>
        <v>4796.56</v>
      </c>
      <c r="H899" s="9" t="n">
        <f aca="false">B899/G899-1</f>
        <v>-0.0479114198508932</v>
      </c>
      <c r="I899" s="0" t="n">
        <f aca="false">IF(AND($A899&gt;=CrashTest!$B$3,$A899&lt;=CrashTest!$C$3),1,IF(AND($A899&gt;=CrashTest!$B$4,$A899&lt;=CrashTest!$C$4),2,IF(AND($A899&gt;=CrashTest!$B$5,$A899&lt;=CrashTest!$C$5),3,IF(AND($A899&gt;=CrashTest!$B$6,$A899&lt;=CrashTest!$C$6),4,IF(AND($A899&gt;=CrashTest!$B$7,$A899&lt;=CrashTest!$C$7),5,0)))))</f>
        <v>0</v>
      </c>
      <c r="J899" s="0" t="str">
        <f aca="false">IF(I899=0,"",IF(I898=I899,MAX(J898,B899),B899))</f>
        <v/>
      </c>
      <c r="K899" s="9" t="str">
        <f aca="false">IF(I899=0,"",B899/J899-1)</f>
        <v/>
      </c>
      <c r="L899" s="0" t="n">
        <f aca="false">MATCH($A899,DailyBTC!$A:$A,0)</f>
        <v>1305</v>
      </c>
      <c r="M899" s="8" t="n">
        <f aca="false">INDEX(DailyBTC!$F:$F,$L899)</f>
        <v>5079.46864022931</v>
      </c>
      <c r="N899" s="8" t="n">
        <f aca="false">INDEX(DailyETH!$F:$F,$L899)</f>
        <v>237.6446109927</v>
      </c>
      <c r="O899" s="8" t="n">
        <f aca="false">INDEX(DailyBTC!$B:$B,$L899)</f>
        <v>29361.5917580362</v>
      </c>
      <c r="P899" s="8" t="n">
        <f aca="false">INDEX(DailyETH!$B:$B,$L899)</f>
        <v>1871.16815838691</v>
      </c>
      <c r="Q899" s="9" t="n">
        <f aca="false">LN(M899/M898)</f>
        <v>0.00172975417032858</v>
      </c>
      <c r="R899" s="9" t="n">
        <f aca="false">LN(N899/N898)</f>
        <v>0.000917703419925248</v>
      </c>
      <c r="S899" s="9" t="n">
        <f aca="false">LN(O899/O898)</f>
        <v>0.00479106705448581</v>
      </c>
      <c r="T899" s="9" t="n">
        <f aca="false">LN(P899/P898)</f>
        <v>0.00730262404677653</v>
      </c>
      <c r="U899" s="9" t="n">
        <f aca="false">M899/M898-1</f>
        <v>0.00173125105803162</v>
      </c>
      <c r="V899" s="9" t="n">
        <f aca="false">O899/O898-1</f>
        <v>0.00480256256750522</v>
      </c>
    </row>
    <row r="900" customFormat="false" ht="15" hidden="false" customHeight="false" outlineLevel="0" collapsed="false">
      <c r="A900" s="5" t="n">
        <v>45134</v>
      </c>
      <c r="B900" s="6" t="n">
        <v>4537.41</v>
      </c>
      <c r="C900" s="9" t="n">
        <f aca="false">B900/B899-1</f>
        <v>-0.00642470027919206</v>
      </c>
      <c r="D900" s="9" t="n">
        <f aca="false">LN(B900/B899)</f>
        <v>-0.00644542749114129</v>
      </c>
      <c r="E900" s="9" t="n">
        <f aca="false">B900/B895-1</f>
        <v>0.000560104258777061</v>
      </c>
      <c r="F900" s="9" t="n">
        <f aca="false">B900/B879-1</f>
        <v>0.0363145525430464</v>
      </c>
      <c r="G900" s="0" t="n">
        <f aca="false">MAX(G899,B900)</f>
        <v>4796.56</v>
      </c>
      <c r="H900" s="9" t="n">
        <f aca="false">B900/G900-1</f>
        <v>-0.0540283036175927</v>
      </c>
      <c r="I900" s="0" t="n">
        <f aca="false">IF(AND($A900&gt;=CrashTest!$B$3,$A900&lt;=CrashTest!$C$3),1,IF(AND($A900&gt;=CrashTest!$B$4,$A900&lt;=CrashTest!$C$4),2,IF(AND($A900&gt;=CrashTest!$B$5,$A900&lt;=CrashTest!$C$5),3,IF(AND($A900&gt;=CrashTest!$B$6,$A900&lt;=CrashTest!$C$6),4,IF(AND($A900&gt;=CrashTest!$B$7,$A900&lt;=CrashTest!$C$7),5,0)))))</f>
        <v>0</v>
      </c>
      <c r="J900" s="0" t="str">
        <f aca="false">IF(I900=0,"",IF(I899=I900,MAX(J899,B900),B900))</f>
        <v/>
      </c>
      <c r="K900" s="9" t="str">
        <f aca="false">IF(I900=0,"",B900/J900-1)</f>
        <v/>
      </c>
      <c r="L900" s="0" t="n">
        <f aca="false">MATCH($A900,DailyBTC!$A:$A,0)</f>
        <v>1306</v>
      </c>
      <c r="M900" s="8" t="n">
        <f aca="false">INDEX(DailyBTC!$F:$F,$L900)</f>
        <v>5054.81764518596</v>
      </c>
      <c r="N900" s="8" t="n">
        <f aca="false">INDEX(DailyETH!$F:$F,$L900)</f>
        <v>236.73943792391</v>
      </c>
      <c r="O900" s="8" t="n">
        <f aca="false">INDEX(DailyBTC!$B:$B,$L900)</f>
        <v>29201.6865175336</v>
      </c>
      <c r="P900" s="8" t="n">
        <f aca="false">INDEX(DailyETH!$B:$B,$L900)</f>
        <v>1859.04174693162</v>
      </c>
      <c r="Q900" s="9" t="n">
        <f aca="false">LN(M900/M899)</f>
        <v>-0.00486488006498346</v>
      </c>
      <c r="R900" s="9" t="n">
        <f aca="false">LN(N900/N899)</f>
        <v>-0.00381620827847512</v>
      </c>
      <c r="S900" s="9" t="n">
        <f aca="false">LN(O900/O899)</f>
        <v>-0.0054609524125735</v>
      </c>
      <c r="T900" s="9" t="n">
        <f aca="false">LN(P900/P899)</f>
        <v>-0.00650175431473327</v>
      </c>
      <c r="U900" s="9" t="n">
        <f aca="false">M900/M899-1</f>
        <v>-0.00485306570221056</v>
      </c>
      <c r="V900" s="9" t="n">
        <f aca="false">O900/O899-1</f>
        <v>-0.00544606851768636</v>
      </c>
    </row>
    <row r="901" customFormat="false" ht="15" hidden="false" customHeight="false" outlineLevel="0" collapsed="false">
      <c r="A901" s="5" t="n">
        <v>45135</v>
      </c>
      <c r="B901" s="6" t="n">
        <v>4582.23</v>
      </c>
      <c r="C901" s="9" t="n">
        <f aca="false">B901/B900-1</f>
        <v>0.00987788187534289</v>
      </c>
      <c r="D901" s="9" t="n">
        <f aca="false">LN(B901/B900)</f>
        <v>0.00982941450876758</v>
      </c>
      <c r="E901" s="9" t="n">
        <f aca="false">B901/B896-1</f>
        <v>0.0101160847731872</v>
      </c>
      <c r="F901" s="9" t="n">
        <f aca="false">B901/B880-1</f>
        <v>0.0469217658321262</v>
      </c>
      <c r="G901" s="0" t="n">
        <f aca="false">MAX(G900,B901)</f>
        <v>4796.56</v>
      </c>
      <c r="H901" s="9" t="n">
        <f aca="false">B901/G901-1</f>
        <v>-0.0446841069433095</v>
      </c>
      <c r="I901" s="0" t="n">
        <f aca="false">IF(AND($A901&gt;=CrashTest!$B$3,$A901&lt;=CrashTest!$C$3),1,IF(AND($A901&gt;=CrashTest!$B$4,$A901&lt;=CrashTest!$C$4),2,IF(AND($A901&gt;=CrashTest!$B$5,$A901&lt;=CrashTest!$C$5),3,IF(AND($A901&gt;=CrashTest!$B$6,$A901&lt;=CrashTest!$C$6),4,IF(AND($A901&gt;=CrashTest!$B$7,$A901&lt;=CrashTest!$C$7),5,0)))))</f>
        <v>0</v>
      </c>
      <c r="J901" s="0" t="str">
        <f aca="false">IF(I901=0,"",IF(I900=I901,MAX(J900,B901),B901))</f>
        <v/>
      </c>
      <c r="K901" s="9" t="str">
        <f aca="false">IF(I901=0,"",B901/J901-1)</f>
        <v/>
      </c>
      <c r="L901" s="0" t="n">
        <f aca="false">MATCH($A901,DailyBTC!$A:$A,0)</f>
        <v>1307</v>
      </c>
      <c r="M901" s="8" t="n">
        <f aca="false">INDEX(DailyBTC!$F:$F,$L901)</f>
        <v>5059.75299356534</v>
      </c>
      <c r="N901" s="8" t="n">
        <f aca="false">INDEX(DailyETH!$F:$F,$L901)</f>
        <v>237.651201966168</v>
      </c>
      <c r="O901" s="8" t="n">
        <f aca="false">INDEX(DailyBTC!$B:$B,$L901)</f>
        <v>29316.3130751023</v>
      </c>
      <c r="P901" s="8" t="n">
        <f aca="false">INDEX(DailyETH!$B:$B,$L901)</f>
        <v>1875.01526972531</v>
      </c>
      <c r="Q901" s="9" t="n">
        <f aca="false">LN(M901/M900)</f>
        <v>0.000975888932378473</v>
      </c>
      <c r="R901" s="9" t="n">
        <f aca="false">LN(N901/N900)</f>
        <v>0.00384394247384775</v>
      </c>
      <c r="S901" s="9" t="n">
        <f aca="false">LN(O901/O900)</f>
        <v>0.00391765627582225</v>
      </c>
      <c r="T901" s="9" t="n">
        <f aca="false">LN(P901/P900)</f>
        <v>0.00855563809518601</v>
      </c>
      <c r="U901" s="9" t="n">
        <f aca="false">M901/M900-1</f>
        <v>0.00097636526691991</v>
      </c>
      <c r="V901" s="9" t="n">
        <f aca="false">O901/O900-1</f>
        <v>0.00392534032237757</v>
      </c>
    </row>
    <row r="902" customFormat="false" ht="15" hidden="false" customHeight="false" outlineLevel="0" collapsed="false">
      <c r="A902" s="5" t="n">
        <v>45138</v>
      </c>
      <c r="B902" s="6" t="n">
        <v>4588.96</v>
      </c>
      <c r="C902" s="9" t="n">
        <f aca="false">B902/B901-1</f>
        <v>0.00146871719664898</v>
      </c>
      <c r="D902" s="9" t="n">
        <f aca="false">LN(B902/B901)</f>
        <v>0.00146763968645659</v>
      </c>
      <c r="E902" s="9" t="n">
        <f aca="false">B902/B897-1</f>
        <v>0.00753517292255812</v>
      </c>
      <c r="F902" s="9" t="n">
        <f aca="false">B902/B881-1</f>
        <v>0.0437899755256528</v>
      </c>
      <c r="G902" s="0" t="n">
        <f aca="false">MAX(G901,B902)</f>
        <v>4796.56</v>
      </c>
      <c r="H902" s="9" t="n">
        <f aca="false">B902/G902-1</f>
        <v>-0.0432810180629452</v>
      </c>
      <c r="I902" s="0" t="n">
        <f aca="false">IF(AND($A902&gt;=CrashTest!$B$3,$A902&lt;=CrashTest!$C$3),1,IF(AND($A902&gt;=CrashTest!$B$4,$A902&lt;=CrashTest!$C$4),2,IF(AND($A902&gt;=CrashTest!$B$5,$A902&lt;=CrashTest!$C$5),3,IF(AND($A902&gt;=CrashTest!$B$6,$A902&lt;=CrashTest!$C$6),4,IF(AND($A902&gt;=CrashTest!$B$7,$A902&lt;=CrashTest!$C$7),5,0)))))</f>
        <v>0</v>
      </c>
      <c r="J902" s="0" t="str">
        <f aca="false">IF(I902=0,"",IF(I901=I902,MAX(J901,B902),B902))</f>
        <v/>
      </c>
      <c r="K902" s="9" t="str">
        <f aca="false">IF(I902=0,"",B902/J902-1)</f>
        <v/>
      </c>
      <c r="L902" s="0" t="n">
        <f aca="false">MATCH($A902,DailyBTC!$A:$A,0)</f>
        <v>1310</v>
      </c>
      <c r="M902" s="8" t="n">
        <f aca="false">INDEX(DailyBTC!$F:$F,$L902)</f>
        <v>5029.99617452318</v>
      </c>
      <c r="N902" s="8" t="n">
        <f aca="false">INDEX(DailyETH!$F:$F,$L902)</f>
        <v>235.91259020911</v>
      </c>
      <c r="O902" s="8" t="n">
        <f aca="false">INDEX(DailyBTC!$B:$B,$L902)</f>
        <v>29219.8201887785</v>
      </c>
      <c r="P902" s="8" t="n">
        <f aca="false">INDEX(DailyETH!$B:$B,$L902)</f>
        <v>1856.18514465225</v>
      </c>
      <c r="Q902" s="9" t="n">
        <f aca="false">LN(M902/M901)</f>
        <v>-0.00589844302775023</v>
      </c>
      <c r="R902" s="9" t="n">
        <f aca="false">LN(N902/N901)</f>
        <v>-0.0073427048151094</v>
      </c>
      <c r="S902" s="9" t="n">
        <f aca="false">LN(O902/O901)</f>
        <v>-0.00329686873200141</v>
      </c>
      <c r="T902" s="9" t="n">
        <f aca="false">LN(P902/P901)</f>
        <v>-0.0100934191920957</v>
      </c>
      <c r="U902" s="9" t="n">
        <f aca="false">M902/M901-1</f>
        <v>-0.00588108136503951</v>
      </c>
      <c r="V902" s="9" t="n">
        <f aca="false">O902/O901-1</f>
        <v>-0.00329144002783044</v>
      </c>
    </row>
    <row r="903" customFormat="false" ht="15" hidden="false" customHeight="false" outlineLevel="0" collapsed="false">
      <c r="A903" s="5" t="n">
        <v>45139</v>
      </c>
      <c r="B903" s="6" t="n">
        <v>4576.73</v>
      </c>
      <c r="C903" s="9" t="n">
        <f aca="false">B903/B902-1</f>
        <v>-0.00266509187266839</v>
      </c>
      <c r="D903" s="9" t="n">
        <f aca="false">LN(B903/B902)</f>
        <v>-0.00266864955244809</v>
      </c>
      <c r="E903" s="9" t="n">
        <f aca="false">B903/B898-1</f>
        <v>0.00202957442429708</v>
      </c>
      <c r="F903" s="9" t="n">
        <f aca="false">B903/B882-1</f>
        <v>0.0283908340411378</v>
      </c>
      <c r="G903" s="0" t="n">
        <f aca="false">MAX(G902,B903)</f>
        <v>4796.56</v>
      </c>
      <c r="H903" s="9" t="n">
        <f aca="false">B903/G903-1</f>
        <v>-0.0458307620461332</v>
      </c>
      <c r="I903" s="0" t="n">
        <f aca="false">IF(AND($A903&gt;=CrashTest!$B$3,$A903&lt;=CrashTest!$C$3),1,IF(AND($A903&gt;=CrashTest!$B$4,$A903&lt;=CrashTest!$C$4),2,IF(AND($A903&gt;=CrashTest!$B$5,$A903&lt;=CrashTest!$C$5),3,IF(AND($A903&gt;=CrashTest!$B$6,$A903&lt;=CrashTest!$C$6),4,IF(AND($A903&gt;=CrashTest!$B$7,$A903&lt;=CrashTest!$C$7),5,0)))))</f>
        <v>0</v>
      </c>
      <c r="J903" s="0" t="str">
        <f aca="false">IF(I903=0,"",IF(I902=I903,MAX(J902,B903),B903))</f>
        <v/>
      </c>
      <c r="K903" s="9" t="str">
        <f aca="false">IF(I903=0,"",B903/J903-1)</f>
        <v/>
      </c>
      <c r="L903" s="0" t="n">
        <f aca="false">MATCH($A903,DailyBTC!$A:$A,0)</f>
        <v>1311</v>
      </c>
      <c r="M903" s="8" t="n">
        <f aca="false">INDEX(DailyBTC!$F:$F,$L903)</f>
        <v>5021.49355766511</v>
      </c>
      <c r="N903" s="8" t="n">
        <f aca="false">INDEX(DailyETH!$F:$F,$L903)</f>
        <v>235.217035828851</v>
      </c>
      <c r="O903" s="8" t="n">
        <f aca="false">INDEX(DailyBTC!$B:$B,$L903)</f>
        <v>29499.5875385739</v>
      </c>
      <c r="P903" s="8" t="n">
        <f aca="false">INDEX(DailyETH!$B:$B,$L903)</f>
        <v>1866.98985067212</v>
      </c>
      <c r="Q903" s="9" t="n">
        <f aca="false">LN(M903/M902)</f>
        <v>-0.00169181267904392</v>
      </c>
      <c r="R903" s="9" t="n">
        <f aca="false">LN(N903/N902)</f>
        <v>-0.00295271130138169</v>
      </c>
      <c r="S903" s="9" t="n">
        <f aca="false">LN(O903/O902)</f>
        <v>0.00952902890483056</v>
      </c>
      <c r="T903" s="9" t="n">
        <f aca="false">LN(P903/P902)</f>
        <v>0.00580404432500218</v>
      </c>
      <c r="U903" s="9" t="n">
        <f aca="false">M903/M902-1</f>
        <v>-0.00169038237069175</v>
      </c>
      <c r="V903" s="9" t="n">
        <f aca="false">O903/O902-1</f>
        <v>0.0095745746547351</v>
      </c>
    </row>
    <row r="904" customFormat="false" ht="15" hidden="false" customHeight="false" outlineLevel="0" collapsed="false">
      <c r="A904" s="5" t="n">
        <v>45140</v>
      </c>
      <c r="B904" s="6" t="n">
        <v>4513.39</v>
      </c>
      <c r="C904" s="9" t="n">
        <f aca="false">B904/B903-1</f>
        <v>-0.013839575417383</v>
      </c>
      <c r="D904" s="9" t="n">
        <f aca="false">LN(B904/B903)</f>
        <v>-0.013936235197657</v>
      </c>
      <c r="E904" s="9" t="n">
        <f aca="false">B904/B899-1</f>
        <v>-0.0116844583128044</v>
      </c>
      <c r="F904" s="9" t="n">
        <f aca="false">B904/B883-1</f>
        <v>0.0129724682926391</v>
      </c>
      <c r="G904" s="0" t="n">
        <f aca="false">MAX(G903,B904)</f>
        <v>4796.56</v>
      </c>
      <c r="H904" s="9" t="n">
        <f aca="false">B904/G904-1</f>
        <v>-0.0590360591757426</v>
      </c>
      <c r="I904" s="0" t="n">
        <f aca="false">IF(AND($A904&gt;=CrashTest!$B$3,$A904&lt;=CrashTest!$C$3),1,IF(AND($A904&gt;=CrashTest!$B$4,$A904&lt;=CrashTest!$C$4),2,IF(AND($A904&gt;=CrashTest!$B$5,$A904&lt;=CrashTest!$C$5),3,IF(AND($A904&gt;=CrashTest!$B$6,$A904&lt;=CrashTest!$C$6),4,IF(AND($A904&gt;=CrashTest!$B$7,$A904&lt;=CrashTest!$C$7),5,0)))))</f>
        <v>0</v>
      </c>
      <c r="J904" s="0" t="str">
        <f aca="false">IF(I904=0,"",IF(I903=I904,MAX(J903,B904),B904))</f>
        <v/>
      </c>
      <c r="K904" s="9" t="str">
        <f aca="false">IF(I904=0,"",B904/J904-1)</f>
        <v/>
      </c>
      <c r="L904" s="0" t="n">
        <f aca="false">MATCH($A904,DailyBTC!$A:$A,0)</f>
        <v>1312</v>
      </c>
      <c r="M904" s="8" t="n">
        <f aca="false">INDEX(DailyBTC!$F:$F,$L904)</f>
        <v>5026.48873314485</v>
      </c>
      <c r="N904" s="8" t="n">
        <f aca="false">INDEX(DailyETH!$F:$F,$L904)</f>
        <v>234.600073318246</v>
      </c>
      <c r="O904" s="8" t="n">
        <f aca="false">INDEX(DailyBTC!$B:$B,$L904)</f>
        <v>29143.1519620105</v>
      </c>
      <c r="P904" s="8" t="n">
        <f aca="false">INDEX(DailyETH!$B:$B,$L904)</f>
        <v>1838.2950862069</v>
      </c>
      <c r="Q904" s="9" t="n">
        <f aca="false">LN(M904/M903)</f>
        <v>0.000994264469556229</v>
      </c>
      <c r="R904" s="9" t="n">
        <f aca="false">LN(N904/N903)</f>
        <v>-0.00262639590275154</v>
      </c>
      <c r="S904" s="9" t="n">
        <f aca="false">LN(O904/O903)</f>
        <v>-0.0121563204235403</v>
      </c>
      <c r="T904" s="9" t="n">
        <f aca="false">LN(P904/P903)</f>
        <v>-0.0154888698818584</v>
      </c>
      <c r="U904" s="9" t="n">
        <f aca="false">M904/M903-1</f>
        <v>0.000994758914329985</v>
      </c>
      <c r="V904" s="9" t="n">
        <f aca="false">O904/O903-1</f>
        <v>-0.0120827308550441</v>
      </c>
    </row>
    <row r="905" customFormat="false" ht="15" hidden="false" customHeight="false" outlineLevel="0" collapsed="false">
      <c r="A905" s="5" t="n">
        <v>45141</v>
      </c>
      <c r="B905" s="6" t="n">
        <v>4501.89</v>
      </c>
      <c r="C905" s="9" t="n">
        <f aca="false">B905/B904-1</f>
        <v>-0.00254797391760964</v>
      </c>
      <c r="D905" s="9" t="n">
        <f aca="false">LN(B905/B904)</f>
        <v>-0.00255122552767151</v>
      </c>
      <c r="E905" s="9" t="n">
        <f aca="false">B905/B900-1</f>
        <v>-0.00782825444471613</v>
      </c>
      <c r="F905" s="9" t="n">
        <f aca="false">B905/B884-1</f>
        <v>0.0123841306821506</v>
      </c>
      <c r="G905" s="0" t="n">
        <f aca="false">MAX(G904,B905)</f>
        <v>4796.56</v>
      </c>
      <c r="H905" s="9" t="n">
        <f aca="false">B905/G905-1</f>
        <v>-0.0614336107543739</v>
      </c>
      <c r="I905" s="0" t="n">
        <f aca="false">IF(AND($A905&gt;=CrashTest!$B$3,$A905&lt;=CrashTest!$C$3),1,IF(AND($A905&gt;=CrashTest!$B$4,$A905&lt;=CrashTest!$C$4),2,IF(AND($A905&gt;=CrashTest!$B$5,$A905&lt;=CrashTest!$C$5),3,IF(AND($A905&gt;=CrashTest!$B$6,$A905&lt;=CrashTest!$C$6),4,IF(AND($A905&gt;=CrashTest!$B$7,$A905&lt;=CrashTest!$C$7),5,0)))))</f>
        <v>0</v>
      </c>
      <c r="J905" s="0" t="str">
        <f aca="false">IF(I905=0,"",IF(I904=I905,MAX(J904,B905),B905))</f>
        <v/>
      </c>
      <c r="K905" s="9" t="str">
        <f aca="false">IF(I905=0,"",B905/J905-1)</f>
        <v/>
      </c>
      <c r="L905" s="0" t="n">
        <f aca="false">MATCH($A905,DailyBTC!$A:$A,0)</f>
        <v>1313</v>
      </c>
      <c r="M905" s="8" t="n">
        <f aca="false">INDEX(DailyBTC!$F:$F,$L905)</f>
        <v>5031.306051793</v>
      </c>
      <c r="N905" s="8" t="n">
        <f aca="false">INDEX(DailyETH!$F:$F,$L905)</f>
        <v>234.471646989054</v>
      </c>
      <c r="O905" s="8" t="n">
        <f aca="false">INDEX(DailyBTC!$B:$B,$L905)</f>
        <v>29192.3448617767</v>
      </c>
      <c r="P905" s="8" t="n">
        <f aca="false">INDEX(DailyETH!$B:$B,$L905)</f>
        <v>1835.91625482174</v>
      </c>
      <c r="Q905" s="9" t="n">
        <f aca="false">LN(M905/M904)</f>
        <v>0.000957927482023042</v>
      </c>
      <c r="R905" s="9" t="n">
        <f aca="false">LN(N905/N904)</f>
        <v>-0.000547576529733224</v>
      </c>
      <c r="S905" s="9" t="n">
        <f aca="false">LN(O905/O904)</f>
        <v>0.00168655155454938</v>
      </c>
      <c r="T905" s="9" t="n">
        <f aca="false">LN(P905/P904)</f>
        <v>-0.00129488017794804</v>
      </c>
      <c r="U905" s="9" t="n">
        <f aca="false">M905/M904-1</f>
        <v>0.000958386441091585</v>
      </c>
      <c r="V905" s="9" t="n">
        <f aca="false">O905/O904-1</f>
        <v>0.00168797458251335</v>
      </c>
    </row>
    <row r="906" customFormat="false" ht="15" hidden="false" customHeight="false" outlineLevel="0" collapsed="false">
      <c r="A906" s="5" t="n">
        <v>45142</v>
      </c>
      <c r="B906" s="6" t="n">
        <v>4478.03</v>
      </c>
      <c r="C906" s="9" t="n">
        <f aca="false">B906/B905-1</f>
        <v>-0.00529999622380839</v>
      </c>
      <c r="D906" s="9" t="n">
        <f aca="false">LN(B906/B905)</f>
        <v>-0.00531409102745674</v>
      </c>
      <c r="E906" s="9" t="n">
        <f aca="false">B906/B901-1</f>
        <v>-0.0227400195974449</v>
      </c>
      <c r="F906" s="9" t="n">
        <f aca="false">B906/B885-1</f>
        <v>0.0150603297223904</v>
      </c>
      <c r="G906" s="0" t="n">
        <f aca="false">MAX(G905,B906)</f>
        <v>4796.56</v>
      </c>
      <c r="H906" s="9" t="n">
        <f aca="false">B906/G906-1</f>
        <v>-0.0664080090731692</v>
      </c>
      <c r="I906" s="0" t="n">
        <f aca="false">IF(AND($A906&gt;=CrashTest!$B$3,$A906&lt;=CrashTest!$C$3),1,IF(AND($A906&gt;=CrashTest!$B$4,$A906&lt;=CrashTest!$C$4),2,IF(AND($A906&gt;=CrashTest!$B$5,$A906&lt;=CrashTest!$C$5),3,IF(AND($A906&gt;=CrashTest!$B$6,$A906&lt;=CrashTest!$C$6),4,IF(AND($A906&gt;=CrashTest!$B$7,$A906&lt;=CrashTest!$C$7),5,0)))))</f>
        <v>0</v>
      </c>
      <c r="J906" s="0" t="str">
        <f aca="false">IF(I906=0,"",IF(I905=I906,MAX(J905,B906),B906))</f>
        <v/>
      </c>
      <c r="K906" s="9" t="str">
        <f aca="false">IF(I906=0,"",B906/J906-1)</f>
        <v/>
      </c>
      <c r="L906" s="0" t="n">
        <f aca="false">MATCH($A906,DailyBTC!$A:$A,0)</f>
        <v>1314</v>
      </c>
      <c r="M906" s="8" t="n">
        <f aca="false">INDEX(DailyBTC!$F:$F,$L906)</f>
        <v>5005.29809423495</v>
      </c>
      <c r="N906" s="8" t="n">
        <f aca="false">INDEX(DailyETH!$F:$F,$L906)</f>
        <v>232.206467037851</v>
      </c>
      <c r="O906" s="8" t="n">
        <f aca="false">INDEX(DailyBTC!$B:$B,$L906)</f>
        <v>29057.2532437171</v>
      </c>
      <c r="P906" s="8" t="n">
        <f aca="false">INDEX(DailyETH!$B:$B,$L906)</f>
        <v>1826.2735829924</v>
      </c>
      <c r="Q906" s="9" t="n">
        <f aca="false">LN(M906/M905)</f>
        <v>-0.00518263257042059</v>
      </c>
      <c r="R906" s="9" t="n">
        <f aca="false">LN(N906/N905)</f>
        <v>-0.00970775218459441</v>
      </c>
      <c r="S906" s="9" t="n">
        <f aca="false">LN(O906/O905)</f>
        <v>-0.00463837913586719</v>
      </c>
      <c r="T906" s="9" t="n">
        <f aca="false">LN(P906/P905)</f>
        <v>-0.00526608097355514</v>
      </c>
      <c r="U906" s="9" t="n">
        <f aca="false">M906/M905-1</f>
        <v>-0.005169225900854</v>
      </c>
      <c r="V906" s="9" t="n">
        <f aca="false">O906/O905-1</f>
        <v>-0.00462763846820968</v>
      </c>
    </row>
    <row r="907" customFormat="false" ht="15" hidden="false" customHeight="false" outlineLevel="0" collapsed="false">
      <c r="A907" s="5" t="n">
        <v>45145</v>
      </c>
      <c r="B907" s="6" t="n">
        <v>4518.44</v>
      </c>
      <c r="C907" s="9" t="n">
        <f aca="false">B907/B906-1</f>
        <v>0.00902405745383561</v>
      </c>
      <c r="D907" s="9" t="n">
        <f aca="false">LN(B907/B906)</f>
        <v>0.00898358395525865</v>
      </c>
      <c r="E907" s="9" t="n">
        <f aca="false">B907/B902-1</f>
        <v>-0.0153673163418292</v>
      </c>
      <c r="F907" s="9" t="n">
        <f aca="false">B907/B886-1</f>
        <v>0.027163300333034</v>
      </c>
      <c r="G907" s="0" t="n">
        <f aca="false">MAX(G906,B907)</f>
        <v>4796.56</v>
      </c>
      <c r="H907" s="9" t="n">
        <f aca="false">B907/G907-1</f>
        <v>-0.0579832213086047</v>
      </c>
      <c r="I907" s="0" t="n">
        <f aca="false">IF(AND($A907&gt;=CrashTest!$B$3,$A907&lt;=CrashTest!$C$3),1,IF(AND($A907&gt;=CrashTest!$B$4,$A907&lt;=CrashTest!$C$4),2,IF(AND($A907&gt;=CrashTest!$B$5,$A907&lt;=CrashTest!$C$5),3,IF(AND($A907&gt;=CrashTest!$B$6,$A907&lt;=CrashTest!$C$6),4,IF(AND($A907&gt;=CrashTest!$B$7,$A907&lt;=CrashTest!$C$7),5,0)))))</f>
        <v>0</v>
      </c>
      <c r="J907" s="0" t="str">
        <f aca="false">IF(I907=0,"",IF(I906=I907,MAX(J906,B907),B907))</f>
        <v/>
      </c>
      <c r="K907" s="9" t="str">
        <f aca="false">IF(I907=0,"",B907/J907-1)</f>
        <v/>
      </c>
      <c r="L907" s="0" t="n">
        <f aca="false">MATCH($A907,DailyBTC!$A:$A,0)</f>
        <v>1317</v>
      </c>
      <c r="M907" s="8" t="n">
        <f aca="false">INDEX(DailyBTC!$F:$F,$L907)</f>
        <v>4986.96163471654</v>
      </c>
      <c r="N907" s="8" t="n">
        <f aca="false">INDEX(DailyETH!$F:$F,$L907)</f>
        <v>231.004542266335</v>
      </c>
      <c r="O907" s="8" t="n">
        <f aca="false">INDEX(DailyBTC!$B:$B,$L907)</f>
        <v>29164.3585873758</v>
      </c>
      <c r="P907" s="8" t="n">
        <f aca="false">INDEX(DailyETH!$B:$B,$L907)</f>
        <v>1825.86593308007</v>
      </c>
      <c r="Q907" s="9" t="n">
        <f aca="false">LN(M907/M906)</f>
        <v>-0.00367013680555229</v>
      </c>
      <c r="R907" s="9" t="n">
        <f aca="false">LN(N907/N906)</f>
        <v>-0.00518954621039346</v>
      </c>
      <c r="S907" s="9" t="n">
        <f aca="false">LN(O907/O906)</f>
        <v>0.00367923391715865</v>
      </c>
      <c r="T907" s="9" t="n">
        <f aca="false">LN(P907/P906)</f>
        <v>-0.000223238960192548</v>
      </c>
      <c r="U907" s="9" t="n">
        <f aca="false">M907/M906-1</f>
        <v>-0.00366341008531068</v>
      </c>
      <c r="V907" s="9" t="n">
        <f aca="false">O907/O906-1</f>
        <v>0.00368601060672713</v>
      </c>
    </row>
    <row r="908" customFormat="false" ht="15" hidden="false" customHeight="false" outlineLevel="0" collapsed="false">
      <c r="A908" s="5" t="n">
        <v>45146</v>
      </c>
      <c r="B908" s="6" t="n">
        <v>4499.38</v>
      </c>
      <c r="C908" s="9" t="n">
        <f aca="false">B908/B907-1</f>
        <v>-0.00421827002239705</v>
      </c>
      <c r="D908" s="9" t="n">
        <f aca="false">LN(B908/B907)</f>
        <v>-0.00422719202249805</v>
      </c>
      <c r="E908" s="9" t="n">
        <f aca="false">B908/B903-1</f>
        <v>-0.0169007129544455</v>
      </c>
      <c r="F908" s="9" t="n">
        <f aca="false">B908/B887-1</f>
        <v>0.020376321285942</v>
      </c>
      <c r="G908" s="0" t="n">
        <f aca="false">MAX(G907,B908)</f>
        <v>4796.56</v>
      </c>
      <c r="H908" s="9" t="n">
        <f aca="false">B908/G908-1</f>
        <v>-0.0619569024467536</v>
      </c>
      <c r="I908" s="0" t="n">
        <f aca="false">IF(AND($A908&gt;=CrashTest!$B$3,$A908&lt;=CrashTest!$C$3),1,IF(AND($A908&gt;=CrashTest!$B$4,$A908&lt;=CrashTest!$C$4),2,IF(AND($A908&gt;=CrashTest!$B$5,$A908&lt;=CrashTest!$C$5),3,IF(AND($A908&gt;=CrashTest!$B$6,$A908&lt;=CrashTest!$C$6),4,IF(AND($A908&gt;=CrashTest!$B$7,$A908&lt;=CrashTest!$C$7),5,0)))))</f>
        <v>0</v>
      </c>
      <c r="J908" s="0" t="str">
        <f aca="false">IF(I908=0,"",IF(I907=I908,MAX(J907,B908),B908))</f>
        <v/>
      </c>
      <c r="K908" s="9" t="str">
        <f aca="false">IF(I908=0,"",B908/J908-1)</f>
        <v/>
      </c>
      <c r="L908" s="0" t="n">
        <f aca="false">MATCH($A908,DailyBTC!$A:$A,0)</f>
        <v>1318</v>
      </c>
      <c r="M908" s="8" t="n">
        <f aca="false">INDEX(DailyBTC!$F:$F,$L908)</f>
        <v>5026.65749944202</v>
      </c>
      <c r="N908" s="8" t="n">
        <f aca="false">INDEX(DailyETH!$F:$F,$L908)</f>
        <v>231.908071640447</v>
      </c>
      <c r="O908" s="8" t="n">
        <f aca="false">INDEX(DailyBTC!$B:$B,$L908)</f>
        <v>29779.511383986</v>
      </c>
      <c r="P908" s="8" t="n">
        <f aca="false">INDEX(DailyETH!$B:$B,$L908)</f>
        <v>1856.70175043834</v>
      </c>
      <c r="Q908" s="9" t="n">
        <f aca="false">LN(M908/M907)</f>
        <v>0.00792841671585671</v>
      </c>
      <c r="R908" s="9" t="n">
        <f aca="false">LN(N908/N907)</f>
        <v>0.00390367639313083</v>
      </c>
      <c r="S908" s="9" t="n">
        <f aca="false">LN(O908/O907)</f>
        <v>0.0208732521818895</v>
      </c>
      <c r="T908" s="9" t="n">
        <f aca="false">LN(P908/P907)</f>
        <v>0.0167473028173155</v>
      </c>
      <c r="U908" s="9" t="n">
        <f aca="false">M908/M907-1</f>
        <v>0.00795992983967175</v>
      </c>
      <c r="V908" s="9" t="n">
        <f aca="false">O908/O907-1</f>
        <v>0.0210926221733017</v>
      </c>
    </row>
    <row r="909" customFormat="false" ht="15" hidden="false" customHeight="false" outlineLevel="0" collapsed="false">
      <c r="A909" s="5" t="n">
        <v>45147</v>
      </c>
      <c r="B909" s="6" t="n">
        <v>4467.71</v>
      </c>
      <c r="C909" s="9" t="n">
        <f aca="false">B909/B908-1</f>
        <v>-0.00703874756077505</v>
      </c>
      <c r="D909" s="9" t="n">
        <f aca="false">LN(B909/B908)</f>
        <v>-0.00706363640400706</v>
      </c>
      <c r="E909" s="9" t="n">
        <f aca="false">B909/B904-1</f>
        <v>-0.0101209955266441</v>
      </c>
      <c r="F909" s="9" t="n">
        <f aca="false">B909/B888-1</f>
        <v>0.00640872577862073</v>
      </c>
      <c r="G909" s="0" t="n">
        <f aca="false">MAX(G908,B909)</f>
        <v>4796.56</v>
      </c>
      <c r="H909" s="9" t="n">
        <f aca="false">B909/G909-1</f>
        <v>-0.0685595510115583</v>
      </c>
      <c r="I909" s="0" t="n">
        <f aca="false">IF(AND($A909&gt;=CrashTest!$B$3,$A909&lt;=CrashTest!$C$3),1,IF(AND($A909&gt;=CrashTest!$B$4,$A909&lt;=CrashTest!$C$4),2,IF(AND($A909&gt;=CrashTest!$B$5,$A909&lt;=CrashTest!$C$5),3,IF(AND($A909&gt;=CrashTest!$B$6,$A909&lt;=CrashTest!$C$6),4,IF(AND($A909&gt;=CrashTest!$B$7,$A909&lt;=CrashTest!$C$7),5,0)))))</f>
        <v>0</v>
      </c>
      <c r="J909" s="0" t="str">
        <f aca="false">IF(I909=0,"",IF(I908=I909,MAX(J908,B909),B909))</f>
        <v/>
      </c>
      <c r="K909" s="9" t="str">
        <f aca="false">IF(I909=0,"",B909/J909-1)</f>
        <v/>
      </c>
      <c r="L909" s="0" t="n">
        <f aca="false">MATCH($A909,DailyBTC!$A:$A,0)</f>
        <v>1319</v>
      </c>
      <c r="M909" s="8" t="n">
        <f aca="false">INDEX(DailyBTC!$F:$F,$L909)</f>
        <v>5007.51451271847</v>
      </c>
      <c r="N909" s="8" t="n">
        <f aca="false">INDEX(DailyETH!$F:$F,$L909)</f>
        <v>231.481685692351</v>
      </c>
      <c r="O909" s="8" t="n">
        <f aca="false">INDEX(DailyBTC!$B:$B,$L909)</f>
        <v>29582.9442375804</v>
      </c>
      <c r="P909" s="8" t="n">
        <f aca="false">INDEX(DailyETH!$B:$B,$L909)</f>
        <v>1855.32526271186</v>
      </c>
      <c r="Q909" s="9" t="n">
        <f aca="false">LN(M909/M908)</f>
        <v>-0.00381556344157066</v>
      </c>
      <c r="R909" s="9" t="n">
        <f aca="false">LN(N909/N908)</f>
        <v>-0.00184029129554059</v>
      </c>
      <c r="S909" s="9" t="n">
        <f aca="false">LN(O909/O908)</f>
        <v>-0.00662263253053453</v>
      </c>
      <c r="T909" s="9" t="n">
        <f aca="false">LN(P909/P908)</f>
        <v>-0.000741636730926539</v>
      </c>
      <c r="U909" s="9" t="n">
        <f aca="false">M909/M908-1</f>
        <v>-0.00380829342872002</v>
      </c>
      <c r="V909" s="9" t="n">
        <f aca="false">O909/O908-1</f>
        <v>-0.00660075123030068</v>
      </c>
    </row>
    <row r="910" customFormat="false" ht="15" hidden="false" customHeight="false" outlineLevel="0" collapsed="false">
      <c r="A910" s="5" t="n">
        <v>45148</v>
      </c>
      <c r="B910" s="6" t="n">
        <v>4468.83</v>
      </c>
      <c r="C910" s="9" t="n">
        <f aca="false">B910/B909-1</f>
        <v>0.000250687712497033</v>
      </c>
      <c r="D910" s="9" t="n">
        <f aca="false">LN(B910/B909)</f>
        <v>0.000250656295582881</v>
      </c>
      <c r="E910" s="9" t="n">
        <f aca="false">B910/B905-1</f>
        <v>-0.00734358236207466</v>
      </c>
      <c r="F910" s="9" t="n">
        <f aca="false">B910/B889-1</f>
        <v>-0.000744606633036327</v>
      </c>
      <c r="G910" s="0" t="n">
        <f aca="false">MAX(G909,B910)</f>
        <v>4796.56</v>
      </c>
      <c r="H910" s="9" t="n">
        <f aca="false">B910/G910-1</f>
        <v>-0.0683260503360743</v>
      </c>
      <c r="I910" s="0" t="n">
        <f aca="false">IF(AND($A910&gt;=CrashTest!$B$3,$A910&lt;=CrashTest!$C$3),1,IF(AND($A910&gt;=CrashTest!$B$4,$A910&lt;=CrashTest!$C$4),2,IF(AND($A910&gt;=CrashTest!$B$5,$A910&lt;=CrashTest!$C$5),3,IF(AND($A910&gt;=CrashTest!$B$6,$A910&lt;=CrashTest!$C$6),4,IF(AND($A910&gt;=CrashTest!$B$7,$A910&lt;=CrashTest!$C$7),5,0)))))</f>
        <v>0</v>
      </c>
      <c r="J910" s="0" t="str">
        <f aca="false">IF(I910=0,"",IF(I909=I910,MAX(J909,B910),B910))</f>
        <v/>
      </c>
      <c r="K910" s="9" t="str">
        <f aca="false">IF(I910=0,"",B910/J910-1)</f>
        <v/>
      </c>
      <c r="L910" s="0" t="n">
        <f aca="false">MATCH($A910,DailyBTC!$A:$A,0)</f>
        <v>1320</v>
      </c>
      <c r="M910" s="8" t="n">
        <f aca="false">INDEX(DailyBTC!$F:$F,$L910)</f>
        <v>4985.30107725048</v>
      </c>
      <c r="N910" s="8" t="n">
        <f aca="false">INDEX(DailyETH!$F:$F,$L910)</f>
        <v>230.862856872887</v>
      </c>
      <c r="O910" s="8" t="n">
        <f aca="false">INDEX(DailyBTC!$B:$B,$L910)</f>
        <v>29430.1599117475</v>
      </c>
      <c r="P910" s="8" t="n">
        <f aca="false">INDEX(DailyETH!$B:$B,$L910)</f>
        <v>1850.89056019871</v>
      </c>
      <c r="Q910" s="9" t="n">
        <f aca="false">LN(M910/M909)</f>
        <v>-0.00444588852002055</v>
      </c>
      <c r="R910" s="9" t="n">
        <f aca="false">LN(N910/N909)</f>
        <v>-0.00267691789144408</v>
      </c>
      <c r="S910" s="9" t="n">
        <f aca="false">LN(O910/O909)</f>
        <v>-0.00517799120724326</v>
      </c>
      <c r="T910" s="9" t="n">
        <f aca="false">LN(P910/P909)</f>
        <v>-0.00239311731507999</v>
      </c>
      <c r="U910" s="9" t="n">
        <f aca="false">M910/M909-1</f>
        <v>-0.00443602018757294</v>
      </c>
      <c r="V910" s="9" t="n">
        <f aca="false">O910/O909-1</f>
        <v>-0.00516460851921596</v>
      </c>
    </row>
    <row r="911" customFormat="false" ht="15" hidden="false" customHeight="false" outlineLevel="0" collapsed="false">
      <c r="A911" s="5" t="n">
        <v>45149</v>
      </c>
      <c r="B911" s="6" t="n">
        <v>4464.05</v>
      </c>
      <c r="C911" s="9" t="n">
        <f aca="false">B911/B910-1</f>
        <v>-0.00106963120100778</v>
      </c>
      <c r="D911" s="9" t="n">
        <f aca="false">LN(B911/B910)</f>
        <v>-0.00107020366471397</v>
      </c>
      <c r="E911" s="9" t="n">
        <f aca="false">B911/B906-1</f>
        <v>-0.00312190851780791</v>
      </c>
      <c r="F911" s="9" t="n">
        <f aca="false">B911/B890-1</f>
        <v>-0.0101972488048886</v>
      </c>
      <c r="G911" s="0" t="n">
        <f aca="false">MAX(G910,B911)</f>
        <v>4796.56</v>
      </c>
      <c r="H911" s="9" t="n">
        <f aca="false">B911/G911-1</f>
        <v>-0.069322597861801</v>
      </c>
      <c r="I911" s="0" t="n">
        <f aca="false">IF(AND($A911&gt;=CrashTest!$B$3,$A911&lt;=CrashTest!$C$3),1,IF(AND($A911&gt;=CrashTest!$B$4,$A911&lt;=CrashTest!$C$4),2,IF(AND($A911&gt;=CrashTest!$B$5,$A911&lt;=CrashTest!$C$5),3,IF(AND($A911&gt;=CrashTest!$B$6,$A911&lt;=CrashTest!$C$6),4,IF(AND($A911&gt;=CrashTest!$B$7,$A911&lt;=CrashTest!$C$7),5,0)))))</f>
        <v>0</v>
      </c>
      <c r="J911" s="0" t="str">
        <f aca="false">IF(I911=0,"",IF(I910=I911,MAX(J910,B911),B911))</f>
        <v/>
      </c>
      <c r="K911" s="9" t="str">
        <f aca="false">IF(I911=0,"",B911/J911-1)</f>
        <v/>
      </c>
      <c r="L911" s="0" t="n">
        <f aca="false">MATCH($A911,DailyBTC!$A:$A,0)</f>
        <v>1321</v>
      </c>
      <c r="M911" s="8" t="n">
        <f aca="false">INDEX(DailyBTC!$F:$F,$L911)</f>
        <v>4973.5236192671</v>
      </c>
      <c r="N911" s="8" t="n">
        <f aca="false">INDEX(DailyETH!$F:$F,$L911)</f>
        <v>230.460562224733</v>
      </c>
      <c r="O911" s="8" t="n">
        <f aca="false">INDEX(DailyBTC!$B:$B,$L911)</f>
        <v>29399.784739626</v>
      </c>
      <c r="P911" s="8" t="n">
        <f aca="false">INDEX(DailyETH!$B:$B,$L911)</f>
        <v>1846.58541788428</v>
      </c>
      <c r="Q911" s="9" t="n">
        <f aca="false">LN(M911/M910)</f>
        <v>-0.00236523160771615</v>
      </c>
      <c r="R911" s="9" t="n">
        <f aca="false">LN(N911/N910)</f>
        <v>-0.00174408986614398</v>
      </c>
      <c r="S911" s="9" t="n">
        <f aca="false">LN(O911/O910)</f>
        <v>-0.00103264332478035</v>
      </c>
      <c r="T911" s="9" t="n">
        <f aca="false">LN(P911/P910)</f>
        <v>-0.00232869356579868</v>
      </c>
      <c r="U911" s="9" t="n">
        <f aca="false">M911/M910-1</f>
        <v>-0.00236243665144431</v>
      </c>
      <c r="V911" s="9" t="n">
        <f aca="false">O911/O910-1</f>
        <v>-0.00103211033214179</v>
      </c>
    </row>
    <row r="912" customFormat="false" ht="15" hidden="false" customHeight="false" outlineLevel="0" collapsed="false">
      <c r="A912" s="5" t="n">
        <v>45152</v>
      </c>
      <c r="B912" s="6" t="n">
        <v>4489.72</v>
      </c>
      <c r="C912" s="9" t="n">
        <f aca="false">B912/B911-1</f>
        <v>0.00575038362025526</v>
      </c>
      <c r="D912" s="9" t="n">
        <f aca="false">LN(B912/B911)</f>
        <v>0.00573391327473753</v>
      </c>
      <c r="E912" s="9" t="n">
        <f aca="false">B912/B907-1</f>
        <v>-0.00635617602535377</v>
      </c>
      <c r="F912" s="9" t="n">
        <f aca="false">B912/B891-1</f>
        <v>-0.00348469177124433</v>
      </c>
      <c r="G912" s="0" t="n">
        <f aca="false">MAX(G911,B912)</f>
        <v>4796.56</v>
      </c>
      <c r="H912" s="9" t="n">
        <f aca="false">B912/G912-1</f>
        <v>-0.0639708457728039</v>
      </c>
      <c r="I912" s="0" t="n">
        <f aca="false">IF(AND($A912&gt;=CrashTest!$B$3,$A912&lt;=CrashTest!$C$3),1,IF(AND($A912&gt;=CrashTest!$B$4,$A912&lt;=CrashTest!$C$4),2,IF(AND($A912&gt;=CrashTest!$B$5,$A912&lt;=CrashTest!$C$5),3,IF(AND($A912&gt;=CrashTest!$B$6,$A912&lt;=CrashTest!$C$6),4,IF(AND($A912&gt;=CrashTest!$B$7,$A912&lt;=CrashTest!$C$7),5,0)))))</f>
        <v>0</v>
      </c>
      <c r="J912" s="0" t="str">
        <f aca="false">IF(I912=0,"",IF(I911=I912,MAX(J911,B912),B912))</f>
        <v/>
      </c>
      <c r="K912" s="9" t="str">
        <f aca="false">IF(I912=0,"",B912/J912-1)</f>
        <v/>
      </c>
      <c r="L912" s="0" t="n">
        <f aca="false">MATCH($A912,DailyBTC!$A:$A,0)</f>
        <v>1324</v>
      </c>
      <c r="M912" s="8" t="n">
        <f aca="false">INDEX(DailyBTC!$F:$F,$L912)</f>
        <v>4972.78404164356</v>
      </c>
      <c r="N912" s="8" t="n">
        <f aca="false">INDEX(DailyETH!$F:$F,$L912)</f>
        <v>230.386575160357</v>
      </c>
      <c r="O912" s="8" t="n">
        <f aca="false">INDEX(DailyBTC!$B:$B,$L912)</f>
        <v>29408.9717127411</v>
      </c>
      <c r="P912" s="8" t="n">
        <f aca="false">INDEX(DailyETH!$B:$B,$L912)</f>
        <v>1843.84205055523</v>
      </c>
      <c r="Q912" s="9" t="n">
        <f aca="false">LN(M912/M911)</f>
        <v>-0.000148714005261041</v>
      </c>
      <c r="R912" s="9" t="n">
        <f aca="false">LN(N912/N911)</f>
        <v>-0.000321091568152801</v>
      </c>
      <c r="S912" s="9" t="n">
        <f aca="false">LN(O912/O911)</f>
        <v>0.000312435553615976</v>
      </c>
      <c r="T912" s="9" t="n">
        <f aca="false">LN(P912/P911)</f>
        <v>-0.00148674800295854</v>
      </c>
      <c r="U912" s="9" t="n">
        <f aca="false">M912/M911-1</f>
        <v>-0.000148702947881496</v>
      </c>
      <c r="V912" s="9" t="n">
        <f aca="false">O912/O911-1</f>
        <v>0.000312484366687071</v>
      </c>
    </row>
    <row r="913" customFormat="false" ht="15" hidden="false" customHeight="false" outlineLevel="0" collapsed="false">
      <c r="A913" s="5" t="n">
        <v>45153</v>
      </c>
      <c r="B913" s="6" t="n">
        <v>4437.86</v>
      </c>
      <c r="C913" s="9" t="n">
        <f aca="false">B913/B912-1</f>
        <v>-0.0115508316776994</v>
      </c>
      <c r="D913" s="9" t="n">
        <f aca="false">LN(B913/B912)</f>
        <v>-0.0116180607363658</v>
      </c>
      <c r="E913" s="9" t="n">
        <f aca="false">B913/B908-1</f>
        <v>-0.0136729949459704</v>
      </c>
      <c r="F913" s="9" t="n">
        <f aca="false">B913/B892-1</f>
        <v>-0.0187782320205007</v>
      </c>
      <c r="G913" s="0" t="n">
        <f aca="false">MAX(G912,B913)</f>
        <v>4796.56</v>
      </c>
      <c r="H913" s="9" t="n">
        <f aca="false">B913/G913-1</f>
        <v>-0.0747827609787015</v>
      </c>
      <c r="I913" s="0" t="n">
        <f aca="false">IF(AND($A913&gt;=CrashTest!$B$3,$A913&lt;=CrashTest!$C$3),1,IF(AND($A913&gt;=CrashTest!$B$4,$A913&lt;=CrashTest!$C$4),2,IF(AND($A913&gt;=CrashTest!$B$5,$A913&lt;=CrashTest!$C$5),3,IF(AND($A913&gt;=CrashTest!$B$6,$A913&lt;=CrashTest!$C$6),4,IF(AND($A913&gt;=CrashTest!$B$7,$A913&lt;=CrashTest!$C$7),5,0)))))</f>
        <v>0</v>
      </c>
      <c r="J913" s="0" t="str">
        <f aca="false">IF(I913=0,"",IF(I912=I913,MAX(J912,B913),B913))</f>
        <v/>
      </c>
      <c r="K913" s="9" t="str">
        <f aca="false">IF(I913=0,"",B913/J913-1)</f>
        <v/>
      </c>
      <c r="L913" s="0" t="n">
        <f aca="false">MATCH($A913,DailyBTC!$A:$A,0)</f>
        <v>1325</v>
      </c>
      <c r="M913" s="8" t="n">
        <f aca="false">INDEX(DailyBTC!$F:$F,$L913)</f>
        <v>4954.53699235673</v>
      </c>
      <c r="N913" s="8" t="n">
        <f aca="false">INDEX(DailyETH!$F:$F,$L913)</f>
        <v>229.799725260342</v>
      </c>
      <c r="O913" s="8" t="n">
        <f aca="false">INDEX(DailyBTC!$B:$B,$L913)</f>
        <v>29167.59721654</v>
      </c>
      <c r="P913" s="8" t="n">
        <f aca="false">INDEX(DailyETH!$B:$B,$L913)</f>
        <v>1827.12240327294</v>
      </c>
      <c r="Q913" s="9" t="n">
        <f aca="false">LN(M913/M912)</f>
        <v>-0.00367613171236576</v>
      </c>
      <c r="R913" s="9" t="n">
        <f aca="false">LN(N913/N912)</f>
        <v>-0.00255048973687713</v>
      </c>
      <c r="S913" s="9" t="n">
        <f aca="false">LN(O913/O912)</f>
        <v>-0.00824137933641404</v>
      </c>
      <c r="T913" s="9" t="n">
        <f aca="false">LN(P913/P912)</f>
        <v>-0.00910919356761572</v>
      </c>
      <c r="U913" s="9" t="n">
        <f aca="false">M913/M912-1</f>
        <v>-0.00366938301241848</v>
      </c>
      <c r="V913" s="9" t="n">
        <f aca="false">O913/O912-1</f>
        <v>-0.0082075122707036</v>
      </c>
    </row>
    <row r="914" customFormat="false" ht="15" hidden="false" customHeight="false" outlineLevel="0" collapsed="false">
      <c r="A914" s="5" t="n">
        <v>45154</v>
      </c>
      <c r="B914" s="6" t="n">
        <v>4404.33</v>
      </c>
      <c r="C914" s="9" t="n">
        <f aca="false">B914/B913-1</f>
        <v>-0.0075554433893813</v>
      </c>
      <c r="D914" s="9" t="n">
        <f aca="false">LN(B914/B913)</f>
        <v>-0.0075841303382104</v>
      </c>
      <c r="E914" s="9" t="n">
        <f aca="false">B914/B909-1</f>
        <v>-0.0141862385875539</v>
      </c>
      <c r="F914" s="9" t="n">
        <f aca="false">B914/B893-1</f>
        <v>-0.0330736907736148</v>
      </c>
      <c r="G914" s="0" t="n">
        <f aca="false">MAX(G913,B914)</f>
        <v>4796.56</v>
      </c>
      <c r="H914" s="9" t="n">
        <f aca="false">B914/G914-1</f>
        <v>-0.0817731874510067</v>
      </c>
      <c r="I914" s="0" t="n">
        <f aca="false">IF(AND($A914&gt;=CrashTest!$B$3,$A914&lt;=CrashTest!$C$3),1,IF(AND($A914&gt;=CrashTest!$B$4,$A914&lt;=CrashTest!$C$4),2,IF(AND($A914&gt;=CrashTest!$B$5,$A914&lt;=CrashTest!$C$5),3,IF(AND($A914&gt;=CrashTest!$B$6,$A914&lt;=CrashTest!$C$6),4,IF(AND($A914&gt;=CrashTest!$B$7,$A914&lt;=CrashTest!$C$7),5,0)))))</f>
        <v>0</v>
      </c>
      <c r="J914" s="0" t="str">
        <f aca="false">IF(I914=0,"",IF(I913=I914,MAX(J913,B914),B914))</f>
        <v/>
      </c>
      <c r="K914" s="9" t="str">
        <f aca="false">IF(I914=0,"",B914/J914-1)</f>
        <v/>
      </c>
      <c r="L914" s="0" t="n">
        <f aca="false">MATCH($A914,DailyBTC!$A:$A,0)</f>
        <v>1326</v>
      </c>
      <c r="M914" s="8" t="n">
        <f aca="false">INDEX(DailyBTC!$F:$F,$L914)</f>
        <v>4940.99809037332</v>
      </c>
      <c r="N914" s="8" t="n">
        <f aca="false">INDEX(DailyETH!$F:$F,$L914)</f>
        <v>229.357251336245</v>
      </c>
      <c r="O914" s="8" t="n">
        <f aca="false">INDEX(DailyBTC!$B:$B,$L914)</f>
        <v>28754.2924079486</v>
      </c>
      <c r="P914" s="8" t="n">
        <f aca="false">INDEX(DailyETH!$B:$B,$L914)</f>
        <v>1806.94174839275</v>
      </c>
      <c r="Q914" s="9" t="n">
        <f aca="false">LN(M914/M913)</f>
        <v>-0.00273636752700211</v>
      </c>
      <c r="R914" s="9" t="n">
        <f aca="false">LN(N914/N913)</f>
        <v>-0.00192733240968771</v>
      </c>
      <c r="S914" s="9" t="n">
        <f aca="false">LN(O914/O913)</f>
        <v>-0.0142713515085141</v>
      </c>
      <c r="T914" s="9" t="n">
        <f aca="false">LN(P914/P913)</f>
        <v>-0.0111064975658396</v>
      </c>
      <c r="U914" s="9" t="n">
        <f aca="false">M914/M913-1</f>
        <v>-0.00273262708589905</v>
      </c>
      <c r="V914" s="9" t="n">
        <f aca="false">O914/O913-1</f>
        <v>-0.0141699984926091</v>
      </c>
    </row>
    <row r="915" customFormat="false" ht="15" hidden="false" customHeight="false" outlineLevel="0" collapsed="false">
      <c r="A915" s="5" t="n">
        <v>45155</v>
      </c>
      <c r="B915" s="6" t="n">
        <v>4370.36</v>
      </c>
      <c r="C915" s="9" t="n">
        <f aca="false">B915/B914-1</f>
        <v>-0.0077128643857296</v>
      </c>
      <c r="D915" s="9" t="n">
        <f aca="false">LN(B915/B914)</f>
        <v>-0.00774276235612507</v>
      </c>
      <c r="E915" s="9" t="n">
        <f aca="false">B915/B910-1</f>
        <v>-0.0220348502851977</v>
      </c>
      <c r="F915" s="9" t="n">
        <f aca="false">B915/B894-1</f>
        <v>-0.0427884320545282</v>
      </c>
      <c r="G915" s="0" t="n">
        <f aca="false">MAX(G914,B915)</f>
        <v>4796.56</v>
      </c>
      <c r="H915" s="9" t="n">
        <f aca="false">B915/G915-1</f>
        <v>-0.0888553463315378</v>
      </c>
      <c r="I915" s="0" t="n">
        <f aca="false">IF(AND($A915&gt;=CrashTest!$B$3,$A915&lt;=CrashTest!$C$3),1,IF(AND($A915&gt;=CrashTest!$B$4,$A915&lt;=CrashTest!$C$4),2,IF(AND($A915&gt;=CrashTest!$B$5,$A915&lt;=CrashTest!$C$5),3,IF(AND($A915&gt;=CrashTest!$B$6,$A915&lt;=CrashTest!$C$6),4,IF(AND($A915&gt;=CrashTest!$B$7,$A915&lt;=CrashTest!$C$7),5,0)))))</f>
        <v>0</v>
      </c>
      <c r="J915" s="0" t="str">
        <f aca="false">IF(I915=0,"",IF(I914=I915,MAX(J914,B915),B915))</f>
        <v/>
      </c>
      <c r="K915" s="9" t="str">
        <f aca="false">IF(I915=0,"",B915/J915-1)</f>
        <v/>
      </c>
      <c r="L915" s="0" t="n">
        <f aca="false">MATCH($A915,DailyBTC!$A:$A,0)</f>
        <v>1327</v>
      </c>
      <c r="M915" s="8" t="n">
        <f aca="false">INDEX(DailyBTC!$F:$F,$L915)</f>
        <v>4864.06831441993</v>
      </c>
      <c r="N915" s="8" t="n">
        <f aca="false">INDEX(DailyETH!$F:$F,$L915)</f>
        <v>228.576152728083</v>
      </c>
      <c r="O915" s="8" t="n">
        <f aca="false">INDEX(DailyBTC!$B:$B,$L915)</f>
        <v>26660.5627264757</v>
      </c>
      <c r="P915" s="8" t="n">
        <f aca="false">INDEX(DailyETH!$B:$B,$L915)</f>
        <v>1688.89880537697</v>
      </c>
      <c r="Q915" s="9" t="n">
        <f aca="false">LN(M915/M914)</f>
        <v>-0.0156921639070196</v>
      </c>
      <c r="R915" s="9" t="n">
        <f aca="false">LN(N915/N914)</f>
        <v>-0.00341141030004435</v>
      </c>
      <c r="S915" s="9" t="n">
        <f aca="false">LN(O915/O914)</f>
        <v>-0.0756016351975702</v>
      </c>
      <c r="T915" s="9" t="n">
        <f aca="false">LN(P915/P914)</f>
        <v>-0.0675590523476022</v>
      </c>
      <c r="U915" s="9" t="n">
        <f aca="false">M915/M914-1</f>
        <v>-0.0155696834012705</v>
      </c>
      <c r="V915" s="9" t="n">
        <f aca="false">O915/O914-1</f>
        <v>-0.0728145089355121</v>
      </c>
    </row>
    <row r="916" customFormat="false" ht="15" hidden="false" customHeight="false" outlineLevel="0" collapsed="false">
      <c r="A916" s="5" t="n">
        <v>45156</v>
      </c>
      <c r="B916" s="6" t="n">
        <v>4369.71</v>
      </c>
      <c r="C916" s="9" t="n">
        <f aca="false">B916/B915-1</f>
        <v>-0.000148729166475903</v>
      </c>
      <c r="D916" s="9" t="n">
        <f aca="false">LN(B916/B915)</f>
        <v>-0.000148740227755153</v>
      </c>
      <c r="E916" s="9" t="n">
        <f aca="false">B916/B911-1</f>
        <v>-0.0211332758369642</v>
      </c>
      <c r="F916" s="9" t="n">
        <f aca="false">B916/B895-1</f>
        <v>-0.0364200076297666</v>
      </c>
      <c r="G916" s="0" t="n">
        <f aca="false">MAX(G915,B916)</f>
        <v>4796.56</v>
      </c>
      <c r="H916" s="9" t="n">
        <f aca="false">B916/G916-1</f>
        <v>-0.0889908601164169</v>
      </c>
      <c r="I916" s="0" t="n">
        <f aca="false">IF(AND($A916&gt;=CrashTest!$B$3,$A916&lt;=CrashTest!$C$3),1,IF(AND($A916&gt;=CrashTest!$B$4,$A916&lt;=CrashTest!$C$4),2,IF(AND($A916&gt;=CrashTest!$B$5,$A916&lt;=CrashTest!$C$5),3,IF(AND($A916&gt;=CrashTest!$B$6,$A916&lt;=CrashTest!$C$6),4,IF(AND($A916&gt;=CrashTest!$B$7,$A916&lt;=CrashTest!$C$7),5,0)))))</f>
        <v>0</v>
      </c>
      <c r="J916" s="0" t="str">
        <f aca="false">IF(I916=0,"",IF(I915=I916,MAX(J915,B916),B916))</f>
        <v/>
      </c>
      <c r="K916" s="9" t="str">
        <f aca="false">IF(I916=0,"",B916/J916-1)</f>
        <v/>
      </c>
      <c r="L916" s="0" t="n">
        <f aca="false">MATCH($A916,DailyBTC!$A:$A,0)</f>
        <v>1328</v>
      </c>
      <c r="M916" s="8" t="n">
        <f aca="false">INDEX(DailyBTC!$F:$F,$L916)</f>
        <v>4801.46391249187</v>
      </c>
      <c r="N916" s="8" t="n">
        <f aca="false">INDEX(DailyETH!$F:$F,$L916)</f>
        <v>225.414434583885</v>
      </c>
      <c r="O916" s="8" t="n">
        <f aca="false">INDEX(DailyBTC!$B:$B,$L916)</f>
        <v>26037.3658474576</v>
      </c>
      <c r="P916" s="8" t="n">
        <f aca="false">INDEX(DailyETH!$B:$B,$L916)</f>
        <v>1660.65438603156</v>
      </c>
      <c r="Q916" s="9" t="n">
        <f aca="false">LN(M916/M915)</f>
        <v>-0.0129543362851506</v>
      </c>
      <c r="R916" s="9" t="n">
        <f aca="false">LN(N916/N915)</f>
        <v>-0.0139287877316063</v>
      </c>
      <c r="S916" s="9" t="n">
        <f aca="false">LN(O916/O915)</f>
        <v>-0.0236527677556966</v>
      </c>
      <c r="T916" s="9" t="n">
        <f aca="false">LN(P916/P915)</f>
        <v>-0.0168649889620975</v>
      </c>
      <c r="U916" s="9" t="n">
        <f aca="false">M916/M915-1</f>
        <v>-0.0128707900221013</v>
      </c>
      <c r="V916" s="9" t="n">
        <f aca="false">O916/O915-1</f>
        <v>-0.0233752335017003</v>
      </c>
    </row>
    <row r="917" customFormat="false" ht="15" hidden="false" customHeight="false" outlineLevel="0" collapsed="false">
      <c r="A917" s="5" t="n">
        <v>45159</v>
      </c>
      <c r="B917" s="6" t="n">
        <v>4399.77</v>
      </c>
      <c r="C917" s="9" t="n">
        <f aca="false">B917/B916-1</f>
        <v>0.00687917504822977</v>
      </c>
      <c r="D917" s="9" t="n">
        <f aca="false">LN(B917/B916)</f>
        <v>0.00685562148126693</v>
      </c>
      <c r="E917" s="9" t="n">
        <f aca="false">B917/B912-1</f>
        <v>-0.0200346569496538</v>
      </c>
      <c r="F917" s="9" t="n">
        <f aca="false">B917/B896-1</f>
        <v>-0.0301057680861663</v>
      </c>
      <c r="G917" s="0" t="n">
        <f aca="false">MAX(G916,B917)</f>
        <v>4796.56</v>
      </c>
      <c r="H917" s="9" t="n">
        <f aca="false">B917/G917-1</f>
        <v>-0.0827238687726204</v>
      </c>
      <c r="I917" s="0" t="n">
        <f aca="false">IF(AND($A917&gt;=CrashTest!$B$3,$A917&lt;=CrashTest!$C$3),1,IF(AND($A917&gt;=CrashTest!$B$4,$A917&lt;=CrashTest!$C$4),2,IF(AND($A917&gt;=CrashTest!$B$5,$A917&lt;=CrashTest!$C$5),3,IF(AND($A917&gt;=CrashTest!$B$6,$A917&lt;=CrashTest!$C$6),4,IF(AND($A917&gt;=CrashTest!$B$7,$A917&lt;=CrashTest!$C$7),5,0)))))</f>
        <v>0</v>
      </c>
      <c r="J917" s="0" t="str">
        <f aca="false">IF(I917=0,"",IF(I916=I917,MAX(J916,B917),B917))</f>
        <v/>
      </c>
      <c r="K917" s="9" t="str">
        <f aca="false">IF(I917=0,"",B917/J917-1)</f>
        <v/>
      </c>
      <c r="L917" s="0" t="n">
        <f aca="false">MATCH($A917,DailyBTC!$A:$A,0)</f>
        <v>1331</v>
      </c>
      <c r="M917" s="8" t="n">
        <f aca="false">INDEX(DailyBTC!$F:$F,$L917)</f>
        <v>4787.23893831375</v>
      </c>
      <c r="N917" s="8" t="n">
        <f aca="false">INDEX(DailyETH!$F:$F,$L917)</f>
        <v>224.524308435694</v>
      </c>
      <c r="O917" s="8" t="n">
        <f aca="false">INDEX(DailyBTC!$B:$B,$L917)</f>
        <v>26128.9050160725</v>
      </c>
      <c r="P917" s="8" t="n">
        <f aca="false">INDEX(DailyETH!$B:$B,$L917)</f>
        <v>1667.28708883694</v>
      </c>
      <c r="Q917" s="9" t="n">
        <f aca="false">LN(M917/M916)</f>
        <v>-0.00296703002167828</v>
      </c>
      <c r="R917" s="9" t="n">
        <f aca="false">LN(N917/N916)</f>
        <v>-0.00395665998207955</v>
      </c>
      <c r="S917" s="9" t="n">
        <f aca="false">LN(O917/O916)</f>
        <v>0.00350951912240669</v>
      </c>
      <c r="T917" s="9" t="n">
        <f aca="false">LN(P917/P916)</f>
        <v>0.00398607465762321</v>
      </c>
      <c r="U917" s="9" t="n">
        <f aca="false">M917/M916-1</f>
        <v>-0.00296263273813602</v>
      </c>
      <c r="V917" s="9" t="n">
        <f aca="false">O917/O916-1</f>
        <v>0.00351568469526398</v>
      </c>
    </row>
    <row r="918" customFormat="false" ht="15" hidden="false" customHeight="false" outlineLevel="0" collapsed="false">
      <c r="A918" s="5" t="n">
        <v>45160</v>
      </c>
      <c r="B918" s="6" t="n">
        <v>4387.55</v>
      </c>
      <c r="C918" s="9" t="n">
        <f aca="false">B918/B917-1</f>
        <v>-0.00277741791048169</v>
      </c>
      <c r="D918" s="9" t="n">
        <f aca="false">LN(B918/B917)</f>
        <v>-0.00278128209222998</v>
      </c>
      <c r="E918" s="9" t="n">
        <f aca="false">B918/B913-1</f>
        <v>-0.011336545091553</v>
      </c>
      <c r="F918" s="9" t="n">
        <f aca="false">B918/B897-1</f>
        <v>-0.0366856656069415</v>
      </c>
      <c r="G918" s="0" t="n">
        <f aca="false">MAX(G917,B918)</f>
        <v>4796.56</v>
      </c>
      <c r="H918" s="9" t="n">
        <f aca="false">B918/G918-1</f>
        <v>-0.0852715279283487</v>
      </c>
      <c r="I918" s="0" t="n">
        <f aca="false">IF(AND($A918&gt;=CrashTest!$B$3,$A918&lt;=CrashTest!$C$3),1,IF(AND($A918&gt;=CrashTest!$B$4,$A918&lt;=CrashTest!$C$4),2,IF(AND($A918&gt;=CrashTest!$B$5,$A918&lt;=CrashTest!$C$5),3,IF(AND($A918&gt;=CrashTest!$B$6,$A918&lt;=CrashTest!$C$6),4,IF(AND($A918&gt;=CrashTest!$B$7,$A918&lt;=CrashTest!$C$7),5,0)))))</f>
        <v>0</v>
      </c>
      <c r="J918" s="0" t="str">
        <f aca="false">IF(I918=0,"",IF(I917=I918,MAX(J917,B918),B918))</f>
        <v/>
      </c>
      <c r="K918" s="9" t="str">
        <f aca="false">IF(I918=0,"",B918/J918-1)</f>
        <v/>
      </c>
      <c r="L918" s="0" t="n">
        <f aca="false">MATCH($A918,DailyBTC!$A:$A,0)</f>
        <v>1332</v>
      </c>
      <c r="M918" s="8" t="n">
        <f aca="false">INDEX(DailyBTC!$F:$F,$L918)</f>
        <v>4763.39714953122</v>
      </c>
      <c r="N918" s="8" t="n">
        <f aca="false">INDEX(DailyETH!$F:$F,$L918)</f>
        <v>223.217296165048</v>
      </c>
      <c r="O918" s="8" t="n">
        <f aca="false">INDEX(DailyBTC!$B:$B,$L918)</f>
        <v>25978.2096914085</v>
      </c>
      <c r="P918" s="8" t="n">
        <f aca="false">INDEX(DailyETH!$B:$B,$L918)</f>
        <v>1631.88740853302</v>
      </c>
      <c r="Q918" s="9" t="n">
        <f aca="false">LN(M918/M917)</f>
        <v>-0.00499272259755686</v>
      </c>
      <c r="R918" s="9" t="n">
        <f aca="false">LN(N918/N917)</f>
        <v>-0.00583826014693695</v>
      </c>
      <c r="S918" s="9" t="n">
        <f aca="false">LN(O918/O917)</f>
        <v>-0.00578407557748703</v>
      </c>
      <c r="T918" s="9" t="n">
        <f aca="false">LN(P918/P917)</f>
        <v>-0.0214605435065523</v>
      </c>
      <c r="U918" s="9" t="n">
        <f aca="false">M918/M917-1</f>
        <v>-0.00498027967472237</v>
      </c>
      <c r="V918" s="9" t="n">
        <f aca="false">O918/O917-1</f>
        <v>-0.00576738001731414</v>
      </c>
    </row>
    <row r="919" customFormat="false" ht="15" hidden="false" customHeight="false" outlineLevel="0" collapsed="false">
      <c r="A919" s="5" t="n">
        <v>45161</v>
      </c>
      <c r="B919" s="6" t="n">
        <v>4436.01</v>
      </c>
      <c r="C919" s="9" t="n">
        <f aca="false">B919/B918-1</f>
        <v>0.0110448883773404</v>
      </c>
      <c r="D919" s="9" t="n">
        <f aca="false">LN(B919/B918)</f>
        <v>0.0109843390302715</v>
      </c>
      <c r="E919" s="9" t="n">
        <f aca="false">B919/B914-1</f>
        <v>0.00719292151133089</v>
      </c>
      <c r="F919" s="9" t="n">
        <f aca="false">B919/B898-1</f>
        <v>-0.028779671852627</v>
      </c>
      <c r="G919" s="0" t="n">
        <f aca="false">MAX(G918,B919)</f>
        <v>4796.56</v>
      </c>
      <c r="H919" s="9" t="n">
        <f aca="false">B919/G919-1</f>
        <v>-0.0751684540587422</v>
      </c>
      <c r="I919" s="0" t="n">
        <f aca="false">IF(AND($A919&gt;=CrashTest!$B$3,$A919&lt;=CrashTest!$C$3),1,IF(AND($A919&gt;=CrashTest!$B$4,$A919&lt;=CrashTest!$C$4),2,IF(AND($A919&gt;=CrashTest!$B$5,$A919&lt;=CrashTest!$C$5),3,IF(AND($A919&gt;=CrashTest!$B$6,$A919&lt;=CrashTest!$C$6),4,IF(AND($A919&gt;=CrashTest!$B$7,$A919&lt;=CrashTest!$C$7),5,0)))))</f>
        <v>0</v>
      </c>
      <c r="J919" s="0" t="str">
        <f aca="false">IF(I919=0,"",IF(I918=I919,MAX(J918,B919),B919))</f>
        <v/>
      </c>
      <c r="K919" s="9" t="str">
        <f aca="false">IF(I919=0,"",B919/J919-1)</f>
        <v/>
      </c>
      <c r="L919" s="0" t="n">
        <f aca="false">MATCH($A919,DailyBTC!$A:$A,0)</f>
        <v>1333</v>
      </c>
      <c r="M919" s="8" t="n">
        <f aca="false">INDEX(DailyBTC!$F:$F,$L919)</f>
        <v>4805.47790642573</v>
      </c>
      <c r="N919" s="8" t="n">
        <f aca="false">INDEX(DailyETH!$F:$F,$L919)</f>
        <v>224.669975259173</v>
      </c>
      <c r="O919" s="8" t="n">
        <f aca="false">INDEX(DailyBTC!$B:$B,$L919)</f>
        <v>26452.1935882525</v>
      </c>
      <c r="P919" s="8" t="n">
        <f aca="false">INDEX(DailyETH!$B:$B,$L919)</f>
        <v>1678.89443424898</v>
      </c>
      <c r="Q919" s="9" t="n">
        <f aca="false">LN(M919/M918)</f>
        <v>0.00879539714443372</v>
      </c>
      <c r="R919" s="9" t="n">
        <f aca="false">LN(N919/N918)</f>
        <v>0.00648682952492461</v>
      </c>
      <c r="S919" s="9" t="n">
        <f aca="false">LN(O919/O918)</f>
        <v>0.0180809904220701</v>
      </c>
      <c r="T919" s="9" t="n">
        <f aca="false">LN(P919/P918)</f>
        <v>0.02839823764454</v>
      </c>
      <c r="U919" s="9" t="n">
        <f aca="false">M919/M918-1</f>
        <v>0.00883419030022514</v>
      </c>
      <c r="V919" s="9" t="n">
        <f aca="false">O919/O918-1</f>
        <v>0.0182454411783717</v>
      </c>
    </row>
    <row r="920" customFormat="false" ht="15" hidden="false" customHeight="false" outlineLevel="0" collapsed="false">
      <c r="A920" s="5" t="n">
        <v>45162</v>
      </c>
      <c r="B920" s="6" t="n">
        <v>4376.31</v>
      </c>
      <c r="C920" s="9" t="n">
        <f aca="false">B920/B919-1</f>
        <v>-0.0134580399954012</v>
      </c>
      <c r="D920" s="9" t="n">
        <f aca="false">LN(B920/B919)</f>
        <v>-0.0135494202074993</v>
      </c>
      <c r="E920" s="9" t="n">
        <f aca="false">B920/B915-1</f>
        <v>0.00136144390851123</v>
      </c>
      <c r="F920" s="9" t="n">
        <f aca="false">B920/B899-1</f>
        <v>-0.0417014288060436</v>
      </c>
      <c r="G920" s="0" t="n">
        <f aca="false">MAX(G919,B920)</f>
        <v>4796.56</v>
      </c>
      <c r="H920" s="9" t="n">
        <f aca="false">B920/G920-1</f>
        <v>-0.0876148739930284</v>
      </c>
      <c r="I920" s="0" t="n">
        <f aca="false">IF(AND($A920&gt;=CrashTest!$B$3,$A920&lt;=CrashTest!$C$3),1,IF(AND($A920&gt;=CrashTest!$B$4,$A920&lt;=CrashTest!$C$4),2,IF(AND($A920&gt;=CrashTest!$B$5,$A920&lt;=CrashTest!$C$5),3,IF(AND($A920&gt;=CrashTest!$B$6,$A920&lt;=CrashTest!$C$6),4,IF(AND($A920&gt;=CrashTest!$B$7,$A920&lt;=CrashTest!$C$7),5,0)))))</f>
        <v>0</v>
      </c>
      <c r="J920" s="0" t="str">
        <f aca="false">IF(I920=0,"",IF(I919=I920,MAX(J919,B920),B920))</f>
        <v/>
      </c>
      <c r="K920" s="9" t="str">
        <f aca="false">IF(I920=0,"",B920/J920-1)</f>
        <v/>
      </c>
      <c r="L920" s="0" t="n">
        <f aca="false">MATCH($A920,DailyBTC!$A:$A,0)</f>
        <v>1334</v>
      </c>
      <c r="M920" s="8" t="n">
        <f aca="false">INDEX(DailyBTC!$F:$F,$L920)</f>
        <v>4764.92012968253</v>
      </c>
      <c r="N920" s="8" t="n">
        <f aca="false">INDEX(DailyETH!$F:$F,$L920)</f>
        <v>222.778040010519</v>
      </c>
      <c r="O920" s="8" t="n">
        <f aca="false">INDEX(DailyBTC!$B:$B,$L920)</f>
        <v>26126.7943331385</v>
      </c>
      <c r="P920" s="8" t="n">
        <f aca="false">INDEX(DailyETH!$B:$B,$L920)</f>
        <v>1656.64010169491</v>
      </c>
      <c r="Q920" s="9" t="n">
        <f aca="false">LN(M920/M919)</f>
        <v>-0.0084757226164668</v>
      </c>
      <c r="R920" s="9" t="n">
        <f aca="false">LN(N920/N919)</f>
        <v>-0.00845660930030799</v>
      </c>
      <c r="S920" s="9" t="n">
        <f aca="false">LN(O920/O919)</f>
        <v>-0.0123776977242089</v>
      </c>
      <c r="T920" s="9" t="n">
        <f aca="false">LN(P920/P919)</f>
        <v>-0.0133439858194286</v>
      </c>
      <c r="U920" s="9" t="n">
        <f aca="false">M920/M919-1</f>
        <v>-0.00843990494451552</v>
      </c>
      <c r="V920" s="9" t="n">
        <f aca="false">O920/O919-1</f>
        <v>-0.0123014091072776</v>
      </c>
    </row>
    <row r="921" customFormat="false" ht="15" hidden="false" customHeight="false" outlineLevel="0" collapsed="false">
      <c r="A921" s="5" t="n">
        <v>45163</v>
      </c>
      <c r="B921" s="6" t="n">
        <v>4405.71</v>
      </c>
      <c r="C921" s="9" t="n">
        <f aca="false">B921/B920-1</f>
        <v>0.00671798844231786</v>
      </c>
      <c r="D921" s="9" t="n">
        <f aca="false">LN(B921/B920)</f>
        <v>0.00669552331547811</v>
      </c>
      <c r="E921" s="9" t="n">
        <f aca="false">B921/B916-1</f>
        <v>0.00823853299189192</v>
      </c>
      <c r="F921" s="9" t="n">
        <f aca="false">B921/B900-1</f>
        <v>-0.0290253690982301</v>
      </c>
      <c r="G921" s="0" t="n">
        <f aca="false">MAX(G920,B921)</f>
        <v>4796.56</v>
      </c>
      <c r="H921" s="9" t="n">
        <f aca="false">B921/G921-1</f>
        <v>-0.0814854812615709</v>
      </c>
      <c r="I921" s="0" t="n">
        <f aca="false">IF(AND($A921&gt;=CrashTest!$B$3,$A921&lt;=CrashTest!$C$3),1,IF(AND($A921&gt;=CrashTest!$B$4,$A921&lt;=CrashTest!$C$4),2,IF(AND($A921&gt;=CrashTest!$B$5,$A921&lt;=CrashTest!$C$5),3,IF(AND($A921&gt;=CrashTest!$B$6,$A921&lt;=CrashTest!$C$6),4,IF(AND($A921&gt;=CrashTest!$B$7,$A921&lt;=CrashTest!$C$7),5,0)))))</f>
        <v>0</v>
      </c>
      <c r="J921" s="0" t="str">
        <f aca="false">IF(I921=0,"",IF(I920=I921,MAX(J920,B921),B921))</f>
        <v/>
      </c>
      <c r="K921" s="9" t="str">
        <f aca="false">IF(I921=0,"",B921/J921-1)</f>
        <v/>
      </c>
      <c r="L921" s="0" t="n">
        <f aca="false">MATCH($A921,DailyBTC!$A:$A,0)</f>
        <v>1335</v>
      </c>
      <c r="M921" s="8" t="n">
        <f aca="false">INDEX(DailyBTC!$F:$F,$L921)</f>
        <v>4765.47658372264</v>
      </c>
      <c r="N921" s="8" t="n">
        <f aca="false">INDEX(DailyETH!$F:$F,$L921)</f>
        <v>223.144799848995</v>
      </c>
      <c r="O921" s="8" t="n">
        <f aca="false">INDEX(DailyBTC!$B:$B,$L921)</f>
        <v>26040.881255114</v>
      </c>
      <c r="P921" s="8" t="n">
        <f aca="false">INDEX(DailyETH!$B:$B,$L921)</f>
        <v>1652.96844623027</v>
      </c>
      <c r="Q921" s="9" t="n">
        <f aca="false">LN(M921/M920)</f>
        <v>0.000116774580843866</v>
      </c>
      <c r="R921" s="9" t="n">
        <f aca="false">LN(N921/N920)</f>
        <v>0.00164494790754179</v>
      </c>
      <c r="S921" s="9" t="n">
        <f aca="false">LN(O921/O920)</f>
        <v>-0.00329373140458746</v>
      </c>
      <c r="T921" s="9" t="n">
        <f aca="false">LN(P921/P920)</f>
        <v>-0.00221878625086467</v>
      </c>
      <c r="U921" s="9" t="n">
        <f aca="false">M921/M920-1</f>
        <v>0.000116781399260635</v>
      </c>
      <c r="V921" s="9" t="n">
        <f aca="false">O921/O920-1</f>
        <v>-0.0032883130218363</v>
      </c>
    </row>
    <row r="922" customFormat="false" ht="15" hidden="false" customHeight="false" outlineLevel="0" collapsed="false">
      <c r="A922" s="5" t="n">
        <v>45166</v>
      </c>
      <c r="B922" s="6" t="n">
        <v>4433.31</v>
      </c>
      <c r="C922" s="9" t="n">
        <f aca="false">B922/B921-1</f>
        <v>0.00626459753365527</v>
      </c>
      <c r="D922" s="9" t="n">
        <f aca="false">LN(B922/B921)</f>
        <v>0.00624505651115688</v>
      </c>
      <c r="E922" s="9" t="n">
        <f aca="false">B922/B917-1</f>
        <v>0.00762312575430069</v>
      </c>
      <c r="F922" s="9" t="n">
        <f aca="false">B922/B901-1</f>
        <v>-0.0324994598699758</v>
      </c>
      <c r="G922" s="0" t="n">
        <f aca="false">MAX(G921,B922)</f>
        <v>4796.56</v>
      </c>
      <c r="H922" s="9" t="n">
        <f aca="false">B922/G922-1</f>
        <v>-0.0757313574728555</v>
      </c>
      <c r="I922" s="0" t="n">
        <f aca="false">IF(AND($A922&gt;=CrashTest!$B$3,$A922&lt;=CrashTest!$C$3),1,IF(AND($A922&gt;=CrashTest!$B$4,$A922&lt;=CrashTest!$C$4),2,IF(AND($A922&gt;=CrashTest!$B$5,$A922&lt;=CrashTest!$C$5),3,IF(AND($A922&gt;=CrashTest!$B$6,$A922&lt;=CrashTest!$C$6),4,IF(AND($A922&gt;=CrashTest!$B$7,$A922&lt;=CrashTest!$C$7),5,0)))))</f>
        <v>0</v>
      </c>
      <c r="J922" s="0" t="str">
        <f aca="false">IF(I922=0,"",IF(I921=I922,MAX(J921,B922),B922))</f>
        <v/>
      </c>
      <c r="K922" s="9" t="str">
        <f aca="false">IF(I922=0,"",B922/J922-1)</f>
        <v/>
      </c>
      <c r="L922" s="0" t="n">
        <f aca="false">MATCH($A922,DailyBTC!$A:$A,0)</f>
        <v>1338</v>
      </c>
      <c r="M922" s="8" t="n">
        <f aca="false">INDEX(DailyBTC!$F:$F,$L922)</f>
        <v>4750.2360109195</v>
      </c>
      <c r="N922" s="8" t="n">
        <f aca="false">INDEX(DailyETH!$F:$F,$L922)</f>
        <v>222.04528218389</v>
      </c>
      <c r="O922" s="8" t="n">
        <f aca="false">INDEX(DailyBTC!$B:$B,$L922)</f>
        <v>26103.2765730567</v>
      </c>
      <c r="P922" s="8" t="n">
        <f aca="false">INDEX(DailyETH!$B:$B,$L922)</f>
        <v>1652.81391934541</v>
      </c>
      <c r="Q922" s="9" t="n">
        <f aca="false">LN(M922/M921)</f>
        <v>-0.00320324635349081</v>
      </c>
      <c r="R922" s="9" t="n">
        <f aca="false">LN(N922/N921)</f>
        <v>-0.0049395525421137</v>
      </c>
      <c r="S922" s="9" t="n">
        <f aca="false">LN(O922/O921)</f>
        <v>0.00239318651681946</v>
      </c>
      <c r="T922" s="9" t="n">
        <f aca="false">LN(P922/P921)</f>
        <v>-9.34888434166464E-005</v>
      </c>
      <c r="U922" s="9" t="n">
        <f aca="false">M922/M921-1</f>
        <v>-0.00319812143347775</v>
      </c>
      <c r="V922" s="9" t="n">
        <f aca="false">O922/O921-1</f>
        <v>0.00239605247347185</v>
      </c>
    </row>
    <row r="923" customFormat="false" ht="15" hidden="false" customHeight="false" outlineLevel="0" collapsed="false">
      <c r="A923" s="5" t="n">
        <v>45167</v>
      </c>
      <c r="B923" s="6" t="n">
        <v>4497.63</v>
      </c>
      <c r="C923" s="9" t="n">
        <f aca="false">B923/B922-1</f>
        <v>0.0145083470364129</v>
      </c>
      <c r="D923" s="9" t="n">
        <f aca="false">LN(B923/B922)</f>
        <v>0.0144041079841508</v>
      </c>
      <c r="E923" s="9" t="n">
        <f aca="false">B923/B918-1</f>
        <v>0.0250891727729599</v>
      </c>
      <c r="F923" s="9" t="n">
        <f aca="false">B923/B902-1</f>
        <v>-0.0199021128970398</v>
      </c>
      <c r="G923" s="0" t="n">
        <f aca="false">MAX(G922,B923)</f>
        <v>4796.56</v>
      </c>
      <c r="H923" s="9" t="n">
        <f aca="false">B923/G923-1</f>
        <v>-0.0623217472521974</v>
      </c>
      <c r="I923" s="0" t="n">
        <f aca="false">IF(AND($A923&gt;=CrashTest!$B$3,$A923&lt;=CrashTest!$C$3),1,IF(AND($A923&gt;=CrashTest!$B$4,$A923&lt;=CrashTest!$C$4),2,IF(AND($A923&gt;=CrashTest!$B$5,$A923&lt;=CrashTest!$C$5),3,IF(AND($A923&gt;=CrashTest!$B$6,$A923&lt;=CrashTest!$C$6),4,IF(AND($A923&gt;=CrashTest!$B$7,$A923&lt;=CrashTest!$C$7),5,0)))))</f>
        <v>0</v>
      </c>
      <c r="J923" s="0" t="str">
        <f aca="false">IF(I923=0,"",IF(I922=I923,MAX(J922,B923),B923))</f>
        <v/>
      </c>
      <c r="K923" s="9" t="str">
        <f aca="false">IF(I923=0,"",B923/J923-1)</f>
        <v/>
      </c>
      <c r="L923" s="0" t="n">
        <f aca="false">MATCH($A923,DailyBTC!$A:$A,0)</f>
        <v>1339</v>
      </c>
      <c r="M923" s="8" t="n">
        <f aca="false">INDEX(DailyBTC!$F:$F,$L923)</f>
        <v>4863.18950184596</v>
      </c>
      <c r="N923" s="8" t="n">
        <f aca="false">INDEX(DailyETH!$F:$F,$L923)</f>
        <v>225.297753952281</v>
      </c>
      <c r="O923" s="8" t="n">
        <f aca="false">INDEX(DailyBTC!$B:$B,$L923)</f>
        <v>27672.2221306254</v>
      </c>
      <c r="P923" s="8" t="n">
        <f aca="false">INDEX(DailyETH!$B:$B,$L923)</f>
        <v>1726.95467679719</v>
      </c>
      <c r="Q923" s="9" t="n">
        <f aca="false">LN(M923/M922)</f>
        <v>0.0235001954358237</v>
      </c>
      <c r="R923" s="9" t="n">
        <f aca="false">LN(N923/N922)</f>
        <v>0.0145415433726327</v>
      </c>
      <c r="S923" s="9" t="n">
        <f aca="false">LN(O923/O922)</f>
        <v>0.0583682532261723</v>
      </c>
      <c r="T923" s="9" t="n">
        <f aca="false">LN(P923/P922)</f>
        <v>0.0438803139040348</v>
      </c>
      <c r="U923" s="9" t="n">
        <f aca="false">M923/M922-1</f>
        <v>0.0237785008296043</v>
      </c>
      <c r="V923" s="9" t="n">
        <f aca="false">O923/O922-1</f>
        <v>0.0601053110393097</v>
      </c>
    </row>
    <row r="924" customFormat="false" ht="15" hidden="false" customHeight="false" outlineLevel="0" collapsed="false">
      <c r="A924" s="5" t="n">
        <v>45168</v>
      </c>
      <c r="B924" s="6" t="n">
        <v>4514.87</v>
      </c>
      <c r="C924" s="9" t="n">
        <f aca="false">B924/B923-1</f>
        <v>0.00383312989285467</v>
      </c>
      <c r="D924" s="9" t="n">
        <f aca="false">LN(B924/B923)</f>
        <v>0.00382580216990696</v>
      </c>
      <c r="E924" s="9" t="n">
        <f aca="false">B924/B919-1</f>
        <v>0.0177772367510443</v>
      </c>
      <c r="F924" s="9" t="n">
        <f aca="false">B924/B903-1</f>
        <v>-0.0135162004313123</v>
      </c>
      <c r="G924" s="0" t="n">
        <f aca="false">MAX(G923,B924)</f>
        <v>4796.56</v>
      </c>
      <c r="H924" s="9" t="n">
        <f aca="false">B924/G924-1</f>
        <v>-0.0587275047117102</v>
      </c>
      <c r="I924" s="0" t="n">
        <f aca="false">IF(AND($A924&gt;=CrashTest!$B$3,$A924&lt;=CrashTest!$C$3),1,IF(AND($A924&gt;=CrashTest!$B$4,$A924&lt;=CrashTest!$C$4),2,IF(AND($A924&gt;=CrashTest!$B$5,$A924&lt;=CrashTest!$C$5),3,IF(AND($A924&gt;=CrashTest!$B$6,$A924&lt;=CrashTest!$C$6),4,IF(AND($A924&gt;=CrashTest!$B$7,$A924&lt;=CrashTest!$C$7),5,0)))))</f>
        <v>0</v>
      </c>
      <c r="J924" s="0" t="str">
        <f aca="false">IF(I924=0,"",IF(I923=I924,MAX(J923,B924),B924))</f>
        <v/>
      </c>
      <c r="K924" s="9" t="str">
        <f aca="false">IF(I924=0,"",B924/J924-1)</f>
        <v/>
      </c>
      <c r="L924" s="0" t="n">
        <f aca="false">MATCH($A924,DailyBTC!$A:$A,0)</f>
        <v>1340</v>
      </c>
      <c r="M924" s="8" t="n">
        <f aca="false">INDEX(DailyBTC!$F:$F,$L924)</f>
        <v>4842.18610433649</v>
      </c>
      <c r="N924" s="8" t="n">
        <f aca="false">INDEX(DailyETH!$F:$F,$L924)</f>
        <v>224.205747916653</v>
      </c>
      <c r="O924" s="8" t="n">
        <f aca="false">INDEX(DailyBTC!$B:$B,$L924)</f>
        <v>27298.997779661</v>
      </c>
      <c r="P924" s="8" t="n">
        <f aca="false">INDEX(DailyETH!$B:$B,$L924)</f>
        <v>1705.04314114553</v>
      </c>
      <c r="Q924" s="9" t="n">
        <f aca="false">LN(M924/M923)</f>
        <v>-0.00432820555337957</v>
      </c>
      <c r="R924" s="9" t="n">
        <f aca="false">LN(N924/N923)</f>
        <v>-0.00485873048534604</v>
      </c>
      <c r="S924" s="9" t="n">
        <f aca="false">LN(O924/O923)</f>
        <v>-0.0135791087237027</v>
      </c>
      <c r="T924" s="9" t="n">
        <f aca="false">LN(P924/P923)</f>
        <v>-0.0127691417873741</v>
      </c>
      <c r="U924" s="9" t="n">
        <f aca="false">M924/M923-1</f>
        <v>-0.0043188523707548</v>
      </c>
      <c r="V924" s="9" t="n">
        <f aca="false">O924/O923-1</f>
        <v>-0.0134873285275975</v>
      </c>
    </row>
    <row r="925" customFormat="false" ht="15" hidden="false" customHeight="false" outlineLevel="0" collapsed="false">
      <c r="A925" s="5" t="n">
        <v>45169</v>
      </c>
      <c r="B925" s="6" t="n">
        <v>4507.66</v>
      </c>
      <c r="C925" s="9" t="n">
        <f aca="false">B925/B924-1</f>
        <v>-0.00159694520550979</v>
      </c>
      <c r="D925" s="9" t="n">
        <f aca="false">LN(B925/B924)</f>
        <v>-0.00159822168166048</v>
      </c>
      <c r="E925" s="9" t="n">
        <f aca="false">B925/B920-1</f>
        <v>0.0300138701326003</v>
      </c>
      <c r="F925" s="9" t="n">
        <f aca="false">B925/B904-1</f>
        <v>-0.00126955569981779</v>
      </c>
      <c r="G925" s="0" t="n">
        <f aca="false">MAX(G924,B925)</f>
        <v>4796.56</v>
      </c>
      <c r="H925" s="9" t="n">
        <f aca="false">B925/G925-1</f>
        <v>-0.060230665310139</v>
      </c>
      <c r="I925" s="0" t="n">
        <f aca="false">IF(AND($A925&gt;=CrashTest!$B$3,$A925&lt;=CrashTest!$C$3),1,IF(AND($A925&gt;=CrashTest!$B$4,$A925&lt;=CrashTest!$C$4),2,IF(AND($A925&gt;=CrashTest!$B$5,$A925&lt;=CrashTest!$C$5),3,IF(AND($A925&gt;=CrashTest!$B$6,$A925&lt;=CrashTest!$C$6),4,IF(AND($A925&gt;=CrashTest!$B$7,$A925&lt;=CrashTest!$C$7),5,0)))))</f>
        <v>0</v>
      </c>
      <c r="J925" s="0" t="str">
        <f aca="false">IF(I925=0,"",IF(I924=I925,MAX(J924,B925),B925))</f>
        <v/>
      </c>
      <c r="K925" s="9" t="str">
        <f aca="false">IF(I925=0,"",B925/J925-1)</f>
        <v/>
      </c>
      <c r="L925" s="0" t="n">
        <f aca="false">MATCH($A925,DailyBTC!$A:$A,0)</f>
        <v>1341</v>
      </c>
      <c r="M925" s="8" t="n">
        <f aca="false">INDEX(DailyBTC!$F:$F,$L925)</f>
        <v>4786.14308387411</v>
      </c>
      <c r="N925" s="8" t="n">
        <f aca="false">INDEX(DailyETH!$F:$F,$L925)</f>
        <v>222.20552902992</v>
      </c>
      <c r="O925" s="8" t="n">
        <f aca="false">INDEX(DailyBTC!$B:$B,$L925)</f>
        <v>25954.8665935126</v>
      </c>
      <c r="P925" s="8" t="n">
        <f aca="false">INDEX(DailyETH!$B:$B,$L925)</f>
        <v>1645.67690531853</v>
      </c>
      <c r="Q925" s="9" t="n">
        <f aca="false">LN(M925/M924)</f>
        <v>-0.0116414078266404</v>
      </c>
      <c r="R925" s="9" t="n">
        <f aca="false">LN(N925/N924)</f>
        <v>-0.00896138774214156</v>
      </c>
      <c r="S925" s="9" t="n">
        <f aca="false">LN(O925/O924)</f>
        <v>-0.0504908607980758</v>
      </c>
      <c r="T925" s="9" t="n">
        <f aca="false">LN(P925/P924)</f>
        <v>-0.0354386209676957</v>
      </c>
      <c r="U925" s="9" t="n">
        <f aca="false">M925/M924-1</f>
        <v>-0.011573908820271</v>
      </c>
      <c r="V925" s="9" t="n">
        <f aca="false">O925/O924-1</f>
        <v>-0.0492373821558327</v>
      </c>
    </row>
    <row r="926" customFormat="false" ht="15" hidden="false" customHeight="false" outlineLevel="0" collapsed="false">
      <c r="A926" s="5" t="n">
        <v>45170</v>
      </c>
      <c r="B926" s="6" t="n">
        <v>4515.77</v>
      </c>
      <c r="C926" s="9" t="n">
        <f aca="false">B926/B925-1</f>
        <v>0.00179915965268029</v>
      </c>
      <c r="D926" s="9" t="n">
        <f aca="false">LN(B926/B925)</f>
        <v>0.00179754310361518</v>
      </c>
      <c r="E926" s="9" t="n">
        <f aca="false">B926/B921-1</f>
        <v>0.0249812175563078</v>
      </c>
      <c r="F926" s="9" t="n">
        <f aca="false">B926/B905-1</f>
        <v>0.00308314952164546</v>
      </c>
      <c r="G926" s="0" t="n">
        <f aca="false">MAX(G925,B926)</f>
        <v>4796.56</v>
      </c>
      <c r="H926" s="9" t="n">
        <f aca="false">B926/G926-1</f>
        <v>-0.0585398702403389</v>
      </c>
      <c r="I926" s="0" t="n">
        <f aca="false">IF(AND($A926&gt;=CrashTest!$B$3,$A926&lt;=CrashTest!$C$3),1,IF(AND($A926&gt;=CrashTest!$B$4,$A926&lt;=CrashTest!$C$4),2,IF(AND($A926&gt;=CrashTest!$B$5,$A926&lt;=CrashTest!$C$5),3,IF(AND($A926&gt;=CrashTest!$B$6,$A926&lt;=CrashTest!$C$6),4,IF(AND($A926&gt;=CrashTest!$B$7,$A926&lt;=CrashTest!$C$7),5,0)))))</f>
        <v>0</v>
      </c>
      <c r="J926" s="0" t="str">
        <f aca="false">IF(I926=0,"",IF(I925=I926,MAX(J925,B926),B926))</f>
        <v/>
      </c>
      <c r="K926" s="9" t="str">
        <f aca="false">IF(I926=0,"",B926/J926-1)</f>
        <v/>
      </c>
      <c r="L926" s="0" t="n">
        <f aca="false">MATCH($A926,DailyBTC!$A:$A,0)</f>
        <v>1342</v>
      </c>
      <c r="M926" s="8" t="n">
        <f aca="false">INDEX(DailyBTC!$F:$F,$L926)</f>
        <v>4765.62787882499</v>
      </c>
      <c r="N926" s="8" t="n">
        <f aca="false">INDEX(DailyETH!$F:$F,$L926)</f>
        <v>221.286674523529</v>
      </c>
      <c r="O926" s="8" t="n">
        <f aca="false">INDEX(DailyBTC!$B:$B,$L926)</f>
        <v>25802.7885298071</v>
      </c>
      <c r="P926" s="8" t="n">
        <f aca="false">INDEX(DailyETH!$B:$B,$L926)</f>
        <v>1628.75344476914</v>
      </c>
      <c r="Q926" s="9" t="n">
        <f aca="false">LN(M926/M925)</f>
        <v>-0.00429558804852023</v>
      </c>
      <c r="R926" s="9" t="n">
        <f aca="false">LN(N926/N925)</f>
        <v>-0.0041437293093034</v>
      </c>
      <c r="S926" s="9" t="n">
        <f aca="false">LN(O926/O925)</f>
        <v>-0.00587656071349395</v>
      </c>
      <c r="T926" s="9" t="n">
        <f aca="false">LN(P926/P925)</f>
        <v>-0.0103368277404298</v>
      </c>
      <c r="U926" s="9" t="n">
        <f aca="false">M926/M925-1</f>
        <v>-0.0042863752064245</v>
      </c>
      <c r="V926" s="9" t="n">
        <f aca="false">O926/O925-1</f>
        <v>-0.00585932750444229</v>
      </c>
    </row>
    <row r="927" customFormat="false" ht="15" hidden="false" customHeight="false" outlineLevel="0" collapsed="false">
      <c r="A927" s="5" t="n">
        <v>45174</v>
      </c>
      <c r="B927" s="6" t="n">
        <v>4496.83</v>
      </c>
      <c r="C927" s="9" t="n">
        <f aca="false">B927/B926-1</f>
        <v>-0.00419419058100845</v>
      </c>
      <c r="D927" s="9" t="n">
        <f aca="false">LN(B927/B926)</f>
        <v>-0.00420301086961027</v>
      </c>
      <c r="E927" s="9" t="n">
        <f aca="false">B927/B922-1</f>
        <v>0.0143278949588455</v>
      </c>
      <c r="F927" s="9" t="n">
        <f aca="false">B927/B906-1</f>
        <v>0.00419827468775336</v>
      </c>
      <c r="G927" s="0" t="n">
        <f aca="false">MAX(G926,B927)</f>
        <v>4796.56</v>
      </c>
      <c r="H927" s="9" t="n">
        <f aca="false">B927/G927-1</f>
        <v>-0.0624885334489719</v>
      </c>
      <c r="I927" s="0" t="n">
        <f aca="false">IF(AND($A927&gt;=CrashTest!$B$3,$A927&lt;=CrashTest!$C$3),1,IF(AND($A927&gt;=CrashTest!$B$4,$A927&lt;=CrashTest!$C$4),2,IF(AND($A927&gt;=CrashTest!$B$5,$A927&lt;=CrashTest!$C$5),3,IF(AND($A927&gt;=CrashTest!$B$6,$A927&lt;=CrashTest!$C$6),4,IF(AND($A927&gt;=CrashTest!$B$7,$A927&lt;=CrashTest!$C$7),5,0)))))</f>
        <v>0</v>
      </c>
      <c r="J927" s="0" t="str">
        <f aca="false">IF(I927=0,"",IF(I926=I927,MAX(J926,B927),B927))</f>
        <v/>
      </c>
      <c r="K927" s="9" t="str">
        <f aca="false">IF(I927=0,"",B927/J927-1)</f>
        <v/>
      </c>
      <c r="L927" s="0" t="n">
        <f aca="false">MATCH($A927,DailyBTC!$A:$A,0)</f>
        <v>1346</v>
      </c>
      <c r="M927" s="8" t="n">
        <f aca="false">INDEX(DailyBTC!$F:$F,$L927)</f>
        <v>4726.52298742315</v>
      </c>
      <c r="N927" s="8" t="n">
        <f aca="false">INDEX(DailyETH!$F:$F,$L927)</f>
        <v>218.959887432849</v>
      </c>
      <c r="O927" s="8" t="n">
        <f aca="false">INDEX(DailyBTC!$B:$B,$L927)</f>
        <v>25782.3622200468</v>
      </c>
      <c r="P927" s="8" t="n">
        <f aca="false">INDEX(DailyETH!$B:$B,$L927)</f>
        <v>1632.72254324956</v>
      </c>
      <c r="Q927" s="9" t="n">
        <f aca="false">LN(M927/M926)</f>
        <v>-0.00823946293826645</v>
      </c>
      <c r="R927" s="9" t="n">
        <f aca="false">LN(N927/N926)</f>
        <v>-0.0105704800764624</v>
      </c>
      <c r="S927" s="9" t="n">
        <f aca="false">LN(O927/O926)</f>
        <v>-0.000791945376952679</v>
      </c>
      <c r="T927" s="9" t="n">
        <f aca="false">LN(P927/P926)</f>
        <v>0.00243392896615852</v>
      </c>
      <c r="U927" s="9" t="n">
        <f aca="false">M927/M926-1</f>
        <v>-0.0082056115995961</v>
      </c>
      <c r="V927" s="9" t="n">
        <f aca="false">O927/O926-1</f>
        <v>-0.000791631870977971</v>
      </c>
    </row>
    <row r="928" customFormat="false" ht="15" hidden="false" customHeight="false" outlineLevel="0" collapsed="false">
      <c r="A928" s="5" t="n">
        <v>45175</v>
      </c>
      <c r="B928" s="6" t="n">
        <v>4465.48</v>
      </c>
      <c r="C928" s="9" t="n">
        <f aca="false">B928/B927-1</f>
        <v>-0.00697157775588586</v>
      </c>
      <c r="D928" s="9" t="n">
        <f aca="false">LN(B928/B927)</f>
        <v>-0.00699599274425287</v>
      </c>
      <c r="E928" s="9" t="n">
        <f aca="false">B928/B923-1</f>
        <v>-0.00714820916793968</v>
      </c>
      <c r="F928" s="9" t="n">
        <f aca="false">B928/B907-1</f>
        <v>-0.0117208594116553</v>
      </c>
      <c r="G928" s="0" t="n">
        <f aca="false">MAX(G927,B928)</f>
        <v>4796.56</v>
      </c>
      <c r="H928" s="9" t="n">
        <f aca="false">B928/G928-1</f>
        <v>-0.069024467535067</v>
      </c>
      <c r="I928" s="0" t="n">
        <f aca="false">IF(AND($A928&gt;=CrashTest!$B$3,$A928&lt;=CrashTest!$C$3),1,IF(AND($A928&gt;=CrashTest!$B$4,$A928&lt;=CrashTest!$C$4),2,IF(AND($A928&gt;=CrashTest!$B$5,$A928&lt;=CrashTest!$C$5),3,IF(AND($A928&gt;=CrashTest!$B$6,$A928&lt;=CrashTest!$C$6),4,IF(AND($A928&gt;=CrashTest!$B$7,$A928&lt;=CrashTest!$C$7),5,0)))))</f>
        <v>0</v>
      </c>
      <c r="J928" s="0" t="str">
        <f aca="false">IF(I928=0,"",IF(I927=I928,MAX(J927,B928),B928))</f>
        <v/>
      </c>
      <c r="K928" s="9" t="str">
        <f aca="false">IF(I928=0,"",B928/J928-1)</f>
        <v/>
      </c>
      <c r="L928" s="0" t="n">
        <f aca="false">MATCH($A928,DailyBTC!$A:$A,0)</f>
        <v>1347</v>
      </c>
      <c r="M928" s="8" t="n">
        <f aca="false">INDEX(DailyBTC!$F:$F,$L928)</f>
        <v>4727.54480834217</v>
      </c>
      <c r="N928" s="8" t="n">
        <f aca="false">INDEX(DailyETH!$F:$F,$L928)</f>
        <v>219.254724497095</v>
      </c>
      <c r="O928" s="8" t="n">
        <f aca="false">INDEX(DailyBTC!$B:$B,$L928)</f>
        <v>25754.7902676797</v>
      </c>
      <c r="P928" s="8" t="n">
        <f aca="false">INDEX(DailyETH!$B:$B,$L928)</f>
        <v>1632.395921391</v>
      </c>
      <c r="Q928" s="9" t="n">
        <f aca="false">LN(M928/M927)</f>
        <v>0.000216165347038796</v>
      </c>
      <c r="R928" s="9" t="n">
        <f aca="false">LN(N928/N927)</f>
        <v>0.00134562883439937</v>
      </c>
      <c r="S928" s="9" t="n">
        <f aca="false">LN(O928/O927)</f>
        <v>-0.00106998363963484</v>
      </c>
      <c r="T928" s="9" t="n">
        <f aca="false">LN(P928/P927)</f>
        <v>-0.00020006738694877</v>
      </c>
      <c r="U928" s="9" t="n">
        <f aca="false">M928/M927-1</f>
        <v>0.000216188712450993</v>
      </c>
      <c r="V928" s="9" t="n">
        <f aca="false">O928/O927-1</f>
        <v>-0.00106941141125017</v>
      </c>
    </row>
    <row r="929" customFormat="false" ht="15" hidden="false" customHeight="false" outlineLevel="0" collapsed="false">
      <c r="A929" s="5" t="n">
        <v>45176</v>
      </c>
      <c r="B929" s="6" t="n">
        <v>4451.14</v>
      </c>
      <c r="C929" s="9" t="n">
        <f aca="false">B929/B928-1</f>
        <v>-0.00321130091277966</v>
      </c>
      <c r="D929" s="9" t="n">
        <f aca="false">LN(B929/B928)</f>
        <v>-0.0032164682050082</v>
      </c>
      <c r="E929" s="9" t="n">
        <f aca="false">B929/B924-1</f>
        <v>-0.0141155780786599</v>
      </c>
      <c r="F929" s="9" t="n">
        <f aca="false">B929/B908-1</f>
        <v>-0.0107214771813005</v>
      </c>
      <c r="G929" s="0" t="n">
        <f aca="false">MAX(G928,B929)</f>
        <v>4796.56</v>
      </c>
      <c r="H929" s="9" t="n">
        <f aca="false">B929/G929-1</f>
        <v>-0.0720141101122471</v>
      </c>
      <c r="I929" s="0" t="n">
        <f aca="false">IF(AND($A929&gt;=CrashTest!$B$3,$A929&lt;=CrashTest!$C$3),1,IF(AND($A929&gt;=CrashTest!$B$4,$A929&lt;=CrashTest!$C$4),2,IF(AND($A929&gt;=CrashTest!$B$5,$A929&lt;=CrashTest!$C$5),3,IF(AND($A929&gt;=CrashTest!$B$6,$A929&lt;=CrashTest!$C$6),4,IF(AND($A929&gt;=CrashTest!$B$7,$A929&lt;=CrashTest!$C$7),5,0)))))</f>
        <v>0</v>
      </c>
      <c r="J929" s="0" t="str">
        <f aca="false">IF(I929=0,"",IF(I928=I929,MAX(J928,B929),B929))</f>
        <v/>
      </c>
      <c r="K929" s="9" t="str">
        <f aca="false">IF(I929=0,"",B929/J929-1)</f>
        <v/>
      </c>
      <c r="L929" s="0" t="n">
        <f aca="false">MATCH($A929,DailyBTC!$A:$A,0)</f>
        <v>1348</v>
      </c>
      <c r="M929" s="8" t="n">
        <f aca="false">INDEX(DailyBTC!$F:$F,$L929)</f>
        <v>4714.02166792661</v>
      </c>
      <c r="N929" s="8" t="n">
        <f aca="false">INDEX(DailyETH!$F:$F,$L929)</f>
        <v>218.764729224113</v>
      </c>
      <c r="O929" s="8" t="n">
        <f aca="false">INDEX(DailyBTC!$B:$B,$L929)</f>
        <v>26210.6045637054</v>
      </c>
      <c r="P929" s="8" t="n">
        <f aca="false">INDEX(DailyETH!$B:$B,$L929)</f>
        <v>1646.08132933957</v>
      </c>
      <c r="Q929" s="9" t="n">
        <f aca="false">LN(M929/M928)</f>
        <v>-0.00286459872883202</v>
      </c>
      <c r="R929" s="9" t="n">
        <f aca="false">LN(N929/N928)</f>
        <v>-0.00223732290067114</v>
      </c>
      <c r="S929" s="9" t="n">
        <f aca="false">LN(O929/O928)</f>
        <v>0.0175434435948616</v>
      </c>
      <c r="T929" s="9" t="n">
        <f aca="false">LN(P929/P928)</f>
        <v>0.00834868531447782</v>
      </c>
      <c r="U929" s="9" t="n">
        <f aca="false">M929/M928-1</f>
        <v>-0.0028604996808701</v>
      </c>
      <c r="V929" s="9" t="n">
        <f aca="false">O929/O928-1</f>
        <v>0.0176982336601559</v>
      </c>
    </row>
    <row r="930" customFormat="false" ht="15" hidden="false" customHeight="false" outlineLevel="0" collapsed="false">
      <c r="A930" s="5" t="n">
        <v>45177</v>
      </c>
      <c r="B930" s="6" t="n">
        <v>4457.49</v>
      </c>
      <c r="C930" s="9" t="n">
        <f aca="false">B930/B929-1</f>
        <v>0.00142660082585566</v>
      </c>
      <c r="D930" s="9" t="n">
        <f aca="false">LN(B930/B929)</f>
        <v>0.00142558419766438</v>
      </c>
      <c r="E930" s="9" t="n">
        <f aca="false">B930/B925-1</f>
        <v>-0.011129943252153</v>
      </c>
      <c r="F930" s="9" t="n">
        <f aca="false">B930/B909-1</f>
        <v>-0.0022875253765352</v>
      </c>
      <c r="G930" s="0" t="n">
        <f aca="false">MAX(G929,B930)</f>
        <v>4796.56</v>
      </c>
      <c r="H930" s="9" t="n">
        <f aca="false">B930/G930-1</f>
        <v>-0.0706902446753508</v>
      </c>
      <c r="I930" s="0" t="n">
        <f aca="false">IF(AND($A930&gt;=CrashTest!$B$3,$A930&lt;=CrashTest!$C$3),1,IF(AND($A930&gt;=CrashTest!$B$4,$A930&lt;=CrashTest!$C$4),2,IF(AND($A930&gt;=CrashTest!$B$5,$A930&lt;=CrashTest!$C$5),3,IF(AND($A930&gt;=CrashTest!$B$6,$A930&lt;=CrashTest!$C$6),4,IF(AND($A930&gt;=CrashTest!$B$7,$A930&lt;=CrashTest!$C$7),5,0)))))</f>
        <v>0</v>
      </c>
      <c r="J930" s="0" t="str">
        <f aca="false">IF(I930=0,"",IF(I929=I930,MAX(J929,B930),B930))</f>
        <v/>
      </c>
      <c r="K930" s="9" t="str">
        <f aca="false">IF(I930=0,"",B930/J930-1)</f>
        <v/>
      </c>
      <c r="L930" s="0" t="n">
        <f aca="false">MATCH($A930,DailyBTC!$A:$A,0)</f>
        <v>1349</v>
      </c>
      <c r="M930" s="8" t="n">
        <f aca="false">INDEX(DailyBTC!$F:$F,$L930)</f>
        <v>4723.00829384169</v>
      </c>
      <c r="N930" s="8" t="n">
        <f aca="false">INDEX(DailyETH!$F:$F,$L930)</f>
        <v>219.131034068094</v>
      </c>
      <c r="O930" s="8" t="n">
        <f aca="false">INDEX(DailyBTC!$B:$B,$L930)</f>
        <v>25904.6982127411</v>
      </c>
      <c r="P930" s="8" t="n">
        <f aca="false">INDEX(DailyETH!$B:$B,$L930)</f>
        <v>1636.38499357101</v>
      </c>
      <c r="Q930" s="9" t="n">
        <f aca="false">LN(M930/M929)</f>
        <v>0.00190454595734361</v>
      </c>
      <c r="R930" s="9" t="n">
        <f aca="false">LN(N930/N929)</f>
        <v>0.00167302340021537</v>
      </c>
      <c r="S930" s="9" t="n">
        <f aca="false">LN(O930/O929)</f>
        <v>-0.011739732785846</v>
      </c>
      <c r="T930" s="9" t="n">
        <f aca="false">LN(P930/P929)</f>
        <v>-0.00590797468623386</v>
      </c>
      <c r="U930" s="9" t="n">
        <f aca="false">M930/M929-1</f>
        <v>0.00190636075693562</v>
      </c>
      <c r="V930" s="9" t="n">
        <f aca="false">O930/O929-1</f>
        <v>-0.0116710909975689</v>
      </c>
    </row>
    <row r="931" customFormat="false" ht="15" hidden="false" customHeight="false" outlineLevel="0" collapsed="false">
      <c r="A931" s="5" t="n">
        <v>45180</v>
      </c>
      <c r="B931" s="6" t="n">
        <v>4487.46</v>
      </c>
      <c r="C931" s="9" t="n">
        <f aca="false">B931/B930-1</f>
        <v>0.00672351480317412</v>
      </c>
      <c r="D931" s="9" t="n">
        <f aca="false">LN(B931/B930)</f>
        <v>0.00670101278298673</v>
      </c>
      <c r="E931" s="9" t="n">
        <f aca="false">B931/B926-1</f>
        <v>-0.00626914125387268</v>
      </c>
      <c r="F931" s="9" t="n">
        <f aca="false">B931/B910-1</f>
        <v>0.00416887641731734</v>
      </c>
      <c r="G931" s="0" t="n">
        <f aca="false">MAX(G930,B931)</f>
        <v>4796.56</v>
      </c>
      <c r="H931" s="9" t="n">
        <f aca="false">B931/G931-1</f>
        <v>-0.0644420167786914</v>
      </c>
      <c r="I931" s="0" t="n">
        <f aca="false">IF(AND($A931&gt;=CrashTest!$B$3,$A931&lt;=CrashTest!$C$3),1,IF(AND($A931&gt;=CrashTest!$B$4,$A931&lt;=CrashTest!$C$4),2,IF(AND($A931&gt;=CrashTest!$B$5,$A931&lt;=CrashTest!$C$5),3,IF(AND($A931&gt;=CrashTest!$B$6,$A931&lt;=CrashTest!$C$6),4,IF(AND($A931&gt;=CrashTest!$B$7,$A931&lt;=CrashTest!$C$7),5,0)))))</f>
        <v>0</v>
      </c>
      <c r="J931" s="0" t="str">
        <f aca="false">IF(I931=0,"",IF(I930=I931,MAX(J930,B931),B931))</f>
        <v/>
      </c>
      <c r="K931" s="9" t="str">
        <f aca="false">IF(I931=0,"",B931/J931-1)</f>
        <v/>
      </c>
      <c r="L931" s="0" t="n">
        <f aca="false">MATCH($A931,DailyBTC!$A:$A,0)</f>
        <v>1352</v>
      </c>
      <c r="M931" s="8" t="n">
        <f aca="false">INDEX(DailyBTC!$F:$F,$L931)</f>
        <v>4721.85954175226</v>
      </c>
      <c r="N931" s="8" t="n">
        <f aca="false">INDEX(DailyETH!$F:$F,$L931)</f>
        <v>219.494492667959</v>
      </c>
      <c r="O931" s="8" t="n">
        <f aca="false">INDEX(DailyBTC!$B:$B,$L931)</f>
        <v>25135.0393781414</v>
      </c>
      <c r="P931" s="8" t="n">
        <f aca="false">INDEX(DailyETH!$B:$B,$L931)</f>
        <v>1549.35964874342</v>
      </c>
      <c r="Q931" s="9" t="n">
        <f aca="false">LN(M931/M930)</f>
        <v>-0.000243254244545317</v>
      </c>
      <c r="R931" s="9" t="n">
        <f aca="false">LN(N931/N930)</f>
        <v>0.00165726188239417</v>
      </c>
      <c r="S931" s="9" t="n">
        <f aca="false">LN(O931/O930)</f>
        <v>-0.0301614866211918</v>
      </c>
      <c r="T931" s="9" t="n">
        <f aca="false">LN(P931/P930)</f>
        <v>-0.054647820912795</v>
      </c>
      <c r="U931" s="9" t="n">
        <f aca="false">M931/M930-1</f>
        <v>-0.000243224660630426</v>
      </c>
      <c r="V931" s="9" t="n">
        <f aca="false">O931/O930-1</f>
        <v>-0.0297111677688315</v>
      </c>
    </row>
    <row r="932" customFormat="false" ht="15" hidden="false" customHeight="false" outlineLevel="0" collapsed="false">
      <c r="A932" s="5" t="n">
        <v>45181</v>
      </c>
      <c r="B932" s="6" t="n">
        <v>4461.9</v>
      </c>
      <c r="C932" s="9" t="n">
        <f aca="false">B932/B931-1</f>
        <v>-0.00569587249802794</v>
      </c>
      <c r="D932" s="9" t="n">
        <f aca="false">LN(B932/B931)</f>
        <v>-0.00571215584112061</v>
      </c>
      <c r="E932" s="9" t="n">
        <f aca="false">B932/B927-1</f>
        <v>-0.00776769413119915</v>
      </c>
      <c r="F932" s="9" t="n">
        <f aca="false">B932/B911-1</f>
        <v>-0.000481625429822774</v>
      </c>
      <c r="G932" s="0" t="n">
        <f aca="false">MAX(G931,B932)</f>
        <v>4796.56</v>
      </c>
      <c r="H932" s="9" t="n">
        <f aca="false">B932/G932-1</f>
        <v>-0.0697708357656321</v>
      </c>
      <c r="I932" s="0" t="n">
        <f aca="false">IF(AND($A932&gt;=CrashTest!$B$3,$A932&lt;=CrashTest!$C$3),1,IF(AND($A932&gt;=CrashTest!$B$4,$A932&lt;=CrashTest!$C$4),2,IF(AND($A932&gt;=CrashTest!$B$5,$A932&lt;=CrashTest!$C$5),3,IF(AND($A932&gt;=CrashTest!$B$6,$A932&lt;=CrashTest!$C$6),4,IF(AND($A932&gt;=CrashTest!$B$7,$A932&lt;=CrashTest!$C$7),5,0)))))</f>
        <v>0</v>
      </c>
      <c r="J932" s="0" t="str">
        <f aca="false">IF(I932=0,"",IF(I931=I932,MAX(J931,B932),B932))</f>
        <v/>
      </c>
      <c r="K932" s="9" t="str">
        <f aca="false">IF(I932=0,"",B932/J932-1)</f>
        <v/>
      </c>
      <c r="L932" s="0" t="n">
        <f aca="false">MATCH($A932,DailyBTC!$A:$A,0)</f>
        <v>1353</v>
      </c>
      <c r="M932" s="8" t="n">
        <f aca="false">INDEX(DailyBTC!$F:$F,$L932)</f>
        <v>4779.18621463275</v>
      </c>
      <c r="N932" s="8" t="n">
        <f aca="false">INDEX(DailyETH!$F:$F,$L932)</f>
        <v>222.026739510244</v>
      </c>
      <c r="O932" s="8" t="n">
        <f aca="false">INDEX(DailyBTC!$B:$B,$L932)</f>
        <v>25859.7018068381</v>
      </c>
      <c r="P932" s="8" t="n">
        <f aca="false">INDEX(DailyETH!$B:$B,$L932)</f>
        <v>1594.0094345412</v>
      </c>
      <c r="Q932" s="9" t="n">
        <f aca="false">LN(M932/M931)</f>
        <v>0.0120675913031441</v>
      </c>
      <c r="R932" s="9" t="n">
        <f aca="false">LN(N932/N931)</f>
        <v>0.0114706810138401</v>
      </c>
      <c r="S932" s="9" t="n">
        <f aca="false">LN(O932/O931)</f>
        <v>0.0284229784101775</v>
      </c>
      <c r="T932" s="9" t="n">
        <f aca="false">LN(P932/P931)</f>
        <v>0.0284107834076406</v>
      </c>
      <c r="U932" s="9" t="n">
        <f aca="false">M932/M931-1</f>
        <v>0.0121406984628791</v>
      </c>
      <c r="V932" s="9" t="n">
        <f aca="false">O932/O931-1</f>
        <v>0.0288307656015412</v>
      </c>
    </row>
    <row r="933" customFormat="false" ht="15" hidden="false" customHeight="false" outlineLevel="0" collapsed="false">
      <c r="A933" s="5" t="n">
        <v>45182</v>
      </c>
      <c r="B933" s="6" t="n">
        <v>4467.44</v>
      </c>
      <c r="C933" s="9" t="n">
        <f aca="false">B933/B932-1</f>
        <v>0.00124162352361101</v>
      </c>
      <c r="D933" s="9" t="n">
        <f aca="false">LN(B933/B932)</f>
        <v>0.00124085334657119</v>
      </c>
      <c r="E933" s="9" t="n">
        <f aca="false">B933/B928-1</f>
        <v>0.000438922579431456</v>
      </c>
      <c r="F933" s="9" t="n">
        <f aca="false">B933/B912-1</f>
        <v>-0.0049624475468405</v>
      </c>
      <c r="G933" s="0" t="n">
        <f aca="false">MAX(G932,B933)</f>
        <v>4796.56</v>
      </c>
      <c r="H933" s="9" t="n">
        <f aca="false">B933/G933-1</f>
        <v>-0.0686158413529698</v>
      </c>
      <c r="I933" s="0" t="n">
        <f aca="false">IF(AND($A933&gt;=CrashTest!$B$3,$A933&lt;=CrashTest!$C$3),1,IF(AND($A933&gt;=CrashTest!$B$4,$A933&lt;=CrashTest!$C$4),2,IF(AND($A933&gt;=CrashTest!$B$5,$A933&lt;=CrashTest!$C$5),3,IF(AND($A933&gt;=CrashTest!$B$6,$A933&lt;=CrashTest!$C$6),4,IF(AND($A933&gt;=CrashTest!$B$7,$A933&lt;=CrashTest!$C$7),5,0)))))</f>
        <v>0</v>
      </c>
      <c r="J933" s="0" t="str">
        <f aca="false">IF(I933=0,"",IF(I932=I933,MAX(J932,B933),B933))</f>
        <v/>
      </c>
      <c r="K933" s="9" t="str">
        <f aca="false">IF(I933=0,"",B933/J933-1)</f>
        <v/>
      </c>
      <c r="L933" s="0" t="n">
        <f aca="false">MATCH($A933,DailyBTC!$A:$A,0)</f>
        <v>1354</v>
      </c>
      <c r="M933" s="8" t="n">
        <f aca="false">INDEX(DailyBTC!$F:$F,$L933)</f>
        <v>4801.76003514384</v>
      </c>
      <c r="N933" s="8" t="n">
        <f aca="false">INDEX(DailyETH!$F:$F,$L933)</f>
        <v>222.469800341344</v>
      </c>
      <c r="O933" s="8" t="n">
        <f aca="false">INDEX(DailyBTC!$B:$B,$L933)</f>
        <v>26226.8667524839</v>
      </c>
      <c r="P933" s="8" t="n">
        <f aca="false">INDEX(DailyETH!$B:$B,$L933)</f>
        <v>1607.7192194623</v>
      </c>
      <c r="Q933" s="9" t="n">
        <f aca="false">LN(M933/M932)</f>
        <v>0.00471224066891711</v>
      </c>
      <c r="R933" s="9" t="n">
        <f aca="false">LN(N933/N932)</f>
        <v>0.00199354072804304</v>
      </c>
      <c r="S933" s="9" t="n">
        <f aca="false">LN(O933/O932)</f>
        <v>0.0140984917027647</v>
      </c>
      <c r="T933" s="9" t="n">
        <f aca="false">LN(P933/P932)</f>
        <v>0.00856404161339473</v>
      </c>
      <c r="U933" s="9" t="n">
        <f aca="false">M933/M932-1</f>
        <v>0.00472336073492596</v>
      </c>
      <c r="V933" s="9" t="n">
        <f aca="false">O933/O932-1</f>
        <v>0.0141983441413354</v>
      </c>
    </row>
    <row r="934" customFormat="false" ht="15" hidden="false" customHeight="false" outlineLevel="0" collapsed="false">
      <c r="A934" s="5" t="n">
        <v>45183</v>
      </c>
      <c r="B934" s="6" t="n">
        <v>4505.1</v>
      </c>
      <c r="C934" s="9" t="n">
        <f aca="false">B934/B933-1</f>
        <v>0.00842988378131571</v>
      </c>
      <c r="D934" s="9" t="n">
        <f aca="false">LN(B934/B933)</f>
        <v>0.00839455074111183</v>
      </c>
      <c r="E934" s="9" t="n">
        <f aca="false">B934/B929-1</f>
        <v>0.012122737096564</v>
      </c>
      <c r="F934" s="9" t="n">
        <f aca="false">B934/B913-1</f>
        <v>0.0151514468685359</v>
      </c>
      <c r="G934" s="0" t="n">
        <f aca="false">MAX(G933,B934)</f>
        <v>4796.56</v>
      </c>
      <c r="H934" s="9" t="n">
        <f aca="false">B934/G934-1</f>
        <v>-0.0607643811398169</v>
      </c>
      <c r="I934" s="0" t="n">
        <f aca="false">IF(AND($A934&gt;=CrashTest!$B$3,$A934&lt;=CrashTest!$C$3),1,IF(AND($A934&gt;=CrashTest!$B$4,$A934&lt;=CrashTest!$C$4),2,IF(AND($A934&gt;=CrashTest!$B$5,$A934&lt;=CrashTest!$C$5),3,IF(AND($A934&gt;=CrashTest!$B$6,$A934&lt;=CrashTest!$C$6),4,IF(AND($A934&gt;=CrashTest!$B$7,$A934&lt;=CrashTest!$C$7),5,0)))))</f>
        <v>0</v>
      </c>
      <c r="J934" s="0" t="str">
        <f aca="false">IF(I934=0,"",IF(I933=I934,MAX(J933,B934),B934))</f>
        <v/>
      </c>
      <c r="K934" s="9" t="str">
        <f aca="false">IF(I934=0,"",B934/J934-1)</f>
        <v/>
      </c>
      <c r="L934" s="0" t="n">
        <f aca="false">MATCH($A934,DailyBTC!$A:$A,0)</f>
        <v>1355</v>
      </c>
      <c r="M934" s="8" t="n">
        <f aca="false">INDEX(DailyBTC!$F:$F,$L934)</f>
        <v>4829.04584100915</v>
      </c>
      <c r="N934" s="8" t="n">
        <f aca="false">INDEX(DailyETH!$F:$F,$L934)</f>
        <v>223.499969276437</v>
      </c>
      <c r="O934" s="8" t="n">
        <f aca="false">INDEX(DailyBTC!$B:$B,$L934)</f>
        <v>26556.056943308</v>
      </c>
      <c r="P934" s="8" t="n">
        <f aca="false">INDEX(DailyETH!$B:$B,$L934)</f>
        <v>1627.52328755114</v>
      </c>
      <c r="Q934" s="9" t="n">
        <f aca="false">LN(M934/M933)</f>
        <v>0.00566637501023829</v>
      </c>
      <c r="R934" s="9" t="n">
        <f aca="false">LN(N934/N933)</f>
        <v>0.00461991299664678</v>
      </c>
      <c r="S934" s="9" t="n">
        <f aca="false">LN(O934/O933)</f>
        <v>0.0124735212054811</v>
      </c>
      <c r="T934" s="9" t="n">
        <f aca="false">LN(P934/P933)</f>
        <v>0.0122428630378094</v>
      </c>
      <c r="U934" s="9" t="n">
        <f aca="false">M934/M933-1</f>
        <v>0.00568245927859801</v>
      </c>
      <c r="V934" s="9" t="n">
        <f aca="false">O934/O933-1</f>
        <v>0.0125516400388515</v>
      </c>
    </row>
    <row r="935" customFormat="false" ht="15" hidden="false" customHeight="false" outlineLevel="0" collapsed="false">
      <c r="A935" s="5" t="n">
        <v>45184</v>
      </c>
      <c r="B935" s="6" t="n">
        <v>4450.32</v>
      </c>
      <c r="C935" s="9" t="n">
        <f aca="false">B935/B934-1</f>
        <v>-0.0121595525071587</v>
      </c>
      <c r="D935" s="9" t="n">
        <f aca="false">LN(B935/B934)</f>
        <v>-0.0122340846671076</v>
      </c>
      <c r="E935" s="9" t="n">
        <f aca="false">B935/B930-1</f>
        <v>-0.00160852856652516</v>
      </c>
      <c r="F935" s="9" t="n">
        <f aca="false">B935/B914-1</f>
        <v>0.0104419968530969</v>
      </c>
      <c r="G935" s="0" t="n">
        <f aca="false">MAX(G934,B935)</f>
        <v>4796.56</v>
      </c>
      <c r="H935" s="9" t="n">
        <f aca="false">B935/G935-1</f>
        <v>-0.0721850659639409</v>
      </c>
      <c r="I935" s="0" t="n">
        <f aca="false">IF(AND($A935&gt;=CrashTest!$B$3,$A935&lt;=CrashTest!$C$3),1,IF(AND($A935&gt;=CrashTest!$B$4,$A935&lt;=CrashTest!$C$4),2,IF(AND($A935&gt;=CrashTest!$B$5,$A935&lt;=CrashTest!$C$5),3,IF(AND($A935&gt;=CrashTest!$B$6,$A935&lt;=CrashTest!$C$6),4,IF(AND($A935&gt;=CrashTest!$B$7,$A935&lt;=CrashTest!$C$7),5,0)))))</f>
        <v>0</v>
      </c>
      <c r="J935" s="0" t="str">
        <f aca="false">IF(I935=0,"",IF(I934=I935,MAX(J934,B935),B935))</f>
        <v/>
      </c>
      <c r="K935" s="9" t="str">
        <f aca="false">IF(I935=0,"",B935/J935-1)</f>
        <v/>
      </c>
      <c r="L935" s="0" t="n">
        <f aca="false">MATCH($A935,DailyBTC!$A:$A,0)</f>
        <v>1356</v>
      </c>
      <c r="M935" s="8" t="n">
        <f aca="false">INDEX(DailyBTC!$F:$F,$L935)</f>
        <v>4848.25189933618</v>
      </c>
      <c r="N935" s="8" t="n">
        <f aca="false">INDEX(DailyETH!$F:$F,$L935)</f>
        <v>224.753701789063</v>
      </c>
      <c r="O935" s="8" t="n">
        <f aca="false">INDEX(DailyBTC!$B:$B,$L935)</f>
        <v>26672.6160818235</v>
      </c>
      <c r="P935" s="8" t="n">
        <f aca="false">INDEX(DailyETH!$B:$B,$L935)</f>
        <v>1643.92288106371</v>
      </c>
      <c r="Q935" s="9" t="n">
        <f aca="false">LN(M935/M934)</f>
        <v>0.00396930714729426</v>
      </c>
      <c r="R935" s="9" t="n">
        <f aca="false">LN(N935/N934)</f>
        <v>0.00559386732469356</v>
      </c>
      <c r="S935" s="9" t="n">
        <f aca="false">LN(O935/O934)</f>
        <v>0.00437956906296846</v>
      </c>
      <c r="T935" s="9" t="n">
        <f aca="false">LN(P935/P934)</f>
        <v>0.0100259824196674</v>
      </c>
      <c r="U935" s="9" t="n">
        <f aca="false">M935/M934-1</f>
        <v>0.00397719528026341</v>
      </c>
      <c r="V935" s="9" t="n">
        <f aca="false">O935/O934-1</f>
        <v>0.00438917339137834</v>
      </c>
    </row>
    <row r="936" customFormat="false" ht="15" hidden="false" customHeight="false" outlineLevel="0" collapsed="false">
      <c r="A936" s="5" t="n">
        <v>45187</v>
      </c>
      <c r="B936" s="6" t="n">
        <v>4453.53</v>
      </c>
      <c r="C936" s="9" t="n">
        <f aca="false">B936/B935-1</f>
        <v>0.000721296446098307</v>
      </c>
      <c r="D936" s="9" t="n">
        <f aca="false">LN(B936/B935)</f>
        <v>0.000721036436838388</v>
      </c>
      <c r="E936" s="9" t="n">
        <f aca="false">B936/B931-1</f>
        <v>-0.00756107018224128</v>
      </c>
      <c r="F936" s="9" t="n">
        <f aca="false">B936/B915-1</f>
        <v>0.0190304688858585</v>
      </c>
      <c r="G936" s="0" t="n">
        <f aca="false">MAX(G935,B936)</f>
        <v>4796.56</v>
      </c>
      <c r="H936" s="9" t="n">
        <f aca="false">B936/G936-1</f>
        <v>-0.0715158363493839</v>
      </c>
      <c r="I936" s="0" t="n">
        <f aca="false">IF(AND($A936&gt;=CrashTest!$B$3,$A936&lt;=CrashTest!$C$3),1,IF(AND($A936&gt;=CrashTest!$B$4,$A936&lt;=CrashTest!$C$4),2,IF(AND($A936&gt;=CrashTest!$B$5,$A936&lt;=CrashTest!$C$5),3,IF(AND($A936&gt;=CrashTest!$B$6,$A936&lt;=CrashTest!$C$6),4,IF(AND($A936&gt;=CrashTest!$B$7,$A936&lt;=CrashTest!$C$7),5,0)))))</f>
        <v>0</v>
      </c>
      <c r="J936" s="0" t="str">
        <f aca="false">IF(I936=0,"",IF(I935=I936,MAX(J935,B936),B936))</f>
        <v/>
      </c>
      <c r="K936" s="9" t="str">
        <f aca="false">IF(I936=0,"",B936/J936-1)</f>
        <v/>
      </c>
      <c r="L936" s="0" t="n">
        <f aca="false">MATCH($A936,DailyBTC!$A:$A,0)</f>
        <v>1359</v>
      </c>
      <c r="M936" s="8" t="n">
        <f aca="false">INDEX(DailyBTC!$F:$F,$L936)</f>
        <v>4847.49531026419</v>
      </c>
      <c r="N936" s="8" t="n">
        <f aca="false">INDEX(DailyETH!$F:$F,$L936)</f>
        <v>224.796846120183</v>
      </c>
      <c r="O936" s="8" t="n">
        <f aca="false">INDEX(DailyBTC!$B:$B,$L936)</f>
        <v>26764.6319064874</v>
      </c>
      <c r="P936" s="8" t="n">
        <f aca="false">INDEX(DailyETH!$B:$B,$L936)</f>
        <v>1637.64761016949</v>
      </c>
      <c r="Q936" s="9" t="n">
        <f aca="false">LN(M936/M935)</f>
        <v>-0.000156066171522215</v>
      </c>
      <c r="R936" s="9" t="n">
        <f aca="false">LN(N936/N935)</f>
        <v>0.000191944293930864</v>
      </c>
      <c r="S936" s="9" t="n">
        <f aca="false">LN(O936/O935)</f>
        <v>0.00344388676711213</v>
      </c>
      <c r="T936" s="9" t="n">
        <f aca="false">LN(P936/P935)</f>
        <v>-0.00382455812553349</v>
      </c>
      <c r="U936" s="9" t="n">
        <f aca="false">M936/M935-1</f>
        <v>-0.000156053993830785</v>
      </c>
      <c r="V936" s="9" t="n">
        <f aca="false">O936/O935-1</f>
        <v>0.00344982375863023</v>
      </c>
    </row>
    <row r="937" customFormat="false" ht="15" hidden="false" customHeight="false" outlineLevel="0" collapsed="false">
      <c r="A937" s="5" t="n">
        <v>45188</v>
      </c>
      <c r="B937" s="6" t="n">
        <v>4443.95</v>
      </c>
      <c r="C937" s="9" t="n">
        <f aca="false">B937/B936-1</f>
        <v>-0.00215110260849261</v>
      </c>
      <c r="D937" s="9" t="n">
        <f aca="false">LN(B937/B936)</f>
        <v>-0.0021534195529619</v>
      </c>
      <c r="E937" s="9" t="n">
        <f aca="false">B937/B932-1</f>
        <v>-0.00402294986440754</v>
      </c>
      <c r="F937" s="9" t="n">
        <f aca="false">B937/B916-1</f>
        <v>0.0169896858143903</v>
      </c>
      <c r="G937" s="0" t="n">
        <f aca="false">MAX(G936,B937)</f>
        <v>4796.56</v>
      </c>
      <c r="H937" s="9" t="n">
        <f aca="false">B937/G937-1</f>
        <v>-0.0735131010557567</v>
      </c>
      <c r="I937" s="0" t="n">
        <f aca="false">IF(AND($A937&gt;=CrashTest!$B$3,$A937&lt;=CrashTest!$C$3),1,IF(AND($A937&gt;=CrashTest!$B$4,$A937&lt;=CrashTest!$C$4),2,IF(AND($A937&gt;=CrashTest!$B$5,$A937&lt;=CrashTest!$C$5),3,IF(AND($A937&gt;=CrashTest!$B$6,$A937&lt;=CrashTest!$C$6),4,IF(AND($A937&gt;=CrashTest!$B$7,$A937&lt;=CrashTest!$C$7),5,0)))))</f>
        <v>0</v>
      </c>
      <c r="J937" s="0" t="str">
        <f aca="false">IF(I937=0,"",IF(I936=I937,MAX(J936,B937),B937))</f>
        <v/>
      </c>
      <c r="K937" s="9" t="str">
        <f aca="false">IF(I937=0,"",B937/J937-1)</f>
        <v/>
      </c>
      <c r="L937" s="0" t="n">
        <f aca="false">MATCH($A937,DailyBTC!$A:$A,0)</f>
        <v>1360</v>
      </c>
      <c r="M937" s="8" t="n">
        <f aca="false">INDEX(DailyBTC!$F:$F,$L937)</f>
        <v>4875.77460276336</v>
      </c>
      <c r="N937" s="8" t="n">
        <f aca="false">INDEX(DailyETH!$F:$F,$L937)</f>
        <v>225.156094267408</v>
      </c>
      <c r="O937" s="8" t="n">
        <f aca="false">INDEX(DailyBTC!$B:$B,$L937)</f>
        <v>27215.0504848042</v>
      </c>
      <c r="P937" s="8" t="n">
        <f aca="false">INDEX(DailyETH!$B:$B,$L937)</f>
        <v>1643.48128784337</v>
      </c>
      <c r="Q937" s="9" t="n">
        <f aca="false">LN(M937/M936)</f>
        <v>0.00581684402253296</v>
      </c>
      <c r="R937" s="9" t="n">
        <f aca="false">LN(N937/N936)</f>
        <v>0.00159682576249769</v>
      </c>
      <c r="S937" s="9" t="n">
        <f aca="false">LN(O937/O936)</f>
        <v>0.0166888359629461</v>
      </c>
      <c r="T937" s="9" t="n">
        <f aca="false">LN(P937/P936)</f>
        <v>0.00355590042462</v>
      </c>
      <c r="U937" s="9" t="n">
        <f aca="false">M937/M936-1</f>
        <v>0.00583379471028866</v>
      </c>
      <c r="V937" s="9" t="n">
        <f aca="false">O937/O936-1</f>
        <v>0.0168288725169288</v>
      </c>
    </row>
    <row r="938" customFormat="false" ht="15" hidden="false" customHeight="false" outlineLevel="0" collapsed="false">
      <c r="A938" s="5" t="n">
        <v>45189</v>
      </c>
      <c r="B938" s="6" t="n">
        <v>4402.2</v>
      </c>
      <c r="C938" s="9" t="n">
        <f aca="false">B938/B937-1</f>
        <v>-0.00939479517096276</v>
      </c>
      <c r="D938" s="9" t="n">
        <f aca="false">LN(B938/B937)</f>
        <v>-0.00943920462311013</v>
      </c>
      <c r="E938" s="9" t="n">
        <f aca="false">B938/B933-1</f>
        <v>-0.0146034417921673</v>
      </c>
      <c r="F938" s="9" t="n">
        <f aca="false">B938/B917-1</f>
        <v>0.00055230159758346</v>
      </c>
      <c r="G938" s="0" t="n">
        <f aca="false">MAX(G937,B938)</f>
        <v>4796.56</v>
      </c>
      <c r="H938" s="9" t="n">
        <f aca="false">B938/G938-1</f>
        <v>-0.0822172556999183</v>
      </c>
      <c r="I938" s="0" t="n">
        <f aca="false">IF(AND($A938&gt;=CrashTest!$B$3,$A938&lt;=CrashTest!$C$3),1,IF(AND($A938&gt;=CrashTest!$B$4,$A938&lt;=CrashTest!$C$4),2,IF(AND($A938&gt;=CrashTest!$B$5,$A938&lt;=CrashTest!$C$5),3,IF(AND($A938&gt;=CrashTest!$B$6,$A938&lt;=CrashTest!$C$6),4,IF(AND($A938&gt;=CrashTest!$B$7,$A938&lt;=CrashTest!$C$7),5,0)))))</f>
        <v>0</v>
      </c>
      <c r="J938" s="0" t="str">
        <f aca="false">IF(I938=0,"",IF(I937=I938,MAX(J937,B938),B938))</f>
        <v/>
      </c>
      <c r="K938" s="9" t="str">
        <f aca="false">IF(I938=0,"",B938/J938-1)</f>
        <v/>
      </c>
      <c r="L938" s="0" t="n">
        <f aca="false">MATCH($A938,DailyBTC!$A:$A,0)</f>
        <v>1361</v>
      </c>
      <c r="M938" s="8" t="n">
        <f aca="false">INDEX(DailyBTC!$F:$F,$L938)</f>
        <v>4878.50337076831</v>
      </c>
      <c r="N938" s="8" t="n">
        <f aca="false">INDEX(DailyETH!$F:$F,$L938)</f>
        <v>224.223080798829</v>
      </c>
      <c r="O938" s="8" t="n">
        <f aca="false">INDEX(DailyBTC!$B:$B,$L938)</f>
        <v>27133.4037235535</v>
      </c>
      <c r="P938" s="8" t="n">
        <f aca="false">INDEX(DailyETH!$B:$B,$L938)</f>
        <v>1622.66867942724</v>
      </c>
      <c r="Q938" s="9" t="n">
        <f aca="false">LN(M938/M937)</f>
        <v>0.000559501807009671</v>
      </c>
      <c r="R938" s="9" t="n">
        <f aca="false">LN(N938/N937)</f>
        <v>-0.00415246126658863</v>
      </c>
      <c r="S938" s="9" t="n">
        <f aca="false">LN(O938/O937)</f>
        <v>-0.00300456834924456</v>
      </c>
      <c r="T938" s="9" t="n">
        <f aca="false">LN(P938/P937)</f>
        <v>-0.0127446016447696</v>
      </c>
      <c r="U938" s="9" t="n">
        <f aca="false">M938/M937-1</f>
        <v>0.000559658357341064</v>
      </c>
      <c r="V938" s="9" t="n">
        <f aca="false">O938/O937-1</f>
        <v>-0.00300005915095725</v>
      </c>
    </row>
    <row r="939" customFormat="false" ht="15" hidden="false" customHeight="false" outlineLevel="0" collapsed="false">
      <c r="A939" s="5" t="n">
        <v>45190</v>
      </c>
      <c r="B939" s="6" t="n">
        <v>4330</v>
      </c>
      <c r="C939" s="9" t="n">
        <f aca="false">B939/B938-1</f>
        <v>-0.016400890463859</v>
      </c>
      <c r="D939" s="9" t="n">
        <f aca="false">LN(B939/B938)</f>
        <v>-0.016536873951468</v>
      </c>
      <c r="E939" s="9" t="n">
        <f aca="false">B939/B934-1</f>
        <v>-0.0388670617744334</v>
      </c>
      <c r="F939" s="9" t="n">
        <f aca="false">B939/B918-1</f>
        <v>-0.0131166596392064</v>
      </c>
      <c r="G939" s="0" t="n">
        <f aca="false">MAX(G938,B939)</f>
        <v>4796.56</v>
      </c>
      <c r="H939" s="9" t="n">
        <f aca="false">B939/G939-1</f>
        <v>-0.0972697099588039</v>
      </c>
      <c r="I939" s="0" t="n">
        <f aca="false">IF(AND($A939&gt;=CrashTest!$B$3,$A939&lt;=CrashTest!$C$3),1,IF(AND($A939&gt;=CrashTest!$B$4,$A939&lt;=CrashTest!$C$4),2,IF(AND($A939&gt;=CrashTest!$B$5,$A939&lt;=CrashTest!$C$5),3,IF(AND($A939&gt;=CrashTest!$B$6,$A939&lt;=CrashTest!$C$6),4,IF(AND($A939&gt;=CrashTest!$B$7,$A939&lt;=CrashTest!$C$7),5,0)))))</f>
        <v>0</v>
      </c>
      <c r="J939" s="0" t="str">
        <f aca="false">IF(I939=0,"",IF(I938=I939,MAX(J938,B939),B939))</f>
        <v/>
      </c>
      <c r="K939" s="9" t="str">
        <f aca="false">IF(I939=0,"",B939/J939-1)</f>
        <v/>
      </c>
      <c r="L939" s="0" t="n">
        <f aca="false">MATCH($A939,DailyBTC!$A:$A,0)</f>
        <v>1362</v>
      </c>
      <c r="M939" s="8" t="n">
        <f aca="false">INDEX(DailyBTC!$F:$F,$L939)</f>
        <v>4849.76640140549</v>
      </c>
      <c r="N939" s="8" t="n">
        <f aca="false">INDEX(DailyETH!$F:$F,$L939)</f>
        <v>222.335450426523</v>
      </c>
      <c r="O939" s="8" t="n">
        <f aca="false">INDEX(DailyBTC!$B:$B,$L939)</f>
        <v>26571.5952919345</v>
      </c>
      <c r="P939" s="8" t="n">
        <f aca="false">INDEX(DailyETH!$B:$B,$L939)</f>
        <v>1584.68828667446</v>
      </c>
      <c r="Q939" s="9" t="n">
        <f aca="false">LN(M939/M938)</f>
        <v>-0.00590794737844355</v>
      </c>
      <c r="R939" s="9" t="n">
        <f aca="false">LN(N939/N938)</f>
        <v>-0.00845417334208774</v>
      </c>
      <c r="S939" s="9" t="n">
        <f aca="false">LN(O939/O938)</f>
        <v>-0.0209227795053321</v>
      </c>
      <c r="T939" s="9" t="n">
        <f aca="false">LN(P939/P938)</f>
        <v>-0.0236844034298511</v>
      </c>
      <c r="U939" s="9" t="n">
        <f aca="false">M939/M938-1</f>
        <v>-0.00589052977497251</v>
      </c>
      <c r="V939" s="9" t="n">
        <f aca="false">O939/O938-1</f>
        <v>-0.0207054167380893</v>
      </c>
    </row>
    <row r="940" customFormat="false" ht="15" hidden="false" customHeight="false" outlineLevel="0" collapsed="false">
      <c r="A940" s="5" t="n">
        <v>45191</v>
      </c>
      <c r="B940" s="6" t="n">
        <v>4320.06</v>
      </c>
      <c r="C940" s="9" t="n">
        <f aca="false">B940/B939-1</f>
        <v>-0.00229561200923778</v>
      </c>
      <c r="D940" s="9" t="n">
        <f aca="false">LN(B940/B939)</f>
        <v>-0.00229825096594027</v>
      </c>
      <c r="E940" s="9" t="n">
        <f aca="false">B940/B935-1</f>
        <v>-0.0292698053173703</v>
      </c>
      <c r="F940" s="9" t="n">
        <f aca="false">B940/B919-1</f>
        <v>-0.0261383540614201</v>
      </c>
      <c r="G940" s="0" t="n">
        <f aca="false">MAX(G939,B940)</f>
        <v>4796.56</v>
      </c>
      <c r="H940" s="9" t="n">
        <f aca="false">B940/G940-1</f>
        <v>-0.0993420284537252</v>
      </c>
      <c r="I940" s="0" t="n">
        <f aca="false">IF(AND($A940&gt;=CrashTest!$B$3,$A940&lt;=CrashTest!$C$3),1,IF(AND($A940&gt;=CrashTest!$B$4,$A940&lt;=CrashTest!$C$4),2,IF(AND($A940&gt;=CrashTest!$B$5,$A940&lt;=CrashTest!$C$5),3,IF(AND($A940&gt;=CrashTest!$B$6,$A940&lt;=CrashTest!$C$6),4,IF(AND($A940&gt;=CrashTest!$B$7,$A940&lt;=CrashTest!$C$7),5,0)))))</f>
        <v>0</v>
      </c>
      <c r="J940" s="0" t="str">
        <f aca="false">IF(I940=0,"",IF(I939=I940,MAX(J939,B940),B940))</f>
        <v/>
      </c>
      <c r="K940" s="9" t="str">
        <f aca="false">IF(I940=0,"",B940/J940-1)</f>
        <v/>
      </c>
      <c r="L940" s="0" t="n">
        <f aca="false">MATCH($A940,DailyBTC!$A:$A,0)</f>
        <v>1363</v>
      </c>
      <c r="M940" s="8" t="n">
        <f aca="false">INDEX(DailyBTC!$F:$F,$L940)</f>
        <v>4858.83404284628</v>
      </c>
      <c r="N940" s="8" t="n">
        <f aca="false">INDEX(DailyETH!$F:$F,$L940)</f>
        <v>223.038303160179</v>
      </c>
      <c r="O940" s="8" t="n">
        <f aca="false">INDEX(DailyBTC!$B:$B,$L940)</f>
        <v>26581.1476116306</v>
      </c>
      <c r="P940" s="8" t="n">
        <f aca="false">INDEX(DailyETH!$B:$B,$L940)</f>
        <v>1593.62554763296</v>
      </c>
      <c r="Q940" s="9" t="n">
        <f aca="false">LN(M940/M939)</f>
        <v>0.00186796111952063</v>
      </c>
      <c r="R940" s="9" t="n">
        <f aca="false">LN(N940/N939)</f>
        <v>0.00315624040021136</v>
      </c>
      <c r="S940" s="9" t="n">
        <f aca="false">LN(O940/O939)</f>
        <v>0.000359429044565652</v>
      </c>
      <c r="T940" s="9" t="n">
        <f aca="false">LN(P940/P939)</f>
        <v>0.00562391568634658</v>
      </c>
      <c r="U940" s="9" t="n">
        <f aca="false">M940/M939-1</f>
        <v>0.00186970684570631</v>
      </c>
      <c r="V940" s="9" t="n">
        <f aca="false">O940/O939-1</f>
        <v>0.000359493646924447</v>
      </c>
    </row>
    <row r="941" customFormat="false" ht="15" hidden="false" customHeight="false" outlineLevel="0" collapsed="false">
      <c r="A941" s="5" t="n">
        <v>45194</v>
      </c>
      <c r="B941" s="6" t="n">
        <v>4337.44</v>
      </c>
      <c r="C941" s="9" t="n">
        <f aca="false">B941/B940-1</f>
        <v>0.00402309227186648</v>
      </c>
      <c r="D941" s="9" t="n">
        <f aca="false">LN(B941/B940)</f>
        <v>0.00401502127581863</v>
      </c>
      <c r="E941" s="9" t="n">
        <f aca="false">B941/B936-1</f>
        <v>-0.0260669626116811</v>
      </c>
      <c r="F941" s="9" t="n">
        <f aca="false">B941/B920-1</f>
        <v>-0.0088819119303708</v>
      </c>
      <c r="G941" s="0" t="n">
        <f aca="false">MAX(G940,B941)</f>
        <v>4796.56</v>
      </c>
      <c r="H941" s="9" t="n">
        <f aca="false">B941/G941-1</f>
        <v>-0.0957185983288025</v>
      </c>
      <c r="I941" s="0" t="n">
        <f aca="false">IF(AND($A941&gt;=CrashTest!$B$3,$A941&lt;=CrashTest!$C$3),1,IF(AND($A941&gt;=CrashTest!$B$4,$A941&lt;=CrashTest!$C$4),2,IF(AND($A941&gt;=CrashTest!$B$5,$A941&lt;=CrashTest!$C$5),3,IF(AND($A941&gt;=CrashTest!$B$6,$A941&lt;=CrashTest!$C$6),4,IF(AND($A941&gt;=CrashTest!$B$7,$A941&lt;=CrashTest!$C$7),5,0)))))</f>
        <v>0</v>
      </c>
      <c r="J941" s="0" t="str">
        <f aca="false">IF(I941=0,"",IF(I940=I941,MAX(J940,B941),B941))</f>
        <v/>
      </c>
      <c r="K941" s="9" t="str">
        <f aca="false">IF(I941=0,"",B941/J941-1)</f>
        <v/>
      </c>
      <c r="L941" s="0" t="n">
        <f aca="false">MATCH($A941,DailyBTC!$A:$A,0)</f>
        <v>1366</v>
      </c>
      <c r="M941" s="8" t="n">
        <f aca="false">INDEX(DailyBTC!$F:$F,$L941)</f>
        <v>4854.87811659855</v>
      </c>
      <c r="N941" s="8" t="n">
        <f aca="false">INDEX(DailyETH!$F:$F,$L941)</f>
        <v>222.857878707069</v>
      </c>
      <c r="O941" s="8" t="n">
        <f aca="false">INDEX(DailyBTC!$B:$B,$L941)</f>
        <v>26288.8095005845</v>
      </c>
      <c r="P941" s="8" t="n">
        <f aca="false">INDEX(DailyETH!$B:$B,$L941)</f>
        <v>1587.55197077732</v>
      </c>
      <c r="Q941" s="9" t="n">
        <f aca="false">LN(M941/M940)</f>
        <v>-0.00081450353922247</v>
      </c>
      <c r="R941" s="9" t="n">
        <f aca="false">LN(N941/N940)</f>
        <v>-0.000809266687148648</v>
      </c>
      <c r="S941" s="9" t="n">
        <f aca="false">LN(O941/O940)</f>
        <v>-0.0110588737494216</v>
      </c>
      <c r="T941" s="9" t="n">
        <f aca="false">LN(P941/P940)</f>
        <v>-0.00381845036950607</v>
      </c>
      <c r="U941" s="9" t="n">
        <f aca="false">M941/M940-1</f>
        <v>-0.000814171921255547</v>
      </c>
      <c r="V941" s="9" t="n">
        <f aca="false">O941/O940-1</f>
        <v>-0.0109979491975805</v>
      </c>
    </row>
    <row r="942" customFormat="false" ht="15" hidden="false" customHeight="false" outlineLevel="0" collapsed="false">
      <c r="A942" s="5" t="n">
        <v>45195</v>
      </c>
      <c r="B942" s="6" t="n">
        <v>4273.53</v>
      </c>
      <c r="C942" s="9" t="n">
        <f aca="false">B942/B941-1</f>
        <v>-0.0147344977682689</v>
      </c>
      <c r="D942" s="9" t="n">
        <f aca="false">LN(B942/B941)</f>
        <v>-0.0148441287179614</v>
      </c>
      <c r="E942" s="9" t="n">
        <f aca="false">B942/B937-1</f>
        <v>-0.038348766300251</v>
      </c>
      <c r="F942" s="9" t="n">
        <f aca="false">B942/B921-1</f>
        <v>-0.0300019747100923</v>
      </c>
      <c r="G942" s="0" t="n">
        <f aca="false">MAX(G941,B942)</f>
        <v>4796.56</v>
      </c>
      <c r="H942" s="9" t="n">
        <f aca="false">B942/G942-1</f>
        <v>-0.109042730623614</v>
      </c>
      <c r="I942" s="0" t="n">
        <f aca="false">IF(AND($A942&gt;=CrashTest!$B$3,$A942&lt;=CrashTest!$C$3),1,IF(AND($A942&gt;=CrashTest!$B$4,$A942&lt;=CrashTest!$C$4),2,IF(AND($A942&gt;=CrashTest!$B$5,$A942&lt;=CrashTest!$C$5),3,IF(AND($A942&gt;=CrashTest!$B$6,$A942&lt;=CrashTest!$C$6),4,IF(AND($A942&gt;=CrashTest!$B$7,$A942&lt;=CrashTest!$C$7),5,0)))))</f>
        <v>0</v>
      </c>
      <c r="J942" s="0" t="str">
        <f aca="false">IF(I942=0,"",IF(I941=I942,MAX(J941,B942),B942))</f>
        <v/>
      </c>
      <c r="K942" s="9" t="str">
        <f aca="false">IF(I942=0,"",B942/J942-1)</f>
        <v/>
      </c>
      <c r="L942" s="0" t="n">
        <f aca="false">MATCH($A942,DailyBTC!$A:$A,0)</f>
        <v>1367</v>
      </c>
      <c r="M942" s="8" t="n">
        <f aca="false">INDEX(DailyBTC!$F:$F,$L942)</f>
        <v>4849.23055550765</v>
      </c>
      <c r="N942" s="8" t="n">
        <f aca="false">INDEX(DailyETH!$F:$F,$L942)</f>
        <v>223.252839371864</v>
      </c>
      <c r="O942" s="8" t="n">
        <f aca="false">INDEX(DailyBTC!$B:$B,$L942)</f>
        <v>26194.5378880772</v>
      </c>
      <c r="P942" s="8" t="n">
        <f aca="false">INDEX(DailyETH!$B:$B,$L942)</f>
        <v>1592.03694038574</v>
      </c>
      <c r="Q942" s="9" t="n">
        <f aca="false">LN(M942/M941)</f>
        <v>-0.00116395269660236</v>
      </c>
      <c r="R942" s="9" t="n">
        <f aca="false">LN(N942/N941)</f>
        <v>0.00177068495322927</v>
      </c>
      <c r="S942" s="9" t="n">
        <f aca="false">LN(O942/O941)</f>
        <v>-0.00359244288271059</v>
      </c>
      <c r="T942" s="9" t="n">
        <f aca="false">LN(P942/P941)</f>
        <v>0.00282110216650131</v>
      </c>
      <c r="U942" s="9" t="n">
        <f aca="false">M942/M941-1</f>
        <v>-0.00116327556640372</v>
      </c>
      <c r="V942" s="9" t="n">
        <f aca="false">O942/O941-1</f>
        <v>-0.00358599777997559</v>
      </c>
    </row>
    <row r="943" customFormat="false" ht="15" hidden="false" customHeight="false" outlineLevel="0" collapsed="false">
      <c r="A943" s="5" t="n">
        <v>45196</v>
      </c>
      <c r="B943" s="6" t="n">
        <v>4274.51</v>
      </c>
      <c r="C943" s="9" t="n">
        <f aca="false">B943/B942-1</f>
        <v>0.000229318619501928</v>
      </c>
      <c r="D943" s="9" t="n">
        <f aca="false">LN(B943/B942)</f>
        <v>0.00022929233000634</v>
      </c>
      <c r="E943" s="9" t="n">
        <f aca="false">B943/B938-1</f>
        <v>-0.0290059515696697</v>
      </c>
      <c r="F943" s="9" t="n">
        <f aca="false">B943/B922-1</f>
        <v>-0.0358197373971142</v>
      </c>
      <c r="G943" s="0" t="n">
        <f aca="false">MAX(G942,B943)</f>
        <v>4796.56</v>
      </c>
      <c r="H943" s="9" t="n">
        <f aca="false">B943/G943-1</f>
        <v>-0.108838417532565</v>
      </c>
      <c r="I943" s="0" t="n">
        <f aca="false">IF(AND($A943&gt;=CrashTest!$B$3,$A943&lt;=CrashTest!$C$3),1,IF(AND($A943&gt;=CrashTest!$B$4,$A943&lt;=CrashTest!$C$4),2,IF(AND($A943&gt;=CrashTest!$B$5,$A943&lt;=CrashTest!$C$5),3,IF(AND($A943&gt;=CrashTest!$B$6,$A943&lt;=CrashTest!$C$6),4,IF(AND($A943&gt;=CrashTest!$B$7,$A943&lt;=CrashTest!$C$7),5,0)))))</f>
        <v>0</v>
      </c>
      <c r="J943" s="0" t="str">
        <f aca="false">IF(I943=0,"",IF(I942=I943,MAX(J942,B943),B943))</f>
        <v/>
      </c>
      <c r="K943" s="9" t="str">
        <f aca="false">IF(I943=0,"",B943/J943-1)</f>
        <v/>
      </c>
      <c r="L943" s="0" t="n">
        <f aca="false">MATCH($A943,DailyBTC!$A:$A,0)</f>
        <v>1368</v>
      </c>
      <c r="M943" s="8" t="n">
        <f aca="false">INDEX(DailyBTC!$F:$F,$L943)</f>
        <v>4852.67982456227</v>
      </c>
      <c r="N943" s="8" t="n">
        <f aca="false">INDEX(DailyETH!$F:$F,$L943)</f>
        <v>223.225360263852</v>
      </c>
      <c r="O943" s="8" t="n">
        <f aca="false">INDEX(DailyBTC!$B:$B,$L943)</f>
        <v>26336.0825973115</v>
      </c>
      <c r="P943" s="8" t="n">
        <f aca="false">INDEX(DailyETH!$B:$B,$L943)</f>
        <v>1596.47206604325</v>
      </c>
      <c r="Q943" s="9" t="n">
        <f aca="false">LN(M943/M942)</f>
        <v>0.000711049487126334</v>
      </c>
      <c r="R943" s="9" t="n">
        <f aca="false">LN(N943/N942)</f>
        <v>-0.000123092720176082</v>
      </c>
      <c r="S943" s="9" t="n">
        <f aca="false">LN(O943/O942)</f>
        <v>0.00538904930062842</v>
      </c>
      <c r="T943" s="9" t="n">
        <f aca="false">LN(P943/P942)</f>
        <v>0.00278194510909902</v>
      </c>
      <c r="U943" s="9" t="n">
        <f aca="false">M943/M942-1</f>
        <v>0.000711302342740305</v>
      </c>
      <c r="V943" s="9" t="n">
        <f aca="false">O943/O942-1</f>
        <v>0.00540359634665388</v>
      </c>
    </row>
    <row r="944" customFormat="false" ht="15" hidden="false" customHeight="false" outlineLevel="0" collapsed="false">
      <c r="A944" s="5" t="n">
        <v>45197</v>
      </c>
      <c r="B944" s="6" t="n">
        <v>4299.7</v>
      </c>
      <c r="C944" s="9" t="n">
        <f aca="false">B944/B943-1</f>
        <v>0.00589307312417087</v>
      </c>
      <c r="D944" s="9" t="n">
        <f aca="false">LN(B944/B943)</f>
        <v>0.00587577688747319</v>
      </c>
      <c r="E944" s="9" t="n">
        <f aca="false">B944/B939-1</f>
        <v>-0.00699769053117783</v>
      </c>
      <c r="F944" s="9" t="n">
        <f aca="false">B944/B923-1</f>
        <v>-0.0440076217919216</v>
      </c>
      <c r="G944" s="0" t="n">
        <f aca="false">MAX(G943,B944)</f>
        <v>4796.56</v>
      </c>
      <c r="H944" s="9" t="n">
        <f aca="false">B944/G944-1</f>
        <v>-0.103586737161633</v>
      </c>
      <c r="I944" s="0" t="n">
        <f aca="false">IF(AND($A944&gt;=CrashTest!$B$3,$A944&lt;=CrashTest!$C$3),1,IF(AND($A944&gt;=CrashTest!$B$4,$A944&lt;=CrashTest!$C$4),2,IF(AND($A944&gt;=CrashTest!$B$5,$A944&lt;=CrashTest!$C$5),3,IF(AND($A944&gt;=CrashTest!$B$6,$A944&lt;=CrashTest!$C$6),4,IF(AND($A944&gt;=CrashTest!$B$7,$A944&lt;=CrashTest!$C$7),5,0)))))</f>
        <v>0</v>
      </c>
      <c r="J944" s="0" t="str">
        <f aca="false">IF(I944=0,"",IF(I943=I944,MAX(J943,B944),B944))</f>
        <v/>
      </c>
      <c r="K944" s="9" t="str">
        <f aca="false">IF(I944=0,"",B944/J944-1)</f>
        <v/>
      </c>
      <c r="L944" s="0" t="n">
        <f aca="false">MATCH($A944,DailyBTC!$A:$A,0)</f>
        <v>1369</v>
      </c>
      <c r="M944" s="8" t="n">
        <f aca="false">INDEX(DailyBTC!$F:$F,$L944)</f>
        <v>4914.19993257852</v>
      </c>
      <c r="N944" s="8" t="n">
        <f aca="false">INDEX(DailyETH!$F:$F,$L944)</f>
        <v>227.0493778425</v>
      </c>
      <c r="O944" s="8" t="n">
        <f aca="false">INDEX(DailyBTC!$B:$B,$L944)</f>
        <v>27033.4254415546</v>
      </c>
      <c r="P944" s="8" t="n">
        <f aca="false">INDEX(DailyETH!$B:$B,$L944)</f>
        <v>1652.89402893045</v>
      </c>
      <c r="Q944" s="9" t="n">
        <f aca="false">LN(M944/M943)</f>
        <v>0.0125978660901384</v>
      </c>
      <c r="R944" s="9" t="n">
        <f aca="false">LN(N944/N943)</f>
        <v>0.0169856720552632</v>
      </c>
      <c r="S944" s="9" t="n">
        <f aca="false">LN(O944/O943)</f>
        <v>0.0261341188777162</v>
      </c>
      <c r="T944" s="9" t="n">
        <f aca="false">LN(P944/P943)</f>
        <v>0.0347314724318497</v>
      </c>
      <c r="U944" s="9" t="n">
        <f aca="false">M944/M943-1</f>
        <v>0.0126775534839259</v>
      </c>
      <c r="V944" s="9" t="n">
        <f aca="false">O944/O943-1</f>
        <v>0.0264786094008638</v>
      </c>
    </row>
    <row r="945" customFormat="false" ht="15" hidden="false" customHeight="false" outlineLevel="0" collapsed="false">
      <c r="A945" s="5" t="n">
        <v>45198</v>
      </c>
      <c r="B945" s="6" t="n">
        <v>4288.05</v>
      </c>
      <c r="C945" s="9" t="n">
        <f aca="false">B945/B944-1</f>
        <v>-0.0027094913598622</v>
      </c>
      <c r="D945" s="9" t="n">
        <f aca="false">LN(B945/B944)</f>
        <v>-0.00271316867551542</v>
      </c>
      <c r="E945" s="9" t="n">
        <f aca="false">B945/B940-1</f>
        <v>-0.00740961931084294</v>
      </c>
      <c r="F945" s="9" t="n">
        <f aca="false">B945/B924-1</f>
        <v>-0.0502384343292276</v>
      </c>
      <c r="G945" s="0" t="n">
        <f aca="false">MAX(G944,B945)</f>
        <v>4796.56</v>
      </c>
      <c r="H945" s="9" t="n">
        <f aca="false">B945/G945-1</f>
        <v>-0.106015561152159</v>
      </c>
      <c r="I945" s="0" t="n">
        <f aca="false">IF(AND($A945&gt;=CrashTest!$B$3,$A945&lt;=CrashTest!$C$3),1,IF(AND($A945&gt;=CrashTest!$B$4,$A945&lt;=CrashTest!$C$4),2,IF(AND($A945&gt;=CrashTest!$B$5,$A945&lt;=CrashTest!$C$5),3,IF(AND($A945&gt;=CrashTest!$B$6,$A945&lt;=CrashTest!$C$6),4,IF(AND($A945&gt;=CrashTest!$B$7,$A945&lt;=CrashTest!$C$7),5,0)))))</f>
        <v>0</v>
      </c>
      <c r="J945" s="0" t="str">
        <f aca="false">IF(I945=0,"",IF(I944=I945,MAX(J944,B945),B945))</f>
        <v/>
      </c>
      <c r="K945" s="9" t="str">
        <f aca="false">IF(I945=0,"",B945/J945-1)</f>
        <v/>
      </c>
      <c r="L945" s="0" t="n">
        <f aca="false">MATCH($A945,DailyBTC!$A:$A,0)</f>
        <v>1370</v>
      </c>
      <c r="M945" s="8" t="n">
        <f aca="false">INDEX(DailyBTC!$F:$F,$L945)</f>
        <v>4915.80230314737</v>
      </c>
      <c r="N945" s="8" t="n">
        <f aca="false">INDEX(DailyETH!$F:$F,$L945)</f>
        <v>228.022980574571</v>
      </c>
      <c r="O945" s="8" t="n">
        <f aca="false">INDEX(DailyBTC!$B:$B,$L945)</f>
        <v>26911.2514739918</v>
      </c>
      <c r="P945" s="8" t="n">
        <f aca="false">INDEX(DailyETH!$B:$B,$L945)</f>
        <v>1667.55800642899</v>
      </c>
      <c r="Q945" s="9" t="n">
        <f aca="false">LN(M945/M944)</f>
        <v>0.000326016321180408</v>
      </c>
      <c r="R945" s="9" t="n">
        <f aca="false">LN(N945/N944)</f>
        <v>0.00427889850716904</v>
      </c>
      <c r="S945" s="9" t="n">
        <f aca="false">LN(O945/O944)</f>
        <v>-0.00452961009089669</v>
      </c>
      <c r="T945" s="9" t="n">
        <f aca="false">LN(P945/P944)</f>
        <v>0.0088325762129445</v>
      </c>
      <c r="U945" s="9" t="n">
        <f aca="false">M945/M944-1</f>
        <v>0.000326069470276913</v>
      </c>
      <c r="V945" s="9" t="n">
        <f aca="false">O945/O944-1</f>
        <v>-0.0045193668788639</v>
      </c>
    </row>
    <row r="946" customFormat="false" ht="15" hidden="false" customHeight="false" outlineLevel="0" collapsed="false">
      <c r="A946" s="5" t="n">
        <v>45201</v>
      </c>
      <c r="B946" s="6" t="n">
        <v>4288.39</v>
      </c>
      <c r="C946" s="9" t="n">
        <f aca="false">B946/B945-1</f>
        <v>7.92901202177898E-005</v>
      </c>
      <c r="D946" s="9" t="n">
        <f aca="false">LN(B946/B945)</f>
        <v>7.92869769223615E-005</v>
      </c>
      <c r="E946" s="9" t="n">
        <f aca="false">B946/B941-1</f>
        <v>-0.011308513777712</v>
      </c>
      <c r="F946" s="9" t="n">
        <f aca="false">B946/B925-1</f>
        <v>-0.0486438640003903</v>
      </c>
      <c r="G946" s="0" t="n">
        <f aca="false">MAX(G945,B946)</f>
        <v>4796.56</v>
      </c>
      <c r="H946" s="9" t="n">
        <f aca="false">B946/G946-1</f>
        <v>-0.10594467701853</v>
      </c>
      <c r="I946" s="0" t="n">
        <f aca="false">IF(AND($A946&gt;=CrashTest!$B$3,$A946&lt;=CrashTest!$C$3),1,IF(AND($A946&gt;=CrashTest!$B$4,$A946&lt;=CrashTest!$C$4),2,IF(AND($A946&gt;=CrashTest!$B$5,$A946&lt;=CrashTest!$C$5),3,IF(AND($A946&gt;=CrashTest!$B$6,$A946&lt;=CrashTest!$C$6),4,IF(AND($A946&gt;=CrashTest!$B$7,$A946&lt;=CrashTest!$C$7),5,0)))))</f>
        <v>0</v>
      </c>
      <c r="J946" s="0" t="str">
        <f aca="false">IF(I946=0,"",IF(I945=I946,MAX(J945,B946),B946))</f>
        <v/>
      </c>
      <c r="K946" s="9" t="str">
        <f aca="false">IF(I946=0,"",B946/J946-1)</f>
        <v/>
      </c>
      <c r="L946" s="0" t="n">
        <f aca="false">MATCH($A946,DailyBTC!$A:$A,0)</f>
        <v>1373</v>
      </c>
      <c r="M946" s="8" t="n">
        <f aca="false">INDEX(DailyBTC!$F:$F,$L946)</f>
        <v>4951.33140476741</v>
      </c>
      <c r="N946" s="8" t="n">
        <f aca="false">INDEX(DailyETH!$F:$F,$L946)</f>
        <v>226.989046813</v>
      </c>
      <c r="O946" s="8" t="n">
        <f aca="false">INDEX(DailyBTC!$B:$B,$L946)</f>
        <v>27565.8892954413</v>
      </c>
      <c r="P946" s="8" t="n">
        <f aca="false">INDEX(DailyETH!$B:$B,$L946)</f>
        <v>1663.19262887201</v>
      </c>
      <c r="Q946" s="9" t="n">
        <f aca="false">LN(M946/M945)</f>
        <v>0.0072015351616419</v>
      </c>
      <c r="R946" s="9" t="n">
        <f aca="false">LN(N946/N945)</f>
        <v>-0.00454465147686956</v>
      </c>
      <c r="S946" s="9" t="n">
        <f aca="false">LN(O946/O945)</f>
        <v>0.0240346437164956</v>
      </c>
      <c r="T946" s="9" t="n">
        <f aca="false">LN(P946/P945)</f>
        <v>-0.00262125901005934</v>
      </c>
      <c r="U946" s="9" t="n">
        <f aca="false">M946/M945-1</f>
        <v>0.0072275285760155</v>
      </c>
      <c r="V946" s="9" t="n">
        <f aca="false">O946/O945-1</f>
        <v>0.0243258037286809</v>
      </c>
    </row>
    <row r="947" customFormat="false" ht="15" hidden="false" customHeight="false" outlineLevel="0" collapsed="false">
      <c r="A947" s="5" t="n">
        <v>45202</v>
      </c>
      <c r="B947" s="6" t="n">
        <v>4229.45</v>
      </c>
      <c r="C947" s="9" t="n">
        <f aca="false">B947/B946-1</f>
        <v>-0.0137440857757808</v>
      </c>
      <c r="D947" s="9" t="n">
        <f aca="false">LN(B947/B946)</f>
        <v>-0.0138394101614838</v>
      </c>
      <c r="E947" s="9" t="n">
        <f aca="false">B947/B942-1</f>
        <v>-0.0103146579057594</v>
      </c>
      <c r="F947" s="9" t="n">
        <f aca="false">B947/B926-1</f>
        <v>-0.0634044692267323</v>
      </c>
      <c r="G947" s="0" t="n">
        <f aca="false">MAX(G946,B947)</f>
        <v>4796.56</v>
      </c>
      <c r="H947" s="9" t="n">
        <f aca="false">B947/G947-1</f>
        <v>-0.118232650065881</v>
      </c>
      <c r="I947" s="0" t="n">
        <f aca="false">IF(AND($A947&gt;=CrashTest!$B$3,$A947&lt;=CrashTest!$C$3),1,IF(AND($A947&gt;=CrashTest!$B$4,$A947&lt;=CrashTest!$C$4),2,IF(AND($A947&gt;=CrashTest!$B$5,$A947&lt;=CrashTest!$C$5),3,IF(AND($A947&gt;=CrashTest!$B$6,$A947&lt;=CrashTest!$C$6),4,IF(AND($A947&gt;=CrashTest!$B$7,$A947&lt;=CrashTest!$C$7),5,0)))))</f>
        <v>0</v>
      </c>
      <c r="J947" s="0" t="str">
        <f aca="false">IF(I947=0,"",IF(I946=I947,MAX(J946,B947),B947))</f>
        <v/>
      </c>
      <c r="K947" s="9" t="str">
        <f aca="false">IF(I947=0,"",B947/J947-1)</f>
        <v/>
      </c>
      <c r="L947" s="0" t="n">
        <f aca="false">MATCH($A947,DailyBTC!$A:$A,0)</f>
        <v>1374</v>
      </c>
      <c r="M947" s="8" t="n">
        <f aca="false">INDEX(DailyBTC!$F:$F,$L947)</f>
        <v>4946.77888903401</v>
      </c>
      <c r="N947" s="8" t="n">
        <f aca="false">INDEX(DailyETH!$F:$F,$L947)</f>
        <v>227.692131233841</v>
      </c>
      <c r="O947" s="8" t="n">
        <f aca="false">INDEX(DailyBTC!$B:$B,$L947)</f>
        <v>27439.1422393337</v>
      </c>
      <c r="P947" s="8" t="n">
        <f aca="false">INDEX(DailyETH!$B:$B,$L947)</f>
        <v>1656.90272647575</v>
      </c>
      <c r="Q947" s="9" t="n">
        <f aca="false">LN(M947/M946)</f>
        <v>-0.000919875798367792</v>
      </c>
      <c r="R947" s="9" t="n">
        <f aca="false">LN(N947/N946)</f>
        <v>0.00309265047763087</v>
      </c>
      <c r="S947" s="9" t="n">
        <f aca="false">LN(O947/O946)</f>
        <v>-0.0046085704126278</v>
      </c>
      <c r="T947" s="9" t="n">
        <f aca="false">LN(P947/P946)</f>
        <v>-0.00378899353670327</v>
      </c>
      <c r="U947" s="9" t="n">
        <f aca="false">M947/M946-1</f>
        <v>-0.000919452842324531</v>
      </c>
      <c r="V947" s="9" t="n">
        <f aca="false">O947/O946-1</f>
        <v>-0.00459796724673622</v>
      </c>
    </row>
    <row r="948" customFormat="false" ht="15" hidden="false" customHeight="false" outlineLevel="0" collapsed="false">
      <c r="A948" s="5" t="n">
        <v>45203</v>
      </c>
      <c r="B948" s="6" t="n">
        <v>4263.75</v>
      </c>
      <c r="C948" s="9" t="n">
        <f aca="false">B948/B947-1</f>
        <v>0.00810980151083474</v>
      </c>
      <c r="D948" s="9" t="n">
        <f aca="false">LN(B948/B947)</f>
        <v>0.00807709378700013</v>
      </c>
      <c r="E948" s="9" t="n">
        <f aca="false">B948/B943-1</f>
        <v>-0.00251724759095195</v>
      </c>
      <c r="F948" s="9" t="n">
        <f aca="false">B948/B927-1</f>
        <v>-0.0518320683681616</v>
      </c>
      <c r="G948" s="0" t="n">
        <f aca="false">MAX(G947,B948)</f>
        <v>4796.56</v>
      </c>
      <c r="H948" s="9" t="n">
        <f aca="false">B948/G948-1</f>
        <v>-0.11108169187918</v>
      </c>
      <c r="I948" s="0" t="n">
        <f aca="false">IF(AND($A948&gt;=CrashTest!$B$3,$A948&lt;=CrashTest!$C$3),1,IF(AND($A948&gt;=CrashTest!$B$4,$A948&lt;=CrashTest!$C$4),2,IF(AND($A948&gt;=CrashTest!$B$5,$A948&lt;=CrashTest!$C$5),3,IF(AND($A948&gt;=CrashTest!$B$6,$A948&lt;=CrashTest!$C$6),4,IF(AND($A948&gt;=CrashTest!$B$7,$A948&lt;=CrashTest!$C$7),5,0)))))</f>
        <v>0</v>
      </c>
      <c r="J948" s="0" t="str">
        <f aca="false">IF(I948=0,"",IF(I947=I948,MAX(J947,B948),B948))</f>
        <v/>
      </c>
      <c r="K948" s="9" t="str">
        <f aca="false">IF(I948=0,"",B948/J948-1)</f>
        <v/>
      </c>
      <c r="L948" s="0" t="n">
        <f aca="false">MATCH($A948,DailyBTC!$A:$A,0)</f>
        <v>1375</v>
      </c>
      <c r="M948" s="8" t="n">
        <f aca="false">INDEX(DailyBTC!$F:$F,$L948)</f>
        <v>4972.9204399415</v>
      </c>
      <c r="N948" s="8" t="n">
        <f aca="false">INDEX(DailyETH!$F:$F,$L948)</f>
        <v>228.524736695215</v>
      </c>
      <c r="O948" s="8" t="n">
        <f aca="false">INDEX(DailyBTC!$B:$B,$L948)</f>
        <v>27797.251176505</v>
      </c>
      <c r="P948" s="8" t="n">
        <f aca="false">INDEX(DailyETH!$B:$B,$L948)</f>
        <v>1648.97039859731</v>
      </c>
      <c r="Q948" s="9" t="n">
        <f aca="false">LN(M948/M947)</f>
        <v>0.00527064592535793</v>
      </c>
      <c r="R948" s="9" t="n">
        <f aca="false">LN(N948/N947)</f>
        <v>0.00365004647698531</v>
      </c>
      <c r="S948" s="9" t="n">
        <f aca="false">LN(O948/O947)</f>
        <v>0.0129665943952049</v>
      </c>
      <c r="T948" s="9" t="n">
        <f aca="false">LN(P948/P947)</f>
        <v>-0.00479893982719094</v>
      </c>
      <c r="U948" s="9" t="n">
        <f aca="false">M948/M947-1</f>
        <v>0.00528456021461632</v>
      </c>
      <c r="V948" s="9" t="n">
        <f aca="false">O948/O947-1</f>
        <v>0.0130510252123681</v>
      </c>
    </row>
    <row r="949" customFormat="false" ht="15" hidden="false" customHeight="false" outlineLevel="0" collapsed="false">
      <c r="A949" s="5" t="n">
        <v>45204</v>
      </c>
      <c r="B949" s="6" t="n">
        <v>4258.19</v>
      </c>
      <c r="C949" s="9" t="n">
        <f aca="false">B949/B948-1</f>
        <v>-0.00130401641747302</v>
      </c>
      <c r="D949" s="9" t="n">
        <f aca="false">LN(B949/B948)</f>
        <v>-0.00130486738674726</v>
      </c>
      <c r="E949" s="9" t="n">
        <f aca="false">B949/B944-1</f>
        <v>-0.0096541619182734</v>
      </c>
      <c r="F949" s="9" t="n">
        <f aca="false">B949/B928-1</f>
        <v>-0.0464205415767174</v>
      </c>
      <c r="G949" s="0" t="n">
        <f aca="false">MAX(G948,B949)</f>
        <v>4796.56</v>
      </c>
      <c r="H949" s="9" t="n">
        <f aca="false">B949/G949-1</f>
        <v>-0.112240855946762</v>
      </c>
      <c r="I949" s="0" t="n">
        <f aca="false">IF(AND($A949&gt;=CrashTest!$B$3,$A949&lt;=CrashTest!$C$3),1,IF(AND($A949&gt;=CrashTest!$B$4,$A949&lt;=CrashTest!$C$4),2,IF(AND($A949&gt;=CrashTest!$B$5,$A949&lt;=CrashTest!$C$5),3,IF(AND($A949&gt;=CrashTest!$B$6,$A949&lt;=CrashTest!$C$6),4,IF(AND($A949&gt;=CrashTest!$B$7,$A949&lt;=CrashTest!$C$7),5,0)))))</f>
        <v>0</v>
      </c>
      <c r="J949" s="0" t="str">
        <f aca="false">IF(I949=0,"",IF(I948=I949,MAX(J948,B949),B949))</f>
        <v/>
      </c>
      <c r="K949" s="9" t="str">
        <f aca="false">IF(I949=0,"",B949/J949-1)</f>
        <v/>
      </c>
      <c r="L949" s="0" t="n">
        <f aca="false">MATCH($A949,DailyBTC!$A:$A,0)</f>
        <v>1376</v>
      </c>
      <c r="M949" s="8" t="n">
        <f aca="false">INDEX(DailyBTC!$F:$F,$L949)</f>
        <v>4965.36571357291</v>
      </c>
      <c r="N949" s="8" t="n">
        <f aca="false">INDEX(DailyETH!$F:$F,$L949)</f>
        <v>226.170128879287</v>
      </c>
      <c r="O949" s="8" t="n">
        <f aca="false">INDEX(DailyBTC!$B:$B,$L949)</f>
        <v>27426.3450926359</v>
      </c>
      <c r="P949" s="8" t="n">
        <f aca="false">INDEX(DailyETH!$B:$B,$L949)</f>
        <v>1613.01122939801</v>
      </c>
      <c r="Q949" s="9" t="n">
        <f aca="false">LN(M949/M948)</f>
        <v>-0.00152032809421255</v>
      </c>
      <c r="R949" s="9" t="n">
        <f aca="false">LN(N949/N948)</f>
        <v>-0.0103569626214921</v>
      </c>
      <c r="S949" s="9" t="n">
        <f aca="false">LN(O949/O948)</f>
        <v>-0.0134330860843224</v>
      </c>
      <c r="T949" s="9" t="n">
        <f aca="false">LN(P949/P948)</f>
        <v>-0.0220483313649189</v>
      </c>
      <c r="U949" s="9" t="n">
        <f aca="false">M949/M948-1</f>
        <v>-0.00151917298091342</v>
      </c>
      <c r="V949" s="9" t="n">
        <f aca="false">O949/O948-1</f>
        <v>-0.0133432648255019</v>
      </c>
    </row>
    <row r="950" customFormat="false" ht="15" hidden="false" customHeight="false" outlineLevel="0" collapsed="false">
      <c r="A950" s="5" t="n">
        <v>45205</v>
      </c>
      <c r="B950" s="6" t="n">
        <v>4308.5</v>
      </c>
      <c r="C950" s="9" t="n">
        <f aca="false">B950/B949-1</f>
        <v>0.0118148790918209</v>
      </c>
      <c r="D950" s="9" t="n">
        <f aca="false">LN(B950/B949)</f>
        <v>0.0117456283337133</v>
      </c>
      <c r="E950" s="9" t="n">
        <f aca="false">B950/B945-1</f>
        <v>0.0047690675248655</v>
      </c>
      <c r="F950" s="9" t="n">
        <f aca="false">B950/B929-1</f>
        <v>-0.0320457231181226</v>
      </c>
      <c r="G950" s="0" t="n">
        <f aca="false">MAX(G949,B950)</f>
        <v>4796.56</v>
      </c>
      <c r="H950" s="9" t="n">
        <f aca="false">B950/G950-1</f>
        <v>-0.101752088997115</v>
      </c>
      <c r="I950" s="0" t="n">
        <f aca="false">IF(AND($A950&gt;=CrashTest!$B$3,$A950&lt;=CrashTest!$C$3),1,IF(AND($A950&gt;=CrashTest!$B$4,$A950&lt;=CrashTest!$C$4),2,IF(AND($A950&gt;=CrashTest!$B$5,$A950&lt;=CrashTest!$C$5),3,IF(AND($A950&gt;=CrashTest!$B$6,$A950&lt;=CrashTest!$C$6),4,IF(AND($A950&gt;=CrashTest!$B$7,$A950&lt;=CrashTest!$C$7),5,0)))))</f>
        <v>0</v>
      </c>
      <c r="J950" s="0" t="str">
        <f aca="false">IF(I950=0,"",IF(I949=I950,MAX(J949,B950),B950))</f>
        <v/>
      </c>
      <c r="K950" s="9" t="str">
        <f aca="false">IF(I950=0,"",B950/J950-1)</f>
        <v/>
      </c>
      <c r="L950" s="0" t="n">
        <f aca="false">MATCH($A950,DailyBTC!$A:$A,0)</f>
        <v>1377</v>
      </c>
      <c r="M950" s="8" t="n">
        <f aca="false">INDEX(DailyBTC!$F:$F,$L950)</f>
        <v>4977.42519945993</v>
      </c>
      <c r="N950" s="8" t="n">
        <f aca="false">INDEX(DailyETH!$F:$F,$L950)</f>
        <v>228.691409759864</v>
      </c>
      <c r="O950" s="8" t="n">
        <f aca="false">INDEX(DailyBTC!$B:$B,$L950)</f>
        <v>27941.9633760959</v>
      </c>
      <c r="P950" s="8" t="n">
        <f aca="false">INDEX(DailyETH!$B:$B,$L950)</f>
        <v>1645.72665341905</v>
      </c>
      <c r="Q950" s="9" t="n">
        <f aca="false">LN(M950/M949)</f>
        <v>0.00242577600314731</v>
      </c>
      <c r="R950" s="9" t="n">
        <f aca="false">LN(N950/N949)</f>
        <v>0.0110860404256076</v>
      </c>
      <c r="S950" s="9" t="n">
        <f aca="false">LN(O950/O949)</f>
        <v>0.0186255713353376</v>
      </c>
      <c r="T950" s="9" t="n">
        <f aca="false">LN(P950/P949)</f>
        <v>0.0200792603546785</v>
      </c>
      <c r="U950" s="9" t="n">
        <f aca="false">M950/M949-1</f>
        <v>0.00242872057823451</v>
      </c>
      <c r="V950" s="9" t="n">
        <f aca="false">O950/O949-1</f>
        <v>0.0188001092277674</v>
      </c>
    </row>
    <row r="951" customFormat="false" ht="15" hidden="false" customHeight="false" outlineLevel="0" collapsed="false">
      <c r="A951" s="5" t="n">
        <v>45208</v>
      </c>
      <c r="B951" s="6" t="n">
        <v>4335.66</v>
      </c>
      <c r="C951" s="9" t="n">
        <f aca="false">B951/B950-1</f>
        <v>0.00630381803411861</v>
      </c>
      <c r="D951" s="9" t="n">
        <f aca="false">LN(B951/B950)</f>
        <v>0.00628403208104552</v>
      </c>
      <c r="E951" s="9" t="n">
        <f aca="false">B951/B946-1</f>
        <v>0.0110227847747055</v>
      </c>
      <c r="F951" s="9" t="n">
        <f aca="false">B951/B930-1</f>
        <v>-0.0273315251408304</v>
      </c>
      <c r="G951" s="0" t="n">
        <f aca="false">MAX(G950,B951)</f>
        <v>4796.56</v>
      </c>
      <c r="H951" s="9" t="n">
        <f aca="false">B951/G951-1</f>
        <v>-0.0960896976166253</v>
      </c>
      <c r="I951" s="0" t="n">
        <f aca="false">IF(AND($A951&gt;=CrashTest!$B$3,$A951&lt;=CrashTest!$C$3),1,IF(AND($A951&gt;=CrashTest!$B$4,$A951&lt;=CrashTest!$C$4),2,IF(AND($A951&gt;=CrashTest!$B$5,$A951&lt;=CrashTest!$C$5),3,IF(AND($A951&gt;=CrashTest!$B$6,$A951&lt;=CrashTest!$C$6),4,IF(AND($A951&gt;=CrashTest!$B$7,$A951&lt;=CrashTest!$C$7),5,0)))))</f>
        <v>0</v>
      </c>
      <c r="J951" s="0" t="str">
        <f aca="false">IF(I951=0,"",IF(I950=I951,MAX(J950,B951),B951))</f>
        <v/>
      </c>
      <c r="K951" s="9" t="str">
        <f aca="false">IF(I951=0,"",B951/J951-1)</f>
        <v/>
      </c>
      <c r="L951" s="0" t="n">
        <f aca="false">MATCH($A951,DailyBTC!$A:$A,0)</f>
        <v>1380</v>
      </c>
      <c r="M951" s="8" t="n">
        <f aca="false">INDEX(DailyBTC!$F:$F,$L951)</f>
        <v>4991.47317581355</v>
      </c>
      <c r="N951" s="8" t="n">
        <f aca="false">INDEX(DailyETH!$F:$F,$L951)</f>
        <v>223.778459657769</v>
      </c>
      <c r="O951" s="8" t="n">
        <f aca="false">INDEX(DailyBTC!$B:$B,$L951)</f>
        <v>27591.3467618352</v>
      </c>
      <c r="P951" s="8" t="n">
        <f aca="false">INDEX(DailyETH!$B:$B,$L951)</f>
        <v>1579.55456808884</v>
      </c>
      <c r="Q951" s="9" t="n">
        <f aca="false">LN(M951/M950)</f>
        <v>0.00281836269637481</v>
      </c>
      <c r="R951" s="9" t="n">
        <f aca="false">LN(N951/N950)</f>
        <v>-0.0217169960831662</v>
      </c>
      <c r="S951" s="9" t="n">
        <f aca="false">LN(O951/O950)</f>
        <v>-0.0126274220732735</v>
      </c>
      <c r="T951" s="9" t="n">
        <f aca="false">LN(P951/P950)</f>
        <v>-0.0410391329214256</v>
      </c>
      <c r="U951" s="9" t="n">
        <f aca="false">M951/M950-1</f>
        <v>0.0028223380142709</v>
      </c>
      <c r="V951" s="9" t="n">
        <f aca="false">O951/O950-1</f>
        <v>-0.0125480306999703</v>
      </c>
    </row>
    <row r="952" customFormat="false" ht="15" hidden="false" customHeight="false" outlineLevel="0" collapsed="false">
      <c r="A952" s="5" t="n">
        <v>45209</v>
      </c>
      <c r="B952" s="6" t="n">
        <v>4358.24</v>
      </c>
      <c r="C952" s="9" t="n">
        <f aca="false">B952/B951-1</f>
        <v>0.00520797294990838</v>
      </c>
      <c r="D952" s="9" t="n">
        <f aca="false">LN(B952/B951)</f>
        <v>0.00519445836088642</v>
      </c>
      <c r="E952" s="9" t="n">
        <f aca="false">B952/B947-1</f>
        <v>0.0304507678303325</v>
      </c>
      <c r="F952" s="9" t="n">
        <f aca="false">B952/B931-1</f>
        <v>-0.0287957998511408</v>
      </c>
      <c r="G952" s="0" t="n">
        <f aca="false">MAX(G951,B952)</f>
        <v>4796.56</v>
      </c>
      <c r="H952" s="9" t="n">
        <f aca="false">B952/G952-1</f>
        <v>-0.0913821572126692</v>
      </c>
      <c r="I952" s="0" t="n">
        <f aca="false">IF(AND($A952&gt;=CrashTest!$B$3,$A952&lt;=CrashTest!$C$3),1,IF(AND($A952&gt;=CrashTest!$B$4,$A952&lt;=CrashTest!$C$4),2,IF(AND($A952&gt;=CrashTest!$B$5,$A952&lt;=CrashTest!$C$5),3,IF(AND($A952&gt;=CrashTest!$B$6,$A952&lt;=CrashTest!$C$6),4,IF(AND($A952&gt;=CrashTest!$B$7,$A952&lt;=CrashTest!$C$7),5,0)))))</f>
        <v>0</v>
      </c>
      <c r="J952" s="0" t="str">
        <f aca="false">IF(I952=0,"",IF(I951=I952,MAX(J951,B952),B952))</f>
        <v/>
      </c>
      <c r="K952" s="9" t="str">
        <f aca="false">IF(I952=0,"",B952/J952-1)</f>
        <v/>
      </c>
      <c r="L952" s="0" t="n">
        <f aca="false">MATCH($A952,DailyBTC!$A:$A,0)</f>
        <v>1381</v>
      </c>
      <c r="M952" s="8" t="n">
        <f aca="false">INDEX(DailyBTC!$F:$F,$L952)</f>
        <v>5004.0468355195</v>
      </c>
      <c r="N952" s="8" t="n">
        <f aca="false">INDEX(DailyETH!$F:$F,$L952)</f>
        <v>222.563843997574</v>
      </c>
      <c r="O952" s="8" t="n">
        <f aca="false">INDEX(DailyBTC!$B:$B,$L952)</f>
        <v>27419.7971803039</v>
      </c>
      <c r="P952" s="8" t="n">
        <f aca="false">INDEX(DailyETH!$B:$B,$L952)</f>
        <v>1568.32793717125</v>
      </c>
      <c r="Q952" s="9" t="n">
        <f aca="false">LN(M952/M951)</f>
        <v>0.00251586037021159</v>
      </c>
      <c r="R952" s="9" t="n">
        <f aca="false">LN(N952/N951)</f>
        <v>-0.00544254330567266</v>
      </c>
      <c r="S952" s="9" t="n">
        <f aca="false">LN(O952/O951)</f>
        <v>-0.00623692311531066</v>
      </c>
      <c r="T952" s="9" t="n">
        <f aca="false">LN(P952/P951)</f>
        <v>-0.00713284469629432</v>
      </c>
      <c r="U952" s="9" t="n">
        <f aca="false">M952/M951-1</f>
        <v>0.00251902780262836</v>
      </c>
      <c r="V952" s="9" t="n">
        <f aca="false">O952/O951-1</f>
        <v>-0.0062175138825985</v>
      </c>
    </row>
    <row r="953" customFormat="false" ht="15" hidden="false" customHeight="false" outlineLevel="0" collapsed="false">
      <c r="A953" s="5" t="n">
        <v>45210</v>
      </c>
      <c r="B953" s="6" t="n">
        <v>4376.95</v>
      </c>
      <c r="C953" s="9" t="n">
        <f aca="false">B953/B952-1</f>
        <v>0.00429301736480792</v>
      </c>
      <c r="D953" s="9" t="n">
        <f aca="false">LN(B953/B952)</f>
        <v>0.00428382865456899</v>
      </c>
      <c r="E953" s="9" t="n">
        <f aca="false">B953/B948-1</f>
        <v>0.0265493990032248</v>
      </c>
      <c r="F953" s="9" t="n">
        <f aca="false">B953/B932-1</f>
        <v>-0.0190389744279342</v>
      </c>
      <c r="G953" s="0" t="n">
        <f aca="false">MAX(G952,B953)</f>
        <v>4796.56</v>
      </c>
      <c r="H953" s="9" t="n">
        <f aca="false">B953/G953-1</f>
        <v>-0.087481445035609</v>
      </c>
      <c r="I953" s="0" t="n">
        <f aca="false">IF(AND($A953&gt;=CrashTest!$B$3,$A953&lt;=CrashTest!$C$3),1,IF(AND($A953&gt;=CrashTest!$B$4,$A953&lt;=CrashTest!$C$4),2,IF(AND($A953&gt;=CrashTest!$B$5,$A953&lt;=CrashTest!$C$5),3,IF(AND($A953&gt;=CrashTest!$B$6,$A953&lt;=CrashTest!$C$6),4,IF(AND($A953&gt;=CrashTest!$B$7,$A953&lt;=CrashTest!$C$7),5,0)))))</f>
        <v>0</v>
      </c>
      <c r="J953" s="0" t="str">
        <f aca="false">IF(I953=0,"",IF(I952=I953,MAX(J952,B953),B953))</f>
        <v/>
      </c>
      <c r="K953" s="9" t="str">
        <f aca="false">IF(I953=0,"",B953/J953-1)</f>
        <v/>
      </c>
      <c r="L953" s="0" t="n">
        <f aca="false">MATCH($A953,DailyBTC!$A:$A,0)</f>
        <v>1382</v>
      </c>
      <c r="M953" s="8" t="n">
        <f aca="false">INDEX(DailyBTC!$F:$F,$L953)</f>
        <v>5013.21666404449</v>
      </c>
      <c r="N953" s="8" t="n">
        <f aca="false">INDEX(DailyETH!$F:$F,$L953)</f>
        <v>222.043592883215</v>
      </c>
      <c r="O953" s="8" t="n">
        <f aca="false">INDEX(DailyBTC!$B:$B,$L953)</f>
        <v>26828.1725710111</v>
      </c>
      <c r="P953" s="8" t="n">
        <f aca="false">INDEX(DailyETH!$B:$B,$L953)</f>
        <v>1565.31241496201</v>
      </c>
      <c r="Q953" s="9" t="n">
        <f aca="false">LN(M953/M952)</f>
        <v>0.00183080560608404</v>
      </c>
      <c r="R953" s="9" t="n">
        <f aca="false">LN(N953/N952)</f>
        <v>-0.00234027282789152</v>
      </c>
      <c r="S953" s="9" t="n">
        <f aca="false">LN(O953/O952)</f>
        <v>-0.0218127266141155</v>
      </c>
      <c r="T953" s="9" t="n">
        <f aca="false">LN(P953/P952)</f>
        <v>-0.00192461342158334</v>
      </c>
      <c r="U953" s="9" t="n">
        <f aca="false">M953/M952-1</f>
        <v>0.00183248255390001</v>
      </c>
      <c r="V953" s="9" t="n">
        <f aca="false">O953/O952-1</f>
        <v>-0.0215765494326039</v>
      </c>
    </row>
    <row r="954" customFormat="false" ht="15" hidden="false" customHeight="false" outlineLevel="0" collapsed="false">
      <c r="A954" s="5" t="n">
        <v>45211</v>
      </c>
      <c r="B954" s="6" t="n">
        <v>4349.61</v>
      </c>
      <c r="C954" s="9" t="n">
        <f aca="false">B954/B953-1</f>
        <v>-0.00624635876580726</v>
      </c>
      <c r="D954" s="9" t="n">
        <f aca="false">LN(B954/B953)</f>
        <v>-0.0062659488852716</v>
      </c>
      <c r="E954" s="9" t="n">
        <f aca="false">B954/B949-1</f>
        <v>0.021469215793565</v>
      </c>
      <c r="F954" s="9" t="n">
        <f aca="false">B954/B933-1</f>
        <v>-0.0263752842791397</v>
      </c>
      <c r="G954" s="0" t="n">
        <f aca="false">MAX(G953,B954)</f>
        <v>4796.56</v>
      </c>
      <c r="H954" s="9" t="n">
        <f aca="false">B954/G954-1</f>
        <v>-0.0931813633103725</v>
      </c>
      <c r="I954" s="0" t="n">
        <f aca="false">IF(AND($A954&gt;=CrashTest!$B$3,$A954&lt;=CrashTest!$C$3),1,IF(AND($A954&gt;=CrashTest!$B$4,$A954&lt;=CrashTest!$C$4),2,IF(AND($A954&gt;=CrashTest!$B$5,$A954&lt;=CrashTest!$C$5),3,IF(AND($A954&gt;=CrashTest!$B$6,$A954&lt;=CrashTest!$C$6),4,IF(AND($A954&gt;=CrashTest!$B$7,$A954&lt;=CrashTest!$C$7),5,0)))))</f>
        <v>0</v>
      </c>
      <c r="J954" s="0" t="str">
        <f aca="false">IF(I954=0,"",IF(I953=I954,MAX(J953,B954),B954))</f>
        <v/>
      </c>
      <c r="K954" s="9" t="str">
        <f aca="false">IF(I954=0,"",B954/J954-1)</f>
        <v/>
      </c>
      <c r="L954" s="0" t="n">
        <f aca="false">MATCH($A954,DailyBTC!$A:$A,0)</f>
        <v>1383</v>
      </c>
      <c r="M954" s="8" t="n">
        <f aca="false">INDEX(DailyBTC!$F:$F,$L954)</f>
        <v>5015.66865214547</v>
      </c>
      <c r="N954" s="8" t="n">
        <f aca="false">INDEX(DailyETH!$F:$F,$L954)</f>
        <v>220.74700507973</v>
      </c>
      <c r="O954" s="8" t="n">
        <f aca="false">INDEX(DailyBTC!$B:$B,$L954)</f>
        <v>26741.3405990649</v>
      </c>
      <c r="P954" s="8" t="n">
        <f aca="false">INDEX(DailyETH!$B:$B,$L954)</f>
        <v>1538.10105201636</v>
      </c>
      <c r="Q954" s="9" t="n">
        <f aca="false">LN(M954/M953)</f>
        <v>0.000488985180811294</v>
      </c>
      <c r="R954" s="9" t="n">
        <f aca="false">LN(N954/N953)</f>
        <v>-0.00585645456483463</v>
      </c>
      <c r="S954" s="9" t="n">
        <f aca="false">LN(O954/O953)</f>
        <v>-0.00324184570121743</v>
      </c>
      <c r="T954" s="9" t="n">
        <f aca="false">LN(P954/P953)</f>
        <v>-0.0175368577965107</v>
      </c>
      <c r="U954" s="9" t="n">
        <f aca="false">M954/M953-1</f>
        <v>0.000489104753553793</v>
      </c>
      <c r="V954" s="9" t="n">
        <f aca="false">O954/O953-1</f>
        <v>-0.00323659659324027</v>
      </c>
    </row>
    <row r="955" customFormat="false" ht="15" hidden="false" customHeight="false" outlineLevel="0" collapsed="false">
      <c r="A955" s="5" t="n">
        <v>45212</v>
      </c>
      <c r="B955" s="6" t="n">
        <v>4327.78</v>
      </c>
      <c r="C955" s="9" t="n">
        <f aca="false">B955/B954-1</f>
        <v>-0.00501884076963222</v>
      </c>
      <c r="D955" s="9" t="n">
        <f aca="false">LN(B955/B954)</f>
        <v>-0.00503147744968867</v>
      </c>
      <c r="E955" s="9" t="n">
        <f aca="false">B955/B950-1</f>
        <v>0.0044748752466055</v>
      </c>
      <c r="F955" s="9" t="n">
        <f aca="false">B955/B934-1</f>
        <v>-0.0393598366295977</v>
      </c>
      <c r="G955" s="0" t="n">
        <f aca="false">MAX(G954,B955)</f>
        <v>4796.56</v>
      </c>
      <c r="H955" s="9" t="n">
        <f aca="false">B955/G955-1</f>
        <v>-0.0977325416548528</v>
      </c>
      <c r="I955" s="0" t="n">
        <f aca="false">IF(AND($A955&gt;=CrashTest!$B$3,$A955&lt;=CrashTest!$C$3),1,IF(AND($A955&gt;=CrashTest!$B$4,$A955&lt;=CrashTest!$C$4),2,IF(AND($A955&gt;=CrashTest!$B$5,$A955&lt;=CrashTest!$C$5),3,IF(AND($A955&gt;=CrashTest!$B$6,$A955&lt;=CrashTest!$C$6),4,IF(AND($A955&gt;=CrashTest!$B$7,$A955&lt;=CrashTest!$C$7),5,0)))))</f>
        <v>0</v>
      </c>
      <c r="J955" s="0" t="str">
        <f aca="false">IF(I955=0,"",IF(I954=I955,MAX(J954,B955),B955))</f>
        <v/>
      </c>
      <c r="K955" s="9" t="str">
        <f aca="false">IF(I955=0,"",B955/J955-1)</f>
        <v/>
      </c>
      <c r="L955" s="0" t="n">
        <f aca="false">MATCH($A955,DailyBTC!$A:$A,0)</f>
        <v>1384</v>
      </c>
      <c r="M955" s="8" t="n">
        <f aca="false">INDEX(DailyBTC!$F:$F,$L955)</f>
        <v>5020.54521908805</v>
      </c>
      <c r="N955" s="8" t="n">
        <f aca="false">INDEX(DailyETH!$F:$F,$L955)</f>
        <v>221.1839205897</v>
      </c>
      <c r="O955" s="8" t="n">
        <f aca="false">INDEX(DailyBTC!$B:$B,$L955)</f>
        <v>26842.4467703098</v>
      </c>
      <c r="P955" s="8" t="n">
        <f aca="false">INDEX(DailyETH!$B:$B,$L955)</f>
        <v>1550.26081034483</v>
      </c>
      <c r="Q955" s="9" t="n">
        <f aca="false">LN(M955/M954)</f>
        <v>0.00097179422219083</v>
      </c>
      <c r="R955" s="9" t="n">
        <f aca="false">LN(N955/N954)</f>
        <v>0.00197730290841224</v>
      </c>
      <c r="S955" s="9" t="n">
        <f aca="false">LN(O955/O954)</f>
        <v>0.00377376427456142</v>
      </c>
      <c r="T955" s="9" t="n">
        <f aca="false">LN(P955/P954)</f>
        <v>0.00787460906807093</v>
      </c>
      <c r="U955" s="9" t="n">
        <f aca="false">M955/M954-1</f>
        <v>0.00097226656719096</v>
      </c>
      <c r="V955" s="9" t="n">
        <f aca="false">O955/O954-1</f>
        <v>0.00378089388863456</v>
      </c>
    </row>
    <row r="956" customFormat="false" ht="15" hidden="false" customHeight="false" outlineLevel="0" collapsed="false">
      <c r="A956" s="5" t="n">
        <v>45215</v>
      </c>
      <c r="B956" s="6" t="n">
        <v>4373.63</v>
      </c>
      <c r="C956" s="9" t="n">
        <f aca="false">B956/B955-1</f>
        <v>0.0105943462930187</v>
      </c>
      <c r="D956" s="9" t="n">
        <f aca="false">LN(B956/B955)</f>
        <v>0.0105386194537476</v>
      </c>
      <c r="E956" s="9" t="n">
        <f aca="false">B956/B951-1</f>
        <v>0.00875760553179905</v>
      </c>
      <c r="F956" s="9" t="n">
        <f aca="false">B956/B935-1</f>
        <v>-0.0172324686764097</v>
      </c>
      <c r="G956" s="0" t="n">
        <f aca="false">MAX(G955,B956)</f>
        <v>4796.56</v>
      </c>
      <c r="H956" s="9" t="n">
        <f aca="false">B956/G956-1</f>
        <v>-0.0881736077522225</v>
      </c>
      <c r="I956" s="0" t="n">
        <f aca="false">IF(AND($A956&gt;=CrashTest!$B$3,$A956&lt;=CrashTest!$C$3),1,IF(AND($A956&gt;=CrashTest!$B$4,$A956&lt;=CrashTest!$C$4),2,IF(AND($A956&gt;=CrashTest!$B$5,$A956&lt;=CrashTest!$C$5),3,IF(AND($A956&gt;=CrashTest!$B$6,$A956&lt;=CrashTest!$C$6),4,IF(AND($A956&gt;=CrashTest!$B$7,$A956&lt;=CrashTest!$C$7),5,0)))))</f>
        <v>0</v>
      </c>
      <c r="J956" s="0" t="str">
        <f aca="false">IF(I956=0,"",IF(I955=I956,MAX(J955,B956),B956))</f>
        <v/>
      </c>
      <c r="K956" s="9" t="str">
        <f aca="false">IF(I956=0,"",B956/J956-1)</f>
        <v/>
      </c>
      <c r="L956" s="0" t="n">
        <f aca="false">MATCH($A956,DailyBTC!$A:$A,0)</f>
        <v>1387</v>
      </c>
      <c r="M956" s="8" t="n">
        <f aca="false">INDEX(DailyBTC!$F:$F,$L956)</f>
        <v>5137.81349919579</v>
      </c>
      <c r="N956" s="8" t="n">
        <f aca="false">INDEX(DailyETH!$F:$F,$L956)</f>
        <v>224.376229615915</v>
      </c>
      <c r="O956" s="8" t="n">
        <f aca="false">INDEX(DailyBTC!$B:$B,$L956)</f>
        <v>28506.7936741671</v>
      </c>
      <c r="P956" s="8" t="n">
        <f aca="false">INDEX(DailyETH!$B:$B,$L956)</f>
        <v>1600.99388457043</v>
      </c>
      <c r="Q956" s="9" t="n">
        <f aca="false">LN(M956/M955)</f>
        <v>0.0230890625157178</v>
      </c>
      <c r="R956" s="9" t="n">
        <f aca="false">LN(N956/N955)</f>
        <v>0.014329664132168</v>
      </c>
      <c r="S956" s="9" t="n">
        <f aca="false">LN(O956/O955)</f>
        <v>0.0601579641136293</v>
      </c>
      <c r="T956" s="9" t="n">
        <f aca="false">LN(P956/P955)</f>
        <v>0.0322014327363169</v>
      </c>
      <c r="U956" s="9" t="n">
        <f aca="false">M956/M955-1</f>
        <v>0.0233576782979423</v>
      </c>
      <c r="V956" s="9" t="n">
        <f aca="false">O956/O955-1</f>
        <v>0.0620042918627752</v>
      </c>
    </row>
    <row r="957" customFormat="false" ht="15" hidden="false" customHeight="false" outlineLevel="0" collapsed="false">
      <c r="A957" s="5" t="n">
        <v>45216</v>
      </c>
      <c r="B957" s="6" t="n">
        <v>4373.2</v>
      </c>
      <c r="C957" s="9" t="n">
        <f aca="false">B957/B956-1</f>
        <v>-9.8316501395912E-005</v>
      </c>
      <c r="D957" s="9" t="n">
        <f aca="false">LN(B957/B956)</f>
        <v>-9.83213347799389E-005</v>
      </c>
      <c r="E957" s="9" t="n">
        <f aca="false">B957/B952-1</f>
        <v>0.00343257828848342</v>
      </c>
      <c r="F957" s="9" t="n">
        <f aca="false">B957/B936-1</f>
        <v>-0.0180373770918799</v>
      </c>
      <c r="G957" s="0" t="n">
        <f aca="false">MAX(G956,B957)</f>
        <v>4796.56</v>
      </c>
      <c r="H957" s="9" t="n">
        <f aca="false">B957/G957-1</f>
        <v>-0.0882632553329887</v>
      </c>
      <c r="I957" s="0" t="n">
        <f aca="false">IF(AND($A957&gt;=CrashTest!$B$3,$A957&lt;=CrashTest!$C$3),1,IF(AND($A957&gt;=CrashTest!$B$4,$A957&lt;=CrashTest!$C$4),2,IF(AND($A957&gt;=CrashTest!$B$5,$A957&lt;=CrashTest!$C$5),3,IF(AND($A957&gt;=CrashTest!$B$6,$A957&lt;=CrashTest!$C$6),4,IF(AND($A957&gt;=CrashTest!$B$7,$A957&lt;=CrashTest!$C$7),5,0)))))</f>
        <v>0</v>
      </c>
      <c r="J957" s="0" t="str">
        <f aca="false">IF(I957=0,"",IF(I956=I957,MAX(J956,B957),B957))</f>
        <v/>
      </c>
      <c r="K957" s="9" t="str">
        <f aca="false">IF(I957=0,"",B957/J957-1)</f>
        <v/>
      </c>
      <c r="L957" s="0" t="n">
        <f aca="false">MATCH($A957,DailyBTC!$A:$A,0)</f>
        <v>1388</v>
      </c>
      <c r="M957" s="8" t="n">
        <f aca="false">INDEX(DailyBTC!$F:$F,$L957)</f>
        <v>5148.13616094864</v>
      </c>
      <c r="N957" s="8" t="n">
        <f aca="false">INDEX(DailyETH!$F:$F,$L957)</f>
        <v>222.367720996904</v>
      </c>
      <c r="O957" s="8" t="n">
        <f aca="false">INDEX(DailyBTC!$B:$B,$L957)</f>
        <v>28433.2051522501</v>
      </c>
      <c r="P957" s="8" t="n">
        <f aca="false">INDEX(DailyETH!$B:$B,$L957)</f>
        <v>1565.29439362946</v>
      </c>
      <c r="Q957" s="9" t="n">
        <f aca="false">LN(M957/M956)</f>
        <v>0.00200713897295288</v>
      </c>
      <c r="R957" s="9" t="n">
        <f aca="false">LN(N957/N956)</f>
        <v>-0.00899182696960349</v>
      </c>
      <c r="S957" s="9" t="n">
        <f aca="false">LN(O957/O956)</f>
        <v>-0.00258477570792176</v>
      </c>
      <c r="T957" s="9" t="n">
        <f aca="false">LN(P957/P956)</f>
        <v>-0.0225506970043356</v>
      </c>
      <c r="U957" s="9" t="n">
        <f aca="false">M957/M956-1</f>
        <v>0.00200915462472007</v>
      </c>
      <c r="V957" s="9" t="n">
        <f aca="false">O957/O956-1</f>
        <v>-0.00258143805150868</v>
      </c>
    </row>
    <row r="958" customFormat="false" ht="15" hidden="false" customHeight="false" outlineLevel="0" collapsed="false">
      <c r="A958" s="5" t="n">
        <v>45217</v>
      </c>
      <c r="B958" s="6" t="n">
        <v>4314.6</v>
      </c>
      <c r="C958" s="9" t="n">
        <f aca="false">B958/B957-1</f>
        <v>-0.0133997987743527</v>
      </c>
      <c r="D958" s="9" t="n">
        <f aca="false">LN(B958/B957)</f>
        <v>-0.0134903862238262</v>
      </c>
      <c r="E958" s="9" t="n">
        <f aca="false">B958/B953-1</f>
        <v>-0.0142450793360672</v>
      </c>
      <c r="F958" s="9" t="n">
        <f aca="false">B958/B937-1</f>
        <v>-0.0291069881524318</v>
      </c>
      <c r="G958" s="0" t="n">
        <f aca="false">MAX(G957,B958)</f>
        <v>4796.56</v>
      </c>
      <c r="H958" s="9" t="n">
        <f aca="false">B958/G958-1</f>
        <v>-0.10048034424671</v>
      </c>
      <c r="I958" s="0" t="n">
        <f aca="false">IF(AND($A958&gt;=CrashTest!$B$3,$A958&lt;=CrashTest!$C$3),1,IF(AND($A958&gt;=CrashTest!$B$4,$A958&lt;=CrashTest!$C$4),2,IF(AND($A958&gt;=CrashTest!$B$5,$A958&lt;=CrashTest!$C$5),3,IF(AND($A958&gt;=CrashTest!$B$6,$A958&lt;=CrashTest!$C$6),4,IF(AND($A958&gt;=CrashTest!$B$7,$A958&lt;=CrashTest!$C$7),5,0)))))</f>
        <v>0</v>
      </c>
      <c r="J958" s="0" t="str">
        <f aca="false">IF(I958=0,"",IF(I957=I958,MAX(J957,B958),B958))</f>
        <v/>
      </c>
      <c r="K958" s="9" t="str">
        <f aca="false">IF(I958=0,"",B958/J958-1)</f>
        <v/>
      </c>
      <c r="L958" s="0" t="n">
        <f aca="false">MATCH($A958,DailyBTC!$A:$A,0)</f>
        <v>1389</v>
      </c>
      <c r="M958" s="8" t="n">
        <f aca="false">INDEX(DailyBTC!$F:$F,$L958)</f>
        <v>5139.53001378159</v>
      </c>
      <c r="N958" s="8" t="n">
        <f aca="false">INDEX(DailyETH!$F:$F,$L958)</f>
        <v>222.202593179361</v>
      </c>
      <c r="O958" s="8" t="n">
        <f aca="false">INDEX(DailyBTC!$B:$B,$L958)</f>
        <v>28328.0750195792</v>
      </c>
      <c r="P958" s="8" t="n">
        <f aca="false">INDEX(DailyETH!$B:$B,$L958)</f>
        <v>1563.40930859147</v>
      </c>
      <c r="Q958" s="9" t="n">
        <f aca="false">LN(M958/M957)</f>
        <v>-0.00167310039584396</v>
      </c>
      <c r="R958" s="9" t="n">
        <f aca="false">LN(N958/N957)</f>
        <v>-0.000742864828669672</v>
      </c>
      <c r="S958" s="9" t="n">
        <f aca="false">LN(O958/O957)</f>
        <v>-0.00370429463772356</v>
      </c>
      <c r="T958" s="9" t="n">
        <f aca="false">LN(P958/P957)</f>
        <v>-0.00120502639144829</v>
      </c>
      <c r="U958" s="9" t="n">
        <f aca="false">M958/M957-1</f>
        <v>-0.0016717015436255</v>
      </c>
      <c r="V958" s="9" t="n">
        <f aca="false">O958/O957-1</f>
        <v>-0.00369744220210011</v>
      </c>
    </row>
    <row r="959" customFormat="false" ht="15" hidden="false" customHeight="false" outlineLevel="0" collapsed="false">
      <c r="A959" s="5" t="n">
        <v>45218</v>
      </c>
      <c r="B959" s="6" t="n">
        <v>4278</v>
      </c>
      <c r="C959" s="9" t="n">
        <f aca="false">B959/B958-1</f>
        <v>-0.00848282575441528</v>
      </c>
      <c r="D959" s="9" t="n">
        <f aca="false">LN(B959/B958)</f>
        <v>-0.00851900969415247</v>
      </c>
      <c r="E959" s="9" t="n">
        <f aca="false">B959/B954-1</f>
        <v>-0.0164635450074834</v>
      </c>
      <c r="F959" s="9" t="n">
        <f aca="false">B959/B938-1</f>
        <v>-0.0282131661442006</v>
      </c>
      <c r="G959" s="0" t="n">
        <f aca="false">MAX(G958,B959)</f>
        <v>4796.56</v>
      </c>
      <c r="H959" s="9" t="n">
        <f aca="false">B959/G959-1</f>
        <v>-0.108110812749137</v>
      </c>
      <c r="I959" s="0" t="n">
        <f aca="false">IF(AND($A959&gt;=CrashTest!$B$3,$A959&lt;=CrashTest!$C$3),1,IF(AND($A959&gt;=CrashTest!$B$4,$A959&lt;=CrashTest!$C$4),2,IF(AND($A959&gt;=CrashTest!$B$5,$A959&lt;=CrashTest!$C$5),3,IF(AND($A959&gt;=CrashTest!$B$6,$A959&lt;=CrashTest!$C$6),4,IF(AND($A959&gt;=CrashTest!$B$7,$A959&lt;=CrashTest!$C$7),5,0)))))</f>
        <v>0</v>
      </c>
      <c r="J959" s="0" t="str">
        <f aca="false">IF(I959=0,"",IF(I958=I959,MAX(J958,B959),B959))</f>
        <v/>
      </c>
      <c r="K959" s="9" t="str">
        <f aca="false">IF(I959=0,"",B959/J959-1)</f>
        <v/>
      </c>
      <c r="L959" s="0" t="n">
        <f aca="false">MATCH($A959,DailyBTC!$A:$A,0)</f>
        <v>1390</v>
      </c>
      <c r="M959" s="8" t="n">
        <f aca="false">INDEX(DailyBTC!$F:$F,$L959)</f>
        <v>5155.7714619253</v>
      </c>
      <c r="N959" s="8" t="n">
        <f aca="false">INDEX(DailyETH!$F:$F,$L959)</f>
        <v>222.2078821426</v>
      </c>
      <c r="O959" s="8" t="n">
        <f aca="false">INDEX(DailyBTC!$B:$B,$L959)</f>
        <v>28690.358041204</v>
      </c>
      <c r="P959" s="8" t="n">
        <f aca="false">INDEX(DailyETH!$B:$B,$L959)</f>
        <v>1566.42841876096</v>
      </c>
      <c r="Q959" s="9" t="n">
        <f aca="false">LN(M959/M958)</f>
        <v>0.00315512113081558</v>
      </c>
      <c r="R959" s="9" t="n">
        <f aca="false">LN(N959/N958)</f>
        <v>2.38021537878388E-005</v>
      </c>
      <c r="S959" s="9" t="n">
        <f aca="false">LN(O959/O958)</f>
        <v>0.0127077465125453</v>
      </c>
      <c r="T959" s="9" t="n">
        <f aca="false">LN(P959/P958)</f>
        <v>0.00192924449694534</v>
      </c>
      <c r="U959" s="9" t="n">
        <f aca="false">M959/M958-1</f>
        <v>0.00316010376438336</v>
      </c>
      <c r="V959" s="9" t="n">
        <f aca="false">O959/O958-1</f>
        <v>0.0127888330348747</v>
      </c>
    </row>
    <row r="960" customFormat="false" ht="15" hidden="false" customHeight="false" outlineLevel="0" collapsed="false">
      <c r="A960" s="5" t="n">
        <v>45219</v>
      </c>
      <c r="B960" s="6" t="n">
        <v>4224.16</v>
      </c>
      <c r="C960" s="9" t="n">
        <f aca="false">B960/B959-1</f>
        <v>-0.0125853202431043</v>
      </c>
      <c r="D960" s="9" t="n">
        <f aca="false">LN(B960/B959)</f>
        <v>-0.012665186185758</v>
      </c>
      <c r="E960" s="9" t="n">
        <f aca="false">B960/B955-1</f>
        <v>-0.0239429915568721</v>
      </c>
      <c r="F960" s="9" t="n">
        <f aca="false">B960/B939-1</f>
        <v>-0.0244434180138569</v>
      </c>
      <c r="G960" s="0" t="n">
        <f aca="false">MAX(G959,B960)</f>
        <v>4796.56</v>
      </c>
      <c r="H960" s="9" t="n">
        <f aca="false">B960/G960-1</f>
        <v>-0.119335523792051</v>
      </c>
      <c r="I960" s="0" t="n">
        <f aca="false">IF(AND($A960&gt;=CrashTest!$B$3,$A960&lt;=CrashTest!$C$3),1,IF(AND($A960&gt;=CrashTest!$B$4,$A960&lt;=CrashTest!$C$4),2,IF(AND($A960&gt;=CrashTest!$B$5,$A960&lt;=CrashTest!$C$5),3,IF(AND($A960&gt;=CrashTest!$B$6,$A960&lt;=CrashTest!$C$6),4,IF(AND($A960&gt;=CrashTest!$B$7,$A960&lt;=CrashTest!$C$7),5,0)))))</f>
        <v>0</v>
      </c>
      <c r="J960" s="0" t="str">
        <f aca="false">IF(I960=0,"",IF(I959=I960,MAX(J959,B960),B960))</f>
        <v/>
      </c>
      <c r="K960" s="9" t="str">
        <f aca="false">IF(I960=0,"",B960/J960-1)</f>
        <v/>
      </c>
      <c r="L960" s="0" t="n">
        <f aca="false">MATCH($A960,DailyBTC!$A:$A,0)</f>
        <v>1391</v>
      </c>
      <c r="M960" s="8" t="n">
        <f aca="false">INDEX(DailyBTC!$F:$F,$L960)</f>
        <v>5222.50793454736</v>
      </c>
      <c r="N960" s="8" t="n">
        <f aca="false">INDEX(DailyETH!$F:$F,$L960)</f>
        <v>224.749030983444</v>
      </c>
      <c r="O960" s="8" t="n">
        <f aca="false">INDEX(DailyBTC!$B:$B,$L960)</f>
        <v>29704.9853673291</v>
      </c>
      <c r="P960" s="8" t="n">
        <f aca="false">INDEX(DailyETH!$B:$B,$L960)</f>
        <v>1605.57386294565</v>
      </c>
      <c r="Q960" s="9" t="n">
        <f aca="false">LN(M960/M959)</f>
        <v>0.0128609743382265</v>
      </c>
      <c r="R960" s="9" t="n">
        <f aca="false">LN(N960/N959)</f>
        <v>0.0113710120462059</v>
      </c>
      <c r="S960" s="9" t="n">
        <f aca="false">LN(O960/O959)</f>
        <v>0.0347537796410016</v>
      </c>
      <c r="T960" s="9" t="n">
        <f aca="false">LN(P960/P959)</f>
        <v>0.0246831043316059</v>
      </c>
      <c r="U960" s="9" t="n">
        <f aca="false">M960/M959-1</f>
        <v>0.0129440323557584</v>
      </c>
      <c r="V960" s="9" t="n">
        <f aca="false">O960/O959-1</f>
        <v>0.035364749532506</v>
      </c>
    </row>
    <row r="961" customFormat="false" ht="15" hidden="false" customHeight="false" outlineLevel="0" collapsed="false">
      <c r="A961" s="5" t="n">
        <v>45222</v>
      </c>
      <c r="B961" s="6" t="n">
        <v>4217.04</v>
      </c>
      <c r="C961" s="9" t="n">
        <f aca="false">B961/B960-1</f>
        <v>-0.00168554221431005</v>
      </c>
      <c r="D961" s="9" t="n">
        <f aca="false">LN(B961/B960)</f>
        <v>-0.00168696433884679</v>
      </c>
      <c r="E961" s="9" t="n">
        <f aca="false">B961/B956-1</f>
        <v>-0.0358032115199503</v>
      </c>
      <c r="F961" s="9" t="n">
        <f aca="false">B961/B940-1</f>
        <v>-0.0238468910154027</v>
      </c>
      <c r="G961" s="0" t="n">
        <f aca="false">MAX(G960,B961)</f>
        <v>4796.56</v>
      </c>
      <c r="H961" s="9" t="n">
        <f aca="false">B961/G961-1</f>
        <v>-0.120819920943343</v>
      </c>
      <c r="I961" s="0" t="n">
        <f aca="false">IF(AND($A961&gt;=CrashTest!$B$3,$A961&lt;=CrashTest!$C$3),1,IF(AND($A961&gt;=CrashTest!$B$4,$A961&lt;=CrashTest!$C$4),2,IF(AND($A961&gt;=CrashTest!$B$5,$A961&lt;=CrashTest!$C$5),3,IF(AND($A961&gt;=CrashTest!$B$6,$A961&lt;=CrashTest!$C$6),4,IF(AND($A961&gt;=CrashTest!$B$7,$A961&lt;=CrashTest!$C$7),5,0)))))</f>
        <v>0</v>
      </c>
      <c r="J961" s="0" t="str">
        <f aca="false">IF(I961=0,"",IF(I960=I961,MAX(J960,B961),B961))</f>
        <v/>
      </c>
      <c r="K961" s="9" t="str">
        <f aca="false">IF(I961=0,"",B961/J961-1)</f>
        <v/>
      </c>
      <c r="L961" s="0" t="n">
        <f aca="false">MATCH($A961,DailyBTC!$A:$A,0)</f>
        <v>1394</v>
      </c>
      <c r="M961" s="8" t="n">
        <f aca="false">INDEX(DailyBTC!$F:$F,$L961)</f>
        <v>5173.58605765024</v>
      </c>
      <c r="N961" s="8" t="n">
        <f aca="false">INDEX(DailyETH!$F:$F,$L961)</f>
        <v>227.928111102739</v>
      </c>
      <c r="O961" s="8" t="n">
        <f aca="false">INDEX(DailyBTC!$B:$B,$L961)</f>
        <v>32954.1690482174</v>
      </c>
      <c r="P961" s="8" t="n">
        <f aca="false">INDEX(DailyETH!$B:$B,$L961)</f>
        <v>1763.06074313267</v>
      </c>
      <c r="Q961" s="9" t="n">
        <f aca="false">LN(M961/M960)</f>
        <v>-0.00941165750433358</v>
      </c>
      <c r="R961" s="9" t="n">
        <f aca="false">LN(N961/N960)</f>
        <v>0.0140459152436915</v>
      </c>
      <c r="S961" s="9" t="n">
        <f aca="false">LN(O961/O960)</f>
        <v>0.10380289023801</v>
      </c>
      <c r="T961" s="9" t="n">
        <f aca="false">LN(P961/P960)</f>
        <v>0.0935701175527246</v>
      </c>
      <c r="U961" s="9" t="n">
        <f aca="false">M961/M960-1</f>
        <v>-0.00936750647586393</v>
      </c>
      <c r="V961" s="9" t="n">
        <f aca="false">O961/O960-1</f>
        <v>0.109381763387835</v>
      </c>
    </row>
    <row r="962" customFormat="false" ht="15" hidden="false" customHeight="false" outlineLevel="0" collapsed="false">
      <c r="A962" s="5" t="n">
        <v>45223</v>
      </c>
      <c r="B962" s="6" t="n">
        <v>4247.68</v>
      </c>
      <c r="C962" s="9" t="n">
        <f aca="false">B962/B961-1</f>
        <v>0.00726575986948208</v>
      </c>
      <c r="D962" s="9" t="n">
        <f aca="false">LN(B962/B961)</f>
        <v>0.0072394913997594</v>
      </c>
      <c r="E962" s="9" t="n">
        <f aca="false">B962/B957-1</f>
        <v>-0.028702094576054</v>
      </c>
      <c r="F962" s="9" t="n">
        <f aca="false">B962/B941-1</f>
        <v>-0.0206942343871037</v>
      </c>
      <c r="G962" s="0" t="n">
        <f aca="false">MAX(G961,B962)</f>
        <v>4796.56</v>
      </c>
      <c r="H962" s="9" t="n">
        <f aca="false">B962/G962-1</f>
        <v>-0.114432009606885</v>
      </c>
      <c r="I962" s="0" t="n">
        <f aca="false">IF(AND($A962&gt;=CrashTest!$B$3,$A962&lt;=CrashTest!$C$3),1,IF(AND($A962&gt;=CrashTest!$B$4,$A962&lt;=CrashTest!$C$4),2,IF(AND($A962&gt;=CrashTest!$B$5,$A962&lt;=CrashTest!$C$5),3,IF(AND($A962&gt;=CrashTest!$B$6,$A962&lt;=CrashTest!$C$6),4,IF(AND($A962&gt;=CrashTest!$B$7,$A962&lt;=CrashTest!$C$7),5,0)))))</f>
        <v>0</v>
      </c>
      <c r="J962" s="0" t="str">
        <f aca="false">IF(I962=0,"",IF(I961=I962,MAX(J961,B962),B962))</f>
        <v/>
      </c>
      <c r="K962" s="9" t="str">
        <f aca="false">IF(I962=0,"",B962/J962-1)</f>
        <v/>
      </c>
      <c r="L962" s="0" t="n">
        <f aca="false">MATCH($A962,DailyBTC!$A:$A,0)</f>
        <v>1395</v>
      </c>
      <c r="M962" s="8" t="n">
        <f aca="false">INDEX(DailyBTC!$F:$F,$L962)</f>
        <v>5251.12874106943</v>
      </c>
      <c r="N962" s="8" t="n">
        <f aca="false">INDEX(DailyETH!$F:$F,$L962)</f>
        <v>229.517511769276</v>
      </c>
      <c r="O962" s="8" t="n">
        <f aca="false">INDEX(DailyBTC!$B:$B,$L962)</f>
        <v>33880.9566537113</v>
      </c>
      <c r="P962" s="8" t="n">
        <f aca="false">INDEX(DailyETH!$B:$B,$L962)</f>
        <v>1784.6231823495</v>
      </c>
      <c r="Q962" s="9" t="n">
        <f aca="false">LN(M962/M961)</f>
        <v>0.0148769755499577</v>
      </c>
      <c r="R962" s="9" t="n">
        <f aca="false">LN(N962/N961)</f>
        <v>0.0069490535398699</v>
      </c>
      <c r="S962" s="9" t="n">
        <f aca="false">LN(O962/O961)</f>
        <v>0.0277353264714206</v>
      </c>
      <c r="T962" s="9" t="n">
        <f aca="false">LN(P962/P961)</f>
        <v>0.0121559333845196</v>
      </c>
      <c r="U962" s="9" t="n">
        <f aca="false">M962/M961-1</f>
        <v>0.0149881885707748</v>
      </c>
      <c r="V962" s="9" t="n">
        <f aca="false">O962/O961-1</f>
        <v>0.0281235313243025</v>
      </c>
    </row>
    <row r="963" customFormat="false" ht="15" hidden="false" customHeight="false" outlineLevel="0" collapsed="false">
      <c r="A963" s="5" t="n">
        <v>45224</v>
      </c>
      <c r="B963" s="6" t="n">
        <v>4186.77</v>
      </c>
      <c r="C963" s="9" t="n">
        <f aca="false">B963/B962-1</f>
        <v>-0.0143395924363416</v>
      </c>
      <c r="D963" s="9" t="n">
        <f aca="false">LN(B963/B962)</f>
        <v>-0.0144433979393469</v>
      </c>
      <c r="E963" s="9" t="n">
        <f aca="false">B963/B958-1</f>
        <v>-0.0296273119176749</v>
      </c>
      <c r="F963" s="9" t="n">
        <f aca="false">B963/B942-1</f>
        <v>-0.0203017177836587</v>
      </c>
      <c r="G963" s="0" t="n">
        <f aca="false">MAX(G962,B963)</f>
        <v>4796.56</v>
      </c>
      <c r="H963" s="9" t="n">
        <f aca="false">B963/G963-1</f>
        <v>-0.127130693663792</v>
      </c>
      <c r="I963" s="0" t="n">
        <f aca="false">IF(AND($A963&gt;=CrashTest!$B$3,$A963&lt;=CrashTest!$C$3),1,IF(AND($A963&gt;=CrashTest!$B$4,$A963&lt;=CrashTest!$C$4),2,IF(AND($A963&gt;=CrashTest!$B$5,$A963&lt;=CrashTest!$C$5),3,IF(AND($A963&gt;=CrashTest!$B$6,$A963&lt;=CrashTest!$C$6),4,IF(AND($A963&gt;=CrashTest!$B$7,$A963&lt;=CrashTest!$C$7),5,0)))))</f>
        <v>0</v>
      </c>
      <c r="J963" s="0" t="str">
        <f aca="false">IF(I963=0,"",IF(I962=I963,MAX(J962,B963),B963))</f>
        <v/>
      </c>
      <c r="K963" s="9" t="str">
        <f aca="false">IF(I963=0,"",B963/J963-1)</f>
        <v/>
      </c>
      <c r="L963" s="0" t="n">
        <f aca="false">MATCH($A963,DailyBTC!$A:$A,0)</f>
        <v>1396</v>
      </c>
      <c r="M963" s="8" t="n">
        <f aca="false">INDEX(DailyBTC!$F:$F,$L963)</f>
        <v>5283.07294663817</v>
      </c>
      <c r="N963" s="8" t="n">
        <f aca="false">INDEX(DailyETH!$F:$F,$L963)</f>
        <v>230.197564403482</v>
      </c>
      <c r="O963" s="8" t="n">
        <f aca="false">INDEX(DailyBTC!$B:$B,$L963)</f>
        <v>34488.6589210988</v>
      </c>
      <c r="P963" s="8" t="n">
        <f aca="false">INDEX(DailyETH!$B:$B,$L963)</f>
        <v>1786.28815692577</v>
      </c>
      <c r="Q963" s="9" t="n">
        <f aca="false">LN(M963/M962)</f>
        <v>0.00606487409902592</v>
      </c>
      <c r="R963" s="9" t="n">
        <f aca="false">LN(N963/N962)</f>
        <v>0.00295858528687699</v>
      </c>
      <c r="S963" s="9" t="n">
        <f aca="false">LN(O963/O962)</f>
        <v>0.0177774371526815</v>
      </c>
      <c r="T963" s="9" t="n">
        <f aca="false">LN(P963/P962)</f>
        <v>0.000932520882617264</v>
      </c>
      <c r="U963" s="9" t="n">
        <f aca="false">M963/M962-1</f>
        <v>0.00608330268479174</v>
      </c>
      <c r="V963" s="9" t="n">
        <f aca="false">O963/O962-1</f>
        <v>0.0179363963538184</v>
      </c>
    </row>
    <row r="964" customFormat="false" ht="15" hidden="false" customHeight="false" outlineLevel="0" collapsed="false">
      <c r="A964" s="5" t="n">
        <v>45225</v>
      </c>
      <c r="B964" s="6" t="n">
        <v>4137.23</v>
      </c>
      <c r="C964" s="9" t="n">
        <f aca="false">B964/B963-1</f>
        <v>-0.0118325105033238</v>
      </c>
      <c r="D964" s="9" t="n">
        <f aca="false">LN(B964/B963)</f>
        <v>-0.0119030718197409</v>
      </c>
      <c r="E964" s="9" t="n">
        <f aca="false">B964/B959-1</f>
        <v>-0.0329055633473587</v>
      </c>
      <c r="F964" s="9" t="n">
        <f aca="false">B964/B943-1</f>
        <v>-0.0321159618295432</v>
      </c>
      <c r="G964" s="0" t="n">
        <f aca="false">MAX(G963,B964)</f>
        <v>4796.56</v>
      </c>
      <c r="H964" s="9" t="n">
        <f aca="false">B964/G964-1</f>
        <v>-0.137458928899044</v>
      </c>
      <c r="I964" s="0" t="n">
        <f aca="false">IF(AND($A964&gt;=CrashTest!$B$3,$A964&lt;=CrashTest!$C$3),1,IF(AND($A964&gt;=CrashTest!$B$4,$A964&lt;=CrashTest!$C$4),2,IF(AND($A964&gt;=CrashTest!$B$5,$A964&lt;=CrashTest!$C$5),3,IF(AND($A964&gt;=CrashTest!$B$6,$A964&lt;=CrashTest!$C$6),4,IF(AND($A964&gt;=CrashTest!$B$7,$A964&lt;=CrashTest!$C$7),5,0)))))</f>
        <v>0</v>
      </c>
      <c r="J964" s="0" t="str">
        <f aca="false">IF(I964=0,"",IF(I963=I964,MAX(J963,B964),B964))</f>
        <v/>
      </c>
      <c r="K964" s="9" t="str">
        <f aca="false">IF(I964=0,"",B964/J964-1)</f>
        <v/>
      </c>
      <c r="L964" s="0" t="n">
        <f aca="false">MATCH($A964,DailyBTC!$A:$A,0)</f>
        <v>1397</v>
      </c>
      <c r="M964" s="8" t="n">
        <f aca="false">INDEX(DailyBTC!$F:$F,$L964)</f>
        <v>5303.61810376973</v>
      </c>
      <c r="N964" s="8" t="n">
        <f aca="false">INDEX(DailyETH!$F:$F,$L964)</f>
        <v>231.335687113421</v>
      </c>
      <c r="O964" s="8" t="n">
        <f aca="false">INDEX(DailyBTC!$B:$B,$L964)</f>
        <v>34181.4922521917</v>
      </c>
      <c r="P964" s="8" t="n">
        <f aca="false">INDEX(DailyETH!$B:$B,$L964)</f>
        <v>1804.61282933957</v>
      </c>
      <c r="Q964" s="9" t="n">
        <f aca="false">LN(M964/M963)</f>
        <v>0.00388132284694007</v>
      </c>
      <c r="R964" s="9" t="n">
        <f aca="false">LN(N964/N963)</f>
        <v>0.00493193074677284</v>
      </c>
      <c r="S964" s="9" t="n">
        <f aca="false">LN(O964/O963)</f>
        <v>-0.00894620769928119</v>
      </c>
      <c r="T964" s="9" t="n">
        <f aca="false">LN(P964/P963)</f>
        <v>0.0102062582920227</v>
      </c>
      <c r="U964" s="9" t="n">
        <f aca="false">M964/M963-1</f>
        <v>0.00388886493506391</v>
      </c>
      <c r="V964" s="9" t="n">
        <f aca="false">O964/O963-1</f>
        <v>-0.00890630945116822</v>
      </c>
    </row>
    <row r="965" customFormat="false" ht="15" hidden="false" customHeight="false" outlineLevel="0" collapsed="false">
      <c r="A965" s="5" t="n">
        <v>45226</v>
      </c>
      <c r="B965" s="6" t="n">
        <v>4117.37</v>
      </c>
      <c r="C965" s="9" t="n">
        <f aca="false">B965/B964-1</f>
        <v>-0.00480031325307018</v>
      </c>
      <c r="D965" s="9" t="n">
        <f aca="false">LN(B965/B964)</f>
        <v>-0.00481187176120867</v>
      </c>
      <c r="E965" s="9" t="n">
        <f aca="false">B965/B960-1</f>
        <v>-0.0252807658800803</v>
      </c>
      <c r="F965" s="9" t="n">
        <f aca="false">B965/B944-1</f>
        <v>-0.0424052840895877</v>
      </c>
      <c r="G965" s="0" t="n">
        <f aca="false">MAX(G964,B965)</f>
        <v>4796.56</v>
      </c>
      <c r="H965" s="9" t="n">
        <f aca="false">B965/G965-1</f>
        <v>-0.141599396233968</v>
      </c>
      <c r="I965" s="0" t="n">
        <f aca="false">IF(AND($A965&gt;=CrashTest!$B$3,$A965&lt;=CrashTest!$C$3),1,IF(AND($A965&gt;=CrashTest!$B$4,$A965&lt;=CrashTest!$C$4),2,IF(AND($A965&gt;=CrashTest!$B$5,$A965&lt;=CrashTest!$C$5),3,IF(AND($A965&gt;=CrashTest!$B$6,$A965&lt;=CrashTest!$C$6),4,IF(AND($A965&gt;=CrashTest!$B$7,$A965&lt;=CrashTest!$C$7),5,0)))))</f>
        <v>0</v>
      </c>
      <c r="J965" s="0" t="str">
        <f aca="false">IF(I965=0,"",IF(I964=I965,MAX(J964,B965),B965))</f>
        <v/>
      </c>
      <c r="K965" s="9" t="str">
        <f aca="false">IF(I965=0,"",B965/J965-1)</f>
        <v/>
      </c>
      <c r="L965" s="0" t="n">
        <f aca="false">MATCH($A965,DailyBTC!$A:$A,0)</f>
        <v>1398</v>
      </c>
      <c r="M965" s="8" t="n">
        <f aca="false">INDEX(DailyBTC!$F:$F,$L965)</f>
        <v>5295.57859005071</v>
      </c>
      <c r="N965" s="8" t="n">
        <f aca="false">INDEX(DailyETH!$F:$F,$L965)</f>
        <v>231.331582194063</v>
      </c>
      <c r="O965" s="8" t="n">
        <f aca="false">INDEX(DailyBTC!$B:$B,$L965)</f>
        <v>33896.938528346</v>
      </c>
      <c r="P965" s="8" t="n">
        <f aca="false">INDEX(DailyETH!$B:$B,$L965)</f>
        <v>1780.84673845704</v>
      </c>
      <c r="Q965" s="9" t="n">
        <f aca="false">LN(M965/M964)</f>
        <v>-0.00151700463592429</v>
      </c>
      <c r="R965" s="9" t="n">
        <f aca="false">LN(N965/N964)</f>
        <v>-1.77445850620266E-005</v>
      </c>
      <c r="S965" s="9" t="n">
        <f aca="false">LN(O965/O964)</f>
        <v>-0.00835963396085875</v>
      </c>
      <c r="T965" s="9" t="n">
        <f aca="false">LN(P965/P964)</f>
        <v>-0.013257122836785</v>
      </c>
      <c r="U965" s="9" t="n">
        <f aca="false">M965/M964-1</f>
        <v>-0.00151585456601888</v>
      </c>
      <c r="V965" s="9" t="n">
        <f aca="false">O965/O964-1</f>
        <v>-0.00832478938444992</v>
      </c>
    </row>
    <row r="966" customFormat="false" ht="15" hidden="false" customHeight="false" outlineLevel="0" collapsed="false">
      <c r="A966" s="5" t="n">
        <v>45229</v>
      </c>
      <c r="B966" s="6" t="n">
        <v>4166.82</v>
      </c>
      <c r="C966" s="9" t="n">
        <f aca="false">B966/B965-1</f>
        <v>0.0120100938220271</v>
      </c>
      <c r="D966" s="9" t="n">
        <f aca="false">LN(B966/B965)</f>
        <v>0.0119385449479703</v>
      </c>
      <c r="E966" s="9" t="n">
        <f aca="false">B966/B961-1</f>
        <v>-0.0119088270445621</v>
      </c>
      <c r="F966" s="9" t="n">
        <f aca="false">B966/B945-1</f>
        <v>-0.0282715919823697</v>
      </c>
      <c r="G966" s="0" t="n">
        <f aca="false">MAX(G965,B966)</f>
        <v>4796.56</v>
      </c>
      <c r="H966" s="9" t="n">
        <f aca="false">B966/G966-1</f>
        <v>-0.131289924445853</v>
      </c>
      <c r="I966" s="0" t="n">
        <f aca="false">IF(AND($A966&gt;=CrashTest!$B$3,$A966&lt;=CrashTest!$C$3),1,IF(AND($A966&gt;=CrashTest!$B$4,$A966&lt;=CrashTest!$C$4),2,IF(AND($A966&gt;=CrashTest!$B$5,$A966&lt;=CrashTest!$C$5),3,IF(AND($A966&gt;=CrashTest!$B$6,$A966&lt;=CrashTest!$C$6),4,IF(AND($A966&gt;=CrashTest!$B$7,$A966&lt;=CrashTest!$C$7),5,0)))))</f>
        <v>0</v>
      </c>
      <c r="J966" s="0" t="str">
        <f aca="false">IF(I966=0,"",IF(I965=I966,MAX(J965,B966),B966))</f>
        <v/>
      </c>
      <c r="K966" s="9" t="str">
        <f aca="false">IF(I966=0,"",B966/J966-1)</f>
        <v/>
      </c>
      <c r="L966" s="0" t="n">
        <f aca="false">MATCH($A966,DailyBTC!$A:$A,0)</f>
        <v>1401</v>
      </c>
      <c r="M966" s="8" t="n">
        <f aca="false">INDEX(DailyBTC!$F:$F,$L966)</f>
        <v>5313.50506030296</v>
      </c>
      <c r="N966" s="8" t="n">
        <f aca="false">INDEX(DailyETH!$F:$F,$L966)</f>
        <v>233.590830820939</v>
      </c>
      <c r="O966" s="8" t="n">
        <f aca="false">INDEX(DailyBTC!$B:$B,$L966)</f>
        <v>34495.1050207481</v>
      </c>
      <c r="P966" s="8" t="n">
        <f aca="false">INDEX(DailyETH!$B:$B,$L966)</f>
        <v>1809.38564757452</v>
      </c>
      <c r="Q966" s="9" t="n">
        <f aca="false">LN(M966/M965)</f>
        <v>0.00337946007481852</v>
      </c>
      <c r="R966" s="9" t="n">
        <f aca="false">LN(N966/N965)</f>
        <v>0.0097188965172682</v>
      </c>
      <c r="S966" s="9" t="n">
        <f aca="false">LN(O966/O965)</f>
        <v>0.0174927291043652</v>
      </c>
      <c r="T966" s="9" t="n">
        <f aca="false">LN(P966/P965)</f>
        <v>0.0158984194727491</v>
      </c>
      <c r="U966" s="9" t="n">
        <f aca="false">M966/M965-1</f>
        <v>0.00338517688811724</v>
      </c>
      <c r="V966" s="9" t="n">
        <f aca="false">O966/O965-1</f>
        <v>0.017646622921474</v>
      </c>
    </row>
    <row r="967" customFormat="false" ht="15" hidden="false" customHeight="false" outlineLevel="0" collapsed="false">
      <c r="A967" s="5" t="n">
        <v>45230</v>
      </c>
      <c r="B967" s="6" t="n">
        <v>4193.8</v>
      </c>
      <c r="C967" s="9" t="n">
        <f aca="false">B967/B966-1</f>
        <v>0.00647496172140882</v>
      </c>
      <c r="D967" s="9" t="n">
        <f aca="false">LN(B967/B966)</f>
        <v>0.00645408920746598</v>
      </c>
      <c r="E967" s="9" t="n">
        <f aca="false">B967/B962-1</f>
        <v>-0.012684571342474</v>
      </c>
      <c r="F967" s="9" t="n">
        <f aca="false">B967/B946-1</f>
        <v>-0.0220572289367339</v>
      </c>
      <c r="G967" s="0" t="n">
        <f aca="false">MAX(G966,B967)</f>
        <v>4796.56</v>
      </c>
      <c r="H967" s="9" t="n">
        <f aca="false">B967/G967-1</f>
        <v>-0.125665059959638</v>
      </c>
      <c r="I967" s="0" t="n">
        <f aca="false">IF(AND($A967&gt;=CrashTest!$B$3,$A967&lt;=CrashTest!$C$3),1,IF(AND($A967&gt;=CrashTest!$B$4,$A967&lt;=CrashTest!$C$4),2,IF(AND($A967&gt;=CrashTest!$B$5,$A967&lt;=CrashTest!$C$5),3,IF(AND($A967&gt;=CrashTest!$B$6,$A967&lt;=CrashTest!$C$6),4,IF(AND($A967&gt;=CrashTest!$B$7,$A967&lt;=CrashTest!$C$7),5,0)))))</f>
        <v>0</v>
      </c>
      <c r="J967" s="0" t="str">
        <f aca="false">IF(I967=0,"",IF(I966=I967,MAX(J966,B967),B967))</f>
        <v/>
      </c>
      <c r="K967" s="9" t="str">
        <f aca="false">IF(I967=0,"",B967/J967-1)</f>
        <v/>
      </c>
      <c r="L967" s="0" t="n">
        <f aca="false">MATCH($A967,DailyBTC!$A:$A,0)</f>
        <v>1402</v>
      </c>
      <c r="M967" s="8" t="n">
        <f aca="false">INDEX(DailyBTC!$F:$F,$L967)</f>
        <v>5306.31311173607</v>
      </c>
      <c r="N967" s="8" t="n">
        <f aca="false">INDEX(DailyETH!$F:$F,$L967)</f>
        <v>233.726519296792</v>
      </c>
      <c r="O967" s="8" t="n">
        <f aca="false">INDEX(DailyBTC!$B:$B,$L967)</f>
        <v>34636.4264736996</v>
      </c>
      <c r="P967" s="8" t="n">
        <f aca="false">INDEX(DailyETH!$B:$B,$L967)</f>
        <v>1813.54269783752</v>
      </c>
      <c r="Q967" s="9" t="n">
        <f aca="false">LN(M967/M966)</f>
        <v>-0.00135443932275549</v>
      </c>
      <c r="R967" s="9" t="n">
        <f aca="false">LN(N967/N966)</f>
        <v>0.000580712355881248</v>
      </c>
      <c r="S967" s="9" t="n">
        <f aca="false">LN(O967/O966)</f>
        <v>0.00408848601365792</v>
      </c>
      <c r="T967" s="9" t="n">
        <f aca="false">LN(P967/P966)</f>
        <v>0.00229485746945281</v>
      </c>
      <c r="U967" s="9" t="n">
        <f aca="false">M967/M966-1</f>
        <v>-0.00135352248379694</v>
      </c>
      <c r="V967" s="9" t="n">
        <f aca="false">O967/O966-1</f>
        <v>0.00409685527458148</v>
      </c>
    </row>
    <row r="968" customFormat="false" ht="15" hidden="false" customHeight="false" outlineLevel="0" collapsed="false">
      <c r="A968" s="5" t="n">
        <v>45231</v>
      </c>
      <c r="B968" s="6" t="n">
        <v>4237.86</v>
      </c>
      <c r="C968" s="9" t="n">
        <f aca="false">B968/B967-1</f>
        <v>0.0105059850255138</v>
      </c>
      <c r="D968" s="9" t="n">
        <f aca="false">LN(B968/B967)</f>
        <v>0.0104511806797373</v>
      </c>
      <c r="E968" s="9" t="n">
        <f aca="false">B968/B963-1</f>
        <v>0.0122027242958174</v>
      </c>
      <c r="F968" s="9" t="n">
        <f aca="false">B968/B947-1</f>
        <v>0.00198843821300643</v>
      </c>
      <c r="G968" s="0" t="n">
        <f aca="false">MAX(G967,B968)</f>
        <v>4796.56</v>
      </c>
      <c r="H968" s="9" t="n">
        <f aca="false">B968/G968-1</f>
        <v>-0.11647931017229</v>
      </c>
      <c r="I968" s="0" t="n">
        <f aca="false">IF(AND($A968&gt;=CrashTest!$B$3,$A968&lt;=CrashTest!$C$3),1,IF(AND($A968&gt;=CrashTest!$B$4,$A968&lt;=CrashTest!$C$4),2,IF(AND($A968&gt;=CrashTest!$B$5,$A968&lt;=CrashTest!$C$5),3,IF(AND($A968&gt;=CrashTest!$B$6,$A968&lt;=CrashTest!$C$6),4,IF(AND($A968&gt;=CrashTest!$B$7,$A968&lt;=CrashTest!$C$7),5,0)))))</f>
        <v>0</v>
      </c>
      <c r="J968" s="0" t="str">
        <f aca="false">IF(I968=0,"",IF(I967=I968,MAX(J967,B968),B968))</f>
        <v/>
      </c>
      <c r="K968" s="9" t="str">
        <f aca="false">IF(I968=0,"",B968/J968-1)</f>
        <v/>
      </c>
      <c r="L968" s="0" t="n">
        <f aca="false">MATCH($A968,DailyBTC!$A:$A,0)</f>
        <v>1403</v>
      </c>
      <c r="M968" s="8" t="n">
        <f aca="false">INDEX(DailyBTC!$F:$F,$L968)</f>
        <v>5310.95048095875</v>
      </c>
      <c r="N968" s="8" t="n">
        <f aca="false">INDEX(DailyETH!$F:$F,$L968)</f>
        <v>234.090795913486</v>
      </c>
      <c r="O968" s="8" t="n">
        <f aca="false">INDEX(DailyBTC!$B:$B,$L968)</f>
        <v>35431.9794532437</v>
      </c>
      <c r="P968" s="8" t="n">
        <f aca="false">INDEX(DailyETH!$B:$B,$L968)</f>
        <v>1846.08104295733</v>
      </c>
      <c r="Q968" s="9" t="n">
        <f aca="false">LN(M968/M967)</f>
        <v>0.000873552677125881</v>
      </c>
      <c r="R968" s="9" t="n">
        <f aca="false">LN(N968/N967)</f>
        <v>0.00155734590608032</v>
      </c>
      <c r="S968" s="9" t="n">
        <f aca="false">LN(O968/O967)</f>
        <v>0.0227088702000956</v>
      </c>
      <c r="T968" s="9" t="n">
        <f aca="false">LN(P968/P967)</f>
        <v>0.0177828131428298</v>
      </c>
      <c r="U968" s="9" t="n">
        <f aca="false">M968/M967-1</f>
        <v>0.000873934335390514</v>
      </c>
      <c r="V968" s="9" t="n">
        <f aca="false">O968/O967-1</f>
        <v>0.0229686795243784</v>
      </c>
    </row>
    <row r="969" customFormat="false" ht="15" hidden="false" customHeight="false" outlineLevel="0" collapsed="false">
      <c r="A969" s="5" t="n">
        <v>45232</v>
      </c>
      <c r="B969" s="6" t="n">
        <v>4317.78</v>
      </c>
      <c r="C969" s="9" t="n">
        <f aca="false">B969/B968-1</f>
        <v>0.0188585748467387</v>
      </c>
      <c r="D969" s="9" t="n">
        <f aca="false">LN(B969/B968)</f>
        <v>0.0186829564307358</v>
      </c>
      <c r="E969" s="9" t="n">
        <f aca="false">B969/B964-1</f>
        <v>0.0436403100625298</v>
      </c>
      <c r="F969" s="9" t="n">
        <f aca="false">B969/B948-1</f>
        <v>0.0126719437115215</v>
      </c>
      <c r="G969" s="0" t="n">
        <f aca="false">MAX(G968,B969)</f>
        <v>4796.56</v>
      </c>
      <c r="H969" s="9" t="n">
        <f aca="false">B969/G969-1</f>
        <v>-0.0998173691145322</v>
      </c>
      <c r="I969" s="0" t="n">
        <f aca="false">IF(AND($A969&gt;=CrashTest!$B$3,$A969&lt;=CrashTest!$C$3),1,IF(AND($A969&gt;=CrashTest!$B$4,$A969&lt;=CrashTest!$C$4),2,IF(AND($A969&gt;=CrashTest!$B$5,$A969&lt;=CrashTest!$C$5),3,IF(AND($A969&gt;=CrashTest!$B$6,$A969&lt;=CrashTest!$C$6),4,IF(AND($A969&gt;=CrashTest!$B$7,$A969&lt;=CrashTest!$C$7),5,0)))))</f>
        <v>0</v>
      </c>
      <c r="J969" s="0" t="str">
        <f aca="false">IF(I969=0,"",IF(I968=I969,MAX(J968,B969),B969))</f>
        <v/>
      </c>
      <c r="K969" s="9" t="str">
        <f aca="false">IF(I969=0,"",B969/J969-1)</f>
        <v/>
      </c>
      <c r="L969" s="0" t="n">
        <f aca="false">MATCH($A969,DailyBTC!$A:$A,0)</f>
        <v>1404</v>
      </c>
      <c r="M969" s="8" t="n">
        <f aca="false">INDEX(DailyBTC!$F:$F,$L969)</f>
        <v>5289.41333149691</v>
      </c>
      <c r="N969" s="8" t="n">
        <f aca="false">INDEX(DailyETH!$F:$F,$L969)</f>
        <v>233.78391814325</v>
      </c>
      <c r="O969" s="8" t="n">
        <f aca="false">INDEX(DailyBTC!$B:$B,$L969)</f>
        <v>34882.9173366452</v>
      </c>
      <c r="P969" s="8" t="n">
        <f aca="false">INDEX(DailyETH!$B:$B,$L969)</f>
        <v>1799.2211244886</v>
      </c>
      <c r="Q969" s="9" t="n">
        <f aca="false">LN(M969/M968)</f>
        <v>-0.00406347923104258</v>
      </c>
      <c r="R969" s="9" t="n">
        <f aca="false">LN(N969/N968)</f>
        <v>-0.00131179482464734</v>
      </c>
      <c r="S969" s="9" t="n">
        <f aca="false">LN(O969/O968)</f>
        <v>-0.0156175519461871</v>
      </c>
      <c r="T969" s="9" t="n">
        <f aca="false">LN(P969/P968)</f>
        <v>-0.025711174404761</v>
      </c>
      <c r="U969" s="9" t="n">
        <f aca="false">M969/M968-1</f>
        <v>-0.00405523447056355</v>
      </c>
      <c r="V969" s="9" t="n">
        <f aca="false">O969/O968-1</f>
        <v>-0.0154962303848434</v>
      </c>
    </row>
    <row r="970" customFormat="false" ht="15" hidden="false" customHeight="false" outlineLevel="0" collapsed="false">
      <c r="A970" s="5" t="n">
        <v>45233</v>
      </c>
      <c r="B970" s="6" t="n">
        <v>4358.34</v>
      </c>
      <c r="C970" s="9" t="n">
        <f aca="false">B970/B969-1</f>
        <v>0.00939371621527729</v>
      </c>
      <c r="D970" s="9" t="n">
        <f aca="false">LN(B970/B969)</f>
        <v>0.00934986963743697</v>
      </c>
      <c r="E970" s="9" t="n">
        <f aca="false">B970/B965-1</f>
        <v>0.0585252236257612</v>
      </c>
      <c r="F970" s="9" t="n">
        <f aca="false">B970/B949-1</f>
        <v>0.0235193826484963</v>
      </c>
      <c r="G970" s="0" t="n">
        <f aca="false">MAX(G969,B970)</f>
        <v>4796.56</v>
      </c>
      <c r="H970" s="9" t="n">
        <f aca="false">B970/G970-1</f>
        <v>-0.0913613089380724</v>
      </c>
      <c r="I970" s="0" t="n">
        <f aca="false">IF(AND($A970&gt;=CrashTest!$B$3,$A970&lt;=CrashTest!$C$3),1,IF(AND($A970&gt;=CrashTest!$B$4,$A970&lt;=CrashTest!$C$4),2,IF(AND($A970&gt;=CrashTest!$B$5,$A970&lt;=CrashTest!$C$5),3,IF(AND($A970&gt;=CrashTest!$B$6,$A970&lt;=CrashTest!$C$6),4,IF(AND($A970&gt;=CrashTest!$B$7,$A970&lt;=CrashTest!$C$7),5,0)))))</f>
        <v>0</v>
      </c>
      <c r="J970" s="0" t="str">
        <f aca="false">IF(I970=0,"",IF(I969=I970,MAX(J969,B970),B970))</f>
        <v/>
      </c>
      <c r="K970" s="9" t="str">
        <f aca="false">IF(I970=0,"",B970/J970-1)</f>
        <v/>
      </c>
      <c r="L970" s="0" t="n">
        <f aca="false">MATCH($A970,DailyBTC!$A:$A,0)</f>
        <v>1405</v>
      </c>
      <c r="M970" s="8" t="n">
        <f aca="false">INDEX(DailyBTC!$F:$F,$L970)</f>
        <v>5305.47609798948</v>
      </c>
      <c r="N970" s="8" t="n">
        <f aca="false">INDEX(DailyETH!$F:$F,$L970)</f>
        <v>234.58896458998</v>
      </c>
      <c r="O970" s="8" t="n">
        <f aca="false">INDEX(DailyBTC!$B:$B,$L970)</f>
        <v>34708.2218804792</v>
      </c>
      <c r="P970" s="8" t="n">
        <f aca="false">INDEX(DailyETH!$B:$B,$L970)</f>
        <v>1832.61355727645</v>
      </c>
      <c r="Q970" s="9" t="n">
        <f aca="false">LN(M970/M969)</f>
        <v>0.00303217488135991</v>
      </c>
      <c r="R970" s="9" t="n">
        <f aca="false">LN(N970/N969)</f>
        <v>0.0034376338562658</v>
      </c>
      <c r="S970" s="9" t="n">
        <f aca="false">LN(O970/O969)</f>
        <v>-0.00502063409480231</v>
      </c>
      <c r="T970" s="9" t="n">
        <f aca="false">LN(P970/P969)</f>
        <v>0.0183892587195246</v>
      </c>
      <c r="U970" s="9" t="n">
        <f aca="false">M970/M969-1</f>
        <v>0.00303677657348511</v>
      </c>
      <c r="V970" s="9" t="n">
        <f aca="false">O970/O969-1</f>
        <v>-0.00500805177732311</v>
      </c>
    </row>
    <row r="971" customFormat="false" ht="15" hidden="false" customHeight="false" outlineLevel="0" collapsed="false">
      <c r="A971" s="5" t="n">
        <v>45236</v>
      </c>
      <c r="B971" s="6" t="n">
        <v>4365.98</v>
      </c>
      <c r="C971" s="9" t="n">
        <f aca="false">B971/B970-1</f>
        <v>0.00175296098973443</v>
      </c>
      <c r="D971" s="9" t="n">
        <f aca="false">LN(B971/B970)</f>
        <v>0.00175142634680305</v>
      </c>
      <c r="E971" s="9" t="n">
        <f aca="false">B971/B966-1</f>
        <v>0.0477966410836082</v>
      </c>
      <c r="F971" s="9" t="n">
        <f aca="false">B971/B950-1</f>
        <v>0.0133410699779504</v>
      </c>
      <c r="G971" s="0" t="n">
        <f aca="false">MAX(G970,B971)</f>
        <v>4796.56</v>
      </c>
      <c r="H971" s="9" t="n">
        <f aca="false">B971/G971-1</f>
        <v>-0.0897685007588773</v>
      </c>
      <c r="I971" s="0" t="n">
        <f aca="false">IF(AND($A971&gt;=CrashTest!$B$3,$A971&lt;=CrashTest!$C$3),1,IF(AND($A971&gt;=CrashTest!$B$4,$A971&lt;=CrashTest!$C$4),2,IF(AND($A971&gt;=CrashTest!$B$5,$A971&lt;=CrashTest!$C$5),3,IF(AND($A971&gt;=CrashTest!$B$6,$A971&lt;=CrashTest!$C$6),4,IF(AND($A971&gt;=CrashTest!$B$7,$A971&lt;=CrashTest!$C$7),5,0)))))</f>
        <v>0</v>
      </c>
      <c r="J971" s="0" t="str">
        <f aca="false">IF(I971=0,"",IF(I970=I971,MAX(J970,B971),B971))</f>
        <v/>
      </c>
      <c r="K971" s="9" t="str">
        <f aca="false">IF(I971=0,"",B971/J971-1)</f>
        <v/>
      </c>
      <c r="L971" s="0" t="n">
        <f aca="false">MATCH($A971,DailyBTC!$A:$A,0)</f>
        <v>1408</v>
      </c>
      <c r="M971" s="8" t="n">
        <f aca="false">INDEX(DailyBTC!$F:$F,$L971)</f>
        <v>5298.71672890219</v>
      </c>
      <c r="N971" s="8" t="n">
        <f aca="false">INDEX(DailyETH!$F:$F,$L971)</f>
        <v>234.368795693981</v>
      </c>
      <c r="O971" s="8" t="n">
        <f aca="false">INDEX(DailyBTC!$B:$B,$L971)</f>
        <v>35017.7151484512</v>
      </c>
      <c r="P971" s="8" t="n">
        <f aca="false">INDEX(DailyETH!$B:$B,$L971)</f>
        <v>1898.86499298656</v>
      </c>
      <c r="Q971" s="9" t="n">
        <f aca="false">LN(M971/M970)</f>
        <v>-0.00127484856473188</v>
      </c>
      <c r="R971" s="9" t="n">
        <f aca="false">LN(N971/N970)</f>
        <v>-0.000938971185984338</v>
      </c>
      <c r="S971" s="9" t="n">
        <f aca="false">LN(O971/O970)</f>
        <v>0.00887747985169108</v>
      </c>
      <c r="T971" s="9" t="n">
        <f aca="false">LN(P971/P970)</f>
        <v>0.0355132142034374</v>
      </c>
      <c r="U971" s="9" t="n">
        <f aca="false">M971/M970-1</f>
        <v>-0.00127403629051259</v>
      </c>
      <c r="V971" s="9" t="n">
        <f aca="false">O971/O970-1</f>
        <v>0.00891700154037767</v>
      </c>
    </row>
    <row r="972" customFormat="false" ht="15" hidden="false" customHeight="false" outlineLevel="0" collapsed="false">
      <c r="A972" s="5" t="n">
        <v>45237</v>
      </c>
      <c r="B972" s="6" t="n">
        <v>4378.38</v>
      </c>
      <c r="C972" s="9" t="n">
        <f aca="false">B972/B971-1</f>
        <v>0.00284014127412413</v>
      </c>
      <c r="D972" s="9" t="n">
        <f aca="false">LN(B972/B971)</f>
        <v>0.00283611569323998</v>
      </c>
      <c r="E972" s="9" t="n">
        <f aca="false">B972/B967-1</f>
        <v>0.04401259001383</v>
      </c>
      <c r="F972" s="9" t="n">
        <f aca="false">B972/B951-1</f>
        <v>0.00985317114349371</v>
      </c>
      <c r="G972" s="0" t="n">
        <f aca="false">MAX(G971,B972)</f>
        <v>4796.56</v>
      </c>
      <c r="H972" s="9" t="n">
        <f aca="false">B972/G972-1</f>
        <v>-0.0871833147088748</v>
      </c>
      <c r="I972" s="0" t="n">
        <f aca="false">IF(AND($A972&gt;=CrashTest!$B$3,$A972&lt;=CrashTest!$C$3),1,IF(AND($A972&gt;=CrashTest!$B$4,$A972&lt;=CrashTest!$C$4),2,IF(AND($A972&gt;=CrashTest!$B$5,$A972&lt;=CrashTest!$C$5),3,IF(AND($A972&gt;=CrashTest!$B$6,$A972&lt;=CrashTest!$C$6),4,IF(AND($A972&gt;=CrashTest!$B$7,$A972&lt;=CrashTest!$C$7),5,0)))))</f>
        <v>0</v>
      </c>
      <c r="J972" s="0" t="str">
        <f aca="false">IF(I972=0,"",IF(I971=I972,MAX(J971,B972),B972))</f>
        <v/>
      </c>
      <c r="K972" s="9" t="str">
        <f aca="false">IF(I972=0,"",B972/J972-1)</f>
        <v/>
      </c>
      <c r="L972" s="0" t="n">
        <f aca="false">MATCH($A972,DailyBTC!$A:$A,0)</f>
        <v>1409</v>
      </c>
      <c r="M972" s="8" t="n">
        <f aca="false">INDEX(DailyBTC!$F:$F,$L972)</f>
        <v>5315.26045491252</v>
      </c>
      <c r="N972" s="8" t="n">
        <f aca="false">INDEX(DailyETH!$F:$F,$L972)</f>
        <v>235.239328010504</v>
      </c>
      <c r="O972" s="8" t="n">
        <f aca="false">INDEX(DailyBTC!$B:$B,$L972)</f>
        <v>35418.4768901227</v>
      </c>
      <c r="P972" s="8" t="n">
        <f aca="false">INDEX(DailyETH!$B:$B,$L972)</f>
        <v>1886.19089158387</v>
      </c>
      <c r="Q972" s="9" t="n">
        <f aca="false">LN(M972/M971)</f>
        <v>0.00311734972127635</v>
      </c>
      <c r="R972" s="9" t="n">
        <f aca="false">LN(N972/N971)</f>
        <v>0.00370748830668446</v>
      </c>
      <c r="S972" s="9" t="n">
        <f aca="false">LN(O972/O971)</f>
        <v>0.01137954948315</v>
      </c>
      <c r="T972" s="9" t="n">
        <f aca="false">LN(P972/P971)</f>
        <v>-0.00669694142310743</v>
      </c>
      <c r="U972" s="9" t="n">
        <f aca="false">M972/M971-1</f>
        <v>0.00312221370885557</v>
      </c>
      <c r="V972" s="9" t="n">
        <f aca="false">O972/O971-1</f>
        <v>0.0114445428541681</v>
      </c>
    </row>
    <row r="973" customFormat="false" ht="15" hidden="false" customHeight="false" outlineLevel="0" collapsed="false">
      <c r="A973" s="5" t="n">
        <v>45238</v>
      </c>
      <c r="B973" s="6" t="n">
        <v>4382.78</v>
      </c>
      <c r="C973" s="9" t="n">
        <f aca="false">B973/B972-1</f>
        <v>0.0010049378994057</v>
      </c>
      <c r="D973" s="9" t="n">
        <f aca="false">LN(B973/B972)</f>
        <v>0.00100443328735576</v>
      </c>
      <c r="E973" s="9" t="n">
        <f aca="false">B973/B968-1</f>
        <v>0.0341965048397068</v>
      </c>
      <c r="F973" s="9" t="n">
        <f aca="false">B973/B952-1</f>
        <v>0.00563071331546672</v>
      </c>
      <c r="G973" s="0" t="n">
        <f aca="false">MAX(G972,B973)</f>
        <v>4796.56</v>
      </c>
      <c r="H973" s="9" t="n">
        <f aca="false">B973/G973-1</f>
        <v>-0.0862659906266159</v>
      </c>
      <c r="I973" s="0" t="n">
        <f aca="false">IF(AND($A973&gt;=CrashTest!$B$3,$A973&lt;=CrashTest!$C$3),1,IF(AND($A973&gt;=CrashTest!$B$4,$A973&lt;=CrashTest!$C$4),2,IF(AND($A973&gt;=CrashTest!$B$5,$A973&lt;=CrashTest!$C$5),3,IF(AND($A973&gt;=CrashTest!$B$6,$A973&lt;=CrashTest!$C$6),4,IF(AND($A973&gt;=CrashTest!$B$7,$A973&lt;=CrashTest!$C$7),5,0)))))</f>
        <v>0</v>
      </c>
      <c r="J973" s="0" t="str">
        <f aca="false">IF(I973=0,"",IF(I972=I973,MAX(J972,B973),B973))</f>
        <v/>
      </c>
      <c r="K973" s="9" t="str">
        <f aca="false">IF(I973=0,"",B973/J973-1)</f>
        <v/>
      </c>
      <c r="L973" s="0" t="n">
        <f aca="false">MATCH($A973,DailyBTC!$A:$A,0)</f>
        <v>1410</v>
      </c>
      <c r="M973" s="8" t="n">
        <f aca="false">INDEX(DailyBTC!$F:$F,$L973)</f>
        <v>5373.20722664618</v>
      </c>
      <c r="N973" s="8" t="n">
        <f aca="false">INDEX(DailyETH!$F:$F,$L973)</f>
        <v>236.151281982076</v>
      </c>
      <c r="O973" s="8" t="n">
        <f aca="false">INDEX(DailyBTC!$B:$B,$L973)</f>
        <v>35797.8946090006</v>
      </c>
      <c r="P973" s="8" t="n">
        <f aca="false">INDEX(DailyETH!$B:$B,$L973)</f>
        <v>1892.6552150789</v>
      </c>
      <c r="Q973" s="9" t="n">
        <f aca="false">LN(M973/M972)</f>
        <v>0.0108429648087858</v>
      </c>
      <c r="R973" s="9" t="n">
        <f aca="false">LN(N973/N972)</f>
        <v>0.00386921202910762</v>
      </c>
      <c r="S973" s="9" t="n">
        <f aca="false">LN(O973/O972)</f>
        <v>0.0106554518509051</v>
      </c>
      <c r="T973" s="9" t="n">
        <f aca="false">LN(P973/P972)</f>
        <v>0.00342132472094546</v>
      </c>
      <c r="U973" s="9" t="n">
        <f aca="false">M973/M972-1</f>
        <v>0.0109019627965934</v>
      </c>
      <c r="V973" s="9" t="n">
        <f aca="false">O973/O972-1</f>
        <v>0.0107124233505285</v>
      </c>
    </row>
    <row r="974" customFormat="false" ht="15" hidden="false" customHeight="false" outlineLevel="0" collapsed="false">
      <c r="A974" s="5" t="n">
        <v>45239</v>
      </c>
      <c r="B974" s="6" t="n">
        <v>4347.35</v>
      </c>
      <c r="C974" s="9" t="n">
        <f aca="false">B974/B973-1</f>
        <v>-0.00808391021223953</v>
      </c>
      <c r="D974" s="9" t="n">
        <f aca="false">LN(B974/B973)</f>
        <v>-0.008116762182438</v>
      </c>
      <c r="E974" s="9" t="n">
        <f aca="false">B974/B969-1</f>
        <v>0.00684842673781438</v>
      </c>
      <c r="F974" s="9" t="n">
        <f aca="false">B974/B953-1</f>
        <v>-0.00676270005369029</v>
      </c>
      <c r="G974" s="0" t="n">
        <f aca="false">MAX(G973,B974)</f>
        <v>4796.56</v>
      </c>
      <c r="H974" s="9" t="n">
        <f aca="false">B974/G974-1</f>
        <v>-0.09365253431626</v>
      </c>
      <c r="I974" s="0" t="n">
        <f aca="false">IF(AND($A974&gt;=CrashTest!$B$3,$A974&lt;=CrashTest!$C$3),1,IF(AND($A974&gt;=CrashTest!$B$4,$A974&lt;=CrashTest!$C$4),2,IF(AND($A974&gt;=CrashTest!$B$5,$A974&lt;=CrashTest!$C$5),3,IF(AND($A974&gt;=CrashTest!$B$6,$A974&lt;=CrashTest!$C$6),4,IF(AND($A974&gt;=CrashTest!$B$7,$A974&lt;=CrashTest!$C$7),5,0)))))</f>
        <v>0</v>
      </c>
      <c r="J974" s="0" t="str">
        <f aca="false">IF(I974=0,"",IF(I973=I974,MAX(J973,B974),B974))</f>
        <v/>
      </c>
      <c r="K974" s="9" t="str">
        <f aca="false">IF(I974=0,"",B974/J974-1)</f>
        <v/>
      </c>
      <c r="L974" s="0" t="n">
        <f aca="false">MATCH($A974,DailyBTC!$A:$A,0)</f>
        <v>1411</v>
      </c>
      <c r="M974" s="8" t="n">
        <f aca="false">INDEX(DailyBTC!$F:$F,$L974)</f>
        <v>5303.57359177224</v>
      </c>
      <c r="N974" s="8" t="n">
        <f aca="false">INDEX(DailyETH!$F:$F,$L974)</f>
        <v>233.658088330498</v>
      </c>
      <c r="O974" s="8" t="n">
        <f aca="false">INDEX(DailyBTC!$B:$B,$L974)</f>
        <v>36675.3264333723</v>
      </c>
      <c r="P974" s="8" t="n">
        <f aca="false">INDEX(DailyETH!$B:$B,$L974)</f>
        <v>2115.80718468732</v>
      </c>
      <c r="Q974" s="9" t="n">
        <f aca="false">LN(M974/M973)</f>
        <v>-0.0130441232048129</v>
      </c>
      <c r="R974" s="9" t="n">
        <f aca="false">LN(N974/N973)</f>
        <v>-0.0106137391641811</v>
      </c>
      <c r="S974" s="9" t="n">
        <f aca="false">LN(O974/O973)</f>
        <v>0.0242151428220443</v>
      </c>
      <c r="T974" s="9" t="n">
        <f aca="false">LN(P974/P973)</f>
        <v>0.11145566843553</v>
      </c>
      <c r="U974" s="9" t="n">
        <f aca="false">M974/M973-1</f>
        <v>-0.0129594173343277</v>
      </c>
      <c r="V974" s="9" t="n">
        <f aca="false">O974/O973-1</f>
        <v>0.0245107103072784</v>
      </c>
    </row>
    <row r="975" customFormat="false" ht="15" hidden="false" customHeight="false" outlineLevel="0" collapsed="false">
      <c r="A975" s="5" t="n">
        <v>45240</v>
      </c>
      <c r="B975" s="6" t="n">
        <v>4415.24</v>
      </c>
      <c r="C975" s="9" t="n">
        <f aca="false">B975/B974-1</f>
        <v>0.0156164099968945</v>
      </c>
      <c r="D975" s="9" t="n">
        <f aca="false">LN(B975/B974)</f>
        <v>0.0154957286509859</v>
      </c>
      <c r="E975" s="9" t="n">
        <f aca="false">B975/B970-1</f>
        <v>0.0130554293607199</v>
      </c>
      <c r="F975" s="9" t="n">
        <f aca="false">B975/B954-1</f>
        <v>0.0150887091026553</v>
      </c>
      <c r="G975" s="0" t="n">
        <f aca="false">MAX(G974,B975)</f>
        <v>4796.56</v>
      </c>
      <c r="H975" s="9" t="n">
        <f aca="false">B975/G975-1</f>
        <v>-0.0794986406924965</v>
      </c>
      <c r="I975" s="0" t="n">
        <f aca="false">IF(AND($A975&gt;=CrashTest!$B$3,$A975&lt;=CrashTest!$C$3),1,IF(AND($A975&gt;=CrashTest!$B$4,$A975&lt;=CrashTest!$C$4),2,IF(AND($A975&gt;=CrashTest!$B$5,$A975&lt;=CrashTest!$C$5),3,IF(AND($A975&gt;=CrashTest!$B$6,$A975&lt;=CrashTest!$C$6),4,IF(AND($A975&gt;=CrashTest!$B$7,$A975&lt;=CrashTest!$C$7),5,0)))))</f>
        <v>0</v>
      </c>
      <c r="J975" s="0" t="str">
        <f aca="false">IF(I975=0,"",IF(I974=I975,MAX(J974,B975),B975))</f>
        <v/>
      </c>
      <c r="K975" s="9" t="str">
        <f aca="false">IF(I975=0,"",B975/J975-1)</f>
        <v/>
      </c>
      <c r="L975" s="0" t="n">
        <f aca="false">MATCH($A975,DailyBTC!$A:$A,0)</f>
        <v>1412</v>
      </c>
      <c r="M975" s="8" t="n">
        <f aca="false">INDEX(DailyBTC!$F:$F,$L975)</f>
        <v>5311.11741207873</v>
      </c>
      <c r="N975" s="8" t="n">
        <f aca="false">INDEX(DailyETH!$F:$F,$L975)</f>
        <v>234.663983767767</v>
      </c>
      <c r="O975" s="8" t="n">
        <f aca="false">INDEX(DailyBTC!$B:$B,$L975)</f>
        <v>37367.4943722969</v>
      </c>
      <c r="P975" s="8" t="n">
        <f aca="false">INDEX(DailyETH!$B:$B,$L975)</f>
        <v>2080.74105844535</v>
      </c>
      <c r="Q975" s="9" t="n">
        <f aca="false">LN(M975/M974)</f>
        <v>0.00142139259142861</v>
      </c>
      <c r="R975" s="9" t="n">
        <f aca="false">LN(N975/N974)</f>
        <v>0.00429574877654665</v>
      </c>
      <c r="S975" s="9" t="n">
        <f aca="false">LN(O975/O974)</f>
        <v>0.0186969673787213</v>
      </c>
      <c r="T975" s="9" t="n">
        <f aca="false">LN(P975/P974)</f>
        <v>-0.0167122789356344</v>
      </c>
      <c r="U975" s="9" t="n">
        <f aca="false">M975/M974-1</f>
        <v>0.00142240324866827</v>
      </c>
      <c r="V975" s="9" t="n">
        <f aca="false">O975/O974-1</f>
        <v>0.0188728501212403</v>
      </c>
    </row>
    <row r="976" customFormat="false" ht="15" hidden="false" customHeight="false" outlineLevel="0" collapsed="false">
      <c r="A976" s="5" t="n">
        <v>45243</v>
      </c>
      <c r="B976" s="6" t="n">
        <v>4411.55</v>
      </c>
      <c r="C976" s="9" t="n">
        <f aca="false">B976/B975-1</f>
        <v>-0.000835741658437472</v>
      </c>
      <c r="D976" s="9" t="n">
        <f aca="false">LN(B976/B975)</f>
        <v>-0.000836091085197861</v>
      </c>
      <c r="E976" s="9" t="n">
        <f aca="false">B976/B971-1</f>
        <v>0.010437519182406</v>
      </c>
      <c r="F976" s="9" t="n">
        <f aca="false">B976/B955-1</f>
        <v>0.0193563443613123</v>
      </c>
      <c r="G976" s="0" t="n">
        <f aca="false">MAX(G975,B976)</f>
        <v>4796.56</v>
      </c>
      <c r="H976" s="9" t="n">
        <f aca="false">B976/G976-1</f>
        <v>-0.080267942025118</v>
      </c>
      <c r="I976" s="0" t="n">
        <f aca="false">IF(AND($A976&gt;=CrashTest!$B$3,$A976&lt;=CrashTest!$C$3),1,IF(AND($A976&gt;=CrashTest!$B$4,$A976&lt;=CrashTest!$C$4),2,IF(AND($A976&gt;=CrashTest!$B$5,$A976&lt;=CrashTest!$C$5),3,IF(AND($A976&gt;=CrashTest!$B$6,$A976&lt;=CrashTest!$C$6),4,IF(AND($A976&gt;=CrashTest!$B$7,$A976&lt;=CrashTest!$C$7),5,0)))))</f>
        <v>0</v>
      </c>
      <c r="J976" s="0" t="str">
        <f aca="false">IF(I976=0,"",IF(I975=I976,MAX(J975,B976),B976))</f>
        <v/>
      </c>
      <c r="K976" s="9" t="str">
        <f aca="false">IF(I976=0,"",B976/J976-1)</f>
        <v/>
      </c>
      <c r="L976" s="0" t="n">
        <f aca="false">MATCH($A976,DailyBTC!$A:$A,0)</f>
        <v>1415</v>
      </c>
      <c r="M976" s="8" t="n">
        <f aca="false">INDEX(DailyBTC!$F:$F,$L976)</f>
        <v>5274.61578208603</v>
      </c>
      <c r="N976" s="8" t="n">
        <f aca="false">INDEX(DailyETH!$F:$F,$L976)</f>
        <v>235.402268240476</v>
      </c>
      <c r="O976" s="8" t="n">
        <f aca="false">INDEX(DailyBTC!$B:$B,$L976)</f>
        <v>36543.2680870836</v>
      </c>
      <c r="P976" s="8" t="n">
        <f aca="false">INDEX(DailyETH!$B:$B,$L976)</f>
        <v>2062.53573699591</v>
      </c>
      <c r="Q976" s="9" t="n">
        <f aca="false">LN(M976/M975)</f>
        <v>-0.00689640934502954</v>
      </c>
      <c r="R976" s="9" t="n">
        <f aca="false">LN(N976/N975)</f>
        <v>0.00314119584894754</v>
      </c>
      <c r="S976" s="9" t="n">
        <f aca="false">LN(O976/O975)</f>
        <v>-0.0223042065056336</v>
      </c>
      <c r="T976" s="9" t="n">
        <f aca="false">LN(P976/P975)</f>
        <v>-0.00878794225507347</v>
      </c>
      <c r="U976" s="9" t="n">
        <f aca="false">M976/M975-1</f>
        <v>-0.00687268368605132</v>
      </c>
      <c r="V976" s="9" t="n">
        <f aca="false">O976/O975-1</f>
        <v>-0.0220573067329972</v>
      </c>
    </row>
    <row r="977" customFormat="false" ht="15" hidden="false" customHeight="false" outlineLevel="0" collapsed="false">
      <c r="A977" s="5" t="n">
        <v>45244</v>
      </c>
      <c r="B977" s="6" t="n">
        <v>4495.7</v>
      </c>
      <c r="C977" s="9" t="n">
        <f aca="false">B977/B976-1</f>
        <v>0.0190749283131779</v>
      </c>
      <c r="D977" s="9" t="n">
        <f aca="false">LN(B977/B976)</f>
        <v>0.0188952827572981</v>
      </c>
      <c r="E977" s="9" t="n">
        <f aca="false">B977/B972-1</f>
        <v>0.0267952987177906</v>
      </c>
      <c r="F977" s="9" t="n">
        <f aca="false">B977/B956-1</f>
        <v>0.0279104542451007</v>
      </c>
      <c r="G977" s="0" t="n">
        <f aca="false">MAX(G976,B977)</f>
        <v>4796.56</v>
      </c>
      <c r="H977" s="9" t="n">
        <f aca="false">B977/G977-1</f>
        <v>-0.0627241189519157</v>
      </c>
      <c r="I977" s="0" t="n">
        <f aca="false">IF(AND($A977&gt;=CrashTest!$B$3,$A977&lt;=CrashTest!$C$3),1,IF(AND($A977&gt;=CrashTest!$B$4,$A977&lt;=CrashTest!$C$4),2,IF(AND($A977&gt;=CrashTest!$B$5,$A977&lt;=CrashTest!$C$5),3,IF(AND($A977&gt;=CrashTest!$B$6,$A977&lt;=CrashTest!$C$6),4,IF(AND($A977&gt;=CrashTest!$B$7,$A977&lt;=CrashTest!$C$7),5,0)))))</f>
        <v>0</v>
      </c>
      <c r="J977" s="0" t="str">
        <f aca="false">IF(I977=0,"",IF(I976=I977,MAX(J976,B977),B977))</f>
        <v/>
      </c>
      <c r="K977" s="9" t="str">
        <f aca="false">IF(I977=0,"",B977/J977-1)</f>
        <v/>
      </c>
      <c r="L977" s="0" t="n">
        <f aca="false">MATCH($A977,DailyBTC!$A:$A,0)</f>
        <v>1416</v>
      </c>
      <c r="M977" s="8" t="n">
        <f aca="false">INDEX(DailyBTC!$F:$F,$L977)</f>
        <v>5224.54063619406</v>
      </c>
      <c r="N977" s="8" t="n">
        <f aca="false">INDEX(DailyETH!$F:$F,$L977)</f>
        <v>232.144756640803</v>
      </c>
      <c r="O977" s="8" t="n">
        <f aca="false">INDEX(DailyBTC!$B:$B,$L977)</f>
        <v>35590.6835645821</v>
      </c>
      <c r="P977" s="8" t="n">
        <f aca="false">INDEX(DailyETH!$B:$B,$L977)</f>
        <v>1982.44437434249</v>
      </c>
      <c r="Q977" s="9" t="n">
        <f aca="false">LN(M977/M976)</f>
        <v>-0.00953896172200524</v>
      </c>
      <c r="R977" s="9" t="n">
        <f aca="false">LN(N977/N976)</f>
        <v>-0.0139347023379765</v>
      </c>
      <c r="S977" s="9" t="n">
        <f aca="false">LN(O977/O976)</f>
        <v>-0.0264130795828822</v>
      </c>
      <c r="T977" s="9" t="n">
        <f aca="false">LN(P977/P976)</f>
        <v>-0.0396055503109076</v>
      </c>
      <c r="U977" s="9" t="n">
        <f aca="false">M977/M976-1</f>
        <v>-0.00949361014351746</v>
      </c>
      <c r="V977" s="9" t="n">
        <f aca="false">O977/O976-1</f>
        <v>-0.0260673052073904</v>
      </c>
    </row>
    <row r="978" customFormat="false" ht="15" hidden="false" customHeight="false" outlineLevel="0" collapsed="false">
      <c r="A978" s="5" t="n">
        <v>45245</v>
      </c>
      <c r="B978" s="6" t="n">
        <v>4502.88</v>
      </c>
      <c r="C978" s="9" t="n">
        <f aca="false">B978/B977-1</f>
        <v>0.00159708165580441</v>
      </c>
      <c r="D978" s="9" t="n">
        <f aca="false">LN(B978/B977)</f>
        <v>0.00159580767714834</v>
      </c>
      <c r="E978" s="9" t="n">
        <f aca="false">B978/B973-1</f>
        <v>0.0274026987437199</v>
      </c>
      <c r="F978" s="9" t="n">
        <f aca="false">B978/B957-1</f>
        <v>0.0296533430897283</v>
      </c>
      <c r="G978" s="0" t="n">
        <f aca="false">MAX(G977,B978)</f>
        <v>4796.56</v>
      </c>
      <c r="H978" s="9" t="n">
        <f aca="false">B978/G978-1</f>
        <v>-0.0612272128358657</v>
      </c>
      <c r="I978" s="0" t="n">
        <f aca="false">IF(AND($A978&gt;=CrashTest!$B$3,$A978&lt;=CrashTest!$C$3),1,IF(AND($A978&gt;=CrashTest!$B$4,$A978&lt;=CrashTest!$C$4),2,IF(AND($A978&gt;=CrashTest!$B$5,$A978&lt;=CrashTest!$C$5),3,IF(AND($A978&gt;=CrashTest!$B$6,$A978&lt;=CrashTest!$C$6),4,IF(AND($A978&gt;=CrashTest!$B$7,$A978&lt;=CrashTest!$C$7),5,0)))))</f>
        <v>0</v>
      </c>
      <c r="J978" s="0" t="str">
        <f aca="false">IF(I978=0,"",IF(I977=I978,MAX(J977,B978),B978))</f>
        <v/>
      </c>
      <c r="K978" s="9" t="str">
        <f aca="false">IF(I978=0,"",B978/J978-1)</f>
        <v/>
      </c>
      <c r="L978" s="0" t="n">
        <f aca="false">MATCH($A978,DailyBTC!$A:$A,0)</f>
        <v>1417</v>
      </c>
      <c r="M978" s="8" t="n">
        <f aca="false">INDEX(DailyBTC!$F:$F,$L978)</f>
        <v>5312.02840151975</v>
      </c>
      <c r="N978" s="8" t="n">
        <f aca="false">INDEX(DailyETH!$F:$F,$L978)</f>
        <v>232.995383229142</v>
      </c>
      <c r="O978" s="8" t="n">
        <f aca="false">INDEX(DailyBTC!$B:$B,$L978)</f>
        <v>37840.5534894798</v>
      </c>
      <c r="P978" s="8" t="n">
        <f aca="false">INDEX(DailyETH!$B:$B,$L978)</f>
        <v>2056.27591466978</v>
      </c>
      <c r="Q978" s="9" t="n">
        <f aca="false">LN(M978/M977)</f>
        <v>0.0166068813633698</v>
      </c>
      <c r="R978" s="9" t="n">
        <f aca="false">LN(N978/N977)</f>
        <v>0.00365751077444809</v>
      </c>
      <c r="S978" s="9" t="n">
        <f aca="false">LN(O978/O977)</f>
        <v>0.0612974651920322</v>
      </c>
      <c r="T978" s="9" t="n">
        <f aca="false">LN(P978/P977)</f>
        <v>0.0365659225370495</v>
      </c>
      <c r="U978" s="9" t="n">
        <f aca="false">M978/M977-1</f>
        <v>0.016745542128545</v>
      </c>
      <c r="V978" s="9" t="n">
        <f aca="false">O978/O977-1</f>
        <v>0.0632151366470704</v>
      </c>
    </row>
    <row r="979" customFormat="false" ht="15" hidden="false" customHeight="false" outlineLevel="0" collapsed="false">
      <c r="A979" s="5" t="n">
        <v>45246</v>
      </c>
      <c r="B979" s="6" t="n">
        <v>4508.24</v>
      </c>
      <c r="C979" s="9" t="n">
        <f aca="false">B979/B978-1</f>
        <v>0.00119034928756689</v>
      </c>
      <c r="D979" s="9" t="n">
        <f aca="false">LN(B979/B978)</f>
        <v>0.00118964138356668</v>
      </c>
      <c r="E979" s="9" t="n">
        <f aca="false">B979/B974-1</f>
        <v>0.037008752458394</v>
      </c>
      <c r="F979" s="9" t="n">
        <f aca="false">B979/B958-1</f>
        <v>0.0448801742919389</v>
      </c>
      <c r="G979" s="0" t="n">
        <f aca="false">MAX(G978,B979)</f>
        <v>4796.56</v>
      </c>
      <c r="H979" s="9" t="n">
        <f aca="false">B979/G979-1</f>
        <v>-0.0601097453174777</v>
      </c>
      <c r="I979" s="0" t="n">
        <f aca="false">IF(AND($A979&gt;=CrashTest!$B$3,$A979&lt;=CrashTest!$C$3),1,IF(AND($A979&gt;=CrashTest!$B$4,$A979&lt;=CrashTest!$C$4),2,IF(AND($A979&gt;=CrashTest!$B$5,$A979&lt;=CrashTest!$C$5),3,IF(AND($A979&gt;=CrashTest!$B$6,$A979&lt;=CrashTest!$C$6),4,IF(AND($A979&gt;=CrashTest!$B$7,$A979&lt;=CrashTest!$C$7),5,0)))))</f>
        <v>0</v>
      </c>
      <c r="J979" s="0" t="str">
        <f aca="false">IF(I979=0,"",IF(I978=I979,MAX(J978,B979),B979))</f>
        <v/>
      </c>
      <c r="K979" s="9" t="str">
        <f aca="false">IF(I979=0,"",B979/J979-1)</f>
        <v/>
      </c>
      <c r="L979" s="0" t="n">
        <f aca="false">MATCH($A979,DailyBTC!$A:$A,0)</f>
        <v>1418</v>
      </c>
      <c r="M979" s="8" t="n">
        <f aca="false">INDEX(DailyBTC!$F:$F,$L979)</f>
        <v>5243.96606755085</v>
      </c>
      <c r="N979" s="8" t="n">
        <f aca="false">INDEX(DailyETH!$F:$F,$L979)</f>
        <v>230.341811482046</v>
      </c>
      <c r="O979" s="8" t="n">
        <f aca="false">INDEX(DailyBTC!$B:$B,$L979)</f>
        <v>36160.4044509059</v>
      </c>
      <c r="P979" s="8" t="n">
        <f aca="false">INDEX(DailyETH!$B:$B,$L979)</f>
        <v>1959.63886236119</v>
      </c>
      <c r="Q979" s="9" t="n">
        <f aca="false">LN(M979/M978)</f>
        <v>-0.0128956636697142</v>
      </c>
      <c r="R979" s="9" t="n">
        <f aca="false">LN(N979/N978)</f>
        <v>-0.011454296309064</v>
      </c>
      <c r="S979" s="9" t="n">
        <f aca="false">LN(O979/O978)</f>
        <v>-0.0454166506795817</v>
      </c>
      <c r="T979" s="9" t="n">
        <f aca="false">LN(P979/P978)</f>
        <v>-0.0481363359628106</v>
      </c>
      <c r="U979" s="9" t="n">
        <f aca="false">M979/M978-1</f>
        <v>-0.0128128708704608</v>
      </c>
      <c r="V979" s="9" t="n">
        <f aca="false">O979/O978-1</f>
        <v>-0.0444007521993831</v>
      </c>
    </row>
    <row r="980" customFormat="false" ht="15" hidden="false" customHeight="false" outlineLevel="0" collapsed="false">
      <c r="A980" s="5" t="n">
        <v>45247</v>
      </c>
      <c r="B980" s="6" t="n">
        <v>4514.02</v>
      </c>
      <c r="C980" s="9" t="n">
        <f aca="false">B980/B979-1</f>
        <v>0.00128209678278002</v>
      </c>
      <c r="D980" s="9" t="n">
        <f aca="false">LN(B980/B979)</f>
        <v>0.00128127559851667</v>
      </c>
      <c r="E980" s="9" t="n">
        <f aca="false">B980/B975-1</f>
        <v>0.0223725097616438</v>
      </c>
      <c r="F980" s="9" t="n">
        <f aca="false">B980/B959-1</f>
        <v>0.0551706404862087</v>
      </c>
      <c r="G980" s="0" t="n">
        <f aca="false">MAX(G979,B980)</f>
        <v>4796.56</v>
      </c>
      <c r="H980" s="9" t="n">
        <f aca="false">B980/G980-1</f>
        <v>-0.0589047150457828</v>
      </c>
      <c r="I980" s="0" t="n">
        <f aca="false">IF(AND($A980&gt;=CrashTest!$B$3,$A980&lt;=CrashTest!$C$3),1,IF(AND($A980&gt;=CrashTest!$B$4,$A980&lt;=CrashTest!$C$4),2,IF(AND($A980&gt;=CrashTest!$B$5,$A980&lt;=CrashTest!$C$5),3,IF(AND($A980&gt;=CrashTest!$B$6,$A980&lt;=CrashTest!$C$6),4,IF(AND($A980&gt;=CrashTest!$B$7,$A980&lt;=CrashTest!$C$7),5,0)))))</f>
        <v>0</v>
      </c>
      <c r="J980" s="0" t="str">
        <f aca="false">IF(I980=0,"",IF(I979=I980,MAX(J979,B980),B980))</f>
        <v/>
      </c>
      <c r="K980" s="9" t="str">
        <f aca="false">IF(I980=0,"",B980/J980-1)</f>
        <v/>
      </c>
      <c r="L980" s="0" t="n">
        <f aca="false">MATCH($A980,DailyBTC!$A:$A,0)</f>
        <v>1419</v>
      </c>
      <c r="M980" s="8" t="n">
        <f aca="false">INDEX(DailyBTC!$F:$F,$L980)</f>
        <v>5248.68755056484</v>
      </c>
      <c r="N980" s="8" t="n">
        <f aca="false">INDEX(DailyETH!$F:$F,$L980)</f>
        <v>230.05746739252</v>
      </c>
      <c r="O980" s="8" t="n">
        <f aca="false">INDEX(DailyBTC!$B:$B,$L980)</f>
        <v>36569.7120534775</v>
      </c>
      <c r="P980" s="8" t="n">
        <f aca="false">INDEX(DailyETH!$B:$B,$L980)</f>
        <v>1958.85209994155</v>
      </c>
      <c r="Q980" s="9" t="n">
        <f aca="false">LN(M980/M979)</f>
        <v>0.000899959820366231</v>
      </c>
      <c r="R980" s="9" t="n">
        <f aca="false">LN(N980/N979)</f>
        <v>-0.00123520665094799</v>
      </c>
      <c r="S980" s="9" t="n">
        <f aca="false">LN(O980/O979)</f>
        <v>0.0112556377874562</v>
      </c>
      <c r="T980" s="9" t="n">
        <f aca="false">LN(P980/P979)</f>
        <v>-0.000401563988678866</v>
      </c>
      <c r="U980" s="9" t="n">
        <f aca="false">M980/M979-1</f>
        <v>0.000900364905716433</v>
      </c>
      <c r="V980" s="9" t="n">
        <f aca="false">O980/O979-1</f>
        <v>0.0113192208103565</v>
      </c>
    </row>
    <row r="981" customFormat="false" ht="15" hidden="false" customHeight="false" outlineLevel="0" collapsed="false">
      <c r="A981" s="5" t="n">
        <v>45250</v>
      </c>
      <c r="B981" s="6" t="n">
        <v>4547.38</v>
      </c>
      <c r="C981" s="9" t="n">
        <f aca="false">B981/B980-1</f>
        <v>0.00739030841688781</v>
      </c>
      <c r="D981" s="9" t="n">
        <f aca="false">LN(B981/B980)</f>
        <v>0.00736313389092698</v>
      </c>
      <c r="E981" s="9" t="n">
        <f aca="false">B981/B976-1</f>
        <v>0.0307896317620791</v>
      </c>
      <c r="F981" s="9" t="n">
        <f aca="false">B981/B960-1</f>
        <v>0.0765169879928791</v>
      </c>
      <c r="G981" s="0" t="n">
        <f aca="false">MAX(G980,B981)</f>
        <v>4796.56</v>
      </c>
      <c r="H981" s="9" t="n">
        <f aca="false">B981/G981-1</f>
        <v>-0.0519497306402923</v>
      </c>
      <c r="I981" s="0" t="n">
        <f aca="false">IF(AND($A981&gt;=CrashTest!$B$3,$A981&lt;=CrashTest!$C$3),1,IF(AND($A981&gt;=CrashTest!$B$4,$A981&lt;=CrashTest!$C$4),2,IF(AND($A981&gt;=CrashTest!$B$5,$A981&lt;=CrashTest!$C$5),3,IF(AND($A981&gt;=CrashTest!$B$6,$A981&lt;=CrashTest!$C$6),4,IF(AND($A981&gt;=CrashTest!$B$7,$A981&lt;=CrashTest!$C$7),5,0)))))</f>
        <v>0</v>
      </c>
      <c r="J981" s="0" t="str">
        <f aca="false">IF(I981=0,"",IF(I980=I981,MAX(J980,B981),B981))</f>
        <v/>
      </c>
      <c r="K981" s="9" t="str">
        <f aca="false">IF(I981=0,"",B981/J981-1)</f>
        <v/>
      </c>
      <c r="L981" s="0" t="n">
        <f aca="false">MATCH($A981,DailyBTC!$A:$A,0)</f>
        <v>1422</v>
      </c>
      <c r="M981" s="8" t="n">
        <f aca="false">INDEX(DailyBTC!$F:$F,$L981)</f>
        <v>5322.00155020559</v>
      </c>
      <c r="N981" s="8" t="n">
        <f aca="false">INDEX(DailyETH!$F:$F,$L981)</f>
        <v>232.724913189361</v>
      </c>
      <c r="O981" s="8" t="n">
        <f aca="false">INDEX(DailyBTC!$B:$B,$L981)</f>
        <v>37516.0503708358</v>
      </c>
      <c r="P981" s="8" t="n">
        <f aca="false">INDEX(DailyETH!$B:$B,$L981)</f>
        <v>2024.27034190532</v>
      </c>
      <c r="Q981" s="9" t="n">
        <f aca="false">LN(M981/M980)</f>
        <v>0.0138714088558474</v>
      </c>
      <c r="R981" s="9" t="n">
        <f aca="false">LN(N981/N980)</f>
        <v>0.0115279900422002</v>
      </c>
      <c r="S981" s="9" t="n">
        <f aca="false">LN(O981/O980)</f>
        <v>0.0255484930102206</v>
      </c>
      <c r="T981" s="9" t="n">
        <f aca="false">LN(P981/P980)</f>
        <v>0.0328506722612694</v>
      </c>
      <c r="U981" s="9" t="n">
        <f aca="false">M981/M980-1</f>
        <v>0.0139680632414196</v>
      </c>
      <c r="V981" s="9" t="n">
        <f aca="false">O981/O980-1</f>
        <v>0.0258776529597615</v>
      </c>
    </row>
    <row r="982" customFormat="false" ht="15" hidden="false" customHeight="false" outlineLevel="0" collapsed="false">
      <c r="A982" s="5" t="n">
        <v>45251</v>
      </c>
      <c r="B982" s="6" t="n">
        <v>4538.19</v>
      </c>
      <c r="C982" s="9" t="n">
        <f aca="false">B982/B981-1</f>
        <v>-0.00202094392815211</v>
      </c>
      <c r="D982" s="9" t="n">
        <f aca="false">LN(B982/B981)</f>
        <v>-0.00202298879083217</v>
      </c>
      <c r="E982" s="9" t="n">
        <f aca="false">B982/B977-1</f>
        <v>0.00945125341993447</v>
      </c>
      <c r="F982" s="9" t="n">
        <f aca="false">B982/B961-1</f>
        <v>0.0761553127312047</v>
      </c>
      <c r="G982" s="0" t="n">
        <f aca="false">MAX(G981,B982)</f>
        <v>4796.56</v>
      </c>
      <c r="H982" s="9" t="n">
        <f aca="false">B982/G982-1</f>
        <v>-0.0538656870757378</v>
      </c>
      <c r="I982" s="0" t="n">
        <f aca="false">IF(AND($A982&gt;=CrashTest!$B$3,$A982&lt;=CrashTest!$C$3),1,IF(AND($A982&gt;=CrashTest!$B$4,$A982&lt;=CrashTest!$C$4),2,IF(AND($A982&gt;=CrashTest!$B$5,$A982&lt;=CrashTest!$C$5),3,IF(AND($A982&gt;=CrashTest!$B$6,$A982&lt;=CrashTest!$C$6),4,IF(AND($A982&gt;=CrashTest!$B$7,$A982&lt;=CrashTest!$C$7),5,0)))))</f>
        <v>0</v>
      </c>
      <c r="J982" s="0" t="str">
        <f aca="false">IF(I982=0,"",IF(I981=I982,MAX(J981,B982),B982))</f>
        <v/>
      </c>
      <c r="K982" s="9" t="str">
        <f aca="false">IF(I982=0,"",B982/J982-1)</f>
        <v/>
      </c>
      <c r="L982" s="0" t="n">
        <f aca="false">MATCH($A982,DailyBTC!$A:$A,0)</f>
        <v>1423</v>
      </c>
      <c r="M982" s="8" t="n">
        <f aca="false">INDEX(DailyBTC!$F:$F,$L982)</f>
        <v>5301.65079004946</v>
      </c>
      <c r="N982" s="8" t="n">
        <f aca="false">INDEX(DailyETH!$F:$F,$L982)</f>
        <v>232.370888226728</v>
      </c>
      <c r="O982" s="8" t="n">
        <f aca="false">INDEX(DailyBTC!$B:$B,$L982)</f>
        <v>36035.0330862069</v>
      </c>
      <c r="P982" s="8" t="n">
        <f aca="false">INDEX(DailyETH!$B:$B,$L982)</f>
        <v>1945.5181244886</v>
      </c>
      <c r="Q982" s="9" t="n">
        <f aca="false">LN(M982/M981)</f>
        <v>-0.00383122195590383</v>
      </c>
      <c r="R982" s="9" t="n">
        <f aca="false">LN(N982/N981)</f>
        <v>-0.00152237465885573</v>
      </c>
      <c r="S982" s="9" t="n">
        <f aca="false">LN(O982/O981)</f>
        <v>-0.0402772447505933</v>
      </c>
      <c r="T982" s="9" t="n">
        <f aca="false">LN(P982/P981)</f>
        <v>-0.0396809811335032</v>
      </c>
      <c r="U982" s="9" t="n">
        <f aca="false">M982/M981-1</f>
        <v>-0.00382389218870893</v>
      </c>
      <c r="V982" s="9" t="n">
        <f aca="false">O982/O981-1</f>
        <v>-0.0394768977541466</v>
      </c>
    </row>
    <row r="983" customFormat="false" ht="15" hidden="false" customHeight="false" outlineLevel="0" collapsed="false">
      <c r="A983" s="5" t="n">
        <v>45252</v>
      </c>
      <c r="B983" s="6" t="n">
        <v>4556.62</v>
      </c>
      <c r="C983" s="9" t="n">
        <f aca="false">B983/B982-1</f>
        <v>0.00406109043473291</v>
      </c>
      <c r="D983" s="9" t="n">
        <f aca="false">LN(B983/B982)</f>
        <v>0.00405286646497772</v>
      </c>
      <c r="E983" s="9" t="n">
        <f aca="false">B983/B978-1</f>
        <v>0.0119345840884055</v>
      </c>
      <c r="F983" s="9" t="n">
        <f aca="false">B983/B962-1</f>
        <v>0.0727314675305106</v>
      </c>
      <c r="G983" s="0" t="n">
        <f aca="false">MAX(G982,B983)</f>
        <v>4796.56</v>
      </c>
      <c r="H983" s="9" t="n">
        <f aca="false">B983/G983-1</f>
        <v>-0.0500233500675485</v>
      </c>
      <c r="I983" s="0" t="n">
        <f aca="false">IF(AND($A983&gt;=CrashTest!$B$3,$A983&lt;=CrashTest!$C$3),1,IF(AND($A983&gt;=CrashTest!$B$4,$A983&lt;=CrashTest!$C$4),2,IF(AND($A983&gt;=CrashTest!$B$5,$A983&lt;=CrashTest!$C$5),3,IF(AND($A983&gt;=CrashTest!$B$6,$A983&lt;=CrashTest!$C$6),4,IF(AND($A983&gt;=CrashTest!$B$7,$A983&lt;=CrashTest!$C$7),5,0)))))</f>
        <v>0</v>
      </c>
      <c r="J983" s="0" t="str">
        <f aca="false">IF(I983=0,"",IF(I982=I983,MAX(J982,B983),B983))</f>
        <v/>
      </c>
      <c r="K983" s="9" t="str">
        <f aca="false">IF(I983=0,"",B983/J983-1)</f>
        <v/>
      </c>
      <c r="L983" s="0" t="n">
        <f aca="false">MATCH($A983,DailyBTC!$A:$A,0)</f>
        <v>1424</v>
      </c>
      <c r="M983" s="8" t="n">
        <f aca="false">INDEX(DailyBTC!$F:$F,$L983)</f>
        <v>5300.53710025109</v>
      </c>
      <c r="N983" s="8" t="n">
        <f aca="false">INDEX(DailyETH!$F:$F,$L983)</f>
        <v>233.934686585634</v>
      </c>
      <c r="O983" s="8" t="n">
        <f aca="false">INDEX(DailyBTC!$B:$B,$L983)</f>
        <v>37403.0347168323</v>
      </c>
      <c r="P983" s="8" t="n">
        <f aca="false">INDEX(DailyETH!$B:$B,$L983)</f>
        <v>2064.39985739334</v>
      </c>
      <c r="Q983" s="9" t="n">
        <f aca="false">LN(M983/M982)</f>
        <v>-0.000210086788498191</v>
      </c>
      <c r="R983" s="9" t="n">
        <f aca="false">LN(N983/N982)</f>
        <v>0.00670720791632807</v>
      </c>
      <c r="S983" s="9" t="n">
        <f aca="false">LN(O983/O982)</f>
        <v>0.0372602367453089</v>
      </c>
      <c r="T983" s="9" t="n">
        <f aca="false">LN(P983/P982)</f>
        <v>0.0593112287061197</v>
      </c>
      <c r="U983" s="9" t="n">
        <f aca="false">M983/M982-1</f>
        <v>-0.000210064721814174</v>
      </c>
      <c r="V983" s="9" t="n">
        <f aca="false">O983/O982-1</f>
        <v>0.0379631018335052</v>
      </c>
    </row>
    <row r="984" customFormat="false" ht="15" hidden="false" customHeight="false" outlineLevel="0" collapsed="false">
      <c r="A984" s="5" t="n">
        <v>45254</v>
      </c>
      <c r="B984" s="6" t="n">
        <v>4559.34</v>
      </c>
      <c r="C984" s="9" t="n">
        <f aca="false">B984/B983-1</f>
        <v>0.000596933692078805</v>
      </c>
      <c r="D984" s="9" t="n">
        <f aca="false">LN(B984/B983)</f>
        <v>0.000596755598032469</v>
      </c>
      <c r="E984" s="9" t="n">
        <f aca="false">B984/B979-1</f>
        <v>0.0113348002768265</v>
      </c>
      <c r="F984" s="9" t="n">
        <f aca="false">B984/B963-1</f>
        <v>0.0889874533351485</v>
      </c>
      <c r="G984" s="0" t="n">
        <f aca="false">MAX(G983,B984)</f>
        <v>4796.56</v>
      </c>
      <c r="H984" s="9" t="n">
        <f aca="false">B984/G984-1</f>
        <v>-0.0494562769985156</v>
      </c>
      <c r="I984" s="0" t="n">
        <f aca="false">IF(AND($A984&gt;=CrashTest!$B$3,$A984&lt;=CrashTest!$C$3),1,IF(AND($A984&gt;=CrashTest!$B$4,$A984&lt;=CrashTest!$C$4),2,IF(AND($A984&gt;=CrashTest!$B$5,$A984&lt;=CrashTest!$C$5),3,IF(AND($A984&gt;=CrashTest!$B$6,$A984&lt;=CrashTest!$C$6),4,IF(AND($A984&gt;=CrashTest!$B$7,$A984&lt;=CrashTest!$C$7),5,0)))))</f>
        <v>0</v>
      </c>
      <c r="J984" s="0" t="str">
        <f aca="false">IF(I984=0,"",IF(I983=I984,MAX(J983,B984),B984))</f>
        <v/>
      </c>
      <c r="K984" s="9" t="str">
        <f aca="false">IF(I984=0,"",B984/J984-1)</f>
        <v/>
      </c>
      <c r="L984" s="0" t="n">
        <f aca="false">MATCH($A984,DailyBTC!$A:$A,0)</f>
        <v>1426</v>
      </c>
      <c r="M984" s="8" t="n">
        <f aca="false">INDEX(DailyBTC!$F:$F,$L984)</f>
        <v>5320.99492968229</v>
      </c>
      <c r="N984" s="8" t="n">
        <f aca="false">INDEX(DailyETH!$F:$F,$L984)</f>
        <v>233.83909380447</v>
      </c>
      <c r="O984" s="8" t="n">
        <f aca="false">INDEX(DailyBTC!$B:$B,$L984)</f>
        <v>37718.7841630625</v>
      </c>
      <c r="P984" s="8" t="n">
        <f aca="false">INDEX(DailyETH!$B:$B,$L984)</f>
        <v>2079.30062361192</v>
      </c>
      <c r="Q984" s="9" t="n">
        <f aca="false">LN(M984/M983)</f>
        <v>0.00385214763207843</v>
      </c>
      <c r="R984" s="9" t="n">
        <f aca="false">LN(N984/N983)</f>
        <v>-0.00040871372660201</v>
      </c>
      <c r="S984" s="9" t="n">
        <f aca="false">LN(O984/O983)</f>
        <v>0.00840638073903012</v>
      </c>
      <c r="T984" s="9" t="n">
        <f aca="false">LN(P984/P983)</f>
        <v>0.00719204031077646</v>
      </c>
      <c r="U984" s="9" t="n">
        <f aca="false">M984/M983-1</f>
        <v>0.00385957668897974</v>
      </c>
      <c r="V984" s="9" t="n">
        <f aca="false">O984/O983-1</f>
        <v>0.00844181357530616</v>
      </c>
    </row>
    <row r="985" customFormat="false" ht="15" hidden="false" customHeight="false" outlineLevel="0" collapsed="false">
      <c r="A985" s="5" t="n">
        <v>45257</v>
      </c>
      <c r="B985" s="6" t="n">
        <v>4550.43</v>
      </c>
      <c r="C985" s="9" t="n">
        <f aca="false">B985/B984-1</f>
        <v>-0.00195423021753149</v>
      </c>
      <c r="D985" s="9" t="n">
        <f aca="false">LN(B985/B984)</f>
        <v>-0.0019561422168003</v>
      </c>
      <c r="E985" s="9" t="n">
        <f aca="false">B985/B980-1</f>
        <v>0.00806598109888745</v>
      </c>
      <c r="F985" s="9" t="n">
        <f aca="false">B985/B964-1</f>
        <v>0.0998735869168503</v>
      </c>
      <c r="G985" s="0" t="n">
        <f aca="false">MAX(G984,B985)</f>
        <v>4796.56</v>
      </c>
      <c r="H985" s="9" t="n">
        <f aca="false">B985/G985-1</f>
        <v>-0.0513138582650901</v>
      </c>
      <c r="I985" s="0" t="n">
        <f aca="false">IF(AND($A985&gt;=CrashTest!$B$3,$A985&lt;=CrashTest!$C$3),1,IF(AND($A985&gt;=CrashTest!$B$4,$A985&lt;=CrashTest!$C$4),2,IF(AND($A985&gt;=CrashTest!$B$5,$A985&lt;=CrashTest!$C$5),3,IF(AND($A985&gt;=CrashTest!$B$6,$A985&lt;=CrashTest!$C$6),4,IF(AND($A985&gt;=CrashTest!$B$7,$A985&lt;=CrashTest!$C$7),5,0)))))</f>
        <v>0</v>
      </c>
      <c r="J985" s="0" t="str">
        <f aca="false">IF(I985=0,"",IF(I984=I985,MAX(J984,B985),B985))</f>
        <v/>
      </c>
      <c r="K985" s="9" t="str">
        <f aca="false">IF(I985=0,"",B985/J985-1)</f>
        <v/>
      </c>
      <c r="L985" s="0" t="n">
        <f aca="false">MATCH($A985,DailyBTC!$A:$A,0)</f>
        <v>1429</v>
      </c>
      <c r="M985" s="8" t="n">
        <f aca="false">INDEX(DailyBTC!$F:$F,$L985)</f>
        <v>5291.95650489038</v>
      </c>
      <c r="N985" s="8" t="n">
        <f aca="false">INDEX(DailyETH!$F:$F,$L985)</f>
        <v>231.749942591499</v>
      </c>
      <c r="O985" s="8" t="n">
        <f aca="false">INDEX(DailyBTC!$B:$B,$L985)</f>
        <v>37229.2452197545</v>
      </c>
      <c r="P985" s="8" t="n">
        <f aca="false">INDEX(DailyETH!$B:$B,$L985)</f>
        <v>2027.24106779661</v>
      </c>
      <c r="Q985" s="9" t="n">
        <f aca="false">LN(M985/M984)</f>
        <v>-0.00547227553726091</v>
      </c>
      <c r="R985" s="9" t="n">
        <f aca="false">LN(N985/N984)</f>
        <v>-0.00897428878668353</v>
      </c>
      <c r="S985" s="9" t="n">
        <f aca="false">LN(O985/O984)</f>
        <v>-0.0130636097918398</v>
      </c>
      <c r="T985" s="9" t="n">
        <f aca="false">LN(P985/P984)</f>
        <v>-0.0253558097604044</v>
      </c>
      <c r="U985" s="9" t="n">
        <f aca="false">M985/M984-1</f>
        <v>-0.00545732991210368</v>
      </c>
      <c r="V985" s="9" t="n">
        <f aca="false">O985/O984-1</f>
        <v>-0.0129786511991391</v>
      </c>
    </row>
    <row r="986" customFormat="false" ht="15" hidden="false" customHeight="false" outlineLevel="0" collapsed="false">
      <c r="A986" s="5" t="n">
        <v>45258</v>
      </c>
      <c r="B986" s="6" t="n">
        <v>4554.89</v>
      </c>
      <c r="C986" s="9" t="n">
        <f aca="false">B986/B985-1</f>
        <v>0.000980127152818477</v>
      </c>
      <c r="D986" s="9" t="n">
        <f aca="false">LN(B986/B985)</f>
        <v>0.0009796471418229</v>
      </c>
      <c r="E986" s="9" t="n">
        <f aca="false">B986/B981-1</f>
        <v>0.00165150042442019</v>
      </c>
      <c r="F986" s="9" t="n">
        <f aca="false">B986/B965-1</f>
        <v>0.106262007057904</v>
      </c>
      <c r="G986" s="0" t="n">
        <f aca="false">MAX(G985,B986)</f>
        <v>4796.56</v>
      </c>
      <c r="H986" s="9" t="n">
        <f aca="false">B986/G986-1</f>
        <v>-0.050384025218073</v>
      </c>
      <c r="I986" s="0" t="n">
        <f aca="false">IF(AND($A986&gt;=CrashTest!$B$3,$A986&lt;=CrashTest!$C$3),1,IF(AND($A986&gt;=CrashTest!$B$4,$A986&lt;=CrashTest!$C$4),2,IF(AND($A986&gt;=CrashTest!$B$5,$A986&lt;=CrashTest!$C$5),3,IF(AND($A986&gt;=CrashTest!$B$6,$A986&lt;=CrashTest!$C$6),4,IF(AND($A986&gt;=CrashTest!$B$7,$A986&lt;=CrashTest!$C$7),5,0)))))</f>
        <v>0</v>
      </c>
      <c r="J986" s="0" t="str">
        <f aca="false">IF(I986=0,"",IF(I985=I986,MAX(J985,B986),B986))</f>
        <v/>
      </c>
      <c r="K986" s="9" t="str">
        <f aca="false">IF(I986=0,"",B986/J986-1)</f>
        <v/>
      </c>
      <c r="L986" s="0" t="n">
        <f aca="false">MATCH($A986,DailyBTC!$A:$A,0)</f>
        <v>1430</v>
      </c>
      <c r="M986" s="8" t="n">
        <f aca="false">INDEX(DailyBTC!$F:$F,$L986)</f>
        <v>5339.11439976578</v>
      </c>
      <c r="N986" s="8" t="n">
        <f aca="false">INDEX(DailyETH!$F:$F,$L986)</f>
        <v>232.982412475915</v>
      </c>
      <c r="O986" s="8" t="n">
        <f aca="false">INDEX(DailyBTC!$B:$B,$L986)</f>
        <v>37828.4655911748</v>
      </c>
      <c r="P986" s="8" t="n">
        <f aca="false">INDEX(DailyETH!$B:$B,$L986)</f>
        <v>2049.73816247808</v>
      </c>
      <c r="Q986" s="9" t="n">
        <f aca="false">LN(M986/M985)</f>
        <v>0.00887176928979164</v>
      </c>
      <c r="R986" s="9" t="n">
        <f aca="false">LN(N986/N985)</f>
        <v>0.00530401105216974</v>
      </c>
      <c r="S986" s="9" t="n">
        <f aca="false">LN(O986/O985)</f>
        <v>0.0159672629501289</v>
      </c>
      <c r="T986" s="9" t="n">
        <f aca="false">LN(P986/P985)</f>
        <v>0.0110362706084383</v>
      </c>
      <c r="U986" s="9" t="n">
        <f aca="false">M986/M985-1</f>
        <v>0.00891124007383959</v>
      </c>
      <c r="V986" s="9" t="n">
        <f aca="false">O986/O985-1</f>
        <v>0.0160954208951392</v>
      </c>
    </row>
    <row r="987" customFormat="false" ht="15" hidden="false" customHeight="false" outlineLevel="0" collapsed="false">
      <c r="A987" s="5" t="n">
        <v>45259</v>
      </c>
      <c r="B987" s="6" t="n">
        <v>4550.58</v>
      </c>
      <c r="C987" s="9" t="n">
        <f aca="false">B987/B986-1</f>
        <v>-0.000946235803718776</v>
      </c>
      <c r="D987" s="9" t="n">
        <f aca="false">LN(B987/B986)</f>
        <v>-0.000946683767425388</v>
      </c>
      <c r="E987" s="9" t="n">
        <f aca="false">B987/B982-1</f>
        <v>0.00273016334706133</v>
      </c>
      <c r="F987" s="9" t="n">
        <f aca="false">B987/B966-1</f>
        <v>0.0920990107564041</v>
      </c>
      <c r="G987" s="0" t="n">
        <f aca="false">MAX(G986,B987)</f>
        <v>4796.56</v>
      </c>
      <c r="H987" s="9" t="n">
        <f aca="false">B987/G987-1</f>
        <v>-0.0512825858531949</v>
      </c>
      <c r="I987" s="0" t="n">
        <f aca="false">IF(AND($A987&gt;=CrashTest!$B$3,$A987&lt;=CrashTest!$C$3),1,IF(AND($A987&gt;=CrashTest!$B$4,$A987&lt;=CrashTest!$C$4),2,IF(AND($A987&gt;=CrashTest!$B$5,$A987&lt;=CrashTest!$C$5),3,IF(AND($A987&gt;=CrashTest!$B$6,$A987&lt;=CrashTest!$C$6),4,IF(AND($A987&gt;=CrashTest!$B$7,$A987&lt;=CrashTest!$C$7),5,0)))))</f>
        <v>0</v>
      </c>
      <c r="J987" s="0" t="str">
        <f aca="false">IF(I987=0,"",IF(I986=I987,MAX(J986,B987),B987))</f>
        <v/>
      </c>
      <c r="K987" s="9" t="str">
        <f aca="false">IF(I987=0,"",B987/J987-1)</f>
        <v/>
      </c>
      <c r="L987" s="0" t="n">
        <f aca="false">MATCH($A987,DailyBTC!$A:$A,0)</f>
        <v>1431</v>
      </c>
      <c r="M987" s="8" t="n">
        <f aca="false">INDEX(DailyBTC!$F:$F,$L987)</f>
        <v>5342.86591772726</v>
      </c>
      <c r="N987" s="8" t="n">
        <f aca="false">INDEX(DailyETH!$F:$F,$L987)</f>
        <v>231.50610113301</v>
      </c>
      <c r="O987" s="8" t="n">
        <f aca="false">INDEX(DailyBTC!$B:$B,$L987)</f>
        <v>37846.8531227352</v>
      </c>
      <c r="P987" s="8" t="n">
        <f aca="false">INDEX(DailyETH!$B:$B,$L987)</f>
        <v>2028.84542109877</v>
      </c>
      <c r="Q987" s="9" t="n">
        <f aca="false">LN(M987/M986)</f>
        <v>0.000702401241008796</v>
      </c>
      <c r="R987" s="9" t="n">
        <f aca="false">LN(N987/N986)</f>
        <v>-0.00635673981550535</v>
      </c>
      <c r="S987" s="9" t="n">
        <f aca="false">LN(O987/O986)</f>
        <v>0.000485958493066297</v>
      </c>
      <c r="T987" s="9" t="n">
        <f aca="false">LN(P987/P986)</f>
        <v>-0.0102451862022151</v>
      </c>
      <c r="U987" s="9" t="n">
        <f aca="false">M987/M986-1</f>
        <v>0.000702647982527616</v>
      </c>
      <c r="V987" s="9" t="n">
        <f aca="false">O987/O986-1</f>
        <v>0.000486076590024087</v>
      </c>
    </row>
    <row r="988" customFormat="false" ht="15" hidden="false" customHeight="false" outlineLevel="0" collapsed="false">
      <c r="A988" s="5" t="n">
        <v>45260</v>
      </c>
      <c r="B988" s="6" t="n">
        <v>4567.8</v>
      </c>
      <c r="C988" s="9" t="n">
        <f aca="false">B988/B987-1</f>
        <v>0.00378413301161618</v>
      </c>
      <c r="D988" s="9" t="n">
        <f aca="false">LN(B988/B987)</f>
        <v>0.00377699119168561</v>
      </c>
      <c r="E988" s="9" t="n">
        <f aca="false">B988/B983-1</f>
        <v>0.00245357304317673</v>
      </c>
      <c r="F988" s="9" t="n">
        <f aca="false">B988/B967-1</f>
        <v>0.0891792646287377</v>
      </c>
      <c r="G988" s="0" t="n">
        <f aca="false">MAX(G987,B988)</f>
        <v>4796.56</v>
      </c>
      <c r="H988" s="9" t="n">
        <f aca="false">B988/G988-1</f>
        <v>-0.0476925129676269</v>
      </c>
      <c r="I988" s="0" t="n">
        <f aca="false">IF(AND($A988&gt;=CrashTest!$B$3,$A988&lt;=CrashTest!$C$3),1,IF(AND($A988&gt;=CrashTest!$B$4,$A988&lt;=CrashTest!$C$4),2,IF(AND($A988&gt;=CrashTest!$B$5,$A988&lt;=CrashTest!$C$5),3,IF(AND($A988&gt;=CrashTest!$B$6,$A988&lt;=CrashTest!$C$6),4,IF(AND($A988&gt;=CrashTest!$B$7,$A988&lt;=CrashTest!$C$7),5,0)))))</f>
        <v>0</v>
      </c>
      <c r="J988" s="0" t="str">
        <f aca="false">IF(I988=0,"",IF(I987=I988,MAX(J987,B988),B988))</f>
        <v/>
      </c>
      <c r="K988" s="9" t="str">
        <f aca="false">IF(I988=0,"",B988/J988-1)</f>
        <v/>
      </c>
      <c r="L988" s="0" t="n">
        <f aca="false">MATCH($A988,DailyBTC!$A:$A,0)</f>
        <v>1432</v>
      </c>
      <c r="M988" s="8" t="n">
        <f aca="false">INDEX(DailyBTC!$F:$F,$L988)</f>
        <v>5336.11575348368</v>
      </c>
      <c r="N988" s="8" t="n">
        <f aca="false">INDEX(DailyETH!$F:$F,$L988)</f>
        <v>232.320677897225</v>
      </c>
      <c r="O988" s="8" t="n">
        <f aca="false">INDEX(DailyBTC!$B:$B,$L988)</f>
        <v>37712.7114789597</v>
      </c>
      <c r="P988" s="8" t="n">
        <f aca="false">INDEX(DailyETH!$B:$B,$L988)</f>
        <v>2051.0453308007</v>
      </c>
      <c r="Q988" s="9" t="n">
        <f aca="false">LN(M988/M987)</f>
        <v>-0.00126419640943567</v>
      </c>
      <c r="R988" s="9" t="n">
        <f aca="false">LN(N988/N987)</f>
        <v>0.00351242161299165</v>
      </c>
      <c r="S988" s="9" t="n">
        <f aca="false">LN(O988/O987)</f>
        <v>-0.00355062354868633</v>
      </c>
      <c r="T988" s="9" t="n">
        <f aca="false">LN(P988/P987)</f>
        <v>0.0108827074803002</v>
      </c>
      <c r="U988" s="9" t="n">
        <f aca="false">M988/M987-1</f>
        <v>-0.00126339764978667</v>
      </c>
      <c r="V988" s="9" t="n">
        <f aca="false">O988/O987-1</f>
        <v>-0.0035443275386855</v>
      </c>
    </row>
    <row r="989" customFormat="false" ht="15" hidden="false" customHeight="false" outlineLevel="0" collapsed="false">
      <c r="A989" s="5" t="n">
        <v>45261</v>
      </c>
      <c r="B989" s="6" t="n">
        <v>4594.63</v>
      </c>
      <c r="C989" s="9" t="n">
        <f aca="false">B989/B988-1</f>
        <v>0.00587372476903547</v>
      </c>
      <c r="D989" s="9" t="n">
        <f aca="false">LN(B989/B988)</f>
        <v>0.0058565417006153</v>
      </c>
      <c r="E989" s="9" t="n">
        <f aca="false">B989/B984-1</f>
        <v>0.00774015537336537</v>
      </c>
      <c r="F989" s="9" t="n">
        <f aca="false">B989/B968-1</f>
        <v>0.0841863582090963</v>
      </c>
      <c r="G989" s="0" t="n">
        <f aca="false">MAX(G988,B989)</f>
        <v>4796.56</v>
      </c>
      <c r="H989" s="9" t="n">
        <f aca="false">B989/G989-1</f>
        <v>-0.0420989208933069</v>
      </c>
      <c r="I989" s="0" t="n">
        <f aca="false">IF(AND($A989&gt;=CrashTest!$B$3,$A989&lt;=CrashTest!$C$3),1,IF(AND($A989&gt;=CrashTest!$B$4,$A989&lt;=CrashTest!$C$4),2,IF(AND($A989&gt;=CrashTest!$B$5,$A989&lt;=CrashTest!$C$5),3,IF(AND($A989&gt;=CrashTest!$B$6,$A989&lt;=CrashTest!$C$6),4,IF(AND($A989&gt;=CrashTest!$B$7,$A989&lt;=CrashTest!$C$7),5,0)))))</f>
        <v>0</v>
      </c>
      <c r="J989" s="0" t="str">
        <f aca="false">IF(I989=0,"",IF(I988=I989,MAX(J988,B989),B989))</f>
        <v/>
      </c>
      <c r="K989" s="9" t="str">
        <f aca="false">IF(I989=0,"",B989/J989-1)</f>
        <v/>
      </c>
      <c r="L989" s="0" t="n">
        <f aca="false">MATCH($A989,DailyBTC!$A:$A,0)</f>
        <v>1433</v>
      </c>
      <c r="M989" s="8" t="n">
        <f aca="false">INDEX(DailyBTC!$F:$F,$L989)</f>
        <v>5424.80173155035</v>
      </c>
      <c r="N989" s="8" t="n">
        <f aca="false">INDEX(DailyETH!$F:$F,$L989)</f>
        <v>234.540136641575</v>
      </c>
      <c r="O989" s="8" t="n">
        <f aca="false">INDEX(DailyBTC!$B:$B,$L989)</f>
        <v>38703.5536820573</v>
      </c>
      <c r="P989" s="8" t="n">
        <f aca="false">INDEX(DailyETH!$B:$B,$L989)</f>
        <v>2086.10865020456</v>
      </c>
      <c r="Q989" s="9" t="n">
        <f aca="false">LN(M989/M988)</f>
        <v>0.016483350269242</v>
      </c>
      <c r="R989" s="9" t="n">
        <f aca="false">LN(N989/N988)</f>
        <v>0.009508082048436</v>
      </c>
      <c r="S989" s="9" t="n">
        <f aca="false">LN(O989/O988)</f>
        <v>0.0259342100980691</v>
      </c>
      <c r="T989" s="9" t="n">
        <f aca="false">LN(P989/P988)</f>
        <v>0.0169508600006801</v>
      </c>
      <c r="U989" s="9" t="n">
        <f aca="false">M989/M988-1</f>
        <v>0.0166199501966904</v>
      </c>
      <c r="V989" s="9" t="n">
        <f aca="false">O989/O988-1</f>
        <v>0.0262734278242072</v>
      </c>
    </row>
    <row r="990" customFormat="false" ht="15" hidden="false" customHeight="false" outlineLevel="0" collapsed="false">
      <c r="A990" s="5" t="n">
        <v>45264</v>
      </c>
      <c r="B990" s="6" t="n">
        <v>4569.78</v>
      </c>
      <c r="C990" s="9" t="n">
        <f aca="false">B990/B989-1</f>
        <v>-0.00540848773459457</v>
      </c>
      <c r="D990" s="9" t="n">
        <f aca="false">LN(B990/B989)</f>
        <v>-0.0054231665551196</v>
      </c>
      <c r="E990" s="9" t="n">
        <f aca="false">B990/B985-1</f>
        <v>0.00425234538274388</v>
      </c>
      <c r="F990" s="9" t="n">
        <f aca="false">B990/B969-1</f>
        <v>0.0583633255978766</v>
      </c>
      <c r="G990" s="0" t="n">
        <f aca="false">MAX(G989,B990)</f>
        <v>4796.56</v>
      </c>
      <c r="H990" s="9" t="n">
        <f aca="false">B990/G990-1</f>
        <v>-0.0472797171306104</v>
      </c>
      <c r="I990" s="0" t="n">
        <f aca="false">IF(AND($A990&gt;=CrashTest!$B$3,$A990&lt;=CrashTest!$C$3),1,IF(AND($A990&gt;=CrashTest!$B$4,$A990&lt;=CrashTest!$C$4),2,IF(AND($A990&gt;=CrashTest!$B$5,$A990&lt;=CrashTest!$C$5),3,IF(AND($A990&gt;=CrashTest!$B$6,$A990&lt;=CrashTest!$C$6),4,IF(AND($A990&gt;=CrashTest!$B$7,$A990&lt;=CrashTest!$C$7),5,0)))))</f>
        <v>0</v>
      </c>
      <c r="J990" s="0" t="str">
        <f aca="false">IF(I990=0,"",IF(I989=I990,MAX(J989,B990),B990))</f>
        <v/>
      </c>
      <c r="K990" s="9" t="str">
        <f aca="false">IF(I990=0,"",B990/J990-1)</f>
        <v/>
      </c>
      <c r="L990" s="0" t="n">
        <f aca="false">MATCH($A990,DailyBTC!$A:$A,0)</f>
        <v>1436</v>
      </c>
      <c r="M990" s="8" t="n">
        <f aca="false">INDEX(DailyBTC!$F:$F,$L990)</f>
        <v>5561.94741982298</v>
      </c>
      <c r="N990" s="8" t="n">
        <f aca="false">INDEX(DailyETH!$F:$F,$L990)</f>
        <v>243.109964403221</v>
      </c>
      <c r="O990" s="8" t="n">
        <f aca="false">INDEX(DailyBTC!$B:$B,$L990)</f>
        <v>41910.2994815897</v>
      </c>
      <c r="P990" s="8" t="n">
        <f aca="false">INDEX(DailyETH!$B:$B,$L990)</f>
        <v>2238.0204748685</v>
      </c>
      <c r="Q990" s="9" t="n">
        <f aca="false">LN(M990/M989)</f>
        <v>0.0249669507222453</v>
      </c>
      <c r="R990" s="9" t="n">
        <f aca="false">LN(N990/N989)</f>
        <v>0.035887137762108</v>
      </c>
      <c r="S990" s="9" t="n">
        <f aca="false">LN(O990/O989)</f>
        <v>0.0796001855082758</v>
      </c>
      <c r="T990" s="9" t="n">
        <f aca="false">LN(P990/P989)</f>
        <v>0.0702913179316702</v>
      </c>
      <c r="U990" s="9" t="n">
        <f aca="false">M990/M989-1</f>
        <v>0.025281235160171</v>
      </c>
      <c r="V990" s="9" t="n">
        <f aca="false">O990/O989-1</f>
        <v>0.0828540403776674</v>
      </c>
    </row>
    <row r="991" customFormat="false" ht="15" hidden="false" customHeight="false" outlineLevel="0" collapsed="false">
      <c r="A991" s="5" t="n">
        <v>45265</v>
      </c>
      <c r="B991" s="6" t="n">
        <v>4567.18</v>
      </c>
      <c r="C991" s="9" t="n">
        <f aca="false">B991/B990-1</f>
        <v>-0.000568955179461428</v>
      </c>
      <c r="D991" s="9" t="n">
        <f aca="false">LN(B991/B990)</f>
        <v>-0.000569117095877915</v>
      </c>
      <c r="E991" s="9" t="n">
        <f aca="false">B991/B986-1</f>
        <v>0.00269819907835323</v>
      </c>
      <c r="F991" s="9" t="n">
        <f aca="false">B991/B970-1</f>
        <v>0.0479173263214894</v>
      </c>
      <c r="G991" s="0" t="n">
        <f aca="false">MAX(G990,B991)</f>
        <v>4796.56</v>
      </c>
      <c r="H991" s="9" t="n">
        <f aca="false">B991/G991-1</f>
        <v>-0.047821772270127</v>
      </c>
      <c r="I991" s="0" t="n">
        <f aca="false">IF(AND($A991&gt;=CrashTest!$B$3,$A991&lt;=CrashTest!$C$3),1,IF(AND($A991&gt;=CrashTest!$B$4,$A991&lt;=CrashTest!$C$4),2,IF(AND($A991&gt;=CrashTest!$B$5,$A991&lt;=CrashTest!$C$5),3,IF(AND($A991&gt;=CrashTest!$B$6,$A991&lt;=CrashTest!$C$6),4,IF(AND($A991&gt;=CrashTest!$B$7,$A991&lt;=CrashTest!$C$7),5,0)))))</f>
        <v>0</v>
      </c>
      <c r="J991" s="0" t="str">
        <f aca="false">IF(I991=0,"",IF(I990=I991,MAX(J990,B991),B991))</f>
        <v/>
      </c>
      <c r="K991" s="9" t="str">
        <f aca="false">IF(I991=0,"",B991/J991-1)</f>
        <v/>
      </c>
      <c r="L991" s="0" t="n">
        <f aca="false">MATCH($A991,DailyBTC!$A:$A,0)</f>
        <v>1437</v>
      </c>
      <c r="M991" s="8" t="n">
        <f aca="false">INDEX(DailyBTC!$F:$F,$L991)</f>
        <v>5595.73464642908</v>
      </c>
      <c r="N991" s="8" t="n">
        <f aca="false">INDEX(DailyETH!$F:$F,$L991)</f>
        <v>245.121756274013</v>
      </c>
      <c r="O991" s="8" t="n">
        <f aca="false">INDEX(DailyBTC!$B:$B,$L991)</f>
        <v>44067.0054763296</v>
      </c>
      <c r="P991" s="8" t="n">
        <f aca="false">INDEX(DailyETH!$B:$B,$L991)</f>
        <v>2291.50846785506</v>
      </c>
      <c r="Q991" s="9" t="n">
        <f aca="false">LN(M991/M990)</f>
        <v>0.00605633494115289</v>
      </c>
      <c r="R991" s="9" t="n">
        <f aca="false">LN(N991/N990)</f>
        <v>0.00824118209378808</v>
      </c>
      <c r="S991" s="9" t="n">
        <f aca="false">LN(O991/O990)</f>
        <v>0.0501797195522079</v>
      </c>
      <c r="T991" s="9" t="n">
        <f aca="false">LN(P991/P990)</f>
        <v>0.0236185617102998</v>
      </c>
      <c r="U991" s="9" t="n">
        <f aca="false">M991/M990-1</f>
        <v>0.00607471161731699</v>
      </c>
      <c r="V991" s="9" t="n">
        <f aca="false">O991/O990-1</f>
        <v>0.0514600473252953</v>
      </c>
    </row>
    <row r="992" customFormat="false" ht="15" hidden="false" customHeight="false" outlineLevel="0" collapsed="false">
      <c r="A992" s="5" t="n">
        <v>45266</v>
      </c>
      <c r="B992" s="6" t="n">
        <v>4549.34</v>
      </c>
      <c r="C992" s="9" t="n">
        <f aca="false">B992/B991-1</f>
        <v>-0.00390613025981024</v>
      </c>
      <c r="D992" s="9" t="n">
        <f aca="false">LN(B992/B991)</f>
        <v>-0.00391377911138442</v>
      </c>
      <c r="E992" s="9" t="n">
        <f aca="false">B992/B987-1</f>
        <v>-0.000272492737189545</v>
      </c>
      <c r="F992" s="9" t="n">
        <f aca="false">B992/B971-1</f>
        <v>0.0419974438728534</v>
      </c>
      <c r="G992" s="0" t="n">
        <f aca="false">MAX(G991,B992)</f>
        <v>4796.56</v>
      </c>
      <c r="H992" s="9" t="n">
        <f aca="false">B992/G992-1</f>
        <v>-0.051541104458195</v>
      </c>
      <c r="I992" s="0" t="n">
        <f aca="false">IF(AND($A992&gt;=CrashTest!$B$3,$A992&lt;=CrashTest!$C$3),1,IF(AND($A992&gt;=CrashTest!$B$4,$A992&lt;=CrashTest!$C$4),2,IF(AND($A992&gt;=CrashTest!$B$5,$A992&lt;=CrashTest!$C$5),3,IF(AND($A992&gt;=CrashTest!$B$6,$A992&lt;=CrashTest!$C$6),4,IF(AND($A992&gt;=CrashTest!$B$7,$A992&lt;=CrashTest!$C$7),5,0)))))</f>
        <v>0</v>
      </c>
      <c r="J992" s="0" t="str">
        <f aca="false">IF(I992=0,"",IF(I991=I992,MAX(J991,B992),B992))</f>
        <v/>
      </c>
      <c r="K992" s="9" t="str">
        <f aca="false">IF(I992=0,"",B992/J992-1)</f>
        <v/>
      </c>
      <c r="L992" s="0" t="n">
        <f aca="false">MATCH($A992,DailyBTC!$A:$A,0)</f>
        <v>1438</v>
      </c>
      <c r="M992" s="8" t="n">
        <f aca="false">INDEX(DailyBTC!$F:$F,$L992)</f>
        <v>5598.08599335868</v>
      </c>
      <c r="N992" s="8" t="n">
        <f aca="false">INDEX(DailyETH!$F:$F,$L992)</f>
        <v>244.246973974321</v>
      </c>
      <c r="O992" s="8" t="n">
        <f aca="false">INDEX(DailyBTC!$B:$B,$L992)</f>
        <v>43745.8343907072</v>
      </c>
      <c r="P992" s="8" t="n">
        <f aca="false">INDEX(DailyETH!$B:$B,$L992)</f>
        <v>2231.62348100526</v>
      </c>
      <c r="Q992" s="9" t="n">
        <f aca="false">LN(M992/M991)</f>
        <v>0.000420115176015066</v>
      </c>
      <c r="R992" s="9" t="n">
        <f aca="false">LN(N992/N991)</f>
        <v>-0.00357514968728847</v>
      </c>
      <c r="S992" s="9" t="n">
        <f aca="false">LN(O992/O991)</f>
        <v>-0.00731493294638536</v>
      </c>
      <c r="T992" s="9" t="n">
        <f aca="false">LN(P992/P991)</f>
        <v>-0.0264809813097929</v>
      </c>
      <c r="U992" s="9" t="n">
        <f aca="false">M992/M991-1</f>
        <v>0.000420203436755084</v>
      </c>
      <c r="V992" s="9" t="n">
        <f aca="false">O992/O991-1</f>
        <v>-0.00728824394012695</v>
      </c>
    </row>
    <row r="993" customFormat="false" ht="15" hidden="false" customHeight="false" outlineLevel="0" collapsed="false">
      <c r="A993" s="5" t="n">
        <v>45267</v>
      </c>
      <c r="B993" s="6" t="n">
        <v>4585.59</v>
      </c>
      <c r="C993" s="9" t="n">
        <f aca="false">B993/B992-1</f>
        <v>0.0079681887922205</v>
      </c>
      <c r="D993" s="9" t="n">
        <f aca="false">LN(B993/B992)</f>
        <v>0.00793661041331294</v>
      </c>
      <c r="E993" s="9" t="n">
        <f aca="false">B993/B988-1</f>
        <v>0.00389465388151855</v>
      </c>
      <c r="F993" s="9" t="n">
        <f aca="false">B993/B972-1</f>
        <v>0.0473257232126951</v>
      </c>
      <c r="G993" s="0" t="n">
        <f aca="false">MAX(G992,B993)</f>
        <v>4796.56</v>
      </c>
      <c r="H993" s="9" t="n">
        <f aca="false">B993/G993-1</f>
        <v>-0.0439836049168572</v>
      </c>
      <c r="I993" s="0" t="n">
        <f aca="false">IF(AND($A993&gt;=CrashTest!$B$3,$A993&lt;=CrashTest!$C$3),1,IF(AND($A993&gt;=CrashTest!$B$4,$A993&lt;=CrashTest!$C$4),2,IF(AND($A993&gt;=CrashTest!$B$5,$A993&lt;=CrashTest!$C$5),3,IF(AND($A993&gt;=CrashTest!$B$6,$A993&lt;=CrashTest!$C$6),4,IF(AND($A993&gt;=CrashTest!$B$7,$A993&lt;=CrashTest!$C$7),5,0)))))</f>
        <v>0</v>
      </c>
      <c r="J993" s="0" t="str">
        <f aca="false">IF(I993=0,"",IF(I992=I993,MAX(J992,B993),B993))</f>
        <v/>
      </c>
      <c r="K993" s="9" t="str">
        <f aca="false">IF(I993=0,"",B993/J993-1)</f>
        <v/>
      </c>
      <c r="L993" s="0" t="n">
        <f aca="false">MATCH($A993,DailyBTC!$A:$A,0)</f>
        <v>1439</v>
      </c>
      <c r="M993" s="8" t="n">
        <f aca="false">INDEX(DailyBTC!$F:$F,$L993)</f>
        <v>5601.44265136105</v>
      </c>
      <c r="N993" s="8" t="n">
        <f aca="false">INDEX(DailyETH!$F:$F,$L993)</f>
        <v>247.077370926278</v>
      </c>
      <c r="O993" s="8" t="n">
        <f aca="false">INDEX(DailyBTC!$B:$B,$L993)</f>
        <v>43282.6182261835</v>
      </c>
      <c r="P993" s="8" t="n">
        <f aca="false">INDEX(DailyETH!$B:$B,$L993)</f>
        <v>2354.39729836353</v>
      </c>
      <c r="Q993" s="9" t="n">
        <f aca="false">LN(M993/M992)</f>
        <v>0.000599428459778242</v>
      </c>
      <c r="R993" s="9" t="n">
        <f aca="false">LN(N993/N992)</f>
        <v>0.0115216283990007</v>
      </c>
      <c r="S993" s="9" t="n">
        <f aca="false">LN(O993/O992)</f>
        <v>-0.0106452665756308</v>
      </c>
      <c r="T993" s="9" t="n">
        <f aca="false">LN(P993/P992)</f>
        <v>0.0535554314692091</v>
      </c>
      <c r="U993" s="9" t="n">
        <f aca="false">M993/M992-1</f>
        <v>0.000599608152920039</v>
      </c>
      <c r="V993" s="9" t="n">
        <f aca="false">O993/O992-1</f>
        <v>-0.0105888062480779</v>
      </c>
    </row>
    <row r="994" customFormat="false" ht="15" hidden="false" customHeight="false" outlineLevel="0" collapsed="false">
      <c r="A994" s="5" t="n">
        <v>45268</v>
      </c>
      <c r="B994" s="6" t="n">
        <v>4604.37</v>
      </c>
      <c r="C994" s="9" t="n">
        <f aca="false">B994/B993-1</f>
        <v>0.00409543810065882</v>
      </c>
      <c r="D994" s="9" t="n">
        <f aca="false">LN(B994/B993)</f>
        <v>0.00408707462100659</v>
      </c>
      <c r="E994" s="9" t="n">
        <f aca="false">B994/B989-1</f>
        <v>0.00211986601750303</v>
      </c>
      <c r="F994" s="9" t="n">
        <f aca="false">B994/B973-1</f>
        <v>0.0505592340934293</v>
      </c>
      <c r="G994" s="0" t="n">
        <f aca="false">MAX(G993,B994)</f>
        <v>4796.56</v>
      </c>
      <c r="H994" s="9" t="n">
        <f aca="false">B994/G994-1</f>
        <v>-0.0400682989475792</v>
      </c>
      <c r="I994" s="0" t="n">
        <f aca="false">IF(AND($A994&gt;=CrashTest!$B$3,$A994&lt;=CrashTest!$C$3),1,IF(AND($A994&gt;=CrashTest!$B$4,$A994&lt;=CrashTest!$C$4),2,IF(AND($A994&gt;=CrashTest!$B$5,$A994&lt;=CrashTest!$C$5),3,IF(AND($A994&gt;=CrashTest!$B$6,$A994&lt;=CrashTest!$C$6),4,IF(AND($A994&gt;=CrashTest!$B$7,$A994&lt;=CrashTest!$C$7),5,0)))))</f>
        <v>0</v>
      </c>
      <c r="J994" s="0" t="str">
        <f aca="false">IF(I994=0,"",IF(I993=I994,MAX(J993,B994),B994))</f>
        <v/>
      </c>
      <c r="K994" s="9" t="str">
        <f aca="false">IF(I994=0,"",B994/J994-1)</f>
        <v/>
      </c>
      <c r="L994" s="0" t="n">
        <f aca="false">MATCH($A994,DailyBTC!$A:$A,0)</f>
        <v>1440</v>
      </c>
      <c r="M994" s="8" t="n">
        <f aca="false">INDEX(DailyBTC!$F:$F,$L994)</f>
        <v>5607.45027121471</v>
      </c>
      <c r="N994" s="8" t="n">
        <f aca="false">INDEX(DailyETH!$F:$F,$L994)</f>
        <v>248.24361978525</v>
      </c>
      <c r="O994" s="8" t="n">
        <f aca="false">INDEX(DailyBTC!$B:$B,$L994)</f>
        <v>44205.0522089421</v>
      </c>
      <c r="P994" s="8" t="n">
        <f aca="false">INDEX(DailyETH!$B:$B,$L994)</f>
        <v>2359.29733576856</v>
      </c>
      <c r="Q994" s="9" t="n">
        <f aca="false">LN(M994/M993)</f>
        <v>0.00107193823161941</v>
      </c>
      <c r="R994" s="9" t="n">
        <f aca="false">LN(N994/N993)</f>
        <v>0.00470907163639888</v>
      </c>
      <c r="S994" s="9" t="n">
        <f aca="false">LN(O994/O993)</f>
        <v>0.0210879581530845</v>
      </c>
      <c r="T994" s="9" t="n">
        <f aca="false">LN(P994/P993)</f>
        <v>0.00207906517091186</v>
      </c>
      <c r="U994" s="9" t="n">
        <f aca="false">M994/M993-1</f>
        <v>0.00107251296274602</v>
      </c>
      <c r="V994" s="9" t="n">
        <f aca="false">O994/O993-1</f>
        <v>0.0213118803936077</v>
      </c>
    </row>
    <row r="995" customFormat="false" ht="15" hidden="false" customHeight="false" outlineLevel="0" collapsed="false">
      <c r="A995" s="5" t="n">
        <v>45271</v>
      </c>
      <c r="B995" s="6" t="n">
        <v>4622.44</v>
      </c>
      <c r="C995" s="9" t="n">
        <f aca="false">B995/B994-1</f>
        <v>0.00392453256362968</v>
      </c>
      <c r="D995" s="9" t="n">
        <f aca="false">LN(B995/B994)</f>
        <v>0.00391685167508113</v>
      </c>
      <c r="E995" s="9" t="n">
        <f aca="false">B995/B990-1</f>
        <v>0.0115235306732491</v>
      </c>
      <c r="F995" s="9" t="n">
        <f aca="false">B995/B974-1</f>
        <v>0.0632776289003645</v>
      </c>
      <c r="G995" s="0" t="n">
        <f aca="false">MAX(G994,B995)</f>
        <v>4796.56</v>
      </c>
      <c r="H995" s="9" t="n">
        <f aca="false">B995/G995-1</f>
        <v>-0.0363010157279385</v>
      </c>
      <c r="I995" s="0" t="n">
        <f aca="false">IF(AND($A995&gt;=CrashTest!$B$3,$A995&lt;=CrashTest!$C$3),1,IF(AND($A995&gt;=CrashTest!$B$4,$A995&lt;=CrashTest!$C$4),2,IF(AND($A995&gt;=CrashTest!$B$5,$A995&lt;=CrashTest!$C$5),3,IF(AND($A995&gt;=CrashTest!$B$6,$A995&lt;=CrashTest!$C$6),4,IF(AND($A995&gt;=CrashTest!$B$7,$A995&lt;=CrashTest!$C$7),5,0)))))</f>
        <v>0</v>
      </c>
      <c r="J995" s="0" t="str">
        <f aca="false">IF(I995=0,"",IF(I994=I995,MAX(J994,B995),B995))</f>
        <v/>
      </c>
      <c r="K995" s="9" t="str">
        <f aca="false">IF(I995=0,"",B995/J995-1)</f>
        <v/>
      </c>
      <c r="L995" s="0" t="n">
        <f aca="false">MATCH($A995,DailyBTC!$A:$A,0)</f>
        <v>1443</v>
      </c>
      <c r="M995" s="8" t="n">
        <f aca="false">INDEX(DailyBTC!$F:$F,$L995)</f>
        <v>5491.41436229855</v>
      </c>
      <c r="N995" s="8" t="n">
        <f aca="false">INDEX(DailyETH!$F:$F,$L995)</f>
        <v>242.372038656023</v>
      </c>
      <c r="O995" s="8" t="n">
        <f aca="false">INDEX(DailyBTC!$B:$B,$L995)</f>
        <v>41209.8947904734</v>
      </c>
      <c r="P995" s="8" t="n">
        <f aca="false">INDEX(DailyETH!$B:$B,$L995)</f>
        <v>2221.86452425482</v>
      </c>
      <c r="Q995" s="9" t="n">
        <f aca="false">LN(M995/M994)</f>
        <v>-0.0209102715770491</v>
      </c>
      <c r="R995" s="9" t="n">
        <f aca="false">LN(N995/N994)</f>
        <v>-0.0239367063681773</v>
      </c>
      <c r="S995" s="9" t="n">
        <f aca="false">LN(O995/O994)</f>
        <v>-0.0701606935834076</v>
      </c>
      <c r="T995" s="9" t="n">
        <f aca="false">LN(P995/P994)</f>
        <v>-0.0600171164469879</v>
      </c>
      <c r="U995" s="9" t="n">
        <f aca="false">M995/M994-1</f>
        <v>-0.0206931677150691</v>
      </c>
      <c r="V995" s="9" t="n">
        <f aca="false">O995/O994-1</f>
        <v>-0.0677559977604283</v>
      </c>
    </row>
    <row r="996" customFormat="false" ht="15" hidden="false" customHeight="false" outlineLevel="0" collapsed="false">
      <c r="A996" s="5" t="n">
        <v>45272</v>
      </c>
      <c r="B996" s="6" t="n">
        <v>4643.7</v>
      </c>
      <c r="C996" s="9" t="n">
        <f aca="false">B996/B995-1</f>
        <v>0.00459930253286145</v>
      </c>
      <c r="D996" s="9" t="n">
        <f aca="false">LN(B996/B995)</f>
        <v>0.00458875806008574</v>
      </c>
      <c r="E996" s="9" t="n">
        <f aca="false">B996/B991-1</f>
        <v>0.016754321047123</v>
      </c>
      <c r="F996" s="9" t="n">
        <f aca="false">B996/B975-1</f>
        <v>0.0517435065817486</v>
      </c>
      <c r="G996" s="0" t="n">
        <f aca="false">MAX(G995,B996)</f>
        <v>4796.56</v>
      </c>
      <c r="H996" s="9" t="n">
        <f aca="false">B996/G996-1</f>
        <v>-0.03186867254866</v>
      </c>
      <c r="I996" s="0" t="n">
        <f aca="false">IF(AND($A996&gt;=CrashTest!$B$3,$A996&lt;=CrashTest!$C$3),1,IF(AND($A996&gt;=CrashTest!$B$4,$A996&lt;=CrashTest!$C$4),2,IF(AND($A996&gt;=CrashTest!$B$5,$A996&lt;=CrashTest!$C$5),3,IF(AND($A996&gt;=CrashTest!$B$6,$A996&lt;=CrashTest!$C$6),4,IF(AND($A996&gt;=CrashTest!$B$7,$A996&lt;=CrashTest!$C$7),5,0)))))</f>
        <v>0</v>
      </c>
      <c r="J996" s="0" t="str">
        <f aca="false">IF(I996=0,"",IF(I995=I996,MAX(J995,B996),B996))</f>
        <v/>
      </c>
      <c r="K996" s="9" t="str">
        <f aca="false">IF(I996=0,"",B996/J996-1)</f>
        <v/>
      </c>
      <c r="L996" s="0" t="n">
        <f aca="false">MATCH($A996,DailyBTC!$A:$A,0)</f>
        <v>1444</v>
      </c>
      <c r="M996" s="8" t="n">
        <f aca="false">INDEX(DailyBTC!$F:$F,$L996)</f>
        <v>5510.53440379413</v>
      </c>
      <c r="N996" s="8" t="n">
        <f aca="false">INDEX(DailyETH!$F:$F,$L996)</f>
        <v>242.029646882956</v>
      </c>
      <c r="O996" s="8" t="n">
        <f aca="false">INDEX(DailyBTC!$B:$B,$L996)</f>
        <v>41467.2735698422</v>
      </c>
      <c r="P996" s="8" t="n">
        <f aca="false">INDEX(DailyETH!$B:$B,$L996)</f>
        <v>2201.24024839275</v>
      </c>
      <c r="Q996" s="9" t="n">
        <f aca="false">LN(M996/M995)</f>
        <v>0.00347575891344602</v>
      </c>
      <c r="R996" s="9" t="n">
        <f aca="false">LN(N996/N995)</f>
        <v>-0.00141366902845582</v>
      </c>
      <c r="S996" s="9" t="n">
        <f aca="false">LN(O996/O995)</f>
        <v>0.00622613512069225</v>
      </c>
      <c r="T996" s="9" t="n">
        <f aca="false">LN(P996/P995)</f>
        <v>-0.00932576838955224</v>
      </c>
      <c r="U996" s="9" t="n">
        <f aca="false">M996/M995-1</f>
        <v>0.00348180636792628</v>
      </c>
      <c r="V996" s="9" t="n">
        <f aca="false">O996/O995-1</f>
        <v>0.00624555778842439</v>
      </c>
    </row>
    <row r="997" customFormat="false" ht="15" hidden="false" customHeight="false" outlineLevel="0" collapsed="false">
      <c r="A997" s="5" t="n">
        <v>45273</v>
      </c>
      <c r="B997" s="6" t="n">
        <v>4707.09</v>
      </c>
      <c r="C997" s="9" t="n">
        <f aca="false">B997/B996-1</f>
        <v>0.0136507526325991</v>
      </c>
      <c r="D997" s="9" t="n">
        <f aca="false">LN(B997/B996)</f>
        <v>0.0135584204292982</v>
      </c>
      <c r="E997" s="9" t="n">
        <f aca="false">B997/B992-1</f>
        <v>0.0346753595026972</v>
      </c>
      <c r="F997" s="9" t="n">
        <f aca="false">B997/B976-1</f>
        <v>0.066992326959912</v>
      </c>
      <c r="G997" s="0" t="n">
        <f aca="false">MAX(G996,B997)</f>
        <v>4796.56</v>
      </c>
      <c r="H997" s="9" t="n">
        <f aca="false">B997/G997-1</f>
        <v>-0.0186529512817519</v>
      </c>
      <c r="I997" s="0" t="n">
        <f aca="false">IF(AND($A997&gt;=CrashTest!$B$3,$A997&lt;=CrashTest!$C$3),1,IF(AND($A997&gt;=CrashTest!$B$4,$A997&lt;=CrashTest!$C$4),2,IF(AND($A997&gt;=CrashTest!$B$5,$A997&lt;=CrashTest!$C$5),3,IF(AND($A997&gt;=CrashTest!$B$6,$A997&lt;=CrashTest!$C$6),4,IF(AND($A997&gt;=CrashTest!$B$7,$A997&lt;=CrashTest!$C$7),5,0)))))</f>
        <v>0</v>
      </c>
      <c r="J997" s="0" t="str">
        <f aca="false">IF(I997=0,"",IF(I996=I997,MAX(J996,B997),B997))</f>
        <v/>
      </c>
      <c r="K997" s="9" t="str">
        <f aca="false">IF(I997=0,"",B997/J997-1)</f>
        <v/>
      </c>
      <c r="L997" s="0" t="n">
        <f aca="false">MATCH($A997,DailyBTC!$A:$A,0)</f>
        <v>1445</v>
      </c>
      <c r="M997" s="8" t="n">
        <f aca="false">INDEX(DailyBTC!$F:$F,$L997)</f>
        <v>5581.59168057971</v>
      </c>
      <c r="N997" s="8" t="n">
        <f aca="false">INDEX(DailyETH!$F:$F,$L997)</f>
        <v>243.708989306116</v>
      </c>
      <c r="O997" s="8" t="n">
        <f aca="false">INDEX(DailyBTC!$B:$B,$L997)</f>
        <v>42939.0607583285</v>
      </c>
      <c r="P997" s="8" t="n">
        <f aca="false">INDEX(DailyETH!$B:$B,$L997)</f>
        <v>2260.86859175921</v>
      </c>
      <c r="Q997" s="9" t="n">
        <f aca="false">LN(M997/M996)</f>
        <v>0.0128123766874211</v>
      </c>
      <c r="R997" s="9" t="n">
        <f aca="false">LN(N997/N996)</f>
        <v>0.0069146202879252</v>
      </c>
      <c r="S997" s="9" t="n">
        <f aca="false">LN(O997/O996)</f>
        <v>0.0348773914023503</v>
      </c>
      <c r="T997" s="9" t="n">
        <f aca="false">LN(P997/P996)</f>
        <v>0.0267281212973637</v>
      </c>
      <c r="U997" s="9" t="n">
        <f aca="false">M997/M996-1</f>
        <v>0.0128948068515202</v>
      </c>
      <c r="V997" s="9" t="n">
        <f aca="false">O997/O996-1</f>
        <v>0.0354927407032781</v>
      </c>
    </row>
    <row r="998" customFormat="false" ht="15" hidden="false" customHeight="false" outlineLevel="0" collapsed="false">
      <c r="A998" s="5" t="n">
        <v>45274</v>
      </c>
      <c r="B998" s="6" t="n">
        <v>4719.55</v>
      </c>
      <c r="C998" s="9" t="n">
        <f aca="false">B998/B997-1</f>
        <v>0.00264707069548287</v>
      </c>
      <c r="D998" s="9" t="n">
        <f aca="false">LN(B998/B997)</f>
        <v>0.00264357337426093</v>
      </c>
      <c r="E998" s="9" t="n">
        <f aca="false">B998/B993-1</f>
        <v>0.0292132528202478</v>
      </c>
      <c r="F998" s="9" t="n">
        <f aca="false">B998/B977-1</f>
        <v>0.0497920234891118</v>
      </c>
      <c r="G998" s="0" t="n">
        <f aca="false">MAX(G997,B998)</f>
        <v>4796.56</v>
      </c>
      <c r="H998" s="9" t="n">
        <f aca="false">B998/G998-1</f>
        <v>-0.0160552562669913</v>
      </c>
      <c r="I998" s="0" t="n">
        <f aca="false">IF(AND($A998&gt;=CrashTest!$B$3,$A998&lt;=CrashTest!$C$3),1,IF(AND($A998&gt;=CrashTest!$B$4,$A998&lt;=CrashTest!$C$4),2,IF(AND($A998&gt;=CrashTest!$B$5,$A998&lt;=CrashTest!$C$5),3,IF(AND($A998&gt;=CrashTest!$B$6,$A998&lt;=CrashTest!$C$6),4,IF(AND($A998&gt;=CrashTest!$B$7,$A998&lt;=CrashTest!$C$7),5,0)))))</f>
        <v>0</v>
      </c>
      <c r="J998" s="0" t="str">
        <f aca="false">IF(I998=0,"",IF(I997=I998,MAX(J997,B998),B998))</f>
        <v/>
      </c>
      <c r="K998" s="9" t="str">
        <f aca="false">IF(I998=0,"",B998/J998-1)</f>
        <v/>
      </c>
      <c r="L998" s="0" t="n">
        <f aca="false">MATCH($A998,DailyBTC!$A:$A,0)</f>
        <v>1446</v>
      </c>
      <c r="M998" s="8" t="n">
        <f aca="false">INDEX(DailyBTC!$F:$F,$L998)</f>
        <v>5574.53508590599</v>
      </c>
      <c r="N998" s="8" t="n">
        <f aca="false">INDEX(DailyETH!$F:$F,$L998)</f>
        <v>245.846607401043</v>
      </c>
      <c r="O998" s="8" t="n">
        <f aca="false">INDEX(DailyBTC!$B:$B,$L998)</f>
        <v>43033.1371560491</v>
      </c>
      <c r="P998" s="8" t="n">
        <f aca="false">INDEX(DailyETH!$B:$B,$L998)</f>
        <v>2319.55548042081</v>
      </c>
      <c r="Q998" s="9" t="n">
        <f aca="false">LN(M998/M997)</f>
        <v>-0.0012650619274102</v>
      </c>
      <c r="R998" s="9" t="n">
        <f aca="false">LN(N998/N997)</f>
        <v>0.00873294757380117</v>
      </c>
      <c r="S998" s="9" t="n">
        <f aca="false">LN(O998/O997)</f>
        <v>0.00218853158468446</v>
      </c>
      <c r="T998" s="9" t="n">
        <f aca="false">LN(P998/P997)</f>
        <v>0.0256264919689321</v>
      </c>
      <c r="U998" s="9" t="n">
        <f aca="false">M998/M997-1</f>
        <v>-0.00126426207389374</v>
      </c>
      <c r="V998" s="9" t="n">
        <f aca="false">O998/O997-1</f>
        <v>0.00219092816794686</v>
      </c>
    </row>
    <row r="999" customFormat="false" ht="15" hidden="false" customHeight="false" outlineLevel="0" collapsed="false">
      <c r="A999" s="5" t="n">
        <v>45275</v>
      </c>
      <c r="B999" s="6" t="n">
        <v>4719.19</v>
      </c>
      <c r="C999" s="9" t="n">
        <f aca="false">B999/B998-1</f>
        <v>-7.62784587514664E-005</v>
      </c>
      <c r="D999" s="9" t="n">
        <f aca="false">LN(B999/B998)</f>
        <v>-7.62813681010493E-005</v>
      </c>
      <c r="E999" s="9" t="n">
        <f aca="false">B999/B994-1</f>
        <v>0.0249371792449347</v>
      </c>
      <c r="F999" s="9" t="n">
        <f aca="false">B999/B978-1</f>
        <v>0.048038144476424</v>
      </c>
      <c r="G999" s="0" t="n">
        <f aca="false">MAX(G998,B999)</f>
        <v>4796.56</v>
      </c>
      <c r="H999" s="9" t="n">
        <f aca="false">B999/G999-1</f>
        <v>-0.01613031005554</v>
      </c>
      <c r="I999" s="0" t="n">
        <f aca="false">IF(AND($A999&gt;=CrashTest!$B$3,$A999&lt;=CrashTest!$C$3),1,IF(AND($A999&gt;=CrashTest!$B$4,$A999&lt;=CrashTest!$C$4),2,IF(AND($A999&gt;=CrashTest!$B$5,$A999&lt;=CrashTest!$C$5),3,IF(AND($A999&gt;=CrashTest!$B$6,$A999&lt;=CrashTest!$C$6),4,IF(AND($A999&gt;=CrashTest!$B$7,$A999&lt;=CrashTest!$C$7),5,0)))))</f>
        <v>0</v>
      </c>
      <c r="J999" s="0" t="str">
        <f aca="false">IF(I999=0,"",IF(I998=I999,MAX(J998,B999),B999))</f>
        <v/>
      </c>
      <c r="K999" s="9" t="str">
        <f aca="false">IF(I999=0,"",B999/J999-1)</f>
        <v/>
      </c>
      <c r="L999" s="0" t="n">
        <f aca="false">MATCH($A999,DailyBTC!$A:$A,0)</f>
        <v>1447</v>
      </c>
      <c r="M999" s="8" t="n">
        <f aca="false">INDEX(DailyBTC!$F:$F,$L999)</f>
        <v>5536.21870590851</v>
      </c>
      <c r="N999" s="8" t="n">
        <f aca="false">INDEX(DailyETH!$F:$F,$L999)</f>
        <v>242.533604353556</v>
      </c>
      <c r="O999" s="8" t="n">
        <f aca="false">INDEX(DailyBTC!$B:$B,$L999)</f>
        <v>41978.0970195792</v>
      </c>
      <c r="P999" s="8" t="n">
        <f aca="false">INDEX(DailyETH!$B:$B,$L999)</f>
        <v>2221.4636277031</v>
      </c>
      <c r="Q999" s="9" t="n">
        <f aca="false">LN(M999/M998)</f>
        <v>-0.00689719754610456</v>
      </c>
      <c r="R999" s="9" t="n">
        <f aca="false">LN(N999/N998)</f>
        <v>-0.0135675188649597</v>
      </c>
      <c r="S999" s="9" t="n">
        <f aca="false">LN(O999/O998)</f>
        <v>-0.0248224677242067</v>
      </c>
      <c r="T999" s="9" t="n">
        <f aca="false">LN(P999/P998)</f>
        <v>-0.0432092936480688</v>
      </c>
      <c r="U999" s="9" t="n">
        <f aca="false">M999/M998-1</f>
        <v>-0.00687346646976117</v>
      </c>
      <c r="V999" s="9" t="n">
        <f aca="false">O999/O998-1</f>
        <v>-0.0245169236127046</v>
      </c>
    </row>
    <row r="1000" customFormat="false" ht="15" hidden="false" customHeight="false" outlineLevel="0" collapsed="false">
      <c r="A1000" s="5" t="n">
        <v>45278</v>
      </c>
      <c r="B1000" s="6" t="n">
        <v>4740.56</v>
      </c>
      <c r="C1000" s="9" t="n">
        <f aca="false">B1000/B999-1</f>
        <v>0.00452831947855481</v>
      </c>
      <c r="D1000" s="9" t="n">
        <f aca="false">LN(B1000/B999)</f>
        <v>0.00451809748724954</v>
      </c>
      <c r="E1000" s="9" t="n">
        <f aca="false">B1000/B995-1</f>
        <v>0.0255536037244402</v>
      </c>
      <c r="F1000" s="9" t="n">
        <f aca="false">B1000/B979-1</f>
        <v>0.0515323052898693</v>
      </c>
      <c r="G1000" s="0" t="n">
        <f aca="false">MAX(G999,B1000)</f>
        <v>4796.56</v>
      </c>
      <c r="H1000" s="9" t="n">
        <f aca="false">B1000/G1000-1</f>
        <v>-0.0116750337742049</v>
      </c>
      <c r="I1000" s="0" t="n">
        <f aca="false">IF(AND($A1000&gt;=CrashTest!$B$3,$A1000&lt;=CrashTest!$C$3),1,IF(AND($A1000&gt;=CrashTest!$B$4,$A1000&lt;=CrashTest!$C$4),2,IF(AND($A1000&gt;=CrashTest!$B$5,$A1000&lt;=CrashTest!$C$5),3,IF(AND($A1000&gt;=CrashTest!$B$6,$A1000&lt;=CrashTest!$C$6),4,IF(AND($A1000&gt;=CrashTest!$B$7,$A1000&lt;=CrashTest!$C$7),5,0)))))</f>
        <v>0</v>
      </c>
      <c r="J1000" s="0" t="str">
        <f aca="false">IF(I1000=0,"",IF(I999=I1000,MAX(J999,B1000),B1000))</f>
        <v/>
      </c>
      <c r="K1000" s="9" t="str">
        <f aca="false">IF(I1000=0,"",B1000/J1000-1)</f>
        <v/>
      </c>
      <c r="L1000" s="0" t="n">
        <f aca="false">MATCH($A1000,DailyBTC!$A:$A,0)</f>
        <v>1450</v>
      </c>
      <c r="M1000" s="8" t="n">
        <f aca="false">INDEX(DailyBTC!$F:$F,$L1000)</f>
        <v>5550.64832102278</v>
      </c>
      <c r="N1000" s="8" t="n">
        <f aca="false">INDEX(DailyETH!$F:$F,$L1000)</f>
        <v>241.318484035318</v>
      </c>
      <c r="O1000" s="8" t="n">
        <f aca="false">INDEX(DailyBTC!$B:$B,$L1000)</f>
        <v>42635.7331911163</v>
      </c>
      <c r="P1000" s="8" t="n">
        <f aca="false">INDEX(DailyETH!$B:$B,$L1000)</f>
        <v>2215.89467299825</v>
      </c>
      <c r="Q1000" s="9" t="n">
        <f aca="false">LN(M1000/M999)</f>
        <v>0.00260301187463336</v>
      </c>
      <c r="R1000" s="9" t="n">
        <f aca="false">LN(N1000/N999)</f>
        <v>-0.00502270384664735</v>
      </c>
      <c r="S1000" s="9" t="n">
        <f aca="false">LN(O1000/O999)</f>
        <v>0.0155447262549188</v>
      </c>
      <c r="T1000" s="9" t="n">
        <f aca="false">LN(P1000/P999)</f>
        <v>-0.00251003288501349</v>
      </c>
      <c r="U1000" s="9" t="n">
        <f aca="false">M1000/M999-1</f>
        <v>0.00260640265148226</v>
      </c>
      <c r="V1000" s="9" t="n">
        <f aca="false">O1000/O999-1</f>
        <v>0.0156661739866475</v>
      </c>
    </row>
    <row r="1001" customFormat="false" ht="15" hidden="false" customHeight="false" outlineLevel="0" collapsed="false">
      <c r="A1001" s="5" t="n">
        <v>45279</v>
      </c>
      <c r="B1001" s="6" t="n">
        <v>4768.37</v>
      </c>
      <c r="C1001" s="9" t="n">
        <f aca="false">B1001/B1000-1</f>
        <v>0.00586639553132962</v>
      </c>
      <c r="D1001" s="9" t="n">
        <f aca="false">LN(B1001/B1000)</f>
        <v>0.00584925523490143</v>
      </c>
      <c r="E1001" s="9" t="n">
        <f aca="false">B1001/B996-1</f>
        <v>0.0268471262140104</v>
      </c>
      <c r="F1001" s="9" t="n">
        <f aca="false">B1001/B980-1</f>
        <v>0.0563466710382319</v>
      </c>
      <c r="G1001" s="0" t="n">
        <f aca="false">MAX(G1000,B1001)</f>
        <v>4796.56</v>
      </c>
      <c r="H1001" s="9" t="n">
        <f aca="false">B1001/G1001-1</f>
        <v>-0.00587712860883649</v>
      </c>
      <c r="I1001" s="0" t="n">
        <f aca="false">IF(AND($A1001&gt;=CrashTest!$B$3,$A1001&lt;=CrashTest!$C$3),1,IF(AND($A1001&gt;=CrashTest!$B$4,$A1001&lt;=CrashTest!$C$4),2,IF(AND($A1001&gt;=CrashTest!$B$5,$A1001&lt;=CrashTest!$C$5),3,IF(AND($A1001&gt;=CrashTest!$B$6,$A1001&lt;=CrashTest!$C$6),4,IF(AND($A1001&gt;=CrashTest!$B$7,$A1001&lt;=CrashTest!$C$7),5,0)))))</f>
        <v>0</v>
      </c>
      <c r="J1001" s="0" t="str">
        <f aca="false">IF(I1001=0,"",IF(I1000=I1001,MAX(J1000,B1001),B1001))</f>
        <v/>
      </c>
      <c r="K1001" s="9" t="str">
        <f aca="false">IF(I1001=0,"",B1001/J1001-1)</f>
        <v/>
      </c>
      <c r="L1001" s="0" t="n">
        <f aca="false">MATCH($A1001,DailyBTC!$A:$A,0)</f>
        <v>1451</v>
      </c>
      <c r="M1001" s="8" t="n">
        <f aca="false">INDEX(DailyBTC!$F:$F,$L1001)</f>
        <v>5537.16036763463</v>
      </c>
      <c r="N1001" s="8" t="n">
        <f aca="false">INDEX(DailyETH!$F:$F,$L1001)</f>
        <v>240.703121113823</v>
      </c>
      <c r="O1001" s="8" t="n">
        <f aca="false">INDEX(DailyBTC!$B:$B,$L1001)</f>
        <v>42271.863025716</v>
      </c>
      <c r="P1001" s="8" t="n">
        <f aca="false">INDEX(DailyETH!$B:$B,$L1001)</f>
        <v>2176.07665926359</v>
      </c>
      <c r="Q1001" s="9" t="n">
        <f aca="false">LN(M1001/M1000)</f>
        <v>-0.00243293520298056</v>
      </c>
      <c r="R1001" s="9" t="n">
        <f aca="false">LN(N1001/N1000)</f>
        <v>-0.00255326005815751</v>
      </c>
      <c r="S1001" s="9" t="n">
        <f aca="false">LN(O1001/O1000)</f>
        <v>-0.00857102094924408</v>
      </c>
      <c r="T1001" s="9" t="n">
        <f aca="false">LN(P1001/P1000)</f>
        <v>-0.0181326797058511</v>
      </c>
      <c r="U1001" s="9" t="n">
        <f aca="false">M1001/M1000-1</f>
        <v>-0.00242997801483147</v>
      </c>
      <c r="V1001" s="9" t="n">
        <f aca="false">O1001/O1000-1</f>
        <v>-0.00853439446600435</v>
      </c>
    </row>
    <row r="1002" customFormat="false" ht="15" hidden="false" customHeight="false" outlineLevel="0" collapsed="false">
      <c r="A1002" s="5" t="n">
        <v>45280</v>
      </c>
      <c r="B1002" s="6" t="n">
        <v>4698.35</v>
      </c>
      <c r="C1002" s="9" t="n">
        <f aca="false">B1002/B1001-1</f>
        <v>-0.014684263175886</v>
      </c>
      <c r="D1002" s="9" t="n">
        <f aca="false">LN(B1002/B1001)</f>
        <v>-0.01479314417452</v>
      </c>
      <c r="E1002" s="9" t="n">
        <f aca="false">B1002/B997-1</f>
        <v>-0.00185677350549907</v>
      </c>
      <c r="F1002" s="9" t="n">
        <f aca="false">B1002/B981-1</f>
        <v>0.0331993367609482</v>
      </c>
      <c r="G1002" s="0" t="n">
        <f aca="false">MAX(G1001,B1002)</f>
        <v>4796.56</v>
      </c>
      <c r="H1002" s="9" t="n">
        <f aca="false">B1002/G1002-1</f>
        <v>-0.0204750904815118</v>
      </c>
      <c r="I1002" s="0" t="n">
        <f aca="false">IF(AND($A1002&gt;=CrashTest!$B$3,$A1002&lt;=CrashTest!$C$3),1,IF(AND($A1002&gt;=CrashTest!$B$4,$A1002&lt;=CrashTest!$C$4),2,IF(AND($A1002&gt;=CrashTest!$B$5,$A1002&lt;=CrashTest!$C$5),3,IF(AND($A1002&gt;=CrashTest!$B$6,$A1002&lt;=CrashTest!$C$6),4,IF(AND($A1002&gt;=CrashTest!$B$7,$A1002&lt;=CrashTest!$C$7),5,0)))))</f>
        <v>0</v>
      </c>
      <c r="J1002" s="0" t="str">
        <f aca="false">IF(I1002=0,"",IF(I1001=I1002,MAX(J1001,B1002),B1002))</f>
        <v/>
      </c>
      <c r="K1002" s="9" t="str">
        <f aca="false">IF(I1002=0,"",B1002/J1002-1)</f>
        <v/>
      </c>
      <c r="L1002" s="0" t="n">
        <f aca="false">MATCH($A1002,DailyBTC!$A:$A,0)</f>
        <v>1452</v>
      </c>
      <c r="M1002" s="8" t="n">
        <f aca="false">INDEX(DailyBTC!$F:$F,$L1002)</f>
        <v>5582.12740704841</v>
      </c>
      <c r="N1002" s="8" t="n">
        <f aca="false">INDEX(DailyETH!$F:$F,$L1002)</f>
        <v>240.342580386283</v>
      </c>
      <c r="O1002" s="8" t="n">
        <f aca="false">INDEX(DailyBTC!$B:$B,$L1002)</f>
        <v>43605.1555549386</v>
      </c>
      <c r="P1002" s="8" t="n">
        <f aca="false">INDEX(DailyETH!$B:$B,$L1002)</f>
        <v>2195.89209263589</v>
      </c>
      <c r="Q1002" s="9" t="n">
        <f aca="false">LN(M1002/M1001)</f>
        <v>0.00808815914539236</v>
      </c>
      <c r="R1002" s="9" t="n">
        <f aca="false">LN(N1002/N1001)</f>
        <v>-0.00149898770086066</v>
      </c>
      <c r="S1002" s="9" t="n">
        <f aca="false">LN(O1002/O1001)</f>
        <v>0.0310537020102674</v>
      </c>
      <c r="T1002" s="9" t="n">
        <f aca="false">LN(P1002/P1001)</f>
        <v>0.00906482648187595</v>
      </c>
      <c r="U1002" s="9" t="n">
        <f aca="false">M1002/M1001-1</f>
        <v>0.00812095666880497</v>
      </c>
      <c r="V1002" s="9" t="n">
        <f aca="false">O1002/O1001-1</f>
        <v>0.0315408982190233</v>
      </c>
    </row>
    <row r="1003" customFormat="false" ht="15" hidden="false" customHeight="false" outlineLevel="0" collapsed="false">
      <c r="A1003" s="5" t="n">
        <v>45281</v>
      </c>
      <c r="B1003" s="6" t="n">
        <v>4746.75</v>
      </c>
      <c r="C1003" s="9" t="n">
        <f aca="false">B1003/B1002-1</f>
        <v>0.0103014888205433</v>
      </c>
      <c r="D1003" s="9" t="n">
        <f aca="false">LN(B1003/B1002)</f>
        <v>0.0102487900924941</v>
      </c>
      <c r="E1003" s="9" t="n">
        <f aca="false">B1003/B998-1</f>
        <v>0.00576326132788085</v>
      </c>
      <c r="F1003" s="9" t="n">
        <f aca="false">B1003/B982-1</f>
        <v>0.0459566479146973</v>
      </c>
      <c r="G1003" s="0" t="n">
        <f aca="false">MAX(G1002,B1003)</f>
        <v>4796.56</v>
      </c>
      <c r="H1003" s="9" t="n">
        <f aca="false">B1003/G1003-1</f>
        <v>-0.0103845255766634</v>
      </c>
      <c r="I1003" s="0" t="n">
        <f aca="false">IF(AND($A1003&gt;=CrashTest!$B$3,$A1003&lt;=CrashTest!$C$3),1,IF(AND($A1003&gt;=CrashTest!$B$4,$A1003&lt;=CrashTest!$C$4),2,IF(AND($A1003&gt;=CrashTest!$B$5,$A1003&lt;=CrashTest!$C$5),3,IF(AND($A1003&gt;=CrashTest!$B$6,$A1003&lt;=CrashTest!$C$6),4,IF(AND($A1003&gt;=CrashTest!$B$7,$A1003&lt;=CrashTest!$C$7),5,0)))))</f>
        <v>0</v>
      </c>
      <c r="J1003" s="0" t="str">
        <f aca="false">IF(I1003=0,"",IF(I1002=I1003,MAX(J1002,B1003),B1003))</f>
        <v/>
      </c>
      <c r="K1003" s="9" t="str">
        <f aca="false">IF(I1003=0,"",B1003/J1003-1)</f>
        <v/>
      </c>
      <c r="L1003" s="0" t="n">
        <f aca="false">MATCH($A1003,DailyBTC!$A:$A,0)</f>
        <v>1453</v>
      </c>
      <c r="M1003" s="8" t="n">
        <f aca="false">INDEX(DailyBTC!$F:$F,$L1003)</f>
        <v>5608.39186534491</v>
      </c>
      <c r="N1003" s="8" t="n">
        <f aca="false">INDEX(DailyETH!$F:$F,$L1003)</f>
        <v>242.077629207254</v>
      </c>
      <c r="O1003" s="8" t="n">
        <f aca="false">INDEX(DailyBTC!$B:$B,$L1003)</f>
        <v>43870.2382340736</v>
      </c>
      <c r="P1003" s="8" t="n">
        <f aca="false">INDEX(DailyETH!$B:$B,$L1003)</f>
        <v>2237.71803623612</v>
      </c>
      <c r="Q1003" s="9" t="n">
        <f aca="false">LN(M1003/M1002)</f>
        <v>0.00469406394531024</v>
      </c>
      <c r="R1003" s="9" t="n">
        <f aca="false">LN(N1003/N1002)</f>
        <v>0.00719313274021615</v>
      </c>
      <c r="S1003" s="9" t="n">
        <f aca="false">LN(O1003/O1002)</f>
        <v>0.00606075558136278</v>
      </c>
      <c r="T1003" s="9" t="n">
        <f aca="false">LN(P1003/P1002)</f>
        <v>0.0188682284857788</v>
      </c>
      <c r="U1003" s="9" t="n">
        <f aca="false">M1003/M1002-1</f>
        <v>0.00470509832207244</v>
      </c>
      <c r="V1003" s="9" t="n">
        <f aca="false">O1003/O1002-1</f>
        <v>0.00607915912147172</v>
      </c>
    </row>
    <row r="1004" customFormat="false" ht="15" hidden="false" customHeight="false" outlineLevel="0" collapsed="false">
      <c r="A1004" s="5" t="n">
        <v>45282</v>
      </c>
      <c r="B1004" s="6" t="n">
        <v>4754.63</v>
      </c>
      <c r="C1004" s="9" t="n">
        <f aca="false">B1004/B1003-1</f>
        <v>0.00166008321483124</v>
      </c>
      <c r="D1004" s="9" t="n">
        <f aca="false">LN(B1004/B1003)</f>
        <v>0.00165870679978962</v>
      </c>
      <c r="E1004" s="9" t="n">
        <f aca="false">B1004/B999-1</f>
        <v>0.00750976332802877</v>
      </c>
      <c r="F1004" s="9" t="n">
        <f aca="false">B1004/B983-1</f>
        <v>0.0434554560178377</v>
      </c>
      <c r="G1004" s="0" t="n">
        <f aca="false">MAX(G1003,B1004)</f>
        <v>4796.56</v>
      </c>
      <c r="H1004" s="9" t="n">
        <f aca="false">B1004/G1004-1</f>
        <v>-0.00874168153843591</v>
      </c>
      <c r="I1004" s="0" t="n">
        <f aca="false">IF(AND($A1004&gt;=CrashTest!$B$3,$A1004&lt;=CrashTest!$C$3),1,IF(AND($A1004&gt;=CrashTest!$B$4,$A1004&lt;=CrashTest!$C$4),2,IF(AND($A1004&gt;=CrashTest!$B$5,$A1004&lt;=CrashTest!$C$5),3,IF(AND($A1004&gt;=CrashTest!$B$6,$A1004&lt;=CrashTest!$C$6),4,IF(AND($A1004&gt;=CrashTest!$B$7,$A1004&lt;=CrashTest!$C$7),5,0)))))</f>
        <v>0</v>
      </c>
      <c r="J1004" s="0" t="str">
        <f aca="false">IF(I1004=0,"",IF(I1003=I1004,MAX(J1003,B1004),B1004))</f>
        <v/>
      </c>
      <c r="K1004" s="9" t="str">
        <f aca="false">IF(I1004=0,"",B1004/J1004-1)</f>
        <v/>
      </c>
      <c r="L1004" s="0" t="n">
        <f aca="false">MATCH($A1004,DailyBTC!$A:$A,0)</f>
        <v>1454</v>
      </c>
      <c r="M1004" s="8" t="n">
        <f aca="false">INDEX(DailyBTC!$F:$F,$L1004)</f>
        <v>5618.75628284464</v>
      </c>
      <c r="N1004" s="8" t="n">
        <f aca="false">INDEX(DailyETH!$F:$F,$L1004)</f>
        <v>245.313649656836</v>
      </c>
      <c r="O1004" s="8" t="n">
        <f aca="false">INDEX(DailyBTC!$B:$B,$L1004)</f>
        <v>44009.5016551724</v>
      </c>
      <c r="P1004" s="8" t="n">
        <f aca="false">INDEX(DailyETH!$B:$B,$L1004)</f>
        <v>2326.30142402104</v>
      </c>
      <c r="Q1004" s="9" t="n">
        <f aca="false">LN(M1004/M1003)</f>
        <v>0.00184631400729348</v>
      </c>
      <c r="R1004" s="9" t="n">
        <f aca="false">LN(N1004/N1003)</f>
        <v>0.0132791378996039</v>
      </c>
      <c r="S1004" s="9" t="n">
        <f aca="false">LN(O1004/O1003)</f>
        <v>0.00316941169492212</v>
      </c>
      <c r="T1004" s="9" t="n">
        <f aca="false">LN(P1004/P1003)</f>
        <v>0.0388230219217731</v>
      </c>
      <c r="U1004" s="9" t="n">
        <f aca="false">M1004/M1003-1</f>
        <v>0.00184801949446034</v>
      </c>
      <c r="V1004" s="9" t="n">
        <f aca="false">O1004/O1003-1</f>
        <v>0.00317443959058861</v>
      </c>
    </row>
    <row r="1005" customFormat="false" ht="15" hidden="false" customHeight="false" outlineLevel="0" collapsed="false">
      <c r="A1005" s="5" t="n">
        <v>45286</v>
      </c>
      <c r="B1005" s="6" t="n">
        <v>4774.75</v>
      </c>
      <c r="C1005" s="9" t="n">
        <f aca="false">B1005/B1004-1</f>
        <v>0.00423166471418379</v>
      </c>
      <c r="D1005" s="9" t="n">
        <f aca="false">LN(B1005/B1004)</f>
        <v>0.00422273639994984</v>
      </c>
      <c r="E1005" s="9" t="n">
        <f aca="false">B1005/B1000-1</f>
        <v>0.00721222809119593</v>
      </c>
      <c r="F1005" s="9" t="n">
        <f aca="false">B1005/B984-1</f>
        <v>0.0472458733062242</v>
      </c>
      <c r="G1005" s="0" t="n">
        <f aca="false">MAX(G1004,B1005)</f>
        <v>4796.56</v>
      </c>
      <c r="H1005" s="9" t="n">
        <f aca="false">B1005/G1005-1</f>
        <v>-0.00454700868956093</v>
      </c>
      <c r="I1005" s="0" t="n">
        <f aca="false">IF(AND($A1005&gt;=CrashTest!$B$3,$A1005&lt;=CrashTest!$C$3),1,IF(AND($A1005&gt;=CrashTest!$B$4,$A1005&lt;=CrashTest!$C$4),2,IF(AND($A1005&gt;=CrashTest!$B$5,$A1005&lt;=CrashTest!$C$5),3,IF(AND($A1005&gt;=CrashTest!$B$6,$A1005&lt;=CrashTest!$C$6),4,IF(AND($A1005&gt;=CrashTest!$B$7,$A1005&lt;=CrashTest!$C$7),5,0)))))</f>
        <v>0</v>
      </c>
      <c r="J1005" s="0" t="str">
        <f aca="false">IF(I1005=0,"",IF(I1004=I1005,MAX(J1004,B1005),B1005))</f>
        <v/>
      </c>
      <c r="K1005" s="9" t="str">
        <f aca="false">IF(I1005=0,"",B1005/J1005-1)</f>
        <v/>
      </c>
      <c r="L1005" s="0" t="n">
        <f aca="false">MATCH($A1005,DailyBTC!$A:$A,0)</f>
        <v>1458</v>
      </c>
      <c r="M1005" s="8" t="n">
        <f aca="false">INDEX(DailyBTC!$F:$F,$L1005)</f>
        <v>5517.27548211208</v>
      </c>
      <c r="N1005" s="8" t="n">
        <f aca="false">INDEX(DailyETH!$F:$F,$L1005)</f>
        <v>240.658015030571</v>
      </c>
      <c r="O1005" s="8" t="n">
        <f aca="false">INDEX(DailyBTC!$B:$B,$L1005)</f>
        <v>42491.1229079486</v>
      </c>
      <c r="P1005" s="8" t="n">
        <f aca="false">INDEX(DailyETH!$B:$B,$L1005)</f>
        <v>2229.44579982466</v>
      </c>
      <c r="Q1005" s="9" t="n">
        <f aca="false">LN(M1005/M1004)</f>
        <v>-0.0182261710686987</v>
      </c>
      <c r="R1005" s="9" t="n">
        <f aca="false">LN(N1005/N1004)</f>
        <v>-0.0191606935128371</v>
      </c>
      <c r="S1005" s="9" t="n">
        <f aca="false">LN(O1005/O1004)</f>
        <v>-0.0351103759543216</v>
      </c>
      <c r="T1005" s="9" t="n">
        <f aca="false">LN(P1005/P1004)</f>
        <v>-0.0425266003758192</v>
      </c>
      <c r="U1005" s="9" t="n">
        <f aca="false">M1005/M1004-1</f>
        <v>-0.0180610789335011</v>
      </c>
      <c r="V1005" s="9" t="n">
        <f aca="false">O1005/O1004-1</f>
        <v>-0.0345011574800539</v>
      </c>
    </row>
    <row r="1006" customFormat="false" ht="15" hidden="false" customHeight="false" outlineLevel="0" collapsed="false">
      <c r="A1006" s="5" t="n">
        <v>45287</v>
      </c>
      <c r="B1006" s="6" t="n">
        <v>4781.58</v>
      </c>
      <c r="C1006" s="9" t="n">
        <f aca="false">B1006/B1005-1</f>
        <v>0.00143044138436577</v>
      </c>
      <c r="D1006" s="9" t="n">
        <f aca="false">LN(B1006/B1005)</f>
        <v>0.00142941927768175</v>
      </c>
      <c r="E1006" s="9" t="n">
        <f aca="false">B1006/B1001-1</f>
        <v>0.00277033871113197</v>
      </c>
      <c r="F1006" s="9" t="n">
        <f aca="false">B1006/B985-1</f>
        <v>0.0507973971690587</v>
      </c>
      <c r="G1006" s="0" t="n">
        <f aca="false">MAX(G1005,B1006)</f>
        <v>4796.56</v>
      </c>
      <c r="H1006" s="9" t="n">
        <f aca="false">B1006/G1006-1</f>
        <v>-0.0031230715345999</v>
      </c>
      <c r="I1006" s="0" t="n">
        <f aca="false">IF(AND($A1006&gt;=CrashTest!$B$3,$A1006&lt;=CrashTest!$C$3),1,IF(AND($A1006&gt;=CrashTest!$B$4,$A1006&lt;=CrashTest!$C$4),2,IF(AND($A1006&gt;=CrashTest!$B$5,$A1006&lt;=CrashTest!$C$5),3,IF(AND($A1006&gt;=CrashTest!$B$6,$A1006&lt;=CrashTest!$C$6),4,IF(AND($A1006&gt;=CrashTest!$B$7,$A1006&lt;=CrashTest!$C$7),5,0)))))</f>
        <v>0</v>
      </c>
      <c r="J1006" s="0" t="str">
        <f aca="false">IF(I1006=0,"",IF(I1005=I1006,MAX(J1005,B1006),B1006))</f>
        <v/>
      </c>
      <c r="K1006" s="9" t="str">
        <f aca="false">IF(I1006=0,"",B1006/J1006-1)</f>
        <v/>
      </c>
      <c r="L1006" s="0" t="n">
        <f aca="false">MATCH($A1006,DailyBTC!$A:$A,0)</f>
        <v>1459</v>
      </c>
      <c r="M1006" s="8" t="n">
        <f aca="false">INDEX(DailyBTC!$F:$F,$L1006)</f>
        <v>5576.22751462502</v>
      </c>
      <c r="N1006" s="8" t="n">
        <f aca="false">INDEX(DailyETH!$F:$F,$L1006)</f>
        <v>247.109435352617</v>
      </c>
      <c r="O1006" s="8" t="n">
        <f aca="false">INDEX(DailyBTC!$B:$B,$L1006)</f>
        <v>43436.9594269433</v>
      </c>
      <c r="P1006" s="8" t="n">
        <f aca="false">INDEX(DailyETH!$B:$B,$L1006)</f>
        <v>2378.56683167738</v>
      </c>
      <c r="Q1006" s="9" t="n">
        <f aca="false">LN(M1006/M1005)</f>
        <v>0.01062830874414</v>
      </c>
      <c r="R1006" s="9" t="n">
        <f aca="false">LN(N1006/N1005)</f>
        <v>0.0264543956623634</v>
      </c>
      <c r="S1006" s="9" t="n">
        <f aca="false">LN(O1006/O1005)</f>
        <v>0.0220154970409559</v>
      </c>
      <c r="T1006" s="9" t="n">
        <f aca="false">LN(P1006/P1005)</f>
        <v>0.0647451004133928</v>
      </c>
      <c r="U1006" s="9" t="n">
        <f aca="false">M1006/M1005-1</f>
        <v>0.0106849898476296</v>
      </c>
      <c r="V1006" s="9" t="n">
        <f aca="false">O1006/O1005-1</f>
        <v>0.0222596263469839</v>
      </c>
    </row>
    <row r="1007" customFormat="false" ht="15" hidden="false" customHeight="false" outlineLevel="0" collapsed="false">
      <c r="A1007" s="5" t="n">
        <v>45288</v>
      </c>
      <c r="B1007" s="6" t="n">
        <v>4783.35</v>
      </c>
      <c r="C1007" s="9" t="n">
        <f aca="false">B1007/B1006-1</f>
        <v>0.000370170529406799</v>
      </c>
      <c r="D1007" s="9" t="n">
        <f aca="false">LN(B1007/B1006)</f>
        <v>0.000370102033199375</v>
      </c>
      <c r="E1007" s="9" t="n">
        <f aca="false">B1007/B1002-1</f>
        <v>0.018091457639384</v>
      </c>
      <c r="F1007" s="9" t="n">
        <f aca="false">B1007/B986-1</f>
        <v>0.0501570839251881</v>
      </c>
      <c r="G1007" s="0" t="n">
        <f aca="false">MAX(G1006,B1007)</f>
        <v>4796.56</v>
      </c>
      <c r="H1007" s="9" t="n">
        <f aca="false">B1007/G1007-1</f>
        <v>-0.00275405707423659</v>
      </c>
      <c r="I1007" s="0" t="n">
        <f aca="false">IF(AND($A1007&gt;=CrashTest!$B$3,$A1007&lt;=CrashTest!$C$3),1,IF(AND($A1007&gt;=CrashTest!$B$4,$A1007&lt;=CrashTest!$C$4),2,IF(AND($A1007&gt;=CrashTest!$B$5,$A1007&lt;=CrashTest!$C$5),3,IF(AND($A1007&gt;=CrashTest!$B$6,$A1007&lt;=CrashTest!$C$6),4,IF(AND($A1007&gt;=CrashTest!$B$7,$A1007&lt;=CrashTest!$C$7),5,0)))))</f>
        <v>0</v>
      </c>
      <c r="J1007" s="0" t="str">
        <f aca="false">IF(I1007=0,"",IF(I1006=I1007,MAX(J1006,B1007),B1007))</f>
        <v/>
      </c>
      <c r="K1007" s="9" t="str">
        <f aca="false">IF(I1007=0,"",B1007/J1007-1)</f>
        <v/>
      </c>
      <c r="L1007" s="0" t="n">
        <f aca="false">MATCH($A1007,DailyBTC!$A:$A,0)</f>
        <v>1460</v>
      </c>
      <c r="M1007" s="8" t="n">
        <f aca="false">INDEX(DailyBTC!$F:$F,$L1007)</f>
        <v>5542.25916944409</v>
      </c>
      <c r="N1007" s="8" t="n">
        <f aca="false">INDEX(DailyETH!$F:$F,$L1007)</f>
        <v>247.330598678137</v>
      </c>
      <c r="O1007" s="8" t="n">
        <f aca="false">INDEX(DailyBTC!$B:$B,$L1007)</f>
        <v>42670.6797180012</v>
      </c>
      <c r="P1007" s="8" t="n">
        <f aca="false">INDEX(DailyETH!$B:$B,$L1007)</f>
        <v>2351.43687638808</v>
      </c>
      <c r="Q1007" s="9" t="n">
        <f aca="false">LN(M1007/M1006)</f>
        <v>-0.00611026515227454</v>
      </c>
      <c r="R1007" s="9" t="n">
        <f aca="false">LN(N1007/N1006)</f>
        <v>0.000894601266272378</v>
      </c>
      <c r="S1007" s="9" t="n">
        <f aca="false">LN(O1007/O1006)</f>
        <v>-0.017798651681042</v>
      </c>
      <c r="T1007" s="9" t="n">
        <f aca="false">LN(P1007/P1006)</f>
        <v>-0.0114715566754858</v>
      </c>
      <c r="U1007" s="9" t="n">
        <f aca="false">M1007/M1006-1</f>
        <v>-0.00609163544562097</v>
      </c>
      <c r="V1007" s="9" t="n">
        <f aca="false">O1007/O1006-1</f>
        <v>-0.0176411912585849</v>
      </c>
    </row>
    <row r="1008" customFormat="false" ht="15" hidden="false" customHeight="false" outlineLevel="0" collapsed="false">
      <c r="A1008" s="5" t="n">
        <v>45289</v>
      </c>
      <c r="B1008" s="6" t="n">
        <v>4769.83</v>
      </c>
      <c r="C1008" s="9" t="n">
        <f aca="false">B1008/B1007-1</f>
        <v>-0.002826470987906</v>
      </c>
      <c r="D1008" s="9" t="n">
        <f aca="false">LN(B1008/B1007)</f>
        <v>-0.00283047299985475</v>
      </c>
      <c r="E1008" s="9" t="n">
        <f aca="false">B1008/B1003-1</f>
        <v>0.0048622741876021</v>
      </c>
      <c r="F1008" s="9" t="n">
        <f aca="false">B1008/B987-1</f>
        <v>0.048180671474845</v>
      </c>
      <c r="G1008" s="0" t="n">
        <f aca="false">MAX(G1007,B1008)</f>
        <v>4796.56</v>
      </c>
      <c r="H1008" s="9" t="n">
        <f aca="false">B1008/G1008-1</f>
        <v>-0.00557274379972328</v>
      </c>
      <c r="I1008" s="0" t="n">
        <f aca="false">IF(AND($A1008&gt;=CrashTest!$B$3,$A1008&lt;=CrashTest!$C$3),1,IF(AND($A1008&gt;=CrashTest!$B$4,$A1008&lt;=CrashTest!$C$4),2,IF(AND($A1008&gt;=CrashTest!$B$5,$A1008&lt;=CrashTest!$C$5),3,IF(AND($A1008&gt;=CrashTest!$B$6,$A1008&lt;=CrashTest!$C$6),4,IF(AND($A1008&gt;=CrashTest!$B$7,$A1008&lt;=CrashTest!$C$7),5,0)))))</f>
        <v>0</v>
      </c>
      <c r="J1008" s="0" t="str">
        <f aca="false">IF(I1008=0,"",IF(I1007=I1008,MAX(J1007,B1008),B1008))</f>
        <v/>
      </c>
      <c r="K1008" s="9" t="str">
        <f aca="false">IF(I1008=0,"",B1008/J1008-1)</f>
        <v/>
      </c>
      <c r="L1008" s="0" t="n">
        <f aca="false">MATCH($A1008,DailyBTC!$A:$A,0)</f>
        <v>1461</v>
      </c>
      <c r="M1008" s="8" t="n">
        <f aca="false">INDEX(DailyBTC!$F:$F,$L1008)</f>
        <v>5472.50158997928</v>
      </c>
      <c r="N1008" s="8" t="n">
        <f aca="false">INDEX(DailyETH!$F:$F,$L1008)</f>
        <v>243.402671016615</v>
      </c>
      <c r="O1008" s="8" t="n">
        <f aca="false">INDEX(DailyBTC!$B:$B,$L1008)</f>
        <v>41998.6033442431</v>
      </c>
      <c r="P1008" s="8" t="n">
        <f aca="false">INDEX(DailyETH!$B:$B,$L1008)</f>
        <v>2295.94371127995</v>
      </c>
      <c r="Q1008" s="9" t="n">
        <f aca="false">LN(M1008/M1007)</f>
        <v>-0.0126663689982498</v>
      </c>
      <c r="R1008" s="9" t="n">
        <f aca="false">LN(N1008/N1007)</f>
        <v>-0.0160087436134386</v>
      </c>
      <c r="S1008" s="9" t="n">
        <f aca="false">LN(O1008/O1007)</f>
        <v>-0.0158756626972288</v>
      </c>
      <c r="T1008" s="9" t="n">
        <f aca="false">LN(P1008/P1007)</f>
        <v>-0.0238826159019126</v>
      </c>
      <c r="U1008" s="9" t="n">
        <f aca="false">M1008/M1007-1</f>
        <v>-0.0125864881688315</v>
      </c>
      <c r="V1008" s="9" t="n">
        <f aca="false">O1008/O1007-1</f>
        <v>-0.015750308600652</v>
      </c>
    </row>
    <row r="1009" customFormat="false" ht="15" hidden="false" customHeight="false" outlineLevel="0" collapsed="false">
      <c r="A1009" s="5" t="n">
        <v>45293</v>
      </c>
      <c r="B1009" s="6" t="n">
        <v>4742.83</v>
      </c>
      <c r="C1009" s="9" t="n">
        <f aca="false">B1009/B1008-1</f>
        <v>-0.00566057909820683</v>
      </c>
      <c r="D1009" s="9" t="n">
        <f aca="false">LN(B1009/B1008)</f>
        <v>-0.00567666089296547</v>
      </c>
      <c r="E1009" s="9" t="n">
        <f aca="false">B1009/B1004-1</f>
        <v>-0.00248179143277183</v>
      </c>
      <c r="F1009" s="9" t="n">
        <f aca="false">B1009/B988-1</f>
        <v>0.038318227593152</v>
      </c>
      <c r="G1009" s="0" t="n">
        <f aca="false">MAX(G1008,B1009)</f>
        <v>4796.56</v>
      </c>
      <c r="H1009" s="9" t="n">
        <f aca="false">B1009/G1009-1</f>
        <v>-0.0112017779408577</v>
      </c>
      <c r="I1009" s="0" t="n">
        <f aca="false">IF(AND($A1009&gt;=CrashTest!$B$3,$A1009&lt;=CrashTest!$C$3),1,IF(AND($A1009&gt;=CrashTest!$B$4,$A1009&lt;=CrashTest!$C$4),2,IF(AND($A1009&gt;=CrashTest!$B$5,$A1009&lt;=CrashTest!$C$5),3,IF(AND($A1009&gt;=CrashTest!$B$6,$A1009&lt;=CrashTest!$C$6),4,IF(AND($A1009&gt;=CrashTest!$B$7,$A1009&lt;=CrashTest!$C$7),5,0)))))</f>
        <v>0</v>
      </c>
      <c r="J1009" s="0" t="str">
        <f aca="false">IF(I1009=0,"",IF(I1008=I1009,MAX(J1008,B1009),B1009))</f>
        <v/>
      </c>
      <c r="K1009" s="9" t="str">
        <f aca="false">IF(I1009=0,"",B1009/J1009-1)</f>
        <v/>
      </c>
      <c r="L1009" s="0" t="n">
        <f aca="false">MATCH($A1009,DailyBTC!$A:$A,0)</f>
        <v>1465</v>
      </c>
      <c r="M1009" s="8" t="n">
        <f aca="false">INDEX(DailyBTC!$F:$F,$L1009)</f>
        <v>5688.66118792895</v>
      </c>
      <c r="N1009" s="8" t="n">
        <f aca="false">INDEX(DailyETH!$F:$F,$L1009)</f>
        <v>246.849468316759</v>
      </c>
      <c r="O1009" s="8" t="n">
        <f aca="false">INDEX(DailyBTC!$B:$B,$L1009)</f>
        <v>44941.160493571</v>
      </c>
      <c r="P1009" s="8" t="n">
        <f aca="false">INDEX(DailyETH!$B:$B,$L1009)</f>
        <v>2357.63096084161</v>
      </c>
      <c r="Q1009" s="9" t="n">
        <f aca="false">LN(M1009/M1008)</f>
        <v>0.0387390873941538</v>
      </c>
      <c r="R1009" s="9" t="n">
        <f aca="false">LN(N1009/N1008)</f>
        <v>0.0140615565634921</v>
      </c>
      <c r="S1009" s="9" t="n">
        <f aca="false">LN(O1009/O1008)</f>
        <v>0.0677177255787415</v>
      </c>
      <c r="T1009" s="9" t="n">
        <f aca="false">LN(P1009/P1008)</f>
        <v>0.0265133225469945</v>
      </c>
      <c r="U1009" s="9" t="n">
        <f aca="false">M1009/M1008-1</f>
        <v>0.0394992298120984</v>
      </c>
      <c r="V1009" s="9" t="n">
        <f aca="false">O1009/O1008-1</f>
        <v>0.0700632143695141</v>
      </c>
    </row>
    <row r="1010" customFormat="false" ht="15" hidden="false" customHeight="false" outlineLevel="0" collapsed="false">
      <c r="A1010" s="5" t="n">
        <v>45294</v>
      </c>
      <c r="B1010" s="6" t="n">
        <v>4704.81</v>
      </c>
      <c r="C1010" s="9" t="n">
        <f aca="false">B1010/B1009-1</f>
        <v>-0.00801631093671906</v>
      </c>
      <c r="D1010" s="9" t="n">
        <f aca="false">LN(B1010/B1009)</f>
        <v>-0.00804861430897457</v>
      </c>
      <c r="E1010" s="9" t="n">
        <f aca="false">B1010/B1005-1</f>
        <v>-0.0146478873239436</v>
      </c>
      <c r="F1010" s="9" t="n">
        <f aca="false">B1010/B989-1</f>
        <v>0.023980168152822</v>
      </c>
      <c r="G1010" s="0" t="n">
        <f aca="false">MAX(G1009,B1010)</f>
        <v>4796.56</v>
      </c>
      <c r="H1010" s="9" t="n">
        <f aca="false">B1010/G1010-1</f>
        <v>-0.0191282919425588</v>
      </c>
      <c r="I1010" s="0" t="n">
        <f aca="false">IF(AND($A1010&gt;=CrashTest!$B$3,$A1010&lt;=CrashTest!$C$3),1,IF(AND($A1010&gt;=CrashTest!$B$4,$A1010&lt;=CrashTest!$C$4),2,IF(AND($A1010&gt;=CrashTest!$B$5,$A1010&lt;=CrashTest!$C$5),3,IF(AND($A1010&gt;=CrashTest!$B$6,$A1010&lt;=CrashTest!$C$6),4,IF(AND($A1010&gt;=CrashTest!$B$7,$A1010&lt;=CrashTest!$C$7),5,0)))))</f>
        <v>0</v>
      </c>
      <c r="J1010" s="0" t="str">
        <f aca="false">IF(I1010=0,"",IF(I1009=I1010,MAX(J1009,B1010),B1010))</f>
        <v/>
      </c>
      <c r="K1010" s="9" t="str">
        <f aca="false">IF(I1010=0,"",B1010/J1010-1)</f>
        <v/>
      </c>
      <c r="L1010" s="0" t="n">
        <f aca="false">MATCH($A1010,DailyBTC!$A:$A,0)</f>
        <v>1466</v>
      </c>
      <c r="M1010" s="8" t="n">
        <f aca="false">INDEX(DailyBTC!$F:$F,$L1010)</f>
        <v>5521.21614918785</v>
      </c>
      <c r="N1010" s="8" t="n">
        <f aca="false">INDEX(DailyETH!$F:$F,$L1010)</f>
        <v>239.129211509771</v>
      </c>
      <c r="O1010" s="8" t="n">
        <f aca="false">INDEX(DailyBTC!$B:$B,$L1010)</f>
        <v>42773.6515423729</v>
      </c>
      <c r="P1010" s="8" t="n">
        <f aca="false">INDEX(DailyETH!$B:$B,$L1010)</f>
        <v>2207.34334979544</v>
      </c>
      <c r="Q1010" s="9" t="n">
        <f aca="false">LN(M1010/M1009)</f>
        <v>-0.0298767754441727</v>
      </c>
      <c r="R1010" s="9" t="n">
        <f aca="false">LN(N1010/N1009)</f>
        <v>-0.0317746710570688</v>
      </c>
      <c r="S1010" s="9" t="n">
        <f aca="false">LN(O1010/O1009)</f>
        <v>-0.0494317947524728</v>
      </c>
      <c r="T1010" s="9" t="n">
        <f aca="false">LN(P1010/P1009)</f>
        <v>-0.0658675964528067</v>
      </c>
      <c r="U1010" s="9" t="n">
        <f aca="false">M1010/M1009-1</f>
        <v>-0.0294348763635993</v>
      </c>
      <c r="V1010" s="9" t="n">
        <f aca="false">O1010/O1009-1</f>
        <v>-0.0482299283639587</v>
      </c>
    </row>
    <row r="1011" customFormat="false" ht="15" hidden="false" customHeight="false" outlineLevel="0" collapsed="false">
      <c r="A1011" s="5" t="n">
        <v>45295</v>
      </c>
      <c r="B1011" s="6" t="n">
        <v>4688.68</v>
      </c>
      <c r="C1011" s="9" t="n">
        <f aca="false">B1011/B1010-1</f>
        <v>-0.00342840624807383</v>
      </c>
      <c r="D1011" s="9" t="n">
        <f aca="false">LN(B1011/B1010)</f>
        <v>-0.00343429669986941</v>
      </c>
      <c r="E1011" s="9" t="n">
        <f aca="false">B1011/B1006-1</f>
        <v>-0.0194287243965383</v>
      </c>
      <c r="F1011" s="9" t="n">
        <f aca="false">B1011/B990-1</f>
        <v>0.0260187580146092</v>
      </c>
      <c r="G1011" s="0" t="n">
        <f aca="false">MAX(G1010,B1011)</f>
        <v>4796.56</v>
      </c>
      <c r="H1011" s="9" t="n">
        <f aca="false">B1011/G1011-1</f>
        <v>-0.0224911186350217</v>
      </c>
      <c r="I1011" s="0" t="n">
        <f aca="false">IF(AND($A1011&gt;=CrashTest!$B$3,$A1011&lt;=CrashTest!$C$3),1,IF(AND($A1011&gt;=CrashTest!$B$4,$A1011&lt;=CrashTest!$C$4),2,IF(AND($A1011&gt;=CrashTest!$B$5,$A1011&lt;=CrashTest!$C$5),3,IF(AND($A1011&gt;=CrashTest!$B$6,$A1011&lt;=CrashTest!$C$6),4,IF(AND($A1011&gt;=CrashTest!$B$7,$A1011&lt;=CrashTest!$C$7),5,0)))))</f>
        <v>0</v>
      </c>
      <c r="J1011" s="0" t="str">
        <f aca="false">IF(I1011=0,"",IF(I1010=I1011,MAX(J1010,B1011),B1011))</f>
        <v/>
      </c>
      <c r="K1011" s="9" t="str">
        <f aca="false">IF(I1011=0,"",B1011/J1011-1)</f>
        <v/>
      </c>
      <c r="L1011" s="0" t="n">
        <f aca="false">MATCH($A1011,DailyBTC!$A:$A,0)</f>
        <v>1467</v>
      </c>
      <c r="M1011" s="8" t="n">
        <f aca="false">INDEX(DailyBTC!$F:$F,$L1011)</f>
        <v>5653.78571601018</v>
      </c>
      <c r="N1011" s="8" t="n">
        <f aca="false">INDEX(DailyETH!$F:$F,$L1011)</f>
        <v>242.13240548428</v>
      </c>
      <c r="O1011" s="8" t="n">
        <f aca="false">INDEX(DailyBTC!$B:$B,$L1011)</f>
        <v>44250.7452670953</v>
      </c>
      <c r="P1011" s="8" t="n">
        <f aca="false">INDEX(DailyETH!$B:$B,$L1011)</f>
        <v>2272.18009088253</v>
      </c>
      <c r="Q1011" s="9" t="n">
        <f aca="false">LN(M1011/M1010)</f>
        <v>0.0237272061101842</v>
      </c>
      <c r="R1011" s="9" t="n">
        <f aca="false">LN(N1011/N1010)</f>
        <v>0.0124806668621805</v>
      </c>
      <c r="S1011" s="9" t="n">
        <f aca="false">LN(O1011/O1010)</f>
        <v>0.0339499186581318</v>
      </c>
      <c r="T1011" s="9" t="n">
        <f aca="false">LN(P1011/P1010)</f>
        <v>0.0289500748128663</v>
      </c>
      <c r="U1011" s="9" t="n">
        <f aca="false">M1011/M1010-1</f>
        <v>0.0240109358590916</v>
      </c>
      <c r="V1011" s="9" t="n">
        <f aca="false">O1011/O1010-1</f>
        <v>0.034532794640157</v>
      </c>
    </row>
    <row r="1012" customFormat="false" ht="15" hidden="false" customHeight="false" outlineLevel="0" collapsed="false">
      <c r="A1012" s="5" t="n">
        <v>45296</v>
      </c>
      <c r="B1012" s="6" t="n">
        <v>4697.24</v>
      </c>
      <c r="C1012" s="9" t="n">
        <f aca="false">B1012/B1011-1</f>
        <v>0.00182567375039455</v>
      </c>
      <c r="D1012" s="9" t="n">
        <f aca="false">LN(B1012/B1011)</f>
        <v>0.00182400923367485</v>
      </c>
      <c r="E1012" s="9" t="n">
        <f aca="false">B1012/B1007-1</f>
        <v>-0.0180020278674988</v>
      </c>
      <c r="F1012" s="9" t="n">
        <f aca="false">B1012/B991-1</f>
        <v>0.0284770908963516</v>
      </c>
      <c r="G1012" s="0" t="n">
        <f aca="false">MAX(G1011,B1012)</f>
        <v>4796.56</v>
      </c>
      <c r="H1012" s="9" t="n">
        <f aca="false">B1012/G1012-1</f>
        <v>-0.0207065063295363</v>
      </c>
      <c r="I1012" s="0" t="n">
        <f aca="false">IF(AND($A1012&gt;=CrashTest!$B$3,$A1012&lt;=CrashTest!$C$3),1,IF(AND($A1012&gt;=CrashTest!$B$4,$A1012&lt;=CrashTest!$C$4),2,IF(AND($A1012&gt;=CrashTest!$B$5,$A1012&lt;=CrashTest!$C$5),3,IF(AND($A1012&gt;=CrashTest!$B$6,$A1012&lt;=CrashTest!$C$6),4,IF(AND($A1012&gt;=CrashTest!$B$7,$A1012&lt;=CrashTest!$C$7),5,0)))))</f>
        <v>0</v>
      </c>
      <c r="J1012" s="0" t="str">
        <f aca="false">IF(I1012=0,"",IF(I1011=I1012,MAX(J1011,B1012),B1012))</f>
        <v/>
      </c>
      <c r="K1012" s="9" t="str">
        <f aca="false">IF(I1012=0,"",B1012/J1012-1)</f>
        <v/>
      </c>
      <c r="L1012" s="0" t="n">
        <f aca="false">MATCH($A1012,DailyBTC!$A:$A,0)</f>
        <v>1468</v>
      </c>
      <c r="M1012" s="8" t="n">
        <f aca="false">INDEX(DailyBTC!$F:$F,$L1012)</f>
        <v>5630.99263401471</v>
      </c>
      <c r="N1012" s="8" t="n">
        <f aca="false">INDEX(DailyETH!$F:$F,$L1012)</f>
        <v>240.581672988636</v>
      </c>
      <c r="O1012" s="8" t="n">
        <f aca="false">INDEX(DailyBTC!$B:$B,$L1012)</f>
        <v>44146.3222022209</v>
      </c>
      <c r="P1012" s="8" t="n">
        <f aca="false">INDEX(DailyETH!$B:$B,$L1012)</f>
        <v>2267.64338778492</v>
      </c>
      <c r="Q1012" s="9" t="n">
        <f aca="false">LN(M1012/M1011)</f>
        <v>-0.00403962085639543</v>
      </c>
      <c r="R1012" s="9" t="n">
        <f aca="false">LN(N1012/N1011)</f>
        <v>-0.00642507811363756</v>
      </c>
      <c r="S1012" s="9" t="n">
        <f aca="false">LN(O1012/O1011)</f>
        <v>-0.00236259225416946</v>
      </c>
      <c r="T1012" s="9" t="n">
        <f aca="false">LN(P1012/P1011)</f>
        <v>-0.00199862599463834</v>
      </c>
      <c r="U1012" s="9" t="n">
        <f aca="false">M1012/M1011-1</f>
        <v>-0.00403147256376057</v>
      </c>
      <c r="V1012" s="9" t="n">
        <f aca="false">O1012/O1011-1</f>
        <v>-0.00235980352972831</v>
      </c>
    </row>
    <row r="1013" customFormat="false" ht="15" hidden="false" customHeight="false" outlineLevel="0" collapsed="false">
      <c r="A1013" s="5" t="n">
        <v>45299</v>
      </c>
      <c r="B1013" s="6" t="n">
        <v>4763.54</v>
      </c>
      <c r="C1013" s="9" t="n">
        <f aca="false">B1013/B1012-1</f>
        <v>0.0141146715943832</v>
      </c>
      <c r="D1013" s="9" t="n">
        <f aca="false">LN(B1013/B1012)</f>
        <v>0.014015987132365</v>
      </c>
      <c r="E1013" s="9" t="n">
        <f aca="false">B1013/B1008-1</f>
        <v>-0.00131870527880451</v>
      </c>
      <c r="F1013" s="9" t="n">
        <f aca="false">B1013/B992-1</f>
        <v>0.0470837528080996</v>
      </c>
      <c r="G1013" s="0" t="n">
        <f aca="false">MAX(G1012,B1013)</f>
        <v>4796.56</v>
      </c>
      <c r="H1013" s="9" t="n">
        <f aca="false">B1013/G1013-1</f>
        <v>-0.00688410027186159</v>
      </c>
      <c r="I1013" s="0" t="n">
        <f aca="false">IF(AND($A1013&gt;=CrashTest!$B$3,$A1013&lt;=CrashTest!$C$3),1,IF(AND($A1013&gt;=CrashTest!$B$4,$A1013&lt;=CrashTest!$C$4),2,IF(AND($A1013&gt;=CrashTest!$B$5,$A1013&lt;=CrashTest!$C$5),3,IF(AND($A1013&gt;=CrashTest!$B$6,$A1013&lt;=CrashTest!$C$6),4,IF(AND($A1013&gt;=CrashTest!$B$7,$A1013&lt;=CrashTest!$C$7),5,0)))))</f>
        <v>0</v>
      </c>
      <c r="J1013" s="0" t="str">
        <f aca="false">IF(I1013=0,"",IF(I1012=I1013,MAX(J1012,B1013),B1013))</f>
        <v/>
      </c>
      <c r="K1013" s="9" t="str">
        <f aca="false">IF(I1013=0,"",B1013/J1013-1)</f>
        <v/>
      </c>
      <c r="L1013" s="0" t="n">
        <f aca="false">MATCH($A1013,DailyBTC!$A:$A,0)</f>
        <v>1471</v>
      </c>
      <c r="M1013" s="8" t="n">
        <f aca="false">INDEX(DailyBTC!$F:$F,$L1013)</f>
        <v>5881.35611419196</v>
      </c>
      <c r="N1013" s="8" t="n">
        <f aca="false">INDEX(DailyETH!$F:$F,$L1013)</f>
        <v>244.195116929068</v>
      </c>
      <c r="O1013" s="8" t="n">
        <f aca="false">INDEX(DailyBTC!$B:$B,$L1013)</f>
        <v>46981.3242995324</v>
      </c>
      <c r="P1013" s="8" t="n">
        <f aca="false">INDEX(DailyETH!$B:$B,$L1013)</f>
        <v>2332.30309205143</v>
      </c>
      <c r="Q1013" s="9" t="n">
        <f aca="false">LN(M1013/M1012)</f>
        <v>0.0435016288259912</v>
      </c>
      <c r="R1013" s="9" t="n">
        <f aca="false">LN(N1013/N1012)</f>
        <v>0.0149079367589382</v>
      </c>
      <c r="S1013" s="9" t="n">
        <f aca="false">LN(O1013/O1012)</f>
        <v>0.0622405461622279</v>
      </c>
      <c r="T1013" s="9" t="n">
        <f aca="false">LN(P1013/P1012)</f>
        <v>0.028115093829139</v>
      </c>
      <c r="U1013" s="9" t="n">
        <f aca="false">M1013/M1012-1</f>
        <v>0.0444616955569972</v>
      </c>
      <c r="V1013" s="9" t="n">
        <f aca="false">O1013/O1012-1</f>
        <v>0.0642183075710185</v>
      </c>
    </row>
    <row r="1014" customFormat="false" ht="15" hidden="false" customHeight="false" outlineLevel="0" collapsed="false">
      <c r="A1014" s="5" t="n">
        <v>45300</v>
      </c>
      <c r="B1014" s="6" t="n">
        <v>4756.5</v>
      </c>
      <c r="C1014" s="9" t="n">
        <f aca="false">B1014/B1013-1</f>
        <v>-0.00147789249171837</v>
      </c>
      <c r="D1014" s="9" t="n">
        <f aca="false">LN(B1014/B1013)</f>
        <v>-0.00147898565200858</v>
      </c>
      <c r="E1014" s="9" t="n">
        <f aca="false">B1014/B1009-1</f>
        <v>0.00288224541044069</v>
      </c>
      <c r="F1014" s="9" t="n">
        <f aca="false">B1014/B993-1</f>
        <v>0.03727110360935</v>
      </c>
      <c r="G1014" s="0" t="n">
        <f aca="false">MAX(G1013,B1014)</f>
        <v>4796.56</v>
      </c>
      <c r="H1014" s="9" t="n">
        <f aca="false">B1014/G1014-1</f>
        <v>-0.00835181880347591</v>
      </c>
      <c r="I1014" s="0" t="n">
        <f aca="false">IF(AND($A1014&gt;=CrashTest!$B$3,$A1014&lt;=CrashTest!$C$3),1,IF(AND($A1014&gt;=CrashTest!$B$4,$A1014&lt;=CrashTest!$C$4),2,IF(AND($A1014&gt;=CrashTest!$B$5,$A1014&lt;=CrashTest!$C$5),3,IF(AND($A1014&gt;=CrashTest!$B$6,$A1014&lt;=CrashTest!$C$6),4,IF(AND($A1014&gt;=CrashTest!$B$7,$A1014&lt;=CrashTest!$C$7),5,0)))))</f>
        <v>0</v>
      </c>
      <c r="J1014" s="0" t="str">
        <f aca="false">IF(I1014=0,"",IF(I1013=I1014,MAX(J1013,B1014),B1014))</f>
        <v/>
      </c>
      <c r="K1014" s="9" t="str">
        <f aca="false">IF(I1014=0,"",B1014/J1014-1)</f>
        <v/>
      </c>
      <c r="L1014" s="0" t="n">
        <f aca="false">MATCH($A1014,DailyBTC!$A:$A,0)</f>
        <v>1472</v>
      </c>
      <c r="M1014" s="8" t="n">
        <f aca="false">INDEX(DailyBTC!$F:$F,$L1014)</f>
        <v>5849.42445288876</v>
      </c>
      <c r="N1014" s="8" t="n">
        <f aca="false">INDEX(DailyETH!$F:$F,$L1014)</f>
        <v>244.517027401233</v>
      </c>
      <c r="O1014" s="8" t="n">
        <f aca="false">INDEX(DailyBTC!$B:$B,$L1014)</f>
        <v>46084.005795149</v>
      </c>
      <c r="P1014" s="8" t="n">
        <f aca="false">INDEX(DailyETH!$B:$B,$L1014)</f>
        <v>2339.66153652835</v>
      </c>
      <c r="Q1014" s="9" t="n">
        <f aca="false">LN(M1014/M1013)</f>
        <v>-0.00544409470228997</v>
      </c>
      <c r="R1014" s="9" t="n">
        <f aca="false">LN(N1014/N1013)</f>
        <v>0.00131738293167382</v>
      </c>
      <c r="S1014" s="9" t="n">
        <f aca="false">LN(O1014/O1013)</f>
        <v>-0.0192842234867474</v>
      </c>
      <c r="T1014" s="9" t="n">
        <f aca="false">LN(P1014/P1013)</f>
        <v>0.00315004549332178</v>
      </c>
      <c r="U1014" s="9" t="n">
        <f aca="false">M1014/M1013-1</f>
        <v>-0.00542930247432993</v>
      </c>
      <c r="V1014" s="9" t="n">
        <f aca="false">O1014/O1013-1</f>
        <v>-0.0190994723491081</v>
      </c>
    </row>
    <row r="1015" customFormat="false" ht="15" hidden="false" customHeight="false" outlineLevel="0" collapsed="false">
      <c r="A1015" s="5" t="n">
        <v>45301</v>
      </c>
      <c r="B1015" s="6" t="n">
        <v>4783.45</v>
      </c>
      <c r="C1015" s="9" t="n">
        <f aca="false">B1015/B1014-1</f>
        <v>0.00566593083149369</v>
      </c>
      <c r="D1015" s="9" t="n">
        <f aca="false">LN(B1015/B1014)</f>
        <v>0.00564993981961099</v>
      </c>
      <c r="E1015" s="9" t="n">
        <f aca="false">B1015/B1010-1</f>
        <v>0.016714808887075</v>
      </c>
      <c r="F1015" s="9" t="n">
        <f aca="false">B1015/B994-1</f>
        <v>0.0388934859709362</v>
      </c>
      <c r="G1015" s="0" t="n">
        <f aca="false">MAX(G1014,B1015)</f>
        <v>4796.56</v>
      </c>
      <c r="H1015" s="9" t="n">
        <f aca="false">B1015/G1015-1</f>
        <v>-0.0027332087996399</v>
      </c>
      <c r="I1015" s="0" t="n">
        <f aca="false">IF(AND($A1015&gt;=CrashTest!$B$3,$A1015&lt;=CrashTest!$C$3),1,IF(AND($A1015&gt;=CrashTest!$B$4,$A1015&lt;=CrashTest!$C$4),2,IF(AND($A1015&gt;=CrashTest!$B$5,$A1015&lt;=CrashTest!$C$5),3,IF(AND($A1015&gt;=CrashTest!$B$6,$A1015&lt;=CrashTest!$C$6),4,IF(AND($A1015&gt;=CrashTest!$B$7,$A1015&lt;=CrashTest!$C$7),5,0)))))</f>
        <v>0</v>
      </c>
      <c r="J1015" s="0" t="str">
        <f aca="false">IF(I1015=0,"",IF(I1014=I1015,MAX(J1014,B1015),B1015))</f>
        <v/>
      </c>
      <c r="K1015" s="9" t="str">
        <f aca="false">IF(I1015=0,"",B1015/J1015-1)</f>
        <v/>
      </c>
      <c r="L1015" s="0" t="n">
        <f aca="false">MATCH($A1015,DailyBTC!$A:$A,0)</f>
        <v>1473</v>
      </c>
      <c r="M1015" s="8" t="n">
        <f aca="false">INDEX(DailyBTC!$F:$F,$L1015)</f>
        <v>5910.92055051297</v>
      </c>
      <c r="N1015" s="8" t="n">
        <f aca="false">INDEX(DailyETH!$F:$F,$L1015)</f>
        <v>250.921559115251</v>
      </c>
      <c r="O1015" s="8" t="n">
        <f aca="false">INDEX(DailyBTC!$B:$B,$L1015)</f>
        <v>46818.1592764465</v>
      </c>
      <c r="P1015" s="8" t="n">
        <f aca="false">INDEX(DailyETH!$B:$B,$L1015)</f>
        <v>2590.84570981882</v>
      </c>
      <c r="Q1015" s="9" t="n">
        <f aca="false">LN(M1015/M1014)</f>
        <v>0.0104583085144083</v>
      </c>
      <c r="R1015" s="9" t="n">
        <f aca="false">LN(N1015/N1014)</f>
        <v>0.025855428591324</v>
      </c>
      <c r="S1015" s="9" t="n">
        <f aca="false">LN(O1015/O1014)</f>
        <v>0.015805202463626</v>
      </c>
      <c r="T1015" s="9" t="n">
        <f aca="false">LN(P1015/P1014)</f>
        <v>0.101978074901445</v>
      </c>
      <c r="U1015" s="9" t="n">
        <f aca="false">M1015/M1014-1</f>
        <v>0.0105131877707791</v>
      </c>
      <c r="V1015" s="9" t="n">
        <f aca="false">O1015/O1014-1</f>
        <v>0.0159307653193372</v>
      </c>
    </row>
    <row r="1016" customFormat="false" ht="15" hidden="false" customHeight="false" outlineLevel="0" collapsed="false">
      <c r="A1016" s="5" t="n">
        <v>45302</v>
      </c>
      <c r="B1016" s="6" t="n">
        <v>4780.24</v>
      </c>
      <c r="C1016" s="9" t="n">
        <f aca="false">B1016/B1015-1</f>
        <v>-0.000671063771963798</v>
      </c>
      <c r="D1016" s="9" t="n">
        <f aca="false">LN(B1016/B1015)</f>
        <v>-0.000671289036040164</v>
      </c>
      <c r="E1016" s="9" t="n">
        <f aca="false">B1016/B1011-1</f>
        <v>0.0195278841806221</v>
      </c>
      <c r="F1016" s="9" t="n">
        <f aca="false">B1016/B995-1</f>
        <v>0.0341378146606555</v>
      </c>
      <c r="G1016" s="0" t="n">
        <f aca="false">MAX(G1015,B1016)</f>
        <v>4796.56</v>
      </c>
      <c r="H1016" s="9" t="n">
        <f aca="false">B1016/G1016-1</f>
        <v>-0.00340243841419696</v>
      </c>
      <c r="I1016" s="0" t="n">
        <f aca="false">IF(AND($A1016&gt;=CrashTest!$B$3,$A1016&lt;=CrashTest!$C$3),1,IF(AND($A1016&gt;=CrashTest!$B$4,$A1016&lt;=CrashTest!$C$4),2,IF(AND($A1016&gt;=CrashTest!$B$5,$A1016&lt;=CrashTest!$C$5),3,IF(AND($A1016&gt;=CrashTest!$B$6,$A1016&lt;=CrashTest!$C$6),4,IF(AND($A1016&gt;=CrashTest!$B$7,$A1016&lt;=CrashTest!$C$7),5,0)))))</f>
        <v>0</v>
      </c>
      <c r="J1016" s="0" t="str">
        <f aca="false">IF(I1016=0,"",IF(I1015=I1016,MAX(J1015,B1016),B1016))</f>
        <v/>
      </c>
      <c r="K1016" s="9" t="str">
        <f aca="false">IF(I1016=0,"",B1016/J1016-1)</f>
        <v/>
      </c>
      <c r="L1016" s="0" t="n">
        <f aca="false">MATCH($A1016,DailyBTC!$A:$A,0)</f>
        <v>1474</v>
      </c>
      <c r="M1016" s="8" t="n">
        <f aca="false">INDEX(DailyBTC!$F:$F,$L1016)</f>
        <v>5872.96978498184</v>
      </c>
      <c r="N1016" s="8" t="n">
        <f aca="false">INDEX(DailyETH!$F:$F,$L1016)</f>
        <v>250.466934773372</v>
      </c>
      <c r="O1016" s="8" t="n">
        <f aca="false">INDEX(DailyBTC!$B:$B,$L1016)</f>
        <v>46380.8708082992</v>
      </c>
      <c r="P1016" s="8" t="n">
        <f aca="false">INDEX(DailyETH!$B:$B,$L1016)</f>
        <v>2618.69897837522</v>
      </c>
      <c r="Q1016" s="9" t="n">
        <f aca="false">LN(M1016/M1015)</f>
        <v>-0.00644114900262465</v>
      </c>
      <c r="R1016" s="9" t="n">
        <f aca="false">LN(N1016/N1015)</f>
        <v>-0.00181346190433939</v>
      </c>
      <c r="S1016" s="9" t="n">
        <f aca="false">LN(O1016/O1015)</f>
        <v>-0.00938403922702866</v>
      </c>
      <c r="T1016" s="9" t="n">
        <f aca="false">LN(P1016/P1015)</f>
        <v>0.0106932700004375</v>
      </c>
      <c r="U1016" s="9" t="n">
        <f aca="false">M1016/M1015-1</f>
        <v>-0.00642044926958785</v>
      </c>
      <c r="V1016" s="9" t="n">
        <f aca="false">O1016/O1015-1</f>
        <v>-0.00934014653513504</v>
      </c>
    </row>
    <row r="1017" customFormat="false" ht="15" hidden="false" customHeight="false" outlineLevel="0" collapsed="false">
      <c r="A1017" s="5" t="n">
        <v>45303</v>
      </c>
      <c r="B1017" s="6" t="n">
        <v>4783.83</v>
      </c>
      <c r="C1017" s="9" t="n">
        <f aca="false">B1017/B1016-1</f>
        <v>0.000751008317574131</v>
      </c>
      <c r="D1017" s="9" t="n">
        <f aca="false">LN(B1017/B1016)</f>
        <v>0.00075072645194106</v>
      </c>
      <c r="E1017" s="9" t="n">
        <f aca="false">B1017/B1012-1</f>
        <v>0.0184342294624078</v>
      </c>
      <c r="F1017" s="9" t="n">
        <f aca="false">B1017/B996-1</f>
        <v>0.0301763679824278</v>
      </c>
      <c r="G1017" s="0" t="n">
        <f aca="false">MAX(G1016,B1017)</f>
        <v>4796.56</v>
      </c>
      <c r="H1017" s="9" t="n">
        <f aca="false">B1017/G1017-1</f>
        <v>-0.00265398535617201</v>
      </c>
      <c r="I1017" s="0" t="n">
        <f aca="false">IF(AND($A1017&gt;=CrashTest!$B$3,$A1017&lt;=CrashTest!$C$3),1,IF(AND($A1017&gt;=CrashTest!$B$4,$A1017&lt;=CrashTest!$C$4),2,IF(AND($A1017&gt;=CrashTest!$B$5,$A1017&lt;=CrashTest!$C$5),3,IF(AND($A1017&gt;=CrashTest!$B$6,$A1017&lt;=CrashTest!$C$6),4,IF(AND($A1017&gt;=CrashTest!$B$7,$A1017&lt;=CrashTest!$C$7),5,0)))))</f>
        <v>0</v>
      </c>
      <c r="J1017" s="0" t="str">
        <f aca="false">IF(I1017=0,"",IF(I1016=I1017,MAX(J1016,B1017),B1017))</f>
        <v/>
      </c>
      <c r="K1017" s="9" t="str">
        <f aca="false">IF(I1017=0,"",B1017/J1017-1)</f>
        <v/>
      </c>
      <c r="L1017" s="0" t="n">
        <f aca="false">MATCH($A1017,DailyBTC!$A:$A,0)</f>
        <v>1475</v>
      </c>
      <c r="M1017" s="8" t="n">
        <f aca="false">INDEX(DailyBTC!$F:$F,$L1017)</f>
        <v>5782.91476423503</v>
      </c>
      <c r="N1017" s="8" t="n">
        <f aca="false">INDEX(DailyETH!$F:$F,$L1017)</f>
        <v>248.148799145303</v>
      </c>
      <c r="O1017" s="8" t="n">
        <f aca="false">INDEX(DailyBTC!$B:$B,$L1017)</f>
        <v>42817.4305356517</v>
      </c>
      <c r="P1017" s="8" t="n">
        <f aca="false">INDEX(DailyETH!$B:$B,$L1017)</f>
        <v>2519.14196843951</v>
      </c>
      <c r="Q1017" s="9" t="n">
        <f aca="false">LN(M1017/M1016)</f>
        <v>-0.0154525917486026</v>
      </c>
      <c r="R1017" s="9" t="n">
        <f aca="false">LN(N1017/N1016)</f>
        <v>-0.00929835210721686</v>
      </c>
      <c r="S1017" s="9" t="n">
        <f aca="false">LN(O1017/O1016)</f>
        <v>-0.079941831976646</v>
      </c>
      <c r="T1017" s="9" t="n">
        <f aca="false">LN(P1017/P1016)</f>
        <v>-0.0387592664710961</v>
      </c>
      <c r="U1017" s="9" t="n">
        <f aca="false">M1017/M1016-1</f>
        <v>-0.0153338130526557</v>
      </c>
      <c r="V1017" s="9" t="n">
        <f aca="false">O1017/O1016-1</f>
        <v>-0.076829956198448</v>
      </c>
    </row>
    <row r="1018" customFormat="false" ht="15" hidden="false" customHeight="false" outlineLevel="0" collapsed="false">
      <c r="A1018" s="5" t="n">
        <v>45307</v>
      </c>
      <c r="B1018" s="6" t="n">
        <v>4765.98</v>
      </c>
      <c r="C1018" s="9" t="n">
        <f aca="false">B1018/B1017-1</f>
        <v>-0.00373131988385877</v>
      </c>
      <c r="D1018" s="9" t="n">
        <f aca="false">LN(B1018/B1017)</f>
        <v>-0.0037382986232447</v>
      </c>
      <c r="E1018" s="9" t="n">
        <f aca="false">B1018/B1013-1</f>
        <v>0.000512224102243275</v>
      </c>
      <c r="F1018" s="9" t="n">
        <f aca="false">B1018/B997-1</f>
        <v>0.0125109143865954</v>
      </c>
      <c r="G1018" s="0" t="n">
        <f aca="false">MAX(G1017,B1018)</f>
        <v>4796.56</v>
      </c>
      <c r="H1018" s="9" t="n">
        <f aca="false">B1018/G1018-1</f>
        <v>-0.00637540237169987</v>
      </c>
      <c r="I1018" s="0" t="n">
        <f aca="false">IF(AND($A1018&gt;=CrashTest!$B$3,$A1018&lt;=CrashTest!$C$3),1,IF(AND($A1018&gt;=CrashTest!$B$4,$A1018&lt;=CrashTest!$C$4),2,IF(AND($A1018&gt;=CrashTest!$B$5,$A1018&lt;=CrashTest!$C$5),3,IF(AND($A1018&gt;=CrashTest!$B$6,$A1018&lt;=CrashTest!$C$6),4,IF(AND($A1018&gt;=CrashTest!$B$7,$A1018&lt;=CrashTest!$C$7),5,0)))))</f>
        <v>0</v>
      </c>
      <c r="J1018" s="0" t="str">
        <f aca="false">IF(I1018=0,"",IF(I1017=I1018,MAX(J1017,B1018),B1018))</f>
        <v/>
      </c>
      <c r="K1018" s="9" t="str">
        <f aca="false">IF(I1018=0,"",B1018/J1018-1)</f>
        <v/>
      </c>
      <c r="L1018" s="0" t="n">
        <f aca="false">MATCH($A1018,DailyBTC!$A:$A,0)</f>
        <v>1479</v>
      </c>
      <c r="M1018" s="8" t="n">
        <f aca="false">INDEX(DailyBTC!$F:$F,$L1018)</f>
        <v>5764.91897665219</v>
      </c>
      <c r="N1018" s="8" t="n">
        <f aca="false">INDEX(DailyETH!$F:$F,$L1018)</f>
        <v>253.248668460219</v>
      </c>
      <c r="O1018" s="8" t="n">
        <f aca="false">INDEX(DailyBTC!$B:$B,$L1018)</f>
        <v>43171.4472241379</v>
      </c>
      <c r="P1018" s="8" t="n">
        <f aca="false">INDEX(DailyETH!$B:$B,$L1018)</f>
        <v>2590.58586411455</v>
      </c>
      <c r="Q1018" s="9" t="n">
        <f aca="false">LN(M1018/M1017)</f>
        <v>-0.00311674077655183</v>
      </c>
      <c r="R1018" s="9" t="n">
        <f aca="false">LN(N1018/N1017)</f>
        <v>0.0203433225146898</v>
      </c>
      <c r="S1018" s="9" t="n">
        <f aca="false">LN(O1018/O1017)</f>
        <v>0.00823405765704935</v>
      </c>
      <c r="T1018" s="9" t="n">
        <f aca="false">LN(P1018/P1017)</f>
        <v>0.0279656976629718</v>
      </c>
      <c r="U1018" s="9" t="n">
        <f aca="false">M1018/M1017-1</f>
        <v>-0.00311188878212965</v>
      </c>
      <c r="V1018" s="9" t="n">
        <f aca="false">O1018/O1017-1</f>
        <v>0.00826805074609571</v>
      </c>
    </row>
    <row r="1019" customFormat="false" ht="15" hidden="false" customHeight="false" outlineLevel="0" collapsed="false">
      <c r="A1019" s="5" t="n">
        <v>45308</v>
      </c>
      <c r="B1019" s="6" t="n">
        <v>4739.21</v>
      </c>
      <c r="C1019" s="9" t="n">
        <f aca="false">B1019/B1018-1</f>
        <v>-0.00561689306291668</v>
      </c>
      <c r="D1019" s="9" t="n">
        <f aca="false">LN(B1019/B1018)</f>
        <v>-0.00563272712675561</v>
      </c>
      <c r="E1019" s="9" t="n">
        <f aca="false">B1019/B1014-1</f>
        <v>-0.00363502575423103</v>
      </c>
      <c r="F1019" s="9" t="n">
        <f aca="false">B1019/B998-1</f>
        <v>0.00416565138625491</v>
      </c>
      <c r="G1019" s="0" t="n">
        <f aca="false">MAX(G1018,B1019)</f>
        <v>4796.56</v>
      </c>
      <c r="H1019" s="9" t="n">
        <f aca="false">B1019/G1019-1</f>
        <v>-0.0119564854812616</v>
      </c>
      <c r="I1019" s="0" t="n">
        <f aca="false">IF(AND($A1019&gt;=CrashTest!$B$3,$A1019&lt;=CrashTest!$C$3),1,IF(AND($A1019&gt;=CrashTest!$B$4,$A1019&lt;=CrashTest!$C$4),2,IF(AND($A1019&gt;=CrashTest!$B$5,$A1019&lt;=CrashTest!$C$5),3,IF(AND($A1019&gt;=CrashTest!$B$6,$A1019&lt;=CrashTest!$C$6),4,IF(AND($A1019&gt;=CrashTest!$B$7,$A1019&lt;=CrashTest!$C$7),5,0)))))</f>
        <v>0</v>
      </c>
      <c r="J1019" s="0" t="str">
        <f aca="false">IF(I1019=0,"",IF(I1018=I1019,MAX(J1018,B1019),B1019))</f>
        <v/>
      </c>
      <c r="K1019" s="9" t="str">
        <f aca="false">IF(I1019=0,"",B1019/J1019-1)</f>
        <v/>
      </c>
      <c r="L1019" s="0" t="n">
        <f aca="false">MATCH($A1019,DailyBTC!$A:$A,0)</f>
        <v>1480</v>
      </c>
      <c r="M1019" s="8" t="n">
        <f aca="false">INDEX(DailyBTC!$F:$F,$L1019)</f>
        <v>5716.62307145884</v>
      </c>
      <c r="N1019" s="8" t="n">
        <f aca="false">INDEX(DailyETH!$F:$F,$L1019)</f>
        <v>251.007220772453</v>
      </c>
      <c r="O1019" s="8" t="n">
        <f aca="false">INDEX(DailyBTC!$B:$B,$L1019)</f>
        <v>42689.304327294</v>
      </c>
      <c r="P1019" s="8" t="n">
        <f aca="false">INDEX(DailyETH!$B:$B,$L1019)</f>
        <v>2524.52326651081</v>
      </c>
      <c r="Q1019" s="9" t="n">
        <f aca="false">LN(M1019/M1018)</f>
        <v>-0.00841284033789565</v>
      </c>
      <c r="R1019" s="9" t="n">
        <f aca="false">LN(N1019/N1018)</f>
        <v>-0.00889017857161221</v>
      </c>
      <c r="S1019" s="9" t="n">
        <f aca="false">LN(O1019/O1018)</f>
        <v>-0.0112309281247927</v>
      </c>
      <c r="T1019" s="9" t="n">
        <f aca="false">LN(P1019/P1018)</f>
        <v>-0.0258318129332826</v>
      </c>
      <c r="U1019" s="9" t="n">
        <f aca="false">M1019/M1018-1</f>
        <v>-0.00837755142595309</v>
      </c>
      <c r="V1019" s="9" t="n">
        <f aca="false">O1019/O1018-1</f>
        <v>-0.011168096689942</v>
      </c>
    </row>
    <row r="1020" customFormat="false" ht="15" hidden="false" customHeight="false" outlineLevel="0" collapsed="false">
      <c r="A1020" s="5" t="n">
        <v>45309</v>
      </c>
      <c r="B1020" s="6" t="n">
        <v>4780.94</v>
      </c>
      <c r="C1020" s="9" t="n">
        <f aca="false">B1020/B1019-1</f>
        <v>0.00880526501252299</v>
      </c>
      <c r="D1020" s="9" t="n">
        <f aca="false">LN(B1020/B1019)</f>
        <v>0.00876672473953207</v>
      </c>
      <c r="E1020" s="9" t="n">
        <f aca="false">B1020/B1015-1</f>
        <v>-0.000524725877766086</v>
      </c>
      <c r="F1020" s="9" t="n">
        <f aca="false">B1020/B999-1</f>
        <v>0.0130848726158515</v>
      </c>
      <c r="G1020" s="0" t="n">
        <f aca="false">MAX(G1019,B1020)</f>
        <v>4796.56</v>
      </c>
      <c r="H1020" s="9" t="n">
        <f aca="false">B1020/G1020-1</f>
        <v>-0.00325650049201942</v>
      </c>
      <c r="I1020" s="0" t="n">
        <f aca="false">IF(AND($A1020&gt;=CrashTest!$B$3,$A1020&lt;=CrashTest!$C$3),1,IF(AND($A1020&gt;=CrashTest!$B$4,$A1020&lt;=CrashTest!$C$4),2,IF(AND($A1020&gt;=CrashTest!$B$5,$A1020&lt;=CrashTest!$C$5),3,IF(AND($A1020&gt;=CrashTest!$B$6,$A1020&lt;=CrashTest!$C$6),4,IF(AND($A1020&gt;=CrashTest!$B$7,$A1020&lt;=CrashTest!$C$7),5,0)))))</f>
        <v>0</v>
      </c>
      <c r="J1020" s="0" t="str">
        <f aca="false">IF(I1020=0,"",IF(I1019=I1020,MAX(J1019,B1020),B1020))</f>
        <v/>
      </c>
      <c r="K1020" s="9" t="str">
        <f aca="false">IF(I1020=0,"",B1020/J1020-1)</f>
        <v/>
      </c>
      <c r="L1020" s="0" t="n">
        <f aca="false">MATCH($A1020,DailyBTC!$A:$A,0)</f>
        <v>1481</v>
      </c>
      <c r="M1020" s="8" t="n">
        <f aca="false">INDEX(DailyBTC!$F:$F,$L1020)</f>
        <v>5674.35895385086</v>
      </c>
      <c r="N1020" s="8" t="n">
        <f aca="false">INDEX(DailyETH!$F:$F,$L1020)</f>
        <v>249.717793456869</v>
      </c>
      <c r="O1020" s="8" t="n">
        <f aca="false">INDEX(DailyBTC!$B:$B,$L1020)</f>
        <v>41261.9076177674</v>
      </c>
      <c r="P1020" s="8" t="n">
        <f aca="false">INDEX(DailyETH!$B:$B,$L1020)</f>
        <v>2466.73101315021</v>
      </c>
      <c r="Q1020" s="9" t="n">
        <f aca="false">LN(M1020/M1019)</f>
        <v>-0.00742066161770003</v>
      </c>
      <c r="R1020" s="9" t="n">
        <f aca="false">LN(N1020/N1019)</f>
        <v>-0.00515025265015091</v>
      </c>
      <c r="S1020" s="9" t="n">
        <f aca="false">LN(O1020/O1019)</f>
        <v>-0.0340086640745795</v>
      </c>
      <c r="T1020" s="9" t="n">
        <f aca="false">LN(P1020/P1019)</f>
        <v>-0.0231584419450802</v>
      </c>
      <c r="U1020" s="9" t="n">
        <f aca="false">M1020/M1019-1</f>
        <v>-0.00739319648674919</v>
      </c>
      <c r="V1020" s="9" t="n">
        <f aca="false">O1020/O1019-1</f>
        <v>-0.0334368697738177</v>
      </c>
    </row>
    <row r="1021" customFormat="false" ht="15" hidden="false" customHeight="false" outlineLevel="0" collapsed="false">
      <c r="A1021" s="5" t="n">
        <v>45310</v>
      </c>
      <c r="B1021" s="6" t="n">
        <v>4839.81</v>
      </c>
      <c r="C1021" s="9" t="n">
        <f aca="false">B1021/B1020-1</f>
        <v>0.0123134781026326</v>
      </c>
      <c r="D1021" s="9" t="n">
        <f aca="false">LN(B1021/B1020)</f>
        <v>0.0122382838702302</v>
      </c>
      <c r="E1021" s="9" t="n">
        <f aca="false">B1021/B1016-1</f>
        <v>0.0124617174033104</v>
      </c>
      <c r="F1021" s="9" t="n">
        <f aca="false">B1021/B1000-1</f>
        <v>0.0209363450731559</v>
      </c>
      <c r="G1021" s="0" t="n">
        <f aca="false">MAX(G1020,B1021)</f>
        <v>4839.81</v>
      </c>
      <c r="H1021" s="9" t="n">
        <f aca="false">B1021/G1021-1</f>
        <v>0</v>
      </c>
      <c r="I1021" s="0" t="n">
        <f aca="false">IF(AND($A1021&gt;=CrashTest!$B$3,$A1021&lt;=CrashTest!$C$3),1,IF(AND($A1021&gt;=CrashTest!$B$4,$A1021&lt;=CrashTest!$C$4),2,IF(AND($A1021&gt;=CrashTest!$B$5,$A1021&lt;=CrashTest!$C$5),3,IF(AND($A1021&gt;=CrashTest!$B$6,$A1021&lt;=CrashTest!$C$6),4,IF(AND($A1021&gt;=CrashTest!$B$7,$A1021&lt;=CrashTest!$C$7),5,0)))))</f>
        <v>0</v>
      </c>
      <c r="J1021" s="0" t="str">
        <f aca="false">IF(I1021=0,"",IF(I1020=I1021,MAX(J1020,B1021),B1021))</f>
        <v/>
      </c>
      <c r="K1021" s="9" t="str">
        <f aca="false">IF(I1021=0,"",B1021/J1021-1)</f>
        <v/>
      </c>
      <c r="L1021" s="0" t="n">
        <f aca="false">MATCH($A1021,DailyBTC!$A:$A,0)</f>
        <v>1482</v>
      </c>
      <c r="M1021" s="8" t="n">
        <f aca="false">INDEX(DailyBTC!$F:$F,$L1021)</f>
        <v>5688.5851870814</v>
      </c>
      <c r="N1021" s="8" t="n">
        <f aca="false">INDEX(DailyETH!$F:$F,$L1021)</f>
        <v>250.643909974939</v>
      </c>
      <c r="O1021" s="8" t="n">
        <f aca="false">INDEX(DailyBTC!$B:$B,$L1021)</f>
        <v>41606.8535330216</v>
      </c>
      <c r="P1021" s="8" t="n">
        <f aca="false">INDEX(DailyETH!$B:$B,$L1021)</f>
        <v>2490.05942811222</v>
      </c>
      <c r="Q1021" s="9" t="n">
        <f aca="false">LN(M1021/M1020)</f>
        <v>0.00250397088767573</v>
      </c>
      <c r="R1021" s="9" t="n">
        <f aca="false">LN(N1021/N1020)</f>
        <v>0.00370179240052411</v>
      </c>
      <c r="S1021" s="9" t="n">
        <f aca="false">LN(O1021/O1020)</f>
        <v>0.00832516144233999</v>
      </c>
      <c r="T1021" s="9" t="n">
        <f aca="false">LN(P1021/P1020)</f>
        <v>0.00941277928952849</v>
      </c>
      <c r="U1021" s="9" t="n">
        <f aca="false">M1021/M1020-1</f>
        <v>0.0025071084410131</v>
      </c>
      <c r="V1021" s="9" t="n">
        <f aca="false">O1021/O1020-1</f>
        <v>0.00835991196649522</v>
      </c>
    </row>
    <row r="1022" customFormat="false" ht="15" hidden="false" customHeight="false" outlineLevel="0" collapsed="false">
      <c r="A1022" s="5" t="n">
        <v>45313</v>
      </c>
      <c r="B1022" s="6" t="n">
        <v>4850.43</v>
      </c>
      <c r="C1022" s="9" t="n">
        <f aca="false">B1022/B1021-1</f>
        <v>0.00219430101594886</v>
      </c>
      <c r="D1022" s="9" t="n">
        <f aca="false">LN(B1022/B1021)</f>
        <v>0.00219189705351041</v>
      </c>
      <c r="E1022" s="9" t="n">
        <f aca="false">B1022/B1017-1</f>
        <v>0.013921899398599</v>
      </c>
      <c r="F1022" s="9" t="n">
        <f aca="false">B1022/B1001-1</f>
        <v>0.0172092350216113</v>
      </c>
      <c r="G1022" s="0" t="n">
        <f aca="false">MAX(G1021,B1022)</f>
        <v>4850.43</v>
      </c>
      <c r="H1022" s="9" t="n">
        <f aca="false">B1022/G1022-1</f>
        <v>0</v>
      </c>
      <c r="I1022" s="0" t="n">
        <f aca="false">IF(AND($A1022&gt;=CrashTest!$B$3,$A1022&lt;=CrashTest!$C$3),1,IF(AND($A1022&gt;=CrashTest!$B$4,$A1022&lt;=CrashTest!$C$4),2,IF(AND($A1022&gt;=CrashTest!$B$5,$A1022&lt;=CrashTest!$C$5),3,IF(AND($A1022&gt;=CrashTest!$B$6,$A1022&lt;=CrashTest!$C$6),4,IF(AND($A1022&gt;=CrashTest!$B$7,$A1022&lt;=CrashTest!$C$7),5,0)))))</f>
        <v>0</v>
      </c>
      <c r="J1022" s="0" t="str">
        <f aca="false">IF(I1022=0,"",IF(I1021=I1022,MAX(J1021,B1022),B1022))</f>
        <v/>
      </c>
      <c r="K1022" s="9" t="str">
        <f aca="false">IF(I1022=0,"",B1022/J1022-1)</f>
        <v/>
      </c>
      <c r="L1022" s="0" t="n">
        <f aca="false">MATCH($A1022,DailyBTC!$A:$A,0)</f>
        <v>1485</v>
      </c>
      <c r="M1022" s="8" t="n">
        <f aca="false">INDEX(DailyBTC!$F:$F,$L1022)</f>
        <v>5623.84447803492</v>
      </c>
      <c r="N1022" s="8" t="n">
        <f aca="false">INDEX(DailyETH!$F:$F,$L1022)</f>
        <v>244.793690927044</v>
      </c>
      <c r="O1022" s="8" t="n">
        <f aca="false">INDEX(DailyBTC!$B:$B,$L1022)</f>
        <v>39577.0998603156</v>
      </c>
      <c r="P1022" s="8" t="n">
        <f aca="false">INDEX(DailyETH!$B:$B,$L1022)</f>
        <v>2312.20573436587</v>
      </c>
      <c r="Q1022" s="9" t="n">
        <f aca="false">LN(M1022/M1021)</f>
        <v>-0.0114460673403394</v>
      </c>
      <c r="R1022" s="9" t="n">
        <f aca="false">LN(N1022/N1021)</f>
        <v>-0.0236174685368936</v>
      </c>
      <c r="S1022" s="9" t="n">
        <f aca="false">LN(O1022/O1021)</f>
        <v>-0.0500142374549111</v>
      </c>
      <c r="T1022" s="9" t="n">
        <f aca="false">LN(P1022/P1021)</f>
        <v>-0.0741046446000193</v>
      </c>
      <c r="U1022" s="9" t="n">
        <f aca="false">M1022/M1021-1</f>
        <v>-0.0113808103275846</v>
      </c>
      <c r="V1022" s="9" t="n">
        <f aca="false">O1022/O1021-1</f>
        <v>-0.0487841184889184</v>
      </c>
    </row>
    <row r="1023" customFormat="false" ht="15" hidden="false" customHeight="false" outlineLevel="0" collapsed="false">
      <c r="A1023" s="5" t="n">
        <v>45314</v>
      </c>
      <c r="B1023" s="6" t="n">
        <v>4864.6</v>
      </c>
      <c r="C1023" s="9" t="n">
        <f aca="false">B1023/B1022-1</f>
        <v>0.002921390474659</v>
      </c>
      <c r="D1023" s="9" t="n">
        <f aca="false">LN(B1023/B1022)</f>
        <v>0.00291713150622995</v>
      </c>
      <c r="E1023" s="9" t="n">
        <f aca="false">B1023/B1018-1</f>
        <v>0.0206924913658892</v>
      </c>
      <c r="F1023" s="9" t="n">
        <f aca="false">B1023/B1002-1</f>
        <v>0.0353847627358541</v>
      </c>
      <c r="G1023" s="0" t="n">
        <f aca="false">MAX(G1022,B1023)</f>
        <v>4864.6</v>
      </c>
      <c r="H1023" s="9" t="n">
        <f aca="false">B1023/G1023-1</f>
        <v>0</v>
      </c>
      <c r="I1023" s="0" t="n">
        <f aca="false">IF(AND($A1023&gt;=CrashTest!$B$3,$A1023&lt;=CrashTest!$C$3),1,IF(AND($A1023&gt;=CrashTest!$B$4,$A1023&lt;=CrashTest!$C$4),2,IF(AND($A1023&gt;=CrashTest!$B$5,$A1023&lt;=CrashTest!$C$5),3,IF(AND($A1023&gt;=CrashTest!$B$6,$A1023&lt;=CrashTest!$C$6),4,IF(AND($A1023&gt;=CrashTest!$B$7,$A1023&lt;=CrashTest!$C$7),5,0)))))</f>
        <v>0</v>
      </c>
      <c r="J1023" s="0" t="str">
        <f aca="false">IF(I1023=0,"",IF(I1022=I1023,MAX(J1022,B1023),B1023))</f>
        <v/>
      </c>
      <c r="K1023" s="9" t="str">
        <f aca="false">IF(I1023=0,"",B1023/J1023-1)</f>
        <v/>
      </c>
      <c r="L1023" s="0" t="n">
        <f aca="false">MATCH($A1023,DailyBTC!$A:$A,0)</f>
        <v>1486</v>
      </c>
      <c r="M1023" s="8" t="n">
        <f aca="false">INDEX(DailyBTC!$F:$F,$L1023)</f>
        <v>5583.83995440755</v>
      </c>
      <c r="N1023" s="8" t="n">
        <f aca="false">INDEX(DailyETH!$F:$F,$L1023)</f>
        <v>241.996293324299</v>
      </c>
      <c r="O1023" s="8" t="n">
        <f aca="false">INDEX(DailyBTC!$B:$B,$L1023)</f>
        <v>39737.3143617767</v>
      </c>
      <c r="P1023" s="8" t="n">
        <f aca="false">INDEX(DailyETH!$B:$B,$L1023)</f>
        <v>2238.99027849211</v>
      </c>
      <c r="Q1023" s="9" t="n">
        <f aca="false">LN(M1023/M1022)</f>
        <v>-0.00713879727116297</v>
      </c>
      <c r="R1023" s="9" t="n">
        <f aca="false">LN(N1023/N1022)</f>
        <v>-0.0114933687515712</v>
      </c>
      <c r="S1023" s="9" t="n">
        <f aca="false">LN(O1023/O1022)</f>
        <v>0.00403998998024292</v>
      </c>
      <c r="T1023" s="9" t="n">
        <f aca="false">LN(P1023/P1022)</f>
        <v>-0.0321769365935611</v>
      </c>
      <c r="U1023" s="9" t="n">
        <f aca="false">M1023/M1022-1</f>
        <v>-0.00711337658493438</v>
      </c>
      <c r="V1023" s="9" t="n">
        <f aca="false">O1023/O1022-1</f>
        <v>0.00404816174066736</v>
      </c>
    </row>
    <row r="1024" customFormat="false" ht="15" hidden="false" customHeight="false" outlineLevel="0" collapsed="false">
      <c r="A1024" s="5" t="n">
        <v>45315</v>
      </c>
      <c r="B1024" s="6" t="n">
        <v>4868.55</v>
      </c>
      <c r="C1024" s="9" t="n">
        <f aca="false">B1024/B1023-1</f>
        <v>0.00081198865271559</v>
      </c>
      <c r="D1024" s="9" t="n">
        <f aca="false">LN(B1024/B1023)</f>
        <v>0.000811659168275874</v>
      </c>
      <c r="E1024" s="9" t="n">
        <f aca="false">B1024/B1019-1</f>
        <v>0.027291468409292</v>
      </c>
      <c r="F1024" s="9" t="n">
        <f aca="false">B1024/B1003-1</f>
        <v>0.0256596618739138</v>
      </c>
      <c r="G1024" s="0" t="n">
        <f aca="false">MAX(G1023,B1024)</f>
        <v>4868.55</v>
      </c>
      <c r="H1024" s="9" t="n">
        <f aca="false">B1024/G1024-1</f>
        <v>0</v>
      </c>
      <c r="I1024" s="0" t="n">
        <f aca="false">IF(AND($A1024&gt;=CrashTest!$B$3,$A1024&lt;=CrashTest!$C$3),1,IF(AND($A1024&gt;=CrashTest!$B$4,$A1024&lt;=CrashTest!$C$4),2,IF(AND($A1024&gt;=CrashTest!$B$5,$A1024&lt;=CrashTest!$C$5),3,IF(AND($A1024&gt;=CrashTest!$B$6,$A1024&lt;=CrashTest!$C$6),4,IF(AND($A1024&gt;=CrashTest!$B$7,$A1024&lt;=CrashTest!$C$7),5,0)))))</f>
        <v>0</v>
      </c>
      <c r="J1024" s="0" t="str">
        <f aca="false">IF(I1024=0,"",IF(I1023=I1024,MAX(J1023,B1024),B1024))</f>
        <v/>
      </c>
      <c r="K1024" s="9" t="str">
        <f aca="false">IF(I1024=0,"",B1024/J1024-1)</f>
        <v/>
      </c>
      <c r="L1024" s="0" t="n">
        <f aca="false">MATCH($A1024,DailyBTC!$A:$A,0)</f>
        <v>1487</v>
      </c>
      <c r="M1024" s="8" t="n">
        <f aca="false">INDEX(DailyBTC!$F:$F,$L1024)</f>
        <v>5620.8513989684</v>
      </c>
      <c r="N1024" s="8" t="n">
        <f aca="false">INDEX(DailyETH!$F:$F,$L1024)</f>
        <v>241.727852530408</v>
      </c>
      <c r="O1024" s="8" t="n">
        <f aca="false">INDEX(DailyBTC!$B:$B,$L1024)</f>
        <v>40101.8568980129</v>
      </c>
      <c r="P1024" s="8" t="n">
        <f aca="false">INDEX(DailyETH!$B:$B,$L1024)</f>
        <v>2233.65031472823</v>
      </c>
      <c r="Q1024" s="9" t="n">
        <f aca="false">LN(M1024/M1023)</f>
        <v>0.00660644332047458</v>
      </c>
      <c r="R1024" s="9" t="n">
        <f aca="false">LN(N1024/N1023)</f>
        <v>-0.0011098921720102</v>
      </c>
      <c r="S1024" s="9" t="n">
        <f aca="false">LN(O1024/O1023)</f>
        <v>0.00913198531104968</v>
      </c>
      <c r="T1024" s="9" t="n">
        <f aca="false">LN(P1024/P1023)</f>
        <v>-0.00238783608467917</v>
      </c>
      <c r="U1024" s="9" t="n">
        <f aca="false">M1024/M1023-1</f>
        <v>0.00662831400309605</v>
      </c>
      <c r="V1024" s="9" t="n">
        <f aca="false">O1024/O1023-1</f>
        <v>0.00917380910338661</v>
      </c>
    </row>
    <row r="1025" customFormat="false" ht="15" hidden="false" customHeight="false" outlineLevel="0" collapsed="false">
      <c r="A1025" s="5" t="n">
        <v>45316</v>
      </c>
      <c r="B1025" s="6" t="n">
        <v>4894.16</v>
      </c>
      <c r="C1025" s="9" t="n">
        <f aca="false">B1025/B1024-1</f>
        <v>0.00526029310575016</v>
      </c>
      <c r="D1025" s="9" t="n">
        <f aca="false">LN(B1025/B1024)</f>
        <v>0.0052465060919916</v>
      </c>
      <c r="E1025" s="9" t="n">
        <f aca="false">B1025/B1020-1</f>
        <v>0.0236815354302711</v>
      </c>
      <c r="F1025" s="9" t="n">
        <f aca="false">B1025/B1004-1</f>
        <v>0.0293461320859878</v>
      </c>
      <c r="G1025" s="0" t="n">
        <f aca="false">MAX(G1024,B1025)</f>
        <v>4894.16</v>
      </c>
      <c r="H1025" s="9" t="n">
        <f aca="false">B1025/G1025-1</f>
        <v>0</v>
      </c>
      <c r="I1025" s="0" t="n">
        <f aca="false">IF(AND($A1025&gt;=CrashTest!$B$3,$A1025&lt;=CrashTest!$C$3),1,IF(AND($A1025&gt;=CrashTest!$B$4,$A1025&lt;=CrashTest!$C$4),2,IF(AND($A1025&gt;=CrashTest!$B$5,$A1025&lt;=CrashTest!$C$5),3,IF(AND($A1025&gt;=CrashTest!$B$6,$A1025&lt;=CrashTest!$C$6),4,IF(AND($A1025&gt;=CrashTest!$B$7,$A1025&lt;=CrashTest!$C$7),5,0)))))</f>
        <v>0</v>
      </c>
      <c r="J1025" s="0" t="str">
        <f aca="false">IF(I1025=0,"",IF(I1024=I1025,MAX(J1024,B1025),B1025))</f>
        <v/>
      </c>
      <c r="K1025" s="9" t="str">
        <f aca="false">IF(I1025=0,"",B1025/J1025-1)</f>
        <v/>
      </c>
      <c r="L1025" s="0" t="n">
        <f aca="false">MATCH($A1025,DailyBTC!$A:$A,0)</f>
        <v>1488</v>
      </c>
      <c r="M1025" s="8" t="n">
        <f aca="false">INDEX(DailyBTC!$F:$F,$L1025)</f>
        <v>5592.42604966013</v>
      </c>
      <c r="N1025" s="8" t="n">
        <f aca="false">INDEX(DailyETH!$F:$F,$L1025)</f>
        <v>240.966302496144</v>
      </c>
      <c r="O1025" s="8" t="n">
        <f aca="false">INDEX(DailyBTC!$B:$B,$L1025)</f>
        <v>39917.6611461134</v>
      </c>
      <c r="P1025" s="8" t="n">
        <f aca="false">INDEX(DailyETH!$B:$B,$L1025)</f>
        <v>2218.09818790181</v>
      </c>
      <c r="Q1025" s="9" t="n">
        <f aca="false">LN(M1025/M1024)</f>
        <v>-0.00506995574249124</v>
      </c>
      <c r="R1025" s="9" t="n">
        <f aca="false">LN(N1025/N1024)</f>
        <v>-0.0031554169786698</v>
      </c>
      <c r="S1025" s="9" t="n">
        <f aca="false">LN(O1025/O1024)</f>
        <v>-0.00460377872134039</v>
      </c>
      <c r="T1025" s="9" t="n">
        <f aca="false">LN(P1025/P1024)</f>
        <v>-0.00698700301065884</v>
      </c>
      <c r="U1025" s="9" t="n">
        <f aca="false">M1025/M1024-1</f>
        <v>-0.00505712520944546</v>
      </c>
      <c r="V1025" s="9" t="n">
        <f aca="false">O1025/O1024-1</f>
        <v>-0.00459319757606103</v>
      </c>
    </row>
    <row r="1026" customFormat="false" ht="15" hidden="false" customHeight="false" outlineLevel="0" collapsed="false">
      <c r="A1026" s="5" t="n">
        <v>45317</v>
      </c>
      <c r="B1026" s="6" t="n">
        <v>4890.97</v>
      </c>
      <c r="C1026" s="9" t="n">
        <f aca="false">B1026/B1025-1</f>
        <v>-0.00065179724406228</v>
      </c>
      <c r="D1026" s="9" t="n">
        <f aca="false">LN(B1026/B1025)</f>
        <v>-0.000652009756234213</v>
      </c>
      <c r="E1026" s="9" t="n">
        <f aca="false">B1026/B1021-1</f>
        <v>0.0105706628979236</v>
      </c>
      <c r="F1026" s="9" t="n">
        <f aca="false">B1026/B1005-1</f>
        <v>0.0243405413896016</v>
      </c>
      <c r="G1026" s="0" t="n">
        <f aca="false">MAX(G1025,B1026)</f>
        <v>4894.16</v>
      </c>
      <c r="H1026" s="9" t="n">
        <f aca="false">B1026/G1026-1</f>
        <v>-0.00065179724406228</v>
      </c>
      <c r="I1026" s="0" t="n">
        <f aca="false">IF(AND($A1026&gt;=CrashTest!$B$3,$A1026&lt;=CrashTest!$C$3),1,IF(AND($A1026&gt;=CrashTest!$B$4,$A1026&lt;=CrashTest!$C$4),2,IF(AND($A1026&gt;=CrashTest!$B$5,$A1026&lt;=CrashTest!$C$5),3,IF(AND($A1026&gt;=CrashTest!$B$6,$A1026&lt;=CrashTest!$C$6),4,IF(AND($A1026&gt;=CrashTest!$B$7,$A1026&lt;=CrashTest!$C$7),5,0)))))</f>
        <v>0</v>
      </c>
      <c r="J1026" s="0" t="str">
        <f aca="false">IF(I1026=0,"",IF(I1025=I1026,MAX(J1025,B1026),B1026))</f>
        <v/>
      </c>
      <c r="K1026" s="9" t="str">
        <f aca="false">IF(I1026=0,"",B1026/J1026-1)</f>
        <v/>
      </c>
      <c r="L1026" s="0" t="n">
        <f aca="false">MATCH($A1026,DailyBTC!$A:$A,0)</f>
        <v>1489</v>
      </c>
      <c r="M1026" s="8" t="n">
        <f aca="false">INDEX(DailyBTC!$F:$F,$L1026)</f>
        <v>5665.73814364022</v>
      </c>
      <c r="N1026" s="8" t="n">
        <f aca="false">INDEX(DailyETH!$F:$F,$L1026)</f>
        <v>242.495616498106</v>
      </c>
      <c r="O1026" s="8" t="n">
        <f aca="false">INDEX(DailyBTC!$B:$B,$L1026)</f>
        <v>41860.7310458796</v>
      </c>
      <c r="P1026" s="8" t="n">
        <f aca="false">INDEX(DailyETH!$B:$B,$L1026)</f>
        <v>2266.88314348334</v>
      </c>
      <c r="Q1026" s="9" t="n">
        <f aca="false">LN(M1026/M1025)</f>
        <v>0.0130239937900718</v>
      </c>
      <c r="R1026" s="9" t="n">
        <f aca="false">LN(N1026/N1025)</f>
        <v>0.00632653387072832</v>
      </c>
      <c r="S1026" s="9" t="n">
        <f aca="false">LN(O1026/O1025)</f>
        <v>0.0475293197305191</v>
      </c>
      <c r="T1026" s="9" t="n">
        <f aca="false">LN(P1026/P1025)</f>
        <v>0.0217556668170059</v>
      </c>
      <c r="U1026" s="9" t="n">
        <f aca="false">M1026/M1025-1</f>
        <v>0.0131091753970614</v>
      </c>
      <c r="V1026" s="9" t="n">
        <f aca="false">O1026/O1025-1</f>
        <v>0.0486769475960489</v>
      </c>
    </row>
    <row r="1027" customFormat="false" ht="15" hidden="false" customHeight="false" outlineLevel="0" collapsed="false">
      <c r="A1027" s="5" t="n">
        <v>45320</v>
      </c>
      <c r="B1027" s="6" t="n">
        <v>4927.93</v>
      </c>
      <c r="C1027" s="9" t="n">
        <f aca="false">B1027/B1026-1</f>
        <v>0.00755678321478159</v>
      </c>
      <c r="D1027" s="9" t="n">
        <f aca="false">LN(B1027/B1026)</f>
        <v>0.00752837376145654</v>
      </c>
      <c r="E1027" s="9" t="n">
        <f aca="false">B1027/B1022-1</f>
        <v>0.0159779648402307</v>
      </c>
      <c r="F1027" s="9" t="n">
        <f aca="false">B1027/B1006-1</f>
        <v>0.0306070378410483</v>
      </c>
      <c r="G1027" s="0" t="n">
        <f aca="false">MAX(G1026,B1027)</f>
        <v>4927.93</v>
      </c>
      <c r="H1027" s="9" t="n">
        <f aca="false">B1027/G1027-1</f>
        <v>0</v>
      </c>
      <c r="I1027" s="0" t="n">
        <f aca="false">IF(AND($A1027&gt;=CrashTest!$B$3,$A1027&lt;=CrashTest!$C$3),1,IF(AND($A1027&gt;=CrashTest!$B$4,$A1027&lt;=CrashTest!$C$4),2,IF(AND($A1027&gt;=CrashTest!$B$5,$A1027&lt;=CrashTest!$C$5),3,IF(AND($A1027&gt;=CrashTest!$B$6,$A1027&lt;=CrashTest!$C$6),4,IF(AND($A1027&gt;=CrashTest!$B$7,$A1027&lt;=CrashTest!$C$7),5,0)))))</f>
        <v>0</v>
      </c>
      <c r="J1027" s="0" t="str">
        <f aca="false">IF(I1027=0,"",IF(I1026=I1027,MAX(J1026,B1027),B1027))</f>
        <v/>
      </c>
      <c r="K1027" s="9" t="str">
        <f aca="false">IF(I1027=0,"",B1027/J1027-1)</f>
        <v/>
      </c>
      <c r="L1027" s="0" t="n">
        <f aca="false">MATCH($A1027,DailyBTC!$A:$A,0)</f>
        <v>1492</v>
      </c>
      <c r="M1027" s="8" t="n">
        <f aca="false">INDEX(DailyBTC!$F:$F,$L1027)</f>
        <v>5669.24266147608</v>
      </c>
      <c r="N1027" s="8" t="n">
        <f aca="false">INDEX(DailyETH!$F:$F,$L1027)</f>
        <v>243.873401469656</v>
      </c>
      <c r="O1027" s="8" t="n">
        <f aca="false">INDEX(DailyBTC!$B:$B,$L1027)</f>
        <v>43218.3470821157</v>
      </c>
      <c r="P1027" s="8" t="n">
        <f aca="false">INDEX(DailyETH!$B:$B,$L1027)</f>
        <v>2314.929449737</v>
      </c>
      <c r="Q1027" s="9" t="n">
        <f aca="false">LN(M1027/M1026)</f>
        <v>0.00061835445648999</v>
      </c>
      <c r="R1027" s="9" t="n">
        <f aca="false">LN(N1027/N1026)</f>
        <v>0.00566561029228613</v>
      </c>
      <c r="S1027" s="9" t="n">
        <f aca="false">LN(O1027/O1026)</f>
        <v>0.0319169251318384</v>
      </c>
      <c r="T1027" s="9" t="n">
        <f aca="false">LN(P1027/P1026)</f>
        <v>0.0209733883665898</v>
      </c>
      <c r="U1027" s="9" t="n">
        <f aca="false">M1027/M1026-1</f>
        <v>0.000618545677018911</v>
      </c>
      <c r="V1027" s="9" t="n">
        <f aca="false">O1027/O1026-1</f>
        <v>0.0324317326123176</v>
      </c>
    </row>
    <row r="1028" customFormat="false" ht="15" hidden="false" customHeight="false" outlineLevel="0" collapsed="false">
      <c r="A1028" s="5" t="n">
        <v>45321</v>
      </c>
      <c r="B1028" s="6" t="n">
        <v>4924.97</v>
      </c>
      <c r="C1028" s="9" t="n">
        <f aca="false">B1028/B1027-1</f>
        <v>-0.000600657882721567</v>
      </c>
      <c r="D1028" s="9" t="n">
        <f aca="false">LN(B1028/B1027)</f>
        <v>-0.00060083834993726</v>
      </c>
      <c r="E1028" s="9" t="n">
        <f aca="false">B1028/B1023-1</f>
        <v>0.0124100645479588</v>
      </c>
      <c r="F1028" s="9" t="n">
        <f aca="false">B1028/B1007-1</f>
        <v>0.0296068654813049</v>
      </c>
      <c r="G1028" s="0" t="n">
        <f aca="false">MAX(G1027,B1028)</f>
        <v>4927.93</v>
      </c>
      <c r="H1028" s="9" t="n">
        <f aca="false">B1028/G1028-1</f>
        <v>-0.000600657882721567</v>
      </c>
      <c r="I1028" s="0" t="n">
        <f aca="false">IF(AND($A1028&gt;=CrashTest!$B$3,$A1028&lt;=CrashTest!$C$3),1,IF(AND($A1028&gt;=CrashTest!$B$4,$A1028&lt;=CrashTest!$C$4),2,IF(AND($A1028&gt;=CrashTest!$B$5,$A1028&lt;=CrashTest!$C$5),3,IF(AND($A1028&gt;=CrashTest!$B$6,$A1028&lt;=CrashTest!$C$6),4,IF(AND($A1028&gt;=CrashTest!$B$7,$A1028&lt;=CrashTest!$C$7),5,0)))))</f>
        <v>0</v>
      </c>
      <c r="J1028" s="0" t="str">
        <f aca="false">IF(I1028=0,"",IF(I1027=I1028,MAX(J1027,B1028),B1028))</f>
        <v/>
      </c>
      <c r="K1028" s="9" t="str">
        <f aca="false">IF(I1028=0,"",B1028/J1028-1)</f>
        <v/>
      </c>
      <c r="L1028" s="0" t="n">
        <f aca="false">MATCH($A1028,DailyBTC!$A:$A,0)</f>
        <v>1493</v>
      </c>
      <c r="M1028" s="8" t="n">
        <f aca="false">INDEX(DailyBTC!$F:$F,$L1028)</f>
        <v>5665.97069252247</v>
      </c>
      <c r="N1028" s="8" t="n">
        <f aca="false">INDEX(DailyETH!$F:$F,$L1028)</f>
        <v>246.944406980776</v>
      </c>
      <c r="O1028" s="8" t="n">
        <f aca="false">INDEX(DailyBTC!$B:$B,$L1028)</f>
        <v>42950.0541277031</v>
      </c>
      <c r="P1028" s="8" t="n">
        <f aca="false">INDEX(DailyETH!$B:$B,$L1028)</f>
        <v>2348.3221987142</v>
      </c>
      <c r="Q1028" s="9" t="n">
        <f aca="false">LN(M1028/M1027)</f>
        <v>-0.000577310535286491</v>
      </c>
      <c r="R1028" s="9" t="n">
        <f aca="false">LN(N1028/N1027)</f>
        <v>0.0125139941329599</v>
      </c>
      <c r="S1028" s="9" t="n">
        <f aca="false">LN(O1028/O1027)</f>
        <v>-0.00622719738636321</v>
      </c>
      <c r="T1028" s="9" t="n">
        <f aca="false">LN(P1028/P1027)</f>
        <v>0.0143219033745037</v>
      </c>
      <c r="U1028" s="9" t="n">
        <f aca="false">M1028/M1027-1</f>
        <v>-0.00057714392362318</v>
      </c>
      <c r="V1028" s="9" t="n">
        <f aca="false">O1028/O1027-1</f>
        <v>-0.0062078485765048</v>
      </c>
    </row>
    <row r="1029" customFormat="false" ht="15" hidden="false" customHeight="false" outlineLevel="0" collapsed="false">
      <c r="A1029" s="5" t="n">
        <v>45322</v>
      </c>
      <c r="B1029" s="6" t="n">
        <v>4845.65</v>
      </c>
      <c r="C1029" s="9" t="n">
        <f aca="false">B1029/B1028-1</f>
        <v>-0.0161056818620217</v>
      </c>
      <c r="D1029" s="9" t="n">
        <f aca="false">LN(B1029/B1028)</f>
        <v>-0.0162367879639874</v>
      </c>
      <c r="E1029" s="9" t="n">
        <f aca="false">B1029/B1024-1</f>
        <v>-0.00470365920037807</v>
      </c>
      <c r="F1029" s="9" t="n">
        <f aca="false">B1029/B1008-1</f>
        <v>0.0158957447120756</v>
      </c>
      <c r="G1029" s="0" t="n">
        <f aca="false">MAX(G1028,B1029)</f>
        <v>4927.93</v>
      </c>
      <c r="H1029" s="9" t="n">
        <f aca="false">B1029/G1029-1</f>
        <v>-0.0166966657399762</v>
      </c>
      <c r="I1029" s="0" t="n">
        <f aca="false">IF(AND($A1029&gt;=CrashTest!$B$3,$A1029&lt;=CrashTest!$C$3),1,IF(AND($A1029&gt;=CrashTest!$B$4,$A1029&lt;=CrashTest!$C$4),2,IF(AND($A1029&gt;=CrashTest!$B$5,$A1029&lt;=CrashTest!$C$5),3,IF(AND($A1029&gt;=CrashTest!$B$6,$A1029&lt;=CrashTest!$C$6),4,IF(AND($A1029&gt;=CrashTest!$B$7,$A1029&lt;=CrashTest!$C$7),5,0)))))</f>
        <v>0</v>
      </c>
      <c r="J1029" s="0" t="str">
        <f aca="false">IF(I1029=0,"",IF(I1028=I1029,MAX(J1028,B1029),B1029))</f>
        <v/>
      </c>
      <c r="K1029" s="9" t="str">
        <f aca="false">IF(I1029=0,"",B1029/J1029-1)</f>
        <v/>
      </c>
      <c r="L1029" s="0" t="n">
        <f aca="false">MATCH($A1029,DailyBTC!$A:$A,0)</f>
        <v>1494</v>
      </c>
      <c r="M1029" s="8" t="n">
        <f aca="false">INDEX(DailyBTC!$F:$F,$L1029)</f>
        <v>5657.27714912232</v>
      </c>
      <c r="N1029" s="8" t="n">
        <f aca="false">INDEX(DailyETH!$F:$F,$L1029)</f>
        <v>243.052535712174</v>
      </c>
      <c r="O1029" s="8" t="n">
        <f aca="false">INDEX(DailyBTC!$B:$B,$L1029)</f>
        <v>42589.4708059614</v>
      </c>
      <c r="P1029" s="8" t="n">
        <f aca="false">INDEX(DailyETH!$B:$B,$L1029)</f>
        <v>2284.19509848042</v>
      </c>
      <c r="Q1029" s="9" t="n">
        <f aca="false">LN(M1029/M1028)</f>
        <v>-0.00153552147403076</v>
      </c>
      <c r="R1029" s="9" t="n">
        <f aca="false">LN(N1029/N1028)</f>
        <v>-0.0158856220230546</v>
      </c>
      <c r="S1029" s="9" t="n">
        <f aca="false">LN(O1029/O1028)</f>
        <v>-0.0084308501327543</v>
      </c>
      <c r="T1029" s="9" t="n">
        <f aca="false">LN(P1029/P1028)</f>
        <v>-0.0276874073770923</v>
      </c>
      <c r="U1029" s="9" t="n">
        <f aca="false">M1029/M1028-1</f>
        <v>-0.00153434316411605</v>
      </c>
      <c r="V1029" s="9" t="n">
        <f aca="false">O1029/O1028-1</f>
        <v>-0.0083954101820124</v>
      </c>
    </row>
    <row r="1030" customFormat="false" ht="15" hidden="false" customHeight="false" outlineLevel="0" collapsed="false">
      <c r="A1030" s="5" t="n">
        <v>45323</v>
      </c>
      <c r="B1030" s="6" t="n">
        <v>4906.19</v>
      </c>
      <c r="C1030" s="9" t="n">
        <f aca="false">B1030/B1029-1</f>
        <v>0.0124936798984656</v>
      </c>
      <c r="D1030" s="9" t="n">
        <f aca="false">LN(B1030/B1029)</f>
        <v>0.0124162779034858</v>
      </c>
      <c r="E1030" s="9" t="n">
        <f aca="false">B1030/B1025-1</f>
        <v>0.00245803161318792</v>
      </c>
      <c r="F1030" s="9" t="n">
        <f aca="false">B1030/B1009-1</f>
        <v>0.0344435706107955</v>
      </c>
      <c r="G1030" s="0" t="n">
        <f aca="false">MAX(G1029,B1030)</f>
        <v>4927.93</v>
      </c>
      <c r="H1030" s="9" t="n">
        <f aca="false">B1030/G1030-1</f>
        <v>-0.00441158863863744</v>
      </c>
      <c r="I1030" s="0" t="n">
        <f aca="false">IF(AND($A1030&gt;=CrashTest!$B$3,$A1030&lt;=CrashTest!$C$3),1,IF(AND($A1030&gt;=CrashTest!$B$4,$A1030&lt;=CrashTest!$C$4),2,IF(AND($A1030&gt;=CrashTest!$B$5,$A1030&lt;=CrashTest!$C$5),3,IF(AND($A1030&gt;=CrashTest!$B$6,$A1030&lt;=CrashTest!$C$6),4,IF(AND($A1030&gt;=CrashTest!$B$7,$A1030&lt;=CrashTest!$C$7),5,0)))))</f>
        <v>0</v>
      </c>
      <c r="J1030" s="0" t="str">
        <f aca="false">IF(I1030=0,"",IF(I1029=I1030,MAX(J1029,B1030),B1030))</f>
        <v/>
      </c>
      <c r="K1030" s="9" t="str">
        <f aca="false">IF(I1030=0,"",B1030/J1030-1)</f>
        <v/>
      </c>
      <c r="L1030" s="0" t="n">
        <f aca="false">MATCH($A1030,DailyBTC!$A:$A,0)</f>
        <v>1495</v>
      </c>
      <c r="M1030" s="8" t="n">
        <f aca="false">INDEX(DailyBTC!$F:$F,$L1030)</f>
        <v>5643.43637821149</v>
      </c>
      <c r="N1030" s="8" t="n">
        <f aca="false">INDEX(DailyETH!$F:$F,$L1030)</f>
        <v>242.704021600061</v>
      </c>
      <c r="O1030" s="8" t="n">
        <f aca="false">INDEX(DailyBTC!$B:$B,$L1030)</f>
        <v>43020.3596548802</v>
      </c>
      <c r="P1030" s="8" t="n">
        <f aca="false">INDEX(DailyETH!$B:$B,$L1030)</f>
        <v>2300.17150613676</v>
      </c>
      <c r="Q1030" s="9" t="n">
        <f aca="false">LN(M1030/M1029)</f>
        <v>-0.00244954051759992</v>
      </c>
      <c r="R1030" s="9" t="n">
        <f aca="false">LN(N1030/N1029)</f>
        <v>-0.0014349334730231</v>
      </c>
      <c r="S1030" s="9" t="n">
        <f aca="false">LN(O1030/O1029)</f>
        <v>0.0100664254372492</v>
      </c>
      <c r="T1030" s="9" t="n">
        <f aca="false">LN(P1030/P1029)</f>
        <v>0.006969980244971</v>
      </c>
      <c r="U1030" s="9" t="n">
        <f aca="false">M1030/M1029-1</f>
        <v>-0.00244654284136892</v>
      </c>
      <c r="V1030" s="9" t="n">
        <f aca="false">O1030/O1029-1</f>
        <v>0.0101172623365513</v>
      </c>
    </row>
    <row r="1031" customFormat="false" ht="15" hidden="false" customHeight="false" outlineLevel="0" collapsed="false">
      <c r="A1031" s="5" t="n">
        <v>45324</v>
      </c>
      <c r="B1031" s="6" t="n">
        <v>4958.61</v>
      </c>
      <c r="C1031" s="9" t="n">
        <f aca="false">B1031/B1030-1</f>
        <v>0.0106844618736739</v>
      </c>
      <c r="D1031" s="9" t="n">
        <f aca="false">LN(B1031/B1030)</f>
        <v>0.0106277863518032</v>
      </c>
      <c r="E1031" s="9" t="n">
        <f aca="false">B1031/B1026-1</f>
        <v>0.0138295675499951</v>
      </c>
      <c r="F1031" s="9" t="n">
        <f aca="false">B1031/B1010-1</f>
        <v>0.0539447926696295</v>
      </c>
      <c r="G1031" s="0" t="n">
        <f aca="false">MAX(G1030,B1031)</f>
        <v>4958.61</v>
      </c>
      <c r="H1031" s="9" t="n">
        <f aca="false">B1031/G1031-1</f>
        <v>0</v>
      </c>
      <c r="I1031" s="0" t="n">
        <f aca="false">IF(AND($A1031&gt;=CrashTest!$B$3,$A1031&lt;=CrashTest!$C$3),1,IF(AND($A1031&gt;=CrashTest!$B$4,$A1031&lt;=CrashTest!$C$4),2,IF(AND($A1031&gt;=CrashTest!$B$5,$A1031&lt;=CrashTest!$C$5),3,IF(AND($A1031&gt;=CrashTest!$B$6,$A1031&lt;=CrashTest!$C$6),4,IF(AND($A1031&gt;=CrashTest!$B$7,$A1031&lt;=CrashTest!$C$7),5,0)))))</f>
        <v>0</v>
      </c>
      <c r="J1031" s="0" t="str">
        <f aca="false">IF(I1031=0,"",IF(I1030=I1031,MAX(J1030,B1031),B1031))</f>
        <v/>
      </c>
      <c r="K1031" s="9" t="str">
        <f aca="false">IF(I1031=0,"",B1031/J1031-1)</f>
        <v/>
      </c>
      <c r="L1031" s="0" t="n">
        <f aca="false">MATCH($A1031,DailyBTC!$A:$A,0)</f>
        <v>1496</v>
      </c>
      <c r="M1031" s="8" t="n">
        <f aca="false">INDEX(DailyBTC!$F:$F,$L1031)</f>
        <v>5641.80102459143</v>
      </c>
      <c r="N1031" s="8" t="n">
        <f aca="false">INDEX(DailyETH!$F:$F,$L1031)</f>
        <v>243.00927799693</v>
      </c>
      <c r="O1031" s="8" t="n">
        <f aca="false">INDEX(DailyBTC!$B:$B,$L1031)</f>
        <v>43155.3852030976</v>
      </c>
      <c r="P1031" s="8" t="n">
        <f aca="false">INDEX(DailyETH!$B:$B,$L1031)</f>
        <v>2306.20428988895</v>
      </c>
      <c r="Q1031" s="9" t="n">
        <f aca="false">LN(M1031/M1030)</f>
        <v>-0.000289821750866417</v>
      </c>
      <c r="R1031" s="9" t="n">
        <f aca="false">LN(N1031/N1030)</f>
        <v>0.00125694082213611</v>
      </c>
      <c r="S1031" s="9" t="n">
        <f aca="false">LN(O1031/O1030)</f>
        <v>0.00313372768494482</v>
      </c>
      <c r="T1031" s="9" t="n">
        <f aca="false">LN(P1031/P1030)</f>
        <v>0.0026193204673219</v>
      </c>
      <c r="U1031" s="9" t="n">
        <f aca="false">M1031/M1030-1</f>
        <v>-0.000289779756599828</v>
      </c>
      <c r="V1031" s="9" t="n">
        <f aca="false">O1031/O1030-1</f>
        <v>0.00313864294256505</v>
      </c>
    </row>
    <row r="1032" customFormat="false" ht="15" hidden="false" customHeight="false" outlineLevel="0" collapsed="false">
      <c r="A1032" s="5" t="n">
        <v>45327</v>
      </c>
      <c r="B1032" s="6" t="n">
        <v>4942.81</v>
      </c>
      <c r="C1032" s="9" t="n">
        <f aca="false">B1032/B1031-1</f>
        <v>-0.00318637682737688</v>
      </c>
      <c r="D1032" s="9" t="n">
        <f aca="false">LN(B1032/B1031)</f>
        <v>-0.00319146413561504</v>
      </c>
      <c r="E1032" s="9" t="n">
        <f aca="false">B1032/B1027-1</f>
        <v>0.00301952341043799</v>
      </c>
      <c r="F1032" s="9" t="n">
        <f aca="false">B1032/B1011-1</f>
        <v>0.0542007558630575</v>
      </c>
      <c r="G1032" s="0" t="n">
        <f aca="false">MAX(G1031,B1032)</f>
        <v>4958.61</v>
      </c>
      <c r="H1032" s="9" t="n">
        <f aca="false">B1032/G1032-1</f>
        <v>-0.00318637682737688</v>
      </c>
      <c r="I1032" s="0" t="n">
        <f aca="false">IF(AND($A1032&gt;=CrashTest!$B$3,$A1032&lt;=CrashTest!$C$3),1,IF(AND($A1032&gt;=CrashTest!$B$4,$A1032&lt;=CrashTest!$C$4),2,IF(AND($A1032&gt;=CrashTest!$B$5,$A1032&lt;=CrashTest!$C$5),3,IF(AND($A1032&gt;=CrashTest!$B$6,$A1032&lt;=CrashTest!$C$6),4,IF(AND($A1032&gt;=CrashTest!$B$7,$A1032&lt;=CrashTest!$C$7),5,0)))))</f>
        <v>0</v>
      </c>
      <c r="J1032" s="0" t="str">
        <f aca="false">IF(I1032=0,"",IF(I1031=I1032,MAX(J1031,B1032),B1032))</f>
        <v/>
      </c>
      <c r="K1032" s="9" t="str">
        <f aca="false">IF(I1032=0,"",B1032/J1032-1)</f>
        <v/>
      </c>
      <c r="L1032" s="0" t="n">
        <f aca="false">MATCH($A1032,DailyBTC!$A:$A,0)</f>
        <v>1499</v>
      </c>
      <c r="M1032" s="8" t="n">
        <f aca="false">INDEX(DailyBTC!$F:$F,$L1032)</f>
        <v>5579.73705471342</v>
      </c>
      <c r="N1032" s="8" t="n">
        <f aca="false">INDEX(DailyETH!$F:$F,$L1032)</f>
        <v>241.101258397092</v>
      </c>
      <c r="O1032" s="8" t="n">
        <f aca="false">INDEX(DailyBTC!$B:$B,$L1032)</f>
        <v>42619.2742738165</v>
      </c>
      <c r="P1032" s="8" t="n">
        <f aca="false">INDEX(DailyETH!$B:$B,$L1032)</f>
        <v>2296.7951823495</v>
      </c>
      <c r="Q1032" s="9" t="n">
        <f aca="false">LN(M1032/M1031)</f>
        <v>-0.0110616926644286</v>
      </c>
      <c r="R1032" s="9" t="n">
        <f aca="false">LN(N1032/N1031)</f>
        <v>-0.00788261909651894</v>
      </c>
      <c r="S1032" s="9" t="n">
        <f aca="false">LN(O1032/O1031)</f>
        <v>-0.0125006129742295</v>
      </c>
      <c r="T1032" s="9" t="n">
        <f aca="false">LN(P1032/P1031)</f>
        <v>-0.00408825623439101</v>
      </c>
      <c r="U1032" s="9" t="n">
        <f aca="false">M1032/M1031-1</f>
        <v>-0.0110007371063739</v>
      </c>
      <c r="V1032" s="9" t="n">
        <f aca="false">O1032/O1031-1</f>
        <v>-0.0124228048656744</v>
      </c>
    </row>
    <row r="1033" customFormat="false" ht="15" hidden="false" customHeight="false" outlineLevel="0" collapsed="false">
      <c r="A1033" s="5" t="n">
        <v>45328</v>
      </c>
      <c r="B1033" s="6" t="n">
        <v>4954.23</v>
      </c>
      <c r="C1033" s="9" t="n">
        <f aca="false">B1033/B1032-1</f>
        <v>0.00231042666013859</v>
      </c>
      <c r="D1033" s="9" t="n">
        <f aca="false">LN(B1033/B1032)</f>
        <v>0.00230776172842616</v>
      </c>
      <c r="E1033" s="9" t="n">
        <f aca="false">B1033/B1028-1</f>
        <v>0.00594115294103292</v>
      </c>
      <c r="F1033" s="9" t="n">
        <f aca="false">B1033/B1012-1</f>
        <v>0.0547108514787407</v>
      </c>
      <c r="G1033" s="0" t="n">
        <f aca="false">MAX(G1032,B1033)</f>
        <v>4958.61</v>
      </c>
      <c r="H1033" s="9" t="n">
        <f aca="false">B1033/G1033-1</f>
        <v>-0.000883312057209595</v>
      </c>
      <c r="I1033" s="0" t="n">
        <f aca="false">IF(AND($A1033&gt;=CrashTest!$B$3,$A1033&lt;=CrashTest!$C$3),1,IF(AND($A1033&gt;=CrashTest!$B$4,$A1033&lt;=CrashTest!$C$4),2,IF(AND($A1033&gt;=CrashTest!$B$5,$A1033&lt;=CrashTest!$C$5),3,IF(AND($A1033&gt;=CrashTest!$B$6,$A1033&lt;=CrashTest!$C$6),4,IF(AND($A1033&gt;=CrashTest!$B$7,$A1033&lt;=CrashTest!$C$7),5,0)))))</f>
        <v>0</v>
      </c>
      <c r="J1033" s="0" t="str">
        <f aca="false">IF(I1033=0,"",IF(I1032=I1033,MAX(J1032,B1033),B1033))</f>
        <v/>
      </c>
      <c r="K1033" s="9" t="str">
        <f aca="false">IF(I1033=0,"",B1033/J1033-1)</f>
        <v/>
      </c>
      <c r="L1033" s="0" t="n">
        <f aca="false">MATCH($A1033,DailyBTC!$A:$A,0)</f>
        <v>1500</v>
      </c>
      <c r="M1033" s="8" t="n">
        <f aca="false">INDEX(DailyBTC!$F:$F,$L1033)</f>
        <v>5589.42011150235</v>
      </c>
      <c r="N1033" s="8" t="n">
        <f aca="false">INDEX(DailyETH!$F:$F,$L1033)</f>
        <v>248.83412765638</v>
      </c>
      <c r="O1033" s="8" t="n">
        <f aca="false">INDEX(DailyBTC!$B:$B,$L1033)</f>
        <v>43102.7062632963</v>
      </c>
      <c r="P1033" s="8" t="n">
        <f aca="false">INDEX(DailyETH!$B:$B,$L1033)</f>
        <v>2374.23775832846</v>
      </c>
      <c r="Q1033" s="9" t="n">
        <f aca="false">LN(M1033/M1032)</f>
        <v>0.00173389255263192</v>
      </c>
      <c r="R1033" s="9" t="n">
        <f aca="false">LN(N1033/N1032)</f>
        <v>0.0315695159226333</v>
      </c>
      <c r="S1033" s="9" t="n">
        <f aca="false">LN(O1033/O1032)</f>
        <v>0.011279186776293</v>
      </c>
      <c r="T1033" s="9" t="n">
        <f aca="false">LN(P1033/P1032)</f>
        <v>0.0331616898378639</v>
      </c>
      <c r="U1033" s="9" t="n">
        <f aca="false">M1033/M1032-1</f>
        <v>0.00173539661349165</v>
      </c>
      <c r="V1033" s="9" t="n">
        <f aca="false">O1033/O1032-1</f>
        <v>0.011343036635816</v>
      </c>
    </row>
    <row r="1034" customFormat="false" ht="15" hidden="false" customHeight="false" outlineLevel="0" collapsed="false">
      <c r="A1034" s="5" t="n">
        <v>45329</v>
      </c>
      <c r="B1034" s="6" t="n">
        <v>4995.06</v>
      </c>
      <c r="C1034" s="9" t="n">
        <f aca="false">B1034/B1033-1</f>
        <v>0.00824144216154688</v>
      </c>
      <c r="D1034" s="9" t="n">
        <f aca="false">LN(B1034/B1033)</f>
        <v>0.00820766692133105</v>
      </c>
      <c r="E1034" s="9" t="n">
        <f aca="false">B1034/B1029-1</f>
        <v>0.0308338406612119</v>
      </c>
      <c r="F1034" s="9" t="n">
        <f aca="false">B1034/B1013-1</f>
        <v>0.0486025098981011</v>
      </c>
      <c r="G1034" s="0" t="n">
        <f aca="false">MAX(G1033,B1034)</f>
        <v>4995.06</v>
      </c>
      <c r="H1034" s="9" t="n">
        <f aca="false">B1034/G1034-1</f>
        <v>0</v>
      </c>
      <c r="I1034" s="0" t="n">
        <f aca="false">IF(AND($A1034&gt;=CrashTest!$B$3,$A1034&lt;=CrashTest!$C$3),1,IF(AND($A1034&gt;=CrashTest!$B$4,$A1034&lt;=CrashTest!$C$4),2,IF(AND($A1034&gt;=CrashTest!$B$5,$A1034&lt;=CrashTest!$C$5),3,IF(AND($A1034&gt;=CrashTest!$B$6,$A1034&lt;=CrashTest!$C$6),4,IF(AND($A1034&gt;=CrashTest!$B$7,$A1034&lt;=CrashTest!$C$7),5,0)))))</f>
        <v>0</v>
      </c>
      <c r="J1034" s="0" t="str">
        <f aca="false">IF(I1034=0,"",IF(I1033=I1034,MAX(J1033,B1034),B1034))</f>
        <v/>
      </c>
      <c r="K1034" s="9" t="str">
        <f aca="false">IF(I1034=0,"",B1034/J1034-1)</f>
        <v/>
      </c>
      <c r="L1034" s="0" t="n">
        <f aca="false">MATCH($A1034,DailyBTC!$A:$A,0)</f>
        <v>1501</v>
      </c>
      <c r="M1034" s="8" t="n">
        <f aca="false">INDEX(DailyBTC!$F:$F,$L1034)</f>
        <v>5629.93985472804</v>
      </c>
      <c r="N1034" s="8" t="n">
        <f aca="false">INDEX(DailyETH!$F:$F,$L1034)</f>
        <v>253.767108067428</v>
      </c>
      <c r="O1034" s="8" t="n">
        <f aca="false">INDEX(DailyBTC!$B:$B,$L1034)</f>
        <v>44253.0314731151</v>
      </c>
      <c r="P1034" s="8" t="n">
        <f aca="false">INDEX(DailyETH!$B:$B,$L1034)</f>
        <v>2424.69836703682</v>
      </c>
      <c r="Q1034" s="9" t="n">
        <f aca="false">LN(M1034/M1033)</f>
        <v>0.00722321407341749</v>
      </c>
      <c r="R1034" s="9" t="n">
        <f aca="false">LN(N1034/N1033)</f>
        <v>0.0196304285435782</v>
      </c>
      <c r="S1034" s="9" t="n">
        <f aca="false">LN(O1034/O1033)</f>
        <v>0.0263380915042173</v>
      </c>
      <c r="T1034" s="9" t="n">
        <f aca="false">LN(P1034/P1033)</f>
        <v>0.0210306898145402</v>
      </c>
      <c r="U1034" s="9" t="n">
        <f aca="false">M1034/M1033-1</f>
        <v>0.00724936440943313</v>
      </c>
      <c r="V1034" s="9" t="n">
        <f aca="false">O1034/O1033-1</f>
        <v>0.0266880042935576</v>
      </c>
    </row>
    <row r="1035" customFormat="false" ht="15" hidden="false" customHeight="false" outlineLevel="0" collapsed="false">
      <c r="A1035" s="5" t="n">
        <v>45330</v>
      </c>
      <c r="B1035" s="6" t="n">
        <v>4997.91</v>
      </c>
      <c r="C1035" s="9" t="n">
        <f aca="false">B1035/B1034-1</f>
        <v>0.000570563716952188</v>
      </c>
      <c r="D1035" s="9" t="n">
        <f aca="false">LN(B1035/B1034)</f>
        <v>0.000570401007362488</v>
      </c>
      <c r="E1035" s="9" t="n">
        <f aca="false">B1035/B1030-1</f>
        <v>0.0186947509166993</v>
      </c>
      <c r="F1035" s="9" t="n">
        <f aca="false">B1035/B1014-1</f>
        <v>0.0507537054556921</v>
      </c>
      <c r="G1035" s="0" t="n">
        <f aca="false">MAX(G1034,B1035)</f>
        <v>4997.91</v>
      </c>
      <c r="H1035" s="9" t="n">
        <f aca="false">B1035/G1035-1</f>
        <v>0</v>
      </c>
      <c r="I1035" s="0" t="n">
        <f aca="false">IF(AND($A1035&gt;=CrashTest!$B$3,$A1035&lt;=CrashTest!$C$3),1,IF(AND($A1035&gt;=CrashTest!$B$4,$A1035&lt;=CrashTest!$C$4),2,IF(AND($A1035&gt;=CrashTest!$B$5,$A1035&lt;=CrashTest!$C$5),3,IF(AND($A1035&gt;=CrashTest!$B$6,$A1035&lt;=CrashTest!$C$6),4,IF(AND($A1035&gt;=CrashTest!$B$7,$A1035&lt;=CrashTest!$C$7),5,0)))))</f>
        <v>0</v>
      </c>
      <c r="J1035" s="0" t="str">
        <f aca="false">IF(I1035=0,"",IF(I1034=I1035,MAX(J1034,B1035),B1035))</f>
        <v/>
      </c>
      <c r="K1035" s="9" t="str">
        <f aca="false">IF(I1035=0,"",B1035/J1035-1)</f>
        <v/>
      </c>
      <c r="L1035" s="0" t="n">
        <f aca="false">MATCH($A1035,DailyBTC!$A:$A,0)</f>
        <v>1502</v>
      </c>
      <c r="M1035" s="8" t="n">
        <f aca="false">INDEX(DailyBTC!$F:$F,$L1035)</f>
        <v>5764.66067061968</v>
      </c>
      <c r="N1035" s="8" t="n">
        <f aca="false">INDEX(DailyETH!$F:$F,$L1035)</f>
        <v>253.361197176731</v>
      </c>
      <c r="O1035" s="8" t="n">
        <f aca="false">INDEX(DailyBTC!$B:$B,$L1035)</f>
        <v>45332.09157218</v>
      </c>
      <c r="P1035" s="8" t="n">
        <f aca="false">INDEX(DailyETH!$B:$B,$L1035)</f>
        <v>2421.88923232028</v>
      </c>
      <c r="Q1035" s="9" t="n">
        <f aca="false">LN(M1035/M1034)</f>
        <v>0.0236475326341723</v>
      </c>
      <c r="R1035" s="9" t="n">
        <f aca="false">LN(N1035/N1034)</f>
        <v>-0.00160082161923336</v>
      </c>
      <c r="S1035" s="9" t="n">
        <f aca="false">LN(O1035/O1034)</f>
        <v>0.0240913279282435</v>
      </c>
      <c r="T1035" s="9" t="n">
        <f aca="false">LN(P1035/P1034)</f>
        <v>-0.00115922181267823</v>
      </c>
      <c r="U1035" s="9" t="n">
        <f aca="false">M1035/M1034-1</f>
        <v>0.0239293525984117</v>
      </c>
      <c r="V1035" s="9" t="n">
        <f aca="false">O1035/O1034-1</f>
        <v>0.0243838684750999</v>
      </c>
    </row>
    <row r="1036" customFormat="false" ht="15" hidden="false" customHeight="false" outlineLevel="0" collapsed="false">
      <c r="A1036" s="5" t="n">
        <v>45331</v>
      </c>
      <c r="B1036" s="6" t="n">
        <v>5026.61</v>
      </c>
      <c r="C1036" s="9" t="n">
        <f aca="false">B1036/B1035-1</f>
        <v>0.00574240032333506</v>
      </c>
      <c r="D1036" s="9" t="n">
        <f aca="false">LN(B1036/B1035)</f>
        <v>0.00572597559086019</v>
      </c>
      <c r="E1036" s="9" t="n">
        <f aca="false">B1036/B1031-1</f>
        <v>0.0137135205228884</v>
      </c>
      <c r="F1036" s="9" t="n">
        <f aca="false">B1036/B1015-1</f>
        <v>0.0508336033615904</v>
      </c>
      <c r="G1036" s="0" t="n">
        <f aca="false">MAX(G1035,B1036)</f>
        <v>5026.61</v>
      </c>
      <c r="H1036" s="9" t="n">
        <f aca="false">B1036/G1036-1</f>
        <v>0</v>
      </c>
      <c r="I1036" s="0" t="n">
        <f aca="false">IF(AND($A1036&gt;=CrashTest!$B$3,$A1036&lt;=CrashTest!$C$3),1,IF(AND($A1036&gt;=CrashTest!$B$4,$A1036&lt;=CrashTest!$C$4),2,IF(AND($A1036&gt;=CrashTest!$B$5,$A1036&lt;=CrashTest!$C$5),3,IF(AND($A1036&gt;=CrashTest!$B$6,$A1036&lt;=CrashTest!$C$6),4,IF(AND($A1036&gt;=CrashTest!$B$7,$A1036&lt;=CrashTest!$C$7),5,0)))))</f>
        <v>0</v>
      </c>
      <c r="J1036" s="0" t="str">
        <f aca="false">IF(I1036=0,"",IF(I1035=I1036,MAX(J1035,B1036),B1036))</f>
        <v/>
      </c>
      <c r="K1036" s="9" t="str">
        <f aca="false">IF(I1036=0,"",B1036/J1036-1)</f>
        <v/>
      </c>
      <c r="L1036" s="0" t="n">
        <f aca="false">MATCH($A1036,DailyBTC!$A:$A,0)</f>
        <v>1503</v>
      </c>
      <c r="M1036" s="8" t="n">
        <f aca="false">INDEX(DailyBTC!$F:$F,$L1036)</f>
        <v>5840.70299649188</v>
      </c>
      <c r="N1036" s="8" t="n">
        <f aca="false">INDEX(DailyETH!$F:$F,$L1036)</f>
        <v>255.598202433703</v>
      </c>
      <c r="O1036" s="8" t="n">
        <f aca="false">INDEX(DailyBTC!$B:$B,$L1036)</f>
        <v>47176.9665137347</v>
      </c>
      <c r="P1036" s="8" t="n">
        <f aca="false">INDEX(DailyETH!$B:$B,$L1036)</f>
        <v>2490.79084073641</v>
      </c>
      <c r="Q1036" s="9" t="n">
        <f aca="false">LN(M1036/M1035)</f>
        <v>0.0131048739752245</v>
      </c>
      <c r="R1036" s="9" t="n">
        <f aca="false">LN(N1036/N1035)</f>
        <v>0.00879056232720493</v>
      </c>
      <c r="S1036" s="9" t="n">
        <f aca="false">LN(O1036/O1035)</f>
        <v>0.0398905709889341</v>
      </c>
      <c r="T1036" s="9" t="n">
        <f aca="false">LN(P1036/P1035)</f>
        <v>0.0280523566584661</v>
      </c>
      <c r="U1036" s="9" t="n">
        <f aca="false">M1036/M1035-1</f>
        <v>0.0131911191685163</v>
      </c>
      <c r="V1036" s="9" t="n">
        <f aca="false">O1036/O1035-1</f>
        <v>0.0406968855301371</v>
      </c>
    </row>
    <row r="1037" customFormat="false" ht="15" hidden="false" customHeight="false" outlineLevel="0" collapsed="false">
      <c r="A1037" s="5" t="n">
        <v>45334</v>
      </c>
      <c r="B1037" s="6" t="n">
        <v>5021.84</v>
      </c>
      <c r="C1037" s="9" t="n">
        <f aca="false">B1037/B1036-1</f>
        <v>-0.000948949689751011</v>
      </c>
      <c r="D1037" s="9" t="n">
        <f aca="false">LN(B1037/B1036)</f>
        <v>-0.000949400227555541</v>
      </c>
      <c r="E1037" s="9" t="n">
        <f aca="false">B1037/B1032-1</f>
        <v>0.0159888808188053</v>
      </c>
      <c r="F1037" s="9" t="n">
        <f aca="false">B1037/B1016-1</f>
        <v>0.0505413954111091</v>
      </c>
      <c r="G1037" s="0" t="n">
        <f aca="false">MAX(G1036,B1037)</f>
        <v>5026.61</v>
      </c>
      <c r="H1037" s="9" t="n">
        <f aca="false">B1037/G1037-1</f>
        <v>-0.000948949689751011</v>
      </c>
      <c r="I1037" s="0" t="n">
        <f aca="false">IF(AND($A1037&gt;=CrashTest!$B$3,$A1037&lt;=CrashTest!$C$3),1,IF(AND($A1037&gt;=CrashTest!$B$4,$A1037&lt;=CrashTest!$C$4),2,IF(AND($A1037&gt;=CrashTest!$B$5,$A1037&lt;=CrashTest!$C$5),3,IF(AND($A1037&gt;=CrashTest!$B$6,$A1037&lt;=CrashTest!$C$6),4,IF(AND($A1037&gt;=CrashTest!$B$7,$A1037&lt;=CrashTest!$C$7),5,0)))))</f>
        <v>0</v>
      </c>
      <c r="J1037" s="0" t="str">
        <f aca="false">IF(I1037=0,"",IF(I1036=I1037,MAX(J1036,B1037),B1037))</f>
        <v/>
      </c>
      <c r="K1037" s="9" t="str">
        <f aca="false">IF(I1037=0,"",B1037/J1037-1)</f>
        <v/>
      </c>
      <c r="L1037" s="0" t="n">
        <f aca="false">MATCH($A1037,DailyBTC!$A:$A,0)</f>
        <v>1506</v>
      </c>
      <c r="M1037" s="8" t="n">
        <f aca="false">INDEX(DailyBTC!$F:$F,$L1037)</f>
        <v>5930.3712673963</v>
      </c>
      <c r="N1037" s="8" t="n">
        <f aca="false">INDEX(DailyETH!$F:$F,$L1037)</f>
        <v>257.928066915341</v>
      </c>
      <c r="O1037" s="8" t="n">
        <f aca="false">INDEX(DailyBTC!$B:$B,$L1037)</f>
        <v>49989.80371654</v>
      </c>
      <c r="P1037" s="8" t="n">
        <f aca="false">INDEX(DailyETH!$B:$B,$L1037)</f>
        <v>2654.8437238457</v>
      </c>
      <c r="Q1037" s="9" t="n">
        <f aca="false">LN(M1037/M1036)</f>
        <v>0.0152356536725759</v>
      </c>
      <c r="R1037" s="9" t="n">
        <f aca="false">LN(N1037/N1036)</f>
        <v>0.00907404589445567</v>
      </c>
      <c r="S1037" s="9" t="n">
        <f aca="false">LN(O1037/O1036)</f>
        <v>0.0579132830717123</v>
      </c>
      <c r="T1037" s="9" t="n">
        <f aca="false">LN(P1037/P1036)</f>
        <v>0.0637855251147272</v>
      </c>
      <c r="U1037" s="9" t="n">
        <f aca="false">M1037/M1036-1</f>
        <v>0.0153523079256506</v>
      </c>
      <c r="V1037" s="9" t="n">
        <f aca="false">O1037/O1036-1</f>
        <v>0.0596231044653199</v>
      </c>
    </row>
    <row r="1038" customFormat="false" ht="15" hidden="false" customHeight="false" outlineLevel="0" collapsed="false">
      <c r="A1038" s="5" t="n">
        <v>45335</v>
      </c>
      <c r="B1038" s="6" t="n">
        <v>4953.17</v>
      </c>
      <c r="C1038" s="9" t="n">
        <f aca="false">B1038/B1037-1</f>
        <v>-0.0136742707852102</v>
      </c>
      <c r="D1038" s="9" t="n">
        <f aca="false">LN(B1038/B1037)</f>
        <v>-0.0137686247612121</v>
      </c>
      <c r="E1038" s="9" t="n">
        <f aca="false">B1038/B1033-1</f>
        <v>-0.000213958576812057</v>
      </c>
      <c r="F1038" s="9" t="n">
        <f aca="false">B1038/B1017-1</f>
        <v>0.0353984150774589</v>
      </c>
      <c r="G1038" s="0" t="n">
        <f aca="false">MAX(G1037,B1038)</f>
        <v>5026.61</v>
      </c>
      <c r="H1038" s="9" t="n">
        <f aca="false">B1038/G1038-1</f>
        <v>-0.0146102442799421</v>
      </c>
      <c r="I1038" s="0" t="n">
        <f aca="false">IF(AND($A1038&gt;=CrashTest!$B$3,$A1038&lt;=CrashTest!$C$3),1,IF(AND($A1038&gt;=CrashTest!$B$4,$A1038&lt;=CrashTest!$C$4),2,IF(AND($A1038&gt;=CrashTest!$B$5,$A1038&lt;=CrashTest!$C$5),3,IF(AND($A1038&gt;=CrashTest!$B$6,$A1038&lt;=CrashTest!$C$6),4,IF(AND($A1038&gt;=CrashTest!$B$7,$A1038&lt;=CrashTest!$C$7),5,0)))))</f>
        <v>0</v>
      </c>
      <c r="J1038" s="0" t="str">
        <f aca="false">IF(I1038=0,"",IF(I1037=I1038,MAX(J1037,B1038),B1038))</f>
        <v/>
      </c>
      <c r="K1038" s="9" t="str">
        <f aca="false">IF(I1038=0,"",B1038/J1038-1)</f>
        <v/>
      </c>
      <c r="L1038" s="0" t="n">
        <f aca="false">MATCH($A1038,DailyBTC!$A:$A,0)</f>
        <v>1507</v>
      </c>
      <c r="M1038" s="8" t="n">
        <f aca="false">INDEX(DailyBTC!$F:$F,$L1038)</f>
        <v>5894.9281673825</v>
      </c>
      <c r="N1038" s="8" t="n">
        <f aca="false">INDEX(DailyETH!$F:$F,$L1038)</f>
        <v>258.37288932146</v>
      </c>
      <c r="O1038" s="8" t="n">
        <f aca="false">INDEX(DailyBTC!$B:$B,$L1038)</f>
        <v>49628.0941528346</v>
      </c>
      <c r="P1038" s="8" t="n">
        <f aca="false">INDEX(DailyETH!$B:$B,$L1038)</f>
        <v>2638.38654091175</v>
      </c>
      <c r="Q1038" s="9" t="n">
        <f aca="false">LN(M1038/M1037)</f>
        <v>-0.00599447081110008</v>
      </c>
      <c r="R1038" s="9" t="n">
        <f aca="false">LN(N1038/N1037)</f>
        <v>0.00172311327649549</v>
      </c>
      <c r="S1038" s="9" t="n">
        <f aca="false">LN(O1038/O1037)</f>
        <v>-0.00726197121280502</v>
      </c>
      <c r="T1038" s="9" t="n">
        <f aca="false">LN(P1038/P1037)</f>
        <v>-0.00621822030741293</v>
      </c>
      <c r="U1038" s="9" t="n">
        <f aca="false">M1038/M1037-1</f>
        <v>-0.00597653981777702</v>
      </c>
      <c r="V1038" s="9" t="n">
        <f aca="false">O1038/O1037-1</f>
        <v>-0.00723566681230481</v>
      </c>
    </row>
    <row r="1039" customFormat="false" ht="15" hidden="false" customHeight="false" outlineLevel="0" collapsed="false">
      <c r="A1039" s="5" t="n">
        <v>45336</v>
      </c>
      <c r="B1039" s="6" t="n">
        <v>5000.62</v>
      </c>
      <c r="C1039" s="9" t="n">
        <f aca="false">B1039/B1038-1</f>
        <v>0.00957972369210025</v>
      </c>
      <c r="D1039" s="9" t="n">
        <f aca="false">LN(B1039/B1038)</f>
        <v>0.0095341290968955</v>
      </c>
      <c r="E1039" s="9" t="n">
        <f aca="false">B1039/B1034-1</f>
        <v>0.00111309974254548</v>
      </c>
      <c r="F1039" s="9" t="n">
        <f aca="false">B1039/B1018-1</f>
        <v>0.0492322670258794</v>
      </c>
      <c r="G1039" s="0" t="n">
        <f aca="false">MAX(G1038,B1039)</f>
        <v>5026.61</v>
      </c>
      <c r="H1039" s="9" t="n">
        <f aca="false">B1039/G1039-1</f>
        <v>-0.00517048269111786</v>
      </c>
      <c r="I1039" s="0" t="n">
        <f aca="false">IF(AND($A1039&gt;=CrashTest!$B$3,$A1039&lt;=CrashTest!$C$3),1,IF(AND($A1039&gt;=CrashTest!$B$4,$A1039&lt;=CrashTest!$C$4),2,IF(AND($A1039&gt;=CrashTest!$B$5,$A1039&lt;=CrashTest!$C$5),3,IF(AND($A1039&gt;=CrashTest!$B$6,$A1039&lt;=CrashTest!$C$6),4,IF(AND($A1039&gt;=CrashTest!$B$7,$A1039&lt;=CrashTest!$C$7),5,0)))))</f>
        <v>0</v>
      </c>
      <c r="J1039" s="0" t="str">
        <f aca="false">IF(I1039=0,"",IF(I1038=I1039,MAX(J1038,B1039),B1039))</f>
        <v/>
      </c>
      <c r="K1039" s="9" t="str">
        <f aca="false">IF(I1039=0,"",B1039/J1039-1)</f>
        <v/>
      </c>
      <c r="L1039" s="0" t="n">
        <f aca="false">MATCH($A1039,DailyBTC!$A:$A,0)</f>
        <v>1508</v>
      </c>
      <c r="M1039" s="8" t="n">
        <f aca="false">INDEX(DailyBTC!$F:$F,$L1039)</f>
        <v>5976.69042575785</v>
      </c>
      <c r="N1039" s="8" t="n">
        <f aca="false">INDEX(DailyETH!$F:$F,$L1039)</f>
        <v>262.264259529742</v>
      </c>
      <c r="O1039" s="8" t="n">
        <f aca="false">INDEX(DailyBTC!$B:$B,$L1039)</f>
        <v>51844.2929193454</v>
      </c>
      <c r="P1039" s="8" t="n">
        <f aca="false">INDEX(DailyETH!$B:$B,$L1039)</f>
        <v>2779.39197662186</v>
      </c>
      <c r="Q1039" s="9" t="n">
        <f aca="false">LN(M1039/M1038)</f>
        <v>0.01377462568048</v>
      </c>
      <c r="R1039" s="9" t="n">
        <f aca="false">LN(N1039/N1038)</f>
        <v>0.0149487706832316</v>
      </c>
      <c r="S1039" s="9" t="n">
        <f aca="false">LN(O1039/O1038)</f>
        <v>0.0436877718090705</v>
      </c>
      <c r="T1039" s="9" t="n">
        <f aca="false">LN(P1039/P1038)</f>
        <v>0.0520646187568558</v>
      </c>
      <c r="U1039" s="9" t="n">
        <f aca="false">M1039/M1038-1</f>
        <v>0.0138699329412957</v>
      </c>
      <c r="V1039" s="9" t="n">
        <f aca="false">O1039/O1038-1</f>
        <v>0.0446561328687294</v>
      </c>
    </row>
    <row r="1040" customFormat="false" ht="15" hidden="false" customHeight="false" outlineLevel="0" collapsed="false">
      <c r="A1040" s="5" t="n">
        <v>45337</v>
      </c>
      <c r="B1040" s="6" t="n">
        <v>5029.73</v>
      </c>
      <c r="C1040" s="9" t="n">
        <f aca="false">B1040/B1039-1</f>
        <v>0.0058212781615079</v>
      </c>
      <c r="D1040" s="9" t="n">
        <f aca="false">LN(B1040/B1039)</f>
        <v>0.00580439999179458</v>
      </c>
      <c r="E1040" s="9" t="n">
        <f aca="false">B1040/B1035-1</f>
        <v>0.00636666126440844</v>
      </c>
      <c r="F1040" s="9" t="n">
        <f aca="false">B1040/B1019-1</f>
        <v>0.061301356133195</v>
      </c>
      <c r="G1040" s="0" t="n">
        <f aca="false">MAX(G1039,B1040)</f>
        <v>5029.73</v>
      </c>
      <c r="H1040" s="9" t="n">
        <f aca="false">B1040/G1040-1</f>
        <v>0</v>
      </c>
      <c r="I1040" s="0" t="n">
        <f aca="false">IF(AND($A1040&gt;=CrashTest!$B$3,$A1040&lt;=CrashTest!$C$3),1,IF(AND($A1040&gt;=CrashTest!$B$4,$A1040&lt;=CrashTest!$C$4),2,IF(AND($A1040&gt;=CrashTest!$B$5,$A1040&lt;=CrashTest!$C$5),3,IF(AND($A1040&gt;=CrashTest!$B$6,$A1040&lt;=CrashTest!$C$6),4,IF(AND($A1040&gt;=CrashTest!$B$7,$A1040&lt;=CrashTest!$C$7),5,0)))))</f>
        <v>0</v>
      </c>
      <c r="J1040" s="0" t="str">
        <f aca="false">IF(I1040=0,"",IF(I1039=I1040,MAX(J1039,B1040),B1040))</f>
        <v/>
      </c>
      <c r="K1040" s="9" t="str">
        <f aca="false">IF(I1040=0,"",B1040/J1040-1)</f>
        <v/>
      </c>
      <c r="L1040" s="0" t="n">
        <f aca="false">MATCH($A1040,DailyBTC!$A:$A,0)</f>
        <v>1509</v>
      </c>
      <c r="M1040" s="8" t="n">
        <f aca="false">INDEX(DailyBTC!$F:$F,$L1040)</f>
        <v>5976.70757515483</v>
      </c>
      <c r="N1040" s="8" t="n">
        <f aca="false">INDEX(DailyETH!$F:$F,$L1040)</f>
        <v>262.204338367454</v>
      </c>
      <c r="O1040" s="8" t="n">
        <f aca="false">INDEX(DailyBTC!$B:$B,$L1040)</f>
        <v>51939.1472919345</v>
      </c>
      <c r="P1040" s="8" t="n">
        <f aca="false">INDEX(DailyETH!$B:$B,$L1040)</f>
        <v>2825.4183603156</v>
      </c>
      <c r="Q1040" s="9" t="n">
        <f aca="false">LN(M1040/M1039)</f>
        <v>2.86937605036203E-006</v>
      </c>
      <c r="R1040" s="9" t="n">
        <f aca="false">LN(N1040/N1039)</f>
        <v>-0.000228502384274326</v>
      </c>
      <c r="S1040" s="9" t="n">
        <f aca="false">LN(O1040/O1039)</f>
        <v>0.00182792936537107</v>
      </c>
      <c r="T1040" s="9" t="n">
        <f aca="false">LN(P1040/P1039)</f>
        <v>0.0164242554450616</v>
      </c>
      <c r="U1040" s="9" t="n">
        <f aca="false">M1040/M1039-1</f>
        <v>2.86938016702543E-006</v>
      </c>
      <c r="V1040" s="9" t="n">
        <f aca="false">O1040/O1039-1</f>
        <v>0.00182960104667007</v>
      </c>
    </row>
    <row r="1041" customFormat="false" ht="15" hidden="false" customHeight="false" outlineLevel="0" collapsed="false">
      <c r="A1041" s="5" t="n">
        <v>45338</v>
      </c>
      <c r="B1041" s="6" t="n">
        <v>5005.57</v>
      </c>
      <c r="C1041" s="9" t="n">
        <f aca="false">B1041/B1040-1</f>
        <v>-0.00480343875317357</v>
      </c>
      <c r="D1041" s="9" t="n">
        <f aca="false">LN(B1041/B1040)</f>
        <v>-0.00481501234199156</v>
      </c>
      <c r="E1041" s="9" t="n">
        <f aca="false">B1041/B1036-1</f>
        <v>-0.00418572357911196</v>
      </c>
      <c r="F1041" s="9" t="n">
        <f aca="false">B1041/B1020-1</f>
        <v>0.046984484222768</v>
      </c>
      <c r="G1041" s="0" t="n">
        <f aca="false">MAX(G1040,B1041)</f>
        <v>5029.73</v>
      </c>
      <c r="H1041" s="9" t="n">
        <f aca="false">B1041/G1041-1</f>
        <v>-0.00480343875317357</v>
      </c>
      <c r="I1041" s="0" t="n">
        <f aca="false">IF(AND($A1041&gt;=CrashTest!$B$3,$A1041&lt;=CrashTest!$C$3),1,IF(AND($A1041&gt;=CrashTest!$B$4,$A1041&lt;=CrashTest!$C$4),2,IF(AND($A1041&gt;=CrashTest!$B$5,$A1041&lt;=CrashTest!$C$5),3,IF(AND($A1041&gt;=CrashTest!$B$6,$A1041&lt;=CrashTest!$C$6),4,IF(AND($A1041&gt;=CrashTest!$B$7,$A1041&lt;=CrashTest!$C$7),5,0)))))</f>
        <v>0</v>
      </c>
      <c r="J1041" s="0" t="str">
        <f aca="false">IF(I1041=0,"",IF(I1040=I1041,MAX(J1040,B1041),B1041))</f>
        <v/>
      </c>
      <c r="K1041" s="9" t="str">
        <f aca="false">IF(I1041=0,"",B1041/J1041-1)</f>
        <v/>
      </c>
      <c r="L1041" s="0" t="n">
        <f aca="false">MATCH($A1041,DailyBTC!$A:$A,0)</f>
        <v>1510</v>
      </c>
      <c r="M1041" s="8" t="n">
        <f aca="false">INDEX(DailyBTC!$F:$F,$L1041)</f>
        <v>5997.1106378916</v>
      </c>
      <c r="N1041" s="8" t="n">
        <f aca="false">INDEX(DailyETH!$F:$F,$L1041)</f>
        <v>262.238402455564</v>
      </c>
      <c r="O1041" s="8" t="n">
        <f aca="false">INDEX(DailyBTC!$B:$B,$L1041)</f>
        <v>52157.3123977206</v>
      </c>
      <c r="P1041" s="8" t="n">
        <f aca="false">INDEX(DailyETH!$B:$B,$L1041)</f>
        <v>2802.71410578609</v>
      </c>
      <c r="Q1041" s="9" t="n">
        <f aca="false">LN(M1041/M1040)</f>
        <v>0.00340794926408782</v>
      </c>
      <c r="R1041" s="9" t="n">
        <f aca="false">LN(N1041/N1040)</f>
        <v>0.000129905842930176</v>
      </c>
      <c r="S1041" s="9" t="n">
        <f aca="false">LN(O1041/O1040)</f>
        <v>0.00419160124864553</v>
      </c>
      <c r="T1041" s="9" t="n">
        <f aca="false">LN(P1041/P1040)</f>
        <v>-0.0080681745954207</v>
      </c>
      <c r="U1041" s="9" t="n">
        <f aca="false">M1041/M1040-1</f>
        <v>0.0034137629255262</v>
      </c>
      <c r="V1041" s="9" t="n">
        <f aca="false">O1041/O1040-1</f>
        <v>0.00420039829610319</v>
      </c>
    </row>
    <row r="1042" customFormat="false" ht="15" hidden="false" customHeight="false" outlineLevel="0" collapsed="false">
      <c r="A1042" s="5" t="n">
        <v>45342</v>
      </c>
      <c r="B1042" s="6" t="n">
        <v>4975.51</v>
      </c>
      <c r="C1042" s="9" t="n">
        <f aca="false">B1042/B1041-1</f>
        <v>-0.00600531008456573</v>
      </c>
      <c r="D1042" s="9" t="n">
        <f aca="false">LN(B1042/B1041)</f>
        <v>-0.00602341447722235</v>
      </c>
      <c r="E1042" s="9" t="n">
        <f aca="false">B1042/B1037-1</f>
        <v>-0.00922570213308271</v>
      </c>
      <c r="F1042" s="9" t="n">
        <f aca="false">B1042/B1021-1</f>
        <v>0.0280382907593479</v>
      </c>
      <c r="G1042" s="0" t="n">
        <f aca="false">MAX(G1041,B1042)</f>
        <v>5029.73</v>
      </c>
      <c r="H1042" s="9" t="n">
        <f aca="false">B1042/G1042-1</f>
        <v>-0.0107799026985542</v>
      </c>
      <c r="I1042" s="0" t="n">
        <f aca="false">IF(AND($A1042&gt;=CrashTest!$B$3,$A1042&lt;=CrashTest!$C$3),1,IF(AND($A1042&gt;=CrashTest!$B$4,$A1042&lt;=CrashTest!$C$4),2,IF(AND($A1042&gt;=CrashTest!$B$5,$A1042&lt;=CrashTest!$C$5),3,IF(AND($A1042&gt;=CrashTest!$B$6,$A1042&lt;=CrashTest!$C$6),4,IF(AND($A1042&gt;=CrashTest!$B$7,$A1042&lt;=CrashTest!$C$7),5,0)))))</f>
        <v>0</v>
      </c>
      <c r="J1042" s="0" t="str">
        <f aca="false">IF(I1042=0,"",IF(I1041=I1042,MAX(J1041,B1042),B1042))</f>
        <v/>
      </c>
      <c r="K1042" s="9" t="str">
        <f aca="false">IF(I1042=0,"",B1042/J1042-1)</f>
        <v/>
      </c>
      <c r="L1042" s="0" t="n">
        <f aca="false">MATCH($A1042,DailyBTC!$A:$A,0)</f>
        <v>1514</v>
      </c>
      <c r="M1042" s="8" t="n">
        <f aca="false">INDEX(DailyBTC!$F:$F,$L1042)</f>
        <v>6035.52770522967</v>
      </c>
      <c r="N1042" s="8" t="n">
        <f aca="false">INDEX(DailyETH!$F:$F,$L1042)</f>
        <v>264.996779576221</v>
      </c>
      <c r="O1042" s="8" t="n">
        <f aca="false">INDEX(DailyBTC!$B:$B,$L1042)</f>
        <v>52308.0531712449</v>
      </c>
      <c r="P1042" s="8" t="n">
        <f aca="false">INDEX(DailyETH!$B:$B,$L1042)</f>
        <v>3014.12615604909</v>
      </c>
      <c r="Q1042" s="9" t="n">
        <f aca="false">LN(M1042/M1041)</f>
        <v>0.00638549863781642</v>
      </c>
      <c r="R1042" s="9" t="n">
        <f aca="false">LN(N1042/N1041)</f>
        <v>0.0104636503103174</v>
      </c>
      <c r="S1042" s="9" t="n">
        <f aca="false">LN(O1042/O1041)</f>
        <v>0.0028859493732917</v>
      </c>
      <c r="T1042" s="9" t="n">
        <f aca="false">LN(P1042/P1041)</f>
        <v>0.0727216848279638</v>
      </c>
      <c r="U1042" s="9" t="n">
        <f aca="false">M1042/M1041-1</f>
        <v>0.00640592939795659</v>
      </c>
      <c r="V1042" s="9" t="n">
        <f aca="false">O1042/O1041-1</f>
        <v>0.00289011773411252</v>
      </c>
    </row>
    <row r="1043" customFormat="false" ht="15" hidden="false" customHeight="false" outlineLevel="0" collapsed="false">
      <c r="A1043" s="5" t="n">
        <v>45343</v>
      </c>
      <c r="B1043" s="6" t="n">
        <v>4981.8</v>
      </c>
      <c r="C1043" s="9" t="n">
        <f aca="false">B1043/B1042-1</f>
        <v>0.00126419201247718</v>
      </c>
      <c r="D1043" s="9" t="n">
        <f aca="false">LN(B1043/B1042)</f>
        <v>0.00126339359458648</v>
      </c>
      <c r="E1043" s="9" t="n">
        <f aca="false">B1043/B1038-1</f>
        <v>0.00578013676090272</v>
      </c>
      <c r="F1043" s="9" t="n">
        <f aca="false">B1043/B1022-1</f>
        <v>0.0270841966588529</v>
      </c>
      <c r="G1043" s="0" t="n">
        <f aca="false">MAX(G1042,B1043)</f>
        <v>5029.73</v>
      </c>
      <c r="H1043" s="9" t="n">
        <f aca="false">B1043/G1043-1</f>
        <v>-0.00952933855296401</v>
      </c>
      <c r="I1043" s="0" t="n">
        <f aca="false">IF(AND($A1043&gt;=CrashTest!$B$3,$A1043&lt;=CrashTest!$C$3),1,IF(AND($A1043&gt;=CrashTest!$B$4,$A1043&lt;=CrashTest!$C$4),2,IF(AND($A1043&gt;=CrashTest!$B$5,$A1043&lt;=CrashTest!$C$5),3,IF(AND($A1043&gt;=CrashTest!$B$6,$A1043&lt;=CrashTest!$C$6),4,IF(AND($A1043&gt;=CrashTest!$B$7,$A1043&lt;=CrashTest!$C$7),5,0)))))</f>
        <v>0</v>
      </c>
      <c r="J1043" s="0" t="str">
        <f aca="false">IF(I1043=0,"",IF(I1042=I1043,MAX(J1042,B1043),B1043))</f>
        <v/>
      </c>
      <c r="K1043" s="9" t="str">
        <f aca="false">IF(I1043=0,"",B1043/J1043-1)</f>
        <v/>
      </c>
      <c r="L1043" s="0" t="n">
        <f aca="false">MATCH($A1043,DailyBTC!$A:$A,0)</f>
        <v>1515</v>
      </c>
      <c r="M1043" s="8" t="n">
        <f aca="false">INDEX(DailyBTC!$F:$F,$L1043)</f>
        <v>5992.43773134533</v>
      </c>
      <c r="N1043" s="8" t="n">
        <f aca="false">INDEX(DailyETH!$F:$F,$L1043)</f>
        <v>264.310004147089</v>
      </c>
      <c r="O1043" s="8" t="n">
        <f aca="false">INDEX(DailyBTC!$B:$B,$L1043)</f>
        <v>51744.321808007</v>
      </c>
      <c r="P1043" s="8" t="n">
        <f aca="false">INDEX(DailyETH!$B:$B,$L1043)</f>
        <v>2965.02309906487</v>
      </c>
      <c r="Q1043" s="9" t="n">
        <f aca="false">LN(M1043/M1042)</f>
        <v>-0.0071649953526166</v>
      </c>
      <c r="R1043" s="9" t="n">
        <f aca="false">LN(N1043/N1042)</f>
        <v>-0.00259500099242129</v>
      </c>
      <c r="S1043" s="9" t="n">
        <f aca="false">LN(O1043/O1042)</f>
        <v>-0.0108356369382134</v>
      </c>
      <c r="T1043" s="9" t="n">
        <f aca="false">LN(P1043/P1042)</f>
        <v>-0.0164251330157895</v>
      </c>
      <c r="U1043" s="9" t="n">
        <f aca="false">M1043/M1042-1</f>
        <v>-0.00713938796884317</v>
      </c>
      <c r="V1043" s="9" t="n">
        <f aca="false">O1043/O1042-1</f>
        <v>-0.0107771428883497</v>
      </c>
    </row>
    <row r="1044" customFormat="false" ht="15" hidden="false" customHeight="false" outlineLevel="0" collapsed="false">
      <c r="A1044" s="5" t="n">
        <v>45344</v>
      </c>
      <c r="B1044" s="6" t="n">
        <v>5087.03</v>
      </c>
      <c r="C1044" s="9" t="n">
        <f aca="false">B1044/B1043-1</f>
        <v>0.0211228873098077</v>
      </c>
      <c r="D1044" s="9" t="n">
        <f aca="false">LN(B1044/B1043)</f>
        <v>0.020902891694828</v>
      </c>
      <c r="E1044" s="9" t="n">
        <f aca="false">B1044/B1039-1</f>
        <v>0.0172798572976951</v>
      </c>
      <c r="F1044" s="9" t="n">
        <f aca="false">B1044/B1023-1</f>
        <v>0.0457242116515231</v>
      </c>
      <c r="G1044" s="0" t="n">
        <f aca="false">MAX(G1043,B1044)</f>
        <v>5087.03</v>
      </c>
      <c r="H1044" s="9" t="n">
        <f aca="false">B1044/G1044-1</f>
        <v>0</v>
      </c>
      <c r="I1044" s="0" t="n">
        <f aca="false">IF(AND($A1044&gt;=CrashTest!$B$3,$A1044&lt;=CrashTest!$C$3),1,IF(AND($A1044&gt;=CrashTest!$B$4,$A1044&lt;=CrashTest!$C$4),2,IF(AND($A1044&gt;=CrashTest!$B$5,$A1044&lt;=CrashTest!$C$5),3,IF(AND($A1044&gt;=CrashTest!$B$6,$A1044&lt;=CrashTest!$C$6),4,IF(AND($A1044&gt;=CrashTest!$B$7,$A1044&lt;=CrashTest!$C$7),5,0)))))</f>
        <v>0</v>
      </c>
      <c r="J1044" s="0" t="str">
        <f aca="false">IF(I1044=0,"",IF(I1043=I1044,MAX(J1043,B1044),B1044))</f>
        <v/>
      </c>
      <c r="K1044" s="9" t="str">
        <f aca="false">IF(I1044=0,"",B1044/J1044-1)</f>
        <v/>
      </c>
      <c r="L1044" s="0" t="n">
        <f aca="false">MATCH($A1044,DailyBTC!$A:$A,0)</f>
        <v>1516</v>
      </c>
      <c r="M1044" s="8" t="n">
        <f aca="false">INDEX(DailyBTC!$F:$F,$L1044)</f>
        <v>6021.10655925829</v>
      </c>
      <c r="N1044" s="8" t="n">
        <f aca="false">INDEX(DailyETH!$F:$F,$L1044)</f>
        <v>265.720664469742</v>
      </c>
      <c r="O1044" s="8" t="n">
        <f aca="false">INDEX(DailyBTC!$B:$B,$L1044)</f>
        <v>51292.3252574518</v>
      </c>
      <c r="P1044" s="8" t="n">
        <f aca="false">INDEX(DailyETH!$B:$B,$L1044)</f>
        <v>2972.48551987142</v>
      </c>
      <c r="Q1044" s="9" t="n">
        <f aca="false">LN(M1044/M1043)</f>
        <v>0.00477276008488714</v>
      </c>
      <c r="R1044" s="9" t="n">
        <f aca="false">LN(N1044/N1043)</f>
        <v>0.00532295105531899</v>
      </c>
      <c r="S1044" s="9" t="n">
        <f aca="false">LN(O1044/O1043)</f>
        <v>-0.00877356674177681</v>
      </c>
      <c r="T1044" s="9" t="n">
        <f aca="false">LN(P1044/P1043)</f>
        <v>0.00251365520952749</v>
      </c>
      <c r="U1044" s="9" t="n">
        <f aca="false">M1044/M1043-1</f>
        <v>0.00478416784591595</v>
      </c>
      <c r="V1044" s="9" t="n">
        <f aca="false">O1044/O1043-1</f>
        <v>-0.00873519131688105</v>
      </c>
    </row>
    <row r="1045" customFormat="false" ht="15" hidden="false" customHeight="false" outlineLevel="0" collapsed="false">
      <c r="A1045" s="5" t="n">
        <v>45345</v>
      </c>
      <c r="B1045" s="6" t="n">
        <v>5088.8</v>
      </c>
      <c r="C1045" s="9" t="n">
        <f aca="false">B1045/B1044-1</f>
        <v>0.000347943692095454</v>
      </c>
      <c r="D1045" s="9" t="n">
        <f aca="false">LN(B1045/B1044)</f>
        <v>0.000347883173726602</v>
      </c>
      <c r="E1045" s="9" t="n">
        <f aca="false">B1045/B1040-1</f>
        <v>0.0117441691701146</v>
      </c>
      <c r="F1045" s="9" t="n">
        <f aca="false">B1045/B1024-1</f>
        <v>0.0452393423093118</v>
      </c>
      <c r="G1045" s="0" t="n">
        <f aca="false">MAX(G1044,B1045)</f>
        <v>5088.8</v>
      </c>
      <c r="H1045" s="9" t="n">
        <f aca="false">B1045/G1045-1</f>
        <v>0</v>
      </c>
      <c r="I1045" s="0" t="n">
        <f aca="false">IF(AND($A1045&gt;=CrashTest!$B$3,$A1045&lt;=CrashTest!$C$3),1,IF(AND($A1045&gt;=CrashTest!$B$4,$A1045&lt;=CrashTest!$C$4),2,IF(AND($A1045&gt;=CrashTest!$B$5,$A1045&lt;=CrashTest!$C$5),3,IF(AND($A1045&gt;=CrashTest!$B$6,$A1045&lt;=CrashTest!$C$6),4,IF(AND($A1045&gt;=CrashTest!$B$7,$A1045&lt;=CrashTest!$C$7),5,0)))))</f>
        <v>0</v>
      </c>
      <c r="J1045" s="0" t="str">
        <f aca="false">IF(I1045=0,"",IF(I1044=I1045,MAX(J1044,B1045),B1045))</f>
        <v/>
      </c>
      <c r="K1045" s="9" t="str">
        <f aca="false">IF(I1045=0,"",B1045/J1045-1)</f>
        <v/>
      </c>
      <c r="L1045" s="0" t="n">
        <f aca="false">MATCH($A1045,DailyBTC!$A:$A,0)</f>
        <v>1517</v>
      </c>
      <c r="M1045" s="8" t="n">
        <f aca="false">INDEX(DailyBTC!$F:$F,$L1045)</f>
        <v>6029.51542326249</v>
      </c>
      <c r="N1045" s="8" t="n">
        <f aca="false">INDEX(DailyETH!$F:$F,$L1045)</f>
        <v>265.562781103534</v>
      </c>
      <c r="O1045" s="8" t="n">
        <f aca="false">INDEX(DailyBTC!$B:$B,$L1045)</f>
        <v>50789.1431759205</v>
      </c>
      <c r="P1045" s="8" t="n">
        <f aca="false">INDEX(DailyETH!$B:$B,$L1045)</f>
        <v>2923.20721975453</v>
      </c>
      <c r="Q1045" s="9" t="n">
        <f aca="false">LN(M1045/M1044)</f>
        <v>0.00139559026599705</v>
      </c>
      <c r="R1045" s="9" t="n">
        <f aca="false">LN(N1045/N1044)</f>
        <v>-0.000594347037052673</v>
      </c>
      <c r="S1045" s="9" t="n">
        <f aca="false">LN(O1045/O1044)</f>
        <v>-0.00985852113260046</v>
      </c>
      <c r="T1045" s="9" t="n">
        <f aca="false">LN(P1045/P1044)</f>
        <v>-0.0167171017566542</v>
      </c>
      <c r="U1045" s="9" t="n">
        <f aca="false">M1045/M1044-1</f>
        <v>0.00139656455527581</v>
      </c>
      <c r="V1045" s="9" t="n">
        <f aca="false">O1045/O1044-1</f>
        <v>-0.00981008521266436</v>
      </c>
    </row>
    <row r="1046" customFormat="false" ht="15" hidden="false" customHeight="false" outlineLevel="0" collapsed="false">
      <c r="A1046" s="5" t="n">
        <v>45348</v>
      </c>
      <c r="B1046" s="6" t="n">
        <v>5069.53</v>
      </c>
      <c r="C1046" s="9" t="n">
        <f aca="false">B1046/B1045-1</f>
        <v>-0.00378674736676632</v>
      </c>
      <c r="D1046" s="9" t="n">
        <f aca="false">LN(B1046/B1045)</f>
        <v>-0.00379393524610266</v>
      </c>
      <c r="E1046" s="9" t="n">
        <f aca="false">B1046/B1041-1</f>
        <v>0.0127777655691559</v>
      </c>
      <c r="F1046" s="9" t="n">
        <f aca="false">B1046/B1025-1</f>
        <v>0.0358325024110369</v>
      </c>
      <c r="G1046" s="0" t="n">
        <f aca="false">MAX(G1045,B1046)</f>
        <v>5088.8</v>
      </c>
      <c r="H1046" s="9" t="n">
        <f aca="false">B1046/G1046-1</f>
        <v>-0.00378674736676632</v>
      </c>
      <c r="I1046" s="0" t="n">
        <f aca="false">IF(AND($A1046&gt;=CrashTest!$B$3,$A1046&lt;=CrashTest!$C$3),1,IF(AND($A1046&gt;=CrashTest!$B$4,$A1046&lt;=CrashTest!$C$4),2,IF(AND($A1046&gt;=CrashTest!$B$5,$A1046&lt;=CrashTest!$C$5),3,IF(AND($A1046&gt;=CrashTest!$B$6,$A1046&lt;=CrashTest!$C$6),4,IF(AND($A1046&gt;=CrashTest!$B$7,$A1046&lt;=CrashTest!$C$7),5,0)))))</f>
        <v>0</v>
      </c>
      <c r="J1046" s="0" t="str">
        <f aca="false">IF(I1046=0,"",IF(I1045=I1046,MAX(J1045,B1046),B1046))</f>
        <v/>
      </c>
      <c r="K1046" s="9" t="str">
        <f aca="false">IF(I1046=0,"",B1046/J1046-1)</f>
        <v/>
      </c>
      <c r="L1046" s="0" t="n">
        <f aca="false">MATCH($A1046,DailyBTC!$A:$A,0)</f>
        <v>1520</v>
      </c>
      <c r="M1046" s="8" t="n">
        <f aca="false">INDEX(DailyBTC!$F:$F,$L1046)</f>
        <v>6073.72296302328</v>
      </c>
      <c r="N1046" s="8" t="n">
        <f aca="false">INDEX(DailyETH!$F:$F,$L1046)</f>
        <v>266.704383377802</v>
      </c>
      <c r="O1046" s="8" t="n">
        <f aca="false">INDEX(DailyBTC!$B:$B,$L1046)</f>
        <v>54551.8259184687</v>
      </c>
      <c r="P1046" s="8" t="n">
        <f aca="false">INDEX(DailyETH!$B:$B,$L1046)</f>
        <v>3175.87239129164</v>
      </c>
      <c r="Q1046" s="9" t="n">
        <f aca="false">LN(M1046/M1045)</f>
        <v>0.00730510875567047</v>
      </c>
      <c r="R1046" s="9" t="n">
        <f aca="false">LN(N1046/N1045)</f>
        <v>0.00428959026955137</v>
      </c>
      <c r="S1046" s="9" t="n">
        <f aca="false">LN(O1046/O1045)</f>
        <v>0.0714685693671902</v>
      </c>
      <c r="T1046" s="9" t="n">
        <f aca="false">LN(P1046/P1045)</f>
        <v>0.0829009870627573</v>
      </c>
      <c r="U1046" s="9" t="n">
        <f aca="false">M1046/M1045-1</f>
        <v>0.00733185615385246</v>
      </c>
      <c r="V1046" s="9" t="n">
        <f aca="false">O1046/O1045-1</f>
        <v>0.0740843910186717</v>
      </c>
    </row>
    <row r="1047" customFormat="false" ht="15" hidden="false" customHeight="false" outlineLevel="0" collapsed="false">
      <c r="A1047" s="5" t="n">
        <v>45349</v>
      </c>
      <c r="B1047" s="6" t="n">
        <v>5078.18</v>
      </c>
      <c r="C1047" s="9" t="n">
        <f aca="false">B1047/B1046-1</f>
        <v>0.00170627257359168</v>
      </c>
      <c r="D1047" s="9" t="n">
        <f aca="false">LN(B1047/B1046)</f>
        <v>0.00170481854428924</v>
      </c>
      <c r="E1047" s="9" t="n">
        <f aca="false">B1047/B1042-1</f>
        <v>0.0206350705756797</v>
      </c>
      <c r="F1047" s="9" t="n">
        <f aca="false">B1047/B1026-1</f>
        <v>0.0382766608668628</v>
      </c>
      <c r="G1047" s="0" t="n">
        <f aca="false">MAX(G1046,B1047)</f>
        <v>5088.8</v>
      </c>
      <c r="H1047" s="9" t="n">
        <f aca="false">B1047/G1047-1</f>
        <v>-0.00208693601634957</v>
      </c>
      <c r="I1047" s="0" t="n">
        <f aca="false">IF(AND($A1047&gt;=CrashTest!$B$3,$A1047&lt;=CrashTest!$C$3),1,IF(AND($A1047&gt;=CrashTest!$B$4,$A1047&lt;=CrashTest!$C$4),2,IF(AND($A1047&gt;=CrashTest!$B$5,$A1047&lt;=CrashTest!$C$5),3,IF(AND($A1047&gt;=CrashTest!$B$6,$A1047&lt;=CrashTest!$C$6),4,IF(AND($A1047&gt;=CrashTest!$B$7,$A1047&lt;=CrashTest!$C$7),5,0)))))</f>
        <v>0</v>
      </c>
      <c r="J1047" s="0" t="str">
        <f aca="false">IF(I1047=0,"",IF(I1046=I1047,MAX(J1046,B1047),B1047))</f>
        <v/>
      </c>
      <c r="K1047" s="9" t="str">
        <f aca="false">IF(I1047=0,"",B1047/J1047-1)</f>
        <v/>
      </c>
      <c r="L1047" s="0" t="n">
        <f aca="false">MATCH($A1047,DailyBTC!$A:$A,0)</f>
        <v>1521</v>
      </c>
      <c r="M1047" s="8" t="n">
        <f aca="false">INDEX(DailyBTC!$F:$F,$L1047)</f>
        <v>6071.14713188858</v>
      </c>
      <c r="N1047" s="8" t="n">
        <f aca="false">INDEX(DailyETH!$F:$F,$L1047)</f>
        <v>267.386251952432</v>
      </c>
      <c r="O1047" s="8" t="n">
        <f aca="false">INDEX(DailyBTC!$B:$B,$L1047)</f>
        <v>57049.888220339</v>
      </c>
      <c r="P1047" s="8" t="n">
        <f aca="false">INDEX(DailyETH!$B:$B,$L1047)</f>
        <v>3244.34883255406</v>
      </c>
      <c r="Q1047" s="9" t="n">
        <f aca="false">LN(M1047/M1046)</f>
        <v>-0.000424184228105439</v>
      </c>
      <c r="R1047" s="9" t="n">
        <f aca="false">LN(N1047/N1046)</f>
        <v>0.00255338289044199</v>
      </c>
      <c r="S1047" s="9" t="n">
        <f aca="false">LN(O1047/O1046)</f>
        <v>0.0447749328767368</v>
      </c>
      <c r="T1047" s="9" t="n">
        <f aca="false">LN(P1047/P1046)</f>
        <v>0.0213322985721719</v>
      </c>
      <c r="U1047" s="9" t="n">
        <f aca="false">M1047/M1046-1</f>
        <v>-0.000424094274695142</v>
      </c>
      <c r="V1047" s="9" t="n">
        <f aca="false">O1047/O1046-1</f>
        <v>0.0457924599188271</v>
      </c>
    </row>
    <row r="1048" customFormat="false" ht="15" hidden="false" customHeight="false" outlineLevel="0" collapsed="false">
      <c r="A1048" s="5" t="n">
        <v>45350</v>
      </c>
      <c r="B1048" s="6" t="n">
        <v>5069.76</v>
      </c>
      <c r="C1048" s="9" t="n">
        <f aca="false">B1048/B1047-1</f>
        <v>-0.00165807434947163</v>
      </c>
      <c r="D1048" s="9" t="n">
        <f aca="false">LN(B1048/B1047)</f>
        <v>-0.00165945047610303</v>
      </c>
      <c r="E1048" s="9" t="n">
        <f aca="false">B1048/B1043-1</f>
        <v>0.0176562688184994</v>
      </c>
      <c r="F1048" s="9" t="n">
        <f aca="false">B1048/B1027-1</f>
        <v>0.0287808471305395</v>
      </c>
      <c r="G1048" s="0" t="n">
        <f aca="false">MAX(G1047,B1048)</f>
        <v>5088.8</v>
      </c>
      <c r="H1048" s="9" t="n">
        <f aca="false">B1048/G1048-1</f>
        <v>-0.00374155007074362</v>
      </c>
      <c r="I1048" s="0" t="n">
        <f aca="false">IF(AND($A1048&gt;=CrashTest!$B$3,$A1048&lt;=CrashTest!$C$3),1,IF(AND($A1048&gt;=CrashTest!$B$4,$A1048&lt;=CrashTest!$C$4),2,IF(AND($A1048&gt;=CrashTest!$B$5,$A1048&lt;=CrashTest!$C$5),3,IF(AND($A1048&gt;=CrashTest!$B$6,$A1048&lt;=CrashTest!$C$6),4,IF(AND($A1048&gt;=CrashTest!$B$7,$A1048&lt;=CrashTest!$C$7),5,0)))))</f>
        <v>0</v>
      </c>
      <c r="J1048" s="0" t="str">
        <f aca="false">IF(I1048=0,"",IF(I1047=I1048,MAX(J1047,B1048),B1048))</f>
        <v/>
      </c>
      <c r="K1048" s="9" t="str">
        <f aca="false">IF(I1048=0,"",B1048/J1048-1)</f>
        <v/>
      </c>
      <c r="L1048" s="0" t="n">
        <f aca="false">MATCH($A1048,DailyBTC!$A:$A,0)</f>
        <v>1522</v>
      </c>
      <c r="M1048" s="8" t="n">
        <f aca="false">INDEX(DailyBTC!$F:$F,$L1048)</f>
        <v>6064.18977395848</v>
      </c>
      <c r="N1048" s="8" t="n">
        <f aca="false">INDEX(DailyETH!$F:$F,$L1048)</f>
        <v>265.159099472009</v>
      </c>
      <c r="O1048" s="8" t="n">
        <f aca="false">INDEX(DailyBTC!$B:$B,$L1048)</f>
        <v>62460.740619813</v>
      </c>
      <c r="P1048" s="8" t="n">
        <f aca="false">INDEX(DailyETH!$B:$B,$L1048)</f>
        <v>3376.60128696669</v>
      </c>
      <c r="Q1048" s="9" t="n">
        <f aca="false">LN(M1048/M1047)</f>
        <v>-0.00114662802464427</v>
      </c>
      <c r="R1048" s="9" t="n">
        <f aca="false">LN(N1048/N1047)</f>
        <v>-0.0083642283565488</v>
      </c>
      <c r="S1048" s="9" t="n">
        <f aca="false">LN(O1048/O1047)</f>
        <v>0.0906120923122547</v>
      </c>
      <c r="T1048" s="9" t="n">
        <f aca="false">LN(P1048/P1047)</f>
        <v>0.0399550051181417</v>
      </c>
      <c r="U1048" s="9" t="n">
        <f aca="false">M1048/M1047-1</f>
        <v>-0.00114597089791479</v>
      </c>
      <c r="V1048" s="9" t="n">
        <f aca="false">O1048/O1047-1</f>
        <v>0.0948442243843863</v>
      </c>
    </row>
    <row r="1049" customFormat="false" ht="15" hidden="false" customHeight="false" outlineLevel="0" collapsed="false">
      <c r="A1049" s="5" t="n">
        <v>45351</v>
      </c>
      <c r="B1049" s="6" t="n">
        <v>5096.27</v>
      </c>
      <c r="C1049" s="9" t="n">
        <f aca="false">B1049/B1048-1</f>
        <v>0.00522904437290928</v>
      </c>
      <c r="D1049" s="9" t="n">
        <f aca="false">LN(B1049/B1048)</f>
        <v>0.00521542039334016</v>
      </c>
      <c r="E1049" s="9" t="n">
        <f aca="false">B1049/B1044-1</f>
        <v>0.00181638401975226</v>
      </c>
      <c r="F1049" s="9" t="n">
        <f aca="false">B1049/B1028-1</f>
        <v>0.0347819377579965</v>
      </c>
      <c r="G1049" s="0" t="n">
        <f aca="false">MAX(G1048,B1049)</f>
        <v>5096.27</v>
      </c>
      <c r="H1049" s="9" t="n">
        <f aca="false">B1049/G1049-1</f>
        <v>0</v>
      </c>
      <c r="I1049" s="0" t="n">
        <f aca="false">IF(AND($A1049&gt;=CrashTest!$B$3,$A1049&lt;=CrashTest!$C$3),1,IF(AND($A1049&gt;=CrashTest!$B$4,$A1049&lt;=CrashTest!$C$4),2,IF(AND($A1049&gt;=CrashTest!$B$5,$A1049&lt;=CrashTest!$C$5),3,IF(AND($A1049&gt;=CrashTest!$B$6,$A1049&lt;=CrashTest!$C$6),4,IF(AND($A1049&gt;=CrashTest!$B$7,$A1049&lt;=CrashTest!$C$7),5,0)))))</f>
        <v>0</v>
      </c>
      <c r="J1049" s="0" t="str">
        <f aca="false">IF(I1049=0,"",IF(I1048=I1049,MAX(J1048,B1049),B1049))</f>
        <v/>
      </c>
      <c r="K1049" s="9" t="str">
        <f aca="false">IF(I1049=0,"",B1049/J1049-1)</f>
        <v/>
      </c>
      <c r="L1049" s="0" t="n">
        <f aca="false">MATCH($A1049,DailyBTC!$A:$A,0)</f>
        <v>1523</v>
      </c>
      <c r="M1049" s="8" t="n">
        <f aca="false">INDEX(DailyBTC!$F:$F,$L1049)</f>
        <v>6133.75234462798</v>
      </c>
      <c r="N1049" s="8" t="n">
        <f aca="false">INDEX(DailyETH!$F:$F,$L1049)</f>
        <v>269.012312420513</v>
      </c>
      <c r="O1049" s="8" t="n">
        <f aca="false">INDEX(DailyBTC!$B:$B,$L1049)</f>
        <v>61394.7818515488</v>
      </c>
      <c r="P1049" s="8" t="n">
        <f aca="false">INDEX(DailyETH!$B:$B,$L1049)</f>
        <v>3350.23638281707</v>
      </c>
      <c r="Q1049" s="9" t="n">
        <f aca="false">LN(M1049/M1048)</f>
        <v>0.0114057476439996</v>
      </c>
      <c r="R1049" s="9" t="n">
        <f aca="false">LN(N1049/N1048)</f>
        <v>0.0144271284352444</v>
      </c>
      <c r="S1049" s="9" t="n">
        <f aca="false">LN(O1049/O1048)</f>
        <v>-0.0172133638800006</v>
      </c>
      <c r="T1049" s="9" t="n">
        <f aca="false">LN(P1049/P1048)</f>
        <v>-0.00783876182111937</v>
      </c>
      <c r="U1049" s="9" t="n">
        <f aca="false">M1049/M1048-1</f>
        <v>0.0114710411880945</v>
      </c>
      <c r="V1049" s="9" t="n">
        <f aca="false">O1049/O1048-1</f>
        <v>-0.0170660603394457</v>
      </c>
    </row>
    <row r="1050" customFormat="false" ht="15" hidden="false" customHeight="false" outlineLevel="0" collapsed="false">
      <c r="A1050" s="5" t="n">
        <v>45352</v>
      </c>
      <c r="B1050" s="6" t="n">
        <v>5137.08</v>
      </c>
      <c r="C1050" s="9" t="n">
        <f aca="false">B1050/B1049-1</f>
        <v>0.00800781748219759</v>
      </c>
      <c r="D1050" s="9" t="n">
        <f aca="false">LN(B1050/B1049)</f>
        <v>0.0079759250577917</v>
      </c>
      <c r="E1050" s="9" t="n">
        <f aca="false">B1050/B1045-1</f>
        <v>0.00948750196509973</v>
      </c>
      <c r="F1050" s="9" t="n">
        <f aca="false">B1050/B1029-1</f>
        <v>0.0601426021276816</v>
      </c>
      <c r="G1050" s="0" t="n">
        <f aca="false">MAX(G1049,B1050)</f>
        <v>5137.08</v>
      </c>
      <c r="H1050" s="9" t="n">
        <f aca="false">B1050/G1050-1</f>
        <v>0</v>
      </c>
      <c r="I1050" s="0" t="n">
        <f aca="false">IF(AND($A1050&gt;=CrashTest!$B$3,$A1050&lt;=CrashTest!$C$3),1,IF(AND($A1050&gt;=CrashTest!$B$4,$A1050&lt;=CrashTest!$C$4),2,IF(AND($A1050&gt;=CrashTest!$B$5,$A1050&lt;=CrashTest!$C$5),3,IF(AND($A1050&gt;=CrashTest!$B$6,$A1050&lt;=CrashTest!$C$6),4,IF(AND($A1050&gt;=CrashTest!$B$7,$A1050&lt;=CrashTest!$C$7),5,0)))))</f>
        <v>0</v>
      </c>
      <c r="J1050" s="0" t="str">
        <f aca="false">IF(I1050=0,"",IF(I1049=I1050,MAX(J1049,B1050),B1050))</f>
        <v/>
      </c>
      <c r="K1050" s="9" t="str">
        <f aca="false">IF(I1050=0,"",B1050/J1050-1)</f>
        <v/>
      </c>
      <c r="L1050" s="0" t="n">
        <f aca="false">MATCH($A1050,DailyBTC!$A:$A,0)</f>
        <v>1524</v>
      </c>
      <c r="M1050" s="8" t="n">
        <f aca="false">INDEX(DailyBTC!$F:$F,$L1050)</f>
        <v>6102.80062199187</v>
      </c>
      <c r="N1050" s="8" t="n">
        <f aca="false">INDEX(DailyETH!$F:$F,$L1050)</f>
        <v>267.79846299862</v>
      </c>
      <c r="O1050" s="8" t="n">
        <f aca="false">INDEX(DailyBTC!$B:$B,$L1050)</f>
        <v>62524.401817066</v>
      </c>
      <c r="P1050" s="8" t="n">
        <f aca="false">INDEX(DailyETH!$B:$B,$L1050)</f>
        <v>3438.18769988311</v>
      </c>
      <c r="Q1050" s="9" t="n">
        <f aca="false">LN(M1050/M1049)</f>
        <v>-0.00505890649623232</v>
      </c>
      <c r="R1050" s="9" t="n">
        <f aca="false">LN(N1050/N1049)</f>
        <v>-0.0045224557566295</v>
      </c>
      <c r="S1050" s="9" t="n">
        <f aca="false">LN(O1050/O1049)</f>
        <v>0.0182320642073698</v>
      </c>
      <c r="T1050" s="9" t="n">
        <f aca="false">LN(P1050/P1049)</f>
        <v>0.0259135957490028</v>
      </c>
      <c r="U1050" s="9" t="n">
        <f aca="false">M1050/M1049-1</f>
        <v>-0.0050461317798739</v>
      </c>
      <c r="V1050" s="9" t="n">
        <f aca="false">O1050/O1049-1</f>
        <v>0.0183992829919746</v>
      </c>
    </row>
    <row r="1051" customFormat="false" ht="15" hidden="false" customHeight="false" outlineLevel="0" collapsed="false">
      <c r="A1051" s="5" t="n">
        <v>45355</v>
      </c>
      <c r="B1051" s="6" t="n">
        <v>5130.95</v>
      </c>
      <c r="C1051" s="9" t="n">
        <f aca="false">B1051/B1050-1</f>
        <v>-0.00119328490115012</v>
      </c>
      <c r="D1051" s="9" t="n">
        <f aca="false">LN(B1051/B1050)</f>
        <v>-0.00119399743246942</v>
      </c>
      <c r="E1051" s="9" t="n">
        <f aca="false">B1051/B1046-1</f>
        <v>0.0121155215572253</v>
      </c>
      <c r="F1051" s="9" t="n">
        <f aca="false">B1051/B1030-1</f>
        <v>0.045811515656752</v>
      </c>
      <c r="G1051" s="0" t="n">
        <f aca="false">MAX(G1050,B1051)</f>
        <v>5137.08</v>
      </c>
      <c r="H1051" s="9" t="n">
        <f aca="false">B1051/G1051-1</f>
        <v>-0.00119328490115012</v>
      </c>
      <c r="I1051" s="0" t="n">
        <f aca="false">IF(AND($A1051&gt;=CrashTest!$B$3,$A1051&lt;=CrashTest!$C$3),1,IF(AND($A1051&gt;=CrashTest!$B$4,$A1051&lt;=CrashTest!$C$4),2,IF(AND($A1051&gt;=CrashTest!$B$5,$A1051&lt;=CrashTest!$C$5),3,IF(AND($A1051&gt;=CrashTest!$B$6,$A1051&lt;=CrashTest!$C$6),4,IF(AND($A1051&gt;=CrashTest!$B$7,$A1051&lt;=CrashTest!$C$7),5,0)))))</f>
        <v>0</v>
      </c>
      <c r="J1051" s="0" t="str">
        <f aca="false">IF(I1051=0,"",IF(I1050=I1051,MAX(J1050,B1051),B1051))</f>
        <v/>
      </c>
      <c r="K1051" s="9" t="str">
        <f aca="false">IF(I1051=0,"",B1051/J1051-1)</f>
        <v/>
      </c>
      <c r="L1051" s="0" t="n">
        <f aca="false">MATCH($A1051,DailyBTC!$A:$A,0)</f>
        <v>1527</v>
      </c>
      <c r="M1051" s="8" t="n">
        <f aca="false">INDEX(DailyBTC!$F:$F,$L1051)</f>
        <v>6012.14160467719</v>
      </c>
      <c r="N1051" s="8" t="n">
        <f aca="false">INDEX(DailyETH!$F:$F,$L1051)</f>
        <v>266.794487267979</v>
      </c>
      <c r="O1051" s="8" t="n">
        <f aca="false">INDEX(DailyBTC!$B:$B,$L1051)</f>
        <v>68091.8388243717</v>
      </c>
      <c r="P1051" s="8" t="n">
        <f aca="false">INDEX(DailyETH!$B:$B,$L1051)</f>
        <v>3630.73033343074</v>
      </c>
      <c r="Q1051" s="9" t="n">
        <f aca="false">LN(M1051/M1050)</f>
        <v>-0.0149667588904712</v>
      </c>
      <c r="R1051" s="9" t="n">
        <f aca="false">LN(N1051/N1050)</f>
        <v>-0.00375604246359231</v>
      </c>
      <c r="S1051" s="9" t="n">
        <f aca="false">LN(O1051/O1050)</f>
        <v>0.0853004553043297</v>
      </c>
      <c r="T1051" s="9" t="n">
        <f aca="false">LN(P1051/P1050)</f>
        <v>0.0544893206910368</v>
      </c>
      <c r="U1051" s="9" t="n">
        <f aca="false">M1051/M1050-1</f>
        <v>-0.0148553136387886</v>
      </c>
      <c r="V1051" s="9" t="n">
        <f aca="false">O1051/O1050-1</f>
        <v>0.0890442266620146</v>
      </c>
    </row>
    <row r="1052" customFormat="false" ht="15" hidden="false" customHeight="false" outlineLevel="0" collapsed="false">
      <c r="A1052" s="5" t="n">
        <v>45356</v>
      </c>
      <c r="B1052" s="6" t="n">
        <v>5078.65</v>
      </c>
      <c r="C1052" s="9" t="n">
        <f aca="false">B1052/B1051-1</f>
        <v>-0.0101930441731064</v>
      </c>
      <c r="D1052" s="9" t="n">
        <f aca="false">LN(B1052/B1051)</f>
        <v>-0.0102453489815744</v>
      </c>
      <c r="E1052" s="9" t="n">
        <f aca="false">B1052/B1047-1</f>
        <v>9.25528437352163E-005</v>
      </c>
      <c r="F1052" s="9" t="n">
        <f aca="false">B1052/B1031-1</f>
        <v>0.0242083971112872</v>
      </c>
      <c r="G1052" s="0" t="n">
        <f aca="false">MAX(G1051,B1052)</f>
        <v>5137.08</v>
      </c>
      <c r="H1052" s="9" t="n">
        <f aca="false">B1052/G1052-1</f>
        <v>-0.011374165868548</v>
      </c>
      <c r="I1052" s="0" t="n">
        <f aca="false">IF(AND($A1052&gt;=CrashTest!$B$3,$A1052&lt;=CrashTest!$C$3),1,IF(AND($A1052&gt;=CrashTest!$B$4,$A1052&lt;=CrashTest!$C$4),2,IF(AND($A1052&gt;=CrashTest!$B$5,$A1052&lt;=CrashTest!$C$5),3,IF(AND($A1052&gt;=CrashTest!$B$6,$A1052&lt;=CrashTest!$C$6),4,IF(AND($A1052&gt;=CrashTest!$B$7,$A1052&lt;=CrashTest!$C$7),5,0)))))</f>
        <v>0</v>
      </c>
      <c r="J1052" s="0" t="str">
        <f aca="false">IF(I1052=0,"",IF(I1051=I1052,MAX(J1051,B1052),B1052))</f>
        <v/>
      </c>
      <c r="K1052" s="9" t="str">
        <f aca="false">IF(I1052=0,"",B1052/J1052-1)</f>
        <v/>
      </c>
      <c r="L1052" s="0" t="n">
        <f aca="false">MATCH($A1052,DailyBTC!$A:$A,0)</f>
        <v>1528</v>
      </c>
      <c r="M1052" s="8" t="n">
        <f aca="false">INDEX(DailyBTC!$F:$F,$L1052)</f>
        <v>6118.6823895268</v>
      </c>
      <c r="N1052" s="8" t="n">
        <f aca="false">INDEX(DailyETH!$F:$F,$L1052)</f>
        <v>266.307065275977</v>
      </c>
      <c r="O1052" s="8" t="n">
        <f aca="false">INDEX(DailyBTC!$B:$B,$L1052)</f>
        <v>63950.524329924</v>
      </c>
      <c r="P1052" s="8" t="n">
        <f aca="false">INDEX(DailyETH!$B:$B,$L1052)</f>
        <v>3552.95023524255</v>
      </c>
      <c r="Q1052" s="9" t="n">
        <f aca="false">LN(M1052/M1051)</f>
        <v>0.0175657522302745</v>
      </c>
      <c r="R1052" s="9" t="n">
        <f aca="false">LN(N1052/N1051)</f>
        <v>-0.00182862768078531</v>
      </c>
      <c r="S1052" s="9" t="n">
        <f aca="false">LN(O1052/O1051)</f>
        <v>-0.0627476378703253</v>
      </c>
      <c r="T1052" s="9" t="n">
        <f aca="false">LN(P1052/P1051)</f>
        <v>-0.0216555112869146</v>
      </c>
      <c r="U1052" s="9" t="n">
        <f aca="false">M1052/M1051-1</f>
        <v>0.0177209373722544</v>
      </c>
      <c r="V1052" s="9" t="n">
        <f aca="false">O1052/O1051-1</f>
        <v>-0.0608195426346075</v>
      </c>
    </row>
    <row r="1053" customFormat="false" ht="15" hidden="false" customHeight="false" outlineLevel="0" collapsed="false">
      <c r="A1053" s="5" t="n">
        <v>45357</v>
      </c>
      <c r="B1053" s="6" t="n">
        <v>5104.76</v>
      </c>
      <c r="C1053" s="9" t="n">
        <f aca="false">B1053/B1052-1</f>
        <v>0.0051411300247115</v>
      </c>
      <c r="D1053" s="9" t="n">
        <f aca="false">LN(B1053/B1052)</f>
        <v>0.00512795953725165</v>
      </c>
      <c r="E1053" s="9" t="n">
        <f aca="false">B1053/B1048-1</f>
        <v>0.00690367985861262</v>
      </c>
      <c r="F1053" s="9" t="n">
        <f aca="false">B1053/B1032-1</f>
        <v>0.0327647633633499</v>
      </c>
      <c r="G1053" s="0" t="n">
        <f aca="false">MAX(G1052,B1053)</f>
        <v>5137.08</v>
      </c>
      <c r="H1053" s="9" t="n">
        <f aca="false">B1053/G1053-1</f>
        <v>-0.0062915119094894</v>
      </c>
      <c r="I1053" s="0" t="n">
        <f aca="false">IF(AND($A1053&gt;=CrashTest!$B$3,$A1053&lt;=CrashTest!$C$3),1,IF(AND($A1053&gt;=CrashTest!$B$4,$A1053&lt;=CrashTest!$C$4),2,IF(AND($A1053&gt;=CrashTest!$B$5,$A1053&lt;=CrashTest!$C$5),3,IF(AND($A1053&gt;=CrashTest!$B$6,$A1053&lt;=CrashTest!$C$6),4,IF(AND($A1053&gt;=CrashTest!$B$7,$A1053&lt;=CrashTest!$C$7),5,0)))))</f>
        <v>0</v>
      </c>
      <c r="J1053" s="0" t="str">
        <f aca="false">IF(I1053=0,"",IF(I1052=I1053,MAX(J1052,B1053),B1053))</f>
        <v/>
      </c>
      <c r="K1053" s="9" t="str">
        <f aca="false">IF(I1053=0,"",B1053/J1053-1)</f>
        <v/>
      </c>
      <c r="L1053" s="0" t="n">
        <f aca="false">MATCH($A1053,DailyBTC!$A:$A,0)</f>
        <v>1529</v>
      </c>
      <c r="M1053" s="8" t="n">
        <f aca="false">INDEX(DailyBTC!$F:$F,$L1053)</f>
        <v>6075.70600372477</v>
      </c>
      <c r="N1053" s="8" t="n">
        <f aca="false">INDEX(DailyETH!$F:$F,$L1053)</f>
        <v>267.062111701893</v>
      </c>
      <c r="O1053" s="8" t="n">
        <f aca="false">INDEX(DailyBTC!$B:$B,$L1053)</f>
        <v>66103.7215400351</v>
      </c>
      <c r="P1053" s="8" t="n">
        <f aca="false">INDEX(DailyETH!$B:$B,$L1053)</f>
        <v>3820.764292519</v>
      </c>
      <c r="Q1053" s="9" t="n">
        <f aca="false">LN(M1053/M1052)</f>
        <v>-0.00704858043668725</v>
      </c>
      <c r="R1053" s="9" t="n">
        <f aca="false">LN(N1053/N1052)</f>
        <v>0.00283123571016507</v>
      </c>
      <c r="S1053" s="9" t="n">
        <f aca="false">LN(O1053/O1052)</f>
        <v>0.0331153198856193</v>
      </c>
      <c r="T1053" s="9" t="n">
        <f aca="false">LN(P1053/P1052)</f>
        <v>0.0726721686458265</v>
      </c>
      <c r="U1053" s="9" t="n">
        <f aca="false">M1053/M1052-1</f>
        <v>-0.00702379745606463</v>
      </c>
      <c r="V1053" s="9" t="n">
        <f aca="false">O1053/O1052-1</f>
        <v>0.0336697350439636</v>
      </c>
    </row>
    <row r="1054" customFormat="false" ht="15" hidden="false" customHeight="false" outlineLevel="0" collapsed="false">
      <c r="A1054" s="5" t="n">
        <v>45358</v>
      </c>
      <c r="B1054" s="6" t="n">
        <v>5157.36</v>
      </c>
      <c r="C1054" s="9" t="n">
        <f aca="false">B1054/B1053-1</f>
        <v>0.0103041083224285</v>
      </c>
      <c r="D1054" s="9" t="n">
        <f aca="false">LN(B1054/B1053)</f>
        <v>0.0102513828813974</v>
      </c>
      <c r="E1054" s="9" t="n">
        <f aca="false">B1054/B1049-1</f>
        <v>0.0119871984804572</v>
      </c>
      <c r="F1054" s="9" t="n">
        <f aca="false">B1054/B1033-1</f>
        <v>0.0410013261394808</v>
      </c>
      <c r="G1054" s="0" t="n">
        <f aca="false">MAX(G1053,B1054)</f>
        <v>5157.36</v>
      </c>
      <c r="H1054" s="9" t="n">
        <f aca="false">B1054/G1054-1</f>
        <v>0</v>
      </c>
      <c r="I1054" s="0" t="n">
        <f aca="false">IF(AND($A1054&gt;=CrashTest!$B$3,$A1054&lt;=CrashTest!$C$3),1,IF(AND($A1054&gt;=CrashTest!$B$4,$A1054&lt;=CrashTest!$C$4),2,IF(AND($A1054&gt;=CrashTest!$B$5,$A1054&lt;=CrashTest!$C$5),3,IF(AND($A1054&gt;=CrashTest!$B$6,$A1054&lt;=CrashTest!$C$6),4,IF(AND($A1054&gt;=CrashTest!$B$7,$A1054&lt;=CrashTest!$C$7),5,0)))))</f>
        <v>0</v>
      </c>
      <c r="J1054" s="0" t="str">
        <f aca="false">IF(I1054=0,"",IF(I1053=I1054,MAX(J1053,B1054),B1054))</f>
        <v/>
      </c>
      <c r="K1054" s="9" t="str">
        <f aca="false">IF(I1054=0,"",B1054/J1054-1)</f>
        <v/>
      </c>
      <c r="L1054" s="0" t="n">
        <f aca="false">MATCH($A1054,DailyBTC!$A:$A,0)</f>
        <v>1530</v>
      </c>
      <c r="M1054" s="8" t="n">
        <f aca="false">INDEX(DailyBTC!$F:$F,$L1054)</f>
        <v>6113.91787137432</v>
      </c>
      <c r="N1054" s="8" t="n">
        <f aca="false">INDEX(DailyETH!$F:$F,$L1054)</f>
        <v>265.894222060356</v>
      </c>
      <c r="O1054" s="8" t="n">
        <f aca="false">INDEX(DailyBTC!$B:$B,$L1054)</f>
        <v>67070.3791484512</v>
      </c>
      <c r="P1054" s="8" t="n">
        <f aca="false">INDEX(DailyETH!$B:$B,$L1054)</f>
        <v>3868.68848305085</v>
      </c>
      <c r="Q1054" s="9" t="n">
        <f aca="false">LN(M1054/M1053)</f>
        <v>0.00626959341973308</v>
      </c>
      <c r="R1054" s="9" t="n">
        <f aca="false">LN(N1054/N1053)</f>
        <v>-0.00438269117731419</v>
      </c>
      <c r="S1054" s="9" t="n">
        <f aca="false">LN(O1054/O1053)</f>
        <v>0.014517456184191</v>
      </c>
      <c r="T1054" s="9" t="n">
        <f aca="false">LN(P1054/P1053)</f>
        <v>0.0124650771543859</v>
      </c>
      <c r="U1054" s="9" t="n">
        <f aca="false">M1054/M1053-1</f>
        <v>0.00628928845900667</v>
      </c>
      <c r="V1054" s="9" t="n">
        <f aca="false">O1054/O1053-1</f>
        <v>0.014623346248829</v>
      </c>
    </row>
    <row r="1055" customFormat="false" ht="15" hidden="false" customHeight="false" outlineLevel="0" collapsed="false">
      <c r="A1055" s="5" t="n">
        <v>45359</v>
      </c>
      <c r="B1055" s="6" t="n">
        <v>5123.69</v>
      </c>
      <c r="C1055" s="9" t="n">
        <f aca="false">B1055/B1054-1</f>
        <v>-0.00652853397862474</v>
      </c>
      <c r="D1055" s="9" t="n">
        <f aca="false">LN(B1055/B1054)</f>
        <v>-0.00654993806564546</v>
      </c>
      <c r="E1055" s="9" t="n">
        <f aca="false">B1055/B1050-1</f>
        <v>-0.00260653912339315</v>
      </c>
      <c r="F1055" s="9" t="n">
        <f aca="false">B1055/B1034-1</f>
        <v>0.025751442425116</v>
      </c>
      <c r="G1055" s="0" t="n">
        <f aca="false">MAX(G1054,B1055)</f>
        <v>5157.36</v>
      </c>
      <c r="H1055" s="9" t="n">
        <f aca="false">B1055/G1055-1</f>
        <v>-0.00652853397862474</v>
      </c>
      <c r="I1055" s="0" t="n">
        <f aca="false">IF(AND($A1055&gt;=CrashTest!$B$3,$A1055&lt;=CrashTest!$C$3),1,IF(AND($A1055&gt;=CrashTest!$B$4,$A1055&lt;=CrashTest!$C$4),2,IF(AND($A1055&gt;=CrashTest!$B$5,$A1055&lt;=CrashTest!$C$5),3,IF(AND($A1055&gt;=CrashTest!$B$6,$A1055&lt;=CrashTest!$C$6),4,IF(AND($A1055&gt;=CrashTest!$B$7,$A1055&lt;=CrashTest!$C$7),5,0)))))</f>
        <v>0</v>
      </c>
      <c r="J1055" s="0" t="str">
        <f aca="false">IF(I1055=0,"",IF(I1054=I1055,MAX(J1054,B1055),B1055))</f>
        <v/>
      </c>
      <c r="K1055" s="9" t="str">
        <f aca="false">IF(I1055=0,"",B1055/J1055-1)</f>
        <v/>
      </c>
      <c r="L1055" s="0" t="n">
        <f aca="false">MATCH($A1055,DailyBTC!$A:$A,0)</f>
        <v>1531</v>
      </c>
      <c r="M1055" s="8" t="n">
        <f aca="false">INDEX(DailyBTC!$F:$F,$L1055)</f>
        <v>6093.97429434227</v>
      </c>
      <c r="N1055" s="8" t="n">
        <f aca="false">INDEX(DailyETH!$F:$F,$L1055)</f>
        <v>267.8595658968</v>
      </c>
      <c r="O1055" s="8" t="n">
        <f aca="false">INDEX(DailyBTC!$B:$B,$L1055)</f>
        <v>68343.7149552893</v>
      </c>
      <c r="P1055" s="8" t="n">
        <f aca="false">INDEX(DailyETH!$B:$B,$L1055)</f>
        <v>3895.41697779077</v>
      </c>
      <c r="Q1055" s="9" t="n">
        <f aca="false">LN(M1055/M1054)</f>
        <v>-0.0032673281355228</v>
      </c>
      <c r="R1055" s="9" t="n">
        <f aca="false">LN(N1055/N1054)</f>
        <v>0.00736426705681169</v>
      </c>
      <c r="S1055" s="9" t="n">
        <f aca="false">LN(O1055/O1054)</f>
        <v>0.0188071019840226</v>
      </c>
      <c r="T1055" s="9" t="n">
        <f aca="false">LN(P1055/P1054)</f>
        <v>0.00688517188867474</v>
      </c>
      <c r="U1055" s="9" t="n">
        <f aca="false">M1055/M1054-1</f>
        <v>-0.00326199622756196</v>
      </c>
      <c r="V1055" s="9" t="n">
        <f aca="false">O1055/O1054-1</f>
        <v>0.0189850694599434</v>
      </c>
    </row>
    <row r="1056" customFormat="false" ht="15" hidden="false" customHeight="false" outlineLevel="0" collapsed="false">
      <c r="A1056" s="5" t="n">
        <v>45362</v>
      </c>
      <c r="B1056" s="6" t="n">
        <v>5117.94</v>
      </c>
      <c r="C1056" s="9" t="n">
        <f aca="false">B1056/B1055-1</f>
        <v>-0.00112223807451273</v>
      </c>
      <c r="D1056" s="9" t="n">
        <f aca="false">LN(B1056/B1055)</f>
        <v>-0.00112286825517995</v>
      </c>
      <c r="E1056" s="9" t="n">
        <f aca="false">B1056/B1051-1</f>
        <v>-0.002535592823941</v>
      </c>
      <c r="F1056" s="9" t="n">
        <f aca="false">B1056/B1035-1</f>
        <v>0.0240160387041783</v>
      </c>
      <c r="G1056" s="0" t="n">
        <f aca="false">MAX(G1055,B1056)</f>
        <v>5157.36</v>
      </c>
      <c r="H1056" s="9" t="n">
        <f aca="false">B1056/G1056-1</f>
        <v>-0.00764344548373586</v>
      </c>
      <c r="I1056" s="0" t="n">
        <f aca="false">IF(AND($A1056&gt;=CrashTest!$B$3,$A1056&lt;=CrashTest!$C$3),1,IF(AND($A1056&gt;=CrashTest!$B$4,$A1056&lt;=CrashTest!$C$4),2,IF(AND($A1056&gt;=CrashTest!$B$5,$A1056&lt;=CrashTest!$C$5),3,IF(AND($A1056&gt;=CrashTest!$B$6,$A1056&lt;=CrashTest!$C$6),4,IF(AND($A1056&gt;=CrashTest!$B$7,$A1056&lt;=CrashTest!$C$7),5,0)))))</f>
        <v>0</v>
      </c>
      <c r="J1056" s="0" t="str">
        <f aca="false">IF(I1056=0,"",IF(I1055=I1056,MAX(J1055,B1056),B1056))</f>
        <v/>
      </c>
      <c r="K1056" s="9" t="str">
        <f aca="false">IF(I1056=0,"",B1056/J1056-1)</f>
        <v/>
      </c>
      <c r="L1056" s="0" t="n">
        <f aca="false">MATCH($A1056,DailyBTC!$A:$A,0)</f>
        <v>1534</v>
      </c>
      <c r="M1056" s="8" t="n">
        <f aca="false">INDEX(DailyBTC!$F:$F,$L1056)</f>
        <v>6168.78083964422</v>
      </c>
      <c r="N1056" s="8" t="n">
        <f aca="false">INDEX(DailyETH!$F:$F,$L1056)</f>
        <v>271.506607307531</v>
      </c>
      <c r="O1056" s="8" t="n">
        <f aca="false">INDEX(DailyBTC!$B:$B,$L1056)</f>
        <v>72198.0875341905</v>
      </c>
      <c r="P1056" s="8" t="n">
        <f aca="false">INDEX(DailyETH!$B:$B,$L1056)</f>
        <v>4072.90353009936</v>
      </c>
      <c r="Q1056" s="9" t="n">
        <f aca="false">LN(M1056/M1055)</f>
        <v>0.012200761158252</v>
      </c>
      <c r="R1056" s="9" t="n">
        <f aca="false">LN(N1056/N1055)</f>
        <v>0.0135236400625267</v>
      </c>
      <c r="S1056" s="9" t="n">
        <f aca="false">LN(O1056/O1055)</f>
        <v>0.0548639519961894</v>
      </c>
      <c r="T1056" s="9" t="n">
        <f aca="false">LN(P1056/P1055)</f>
        <v>0.0445554149413293</v>
      </c>
      <c r="U1056" s="9" t="n">
        <f aca="false">M1056/M1055-1</f>
        <v>0.0122754940681986</v>
      </c>
      <c r="V1056" s="9" t="n">
        <f aca="false">O1056/O1055-1</f>
        <v>0.0563968842112659</v>
      </c>
    </row>
    <row r="1057" customFormat="false" ht="15" hidden="false" customHeight="false" outlineLevel="0" collapsed="false">
      <c r="A1057" s="5" t="n">
        <v>45363</v>
      </c>
      <c r="B1057" s="6" t="n">
        <v>5175.27</v>
      </c>
      <c r="C1057" s="9" t="n">
        <f aca="false">B1057/B1056-1</f>
        <v>0.0112017725881899</v>
      </c>
      <c r="D1057" s="9" t="n">
        <f aca="false">LN(B1057/B1056)</f>
        <v>0.0111394973640123</v>
      </c>
      <c r="E1057" s="9" t="n">
        <f aca="false">B1057/B1052-1</f>
        <v>0.0190247408267947</v>
      </c>
      <c r="F1057" s="9" t="n">
        <f aca="false">B1057/B1036-1</f>
        <v>0.0295746039577371</v>
      </c>
      <c r="G1057" s="0" t="n">
        <f aca="false">MAX(G1056,B1057)</f>
        <v>5175.27</v>
      </c>
      <c r="H1057" s="9" t="n">
        <f aca="false">B1057/G1057-1</f>
        <v>0</v>
      </c>
      <c r="I1057" s="0" t="n">
        <f aca="false">IF(AND($A1057&gt;=CrashTest!$B$3,$A1057&lt;=CrashTest!$C$3),1,IF(AND($A1057&gt;=CrashTest!$B$4,$A1057&lt;=CrashTest!$C$4),2,IF(AND($A1057&gt;=CrashTest!$B$5,$A1057&lt;=CrashTest!$C$5),3,IF(AND($A1057&gt;=CrashTest!$B$6,$A1057&lt;=CrashTest!$C$6),4,IF(AND($A1057&gt;=CrashTest!$B$7,$A1057&lt;=CrashTest!$C$7),5,0)))))</f>
        <v>0</v>
      </c>
      <c r="J1057" s="0" t="str">
        <f aca="false">IF(I1057=0,"",IF(I1056=I1057,MAX(J1056,B1057),B1057))</f>
        <v/>
      </c>
      <c r="K1057" s="9" t="str">
        <f aca="false">IF(I1057=0,"",B1057/J1057-1)</f>
        <v/>
      </c>
      <c r="L1057" s="0" t="n">
        <f aca="false">MATCH($A1057,DailyBTC!$A:$A,0)</f>
        <v>1535</v>
      </c>
      <c r="M1057" s="8" t="n">
        <f aca="false">INDEX(DailyBTC!$F:$F,$L1057)</f>
        <v>6136.58034202534</v>
      </c>
      <c r="N1057" s="8" t="n">
        <f aca="false">INDEX(DailyETH!$F:$F,$L1057)</f>
        <v>268.178884360183</v>
      </c>
      <c r="O1057" s="8" t="n">
        <f aca="false">INDEX(DailyBTC!$B:$B,$L1057)</f>
        <v>71432.7283018702</v>
      </c>
      <c r="P1057" s="8" t="n">
        <f aca="false">INDEX(DailyETH!$B:$B,$L1057)</f>
        <v>3971.09591408533</v>
      </c>
      <c r="Q1057" s="9" t="n">
        <f aca="false">LN(M1057/M1056)</f>
        <v>-0.00523358406830475</v>
      </c>
      <c r="R1057" s="9" t="n">
        <f aca="false">LN(N1057/N1056)</f>
        <v>-0.0123322385837698</v>
      </c>
      <c r="S1057" s="9" t="n">
        <f aca="false">LN(O1057/O1056)</f>
        <v>-0.010657413202114</v>
      </c>
      <c r="T1057" s="9" t="n">
        <f aca="false">LN(P1057/P1056)</f>
        <v>-0.0253140376732717</v>
      </c>
      <c r="U1057" s="9" t="n">
        <f aca="false">M1057/M1056-1</f>
        <v>-0.00521991272763978</v>
      </c>
      <c r="V1057" s="9" t="n">
        <f aca="false">O1057/O1056-1</f>
        <v>-0.0106008241832979</v>
      </c>
    </row>
    <row r="1058" customFormat="false" ht="15" hidden="false" customHeight="false" outlineLevel="0" collapsed="false">
      <c r="A1058" s="5" t="n">
        <v>45364</v>
      </c>
      <c r="B1058" s="6" t="n">
        <v>5165.31</v>
      </c>
      <c r="C1058" s="9" t="n">
        <f aca="false">B1058/B1057-1</f>
        <v>-0.00192453727051922</v>
      </c>
      <c r="D1058" s="9" t="n">
        <f aca="false">LN(B1058/B1057)</f>
        <v>-0.00192639157186869</v>
      </c>
      <c r="E1058" s="9" t="n">
        <f aca="false">B1058/B1053-1</f>
        <v>0.0118614783065218</v>
      </c>
      <c r="F1058" s="9" t="n">
        <f aca="false">B1058/B1037-1</f>
        <v>0.0285692096920651</v>
      </c>
      <c r="G1058" s="0" t="n">
        <f aca="false">MAX(G1057,B1058)</f>
        <v>5175.27</v>
      </c>
      <c r="H1058" s="9" t="n">
        <f aca="false">B1058/G1058-1</f>
        <v>-0.00192453727051922</v>
      </c>
      <c r="I1058" s="0" t="n">
        <f aca="false">IF(AND($A1058&gt;=CrashTest!$B$3,$A1058&lt;=CrashTest!$C$3),1,IF(AND($A1058&gt;=CrashTest!$B$4,$A1058&lt;=CrashTest!$C$4),2,IF(AND($A1058&gt;=CrashTest!$B$5,$A1058&lt;=CrashTest!$C$5),3,IF(AND($A1058&gt;=CrashTest!$B$6,$A1058&lt;=CrashTest!$C$6),4,IF(AND($A1058&gt;=CrashTest!$B$7,$A1058&lt;=CrashTest!$C$7),5,0)))))</f>
        <v>0</v>
      </c>
      <c r="J1058" s="0" t="str">
        <f aca="false">IF(I1058=0,"",IF(I1057=I1058,MAX(J1057,B1058),B1058))</f>
        <v/>
      </c>
      <c r="K1058" s="9" t="str">
        <f aca="false">IF(I1058=0,"",B1058/J1058-1)</f>
        <v/>
      </c>
      <c r="L1058" s="0" t="n">
        <f aca="false">MATCH($A1058,DailyBTC!$A:$A,0)</f>
        <v>1536</v>
      </c>
      <c r="M1058" s="8" t="n">
        <f aca="false">INDEX(DailyBTC!$F:$F,$L1058)</f>
        <v>6179.35694940293</v>
      </c>
      <c r="N1058" s="8" t="n">
        <f aca="false">INDEX(DailyETH!$F:$F,$L1058)</f>
        <v>269.675792737511</v>
      </c>
      <c r="O1058" s="8" t="n">
        <f aca="false">INDEX(DailyBTC!$B:$B,$L1058)</f>
        <v>73081.5759053185</v>
      </c>
      <c r="P1058" s="8" t="n">
        <f aca="false">INDEX(DailyETH!$B:$B,$L1058)</f>
        <v>4004.5978722969</v>
      </c>
      <c r="Q1058" s="9" t="n">
        <f aca="false">LN(M1058/M1057)</f>
        <v>0.00694657310771156</v>
      </c>
      <c r="R1058" s="9" t="n">
        <f aca="false">LN(N1058/N1057)</f>
        <v>0.00556623305867548</v>
      </c>
      <c r="S1058" s="9" t="n">
        <f aca="false">LN(O1058/O1057)</f>
        <v>0.0228201514897626</v>
      </c>
      <c r="T1058" s="9" t="n">
        <f aca="false">LN(P1058/P1057)</f>
        <v>0.00840106356890024</v>
      </c>
      <c r="U1058" s="9" t="n">
        <f aca="false">M1058/M1057-1</f>
        <v>0.00697075651151202</v>
      </c>
      <c r="V1058" s="9" t="n">
        <f aca="false">O1058/O1057-1</f>
        <v>0.0230825231325391</v>
      </c>
    </row>
    <row r="1059" customFormat="false" ht="15" hidden="false" customHeight="false" outlineLevel="0" collapsed="false">
      <c r="A1059" s="5" t="n">
        <v>45365</v>
      </c>
      <c r="B1059" s="6" t="n">
        <v>5150.48</v>
      </c>
      <c r="C1059" s="9" t="n">
        <f aca="false">B1059/B1058-1</f>
        <v>-0.00287107646975704</v>
      </c>
      <c r="D1059" s="9" t="n">
        <f aca="false">LN(B1059/B1058)</f>
        <v>-0.0028752059156686</v>
      </c>
      <c r="E1059" s="9" t="n">
        <f aca="false">B1059/B1054-1</f>
        <v>-0.00133401585307213</v>
      </c>
      <c r="F1059" s="9" t="n">
        <f aca="false">B1059/B1038-1</f>
        <v>0.039835095504495</v>
      </c>
      <c r="G1059" s="0" t="n">
        <f aca="false">MAX(G1058,B1059)</f>
        <v>5175.27</v>
      </c>
      <c r="H1059" s="9" t="n">
        <f aca="false">B1059/G1059-1</f>
        <v>-0.00479008824660376</v>
      </c>
      <c r="I1059" s="0" t="n">
        <f aca="false">IF(AND($A1059&gt;=CrashTest!$B$3,$A1059&lt;=CrashTest!$C$3),1,IF(AND($A1059&gt;=CrashTest!$B$4,$A1059&lt;=CrashTest!$C$4),2,IF(AND($A1059&gt;=CrashTest!$B$5,$A1059&lt;=CrashTest!$C$5),3,IF(AND($A1059&gt;=CrashTest!$B$6,$A1059&lt;=CrashTest!$C$6),4,IF(AND($A1059&gt;=CrashTest!$B$7,$A1059&lt;=CrashTest!$C$7),5,0)))))</f>
        <v>0</v>
      </c>
      <c r="J1059" s="0" t="str">
        <f aca="false">IF(I1059=0,"",IF(I1058=I1059,MAX(J1058,B1059),B1059))</f>
        <v/>
      </c>
      <c r="K1059" s="9" t="str">
        <f aca="false">IF(I1059=0,"",B1059/J1059-1)</f>
        <v/>
      </c>
      <c r="L1059" s="0" t="n">
        <f aca="false">MATCH($A1059,DailyBTC!$A:$A,0)</f>
        <v>1537</v>
      </c>
      <c r="M1059" s="8" t="n">
        <f aca="false">INDEX(DailyBTC!$F:$F,$L1059)</f>
        <v>6167.91762866042</v>
      </c>
      <c r="N1059" s="8" t="n">
        <f aca="false">INDEX(DailyETH!$F:$F,$L1059)</f>
        <v>268.226606250643</v>
      </c>
      <c r="O1059" s="8" t="n">
        <f aca="false">INDEX(DailyBTC!$B:$B,$L1059)</f>
        <v>71505.2729076563</v>
      </c>
      <c r="P1059" s="8" t="n">
        <f aca="false">INDEX(DailyETH!$B:$B,$L1059)</f>
        <v>3882.89582524839</v>
      </c>
      <c r="Q1059" s="9" t="n">
        <f aca="false">LN(M1059/M1058)</f>
        <v>-0.00185293101617273</v>
      </c>
      <c r="R1059" s="9" t="n">
        <f aca="false">LN(N1059/N1058)</f>
        <v>-0.00538830091062162</v>
      </c>
      <c r="S1059" s="9" t="n">
        <f aca="false">LN(O1059/O1058)</f>
        <v>-0.0218051014484727</v>
      </c>
      <c r="T1059" s="9" t="n">
        <f aca="false">LN(P1059/P1058)</f>
        <v>-0.0308619470910292</v>
      </c>
      <c r="U1059" s="9" t="n">
        <f aca="false">M1059/M1058-1</f>
        <v>-0.00185121539930089</v>
      </c>
      <c r="V1059" s="9" t="n">
        <f aca="false">O1059/O1058-1</f>
        <v>-0.0215690887632801</v>
      </c>
    </row>
    <row r="1060" customFormat="false" ht="15" hidden="false" customHeight="false" outlineLevel="0" collapsed="false">
      <c r="A1060" s="5" t="n">
        <v>45366</v>
      </c>
      <c r="B1060" s="6" t="n">
        <v>5117.09</v>
      </c>
      <c r="C1060" s="9" t="n">
        <f aca="false">B1060/B1059-1</f>
        <v>-0.00648289091502141</v>
      </c>
      <c r="D1060" s="9" t="n">
        <f aca="false">LN(B1060/B1059)</f>
        <v>-0.00650399611692649</v>
      </c>
      <c r="E1060" s="9" t="n">
        <f aca="false">B1060/B1055-1</f>
        <v>-0.00128813413770146</v>
      </c>
      <c r="F1060" s="9" t="n">
        <f aca="false">B1060/B1039-1</f>
        <v>0.0232911119021242</v>
      </c>
      <c r="G1060" s="0" t="n">
        <f aca="false">MAX(G1059,B1060)</f>
        <v>5175.27</v>
      </c>
      <c r="H1060" s="9" t="n">
        <f aca="false">B1060/G1060-1</f>
        <v>-0.0112419255420491</v>
      </c>
      <c r="I1060" s="0" t="n">
        <f aca="false">IF(AND($A1060&gt;=CrashTest!$B$3,$A1060&lt;=CrashTest!$C$3),1,IF(AND($A1060&gt;=CrashTest!$B$4,$A1060&lt;=CrashTest!$C$4),2,IF(AND($A1060&gt;=CrashTest!$B$5,$A1060&lt;=CrashTest!$C$5),3,IF(AND($A1060&gt;=CrashTest!$B$6,$A1060&lt;=CrashTest!$C$6),4,IF(AND($A1060&gt;=CrashTest!$B$7,$A1060&lt;=CrashTest!$C$7),5,0)))))</f>
        <v>0</v>
      </c>
      <c r="J1060" s="0" t="str">
        <f aca="false">IF(I1060=0,"",IF(I1059=I1060,MAX(J1059,B1060),B1060))</f>
        <v/>
      </c>
      <c r="K1060" s="9" t="str">
        <f aca="false">IF(I1060=0,"",B1060/J1060-1)</f>
        <v/>
      </c>
      <c r="L1060" s="0" t="n">
        <f aca="false">MATCH($A1060,DailyBTC!$A:$A,0)</f>
        <v>1538</v>
      </c>
      <c r="M1060" s="8" t="n">
        <f aca="false">INDEX(DailyBTC!$F:$F,$L1060)</f>
        <v>6078.48501862659</v>
      </c>
      <c r="N1060" s="8" t="n">
        <f aca="false">INDEX(DailyETH!$F:$F,$L1060)</f>
        <v>265.187529699043</v>
      </c>
      <c r="O1060" s="8" t="n">
        <f aca="false">INDEX(DailyBTC!$B:$B,$L1060)</f>
        <v>69424.9141753361</v>
      </c>
      <c r="P1060" s="8" t="n">
        <f aca="false">INDEX(DailyETH!$B:$B,$L1060)</f>
        <v>3736.92063383986</v>
      </c>
      <c r="Q1060" s="9" t="n">
        <f aca="false">LN(M1060/M1059)</f>
        <v>-0.0146057911838755</v>
      </c>
      <c r="R1060" s="9" t="n">
        <f aca="false">LN(N1060/N1059)</f>
        <v>-0.0113949339946581</v>
      </c>
      <c r="S1060" s="9" t="n">
        <f aca="false">LN(O1060/O1059)</f>
        <v>-0.0295253969702195</v>
      </c>
      <c r="T1060" s="9" t="n">
        <f aca="false">LN(P1060/P1059)</f>
        <v>-0.0383193096268693</v>
      </c>
      <c r="U1060" s="9" t="n">
        <f aca="false">M1060/M1059-1</f>
        <v>-0.0144996440319286</v>
      </c>
      <c r="V1060" s="9" t="n">
        <f aca="false">O1060/O1059-1</f>
        <v>-0.0290937807482649</v>
      </c>
    </row>
    <row r="1061" customFormat="false" ht="15" hidden="false" customHeight="false" outlineLevel="0" collapsed="false">
      <c r="A1061" s="5" t="n">
        <v>45369</v>
      </c>
      <c r="B1061" s="6" t="n">
        <v>5149.42</v>
      </c>
      <c r="C1061" s="9" t="n">
        <f aca="false">B1061/B1060-1</f>
        <v>0.00631804404456449</v>
      </c>
      <c r="D1061" s="9" t="n">
        <f aca="false">LN(B1061/B1060)</f>
        <v>0.00629816887515886</v>
      </c>
      <c r="E1061" s="9" t="n">
        <f aca="false">B1061/B1056-1</f>
        <v>0.0061509122811132</v>
      </c>
      <c r="F1061" s="9" t="n">
        <f aca="false">B1061/B1040-1</f>
        <v>0.0237965059754699</v>
      </c>
      <c r="G1061" s="0" t="n">
        <f aca="false">MAX(G1060,B1061)</f>
        <v>5175.27</v>
      </c>
      <c r="H1061" s="9" t="n">
        <f aca="false">B1061/G1061-1</f>
        <v>-0.00499490847820505</v>
      </c>
      <c r="I1061" s="0" t="n">
        <f aca="false">IF(AND($A1061&gt;=CrashTest!$B$3,$A1061&lt;=CrashTest!$C$3),1,IF(AND($A1061&gt;=CrashTest!$B$4,$A1061&lt;=CrashTest!$C$4),2,IF(AND($A1061&gt;=CrashTest!$B$5,$A1061&lt;=CrashTest!$C$5),3,IF(AND($A1061&gt;=CrashTest!$B$6,$A1061&lt;=CrashTest!$C$6),4,IF(AND($A1061&gt;=CrashTest!$B$7,$A1061&lt;=CrashTest!$C$7),5,0)))))</f>
        <v>0</v>
      </c>
      <c r="J1061" s="0" t="str">
        <f aca="false">IF(I1061=0,"",IF(I1060=I1061,MAX(J1060,B1061),B1061))</f>
        <v/>
      </c>
      <c r="K1061" s="9" t="str">
        <f aca="false">IF(I1061=0,"",B1061/J1061-1)</f>
        <v/>
      </c>
      <c r="L1061" s="0" t="n">
        <f aca="false">MATCH($A1061,DailyBTC!$A:$A,0)</f>
        <v>1541</v>
      </c>
      <c r="M1061" s="8" t="n">
        <f aca="false">INDEX(DailyBTC!$F:$F,$L1061)</f>
        <v>6084.46635206241</v>
      </c>
      <c r="N1061" s="8" t="n">
        <f aca="false">INDEX(DailyETH!$F:$F,$L1061)</f>
        <v>263.607955724765</v>
      </c>
      <c r="O1061" s="8" t="n">
        <f aca="false">INDEX(DailyBTC!$B:$B,$L1061)</f>
        <v>67770.8865245471</v>
      </c>
      <c r="P1061" s="8" t="n">
        <f aca="false">INDEX(DailyETH!$B:$B,$L1061)</f>
        <v>3529.94917767387</v>
      </c>
      <c r="Q1061" s="9" t="n">
        <f aca="false">LN(M1061/M1060)</f>
        <v>0.00098353331123201</v>
      </c>
      <c r="R1061" s="9" t="n">
        <f aca="false">LN(N1061/N1060)</f>
        <v>-0.00597425173230084</v>
      </c>
      <c r="S1061" s="9" t="n">
        <f aca="false">LN(O1061/O1060)</f>
        <v>-0.0241130965368279</v>
      </c>
      <c r="T1061" s="9" t="n">
        <f aca="false">LN(P1061/P1060)</f>
        <v>-0.0569784387615725</v>
      </c>
      <c r="U1061" s="9" t="n">
        <f aca="false">M1061/M1060-1</f>
        <v>0.000984017138726312</v>
      </c>
      <c r="V1061" s="9" t="n">
        <f aca="false">O1061/O1060-1</f>
        <v>-0.0238246985313036</v>
      </c>
    </row>
    <row r="1062" customFormat="false" ht="15" hidden="false" customHeight="false" outlineLevel="0" collapsed="false">
      <c r="A1062" s="5" t="n">
        <v>45370</v>
      </c>
      <c r="B1062" s="6" t="n">
        <v>5178.51</v>
      </c>
      <c r="C1062" s="9" t="n">
        <f aca="false">B1062/B1061-1</f>
        <v>0.00564917990764013</v>
      </c>
      <c r="D1062" s="9" t="n">
        <f aca="false">LN(B1062/B1061)</f>
        <v>0.0056332831318901</v>
      </c>
      <c r="E1062" s="9" t="n">
        <f aca="false">B1062/B1057-1</f>
        <v>0.000626054292819367</v>
      </c>
      <c r="F1062" s="9" t="n">
        <f aca="false">B1062/B1041-1</f>
        <v>0.0345495118438062</v>
      </c>
      <c r="G1062" s="0" t="n">
        <f aca="false">MAX(G1061,B1062)</f>
        <v>5178.51</v>
      </c>
      <c r="H1062" s="9" t="n">
        <f aca="false">B1062/G1062-1</f>
        <v>0</v>
      </c>
      <c r="I1062" s="0" t="n">
        <f aca="false">IF(AND($A1062&gt;=CrashTest!$B$3,$A1062&lt;=CrashTest!$C$3),1,IF(AND($A1062&gt;=CrashTest!$B$4,$A1062&lt;=CrashTest!$C$4),2,IF(AND($A1062&gt;=CrashTest!$B$5,$A1062&lt;=CrashTest!$C$5),3,IF(AND($A1062&gt;=CrashTest!$B$6,$A1062&lt;=CrashTest!$C$6),4,IF(AND($A1062&gt;=CrashTest!$B$7,$A1062&lt;=CrashTest!$C$7),5,0)))))</f>
        <v>0</v>
      </c>
      <c r="J1062" s="0" t="str">
        <f aca="false">IF(I1062=0,"",IF(I1061=I1062,MAX(J1061,B1062),B1062))</f>
        <v/>
      </c>
      <c r="K1062" s="9" t="str">
        <f aca="false">IF(I1062=0,"",B1062/J1062-1)</f>
        <v/>
      </c>
      <c r="L1062" s="0" t="n">
        <f aca="false">MATCH($A1062,DailyBTC!$A:$A,0)</f>
        <v>1542</v>
      </c>
      <c r="M1062" s="8" t="n">
        <f aca="false">INDEX(DailyBTC!$F:$F,$L1062)</f>
        <v>5952.39782806858</v>
      </c>
      <c r="N1062" s="8" t="n">
        <f aca="false">INDEX(DailyETH!$F:$F,$L1062)</f>
        <v>260.43617346311</v>
      </c>
      <c r="O1062" s="8" t="n">
        <f aca="false">INDEX(DailyBTC!$B:$B,$L1062)</f>
        <v>61969.3075394506</v>
      </c>
      <c r="P1062" s="8" t="n">
        <f aca="false">INDEX(DailyETH!$B:$B,$L1062)</f>
        <v>3165.8325338983</v>
      </c>
      <c r="Q1062" s="9" t="n">
        <f aca="false">LN(M1062/M1061)</f>
        <v>-0.0219448889817905</v>
      </c>
      <c r="R1062" s="9" t="n">
        <f aca="false">LN(N1062/N1061)</f>
        <v>-0.0121051675473333</v>
      </c>
      <c r="S1062" s="9" t="n">
        <f aca="false">LN(O1062/O1061)</f>
        <v>-0.0894934776477576</v>
      </c>
      <c r="T1062" s="9" t="n">
        <f aca="false">LN(P1062/P1061)</f>
        <v>-0.108867408690156</v>
      </c>
      <c r="U1062" s="9" t="n">
        <f aca="false">M1062/M1061-1</f>
        <v>-0.0217058516477879</v>
      </c>
      <c r="V1062" s="9" t="n">
        <f aca="false">O1062/O1061-1</f>
        <v>-0.0856057708938944</v>
      </c>
    </row>
    <row r="1063" customFormat="false" ht="15" hidden="false" customHeight="false" outlineLevel="0" collapsed="false">
      <c r="A1063" s="5" t="n">
        <v>45371</v>
      </c>
      <c r="B1063" s="6" t="n">
        <v>5224.62</v>
      </c>
      <c r="C1063" s="9" t="n">
        <f aca="false">B1063/B1062-1</f>
        <v>0.00890410562111499</v>
      </c>
      <c r="D1063" s="9" t="n">
        <f aca="false">LN(B1063/B1062)</f>
        <v>0.00886469782734107</v>
      </c>
      <c r="E1063" s="9" t="n">
        <f aca="false">B1063/B1058-1</f>
        <v>0.0114823698868025</v>
      </c>
      <c r="F1063" s="9" t="n">
        <f aca="false">B1063/B1042-1</f>
        <v>0.0500672292890578</v>
      </c>
      <c r="G1063" s="0" t="n">
        <f aca="false">MAX(G1062,B1063)</f>
        <v>5224.62</v>
      </c>
      <c r="H1063" s="9" t="n">
        <f aca="false">B1063/G1063-1</f>
        <v>0</v>
      </c>
      <c r="I1063" s="0" t="n">
        <f aca="false">IF(AND($A1063&gt;=CrashTest!$B$3,$A1063&lt;=CrashTest!$C$3),1,IF(AND($A1063&gt;=CrashTest!$B$4,$A1063&lt;=CrashTest!$C$4),2,IF(AND($A1063&gt;=CrashTest!$B$5,$A1063&lt;=CrashTest!$C$5),3,IF(AND($A1063&gt;=CrashTest!$B$6,$A1063&lt;=CrashTest!$C$6),4,IF(AND($A1063&gt;=CrashTest!$B$7,$A1063&lt;=CrashTest!$C$7),5,0)))))</f>
        <v>0</v>
      </c>
      <c r="J1063" s="0" t="str">
        <f aca="false">IF(I1063=0,"",IF(I1062=I1063,MAX(J1062,B1063),B1063))</f>
        <v/>
      </c>
      <c r="K1063" s="9" t="str">
        <f aca="false">IF(I1063=0,"",B1063/J1063-1)</f>
        <v/>
      </c>
      <c r="L1063" s="0" t="n">
        <f aca="false">MATCH($A1063,DailyBTC!$A:$A,0)</f>
        <v>1543</v>
      </c>
      <c r="M1063" s="8" t="n">
        <f aca="false">INDEX(DailyBTC!$F:$F,$L1063)</f>
        <v>6060.34018156806</v>
      </c>
      <c r="N1063" s="8" t="n">
        <f aca="false">INDEX(DailyETH!$F:$F,$L1063)</f>
        <v>263.783865327571</v>
      </c>
      <c r="O1063" s="8" t="n">
        <f aca="false">INDEX(DailyBTC!$B:$B,$L1063)</f>
        <v>67848.1076396844</v>
      </c>
      <c r="P1063" s="8" t="n">
        <f aca="false">INDEX(DailyETH!$B:$B,$L1063)</f>
        <v>3519.0726811806</v>
      </c>
      <c r="Q1063" s="9" t="n">
        <f aca="false">LN(M1063/M1062)</f>
        <v>0.0179717993875866</v>
      </c>
      <c r="R1063" s="9" t="n">
        <f aca="false">LN(N1063/N1062)</f>
        <v>0.0127722602185027</v>
      </c>
      <c r="S1063" s="9" t="n">
        <f aca="false">LN(O1063/O1062)</f>
        <v>0.0906322727547197</v>
      </c>
      <c r="T1063" s="9" t="n">
        <f aca="false">LN(P1063/P1062)</f>
        <v>0.105781447164542</v>
      </c>
      <c r="U1063" s="9" t="n">
        <f aca="false">M1063/M1062-1</f>
        <v>0.0181342639751787</v>
      </c>
      <c r="V1063" s="9" t="n">
        <f aca="false">O1063/O1062-1</f>
        <v>0.094866319048204</v>
      </c>
    </row>
    <row r="1064" customFormat="false" ht="15" hidden="false" customHeight="false" outlineLevel="0" collapsed="false">
      <c r="A1064" s="5" t="n">
        <v>45372</v>
      </c>
      <c r="B1064" s="6" t="n">
        <v>5241.53</v>
      </c>
      <c r="C1064" s="9" t="n">
        <f aca="false">B1064/B1063-1</f>
        <v>0.00323659902538354</v>
      </c>
      <c r="D1064" s="9" t="n">
        <f aca="false">LN(B1064/B1063)</f>
        <v>0.00323137251313781</v>
      </c>
      <c r="E1064" s="9" t="n">
        <f aca="false">B1064/B1059-1</f>
        <v>0.0176779639955889</v>
      </c>
      <c r="F1064" s="9" t="n">
        <f aca="false">B1064/B1043-1</f>
        <v>0.0521357742181541</v>
      </c>
      <c r="G1064" s="0" t="n">
        <f aca="false">MAX(G1063,B1064)</f>
        <v>5241.53</v>
      </c>
      <c r="H1064" s="9" t="n">
        <f aca="false">B1064/G1064-1</f>
        <v>0</v>
      </c>
      <c r="I1064" s="0" t="n">
        <f aca="false">IF(AND($A1064&gt;=CrashTest!$B$3,$A1064&lt;=CrashTest!$C$3),1,IF(AND($A1064&gt;=CrashTest!$B$4,$A1064&lt;=CrashTest!$C$4),2,IF(AND($A1064&gt;=CrashTest!$B$5,$A1064&lt;=CrashTest!$C$5),3,IF(AND($A1064&gt;=CrashTest!$B$6,$A1064&lt;=CrashTest!$C$6),4,IF(AND($A1064&gt;=CrashTest!$B$7,$A1064&lt;=CrashTest!$C$7),5,0)))))</f>
        <v>0</v>
      </c>
      <c r="J1064" s="0" t="str">
        <f aca="false">IF(I1064=0,"",IF(I1063=I1064,MAX(J1063,B1064),B1064))</f>
        <v/>
      </c>
      <c r="K1064" s="9" t="str">
        <f aca="false">IF(I1064=0,"",B1064/J1064-1)</f>
        <v/>
      </c>
      <c r="L1064" s="0" t="n">
        <f aca="false">MATCH($A1064,DailyBTC!$A:$A,0)</f>
        <v>1544</v>
      </c>
      <c r="M1064" s="8" t="n">
        <f aca="false">INDEX(DailyBTC!$F:$F,$L1064)</f>
        <v>6003.29509588132</v>
      </c>
      <c r="N1064" s="8" t="n">
        <f aca="false">INDEX(DailyETH!$F:$F,$L1064)</f>
        <v>262.423686680637</v>
      </c>
      <c r="O1064" s="8" t="n">
        <f aca="false">INDEX(DailyBTC!$B:$B,$L1064)</f>
        <v>65454.7357232612</v>
      </c>
      <c r="P1064" s="8" t="n">
        <f aca="false">INDEX(DailyETH!$B:$B,$L1064)</f>
        <v>3489.54293863238</v>
      </c>
      <c r="Q1064" s="9" t="n">
        <f aca="false">LN(M1064/M1063)</f>
        <v>-0.00945743294862782</v>
      </c>
      <c r="R1064" s="9" t="n">
        <f aca="false">LN(N1064/N1063)</f>
        <v>-0.00516975353594231</v>
      </c>
      <c r="S1064" s="9" t="n">
        <f aca="false">LN(O1064/O1063)</f>
        <v>-0.0359126494502687</v>
      </c>
      <c r="T1064" s="9" t="n">
        <f aca="false">LN(P1064/P1063)</f>
        <v>-0.00842674756109279</v>
      </c>
      <c r="U1064" s="9" t="n">
        <f aca="false">M1064/M1063-1</f>
        <v>-0.00941285208052178</v>
      </c>
      <c r="V1064" s="9" t="n">
        <f aca="false">O1064/O1063-1</f>
        <v>-0.0352754409766812</v>
      </c>
    </row>
    <row r="1065" customFormat="false" ht="15" hidden="false" customHeight="false" outlineLevel="0" collapsed="false">
      <c r="A1065" s="5" t="n">
        <v>45373</v>
      </c>
      <c r="B1065" s="6" t="n">
        <v>5234.18</v>
      </c>
      <c r="C1065" s="9" t="n">
        <f aca="false">B1065/B1064-1</f>
        <v>-0.00140226231653728</v>
      </c>
      <c r="D1065" s="9" t="n">
        <f aca="false">LN(B1065/B1064)</f>
        <v>-0.00140324640641516</v>
      </c>
      <c r="E1065" s="9" t="n">
        <f aca="false">B1065/B1060-1</f>
        <v>0.0228821459071464</v>
      </c>
      <c r="F1065" s="9" t="n">
        <f aca="false">B1065/B1044-1</f>
        <v>0.028926505249625</v>
      </c>
      <c r="G1065" s="0" t="n">
        <f aca="false">MAX(G1064,B1065)</f>
        <v>5241.53</v>
      </c>
      <c r="H1065" s="9" t="n">
        <f aca="false">B1065/G1065-1</f>
        <v>-0.00140226231653728</v>
      </c>
      <c r="I1065" s="0" t="n">
        <f aca="false">IF(AND($A1065&gt;=CrashTest!$B$3,$A1065&lt;=CrashTest!$C$3),1,IF(AND($A1065&gt;=CrashTest!$B$4,$A1065&lt;=CrashTest!$C$4),2,IF(AND($A1065&gt;=CrashTest!$B$5,$A1065&lt;=CrashTest!$C$5),3,IF(AND($A1065&gt;=CrashTest!$B$6,$A1065&lt;=CrashTest!$C$6),4,IF(AND($A1065&gt;=CrashTest!$B$7,$A1065&lt;=CrashTest!$C$7),5,0)))))</f>
        <v>0</v>
      </c>
      <c r="J1065" s="0" t="str">
        <f aca="false">IF(I1065=0,"",IF(I1064=I1065,MAX(J1064,B1065),B1065))</f>
        <v/>
      </c>
      <c r="K1065" s="9" t="str">
        <f aca="false">IF(I1065=0,"",B1065/J1065-1)</f>
        <v/>
      </c>
      <c r="L1065" s="0" t="n">
        <f aca="false">MATCH($A1065,DailyBTC!$A:$A,0)</f>
        <v>1545</v>
      </c>
      <c r="M1065" s="8" t="n">
        <f aca="false">INDEX(DailyBTC!$F:$F,$L1065)</f>
        <v>5912.92921851694</v>
      </c>
      <c r="N1065" s="8" t="n">
        <f aca="false">INDEX(DailyETH!$F:$F,$L1065)</f>
        <v>257.793285010113</v>
      </c>
      <c r="O1065" s="8" t="n">
        <f aca="false">INDEX(DailyBTC!$B:$B,$L1065)</f>
        <v>63486.4849997078</v>
      </c>
      <c r="P1065" s="8" t="n">
        <f aca="false">INDEX(DailyETH!$B:$B,$L1065)</f>
        <v>3316.85662302747</v>
      </c>
      <c r="Q1065" s="9" t="n">
        <f aca="false">LN(M1065/M1064)</f>
        <v>-0.0151671548481833</v>
      </c>
      <c r="R1065" s="9" t="n">
        <f aca="false">LN(N1065/N1064)</f>
        <v>-0.0178022794765115</v>
      </c>
      <c r="S1065" s="9" t="n">
        <f aca="false">LN(O1065/O1064)</f>
        <v>-0.0305317974947959</v>
      </c>
      <c r="T1065" s="9" t="n">
        <f aca="false">LN(P1065/P1064)</f>
        <v>-0.0507532303583757</v>
      </c>
      <c r="U1065" s="9" t="n">
        <f aca="false">M1065/M1064-1</f>
        <v>-0.0150527128720321</v>
      </c>
      <c r="V1065" s="9" t="n">
        <f aca="false">O1065/O1064-1</f>
        <v>-0.0300704097542315</v>
      </c>
    </row>
    <row r="1066" customFormat="false" ht="15" hidden="false" customHeight="false" outlineLevel="0" collapsed="false">
      <c r="A1066" s="5" t="n">
        <v>45376</v>
      </c>
      <c r="B1066" s="6" t="n">
        <v>5218.19</v>
      </c>
      <c r="C1066" s="9" t="n">
        <f aca="false">B1066/B1065-1</f>
        <v>-0.00305491977731009</v>
      </c>
      <c r="D1066" s="9" t="n">
        <f aca="false">LN(B1066/B1065)</f>
        <v>-0.00305959556994215</v>
      </c>
      <c r="E1066" s="9" t="n">
        <f aca="false">B1066/B1061-1</f>
        <v>0.0133549021054797</v>
      </c>
      <c r="F1066" s="9" t="n">
        <f aca="false">B1066/B1045-1</f>
        <v>0.0254264266624744</v>
      </c>
      <c r="G1066" s="0" t="n">
        <f aca="false">MAX(G1065,B1066)</f>
        <v>5241.53</v>
      </c>
      <c r="H1066" s="9" t="n">
        <f aca="false">B1066/G1066-1</f>
        <v>-0.00445289829496354</v>
      </c>
      <c r="I1066" s="0" t="n">
        <f aca="false">IF(AND($A1066&gt;=CrashTest!$B$3,$A1066&lt;=CrashTest!$C$3),1,IF(AND($A1066&gt;=CrashTest!$B$4,$A1066&lt;=CrashTest!$C$4),2,IF(AND($A1066&gt;=CrashTest!$B$5,$A1066&lt;=CrashTest!$C$5),3,IF(AND($A1066&gt;=CrashTest!$B$6,$A1066&lt;=CrashTest!$C$6),4,IF(AND($A1066&gt;=CrashTest!$B$7,$A1066&lt;=CrashTest!$C$7),5,0)))))</f>
        <v>0</v>
      </c>
      <c r="J1066" s="0" t="str">
        <f aca="false">IF(I1066=0,"",IF(I1065=I1066,MAX(J1065,B1066),B1066))</f>
        <v/>
      </c>
      <c r="K1066" s="9" t="str">
        <f aca="false">IF(I1066=0,"",B1066/J1066-1)</f>
        <v/>
      </c>
      <c r="L1066" s="0" t="n">
        <f aca="false">MATCH($A1066,DailyBTC!$A:$A,0)</f>
        <v>1548</v>
      </c>
      <c r="M1066" s="8" t="n">
        <f aca="false">INDEX(DailyBTC!$F:$F,$L1066)</f>
        <v>6144.39251348663</v>
      </c>
      <c r="N1066" s="8" t="n">
        <f aca="false">INDEX(DailyETH!$F:$F,$L1066)</f>
        <v>263.116423514754</v>
      </c>
      <c r="O1066" s="8" t="n">
        <f aca="false">INDEX(DailyBTC!$B:$B,$L1066)</f>
        <v>70042.0204237288</v>
      </c>
      <c r="P1066" s="8" t="n">
        <f aca="false">INDEX(DailyETH!$B:$B,$L1066)</f>
        <v>3595.95377440094</v>
      </c>
      <c r="Q1066" s="9" t="n">
        <f aca="false">LN(M1066/M1065)</f>
        <v>0.0383985331822434</v>
      </c>
      <c r="R1066" s="9" t="n">
        <f aca="false">LN(N1066/N1065)</f>
        <v>0.0204385663055813</v>
      </c>
      <c r="S1066" s="9" t="n">
        <f aca="false">LN(O1066/O1065)</f>
        <v>0.0982683051180162</v>
      </c>
      <c r="T1066" s="9" t="n">
        <f aca="false">LN(P1066/P1065)</f>
        <v>0.0807917276625831</v>
      </c>
      <c r="U1066" s="9" t="n">
        <f aca="false">M1066/M1065-1</f>
        <v>0.0391452842433562</v>
      </c>
      <c r="V1066" s="9" t="n">
        <f aca="false">O1066/O1065-1</f>
        <v>0.103258755372126</v>
      </c>
    </row>
    <row r="1067" customFormat="false" ht="15" hidden="false" customHeight="false" outlineLevel="0" collapsed="false">
      <c r="A1067" s="5" t="n">
        <v>45377</v>
      </c>
      <c r="B1067" s="6" t="n">
        <v>5203.58</v>
      </c>
      <c r="C1067" s="9" t="n">
        <f aca="false">B1067/B1066-1</f>
        <v>-0.00279982139400825</v>
      </c>
      <c r="D1067" s="9" t="n">
        <f aca="false">LN(B1067/B1066)</f>
        <v>-0.00280374822525755</v>
      </c>
      <c r="E1067" s="9" t="n">
        <f aca="false">B1067/B1062-1</f>
        <v>0.00484116087446007</v>
      </c>
      <c r="F1067" s="9" t="n">
        <f aca="false">B1067/B1046-1</f>
        <v>0.0264422934670472</v>
      </c>
      <c r="G1067" s="0" t="n">
        <f aca="false">MAX(G1066,B1067)</f>
        <v>5241.53</v>
      </c>
      <c r="H1067" s="9" t="n">
        <f aca="false">B1067/G1067-1</f>
        <v>-0.00724025236906012</v>
      </c>
      <c r="I1067" s="0" t="n">
        <f aca="false">IF(AND($A1067&gt;=CrashTest!$B$3,$A1067&lt;=CrashTest!$C$3),1,IF(AND($A1067&gt;=CrashTest!$B$4,$A1067&lt;=CrashTest!$C$4),2,IF(AND($A1067&gt;=CrashTest!$B$5,$A1067&lt;=CrashTest!$C$5),3,IF(AND($A1067&gt;=CrashTest!$B$6,$A1067&lt;=CrashTest!$C$6),4,IF(AND($A1067&gt;=CrashTest!$B$7,$A1067&lt;=CrashTest!$C$7),5,0)))))</f>
        <v>0</v>
      </c>
      <c r="J1067" s="0" t="str">
        <f aca="false">IF(I1067=0,"",IF(I1066=I1067,MAX(J1066,B1067),B1067))</f>
        <v/>
      </c>
      <c r="K1067" s="9" t="str">
        <f aca="false">IF(I1067=0,"",B1067/J1067-1)</f>
        <v/>
      </c>
      <c r="L1067" s="0" t="n">
        <f aca="false">MATCH($A1067,DailyBTC!$A:$A,0)</f>
        <v>1549</v>
      </c>
      <c r="M1067" s="8" t="n">
        <f aca="false">INDEX(DailyBTC!$F:$F,$L1067)</f>
        <v>6140.1820131707</v>
      </c>
      <c r="N1067" s="8" t="n">
        <f aca="false">INDEX(DailyETH!$F:$F,$L1067)</f>
        <v>262.454242493804</v>
      </c>
      <c r="O1067" s="8" t="n">
        <f aca="false">INDEX(DailyBTC!$B:$B,$L1067)</f>
        <v>70071.0472144945</v>
      </c>
      <c r="P1067" s="8" t="n">
        <f aca="false">INDEX(DailyETH!$B:$B,$L1067)</f>
        <v>3593.26549181765</v>
      </c>
      <c r="Q1067" s="9" t="n">
        <f aca="false">LN(M1067/M1066)</f>
        <v>-0.000685493904842387</v>
      </c>
      <c r="R1067" s="9" t="n">
        <f aca="false">LN(N1067/N1066)</f>
        <v>-0.00251985665929744</v>
      </c>
      <c r="S1067" s="9" t="n">
        <f aca="false">LN(O1067/O1066)</f>
        <v>0.000414333818682839</v>
      </c>
      <c r="T1067" s="9" t="n">
        <f aca="false">LN(P1067/P1066)</f>
        <v>-0.000747864993134576</v>
      </c>
      <c r="U1067" s="9" t="n">
        <f aca="false">M1067/M1066-1</f>
        <v>-0.000685259007572214</v>
      </c>
      <c r="V1067" s="9" t="n">
        <f aca="false">O1067/O1066-1</f>
        <v>0.000414419666795673</v>
      </c>
    </row>
    <row r="1068" customFormat="false" ht="15" hidden="false" customHeight="false" outlineLevel="0" collapsed="false">
      <c r="A1068" s="5" t="n">
        <v>45378</v>
      </c>
      <c r="B1068" s="6" t="n">
        <v>5248.49</v>
      </c>
      <c r="C1068" s="9" t="n">
        <f aca="false">B1068/B1067-1</f>
        <v>0.00863059662770627</v>
      </c>
      <c r="D1068" s="9" t="n">
        <f aca="false">LN(B1068/B1067)</f>
        <v>0.00859356594070796</v>
      </c>
      <c r="E1068" s="9" t="n">
        <f aca="false">B1068/B1063-1</f>
        <v>0.00456875332560069</v>
      </c>
      <c r="F1068" s="9" t="n">
        <f aca="false">B1068/B1047-1</f>
        <v>0.0335376059926982</v>
      </c>
      <c r="G1068" s="0" t="n">
        <f aca="false">MAX(G1067,B1068)</f>
        <v>5248.49</v>
      </c>
      <c r="H1068" s="9" t="n">
        <f aca="false">B1068/G1068-1</f>
        <v>0</v>
      </c>
      <c r="I1068" s="0" t="n">
        <f aca="false">IF(AND($A1068&gt;=CrashTest!$B$3,$A1068&lt;=CrashTest!$C$3),1,IF(AND($A1068&gt;=CrashTest!$B$4,$A1068&lt;=CrashTest!$C$4),2,IF(AND($A1068&gt;=CrashTest!$B$5,$A1068&lt;=CrashTest!$C$5),3,IF(AND($A1068&gt;=CrashTest!$B$6,$A1068&lt;=CrashTest!$C$6),4,IF(AND($A1068&gt;=CrashTest!$B$7,$A1068&lt;=CrashTest!$C$7),5,0)))))</f>
        <v>0</v>
      </c>
      <c r="J1068" s="0" t="str">
        <f aca="false">IF(I1068=0,"",IF(I1067=I1068,MAX(J1067,B1068),B1068))</f>
        <v/>
      </c>
      <c r="K1068" s="9" t="str">
        <f aca="false">IF(I1068=0,"",B1068/J1068-1)</f>
        <v/>
      </c>
      <c r="L1068" s="0" t="n">
        <f aca="false">MATCH($A1068,DailyBTC!$A:$A,0)</f>
        <v>1550</v>
      </c>
      <c r="M1068" s="8" t="n">
        <f aca="false">INDEX(DailyBTC!$F:$F,$L1068)</f>
        <v>6082.61698891555</v>
      </c>
      <c r="N1068" s="8" t="n">
        <f aca="false">INDEX(DailyETH!$F:$F,$L1068)</f>
        <v>259.426159210156</v>
      </c>
      <c r="O1068" s="8" t="n">
        <f aca="false">INDEX(DailyBTC!$B:$B,$L1068)</f>
        <v>69267.8879815897</v>
      </c>
      <c r="P1068" s="8" t="n">
        <f aca="false">INDEX(DailyETH!$B:$B,$L1068)</f>
        <v>3498.33240648743</v>
      </c>
      <c r="Q1068" s="9" t="n">
        <f aca="false">LN(M1068/M1067)</f>
        <v>-0.00941935637861996</v>
      </c>
      <c r="R1068" s="9" t="n">
        <f aca="false">LN(N1068/N1067)</f>
        <v>-0.0116046406638991</v>
      </c>
      <c r="S1068" s="9" t="n">
        <f aca="false">LN(O1068/O1067)</f>
        <v>-0.011528265617993</v>
      </c>
      <c r="T1068" s="9" t="n">
        <f aca="false">LN(P1068/P1067)</f>
        <v>-0.0267749971412282</v>
      </c>
      <c r="U1068" s="9" t="n">
        <f aca="false">M1068/M1067-1</f>
        <v>-0.00937513320153693</v>
      </c>
      <c r="V1068" s="9" t="n">
        <f aca="false">O1068/O1067-1</f>
        <v>-0.0114620697824916</v>
      </c>
    </row>
    <row r="1069" customFormat="false" ht="15" hidden="false" customHeight="false" outlineLevel="0" collapsed="false">
      <c r="A1069" s="5" t="n">
        <v>45379</v>
      </c>
      <c r="B1069" s="6" t="n">
        <v>5254.35</v>
      </c>
      <c r="C1069" s="9" t="n">
        <f aca="false">B1069/B1068-1</f>
        <v>0.00111651160619553</v>
      </c>
      <c r="D1069" s="9" t="n">
        <f aca="false">LN(B1069/B1068)</f>
        <v>0.00111588877067109</v>
      </c>
      <c r="E1069" s="9" t="n">
        <f aca="false">B1069/B1064-1</f>
        <v>0.00244585073442316</v>
      </c>
      <c r="F1069" s="9" t="n">
        <f aca="false">B1069/B1048-1</f>
        <v>0.036410007574323</v>
      </c>
      <c r="G1069" s="0" t="n">
        <f aca="false">MAX(G1068,B1069)</f>
        <v>5254.35</v>
      </c>
      <c r="H1069" s="9" t="n">
        <f aca="false">B1069/G1069-1</f>
        <v>0</v>
      </c>
      <c r="I1069" s="0" t="n">
        <f aca="false">IF(AND($A1069&gt;=CrashTest!$B$3,$A1069&lt;=CrashTest!$C$3),1,IF(AND($A1069&gt;=CrashTest!$B$4,$A1069&lt;=CrashTest!$C$4),2,IF(AND($A1069&gt;=CrashTest!$B$5,$A1069&lt;=CrashTest!$C$5),3,IF(AND($A1069&gt;=CrashTest!$B$6,$A1069&lt;=CrashTest!$C$6),4,IF(AND($A1069&gt;=CrashTest!$B$7,$A1069&lt;=CrashTest!$C$7),5,0)))))</f>
        <v>0</v>
      </c>
      <c r="J1069" s="0" t="str">
        <f aca="false">IF(I1069=0,"",IF(I1068=I1069,MAX(J1068,B1069),B1069))</f>
        <v/>
      </c>
      <c r="K1069" s="9" t="str">
        <f aca="false">IF(I1069=0,"",B1069/J1069-1)</f>
        <v/>
      </c>
      <c r="L1069" s="0" t="n">
        <f aca="false">MATCH($A1069,DailyBTC!$A:$A,0)</f>
        <v>1551</v>
      </c>
      <c r="M1069" s="8" t="n">
        <f aca="false">INDEX(DailyBTC!$F:$F,$L1069)</f>
        <v>6169.91063807871</v>
      </c>
      <c r="N1069" s="8" t="n">
        <f aca="false">INDEX(DailyETH!$F:$F,$L1069)</f>
        <v>260.522295114557</v>
      </c>
      <c r="O1069" s="8" t="n">
        <f aca="false">INDEX(DailyBTC!$B:$B,$L1069)</f>
        <v>70826.8968714202</v>
      </c>
      <c r="P1069" s="8" t="n">
        <f aca="false">INDEX(DailyETH!$B:$B,$L1069)</f>
        <v>3566.1563798948</v>
      </c>
      <c r="Q1069" s="9" t="n">
        <f aca="false">LN(M1069/M1068)</f>
        <v>0.0142493253389103</v>
      </c>
      <c r="R1069" s="9" t="n">
        <f aca="false">LN(N1069/N1068)</f>
        <v>0.00421633151963015</v>
      </c>
      <c r="S1069" s="9" t="n">
        <f aca="false">LN(O1069/O1068)</f>
        <v>0.0222574059554728</v>
      </c>
      <c r="T1069" s="9" t="n">
        <f aca="false">LN(P1069/P1068)</f>
        <v>0.0192019718414034</v>
      </c>
      <c r="U1069" s="9" t="n">
        <f aca="false">M1069/M1068-1</f>
        <v>0.0143513309028398</v>
      </c>
      <c r="V1069" s="9" t="n">
        <f aca="false">O1069/O1068-1</f>
        <v>0.0225069499772372</v>
      </c>
    </row>
    <row r="1070" customFormat="false" ht="15" hidden="false" customHeight="false" outlineLevel="0" collapsed="false">
      <c r="A1070" s="5" t="n">
        <v>45383</v>
      </c>
      <c r="B1070" s="6" t="n">
        <v>5243.77</v>
      </c>
      <c r="C1070" s="9" t="n">
        <f aca="false">B1070/B1069-1</f>
        <v>-0.00201356970890787</v>
      </c>
      <c r="D1070" s="9" t="n">
        <f aca="false">LN(B1070/B1069)</f>
        <v>-0.00201559966582509</v>
      </c>
      <c r="E1070" s="9" t="n">
        <f aca="false">B1070/B1065-1</f>
        <v>0.00183218765881188</v>
      </c>
      <c r="F1070" s="9" t="n">
        <f aca="false">B1070/B1049-1</f>
        <v>0.0289427365504575</v>
      </c>
      <c r="G1070" s="0" t="n">
        <f aca="false">MAX(G1069,B1070)</f>
        <v>5254.35</v>
      </c>
      <c r="H1070" s="9" t="n">
        <f aca="false">B1070/G1070-1</f>
        <v>-0.00201356970890787</v>
      </c>
      <c r="I1070" s="0" t="n">
        <f aca="false">IF(AND($A1070&gt;=CrashTest!$B$3,$A1070&lt;=CrashTest!$C$3),1,IF(AND($A1070&gt;=CrashTest!$B$4,$A1070&lt;=CrashTest!$C$4),2,IF(AND($A1070&gt;=CrashTest!$B$5,$A1070&lt;=CrashTest!$C$5),3,IF(AND($A1070&gt;=CrashTest!$B$6,$A1070&lt;=CrashTest!$C$6),4,IF(AND($A1070&gt;=CrashTest!$B$7,$A1070&lt;=CrashTest!$C$7),5,0)))))</f>
        <v>0</v>
      </c>
      <c r="J1070" s="0" t="str">
        <f aca="false">IF(I1070=0,"",IF(I1069=I1070,MAX(J1069,B1070),B1070))</f>
        <v/>
      </c>
      <c r="K1070" s="9" t="str">
        <f aca="false">IF(I1070=0,"",B1070/J1070-1)</f>
        <v/>
      </c>
      <c r="L1070" s="0" t="n">
        <f aca="false">MATCH($A1070,DailyBTC!$A:$A,0)</f>
        <v>1555</v>
      </c>
      <c r="M1070" s="8" t="n">
        <f aca="false">INDEX(DailyBTC!$F:$F,$L1070)</f>
        <v>6163.68312299507</v>
      </c>
      <c r="N1070" s="8" t="n">
        <f aca="false">INDEX(DailyETH!$F:$F,$L1070)</f>
        <v>257.937943159326</v>
      </c>
      <c r="O1070" s="8" t="n">
        <f aca="false">INDEX(DailyBTC!$B:$B,$L1070)</f>
        <v>69791.6277305669</v>
      </c>
      <c r="P1070" s="8" t="n">
        <f aca="false">INDEX(DailyETH!$B:$B,$L1070)</f>
        <v>3510.49059088252</v>
      </c>
      <c r="Q1070" s="9" t="n">
        <f aca="false">LN(M1070/M1069)</f>
        <v>-0.00100984607301064</v>
      </c>
      <c r="R1070" s="9" t="n">
        <f aca="false">LN(N1070/N1069)</f>
        <v>-0.00996941778425347</v>
      </c>
      <c r="S1070" s="9" t="n">
        <f aca="false">LN(O1070/O1069)</f>
        <v>-0.0147247718493644</v>
      </c>
      <c r="T1070" s="9" t="n">
        <f aca="false">LN(P1070/P1069)</f>
        <v>-0.0157325743134483</v>
      </c>
      <c r="U1070" s="9" t="n">
        <f aca="false">M1070/M1069-1</f>
        <v>-0.00100933635006006</v>
      </c>
      <c r="V1070" s="9" t="n">
        <f aca="false">O1070/O1069-1</f>
        <v>-0.0146168925448299</v>
      </c>
    </row>
    <row r="1071" customFormat="false" ht="15" hidden="false" customHeight="false" outlineLevel="0" collapsed="false">
      <c r="A1071" s="5" t="n">
        <v>45384</v>
      </c>
      <c r="B1071" s="6" t="n">
        <v>5205.81</v>
      </c>
      <c r="C1071" s="9" t="n">
        <f aca="false">B1071/B1070-1</f>
        <v>-0.00723906654944817</v>
      </c>
      <c r="D1071" s="9" t="n">
        <f aca="false">LN(B1071/B1070)</f>
        <v>-0.00726539573446736</v>
      </c>
      <c r="E1071" s="9" t="n">
        <f aca="false">B1071/B1066-1</f>
        <v>-0.00237247014769471</v>
      </c>
      <c r="F1071" s="9" t="n">
        <f aca="false">B1071/B1050-1</f>
        <v>0.0133791959634657</v>
      </c>
      <c r="G1071" s="0" t="n">
        <f aca="false">MAX(G1070,B1071)</f>
        <v>5254.35</v>
      </c>
      <c r="H1071" s="9" t="n">
        <f aca="false">B1071/G1071-1</f>
        <v>-0.00923805989323134</v>
      </c>
      <c r="I1071" s="0" t="n">
        <f aca="false">IF(AND($A1071&gt;=CrashTest!$B$3,$A1071&lt;=CrashTest!$C$3),1,IF(AND($A1071&gt;=CrashTest!$B$4,$A1071&lt;=CrashTest!$C$4),2,IF(AND($A1071&gt;=CrashTest!$B$5,$A1071&lt;=CrashTest!$C$5),3,IF(AND($A1071&gt;=CrashTest!$B$6,$A1071&lt;=CrashTest!$C$6),4,IF(AND($A1071&gt;=CrashTest!$B$7,$A1071&lt;=CrashTest!$C$7),5,0)))))</f>
        <v>0</v>
      </c>
      <c r="J1071" s="0" t="str">
        <f aca="false">IF(I1071=0,"",IF(I1070=I1071,MAX(J1070,B1071),B1071))</f>
        <v/>
      </c>
      <c r="K1071" s="9" t="str">
        <f aca="false">IF(I1071=0,"",B1071/J1071-1)</f>
        <v/>
      </c>
      <c r="L1071" s="0" t="n">
        <f aca="false">MATCH($A1071,DailyBTC!$A:$A,0)</f>
        <v>1556</v>
      </c>
      <c r="M1071" s="8" t="n">
        <f aca="false">INDEX(DailyBTC!$F:$F,$L1071)</f>
        <v>5945.44391519972</v>
      </c>
      <c r="N1071" s="8" t="n">
        <f aca="false">INDEX(DailyETH!$F:$F,$L1071)</f>
        <v>256.13182486467</v>
      </c>
      <c r="O1071" s="8" t="n">
        <f aca="false">INDEX(DailyBTC!$B:$B,$L1071)</f>
        <v>65533.7548351841</v>
      </c>
      <c r="P1071" s="8" t="n">
        <f aca="false">INDEX(DailyETH!$B:$B,$L1071)</f>
        <v>3283.00576212741</v>
      </c>
      <c r="Q1071" s="9" t="n">
        <f aca="false">LN(M1071/M1070)</f>
        <v>-0.0360493107460028</v>
      </c>
      <c r="R1071" s="9" t="n">
        <f aca="false">LN(N1071/N1070)</f>
        <v>-0.00702677277871189</v>
      </c>
      <c r="S1071" s="9" t="n">
        <f aca="false">LN(O1071/O1070)</f>
        <v>-0.0629487051268651</v>
      </c>
      <c r="T1071" s="9" t="n">
        <f aca="false">LN(P1071/P1070)</f>
        <v>-0.0669964035343647</v>
      </c>
      <c r="U1071" s="9" t="n">
        <f aca="false">M1071/M1070-1</f>
        <v>-0.0354072724766069</v>
      </c>
      <c r="V1071" s="9" t="n">
        <f aca="false">O1071/O1070-1</f>
        <v>-0.0610083620892248</v>
      </c>
    </row>
    <row r="1072" customFormat="false" ht="15" hidden="false" customHeight="false" outlineLevel="0" collapsed="false">
      <c r="A1072" s="5" t="n">
        <v>45385</v>
      </c>
      <c r="B1072" s="6" t="n">
        <v>5211.49</v>
      </c>
      <c r="C1072" s="9" t="n">
        <f aca="false">B1072/B1071-1</f>
        <v>0.00109108861060991</v>
      </c>
      <c r="D1072" s="9" t="n">
        <f aca="false">LN(B1072/B1071)</f>
        <v>0.00109049380604882</v>
      </c>
      <c r="E1072" s="9" t="n">
        <f aca="false">B1072/B1067-1</f>
        <v>0.00152010731073604</v>
      </c>
      <c r="F1072" s="9" t="n">
        <f aca="false">B1072/B1051-1</f>
        <v>0.0156968982352197</v>
      </c>
      <c r="G1072" s="0" t="n">
        <f aca="false">MAX(G1071,B1072)</f>
        <v>5254.35</v>
      </c>
      <c r="H1072" s="9" t="n">
        <f aca="false">B1072/G1072-1</f>
        <v>-0.00815705082455498</v>
      </c>
      <c r="I1072" s="0" t="n">
        <f aca="false">IF(AND($A1072&gt;=CrashTest!$B$3,$A1072&lt;=CrashTest!$C$3),1,IF(AND($A1072&gt;=CrashTest!$B$4,$A1072&lt;=CrashTest!$C$4),2,IF(AND($A1072&gt;=CrashTest!$B$5,$A1072&lt;=CrashTest!$C$5),3,IF(AND($A1072&gt;=CrashTest!$B$6,$A1072&lt;=CrashTest!$C$6),4,IF(AND($A1072&gt;=CrashTest!$B$7,$A1072&lt;=CrashTest!$C$7),5,0)))))</f>
        <v>0</v>
      </c>
      <c r="J1072" s="0" t="str">
        <f aca="false">IF(I1072=0,"",IF(I1071=I1072,MAX(J1071,B1072),B1072))</f>
        <v/>
      </c>
      <c r="K1072" s="9" t="str">
        <f aca="false">IF(I1072=0,"",B1072/J1072-1)</f>
        <v/>
      </c>
      <c r="L1072" s="0" t="n">
        <f aca="false">MATCH($A1072,DailyBTC!$A:$A,0)</f>
        <v>1557</v>
      </c>
      <c r="M1072" s="8" t="n">
        <f aca="false">INDEX(DailyBTC!$F:$F,$L1072)</f>
        <v>5969.47776429243</v>
      </c>
      <c r="N1072" s="8" t="n">
        <f aca="false">INDEX(DailyETH!$F:$F,$L1072)</f>
        <v>255.912125702844</v>
      </c>
      <c r="O1072" s="8" t="n">
        <f aca="false">INDEX(DailyBTC!$B:$B,$L1072)</f>
        <v>66130.2162393337</v>
      </c>
      <c r="P1072" s="8" t="n">
        <f aca="false">INDEX(DailyETH!$B:$B,$L1072)</f>
        <v>3317.26652045587</v>
      </c>
      <c r="Q1072" s="9" t="n">
        <f aca="false">LN(M1072/M1071)</f>
        <v>0.00403424921043414</v>
      </c>
      <c r="R1072" s="9" t="n">
        <f aca="false">LN(N1072/N1071)</f>
        <v>-0.000858126241170864</v>
      </c>
      <c r="S1072" s="9" t="n">
        <f aca="false">LN(O1072/O1071)</f>
        <v>0.00906042070021258</v>
      </c>
      <c r="T1072" s="9" t="n">
        <f aca="false">LN(P1072/P1071)</f>
        <v>0.0103817129293048</v>
      </c>
      <c r="U1072" s="9" t="n">
        <f aca="false">M1072/M1071-1</f>
        <v>0.00404239774783877</v>
      </c>
      <c r="V1072" s="9" t="n">
        <f aca="false">O1072/O1071-1</f>
        <v>0.00910159055664805</v>
      </c>
    </row>
    <row r="1073" customFormat="false" ht="15" hidden="false" customHeight="false" outlineLevel="0" collapsed="false">
      <c r="A1073" s="5" t="n">
        <v>45386</v>
      </c>
      <c r="B1073" s="6" t="n">
        <v>5147.21</v>
      </c>
      <c r="C1073" s="9" t="n">
        <f aca="false">B1073/B1072-1</f>
        <v>-0.0123342844368884</v>
      </c>
      <c r="D1073" s="9" t="n">
        <f aca="false">LN(B1073/B1072)</f>
        <v>-0.0124109830574575</v>
      </c>
      <c r="E1073" s="9" t="n">
        <f aca="false">B1073/B1068-1</f>
        <v>-0.0192969787500785</v>
      </c>
      <c r="F1073" s="9" t="n">
        <f aca="false">B1073/B1052-1</f>
        <v>0.0134996504976717</v>
      </c>
      <c r="G1073" s="0" t="n">
        <f aca="false">MAX(G1072,B1073)</f>
        <v>5254.35</v>
      </c>
      <c r="H1073" s="9" t="n">
        <f aca="false">B1073/G1073-1</f>
        <v>-0.0203907238764073</v>
      </c>
      <c r="I1073" s="0" t="n">
        <f aca="false">IF(AND($A1073&gt;=CrashTest!$B$3,$A1073&lt;=CrashTest!$C$3),1,IF(AND($A1073&gt;=CrashTest!$B$4,$A1073&lt;=CrashTest!$C$4),2,IF(AND($A1073&gt;=CrashTest!$B$5,$A1073&lt;=CrashTest!$C$5),3,IF(AND($A1073&gt;=CrashTest!$B$6,$A1073&lt;=CrashTest!$C$6),4,IF(AND($A1073&gt;=CrashTest!$B$7,$A1073&lt;=CrashTest!$C$7),5,0)))))</f>
        <v>0</v>
      </c>
      <c r="J1073" s="0" t="str">
        <f aca="false">IF(I1073=0,"",IF(I1072=I1073,MAX(J1072,B1073),B1073))</f>
        <v/>
      </c>
      <c r="K1073" s="9" t="str">
        <f aca="false">IF(I1073=0,"",B1073/J1073-1)</f>
        <v/>
      </c>
      <c r="L1073" s="0" t="n">
        <f aca="false">MATCH($A1073,DailyBTC!$A:$A,0)</f>
        <v>1558</v>
      </c>
      <c r="M1073" s="8" t="n">
        <f aca="false">INDEX(DailyBTC!$F:$F,$L1073)</f>
        <v>6067.35081933696</v>
      </c>
      <c r="N1073" s="8" t="n">
        <f aca="false">INDEX(DailyETH!$F:$F,$L1073)</f>
        <v>254.902879770237</v>
      </c>
      <c r="O1073" s="8" t="n">
        <f aca="false">INDEX(DailyBTC!$B:$B,$L1073)</f>
        <v>68438.135024547</v>
      </c>
      <c r="P1073" s="8" t="n">
        <f aca="false">INDEX(DailyETH!$B:$B,$L1073)</f>
        <v>3327.80180274693</v>
      </c>
      <c r="Q1073" s="9" t="n">
        <f aca="false">LN(M1073/M1072)</f>
        <v>0.0162626245642205</v>
      </c>
      <c r="R1073" s="9" t="n">
        <f aca="false">LN(N1073/N1072)</f>
        <v>-0.00395151761413364</v>
      </c>
      <c r="S1073" s="9" t="n">
        <f aca="false">LN(O1073/O1072)</f>
        <v>0.0343044272712331</v>
      </c>
      <c r="T1073" s="9" t="n">
        <f aca="false">LN(P1073/P1072)</f>
        <v>0.00317086013439283</v>
      </c>
      <c r="U1073" s="9" t="n">
        <f aca="false">M1073/M1072-1</f>
        <v>0.0163955808044014</v>
      </c>
      <c r="V1073" s="9" t="n">
        <f aca="false">O1073/O1072-1</f>
        <v>0.0348996104422317</v>
      </c>
    </row>
    <row r="1074" customFormat="false" ht="15" hidden="false" customHeight="false" outlineLevel="0" collapsed="false">
      <c r="A1074" s="5" t="n">
        <v>45387</v>
      </c>
      <c r="B1074" s="6" t="n">
        <v>5204.34</v>
      </c>
      <c r="C1074" s="9" t="n">
        <f aca="false">B1074/B1073-1</f>
        <v>0.0110992168572877</v>
      </c>
      <c r="D1074" s="9" t="n">
        <f aca="false">LN(B1074/B1073)</f>
        <v>0.0110380725696564</v>
      </c>
      <c r="E1074" s="9" t="n">
        <f aca="false">B1074/B1069-1</f>
        <v>-0.00951782808530077</v>
      </c>
      <c r="F1074" s="9" t="n">
        <f aca="false">B1074/B1053-1</f>
        <v>0.0195072833982402</v>
      </c>
      <c r="G1074" s="0" t="n">
        <f aca="false">MAX(G1073,B1074)</f>
        <v>5254.35</v>
      </c>
      <c r="H1074" s="9" t="n">
        <f aca="false">B1074/G1074-1</f>
        <v>-0.00951782808530077</v>
      </c>
      <c r="I1074" s="0" t="n">
        <f aca="false">IF(AND($A1074&gt;=CrashTest!$B$3,$A1074&lt;=CrashTest!$C$3),1,IF(AND($A1074&gt;=CrashTest!$B$4,$A1074&lt;=CrashTest!$C$4),2,IF(AND($A1074&gt;=CrashTest!$B$5,$A1074&lt;=CrashTest!$C$5),3,IF(AND($A1074&gt;=CrashTest!$B$6,$A1074&lt;=CrashTest!$C$6),4,IF(AND($A1074&gt;=CrashTest!$B$7,$A1074&lt;=CrashTest!$C$7),5,0)))))</f>
        <v>0</v>
      </c>
      <c r="J1074" s="0" t="str">
        <f aca="false">IF(I1074=0,"",IF(I1073=I1074,MAX(J1073,B1074),B1074))</f>
        <v/>
      </c>
      <c r="K1074" s="9" t="str">
        <f aca="false">IF(I1074=0,"",B1074/J1074-1)</f>
        <v/>
      </c>
      <c r="L1074" s="0" t="n">
        <f aca="false">MATCH($A1074,DailyBTC!$A:$A,0)</f>
        <v>1559</v>
      </c>
      <c r="M1074" s="8" t="n">
        <f aca="false">INDEX(DailyBTC!$F:$F,$L1074)</f>
        <v>6044.88837874609</v>
      </c>
      <c r="N1074" s="8" t="n">
        <f aca="false">INDEX(DailyETH!$F:$F,$L1074)</f>
        <v>255.526145105991</v>
      </c>
      <c r="O1074" s="8" t="n">
        <f aca="false">INDEX(DailyBTC!$B:$B,$L1074)</f>
        <v>67904.9094766219</v>
      </c>
      <c r="P1074" s="8" t="n">
        <f aca="false">INDEX(DailyETH!$B:$B,$L1074)</f>
        <v>3323.68147399182</v>
      </c>
      <c r="Q1074" s="9" t="n">
        <f aca="false">LN(M1074/M1073)</f>
        <v>-0.00370905263262522</v>
      </c>
      <c r="R1074" s="9" t="n">
        <f aca="false">LN(N1074/N1073)</f>
        <v>0.00244212462512998</v>
      </c>
      <c r="S1074" s="9" t="n">
        <f aca="false">LN(O1074/O1073)</f>
        <v>-0.00782186239867007</v>
      </c>
      <c r="T1074" s="9" t="n">
        <f aca="false">LN(P1074/P1073)</f>
        <v>-0.00123892043645432</v>
      </c>
      <c r="U1074" s="9" t="n">
        <f aca="false">M1074/M1073-1</f>
        <v>-0.00370218259331323</v>
      </c>
      <c r="V1074" s="9" t="n">
        <f aca="false">O1074/O1073-1</f>
        <v>-0.00779135123617603</v>
      </c>
    </row>
    <row r="1075" customFormat="false" ht="15" hidden="false" customHeight="false" outlineLevel="0" collapsed="false">
      <c r="A1075" s="5" t="n">
        <v>45390</v>
      </c>
      <c r="B1075" s="6" t="n">
        <v>5202.39</v>
      </c>
      <c r="C1075" s="9" t="n">
        <f aca="false">B1075/B1074-1</f>
        <v>-0.000374687280231489</v>
      </c>
      <c r="D1075" s="9" t="n">
        <f aca="false">LN(B1075/B1074)</f>
        <v>-0.000374757493049587</v>
      </c>
      <c r="E1075" s="9" t="n">
        <f aca="false">B1075/B1070-1</f>
        <v>-0.0078912690678653</v>
      </c>
      <c r="F1075" s="9" t="n">
        <f aca="false">B1075/B1054-1</f>
        <v>0.00873121131741828</v>
      </c>
      <c r="G1075" s="0" t="n">
        <f aca="false">MAX(G1074,B1075)</f>
        <v>5254.35</v>
      </c>
      <c r="H1075" s="9" t="n">
        <f aca="false">B1075/G1075-1</f>
        <v>-0.00988894915641325</v>
      </c>
      <c r="I1075" s="0" t="n">
        <f aca="false">IF(AND($A1075&gt;=CrashTest!$B$3,$A1075&lt;=CrashTest!$C$3),1,IF(AND($A1075&gt;=CrashTest!$B$4,$A1075&lt;=CrashTest!$C$4),2,IF(AND($A1075&gt;=CrashTest!$B$5,$A1075&lt;=CrashTest!$C$5),3,IF(AND($A1075&gt;=CrashTest!$B$6,$A1075&lt;=CrashTest!$C$6),4,IF(AND($A1075&gt;=CrashTest!$B$7,$A1075&lt;=CrashTest!$C$7),5,0)))))</f>
        <v>0</v>
      </c>
      <c r="J1075" s="0" t="str">
        <f aca="false">IF(I1075=0,"",IF(I1074=I1075,MAX(J1074,B1075),B1075))</f>
        <v/>
      </c>
      <c r="K1075" s="9" t="str">
        <f aca="false">IF(I1075=0,"",B1075/J1075-1)</f>
        <v/>
      </c>
      <c r="L1075" s="0" t="n">
        <f aca="false">MATCH($A1075,DailyBTC!$A:$A,0)</f>
        <v>1562</v>
      </c>
      <c r="M1075" s="8" t="n">
        <f aca="false">INDEX(DailyBTC!$F:$F,$L1075)</f>
        <v>6343.76358616982</v>
      </c>
      <c r="N1075" s="8" t="n">
        <f aca="false">INDEX(DailyETH!$F:$F,$L1075)</f>
        <v>252.649494349801</v>
      </c>
      <c r="O1075" s="8" t="n">
        <f aca="false">INDEX(DailyBTC!$B:$B,$L1075)</f>
        <v>71712.7972840444</v>
      </c>
      <c r="P1075" s="8" t="n">
        <f aca="false">INDEX(DailyETH!$B:$B,$L1075)</f>
        <v>3700.18461426067</v>
      </c>
      <c r="Q1075" s="9" t="n">
        <f aca="false">LN(M1075/M1074)</f>
        <v>0.0482591990601403</v>
      </c>
      <c r="R1075" s="9" t="n">
        <f aca="false">LN(N1075/N1074)</f>
        <v>-0.0113216032406368</v>
      </c>
      <c r="S1075" s="9" t="n">
        <f aca="false">LN(O1075/O1074)</f>
        <v>0.0545608789510715</v>
      </c>
      <c r="T1075" s="9" t="n">
        <f aca="false">LN(P1075/P1074)</f>
        <v>0.107309667865546</v>
      </c>
      <c r="U1075" s="9" t="n">
        <f aca="false">M1075/M1074-1</f>
        <v>0.0494426346191235</v>
      </c>
      <c r="V1075" s="9" t="n">
        <f aca="false">O1075/O1074-1</f>
        <v>0.0560767673025684</v>
      </c>
    </row>
    <row r="1076" customFormat="false" ht="15" hidden="false" customHeight="false" outlineLevel="0" collapsed="false">
      <c r="A1076" s="5" t="n">
        <v>45391</v>
      </c>
      <c r="B1076" s="6" t="n">
        <v>5209.91</v>
      </c>
      <c r="C1076" s="9" t="n">
        <f aca="false">B1076/B1075-1</f>
        <v>0.00144548947695178</v>
      </c>
      <c r="D1076" s="9" t="n">
        <f aca="false">LN(B1076/B1075)</f>
        <v>0.00144444576270204</v>
      </c>
      <c r="E1076" s="9" t="n">
        <f aca="false">B1076/B1071-1</f>
        <v>0.000787581567517792</v>
      </c>
      <c r="F1076" s="9" t="n">
        <f aca="false">B1076/B1055-1</f>
        <v>0.0168277159625192</v>
      </c>
      <c r="G1076" s="0" t="n">
        <f aca="false">MAX(G1075,B1076)</f>
        <v>5254.35</v>
      </c>
      <c r="H1076" s="9" t="n">
        <f aca="false">B1076/G1076-1</f>
        <v>-0.00845775405140514</v>
      </c>
      <c r="I1076" s="0" t="n">
        <f aca="false">IF(AND($A1076&gt;=CrashTest!$B$3,$A1076&lt;=CrashTest!$C$3),1,IF(AND($A1076&gt;=CrashTest!$B$4,$A1076&lt;=CrashTest!$C$4),2,IF(AND($A1076&gt;=CrashTest!$B$5,$A1076&lt;=CrashTest!$C$5),3,IF(AND($A1076&gt;=CrashTest!$B$6,$A1076&lt;=CrashTest!$C$6),4,IF(AND($A1076&gt;=CrashTest!$B$7,$A1076&lt;=CrashTest!$C$7),5,0)))))</f>
        <v>0</v>
      </c>
      <c r="J1076" s="0" t="str">
        <f aca="false">IF(I1076=0,"",IF(I1075=I1076,MAX(J1075,B1076),B1076))</f>
        <v/>
      </c>
      <c r="K1076" s="9" t="str">
        <f aca="false">IF(I1076=0,"",B1076/J1076-1)</f>
        <v/>
      </c>
      <c r="L1076" s="0" t="n">
        <f aca="false">MATCH($A1076,DailyBTC!$A:$A,0)</f>
        <v>1563</v>
      </c>
      <c r="M1076" s="8" t="n">
        <f aca="false">INDEX(DailyBTC!$F:$F,$L1076)</f>
        <v>6247.98146788942</v>
      </c>
      <c r="N1076" s="8" t="n">
        <f aca="false">INDEX(DailyETH!$F:$F,$L1076)</f>
        <v>247.847064222196</v>
      </c>
      <c r="O1076" s="8" t="n">
        <f aca="false">INDEX(DailyBTC!$B:$B,$L1076)</f>
        <v>69074.5418638223</v>
      </c>
      <c r="P1076" s="8" t="n">
        <f aca="false">INDEX(DailyETH!$B:$B,$L1076)</f>
        <v>3499.24437755699</v>
      </c>
      <c r="Q1076" s="9" t="n">
        <f aca="false">LN(M1076/M1075)</f>
        <v>-0.0152137714558597</v>
      </c>
      <c r="R1076" s="9" t="n">
        <f aca="false">LN(N1076/N1075)</f>
        <v>-0.0191912509314057</v>
      </c>
      <c r="S1076" s="9" t="n">
        <f aca="false">LN(O1076/O1075)</f>
        <v>-0.0374829770757467</v>
      </c>
      <c r="T1076" s="9" t="n">
        <f aca="false">LN(P1076/P1075)</f>
        <v>-0.0558356610908206</v>
      </c>
      <c r="U1076" s="9" t="n">
        <f aca="false">M1076/M1075-1</f>
        <v>-0.0150986267031162</v>
      </c>
      <c r="V1076" s="9" t="n">
        <f aca="false">O1076/O1075-1</f>
        <v>-0.0367891857540061</v>
      </c>
    </row>
    <row r="1077" customFormat="false" ht="15" hidden="false" customHeight="false" outlineLevel="0" collapsed="false">
      <c r="A1077" s="5" t="n">
        <v>45392</v>
      </c>
      <c r="B1077" s="6" t="n">
        <v>5160.64</v>
      </c>
      <c r="C1077" s="9" t="n">
        <f aca="false">B1077/B1076-1</f>
        <v>-0.00945697718386684</v>
      </c>
      <c r="D1077" s="9" t="n">
        <f aca="false">LN(B1077/B1076)</f>
        <v>-0.00950197833388736</v>
      </c>
      <c r="E1077" s="9" t="n">
        <f aca="false">B1077/B1072-1</f>
        <v>-0.00975728630391681</v>
      </c>
      <c r="F1077" s="9" t="n">
        <f aca="false">B1077/B1056-1</f>
        <v>0.00834320058461047</v>
      </c>
      <c r="G1077" s="0" t="n">
        <f aca="false">MAX(G1076,B1077)</f>
        <v>5254.35</v>
      </c>
      <c r="H1077" s="9" t="n">
        <f aca="false">B1077/G1077-1</f>
        <v>-0.0178347464481811</v>
      </c>
      <c r="I1077" s="0" t="n">
        <f aca="false">IF(AND($A1077&gt;=CrashTest!$B$3,$A1077&lt;=CrashTest!$C$3),1,IF(AND($A1077&gt;=CrashTest!$B$4,$A1077&lt;=CrashTest!$C$4),2,IF(AND($A1077&gt;=CrashTest!$B$5,$A1077&lt;=CrashTest!$C$5),3,IF(AND($A1077&gt;=CrashTest!$B$6,$A1077&lt;=CrashTest!$C$6),4,IF(AND($A1077&gt;=CrashTest!$B$7,$A1077&lt;=CrashTest!$C$7),5,0)))))</f>
        <v>0</v>
      </c>
      <c r="J1077" s="0" t="str">
        <f aca="false">IF(I1077=0,"",IF(I1076=I1077,MAX(J1076,B1077),B1077))</f>
        <v/>
      </c>
      <c r="K1077" s="9" t="str">
        <f aca="false">IF(I1077=0,"",B1077/J1077-1)</f>
        <v/>
      </c>
      <c r="L1077" s="0" t="n">
        <f aca="false">MATCH($A1077,DailyBTC!$A:$A,0)</f>
        <v>1564</v>
      </c>
      <c r="M1077" s="8" t="n">
        <f aca="false">INDEX(DailyBTC!$F:$F,$L1077)</f>
        <v>6291.06263888693</v>
      </c>
      <c r="N1077" s="8" t="n">
        <f aca="false">INDEX(DailyETH!$F:$F,$L1077)</f>
        <v>248.717471448659</v>
      </c>
      <c r="O1077" s="8" t="n">
        <f aca="false">INDEX(DailyBTC!$B:$B,$L1077)</f>
        <v>70579.4456767972</v>
      </c>
      <c r="P1077" s="8" t="n">
        <f aca="false">INDEX(DailyETH!$B:$B,$L1077)</f>
        <v>3541.31580829924</v>
      </c>
      <c r="Q1077" s="9" t="n">
        <f aca="false">LN(M1077/M1076)</f>
        <v>0.00687155099679298</v>
      </c>
      <c r="R1077" s="9" t="n">
        <f aca="false">LN(N1077/N1076)</f>
        <v>0.00350572002381804</v>
      </c>
      <c r="S1077" s="9" t="n">
        <f aca="false">LN(O1077/O1076)</f>
        <v>0.0215527260460467</v>
      </c>
      <c r="T1077" s="9" t="n">
        <f aca="false">LN(P1077/P1076)</f>
        <v>0.0119513022823081</v>
      </c>
      <c r="U1077" s="9" t="n">
        <f aca="false">M1077/M1076-1</f>
        <v>0.00689521427342976</v>
      </c>
      <c r="V1077" s="9" t="n">
        <f aca="false">O1077/O1076-1</f>
        <v>0.0217866636877846</v>
      </c>
    </row>
    <row r="1078" customFormat="false" ht="15" hidden="false" customHeight="false" outlineLevel="0" collapsed="false">
      <c r="A1078" s="5" t="n">
        <v>45393</v>
      </c>
      <c r="B1078" s="6" t="n">
        <v>5199.06</v>
      </c>
      <c r="C1078" s="9" t="n">
        <f aca="false">B1078/B1077-1</f>
        <v>0.00744481304644395</v>
      </c>
      <c r="D1078" s="9" t="n">
        <f aca="false">LN(B1078/B1077)</f>
        <v>0.00741723720587203</v>
      </c>
      <c r="E1078" s="9" t="n">
        <f aca="false">B1078/B1073-1</f>
        <v>0.0100734184150248</v>
      </c>
      <c r="F1078" s="9" t="n">
        <f aca="false">B1078/B1057-1</f>
        <v>0.0045968616130172</v>
      </c>
      <c r="G1078" s="0" t="n">
        <f aca="false">MAX(G1077,B1078)</f>
        <v>5254.35</v>
      </c>
      <c r="H1078" s="9" t="n">
        <f aca="false">B1078/G1078-1</f>
        <v>-0.0105227097547747</v>
      </c>
      <c r="I1078" s="0" t="n">
        <f aca="false">IF(AND($A1078&gt;=CrashTest!$B$3,$A1078&lt;=CrashTest!$C$3),1,IF(AND($A1078&gt;=CrashTest!$B$4,$A1078&lt;=CrashTest!$C$4),2,IF(AND($A1078&gt;=CrashTest!$B$5,$A1078&lt;=CrashTest!$C$5),3,IF(AND($A1078&gt;=CrashTest!$B$6,$A1078&lt;=CrashTest!$C$6),4,IF(AND($A1078&gt;=CrashTest!$B$7,$A1078&lt;=CrashTest!$C$7),5,0)))))</f>
        <v>0</v>
      </c>
      <c r="J1078" s="0" t="str">
        <f aca="false">IF(I1078=0,"",IF(I1077=I1078,MAX(J1077,B1078),B1078))</f>
        <v/>
      </c>
      <c r="K1078" s="9" t="str">
        <f aca="false">IF(I1078=0,"",B1078/J1078-1)</f>
        <v/>
      </c>
      <c r="L1078" s="0" t="n">
        <f aca="false">MATCH($A1078,DailyBTC!$A:$A,0)</f>
        <v>1565</v>
      </c>
      <c r="M1078" s="8" t="n">
        <f aca="false">INDEX(DailyBTC!$F:$F,$L1078)</f>
        <v>6287.21055418681</v>
      </c>
      <c r="N1078" s="8" t="n">
        <f aca="false">INDEX(DailyETH!$F:$F,$L1078)</f>
        <v>248.612019747859</v>
      </c>
      <c r="O1078" s="8" t="n">
        <f aca="false">INDEX(DailyBTC!$B:$B,$L1078)</f>
        <v>70046.5536057861</v>
      </c>
      <c r="P1078" s="8" t="n">
        <f aca="false">INDEX(DailyETH!$B:$B,$L1078)</f>
        <v>3504.10413237873</v>
      </c>
      <c r="Q1078" s="9" t="n">
        <f aca="false">LN(M1078/M1077)</f>
        <v>-0.00061249819612255</v>
      </c>
      <c r="R1078" s="9" t="n">
        <f aca="false">LN(N1078/N1077)</f>
        <v>-0.000424071784387544</v>
      </c>
      <c r="S1078" s="9" t="n">
        <f aca="false">LN(O1078/O1077)</f>
        <v>-0.00757889187612973</v>
      </c>
      <c r="T1078" s="9" t="n">
        <f aca="false">LN(P1078/P1077)</f>
        <v>-0.0105634645658576</v>
      </c>
      <c r="U1078" s="9" t="n">
        <f aca="false">M1078/M1077-1</f>
        <v>-0.000612310657393422</v>
      </c>
      <c r="V1078" s="9" t="n">
        <f aca="false">O1078/O1077-1</f>
        <v>-0.00755024449258723</v>
      </c>
    </row>
    <row r="1079" customFormat="false" ht="15" hidden="false" customHeight="false" outlineLevel="0" collapsed="false">
      <c r="A1079" s="5" t="n">
        <v>45394</v>
      </c>
      <c r="B1079" s="6" t="n">
        <v>5123.41</v>
      </c>
      <c r="C1079" s="9" t="n">
        <f aca="false">B1079/B1078-1</f>
        <v>-0.0145507072432325</v>
      </c>
      <c r="D1079" s="9" t="n">
        <f aca="false">LN(B1079/B1078)</f>
        <v>-0.0146576070294486</v>
      </c>
      <c r="E1079" s="9" t="n">
        <f aca="false">B1079/B1074-1</f>
        <v>-0.0155504828662233</v>
      </c>
      <c r="F1079" s="9" t="n">
        <f aca="false">B1079/B1058-1</f>
        <v>-0.00811180742298145</v>
      </c>
      <c r="G1079" s="0" t="n">
        <f aca="false">MAX(G1078,B1079)</f>
        <v>5254.35</v>
      </c>
      <c r="H1079" s="9" t="n">
        <f aca="false">B1079/G1079-1</f>
        <v>-0.02492030412896</v>
      </c>
      <c r="I1079" s="0" t="n">
        <f aca="false">IF(AND($A1079&gt;=CrashTest!$B$3,$A1079&lt;=CrashTest!$C$3),1,IF(AND($A1079&gt;=CrashTest!$B$4,$A1079&lt;=CrashTest!$C$4),2,IF(AND($A1079&gt;=CrashTest!$B$5,$A1079&lt;=CrashTest!$C$5),3,IF(AND($A1079&gt;=CrashTest!$B$6,$A1079&lt;=CrashTest!$C$6),4,IF(AND($A1079&gt;=CrashTest!$B$7,$A1079&lt;=CrashTest!$C$7),5,0)))))</f>
        <v>0</v>
      </c>
      <c r="J1079" s="0" t="str">
        <f aca="false">IF(I1079=0,"",IF(I1078=I1079,MAX(J1078,B1079),B1079))</f>
        <v/>
      </c>
      <c r="K1079" s="9" t="str">
        <f aca="false">IF(I1079=0,"",B1079/J1079-1)</f>
        <v/>
      </c>
      <c r="L1079" s="0" t="n">
        <f aca="false">MATCH($A1079,DailyBTC!$A:$A,0)</f>
        <v>1566</v>
      </c>
      <c r="M1079" s="8" t="n">
        <f aca="false">INDEX(DailyBTC!$F:$F,$L1079)</f>
        <v>6199.80140257407</v>
      </c>
      <c r="N1079" s="8" t="n">
        <f aca="false">INDEX(DailyETH!$F:$F,$L1079)</f>
        <v>244.709312234468</v>
      </c>
      <c r="O1079" s="8" t="n">
        <f aca="false">INDEX(DailyBTC!$B:$B,$L1079)</f>
        <v>67098.113691993</v>
      </c>
      <c r="P1079" s="8" t="n">
        <f aca="false">INDEX(DailyETH!$B:$B,$L1079)</f>
        <v>3234.93164260666</v>
      </c>
      <c r="Q1079" s="9" t="n">
        <f aca="false">LN(M1079/M1078)</f>
        <v>-0.0140002395516921</v>
      </c>
      <c r="R1079" s="9" t="n">
        <f aca="false">LN(N1079/N1078)</f>
        <v>-0.0158225022141937</v>
      </c>
      <c r="S1079" s="9" t="n">
        <f aca="false">LN(O1079/O1078)</f>
        <v>-0.0430041408221455</v>
      </c>
      <c r="T1079" s="9" t="n">
        <f aca="false">LN(P1079/P1078)</f>
        <v>-0.0799270936173856</v>
      </c>
      <c r="U1079" s="9" t="n">
        <f aca="false">M1079/M1078-1</f>
        <v>-0.0139026919584451</v>
      </c>
      <c r="V1079" s="9" t="n">
        <f aca="false">O1079/O1078-1</f>
        <v>-0.0420925764654544</v>
      </c>
    </row>
    <row r="1080" customFormat="false" ht="15" hidden="false" customHeight="false" outlineLevel="0" collapsed="false">
      <c r="A1080" s="5" t="n">
        <v>45397</v>
      </c>
      <c r="B1080" s="6" t="n">
        <v>5061.82</v>
      </c>
      <c r="C1080" s="9" t="n">
        <f aca="false">B1080/B1079-1</f>
        <v>-0.0120212905076893</v>
      </c>
      <c r="D1080" s="9" t="n">
        <f aca="false">LN(B1080/B1079)</f>
        <v>-0.0120941305633059</v>
      </c>
      <c r="E1080" s="9" t="n">
        <f aca="false">B1080/B1075-1</f>
        <v>-0.0270202733743531</v>
      </c>
      <c r="F1080" s="9" t="n">
        <f aca="false">B1080/B1059-1</f>
        <v>-0.0172139295754958</v>
      </c>
      <c r="G1080" s="0" t="n">
        <f aca="false">MAX(G1079,B1080)</f>
        <v>5254.35</v>
      </c>
      <c r="H1080" s="9" t="n">
        <f aca="false">B1080/G1080-1</f>
        <v>-0.0366420204211749</v>
      </c>
      <c r="I1080" s="0" t="n">
        <f aca="false">IF(AND($A1080&gt;=CrashTest!$B$3,$A1080&lt;=CrashTest!$C$3),1,IF(AND($A1080&gt;=CrashTest!$B$4,$A1080&lt;=CrashTest!$C$4),2,IF(AND($A1080&gt;=CrashTest!$B$5,$A1080&lt;=CrashTest!$C$5),3,IF(AND($A1080&gt;=CrashTest!$B$6,$A1080&lt;=CrashTest!$C$6),4,IF(AND($A1080&gt;=CrashTest!$B$7,$A1080&lt;=CrashTest!$C$7),5,0)))))</f>
        <v>0</v>
      </c>
      <c r="J1080" s="0" t="str">
        <f aca="false">IF(I1080=0,"",IF(I1079=I1080,MAX(J1079,B1080),B1080))</f>
        <v/>
      </c>
      <c r="K1080" s="9" t="str">
        <f aca="false">IF(I1080=0,"",B1080/J1080-1)</f>
        <v/>
      </c>
      <c r="L1080" s="0" t="n">
        <f aca="false">MATCH($A1080,DailyBTC!$A:$A,0)</f>
        <v>1569</v>
      </c>
      <c r="M1080" s="8" t="n">
        <f aca="false">INDEX(DailyBTC!$F:$F,$L1080)</f>
        <v>6148.68467618816</v>
      </c>
      <c r="N1080" s="8" t="n">
        <f aca="false">INDEX(DailyETH!$F:$F,$L1080)</f>
        <v>244.940284739105</v>
      </c>
      <c r="O1080" s="8" t="n">
        <f aca="false">INDEX(DailyBTC!$B:$B,$L1080)</f>
        <v>63393.325166277</v>
      </c>
      <c r="P1080" s="8" t="n">
        <f aca="false">INDEX(DailyETH!$B:$B,$L1080)</f>
        <v>3103.08803565167</v>
      </c>
      <c r="Q1080" s="9" t="n">
        <f aca="false">LN(M1080/M1079)</f>
        <v>-0.00827907454150059</v>
      </c>
      <c r="R1080" s="9" t="n">
        <f aca="false">LN(N1080/N1079)</f>
        <v>0.000943419633941317</v>
      </c>
      <c r="S1080" s="9" t="n">
        <f aca="false">LN(O1080/O1079)</f>
        <v>-0.0567973570779776</v>
      </c>
      <c r="T1080" s="9" t="n">
        <f aca="false">LN(P1080/P1079)</f>
        <v>-0.0416100409546392</v>
      </c>
      <c r="U1080" s="9" t="n">
        <f aca="false">M1080/M1079-1</f>
        <v>-0.0082448973873076</v>
      </c>
      <c r="V1080" s="9" t="n">
        <f aca="false">O1080/O1079-1</f>
        <v>-0.055214495935347</v>
      </c>
    </row>
    <row r="1081" customFormat="false" ht="15" hidden="false" customHeight="false" outlineLevel="0" collapsed="false">
      <c r="A1081" s="5" t="n">
        <v>45398</v>
      </c>
      <c r="B1081" s="6" t="n">
        <v>5051.41</v>
      </c>
      <c r="C1081" s="9" t="n">
        <f aca="false">B1081/B1080-1</f>
        <v>-0.00205657253715064</v>
      </c>
      <c r="D1081" s="9" t="n">
        <f aca="false">LN(B1081/B1080)</f>
        <v>-0.00205869018634851</v>
      </c>
      <c r="E1081" s="9" t="n">
        <f aca="false">B1081/B1076-1</f>
        <v>-0.0304227904128862</v>
      </c>
      <c r="F1081" s="9" t="n">
        <f aca="false">B1081/B1060-1</f>
        <v>-0.0128354201313637</v>
      </c>
      <c r="G1081" s="0" t="n">
        <f aca="false">MAX(G1080,B1081)</f>
        <v>5254.35</v>
      </c>
      <c r="H1081" s="9" t="n">
        <f aca="false">B1081/G1081-1</f>
        <v>-0.0386232359854217</v>
      </c>
      <c r="I1081" s="0" t="n">
        <f aca="false">IF(AND($A1081&gt;=CrashTest!$B$3,$A1081&lt;=CrashTest!$C$3),1,IF(AND($A1081&gt;=CrashTest!$B$4,$A1081&lt;=CrashTest!$C$4),2,IF(AND($A1081&gt;=CrashTest!$B$5,$A1081&lt;=CrashTest!$C$5),3,IF(AND($A1081&gt;=CrashTest!$B$6,$A1081&lt;=CrashTest!$C$6),4,IF(AND($A1081&gt;=CrashTest!$B$7,$A1081&lt;=CrashTest!$C$7),5,0)))))</f>
        <v>0</v>
      </c>
      <c r="J1081" s="0" t="str">
        <f aca="false">IF(I1081=0,"",IF(I1080=I1081,MAX(J1080,B1081),B1081))</f>
        <v/>
      </c>
      <c r="K1081" s="9" t="str">
        <f aca="false">IF(I1081=0,"",B1081/J1081-1)</f>
        <v/>
      </c>
      <c r="L1081" s="0" t="n">
        <f aca="false">MATCH($A1081,DailyBTC!$A:$A,0)</f>
        <v>1570</v>
      </c>
      <c r="M1081" s="8" t="n">
        <f aca="false">INDEX(DailyBTC!$F:$F,$L1081)</f>
        <v>6158.67458989541</v>
      </c>
      <c r="N1081" s="8" t="n">
        <f aca="false">INDEX(DailyETH!$F:$F,$L1081)</f>
        <v>244.811600469348</v>
      </c>
      <c r="O1081" s="8" t="n">
        <f aca="false">INDEX(DailyBTC!$B:$B,$L1081)</f>
        <v>63784.8203340152</v>
      </c>
      <c r="P1081" s="8" t="n">
        <f aca="false">INDEX(DailyETH!$B:$B,$L1081)</f>
        <v>3088.46737171245</v>
      </c>
      <c r="Q1081" s="9" t="n">
        <f aca="false">LN(M1081/M1080)</f>
        <v>0.00162340526269832</v>
      </c>
      <c r="R1081" s="9" t="n">
        <f aca="false">LN(N1081/N1080)</f>
        <v>-0.000525508023981008</v>
      </c>
      <c r="S1081" s="9" t="n">
        <f aca="false">LN(O1081/O1080)</f>
        <v>0.00615666163106611</v>
      </c>
      <c r="T1081" s="9" t="n">
        <f aca="false">LN(P1081/P1080)</f>
        <v>-0.0047227845518773</v>
      </c>
      <c r="U1081" s="9" t="n">
        <f aca="false">M1081/M1080-1</f>
        <v>0.00162472369837707</v>
      </c>
      <c r="V1081" s="9" t="n">
        <f aca="false">O1081/O1080-1</f>
        <v>0.00617565282640298</v>
      </c>
    </row>
    <row r="1082" customFormat="false" ht="15" hidden="false" customHeight="false" outlineLevel="0" collapsed="false">
      <c r="A1082" s="5" t="n">
        <v>45399</v>
      </c>
      <c r="B1082" s="6" t="n">
        <v>5022.21</v>
      </c>
      <c r="C1082" s="9" t="n">
        <f aca="false">B1082/B1081-1</f>
        <v>-0.00578056423849971</v>
      </c>
      <c r="D1082" s="9" t="n">
        <f aca="false">LN(B1082/B1081)</f>
        <v>-0.00579733636609662</v>
      </c>
      <c r="E1082" s="9" t="n">
        <f aca="false">B1082/B1077-1</f>
        <v>-0.026824192348236</v>
      </c>
      <c r="F1082" s="9" t="n">
        <f aca="false">B1082/B1061-1</f>
        <v>-0.0247037530440322</v>
      </c>
      <c r="G1082" s="0" t="n">
        <f aca="false">MAX(G1081,B1082)</f>
        <v>5254.35</v>
      </c>
      <c r="H1082" s="9" t="n">
        <f aca="false">B1082/G1082-1</f>
        <v>-0.044180536127209</v>
      </c>
      <c r="I1082" s="0" t="n">
        <f aca="false">IF(AND($A1082&gt;=CrashTest!$B$3,$A1082&lt;=CrashTest!$C$3),1,IF(AND($A1082&gt;=CrashTest!$B$4,$A1082&lt;=CrashTest!$C$4),2,IF(AND($A1082&gt;=CrashTest!$B$5,$A1082&lt;=CrashTest!$C$5),3,IF(AND($A1082&gt;=CrashTest!$B$6,$A1082&lt;=CrashTest!$C$6),4,IF(AND($A1082&gt;=CrashTest!$B$7,$A1082&lt;=CrashTest!$C$7),5,0)))))</f>
        <v>0</v>
      </c>
      <c r="J1082" s="0" t="str">
        <f aca="false">IF(I1082=0,"",IF(I1081=I1082,MAX(J1081,B1082),B1082))</f>
        <v/>
      </c>
      <c r="K1082" s="9" t="str">
        <f aca="false">IF(I1082=0,"",B1082/J1082-1)</f>
        <v/>
      </c>
      <c r="L1082" s="0" t="n">
        <f aca="false">MATCH($A1082,DailyBTC!$A:$A,0)</f>
        <v>1571</v>
      </c>
      <c r="M1082" s="8" t="n">
        <f aca="false">INDEX(DailyBTC!$F:$F,$L1082)</f>
        <v>6128.28296607913</v>
      </c>
      <c r="N1082" s="8" t="n">
        <f aca="false">INDEX(DailyETH!$F:$F,$L1082)</f>
        <v>243.026820746648</v>
      </c>
      <c r="O1082" s="8" t="n">
        <f aca="false">INDEX(DailyBTC!$B:$B,$L1082)</f>
        <v>61324.2184286967</v>
      </c>
      <c r="P1082" s="8" t="n">
        <f aca="false">INDEX(DailyETH!$B:$B,$L1082)</f>
        <v>2984.85811309176</v>
      </c>
      <c r="Q1082" s="9" t="n">
        <f aca="false">LN(M1082/M1081)</f>
        <v>-0.00494698311735599</v>
      </c>
      <c r="R1082" s="9" t="n">
        <f aca="false">LN(N1082/N1081)</f>
        <v>-0.00731712636075755</v>
      </c>
      <c r="S1082" s="9" t="n">
        <f aca="false">LN(O1082/O1081)</f>
        <v>-0.0393403909214405</v>
      </c>
      <c r="T1082" s="9" t="n">
        <f aca="false">LN(P1082/P1081)</f>
        <v>-0.034122759241053</v>
      </c>
      <c r="U1082" s="9" t="n">
        <f aca="false">M1082/M1081-1</f>
        <v>-0.0049347669490688</v>
      </c>
      <c r="V1082" s="9" t="n">
        <f aca="false">O1082/O1081-1</f>
        <v>-0.038576606352943</v>
      </c>
    </row>
    <row r="1083" customFormat="false" ht="15" hidden="false" customHeight="false" outlineLevel="0" collapsed="false">
      <c r="A1083" s="5" t="n">
        <v>45400</v>
      </c>
      <c r="B1083" s="6" t="n">
        <v>5011.12</v>
      </c>
      <c r="C1083" s="9" t="n">
        <f aca="false">B1083/B1082-1</f>
        <v>-0.00220819121462468</v>
      </c>
      <c r="D1083" s="9" t="n">
        <f aca="false">LN(B1083/B1082)</f>
        <v>-0.00221063286392609</v>
      </c>
      <c r="E1083" s="9" t="n">
        <f aca="false">B1083/B1078-1</f>
        <v>-0.0361488422907219</v>
      </c>
      <c r="F1083" s="9" t="n">
        <f aca="false">B1083/B1062-1</f>
        <v>-0.0323239696360537</v>
      </c>
      <c r="G1083" s="0" t="n">
        <f aca="false">MAX(G1082,B1083)</f>
        <v>5254.35</v>
      </c>
      <c r="H1083" s="9" t="n">
        <f aca="false">B1083/G1083-1</f>
        <v>-0.0462911682701001</v>
      </c>
      <c r="I1083" s="0" t="n">
        <f aca="false">IF(AND($A1083&gt;=CrashTest!$B$3,$A1083&lt;=CrashTest!$C$3),1,IF(AND($A1083&gt;=CrashTest!$B$4,$A1083&lt;=CrashTest!$C$4),2,IF(AND($A1083&gt;=CrashTest!$B$5,$A1083&lt;=CrashTest!$C$5),3,IF(AND($A1083&gt;=CrashTest!$B$6,$A1083&lt;=CrashTest!$C$6),4,IF(AND($A1083&gt;=CrashTest!$B$7,$A1083&lt;=CrashTest!$C$7),5,0)))))</f>
        <v>0</v>
      </c>
      <c r="J1083" s="0" t="str">
        <f aca="false">IF(I1083=0,"",IF(I1082=I1083,MAX(J1082,B1083),B1083))</f>
        <v/>
      </c>
      <c r="K1083" s="9" t="str">
        <f aca="false">IF(I1083=0,"",B1083/J1083-1)</f>
        <v/>
      </c>
      <c r="L1083" s="0" t="n">
        <f aca="false">MATCH($A1083,DailyBTC!$A:$A,0)</f>
        <v>1572</v>
      </c>
      <c r="M1083" s="8" t="n">
        <f aca="false">INDEX(DailyBTC!$F:$F,$L1083)</f>
        <v>6148.39856145106</v>
      </c>
      <c r="N1083" s="8" t="n">
        <f aca="false">INDEX(DailyETH!$F:$F,$L1083)</f>
        <v>243.420549892472</v>
      </c>
      <c r="O1083" s="8" t="n">
        <f aca="false">INDEX(DailyBTC!$B:$B,$L1083)</f>
        <v>63510.14500263</v>
      </c>
      <c r="P1083" s="8" t="n">
        <f aca="false">INDEX(DailyETH!$B:$B,$L1083)</f>
        <v>3067.80594067797</v>
      </c>
      <c r="Q1083" s="9" t="n">
        <f aca="false">LN(M1083/M1082)</f>
        <v>0.00327704409837985</v>
      </c>
      <c r="R1083" s="9" t="n">
        <f aca="false">LN(N1083/N1082)</f>
        <v>0.00161879477850853</v>
      </c>
      <c r="S1083" s="9" t="n">
        <f aca="false">LN(O1083/O1082)</f>
        <v>0.0350248116373752</v>
      </c>
      <c r="T1083" s="9" t="n">
        <f aca="false">LN(P1083/P1082)</f>
        <v>0.0274104163797173</v>
      </c>
      <c r="U1083" s="9" t="n">
        <f aca="false">M1083/M1082-1</f>
        <v>0.00328241947757224</v>
      </c>
      <c r="V1083" s="9" t="n">
        <f aca="false">O1083/O1082-1</f>
        <v>0.0356454045390719</v>
      </c>
    </row>
    <row r="1084" customFormat="false" ht="15" hidden="false" customHeight="false" outlineLevel="0" collapsed="false">
      <c r="A1084" s="5" t="n">
        <v>45401</v>
      </c>
      <c r="B1084" s="6" t="n">
        <v>4967.23</v>
      </c>
      <c r="C1084" s="9" t="n">
        <f aca="false">B1084/B1083-1</f>
        <v>-0.00875852104918673</v>
      </c>
      <c r="D1084" s="9" t="n">
        <f aca="false">LN(B1084/B1083)</f>
        <v>-0.00879710233654619</v>
      </c>
      <c r="E1084" s="9" t="n">
        <f aca="false">B1084/B1079-1</f>
        <v>-0.0304836036936338</v>
      </c>
      <c r="F1084" s="9" t="n">
        <f aca="false">B1084/B1063-1</f>
        <v>-0.0492648269156418</v>
      </c>
      <c r="G1084" s="0" t="n">
        <f aca="false">MAX(G1083,B1084)</f>
        <v>5254.35</v>
      </c>
      <c r="H1084" s="9" t="n">
        <f aca="false">B1084/G1084-1</f>
        <v>-0.0546442471476016</v>
      </c>
      <c r="I1084" s="0" t="n">
        <f aca="false">IF(AND($A1084&gt;=CrashTest!$B$3,$A1084&lt;=CrashTest!$C$3),1,IF(AND($A1084&gt;=CrashTest!$B$4,$A1084&lt;=CrashTest!$C$4),2,IF(AND($A1084&gt;=CrashTest!$B$5,$A1084&lt;=CrashTest!$C$5),3,IF(AND($A1084&gt;=CrashTest!$B$6,$A1084&lt;=CrashTest!$C$6),4,IF(AND($A1084&gt;=CrashTest!$B$7,$A1084&lt;=CrashTest!$C$7),5,0)))))</f>
        <v>0</v>
      </c>
      <c r="J1084" s="0" t="str">
        <f aca="false">IF(I1084=0,"",IF(I1083=I1084,MAX(J1083,B1084),B1084))</f>
        <v/>
      </c>
      <c r="K1084" s="9" t="str">
        <f aca="false">IF(I1084=0,"",B1084/J1084-1)</f>
        <v/>
      </c>
      <c r="L1084" s="0" t="n">
        <f aca="false">MATCH($A1084,DailyBTC!$A:$A,0)</f>
        <v>1573</v>
      </c>
      <c r="M1084" s="8" t="n">
        <f aca="false">INDEX(DailyBTC!$F:$F,$L1084)</f>
        <v>6151.21112817366</v>
      </c>
      <c r="N1084" s="8" t="n">
        <f aca="false">INDEX(DailyETH!$F:$F,$L1084)</f>
        <v>243.07162521383</v>
      </c>
      <c r="O1084" s="8" t="n">
        <f aca="false">INDEX(DailyBTC!$B:$B,$L1084)</f>
        <v>63762.6310300994</v>
      </c>
      <c r="P1084" s="8" t="n">
        <f aca="false">INDEX(DailyETH!$B:$B,$L1084)</f>
        <v>3055.9694956166</v>
      </c>
      <c r="Q1084" s="9" t="n">
        <f aca="false">LN(M1084/M1083)</f>
        <v>0.000457342442987604</v>
      </c>
      <c r="R1084" s="9" t="n">
        <f aca="false">LN(N1084/N1083)</f>
        <v>-0.00143445159584165</v>
      </c>
      <c r="S1084" s="9" t="n">
        <f aca="false">LN(O1084/O1083)</f>
        <v>0.00396764125939558</v>
      </c>
      <c r="T1084" s="9" t="n">
        <f aca="false">LN(P1084/P1083)</f>
        <v>-0.00386573933834174</v>
      </c>
      <c r="U1084" s="9" t="n">
        <f aca="false">M1084/M1083-1</f>
        <v>0.000457447039987624</v>
      </c>
      <c r="V1084" s="9" t="n">
        <f aca="false">O1084/O1083-1</f>
        <v>0.00397552276819635</v>
      </c>
    </row>
    <row r="1085" customFormat="false" ht="15" hidden="false" customHeight="false" outlineLevel="0" collapsed="false">
      <c r="A1085" s="5" t="n">
        <v>45404</v>
      </c>
      <c r="B1085" s="6" t="n">
        <v>5010.6</v>
      </c>
      <c r="C1085" s="9" t="n">
        <f aca="false">B1085/B1084-1</f>
        <v>0.00873122444501284</v>
      </c>
      <c r="D1085" s="9" t="n">
        <f aca="false">LN(B1085/B1084)</f>
        <v>0.00869332773488777</v>
      </c>
      <c r="E1085" s="9" t="n">
        <f aca="false">B1085/B1080-1</f>
        <v>-0.010118890043502</v>
      </c>
      <c r="F1085" s="9" t="n">
        <f aca="false">B1085/B1064-1</f>
        <v>-0.0440577464976828</v>
      </c>
      <c r="G1085" s="0" t="n">
        <f aca="false">MAX(G1084,B1085)</f>
        <v>5254.35</v>
      </c>
      <c r="H1085" s="9" t="n">
        <f aca="false">B1085/G1085-1</f>
        <v>-0.0463901338890633</v>
      </c>
      <c r="I1085" s="0" t="n">
        <f aca="false">IF(AND($A1085&gt;=CrashTest!$B$3,$A1085&lt;=CrashTest!$C$3),1,IF(AND($A1085&gt;=CrashTest!$B$4,$A1085&lt;=CrashTest!$C$4),2,IF(AND($A1085&gt;=CrashTest!$B$5,$A1085&lt;=CrashTest!$C$5),3,IF(AND($A1085&gt;=CrashTest!$B$6,$A1085&lt;=CrashTest!$C$6),4,IF(AND($A1085&gt;=CrashTest!$B$7,$A1085&lt;=CrashTest!$C$7),5,0)))))</f>
        <v>0</v>
      </c>
      <c r="J1085" s="0" t="str">
        <f aca="false">IF(I1085=0,"",IF(I1084=I1085,MAX(J1084,B1085),B1085))</f>
        <v/>
      </c>
      <c r="K1085" s="9" t="str">
        <f aca="false">IF(I1085=0,"",B1085/J1085-1)</f>
        <v/>
      </c>
      <c r="L1085" s="0" t="n">
        <f aca="false">MATCH($A1085,DailyBTC!$A:$A,0)</f>
        <v>1576</v>
      </c>
      <c r="M1085" s="8" t="n">
        <f aca="false">INDEX(DailyBTC!$F:$F,$L1085)</f>
        <v>6213.60787759284</v>
      </c>
      <c r="N1085" s="8" t="n">
        <f aca="false">INDEX(DailyETH!$F:$F,$L1085)</f>
        <v>243.501354198588</v>
      </c>
      <c r="O1085" s="8" t="n">
        <f aca="false">INDEX(DailyBTC!$B:$B,$L1085)</f>
        <v>66944.5960911748</v>
      </c>
      <c r="P1085" s="8" t="n">
        <f aca="false">INDEX(DailyETH!$B:$B,$L1085)</f>
        <v>3205.79751431911</v>
      </c>
      <c r="Q1085" s="9" t="n">
        <f aca="false">LN(M1085/M1084)</f>
        <v>0.0100927120806775</v>
      </c>
      <c r="R1085" s="9" t="n">
        <f aca="false">LN(N1085/N1084)</f>
        <v>0.00176635002217308</v>
      </c>
      <c r="S1085" s="9" t="n">
        <f aca="false">LN(O1085/O1084)</f>
        <v>0.048698055070281</v>
      </c>
      <c r="T1085" s="9" t="n">
        <f aca="false">LN(P1085/P1084)</f>
        <v>0.0478640043858182</v>
      </c>
      <c r="U1085" s="9" t="n">
        <f aca="false">M1085/M1084-1</f>
        <v>0.0101438152778395</v>
      </c>
      <c r="V1085" s="9" t="n">
        <f aca="false">O1085/O1084-1</f>
        <v>0.0499032898998999</v>
      </c>
    </row>
    <row r="1086" customFormat="false" ht="15" hidden="false" customHeight="false" outlineLevel="0" collapsed="false">
      <c r="A1086" s="5" t="n">
        <v>45405</v>
      </c>
      <c r="B1086" s="6" t="n">
        <v>5070.55</v>
      </c>
      <c r="C1086" s="9" t="n">
        <f aca="false">B1086/B1085-1</f>
        <v>0.0119646349738554</v>
      </c>
      <c r="D1086" s="9" t="n">
        <f aca="false">LN(B1086/B1085)</f>
        <v>0.0118936245766508</v>
      </c>
      <c r="E1086" s="9" t="n">
        <f aca="false">B1086/B1081-1</f>
        <v>0.00378904107961953</v>
      </c>
      <c r="F1086" s="9" t="n">
        <f aca="false">B1086/B1065-1</f>
        <v>-0.0312618213359113</v>
      </c>
      <c r="G1086" s="0" t="n">
        <f aca="false">MAX(G1085,B1086)</f>
        <v>5254.35</v>
      </c>
      <c r="H1086" s="9" t="n">
        <f aca="false">B1086/G1086-1</f>
        <v>-0.0349805399335789</v>
      </c>
      <c r="I1086" s="0" t="n">
        <f aca="false">IF(AND($A1086&gt;=CrashTest!$B$3,$A1086&lt;=CrashTest!$C$3),1,IF(AND($A1086&gt;=CrashTest!$B$4,$A1086&lt;=CrashTest!$C$4),2,IF(AND($A1086&gt;=CrashTest!$B$5,$A1086&lt;=CrashTest!$C$5),3,IF(AND($A1086&gt;=CrashTest!$B$6,$A1086&lt;=CrashTest!$C$6),4,IF(AND($A1086&gt;=CrashTest!$B$7,$A1086&lt;=CrashTest!$C$7),5,0)))))</f>
        <v>0</v>
      </c>
      <c r="J1086" s="0" t="str">
        <f aca="false">IF(I1086=0,"",IF(I1085=I1086,MAX(J1085,B1086),B1086))</f>
        <v/>
      </c>
      <c r="K1086" s="9" t="str">
        <f aca="false">IF(I1086=0,"",B1086/J1086-1)</f>
        <v/>
      </c>
      <c r="L1086" s="0" t="n">
        <f aca="false">MATCH($A1086,DailyBTC!$A:$A,0)</f>
        <v>1577</v>
      </c>
      <c r="M1086" s="8" t="n">
        <f aca="false">INDEX(DailyBTC!$F:$F,$L1086)</f>
        <v>6168.48526415361</v>
      </c>
      <c r="N1086" s="8" t="n">
        <f aca="false">INDEX(DailyETH!$F:$F,$L1086)</f>
        <v>242.159548372497</v>
      </c>
      <c r="O1086" s="8" t="n">
        <f aca="false">INDEX(DailyBTC!$B:$B,$L1086)</f>
        <v>66385.3002919345</v>
      </c>
      <c r="P1086" s="8" t="n">
        <f aca="false">INDEX(DailyETH!$B:$B,$L1086)</f>
        <v>3217.77177995324</v>
      </c>
      <c r="Q1086" s="9" t="n">
        <f aca="false">LN(M1086/M1085)</f>
        <v>-0.00728839828098367</v>
      </c>
      <c r="R1086" s="9" t="n">
        <f aca="false">LN(N1086/N1085)</f>
        <v>-0.00552570418225453</v>
      </c>
      <c r="S1086" s="9" t="n">
        <f aca="false">LN(O1086/O1085)</f>
        <v>-0.00838970245998665</v>
      </c>
      <c r="T1086" s="9" t="n">
        <f aca="false">LN(P1086/P1085)</f>
        <v>0.00372823237532816</v>
      </c>
      <c r="U1086" s="9" t="n">
        <f aca="false">M1086/M1085-1</f>
        <v>-0.00726190231635804</v>
      </c>
      <c r="V1086" s="9" t="n">
        <f aca="false">O1086/O1085-1</f>
        <v>-0.00835460712136593</v>
      </c>
    </row>
    <row r="1087" customFormat="false" ht="15" hidden="false" customHeight="false" outlineLevel="0" collapsed="false">
      <c r="A1087" s="5" t="n">
        <v>45406</v>
      </c>
      <c r="B1087" s="6" t="n">
        <v>5071.63</v>
      </c>
      <c r="C1087" s="9" t="n">
        <f aca="false">B1087/B1086-1</f>
        <v>0.000212994645551357</v>
      </c>
      <c r="D1087" s="9" t="n">
        <f aca="false">LN(B1087/B1086)</f>
        <v>0.000212971965412281</v>
      </c>
      <c r="E1087" s="9" t="n">
        <f aca="false">B1087/B1082-1</f>
        <v>0.00984028943433279</v>
      </c>
      <c r="F1087" s="9" t="n">
        <f aca="false">B1087/B1066-1</f>
        <v>-0.0280863671119679</v>
      </c>
      <c r="G1087" s="0" t="n">
        <f aca="false">MAX(G1086,B1087)</f>
        <v>5254.35</v>
      </c>
      <c r="H1087" s="9" t="n">
        <f aca="false">B1087/G1087-1</f>
        <v>-0.034774995955732</v>
      </c>
      <c r="I1087" s="0" t="n">
        <f aca="false">IF(AND($A1087&gt;=CrashTest!$B$3,$A1087&lt;=CrashTest!$C$3),1,IF(AND($A1087&gt;=CrashTest!$B$4,$A1087&lt;=CrashTest!$C$4),2,IF(AND($A1087&gt;=CrashTest!$B$5,$A1087&lt;=CrashTest!$C$5),3,IF(AND($A1087&gt;=CrashTest!$B$6,$A1087&lt;=CrashTest!$C$6),4,IF(AND($A1087&gt;=CrashTest!$B$7,$A1087&lt;=CrashTest!$C$7),5,0)))))</f>
        <v>0</v>
      </c>
      <c r="J1087" s="0" t="str">
        <f aca="false">IF(I1087=0,"",IF(I1086=I1087,MAX(J1086,B1087),B1087))</f>
        <v/>
      </c>
      <c r="K1087" s="9" t="str">
        <f aca="false">IF(I1087=0,"",B1087/J1087-1)</f>
        <v/>
      </c>
      <c r="L1087" s="0" t="n">
        <f aca="false">MATCH($A1087,DailyBTC!$A:$A,0)</f>
        <v>1578</v>
      </c>
      <c r="M1087" s="8" t="n">
        <f aca="false">INDEX(DailyBTC!$F:$F,$L1087)</f>
        <v>6101.5156703599</v>
      </c>
      <c r="N1087" s="8" t="n">
        <f aca="false">INDEX(DailyETH!$F:$F,$L1087)</f>
        <v>240.582311388532</v>
      </c>
      <c r="O1087" s="8" t="n">
        <f aca="false">INDEX(DailyBTC!$B:$B,$L1087)</f>
        <v>64189.9679064874</v>
      </c>
      <c r="P1087" s="8" t="n">
        <f aca="false">INDEX(DailyETH!$B:$B,$L1087)</f>
        <v>3133.02161046172</v>
      </c>
      <c r="Q1087" s="9" t="n">
        <f aca="false">LN(M1087/M1086)</f>
        <v>-0.0109160967736523</v>
      </c>
      <c r="R1087" s="9" t="n">
        <f aca="false">LN(N1087/N1086)</f>
        <v>-0.00653451762839289</v>
      </c>
      <c r="S1087" s="9" t="n">
        <f aca="false">LN(O1087/O1086)</f>
        <v>-0.0336287154816668</v>
      </c>
      <c r="T1087" s="9" t="n">
        <f aca="false">LN(P1087/P1086)</f>
        <v>-0.0266912165788206</v>
      </c>
      <c r="U1087" s="9" t="n">
        <f aca="false">M1087/M1086-1</f>
        <v>-0.0108567323947231</v>
      </c>
      <c r="V1087" s="9" t="n">
        <f aca="false">O1087/O1086-1</f>
        <v>-0.0330695556967123</v>
      </c>
    </row>
    <row r="1088" customFormat="false" ht="15" hidden="false" customHeight="false" outlineLevel="0" collapsed="false">
      <c r="A1088" s="5" t="n">
        <v>45407</v>
      </c>
      <c r="B1088" s="6" t="n">
        <v>5048.42</v>
      </c>
      <c r="C1088" s="9" t="n">
        <f aca="false">B1088/B1087-1</f>
        <v>-0.00457643794992935</v>
      </c>
      <c r="D1088" s="9" t="n">
        <f aca="false">LN(B1088/B1087)</f>
        <v>-0.00458694190145745</v>
      </c>
      <c r="E1088" s="9" t="n">
        <f aca="false">B1088/B1083-1</f>
        <v>0.00744344577659284</v>
      </c>
      <c r="F1088" s="9" t="n">
        <f aca="false">B1088/B1067-1</f>
        <v>-0.0298179330384082</v>
      </c>
      <c r="G1088" s="0" t="n">
        <f aca="false">MAX(G1087,B1088)</f>
        <v>5254.35</v>
      </c>
      <c r="H1088" s="9" t="n">
        <f aca="false">B1088/G1088-1</f>
        <v>-0.0391922882944609</v>
      </c>
      <c r="I1088" s="0" t="n">
        <f aca="false">IF(AND($A1088&gt;=CrashTest!$B$3,$A1088&lt;=CrashTest!$C$3),1,IF(AND($A1088&gt;=CrashTest!$B$4,$A1088&lt;=CrashTest!$C$4),2,IF(AND($A1088&gt;=CrashTest!$B$5,$A1088&lt;=CrashTest!$C$5),3,IF(AND($A1088&gt;=CrashTest!$B$6,$A1088&lt;=CrashTest!$C$6),4,IF(AND($A1088&gt;=CrashTest!$B$7,$A1088&lt;=CrashTest!$C$7),5,0)))))</f>
        <v>0</v>
      </c>
      <c r="J1088" s="0" t="str">
        <f aca="false">IF(I1088=0,"",IF(I1087=I1088,MAX(J1087,B1088),B1088))</f>
        <v/>
      </c>
      <c r="K1088" s="9" t="str">
        <f aca="false">IF(I1088=0,"",B1088/J1088-1)</f>
        <v/>
      </c>
      <c r="L1088" s="0" t="n">
        <f aca="false">MATCH($A1088,DailyBTC!$A:$A,0)</f>
        <v>1579</v>
      </c>
      <c r="M1088" s="8" t="n">
        <f aca="false">INDEX(DailyBTC!$F:$F,$L1088)</f>
        <v>6109.94136396415</v>
      </c>
      <c r="N1088" s="8" t="n">
        <f aca="false">INDEX(DailyETH!$F:$F,$L1088)</f>
        <v>241.51100254723</v>
      </c>
      <c r="O1088" s="8" t="n">
        <f aca="false">INDEX(DailyBTC!$B:$B,$L1088)</f>
        <v>64515.3874725307</v>
      </c>
      <c r="P1088" s="8" t="n">
        <f aca="false">INDEX(DailyETH!$B:$B,$L1088)</f>
        <v>3158.31867445938</v>
      </c>
      <c r="Q1088" s="9" t="n">
        <f aca="false">LN(M1088/M1087)</f>
        <v>0.00137996553853524</v>
      </c>
      <c r="R1088" s="9" t="n">
        <f aca="false">LN(N1088/N1087)</f>
        <v>0.0038527491695843</v>
      </c>
      <c r="S1088" s="9" t="n">
        <f aca="false">LN(O1088/O1087)</f>
        <v>0.00505682546836984</v>
      </c>
      <c r="T1088" s="9" t="n">
        <f aca="false">LN(P1088/P1087)</f>
        <v>0.00804191132155641</v>
      </c>
      <c r="U1088" s="9" t="n">
        <f aca="false">M1088/M1087-1</f>
        <v>0.00138091812910934</v>
      </c>
      <c r="V1088" s="9" t="n">
        <f aca="false">O1088/O1087-1</f>
        <v>0.00506963278930717</v>
      </c>
    </row>
    <row r="1089" customFormat="false" ht="15" hidden="false" customHeight="false" outlineLevel="0" collapsed="false">
      <c r="A1089" s="5" t="n">
        <v>45408</v>
      </c>
      <c r="B1089" s="6" t="n">
        <v>5099.96</v>
      </c>
      <c r="C1089" s="9" t="n">
        <f aca="false">B1089/B1088-1</f>
        <v>0.0102091347391857</v>
      </c>
      <c r="D1089" s="9" t="n">
        <f aca="false">LN(B1089/B1088)</f>
        <v>0.0101573735165603</v>
      </c>
      <c r="E1089" s="9" t="n">
        <f aca="false">B1089/B1084-1</f>
        <v>0.0267211302879071</v>
      </c>
      <c r="F1089" s="9" t="n">
        <f aca="false">B1089/B1068-1</f>
        <v>-0.0282995680662438</v>
      </c>
      <c r="G1089" s="0" t="n">
        <f aca="false">MAX(G1088,B1089)</f>
        <v>5254.35</v>
      </c>
      <c r="H1089" s="9" t="n">
        <f aca="false">B1089/G1089-1</f>
        <v>-0.0293832729072103</v>
      </c>
      <c r="I1089" s="0" t="n">
        <f aca="false">IF(AND($A1089&gt;=CrashTest!$B$3,$A1089&lt;=CrashTest!$C$3),1,IF(AND($A1089&gt;=CrashTest!$B$4,$A1089&lt;=CrashTest!$C$4),2,IF(AND($A1089&gt;=CrashTest!$B$5,$A1089&lt;=CrashTest!$C$5),3,IF(AND($A1089&gt;=CrashTest!$B$6,$A1089&lt;=CrashTest!$C$6),4,IF(AND($A1089&gt;=CrashTest!$B$7,$A1089&lt;=CrashTest!$C$7),5,0)))))</f>
        <v>0</v>
      </c>
      <c r="J1089" s="0" t="str">
        <f aca="false">IF(I1089=0,"",IF(I1088=I1089,MAX(J1088,B1089),B1089))</f>
        <v/>
      </c>
      <c r="K1089" s="9" t="str">
        <f aca="false">IF(I1089=0,"",B1089/J1089-1)</f>
        <v/>
      </c>
      <c r="L1089" s="0" t="n">
        <f aca="false">MATCH($A1089,DailyBTC!$A:$A,0)</f>
        <v>1580</v>
      </c>
      <c r="M1089" s="8" t="n">
        <f aca="false">INDEX(DailyBTC!$F:$F,$L1089)</f>
        <v>6084.52769924835</v>
      </c>
      <c r="N1089" s="8" t="n">
        <f aca="false">INDEX(DailyETH!$F:$F,$L1089)</f>
        <v>240.425810075896</v>
      </c>
      <c r="O1089" s="8" t="n">
        <f aca="false">INDEX(DailyBTC!$B:$B,$L1089)</f>
        <v>63777.4715002922</v>
      </c>
      <c r="P1089" s="8" t="n">
        <f aca="false">INDEX(DailyETH!$B:$B,$L1089)</f>
        <v>3129.83962390415</v>
      </c>
      <c r="Q1089" s="9" t="n">
        <f aca="false">LN(M1089/M1088)</f>
        <v>-0.0041680701925245</v>
      </c>
      <c r="R1089" s="9" t="n">
        <f aca="false">LN(N1089/N1088)</f>
        <v>-0.00450347131407448</v>
      </c>
      <c r="S1089" s="9" t="n">
        <f aca="false">LN(O1089/O1088)</f>
        <v>-0.0115037441035141</v>
      </c>
      <c r="T1089" s="9" t="n">
        <f aca="false">LN(P1089/P1088)</f>
        <v>-0.00905805608743637</v>
      </c>
      <c r="U1089" s="9" t="n">
        <f aca="false">M1089/M1088-1</f>
        <v>-0.00415939584390912</v>
      </c>
      <c r="V1089" s="9" t="n">
        <f aca="false">O1089/O1088-1</f>
        <v>-0.0114378290381142</v>
      </c>
    </row>
    <row r="1090" customFormat="false" ht="15" hidden="false" customHeight="false" outlineLevel="0" collapsed="false">
      <c r="A1090" s="5" t="n">
        <v>45411</v>
      </c>
      <c r="B1090" s="6" t="n">
        <v>5116.17</v>
      </c>
      <c r="C1090" s="9" t="n">
        <f aca="false">B1090/B1089-1</f>
        <v>0.00317845630161795</v>
      </c>
      <c r="D1090" s="9" t="n">
        <f aca="false">LN(B1090/B1089)</f>
        <v>0.00317341568747754</v>
      </c>
      <c r="E1090" s="9" t="n">
        <f aca="false">B1090/B1085-1</f>
        <v>0.0210693330140102</v>
      </c>
      <c r="F1090" s="9" t="n">
        <f aca="false">B1090/B1069-1</f>
        <v>-0.0262982100545263</v>
      </c>
      <c r="G1090" s="0" t="n">
        <f aca="false">MAX(G1089,B1090)</f>
        <v>5254.35</v>
      </c>
      <c r="H1090" s="9" t="n">
        <f aca="false">B1090/G1090-1</f>
        <v>-0.0262982100545263</v>
      </c>
      <c r="I1090" s="0" t="n">
        <f aca="false">IF(AND($A1090&gt;=CrashTest!$B$3,$A1090&lt;=CrashTest!$C$3),1,IF(AND($A1090&gt;=CrashTest!$B$4,$A1090&lt;=CrashTest!$C$4),2,IF(AND($A1090&gt;=CrashTest!$B$5,$A1090&lt;=CrashTest!$C$5),3,IF(AND($A1090&gt;=CrashTest!$B$6,$A1090&lt;=CrashTest!$C$6),4,IF(AND($A1090&gt;=CrashTest!$B$7,$A1090&lt;=CrashTest!$C$7),5,0)))))</f>
        <v>0</v>
      </c>
      <c r="J1090" s="0" t="str">
        <f aca="false">IF(I1090=0,"",IF(I1089=I1090,MAX(J1089,B1090),B1090))</f>
        <v/>
      </c>
      <c r="K1090" s="9" t="str">
        <f aca="false">IF(I1090=0,"",B1090/J1090-1)</f>
        <v/>
      </c>
      <c r="L1090" s="0" t="n">
        <f aca="false">MATCH($A1090,DailyBTC!$A:$A,0)</f>
        <v>1583</v>
      </c>
      <c r="M1090" s="8" t="n">
        <f aca="false">INDEX(DailyBTC!$F:$F,$L1090)</f>
        <v>6069.21058641019</v>
      </c>
      <c r="N1090" s="8" t="n">
        <f aca="false">INDEX(DailyETH!$F:$F,$L1090)</f>
        <v>241.779998415592</v>
      </c>
      <c r="O1090" s="8" t="n">
        <f aca="false">INDEX(DailyBTC!$B:$B,$L1090)</f>
        <v>63908.3888766803</v>
      </c>
      <c r="P1090" s="8" t="n">
        <f aca="false">INDEX(DailyETH!$B:$B,$L1090)</f>
        <v>3220.45092109877</v>
      </c>
      <c r="Q1090" s="9" t="n">
        <f aca="false">LN(M1090/M1089)</f>
        <v>-0.0025205612606713</v>
      </c>
      <c r="R1090" s="9" t="n">
        <f aca="false">LN(N1090/N1089)</f>
        <v>0.00561665527820129</v>
      </c>
      <c r="S1090" s="9" t="n">
        <f aca="false">LN(O1090/O1089)</f>
        <v>0.00205061738046092</v>
      </c>
      <c r="T1090" s="9" t="n">
        <f aca="false">LN(P1090/P1089)</f>
        <v>0.0285396224902295</v>
      </c>
      <c r="U1090" s="9" t="n">
        <f aca="false">M1090/M1089-1</f>
        <v>-0.00251738731340645</v>
      </c>
      <c r="V1090" s="9" t="n">
        <f aca="false">O1090/O1089-1</f>
        <v>0.00205272133417034</v>
      </c>
    </row>
    <row r="1091" customFormat="false" ht="15" hidden="false" customHeight="false" outlineLevel="0" collapsed="false">
      <c r="A1091" s="5" t="n">
        <v>45412</v>
      </c>
      <c r="B1091" s="6" t="n">
        <v>5035.69</v>
      </c>
      <c r="C1091" s="9" t="n">
        <f aca="false">B1091/B1090-1</f>
        <v>-0.0157305171642069</v>
      </c>
      <c r="D1091" s="9" t="n">
        <f aca="false">LN(B1091/B1090)</f>
        <v>-0.0158555547534457</v>
      </c>
      <c r="E1091" s="9" t="n">
        <f aca="false">B1091/B1086-1</f>
        <v>-0.00687499383696055</v>
      </c>
      <c r="F1091" s="9" t="n">
        <f aca="false">B1091/B1070-1</f>
        <v>-0.0396813742784297</v>
      </c>
      <c r="G1091" s="0" t="n">
        <f aca="false">MAX(G1090,B1091)</f>
        <v>5254.35</v>
      </c>
      <c r="H1091" s="9" t="n">
        <f aca="false">B1091/G1091-1</f>
        <v>-0.0416150427740826</v>
      </c>
      <c r="I1091" s="0" t="n">
        <f aca="false">IF(AND($A1091&gt;=CrashTest!$B$3,$A1091&lt;=CrashTest!$C$3),1,IF(AND($A1091&gt;=CrashTest!$B$4,$A1091&lt;=CrashTest!$C$4),2,IF(AND($A1091&gt;=CrashTest!$B$5,$A1091&lt;=CrashTest!$C$5),3,IF(AND($A1091&gt;=CrashTest!$B$6,$A1091&lt;=CrashTest!$C$6),4,IF(AND($A1091&gt;=CrashTest!$B$7,$A1091&lt;=CrashTest!$C$7),5,0)))))</f>
        <v>0</v>
      </c>
      <c r="J1091" s="0" t="str">
        <f aca="false">IF(I1091=0,"",IF(I1090=I1091,MAX(J1090,B1091),B1091))</f>
        <v/>
      </c>
      <c r="K1091" s="9" t="str">
        <f aca="false">IF(I1091=0,"",B1091/J1091-1)</f>
        <v/>
      </c>
      <c r="L1091" s="0" t="n">
        <f aca="false">MATCH($A1091,DailyBTC!$A:$A,0)</f>
        <v>1584</v>
      </c>
      <c r="M1091" s="8" t="n">
        <f aca="false">INDEX(DailyBTC!$F:$F,$L1091)</f>
        <v>6031.47967389646</v>
      </c>
      <c r="N1091" s="8" t="n">
        <f aca="false">INDEX(DailyETH!$F:$F,$L1091)</f>
        <v>240.146665724536</v>
      </c>
      <c r="O1091" s="8" t="n">
        <f aca="false">INDEX(DailyBTC!$B:$B,$L1091)</f>
        <v>60636.3261633548</v>
      </c>
      <c r="P1091" s="8" t="n">
        <f aca="false">INDEX(DailyETH!$B:$B,$L1091)</f>
        <v>3012.4375447107</v>
      </c>
      <c r="Q1091" s="9" t="n">
        <f aca="false">LN(M1091/M1090)</f>
        <v>-0.00623617892555969</v>
      </c>
      <c r="R1091" s="9" t="n">
        <f aca="false">LN(N1091/N1090)</f>
        <v>-0.00677837134314835</v>
      </c>
      <c r="S1091" s="9" t="n">
        <f aca="false">LN(O1091/O1090)</f>
        <v>-0.0525564789706361</v>
      </c>
      <c r="T1091" s="9" t="n">
        <f aca="false">LN(P1091/P1090)</f>
        <v>-0.0667718208046592</v>
      </c>
      <c r="U1091" s="9" t="n">
        <f aca="false">M1091/M1090-1</f>
        <v>-0.00621677431958245</v>
      </c>
      <c r="V1091" s="9" t="n">
        <f aca="false">O1091/O1090-1</f>
        <v>-0.0511992677462011</v>
      </c>
    </row>
    <row r="1092" customFormat="false" ht="15" hidden="false" customHeight="false" outlineLevel="0" collapsed="false">
      <c r="A1092" s="5" t="n">
        <v>45413</v>
      </c>
      <c r="B1092" s="6" t="n">
        <v>5018.39</v>
      </c>
      <c r="C1092" s="9" t="n">
        <f aca="false">B1092/B1091-1</f>
        <v>-0.00343547756116824</v>
      </c>
      <c r="D1092" s="9" t="n">
        <f aca="false">LN(B1092/B1091)</f>
        <v>-0.00344139236487392</v>
      </c>
      <c r="E1092" s="9" t="n">
        <f aca="false">B1092/B1087-1</f>
        <v>-0.0104976112216387</v>
      </c>
      <c r="F1092" s="9" t="n">
        <f aca="false">B1092/B1071-1</f>
        <v>-0.0360020822888273</v>
      </c>
      <c r="G1092" s="0" t="n">
        <f aca="false">MAX(G1091,B1092)</f>
        <v>5254.35</v>
      </c>
      <c r="H1092" s="9" t="n">
        <f aca="false">B1092/G1092-1</f>
        <v>-0.0449075527895934</v>
      </c>
      <c r="I1092" s="0" t="n">
        <f aca="false">IF(AND($A1092&gt;=CrashTest!$B$3,$A1092&lt;=CrashTest!$C$3),1,IF(AND($A1092&gt;=CrashTest!$B$4,$A1092&lt;=CrashTest!$C$4),2,IF(AND($A1092&gt;=CrashTest!$B$5,$A1092&lt;=CrashTest!$C$5),3,IF(AND($A1092&gt;=CrashTest!$B$6,$A1092&lt;=CrashTest!$C$6),4,IF(AND($A1092&gt;=CrashTest!$B$7,$A1092&lt;=CrashTest!$C$7),5,0)))))</f>
        <v>0</v>
      </c>
      <c r="J1092" s="0" t="str">
        <f aca="false">IF(I1092=0,"",IF(I1091=I1092,MAX(J1091,B1092),B1092))</f>
        <v/>
      </c>
      <c r="K1092" s="9" t="str">
        <f aca="false">IF(I1092=0,"",B1092/J1092-1)</f>
        <v/>
      </c>
      <c r="L1092" s="0" t="n">
        <f aca="false">MATCH($A1092,DailyBTC!$A:$A,0)</f>
        <v>1585</v>
      </c>
      <c r="M1092" s="8" t="n">
        <f aca="false">INDEX(DailyBTC!$F:$F,$L1092)</f>
        <v>6007.02275912813</v>
      </c>
      <c r="N1092" s="8" t="n">
        <f aca="false">INDEX(DailyETH!$F:$F,$L1092)</f>
        <v>240.264645666573</v>
      </c>
      <c r="O1092" s="8" t="n">
        <f aca="false">INDEX(DailyBTC!$B:$B,$L1092)</f>
        <v>58141.7772799532</v>
      </c>
      <c r="P1092" s="8" t="n">
        <f aca="false">INDEX(DailyETH!$B:$B,$L1092)</f>
        <v>2970.35463997662</v>
      </c>
      <c r="Q1092" s="9" t="n">
        <f aca="false">LN(M1092/M1091)</f>
        <v>-0.00406312139751541</v>
      </c>
      <c r="R1092" s="9" t="n">
        <f aca="false">LN(N1092/N1091)</f>
        <v>0.000491162225417777</v>
      </c>
      <c r="S1092" s="9" t="n">
        <f aca="false">LN(O1092/O1091)</f>
        <v>-0.0420096914872626</v>
      </c>
      <c r="T1092" s="9" t="n">
        <f aca="false">LN(P1092/P1091)</f>
        <v>-0.0140682134699734</v>
      </c>
      <c r="U1092" s="9" t="n">
        <f aca="false">M1092/M1091-1</f>
        <v>-0.00405487808807148</v>
      </c>
      <c r="V1092" s="9" t="n">
        <f aca="false">O1092/O1091-1</f>
        <v>-0.0411395122567496</v>
      </c>
    </row>
    <row r="1093" customFormat="false" ht="15" hidden="false" customHeight="false" outlineLevel="0" collapsed="false">
      <c r="A1093" s="5" t="n">
        <v>45414</v>
      </c>
      <c r="B1093" s="6" t="n">
        <v>5064.2</v>
      </c>
      <c r="C1093" s="9" t="n">
        <f aca="false">B1093/B1092-1</f>
        <v>0.00912842565045757</v>
      </c>
      <c r="D1093" s="9" t="n">
        <f aca="false">LN(B1093/B1092)</f>
        <v>0.00908701340133743</v>
      </c>
      <c r="E1093" s="9" t="n">
        <f aca="false">B1093/B1088-1</f>
        <v>0.00312573042654929</v>
      </c>
      <c r="F1093" s="9" t="n">
        <f aca="false">B1093/B1072-1</f>
        <v>-0.0282625506333122</v>
      </c>
      <c r="G1093" s="0" t="n">
        <f aca="false">MAX(G1092,B1093)</f>
        <v>5254.35</v>
      </c>
      <c r="H1093" s="9" t="n">
        <f aca="false">B1093/G1093-1</f>
        <v>-0.0361890623959197</v>
      </c>
      <c r="I1093" s="0" t="n">
        <f aca="false">IF(AND($A1093&gt;=CrashTest!$B$3,$A1093&lt;=CrashTest!$C$3),1,IF(AND($A1093&gt;=CrashTest!$B$4,$A1093&lt;=CrashTest!$C$4),2,IF(AND($A1093&gt;=CrashTest!$B$5,$A1093&lt;=CrashTest!$C$5),3,IF(AND($A1093&gt;=CrashTest!$B$6,$A1093&lt;=CrashTest!$C$6),4,IF(AND($A1093&gt;=CrashTest!$B$7,$A1093&lt;=CrashTest!$C$7),5,0)))))</f>
        <v>0</v>
      </c>
      <c r="J1093" s="0" t="str">
        <f aca="false">IF(I1093=0,"",IF(I1092=I1093,MAX(J1092,B1093),B1093))</f>
        <v/>
      </c>
      <c r="K1093" s="9" t="str">
        <f aca="false">IF(I1093=0,"",B1093/J1093-1)</f>
        <v/>
      </c>
      <c r="L1093" s="0" t="n">
        <f aca="false">MATCH($A1093,DailyBTC!$A:$A,0)</f>
        <v>1586</v>
      </c>
      <c r="M1093" s="8" t="n">
        <f aca="false">INDEX(DailyBTC!$F:$F,$L1093)</f>
        <v>6039.41353888811</v>
      </c>
      <c r="N1093" s="8" t="n">
        <f aca="false">INDEX(DailyETH!$F:$F,$L1093)</f>
        <v>239.923900713622</v>
      </c>
      <c r="O1093" s="8" t="n">
        <f aca="false">INDEX(DailyBTC!$B:$B,$L1093)</f>
        <v>59170.1088936295</v>
      </c>
      <c r="P1093" s="8" t="n">
        <f aca="false">INDEX(DailyETH!$B:$B,$L1093)</f>
        <v>2988.55618001169</v>
      </c>
      <c r="Q1093" s="9" t="n">
        <f aca="false">LN(M1093/M1092)</f>
        <v>0.00537766639336458</v>
      </c>
      <c r="R1093" s="9" t="n">
        <f aca="false">LN(N1093/N1092)</f>
        <v>-0.00141921340153897</v>
      </c>
      <c r="S1093" s="9" t="n">
        <f aca="false">LN(O1093/O1092)</f>
        <v>0.0175320334047855</v>
      </c>
      <c r="T1093" s="9" t="n">
        <f aca="false">LN(P1093/P1092)</f>
        <v>0.00610903475220109</v>
      </c>
      <c r="U1093" s="9" t="n">
        <f aca="false">M1093/M1092-1</f>
        <v>0.00539215199588905</v>
      </c>
      <c r="V1093" s="9" t="n">
        <f aca="false">O1093/O1092-1</f>
        <v>0.0176866215961178</v>
      </c>
    </row>
    <row r="1094" customFormat="false" ht="15" hidden="false" customHeight="false" outlineLevel="0" collapsed="false">
      <c r="A1094" s="5" t="n">
        <v>45415</v>
      </c>
      <c r="B1094" s="6" t="n">
        <v>5127.79</v>
      </c>
      <c r="C1094" s="9" t="n">
        <f aca="false">B1094/B1093-1</f>
        <v>0.0125567710595949</v>
      </c>
      <c r="D1094" s="9" t="n">
        <f aca="false">LN(B1094/B1093)</f>
        <v>0.0124785886089991</v>
      </c>
      <c r="E1094" s="9" t="n">
        <f aca="false">B1094/B1089-1</f>
        <v>0.00545690554435718</v>
      </c>
      <c r="F1094" s="9" t="n">
        <f aca="false">B1094/B1073-1</f>
        <v>-0.00377291775544419</v>
      </c>
      <c r="G1094" s="0" t="n">
        <f aca="false">MAX(G1093,B1094)</f>
        <v>5254.35</v>
      </c>
      <c r="H1094" s="9" t="n">
        <f aca="false">B1094/G1094-1</f>
        <v>-0.0240867091076918</v>
      </c>
      <c r="I1094" s="0" t="n">
        <f aca="false">IF(AND($A1094&gt;=CrashTest!$B$3,$A1094&lt;=CrashTest!$C$3),1,IF(AND($A1094&gt;=CrashTest!$B$4,$A1094&lt;=CrashTest!$C$4),2,IF(AND($A1094&gt;=CrashTest!$B$5,$A1094&lt;=CrashTest!$C$5),3,IF(AND($A1094&gt;=CrashTest!$B$6,$A1094&lt;=CrashTest!$C$6),4,IF(AND($A1094&gt;=CrashTest!$B$7,$A1094&lt;=CrashTest!$C$7),5,0)))))</f>
        <v>0</v>
      </c>
      <c r="J1094" s="0" t="str">
        <f aca="false">IF(I1094=0,"",IF(I1093=I1094,MAX(J1093,B1094),B1094))</f>
        <v/>
      </c>
      <c r="K1094" s="9" t="str">
        <f aca="false">IF(I1094=0,"",B1094/J1094-1)</f>
        <v/>
      </c>
      <c r="L1094" s="0" t="n">
        <f aca="false">MATCH($A1094,DailyBTC!$A:$A,0)</f>
        <v>1587</v>
      </c>
      <c r="M1094" s="8" t="n">
        <f aca="false">INDEX(DailyBTC!$F:$F,$L1094)</f>
        <v>6059.86213318024</v>
      </c>
      <c r="N1094" s="8" t="n">
        <f aca="false">INDEX(DailyETH!$F:$F,$L1094)</f>
        <v>240.312896340662</v>
      </c>
      <c r="O1094" s="8" t="n">
        <f aca="false">INDEX(DailyBTC!$B:$B,$L1094)</f>
        <v>62983.6554783752</v>
      </c>
      <c r="P1094" s="8" t="n">
        <f aca="false">INDEX(DailyETH!$B:$B,$L1094)</f>
        <v>3107.4065829924</v>
      </c>
      <c r="Q1094" s="9" t="n">
        <f aca="false">LN(M1094/M1093)</f>
        <v>0.00338013850013767</v>
      </c>
      <c r="R1094" s="9" t="n">
        <f aca="false">LN(N1094/N1093)</f>
        <v>0.00162001626906168</v>
      </c>
      <c r="S1094" s="9" t="n">
        <f aca="false">LN(O1094/O1093)</f>
        <v>0.0624587588418465</v>
      </c>
      <c r="T1094" s="9" t="n">
        <f aca="false">LN(P1094/P1093)</f>
        <v>0.0389980943245687</v>
      </c>
      <c r="U1094" s="9" t="n">
        <f aca="false">M1094/M1093-1</f>
        <v>0.003385857610257</v>
      </c>
      <c r="V1094" s="9" t="n">
        <f aca="false">O1094/O1093-1</f>
        <v>0.0644505588387769</v>
      </c>
    </row>
    <row r="1095" customFormat="false" ht="15" hidden="false" customHeight="false" outlineLevel="0" collapsed="false">
      <c r="A1095" s="5" t="n">
        <v>45418</v>
      </c>
      <c r="B1095" s="6" t="n">
        <v>5180.74</v>
      </c>
      <c r="C1095" s="9" t="n">
        <f aca="false">B1095/B1094-1</f>
        <v>0.0103260858966534</v>
      </c>
      <c r="D1095" s="9" t="n">
        <f aca="false">LN(B1095/B1094)</f>
        <v>0.0102731360693768</v>
      </c>
      <c r="E1095" s="9" t="n">
        <f aca="false">B1095/B1090-1</f>
        <v>0.0126207690518492</v>
      </c>
      <c r="F1095" s="9" t="n">
        <f aca="false">B1095/B1074-1</f>
        <v>-0.00453467682741715</v>
      </c>
      <c r="G1095" s="0" t="n">
        <f aca="false">MAX(G1094,B1095)</f>
        <v>5254.35</v>
      </c>
      <c r="H1095" s="9" t="n">
        <f aca="false">B1095/G1095-1</f>
        <v>-0.0140093446382522</v>
      </c>
      <c r="I1095" s="0" t="n">
        <f aca="false">IF(AND($A1095&gt;=CrashTest!$B$3,$A1095&lt;=CrashTest!$C$3),1,IF(AND($A1095&gt;=CrashTest!$B$4,$A1095&lt;=CrashTest!$C$4),2,IF(AND($A1095&gt;=CrashTest!$B$5,$A1095&lt;=CrashTest!$C$5),3,IF(AND($A1095&gt;=CrashTest!$B$6,$A1095&lt;=CrashTest!$C$6),4,IF(AND($A1095&gt;=CrashTest!$B$7,$A1095&lt;=CrashTest!$C$7),5,0)))))</f>
        <v>0</v>
      </c>
      <c r="J1095" s="0" t="str">
        <f aca="false">IF(I1095=0,"",IF(I1094=I1095,MAX(J1094,B1095),B1095))</f>
        <v/>
      </c>
      <c r="K1095" s="9" t="str">
        <f aca="false">IF(I1095=0,"",B1095/J1095-1)</f>
        <v/>
      </c>
      <c r="L1095" s="0" t="n">
        <f aca="false">MATCH($A1095,DailyBTC!$A:$A,0)</f>
        <v>1590</v>
      </c>
      <c r="M1095" s="8" t="n">
        <f aca="false">INDEX(DailyBTC!$F:$F,$L1095)</f>
        <v>6027.27882773758</v>
      </c>
      <c r="N1095" s="8" t="n">
        <f aca="false">INDEX(DailyETH!$F:$F,$L1095)</f>
        <v>240.021945671423</v>
      </c>
      <c r="O1095" s="8" t="n">
        <f aca="false">INDEX(DailyBTC!$B:$B,$L1095)</f>
        <v>63228.1031341321</v>
      </c>
      <c r="P1095" s="8" t="n">
        <f aca="false">INDEX(DailyETH!$B:$B,$L1095)</f>
        <v>3067.52578550555</v>
      </c>
      <c r="Q1095" s="9" t="n">
        <f aca="false">LN(M1095/M1094)</f>
        <v>-0.00539141298571737</v>
      </c>
      <c r="R1095" s="9" t="n">
        <f aca="false">LN(N1095/N1094)</f>
        <v>-0.00121144951136191</v>
      </c>
      <c r="S1095" s="9" t="n">
        <f aca="false">LN(O1095/O1094)</f>
        <v>0.00387361627955402</v>
      </c>
      <c r="T1095" s="9" t="n">
        <f aca="false">LN(P1095/P1094)</f>
        <v>-0.0129171785620391</v>
      </c>
      <c r="U1095" s="9" t="n">
        <f aca="false">M1095/M1094-1</f>
        <v>-0.00537690540255975</v>
      </c>
      <c r="V1095" s="9" t="n">
        <f aca="false">O1095/O1094-1</f>
        <v>0.00388112842768917</v>
      </c>
    </row>
    <row r="1096" customFormat="false" ht="15" hidden="false" customHeight="false" outlineLevel="0" collapsed="false">
      <c r="A1096" s="5" t="n">
        <v>45419</v>
      </c>
      <c r="B1096" s="6" t="n">
        <v>5187.7</v>
      </c>
      <c r="C1096" s="9" t="n">
        <f aca="false">B1096/B1095-1</f>
        <v>0.00134343742399734</v>
      </c>
      <c r="D1096" s="9" t="n">
        <f aca="false">LN(B1096/B1095)</f>
        <v>0.00134253581935052</v>
      </c>
      <c r="E1096" s="9" t="n">
        <f aca="false">B1096/B1091-1</f>
        <v>0.0301865285591449</v>
      </c>
      <c r="F1096" s="9" t="n">
        <f aca="false">B1096/B1075-1</f>
        <v>-0.00282370218303518</v>
      </c>
      <c r="G1096" s="0" t="n">
        <f aca="false">MAX(G1095,B1096)</f>
        <v>5254.35</v>
      </c>
      <c r="H1096" s="9" t="n">
        <f aca="false">B1096/G1096-1</f>
        <v>-0.0126847278921276</v>
      </c>
      <c r="I1096" s="0" t="n">
        <f aca="false">IF(AND($A1096&gt;=CrashTest!$B$3,$A1096&lt;=CrashTest!$C$3),1,IF(AND($A1096&gt;=CrashTest!$B$4,$A1096&lt;=CrashTest!$C$4),2,IF(AND($A1096&gt;=CrashTest!$B$5,$A1096&lt;=CrashTest!$C$5),3,IF(AND($A1096&gt;=CrashTest!$B$6,$A1096&lt;=CrashTest!$C$6),4,IF(AND($A1096&gt;=CrashTest!$B$7,$A1096&lt;=CrashTest!$C$7),5,0)))))</f>
        <v>0</v>
      </c>
      <c r="J1096" s="0" t="str">
        <f aca="false">IF(I1096=0,"",IF(I1095=I1096,MAX(J1095,B1096),B1096))</f>
        <v/>
      </c>
      <c r="K1096" s="9" t="str">
        <f aca="false">IF(I1096=0,"",B1096/J1096-1)</f>
        <v/>
      </c>
      <c r="L1096" s="0" t="n">
        <f aca="false">MATCH($A1096,DailyBTC!$A:$A,0)</f>
        <v>1591</v>
      </c>
      <c r="M1096" s="8" t="n">
        <f aca="false">INDEX(DailyBTC!$F:$F,$L1096)</f>
        <v>6027.11188572148</v>
      </c>
      <c r="N1096" s="8" t="n">
        <f aca="false">INDEX(DailyETH!$F:$F,$L1096)</f>
        <v>240.584546520801</v>
      </c>
      <c r="O1096" s="8" t="n">
        <f aca="false">INDEX(DailyBTC!$B:$B,$L1096)</f>
        <v>62396.999720339</v>
      </c>
      <c r="P1096" s="8" t="n">
        <f aca="false">INDEX(DailyETH!$B:$B,$L1096)</f>
        <v>3014.6582182934</v>
      </c>
      <c r="Q1096" s="9" t="n">
        <f aca="false">LN(M1096/M1095)</f>
        <v>-2.76981259482167E-005</v>
      </c>
      <c r="R1096" s="9" t="n">
        <f aca="false">LN(N1096/N1095)</f>
        <v>0.00234121309428392</v>
      </c>
      <c r="S1096" s="9" t="n">
        <f aca="false">LN(O1096/O1095)</f>
        <v>-0.0132316793457272</v>
      </c>
      <c r="T1096" s="9" t="n">
        <f aca="false">LN(P1096/P1095)</f>
        <v>-0.0173848402803755</v>
      </c>
      <c r="U1096" s="9" t="n">
        <f aca="false">M1096/M1095-1</f>
        <v>-2.76977423586677E-005</v>
      </c>
      <c r="V1096" s="9" t="n">
        <f aca="false">O1096/O1095-1</f>
        <v>-0.0131445254973093</v>
      </c>
    </row>
    <row r="1097" customFormat="false" ht="15" hidden="false" customHeight="false" outlineLevel="0" collapsed="false">
      <c r="A1097" s="5" t="n">
        <v>45420</v>
      </c>
      <c r="B1097" s="6" t="n">
        <v>5187.67</v>
      </c>
      <c r="C1097" s="9" t="n">
        <f aca="false">B1097/B1096-1</f>
        <v>-5.78290957453653E-006</v>
      </c>
      <c r="D1097" s="9" t="n">
        <f aca="false">LN(B1097/B1096)</f>
        <v>-5.78292629562257E-006</v>
      </c>
      <c r="E1097" s="9" t="n">
        <f aca="false">B1097/B1092-1</f>
        <v>0.0337319339469431</v>
      </c>
      <c r="F1097" s="9" t="n">
        <f aca="false">B1097/B1076-1</f>
        <v>-0.00426878775257145</v>
      </c>
      <c r="G1097" s="0" t="n">
        <f aca="false">MAX(G1096,B1097)</f>
        <v>5254.35</v>
      </c>
      <c r="H1097" s="9" t="n">
        <f aca="false">B1097/G1097-1</f>
        <v>-0.0126904374470678</v>
      </c>
      <c r="I1097" s="0" t="n">
        <f aca="false">IF(AND($A1097&gt;=CrashTest!$B$3,$A1097&lt;=CrashTest!$C$3),1,IF(AND($A1097&gt;=CrashTest!$B$4,$A1097&lt;=CrashTest!$C$4),2,IF(AND($A1097&gt;=CrashTest!$B$5,$A1097&lt;=CrashTest!$C$5),3,IF(AND($A1097&gt;=CrashTest!$B$6,$A1097&lt;=CrashTest!$C$6),4,IF(AND($A1097&gt;=CrashTest!$B$7,$A1097&lt;=CrashTest!$C$7),5,0)))))</f>
        <v>0</v>
      </c>
      <c r="J1097" s="0" t="str">
        <f aca="false">IF(I1097=0,"",IF(I1096=I1097,MAX(J1096,B1097),B1097))</f>
        <v/>
      </c>
      <c r="K1097" s="9" t="str">
        <f aca="false">IF(I1097=0,"",B1097/J1097-1)</f>
        <v/>
      </c>
      <c r="L1097" s="0" t="n">
        <f aca="false">MATCH($A1097,DailyBTC!$A:$A,0)</f>
        <v>1592</v>
      </c>
      <c r="M1097" s="8" t="n">
        <f aca="false">INDEX(DailyBTC!$F:$F,$L1097)</f>
        <v>5985.57922869209</v>
      </c>
      <c r="N1097" s="8" t="n">
        <f aca="false">INDEX(DailyETH!$F:$F,$L1097)</f>
        <v>239.656827043214</v>
      </c>
      <c r="O1097" s="8" t="n">
        <f aca="false">INDEX(DailyBTC!$B:$B,$L1097)</f>
        <v>61079.27442782</v>
      </c>
      <c r="P1097" s="8" t="n">
        <f aca="false">INDEX(DailyETH!$B:$B,$L1097)</f>
        <v>2970.40599883109</v>
      </c>
      <c r="Q1097" s="9" t="n">
        <f aca="false">LN(M1097/M1096)</f>
        <v>-0.00691482401791493</v>
      </c>
      <c r="R1097" s="9" t="n">
        <f aca="false">LN(N1097/N1096)</f>
        <v>-0.00386355979583901</v>
      </c>
      <c r="S1097" s="9" t="n">
        <f aca="false">LN(O1097/O1096)</f>
        <v>-0.0213445915815591</v>
      </c>
      <c r="T1097" s="9" t="n">
        <f aca="false">LN(P1097/P1096)</f>
        <v>-0.0147878199048522</v>
      </c>
      <c r="U1097" s="9" t="n">
        <f aca="false">M1097/M1096-1</f>
        <v>-0.00689097163233099</v>
      </c>
      <c r="V1097" s="9" t="n">
        <f aca="false">O1097/O1096-1</f>
        <v>-0.0211184079110374</v>
      </c>
    </row>
    <row r="1098" customFormat="false" ht="15" hidden="false" customHeight="false" outlineLevel="0" collapsed="false">
      <c r="A1098" s="5" t="n">
        <v>45421</v>
      </c>
      <c r="B1098" s="6" t="n">
        <v>5214.08</v>
      </c>
      <c r="C1098" s="9" t="n">
        <f aca="false">B1098/B1097-1</f>
        <v>0.00509091750246249</v>
      </c>
      <c r="D1098" s="9" t="n">
        <f aca="false">LN(B1098/B1097)</f>
        <v>0.00507800259589135</v>
      </c>
      <c r="E1098" s="9" t="n">
        <f aca="false">B1098/B1093-1</f>
        <v>0.0295959875202401</v>
      </c>
      <c r="F1098" s="9" t="n">
        <f aca="false">B1098/B1077-1</f>
        <v>0.0103553047684006</v>
      </c>
      <c r="G1098" s="0" t="n">
        <f aca="false">MAX(G1097,B1098)</f>
        <v>5254.35</v>
      </c>
      <c r="H1098" s="9" t="n">
        <f aca="false">B1098/G1098-1</f>
        <v>-0.00766412591471832</v>
      </c>
      <c r="I1098" s="0" t="n">
        <f aca="false">IF(AND($A1098&gt;=CrashTest!$B$3,$A1098&lt;=CrashTest!$C$3),1,IF(AND($A1098&gt;=CrashTest!$B$4,$A1098&lt;=CrashTest!$C$4),2,IF(AND($A1098&gt;=CrashTest!$B$5,$A1098&lt;=CrashTest!$C$5),3,IF(AND($A1098&gt;=CrashTest!$B$6,$A1098&lt;=CrashTest!$C$6),4,IF(AND($A1098&gt;=CrashTest!$B$7,$A1098&lt;=CrashTest!$C$7),5,0)))))</f>
        <v>0</v>
      </c>
      <c r="J1098" s="0" t="str">
        <f aca="false">IF(I1098=0,"",IF(I1097=I1098,MAX(J1097,B1098),B1098))</f>
        <v/>
      </c>
      <c r="K1098" s="9" t="str">
        <f aca="false">IF(I1098=0,"",B1098/J1098-1)</f>
        <v/>
      </c>
      <c r="L1098" s="0" t="n">
        <f aca="false">MATCH($A1098,DailyBTC!$A:$A,0)</f>
        <v>1593</v>
      </c>
      <c r="M1098" s="8" t="n">
        <f aca="false">INDEX(DailyBTC!$F:$F,$L1098)</f>
        <v>6041.34775857168</v>
      </c>
      <c r="N1098" s="8" t="n">
        <f aca="false">INDEX(DailyETH!$F:$F,$L1098)</f>
        <v>241.246578294508</v>
      </c>
      <c r="O1098" s="8" t="n">
        <f aca="false">INDEX(DailyBTC!$B:$B,$L1098)</f>
        <v>62998.4903381064</v>
      </c>
      <c r="P1098" s="8" t="n">
        <f aca="false">INDEX(DailyETH!$B:$B,$L1098)</f>
        <v>3034.47790239626</v>
      </c>
      <c r="Q1098" s="9" t="n">
        <f aca="false">LN(M1098/M1097)</f>
        <v>0.00927401149876636</v>
      </c>
      <c r="R1098" s="9" t="n">
        <f aca="false">LN(N1098/N1097)</f>
        <v>0.00661154412568977</v>
      </c>
      <c r="S1098" s="9" t="n">
        <f aca="false">LN(O1098/O1097)</f>
        <v>0.0309381619841668</v>
      </c>
      <c r="T1098" s="9" t="n">
        <f aca="false">LN(P1098/P1097)</f>
        <v>0.0213407407286146</v>
      </c>
      <c r="U1098" s="9" t="n">
        <f aca="false">M1098/M1097-1</f>
        <v>0.00931714839096243</v>
      </c>
      <c r="V1098" s="9" t="n">
        <f aca="false">O1098/O1097-1</f>
        <v>0.0314217208417305</v>
      </c>
    </row>
    <row r="1099" customFormat="false" ht="15" hidden="false" customHeight="false" outlineLevel="0" collapsed="false">
      <c r="A1099" s="5" t="n">
        <v>45422</v>
      </c>
      <c r="B1099" s="6" t="n">
        <v>5222.68</v>
      </c>
      <c r="C1099" s="9" t="n">
        <f aca="false">B1099/B1098-1</f>
        <v>0.00164938013992888</v>
      </c>
      <c r="D1099" s="9" t="n">
        <f aca="false">LN(B1099/B1098)</f>
        <v>0.00164802140634617</v>
      </c>
      <c r="E1099" s="9" t="n">
        <f aca="false">B1099/B1094-1</f>
        <v>0.0185050479836344</v>
      </c>
      <c r="F1099" s="9" t="n">
        <f aca="false">B1099/B1078-1</f>
        <v>0.00454312895023334</v>
      </c>
      <c r="G1099" s="0" t="n">
        <f aca="false">MAX(G1098,B1099)</f>
        <v>5254.35</v>
      </c>
      <c r="H1099" s="9" t="n">
        <f aca="false">B1099/G1099-1</f>
        <v>-0.0060273868318631</v>
      </c>
      <c r="I1099" s="0" t="n">
        <f aca="false">IF(AND($A1099&gt;=CrashTest!$B$3,$A1099&lt;=CrashTest!$C$3),1,IF(AND($A1099&gt;=CrashTest!$B$4,$A1099&lt;=CrashTest!$C$4),2,IF(AND($A1099&gt;=CrashTest!$B$5,$A1099&lt;=CrashTest!$C$5),3,IF(AND($A1099&gt;=CrashTest!$B$6,$A1099&lt;=CrashTest!$C$6),4,IF(AND($A1099&gt;=CrashTest!$B$7,$A1099&lt;=CrashTest!$C$7),5,0)))))</f>
        <v>0</v>
      </c>
      <c r="J1099" s="0" t="str">
        <f aca="false">IF(I1099=0,"",IF(I1098=I1099,MAX(J1098,B1099),B1099))</f>
        <v/>
      </c>
      <c r="K1099" s="9" t="str">
        <f aca="false">IF(I1099=0,"",B1099/J1099-1)</f>
        <v/>
      </c>
      <c r="L1099" s="0" t="n">
        <f aca="false">MATCH($A1099,DailyBTC!$A:$A,0)</f>
        <v>1594</v>
      </c>
      <c r="M1099" s="8" t="n">
        <f aca="false">INDEX(DailyBTC!$F:$F,$L1099)</f>
        <v>6014.58177282586</v>
      </c>
      <c r="N1099" s="8" t="n">
        <f aca="false">INDEX(DailyETH!$F:$F,$L1099)</f>
        <v>238.916833365684</v>
      </c>
      <c r="O1099" s="8" t="n">
        <f aca="false">INDEX(DailyBTC!$B:$B,$L1099)</f>
        <v>60896.6418880772</v>
      </c>
      <c r="P1099" s="8" t="n">
        <f aca="false">INDEX(DailyETH!$B:$B,$L1099)</f>
        <v>2910.85627527762</v>
      </c>
      <c r="Q1099" s="9" t="n">
        <f aca="false">LN(M1099/M1098)</f>
        <v>-0.00444030958432329</v>
      </c>
      <c r="R1099" s="9" t="n">
        <f aca="false">LN(N1099/N1098)</f>
        <v>-0.00970404305947944</v>
      </c>
      <c r="S1099" s="9" t="n">
        <f aca="false">LN(O1099/O1098)</f>
        <v>-0.0339327314325937</v>
      </c>
      <c r="T1099" s="9" t="n">
        <f aca="false">LN(P1099/P1098)</f>
        <v>-0.041592093571469</v>
      </c>
      <c r="U1099" s="9" t="n">
        <f aca="false">M1099/M1098-1</f>
        <v>-0.0044304659846538</v>
      </c>
      <c r="V1099" s="9" t="n">
        <f aca="false">O1099/O1098-1</f>
        <v>-0.0333634732951345</v>
      </c>
    </row>
    <row r="1100" customFormat="false" ht="15" hidden="false" customHeight="false" outlineLevel="0" collapsed="false">
      <c r="A1100" s="5" t="n">
        <v>45425</v>
      </c>
      <c r="B1100" s="6" t="n">
        <v>5221.42</v>
      </c>
      <c r="C1100" s="9" t="n">
        <f aca="false">B1100/B1099-1</f>
        <v>-0.000241255447394839</v>
      </c>
      <c r="D1100" s="9" t="n">
        <f aca="false">LN(B1100/B1099)</f>
        <v>-0.000241284554171828</v>
      </c>
      <c r="E1100" s="9" t="n">
        <f aca="false">B1100/B1095-1</f>
        <v>0.00785216011612255</v>
      </c>
      <c r="F1100" s="9" t="n">
        <f aca="false">B1100/B1079-1</f>
        <v>0.0191298373544182</v>
      </c>
      <c r="G1100" s="0" t="n">
        <f aca="false">MAX(G1099,B1100)</f>
        <v>5254.35</v>
      </c>
      <c r="H1100" s="9" t="n">
        <f aca="false">B1100/G1100-1</f>
        <v>-0.00626718813935123</v>
      </c>
      <c r="I1100" s="0" t="n">
        <f aca="false">IF(AND($A1100&gt;=CrashTest!$B$3,$A1100&lt;=CrashTest!$C$3),1,IF(AND($A1100&gt;=CrashTest!$B$4,$A1100&lt;=CrashTest!$C$4),2,IF(AND($A1100&gt;=CrashTest!$B$5,$A1100&lt;=CrashTest!$C$5),3,IF(AND($A1100&gt;=CrashTest!$B$6,$A1100&lt;=CrashTest!$C$6),4,IF(AND($A1100&gt;=CrashTest!$B$7,$A1100&lt;=CrashTest!$C$7),5,0)))))</f>
        <v>0</v>
      </c>
      <c r="J1100" s="0" t="str">
        <f aca="false">IF(I1100=0,"",IF(I1099=I1100,MAX(J1099,B1100),B1100))</f>
        <v/>
      </c>
      <c r="K1100" s="9" t="str">
        <f aca="false">IF(I1100=0,"",B1100/J1100-1)</f>
        <v/>
      </c>
      <c r="L1100" s="0" t="n">
        <f aca="false">MATCH($A1100,DailyBTC!$A:$A,0)</f>
        <v>1597</v>
      </c>
      <c r="M1100" s="8" t="n">
        <f aca="false">INDEX(DailyBTC!$F:$F,$L1100)</f>
        <v>6057.1013663151</v>
      </c>
      <c r="N1100" s="8" t="n">
        <f aca="false">INDEX(DailyETH!$F:$F,$L1100)</f>
        <v>239.29506619615</v>
      </c>
      <c r="O1100" s="8" t="n">
        <f aca="false">INDEX(DailyBTC!$B:$B,$L1100)</f>
        <v>62886.9394491526</v>
      </c>
      <c r="P1100" s="8" t="n">
        <f aca="false">INDEX(DailyETH!$B:$B,$L1100)</f>
        <v>2948.49537142022</v>
      </c>
      <c r="Q1100" s="9" t="n">
        <f aca="false">LN(M1100/M1099)</f>
        <v>0.00704454695132506</v>
      </c>
      <c r="R1100" s="9" t="n">
        <f aca="false">LN(N1100/N1099)</f>
        <v>0.00158186322709058</v>
      </c>
      <c r="S1100" s="9" t="n">
        <f aca="false">LN(O1100/O1099)</f>
        <v>0.0321604704435353</v>
      </c>
      <c r="T1100" s="9" t="n">
        <f aca="false">LN(P1100/P1099)</f>
        <v>0.0128477060765914</v>
      </c>
      <c r="U1100" s="9" t="n">
        <f aca="false">M1100/M1099-1</f>
        <v>0.00706941813998441</v>
      </c>
      <c r="V1100" s="9" t="n">
        <f aca="false">O1100/O1099-1</f>
        <v>0.0326832071419207</v>
      </c>
    </row>
    <row r="1101" customFormat="false" ht="15" hidden="false" customHeight="false" outlineLevel="0" collapsed="false">
      <c r="A1101" s="5" t="n">
        <v>45426</v>
      </c>
      <c r="B1101" s="6" t="n">
        <v>5246.68</v>
      </c>
      <c r="C1101" s="9" t="n">
        <f aca="false">B1101/B1100-1</f>
        <v>0.00483776443955852</v>
      </c>
      <c r="D1101" s="9" t="n">
        <f aca="false">LN(B1101/B1100)</f>
        <v>0.00482610006171982</v>
      </c>
      <c r="E1101" s="9" t="n">
        <f aca="false">B1101/B1096-1</f>
        <v>0.0113692002236059</v>
      </c>
      <c r="F1101" s="9" t="n">
        <f aca="false">B1101/B1080-1</f>
        <v>0.0365204610199494</v>
      </c>
      <c r="G1101" s="0" t="n">
        <f aca="false">MAX(G1100,B1101)</f>
        <v>5254.35</v>
      </c>
      <c r="H1101" s="9" t="n">
        <f aca="false">B1101/G1101-1</f>
        <v>-0.00145974287970918</v>
      </c>
      <c r="I1101" s="0" t="n">
        <f aca="false">IF(AND($A1101&gt;=CrashTest!$B$3,$A1101&lt;=CrashTest!$C$3),1,IF(AND($A1101&gt;=CrashTest!$B$4,$A1101&lt;=CrashTest!$C$4),2,IF(AND($A1101&gt;=CrashTest!$B$5,$A1101&lt;=CrashTest!$C$5),3,IF(AND($A1101&gt;=CrashTest!$B$6,$A1101&lt;=CrashTest!$C$6),4,IF(AND($A1101&gt;=CrashTest!$B$7,$A1101&lt;=CrashTest!$C$7),5,0)))))</f>
        <v>0</v>
      </c>
      <c r="J1101" s="0" t="str">
        <f aca="false">IF(I1101=0,"",IF(I1100=I1101,MAX(J1100,B1101),B1101))</f>
        <v/>
      </c>
      <c r="K1101" s="9" t="str">
        <f aca="false">IF(I1101=0,"",B1101/J1101-1)</f>
        <v/>
      </c>
      <c r="L1101" s="0" t="n">
        <f aca="false">MATCH($A1101,DailyBTC!$A:$A,0)</f>
        <v>1598</v>
      </c>
      <c r="M1101" s="8" t="n">
        <f aca="false">INDEX(DailyBTC!$F:$F,$L1101)</f>
        <v>6023.87686057501</v>
      </c>
      <c r="N1101" s="8" t="n">
        <f aca="false">INDEX(DailyETH!$F:$F,$L1101)</f>
        <v>237.614638703132</v>
      </c>
      <c r="O1101" s="8" t="n">
        <f aca="false">INDEX(DailyBTC!$B:$B,$L1101)</f>
        <v>61555.5670046756</v>
      </c>
      <c r="P1101" s="8" t="n">
        <f aca="false">INDEX(DailyETH!$B:$B,$L1101)</f>
        <v>2881.04924284044</v>
      </c>
      <c r="Q1101" s="9" t="n">
        <f aca="false">LN(M1101/M1100)</f>
        <v>-0.00550031444127737</v>
      </c>
      <c r="R1101" s="9" t="n">
        <f aca="false">LN(N1101/N1100)</f>
        <v>-0.00704718075687868</v>
      </c>
      <c r="S1101" s="9" t="n">
        <f aca="false">LN(O1101/O1100)</f>
        <v>-0.0213982068205778</v>
      </c>
      <c r="T1101" s="9" t="n">
        <f aca="false">LN(P1101/P1100)</f>
        <v>-0.0231404484188981</v>
      </c>
      <c r="U1101" s="9" t="n">
        <f aca="false">M1101/M1100-1</f>
        <v>-0.00548521540762936</v>
      </c>
      <c r="V1101" s="9" t="n">
        <f aca="false">O1101/O1100-1</f>
        <v>-0.0211708894746498</v>
      </c>
    </row>
    <row r="1102" customFormat="false" ht="15" hidden="false" customHeight="false" outlineLevel="0" collapsed="false">
      <c r="A1102" s="5" t="n">
        <v>45427</v>
      </c>
      <c r="B1102" s="6" t="n">
        <v>5308.15</v>
      </c>
      <c r="C1102" s="9" t="n">
        <f aca="false">B1102/B1101-1</f>
        <v>0.0117159803914093</v>
      </c>
      <c r="D1102" s="9" t="n">
        <f aca="false">LN(B1102/B1101)</f>
        <v>0.0116478796880459</v>
      </c>
      <c r="E1102" s="9" t="n">
        <f aca="false">B1102/B1097-1</f>
        <v>0.0232242991554974</v>
      </c>
      <c r="F1102" s="9" t="n">
        <f aca="false">B1102/B1081-1</f>
        <v>0.0508254131024803</v>
      </c>
      <c r="G1102" s="0" t="n">
        <f aca="false">MAX(G1101,B1102)</f>
        <v>5308.15</v>
      </c>
      <c r="H1102" s="9" t="n">
        <f aca="false">B1102/G1102-1</f>
        <v>0</v>
      </c>
      <c r="I1102" s="0" t="n">
        <f aca="false">IF(AND($A1102&gt;=CrashTest!$B$3,$A1102&lt;=CrashTest!$C$3),1,IF(AND($A1102&gt;=CrashTest!$B$4,$A1102&lt;=CrashTest!$C$4),2,IF(AND($A1102&gt;=CrashTest!$B$5,$A1102&lt;=CrashTest!$C$5),3,IF(AND($A1102&gt;=CrashTest!$B$6,$A1102&lt;=CrashTest!$C$6),4,IF(AND($A1102&gt;=CrashTest!$B$7,$A1102&lt;=CrashTest!$C$7),5,0)))))</f>
        <v>0</v>
      </c>
      <c r="J1102" s="0" t="str">
        <f aca="false">IF(I1102=0,"",IF(I1101=I1102,MAX(J1101,B1102),B1102))</f>
        <v/>
      </c>
      <c r="K1102" s="9" t="str">
        <f aca="false">IF(I1102=0,"",B1102/J1102-1)</f>
        <v/>
      </c>
      <c r="L1102" s="0" t="n">
        <f aca="false">MATCH($A1102,DailyBTC!$A:$A,0)</f>
        <v>1599</v>
      </c>
      <c r="M1102" s="8" t="n">
        <f aca="false">INDEX(DailyBTC!$F:$F,$L1102)</f>
        <v>6177.32102619708</v>
      </c>
      <c r="N1102" s="8" t="n">
        <f aca="false">INDEX(DailyETH!$F:$F,$L1102)</f>
        <v>241.203023539035</v>
      </c>
      <c r="O1102" s="8" t="n">
        <f aca="false">INDEX(DailyBTC!$B:$B,$L1102)</f>
        <v>66281.5322542373</v>
      </c>
      <c r="P1102" s="8" t="n">
        <f aca="false">INDEX(DailyETH!$B:$B,$L1102)</f>
        <v>3028.85788924606</v>
      </c>
      <c r="Q1102" s="9" t="n">
        <f aca="false">LN(M1102/M1101)</f>
        <v>0.0251536377615809</v>
      </c>
      <c r="R1102" s="9" t="n">
        <f aca="false">LN(N1102/N1101)</f>
        <v>0.01498880388272</v>
      </c>
      <c r="S1102" s="9" t="n">
        <f aca="false">LN(O1102/O1101)</f>
        <v>0.0739710147809299</v>
      </c>
      <c r="T1102" s="9" t="n">
        <f aca="false">LN(P1102/P1101)</f>
        <v>0.0500310659914962</v>
      </c>
      <c r="U1102" s="9" t="n">
        <f aca="false">M1102/M1101-1</f>
        <v>0.0254726597461381</v>
      </c>
      <c r="V1102" s="9" t="n">
        <f aca="false">O1102/O1101-1</f>
        <v>0.0767755944673978</v>
      </c>
    </row>
    <row r="1103" customFormat="false" ht="15" hidden="false" customHeight="false" outlineLevel="0" collapsed="false">
      <c r="A1103" s="5" t="n">
        <v>45428</v>
      </c>
      <c r="B1103" s="6" t="n">
        <v>5297.1</v>
      </c>
      <c r="C1103" s="9" t="n">
        <f aca="false">B1103/B1102-1</f>
        <v>-0.00208170454866563</v>
      </c>
      <c r="D1103" s="9" t="n">
        <f aca="false">LN(B1103/B1102)</f>
        <v>-0.00208387430730016</v>
      </c>
      <c r="E1103" s="9" t="n">
        <f aca="false">B1103/B1098-1</f>
        <v>0.0159222720019641</v>
      </c>
      <c r="F1103" s="9" t="n">
        <f aca="false">B1103/B1082-1</f>
        <v>0.0547348677175985</v>
      </c>
      <c r="G1103" s="0" t="n">
        <f aca="false">MAX(G1102,B1103)</f>
        <v>5308.15</v>
      </c>
      <c r="H1103" s="9" t="n">
        <f aca="false">B1103/G1103-1</f>
        <v>-0.00208170454866563</v>
      </c>
      <c r="I1103" s="0" t="n">
        <f aca="false">IF(AND($A1103&gt;=CrashTest!$B$3,$A1103&lt;=CrashTest!$C$3),1,IF(AND($A1103&gt;=CrashTest!$B$4,$A1103&lt;=CrashTest!$C$4),2,IF(AND($A1103&gt;=CrashTest!$B$5,$A1103&lt;=CrashTest!$C$5),3,IF(AND($A1103&gt;=CrashTest!$B$6,$A1103&lt;=CrashTest!$C$6),4,IF(AND($A1103&gt;=CrashTest!$B$7,$A1103&lt;=CrashTest!$C$7),5,0)))))</f>
        <v>0</v>
      </c>
      <c r="J1103" s="0" t="str">
        <f aca="false">IF(I1103=0,"",IF(I1102=I1103,MAX(J1102,B1103),B1103))</f>
        <v/>
      </c>
      <c r="K1103" s="9" t="str">
        <f aca="false">IF(I1103=0,"",B1103/J1103-1)</f>
        <v/>
      </c>
      <c r="L1103" s="0" t="n">
        <f aca="false">MATCH($A1103,DailyBTC!$A:$A,0)</f>
        <v>1600</v>
      </c>
      <c r="M1103" s="8" t="n">
        <f aca="false">INDEX(DailyBTC!$F:$F,$L1103)</f>
        <v>6152.89098317933</v>
      </c>
      <c r="N1103" s="8" t="n">
        <f aca="false">INDEX(DailyETH!$F:$F,$L1103)</f>
        <v>238.766454738044</v>
      </c>
      <c r="O1103" s="8" t="n">
        <f aca="false">INDEX(DailyBTC!$B:$B,$L1103)</f>
        <v>65269.2603246639</v>
      </c>
      <c r="P1103" s="8" t="n">
        <f aca="false">INDEX(DailyETH!$B:$B,$L1103)</f>
        <v>2941.34486236119</v>
      </c>
      <c r="Q1103" s="9" t="n">
        <f aca="false">LN(M1103/M1102)</f>
        <v>-0.00396263664677726</v>
      </c>
      <c r="R1103" s="9" t="n">
        <f aca="false">LN(N1103/N1102)</f>
        <v>-0.0101531028220523</v>
      </c>
      <c r="S1103" s="9" t="n">
        <f aca="false">LN(O1103/O1102)</f>
        <v>-0.0153901301524988</v>
      </c>
      <c r="T1103" s="9" t="n">
        <f aca="false">LN(P1103/P1102)</f>
        <v>-0.0293187012856529</v>
      </c>
      <c r="U1103" s="9" t="n">
        <f aca="false">M1103/M1102-1</f>
        <v>-0.00395479576245772</v>
      </c>
      <c r="V1103" s="9" t="n">
        <f aca="false">O1103/O1102-1</f>
        <v>-0.0152723073101361</v>
      </c>
    </row>
    <row r="1104" customFormat="false" ht="15" hidden="false" customHeight="false" outlineLevel="0" collapsed="false">
      <c r="A1104" s="5" t="n">
        <v>45429</v>
      </c>
      <c r="B1104" s="6" t="n">
        <v>5303.27</v>
      </c>
      <c r="C1104" s="9" t="n">
        <f aca="false">B1104/B1103-1</f>
        <v>0.0011647882803798</v>
      </c>
      <c r="D1104" s="9" t="n">
        <f aca="false">LN(B1104/B1103)</f>
        <v>0.00116411044081941</v>
      </c>
      <c r="E1104" s="9" t="n">
        <f aca="false">B1104/B1099-1</f>
        <v>0.0154307750044038</v>
      </c>
      <c r="F1104" s="9" t="n">
        <f aca="false">B1104/B1083-1</f>
        <v>0.0583003400437427</v>
      </c>
      <c r="G1104" s="0" t="n">
        <f aca="false">MAX(G1103,B1104)</f>
        <v>5308.15</v>
      </c>
      <c r="H1104" s="9" t="n">
        <f aca="false">B1104/G1104-1</f>
        <v>-0.00091934101334723</v>
      </c>
      <c r="I1104" s="0" t="n">
        <f aca="false">IF(AND($A1104&gt;=CrashTest!$B$3,$A1104&lt;=CrashTest!$C$3),1,IF(AND($A1104&gt;=CrashTest!$B$4,$A1104&lt;=CrashTest!$C$4),2,IF(AND($A1104&gt;=CrashTest!$B$5,$A1104&lt;=CrashTest!$C$5),3,IF(AND($A1104&gt;=CrashTest!$B$6,$A1104&lt;=CrashTest!$C$6),4,IF(AND($A1104&gt;=CrashTest!$B$7,$A1104&lt;=CrashTest!$C$7),5,0)))))</f>
        <v>0</v>
      </c>
      <c r="J1104" s="0" t="str">
        <f aca="false">IF(I1104=0,"",IF(I1103=I1104,MAX(J1103,B1104),B1104))</f>
        <v/>
      </c>
      <c r="K1104" s="9" t="str">
        <f aca="false">IF(I1104=0,"",B1104/J1104-1)</f>
        <v/>
      </c>
      <c r="L1104" s="0" t="n">
        <f aca="false">MATCH($A1104,DailyBTC!$A:$A,0)</f>
        <v>1601</v>
      </c>
      <c r="M1104" s="8" t="n">
        <f aca="false">INDEX(DailyBTC!$F:$F,$L1104)</f>
        <v>6186.85757562353</v>
      </c>
      <c r="N1104" s="8" t="n">
        <f aca="false">INDEX(DailyETH!$F:$F,$L1104)</f>
        <v>243.379091200887</v>
      </c>
      <c r="O1104" s="8" t="n">
        <f aca="false">INDEX(DailyBTC!$B:$B,$L1104)</f>
        <v>66956.4409476914</v>
      </c>
      <c r="P1104" s="8" t="n">
        <f aca="false">INDEX(DailyETH!$B:$B,$L1104)</f>
        <v>3092.48875365283</v>
      </c>
      <c r="Q1104" s="9" t="n">
        <f aca="false">LN(M1104/M1103)</f>
        <v>0.00550524641079135</v>
      </c>
      <c r="R1104" s="9" t="n">
        <f aca="false">LN(N1104/N1103)</f>
        <v>0.0191343764722169</v>
      </c>
      <c r="S1104" s="9" t="n">
        <f aca="false">LN(O1104/O1103)</f>
        <v>0.0255210928163958</v>
      </c>
      <c r="T1104" s="9" t="n">
        <f aca="false">LN(P1104/P1103)</f>
        <v>0.0501092756897828</v>
      </c>
      <c r="U1104" s="9" t="n">
        <f aca="false">M1104/M1103-1</f>
        <v>0.00552042812672293</v>
      </c>
      <c r="V1104" s="9" t="n">
        <f aca="false">O1104/O1103-1</f>
        <v>0.0258495440983257</v>
      </c>
    </row>
    <row r="1105" customFormat="false" ht="15" hidden="false" customHeight="false" outlineLevel="0" collapsed="false">
      <c r="A1105" s="5" t="n">
        <v>45432</v>
      </c>
      <c r="B1105" s="6" t="n">
        <v>5308.13</v>
      </c>
      <c r="C1105" s="9" t="n">
        <f aca="false">B1105/B1104-1</f>
        <v>0.000916415720866537</v>
      </c>
      <c r="D1105" s="9" t="n">
        <f aca="false">LN(B1105/B1104)</f>
        <v>0.000915996068344354</v>
      </c>
      <c r="E1105" s="9" t="n">
        <f aca="false">B1105/B1100-1</f>
        <v>0.0166065936086353</v>
      </c>
      <c r="F1105" s="9" t="n">
        <f aca="false">B1105/B1084-1</f>
        <v>0.0686297997072816</v>
      </c>
      <c r="G1105" s="0" t="n">
        <f aca="false">MAX(G1104,B1105)</f>
        <v>5308.15</v>
      </c>
      <c r="H1105" s="9" t="n">
        <f aca="false">B1105/G1105-1</f>
        <v>-3.76779103816727E-006</v>
      </c>
      <c r="I1105" s="0" t="n">
        <f aca="false">IF(AND($A1105&gt;=CrashTest!$B$3,$A1105&lt;=CrashTest!$C$3),1,IF(AND($A1105&gt;=CrashTest!$B$4,$A1105&lt;=CrashTest!$C$4),2,IF(AND($A1105&gt;=CrashTest!$B$5,$A1105&lt;=CrashTest!$C$5),3,IF(AND($A1105&gt;=CrashTest!$B$6,$A1105&lt;=CrashTest!$C$6),4,IF(AND($A1105&gt;=CrashTest!$B$7,$A1105&lt;=CrashTest!$C$7),5,0)))))</f>
        <v>0</v>
      </c>
      <c r="J1105" s="0" t="str">
        <f aca="false">IF(I1105=0,"",IF(I1104=I1105,MAX(J1104,B1105),B1105))</f>
        <v/>
      </c>
      <c r="K1105" s="9" t="str">
        <f aca="false">IF(I1105=0,"",B1105/J1105-1)</f>
        <v/>
      </c>
      <c r="L1105" s="0" t="n">
        <f aca="false">MATCH($A1105,DailyBTC!$A:$A,0)</f>
        <v>1604</v>
      </c>
      <c r="M1105" s="8" t="n">
        <f aca="false">INDEX(DailyBTC!$F:$F,$L1105)</f>
        <v>6213.70251267523</v>
      </c>
      <c r="N1105" s="8" t="n">
        <f aca="false">INDEX(DailyETH!$F:$F,$L1105)</f>
        <v>246.978040210208</v>
      </c>
      <c r="O1105" s="8" t="n">
        <f aca="false">INDEX(DailyBTC!$B:$B,$L1105)</f>
        <v>71202.2025902981</v>
      </c>
      <c r="P1105" s="8" t="n">
        <f aca="false">INDEX(DailyETH!$B:$B,$L1105)</f>
        <v>3661.91130683811</v>
      </c>
      <c r="Q1105" s="9" t="n">
        <f aca="false">LN(M1105/M1104)</f>
        <v>0.00432963975760827</v>
      </c>
      <c r="R1105" s="9" t="n">
        <f aca="false">LN(N1105/N1104)</f>
        <v>0.014679152817124</v>
      </c>
      <c r="S1105" s="9" t="n">
        <f aca="false">LN(O1105/O1104)</f>
        <v>0.0614814803440317</v>
      </c>
      <c r="T1105" s="9" t="n">
        <f aca="false">LN(P1105/P1104)</f>
        <v>0.169009037463958</v>
      </c>
      <c r="U1105" s="9" t="n">
        <f aca="false">M1105/M1104-1</f>
        <v>0.0043390261895575</v>
      </c>
      <c r="V1105" s="9" t="n">
        <f aca="false">O1105/O1104-1</f>
        <v>0.063410802344223</v>
      </c>
    </row>
    <row r="1106" customFormat="false" ht="15" hidden="false" customHeight="false" outlineLevel="0" collapsed="false">
      <c r="A1106" s="5" t="n">
        <v>45433</v>
      </c>
      <c r="B1106" s="6" t="n">
        <v>5321.41</v>
      </c>
      <c r="C1106" s="9" t="n">
        <f aca="false">B1106/B1105-1</f>
        <v>0.00250182267578225</v>
      </c>
      <c r="D1106" s="9" t="n">
        <f aca="false">LN(B1106/B1105)</f>
        <v>0.00249869832739051</v>
      </c>
      <c r="E1106" s="9" t="n">
        <f aca="false">B1106/B1101-1</f>
        <v>0.0142432929014156</v>
      </c>
      <c r="F1106" s="9" t="n">
        <f aca="false">B1106/B1085-1</f>
        <v>0.0620304953498583</v>
      </c>
      <c r="G1106" s="0" t="n">
        <f aca="false">MAX(G1105,B1106)</f>
        <v>5321.41</v>
      </c>
      <c r="H1106" s="9" t="n">
        <f aca="false">B1106/G1106-1</f>
        <v>0</v>
      </c>
      <c r="I1106" s="0" t="n">
        <f aca="false">IF(AND($A1106&gt;=CrashTest!$B$3,$A1106&lt;=CrashTest!$C$3),1,IF(AND($A1106&gt;=CrashTest!$B$4,$A1106&lt;=CrashTest!$C$4),2,IF(AND($A1106&gt;=CrashTest!$B$5,$A1106&lt;=CrashTest!$C$5),3,IF(AND($A1106&gt;=CrashTest!$B$6,$A1106&lt;=CrashTest!$C$6),4,IF(AND($A1106&gt;=CrashTest!$B$7,$A1106&lt;=CrashTest!$C$7),5,0)))))</f>
        <v>0</v>
      </c>
      <c r="J1106" s="0" t="str">
        <f aca="false">IF(I1106=0,"",IF(I1105=I1106,MAX(J1105,B1106),B1106))</f>
        <v/>
      </c>
      <c r="K1106" s="9" t="str">
        <f aca="false">IF(I1106=0,"",B1106/J1106-1)</f>
        <v/>
      </c>
      <c r="L1106" s="0" t="n">
        <f aca="false">MATCH($A1106,DailyBTC!$A:$A,0)</f>
        <v>1605</v>
      </c>
      <c r="M1106" s="8" t="n">
        <f aca="false">INDEX(DailyBTC!$F:$F,$L1106)</f>
        <v>6291.59030678098</v>
      </c>
      <c r="N1106" s="8" t="n">
        <f aca="false">INDEX(DailyETH!$F:$F,$L1106)</f>
        <v>251.032292398162</v>
      </c>
      <c r="O1106" s="8" t="n">
        <f aca="false">INDEX(DailyBTC!$B:$B,$L1106)</f>
        <v>70217.2546914085</v>
      </c>
      <c r="P1106" s="8" t="n">
        <f aca="false">INDEX(DailyETH!$B:$B,$L1106)</f>
        <v>3796.88597720631</v>
      </c>
      <c r="Q1106" s="9" t="n">
        <f aca="false">LN(M1106/M1105)</f>
        <v>0.0124569336225017</v>
      </c>
      <c r="R1106" s="9" t="n">
        <f aca="false">LN(N1106/N1105)</f>
        <v>0.0162821591851464</v>
      </c>
      <c r="S1106" s="9" t="n">
        <f aca="false">LN(O1106/O1105)</f>
        <v>-0.0139296790419982</v>
      </c>
      <c r="T1106" s="9" t="n">
        <f aca="false">LN(P1106/P1105)</f>
        <v>0.0361960250031895</v>
      </c>
      <c r="U1106" s="9" t="n">
        <f aca="false">M1106/M1105-1</f>
        <v>0.0125348443938014</v>
      </c>
      <c r="V1106" s="9" t="n">
        <f aca="false">O1106/O1105-1</f>
        <v>-0.0138331099749407</v>
      </c>
    </row>
    <row r="1107" customFormat="false" ht="15" hidden="false" customHeight="false" outlineLevel="0" collapsed="false">
      <c r="A1107" s="5" t="n">
        <v>45434</v>
      </c>
      <c r="B1107" s="6" t="n">
        <v>5307.01</v>
      </c>
      <c r="C1107" s="9" t="n">
        <f aca="false">B1107/B1106-1</f>
        <v>-0.00270604971238819</v>
      </c>
      <c r="D1107" s="9" t="n">
        <f aca="false">LN(B1107/B1106)</f>
        <v>-0.00270971768354703</v>
      </c>
      <c r="E1107" s="9" t="n">
        <f aca="false">B1107/B1102-1</f>
        <v>-0.000214764089183528</v>
      </c>
      <c r="F1107" s="9" t="n">
        <f aca="false">B1107/B1086-1</f>
        <v>0.0466339943398646</v>
      </c>
      <c r="G1107" s="0" t="n">
        <f aca="false">MAX(G1106,B1107)</f>
        <v>5321.41</v>
      </c>
      <c r="H1107" s="9" t="n">
        <f aca="false">B1107/G1107-1</f>
        <v>-0.00270604971238819</v>
      </c>
      <c r="I1107" s="0" t="n">
        <f aca="false">IF(AND($A1107&gt;=CrashTest!$B$3,$A1107&lt;=CrashTest!$C$3),1,IF(AND($A1107&gt;=CrashTest!$B$4,$A1107&lt;=CrashTest!$C$4),2,IF(AND($A1107&gt;=CrashTest!$B$5,$A1107&lt;=CrashTest!$C$5),3,IF(AND($A1107&gt;=CrashTest!$B$6,$A1107&lt;=CrashTest!$C$6),4,IF(AND($A1107&gt;=CrashTest!$B$7,$A1107&lt;=CrashTest!$C$7),5,0)))))</f>
        <v>0</v>
      </c>
      <c r="J1107" s="0" t="str">
        <f aca="false">IF(I1107=0,"",IF(I1106=I1107,MAX(J1106,B1107),B1107))</f>
        <v/>
      </c>
      <c r="K1107" s="9" t="str">
        <f aca="false">IF(I1107=0,"",B1107/J1107-1)</f>
        <v/>
      </c>
      <c r="L1107" s="0" t="n">
        <f aca="false">MATCH($A1107,DailyBTC!$A:$A,0)</f>
        <v>1606</v>
      </c>
      <c r="M1107" s="8" t="n">
        <f aca="false">INDEX(DailyBTC!$F:$F,$L1107)</f>
        <v>6265.73144139967</v>
      </c>
      <c r="N1107" s="8" t="n">
        <f aca="false">INDEX(DailyETH!$F:$F,$L1107)</f>
        <v>251.09884400873</v>
      </c>
      <c r="O1107" s="8" t="n">
        <f aca="false">INDEX(DailyBTC!$B:$B,$L1107)</f>
        <v>69074.9141350088</v>
      </c>
      <c r="P1107" s="8" t="n">
        <f aca="false">INDEX(DailyETH!$B:$B,$L1107)</f>
        <v>3740.96768877849</v>
      </c>
      <c r="Q1107" s="9" t="n">
        <f aca="false">LN(M1107/M1106)</f>
        <v>-0.00411853776659338</v>
      </c>
      <c r="R1107" s="9" t="n">
        <f aca="false">LN(N1107/N1106)</f>
        <v>0.000265076614980096</v>
      </c>
      <c r="S1107" s="9" t="n">
        <f aca="false">LN(O1107/O1106)</f>
        <v>-0.0164024464147351</v>
      </c>
      <c r="T1107" s="9" t="n">
        <f aca="false">LN(P1107/P1106)</f>
        <v>-0.0148369328187202</v>
      </c>
      <c r="U1107" s="9" t="n">
        <f aca="false">M1107/M1106-1</f>
        <v>-0.00411006822129623</v>
      </c>
      <c r="V1107" s="9" t="n">
        <f aca="false">O1107/O1106-1</f>
        <v>-0.0162686587708401</v>
      </c>
    </row>
    <row r="1108" customFormat="false" ht="15" hidden="false" customHeight="false" outlineLevel="0" collapsed="false">
      <c r="A1108" s="5" t="n">
        <v>45435</v>
      </c>
      <c r="B1108" s="6" t="n">
        <v>5267.84</v>
      </c>
      <c r="C1108" s="9" t="n">
        <f aca="false">B1108/B1107-1</f>
        <v>-0.00738080388015094</v>
      </c>
      <c r="D1108" s="9" t="n">
        <f aca="false">LN(B1108/B1107)</f>
        <v>-0.00740817678564494</v>
      </c>
      <c r="E1108" s="9" t="n">
        <f aca="false">B1108/B1103-1</f>
        <v>-0.00552377716108821</v>
      </c>
      <c r="F1108" s="9" t="n">
        <f aca="false">B1108/B1087-1</f>
        <v>0.0386877591622417</v>
      </c>
      <c r="G1108" s="0" t="n">
        <f aca="false">MAX(G1107,B1108)</f>
        <v>5321.41</v>
      </c>
      <c r="H1108" s="9" t="n">
        <f aca="false">B1108/G1108-1</f>
        <v>-0.0100668807703221</v>
      </c>
      <c r="I1108" s="0" t="n">
        <f aca="false">IF(AND($A1108&gt;=CrashTest!$B$3,$A1108&lt;=CrashTest!$C$3),1,IF(AND($A1108&gt;=CrashTest!$B$4,$A1108&lt;=CrashTest!$C$4),2,IF(AND($A1108&gt;=CrashTest!$B$5,$A1108&lt;=CrashTest!$C$5),3,IF(AND($A1108&gt;=CrashTest!$B$6,$A1108&lt;=CrashTest!$C$6),4,IF(AND($A1108&gt;=CrashTest!$B$7,$A1108&lt;=CrashTest!$C$7),5,0)))))</f>
        <v>0</v>
      </c>
      <c r="J1108" s="0" t="str">
        <f aca="false">IF(I1108=0,"",IF(I1107=I1108,MAX(J1107,B1108),B1108))</f>
        <v/>
      </c>
      <c r="K1108" s="9" t="str">
        <f aca="false">IF(I1108=0,"",B1108/J1108-1)</f>
        <v/>
      </c>
      <c r="L1108" s="0" t="n">
        <f aca="false">MATCH($A1108,DailyBTC!$A:$A,0)</f>
        <v>1607</v>
      </c>
      <c r="M1108" s="8" t="n">
        <f aca="false">INDEX(DailyBTC!$F:$F,$L1108)</f>
        <v>6210.82995791817</v>
      </c>
      <c r="N1108" s="8" t="n">
        <f aca="false">INDEX(DailyETH!$F:$F,$L1108)</f>
        <v>248.488791113311</v>
      </c>
      <c r="O1108" s="8" t="n">
        <f aca="false">INDEX(DailyBTC!$B:$B,$L1108)</f>
        <v>67758.7306586791</v>
      </c>
      <c r="P1108" s="8" t="n">
        <f aca="false">INDEX(DailyETH!$B:$B,$L1108)</f>
        <v>3766.94141028638</v>
      </c>
      <c r="Q1108" s="9" t="n">
        <f aca="false">LN(M1108/M1107)</f>
        <v>-0.0088007963228931</v>
      </c>
      <c r="R1108" s="9" t="n">
        <f aca="false">LN(N1108/N1107)</f>
        <v>-0.0104489241086701</v>
      </c>
      <c r="S1108" s="9" t="n">
        <f aca="false">LN(O1108/O1107)</f>
        <v>-0.0192383104716208</v>
      </c>
      <c r="T1108" s="9" t="n">
        <f aca="false">LN(P1108/P1107)</f>
        <v>0.00691905690008787</v>
      </c>
      <c r="U1108" s="9" t="n">
        <f aca="false">M1108/M1107-1</f>
        <v>-0.00876218267491347</v>
      </c>
      <c r="V1108" s="9" t="n">
        <f aca="false">O1108/O1107-1</f>
        <v>-0.019054435214457</v>
      </c>
    </row>
    <row r="1109" customFormat="false" ht="15" hidden="false" customHeight="false" outlineLevel="0" collapsed="false">
      <c r="A1109" s="5" t="n">
        <v>45436</v>
      </c>
      <c r="B1109" s="6" t="n">
        <v>5304.72</v>
      </c>
      <c r="C1109" s="9" t="n">
        <f aca="false">B1109/B1108-1</f>
        <v>0.00700097193536631</v>
      </c>
      <c r="D1109" s="9" t="n">
        <f aca="false">LN(B1109/B1108)</f>
        <v>0.00697657891507198</v>
      </c>
      <c r="E1109" s="9" t="n">
        <f aca="false">B1109/B1104-1</f>
        <v>0.000273416213015798</v>
      </c>
      <c r="F1109" s="9" t="n">
        <f aca="false">B1109/B1088-1</f>
        <v>0.0507683592094161</v>
      </c>
      <c r="G1109" s="0" t="n">
        <f aca="false">MAX(G1108,B1109)</f>
        <v>5321.41</v>
      </c>
      <c r="H1109" s="9" t="n">
        <f aca="false">B1109/G1109-1</f>
        <v>-0.00313638678470551</v>
      </c>
      <c r="I1109" s="0" t="n">
        <f aca="false">IF(AND($A1109&gt;=CrashTest!$B$3,$A1109&lt;=CrashTest!$C$3),1,IF(AND($A1109&gt;=CrashTest!$B$4,$A1109&lt;=CrashTest!$C$4),2,IF(AND($A1109&gt;=CrashTest!$B$5,$A1109&lt;=CrashTest!$C$5),3,IF(AND($A1109&gt;=CrashTest!$B$6,$A1109&lt;=CrashTest!$C$6),4,IF(AND($A1109&gt;=CrashTest!$B$7,$A1109&lt;=CrashTest!$C$7),5,0)))))</f>
        <v>0</v>
      </c>
      <c r="J1109" s="0" t="str">
        <f aca="false">IF(I1109=0,"",IF(I1108=I1109,MAX(J1108,B1109),B1109))</f>
        <v/>
      </c>
      <c r="K1109" s="9" t="str">
        <f aca="false">IF(I1109=0,"",B1109/J1109-1)</f>
        <v/>
      </c>
      <c r="L1109" s="0" t="n">
        <f aca="false">MATCH($A1109,DailyBTC!$A:$A,0)</f>
        <v>1608</v>
      </c>
      <c r="M1109" s="8" t="n">
        <f aca="false">INDEX(DailyBTC!$F:$F,$L1109)</f>
        <v>6282.87919728134</v>
      </c>
      <c r="N1109" s="8" t="n">
        <f aca="false">INDEX(DailyETH!$F:$F,$L1109)</f>
        <v>251.558435554223</v>
      </c>
      <c r="O1109" s="8" t="n">
        <f aca="false">INDEX(DailyBTC!$B:$B,$L1109)</f>
        <v>68608.998279661</v>
      </c>
      <c r="P1109" s="8" t="n">
        <f aca="false">INDEX(DailyETH!$B:$B,$L1109)</f>
        <v>3728.02142022209</v>
      </c>
      <c r="Q1109" s="9" t="n">
        <f aca="false">LN(M1109/M1108)</f>
        <v>0.0115338106858363</v>
      </c>
      <c r="R1109" s="9" t="n">
        <f aca="false">LN(N1109/N1108)</f>
        <v>0.0122775723437624</v>
      </c>
      <c r="S1109" s="9" t="n">
        <f aca="false">LN(O1109/O1108)</f>
        <v>0.0124703791191361</v>
      </c>
      <c r="T1109" s="9" t="n">
        <f aca="false">LN(P1109/P1108)</f>
        <v>-0.0103857325995643</v>
      </c>
      <c r="U1109" s="9" t="n">
        <f aca="false">M1109/M1108-1</f>
        <v>0.0116005815408475</v>
      </c>
      <c r="V1109" s="9" t="n">
        <f aca="false">O1109/O1108-1</f>
        <v>0.012548458519168</v>
      </c>
    </row>
    <row r="1110" customFormat="false" ht="15" hidden="false" customHeight="false" outlineLevel="0" collapsed="false">
      <c r="A1110" s="5" t="n">
        <v>45440</v>
      </c>
      <c r="B1110" s="6" t="n">
        <v>5306.04</v>
      </c>
      <c r="C1110" s="9" t="n">
        <f aca="false">B1110/B1109-1</f>
        <v>0.000248834999773795</v>
      </c>
      <c r="D1110" s="9" t="n">
        <f aca="false">LN(B1110/B1109)</f>
        <v>0.00024880404548014</v>
      </c>
      <c r="E1110" s="9" t="n">
        <f aca="false">B1110/B1105-1</f>
        <v>-0.000393735647016946</v>
      </c>
      <c r="F1110" s="9" t="n">
        <f aca="false">B1110/B1089-1</f>
        <v>0.0404081600640005</v>
      </c>
      <c r="G1110" s="0" t="n">
        <f aca="false">MAX(G1109,B1110)</f>
        <v>5321.41</v>
      </c>
      <c r="H1110" s="9" t="n">
        <f aca="false">B1110/G1110-1</f>
        <v>-0.00288833222773666</v>
      </c>
      <c r="I1110" s="0" t="n">
        <f aca="false">IF(AND($A1110&gt;=CrashTest!$B$3,$A1110&lt;=CrashTest!$C$3),1,IF(AND($A1110&gt;=CrashTest!$B$4,$A1110&lt;=CrashTest!$C$4),2,IF(AND($A1110&gt;=CrashTest!$B$5,$A1110&lt;=CrashTest!$C$5),3,IF(AND($A1110&gt;=CrashTest!$B$6,$A1110&lt;=CrashTest!$C$6),4,IF(AND($A1110&gt;=CrashTest!$B$7,$A1110&lt;=CrashTest!$C$7),5,0)))))</f>
        <v>0</v>
      </c>
      <c r="J1110" s="0" t="str">
        <f aca="false">IF(I1110=0,"",IF(I1109=I1110,MAX(J1109,B1110),B1110))</f>
        <v/>
      </c>
      <c r="K1110" s="9" t="str">
        <f aca="false">IF(I1110=0,"",B1110/J1110-1)</f>
        <v/>
      </c>
      <c r="L1110" s="0" t="n">
        <f aca="false">MATCH($A1110,DailyBTC!$A:$A,0)</f>
        <v>1612</v>
      </c>
      <c r="M1110" s="8" t="n">
        <f aca="false">INDEX(DailyBTC!$F:$F,$L1110)</f>
        <v>6307.09908153551</v>
      </c>
      <c r="N1110" s="8" t="n">
        <f aca="false">INDEX(DailyETH!$F:$F,$L1110)</f>
        <v>254.867173392195</v>
      </c>
      <c r="O1110" s="8" t="n">
        <f aca="false">INDEX(DailyBTC!$B:$B,$L1110)</f>
        <v>68342.8204488603</v>
      </c>
      <c r="P1110" s="8" t="n">
        <f aca="false">INDEX(DailyETH!$B:$B,$L1110)</f>
        <v>3844.94370251315</v>
      </c>
      <c r="Q1110" s="9" t="n">
        <f aca="false">LN(M1110/M1109)</f>
        <v>0.00384749101156654</v>
      </c>
      <c r="R1110" s="9" t="n">
        <f aca="false">LN(N1110/N1109)</f>
        <v>0.0130672101114688</v>
      </c>
      <c r="S1110" s="9" t="n">
        <f aca="false">LN(O1110/O1109)</f>
        <v>-0.003887179716747</v>
      </c>
      <c r="T1110" s="9" t="n">
        <f aca="false">LN(P1110/P1109)</f>
        <v>0.0308813185367474</v>
      </c>
      <c r="U1110" s="9" t="n">
        <f aca="false">M1110/M1109-1</f>
        <v>0.00385490210676775</v>
      </c>
      <c r="V1110" s="9" t="n">
        <f aca="false">O1110/O1109-1</f>
        <v>-0.00387963441348793</v>
      </c>
    </row>
    <row r="1111" customFormat="false" ht="15" hidden="false" customHeight="false" outlineLevel="0" collapsed="false">
      <c r="A1111" s="5" t="n">
        <v>45441</v>
      </c>
      <c r="B1111" s="6" t="n">
        <v>5266.95</v>
      </c>
      <c r="C1111" s="9" t="n">
        <f aca="false">B1111/B1110-1</f>
        <v>-0.00736707601148878</v>
      </c>
      <c r="D1111" s="9" t="n">
        <f aca="false">LN(B1111/B1110)</f>
        <v>-0.00739434693650555</v>
      </c>
      <c r="E1111" s="9" t="n">
        <f aca="false">B1111/B1106-1</f>
        <v>-0.0102341296761572</v>
      </c>
      <c r="F1111" s="9" t="n">
        <f aca="false">B1111/B1090-1</f>
        <v>0.0294712646374142</v>
      </c>
      <c r="G1111" s="0" t="n">
        <f aca="false">MAX(G1110,B1111)</f>
        <v>5321.41</v>
      </c>
      <c r="H1111" s="9" t="n">
        <f aca="false">B1111/G1111-1</f>
        <v>-0.0102341296761572</v>
      </c>
      <c r="I1111" s="0" t="n">
        <f aca="false">IF(AND($A1111&gt;=CrashTest!$B$3,$A1111&lt;=CrashTest!$C$3),1,IF(AND($A1111&gt;=CrashTest!$B$4,$A1111&lt;=CrashTest!$C$4),2,IF(AND($A1111&gt;=CrashTest!$B$5,$A1111&lt;=CrashTest!$C$5),3,IF(AND($A1111&gt;=CrashTest!$B$6,$A1111&lt;=CrashTest!$C$6),4,IF(AND($A1111&gt;=CrashTest!$B$7,$A1111&lt;=CrashTest!$C$7),5,0)))))</f>
        <v>0</v>
      </c>
      <c r="J1111" s="0" t="str">
        <f aca="false">IF(I1111=0,"",IF(I1110=I1111,MAX(J1110,B1111),B1111))</f>
        <v/>
      </c>
      <c r="K1111" s="9" t="str">
        <f aca="false">IF(I1111=0,"",B1111/J1111-1)</f>
        <v/>
      </c>
      <c r="L1111" s="0" t="n">
        <f aca="false">MATCH($A1111,DailyBTC!$A:$A,0)</f>
        <v>1613</v>
      </c>
      <c r="M1111" s="8" t="n">
        <f aca="false">INDEX(DailyBTC!$F:$F,$L1111)</f>
        <v>6306.38211298949</v>
      </c>
      <c r="N1111" s="8" t="n">
        <f aca="false">INDEX(DailyETH!$F:$F,$L1111)</f>
        <v>255.416033496759</v>
      </c>
      <c r="O1111" s="8" t="n">
        <f aca="false">INDEX(DailyBTC!$B:$B,$L1111)</f>
        <v>67584.2632402104</v>
      </c>
      <c r="P1111" s="8" t="n">
        <f aca="false">INDEX(DailyETH!$B:$B,$L1111)</f>
        <v>3769.94606195208</v>
      </c>
      <c r="Q1111" s="9" t="n">
        <f aca="false">LN(M1111/M1110)</f>
        <v>-0.000113682897803001</v>
      </c>
      <c r="R1111" s="9" t="n">
        <f aca="false">LN(N1111/N1110)</f>
        <v>0.00215119881985541</v>
      </c>
      <c r="S1111" s="9" t="n">
        <f aca="false">LN(O1111/O1110)</f>
        <v>-0.0111613530264713</v>
      </c>
      <c r="T1111" s="9" t="n">
        <f aca="false">LN(P1111/P1110)</f>
        <v>-0.0196982669282571</v>
      </c>
      <c r="U1111" s="9" t="n">
        <f aca="false">M1111/M1110-1</f>
        <v>-0.000113676436147236</v>
      </c>
      <c r="V1111" s="9" t="n">
        <f aca="false">O1111/O1110-1</f>
        <v>-0.0110992962196739</v>
      </c>
    </row>
    <row r="1112" customFormat="false" ht="15" hidden="false" customHeight="false" outlineLevel="0" collapsed="false">
      <c r="A1112" s="5" t="n">
        <v>45442</v>
      </c>
      <c r="B1112" s="6" t="n">
        <v>5235.48</v>
      </c>
      <c r="C1112" s="9" t="n">
        <f aca="false">B1112/B1111-1</f>
        <v>-0.005974995016091</v>
      </c>
      <c r="D1112" s="9" t="n">
        <f aca="false">LN(B1112/B1111)</f>
        <v>-0.0059929167225423</v>
      </c>
      <c r="E1112" s="9" t="n">
        <f aca="false">B1112/B1107-1</f>
        <v>-0.0134783993246669</v>
      </c>
      <c r="F1112" s="9" t="n">
        <f aca="false">B1112/B1091-1</f>
        <v>0.0396748012685451</v>
      </c>
      <c r="G1112" s="0" t="n">
        <f aca="false">MAX(G1111,B1112)</f>
        <v>5321.41</v>
      </c>
      <c r="H1112" s="9" t="n">
        <f aca="false">B1112/G1112-1</f>
        <v>-0.0161479758184392</v>
      </c>
      <c r="I1112" s="0" t="n">
        <f aca="false">IF(AND($A1112&gt;=CrashTest!$B$3,$A1112&lt;=CrashTest!$C$3),1,IF(AND($A1112&gt;=CrashTest!$B$4,$A1112&lt;=CrashTest!$C$4),2,IF(AND($A1112&gt;=CrashTest!$B$5,$A1112&lt;=CrashTest!$C$5),3,IF(AND($A1112&gt;=CrashTest!$B$6,$A1112&lt;=CrashTest!$C$6),4,IF(AND($A1112&gt;=CrashTest!$B$7,$A1112&lt;=CrashTest!$C$7),5,0)))))</f>
        <v>0</v>
      </c>
      <c r="J1112" s="0" t="str">
        <f aca="false">IF(I1112=0,"",IF(I1111=I1112,MAX(J1111,B1112),B1112))</f>
        <v/>
      </c>
      <c r="K1112" s="9" t="str">
        <f aca="false">IF(I1112=0,"",B1112/J1112-1)</f>
        <v/>
      </c>
      <c r="L1112" s="0" t="n">
        <f aca="false">MATCH($A1112,DailyBTC!$A:$A,0)</f>
        <v>1614</v>
      </c>
      <c r="M1112" s="8" t="n">
        <f aca="false">INDEX(DailyBTC!$F:$F,$L1112)</f>
        <v>6329.22940245494</v>
      </c>
      <c r="N1112" s="8" t="n">
        <f aca="false">INDEX(DailyETH!$F:$F,$L1112)</f>
        <v>254.3370191784</v>
      </c>
      <c r="O1112" s="8" t="n">
        <f aca="false">INDEX(DailyBTC!$B:$B,$L1112)</f>
        <v>68375.4760260082</v>
      </c>
      <c r="P1112" s="8" t="n">
        <f aca="false">INDEX(DailyETH!$B:$B,$L1112)</f>
        <v>3747.58575832846</v>
      </c>
      <c r="Q1112" s="9" t="n">
        <f aca="false">LN(M1112/M1111)</f>
        <v>0.00361633694373174</v>
      </c>
      <c r="R1112" s="9" t="n">
        <f aca="false">LN(N1112/N1111)</f>
        <v>-0.00423348491682164</v>
      </c>
      <c r="S1112" s="9" t="n">
        <f aca="false">LN(O1112/O1111)</f>
        <v>0.0116390590630576</v>
      </c>
      <c r="T1112" s="9" t="n">
        <f aca="false">LN(P1112/P1111)</f>
        <v>-0.00594885930659333</v>
      </c>
      <c r="U1112" s="9" t="n">
        <f aca="false">M1112/M1111-1</f>
        <v>0.00362288377965303</v>
      </c>
      <c r="V1112" s="9" t="n">
        <f aca="false">O1112/O1111-1</f>
        <v>0.0117070564635089</v>
      </c>
    </row>
    <row r="1113" customFormat="false" ht="15" hidden="false" customHeight="false" outlineLevel="0" collapsed="false">
      <c r="A1113" s="5" t="n">
        <v>45443</v>
      </c>
      <c r="B1113" s="6" t="n">
        <v>5277.51</v>
      </c>
      <c r="C1113" s="9" t="n">
        <f aca="false">B1113/B1112-1</f>
        <v>0.00802791721102958</v>
      </c>
      <c r="D1113" s="9" t="n">
        <f aca="false">LN(B1113/B1112)</f>
        <v>0.00799586491152223</v>
      </c>
      <c r="E1113" s="9" t="n">
        <f aca="false">B1113/B1108-1</f>
        <v>0.00183566699064519</v>
      </c>
      <c r="F1113" s="9" t="n">
        <f aca="false">B1113/B1092-1</f>
        <v>0.0516340898176506</v>
      </c>
      <c r="G1113" s="0" t="n">
        <f aca="false">MAX(G1112,B1113)</f>
        <v>5321.41</v>
      </c>
      <c r="H1113" s="9" t="n">
        <f aca="false">B1113/G1113-1</f>
        <v>-0.00824969322040581</v>
      </c>
      <c r="I1113" s="0" t="n">
        <f aca="false">IF(AND($A1113&gt;=CrashTest!$B$3,$A1113&lt;=CrashTest!$C$3),1,IF(AND($A1113&gt;=CrashTest!$B$4,$A1113&lt;=CrashTest!$C$4),2,IF(AND($A1113&gt;=CrashTest!$B$5,$A1113&lt;=CrashTest!$C$5),3,IF(AND($A1113&gt;=CrashTest!$B$6,$A1113&lt;=CrashTest!$C$6),4,IF(AND($A1113&gt;=CrashTest!$B$7,$A1113&lt;=CrashTest!$C$7),5,0)))))</f>
        <v>0</v>
      </c>
      <c r="J1113" s="0" t="str">
        <f aca="false">IF(I1113=0,"",IF(I1112=I1113,MAX(J1112,B1113),B1113))</f>
        <v/>
      </c>
      <c r="K1113" s="9" t="str">
        <f aca="false">IF(I1113=0,"",B1113/J1113-1)</f>
        <v/>
      </c>
      <c r="L1113" s="0" t="n">
        <f aca="false">MATCH($A1113,DailyBTC!$A:$A,0)</f>
        <v>1615</v>
      </c>
      <c r="M1113" s="8" t="n">
        <f aca="false">INDEX(DailyBTC!$F:$F,$L1113)</f>
        <v>6300.1108785914</v>
      </c>
      <c r="N1113" s="8" t="n">
        <f aca="false">INDEX(DailyETH!$F:$F,$L1113)</f>
        <v>253.812501611746</v>
      </c>
      <c r="O1113" s="8" t="n">
        <f aca="false">INDEX(DailyBTC!$B:$B,$L1113)</f>
        <v>67377.7626122151</v>
      </c>
      <c r="P1113" s="8" t="n">
        <f aca="false">INDEX(DailyETH!$B:$B,$L1113)</f>
        <v>3755.48389596727</v>
      </c>
      <c r="Q1113" s="9" t="n">
        <f aca="false">LN(M1113/M1112)</f>
        <v>-0.00461125835757629</v>
      </c>
      <c r="R1113" s="9" t="n">
        <f aca="false">LN(N1113/N1112)</f>
        <v>-0.00206442289711499</v>
      </c>
      <c r="S1113" s="9" t="n">
        <f aca="false">LN(O1113/O1112)</f>
        <v>-0.014699190797704</v>
      </c>
      <c r="T1113" s="9" t="n">
        <f aca="false">LN(P1113/P1112)</f>
        <v>0.00210530913878643</v>
      </c>
      <c r="U1113" s="9" t="n">
        <f aca="false">M1113/M1112-1</f>
        <v>-0.00460064282900596</v>
      </c>
      <c r="V1113" s="9" t="n">
        <f aca="false">O1113/O1112-1</f>
        <v>-0.0145916850862375</v>
      </c>
    </row>
    <row r="1114" customFormat="false" ht="15" hidden="false" customHeight="false" outlineLevel="0" collapsed="false">
      <c r="A1114" s="5" t="n">
        <v>45446</v>
      </c>
      <c r="B1114" s="6" t="n">
        <v>5283.4</v>
      </c>
      <c r="C1114" s="9" t="n">
        <f aca="false">B1114/B1113-1</f>
        <v>0.00111605662518866</v>
      </c>
      <c r="D1114" s="9" t="n">
        <f aca="false">LN(B1114/B1113)</f>
        <v>0.00111543429698598</v>
      </c>
      <c r="E1114" s="9" t="n">
        <f aca="false">B1114/B1109-1</f>
        <v>-0.00401906226907367</v>
      </c>
      <c r="F1114" s="9" t="n">
        <f aca="false">B1114/B1093-1</f>
        <v>0.0432842304806287</v>
      </c>
      <c r="G1114" s="0" t="n">
        <f aca="false">MAX(G1113,B1114)</f>
        <v>5321.41</v>
      </c>
      <c r="H1114" s="9" t="n">
        <f aca="false">B1114/G1114-1</f>
        <v>-0.00714284371999152</v>
      </c>
      <c r="I1114" s="0" t="n">
        <f aca="false">IF(AND($A1114&gt;=CrashTest!$B$3,$A1114&lt;=CrashTest!$C$3),1,IF(AND($A1114&gt;=CrashTest!$B$4,$A1114&lt;=CrashTest!$C$4),2,IF(AND($A1114&gt;=CrashTest!$B$5,$A1114&lt;=CrashTest!$C$5),3,IF(AND($A1114&gt;=CrashTest!$B$6,$A1114&lt;=CrashTest!$C$6),4,IF(AND($A1114&gt;=CrashTest!$B$7,$A1114&lt;=CrashTest!$C$7),5,0)))))</f>
        <v>0</v>
      </c>
      <c r="J1114" s="0" t="str">
        <f aca="false">IF(I1114=0,"",IF(I1113=I1114,MAX(J1113,B1114),B1114))</f>
        <v/>
      </c>
      <c r="K1114" s="9" t="str">
        <f aca="false">IF(I1114=0,"",B1114/J1114-1)</f>
        <v/>
      </c>
      <c r="L1114" s="0" t="n">
        <f aca="false">MATCH($A1114,DailyBTC!$A:$A,0)</f>
        <v>1618</v>
      </c>
      <c r="M1114" s="8" t="n">
        <f aca="false">INDEX(DailyBTC!$F:$F,$L1114)</f>
        <v>6358.37549009535</v>
      </c>
      <c r="N1114" s="8" t="n">
        <f aca="false">INDEX(DailyETH!$F:$F,$L1114)</f>
        <v>254.557661174438</v>
      </c>
      <c r="O1114" s="8" t="n">
        <f aca="false">INDEX(DailyBTC!$B:$B,$L1114)</f>
        <v>68833.3028351841</v>
      </c>
      <c r="P1114" s="8" t="n">
        <f aca="false">INDEX(DailyETH!$B:$B,$L1114)</f>
        <v>3767.48563822326</v>
      </c>
      <c r="Q1114" s="9" t="n">
        <f aca="false">LN(M1114/M1113)</f>
        <v>0.00920568562057067</v>
      </c>
      <c r="R1114" s="9" t="n">
        <f aca="false">LN(N1114/N1113)</f>
        <v>0.002931565032344</v>
      </c>
      <c r="S1114" s="9" t="n">
        <f aca="false">LN(O1114/O1113)</f>
        <v>0.0213726487511361</v>
      </c>
      <c r="T1114" s="9" t="n">
        <f aca="false">LN(P1114/P1113)</f>
        <v>0.00319069547828378</v>
      </c>
      <c r="U1114" s="9" t="n">
        <f aca="false">M1114/M1113-1</f>
        <v>0.00924818826632801</v>
      </c>
      <c r="V1114" s="9" t="n">
        <f aca="false">O1114/O1113-1</f>
        <v>0.0216026796755808</v>
      </c>
    </row>
    <row r="1115" customFormat="false" ht="15" hidden="false" customHeight="false" outlineLevel="0" collapsed="false">
      <c r="A1115" s="5" t="n">
        <v>45447</v>
      </c>
      <c r="B1115" s="6" t="n">
        <v>5291.34</v>
      </c>
      <c r="C1115" s="9" t="n">
        <f aca="false">B1115/B1114-1</f>
        <v>0.00150282015368908</v>
      </c>
      <c r="D1115" s="9" t="n">
        <f aca="false">LN(B1115/B1114)</f>
        <v>0.00150169204956555</v>
      </c>
      <c r="E1115" s="9" t="n">
        <f aca="false">B1115/B1110-1</f>
        <v>-0.00277042766356828</v>
      </c>
      <c r="F1115" s="9" t="n">
        <f aca="false">B1115/B1094-1</f>
        <v>0.0318948318866412</v>
      </c>
      <c r="G1115" s="0" t="n">
        <f aca="false">MAX(G1114,B1115)</f>
        <v>5321.41</v>
      </c>
      <c r="H1115" s="9" t="n">
        <f aca="false">B1115/G1115-1</f>
        <v>-0.00565075797579961</v>
      </c>
      <c r="I1115" s="0" t="n">
        <f aca="false">IF(AND($A1115&gt;=CrashTest!$B$3,$A1115&lt;=CrashTest!$C$3),1,IF(AND($A1115&gt;=CrashTest!$B$4,$A1115&lt;=CrashTest!$C$4),2,IF(AND($A1115&gt;=CrashTest!$B$5,$A1115&lt;=CrashTest!$C$5),3,IF(AND($A1115&gt;=CrashTest!$B$6,$A1115&lt;=CrashTest!$C$6),4,IF(AND($A1115&gt;=CrashTest!$B$7,$A1115&lt;=CrashTest!$C$7),5,0)))))</f>
        <v>0</v>
      </c>
      <c r="J1115" s="0" t="str">
        <f aca="false">IF(I1115=0,"",IF(I1114=I1115,MAX(J1114,B1115),B1115))</f>
        <v/>
      </c>
      <c r="K1115" s="9" t="str">
        <f aca="false">IF(I1115=0,"",B1115/J1115-1)</f>
        <v/>
      </c>
      <c r="L1115" s="0" t="n">
        <f aca="false">MATCH($A1115,DailyBTC!$A:$A,0)</f>
        <v>1619</v>
      </c>
      <c r="M1115" s="8" t="n">
        <f aca="false">INDEX(DailyBTC!$F:$F,$L1115)</f>
        <v>6355.66724267599</v>
      </c>
      <c r="N1115" s="8" t="n">
        <f aca="false">INDEX(DailyETH!$F:$F,$L1115)</f>
        <v>254.58672245654</v>
      </c>
      <c r="O1115" s="8" t="n">
        <f aca="false">INDEX(DailyBTC!$B:$B,$L1115)</f>
        <v>70554.0894330801</v>
      </c>
      <c r="P1115" s="8" t="n">
        <f aca="false">INDEX(DailyETH!$B:$B,$L1115)</f>
        <v>3812.18925131502</v>
      </c>
      <c r="Q1115" s="9" t="n">
        <f aca="false">LN(M1115/M1114)</f>
        <v>-0.000426024596149611</v>
      </c>
      <c r="R1115" s="9" t="n">
        <f aca="false">LN(N1115/N1114)</f>
        <v>0.000114157331663753</v>
      </c>
      <c r="S1115" s="9" t="n">
        <f aca="false">LN(O1115/O1114)</f>
        <v>0.0246919609914492</v>
      </c>
      <c r="T1115" s="9" t="n">
        <f aca="false">LN(P1115/P1114)</f>
        <v>0.0117957912662534</v>
      </c>
      <c r="U1115" s="9" t="n">
        <f aca="false">M1115/M1114-1</f>
        <v>-0.000425933860557004</v>
      </c>
      <c r="V1115" s="9" t="n">
        <f aca="false">O1115/O1114-1</f>
        <v>0.0249993321113222</v>
      </c>
    </row>
    <row r="1116" customFormat="false" ht="15" hidden="false" customHeight="false" outlineLevel="0" collapsed="false">
      <c r="A1116" s="5" t="n">
        <v>45448</v>
      </c>
      <c r="B1116" s="6" t="n">
        <v>5354.03</v>
      </c>
      <c r="C1116" s="9" t="n">
        <f aca="false">B1116/B1115-1</f>
        <v>0.0118476605169957</v>
      </c>
      <c r="D1116" s="9" t="n">
        <f aca="false">LN(B1116/B1115)</f>
        <v>0.011778026448059</v>
      </c>
      <c r="E1116" s="9" t="n">
        <f aca="false">B1116/B1111-1</f>
        <v>0.0165332877661644</v>
      </c>
      <c r="F1116" s="9" t="n">
        <f aca="false">B1116/B1095-1</f>
        <v>0.0334488895408764</v>
      </c>
      <c r="G1116" s="0" t="n">
        <f aca="false">MAX(G1115,B1116)</f>
        <v>5354.03</v>
      </c>
      <c r="H1116" s="9" t="n">
        <f aca="false">B1116/G1116-1</f>
        <v>0</v>
      </c>
      <c r="I1116" s="0" t="n">
        <f aca="false">IF(AND($A1116&gt;=CrashTest!$B$3,$A1116&lt;=CrashTest!$C$3),1,IF(AND($A1116&gt;=CrashTest!$B$4,$A1116&lt;=CrashTest!$C$4),2,IF(AND($A1116&gt;=CrashTest!$B$5,$A1116&lt;=CrashTest!$C$5),3,IF(AND($A1116&gt;=CrashTest!$B$6,$A1116&lt;=CrashTest!$C$6),4,IF(AND($A1116&gt;=CrashTest!$B$7,$A1116&lt;=CrashTest!$C$7),5,0)))))</f>
        <v>0</v>
      </c>
      <c r="J1116" s="0" t="str">
        <f aca="false">IF(I1116=0,"",IF(I1115=I1116,MAX(J1115,B1116),B1116))</f>
        <v/>
      </c>
      <c r="K1116" s="9" t="str">
        <f aca="false">IF(I1116=0,"",B1116/J1116-1)</f>
        <v/>
      </c>
      <c r="L1116" s="0" t="n">
        <f aca="false">MATCH($A1116,DailyBTC!$A:$A,0)</f>
        <v>1620</v>
      </c>
      <c r="M1116" s="8" t="n">
        <f aca="false">INDEX(DailyBTC!$F:$F,$L1116)</f>
        <v>6350.30664394862</v>
      </c>
      <c r="N1116" s="8" t="n">
        <f aca="false">INDEX(DailyETH!$F:$F,$L1116)</f>
        <v>253.819892649085</v>
      </c>
      <c r="O1116" s="8" t="n">
        <f aca="false">INDEX(DailyBTC!$B:$B,$L1116)</f>
        <v>71087.4433158971</v>
      </c>
      <c r="P1116" s="8" t="n">
        <f aca="false">INDEX(DailyETH!$B:$B,$L1116)</f>
        <v>3863.33180479252</v>
      </c>
      <c r="Q1116" s="9" t="n">
        <f aca="false">LN(M1116/M1115)</f>
        <v>-0.000843791919180354</v>
      </c>
      <c r="R1116" s="9" t="n">
        <f aca="false">LN(N1116/N1115)</f>
        <v>-0.00301660271985905</v>
      </c>
      <c r="S1116" s="9" t="n">
        <f aca="false">LN(O1116/O1115)</f>
        <v>0.00753107359570337</v>
      </c>
      <c r="T1116" s="9" t="n">
        <f aca="false">LN(P1116/P1115)</f>
        <v>0.0133263422703259</v>
      </c>
      <c r="U1116" s="9" t="n">
        <f aca="false">M1116/M1115-1</f>
        <v>-0.000843436026885636</v>
      </c>
      <c r="V1116" s="9" t="n">
        <f aca="false">O1116/O1115-1</f>
        <v>0.00755950345476264</v>
      </c>
    </row>
    <row r="1117" customFormat="false" ht="15" hidden="false" customHeight="false" outlineLevel="0" collapsed="false">
      <c r="A1117" s="5" t="n">
        <v>45449</v>
      </c>
      <c r="B1117" s="6" t="n">
        <v>5352.96</v>
      </c>
      <c r="C1117" s="9" t="n">
        <f aca="false">B1117/B1116-1</f>
        <v>-0.000199849459192381</v>
      </c>
      <c r="D1117" s="9" t="n">
        <f aca="false">LN(B1117/B1116)</f>
        <v>-0.000199869431756599</v>
      </c>
      <c r="E1117" s="9" t="n">
        <f aca="false">B1117/B1112-1</f>
        <v>0.0224392032822207</v>
      </c>
      <c r="F1117" s="9" t="n">
        <f aca="false">B1117/B1096-1</f>
        <v>0.0318561212097848</v>
      </c>
      <c r="G1117" s="0" t="n">
        <f aca="false">MAX(G1116,B1117)</f>
        <v>5354.03</v>
      </c>
      <c r="H1117" s="9" t="n">
        <f aca="false">B1117/G1117-1</f>
        <v>-0.000199849459192381</v>
      </c>
      <c r="I1117" s="0" t="n">
        <f aca="false">IF(AND($A1117&gt;=CrashTest!$B$3,$A1117&lt;=CrashTest!$C$3),1,IF(AND($A1117&gt;=CrashTest!$B$4,$A1117&lt;=CrashTest!$C$4),2,IF(AND($A1117&gt;=CrashTest!$B$5,$A1117&lt;=CrashTest!$C$5),3,IF(AND($A1117&gt;=CrashTest!$B$6,$A1117&lt;=CrashTest!$C$6),4,IF(AND($A1117&gt;=CrashTest!$B$7,$A1117&lt;=CrashTest!$C$7),5,0)))))</f>
        <v>0</v>
      </c>
      <c r="J1117" s="0" t="str">
        <f aca="false">IF(I1117=0,"",IF(I1116=I1117,MAX(J1116,B1117),B1117))</f>
        <v/>
      </c>
      <c r="K1117" s="9" t="str">
        <f aca="false">IF(I1117=0,"",B1117/J1117-1)</f>
        <v/>
      </c>
      <c r="L1117" s="0" t="n">
        <f aca="false">MATCH($A1117,DailyBTC!$A:$A,0)</f>
        <v>1621</v>
      </c>
      <c r="M1117" s="8" t="n">
        <f aca="false">INDEX(DailyBTC!$F:$F,$L1117)</f>
        <v>6359.66168068426</v>
      </c>
      <c r="N1117" s="8" t="n">
        <f aca="false">INDEX(DailyETH!$F:$F,$L1117)</f>
        <v>254.297813779864</v>
      </c>
      <c r="O1117" s="8" t="n">
        <f aca="false">INDEX(DailyBTC!$B:$B,$L1117)</f>
        <v>70788.5013755114</v>
      </c>
      <c r="P1117" s="8" t="n">
        <f aca="false">INDEX(DailyETH!$B:$B,$L1117)</f>
        <v>3811.85764231444</v>
      </c>
      <c r="Q1117" s="9" t="n">
        <f aca="false">LN(M1117/M1116)</f>
        <v>0.00147207895190249</v>
      </c>
      <c r="R1117" s="9" t="n">
        <f aca="false">LN(N1117/N1116)</f>
        <v>0.00188114393837121</v>
      </c>
      <c r="S1117" s="9" t="n">
        <f aca="false">LN(O1117/O1116)</f>
        <v>-0.0042141376883002</v>
      </c>
      <c r="T1117" s="9" t="n">
        <f aca="false">LN(P1117/P1116)</f>
        <v>-0.013413332553942</v>
      </c>
      <c r="U1117" s="9" t="n">
        <f aca="false">M1117/M1116-1</f>
        <v>0.00147316299198841</v>
      </c>
      <c r="V1117" s="9" t="n">
        <f aca="false">O1117/O1116-1</f>
        <v>-0.00420527067005705</v>
      </c>
    </row>
    <row r="1118" customFormat="false" ht="15" hidden="false" customHeight="false" outlineLevel="0" collapsed="false">
      <c r="A1118" s="5" t="n">
        <v>45450</v>
      </c>
      <c r="B1118" s="6" t="n">
        <v>5346.99</v>
      </c>
      <c r="C1118" s="9" t="n">
        <f aca="false">B1118/B1117-1</f>
        <v>-0.00111527080344342</v>
      </c>
      <c r="D1118" s="9" t="n">
        <f aca="false">LN(B1118/B1117)</f>
        <v>-0.0011158931807151</v>
      </c>
      <c r="E1118" s="9" t="n">
        <f aca="false">B1118/B1113-1</f>
        <v>0.0131652995446716</v>
      </c>
      <c r="F1118" s="9" t="n">
        <f aca="false">B1118/B1097-1</f>
        <v>0.0307112827145906</v>
      </c>
      <c r="G1118" s="0" t="n">
        <f aca="false">MAX(G1117,B1118)</f>
        <v>5354.03</v>
      </c>
      <c r="H1118" s="9" t="n">
        <f aca="false">B1118/G1118-1</f>
        <v>-0.00131489737636881</v>
      </c>
      <c r="I1118" s="0" t="n">
        <f aca="false">IF(AND($A1118&gt;=CrashTest!$B$3,$A1118&lt;=CrashTest!$C$3),1,IF(AND($A1118&gt;=CrashTest!$B$4,$A1118&lt;=CrashTest!$C$4),2,IF(AND($A1118&gt;=CrashTest!$B$5,$A1118&lt;=CrashTest!$C$5),3,IF(AND($A1118&gt;=CrashTest!$B$6,$A1118&lt;=CrashTest!$C$6),4,IF(AND($A1118&gt;=CrashTest!$B$7,$A1118&lt;=CrashTest!$C$7),5,0)))))</f>
        <v>0</v>
      </c>
      <c r="J1118" s="0" t="str">
        <f aca="false">IF(I1118=0,"",IF(I1117=I1118,MAX(J1117,B1118),B1118))</f>
        <v/>
      </c>
      <c r="K1118" s="9" t="str">
        <f aca="false">IF(I1118=0,"",B1118/J1118-1)</f>
        <v/>
      </c>
      <c r="L1118" s="0" t="n">
        <f aca="false">MATCH($A1118,DailyBTC!$A:$A,0)</f>
        <v>1622</v>
      </c>
      <c r="M1118" s="8" t="n">
        <f aca="false">INDEX(DailyBTC!$F:$F,$L1118)</f>
        <v>6328.58544318468</v>
      </c>
      <c r="N1118" s="8" t="n">
        <f aca="false">INDEX(DailyETH!$F:$F,$L1118)</f>
        <v>252.221962035767</v>
      </c>
      <c r="O1118" s="8" t="n">
        <f aca="false">INDEX(DailyBTC!$B:$B,$L1118)</f>
        <v>69338.1573240795</v>
      </c>
      <c r="P1118" s="8" t="n">
        <f aca="false">INDEX(DailyETH!$B:$B,$L1118)</f>
        <v>3679.91953915839</v>
      </c>
      <c r="Q1118" s="9" t="n">
        <f aca="false">LN(M1118/M1117)</f>
        <v>-0.00489843858413533</v>
      </c>
      <c r="R1118" s="9" t="n">
        <f aca="false">LN(N1118/N1117)</f>
        <v>-0.00819657381673778</v>
      </c>
      <c r="S1118" s="9" t="n">
        <f aca="false">LN(O1118/O1117)</f>
        <v>-0.0207012121568822</v>
      </c>
      <c r="T1118" s="9" t="n">
        <f aca="false">LN(P1118/P1117)</f>
        <v>-0.0352257528934928</v>
      </c>
      <c r="U1118" s="9" t="n">
        <f aca="false">M1118/M1117-1</f>
        <v>-0.00488646079931598</v>
      </c>
      <c r="V1118" s="9" t="n">
        <f aca="false">O1118/O1117-1</f>
        <v>-0.0204884129943403</v>
      </c>
    </row>
    <row r="1119" customFormat="false" ht="15" hidden="false" customHeight="false" outlineLevel="0" collapsed="false">
      <c r="A1119" s="5" t="n">
        <v>45453</v>
      </c>
      <c r="B1119" s="6" t="n">
        <v>5360.79</v>
      </c>
      <c r="C1119" s="9" t="n">
        <f aca="false">B1119/B1118-1</f>
        <v>0.00258089130520167</v>
      </c>
      <c r="D1119" s="9" t="n">
        <f aca="false">LN(B1119/B1118)</f>
        <v>0.0025775665246066</v>
      </c>
      <c r="E1119" s="9" t="n">
        <f aca="false">B1119/B1114-1</f>
        <v>0.0146477646969756</v>
      </c>
      <c r="F1119" s="9" t="n">
        <f aca="false">B1119/B1098-1</f>
        <v>0.0281372744568553</v>
      </c>
      <c r="G1119" s="0" t="n">
        <f aca="false">MAX(G1118,B1119)</f>
        <v>5360.79</v>
      </c>
      <c r="H1119" s="9" t="n">
        <f aca="false">B1119/G1119-1</f>
        <v>0</v>
      </c>
      <c r="I1119" s="0" t="n">
        <f aca="false">IF(AND($A1119&gt;=CrashTest!$B$3,$A1119&lt;=CrashTest!$C$3),1,IF(AND($A1119&gt;=CrashTest!$B$4,$A1119&lt;=CrashTest!$C$4),2,IF(AND($A1119&gt;=CrashTest!$B$5,$A1119&lt;=CrashTest!$C$5),3,IF(AND($A1119&gt;=CrashTest!$B$6,$A1119&lt;=CrashTest!$C$6),4,IF(AND($A1119&gt;=CrashTest!$B$7,$A1119&lt;=CrashTest!$C$7),5,0)))))</f>
        <v>0</v>
      </c>
      <c r="J1119" s="0" t="str">
        <f aca="false">IF(I1119=0,"",IF(I1118=I1119,MAX(J1118,B1119),B1119))</f>
        <v/>
      </c>
      <c r="K1119" s="9" t="str">
        <f aca="false">IF(I1119=0,"",B1119/J1119-1)</f>
        <v/>
      </c>
      <c r="L1119" s="0" t="n">
        <f aca="false">MATCH($A1119,DailyBTC!$A:$A,0)</f>
        <v>1625</v>
      </c>
      <c r="M1119" s="8" t="n">
        <f aca="false">INDEX(DailyBTC!$F:$F,$L1119)</f>
        <v>6329.39963056081</v>
      </c>
      <c r="N1119" s="8" t="n">
        <f aca="false">INDEX(DailyETH!$F:$F,$L1119)</f>
        <v>251.655892105259</v>
      </c>
      <c r="O1119" s="8" t="n">
        <f aca="false">INDEX(DailyBTC!$B:$B,$L1119)</f>
        <v>69465.9362478083</v>
      </c>
      <c r="P1119" s="8" t="n">
        <f aca="false">INDEX(DailyETH!$B:$B,$L1119)</f>
        <v>3666.16929456458</v>
      </c>
      <c r="Q1119" s="9" t="n">
        <f aca="false">LN(M1119/M1118)</f>
        <v>0.000128644072892689</v>
      </c>
      <c r="R1119" s="9" t="n">
        <f aca="false">LN(N1119/N1118)</f>
        <v>-0.00224685472480878</v>
      </c>
      <c r="S1119" s="9" t="n">
        <f aca="false">LN(O1119/O1118)</f>
        <v>0.00184114108649176</v>
      </c>
      <c r="T1119" s="9" t="n">
        <f aca="false">LN(P1119/P1118)</f>
        <v>-0.00374355959022748</v>
      </c>
      <c r="U1119" s="9" t="n">
        <f aca="false">M1119/M1118-1</f>
        <v>0.000128652347896274</v>
      </c>
      <c r="V1119" s="9" t="n">
        <f aca="false">O1119/O1118-1</f>
        <v>0.0018428370274044</v>
      </c>
    </row>
    <row r="1120" customFormat="false" ht="15" hidden="false" customHeight="false" outlineLevel="0" collapsed="false">
      <c r="A1120" s="5" t="n">
        <v>45454</v>
      </c>
      <c r="B1120" s="6" t="n">
        <v>5375.32</v>
      </c>
      <c r="C1120" s="9" t="n">
        <f aca="false">B1120/B1119-1</f>
        <v>0.00271042141176947</v>
      </c>
      <c r="D1120" s="9" t="n">
        <f aca="false">LN(B1120/B1119)</f>
        <v>0.00270675484345734</v>
      </c>
      <c r="E1120" s="9" t="n">
        <f aca="false">B1120/B1115-1</f>
        <v>0.0158712159868766</v>
      </c>
      <c r="F1120" s="9" t="n">
        <f aca="false">B1120/B1099-1</f>
        <v>0.0292263741986871</v>
      </c>
      <c r="G1120" s="0" t="n">
        <f aca="false">MAX(G1119,B1120)</f>
        <v>5375.32</v>
      </c>
      <c r="H1120" s="9" t="n">
        <f aca="false">B1120/G1120-1</f>
        <v>0</v>
      </c>
      <c r="I1120" s="0" t="n">
        <f aca="false">IF(AND($A1120&gt;=CrashTest!$B$3,$A1120&lt;=CrashTest!$C$3),1,IF(AND($A1120&gt;=CrashTest!$B$4,$A1120&lt;=CrashTest!$C$4),2,IF(AND($A1120&gt;=CrashTest!$B$5,$A1120&lt;=CrashTest!$C$5),3,IF(AND($A1120&gt;=CrashTest!$B$6,$A1120&lt;=CrashTest!$C$6),4,IF(AND($A1120&gt;=CrashTest!$B$7,$A1120&lt;=CrashTest!$C$7),5,0)))))</f>
        <v>0</v>
      </c>
      <c r="J1120" s="0" t="str">
        <f aca="false">IF(I1120=0,"",IF(I1119=I1120,MAX(J1119,B1120),B1120))</f>
        <v/>
      </c>
      <c r="K1120" s="9" t="str">
        <f aca="false">IF(I1120=0,"",B1120/J1120-1)</f>
        <v/>
      </c>
      <c r="L1120" s="0" t="n">
        <f aca="false">MATCH($A1120,DailyBTC!$A:$A,0)</f>
        <v>1626</v>
      </c>
      <c r="M1120" s="8" t="n">
        <f aca="false">INDEX(DailyBTC!$F:$F,$L1120)</f>
        <v>6250.9204796749</v>
      </c>
      <c r="N1120" s="8" t="n">
        <f aca="false">INDEX(DailyETH!$F:$F,$L1120)</f>
        <v>247.763663374603</v>
      </c>
      <c r="O1120" s="8" t="n">
        <f aca="false">INDEX(DailyBTC!$B:$B,$L1120)</f>
        <v>67368.263506429</v>
      </c>
      <c r="P1120" s="8" t="n">
        <f aca="false">INDEX(DailyETH!$B:$B,$L1120)</f>
        <v>3497.70045324372</v>
      </c>
      <c r="Q1120" s="9" t="n">
        <f aca="false">LN(M1120/M1119)</f>
        <v>-0.0124766569127867</v>
      </c>
      <c r="R1120" s="9" t="n">
        <f aca="false">LN(N1120/N1119)</f>
        <v>-0.0155873253011996</v>
      </c>
      <c r="S1120" s="9" t="n">
        <f aca="false">LN(O1120/O1119)</f>
        <v>-0.0306624673209124</v>
      </c>
      <c r="T1120" s="9" t="n">
        <f aca="false">LN(P1120/P1119)</f>
        <v>-0.04704158878388</v>
      </c>
      <c r="U1120" s="9" t="n">
        <f aca="false">M1120/M1119-1</f>
        <v>-0.0123991461223242</v>
      </c>
      <c r="V1120" s="9" t="n">
        <f aca="false">O1120/O1119-1</f>
        <v>-0.0301971420049132</v>
      </c>
    </row>
    <row r="1121" customFormat="false" ht="15" hidden="false" customHeight="false" outlineLevel="0" collapsed="false">
      <c r="A1121" s="5" t="n">
        <v>45455</v>
      </c>
      <c r="B1121" s="6" t="n">
        <v>5421.03</v>
      </c>
      <c r="C1121" s="9" t="n">
        <f aca="false">B1121/B1120-1</f>
        <v>0.00850367978092459</v>
      </c>
      <c r="D1121" s="9" t="n">
        <f aca="false">LN(B1121/B1120)</f>
        <v>0.00846772717188278</v>
      </c>
      <c r="E1121" s="9" t="n">
        <f aca="false">B1121/B1116-1</f>
        <v>0.0125139380989647</v>
      </c>
      <c r="F1121" s="9" t="n">
        <f aca="false">B1121/B1100-1</f>
        <v>0.0382290641243186</v>
      </c>
      <c r="G1121" s="0" t="n">
        <f aca="false">MAX(G1120,B1121)</f>
        <v>5421.03</v>
      </c>
      <c r="H1121" s="9" t="n">
        <f aca="false">B1121/G1121-1</f>
        <v>0</v>
      </c>
      <c r="I1121" s="0" t="n">
        <f aca="false">IF(AND($A1121&gt;=CrashTest!$B$3,$A1121&lt;=CrashTest!$C$3),1,IF(AND($A1121&gt;=CrashTest!$B$4,$A1121&lt;=CrashTest!$C$4),2,IF(AND($A1121&gt;=CrashTest!$B$5,$A1121&lt;=CrashTest!$C$5),3,IF(AND($A1121&gt;=CrashTest!$B$6,$A1121&lt;=CrashTest!$C$6),4,IF(AND($A1121&gt;=CrashTest!$B$7,$A1121&lt;=CrashTest!$C$7),5,0)))))</f>
        <v>0</v>
      </c>
      <c r="J1121" s="0" t="str">
        <f aca="false">IF(I1121=0,"",IF(I1120=I1121,MAX(J1120,B1121),B1121))</f>
        <v/>
      </c>
      <c r="K1121" s="9" t="str">
        <f aca="false">IF(I1121=0,"",B1121/J1121-1)</f>
        <v/>
      </c>
      <c r="L1121" s="0" t="n">
        <f aca="false">MATCH($A1121,DailyBTC!$A:$A,0)</f>
        <v>1627</v>
      </c>
      <c r="M1121" s="8" t="n">
        <f aca="false">INDEX(DailyBTC!$F:$F,$L1121)</f>
        <v>6284.62561546951</v>
      </c>
      <c r="N1121" s="8" t="n">
        <f aca="false">INDEX(DailyETH!$F:$F,$L1121)</f>
        <v>249.697837548199</v>
      </c>
      <c r="O1121" s="8" t="n">
        <f aca="false">INDEX(DailyBTC!$B:$B,$L1121)</f>
        <v>68213.8346838106</v>
      </c>
      <c r="P1121" s="8" t="n">
        <f aca="false">INDEX(DailyETH!$B:$B,$L1121)</f>
        <v>3560.79752922268</v>
      </c>
      <c r="Q1121" s="9" t="n">
        <f aca="false">LN(M1121/M1120)</f>
        <v>0.00537754267144168</v>
      </c>
      <c r="R1121" s="9" t="n">
        <f aca="false">LN(N1121/N1120)</f>
        <v>0.00777621551235206</v>
      </c>
      <c r="S1121" s="9" t="n">
        <f aca="false">LN(O1121/O1120)</f>
        <v>0.012473359710489</v>
      </c>
      <c r="T1121" s="9" t="n">
        <f aca="false">LN(P1121/P1120)</f>
        <v>0.0178788056280522</v>
      </c>
      <c r="U1121" s="9" t="n">
        <f aca="false">M1121/M1120-1</f>
        <v>0.00539202760684643</v>
      </c>
      <c r="V1121" s="9" t="n">
        <f aca="false">O1121/O1120-1</f>
        <v>0.0125514765168455</v>
      </c>
    </row>
    <row r="1122" customFormat="false" ht="15" hidden="false" customHeight="false" outlineLevel="0" collapsed="false">
      <c r="A1122" s="5" t="n">
        <v>45456</v>
      </c>
      <c r="B1122" s="6" t="n">
        <v>5433.74</v>
      </c>
      <c r="C1122" s="9" t="n">
        <f aca="false">B1122/B1121-1</f>
        <v>0.00234457289481882</v>
      </c>
      <c r="D1122" s="9" t="n">
        <f aca="false">LN(B1122/B1121)</f>
        <v>0.0023418286723054</v>
      </c>
      <c r="E1122" s="9" t="n">
        <f aca="false">B1122/B1117-1</f>
        <v>0.0150907161645146</v>
      </c>
      <c r="F1122" s="9" t="n">
        <f aca="false">B1122/B1101-1</f>
        <v>0.0356530224827891</v>
      </c>
      <c r="G1122" s="0" t="n">
        <f aca="false">MAX(G1121,B1122)</f>
        <v>5433.74</v>
      </c>
      <c r="H1122" s="9" t="n">
        <f aca="false">B1122/G1122-1</f>
        <v>0</v>
      </c>
      <c r="I1122" s="0" t="n">
        <f aca="false">IF(AND($A1122&gt;=CrashTest!$B$3,$A1122&lt;=CrashTest!$C$3),1,IF(AND($A1122&gt;=CrashTest!$B$4,$A1122&lt;=CrashTest!$C$4),2,IF(AND($A1122&gt;=CrashTest!$B$5,$A1122&lt;=CrashTest!$C$5),3,IF(AND($A1122&gt;=CrashTest!$B$6,$A1122&lt;=CrashTest!$C$6),4,IF(AND($A1122&gt;=CrashTest!$B$7,$A1122&lt;=CrashTest!$C$7),5,0)))))</f>
        <v>0</v>
      </c>
      <c r="J1122" s="0" t="str">
        <f aca="false">IF(I1122=0,"",IF(I1121=I1122,MAX(J1121,B1122),B1122))</f>
        <v/>
      </c>
      <c r="K1122" s="9" t="str">
        <f aca="false">IF(I1122=0,"",B1122/J1122-1)</f>
        <v/>
      </c>
      <c r="L1122" s="0" t="n">
        <f aca="false">MATCH($A1122,DailyBTC!$A:$A,0)</f>
        <v>1628</v>
      </c>
      <c r="M1122" s="8" t="n">
        <f aca="false">INDEX(DailyBTC!$F:$F,$L1122)</f>
        <v>6245.45546577782</v>
      </c>
      <c r="N1122" s="8" t="n">
        <f aca="false">INDEX(DailyETH!$F:$F,$L1122)</f>
        <v>247.884336564713</v>
      </c>
      <c r="O1122" s="8" t="n">
        <f aca="false">INDEX(DailyBTC!$B:$B,$L1122)</f>
        <v>66783.4902767388</v>
      </c>
      <c r="P1122" s="8" t="n">
        <f aca="false">INDEX(DailyETH!$B:$B,$L1122)</f>
        <v>3470.07002191701</v>
      </c>
      <c r="Q1122" s="9" t="n">
        <f aca="false">LN(M1122/M1121)</f>
        <v>-0.00625219853476419</v>
      </c>
      <c r="R1122" s="9" t="n">
        <f aca="false">LN(N1122/N1121)</f>
        <v>-0.00728928449473741</v>
      </c>
      <c r="S1122" s="9" t="n">
        <f aca="false">LN(O1122/O1121)</f>
        <v>-0.0211915004287351</v>
      </c>
      <c r="T1122" s="9" t="n">
        <f aca="false">LN(P1122/P1121)</f>
        <v>-0.0258097718546485</v>
      </c>
      <c r="U1122" s="9" t="n">
        <f aca="false">M1122/M1121-1</f>
        <v>-0.00623269421097628</v>
      </c>
      <c r="V1122" s="9" t="n">
        <f aca="false">O1122/O1121-1</f>
        <v>-0.0209685383280653</v>
      </c>
    </row>
    <row r="1123" customFormat="false" ht="15" hidden="false" customHeight="false" outlineLevel="0" collapsed="false">
      <c r="A1123" s="5" t="n">
        <v>45457</v>
      </c>
      <c r="B1123" s="6" t="n">
        <v>5431.6</v>
      </c>
      <c r="C1123" s="9" t="n">
        <f aca="false">B1123/B1122-1</f>
        <v>-0.000393835553412436</v>
      </c>
      <c r="D1123" s="9" t="n">
        <f aca="false">LN(B1123/B1122)</f>
        <v>-0.000393913127002162</v>
      </c>
      <c r="E1123" s="9" t="n">
        <f aca="false">B1123/B1118-1</f>
        <v>0.0158238560386312</v>
      </c>
      <c r="F1123" s="9" t="n">
        <f aca="false">B1123/B1102-1</f>
        <v>0.0232566901839626</v>
      </c>
      <c r="G1123" s="0" t="n">
        <f aca="false">MAX(G1122,B1123)</f>
        <v>5433.74</v>
      </c>
      <c r="H1123" s="9" t="n">
        <f aca="false">B1123/G1123-1</f>
        <v>-0.000393835553412436</v>
      </c>
      <c r="I1123" s="0" t="n">
        <f aca="false">IF(AND($A1123&gt;=CrashTest!$B$3,$A1123&lt;=CrashTest!$C$3),1,IF(AND($A1123&gt;=CrashTest!$B$4,$A1123&lt;=CrashTest!$C$4),2,IF(AND($A1123&gt;=CrashTest!$B$5,$A1123&lt;=CrashTest!$C$5),3,IF(AND($A1123&gt;=CrashTest!$B$6,$A1123&lt;=CrashTest!$C$6),4,IF(AND($A1123&gt;=CrashTest!$B$7,$A1123&lt;=CrashTest!$C$7),5,0)))))</f>
        <v>0</v>
      </c>
      <c r="J1123" s="0" t="str">
        <f aca="false">IF(I1123=0,"",IF(I1122=I1123,MAX(J1122,B1123),B1123))</f>
        <v/>
      </c>
      <c r="K1123" s="9" t="str">
        <f aca="false">IF(I1123=0,"",B1123/J1123-1)</f>
        <v/>
      </c>
      <c r="L1123" s="0" t="n">
        <f aca="false">MATCH($A1123,DailyBTC!$A:$A,0)</f>
        <v>1629</v>
      </c>
      <c r="M1123" s="8" t="n">
        <f aca="false">INDEX(DailyBTC!$F:$F,$L1123)</f>
        <v>6208.09584569765</v>
      </c>
      <c r="N1123" s="8" t="n">
        <f aca="false">INDEX(DailyETH!$F:$F,$L1123)</f>
        <v>248.200423977851</v>
      </c>
      <c r="O1123" s="8" t="n">
        <f aca="false">INDEX(DailyBTC!$B:$B,$L1123)</f>
        <v>65982.1865195792</v>
      </c>
      <c r="P1123" s="8" t="n">
        <f aca="false">INDEX(DailyETH!$B:$B,$L1123)</f>
        <v>3479.90397691409</v>
      </c>
      <c r="Q1123" s="9" t="n">
        <f aca="false">LN(M1123/M1122)</f>
        <v>-0.00599985196495836</v>
      </c>
      <c r="R1123" s="9" t="n">
        <f aca="false">LN(N1123/N1122)</f>
        <v>0.00127432842551962</v>
      </c>
      <c r="S1123" s="9" t="n">
        <f aca="false">LN(O1123/O1122)</f>
        <v>-0.0120710940717575</v>
      </c>
      <c r="T1123" s="9" t="n">
        <f aca="false">LN(P1123/P1122)</f>
        <v>0.00282992758294074</v>
      </c>
      <c r="U1123" s="9" t="n">
        <f aca="false">M1123/M1122-1</f>
        <v>-0.00598188879656314</v>
      </c>
      <c r="V1123" s="9" t="n">
        <f aca="false">O1123/O1122-1</f>
        <v>-0.0119985306823458</v>
      </c>
    </row>
    <row r="1124" customFormat="false" ht="15" hidden="false" customHeight="false" outlineLevel="0" collapsed="false">
      <c r="A1124" s="5" t="n">
        <v>45460</v>
      </c>
      <c r="B1124" s="6" t="n">
        <v>5473.23</v>
      </c>
      <c r="C1124" s="9" t="n">
        <f aca="false">B1124/B1123-1</f>
        <v>0.00766440827748705</v>
      </c>
      <c r="D1124" s="9" t="n">
        <f aca="false">LN(B1124/B1123)</f>
        <v>0.00763518592010408</v>
      </c>
      <c r="E1124" s="9" t="n">
        <f aca="false">B1124/B1119-1</f>
        <v>0.020974520546412</v>
      </c>
      <c r="F1124" s="9" t="n">
        <f aca="false">B1124/B1103-1</f>
        <v>0.0332502690151213</v>
      </c>
      <c r="G1124" s="0" t="n">
        <f aca="false">MAX(G1123,B1124)</f>
        <v>5473.23</v>
      </c>
      <c r="H1124" s="9" t="n">
        <f aca="false">B1124/G1124-1</f>
        <v>0</v>
      </c>
      <c r="I1124" s="0" t="n">
        <f aca="false">IF(AND($A1124&gt;=CrashTest!$B$3,$A1124&lt;=CrashTest!$C$3),1,IF(AND($A1124&gt;=CrashTest!$B$4,$A1124&lt;=CrashTest!$C$4),2,IF(AND($A1124&gt;=CrashTest!$B$5,$A1124&lt;=CrashTest!$C$5),3,IF(AND($A1124&gt;=CrashTest!$B$6,$A1124&lt;=CrashTest!$C$6),4,IF(AND($A1124&gt;=CrashTest!$B$7,$A1124&lt;=CrashTest!$C$7),5,0)))))</f>
        <v>0</v>
      </c>
      <c r="J1124" s="0" t="str">
        <f aca="false">IF(I1124=0,"",IF(I1123=I1124,MAX(J1123,B1124),B1124))</f>
        <v/>
      </c>
      <c r="K1124" s="9" t="str">
        <f aca="false">IF(I1124=0,"",B1124/J1124-1)</f>
        <v/>
      </c>
      <c r="L1124" s="0" t="n">
        <f aca="false">MATCH($A1124,DailyBTC!$A:$A,0)</f>
        <v>1632</v>
      </c>
      <c r="M1124" s="8" t="n">
        <f aca="false">INDEX(DailyBTC!$F:$F,$L1124)</f>
        <v>6212.69456099216</v>
      </c>
      <c r="N1124" s="8" t="n">
        <f aca="false">INDEX(DailyETH!$F:$F,$L1124)</f>
        <v>248.045720037357</v>
      </c>
      <c r="O1124" s="8" t="n">
        <f aca="false">INDEX(DailyBTC!$B:$B,$L1124)</f>
        <v>66483.8785260082</v>
      </c>
      <c r="P1124" s="8" t="n">
        <f aca="false">INDEX(DailyETH!$B:$B,$L1124)</f>
        <v>3509.52888807715</v>
      </c>
      <c r="Q1124" s="9" t="n">
        <f aca="false">LN(M1124/M1123)</f>
        <v>0.000740486773235194</v>
      </c>
      <c r="R1124" s="9" t="n">
        <f aca="false">LN(N1124/N1123)</f>
        <v>-0.000623496816535273</v>
      </c>
      <c r="S1124" s="9" t="n">
        <f aca="false">LN(O1124/O1123)</f>
        <v>0.0075746857129794</v>
      </c>
      <c r="T1124" s="9" t="n">
        <f aca="false">LN(P1124/P1123)</f>
        <v>0.0084771079835201</v>
      </c>
      <c r="U1124" s="9" t="n">
        <f aca="false">M1124/M1123-1</f>
        <v>0.000740761001249091</v>
      </c>
      <c r="V1124" s="9" t="n">
        <f aca="false">O1124/O1123-1</f>
        <v>0.00760344621620135</v>
      </c>
    </row>
    <row r="1125" customFormat="false" ht="15" hidden="false" customHeight="false" outlineLevel="0" collapsed="false">
      <c r="A1125" s="5" t="n">
        <v>45461</v>
      </c>
      <c r="B1125" s="6" t="n">
        <v>5487.03</v>
      </c>
      <c r="C1125" s="9" t="n">
        <f aca="false">B1125/B1124-1</f>
        <v>0.00252136307080098</v>
      </c>
      <c r="D1125" s="9" t="n">
        <f aca="false">LN(B1125/B1124)</f>
        <v>0.00251818976784691</v>
      </c>
      <c r="E1125" s="9" t="n">
        <f aca="false">B1125/B1120-1</f>
        <v>0.0207820185588952</v>
      </c>
      <c r="F1125" s="9" t="n">
        <f aca="false">B1125/B1104-1</f>
        <v>0.0346503195198433</v>
      </c>
      <c r="G1125" s="0" t="n">
        <f aca="false">MAX(G1124,B1125)</f>
        <v>5487.03</v>
      </c>
      <c r="H1125" s="9" t="n">
        <f aca="false">B1125/G1125-1</f>
        <v>0</v>
      </c>
      <c r="I1125" s="0" t="n">
        <f aca="false">IF(AND($A1125&gt;=CrashTest!$B$3,$A1125&lt;=CrashTest!$C$3),1,IF(AND($A1125&gt;=CrashTest!$B$4,$A1125&lt;=CrashTest!$C$4),2,IF(AND($A1125&gt;=CrashTest!$B$5,$A1125&lt;=CrashTest!$C$5),3,IF(AND($A1125&gt;=CrashTest!$B$6,$A1125&lt;=CrashTest!$C$6),4,IF(AND($A1125&gt;=CrashTest!$B$7,$A1125&lt;=CrashTest!$C$7),5,0)))))</f>
        <v>0</v>
      </c>
      <c r="J1125" s="0" t="str">
        <f aca="false">IF(I1125=0,"",IF(I1124=I1125,MAX(J1124,B1125),B1125))</f>
        <v/>
      </c>
      <c r="K1125" s="9" t="str">
        <f aca="false">IF(I1125=0,"",B1125/J1125-1)</f>
        <v/>
      </c>
      <c r="L1125" s="0" t="n">
        <f aca="false">MATCH($A1125,DailyBTC!$A:$A,0)</f>
        <v>1633</v>
      </c>
      <c r="M1125" s="8" t="n">
        <f aca="false">INDEX(DailyBTC!$F:$F,$L1125)</f>
        <v>6153.63279910583</v>
      </c>
      <c r="N1125" s="8" t="n">
        <f aca="false">INDEX(DailyETH!$F:$F,$L1125)</f>
        <v>246.774265751614</v>
      </c>
      <c r="O1125" s="8" t="n">
        <f aca="false">INDEX(DailyBTC!$B:$B,$L1125)</f>
        <v>65112.1230020456</v>
      </c>
      <c r="P1125" s="8" t="n">
        <f aca="false">INDEX(DailyETH!$B:$B,$L1125)</f>
        <v>3477.65919520748</v>
      </c>
      <c r="Q1125" s="9" t="n">
        <f aca="false">LN(M1125/M1124)</f>
        <v>-0.00955210213107377</v>
      </c>
      <c r="R1125" s="9" t="n">
        <f aca="false">LN(N1125/N1124)</f>
        <v>-0.00513906923940024</v>
      </c>
      <c r="S1125" s="9" t="n">
        <f aca="false">LN(O1125/O1124)</f>
        <v>-0.0208487369839373</v>
      </c>
      <c r="T1125" s="9" t="n">
        <f aca="false">LN(P1125/P1124)</f>
        <v>-0.00912238614455661</v>
      </c>
      <c r="U1125" s="9" t="n">
        <f aca="false">M1125/M1124-1</f>
        <v>-0.00950662571715</v>
      </c>
      <c r="V1125" s="9" t="n">
        <f aca="false">O1125/O1124-1</f>
        <v>-0.0206329046134992</v>
      </c>
    </row>
    <row r="1126" customFormat="false" ht="15" hidden="false" customHeight="false" outlineLevel="0" collapsed="false">
      <c r="A1126" s="5" t="n">
        <v>45463</v>
      </c>
      <c r="B1126" s="6" t="n">
        <v>5473.17</v>
      </c>
      <c r="C1126" s="9" t="n">
        <f aca="false">B1126/B1125-1</f>
        <v>-0.00252595666508104</v>
      </c>
      <c r="D1126" s="9" t="n">
        <f aca="false">LN(B1126/B1125)</f>
        <v>-0.00252915227606883</v>
      </c>
      <c r="E1126" s="9" t="n">
        <f aca="false">B1126/B1121-1</f>
        <v>0.00961809840565353</v>
      </c>
      <c r="F1126" s="9" t="n">
        <f aca="false">B1126/B1105-1</f>
        <v>0.0310919287960167</v>
      </c>
      <c r="G1126" s="0" t="n">
        <f aca="false">MAX(G1125,B1126)</f>
        <v>5487.03</v>
      </c>
      <c r="H1126" s="9" t="n">
        <f aca="false">B1126/G1126-1</f>
        <v>-0.00252595666508104</v>
      </c>
      <c r="I1126" s="0" t="n">
        <f aca="false">IF(AND($A1126&gt;=CrashTest!$B$3,$A1126&lt;=CrashTest!$C$3),1,IF(AND($A1126&gt;=CrashTest!$B$4,$A1126&lt;=CrashTest!$C$4),2,IF(AND($A1126&gt;=CrashTest!$B$5,$A1126&lt;=CrashTest!$C$5),3,IF(AND($A1126&gt;=CrashTest!$B$6,$A1126&lt;=CrashTest!$C$6),4,IF(AND($A1126&gt;=CrashTest!$B$7,$A1126&lt;=CrashTest!$C$7),5,0)))))</f>
        <v>0</v>
      </c>
      <c r="J1126" s="0" t="str">
        <f aca="false">IF(I1126=0,"",IF(I1125=I1126,MAX(J1125,B1126),B1126))</f>
        <v/>
      </c>
      <c r="K1126" s="9" t="str">
        <f aca="false">IF(I1126=0,"",B1126/J1126-1)</f>
        <v/>
      </c>
      <c r="L1126" s="0" t="n">
        <f aca="false">MATCH($A1126,DailyBTC!$A:$A,0)</f>
        <v>1635</v>
      </c>
      <c r="M1126" s="8" t="n">
        <f aca="false">INDEX(DailyBTC!$F:$F,$L1126)</f>
        <v>6142.65556776184</v>
      </c>
      <c r="N1126" s="8" t="n">
        <f aca="false">INDEX(DailyETH!$F:$F,$L1126)</f>
        <v>247.905573864623</v>
      </c>
      <c r="O1126" s="8" t="n">
        <f aca="false">INDEX(DailyBTC!$B:$B,$L1126)</f>
        <v>64897.7011542957</v>
      </c>
      <c r="P1126" s="8" t="n">
        <f aca="false">INDEX(DailyETH!$B:$B,$L1126)</f>
        <v>3512.66682817066</v>
      </c>
      <c r="Q1126" s="9" t="n">
        <f aca="false">LN(M1126/M1125)</f>
        <v>-0.001785454916577</v>
      </c>
      <c r="R1126" s="9" t="n">
        <f aca="false">LN(N1126/N1125)</f>
        <v>0.00457390819158247</v>
      </c>
      <c r="S1126" s="9" t="n">
        <f aca="false">LN(O1126/O1125)</f>
        <v>-0.00329855137576441</v>
      </c>
      <c r="T1126" s="9" t="n">
        <f aca="false">LN(P1126/P1125)</f>
        <v>0.0100161066927081</v>
      </c>
      <c r="U1126" s="9" t="n">
        <f aca="false">M1126/M1125-1</f>
        <v>-0.00178386194015101</v>
      </c>
      <c r="V1126" s="9" t="n">
        <f aca="false">O1126/O1125-1</f>
        <v>-0.00329311713186142</v>
      </c>
    </row>
    <row r="1127" customFormat="false" ht="15" hidden="false" customHeight="false" outlineLevel="0" collapsed="false">
      <c r="A1127" s="5" t="n">
        <v>45464</v>
      </c>
      <c r="B1127" s="6" t="n">
        <v>5464.62</v>
      </c>
      <c r="C1127" s="9" t="n">
        <f aca="false">B1127/B1126-1</f>
        <v>-0.00156216598424686</v>
      </c>
      <c r="D1127" s="9" t="n">
        <f aca="false">LN(B1127/B1126)</f>
        <v>-0.00156338743776919</v>
      </c>
      <c r="E1127" s="9" t="n">
        <f aca="false">B1127/B1122-1</f>
        <v>0.00568301022868223</v>
      </c>
      <c r="F1127" s="9" t="n">
        <f aca="false">B1127/B1106-1</f>
        <v>0.026912040229939</v>
      </c>
      <c r="G1127" s="0" t="n">
        <f aca="false">MAX(G1126,B1127)</f>
        <v>5487.03</v>
      </c>
      <c r="H1127" s="9" t="n">
        <f aca="false">B1127/G1127-1</f>
        <v>-0.00408417668574801</v>
      </c>
      <c r="I1127" s="0" t="n">
        <f aca="false">IF(AND($A1127&gt;=CrashTest!$B$3,$A1127&lt;=CrashTest!$C$3),1,IF(AND($A1127&gt;=CrashTest!$B$4,$A1127&lt;=CrashTest!$C$4),2,IF(AND($A1127&gt;=CrashTest!$B$5,$A1127&lt;=CrashTest!$C$5),3,IF(AND($A1127&gt;=CrashTest!$B$6,$A1127&lt;=CrashTest!$C$6),4,IF(AND($A1127&gt;=CrashTest!$B$7,$A1127&lt;=CrashTest!$C$7),5,0)))))</f>
        <v>0</v>
      </c>
      <c r="J1127" s="0" t="str">
        <f aca="false">IF(I1127=0,"",IF(I1126=I1127,MAX(J1126,B1127),B1127))</f>
        <v/>
      </c>
      <c r="K1127" s="9" t="str">
        <f aca="false">IF(I1127=0,"",B1127/J1127-1)</f>
        <v/>
      </c>
      <c r="L1127" s="0" t="n">
        <f aca="false">MATCH($A1127,DailyBTC!$A:$A,0)</f>
        <v>1636</v>
      </c>
      <c r="M1127" s="8" t="n">
        <f aca="false">INDEX(DailyBTC!$F:$F,$L1127)</f>
        <v>6103.89090226609</v>
      </c>
      <c r="N1127" s="8" t="n">
        <f aca="false">INDEX(DailyETH!$F:$F,$L1127)</f>
        <v>248.04867680109</v>
      </c>
      <c r="O1127" s="8" t="n">
        <f aca="false">INDEX(DailyBTC!$B:$B,$L1127)</f>
        <v>64086.0489228521</v>
      </c>
      <c r="P1127" s="8" t="n">
        <f aca="false">INDEX(DailyETH!$B:$B,$L1127)</f>
        <v>3518.29662799532</v>
      </c>
      <c r="Q1127" s="9" t="n">
        <f aca="false">LN(M1127/M1126)</f>
        <v>-0.00633073088132342</v>
      </c>
      <c r="R1127" s="9" t="n">
        <f aca="false">LN(N1127/N1126)</f>
        <v>0.000577081213624795</v>
      </c>
      <c r="S1127" s="9" t="n">
        <f aca="false">LN(O1127/O1126)</f>
        <v>-0.0125855070022417</v>
      </c>
      <c r="T1127" s="9" t="n">
        <f aca="false">LN(P1127/P1126)</f>
        <v>0.00160143088864881</v>
      </c>
      <c r="U1127" s="9" t="n">
        <f aca="false">M1127/M1126-1</f>
        <v>-0.00631073402506877</v>
      </c>
      <c r="V1127" s="9" t="n">
        <f aca="false">O1127/O1126-1</f>
        <v>-0.0125066407131106</v>
      </c>
    </row>
    <row r="1128" customFormat="false" ht="15" hidden="false" customHeight="false" outlineLevel="0" collapsed="false">
      <c r="A1128" s="5" t="n">
        <v>45467</v>
      </c>
      <c r="B1128" s="6" t="n">
        <v>5447.87</v>
      </c>
      <c r="C1128" s="9" t="n">
        <f aca="false">B1128/B1127-1</f>
        <v>-0.00306517196072187</v>
      </c>
      <c r="D1128" s="9" t="n">
        <f aca="false">LN(B1128/B1127)</f>
        <v>-0.00306987922180041</v>
      </c>
      <c r="E1128" s="9" t="n">
        <f aca="false">B1128/B1123-1</f>
        <v>0.00299543412622416</v>
      </c>
      <c r="F1128" s="9" t="n">
        <f aca="false">B1128/B1107-1</f>
        <v>0.0265422526055161</v>
      </c>
      <c r="G1128" s="0" t="n">
        <f aca="false">MAX(G1127,B1128)</f>
        <v>5487.03</v>
      </c>
      <c r="H1128" s="9" t="n">
        <f aca="false">B1128/G1128-1</f>
        <v>-0.00713682994261011</v>
      </c>
      <c r="I1128" s="0" t="n">
        <f aca="false">IF(AND($A1128&gt;=CrashTest!$B$3,$A1128&lt;=CrashTest!$C$3),1,IF(AND($A1128&gt;=CrashTest!$B$4,$A1128&lt;=CrashTest!$C$4),2,IF(AND($A1128&gt;=CrashTest!$B$5,$A1128&lt;=CrashTest!$C$5),3,IF(AND($A1128&gt;=CrashTest!$B$6,$A1128&lt;=CrashTest!$C$6),4,IF(AND($A1128&gt;=CrashTest!$B$7,$A1128&lt;=CrashTest!$C$7),5,0)))))</f>
        <v>0</v>
      </c>
      <c r="J1128" s="0" t="str">
        <f aca="false">IF(I1128=0,"",IF(I1127=I1128,MAX(J1127,B1128),B1128))</f>
        <v/>
      </c>
      <c r="K1128" s="9" t="str">
        <f aca="false">IF(I1128=0,"",B1128/J1128-1)</f>
        <v/>
      </c>
      <c r="L1128" s="0" t="n">
        <f aca="false">MATCH($A1128,DailyBTC!$A:$A,0)</f>
        <v>1639</v>
      </c>
      <c r="M1128" s="8" t="n">
        <f aca="false">INDEX(DailyBTC!$F:$F,$L1128)</f>
        <v>6037.38634502392</v>
      </c>
      <c r="N1128" s="8" t="n">
        <f aca="false">INDEX(DailyETH!$F:$F,$L1128)</f>
        <v>243.311046163706</v>
      </c>
      <c r="O1128" s="8" t="n">
        <f aca="false">INDEX(DailyBTC!$B:$B,$L1128)</f>
        <v>60258.9554374635</v>
      </c>
      <c r="P1128" s="8" t="n">
        <f aca="false">INDEX(DailyETH!$B:$B,$L1128)</f>
        <v>3347.67256312098</v>
      </c>
      <c r="Q1128" s="9" t="n">
        <f aca="false">LN(M1128/M1127)</f>
        <v>-0.0109552267073756</v>
      </c>
      <c r="R1128" s="9" t="n">
        <f aca="false">LN(N1128/N1127)</f>
        <v>-0.0192843541572925</v>
      </c>
      <c r="S1128" s="9" t="n">
        <f aca="false">LN(O1128/O1127)</f>
        <v>-0.0615754954376402</v>
      </c>
      <c r="T1128" s="9" t="n">
        <f aca="false">LN(P1128/P1127)</f>
        <v>-0.0497116128812585</v>
      </c>
      <c r="U1128" s="9" t="n">
        <f aca="false">M1128/M1127-1</f>
        <v>-0.010895436747973</v>
      </c>
      <c r="V1128" s="9" t="n">
        <f aca="false">O1128/O1127-1</f>
        <v>-0.0597180439380141</v>
      </c>
    </row>
    <row r="1129" customFormat="false" ht="15" hidden="false" customHeight="false" outlineLevel="0" collapsed="false">
      <c r="A1129" s="5" t="n">
        <v>45468</v>
      </c>
      <c r="B1129" s="6" t="n">
        <v>5469.3</v>
      </c>
      <c r="C1129" s="9" t="n">
        <f aca="false">B1129/B1128-1</f>
        <v>0.00393364746221914</v>
      </c>
      <c r="D1129" s="9" t="n">
        <f aca="false">LN(B1129/B1128)</f>
        <v>0.00392593090057643</v>
      </c>
      <c r="E1129" s="9" t="n">
        <f aca="false">B1129/B1124-1</f>
        <v>-0.000718040352771454</v>
      </c>
      <c r="F1129" s="9" t="n">
        <f aca="false">B1129/B1108-1</f>
        <v>0.0382433786903171</v>
      </c>
      <c r="G1129" s="0" t="n">
        <f aca="false">MAX(G1128,B1129)</f>
        <v>5487.03</v>
      </c>
      <c r="H1129" s="9" t="n">
        <f aca="false">B1129/G1129-1</f>
        <v>-0.00323125625338294</v>
      </c>
      <c r="I1129" s="0" t="n">
        <f aca="false">IF(AND($A1129&gt;=CrashTest!$B$3,$A1129&lt;=CrashTest!$C$3),1,IF(AND($A1129&gt;=CrashTest!$B$4,$A1129&lt;=CrashTest!$C$4),2,IF(AND($A1129&gt;=CrashTest!$B$5,$A1129&lt;=CrashTest!$C$5),3,IF(AND($A1129&gt;=CrashTest!$B$6,$A1129&lt;=CrashTest!$C$6),4,IF(AND($A1129&gt;=CrashTest!$B$7,$A1129&lt;=CrashTest!$C$7),5,0)))))</f>
        <v>0</v>
      </c>
      <c r="J1129" s="0" t="str">
        <f aca="false">IF(I1129=0,"",IF(I1128=I1129,MAX(J1128,B1129),B1129))</f>
        <v/>
      </c>
      <c r="K1129" s="9" t="str">
        <f aca="false">IF(I1129=0,"",B1129/J1129-1)</f>
        <v/>
      </c>
      <c r="L1129" s="0" t="n">
        <f aca="false">MATCH($A1129,DailyBTC!$A:$A,0)</f>
        <v>1640</v>
      </c>
      <c r="M1129" s="8" t="n">
        <f aca="false">INDEX(DailyBTC!$F:$F,$L1129)</f>
        <v>6046.80762956774</v>
      </c>
      <c r="N1129" s="8" t="n">
        <f aca="false">INDEX(DailyETH!$F:$F,$L1129)</f>
        <v>244.013890784471</v>
      </c>
      <c r="O1129" s="8" t="n">
        <f aca="false">INDEX(DailyBTC!$B:$B,$L1129)</f>
        <v>61739.6658477498</v>
      </c>
      <c r="P1129" s="8" t="n">
        <f aca="false">INDEX(DailyETH!$B:$B,$L1129)</f>
        <v>3392.701764173</v>
      </c>
      <c r="Q1129" s="9" t="n">
        <f aca="false">LN(M1129/M1128)</f>
        <v>0.00155927428382553</v>
      </c>
      <c r="R1129" s="9" t="n">
        <f aca="false">LN(N1129/N1128)</f>
        <v>0.00288450294578659</v>
      </c>
      <c r="S1129" s="9" t="n">
        <f aca="false">LN(O1129/O1128)</f>
        <v>0.024275407518981</v>
      </c>
      <c r="T1129" s="9" t="n">
        <f aca="false">LN(P1129/P1128)</f>
        <v>0.0133612374500048</v>
      </c>
      <c r="U1129" s="9" t="n">
        <f aca="false">M1129/M1128-1</f>
        <v>0.00156049058407137</v>
      </c>
      <c r="V1129" s="9" t="n">
        <f aca="false">O1129/O1128-1</f>
        <v>0.024572453995207</v>
      </c>
    </row>
    <row r="1130" customFormat="false" ht="15" hidden="false" customHeight="false" outlineLevel="0" collapsed="false">
      <c r="A1130" s="5" t="n">
        <v>45469</v>
      </c>
      <c r="B1130" s="6" t="n">
        <v>5477.9</v>
      </c>
      <c r="C1130" s="9" t="n">
        <f aca="false">B1130/B1129-1</f>
        <v>0.00157241328872049</v>
      </c>
      <c r="D1130" s="9" t="n">
        <f aca="false">LN(B1130/B1129)</f>
        <v>0.00157117834134084</v>
      </c>
      <c r="E1130" s="9" t="n">
        <f aca="false">B1130/B1125-1</f>
        <v>-0.00166392383493441</v>
      </c>
      <c r="F1130" s="9" t="n">
        <f aca="false">B1130/B1109-1</f>
        <v>0.0326463979248668</v>
      </c>
      <c r="G1130" s="0" t="n">
        <f aca="false">MAX(G1129,B1130)</f>
        <v>5487.03</v>
      </c>
      <c r="H1130" s="9" t="n">
        <f aca="false">B1130/G1130-1</f>
        <v>-0.00166392383493441</v>
      </c>
      <c r="I1130" s="0" t="n">
        <f aca="false">IF(AND($A1130&gt;=CrashTest!$B$3,$A1130&lt;=CrashTest!$C$3),1,IF(AND($A1130&gt;=CrashTest!$B$4,$A1130&lt;=CrashTest!$C$4),2,IF(AND($A1130&gt;=CrashTest!$B$5,$A1130&lt;=CrashTest!$C$5),3,IF(AND($A1130&gt;=CrashTest!$B$6,$A1130&lt;=CrashTest!$C$6),4,IF(AND($A1130&gt;=CrashTest!$B$7,$A1130&lt;=CrashTest!$C$7),5,0)))))</f>
        <v>0</v>
      </c>
      <c r="J1130" s="0" t="str">
        <f aca="false">IF(I1130=0,"",IF(I1129=I1130,MAX(J1129,B1130),B1130))</f>
        <v/>
      </c>
      <c r="K1130" s="9" t="str">
        <f aca="false">IF(I1130=0,"",B1130/J1130-1)</f>
        <v/>
      </c>
      <c r="L1130" s="0" t="n">
        <f aca="false">MATCH($A1130,DailyBTC!$A:$A,0)</f>
        <v>1641</v>
      </c>
      <c r="M1130" s="8" t="n">
        <f aca="false">INDEX(DailyBTC!$F:$F,$L1130)</f>
        <v>6027.11772659302</v>
      </c>
      <c r="N1130" s="8" t="n">
        <f aca="false">INDEX(DailyETH!$F:$F,$L1130)</f>
        <v>243.268014312381</v>
      </c>
      <c r="O1130" s="8" t="n">
        <f aca="false">INDEX(DailyBTC!$B:$B,$L1130)</f>
        <v>60794.4760584454</v>
      </c>
      <c r="P1130" s="8" t="n">
        <f aca="false">INDEX(DailyETH!$B:$B,$L1130)</f>
        <v>3368.95722998247</v>
      </c>
      <c r="Q1130" s="9" t="n">
        <f aca="false">LN(M1130/M1129)</f>
        <v>-0.00326156073499312</v>
      </c>
      <c r="R1130" s="9" t="n">
        <f aca="false">LN(N1130/N1129)</f>
        <v>-0.00306137801063253</v>
      </c>
      <c r="S1130" s="9" t="n">
        <f aca="false">LN(O1130/O1129)</f>
        <v>-0.0154276762676822</v>
      </c>
      <c r="T1130" s="9" t="n">
        <f aca="false">LN(P1130/P1129)</f>
        <v>-0.00702331537712235</v>
      </c>
      <c r="U1130" s="9" t="n">
        <f aca="false">M1130/M1129-1</f>
        <v>-0.00325624762369381</v>
      </c>
      <c r="V1130" s="9" t="n">
        <f aca="false">O1130/O1129-1</f>
        <v>-0.0153092793154281</v>
      </c>
    </row>
    <row r="1131" customFormat="false" ht="15" hidden="false" customHeight="false" outlineLevel="0" collapsed="false">
      <c r="A1131" s="5" t="n">
        <v>45470</v>
      </c>
      <c r="B1131" s="6" t="n">
        <v>5482.87</v>
      </c>
      <c r="C1131" s="9" t="n">
        <f aca="false">B1131/B1130-1</f>
        <v>0.000907281987623021</v>
      </c>
      <c r="D1131" s="9" t="n">
        <f aca="false">LN(B1131/B1130)</f>
        <v>0.000906870656097476</v>
      </c>
      <c r="E1131" s="9" t="n">
        <f aca="false">B1131/B1126-1</f>
        <v>0.00177228187686485</v>
      </c>
      <c r="F1131" s="9" t="n">
        <f aca="false">B1131/B1110-1</f>
        <v>0.0333261716835909</v>
      </c>
      <c r="G1131" s="0" t="n">
        <f aca="false">MAX(G1130,B1131)</f>
        <v>5487.03</v>
      </c>
      <c r="H1131" s="9" t="n">
        <f aca="false">B1131/G1131-1</f>
        <v>-0.000758151495435566</v>
      </c>
      <c r="I1131" s="0" t="n">
        <f aca="false">IF(AND($A1131&gt;=CrashTest!$B$3,$A1131&lt;=CrashTest!$C$3),1,IF(AND($A1131&gt;=CrashTest!$B$4,$A1131&lt;=CrashTest!$C$4),2,IF(AND($A1131&gt;=CrashTest!$B$5,$A1131&lt;=CrashTest!$C$5),3,IF(AND($A1131&gt;=CrashTest!$B$6,$A1131&lt;=CrashTest!$C$6),4,IF(AND($A1131&gt;=CrashTest!$B$7,$A1131&lt;=CrashTest!$C$7),5,0)))))</f>
        <v>0</v>
      </c>
      <c r="J1131" s="0" t="str">
        <f aca="false">IF(I1131=0,"",IF(I1130=I1131,MAX(J1130,B1131),B1131))</f>
        <v/>
      </c>
      <c r="K1131" s="9" t="str">
        <f aca="false">IF(I1131=0,"",B1131/J1131-1)</f>
        <v/>
      </c>
      <c r="L1131" s="0" t="n">
        <f aca="false">MATCH($A1131,DailyBTC!$A:$A,0)</f>
        <v>1642</v>
      </c>
      <c r="M1131" s="8" t="n">
        <f aca="false">INDEX(DailyBTC!$F:$F,$L1131)</f>
        <v>6027.97669178475</v>
      </c>
      <c r="N1131" s="8" t="n">
        <f aca="false">INDEX(DailyETH!$F:$F,$L1131)</f>
        <v>244.174104449366</v>
      </c>
      <c r="O1131" s="8" t="n">
        <f aca="false">INDEX(DailyBTC!$B:$B,$L1131)</f>
        <v>61569.9234275278</v>
      </c>
      <c r="P1131" s="8" t="n">
        <f aca="false">INDEX(DailyETH!$B:$B,$L1131)</f>
        <v>3443.80289129164</v>
      </c>
      <c r="Q1131" s="9" t="n">
        <f aca="false">LN(M1131/M1130)</f>
        <v>0.000142506589060781</v>
      </c>
      <c r="R1131" s="9" t="n">
        <f aca="false">LN(N1131/N1130)</f>
        <v>0.00371773856112136</v>
      </c>
      <c r="S1131" s="9" t="n">
        <f aca="false">LN(O1131/O1130)</f>
        <v>0.0126745647143163</v>
      </c>
      <c r="T1131" s="9" t="n">
        <f aca="false">LN(P1131/P1130)</f>
        <v>0.021973083257067</v>
      </c>
      <c r="U1131" s="9" t="n">
        <f aca="false">M1131/M1130-1</f>
        <v>0.000142516743607102</v>
      </c>
      <c r="V1131" s="9" t="n">
        <f aca="false">O1131/O1130-1</f>
        <v>0.0127552274377185</v>
      </c>
    </row>
    <row r="1132" customFormat="false" ht="15" hidden="false" customHeight="false" outlineLevel="0" collapsed="false">
      <c r="A1132" s="5" t="n">
        <v>45471</v>
      </c>
      <c r="B1132" s="6" t="n">
        <v>5460.48</v>
      </c>
      <c r="C1132" s="9" t="n">
        <f aca="false">B1132/B1131-1</f>
        <v>-0.00408362773510962</v>
      </c>
      <c r="D1132" s="9" t="n">
        <f aca="false">LN(B1132/B1131)</f>
        <v>-0.00409198851214581</v>
      </c>
      <c r="E1132" s="9" t="n">
        <f aca="false">B1132/B1127-1</f>
        <v>-0.000757600711485895</v>
      </c>
      <c r="F1132" s="9" t="n">
        <f aca="false">B1132/B1111-1</f>
        <v>0.0367442257853217</v>
      </c>
      <c r="G1132" s="0" t="n">
        <f aca="false">MAX(G1131,B1132)</f>
        <v>5487.03</v>
      </c>
      <c r="H1132" s="9" t="n">
        <f aca="false">B1132/G1132-1</f>
        <v>-0.00483868322207104</v>
      </c>
      <c r="I1132" s="0" t="n">
        <f aca="false">IF(AND($A1132&gt;=CrashTest!$B$3,$A1132&lt;=CrashTest!$C$3),1,IF(AND($A1132&gt;=CrashTest!$B$4,$A1132&lt;=CrashTest!$C$4),2,IF(AND($A1132&gt;=CrashTest!$B$5,$A1132&lt;=CrashTest!$C$5),3,IF(AND($A1132&gt;=CrashTest!$B$6,$A1132&lt;=CrashTest!$C$6),4,IF(AND($A1132&gt;=CrashTest!$B$7,$A1132&lt;=CrashTest!$C$7),5,0)))))</f>
        <v>0</v>
      </c>
      <c r="J1132" s="0" t="str">
        <f aca="false">IF(I1132=0,"",IF(I1131=I1132,MAX(J1131,B1132),B1132))</f>
        <v/>
      </c>
      <c r="K1132" s="9" t="str">
        <f aca="false">IF(I1132=0,"",B1132/J1132-1)</f>
        <v/>
      </c>
      <c r="L1132" s="0" t="n">
        <f aca="false">MATCH($A1132,DailyBTC!$A:$A,0)</f>
        <v>1643</v>
      </c>
      <c r="M1132" s="8" t="n">
        <f aca="false">INDEX(DailyBTC!$F:$F,$L1132)</f>
        <v>6018.81408135579</v>
      </c>
      <c r="N1132" s="8" t="n">
        <f aca="false">INDEX(DailyETH!$F:$F,$L1132)</f>
        <v>242.33004495975</v>
      </c>
      <c r="O1132" s="8" t="n">
        <f aca="false">INDEX(DailyBTC!$B:$B,$L1132)</f>
        <v>60303.3147364115</v>
      </c>
      <c r="P1132" s="8" t="n">
        <f aca="false">INDEX(DailyETH!$B:$B,$L1132)</f>
        <v>3372.74825394506</v>
      </c>
      <c r="Q1132" s="9" t="n">
        <f aca="false">LN(M1132/M1131)</f>
        <v>-0.00152117063678428</v>
      </c>
      <c r="R1132" s="9" t="n">
        <f aca="false">LN(N1132/N1131)</f>
        <v>-0.00758089452412382</v>
      </c>
      <c r="S1132" s="9" t="n">
        <f aca="false">LN(O1132/O1131)</f>
        <v>-0.0207864222816545</v>
      </c>
      <c r="T1132" s="9" t="n">
        <f aca="false">LN(P1132/P1131)</f>
        <v>-0.0208484347920125</v>
      </c>
      <c r="U1132" s="9" t="n">
        <f aca="false">M1132/M1131-1</f>
        <v>-0.00152001424316284</v>
      </c>
      <c r="V1132" s="9" t="n">
        <f aca="false">O1132/O1131-1</f>
        <v>-0.0205718737429841</v>
      </c>
    </row>
    <row r="1133" customFormat="false" ht="15" hidden="false" customHeight="false" outlineLevel="0" collapsed="false">
      <c r="A1133" s="5" t="n">
        <v>45474</v>
      </c>
      <c r="B1133" s="6" t="n">
        <v>5475.09</v>
      </c>
      <c r="C1133" s="9" t="n">
        <f aca="false">B1133/B1132-1</f>
        <v>0.00267558895921249</v>
      </c>
      <c r="D1133" s="9" t="n">
        <f aca="false">LN(B1133/B1132)</f>
        <v>0.0026720159429361</v>
      </c>
      <c r="E1133" s="9" t="n">
        <f aca="false">B1133/B1128-1</f>
        <v>0.00499644815313149</v>
      </c>
      <c r="F1133" s="9" t="n">
        <f aca="false">B1133/B1112-1</f>
        <v>0.0457665772765823</v>
      </c>
      <c r="G1133" s="0" t="n">
        <f aca="false">MAX(G1132,B1133)</f>
        <v>5487.03</v>
      </c>
      <c r="H1133" s="9" t="n">
        <f aca="false">B1133/G1133-1</f>
        <v>-0.00217604059026466</v>
      </c>
      <c r="I1133" s="0" t="n">
        <f aca="false">IF(AND($A1133&gt;=CrashTest!$B$3,$A1133&lt;=CrashTest!$C$3),1,IF(AND($A1133&gt;=CrashTest!$B$4,$A1133&lt;=CrashTest!$C$4),2,IF(AND($A1133&gt;=CrashTest!$B$5,$A1133&lt;=CrashTest!$C$5),3,IF(AND($A1133&gt;=CrashTest!$B$6,$A1133&lt;=CrashTest!$C$6),4,IF(AND($A1133&gt;=CrashTest!$B$7,$A1133&lt;=CrashTest!$C$7),5,0)))))</f>
        <v>0</v>
      </c>
      <c r="J1133" s="0" t="str">
        <f aca="false">IF(I1133=0,"",IF(I1132=I1133,MAX(J1132,B1133),B1133))</f>
        <v/>
      </c>
      <c r="K1133" s="9" t="str">
        <f aca="false">IF(I1133=0,"",B1133/J1133-1)</f>
        <v/>
      </c>
      <c r="L1133" s="0" t="n">
        <f aca="false">MATCH($A1133,DailyBTC!$A:$A,0)</f>
        <v>1646</v>
      </c>
      <c r="M1133" s="8" t="n">
        <f aca="false">INDEX(DailyBTC!$F:$F,$L1133)</f>
        <v>6034.28531348525</v>
      </c>
      <c r="N1133" s="8" t="n">
        <f aca="false">INDEX(DailyETH!$F:$F,$L1133)</f>
        <v>242.540193062524</v>
      </c>
      <c r="O1133" s="8" t="n">
        <f aca="false">INDEX(DailyBTC!$B:$B,$L1133)</f>
        <v>62835.3997647575</v>
      </c>
      <c r="P1133" s="8" t="n">
        <f aca="false">INDEX(DailyETH!$B:$B,$L1133)</f>
        <v>3437.63577878434</v>
      </c>
      <c r="Q1133" s="9" t="n">
        <f aca="false">LN(M1133/M1132)</f>
        <v>0.00256718046030697</v>
      </c>
      <c r="R1133" s="9" t="n">
        <f aca="false">LN(N1133/N1132)</f>
        <v>0.000866822087451921</v>
      </c>
      <c r="S1133" s="9" t="n">
        <f aca="false">LN(O1133/O1132)</f>
        <v>0.0411315322065495</v>
      </c>
      <c r="T1133" s="9" t="n">
        <f aca="false">LN(P1133/P1132)</f>
        <v>0.0190560438534169</v>
      </c>
      <c r="U1133" s="9" t="n">
        <f aca="false">M1133/M1132-1</f>
        <v>0.00257047848967318</v>
      </c>
      <c r="V1133" s="9" t="n">
        <f aca="false">O1133/O1132-1</f>
        <v>0.0419891516646118</v>
      </c>
    </row>
    <row r="1134" customFormat="false" ht="15" hidden="false" customHeight="false" outlineLevel="0" collapsed="false">
      <c r="A1134" s="5" t="n">
        <v>45475</v>
      </c>
      <c r="B1134" s="6" t="n">
        <v>5509.01</v>
      </c>
      <c r="C1134" s="9" t="n">
        <f aca="false">B1134/B1133-1</f>
        <v>0.00619533194888122</v>
      </c>
      <c r="D1134" s="9" t="n">
        <f aca="false">LN(B1134/B1133)</f>
        <v>0.00617621977678353</v>
      </c>
      <c r="E1134" s="9" t="n">
        <f aca="false">B1134/B1129-1</f>
        <v>0.00726052694129042</v>
      </c>
      <c r="F1134" s="9" t="n">
        <f aca="false">B1134/B1113-1</f>
        <v>0.0438653834857727</v>
      </c>
      <c r="G1134" s="0" t="n">
        <f aca="false">MAX(G1133,B1134)</f>
        <v>5509.01</v>
      </c>
      <c r="H1134" s="9" t="n">
        <f aca="false">B1134/G1134-1</f>
        <v>0</v>
      </c>
      <c r="I1134" s="0" t="n">
        <f aca="false">IF(AND($A1134&gt;=CrashTest!$B$3,$A1134&lt;=CrashTest!$C$3),1,IF(AND($A1134&gt;=CrashTest!$B$4,$A1134&lt;=CrashTest!$C$4),2,IF(AND($A1134&gt;=CrashTest!$B$5,$A1134&lt;=CrashTest!$C$5),3,IF(AND($A1134&gt;=CrashTest!$B$6,$A1134&lt;=CrashTest!$C$6),4,IF(AND($A1134&gt;=CrashTest!$B$7,$A1134&lt;=CrashTest!$C$7),5,0)))))</f>
        <v>0</v>
      </c>
      <c r="J1134" s="0" t="str">
        <f aca="false">IF(I1134=0,"",IF(I1133=I1134,MAX(J1133,B1134),B1134))</f>
        <v/>
      </c>
      <c r="K1134" s="9" t="str">
        <f aca="false">IF(I1134=0,"",B1134/J1134-1)</f>
        <v/>
      </c>
      <c r="L1134" s="0" t="n">
        <f aca="false">MATCH($A1134,DailyBTC!$A:$A,0)</f>
        <v>1647</v>
      </c>
      <c r="M1134" s="8" t="n">
        <f aca="false">INDEX(DailyBTC!$F:$F,$L1134)</f>
        <v>6016.56076945227</v>
      </c>
      <c r="N1134" s="8" t="n">
        <f aca="false">INDEX(DailyETH!$F:$F,$L1134)</f>
        <v>241.646005042877</v>
      </c>
      <c r="O1134" s="8" t="n">
        <f aca="false">INDEX(DailyBTC!$B:$B,$L1134)</f>
        <v>62028.6170385739</v>
      </c>
      <c r="P1134" s="8" t="n">
        <f aca="false">INDEX(DailyETH!$B:$B,$L1134)</f>
        <v>3418.16105698422</v>
      </c>
      <c r="Q1134" s="9" t="n">
        <f aca="false">LN(M1134/M1133)</f>
        <v>-0.00294162861132461</v>
      </c>
      <c r="R1134" s="9" t="n">
        <f aca="false">LN(N1134/N1133)</f>
        <v>-0.0036935750739105</v>
      </c>
      <c r="S1134" s="9" t="n">
        <f aca="false">LN(O1134/O1133)</f>
        <v>-0.0129227614869874</v>
      </c>
      <c r="T1134" s="9" t="n">
        <f aca="false">LN(P1134/P1133)</f>
        <v>-0.0056812576709141</v>
      </c>
      <c r="U1134" s="9" t="n">
        <f aca="false">M1134/M1133-1</f>
        <v>-0.0029373062611695</v>
      </c>
      <c r="V1134" s="9" t="n">
        <f aca="false">O1134/O1133-1</f>
        <v>-0.012839621124462</v>
      </c>
    </row>
    <row r="1135" customFormat="false" ht="15" hidden="false" customHeight="false" outlineLevel="0" collapsed="false">
      <c r="A1135" s="5" t="n">
        <v>45476</v>
      </c>
      <c r="B1135" s="6" t="n">
        <v>5537.02</v>
      </c>
      <c r="C1135" s="9" t="n">
        <f aca="false">B1135/B1134-1</f>
        <v>0.00508439810419659</v>
      </c>
      <c r="D1135" s="9" t="n">
        <f aca="false">LN(B1135/B1134)</f>
        <v>0.00507151619819727</v>
      </c>
      <c r="E1135" s="9" t="n">
        <f aca="false">B1135/B1130-1</f>
        <v>0.010792456963435</v>
      </c>
      <c r="F1135" s="9" t="n">
        <f aca="false">B1135/B1114-1</f>
        <v>0.0480031797706024</v>
      </c>
      <c r="G1135" s="0" t="n">
        <f aca="false">MAX(G1134,B1135)</f>
        <v>5537.02</v>
      </c>
      <c r="H1135" s="9" t="n">
        <f aca="false">B1135/G1135-1</f>
        <v>0</v>
      </c>
      <c r="I1135" s="0" t="n">
        <f aca="false">IF(AND($A1135&gt;=CrashTest!$B$3,$A1135&lt;=CrashTest!$C$3),1,IF(AND($A1135&gt;=CrashTest!$B$4,$A1135&lt;=CrashTest!$C$4),2,IF(AND($A1135&gt;=CrashTest!$B$5,$A1135&lt;=CrashTest!$C$5),3,IF(AND($A1135&gt;=CrashTest!$B$6,$A1135&lt;=CrashTest!$C$6),4,IF(AND($A1135&gt;=CrashTest!$B$7,$A1135&lt;=CrashTest!$C$7),5,0)))))</f>
        <v>0</v>
      </c>
      <c r="J1135" s="0" t="str">
        <f aca="false">IF(I1135=0,"",IF(I1134=I1135,MAX(J1134,B1135),B1135))</f>
        <v/>
      </c>
      <c r="K1135" s="9" t="str">
        <f aca="false">IF(I1135=0,"",B1135/J1135-1)</f>
        <v/>
      </c>
      <c r="L1135" s="0" t="n">
        <f aca="false">MATCH($A1135,DailyBTC!$A:$A,0)</f>
        <v>1648</v>
      </c>
      <c r="M1135" s="8" t="n">
        <f aca="false">INDEX(DailyBTC!$F:$F,$L1135)</f>
        <v>6024.17412344407</v>
      </c>
      <c r="N1135" s="8" t="n">
        <f aca="false">INDEX(DailyETH!$F:$F,$L1135)</f>
        <v>240.174020281</v>
      </c>
      <c r="O1135" s="8" t="n">
        <f aca="false">INDEX(DailyBTC!$B:$B,$L1135)</f>
        <v>60216.3920859147</v>
      </c>
      <c r="P1135" s="8" t="n">
        <f aca="false">INDEX(DailyETH!$B:$B,$L1135)</f>
        <v>3294.66166656926</v>
      </c>
      <c r="Q1135" s="9" t="n">
        <f aca="false">LN(M1135/M1134)</f>
        <v>0.00126459972321293</v>
      </c>
      <c r="R1135" s="9" t="n">
        <f aca="false">LN(N1135/N1134)</f>
        <v>-0.00611012105785029</v>
      </c>
      <c r="S1135" s="9" t="n">
        <f aca="false">LN(O1135/O1134)</f>
        <v>-0.0296512346594491</v>
      </c>
      <c r="T1135" s="9" t="n">
        <f aca="false">LN(P1135/P1134)</f>
        <v>-0.0367992220010879</v>
      </c>
      <c r="U1135" s="9" t="n">
        <f aca="false">M1135/M1134-1</f>
        <v>0.0012653996666101</v>
      </c>
      <c r="V1135" s="9" t="n">
        <f aca="false">O1135/O1134-1</f>
        <v>-0.0292159496564663</v>
      </c>
    </row>
    <row r="1136" customFormat="false" ht="15" hidden="false" customHeight="false" outlineLevel="0" collapsed="false">
      <c r="A1136" s="5" t="n">
        <v>45478</v>
      </c>
      <c r="B1136" s="6" t="n">
        <v>5567.19</v>
      </c>
      <c r="C1136" s="9" t="n">
        <f aca="false">B1136/B1135-1</f>
        <v>0.0054487793072806</v>
      </c>
      <c r="D1136" s="9" t="n">
        <f aca="false">LN(B1136/B1135)</f>
        <v>0.00543398841319718</v>
      </c>
      <c r="E1136" s="9" t="n">
        <f aca="false">B1136/B1131-1</f>
        <v>0.0153788070846108</v>
      </c>
      <c r="F1136" s="9" t="n">
        <f aca="false">B1136/B1115-1</f>
        <v>0.0521323521074055</v>
      </c>
      <c r="G1136" s="0" t="n">
        <f aca="false">MAX(G1135,B1136)</f>
        <v>5567.19</v>
      </c>
      <c r="H1136" s="9" t="n">
        <f aca="false">B1136/G1136-1</f>
        <v>0</v>
      </c>
      <c r="I1136" s="0" t="n">
        <f aca="false">IF(AND($A1136&gt;=CrashTest!$B$3,$A1136&lt;=CrashTest!$C$3),1,IF(AND($A1136&gt;=CrashTest!$B$4,$A1136&lt;=CrashTest!$C$4),2,IF(AND($A1136&gt;=CrashTest!$B$5,$A1136&lt;=CrashTest!$C$5),3,IF(AND($A1136&gt;=CrashTest!$B$6,$A1136&lt;=CrashTest!$C$6),4,IF(AND($A1136&gt;=CrashTest!$B$7,$A1136&lt;=CrashTest!$C$7),5,0)))))</f>
        <v>0</v>
      </c>
      <c r="J1136" s="0" t="str">
        <f aca="false">IF(I1136=0,"",IF(I1135=I1136,MAX(J1135,B1136),B1136))</f>
        <v/>
      </c>
      <c r="K1136" s="9" t="str">
        <f aca="false">IF(I1136=0,"",B1136/J1136-1)</f>
        <v/>
      </c>
      <c r="L1136" s="0" t="n">
        <f aca="false">MATCH($A1136,DailyBTC!$A:$A,0)</f>
        <v>1650</v>
      </c>
      <c r="M1136" s="8" t="n">
        <f aca="false">INDEX(DailyBTC!$F:$F,$L1136)</f>
        <v>6025.015591422</v>
      </c>
      <c r="N1136" s="8" t="n">
        <f aca="false">INDEX(DailyETH!$F:$F,$L1136)</f>
        <v>239.870174798168</v>
      </c>
      <c r="O1136" s="8" t="n">
        <f aca="false">INDEX(DailyBTC!$B:$B,$L1136)</f>
        <v>56720.9881256575</v>
      </c>
      <c r="P1136" s="8" t="n">
        <f aca="false">INDEX(DailyETH!$B:$B,$L1136)</f>
        <v>2986.23631122151</v>
      </c>
      <c r="Q1136" s="9" t="n">
        <f aca="false">LN(M1136/M1135)</f>
        <v>0.00013967212720609</v>
      </c>
      <c r="R1136" s="9" t="n">
        <f aca="false">LN(N1136/N1135)</f>
        <v>-0.00126590645829143</v>
      </c>
      <c r="S1136" s="9" t="n">
        <f aca="false">LN(O1136/O1135)</f>
        <v>-0.0598003058481237</v>
      </c>
      <c r="T1136" s="9" t="n">
        <f aca="false">LN(P1136/P1135)</f>
        <v>-0.098289646111822</v>
      </c>
      <c r="U1136" s="9" t="n">
        <f aca="false">M1136/M1135-1</f>
        <v>0.000139681881811793</v>
      </c>
      <c r="V1136" s="9" t="n">
        <f aca="false">O1136/O1135-1</f>
        <v>-0.0580473827669726</v>
      </c>
    </row>
    <row r="1137" customFormat="false" ht="15" hidden="false" customHeight="false" outlineLevel="0" collapsed="false">
      <c r="A1137" s="5" t="n">
        <v>45481</v>
      </c>
      <c r="B1137" s="6" t="n">
        <v>5572.85</v>
      </c>
      <c r="C1137" s="9" t="n">
        <f aca="false">B1137/B1136-1</f>
        <v>0.00101667088782675</v>
      </c>
      <c r="D1137" s="9" t="n">
        <f aca="false">LN(B1137/B1136)</f>
        <v>0.00101615442799649</v>
      </c>
      <c r="E1137" s="9" t="n">
        <f aca="false">B1137/B1132-1</f>
        <v>0.0205787769573373</v>
      </c>
      <c r="F1137" s="9" t="n">
        <f aca="false">B1137/B1116-1</f>
        <v>0.0408701482808278</v>
      </c>
      <c r="G1137" s="0" t="n">
        <f aca="false">MAX(G1136,B1137)</f>
        <v>5572.85</v>
      </c>
      <c r="H1137" s="9" t="n">
        <f aca="false">B1137/G1137-1</f>
        <v>0</v>
      </c>
      <c r="I1137" s="0" t="n">
        <f aca="false">IF(AND($A1137&gt;=CrashTest!$B$3,$A1137&lt;=CrashTest!$C$3),1,IF(AND($A1137&gt;=CrashTest!$B$4,$A1137&lt;=CrashTest!$C$4),2,IF(AND($A1137&gt;=CrashTest!$B$5,$A1137&lt;=CrashTest!$C$5),3,IF(AND($A1137&gt;=CrashTest!$B$6,$A1137&lt;=CrashTest!$C$6),4,IF(AND($A1137&gt;=CrashTest!$B$7,$A1137&lt;=CrashTest!$C$7),5,0)))))</f>
        <v>0</v>
      </c>
      <c r="J1137" s="0" t="str">
        <f aca="false">IF(I1137=0,"",IF(I1136=I1137,MAX(J1136,B1137),B1137))</f>
        <v/>
      </c>
      <c r="K1137" s="9" t="str">
        <f aca="false">IF(I1137=0,"",B1137/J1137-1)</f>
        <v/>
      </c>
      <c r="L1137" s="0" t="n">
        <f aca="false">MATCH($A1137,DailyBTC!$A:$A,0)</f>
        <v>1653</v>
      </c>
      <c r="M1137" s="8" t="n">
        <f aca="false">INDEX(DailyBTC!$F:$F,$L1137)</f>
        <v>5923.83672462334</v>
      </c>
      <c r="N1137" s="8" t="n">
        <f aca="false">INDEX(DailyETH!$F:$F,$L1137)</f>
        <v>239.90785554227</v>
      </c>
      <c r="O1137" s="8" t="n">
        <f aca="false">INDEX(DailyBTC!$B:$B,$L1137)</f>
        <v>56691.9149061952</v>
      </c>
      <c r="P1137" s="8" t="n">
        <f aca="false">INDEX(DailyETH!$B:$B,$L1137)</f>
        <v>3020.46501139684</v>
      </c>
      <c r="Q1137" s="9" t="n">
        <f aca="false">LN(M1137/M1136)</f>
        <v>-0.0169357328128872</v>
      </c>
      <c r="R1137" s="9" t="n">
        <f aca="false">LN(N1137/N1136)</f>
        <v>0.00015707573834433</v>
      </c>
      <c r="S1137" s="9" t="n">
        <f aca="false">LN(O1137/O1136)</f>
        <v>-0.000512696868203498</v>
      </c>
      <c r="T1137" s="9" t="n">
        <f aca="false">LN(P1137/P1136)</f>
        <v>0.0113969611057085</v>
      </c>
      <c r="U1137" s="9" t="n">
        <f aca="false">M1137/M1136-1</f>
        <v>-0.0167931294555825</v>
      </c>
      <c r="V1137" s="9" t="n">
        <f aca="false">O1137/O1136-1</f>
        <v>-0.000512565461622372</v>
      </c>
    </row>
    <row r="1138" customFormat="false" ht="15" hidden="false" customHeight="false" outlineLevel="0" collapsed="false">
      <c r="A1138" s="5" t="n">
        <v>45482</v>
      </c>
      <c r="B1138" s="6" t="n">
        <v>5576.98</v>
      </c>
      <c r="C1138" s="9" t="n">
        <f aca="false">B1138/B1137-1</f>
        <v>0.000741092977560642</v>
      </c>
      <c r="D1138" s="9" t="n">
        <f aca="false">LN(B1138/B1137)</f>
        <v>0.000740818503758647</v>
      </c>
      <c r="E1138" s="9" t="n">
        <f aca="false">B1138/B1133-1</f>
        <v>0.0186097397485703</v>
      </c>
      <c r="F1138" s="9" t="n">
        <f aca="false">B1138/B1117-1</f>
        <v>0.0418497429459588</v>
      </c>
      <c r="G1138" s="0" t="n">
        <f aca="false">MAX(G1137,B1138)</f>
        <v>5576.98</v>
      </c>
      <c r="H1138" s="9" t="n">
        <f aca="false">B1138/G1138-1</f>
        <v>0</v>
      </c>
      <c r="I1138" s="0" t="n">
        <f aca="false">IF(AND($A1138&gt;=CrashTest!$B$3,$A1138&lt;=CrashTest!$C$3),1,IF(AND($A1138&gt;=CrashTest!$B$4,$A1138&lt;=CrashTest!$C$4),2,IF(AND($A1138&gt;=CrashTest!$B$5,$A1138&lt;=CrashTest!$C$5),3,IF(AND($A1138&gt;=CrashTest!$B$6,$A1138&lt;=CrashTest!$C$6),4,IF(AND($A1138&gt;=CrashTest!$B$7,$A1138&lt;=CrashTest!$C$7),5,0)))))</f>
        <v>0</v>
      </c>
      <c r="J1138" s="0" t="str">
        <f aca="false">IF(I1138=0,"",IF(I1137=I1138,MAX(J1137,B1138),B1138))</f>
        <v/>
      </c>
      <c r="K1138" s="9" t="str">
        <f aca="false">IF(I1138=0,"",B1138/J1138-1)</f>
        <v/>
      </c>
      <c r="L1138" s="0" t="n">
        <f aca="false">MATCH($A1138,DailyBTC!$A:$A,0)</f>
        <v>1654</v>
      </c>
      <c r="M1138" s="8" t="n">
        <f aca="false">INDEX(DailyBTC!$F:$F,$L1138)</f>
        <v>5953.01094305751</v>
      </c>
      <c r="N1138" s="8" t="n">
        <f aca="false">INDEX(DailyETH!$F:$F,$L1138)</f>
        <v>240.321212482645</v>
      </c>
      <c r="O1138" s="8" t="n">
        <f aca="false">INDEX(DailyBTC!$B:$B,$L1138)</f>
        <v>57981.4320967271</v>
      </c>
      <c r="P1138" s="8" t="n">
        <f aca="false">INDEX(DailyETH!$B:$B,$L1138)</f>
        <v>3064.17542840444</v>
      </c>
      <c r="Q1138" s="9" t="n">
        <f aca="false">LN(M1138/M1137)</f>
        <v>0.00491279806368174</v>
      </c>
      <c r="R1138" s="9" t="n">
        <f aca="false">LN(N1138/N1137)</f>
        <v>0.00172149946757656</v>
      </c>
      <c r="S1138" s="9" t="n">
        <f aca="false">LN(O1138/O1137)</f>
        <v>0.0224912167093588</v>
      </c>
      <c r="T1138" s="9" t="n">
        <f aca="false">LN(P1138/P1137)</f>
        <v>0.0143677081233301</v>
      </c>
      <c r="U1138" s="9" t="n">
        <f aca="false">M1138/M1137-1</f>
        <v>0.00492488564259386</v>
      </c>
      <c r="V1138" s="9" t="n">
        <f aca="false">O1138/O1137-1</f>
        <v>0.0227460510491768</v>
      </c>
    </row>
    <row r="1139" customFormat="false" ht="15" hidden="false" customHeight="false" outlineLevel="0" collapsed="false">
      <c r="A1139" s="5" t="n">
        <v>45483</v>
      </c>
      <c r="B1139" s="6" t="n">
        <v>5633.91</v>
      </c>
      <c r="C1139" s="9" t="n">
        <f aca="false">B1139/B1138-1</f>
        <v>0.0102080337386901</v>
      </c>
      <c r="D1139" s="9" t="n">
        <f aca="false">LN(B1139/B1138)</f>
        <v>0.0101562836421394</v>
      </c>
      <c r="E1139" s="9" t="n">
        <f aca="false">B1139/B1134-1</f>
        <v>0.0226719501326009</v>
      </c>
      <c r="F1139" s="9" t="n">
        <f aca="false">B1139/B1118-1</f>
        <v>0.0536600966151051</v>
      </c>
      <c r="G1139" s="0" t="n">
        <f aca="false">MAX(G1138,B1139)</f>
        <v>5633.91</v>
      </c>
      <c r="H1139" s="9" t="n">
        <f aca="false">B1139/G1139-1</f>
        <v>0</v>
      </c>
      <c r="I1139" s="0" t="n">
        <f aca="false">IF(AND($A1139&gt;=CrashTest!$B$3,$A1139&lt;=CrashTest!$C$3),1,IF(AND($A1139&gt;=CrashTest!$B$4,$A1139&lt;=CrashTest!$C$4),2,IF(AND($A1139&gt;=CrashTest!$B$5,$A1139&lt;=CrashTest!$C$5),3,IF(AND($A1139&gt;=CrashTest!$B$6,$A1139&lt;=CrashTest!$C$6),4,IF(AND($A1139&gt;=CrashTest!$B$7,$A1139&lt;=CrashTest!$C$7),5,0)))))</f>
        <v>0</v>
      </c>
      <c r="J1139" s="0" t="str">
        <f aca="false">IF(I1139=0,"",IF(I1138=I1139,MAX(J1138,B1139),B1139))</f>
        <v/>
      </c>
      <c r="K1139" s="9" t="str">
        <f aca="false">IF(I1139=0,"",B1139/J1139-1)</f>
        <v/>
      </c>
      <c r="L1139" s="0" t="n">
        <f aca="false">MATCH($A1139,DailyBTC!$A:$A,0)</f>
        <v>1655</v>
      </c>
      <c r="M1139" s="8" t="n">
        <f aca="false">INDEX(DailyBTC!$F:$F,$L1139)</f>
        <v>5959.6667925362</v>
      </c>
      <c r="N1139" s="8" t="n">
        <f aca="false">INDEX(DailyETH!$F:$F,$L1139)</f>
        <v>241.655250826319</v>
      </c>
      <c r="O1139" s="8" t="n">
        <f aca="false">INDEX(DailyBTC!$B:$B,$L1139)</f>
        <v>57722.0113527177</v>
      </c>
      <c r="P1139" s="8" t="n">
        <f aca="false">INDEX(DailyETH!$B:$B,$L1139)</f>
        <v>3101.14742080655</v>
      </c>
      <c r="Q1139" s="9" t="n">
        <f aca="false">LN(M1139/M1138)</f>
        <v>0.00111743980975625</v>
      </c>
      <c r="R1139" s="9" t="n">
        <f aca="false">LN(N1139/N1138)</f>
        <v>0.00553571326374059</v>
      </c>
      <c r="S1139" s="9" t="n">
        <f aca="false">LN(O1139/O1138)</f>
        <v>-0.00448424300932252</v>
      </c>
      <c r="T1139" s="9" t="n">
        <f aca="false">LN(P1139/P1138)</f>
        <v>0.0119936738112676</v>
      </c>
      <c r="U1139" s="9" t="n">
        <f aca="false">M1139/M1138-1</f>
        <v>0.00111806437823803</v>
      </c>
      <c r="V1139" s="9" t="n">
        <f aca="false">O1139/O1138-1</f>
        <v>-0.00447420380332486</v>
      </c>
    </row>
    <row r="1140" customFormat="false" ht="15" hidden="false" customHeight="false" outlineLevel="0" collapsed="false">
      <c r="A1140" s="5" t="n">
        <v>45484</v>
      </c>
      <c r="B1140" s="6" t="n">
        <v>5584.54</v>
      </c>
      <c r="C1140" s="9" t="n">
        <f aca="false">B1140/B1139-1</f>
        <v>-0.00876300828376742</v>
      </c>
      <c r="D1140" s="9" t="n">
        <f aca="false">LN(B1140/B1139)</f>
        <v>-0.00880162923017665</v>
      </c>
      <c r="E1140" s="9" t="n">
        <f aca="false">B1140/B1135-1</f>
        <v>0.00858223376473255</v>
      </c>
      <c r="F1140" s="9" t="n">
        <f aca="false">B1140/B1119-1</f>
        <v>0.0417382512652054</v>
      </c>
      <c r="G1140" s="0" t="n">
        <f aca="false">MAX(G1139,B1140)</f>
        <v>5633.91</v>
      </c>
      <c r="H1140" s="9" t="n">
        <f aca="false">B1140/G1140-1</f>
        <v>-0.00876300828376742</v>
      </c>
      <c r="I1140" s="0" t="n">
        <f aca="false">IF(AND($A1140&gt;=CrashTest!$B$3,$A1140&lt;=CrashTest!$C$3),1,IF(AND($A1140&gt;=CrashTest!$B$4,$A1140&lt;=CrashTest!$C$4),2,IF(AND($A1140&gt;=CrashTest!$B$5,$A1140&lt;=CrashTest!$C$5),3,IF(AND($A1140&gt;=CrashTest!$B$6,$A1140&lt;=CrashTest!$C$6),4,IF(AND($A1140&gt;=CrashTest!$B$7,$A1140&lt;=CrashTest!$C$7),5,0)))))</f>
        <v>0</v>
      </c>
      <c r="J1140" s="0" t="str">
        <f aca="false">IF(I1140=0,"",IF(I1139=I1140,MAX(J1139,B1140),B1140))</f>
        <v/>
      </c>
      <c r="K1140" s="9" t="str">
        <f aca="false">IF(I1140=0,"",B1140/J1140-1)</f>
        <v/>
      </c>
      <c r="L1140" s="0" t="n">
        <f aca="false">MATCH($A1140,DailyBTC!$A:$A,0)</f>
        <v>1656</v>
      </c>
      <c r="M1140" s="8" t="n">
        <f aca="false">INDEX(DailyBTC!$F:$F,$L1140)</f>
        <v>5943.07088684098</v>
      </c>
      <c r="N1140" s="8" t="n">
        <f aca="false">INDEX(DailyETH!$F:$F,$L1140)</f>
        <v>241.268127268511</v>
      </c>
      <c r="O1140" s="8" t="n">
        <f aca="false">INDEX(DailyBTC!$B:$B,$L1140)</f>
        <v>57307.712738457</v>
      </c>
      <c r="P1140" s="8" t="n">
        <f aca="false">INDEX(DailyETH!$B:$B,$L1140)</f>
        <v>3096.83160753945</v>
      </c>
      <c r="Q1140" s="9" t="n">
        <f aca="false">LN(M1140/M1139)</f>
        <v>-0.00278858812093806</v>
      </c>
      <c r="R1140" s="9" t="n">
        <f aca="false">LN(N1140/N1139)</f>
        <v>-0.00160325077761957</v>
      </c>
      <c r="S1140" s="9" t="n">
        <f aca="false">LN(O1140/O1139)</f>
        <v>-0.00720336259127105</v>
      </c>
      <c r="T1140" s="9" t="n">
        <f aca="false">LN(P1140/P1139)</f>
        <v>-0.00139265200637116</v>
      </c>
      <c r="U1140" s="9" t="n">
        <f aca="false">M1140/M1139-1</f>
        <v>-0.00278470362067995</v>
      </c>
      <c r="V1140" s="9" t="n">
        <f aca="false">O1140/O1139-1</f>
        <v>-0.00717748055813716</v>
      </c>
    </row>
    <row r="1141" customFormat="false" ht="15" hidden="false" customHeight="false" outlineLevel="0" collapsed="false">
      <c r="A1141" s="5" t="n">
        <v>45485</v>
      </c>
      <c r="B1141" s="6" t="n">
        <v>5615.35</v>
      </c>
      <c r="C1141" s="9" t="n">
        <f aca="false">B1141/B1140-1</f>
        <v>0.00551701662088555</v>
      </c>
      <c r="D1141" s="9" t="n">
        <f aca="false">LN(B1141/B1140)</f>
        <v>0.00550185362877598</v>
      </c>
      <c r="E1141" s="9" t="n">
        <f aca="false">B1141/B1136-1</f>
        <v>0.00865068373811573</v>
      </c>
      <c r="F1141" s="9" t="n">
        <f aca="false">B1141/B1120-1</f>
        <v>0.0446540857102462</v>
      </c>
      <c r="G1141" s="0" t="n">
        <f aca="false">MAX(G1140,B1141)</f>
        <v>5633.91</v>
      </c>
      <c r="H1141" s="9" t="n">
        <f aca="false">B1141/G1141-1</f>
        <v>-0.00329433732523232</v>
      </c>
      <c r="I1141" s="0" t="n">
        <f aca="false">IF(AND($A1141&gt;=CrashTest!$B$3,$A1141&lt;=CrashTest!$C$3),1,IF(AND($A1141&gt;=CrashTest!$B$4,$A1141&lt;=CrashTest!$C$4),2,IF(AND($A1141&gt;=CrashTest!$B$5,$A1141&lt;=CrashTest!$C$5),3,IF(AND($A1141&gt;=CrashTest!$B$6,$A1141&lt;=CrashTest!$C$6),4,IF(AND($A1141&gt;=CrashTest!$B$7,$A1141&lt;=CrashTest!$C$7),5,0)))))</f>
        <v>0</v>
      </c>
      <c r="J1141" s="0" t="str">
        <f aca="false">IF(I1141=0,"",IF(I1140=I1141,MAX(J1140,B1141),B1141))</f>
        <v/>
      </c>
      <c r="K1141" s="9" t="str">
        <f aca="false">IF(I1141=0,"",B1141/J1141-1)</f>
        <v/>
      </c>
      <c r="L1141" s="0" t="n">
        <f aca="false">MATCH($A1141,DailyBTC!$A:$A,0)</f>
        <v>1657</v>
      </c>
      <c r="M1141" s="8" t="n">
        <f aca="false">INDEX(DailyBTC!$F:$F,$L1141)</f>
        <v>5959.684326631</v>
      </c>
      <c r="N1141" s="8" t="n">
        <f aca="false">INDEX(DailyETH!$F:$F,$L1141)</f>
        <v>242.008348255093</v>
      </c>
      <c r="O1141" s="8" t="n">
        <f aca="false">INDEX(DailyBTC!$B:$B,$L1141)</f>
        <v>57859.1202819988</v>
      </c>
      <c r="P1141" s="8" t="n">
        <f aca="false">INDEX(DailyETH!$B:$B,$L1141)</f>
        <v>3130.37477936879</v>
      </c>
      <c r="Q1141" s="9" t="n">
        <f aca="false">LN(M1141/M1140)</f>
        <v>0.00279153024331021</v>
      </c>
      <c r="R1141" s="9" t="n">
        <f aca="false">LN(N1141/N1140)</f>
        <v>0.00306334615041083</v>
      </c>
      <c r="S1141" s="9" t="n">
        <f aca="false">LN(O1141/O1140)</f>
        <v>0.00957587775279347</v>
      </c>
      <c r="T1141" s="9" t="n">
        <f aca="false">LN(P1141/P1140)</f>
        <v>0.0107732084561246</v>
      </c>
      <c r="U1141" s="9" t="n">
        <f aca="false">M1141/M1140-1</f>
        <v>0.00279543019195705</v>
      </c>
      <c r="V1141" s="9" t="n">
        <f aca="false">O1141/O1140-1</f>
        <v>0.00962187316842211</v>
      </c>
    </row>
    <row r="1142" customFormat="false" ht="15" hidden="false" customHeight="false" outlineLevel="0" collapsed="false">
      <c r="A1142" s="5" t="n">
        <v>45488</v>
      </c>
      <c r="B1142" s="6" t="n">
        <v>5631.22</v>
      </c>
      <c r="C1142" s="9" t="n">
        <f aca="false">B1142/B1141-1</f>
        <v>0.0028261818052302</v>
      </c>
      <c r="D1142" s="9" t="n">
        <f aca="false">LN(B1142/B1141)</f>
        <v>0.00282219566204285</v>
      </c>
      <c r="E1142" s="9" t="n">
        <f aca="false">B1142/B1137-1</f>
        <v>0.0104739944552608</v>
      </c>
      <c r="F1142" s="9" t="n">
        <f aca="false">B1142/B1121-1</f>
        <v>0.0387730744895343</v>
      </c>
      <c r="G1142" s="0" t="n">
        <f aca="false">MAX(G1141,B1142)</f>
        <v>5633.91</v>
      </c>
      <c r="H1142" s="9" t="n">
        <f aca="false">B1142/G1142-1</f>
        <v>-0.000477465916210895</v>
      </c>
      <c r="I1142" s="0" t="n">
        <f aca="false">IF(AND($A1142&gt;=CrashTest!$B$3,$A1142&lt;=CrashTest!$C$3),1,IF(AND($A1142&gt;=CrashTest!$B$4,$A1142&lt;=CrashTest!$C$4),2,IF(AND($A1142&gt;=CrashTest!$B$5,$A1142&lt;=CrashTest!$C$5),3,IF(AND($A1142&gt;=CrashTest!$B$6,$A1142&lt;=CrashTest!$C$6),4,IF(AND($A1142&gt;=CrashTest!$B$7,$A1142&lt;=CrashTest!$C$7),5,0)))))</f>
        <v>0</v>
      </c>
      <c r="J1142" s="0" t="str">
        <f aca="false">IF(I1142=0,"",IF(I1141=I1142,MAX(J1141,B1142),B1142))</f>
        <v/>
      </c>
      <c r="K1142" s="9" t="str">
        <f aca="false">IF(I1142=0,"",B1142/J1142-1)</f>
        <v/>
      </c>
      <c r="L1142" s="0" t="n">
        <f aca="false">MATCH($A1142,DailyBTC!$A:$A,0)</f>
        <v>1660</v>
      </c>
      <c r="M1142" s="8" t="n">
        <f aca="false">INDEX(DailyBTC!$F:$F,$L1142)</f>
        <v>6128.49418196619</v>
      </c>
      <c r="N1142" s="8" t="n">
        <f aca="false">INDEX(DailyETH!$F:$F,$L1142)</f>
        <v>249.321732409237</v>
      </c>
      <c r="O1142" s="8" t="n">
        <f aca="false">INDEX(DailyBTC!$B:$B,$L1142)</f>
        <v>64734.7611697837</v>
      </c>
      <c r="P1142" s="8" t="n">
        <f aca="false">INDEX(DailyETH!$B:$B,$L1142)</f>
        <v>3487.98836323787</v>
      </c>
      <c r="Q1142" s="9" t="n">
        <f aca="false">LN(M1142/M1141)</f>
        <v>0.0279315581138653</v>
      </c>
      <c r="R1142" s="9" t="n">
        <f aca="false">LN(N1142/N1141)</f>
        <v>0.0297719379699277</v>
      </c>
      <c r="S1142" s="9" t="n">
        <f aca="false">LN(O1142/O1141)</f>
        <v>0.112287228970839</v>
      </c>
      <c r="T1142" s="9" t="n">
        <f aca="false">LN(P1142/P1141)</f>
        <v>0.108172434611927</v>
      </c>
      <c r="U1142" s="9" t="n">
        <f aca="false">M1142/M1141-1</f>
        <v>0.0283253014896883</v>
      </c>
      <c r="V1142" s="9" t="n">
        <f aca="false">O1142/O1141-1</f>
        <v>0.118834176086221</v>
      </c>
    </row>
    <row r="1143" customFormat="false" ht="15" hidden="false" customHeight="false" outlineLevel="0" collapsed="false">
      <c r="A1143" s="5" t="n">
        <v>45489</v>
      </c>
      <c r="B1143" s="6" t="n">
        <v>5667.2</v>
      </c>
      <c r="C1143" s="9" t="n">
        <f aca="false">B1143/B1142-1</f>
        <v>0.0063893792108991</v>
      </c>
      <c r="D1143" s="9" t="n">
        <f aca="false">LN(B1143/B1142)</f>
        <v>0.00636905366004141</v>
      </c>
      <c r="E1143" s="9" t="n">
        <f aca="false">B1143/B1138-1</f>
        <v>0.0161772141911931</v>
      </c>
      <c r="F1143" s="9" t="n">
        <f aca="false">B1143/B1122-1</f>
        <v>0.0429648823830364</v>
      </c>
      <c r="G1143" s="0" t="n">
        <f aca="false">MAX(G1142,B1143)</f>
        <v>5667.2</v>
      </c>
      <c r="H1143" s="9" t="n">
        <f aca="false">B1143/G1143-1</f>
        <v>0</v>
      </c>
      <c r="I1143" s="0" t="n">
        <f aca="false">IF(AND($A1143&gt;=CrashTest!$B$3,$A1143&lt;=CrashTest!$C$3),1,IF(AND($A1143&gt;=CrashTest!$B$4,$A1143&lt;=CrashTest!$C$4),2,IF(AND($A1143&gt;=CrashTest!$B$5,$A1143&lt;=CrashTest!$C$5),3,IF(AND($A1143&gt;=CrashTest!$B$6,$A1143&lt;=CrashTest!$C$6),4,IF(AND($A1143&gt;=CrashTest!$B$7,$A1143&lt;=CrashTest!$C$7),5,0)))))</f>
        <v>0</v>
      </c>
      <c r="J1143" s="0" t="str">
        <f aca="false">IF(I1143=0,"",IF(I1142=I1143,MAX(J1142,B1143),B1143))</f>
        <v/>
      </c>
      <c r="K1143" s="9" t="str">
        <f aca="false">IF(I1143=0,"",B1143/J1143-1)</f>
        <v/>
      </c>
      <c r="L1143" s="0" t="n">
        <f aca="false">MATCH($A1143,DailyBTC!$A:$A,0)</f>
        <v>1661</v>
      </c>
      <c r="M1143" s="8" t="n">
        <f aca="false">INDEX(DailyBTC!$F:$F,$L1143)</f>
        <v>6151.46889848255</v>
      </c>
      <c r="N1143" s="8" t="n">
        <f aca="false">INDEX(DailyETH!$F:$F,$L1143)</f>
        <v>248.702088652596</v>
      </c>
      <c r="O1143" s="8" t="n">
        <f aca="false">INDEX(DailyBTC!$B:$B,$L1143)</f>
        <v>65118.8266583869</v>
      </c>
      <c r="P1143" s="8" t="n">
        <f aca="false">INDEX(DailyETH!$B:$B,$L1143)</f>
        <v>3446.72606838106</v>
      </c>
      <c r="Q1143" s="9" t="n">
        <f aca="false">LN(M1143/M1142)</f>
        <v>0.00374182612310619</v>
      </c>
      <c r="R1143" s="9" t="n">
        <f aca="false">LN(N1143/N1142)</f>
        <v>-0.00248841139793631</v>
      </c>
      <c r="S1143" s="9" t="n">
        <f aca="false">LN(O1143/O1142)</f>
        <v>0.00591537923521203</v>
      </c>
      <c r="T1143" s="9" t="n">
        <f aca="false">LN(P1143/P1142)</f>
        <v>-0.0119003550098733</v>
      </c>
      <c r="U1143" s="9" t="n">
        <f aca="false">M1143/M1142-1</f>
        <v>0.00374883549436333</v>
      </c>
      <c r="V1143" s="9" t="n">
        <f aca="false">O1143/O1142-1</f>
        <v>0.0059329096402454</v>
      </c>
    </row>
    <row r="1144" customFormat="false" ht="15" hidden="false" customHeight="false" outlineLevel="0" collapsed="false">
      <c r="A1144" s="5" t="n">
        <v>45490</v>
      </c>
      <c r="B1144" s="6" t="n">
        <v>5588.27</v>
      </c>
      <c r="C1144" s="9" t="n">
        <f aca="false">B1144/B1143-1</f>
        <v>-0.0139275127046865</v>
      </c>
      <c r="D1144" s="9" t="n">
        <f aca="false">LN(B1144/B1143)</f>
        <v>-0.0140254105550219</v>
      </c>
      <c r="E1144" s="9" t="n">
        <f aca="false">B1144/B1139-1</f>
        <v>-0.0081009458795045</v>
      </c>
      <c r="F1144" s="9" t="n">
        <f aca="false">B1144/B1123-1</f>
        <v>0.0288441711466234</v>
      </c>
      <c r="G1144" s="0" t="n">
        <f aca="false">MAX(G1143,B1144)</f>
        <v>5667.2</v>
      </c>
      <c r="H1144" s="9" t="n">
        <f aca="false">B1144/G1144-1</f>
        <v>-0.0139275127046865</v>
      </c>
      <c r="I1144" s="0" t="n">
        <f aca="false">IF(AND($A1144&gt;=CrashTest!$B$3,$A1144&lt;=CrashTest!$C$3),1,IF(AND($A1144&gt;=CrashTest!$B$4,$A1144&lt;=CrashTest!$C$4),2,IF(AND($A1144&gt;=CrashTest!$B$5,$A1144&lt;=CrashTest!$C$5),3,IF(AND($A1144&gt;=CrashTest!$B$6,$A1144&lt;=CrashTest!$C$6),4,IF(AND($A1144&gt;=CrashTest!$B$7,$A1144&lt;=CrashTest!$C$7),5,0)))))</f>
        <v>0</v>
      </c>
      <c r="J1144" s="0" t="str">
        <f aca="false">IF(I1144=0,"",IF(I1143=I1144,MAX(J1143,B1144),B1144))</f>
        <v/>
      </c>
      <c r="K1144" s="9" t="str">
        <f aca="false">IF(I1144=0,"",B1144/J1144-1)</f>
        <v/>
      </c>
      <c r="L1144" s="0" t="n">
        <f aca="false">MATCH($A1144,DailyBTC!$A:$A,0)</f>
        <v>1662</v>
      </c>
      <c r="M1144" s="8" t="n">
        <f aca="false">INDEX(DailyBTC!$F:$F,$L1144)</f>
        <v>6169.97322475146</v>
      </c>
      <c r="N1144" s="8" t="n">
        <f aca="false">INDEX(DailyETH!$F:$F,$L1144)</f>
        <v>249.620947505604</v>
      </c>
      <c r="O1144" s="8" t="n">
        <f aca="false">INDEX(DailyBTC!$B:$B,$L1144)</f>
        <v>64201.3707805377</v>
      </c>
      <c r="P1144" s="8" t="n">
        <f aca="false">INDEX(DailyETH!$B:$B,$L1144)</f>
        <v>3394.09970572764</v>
      </c>
      <c r="Q1144" s="9" t="n">
        <f aca="false">LN(M1144/M1143)</f>
        <v>0.0030035997402587</v>
      </c>
      <c r="R1144" s="9" t="n">
        <f aca="false">LN(N1144/N1143)</f>
        <v>0.00368780821957903</v>
      </c>
      <c r="S1144" s="9" t="n">
        <f aca="false">LN(O1144/O1143)</f>
        <v>-0.01418914119705</v>
      </c>
      <c r="T1144" s="9" t="n">
        <f aca="false">LN(P1144/P1143)</f>
        <v>-0.0153862713672074</v>
      </c>
      <c r="U1144" s="9" t="n">
        <f aca="false">M1144/M1143-1</f>
        <v>0.00300811506557008</v>
      </c>
      <c r="V1144" s="9" t="n">
        <f aca="false">O1144/O1143-1</f>
        <v>-0.0140889497696598</v>
      </c>
    </row>
    <row r="1145" customFormat="false" ht="15" hidden="false" customHeight="false" outlineLevel="0" collapsed="false">
      <c r="A1145" s="5" t="n">
        <v>45491</v>
      </c>
      <c r="B1145" s="6" t="n">
        <v>5544.59</v>
      </c>
      <c r="C1145" s="9" t="n">
        <f aca="false">B1145/B1144-1</f>
        <v>-0.00781637250884448</v>
      </c>
      <c r="D1145" s="9" t="n">
        <f aca="false">LN(B1145/B1144)</f>
        <v>-0.00784708046968273</v>
      </c>
      <c r="E1145" s="9" t="n">
        <f aca="false">B1145/B1140-1</f>
        <v>-0.00715367783201482</v>
      </c>
      <c r="F1145" s="9" t="n">
        <f aca="false">B1145/B1124-1</f>
        <v>0.0130380049806058</v>
      </c>
      <c r="G1145" s="0" t="n">
        <f aca="false">MAX(G1144,B1145)</f>
        <v>5667.2</v>
      </c>
      <c r="H1145" s="9" t="n">
        <f aca="false">B1145/G1145-1</f>
        <v>-0.0216350225861095</v>
      </c>
      <c r="I1145" s="0" t="n">
        <f aca="false">IF(AND($A1145&gt;=CrashTest!$B$3,$A1145&lt;=CrashTest!$C$3),1,IF(AND($A1145&gt;=CrashTest!$B$4,$A1145&lt;=CrashTest!$C$4),2,IF(AND($A1145&gt;=CrashTest!$B$5,$A1145&lt;=CrashTest!$C$5),3,IF(AND($A1145&gt;=CrashTest!$B$6,$A1145&lt;=CrashTest!$C$6),4,IF(AND($A1145&gt;=CrashTest!$B$7,$A1145&lt;=CrashTest!$C$7),5,0)))))</f>
        <v>0</v>
      </c>
      <c r="J1145" s="0" t="str">
        <f aca="false">IF(I1145=0,"",IF(I1144=I1145,MAX(J1144,B1145),B1145))</f>
        <v/>
      </c>
      <c r="K1145" s="9" t="str">
        <f aca="false">IF(I1145=0,"",B1145/J1145-1)</f>
        <v/>
      </c>
      <c r="L1145" s="0" t="n">
        <f aca="false">MATCH($A1145,DailyBTC!$A:$A,0)</f>
        <v>1663</v>
      </c>
      <c r="M1145" s="8" t="n">
        <f aca="false">INDEX(DailyBTC!$F:$F,$L1145)</f>
        <v>6156.69963778418</v>
      </c>
      <c r="N1145" s="8" t="n">
        <f aca="false">INDEX(DailyETH!$F:$F,$L1145)</f>
        <v>250.206670944905</v>
      </c>
      <c r="O1145" s="8" t="n">
        <f aca="false">INDEX(DailyBTC!$B:$B,$L1145)</f>
        <v>63984.3022022209</v>
      </c>
      <c r="P1145" s="8" t="n">
        <f aca="false">INDEX(DailyETH!$B:$B,$L1145)</f>
        <v>3431.12034132087</v>
      </c>
      <c r="Q1145" s="9" t="n">
        <f aca="false">LN(M1145/M1144)</f>
        <v>-0.00215363744064819</v>
      </c>
      <c r="R1145" s="9" t="n">
        <f aca="false">LN(N1145/N1144)</f>
        <v>0.00234370285191211</v>
      </c>
      <c r="S1145" s="9" t="n">
        <f aca="false">LN(O1145/O1144)</f>
        <v>-0.00338678700595876</v>
      </c>
      <c r="T1145" s="9" t="n">
        <f aca="false">LN(P1145/P1144)</f>
        <v>0.0108482945321332</v>
      </c>
      <c r="U1145" s="9" t="n">
        <f aca="false">M1145/M1144-1</f>
        <v>-0.00215132002745644</v>
      </c>
      <c r="V1145" s="9" t="n">
        <f aca="false">O1145/O1144-1</f>
        <v>-0.00338105831196056</v>
      </c>
    </row>
    <row r="1146" customFormat="false" ht="15" hidden="false" customHeight="false" outlineLevel="0" collapsed="false">
      <c r="A1146" s="5" t="n">
        <v>45492</v>
      </c>
      <c r="B1146" s="6" t="n">
        <v>5505</v>
      </c>
      <c r="C1146" s="9" t="n">
        <f aca="false">B1146/B1145-1</f>
        <v>-0.00714029351133272</v>
      </c>
      <c r="D1146" s="9" t="n">
        <f aca="false">LN(B1146/B1145)</f>
        <v>-0.0071659074070294</v>
      </c>
      <c r="E1146" s="9" t="n">
        <f aca="false">B1146/B1141-1</f>
        <v>-0.0196514910023419</v>
      </c>
      <c r="F1146" s="9" t="n">
        <f aca="false">B1146/B1125-1</f>
        <v>0.00327499576273516</v>
      </c>
      <c r="G1146" s="0" t="n">
        <f aca="false">MAX(G1145,B1146)</f>
        <v>5667.2</v>
      </c>
      <c r="H1146" s="9" t="n">
        <f aca="false">B1146/G1146-1</f>
        <v>-0.028620835686053</v>
      </c>
      <c r="I1146" s="0" t="n">
        <f aca="false">IF(AND($A1146&gt;=CrashTest!$B$3,$A1146&lt;=CrashTest!$C$3),1,IF(AND($A1146&gt;=CrashTest!$B$4,$A1146&lt;=CrashTest!$C$4),2,IF(AND($A1146&gt;=CrashTest!$B$5,$A1146&lt;=CrashTest!$C$5),3,IF(AND($A1146&gt;=CrashTest!$B$6,$A1146&lt;=CrashTest!$C$6),4,IF(AND($A1146&gt;=CrashTest!$B$7,$A1146&lt;=CrashTest!$C$7),5,0)))))</f>
        <v>0</v>
      </c>
      <c r="J1146" s="0" t="str">
        <f aca="false">IF(I1146=0,"",IF(I1145=I1146,MAX(J1145,B1146),B1146))</f>
        <v/>
      </c>
      <c r="K1146" s="9" t="str">
        <f aca="false">IF(I1146=0,"",B1146/J1146-1)</f>
        <v/>
      </c>
      <c r="L1146" s="0" t="n">
        <f aca="false">MATCH($A1146,DailyBTC!$A:$A,0)</f>
        <v>1664</v>
      </c>
      <c r="M1146" s="8" t="n">
        <f aca="false">INDEX(DailyBTC!$F:$F,$L1146)</f>
        <v>6208.76818101993</v>
      </c>
      <c r="N1146" s="8" t="n">
        <f aca="false">INDEX(DailyETH!$F:$F,$L1146)</f>
        <v>250.770596698603</v>
      </c>
      <c r="O1146" s="8" t="n">
        <f aca="false">INDEX(DailyBTC!$B:$B,$L1146)</f>
        <v>66755.7833828171</v>
      </c>
      <c r="P1146" s="8" t="n">
        <f aca="false">INDEX(DailyETH!$B:$B,$L1146)</f>
        <v>3507.49268585623</v>
      </c>
      <c r="Q1146" s="9" t="n">
        <f aca="false">LN(M1146/M1145)</f>
        <v>0.0084216548442793</v>
      </c>
      <c r="R1146" s="9" t="n">
        <f aca="false">LN(N1146/N1145)</f>
        <v>0.00225130371496723</v>
      </c>
      <c r="S1146" s="9" t="n">
        <f aca="false">LN(O1146/O1145)</f>
        <v>0.0424031607825442</v>
      </c>
      <c r="T1146" s="9" t="n">
        <f aca="false">LN(P1146/P1145)</f>
        <v>0.0220146097368683</v>
      </c>
      <c r="U1146" s="9" t="n">
        <f aca="false">M1146/M1145-1</f>
        <v>0.00845721673933886</v>
      </c>
      <c r="V1146" s="9" t="n">
        <f aca="false">O1146/O1145-1</f>
        <v>0.0433150176716315</v>
      </c>
    </row>
    <row r="1147" customFormat="false" ht="15" hidden="false" customHeight="false" outlineLevel="0" collapsed="false">
      <c r="A1147" s="5" t="n">
        <v>45495</v>
      </c>
      <c r="B1147" s="6" t="n">
        <v>5564.41</v>
      </c>
      <c r="C1147" s="9" t="n">
        <f aca="false">B1147/B1146-1</f>
        <v>0.0107920072661216</v>
      </c>
      <c r="D1147" s="9" t="n">
        <f aca="false">LN(B1147/B1146)</f>
        <v>0.010734189165975</v>
      </c>
      <c r="E1147" s="9" t="n">
        <f aca="false">B1147/B1142-1</f>
        <v>-0.0118642141489766</v>
      </c>
      <c r="F1147" s="9" t="n">
        <f aca="false">B1147/B1126-1</f>
        <v>0.0166704122108394</v>
      </c>
      <c r="G1147" s="0" t="n">
        <f aca="false">MAX(G1146,B1147)</f>
        <v>5667.2</v>
      </c>
      <c r="H1147" s="9" t="n">
        <f aca="false">B1147/G1147-1</f>
        <v>-0.0181377046866177</v>
      </c>
      <c r="I1147" s="0" t="n">
        <f aca="false">IF(AND($A1147&gt;=CrashTest!$B$3,$A1147&lt;=CrashTest!$C$3),1,IF(AND($A1147&gt;=CrashTest!$B$4,$A1147&lt;=CrashTest!$C$4),2,IF(AND($A1147&gt;=CrashTest!$B$5,$A1147&lt;=CrashTest!$C$5),3,IF(AND($A1147&gt;=CrashTest!$B$6,$A1147&lt;=CrashTest!$C$6),4,IF(AND($A1147&gt;=CrashTest!$B$7,$A1147&lt;=CrashTest!$C$7),5,0)))))</f>
        <v>5</v>
      </c>
      <c r="J1147" s="10" t="n">
        <f aca="false">IF(I1147=0,"",IF(I1146=I1147,MAX(J1146,B1147),B1147))</f>
        <v>5564.41</v>
      </c>
      <c r="K1147" s="9" t="n">
        <f aca="false">IF(I1147=0,"",B1147/J1147-1)</f>
        <v>0</v>
      </c>
      <c r="L1147" s="0" t="n">
        <f aca="false">MATCH($A1147,DailyBTC!$A:$A,0)</f>
        <v>1667</v>
      </c>
      <c r="M1147" s="8" t="n">
        <f aca="false">INDEX(DailyBTC!$F:$F,$L1147)</f>
        <v>6218.73390876977</v>
      </c>
      <c r="N1147" s="8" t="n">
        <f aca="false">INDEX(DailyETH!$F:$F,$L1147)</f>
        <v>251.031079800886</v>
      </c>
      <c r="O1147" s="8" t="n">
        <f aca="false">INDEX(DailyBTC!$B:$B,$L1147)</f>
        <v>67535.1976738749</v>
      </c>
      <c r="P1147" s="8" t="n">
        <f aca="false">INDEX(DailyETH!$B:$B,$L1147)</f>
        <v>3441.93899883109</v>
      </c>
      <c r="Q1147" s="9" t="n">
        <f aca="false">LN(M1147/M1146)</f>
        <v>0.00160381866187146</v>
      </c>
      <c r="R1147" s="9" t="n">
        <f aca="false">LN(N1147/N1146)</f>
        <v>0.00103819153214883</v>
      </c>
      <c r="S1147" s="9" t="n">
        <f aca="false">LN(O1147/O1146)</f>
        <v>0.0116079730262719</v>
      </c>
      <c r="T1147" s="9" t="n">
        <f aca="false">LN(P1147/P1146)</f>
        <v>-0.0188664726672183</v>
      </c>
      <c r="U1147" s="9" t="n">
        <f aca="false">M1147/M1146-1</f>
        <v>0.00160510546686354</v>
      </c>
      <c r="V1147" s="9" t="n">
        <f aca="false">O1147/O1146-1</f>
        <v>0.0116756069895576</v>
      </c>
    </row>
    <row r="1148" customFormat="false" ht="15" hidden="false" customHeight="false" outlineLevel="0" collapsed="false">
      <c r="A1148" s="5" t="n">
        <v>45496</v>
      </c>
      <c r="B1148" s="6" t="n">
        <v>5555.74</v>
      </c>
      <c r="C1148" s="9" t="n">
        <f aca="false">B1148/B1147-1</f>
        <v>-0.00155811667364558</v>
      </c>
      <c r="D1148" s="9" t="n">
        <f aca="false">LN(B1148/B1147)</f>
        <v>-0.0015593317997995</v>
      </c>
      <c r="E1148" s="9" t="n">
        <f aca="false">B1148/B1143-1</f>
        <v>-0.0196675607001694</v>
      </c>
      <c r="F1148" s="9" t="n">
        <f aca="false">B1148/B1127-1</f>
        <v>0.0166745354663269</v>
      </c>
      <c r="G1148" s="0" t="n">
        <f aca="false">MAX(G1147,B1148)</f>
        <v>5667.2</v>
      </c>
      <c r="H1148" s="9" t="n">
        <f aca="false">B1148/G1148-1</f>
        <v>-0.0196675607001694</v>
      </c>
      <c r="I1148" s="0" t="n">
        <f aca="false">IF(AND($A1148&gt;=CrashTest!$B$3,$A1148&lt;=CrashTest!$C$3),1,IF(AND($A1148&gt;=CrashTest!$B$4,$A1148&lt;=CrashTest!$C$4),2,IF(AND($A1148&gt;=CrashTest!$B$5,$A1148&lt;=CrashTest!$C$5),3,IF(AND($A1148&gt;=CrashTest!$B$6,$A1148&lt;=CrashTest!$C$6),4,IF(AND($A1148&gt;=CrashTest!$B$7,$A1148&lt;=CrashTest!$C$7),5,0)))))</f>
        <v>5</v>
      </c>
      <c r="J1148" s="0" t="n">
        <f aca="false">IF(I1148=0,"",IF(I1147=I1148,MAX(J1147,B1148),B1148))</f>
        <v>5564.41</v>
      </c>
      <c r="K1148" s="9" t="n">
        <f aca="false">IF(I1148=0,"",B1148/J1148-1)</f>
        <v>-0.00155811667364558</v>
      </c>
      <c r="L1148" s="0" t="n">
        <f aca="false">MATCH($A1148,DailyBTC!$A:$A,0)</f>
        <v>1668</v>
      </c>
      <c r="M1148" s="8" t="n">
        <f aca="false">INDEX(DailyBTC!$F:$F,$L1148)</f>
        <v>6207.37675932426</v>
      </c>
      <c r="N1148" s="8" t="n">
        <f aca="false">INDEX(DailyETH!$F:$F,$L1148)</f>
        <v>250.531926199238</v>
      </c>
      <c r="O1148" s="8" t="n">
        <f aca="false">INDEX(DailyBTC!$B:$B,$L1148)</f>
        <v>65916.4081616014</v>
      </c>
      <c r="P1148" s="8" t="n">
        <f aca="false">INDEX(DailyETH!$B:$B,$L1148)</f>
        <v>3482.72823085915</v>
      </c>
      <c r="Q1148" s="9" t="n">
        <f aca="false">LN(M1148/M1147)</f>
        <v>-0.00182794969580836</v>
      </c>
      <c r="R1148" s="9" t="n">
        <f aca="false">LN(N1148/N1147)</f>
        <v>-0.00199039307312033</v>
      </c>
      <c r="S1148" s="9" t="n">
        <f aca="false">LN(O1148/O1147)</f>
        <v>-0.0242615127156834</v>
      </c>
      <c r="T1148" s="9" t="n">
        <f aca="false">LN(P1148/P1147)</f>
        <v>0.0117809859856027</v>
      </c>
      <c r="U1148" s="9" t="n">
        <f aca="false">M1148/M1147-1</f>
        <v>-0.00182628001328333</v>
      </c>
      <c r="V1148" s="9" t="n">
        <f aca="false">O1148/O1147-1</f>
        <v>-0.0239695679886891</v>
      </c>
    </row>
    <row r="1149" customFormat="false" ht="15" hidden="false" customHeight="false" outlineLevel="0" collapsed="false">
      <c r="A1149" s="5" t="n">
        <v>45497</v>
      </c>
      <c r="B1149" s="6" t="n">
        <v>5427.13</v>
      </c>
      <c r="C1149" s="9" t="n">
        <f aca="false">B1149/B1148-1</f>
        <v>-0.0231490314521557</v>
      </c>
      <c r="D1149" s="9" t="n">
        <f aca="false">LN(B1149/B1148)</f>
        <v>-0.0234211784438895</v>
      </c>
      <c r="E1149" s="9" t="n">
        <f aca="false">B1149/B1144-1</f>
        <v>-0.0288353998643588</v>
      </c>
      <c r="F1149" s="9" t="n">
        <f aca="false">B1149/B1128-1</f>
        <v>-0.00380699245760263</v>
      </c>
      <c r="G1149" s="0" t="n">
        <f aca="false">MAX(G1148,B1149)</f>
        <v>5667.2</v>
      </c>
      <c r="H1149" s="9" t="n">
        <f aca="false">B1149/G1149-1</f>
        <v>-0.0423613071710898</v>
      </c>
      <c r="I1149" s="0" t="n">
        <f aca="false">IF(AND($A1149&gt;=CrashTest!$B$3,$A1149&lt;=CrashTest!$C$3),1,IF(AND($A1149&gt;=CrashTest!$B$4,$A1149&lt;=CrashTest!$C$4),2,IF(AND($A1149&gt;=CrashTest!$B$5,$A1149&lt;=CrashTest!$C$5),3,IF(AND($A1149&gt;=CrashTest!$B$6,$A1149&lt;=CrashTest!$C$6),4,IF(AND($A1149&gt;=CrashTest!$B$7,$A1149&lt;=CrashTest!$C$7),5,0)))))</f>
        <v>5</v>
      </c>
      <c r="J1149" s="0" t="n">
        <f aca="false">IF(I1149=0,"",IF(I1148=I1149,MAX(J1148,B1149),B1149))</f>
        <v>5564.41</v>
      </c>
      <c r="K1149" s="9" t="n">
        <f aca="false">IF(I1149=0,"",B1149/J1149-1)</f>
        <v>-0.024671079233917</v>
      </c>
      <c r="L1149" s="0" t="n">
        <f aca="false">MATCH($A1149,DailyBTC!$A:$A,0)</f>
        <v>1669</v>
      </c>
      <c r="M1149" s="8" t="n">
        <f aca="false">INDEX(DailyBTC!$F:$F,$L1149)</f>
        <v>6207.33896487194</v>
      </c>
      <c r="N1149" s="8" t="n">
        <f aca="false">INDEX(DailyETH!$F:$F,$L1149)</f>
        <v>248.703562912548</v>
      </c>
      <c r="O1149" s="8" t="n">
        <f aca="false">INDEX(DailyBTC!$B:$B,$L1149)</f>
        <v>65353.3857784921</v>
      </c>
      <c r="P1149" s="8" t="n">
        <f aca="false">INDEX(DailyETH!$B:$B,$L1149)</f>
        <v>3331.71999532437</v>
      </c>
      <c r="Q1149" s="9" t="n">
        <f aca="false">LN(M1149/M1148)</f>
        <v>-6.08865368431878E-006</v>
      </c>
      <c r="R1149" s="9" t="n">
        <f aca="false">LN(N1149/N1148)</f>
        <v>-0.00732468544813833</v>
      </c>
      <c r="S1149" s="9" t="n">
        <f aca="false">LN(O1149/O1148)</f>
        <v>-0.00857814762540421</v>
      </c>
      <c r="T1149" s="9" t="n">
        <f aca="false">LN(P1149/P1148)</f>
        <v>-0.0443272752670374</v>
      </c>
      <c r="U1149" s="9" t="n">
        <f aca="false">M1149/M1148-1</f>
        <v>-6.08863514850455E-006</v>
      </c>
      <c r="V1149" s="9" t="n">
        <f aca="false">O1149/O1148-1</f>
        <v>-0.00854146029512093</v>
      </c>
    </row>
    <row r="1150" customFormat="false" ht="15" hidden="false" customHeight="false" outlineLevel="0" collapsed="false">
      <c r="A1150" s="5" t="n">
        <v>45498</v>
      </c>
      <c r="B1150" s="6" t="n">
        <v>5399.22</v>
      </c>
      <c r="C1150" s="9" t="n">
        <f aca="false">B1150/B1149-1</f>
        <v>-0.00514268130669426</v>
      </c>
      <c r="D1150" s="9" t="n">
        <f aca="false">LN(B1150/B1149)</f>
        <v>-0.00515595040424844</v>
      </c>
      <c r="E1150" s="9" t="n">
        <f aca="false">B1150/B1145-1</f>
        <v>-0.0262183497787933</v>
      </c>
      <c r="F1150" s="9" t="n">
        <f aca="false">B1150/B1129-1</f>
        <v>-0.0128133399155285</v>
      </c>
      <c r="G1150" s="0" t="n">
        <f aca="false">MAX(G1149,B1150)</f>
        <v>5667.2</v>
      </c>
      <c r="H1150" s="9" t="n">
        <f aca="false">B1150/G1150-1</f>
        <v>-0.0472861377752681</v>
      </c>
      <c r="I1150" s="0" t="n">
        <f aca="false">IF(AND($A1150&gt;=CrashTest!$B$3,$A1150&lt;=CrashTest!$C$3),1,IF(AND($A1150&gt;=CrashTest!$B$4,$A1150&lt;=CrashTest!$C$4),2,IF(AND($A1150&gt;=CrashTest!$B$5,$A1150&lt;=CrashTest!$C$5),3,IF(AND($A1150&gt;=CrashTest!$B$6,$A1150&lt;=CrashTest!$C$6),4,IF(AND($A1150&gt;=CrashTest!$B$7,$A1150&lt;=CrashTest!$C$7),5,0)))))</f>
        <v>5</v>
      </c>
      <c r="J1150" s="0" t="n">
        <f aca="false">IF(I1150=0,"",IF(I1149=I1150,MAX(J1149,B1150),B1150))</f>
        <v>5564.41</v>
      </c>
      <c r="K1150" s="9" t="n">
        <f aca="false">IF(I1150=0,"",B1150/J1150-1)</f>
        <v>-0.029686885042619</v>
      </c>
      <c r="L1150" s="0" t="n">
        <f aca="false">MATCH($A1150,DailyBTC!$A:$A,0)</f>
        <v>1670</v>
      </c>
      <c r="M1150" s="8" t="n">
        <f aca="false">INDEX(DailyBTC!$F:$F,$L1150)</f>
        <v>6200.98931108387</v>
      </c>
      <c r="N1150" s="8" t="n">
        <f aca="false">INDEX(DailyETH!$F:$F,$L1150)</f>
        <v>245.390293448234</v>
      </c>
      <c r="O1150" s="8" t="n">
        <f aca="false">INDEX(DailyBTC!$B:$B,$L1150)</f>
        <v>65722.0611917007</v>
      </c>
      <c r="P1150" s="8" t="n">
        <f aca="false">INDEX(DailyETH!$B:$B,$L1150)</f>
        <v>3173.71819579193</v>
      </c>
      <c r="Q1150" s="9" t="n">
        <f aca="false">LN(M1150/M1149)</f>
        <v>-0.00102345041186934</v>
      </c>
      <c r="R1150" s="9" t="n">
        <f aca="false">LN(N1150/N1149)</f>
        <v>-0.0134116993590369</v>
      </c>
      <c r="S1150" s="9" t="n">
        <f aca="false">LN(O1150/O1149)</f>
        <v>0.00562540725916539</v>
      </c>
      <c r="T1150" s="9" t="n">
        <f aca="false">LN(P1150/P1149)</f>
        <v>-0.048584852788911</v>
      </c>
      <c r="U1150" s="9" t="n">
        <f aca="false">M1150/M1149-1</f>
        <v>-0.00102292686511984</v>
      </c>
      <c r="V1150" s="9" t="n">
        <f aca="false">O1150/O1149-1</f>
        <v>0.00564125957388328</v>
      </c>
    </row>
    <row r="1151" customFormat="false" ht="15" hidden="false" customHeight="false" outlineLevel="0" collapsed="false">
      <c r="A1151" s="5" t="n">
        <v>45499</v>
      </c>
      <c r="B1151" s="6" t="n">
        <v>5459.1</v>
      </c>
      <c r="C1151" s="9" t="n">
        <f aca="false">B1151/B1150-1</f>
        <v>0.0110904908486782</v>
      </c>
      <c r="D1151" s="9" t="n">
        <f aca="false">LN(B1151/B1150)</f>
        <v>0.0110294423124889</v>
      </c>
      <c r="E1151" s="9" t="n">
        <f aca="false">B1151/B1146-1</f>
        <v>-0.0083378746594005</v>
      </c>
      <c r="F1151" s="9" t="n">
        <f aca="false">B1151/B1130-1</f>
        <v>-0.00343197210609891</v>
      </c>
      <c r="G1151" s="0" t="n">
        <f aca="false">MAX(G1150,B1151)</f>
        <v>5667.2</v>
      </c>
      <c r="H1151" s="9" t="n">
        <f aca="false">B1151/G1151-1</f>
        <v>-0.0367200734048559</v>
      </c>
      <c r="I1151" s="0" t="n">
        <f aca="false">IF(AND($A1151&gt;=CrashTest!$B$3,$A1151&lt;=CrashTest!$C$3),1,IF(AND($A1151&gt;=CrashTest!$B$4,$A1151&lt;=CrashTest!$C$4),2,IF(AND($A1151&gt;=CrashTest!$B$5,$A1151&lt;=CrashTest!$C$5),3,IF(AND($A1151&gt;=CrashTest!$B$6,$A1151&lt;=CrashTest!$C$6),4,IF(AND($A1151&gt;=CrashTest!$B$7,$A1151&lt;=CrashTest!$C$7),5,0)))))</f>
        <v>5</v>
      </c>
      <c r="J1151" s="0" t="n">
        <f aca="false">IF(I1151=0,"",IF(I1150=I1151,MAX(J1150,B1151),B1151))</f>
        <v>5564.41</v>
      </c>
      <c r="K1151" s="9" t="n">
        <f aca="false">IF(I1151=0,"",B1151/J1151-1)</f>
        <v>-0.0189256363208318</v>
      </c>
      <c r="L1151" s="0" t="n">
        <f aca="false">MATCH($A1151,DailyBTC!$A:$A,0)</f>
        <v>1671</v>
      </c>
      <c r="M1151" s="8" t="n">
        <f aca="false">INDEX(DailyBTC!$F:$F,$L1151)</f>
        <v>6230.89300207143</v>
      </c>
      <c r="N1151" s="8" t="n">
        <f aca="false">INDEX(DailyETH!$F:$F,$L1151)</f>
        <v>249.044216038648</v>
      </c>
      <c r="O1151" s="8" t="n">
        <f aca="false">INDEX(DailyBTC!$B:$B,$L1151)</f>
        <v>67912.2433091759</v>
      </c>
      <c r="P1151" s="8" t="n">
        <f aca="false">INDEX(DailyETH!$B:$B,$L1151)</f>
        <v>3278.93203009936</v>
      </c>
      <c r="Q1151" s="9" t="n">
        <f aca="false">LN(M1151/M1150)</f>
        <v>0.0048108159180409</v>
      </c>
      <c r="R1151" s="9" t="n">
        <f aca="false">LN(N1151/N1150)</f>
        <v>0.0147804776587774</v>
      </c>
      <c r="S1151" s="9" t="n">
        <f aca="false">LN(O1151/O1150)</f>
        <v>0.0327816762311399</v>
      </c>
      <c r="T1151" s="9" t="n">
        <f aca="false">LN(P1151/P1150)</f>
        <v>0.0326139358293616</v>
      </c>
      <c r="U1151" s="9" t="n">
        <f aca="false">M1151/M1150-1</f>
        <v>0.00482240647215981</v>
      </c>
      <c r="V1151" s="9" t="n">
        <f aca="false">O1151/O1150-1</f>
        <v>0.0333249152227102</v>
      </c>
    </row>
    <row r="1152" customFormat="false" ht="15" hidden="false" customHeight="false" outlineLevel="0" collapsed="false">
      <c r="A1152" s="5" t="n">
        <v>45502</v>
      </c>
      <c r="B1152" s="6" t="n">
        <v>5463.54</v>
      </c>
      <c r="C1152" s="9" t="n">
        <f aca="false">B1152/B1151-1</f>
        <v>0.000813320877067536</v>
      </c>
      <c r="D1152" s="9" t="n">
        <f aca="false">LN(B1152/B1151)</f>
        <v>0.00081299031086845</v>
      </c>
      <c r="E1152" s="9" t="n">
        <f aca="false">B1152/B1147-1</f>
        <v>-0.0181277080588957</v>
      </c>
      <c r="F1152" s="9" t="n">
        <f aca="false">B1152/B1131-1</f>
        <v>-0.00352552586510346</v>
      </c>
      <c r="G1152" s="0" t="n">
        <f aca="false">MAX(G1151,B1152)</f>
        <v>5667.2</v>
      </c>
      <c r="H1152" s="9" t="n">
        <f aca="false">B1152/G1152-1</f>
        <v>-0.0359366177300959</v>
      </c>
      <c r="I1152" s="0" t="n">
        <f aca="false">IF(AND($A1152&gt;=CrashTest!$B$3,$A1152&lt;=CrashTest!$C$3),1,IF(AND($A1152&gt;=CrashTest!$B$4,$A1152&lt;=CrashTest!$C$4),2,IF(AND($A1152&gt;=CrashTest!$B$5,$A1152&lt;=CrashTest!$C$5),3,IF(AND($A1152&gt;=CrashTest!$B$6,$A1152&lt;=CrashTest!$C$6),4,IF(AND($A1152&gt;=CrashTest!$B$7,$A1152&lt;=CrashTest!$C$7),5,0)))))</f>
        <v>5</v>
      </c>
      <c r="J1152" s="0" t="n">
        <f aca="false">IF(I1152=0,"",IF(I1151=I1152,MAX(J1151,B1152),B1152))</f>
        <v>5564.41</v>
      </c>
      <c r="K1152" s="9" t="n">
        <f aca="false">IF(I1152=0,"",B1152/J1152-1)</f>
        <v>-0.0181277080588957</v>
      </c>
      <c r="L1152" s="0" t="n">
        <f aca="false">MATCH($A1152,DailyBTC!$A:$A,0)</f>
        <v>1674</v>
      </c>
      <c r="M1152" s="8" t="n">
        <f aca="false">INDEX(DailyBTC!$F:$F,$L1152)</f>
        <v>6255.9669096247</v>
      </c>
      <c r="N1152" s="8" t="n">
        <f aca="false">INDEX(DailyETH!$F:$F,$L1152)</f>
        <v>251.369962600833</v>
      </c>
      <c r="O1152" s="8" t="n">
        <f aca="false">INDEX(DailyBTC!$B:$B,$L1152)</f>
        <v>66867.167277031</v>
      </c>
      <c r="P1152" s="8" t="n">
        <f aca="false">INDEX(DailyETH!$B:$B,$L1152)</f>
        <v>3323.15159877265</v>
      </c>
      <c r="Q1152" s="9" t="n">
        <f aca="false">LN(M1152/M1151)</f>
        <v>0.00401605230319156</v>
      </c>
      <c r="R1152" s="9" t="n">
        <f aca="false">LN(N1152/N1151)</f>
        <v>0.00929535335931553</v>
      </c>
      <c r="S1152" s="9" t="n">
        <f aca="false">LN(O1152/O1151)</f>
        <v>-0.0155082586147375</v>
      </c>
      <c r="T1152" s="9" t="n">
        <f aca="false">LN(P1152/P1151)</f>
        <v>0.0133958405917091</v>
      </c>
      <c r="U1152" s="9" t="n">
        <f aca="false">M1152/M1151-1</f>
        <v>0.00402412744769132</v>
      </c>
      <c r="V1152" s="9" t="n">
        <f aca="false">O1152/O1151-1</f>
        <v>-0.0153886248078585</v>
      </c>
    </row>
    <row r="1153" customFormat="false" ht="15" hidden="false" customHeight="false" outlineLevel="0" collapsed="false">
      <c r="A1153" s="5" t="n">
        <v>45503</v>
      </c>
      <c r="B1153" s="6" t="n">
        <v>5436.44</v>
      </c>
      <c r="C1153" s="9" t="n">
        <f aca="false">B1153/B1152-1</f>
        <v>-0.0049601540393226</v>
      </c>
      <c r="D1153" s="9" t="n">
        <f aca="false">LN(B1153/B1152)</f>
        <v>-0.00497249643373603</v>
      </c>
      <c r="E1153" s="9" t="n">
        <f aca="false">B1153/B1148-1</f>
        <v>-0.0214732870868688</v>
      </c>
      <c r="F1153" s="9" t="n">
        <f aca="false">B1153/B1132-1</f>
        <v>-0.00440254336615098</v>
      </c>
      <c r="G1153" s="0" t="n">
        <f aca="false">MAX(G1152,B1153)</f>
        <v>5667.2</v>
      </c>
      <c r="H1153" s="9" t="n">
        <f aca="false">B1153/G1153-1</f>
        <v>-0.040718520609825</v>
      </c>
      <c r="I1153" s="0" t="n">
        <f aca="false">IF(AND($A1153&gt;=CrashTest!$B$3,$A1153&lt;=CrashTest!$C$3),1,IF(AND($A1153&gt;=CrashTest!$B$4,$A1153&lt;=CrashTest!$C$4),2,IF(AND($A1153&gt;=CrashTest!$B$5,$A1153&lt;=CrashTest!$C$5),3,IF(AND($A1153&gt;=CrashTest!$B$6,$A1153&lt;=CrashTest!$C$6),4,IF(AND($A1153&gt;=CrashTest!$B$7,$A1153&lt;=CrashTest!$C$7),5,0)))))</f>
        <v>5</v>
      </c>
      <c r="J1153" s="0" t="n">
        <f aca="false">IF(I1153=0,"",IF(I1152=I1153,MAX(J1152,B1153),B1153))</f>
        <v>5564.41</v>
      </c>
      <c r="K1153" s="9" t="n">
        <f aca="false">IF(I1153=0,"",B1153/J1153-1)</f>
        <v>-0.0229979458738663</v>
      </c>
      <c r="L1153" s="0" t="n">
        <f aca="false">MATCH($A1153,DailyBTC!$A:$A,0)</f>
        <v>1675</v>
      </c>
      <c r="M1153" s="8" t="n">
        <f aca="false">INDEX(DailyBTC!$F:$F,$L1153)</f>
        <v>6243.07840626391</v>
      </c>
      <c r="N1153" s="8" t="n">
        <f aca="false">INDEX(DailyETH!$F:$F,$L1153)</f>
        <v>250.196678445888</v>
      </c>
      <c r="O1153" s="8" t="n">
        <f aca="false">INDEX(DailyBTC!$B:$B,$L1153)</f>
        <v>66186.9146861484</v>
      </c>
      <c r="P1153" s="8" t="n">
        <f aca="false">INDEX(DailyETH!$B:$B,$L1153)</f>
        <v>3276.18640619521</v>
      </c>
      <c r="Q1153" s="9" t="n">
        <f aca="false">LN(M1153/M1152)</f>
        <v>-0.00206231877765489</v>
      </c>
      <c r="R1153" s="9" t="n">
        <f aca="false">LN(N1153/N1152)</f>
        <v>-0.00467848616322759</v>
      </c>
      <c r="S1153" s="9" t="n">
        <f aca="false">LN(O1153/O1152)</f>
        <v>-0.010225293473324</v>
      </c>
      <c r="T1153" s="9" t="n">
        <f aca="false">LN(P1153/P1152)</f>
        <v>-0.0142335444688837</v>
      </c>
      <c r="U1153" s="9" t="n">
        <f aca="false">M1153/M1152-1</f>
        <v>-0.002060193659426</v>
      </c>
      <c r="V1153" s="9" t="n">
        <f aca="false">O1153/O1152-1</f>
        <v>-0.0101731928924744</v>
      </c>
    </row>
    <row r="1154" customFormat="false" ht="15" hidden="false" customHeight="false" outlineLevel="0" collapsed="false">
      <c r="A1154" s="5" t="n">
        <v>45504</v>
      </c>
      <c r="B1154" s="6" t="n">
        <v>5522.3</v>
      </c>
      <c r="C1154" s="9" t="n">
        <f aca="false">B1154/B1153-1</f>
        <v>0.0157934236375277</v>
      </c>
      <c r="D1154" s="9" t="n">
        <f aca="false">LN(B1154/B1153)</f>
        <v>0.0156700052919181</v>
      </c>
      <c r="E1154" s="9" t="n">
        <f aca="false">B1154/B1149-1</f>
        <v>0.0175359720515262</v>
      </c>
      <c r="F1154" s="9" t="n">
        <f aca="false">B1154/B1133-1</f>
        <v>0.00862268930739041</v>
      </c>
      <c r="G1154" s="0" t="n">
        <f aca="false">MAX(G1153,B1154)</f>
        <v>5667.2</v>
      </c>
      <c r="H1154" s="9" t="n">
        <f aca="false">B1154/G1154-1</f>
        <v>-0.0255681818181818</v>
      </c>
      <c r="I1154" s="0" t="n">
        <f aca="false">IF(AND($A1154&gt;=CrashTest!$B$3,$A1154&lt;=CrashTest!$C$3),1,IF(AND($A1154&gt;=CrashTest!$B$4,$A1154&lt;=CrashTest!$C$4),2,IF(AND($A1154&gt;=CrashTest!$B$5,$A1154&lt;=CrashTest!$C$5),3,IF(AND($A1154&gt;=CrashTest!$B$6,$A1154&lt;=CrashTest!$C$6),4,IF(AND($A1154&gt;=CrashTest!$B$7,$A1154&lt;=CrashTest!$C$7),5,0)))))</f>
        <v>5</v>
      </c>
      <c r="J1154" s="0" t="n">
        <f aca="false">IF(I1154=0,"",IF(I1153=I1154,MAX(J1153,B1154),B1154))</f>
        <v>5564.41</v>
      </c>
      <c r="K1154" s="9" t="n">
        <f aca="false">IF(I1154=0,"",B1154/J1154-1)</f>
        <v>-0.0075677385383176</v>
      </c>
      <c r="L1154" s="0" t="n">
        <f aca="false">MATCH($A1154,DailyBTC!$A:$A,0)</f>
        <v>1676</v>
      </c>
      <c r="M1154" s="8" t="n">
        <f aca="false">INDEX(DailyBTC!$F:$F,$L1154)</f>
        <v>6249.13214433645</v>
      </c>
      <c r="N1154" s="8" t="n">
        <f aca="false">INDEX(DailyETH!$F:$F,$L1154)</f>
        <v>249.566462651107</v>
      </c>
      <c r="O1154" s="8" t="n">
        <f aca="false">INDEX(DailyBTC!$B:$B,$L1154)</f>
        <v>64690.6340385739</v>
      </c>
      <c r="P1154" s="8" t="n">
        <f aca="false">INDEX(DailyETH!$B:$B,$L1154)</f>
        <v>3231.75860724722</v>
      </c>
      <c r="Q1154" s="9" t="n">
        <f aca="false">LN(M1154/M1153)</f>
        <v>0.000969202131504384</v>
      </c>
      <c r="R1154" s="9" t="n">
        <f aca="false">LN(N1154/N1153)</f>
        <v>-0.00252205925972451</v>
      </c>
      <c r="S1154" s="9" t="n">
        <f aca="false">LN(O1154/O1153)</f>
        <v>-0.022866348862187</v>
      </c>
      <c r="T1154" s="9" t="n">
        <f aca="false">LN(P1154/P1153)</f>
        <v>-0.0136536154022281</v>
      </c>
      <c r="U1154" s="9" t="n">
        <f aca="false">M1154/M1153-1</f>
        <v>0.000969671959664131</v>
      </c>
      <c r="V1154" s="9" t="n">
        <f aca="false">O1154/O1153-1</f>
        <v>-0.0226068952551983</v>
      </c>
    </row>
    <row r="1155" customFormat="false" ht="15" hidden="false" customHeight="false" outlineLevel="0" collapsed="false">
      <c r="A1155" s="5" t="n">
        <v>45505</v>
      </c>
      <c r="B1155" s="6" t="n">
        <v>5446.68</v>
      </c>
      <c r="C1155" s="9" t="n">
        <f aca="false">B1155/B1154-1</f>
        <v>-0.0136935697082737</v>
      </c>
      <c r="D1155" s="9" t="n">
        <f aca="false">LN(B1155/B1154)</f>
        <v>-0.0137881914330532</v>
      </c>
      <c r="E1155" s="9" t="n">
        <f aca="false">B1155/B1150-1</f>
        <v>0.00879015857846133</v>
      </c>
      <c r="F1155" s="9" t="n">
        <f aca="false">B1155/B1134-1</f>
        <v>-0.0113141925681747</v>
      </c>
      <c r="G1155" s="0" t="n">
        <f aca="false">MAX(G1154,B1155)</f>
        <v>5667.2</v>
      </c>
      <c r="H1155" s="9" t="n">
        <f aca="false">B1155/G1155-1</f>
        <v>-0.0389116318464143</v>
      </c>
      <c r="I1155" s="0" t="n">
        <f aca="false">IF(AND($A1155&gt;=CrashTest!$B$3,$A1155&lt;=CrashTest!$C$3),1,IF(AND($A1155&gt;=CrashTest!$B$4,$A1155&lt;=CrashTest!$C$4),2,IF(AND($A1155&gt;=CrashTest!$B$5,$A1155&lt;=CrashTest!$C$5),3,IF(AND($A1155&gt;=CrashTest!$B$6,$A1155&lt;=CrashTest!$C$6),4,IF(AND($A1155&gt;=CrashTest!$B$7,$A1155&lt;=CrashTest!$C$7),5,0)))))</f>
        <v>5</v>
      </c>
      <c r="J1155" s="0" t="n">
        <f aca="false">IF(I1155=0,"",IF(I1154=I1155,MAX(J1154,B1155),B1155))</f>
        <v>5564.41</v>
      </c>
      <c r="K1155" s="9" t="n">
        <f aca="false">IF(I1155=0,"",B1155/J1155-1)</f>
        <v>-0.0211576788913829</v>
      </c>
      <c r="L1155" s="0" t="n">
        <f aca="false">MATCH($A1155,DailyBTC!$A:$A,0)</f>
        <v>1677</v>
      </c>
      <c r="M1155" s="8" t="n">
        <f aca="false">INDEX(DailyBTC!$F:$F,$L1155)</f>
        <v>6212.10095112098</v>
      </c>
      <c r="N1155" s="8" t="n">
        <f aca="false">INDEX(DailyETH!$F:$F,$L1155)</f>
        <v>249.488923124521</v>
      </c>
      <c r="O1155" s="8" t="n">
        <f aca="false">INDEX(DailyBTC!$B:$B,$L1155)</f>
        <v>65178.0554891876</v>
      </c>
      <c r="P1155" s="8" t="n">
        <f aca="false">INDEX(DailyETH!$B:$B,$L1155)</f>
        <v>3203.2800251315</v>
      </c>
      <c r="Q1155" s="9" t="n">
        <f aca="false">LN(M1155/M1154)</f>
        <v>-0.00594344106088737</v>
      </c>
      <c r="R1155" s="9" t="n">
        <f aca="false">LN(N1155/N1154)</f>
        <v>-0.000310745177470891</v>
      </c>
      <c r="S1155" s="9" t="n">
        <f aca="false">LN(O1155/O1154)</f>
        <v>0.00750640883616267</v>
      </c>
      <c r="T1155" s="9" t="n">
        <f aca="false">LN(P1155/P1154)</f>
        <v>-0.0088511568203879</v>
      </c>
      <c r="U1155" s="9" t="n">
        <f aca="false">M1155/M1154-1</f>
        <v>-0.00592581375464019</v>
      </c>
      <c r="V1155" s="9" t="n">
        <f aca="false">O1155/O1154-1</f>
        <v>0.00753465254835906</v>
      </c>
    </row>
    <row r="1156" customFormat="false" ht="15" hidden="false" customHeight="false" outlineLevel="0" collapsed="false">
      <c r="A1156" s="5" t="n">
        <v>45506</v>
      </c>
      <c r="B1156" s="6" t="n">
        <v>5346.56</v>
      </c>
      <c r="C1156" s="9" t="n">
        <f aca="false">B1156/B1155-1</f>
        <v>-0.0183818399465362</v>
      </c>
      <c r="D1156" s="9" t="n">
        <f aca="false">LN(B1156/B1155)</f>
        <v>-0.0185528852946029</v>
      </c>
      <c r="E1156" s="9" t="n">
        <f aca="false">B1156/B1151-1</f>
        <v>-0.0206151197083768</v>
      </c>
      <c r="F1156" s="9" t="n">
        <f aca="false">B1156/B1135-1</f>
        <v>-0.0343975640326385</v>
      </c>
      <c r="G1156" s="0" t="n">
        <f aca="false">MAX(G1155,B1156)</f>
        <v>5667.2</v>
      </c>
      <c r="H1156" s="9" t="n">
        <f aca="false">B1156/G1156-1</f>
        <v>-0.0565782044042913</v>
      </c>
      <c r="I1156" s="0" t="n">
        <f aca="false">IF(AND($A1156&gt;=CrashTest!$B$3,$A1156&lt;=CrashTest!$C$3),1,IF(AND($A1156&gt;=CrashTest!$B$4,$A1156&lt;=CrashTest!$C$4),2,IF(AND($A1156&gt;=CrashTest!$B$5,$A1156&lt;=CrashTest!$C$5),3,IF(AND($A1156&gt;=CrashTest!$B$6,$A1156&lt;=CrashTest!$C$6),4,IF(AND($A1156&gt;=CrashTest!$B$7,$A1156&lt;=CrashTest!$C$7),5,0)))))</f>
        <v>5</v>
      </c>
      <c r="J1156" s="0" t="n">
        <f aca="false">IF(I1156=0,"",IF(I1155=I1156,MAX(J1155,B1156),B1156))</f>
        <v>5564.41</v>
      </c>
      <c r="K1156" s="9" t="n">
        <f aca="false">IF(I1156=0,"",B1156/J1156-1)</f>
        <v>-0.0391506017708975</v>
      </c>
      <c r="L1156" s="0" t="n">
        <f aca="false">MATCH($A1156,DailyBTC!$A:$A,0)</f>
        <v>1678</v>
      </c>
      <c r="M1156" s="8" t="n">
        <f aca="false">INDEX(DailyBTC!$F:$F,$L1156)</f>
        <v>6209.9049467814</v>
      </c>
      <c r="N1156" s="8" t="n">
        <f aca="false">INDEX(DailyETH!$F:$F,$L1156)</f>
        <v>241.038654580577</v>
      </c>
      <c r="O1156" s="8" t="n">
        <f aca="false">INDEX(DailyBTC!$B:$B,$L1156)</f>
        <v>61506.7698877849</v>
      </c>
      <c r="P1156" s="8" t="n">
        <f aca="false">INDEX(DailyETH!$B:$B,$L1156)</f>
        <v>2985.00033752192</v>
      </c>
      <c r="Q1156" s="9" t="n">
        <f aca="false">LN(M1156/M1155)</f>
        <v>-0.000353566787924799</v>
      </c>
      <c r="R1156" s="9" t="n">
        <f aca="false">LN(N1156/N1155)</f>
        <v>-0.0344572048318359</v>
      </c>
      <c r="S1156" s="9" t="n">
        <f aca="false">LN(O1156/O1155)</f>
        <v>-0.0579755917973823</v>
      </c>
      <c r="T1156" s="9" t="n">
        <f aca="false">LN(P1156/P1155)</f>
        <v>-0.0705754327801918</v>
      </c>
      <c r="U1156" s="9" t="n">
        <f aca="false">M1156/M1155-1</f>
        <v>-0.000353504290553919</v>
      </c>
      <c r="V1156" s="9" t="n">
        <f aca="false">O1156/O1155-1</f>
        <v>-0.0563270194829874</v>
      </c>
    </row>
    <row r="1157" customFormat="false" ht="15" hidden="false" customHeight="false" outlineLevel="0" collapsed="false">
      <c r="A1157" s="5" t="n">
        <v>45509</v>
      </c>
      <c r="B1157" s="6" t="n">
        <v>5186.33</v>
      </c>
      <c r="C1157" s="9" t="n">
        <f aca="false">B1157/B1156-1</f>
        <v>-0.0299688023701222</v>
      </c>
      <c r="D1157" s="9" t="n">
        <f aca="false">LN(B1157/B1156)</f>
        <v>-0.0304270454968822</v>
      </c>
      <c r="E1157" s="9" t="n">
        <f aca="false">B1157/B1152-1</f>
        <v>-0.0507381660974386</v>
      </c>
      <c r="F1157" s="9" t="n">
        <f aca="false">B1157/B1136-1</f>
        <v>-0.068411532568495</v>
      </c>
      <c r="G1157" s="0" t="n">
        <f aca="false">MAX(G1156,B1157)</f>
        <v>5667.2</v>
      </c>
      <c r="H1157" s="9" t="n">
        <f aca="false">B1157/G1157-1</f>
        <v>-0.0848514257481648</v>
      </c>
      <c r="I1157" s="0" t="n">
        <f aca="false">IF(AND($A1157&gt;=CrashTest!$B$3,$A1157&lt;=CrashTest!$C$3),1,IF(AND($A1157&gt;=CrashTest!$B$4,$A1157&lt;=CrashTest!$C$4),2,IF(AND($A1157&gt;=CrashTest!$B$5,$A1157&lt;=CrashTest!$C$5),3,IF(AND($A1157&gt;=CrashTest!$B$6,$A1157&lt;=CrashTest!$C$6),4,IF(AND($A1157&gt;=CrashTest!$B$7,$A1157&lt;=CrashTest!$C$7),5,0)))))</f>
        <v>5</v>
      </c>
      <c r="J1157" s="0" t="n">
        <f aca="false">IF(I1157=0,"",IF(I1156=I1157,MAX(J1156,B1157),B1157))</f>
        <v>5564.41</v>
      </c>
      <c r="K1157" s="9" t="n">
        <f aca="false">IF(I1157=0,"",B1157/J1157-1)</f>
        <v>-0.0679461074938762</v>
      </c>
      <c r="L1157" s="0" t="n">
        <f aca="false">MATCH($A1157,DailyBTC!$A:$A,0)</f>
        <v>1681</v>
      </c>
      <c r="M1157" s="8" t="n">
        <f aca="false">INDEX(DailyBTC!$F:$F,$L1157)</f>
        <v>5853.03623017555</v>
      </c>
      <c r="N1157" s="8" t="n">
        <f aca="false">INDEX(DailyETH!$F:$F,$L1157)</f>
        <v>228.929195604355</v>
      </c>
      <c r="O1157" s="8" t="n">
        <f aca="false">INDEX(DailyBTC!$B:$B,$L1157)</f>
        <v>54343.6276773816</v>
      </c>
      <c r="P1157" s="8" t="n">
        <f aca="false">INDEX(DailyETH!$B:$B,$L1157)</f>
        <v>2434.27117241379</v>
      </c>
      <c r="Q1157" s="9" t="n">
        <f aca="false">LN(M1157/M1156)</f>
        <v>-0.059185049043858</v>
      </c>
      <c r="R1157" s="9" t="n">
        <f aca="false">LN(N1157/N1156)</f>
        <v>-0.0515445468350118</v>
      </c>
      <c r="S1157" s="9" t="n">
        <f aca="false">LN(O1157/O1156)</f>
        <v>-0.123819887583322</v>
      </c>
      <c r="T1157" s="9" t="n">
        <f aca="false">LN(P1157/P1156)</f>
        <v>-0.203952461362894</v>
      </c>
      <c r="U1157" s="9" t="n">
        <f aca="false">M1157/M1156-1</f>
        <v>-0.0574676616895428</v>
      </c>
      <c r="V1157" s="9" t="n">
        <f aca="false">O1157/O1156-1</f>
        <v>-0.116461037109768</v>
      </c>
    </row>
    <row r="1158" customFormat="false" ht="15" hidden="false" customHeight="false" outlineLevel="0" collapsed="false">
      <c r="A1158" s="5" t="n">
        <v>45510</v>
      </c>
      <c r="B1158" s="6" t="n">
        <v>5240.03</v>
      </c>
      <c r="C1158" s="9" t="n">
        <f aca="false">B1158/B1157-1</f>
        <v>0.0103541425246754</v>
      </c>
      <c r="D1158" s="9" t="n">
        <f aca="false">LN(B1158/B1157)</f>
        <v>0.0103009055577195</v>
      </c>
      <c r="E1158" s="9" t="n">
        <f aca="false">B1158/B1153-1</f>
        <v>-0.0361284222763426</v>
      </c>
      <c r="F1158" s="9" t="n">
        <f aca="false">B1158/B1137-1</f>
        <v>-0.0597216863902672</v>
      </c>
      <c r="G1158" s="0" t="n">
        <f aca="false">MAX(G1157,B1158)</f>
        <v>5667.2</v>
      </c>
      <c r="H1158" s="9" t="n">
        <f aca="false">B1158/G1158-1</f>
        <v>-0.0753758469791078</v>
      </c>
      <c r="I1158" s="0" t="n">
        <f aca="false">IF(AND($A1158&gt;=CrashTest!$B$3,$A1158&lt;=CrashTest!$C$3),1,IF(AND($A1158&gt;=CrashTest!$B$4,$A1158&lt;=CrashTest!$C$4),2,IF(AND($A1158&gt;=CrashTest!$B$5,$A1158&lt;=CrashTest!$C$5),3,IF(AND($A1158&gt;=CrashTest!$B$6,$A1158&lt;=CrashTest!$C$6),4,IF(AND($A1158&gt;=CrashTest!$B$7,$A1158&lt;=CrashTest!$C$7),5,0)))))</f>
        <v>5</v>
      </c>
      <c r="J1158" s="0" t="n">
        <f aca="false">IF(I1158=0,"",IF(I1157=I1158,MAX(J1157,B1158),B1158))</f>
        <v>5564.41</v>
      </c>
      <c r="K1158" s="9" t="n">
        <f aca="false">IF(I1158=0,"",B1158/J1158-1)</f>
        <v>-0.0582954886501893</v>
      </c>
      <c r="L1158" s="0" t="n">
        <f aca="false">MATCH($A1158,DailyBTC!$A:$A,0)</f>
        <v>1682</v>
      </c>
      <c r="M1158" s="8" t="n">
        <f aca="false">INDEX(DailyBTC!$F:$F,$L1158)</f>
        <v>5908.12483835787</v>
      </c>
      <c r="N1158" s="8" t="n">
        <f aca="false">INDEX(DailyETH!$F:$F,$L1158)</f>
        <v>223.53740881258</v>
      </c>
      <c r="O1158" s="8" t="n">
        <f aca="false">INDEX(DailyBTC!$B:$B,$L1158)</f>
        <v>56047.4712866744</v>
      </c>
      <c r="P1158" s="8" t="n">
        <f aca="false">INDEX(DailyETH!$B:$B,$L1158)</f>
        <v>2458.63231122151</v>
      </c>
      <c r="Q1158" s="9" t="n">
        <f aca="false">LN(M1158/M1157)</f>
        <v>0.00936795453025814</v>
      </c>
      <c r="R1158" s="9" t="n">
        <f aca="false">LN(N1158/N1157)</f>
        <v>-0.0238339889595657</v>
      </c>
      <c r="S1158" s="9" t="n">
        <f aca="false">LN(O1158/O1157)</f>
        <v>0.0308716725398459</v>
      </c>
      <c r="T1158" s="9" t="n">
        <f aca="false">LN(P1158/P1157)</f>
        <v>0.00995782573255802</v>
      </c>
      <c r="U1158" s="9" t="n">
        <f aca="false">M1158/M1157-1</f>
        <v>0.00941197115751824</v>
      </c>
      <c r="V1158" s="9" t="n">
        <f aca="false">O1158/O1157-1</f>
        <v>0.031353144464479</v>
      </c>
    </row>
    <row r="1159" customFormat="false" ht="15" hidden="false" customHeight="false" outlineLevel="0" collapsed="false">
      <c r="A1159" s="5" t="n">
        <v>45511</v>
      </c>
      <c r="B1159" s="6" t="n">
        <v>5199.5</v>
      </c>
      <c r="C1159" s="9" t="n">
        <f aca="false">B1159/B1158-1</f>
        <v>-0.00773468854185944</v>
      </c>
      <c r="D1159" s="9" t="n">
        <f aca="false">LN(B1159/B1158)</f>
        <v>-0.00776475638925118</v>
      </c>
      <c r="E1159" s="9" t="n">
        <f aca="false">B1159/B1154-1</f>
        <v>-0.0584539050757836</v>
      </c>
      <c r="F1159" s="9" t="n">
        <f aca="false">B1159/B1138-1</f>
        <v>-0.0676853781078648</v>
      </c>
      <c r="G1159" s="0" t="n">
        <f aca="false">MAX(G1158,B1159)</f>
        <v>5667.2</v>
      </c>
      <c r="H1159" s="9" t="n">
        <f aca="false">B1159/G1159-1</f>
        <v>-0.0825275268210051</v>
      </c>
      <c r="I1159" s="0" t="n">
        <f aca="false">IF(AND($A1159&gt;=CrashTest!$B$3,$A1159&lt;=CrashTest!$C$3),1,IF(AND($A1159&gt;=CrashTest!$B$4,$A1159&lt;=CrashTest!$C$4),2,IF(AND($A1159&gt;=CrashTest!$B$5,$A1159&lt;=CrashTest!$C$5),3,IF(AND($A1159&gt;=CrashTest!$B$6,$A1159&lt;=CrashTest!$C$6),4,IF(AND($A1159&gt;=CrashTest!$B$7,$A1159&lt;=CrashTest!$C$7),5,0)))))</f>
        <v>5</v>
      </c>
      <c r="J1159" s="0" t="n">
        <f aca="false">IF(I1159=0,"",IF(I1158=I1159,MAX(J1158,B1159),B1159))</f>
        <v>5564.41</v>
      </c>
      <c r="K1159" s="9" t="n">
        <f aca="false">IF(I1159=0,"",B1159/J1159-1)</f>
        <v>-0.0655792797439441</v>
      </c>
      <c r="L1159" s="0" t="n">
        <f aca="false">MATCH($A1159,DailyBTC!$A:$A,0)</f>
        <v>1683</v>
      </c>
      <c r="M1159" s="8" t="n">
        <f aca="false">INDEX(DailyBTC!$F:$F,$L1159)</f>
        <v>5890.50166972209</v>
      </c>
      <c r="N1159" s="8" t="n">
        <f aca="false">INDEX(DailyETH!$F:$F,$L1159)</f>
        <v>223.387976392253</v>
      </c>
      <c r="O1159" s="8" t="n">
        <f aca="false">INDEX(DailyBTC!$B:$B,$L1159)</f>
        <v>55129.7410376973</v>
      </c>
      <c r="P1159" s="8" t="n">
        <f aca="false">INDEX(DailyETH!$B:$B,$L1159)</f>
        <v>2346.30540765634</v>
      </c>
      <c r="Q1159" s="9" t="n">
        <f aca="false">LN(M1159/M1158)</f>
        <v>-0.00298732767405706</v>
      </c>
      <c r="R1159" s="9" t="n">
        <f aca="false">LN(N1159/N1158)</f>
        <v>-0.000668713082061863</v>
      </c>
      <c r="S1159" s="9" t="n">
        <f aca="false">LN(O1159/O1158)</f>
        <v>-0.0165096978991007</v>
      </c>
      <c r="T1159" s="9" t="n">
        <f aca="false">LN(P1159/P1158)</f>
        <v>-0.0467633002368839</v>
      </c>
      <c r="U1159" s="9" t="n">
        <f aca="false">M1159/M1158-1</f>
        <v>-0.00298287005063969</v>
      </c>
      <c r="V1159" s="9" t="n">
        <f aca="false">O1159/O1158-1</f>
        <v>-0.0163741597597339</v>
      </c>
    </row>
    <row r="1160" customFormat="false" ht="15" hidden="false" customHeight="false" outlineLevel="0" collapsed="false">
      <c r="A1160" s="5" t="n">
        <v>45512</v>
      </c>
      <c r="B1160" s="6" t="n">
        <v>5319.31</v>
      </c>
      <c r="C1160" s="9" t="n">
        <f aca="false">B1160/B1159-1</f>
        <v>0.0230426002500241</v>
      </c>
      <c r="D1160" s="9" t="n">
        <f aca="false">LN(B1160/B1159)</f>
        <v>0.0227811285756076</v>
      </c>
      <c r="E1160" s="9" t="n">
        <f aca="false">B1160/B1155-1</f>
        <v>-0.0233848876746936</v>
      </c>
      <c r="F1160" s="9" t="n">
        <f aca="false">B1160/B1139-1</f>
        <v>-0.0558404376356739</v>
      </c>
      <c r="G1160" s="0" t="n">
        <f aca="false">MAX(G1159,B1160)</f>
        <v>5667.2</v>
      </c>
      <c r="H1160" s="9" t="n">
        <f aca="false">B1160/G1160-1</f>
        <v>-0.0613865753811405</v>
      </c>
      <c r="I1160" s="0" t="n">
        <f aca="false">IF(AND($A1160&gt;=CrashTest!$B$3,$A1160&lt;=CrashTest!$C$3),1,IF(AND($A1160&gt;=CrashTest!$B$4,$A1160&lt;=CrashTest!$C$4),2,IF(AND($A1160&gt;=CrashTest!$B$5,$A1160&lt;=CrashTest!$C$5),3,IF(AND($A1160&gt;=CrashTest!$B$6,$A1160&lt;=CrashTest!$C$6),4,IF(AND($A1160&gt;=CrashTest!$B$7,$A1160&lt;=CrashTest!$C$7),5,0)))))</f>
        <v>5</v>
      </c>
      <c r="J1160" s="0" t="n">
        <f aca="false">IF(I1160=0,"",IF(I1159=I1160,MAX(J1159,B1160),B1160))</f>
        <v>5564.41</v>
      </c>
      <c r="K1160" s="9" t="n">
        <f aca="false">IF(I1160=0,"",B1160/J1160-1)</f>
        <v>-0.0440477966217442</v>
      </c>
      <c r="L1160" s="0" t="n">
        <f aca="false">MATCH($A1160,DailyBTC!$A:$A,0)</f>
        <v>1684</v>
      </c>
      <c r="M1160" s="8" t="n">
        <f aca="false">INDEX(DailyBTC!$F:$F,$L1160)</f>
        <v>6043.662926339</v>
      </c>
      <c r="N1160" s="8" t="n">
        <f aca="false">INDEX(DailyETH!$F:$F,$L1160)</f>
        <v>227.615516311039</v>
      </c>
      <c r="O1160" s="8" t="n">
        <f aca="false">INDEX(DailyBTC!$B:$B,$L1160)</f>
        <v>61908.7896724138</v>
      </c>
      <c r="P1160" s="8" t="n">
        <f aca="false">INDEX(DailyETH!$B:$B,$L1160)</f>
        <v>2686.68575102279</v>
      </c>
      <c r="Q1160" s="9" t="n">
        <f aca="false">LN(M1160/M1159)</f>
        <v>0.0256691057273648</v>
      </c>
      <c r="R1160" s="9" t="n">
        <f aca="false">LN(N1160/N1159)</f>
        <v>0.018747809324003</v>
      </c>
      <c r="S1160" s="9" t="n">
        <f aca="false">LN(O1160/O1159)</f>
        <v>0.115972832260859</v>
      </c>
      <c r="T1160" s="9" t="n">
        <f aca="false">LN(P1160/P1159)</f>
        <v>0.135466447133548</v>
      </c>
      <c r="U1160" s="9" t="n">
        <f aca="false">M1160/M1159-1</f>
        <v>0.0260013943131829</v>
      </c>
      <c r="V1160" s="9" t="n">
        <f aca="false">O1160/O1159-1</f>
        <v>0.122965363288774</v>
      </c>
    </row>
    <row r="1161" customFormat="false" ht="15" hidden="false" customHeight="false" outlineLevel="0" collapsed="false">
      <c r="A1161" s="5" t="n">
        <v>45513</v>
      </c>
      <c r="B1161" s="6" t="n">
        <v>5344.16</v>
      </c>
      <c r="C1161" s="9" t="n">
        <f aca="false">B1161/B1160-1</f>
        <v>0.00467165854217932</v>
      </c>
      <c r="D1161" s="9" t="n">
        <f aca="false">LN(B1161/B1160)</f>
        <v>0.00466078021215072</v>
      </c>
      <c r="E1161" s="9" t="n">
        <f aca="false">B1161/B1156-1</f>
        <v>-0.000448886760833211</v>
      </c>
      <c r="F1161" s="9" t="n">
        <f aca="false">B1161/B1140-1</f>
        <v>-0.0430438317211445</v>
      </c>
      <c r="G1161" s="0" t="n">
        <f aca="false">MAX(G1160,B1161)</f>
        <v>5667.2</v>
      </c>
      <c r="H1161" s="9" t="n">
        <f aca="false">B1161/G1161-1</f>
        <v>-0.0570016939582156</v>
      </c>
      <c r="I1161" s="0" t="n">
        <f aca="false">IF(AND($A1161&gt;=CrashTest!$B$3,$A1161&lt;=CrashTest!$C$3),1,IF(AND($A1161&gt;=CrashTest!$B$4,$A1161&lt;=CrashTest!$C$4),2,IF(AND($A1161&gt;=CrashTest!$B$5,$A1161&lt;=CrashTest!$C$5),3,IF(AND($A1161&gt;=CrashTest!$B$6,$A1161&lt;=CrashTest!$C$6),4,IF(AND($A1161&gt;=CrashTest!$B$7,$A1161&lt;=CrashTest!$C$7),5,0)))))</f>
        <v>5</v>
      </c>
      <c r="J1161" s="0" t="n">
        <f aca="false">IF(I1161=0,"",IF(I1160=I1161,MAX(J1160,B1161),B1161))</f>
        <v>5564.41</v>
      </c>
      <c r="K1161" s="9" t="n">
        <f aca="false">IF(I1161=0,"",B1161/J1161-1)</f>
        <v>-0.0395819143449171</v>
      </c>
      <c r="L1161" s="0" t="n">
        <f aca="false">MATCH($A1161,DailyBTC!$A:$A,0)</f>
        <v>1685</v>
      </c>
      <c r="M1161" s="8" t="n">
        <f aca="false">INDEX(DailyBTC!$F:$F,$L1161)</f>
        <v>5976.55751526665</v>
      </c>
      <c r="N1161" s="8" t="n">
        <f aca="false">INDEX(DailyETH!$F:$F,$L1161)</f>
        <v>225.330695582755</v>
      </c>
      <c r="O1161" s="8" t="n">
        <f aca="false">INDEX(DailyBTC!$B:$B,$L1161)</f>
        <v>60720.9407594974</v>
      </c>
      <c r="P1161" s="8" t="n">
        <f aca="false">INDEX(DailyETH!$B:$B,$L1161)</f>
        <v>2592.96081472823</v>
      </c>
      <c r="Q1161" s="9" t="n">
        <f aca="false">LN(M1161/M1160)</f>
        <v>-0.0111655370318408</v>
      </c>
      <c r="R1161" s="9" t="n">
        <f aca="false">LN(N1161/N1160)</f>
        <v>-0.0100887922144061</v>
      </c>
      <c r="S1161" s="9" t="n">
        <f aca="false">LN(O1161/O1160)</f>
        <v>-0.0193735411771705</v>
      </c>
      <c r="T1161" s="9" t="n">
        <f aca="false">LN(P1161/P1160)</f>
        <v>-0.0355079766855935</v>
      </c>
      <c r="U1161" s="9" t="n">
        <f aca="false">M1161/M1160-1</f>
        <v>-0.0111034337768726</v>
      </c>
      <c r="V1161" s="9" t="n">
        <f aca="false">O1161/O1160-1</f>
        <v>-0.0191870802062488</v>
      </c>
    </row>
    <row r="1162" customFormat="false" ht="15" hidden="false" customHeight="false" outlineLevel="0" collapsed="false">
      <c r="A1162" s="5" t="n">
        <v>45516</v>
      </c>
      <c r="B1162" s="6" t="n">
        <v>5344.39</v>
      </c>
      <c r="C1162" s="9" t="n">
        <f aca="false">B1162/B1161-1</f>
        <v>4.30376336038041E-005</v>
      </c>
      <c r="D1162" s="9" t="n">
        <f aca="false">LN(B1162/B1161)</f>
        <v>4.30367075114221E-005</v>
      </c>
      <c r="E1162" s="9" t="n">
        <f aca="false">B1162/B1157-1</f>
        <v>0.030476271274678</v>
      </c>
      <c r="F1162" s="9" t="n">
        <f aca="false">B1162/B1141-1</f>
        <v>-0.0482534481376941</v>
      </c>
      <c r="G1162" s="0" t="n">
        <f aca="false">MAX(G1161,B1162)</f>
        <v>5667.2</v>
      </c>
      <c r="H1162" s="9" t="n">
        <f aca="false">B1162/G1162-1</f>
        <v>-0.0569611095426312</v>
      </c>
      <c r="I1162" s="0" t="n">
        <f aca="false">IF(AND($A1162&gt;=CrashTest!$B$3,$A1162&lt;=CrashTest!$C$3),1,IF(AND($A1162&gt;=CrashTest!$B$4,$A1162&lt;=CrashTest!$C$4),2,IF(AND($A1162&gt;=CrashTest!$B$5,$A1162&lt;=CrashTest!$C$5),3,IF(AND($A1162&gt;=CrashTest!$B$6,$A1162&lt;=CrashTest!$C$6),4,IF(AND($A1162&gt;=CrashTest!$B$7,$A1162&lt;=CrashTest!$C$7),5,0)))))</f>
        <v>5</v>
      </c>
      <c r="J1162" s="0" t="n">
        <f aca="false">IF(I1162=0,"",IF(I1161=I1162,MAX(J1161,B1162),B1162))</f>
        <v>5564.41</v>
      </c>
      <c r="K1162" s="9" t="n">
        <f aca="false">IF(I1162=0,"",B1162/J1162-1)</f>
        <v>-0.0395405802232401</v>
      </c>
      <c r="L1162" s="0" t="n">
        <f aca="false">MATCH($A1162,DailyBTC!$A:$A,0)</f>
        <v>1688</v>
      </c>
      <c r="M1162" s="8" t="n">
        <f aca="false">INDEX(DailyBTC!$F:$F,$L1162)</f>
        <v>5996.21220477083</v>
      </c>
      <c r="N1162" s="8" t="n">
        <f aca="false">INDEX(DailyETH!$F:$F,$L1162)</f>
        <v>230.251580959059</v>
      </c>
      <c r="O1162" s="8" t="n">
        <f aca="false">INDEX(DailyBTC!$B:$B,$L1162)</f>
        <v>59394.1629538282</v>
      </c>
      <c r="P1162" s="8" t="n">
        <f aca="false">INDEX(DailyETH!$B:$B,$L1162)</f>
        <v>2728.85513383986</v>
      </c>
      <c r="Q1162" s="9" t="n">
        <f aca="false">LN(M1162/M1161)</f>
        <v>0.00328323481026044</v>
      </c>
      <c r="R1162" s="9" t="n">
        <f aca="false">LN(N1162/N1161)</f>
        <v>0.0216034600709</v>
      </c>
      <c r="S1162" s="9" t="n">
        <f aca="false">LN(O1162/O1161)</f>
        <v>-0.0220926716019256</v>
      </c>
      <c r="T1162" s="9" t="n">
        <f aca="false">LN(P1162/P1161)</f>
        <v>0.0510817618470317</v>
      </c>
      <c r="U1162" s="9" t="n">
        <f aca="false">M1162/M1161-1</f>
        <v>0.00328863052919148</v>
      </c>
      <c r="V1162" s="9" t="n">
        <f aca="false">O1162/O1161-1</f>
        <v>-0.0218504158379937</v>
      </c>
    </row>
    <row r="1163" customFormat="false" ht="15" hidden="false" customHeight="false" outlineLevel="0" collapsed="false">
      <c r="A1163" s="5" t="n">
        <v>45517</v>
      </c>
      <c r="B1163" s="6" t="n">
        <v>5434.43</v>
      </c>
      <c r="C1163" s="9" t="n">
        <f aca="false">B1163/B1162-1</f>
        <v>0.0168475728754824</v>
      </c>
      <c r="D1163" s="9" t="n">
        <f aca="false">LN(B1163/B1162)</f>
        <v>0.0167072266549331</v>
      </c>
      <c r="E1163" s="9" t="n">
        <f aca="false">B1163/B1158-1</f>
        <v>0.0370990242422278</v>
      </c>
      <c r="F1163" s="9" t="n">
        <f aca="false">B1163/B1142-1</f>
        <v>-0.0349462461065275</v>
      </c>
      <c r="G1163" s="0" t="n">
        <f aca="false">MAX(G1162,B1163)</f>
        <v>5667.2</v>
      </c>
      <c r="H1163" s="9" t="n">
        <f aca="false">B1163/G1163-1</f>
        <v>-0.0410731931112365</v>
      </c>
      <c r="I1163" s="0" t="n">
        <f aca="false">IF(AND($A1163&gt;=CrashTest!$B$3,$A1163&lt;=CrashTest!$C$3),1,IF(AND($A1163&gt;=CrashTest!$B$4,$A1163&lt;=CrashTest!$C$4),2,IF(AND($A1163&gt;=CrashTest!$B$5,$A1163&lt;=CrashTest!$C$5),3,IF(AND($A1163&gt;=CrashTest!$B$6,$A1163&lt;=CrashTest!$C$6),4,IF(AND($A1163&gt;=CrashTest!$B$7,$A1163&lt;=CrashTest!$C$7),5,0)))))</f>
        <v>5</v>
      </c>
      <c r="J1163" s="0" t="n">
        <f aca="false">IF(I1163=0,"",IF(I1162=I1163,MAX(J1162,B1163),B1163))</f>
        <v>5564.41</v>
      </c>
      <c r="K1163" s="9" t="n">
        <f aca="false">IF(I1163=0,"",B1163/J1163-1)</f>
        <v>-0.0233591701546075</v>
      </c>
      <c r="L1163" s="0" t="n">
        <f aca="false">MATCH($A1163,DailyBTC!$A:$A,0)</f>
        <v>1689</v>
      </c>
      <c r="M1163" s="8" t="n">
        <f aca="false">INDEX(DailyBTC!$F:$F,$L1163)</f>
        <v>6005.92117654874</v>
      </c>
      <c r="N1163" s="8" t="n">
        <f aca="false">INDEX(DailyETH!$F:$F,$L1163)</f>
        <v>229.151202948133</v>
      </c>
      <c r="O1163" s="8" t="n">
        <f aca="false">INDEX(DailyBTC!$B:$B,$L1163)</f>
        <v>60536.2457846289</v>
      </c>
      <c r="P1163" s="8" t="n">
        <f aca="false">INDEX(DailyETH!$B:$B,$L1163)</f>
        <v>2702.50437317358</v>
      </c>
      <c r="Q1163" s="9" t="n">
        <f aca="false">LN(M1163/M1162)</f>
        <v>0.00161787468731374</v>
      </c>
      <c r="R1163" s="9" t="n">
        <f aca="false">LN(N1163/N1162)</f>
        <v>-0.00479048083218579</v>
      </c>
      <c r="S1163" s="9" t="n">
        <f aca="false">LN(O1163/O1162)</f>
        <v>0.0190463347543419</v>
      </c>
      <c r="T1163" s="9" t="n">
        <f aca="false">LN(P1163/P1162)</f>
        <v>-0.00970326761948903</v>
      </c>
      <c r="U1163" s="9" t="n">
        <f aca="false">M1163/M1162-1</f>
        <v>0.00161918415265405</v>
      </c>
      <c r="V1163" s="9" t="n">
        <f aca="false">O1163/O1162-1</f>
        <v>0.0192288732427888</v>
      </c>
    </row>
    <row r="1164" customFormat="false" ht="15" hidden="false" customHeight="false" outlineLevel="0" collapsed="false">
      <c r="A1164" s="5" t="n">
        <v>45518</v>
      </c>
      <c r="B1164" s="6" t="n">
        <v>5455.21</v>
      </c>
      <c r="C1164" s="9" t="n">
        <f aca="false">B1164/B1163-1</f>
        <v>0.00382376808607332</v>
      </c>
      <c r="D1164" s="9" t="n">
        <f aca="false">LN(B1164/B1163)</f>
        <v>0.00381647606763237</v>
      </c>
      <c r="E1164" s="9" t="n">
        <f aca="false">B1164/B1159-1</f>
        <v>0.0491797288200788</v>
      </c>
      <c r="F1164" s="9" t="n">
        <f aca="false">B1164/B1143-1</f>
        <v>-0.0374064793901751</v>
      </c>
      <c r="G1164" s="0" t="n">
        <f aca="false">MAX(G1163,B1164)</f>
        <v>5667.2</v>
      </c>
      <c r="H1164" s="9" t="n">
        <f aca="false">B1164/G1164-1</f>
        <v>-0.0374064793901751</v>
      </c>
      <c r="I1164" s="0" t="n">
        <f aca="false">IF(AND($A1164&gt;=CrashTest!$B$3,$A1164&lt;=CrashTest!$C$3),1,IF(AND($A1164&gt;=CrashTest!$B$4,$A1164&lt;=CrashTest!$C$4),2,IF(AND($A1164&gt;=CrashTest!$B$5,$A1164&lt;=CrashTest!$C$5),3,IF(AND($A1164&gt;=CrashTest!$B$6,$A1164&lt;=CrashTest!$C$6),4,IF(AND($A1164&gt;=CrashTest!$B$7,$A1164&lt;=CrashTest!$C$7),5,0)))))</f>
        <v>5</v>
      </c>
      <c r="J1164" s="0" t="n">
        <f aca="false">IF(I1164=0,"",IF(I1163=I1164,MAX(J1163,B1164),B1164))</f>
        <v>5564.41</v>
      </c>
      <c r="K1164" s="9" t="n">
        <f aca="false">IF(I1164=0,"",B1164/J1164-1)</f>
        <v>-0.0196247221178885</v>
      </c>
      <c r="L1164" s="0" t="n">
        <f aca="false">MATCH($A1164,DailyBTC!$A:$A,0)</f>
        <v>1690</v>
      </c>
      <c r="M1164" s="8" t="n">
        <f aca="false">INDEX(DailyBTC!$F:$F,$L1164)</f>
        <v>6015.96436854477</v>
      </c>
      <c r="N1164" s="8" t="n">
        <f aca="false">INDEX(DailyETH!$F:$F,$L1164)</f>
        <v>229.851323998406</v>
      </c>
      <c r="O1164" s="8" t="n">
        <f aca="false">INDEX(DailyBTC!$B:$B,$L1164)</f>
        <v>58840.6466797195</v>
      </c>
      <c r="P1164" s="8" t="n">
        <f aca="false">INDEX(DailyETH!$B:$B,$L1164)</f>
        <v>2666.7787238457</v>
      </c>
      <c r="Q1164" s="9" t="n">
        <f aca="false">LN(M1164/M1163)</f>
        <v>0.00167081849095358</v>
      </c>
      <c r="R1164" s="9" t="n">
        <f aca="false">LN(N1164/N1163)</f>
        <v>0.00305062195579601</v>
      </c>
      <c r="S1164" s="9" t="n">
        <f aca="false">LN(O1164/O1163)</f>
        <v>-0.0284094033731371</v>
      </c>
      <c r="T1164" s="9" t="n">
        <f aca="false">LN(P1164/P1163)</f>
        <v>-0.0133076151545187</v>
      </c>
      <c r="U1164" s="9" t="n">
        <f aca="false">M1164/M1163-1</f>
        <v>0.001672215085879</v>
      </c>
      <c r="V1164" s="9" t="n">
        <f aca="false">O1164/O1163-1</f>
        <v>-0.0280096507956881</v>
      </c>
    </row>
    <row r="1165" customFormat="false" ht="15" hidden="false" customHeight="false" outlineLevel="0" collapsed="false">
      <c r="A1165" s="5" t="n">
        <v>45519</v>
      </c>
      <c r="B1165" s="6" t="n">
        <v>5543.22</v>
      </c>
      <c r="C1165" s="9" t="n">
        <f aca="false">B1165/B1164-1</f>
        <v>0.0161332011049988</v>
      </c>
      <c r="D1165" s="9" t="n">
        <f aca="false">LN(B1165/B1164)</f>
        <v>0.0160044440127859</v>
      </c>
      <c r="E1165" s="9" t="n">
        <f aca="false">B1165/B1160-1</f>
        <v>0.0420938053995725</v>
      </c>
      <c r="F1165" s="9" t="n">
        <f aca="false">B1165/B1144-1</f>
        <v>-0.00806152888103118</v>
      </c>
      <c r="G1165" s="0" t="n">
        <f aca="false">MAX(G1164,B1165)</f>
        <v>5667.2</v>
      </c>
      <c r="H1165" s="9" t="n">
        <f aca="false">B1165/G1165-1</f>
        <v>-0.0218767645398079</v>
      </c>
      <c r="I1165" s="0" t="n">
        <f aca="false">IF(AND($A1165&gt;=CrashTest!$B$3,$A1165&lt;=CrashTest!$C$3),1,IF(AND($A1165&gt;=CrashTest!$B$4,$A1165&lt;=CrashTest!$C$4),2,IF(AND($A1165&gt;=CrashTest!$B$5,$A1165&lt;=CrashTest!$C$5),3,IF(AND($A1165&gt;=CrashTest!$B$6,$A1165&lt;=CrashTest!$C$6),4,IF(AND($A1165&gt;=CrashTest!$B$7,$A1165&lt;=CrashTest!$C$7),5,0)))))</f>
        <v>5</v>
      </c>
      <c r="J1165" s="0" t="n">
        <f aca="false">IF(I1165=0,"",IF(I1164=I1165,MAX(J1164,B1165),B1165))</f>
        <v>5564.41</v>
      </c>
      <c r="K1165" s="9" t="n">
        <f aca="false">IF(I1165=0,"",B1165/J1165-1)</f>
        <v>-0.00380813060144736</v>
      </c>
      <c r="L1165" s="0" t="n">
        <f aca="false">MATCH($A1165,DailyBTC!$A:$A,0)</f>
        <v>1691</v>
      </c>
      <c r="M1165" s="8" t="n">
        <f aca="false">INDEX(DailyBTC!$F:$F,$L1165)</f>
        <v>5977.41590788784</v>
      </c>
      <c r="N1165" s="8" t="n">
        <f aca="false">INDEX(DailyETH!$F:$F,$L1165)</f>
        <v>227.949867032105</v>
      </c>
      <c r="O1165" s="8" t="n">
        <f aca="false">INDEX(DailyBTC!$B:$B,$L1165)</f>
        <v>57644.1876879018</v>
      </c>
      <c r="P1165" s="8" t="n">
        <f aca="false">INDEX(DailyETH!$B:$B,$L1165)</f>
        <v>2573.75496990064</v>
      </c>
      <c r="Q1165" s="9" t="n">
        <f aca="false">LN(M1165/M1164)</f>
        <v>-0.00642831170425493</v>
      </c>
      <c r="R1165" s="9" t="n">
        <f aca="false">LN(N1165/N1164)</f>
        <v>-0.00830695916831814</v>
      </c>
      <c r="S1165" s="9" t="n">
        <f aca="false">LN(O1165/O1164)</f>
        <v>-0.0205434651966173</v>
      </c>
      <c r="T1165" s="9" t="n">
        <f aca="false">LN(P1165/P1164)</f>
        <v>-0.0355053632171123</v>
      </c>
      <c r="U1165" s="9" t="n">
        <f aca="false">M1165/M1164-1</f>
        <v>-0.00640769431057164</v>
      </c>
      <c r="V1165" s="9" t="n">
        <f aca="false">O1165/O1164-1</f>
        <v>-0.0203338858311712</v>
      </c>
    </row>
    <row r="1166" customFormat="false" ht="15" hidden="false" customHeight="false" outlineLevel="0" collapsed="false">
      <c r="A1166" s="5" t="n">
        <v>45520</v>
      </c>
      <c r="B1166" s="6" t="n">
        <v>5554.25</v>
      </c>
      <c r="C1166" s="9" t="n">
        <f aca="false">B1166/B1165-1</f>
        <v>0.00198981819231414</v>
      </c>
      <c r="D1166" s="9" t="n">
        <f aca="false">LN(B1166/B1165)</f>
        <v>0.00198784112632839</v>
      </c>
      <c r="E1166" s="9" t="n">
        <f aca="false">B1166/B1161-1</f>
        <v>0.0393120714948654</v>
      </c>
      <c r="F1166" s="9" t="n">
        <f aca="false">B1166/B1145-1</f>
        <v>0.00174223883100466</v>
      </c>
      <c r="G1166" s="0" t="n">
        <f aca="false">MAX(G1165,B1166)</f>
        <v>5667.2</v>
      </c>
      <c r="H1166" s="9" t="n">
        <f aca="false">B1166/G1166-1</f>
        <v>-0.019930477131564</v>
      </c>
      <c r="I1166" s="0" t="n">
        <f aca="false">IF(AND($A1166&gt;=CrashTest!$B$3,$A1166&lt;=CrashTest!$C$3),1,IF(AND($A1166&gt;=CrashTest!$B$4,$A1166&lt;=CrashTest!$C$4),2,IF(AND($A1166&gt;=CrashTest!$B$5,$A1166&lt;=CrashTest!$C$5),3,IF(AND($A1166&gt;=CrashTest!$B$6,$A1166&lt;=CrashTest!$C$6),4,IF(AND($A1166&gt;=CrashTest!$B$7,$A1166&lt;=CrashTest!$C$7),5,0)))))</f>
        <v>0</v>
      </c>
      <c r="J1166" s="0" t="str">
        <f aca="false">IF(I1166=0,"",IF(I1165=I1166,MAX(J1165,B1166),B1166))</f>
        <v/>
      </c>
      <c r="K1166" s="9" t="str">
        <f aca="false">IF(I1166=0,"",B1166/J1166-1)</f>
        <v/>
      </c>
      <c r="L1166" s="0" t="n">
        <f aca="false">MATCH($A1166,DailyBTC!$A:$A,0)</f>
        <v>1692</v>
      </c>
      <c r="M1166" s="8" t="n">
        <f aca="false">INDEX(DailyBTC!$F:$F,$L1166)</f>
        <v>6007.30042215924</v>
      </c>
      <c r="N1166" s="8" t="n">
        <f aca="false">INDEX(DailyETH!$F:$F,$L1166)</f>
        <v>228.350330834724</v>
      </c>
      <c r="O1166" s="8" t="n">
        <f aca="false">INDEX(DailyBTC!$B:$B,$L1166)</f>
        <v>58927.2765087668</v>
      </c>
      <c r="P1166" s="8" t="n">
        <f aca="false">INDEX(DailyETH!$B:$B,$L1166)</f>
        <v>2594.49798275862</v>
      </c>
      <c r="Q1166" s="9" t="n">
        <f aca="false">LN(M1166/M1165)</f>
        <v>0.00498711448603308</v>
      </c>
      <c r="R1166" s="9" t="n">
        <f aca="false">LN(N1166/N1165)</f>
        <v>0.00175526509656669</v>
      </c>
      <c r="S1166" s="9" t="n">
        <f aca="false">LN(O1166/O1165)</f>
        <v>0.0220146611271748</v>
      </c>
      <c r="T1166" s="9" t="n">
        <f aca="false">LN(P1166/P1165)</f>
        <v>0.0080271319646844</v>
      </c>
      <c r="U1166" s="9" t="n">
        <f aca="false">M1166/M1165-1</f>
        <v>0.00499957083996061</v>
      </c>
      <c r="V1166" s="9" t="n">
        <f aca="false">O1166/O1165-1</f>
        <v>0.0222587718264315</v>
      </c>
    </row>
    <row r="1167" customFormat="false" ht="15" hidden="false" customHeight="false" outlineLevel="0" collapsed="false">
      <c r="A1167" s="5" t="n">
        <v>45523</v>
      </c>
      <c r="B1167" s="6" t="n">
        <v>5608.25</v>
      </c>
      <c r="C1167" s="9" t="n">
        <f aca="false">B1167/B1166-1</f>
        <v>0.00972228473691317</v>
      </c>
      <c r="D1167" s="9" t="n">
        <f aca="false">LN(B1167/B1166)</f>
        <v>0.00967532743617778</v>
      </c>
      <c r="E1167" s="9" t="n">
        <f aca="false">B1167/B1162-1</f>
        <v>0.0493713969227545</v>
      </c>
      <c r="F1167" s="9" t="n">
        <f aca="false">B1167/B1146-1</f>
        <v>0.018755676657584</v>
      </c>
      <c r="G1167" s="0" t="n">
        <f aca="false">MAX(G1166,B1167)</f>
        <v>5667.2</v>
      </c>
      <c r="H1167" s="9" t="n">
        <f aca="false">B1167/G1167-1</f>
        <v>-0.0104019621682665</v>
      </c>
      <c r="I1167" s="0" t="n">
        <f aca="false">IF(AND($A1167&gt;=CrashTest!$B$3,$A1167&lt;=CrashTest!$C$3),1,IF(AND($A1167&gt;=CrashTest!$B$4,$A1167&lt;=CrashTest!$C$4),2,IF(AND($A1167&gt;=CrashTest!$B$5,$A1167&lt;=CrashTest!$C$5),3,IF(AND($A1167&gt;=CrashTest!$B$6,$A1167&lt;=CrashTest!$C$6),4,IF(AND($A1167&gt;=CrashTest!$B$7,$A1167&lt;=CrashTest!$C$7),5,0)))))</f>
        <v>0</v>
      </c>
      <c r="J1167" s="0" t="str">
        <f aca="false">IF(I1167=0,"",IF(I1166=I1167,MAX(J1166,B1167),B1167))</f>
        <v/>
      </c>
      <c r="K1167" s="9" t="str">
        <f aca="false">IF(I1167=0,"",B1167/J1167-1)</f>
        <v/>
      </c>
      <c r="L1167" s="0" t="n">
        <f aca="false">MATCH($A1167,DailyBTC!$A:$A,0)</f>
        <v>1695</v>
      </c>
      <c r="M1167" s="8" t="n">
        <f aca="false">INDEX(DailyBTC!$F:$F,$L1167)</f>
        <v>6032.24308822706</v>
      </c>
      <c r="N1167" s="8" t="n">
        <f aca="false">INDEX(DailyETH!$F:$F,$L1167)</f>
        <v>229.560165567871</v>
      </c>
      <c r="O1167" s="8" t="n">
        <f aca="false">INDEX(DailyBTC!$B:$B,$L1167)</f>
        <v>59411.5190169492</v>
      </c>
      <c r="P1167" s="8" t="n">
        <f aca="false">INDEX(DailyETH!$B:$B,$L1167)</f>
        <v>2631.95879164231</v>
      </c>
      <c r="Q1167" s="9" t="n">
        <f aca="false">LN(M1167/M1166)</f>
        <v>0.00414346303604098</v>
      </c>
      <c r="R1167" s="9" t="n">
        <f aca="false">LN(N1167/N1166)</f>
        <v>0.00528416604456904</v>
      </c>
      <c r="S1167" s="9" t="n">
        <f aca="false">LN(O1167/O1166)</f>
        <v>0.00818404833096037</v>
      </c>
      <c r="T1167" s="9" t="n">
        <f aca="false">LN(P1167/P1166)</f>
        <v>0.0143353143510892</v>
      </c>
      <c r="U1167" s="9" t="n">
        <f aca="false">M1167/M1166-1</f>
        <v>0.0041520590473243</v>
      </c>
      <c r="V1167" s="9" t="n">
        <f aca="false">O1167/O1166-1</f>
        <v>0.00821762920114511</v>
      </c>
    </row>
    <row r="1168" customFormat="false" ht="15" hidden="false" customHeight="false" outlineLevel="0" collapsed="false">
      <c r="A1168" s="5" t="n">
        <v>45524</v>
      </c>
      <c r="B1168" s="6" t="n">
        <v>5597.12</v>
      </c>
      <c r="C1168" s="9" t="n">
        <f aca="false">B1168/B1167-1</f>
        <v>-0.00198457629385285</v>
      </c>
      <c r="D1168" s="9" t="n">
        <f aca="false">LN(B1168/B1167)</f>
        <v>-0.00198654817471651</v>
      </c>
      <c r="E1168" s="9" t="n">
        <f aca="false">B1168/B1163-1</f>
        <v>0.0299369023062215</v>
      </c>
      <c r="F1168" s="9" t="n">
        <f aca="false">B1168/B1147-1</f>
        <v>0.00587843095674123</v>
      </c>
      <c r="G1168" s="0" t="n">
        <f aca="false">MAX(G1167,B1168)</f>
        <v>5667.2</v>
      </c>
      <c r="H1168" s="9" t="n">
        <f aca="false">B1168/G1168-1</f>
        <v>-0.0123658949745906</v>
      </c>
      <c r="I1168" s="0" t="n">
        <f aca="false">IF(AND($A1168&gt;=CrashTest!$B$3,$A1168&lt;=CrashTest!$C$3),1,IF(AND($A1168&gt;=CrashTest!$B$4,$A1168&lt;=CrashTest!$C$4),2,IF(AND($A1168&gt;=CrashTest!$B$5,$A1168&lt;=CrashTest!$C$5),3,IF(AND($A1168&gt;=CrashTest!$B$6,$A1168&lt;=CrashTest!$C$6),4,IF(AND($A1168&gt;=CrashTest!$B$7,$A1168&lt;=CrashTest!$C$7),5,0)))))</f>
        <v>0</v>
      </c>
      <c r="J1168" s="0" t="str">
        <f aca="false">IF(I1168=0,"",IF(I1167=I1168,MAX(J1167,B1168),B1168))</f>
        <v/>
      </c>
      <c r="K1168" s="9" t="str">
        <f aca="false">IF(I1168=0,"",B1168/J1168-1)</f>
        <v/>
      </c>
      <c r="L1168" s="0" t="n">
        <f aca="false">MATCH($A1168,DailyBTC!$A:$A,0)</f>
        <v>1696</v>
      </c>
      <c r="M1168" s="8" t="n">
        <f aca="false">INDEX(DailyBTC!$F:$F,$L1168)</f>
        <v>6053.69796118093</v>
      </c>
      <c r="N1168" s="8" t="n">
        <f aca="false">INDEX(DailyETH!$F:$F,$L1168)</f>
        <v>229.659359484074</v>
      </c>
      <c r="O1168" s="8" t="n">
        <f aca="false">INDEX(DailyBTC!$B:$B,$L1168)</f>
        <v>59123.3002662186</v>
      </c>
      <c r="P1168" s="8" t="n">
        <f aca="false">INDEX(DailyETH!$B:$B,$L1168)</f>
        <v>2578.04840677966</v>
      </c>
      <c r="Q1168" s="9" t="n">
        <f aca="false">LN(M1168/M1167)</f>
        <v>0.00355038890280539</v>
      </c>
      <c r="R1168" s="9" t="n">
        <f aca="false">LN(N1168/N1167)</f>
        <v>0.000432010889495634</v>
      </c>
      <c r="S1168" s="9" t="n">
        <f aca="false">LN(O1168/O1167)</f>
        <v>-0.0048630321534623</v>
      </c>
      <c r="T1168" s="9" t="n">
        <f aca="false">LN(P1168/P1167)</f>
        <v>-0.0206956754555231</v>
      </c>
      <c r="U1168" s="9" t="n">
        <f aca="false">M1168/M1167-1</f>
        <v>0.00355669899904121</v>
      </c>
      <c r="V1168" s="9" t="n">
        <f aca="false">O1168/O1167-1</f>
        <v>-0.00485122675702632</v>
      </c>
    </row>
    <row r="1169" customFormat="false" ht="15" hidden="false" customHeight="false" outlineLevel="0" collapsed="false">
      <c r="A1169" s="5" t="n">
        <v>45525</v>
      </c>
      <c r="B1169" s="6" t="n">
        <v>5620.85</v>
      </c>
      <c r="C1169" s="9" t="n">
        <f aca="false">B1169/B1168-1</f>
        <v>0.00423968040706657</v>
      </c>
      <c r="D1169" s="9" t="n">
        <f aca="false">LN(B1169/B1168)</f>
        <v>0.00423071828418462</v>
      </c>
      <c r="E1169" s="9" t="n">
        <f aca="false">B1169/B1164-1</f>
        <v>0.0303636340305873</v>
      </c>
      <c r="F1169" s="9" t="n">
        <f aca="false">B1169/B1148-1</f>
        <v>0.0117194109155576</v>
      </c>
      <c r="G1169" s="0" t="n">
        <f aca="false">MAX(G1168,B1169)</f>
        <v>5667.2</v>
      </c>
      <c r="H1169" s="9" t="n">
        <f aca="false">B1169/G1169-1</f>
        <v>-0.00817864201016361</v>
      </c>
      <c r="I1169" s="0" t="n">
        <f aca="false">IF(AND($A1169&gt;=CrashTest!$B$3,$A1169&lt;=CrashTest!$C$3),1,IF(AND($A1169&gt;=CrashTest!$B$4,$A1169&lt;=CrashTest!$C$4),2,IF(AND($A1169&gt;=CrashTest!$B$5,$A1169&lt;=CrashTest!$C$5),3,IF(AND($A1169&gt;=CrashTest!$B$6,$A1169&lt;=CrashTest!$C$6),4,IF(AND($A1169&gt;=CrashTest!$B$7,$A1169&lt;=CrashTest!$C$7),5,0)))))</f>
        <v>0</v>
      </c>
      <c r="J1169" s="0" t="str">
        <f aca="false">IF(I1169=0,"",IF(I1168=I1169,MAX(J1168,B1169),B1169))</f>
        <v/>
      </c>
      <c r="K1169" s="9" t="str">
        <f aca="false">IF(I1169=0,"",B1169/J1169-1)</f>
        <v/>
      </c>
      <c r="L1169" s="0" t="n">
        <f aca="false">MATCH($A1169,DailyBTC!$A:$A,0)</f>
        <v>1697</v>
      </c>
      <c r="M1169" s="8" t="n">
        <f aca="false">INDEX(DailyBTC!$F:$F,$L1169)</f>
        <v>6099.69181556358</v>
      </c>
      <c r="N1169" s="8" t="n">
        <f aca="false">INDEX(DailyETH!$F:$F,$L1169)</f>
        <v>230.533227606488</v>
      </c>
      <c r="O1169" s="8" t="n">
        <f aca="false">INDEX(DailyBTC!$B:$B,$L1169)</f>
        <v>61133.0256493279</v>
      </c>
      <c r="P1169" s="8" t="n">
        <f aca="false">INDEX(DailyETH!$B:$B,$L1169)</f>
        <v>2628.34121654003</v>
      </c>
      <c r="Q1169" s="9" t="n">
        <f aca="false">LN(M1169/M1168)</f>
        <v>0.00756892929539036</v>
      </c>
      <c r="R1169" s="9" t="n">
        <f aca="false">LN(N1169/N1168)</f>
        <v>0.00379784115297923</v>
      </c>
      <c r="S1169" s="9" t="n">
        <f aca="false">LN(O1169/O1168)</f>
        <v>0.0334271398837955</v>
      </c>
      <c r="T1169" s="9" t="n">
        <f aca="false">LN(P1169/P1168)</f>
        <v>0.0193202498459713</v>
      </c>
      <c r="U1169" s="9" t="n">
        <f aca="false">M1169/M1168-1</f>
        <v>0.00759764604669488</v>
      </c>
      <c r="V1169" s="9" t="n">
        <f aca="false">O1169/O1168-1</f>
        <v>0.0339921041968221</v>
      </c>
    </row>
    <row r="1170" customFormat="false" ht="15" hidden="false" customHeight="false" outlineLevel="0" collapsed="false">
      <c r="A1170" s="5" t="n">
        <v>45526</v>
      </c>
      <c r="B1170" s="6" t="n">
        <v>5570.64</v>
      </c>
      <c r="C1170" s="9" t="n">
        <f aca="false">B1170/B1169-1</f>
        <v>-0.00893281265289059</v>
      </c>
      <c r="D1170" s="9" t="n">
        <f aca="false">LN(B1170/B1169)</f>
        <v>-0.00897294942546447</v>
      </c>
      <c r="E1170" s="9" t="n">
        <f aca="false">B1170/B1165-1</f>
        <v>0.00494658339376763</v>
      </c>
      <c r="F1170" s="9" t="n">
        <f aca="false">B1170/B1149-1</f>
        <v>0.0264430739635866</v>
      </c>
      <c r="G1170" s="0" t="n">
        <f aca="false">MAX(G1169,B1170)</f>
        <v>5667.2</v>
      </c>
      <c r="H1170" s="9" t="n">
        <f aca="false">B1170/G1170-1</f>
        <v>-0.0170383963862224</v>
      </c>
      <c r="I1170" s="0" t="n">
        <f aca="false">IF(AND($A1170&gt;=CrashTest!$B$3,$A1170&lt;=CrashTest!$C$3),1,IF(AND($A1170&gt;=CrashTest!$B$4,$A1170&lt;=CrashTest!$C$4),2,IF(AND($A1170&gt;=CrashTest!$B$5,$A1170&lt;=CrashTest!$C$5),3,IF(AND($A1170&gt;=CrashTest!$B$6,$A1170&lt;=CrashTest!$C$6),4,IF(AND($A1170&gt;=CrashTest!$B$7,$A1170&lt;=CrashTest!$C$7),5,0)))))</f>
        <v>0</v>
      </c>
      <c r="J1170" s="0" t="str">
        <f aca="false">IF(I1170=0,"",IF(I1169=I1170,MAX(J1169,B1170),B1170))</f>
        <v/>
      </c>
      <c r="K1170" s="9" t="str">
        <f aca="false">IF(I1170=0,"",B1170/J1170-1)</f>
        <v/>
      </c>
      <c r="L1170" s="0" t="n">
        <f aca="false">MATCH($A1170,DailyBTC!$A:$A,0)</f>
        <v>1698</v>
      </c>
      <c r="M1170" s="8" t="n">
        <f aca="false">INDEX(DailyBTC!$F:$F,$L1170)</f>
        <v>6099.24587674962</v>
      </c>
      <c r="N1170" s="8" t="n">
        <f aca="false">INDEX(DailyETH!$F:$F,$L1170)</f>
        <v>231.256304227966</v>
      </c>
      <c r="O1170" s="8" t="n">
        <f aca="false">INDEX(DailyBTC!$B:$B,$L1170)</f>
        <v>60394.4737749854</v>
      </c>
      <c r="P1170" s="8" t="n">
        <f aca="false">INDEX(DailyETH!$B:$B,$L1170)</f>
        <v>2623.24894301578</v>
      </c>
      <c r="Q1170" s="9" t="n">
        <f aca="false">LN(M1170/M1169)</f>
        <v>-7.31110897370303E-005</v>
      </c>
      <c r="R1170" s="9" t="n">
        <f aca="false">LN(N1170/N1169)</f>
        <v>0.00313163102483851</v>
      </c>
      <c r="S1170" s="9" t="n">
        <f aca="false">LN(O1170/O1169)</f>
        <v>-0.0121546311792663</v>
      </c>
      <c r="T1170" s="9" t="n">
        <f aca="false">LN(P1170/P1169)</f>
        <v>-0.00193932693356998</v>
      </c>
      <c r="U1170" s="9" t="n">
        <f aca="false">M1170/M1169-1</f>
        <v>-7.31084171864405E-005</v>
      </c>
      <c r="V1170" s="9" t="n">
        <f aca="false">O1170/O1169-1</f>
        <v>-0.0120810620200444</v>
      </c>
    </row>
    <row r="1171" customFormat="false" ht="15" hidden="false" customHeight="false" outlineLevel="0" collapsed="false">
      <c r="A1171" s="5" t="n">
        <v>45527</v>
      </c>
      <c r="B1171" s="6" t="n">
        <v>5634.61</v>
      </c>
      <c r="C1171" s="9" t="n">
        <f aca="false">B1171/B1170-1</f>
        <v>0.0114834202174254</v>
      </c>
      <c r="D1171" s="9" t="n">
        <f aca="false">LN(B1171/B1170)</f>
        <v>0.0114179862085024</v>
      </c>
      <c r="E1171" s="9" t="n">
        <f aca="false">B1171/B1166-1</f>
        <v>0.0144682000270062</v>
      </c>
      <c r="F1171" s="9" t="n">
        <f aca="false">B1171/B1150-1</f>
        <v>0.0435970380906872</v>
      </c>
      <c r="G1171" s="0" t="n">
        <f aca="false">MAX(G1170,B1171)</f>
        <v>5667.2</v>
      </c>
      <c r="H1171" s="9" t="n">
        <f aca="false">B1171/G1171-1</f>
        <v>-0.00575063523433095</v>
      </c>
      <c r="I1171" s="0" t="n">
        <f aca="false">IF(AND($A1171&gt;=CrashTest!$B$3,$A1171&lt;=CrashTest!$C$3),1,IF(AND($A1171&gt;=CrashTest!$B$4,$A1171&lt;=CrashTest!$C$4),2,IF(AND($A1171&gt;=CrashTest!$B$5,$A1171&lt;=CrashTest!$C$5),3,IF(AND($A1171&gt;=CrashTest!$B$6,$A1171&lt;=CrashTest!$C$6),4,IF(AND($A1171&gt;=CrashTest!$B$7,$A1171&lt;=CrashTest!$C$7),5,0)))))</f>
        <v>0</v>
      </c>
      <c r="J1171" s="0" t="str">
        <f aca="false">IF(I1171=0,"",IF(I1170=I1171,MAX(J1170,B1171),B1171))</f>
        <v/>
      </c>
      <c r="K1171" s="9" t="str">
        <f aca="false">IF(I1171=0,"",B1171/J1171-1)</f>
        <v/>
      </c>
      <c r="L1171" s="0" t="n">
        <f aca="false">MATCH($A1171,DailyBTC!$A:$A,0)</f>
        <v>1699</v>
      </c>
      <c r="M1171" s="8" t="n">
        <f aca="false">INDEX(DailyBTC!$F:$F,$L1171)</f>
        <v>6197.52472517479</v>
      </c>
      <c r="N1171" s="8" t="n">
        <f aca="false">INDEX(DailyETH!$F:$F,$L1171)</f>
        <v>235.47458752435</v>
      </c>
      <c r="O1171" s="8" t="n">
        <f aca="false">INDEX(DailyBTC!$B:$B,$L1171)</f>
        <v>64106.8029152543</v>
      </c>
      <c r="P1171" s="8" t="n">
        <f aca="false">INDEX(DailyETH!$B:$B,$L1171)</f>
        <v>2766.0674465225</v>
      </c>
      <c r="Q1171" s="9" t="n">
        <f aca="false">LN(M1171/M1170)</f>
        <v>0.0159848376848645</v>
      </c>
      <c r="R1171" s="9" t="n">
        <f aca="false">LN(N1171/N1170)</f>
        <v>0.0180763614851465</v>
      </c>
      <c r="S1171" s="9" t="n">
        <f aca="false">LN(O1171/O1170)</f>
        <v>0.0596528810550951</v>
      </c>
      <c r="T1171" s="9" t="n">
        <f aca="false">LN(P1171/P1170)</f>
        <v>0.0530130129555911</v>
      </c>
      <c r="U1171" s="9" t="n">
        <f aca="false">M1171/M1170-1</f>
        <v>0.0161132786595497</v>
      </c>
      <c r="V1171" s="9" t="n">
        <f aca="false">O1171/O1170-1</f>
        <v>0.0614680269274321</v>
      </c>
    </row>
    <row r="1172" customFormat="false" ht="15" hidden="false" customHeight="false" outlineLevel="0" collapsed="false">
      <c r="A1172" s="5" t="n">
        <v>45530</v>
      </c>
      <c r="B1172" s="6" t="n">
        <v>5616.84</v>
      </c>
      <c r="C1172" s="9" t="n">
        <f aca="false">B1172/B1171-1</f>
        <v>-0.00315372315031559</v>
      </c>
      <c r="D1172" s="9" t="n">
        <f aca="false">LN(B1172/B1171)</f>
        <v>-0.00315870661557479</v>
      </c>
      <c r="E1172" s="9" t="n">
        <f aca="false">B1172/B1167-1</f>
        <v>0.00153167209022431</v>
      </c>
      <c r="F1172" s="9" t="n">
        <f aca="false">B1172/B1151-1</f>
        <v>0.0288948727812277</v>
      </c>
      <c r="G1172" s="0" t="n">
        <f aca="false">MAX(G1171,B1172)</f>
        <v>5667.2</v>
      </c>
      <c r="H1172" s="9" t="n">
        <f aca="false">B1172/G1172-1</f>
        <v>-0.00888622247317894</v>
      </c>
      <c r="I1172" s="0" t="n">
        <f aca="false">IF(AND($A1172&gt;=CrashTest!$B$3,$A1172&lt;=CrashTest!$C$3),1,IF(AND($A1172&gt;=CrashTest!$B$4,$A1172&lt;=CrashTest!$C$4),2,IF(AND($A1172&gt;=CrashTest!$B$5,$A1172&lt;=CrashTest!$C$5),3,IF(AND($A1172&gt;=CrashTest!$B$6,$A1172&lt;=CrashTest!$C$6),4,IF(AND($A1172&gt;=CrashTest!$B$7,$A1172&lt;=CrashTest!$C$7),5,0)))))</f>
        <v>0</v>
      </c>
      <c r="J1172" s="0" t="str">
        <f aca="false">IF(I1172=0,"",IF(I1171=I1172,MAX(J1171,B1172),B1172))</f>
        <v/>
      </c>
      <c r="K1172" s="9" t="str">
        <f aca="false">IF(I1172=0,"",B1172/J1172-1)</f>
        <v/>
      </c>
      <c r="L1172" s="0" t="n">
        <f aca="false">MATCH($A1172,DailyBTC!$A:$A,0)</f>
        <v>1702</v>
      </c>
      <c r="M1172" s="8" t="n">
        <f aca="false">INDEX(DailyBTC!$F:$F,$L1172)</f>
        <v>6256.67969003813</v>
      </c>
      <c r="N1172" s="8" t="n">
        <f aca="false">INDEX(DailyETH!$F:$F,$L1172)</f>
        <v>235.581810548478</v>
      </c>
      <c r="O1172" s="8" t="n">
        <f aca="false">INDEX(DailyBTC!$B:$B,$L1172)</f>
        <v>62983.4427729398</v>
      </c>
      <c r="P1172" s="8" t="n">
        <f aca="false">INDEX(DailyETH!$B:$B,$L1172)</f>
        <v>2686.35025511397</v>
      </c>
      <c r="Q1172" s="9" t="n">
        <f aca="false">LN(M1172/M1171)</f>
        <v>0.00949966898793459</v>
      </c>
      <c r="R1172" s="9" t="n">
        <f aca="false">LN(N1172/N1171)</f>
        <v>0.000455244961827093</v>
      </c>
      <c r="S1172" s="9" t="n">
        <f aca="false">LN(O1172/O1171)</f>
        <v>-0.0176786092962489</v>
      </c>
      <c r="T1172" s="9" t="n">
        <f aca="false">LN(P1172/P1171)</f>
        <v>-0.0292431272166367</v>
      </c>
      <c r="U1172" s="9" t="n">
        <f aca="false">M1172/M1171-1</f>
        <v>0.00954493406424772</v>
      </c>
      <c r="V1172" s="9" t="n">
        <f aca="false">O1172/O1171-1</f>
        <v>-0.0175232594861972</v>
      </c>
    </row>
    <row r="1173" customFormat="false" ht="15" hidden="false" customHeight="false" outlineLevel="0" collapsed="false">
      <c r="A1173" s="5" t="n">
        <v>45531</v>
      </c>
      <c r="B1173" s="6" t="n">
        <v>5625.8</v>
      </c>
      <c r="C1173" s="9" t="n">
        <f aca="false">B1173/B1172-1</f>
        <v>0.00159520299670279</v>
      </c>
      <c r="D1173" s="9" t="n">
        <f aca="false">LN(B1173/B1172)</f>
        <v>0.00159393201187546</v>
      </c>
      <c r="E1173" s="9" t="n">
        <f aca="false">B1173/B1168-1</f>
        <v>0.00512406380424224</v>
      </c>
      <c r="F1173" s="9" t="n">
        <f aca="false">B1173/B1152-1</f>
        <v>0.0296986935210506</v>
      </c>
      <c r="G1173" s="0" t="n">
        <f aca="false">MAX(G1172,B1173)</f>
        <v>5667.2</v>
      </c>
      <c r="H1173" s="9" t="n">
        <f aca="false">B1173/G1173-1</f>
        <v>-0.00730519480519476</v>
      </c>
      <c r="I1173" s="0" t="n">
        <f aca="false">IF(AND($A1173&gt;=CrashTest!$B$3,$A1173&lt;=CrashTest!$C$3),1,IF(AND($A1173&gt;=CrashTest!$B$4,$A1173&lt;=CrashTest!$C$4),2,IF(AND($A1173&gt;=CrashTest!$B$5,$A1173&lt;=CrashTest!$C$5),3,IF(AND($A1173&gt;=CrashTest!$B$6,$A1173&lt;=CrashTest!$C$6),4,IF(AND($A1173&gt;=CrashTest!$B$7,$A1173&lt;=CrashTest!$C$7),5,0)))))</f>
        <v>0</v>
      </c>
      <c r="J1173" s="0" t="str">
        <f aca="false">IF(I1173=0,"",IF(I1172=I1173,MAX(J1172,B1173),B1173))</f>
        <v/>
      </c>
      <c r="K1173" s="9" t="str">
        <f aca="false">IF(I1173=0,"",B1173/J1173-1)</f>
        <v/>
      </c>
      <c r="L1173" s="0" t="n">
        <f aca="false">MATCH($A1173,DailyBTC!$A:$A,0)</f>
        <v>1703</v>
      </c>
      <c r="M1173" s="8" t="n">
        <f aca="false">INDEX(DailyBTC!$F:$F,$L1173)</f>
        <v>6110.85365781804</v>
      </c>
      <c r="N1173" s="8" t="n">
        <f aca="false">INDEX(DailyETH!$F:$F,$L1173)</f>
        <v>225.673537147997</v>
      </c>
      <c r="O1173" s="8" t="n">
        <f aca="false">INDEX(DailyBTC!$B:$B,$L1173)</f>
        <v>59548.0076215663</v>
      </c>
      <c r="P1173" s="8" t="n">
        <f aca="false">INDEX(DailyETH!$B:$B,$L1173)</f>
        <v>2461.3474126242</v>
      </c>
      <c r="Q1173" s="9" t="n">
        <f aca="false">LN(M1173/M1172)</f>
        <v>-0.0235831651591609</v>
      </c>
      <c r="R1173" s="9" t="n">
        <f aca="false">LN(N1173/N1172)</f>
        <v>-0.0429688149491528</v>
      </c>
      <c r="S1173" s="9" t="n">
        <f aca="false">LN(O1173/O1172)</f>
        <v>-0.0560890407170696</v>
      </c>
      <c r="T1173" s="9" t="n">
        <f aca="false">LN(P1173/P1172)</f>
        <v>-0.0874745611608038</v>
      </c>
      <c r="U1173" s="9" t="n">
        <f aca="false">M1173/M1172-1</f>
        <v>-0.0233072555164163</v>
      </c>
      <c r="V1173" s="9" t="n">
        <f aca="false">O1173/O1172-1</f>
        <v>-0.054545051844157</v>
      </c>
    </row>
    <row r="1174" customFormat="false" ht="15" hidden="false" customHeight="false" outlineLevel="0" collapsed="false">
      <c r="A1174" s="5" t="n">
        <v>45532</v>
      </c>
      <c r="B1174" s="6" t="n">
        <v>5592.18</v>
      </c>
      <c r="C1174" s="9" t="n">
        <f aca="false">B1174/B1173-1</f>
        <v>-0.00597603896334742</v>
      </c>
      <c r="D1174" s="9" t="n">
        <f aca="false">LN(B1174/B1173)</f>
        <v>-0.00599396694542339</v>
      </c>
      <c r="E1174" s="9" t="n">
        <f aca="false">B1174/B1169-1</f>
        <v>-0.0051006520366137</v>
      </c>
      <c r="F1174" s="9" t="n">
        <f aca="false">B1174/B1153-1</f>
        <v>0.0286474236816741</v>
      </c>
      <c r="G1174" s="0" t="n">
        <f aca="false">MAX(G1173,B1174)</f>
        <v>5667.2</v>
      </c>
      <c r="H1174" s="9" t="n">
        <f aca="false">B1174/G1174-1</f>
        <v>-0.0132375776397514</v>
      </c>
      <c r="I1174" s="0" t="n">
        <f aca="false">IF(AND($A1174&gt;=CrashTest!$B$3,$A1174&lt;=CrashTest!$C$3),1,IF(AND($A1174&gt;=CrashTest!$B$4,$A1174&lt;=CrashTest!$C$4),2,IF(AND($A1174&gt;=CrashTest!$B$5,$A1174&lt;=CrashTest!$C$5),3,IF(AND($A1174&gt;=CrashTest!$B$6,$A1174&lt;=CrashTest!$C$6),4,IF(AND($A1174&gt;=CrashTest!$B$7,$A1174&lt;=CrashTest!$C$7),5,0)))))</f>
        <v>0</v>
      </c>
      <c r="J1174" s="0" t="str">
        <f aca="false">IF(I1174=0,"",IF(I1173=I1174,MAX(J1173,B1174),B1174))</f>
        <v/>
      </c>
      <c r="K1174" s="9" t="str">
        <f aca="false">IF(I1174=0,"",B1174/J1174-1)</f>
        <v/>
      </c>
      <c r="L1174" s="0" t="n">
        <f aca="false">MATCH($A1174,DailyBTC!$A:$A,0)</f>
        <v>1704</v>
      </c>
      <c r="M1174" s="8" t="n">
        <f aca="false">INDEX(DailyBTC!$F:$F,$L1174)</f>
        <v>6096.7607553199</v>
      </c>
      <c r="N1174" s="8" t="n">
        <f aca="false">INDEX(DailyETH!$F:$F,$L1174)</f>
        <v>228.036440245382</v>
      </c>
      <c r="O1174" s="8" t="n">
        <f aca="false">INDEX(DailyBTC!$B:$B,$L1174)</f>
        <v>59100.7747548217</v>
      </c>
      <c r="P1174" s="8" t="n">
        <f aca="false">INDEX(DailyETH!$B:$B,$L1174)</f>
        <v>2529.46513705435</v>
      </c>
      <c r="Q1174" s="9" t="n">
        <f aca="false">LN(M1174/M1173)</f>
        <v>-0.00230887186994051</v>
      </c>
      <c r="R1174" s="9" t="n">
        <f aca="false">LN(N1174/N1173)</f>
        <v>0.0104160127762185</v>
      </c>
      <c r="S1174" s="9" t="n">
        <f aca="false">LN(O1174/O1173)</f>
        <v>-0.00753880446033246</v>
      </c>
      <c r="T1174" s="9" t="n">
        <f aca="false">LN(P1174/P1173)</f>
        <v>0.0272989434059576</v>
      </c>
      <c r="U1174" s="9" t="n">
        <f aca="false">M1174/M1173-1</f>
        <v>-0.00230620847549112</v>
      </c>
      <c r="V1174" s="9" t="n">
        <f aca="false">O1174/O1173-1</f>
        <v>-0.00751045894913582</v>
      </c>
    </row>
    <row r="1175" customFormat="false" ht="15" hidden="false" customHeight="false" outlineLevel="0" collapsed="false">
      <c r="A1175" s="5" t="n">
        <v>45533</v>
      </c>
      <c r="B1175" s="6" t="n">
        <v>5591.96</v>
      </c>
      <c r="C1175" s="9" t="n">
        <f aca="false">B1175/B1174-1</f>
        <v>-3.93406506944416E-005</v>
      </c>
      <c r="D1175" s="9" t="n">
        <f aca="false">LN(B1175/B1174)</f>
        <v>-3.93414245581364E-005</v>
      </c>
      <c r="E1175" s="9" t="n">
        <f aca="false">B1175/B1170-1</f>
        <v>0.00382720836385042</v>
      </c>
      <c r="F1175" s="9" t="n">
        <f aca="false">B1175/B1154-1</f>
        <v>0.0126143092552016</v>
      </c>
      <c r="G1175" s="0" t="n">
        <f aca="false">MAX(G1174,B1175)</f>
        <v>5667.2</v>
      </c>
      <c r="H1175" s="9" t="n">
        <f aca="false">B1175/G1175-1</f>
        <v>-0.0132763975155279</v>
      </c>
      <c r="I1175" s="0" t="n">
        <f aca="false">IF(AND($A1175&gt;=CrashTest!$B$3,$A1175&lt;=CrashTest!$C$3),1,IF(AND($A1175&gt;=CrashTest!$B$4,$A1175&lt;=CrashTest!$C$4),2,IF(AND($A1175&gt;=CrashTest!$B$5,$A1175&lt;=CrashTest!$C$5),3,IF(AND($A1175&gt;=CrashTest!$B$6,$A1175&lt;=CrashTest!$C$6),4,IF(AND($A1175&gt;=CrashTest!$B$7,$A1175&lt;=CrashTest!$C$7),5,0)))))</f>
        <v>0</v>
      </c>
      <c r="J1175" s="0" t="str">
        <f aca="false">IF(I1175=0,"",IF(I1174=I1175,MAX(J1174,B1175),B1175))</f>
        <v/>
      </c>
      <c r="K1175" s="9" t="str">
        <f aca="false">IF(I1175=0,"",B1175/J1175-1)</f>
        <v/>
      </c>
      <c r="L1175" s="0" t="n">
        <f aca="false">MATCH($A1175,DailyBTC!$A:$A,0)</f>
        <v>1705</v>
      </c>
      <c r="M1175" s="8" t="n">
        <f aca="false">INDEX(DailyBTC!$F:$F,$L1175)</f>
        <v>6100.41461680488</v>
      </c>
      <c r="N1175" s="8" t="n">
        <f aca="false">INDEX(DailyETH!$F:$F,$L1175)</f>
        <v>227.94659609956</v>
      </c>
      <c r="O1175" s="8" t="n">
        <f aca="false">INDEX(DailyBTC!$B:$B,$L1175)</f>
        <v>59339.7909947399</v>
      </c>
      <c r="P1175" s="8" t="n">
        <f aca="false">INDEX(DailyETH!$B:$B,$L1175)</f>
        <v>2527.16763500877</v>
      </c>
      <c r="Q1175" s="9" t="n">
        <f aca="false">LN(M1175/M1174)</f>
        <v>0.00059913241923726</v>
      </c>
      <c r="R1175" s="9" t="n">
        <f aca="false">LN(N1175/N1174)</f>
        <v>-0.000394067935970618</v>
      </c>
      <c r="S1175" s="9" t="n">
        <f aca="false">LN(O1175/O1174)</f>
        <v>0.00403605914688957</v>
      </c>
      <c r="T1175" s="9" t="n">
        <f aca="false">LN(P1175/P1174)</f>
        <v>-0.000908708346934118</v>
      </c>
      <c r="U1175" s="9" t="n">
        <f aca="false">M1175/M1174-1</f>
        <v>0.000599311934914582</v>
      </c>
      <c r="V1175" s="9" t="n">
        <f aca="false">O1175/O1174-1</f>
        <v>0.0040442150024218</v>
      </c>
    </row>
    <row r="1176" customFormat="false" ht="15" hidden="false" customHeight="false" outlineLevel="0" collapsed="false">
      <c r="A1176" s="5" t="n">
        <v>45534</v>
      </c>
      <c r="B1176" s="6" t="n">
        <v>5648.4</v>
      </c>
      <c r="C1176" s="9" t="n">
        <f aca="false">B1176/B1175-1</f>
        <v>0.0100930621821329</v>
      </c>
      <c r="D1176" s="9" t="n">
        <f aca="false">LN(B1176/B1175)</f>
        <v>0.0100424673828567</v>
      </c>
      <c r="E1176" s="9" t="n">
        <f aca="false">B1176/B1171-1</f>
        <v>0.00244737435243958</v>
      </c>
      <c r="F1176" s="9" t="n">
        <f aca="false">B1176/B1155-1</f>
        <v>0.037035405054088</v>
      </c>
      <c r="G1176" s="0" t="n">
        <f aca="false">MAX(G1175,B1176)</f>
        <v>5667.2</v>
      </c>
      <c r="H1176" s="9" t="n">
        <f aca="false">B1176/G1176-1</f>
        <v>-0.00331733483907404</v>
      </c>
      <c r="I1176" s="0" t="n">
        <f aca="false">IF(AND($A1176&gt;=CrashTest!$B$3,$A1176&lt;=CrashTest!$C$3),1,IF(AND($A1176&gt;=CrashTest!$B$4,$A1176&lt;=CrashTest!$C$4),2,IF(AND($A1176&gt;=CrashTest!$B$5,$A1176&lt;=CrashTest!$C$5),3,IF(AND($A1176&gt;=CrashTest!$B$6,$A1176&lt;=CrashTest!$C$6),4,IF(AND($A1176&gt;=CrashTest!$B$7,$A1176&lt;=CrashTest!$C$7),5,0)))))</f>
        <v>0</v>
      </c>
      <c r="J1176" s="0" t="str">
        <f aca="false">IF(I1176=0,"",IF(I1175=I1176,MAX(J1175,B1176),B1176))</f>
        <v/>
      </c>
      <c r="K1176" s="9" t="str">
        <f aca="false">IF(I1176=0,"",B1176/J1176-1)</f>
        <v/>
      </c>
      <c r="L1176" s="0" t="n">
        <f aca="false">MATCH($A1176,DailyBTC!$A:$A,0)</f>
        <v>1706</v>
      </c>
      <c r="M1176" s="8" t="n">
        <f aca="false">INDEX(DailyBTC!$F:$F,$L1176)</f>
        <v>6107.03071374155</v>
      </c>
      <c r="N1176" s="8" t="n">
        <f aca="false">INDEX(DailyETH!$F:$F,$L1176)</f>
        <v>228.149595645104</v>
      </c>
      <c r="O1176" s="8" t="n">
        <f aca="false">INDEX(DailyBTC!$B:$B,$L1176)</f>
        <v>59142.9399640561</v>
      </c>
      <c r="P1176" s="8" t="n">
        <f aca="false">INDEX(DailyETH!$B:$B,$L1176)</f>
        <v>2526.79224634717</v>
      </c>
      <c r="Q1176" s="9" t="n">
        <f aca="false">LN(M1176/M1175)</f>
        <v>0.00108394465923235</v>
      </c>
      <c r="R1176" s="9" t="n">
        <f aca="false">LN(N1176/N1175)</f>
        <v>0.000890161166099966</v>
      </c>
      <c r="S1176" s="9" t="n">
        <f aca="false">LN(O1176/O1175)</f>
        <v>-0.00332286756420117</v>
      </c>
      <c r="T1176" s="9" t="n">
        <f aca="false">LN(P1176/P1175)</f>
        <v>-0.000148552292104689</v>
      </c>
      <c r="U1176" s="9" t="n">
        <f aca="false">M1176/M1175-1</f>
        <v>0.00108453233956296</v>
      </c>
      <c r="V1176" s="9" t="n">
        <f aca="false">O1176/O1175-1</f>
        <v>-0.00331735294957891</v>
      </c>
    </row>
    <row r="1177" customFormat="false" ht="15" hidden="false" customHeight="false" outlineLevel="0" collapsed="false">
      <c r="A1177" s="5" t="n">
        <v>45538</v>
      </c>
      <c r="B1177" s="6" t="n">
        <v>5528.93</v>
      </c>
      <c r="C1177" s="9" t="n">
        <f aca="false">B1177/B1176-1</f>
        <v>-0.0211511224417533</v>
      </c>
      <c r="D1177" s="9" t="n">
        <f aca="false">LN(B1177/B1176)</f>
        <v>-0.0213780124545814</v>
      </c>
      <c r="E1177" s="9" t="n">
        <f aca="false">B1177/B1172-1</f>
        <v>-0.0156511490446586</v>
      </c>
      <c r="F1177" s="9" t="n">
        <f aca="false">B1177/B1156-1</f>
        <v>0.0341097827388077</v>
      </c>
      <c r="G1177" s="0" t="n">
        <f aca="false">MAX(G1176,B1177)</f>
        <v>5667.2</v>
      </c>
      <c r="H1177" s="9" t="n">
        <f aca="false">B1177/G1177-1</f>
        <v>-0.0243982919254657</v>
      </c>
      <c r="I1177" s="0" t="n">
        <f aca="false">IF(AND($A1177&gt;=CrashTest!$B$3,$A1177&lt;=CrashTest!$C$3),1,IF(AND($A1177&gt;=CrashTest!$B$4,$A1177&lt;=CrashTest!$C$4),2,IF(AND($A1177&gt;=CrashTest!$B$5,$A1177&lt;=CrashTest!$C$5),3,IF(AND($A1177&gt;=CrashTest!$B$6,$A1177&lt;=CrashTest!$C$6),4,IF(AND($A1177&gt;=CrashTest!$B$7,$A1177&lt;=CrashTest!$C$7),5,0)))))</f>
        <v>0</v>
      </c>
      <c r="J1177" s="0" t="str">
        <f aca="false">IF(I1177=0,"",IF(I1176=I1177,MAX(J1176,B1177),B1177))</f>
        <v/>
      </c>
      <c r="K1177" s="9" t="str">
        <f aca="false">IF(I1177=0,"",B1177/J1177-1)</f>
        <v/>
      </c>
      <c r="L1177" s="0" t="n">
        <f aca="false">MATCH($A1177,DailyBTC!$A:$A,0)</f>
        <v>1710</v>
      </c>
      <c r="M1177" s="8" t="n">
        <f aca="false">INDEX(DailyBTC!$F:$F,$L1177)</f>
        <v>6078.37739257412</v>
      </c>
      <c r="N1177" s="8" t="n">
        <f aca="false">INDEX(DailyETH!$F:$F,$L1177)</f>
        <v>224.92713845408</v>
      </c>
      <c r="O1177" s="8" t="n">
        <f aca="false">INDEX(DailyBTC!$B:$B,$L1177)</f>
        <v>57637.7754444769</v>
      </c>
      <c r="P1177" s="8" t="n">
        <f aca="false">INDEX(DailyETH!$B:$B,$L1177)</f>
        <v>2439.80527352425</v>
      </c>
      <c r="Q1177" s="9" t="n">
        <f aca="false">LN(M1177/M1176)</f>
        <v>-0.00470289935773925</v>
      </c>
      <c r="R1177" s="9" t="n">
        <f aca="false">LN(N1177/N1176)</f>
        <v>-0.0142250143839776</v>
      </c>
      <c r="S1177" s="9" t="n">
        <f aca="false">LN(O1177/O1176)</f>
        <v>-0.0257790486951538</v>
      </c>
      <c r="T1177" s="9" t="n">
        <f aca="false">LN(P1177/P1176)</f>
        <v>-0.0350323812838336</v>
      </c>
      <c r="U1177" s="9" t="n">
        <f aca="false">M1177/M1176-1</f>
        <v>-0.00469185804206818</v>
      </c>
      <c r="V1177" s="9" t="n">
        <f aca="false">O1177/O1176-1</f>
        <v>-0.0254496059968267</v>
      </c>
    </row>
    <row r="1178" customFormat="false" ht="15" hidden="false" customHeight="false" outlineLevel="0" collapsed="false">
      <c r="A1178" s="5" t="n">
        <v>45539</v>
      </c>
      <c r="B1178" s="6" t="n">
        <v>5520.07</v>
      </c>
      <c r="C1178" s="9" t="n">
        <f aca="false">B1178/B1177-1</f>
        <v>-0.00160248004586794</v>
      </c>
      <c r="D1178" s="9" t="n">
        <f aca="false">LN(B1178/B1177)</f>
        <v>-0.00160376539035944</v>
      </c>
      <c r="E1178" s="9" t="n">
        <f aca="false">B1178/B1173-1</f>
        <v>-0.0187937715524904</v>
      </c>
      <c r="F1178" s="9" t="n">
        <f aca="false">B1178/B1157-1</f>
        <v>0.0643499353107111</v>
      </c>
      <c r="G1178" s="0" t="n">
        <f aca="false">MAX(G1177,B1178)</f>
        <v>5667.2</v>
      </c>
      <c r="H1178" s="9" t="n">
        <f aca="false">B1178/G1178-1</f>
        <v>-0.0259616741953699</v>
      </c>
      <c r="I1178" s="0" t="n">
        <f aca="false">IF(AND($A1178&gt;=CrashTest!$B$3,$A1178&lt;=CrashTest!$C$3),1,IF(AND($A1178&gt;=CrashTest!$B$4,$A1178&lt;=CrashTest!$C$4),2,IF(AND($A1178&gt;=CrashTest!$B$5,$A1178&lt;=CrashTest!$C$5),3,IF(AND($A1178&gt;=CrashTest!$B$6,$A1178&lt;=CrashTest!$C$6),4,IF(AND($A1178&gt;=CrashTest!$B$7,$A1178&lt;=CrashTest!$C$7),5,0)))))</f>
        <v>0</v>
      </c>
      <c r="J1178" s="0" t="str">
        <f aca="false">IF(I1178=0,"",IF(I1177=I1178,MAX(J1177,B1178),B1178))</f>
        <v/>
      </c>
      <c r="K1178" s="9" t="str">
        <f aca="false">IF(I1178=0,"",B1178/J1178-1)</f>
        <v/>
      </c>
      <c r="L1178" s="0" t="n">
        <f aca="false">MATCH($A1178,DailyBTC!$A:$A,0)</f>
        <v>1711</v>
      </c>
      <c r="M1178" s="8" t="n">
        <f aca="false">INDEX(DailyBTC!$F:$F,$L1178)</f>
        <v>6116.85157121106</v>
      </c>
      <c r="N1178" s="8" t="n">
        <f aca="false">INDEX(DailyETH!$F:$F,$L1178)</f>
        <v>223.917374343901</v>
      </c>
      <c r="O1178" s="8" t="n">
        <f aca="false">INDEX(DailyBTC!$B:$B,$L1178)</f>
        <v>58033.3989704851</v>
      </c>
      <c r="P1178" s="8" t="n">
        <f aca="false">INDEX(DailyETH!$B:$B,$L1178)</f>
        <v>2452.92774605494</v>
      </c>
      <c r="Q1178" s="9" t="n">
        <f aca="false">LN(M1178/M1177)</f>
        <v>0.00630973086243265</v>
      </c>
      <c r="R1178" s="9" t="n">
        <f aca="false">LN(N1178/N1177)</f>
        <v>-0.00449940139585003</v>
      </c>
      <c r="S1178" s="9" t="n">
        <f aca="false">LN(O1178/O1177)</f>
        <v>0.00684051269810689</v>
      </c>
      <c r="T1178" s="9" t="n">
        <f aca="false">LN(P1178/P1177)</f>
        <v>0.00536407931638647</v>
      </c>
      <c r="U1178" s="9" t="n">
        <f aca="false">M1178/M1177-1</f>
        <v>0.00632967914824545</v>
      </c>
      <c r="V1178" s="9" t="n">
        <f aca="false">O1178/O1177-1</f>
        <v>0.00686396244402787</v>
      </c>
    </row>
    <row r="1179" customFormat="false" ht="15" hidden="false" customHeight="false" outlineLevel="0" collapsed="false">
      <c r="A1179" s="5" t="n">
        <v>45540</v>
      </c>
      <c r="B1179" s="6" t="n">
        <v>5503.41</v>
      </c>
      <c r="C1179" s="9" t="n">
        <f aca="false">B1179/B1178-1</f>
        <v>-0.00301807766930484</v>
      </c>
      <c r="D1179" s="9" t="n">
        <f aca="false">LN(B1179/B1178)</f>
        <v>-0.00302264125018795</v>
      </c>
      <c r="E1179" s="9" t="n">
        <f aca="false">B1179/B1174-1</f>
        <v>-0.0158739525551753</v>
      </c>
      <c r="F1179" s="9" t="n">
        <f aca="false">B1179/B1158-1</f>
        <v>0.0502630710129521</v>
      </c>
      <c r="G1179" s="0" t="n">
        <f aca="false">MAX(G1178,B1179)</f>
        <v>5667.2</v>
      </c>
      <c r="H1179" s="9" t="n">
        <f aca="false">B1179/G1179-1</f>
        <v>-0.0289013975155279</v>
      </c>
      <c r="I1179" s="0" t="n">
        <f aca="false">IF(AND($A1179&gt;=CrashTest!$B$3,$A1179&lt;=CrashTest!$C$3),1,IF(AND($A1179&gt;=CrashTest!$B$4,$A1179&lt;=CrashTest!$C$4),2,IF(AND($A1179&gt;=CrashTest!$B$5,$A1179&lt;=CrashTest!$C$5),3,IF(AND($A1179&gt;=CrashTest!$B$6,$A1179&lt;=CrashTest!$C$6),4,IF(AND($A1179&gt;=CrashTest!$B$7,$A1179&lt;=CrashTest!$C$7),5,0)))))</f>
        <v>0</v>
      </c>
      <c r="J1179" s="0" t="str">
        <f aca="false">IF(I1179=0,"",IF(I1178=I1179,MAX(J1178,B1179),B1179))</f>
        <v/>
      </c>
      <c r="K1179" s="9" t="str">
        <f aca="false">IF(I1179=0,"",B1179/J1179-1)</f>
        <v/>
      </c>
      <c r="L1179" s="0" t="n">
        <f aca="false">MATCH($A1179,DailyBTC!$A:$A,0)</f>
        <v>1712</v>
      </c>
      <c r="M1179" s="8" t="n">
        <f aca="false">INDEX(DailyBTC!$F:$F,$L1179)</f>
        <v>5919.80734650897</v>
      </c>
      <c r="N1179" s="8" t="n">
        <f aca="false">INDEX(DailyETH!$F:$F,$L1179)</f>
        <v>215.444161427447</v>
      </c>
      <c r="O1179" s="8" t="n">
        <f aca="false">INDEX(DailyBTC!$B:$B,$L1179)</f>
        <v>56112.9529400935</v>
      </c>
      <c r="P1179" s="8" t="n">
        <f aca="false">INDEX(DailyETH!$B:$B,$L1179)</f>
        <v>2367.16648305085</v>
      </c>
      <c r="Q1179" s="9" t="n">
        <f aca="false">LN(M1179/M1178)</f>
        <v>-0.0327436094543967</v>
      </c>
      <c r="R1179" s="9" t="n">
        <f aca="false">LN(N1179/N1178)</f>
        <v>-0.0385753550086454</v>
      </c>
      <c r="S1179" s="9" t="n">
        <f aca="false">LN(O1179/O1178)</f>
        <v>-0.0336520130550538</v>
      </c>
      <c r="T1179" s="9" t="n">
        <f aca="false">LN(P1179/P1178)</f>
        <v>-0.0355886464009771</v>
      </c>
      <c r="U1179" s="9" t="n">
        <f aca="false">M1179/M1178-1</f>
        <v>-0.0322133408679532</v>
      </c>
      <c r="V1179" s="9" t="n">
        <f aca="false">O1179/O1178-1</f>
        <v>-0.0330920825672869</v>
      </c>
    </row>
    <row r="1180" customFormat="false" ht="15" hidden="false" customHeight="false" outlineLevel="0" collapsed="false">
      <c r="A1180" s="5" t="n">
        <v>45541</v>
      </c>
      <c r="B1180" s="6" t="n">
        <v>5408.42</v>
      </c>
      <c r="C1180" s="9" t="n">
        <f aca="false">B1180/B1179-1</f>
        <v>-0.0172602077620966</v>
      </c>
      <c r="D1180" s="9" t="n">
        <f aca="false">LN(B1180/B1179)</f>
        <v>-0.0174109016708676</v>
      </c>
      <c r="E1180" s="9" t="n">
        <f aca="false">B1180/B1175-1</f>
        <v>-0.032822123191153</v>
      </c>
      <c r="F1180" s="9" t="n">
        <f aca="false">B1180/B1159-1</f>
        <v>0.0401807866140975</v>
      </c>
      <c r="G1180" s="0" t="n">
        <f aca="false">MAX(G1179,B1180)</f>
        <v>5667.2</v>
      </c>
      <c r="H1180" s="9" t="n">
        <f aca="false">B1180/G1180-1</f>
        <v>-0.0456627611518915</v>
      </c>
      <c r="I1180" s="0" t="n">
        <f aca="false">IF(AND($A1180&gt;=CrashTest!$B$3,$A1180&lt;=CrashTest!$C$3),1,IF(AND($A1180&gt;=CrashTest!$B$4,$A1180&lt;=CrashTest!$C$4),2,IF(AND($A1180&gt;=CrashTest!$B$5,$A1180&lt;=CrashTest!$C$5),3,IF(AND($A1180&gt;=CrashTest!$B$6,$A1180&lt;=CrashTest!$C$6),4,IF(AND($A1180&gt;=CrashTest!$B$7,$A1180&lt;=CrashTest!$C$7),5,0)))))</f>
        <v>0</v>
      </c>
      <c r="J1180" s="0" t="str">
        <f aca="false">IF(I1180=0,"",IF(I1179=I1180,MAX(J1179,B1180),B1180))</f>
        <v/>
      </c>
      <c r="K1180" s="9" t="str">
        <f aca="false">IF(I1180=0,"",B1180/J1180-1)</f>
        <v/>
      </c>
      <c r="L1180" s="0" t="n">
        <f aca="false">MATCH($A1180,DailyBTC!$A:$A,0)</f>
        <v>1713</v>
      </c>
      <c r="M1180" s="8" t="n">
        <f aca="false">INDEX(DailyBTC!$F:$F,$L1180)</f>
        <v>5843.54176685823</v>
      </c>
      <c r="N1180" s="8" t="n">
        <f aca="false">INDEX(DailyETH!$F:$F,$L1180)</f>
        <v>212.165746937657</v>
      </c>
      <c r="O1180" s="8" t="n">
        <f aca="false">INDEX(DailyBTC!$B:$B,$L1180)</f>
        <v>53838.9534623028</v>
      </c>
      <c r="P1180" s="8" t="n">
        <f aca="false">INDEX(DailyETH!$B:$B,$L1180)</f>
        <v>2220.58200146113</v>
      </c>
      <c r="Q1180" s="9" t="n">
        <f aca="false">LN(M1180/M1179)</f>
        <v>-0.0129668256057863</v>
      </c>
      <c r="R1180" s="9" t="n">
        <f aca="false">LN(N1180/N1179)</f>
        <v>-0.0153339698794412</v>
      </c>
      <c r="S1180" s="9" t="n">
        <f aca="false">LN(O1180/O1179)</f>
        <v>-0.0413694288493703</v>
      </c>
      <c r="T1180" s="9" t="n">
        <f aca="false">LN(P1180/P1179)</f>
        <v>-0.0639243387573229</v>
      </c>
      <c r="U1180" s="9" t="n">
        <f aca="false">M1180/M1179-1</f>
        <v>-0.0128831185183261</v>
      </c>
      <c r="V1180" s="9" t="n">
        <f aca="false">O1180/O1179-1</f>
        <v>-0.0405253931337107</v>
      </c>
    </row>
    <row r="1181" customFormat="false" ht="15" hidden="false" customHeight="false" outlineLevel="0" collapsed="false">
      <c r="A1181" s="5" t="n">
        <v>45544</v>
      </c>
      <c r="B1181" s="6" t="n">
        <v>5471.05</v>
      </c>
      <c r="C1181" s="9" t="n">
        <f aca="false">B1181/B1180-1</f>
        <v>0.0115800917828128</v>
      </c>
      <c r="D1181" s="9" t="n">
        <f aca="false">LN(B1181/B1180)</f>
        <v>0.0115135556900215</v>
      </c>
      <c r="E1181" s="9" t="n">
        <f aca="false">B1181/B1176-1</f>
        <v>-0.0313982720770483</v>
      </c>
      <c r="F1181" s="9" t="n">
        <f aca="false">B1181/B1160-1</f>
        <v>0.0285262562249615</v>
      </c>
      <c r="G1181" s="0" t="n">
        <f aca="false">MAX(G1180,B1181)</f>
        <v>5667.2</v>
      </c>
      <c r="H1181" s="9" t="n">
        <f aca="false">B1181/G1181-1</f>
        <v>-0.0346114483342743</v>
      </c>
      <c r="I1181" s="0" t="n">
        <f aca="false">IF(AND($A1181&gt;=CrashTest!$B$3,$A1181&lt;=CrashTest!$C$3),1,IF(AND($A1181&gt;=CrashTest!$B$4,$A1181&lt;=CrashTest!$C$4),2,IF(AND($A1181&gt;=CrashTest!$B$5,$A1181&lt;=CrashTest!$C$5),3,IF(AND($A1181&gt;=CrashTest!$B$6,$A1181&lt;=CrashTest!$C$6),4,IF(AND($A1181&gt;=CrashTest!$B$7,$A1181&lt;=CrashTest!$C$7),5,0)))))</f>
        <v>0</v>
      </c>
      <c r="J1181" s="0" t="str">
        <f aca="false">IF(I1181=0,"",IF(I1180=I1181,MAX(J1180,B1181),B1181))</f>
        <v/>
      </c>
      <c r="K1181" s="9" t="str">
        <f aca="false">IF(I1181=0,"",B1181/J1181-1)</f>
        <v/>
      </c>
      <c r="L1181" s="0" t="n">
        <f aca="false">MATCH($A1181,DailyBTC!$A:$A,0)</f>
        <v>1716</v>
      </c>
      <c r="M1181" s="8" t="n">
        <f aca="false">INDEX(DailyBTC!$F:$F,$L1181)</f>
        <v>5972.63391399279</v>
      </c>
      <c r="N1181" s="8" t="n">
        <f aca="false">INDEX(DailyETH!$F:$F,$L1181)</f>
        <v>215.748837057049</v>
      </c>
      <c r="O1181" s="8" t="n">
        <f aca="false">INDEX(DailyBTC!$B:$B,$L1181)</f>
        <v>57135.7814371712</v>
      </c>
      <c r="P1181" s="8" t="n">
        <f aca="false">INDEX(DailyETH!$B:$B,$L1181)</f>
        <v>2362.04203156049</v>
      </c>
      <c r="Q1181" s="9" t="n">
        <f aca="false">LN(M1181/M1180)</f>
        <v>0.0218509417905184</v>
      </c>
      <c r="R1181" s="9" t="n">
        <f aca="false">LN(N1181/N1180)</f>
        <v>0.0167471453316294</v>
      </c>
      <c r="S1181" s="9" t="n">
        <f aca="false">LN(O1181/O1180)</f>
        <v>0.0594333183102491</v>
      </c>
      <c r="T1181" s="9" t="n">
        <f aca="false">LN(P1181/P1180)</f>
        <v>0.0617571881738259</v>
      </c>
      <c r="U1181" s="9" t="n">
        <f aca="false">M1181/M1180-1</f>
        <v>0.0220914219979922</v>
      </c>
      <c r="V1181" s="9" t="n">
        <f aca="false">O1181/O1180-1</f>
        <v>0.0612349936775198</v>
      </c>
    </row>
    <row r="1182" customFormat="false" ht="15" hidden="false" customHeight="false" outlineLevel="0" collapsed="false">
      <c r="A1182" s="5" t="n">
        <v>45545</v>
      </c>
      <c r="B1182" s="6" t="n">
        <v>5495.52</v>
      </c>
      <c r="C1182" s="9" t="n">
        <f aca="false">B1182/B1181-1</f>
        <v>0.00447263322396996</v>
      </c>
      <c r="D1182" s="9" t="n">
        <f aca="false">LN(B1182/B1181)</f>
        <v>0.00446266072449022</v>
      </c>
      <c r="E1182" s="9" t="n">
        <f aca="false">B1182/B1177-1</f>
        <v>-0.00604276053413588</v>
      </c>
      <c r="F1182" s="9" t="n">
        <f aca="false">B1182/B1161-1</f>
        <v>0.0283225053142122</v>
      </c>
      <c r="G1182" s="0" t="n">
        <f aca="false">MAX(G1181,B1182)</f>
        <v>5667.2</v>
      </c>
      <c r="H1182" s="9" t="n">
        <f aca="false">B1182/G1182-1</f>
        <v>-0.0302936194240541</v>
      </c>
      <c r="I1182" s="0" t="n">
        <f aca="false">IF(AND($A1182&gt;=CrashTest!$B$3,$A1182&lt;=CrashTest!$C$3),1,IF(AND($A1182&gt;=CrashTest!$B$4,$A1182&lt;=CrashTest!$C$4),2,IF(AND($A1182&gt;=CrashTest!$B$5,$A1182&lt;=CrashTest!$C$5),3,IF(AND($A1182&gt;=CrashTest!$B$6,$A1182&lt;=CrashTest!$C$6),4,IF(AND($A1182&gt;=CrashTest!$B$7,$A1182&lt;=CrashTest!$C$7),5,0)))))</f>
        <v>0</v>
      </c>
      <c r="J1182" s="0" t="str">
        <f aca="false">IF(I1182=0,"",IF(I1181=I1182,MAX(J1181,B1182),B1182))</f>
        <v/>
      </c>
      <c r="K1182" s="9" t="str">
        <f aca="false">IF(I1182=0,"",B1182/J1182-1)</f>
        <v/>
      </c>
      <c r="L1182" s="0" t="n">
        <f aca="false">MATCH($A1182,DailyBTC!$A:$A,0)</f>
        <v>1717</v>
      </c>
      <c r="M1182" s="8" t="n">
        <f aca="false">INDEX(DailyBTC!$F:$F,$L1182)</f>
        <v>5982.61368109146</v>
      </c>
      <c r="N1182" s="8" t="n">
        <f aca="false">INDEX(DailyETH!$F:$F,$L1182)</f>
        <v>216.338717545473</v>
      </c>
      <c r="O1182" s="8" t="n">
        <f aca="false">INDEX(DailyBTC!$B:$B,$L1182)</f>
        <v>57664.4998214494</v>
      </c>
      <c r="P1182" s="8" t="n">
        <f aca="false">INDEX(DailyETH!$B:$B,$L1182)</f>
        <v>2389.51632524839</v>
      </c>
      <c r="Q1182" s="9" t="n">
        <f aca="false">LN(M1182/M1181)</f>
        <v>0.00166952116003452</v>
      </c>
      <c r="R1182" s="9" t="n">
        <f aca="false">LN(N1182/N1181)</f>
        <v>0.00273037651097042</v>
      </c>
      <c r="S1182" s="9" t="n">
        <f aca="false">LN(O1182/O1181)</f>
        <v>0.00921116423687454</v>
      </c>
      <c r="T1182" s="9" t="n">
        <f aca="false">LN(P1182/P1181)</f>
        <v>0.0115644585702285</v>
      </c>
      <c r="U1182" s="9" t="n">
        <f aca="false">M1182/M1181-1</f>
        <v>0.00167091558638655</v>
      </c>
      <c r="V1182" s="9" t="n">
        <f aca="false">O1182/O1181-1</f>
        <v>0.00925371756505333</v>
      </c>
    </row>
    <row r="1183" customFormat="false" ht="15" hidden="false" customHeight="false" outlineLevel="0" collapsed="false">
      <c r="A1183" s="5" t="n">
        <v>45546</v>
      </c>
      <c r="B1183" s="6" t="n">
        <v>5554.13</v>
      </c>
      <c r="C1183" s="9" t="n">
        <f aca="false">B1183/B1182-1</f>
        <v>0.0106650508050192</v>
      </c>
      <c r="D1183" s="9" t="n">
        <f aca="false">LN(B1183/B1182)</f>
        <v>0.0106085803030388</v>
      </c>
      <c r="E1183" s="9" t="n">
        <f aca="false">B1183/B1178-1</f>
        <v>0.00617021160963538</v>
      </c>
      <c r="F1183" s="9" t="n">
        <f aca="false">B1183/B1162-1</f>
        <v>0.0392448904365137</v>
      </c>
      <c r="G1183" s="0" t="n">
        <f aca="false">MAX(G1182,B1183)</f>
        <v>5667.2</v>
      </c>
      <c r="H1183" s="9" t="n">
        <f aca="false">B1183/G1183-1</f>
        <v>-0.0199516516092603</v>
      </c>
      <c r="I1183" s="0" t="n">
        <f aca="false">IF(AND($A1183&gt;=CrashTest!$B$3,$A1183&lt;=CrashTest!$C$3),1,IF(AND($A1183&gt;=CrashTest!$B$4,$A1183&lt;=CrashTest!$C$4),2,IF(AND($A1183&gt;=CrashTest!$B$5,$A1183&lt;=CrashTest!$C$5),3,IF(AND($A1183&gt;=CrashTest!$B$6,$A1183&lt;=CrashTest!$C$6),4,IF(AND($A1183&gt;=CrashTest!$B$7,$A1183&lt;=CrashTest!$C$7),5,0)))))</f>
        <v>0</v>
      </c>
      <c r="J1183" s="0" t="str">
        <f aca="false">IF(I1183=0,"",IF(I1182=I1183,MAX(J1182,B1183),B1183))</f>
        <v/>
      </c>
      <c r="K1183" s="9" t="str">
        <f aca="false">IF(I1183=0,"",B1183/J1183-1)</f>
        <v/>
      </c>
      <c r="L1183" s="0" t="n">
        <f aca="false">MATCH($A1183,DailyBTC!$A:$A,0)</f>
        <v>1718</v>
      </c>
      <c r="M1183" s="8" t="n">
        <f aca="false">INDEX(DailyBTC!$F:$F,$L1183)</f>
        <v>5980.21856888891</v>
      </c>
      <c r="N1183" s="8" t="n">
        <f aca="false">INDEX(DailyETH!$F:$F,$L1183)</f>
        <v>215.28946614887</v>
      </c>
      <c r="O1183" s="8" t="n">
        <f aca="false">INDEX(DailyBTC!$B:$B,$L1183)</f>
        <v>57409.1950663355</v>
      </c>
      <c r="P1183" s="8" t="n">
        <f aca="false">INDEX(DailyETH!$B:$B,$L1183)</f>
        <v>2342.307735827</v>
      </c>
      <c r="Q1183" s="9" t="n">
        <f aca="false">LN(M1183/M1182)</f>
        <v>-0.000400425615691666</v>
      </c>
      <c r="R1183" s="9" t="n">
        <f aca="false">LN(N1183/N1182)</f>
        <v>-0.00486183943979923</v>
      </c>
      <c r="S1183" s="9" t="n">
        <f aca="false">LN(O1183/O1182)</f>
        <v>-0.00443724648378281</v>
      </c>
      <c r="T1183" s="9" t="n">
        <f aca="false">LN(P1183/P1182)</f>
        <v>-0.0199543158158632</v>
      </c>
      <c r="U1183" s="9" t="n">
        <f aca="false">M1183/M1182-1</f>
        <v>-0.000400345456054496</v>
      </c>
      <c r="V1183" s="9" t="n">
        <f aca="false">O1183/O1182-1</f>
        <v>-0.00442741645040556</v>
      </c>
    </row>
    <row r="1184" customFormat="false" ht="15" hidden="false" customHeight="false" outlineLevel="0" collapsed="false">
      <c r="A1184" s="5" t="n">
        <v>45547</v>
      </c>
      <c r="B1184" s="6" t="n">
        <v>5595.76</v>
      </c>
      <c r="C1184" s="9" t="n">
        <f aca="false">B1184/B1183-1</f>
        <v>0.00749532329995883</v>
      </c>
      <c r="D1184" s="9" t="n">
        <f aca="false">LN(B1184/B1183)</f>
        <v>0.00746737294203047</v>
      </c>
      <c r="E1184" s="9" t="n">
        <f aca="false">B1184/B1179-1</f>
        <v>0.016780505177699</v>
      </c>
      <c r="F1184" s="9" t="n">
        <f aca="false">B1184/B1163-1</f>
        <v>0.029686646069597</v>
      </c>
      <c r="G1184" s="0" t="n">
        <f aca="false">MAX(G1183,B1184)</f>
        <v>5667.2</v>
      </c>
      <c r="H1184" s="9" t="n">
        <f aca="false">B1184/G1184-1</f>
        <v>-0.012605872388481</v>
      </c>
      <c r="I1184" s="0" t="n">
        <f aca="false">IF(AND($A1184&gt;=CrashTest!$B$3,$A1184&lt;=CrashTest!$C$3),1,IF(AND($A1184&gt;=CrashTest!$B$4,$A1184&lt;=CrashTest!$C$4),2,IF(AND($A1184&gt;=CrashTest!$B$5,$A1184&lt;=CrashTest!$C$5),3,IF(AND($A1184&gt;=CrashTest!$B$6,$A1184&lt;=CrashTest!$C$6),4,IF(AND($A1184&gt;=CrashTest!$B$7,$A1184&lt;=CrashTest!$C$7),5,0)))))</f>
        <v>0</v>
      </c>
      <c r="J1184" s="0" t="str">
        <f aca="false">IF(I1184=0,"",IF(I1183=I1184,MAX(J1183,B1184),B1184))</f>
        <v/>
      </c>
      <c r="K1184" s="9" t="str">
        <f aca="false">IF(I1184=0,"",B1184/J1184-1)</f>
        <v/>
      </c>
      <c r="L1184" s="0" t="n">
        <f aca="false">MATCH($A1184,DailyBTC!$A:$A,0)</f>
        <v>1719</v>
      </c>
      <c r="M1184" s="8" t="n">
        <f aca="false">INDEX(DailyBTC!$F:$F,$L1184)</f>
        <v>5994.4792758164</v>
      </c>
      <c r="N1184" s="8" t="n">
        <f aca="false">INDEX(DailyETH!$F:$F,$L1184)</f>
        <v>215.63629431739</v>
      </c>
      <c r="O1184" s="8" t="n">
        <f aca="false">INDEX(DailyBTC!$B:$B,$L1184)</f>
        <v>58124.6418065459</v>
      </c>
      <c r="P1184" s="8" t="n">
        <f aca="false">INDEX(DailyETH!$B:$B,$L1184)</f>
        <v>2362.33115809468</v>
      </c>
      <c r="Q1184" s="9" t="n">
        <f aca="false">LN(M1184/M1183)</f>
        <v>0.00238180768386634</v>
      </c>
      <c r="R1184" s="9" t="n">
        <f aca="false">LN(N1184/N1183)</f>
        <v>0.00160968907049425</v>
      </c>
      <c r="S1184" s="9" t="n">
        <f aca="false">LN(O1184/O1183)</f>
        <v>0.012385218131178</v>
      </c>
      <c r="T1184" s="9" t="n">
        <f aca="false">LN(P1184/P1183)</f>
        <v>0.00851225508464728</v>
      </c>
      <c r="U1184" s="9" t="n">
        <f aca="false">M1184/M1183-1</f>
        <v>0.00238464644113168</v>
      </c>
      <c r="V1184" s="9" t="n">
        <f aca="false">O1184/O1183-1</f>
        <v>0.012462232563681</v>
      </c>
    </row>
    <row r="1185" customFormat="false" ht="15" hidden="false" customHeight="false" outlineLevel="0" collapsed="false">
      <c r="A1185" s="5" t="n">
        <v>45548</v>
      </c>
      <c r="B1185" s="6" t="n">
        <v>5626.02</v>
      </c>
      <c r="C1185" s="9" t="n">
        <f aca="false">B1185/B1184-1</f>
        <v>0.0054076658041089</v>
      </c>
      <c r="D1185" s="9" t="n">
        <f aca="false">LN(B1185/B1184)</f>
        <v>0.00539309687837142</v>
      </c>
      <c r="E1185" s="9" t="n">
        <f aca="false">B1185/B1180-1</f>
        <v>0.0402335617426162</v>
      </c>
      <c r="F1185" s="9" t="n">
        <f aca="false">B1185/B1164-1</f>
        <v>0.0313113519002937</v>
      </c>
      <c r="G1185" s="0" t="n">
        <f aca="false">MAX(G1184,B1185)</f>
        <v>5667.2</v>
      </c>
      <c r="H1185" s="9" t="n">
        <f aca="false">B1185/G1185-1</f>
        <v>-0.00726637492941828</v>
      </c>
      <c r="I1185" s="0" t="n">
        <f aca="false">IF(AND($A1185&gt;=CrashTest!$B$3,$A1185&lt;=CrashTest!$C$3),1,IF(AND($A1185&gt;=CrashTest!$B$4,$A1185&lt;=CrashTest!$C$4),2,IF(AND($A1185&gt;=CrashTest!$B$5,$A1185&lt;=CrashTest!$C$5),3,IF(AND($A1185&gt;=CrashTest!$B$6,$A1185&lt;=CrashTest!$C$6),4,IF(AND($A1185&gt;=CrashTest!$B$7,$A1185&lt;=CrashTest!$C$7),5,0)))))</f>
        <v>0</v>
      </c>
      <c r="J1185" s="0" t="str">
        <f aca="false">IF(I1185=0,"",IF(I1184=I1185,MAX(J1184,B1185),B1185))</f>
        <v/>
      </c>
      <c r="K1185" s="9" t="str">
        <f aca="false">IF(I1185=0,"",B1185/J1185-1)</f>
        <v/>
      </c>
      <c r="L1185" s="0" t="n">
        <f aca="false">MATCH($A1185,DailyBTC!$A:$A,0)</f>
        <v>1720</v>
      </c>
      <c r="M1185" s="8" t="n">
        <f aca="false">INDEX(DailyBTC!$F:$F,$L1185)</f>
        <v>6068.19279678673</v>
      </c>
      <c r="N1185" s="8" t="n">
        <f aca="false">INDEX(DailyETH!$F:$F,$L1185)</f>
        <v>217.968208598707</v>
      </c>
      <c r="O1185" s="8" t="n">
        <f aca="false">INDEX(DailyBTC!$B:$B,$L1185)</f>
        <v>60536.8814503215</v>
      </c>
      <c r="P1185" s="8" t="n">
        <f aca="false">INDEX(DailyETH!$B:$B,$L1185)</f>
        <v>2442.77219959088</v>
      </c>
      <c r="Q1185" s="9" t="n">
        <f aca="false">LN(M1185/M1184)</f>
        <v>0.012221908728757</v>
      </c>
      <c r="R1185" s="9" t="n">
        <f aca="false">LN(N1185/N1184)</f>
        <v>0.0107560541816952</v>
      </c>
      <c r="S1185" s="9" t="n">
        <f aca="false">LN(O1185/O1184)</f>
        <v>0.0406630886282551</v>
      </c>
      <c r="T1185" s="9" t="n">
        <f aca="false">LN(P1185/P1184)</f>
        <v>0.0334846313927488</v>
      </c>
      <c r="U1185" s="9" t="n">
        <f aca="false">M1185/M1184-1</f>
        <v>0.0122969014619363</v>
      </c>
      <c r="V1185" s="9" t="n">
        <f aca="false">O1185/O1184-1</f>
        <v>0.0415011528467422</v>
      </c>
    </row>
    <row r="1186" customFormat="false" ht="15" hidden="false" customHeight="false" outlineLevel="0" collapsed="false">
      <c r="A1186" s="5" t="n">
        <v>45551</v>
      </c>
      <c r="B1186" s="6" t="n">
        <v>5633.09</v>
      </c>
      <c r="C1186" s="9" t="n">
        <f aca="false">B1186/B1185-1</f>
        <v>0.00125666101435828</v>
      </c>
      <c r="D1186" s="9" t="n">
        <f aca="false">LN(B1186/B1185)</f>
        <v>0.001255872076788</v>
      </c>
      <c r="E1186" s="9" t="n">
        <f aca="false">B1186/B1181-1</f>
        <v>0.0296177150638359</v>
      </c>
      <c r="F1186" s="9" t="n">
        <f aca="false">B1186/B1165-1</f>
        <v>0.0162125984536063</v>
      </c>
      <c r="G1186" s="0" t="n">
        <f aca="false">MAX(G1185,B1186)</f>
        <v>5667.2</v>
      </c>
      <c r="H1186" s="9" t="n">
        <f aca="false">B1186/G1186-1</f>
        <v>-0.00601884528514962</v>
      </c>
      <c r="I1186" s="0" t="n">
        <f aca="false">IF(AND($A1186&gt;=CrashTest!$B$3,$A1186&lt;=CrashTest!$C$3),1,IF(AND($A1186&gt;=CrashTest!$B$4,$A1186&lt;=CrashTest!$C$4),2,IF(AND($A1186&gt;=CrashTest!$B$5,$A1186&lt;=CrashTest!$C$5),3,IF(AND($A1186&gt;=CrashTest!$B$6,$A1186&lt;=CrashTest!$C$6),4,IF(AND($A1186&gt;=CrashTest!$B$7,$A1186&lt;=CrashTest!$C$7),5,0)))))</f>
        <v>0</v>
      </c>
      <c r="J1186" s="0" t="str">
        <f aca="false">IF(I1186=0,"",IF(I1185=I1186,MAX(J1185,B1186),B1186))</f>
        <v/>
      </c>
      <c r="K1186" s="9" t="str">
        <f aca="false">IF(I1186=0,"",B1186/J1186-1)</f>
        <v/>
      </c>
      <c r="L1186" s="0" t="n">
        <f aca="false">MATCH($A1186,DailyBTC!$A:$A,0)</f>
        <v>1723</v>
      </c>
      <c r="M1186" s="8" t="n">
        <f aca="false">INDEX(DailyBTC!$F:$F,$L1186)</f>
        <v>6021.00586772365</v>
      </c>
      <c r="N1186" s="8" t="n">
        <f aca="false">INDEX(DailyETH!$F:$F,$L1186)</f>
        <v>213.460496787178</v>
      </c>
      <c r="O1186" s="8" t="n">
        <f aca="false">INDEX(DailyBTC!$B:$B,$L1186)</f>
        <v>58227.46421654</v>
      </c>
      <c r="P1186" s="8" t="n">
        <f aca="false">INDEX(DailyETH!$B:$B,$L1186)</f>
        <v>2295.19158971362</v>
      </c>
      <c r="Q1186" s="9" t="n">
        <f aca="false">LN(M1186/M1185)</f>
        <v>-0.00780650066377457</v>
      </c>
      <c r="R1186" s="9" t="n">
        <f aca="false">LN(N1186/N1185)</f>
        <v>-0.020897431247363</v>
      </c>
      <c r="S1186" s="9" t="n">
        <f aca="false">LN(O1186/O1185)</f>
        <v>-0.0388956528632276</v>
      </c>
      <c r="T1186" s="9" t="n">
        <f aca="false">LN(P1186/P1185)</f>
        <v>-0.0623172203666058</v>
      </c>
      <c r="U1186" s="9" t="n">
        <f aca="false">M1186/M1185-1</f>
        <v>-0.00777610907287996</v>
      </c>
      <c r="V1186" s="9" t="n">
        <f aca="false">O1186/O1185-1</f>
        <v>-0.0381489296847358</v>
      </c>
    </row>
    <row r="1187" customFormat="false" ht="15" hidden="false" customHeight="false" outlineLevel="0" collapsed="false">
      <c r="A1187" s="5" t="n">
        <v>45552</v>
      </c>
      <c r="B1187" s="6" t="n">
        <v>5634.58</v>
      </c>
      <c r="C1187" s="9" t="n">
        <f aca="false">B1187/B1186-1</f>
        <v>0.000264508466933711</v>
      </c>
      <c r="D1187" s="9" t="n">
        <f aca="false">LN(B1187/B1186)</f>
        <v>0.000264473490736702</v>
      </c>
      <c r="E1187" s="9" t="n">
        <f aca="false">B1187/B1182-1</f>
        <v>0.0253042478236818</v>
      </c>
      <c r="F1187" s="9" t="n">
        <f aca="false">B1187/B1166-1</f>
        <v>0.014462798757708</v>
      </c>
      <c r="G1187" s="0" t="n">
        <f aca="false">MAX(G1186,B1187)</f>
        <v>5667.2</v>
      </c>
      <c r="H1187" s="9" t="n">
        <f aca="false">B1187/G1187-1</f>
        <v>-0.00575592885375498</v>
      </c>
      <c r="I1187" s="0" t="n">
        <f aca="false">IF(AND($A1187&gt;=CrashTest!$B$3,$A1187&lt;=CrashTest!$C$3),1,IF(AND($A1187&gt;=CrashTest!$B$4,$A1187&lt;=CrashTest!$C$4),2,IF(AND($A1187&gt;=CrashTest!$B$5,$A1187&lt;=CrashTest!$C$5),3,IF(AND($A1187&gt;=CrashTest!$B$6,$A1187&lt;=CrashTest!$C$6),4,IF(AND($A1187&gt;=CrashTest!$B$7,$A1187&lt;=CrashTest!$C$7),5,0)))))</f>
        <v>0</v>
      </c>
      <c r="J1187" s="0" t="str">
        <f aca="false">IF(I1187=0,"",IF(I1186=I1187,MAX(J1186,B1187),B1187))</f>
        <v/>
      </c>
      <c r="K1187" s="9" t="str">
        <f aca="false">IF(I1187=0,"",B1187/J1187-1)</f>
        <v/>
      </c>
      <c r="L1187" s="0" t="n">
        <f aca="false">MATCH($A1187,DailyBTC!$A:$A,0)</f>
        <v>1724</v>
      </c>
      <c r="M1187" s="8" t="n">
        <f aca="false">INDEX(DailyBTC!$F:$F,$L1187)</f>
        <v>6067.02617526196</v>
      </c>
      <c r="N1187" s="8" t="n">
        <f aca="false">INDEX(DailyETH!$F:$F,$L1187)</f>
        <v>214.015670531428</v>
      </c>
      <c r="O1187" s="8" t="n">
        <f aca="false">INDEX(DailyBTC!$B:$B,$L1187)</f>
        <v>60238.2177255991</v>
      </c>
      <c r="P1187" s="8" t="n">
        <f aca="false">INDEX(DailyETH!$B:$B,$L1187)</f>
        <v>2337.065764173</v>
      </c>
      <c r="Q1187" s="9" t="n">
        <f aca="false">LN(M1187/M1186)</f>
        <v>0.00761423029254386</v>
      </c>
      <c r="R1187" s="9" t="n">
        <f aca="false">LN(N1187/N1186)</f>
        <v>0.00259745033210505</v>
      </c>
      <c r="S1187" s="9" t="n">
        <f aca="false">LN(O1187/O1186)</f>
        <v>0.0339498596399901</v>
      </c>
      <c r="T1187" s="9" t="n">
        <f aca="false">LN(P1187/P1186)</f>
        <v>0.0180798742008591</v>
      </c>
      <c r="U1187" s="9" t="n">
        <f aca="false">M1187/M1186-1</f>
        <v>0.00764329225869198</v>
      </c>
      <c r="V1187" s="9" t="n">
        <f aca="false">O1187/O1186-1</f>
        <v>0.0345327335839558</v>
      </c>
    </row>
    <row r="1188" customFormat="false" ht="15" hidden="false" customHeight="false" outlineLevel="0" collapsed="false">
      <c r="A1188" s="5" t="n">
        <v>45553</v>
      </c>
      <c r="B1188" s="6" t="n">
        <v>5618.26</v>
      </c>
      <c r="C1188" s="9" t="n">
        <f aca="false">B1188/B1187-1</f>
        <v>-0.00289640044155903</v>
      </c>
      <c r="D1188" s="9" t="n">
        <f aca="false">LN(B1188/B1187)</f>
        <v>-0.00290060312638517</v>
      </c>
      <c r="E1188" s="9" t="n">
        <f aca="false">B1188/B1183-1</f>
        <v>0.0115463627966936</v>
      </c>
      <c r="F1188" s="9" t="n">
        <f aca="false">B1188/B1167-1</f>
        <v>0.00178487050327636</v>
      </c>
      <c r="G1188" s="0" t="n">
        <f aca="false">MAX(G1187,B1188)</f>
        <v>5667.2</v>
      </c>
      <c r="H1188" s="9" t="n">
        <f aca="false">B1188/G1188-1</f>
        <v>-0.0086356578204404</v>
      </c>
      <c r="I1188" s="0" t="n">
        <f aca="false">IF(AND($A1188&gt;=CrashTest!$B$3,$A1188&lt;=CrashTest!$C$3),1,IF(AND($A1188&gt;=CrashTest!$B$4,$A1188&lt;=CrashTest!$C$4),2,IF(AND($A1188&gt;=CrashTest!$B$5,$A1188&lt;=CrashTest!$C$5),3,IF(AND($A1188&gt;=CrashTest!$B$6,$A1188&lt;=CrashTest!$C$6),4,IF(AND($A1188&gt;=CrashTest!$B$7,$A1188&lt;=CrashTest!$C$7),5,0)))))</f>
        <v>0</v>
      </c>
      <c r="J1188" s="0" t="str">
        <f aca="false">IF(I1188=0,"",IF(I1187=I1188,MAX(J1187,B1188),B1188))</f>
        <v/>
      </c>
      <c r="K1188" s="9" t="str">
        <f aca="false">IF(I1188=0,"",B1188/J1188-1)</f>
        <v/>
      </c>
      <c r="L1188" s="0" t="n">
        <f aca="false">MATCH($A1188,DailyBTC!$A:$A,0)</f>
        <v>1725</v>
      </c>
      <c r="M1188" s="8" t="n">
        <f aca="false">INDEX(DailyBTC!$F:$F,$L1188)</f>
        <v>6013.19572001081</v>
      </c>
      <c r="N1188" s="8" t="n">
        <f aca="false">INDEX(DailyETH!$F:$F,$L1188)</f>
        <v>213.039538061813</v>
      </c>
      <c r="O1188" s="8" t="n">
        <f aca="false">INDEX(DailyBTC!$B:$B,$L1188)</f>
        <v>61306.2337317358</v>
      </c>
      <c r="P1188" s="8" t="n">
        <f aca="false">INDEX(DailyETH!$B:$B,$L1188)</f>
        <v>2358.79472209234</v>
      </c>
      <c r="Q1188" s="9" t="n">
        <f aca="false">LN(M1188/M1187)</f>
        <v>-0.00891222231177926</v>
      </c>
      <c r="R1188" s="9" t="n">
        <f aca="false">LN(N1188/N1187)</f>
        <v>-0.00457146593663243</v>
      </c>
      <c r="S1188" s="9" t="n">
        <f aca="false">LN(O1188/O1187)</f>
        <v>0.0175745331443161</v>
      </c>
      <c r="T1188" s="9" t="n">
        <f aca="false">LN(P1188/P1187)</f>
        <v>0.00925458201673595</v>
      </c>
      <c r="U1188" s="9" t="n">
        <f aca="false">M1188/M1187-1</f>
        <v>-0.00887262617567786</v>
      </c>
      <c r="V1188" s="9" t="n">
        <f aca="false">O1188/O1187-1</f>
        <v>0.0177298739315594</v>
      </c>
    </row>
    <row r="1189" customFormat="false" ht="15" hidden="false" customHeight="false" outlineLevel="0" collapsed="false">
      <c r="A1189" s="5" t="n">
        <v>45554</v>
      </c>
      <c r="B1189" s="6" t="n">
        <v>5713.64</v>
      </c>
      <c r="C1189" s="9" t="n">
        <f aca="false">B1189/B1188-1</f>
        <v>0.0169767864071795</v>
      </c>
      <c r="D1189" s="9" t="n">
        <f aca="false">LN(B1189/B1188)</f>
        <v>0.016834291247587</v>
      </c>
      <c r="E1189" s="9" t="n">
        <f aca="false">B1189/B1184-1</f>
        <v>0.0210659499335211</v>
      </c>
      <c r="F1189" s="9" t="n">
        <f aca="false">B1189/B1168-1</f>
        <v>0.0208178491795781</v>
      </c>
      <c r="G1189" s="0" t="n">
        <f aca="false">MAX(G1188,B1189)</f>
        <v>5713.64</v>
      </c>
      <c r="H1189" s="9" t="n">
        <f aca="false">B1189/G1189-1</f>
        <v>0</v>
      </c>
      <c r="I1189" s="0" t="n">
        <f aca="false">IF(AND($A1189&gt;=CrashTest!$B$3,$A1189&lt;=CrashTest!$C$3),1,IF(AND($A1189&gt;=CrashTest!$B$4,$A1189&lt;=CrashTest!$C$4),2,IF(AND($A1189&gt;=CrashTest!$B$5,$A1189&lt;=CrashTest!$C$5),3,IF(AND($A1189&gt;=CrashTest!$B$6,$A1189&lt;=CrashTest!$C$6),4,IF(AND($A1189&gt;=CrashTest!$B$7,$A1189&lt;=CrashTest!$C$7),5,0)))))</f>
        <v>0</v>
      </c>
      <c r="J1189" s="0" t="str">
        <f aca="false">IF(I1189=0,"",IF(I1188=I1189,MAX(J1188,B1189),B1189))</f>
        <v/>
      </c>
      <c r="K1189" s="9" t="str">
        <f aca="false">IF(I1189=0,"",B1189/J1189-1)</f>
        <v/>
      </c>
      <c r="L1189" s="0" t="n">
        <f aca="false">MATCH($A1189,DailyBTC!$A:$A,0)</f>
        <v>1726</v>
      </c>
      <c r="M1189" s="8" t="n">
        <f aca="false">INDEX(DailyBTC!$F:$F,$L1189)</f>
        <v>6178.81702454507</v>
      </c>
      <c r="N1189" s="8" t="n">
        <f aca="false">INDEX(DailyETH!$F:$F,$L1189)</f>
        <v>219.439196135104</v>
      </c>
      <c r="O1189" s="8" t="n">
        <f aca="false">INDEX(DailyBTC!$B:$B,$L1189)</f>
        <v>62994.6096528346</v>
      </c>
      <c r="P1189" s="8" t="n">
        <f aca="false">INDEX(DailyETH!$B:$B,$L1189)</f>
        <v>2468.43390606955</v>
      </c>
      <c r="Q1189" s="9" t="n">
        <f aca="false">LN(M1189/M1188)</f>
        <v>0.0271704921642897</v>
      </c>
      <c r="R1189" s="9" t="n">
        <f aca="false">LN(N1189/N1188)</f>
        <v>0.0295974101800001</v>
      </c>
      <c r="S1189" s="9" t="n">
        <f aca="false">LN(O1189/O1188)</f>
        <v>0.0271676316950197</v>
      </c>
      <c r="T1189" s="9" t="n">
        <f aca="false">LN(P1189/P1188)</f>
        <v>0.0454331258195212</v>
      </c>
      <c r="U1189" s="9" t="n">
        <f aca="false">M1189/M1188-1</f>
        <v>0.0275429758560997</v>
      </c>
      <c r="V1189" s="9" t="n">
        <f aca="false">O1189/O1188-1</f>
        <v>0.0275400366051974</v>
      </c>
    </row>
    <row r="1190" customFormat="false" ht="15" hidden="false" customHeight="false" outlineLevel="0" collapsed="false">
      <c r="A1190" s="5" t="n">
        <v>45555</v>
      </c>
      <c r="B1190" s="6" t="n">
        <v>5702.55</v>
      </c>
      <c r="C1190" s="9" t="n">
        <f aca="false">B1190/B1189-1</f>
        <v>-0.00194096932953425</v>
      </c>
      <c r="D1190" s="9" t="n">
        <f aca="false">LN(B1190/B1189)</f>
        <v>-0.00194285545150178</v>
      </c>
      <c r="E1190" s="9" t="n">
        <f aca="false">B1190/B1185-1</f>
        <v>0.0136028666801753</v>
      </c>
      <c r="F1190" s="9" t="n">
        <f aca="false">B1190/B1169-1</f>
        <v>0.0145351681685153</v>
      </c>
      <c r="G1190" s="0" t="n">
        <f aca="false">MAX(G1189,B1190)</f>
        <v>5713.64</v>
      </c>
      <c r="H1190" s="9" t="n">
        <f aca="false">B1190/G1190-1</f>
        <v>-0.00194096932953425</v>
      </c>
      <c r="I1190" s="0" t="n">
        <f aca="false">IF(AND($A1190&gt;=CrashTest!$B$3,$A1190&lt;=CrashTest!$C$3),1,IF(AND($A1190&gt;=CrashTest!$B$4,$A1190&lt;=CrashTest!$C$4),2,IF(AND($A1190&gt;=CrashTest!$B$5,$A1190&lt;=CrashTest!$C$5),3,IF(AND($A1190&gt;=CrashTest!$B$6,$A1190&lt;=CrashTest!$C$6),4,IF(AND($A1190&gt;=CrashTest!$B$7,$A1190&lt;=CrashTest!$C$7),5,0)))))</f>
        <v>0</v>
      </c>
      <c r="J1190" s="0" t="str">
        <f aca="false">IF(I1190=0,"",IF(I1189=I1190,MAX(J1189,B1190),B1190))</f>
        <v/>
      </c>
      <c r="K1190" s="9" t="str">
        <f aca="false">IF(I1190=0,"",B1190/J1190-1)</f>
        <v/>
      </c>
      <c r="L1190" s="0" t="n">
        <f aca="false">MATCH($A1190,DailyBTC!$A:$A,0)</f>
        <v>1727</v>
      </c>
      <c r="M1190" s="8" t="n">
        <f aca="false">INDEX(DailyBTC!$F:$F,$L1190)</f>
        <v>6176.00831078437</v>
      </c>
      <c r="N1190" s="8" t="n">
        <f aca="false">INDEX(DailyETH!$F:$F,$L1190)</f>
        <v>220.420154125565</v>
      </c>
      <c r="O1190" s="8" t="n">
        <f aca="false">INDEX(DailyBTC!$B:$B,$L1190)</f>
        <v>63153.9518270018</v>
      </c>
      <c r="P1190" s="8" t="n">
        <f aca="false">INDEX(DailyETH!$B:$B,$L1190)</f>
        <v>2554.7331440678</v>
      </c>
      <c r="Q1190" s="9" t="n">
        <f aca="false">LN(M1190/M1189)</f>
        <v>-0.000454674790271447</v>
      </c>
      <c r="R1190" s="9" t="n">
        <f aca="false">LN(N1190/N1189)</f>
        <v>0.00446033313235703</v>
      </c>
      <c r="S1190" s="9" t="n">
        <f aca="false">LN(O1190/O1189)</f>
        <v>0.00252626359019156</v>
      </c>
      <c r="T1190" s="9" t="n">
        <f aca="false">LN(P1190/P1189)</f>
        <v>0.0343638701871451</v>
      </c>
      <c r="U1190" s="9" t="n">
        <f aca="false">M1190/M1189-1</f>
        <v>-0.000454571441352969</v>
      </c>
      <c r="V1190" s="9" t="n">
        <f aca="false">O1190/O1189-1</f>
        <v>0.00252945728285869</v>
      </c>
    </row>
    <row r="1191" customFormat="false" ht="15" hidden="false" customHeight="false" outlineLevel="0" collapsed="false">
      <c r="A1191" s="5" t="n">
        <v>45558</v>
      </c>
      <c r="B1191" s="6" t="n">
        <v>5718.57</v>
      </c>
      <c r="C1191" s="9" t="n">
        <f aca="false">B1191/B1190-1</f>
        <v>0.00280926953731209</v>
      </c>
      <c r="D1191" s="9" t="n">
        <f aca="false">LN(B1191/B1190)</f>
        <v>0.00280533091435683</v>
      </c>
      <c r="E1191" s="9" t="n">
        <f aca="false">B1191/B1186-1</f>
        <v>0.0151746199687914</v>
      </c>
      <c r="F1191" s="9" t="n">
        <f aca="false">B1191/B1170-1</f>
        <v>0.0265552970574297</v>
      </c>
      <c r="G1191" s="0" t="n">
        <f aca="false">MAX(G1190,B1191)</f>
        <v>5718.57</v>
      </c>
      <c r="H1191" s="9" t="n">
        <f aca="false">B1191/G1191-1</f>
        <v>0</v>
      </c>
      <c r="I1191" s="0" t="n">
        <f aca="false">IF(AND($A1191&gt;=CrashTest!$B$3,$A1191&lt;=CrashTest!$C$3),1,IF(AND($A1191&gt;=CrashTest!$B$4,$A1191&lt;=CrashTest!$C$4),2,IF(AND($A1191&gt;=CrashTest!$B$5,$A1191&lt;=CrashTest!$C$5),3,IF(AND($A1191&gt;=CrashTest!$B$6,$A1191&lt;=CrashTest!$C$6),4,IF(AND($A1191&gt;=CrashTest!$B$7,$A1191&lt;=CrashTest!$C$7),5,0)))))</f>
        <v>0</v>
      </c>
      <c r="J1191" s="0" t="str">
        <f aca="false">IF(I1191=0,"",IF(I1190=I1191,MAX(J1190,B1191),B1191))</f>
        <v/>
      </c>
      <c r="K1191" s="9" t="str">
        <f aca="false">IF(I1191=0,"",B1191/J1191-1)</f>
        <v/>
      </c>
      <c r="L1191" s="0" t="n">
        <f aca="false">MATCH($A1191,DailyBTC!$A:$A,0)</f>
        <v>1730</v>
      </c>
      <c r="M1191" s="8" t="n">
        <f aca="false">INDEX(DailyBTC!$F:$F,$L1191)</f>
        <v>6225.20853480533</v>
      </c>
      <c r="N1191" s="8" t="n">
        <f aca="false">INDEX(DailyETH!$F:$F,$L1191)</f>
        <v>225.021054816879</v>
      </c>
      <c r="O1191" s="8" t="n">
        <f aca="false">INDEX(DailyBTC!$B:$B,$L1191)</f>
        <v>63336.0126347165</v>
      </c>
      <c r="P1191" s="8" t="n">
        <f aca="false">INDEX(DailyETH!$B:$B,$L1191)</f>
        <v>2647.93771518995</v>
      </c>
      <c r="Q1191" s="9" t="n">
        <f aca="false">LN(M1191/M1190)</f>
        <v>0.00793478297713428</v>
      </c>
      <c r="R1191" s="9" t="n">
        <f aca="false">LN(N1191/N1190)</f>
        <v>0.020658458291279</v>
      </c>
      <c r="S1191" s="9" t="n">
        <f aca="false">LN(O1191/O1190)</f>
        <v>0.00287866210118704</v>
      </c>
      <c r="T1191" s="9" t="n">
        <f aca="false">LN(P1191/P1190)</f>
        <v>0.0358333427350892</v>
      </c>
      <c r="U1191" s="9" t="n">
        <f aca="false">M1191/M1190-1</f>
        <v>0.00796634679636843</v>
      </c>
      <c r="V1191" s="9" t="n">
        <f aca="false">O1191/O1190-1</f>
        <v>0.00288280942756236</v>
      </c>
    </row>
    <row r="1192" customFormat="false" ht="15" hidden="false" customHeight="false" outlineLevel="0" collapsed="false">
      <c r="A1192" s="5" t="n">
        <v>45559</v>
      </c>
      <c r="B1192" s="6" t="n">
        <v>5732.93</v>
      </c>
      <c r="C1192" s="9" t="n">
        <f aca="false">B1192/B1191-1</f>
        <v>0.00251111728981202</v>
      </c>
      <c r="D1192" s="9" t="n">
        <f aca="false">LN(B1192/B1191)</f>
        <v>0.00250796970299569</v>
      </c>
      <c r="E1192" s="9" t="n">
        <f aca="false">B1192/B1187-1</f>
        <v>0.0174547171217732</v>
      </c>
      <c r="F1192" s="9" t="n">
        <f aca="false">B1192/B1171-1</f>
        <v>0.0174492999515496</v>
      </c>
      <c r="G1192" s="0" t="n">
        <f aca="false">MAX(G1191,B1192)</f>
        <v>5732.93</v>
      </c>
      <c r="H1192" s="9" t="n">
        <f aca="false">B1192/G1192-1</f>
        <v>0</v>
      </c>
      <c r="I1192" s="0" t="n">
        <f aca="false">IF(AND($A1192&gt;=CrashTest!$B$3,$A1192&lt;=CrashTest!$C$3),1,IF(AND($A1192&gt;=CrashTest!$B$4,$A1192&lt;=CrashTest!$C$4),2,IF(AND($A1192&gt;=CrashTest!$B$5,$A1192&lt;=CrashTest!$C$5),3,IF(AND($A1192&gt;=CrashTest!$B$6,$A1192&lt;=CrashTest!$C$6),4,IF(AND($A1192&gt;=CrashTest!$B$7,$A1192&lt;=CrashTest!$C$7),5,0)))))</f>
        <v>0</v>
      </c>
      <c r="J1192" s="0" t="str">
        <f aca="false">IF(I1192=0,"",IF(I1191=I1192,MAX(J1191,B1192),B1192))</f>
        <v/>
      </c>
      <c r="K1192" s="9" t="str">
        <f aca="false">IF(I1192=0,"",B1192/J1192-1)</f>
        <v/>
      </c>
      <c r="L1192" s="0" t="n">
        <f aca="false">MATCH($A1192,DailyBTC!$A:$A,0)</f>
        <v>1731</v>
      </c>
      <c r="M1192" s="8" t="n">
        <f aca="false">INDEX(DailyBTC!$F:$F,$L1192)</f>
        <v>6252.50963597838</v>
      </c>
      <c r="N1192" s="8" t="n">
        <f aca="false">INDEX(DailyETH!$F:$F,$L1192)</f>
        <v>225.695411125599</v>
      </c>
      <c r="O1192" s="8" t="n">
        <f aca="false">INDEX(DailyBTC!$B:$B,$L1192)</f>
        <v>64342.7891113384</v>
      </c>
      <c r="P1192" s="8" t="n">
        <f aca="false">INDEX(DailyETH!$B:$B,$L1192)</f>
        <v>2655.48809611338</v>
      </c>
      <c r="Q1192" s="9" t="n">
        <f aca="false">LN(M1192/M1191)</f>
        <v>0.0043759835517399</v>
      </c>
      <c r="R1192" s="9" t="n">
        <f aca="false">LN(N1192/N1191)</f>
        <v>0.00299237708349528</v>
      </c>
      <c r="S1192" s="9" t="n">
        <f aca="false">LN(O1192/O1191)</f>
        <v>0.0157707830851495</v>
      </c>
      <c r="T1192" s="9" t="n">
        <f aca="false">LN(P1192/P1191)</f>
        <v>0.0028473617971779</v>
      </c>
      <c r="U1192" s="9" t="n">
        <f aca="false">M1192/M1191-1</f>
        <v>0.00438557214917545</v>
      </c>
      <c r="V1192" s="9" t="n">
        <f aca="false">O1192/O1191-1</f>
        <v>0.0158957982155963</v>
      </c>
    </row>
    <row r="1193" customFormat="false" ht="15" hidden="false" customHeight="false" outlineLevel="0" collapsed="false">
      <c r="A1193" s="5" t="n">
        <v>45560</v>
      </c>
      <c r="B1193" s="6" t="n">
        <v>5722.26</v>
      </c>
      <c r="C1193" s="9" t="n">
        <f aca="false">B1193/B1192-1</f>
        <v>-0.00186117744329695</v>
      </c>
      <c r="D1193" s="9" t="n">
        <f aca="false">LN(B1193/B1192)</f>
        <v>-0.00186291158606699</v>
      </c>
      <c r="E1193" s="9" t="n">
        <f aca="false">B1193/B1188-1</f>
        <v>0.0185110692634374</v>
      </c>
      <c r="F1193" s="9" t="n">
        <f aca="false">B1193/B1172-1</f>
        <v>0.0187685602580812</v>
      </c>
      <c r="G1193" s="0" t="n">
        <f aca="false">MAX(G1192,B1193)</f>
        <v>5732.93</v>
      </c>
      <c r="H1193" s="9" t="n">
        <f aca="false">B1193/G1193-1</f>
        <v>-0.00186117744329695</v>
      </c>
      <c r="I1193" s="0" t="n">
        <f aca="false">IF(AND($A1193&gt;=CrashTest!$B$3,$A1193&lt;=CrashTest!$C$3),1,IF(AND($A1193&gt;=CrashTest!$B$4,$A1193&lt;=CrashTest!$C$4),2,IF(AND($A1193&gt;=CrashTest!$B$5,$A1193&lt;=CrashTest!$C$5),3,IF(AND($A1193&gt;=CrashTest!$B$6,$A1193&lt;=CrashTest!$C$6),4,IF(AND($A1193&gt;=CrashTest!$B$7,$A1193&lt;=CrashTest!$C$7),5,0)))))</f>
        <v>0</v>
      </c>
      <c r="J1193" s="0" t="str">
        <f aca="false">IF(I1193=0,"",IF(I1192=I1193,MAX(J1192,B1193),B1193))</f>
        <v/>
      </c>
      <c r="K1193" s="9" t="str">
        <f aca="false">IF(I1193=0,"",B1193/J1193-1)</f>
        <v/>
      </c>
      <c r="L1193" s="0" t="n">
        <f aca="false">MATCH($A1193,DailyBTC!$A:$A,0)</f>
        <v>1732</v>
      </c>
      <c r="M1193" s="8" t="n">
        <f aca="false">INDEX(DailyBTC!$F:$F,$L1193)</f>
        <v>6219.12293167873</v>
      </c>
      <c r="N1193" s="8" t="n">
        <f aca="false">INDEX(DailyETH!$F:$F,$L1193)</f>
        <v>223.193863261025</v>
      </c>
      <c r="O1193" s="8" t="n">
        <f aca="false">INDEX(DailyBTC!$B:$B,$L1193)</f>
        <v>63059.6269167154</v>
      </c>
      <c r="P1193" s="8" t="n">
        <f aca="false">INDEX(DailyETH!$B:$B,$L1193)</f>
        <v>2574.79220370544</v>
      </c>
      <c r="Q1193" s="9" t="n">
        <f aca="false">LN(M1193/M1192)</f>
        <v>-0.00535403586866937</v>
      </c>
      <c r="R1193" s="9" t="n">
        <f aca="false">LN(N1193/N1192)</f>
        <v>-0.011145616094838</v>
      </c>
      <c r="S1193" s="9" t="n">
        <f aca="false">LN(O1193/O1192)</f>
        <v>-0.0201441326642789</v>
      </c>
      <c r="T1193" s="9" t="n">
        <f aca="false">LN(P1193/P1192)</f>
        <v>-0.0308596448720061</v>
      </c>
      <c r="U1193" s="9" t="n">
        <f aca="false">M1193/M1192-1</f>
        <v>-0.00533972856395715</v>
      </c>
      <c r="V1193" s="9" t="n">
        <f aca="false">O1193/O1192-1</f>
        <v>-0.0199425951586063</v>
      </c>
    </row>
    <row r="1194" customFormat="false" ht="15" hidden="false" customHeight="false" outlineLevel="0" collapsed="false">
      <c r="A1194" s="5" t="n">
        <v>45561</v>
      </c>
      <c r="B1194" s="6" t="n">
        <v>5745.37</v>
      </c>
      <c r="C1194" s="9" t="n">
        <f aca="false">B1194/B1193-1</f>
        <v>0.00403861411400386</v>
      </c>
      <c r="D1194" s="9" t="n">
        <f aca="false">LN(B1194/B1193)</f>
        <v>0.00403048080287233</v>
      </c>
      <c r="E1194" s="9" t="n">
        <f aca="false">B1194/B1189-1</f>
        <v>0.00555337753166096</v>
      </c>
      <c r="F1194" s="9" t="n">
        <f aca="false">B1194/B1173-1</f>
        <v>0.0212538661168189</v>
      </c>
      <c r="G1194" s="0" t="n">
        <f aca="false">MAX(G1193,B1194)</f>
        <v>5745.37</v>
      </c>
      <c r="H1194" s="9" t="n">
        <f aca="false">B1194/G1194-1</f>
        <v>0</v>
      </c>
      <c r="I1194" s="0" t="n">
        <f aca="false">IF(AND($A1194&gt;=CrashTest!$B$3,$A1194&lt;=CrashTest!$C$3),1,IF(AND($A1194&gt;=CrashTest!$B$4,$A1194&lt;=CrashTest!$C$4),2,IF(AND($A1194&gt;=CrashTest!$B$5,$A1194&lt;=CrashTest!$C$5),3,IF(AND($A1194&gt;=CrashTest!$B$6,$A1194&lt;=CrashTest!$C$6),4,IF(AND($A1194&gt;=CrashTest!$B$7,$A1194&lt;=CrashTest!$C$7),5,0)))))</f>
        <v>0</v>
      </c>
      <c r="J1194" s="0" t="str">
        <f aca="false">IF(I1194=0,"",IF(I1193=I1194,MAX(J1193,B1194),B1194))</f>
        <v/>
      </c>
      <c r="K1194" s="9" t="str">
        <f aca="false">IF(I1194=0,"",B1194/J1194-1)</f>
        <v/>
      </c>
      <c r="L1194" s="0" t="n">
        <f aca="false">MATCH($A1194,DailyBTC!$A:$A,0)</f>
        <v>1733</v>
      </c>
      <c r="M1194" s="8" t="n">
        <f aca="false">INDEX(DailyBTC!$F:$F,$L1194)</f>
        <v>6234.93187143657</v>
      </c>
      <c r="N1194" s="8" t="n">
        <f aca="false">INDEX(DailyETH!$F:$F,$L1194)</f>
        <v>224.987703130022</v>
      </c>
      <c r="O1194" s="8" t="n">
        <f aca="false">INDEX(DailyBTC!$B:$B,$L1194)</f>
        <v>65057.7861461134</v>
      </c>
      <c r="P1194" s="8" t="n">
        <f aca="false">INDEX(DailyETH!$B:$B,$L1194)</f>
        <v>2629.70874305085</v>
      </c>
      <c r="Q1194" s="9" t="n">
        <f aca="false">LN(M1194/M1193)</f>
        <v>0.00253876323798105</v>
      </c>
      <c r="R1194" s="9" t="n">
        <f aca="false">LN(N1194/N1193)</f>
        <v>0.00800501217651188</v>
      </c>
      <c r="S1194" s="9" t="n">
        <f aca="false">LN(O1194/O1193)</f>
        <v>0.0311951548089243</v>
      </c>
      <c r="T1194" s="9" t="n">
        <f aca="false">LN(P1194/P1193)</f>
        <v>0.0211042627006114</v>
      </c>
      <c r="U1194" s="9" t="n">
        <f aca="false">M1194/M1193-1</f>
        <v>0.00254198862629185</v>
      </c>
      <c r="V1194" s="9" t="n">
        <f aca="false">O1194/O1193-1</f>
        <v>0.0316868228864884</v>
      </c>
    </row>
    <row r="1195" customFormat="false" ht="15" hidden="false" customHeight="false" outlineLevel="0" collapsed="false">
      <c r="A1195" s="5" t="n">
        <v>45562</v>
      </c>
      <c r="B1195" s="6" t="n">
        <v>5738.17</v>
      </c>
      <c r="C1195" s="9" t="n">
        <f aca="false">B1195/B1194-1</f>
        <v>-0.00125318299778776</v>
      </c>
      <c r="D1195" s="9" t="n">
        <f aca="false">LN(B1195/B1194)</f>
        <v>-0.00125396888824572</v>
      </c>
      <c r="E1195" s="9" t="n">
        <f aca="false">B1195/B1190-1</f>
        <v>0.00624632839694517</v>
      </c>
      <c r="F1195" s="9" t="n">
        <f aca="false">B1195/B1174-1</f>
        <v>0.0261060981585</v>
      </c>
      <c r="G1195" s="0" t="n">
        <f aca="false">MAX(G1194,B1195)</f>
        <v>5745.37</v>
      </c>
      <c r="H1195" s="9" t="n">
        <f aca="false">B1195/G1195-1</f>
        <v>-0.00125318299778776</v>
      </c>
      <c r="I1195" s="0" t="n">
        <f aca="false">IF(AND($A1195&gt;=CrashTest!$B$3,$A1195&lt;=CrashTest!$C$3),1,IF(AND($A1195&gt;=CrashTest!$B$4,$A1195&lt;=CrashTest!$C$4),2,IF(AND($A1195&gt;=CrashTest!$B$5,$A1195&lt;=CrashTest!$C$5),3,IF(AND($A1195&gt;=CrashTest!$B$6,$A1195&lt;=CrashTest!$C$6),4,IF(AND($A1195&gt;=CrashTest!$B$7,$A1195&lt;=CrashTest!$C$7),5,0)))))</f>
        <v>0</v>
      </c>
      <c r="J1195" s="0" t="str">
        <f aca="false">IF(I1195=0,"",IF(I1194=I1195,MAX(J1194,B1195),B1195))</f>
        <v/>
      </c>
      <c r="K1195" s="9" t="str">
        <f aca="false">IF(I1195=0,"",B1195/J1195-1)</f>
        <v/>
      </c>
      <c r="L1195" s="0" t="n">
        <f aca="false">MATCH($A1195,DailyBTC!$A:$A,0)</f>
        <v>1734</v>
      </c>
      <c r="M1195" s="8" t="n">
        <f aca="false">INDEX(DailyBTC!$F:$F,$L1195)</f>
        <v>6263.16566340644</v>
      </c>
      <c r="N1195" s="8" t="n">
        <f aca="false">INDEX(DailyETH!$F:$F,$L1195)</f>
        <v>227.528805442098</v>
      </c>
      <c r="O1195" s="8" t="n">
        <f aca="false">INDEX(DailyBTC!$B:$B,$L1195)</f>
        <v>65767.7132542373</v>
      </c>
      <c r="P1195" s="8" t="n">
        <f aca="false">INDEX(DailyETH!$B:$B,$L1195)</f>
        <v>2698.19885336645</v>
      </c>
      <c r="Q1195" s="9" t="n">
        <f aca="false">LN(M1195/M1194)</f>
        <v>0.00451810204229136</v>
      </c>
      <c r="R1195" s="9" t="n">
        <f aca="false">LN(N1195/N1194)</f>
        <v>0.0112310997481657</v>
      </c>
      <c r="S1195" s="9" t="n">
        <f aca="false">LN(O1195/O1194)</f>
        <v>0.0108531452956123</v>
      </c>
      <c r="T1195" s="9" t="n">
        <f aca="false">LN(P1195/P1194)</f>
        <v>0.0257113630901238</v>
      </c>
      <c r="U1195" s="9" t="n">
        <f aca="false">M1195/M1194-1</f>
        <v>0.00452832405422332</v>
      </c>
      <c r="V1195" s="9" t="n">
        <f aca="false">O1195/O1194-1</f>
        <v>0.0109122543230948</v>
      </c>
    </row>
    <row r="1196" customFormat="false" ht="15" hidden="false" customHeight="false" outlineLevel="0" collapsed="false">
      <c r="A1196" s="5" t="n">
        <v>45565</v>
      </c>
      <c r="B1196" s="6" t="n">
        <v>5762.48</v>
      </c>
      <c r="C1196" s="9" t="n">
        <f aca="false">B1196/B1195-1</f>
        <v>0.00423654231227011</v>
      </c>
      <c r="D1196" s="9" t="n">
        <f aca="false">LN(B1196/B1195)</f>
        <v>0.00422759343285607</v>
      </c>
      <c r="E1196" s="9" t="n">
        <f aca="false">B1196/B1191-1</f>
        <v>0.00767849304983592</v>
      </c>
      <c r="F1196" s="9" t="n">
        <f aca="false">B1196/B1175-1</f>
        <v>0.0304937803560825</v>
      </c>
      <c r="G1196" s="0" t="n">
        <f aca="false">MAX(G1195,B1196)</f>
        <v>5762.48</v>
      </c>
      <c r="H1196" s="9" t="n">
        <f aca="false">B1196/G1196-1</f>
        <v>0</v>
      </c>
      <c r="I1196" s="0" t="n">
        <f aca="false">IF(AND($A1196&gt;=CrashTest!$B$3,$A1196&lt;=CrashTest!$C$3),1,IF(AND($A1196&gt;=CrashTest!$B$4,$A1196&lt;=CrashTest!$C$4),2,IF(AND($A1196&gt;=CrashTest!$B$5,$A1196&lt;=CrashTest!$C$5),3,IF(AND($A1196&gt;=CrashTest!$B$6,$A1196&lt;=CrashTest!$C$6),4,IF(AND($A1196&gt;=CrashTest!$B$7,$A1196&lt;=CrashTest!$C$7),5,0)))))</f>
        <v>0</v>
      </c>
      <c r="J1196" s="0" t="str">
        <f aca="false">IF(I1196=0,"",IF(I1195=I1196,MAX(J1195,B1196),B1196))</f>
        <v/>
      </c>
      <c r="K1196" s="9" t="str">
        <f aca="false">IF(I1196=0,"",B1196/J1196-1)</f>
        <v/>
      </c>
      <c r="L1196" s="0" t="n">
        <f aca="false">MATCH($A1196,DailyBTC!$A:$A,0)</f>
        <v>1737</v>
      </c>
      <c r="M1196" s="8" t="n">
        <f aca="false">INDEX(DailyBTC!$F:$F,$L1196)</f>
        <v>6257.67471641602</v>
      </c>
      <c r="N1196" s="8" t="n">
        <f aca="false">INDEX(DailyETH!$F:$F,$L1196)</f>
        <v>225.832811208156</v>
      </c>
      <c r="O1196" s="8" t="n">
        <f aca="false">INDEX(DailyBTC!$B:$B,$L1196)</f>
        <v>63260.0425482174</v>
      </c>
      <c r="P1196" s="8" t="n">
        <f aca="false">INDEX(DailyETH!$B:$B,$L1196)</f>
        <v>2596.25469104617</v>
      </c>
      <c r="Q1196" s="9" t="n">
        <f aca="false">LN(M1196/M1195)</f>
        <v>-0.000877089264915648</v>
      </c>
      <c r="R1196" s="9" t="n">
        <f aca="false">LN(N1196/N1195)</f>
        <v>-0.00748189561394093</v>
      </c>
      <c r="S1196" s="9" t="n">
        <f aca="false">LN(O1196/O1195)</f>
        <v>-0.0388751474116168</v>
      </c>
      <c r="T1196" s="9" t="n">
        <f aca="false">LN(P1196/P1195)</f>
        <v>-0.0385145559989686</v>
      </c>
      <c r="U1196" s="9" t="n">
        <f aca="false">M1196/M1195-1</f>
        <v>-0.000876704734557032</v>
      </c>
      <c r="V1196" s="9" t="n">
        <f aca="false">O1196/O1195-1</f>
        <v>-0.0381292062919388</v>
      </c>
    </row>
    <row r="1197" customFormat="false" ht="15" hidden="false" customHeight="false" outlineLevel="0" collapsed="false">
      <c r="A1197" s="5" t="n">
        <v>45566</v>
      </c>
      <c r="B1197" s="6" t="n">
        <v>5708.75</v>
      </c>
      <c r="C1197" s="9" t="n">
        <f aca="false">B1197/B1196-1</f>
        <v>-0.00932411045244397</v>
      </c>
      <c r="D1197" s="9" t="n">
        <f aca="false">LN(B1197/B1196)</f>
        <v>-0.00936785208383703</v>
      </c>
      <c r="E1197" s="9" t="n">
        <f aca="false">B1197/B1192-1</f>
        <v>-0.00421773857346941</v>
      </c>
      <c r="F1197" s="9" t="n">
        <f aca="false">B1197/B1176-1</f>
        <v>0.0106844416117839</v>
      </c>
      <c r="G1197" s="0" t="n">
        <f aca="false">MAX(G1196,B1197)</f>
        <v>5762.48</v>
      </c>
      <c r="H1197" s="9" t="n">
        <f aca="false">B1197/G1197-1</f>
        <v>-0.00932411045244397</v>
      </c>
      <c r="I1197" s="0" t="n">
        <f aca="false">IF(AND($A1197&gt;=CrashTest!$B$3,$A1197&lt;=CrashTest!$C$3),1,IF(AND($A1197&gt;=CrashTest!$B$4,$A1197&lt;=CrashTest!$C$4),2,IF(AND($A1197&gt;=CrashTest!$B$5,$A1197&lt;=CrashTest!$C$5),3,IF(AND($A1197&gt;=CrashTest!$B$6,$A1197&lt;=CrashTest!$C$6),4,IF(AND($A1197&gt;=CrashTest!$B$7,$A1197&lt;=CrashTest!$C$7),5,0)))))</f>
        <v>0</v>
      </c>
      <c r="J1197" s="0" t="str">
        <f aca="false">IF(I1197=0,"",IF(I1196=I1197,MAX(J1196,B1197),B1197))</f>
        <v/>
      </c>
      <c r="K1197" s="9" t="str">
        <f aca="false">IF(I1197=0,"",B1197/J1197-1)</f>
        <v/>
      </c>
      <c r="L1197" s="0" t="n">
        <f aca="false">MATCH($A1197,DailyBTC!$A:$A,0)</f>
        <v>1738</v>
      </c>
      <c r="M1197" s="8" t="n">
        <f aca="false">INDEX(DailyBTC!$F:$F,$L1197)</f>
        <v>6237.40531242009</v>
      </c>
      <c r="N1197" s="8" t="n">
        <f aca="false">INDEX(DailyETH!$F:$F,$L1197)</f>
        <v>220.784433434508</v>
      </c>
      <c r="O1197" s="8" t="n">
        <f aca="false">INDEX(DailyBTC!$B:$B,$L1197)</f>
        <v>60858.2487086499</v>
      </c>
      <c r="P1197" s="8" t="n">
        <f aca="false">INDEX(DailyETH!$B:$B,$L1197)</f>
        <v>2449.82723258913</v>
      </c>
      <c r="Q1197" s="9" t="n">
        <f aca="false">LN(M1197/M1196)</f>
        <v>-0.00324438446634135</v>
      </c>
      <c r="R1197" s="9" t="n">
        <f aca="false">LN(N1197/N1196)</f>
        <v>-0.0226081409215373</v>
      </c>
      <c r="S1197" s="9" t="n">
        <f aca="false">LN(O1197/O1196)</f>
        <v>-0.0387065221521704</v>
      </c>
      <c r="T1197" s="9" t="n">
        <f aca="false">LN(P1197/P1196)</f>
        <v>-0.0580523983015059</v>
      </c>
      <c r="U1197" s="9" t="n">
        <f aca="false">M1197/M1196-1</f>
        <v>-0.00323912713819341</v>
      </c>
      <c r="V1197" s="9" t="n">
        <f aca="false">O1197/O1196-1</f>
        <v>-0.0379669969038802</v>
      </c>
    </row>
    <row r="1198" customFormat="false" ht="15" hidden="false" customHeight="false" outlineLevel="0" collapsed="false">
      <c r="A1198" s="5" t="n">
        <v>45567</v>
      </c>
      <c r="B1198" s="6" t="n">
        <v>5709.54</v>
      </c>
      <c r="C1198" s="9" t="n">
        <f aca="false">B1198/B1197-1</f>
        <v>0.000138384059557684</v>
      </c>
      <c r="D1198" s="9" t="n">
        <f aca="false">LN(B1198/B1197)</f>
        <v>0.00013837448536698</v>
      </c>
      <c r="E1198" s="9" t="n">
        <f aca="false">B1198/B1193-1</f>
        <v>-0.00222289794591657</v>
      </c>
      <c r="F1198" s="9" t="n">
        <f aca="false">B1198/B1177-1</f>
        <v>0.0326663567815111</v>
      </c>
      <c r="G1198" s="0" t="n">
        <f aca="false">MAX(G1197,B1198)</f>
        <v>5762.48</v>
      </c>
      <c r="H1198" s="9" t="n">
        <f aca="false">B1198/G1198-1</f>
        <v>-0.00918701670114253</v>
      </c>
      <c r="I1198" s="0" t="n">
        <f aca="false">IF(AND($A1198&gt;=CrashTest!$B$3,$A1198&lt;=CrashTest!$C$3),1,IF(AND($A1198&gt;=CrashTest!$B$4,$A1198&lt;=CrashTest!$C$4),2,IF(AND($A1198&gt;=CrashTest!$B$5,$A1198&lt;=CrashTest!$C$5),3,IF(AND($A1198&gt;=CrashTest!$B$6,$A1198&lt;=CrashTest!$C$6),4,IF(AND($A1198&gt;=CrashTest!$B$7,$A1198&lt;=CrashTest!$C$7),5,0)))))</f>
        <v>0</v>
      </c>
      <c r="J1198" s="0" t="str">
        <f aca="false">IF(I1198=0,"",IF(I1197=I1198,MAX(J1197,B1198),B1198))</f>
        <v/>
      </c>
      <c r="K1198" s="9" t="str">
        <f aca="false">IF(I1198=0,"",B1198/J1198-1)</f>
        <v/>
      </c>
      <c r="L1198" s="0" t="n">
        <f aca="false">MATCH($A1198,DailyBTC!$A:$A,0)</f>
        <v>1739</v>
      </c>
      <c r="M1198" s="8" t="n">
        <f aca="false">INDEX(DailyBTC!$F:$F,$L1198)</f>
        <v>6233.25422715947</v>
      </c>
      <c r="N1198" s="8" t="n">
        <f aca="false">INDEX(DailyETH!$F:$F,$L1198)</f>
        <v>216.248891331921</v>
      </c>
      <c r="O1198" s="8" t="n">
        <f aca="false">INDEX(DailyBTC!$B:$B,$L1198)</f>
        <v>60686.0993135593</v>
      </c>
      <c r="P1198" s="8" t="n">
        <f aca="false">INDEX(DailyETH!$B:$B,$L1198)</f>
        <v>2368.07953022209</v>
      </c>
      <c r="Q1198" s="9" t="n">
        <f aca="false">LN(M1198/M1197)</f>
        <v>-0.000665736307009914</v>
      </c>
      <c r="R1198" s="9" t="n">
        <f aca="false">LN(N1198/N1197)</f>
        <v>-0.0207567921580933</v>
      </c>
      <c r="S1198" s="9" t="n">
        <f aca="false">LN(O1198/O1197)</f>
        <v>-0.0028327028447697</v>
      </c>
      <c r="T1198" s="9" t="n">
        <f aca="false">LN(P1198/P1197)</f>
        <v>-0.0339382029039894</v>
      </c>
      <c r="U1198" s="9" t="n">
        <f aca="false">M1198/M1197-1</f>
        <v>-0.000665514753762753</v>
      </c>
      <c r="V1198" s="9" t="n">
        <f aca="false">O1198/O1197-1</f>
        <v>-0.00282869452774992</v>
      </c>
    </row>
    <row r="1199" customFormat="false" ht="15" hidden="false" customHeight="false" outlineLevel="0" collapsed="false">
      <c r="A1199" s="5" t="n">
        <v>45568</v>
      </c>
      <c r="B1199" s="6" t="n">
        <v>5699.94</v>
      </c>
      <c r="C1199" s="9" t="n">
        <f aca="false">B1199/B1198-1</f>
        <v>-0.00168139639970999</v>
      </c>
      <c r="D1199" s="9" t="n">
        <f aca="false">LN(B1199/B1198)</f>
        <v>-0.00168281153312575</v>
      </c>
      <c r="E1199" s="9" t="n">
        <f aca="false">B1199/B1194-1</f>
        <v>-0.00790723660965265</v>
      </c>
      <c r="F1199" s="9" t="n">
        <f aca="false">B1199/B1178-1</f>
        <v>0.0325847317153587</v>
      </c>
      <c r="G1199" s="0" t="n">
        <f aca="false">MAX(G1198,B1199)</f>
        <v>5762.48</v>
      </c>
      <c r="H1199" s="9" t="n">
        <f aca="false">B1199/G1199-1</f>
        <v>-0.0108529660840472</v>
      </c>
      <c r="I1199" s="0" t="n">
        <f aca="false">IF(AND($A1199&gt;=CrashTest!$B$3,$A1199&lt;=CrashTest!$C$3),1,IF(AND($A1199&gt;=CrashTest!$B$4,$A1199&lt;=CrashTest!$C$4),2,IF(AND($A1199&gt;=CrashTest!$B$5,$A1199&lt;=CrashTest!$C$5),3,IF(AND($A1199&gt;=CrashTest!$B$6,$A1199&lt;=CrashTest!$C$6),4,IF(AND($A1199&gt;=CrashTest!$B$7,$A1199&lt;=CrashTest!$C$7),5,0)))))</f>
        <v>0</v>
      </c>
      <c r="J1199" s="0" t="str">
        <f aca="false">IF(I1199=0,"",IF(I1198=I1199,MAX(J1198,B1199),B1199))</f>
        <v/>
      </c>
      <c r="K1199" s="9" t="str">
        <f aca="false">IF(I1199=0,"",B1199/J1199-1)</f>
        <v/>
      </c>
      <c r="L1199" s="0" t="n">
        <f aca="false">MATCH($A1199,DailyBTC!$A:$A,0)</f>
        <v>1740</v>
      </c>
      <c r="M1199" s="8" t="n">
        <f aca="false">INDEX(DailyBTC!$F:$F,$L1199)</f>
        <v>6250.57433632524</v>
      </c>
      <c r="N1199" s="8" t="n">
        <f aca="false">INDEX(DailyETH!$F:$F,$L1199)</f>
        <v>214.232660666086</v>
      </c>
      <c r="O1199" s="8" t="n">
        <f aca="false">INDEX(DailyBTC!$B:$B,$L1199)</f>
        <v>60765.2367498539</v>
      </c>
      <c r="P1199" s="8" t="n">
        <f aca="false">INDEX(DailyETH!$B:$B,$L1199)</f>
        <v>2349.50757675044</v>
      </c>
      <c r="Q1199" s="9" t="n">
        <f aca="false">LN(M1199/M1198)</f>
        <v>0.0027748090565003</v>
      </c>
      <c r="R1199" s="9" t="n">
        <f aca="false">LN(N1199/N1198)</f>
        <v>-0.00936739518718662</v>
      </c>
      <c r="S1199" s="9" t="n">
        <f aca="false">LN(O1199/O1198)</f>
        <v>0.00130319599700957</v>
      </c>
      <c r="T1199" s="9" t="n">
        <f aca="false">LN(P1199/P1198)</f>
        <v>-0.0078735374648323</v>
      </c>
      <c r="U1199" s="9" t="n">
        <f aca="false">M1199/M1198-1</f>
        <v>0.00277866240242575</v>
      </c>
      <c r="V1199" s="9" t="n">
        <f aca="false">O1199/O1198-1</f>
        <v>0.00130404552590702</v>
      </c>
    </row>
    <row r="1200" customFormat="false" ht="15" hidden="false" customHeight="false" outlineLevel="0" collapsed="false">
      <c r="A1200" s="5" t="n">
        <v>45569</v>
      </c>
      <c r="B1200" s="6" t="n">
        <v>5751.07</v>
      </c>
      <c r="C1200" s="9" t="n">
        <f aca="false">B1200/B1199-1</f>
        <v>0.00897026986248983</v>
      </c>
      <c r="D1200" s="9" t="n">
        <f aca="false">LN(B1200/B1199)</f>
        <v>0.00893027598443789</v>
      </c>
      <c r="E1200" s="9" t="n">
        <f aca="false">B1200/B1195-1</f>
        <v>0.00224810348943993</v>
      </c>
      <c r="F1200" s="9" t="n">
        <f aca="false">B1200/B1179-1</f>
        <v>0.0450011901711846</v>
      </c>
      <c r="G1200" s="0" t="n">
        <f aca="false">MAX(G1199,B1200)</f>
        <v>5762.48</v>
      </c>
      <c r="H1200" s="9" t="n">
        <f aca="false">B1200/G1200-1</f>
        <v>-0.00198005025613968</v>
      </c>
      <c r="I1200" s="0" t="n">
        <f aca="false">IF(AND($A1200&gt;=CrashTest!$B$3,$A1200&lt;=CrashTest!$C$3),1,IF(AND($A1200&gt;=CrashTest!$B$4,$A1200&lt;=CrashTest!$C$4),2,IF(AND($A1200&gt;=CrashTest!$B$5,$A1200&lt;=CrashTest!$C$5),3,IF(AND($A1200&gt;=CrashTest!$B$6,$A1200&lt;=CrashTest!$C$6),4,IF(AND($A1200&gt;=CrashTest!$B$7,$A1200&lt;=CrashTest!$C$7),5,0)))))</f>
        <v>0</v>
      </c>
      <c r="J1200" s="0" t="str">
        <f aca="false">IF(I1200=0,"",IF(I1199=I1200,MAX(J1199,B1200),B1200))</f>
        <v/>
      </c>
      <c r="K1200" s="9" t="str">
        <f aca="false">IF(I1200=0,"",B1200/J1200-1)</f>
        <v/>
      </c>
      <c r="L1200" s="0" t="n">
        <f aca="false">MATCH($A1200,DailyBTC!$A:$A,0)</f>
        <v>1741</v>
      </c>
      <c r="M1200" s="8" t="n">
        <f aca="false">INDEX(DailyBTC!$F:$F,$L1200)</f>
        <v>6264.18118198546</v>
      </c>
      <c r="N1200" s="8" t="n">
        <f aca="false">INDEX(DailyETH!$F:$F,$L1200)</f>
        <v>219.692961519554</v>
      </c>
      <c r="O1200" s="8" t="n">
        <f aca="false">INDEX(DailyBTC!$B:$B,$L1200)</f>
        <v>62052.5100496785</v>
      </c>
      <c r="P1200" s="8" t="n">
        <f aca="false">INDEX(DailyETH!$B:$B,$L1200)</f>
        <v>2415.12854195208</v>
      </c>
      <c r="Q1200" s="9" t="n">
        <f aca="false">LN(M1200/M1199)</f>
        <v>0.0021745292590106</v>
      </c>
      <c r="R1200" s="9" t="n">
        <f aca="false">LN(N1200/N1199)</f>
        <v>0.0251683182750707</v>
      </c>
      <c r="S1200" s="9" t="n">
        <f aca="false">LN(O1200/O1199)</f>
        <v>0.0209631014119708</v>
      </c>
      <c r="T1200" s="9" t="n">
        <f aca="false">LN(P1200/P1199)</f>
        <v>0.0275467477784575</v>
      </c>
      <c r="U1200" s="9" t="n">
        <f aca="false">M1200/M1199-1</f>
        <v>0.00217689526243015</v>
      </c>
      <c r="V1200" s="9" t="n">
        <f aca="false">O1200/O1199-1</f>
        <v>0.0211843706809503</v>
      </c>
    </row>
    <row r="1201" customFormat="false" ht="15" hidden="false" customHeight="false" outlineLevel="0" collapsed="false">
      <c r="A1201" s="5" t="n">
        <v>45572</v>
      </c>
      <c r="B1201" s="6" t="n">
        <v>5695.94</v>
      </c>
      <c r="C1201" s="9" t="n">
        <f aca="false">B1201/B1200-1</f>
        <v>-0.00958604224952919</v>
      </c>
      <c r="D1201" s="9" t="n">
        <f aca="false">LN(B1201/B1200)</f>
        <v>-0.00963228410742117</v>
      </c>
      <c r="E1201" s="9" t="n">
        <f aca="false">B1201/B1196-1</f>
        <v>-0.0115471116602573</v>
      </c>
      <c r="F1201" s="9" t="n">
        <f aca="false">B1201/B1180-1</f>
        <v>0.0531615518025597</v>
      </c>
      <c r="G1201" s="0" t="n">
        <f aca="false">MAX(G1200,B1201)</f>
        <v>5762.48</v>
      </c>
      <c r="H1201" s="9" t="n">
        <f aca="false">B1201/G1201-1</f>
        <v>-0.0115471116602573</v>
      </c>
      <c r="I1201" s="0" t="n">
        <f aca="false">IF(AND($A1201&gt;=CrashTest!$B$3,$A1201&lt;=CrashTest!$C$3),1,IF(AND($A1201&gt;=CrashTest!$B$4,$A1201&lt;=CrashTest!$C$4),2,IF(AND($A1201&gt;=CrashTest!$B$5,$A1201&lt;=CrashTest!$C$5),3,IF(AND($A1201&gt;=CrashTest!$B$6,$A1201&lt;=CrashTest!$C$6),4,IF(AND($A1201&gt;=CrashTest!$B$7,$A1201&lt;=CrashTest!$C$7),5,0)))))</f>
        <v>0</v>
      </c>
      <c r="J1201" s="0" t="str">
        <f aca="false">IF(I1201=0,"",IF(I1200=I1201,MAX(J1200,B1201),B1201))</f>
        <v/>
      </c>
      <c r="K1201" s="9" t="str">
        <f aca="false">IF(I1201=0,"",B1201/J1201-1)</f>
        <v/>
      </c>
      <c r="L1201" s="0" t="n">
        <f aca="false">MATCH($A1201,DailyBTC!$A:$A,0)</f>
        <v>1744</v>
      </c>
      <c r="M1201" s="8" t="n">
        <f aca="false">INDEX(DailyBTC!$F:$F,$L1201)</f>
        <v>6322.29103990653</v>
      </c>
      <c r="N1201" s="8" t="n">
        <f aca="false">INDEX(DailyETH!$F:$F,$L1201)</f>
        <v>220.466456428948</v>
      </c>
      <c r="O1201" s="8" t="n">
        <f aca="false">INDEX(DailyBTC!$B:$B,$L1201)</f>
        <v>62416.508829924</v>
      </c>
      <c r="P1201" s="8" t="n">
        <f aca="false">INDEX(DailyETH!$B:$B,$L1201)</f>
        <v>2426.58129005845</v>
      </c>
      <c r="Q1201" s="9" t="n">
        <f aca="false">LN(M1201/M1200)</f>
        <v>0.00923376618616978</v>
      </c>
      <c r="R1201" s="9" t="n">
        <f aca="false">LN(N1201/N1200)</f>
        <v>0.00351461617800293</v>
      </c>
      <c r="S1201" s="9" t="n">
        <f aca="false">LN(O1201/O1200)</f>
        <v>0.00584884208439233</v>
      </c>
      <c r="T1201" s="9" t="n">
        <f aca="false">LN(P1201/P1200)</f>
        <v>0.00473087808408947</v>
      </c>
      <c r="U1201" s="9" t="n">
        <f aca="false">M1201/M1200-1</f>
        <v>0.0092765289241934</v>
      </c>
      <c r="V1201" s="9" t="n">
        <f aca="false">O1201/O1200-1</f>
        <v>0.00586597995720206</v>
      </c>
    </row>
    <row r="1202" customFormat="false" ht="15" hidden="false" customHeight="false" outlineLevel="0" collapsed="false">
      <c r="A1202" s="5" t="n">
        <v>45573</v>
      </c>
      <c r="B1202" s="6" t="n">
        <v>5751.13</v>
      </c>
      <c r="C1202" s="9" t="n">
        <f aca="false">B1202/B1201-1</f>
        <v>0.00968935768284096</v>
      </c>
      <c r="D1202" s="9" t="n">
        <f aca="false">LN(B1202/B1201)</f>
        <v>0.00964271689419271</v>
      </c>
      <c r="E1202" s="9" t="n">
        <f aca="false">B1202/B1197-1</f>
        <v>0.00742369170133572</v>
      </c>
      <c r="F1202" s="9" t="n">
        <f aca="false">B1202/B1181-1</f>
        <v>0.0511930982169784</v>
      </c>
      <c r="G1202" s="0" t="n">
        <f aca="false">MAX(G1201,B1202)</f>
        <v>5762.48</v>
      </c>
      <c r="H1202" s="9" t="n">
        <f aca="false">B1202/G1202-1</f>
        <v>-0.0019696380724965</v>
      </c>
      <c r="I1202" s="0" t="n">
        <f aca="false">IF(AND($A1202&gt;=CrashTest!$B$3,$A1202&lt;=CrashTest!$C$3),1,IF(AND($A1202&gt;=CrashTest!$B$4,$A1202&lt;=CrashTest!$C$4),2,IF(AND($A1202&gt;=CrashTest!$B$5,$A1202&lt;=CrashTest!$C$5),3,IF(AND($A1202&gt;=CrashTest!$B$6,$A1202&lt;=CrashTest!$C$6),4,IF(AND($A1202&gt;=CrashTest!$B$7,$A1202&lt;=CrashTest!$C$7),5,0)))))</f>
        <v>0</v>
      </c>
      <c r="J1202" s="0" t="str">
        <f aca="false">IF(I1202=0,"",IF(I1201=I1202,MAX(J1201,B1202),B1202))</f>
        <v/>
      </c>
      <c r="K1202" s="9" t="str">
        <f aca="false">IF(I1202=0,"",B1202/J1202-1)</f>
        <v/>
      </c>
      <c r="L1202" s="0" t="n">
        <f aca="false">MATCH($A1202,DailyBTC!$A:$A,0)</f>
        <v>1745</v>
      </c>
      <c r="M1202" s="8" t="n">
        <f aca="false">INDEX(DailyBTC!$F:$F,$L1202)</f>
        <v>6279.36571362266</v>
      </c>
      <c r="N1202" s="8" t="n">
        <f aca="false">INDEX(DailyETH!$F:$F,$L1202)</f>
        <v>220.139201317151</v>
      </c>
      <c r="O1202" s="8" t="n">
        <f aca="false">INDEX(DailyBTC!$B:$B,$L1202)</f>
        <v>62126.3273769725</v>
      </c>
      <c r="P1202" s="8" t="n">
        <f aca="false">INDEX(DailyETH!$B:$B,$L1202)</f>
        <v>2439.58985277615</v>
      </c>
      <c r="Q1202" s="9" t="n">
        <f aca="false">LN(M1202/M1201)</f>
        <v>-0.00681267441988996</v>
      </c>
      <c r="R1202" s="9" t="n">
        <f aca="false">LN(N1202/N1201)</f>
        <v>-0.00148547875507711</v>
      </c>
      <c r="S1202" s="9" t="n">
        <f aca="false">LN(O1202/O1201)</f>
        <v>-0.004659954548988</v>
      </c>
      <c r="T1202" s="9" t="n">
        <f aca="false">LN(P1202/P1201)</f>
        <v>0.00534654179801005</v>
      </c>
      <c r="U1202" s="9" t="n">
        <f aca="false">M1202/M1201-1</f>
        <v>-0.00678952076279371</v>
      </c>
      <c r="V1202" s="9" t="n">
        <f aca="false">O1202/O1201-1</f>
        <v>-0.00464911380644828</v>
      </c>
    </row>
    <row r="1203" customFormat="false" ht="15" hidden="false" customHeight="false" outlineLevel="0" collapsed="false">
      <c r="A1203" s="5" t="n">
        <v>45574</v>
      </c>
      <c r="B1203" s="6" t="n">
        <v>5792.04</v>
      </c>
      <c r="C1203" s="9" t="n">
        <f aca="false">B1203/B1202-1</f>
        <v>0.00711338467396838</v>
      </c>
      <c r="D1203" s="9" t="n">
        <f aca="false">LN(B1203/B1202)</f>
        <v>0.00708820389639433</v>
      </c>
      <c r="E1203" s="9" t="n">
        <f aca="false">B1203/B1198-1</f>
        <v>0.0144495003100074</v>
      </c>
      <c r="F1203" s="9" t="n">
        <f aca="false">B1203/B1182-1</f>
        <v>0.0539566774390776</v>
      </c>
      <c r="G1203" s="0" t="n">
        <f aca="false">MAX(G1202,B1203)</f>
        <v>5792.04</v>
      </c>
      <c r="H1203" s="9" t="n">
        <f aca="false">B1203/G1203-1</f>
        <v>0</v>
      </c>
      <c r="I1203" s="0" t="n">
        <f aca="false">IF(AND($A1203&gt;=CrashTest!$B$3,$A1203&lt;=CrashTest!$C$3),1,IF(AND($A1203&gt;=CrashTest!$B$4,$A1203&lt;=CrashTest!$C$4),2,IF(AND($A1203&gt;=CrashTest!$B$5,$A1203&lt;=CrashTest!$C$5),3,IF(AND($A1203&gt;=CrashTest!$B$6,$A1203&lt;=CrashTest!$C$6),4,IF(AND($A1203&gt;=CrashTest!$B$7,$A1203&lt;=CrashTest!$C$7),5,0)))))</f>
        <v>0</v>
      </c>
      <c r="J1203" s="0" t="str">
        <f aca="false">IF(I1203=0,"",IF(I1202=I1203,MAX(J1202,B1203),B1203))</f>
        <v/>
      </c>
      <c r="K1203" s="9" t="str">
        <f aca="false">IF(I1203=0,"",B1203/J1203-1)</f>
        <v/>
      </c>
      <c r="L1203" s="0" t="n">
        <f aca="false">MATCH($A1203,DailyBTC!$A:$A,0)</f>
        <v>1746</v>
      </c>
      <c r="M1203" s="8" t="n">
        <f aca="false">INDEX(DailyBTC!$F:$F,$L1203)</f>
        <v>6230.97909659027</v>
      </c>
      <c r="N1203" s="8" t="n">
        <f aca="false">INDEX(DailyETH!$F:$F,$L1203)</f>
        <v>218.197450852956</v>
      </c>
      <c r="O1203" s="8" t="n">
        <f aca="false">INDEX(DailyBTC!$B:$B,$L1203)</f>
        <v>60615.2581917008</v>
      </c>
      <c r="P1203" s="8" t="n">
        <f aca="false">INDEX(DailyETH!$B:$B,$L1203)</f>
        <v>2367.17415046172</v>
      </c>
      <c r="Q1203" s="9" t="n">
        <f aca="false">LN(M1203/M1202)</f>
        <v>-0.00773549555118251</v>
      </c>
      <c r="R1203" s="9" t="n">
        <f aca="false">LN(N1203/N1202)</f>
        <v>-0.00885968880718756</v>
      </c>
      <c r="S1203" s="9" t="n">
        <f aca="false">LN(O1203/O1202)</f>
        <v>-0.024623203693215</v>
      </c>
      <c r="T1203" s="9" t="n">
        <f aca="false">LN(P1203/P1202)</f>
        <v>-0.0301330298864092</v>
      </c>
      <c r="U1203" s="9" t="n">
        <f aca="false">M1203/M1202-1</f>
        <v>-0.00770565360246844</v>
      </c>
      <c r="V1203" s="9" t="n">
        <f aca="false">O1203/O1202-1</f>
        <v>-0.0243225255551125</v>
      </c>
    </row>
    <row r="1204" customFormat="false" ht="15" hidden="false" customHeight="false" outlineLevel="0" collapsed="false">
      <c r="A1204" s="5" t="n">
        <v>45575</v>
      </c>
      <c r="B1204" s="6" t="n">
        <v>5780.05</v>
      </c>
      <c r="C1204" s="9" t="n">
        <f aca="false">B1204/B1203-1</f>
        <v>-0.00207008238893369</v>
      </c>
      <c r="D1204" s="9" t="n">
        <f aca="false">LN(B1204/B1203)</f>
        <v>-0.00207222797101466</v>
      </c>
      <c r="E1204" s="9" t="n">
        <f aca="false">B1204/B1199-1</f>
        <v>0.0140545339073745</v>
      </c>
      <c r="F1204" s="9" t="n">
        <f aca="false">B1204/B1183-1</f>
        <v>0.0406760374712152</v>
      </c>
      <c r="G1204" s="0" t="n">
        <f aca="false">MAX(G1203,B1204)</f>
        <v>5792.04</v>
      </c>
      <c r="H1204" s="9" t="n">
        <f aca="false">B1204/G1204-1</f>
        <v>-0.00207008238893369</v>
      </c>
      <c r="I1204" s="0" t="n">
        <f aca="false">IF(AND($A1204&gt;=CrashTest!$B$3,$A1204&lt;=CrashTest!$C$3),1,IF(AND($A1204&gt;=CrashTest!$B$4,$A1204&lt;=CrashTest!$C$4),2,IF(AND($A1204&gt;=CrashTest!$B$5,$A1204&lt;=CrashTest!$C$5),3,IF(AND($A1204&gt;=CrashTest!$B$6,$A1204&lt;=CrashTest!$C$6),4,IF(AND($A1204&gt;=CrashTest!$B$7,$A1204&lt;=CrashTest!$C$7),5,0)))))</f>
        <v>0</v>
      </c>
      <c r="J1204" s="0" t="str">
        <f aca="false">IF(I1204=0,"",IF(I1203=I1204,MAX(J1203,B1204),B1204))</f>
        <v/>
      </c>
      <c r="K1204" s="9" t="str">
        <f aca="false">IF(I1204=0,"",B1204/J1204-1)</f>
        <v/>
      </c>
      <c r="L1204" s="0" t="n">
        <f aca="false">MATCH($A1204,DailyBTC!$A:$A,0)</f>
        <v>1747</v>
      </c>
      <c r="M1204" s="8" t="n">
        <f aca="false">INDEX(DailyBTC!$F:$F,$L1204)</f>
        <v>6199.05225304365</v>
      </c>
      <c r="N1204" s="8" t="n">
        <f aca="false">INDEX(DailyETH!$F:$F,$L1204)</f>
        <v>218.370915337916</v>
      </c>
      <c r="O1204" s="8" t="n">
        <f aca="false">INDEX(DailyBTC!$B:$B,$L1204)</f>
        <v>60221.1172869667</v>
      </c>
      <c r="P1204" s="8" t="n">
        <f aca="false">INDEX(DailyETH!$B:$B,$L1204)</f>
        <v>2382.12349206897</v>
      </c>
      <c r="Q1204" s="9" t="n">
        <f aca="false">LN(M1204/M1203)</f>
        <v>-0.00513706085839773</v>
      </c>
      <c r="R1204" s="9" t="n">
        <f aca="false">LN(N1204/N1203)</f>
        <v>0.000794672759282043</v>
      </c>
      <c r="S1204" s="9" t="n">
        <f aca="false">LN(O1204/O1203)</f>
        <v>-0.0065235704225441</v>
      </c>
      <c r="T1204" s="9" t="n">
        <f aca="false">LN(P1204/P1203)</f>
        <v>0.00629541128199197</v>
      </c>
      <c r="U1204" s="9" t="n">
        <f aca="false">M1204/M1203-1</f>
        <v>-0.00512388872626679</v>
      </c>
      <c r="V1204" s="9" t="n">
        <f aca="false">O1204/O1203-1</f>
        <v>-0.00650233813221746</v>
      </c>
    </row>
    <row r="1205" customFormat="false" ht="15" hidden="false" customHeight="false" outlineLevel="0" collapsed="false">
      <c r="A1205" s="5" t="n">
        <v>45576</v>
      </c>
      <c r="B1205" s="6" t="n">
        <v>5815.03</v>
      </c>
      <c r="C1205" s="9" t="n">
        <f aca="false">B1205/B1204-1</f>
        <v>0.00605185076253667</v>
      </c>
      <c r="D1205" s="9" t="n">
        <f aca="false">LN(B1205/B1204)</f>
        <v>0.00603361186278523</v>
      </c>
      <c r="E1205" s="9" t="n">
        <f aca="false">B1205/B1200-1</f>
        <v>0.0111214087117701</v>
      </c>
      <c r="F1205" s="9" t="n">
        <f aca="false">B1205/B1184-1</f>
        <v>0.0391850258052524</v>
      </c>
      <c r="G1205" s="0" t="n">
        <f aca="false">MAX(G1204,B1205)</f>
        <v>5815.03</v>
      </c>
      <c r="H1205" s="9" t="n">
        <f aca="false">B1205/G1205-1</f>
        <v>0</v>
      </c>
      <c r="I1205" s="0" t="n">
        <f aca="false">IF(AND($A1205&gt;=CrashTest!$B$3,$A1205&lt;=CrashTest!$C$3),1,IF(AND($A1205&gt;=CrashTest!$B$4,$A1205&lt;=CrashTest!$C$4),2,IF(AND($A1205&gt;=CrashTest!$B$5,$A1205&lt;=CrashTest!$C$5),3,IF(AND($A1205&gt;=CrashTest!$B$6,$A1205&lt;=CrashTest!$C$6),4,IF(AND($A1205&gt;=CrashTest!$B$7,$A1205&lt;=CrashTest!$C$7),5,0)))))</f>
        <v>0</v>
      </c>
      <c r="J1205" s="0" t="str">
        <f aca="false">IF(I1205=0,"",IF(I1204=I1205,MAX(J1204,B1205),B1205))</f>
        <v/>
      </c>
      <c r="K1205" s="9" t="str">
        <f aca="false">IF(I1205=0,"",B1205/J1205-1)</f>
        <v/>
      </c>
      <c r="L1205" s="0" t="n">
        <f aca="false">MATCH($A1205,DailyBTC!$A:$A,0)</f>
        <v>1748</v>
      </c>
      <c r="M1205" s="8" t="n">
        <f aca="false">INDEX(DailyBTC!$F:$F,$L1205)</f>
        <v>6285.74920111895</v>
      </c>
      <c r="N1205" s="8" t="n">
        <f aca="false">INDEX(DailyETH!$F:$F,$L1205)</f>
        <v>220.032558140066</v>
      </c>
      <c r="O1205" s="8" t="n">
        <f aca="false">INDEX(DailyBTC!$B:$B,$L1205)</f>
        <v>62462.539962595</v>
      </c>
      <c r="P1205" s="8" t="n">
        <f aca="false">INDEX(DailyETH!$B:$B,$L1205)</f>
        <v>2437.69309236119</v>
      </c>
      <c r="Q1205" s="9" t="n">
        <f aca="false">LN(M1205/M1204)</f>
        <v>0.013888621616908</v>
      </c>
      <c r="R1205" s="9" t="n">
        <f aca="false">LN(N1205/N1204)</f>
        <v>0.00758046347550467</v>
      </c>
      <c r="S1205" s="9" t="n">
        <f aca="false">LN(O1205/O1204)</f>
        <v>0.0365439401537975</v>
      </c>
      <c r="T1205" s="9" t="n">
        <f aca="false">LN(P1205/P1204)</f>
        <v>0.023059824684352</v>
      </c>
      <c r="U1205" s="9" t="n">
        <f aca="false">M1205/M1204-1</f>
        <v>0.0139855165816249</v>
      </c>
      <c r="V1205" s="9" t="n">
        <f aca="false">O1205/O1204-1</f>
        <v>0.0372198786174531</v>
      </c>
    </row>
    <row r="1206" customFormat="false" ht="15" hidden="false" customHeight="false" outlineLevel="0" collapsed="false">
      <c r="A1206" s="5" t="n">
        <v>45579</v>
      </c>
      <c r="B1206" s="6" t="n">
        <v>5859.85</v>
      </c>
      <c r="C1206" s="9" t="n">
        <f aca="false">B1206/B1205-1</f>
        <v>0.00770761285840327</v>
      </c>
      <c r="D1206" s="9" t="n">
        <f aca="false">LN(B1206/B1205)</f>
        <v>0.00767806096299417</v>
      </c>
      <c r="E1206" s="9" t="n">
        <f aca="false">B1206/B1201-1</f>
        <v>0.0287766373943548</v>
      </c>
      <c r="F1206" s="9" t="n">
        <f aca="false">B1206/B1185-1</f>
        <v>0.0415622411580479</v>
      </c>
      <c r="G1206" s="0" t="n">
        <f aca="false">MAX(G1205,B1206)</f>
        <v>5859.85</v>
      </c>
      <c r="H1206" s="9" t="n">
        <f aca="false">B1206/G1206-1</f>
        <v>0</v>
      </c>
      <c r="I1206" s="0" t="n">
        <f aca="false">IF(AND($A1206&gt;=CrashTest!$B$3,$A1206&lt;=CrashTest!$C$3),1,IF(AND($A1206&gt;=CrashTest!$B$4,$A1206&lt;=CrashTest!$C$4),2,IF(AND($A1206&gt;=CrashTest!$B$5,$A1206&lt;=CrashTest!$C$5),3,IF(AND($A1206&gt;=CrashTest!$B$6,$A1206&lt;=CrashTest!$C$6),4,IF(AND($A1206&gt;=CrashTest!$B$7,$A1206&lt;=CrashTest!$C$7),5,0)))))</f>
        <v>0</v>
      </c>
      <c r="J1206" s="0" t="str">
        <f aca="false">IF(I1206=0,"",IF(I1205=I1206,MAX(J1205,B1206),B1206))</f>
        <v/>
      </c>
      <c r="K1206" s="9" t="str">
        <f aca="false">IF(I1206=0,"",B1206/J1206-1)</f>
        <v/>
      </c>
      <c r="L1206" s="0" t="n">
        <f aca="false">MATCH($A1206,DailyBTC!$A:$A,0)</f>
        <v>1751</v>
      </c>
      <c r="M1206" s="8" t="n">
        <f aca="false">INDEX(DailyBTC!$F:$F,$L1206)</f>
        <v>6425.94772809309</v>
      </c>
      <c r="N1206" s="8" t="n">
        <f aca="false">INDEX(DailyETH!$F:$F,$L1206)</f>
        <v>225.340249609751</v>
      </c>
      <c r="O1206" s="8" t="n">
        <f aca="false">INDEX(DailyBTC!$B:$B,$L1206)</f>
        <v>66089.7587410871</v>
      </c>
      <c r="P1206" s="8" t="n">
        <f aca="false">INDEX(DailyETH!$B:$B,$L1206)</f>
        <v>2630.9286433197</v>
      </c>
      <c r="Q1206" s="9" t="n">
        <f aca="false">LN(M1206/M1205)</f>
        <v>0.0220590866502973</v>
      </c>
      <c r="R1206" s="9" t="n">
        <f aca="false">LN(N1206/N1205)</f>
        <v>0.0238359534897669</v>
      </c>
      <c r="S1206" s="9" t="n">
        <f aca="false">LN(O1206/O1205)</f>
        <v>0.0564467825600145</v>
      </c>
      <c r="T1206" s="9" t="n">
        <f aca="false">LN(P1206/P1205)</f>
        <v>0.0762847420538318</v>
      </c>
      <c r="U1206" s="9" t="n">
        <f aca="false">M1206/M1205-1</f>
        <v>0.0223041872159302</v>
      </c>
      <c r="V1206" s="9" t="n">
        <f aca="false">O1206/O1205-1</f>
        <v>0.0580703055089373</v>
      </c>
    </row>
    <row r="1207" customFormat="false" ht="15" hidden="false" customHeight="false" outlineLevel="0" collapsed="false">
      <c r="A1207" s="5" t="n">
        <v>45580</v>
      </c>
      <c r="B1207" s="6" t="n">
        <v>5815.26</v>
      </c>
      <c r="C1207" s="9" t="n">
        <f aca="false">B1207/B1206-1</f>
        <v>-0.00760940979717917</v>
      </c>
      <c r="D1207" s="9" t="n">
        <f aca="false">LN(B1207/B1206)</f>
        <v>-0.00763850906875415</v>
      </c>
      <c r="E1207" s="9" t="n">
        <f aca="false">B1207/B1202-1</f>
        <v>0.0111508520934147</v>
      </c>
      <c r="F1207" s="9" t="n">
        <f aca="false">B1207/B1186-1</f>
        <v>0.0323392667257225</v>
      </c>
      <c r="G1207" s="0" t="n">
        <f aca="false">MAX(G1206,B1207)</f>
        <v>5859.85</v>
      </c>
      <c r="H1207" s="9" t="n">
        <f aca="false">B1207/G1207-1</f>
        <v>-0.00760940979717917</v>
      </c>
      <c r="I1207" s="0" t="n">
        <f aca="false">IF(AND($A1207&gt;=CrashTest!$B$3,$A1207&lt;=CrashTest!$C$3),1,IF(AND($A1207&gt;=CrashTest!$B$4,$A1207&lt;=CrashTest!$C$4),2,IF(AND($A1207&gt;=CrashTest!$B$5,$A1207&lt;=CrashTest!$C$5),3,IF(AND($A1207&gt;=CrashTest!$B$6,$A1207&lt;=CrashTest!$C$6),4,IF(AND($A1207&gt;=CrashTest!$B$7,$A1207&lt;=CrashTest!$C$7),5,0)))))</f>
        <v>0</v>
      </c>
      <c r="J1207" s="0" t="str">
        <f aca="false">IF(I1207=0,"",IF(I1206=I1207,MAX(J1206,B1207),B1207))</f>
        <v/>
      </c>
      <c r="K1207" s="9" t="str">
        <f aca="false">IF(I1207=0,"",B1207/J1207-1)</f>
        <v/>
      </c>
      <c r="L1207" s="0" t="n">
        <f aca="false">MATCH($A1207,DailyBTC!$A:$A,0)</f>
        <v>1752</v>
      </c>
      <c r="M1207" s="8" t="n">
        <f aca="false">INDEX(DailyBTC!$F:$F,$L1207)</f>
        <v>6396.36969415021</v>
      </c>
      <c r="N1207" s="8" t="n">
        <f aca="false">INDEX(DailyETH!$F:$F,$L1207)</f>
        <v>222.62907552454</v>
      </c>
      <c r="O1207" s="8" t="n">
        <f aca="false">INDEX(DailyBTC!$B:$B,$L1207)</f>
        <v>66933.974833723</v>
      </c>
      <c r="P1207" s="8" t="n">
        <f aca="false">INDEX(DailyETH!$B:$B,$L1207)</f>
        <v>2600.52300350088</v>
      </c>
      <c r="Q1207" s="9" t="n">
        <f aca="false">LN(M1207/M1206)</f>
        <v>-0.00461353208349013</v>
      </c>
      <c r="R1207" s="9" t="n">
        <f aca="false">LN(N1207/N1206)</f>
        <v>-0.0121044323163829</v>
      </c>
      <c r="S1207" s="9" t="n">
        <f aca="false">LN(O1207/O1206)</f>
        <v>0.0126928842571802</v>
      </c>
      <c r="T1207" s="9" t="n">
        <f aca="false">LN(P1207/P1206)</f>
        <v>-0.0116243001940264</v>
      </c>
      <c r="U1207" s="9" t="n">
        <f aca="false">M1207/M1206-1</f>
        <v>-0.00460290609174596</v>
      </c>
      <c r="V1207" s="9" t="n">
        <f aca="false">O1207/O1206-1</f>
        <v>0.0127737808204624</v>
      </c>
    </row>
    <row r="1208" customFormat="false" ht="15" hidden="false" customHeight="false" outlineLevel="0" collapsed="false">
      <c r="A1208" s="5" t="n">
        <v>45581</v>
      </c>
      <c r="B1208" s="6" t="n">
        <v>5842.47</v>
      </c>
      <c r="C1208" s="9" t="n">
        <f aca="false">B1208/B1207-1</f>
        <v>0.00467906851972222</v>
      </c>
      <c r="D1208" s="9" t="n">
        <f aca="false">LN(B1208/B1207)</f>
        <v>0.00466815570657599</v>
      </c>
      <c r="E1208" s="9" t="n">
        <f aca="false">B1208/B1203-1</f>
        <v>0.00870677688690003</v>
      </c>
      <c r="F1208" s="9" t="n">
        <f aca="false">B1208/B1187-1</f>
        <v>0.0368953852816005</v>
      </c>
      <c r="G1208" s="0" t="n">
        <f aca="false">MAX(G1207,B1208)</f>
        <v>5859.85</v>
      </c>
      <c r="H1208" s="9" t="n">
        <f aca="false">B1208/G1208-1</f>
        <v>-0.00296594622729252</v>
      </c>
      <c r="I1208" s="0" t="n">
        <f aca="false">IF(AND($A1208&gt;=CrashTest!$B$3,$A1208&lt;=CrashTest!$C$3),1,IF(AND($A1208&gt;=CrashTest!$B$4,$A1208&lt;=CrashTest!$C$4),2,IF(AND($A1208&gt;=CrashTest!$B$5,$A1208&lt;=CrashTest!$C$5),3,IF(AND($A1208&gt;=CrashTest!$B$6,$A1208&lt;=CrashTest!$C$6),4,IF(AND($A1208&gt;=CrashTest!$B$7,$A1208&lt;=CrashTest!$C$7),5,0)))))</f>
        <v>0</v>
      </c>
      <c r="J1208" s="0" t="str">
        <f aca="false">IF(I1208=0,"",IF(I1207=I1208,MAX(J1207,B1208),B1208))</f>
        <v/>
      </c>
      <c r="K1208" s="9" t="str">
        <f aca="false">IF(I1208=0,"",B1208/J1208-1)</f>
        <v/>
      </c>
      <c r="L1208" s="0" t="n">
        <f aca="false">MATCH($A1208,DailyBTC!$A:$A,0)</f>
        <v>1753</v>
      </c>
      <c r="M1208" s="8" t="n">
        <f aca="false">INDEX(DailyBTC!$F:$F,$L1208)</f>
        <v>6465.4956651471</v>
      </c>
      <c r="N1208" s="8" t="n">
        <f aca="false">INDEX(DailyETH!$F:$F,$L1208)</f>
        <v>224.792759832032</v>
      </c>
      <c r="O1208" s="8" t="n">
        <f aca="false">INDEX(DailyBTC!$B:$B,$L1208)</f>
        <v>67662.9534038574</v>
      </c>
      <c r="P1208" s="8" t="n">
        <f aca="false">INDEX(DailyETH!$B:$B,$L1208)</f>
        <v>2611.98719444185</v>
      </c>
      <c r="Q1208" s="9" t="n">
        <f aca="false">LN(M1208/M1207)</f>
        <v>0.0107490841567113</v>
      </c>
      <c r="R1208" s="9" t="n">
        <f aca="false">LN(N1208/N1207)</f>
        <v>0.00967186222615753</v>
      </c>
      <c r="S1208" s="9" t="n">
        <f aca="false">LN(O1208/O1207)</f>
        <v>0.0108321297901776</v>
      </c>
      <c r="T1208" s="9" t="n">
        <f aca="false">LN(P1208/P1207)</f>
        <v>0.00439872882373057</v>
      </c>
      <c r="U1208" s="9" t="n">
        <f aca="false">M1208/M1207-1</f>
        <v>0.0108070631158343</v>
      </c>
      <c r="V1208" s="9" t="n">
        <f aca="false">O1208/O1207-1</f>
        <v>0.010891009714354</v>
      </c>
    </row>
    <row r="1209" customFormat="false" ht="15" hidden="false" customHeight="false" outlineLevel="0" collapsed="false">
      <c r="A1209" s="5" t="n">
        <v>45582</v>
      </c>
      <c r="B1209" s="6" t="n">
        <v>5841.47</v>
      </c>
      <c r="C1209" s="9" t="n">
        <f aca="false">B1209/B1208-1</f>
        <v>-0.000171160485205712</v>
      </c>
      <c r="D1209" s="9" t="n">
        <f aca="false">LN(B1209/B1208)</f>
        <v>-0.000171175134833209</v>
      </c>
      <c r="E1209" s="9" t="n">
        <f aca="false">B1209/B1204-1</f>
        <v>0.0106262056556605</v>
      </c>
      <c r="F1209" s="9" t="n">
        <f aca="false">B1209/B1188-1</f>
        <v>0.0397293824066527</v>
      </c>
      <c r="G1209" s="0" t="n">
        <f aca="false">MAX(G1208,B1209)</f>
        <v>5859.85</v>
      </c>
      <c r="H1209" s="9" t="n">
        <f aca="false">B1209/G1209-1</f>
        <v>-0.00313659905970287</v>
      </c>
      <c r="I1209" s="0" t="n">
        <f aca="false">IF(AND($A1209&gt;=CrashTest!$B$3,$A1209&lt;=CrashTest!$C$3),1,IF(AND($A1209&gt;=CrashTest!$B$4,$A1209&lt;=CrashTest!$C$4),2,IF(AND($A1209&gt;=CrashTest!$B$5,$A1209&lt;=CrashTest!$C$5),3,IF(AND($A1209&gt;=CrashTest!$B$6,$A1209&lt;=CrashTest!$C$6),4,IF(AND($A1209&gt;=CrashTest!$B$7,$A1209&lt;=CrashTest!$C$7),5,0)))))</f>
        <v>0</v>
      </c>
      <c r="J1209" s="0" t="str">
        <f aca="false">IF(I1209=0,"",IF(I1208=I1209,MAX(J1208,B1209),B1209))</f>
        <v/>
      </c>
      <c r="K1209" s="9" t="str">
        <f aca="false">IF(I1209=0,"",B1209/J1209-1)</f>
        <v/>
      </c>
      <c r="L1209" s="0" t="n">
        <f aca="false">MATCH($A1209,DailyBTC!$A:$A,0)</f>
        <v>1754</v>
      </c>
      <c r="M1209" s="8" t="n">
        <f aca="false">INDEX(DailyBTC!$F:$F,$L1209)</f>
        <v>6447.78946562753</v>
      </c>
      <c r="N1209" s="8" t="n">
        <f aca="false">INDEX(DailyETH!$F:$F,$L1209)</f>
        <v>224.425693804447</v>
      </c>
      <c r="O1209" s="8" t="n">
        <f aca="false">INDEX(DailyBTC!$B:$B,$L1209)</f>
        <v>67337.9075482174</v>
      </c>
      <c r="P1209" s="8" t="n">
        <f aca="false">INDEX(DailyETH!$B:$B,$L1209)</f>
        <v>2603.24426974869</v>
      </c>
      <c r="Q1209" s="9" t="n">
        <f aca="false">LN(M1209/M1208)</f>
        <v>-0.00274232473559538</v>
      </c>
      <c r="R1209" s="9" t="n">
        <f aca="false">LN(N1209/N1208)</f>
        <v>-0.00163424323425693</v>
      </c>
      <c r="S1209" s="9" t="n">
        <f aca="false">LN(O1209/O1208)</f>
        <v>-0.00481547275277257</v>
      </c>
      <c r="T1209" s="9" t="n">
        <f aca="false">LN(P1209/P1208)</f>
        <v>-0.00335284558069679</v>
      </c>
      <c r="U1209" s="9" t="n">
        <f aca="false">M1209/M1208-1</f>
        <v>-0.00273856799796712</v>
      </c>
      <c r="V1209" s="9" t="n">
        <f aca="false">O1209/O1208-1</f>
        <v>-0.00480389695229411</v>
      </c>
    </row>
    <row r="1210" customFormat="false" ht="15" hidden="false" customHeight="false" outlineLevel="0" collapsed="false">
      <c r="A1210" s="5" t="n">
        <v>45583</v>
      </c>
      <c r="B1210" s="6" t="n">
        <v>5864.67</v>
      </c>
      <c r="C1210" s="9" t="n">
        <f aca="false">B1210/B1209-1</f>
        <v>0.00397160303827637</v>
      </c>
      <c r="D1210" s="9" t="n">
        <f aca="false">LN(B1210/B1209)</f>
        <v>0.00396373704312454</v>
      </c>
      <c r="E1210" s="9" t="n">
        <f aca="false">B1210/B1205-1</f>
        <v>0.00853649938177448</v>
      </c>
      <c r="F1210" s="9" t="n">
        <f aca="false">B1210/B1189-1</f>
        <v>0.026433236955776</v>
      </c>
      <c r="G1210" s="0" t="n">
        <f aca="false">MAX(G1209,B1210)</f>
        <v>5864.67</v>
      </c>
      <c r="H1210" s="9" t="n">
        <f aca="false">B1210/G1210-1</f>
        <v>0</v>
      </c>
      <c r="I1210" s="0" t="n">
        <f aca="false">IF(AND($A1210&gt;=CrashTest!$B$3,$A1210&lt;=CrashTest!$C$3),1,IF(AND($A1210&gt;=CrashTest!$B$4,$A1210&lt;=CrashTest!$C$4),2,IF(AND($A1210&gt;=CrashTest!$B$5,$A1210&lt;=CrashTest!$C$5),3,IF(AND($A1210&gt;=CrashTest!$B$6,$A1210&lt;=CrashTest!$C$6),4,IF(AND($A1210&gt;=CrashTest!$B$7,$A1210&lt;=CrashTest!$C$7),5,0)))))</f>
        <v>0</v>
      </c>
      <c r="J1210" s="0" t="str">
        <f aca="false">IF(I1210=0,"",IF(I1209=I1210,MAX(J1209,B1210),B1210))</f>
        <v/>
      </c>
      <c r="K1210" s="9" t="str">
        <f aca="false">IF(I1210=0,"",B1210/J1210-1)</f>
        <v/>
      </c>
      <c r="L1210" s="0" t="n">
        <f aca="false">MATCH($A1210,DailyBTC!$A:$A,0)</f>
        <v>1755</v>
      </c>
      <c r="M1210" s="8" t="n">
        <f aca="false">INDEX(DailyBTC!$F:$F,$L1210)</f>
        <v>6491.08900773271</v>
      </c>
      <c r="N1210" s="8" t="n">
        <f aca="false">INDEX(DailyETH!$F:$F,$L1210)</f>
        <v>225.823667559635</v>
      </c>
      <c r="O1210" s="8" t="n">
        <f aca="false">INDEX(DailyBTC!$B:$B,$L1210)</f>
        <v>68390.5375625365</v>
      </c>
      <c r="P1210" s="8" t="n">
        <f aca="false">INDEX(DailyETH!$B:$B,$L1210)</f>
        <v>2641.44743767972</v>
      </c>
      <c r="Q1210" s="9" t="n">
        <f aca="false">LN(M1210/M1209)</f>
        <v>0.00669296088225939</v>
      </c>
      <c r="R1210" s="9" t="n">
        <f aca="false">LN(N1210/N1209)</f>
        <v>0.00620979558210616</v>
      </c>
      <c r="S1210" s="9" t="n">
        <f aca="false">LN(O1210/O1209)</f>
        <v>0.0155111350195734</v>
      </c>
      <c r="T1210" s="9" t="n">
        <f aca="false">LN(P1210/P1209)</f>
        <v>0.0145685755263852</v>
      </c>
      <c r="U1210" s="9" t="n">
        <f aca="false">M1210/M1209-1</f>
        <v>0.00671540879800747</v>
      </c>
      <c r="V1210" s="9" t="n">
        <f aca="false">O1210/O1209-1</f>
        <v>0.0156320570781825</v>
      </c>
    </row>
    <row r="1211" customFormat="false" ht="15" hidden="false" customHeight="false" outlineLevel="0" collapsed="false">
      <c r="A1211" s="5" t="n">
        <v>45586</v>
      </c>
      <c r="B1211" s="6" t="n">
        <v>5853.98</v>
      </c>
      <c r="C1211" s="9" t="n">
        <f aca="false">B1211/B1210-1</f>
        <v>-0.00182277945732678</v>
      </c>
      <c r="D1211" s="9" t="n">
        <f aca="false">LN(B1211/B1210)</f>
        <v>-0.00182444274130904</v>
      </c>
      <c r="E1211" s="9" t="n">
        <f aca="false">B1211/B1206-1</f>
        <v>-0.0010017321262491</v>
      </c>
      <c r="F1211" s="9" t="n">
        <f aca="false">B1211/B1190-1</f>
        <v>0.0265547868935825</v>
      </c>
      <c r="G1211" s="0" t="n">
        <f aca="false">MAX(G1210,B1211)</f>
        <v>5864.67</v>
      </c>
      <c r="H1211" s="9" t="n">
        <f aca="false">B1211/G1211-1</f>
        <v>-0.00182277945732678</v>
      </c>
      <c r="I1211" s="0" t="n">
        <f aca="false">IF(AND($A1211&gt;=CrashTest!$B$3,$A1211&lt;=CrashTest!$C$3),1,IF(AND($A1211&gt;=CrashTest!$B$4,$A1211&lt;=CrashTest!$C$4),2,IF(AND($A1211&gt;=CrashTest!$B$5,$A1211&lt;=CrashTest!$C$5),3,IF(AND($A1211&gt;=CrashTest!$B$6,$A1211&lt;=CrashTest!$C$6),4,IF(AND($A1211&gt;=CrashTest!$B$7,$A1211&lt;=CrashTest!$C$7),5,0)))))</f>
        <v>0</v>
      </c>
      <c r="J1211" s="0" t="str">
        <f aca="false">IF(I1211=0,"",IF(I1210=I1211,MAX(J1210,B1211),B1211))</f>
        <v/>
      </c>
      <c r="K1211" s="9" t="str">
        <f aca="false">IF(I1211=0,"",B1211/J1211-1)</f>
        <v/>
      </c>
      <c r="L1211" s="0" t="n">
        <f aca="false">MATCH($A1211,DailyBTC!$A:$A,0)</f>
        <v>1758</v>
      </c>
      <c r="M1211" s="8" t="n">
        <f aca="false">INDEX(DailyBTC!$F:$F,$L1211)</f>
        <v>6527.15121218415</v>
      </c>
      <c r="N1211" s="8" t="n">
        <f aca="false">INDEX(DailyETH!$F:$F,$L1211)</f>
        <v>228.316580108139</v>
      </c>
      <c r="O1211" s="8" t="n">
        <f aca="false">INDEX(DailyBTC!$B:$B,$L1211)</f>
        <v>67440.4625058445</v>
      </c>
      <c r="P1211" s="8" t="n">
        <f aca="false">INDEX(DailyETH!$B:$B,$L1211)</f>
        <v>2667.32642119229</v>
      </c>
      <c r="Q1211" s="9" t="n">
        <f aca="false">LN(M1211/M1210)</f>
        <v>0.00554027212359847</v>
      </c>
      <c r="R1211" s="9" t="n">
        <f aca="false">LN(N1211/N1210)</f>
        <v>0.0109787124172601</v>
      </c>
      <c r="S1211" s="9" t="n">
        <f aca="false">LN(O1211/O1210)</f>
        <v>-0.0139893036251319</v>
      </c>
      <c r="T1211" s="9" t="n">
        <f aca="false">LN(P1211/P1210)</f>
        <v>0.00974959159802761</v>
      </c>
      <c r="U1211" s="9" t="n">
        <f aca="false">M1211/M1210-1</f>
        <v>0.00555564781325391</v>
      </c>
      <c r="V1211" s="9" t="n">
        <f aca="false">O1211/O1210-1</f>
        <v>-0.013891908011737</v>
      </c>
    </row>
    <row r="1212" customFormat="false" ht="15" hidden="false" customHeight="false" outlineLevel="0" collapsed="false">
      <c r="A1212" s="5" t="n">
        <v>45587</v>
      </c>
      <c r="B1212" s="6" t="n">
        <v>5851.2</v>
      </c>
      <c r="C1212" s="9" t="n">
        <f aca="false">B1212/B1211-1</f>
        <v>-0.000474890587258581</v>
      </c>
      <c r="D1212" s="9" t="n">
        <f aca="false">LN(B1212/B1211)</f>
        <v>-0.000475003383505512</v>
      </c>
      <c r="E1212" s="9" t="n">
        <f aca="false">B1212/B1207-1</f>
        <v>0.00618029116496932</v>
      </c>
      <c r="F1212" s="9" t="n">
        <f aca="false">B1212/B1191-1</f>
        <v>0.0231928611523511</v>
      </c>
      <c r="G1212" s="0" t="n">
        <f aca="false">MAX(G1211,B1212)</f>
        <v>5864.67</v>
      </c>
      <c r="H1212" s="9" t="n">
        <f aca="false">B1212/G1212-1</f>
        <v>-0.00229680442377833</v>
      </c>
      <c r="I1212" s="0" t="n">
        <f aca="false">IF(AND($A1212&gt;=CrashTest!$B$3,$A1212&lt;=CrashTest!$C$3),1,IF(AND($A1212&gt;=CrashTest!$B$4,$A1212&lt;=CrashTest!$C$4),2,IF(AND($A1212&gt;=CrashTest!$B$5,$A1212&lt;=CrashTest!$C$5),3,IF(AND($A1212&gt;=CrashTest!$B$6,$A1212&lt;=CrashTest!$C$6),4,IF(AND($A1212&gt;=CrashTest!$B$7,$A1212&lt;=CrashTest!$C$7),5,0)))))</f>
        <v>0</v>
      </c>
      <c r="J1212" s="0" t="str">
        <f aca="false">IF(I1212=0,"",IF(I1211=I1212,MAX(J1211,B1212),B1212))</f>
        <v/>
      </c>
      <c r="K1212" s="9" t="str">
        <f aca="false">IF(I1212=0,"",B1212/J1212-1)</f>
        <v/>
      </c>
      <c r="L1212" s="0" t="n">
        <f aca="false">MATCH($A1212,DailyBTC!$A:$A,0)</f>
        <v>1759</v>
      </c>
      <c r="M1212" s="8" t="n">
        <f aca="false">INDEX(DailyBTC!$F:$F,$L1212)</f>
        <v>6528.84564872307</v>
      </c>
      <c r="N1212" s="8" t="n">
        <f aca="false">INDEX(DailyETH!$F:$F,$L1212)</f>
        <v>227.564418338742</v>
      </c>
      <c r="O1212" s="8" t="n">
        <f aca="false">INDEX(DailyBTC!$B:$B,$L1212)</f>
        <v>67425.7553211572</v>
      </c>
      <c r="P1212" s="8" t="n">
        <f aca="false">INDEX(DailyETH!$B:$B,$L1212)</f>
        <v>2623.28308167154</v>
      </c>
      <c r="Q1212" s="9" t="n">
        <f aca="false">LN(M1212/M1211)</f>
        <v>0.00025956448465499</v>
      </c>
      <c r="R1212" s="9" t="n">
        <f aca="false">LN(N1212/N1211)</f>
        <v>-0.00329981927068932</v>
      </c>
      <c r="S1212" s="9" t="n">
        <f aca="false">LN(O1212/O1211)</f>
        <v>-0.000218100351334343</v>
      </c>
      <c r="T1212" s="9" t="n">
        <f aca="false">LN(P1212/P1211)</f>
        <v>-0.0166500124333317</v>
      </c>
      <c r="U1212" s="9" t="n">
        <f aca="false">M1212/M1211-1</f>
        <v>0.000259598174430664</v>
      </c>
      <c r="V1212" s="9" t="n">
        <f aca="false">O1212/O1211-1</f>
        <v>-0.000218076569181713</v>
      </c>
    </row>
    <row r="1213" customFormat="false" ht="15" hidden="false" customHeight="false" outlineLevel="0" collapsed="false">
      <c r="A1213" s="5" t="n">
        <v>45588</v>
      </c>
      <c r="B1213" s="6" t="n">
        <v>5797.42</v>
      </c>
      <c r="C1213" s="9" t="n">
        <f aca="false">B1213/B1212-1</f>
        <v>-0.00919127700300793</v>
      </c>
      <c r="D1213" s="9" t="n">
        <f aca="false">LN(B1213/B1212)</f>
        <v>-0.00923377741195305</v>
      </c>
      <c r="E1213" s="9" t="n">
        <f aca="false">B1213/B1208-1</f>
        <v>-0.00771077985851876</v>
      </c>
      <c r="F1213" s="9" t="n">
        <f aca="false">B1213/B1192-1</f>
        <v>0.0112490471713416</v>
      </c>
      <c r="G1213" s="0" t="n">
        <f aca="false">MAX(G1212,B1213)</f>
        <v>5864.67</v>
      </c>
      <c r="H1213" s="9" t="n">
        <f aca="false">B1213/G1213-1</f>
        <v>-0.0114669708611056</v>
      </c>
      <c r="I1213" s="0" t="n">
        <f aca="false">IF(AND($A1213&gt;=CrashTest!$B$3,$A1213&lt;=CrashTest!$C$3),1,IF(AND($A1213&gt;=CrashTest!$B$4,$A1213&lt;=CrashTest!$C$4),2,IF(AND($A1213&gt;=CrashTest!$B$5,$A1213&lt;=CrashTest!$C$5),3,IF(AND($A1213&gt;=CrashTest!$B$6,$A1213&lt;=CrashTest!$C$6),4,IF(AND($A1213&gt;=CrashTest!$B$7,$A1213&lt;=CrashTest!$C$7),5,0)))))</f>
        <v>0</v>
      </c>
      <c r="J1213" s="0" t="str">
        <f aca="false">IF(I1213=0,"",IF(I1212=I1213,MAX(J1212,B1213),B1213))</f>
        <v/>
      </c>
      <c r="K1213" s="9" t="str">
        <f aca="false">IF(I1213=0,"",B1213/J1213-1)</f>
        <v/>
      </c>
      <c r="L1213" s="0" t="n">
        <f aca="false">MATCH($A1213,DailyBTC!$A:$A,0)</f>
        <v>1760</v>
      </c>
      <c r="M1213" s="8" t="n">
        <f aca="false">INDEX(DailyBTC!$F:$F,$L1213)</f>
        <v>6512.10046685877</v>
      </c>
      <c r="N1213" s="8" t="n">
        <f aca="false">INDEX(DailyETH!$F:$F,$L1213)</f>
        <v>223.693979494094</v>
      </c>
      <c r="O1213" s="8" t="n">
        <f aca="false">INDEX(DailyBTC!$B:$B,$L1213)</f>
        <v>66647.2866642315</v>
      </c>
      <c r="P1213" s="8" t="n">
        <f aca="false">INDEX(DailyETH!$B:$B,$L1213)</f>
        <v>2521.68281196376</v>
      </c>
      <c r="Q1213" s="9" t="n">
        <f aca="false">LN(M1213/M1212)</f>
        <v>-0.0025680945107676</v>
      </c>
      <c r="R1213" s="9" t="n">
        <f aca="false">LN(N1213/N1212)</f>
        <v>-0.017154401011607</v>
      </c>
      <c r="S1213" s="9" t="n">
        <f aca="false">LN(O1213/O1212)</f>
        <v>-0.0116127357712636</v>
      </c>
      <c r="T1213" s="9" t="n">
        <f aca="false">LN(P1213/P1212)</f>
        <v>-0.0395001567441089</v>
      </c>
      <c r="U1213" s="9" t="n">
        <f aca="false">M1213/M1212-1</f>
        <v>-0.00256479977705881</v>
      </c>
      <c r="V1213" s="9" t="n">
        <f aca="false">O1213/O1212-1</f>
        <v>-0.0115455682063589</v>
      </c>
    </row>
    <row r="1214" customFormat="false" ht="15" hidden="false" customHeight="false" outlineLevel="0" collapsed="false">
      <c r="A1214" s="5" t="n">
        <v>45589</v>
      </c>
      <c r="B1214" s="6" t="n">
        <v>5809.86</v>
      </c>
      <c r="C1214" s="9" t="n">
        <f aca="false">B1214/B1213-1</f>
        <v>0.00214578208927407</v>
      </c>
      <c r="D1214" s="9" t="n">
        <f aca="false">LN(B1214/B1213)</f>
        <v>0.00214348318692835</v>
      </c>
      <c r="E1214" s="9" t="n">
        <f aca="false">B1214/B1209-1</f>
        <v>-0.0054113091396516</v>
      </c>
      <c r="F1214" s="9" t="n">
        <f aca="false">B1214/B1193-1</f>
        <v>0.0153086367973492</v>
      </c>
      <c r="G1214" s="0" t="n">
        <f aca="false">MAX(G1213,B1214)</f>
        <v>5864.67</v>
      </c>
      <c r="H1214" s="9" t="n">
        <f aca="false">B1214/G1214-1</f>
        <v>-0.00934579439252348</v>
      </c>
      <c r="I1214" s="0" t="n">
        <f aca="false">IF(AND($A1214&gt;=CrashTest!$B$3,$A1214&lt;=CrashTest!$C$3),1,IF(AND($A1214&gt;=CrashTest!$B$4,$A1214&lt;=CrashTest!$C$4),2,IF(AND($A1214&gt;=CrashTest!$B$5,$A1214&lt;=CrashTest!$C$5),3,IF(AND($A1214&gt;=CrashTest!$B$6,$A1214&lt;=CrashTest!$C$6),4,IF(AND($A1214&gt;=CrashTest!$B$7,$A1214&lt;=CrashTest!$C$7),5,0)))))</f>
        <v>0</v>
      </c>
      <c r="J1214" s="0" t="str">
        <f aca="false">IF(I1214=0,"",IF(I1213=I1214,MAX(J1213,B1214),B1214))</f>
        <v/>
      </c>
      <c r="K1214" s="9" t="str">
        <f aca="false">IF(I1214=0,"",B1214/J1214-1)</f>
        <v/>
      </c>
      <c r="L1214" s="0" t="n">
        <f aca="false">MATCH($A1214,DailyBTC!$A:$A,0)</f>
        <v>1761</v>
      </c>
      <c r="M1214" s="8" t="n">
        <f aca="false">INDEX(DailyBTC!$F:$F,$L1214)</f>
        <v>6555.58802880106</v>
      </c>
      <c r="N1214" s="8" t="n">
        <f aca="false">INDEX(DailyETH!$F:$F,$L1214)</f>
        <v>224.448823149078</v>
      </c>
      <c r="O1214" s="8" t="n">
        <f aca="false">INDEX(DailyBTC!$B:$B,$L1214)</f>
        <v>68130.9948369374</v>
      </c>
      <c r="P1214" s="8" t="n">
        <f aca="false">INDEX(DailyETH!$B:$B,$L1214)</f>
        <v>2532.13962009936</v>
      </c>
      <c r="Q1214" s="9" t="n">
        <f aca="false">LN(M1214/M1213)</f>
        <v>0.00665576356449862</v>
      </c>
      <c r="R1214" s="9" t="n">
        <f aca="false">LN(N1214/N1213)</f>
        <v>0.00336876711797774</v>
      </c>
      <c r="S1214" s="9" t="n">
        <f aca="false">LN(O1214/O1213)</f>
        <v>0.0220179111363131</v>
      </c>
      <c r="T1214" s="9" t="n">
        <f aca="false">LN(P1214/P1213)</f>
        <v>0.00413818379989448</v>
      </c>
      <c r="U1214" s="9" t="n">
        <f aca="false">M1214/M1213-1</f>
        <v>0.0066779623815092</v>
      </c>
      <c r="V1214" s="9" t="n">
        <f aca="false">O1214/O1213-1</f>
        <v>0.0222620941821805</v>
      </c>
    </row>
    <row r="1215" customFormat="false" ht="15" hidden="false" customHeight="false" outlineLevel="0" collapsed="false">
      <c r="A1215" s="5" t="n">
        <v>45590</v>
      </c>
      <c r="B1215" s="6" t="n">
        <v>5808.12</v>
      </c>
      <c r="C1215" s="9" t="n">
        <f aca="false">B1215/B1214-1</f>
        <v>-0.000299490865528607</v>
      </c>
      <c r="D1215" s="9" t="n">
        <f aca="false">LN(B1215/B1214)</f>
        <v>-0.000299535721874142</v>
      </c>
      <c r="E1215" s="9" t="n">
        <f aca="false">B1215/B1210-1</f>
        <v>-0.00964248627800035</v>
      </c>
      <c r="F1215" s="9" t="n">
        <f aca="false">B1215/B1194-1</f>
        <v>0.0109218379321088</v>
      </c>
      <c r="G1215" s="0" t="n">
        <f aca="false">MAX(G1214,B1215)</f>
        <v>5864.67</v>
      </c>
      <c r="H1215" s="9" t="n">
        <f aca="false">B1215/G1215-1</f>
        <v>-0.00964248627800035</v>
      </c>
      <c r="I1215" s="0" t="n">
        <f aca="false">IF(AND($A1215&gt;=CrashTest!$B$3,$A1215&lt;=CrashTest!$C$3),1,IF(AND($A1215&gt;=CrashTest!$B$4,$A1215&lt;=CrashTest!$C$4),2,IF(AND($A1215&gt;=CrashTest!$B$5,$A1215&lt;=CrashTest!$C$5),3,IF(AND($A1215&gt;=CrashTest!$B$6,$A1215&lt;=CrashTest!$C$6),4,IF(AND($A1215&gt;=CrashTest!$B$7,$A1215&lt;=CrashTest!$C$7),5,0)))))</f>
        <v>0</v>
      </c>
      <c r="J1215" s="0" t="str">
        <f aca="false">IF(I1215=0,"",IF(I1214=I1215,MAX(J1214,B1215),B1215))</f>
        <v/>
      </c>
      <c r="K1215" s="9" t="str">
        <f aca="false">IF(I1215=0,"",B1215/J1215-1)</f>
        <v/>
      </c>
      <c r="L1215" s="0" t="n">
        <f aca="false">MATCH($A1215,DailyBTC!$A:$A,0)</f>
        <v>1762</v>
      </c>
      <c r="M1215" s="8" t="n">
        <f aca="false">INDEX(DailyBTC!$F:$F,$L1215)</f>
        <v>6443.71508425068</v>
      </c>
      <c r="N1215" s="8" t="n">
        <f aca="false">INDEX(DailyETH!$F:$F,$L1215)</f>
        <v>216.738207504929</v>
      </c>
      <c r="O1215" s="8" t="n">
        <f aca="false">INDEX(DailyBTC!$B:$B,$L1215)</f>
        <v>66261.5376861485</v>
      </c>
      <c r="P1215" s="8" t="n">
        <f aca="false">INDEX(DailyETH!$B:$B,$L1215)</f>
        <v>2415.20924174167</v>
      </c>
      <c r="Q1215" s="9" t="n">
        <f aca="false">LN(M1215/M1214)</f>
        <v>-0.0172125698797001</v>
      </c>
      <c r="R1215" s="9" t="n">
        <f aca="false">LN(N1215/N1214)</f>
        <v>-0.0349575137431437</v>
      </c>
      <c r="S1215" s="9" t="n">
        <f aca="false">LN(O1215/O1214)</f>
        <v>-0.0278226432617544</v>
      </c>
      <c r="T1215" s="9" t="n">
        <f aca="false">LN(P1215/P1214)</f>
        <v>-0.0472787190865676</v>
      </c>
      <c r="U1215" s="9" t="n">
        <f aca="false">M1215/M1214-1</f>
        <v>-0.0170652798892924</v>
      </c>
      <c r="V1215" s="9" t="n">
        <f aca="false">O1215/O1214-1</f>
        <v>-0.0274391582753665</v>
      </c>
    </row>
    <row r="1216" customFormat="false" ht="15" hidden="false" customHeight="false" outlineLevel="0" collapsed="false">
      <c r="A1216" s="5" t="n">
        <v>45593</v>
      </c>
      <c r="B1216" s="6" t="n">
        <v>5823.52</v>
      </c>
      <c r="C1216" s="9" t="n">
        <f aca="false">B1216/B1215-1</f>
        <v>0.00265146036927622</v>
      </c>
      <c r="D1216" s="9" t="n">
        <f aca="false">LN(B1216/B1215)</f>
        <v>0.0026479514493708</v>
      </c>
      <c r="E1216" s="9" t="n">
        <f aca="false">B1216/B1211-1</f>
        <v>-0.00520329758557414</v>
      </c>
      <c r="F1216" s="9" t="n">
        <f aca="false">B1216/B1195-1</f>
        <v>0.0148740800638532</v>
      </c>
      <c r="G1216" s="0" t="n">
        <f aca="false">MAX(G1215,B1216)</f>
        <v>5864.67</v>
      </c>
      <c r="H1216" s="9" t="n">
        <f aca="false">B1216/G1216-1</f>
        <v>-0.00701659257895149</v>
      </c>
      <c r="I1216" s="0" t="n">
        <f aca="false">IF(AND($A1216&gt;=CrashTest!$B$3,$A1216&lt;=CrashTest!$C$3),1,IF(AND($A1216&gt;=CrashTest!$B$4,$A1216&lt;=CrashTest!$C$4),2,IF(AND($A1216&gt;=CrashTest!$B$5,$A1216&lt;=CrashTest!$C$5),3,IF(AND($A1216&gt;=CrashTest!$B$6,$A1216&lt;=CrashTest!$C$6),4,IF(AND($A1216&gt;=CrashTest!$B$7,$A1216&lt;=CrashTest!$C$7),5,0)))))</f>
        <v>0</v>
      </c>
      <c r="J1216" s="0" t="str">
        <f aca="false">IF(I1216=0,"",IF(I1215=I1216,MAX(J1215,B1216),B1216))</f>
        <v/>
      </c>
      <c r="K1216" s="9" t="str">
        <f aca="false">IF(I1216=0,"",B1216/J1216-1)</f>
        <v/>
      </c>
      <c r="L1216" s="0" t="n">
        <f aca="false">MATCH($A1216,DailyBTC!$A:$A,0)</f>
        <v>1765</v>
      </c>
      <c r="M1216" s="8" t="n">
        <f aca="false">INDEX(DailyBTC!$F:$F,$L1216)</f>
        <v>6611.27530233097</v>
      </c>
      <c r="N1216" s="8" t="n">
        <f aca="false">INDEX(DailyETH!$F:$F,$L1216)</f>
        <v>227.022245072284</v>
      </c>
      <c r="O1216" s="8" t="n">
        <f aca="false">INDEX(DailyBTC!$B:$B,$L1216)</f>
        <v>69862.5205470485</v>
      </c>
      <c r="P1216" s="8" t="n">
        <f aca="false">INDEX(DailyETH!$B:$B,$L1216)</f>
        <v>2566.18526073057</v>
      </c>
      <c r="Q1216" s="9" t="n">
        <f aca="false">LN(M1216/M1215)</f>
        <v>0.0256713203302111</v>
      </c>
      <c r="R1216" s="9" t="n">
        <f aca="false">LN(N1216/N1215)</f>
        <v>0.0463578003876253</v>
      </c>
      <c r="S1216" s="9" t="n">
        <f aca="false">LN(O1216/O1215)</f>
        <v>0.0529197152462355</v>
      </c>
      <c r="T1216" s="9" t="n">
        <f aca="false">LN(P1216/P1215)</f>
        <v>0.0606345359510649</v>
      </c>
      <c r="U1216" s="9" t="n">
        <f aca="false">M1216/M1215-1</f>
        <v>0.026003666501307</v>
      </c>
      <c r="V1216" s="9" t="n">
        <f aca="false">O1216/O1215-1</f>
        <v>0.0543449938930825</v>
      </c>
    </row>
    <row r="1217" customFormat="false" ht="15" hidden="false" customHeight="false" outlineLevel="0" collapsed="false">
      <c r="A1217" s="5" t="n">
        <v>45594</v>
      </c>
      <c r="B1217" s="6" t="n">
        <v>5832.92</v>
      </c>
      <c r="C1217" s="9" t="n">
        <f aca="false">B1217/B1216-1</f>
        <v>0.00161414402285898</v>
      </c>
      <c r="D1217" s="9" t="n">
        <f aca="false">LN(B1217/B1216)</f>
        <v>0.00161284269256385</v>
      </c>
      <c r="E1217" s="9" t="n">
        <f aca="false">B1217/B1212-1</f>
        <v>-0.00312414547443252</v>
      </c>
      <c r="F1217" s="9" t="n">
        <f aca="false">B1217/B1196-1</f>
        <v>0.0122239035970624</v>
      </c>
      <c r="G1217" s="0" t="n">
        <f aca="false">MAX(G1216,B1217)</f>
        <v>5864.67</v>
      </c>
      <c r="H1217" s="9" t="n">
        <f aca="false">B1217/G1217-1</f>
        <v>-0.00541377434706469</v>
      </c>
      <c r="I1217" s="0" t="n">
        <f aca="false">IF(AND($A1217&gt;=CrashTest!$B$3,$A1217&lt;=CrashTest!$C$3),1,IF(AND($A1217&gt;=CrashTest!$B$4,$A1217&lt;=CrashTest!$C$4),2,IF(AND($A1217&gt;=CrashTest!$B$5,$A1217&lt;=CrashTest!$C$5),3,IF(AND($A1217&gt;=CrashTest!$B$6,$A1217&lt;=CrashTest!$C$6),4,IF(AND($A1217&gt;=CrashTest!$B$7,$A1217&lt;=CrashTest!$C$7),5,0)))))</f>
        <v>0</v>
      </c>
      <c r="J1217" s="0" t="str">
        <f aca="false">IF(I1217=0,"",IF(I1216=I1217,MAX(J1216,B1217),B1217))</f>
        <v/>
      </c>
      <c r="K1217" s="9" t="str">
        <f aca="false">IF(I1217=0,"",B1217/J1217-1)</f>
        <v/>
      </c>
      <c r="L1217" s="0" t="n">
        <f aca="false">MATCH($A1217,DailyBTC!$A:$A,0)</f>
        <v>1766</v>
      </c>
      <c r="M1217" s="8" t="n">
        <f aca="false">INDEX(DailyBTC!$F:$F,$L1217)</f>
        <v>6623.17931721015</v>
      </c>
      <c r="N1217" s="8" t="n">
        <f aca="false">INDEX(DailyETH!$F:$F,$L1217)</f>
        <v>228.972493859035</v>
      </c>
      <c r="O1217" s="8" t="n">
        <f aca="false">INDEX(DailyBTC!$B:$B,$L1217)</f>
        <v>72678.7866201052</v>
      </c>
      <c r="P1217" s="8" t="n">
        <f aca="false">INDEX(DailyETH!$B:$B,$L1217)</f>
        <v>2635.21967112799</v>
      </c>
      <c r="Q1217" s="9" t="n">
        <f aca="false">LN(M1217/M1216)</f>
        <v>0.00179894350491915</v>
      </c>
      <c r="R1217" s="9" t="n">
        <f aca="false">LN(N1217/N1216)</f>
        <v>0.00855387359400641</v>
      </c>
      <c r="S1217" s="9" t="n">
        <f aca="false">LN(O1217/O1216)</f>
        <v>0.0395202298606728</v>
      </c>
      <c r="T1217" s="9" t="n">
        <f aca="false">LN(P1217/P1216)</f>
        <v>0.0265460833250209</v>
      </c>
      <c r="U1217" s="9" t="n">
        <f aca="false">M1217/M1216-1</f>
        <v>0.00180056257451211</v>
      </c>
      <c r="V1217" s="9" t="n">
        <f aca="false">O1217/O1216-1</f>
        <v>0.0403115440296791</v>
      </c>
    </row>
    <row r="1218" customFormat="false" ht="15" hidden="false" customHeight="false" outlineLevel="0" collapsed="false">
      <c r="A1218" s="5" t="n">
        <v>45595</v>
      </c>
      <c r="B1218" s="6" t="n">
        <v>5813.67</v>
      </c>
      <c r="C1218" s="9" t="n">
        <f aca="false">B1218/B1217-1</f>
        <v>-0.003300233845141</v>
      </c>
      <c r="D1218" s="9" t="n">
        <f aca="false">LN(B1218/B1217)</f>
        <v>-0.003305691628139</v>
      </c>
      <c r="E1218" s="9" t="n">
        <f aca="false">B1218/B1213-1</f>
        <v>0.00280297097674476</v>
      </c>
      <c r="F1218" s="9" t="n">
        <f aca="false">B1218/B1197-1</f>
        <v>0.0183788044668272</v>
      </c>
      <c r="G1218" s="0" t="n">
        <f aca="false">MAX(G1217,B1218)</f>
        <v>5864.67</v>
      </c>
      <c r="H1218" s="9" t="n">
        <f aca="false">B1218/G1218-1</f>
        <v>-0.00869614147087561</v>
      </c>
      <c r="I1218" s="0" t="n">
        <f aca="false">IF(AND($A1218&gt;=CrashTest!$B$3,$A1218&lt;=CrashTest!$C$3),1,IF(AND($A1218&gt;=CrashTest!$B$4,$A1218&lt;=CrashTest!$C$4),2,IF(AND($A1218&gt;=CrashTest!$B$5,$A1218&lt;=CrashTest!$C$5),3,IF(AND($A1218&gt;=CrashTest!$B$6,$A1218&lt;=CrashTest!$C$6),4,IF(AND($A1218&gt;=CrashTest!$B$7,$A1218&lt;=CrashTest!$C$7),5,0)))))</f>
        <v>0</v>
      </c>
      <c r="J1218" s="0" t="str">
        <f aca="false">IF(I1218=0,"",IF(I1217=I1218,MAX(J1217,B1218),B1218))</f>
        <v/>
      </c>
      <c r="K1218" s="9" t="str">
        <f aca="false">IF(I1218=0,"",B1218/J1218-1)</f>
        <v/>
      </c>
      <c r="L1218" s="0" t="n">
        <f aca="false">MATCH($A1218,DailyBTC!$A:$A,0)</f>
        <v>1767</v>
      </c>
      <c r="M1218" s="8" t="n">
        <f aca="false">INDEX(DailyBTC!$F:$F,$L1218)</f>
        <v>6657.61781662914</v>
      </c>
      <c r="N1218" s="8" t="n">
        <f aca="false">INDEX(DailyETH!$F:$F,$L1218)</f>
        <v>230.812964948827</v>
      </c>
      <c r="O1218" s="8" t="n">
        <f aca="false">INDEX(DailyBTC!$B:$B,$L1218)</f>
        <v>72450.2843819404</v>
      </c>
      <c r="P1218" s="8" t="n">
        <f aca="false">INDEX(DailyETH!$B:$B,$L1218)</f>
        <v>2660.86723967855</v>
      </c>
      <c r="Q1218" s="9" t="n">
        <f aca="false">LN(M1218/M1217)</f>
        <v>0.00518622131828603</v>
      </c>
      <c r="R1218" s="9" t="n">
        <f aca="false">LN(N1218/N1217)</f>
        <v>0.00800582482403568</v>
      </c>
      <c r="S1218" s="9" t="n">
        <f aca="false">LN(O1218/O1217)</f>
        <v>-0.00314895458786406</v>
      </c>
      <c r="T1218" s="9" t="n">
        <f aca="false">LN(P1218/P1217)</f>
        <v>0.0096855544412252</v>
      </c>
      <c r="U1218" s="9" t="n">
        <f aca="false">M1218/M1217-1</f>
        <v>0.00519969304311396</v>
      </c>
      <c r="V1218" s="9" t="n">
        <f aca="false">O1218/O1217-1</f>
        <v>-0.0031440018303992</v>
      </c>
    </row>
    <row r="1219" customFormat="false" ht="15" hidden="false" customHeight="false" outlineLevel="0" collapsed="false">
      <c r="A1219" s="5" t="n">
        <v>45596</v>
      </c>
      <c r="B1219" s="6" t="n">
        <v>5705.45</v>
      </c>
      <c r="C1219" s="9" t="n">
        <f aca="false">B1219/B1218-1</f>
        <v>-0.0186147476550957</v>
      </c>
      <c r="D1219" s="9" t="n">
        <f aca="false">LN(B1219/B1218)</f>
        <v>-0.0187901825995198</v>
      </c>
      <c r="E1219" s="9" t="n">
        <f aca="false">B1219/B1214-1</f>
        <v>-0.0179711731435869</v>
      </c>
      <c r="F1219" s="9" t="n">
        <f aca="false">B1219/B1198-1</f>
        <v>-0.000716344924459822</v>
      </c>
      <c r="G1219" s="0" t="n">
        <f aca="false">MAX(G1218,B1219)</f>
        <v>5864.67</v>
      </c>
      <c r="H1219" s="9" t="n">
        <f aca="false">B1219/G1219-1</f>
        <v>-0.0271490126469179</v>
      </c>
      <c r="I1219" s="0" t="n">
        <f aca="false">IF(AND($A1219&gt;=CrashTest!$B$3,$A1219&lt;=CrashTest!$C$3),1,IF(AND($A1219&gt;=CrashTest!$B$4,$A1219&lt;=CrashTest!$C$4),2,IF(AND($A1219&gt;=CrashTest!$B$5,$A1219&lt;=CrashTest!$C$5),3,IF(AND($A1219&gt;=CrashTest!$B$6,$A1219&lt;=CrashTest!$C$6),4,IF(AND($A1219&gt;=CrashTest!$B$7,$A1219&lt;=CrashTest!$C$7),5,0)))))</f>
        <v>0</v>
      </c>
      <c r="J1219" s="0" t="str">
        <f aca="false">IF(I1219=0,"",IF(I1218=I1219,MAX(J1218,B1219),B1219))</f>
        <v/>
      </c>
      <c r="K1219" s="9" t="str">
        <f aca="false">IF(I1219=0,"",B1219/J1219-1)</f>
        <v/>
      </c>
      <c r="L1219" s="0" t="n">
        <f aca="false">MATCH($A1219,DailyBTC!$A:$A,0)</f>
        <v>1768</v>
      </c>
      <c r="M1219" s="8" t="n">
        <f aca="false">INDEX(DailyBTC!$F:$F,$L1219)</f>
        <v>6663.14706826622</v>
      </c>
      <c r="N1219" s="8" t="n">
        <f aca="false">INDEX(DailyETH!$F:$F,$L1219)</f>
        <v>226.139558861524</v>
      </c>
      <c r="O1219" s="8" t="n">
        <f aca="false">INDEX(DailyBTC!$B:$B,$L1219)</f>
        <v>70367.0819576271</v>
      </c>
      <c r="P1219" s="8" t="n">
        <f aca="false">INDEX(DailyETH!$B:$B,$L1219)</f>
        <v>2517.78620227937</v>
      </c>
      <c r="Q1219" s="9" t="n">
        <f aca="false">LN(M1219/M1218)</f>
        <v>0.000830170339678841</v>
      </c>
      <c r="R1219" s="9" t="n">
        <f aca="false">LN(N1219/N1218)</f>
        <v>-0.0204553812378494</v>
      </c>
      <c r="S1219" s="9" t="n">
        <f aca="false">LN(O1219/O1218)</f>
        <v>-0.029175025993063</v>
      </c>
      <c r="T1219" s="9" t="n">
        <f aca="false">LN(P1219/P1218)</f>
        <v>-0.0552720753468796</v>
      </c>
      <c r="U1219" s="9" t="n">
        <f aca="false">M1219/M1218-1</f>
        <v>0.000830515026451595</v>
      </c>
      <c r="V1219" s="9" t="n">
        <f aca="false">O1219/O1218-1</f>
        <v>-0.0287535437864005</v>
      </c>
    </row>
    <row r="1220" customFormat="false" ht="15" hidden="false" customHeight="false" outlineLevel="0" collapsed="false">
      <c r="A1220" s="5" t="n">
        <v>45597</v>
      </c>
      <c r="B1220" s="6" t="n">
        <v>5728.8</v>
      </c>
      <c r="C1220" s="9" t="n">
        <f aca="false">B1220/B1219-1</f>
        <v>0.00409257814896291</v>
      </c>
      <c r="D1220" s="9" t="n">
        <f aca="false">LN(B1220/B1219)</f>
        <v>0.00408422633023624</v>
      </c>
      <c r="E1220" s="9" t="n">
        <f aca="false">B1220/B1215-1</f>
        <v>-0.0136567426292845</v>
      </c>
      <c r="F1220" s="9" t="n">
        <f aca="false">B1220/B1199-1</f>
        <v>0.00506321119169684</v>
      </c>
      <c r="G1220" s="0" t="n">
        <f aca="false">MAX(G1219,B1220)</f>
        <v>5864.67</v>
      </c>
      <c r="H1220" s="9" t="n">
        <f aca="false">B1220/G1220-1</f>
        <v>-0.0231675439538798</v>
      </c>
      <c r="I1220" s="0" t="n">
        <f aca="false">IF(AND($A1220&gt;=CrashTest!$B$3,$A1220&lt;=CrashTest!$C$3),1,IF(AND($A1220&gt;=CrashTest!$B$4,$A1220&lt;=CrashTest!$C$4),2,IF(AND($A1220&gt;=CrashTest!$B$5,$A1220&lt;=CrashTest!$C$5),3,IF(AND($A1220&gt;=CrashTest!$B$6,$A1220&lt;=CrashTest!$C$6),4,IF(AND($A1220&gt;=CrashTest!$B$7,$A1220&lt;=CrashTest!$C$7),5,0)))))</f>
        <v>0</v>
      </c>
      <c r="J1220" s="0" t="str">
        <f aca="false">IF(I1220=0,"",IF(I1219=I1220,MAX(J1219,B1220),B1220))</f>
        <v/>
      </c>
      <c r="K1220" s="9" t="str">
        <f aca="false">IF(I1220=0,"",B1220/J1220-1)</f>
        <v/>
      </c>
      <c r="L1220" s="0" t="n">
        <f aca="false">MATCH($A1220,DailyBTC!$A:$A,0)</f>
        <v>1769</v>
      </c>
      <c r="M1220" s="8" t="n">
        <f aca="false">INDEX(DailyBTC!$F:$F,$L1220)</f>
        <v>6623.46197488482</v>
      </c>
      <c r="N1220" s="8" t="n">
        <f aca="false">INDEX(DailyETH!$F:$F,$L1220)</f>
        <v>225.979906527683</v>
      </c>
      <c r="O1220" s="8" t="n">
        <f aca="false">INDEX(DailyBTC!$B:$B,$L1220)</f>
        <v>69483.5830303916</v>
      </c>
      <c r="P1220" s="8" t="n">
        <f aca="false">INDEX(DailyETH!$B:$B,$L1220)</f>
        <v>2512.4960977031</v>
      </c>
      <c r="Q1220" s="9" t="n">
        <f aca="false">LN(M1220/M1219)</f>
        <v>-0.00597371553071269</v>
      </c>
      <c r="R1220" s="9" t="n">
        <f aca="false">LN(N1220/N1219)</f>
        <v>-0.00070623962336942</v>
      </c>
      <c r="S1220" s="9" t="n">
        <f aca="false">LN(O1220/O1219)</f>
        <v>-0.0126350587050452</v>
      </c>
      <c r="T1220" s="9" t="n">
        <f aca="false">LN(P1220/P1219)</f>
        <v>-0.00210330403386074</v>
      </c>
      <c r="U1220" s="9" t="n">
        <f aca="false">M1220/M1219-1</f>
        <v>-0.00595590836804427</v>
      </c>
      <c r="V1220" s="9" t="n">
        <f aca="false">O1220/O1219-1</f>
        <v>-0.012555571478259</v>
      </c>
    </row>
    <row r="1221" customFormat="false" ht="15" hidden="false" customHeight="false" outlineLevel="0" collapsed="false">
      <c r="A1221" s="5" t="n">
        <v>45600</v>
      </c>
      <c r="B1221" s="6" t="n">
        <v>5712.69</v>
      </c>
      <c r="C1221" s="9" t="n">
        <f aca="false">B1221/B1220-1</f>
        <v>-0.00281210724759118</v>
      </c>
      <c r="D1221" s="9" t="n">
        <f aca="false">LN(B1221/B1220)</f>
        <v>-0.0028160686495115</v>
      </c>
      <c r="E1221" s="9" t="n">
        <f aca="false">B1221/B1216-1</f>
        <v>-0.0190314448993051</v>
      </c>
      <c r="F1221" s="9" t="n">
        <f aca="false">B1221/B1200-1</f>
        <v>-0.0066735407498083</v>
      </c>
      <c r="G1221" s="0" t="n">
        <f aca="false">MAX(G1220,B1221)</f>
        <v>5864.67</v>
      </c>
      <c r="H1221" s="9" t="n">
        <f aca="false">B1221/G1221-1</f>
        <v>-0.0259145015832094</v>
      </c>
      <c r="I1221" s="0" t="n">
        <f aca="false">IF(AND($A1221&gt;=CrashTest!$B$3,$A1221&lt;=CrashTest!$C$3),1,IF(AND($A1221&gt;=CrashTest!$B$4,$A1221&lt;=CrashTest!$C$4),2,IF(AND($A1221&gt;=CrashTest!$B$5,$A1221&lt;=CrashTest!$C$5),3,IF(AND($A1221&gt;=CrashTest!$B$6,$A1221&lt;=CrashTest!$C$6),4,IF(AND($A1221&gt;=CrashTest!$B$7,$A1221&lt;=CrashTest!$C$7),5,0)))))</f>
        <v>0</v>
      </c>
      <c r="J1221" s="0" t="str">
        <f aca="false">IF(I1221=0,"",IF(I1220=I1221,MAX(J1220,B1221),B1221))</f>
        <v/>
      </c>
      <c r="K1221" s="9" t="str">
        <f aca="false">IF(I1221=0,"",B1221/J1221-1)</f>
        <v/>
      </c>
      <c r="L1221" s="0" t="n">
        <f aca="false">MATCH($A1221,DailyBTC!$A:$A,0)</f>
        <v>1772</v>
      </c>
      <c r="M1221" s="8" t="n">
        <f aca="false">INDEX(DailyBTC!$F:$F,$L1221)</f>
        <v>6614.34178540796</v>
      </c>
      <c r="N1221" s="8" t="n">
        <f aca="false">INDEX(DailyETH!$F:$F,$L1221)</f>
        <v>217.14905985156</v>
      </c>
      <c r="O1221" s="8" t="n">
        <f aca="false">INDEX(DailyBTC!$B:$B,$L1221)</f>
        <v>67779.0969795441</v>
      </c>
      <c r="P1221" s="8" t="n">
        <f aca="false">INDEX(DailyETH!$B:$B,$L1221)</f>
        <v>2396.6696369024</v>
      </c>
      <c r="Q1221" s="9" t="n">
        <f aca="false">LN(M1221/M1220)</f>
        <v>-0.00137790090939374</v>
      </c>
      <c r="R1221" s="9" t="n">
        <f aca="false">LN(N1221/N1220)</f>
        <v>-0.0398620566671859</v>
      </c>
      <c r="S1221" s="9" t="n">
        <f aca="false">LN(O1221/O1220)</f>
        <v>-0.0248366660031066</v>
      </c>
      <c r="T1221" s="9" t="n">
        <f aca="false">LN(P1221/P1220)</f>
        <v>-0.0471965978474161</v>
      </c>
      <c r="U1221" s="9" t="n">
        <f aca="false">M1221/M1220-1</f>
        <v>-0.00137695203980182</v>
      </c>
      <c r="V1221" s="9" t="n">
        <f aca="false">O1221/O1220-1</f>
        <v>-0.0245307736951614</v>
      </c>
    </row>
    <row r="1222" customFormat="false" ht="15" hidden="false" customHeight="false" outlineLevel="0" collapsed="false">
      <c r="A1222" s="5" t="n">
        <v>45601</v>
      </c>
      <c r="B1222" s="6" t="n">
        <v>5782.76</v>
      </c>
      <c r="C1222" s="9" t="n">
        <f aca="false">B1222/B1221-1</f>
        <v>0.0122656751897969</v>
      </c>
      <c r="D1222" s="9" t="n">
        <f aca="false">LN(B1222/B1221)</f>
        <v>0.0121910613027481</v>
      </c>
      <c r="E1222" s="9" t="n">
        <f aca="false">B1222/B1217-1</f>
        <v>-0.00859946647648169</v>
      </c>
      <c r="F1222" s="9" t="n">
        <f aca="false">B1222/B1201-1</f>
        <v>0.0152424358402652</v>
      </c>
      <c r="G1222" s="0" t="n">
        <f aca="false">MAX(G1221,B1222)</f>
        <v>5864.67</v>
      </c>
      <c r="H1222" s="9" t="n">
        <f aca="false">B1222/G1222-1</f>
        <v>-0.0139666852525376</v>
      </c>
      <c r="I1222" s="0" t="n">
        <f aca="false">IF(AND($A1222&gt;=CrashTest!$B$3,$A1222&lt;=CrashTest!$C$3),1,IF(AND($A1222&gt;=CrashTest!$B$4,$A1222&lt;=CrashTest!$C$4),2,IF(AND($A1222&gt;=CrashTest!$B$5,$A1222&lt;=CrashTest!$C$5),3,IF(AND($A1222&gt;=CrashTest!$B$6,$A1222&lt;=CrashTest!$C$6),4,IF(AND($A1222&gt;=CrashTest!$B$7,$A1222&lt;=CrashTest!$C$7),5,0)))))</f>
        <v>0</v>
      </c>
      <c r="J1222" s="0" t="str">
        <f aca="false">IF(I1222=0,"",IF(I1221=I1222,MAX(J1221,B1222),B1222))</f>
        <v/>
      </c>
      <c r="K1222" s="9" t="str">
        <f aca="false">IF(I1222=0,"",B1222/J1222-1)</f>
        <v/>
      </c>
      <c r="L1222" s="0" t="n">
        <f aca="false">MATCH($A1222,DailyBTC!$A:$A,0)</f>
        <v>1773</v>
      </c>
      <c r="M1222" s="8" t="n">
        <f aca="false">INDEX(DailyBTC!$F:$F,$L1222)</f>
        <v>6696.84237975155</v>
      </c>
      <c r="N1222" s="8" t="n">
        <f aca="false">INDEX(DailyETH!$F:$F,$L1222)</f>
        <v>219.006081313162</v>
      </c>
      <c r="O1222" s="8" t="n">
        <f aca="false">INDEX(DailyBTC!$B:$B,$L1222)</f>
        <v>69538.0241729982</v>
      </c>
      <c r="P1222" s="8" t="n">
        <f aca="false">INDEX(DailyETH!$B:$B,$L1222)</f>
        <v>2428.97334286967</v>
      </c>
      <c r="Q1222" s="9" t="n">
        <f aca="false">LN(M1222/M1221)</f>
        <v>0.0123958394257935</v>
      </c>
      <c r="R1222" s="9" t="n">
        <f aca="false">LN(N1222/N1221)</f>
        <v>0.00851546850131269</v>
      </c>
      <c r="S1222" s="9" t="n">
        <f aca="false">LN(O1222/O1221)</f>
        <v>0.0256198700889267</v>
      </c>
      <c r="T1222" s="9" t="n">
        <f aca="false">LN(P1222/P1221)</f>
        <v>0.0133885530474895</v>
      </c>
      <c r="U1222" s="9" t="n">
        <f aca="false">M1222/M1221-1</f>
        <v>0.0124729862804491</v>
      </c>
      <c r="V1222" s="9" t="n">
        <f aca="false">O1222/O1221-1</f>
        <v>0.0259508797230648</v>
      </c>
    </row>
    <row r="1223" customFormat="false" ht="15" hidden="false" customHeight="false" outlineLevel="0" collapsed="false">
      <c r="A1223" s="5" t="n">
        <v>45602</v>
      </c>
      <c r="B1223" s="6" t="n">
        <v>5929.04</v>
      </c>
      <c r="C1223" s="9" t="n">
        <f aca="false">B1223/B1222-1</f>
        <v>0.0252958794762361</v>
      </c>
      <c r="D1223" s="9" t="n">
        <f aca="false">LN(B1223/B1222)</f>
        <v>0.0249812338388965</v>
      </c>
      <c r="E1223" s="9" t="n">
        <f aca="false">B1223/B1218-1</f>
        <v>0.0198446076230676</v>
      </c>
      <c r="F1223" s="9" t="n">
        <f aca="false">B1223/B1202-1</f>
        <v>0.0309347902064463</v>
      </c>
      <c r="G1223" s="0" t="n">
        <f aca="false">MAX(G1222,B1223)</f>
        <v>5929.04</v>
      </c>
      <c r="H1223" s="9" t="n">
        <f aca="false">B1223/G1223-1</f>
        <v>0</v>
      </c>
      <c r="I1223" s="0" t="n">
        <f aca="false">IF(AND($A1223&gt;=CrashTest!$B$3,$A1223&lt;=CrashTest!$C$3),1,IF(AND($A1223&gt;=CrashTest!$B$4,$A1223&lt;=CrashTest!$C$4),2,IF(AND($A1223&gt;=CrashTest!$B$5,$A1223&lt;=CrashTest!$C$5),3,IF(AND($A1223&gt;=CrashTest!$B$6,$A1223&lt;=CrashTest!$C$6),4,IF(AND($A1223&gt;=CrashTest!$B$7,$A1223&lt;=CrashTest!$C$7),5,0)))))</f>
        <v>0</v>
      </c>
      <c r="J1223" s="0" t="str">
        <f aca="false">IF(I1223=0,"",IF(I1222=I1223,MAX(J1222,B1223),B1223))</f>
        <v/>
      </c>
      <c r="K1223" s="9" t="str">
        <f aca="false">IF(I1223=0,"",B1223/J1223-1)</f>
        <v/>
      </c>
      <c r="L1223" s="0" t="n">
        <f aca="false">MATCH($A1223,DailyBTC!$A:$A,0)</f>
        <v>1774</v>
      </c>
      <c r="M1223" s="8" t="n">
        <f aca="false">INDEX(DailyBTC!$F:$F,$L1223)</f>
        <v>6812.90272860488</v>
      </c>
      <c r="N1223" s="8" t="n">
        <f aca="false">INDEX(DailyETH!$F:$F,$L1223)</f>
        <v>222.757560172102</v>
      </c>
      <c r="O1223" s="8" t="n">
        <f aca="false">INDEX(DailyBTC!$B:$B,$L1223)</f>
        <v>75696.0366192285</v>
      </c>
      <c r="P1223" s="8" t="n">
        <f aca="false">INDEX(DailyETH!$B:$B,$L1223)</f>
        <v>2722.98460712741</v>
      </c>
      <c r="Q1223" s="9" t="n">
        <f aca="false">LN(M1223/M1222)</f>
        <v>0.0171821456653224</v>
      </c>
      <c r="R1223" s="9" t="n">
        <f aca="false">LN(N1223/N1222)</f>
        <v>0.0169845079573161</v>
      </c>
      <c r="S1223" s="9" t="n">
        <f aca="false">LN(O1223/O1222)</f>
        <v>0.0848520892924292</v>
      </c>
      <c r="T1223" s="9" t="n">
        <f aca="false">LN(P1223/P1222)</f>
        <v>0.114259885335071</v>
      </c>
      <c r="U1223" s="9" t="n">
        <f aca="false">M1223/M1222-1</f>
        <v>0.017330607810667</v>
      </c>
      <c r="V1223" s="9" t="n">
        <f aca="false">O1223/O1222-1</f>
        <v>0.0885560456953778</v>
      </c>
    </row>
    <row r="1224" customFormat="false" ht="15" hidden="false" customHeight="false" outlineLevel="0" collapsed="false">
      <c r="A1224" s="5" t="n">
        <v>45603</v>
      </c>
      <c r="B1224" s="6" t="n">
        <v>5973.1</v>
      </c>
      <c r="C1224" s="9" t="n">
        <f aca="false">B1224/B1223-1</f>
        <v>0.00743121989394591</v>
      </c>
      <c r="D1224" s="9" t="n">
        <f aca="false">LN(B1224/B1223)</f>
        <v>0.00740374441298946</v>
      </c>
      <c r="E1224" s="9" t="n">
        <f aca="false">B1224/B1219-1</f>
        <v>0.0469112865768695</v>
      </c>
      <c r="F1224" s="9" t="n">
        <f aca="false">B1224/B1203-1</f>
        <v>0.0312601432310551</v>
      </c>
      <c r="G1224" s="0" t="n">
        <f aca="false">MAX(G1223,B1224)</f>
        <v>5973.1</v>
      </c>
      <c r="H1224" s="9" t="n">
        <f aca="false">B1224/G1224-1</f>
        <v>0</v>
      </c>
      <c r="I1224" s="0" t="n">
        <f aca="false">IF(AND($A1224&gt;=CrashTest!$B$3,$A1224&lt;=CrashTest!$C$3),1,IF(AND($A1224&gt;=CrashTest!$B$4,$A1224&lt;=CrashTest!$C$4),2,IF(AND($A1224&gt;=CrashTest!$B$5,$A1224&lt;=CrashTest!$C$5),3,IF(AND($A1224&gt;=CrashTest!$B$6,$A1224&lt;=CrashTest!$C$6),4,IF(AND($A1224&gt;=CrashTest!$B$7,$A1224&lt;=CrashTest!$C$7),5,0)))))</f>
        <v>0</v>
      </c>
      <c r="J1224" s="0" t="str">
        <f aca="false">IF(I1224=0,"",IF(I1223=I1224,MAX(J1223,B1224),B1224))</f>
        <v/>
      </c>
      <c r="K1224" s="9" t="str">
        <f aca="false">IF(I1224=0,"",B1224/J1224-1)</f>
        <v/>
      </c>
      <c r="L1224" s="0" t="n">
        <f aca="false">MATCH($A1224,DailyBTC!$A:$A,0)</f>
        <v>1775</v>
      </c>
      <c r="M1224" s="8" t="n">
        <f aca="false">INDEX(DailyBTC!$F:$F,$L1224)</f>
        <v>6826.89417602569</v>
      </c>
      <c r="N1224" s="8" t="n">
        <f aca="false">INDEX(DailyETH!$F:$F,$L1224)</f>
        <v>224.16647404464</v>
      </c>
      <c r="O1224" s="8" t="n">
        <f aca="false">INDEX(DailyBTC!$B:$B,$L1224)</f>
        <v>75972.2955546464</v>
      </c>
      <c r="P1224" s="8" t="n">
        <f aca="false">INDEX(DailyETH!$B:$B,$L1224)</f>
        <v>2891.87561452952</v>
      </c>
      <c r="Q1224" s="9" t="n">
        <f aca="false">LN(M1224/M1223)</f>
        <v>0.00205156314658258</v>
      </c>
      <c r="R1224" s="9" t="n">
        <f aca="false">LN(N1224/N1223)</f>
        <v>0.00630495758557004</v>
      </c>
      <c r="S1224" s="9" t="n">
        <f aca="false">LN(O1224/O1223)</f>
        <v>0.00364293899692388</v>
      </c>
      <c r="T1224" s="9" t="n">
        <f aca="false">LN(P1224/P1223)</f>
        <v>0.0601767324150709</v>
      </c>
      <c r="U1224" s="9" t="n">
        <f aca="false">M1224/M1223-1</f>
        <v>0.00205366904213444</v>
      </c>
      <c r="V1224" s="9" t="n">
        <f aca="false">O1224/O1223-1</f>
        <v>0.00364958256411185</v>
      </c>
    </row>
    <row r="1225" customFormat="false" ht="15" hidden="false" customHeight="false" outlineLevel="0" collapsed="false">
      <c r="A1225" s="5" t="n">
        <v>45604</v>
      </c>
      <c r="B1225" s="6" t="n">
        <v>5995.54</v>
      </c>
      <c r="C1225" s="9" t="n">
        <f aca="false">B1225/B1224-1</f>
        <v>0.00375684318025815</v>
      </c>
      <c r="D1225" s="9" t="n">
        <f aca="false">LN(B1225/B1224)</f>
        <v>0.00374980386979943</v>
      </c>
      <c r="E1225" s="9" t="n">
        <f aca="false">B1225/B1220-1</f>
        <v>0.0465612344644601</v>
      </c>
      <c r="F1225" s="9" t="n">
        <f aca="false">B1225/B1204-1</f>
        <v>0.0372816844144948</v>
      </c>
      <c r="G1225" s="0" t="n">
        <f aca="false">MAX(G1224,B1225)</f>
        <v>5995.54</v>
      </c>
      <c r="H1225" s="9" t="n">
        <f aca="false">B1225/G1225-1</f>
        <v>0</v>
      </c>
      <c r="I1225" s="0" t="n">
        <f aca="false">IF(AND($A1225&gt;=CrashTest!$B$3,$A1225&lt;=CrashTest!$C$3),1,IF(AND($A1225&gt;=CrashTest!$B$4,$A1225&lt;=CrashTest!$C$4),2,IF(AND($A1225&gt;=CrashTest!$B$5,$A1225&lt;=CrashTest!$C$5),3,IF(AND($A1225&gt;=CrashTest!$B$6,$A1225&lt;=CrashTest!$C$6),4,IF(AND($A1225&gt;=CrashTest!$B$7,$A1225&lt;=CrashTest!$C$7),5,0)))))</f>
        <v>0</v>
      </c>
      <c r="J1225" s="0" t="str">
        <f aca="false">IF(I1225=0,"",IF(I1224=I1225,MAX(J1224,B1225),B1225))</f>
        <v/>
      </c>
      <c r="K1225" s="9" t="str">
        <f aca="false">IF(I1225=0,"",B1225/J1225-1)</f>
        <v/>
      </c>
      <c r="L1225" s="0" t="n">
        <f aca="false">MATCH($A1225,DailyBTC!$A:$A,0)</f>
        <v>1776</v>
      </c>
      <c r="M1225" s="8" t="n">
        <f aca="false">INDEX(DailyBTC!$F:$F,$L1225)</f>
        <v>6829.98328045023</v>
      </c>
      <c r="N1225" s="8" t="n">
        <f aca="false">INDEX(DailyETH!$F:$F,$L1225)</f>
        <v>225.458448204124</v>
      </c>
      <c r="O1225" s="8" t="n">
        <f aca="false">INDEX(DailyBTC!$B:$B,$L1225)</f>
        <v>76507.4474012273</v>
      </c>
      <c r="P1225" s="8" t="n">
        <f aca="false">INDEX(DailyETH!$B:$B,$L1225)</f>
        <v>2960.26662137931</v>
      </c>
      <c r="Q1225" s="9" t="n">
        <f aca="false">LN(M1225/M1224)</f>
        <v>0.000452388108052796</v>
      </c>
      <c r="R1225" s="9" t="n">
        <f aca="false">LN(N1225/N1224)</f>
        <v>0.00574691326653962</v>
      </c>
      <c r="S1225" s="9" t="n">
        <f aca="false">LN(O1225/O1224)</f>
        <v>0.00701934609153474</v>
      </c>
      <c r="T1225" s="9" t="n">
        <f aca="false">LN(P1225/P1224)</f>
        <v>0.0233740458885784</v>
      </c>
      <c r="U1225" s="9" t="n">
        <f aca="false">M1225/M1224-1</f>
        <v>0.000452490450985277</v>
      </c>
      <c r="V1225" s="9" t="n">
        <f aca="false">O1225/O1224-1</f>
        <v>0.00704403944456256</v>
      </c>
    </row>
    <row r="1226" customFormat="false" ht="15" hidden="false" customHeight="false" outlineLevel="0" collapsed="false">
      <c r="A1226" s="5" t="n">
        <v>45607</v>
      </c>
      <c r="B1226" s="6" t="n">
        <v>6001.35</v>
      </c>
      <c r="C1226" s="9" t="n">
        <f aca="false">B1226/B1225-1</f>
        <v>0.000969053663222974</v>
      </c>
      <c r="D1226" s="9" t="n">
        <f aca="false">LN(B1226/B1225)</f>
        <v>0.000968584433836375</v>
      </c>
      <c r="E1226" s="9" t="n">
        <f aca="false">B1226/B1221-1</f>
        <v>0.0505296103937025</v>
      </c>
      <c r="F1226" s="9" t="n">
        <f aca="false">B1226/B1205-1</f>
        <v>0.0320411072685782</v>
      </c>
      <c r="G1226" s="0" t="n">
        <f aca="false">MAX(G1225,B1226)</f>
        <v>6001.35</v>
      </c>
      <c r="H1226" s="9" t="n">
        <f aca="false">B1226/G1226-1</f>
        <v>0</v>
      </c>
      <c r="I1226" s="0" t="n">
        <f aca="false">IF(AND($A1226&gt;=CrashTest!$B$3,$A1226&lt;=CrashTest!$C$3),1,IF(AND($A1226&gt;=CrashTest!$B$4,$A1226&lt;=CrashTest!$C$4),2,IF(AND($A1226&gt;=CrashTest!$B$5,$A1226&lt;=CrashTest!$C$5),3,IF(AND($A1226&gt;=CrashTest!$B$6,$A1226&lt;=CrashTest!$C$6),4,IF(AND($A1226&gt;=CrashTest!$B$7,$A1226&lt;=CrashTest!$C$7),5,0)))))</f>
        <v>0</v>
      </c>
      <c r="J1226" s="0" t="str">
        <f aca="false">IF(I1226=0,"",IF(I1225=I1226,MAX(J1225,B1226),B1226))</f>
        <v/>
      </c>
      <c r="K1226" s="9" t="str">
        <f aca="false">IF(I1226=0,"",B1226/J1226-1)</f>
        <v/>
      </c>
      <c r="L1226" s="0" t="n">
        <f aca="false">MATCH($A1226,DailyBTC!$A:$A,0)</f>
        <v>1779</v>
      </c>
      <c r="M1226" s="8" t="n">
        <f aca="false">INDEX(DailyBTC!$F:$F,$L1226)</f>
        <v>6989.84234980363</v>
      </c>
      <c r="N1226" s="8" t="n">
        <f aca="false">INDEX(DailyETH!$F:$F,$L1226)</f>
        <v>228.076722477677</v>
      </c>
      <c r="O1226" s="8" t="n">
        <f aca="false">INDEX(DailyBTC!$B:$B,$L1226)</f>
        <v>88859.998448568</v>
      </c>
      <c r="P1226" s="8" t="n">
        <f aca="false">INDEX(DailyETH!$B:$B,$L1226)</f>
        <v>3370.23970491526</v>
      </c>
      <c r="Q1226" s="9" t="n">
        <f aca="false">LN(M1226/M1225)</f>
        <v>0.0231357766930246</v>
      </c>
      <c r="R1226" s="9" t="n">
        <f aca="false">LN(N1226/N1225)</f>
        <v>0.0115461976517431</v>
      </c>
      <c r="S1226" s="9" t="n">
        <f aca="false">LN(O1226/O1225)</f>
        <v>0.149673992304322</v>
      </c>
      <c r="T1226" s="9" t="n">
        <f aca="false">LN(P1226/P1225)</f>
        <v>0.129704531819906</v>
      </c>
      <c r="U1226" s="9" t="n">
        <f aca="false">M1226/M1225-1</f>
        <v>0.023405484726585</v>
      </c>
      <c r="V1226" s="9" t="n">
        <f aca="false">O1226/O1225-1</f>
        <v>0.161455537557806</v>
      </c>
    </row>
    <row r="1227" customFormat="false" ht="15" hidden="false" customHeight="false" outlineLevel="0" collapsed="false">
      <c r="A1227" s="5" t="n">
        <v>45608</v>
      </c>
      <c r="B1227" s="6" t="n">
        <v>5983.99</v>
      </c>
      <c r="C1227" s="9" t="n">
        <f aca="false">B1227/B1226-1</f>
        <v>-0.00289268247977548</v>
      </c>
      <c r="D1227" s="9" t="n">
        <f aca="false">LN(B1227/B1226)</f>
        <v>-0.00289687437156619</v>
      </c>
      <c r="E1227" s="9" t="n">
        <f aca="false">B1227/B1222-1</f>
        <v>0.0347982624214043</v>
      </c>
      <c r="F1227" s="9" t="n">
        <f aca="false">B1227/B1206-1</f>
        <v>0.0211848426154253</v>
      </c>
      <c r="G1227" s="0" t="n">
        <f aca="false">MAX(G1226,B1227)</f>
        <v>6001.35</v>
      </c>
      <c r="H1227" s="9" t="n">
        <f aca="false">B1227/G1227-1</f>
        <v>-0.00289268247977548</v>
      </c>
      <c r="I1227" s="0" t="n">
        <f aca="false">IF(AND($A1227&gt;=CrashTest!$B$3,$A1227&lt;=CrashTest!$C$3),1,IF(AND($A1227&gt;=CrashTest!$B$4,$A1227&lt;=CrashTest!$C$4),2,IF(AND($A1227&gt;=CrashTest!$B$5,$A1227&lt;=CrashTest!$C$5),3,IF(AND($A1227&gt;=CrashTest!$B$6,$A1227&lt;=CrashTest!$C$6),4,IF(AND($A1227&gt;=CrashTest!$B$7,$A1227&lt;=CrashTest!$C$7),5,0)))))</f>
        <v>0</v>
      </c>
      <c r="J1227" s="0" t="str">
        <f aca="false">IF(I1227=0,"",IF(I1226=I1227,MAX(J1226,B1227),B1227))</f>
        <v/>
      </c>
      <c r="K1227" s="9" t="str">
        <f aca="false">IF(I1227=0,"",B1227/J1227-1)</f>
        <v/>
      </c>
      <c r="L1227" s="0" t="n">
        <f aca="false">MATCH($A1227,DailyBTC!$A:$A,0)</f>
        <v>1780</v>
      </c>
      <c r="M1227" s="8" t="n">
        <f aca="false">INDEX(DailyBTC!$F:$F,$L1227)</f>
        <v>6960.95449229697</v>
      </c>
      <c r="N1227" s="8" t="n">
        <f aca="false">INDEX(DailyETH!$F:$F,$L1227)</f>
        <v>229.761036527826</v>
      </c>
      <c r="O1227" s="8" t="n">
        <f aca="false">INDEX(DailyBTC!$B:$B,$L1227)</f>
        <v>88048.7488877849</v>
      </c>
      <c r="P1227" s="8" t="n">
        <f aca="false">INDEX(DailyETH!$B:$B,$L1227)</f>
        <v>3255.13258195208</v>
      </c>
      <c r="Q1227" s="9" t="n">
        <f aca="false">LN(M1227/M1226)</f>
        <v>-0.00414139767383929</v>
      </c>
      <c r="R1227" s="9" t="n">
        <f aca="false">LN(N1227/N1226)</f>
        <v>0.00735772275452101</v>
      </c>
      <c r="S1227" s="9" t="n">
        <f aca="false">LN(O1227/O1226)</f>
        <v>-0.00917145431811729</v>
      </c>
      <c r="T1227" s="9" t="n">
        <f aca="false">LN(P1227/P1226)</f>
        <v>-0.0347508642761634</v>
      </c>
      <c r="U1227" s="9" t="n">
        <f aca="false">M1227/M1226-1</f>
        <v>-0.00413283391255204</v>
      </c>
      <c r="V1227" s="9" t="n">
        <f aca="false">O1227/O1226-1</f>
        <v>-0.00912952481371754</v>
      </c>
    </row>
    <row r="1228" customFormat="false" ht="15" hidden="false" customHeight="false" outlineLevel="0" collapsed="false">
      <c r="A1228" s="5" t="n">
        <v>45609</v>
      </c>
      <c r="B1228" s="6" t="n">
        <v>5985.38</v>
      </c>
      <c r="C1228" s="9" t="n">
        <f aca="false">B1228/B1227-1</f>
        <v>0.000232286484435962</v>
      </c>
      <c r="D1228" s="9" t="n">
        <f aca="false">LN(B1228/B1227)</f>
        <v>0.000232259510107636</v>
      </c>
      <c r="E1228" s="9" t="n">
        <f aca="false">B1228/B1223-1</f>
        <v>0.00950238149852245</v>
      </c>
      <c r="F1228" s="9" t="n">
        <f aca="false">B1228/B1207-1</f>
        <v>0.0292540660262826</v>
      </c>
      <c r="G1228" s="0" t="n">
        <f aca="false">MAX(G1227,B1228)</f>
        <v>6001.35</v>
      </c>
      <c r="H1228" s="9" t="n">
        <f aca="false">B1228/G1228-1</f>
        <v>-0.00266106792638332</v>
      </c>
      <c r="I1228" s="0" t="n">
        <f aca="false">IF(AND($A1228&gt;=CrashTest!$B$3,$A1228&lt;=CrashTest!$C$3),1,IF(AND($A1228&gt;=CrashTest!$B$4,$A1228&lt;=CrashTest!$C$4),2,IF(AND($A1228&gt;=CrashTest!$B$5,$A1228&lt;=CrashTest!$C$5),3,IF(AND($A1228&gt;=CrashTest!$B$6,$A1228&lt;=CrashTest!$C$6),4,IF(AND($A1228&gt;=CrashTest!$B$7,$A1228&lt;=CrashTest!$C$7),5,0)))))</f>
        <v>0</v>
      </c>
      <c r="J1228" s="0" t="str">
        <f aca="false">IF(I1228=0,"",IF(I1227=I1228,MAX(J1227,B1228),B1228))</f>
        <v/>
      </c>
      <c r="K1228" s="9" t="str">
        <f aca="false">IF(I1228=0,"",B1228/J1228-1)</f>
        <v/>
      </c>
      <c r="L1228" s="0" t="n">
        <f aca="false">MATCH($A1228,DailyBTC!$A:$A,0)</f>
        <v>1781</v>
      </c>
      <c r="M1228" s="8" t="n">
        <f aca="false">INDEX(DailyBTC!$F:$F,$L1228)</f>
        <v>6929.66365080273</v>
      </c>
      <c r="N1228" s="8" t="n">
        <f aca="false">INDEX(DailyETH!$F:$F,$L1228)</f>
        <v>227.290200760715</v>
      </c>
      <c r="O1228" s="8" t="n">
        <f aca="false">INDEX(DailyBTC!$B:$B,$L1228)</f>
        <v>90369.3819693162</v>
      </c>
      <c r="P1228" s="8" t="n">
        <f aca="false">INDEX(DailyETH!$B:$B,$L1228)</f>
        <v>3190.90423042081</v>
      </c>
      <c r="Q1228" s="9" t="n">
        <f aca="false">LN(M1228/M1227)</f>
        <v>-0.00450532785514218</v>
      </c>
      <c r="R1228" s="9" t="n">
        <f aca="false">LN(N1228/N1227)</f>
        <v>-0.0108121787502101</v>
      </c>
      <c r="S1228" s="9" t="n">
        <f aca="false">LN(O1228/O1227)</f>
        <v>0.026014889267966</v>
      </c>
      <c r="T1228" s="9" t="n">
        <f aca="false">LN(P1228/P1227)</f>
        <v>-0.0199286721711852</v>
      </c>
      <c r="U1228" s="9" t="n">
        <f aca="false">M1228/M1227-1</f>
        <v>-0.00449519408995791</v>
      </c>
      <c r="V1228" s="9" t="n">
        <f aca="false">O1228/O1227-1</f>
        <v>0.0263562300526139</v>
      </c>
    </row>
    <row r="1229" customFormat="false" ht="15" hidden="false" customHeight="false" outlineLevel="0" collapsed="false">
      <c r="A1229" s="5" t="n">
        <v>45610</v>
      </c>
      <c r="B1229" s="6" t="n">
        <v>5949.17</v>
      </c>
      <c r="C1229" s="9" t="n">
        <f aca="false">B1229/B1228-1</f>
        <v>-0.00604974120273061</v>
      </c>
      <c r="D1229" s="9" t="n">
        <f aca="false">LN(B1229/B1228)</f>
        <v>-0.00606811502911746</v>
      </c>
      <c r="E1229" s="9" t="n">
        <f aca="false">B1229/B1224-1</f>
        <v>-0.00400629488875126</v>
      </c>
      <c r="F1229" s="9" t="n">
        <f aca="false">B1229/B1208-1</f>
        <v>0.0182628237714528</v>
      </c>
      <c r="G1229" s="0" t="n">
        <f aca="false">MAX(G1228,B1229)</f>
        <v>6001.35</v>
      </c>
      <c r="H1229" s="9" t="n">
        <f aca="false">B1229/G1229-1</f>
        <v>-0.00869471035683644</v>
      </c>
      <c r="I1229" s="0" t="n">
        <f aca="false">IF(AND($A1229&gt;=CrashTest!$B$3,$A1229&lt;=CrashTest!$C$3),1,IF(AND($A1229&gt;=CrashTest!$B$4,$A1229&lt;=CrashTest!$C$4),2,IF(AND($A1229&gt;=CrashTest!$B$5,$A1229&lt;=CrashTest!$C$5),3,IF(AND($A1229&gt;=CrashTest!$B$6,$A1229&lt;=CrashTest!$C$6),4,IF(AND($A1229&gt;=CrashTest!$B$7,$A1229&lt;=CrashTest!$C$7),5,0)))))</f>
        <v>0</v>
      </c>
      <c r="J1229" s="0" t="str">
        <f aca="false">IF(I1229=0,"",IF(I1228=I1229,MAX(J1228,B1229),B1229))</f>
        <v/>
      </c>
      <c r="K1229" s="9" t="str">
        <f aca="false">IF(I1229=0,"",B1229/J1229-1)</f>
        <v/>
      </c>
      <c r="L1229" s="0" t="n">
        <f aca="false">MATCH($A1229,DailyBTC!$A:$A,0)</f>
        <v>1782</v>
      </c>
      <c r="M1229" s="8" t="n">
        <f aca="false">INDEX(DailyBTC!$F:$F,$L1229)</f>
        <v>6913.03081911228</v>
      </c>
      <c r="N1229" s="8" t="n">
        <f aca="false">INDEX(DailyETH!$F:$F,$L1229)</f>
        <v>225.989741374063</v>
      </c>
      <c r="O1229" s="8" t="n">
        <f aca="false">INDEX(DailyBTC!$B:$B,$L1229)</f>
        <v>87204.2569827586</v>
      </c>
      <c r="P1229" s="8" t="n">
        <f aca="false">INDEX(DailyETH!$B:$B,$L1229)</f>
        <v>3056.41021270018</v>
      </c>
      <c r="Q1229" s="9" t="n">
        <f aca="false">LN(M1229/M1228)</f>
        <v>-0.00240312169442769</v>
      </c>
      <c r="R1229" s="9" t="n">
        <f aca="false">LN(N1229/N1228)</f>
        <v>-0.00573801235782693</v>
      </c>
      <c r="S1229" s="9" t="n">
        <f aca="false">LN(O1229/O1228)</f>
        <v>-0.0356523666653654</v>
      </c>
      <c r="T1229" s="9" t="n">
        <f aca="false">LN(P1229/P1228)</f>
        <v>-0.0430632402418566</v>
      </c>
      <c r="U1229" s="9" t="n">
        <f aca="false">M1229/M1228-1</f>
        <v>-0.00240023650910182</v>
      </c>
      <c r="V1229" s="9" t="n">
        <f aca="false">O1229/O1228-1</f>
        <v>-0.0350243071002995</v>
      </c>
    </row>
    <row r="1230" customFormat="false" ht="15" hidden="false" customHeight="false" outlineLevel="0" collapsed="false">
      <c r="A1230" s="5" t="n">
        <v>45611</v>
      </c>
      <c r="B1230" s="6" t="n">
        <v>5870.62</v>
      </c>
      <c r="C1230" s="9" t="n">
        <f aca="false">B1230/B1229-1</f>
        <v>-0.0132035225081818</v>
      </c>
      <c r="D1230" s="9" t="n">
        <f aca="false">LN(B1230/B1229)</f>
        <v>-0.0132914639605682</v>
      </c>
      <c r="E1230" s="9" t="n">
        <f aca="false">B1230/B1225-1</f>
        <v>-0.020835487712533</v>
      </c>
      <c r="F1230" s="9" t="n">
        <f aca="false">B1230/B1209-1</f>
        <v>0.0049901822657652</v>
      </c>
      <c r="G1230" s="0" t="n">
        <f aca="false">MAX(G1229,B1230)</f>
        <v>6001.35</v>
      </c>
      <c r="H1230" s="9" t="n">
        <f aca="false">B1230/G1230-1</f>
        <v>-0.0217834320611197</v>
      </c>
      <c r="I1230" s="0" t="n">
        <f aca="false">IF(AND($A1230&gt;=CrashTest!$B$3,$A1230&lt;=CrashTest!$C$3),1,IF(AND($A1230&gt;=CrashTest!$B$4,$A1230&lt;=CrashTest!$C$4),2,IF(AND($A1230&gt;=CrashTest!$B$5,$A1230&lt;=CrashTest!$C$5),3,IF(AND($A1230&gt;=CrashTest!$B$6,$A1230&lt;=CrashTest!$C$6),4,IF(AND($A1230&gt;=CrashTest!$B$7,$A1230&lt;=CrashTest!$C$7),5,0)))))</f>
        <v>0</v>
      </c>
      <c r="J1230" s="0" t="str">
        <f aca="false">IF(I1230=0,"",IF(I1229=I1230,MAX(J1229,B1230),B1230))</f>
        <v/>
      </c>
      <c r="K1230" s="9" t="str">
        <f aca="false">IF(I1230=0,"",B1230/J1230-1)</f>
        <v/>
      </c>
      <c r="L1230" s="0" t="n">
        <f aca="false">MATCH($A1230,DailyBTC!$A:$A,0)</f>
        <v>1783</v>
      </c>
      <c r="M1230" s="8" t="n">
        <f aca="false">INDEX(DailyBTC!$F:$F,$L1230)</f>
        <v>6985.61526261394</v>
      </c>
      <c r="N1230" s="8" t="n">
        <f aca="false">INDEX(DailyETH!$F:$F,$L1230)</f>
        <v>228.594180303825</v>
      </c>
      <c r="O1230" s="8" t="n">
        <f aca="false">INDEX(DailyBTC!$B:$B,$L1230)</f>
        <v>91139.0844427236</v>
      </c>
      <c r="P1230" s="8" t="n">
        <f aca="false">INDEX(DailyETH!$B:$B,$L1230)</f>
        <v>3097.45939781999</v>
      </c>
      <c r="Q1230" s="9" t="n">
        <f aca="false">LN(M1230/M1229)</f>
        <v>0.0104449171472952</v>
      </c>
      <c r="R1230" s="9" t="n">
        <f aca="false">LN(N1230/N1229)</f>
        <v>0.0114586869562676</v>
      </c>
      <c r="S1230" s="9" t="n">
        <f aca="false">LN(O1230/O1229)</f>
        <v>0.0441335918381373</v>
      </c>
      <c r="T1230" s="9" t="n">
        <f aca="false">LN(P1230/P1229)</f>
        <v>0.0133411321863325</v>
      </c>
      <c r="U1230" s="9" t="n">
        <f aca="false">M1230/M1229-1</f>
        <v>0.0104996557083157</v>
      </c>
      <c r="V1230" s="9" t="n">
        <f aca="false">O1230/O1229-1</f>
        <v>0.0451219653272543</v>
      </c>
    </row>
    <row r="1231" customFormat="false" ht="15" hidden="false" customHeight="false" outlineLevel="0" collapsed="false">
      <c r="A1231" s="5" t="n">
        <v>45614</v>
      </c>
      <c r="B1231" s="6" t="n">
        <v>5893.62</v>
      </c>
      <c r="C1231" s="9" t="n">
        <f aca="false">B1231/B1230-1</f>
        <v>0.00391781447274742</v>
      </c>
      <c r="D1231" s="9" t="n">
        <f aca="false">LN(B1231/B1230)</f>
        <v>0.00391015982410767</v>
      </c>
      <c r="E1231" s="9" t="n">
        <f aca="false">B1231/B1226-1</f>
        <v>-0.0179509610337675</v>
      </c>
      <c r="F1231" s="9" t="n">
        <f aca="false">B1231/B1210-1</f>
        <v>0.00493633912905578</v>
      </c>
      <c r="G1231" s="0" t="n">
        <f aca="false">MAX(G1230,B1231)</f>
        <v>6001.35</v>
      </c>
      <c r="H1231" s="9" t="n">
        <f aca="false">B1231/G1231-1</f>
        <v>-0.0179509610337675</v>
      </c>
      <c r="I1231" s="0" t="n">
        <f aca="false">IF(AND($A1231&gt;=CrashTest!$B$3,$A1231&lt;=CrashTest!$C$3),1,IF(AND($A1231&gt;=CrashTest!$B$4,$A1231&lt;=CrashTest!$C$4),2,IF(AND($A1231&gt;=CrashTest!$B$5,$A1231&lt;=CrashTest!$C$5),3,IF(AND($A1231&gt;=CrashTest!$B$6,$A1231&lt;=CrashTest!$C$6),4,IF(AND($A1231&gt;=CrashTest!$B$7,$A1231&lt;=CrashTest!$C$7),5,0)))))</f>
        <v>0</v>
      </c>
      <c r="J1231" s="0" t="str">
        <f aca="false">IF(I1231=0,"",IF(I1230=I1231,MAX(J1230,B1231),B1231))</f>
        <v/>
      </c>
      <c r="K1231" s="9" t="str">
        <f aca="false">IF(I1231=0,"",B1231/J1231-1)</f>
        <v/>
      </c>
      <c r="L1231" s="0" t="n">
        <f aca="false">MATCH($A1231,DailyBTC!$A:$A,0)</f>
        <v>1786</v>
      </c>
      <c r="M1231" s="8" t="n">
        <f aca="false">INDEX(DailyBTC!$F:$F,$L1231)</f>
        <v>6997.08401321064</v>
      </c>
      <c r="N1231" s="8" t="n">
        <f aca="false">INDEX(DailyETH!$F:$F,$L1231)</f>
        <v>225.204746527594</v>
      </c>
      <c r="O1231" s="8" t="n">
        <f aca="false">INDEX(DailyBTC!$B:$B,$L1231)</f>
        <v>90587.6965534775</v>
      </c>
      <c r="P1231" s="8" t="n">
        <f aca="false">INDEX(DailyETH!$B:$B,$L1231)</f>
        <v>3188.88800258329</v>
      </c>
      <c r="Q1231" s="9" t="n">
        <f aca="false">LN(M1231/M1230)</f>
        <v>0.00164042048567493</v>
      </c>
      <c r="R1231" s="9" t="n">
        <f aca="false">LN(N1231/N1230)</f>
        <v>-0.0149383200615769</v>
      </c>
      <c r="S1231" s="9" t="n">
        <f aca="false">LN(O1231/O1230)</f>
        <v>-0.00606833597426086</v>
      </c>
      <c r="T1231" s="9" t="n">
        <f aca="false">LN(P1231/P1230)</f>
        <v>0.029090041106944</v>
      </c>
      <c r="U1231" s="9" t="n">
        <f aca="false">M1231/M1230-1</f>
        <v>0.00164176671138461</v>
      </c>
      <c r="V1231" s="9" t="n">
        <f aca="false">O1231/O1230-1</f>
        <v>-0.0060499608111888</v>
      </c>
    </row>
    <row r="1232" customFormat="false" ht="15" hidden="false" customHeight="false" outlineLevel="0" collapsed="false">
      <c r="A1232" s="5" t="n">
        <v>45615</v>
      </c>
      <c r="B1232" s="6" t="n">
        <v>5916.98</v>
      </c>
      <c r="C1232" s="9" t="n">
        <f aca="false">B1232/B1231-1</f>
        <v>0.0039636081050356</v>
      </c>
      <c r="D1232" s="9" t="n">
        <f aca="false">LN(B1232/B1231)</f>
        <v>0.00395577370526737</v>
      </c>
      <c r="E1232" s="9" t="n">
        <f aca="false">B1232/B1227-1</f>
        <v>-0.0111982139007586</v>
      </c>
      <c r="F1232" s="9" t="n">
        <f aca="false">B1232/B1211-1</f>
        <v>0.0107619089918312</v>
      </c>
      <c r="G1232" s="0" t="n">
        <f aca="false">MAX(G1231,B1232)</f>
        <v>6001.35</v>
      </c>
      <c r="H1232" s="9" t="n">
        <f aca="false">B1232/G1232-1</f>
        <v>-0.0140585035033786</v>
      </c>
      <c r="I1232" s="0" t="n">
        <f aca="false">IF(AND($A1232&gt;=CrashTest!$B$3,$A1232&lt;=CrashTest!$C$3),1,IF(AND($A1232&gt;=CrashTest!$B$4,$A1232&lt;=CrashTest!$C$4),2,IF(AND($A1232&gt;=CrashTest!$B$5,$A1232&lt;=CrashTest!$C$5),3,IF(AND($A1232&gt;=CrashTest!$B$6,$A1232&lt;=CrashTest!$C$6),4,IF(AND($A1232&gt;=CrashTest!$B$7,$A1232&lt;=CrashTest!$C$7),5,0)))))</f>
        <v>0</v>
      </c>
      <c r="J1232" s="0" t="str">
        <f aca="false">IF(I1232=0,"",IF(I1231=I1232,MAX(J1231,B1232),B1232))</f>
        <v/>
      </c>
      <c r="K1232" s="9" t="str">
        <f aca="false">IF(I1232=0,"",B1232/J1232-1)</f>
        <v/>
      </c>
      <c r="L1232" s="0" t="n">
        <f aca="false">MATCH($A1232,DailyBTC!$A:$A,0)</f>
        <v>1787</v>
      </c>
      <c r="M1232" s="8" t="n">
        <f aca="false">INDEX(DailyBTC!$F:$F,$L1232)</f>
        <v>6960.5896582959</v>
      </c>
      <c r="N1232" s="8" t="n">
        <f aca="false">INDEX(DailyETH!$F:$F,$L1232)</f>
        <v>228.977991867562</v>
      </c>
      <c r="O1232" s="8" t="n">
        <f aca="false">INDEX(DailyBTC!$B:$B,$L1232)</f>
        <v>92254.1385800701</v>
      </c>
      <c r="P1232" s="8" t="n">
        <f aca="false">INDEX(DailyETH!$B:$B,$L1232)</f>
        <v>3111.79278153127</v>
      </c>
      <c r="Q1232" s="9" t="n">
        <f aca="false">LN(M1232/M1231)</f>
        <v>-0.00522930094754908</v>
      </c>
      <c r="R1232" s="9" t="n">
        <f aca="false">LN(N1232/N1231)</f>
        <v>0.0166159205674399</v>
      </c>
      <c r="S1232" s="9" t="n">
        <f aca="false">LN(O1232/O1231)</f>
        <v>0.0182287403740864</v>
      </c>
      <c r="T1232" s="9" t="n">
        <f aca="false">LN(P1232/P1231)</f>
        <v>-0.024473250306171</v>
      </c>
      <c r="U1232" s="9" t="n">
        <f aca="false">M1232/M1231-1</f>
        <v>-0.00521565195527596</v>
      </c>
      <c r="V1232" s="9" t="n">
        <f aca="false">O1232/O1231-1</f>
        <v>0.0183958980081675</v>
      </c>
    </row>
    <row r="1233" customFormat="false" ht="15" hidden="false" customHeight="false" outlineLevel="0" collapsed="false">
      <c r="A1233" s="5" t="n">
        <v>45616</v>
      </c>
      <c r="B1233" s="6" t="n">
        <v>5917.11</v>
      </c>
      <c r="C1233" s="9" t="n">
        <f aca="false">B1233/B1232-1</f>
        <v>2.19706674688958E-005</v>
      </c>
      <c r="D1233" s="9" t="n">
        <f aca="false">LN(B1233/B1232)</f>
        <v>2.19704261173163E-005</v>
      </c>
      <c r="E1233" s="9" t="n">
        <f aca="false">B1233/B1228-1</f>
        <v>-0.0114061262609894</v>
      </c>
      <c r="F1233" s="9" t="n">
        <f aca="false">B1233/B1212-1</f>
        <v>0.0112643560295325</v>
      </c>
      <c r="G1233" s="0" t="n">
        <f aca="false">MAX(G1232,B1233)</f>
        <v>6001.35</v>
      </c>
      <c r="H1233" s="9" t="n">
        <f aca="false">B1233/G1233-1</f>
        <v>-0.0140368417106153</v>
      </c>
      <c r="I1233" s="0" t="n">
        <f aca="false">IF(AND($A1233&gt;=CrashTest!$B$3,$A1233&lt;=CrashTest!$C$3),1,IF(AND($A1233&gt;=CrashTest!$B$4,$A1233&lt;=CrashTest!$C$4),2,IF(AND($A1233&gt;=CrashTest!$B$5,$A1233&lt;=CrashTest!$C$5),3,IF(AND($A1233&gt;=CrashTest!$B$6,$A1233&lt;=CrashTest!$C$6),4,IF(AND($A1233&gt;=CrashTest!$B$7,$A1233&lt;=CrashTest!$C$7),5,0)))))</f>
        <v>0</v>
      </c>
      <c r="J1233" s="0" t="str">
        <f aca="false">IF(I1233=0,"",IF(I1232=I1233,MAX(J1232,B1233),B1233))</f>
        <v/>
      </c>
      <c r="K1233" s="9" t="str">
        <f aca="false">IF(I1233=0,"",B1233/J1233-1)</f>
        <v/>
      </c>
      <c r="L1233" s="0" t="n">
        <f aca="false">MATCH($A1233,DailyBTC!$A:$A,0)</f>
        <v>1788</v>
      </c>
      <c r="M1233" s="8" t="n">
        <f aca="false">INDEX(DailyBTC!$F:$F,$L1233)</f>
        <v>6957.48011618906</v>
      </c>
      <c r="N1233" s="8" t="n">
        <f aca="false">INDEX(DailyETH!$F:$F,$L1233)</f>
        <v>229.421379351832</v>
      </c>
      <c r="O1233" s="8" t="n">
        <f aca="false">INDEX(DailyBTC!$B:$B,$L1233)</f>
        <v>94160.0406858562</v>
      </c>
      <c r="P1233" s="8" t="n">
        <f aca="false">INDEX(DailyETH!$B:$B,$L1233)</f>
        <v>3073.4292378609</v>
      </c>
      <c r="Q1233" s="9" t="n">
        <f aca="false">LN(M1233/M1232)</f>
        <v>-0.000446835259337906</v>
      </c>
      <c r="R1233" s="9" t="n">
        <f aca="false">LN(N1233/N1232)</f>
        <v>0.00193450362449327</v>
      </c>
      <c r="S1233" s="9" t="n">
        <f aca="false">LN(O1233/O1232)</f>
        <v>0.0204487504737843</v>
      </c>
      <c r="T1233" s="9" t="n">
        <f aca="false">LN(P1233/P1232)</f>
        <v>-0.0124050633963445</v>
      </c>
      <c r="U1233" s="9" t="n">
        <f aca="false">M1233/M1232-1</f>
        <v>-0.00044673544333107</v>
      </c>
      <c r="V1233" s="9" t="n">
        <f aca="false">O1233/O1232-1</f>
        <v>0.0206592585993519</v>
      </c>
    </row>
    <row r="1234" customFormat="false" ht="15" hidden="false" customHeight="false" outlineLevel="0" collapsed="false">
      <c r="A1234" s="5" t="n">
        <v>45617</v>
      </c>
      <c r="B1234" s="6" t="n">
        <v>5948.71</v>
      </c>
      <c r="C1234" s="9" t="n">
        <f aca="false">B1234/B1233-1</f>
        <v>0.00534044491314178</v>
      </c>
      <c r="D1234" s="9" t="n">
        <f aca="false">LN(B1234/B1233)</f>
        <v>0.00532623530517498</v>
      </c>
      <c r="E1234" s="9" t="n">
        <f aca="false">B1234/B1229-1</f>
        <v>-7.73217104235169E-005</v>
      </c>
      <c r="F1234" s="9" t="n">
        <f aca="false">B1234/B1213-1</f>
        <v>0.0260960910197985</v>
      </c>
      <c r="G1234" s="0" t="n">
        <f aca="false">MAX(G1233,B1234)</f>
        <v>6001.35</v>
      </c>
      <c r="H1234" s="9" t="n">
        <f aca="false">B1234/G1234-1</f>
        <v>-0.00877135977738353</v>
      </c>
      <c r="I1234" s="0" t="n">
        <f aca="false">IF(AND($A1234&gt;=CrashTest!$B$3,$A1234&lt;=CrashTest!$C$3),1,IF(AND($A1234&gt;=CrashTest!$B$4,$A1234&lt;=CrashTest!$C$4),2,IF(AND($A1234&gt;=CrashTest!$B$5,$A1234&lt;=CrashTest!$C$5),3,IF(AND($A1234&gt;=CrashTest!$B$6,$A1234&lt;=CrashTest!$C$6),4,IF(AND($A1234&gt;=CrashTest!$B$7,$A1234&lt;=CrashTest!$C$7),5,0)))))</f>
        <v>0</v>
      </c>
      <c r="J1234" s="0" t="str">
        <f aca="false">IF(I1234=0,"",IF(I1233=I1234,MAX(J1233,B1234),B1234))</f>
        <v/>
      </c>
      <c r="K1234" s="9" t="str">
        <f aca="false">IF(I1234=0,"",B1234/J1234-1)</f>
        <v/>
      </c>
      <c r="L1234" s="0" t="n">
        <f aca="false">MATCH($A1234,DailyBTC!$A:$A,0)</f>
        <v>1789</v>
      </c>
      <c r="M1234" s="8" t="n">
        <f aca="false">INDEX(DailyBTC!$F:$F,$L1234)</f>
        <v>7020.63859804139</v>
      </c>
      <c r="N1234" s="8" t="n">
        <f aca="false">INDEX(DailyETH!$F:$F,$L1234)</f>
        <v>230.663131297868</v>
      </c>
      <c r="O1234" s="8" t="n">
        <f aca="false">INDEX(DailyBTC!$B:$B,$L1234)</f>
        <v>98545.5688798948</v>
      </c>
      <c r="P1234" s="8" t="n">
        <f aca="false">INDEX(DailyETH!$B:$B,$L1234)</f>
        <v>3365.32873022794</v>
      </c>
      <c r="Q1234" s="9" t="n">
        <f aca="false">LN(M1234/M1233)</f>
        <v>0.00903682576441819</v>
      </c>
      <c r="R1234" s="9" t="n">
        <f aca="false">LN(N1234/N1233)</f>
        <v>0.00539794291026728</v>
      </c>
      <c r="S1234" s="9" t="n">
        <f aca="false">LN(O1234/O1233)</f>
        <v>0.0455231743761743</v>
      </c>
      <c r="T1234" s="9" t="n">
        <f aca="false">LN(P1234/P1233)</f>
        <v>0.090731695537833</v>
      </c>
      <c r="U1234" s="9" t="n">
        <f aca="false">M1234/M1233-1</f>
        <v>0.00907778115030067</v>
      </c>
      <c r="V1234" s="9" t="n">
        <f aca="false">O1234/O1233-1</f>
        <v>0.0465752580616434</v>
      </c>
    </row>
    <row r="1235" customFormat="false" ht="15" hidden="false" customHeight="false" outlineLevel="0" collapsed="false">
      <c r="A1235" s="5" t="n">
        <v>45618</v>
      </c>
      <c r="B1235" s="6" t="n">
        <v>5969.34</v>
      </c>
      <c r="C1235" s="9" t="n">
        <f aca="false">B1235/B1234-1</f>
        <v>0.00346797877186811</v>
      </c>
      <c r="D1235" s="9" t="n">
        <f aca="false">LN(B1235/B1234)</f>
        <v>0.00346197920041007</v>
      </c>
      <c r="E1235" s="9" t="n">
        <f aca="false">B1235/B1230-1</f>
        <v>0.0168159410760704</v>
      </c>
      <c r="F1235" s="9" t="n">
        <f aca="false">B1235/B1214-1</f>
        <v>0.0274498869163802</v>
      </c>
      <c r="G1235" s="0" t="n">
        <f aca="false">MAX(G1234,B1235)</f>
        <v>6001.35</v>
      </c>
      <c r="H1235" s="9" t="n">
        <f aca="false">B1235/G1235-1</f>
        <v>-0.00533379989502369</v>
      </c>
      <c r="I1235" s="0" t="n">
        <f aca="false">IF(AND($A1235&gt;=CrashTest!$B$3,$A1235&lt;=CrashTest!$C$3),1,IF(AND($A1235&gt;=CrashTest!$B$4,$A1235&lt;=CrashTest!$C$4),2,IF(AND($A1235&gt;=CrashTest!$B$5,$A1235&lt;=CrashTest!$C$5),3,IF(AND($A1235&gt;=CrashTest!$B$6,$A1235&lt;=CrashTest!$C$6),4,IF(AND($A1235&gt;=CrashTest!$B$7,$A1235&lt;=CrashTest!$C$7),5,0)))))</f>
        <v>0</v>
      </c>
      <c r="J1235" s="0" t="str">
        <f aca="false">IF(I1235=0,"",IF(I1234=I1235,MAX(J1234,B1235),B1235))</f>
        <v/>
      </c>
      <c r="K1235" s="9" t="str">
        <f aca="false">IF(I1235=0,"",B1235/J1235-1)</f>
        <v/>
      </c>
      <c r="L1235" s="0" t="n">
        <f aca="false">MATCH($A1235,DailyBTC!$A:$A,0)</f>
        <v>1790</v>
      </c>
      <c r="M1235" s="8" t="n">
        <f aca="false">INDEX(DailyBTC!$F:$F,$L1235)</f>
        <v>6985.17770834966</v>
      </c>
      <c r="N1235" s="8" t="n">
        <f aca="false">INDEX(DailyETH!$F:$F,$L1235)</f>
        <v>228.757139162175</v>
      </c>
      <c r="O1235" s="8" t="n">
        <f aca="false">INDEX(DailyBTC!$B:$B,$L1235)</f>
        <v>98938.3495450029</v>
      </c>
      <c r="P1235" s="8" t="n">
        <f aca="false">INDEX(DailyETH!$B:$B,$L1235)</f>
        <v>3325.37564151958</v>
      </c>
      <c r="Q1235" s="9" t="n">
        <f aca="false">LN(M1235/M1234)</f>
        <v>-0.00506374847258169</v>
      </c>
      <c r="R1235" s="9" t="n">
        <f aca="false">LN(N1235/N1234)</f>
        <v>-0.00829742696800139</v>
      </c>
      <c r="S1235" s="9" t="n">
        <f aca="false">LN(O1235/O1234)</f>
        <v>0.00397785486702461</v>
      </c>
      <c r="T1235" s="9" t="n">
        <f aca="false">LN(P1235/P1234)</f>
        <v>-0.0119430067093397</v>
      </c>
      <c r="U1235" s="9" t="n">
        <f aca="false">M1235/M1234-1</f>
        <v>-0.00505094931130934</v>
      </c>
      <c r="V1235" s="9" t="n">
        <f aca="false">O1235/O1234-1</f>
        <v>0.00398577703262149</v>
      </c>
    </row>
    <row r="1236" customFormat="false" ht="15" hidden="false" customHeight="false" outlineLevel="0" collapsed="false">
      <c r="A1236" s="5" t="n">
        <v>45621</v>
      </c>
      <c r="B1236" s="6" t="n">
        <v>5987.37</v>
      </c>
      <c r="C1236" s="9" t="n">
        <f aca="false">B1236/B1235-1</f>
        <v>0.00302043441988564</v>
      </c>
      <c r="D1236" s="9" t="n">
        <f aca="false">LN(B1236/B1235)</f>
        <v>0.00301588207225131</v>
      </c>
      <c r="E1236" s="9" t="n">
        <f aca="false">B1236/B1231-1</f>
        <v>0.0159070316715364</v>
      </c>
      <c r="F1236" s="9" t="n">
        <f aca="false">B1236/B1215-1</f>
        <v>0.0308619656618665</v>
      </c>
      <c r="G1236" s="0" t="n">
        <f aca="false">MAX(G1235,B1236)</f>
        <v>6001.35</v>
      </c>
      <c r="H1236" s="9" t="n">
        <f aca="false">B1236/G1236-1</f>
        <v>-0.00232947586792975</v>
      </c>
      <c r="I1236" s="0" t="n">
        <f aca="false">IF(AND($A1236&gt;=CrashTest!$B$3,$A1236&lt;=CrashTest!$C$3),1,IF(AND($A1236&gt;=CrashTest!$B$4,$A1236&lt;=CrashTest!$C$4),2,IF(AND($A1236&gt;=CrashTest!$B$5,$A1236&lt;=CrashTest!$C$5),3,IF(AND($A1236&gt;=CrashTest!$B$6,$A1236&lt;=CrashTest!$C$6),4,IF(AND($A1236&gt;=CrashTest!$B$7,$A1236&lt;=CrashTest!$C$7),5,0)))))</f>
        <v>0</v>
      </c>
      <c r="J1236" s="0" t="str">
        <f aca="false">IF(I1236=0,"",IF(I1235=I1236,MAX(J1235,B1236),B1236))</f>
        <v/>
      </c>
      <c r="K1236" s="9" t="str">
        <f aca="false">IF(I1236=0,"",B1236/J1236-1)</f>
        <v/>
      </c>
      <c r="L1236" s="0" t="n">
        <f aca="false">MATCH($A1236,DailyBTC!$A:$A,0)</f>
        <v>1793</v>
      </c>
      <c r="M1236" s="8" t="n">
        <f aca="false">INDEX(DailyBTC!$F:$F,$L1236)</f>
        <v>7067.96086070197</v>
      </c>
      <c r="N1236" s="8" t="n">
        <f aca="false">INDEX(DailyETH!$F:$F,$L1236)</f>
        <v>232.877059269019</v>
      </c>
      <c r="O1236" s="8" t="n">
        <f aca="false">INDEX(DailyBTC!$B:$B,$L1236)</f>
        <v>93343.0290745178</v>
      </c>
      <c r="P1236" s="8" t="n">
        <f aca="false">INDEX(DailyETH!$B:$B,$L1236)</f>
        <v>3429.90259469608</v>
      </c>
      <c r="Q1236" s="9" t="n">
        <f aca="false">LN(M1236/M1235)</f>
        <v>0.0117815830972947</v>
      </c>
      <c r="R1236" s="9" t="n">
        <f aca="false">LN(N1236/N1235)</f>
        <v>0.0178497585703552</v>
      </c>
      <c r="S1236" s="9" t="n">
        <f aca="false">LN(O1236/O1235)</f>
        <v>-0.0582157322409641</v>
      </c>
      <c r="T1236" s="9" t="n">
        <f aca="false">LN(P1236/P1235)</f>
        <v>0.0309492201070847</v>
      </c>
      <c r="U1236" s="9" t="n">
        <f aca="false">M1236/M1235-1</f>
        <v>0.0118512593106039</v>
      </c>
      <c r="V1236" s="9" t="n">
        <f aca="false">O1236/O1235-1</f>
        <v>-0.0565536063237038</v>
      </c>
    </row>
    <row r="1237" customFormat="false" ht="15" hidden="false" customHeight="false" outlineLevel="0" collapsed="false">
      <c r="A1237" s="5" t="n">
        <v>45622</v>
      </c>
      <c r="B1237" s="6" t="n">
        <v>6021.63</v>
      </c>
      <c r="C1237" s="9" t="n">
        <f aca="false">B1237/B1236-1</f>
        <v>0.0057220449045241</v>
      </c>
      <c r="D1237" s="9" t="n">
        <f aca="false">LN(B1237/B1236)</f>
        <v>0.00570573618880668</v>
      </c>
      <c r="E1237" s="9" t="n">
        <f aca="false">B1237/B1232-1</f>
        <v>0.0176863873124467</v>
      </c>
      <c r="F1237" s="9" t="n">
        <f aca="false">B1237/B1216-1</f>
        <v>0.0340189438690002</v>
      </c>
      <c r="G1237" s="0" t="n">
        <f aca="false">MAX(G1236,B1237)</f>
        <v>6021.63</v>
      </c>
      <c r="H1237" s="9" t="n">
        <f aca="false">B1237/G1237-1</f>
        <v>0</v>
      </c>
      <c r="I1237" s="0" t="n">
        <f aca="false">IF(AND($A1237&gt;=CrashTest!$B$3,$A1237&lt;=CrashTest!$C$3),1,IF(AND($A1237&gt;=CrashTest!$B$4,$A1237&lt;=CrashTest!$C$4),2,IF(AND($A1237&gt;=CrashTest!$B$5,$A1237&lt;=CrashTest!$C$5),3,IF(AND($A1237&gt;=CrashTest!$B$6,$A1237&lt;=CrashTest!$C$6),4,IF(AND($A1237&gt;=CrashTest!$B$7,$A1237&lt;=CrashTest!$C$7),5,0)))))</f>
        <v>0</v>
      </c>
      <c r="J1237" s="0" t="str">
        <f aca="false">IF(I1237=0,"",IF(I1236=I1237,MAX(J1236,B1237),B1237))</f>
        <v/>
      </c>
      <c r="K1237" s="9" t="str">
        <f aca="false">IF(I1237=0,"",B1237/J1237-1)</f>
        <v/>
      </c>
      <c r="L1237" s="0" t="n">
        <f aca="false">MATCH($A1237,DailyBTC!$A:$A,0)</f>
        <v>1794</v>
      </c>
      <c r="M1237" s="8" t="n">
        <f aca="false">INDEX(DailyBTC!$F:$F,$L1237)</f>
        <v>6991.85281425156</v>
      </c>
      <c r="N1237" s="8" t="n">
        <f aca="false">INDEX(DailyETH!$F:$F,$L1237)</f>
        <v>230.329554946549</v>
      </c>
      <c r="O1237" s="8" t="n">
        <f aca="false">INDEX(DailyBTC!$B:$B,$L1237)</f>
        <v>91875.5699593805</v>
      </c>
      <c r="P1237" s="8" t="n">
        <f aca="false">INDEX(DailyETH!$B:$B,$L1237)</f>
        <v>3324.46444980713</v>
      </c>
      <c r="Q1237" s="9" t="n">
        <f aca="false">LN(M1237/M1236)</f>
        <v>-0.0108264293686707</v>
      </c>
      <c r="R1237" s="9" t="n">
        <f aca="false">LN(N1237/N1236)</f>
        <v>-0.0109995407208188</v>
      </c>
      <c r="S1237" s="9" t="n">
        <f aca="false">LN(O1237/O1236)</f>
        <v>-0.0158460308936692</v>
      </c>
      <c r="T1237" s="9" t="n">
        <f aca="false">LN(P1237/P1236)</f>
        <v>-0.0312232693189871</v>
      </c>
      <c r="U1237" s="9" t="n">
        <f aca="false">M1237/M1236-1</f>
        <v>-0.0107680345081667</v>
      </c>
      <c r="V1237" s="9" t="n">
        <f aca="false">O1237/O1236-1</f>
        <v>-0.0157211430750314</v>
      </c>
    </row>
    <row r="1238" customFormat="false" ht="15" hidden="false" customHeight="false" outlineLevel="0" collapsed="false">
      <c r="A1238" s="5" t="n">
        <v>45623</v>
      </c>
      <c r="B1238" s="6" t="n">
        <v>5998.74</v>
      </c>
      <c r="C1238" s="9" t="n">
        <f aca="false">B1238/B1237-1</f>
        <v>-0.0038012963267422</v>
      </c>
      <c r="D1238" s="9" t="n">
        <f aca="false">LN(B1238/B1237)</f>
        <v>-0.00380853961537488</v>
      </c>
      <c r="E1238" s="9" t="n">
        <f aca="false">B1238/B1233-1</f>
        <v>0.0137955860208785</v>
      </c>
      <c r="F1238" s="9" t="n">
        <f aca="false">B1238/B1217-1</f>
        <v>0.0284283000624044</v>
      </c>
      <c r="G1238" s="0" t="n">
        <f aca="false">MAX(G1237,B1238)</f>
        <v>6021.63</v>
      </c>
      <c r="H1238" s="9" t="n">
        <f aca="false">B1238/G1238-1</f>
        <v>-0.0038012963267422</v>
      </c>
      <c r="I1238" s="0" t="n">
        <f aca="false">IF(AND($A1238&gt;=CrashTest!$B$3,$A1238&lt;=CrashTest!$C$3),1,IF(AND($A1238&gt;=CrashTest!$B$4,$A1238&lt;=CrashTest!$C$4),2,IF(AND($A1238&gt;=CrashTest!$B$5,$A1238&lt;=CrashTest!$C$5),3,IF(AND($A1238&gt;=CrashTest!$B$6,$A1238&lt;=CrashTest!$C$6),4,IF(AND($A1238&gt;=CrashTest!$B$7,$A1238&lt;=CrashTest!$C$7),5,0)))))</f>
        <v>0</v>
      </c>
      <c r="J1238" s="0" t="str">
        <f aca="false">IF(I1238=0,"",IF(I1237=I1238,MAX(J1237,B1238),B1238))</f>
        <v/>
      </c>
      <c r="K1238" s="9" t="str">
        <f aca="false">IF(I1238=0,"",B1238/J1238-1)</f>
        <v/>
      </c>
      <c r="L1238" s="0" t="n">
        <f aca="false">MATCH($A1238,DailyBTC!$A:$A,0)</f>
        <v>1795</v>
      </c>
      <c r="M1238" s="8" t="n">
        <f aca="false">INDEX(DailyBTC!$F:$F,$L1238)</f>
        <v>7008.78118109481</v>
      </c>
      <c r="N1238" s="8" t="n">
        <f aca="false">INDEX(DailyETH!$F:$F,$L1238)</f>
        <v>232.367064335339</v>
      </c>
      <c r="O1238" s="8" t="n">
        <f aca="false">INDEX(DailyBTC!$B:$B,$L1238)</f>
        <v>95989.0802273524</v>
      </c>
      <c r="P1238" s="8" t="n">
        <f aca="false">INDEX(DailyETH!$B:$B,$L1238)</f>
        <v>3669.22970552893</v>
      </c>
      <c r="Q1238" s="9" t="n">
        <f aca="false">LN(M1238/M1237)</f>
        <v>0.00241822978850871</v>
      </c>
      <c r="R1238" s="9" t="n">
        <f aca="false">LN(N1238/N1237)</f>
        <v>0.00880716423681615</v>
      </c>
      <c r="S1238" s="9" t="n">
        <f aca="false">LN(O1238/O1237)</f>
        <v>0.043799276213064</v>
      </c>
      <c r="T1238" s="9" t="n">
        <f aca="false">LN(P1238/P1237)</f>
        <v>0.0986731571271017</v>
      </c>
      <c r="U1238" s="9" t="n">
        <f aca="false">M1238/M1237-1</f>
        <v>0.00242115606449089</v>
      </c>
      <c r="V1238" s="9" t="n">
        <f aca="false">O1238/O1237-1</f>
        <v>0.0447726231226706</v>
      </c>
    </row>
    <row r="1239" customFormat="false" ht="15" hidden="false" customHeight="false" outlineLevel="0" collapsed="false">
      <c r="A1239" s="5" t="n">
        <v>45625</v>
      </c>
      <c r="B1239" s="6" t="n">
        <v>6032.38</v>
      </c>
      <c r="C1239" s="9" t="n">
        <f aca="false">B1239/B1238-1</f>
        <v>0.00560784431397265</v>
      </c>
      <c r="D1239" s="9" t="n">
        <f aca="false">LN(B1239/B1238)</f>
        <v>0.00559217889391803</v>
      </c>
      <c r="E1239" s="9" t="n">
        <f aca="false">B1239/B1234-1</f>
        <v>0.0140652343113046</v>
      </c>
      <c r="F1239" s="9" t="n">
        <f aca="false">B1239/B1218-1</f>
        <v>0.0376199543489741</v>
      </c>
      <c r="G1239" s="0" t="n">
        <f aca="false">MAX(G1238,B1239)</f>
        <v>6032.38</v>
      </c>
      <c r="H1239" s="9" t="n">
        <f aca="false">B1239/G1239-1</f>
        <v>0</v>
      </c>
      <c r="I1239" s="0" t="n">
        <f aca="false">IF(AND($A1239&gt;=CrashTest!$B$3,$A1239&lt;=CrashTest!$C$3),1,IF(AND($A1239&gt;=CrashTest!$B$4,$A1239&lt;=CrashTest!$C$4),2,IF(AND($A1239&gt;=CrashTest!$B$5,$A1239&lt;=CrashTest!$C$5),3,IF(AND($A1239&gt;=CrashTest!$B$6,$A1239&lt;=CrashTest!$C$6),4,IF(AND($A1239&gt;=CrashTest!$B$7,$A1239&lt;=CrashTest!$C$7),5,0)))))</f>
        <v>0</v>
      </c>
      <c r="J1239" s="0" t="str">
        <f aca="false">IF(I1239=0,"",IF(I1238=I1239,MAX(J1238,B1239),B1239))</f>
        <v/>
      </c>
      <c r="K1239" s="9" t="str">
        <f aca="false">IF(I1239=0,"",B1239/J1239-1)</f>
        <v/>
      </c>
      <c r="L1239" s="0" t="n">
        <f aca="false">MATCH($A1239,DailyBTC!$A:$A,0)</f>
        <v>1797</v>
      </c>
      <c r="M1239" s="8" t="n">
        <f aca="false">INDEX(DailyBTC!$F:$F,$L1239)</f>
        <v>6984.04463131408</v>
      </c>
      <c r="N1239" s="8" t="n">
        <f aca="false">INDEX(DailyETH!$F:$F,$L1239)</f>
        <v>230.580363311764</v>
      </c>
      <c r="O1239" s="8" t="n">
        <f aca="false">INDEX(DailyBTC!$B:$B,$L1239)</f>
        <v>97398.9417399182</v>
      </c>
      <c r="P1239" s="8" t="n">
        <f aca="false">INDEX(DailyETH!$B:$B,$L1239)</f>
        <v>3595.61403426067</v>
      </c>
      <c r="Q1239" s="9" t="n">
        <f aca="false">LN(M1239/M1238)</f>
        <v>-0.00353560830109299</v>
      </c>
      <c r="R1239" s="9" t="n">
        <f aca="false">LN(N1239/N1238)</f>
        <v>-0.00771884576053625</v>
      </c>
      <c r="S1239" s="9" t="n">
        <f aca="false">LN(O1239/O1238)</f>
        <v>0.0145809081298836</v>
      </c>
      <c r="T1239" s="9" t="n">
        <f aca="false">LN(P1239/P1238)</f>
        <v>-0.0202669716491606</v>
      </c>
      <c r="U1239" s="9" t="n">
        <f aca="false">M1239/M1238-1</f>
        <v>-0.00352936539771787</v>
      </c>
      <c r="V1239" s="9" t="n">
        <f aca="false">O1239/O1238-1</f>
        <v>0.0146877281168494</v>
      </c>
    </row>
    <row r="1240" customFormat="false" ht="15" hidden="false" customHeight="false" outlineLevel="0" collapsed="false">
      <c r="A1240" s="5" t="n">
        <v>45628</v>
      </c>
      <c r="B1240" s="6" t="n">
        <v>6047.15</v>
      </c>
      <c r="C1240" s="9" t="n">
        <f aca="false">B1240/B1239-1</f>
        <v>0.00244845318099984</v>
      </c>
      <c r="D1240" s="9" t="n">
        <f aca="false">LN(B1240/B1239)</f>
        <v>0.0024454606033056</v>
      </c>
      <c r="E1240" s="9" t="n">
        <f aca="false">B1240/B1235-1</f>
        <v>0.0130349418863727</v>
      </c>
      <c r="F1240" s="9" t="n">
        <f aca="false">B1240/B1219-1</f>
        <v>0.0598901050749721</v>
      </c>
      <c r="G1240" s="0" t="n">
        <f aca="false">MAX(G1239,B1240)</f>
        <v>6047.15</v>
      </c>
      <c r="H1240" s="9" t="n">
        <f aca="false">B1240/G1240-1</f>
        <v>0</v>
      </c>
      <c r="I1240" s="0" t="n">
        <f aca="false">IF(AND($A1240&gt;=CrashTest!$B$3,$A1240&lt;=CrashTest!$C$3),1,IF(AND($A1240&gt;=CrashTest!$B$4,$A1240&lt;=CrashTest!$C$4),2,IF(AND($A1240&gt;=CrashTest!$B$5,$A1240&lt;=CrashTest!$C$5),3,IF(AND($A1240&gt;=CrashTest!$B$6,$A1240&lt;=CrashTest!$C$6),4,IF(AND($A1240&gt;=CrashTest!$B$7,$A1240&lt;=CrashTest!$C$7),5,0)))))</f>
        <v>0</v>
      </c>
      <c r="J1240" s="0" t="str">
        <f aca="false">IF(I1240=0,"",IF(I1239=I1240,MAX(J1239,B1240),B1240))</f>
        <v/>
      </c>
      <c r="K1240" s="9" t="str">
        <f aca="false">IF(I1240=0,"",B1240/J1240-1)</f>
        <v/>
      </c>
      <c r="L1240" s="0" t="n">
        <f aca="false">MATCH($A1240,DailyBTC!$A:$A,0)</f>
        <v>1800</v>
      </c>
      <c r="M1240" s="8" t="n">
        <f aca="false">INDEX(DailyBTC!$F:$F,$L1240)</f>
        <v>6975.92288488795</v>
      </c>
      <c r="N1240" s="8" t="n">
        <f aca="false">INDEX(DailyETH!$F:$F,$L1240)</f>
        <v>228.918588248143</v>
      </c>
      <c r="O1240" s="8" t="n">
        <f aca="false">INDEX(DailyBTC!$B:$B,$L1240)</f>
        <v>95726.4417258913</v>
      </c>
      <c r="P1240" s="8" t="n">
        <f aca="false">INDEX(DailyETH!$B:$B,$L1240)</f>
        <v>3637.08652127411</v>
      </c>
      <c r="Q1240" s="9" t="n">
        <f aca="false">LN(M1240/M1239)</f>
        <v>-0.0011635768253826</v>
      </c>
      <c r="R1240" s="9" t="n">
        <f aca="false">LN(N1240/N1239)</f>
        <v>-0.00723301893437317</v>
      </c>
      <c r="S1240" s="9" t="n">
        <f aca="false">LN(O1240/O1239)</f>
        <v>-0.0173207871244078</v>
      </c>
      <c r="T1240" s="9" t="n">
        <f aca="false">LN(P1240/P1239)</f>
        <v>0.0114681760233859</v>
      </c>
      <c r="U1240" s="9" t="n">
        <f aca="false">M1240/M1239-1</f>
        <v>-0.0011629001323552</v>
      </c>
      <c r="V1240" s="9" t="n">
        <f aca="false">O1240/O1239-1</f>
        <v>-0.0171716446210773</v>
      </c>
    </row>
    <row r="1241" customFormat="false" ht="15" hidden="false" customHeight="false" outlineLevel="0" collapsed="false">
      <c r="A1241" s="5" t="n">
        <v>45629</v>
      </c>
      <c r="B1241" s="6" t="n">
        <v>6049.88</v>
      </c>
      <c r="C1241" s="9" t="n">
        <f aca="false">B1241/B1240-1</f>
        <v>0.00045145233705135</v>
      </c>
      <c r="D1241" s="9" t="n">
        <f aca="false">LN(B1241/B1240)</f>
        <v>0.000451350463104703</v>
      </c>
      <c r="E1241" s="9" t="n">
        <f aca="false">B1241/B1236-1</f>
        <v>0.0104403101862756</v>
      </c>
      <c r="F1241" s="9" t="n">
        <f aca="false">B1241/B1220-1</f>
        <v>0.0560466415305125</v>
      </c>
      <c r="G1241" s="0" t="n">
        <f aca="false">MAX(G1240,B1241)</f>
        <v>6049.88</v>
      </c>
      <c r="H1241" s="9" t="n">
        <f aca="false">B1241/G1241-1</f>
        <v>0</v>
      </c>
      <c r="I1241" s="0" t="n">
        <f aca="false">IF(AND($A1241&gt;=CrashTest!$B$3,$A1241&lt;=CrashTest!$C$3),1,IF(AND($A1241&gt;=CrashTest!$B$4,$A1241&lt;=CrashTest!$C$4),2,IF(AND($A1241&gt;=CrashTest!$B$5,$A1241&lt;=CrashTest!$C$5),3,IF(AND($A1241&gt;=CrashTest!$B$6,$A1241&lt;=CrashTest!$C$6),4,IF(AND($A1241&gt;=CrashTest!$B$7,$A1241&lt;=CrashTest!$C$7),5,0)))))</f>
        <v>0</v>
      </c>
      <c r="J1241" s="0" t="str">
        <f aca="false">IF(I1241=0,"",IF(I1240=I1241,MAX(J1240,B1241),B1241))</f>
        <v/>
      </c>
      <c r="K1241" s="9" t="str">
        <f aca="false">IF(I1241=0,"",B1241/J1241-1)</f>
        <v/>
      </c>
      <c r="L1241" s="0" t="n">
        <f aca="false">MATCH($A1241,DailyBTC!$A:$A,0)</f>
        <v>1801</v>
      </c>
      <c r="M1241" s="8" t="n">
        <f aca="false">INDEX(DailyBTC!$F:$F,$L1241)</f>
        <v>7018.65477994774</v>
      </c>
      <c r="N1241" s="8" t="n">
        <f aca="false">INDEX(DailyETH!$F:$F,$L1241)</f>
        <v>231.410466173514</v>
      </c>
      <c r="O1241" s="8" t="n">
        <f aca="false">INDEX(DailyBTC!$B:$B,$L1241)</f>
        <v>96010.8774228521</v>
      </c>
      <c r="P1241" s="8" t="n">
        <f aca="false">INDEX(DailyETH!$B:$B,$L1241)</f>
        <v>3623.91165189363</v>
      </c>
      <c r="Q1241" s="9" t="n">
        <f aca="false">LN(M1241/M1240)</f>
        <v>0.00610694068650145</v>
      </c>
      <c r="R1241" s="9" t="n">
        <f aca="false">LN(N1241/N1240)</f>
        <v>0.0108266130150078</v>
      </c>
      <c r="S1241" s="9" t="n">
        <f aca="false">LN(O1241/O1240)</f>
        <v>0.00296693316537</v>
      </c>
      <c r="T1241" s="9" t="n">
        <f aca="false">LN(P1241/P1240)</f>
        <v>-0.00362894564214468</v>
      </c>
      <c r="U1241" s="9" t="n">
        <f aca="false">M1241/M1240-1</f>
        <v>0.00612562606624567</v>
      </c>
      <c r="V1241" s="9" t="n">
        <f aca="false">O1241/O1240-1</f>
        <v>0.00297133886763779</v>
      </c>
    </row>
    <row r="1242" customFormat="false" ht="15" hidden="false" customHeight="false" outlineLevel="0" collapsed="false">
      <c r="A1242" s="5" t="n">
        <v>45630</v>
      </c>
      <c r="B1242" s="6" t="n">
        <v>6086.49</v>
      </c>
      <c r="C1242" s="9" t="n">
        <f aca="false">B1242/B1241-1</f>
        <v>0.0060513596963907</v>
      </c>
      <c r="D1242" s="9" t="n">
        <f aca="false">LN(B1242/B1241)</f>
        <v>0.00603312375050211</v>
      </c>
      <c r="E1242" s="9" t="n">
        <f aca="false">B1242/B1237-1</f>
        <v>0.0107711699323936</v>
      </c>
      <c r="F1242" s="9" t="n">
        <f aca="false">B1242/B1221-1</f>
        <v>0.0654332722412734</v>
      </c>
      <c r="G1242" s="0" t="n">
        <f aca="false">MAX(G1241,B1242)</f>
        <v>6086.49</v>
      </c>
      <c r="H1242" s="9" t="n">
        <f aca="false">B1242/G1242-1</f>
        <v>0</v>
      </c>
      <c r="I1242" s="0" t="n">
        <f aca="false">IF(AND($A1242&gt;=CrashTest!$B$3,$A1242&lt;=CrashTest!$C$3),1,IF(AND($A1242&gt;=CrashTest!$B$4,$A1242&lt;=CrashTest!$C$4),2,IF(AND($A1242&gt;=CrashTest!$B$5,$A1242&lt;=CrashTest!$C$5),3,IF(AND($A1242&gt;=CrashTest!$B$6,$A1242&lt;=CrashTest!$C$6),4,IF(AND($A1242&gt;=CrashTest!$B$7,$A1242&lt;=CrashTest!$C$7),5,0)))))</f>
        <v>0</v>
      </c>
      <c r="J1242" s="0" t="str">
        <f aca="false">IF(I1242=0,"",IF(I1241=I1242,MAX(J1241,B1242),B1242))</f>
        <v/>
      </c>
      <c r="K1242" s="9" t="str">
        <f aca="false">IF(I1242=0,"",B1242/J1242-1)</f>
        <v/>
      </c>
      <c r="L1242" s="0" t="n">
        <f aca="false">MATCH($A1242,DailyBTC!$A:$A,0)</f>
        <v>1802</v>
      </c>
      <c r="M1242" s="8" t="n">
        <f aca="false">INDEX(DailyBTC!$F:$F,$L1242)</f>
        <v>7113.10140023632</v>
      </c>
      <c r="N1242" s="8" t="n">
        <f aca="false">INDEX(DailyETH!$F:$F,$L1242)</f>
        <v>229.534800613023</v>
      </c>
      <c r="O1242" s="8" t="n">
        <f aca="false">INDEX(DailyBTC!$B:$B,$L1242)</f>
        <v>98920.2528255406</v>
      </c>
      <c r="P1242" s="8" t="n">
        <f aca="false">INDEX(DailyETH!$B:$B,$L1242)</f>
        <v>3844.66120870544</v>
      </c>
      <c r="Q1242" s="9" t="n">
        <f aca="false">LN(M1242/M1241)</f>
        <v>0.0133667783844613</v>
      </c>
      <c r="R1242" s="9" t="n">
        <f aca="false">LN(N1242/N1241)</f>
        <v>-0.00813838886422954</v>
      </c>
      <c r="S1242" s="9" t="n">
        <f aca="false">LN(O1242/O1241)</f>
        <v>0.0298525069714453</v>
      </c>
      <c r="T1242" s="9" t="n">
        <f aca="false">LN(P1242/P1241)</f>
        <v>0.0591314776382439</v>
      </c>
      <c r="U1242" s="9" t="n">
        <f aca="false">M1242/M1241-1</f>
        <v>0.0134565131424351</v>
      </c>
      <c r="V1242" s="9" t="n">
        <f aca="false">O1242/O1241-1</f>
        <v>0.0303025603013187</v>
      </c>
    </row>
    <row r="1243" customFormat="false" ht="15" hidden="false" customHeight="false" outlineLevel="0" collapsed="false">
      <c r="A1243" s="5" t="n">
        <v>45631</v>
      </c>
      <c r="B1243" s="6" t="n">
        <v>6075.11</v>
      </c>
      <c r="C1243" s="9" t="n">
        <f aca="false">B1243/B1242-1</f>
        <v>-0.00186971472885034</v>
      </c>
      <c r="D1243" s="9" t="n">
        <f aca="false">LN(B1243/B1242)</f>
        <v>-0.00187146482723069</v>
      </c>
      <c r="E1243" s="9" t="n">
        <f aca="false">B1243/B1238-1</f>
        <v>0.0127310068447708</v>
      </c>
      <c r="F1243" s="9" t="n">
        <f aca="false">B1243/B1222-1</f>
        <v>0.0505554441131915</v>
      </c>
      <c r="G1243" s="0" t="n">
        <f aca="false">MAX(G1242,B1243)</f>
        <v>6086.49</v>
      </c>
      <c r="H1243" s="9" t="n">
        <f aca="false">B1243/G1243-1</f>
        <v>-0.00186971472885034</v>
      </c>
      <c r="I1243" s="0" t="n">
        <f aca="false">IF(AND($A1243&gt;=CrashTest!$B$3,$A1243&lt;=CrashTest!$C$3),1,IF(AND($A1243&gt;=CrashTest!$B$4,$A1243&lt;=CrashTest!$C$4),2,IF(AND($A1243&gt;=CrashTest!$B$5,$A1243&lt;=CrashTest!$C$5),3,IF(AND($A1243&gt;=CrashTest!$B$6,$A1243&lt;=CrashTest!$C$6),4,IF(AND($A1243&gt;=CrashTest!$B$7,$A1243&lt;=CrashTest!$C$7),5,0)))))</f>
        <v>0</v>
      </c>
      <c r="J1243" s="0" t="str">
        <f aca="false">IF(I1243=0,"",IF(I1242=I1243,MAX(J1242,B1243),B1243))</f>
        <v/>
      </c>
      <c r="K1243" s="9" t="str">
        <f aca="false">IF(I1243=0,"",B1243/J1243-1)</f>
        <v/>
      </c>
      <c r="L1243" s="0" t="n">
        <f aca="false">MATCH($A1243,DailyBTC!$A:$A,0)</f>
        <v>1803</v>
      </c>
      <c r="M1243" s="8" t="n">
        <f aca="false">INDEX(DailyBTC!$F:$F,$L1243)</f>
        <v>7042.38242546446</v>
      </c>
      <c r="N1243" s="8" t="n">
        <f aca="false">INDEX(DailyETH!$F:$F,$L1243)</f>
        <v>229.398210632063</v>
      </c>
      <c r="O1243" s="8" t="n">
        <f aca="false">INDEX(DailyBTC!$B:$B,$L1243)</f>
        <v>96949.6644117475</v>
      </c>
      <c r="P1243" s="8" t="n">
        <f aca="false">INDEX(DailyETH!$B:$B,$L1243)</f>
        <v>3794.68684265926</v>
      </c>
      <c r="Q1243" s="9" t="n">
        <f aca="false">LN(M1243/M1242)</f>
        <v>-0.0099918256420446</v>
      </c>
      <c r="R1243" s="9" t="n">
        <f aca="false">LN(N1243/N1242)</f>
        <v>-0.000595250207095916</v>
      </c>
      <c r="S1243" s="9" t="n">
        <f aca="false">LN(O1243/O1242)</f>
        <v>-0.0201220782829216</v>
      </c>
      <c r="T1243" s="9" t="n">
        <f aca="false">LN(P1243/P1242)</f>
        <v>-0.0130835978658598</v>
      </c>
      <c r="U1243" s="9" t="n">
        <f aca="false">M1243/M1242-1</f>
        <v>-0.00994207319601947</v>
      </c>
      <c r="V1243" s="9" t="n">
        <f aca="false">O1243/O1242-1</f>
        <v>-0.0199209803604983</v>
      </c>
    </row>
    <row r="1244" customFormat="false" ht="15" hidden="false" customHeight="false" outlineLevel="0" collapsed="false">
      <c r="A1244" s="5" t="n">
        <v>45632</v>
      </c>
      <c r="B1244" s="6" t="n">
        <v>6090.27</v>
      </c>
      <c r="C1244" s="9" t="n">
        <f aca="false">B1244/B1243-1</f>
        <v>0.00249542806632319</v>
      </c>
      <c r="D1244" s="9" t="n">
        <f aca="false">LN(B1244/B1243)</f>
        <v>0.002492319655842</v>
      </c>
      <c r="E1244" s="9" t="n">
        <f aca="false">B1244/B1239-1</f>
        <v>0.00959654398429821</v>
      </c>
      <c r="F1244" s="9" t="n">
        <f aca="false">B1244/B1223-1</f>
        <v>0.0271932724353352</v>
      </c>
      <c r="G1244" s="0" t="n">
        <f aca="false">MAX(G1243,B1244)</f>
        <v>6090.27</v>
      </c>
      <c r="H1244" s="9" t="n">
        <f aca="false">B1244/G1244-1</f>
        <v>0</v>
      </c>
      <c r="I1244" s="0" t="n">
        <f aca="false">IF(AND($A1244&gt;=CrashTest!$B$3,$A1244&lt;=CrashTest!$C$3),1,IF(AND($A1244&gt;=CrashTest!$B$4,$A1244&lt;=CrashTest!$C$4),2,IF(AND($A1244&gt;=CrashTest!$B$5,$A1244&lt;=CrashTest!$C$5),3,IF(AND($A1244&gt;=CrashTest!$B$6,$A1244&lt;=CrashTest!$C$6),4,IF(AND($A1244&gt;=CrashTest!$B$7,$A1244&lt;=CrashTest!$C$7),5,0)))))</f>
        <v>0</v>
      </c>
      <c r="J1244" s="0" t="str">
        <f aca="false">IF(I1244=0,"",IF(I1243=I1244,MAX(J1243,B1244),B1244))</f>
        <v/>
      </c>
      <c r="K1244" s="9" t="str">
        <f aca="false">IF(I1244=0,"",B1244/J1244-1)</f>
        <v/>
      </c>
      <c r="L1244" s="0" t="n">
        <f aca="false">MATCH($A1244,DailyBTC!$A:$A,0)</f>
        <v>1804</v>
      </c>
      <c r="M1244" s="8" t="n">
        <f aca="false">INDEX(DailyBTC!$F:$F,$L1244)</f>
        <v>7116.46147346294</v>
      </c>
      <c r="N1244" s="8" t="n">
        <f aca="false">INDEX(DailyETH!$F:$F,$L1244)</f>
        <v>232.51492155525</v>
      </c>
      <c r="O1244" s="8" t="n">
        <f aca="false">INDEX(DailyBTC!$B:$B,$L1244)</f>
        <v>99953.1056580947</v>
      </c>
      <c r="P1244" s="8" t="n">
        <f aca="false">INDEX(DailyETH!$B:$B,$L1244)</f>
        <v>4013.46741083577</v>
      </c>
      <c r="Q1244" s="9" t="n">
        <f aca="false">LN(M1244/M1243)</f>
        <v>0.0104640921928724</v>
      </c>
      <c r="R1244" s="9" t="n">
        <f aca="false">LN(N1244/N1243)</f>
        <v>0.0134949972444216</v>
      </c>
      <c r="S1244" s="9" t="n">
        <f aca="false">LN(O1244/O1243)</f>
        <v>0.0305092123549789</v>
      </c>
      <c r="T1244" s="9" t="n">
        <f aca="false">LN(P1244/P1243)</f>
        <v>0.0560536696306818</v>
      </c>
      <c r="U1244" s="9" t="n">
        <f aca="false">M1244/M1243-1</f>
        <v>0.0105190322710422</v>
      </c>
      <c r="V1244" s="9" t="n">
        <f aca="false">O1244/O1243-1</f>
        <v>0.0309793877531286</v>
      </c>
    </row>
    <row r="1245" customFormat="false" ht="15" hidden="false" customHeight="false" outlineLevel="0" collapsed="false">
      <c r="A1245" s="5" t="n">
        <v>45635</v>
      </c>
      <c r="B1245" s="6" t="n">
        <v>6052.85</v>
      </c>
      <c r="C1245" s="9" t="n">
        <f aca="false">B1245/B1244-1</f>
        <v>-0.00614422677483917</v>
      </c>
      <c r="D1245" s="9" t="n">
        <f aca="false">LN(B1245/B1244)</f>
        <v>-0.0061631802121963</v>
      </c>
      <c r="E1245" s="9" t="n">
        <f aca="false">B1245/B1240-1</f>
        <v>0.000942592791645769</v>
      </c>
      <c r="F1245" s="9" t="n">
        <f aca="false">B1245/B1224-1</f>
        <v>0.0133515260082704</v>
      </c>
      <c r="G1245" s="0" t="n">
        <f aca="false">MAX(G1244,B1245)</f>
        <v>6090.27</v>
      </c>
      <c r="H1245" s="9" t="n">
        <f aca="false">B1245/G1245-1</f>
        <v>-0.00614422677483917</v>
      </c>
      <c r="I1245" s="0" t="n">
        <f aca="false">IF(AND($A1245&gt;=CrashTest!$B$3,$A1245&lt;=CrashTest!$C$3),1,IF(AND($A1245&gt;=CrashTest!$B$4,$A1245&lt;=CrashTest!$C$4),2,IF(AND($A1245&gt;=CrashTest!$B$5,$A1245&lt;=CrashTest!$C$5),3,IF(AND($A1245&gt;=CrashTest!$B$6,$A1245&lt;=CrashTest!$C$6),4,IF(AND($A1245&gt;=CrashTest!$B$7,$A1245&lt;=CrashTest!$C$7),5,0)))))</f>
        <v>0</v>
      </c>
      <c r="J1245" s="0" t="str">
        <f aca="false">IF(I1245=0,"",IF(I1244=I1245,MAX(J1244,B1245),B1245))</f>
        <v/>
      </c>
      <c r="K1245" s="9" t="str">
        <f aca="false">IF(I1245=0,"",B1245/J1245-1)</f>
        <v/>
      </c>
      <c r="L1245" s="0" t="n">
        <f aca="false">MATCH($A1245,DailyBTC!$A:$A,0)</f>
        <v>1807</v>
      </c>
      <c r="M1245" s="8" t="n">
        <f aca="false">INDEX(DailyBTC!$F:$F,$L1245)</f>
        <v>7064.70605735068</v>
      </c>
      <c r="N1245" s="8" t="n">
        <f aca="false">INDEX(DailyETH!$F:$F,$L1245)</f>
        <v>227.648220382206</v>
      </c>
      <c r="O1245" s="8" t="n">
        <f aca="false">INDEX(DailyBTC!$B:$B,$L1245)</f>
        <v>97390.1988597311</v>
      </c>
      <c r="P1245" s="8" t="n">
        <f aca="false">INDEX(DailyETH!$B:$B,$L1245)</f>
        <v>3714.17625189363</v>
      </c>
      <c r="Q1245" s="9" t="n">
        <f aca="false">LN(M1245/M1244)</f>
        <v>-0.00729920802175312</v>
      </c>
      <c r="R1245" s="9" t="n">
        <f aca="false">LN(N1245/N1244)</f>
        <v>-0.0211528572915741</v>
      </c>
      <c r="S1245" s="9" t="n">
        <f aca="false">LN(O1245/O1244)</f>
        <v>-0.025975554719006</v>
      </c>
      <c r="T1245" s="9" t="n">
        <f aca="false">LN(P1245/P1244)</f>
        <v>-0.0774986407822092</v>
      </c>
      <c r="U1245" s="9" t="n">
        <f aca="false">M1245/M1244-1</f>
        <v>-0.00727263349984519</v>
      </c>
      <c r="V1245" s="9" t="n">
        <f aca="false">O1245/O1244-1</f>
        <v>-0.0256410922050829</v>
      </c>
    </row>
    <row r="1246" customFormat="false" ht="15" hidden="false" customHeight="false" outlineLevel="0" collapsed="false">
      <c r="A1246" s="5" t="n">
        <v>45636</v>
      </c>
      <c r="B1246" s="6" t="n">
        <v>6034.91</v>
      </c>
      <c r="C1246" s="9" t="n">
        <f aca="false">B1246/B1245-1</f>
        <v>-0.00296389304212075</v>
      </c>
      <c r="D1246" s="9" t="n">
        <f aca="false">LN(B1246/B1245)</f>
        <v>-0.00296829407137457</v>
      </c>
      <c r="E1246" s="9" t="n">
        <f aca="false">B1246/B1241-1</f>
        <v>-0.00247442924487762</v>
      </c>
      <c r="F1246" s="9" t="n">
        <f aca="false">B1246/B1225-1</f>
        <v>0.00656654780053168</v>
      </c>
      <c r="G1246" s="0" t="n">
        <f aca="false">MAX(G1245,B1246)</f>
        <v>6090.27</v>
      </c>
      <c r="H1246" s="9" t="n">
        <f aca="false">B1246/G1246-1</f>
        <v>-0.00908990898597284</v>
      </c>
      <c r="I1246" s="0" t="n">
        <f aca="false">IF(AND($A1246&gt;=CrashTest!$B$3,$A1246&lt;=CrashTest!$C$3),1,IF(AND($A1246&gt;=CrashTest!$B$4,$A1246&lt;=CrashTest!$C$4),2,IF(AND($A1246&gt;=CrashTest!$B$5,$A1246&lt;=CrashTest!$C$5),3,IF(AND($A1246&gt;=CrashTest!$B$6,$A1246&lt;=CrashTest!$C$6),4,IF(AND($A1246&gt;=CrashTest!$B$7,$A1246&lt;=CrashTest!$C$7),5,0)))))</f>
        <v>0</v>
      </c>
      <c r="J1246" s="0" t="str">
        <f aca="false">IF(I1246=0,"",IF(I1245=I1246,MAX(J1245,B1246),B1246))</f>
        <v/>
      </c>
      <c r="K1246" s="9" t="str">
        <f aca="false">IF(I1246=0,"",B1246/J1246-1)</f>
        <v/>
      </c>
      <c r="L1246" s="0" t="n">
        <f aca="false">MATCH($A1246,DailyBTC!$A:$A,0)</f>
        <v>1808</v>
      </c>
      <c r="M1246" s="8" t="n">
        <f aca="false">INDEX(DailyBTC!$F:$F,$L1246)</f>
        <v>7073.47727527746</v>
      </c>
      <c r="N1246" s="8" t="n">
        <f aca="false">INDEX(DailyETH!$F:$F,$L1246)</f>
        <v>227.008806265375</v>
      </c>
      <c r="O1246" s="8" t="n">
        <f aca="false">INDEX(DailyBTC!$B:$B,$L1246)</f>
        <v>96835.5017387493</v>
      </c>
      <c r="P1246" s="8" t="n">
        <f aca="false">INDEX(DailyETH!$B:$B,$L1246)</f>
        <v>3632.35232690824</v>
      </c>
      <c r="Q1246" s="9" t="n">
        <f aca="false">LN(M1246/M1245)</f>
        <v>0.00124078445522084</v>
      </c>
      <c r="R1246" s="9" t="n">
        <f aca="false">LN(N1246/N1245)</f>
        <v>-0.00281273355920505</v>
      </c>
      <c r="S1246" s="9" t="n">
        <f aca="false">LN(O1246/O1245)</f>
        <v>-0.00571189731729822</v>
      </c>
      <c r="T1246" s="9" t="n">
        <f aca="false">LN(P1246/P1245)</f>
        <v>-0.022276455546304</v>
      </c>
      <c r="U1246" s="9" t="n">
        <f aca="false">M1246/M1245-1</f>
        <v>0.00124155454672592</v>
      </c>
      <c r="V1246" s="9" t="n">
        <f aca="false">O1246/O1245-1</f>
        <v>-0.00569561544669106</v>
      </c>
    </row>
    <row r="1247" customFormat="false" ht="15" hidden="false" customHeight="false" outlineLevel="0" collapsed="false">
      <c r="A1247" s="5" t="n">
        <v>45637</v>
      </c>
      <c r="B1247" s="6" t="n">
        <v>6084.19</v>
      </c>
      <c r="C1247" s="9" t="n">
        <f aca="false">B1247/B1246-1</f>
        <v>0.00816582185981218</v>
      </c>
      <c r="D1247" s="9" t="n">
        <f aca="false">LN(B1247/B1246)</f>
        <v>0.00813266193288508</v>
      </c>
      <c r="E1247" s="9" t="n">
        <f aca="false">B1247/B1242-1</f>
        <v>-0.0003778861051279</v>
      </c>
      <c r="F1247" s="9" t="n">
        <f aca="false">B1247/B1226-1</f>
        <v>0.0138035608654719</v>
      </c>
      <c r="G1247" s="0" t="n">
        <f aca="false">MAX(G1246,B1247)</f>
        <v>6090.27</v>
      </c>
      <c r="H1247" s="9" t="n">
        <f aca="false">B1247/G1247-1</f>
        <v>-0.000998313703661879</v>
      </c>
      <c r="I1247" s="0" t="n">
        <f aca="false">IF(AND($A1247&gt;=CrashTest!$B$3,$A1247&lt;=CrashTest!$C$3),1,IF(AND($A1247&gt;=CrashTest!$B$4,$A1247&lt;=CrashTest!$C$4),2,IF(AND($A1247&gt;=CrashTest!$B$5,$A1247&lt;=CrashTest!$C$5),3,IF(AND($A1247&gt;=CrashTest!$B$6,$A1247&lt;=CrashTest!$C$6),4,IF(AND($A1247&gt;=CrashTest!$B$7,$A1247&lt;=CrashTest!$C$7),5,0)))))</f>
        <v>0</v>
      </c>
      <c r="J1247" s="0" t="str">
        <f aca="false">IF(I1247=0,"",IF(I1246=I1247,MAX(J1246,B1247),B1247))</f>
        <v/>
      </c>
      <c r="K1247" s="9" t="str">
        <f aca="false">IF(I1247=0,"",B1247/J1247-1)</f>
        <v/>
      </c>
      <c r="L1247" s="0" t="n">
        <f aca="false">MATCH($A1247,DailyBTC!$A:$A,0)</f>
        <v>1809</v>
      </c>
      <c r="M1247" s="8" t="n">
        <f aca="false">INDEX(DailyBTC!$F:$F,$L1247)</f>
        <v>7156.94849734998</v>
      </c>
      <c r="N1247" s="8" t="n">
        <f aca="false">INDEX(DailyETH!$F:$F,$L1247)</f>
        <v>229.636263044874</v>
      </c>
      <c r="O1247" s="8" t="n">
        <f aca="false">INDEX(DailyBTC!$B:$B,$L1247)</f>
        <v>101310.201899766</v>
      </c>
      <c r="P1247" s="8" t="n">
        <f aca="false">INDEX(DailyETH!$B:$B,$L1247)</f>
        <v>3836.84683938632</v>
      </c>
      <c r="Q1247" s="9" t="n">
        <f aca="false">LN(M1247/M1246)</f>
        <v>0.0117315083522415</v>
      </c>
      <c r="R1247" s="9" t="n">
        <f aca="false">LN(N1247/N1246)</f>
        <v>0.0115077812155795</v>
      </c>
      <c r="S1247" s="9" t="n">
        <f aca="false">LN(O1247/O1246)</f>
        <v>0.0451734354100088</v>
      </c>
      <c r="T1247" s="9" t="n">
        <f aca="false">LN(P1247/P1246)</f>
        <v>0.0547704313650972</v>
      </c>
      <c r="U1247" s="9" t="n">
        <f aca="false">M1247/M1246-1</f>
        <v>0.0118005923853395</v>
      </c>
      <c r="V1247" s="9" t="n">
        <f aca="false">O1247/O1246-1</f>
        <v>0.0462092939125665</v>
      </c>
    </row>
    <row r="1248" customFormat="false" ht="15" hidden="false" customHeight="false" outlineLevel="0" collapsed="false">
      <c r="A1248" s="5" t="n">
        <v>45638</v>
      </c>
      <c r="B1248" s="6" t="n">
        <v>6051.25</v>
      </c>
      <c r="C1248" s="9" t="n">
        <f aca="false">B1248/B1247-1</f>
        <v>-0.00541403210616365</v>
      </c>
      <c r="D1248" s="9" t="n">
        <f aca="false">LN(B1248/B1247)</f>
        <v>-0.00542874109195645</v>
      </c>
      <c r="E1248" s="9" t="n">
        <f aca="false">B1248/B1243-1</f>
        <v>-0.00392750090121818</v>
      </c>
      <c r="F1248" s="9" t="n">
        <f aca="false">B1248/B1227-1</f>
        <v>0.0112399920454414</v>
      </c>
      <c r="G1248" s="0" t="n">
        <f aca="false">MAX(G1247,B1248)</f>
        <v>6090.27</v>
      </c>
      <c r="H1248" s="9" t="n">
        <f aca="false">B1248/G1248-1</f>
        <v>-0.00640694090738181</v>
      </c>
      <c r="I1248" s="0" t="n">
        <f aca="false">IF(AND($A1248&gt;=CrashTest!$B$3,$A1248&lt;=CrashTest!$C$3),1,IF(AND($A1248&gt;=CrashTest!$B$4,$A1248&lt;=CrashTest!$C$4),2,IF(AND($A1248&gt;=CrashTest!$B$5,$A1248&lt;=CrashTest!$C$5),3,IF(AND($A1248&gt;=CrashTest!$B$6,$A1248&lt;=CrashTest!$C$6),4,IF(AND($A1248&gt;=CrashTest!$B$7,$A1248&lt;=CrashTest!$C$7),5,0)))))</f>
        <v>0</v>
      </c>
      <c r="J1248" s="0" t="str">
        <f aca="false">IF(I1248=0,"",IF(I1247=I1248,MAX(J1247,B1248),B1248))</f>
        <v/>
      </c>
      <c r="K1248" s="9" t="str">
        <f aca="false">IF(I1248=0,"",B1248/J1248-1)</f>
        <v/>
      </c>
      <c r="L1248" s="0" t="n">
        <f aca="false">MATCH($A1248,DailyBTC!$A:$A,0)</f>
        <v>1810</v>
      </c>
      <c r="M1248" s="8" t="n">
        <f aca="false">INDEX(DailyBTC!$F:$F,$L1248)</f>
        <v>7126.48147433634</v>
      </c>
      <c r="N1248" s="8" t="n">
        <f aca="false">INDEX(DailyETH!$F:$F,$L1248)</f>
        <v>229.423276396042</v>
      </c>
      <c r="O1248" s="8" t="n">
        <f aca="false">INDEX(DailyBTC!$B:$B,$L1248)</f>
        <v>100090.890479544</v>
      </c>
      <c r="P1248" s="8" t="n">
        <f aca="false">INDEX(DailyETH!$B:$B,$L1248)</f>
        <v>3877.04927477499</v>
      </c>
      <c r="Q1248" s="9" t="n">
        <f aca="false">LN(M1248/M1247)</f>
        <v>-0.00426607184419015</v>
      </c>
      <c r="R1248" s="9" t="n">
        <f aca="false">LN(N1248/N1247)</f>
        <v>-0.000927926100277547</v>
      </c>
      <c r="S1248" s="9" t="n">
        <f aca="false">LN(O1248/O1247)</f>
        <v>-0.0121084379747091</v>
      </c>
      <c r="T1248" s="9" t="n">
        <f aca="false">LN(P1248/P1247)</f>
        <v>0.0104234744125731</v>
      </c>
      <c r="U1248" s="9" t="n">
        <f aca="false">M1248/M1247-1</f>
        <v>-0.00425698508588057</v>
      </c>
      <c r="V1248" s="9" t="n">
        <f aca="false">O1248/O1247-1</f>
        <v>-0.0120354258244235</v>
      </c>
    </row>
    <row r="1249" customFormat="false" ht="15" hidden="false" customHeight="false" outlineLevel="0" collapsed="false">
      <c r="A1249" s="5" t="n">
        <v>45639</v>
      </c>
      <c r="B1249" s="6" t="n">
        <v>6051.09</v>
      </c>
      <c r="C1249" s="9" t="n">
        <f aca="false">B1249/B1248-1</f>
        <v>-2.64408180127296E-005</v>
      </c>
      <c r="D1249" s="9" t="n">
        <f aca="false">LN(B1249/B1248)</f>
        <v>-2.644116757732E-005</v>
      </c>
      <c r="E1249" s="9" t="n">
        <f aca="false">B1249/B1244-1</f>
        <v>-0.0064332123206361</v>
      </c>
      <c r="F1249" s="9" t="n">
        <f aca="false">B1249/B1228-1</f>
        <v>0.0109784174104235</v>
      </c>
      <c r="G1249" s="0" t="n">
        <f aca="false">MAX(G1248,B1249)</f>
        <v>6090.27</v>
      </c>
      <c r="H1249" s="9" t="n">
        <f aca="false">B1249/G1249-1</f>
        <v>-0.0064332123206361</v>
      </c>
      <c r="I1249" s="0" t="n">
        <f aca="false">IF(AND($A1249&gt;=CrashTest!$B$3,$A1249&lt;=CrashTest!$C$3),1,IF(AND($A1249&gt;=CrashTest!$B$4,$A1249&lt;=CrashTest!$C$4),2,IF(AND($A1249&gt;=CrashTest!$B$5,$A1249&lt;=CrashTest!$C$5),3,IF(AND($A1249&gt;=CrashTest!$B$6,$A1249&lt;=CrashTest!$C$6),4,IF(AND($A1249&gt;=CrashTest!$B$7,$A1249&lt;=CrashTest!$C$7),5,0)))))</f>
        <v>0</v>
      </c>
      <c r="J1249" s="0" t="str">
        <f aca="false">IF(I1249=0,"",IF(I1248=I1249,MAX(J1248,B1249),B1249))</f>
        <v/>
      </c>
      <c r="K1249" s="9" t="str">
        <f aca="false">IF(I1249=0,"",B1249/J1249-1)</f>
        <v/>
      </c>
      <c r="L1249" s="0" t="n">
        <f aca="false">MATCH($A1249,DailyBTC!$A:$A,0)</f>
        <v>1811</v>
      </c>
      <c r="M1249" s="8" t="n">
        <f aca="false">INDEX(DailyBTC!$F:$F,$L1249)</f>
        <v>7132.5686956687</v>
      </c>
      <c r="N1249" s="8" t="n">
        <f aca="false">INDEX(DailyETH!$F:$F,$L1249)</f>
        <v>230.295438669178</v>
      </c>
      <c r="O1249" s="8" t="n">
        <f aca="false">INDEX(DailyBTC!$B:$B,$L1249)</f>
        <v>101289.823976914</v>
      </c>
      <c r="P1249" s="8" t="n">
        <f aca="false">INDEX(DailyETH!$B:$B,$L1249)</f>
        <v>3905.45213670953</v>
      </c>
      <c r="Q1249" s="9" t="n">
        <f aca="false">LN(M1249/M1248)</f>
        <v>0.000853804654528056</v>
      </c>
      <c r="R1249" s="9" t="n">
        <f aca="false">LN(N1249/N1248)</f>
        <v>0.00379433462649779</v>
      </c>
      <c r="S1249" s="9" t="n">
        <f aca="false">LN(O1249/O1248)</f>
        <v>0.0119072739044428</v>
      </c>
      <c r="T1249" s="9" t="n">
        <f aca="false">LN(P1249/P1248)</f>
        <v>0.00729919251848458</v>
      </c>
      <c r="U1249" s="9" t="n">
        <f aca="false">M1249/M1248-1</f>
        <v>0.000854169249479009</v>
      </c>
      <c r="V1249" s="9" t="n">
        <f aca="false">O1249/O1248-1</f>
        <v>0.011978447705139</v>
      </c>
    </row>
    <row r="1250" customFormat="false" ht="15" hidden="false" customHeight="false" outlineLevel="0" collapsed="false">
      <c r="A1250" s="5" t="n">
        <v>45642</v>
      </c>
      <c r="B1250" s="6" t="n">
        <v>6074.08</v>
      </c>
      <c r="C1250" s="9" t="n">
        <f aca="false">B1250/B1249-1</f>
        <v>0.00379931549522472</v>
      </c>
      <c r="D1250" s="9" t="n">
        <f aca="false">LN(B1250/B1249)</f>
        <v>0.00379211632495977</v>
      </c>
      <c r="E1250" s="9" t="n">
        <f aca="false">B1250/B1245-1</f>
        <v>0.00350743864460545</v>
      </c>
      <c r="F1250" s="9" t="n">
        <f aca="false">B1250/B1229-1</f>
        <v>0.020996206193469</v>
      </c>
      <c r="G1250" s="0" t="n">
        <f aca="false">MAX(G1249,B1250)</f>
        <v>6090.27</v>
      </c>
      <c r="H1250" s="9" t="n">
        <f aca="false">B1250/G1250-1</f>
        <v>-0.00265833862866516</v>
      </c>
      <c r="I1250" s="0" t="n">
        <f aca="false">IF(AND($A1250&gt;=CrashTest!$B$3,$A1250&lt;=CrashTest!$C$3),1,IF(AND($A1250&gt;=CrashTest!$B$4,$A1250&lt;=CrashTest!$C$4),2,IF(AND($A1250&gt;=CrashTest!$B$5,$A1250&lt;=CrashTest!$C$5),3,IF(AND($A1250&gt;=CrashTest!$B$6,$A1250&lt;=CrashTest!$C$6),4,IF(AND($A1250&gt;=CrashTest!$B$7,$A1250&lt;=CrashTest!$C$7),5,0)))))</f>
        <v>0</v>
      </c>
      <c r="J1250" s="0" t="str">
        <f aca="false">IF(I1250=0,"",IF(I1249=I1250,MAX(J1249,B1250),B1250))</f>
        <v/>
      </c>
      <c r="K1250" s="9" t="str">
        <f aca="false">IF(I1250=0,"",B1250/J1250-1)</f>
        <v/>
      </c>
      <c r="L1250" s="0" t="n">
        <f aca="false">MATCH($A1250,DailyBTC!$A:$A,0)</f>
        <v>1814</v>
      </c>
      <c r="M1250" s="8" t="n">
        <f aca="false">INDEX(DailyBTC!$F:$F,$L1250)</f>
        <v>7242.89997337293</v>
      </c>
      <c r="N1250" s="8" t="n">
        <f aca="false">INDEX(DailyETH!$F:$F,$L1250)</f>
        <v>233.004441297904</v>
      </c>
      <c r="O1250" s="8" t="n">
        <f aca="false">INDEX(DailyBTC!$B:$B,$L1250)</f>
        <v>105855.672229982</v>
      </c>
      <c r="P1250" s="8" t="n">
        <f aca="false">INDEX(DailyETH!$B:$B,$L1250)</f>
        <v>3995.17742504968</v>
      </c>
      <c r="Q1250" s="9" t="n">
        <f aca="false">LN(M1250/M1249)</f>
        <v>0.0153502395895564</v>
      </c>
      <c r="R1250" s="9" t="n">
        <f aca="false">LN(N1250/N1249)</f>
        <v>0.0116945141571066</v>
      </c>
      <c r="S1250" s="9" t="n">
        <f aca="false">LN(O1250/O1249)</f>
        <v>0.0440906316958739</v>
      </c>
      <c r="T1250" s="9" t="n">
        <f aca="false">LN(P1250/P1249)</f>
        <v>0.0227144293714767</v>
      </c>
      <c r="U1250" s="9" t="n">
        <f aca="false">M1250/M1249-1</f>
        <v>0.0154686596669207</v>
      </c>
      <c r="V1250" s="9" t="n">
        <f aca="false">O1250/O1249-1</f>
        <v>0.0450770677033523</v>
      </c>
    </row>
    <row r="1251" customFormat="false" ht="15" hidden="false" customHeight="false" outlineLevel="0" collapsed="false">
      <c r="A1251" s="5" t="n">
        <v>45643</v>
      </c>
      <c r="B1251" s="6" t="n">
        <v>6050.61</v>
      </c>
      <c r="C1251" s="9" t="n">
        <f aca="false">B1251/B1250-1</f>
        <v>-0.00386395964491748</v>
      </c>
      <c r="D1251" s="9" t="n">
        <f aca="false">LN(B1251/B1250)</f>
        <v>-0.00387144402276301</v>
      </c>
      <c r="E1251" s="9" t="n">
        <f aca="false">B1251/B1246-1</f>
        <v>0.0026015300973834</v>
      </c>
      <c r="F1251" s="9" t="n">
        <f aca="false">B1251/B1230-1</f>
        <v>0.0306594533456432</v>
      </c>
      <c r="G1251" s="0" t="n">
        <f aca="false">MAX(G1250,B1251)</f>
        <v>6090.27</v>
      </c>
      <c r="H1251" s="9" t="n">
        <f aca="false">B1251/G1251-1</f>
        <v>-0.00651202656039895</v>
      </c>
      <c r="I1251" s="0" t="n">
        <f aca="false">IF(AND($A1251&gt;=CrashTest!$B$3,$A1251&lt;=CrashTest!$C$3),1,IF(AND($A1251&gt;=CrashTest!$B$4,$A1251&lt;=CrashTest!$C$4),2,IF(AND($A1251&gt;=CrashTest!$B$5,$A1251&lt;=CrashTest!$C$5),3,IF(AND($A1251&gt;=CrashTest!$B$6,$A1251&lt;=CrashTest!$C$6),4,IF(AND($A1251&gt;=CrashTest!$B$7,$A1251&lt;=CrashTest!$C$7),5,0)))))</f>
        <v>0</v>
      </c>
      <c r="J1251" s="0" t="str">
        <f aca="false">IF(I1251=0,"",IF(I1250=I1251,MAX(J1250,B1251),B1251))</f>
        <v/>
      </c>
      <c r="K1251" s="9" t="str">
        <f aca="false">IF(I1251=0,"",B1251/J1251-1)</f>
        <v/>
      </c>
      <c r="L1251" s="0" t="n">
        <f aca="false">MATCH($A1251,DailyBTC!$A:$A,0)</f>
        <v>1815</v>
      </c>
      <c r="M1251" s="8" t="n">
        <f aca="false">INDEX(DailyBTC!$F:$F,$L1251)</f>
        <v>7278.37075411367</v>
      </c>
      <c r="N1251" s="8" t="n">
        <f aca="false">INDEX(DailyETH!$F:$F,$L1251)</f>
        <v>228.692628090205</v>
      </c>
      <c r="O1251" s="8" t="n">
        <f aca="false">INDEX(DailyBTC!$B:$B,$L1251)</f>
        <v>106115.910582992</v>
      </c>
      <c r="P1251" s="8" t="n">
        <f aca="false">INDEX(DailyETH!$B:$B,$L1251)</f>
        <v>3877.73844905319</v>
      </c>
      <c r="Q1251" s="9" t="n">
        <f aca="false">LN(M1251/M1250)</f>
        <v>0.00488536464255359</v>
      </c>
      <c r="R1251" s="9" t="n">
        <f aca="false">LN(N1251/N1250)</f>
        <v>-0.0186786482129649</v>
      </c>
      <c r="S1251" s="9" t="n">
        <f aca="false">LN(O1251/O1250)</f>
        <v>0.0024554091666942</v>
      </c>
      <c r="T1251" s="9" t="n">
        <f aca="false">LN(P1251/P1250)</f>
        <v>-0.0298358802664488</v>
      </c>
      <c r="U1251" s="9" t="n">
        <f aca="false">M1251/M1250-1</f>
        <v>0.00489731749314992</v>
      </c>
      <c r="V1251" s="9" t="n">
        <f aca="false">O1251/O1250-1</f>
        <v>0.0024584261525884</v>
      </c>
    </row>
    <row r="1252" customFormat="false" ht="15" hidden="false" customHeight="false" outlineLevel="0" collapsed="false">
      <c r="A1252" s="5" t="n">
        <v>45644</v>
      </c>
      <c r="B1252" s="6" t="n">
        <v>5872.16</v>
      </c>
      <c r="C1252" s="9" t="n">
        <f aca="false">B1252/B1251-1</f>
        <v>-0.0294928941048919</v>
      </c>
      <c r="D1252" s="9" t="n">
        <f aca="false">LN(B1252/B1251)</f>
        <v>-0.0299365545089876</v>
      </c>
      <c r="E1252" s="9" t="n">
        <f aca="false">B1252/B1247-1</f>
        <v>-0.0348493390245866</v>
      </c>
      <c r="F1252" s="9" t="n">
        <f aca="false">B1252/B1231-1</f>
        <v>-0.00364122559649249</v>
      </c>
      <c r="G1252" s="0" t="n">
        <f aca="false">MAX(G1251,B1252)</f>
        <v>6090.27</v>
      </c>
      <c r="H1252" s="9" t="n">
        <f aca="false">B1252/G1252-1</f>
        <v>-0.0358128621555367</v>
      </c>
      <c r="I1252" s="0" t="n">
        <f aca="false">IF(AND($A1252&gt;=CrashTest!$B$3,$A1252&lt;=CrashTest!$C$3),1,IF(AND($A1252&gt;=CrashTest!$B$4,$A1252&lt;=CrashTest!$C$4),2,IF(AND($A1252&gt;=CrashTest!$B$5,$A1252&lt;=CrashTest!$C$5),3,IF(AND($A1252&gt;=CrashTest!$B$6,$A1252&lt;=CrashTest!$C$6),4,IF(AND($A1252&gt;=CrashTest!$B$7,$A1252&lt;=CrashTest!$C$7),5,0)))))</f>
        <v>0</v>
      </c>
      <c r="J1252" s="0" t="str">
        <f aca="false">IF(I1252=0,"",IF(I1251=I1252,MAX(J1251,B1252),B1252))</f>
        <v/>
      </c>
      <c r="K1252" s="9" t="str">
        <f aca="false">IF(I1252=0,"",B1252/J1252-1)</f>
        <v/>
      </c>
      <c r="L1252" s="0" t="n">
        <f aca="false">MATCH($A1252,DailyBTC!$A:$A,0)</f>
        <v>1816</v>
      </c>
      <c r="M1252" s="8" t="n">
        <f aca="false">INDEX(DailyBTC!$F:$F,$L1252)</f>
        <v>7173.37155577799</v>
      </c>
      <c r="N1252" s="8" t="n">
        <f aca="false">INDEX(DailyETH!$F:$F,$L1252)</f>
        <v>227.67901186819</v>
      </c>
      <c r="O1252" s="8" t="n">
        <f aca="false">INDEX(DailyBTC!$B:$B,$L1252)</f>
        <v>100469.770656926</v>
      </c>
      <c r="P1252" s="8" t="n">
        <f aca="false">INDEX(DailyETH!$B:$B,$L1252)</f>
        <v>3636.53763153127</v>
      </c>
      <c r="Q1252" s="9" t="n">
        <f aca="false">LN(M1252/M1251)</f>
        <v>-0.014531264631345</v>
      </c>
      <c r="R1252" s="9" t="n">
        <f aca="false">LN(N1252/N1251)</f>
        <v>-0.00444207220602243</v>
      </c>
      <c r="S1252" s="9" t="n">
        <f aca="false">LN(O1252/O1251)</f>
        <v>-0.0546750999771153</v>
      </c>
      <c r="T1252" s="9" t="n">
        <f aca="false">LN(P1252/P1251)</f>
        <v>-0.0642200809008031</v>
      </c>
      <c r="U1252" s="9" t="n">
        <f aca="false">M1252/M1251-1</f>
        <v>-0.0144261953509762</v>
      </c>
      <c r="V1252" s="9" t="n">
        <f aca="false">O1252/O1251-1</f>
        <v>-0.0532072890393776</v>
      </c>
    </row>
    <row r="1253" customFormat="false" ht="15" hidden="false" customHeight="false" outlineLevel="0" collapsed="false">
      <c r="A1253" s="5" t="n">
        <v>45645</v>
      </c>
      <c r="B1253" s="6" t="n">
        <v>5867.08</v>
      </c>
      <c r="C1253" s="9" t="n">
        <f aca="false">B1253/B1252-1</f>
        <v>-0.000865099043622752</v>
      </c>
      <c r="D1253" s="9" t="n">
        <f aca="false">LN(B1253/B1252)</f>
        <v>-0.000865473457752836</v>
      </c>
      <c r="E1253" s="9" t="n">
        <f aca="false">B1253/B1248-1</f>
        <v>-0.0304350340838669</v>
      </c>
      <c r="F1253" s="9" t="n">
        <f aca="false">B1253/B1232-1</f>
        <v>-0.00843335620536145</v>
      </c>
      <c r="G1253" s="0" t="n">
        <f aca="false">MAX(G1252,B1253)</f>
        <v>6090.27</v>
      </c>
      <c r="H1253" s="9" t="n">
        <f aca="false">B1253/G1253-1</f>
        <v>-0.0366469795263593</v>
      </c>
      <c r="I1253" s="0" t="n">
        <f aca="false">IF(AND($A1253&gt;=CrashTest!$B$3,$A1253&lt;=CrashTest!$C$3),1,IF(AND($A1253&gt;=CrashTest!$B$4,$A1253&lt;=CrashTest!$C$4),2,IF(AND($A1253&gt;=CrashTest!$B$5,$A1253&lt;=CrashTest!$C$5),3,IF(AND($A1253&gt;=CrashTest!$B$6,$A1253&lt;=CrashTest!$C$6),4,IF(AND($A1253&gt;=CrashTest!$B$7,$A1253&lt;=CrashTest!$C$7),5,0)))))</f>
        <v>0</v>
      </c>
      <c r="J1253" s="0" t="str">
        <f aca="false">IF(I1253=0,"",IF(I1252=I1253,MAX(J1252,B1253),B1253))</f>
        <v/>
      </c>
      <c r="K1253" s="9" t="str">
        <f aca="false">IF(I1253=0,"",B1253/J1253-1)</f>
        <v/>
      </c>
      <c r="L1253" s="0" t="n">
        <f aca="false">MATCH($A1253,DailyBTC!$A:$A,0)</f>
        <v>1817</v>
      </c>
      <c r="M1253" s="8" t="n">
        <f aca="false">INDEX(DailyBTC!$F:$F,$L1253)</f>
        <v>7105.42449410063</v>
      </c>
      <c r="N1253" s="8" t="n">
        <f aca="false">INDEX(DailyETH!$F:$F,$L1253)</f>
        <v>225.65325636956</v>
      </c>
      <c r="O1253" s="8" t="n">
        <f aca="false">INDEX(DailyBTC!$B:$B,$L1253)</f>
        <v>97697.045779661</v>
      </c>
      <c r="P1253" s="8" t="n">
        <f aca="false">INDEX(DailyETH!$B:$B,$L1253)</f>
        <v>3429.8707307481</v>
      </c>
      <c r="Q1253" s="9" t="n">
        <f aca="false">LN(M1253/M1252)</f>
        <v>-0.00951726942766622</v>
      </c>
      <c r="R1253" s="9" t="n">
        <f aca="false">LN(N1253/N1252)</f>
        <v>-0.0089372370967006</v>
      </c>
      <c r="S1253" s="9" t="n">
        <f aca="false">LN(O1253/O1252)</f>
        <v>-0.027985571847803</v>
      </c>
      <c r="T1253" s="9" t="n">
        <f aca="false">LN(P1253/P1252)</f>
        <v>-0.0585094562028517</v>
      </c>
      <c r="U1253" s="9" t="n">
        <f aca="false">M1253/M1252-1</f>
        <v>-0.00947212355431815</v>
      </c>
      <c r="V1253" s="9" t="n">
        <f aca="false">O1253/O1252-1</f>
        <v>-0.02759760333019</v>
      </c>
    </row>
    <row r="1254" customFormat="false" ht="15" hidden="false" customHeight="false" outlineLevel="0" collapsed="false">
      <c r="A1254" s="5" t="n">
        <v>45646</v>
      </c>
      <c r="B1254" s="6" t="n">
        <v>5930.85</v>
      </c>
      <c r="C1254" s="9" t="n">
        <f aca="false">B1254/B1253-1</f>
        <v>0.0108691205846863</v>
      </c>
      <c r="D1254" s="9" t="n">
        <f aca="false">LN(B1254/B1253)</f>
        <v>0.0108104762524107</v>
      </c>
      <c r="E1254" s="9" t="n">
        <f aca="false">B1254/B1249-1</f>
        <v>-0.0198708001368348</v>
      </c>
      <c r="F1254" s="9" t="n">
        <f aca="false">B1254/B1233-1</f>
        <v>0.0023220795286889</v>
      </c>
      <c r="G1254" s="0" t="n">
        <f aca="false">MAX(G1253,B1254)</f>
        <v>6090.27</v>
      </c>
      <c r="H1254" s="9" t="n">
        <f aca="false">B1254/G1254-1</f>
        <v>-0.0261761793812098</v>
      </c>
      <c r="I1254" s="0" t="n">
        <f aca="false">IF(AND($A1254&gt;=CrashTest!$B$3,$A1254&lt;=CrashTest!$C$3),1,IF(AND($A1254&gt;=CrashTest!$B$4,$A1254&lt;=CrashTest!$C$4),2,IF(AND($A1254&gt;=CrashTest!$B$5,$A1254&lt;=CrashTest!$C$5),3,IF(AND($A1254&gt;=CrashTest!$B$6,$A1254&lt;=CrashTest!$C$6),4,IF(AND($A1254&gt;=CrashTest!$B$7,$A1254&lt;=CrashTest!$C$7),5,0)))))</f>
        <v>0</v>
      </c>
      <c r="J1254" s="0" t="str">
        <f aca="false">IF(I1254=0,"",IF(I1253=I1254,MAX(J1253,B1254),B1254))</f>
        <v/>
      </c>
      <c r="K1254" s="9" t="str">
        <f aca="false">IF(I1254=0,"",B1254/J1254-1)</f>
        <v/>
      </c>
      <c r="L1254" s="0" t="n">
        <f aca="false">MATCH($A1254,DailyBTC!$A:$A,0)</f>
        <v>1818</v>
      </c>
      <c r="M1254" s="8" t="n">
        <f aca="false">INDEX(DailyBTC!$F:$F,$L1254)</f>
        <v>7047.51087408681</v>
      </c>
      <c r="N1254" s="8" t="n">
        <f aca="false">INDEX(DailyETH!$F:$F,$L1254)</f>
        <v>224.879918030656</v>
      </c>
      <c r="O1254" s="8" t="n">
        <f aca="false">INDEX(DailyBTC!$B:$B,$L1254)</f>
        <v>97617.4422051432</v>
      </c>
      <c r="P1254" s="8" t="n">
        <f aca="false">INDEX(DailyETH!$B:$B,$L1254)</f>
        <v>3471.52409931619</v>
      </c>
      <c r="Q1254" s="9" t="n">
        <f aca="false">LN(M1254/M1253)</f>
        <v>-0.00818401861556965</v>
      </c>
      <c r="R1254" s="9" t="n">
        <f aca="false">LN(N1254/N1253)</f>
        <v>-0.00343299513712968</v>
      </c>
      <c r="S1254" s="9" t="n">
        <f aca="false">LN(O1254/O1253)</f>
        <v>-0.000815132351386464</v>
      </c>
      <c r="T1254" s="9" t="n">
        <f aca="false">LN(P1254/P1253)</f>
        <v>0.0120711465950014</v>
      </c>
      <c r="U1254" s="9" t="n">
        <f aca="false">M1254/M1253-1</f>
        <v>-0.00815062070702444</v>
      </c>
      <c r="V1254" s="9" t="n">
        <f aca="false">O1254/O1253-1</f>
        <v>-0.000814800221260792</v>
      </c>
    </row>
    <row r="1255" customFormat="false" ht="15" hidden="false" customHeight="false" outlineLevel="0" collapsed="false">
      <c r="A1255" s="5" t="n">
        <v>45649</v>
      </c>
      <c r="B1255" s="6" t="n">
        <v>5974.07</v>
      </c>
      <c r="C1255" s="9" t="n">
        <f aca="false">B1255/B1254-1</f>
        <v>0.00728731969279273</v>
      </c>
      <c r="D1255" s="9" t="n">
        <f aca="false">LN(B1255/B1254)</f>
        <v>0.00726089547546254</v>
      </c>
      <c r="E1255" s="9" t="n">
        <f aca="false">B1255/B1250-1</f>
        <v>-0.0164650449121514</v>
      </c>
      <c r="F1255" s="9" t="n">
        <f aca="false">B1255/B1234-1</f>
        <v>0.00426310914467165</v>
      </c>
      <c r="G1255" s="0" t="n">
        <f aca="false">MAX(G1254,B1255)</f>
        <v>6090.27</v>
      </c>
      <c r="H1255" s="9" t="n">
        <f aca="false">B1255/G1255-1</f>
        <v>-0.0190796138759038</v>
      </c>
      <c r="I1255" s="0" t="n">
        <f aca="false">IF(AND($A1255&gt;=CrashTest!$B$3,$A1255&lt;=CrashTest!$C$3),1,IF(AND($A1255&gt;=CrashTest!$B$4,$A1255&lt;=CrashTest!$C$4),2,IF(AND($A1255&gt;=CrashTest!$B$5,$A1255&lt;=CrashTest!$C$5),3,IF(AND($A1255&gt;=CrashTest!$B$6,$A1255&lt;=CrashTest!$C$6),4,IF(AND($A1255&gt;=CrashTest!$B$7,$A1255&lt;=CrashTest!$C$7),5,0)))))</f>
        <v>0</v>
      </c>
      <c r="J1255" s="0" t="str">
        <f aca="false">IF(I1255=0,"",IF(I1254=I1255,MAX(J1254,B1255),B1255))</f>
        <v/>
      </c>
      <c r="K1255" s="9" t="str">
        <f aca="false">IF(I1255=0,"",B1255/J1255-1)</f>
        <v/>
      </c>
      <c r="L1255" s="0" t="n">
        <f aca="false">MATCH($A1255,DailyBTC!$A:$A,0)</f>
        <v>1821</v>
      </c>
      <c r="M1255" s="8" t="n">
        <f aca="false">INDEX(DailyBTC!$F:$F,$L1255)</f>
        <v>6991.21475185038</v>
      </c>
      <c r="N1255" s="8" t="n">
        <f aca="false">INDEX(DailyETH!$F:$F,$L1255)</f>
        <v>223.943935216812</v>
      </c>
      <c r="O1255" s="8" t="n">
        <f aca="false">INDEX(DailyBTC!$B:$B,$L1255)</f>
        <v>94800.7562060199</v>
      </c>
      <c r="P1255" s="8" t="n">
        <f aca="false">INDEX(DailyETH!$B:$B,$L1255)</f>
        <v>3422.51642397428</v>
      </c>
      <c r="Q1255" s="9" t="n">
        <f aca="false">LN(M1255/M1254)</f>
        <v>-0.0080201615869388</v>
      </c>
      <c r="R1255" s="9" t="n">
        <f aca="false">LN(N1255/N1254)</f>
        <v>-0.00417083077880361</v>
      </c>
      <c r="S1255" s="9" t="n">
        <f aca="false">LN(O1255/O1254)</f>
        <v>-0.0292788024844765</v>
      </c>
      <c r="T1255" s="9" t="n">
        <f aca="false">LN(P1255/P1254)</f>
        <v>-0.0142176422414024</v>
      </c>
      <c r="U1255" s="9" t="n">
        <f aca="false">M1255/M1254-1</f>
        <v>-0.00798808589901245</v>
      </c>
      <c r="V1255" s="9" t="n">
        <f aca="false">O1255/O1254-1</f>
        <v>-0.0288543311061565</v>
      </c>
    </row>
    <row r="1256" customFormat="false" ht="15" hidden="false" customHeight="false" outlineLevel="0" collapsed="false">
      <c r="A1256" s="5" t="n">
        <v>45650</v>
      </c>
      <c r="B1256" s="6" t="n">
        <v>6040.04</v>
      </c>
      <c r="C1256" s="9" t="n">
        <f aca="false">B1256/B1255-1</f>
        <v>0.011042722967759</v>
      </c>
      <c r="D1256" s="9" t="n">
        <f aca="false">LN(B1256/B1255)</f>
        <v>0.010982197273832</v>
      </c>
      <c r="E1256" s="9" t="n">
        <f aca="false">B1256/B1251-1</f>
        <v>-0.00174693130114145</v>
      </c>
      <c r="F1256" s="9" t="n">
        <f aca="false">B1256/B1235-1</f>
        <v>0.0118438554346041</v>
      </c>
      <c r="G1256" s="0" t="n">
        <f aca="false">MAX(G1255,B1256)</f>
        <v>6090.27</v>
      </c>
      <c r="H1256" s="9" t="n">
        <f aca="false">B1256/G1256-1</f>
        <v>-0.00824758179850815</v>
      </c>
      <c r="I1256" s="0" t="n">
        <f aca="false">IF(AND($A1256&gt;=CrashTest!$B$3,$A1256&lt;=CrashTest!$C$3),1,IF(AND($A1256&gt;=CrashTest!$B$4,$A1256&lt;=CrashTest!$C$4),2,IF(AND($A1256&gt;=CrashTest!$B$5,$A1256&lt;=CrashTest!$C$5),3,IF(AND($A1256&gt;=CrashTest!$B$6,$A1256&lt;=CrashTest!$C$6),4,IF(AND($A1256&gt;=CrashTest!$B$7,$A1256&lt;=CrashTest!$C$7),5,0)))))</f>
        <v>0</v>
      </c>
      <c r="J1256" s="0" t="str">
        <f aca="false">IF(I1256=0,"",IF(I1255=I1256,MAX(J1255,B1256),B1256))</f>
        <v/>
      </c>
      <c r="K1256" s="9" t="str">
        <f aca="false">IF(I1256=0,"",B1256/J1256-1)</f>
        <v/>
      </c>
      <c r="L1256" s="0" t="n">
        <f aca="false">MATCH($A1256,DailyBTC!$A:$A,0)</f>
        <v>1822</v>
      </c>
      <c r="M1256" s="8" t="n">
        <f aca="false">INDEX(DailyBTC!$F:$F,$L1256)</f>
        <v>7095.73950601746</v>
      </c>
      <c r="N1256" s="8" t="n">
        <f aca="false">INDEX(DailyETH!$F:$F,$L1256)</f>
        <v>224.138655761095</v>
      </c>
      <c r="O1256" s="8" t="n">
        <f aca="false">INDEX(DailyBTC!$B:$B,$L1256)</f>
        <v>98637.7330543542</v>
      </c>
      <c r="P1256" s="8" t="n">
        <f aca="false">INDEX(DailyETH!$B:$B,$L1256)</f>
        <v>3494.74814554646</v>
      </c>
      <c r="Q1256" s="9" t="n">
        <f aca="false">LN(M1256/M1255)</f>
        <v>0.0148402089696437</v>
      </c>
      <c r="R1256" s="9" t="n">
        <f aca="false">LN(N1256/N1255)</f>
        <v>0.00086912797087435</v>
      </c>
      <c r="S1256" s="9" t="n">
        <f aca="false">LN(O1256/O1255)</f>
        <v>0.0396764904942686</v>
      </c>
      <c r="T1256" s="9" t="n">
        <f aca="false">LN(P1256/P1255)</f>
        <v>0.0208852347364304</v>
      </c>
      <c r="U1256" s="9" t="n">
        <f aca="false">M1256/M1255-1</f>
        <v>0.0149508716120346</v>
      </c>
      <c r="V1256" s="9" t="n">
        <f aca="false">O1256/O1255-1</f>
        <v>0.0404741164721918</v>
      </c>
    </row>
    <row r="1257" customFormat="false" ht="15" hidden="false" customHeight="false" outlineLevel="0" collapsed="false">
      <c r="A1257" s="5" t="n">
        <v>45652</v>
      </c>
      <c r="B1257" s="6" t="n">
        <v>6037.59</v>
      </c>
      <c r="C1257" s="9" t="n">
        <f aca="false">B1257/B1256-1</f>
        <v>-0.000405626452804952</v>
      </c>
      <c r="D1257" s="9" t="n">
        <f aca="false">LN(B1257/B1256)</f>
        <v>-0.000405708741467618</v>
      </c>
      <c r="E1257" s="9" t="n">
        <f aca="false">B1257/B1252-1</f>
        <v>0.0281719162965588</v>
      </c>
      <c r="F1257" s="9" t="n">
        <f aca="false">B1257/B1236-1</f>
        <v>0.00838765601591351</v>
      </c>
      <c r="G1257" s="0" t="n">
        <f aca="false">MAX(G1256,B1257)</f>
        <v>6090.27</v>
      </c>
      <c r="H1257" s="9" t="n">
        <f aca="false">B1257/G1257-1</f>
        <v>-0.00864986281396396</v>
      </c>
      <c r="I1257" s="0" t="n">
        <f aca="false">IF(AND($A1257&gt;=CrashTest!$B$3,$A1257&lt;=CrashTest!$C$3),1,IF(AND($A1257&gt;=CrashTest!$B$4,$A1257&lt;=CrashTest!$C$4),2,IF(AND($A1257&gt;=CrashTest!$B$5,$A1257&lt;=CrashTest!$C$5),3,IF(AND($A1257&gt;=CrashTest!$B$6,$A1257&lt;=CrashTest!$C$6),4,IF(AND($A1257&gt;=CrashTest!$B$7,$A1257&lt;=CrashTest!$C$7),5,0)))))</f>
        <v>0</v>
      </c>
      <c r="J1257" s="0" t="str">
        <f aca="false">IF(I1257=0,"",IF(I1256=I1257,MAX(J1256,B1257),B1257))</f>
        <v/>
      </c>
      <c r="K1257" s="9" t="str">
        <f aca="false">IF(I1257=0,"",B1257/J1257-1)</f>
        <v/>
      </c>
      <c r="L1257" s="0" t="n">
        <f aca="false">MATCH($A1257,DailyBTC!$A:$A,0)</f>
        <v>1824</v>
      </c>
      <c r="M1257" s="8" t="n">
        <f aca="false">INDEX(DailyBTC!$F:$F,$L1257)</f>
        <v>6980.95009283135</v>
      </c>
      <c r="N1257" s="8" t="n">
        <f aca="false">INDEX(DailyETH!$F:$F,$L1257)</f>
        <v>219.403380823667</v>
      </c>
      <c r="O1257" s="8" t="n">
        <f aca="false">INDEX(DailyBTC!$B:$B,$L1257)</f>
        <v>95628.3030902981</v>
      </c>
      <c r="P1257" s="8" t="n">
        <f aca="false">INDEX(DailyETH!$B:$B,$L1257)</f>
        <v>3325.23435792519</v>
      </c>
      <c r="Q1257" s="9" t="n">
        <f aca="false">LN(M1257/M1256)</f>
        <v>-0.0163095103956993</v>
      </c>
      <c r="R1257" s="9" t="n">
        <f aca="false">LN(N1257/N1256)</f>
        <v>-0.0213529021593215</v>
      </c>
      <c r="S1257" s="9" t="n">
        <f aca="false">LN(O1257/O1256)</f>
        <v>-0.0309850429092806</v>
      </c>
      <c r="T1257" s="9" t="n">
        <f aca="false">LN(P1257/P1256)</f>
        <v>-0.0497211565186421</v>
      </c>
      <c r="U1257" s="9" t="n">
        <f aca="false">M1257/M1256-1</f>
        <v>-0.0161772304477591</v>
      </c>
      <c r="V1257" s="9" t="n">
        <f aca="false">O1257/O1256-1</f>
        <v>-0.0305099262814339</v>
      </c>
    </row>
    <row r="1258" customFormat="false" ht="15" hidden="false" customHeight="false" outlineLevel="0" collapsed="false">
      <c r="A1258" s="5" t="n">
        <v>45653</v>
      </c>
      <c r="B1258" s="6" t="n">
        <v>5970.84</v>
      </c>
      <c r="C1258" s="9" t="n">
        <f aca="false">B1258/B1257-1</f>
        <v>-0.0110557358151183</v>
      </c>
      <c r="D1258" s="9" t="n">
        <f aca="false">LN(B1258/B1257)</f>
        <v>-0.0111173046755964</v>
      </c>
      <c r="E1258" s="9" t="n">
        <f aca="false">B1258/B1253-1</f>
        <v>0.017685117639439</v>
      </c>
      <c r="F1258" s="9" t="n">
        <f aca="false">B1258/B1237-1</f>
        <v>-0.00843459329118523</v>
      </c>
      <c r="G1258" s="0" t="n">
        <f aca="false">MAX(G1257,B1258)</f>
        <v>6090.27</v>
      </c>
      <c r="H1258" s="9" t="n">
        <f aca="false">B1258/G1258-1</f>
        <v>-0.019609968030974</v>
      </c>
      <c r="I1258" s="0" t="n">
        <f aca="false">IF(AND($A1258&gt;=CrashTest!$B$3,$A1258&lt;=CrashTest!$C$3),1,IF(AND($A1258&gt;=CrashTest!$B$4,$A1258&lt;=CrashTest!$C$4),2,IF(AND($A1258&gt;=CrashTest!$B$5,$A1258&lt;=CrashTest!$C$5),3,IF(AND($A1258&gt;=CrashTest!$B$6,$A1258&lt;=CrashTest!$C$6),4,IF(AND($A1258&gt;=CrashTest!$B$7,$A1258&lt;=CrashTest!$C$7),5,0)))))</f>
        <v>0</v>
      </c>
      <c r="J1258" s="0" t="str">
        <f aca="false">IF(I1258=0,"",IF(I1257=I1258,MAX(J1257,B1258),B1258))</f>
        <v/>
      </c>
      <c r="K1258" s="9" t="str">
        <f aca="false">IF(I1258=0,"",B1258/J1258-1)</f>
        <v/>
      </c>
      <c r="L1258" s="0" t="n">
        <f aca="false">MATCH($A1258,DailyBTC!$A:$A,0)</f>
        <v>1825</v>
      </c>
      <c r="M1258" s="8" t="n">
        <f aca="false">INDEX(DailyBTC!$F:$F,$L1258)</f>
        <v>6934.89039839912</v>
      </c>
      <c r="N1258" s="8" t="n">
        <f aca="false">INDEX(DailyETH!$F:$F,$L1258)</f>
        <v>219.035797799361</v>
      </c>
      <c r="O1258" s="8" t="n">
        <f aca="false">INDEX(DailyBTC!$B:$B,$L1258)</f>
        <v>94219.9821461134</v>
      </c>
      <c r="P1258" s="8" t="n">
        <f aca="false">INDEX(DailyETH!$B:$B,$L1258)</f>
        <v>3322.09507143191</v>
      </c>
      <c r="Q1258" s="9" t="n">
        <f aca="false">LN(M1258/M1257)</f>
        <v>-0.0066197744449867</v>
      </c>
      <c r="R1258" s="9" t="n">
        <f aca="false">LN(N1258/N1257)</f>
        <v>-0.00167678039898183</v>
      </c>
      <c r="S1258" s="9" t="n">
        <f aca="false">LN(O1258/O1257)</f>
        <v>-0.0148365498904951</v>
      </c>
      <c r="T1258" s="9" t="n">
        <f aca="false">LN(P1258/P1257)</f>
        <v>-0.000944525695628373</v>
      </c>
      <c r="U1258" s="9" t="n">
        <f aca="false">M1258/M1257-1</f>
        <v>-0.00659791200620719</v>
      </c>
      <c r="V1258" s="9" t="n">
        <f aca="false">O1258/O1257-1</f>
        <v>-0.0147270305827227</v>
      </c>
    </row>
    <row r="1259" customFormat="false" ht="15" hidden="false" customHeight="false" outlineLevel="0" collapsed="false">
      <c r="A1259" s="5" t="n">
        <v>45656</v>
      </c>
      <c r="B1259" s="6" t="n">
        <v>5906.94</v>
      </c>
      <c r="C1259" s="9" t="n">
        <f aca="false">B1259/B1258-1</f>
        <v>-0.0107020117772375</v>
      </c>
      <c r="D1259" s="9" t="n">
        <f aca="false">LN(B1259/B1258)</f>
        <v>-0.0107596901911013</v>
      </c>
      <c r="E1259" s="9" t="n">
        <f aca="false">B1259/B1254-1</f>
        <v>-0.00403146260654053</v>
      </c>
      <c r="F1259" s="9" t="n">
        <f aca="false">B1259/B1238-1</f>
        <v>-0.0153032136748718</v>
      </c>
      <c r="G1259" s="0" t="n">
        <f aca="false">MAX(G1258,B1259)</f>
        <v>6090.27</v>
      </c>
      <c r="H1259" s="9" t="n">
        <f aca="false">B1259/G1259-1</f>
        <v>-0.0301021136993928</v>
      </c>
      <c r="I1259" s="0" t="n">
        <f aca="false">IF(AND($A1259&gt;=CrashTest!$B$3,$A1259&lt;=CrashTest!$C$3),1,IF(AND($A1259&gt;=CrashTest!$B$4,$A1259&lt;=CrashTest!$C$4),2,IF(AND($A1259&gt;=CrashTest!$B$5,$A1259&lt;=CrashTest!$C$5),3,IF(AND($A1259&gt;=CrashTest!$B$6,$A1259&lt;=CrashTest!$C$6),4,IF(AND($A1259&gt;=CrashTest!$B$7,$A1259&lt;=CrashTest!$C$7),5,0)))))</f>
        <v>0</v>
      </c>
      <c r="J1259" s="0" t="str">
        <f aca="false">IF(I1259=0,"",IF(I1258=I1259,MAX(J1258,B1259),B1259))</f>
        <v/>
      </c>
      <c r="K1259" s="9" t="str">
        <f aca="false">IF(I1259=0,"",B1259/J1259-1)</f>
        <v/>
      </c>
      <c r="L1259" s="0" t="n">
        <f aca="false">MATCH($A1259,DailyBTC!$A:$A,0)</f>
        <v>1828</v>
      </c>
      <c r="M1259" s="8" t="n">
        <f aca="false">INDEX(DailyBTC!$F:$F,$L1259)</f>
        <v>6845.08203793361</v>
      </c>
      <c r="N1259" s="8" t="n">
        <f aca="false">INDEX(DailyETH!$F:$F,$L1259)</f>
        <v>219.03483743344</v>
      </c>
      <c r="O1259" s="8" t="n">
        <f aca="false">INDEX(DailyBTC!$B:$B,$L1259)</f>
        <v>92523.163085038</v>
      </c>
      <c r="P1259" s="8" t="n">
        <f aca="false">INDEX(DailyETH!$B:$B,$L1259)</f>
        <v>3355.46704853302</v>
      </c>
      <c r="Q1259" s="9" t="n">
        <f aca="false">LN(M1259/M1258)</f>
        <v>-0.0130348057602683</v>
      </c>
      <c r="R1259" s="9" t="n">
        <f aca="false">LN(N1259/N1258)</f>
        <v>-4.38452543442632E-006</v>
      </c>
      <c r="S1259" s="9" t="n">
        <f aca="false">LN(O1259/O1258)</f>
        <v>-0.018173258879668</v>
      </c>
      <c r="T1259" s="9" t="n">
        <f aca="false">LN(P1259/P1258)</f>
        <v>0.0099953409168896</v>
      </c>
      <c r="U1259" s="9" t="n">
        <f aca="false">M1259/M1258-1</f>
        <v>-0.0129502205955905</v>
      </c>
      <c r="V1259" s="9" t="n">
        <f aca="false">O1259/O1258-1</f>
        <v>-0.0180091210211016</v>
      </c>
    </row>
    <row r="1260" customFormat="false" ht="15" hidden="false" customHeight="false" outlineLevel="0" collapsed="false">
      <c r="A1260" s="5" t="n">
        <v>45657</v>
      </c>
      <c r="B1260" s="6" t="n">
        <v>5881.63</v>
      </c>
      <c r="C1260" s="9" t="n">
        <f aca="false">B1260/B1259-1</f>
        <v>-0.00428479043294827</v>
      </c>
      <c r="D1260" s="9" t="n">
        <f aca="false">LN(B1260/B1259)</f>
        <v>-0.00429399645413445</v>
      </c>
      <c r="E1260" s="9" t="n">
        <f aca="false">B1260/B1255-1</f>
        <v>-0.0154735381406645</v>
      </c>
      <c r="F1260" s="9" t="n">
        <f aca="false">B1260/B1239-1</f>
        <v>-0.024990136563015</v>
      </c>
      <c r="G1260" s="0" t="n">
        <f aca="false">MAX(G1259,B1260)</f>
        <v>6090.27</v>
      </c>
      <c r="H1260" s="9" t="n">
        <f aca="false">B1260/G1260-1</f>
        <v>-0.0342579228835503</v>
      </c>
      <c r="I1260" s="0" t="n">
        <f aca="false">IF(AND($A1260&gt;=CrashTest!$B$3,$A1260&lt;=CrashTest!$C$3),1,IF(AND($A1260&gt;=CrashTest!$B$4,$A1260&lt;=CrashTest!$C$4),2,IF(AND($A1260&gt;=CrashTest!$B$5,$A1260&lt;=CrashTest!$C$5),3,IF(AND($A1260&gt;=CrashTest!$B$6,$A1260&lt;=CrashTest!$C$6),4,IF(AND($A1260&gt;=CrashTest!$B$7,$A1260&lt;=CrashTest!$C$7),5,0)))))</f>
        <v>0</v>
      </c>
      <c r="J1260" s="0" t="str">
        <f aca="false">IF(I1260=0,"",IF(I1259=I1260,MAX(J1259,B1260),B1260))</f>
        <v/>
      </c>
      <c r="K1260" s="9" t="str">
        <f aca="false">IF(I1260=0,"",B1260/J1260-1)</f>
        <v/>
      </c>
      <c r="L1260" s="0" t="n">
        <f aca="false">MATCH($A1260,DailyBTC!$A:$A,0)</f>
        <v>1829</v>
      </c>
      <c r="M1260" s="8" t="n">
        <f aca="false">INDEX(DailyBTC!$F:$F,$L1260)</f>
        <v>6846.31855777618</v>
      </c>
      <c r="N1260" s="8" t="n">
        <f aca="false">INDEX(DailyETH!$F:$F,$L1260)</f>
        <v>218.352547377149</v>
      </c>
      <c r="O1260" s="8" t="n">
        <f aca="false">INDEX(DailyBTC!$B:$B,$L1260)</f>
        <v>93389.7326016949</v>
      </c>
      <c r="P1260" s="8" t="n">
        <f aca="false">INDEX(DailyETH!$B:$B,$L1260)</f>
        <v>3332.45484545295</v>
      </c>
      <c r="Q1260" s="9" t="n">
        <f aca="false">LN(M1260/M1259)</f>
        <v>0.000180627224700498</v>
      </c>
      <c r="R1260" s="9" t="n">
        <f aca="false">LN(N1260/N1259)</f>
        <v>-0.00311984585474665</v>
      </c>
      <c r="S1260" s="9" t="n">
        <f aca="false">LN(O1260/O1259)</f>
        <v>0.00932238497334884</v>
      </c>
      <c r="T1260" s="9" t="n">
        <f aca="false">LN(P1260/P1259)</f>
        <v>-0.00688174720437561</v>
      </c>
      <c r="U1260" s="9" t="n">
        <f aca="false">M1260/M1259-1</f>
        <v>0.00018064353877989</v>
      </c>
      <c r="V1260" s="9" t="n">
        <f aca="false">O1260/O1259-1</f>
        <v>0.00936597374930237</v>
      </c>
    </row>
    <row r="1261" customFormat="false" ht="15" hidden="false" customHeight="false" outlineLevel="0" collapsed="false">
      <c r="A1261" s="5" t="n">
        <v>45659</v>
      </c>
      <c r="B1261" s="6" t="n">
        <v>5868.55</v>
      </c>
      <c r="C1261" s="9" t="n">
        <f aca="false">B1261/B1260-1</f>
        <v>-0.00222387331403029</v>
      </c>
      <c r="D1261" s="9" t="n">
        <f aca="false">LN(B1261/B1260)</f>
        <v>-0.00222634979255295</v>
      </c>
      <c r="E1261" s="9" t="n">
        <f aca="false">B1261/B1256-1</f>
        <v>-0.0283921960781717</v>
      </c>
      <c r="F1261" s="9" t="n">
        <f aca="false">B1261/B1240-1</f>
        <v>-0.0295345741382304</v>
      </c>
      <c r="G1261" s="0" t="n">
        <f aca="false">MAX(G1260,B1261)</f>
        <v>6090.27</v>
      </c>
      <c r="H1261" s="9" t="n">
        <f aca="false">B1261/G1261-1</f>
        <v>-0.0364056109170858</v>
      </c>
      <c r="I1261" s="0" t="n">
        <f aca="false">IF(AND($A1261&gt;=CrashTest!$B$3,$A1261&lt;=CrashTest!$C$3),1,IF(AND($A1261&gt;=CrashTest!$B$4,$A1261&lt;=CrashTest!$C$4),2,IF(AND($A1261&gt;=CrashTest!$B$5,$A1261&lt;=CrashTest!$C$5),3,IF(AND($A1261&gt;=CrashTest!$B$6,$A1261&lt;=CrashTest!$C$6),4,IF(AND($A1261&gt;=CrashTest!$B$7,$A1261&lt;=CrashTest!$C$7),5,0)))))</f>
        <v>0</v>
      </c>
      <c r="J1261" s="0" t="str">
        <f aca="false">IF(I1261=0,"",IF(I1260=I1261,MAX(J1260,B1261),B1261))</f>
        <v/>
      </c>
      <c r="K1261" s="9" t="str">
        <f aca="false">IF(I1261=0,"",B1261/J1261-1)</f>
        <v/>
      </c>
      <c r="L1261" s="0" t="n">
        <f aca="false">MATCH($A1261,DailyBTC!$A:$A,0)</f>
        <v>1831</v>
      </c>
      <c r="M1261" s="8" t="n">
        <f aca="false">INDEX(DailyBTC!$F:$F,$L1261)</f>
        <v>6954.02145166542</v>
      </c>
      <c r="N1261" s="8" t="n">
        <f aca="false">INDEX(DailyETH!$F:$F,$L1261)</f>
        <v>217.502018348891</v>
      </c>
      <c r="O1261" s="8" t="n">
        <f aca="false">INDEX(DailyBTC!$B:$B,$L1261)</f>
        <v>96851.393682934</v>
      </c>
      <c r="P1261" s="8" t="n">
        <f aca="false">INDEX(DailyETH!$B:$B,$L1261)</f>
        <v>3447.58794734074</v>
      </c>
      <c r="Q1261" s="9" t="n">
        <f aca="false">LN(M1261/M1260)</f>
        <v>0.0156090473938489</v>
      </c>
      <c r="R1261" s="9" t="n">
        <f aca="false">LN(N1261/N1260)</f>
        <v>-0.00390281609850015</v>
      </c>
      <c r="S1261" s="9" t="n">
        <f aca="false">LN(O1261/O1260)</f>
        <v>0.0363963699934421</v>
      </c>
      <c r="T1261" s="9" t="n">
        <f aca="false">LN(P1261/P1260)</f>
        <v>0.0339656176012283</v>
      </c>
      <c r="U1261" s="9" t="n">
        <f aca="false">M1261/M1260-1</f>
        <v>0.0157315048927877</v>
      </c>
      <c r="V1261" s="9" t="n">
        <f aca="false">O1261/O1260-1</f>
        <v>0.0370668272068302</v>
      </c>
    </row>
    <row r="1262" customFormat="false" ht="15" hidden="false" customHeight="false" outlineLevel="0" collapsed="false">
      <c r="A1262" s="5" t="n">
        <v>45660</v>
      </c>
      <c r="B1262" s="6" t="n">
        <v>5942.47</v>
      </c>
      <c r="C1262" s="9" t="n">
        <f aca="false">B1262/B1261-1</f>
        <v>0.0125959564117202</v>
      </c>
      <c r="D1262" s="9" t="n">
        <f aca="false">LN(B1262/B1261)</f>
        <v>0.0125172872726591</v>
      </c>
      <c r="E1262" s="9" t="n">
        <f aca="false">B1262/B1257-1</f>
        <v>-0.0157546305727948</v>
      </c>
      <c r="F1262" s="9" t="n">
        <f aca="false">B1262/B1241-1</f>
        <v>-0.0177540711551303</v>
      </c>
      <c r="G1262" s="0" t="n">
        <f aca="false">MAX(G1261,B1262)</f>
        <v>6090.27</v>
      </c>
      <c r="H1262" s="9" t="n">
        <f aca="false">B1262/G1262-1</f>
        <v>-0.0242682179936193</v>
      </c>
      <c r="I1262" s="0" t="n">
        <f aca="false">IF(AND($A1262&gt;=CrashTest!$B$3,$A1262&lt;=CrashTest!$C$3),1,IF(AND($A1262&gt;=CrashTest!$B$4,$A1262&lt;=CrashTest!$C$4),2,IF(AND($A1262&gt;=CrashTest!$B$5,$A1262&lt;=CrashTest!$C$5),3,IF(AND($A1262&gt;=CrashTest!$B$6,$A1262&lt;=CrashTest!$C$6),4,IF(AND($A1262&gt;=CrashTest!$B$7,$A1262&lt;=CrashTest!$C$7),5,0)))))</f>
        <v>0</v>
      </c>
      <c r="J1262" s="0" t="str">
        <f aca="false">IF(I1262=0,"",IF(I1261=I1262,MAX(J1261,B1262),B1262))</f>
        <v/>
      </c>
      <c r="K1262" s="9" t="str">
        <f aca="false">IF(I1262=0,"",B1262/J1262-1)</f>
        <v/>
      </c>
      <c r="L1262" s="0" t="n">
        <f aca="false">MATCH($A1262,DailyBTC!$A:$A,0)</f>
        <v>1832</v>
      </c>
      <c r="M1262" s="8" t="n">
        <f aca="false">INDEX(DailyBTC!$F:$F,$L1262)</f>
        <v>7033.56164890529</v>
      </c>
      <c r="N1262" s="8" t="n">
        <f aca="false">INDEX(DailyETH!$F:$F,$L1262)</f>
        <v>216.960162212604</v>
      </c>
      <c r="O1262" s="8" t="n">
        <f aca="false">INDEX(DailyBTC!$B:$B,$L1262)</f>
        <v>98120.6846759205</v>
      </c>
      <c r="P1262" s="8" t="n">
        <f aca="false">INDEX(DailyETH!$B:$B,$L1262)</f>
        <v>3606.25034468732</v>
      </c>
      <c r="Q1262" s="9" t="n">
        <f aca="false">LN(M1262/M1261)</f>
        <v>0.0113730948406417</v>
      </c>
      <c r="R1262" s="9" t="n">
        <f aca="false">LN(N1262/N1261)</f>
        <v>-0.00249437783760857</v>
      </c>
      <c r="S1262" s="9" t="n">
        <f aca="false">LN(O1262/O1261)</f>
        <v>0.0130204174429786</v>
      </c>
      <c r="T1262" s="9" t="n">
        <f aca="false">LN(P1262/P1261)</f>
        <v>0.0449937060262042</v>
      </c>
      <c r="U1262" s="9" t="n">
        <f aca="false">M1262/M1261-1</f>
        <v>0.0114380143622965</v>
      </c>
      <c r="V1262" s="9" t="n">
        <f aca="false">O1262/O1261-1</f>
        <v>0.0131055521734857</v>
      </c>
    </row>
    <row r="1263" customFormat="false" ht="15" hidden="false" customHeight="false" outlineLevel="0" collapsed="false">
      <c r="A1263" s="5" t="n">
        <v>45663</v>
      </c>
      <c r="B1263" s="6" t="n">
        <v>5975.38</v>
      </c>
      <c r="C1263" s="9" t="n">
        <f aca="false">B1263/B1262-1</f>
        <v>0.00553810115995534</v>
      </c>
      <c r="D1263" s="9" t="n">
        <f aca="false">LN(B1263/B1262)</f>
        <v>0.00552282226248885</v>
      </c>
      <c r="E1263" s="9" t="n">
        <f aca="false">B1263/B1258-1</f>
        <v>0.000760362026113626</v>
      </c>
      <c r="F1263" s="9" t="n">
        <f aca="false">B1263/B1242-1</f>
        <v>-0.0182551848438097</v>
      </c>
      <c r="G1263" s="0" t="n">
        <f aca="false">MAX(G1262,B1263)</f>
        <v>6090.27</v>
      </c>
      <c r="H1263" s="9" t="n">
        <f aca="false">B1263/G1263-1</f>
        <v>-0.0188645166798845</v>
      </c>
      <c r="I1263" s="0" t="n">
        <f aca="false">IF(AND($A1263&gt;=CrashTest!$B$3,$A1263&lt;=CrashTest!$C$3),1,IF(AND($A1263&gt;=CrashTest!$B$4,$A1263&lt;=CrashTest!$C$4),2,IF(AND($A1263&gt;=CrashTest!$B$5,$A1263&lt;=CrashTest!$C$5),3,IF(AND($A1263&gt;=CrashTest!$B$6,$A1263&lt;=CrashTest!$C$6),4,IF(AND($A1263&gt;=CrashTest!$B$7,$A1263&lt;=CrashTest!$C$7),5,0)))))</f>
        <v>0</v>
      </c>
      <c r="J1263" s="0" t="str">
        <f aca="false">IF(I1263=0,"",IF(I1262=I1263,MAX(J1262,B1263),B1263))</f>
        <v/>
      </c>
      <c r="K1263" s="9" t="str">
        <f aca="false">IF(I1263=0,"",B1263/J1263-1)</f>
        <v/>
      </c>
      <c r="L1263" s="0" t="n">
        <f aca="false">MATCH($A1263,DailyBTC!$A:$A,0)</f>
        <v>1835</v>
      </c>
      <c r="M1263" s="8" t="n">
        <f aca="false">INDEX(DailyBTC!$F:$F,$L1263)</f>
        <v>7131.41697753328</v>
      </c>
      <c r="N1263" s="8" t="n">
        <f aca="false">INDEX(DailyETH!$F:$F,$L1263)</f>
        <v>218.041181142091</v>
      </c>
      <c r="O1263" s="8" t="n">
        <f aca="false">INDEX(DailyBTC!$B:$B,$L1263)</f>
        <v>102179.560366745</v>
      </c>
      <c r="P1263" s="8" t="n">
        <f aca="false">INDEX(DailyETH!$B:$B,$L1263)</f>
        <v>3683.0759798422</v>
      </c>
      <c r="Q1263" s="9" t="n">
        <f aca="false">LN(M1263/M1262)</f>
        <v>0.0138167360413059</v>
      </c>
      <c r="R1263" s="9" t="n">
        <f aca="false">LN(N1263/N1262)</f>
        <v>0.00497019685734117</v>
      </c>
      <c r="S1263" s="9" t="n">
        <f aca="false">LN(O1263/O1262)</f>
        <v>0.0405334640456523</v>
      </c>
      <c r="T1263" s="9" t="n">
        <f aca="false">LN(P1263/P1262)</f>
        <v>0.0210797202737422</v>
      </c>
      <c r="U1263" s="9" t="n">
        <f aca="false">M1263/M1262-1</f>
        <v>0.0139126282689539</v>
      </c>
      <c r="V1263" s="9" t="n">
        <f aca="false">O1263/O1262-1</f>
        <v>0.0413661574440745</v>
      </c>
    </row>
    <row r="1264" customFormat="false" ht="15" hidden="false" customHeight="false" outlineLevel="0" collapsed="false">
      <c r="A1264" s="5" t="n">
        <v>45664</v>
      </c>
      <c r="B1264" s="6" t="n">
        <v>5909.03</v>
      </c>
      <c r="C1264" s="9" t="n">
        <f aca="false">B1264/B1263-1</f>
        <v>-0.0111038963212382</v>
      </c>
      <c r="D1264" s="9" t="n">
        <f aca="false">LN(B1264/B1263)</f>
        <v>-0.0111660047698122</v>
      </c>
      <c r="E1264" s="9" t="n">
        <f aca="false">B1264/B1259-1</f>
        <v>0.000353821098572293</v>
      </c>
      <c r="F1264" s="9" t="n">
        <f aca="false">B1264/B1243-1</f>
        <v>-0.0273377765999299</v>
      </c>
      <c r="G1264" s="0" t="n">
        <f aca="false">MAX(G1263,B1264)</f>
        <v>6090.27</v>
      </c>
      <c r="H1264" s="9" t="n">
        <f aca="false">B1264/G1264-1</f>
        <v>-0.0297589433637591</v>
      </c>
      <c r="I1264" s="0" t="n">
        <f aca="false">IF(AND($A1264&gt;=CrashTest!$B$3,$A1264&lt;=CrashTest!$C$3),1,IF(AND($A1264&gt;=CrashTest!$B$4,$A1264&lt;=CrashTest!$C$4),2,IF(AND($A1264&gt;=CrashTest!$B$5,$A1264&lt;=CrashTest!$C$5),3,IF(AND($A1264&gt;=CrashTest!$B$6,$A1264&lt;=CrashTest!$C$6),4,IF(AND($A1264&gt;=CrashTest!$B$7,$A1264&lt;=CrashTest!$C$7),5,0)))))</f>
        <v>0</v>
      </c>
      <c r="J1264" s="0" t="str">
        <f aca="false">IF(I1264=0,"",IF(I1263=I1264,MAX(J1263,B1264),B1264))</f>
        <v/>
      </c>
      <c r="K1264" s="9" t="str">
        <f aca="false">IF(I1264=0,"",B1264/J1264-1)</f>
        <v/>
      </c>
      <c r="L1264" s="0" t="n">
        <f aca="false">MATCH($A1264,DailyBTC!$A:$A,0)</f>
        <v>1836</v>
      </c>
      <c r="M1264" s="8" t="n">
        <f aca="false">INDEX(DailyBTC!$F:$F,$L1264)</f>
        <v>7010.4516455916</v>
      </c>
      <c r="N1264" s="8" t="n">
        <f aca="false">INDEX(DailyETH!$F:$F,$L1264)</f>
        <v>213.876898069283</v>
      </c>
      <c r="O1264" s="8" t="n">
        <f aca="false">INDEX(DailyBTC!$B:$B,$L1264)</f>
        <v>96974.9957857978</v>
      </c>
      <c r="P1264" s="8" t="n">
        <f aca="false">INDEX(DailyETH!$B:$B,$L1264)</f>
        <v>3382.56745979544</v>
      </c>
      <c r="Q1264" s="9" t="n">
        <f aca="false">LN(M1264/M1263)</f>
        <v>-0.0171078215292284</v>
      </c>
      <c r="R1264" s="9" t="n">
        <f aca="false">LN(N1264/N1263)</f>
        <v>-0.0192833424310204</v>
      </c>
      <c r="S1264" s="9" t="n">
        <f aca="false">LN(O1264/O1263)</f>
        <v>-0.0522784914867116</v>
      </c>
      <c r="T1264" s="9" t="n">
        <f aca="false">LN(P1264/P1263)</f>
        <v>-0.0851132424965647</v>
      </c>
      <c r="U1264" s="9" t="n">
        <f aca="false">M1264/M1263-1</f>
        <v>-0.0169623137060646</v>
      </c>
      <c r="V1264" s="9" t="n">
        <f aca="false">O1264/O1263-1</f>
        <v>-0.0509354763542422</v>
      </c>
    </row>
    <row r="1265" customFormat="false" ht="15" hidden="false" customHeight="false" outlineLevel="0" collapsed="false">
      <c r="A1265" s="5" t="n">
        <v>45665</v>
      </c>
      <c r="B1265" s="6" t="n">
        <v>5918.25</v>
      </c>
      <c r="C1265" s="9" t="n">
        <f aca="false">B1265/B1264-1</f>
        <v>0.00156032377564519</v>
      </c>
      <c r="D1265" s="9" t="n">
        <f aca="false">LN(B1265/B1264)</f>
        <v>0.00155910773528289</v>
      </c>
      <c r="E1265" s="9" t="n">
        <f aca="false">B1265/B1260-1</f>
        <v>0.00622616519570252</v>
      </c>
      <c r="F1265" s="9" t="n">
        <f aca="false">B1265/B1244-1</f>
        <v>-0.0282450531749825</v>
      </c>
      <c r="G1265" s="0" t="n">
        <f aca="false">MAX(G1264,B1265)</f>
        <v>6090.27</v>
      </c>
      <c r="H1265" s="9" t="n">
        <f aca="false">B1265/G1265-1</f>
        <v>-0.0282450531749825</v>
      </c>
      <c r="I1265" s="0" t="n">
        <f aca="false">IF(AND($A1265&gt;=CrashTest!$B$3,$A1265&lt;=CrashTest!$C$3),1,IF(AND($A1265&gt;=CrashTest!$B$4,$A1265&lt;=CrashTest!$C$4),2,IF(AND($A1265&gt;=CrashTest!$B$5,$A1265&lt;=CrashTest!$C$5),3,IF(AND($A1265&gt;=CrashTest!$B$6,$A1265&lt;=CrashTest!$C$6),4,IF(AND($A1265&gt;=CrashTest!$B$7,$A1265&lt;=CrashTest!$C$7),5,0)))))</f>
        <v>0</v>
      </c>
      <c r="J1265" s="0" t="str">
        <f aca="false">IF(I1265=0,"",IF(I1264=I1265,MAX(J1264,B1265),B1265))</f>
        <v/>
      </c>
      <c r="K1265" s="9" t="str">
        <f aca="false">IF(I1265=0,"",B1265/J1265-1)</f>
        <v/>
      </c>
      <c r="L1265" s="0" t="n">
        <f aca="false">MATCH($A1265,DailyBTC!$A:$A,0)</f>
        <v>1837</v>
      </c>
      <c r="M1265" s="8" t="n">
        <f aca="false">INDEX(DailyBTC!$F:$F,$L1265)</f>
        <v>6957.76673225715</v>
      </c>
      <c r="N1265" s="8" t="n">
        <f aca="false">INDEX(DailyETH!$F:$F,$L1265)</f>
        <v>212.687386623954</v>
      </c>
      <c r="O1265" s="8" t="n">
        <f aca="false">INDEX(DailyBTC!$B:$B,$L1265)</f>
        <v>95039.2809210988</v>
      </c>
      <c r="P1265" s="8" t="n">
        <f aca="false">INDEX(DailyETH!$B:$B,$L1265)</f>
        <v>3325.54302042957</v>
      </c>
      <c r="Q1265" s="9" t="n">
        <f aca="false">LN(M1265/M1264)</f>
        <v>-0.00754357667495069</v>
      </c>
      <c r="R1265" s="9" t="n">
        <f aca="false">LN(N1265/N1264)</f>
        <v>-0.00557718764241265</v>
      </c>
      <c r="S1265" s="9" t="n">
        <f aca="false">LN(O1265/O1264)</f>
        <v>-0.0201628803496139</v>
      </c>
      <c r="T1265" s="9" t="n">
        <f aca="false">LN(P1265/P1264)</f>
        <v>-0.0170020494436065</v>
      </c>
      <c r="U1265" s="9" t="n">
        <f aca="false">M1265/M1264-1</f>
        <v>-0.00751519531093059</v>
      </c>
      <c r="V1265" s="9" t="n">
        <f aca="false">O1265/O1264-1</f>
        <v>-0.0199609687942104</v>
      </c>
    </row>
    <row r="1266" customFormat="false" ht="15" hidden="false" customHeight="false" outlineLevel="0" collapsed="false">
      <c r="A1266" s="5" t="n">
        <v>45667</v>
      </c>
      <c r="B1266" s="6" t="n">
        <v>5827.04</v>
      </c>
      <c r="C1266" s="9" t="n">
        <f aca="false">B1266/B1265-1</f>
        <v>-0.0154116504034132</v>
      </c>
      <c r="D1266" s="9" t="n">
        <f aca="false">LN(B1266/B1265)</f>
        <v>-0.0155316443538942</v>
      </c>
      <c r="E1266" s="9" t="n">
        <f aca="false">B1266/B1261-1</f>
        <v>-0.00707329749256636</v>
      </c>
      <c r="F1266" s="9" t="n">
        <f aca="false">B1266/B1245-1</f>
        <v>-0.0373063928562578</v>
      </c>
      <c r="G1266" s="0" t="n">
        <f aca="false">MAX(G1265,B1266)</f>
        <v>6090.27</v>
      </c>
      <c r="H1266" s="9" t="n">
        <f aca="false">B1266/G1266-1</f>
        <v>-0.043221400693237</v>
      </c>
      <c r="I1266" s="0" t="n">
        <f aca="false">IF(AND($A1266&gt;=CrashTest!$B$3,$A1266&lt;=CrashTest!$C$3),1,IF(AND($A1266&gt;=CrashTest!$B$4,$A1266&lt;=CrashTest!$C$4),2,IF(AND($A1266&gt;=CrashTest!$B$5,$A1266&lt;=CrashTest!$C$5),3,IF(AND($A1266&gt;=CrashTest!$B$6,$A1266&lt;=CrashTest!$C$6),4,IF(AND($A1266&gt;=CrashTest!$B$7,$A1266&lt;=CrashTest!$C$7),5,0)))))</f>
        <v>0</v>
      </c>
      <c r="J1266" s="0" t="str">
        <f aca="false">IF(I1266=0,"",IF(I1265=I1266,MAX(J1265,B1266),B1266))</f>
        <v/>
      </c>
      <c r="K1266" s="9" t="str">
        <f aca="false">IF(I1266=0,"",B1266/J1266-1)</f>
        <v/>
      </c>
      <c r="L1266" s="0" t="n">
        <f aca="false">MATCH($A1266,DailyBTC!$A:$A,0)</f>
        <v>1839</v>
      </c>
      <c r="M1266" s="8" t="n">
        <f aca="false">INDEX(DailyBTC!$F:$F,$L1266)</f>
        <v>6965.24185063808</v>
      </c>
      <c r="N1266" s="8" t="n">
        <f aca="false">INDEX(DailyETH!$F:$F,$L1266)</f>
        <v>212.567074903267</v>
      </c>
      <c r="O1266" s="8" t="n">
        <f aca="false">INDEX(DailyBTC!$B:$B,$L1266)</f>
        <v>94759.1196358854</v>
      </c>
      <c r="P1266" s="8" t="n">
        <f aca="false">INDEX(DailyETH!$B:$B,$L1266)</f>
        <v>3269.77400255991</v>
      </c>
      <c r="Q1266" s="9" t="n">
        <f aca="false">LN(M1266/M1265)</f>
        <v>0.00107377928479564</v>
      </c>
      <c r="R1266" s="9" t="n">
        <f aca="false">LN(N1266/N1265)</f>
        <v>-0.00056583403482429</v>
      </c>
      <c r="S1266" s="9" t="n">
        <f aca="false">LN(O1266/O1265)</f>
        <v>-0.0029522007337234</v>
      </c>
      <c r="T1266" s="9" t="n">
        <f aca="false">LN(P1266/P1265)</f>
        <v>-0.0169121050345861</v>
      </c>
      <c r="U1266" s="9" t="n">
        <f aca="false">M1266/M1265-1</f>
        <v>0.0010743559921722</v>
      </c>
      <c r="V1266" s="9" t="n">
        <f aca="false">O1266/O1265-1</f>
        <v>-0.00294784727428643</v>
      </c>
    </row>
    <row r="1267" customFormat="false" ht="15" hidden="false" customHeight="false" outlineLevel="0" collapsed="false">
      <c r="A1267" s="5" t="n">
        <v>45670</v>
      </c>
      <c r="B1267" s="6" t="n">
        <v>5836.22</v>
      </c>
      <c r="C1267" s="9" t="n">
        <f aca="false">B1267/B1266-1</f>
        <v>0.00157541393228811</v>
      </c>
      <c r="D1267" s="9" t="n">
        <f aca="false">LN(B1267/B1266)</f>
        <v>0.00157417426957623</v>
      </c>
      <c r="E1267" s="9" t="n">
        <f aca="false">B1267/B1262-1</f>
        <v>-0.0178797705331285</v>
      </c>
      <c r="F1267" s="9" t="n">
        <f aca="false">B1267/B1246-1</f>
        <v>-0.0329234404489875</v>
      </c>
      <c r="G1267" s="0" t="n">
        <f aca="false">MAX(G1266,B1267)</f>
        <v>6090.27</v>
      </c>
      <c r="H1267" s="9" t="n">
        <f aca="false">B1267/G1267-1</f>
        <v>-0.041714078357774</v>
      </c>
      <c r="I1267" s="0" t="n">
        <f aca="false">IF(AND($A1267&gt;=CrashTest!$B$3,$A1267&lt;=CrashTest!$C$3),1,IF(AND($A1267&gt;=CrashTest!$B$4,$A1267&lt;=CrashTest!$C$4),2,IF(AND($A1267&gt;=CrashTest!$B$5,$A1267&lt;=CrashTest!$C$5),3,IF(AND($A1267&gt;=CrashTest!$B$6,$A1267&lt;=CrashTest!$C$6),4,IF(AND($A1267&gt;=CrashTest!$B$7,$A1267&lt;=CrashTest!$C$7),5,0)))))</f>
        <v>0</v>
      </c>
      <c r="J1267" s="0" t="str">
        <f aca="false">IF(I1267=0,"",IF(I1266=I1267,MAX(J1266,B1267),B1267))</f>
        <v/>
      </c>
      <c r="K1267" s="9" t="str">
        <f aca="false">IF(I1267=0,"",B1267/J1267-1)</f>
        <v/>
      </c>
      <c r="L1267" s="0" t="n">
        <f aca="false">MATCH($A1267,DailyBTC!$A:$A,0)</f>
        <v>1842</v>
      </c>
      <c r="M1267" s="8" t="n">
        <f aca="false">INDEX(DailyBTC!$F:$F,$L1267)</f>
        <v>6924.74375932203</v>
      </c>
      <c r="N1267" s="8" t="n">
        <f aca="false">INDEX(DailyETH!$F:$F,$L1267)</f>
        <v>209.846335376603</v>
      </c>
      <c r="O1267" s="8" t="n">
        <f aca="false">INDEX(DailyBTC!$B:$B,$L1267)</f>
        <v>94375.7299102864</v>
      </c>
      <c r="P1267" s="8" t="n">
        <f aca="false">INDEX(DailyETH!$B:$B,$L1267)</f>
        <v>3133.13948922852</v>
      </c>
      <c r="Q1267" s="9" t="n">
        <f aca="false">LN(M1267/M1266)</f>
        <v>-0.00583128121378314</v>
      </c>
      <c r="R1267" s="9" t="n">
        <f aca="false">LN(N1267/N1266)</f>
        <v>-0.0128820585962737</v>
      </c>
      <c r="S1267" s="9" t="n">
        <f aca="false">LN(O1267/O1266)</f>
        <v>-0.00405414709809851</v>
      </c>
      <c r="T1267" s="9" t="n">
        <f aca="false">LN(P1267/P1266)</f>
        <v>-0.0426853365995046</v>
      </c>
      <c r="U1267" s="9" t="n">
        <f aca="false">M1267/M1266-1</f>
        <v>-0.00581431229302409</v>
      </c>
      <c r="V1267" s="9" t="n">
        <f aca="false">O1267/O1266-1</f>
        <v>-0.00404594013823878</v>
      </c>
    </row>
    <row r="1268" customFormat="false" ht="15" hidden="false" customHeight="false" outlineLevel="0" collapsed="false">
      <c r="A1268" s="5" t="n">
        <v>45671</v>
      </c>
      <c r="B1268" s="6" t="n">
        <v>5842.91</v>
      </c>
      <c r="C1268" s="9" t="n">
        <f aca="false">B1268/B1267-1</f>
        <v>0.0011462898931156</v>
      </c>
      <c r="D1268" s="9" t="n">
        <f aca="false">LN(B1268/B1267)</f>
        <v>0.00114563340449236</v>
      </c>
      <c r="E1268" s="9" t="n">
        <f aca="false">B1268/B1263-1</f>
        <v>-0.0221693013666077</v>
      </c>
      <c r="F1268" s="9" t="n">
        <f aca="false">B1268/B1247-1</f>
        <v>-0.0396568811953604</v>
      </c>
      <c r="G1268" s="0" t="n">
        <f aca="false">MAX(G1267,B1268)</f>
        <v>6090.27</v>
      </c>
      <c r="H1268" s="9" t="n">
        <f aca="false">B1268/G1268-1</f>
        <v>-0.0406156048910804</v>
      </c>
      <c r="I1268" s="0" t="n">
        <f aca="false">IF(AND($A1268&gt;=CrashTest!$B$3,$A1268&lt;=CrashTest!$C$3),1,IF(AND($A1268&gt;=CrashTest!$B$4,$A1268&lt;=CrashTest!$C$4),2,IF(AND($A1268&gt;=CrashTest!$B$5,$A1268&lt;=CrashTest!$C$5),3,IF(AND($A1268&gt;=CrashTest!$B$6,$A1268&lt;=CrashTest!$C$6),4,IF(AND($A1268&gt;=CrashTest!$B$7,$A1268&lt;=CrashTest!$C$7),5,0)))))</f>
        <v>0</v>
      </c>
      <c r="J1268" s="0" t="str">
        <f aca="false">IF(I1268=0,"",IF(I1267=I1268,MAX(J1267,B1268),B1268))</f>
        <v/>
      </c>
      <c r="K1268" s="9" t="str">
        <f aca="false">IF(I1268=0,"",B1268/J1268-1)</f>
        <v/>
      </c>
      <c r="L1268" s="0" t="n">
        <f aca="false">MATCH($A1268,DailyBTC!$A:$A,0)</f>
        <v>1843</v>
      </c>
      <c r="M1268" s="8" t="n">
        <f aca="false">INDEX(DailyBTC!$F:$F,$L1268)</f>
        <v>6998.48528606807</v>
      </c>
      <c r="N1268" s="8" t="n">
        <f aca="false">INDEX(DailyETH!$F:$F,$L1268)</f>
        <v>211.267507881831</v>
      </c>
      <c r="O1268" s="8" t="n">
        <f aca="false">INDEX(DailyBTC!$B:$B,$L1268)</f>
        <v>96569.475726768</v>
      </c>
      <c r="P1268" s="8" t="n">
        <f aca="false">INDEX(DailyETH!$B:$B,$L1268)</f>
        <v>3226.57956712449</v>
      </c>
      <c r="Q1268" s="9" t="n">
        <f aca="false">LN(M1268/M1267)</f>
        <v>0.0105926888107189</v>
      </c>
      <c r="R1268" s="9" t="n">
        <f aca="false">LN(N1268/N1267)</f>
        <v>0.00674961378435724</v>
      </c>
      <c r="S1268" s="9" t="n">
        <f aca="false">LN(O1268/O1267)</f>
        <v>0.022978763330941</v>
      </c>
      <c r="T1268" s="9" t="n">
        <f aca="false">LN(P1268/P1267)</f>
        <v>0.0293870850419873</v>
      </c>
      <c r="U1268" s="9" t="n">
        <f aca="false">M1268/M1267-1</f>
        <v>0.0106489899567421</v>
      </c>
      <c r="V1268" s="9" t="n">
        <f aca="false">O1268/O1267-1</f>
        <v>0.023244809005101</v>
      </c>
    </row>
    <row r="1269" customFormat="false" ht="15" hidden="false" customHeight="false" outlineLevel="0" collapsed="false">
      <c r="A1269" s="5" t="n">
        <v>45672</v>
      </c>
      <c r="B1269" s="6" t="n">
        <v>5949.91</v>
      </c>
      <c r="C1269" s="9" t="n">
        <f aca="false">B1269/B1268-1</f>
        <v>0.0183127927693563</v>
      </c>
      <c r="D1269" s="9" t="n">
        <f aca="false">LN(B1269/B1268)</f>
        <v>0.0181471329854267</v>
      </c>
      <c r="E1269" s="9" t="n">
        <f aca="false">B1269/B1264-1</f>
        <v>0.00691822515709006</v>
      </c>
      <c r="F1269" s="9" t="n">
        <f aca="false">B1269/B1248-1</f>
        <v>-0.0167469531088619</v>
      </c>
      <c r="G1269" s="0" t="n">
        <f aca="false">MAX(G1268,B1269)</f>
        <v>6090.27</v>
      </c>
      <c r="H1269" s="9" t="n">
        <f aca="false">B1269/G1269-1</f>
        <v>-0.0230465972772965</v>
      </c>
      <c r="I1269" s="0" t="n">
        <f aca="false">IF(AND($A1269&gt;=CrashTest!$B$3,$A1269&lt;=CrashTest!$C$3),1,IF(AND($A1269&gt;=CrashTest!$B$4,$A1269&lt;=CrashTest!$C$4),2,IF(AND($A1269&gt;=CrashTest!$B$5,$A1269&lt;=CrashTest!$C$5),3,IF(AND($A1269&gt;=CrashTest!$B$6,$A1269&lt;=CrashTest!$C$6),4,IF(AND($A1269&gt;=CrashTest!$B$7,$A1269&lt;=CrashTest!$C$7),5,0)))))</f>
        <v>0</v>
      </c>
      <c r="J1269" s="0" t="str">
        <f aca="false">IF(I1269=0,"",IF(I1268=I1269,MAX(J1268,B1269),B1269))</f>
        <v/>
      </c>
      <c r="K1269" s="9" t="str">
        <f aca="false">IF(I1269=0,"",B1269/J1269-1)</f>
        <v/>
      </c>
      <c r="L1269" s="0" t="n">
        <f aca="false">MATCH($A1269,DailyBTC!$A:$A,0)</f>
        <v>1844</v>
      </c>
      <c r="M1269" s="8" t="n">
        <f aca="false">INDEX(DailyBTC!$F:$F,$L1269)</f>
        <v>7051.08532474051</v>
      </c>
      <c r="N1269" s="8" t="n">
        <f aca="false">INDEX(DailyETH!$F:$F,$L1269)</f>
        <v>213.360129101783</v>
      </c>
      <c r="O1269" s="8" t="n">
        <f aca="false">INDEX(DailyBTC!$B:$B,$L1269)</f>
        <v>100172.405985096</v>
      </c>
      <c r="P1269" s="8" t="n">
        <f aca="false">INDEX(DailyETH!$B:$B,$L1269)</f>
        <v>3441.04207023963</v>
      </c>
      <c r="Q1269" s="9" t="n">
        <f aca="false">LN(M1269/M1268)</f>
        <v>0.00748781381173804</v>
      </c>
      <c r="R1269" s="9" t="n">
        <f aca="false">LN(N1269/N1268)</f>
        <v>0.00985634461229138</v>
      </c>
      <c r="S1269" s="9" t="n">
        <f aca="false">LN(O1269/O1268)</f>
        <v>0.0366300563348978</v>
      </c>
      <c r="T1269" s="9" t="n">
        <f aca="false">LN(P1269/P1268)</f>
        <v>0.0643517343110338</v>
      </c>
      <c r="U1269" s="9" t="n">
        <f aca="false">M1269/M1268-1</f>
        <v>0.00751591759107528</v>
      </c>
      <c r="V1269" s="9" t="n">
        <f aca="false">O1269/O1268-1</f>
        <v>0.037309203878481</v>
      </c>
    </row>
    <row r="1270" customFormat="false" ht="15" hidden="false" customHeight="false" outlineLevel="0" collapsed="false">
      <c r="A1270" s="5" t="n">
        <v>45673</v>
      </c>
      <c r="B1270" s="6" t="n">
        <v>5937.34</v>
      </c>
      <c r="C1270" s="9" t="n">
        <f aca="false">B1270/B1269-1</f>
        <v>-0.00211263699787045</v>
      </c>
      <c r="D1270" s="9" t="n">
        <f aca="false">LN(B1270/B1269)</f>
        <v>-0.00211487176346658</v>
      </c>
      <c r="E1270" s="9" t="n">
        <f aca="false">B1270/B1265-1</f>
        <v>0.00322561568031099</v>
      </c>
      <c r="F1270" s="9" t="n">
        <f aca="false">B1270/B1249-1</f>
        <v>-0.018798266097513</v>
      </c>
      <c r="G1270" s="0" t="n">
        <f aca="false">MAX(G1269,B1270)</f>
        <v>6090.27</v>
      </c>
      <c r="H1270" s="9" t="n">
        <f aca="false">B1270/G1270-1</f>
        <v>-0.025110545181084</v>
      </c>
      <c r="I1270" s="0" t="n">
        <f aca="false">IF(AND($A1270&gt;=CrashTest!$B$3,$A1270&lt;=CrashTest!$C$3),1,IF(AND($A1270&gt;=CrashTest!$B$4,$A1270&lt;=CrashTest!$C$4),2,IF(AND($A1270&gt;=CrashTest!$B$5,$A1270&lt;=CrashTest!$C$5),3,IF(AND($A1270&gt;=CrashTest!$B$6,$A1270&lt;=CrashTest!$C$6),4,IF(AND($A1270&gt;=CrashTest!$B$7,$A1270&lt;=CrashTest!$C$7),5,0)))))</f>
        <v>0</v>
      </c>
      <c r="J1270" s="0" t="str">
        <f aca="false">IF(I1270=0,"",IF(I1269=I1270,MAX(J1269,B1270),B1270))</f>
        <v/>
      </c>
      <c r="K1270" s="9" t="str">
        <f aca="false">IF(I1270=0,"",B1270/J1270-1)</f>
        <v/>
      </c>
      <c r="L1270" s="0" t="n">
        <f aca="false">MATCH($A1270,DailyBTC!$A:$A,0)</f>
        <v>1845</v>
      </c>
      <c r="M1270" s="8" t="n">
        <f aca="false">INDEX(DailyBTC!$F:$F,$L1270)</f>
        <v>7086.82128638899</v>
      </c>
      <c r="N1270" s="8" t="n">
        <f aca="false">INDEX(DailyETH!$F:$F,$L1270)</f>
        <v>211.784744427264</v>
      </c>
      <c r="O1270" s="8" t="n">
        <f aca="false">INDEX(DailyBTC!$B:$B,$L1270)</f>
        <v>99977.7298234951</v>
      </c>
      <c r="P1270" s="8" t="n">
        <f aca="false">INDEX(DailyETH!$B:$B,$L1270)</f>
        <v>3303.13442745763</v>
      </c>
      <c r="Q1270" s="9" t="n">
        <f aca="false">LN(M1270/M1269)</f>
        <v>0.0050553506595817</v>
      </c>
      <c r="R1270" s="9" t="n">
        <f aca="false">LN(N1270/N1269)</f>
        <v>-0.00741108258928554</v>
      </c>
      <c r="S1270" s="9" t="n">
        <f aca="false">LN(O1270/O1269)</f>
        <v>-0.00194530193252728</v>
      </c>
      <c r="T1270" s="9" t="n">
        <f aca="false">LN(P1270/P1269)</f>
        <v>-0.0409025087323226</v>
      </c>
      <c r="U1270" s="9" t="n">
        <f aca="false">M1270/M1269-1</f>
        <v>0.00506815050487308</v>
      </c>
      <c r="V1270" s="9" t="n">
        <f aca="false">O1270/O1269-1</f>
        <v>-0.00194341105902829</v>
      </c>
    </row>
    <row r="1271" customFormat="false" ht="15" hidden="false" customHeight="false" outlineLevel="0" collapsed="false">
      <c r="A1271" s="5" t="n">
        <v>45674</v>
      </c>
      <c r="B1271" s="6" t="n">
        <v>5996.66</v>
      </c>
      <c r="C1271" s="9" t="n">
        <f aca="false">B1271/B1270-1</f>
        <v>0.00999100607342673</v>
      </c>
      <c r="D1271" s="9" t="n">
        <f aca="false">LN(B1271/B1270)</f>
        <v>0.00994142593572411</v>
      </c>
      <c r="E1271" s="9" t="n">
        <f aca="false">B1271/B1266-1</f>
        <v>0.0291091188665258</v>
      </c>
      <c r="F1271" s="9" t="n">
        <f aca="false">B1271/B1250-1</f>
        <v>-0.0127459631746701</v>
      </c>
      <c r="G1271" s="0" t="n">
        <f aca="false">MAX(G1270,B1271)</f>
        <v>6090.27</v>
      </c>
      <c r="H1271" s="9" t="n">
        <f aca="false">B1271/G1271-1</f>
        <v>-0.0153704187170685</v>
      </c>
      <c r="I1271" s="0" t="n">
        <f aca="false">IF(AND($A1271&gt;=CrashTest!$B$3,$A1271&lt;=CrashTest!$C$3),1,IF(AND($A1271&gt;=CrashTest!$B$4,$A1271&lt;=CrashTest!$C$4),2,IF(AND($A1271&gt;=CrashTest!$B$5,$A1271&lt;=CrashTest!$C$5),3,IF(AND($A1271&gt;=CrashTest!$B$6,$A1271&lt;=CrashTest!$C$6),4,IF(AND($A1271&gt;=CrashTest!$B$7,$A1271&lt;=CrashTest!$C$7),5,0)))))</f>
        <v>0</v>
      </c>
      <c r="J1271" s="0" t="str">
        <f aca="false">IF(I1271=0,"",IF(I1270=I1271,MAX(J1270,B1271),B1271))</f>
        <v/>
      </c>
      <c r="K1271" s="9" t="str">
        <f aca="false">IF(I1271=0,"",B1271/J1271-1)</f>
        <v/>
      </c>
      <c r="L1271" s="0" t="n">
        <f aca="false">MATCH($A1271,DailyBTC!$A:$A,0)</f>
        <v>1846</v>
      </c>
      <c r="M1271" s="8" t="n">
        <f aca="false">INDEX(DailyBTC!$F:$F,$L1271)</f>
        <v>7215.68280148407</v>
      </c>
      <c r="N1271" s="8" t="n">
        <f aca="false">INDEX(DailyETH!$F:$F,$L1271)</f>
        <v>215.407541597313</v>
      </c>
      <c r="O1271" s="8" t="n">
        <f aca="false">INDEX(DailyBTC!$B:$B,$L1271)</f>
        <v>104296.588034191</v>
      </c>
      <c r="P1271" s="8" t="n">
        <f aca="false">INDEX(DailyETH!$B:$B,$L1271)</f>
        <v>3478.9034330976</v>
      </c>
      <c r="Q1271" s="9" t="n">
        <f aca="false">LN(M1271/M1270)</f>
        <v>0.0180199217215484</v>
      </c>
      <c r="R1271" s="9" t="n">
        <f aca="false">LN(N1271/N1270)</f>
        <v>0.016961373794207</v>
      </c>
      <c r="S1271" s="9" t="n">
        <f aca="false">LN(O1271/O1270)</f>
        <v>0.0422911890511954</v>
      </c>
      <c r="T1271" s="9" t="n">
        <f aca="false">LN(P1271/P1270)</f>
        <v>0.0518452945235245</v>
      </c>
      <c r="U1271" s="9" t="n">
        <f aca="false">M1271/M1270-1</f>
        <v>0.0181832601511434</v>
      </c>
      <c r="V1271" s="9" t="n">
        <f aca="false">O1271/O1270-1</f>
        <v>0.0431982024228854</v>
      </c>
    </row>
    <row r="1272" customFormat="false" ht="15" hidden="false" customHeight="false" outlineLevel="0" collapsed="false">
      <c r="A1272" s="5" t="n">
        <v>45678</v>
      </c>
      <c r="B1272" s="6" t="n">
        <v>6049.24</v>
      </c>
      <c r="C1272" s="9" t="n">
        <f aca="false">B1272/B1271-1</f>
        <v>0.00876821430596375</v>
      </c>
      <c r="D1272" s="9" t="n">
        <f aca="false">LN(B1272/B1271)</f>
        <v>0.00872999675223129</v>
      </c>
      <c r="E1272" s="9" t="n">
        <f aca="false">B1272/B1267-1</f>
        <v>0.036499652172125</v>
      </c>
      <c r="F1272" s="9" t="n">
        <f aca="false">B1272/B1251-1</f>
        <v>-0.000226423451519797</v>
      </c>
      <c r="G1272" s="0" t="n">
        <f aca="false">MAX(G1271,B1272)</f>
        <v>6090.27</v>
      </c>
      <c r="H1272" s="9" t="n">
        <f aca="false">B1272/G1272-1</f>
        <v>-0.00673697553638852</v>
      </c>
      <c r="I1272" s="0" t="n">
        <f aca="false">IF(AND($A1272&gt;=CrashTest!$B$3,$A1272&lt;=CrashTest!$C$3),1,IF(AND($A1272&gt;=CrashTest!$B$4,$A1272&lt;=CrashTest!$C$4),2,IF(AND($A1272&gt;=CrashTest!$B$5,$A1272&lt;=CrashTest!$C$5),3,IF(AND($A1272&gt;=CrashTest!$B$6,$A1272&lt;=CrashTest!$C$6),4,IF(AND($A1272&gt;=CrashTest!$B$7,$A1272&lt;=CrashTest!$C$7),5,0)))))</f>
        <v>0</v>
      </c>
      <c r="J1272" s="0" t="str">
        <f aca="false">IF(I1272=0,"",IF(I1271=I1272,MAX(J1271,B1272),B1272))</f>
        <v/>
      </c>
      <c r="K1272" s="9" t="str">
        <f aca="false">IF(I1272=0,"",B1272/J1272-1)</f>
        <v/>
      </c>
      <c r="L1272" s="0" t="n">
        <f aca="false">MATCH($A1272,DailyBTC!$A:$A,0)</f>
        <v>1850</v>
      </c>
      <c r="M1272" s="8" t="n">
        <f aca="false">INDEX(DailyBTC!$F:$F,$L1272)</f>
        <v>7171.35025714561</v>
      </c>
      <c r="N1272" s="8" t="n">
        <f aca="false">INDEX(DailyETH!$F:$F,$L1272)</f>
        <v>212.27270196974</v>
      </c>
      <c r="O1272" s="8" t="n">
        <f aca="false">INDEX(DailyBTC!$B:$B,$L1272)</f>
        <v>105987.888705435</v>
      </c>
      <c r="P1272" s="8" t="n">
        <f aca="false">INDEX(DailyETH!$B:$B,$L1272)</f>
        <v>3322.64100092051</v>
      </c>
      <c r="Q1272" s="9" t="n">
        <f aca="false">LN(M1272/M1271)</f>
        <v>-0.00616286686402008</v>
      </c>
      <c r="R1272" s="9" t="n">
        <f aca="false">LN(N1272/N1271)</f>
        <v>-0.0146599980632174</v>
      </c>
      <c r="S1272" s="9" t="n">
        <f aca="false">LN(O1272/O1271)</f>
        <v>0.0160861816157686</v>
      </c>
      <c r="T1272" s="9" t="n">
        <f aca="false">LN(P1272/P1271)</f>
        <v>-0.0459571897934184</v>
      </c>
      <c r="U1272" s="9" t="n">
        <f aca="false">M1272/M1271-1</f>
        <v>-0.0061439153518964</v>
      </c>
      <c r="V1272" s="9" t="n">
        <f aca="false">O1272/O1271-1</f>
        <v>0.0162162607916718</v>
      </c>
    </row>
    <row r="1273" customFormat="false" ht="15" hidden="false" customHeight="false" outlineLevel="0" collapsed="false">
      <c r="A1273" s="5" t="n">
        <v>45679</v>
      </c>
      <c r="B1273" s="6" t="n">
        <v>6086.37</v>
      </c>
      <c r="C1273" s="9" t="n">
        <f aca="false">B1273/B1272-1</f>
        <v>0.00613796113230758</v>
      </c>
      <c r="D1273" s="9" t="n">
        <f aca="false">LN(B1273/B1272)</f>
        <v>0.00611920057744271</v>
      </c>
      <c r="E1273" s="9" t="n">
        <f aca="false">B1273/B1268-1</f>
        <v>0.0416675937161448</v>
      </c>
      <c r="F1273" s="9" t="n">
        <f aca="false">B1273/B1252-1</f>
        <v>0.0364789106563854</v>
      </c>
      <c r="G1273" s="0" t="n">
        <f aca="false">MAX(G1272,B1273)</f>
        <v>6090.27</v>
      </c>
      <c r="H1273" s="9" t="n">
        <f aca="false">B1273/G1273-1</f>
        <v>-0.000640365698072576</v>
      </c>
      <c r="I1273" s="0" t="n">
        <f aca="false">IF(AND($A1273&gt;=CrashTest!$B$3,$A1273&lt;=CrashTest!$C$3),1,IF(AND($A1273&gt;=CrashTest!$B$4,$A1273&lt;=CrashTest!$C$4),2,IF(AND($A1273&gt;=CrashTest!$B$5,$A1273&lt;=CrashTest!$C$5),3,IF(AND($A1273&gt;=CrashTest!$B$6,$A1273&lt;=CrashTest!$C$6),4,IF(AND($A1273&gt;=CrashTest!$B$7,$A1273&lt;=CrashTest!$C$7),5,0)))))</f>
        <v>0</v>
      </c>
      <c r="J1273" s="0" t="str">
        <f aca="false">IF(I1273=0,"",IF(I1272=I1273,MAX(J1272,B1273),B1273))</f>
        <v/>
      </c>
      <c r="K1273" s="9" t="str">
        <f aca="false">IF(I1273=0,"",B1273/J1273-1)</f>
        <v/>
      </c>
      <c r="L1273" s="0" t="n">
        <f aca="false">MATCH($A1273,DailyBTC!$A:$A,0)</f>
        <v>1851</v>
      </c>
      <c r="M1273" s="8" t="n">
        <f aca="false">INDEX(DailyBTC!$F:$F,$L1273)</f>
        <v>7183.33373984306</v>
      </c>
      <c r="N1273" s="8" t="n">
        <f aca="false">INDEX(DailyETH!$F:$F,$L1273)</f>
        <v>210.936386345382</v>
      </c>
      <c r="O1273" s="8" t="n">
        <f aca="false">INDEX(DailyBTC!$B:$B,$L1273)</f>
        <v>103791.128861485</v>
      </c>
      <c r="P1273" s="8" t="n">
        <f aca="false">INDEX(DailyETH!$B:$B,$L1273)</f>
        <v>3239.67506596143</v>
      </c>
      <c r="Q1273" s="9" t="n">
        <f aca="false">LN(M1273/M1272)</f>
        <v>0.00166962720792454</v>
      </c>
      <c r="R1273" s="9" t="n">
        <f aca="false">LN(N1273/N1272)</f>
        <v>-0.00631517659915845</v>
      </c>
      <c r="S1273" s="9" t="n">
        <f aca="false">LN(O1273/O1272)</f>
        <v>-0.02094432677092</v>
      </c>
      <c r="T1273" s="9" t="n">
        <f aca="false">LN(P1273/P1272)</f>
        <v>-0.0252869124135698</v>
      </c>
      <c r="U1273" s="9" t="n">
        <f aca="false">M1273/M1272-1</f>
        <v>0.00167102181147927</v>
      </c>
      <c r="V1273" s="9" t="n">
        <f aca="false">O1273/O1272-1</f>
        <v>-0.0207265176312296</v>
      </c>
    </row>
    <row r="1274" customFormat="false" ht="15" hidden="false" customHeight="false" outlineLevel="0" collapsed="false">
      <c r="A1274" s="5" t="n">
        <v>45680</v>
      </c>
      <c r="B1274" s="6" t="n">
        <v>6118.71</v>
      </c>
      <c r="C1274" s="9" t="n">
        <f aca="false">B1274/B1273-1</f>
        <v>0.00531351199483443</v>
      </c>
      <c r="D1274" s="9" t="n">
        <f aca="false">LN(B1274/B1273)</f>
        <v>0.00529944509772389</v>
      </c>
      <c r="E1274" s="9" t="n">
        <f aca="false">B1274/B1269-1</f>
        <v>0.0283701770278879</v>
      </c>
      <c r="F1274" s="9" t="n">
        <f aca="false">B1274/B1253-1</f>
        <v>0.0428884555860838</v>
      </c>
      <c r="G1274" s="0" t="n">
        <f aca="false">MAX(G1273,B1274)</f>
        <v>6118.71</v>
      </c>
      <c r="H1274" s="9" t="n">
        <f aca="false">B1274/G1274-1</f>
        <v>0</v>
      </c>
      <c r="I1274" s="0" t="n">
        <f aca="false">IF(AND($A1274&gt;=CrashTest!$B$3,$A1274&lt;=CrashTest!$C$3),1,IF(AND($A1274&gt;=CrashTest!$B$4,$A1274&lt;=CrashTest!$C$4),2,IF(AND($A1274&gt;=CrashTest!$B$5,$A1274&lt;=CrashTest!$C$5),3,IF(AND($A1274&gt;=CrashTest!$B$6,$A1274&lt;=CrashTest!$C$6),4,IF(AND($A1274&gt;=CrashTest!$B$7,$A1274&lt;=CrashTest!$C$7),5,0)))))</f>
        <v>0</v>
      </c>
      <c r="J1274" s="0" t="str">
        <f aca="false">IF(I1274=0,"",IF(I1273=I1274,MAX(J1273,B1274),B1274))</f>
        <v/>
      </c>
      <c r="K1274" s="9" t="str">
        <f aca="false">IF(I1274=0,"",B1274/J1274-1)</f>
        <v/>
      </c>
      <c r="L1274" s="0" t="n">
        <f aca="false">MATCH($A1274,DailyBTC!$A:$A,0)</f>
        <v>1852</v>
      </c>
      <c r="M1274" s="8" t="n">
        <f aca="false">INDEX(DailyBTC!$F:$F,$L1274)</f>
        <v>7211.41213048265</v>
      </c>
      <c r="N1274" s="8" t="n">
        <f aca="false">INDEX(DailyETH!$F:$F,$L1274)</f>
        <v>212.177720263829</v>
      </c>
      <c r="O1274" s="8" t="n">
        <f aca="false">INDEX(DailyBTC!$B:$B,$L1274)</f>
        <v>104184.616743717</v>
      </c>
      <c r="P1274" s="8" t="n">
        <f aca="false">INDEX(DailyETH!$B:$B,$L1274)</f>
        <v>3335.84164436002</v>
      </c>
      <c r="Q1274" s="9" t="n">
        <f aca="false">LN(M1274/M1273)</f>
        <v>0.00390120485681089</v>
      </c>
      <c r="R1274" s="9" t="n">
        <f aca="false">LN(N1274/N1273)</f>
        <v>0.0058676251183662</v>
      </c>
      <c r="S1274" s="9" t="n">
        <f aca="false">LN(O1274/O1273)</f>
        <v>0.00378398308515039</v>
      </c>
      <c r="T1274" s="9" t="n">
        <f aca="false">LN(P1274/P1273)</f>
        <v>0.0292519781612821</v>
      </c>
      <c r="U1274" s="9" t="n">
        <f aca="false">M1274/M1273-1</f>
        <v>0.00390882446180285</v>
      </c>
      <c r="V1274" s="9" t="n">
        <f aca="false">O1274/O1273-1</f>
        <v>0.00379115138787167</v>
      </c>
    </row>
    <row r="1275" customFormat="false" ht="15" hidden="false" customHeight="false" outlineLevel="0" collapsed="false">
      <c r="A1275" s="5" t="n">
        <v>45681</v>
      </c>
      <c r="B1275" s="6" t="n">
        <v>6101.24</v>
      </c>
      <c r="C1275" s="9" t="n">
        <f aca="false">B1275/B1274-1</f>
        <v>-0.0028551769899211</v>
      </c>
      <c r="D1275" s="9" t="n">
        <f aca="false">LN(B1275/B1274)</f>
        <v>-0.00285926078289648</v>
      </c>
      <c r="E1275" s="9" t="n">
        <f aca="false">B1275/B1270-1</f>
        <v>0.0276049544071924</v>
      </c>
      <c r="F1275" s="9" t="n">
        <f aca="false">B1275/B1254-1</f>
        <v>0.0287294401308411</v>
      </c>
      <c r="G1275" s="0" t="n">
        <f aca="false">MAX(G1274,B1275)</f>
        <v>6118.71</v>
      </c>
      <c r="H1275" s="9" t="n">
        <f aca="false">B1275/G1275-1</f>
        <v>-0.0028551769899211</v>
      </c>
      <c r="I1275" s="0" t="n">
        <f aca="false">IF(AND($A1275&gt;=CrashTest!$B$3,$A1275&lt;=CrashTest!$C$3),1,IF(AND($A1275&gt;=CrashTest!$B$4,$A1275&lt;=CrashTest!$C$4),2,IF(AND($A1275&gt;=CrashTest!$B$5,$A1275&lt;=CrashTest!$C$5),3,IF(AND($A1275&gt;=CrashTest!$B$6,$A1275&lt;=CrashTest!$C$6),4,IF(AND($A1275&gt;=CrashTest!$B$7,$A1275&lt;=CrashTest!$C$7),5,0)))))</f>
        <v>0</v>
      </c>
      <c r="J1275" s="0" t="str">
        <f aca="false">IF(I1275=0,"",IF(I1274=I1275,MAX(J1274,B1275),B1275))</f>
        <v/>
      </c>
      <c r="K1275" s="9" t="str">
        <f aca="false">IF(I1275=0,"",B1275/J1275-1)</f>
        <v/>
      </c>
      <c r="L1275" s="0" t="n">
        <f aca="false">MATCH($A1275,DailyBTC!$A:$A,0)</f>
        <v>1853</v>
      </c>
      <c r="M1275" s="8" t="n">
        <f aca="false">INDEX(DailyBTC!$F:$F,$L1275)</f>
        <v>7195.02886914829</v>
      </c>
      <c r="N1275" s="8" t="n">
        <f aca="false">INDEX(DailyETH!$F:$F,$L1275)</f>
        <v>211.616059891</v>
      </c>
      <c r="O1275" s="8" t="n">
        <f aca="false">INDEX(DailyBTC!$B:$B,$L1275)</f>
        <v>104716.12488194</v>
      </c>
      <c r="P1275" s="8" t="n">
        <f aca="false">INDEX(DailyETH!$B:$B,$L1275)</f>
        <v>3310.42760140269</v>
      </c>
      <c r="Q1275" s="9" t="n">
        <f aca="false">LN(M1275/M1274)</f>
        <v>-0.00227443660754547</v>
      </c>
      <c r="R1275" s="9" t="n">
        <f aca="false">LN(N1275/N1274)</f>
        <v>-0.00265063211389621</v>
      </c>
      <c r="S1275" s="9" t="n">
        <f aca="false">LN(O1275/O1274)</f>
        <v>0.0050886299493162</v>
      </c>
      <c r="T1275" s="9" t="n">
        <f aca="false">LN(P1275/P1274)</f>
        <v>-0.00764764889365613</v>
      </c>
      <c r="U1275" s="9" t="n">
        <f aca="false">M1275/M1274-1</f>
        <v>-0.00227185203645697</v>
      </c>
      <c r="V1275" s="9" t="n">
        <f aca="false">O1275/O1274-1</f>
        <v>0.0051015990156249</v>
      </c>
    </row>
    <row r="1276" customFormat="false" ht="15" hidden="false" customHeight="false" outlineLevel="0" collapsed="false">
      <c r="A1276" s="5" t="n">
        <v>45684</v>
      </c>
      <c r="B1276" s="6" t="n">
        <v>6012.28</v>
      </c>
      <c r="C1276" s="9" t="n">
        <f aca="false">B1276/B1275-1</f>
        <v>-0.0145806426234667</v>
      </c>
      <c r="D1276" s="9" t="n">
        <f aca="false">LN(B1276/B1275)</f>
        <v>-0.0146879848836343</v>
      </c>
      <c r="E1276" s="9" t="n">
        <f aca="false">B1276/B1271-1</f>
        <v>0.00260478332938674</v>
      </c>
      <c r="F1276" s="9" t="n">
        <f aca="false">B1276/B1255-1</f>
        <v>0.00639597460357844</v>
      </c>
      <c r="G1276" s="0" t="n">
        <f aca="false">MAX(G1275,B1276)</f>
        <v>6118.71</v>
      </c>
      <c r="H1276" s="9" t="n">
        <f aca="false">B1276/G1276-1</f>
        <v>-0.017394189298071</v>
      </c>
      <c r="I1276" s="0" t="n">
        <f aca="false">IF(AND($A1276&gt;=CrashTest!$B$3,$A1276&lt;=CrashTest!$C$3),1,IF(AND($A1276&gt;=CrashTest!$B$4,$A1276&lt;=CrashTest!$C$4),2,IF(AND($A1276&gt;=CrashTest!$B$5,$A1276&lt;=CrashTest!$C$5),3,IF(AND($A1276&gt;=CrashTest!$B$6,$A1276&lt;=CrashTest!$C$6),4,IF(AND($A1276&gt;=CrashTest!$B$7,$A1276&lt;=CrashTest!$C$7),5,0)))))</f>
        <v>0</v>
      </c>
      <c r="J1276" s="0" t="str">
        <f aca="false">IF(I1276=0,"",IF(I1275=I1276,MAX(J1275,B1276),B1276))</f>
        <v/>
      </c>
      <c r="K1276" s="9" t="str">
        <f aca="false">IF(I1276=0,"",B1276/J1276-1)</f>
        <v/>
      </c>
      <c r="L1276" s="0" t="n">
        <f aca="false">MATCH($A1276,DailyBTC!$A:$A,0)</f>
        <v>1856</v>
      </c>
      <c r="M1276" s="8" t="n">
        <f aca="false">INDEX(DailyBTC!$F:$F,$L1276)</f>
        <v>7147.00692851252</v>
      </c>
      <c r="N1276" s="8" t="n">
        <f aca="false">INDEX(DailyETH!$F:$F,$L1276)</f>
        <v>207.098054485701</v>
      </c>
      <c r="O1276" s="8" t="n">
        <f aca="false">INDEX(DailyBTC!$B:$B,$L1276)</f>
        <v>101907.44629661</v>
      </c>
      <c r="P1276" s="8" t="n">
        <f aca="false">INDEX(DailyETH!$B:$B,$L1276)</f>
        <v>3170.49577498539</v>
      </c>
      <c r="Q1276" s="9" t="n">
        <f aca="false">LN(M1276/M1275)</f>
        <v>-0.00669669505473713</v>
      </c>
      <c r="R1276" s="9" t="n">
        <f aca="false">LN(N1276/N1275)</f>
        <v>-0.0215812202337501</v>
      </c>
      <c r="S1276" s="9" t="n">
        <f aca="false">LN(O1276/O1275)</f>
        <v>-0.0271881042433119</v>
      </c>
      <c r="T1276" s="9" t="n">
        <f aca="false">LN(P1276/P1275)</f>
        <v>-0.0431893942040774</v>
      </c>
      <c r="U1276" s="9" t="n">
        <f aca="false">M1276/M1275-1</f>
        <v>-0.00667432216174746</v>
      </c>
      <c r="V1276" s="9" t="n">
        <f aca="false">O1276/O1275-1</f>
        <v>-0.0268218346362281</v>
      </c>
    </row>
    <row r="1277" customFormat="false" ht="15" hidden="false" customHeight="false" outlineLevel="0" collapsed="false">
      <c r="A1277" s="5" t="n">
        <v>45685</v>
      </c>
      <c r="B1277" s="6" t="n">
        <v>6067.7</v>
      </c>
      <c r="C1277" s="9" t="n">
        <f aca="false">B1277/B1276-1</f>
        <v>0.00921780090082303</v>
      </c>
      <c r="D1277" s="9" t="n">
        <f aca="false">LN(B1277/B1276)</f>
        <v>0.00917557625467562</v>
      </c>
      <c r="E1277" s="9" t="n">
        <f aca="false">B1277/B1272-1</f>
        <v>0.00305162301380002</v>
      </c>
      <c r="F1277" s="9" t="n">
        <f aca="false">B1277/B1256-1</f>
        <v>0.00457943987125908</v>
      </c>
      <c r="G1277" s="0" t="n">
        <f aca="false">MAX(G1276,B1277)</f>
        <v>6118.71</v>
      </c>
      <c r="H1277" s="9" t="n">
        <f aca="false">B1277/G1277-1</f>
        <v>-0.00833672457102885</v>
      </c>
      <c r="I1277" s="0" t="n">
        <f aca="false">IF(AND($A1277&gt;=CrashTest!$B$3,$A1277&lt;=CrashTest!$C$3),1,IF(AND($A1277&gt;=CrashTest!$B$4,$A1277&lt;=CrashTest!$C$4),2,IF(AND($A1277&gt;=CrashTest!$B$5,$A1277&lt;=CrashTest!$C$5),3,IF(AND($A1277&gt;=CrashTest!$B$6,$A1277&lt;=CrashTest!$C$6),4,IF(AND($A1277&gt;=CrashTest!$B$7,$A1277&lt;=CrashTest!$C$7),5,0)))))</f>
        <v>0</v>
      </c>
      <c r="J1277" s="0" t="str">
        <f aca="false">IF(I1277=0,"",IF(I1276=I1277,MAX(J1276,B1277),B1277))</f>
        <v/>
      </c>
      <c r="K1277" s="9" t="str">
        <f aca="false">IF(I1277=0,"",B1277/J1277-1)</f>
        <v/>
      </c>
      <c r="L1277" s="0" t="n">
        <f aca="false">MATCH($A1277,DailyBTC!$A:$A,0)</f>
        <v>1857</v>
      </c>
      <c r="M1277" s="8" t="n">
        <f aca="false">INDEX(DailyBTC!$F:$F,$L1277)</f>
        <v>7138.42970096288</v>
      </c>
      <c r="N1277" s="8" t="n">
        <f aca="false">INDEX(DailyETH!$F:$F,$L1277)</f>
        <v>206.424308899595</v>
      </c>
      <c r="O1277" s="8" t="n">
        <f aca="false">INDEX(DailyBTC!$B:$B,$L1277)</f>
        <v>101138.144066043</v>
      </c>
      <c r="P1277" s="8" t="n">
        <f aca="false">INDEX(DailyETH!$B:$B,$L1277)</f>
        <v>3070.75965838691</v>
      </c>
      <c r="Q1277" s="9" t="n">
        <f aca="false">LN(M1277/M1276)</f>
        <v>-0.00120083534060721</v>
      </c>
      <c r="R1277" s="9" t="n">
        <f aca="false">LN(N1277/N1276)</f>
        <v>-0.00325857192708456</v>
      </c>
      <c r="S1277" s="9" t="n">
        <f aca="false">LN(O1277/O1276)</f>
        <v>-0.00757766677293401</v>
      </c>
      <c r="T1277" s="9" t="n">
        <f aca="false">LN(P1277/P1276)</f>
        <v>-0.0319629948369752</v>
      </c>
      <c r="U1277" s="9" t="n">
        <f aca="false">M1277/M1276-1</f>
        <v>-0.00120011462636482</v>
      </c>
      <c r="V1277" s="9" t="n">
        <f aca="false">O1277/O1276-1</f>
        <v>-0.0075490286384754</v>
      </c>
    </row>
    <row r="1278" customFormat="false" ht="15" hidden="false" customHeight="false" outlineLevel="0" collapsed="false">
      <c r="A1278" s="5" t="n">
        <v>45686</v>
      </c>
      <c r="B1278" s="6" t="n">
        <v>6039.31</v>
      </c>
      <c r="C1278" s="9" t="n">
        <f aca="false">B1278/B1277-1</f>
        <v>-0.00467887337871009</v>
      </c>
      <c r="D1278" s="9" t="n">
        <f aca="false">LN(B1278/B1277)</f>
        <v>-0.00468985357009489</v>
      </c>
      <c r="E1278" s="9" t="n">
        <f aca="false">B1278/B1273-1</f>
        <v>-0.0077320307506773</v>
      </c>
      <c r="F1278" s="9" t="n">
        <f aca="false">B1278/B1257-1</f>
        <v>0.000284881881678079</v>
      </c>
      <c r="G1278" s="0" t="n">
        <f aca="false">MAX(G1277,B1278)</f>
        <v>6118.71</v>
      </c>
      <c r="H1278" s="9" t="n">
        <f aca="false">B1278/G1278-1</f>
        <v>-0.012976591471078</v>
      </c>
      <c r="I1278" s="0" t="n">
        <f aca="false">IF(AND($A1278&gt;=CrashTest!$B$3,$A1278&lt;=CrashTest!$C$3),1,IF(AND($A1278&gt;=CrashTest!$B$4,$A1278&lt;=CrashTest!$C$4),2,IF(AND($A1278&gt;=CrashTest!$B$5,$A1278&lt;=CrashTest!$C$5),3,IF(AND($A1278&gt;=CrashTest!$B$6,$A1278&lt;=CrashTest!$C$6),4,IF(AND($A1278&gt;=CrashTest!$B$7,$A1278&lt;=CrashTest!$C$7),5,0)))))</f>
        <v>0</v>
      </c>
      <c r="J1278" s="0" t="str">
        <f aca="false">IF(I1278=0,"",IF(I1277=I1278,MAX(J1277,B1278),B1278))</f>
        <v/>
      </c>
      <c r="K1278" s="9" t="str">
        <f aca="false">IF(I1278=0,"",B1278/J1278-1)</f>
        <v/>
      </c>
      <c r="L1278" s="0" t="n">
        <f aca="false">MATCH($A1278,DailyBTC!$A:$A,0)</f>
        <v>1858</v>
      </c>
      <c r="M1278" s="8" t="n">
        <f aca="false">INDEX(DailyBTC!$F:$F,$L1278)</f>
        <v>7299.40018435763</v>
      </c>
      <c r="N1278" s="8" t="n">
        <f aca="false">INDEX(DailyETH!$F:$F,$L1278)</f>
        <v>207.829451373232</v>
      </c>
      <c r="O1278" s="8" t="n">
        <f aca="false">INDEX(DailyBTC!$B:$B,$L1278)</f>
        <v>103918.795458796</v>
      </c>
      <c r="P1278" s="8" t="n">
        <f aca="false">INDEX(DailyETH!$B:$B,$L1278)</f>
        <v>3123.69937434249</v>
      </c>
      <c r="Q1278" s="9" t="n">
        <f aca="false">LN(M1278/M1277)</f>
        <v>0.0222993559258917</v>
      </c>
      <c r="R1278" s="9" t="n">
        <f aca="false">LN(N1278/N1277)</f>
        <v>0.00678399569255631</v>
      </c>
      <c r="S1278" s="9" t="n">
        <f aca="false">LN(O1278/O1277)</f>
        <v>0.0271224359164322</v>
      </c>
      <c r="T1278" s="9" t="n">
        <f aca="false">LN(P1278/P1277)</f>
        <v>0.0170930196245188</v>
      </c>
      <c r="U1278" s="9" t="n">
        <f aca="false">M1278/M1277-1</f>
        <v>0.0225498450132584</v>
      </c>
      <c r="V1278" s="9" t="n">
        <f aca="false">O1278/O1277-1</f>
        <v>0.027493597182654</v>
      </c>
    </row>
    <row r="1279" customFormat="false" ht="15" hidden="false" customHeight="false" outlineLevel="0" collapsed="false">
      <c r="A1279" s="5" t="n">
        <v>45687</v>
      </c>
      <c r="B1279" s="6" t="n">
        <v>6071.17</v>
      </c>
      <c r="C1279" s="9" t="n">
        <f aca="false">B1279/B1278-1</f>
        <v>0.00527543709463485</v>
      </c>
      <c r="D1279" s="9" t="n">
        <f aca="false">LN(B1279/B1278)</f>
        <v>0.00526157072243562</v>
      </c>
      <c r="E1279" s="9" t="n">
        <f aca="false">B1279/B1274-1</f>
        <v>-0.00776961156845146</v>
      </c>
      <c r="F1279" s="9" t="n">
        <f aca="false">B1279/B1258-1</f>
        <v>0.01680333085462</v>
      </c>
      <c r="G1279" s="0" t="n">
        <f aca="false">MAX(G1278,B1279)</f>
        <v>6118.71</v>
      </c>
      <c r="H1279" s="9" t="n">
        <f aca="false">B1279/G1279-1</f>
        <v>-0.00776961156845146</v>
      </c>
      <c r="I1279" s="0" t="n">
        <f aca="false">IF(AND($A1279&gt;=CrashTest!$B$3,$A1279&lt;=CrashTest!$C$3),1,IF(AND($A1279&gt;=CrashTest!$B$4,$A1279&lt;=CrashTest!$C$4),2,IF(AND($A1279&gt;=CrashTest!$B$5,$A1279&lt;=CrashTest!$C$5),3,IF(AND($A1279&gt;=CrashTest!$B$6,$A1279&lt;=CrashTest!$C$6),4,IF(AND($A1279&gt;=CrashTest!$B$7,$A1279&lt;=CrashTest!$C$7),5,0)))))</f>
        <v>0</v>
      </c>
      <c r="J1279" s="0" t="str">
        <f aca="false">IF(I1279=0,"",IF(I1278=I1279,MAX(J1278,B1279),B1279))</f>
        <v/>
      </c>
      <c r="K1279" s="9" t="str">
        <f aca="false">IF(I1279=0,"",B1279/J1279-1)</f>
        <v/>
      </c>
      <c r="L1279" s="0" t="n">
        <f aca="false">MATCH($A1279,DailyBTC!$A:$A,0)</f>
        <v>1859</v>
      </c>
      <c r="M1279" s="8" t="n">
        <f aca="false">INDEX(DailyBTC!$F:$F,$L1279)</f>
        <v>7369.92482798441</v>
      </c>
      <c r="N1279" s="8" t="n">
        <f aca="false">INDEX(DailyETH!$F:$F,$L1279)</f>
        <v>208.307442639944</v>
      </c>
      <c r="O1279" s="8" t="n">
        <f aca="false">INDEX(DailyBTC!$B:$B,$L1279)</f>
        <v>104987.446410871</v>
      </c>
      <c r="P1279" s="8" t="n">
        <f aca="false">INDEX(DailyETH!$B:$B,$L1279)</f>
        <v>3255.85057013442</v>
      </c>
      <c r="Q1279" s="9" t="n">
        <f aca="false">LN(M1279/M1278)</f>
        <v>0.0096153281663428</v>
      </c>
      <c r="R1279" s="9" t="n">
        <f aca="false">LN(N1279/N1278)</f>
        <v>0.00229727997591794</v>
      </c>
      <c r="S1279" s="9" t="n">
        <f aca="false">LN(O1279/O1278)</f>
        <v>0.0102310037661732</v>
      </c>
      <c r="T1279" s="9" t="n">
        <f aca="false">LN(P1279/P1278)</f>
        <v>0.0414355570511714</v>
      </c>
      <c r="U1279" s="9" t="n">
        <f aca="false">M1279/M1278-1</f>
        <v>0.00966170395451238</v>
      </c>
      <c r="V1279" s="9" t="n">
        <f aca="false">O1279/O1278-1</f>
        <v>0.0102835194283859</v>
      </c>
    </row>
    <row r="1280" customFormat="false" ht="15" hidden="false" customHeight="false" outlineLevel="0" collapsed="false">
      <c r="A1280" s="5" t="n">
        <v>45688</v>
      </c>
      <c r="B1280" s="6" t="n">
        <v>6040.53</v>
      </c>
      <c r="C1280" s="9" t="n">
        <f aca="false">B1280/B1279-1</f>
        <v>-0.00504680316973505</v>
      </c>
      <c r="D1280" s="9" t="n">
        <f aca="false">LN(B1280/B1279)</f>
        <v>-0.00505958129142547</v>
      </c>
      <c r="E1280" s="9" t="n">
        <f aca="false">B1280/B1275-1</f>
        <v>-0.00995043630475112</v>
      </c>
      <c r="F1280" s="9" t="n">
        <f aca="false">B1280/B1259-1</f>
        <v>0.0226157706020376</v>
      </c>
      <c r="G1280" s="0" t="n">
        <f aca="false">MAX(G1279,B1280)</f>
        <v>6118.71</v>
      </c>
      <c r="H1280" s="9" t="n">
        <f aca="false">B1280/G1280-1</f>
        <v>-0.0127772030378953</v>
      </c>
      <c r="I1280" s="0" t="n">
        <f aca="false">IF(AND($A1280&gt;=CrashTest!$B$3,$A1280&lt;=CrashTest!$C$3),1,IF(AND($A1280&gt;=CrashTest!$B$4,$A1280&lt;=CrashTest!$C$4),2,IF(AND($A1280&gt;=CrashTest!$B$5,$A1280&lt;=CrashTest!$C$5),3,IF(AND($A1280&gt;=CrashTest!$B$6,$A1280&lt;=CrashTest!$C$6),4,IF(AND($A1280&gt;=CrashTest!$B$7,$A1280&lt;=CrashTest!$C$7),5,0)))))</f>
        <v>0</v>
      </c>
      <c r="J1280" s="0" t="str">
        <f aca="false">IF(I1280=0,"",IF(I1279=I1280,MAX(J1279,B1280),B1280))</f>
        <v/>
      </c>
      <c r="K1280" s="9" t="str">
        <f aca="false">IF(I1280=0,"",B1280/J1280-1)</f>
        <v/>
      </c>
      <c r="L1280" s="0" t="n">
        <f aca="false">MATCH($A1280,DailyBTC!$A:$A,0)</f>
        <v>1860</v>
      </c>
      <c r="M1280" s="8" t="n">
        <f aca="false">INDEX(DailyBTC!$F:$F,$L1280)</f>
        <v>7250.08315576304</v>
      </c>
      <c r="N1280" s="8" t="n">
        <f aca="false">INDEX(DailyETH!$F:$F,$L1280)</f>
        <v>206.843207217329</v>
      </c>
      <c r="O1280" s="8" t="n">
        <f aca="false">INDEX(DailyBTC!$B:$B,$L1280)</f>
        <v>102263.043670953</v>
      </c>
      <c r="P1280" s="8" t="n">
        <f aca="false">INDEX(DailyETH!$B:$B,$L1280)</f>
        <v>3292.62381677382</v>
      </c>
      <c r="Q1280" s="9" t="n">
        <f aca="false">LN(M1280/M1279)</f>
        <v>-0.0163945678572565</v>
      </c>
      <c r="R1280" s="9" t="n">
        <f aca="false">LN(N1280/N1279)</f>
        <v>-0.00705402482072305</v>
      </c>
      <c r="S1280" s="9" t="n">
        <f aca="false">LN(O1280/O1279)</f>
        <v>-0.0262924317671025</v>
      </c>
      <c r="T1280" s="9" t="n">
        <f aca="false">LN(P1280/P1279)</f>
        <v>0.0112312062364316</v>
      </c>
      <c r="U1280" s="9" t="n">
        <f aca="false">M1280/M1279-1</f>
        <v>-0.0162609083563937</v>
      </c>
      <c r="V1280" s="9" t="n">
        <f aca="false">O1280/O1279-1</f>
        <v>-0.025949795266531</v>
      </c>
    </row>
    <row r="1281" customFormat="false" ht="15" hidden="false" customHeight="false" outlineLevel="0" collapsed="false">
      <c r="A1281" s="5" t="n">
        <v>45691</v>
      </c>
      <c r="B1281" s="6" t="n">
        <v>5994.57</v>
      </c>
      <c r="C1281" s="9" t="n">
        <f aca="false">B1281/B1280-1</f>
        <v>-0.00760860388078533</v>
      </c>
      <c r="D1281" s="9" t="n">
        <f aca="false">LN(B1281/B1280)</f>
        <v>-0.00763769697311906</v>
      </c>
      <c r="E1281" s="9" t="n">
        <f aca="false">B1281/B1276-1</f>
        <v>-0.00294563792770797</v>
      </c>
      <c r="F1281" s="9" t="n">
        <f aca="false">B1281/B1260-1</f>
        <v>0.0192021599454573</v>
      </c>
      <c r="G1281" s="0" t="n">
        <f aca="false">MAX(G1280,B1281)</f>
        <v>6118.71</v>
      </c>
      <c r="H1281" s="9" t="n">
        <f aca="false">B1281/G1281-1</f>
        <v>-0.0202885902420609</v>
      </c>
      <c r="I1281" s="0" t="n">
        <f aca="false">IF(AND($A1281&gt;=CrashTest!$B$3,$A1281&lt;=CrashTest!$C$3),1,IF(AND($A1281&gt;=CrashTest!$B$4,$A1281&lt;=CrashTest!$C$4),2,IF(AND($A1281&gt;=CrashTest!$B$5,$A1281&lt;=CrashTest!$C$5),3,IF(AND($A1281&gt;=CrashTest!$B$6,$A1281&lt;=CrashTest!$C$6),4,IF(AND($A1281&gt;=CrashTest!$B$7,$A1281&lt;=CrashTest!$C$7),5,0)))))</f>
        <v>0</v>
      </c>
      <c r="J1281" s="0" t="str">
        <f aca="false">IF(I1281=0,"",IF(I1280=I1281,MAX(J1280,B1281),B1281))</f>
        <v/>
      </c>
      <c r="K1281" s="9" t="str">
        <f aca="false">IF(I1281=0,"",B1281/J1281-1)</f>
        <v/>
      </c>
      <c r="L1281" s="0" t="n">
        <f aca="false">MATCH($A1281,DailyBTC!$A:$A,0)</f>
        <v>1863</v>
      </c>
      <c r="M1281" s="8" t="n">
        <f aca="false">INDEX(DailyBTC!$F:$F,$L1281)</f>
        <v>7055.46023530254</v>
      </c>
      <c r="N1281" s="8" t="n">
        <f aca="false">INDEX(DailyETH!$F:$F,$L1281)</f>
        <v>204.631533757915</v>
      </c>
      <c r="O1281" s="8" t="n">
        <f aca="false">INDEX(DailyBTC!$B:$B,$L1281)</f>
        <v>101582.408702221</v>
      </c>
      <c r="P1281" s="8" t="n">
        <f aca="false">INDEX(DailyETH!$B:$B,$L1281)</f>
        <v>2877.57988457043</v>
      </c>
      <c r="Q1281" s="9" t="n">
        <f aca="false">LN(M1281/M1280)</f>
        <v>-0.02721112004718</v>
      </c>
      <c r="R1281" s="9" t="n">
        <f aca="false">LN(N1281/N1280)</f>
        <v>-0.0107500876158495</v>
      </c>
      <c r="S1281" s="9" t="n">
        <f aca="false">LN(O1281/O1280)</f>
        <v>-0.0066779757923101</v>
      </c>
      <c r="T1281" s="9" t="n">
        <f aca="false">LN(P1281/P1280)</f>
        <v>-0.134735136604821</v>
      </c>
      <c r="U1281" s="9" t="n">
        <f aca="false">M1281/M1280-1</f>
        <v>-0.0268442328562534</v>
      </c>
      <c r="V1281" s="9" t="n">
        <f aca="false">O1281/O1280-1</f>
        <v>-0.0066557276636714</v>
      </c>
    </row>
    <row r="1282" customFormat="false" ht="15" hidden="false" customHeight="false" outlineLevel="0" collapsed="false">
      <c r="A1282" s="5" t="n">
        <v>45692</v>
      </c>
      <c r="B1282" s="6" t="n">
        <v>6037.88</v>
      </c>
      <c r="C1282" s="9" t="n">
        <f aca="false">B1282/B1281-1</f>
        <v>0.00722487184235066</v>
      </c>
      <c r="D1282" s="9" t="n">
        <f aca="false">LN(B1282/B1281)</f>
        <v>0.00719889748833248</v>
      </c>
      <c r="E1282" s="9" t="n">
        <f aca="false">B1282/B1277-1</f>
        <v>-0.00491454752212528</v>
      </c>
      <c r="F1282" s="9" t="n">
        <f aca="false">B1282/B1261-1</f>
        <v>0.0288538054544989</v>
      </c>
      <c r="G1282" s="0" t="n">
        <f aca="false">MAX(G1281,B1282)</f>
        <v>6118.71</v>
      </c>
      <c r="H1282" s="9" t="n">
        <f aca="false">B1282/G1282-1</f>
        <v>-0.013210300864071</v>
      </c>
      <c r="I1282" s="0" t="n">
        <f aca="false">IF(AND($A1282&gt;=CrashTest!$B$3,$A1282&lt;=CrashTest!$C$3),1,IF(AND($A1282&gt;=CrashTest!$B$4,$A1282&lt;=CrashTest!$C$4),2,IF(AND($A1282&gt;=CrashTest!$B$5,$A1282&lt;=CrashTest!$C$5),3,IF(AND($A1282&gt;=CrashTest!$B$6,$A1282&lt;=CrashTest!$C$6),4,IF(AND($A1282&gt;=CrashTest!$B$7,$A1282&lt;=CrashTest!$C$7),5,0)))))</f>
        <v>0</v>
      </c>
      <c r="J1282" s="0" t="str">
        <f aca="false">IF(I1282=0,"",IF(I1281=I1282,MAX(J1281,B1282),B1282))</f>
        <v/>
      </c>
      <c r="K1282" s="9" t="str">
        <f aca="false">IF(I1282=0,"",B1282/J1282-1)</f>
        <v/>
      </c>
      <c r="L1282" s="0" t="n">
        <f aca="false">MATCH($A1282,DailyBTC!$A:$A,0)</f>
        <v>1864</v>
      </c>
      <c r="M1282" s="8" t="n">
        <f aca="false">INDEX(DailyBTC!$F:$F,$L1282)</f>
        <v>6986.99678253984</v>
      </c>
      <c r="N1282" s="8" t="n">
        <f aca="false">INDEX(DailyETH!$F:$F,$L1282)</f>
        <v>202.903851952251</v>
      </c>
      <c r="O1282" s="8" t="n">
        <f aca="false">INDEX(DailyBTC!$B:$B,$L1282)</f>
        <v>97848.1497592051</v>
      </c>
      <c r="P1282" s="8" t="n">
        <f aca="false">INDEX(DailyETH!$B:$B,$L1282)</f>
        <v>2723.61294798364</v>
      </c>
      <c r="Q1282" s="9" t="n">
        <f aca="false">LN(M1282/M1281)</f>
        <v>-0.00975099943620417</v>
      </c>
      <c r="R1282" s="9" t="n">
        <f aca="false">LN(N1282/N1281)</f>
        <v>-0.00847873444286026</v>
      </c>
      <c r="S1282" s="9" t="n">
        <f aca="false">LN(O1282/O1281)</f>
        <v>-0.037453592745853</v>
      </c>
      <c r="T1282" s="9" t="n">
        <f aca="false">LN(P1282/P1281)</f>
        <v>-0.0549903344139733</v>
      </c>
      <c r="U1282" s="9" t="n">
        <f aca="false">M1282/M1281-1</f>
        <v>-0.00970361258931596</v>
      </c>
      <c r="V1282" s="9" t="n">
        <f aca="false">O1282/O1281-1</f>
        <v>-0.0367608820338423</v>
      </c>
    </row>
    <row r="1283" customFormat="false" ht="15" hidden="false" customHeight="false" outlineLevel="0" collapsed="false">
      <c r="A1283" s="5" t="n">
        <v>45693</v>
      </c>
      <c r="B1283" s="6" t="n">
        <v>6061.48</v>
      </c>
      <c r="C1283" s="9" t="n">
        <f aca="false">B1283/B1282-1</f>
        <v>0.00390865668082174</v>
      </c>
      <c r="D1283" s="9" t="n">
        <f aca="false">LN(B1283/B1282)</f>
        <v>0.00390103772908869</v>
      </c>
      <c r="E1283" s="9" t="n">
        <f aca="false">B1283/B1278-1</f>
        <v>0.00367094916472221</v>
      </c>
      <c r="F1283" s="9" t="n">
        <f aca="false">B1283/B1262-1</f>
        <v>0.0200270257990363</v>
      </c>
      <c r="G1283" s="0" t="n">
        <f aca="false">MAX(G1282,B1283)</f>
        <v>6118.71</v>
      </c>
      <c r="H1283" s="9" t="n">
        <f aca="false">B1283/G1283-1</f>
        <v>-0.0093532787139774</v>
      </c>
      <c r="I1283" s="0" t="n">
        <f aca="false">IF(AND($A1283&gt;=CrashTest!$B$3,$A1283&lt;=CrashTest!$C$3),1,IF(AND($A1283&gt;=CrashTest!$B$4,$A1283&lt;=CrashTest!$C$4),2,IF(AND($A1283&gt;=CrashTest!$B$5,$A1283&lt;=CrashTest!$C$5),3,IF(AND($A1283&gt;=CrashTest!$B$6,$A1283&lt;=CrashTest!$C$6),4,IF(AND($A1283&gt;=CrashTest!$B$7,$A1283&lt;=CrashTest!$C$7),5,0)))))</f>
        <v>0</v>
      </c>
      <c r="J1283" s="0" t="str">
        <f aca="false">IF(I1283=0,"",IF(I1282=I1283,MAX(J1282,B1283),B1283))</f>
        <v/>
      </c>
      <c r="K1283" s="9" t="str">
        <f aca="false">IF(I1283=0,"",B1283/J1283-1)</f>
        <v/>
      </c>
      <c r="L1283" s="0" t="n">
        <f aca="false">MATCH($A1283,DailyBTC!$A:$A,0)</f>
        <v>1865</v>
      </c>
      <c r="M1283" s="8" t="n">
        <f aca="false">INDEX(DailyBTC!$F:$F,$L1283)</f>
        <v>6951.92944575947</v>
      </c>
      <c r="N1283" s="8" t="n">
        <f aca="false">INDEX(DailyETH!$F:$F,$L1283)</f>
        <v>203.794616134845</v>
      </c>
      <c r="O1283" s="8" t="n">
        <f aca="false">INDEX(DailyBTC!$B:$B,$L1283)</f>
        <v>96559.3327562829</v>
      </c>
      <c r="P1283" s="8" t="n">
        <f aca="false">INDEX(DailyETH!$B:$B,$L1283)</f>
        <v>2780.85938369375</v>
      </c>
      <c r="Q1283" s="9" t="n">
        <f aca="false">LN(M1283/M1282)</f>
        <v>-0.00503157993502526</v>
      </c>
      <c r="R1283" s="9" t="n">
        <f aca="false">LN(N1283/N1282)</f>
        <v>0.00438047190664021</v>
      </c>
      <c r="S1283" s="9" t="n">
        <f aca="false">LN(O1283/O1282)</f>
        <v>-0.0132591180937259</v>
      </c>
      <c r="T1283" s="9" t="n">
        <f aca="false">LN(P1283/P1282)</f>
        <v>0.0208007221451231</v>
      </c>
      <c r="U1283" s="9" t="n">
        <f aca="false">M1283/M1282-1</f>
        <v>-0.00501894274060599</v>
      </c>
      <c r="V1283" s="9" t="n">
        <f aca="false">O1283/O1282-1</f>
        <v>-0.0131716032044944</v>
      </c>
    </row>
    <row r="1284" customFormat="false" ht="15" hidden="false" customHeight="false" outlineLevel="0" collapsed="false">
      <c r="A1284" s="5" t="n">
        <v>45694</v>
      </c>
      <c r="B1284" s="6" t="n">
        <v>6083.57</v>
      </c>
      <c r="C1284" s="9" t="n">
        <f aca="false">B1284/B1283-1</f>
        <v>0.00364432448840879</v>
      </c>
      <c r="D1284" s="9" t="n">
        <f aca="false">LN(B1284/B1283)</f>
        <v>0.00363770002749882</v>
      </c>
      <c r="E1284" s="9" t="n">
        <f aca="false">B1284/B1279-1</f>
        <v>0.00204243992508846</v>
      </c>
      <c r="F1284" s="9" t="n">
        <f aca="false">B1284/B1263-1</f>
        <v>0.0181059614618651</v>
      </c>
      <c r="G1284" s="0" t="n">
        <f aca="false">MAX(G1283,B1284)</f>
        <v>6118.71</v>
      </c>
      <c r="H1284" s="9" t="n">
        <f aca="false">B1284/G1284-1</f>
        <v>-0.00574304060823283</v>
      </c>
      <c r="I1284" s="0" t="n">
        <f aca="false">IF(AND($A1284&gt;=CrashTest!$B$3,$A1284&lt;=CrashTest!$C$3),1,IF(AND($A1284&gt;=CrashTest!$B$4,$A1284&lt;=CrashTest!$C$4),2,IF(AND($A1284&gt;=CrashTest!$B$5,$A1284&lt;=CrashTest!$C$5),3,IF(AND($A1284&gt;=CrashTest!$B$6,$A1284&lt;=CrashTest!$C$6),4,IF(AND($A1284&gt;=CrashTest!$B$7,$A1284&lt;=CrashTest!$C$7),5,0)))))</f>
        <v>0</v>
      </c>
      <c r="J1284" s="0" t="str">
        <f aca="false">IF(I1284=0,"",IF(I1283=I1284,MAX(J1283,B1284),B1284))</f>
        <v/>
      </c>
      <c r="K1284" s="9" t="str">
        <f aca="false">IF(I1284=0,"",B1284/J1284-1)</f>
        <v/>
      </c>
      <c r="L1284" s="0" t="n">
        <f aca="false">MATCH($A1284,DailyBTC!$A:$A,0)</f>
        <v>1866</v>
      </c>
      <c r="M1284" s="8" t="n">
        <f aca="false">INDEX(DailyBTC!$F:$F,$L1284)</f>
        <v>6956.57874917524</v>
      </c>
      <c r="N1284" s="8" t="n">
        <f aca="false">INDEX(DailyETH!$F:$F,$L1284)</f>
        <v>203.539684697733</v>
      </c>
      <c r="O1284" s="8" t="n">
        <f aca="false">INDEX(DailyBTC!$B:$B,$L1284)</f>
        <v>96541.3006811806</v>
      </c>
      <c r="P1284" s="8" t="n">
        <f aca="false">INDEX(DailyETH!$B:$B,$L1284)</f>
        <v>2685.1318766803</v>
      </c>
      <c r="Q1284" s="9" t="n">
        <f aca="false">LN(M1284/M1283)</f>
        <v>0.00066855532222046</v>
      </c>
      <c r="R1284" s="9" t="n">
        <f aca="false">LN(N1284/N1283)</f>
        <v>-0.0012517063742251</v>
      </c>
      <c r="S1284" s="9" t="n">
        <f aca="false">LN(O1284/O1283)</f>
        <v>-0.000186763500810232</v>
      </c>
      <c r="T1284" s="9" t="n">
        <f aca="false">LN(P1284/P1283)</f>
        <v>-0.0350301679198255</v>
      </c>
      <c r="U1284" s="9" t="n">
        <f aca="false">M1284/M1283-1</f>
        <v>0.000668778855141827</v>
      </c>
      <c r="V1284" s="9" t="n">
        <f aca="false">O1284/O1283-1</f>
        <v>-0.000186746061593301</v>
      </c>
    </row>
    <row r="1285" customFormat="false" ht="15" hidden="false" customHeight="false" outlineLevel="0" collapsed="false">
      <c r="A1285" s="5" t="n">
        <v>45695</v>
      </c>
      <c r="B1285" s="6" t="n">
        <v>6025.99</v>
      </c>
      <c r="C1285" s="9" t="n">
        <f aca="false">B1285/B1284-1</f>
        <v>-0.00946483725838609</v>
      </c>
      <c r="D1285" s="9" t="n">
        <f aca="false">LN(B1285/B1284)</f>
        <v>-0.00950991348210774</v>
      </c>
      <c r="E1285" s="9" t="n">
        <f aca="false">B1285/B1280-1</f>
        <v>-0.00240707355149294</v>
      </c>
      <c r="F1285" s="9" t="n">
        <f aca="false">B1285/B1264-1</f>
        <v>0.0197934347938664</v>
      </c>
      <c r="G1285" s="0" t="n">
        <f aca="false">MAX(G1284,B1285)</f>
        <v>6118.71</v>
      </c>
      <c r="H1285" s="9" t="n">
        <f aca="false">B1285/G1285-1</f>
        <v>-0.0151535209218937</v>
      </c>
      <c r="I1285" s="0" t="n">
        <f aca="false">IF(AND($A1285&gt;=CrashTest!$B$3,$A1285&lt;=CrashTest!$C$3),1,IF(AND($A1285&gt;=CrashTest!$B$4,$A1285&lt;=CrashTest!$C$4),2,IF(AND($A1285&gt;=CrashTest!$B$5,$A1285&lt;=CrashTest!$C$5),3,IF(AND($A1285&gt;=CrashTest!$B$6,$A1285&lt;=CrashTest!$C$6),4,IF(AND($A1285&gt;=CrashTest!$B$7,$A1285&lt;=CrashTest!$C$7),5,0)))))</f>
        <v>0</v>
      </c>
      <c r="J1285" s="0" t="str">
        <f aca="false">IF(I1285=0,"",IF(I1284=I1285,MAX(J1284,B1285),B1285))</f>
        <v/>
      </c>
      <c r="K1285" s="9" t="str">
        <f aca="false">IF(I1285=0,"",B1285/J1285-1)</f>
        <v/>
      </c>
      <c r="L1285" s="0" t="n">
        <f aca="false">MATCH($A1285,DailyBTC!$A:$A,0)</f>
        <v>1867</v>
      </c>
      <c r="M1285" s="8" t="n">
        <f aca="false">INDEX(DailyBTC!$F:$F,$L1285)</f>
        <v>6937.47269742982</v>
      </c>
      <c r="N1285" s="8" t="n">
        <f aca="false">INDEX(DailyETH!$F:$F,$L1285)</f>
        <v>201.628447971643</v>
      </c>
      <c r="O1285" s="8" t="n">
        <f aca="false">INDEX(DailyBTC!$B:$B,$L1285)</f>
        <v>96384.1109836353</v>
      </c>
      <c r="P1285" s="8" t="n">
        <f aca="false">INDEX(DailyETH!$B:$B,$L1285)</f>
        <v>2612.95292606663</v>
      </c>
      <c r="Q1285" s="9" t="n">
        <f aca="false">LN(M1285/M1284)</f>
        <v>-0.00275025090584058</v>
      </c>
      <c r="R1285" s="9" t="n">
        <f aca="false">LN(N1285/N1284)</f>
        <v>-0.00943435945773914</v>
      </c>
      <c r="S1285" s="9" t="n">
        <f aca="false">LN(O1285/O1284)</f>
        <v>-0.00162953890803994</v>
      </c>
      <c r="T1285" s="9" t="n">
        <f aca="false">LN(P1285/P1284)</f>
        <v>-0.0272488717430985</v>
      </c>
      <c r="U1285" s="9" t="n">
        <f aca="false">M1285/M1284-1</f>
        <v>-0.00274647243053017</v>
      </c>
      <c r="V1285" s="9" t="n">
        <f aca="false">O1285/O1284-1</f>
        <v>-0.00162821193039864</v>
      </c>
    </row>
    <row r="1286" customFormat="false" ht="15" hidden="false" customHeight="false" outlineLevel="0" collapsed="false">
      <c r="A1286" s="5" t="n">
        <v>45698</v>
      </c>
      <c r="B1286" s="6" t="n">
        <v>6066.44</v>
      </c>
      <c r="C1286" s="9" t="n">
        <f aca="false">B1286/B1285-1</f>
        <v>0.00671258996447044</v>
      </c>
      <c r="D1286" s="9" t="n">
        <f aca="false">LN(B1286/B1285)</f>
        <v>0.00669016084814964</v>
      </c>
      <c r="E1286" s="9" t="n">
        <f aca="false">B1286/B1281-1</f>
        <v>0.011989183544441</v>
      </c>
      <c r="F1286" s="9" t="n">
        <f aca="false">B1286/B1265-1</f>
        <v>0.0250394964727749</v>
      </c>
      <c r="G1286" s="0" t="n">
        <f aca="false">MAX(G1285,B1286)</f>
        <v>6118.71</v>
      </c>
      <c r="H1286" s="9" t="n">
        <f aca="false">B1286/G1286-1</f>
        <v>-0.00854265032988988</v>
      </c>
      <c r="I1286" s="0" t="n">
        <f aca="false">IF(AND($A1286&gt;=CrashTest!$B$3,$A1286&lt;=CrashTest!$C$3),1,IF(AND($A1286&gt;=CrashTest!$B$4,$A1286&lt;=CrashTest!$C$4),2,IF(AND($A1286&gt;=CrashTest!$B$5,$A1286&lt;=CrashTest!$C$5),3,IF(AND($A1286&gt;=CrashTest!$B$6,$A1286&lt;=CrashTest!$C$6),4,IF(AND($A1286&gt;=CrashTest!$B$7,$A1286&lt;=CrashTest!$C$7),5,0)))))</f>
        <v>0</v>
      </c>
      <c r="J1286" s="0" t="str">
        <f aca="false">IF(I1286=0,"",IF(I1285=I1286,MAX(J1285,B1286),B1286))</f>
        <v/>
      </c>
      <c r="K1286" s="9" t="str">
        <f aca="false">IF(I1286=0,"",B1286/J1286-1)</f>
        <v/>
      </c>
      <c r="L1286" s="0" t="n">
        <f aca="false">MATCH($A1286,DailyBTC!$A:$A,0)</f>
        <v>1870</v>
      </c>
      <c r="M1286" s="8" t="n">
        <f aca="false">INDEX(DailyBTC!$F:$F,$L1286)</f>
        <v>6969.56674046043</v>
      </c>
      <c r="N1286" s="8" t="n">
        <f aca="false">INDEX(DailyETH!$F:$F,$L1286)</f>
        <v>202.765016422527</v>
      </c>
      <c r="O1286" s="8" t="n">
        <f aca="false">INDEX(DailyBTC!$B:$B,$L1286)</f>
        <v>97375.2253535944</v>
      </c>
      <c r="P1286" s="8" t="n">
        <f aca="false">INDEX(DailyETH!$B:$B,$L1286)</f>
        <v>2658.91628872005</v>
      </c>
      <c r="Q1286" s="9" t="n">
        <f aca="false">LN(M1286/M1285)</f>
        <v>0.00461551865857754</v>
      </c>
      <c r="R1286" s="9" t="n">
        <f aca="false">LN(N1286/N1285)</f>
        <v>0.00562111677675368</v>
      </c>
      <c r="S1286" s="9" t="n">
        <f aca="false">LN(O1286/O1285)</f>
        <v>0.010230454263834</v>
      </c>
      <c r="T1286" s="9" t="n">
        <f aca="false">LN(P1286/P1285)</f>
        <v>0.0174376584302586</v>
      </c>
      <c r="U1286" s="9" t="n">
        <f aca="false">M1286/M1285-1</f>
        <v>0.00462618657115654</v>
      </c>
      <c r="V1286" s="9" t="n">
        <f aca="false">O1286/O1285-1</f>
        <v>0.0102829642753812</v>
      </c>
    </row>
    <row r="1287" customFormat="false" ht="15" hidden="false" customHeight="false" outlineLevel="0" collapsed="false">
      <c r="A1287" s="5" t="n">
        <v>45699</v>
      </c>
      <c r="B1287" s="6" t="n">
        <v>6068.5</v>
      </c>
      <c r="C1287" s="9" t="n">
        <f aca="false">B1287/B1286-1</f>
        <v>0.000339573126908022</v>
      </c>
      <c r="D1287" s="9" t="n">
        <f aca="false">LN(B1287/B1286)</f>
        <v>0.000339515485002488</v>
      </c>
      <c r="E1287" s="9" t="n">
        <f aca="false">B1287/B1282-1</f>
        <v>0.00507131642232039</v>
      </c>
      <c r="F1287" s="9" t="n">
        <f aca="false">B1287/B1266-1</f>
        <v>0.0414378483758477</v>
      </c>
      <c r="G1287" s="0" t="n">
        <f aca="false">MAX(G1286,B1287)</f>
        <v>6118.71</v>
      </c>
      <c r="H1287" s="9" t="n">
        <f aca="false">B1287/G1287-1</f>
        <v>-0.00820597805746637</v>
      </c>
      <c r="I1287" s="0" t="n">
        <f aca="false">IF(AND($A1287&gt;=CrashTest!$B$3,$A1287&lt;=CrashTest!$C$3),1,IF(AND($A1287&gt;=CrashTest!$B$4,$A1287&lt;=CrashTest!$C$4),2,IF(AND($A1287&gt;=CrashTest!$B$5,$A1287&lt;=CrashTest!$C$5),3,IF(AND($A1287&gt;=CrashTest!$B$6,$A1287&lt;=CrashTest!$C$6),4,IF(AND($A1287&gt;=CrashTest!$B$7,$A1287&lt;=CrashTest!$C$7),5,0)))))</f>
        <v>0</v>
      </c>
      <c r="J1287" s="0" t="str">
        <f aca="false">IF(I1287=0,"",IF(I1286=I1287,MAX(J1286,B1287),B1287))</f>
        <v/>
      </c>
      <c r="K1287" s="9" t="str">
        <f aca="false">IF(I1287=0,"",B1287/J1287-1)</f>
        <v/>
      </c>
      <c r="L1287" s="0" t="n">
        <f aca="false">MATCH($A1287,DailyBTC!$A:$A,0)</f>
        <v>1871</v>
      </c>
      <c r="M1287" s="8" t="n">
        <f aca="false">INDEX(DailyBTC!$F:$F,$L1287)</f>
        <v>6942.13046546393</v>
      </c>
      <c r="N1287" s="8" t="n">
        <f aca="false">INDEX(DailyETH!$F:$F,$L1287)</f>
        <v>202.506341633508</v>
      </c>
      <c r="O1287" s="8" t="n">
        <f aca="false">INDEX(DailyBTC!$B:$B,$L1287)</f>
        <v>95806.2580385739</v>
      </c>
      <c r="P1287" s="8" t="n">
        <f aca="false">INDEX(DailyETH!$B:$B,$L1287)</f>
        <v>2603.96649620105</v>
      </c>
      <c r="Q1287" s="9" t="n">
        <f aca="false">LN(M1287/M1286)</f>
        <v>-0.00394435131261</v>
      </c>
      <c r="R1287" s="9" t="n">
        <f aca="false">LN(N1287/N1286)</f>
        <v>-0.00127655122428368</v>
      </c>
      <c r="S1287" s="9" t="n">
        <f aca="false">LN(O1287/O1286)</f>
        <v>-0.0162438116374245</v>
      </c>
      <c r="T1287" s="9" t="n">
        <f aca="false">LN(P1287/P1286)</f>
        <v>-0.0208827715425686</v>
      </c>
      <c r="U1287" s="9" t="n">
        <f aca="false">M1287/M1286-1</f>
        <v>-0.00393658257653595</v>
      </c>
      <c r="V1287" s="9" t="n">
        <f aca="false">O1287/O1286-1</f>
        <v>-0.0161125923901402</v>
      </c>
    </row>
    <row r="1288" customFormat="false" ht="15" hidden="false" customHeight="false" outlineLevel="0" collapsed="false">
      <c r="A1288" s="5" t="n">
        <v>45700</v>
      </c>
      <c r="B1288" s="6" t="n">
        <v>6051.97</v>
      </c>
      <c r="C1288" s="9" t="n">
        <f aca="false">B1288/B1287-1</f>
        <v>-0.00272390211749196</v>
      </c>
      <c r="D1288" s="9" t="n">
        <f aca="false">LN(B1288/B1287)</f>
        <v>-0.00272761868945116</v>
      </c>
      <c r="E1288" s="9" t="n">
        <f aca="false">B1288/B1283-1</f>
        <v>-0.00156892376119355</v>
      </c>
      <c r="F1288" s="9" t="n">
        <f aca="false">B1288/B1267-1</f>
        <v>0.0369674206935311</v>
      </c>
      <c r="G1288" s="0" t="n">
        <f aca="false">MAX(G1287,B1288)</f>
        <v>6118.71</v>
      </c>
      <c r="H1288" s="9" t="n">
        <f aca="false">B1288/G1288-1</f>
        <v>-0.0109075278939514</v>
      </c>
      <c r="I1288" s="0" t="n">
        <f aca="false">IF(AND($A1288&gt;=CrashTest!$B$3,$A1288&lt;=CrashTest!$C$3),1,IF(AND($A1288&gt;=CrashTest!$B$4,$A1288&lt;=CrashTest!$C$4),2,IF(AND($A1288&gt;=CrashTest!$B$5,$A1288&lt;=CrashTest!$C$5),3,IF(AND($A1288&gt;=CrashTest!$B$6,$A1288&lt;=CrashTest!$C$6),4,IF(AND($A1288&gt;=CrashTest!$B$7,$A1288&lt;=CrashTest!$C$7),5,0)))))</f>
        <v>0</v>
      </c>
      <c r="J1288" s="0" t="str">
        <f aca="false">IF(I1288=0,"",IF(I1287=I1288,MAX(J1287,B1288),B1288))</f>
        <v/>
      </c>
      <c r="K1288" s="9" t="str">
        <f aca="false">IF(I1288=0,"",B1288/J1288-1)</f>
        <v/>
      </c>
      <c r="L1288" s="0" t="n">
        <f aca="false">MATCH($A1288,DailyBTC!$A:$A,0)</f>
        <v>1872</v>
      </c>
      <c r="M1288" s="8" t="n">
        <f aca="false">INDEX(DailyBTC!$F:$F,$L1288)</f>
        <v>6975.51454107626</v>
      </c>
      <c r="N1288" s="8" t="n">
        <f aca="false">INDEX(DailyETH!$F:$F,$L1288)</f>
        <v>204.231994172464</v>
      </c>
      <c r="O1288" s="8" t="n">
        <f aca="false">INDEX(DailyBTC!$B:$B,$L1288)</f>
        <v>97756.4976548802</v>
      </c>
      <c r="P1288" s="8" t="n">
        <f aca="false">INDEX(DailyETH!$B:$B,$L1288)</f>
        <v>2738.64540035067</v>
      </c>
      <c r="Q1288" s="9" t="n">
        <f aca="false">LN(M1288/M1287)</f>
        <v>0.00479738341137243</v>
      </c>
      <c r="R1288" s="9" t="n">
        <f aca="false">LN(N1288/N1287)</f>
        <v>0.00848537126287299</v>
      </c>
      <c r="S1288" s="9" t="n">
        <f aca="false">LN(O1288/O1287)</f>
        <v>0.0201516619922254</v>
      </c>
      <c r="T1288" s="9" t="n">
        <f aca="false">LN(P1288/P1287)</f>
        <v>0.0504275607387995</v>
      </c>
      <c r="U1288" s="9" t="n">
        <f aca="false">M1288/M1287-1</f>
        <v>0.00480890927913502</v>
      </c>
      <c r="V1288" s="9" t="n">
        <f aca="false">O1288/O1287-1</f>
        <v>0.0203560775280576</v>
      </c>
    </row>
    <row r="1289" customFormat="false" ht="15" hidden="false" customHeight="false" outlineLevel="0" collapsed="false">
      <c r="A1289" s="5" t="n">
        <v>45701</v>
      </c>
      <c r="B1289" s="6" t="n">
        <v>6115.07</v>
      </c>
      <c r="C1289" s="9" t="n">
        <f aca="false">B1289/B1288-1</f>
        <v>0.0104263570374605</v>
      </c>
      <c r="D1289" s="9" t="n">
        <f aca="false">LN(B1289/B1288)</f>
        <v>0.0103723774596224</v>
      </c>
      <c r="E1289" s="9" t="n">
        <f aca="false">B1289/B1284-1</f>
        <v>0.00517788075094061</v>
      </c>
      <c r="F1289" s="9" t="n">
        <f aca="false">B1289/B1268-1</f>
        <v>0.0465795297206357</v>
      </c>
      <c r="G1289" s="0" t="n">
        <f aca="false">MAX(G1288,B1289)</f>
        <v>6118.71</v>
      </c>
      <c r="H1289" s="9" t="n">
        <f aca="false">B1289/G1289-1</f>
        <v>-0.000594896636709419</v>
      </c>
      <c r="I1289" s="0" t="n">
        <f aca="false">IF(AND($A1289&gt;=CrashTest!$B$3,$A1289&lt;=CrashTest!$C$3),1,IF(AND($A1289&gt;=CrashTest!$B$4,$A1289&lt;=CrashTest!$C$4),2,IF(AND($A1289&gt;=CrashTest!$B$5,$A1289&lt;=CrashTest!$C$5),3,IF(AND($A1289&gt;=CrashTest!$B$6,$A1289&lt;=CrashTest!$C$6),4,IF(AND($A1289&gt;=CrashTest!$B$7,$A1289&lt;=CrashTest!$C$7),5,0)))))</f>
        <v>0</v>
      </c>
      <c r="J1289" s="0" t="str">
        <f aca="false">IF(I1289=0,"",IF(I1288=I1289,MAX(J1288,B1289),B1289))</f>
        <v/>
      </c>
      <c r="K1289" s="9" t="str">
        <f aca="false">IF(I1289=0,"",B1289/J1289-1)</f>
        <v/>
      </c>
      <c r="L1289" s="0" t="n">
        <f aca="false">MATCH($A1289,DailyBTC!$A:$A,0)</f>
        <v>1873</v>
      </c>
      <c r="M1289" s="8" t="n">
        <f aca="false">INDEX(DailyBTC!$F:$F,$L1289)</f>
        <v>6943.32054468053</v>
      </c>
      <c r="N1289" s="8" t="n">
        <f aca="false">INDEX(DailyETH!$F:$F,$L1289)</f>
        <v>202.757341817088</v>
      </c>
      <c r="O1289" s="8" t="n">
        <f aca="false">INDEX(DailyBTC!$B:$B,$L1289)</f>
        <v>96534.7406332554</v>
      </c>
      <c r="P1289" s="8" t="n">
        <f aca="false">INDEX(DailyETH!$B:$B,$L1289)</f>
        <v>2674.91159789597</v>
      </c>
      <c r="Q1289" s="9" t="n">
        <f aca="false">LN(M1289/M1288)</f>
        <v>-0.00462596957416261</v>
      </c>
      <c r="R1289" s="9" t="n">
        <f aca="false">LN(N1289/N1288)</f>
        <v>-0.00724667050618736</v>
      </c>
      <c r="S1289" s="9" t="n">
        <f aca="false">LN(O1289/O1288)</f>
        <v>-0.012576718708627</v>
      </c>
      <c r="T1289" s="9" t="n">
        <f aca="false">LN(P1289/P1288)</f>
        <v>-0.0235470864337488</v>
      </c>
      <c r="U1289" s="9" t="n">
        <f aca="false">M1289/M1288-1</f>
        <v>-0.00461528625682761</v>
      </c>
      <c r="V1289" s="9" t="n">
        <f aca="false">O1289/O1288-1</f>
        <v>-0.0124979622933924</v>
      </c>
    </row>
    <row r="1290" customFormat="false" ht="15" hidden="false" customHeight="false" outlineLevel="0" collapsed="false">
      <c r="A1290" s="5" t="n">
        <v>45702</v>
      </c>
      <c r="B1290" s="6" t="n">
        <v>6114.63</v>
      </c>
      <c r="C1290" s="9" t="n">
        <f aca="false">B1290/B1289-1</f>
        <v>-7.19533872873823E-005</v>
      </c>
      <c r="D1290" s="9" t="n">
        <f aca="false">LN(B1290/B1289)</f>
        <v>-7.19559760565346E-005</v>
      </c>
      <c r="E1290" s="9" t="n">
        <f aca="false">B1290/B1285-1</f>
        <v>0.0147096161792504</v>
      </c>
      <c r="F1290" s="9" t="n">
        <f aca="false">B1290/B1269-1</f>
        <v>0.0276844523698678</v>
      </c>
      <c r="G1290" s="0" t="n">
        <f aca="false">MAX(G1289,B1290)</f>
        <v>6118.71</v>
      </c>
      <c r="H1290" s="9" t="n">
        <f aca="false">B1290/G1290-1</f>
        <v>-0.000666807219168786</v>
      </c>
      <c r="I1290" s="0" t="n">
        <f aca="false">IF(AND($A1290&gt;=CrashTest!$B$3,$A1290&lt;=CrashTest!$C$3),1,IF(AND($A1290&gt;=CrashTest!$B$4,$A1290&lt;=CrashTest!$C$4),2,IF(AND($A1290&gt;=CrashTest!$B$5,$A1290&lt;=CrashTest!$C$5),3,IF(AND($A1290&gt;=CrashTest!$B$6,$A1290&lt;=CrashTest!$C$6),4,IF(AND($A1290&gt;=CrashTest!$B$7,$A1290&lt;=CrashTest!$C$7),5,0)))))</f>
        <v>0</v>
      </c>
      <c r="J1290" s="0" t="str">
        <f aca="false">IF(I1290=0,"",IF(I1289=I1290,MAX(J1289,B1290),B1290))</f>
        <v/>
      </c>
      <c r="K1290" s="9" t="str">
        <f aca="false">IF(I1290=0,"",B1290/J1290-1)</f>
        <v/>
      </c>
      <c r="L1290" s="0" t="n">
        <f aca="false">MATCH($A1290,DailyBTC!$A:$A,0)</f>
        <v>1874</v>
      </c>
      <c r="M1290" s="8" t="n">
        <f aca="false">INDEX(DailyBTC!$F:$F,$L1290)</f>
        <v>6968.20250981183</v>
      </c>
      <c r="N1290" s="8" t="n">
        <f aca="false">INDEX(DailyETH!$F:$F,$L1290)</f>
        <v>203.548059420413</v>
      </c>
      <c r="O1290" s="8" t="n">
        <f aca="false">INDEX(DailyBTC!$B:$B,$L1290)</f>
        <v>97414.3589821742</v>
      </c>
      <c r="P1290" s="8" t="n">
        <f aca="false">INDEX(DailyETH!$B:$B,$L1290)</f>
        <v>2725.08277761543</v>
      </c>
      <c r="Q1290" s="9" t="n">
        <f aca="false">LN(M1290/M1289)</f>
        <v>0.00357717721728949</v>
      </c>
      <c r="R1290" s="9" t="n">
        <f aca="false">LN(N1290/N1289)</f>
        <v>0.0038922377067401</v>
      </c>
      <c r="S1290" s="9" t="n">
        <f aca="false">LN(O1290/O1289)</f>
        <v>0.00907067247738573</v>
      </c>
      <c r="T1290" s="9" t="n">
        <f aca="false">LN(P1290/P1289)</f>
        <v>0.018582472474049</v>
      </c>
      <c r="U1290" s="9" t="n">
        <f aca="false">M1290/M1289-1</f>
        <v>0.0035835829515829</v>
      </c>
      <c r="V1290" s="9" t="n">
        <f aca="false">O1290/O1289-1</f>
        <v>0.00911193569432744</v>
      </c>
    </row>
    <row r="1291" customFormat="false" ht="15" hidden="false" customHeight="false" outlineLevel="0" collapsed="false">
      <c r="A1291" s="5" t="n">
        <v>45706</v>
      </c>
      <c r="B1291" s="6" t="n">
        <v>6129.58</v>
      </c>
      <c r="C1291" s="9" t="n">
        <f aca="false">B1291/B1290-1</f>
        <v>0.00244495578636816</v>
      </c>
      <c r="D1291" s="9" t="n">
        <f aca="false">LN(B1291/B1290)</f>
        <v>0.00244197174487947</v>
      </c>
      <c r="E1291" s="9" t="n">
        <f aca="false">B1291/B1286-1</f>
        <v>0.0104080811810552</v>
      </c>
      <c r="F1291" s="9" t="n">
        <f aca="false">B1291/B1270-1</f>
        <v>0.0323781356634452</v>
      </c>
      <c r="G1291" s="0" t="n">
        <f aca="false">MAX(G1290,B1291)</f>
        <v>6129.58</v>
      </c>
      <c r="H1291" s="9" t="n">
        <f aca="false">B1291/G1291-1</f>
        <v>0</v>
      </c>
      <c r="I1291" s="0" t="n">
        <f aca="false">IF(AND($A1291&gt;=CrashTest!$B$3,$A1291&lt;=CrashTest!$C$3),1,IF(AND($A1291&gt;=CrashTest!$B$4,$A1291&lt;=CrashTest!$C$4),2,IF(AND($A1291&gt;=CrashTest!$B$5,$A1291&lt;=CrashTest!$C$5),3,IF(AND($A1291&gt;=CrashTest!$B$6,$A1291&lt;=CrashTest!$C$6),4,IF(AND($A1291&gt;=CrashTest!$B$7,$A1291&lt;=CrashTest!$C$7),5,0)))))</f>
        <v>0</v>
      </c>
      <c r="J1291" s="0" t="str">
        <f aca="false">IF(I1291=0,"",IF(I1290=I1291,MAX(J1290,B1291),B1291))</f>
        <v/>
      </c>
      <c r="K1291" s="9" t="str">
        <f aca="false">IF(I1291=0,"",B1291/J1291-1)</f>
        <v/>
      </c>
      <c r="L1291" s="0" t="n">
        <f aca="false">MATCH($A1291,DailyBTC!$A:$A,0)</f>
        <v>1878</v>
      </c>
      <c r="M1291" s="8" t="n">
        <f aca="false">INDEX(DailyBTC!$F:$F,$L1291)</f>
        <v>6887.424839012</v>
      </c>
      <c r="N1291" s="8" t="n">
        <f aca="false">INDEX(DailyETH!$F:$F,$L1291)</f>
        <v>201.39952200837</v>
      </c>
      <c r="O1291" s="8" t="n">
        <f aca="false">INDEX(DailyBTC!$B:$B,$L1291)</f>
        <v>95444.031886616</v>
      </c>
      <c r="P1291" s="8" t="n">
        <f aca="false">INDEX(DailyETH!$B:$B,$L1291)</f>
        <v>2667.12430099357</v>
      </c>
      <c r="Q1291" s="9" t="n">
        <f aca="false">LN(M1291/M1290)</f>
        <v>-0.0116600402063087</v>
      </c>
      <c r="R1291" s="9" t="n">
        <f aca="false">LN(N1291/N1290)</f>
        <v>-0.0106115342914322</v>
      </c>
      <c r="S1291" s="9" t="n">
        <f aca="false">LN(O1291/O1290)</f>
        <v>-0.0204336004508502</v>
      </c>
      <c r="T1291" s="9" t="n">
        <f aca="false">LN(P1291/P1290)</f>
        <v>-0.0214979535999018</v>
      </c>
      <c r="U1291" s="9" t="n">
        <f aca="false">M1291/M1290-1</f>
        <v>-0.0115923253789032</v>
      </c>
      <c r="V1291" s="9" t="n">
        <f aca="false">O1291/O1290-1</f>
        <v>-0.0202262491499714</v>
      </c>
    </row>
    <row r="1292" customFormat="false" ht="15" hidden="false" customHeight="false" outlineLevel="0" collapsed="false">
      <c r="A1292" s="5" t="n">
        <v>45707</v>
      </c>
      <c r="B1292" s="6" t="n">
        <v>6144.15</v>
      </c>
      <c r="C1292" s="9" t="n">
        <f aca="false">B1292/B1291-1</f>
        <v>0.00237699809774883</v>
      </c>
      <c r="D1292" s="9" t="n">
        <f aca="false">LN(B1292/B1291)</f>
        <v>0.00237417750657946</v>
      </c>
      <c r="E1292" s="9" t="n">
        <f aca="false">B1292/B1287-1</f>
        <v>0.0124660130180438</v>
      </c>
      <c r="F1292" s="9" t="n">
        <f aca="false">B1292/B1271-1</f>
        <v>0.0245953580826659</v>
      </c>
      <c r="G1292" s="0" t="n">
        <f aca="false">MAX(G1291,B1292)</f>
        <v>6144.15</v>
      </c>
      <c r="H1292" s="9" t="n">
        <f aca="false">B1292/G1292-1</f>
        <v>0</v>
      </c>
      <c r="I1292" s="0" t="n">
        <f aca="false">IF(AND($A1292&gt;=CrashTest!$B$3,$A1292&lt;=CrashTest!$C$3),1,IF(AND($A1292&gt;=CrashTest!$B$4,$A1292&lt;=CrashTest!$C$4),2,IF(AND($A1292&gt;=CrashTest!$B$5,$A1292&lt;=CrashTest!$C$5),3,IF(AND($A1292&gt;=CrashTest!$B$6,$A1292&lt;=CrashTest!$C$6),4,IF(AND($A1292&gt;=CrashTest!$B$7,$A1292&lt;=CrashTest!$C$7),5,0)))))</f>
        <v>0</v>
      </c>
      <c r="J1292" s="0" t="str">
        <f aca="false">IF(I1292=0,"",IF(I1291=I1292,MAX(J1291,B1292),B1292))</f>
        <v/>
      </c>
      <c r="K1292" s="9" t="str">
        <f aca="false">IF(I1292=0,"",B1292/J1292-1)</f>
        <v/>
      </c>
      <c r="L1292" s="0" t="n">
        <f aca="false">MATCH($A1292,DailyBTC!$A:$A,0)</f>
        <v>1879</v>
      </c>
      <c r="M1292" s="8" t="n">
        <f aca="false">INDEX(DailyBTC!$F:$F,$L1292)</f>
        <v>6947.38451101123</v>
      </c>
      <c r="N1292" s="8" t="n">
        <f aca="false">INDEX(DailyETH!$F:$F,$L1292)</f>
        <v>203.004744846685</v>
      </c>
      <c r="O1292" s="8" t="n">
        <f aca="false">INDEX(DailyBTC!$B:$B,$L1292)</f>
        <v>96647.9132977791</v>
      </c>
      <c r="P1292" s="8" t="n">
        <f aca="false">INDEX(DailyETH!$B:$B,$L1292)</f>
        <v>2718.18351461134</v>
      </c>
      <c r="Q1292" s="9" t="n">
        <f aca="false">LN(M1292/M1291)</f>
        <v>0.00866799764278325</v>
      </c>
      <c r="R1292" s="9" t="n">
        <f aca="false">LN(N1292/N1291)</f>
        <v>0.00793874546070997</v>
      </c>
      <c r="S1292" s="9" t="n">
        <f aca="false">LN(O1292/O1291)</f>
        <v>0.0125345929772079</v>
      </c>
      <c r="T1292" s="9" t="n">
        <f aca="false">LN(P1292/P1291)</f>
        <v>0.0189629805420711</v>
      </c>
      <c r="U1292" s="9" t="n">
        <f aca="false">M1292/M1291-1</f>
        <v>0.00870567351379403</v>
      </c>
      <c r="V1292" s="9" t="n">
        <f aca="false">O1292/O1291-1</f>
        <v>0.0126134802497999</v>
      </c>
    </row>
    <row r="1293" customFormat="false" ht="15" hidden="false" customHeight="false" outlineLevel="0" collapsed="false">
      <c r="A1293" s="5" t="n">
        <v>45708</v>
      </c>
      <c r="B1293" s="6" t="n">
        <v>6117.52</v>
      </c>
      <c r="C1293" s="9" t="n">
        <f aca="false">B1293/B1292-1</f>
        <v>-0.00433420408030394</v>
      </c>
      <c r="D1293" s="9" t="n">
        <f aca="false">LN(B1293/B1292)</f>
        <v>-0.00434362397114869</v>
      </c>
      <c r="E1293" s="9" t="n">
        <f aca="false">B1293/B1288-1</f>
        <v>0.010831183895492</v>
      </c>
      <c r="F1293" s="9" t="n">
        <f aca="false">B1293/B1272-1</f>
        <v>0.0112873683305672</v>
      </c>
      <c r="G1293" s="0" t="n">
        <f aca="false">MAX(G1292,B1293)</f>
        <v>6144.15</v>
      </c>
      <c r="H1293" s="9" t="n">
        <f aca="false">B1293/G1293-1</f>
        <v>-0.00433420408030394</v>
      </c>
      <c r="I1293" s="0" t="n">
        <f aca="false">IF(AND($A1293&gt;=CrashTest!$B$3,$A1293&lt;=CrashTest!$C$3),1,IF(AND($A1293&gt;=CrashTest!$B$4,$A1293&lt;=CrashTest!$C$4),2,IF(AND($A1293&gt;=CrashTest!$B$5,$A1293&lt;=CrashTest!$C$5),3,IF(AND($A1293&gt;=CrashTest!$B$6,$A1293&lt;=CrashTest!$C$6),4,IF(AND($A1293&gt;=CrashTest!$B$7,$A1293&lt;=CrashTest!$C$7),5,0)))))</f>
        <v>0</v>
      </c>
      <c r="J1293" s="0" t="str">
        <f aca="false">IF(I1293=0,"",IF(I1292=I1293,MAX(J1292,B1293),B1293))</f>
        <v/>
      </c>
      <c r="K1293" s="9" t="str">
        <f aca="false">IF(I1293=0,"",B1293/J1293-1)</f>
        <v/>
      </c>
      <c r="L1293" s="0" t="n">
        <f aca="false">MATCH($A1293,DailyBTC!$A:$A,0)</f>
        <v>1880</v>
      </c>
      <c r="M1293" s="8" t="n">
        <f aca="false">INDEX(DailyBTC!$F:$F,$L1293)</f>
        <v>7022.72829714619</v>
      </c>
      <c r="N1293" s="8" t="n">
        <f aca="false">INDEX(DailyETH!$F:$F,$L1293)</f>
        <v>203.190120588424</v>
      </c>
      <c r="O1293" s="8" t="n">
        <f aca="false">INDEX(DailyBTC!$B:$B,$L1293)</f>
        <v>98392.2197247224</v>
      </c>
      <c r="P1293" s="8" t="n">
        <f aca="false">INDEX(DailyETH!$B:$B,$L1293)</f>
        <v>2740.71687375804</v>
      </c>
      <c r="Q1293" s="9" t="n">
        <f aca="false">LN(M1293/M1292)</f>
        <v>0.0107865294552852</v>
      </c>
      <c r="R1293" s="9" t="n">
        <f aca="false">LN(N1293/N1292)</f>
        <v>0.000912742973299207</v>
      </c>
      <c r="S1293" s="9" t="n">
        <f aca="false">LN(O1293/O1292)</f>
        <v>0.0178871179698922</v>
      </c>
      <c r="T1293" s="9" t="n">
        <f aca="false">LN(P1293/P1292)</f>
        <v>0.00825568723592438</v>
      </c>
      <c r="U1293" s="9" t="n">
        <f aca="false">M1293/M1292-1</f>
        <v>0.0108449137967739</v>
      </c>
      <c r="V1293" s="9" t="n">
        <f aca="false">O1293/O1292-1</f>
        <v>0.0180480505726901</v>
      </c>
    </row>
    <row r="1294" customFormat="false" ht="15" hidden="false" customHeight="false" outlineLevel="0" collapsed="false">
      <c r="A1294" s="5" t="n">
        <v>45709</v>
      </c>
      <c r="B1294" s="6" t="n">
        <v>6013.13</v>
      </c>
      <c r="C1294" s="9" t="n">
        <f aca="false">B1294/B1293-1</f>
        <v>-0.0170641044083224</v>
      </c>
      <c r="D1294" s="9" t="n">
        <f aca="false">LN(B1294/B1293)</f>
        <v>-0.0172113739912621</v>
      </c>
      <c r="E1294" s="9" t="n">
        <f aca="false">B1294/B1289-1</f>
        <v>-0.0166702915911019</v>
      </c>
      <c r="F1294" s="9" t="n">
        <f aca="false">B1294/B1273-1</f>
        <v>-0.012033445222686</v>
      </c>
      <c r="G1294" s="0" t="n">
        <f aca="false">MAX(G1293,B1294)</f>
        <v>6144.15</v>
      </c>
      <c r="H1294" s="9" t="n">
        <f aca="false">B1294/G1294-1</f>
        <v>-0.021324349177673</v>
      </c>
      <c r="I1294" s="0" t="n">
        <f aca="false">IF(AND($A1294&gt;=CrashTest!$B$3,$A1294&lt;=CrashTest!$C$3),1,IF(AND($A1294&gt;=CrashTest!$B$4,$A1294&lt;=CrashTest!$C$4),2,IF(AND($A1294&gt;=CrashTest!$B$5,$A1294&lt;=CrashTest!$C$5),3,IF(AND($A1294&gt;=CrashTest!$B$6,$A1294&lt;=CrashTest!$C$6),4,IF(AND($A1294&gt;=CrashTest!$B$7,$A1294&lt;=CrashTest!$C$7),5,0)))))</f>
        <v>0</v>
      </c>
      <c r="J1294" s="0" t="str">
        <f aca="false">IF(I1294=0,"",IF(I1293=I1294,MAX(J1293,B1294),B1294))</f>
        <v/>
      </c>
      <c r="K1294" s="9" t="str">
        <f aca="false">IF(I1294=0,"",B1294/J1294-1)</f>
        <v/>
      </c>
      <c r="L1294" s="0" t="n">
        <f aca="false">MATCH($A1294,DailyBTC!$A:$A,0)</f>
        <v>1881</v>
      </c>
      <c r="M1294" s="8" t="n">
        <f aca="false">INDEX(DailyBTC!$F:$F,$L1294)</f>
        <v>6909.97177948005</v>
      </c>
      <c r="N1294" s="8" t="n">
        <f aca="false">INDEX(DailyETH!$F:$F,$L1294)</f>
        <v>200.636571590951</v>
      </c>
      <c r="O1294" s="8" t="n">
        <f aca="false">INDEX(DailyBTC!$B:$B,$L1294)</f>
        <v>96048.9937247224</v>
      </c>
      <c r="P1294" s="8" t="n">
        <f aca="false">INDEX(DailyETH!$B:$B,$L1294)</f>
        <v>2655.73961426067</v>
      </c>
      <c r="Q1294" s="9" t="n">
        <f aca="false">LN(M1294/M1293)</f>
        <v>-0.0161862350917535</v>
      </c>
      <c r="R1294" s="9" t="n">
        <f aca="false">LN(N1294/N1293)</f>
        <v>-0.0126469254380321</v>
      </c>
      <c r="S1294" s="9" t="n">
        <f aca="false">LN(O1294/O1293)</f>
        <v>-0.0241033205118993</v>
      </c>
      <c r="T1294" s="9" t="n">
        <f aca="false">LN(P1294/P1293)</f>
        <v>-0.0314963289296864</v>
      </c>
      <c r="U1294" s="9" t="n">
        <f aca="false">M1294/M1293-1</f>
        <v>-0.0160559419210273</v>
      </c>
      <c r="V1294" s="9" t="n">
        <f aca="false">O1294/O1293-1</f>
        <v>-0.0238151553705748</v>
      </c>
    </row>
    <row r="1295" customFormat="false" ht="15" hidden="false" customHeight="false" outlineLevel="0" collapsed="false">
      <c r="A1295" s="5" t="n">
        <v>45712</v>
      </c>
      <c r="B1295" s="6" t="n">
        <v>5983.25</v>
      </c>
      <c r="C1295" s="9" t="n">
        <f aca="false">B1295/B1294-1</f>
        <v>-0.00496912589616394</v>
      </c>
      <c r="D1295" s="9" t="n">
        <f aca="false">LN(B1295/B1294)</f>
        <v>-0.00498151305485501</v>
      </c>
      <c r="E1295" s="9" t="n">
        <f aca="false">B1295/B1290-1</f>
        <v>-0.0214861733252871</v>
      </c>
      <c r="F1295" s="9" t="n">
        <f aca="false">B1295/B1274-1</f>
        <v>-0.0221386534089701</v>
      </c>
      <c r="G1295" s="0" t="n">
        <f aca="false">MAX(G1294,B1295)</f>
        <v>6144.15</v>
      </c>
      <c r="H1295" s="9" t="n">
        <f aca="false">B1295/G1295-1</f>
        <v>-0.0261875116981193</v>
      </c>
      <c r="I1295" s="0" t="n">
        <f aca="false">IF(AND($A1295&gt;=CrashTest!$B$3,$A1295&lt;=CrashTest!$C$3),1,IF(AND($A1295&gt;=CrashTest!$B$4,$A1295&lt;=CrashTest!$C$4),2,IF(AND($A1295&gt;=CrashTest!$B$5,$A1295&lt;=CrashTest!$C$5),3,IF(AND($A1295&gt;=CrashTest!$B$6,$A1295&lt;=CrashTest!$C$6),4,IF(AND($A1295&gt;=CrashTest!$B$7,$A1295&lt;=CrashTest!$C$7),5,0)))))</f>
        <v>0</v>
      </c>
      <c r="J1295" s="0" t="str">
        <f aca="false">IF(I1295=0,"",IF(I1294=I1295,MAX(J1294,B1295),B1295))</f>
        <v/>
      </c>
      <c r="K1295" s="9" t="str">
        <f aca="false">IF(I1295=0,"",B1295/J1295-1)</f>
        <v/>
      </c>
      <c r="L1295" s="0" t="n">
        <f aca="false">MATCH($A1295,DailyBTC!$A:$A,0)</f>
        <v>1884</v>
      </c>
      <c r="M1295" s="8" t="n">
        <f aca="false">INDEX(DailyBTC!$F:$F,$L1295)</f>
        <v>6803.22331706197</v>
      </c>
      <c r="N1295" s="8" t="n">
        <f aca="false">INDEX(DailyETH!$F:$F,$L1295)</f>
        <v>200.220216236002</v>
      </c>
      <c r="O1295" s="8" t="n">
        <f aca="false">INDEX(DailyBTC!$B:$B,$L1295)</f>
        <v>91869.6543430742</v>
      </c>
      <c r="P1295" s="8" t="n">
        <f aca="false">INDEX(DailyETH!$B:$B,$L1295)</f>
        <v>2519.49570543542</v>
      </c>
      <c r="Q1295" s="9" t="n">
        <f aca="false">LN(M1295/M1294)</f>
        <v>-0.0155690366732828</v>
      </c>
      <c r="R1295" s="9" t="n">
        <f aca="false">LN(N1295/N1294)</f>
        <v>-0.00207732795011452</v>
      </c>
      <c r="S1295" s="9" t="n">
        <f aca="false">LN(O1295/O1294)</f>
        <v>-0.0444876407628113</v>
      </c>
      <c r="T1295" s="9" t="n">
        <f aca="false">LN(P1295/P1294)</f>
        <v>-0.0526644254022509</v>
      </c>
      <c r="U1295" s="9" t="n">
        <f aca="false">M1295/M1294-1</f>
        <v>-0.0154484657571375</v>
      </c>
      <c r="V1295" s="9" t="n">
        <f aca="false">O1295/O1294-1</f>
        <v>-0.043512578524521</v>
      </c>
    </row>
    <row r="1296" customFormat="false" ht="15" hidden="false" customHeight="false" outlineLevel="0" collapsed="false">
      <c r="A1296" s="5" t="n">
        <v>45713</v>
      </c>
      <c r="B1296" s="6" t="n">
        <v>5955.25</v>
      </c>
      <c r="C1296" s="9" t="n">
        <f aca="false">B1296/B1295-1</f>
        <v>-0.00467973091547236</v>
      </c>
      <c r="D1296" s="9" t="n">
        <f aca="false">LN(B1296/B1295)</f>
        <v>-0.00469071513839556</v>
      </c>
      <c r="E1296" s="9" t="n">
        <f aca="false">B1296/B1291-1</f>
        <v>-0.0284407740824004</v>
      </c>
      <c r="F1296" s="9" t="n">
        <f aca="false">B1296/B1275-1</f>
        <v>-0.0239279228484701</v>
      </c>
      <c r="G1296" s="0" t="n">
        <f aca="false">MAX(G1295,B1296)</f>
        <v>6144.15</v>
      </c>
      <c r="H1296" s="9" t="n">
        <f aca="false">B1296/G1296-1</f>
        <v>-0.0307446921054987</v>
      </c>
      <c r="I1296" s="0" t="n">
        <f aca="false">IF(AND($A1296&gt;=CrashTest!$B$3,$A1296&lt;=CrashTest!$C$3),1,IF(AND($A1296&gt;=CrashTest!$B$4,$A1296&lt;=CrashTest!$C$4),2,IF(AND($A1296&gt;=CrashTest!$B$5,$A1296&lt;=CrashTest!$C$5),3,IF(AND($A1296&gt;=CrashTest!$B$6,$A1296&lt;=CrashTest!$C$6),4,IF(AND($A1296&gt;=CrashTest!$B$7,$A1296&lt;=CrashTest!$C$7),5,0)))))</f>
        <v>0</v>
      </c>
      <c r="J1296" s="0" t="str">
        <f aca="false">IF(I1296=0,"",IF(I1295=I1296,MAX(J1295,B1296),B1296))</f>
        <v/>
      </c>
      <c r="K1296" s="9" t="str">
        <f aca="false">IF(I1296=0,"",B1296/J1296-1)</f>
        <v/>
      </c>
      <c r="L1296" s="0" t="n">
        <f aca="false">MATCH($A1296,DailyBTC!$A:$A,0)</f>
        <v>1885</v>
      </c>
      <c r="M1296" s="8" t="n">
        <f aca="false">INDEX(DailyBTC!$F:$F,$L1296)</f>
        <v>6708.19102477476</v>
      </c>
      <c r="N1296" s="8" t="n">
        <f aca="false">INDEX(DailyETH!$F:$F,$L1296)</f>
        <v>199.133451113931</v>
      </c>
      <c r="O1296" s="8" t="n">
        <f aca="false">INDEX(DailyBTC!$B:$B,$L1296)</f>
        <v>88769.7356265342</v>
      </c>
      <c r="P1296" s="8" t="n">
        <f aca="false">INDEX(DailyETH!$B:$B,$L1296)</f>
        <v>2499.3732150789</v>
      </c>
      <c r="Q1296" s="9" t="n">
        <f aca="false">LN(M1296/M1295)</f>
        <v>-0.0140671963730556</v>
      </c>
      <c r="R1296" s="9" t="n">
        <f aca="false">LN(N1296/N1295)</f>
        <v>-0.00544263340304319</v>
      </c>
      <c r="S1296" s="9" t="n">
        <f aca="false">LN(O1296/O1295)</f>
        <v>-0.0343249949283032</v>
      </c>
      <c r="T1296" s="9" t="n">
        <f aca="false">LN(P1296/P1295)</f>
        <v>-0.00801877813485481</v>
      </c>
      <c r="U1296" s="9" t="n">
        <f aca="false">M1296/M1295-1</f>
        <v>-0.0139687156893524</v>
      </c>
      <c r="V1296" s="9" t="n">
        <f aca="false">O1296/O1295-1</f>
        <v>-0.0337425751594079</v>
      </c>
    </row>
    <row r="1297" customFormat="false" ht="15" hidden="false" customHeight="false" outlineLevel="0" collapsed="false">
      <c r="A1297" s="5" t="n">
        <v>45714</v>
      </c>
      <c r="B1297" s="6" t="n">
        <v>5956.06</v>
      </c>
      <c r="C1297" s="9" t="n">
        <f aca="false">B1297/B1296-1</f>
        <v>0.000136014441039389</v>
      </c>
      <c r="D1297" s="9" t="n">
        <f aca="false">LN(B1297/B1296)</f>
        <v>0.000136005191913971</v>
      </c>
      <c r="E1297" s="9" t="n">
        <f aca="false">B1297/B1292-1</f>
        <v>-0.0306128593865709</v>
      </c>
      <c r="F1297" s="9" t="n">
        <f aca="false">B1297/B1276-1</f>
        <v>-0.00935086190263912</v>
      </c>
      <c r="G1297" s="0" t="n">
        <f aca="false">MAX(G1296,B1297)</f>
        <v>6144.15</v>
      </c>
      <c r="H1297" s="9" t="n">
        <f aca="false">B1297/G1297-1</f>
        <v>-0.0306128593865709</v>
      </c>
      <c r="I1297" s="0" t="n">
        <f aca="false">IF(AND($A1297&gt;=CrashTest!$B$3,$A1297&lt;=CrashTest!$C$3),1,IF(AND($A1297&gt;=CrashTest!$B$4,$A1297&lt;=CrashTest!$C$4),2,IF(AND($A1297&gt;=CrashTest!$B$5,$A1297&lt;=CrashTest!$C$5),3,IF(AND($A1297&gt;=CrashTest!$B$6,$A1297&lt;=CrashTest!$C$6),4,IF(AND($A1297&gt;=CrashTest!$B$7,$A1297&lt;=CrashTest!$C$7),5,0)))))</f>
        <v>0</v>
      </c>
      <c r="J1297" s="0" t="str">
        <f aca="false">IF(I1297=0,"",IF(I1296=I1297,MAX(J1296,B1297),B1297))</f>
        <v/>
      </c>
      <c r="K1297" s="9" t="str">
        <f aca="false">IF(I1297=0,"",B1297/J1297-1)</f>
        <v/>
      </c>
      <c r="L1297" s="0" t="n">
        <f aca="false">MATCH($A1297,DailyBTC!$A:$A,0)</f>
        <v>1886</v>
      </c>
      <c r="M1297" s="8" t="n">
        <f aca="false">INDEX(DailyBTC!$F:$F,$L1297)</f>
        <v>6624.78930649672</v>
      </c>
      <c r="N1297" s="8" t="n">
        <f aca="false">INDEX(DailyETH!$F:$F,$L1297)</f>
        <v>195.955787523898</v>
      </c>
      <c r="O1297" s="8" t="n">
        <f aca="false">INDEX(DailyBTC!$B:$B,$L1297)</f>
        <v>83987.89564173</v>
      </c>
      <c r="P1297" s="8" t="n">
        <f aca="false">INDEX(DailyETH!$B:$B,$L1297)</f>
        <v>2330.42813296318</v>
      </c>
      <c r="Q1297" s="9" t="n">
        <f aca="false">LN(M1297/M1296)</f>
        <v>-0.0125107521397134</v>
      </c>
      <c r="R1297" s="9" t="n">
        <f aca="false">LN(N1297/N1296)</f>
        <v>-0.016086148652485</v>
      </c>
      <c r="S1297" s="9" t="n">
        <f aca="false">LN(O1297/O1296)</f>
        <v>-0.0553730879342122</v>
      </c>
      <c r="T1297" s="9" t="n">
        <f aca="false">LN(P1297/P1296)</f>
        <v>-0.0699879877208438</v>
      </c>
      <c r="U1297" s="9" t="n">
        <f aca="false">M1297/M1296-1</f>
        <v>-0.0124328180235214</v>
      </c>
      <c r="V1297" s="9" t="n">
        <f aca="false">O1297/O1296-1</f>
        <v>-0.053867908370506</v>
      </c>
    </row>
    <row r="1298" customFormat="false" ht="15" hidden="false" customHeight="false" outlineLevel="0" collapsed="false">
      <c r="A1298" s="5" t="n">
        <v>45715</v>
      </c>
      <c r="B1298" s="6" t="n">
        <v>5861.57</v>
      </c>
      <c r="C1298" s="9" t="n">
        <f aca="false">B1298/B1297-1</f>
        <v>-0.0158645144609021</v>
      </c>
      <c r="D1298" s="9" t="n">
        <f aca="false">LN(B1298/B1297)</f>
        <v>-0.015991702852089</v>
      </c>
      <c r="E1298" s="9" t="n">
        <f aca="false">B1298/B1293-1</f>
        <v>-0.041838849729956</v>
      </c>
      <c r="F1298" s="9" t="n">
        <f aca="false">B1298/B1277-1</f>
        <v>-0.0339716861413716</v>
      </c>
      <c r="G1298" s="0" t="n">
        <f aca="false">MAX(G1297,B1298)</f>
        <v>6144.15</v>
      </c>
      <c r="H1298" s="9" t="n">
        <f aca="false">B1298/G1298-1</f>
        <v>-0.0459917156970452</v>
      </c>
      <c r="I1298" s="0" t="n">
        <f aca="false">IF(AND($A1298&gt;=CrashTest!$B$3,$A1298&lt;=CrashTest!$C$3),1,IF(AND($A1298&gt;=CrashTest!$B$4,$A1298&lt;=CrashTest!$C$4),2,IF(AND($A1298&gt;=CrashTest!$B$5,$A1298&lt;=CrashTest!$C$5),3,IF(AND($A1298&gt;=CrashTest!$B$6,$A1298&lt;=CrashTest!$C$6),4,IF(AND($A1298&gt;=CrashTest!$B$7,$A1298&lt;=CrashTest!$C$7),5,0)))))</f>
        <v>0</v>
      </c>
      <c r="J1298" s="0" t="str">
        <f aca="false">IF(I1298=0,"",IF(I1297=I1298,MAX(J1297,B1298),B1298))</f>
        <v/>
      </c>
      <c r="K1298" s="9" t="str">
        <f aca="false">IF(I1298=0,"",B1298/J1298-1)</f>
        <v/>
      </c>
      <c r="L1298" s="0" t="n">
        <f aca="false">MATCH($A1298,DailyBTC!$A:$A,0)</f>
        <v>1887</v>
      </c>
      <c r="M1298" s="8" t="n">
        <f aca="false">INDEX(DailyBTC!$F:$F,$L1298)</f>
        <v>6640.06904086711</v>
      </c>
      <c r="N1298" s="8" t="n">
        <f aca="false">INDEX(DailyETH!$F:$F,$L1298)</f>
        <v>194.872044388477</v>
      </c>
      <c r="O1298" s="8" t="n">
        <f aca="false">INDEX(DailyBTC!$B:$B,$L1298)</f>
        <v>84625.4191364699</v>
      </c>
      <c r="P1298" s="8" t="n">
        <f aca="false">INDEX(DailyETH!$B:$B,$L1298)</f>
        <v>2298.49650789012</v>
      </c>
      <c r="Q1298" s="9" t="n">
        <f aca="false">LN(M1298/M1297)</f>
        <v>0.00230379258161888</v>
      </c>
      <c r="R1298" s="9" t="n">
        <f aca="false">LN(N1298/N1297)</f>
        <v>-0.00554589936873494</v>
      </c>
      <c r="S1298" s="9" t="n">
        <f aca="false">LN(O1298/O1297)</f>
        <v>0.0075619951315873</v>
      </c>
      <c r="T1298" s="9" t="n">
        <f aca="false">LN(P1298/P1297)</f>
        <v>-0.0137967817873698</v>
      </c>
      <c r="U1298" s="9" t="n">
        <f aca="false">M1298/M1297-1</f>
        <v>0.00230644835080396</v>
      </c>
      <c r="V1298" s="9" t="n">
        <f aca="false">O1298/O1297-1</f>
        <v>0.00759065922379354</v>
      </c>
    </row>
    <row r="1299" customFormat="false" ht="15" hidden="false" customHeight="false" outlineLevel="0" collapsed="false">
      <c r="A1299" s="5" t="n">
        <v>45716</v>
      </c>
      <c r="B1299" s="6" t="n">
        <v>5954.5</v>
      </c>
      <c r="C1299" s="9" t="n">
        <f aca="false">B1299/B1298-1</f>
        <v>0.0158541141707769</v>
      </c>
      <c r="D1299" s="9" t="n">
        <f aca="false">LN(B1299/B1298)</f>
        <v>0.0157297504318971</v>
      </c>
      <c r="E1299" s="9" t="n">
        <f aca="false">B1299/B1294-1</f>
        <v>-0.00975032969518375</v>
      </c>
      <c r="F1299" s="9" t="n">
        <f aca="false">B1299/B1278-1</f>
        <v>-0.0140429949779032</v>
      </c>
      <c r="G1299" s="0" t="n">
        <f aca="false">MAX(G1298,B1299)</f>
        <v>6144.15</v>
      </c>
      <c r="H1299" s="9" t="n">
        <f aca="false">B1299/G1299-1</f>
        <v>-0.0308667594378392</v>
      </c>
      <c r="I1299" s="0" t="n">
        <f aca="false">IF(AND($A1299&gt;=CrashTest!$B$3,$A1299&lt;=CrashTest!$C$3),1,IF(AND($A1299&gt;=CrashTest!$B$4,$A1299&lt;=CrashTest!$C$4),2,IF(AND($A1299&gt;=CrashTest!$B$5,$A1299&lt;=CrashTest!$C$5),3,IF(AND($A1299&gt;=CrashTest!$B$6,$A1299&lt;=CrashTest!$C$6),4,IF(AND($A1299&gt;=CrashTest!$B$7,$A1299&lt;=CrashTest!$C$7),5,0)))))</f>
        <v>0</v>
      </c>
      <c r="J1299" s="0" t="str">
        <f aca="false">IF(I1299=0,"",IF(I1298=I1299,MAX(J1298,B1299),B1299))</f>
        <v/>
      </c>
      <c r="K1299" s="9" t="str">
        <f aca="false">IF(I1299=0,"",B1299/J1299-1)</f>
        <v/>
      </c>
      <c r="L1299" s="0" t="n">
        <f aca="false">MATCH($A1299,DailyBTC!$A:$A,0)</f>
        <v>1888</v>
      </c>
      <c r="M1299" s="8" t="n">
        <f aca="false">INDEX(DailyBTC!$F:$F,$L1299)</f>
        <v>6631.85487931675</v>
      </c>
      <c r="N1299" s="8" t="n">
        <f aca="false">INDEX(DailyETH!$F:$F,$L1299)</f>
        <v>194.598368509516</v>
      </c>
      <c r="O1299" s="8" t="n">
        <f aca="false">INDEX(DailyBTC!$B:$B,$L1299)</f>
        <v>84243.7779114553</v>
      </c>
      <c r="P1299" s="8" t="n">
        <f aca="false">INDEX(DailyETH!$B:$B,$L1299)</f>
        <v>2229.92881355932</v>
      </c>
      <c r="Q1299" s="9" t="n">
        <f aca="false">LN(M1299/M1298)</f>
        <v>-0.00123782544996123</v>
      </c>
      <c r="R1299" s="9" t="n">
        <f aca="false">LN(N1299/N1298)</f>
        <v>-0.00140537465718568</v>
      </c>
      <c r="S1299" s="9" t="n">
        <f aca="false">LN(O1299/O1298)</f>
        <v>-0.00451997026615151</v>
      </c>
      <c r="T1299" s="9" t="n">
        <f aca="false">LN(P1299/P1298)</f>
        <v>-0.030285554171705</v>
      </c>
      <c r="U1299" s="9" t="n">
        <f aca="false">M1299/M1298-1</f>
        <v>-0.00123705966004295</v>
      </c>
      <c r="V1299" s="9" t="n">
        <f aca="false">O1299/O1298-1</f>
        <v>-0.00450977057377011</v>
      </c>
    </row>
    <row r="1300" customFormat="false" ht="15" hidden="false" customHeight="false" outlineLevel="0" collapsed="false">
      <c r="A1300" s="5" t="n">
        <v>45719</v>
      </c>
      <c r="B1300" s="6" t="n">
        <v>5849.72</v>
      </c>
      <c r="C1300" s="9" t="n">
        <f aca="false">B1300/B1299-1</f>
        <v>-0.017596775547905</v>
      </c>
      <c r="D1300" s="9" t="n">
        <f aca="false">LN(B1300/B1299)</f>
        <v>-0.0177534393754934</v>
      </c>
      <c r="E1300" s="9" t="n">
        <f aca="false">B1300/B1295-1</f>
        <v>-0.0223173024693937</v>
      </c>
      <c r="F1300" s="9" t="n">
        <f aca="false">B1300/B1279-1</f>
        <v>-0.0364756710815213</v>
      </c>
      <c r="G1300" s="0" t="n">
        <f aca="false">MAX(G1299,B1300)</f>
        <v>6144.15</v>
      </c>
      <c r="H1300" s="9" t="n">
        <f aca="false">B1300/G1300-1</f>
        <v>-0.0479203795480253</v>
      </c>
      <c r="I1300" s="0" t="n">
        <f aca="false">IF(AND($A1300&gt;=CrashTest!$B$3,$A1300&lt;=CrashTest!$C$3),1,IF(AND($A1300&gt;=CrashTest!$B$4,$A1300&lt;=CrashTest!$C$4),2,IF(AND($A1300&gt;=CrashTest!$B$5,$A1300&lt;=CrashTest!$C$5),3,IF(AND($A1300&gt;=CrashTest!$B$6,$A1300&lt;=CrashTest!$C$6),4,IF(AND($A1300&gt;=CrashTest!$B$7,$A1300&lt;=CrashTest!$C$7),5,0)))))</f>
        <v>0</v>
      </c>
      <c r="J1300" s="0" t="str">
        <f aca="false">IF(I1300=0,"",IF(I1299=I1300,MAX(J1299,B1300),B1300))</f>
        <v/>
      </c>
      <c r="K1300" s="9" t="str">
        <f aca="false">IF(I1300=0,"",B1300/J1300-1)</f>
        <v/>
      </c>
      <c r="L1300" s="0" t="n">
        <f aca="false">MATCH($A1300,DailyBTC!$A:$A,0)</f>
        <v>1891</v>
      </c>
      <c r="M1300" s="8" t="n">
        <f aca="false">INDEX(DailyBTC!$F:$F,$L1300)</f>
        <v>6664.173569024</v>
      </c>
      <c r="N1300" s="8" t="n">
        <f aca="false">INDEX(DailyETH!$F:$F,$L1300)</f>
        <v>196.13342039766</v>
      </c>
      <c r="O1300" s="8" t="n">
        <f aca="false">INDEX(DailyBTC!$B:$B,$L1300)</f>
        <v>86315.9305511397</v>
      </c>
      <c r="P1300" s="8" t="n">
        <f aca="false">INDEX(DailyETH!$B:$B,$L1300)</f>
        <v>2153.5997773232</v>
      </c>
      <c r="Q1300" s="9" t="n">
        <f aca="false">LN(M1300/M1299)</f>
        <v>0.00486141459198979</v>
      </c>
      <c r="R1300" s="9" t="n">
        <f aca="false">LN(N1300/N1299)</f>
        <v>0.00785735806152102</v>
      </c>
      <c r="S1300" s="9" t="n">
        <f aca="false">LN(O1300/O1299)</f>
        <v>0.0242994622621991</v>
      </c>
      <c r="T1300" s="9" t="n">
        <f aca="false">LN(P1300/P1299)</f>
        <v>-0.0348289057210033</v>
      </c>
      <c r="U1300" s="9" t="n">
        <f aca="false">M1300/M1299-1</f>
        <v>0.00487325043978926</v>
      </c>
      <c r="V1300" s="9" t="n">
        <f aca="false">O1300/O1299-1</f>
        <v>0.0245971001189231</v>
      </c>
    </row>
    <row r="1301" customFormat="false" ht="15" hidden="false" customHeight="false" outlineLevel="0" collapsed="false">
      <c r="A1301" s="5" t="n">
        <v>45720</v>
      </c>
      <c r="B1301" s="6" t="n">
        <v>5778.15</v>
      </c>
      <c r="C1301" s="9" t="n">
        <f aca="false">B1301/B1300-1</f>
        <v>-0.012234773630191</v>
      </c>
      <c r="D1301" s="9" t="n">
        <f aca="false">LN(B1301/B1300)</f>
        <v>-0.0123102346033665</v>
      </c>
      <c r="E1301" s="9" t="n">
        <f aca="false">B1301/B1296-1</f>
        <v>-0.0297384660593595</v>
      </c>
      <c r="F1301" s="9" t="n">
        <f aca="false">B1301/B1280-1</f>
        <v>-0.0434365858624989</v>
      </c>
      <c r="G1301" s="0" t="n">
        <f aca="false">MAX(G1300,B1301)</f>
        <v>6144.15</v>
      </c>
      <c r="H1301" s="9" t="n">
        <f aca="false">B1301/G1301-1</f>
        <v>-0.0595688581821733</v>
      </c>
      <c r="I1301" s="0" t="n">
        <f aca="false">IF(AND($A1301&gt;=CrashTest!$B$3,$A1301&lt;=CrashTest!$C$3),1,IF(AND($A1301&gt;=CrashTest!$B$4,$A1301&lt;=CrashTest!$C$4),2,IF(AND($A1301&gt;=CrashTest!$B$5,$A1301&lt;=CrashTest!$C$5),3,IF(AND($A1301&gt;=CrashTest!$B$6,$A1301&lt;=CrashTest!$C$6),4,IF(AND($A1301&gt;=CrashTest!$B$7,$A1301&lt;=CrashTest!$C$7),5,0)))))</f>
        <v>0</v>
      </c>
      <c r="J1301" s="0" t="str">
        <f aca="false">IF(I1301=0,"",IF(I1300=I1301,MAX(J1300,B1301),B1301))</f>
        <v/>
      </c>
      <c r="K1301" s="9" t="str">
        <f aca="false">IF(I1301=0,"",B1301/J1301-1)</f>
        <v/>
      </c>
      <c r="L1301" s="0" t="n">
        <f aca="false">MATCH($A1301,DailyBTC!$A:$A,0)</f>
        <v>1892</v>
      </c>
      <c r="M1301" s="8" t="n">
        <f aca="false">INDEX(DailyBTC!$F:$F,$L1301)</f>
        <v>6611.03354323694</v>
      </c>
      <c r="N1301" s="8" t="n">
        <f aca="false">INDEX(DailyETH!$F:$F,$L1301)</f>
        <v>195.875532290003</v>
      </c>
      <c r="O1301" s="8" t="n">
        <f aca="false">INDEX(DailyBTC!$B:$B,$L1301)</f>
        <v>87323.690650789</v>
      </c>
      <c r="P1301" s="8" t="n">
        <f aca="false">INDEX(DailyETH!$B:$B,$L1301)</f>
        <v>2170.0642106955</v>
      </c>
      <c r="Q1301" s="9" t="n">
        <f aca="false">LN(M1301/M1300)</f>
        <v>-0.00800594810648873</v>
      </c>
      <c r="R1301" s="9" t="n">
        <f aca="false">LN(N1301/N1300)</f>
        <v>-0.00131572579193072</v>
      </c>
      <c r="S1301" s="9" t="n">
        <f aca="false">LN(O1301/O1300)</f>
        <v>0.0116076205171405</v>
      </c>
      <c r="T1301" s="9" t="n">
        <f aca="false">LN(P1301/P1300)</f>
        <v>0.00761600022605314</v>
      </c>
      <c r="U1301" s="9" t="n">
        <f aca="false">M1301/M1300-1</f>
        <v>-0.00797398585686004</v>
      </c>
      <c r="V1301" s="9" t="n">
        <f aca="false">O1301/O1300-1</f>
        <v>0.011675250364731</v>
      </c>
    </row>
    <row r="1302" customFormat="false" ht="15" hidden="false" customHeight="false" outlineLevel="0" collapsed="false">
      <c r="A1302" s="5" t="n">
        <v>45721</v>
      </c>
      <c r="B1302" s="6" t="n">
        <v>5842.63</v>
      </c>
      <c r="C1302" s="9" t="n">
        <f aca="false">B1302/B1301-1</f>
        <v>0.0111592810847763</v>
      </c>
      <c r="D1302" s="9" t="n">
        <f aca="false">LN(B1302/B1301)</f>
        <v>0.0110974756851012</v>
      </c>
      <c r="E1302" s="9" t="n">
        <f aca="false">B1302/B1297-1</f>
        <v>-0.0190444689946039</v>
      </c>
      <c r="F1302" s="9" t="n">
        <f aca="false">B1302/B1281-1</f>
        <v>-0.0253462717092301</v>
      </c>
      <c r="G1302" s="0" t="n">
        <f aca="false">MAX(G1301,B1302)</f>
        <v>6144.15</v>
      </c>
      <c r="H1302" s="9" t="n">
        <f aca="false">B1302/G1302-1</f>
        <v>-0.049074322729751</v>
      </c>
      <c r="I1302" s="0" t="n">
        <f aca="false">IF(AND($A1302&gt;=CrashTest!$B$3,$A1302&lt;=CrashTest!$C$3),1,IF(AND($A1302&gt;=CrashTest!$B$4,$A1302&lt;=CrashTest!$C$4),2,IF(AND($A1302&gt;=CrashTest!$B$5,$A1302&lt;=CrashTest!$C$5),3,IF(AND($A1302&gt;=CrashTest!$B$6,$A1302&lt;=CrashTest!$C$6),4,IF(AND($A1302&gt;=CrashTest!$B$7,$A1302&lt;=CrashTest!$C$7),5,0)))))</f>
        <v>0</v>
      </c>
      <c r="J1302" s="0" t="str">
        <f aca="false">IF(I1302=0,"",IF(I1301=I1302,MAX(J1301,B1302),B1302))</f>
        <v/>
      </c>
      <c r="K1302" s="9" t="str">
        <f aca="false">IF(I1302=0,"",B1302/J1302-1)</f>
        <v/>
      </c>
      <c r="L1302" s="0" t="n">
        <f aca="false">MATCH($A1302,DailyBTC!$A:$A,0)</f>
        <v>1893</v>
      </c>
      <c r="M1302" s="8" t="n">
        <f aca="false">INDEX(DailyBTC!$F:$F,$L1302)</f>
        <v>6652.3079637316</v>
      </c>
      <c r="N1302" s="8" t="n">
        <f aca="false">INDEX(DailyETH!$F:$F,$L1302)</f>
        <v>197.139335805763</v>
      </c>
      <c r="O1302" s="8" t="n">
        <f aca="false">INDEX(DailyBTC!$B:$B,$L1302)</f>
        <v>90619.4090976038</v>
      </c>
      <c r="P1302" s="8" t="n">
        <f aca="false">INDEX(DailyETH!$B:$B,$L1302)</f>
        <v>2241.06894506137</v>
      </c>
      <c r="Q1302" s="9" t="n">
        <f aca="false">LN(M1302/M1301)</f>
        <v>0.00622385448010581</v>
      </c>
      <c r="R1302" s="9" t="n">
        <f aca="false">LN(N1302/N1301)</f>
        <v>0.00643134891067015</v>
      </c>
      <c r="S1302" s="9" t="n">
        <f aca="false">LN(O1302/O1301)</f>
        <v>0.0370466219541249</v>
      </c>
      <c r="T1302" s="9" t="n">
        <f aca="false">LN(P1302/P1301)</f>
        <v>0.0321962023594426</v>
      </c>
      <c r="U1302" s="9" t="n">
        <f aca="false">M1302/M1301-1</f>
        <v>0.00624326290658228</v>
      </c>
      <c r="V1302" s="9" t="n">
        <f aca="false">O1302/O1301-1</f>
        <v>0.037741401242356</v>
      </c>
    </row>
    <row r="1303" customFormat="false" ht="15" hidden="false" customHeight="false" outlineLevel="0" collapsed="false">
      <c r="A1303" s="5" t="n">
        <v>45722</v>
      </c>
      <c r="B1303" s="6" t="n">
        <v>5738.52</v>
      </c>
      <c r="C1303" s="9" t="n">
        <f aca="false">B1303/B1302-1</f>
        <v>-0.017819030128555</v>
      </c>
      <c r="D1303" s="9" t="n">
        <f aca="false">LN(B1303/B1302)</f>
        <v>-0.0179797005683101</v>
      </c>
      <c r="E1303" s="9" t="n">
        <f aca="false">B1303/B1298-1</f>
        <v>-0.0209926691995488</v>
      </c>
      <c r="F1303" s="9" t="n">
        <f aca="false">B1303/B1282-1</f>
        <v>-0.049580316269949</v>
      </c>
      <c r="G1303" s="0" t="n">
        <f aca="false">MAX(G1302,B1303)</f>
        <v>6144.15</v>
      </c>
      <c r="H1303" s="9" t="n">
        <f aca="false">B1303/G1303-1</f>
        <v>-0.0660188960230462</v>
      </c>
      <c r="I1303" s="0" t="n">
        <f aca="false">IF(AND($A1303&gt;=CrashTest!$B$3,$A1303&lt;=CrashTest!$C$3),1,IF(AND($A1303&gt;=CrashTest!$B$4,$A1303&lt;=CrashTest!$C$4),2,IF(AND($A1303&gt;=CrashTest!$B$5,$A1303&lt;=CrashTest!$C$5),3,IF(AND($A1303&gt;=CrashTest!$B$6,$A1303&lt;=CrashTest!$C$6),4,IF(AND($A1303&gt;=CrashTest!$B$7,$A1303&lt;=CrashTest!$C$7),5,0)))))</f>
        <v>0</v>
      </c>
      <c r="J1303" s="0" t="str">
        <f aca="false">IF(I1303=0,"",IF(I1302=I1303,MAX(J1302,B1303),B1303))</f>
        <v/>
      </c>
      <c r="K1303" s="9" t="str">
        <f aca="false">IF(I1303=0,"",B1303/J1303-1)</f>
        <v/>
      </c>
      <c r="L1303" s="0" t="n">
        <f aca="false">MATCH($A1303,DailyBTC!$A:$A,0)</f>
        <v>1894</v>
      </c>
      <c r="M1303" s="8" t="n">
        <f aca="false">INDEX(DailyBTC!$F:$F,$L1303)</f>
        <v>6689.04419242885</v>
      </c>
      <c r="N1303" s="8" t="n">
        <f aca="false">INDEX(DailyETH!$F:$F,$L1303)</f>
        <v>197.539656659211</v>
      </c>
      <c r="O1303" s="8" t="n">
        <f aca="false">INDEX(DailyBTC!$B:$B,$L1303)</f>
        <v>90222.0693275862</v>
      </c>
      <c r="P1303" s="8" t="n">
        <f aca="false">INDEX(DailyETH!$B:$B,$L1303)</f>
        <v>2206.33553331385</v>
      </c>
      <c r="Q1303" s="9" t="n">
        <f aca="false">LN(M1303/M1302)</f>
        <v>0.00550713617534028</v>
      </c>
      <c r="R1303" s="9" t="n">
        <f aca="false">LN(N1303/N1302)</f>
        <v>0.00202859031452843</v>
      </c>
      <c r="S1303" s="9" t="n">
        <f aca="false">LN(O1303/O1302)</f>
        <v>-0.00439435037662686</v>
      </c>
      <c r="T1303" s="9" t="n">
        <f aca="false">LN(P1303/P1302)</f>
        <v>-0.0156199500674641</v>
      </c>
      <c r="U1303" s="9" t="n">
        <f aca="false">M1303/M1302-1</f>
        <v>0.00552232832537669</v>
      </c>
      <c r="V1303" s="9" t="n">
        <f aca="false">O1303/O1302-1</f>
        <v>-0.00438470934620239</v>
      </c>
    </row>
    <row r="1304" customFormat="false" ht="15" hidden="false" customHeight="false" outlineLevel="0" collapsed="false">
      <c r="A1304" s="5" t="n">
        <v>45723</v>
      </c>
      <c r="B1304" s="6" t="n">
        <v>5770.2</v>
      </c>
      <c r="C1304" s="9" t="n">
        <f aca="false">B1304/B1303-1</f>
        <v>0.00552058718972814</v>
      </c>
      <c r="D1304" s="9" t="n">
        <f aca="false">LN(B1304/B1303)</f>
        <v>0.00550540460050901</v>
      </c>
      <c r="E1304" s="9" t="n">
        <f aca="false">B1304/B1299-1</f>
        <v>-0.0309513813082543</v>
      </c>
      <c r="F1304" s="9" t="n">
        <f aca="false">B1304/B1283-1</f>
        <v>-0.0480542705741832</v>
      </c>
      <c r="G1304" s="0" t="n">
        <f aca="false">MAX(G1303,B1304)</f>
        <v>6144.15</v>
      </c>
      <c r="H1304" s="9" t="n">
        <f aca="false">B1304/G1304-1</f>
        <v>-0.0608627719049828</v>
      </c>
      <c r="I1304" s="0" t="n">
        <f aca="false">IF(AND($A1304&gt;=CrashTest!$B$3,$A1304&lt;=CrashTest!$C$3),1,IF(AND($A1304&gt;=CrashTest!$B$4,$A1304&lt;=CrashTest!$C$4),2,IF(AND($A1304&gt;=CrashTest!$B$5,$A1304&lt;=CrashTest!$C$5),3,IF(AND($A1304&gt;=CrashTest!$B$6,$A1304&lt;=CrashTest!$C$6),4,IF(AND($A1304&gt;=CrashTest!$B$7,$A1304&lt;=CrashTest!$C$7),5,0)))))</f>
        <v>0</v>
      </c>
      <c r="J1304" s="0" t="str">
        <f aca="false">IF(I1304=0,"",IF(I1303=I1304,MAX(J1303,B1304),B1304))</f>
        <v/>
      </c>
      <c r="K1304" s="9" t="str">
        <f aca="false">IF(I1304=0,"",B1304/J1304-1)</f>
        <v/>
      </c>
      <c r="L1304" s="0" t="n">
        <f aca="false">MATCH($A1304,DailyBTC!$A:$A,0)</f>
        <v>1895</v>
      </c>
      <c r="M1304" s="8" t="n">
        <f aca="false">INDEX(DailyBTC!$F:$F,$L1304)</f>
        <v>6563.6692773156</v>
      </c>
      <c r="N1304" s="8" t="n">
        <f aca="false">INDEX(DailyETH!$F:$F,$L1304)</f>
        <v>194.821322381611</v>
      </c>
      <c r="O1304" s="8" t="n">
        <f aca="false">INDEX(DailyBTC!$B:$B,$L1304)</f>
        <v>86553.5921937464</v>
      </c>
      <c r="P1304" s="8" t="n">
        <f aca="false">INDEX(DailyETH!$B:$B,$L1304)</f>
        <v>2134.73876709527</v>
      </c>
      <c r="Q1304" s="9" t="n">
        <f aca="false">LN(M1304/M1303)</f>
        <v>-0.0189212052089177</v>
      </c>
      <c r="R1304" s="9" t="n">
        <f aca="false">LN(N1304/N1303)</f>
        <v>-0.0138565143666047</v>
      </c>
      <c r="S1304" s="9" t="n">
        <f aca="false">LN(O1304/O1303)</f>
        <v>-0.0415102831576003</v>
      </c>
      <c r="T1304" s="9" t="n">
        <f aca="false">LN(P1304/P1303)</f>
        <v>-0.0329887277269316</v>
      </c>
      <c r="U1304" s="9" t="n">
        <f aca="false">M1304/M1303-1</f>
        <v>-0.0187433228883673</v>
      </c>
      <c r="V1304" s="9" t="n">
        <f aca="false">O1304/O1303-1</f>
        <v>-0.0406605297482146</v>
      </c>
    </row>
    <row r="1305" customFormat="false" ht="15" hidden="false" customHeight="false" outlineLevel="0" collapsed="false">
      <c r="A1305" s="5" t="n">
        <v>45726</v>
      </c>
      <c r="B1305" s="6" t="n">
        <v>5614.56</v>
      </c>
      <c r="C1305" s="9" t="n">
        <f aca="false">B1305/B1304-1</f>
        <v>-0.0269730685244878</v>
      </c>
      <c r="D1305" s="9" t="n">
        <f aca="false">LN(B1305/B1304)</f>
        <v>-0.0273435183759844</v>
      </c>
      <c r="E1305" s="9" t="n">
        <f aca="false">B1305/B1300-1</f>
        <v>-0.0402002147111314</v>
      </c>
      <c r="F1305" s="9" t="n">
        <f aca="false">B1305/B1284-1</f>
        <v>-0.0770945349523388</v>
      </c>
      <c r="G1305" s="0" t="n">
        <f aca="false">MAX(G1304,B1305)</f>
        <v>6144.15</v>
      </c>
      <c r="H1305" s="9" t="n">
        <f aca="false">B1305/G1305-1</f>
        <v>-0.0861941847122871</v>
      </c>
      <c r="I1305" s="0" t="n">
        <f aca="false">IF(AND($A1305&gt;=CrashTest!$B$3,$A1305&lt;=CrashTest!$C$3),1,IF(AND($A1305&gt;=CrashTest!$B$4,$A1305&lt;=CrashTest!$C$4),2,IF(AND($A1305&gt;=CrashTest!$B$5,$A1305&lt;=CrashTest!$C$5),3,IF(AND($A1305&gt;=CrashTest!$B$6,$A1305&lt;=CrashTest!$C$6),4,IF(AND($A1305&gt;=CrashTest!$B$7,$A1305&lt;=CrashTest!$C$7),5,0)))))</f>
        <v>0</v>
      </c>
      <c r="J1305" s="0" t="str">
        <f aca="false">IF(I1305=0,"",IF(I1304=I1305,MAX(J1304,B1305),B1305))</f>
        <v/>
      </c>
      <c r="K1305" s="9" t="str">
        <f aca="false">IF(I1305=0,"",B1305/J1305-1)</f>
        <v/>
      </c>
      <c r="L1305" s="0" t="n">
        <f aca="false">MATCH($A1305,DailyBTC!$A:$A,0)</f>
        <v>1898</v>
      </c>
      <c r="M1305" s="8" t="n">
        <f aca="false">INDEX(DailyBTC!$F:$F,$L1305)</f>
        <v>6538.38032795631</v>
      </c>
      <c r="N1305" s="8" t="n">
        <f aca="false">INDEX(DailyETH!$F:$F,$L1305)</f>
        <v>194.792165303022</v>
      </c>
      <c r="O1305" s="8" t="n">
        <f aca="false">INDEX(DailyBTC!$B:$B,$L1305)</f>
        <v>79005.9601291642</v>
      </c>
      <c r="P1305" s="8" t="n">
        <f aca="false">INDEX(DailyETH!$B:$B,$L1305)</f>
        <v>1879.69313354763</v>
      </c>
      <c r="Q1305" s="9" t="n">
        <f aca="false">LN(M1305/M1304)</f>
        <v>-0.00386030911587001</v>
      </c>
      <c r="R1305" s="9" t="n">
        <f aca="false">LN(N1305/N1304)</f>
        <v>-0.00014967181355423</v>
      </c>
      <c r="S1305" s="9" t="n">
        <f aca="false">LN(O1305/O1304)</f>
        <v>-0.0912404907272619</v>
      </c>
      <c r="T1305" s="9" t="n">
        <f aca="false">LN(P1305/P1304)</f>
        <v>-0.127235745179352</v>
      </c>
      <c r="U1305" s="9" t="n">
        <f aca="false">M1305/M1304-1</f>
        <v>-0.0038528677011016</v>
      </c>
      <c r="V1305" s="9" t="n">
        <f aca="false">O1305/O1304-1</f>
        <v>-0.0872018349935975</v>
      </c>
    </row>
    <row r="1306" customFormat="false" ht="15" hidden="false" customHeight="false" outlineLevel="0" collapsed="false">
      <c r="A1306" s="5" t="n">
        <v>45727</v>
      </c>
      <c r="B1306" s="6" t="n">
        <v>5572.07</v>
      </c>
      <c r="C1306" s="9" t="n">
        <f aca="false">B1306/B1305-1</f>
        <v>-0.00756782365848807</v>
      </c>
      <c r="D1306" s="9" t="n">
        <f aca="false">LN(B1306/B1305)</f>
        <v>-0.00759660493565154</v>
      </c>
      <c r="E1306" s="9" t="n">
        <f aca="false">B1306/B1301-1</f>
        <v>-0.0356653946332304</v>
      </c>
      <c r="F1306" s="9" t="n">
        <f aca="false">B1306/B1285-1</f>
        <v>-0.0753270416977128</v>
      </c>
      <c r="G1306" s="0" t="n">
        <f aca="false">MAX(G1305,B1306)</f>
        <v>6144.15</v>
      </c>
      <c r="H1306" s="9" t="n">
        <f aca="false">B1306/G1306-1</f>
        <v>-0.0931097059804855</v>
      </c>
      <c r="I1306" s="0" t="n">
        <f aca="false">IF(AND($A1306&gt;=CrashTest!$B$3,$A1306&lt;=CrashTest!$C$3),1,IF(AND($A1306&gt;=CrashTest!$B$4,$A1306&lt;=CrashTest!$C$4),2,IF(AND($A1306&gt;=CrashTest!$B$5,$A1306&lt;=CrashTest!$C$5),3,IF(AND($A1306&gt;=CrashTest!$B$6,$A1306&lt;=CrashTest!$C$6),4,IF(AND($A1306&gt;=CrashTest!$B$7,$A1306&lt;=CrashTest!$C$7),5,0)))))</f>
        <v>0</v>
      </c>
      <c r="J1306" s="0" t="str">
        <f aca="false">IF(I1306=0,"",IF(I1305=I1306,MAX(J1305,B1306),B1306))</f>
        <v/>
      </c>
      <c r="K1306" s="9" t="str">
        <f aca="false">IF(I1306=0,"",B1306/J1306-1)</f>
        <v/>
      </c>
      <c r="L1306" s="0" t="n">
        <f aca="false">MATCH($A1306,DailyBTC!$A:$A,0)</f>
        <v>1899</v>
      </c>
      <c r="M1306" s="8" t="n">
        <f aca="false">INDEX(DailyBTC!$F:$F,$L1306)</f>
        <v>6510.60240211499</v>
      </c>
      <c r="N1306" s="8" t="n">
        <f aca="false">INDEX(DailyETH!$F:$F,$L1306)</f>
        <v>192.61921706238</v>
      </c>
      <c r="O1306" s="8" t="n">
        <f aca="false">INDEX(DailyBTC!$B:$B,$L1306)</f>
        <v>82747.1601917008</v>
      </c>
      <c r="P1306" s="8" t="n">
        <f aca="false">INDEX(DailyETH!$B:$B,$L1306)</f>
        <v>1923.01249590883</v>
      </c>
      <c r="Q1306" s="9" t="n">
        <f aca="false">LN(M1306/M1305)</f>
        <v>-0.00425749169494958</v>
      </c>
      <c r="R1306" s="9" t="n">
        <f aca="false">LN(N1306/N1305)</f>
        <v>-0.0112178997660902</v>
      </c>
      <c r="S1306" s="9" t="n">
        <f aca="false">LN(O1306/O1305)</f>
        <v>0.0462664014490529</v>
      </c>
      <c r="T1306" s="9" t="n">
        <f aca="false">LN(P1306/P1305)</f>
        <v>0.0227844280355059</v>
      </c>
      <c r="U1306" s="9" t="n">
        <f aca="false">M1306/M1305-1</f>
        <v>-0.00424844142555447</v>
      </c>
      <c r="V1306" s="9" t="n">
        <f aca="false">O1306/O1305-1</f>
        <v>0.0473533902558772</v>
      </c>
    </row>
    <row r="1307" customFormat="false" ht="15" hidden="false" customHeight="false" outlineLevel="0" collapsed="false">
      <c r="A1307" s="5" t="n">
        <v>45728</v>
      </c>
      <c r="B1307" s="6" t="n">
        <v>5599.3</v>
      </c>
      <c r="C1307" s="9" t="n">
        <f aca="false">B1307/B1306-1</f>
        <v>0.00488687328048654</v>
      </c>
      <c r="D1307" s="9" t="n">
        <f aca="false">LN(B1307/B1306)</f>
        <v>0.00487497127523443</v>
      </c>
      <c r="E1307" s="9" t="n">
        <f aca="false">B1307/B1302-1</f>
        <v>-0.0416473403244771</v>
      </c>
      <c r="F1307" s="9" t="n">
        <f aca="false">B1307/B1286-1</f>
        <v>-0.0770039759727286</v>
      </c>
      <c r="G1307" s="0" t="n">
        <f aca="false">MAX(G1306,B1307)</f>
        <v>6144.15</v>
      </c>
      <c r="H1307" s="9" t="n">
        <f aca="false">B1307/G1307-1</f>
        <v>-0.088677848034309</v>
      </c>
      <c r="I1307" s="0" t="n">
        <f aca="false">IF(AND($A1307&gt;=CrashTest!$B$3,$A1307&lt;=CrashTest!$C$3),1,IF(AND($A1307&gt;=CrashTest!$B$4,$A1307&lt;=CrashTest!$C$4),2,IF(AND($A1307&gt;=CrashTest!$B$5,$A1307&lt;=CrashTest!$C$5),3,IF(AND($A1307&gt;=CrashTest!$B$6,$A1307&lt;=CrashTest!$C$6),4,IF(AND($A1307&gt;=CrashTest!$B$7,$A1307&lt;=CrashTest!$C$7),5,0)))))</f>
        <v>0</v>
      </c>
      <c r="J1307" s="0" t="str">
        <f aca="false">IF(I1307=0,"",IF(I1306=I1307,MAX(J1306,B1307),B1307))</f>
        <v/>
      </c>
      <c r="K1307" s="9" t="str">
        <f aca="false">IF(I1307=0,"",B1307/J1307-1)</f>
        <v/>
      </c>
      <c r="L1307" s="0" t="n">
        <f aca="false">MATCH($A1307,DailyBTC!$A:$A,0)</f>
        <v>1900</v>
      </c>
      <c r="M1307" s="8" t="n">
        <f aca="false">INDEX(DailyBTC!$F:$F,$L1307)</f>
        <v>6541.11353012749</v>
      </c>
      <c r="N1307" s="8" t="n">
        <f aca="false">INDEX(DailyETH!$F:$F,$L1307)</f>
        <v>191.949946218159</v>
      </c>
      <c r="O1307" s="8" t="n">
        <f aca="false">INDEX(DailyBTC!$B:$B,$L1307)</f>
        <v>83630.1581101695</v>
      </c>
      <c r="P1307" s="8" t="n">
        <f aca="false">INDEX(DailyETH!$B:$B,$L1307)</f>
        <v>1906.5185295149</v>
      </c>
      <c r="Q1307" s="9" t="n">
        <f aca="false">LN(M1307/M1306)</f>
        <v>0.00467542869474774</v>
      </c>
      <c r="R1307" s="9" t="n">
        <f aca="false">LN(N1307/N1306)</f>
        <v>-0.00348063018981706</v>
      </c>
      <c r="S1307" s="9" t="n">
        <f aca="false">LN(O1307/O1306)</f>
        <v>0.0106145022399426</v>
      </c>
      <c r="T1307" s="9" t="n">
        <f aca="false">LN(P1307/P1306)</f>
        <v>-0.00861414532317649</v>
      </c>
      <c r="U1307" s="9" t="n">
        <f aca="false">M1307/M1306-1</f>
        <v>0.00468637556527596</v>
      </c>
      <c r="V1307" s="9" t="n">
        <f aca="false">O1307/O1306-1</f>
        <v>0.0106710359174027</v>
      </c>
    </row>
    <row r="1308" customFormat="false" ht="15" hidden="false" customHeight="false" outlineLevel="0" collapsed="false">
      <c r="A1308" s="5" t="n">
        <v>45729</v>
      </c>
      <c r="B1308" s="6" t="n">
        <v>5521.52</v>
      </c>
      <c r="C1308" s="9" t="n">
        <f aca="false">B1308/B1307-1</f>
        <v>-0.0138910220920472</v>
      </c>
      <c r="D1308" s="9" t="n">
        <f aca="false">LN(B1308/B1307)</f>
        <v>-0.0139884052253529</v>
      </c>
      <c r="E1308" s="9" t="n">
        <f aca="false">B1308/B1303-1</f>
        <v>-0.0378146281619651</v>
      </c>
      <c r="F1308" s="9" t="n">
        <f aca="false">B1308/B1287-1</f>
        <v>-0.0901343000741534</v>
      </c>
      <c r="G1308" s="0" t="n">
        <f aca="false">MAX(G1307,B1308)</f>
        <v>6144.15</v>
      </c>
      <c r="H1308" s="9" t="n">
        <f aca="false">B1308/G1308-1</f>
        <v>-0.101337044180236</v>
      </c>
      <c r="I1308" s="0" t="n">
        <f aca="false">IF(AND($A1308&gt;=CrashTest!$B$3,$A1308&lt;=CrashTest!$C$3),1,IF(AND($A1308&gt;=CrashTest!$B$4,$A1308&lt;=CrashTest!$C$4),2,IF(AND($A1308&gt;=CrashTest!$B$5,$A1308&lt;=CrashTest!$C$5),3,IF(AND($A1308&gt;=CrashTest!$B$6,$A1308&lt;=CrashTest!$C$6),4,IF(AND($A1308&gt;=CrashTest!$B$7,$A1308&lt;=CrashTest!$C$7),5,0)))))</f>
        <v>0</v>
      </c>
      <c r="J1308" s="0" t="str">
        <f aca="false">IF(I1308=0,"",IF(I1307=I1308,MAX(J1307,B1308),B1308))</f>
        <v/>
      </c>
      <c r="K1308" s="9" t="str">
        <f aca="false">IF(I1308=0,"",B1308/J1308-1)</f>
        <v/>
      </c>
      <c r="L1308" s="0" t="n">
        <f aca="false">MATCH($A1308,DailyBTC!$A:$A,0)</f>
        <v>1901</v>
      </c>
      <c r="M1308" s="8" t="n">
        <f aca="false">INDEX(DailyBTC!$F:$F,$L1308)</f>
        <v>6501.36766900432</v>
      </c>
      <c r="N1308" s="8" t="n">
        <f aca="false">INDEX(DailyETH!$F:$F,$L1308)</f>
        <v>191.231699865074</v>
      </c>
      <c r="O1308" s="8" t="n">
        <f aca="false">INDEX(DailyBTC!$B:$B,$L1308)</f>
        <v>81110.2890490941</v>
      </c>
      <c r="P1308" s="8" t="n">
        <f aca="false">INDEX(DailyETH!$B:$B,$L1308)</f>
        <v>1863.52630742256</v>
      </c>
      <c r="Q1308" s="9" t="n">
        <f aca="false">LN(M1308/M1307)</f>
        <v>-0.00609485013680067</v>
      </c>
      <c r="R1308" s="9" t="n">
        <f aca="false">LN(N1308/N1307)</f>
        <v>-0.00374886011169595</v>
      </c>
      <c r="S1308" s="9" t="n">
        <f aca="false">LN(O1308/O1307)</f>
        <v>-0.0305943762394861</v>
      </c>
      <c r="T1308" s="9" t="n">
        <f aca="false">LN(P1308/P1307)</f>
        <v>-0.0228082623464155</v>
      </c>
      <c r="U1308" s="9" t="n">
        <f aca="false">M1308/M1307-1</f>
        <v>-0.00607631421471355</v>
      </c>
      <c r="V1308" s="9" t="n">
        <f aca="false">O1308/O1307-1</f>
        <v>-0.0301311048312962</v>
      </c>
    </row>
    <row r="1309" customFormat="false" ht="15" hidden="false" customHeight="false" outlineLevel="0" collapsed="false">
      <c r="A1309" s="5" t="n">
        <v>45730</v>
      </c>
      <c r="B1309" s="6" t="n">
        <v>5638.94</v>
      </c>
      <c r="C1309" s="9" t="n">
        <f aca="false">B1309/B1308-1</f>
        <v>0.0212658833074948</v>
      </c>
      <c r="D1309" s="9" t="n">
        <f aca="false">LN(B1309/B1308)</f>
        <v>0.0210429198814083</v>
      </c>
      <c r="E1309" s="9" t="n">
        <f aca="false">B1309/B1304-1</f>
        <v>-0.0227479116841705</v>
      </c>
      <c r="F1309" s="9" t="n">
        <f aca="false">B1309/B1288-1</f>
        <v>-0.0682471988459957</v>
      </c>
      <c r="G1309" s="0" t="n">
        <f aca="false">MAX(G1308,B1309)</f>
        <v>6144.15</v>
      </c>
      <c r="H1309" s="9" t="n">
        <f aca="false">B1309/G1309-1</f>
        <v>-0.0822261826290048</v>
      </c>
      <c r="I1309" s="0" t="n">
        <f aca="false">IF(AND($A1309&gt;=CrashTest!$B$3,$A1309&lt;=CrashTest!$C$3),1,IF(AND($A1309&gt;=CrashTest!$B$4,$A1309&lt;=CrashTest!$C$4),2,IF(AND($A1309&gt;=CrashTest!$B$5,$A1309&lt;=CrashTest!$C$5),3,IF(AND($A1309&gt;=CrashTest!$B$6,$A1309&lt;=CrashTest!$C$6),4,IF(AND($A1309&gt;=CrashTest!$B$7,$A1309&lt;=CrashTest!$C$7),5,0)))))</f>
        <v>0</v>
      </c>
      <c r="J1309" s="0" t="str">
        <f aca="false">IF(I1309=0,"",IF(I1308=I1309,MAX(J1308,B1309),B1309))</f>
        <v/>
      </c>
      <c r="K1309" s="9" t="str">
        <f aca="false">IF(I1309=0,"",B1309/J1309-1)</f>
        <v/>
      </c>
      <c r="L1309" s="0" t="n">
        <f aca="false">MATCH($A1309,DailyBTC!$A:$A,0)</f>
        <v>1902</v>
      </c>
      <c r="M1309" s="8" t="n">
        <f aca="false">INDEX(DailyBTC!$F:$F,$L1309)</f>
        <v>6562.80562858546</v>
      </c>
      <c r="N1309" s="8" t="n">
        <f aca="false">INDEX(DailyETH!$F:$F,$L1309)</f>
        <v>192.099077589979</v>
      </c>
      <c r="O1309" s="8" t="n">
        <f aca="false">INDEX(DailyBTC!$B:$B,$L1309)</f>
        <v>84105.8335517241</v>
      </c>
      <c r="P1309" s="8" t="n">
        <f aca="false">INDEX(DailyETH!$B:$B,$L1309)</f>
        <v>1914.70355201636</v>
      </c>
      <c r="Q1309" s="9" t="n">
        <f aca="false">LN(M1309/M1308)</f>
        <v>0.00940563342379617</v>
      </c>
      <c r="R1309" s="9" t="n">
        <f aca="false">LN(N1309/N1308)</f>
        <v>0.00452548689666569</v>
      </c>
      <c r="S1309" s="9" t="n">
        <f aca="false">LN(O1309/O1308)</f>
        <v>0.0362661072971971</v>
      </c>
      <c r="T1309" s="9" t="n">
        <f aca="false">LN(P1309/P1308)</f>
        <v>0.0270922504762979</v>
      </c>
      <c r="U1309" s="9" t="n">
        <f aca="false">M1309/M1308-1</f>
        <v>0.00945000540025509</v>
      </c>
      <c r="V1309" s="9" t="n">
        <f aca="false">O1309/O1308-1</f>
        <v>0.0369317448840167</v>
      </c>
    </row>
    <row r="1310" customFormat="false" ht="15" hidden="false" customHeight="false" outlineLevel="0" collapsed="false">
      <c r="A1310" s="5" t="n">
        <v>45733</v>
      </c>
      <c r="B1310" s="6" t="n">
        <v>5675.12</v>
      </c>
      <c r="C1310" s="9" t="n">
        <f aca="false">B1310/B1309-1</f>
        <v>0.00641609947968957</v>
      </c>
      <c r="D1310" s="9" t="n">
        <f aca="false">LN(B1310/B1309)</f>
        <v>0.00639560393434752</v>
      </c>
      <c r="E1310" s="9" t="n">
        <f aca="false">B1310/B1305-1</f>
        <v>0.0107862414864208</v>
      </c>
      <c r="F1310" s="9" t="n">
        <f aca="false">B1310/B1289-1</f>
        <v>-0.0719452107661891</v>
      </c>
      <c r="G1310" s="0" t="n">
        <f aca="false">MAX(G1309,B1310)</f>
        <v>6144.15</v>
      </c>
      <c r="H1310" s="9" t="n">
        <f aca="false">B1310/G1310-1</f>
        <v>-0.0763376545168981</v>
      </c>
      <c r="I1310" s="0" t="n">
        <f aca="false">IF(AND($A1310&gt;=CrashTest!$B$3,$A1310&lt;=CrashTest!$C$3),1,IF(AND($A1310&gt;=CrashTest!$B$4,$A1310&lt;=CrashTest!$C$4),2,IF(AND($A1310&gt;=CrashTest!$B$5,$A1310&lt;=CrashTest!$C$5),3,IF(AND($A1310&gt;=CrashTest!$B$6,$A1310&lt;=CrashTest!$C$6),4,IF(AND($A1310&gt;=CrashTest!$B$7,$A1310&lt;=CrashTest!$C$7),5,0)))))</f>
        <v>0</v>
      </c>
      <c r="J1310" s="0" t="str">
        <f aca="false">IF(I1310=0,"",IF(I1309=I1310,MAX(J1309,B1310),B1310))</f>
        <v/>
      </c>
      <c r="K1310" s="9" t="str">
        <f aca="false">IF(I1310=0,"",B1310/J1310-1)</f>
        <v/>
      </c>
      <c r="L1310" s="0" t="n">
        <f aca="false">MATCH($A1310,DailyBTC!$A:$A,0)</f>
        <v>1905</v>
      </c>
      <c r="M1310" s="8" t="n">
        <f aca="false">INDEX(DailyBTC!$F:$F,$L1310)</f>
        <v>6527.24348145455</v>
      </c>
      <c r="N1310" s="8" t="n">
        <f aca="false">INDEX(DailyETH!$F:$F,$L1310)</f>
        <v>190.840827379805</v>
      </c>
      <c r="O1310" s="8" t="n">
        <f aca="false">INDEX(DailyBTC!$B:$B,$L1310)</f>
        <v>84013.947518118</v>
      </c>
      <c r="P1310" s="8" t="n">
        <f aca="false">INDEX(DailyETH!$B:$B,$L1310)</f>
        <v>1927.87450613676</v>
      </c>
      <c r="Q1310" s="9" t="n">
        <f aca="false">LN(M1310/M1309)</f>
        <v>-0.00543347611956107</v>
      </c>
      <c r="R1310" s="9" t="n">
        <f aca="false">LN(N1310/N1309)</f>
        <v>-0.00657155194326744</v>
      </c>
      <c r="S1310" s="9" t="n">
        <f aca="false">LN(O1310/O1309)</f>
        <v>-0.00109310209864327</v>
      </c>
      <c r="T1310" s="9" t="n">
        <f aca="false">LN(P1310/P1309)</f>
        <v>0.00685529636711449</v>
      </c>
      <c r="U1310" s="9" t="n">
        <f aca="false">M1310/M1309-1</f>
        <v>-0.00541874148702726</v>
      </c>
      <c r="V1310" s="9" t="n">
        <f aca="false">O1310/O1309-1</f>
        <v>-0.00109250488017099</v>
      </c>
    </row>
    <row r="1311" customFormat="false" ht="15" hidden="false" customHeight="false" outlineLevel="0" collapsed="false">
      <c r="A1311" s="5" t="n">
        <v>45734</v>
      </c>
      <c r="B1311" s="6" t="n">
        <v>5614.66</v>
      </c>
      <c r="C1311" s="9" t="n">
        <f aca="false">B1311/B1310-1</f>
        <v>-0.010653519220739</v>
      </c>
      <c r="D1311" s="9" t="n">
        <f aca="false">LN(B1311/B1310)</f>
        <v>-0.01071067425391</v>
      </c>
      <c r="E1311" s="9" t="n">
        <f aca="false">B1311/B1306-1</f>
        <v>0.00764347899434137</v>
      </c>
      <c r="F1311" s="9" t="n">
        <f aca="false">B1311/B1290-1</f>
        <v>-0.0817661902682583</v>
      </c>
      <c r="G1311" s="0" t="n">
        <f aca="false">MAX(G1310,B1311)</f>
        <v>6144.15</v>
      </c>
      <c r="H1311" s="9" t="n">
        <f aca="false">B1311/G1311-1</f>
        <v>-0.0861779090679752</v>
      </c>
      <c r="I1311" s="0" t="n">
        <f aca="false">IF(AND($A1311&gt;=CrashTest!$B$3,$A1311&lt;=CrashTest!$C$3),1,IF(AND($A1311&gt;=CrashTest!$B$4,$A1311&lt;=CrashTest!$C$4),2,IF(AND($A1311&gt;=CrashTest!$B$5,$A1311&lt;=CrashTest!$C$5),3,IF(AND($A1311&gt;=CrashTest!$B$6,$A1311&lt;=CrashTest!$C$6),4,IF(AND($A1311&gt;=CrashTest!$B$7,$A1311&lt;=CrashTest!$C$7),5,0)))))</f>
        <v>0</v>
      </c>
      <c r="J1311" s="0" t="str">
        <f aca="false">IF(I1311=0,"",IF(I1310=I1311,MAX(J1310,B1311),B1311))</f>
        <v/>
      </c>
      <c r="K1311" s="9" t="str">
        <f aca="false">IF(I1311=0,"",B1311/J1311-1)</f>
        <v/>
      </c>
      <c r="L1311" s="0" t="n">
        <f aca="false">MATCH($A1311,DailyBTC!$A:$A,0)</f>
        <v>1906</v>
      </c>
      <c r="M1311" s="8" t="n">
        <f aca="false">INDEX(DailyBTC!$F:$F,$L1311)</f>
        <v>6484.70894631426</v>
      </c>
      <c r="N1311" s="8" t="n">
        <f aca="false">INDEX(DailyETH!$F:$F,$L1311)</f>
        <v>190.170075461898</v>
      </c>
      <c r="O1311" s="8" t="n">
        <f aca="false">INDEX(DailyBTC!$B:$B,$L1311)</f>
        <v>82680.8065514319</v>
      </c>
      <c r="P1311" s="8" t="n">
        <f aca="false">INDEX(DailyETH!$B:$B,$L1311)</f>
        <v>1930.50927673875</v>
      </c>
      <c r="Q1311" s="9" t="n">
        <f aca="false">LN(M1311/M1310)</f>
        <v>-0.00653778698924047</v>
      </c>
      <c r="R1311" s="9" t="n">
        <f aca="false">LN(N1311/N1310)</f>
        <v>-0.00352091032480466</v>
      </c>
      <c r="S1311" s="9" t="n">
        <f aca="false">LN(O1311/O1310)</f>
        <v>-0.0159953370791118</v>
      </c>
      <c r="T1311" s="9" t="n">
        <f aca="false">LN(P1311/P1310)</f>
        <v>0.00136573817421887</v>
      </c>
      <c r="U1311" s="9" t="n">
        <f aca="false">M1311/M1310-1</f>
        <v>-0.00651646215759227</v>
      </c>
      <c r="V1311" s="9" t="n">
        <f aca="false">O1311/O1310-1</f>
        <v>-0.0158680910261787</v>
      </c>
    </row>
    <row r="1312" customFormat="false" ht="15" hidden="false" customHeight="false" outlineLevel="0" collapsed="false">
      <c r="A1312" s="5" t="n">
        <v>45735</v>
      </c>
      <c r="B1312" s="6" t="n">
        <v>5675.29</v>
      </c>
      <c r="C1312" s="9" t="n">
        <f aca="false">B1312/B1311-1</f>
        <v>0.0107985167401055</v>
      </c>
      <c r="D1312" s="9" t="n">
        <f aca="false">LN(B1312/B1311)</f>
        <v>0.0107406291189789</v>
      </c>
      <c r="E1312" s="9" t="n">
        <f aca="false">B1312/B1307-1</f>
        <v>0.0135713392745522</v>
      </c>
      <c r="F1312" s="9" t="n">
        <f aca="false">B1312/B1291-1</f>
        <v>-0.0741143765151935</v>
      </c>
      <c r="G1312" s="0" t="n">
        <f aca="false">MAX(G1311,B1312)</f>
        <v>6144.15</v>
      </c>
      <c r="H1312" s="9" t="n">
        <f aca="false">B1312/G1312-1</f>
        <v>-0.0763099859215676</v>
      </c>
      <c r="I1312" s="0" t="n">
        <f aca="false">IF(AND($A1312&gt;=CrashTest!$B$3,$A1312&lt;=CrashTest!$C$3),1,IF(AND($A1312&gt;=CrashTest!$B$4,$A1312&lt;=CrashTest!$C$4),2,IF(AND($A1312&gt;=CrashTest!$B$5,$A1312&lt;=CrashTest!$C$5),3,IF(AND($A1312&gt;=CrashTest!$B$6,$A1312&lt;=CrashTest!$C$6),4,IF(AND($A1312&gt;=CrashTest!$B$7,$A1312&lt;=CrashTest!$C$7),5,0)))))</f>
        <v>0</v>
      </c>
      <c r="J1312" s="0" t="str">
        <f aca="false">IF(I1312=0,"",IF(I1311=I1312,MAX(J1311,B1312),B1312))</f>
        <v/>
      </c>
      <c r="K1312" s="9" t="str">
        <f aca="false">IF(I1312=0,"",B1312/J1312-1)</f>
        <v/>
      </c>
      <c r="L1312" s="0" t="n">
        <f aca="false">MATCH($A1312,DailyBTC!$A:$A,0)</f>
        <v>1907</v>
      </c>
      <c r="M1312" s="8" t="n">
        <f aca="false">INDEX(DailyBTC!$F:$F,$L1312)</f>
        <v>6586.86802683769</v>
      </c>
      <c r="N1312" s="8" t="n">
        <f aca="false">INDEX(DailyETH!$F:$F,$L1312)</f>
        <v>193.521813666173</v>
      </c>
      <c r="O1312" s="8" t="n">
        <f aca="false">INDEX(DailyBTC!$B:$B,$L1312)</f>
        <v>86774.23507218</v>
      </c>
      <c r="P1312" s="8" t="n">
        <f aca="false">INDEX(DailyETH!$B:$B,$L1312)</f>
        <v>2056.96594564582</v>
      </c>
      <c r="Q1312" s="9" t="n">
        <f aca="false">LN(M1312/M1311)</f>
        <v>0.0156310383610736</v>
      </c>
      <c r="R1312" s="9" t="n">
        <f aca="false">LN(N1312/N1311)</f>
        <v>0.0174714324640303</v>
      </c>
      <c r="S1312" s="9" t="n">
        <f aca="false">LN(O1312/O1311)</f>
        <v>0.0483222567744742</v>
      </c>
      <c r="T1312" s="9" t="n">
        <f aca="false">LN(P1312/P1311)</f>
        <v>0.0634482131180668</v>
      </c>
      <c r="U1312" s="9" t="n">
        <f aca="false">M1312/M1311-1</f>
        <v>0.0157538420566279</v>
      </c>
      <c r="V1312" s="9" t="n">
        <f aca="false">O1312/O1311-1</f>
        <v>0.0495088121594673</v>
      </c>
    </row>
    <row r="1313" customFormat="false" ht="15" hidden="false" customHeight="false" outlineLevel="0" collapsed="false">
      <c r="A1313" s="5" t="n">
        <v>45736</v>
      </c>
      <c r="B1313" s="6" t="n">
        <v>5662.89</v>
      </c>
      <c r="C1313" s="9" t="n">
        <f aca="false">B1313/B1312-1</f>
        <v>-0.00218491037462398</v>
      </c>
      <c r="D1313" s="9" t="n">
        <f aca="false">LN(B1313/B1312)</f>
        <v>-0.00218730077380323</v>
      </c>
      <c r="E1313" s="9" t="n">
        <f aca="false">B1313/B1308-1</f>
        <v>0.0256034570190817</v>
      </c>
      <c r="F1313" s="9" t="n">
        <f aca="false">B1313/B1292-1</f>
        <v>-0.0783281658162641</v>
      </c>
      <c r="G1313" s="0" t="n">
        <f aca="false">MAX(G1312,B1313)</f>
        <v>6144.15</v>
      </c>
      <c r="H1313" s="9" t="n">
        <f aca="false">B1313/G1313-1</f>
        <v>-0.0783281658162641</v>
      </c>
      <c r="I1313" s="0" t="n">
        <f aca="false">IF(AND($A1313&gt;=CrashTest!$B$3,$A1313&lt;=CrashTest!$C$3),1,IF(AND($A1313&gt;=CrashTest!$B$4,$A1313&lt;=CrashTest!$C$4),2,IF(AND($A1313&gt;=CrashTest!$B$5,$A1313&lt;=CrashTest!$C$5),3,IF(AND($A1313&gt;=CrashTest!$B$6,$A1313&lt;=CrashTest!$C$6),4,IF(AND($A1313&gt;=CrashTest!$B$7,$A1313&lt;=CrashTest!$C$7),5,0)))))</f>
        <v>0</v>
      </c>
      <c r="J1313" s="0" t="str">
        <f aca="false">IF(I1313=0,"",IF(I1312=I1313,MAX(J1312,B1313),B1313))</f>
        <v/>
      </c>
      <c r="K1313" s="9" t="str">
        <f aca="false">IF(I1313=0,"",B1313/J1313-1)</f>
        <v/>
      </c>
      <c r="L1313" s="0" t="n">
        <f aca="false">MATCH($A1313,DailyBTC!$A:$A,0)</f>
        <v>1908</v>
      </c>
      <c r="M1313" s="8" t="n">
        <f aca="false">INDEX(DailyBTC!$F:$F,$L1313)</f>
        <v>6510.24400577753</v>
      </c>
      <c r="N1313" s="8" t="n">
        <f aca="false">INDEX(DailyETH!$F:$F,$L1313)</f>
        <v>190.479978670104</v>
      </c>
      <c r="O1313" s="8" t="n">
        <f aca="false">INDEX(DailyBTC!$B:$B,$L1313)</f>
        <v>84124.9712878434</v>
      </c>
      <c r="P1313" s="8" t="n">
        <f aca="false">INDEX(DailyETH!$B:$B,$L1313)</f>
        <v>1978.2045458796</v>
      </c>
      <c r="Q1313" s="9" t="n">
        <f aca="false">LN(M1313/M1312)</f>
        <v>-0.0117010368561872</v>
      </c>
      <c r="R1313" s="9" t="n">
        <f aca="false">LN(N1313/N1312)</f>
        <v>-0.0158431480420887</v>
      </c>
      <c r="S1313" s="9" t="n">
        <f aca="false">LN(O1313/O1312)</f>
        <v>-0.0310062999762679</v>
      </c>
      <c r="T1313" s="9" t="n">
        <f aca="false">LN(P1313/P1312)</f>
        <v>-0.0390424168753225</v>
      </c>
      <c r="U1313" s="9" t="n">
        <f aca="false">M1313/M1312-1</f>
        <v>-0.0116328459516674</v>
      </c>
      <c r="V1313" s="9" t="n">
        <f aca="false">O1313/O1312-1</f>
        <v>-0.0305305345778377</v>
      </c>
    </row>
    <row r="1314" customFormat="false" ht="15" hidden="false" customHeight="false" outlineLevel="0" collapsed="false">
      <c r="A1314" s="5" t="n">
        <v>45737</v>
      </c>
      <c r="B1314" s="6" t="n">
        <v>5667.56</v>
      </c>
      <c r="C1314" s="9" t="n">
        <f aca="false">B1314/B1313-1</f>
        <v>0.000824667263535028</v>
      </c>
      <c r="D1314" s="9" t="n">
        <f aca="false">LN(B1314/B1313)</f>
        <v>0.000824327412317203</v>
      </c>
      <c r="E1314" s="9" t="n">
        <f aca="false">B1314/B1309-1</f>
        <v>0.00507542197647082</v>
      </c>
      <c r="F1314" s="9" t="n">
        <f aca="false">B1314/B1293-1</f>
        <v>-0.0735526814787691</v>
      </c>
      <c r="G1314" s="0" t="n">
        <f aca="false">MAX(G1313,B1314)</f>
        <v>6144.15</v>
      </c>
      <c r="H1314" s="9" t="n">
        <f aca="false">B1314/G1314-1</f>
        <v>-0.0775680932268905</v>
      </c>
      <c r="I1314" s="0" t="n">
        <f aca="false">IF(AND($A1314&gt;=CrashTest!$B$3,$A1314&lt;=CrashTest!$C$3),1,IF(AND($A1314&gt;=CrashTest!$B$4,$A1314&lt;=CrashTest!$C$4),2,IF(AND($A1314&gt;=CrashTest!$B$5,$A1314&lt;=CrashTest!$C$5),3,IF(AND($A1314&gt;=CrashTest!$B$6,$A1314&lt;=CrashTest!$C$6),4,IF(AND($A1314&gt;=CrashTest!$B$7,$A1314&lt;=CrashTest!$C$7),5,0)))))</f>
        <v>0</v>
      </c>
      <c r="J1314" s="0" t="str">
        <f aca="false">IF(I1314=0,"",IF(I1313=I1314,MAX(J1313,B1314),B1314))</f>
        <v/>
      </c>
      <c r="K1314" s="9" t="str">
        <f aca="false">IF(I1314=0,"",B1314/J1314-1)</f>
        <v/>
      </c>
      <c r="L1314" s="0" t="n">
        <f aca="false">MATCH($A1314,DailyBTC!$A:$A,0)</f>
        <v>1909</v>
      </c>
      <c r="M1314" s="8" t="n">
        <f aca="false">INDEX(DailyBTC!$F:$F,$L1314)</f>
        <v>6507.35865282121</v>
      </c>
      <c r="N1314" s="8" t="n">
        <f aca="false">INDEX(DailyETH!$F:$F,$L1314)</f>
        <v>190.470486229996</v>
      </c>
      <c r="O1314" s="8" t="n">
        <f aca="false">INDEX(DailyBTC!$B:$B,$L1314)</f>
        <v>84069.4081800117</v>
      </c>
      <c r="P1314" s="8" t="n">
        <f aca="false">INDEX(DailyETH!$B:$B,$L1314)</f>
        <v>1966.1050710111</v>
      </c>
      <c r="Q1314" s="9" t="n">
        <f aca="false">LN(M1314/M1313)</f>
        <v>-0.000443300211142433</v>
      </c>
      <c r="R1314" s="9" t="n">
        <f aca="false">LN(N1314/N1313)</f>
        <v>-4.98355612328812E-005</v>
      </c>
      <c r="S1314" s="9" t="n">
        <f aca="false">LN(O1314/O1313)</f>
        <v>-0.000660701148620003</v>
      </c>
      <c r="T1314" s="9" t="n">
        <f aca="false">LN(P1314/P1313)</f>
        <v>-0.00613517395746224</v>
      </c>
      <c r="U1314" s="9" t="n">
        <f aca="false">M1314/M1313-1</f>
        <v>-0.000443201968121421</v>
      </c>
      <c r="V1314" s="9" t="n">
        <f aca="false">O1314/O1313-1</f>
        <v>-0.000660482933677042</v>
      </c>
    </row>
    <row r="1315" customFormat="false" ht="15" hidden="false" customHeight="false" outlineLevel="0" collapsed="false">
      <c r="A1315" s="5" t="n">
        <v>45740</v>
      </c>
      <c r="B1315" s="6" t="n">
        <v>5767.57</v>
      </c>
      <c r="C1315" s="9" t="n">
        <f aca="false">B1315/B1314-1</f>
        <v>0.0176460416828406</v>
      </c>
      <c r="D1315" s="9" t="n">
        <f aca="false">LN(B1315/B1314)</f>
        <v>0.0174921579446067</v>
      </c>
      <c r="E1315" s="9" t="n">
        <f aca="false">B1315/B1310-1</f>
        <v>0.0162904044319767</v>
      </c>
      <c r="F1315" s="9" t="n">
        <f aca="false">B1315/B1294-1</f>
        <v>-0.0408373010395585</v>
      </c>
      <c r="G1315" s="0" t="n">
        <f aca="false">MAX(G1314,B1315)</f>
        <v>6144.15</v>
      </c>
      <c r="H1315" s="9" t="n">
        <f aca="false">B1315/G1315-1</f>
        <v>-0.0612908213503902</v>
      </c>
      <c r="I1315" s="0" t="n">
        <f aca="false">IF(AND($A1315&gt;=CrashTest!$B$3,$A1315&lt;=CrashTest!$C$3),1,IF(AND($A1315&gt;=CrashTest!$B$4,$A1315&lt;=CrashTest!$C$4),2,IF(AND($A1315&gt;=CrashTest!$B$5,$A1315&lt;=CrashTest!$C$5),3,IF(AND($A1315&gt;=CrashTest!$B$6,$A1315&lt;=CrashTest!$C$6),4,IF(AND($A1315&gt;=CrashTest!$B$7,$A1315&lt;=CrashTest!$C$7),5,0)))))</f>
        <v>0</v>
      </c>
      <c r="J1315" s="0" t="str">
        <f aca="false">IF(I1315=0,"",IF(I1314=I1315,MAX(J1314,B1315),B1315))</f>
        <v/>
      </c>
      <c r="K1315" s="9" t="str">
        <f aca="false">IF(I1315=0,"",B1315/J1315-1)</f>
        <v/>
      </c>
      <c r="L1315" s="0" t="n">
        <f aca="false">MATCH($A1315,DailyBTC!$A:$A,0)</f>
        <v>1912</v>
      </c>
      <c r="M1315" s="8" t="n">
        <f aca="false">INDEX(DailyBTC!$F:$F,$L1315)</f>
        <v>6593.30543078398</v>
      </c>
      <c r="N1315" s="8" t="n">
        <f aca="false">INDEX(DailyETH!$F:$F,$L1315)</f>
        <v>191.484430468637</v>
      </c>
      <c r="O1315" s="8" t="n">
        <f aca="false">INDEX(DailyBTC!$B:$B,$L1315)</f>
        <v>87322.5718568089</v>
      </c>
      <c r="P1315" s="8" t="n">
        <f aca="false">INDEX(DailyETH!$B:$B,$L1315)</f>
        <v>2073.91071683226</v>
      </c>
      <c r="Q1315" s="9" t="n">
        <f aca="false">LN(M1315/M1314)</f>
        <v>0.0131211685906573</v>
      </c>
      <c r="R1315" s="9" t="n">
        <f aca="false">LN(N1315/N1314)</f>
        <v>0.0053092476419405</v>
      </c>
      <c r="S1315" s="9" t="n">
        <f aca="false">LN(O1315/O1314)</f>
        <v>0.0379662389740519</v>
      </c>
      <c r="T1315" s="9" t="n">
        <f aca="false">LN(P1315/P1314)</f>
        <v>0.0533815957502966</v>
      </c>
      <c r="U1315" s="9" t="n">
        <f aca="false">M1315/M1314-1</f>
        <v>0.0132076288626724</v>
      </c>
      <c r="V1315" s="9" t="n">
        <f aca="false">O1315/O1314-1</f>
        <v>0.0386961648383613</v>
      </c>
    </row>
    <row r="1316" customFormat="false" ht="15" hidden="false" customHeight="false" outlineLevel="0" collapsed="false">
      <c r="A1316" s="5" t="n">
        <v>45741</v>
      </c>
      <c r="B1316" s="6" t="n">
        <v>5776.65</v>
      </c>
      <c r="C1316" s="9" t="n">
        <f aca="false">B1316/B1315-1</f>
        <v>0.0015743198608773</v>
      </c>
      <c r="D1316" s="9" t="n">
        <f aca="false">LN(B1316/B1315)</f>
        <v>0.00157308191847302</v>
      </c>
      <c r="E1316" s="9" t="n">
        <f aca="false">B1316/B1311-1</f>
        <v>0.0288512572444279</v>
      </c>
      <c r="F1316" s="9" t="n">
        <f aca="false">B1316/B1295-1</f>
        <v>-0.0345297288263068</v>
      </c>
      <c r="G1316" s="0" t="n">
        <f aca="false">MAX(G1315,B1316)</f>
        <v>6144.15</v>
      </c>
      <c r="H1316" s="9" t="n">
        <f aca="false">B1316/G1316-1</f>
        <v>-0.0598129928468544</v>
      </c>
      <c r="I1316" s="0" t="n">
        <f aca="false">IF(AND($A1316&gt;=CrashTest!$B$3,$A1316&lt;=CrashTest!$C$3),1,IF(AND($A1316&gt;=CrashTest!$B$4,$A1316&lt;=CrashTest!$C$4),2,IF(AND($A1316&gt;=CrashTest!$B$5,$A1316&lt;=CrashTest!$C$5),3,IF(AND($A1316&gt;=CrashTest!$B$6,$A1316&lt;=CrashTest!$C$6),4,IF(AND($A1316&gt;=CrashTest!$B$7,$A1316&lt;=CrashTest!$C$7),5,0)))))</f>
        <v>0</v>
      </c>
      <c r="J1316" s="0" t="str">
        <f aca="false">IF(I1316=0,"",IF(I1315=I1316,MAX(J1315,B1316),B1316))</f>
        <v/>
      </c>
      <c r="K1316" s="9" t="str">
        <f aca="false">IF(I1316=0,"",B1316/J1316-1)</f>
        <v/>
      </c>
      <c r="L1316" s="0" t="n">
        <f aca="false">MATCH($A1316,DailyBTC!$A:$A,0)</f>
        <v>1913</v>
      </c>
      <c r="M1316" s="8" t="n">
        <f aca="false">INDEX(DailyBTC!$F:$F,$L1316)</f>
        <v>6618.35107329567</v>
      </c>
      <c r="N1316" s="8" t="n">
        <f aca="false">INDEX(DailyETH!$F:$F,$L1316)</f>
        <v>191.673496469255</v>
      </c>
      <c r="O1316" s="8" t="n">
        <f aca="false">INDEX(DailyBTC!$B:$B,$L1316)</f>
        <v>87422.8426084161</v>
      </c>
      <c r="P1316" s="8" t="n">
        <f aca="false">INDEX(DailyETH!$B:$B,$L1316)</f>
        <v>2065.10749736996</v>
      </c>
      <c r="Q1316" s="9" t="n">
        <f aca="false">LN(M1316/M1315)</f>
        <v>0.00379145075513451</v>
      </c>
      <c r="R1316" s="9" t="n">
        <f aca="false">LN(N1316/N1315)</f>
        <v>0.000986882967415049</v>
      </c>
      <c r="S1316" s="9" t="n">
        <f aca="false">LN(O1316/O1315)</f>
        <v>0.00114762110260873</v>
      </c>
      <c r="T1316" s="9" t="n">
        <f aca="false">LN(P1316/P1315)</f>
        <v>-0.00425377820582586</v>
      </c>
      <c r="U1316" s="9" t="n">
        <f aca="false">M1316/M1315-1</f>
        <v>0.00379864739691205</v>
      </c>
      <c r="V1316" s="9" t="n">
        <f aca="false">O1316/O1315-1</f>
        <v>0.00114827987168797</v>
      </c>
    </row>
    <row r="1317" customFormat="false" ht="15" hidden="false" customHeight="false" outlineLevel="0" collapsed="false">
      <c r="A1317" s="5" t="n">
        <v>45742</v>
      </c>
      <c r="B1317" s="6" t="n">
        <v>5712.2</v>
      </c>
      <c r="C1317" s="9" t="n">
        <f aca="false">B1317/B1316-1</f>
        <v>-0.0111569854500445</v>
      </c>
      <c r="D1317" s="9" t="n">
        <f aca="false">LN(B1317/B1316)</f>
        <v>-0.0112196914551083</v>
      </c>
      <c r="E1317" s="9" t="n">
        <f aca="false">B1317/B1312-1</f>
        <v>0.00650363241349772</v>
      </c>
      <c r="F1317" s="9" t="n">
        <f aca="false">B1317/B1296-1</f>
        <v>-0.0408127282649763</v>
      </c>
      <c r="G1317" s="0" t="n">
        <f aca="false">MAX(G1316,B1317)</f>
        <v>6144.15</v>
      </c>
      <c r="H1317" s="9" t="n">
        <f aca="false">B1317/G1317-1</f>
        <v>-0.0703026456059829</v>
      </c>
      <c r="I1317" s="0" t="n">
        <f aca="false">IF(AND($A1317&gt;=CrashTest!$B$3,$A1317&lt;=CrashTest!$C$3),1,IF(AND($A1317&gt;=CrashTest!$B$4,$A1317&lt;=CrashTest!$C$4),2,IF(AND($A1317&gt;=CrashTest!$B$5,$A1317&lt;=CrashTest!$C$5),3,IF(AND($A1317&gt;=CrashTest!$B$6,$A1317&lt;=CrashTest!$C$6),4,IF(AND($A1317&gt;=CrashTest!$B$7,$A1317&lt;=CrashTest!$C$7),5,0)))))</f>
        <v>0</v>
      </c>
      <c r="J1317" s="0" t="str">
        <f aca="false">IF(I1317=0,"",IF(I1316=I1317,MAX(J1316,B1317),B1317))</f>
        <v/>
      </c>
      <c r="K1317" s="9" t="str">
        <f aca="false">IF(I1317=0,"",B1317/J1317-1)</f>
        <v/>
      </c>
      <c r="L1317" s="0" t="n">
        <f aca="false">MATCH($A1317,DailyBTC!$A:$A,0)</f>
        <v>1914</v>
      </c>
      <c r="M1317" s="8" t="n">
        <f aca="false">INDEX(DailyBTC!$F:$F,$L1317)</f>
        <v>6579.86998747458</v>
      </c>
      <c r="N1317" s="8" t="n">
        <f aca="false">INDEX(DailyETH!$F:$F,$L1317)</f>
        <v>188.943238699502</v>
      </c>
      <c r="O1317" s="8" t="n">
        <f aca="false">INDEX(DailyBTC!$B:$B,$L1317)</f>
        <v>86836.6760955582</v>
      </c>
      <c r="P1317" s="8" t="n">
        <f aca="false">INDEX(DailyETH!$B:$B,$L1317)</f>
        <v>2005.4321364699</v>
      </c>
      <c r="Q1317" s="9" t="n">
        <f aca="false">LN(M1317/M1316)</f>
        <v>-0.00583126993940782</v>
      </c>
      <c r="R1317" s="9" t="n">
        <f aca="false">LN(N1317/N1316)</f>
        <v>-0.014346739635012</v>
      </c>
      <c r="S1317" s="9" t="n">
        <f aca="false">LN(O1317/O1316)</f>
        <v>-0.00672753750301597</v>
      </c>
      <c r="T1317" s="9" t="n">
        <f aca="false">LN(P1317/P1316)</f>
        <v>-0.0293227149490119</v>
      </c>
      <c r="U1317" s="9" t="n">
        <f aca="false">M1317/M1316-1</f>
        <v>-0.00581430108420145</v>
      </c>
      <c r="V1317" s="9" t="n">
        <f aca="false">O1317/O1316-1</f>
        <v>-0.00670495828514128</v>
      </c>
    </row>
    <row r="1318" customFormat="false" ht="15" hidden="false" customHeight="false" outlineLevel="0" collapsed="false">
      <c r="A1318" s="5" t="n">
        <v>45743</v>
      </c>
      <c r="B1318" s="6" t="n">
        <v>5693.31</v>
      </c>
      <c r="C1318" s="9" t="n">
        <f aca="false">B1318/B1317-1</f>
        <v>-0.00330695703931927</v>
      </c>
      <c r="D1318" s="9" t="n">
        <f aca="false">LN(B1318/B1317)</f>
        <v>-0.00331243710664936</v>
      </c>
      <c r="E1318" s="9" t="n">
        <f aca="false">B1318/B1313-1</f>
        <v>0.00537181545112131</v>
      </c>
      <c r="F1318" s="9" t="n">
        <f aca="false">B1318/B1297-1</f>
        <v>-0.0441147335654778</v>
      </c>
      <c r="G1318" s="0" t="n">
        <f aca="false">MAX(G1317,B1318)</f>
        <v>6144.15</v>
      </c>
      <c r="H1318" s="9" t="n">
        <f aca="false">B1318/G1318-1</f>
        <v>-0.0733771148165326</v>
      </c>
      <c r="I1318" s="0" t="n">
        <f aca="false">IF(AND($A1318&gt;=CrashTest!$B$3,$A1318&lt;=CrashTest!$C$3),1,IF(AND($A1318&gt;=CrashTest!$B$4,$A1318&lt;=CrashTest!$C$4),2,IF(AND($A1318&gt;=CrashTest!$B$5,$A1318&lt;=CrashTest!$C$5),3,IF(AND($A1318&gt;=CrashTest!$B$6,$A1318&lt;=CrashTest!$C$6),4,IF(AND($A1318&gt;=CrashTest!$B$7,$A1318&lt;=CrashTest!$C$7),5,0)))))</f>
        <v>0</v>
      </c>
      <c r="J1318" s="0" t="str">
        <f aca="false">IF(I1318=0,"",IF(I1317=I1318,MAX(J1317,B1318),B1318))</f>
        <v/>
      </c>
      <c r="K1318" s="9" t="str">
        <f aca="false">IF(I1318=0,"",B1318/J1318-1)</f>
        <v/>
      </c>
      <c r="L1318" s="0" t="n">
        <f aca="false">MATCH($A1318,DailyBTC!$A:$A,0)</f>
        <v>1915</v>
      </c>
      <c r="M1318" s="8" t="n">
        <f aca="false">INDEX(DailyBTC!$F:$F,$L1318)</f>
        <v>6606.2234629912</v>
      </c>
      <c r="N1318" s="8" t="n">
        <f aca="false">INDEX(DailyETH!$F:$F,$L1318)</f>
        <v>189.139910540413</v>
      </c>
      <c r="O1318" s="8" t="n">
        <f aca="false">INDEX(DailyBTC!$B:$B,$L1318)</f>
        <v>87211.3240169492</v>
      </c>
      <c r="P1318" s="8" t="n">
        <f aca="false">INDEX(DailyETH!$B:$B,$L1318)</f>
        <v>2003.37026212741</v>
      </c>
      <c r="Q1318" s="9" t="n">
        <f aca="false">LN(M1318/M1317)</f>
        <v>0.00399716727381303</v>
      </c>
      <c r="R1318" s="9" t="n">
        <f aca="false">LN(N1318/N1317)</f>
        <v>0.00104036299446679</v>
      </c>
      <c r="S1318" s="9" t="n">
        <f aca="false">LN(O1318/O1317)</f>
        <v>0.00430511697684976</v>
      </c>
      <c r="T1318" s="9" t="n">
        <f aca="false">LN(P1318/P1317)</f>
        <v>-0.00102867356347079</v>
      </c>
      <c r="U1318" s="9" t="n">
        <f aca="false">M1318/M1317-1</f>
        <v>0.00400516660158634</v>
      </c>
      <c r="V1318" s="9" t="n">
        <f aca="false">O1318/O1317-1</f>
        <v>0.00431439730579664</v>
      </c>
    </row>
    <row r="1319" customFormat="false" ht="15" hidden="false" customHeight="false" outlineLevel="0" collapsed="false">
      <c r="A1319" s="5" t="n">
        <v>45744</v>
      </c>
      <c r="B1319" s="6" t="n">
        <v>5580.94</v>
      </c>
      <c r="C1319" s="9" t="n">
        <f aca="false">B1319/B1318-1</f>
        <v>-0.0197372003281046</v>
      </c>
      <c r="D1319" s="9" t="n">
        <f aca="false">LN(B1319/B1318)</f>
        <v>-0.0199345803362658</v>
      </c>
      <c r="E1319" s="9" t="n">
        <f aca="false">B1319/B1314-1</f>
        <v>-0.0152834729583808</v>
      </c>
      <c r="F1319" s="9" t="n">
        <f aca="false">B1319/B1298-1</f>
        <v>-0.0478762515844732</v>
      </c>
      <c r="G1319" s="0" t="n">
        <f aca="false">MAX(G1318,B1319)</f>
        <v>6144.15</v>
      </c>
      <c r="H1319" s="9" t="n">
        <f aca="false">B1319/G1319-1</f>
        <v>-0.091666056330005</v>
      </c>
      <c r="I1319" s="0" t="n">
        <f aca="false">IF(AND($A1319&gt;=CrashTest!$B$3,$A1319&lt;=CrashTest!$C$3),1,IF(AND($A1319&gt;=CrashTest!$B$4,$A1319&lt;=CrashTest!$C$4),2,IF(AND($A1319&gt;=CrashTest!$B$5,$A1319&lt;=CrashTest!$C$5),3,IF(AND($A1319&gt;=CrashTest!$B$6,$A1319&lt;=CrashTest!$C$6),4,IF(AND($A1319&gt;=CrashTest!$B$7,$A1319&lt;=CrashTest!$C$7),5,0)))))</f>
        <v>0</v>
      </c>
      <c r="J1319" s="0" t="str">
        <f aca="false">IF(I1319=0,"",IF(I1318=I1319,MAX(J1318,B1319),B1319))</f>
        <v/>
      </c>
      <c r="K1319" s="9" t="str">
        <f aca="false">IF(I1319=0,"",B1319/J1319-1)</f>
        <v/>
      </c>
      <c r="L1319" s="0" t="n">
        <f aca="false">MATCH($A1319,DailyBTC!$A:$A,0)</f>
        <v>1916</v>
      </c>
      <c r="M1319" s="8" t="n">
        <f aca="false">INDEX(DailyBTC!$F:$F,$L1319)</f>
        <v>6439.02987470506</v>
      </c>
      <c r="N1319" s="8" t="n">
        <f aca="false">INDEX(DailyETH!$F:$F,$L1319)</f>
        <v>186.995825605152</v>
      </c>
      <c r="O1319" s="8" t="n">
        <f aca="false">INDEX(DailyBTC!$B:$B,$L1319)</f>
        <v>84309.0783550555</v>
      </c>
      <c r="P1319" s="8" t="n">
        <f aca="false">INDEX(DailyETH!$B:$B,$L1319)</f>
        <v>1896.0268603156</v>
      </c>
      <c r="Q1319" s="9" t="n">
        <f aca="false">LN(M1319/M1318)</f>
        <v>-0.0256342654782846</v>
      </c>
      <c r="R1319" s="9" t="n">
        <f aca="false">LN(N1319/N1318)</f>
        <v>-0.0114007149681398</v>
      </c>
      <c r="S1319" s="9" t="n">
        <f aca="false">LN(O1319/O1318)</f>
        <v>-0.033844634809117</v>
      </c>
      <c r="T1319" s="9" t="n">
        <f aca="false">LN(P1319/P1318)</f>
        <v>-0.0550703228177525</v>
      </c>
      <c r="U1319" s="9" t="n">
        <f aca="false">M1319/M1318-1</f>
        <v>-0.0253084972409384</v>
      </c>
      <c r="V1319" s="9" t="n">
        <f aca="false">O1319/O1318-1</f>
        <v>-0.0332783121298521</v>
      </c>
    </row>
    <row r="1320" customFormat="false" ht="15" hidden="false" customHeight="false" outlineLevel="0" collapsed="false">
      <c r="A1320" s="5" t="n">
        <v>45747</v>
      </c>
      <c r="B1320" s="6" t="n">
        <v>5611.85</v>
      </c>
      <c r="C1320" s="9" t="n">
        <f aca="false">B1320/B1319-1</f>
        <v>0.00553849351542945</v>
      </c>
      <c r="D1320" s="9" t="n">
        <f aca="false">LN(B1320/B1319)</f>
        <v>0.00552321245695001</v>
      </c>
      <c r="E1320" s="9" t="n">
        <f aca="false">B1320/B1315-1</f>
        <v>-0.0269992388475562</v>
      </c>
      <c r="F1320" s="9" t="n">
        <f aca="false">B1320/B1299-1</f>
        <v>-0.0575447140817869</v>
      </c>
      <c r="G1320" s="0" t="n">
        <f aca="false">MAX(G1319,B1320)</f>
        <v>6144.15</v>
      </c>
      <c r="H1320" s="9" t="n">
        <f aca="false">B1320/G1320-1</f>
        <v>-0.0866352546731443</v>
      </c>
      <c r="I1320" s="0" t="n">
        <f aca="false">IF(AND($A1320&gt;=CrashTest!$B$3,$A1320&lt;=CrashTest!$C$3),1,IF(AND($A1320&gt;=CrashTest!$B$4,$A1320&lt;=CrashTest!$C$4),2,IF(AND($A1320&gt;=CrashTest!$B$5,$A1320&lt;=CrashTest!$C$5),3,IF(AND($A1320&gt;=CrashTest!$B$6,$A1320&lt;=CrashTest!$C$6),4,IF(AND($A1320&gt;=CrashTest!$B$7,$A1320&lt;=CrashTest!$C$7),5,0)))))</f>
        <v>0</v>
      </c>
      <c r="J1320" s="0" t="str">
        <f aca="false">IF(I1320=0,"",IF(I1319=I1320,MAX(J1319,B1320),B1320))</f>
        <v/>
      </c>
      <c r="K1320" s="9" t="str">
        <f aca="false">IF(I1320=0,"",B1320/J1320-1)</f>
        <v/>
      </c>
      <c r="L1320" s="0" t="n">
        <f aca="false">MATCH($A1320,DailyBTC!$A:$A,0)</f>
        <v>1919</v>
      </c>
      <c r="M1320" s="8" t="n">
        <f aca="false">INDEX(DailyBTC!$F:$F,$L1320)</f>
        <v>6332.2647398176</v>
      </c>
      <c r="N1320" s="8" t="n">
        <f aca="false">INDEX(DailyETH!$F:$F,$L1320)</f>
        <v>186.56265742653</v>
      </c>
      <c r="O1320" s="8" t="n">
        <f aca="false">INDEX(DailyBTC!$B:$B,$L1320)</f>
        <v>82461.4496279953</v>
      </c>
      <c r="P1320" s="8" t="n">
        <f aca="false">INDEX(DailyETH!$B:$B,$L1320)</f>
        <v>1823.44348568089</v>
      </c>
      <c r="Q1320" s="9" t="n">
        <f aca="false">LN(M1320/M1319)</f>
        <v>-0.0167199372244229</v>
      </c>
      <c r="R1320" s="9" t="n">
        <f aca="false">LN(N1320/N1319)</f>
        <v>-0.00231914622446077</v>
      </c>
      <c r="S1320" s="9" t="n">
        <f aca="false">LN(O1320/O1319)</f>
        <v>-0.0221586433579096</v>
      </c>
      <c r="T1320" s="9" t="n">
        <f aca="false">LN(P1320/P1319)</f>
        <v>-0.0390338320025323</v>
      </c>
      <c r="U1320" s="9" t="n">
        <f aca="false">M1320/M1319-1</f>
        <v>-0.0165809348558655</v>
      </c>
      <c r="V1320" s="9" t="n">
        <f aca="false">O1320/O1319-1</f>
        <v>-0.0219149439551359</v>
      </c>
    </row>
    <row r="1321" customFormat="false" ht="15" hidden="false" customHeight="false" outlineLevel="0" collapsed="false">
      <c r="A1321" s="5" t="n">
        <v>45748</v>
      </c>
      <c r="B1321" s="6" t="n">
        <v>5633.07</v>
      </c>
      <c r="C1321" s="9" t="n">
        <f aca="false">B1321/B1320-1</f>
        <v>0.00378128424672775</v>
      </c>
      <c r="D1321" s="9" t="n">
        <f aca="false">LN(B1321/B1320)</f>
        <v>0.00377415316223566</v>
      </c>
      <c r="E1321" s="9" t="n">
        <f aca="false">B1321/B1316-1</f>
        <v>-0.0248552361662902</v>
      </c>
      <c r="F1321" s="9" t="n">
        <f aca="false">B1321/B1300-1</f>
        <v>-0.0370359606955547</v>
      </c>
      <c r="G1321" s="0" t="n">
        <f aca="false">MAX(G1320,B1321)</f>
        <v>6144.15</v>
      </c>
      <c r="H1321" s="9" t="n">
        <f aca="false">B1321/G1321-1</f>
        <v>-0.0831815629501232</v>
      </c>
      <c r="I1321" s="0" t="n">
        <f aca="false">IF(AND($A1321&gt;=CrashTest!$B$3,$A1321&lt;=CrashTest!$C$3),1,IF(AND($A1321&gt;=CrashTest!$B$4,$A1321&lt;=CrashTest!$C$4),2,IF(AND($A1321&gt;=CrashTest!$B$5,$A1321&lt;=CrashTest!$C$5),3,IF(AND($A1321&gt;=CrashTest!$B$6,$A1321&lt;=CrashTest!$C$6),4,IF(AND($A1321&gt;=CrashTest!$B$7,$A1321&lt;=CrashTest!$C$7),5,0)))))</f>
        <v>0</v>
      </c>
      <c r="J1321" s="0" t="str">
        <f aca="false">IF(I1321=0,"",IF(I1320=I1321,MAX(J1320,B1321),B1321))</f>
        <v/>
      </c>
      <c r="K1321" s="9" t="str">
        <f aca="false">IF(I1321=0,"",B1321/J1321-1)</f>
        <v/>
      </c>
      <c r="L1321" s="0" t="n">
        <f aca="false">MATCH($A1321,DailyBTC!$A:$A,0)</f>
        <v>1920</v>
      </c>
      <c r="M1321" s="8" t="n">
        <f aca="false">INDEX(DailyBTC!$F:$F,$L1321)</f>
        <v>6465.1249140174</v>
      </c>
      <c r="N1321" s="8" t="n">
        <f aca="false">INDEX(DailyETH!$F:$F,$L1321)</f>
        <v>186.946488395768</v>
      </c>
      <c r="O1321" s="8" t="n">
        <f aca="false">INDEX(DailyBTC!$B:$B,$L1321)</f>
        <v>85226.7137936879</v>
      </c>
      <c r="P1321" s="8" t="n">
        <f aca="false">INDEX(DailyETH!$B:$B,$L1321)</f>
        <v>1908.28501987142</v>
      </c>
      <c r="Q1321" s="9" t="n">
        <f aca="false">LN(M1321/M1320)</f>
        <v>0.0207643826469194</v>
      </c>
      <c r="R1321" s="9" t="n">
        <f aca="false">LN(N1321/N1320)</f>
        <v>0.002055270178221</v>
      </c>
      <c r="S1321" s="9" t="n">
        <f aca="false">LN(O1321/O1320)</f>
        <v>0.0329840199744434</v>
      </c>
      <c r="T1321" s="9" t="n">
        <f aca="false">LN(P1321/P1320)</f>
        <v>0.0454782047906932</v>
      </c>
      <c r="U1321" s="9" t="n">
        <f aca="false">M1321/M1320-1</f>
        <v>0.0209814623454334</v>
      </c>
      <c r="V1321" s="9" t="n">
        <f aca="false">O1321/O1320-1</f>
        <v>0.033534023209238</v>
      </c>
    </row>
    <row r="1322" customFormat="false" ht="15" hidden="false" customHeight="false" outlineLevel="0" collapsed="false">
      <c r="A1322" s="5" t="n">
        <v>45749</v>
      </c>
      <c r="B1322" s="6" t="n">
        <v>5670.97</v>
      </c>
      <c r="C1322" s="9" t="n">
        <f aca="false">B1322/B1321-1</f>
        <v>0.00672812516088039</v>
      </c>
      <c r="D1322" s="9" t="n">
        <f aca="false">LN(B1322/B1321)</f>
        <v>0.00670559233942083</v>
      </c>
      <c r="E1322" s="9" t="n">
        <f aca="false">B1322/B1317-1</f>
        <v>-0.00721788452785255</v>
      </c>
      <c r="F1322" s="9" t="n">
        <f aca="false">B1322/B1301-1</f>
        <v>-0.0185491896195148</v>
      </c>
      <c r="G1322" s="0" t="n">
        <f aca="false">MAX(G1321,B1322)</f>
        <v>6144.15</v>
      </c>
      <c r="H1322" s="9" t="n">
        <f aca="false">B1322/G1322-1</f>
        <v>-0.077013093755849</v>
      </c>
      <c r="I1322" s="0" t="n">
        <f aca="false">IF(AND($A1322&gt;=CrashTest!$B$3,$A1322&lt;=CrashTest!$C$3),1,IF(AND($A1322&gt;=CrashTest!$B$4,$A1322&lt;=CrashTest!$C$4),2,IF(AND($A1322&gt;=CrashTest!$B$5,$A1322&lt;=CrashTest!$C$5),3,IF(AND($A1322&gt;=CrashTest!$B$6,$A1322&lt;=CrashTest!$C$6),4,IF(AND($A1322&gt;=CrashTest!$B$7,$A1322&lt;=CrashTest!$C$7),5,0)))))</f>
        <v>0</v>
      </c>
      <c r="J1322" s="0" t="str">
        <f aca="false">IF(I1322=0,"",IF(I1321=I1322,MAX(J1321,B1322),B1322))</f>
        <v/>
      </c>
      <c r="K1322" s="9" t="str">
        <f aca="false">IF(I1322=0,"",B1322/J1322-1)</f>
        <v/>
      </c>
      <c r="L1322" s="0" t="n">
        <f aca="false">MATCH($A1322,DailyBTC!$A:$A,0)</f>
        <v>1921</v>
      </c>
      <c r="M1322" s="8" t="n">
        <f aca="false">INDEX(DailyBTC!$F:$F,$L1322)</f>
        <v>6365.36104938921</v>
      </c>
      <c r="N1322" s="8" t="n">
        <f aca="false">INDEX(DailyETH!$F:$F,$L1322)</f>
        <v>186.450929448491</v>
      </c>
      <c r="O1322" s="8" t="n">
        <f aca="false">INDEX(DailyBTC!$B:$B,$L1322)</f>
        <v>82555.631296318</v>
      </c>
      <c r="P1322" s="8" t="n">
        <f aca="false">INDEX(DailyETH!$B:$B,$L1322)</f>
        <v>1795.48936616014</v>
      </c>
      <c r="Q1322" s="9" t="n">
        <f aca="false">LN(M1322/M1321)</f>
        <v>-0.0155513790395552</v>
      </c>
      <c r="R1322" s="9" t="n">
        <f aca="false">LN(N1322/N1321)</f>
        <v>-0.00265432600520481</v>
      </c>
      <c r="S1322" s="9" t="n">
        <f aca="false">LN(O1322/O1321)</f>
        <v>-0.0318425420374747</v>
      </c>
      <c r="T1322" s="9" t="n">
        <f aca="false">LN(P1322/P1321)</f>
        <v>-0.060927331182351</v>
      </c>
      <c r="U1322" s="9" t="n">
        <f aca="false">M1322/M1321-1</f>
        <v>-0.0154310807532714</v>
      </c>
      <c r="V1322" s="9" t="n">
        <f aca="false">O1322/O1321-1</f>
        <v>-0.031340906840969</v>
      </c>
    </row>
    <row r="1323" customFormat="false" ht="15" hidden="false" customHeight="false" outlineLevel="0" collapsed="false">
      <c r="A1323" s="5" t="n">
        <v>45750</v>
      </c>
      <c r="B1323" s="6" t="n">
        <v>5396.52</v>
      </c>
      <c r="C1323" s="9" t="n">
        <f aca="false">B1323/B1322-1</f>
        <v>-0.0483956007526049</v>
      </c>
      <c r="D1323" s="9" t="n">
        <f aca="false">LN(B1323/B1322)</f>
        <v>-0.0496058775633951</v>
      </c>
      <c r="E1323" s="9" t="n">
        <f aca="false">B1323/B1318-1</f>
        <v>-0.0521296047466237</v>
      </c>
      <c r="F1323" s="9" t="n">
        <f aca="false">B1323/B1302-1</f>
        <v>-0.0763543130405313</v>
      </c>
      <c r="G1323" s="0" t="n">
        <f aca="false">MAX(G1322,B1323)</f>
        <v>6144.15</v>
      </c>
      <c r="H1323" s="9" t="n">
        <f aca="false">B1323/G1323-1</f>
        <v>-0.121681599570323</v>
      </c>
      <c r="I1323" s="0" t="n">
        <f aca="false">IF(AND($A1323&gt;=CrashTest!$B$3,$A1323&lt;=CrashTest!$C$3),1,IF(AND($A1323&gt;=CrashTest!$B$4,$A1323&lt;=CrashTest!$C$4),2,IF(AND($A1323&gt;=CrashTest!$B$5,$A1323&lt;=CrashTest!$C$5),3,IF(AND($A1323&gt;=CrashTest!$B$6,$A1323&lt;=CrashTest!$C$6),4,IF(AND($A1323&gt;=CrashTest!$B$7,$A1323&lt;=CrashTest!$C$7),5,0)))))</f>
        <v>0</v>
      </c>
      <c r="J1323" s="0" t="str">
        <f aca="false">IF(I1323=0,"",IF(I1322=I1323,MAX(J1322,B1323),B1323))</f>
        <v/>
      </c>
      <c r="K1323" s="9" t="str">
        <f aca="false">IF(I1323=0,"",B1323/J1323-1)</f>
        <v/>
      </c>
      <c r="L1323" s="0" t="n">
        <f aca="false">MATCH($A1323,DailyBTC!$A:$A,0)</f>
        <v>1922</v>
      </c>
      <c r="M1323" s="8" t="n">
        <f aca="false">INDEX(DailyBTC!$F:$F,$L1323)</f>
        <v>6310.28928357686</v>
      </c>
      <c r="N1323" s="8" t="n">
        <f aca="false">INDEX(DailyETH!$F:$F,$L1323)</f>
        <v>186.862790785339</v>
      </c>
      <c r="O1323" s="8" t="n">
        <f aca="false">INDEX(DailyBTC!$B:$B,$L1323)</f>
        <v>82931.697399474</v>
      </c>
      <c r="P1323" s="8" t="n">
        <f aca="false">INDEX(DailyETH!$B:$B,$L1323)</f>
        <v>1813.54323436587</v>
      </c>
      <c r="Q1323" s="9" t="n">
        <f aca="false">LN(M1323/M1322)</f>
        <v>-0.00868943381794189</v>
      </c>
      <c r="R1323" s="9" t="n">
        <f aca="false">LN(N1323/N1322)</f>
        <v>0.00220651683357997</v>
      </c>
      <c r="S1323" s="9" t="n">
        <f aca="false">LN(O1323/O1322)</f>
        <v>0.00454496127861603</v>
      </c>
      <c r="T1323" s="9" t="n">
        <f aca="false">LN(P1323/P1322)</f>
        <v>0.0100049075752062</v>
      </c>
      <c r="U1323" s="9" t="n">
        <f aca="false">M1323/M1322-1</f>
        <v>-0.00865178980187442</v>
      </c>
      <c r="V1323" s="9" t="n">
        <f aca="false">O1323/O1322-1</f>
        <v>0.00455530528021986</v>
      </c>
    </row>
    <row r="1324" customFormat="false" ht="15" hidden="false" customHeight="false" outlineLevel="0" collapsed="false">
      <c r="A1324" s="5" t="n">
        <v>45751</v>
      </c>
      <c r="B1324" s="6" t="n">
        <v>5074.08</v>
      </c>
      <c r="C1324" s="9" t="n">
        <f aca="false">B1324/B1323-1</f>
        <v>-0.0597496164194704</v>
      </c>
      <c r="D1324" s="9" t="n">
        <f aca="false">LN(B1324/B1323)</f>
        <v>-0.0616090736758802</v>
      </c>
      <c r="E1324" s="9" t="n">
        <f aca="false">B1324/B1319-1</f>
        <v>-0.0908198260508086</v>
      </c>
      <c r="F1324" s="9" t="n">
        <f aca="false">B1324/B1303-1</f>
        <v>-0.115785951778507</v>
      </c>
      <c r="G1324" s="0" t="n">
        <f aca="false">MAX(G1323,B1324)</f>
        <v>6144.15</v>
      </c>
      <c r="H1324" s="9" t="n">
        <f aca="false">B1324/G1324-1</f>
        <v>-0.174160787090159</v>
      </c>
      <c r="I1324" s="0" t="n">
        <f aca="false">IF(AND($A1324&gt;=CrashTest!$B$3,$A1324&lt;=CrashTest!$C$3),1,IF(AND($A1324&gt;=CrashTest!$B$4,$A1324&lt;=CrashTest!$C$4),2,IF(AND($A1324&gt;=CrashTest!$B$5,$A1324&lt;=CrashTest!$C$5),3,IF(AND($A1324&gt;=CrashTest!$B$6,$A1324&lt;=CrashTest!$C$6),4,IF(AND($A1324&gt;=CrashTest!$B$7,$A1324&lt;=CrashTest!$C$7),5,0)))))</f>
        <v>0</v>
      </c>
      <c r="J1324" s="0" t="str">
        <f aca="false">IF(I1324=0,"",IF(I1323=I1324,MAX(J1323,B1324),B1324))</f>
        <v/>
      </c>
      <c r="K1324" s="9" t="str">
        <f aca="false">IF(I1324=0,"",B1324/J1324-1)</f>
        <v/>
      </c>
      <c r="L1324" s="0" t="n">
        <f aca="false">MATCH($A1324,DailyBTC!$A:$A,0)</f>
        <v>1923</v>
      </c>
      <c r="M1324" s="8" t="n">
        <f aca="false">INDEX(DailyBTC!$F:$F,$L1324)</f>
        <v>6346.16715396347</v>
      </c>
      <c r="N1324" s="8" t="n">
        <f aca="false">INDEX(DailyETH!$F:$F,$L1324)</f>
        <v>186.720988543219</v>
      </c>
      <c r="O1324" s="8" t="n">
        <f aca="false">INDEX(DailyBTC!$B:$B,$L1324)</f>
        <v>83774.1797375804</v>
      </c>
      <c r="P1324" s="8" t="n">
        <f aca="false">INDEX(DailyETH!$B:$B,$L1324)</f>
        <v>1812.99751081239</v>
      </c>
      <c r="Q1324" s="9" t="n">
        <f aca="false">LN(M1324/M1323)</f>
        <v>0.00566951210500031</v>
      </c>
      <c r="R1324" s="9" t="n">
        <f aca="false">LN(N1324/N1323)</f>
        <v>-0.000759145641628721</v>
      </c>
      <c r="S1324" s="9" t="n">
        <f aca="false">LN(O1324/O1323)</f>
        <v>0.010107496208288</v>
      </c>
      <c r="T1324" s="9" t="n">
        <f aca="false">LN(P1324/P1323)</f>
        <v>-0.000300960940987543</v>
      </c>
      <c r="U1324" s="9" t="n">
        <f aca="false">M1324/M1323-1</f>
        <v>0.00568561420472191</v>
      </c>
      <c r="V1324" s="9" t="n">
        <f aca="false">O1324/O1323-1</f>
        <v>0.0101587494833038</v>
      </c>
    </row>
    <row r="1325" customFormat="false" ht="15" hidden="false" customHeight="false" outlineLevel="0" collapsed="false">
      <c r="A1325" s="5" t="n">
        <v>45754</v>
      </c>
      <c r="B1325" s="6" t="n">
        <v>5062.25</v>
      </c>
      <c r="C1325" s="9" t="n">
        <f aca="false">B1325/B1324-1</f>
        <v>-0.00233145713114491</v>
      </c>
      <c r="D1325" s="9" t="n">
        <f aca="false">LN(B1325/B1324)</f>
        <v>-0.00233417920908382</v>
      </c>
      <c r="E1325" s="9" t="n">
        <f aca="false">B1325/B1320-1</f>
        <v>-0.097935618378966</v>
      </c>
      <c r="F1325" s="9" t="n">
        <f aca="false">B1325/B1304-1</f>
        <v>-0.122690721292156</v>
      </c>
      <c r="G1325" s="0" t="n">
        <f aca="false">MAX(G1324,B1325)</f>
        <v>6144.15</v>
      </c>
      <c r="H1325" s="9" t="n">
        <f aca="false">B1325/G1325-1</f>
        <v>-0.176086195812277</v>
      </c>
      <c r="I1325" s="0" t="n">
        <f aca="false">IF(AND($A1325&gt;=CrashTest!$B$3,$A1325&lt;=CrashTest!$C$3),1,IF(AND($A1325&gt;=CrashTest!$B$4,$A1325&lt;=CrashTest!$C$4),2,IF(AND($A1325&gt;=CrashTest!$B$5,$A1325&lt;=CrashTest!$C$5),3,IF(AND($A1325&gt;=CrashTest!$B$6,$A1325&lt;=CrashTest!$C$6),4,IF(AND($A1325&gt;=CrashTest!$B$7,$A1325&lt;=CrashTest!$C$7),5,0)))))</f>
        <v>0</v>
      </c>
      <c r="J1325" s="0" t="str">
        <f aca="false">IF(I1325=0,"",IF(I1324=I1325,MAX(J1324,B1325),B1325))</f>
        <v/>
      </c>
      <c r="K1325" s="9" t="str">
        <f aca="false">IF(I1325=0,"",B1325/J1325-1)</f>
        <v/>
      </c>
      <c r="L1325" s="0" t="n">
        <f aca="false">MATCH($A1325,DailyBTC!$A:$A,0)</f>
        <v>1926</v>
      </c>
      <c r="M1325" s="8" t="n">
        <f aca="false">INDEX(DailyBTC!$F:$F,$L1325)</f>
        <v>6307.58409637822</v>
      </c>
      <c r="N1325" s="8" t="n">
        <f aca="false">INDEX(DailyETH!$F:$F,$L1325)</f>
        <v>184.650314868855</v>
      </c>
      <c r="O1325" s="8" t="n">
        <f aca="false">INDEX(DailyBTC!$B:$B,$L1325)</f>
        <v>79421.8044105786</v>
      </c>
      <c r="P1325" s="8" t="n">
        <f aca="false">INDEX(DailyETH!$B:$B,$L1325)</f>
        <v>1560.23826212741</v>
      </c>
      <c r="Q1325" s="9" t="n">
        <f aca="false">LN(M1325/M1324)</f>
        <v>-0.00609829866175594</v>
      </c>
      <c r="R1325" s="9" t="n">
        <f aca="false">LN(N1325/N1324)</f>
        <v>-0.0111516162618125</v>
      </c>
      <c r="S1325" s="9" t="n">
        <f aca="false">LN(O1325/O1324)</f>
        <v>-0.053351897023891</v>
      </c>
      <c r="T1325" s="9" t="n">
        <f aca="false">LN(P1325/P1324)</f>
        <v>-0.150143017073596</v>
      </c>
      <c r="U1325" s="9" t="n">
        <f aca="false">M1325/M1324-1</f>
        <v>-0.0060797417794376</v>
      </c>
      <c r="V1325" s="9" t="n">
        <f aca="false">O1325/O1324-1</f>
        <v>-0.0519536609088321</v>
      </c>
    </row>
    <row r="1326" customFormat="false" ht="15" hidden="false" customHeight="false" outlineLevel="0" collapsed="false">
      <c r="A1326" s="5" t="n">
        <v>45755</v>
      </c>
      <c r="B1326" s="6" t="n">
        <v>4982.77</v>
      </c>
      <c r="C1326" s="9" t="n">
        <f aca="false">B1326/B1325-1</f>
        <v>-0.0157005284211565</v>
      </c>
      <c r="D1326" s="9" t="n">
        <f aca="false">LN(B1326/B1325)</f>
        <v>-0.0158250871968123</v>
      </c>
      <c r="E1326" s="9" t="n">
        <f aca="false">B1326/B1321-1</f>
        <v>-0.115443266282862</v>
      </c>
      <c r="F1326" s="9" t="n">
        <f aca="false">B1326/B1305-1</f>
        <v>-0.112527072468724</v>
      </c>
      <c r="G1326" s="0" t="n">
        <f aca="false">MAX(G1325,B1326)</f>
        <v>6144.15</v>
      </c>
      <c r="H1326" s="9" t="n">
        <f aca="false">B1326/G1326-1</f>
        <v>-0.189022077911509</v>
      </c>
      <c r="I1326" s="0" t="n">
        <f aca="false">IF(AND($A1326&gt;=CrashTest!$B$3,$A1326&lt;=CrashTest!$C$3),1,IF(AND($A1326&gt;=CrashTest!$B$4,$A1326&lt;=CrashTest!$C$4),2,IF(AND($A1326&gt;=CrashTest!$B$5,$A1326&lt;=CrashTest!$C$5),3,IF(AND($A1326&gt;=CrashTest!$B$6,$A1326&lt;=CrashTest!$C$6),4,IF(AND($A1326&gt;=CrashTest!$B$7,$A1326&lt;=CrashTest!$C$7),5,0)))))</f>
        <v>0</v>
      </c>
      <c r="J1326" s="0" t="str">
        <f aca="false">IF(I1326=0,"",IF(I1325=I1326,MAX(J1325,B1326),B1326))</f>
        <v/>
      </c>
      <c r="K1326" s="9" t="str">
        <f aca="false">IF(I1326=0,"",B1326/J1326-1)</f>
        <v/>
      </c>
      <c r="L1326" s="0" t="n">
        <f aca="false">MATCH($A1326,DailyBTC!$A:$A,0)</f>
        <v>1927</v>
      </c>
      <c r="M1326" s="8" t="n">
        <f aca="false">INDEX(DailyBTC!$F:$F,$L1326)</f>
        <v>6223.99649462619</v>
      </c>
      <c r="N1326" s="8" t="n">
        <f aca="false">INDEX(DailyETH!$F:$F,$L1326)</f>
        <v>181.61103746159</v>
      </c>
      <c r="O1326" s="8" t="n">
        <f aca="false">INDEX(DailyBTC!$B:$B,$L1326)</f>
        <v>76351.4295303916</v>
      </c>
      <c r="P1326" s="8" t="n">
        <f aca="false">INDEX(DailyETH!$B:$B,$L1326)</f>
        <v>1471.09076125073</v>
      </c>
      <c r="Q1326" s="9" t="n">
        <f aca="false">LN(M1326/M1325)</f>
        <v>-0.0133405105301276</v>
      </c>
      <c r="R1326" s="9" t="n">
        <f aca="false">LN(N1326/N1325)</f>
        <v>-0.0165966032232804</v>
      </c>
      <c r="S1326" s="9" t="n">
        <f aca="false">LN(O1326/O1325)</f>
        <v>-0.0394261904225018</v>
      </c>
      <c r="T1326" s="9" t="n">
        <f aca="false">LN(P1326/P1325)</f>
        <v>-0.0588344016417337</v>
      </c>
      <c r="U1326" s="9" t="n">
        <f aca="false">M1326/M1325-1</f>
        <v>-0.0132519203033734</v>
      </c>
      <c r="V1326" s="9" t="n">
        <f aca="false">O1326/O1325-1</f>
        <v>-0.0386590924617426</v>
      </c>
    </row>
    <row r="1327" customFormat="false" ht="15" hidden="false" customHeight="false" outlineLevel="0" collapsed="false">
      <c r="A1327" s="5" t="n">
        <v>45756</v>
      </c>
      <c r="B1327" s="6" t="n">
        <v>5456.9</v>
      </c>
      <c r="C1327" s="9" t="n">
        <f aca="false">B1327/B1326-1</f>
        <v>0.0951539003405735</v>
      </c>
      <c r="D1327" s="9" t="n">
        <f aca="false">LN(B1327/B1326)</f>
        <v>0.0908949016487148</v>
      </c>
      <c r="E1327" s="9" t="n">
        <f aca="false">B1327/B1322-1</f>
        <v>-0.0377483922503559</v>
      </c>
      <c r="F1327" s="9" t="n">
        <f aca="false">B1327/B1306-1</f>
        <v>-0.0206691588583776</v>
      </c>
      <c r="G1327" s="0" t="n">
        <f aca="false">MAX(G1326,B1327)</f>
        <v>6144.15</v>
      </c>
      <c r="H1327" s="9" t="n">
        <f aca="false">B1327/G1327-1</f>
        <v>-0.111854365534696</v>
      </c>
      <c r="I1327" s="0" t="n">
        <f aca="false">IF(AND($A1327&gt;=CrashTest!$B$3,$A1327&lt;=CrashTest!$C$3),1,IF(AND($A1327&gt;=CrashTest!$B$4,$A1327&lt;=CrashTest!$C$4),2,IF(AND($A1327&gt;=CrashTest!$B$5,$A1327&lt;=CrashTest!$C$5),3,IF(AND($A1327&gt;=CrashTest!$B$6,$A1327&lt;=CrashTest!$C$6),4,IF(AND($A1327&gt;=CrashTest!$B$7,$A1327&lt;=CrashTest!$C$7),5,0)))))</f>
        <v>0</v>
      </c>
      <c r="J1327" s="0" t="str">
        <f aca="false">IF(I1327=0,"",IF(I1326=I1327,MAX(J1326,B1327),B1327))</f>
        <v/>
      </c>
      <c r="K1327" s="9" t="str">
        <f aca="false">IF(I1327=0,"",B1327/J1327-1)</f>
        <v/>
      </c>
      <c r="L1327" s="0" t="n">
        <f aca="false">MATCH($A1327,DailyBTC!$A:$A,0)</f>
        <v>1928</v>
      </c>
      <c r="M1327" s="8" t="n">
        <f aca="false">INDEX(DailyBTC!$F:$F,$L1327)</f>
        <v>6345.66293289476</v>
      </c>
      <c r="N1327" s="8" t="n">
        <f aca="false">INDEX(DailyETH!$F:$F,$L1327)</f>
        <v>183.492384541045</v>
      </c>
      <c r="O1327" s="8" t="n">
        <f aca="false">INDEX(DailyBTC!$B:$B,$L1327)</f>
        <v>82720.6034891876</v>
      </c>
      <c r="P1327" s="8" t="n">
        <f aca="false">INDEX(DailyETH!$B:$B,$L1327)</f>
        <v>1662.90904646406</v>
      </c>
      <c r="Q1327" s="9" t="n">
        <f aca="false">LN(M1327/M1326)</f>
        <v>0.0193593531850634</v>
      </c>
      <c r="R1327" s="9" t="n">
        <f aca="false">LN(N1327/N1326)</f>
        <v>0.0103059222009698</v>
      </c>
      <c r="S1327" s="9" t="n">
        <f aca="false">LN(O1327/O1326)</f>
        <v>0.0801219514254557</v>
      </c>
      <c r="T1327" s="9" t="n">
        <f aca="false">LN(P1327/P1326)</f>
        <v>0.122564366179859</v>
      </c>
      <c r="U1327" s="9" t="n">
        <f aca="false">M1327/M1326-1</f>
        <v>0.0195479606027442</v>
      </c>
      <c r="V1327" s="9" t="n">
        <f aca="false">O1327/O1326-1</f>
        <v>0.0834191841327707</v>
      </c>
    </row>
    <row r="1328" customFormat="false" ht="15" hidden="false" customHeight="false" outlineLevel="0" collapsed="false">
      <c r="A1328" s="5" t="n">
        <v>45757</v>
      </c>
      <c r="B1328" s="6" t="n">
        <v>5268.05</v>
      </c>
      <c r="C1328" s="9" t="n">
        <f aca="false">B1328/B1327-1</f>
        <v>-0.0346075610694716</v>
      </c>
      <c r="D1328" s="9" t="n">
        <f aca="false">LN(B1328/B1327)</f>
        <v>-0.035220587845118</v>
      </c>
      <c r="E1328" s="9" t="n">
        <f aca="false">B1328/B1323-1</f>
        <v>-0.0238060824383122</v>
      </c>
      <c r="F1328" s="9" t="n">
        <f aca="false">B1328/B1307-1</f>
        <v>-0.0591591806118622</v>
      </c>
      <c r="G1328" s="0" t="n">
        <f aca="false">MAX(G1327,B1328)</f>
        <v>6144.15</v>
      </c>
      <c r="H1328" s="9" t="n">
        <f aca="false">B1328/G1328-1</f>
        <v>-0.142590919818038</v>
      </c>
      <c r="I1328" s="0" t="n">
        <f aca="false">IF(AND($A1328&gt;=CrashTest!$B$3,$A1328&lt;=CrashTest!$C$3),1,IF(AND($A1328&gt;=CrashTest!$B$4,$A1328&lt;=CrashTest!$C$4),2,IF(AND($A1328&gt;=CrashTest!$B$5,$A1328&lt;=CrashTest!$C$5),3,IF(AND($A1328&gt;=CrashTest!$B$6,$A1328&lt;=CrashTest!$C$6),4,IF(AND($A1328&gt;=CrashTest!$B$7,$A1328&lt;=CrashTest!$C$7),5,0)))))</f>
        <v>0</v>
      </c>
      <c r="J1328" s="0" t="str">
        <f aca="false">IF(I1328=0,"",IF(I1327=I1328,MAX(J1327,B1328),B1328))</f>
        <v/>
      </c>
      <c r="K1328" s="9" t="str">
        <f aca="false">IF(I1328=0,"",B1328/J1328-1)</f>
        <v/>
      </c>
      <c r="L1328" s="0" t="n">
        <f aca="false">MATCH($A1328,DailyBTC!$A:$A,0)</f>
        <v>1929</v>
      </c>
      <c r="M1328" s="8" t="n">
        <f aca="false">INDEX(DailyBTC!$F:$F,$L1328)</f>
        <v>6276.99554324619</v>
      </c>
      <c r="N1328" s="8" t="n">
        <f aca="false">INDEX(DailyETH!$F:$F,$L1328)</f>
        <v>182.815169818252</v>
      </c>
      <c r="O1328" s="8" t="n">
        <f aca="false">INDEX(DailyBTC!$B:$B,$L1328)</f>
        <v>79558.9558252484</v>
      </c>
      <c r="P1328" s="8" t="n">
        <f aca="false">INDEX(DailyETH!$B:$B,$L1328)</f>
        <v>1522.26864669784</v>
      </c>
      <c r="Q1328" s="9" t="n">
        <f aca="false">LN(M1328/M1327)</f>
        <v>-0.0108801275364724</v>
      </c>
      <c r="R1328" s="9" t="n">
        <f aca="false">LN(N1328/N1327)</f>
        <v>-0.003697524041143</v>
      </c>
      <c r="S1328" s="9" t="n">
        <f aca="false">LN(O1328/O1327)</f>
        <v>-0.0389703767678958</v>
      </c>
      <c r="T1328" s="9" t="n">
        <f aca="false">LN(P1328/P1327)</f>
        <v>-0.0883667534066532</v>
      </c>
      <c r="U1328" s="9" t="n">
        <f aca="false">M1328/M1327-1</f>
        <v>-0.0108211530260481</v>
      </c>
      <c r="V1328" s="9" t="n">
        <f aca="false">O1328/O1327-1</f>
        <v>-0.0382208002671604</v>
      </c>
    </row>
    <row r="1329" customFormat="false" ht="15" hidden="false" customHeight="false" outlineLevel="0" collapsed="false">
      <c r="A1329" s="5" t="n">
        <v>45758</v>
      </c>
      <c r="B1329" s="6" t="n">
        <v>5363.36</v>
      </c>
      <c r="C1329" s="9" t="n">
        <f aca="false">B1329/B1328-1</f>
        <v>0.0180920834084717</v>
      </c>
      <c r="D1329" s="9" t="n">
        <f aca="false">LN(B1329/B1328)</f>
        <v>0.0179303692521135</v>
      </c>
      <c r="E1329" s="9" t="n">
        <f aca="false">B1329/B1324-1</f>
        <v>0.0570113202787499</v>
      </c>
      <c r="F1329" s="9" t="n">
        <f aca="false">B1329/B1308-1</f>
        <v>-0.0286442863559311</v>
      </c>
      <c r="G1329" s="0" t="n">
        <f aca="false">MAX(G1328,B1329)</f>
        <v>6144.15</v>
      </c>
      <c r="H1329" s="9" t="n">
        <f aca="false">B1329/G1329-1</f>
        <v>-0.127078603224205</v>
      </c>
      <c r="I1329" s="0" t="n">
        <f aca="false">IF(AND($A1329&gt;=CrashTest!$B$3,$A1329&lt;=CrashTest!$C$3),1,IF(AND($A1329&gt;=CrashTest!$B$4,$A1329&lt;=CrashTest!$C$4),2,IF(AND($A1329&gt;=CrashTest!$B$5,$A1329&lt;=CrashTest!$C$5),3,IF(AND($A1329&gt;=CrashTest!$B$6,$A1329&lt;=CrashTest!$C$6),4,IF(AND($A1329&gt;=CrashTest!$B$7,$A1329&lt;=CrashTest!$C$7),5,0)))))</f>
        <v>0</v>
      </c>
      <c r="J1329" s="0" t="str">
        <f aca="false">IF(I1329=0,"",IF(I1328=I1329,MAX(J1328,B1329),B1329))</f>
        <v/>
      </c>
      <c r="K1329" s="9" t="str">
        <f aca="false">IF(I1329=0,"",B1329/J1329-1)</f>
        <v/>
      </c>
      <c r="L1329" s="0" t="n">
        <f aca="false">MATCH($A1329,DailyBTC!$A:$A,0)</f>
        <v>1930</v>
      </c>
      <c r="M1329" s="8" t="n">
        <f aca="false">INDEX(DailyBTC!$F:$F,$L1329)</f>
        <v>6338.87506477789</v>
      </c>
      <c r="N1329" s="8" t="n">
        <f aca="false">INDEX(DailyETH!$F:$F,$L1329)</f>
        <v>182.928317798169</v>
      </c>
      <c r="O1329" s="8" t="n">
        <f aca="false">INDEX(DailyBTC!$B:$B,$L1329)</f>
        <v>83359.8995157802</v>
      </c>
      <c r="P1329" s="8" t="n">
        <f aca="false">INDEX(DailyETH!$B:$B,$L1329)</f>
        <v>1565.57072150789</v>
      </c>
      <c r="Q1329" s="9" t="n">
        <f aca="false">LN(M1329/M1328)</f>
        <v>0.00980986880634744</v>
      </c>
      <c r="R1329" s="9" t="n">
        <f aca="false">LN(N1329/N1328)</f>
        <v>0.000618728630077633</v>
      </c>
      <c r="S1329" s="9" t="n">
        <f aca="false">LN(O1329/O1328)</f>
        <v>0.0466690430482037</v>
      </c>
      <c r="T1329" s="9" t="n">
        <f aca="false">LN(P1329/P1328)</f>
        <v>0.0280486829294482</v>
      </c>
      <c r="U1329" s="9" t="n">
        <f aca="false">M1329/M1328-1</f>
        <v>0.00985814329568591</v>
      </c>
      <c r="V1329" s="9" t="n">
        <f aca="false">O1329/O1328-1</f>
        <v>0.0477751832098021</v>
      </c>
    </row>
    <row r="1330" customFormat="false" ht="15" hidden="false" customHeight="false" outlineLevel="0" collapsed="false">
      <c r="A1330" s="5" t="n">
        <v>45761</v>
      </c>
      <c r="B1330" s="6" t="n">
        <v>5405.97</v>
      </c>
      <c r="C1330" s="9" t="n">
        <f aca="false">B1330/B1329-1</f>
        <v>0.00794464663942018</v>
      </c>
      <c r="D1330" s="9" t="n">
        <f aca="false">LN(B1330/B1329)</f>
        <v>0.00791325409315107</v>
      </c>
      <c r="E1330" s="9" t="n">
        <f aca="false">B1330/B1325-1</f>
        <v>0.0678986616623043</v>
      </c>
      <c r="F1330" s="9" t="n">
        <f aca="false">B1330/B1309-1</f>
        <v>-0.0413145023710129</v>
      </c>
      <c r="G1330" s="0" t="n">
        <f aca="false">MAX(G1329,B1330)</f>
        <v>6144.15</v>
      </c>
      <c r="H1330" s="9" t="n">
        <f aca="false">B1330/G1330-1</f>
        <v>-0.120143551182832</v>
      </c>
      <c r="I1330" s="0" t="n">
        <f aca="false">IF(AND($A1330&gt;=CrashTest!$B$3,$A1330&lt;=CrashTest!$C$3),1,IF(AND($A1330&gt;=CrashTest!$B$4,$A1330&lt;=CrashTest!$C$4),2,IF(AND($A1330&gt;=CrashTest!$B$5,$A1330&lt;=CrashTest!$C$5),3,IF(AND($A1330&gt;=CrashTest!$B$6,$A1330&lt;=CrashTest!$C$6),4,IF(AND($A1330&gt;=CrashTest!$B$7,$A1330&lt;=CrashTest!$C$7),5,0)))))</f>
        <v>0</v>
      </c>
      <c r="J1330" s="0" t="str">
        <f aca="false">IF(I1330=0,"",IF(I1329=I1330,MAX(J1329,B1330),B1330))</f>
        <v/>
      </c>
      <c r="K1330" s="9" t="str">
        <f aca="false">IF(I1330=0,"",B1330/J1330-1)</f>
        <v/>
      </c>
      <c r="L1330" s="0" t="n">
        <f aca="false">MATCH($A1330,DailyBTC!$A:$A,0)</f>
        <v>1933</v>
      </c>
      <c r="M1330" s="8" t="n">
        <f aca="false">INDEX(DailyBTC!$F:$F,$L1330)</f>
        <v>6374.77299097075</v>
      </c>
      <c r="N1330" s="8" t="n">
        <f aca="false">INDEX(DailyETH!$F:$F,$L1330)</f>
        <v>183.353625294242</v>
      </c>
      <c r="O1330" s="8" t="n">
        <f aca="false">INDEX(DailyBTC!$B:$B,$L1330)</f>
        <v>84589.0324135009</v>
      </c>
      <c r="P1330" s="8" t="n">
        <f aca="false">INDEX(DailyETH!$B:$B,$L1330)</f>
        <v>1623.4533766803</v>
      </c>
      <c r="Q1330" s="9" t="n">
        <f aca="false">LN(M1330/M1329)</f>
        <v>0.00564716302283767</v>
      </c>
      <c r="R1330" s="9" t="n">
        <f aca="false">LN(N1330/N1329)</f>
        <v>0.00232229677294603</v>
      </c>
      <c r="S1330" s="9" t="n">
        <f aca="false">LN(O1330/O1329)</f>
        <v>0.0146372451263392</v>
      </c>
      <c r="T1330" s="9" t="n">
        <f aca="false">LN(P1330/P1329)</f>
        <v>0.03630515857306</v>
      </c>
      <c r="U1330" s="9" t="n">
        <f aca="false">M1330/M1329-1</f>
        <v>0.00566313830545906</v>
      </c>
      <c r="V1330" s="9" t="n">
        <f aca="false">O1330/O1329-1</f>
        <v>0.0147448941860591</v>
      </c>
    </row>
    <row r="1331" customFormat="false" ht="15" hidden="false" customHeight="false" outlineLevel="0" collapsed="false">
      <c r="A1331" s="5" t="n">
        <v>45762</v>
      </c>
      <c r="B1331" s="6" t="n">
        <v>5396.63</v>
      </c>
      <c r="C1331" s="9" t="n">
        <f aca="false">B1331/B1330-1</f>
        <v>-0.00172771953969408</v>
      </c>
      <c r="D1331" s="9" t="n">
        <f aca="false">LN(B1331/B1330)</f>
        <v>-0.00172921376841814</v>
      </c>
      <c r="E1331" s="9" t="n">
        <f aca="false">B1331/B1326-1</f>
        <v>0.0830582186213691</v>
      </c>
      <c r="F1331" s="9" t="n">
        <f aca="false">B1331/B1310-1</f>
        <v>-0.0490720901055837</v>
      </c>
      <c r="G1331" s="0" t="n">
        <f aca="false">MAX(G1330,B1331)</f>
        <v>6144.15</v>
      </c>
      <c r="H1331" s="9" t="n">
        <f aca="false">B1331/G1331-1</f>
        <v>-0.12166369636158</v>
      </c>
      <c r="I1331" s="0" t="n">
        <f aca="false">IF(AND($A1331&gt;=CrashTest!$B$3,$A1331&lt;=CrashTest!$C$3),1,IF(AND($A1331&gt;=CrashTest!$B$4,$A1331&lt;=CrashTest!$C$4),2,IF(AND($A1331&gt;=CrashTest!$B$5,$A1331&lt;=CrashTest!$C$5),3,IF(AND($A1331&gt;=CrashTest!$B$6,$A1331&lt;=CrashTest!$C$6),4,IF(AND($A1331&gt;=CrashTest!$B$7,$A1331&lt;=CrashTest!$C$7),5,0)))))</f>
        <v>0</v>
      </c>
      <c r="J1331" s="0" t="str">
        <f aca="false">IF(I1331=0,"",IF(I1330=I1331,MAX(J1330,B1331),B1331))</f>
        <v/>
      </c>
      <c r="K1331" s="9" t="str">
        <f aca="false">IF(I1331=0,"",B1331/J1331-1)</f>
        <v/>
      </c>
      <c r="L1331" s="0" t="n">
        <f aca="false">MATCH($A1331,DailyBTC!$A:$A,0)</f>
        <v>1934</v>
      </c>
      <c r="M1331" s="8" t="n">
        <f aca="false">INDEX(DailyBTC!$F:$F,$L1331)</f>
        <v>6362.26188025123</v>
      </c>
      <c r="N1331" s="8" t="n">
        <f aca="false">INDEX(DailyETH!$F:$F,$L1331)</f>
        <v>182.795809328396</v>
      </c>
      <c r="O1331" s="8" t="n">
        <f aca="false">INDEX(DailyBTC!$B:$B,$L1331)</f>
        <v>83671.3439713618</v>
      </c>
      <c r="P1331" s="8" t="n">
        <f aca="false">INDEX(DailyETH!$B:$B,$L1331)</f>
        <v>1590.80377936879</v>
      </c>
      <c r="Q1331" s="9" t="n">
        <f aca="false">LN(M1331/M1330)</f>
        <v>-0.00196452547547489</v>
      </c>
      <c r="R1331" s="9" t="n">
        <f aca="false">LN(N1331/N1330)</f>
        <v>-0.0030469329986851</v>
      </c>
      <c r="S1331" s="9" t="n">
        <f aca="false">LN(O1331/O1330)</f>
        <v>-0.0109080647644854</v>
      </c>
      <c r="T1331" s="9" t="n">
        <f aca="false">LN(P1331/P1330)</f>
        <v>-0.0203161842512909</v>
      </c>
      <c r="U1331" s="9" t="n">
        <f aca="false">M1331/M1330-1</f>
        <v>-0.00196259705831792</v>
      </c>
      <c r="V1331" s="9" t="n">
        <f aca="false">O1331/O1330-1</f>
        <v>-0.0108487875550238</v>
      </c>
    </row>
    <row r="1332" customFormat="false" ht="15" hidden="false" customHeight="false" outlineLevel="0" collapsed="false">
      <c r="A1332" s="5" t="n">
        <v>45763</v>
      </c>
      <c r="B1332" s="6" t="n">
        <v>5275.7</v>
      </c>
      <c r="C1332" s="9" t="n">
        <f aca="false">B1332/B1331-1</f>
        <v>-0.0224084289640016</v>
      </c>
      <c r="D1332" s="9" t="n">
        <f aca="false">LN(B1332/B1331)</f>
        <v>-0.0226633127009964</v>
      </c>
      <c r="E1332" s="9" t="n">
        <f aca="false">B1332/B1327-1</f>
        <v>-0.0332056662207481</v>
      </c>
      <c r="F1332" s="9" t="n">
        <f aca="false">B1332/B1311-1</f>
        <v>-0.0603705300053787</v>
      </c>
      <c r="G1332" s="0" t="n">
        <f aca="false">MAX(G1331,B1332)</f>
        <v>6144.15</v>
      </c>
      <c r="H1332" s="9" t="n">
        <f aca="false">B1332/G1332-1</f>
        <v>-0.141345833028165</v>
      </c>
      <c r="I1332" s="0" t="n">
        <f aca="false">IF(AND($A1332&gt;=CrashTest!$B$3,$A1332&lt;=CrashTest!$C$3),1,IF(AND($A1332&gt;=CrashTest!$B$4,$A1332&lt;=CrashTest!$C$4),2,IF(AND($A1332&gt;=CrashTest!$B$5,$A1332&lt;=CrashTest!$C$5),3,IF(AND($A1332&gt;=CrashTest!$B$6,$A1332&lt;=CrashTest!$C$6),4,IF(AND($A1332&gt;=CrashTest!$B$7,$A1332&lt;=CrashTest!$C$7),5,0)))))</f>
        <v>0</v>
      </c>
      <c r="J1332" s="0" t="str">
        <f aca="false">IF(I1332=0,"",IF(I1331=I1332,MAX(J1331,B1332),B1332))</f>
        <v/>
      </c>
      <c r="K1332" s="9" t="str">
        <f aca="false">IF(I1332=0,"",B1332/J1332-1)</f>
        <v/>
      </c>
      <c r="L1332" s="0" t="n">
        <f aca="false">MATCH($A1332,DailyBTC!$A:$A,0)</f>
        <v>1935</v>
      </c>
      <c r="M1332" s="8" t="n">
        <f aca="false">INDEX(DailyBTC!$F:$F,$L1332)</f>
        <v>6385.22649964836</v>
      </c>
      <c r="N1332" s="8" t="n">
        <f aca="false">INDEX(DailyETH!$F:$F,$L1332)</f>
        <v>182.293631089199</v>
      </c>
      <c r="O1332" s="8" t="n">
        <f aca="false">INDEX(DailyBTC!$B:$B,$L1332)</f>
        <v>84151.5357562829</v>
      </c>
      <c r="P1332" s="8" t="n">
        <f aca="false">INDEX(DailyETH!$B:$B,$L1332)</f>
        <v>1577.76214319112</v>
      </c>
      <c r="Q1332" s="9" t="n">
        <f aca="false">LN(M1332/M1331)</f>
        <v>0.00360300689139238</v>
      </c>
      <c r="R1332" s="9" t="n">
        <f aca="false">LN(N1332/N1331)</f>
        <v>-0.00275098921144715</v>
      </c>
      <c r="S1332" s="9" t="n">
        <f aca="false">LN(O1332/O1331)</f>
        <v>0.00572261775220666</v>
      </c>
      <c r="T1332" s="9" t="n">
        <f aca="false">LN(P1332/P1331)</f>
        <v>-0.00823193213789142</v>
      </c>
      <c r="U1332" s="9" t="n">
        <f aca="false">M1332/M1331-1</f>
        <v>0.0036095055232499</v>
      </c>
      <c r="V1332" s="9" t="n">
        <f aca="false">O1332/O1331-1</f>
        <v>0.00573902320829767</v>
      </c>
    </row>
    <row r="1333" customFormat="false" ht="15" hidden="false" customHeight="false" outlineLevel="0" collapsed="false">
      <c r="A1333" s="5" t="n">
        <v>45764</v>
      </c>
      <c r="B1333" s="6" t="n">
        <v>5282.7</v>
      </c>
      <c r="C1333" s="9" t="n">
        <f aca="false">B1333/B1332-1</f>
        <v>0.00132683814470114</v>
      </c>
      <c r="D1333" s="9" t="n">
        <f aca="false">LN(B1333/B1332)</f>
        <v>0.00132595867282862</v>
      </c>
      <c r="E1333" s="9" t="n">
        <f aca="false">B1333/B1328-1</f>
        <v>0.00278091513937784</v>
      </c>
      <c r="F1333" s="9" t="n">
        <f aca="false">B1333/B1312-1</f>
        <v>-0.0691753196752941</v>
      </c>
      <c r="G1333" s="0" t="n">
        <f aca="false">MAX(G1332,B1333)</f>
        <v>6144.15</v>
      </c>
      <c r="H1333" s="9" t="n">
        <f aca="false">B1333/G1333-1</f>
        <v>-0.14020653792632</v>
      </c>
      <c r="I1333" s="0" t="n">
        <f aca="false">IF(AND($A1333&gt;=CrashTest!$B$3,$A1333&lt;=CrashTest!$C$3),1,IF(AND($A1333&gt;=CrashTest!$B$4,$A1333&lt;=CrashTest!$C$4),2,IF(AND($A1333&gt;=CrashTest!$B$5,$A1333&lt;=CrashTest!$C$5),3,IF(AND($A1333&gt;=CrashTest!$B$6,$A1333&lt;=CrashTest!$C$6),4,IF(AND($A1333&gt;=CrashTest!$B$7,$A1333&lt;=CrashTest!$C$7),5,0)))))</f>
        <v>0</v>
      </c>
      <c r="J1333" s="0" t="str">
        <f aca="false">IF(I1333=0,"",IF(I1332=I1333,MAX(J1332,B1333),B1333))</f>
        <v/>
      </c>
      <c r="K1333" s="9" t="str">
        <f aca="false">IF(I1333=0,"",B1333/J1333-1)</f>
        <v/>
      </c>
      <c r="L1333" s="0" t="n">
        <f aca="false">MATCH($A1333,DailyBTC!$A:$A,0)</f>
        <v>1936</v>
      </c>
      <c r="M1333" s="8" t="n">
        <f aca="false">INDEX(DailyBTC!$F:$F,$L1333)</f>
        <v>6393.39859923808</v>
      </c>
      <c r="N1333" s="8" t="n">
        <f aca="false">INDEX(DailyETH!$F:$F,$L1333)</f>
        <v>181.980598823108</v>
      </c>
      <c r="O1333" s="8" t="n">
        <f aca="false">INDEX(DailyBTC!$B:$B,$L1333)</f>
        <v>84940.5838538866</v>
      </c>
      <c r="P1333" s="8" t="n">
        <f aca="false">INDEX(DailyETH!$B:$B,$L1333)</f>
        <v>1584.56991437756</v>
      </c>
      <c r="Q1333" s="9" t="n">
        <f aca="false">LN(M1333/M1332)</f>
        <v>0.00127902659958324</v>
      </c>
      <c r="R1333" s="9" t="n">
        <f aca="false">LN(N1333/N1332)</f>
        <v>-0.00171866312486281</v>
      </c>
      <c r="S1333" s="9" t="n">
        <f aca="false">LN(O1333/O1332)</f>
        <v>0.00933282788930469</v>
      </c>
      <c r="T1333" s="9" t="n">
        <f aca="false">LN(P1333/P1332)</f>
        <v>0.00430554513518317</v>
      </c>
      <c r="U1333" s="9" t="n">
        <f aca="false">M1333/M1332-1</f>
        <v>0.00127984490294453</v>
      </c>
      <c r="V1333" s="9" t="n">
        <f aca="false">O1333/O1332-1</f>
        <v>0.00937651452837307</v>
      </c>
    </row>
    <row r="1334" customFormat="false" ht="15" hidden="false" customHeight="false" outlineLevel="0" collapsed="false">
      <c r="A1334" s="5" t="n">
        <v>45768</v>
      </c>
      <c r="B1334" s="6" t="n">
        <v>5158.2</v>
      </c>
      <c r="C1334" s="9" t="n">
        <f aca="false">B1334/B1333-1</f>
        <v>-0.0235674938951672</v>
      </c>
      <c r="D1334" s="9" t="n">
        <f aca="false">LN(B1334/B1333)</f>
        <v>-0.0238496492263886</v>
      </c>
      <c r="E1334" s="9" t="n">
        <f aca="false">B1334/B1329-1</f>
        <v>-0.0382521404492706</v>
      </c>
      <c r="F1334" s="9" t="n">
        <f aca="false">B1334/B1313-1</f>
        <v>-0.0891223385938983</v>
      </c>
      <c r="G1334" s="0" t="n">
        <f aca="false">MAX(G1333,B1334)</f>
        <v>6144.15</v>
      </c>
      <c r="H1334" s="9" t="n">
        <f aca="false">B1334/G1334-1</f>
        <v>-0.160469715094846</v>
      </c>
      <c r="I1334" s="0" t="n">
        <f aca="false">IF(AND($A1334&gt;=CrashTest!$B$3,$A1334&lt;=CrashTest!$C$3),1,IF(AND($A1334&gt;=CrashTest!$B$4,$A1334&lt;=CrashTest!$C$4),2,IF(AND($A1334&gt;=CrashTest!$B$5,$A1334&lt;=CrashTest!$C$5),3,IF(AND($A1334&gt;=CrashTest!$B$6,$A1334&lt;=CrashTest!$C$6),4,IF(AND($A1334&gt;=CrashTest!$B$7,$A1334&lt;=CrashTest!$C$7),5,0)))))</f>
        <v>0</v>
      </c>
      <c r="J1334" s="0" t="str">
        <f aca="false">IF(I1334=0,"",IF(I1333=I1334,MAX(J1333,B1334),B1334))</f>
        <v/>
      </c>
      <c r="K1334" s="9" t="str">
        <f aca="false">IF(I1334=0,"",B1334/J1334-1)</f>
        <v/>
      </c>
      <c r="L1334" s="0" t="n">
        <f aca="false">MATCH($A1334,DailyBTC!$A:$A,0)</f>
        <v>1940</v>
      </c>
      <c r="M1334" s="8" t="n">
        <f aca="false">INDEX(DailyBTC!$F:$F,$L1334)</f>
        <v>6478.07225010363</v>
      </c>
      <c r="N1334" s="8" t="n">
        <f aca="false">INDEX(DailyETH!$F:$F,$L1334)</f>
        <v>179.570704140537</v>
      </c>
      <c r="O1334" s="8" t="n">
        <f aca="false">INDEX(DailyBTC!$B:$B,$L1334)</f>
        <v>87360.7198933372</v>
      </c>
      <c r="P1334" s="8" t="n">
        <f aca="false">INDEX(DailyETH!$B:$B,$L1334)</f>
        <v>1576.97164465225</v>
      </c>
      <c r="Q1334" s="9" t="n">
        <f aca="false">LN(M1334/M1333)</f>
        <v>0.0131569846701466</v>
      </c>
      <c r="R1334" s="9" t="n">
        <f aca="false">LN(N1334/N1333)</f>
        <v>-0.013331056216149</v>
      </c>
      <c r="S1334" s="9" t="n">
        <f aca="false">LN(O1334/O1333)</f>
        <v>0.0280937539171329</v>
      </c>
      <c r="T1334" s="9" t="n">
        <f aca="false">LN(P1334/P1333)</f>
        <v>-0.00480669585570391</v>
      </c>
      <c r="U1334" s="9" t="n">
        <f aca="false">M1334/M1333-1</f>
        <v>0.0132439186375217</v>
      </c>
      <c r="V1334" s="9" t="n">
        <f aca="false">O1334/O1333-1</f>
        <v>0.028492105065038</v>
      </c>
    </row>
    <row r="1335" customFormat="false" ht="15" hidden="false" customHeight="false" outlineLevel="0" collapsed="false">
      <c r="A1335" s="5" t="n">
        <v>45769</v>
      </c>
      <c r="B1335" s="6" t="n">
        <v>5287.76</v>
      </c>
      <c r="C1335" s="9" t="n">
        <f aca="false">B1335/B1334-1</f>
        <v>0.025117288976775</v>
      </c>
      <c r="D1335" s="9" t="n">
        <f aca="false">LN(B1335/B1334)</f>
        <v>0.0248070343139808</v>
      </c>
      <c r="E1335" s="9" t="n">
        <f aca="false">B1335/B1330-1</f>
        <v>-0.0218665660371774</v>
      </c>
      <c r="F1335" s="9" t="n">
        <f aca="false">B1335/B1314-1</f>
        <v>-0.067012965014927</v>
      </c>
      <c r="G1335" s="0" t="n">
        <f aca="false">MAX(G1334,B1335)</f>
        <v>6144.15</v>
      </c>
      <c r="H1335" s="9" t="n">
        <f aca="false">B1335/G1335-1</f>
        <v>-0.139382990324129</v>
      </c>
      <c r="I1335" s="0" t="n">
        <f aca="false">IF(AND($A1335&gt;=CrashTest!$B$3,$A1335&lt;=CrashTest!$C$3),1,IF(AND($A1335&gt;=CrashTest!$B$4,$A1335&lt;=CrashTest!$C$4),2,IF(AND($A1335&gt;=CrashTest!$B$5,$A1335&lt;=CrashTest!$C$5),3,IF(AND($A1335&gt;=CrashTest!$B$6,$A1335&lt;=CrashTest!$C$6),4,IF(AND($A1335&gt;=CrashTest!$B$7,$A1335&lt;=CrashTest!$C$7),5,0)))))</f>
        <v>0</v>
      </c>
      <c r="J1335" s="0" t="str">
        <f aca="false">IF(I1335=0,"",IF(I1334=I1335,MAX(J1334,B1335),B1335))</f>
        <v/>
      </c>
      <c r="K1335" s="9" t="str">
        <f aca="false">IF(I1335=0,"",B1335/J1335-1)</f>
        <v/>
      </c>
      <c r="L1335" s="0" t="n">
        <f aca="false">MATCH($A1335,DailyBTC!$A:$A,0)</f>
        <v>1941</v>
      </c>
      <c r="M1335" s="8" t="n">
        <f aca="false">INDEX(DailyBTC!$F:$F,$L1335)</f>
        <v>6623.21564741511</v>
      </c>
      <c r="N1335" s="8" t="n">
        <f aca="false">INDEX(DailyETH!$F:$F,$L1335)</f>
        <v>185.916414978503</v>
      </c>
      <c r="O1335" s="8" t="n">
        <f aca="false">INDEX(DailyBTC!$B:$B,$L1335)</f>
        <v>93495.6106890707</v>
      </c>
      <c r="P1335" s="8" t="n">
        <f aca="false">INDEX(DailyETH!$B:$B,$L1335)</f>
        <v>1758.00477177089</v>
      </c>
      <c r="Q1335" s="9" t="n">
        <f aca="false">LN(M1335/M1334)</f>
        <v>0.0221580255189162</v>
      </c>
      <c r="R1335" s="9" t="n">
        <f aca="false">LN(N1335/N1334)</f>
        <v>0.0347281655694768</v>
      </c>
      <c r="S1335" s="9" t="n">
        <f aca="false">LN(O1335/O1334)</f>
        <v>0.0678687381908694</v>
      </c>
      <c r="T1335" s="9" t="n">
        <f aca="false">LN(P1335/P1334)</f>
        <v>0.108673186320901</v>
      </c>
      <c r="U1335" s="9" t="n">
        <f aca="false">M1335/M1334-1</f>
        <v>0.0224053378393794</v>
      </c>
      <c r="V1335" s="9" t="n">
        <f aca="false">O1335/O1334-1</f>
        <v>0.0702248196125659</v>
      </c>
    </row>
    <row r="1336" customFormat="false" ht="15" hidden="false" customHeight="false" outlineLevel="0" collapsed="false">
      <c r="A1336" s="5" t="n">
        <v>45770</v>
      </c>
      <c r="B1336" s="6" t="n">
        <v>5375.86</v>
      </c>
      <c r="C1336" s="9" t="n">
        <f aca="false">B1336/B1335-1</f>
        <v>0.0166611192641117</v>
      </c>
      <c r="D1336" s="9" t="n">
        <f aca="false">LN(B1336/B1335)</f>
        <v>0.0165238454747946</v>
      </c>
      <c r="E1336" s="9" t="n">
        <f aca="false">B1336/B1331-1</f>
        <v>-0.00384869816904265</v>
      </c>
      <c r="F1336" s="9" t="n">
        <f aca="false">B1336/B1315-1</f>
        <v>-0.0679159507383526</v>
      </c>
      <c r="G1336" s="0" t="n">
        <f aca="false">MAX(G1335,B1336)</f>
        <v>6144.15</v>
      </c>
      <c r="H1336" s="9" t="n">
        <f aca="false">B1336/G1336-1</f>
        <v>-0.125044147685196</v>
      </c>
      <c r="I1336" s="0" t="n">
        <f aca="false">IF(AND($A1336&gt;=CrashTest!$B$3,$A1336&lt;=CrashTest!$C$3),1,IF(AND($A1336&gt;=CrashTest!$B$4,$A1336&lt;=CrashTest!$C$4),2,IF(AND($A1336&gt;=CrashTest!$B$5,$A1336&lt;=CrashTest!$C$5),3,IF(AND($A1336&gt;=CrashTest!$B$6,$A1336&lt;=CrashTest!$C$6),4,IF(AND($A1336&gt;=CrashTest!$B$7,$A1336&lt;=CrashTest!$C$7),5,0)))))</f>
        <v>0</v>
      </c>
      <c r="J1336" s="0" t="str">
        <f aca="false">IF(I1336=0,"",IF(I1335=I1336,MAX(J1335,B1336),B1336))</f>
        <v/>
      </c>
      <c r="K1336" s="9" t="str">
        <f aca="false">IF(I1336=0,"",B1336/J1336-1)</f>
        <v/>
      </c>
      <c r="L1336" s="0" t="n">
        <f aca="false">MATCH($A1336,DailyBTC!$A:$A,0)</f>
        <v>1942</v>
      </c>
      <c r="M1336" s="8" t="n">
        <f aca="false">INDEX(DailyBTC!$F:$F,$L1336)</f>
        <v>6647.32641861104</v>
      </c>
      <c r="N1336" s="8" t="n">
        <f aca="false">INDEX(DailyETH!$F:$F,$L1336)</f>
        <v>187.287140163824</v>
      </c>
      <c r="O1336" s="8" t="n">
        <f aca="false">INDEX(DailyBTC!$B:$B,$L1336)</f>
        <v>93695.7404772063</v>
      </c>
      <c r="P1336" s="8" t="n">
        <f aca="false">INDEX(DailyETH!$B:$B,$L1336)</f>
        <v>1797.82488836937</v>
      </c>
      <c r="Q1336" s="9" t="n">
        <f aca="false">LN(M1336/M1335)</f>
        <v>0.00363373215741529</v>
      </c>
      <c r="R1336" s="9" t="n">
        <f aca="false">LN(N1336/N1335)</f>
        <v>0.00734575718874551</v>
      </c>
      <c r="S1336" s="9" t="n">
        <f aca="false">LN(O1336/O1335)</f>
        <v>0.00213823836559976</v>
      </c>
      <c r="T1336" s="9" t="n">
        <f aca="false">LN(P1336/P1335)</f>
        <v>0.022398025276186</v>
      </c>
      <c r="U1336" s="9" t="n">
        <f aca="false">M1336/M1335-1</f>
        <v>0.00364034216601983</v>
      </c>
      <c r="V1336" s="9" t="n">
        <f aca="false">O1336/O1335-1</f>
        <v>0.00214052602748538</v>
      </c>
    </row>
    <row r="1337" customFormat="false" ht="15" hidden="false" customHeight="false" outlineLevel="0" collapsed="false">
      <c r="A1337" s="5" t="n">
        <v>45771</v>
      </c>
      <c r="B1337" s="6" t="n">
        <v>5484.77</v>
      </c>
      <c r="C1337" s="9" t="n">
        <f aca="false">B1337/B1336-1</f>
        <v>0.0202590841279351</v>
      </c>
      <c r="D1337" s="9" t="n">
        <f aca="false">LN(B1337/B1336)</f>
        <v>0.0200565990896085</v>
      </c>
      <c r="E1337" s="9" t="n">
        <f aca="false">B1337/B1332-1</f>
        <v>0.0396288644160965</v>
      </c>
      <c r="F1337" s="9" t="n">
        <f aca="false">B1337/B1316-1</f>
        <v>-0.0505275548977348</v>
      </c>
      <c r="G1337" s="0" t="n">
        <f aca="false">MAX(G1336,B1337)</f>
        <v>6144.15</v>
      </c>
      <c r="H1337" s="9" t="n">
        <f aca="false">B1337/G1337-1</f>
        <v>-0.107318343464922</v>
      </c>
      <c r="I1337" s="0" t="n">
        <f aca="false">IF(AND($A1337&gt;=CrashTest!$B$3,$A1337&lt;=CrashTest!$C$3),1,IF(AND($A1337&gt;=CrashTest!$B$4,$A1337&lt;=CrashTest!$C$4),2,IF(AND($A1337&gt;=CrashTest!$B$5,$A1337&lt;=CrashTest!$C$5),3,IF(AND($A1337&gt;=CrashTest!$B$6,$A1337&lt;=CrashTest!$C$6),4,IF(AND($A1337&gt;=CrashTest!$B$7,$A1337&lt;=CrashTest!$C$7),5,0)))))</f>
        <v>0</v>
      </c>
      <c r="J1337" s="0" t="str">
        <f aca="false">IF(I1337=0,"",IF(I1336=I1337,MAX(J1336,B1337),B1337))</f>
        <v/>
      </c>
      <c r="K1337" s="9" t="str">
        <f aca="false">IF(I1337=0,"",B1337/J1337-1)</f>
        <v/>
      </c>
      <c r="L1337" s="0" t="n">
        <f aca="false">MATCH($A1337,DailyBTC!$A:$A,0)</f>
        <v>1943</v>
      </c>
      <c r="M1337" s="8" t="n">
        <f aca="false">INDEX(DailyBTC!$F:$F,$L1337)</f>
        <v>6644.258492534</v>
      </c>
      <c r="N1337" s="8" t="n">
        <f aca="false">INDEX(DailyETH!$F:$F,$L1337)</f>
        <v>185.570443137868</v>
      </c>
      <c r="O1337" s="8" t="n">
        <f aca="false">INDEX(DailyBTC!$B:$B,$L1337)</f>
        <v>93849.8817790766</v>
      </c>
      <c r="P1337" s="8" t="n">
        <f aca="false">INDEX(DailyETH!$B:$B,$L1337)</f>
        <v>1769.47740765634</v>
      </c>
      <c r="Q1337" s="9" t="n">
        <f aca="false">LN(M1337/M1336)</f>
        <v>-0.000461634357683794</v>
      </c>
      <c r="R1337" s="9" t="n">
        <f aca="false">LN(N1337/N1336)</f>
        <v>-0.00920839072801058</v>
      </c>
      <c r="S1337" s="9" t="n">
        <f aca="false">LN(O1337/O1336)</f>
        <v>0.0016437742958038</v>
      </c>
      <c r="T1337" s="9" t="n">
        <f aca="false">LN(P1337/P1336)</f>
        <v>-0.0158932857741709</v>
      </c>
      <c r="U1337" s="9" t="n">
        <f aca="false">M1337/M1336-1</f>
        <v>-0.000461527820938001</v>
      </c>
      <c r="V1337" s="9" t="n">
        <f aca="false">O1337/O1336-1</f>
        <v>0.00164512603332057</v>
      </c>
    </row>
    <row r="1338" customFormat="false" ht="15" hidden="false" customHeight="false" outlineLevel="0" collapsed="false">
      <c r="A1338" s="5" t="n">
        <v>45772</v>
      </c>
      <c r="B1338" s="6" t="n">
        <v>5525.21</v>
      </c>
      <c r="C1338" s="9" t="n">
        <f aca="false">B1338/B1337-1</f>
        <v>0.00737314417924528</v>
      </c>
      <c r="D1338" s="9" t="n">
        <f aca="false">LN(B1338/B1337)</f>
        <v>0.0073460954265645</v>
      </c>
      <c r="E1338" s="9" t="n">
        <f aca="false">B1338/B1333-1</f>
        <v>0.0459064493535504</v>
      </c>
      <c r="F1338" s="9" t="n">
        <f aca="false">B1338/B1317-1</f>
        <v>-0.0327351983473968</v>
      </c>
      <c r="G1338" s="0" t="n">
        <f aca="false">MAX(G1337,B1338)</f>
        <v>6144.15</v>
      </c>
      <c r="H1338" s="9" t="n">
        <f aca="false">B1338/G1338-1</f>
        <v>-0.100736472905121</v>
      </c>
      <c r="I1338" s="0" t="n">
        <f aca="false">IF(AND($A1338&gt;=CrashTest!$B$3,$A1338&lt;=CrashTest!$C$3),1,IF(AND($A1338&gt;=CrashTest!$B$4,$A1338&lt;=CrashTest!$C$4),2,IF(AND($A1338&gt;=CrashTest!$B$5,$A1338&lt;=CrashTest!$C$5),3,IF(AND($A1338&gt;=CrashTest!$B$6,$A1338&lt;=CrashTest!$C$6),4,IF(AND($A1338&gt;=CrashTest!$B$7,$A1338&lt;=CrashTest!$C$7),5,0)))))</f>
        <v>0</v>
      </c>
      <c r="J1338" s="0" t="str">
        <f aca="false">IF(I1338=0,"",IF(I1337=I1338,MAX(J1337,B1338),B1338))</f>
        <v/>
      </c>
      <c r="K1338" s="9" t="str">
        <f aca="false">IF(I1338=0,"",B1338/J1338-1)</f>
        <v/>
      </c>
      <c r="L1338" s="0" t="n">
        <f aca="false">MATCH($A1338,DailyBTC!$A:$A,0)</f>
        <v>1944</v>
      </c>
      <c r="M1338" s="8" t="n">
        <f aca="false">INDEX(DailyBTC!$F:$F,$L1338)</f>
        <v>6693.0429618862</v>
      </c>
      <c r="N1338" s="8" t="n">
        <f aca="false">INDEX(DailyETH!$F:$F,$L1338)</f>
        <v>187.112373724084</v>
      </c>
      <c r="O1338" s="8" t="n">
        <f aca="false">INDEX(DailyBTC!$B:$B,$L1338)</f>
        <v>94771.4128007014</v>
      </c>
      <c r="P1338" s="8" t="n">
        <f aca="false">INDEX(DailyETH!$B:$B,$L1338)</f>
        <v>1789.56658474576</v>
      </c>
      <c r="Q1338" s="9" t="n">
        <f aca="false">LN(M1338/M1337)</f>
        <v>0.00731552587079768</v>
      </c>
      <c r="R1338" s="9" t="n">
        <f aca="false">LN(N1338/N1337)</f>
        <v>0.00827480803919509</v>
      </c>
      <c r="S1338" s="9" t="n">
        <f aca="false">LN(O1338/O1337)</f>
        <v>0.00977130769739047</v>
      </c>
      <c r="T1338" s="9" t="n">
        <f aca="false">LN(P1338/P1337)</f>
        <v>0.0112892060279382</v>
      </c>
      <c r="U1338" s="9" t="n">
        <f aca="false">M1338/M1337-1</f>
        <v>0.00734234970042547</v>
      </c>
      <c r="V1338" s="9" t="n">
        <f aca="false">O1338/O1337-1</f>
        <v>0.00981920279659043</v>
      </c>
    </row>
    <row r="1339" customFormat="false" ht="15" hidden="false" customHeight="false" outlineLevel="0" collapsed="false">
      <c r="A1339" s="5" t="n">
        <v>45775</v>
      </c>
      <c r="B1339" s="6" t="n">
        <v>5528.75</v>
      </c>
      <c r="C1339" s="9" t="n">
        <f aca="false">B1339/B1338-1</f>
        <v>0.000640699629516295</v>
      </c>
      <c r="D1339" s="9" t="n">
        <f aca="false">LN(B1339/B1338)</f>
        <v>0.000640494469134773</v>
      </c>
      <c r="E1339" s="9" t="n">
        <f aca="false">B1339/B1334-1</f>
        <v>0.0718370749486255</v>
      </c>
      <c r="F1339" s="9" t="n">
        <f aca="false">B1339/B1318-1</f>
        <v>-0.0289040997240622</v>
      </c>
      <c r="G1339" s="0" t="n">
        <f aca="false">MAX(G1338,B1339)</f>
        <v>6144.15</v>
      </c>
      <c r="H1339" s="9" t="n">
        <f aca="false">B1339/G1339-1</f>
        <v>-0.100160315096474</v>
      </c>
      <c r="I1339" s="0" t="n">
        <f aca="false">IF(AND($A1339&gt;=CrashTest!$B$3,$A1339&lt;=CrashTest!$C$3),1,IF(AND($A1339&gt;=CrashTest!$B$4,$A1339&lt;=CrashTest!$C$4),2,IF(AND($A1339&gt;=CrashTest!$B$5,$A1339&lt;=CrashTest!$C$5),3,IF(AND($A1339&gt;=CrashTest!$B$6,$A1339&lt;=CrashTest!$C$6),4,IF(AND($A1339&gt;=CrashTest!$B$7,$A1339&lt;=CrashTest!$C$7),5,0)))))</f>
        <v>0</v>
      </c>
      <c r="J1339" s="0" t="str">
        <f aca="false">IF(I1339=0,"",IF(I1338=I1339,MAX(J1338,B1339),B1339))</f>
        <v/>
      </c>
      <c r="K1339" s="9" t="str">
        <f aca="false">IF(I1339=0,"",B1339/J1339-1)</f>
        <v/>
      </c>
      <c r="L1339" s="0" t="n">
        <f aca="false">MATCH($A1339,DailyBTC!$A:$A,0)</f>
        <v>1947</v>
      </c>
      <c r="M1339" s="8" t="n">
        <f aca="false">INDEX(DailyBTC!$F:$F,$L1339)</f>
        <v>6709.91740652323</v>
      </c>
      <c r="N1339" s="8" t="n">
        <f aca="false">INDEX(DailyETH!$F:$F,$L1339)</f>
        <v>186.616251586832</v>
      </c>
      <c r="O1339" s="8" t="n">
        <f aca="false">INDEX(DailyBTC!$B:$B,$L1339)</f>
        <v>95066.0211867329</v>
      </c>
      <c r="P1339" s="8" t="n">
        <f aca="false">INDEX(DailyETH!$B:$B,$L1339)</f>
        <v>1799.8924050263</v>
      </c>
      <c r="Q1339" s="9" t="n">
        <f aca="false">LN(M1339/M1338)</f>
        <v>0.00251801886883358</v>
      </c>
      <c r="R1339" s="9" t="n">
        <f aca="false">LN(N1339/N1338)</f>
        <v>-0.00265498757697511</v>
      </c>
      <c r="S1339" s="9" t="n">
        <f aca="false">LN(O1339/O1338)</f>
        <v>0.00310379903851632</v>
      </c>
      <c r="T1339" s="9" t="n">
        <f aca="false">LN(P1339/P1338)</f>
        <v>0.00575342902296715</v>
      </c>
      <c r="U1339" s="9" t="n">
        <f aca="false">M1339/M1338-1</f>
        <v>0.00252119174090382</v>
      </c>
      <c r="V1339" s="9" t="n">
        <f aca="false">O1339/O1338-1</f>
        <v>0.0031086208100648</v>
      </c>
    </row>
    <row r="1340" customFormat="false" ht="15" hidden="false" customHeight="false" outlineLevel="0" collapsed="false">
      <c r="A1340" s="5" t="n">
        <v>45776</v>
      </c>
      <c r="B1340" s="6" t="n">
        <v>5560.83</v>
      </c>
      <c r="C1340" s="9" t="n">
        <f aca="false">B1340/B1339-1</f>
        <v>0.00580239656341841</v>
      </c>
      <c r="D1340" s="9" t="n">
        <f aca="false">LN(B1340/B1339)</f>
        <v>0.00578562749639468</v>
      </c>
      <c r="E1340" s="9" t="n">
        <f aca="false">B1340/B1335-1</f>
        <v>0.0516419050788992</v>
      </c>
      <c r="F1340" s="9" t="n">
        <f aca="false">B1340/B1319-1</f>
        <v>-0.00360333563879911</v>
      </c>
      <c r="G1340" s="0" t="n">
        <f aca="false">MAX(G1339,B1340)</f>
        <v>6144.15</v>
      </c>
      <c r="H1340" s="9" t="n">
        <f aca="false">B1340/G1340-1</f>
        <v>-0.0949390884011621</v>
      </c>
      <c r="I1340" s="0" t="n">
        <f aca="false">IF(AND($A1340&gt;=CrashTest!$B$3,$A1340&lt;=CrashTest!$C$3),1,IF(AND($A1340&gt;=CrashTest!$B$4,$A1340&lt;=CrashTest!$C$4),2,IF(AND($A1340&gt;=CrashTest!$B$5,$A1340&lt;=CrashTest!$C$5),3,IF(AND($A1340&gt;=CrashTest!$B$6,$A1340&lt;=CrashTest!$C$6),4,IF(AND($A1340&gt;=CrashTest!$B$7,$A1340&lt;=CrashTest!$C$7),5,0)))))</f>
        <v>0</v>
      </c>
      <c r="J1340" s="0" t="str">
        <f aca="false">IF(I1340=0,"",IF(I1339=I1340,MAX(J1339,B1340),B1340))</f>
        <v/>
      </c>
      <c r="K1340" s="9" t="str">
        <f aca="false">IF(I1340=0,"",B1340/J1340-1)</f>
        <v/>
      </c>
      <c r="L1340" s="0" t="n">
        <f aca="false">MATCH($A1340,DailyBTC!$A:$A,0)</f>
        <v>1948</v>
      </c>
      <c r="M1340" s="8" t="n">
        <f aca="false">INDEX(DailyBTC!$F:$F,$L1340)</f>
        <v>6682.08441169102</v>
      </c>
      <c r="N1340" s="8" t="n">
        <f aca="false">INDEX(DailyETH!$F:$F,$L1340)</f>
        <v>185.307209874304</v>
      </c>
      <c r="O1340" s="8" t="n">
        <f aca="false">INDEX(DailyBTC!$B:$B,$L1340)</f>
        <v>94102.8403024547</v>
      </c>
      <c r="P1340" s="8" t="n">
        <f aca="false">INDEX(DailyETH!$B:$B,$L1340)</f>
        <v>1792.9466081239</v>
      </c>
      <c r="Q1340" s="9" t="n">
        <f aca="false">LN(M1340/M1339)</f>
        <v>-0.00415666534168187</v>
      </c>
      <c r="R1340" s="9" t="n">
        <f aca="false">LN(N1340/N1339)</f>
        <v>-0.00703933606596449</v>
      </c>
      <c r="S1340" s="9" t="n">
        <f aca="false">LN(O1340/O1339)</f>
        <v>-0.0101833800792392</v>
      </c>
      <c r="T1340" s="9" t="n">
        <f aca="false">LN(P1340/P1339)</f>
        <v>-0.00386647190706401</v>
      </c>
      <c r="U1340" s="9" t="n">
        <f aca="false">M1340/M1339-1</f>
        <v>-0.00414803836559063</v>
      </c>
      <c r="V1340" s="9" t="n">
        <f aca="false">O1340/O1339-1</f>
        <v>-0.0101317050219898</v>
      </c>
    </row>
    <row r="1341" customFormat="false" ht="15" hidden="false" customHeight="false" outlineLevel="0" collapsed="false">
      <c r="A1341" s="5" t="n">
        <v>45777</v>
      </c>
      <c r="B1341" s="6" t="n">
        <v>5569.06</v>
      </c>
      <c r="C1341" s="9" t="n">
        <f aca="false">B1341/B1340-1</f>
        <v>0.00147999489284878</v>
      </c>
      <c r="D1341" s="9" t="n">
        <f aca="false">LN(B1341/B1340)</f>
        <v>0.00147890077979547</v>
      </c>
      <c r="E1341" s="9" t="n">
        <f aca="false">B1341/B1336-1</f>
        <v>0.0359384358967683</v>
      </c>
      <c r="F1341" s="9" t="n">
        <f aca="false">B1341/B1320-1</f>
        <v>-0.00762493651826046</v>
      </c>
      <c r="G1341" s="0" t="n">
        <f aca="false">MAX(G1340,B1341)</f>
        <v>6144.15</v>
      </c>
      <c r="H1341" s="9" t="n">
        <f aca="false">B1341/G1341-1</f>
        <v>-0.0935996028742787</v>
      </c>
      <c r="I1341" s="0" t="n">
        <f aca="false">IF(AND($A1341&gt;=CrashTest!$B$3,$A1341&lt;=CrashTest!$C$3),1,IF(AND($A1341&gt;=CrashTest!$B$4,$A1341&lt;=CrashTest!$C$4),2,IF(AND($A1341&gt;=CrashTest!$B$5,$A1341&lt;=CrashTest!$C$5),3,IF(AND($A1341&gt;=CrashTest!$B$6,$A1341&lt;=CrashTest!$C$6),4,IF(AND($A1341&gt;=CrashTest!$B$7,$A1341&lt;=CrashTest!$C$7),5,0)))))</f>
        <v>0</v>
      </c>
      <c r="J1341" s="0" t="str">
        <f aca="false">IF(I1341=0,"",IF(I1340=I1341,MAX(J1340,B1341),B1341))</f>
        <v/>
      </c>
      <c r="K1341" s="9" t="str">
        <f aca="false">IF(I1341=0,"",B1341/J1341-1)</f>
        <v/>
      </c>
      <c r="L1341" s="0" t="n">
        <f aca="false">MATCH($A1341,DailyBTC!$A:$A,0)</f>
        <v>1949</v>
      </c>
      <c r="M1341" s="8" t="n">
        <f aca="false">INDEX(DailyBTC!$F:$F,$L1341)</f>
        <v>6718.06507663969</v>
      </c>
      <c r="N1341" s="8" t="n">
        <f aca="false">INDEX(DailyETH!$F:$F,$L1341)</f>
        <v>186.271385767465</v>
      </c>
      <c r="O1341" s="8" t="n">
        <f aca="false">INDEX(DailyBTC!$B:$B,$L1341)</f>
        <v>94236.7325143191</v>
      </c>
      <c r="P1341" s="8" t="n">
        <f aca="false">INDEX(DailyETH!$B:$B,$L1341)</f>
        <v>1795.28281034483</v>
      </c>
      <c r="Q1341" s="9" t="n">
        <f aca="false">LN(M1341/M1340)</f>
        <v>0.00537020149673513</v>
      </c>
      <c r="R1341" s="9" t="n">
        <f aca="false">LN(N1341/N1340)</f>
        <v>0.0051896318486756</v>
      </c>
      <c r="S1341" s="9" t="n">
        <f aca="false">LN(O1341/O1340)</f>
        <v>0.00142181733151347</v>
      </c>
      <c r="T1341" s="9" t="n">
        <f aca="false">LN(P1341/P1340)</f>
        <v>0.00130214781641823</v>
      </c>
      <c r="U1341" s="9" t="n">
        <f aca="false">M1341/M1340-1</f>
        <v>0.00538464687541485</v>
      </c>
      <c r="V1341" s="9" t="n">
        <f aca="false">O1341/O1340-1</f>
        <v>0.00142282859299514</v>
      </c>
    </row>
    <row r="1342" customFormat="false" ht="15" hidden="false" customHeight="false" outlineLevel="0" collapsed="false">
      <c r="A1342" s="5" t="n">
        <v>45778</v>
      </c>
      <c r="B1342" s="6" t="n">
        <v>5604.14</v>
      </c>
      <c r="C1342" s="9" t="n">
        <f aca="false">B1342/B1341-1</f>
        <v>0.00629908817646063</v>
      </c>
      <c r="D1342" s="9" t="n">
        <f aca="false">LN(B1342/B1341)</f>
        <v>0.00627933184172519</v>
      </c>
      <c r="E1342" s="9" t="n">
        <f aca="false">B1342/B1337-1</f>
        <v>0.0217639025884404</v>
      </c>
      <c r="F1342" s="9" t="n">
        <f aca="false">B1342/B1321-1</f>
        <v>-0.00513574303177478</v>
      </c>
      <c r="G1342" s="0" t="n">
        <f aca="false">MAX(G1341,B1342)</f>
        <v>6144.15</v>
      </c>
      <c r="H1342" s="9" t="n">
        <f aca="false">B1342/G1342-1</f>
        <v>-0.0878901068496049</v>
      </c>
      <c r="I1342" s="0" t="n">
        <f aca="false">IF(AND($A1342&gt;=CrashTest!$B$3,$A1342&lt;=CrashTest!$C$3),1,IF(AND($A1342&gt;=CrashTest!$B$4,$A1342&lt;=CrashTest!$C$4),2,IF(AND($A1342&gt;=CrashTest!$B$5,$A1342&lt;=CrashTest!$C$5),3,IF(AND($A1342&gt;=CrashTest!$B$6,$A1342&lt;=CrashTest!$C$6),4,IF(AND($A1342&gt;=CrashTest!$B$7,$A1342&lt;=CrashTest!$C$7),5,0)))))</f>
        <v>0</v>
      </c>
      <c r="J1342" s="0" t="str">
        <f aca="false">IF(I1342=0,"",IF(I1341=I1342,MAX(J1341,B1342),B1342))</f>
        <v/>
      </c>
      <c r="K1342" s="9" t="str">
        <f aca="false">IF(I1342=0,"",B1342/J1342-1)</f>
        <v/>
      </c>
      <c r="L1342" s="0" t="n">
        <f aca="false">MATCH($A1342,DailyBTC!$A:$A,0)</f>
        <v>1950</v>
      </c>
      <c r="M1342" s="8" t="n">
        <f aca="false">INDEX(DailyBTC!$F:$F,$L1342)</f>
        <v>6694.85169805189</v>
      </c>
      <c r="N1342" s="8" t="n">
        <f aca="false">INDEX(DailyETH!$F:$F,$L1342)</f>
        <v>189.306800003459</v>
      </c>
      <c r="O1342" s="8" t="n">
        <f aca="false">INDEX(DailyBTC!$B:$B,$L1342)</f>
        <v>96411.7422635885</v>
      </c>
      <c r="P1342" s="8" t="n">
        <f aca="false">INDEX(DailyETH!$B:$B,$L1342)</f>
        <v>1838.20588340152</v>
      </c>
      <c r="Q1342" s="9" t="n">
        <f aca="false">LN(M1342/M1341)</f>
        <v>-0.00346135030198945</v>
      </c>
      <c r="R1342" s="9" t="n">
        <f aca="false">LN(N1342/N1341)</f>
        <v>0.0161643058250081</v>
      </c>
      <c r="S1342" s="9" t="n">
        <f aca="false">LN(O1342/O1341)</f>
        <v>0.0228179545717355</v>
      </c>
      <c r="T1342" s="9" t="n">
        <f aca="false">LN(P1342/P1341)</f>
        <v>0.0236274685291405</v>
      </c>
      <c r="U1342" s="9" t="n">
        <f aca="false">M1342/M1341-1</f>
        <v>-0.00345536673476454</v>
      </c>
      <c r="V1342" s="9" t="n">
        <f aca="false">O1342/O1341-1</f>
        <v>0.0230802755065698</v>
      </c>
    </row>
    <row r="1343" customFormat="false" ht="15" hidden="false" customHeight="false" outlineLevel="0" collapsed="false">
      <c r="A1343" s="5" t="n">
        <v>45779</v>
      </c>
      <c r="B1343" s="6" t="n">
        <v>5686.67</v>
      </c>
      <c r="C1343" s="9" t="n">
        <f aca="false">B1343/B1342-1</f>
        <v>0.0147266128255181</v>
      </c>
      <c r="D1343" s="9" t="n">
        <f aca="false">LN(B1343/B1342)</f>
        <v>0.0146192292434078</v>
      </c>
      <c r="E1343" s="9" t="n">
        <f aca="false">B1343/B1338-1</f>
        <v>0.029222418695398</v>
      </c>
      <c r="F1343" s="9" t="n">
        <f aca="false">B1343/B1322-1</f>
        <v>0.00276848581459599</v>
      </c>
      <c r="G1343" s="0" t="n">
        <f aca="false">MAX(G1342,B1343)</f>
        <v>6144.15</v>
      </c>
      <c r="H1343" s="9" t="n">
        <f aca="false">B1343/G1343-1</f>
        <v>-0.0744578175988542</v>
      </c>
      <c r="I1343" s="0" t="n">
        <f aca="false">IF(AND($A1343&gt;=CrashTest!$B$3,$A1343&lt;=CrashTest!$C$3),1,IF(AND($A1343&gt;=CrashTest!$B$4,$A1343&lt;=CrashTest!$C$4),2,IF(AND($A1343&gt;=CrashTest!$B$5,$A1343&lt;=CrashTest!$C$5),3,IF(AND($A1343&gt;=CrashTest!$B$6,$A1343&lt;=CrashTest!$C$6),4,IF(AND($A1343&gt;=CrashTest!$B$7,$A1343&lt;=CrashTest!$C$7),5,0)))))</f>
        <v>0</v>
      </c>
      <c r="J1343" s="0" t="str">
        <f aca="false">IF(I1343=0,"",IF(I1342=I1343,MAX(J1342,B1343),B1343))</f>
        <v/>
      </c>
      <c r="K1343" s="9" t="str">
        <f aca="false">IF(I1343=0,"",B1343/J1343-1)</f>
        <v/>
      </c>
      <c r="L1343" s="0" t="n">
        <f aca="false">MATCH($A1343,DailyBTC!$A:$A,0)</f>
        <v>1951</v>
      </c>
      <c r="M1343" s="8" t="n">
        <f aca="false">INDEX(DailyBTC!$F:$F,$L1343)</f>
        <v>6699.83119177983</v>
      </c>
      <c r="N1343" s="8" t="n">
        <f aca="false">INDEX(DailyETH!$F:$F,$L1343)</f>
        <v>189.73356278929</v>
      </c>
      <c r="O1343" s="8" t="n">
        <f aca="false">INDEX(DailyBTC!$B:$B,$L1343)</f>
        <v>96842.1021057861</v>
      </c>
      <c r="P1343" s="8" t="n">
        <f aca="false">INDEX(DailyETH!$B:$B,$L1343)</f>
        <v>1841.31197457627</v>
      </c>
      <c r="Q1343" s="9" t="n">
        <f aca="false">LN(M1343/M1342)</f>
        <v>0.000743503074806446</v>
      </c>
      <c r="R1343" s="9" t="n">
        <f aca="false">LN(N1343/N1342)</f>
        <v>0.00225180750153791</v>
      </c>
      <c r="S1343" s="9" t="n">
        <f aca="false">LN(O1343/O1342)</f>
        <v>0.00445383692117826</v>
      </c>
      <c r="T1343" s="9" t="n">
        <f aca="false">LN(P1343/P1342)</f>
        <v>0.00168831462840556</v>
      </c>
      <c r="U1343" s="9" t="n">
        <f aca="false">M1343/M1342-1</f>
        <v>0.000743779541731326</v>
      </c>
      <c r="V1343" s="9" t="n">
        <f aca="false">O1343/O1342-1</f>
        <v>0.0044637699941259</v>
      </c>
    </row>
    <row r="1344" customFormat="false" ht="15" hidden="false" customHeight="false" outlineLevel="0" collapsed="false">
      <c r="A1344" s="5" t="n">
        <v>45782</v>
      </c>
      <c r="B1344" s="6" t="n">
        <v>5650.38</v>
      </c>
      <c r="C1344" s="9" t="n">
        <f aca="false">B1344/B1343-1</f>
        <v>-0.0063815906321274</v>
      </c>
      <c r="D1344" s="9" t="n">
        <f aca="false">LN(B1344/B1343)</f>
        <v>-0.00640204002783133</v>
      </c>
      <c r="E1344" s="9" t="n">
        <f aca="false">B1344/B1339-1</f>
        <v>0.0219995478182229</v>
      </c>
      <c r="F1344" s="9" t="n">
        <f aca="false">B1344/B1323-1</f>
        <v>0.0470414266972048</v>
      </c>
      <c r="G1344" s="0" t="n">
        <f aca="false">MAX(G1343,B1344)</f>
        <v>6144.15</v>
      </c>
      <c r="H1344" s="9" t="n">
        <f aca="false">B1344/G1344-1</f>
        <v>-0.0803642489197041</v>
      </c>
      <c r="I1344" s="0" t="n">
        <f aca="false">IF(AND($A1344&gt;=CrashTest!$B$3,$A1344&lt;=CrashTest!$C$3),1,IF(AND($A1344&gt;=CrashTest!$B$4,$A1344&lt;=CrashTest!$C$4),2,IF(AND($A1344&gt;=CrashTest!$B$5,$A1344&lt;=CrashTest!$C$5),3,IF(AND($A1344&gt;=CrashTest!$B$6,$A1344&lt;=CrashTest!$C$6),4,IF(AND($A1344&gt;=CrashTest!$B$7,$A1344&lt;=CrashTest!$C$7),5,0)))))</f>
        <v>0</v>
      </c>
      <c r="J1344" s="0" t="str">
        <f aca="false">IF(I1344=0,"",IF(I1343=I1344,MAX(J1343,B1344),B1344))</f>
        <v/>
      </c>
      <c r="K1344" s="9" t="str">
        <f aca="false">IF(I1344=0,"",B1344/J1344-1)</f>
        <v/>
      </c>
      <c r="L1344" s="0" t="n">
        <f aca="false">MATCH($A1344,DailyBTC!$A:$A,0)</f>
        <v>1954</v>
      </c>
      <c r="M1344" s="8" t="n">
        <f aca="false">INDEX(DailyBTC!$F:$F,$L1344)</f>
        <v>6647.96309810962</v>
      </c>
      <c r="N1344" s="8" t="n">
        <f aca="false">INDEX(DailyETH!$F:$F,$L1344)</f>
        <v>188.387224106614</v>
      </c>
      <c r="O1344" s="8" t="n">
        <f aca="false">INDEX(DailyBTC!$B:$B,$L1344)</f>
        <v>94853.7298594389</v>
      </c>
      <c r="P1344" s="8" t="n">
        <f aca="false">INDEX(DailyETH!$B:$B,$L1344)</f>
        <v>1822.42831151373</v>
      </c>
      <c r="Q1344" s="9" t="n">
        <f aca="false">LN(M1344/M1343)</f>
        <v>-0.00777182411090059</v>
      </c>
      <c r="R1344" s="9" t="n">
        <f aca="false">LN(N1344/N1343)</f>
        <v>-0.00712123966183944</v>
      </c>
      <c r="S1344" s="9" t="n">
        <f aca="false">LN(O1344/O1343)</f>
        <v>-0.0207458194569656</v>
      </c>
      <c r="T1344" s="9" t="n">
        <f aca="false">LN(P1344/P1343)</f>
        <v>-0.0103084983162482</v>
      </c>
      <c r="U1344" s="9" t="n">
        <f aca="false">M1344/M1343-1</f>
        <v>-0.00774170157210008</v>
      </c>
      <c r="V1344" s="9" t="n">
        <f aca="false">O1344/O1343-1</f>
        <v>-0.02053210538713</v>
      </c>
    </row>
    <row r="1345" customFormat="false" ht="15" hidden="false" customHeight="false" outlineLevel="0" collapsed="false">
      <c r="A1345" s="5" t="n">
        <v>45783</v>
      </c>
      <c r="B1345" s="6" t="n">
        <v>5606.91</v>
      </c>
      <c r="C1345" s="9" t="n">
        <f aca="false">B1345/B1344-1</f>
        <v>-0.00769328788506263</v>
      </c>
      <c r="D1345" s="9" t="n">
        <f aca="false">LN(B1345/B1344)</f>
        <v>-0.00772303388554656</v>
      </c>
      <c r="E1345" s="9" t="n">
        <f aca="false">B1345/B1340-1</f>
        <v>0.00828653276579217</v>
      </c>
      <c r="F1345" s="9" t="n">
        <f aca="false">B1345/B1324-1</f>
        <v>0.105010169331189</v>
      </c>
      <c r="G1345" s="0" t="n">
        <f aca="false">MAX(G1344,B1345)</f>
        <v>6144.15</v>
      </c>
      <c r="H1345" s="9" t="n">
        <f aca="false">B1345/G1345-1</f>
        <v>-0.0874392715021606</v>
      </c>
      <c r="I1345" s="0" t="n">
        <f aca="false">IF(AND($A1345&gt;=CrashTest!$B$3,$A1345&lt;=CrashTest!$C$3),1,IF(AND($A1345&gt;=CrashTest!$B$4,$A1345&lt;=CrashTest!$C$4),2,IF(AND($A1345&gt;=CrashTest!$B$5,$A1345&lt;=CrashTest!$C$5),3,IF(AND($A1345&gt;=CrashTest!$B$6,$A1345&lt;=CrashTest!$C$6),4,IF(AND($A1345&gt;=CrashTest!$B$7,$A1345&lt;=CrashTest!$C$7),5,0)))))</f>
        <v>0</v>
      </c>
      <c r="J1345" s="0" t="str">
        <f aca="false">IF(I1345=0,"",IF(I1344=I1345,MAX(J1344,B1345),B1345))</f>
        <v/>
      </c>
      <c r="K1345" s="9" t="str">
        <f aca="false">IF(I1345=0,"",B1345/J1345-1)</f>
        <v/>
      </c>
      <c r="L1345" s="0" t="n">
        <f aca="false">MATCH($A1345,DailyBTC!$A:$A,0)</f>
        <v>1955</v>
      </c>
      <c r="M1345" s="8" t="n">
        <f aca="false">INDEX(DailyBTC!$F:$F,$L1345)</f>
        <v>6666.01057387928</v>
      </c>
      <c r="N1345" s="8" t="n">
        <f aca="false">INDEX(DailyETH!$F:$F,$L1345)</f>
        <v>187.247877359956</v>
      </c>
      <c r="O1345" s="8" t="n">
        <f aca="false">INDEX(DailyBTC!$B:$B,$L1345)</f>
        <v>96677.9245029223</v>
      </c>
      <c r="P1345" s="8" t="n">
        <f aca="false">INDEX(DailyETH!$B:$B,$L1345)</f>
        <v>1814.22681735827</v>
      </c>
      <c r="Q1345" s="9" t="n">
        <f aca="false">LN(M1345/M1344)</f>
        <v>0.00271105941293491</v>
      </c>
      <c r="R1345" s="9" t="n">
        <f aca="false">LN(N1345/N1344)</f>
        <v>-0.00606626077359858</v>
      </c>
      <c r="S1345" s="9" t="n">
        <f aca="false">LN(O1345/O1344)</f>
        <v>0.0190490685301562</v>
      </c>
      <c r="T1345" s="9" t="n">
        <f aca="false">LN(P1345/P1344)</f>
        <v>-0.00451046787187911</v>
      </c>
      <c r="U1345" s="9" t="n">
        <f aca="false">M1345/M1344-1</f>
        <v>0.00271473765773411</v>
      </c>
      <c r="V1345" s="9" t="n">
        <f aca="false">O1345/O1344-1</f>
        <v>0.0192316595898403</v>
      </c>
    </row>
    <row r="1346" customFormat="false" ht="15" hidden="false" customHeight="false" outlineLevel="0" collapsed="false">
      <c r="A1346" s="5" t="n">
        <v>45784</v>
      </c>
      <c r="B1346" s="6" t="n">
        <v>5631.28</v>
      </c>
      <c r="C1346" s="9" t="n">
        <f aca="false">B1346/B1345-1</f>
        <v>0.00434642253933082</v>
      </c>
      <c r="D1346" s="9" t="n">
        <f aca="false">LN(B1346/B1345)</f>
        <v>0.00433700412595975</v>
      </c>
      <c r="E1346" s="9" t="n">
        <f aca="false">B1346/B1341-1</f>
        <v>0.0111724420279185</v>
      </c>
      <c r="F1346" s="9" t="n">
        <f aca="false">B1346/B1325-1</f>
        <v>0.112406538594498</v>
      </c>
      <c r="G1346" s="0" t="n">
        <f aca="false">MAX(G1345,B1346)</f>
        <v>6144.15</v>
      </c>
      <c r="H1346" s="9" t="n">
        <f aca="false">B1346/G1346-1</f>
        <v>-0.0834728969833093</v>
      </c>
      <c r="I1346" s="0" t="n">
        <f aca="false">IF(AND($A1346&gt;=CrashTest!$B$3,$A1346&lt;=CrashTest!$C$3),1,IF(AND($A1346&gt;=CrashTest!$B$4,$A1346&lt;=CrashTest!$C$4),2,IF(AND($A1346&gt;=CrashTest!$B$5,$A1346&lt;=CrashTest!$C$5),3,IF(AND($A1346&gt;=CrashTest!$B$6,$A1346&lt;=CrashTest!$C$6),4,IF(AND($A1346&gt;=CrashTest!$B$7,$A1346&lt;=CrashTest!$C$7),5,0)))))</f>
        <v>0</v>
      </c>
      <c r="J1346" s="0" t="str">
        <f aca="false">IF(I1346=0,"",IF(I1345=I1346,MAX(J1345,B1346),B1346))</f>
        <v/>
      </c>
      <c r="K1346" s="9" t="str">
        <f aca="false">IF(I1346=0,"",B1346/J1346-1)</f>
        <v/>
      </c>
      <c r="L1346" s="0" t="n">
        <f aca="false">MATCH($A1346,DailyBTC!$A:$A,0)</f>
        <v>1956</v>
      </c>
      <c r="M1346" s="8" t="n">
        <f aca="false">INDEX(DailyBTC!$F:$F,$L1346)</f>
        <v>6707.61716475912</v>
      </c>
      <c r="N1346" s="8" t="n">
        <f aca="false">INDEX(DailyETH!$F:$F,$L1346)</f>
        <v>188.303366179066</v>
      </c>
      <c r="O1346" s="8" t="n">
        <f aca="false">INDEX(DailyBTC!$B:$B,$L1346)</f>
        <v>97137.3757086499</v>
      </c>
      <c r="P1346" s="8" t="n">
        <f aca="false">INDEX(DailyETH!$B:$B,$L1346)</f>
        <v>1814.5519094097</v>
      </c>
      <c r="Q1346" s="9" t="n">
        <f aca="false">LN(M1346/M1345)</f>
        <v>0.00622220476433556</v>
      </c>
      <c r="R1346" s="9" t="n">
        <f aca="false">LN(N1346/N1345)</f>
        <v>0.00562102571280619</v>
      </c>
      <c r="S1346" s="9" t="n">
        <f aca="false">LN(O1346/O1345)</f>
        <v>0.00474113308771347</v>
      </c>
      <c r="T1346" s="9" t="n">
        <f aca="false">LN(P1346/P1345)</f>
        <v>0.000179174359627766</v>
      </c>
      <c r="U1346" s="9" t="n">
        <f aca="false">M1346/M1345-1</f>
        <v>0.00624160289257203</v>
      </c>
      <c r="V1346" s="9" t="n">
        <f aca="false">O1346/O1345-1</f>
        <v>0.00475239004240025</v>
      </c>
    </row>
    <row r="1347" customFormat="false" ht="15" hidden="false" customHeight="false" outlineLevel="0" collapsed="false">
      <c r="A1347" s="5" t="n">
        <v>45785</v>
      </c>
      <c r="B1347" s="6" t="n">
        <v>5663.94</v>
      </c>
      <c r="C1347" s="9" t="n">
        <f aca="false">B1347/B1346-1</f>
        <v>0.00579974712676323</v>
      </c>
      <c r="D1347" s="9" t="n">
        <f aca="false">LN(B1347/B1346)</f>
        <v>0.00578299334066613</v>
      </c>
      <c r="E1347" s="9" t="n">
        <f aca="false">B1347/B1342-1</f>
        <v>0.0106706827452561</v>
      </c>
      <c r="F1347" s="9" t="n">
        <f aca="false">B1347/B1326-1</f>
        <v>0.13670508572541</v>
      </c>
      <c r="G1347" s="0" t="n">
        <f aca="false">MAX(G1346,B1347)</f>
        <v>6144.15</v>
      </c>
      <c r="H1347" s="9" t="n">
        <f aca="false">B1347/G1347-1</f>
        <v>-0.0781572715509875</v>
      </c>
      <c r="I1347" s="0" t="n">
        <f aca="false">IF(AND($A1347&gt;=CrashTest!$B$3,$A1347&lt;=CrashTest!$C$3),1,IF(AND($A1347&gt;=CrashTest!$B$4,$A1347&lt;=CrashTest!$C$4),2,IF(AND($A1347&gt;=CrashTest!$B$5,$A1347&lt;=CrashTest!$C$5),3,IF(AND($A1347&gt;=CrashTest!$B$6,$A1347&lt;=CrashTest!$C$6),4,IF(AND($A1347&gt;=CrashTest!$B$7,$A1347&lt;=CrashTest!$C$7),5,0)))))</f>
        <v>0</v>
      </c>
      <c r="J1347" s="0" t="str">
        <f aca="false">IF(I1347=0,"",IF(I1346=I1347,MAX(J1346,B1347),B1347))</f>
        <v/>
      </c>
      <c r="K1347" s="9" t="str">
        <f aca="false">IF(I1347=0,"",B1347/J1347-1)</f>
        <v/>
      </c>
      <c r="L1347" s="0" t="n">
        <f aca="false">MATCH($A1347,DailyBTC!$A:$A,0)</f>
        <v>1957</v>
      </c>
      <c r="M1347" s="8" t="n">
        <f aca="false">INDEX(DailyBTC!$F:$F,$L1347)</f>
        <v>6813.21441598407</v>
      </c>
      <c r="N1347" s="8" t="n">
        <f aca="false">INDEX(DailyETH!$F:$F,$L1347)</f>
        <v>191.370300651736</v>
      </c>
      <c r="O1347" s="8" t="n">
        <f aca="false">INDEX(DailyBTC!$B:$B,$L1347)</f>
        <v>103069.539295733</v>
      </c>
      <c r="P1347" s="8" t="n">
        <f aca="false">INDEX(DailyETH!$B:$B,$L1347)</f>
        <v>2193.0712805377</v>
      </c>
      <c r="Q1347" s="9" t="n">
        <f aca="false">LN(M1347/M1346)</f>
        <v>0.0156202520032452</v>
      </c>
      <c r="R1347" s="9" t="n">
        <f aca="false">LN(N1347/N1346)</f>
        <v>0.0161559857857039</v>
      </c>
      <c r="S1347" s="9" t="n">
        <f aca="false">LN(O1347/O1346)</f>
        <v>0.0592776782252932</v>
      </c>
      <c r="T1347" s="9" t="n">
        <f aca="false">LN(P1347/P1346)</f>
        <v>0.189464417204145</v>
      </c>
      <c r="U1347" s="9" t="n">
        <f aca="false">M1347/M1346-1</f>
        <v>0.0157428858313109</v>
      </c>
      <c r="V1347" s="9" t="n">
        <f aca="false">O1347/O1346-1</f>
        <v>0.0610698358258701</v>
      </c>
    </row>
    <row r="1348" customFormat="false" ht="15" hidden="false" customHeight="false" outlineLevel="0" collapsed="false">
      <c r="A1348" s="5" t="n">
        <v>45786</v>
      </c>
      <c r="B1348" s="6" t="n">
        <v>5659.91</v>
      </c>
      <c r="C1348" s="9" t="n">
        <f aca="false">B1348/B1347-1</f>
        <v>-0.000711518836710834</v>
      </c>
      <c r="D1348" s="9" t="n">
        <f aca="false">LN(B1348/B1347)</f>
        <v>-0.000711772086373393</v>
      </c>
      <c r="E1348" s="9" t="n">
        <f aca="false">B1348/B1343-1</f>
        <v>-0.00470574167307059</v>
      </c>
      <c r="F1348" s="9" t="n">
        <f aca="false">B1348/B1327-1</f>
        <v>0.037202440946325</v>
      </c>
      <c r="G1348" s="0" t="n">
        <f aca="false">MAX(G1347,B1348)</f>
        <v>6144.15</v>
      </c>
      <c r="H1348" s="9" t="n">
        <f aca="false">B1348/G1348-1</f>
        <v>-0.0788131800167639</v>
      </c>
      <c r="I1348" s="0" t="n">
        <f aca="false">IF(AND($A1348&gt;=CrashTest!$B$3,$A1348&lt;=CrashTest!$C$3),1,IF(AND($A1348&gt;=CrashTest!$B$4,$A1348&lt;=CrashTest!$C$4),2,IF(AND($A1348&gt;=CrashTest!$B$5,$A1348&lt;=CrashTest!$C$5),3,IF(AND($A1348&gt;=CrashTest!$B$6,$A1348&lt;=CrashTest!$C$6),4,IF(AND($A1348&gt;=CrashTest!$B$7,$A1348&lt;=CrashTest!$C$7),5,0)))))</f>
        <v>0</v>
      </c>
      <c r="J1348" s="0" t="str">
        <f aca="false">IF(I1348=0,"",IF(I1347=I1348,MAX(J1347,B1348),B1348))</f>
        <v/>
      </c>
      <c r="K1348" s="9" t="str">
        <f aca="false">IF(I1348=0,"",B1348/J1348-1)</f>
        <v/>
      </c>
      <c r="L1348" s="0" t="n">
        <f aca="false">MATCH($A1348,DailyBTC!$A:$A,0)</f>
        <v>1958</v>
      </c>
      <c r="M1348" s="8" t="n">
        <f aca="false">INDEX(DailyBTC!$F:$F,$L1348)</f>
        <v>6836.73188323455</v>
      </c>
      <c r="N1348" s="8" t="n">
        <f aca="false">INDEX(DailyETH!$F:$F,$L1348)</f>
        <v>194.525042488754</v>
      </c>
      <c r="O1348" s="8" t="n">
        <f aca="false">INDEX(DailyBTC!$B:$B,$L1348)</f>
        <v>102940.802949445</v>
      </c>
      <c r="P1348" s="8" t="n">
        <f aca="false">INDEX(DailyETH!$B:$B,$L1348)</f>
        <v>2342.20799707773</v>
      </c>
      <c r="Q1348" s="9" t="n">
        <f aca="false">LN(M1348/M1347)</f>
        <v>0.00344579971299264</v>
      </c>
      <c r="R1348" s="9" t="n">
        <f aca="false">LN(N1348/N1347)</f>
        <v>0.0163506099558698</v>
      </c>
      <c r="S1348" s="9" t="n">
        <f aca="false">LN(O1348/O1347)</f>
        <v>-0.00124980485583678</v>
      </c>
      <c r="T1348" s="9" t="n">
        <f aca="false">LN(P1348/P1347)</f>
        <v>0.0657911003919086</v>
      </c>
      <c r="U1348" s="9" t="n">
        <f aca="false">M1348/M1347-1</f>
        <v>0.00345174330567288</v>
      </c>
      <c r="V1348" s="9" t="n">
        <f aca="false">O1348/O1347-1</f>
        <v>-0.00124902417501471</v>
      </c>
    </row>
    <row r="1349" customFormat="false" ht="15" hidden="false" customHeight="false" outlineLevel="0" collapsed="false">
      <c r="A1349" s="5" t="n">
        <v>45789</v>
      </c>
      <c r="B1349" s="6" t="n">
        <v>5844.19</v>
      </c>
      <c r="C1349" s="9" t="n">
        <f aca="false">B1349/B1348-1</f>
        <v>0.0325588216067039</v>
      </c>
      <c r="D1349" s="9" t="n">
        <f aca="false">LN(B1349/B1348)</f>
        <v>0.0320400143094495</v>
      </c>
      <c r="E1349" s="9" t="n">
        <f aca="false">B1349/B1344-1</f>
        <v>0.0343003479412003</v>
      </c>
      <c r="F1349" s="9" t="n">
        <f aca="false">B1349/B1328-1</f>
        <v>0.109364945283359</v>
      </c>
      <c r="G1349" s="0" t="n">
        <f aca="false">MAX(G1348,B1349)</f>
        <v>6144.15</v>
      </c>
      <c r="H1349" s="9" t="n">
        <f aca="false">B1349/G1349-1</f>
        <v>-0.0488204226784827</v>
      </c>
      <c r="I1349" s="0" t="n">
        <f aca="false">IF(AND($A1349&gt;=CrashTest!$B$3,$A1349&lt;=CrashTest!$C$3),1,IF(AND($A1349&gt;=CrashTest!$B$4,$A1349&lt;=CrashTest!$C$4),2,IF(AND($A1349&gt;=CrashTest!$B$5,$A1349&lt;=CrashTest!$C$5),3,IF(AND($A1349&gt;=CrashTest!$B$6,$A1349&lt;=CrashTest!$C$6),4,IF(AND($A1349&gt;=CrashTest!$B$7,$A1349&lt;=CrashTest!$C$7),5,0)))))</f>
        <v>0</v>
      </c>
      <c r="J1349" s="0" t="str">
        <f aca="false">IF(I1349=0,"",IF(I1348=I1349,MAX(J1348,B1349),B1349))</f>
        <v/>
      </c>
      <c r="K1349" s="9" t="str">
        <f aca="false">IF(I1349=0,"",B1349/J1349-1)</f>
        <v/>
      </c>
      <c r="L1349" s="0" t="n">
        <f aca="false">MATCH($A1349,DailyBTC!$A:$A,0)</f>
        <v>1961</v>
      </c>
      <c r="M1349" s="8" t="n">
        <f aca="false">INDEX(DailyBTC!$F:$F,$L1349)</f>
        <v>6864.79230242697</v>
      </c>
      <c r="N1349" s="8" t="n">
        <f aca="false">INDEX(DailyETH!$F:$F,$L1349)</f>
        <v>196.830929615554</v>
      </c>
      <c r="O1349" s="8" t="n">
        <f aca="false">INDEX(DailyBTC!$B:$B,$L1349)</f>
        <v>102920.074689071</v>
      </c>
      <c r="P1349" s="8" t="n">
        <f aca="false">INDEX(DailyETH!$B:$B,$L1349)</f>
        <v>2493.58635534775</v>
      </c>
      <c r="Q1349" s="9" t="n">
        <f aca="false">LN(M1349/M1348)</f>
        <v>0.00409596159416231</v>
      </c>
      <c r="R1349" s="9" t="n">
        <f aca="false">LN(N1349/N1348)</f>
        <v>0.011784227023979</v>
      </c>
      <c r="S1349" s="9" t="n">
        <f aca="false">LN(O1349/O1348)</f>
        <v>-0.000201381250112572</v>
      </c>
      <c r="T1349" s="9" t="n">
        <f aca="false">LN(P1349/P1348)</f>
        <v>0.0626279046225463</v>
      </c>
      <c r="U1349" s="9" t="n">
        <f aca="false">M1349/M1348-1</f>
        <v>0.00410436150951399</v>
      </c>
      <c r="V1349" s="9" t="n">
        <f aca="false">O1349/O1348-1</f>
        <v>-0.000201360974269704</v>
      </c>
    </row>
    <row r="1350" customFormat="false" ht="15" hidden="false" customHeight="false" outlineLevel="0" collapsed="false">
      <c r="A1350" s="5" t="n">
        <v>45790</v>
      </c>
      <c r="B1350" s="6" t="n">
        <v>5886.55</v>
      </c>
      <c r="C1350" s="9" t="n">
        <f aca="false">B1350/B1349-1</f>
        <v>0.00724822430482242</v>
      </c>
      <c r="D1350" s="9" t="n">
        <f aca="false">LN(B1350/B1349)</f>
        <v>0.00722208217371494</v>
      </c>
      <c r="E1350" s="9" t="n">
        <f aca="false">B1350/B1345-1</f>
        <v>0.049874173118527</v>
      </c>
      <c r="F1350" s="9" t="n">
        <f aca="false">B1350/B1329-1</f>
        <v>0.0975489245547567</v>
      </c>
      <c r="G1350" s="0" t="n">
        <f aca="false">MAX(G1349,B1350)</f>
        <v>6144.15</v>
      </c>
      <c r="H1350" s="9" t="n">
        <f aca="false">B1350/G1350-1</f>
        <v>-0.0419260597478902</v>
      </c>
      <c r="I1350" s="0" t="n">
        <f aca="false">IF(AND($A1350&gt;=CrashTest!$B$3,$A1350&lt;=CrashTest!$C$3),1,IF(AND($A1350&gt;=CrashTest!$B$4,$A1350&lt;=CrashTest!$C$4),2,IF(AND($A1350&gt;=CrashTest!$B$5,$A1350&lt;=CrashTest!$C$5),3,IF(AND($A1350&gt;=CrashTest!$B$6,$A1350&lt;=CrashTest!$C$6),4,IF(AND($A1350&gt;=CrashTest!$B$7,$A1350&lt;=CrashTest!$C$7),5,0)))))</f>
        <v>0</v>
      </c>
      <c r="J1350" s="0" t="str">
        <f aca="false">IF(I1350=0,"",IF(I1349=I1350,MAX(J1349,B1350),B1350))</f>
        <v/>
      </c>
      <c r="K1350" s="9" t="str">
        <f aca="false">IF(I1350=0,"",B1350/J1350-1)</f>
        <v/>
      </c>
      <c r="L1350" s="0" t="n">
        <f aca="false">MATCH($A1350,DailyBTC!$A:$A,0)</f>
        <v>1962</v>
      </c>
      <c r="M1350" s="8" t="n">
        <f aca="false">INDEX(DailyBTC!$F:$F,$L1350)</f>
        <v>6887.42685894176</v>
      </c>
      <c r="N1350" s="8" t="n">
        <f aca="false">INDEX(DailyETH!$F:$F,$L1350)</f>
        <v>197.72425386369</v>
      </c>
      <c r="O1350" s="8" t="n">
        <f aca="false">INDEX(DailyBTC!$B:$B,$L1350)</f>
        <v>104145.711825248</v>
      </c>
      <c r="P1350" s="8" t="n">
        <f aca="false">INDEX(DailyETH!$B:$B,$L1350)</f>
        <v>2676.5017402104</v>
      </c>
      <c r="Q1350" s="9" t="n">
        <f aca="false">LN(M1350/M1349)</f>
        <v>0.0032917708317086</v>
      </c>
      <c r="R1350" s="9" t="n">
        <f aca="false">LN(N1350/N1349)</f>
        <v>0.00452826784198594</v>
      </c>
      <c r="S1350" s="9" t="n">
        <f aca="false">LN(O1350/O1349)</f>
        <v>0.011838280680495</v>
      </c>
      <c r="T1350" s="9" t="n">
        <f aca="false">LN(P1350/P1349)</f>
        <v>0.0707886434453084</v>
      </c>
      <c r="U1350" s="9" t="n">
        <f aca="false">M1350/M1349-1</f>
        <v>0.00329719465901213</v>
      </c>
      <c r="V1350" s="9" t="n">
        <f aca="false">O1350/O1349-1</f>
        <v>0.0119086304579523</v>
      </c>
    </row>
    <row r="1351" customFormat="false" ht="15" hidden="false" customHeight="false" outlineLevel="0" collapsed="false">
      <c r="A1351" s="5" t="n">
        <v>45791</v>
      </c>
      <c r="B1351" s="6" t="n">
        <v>5892.58</v>
      </c>
      <c r="C1351" s="9" t="n">
        <f aca="false">B1351/B1350-1</f>
        <v>0.00102436911263815</v>
      </c>
      <c r="D1351" s="9" t="n">
        <f aca="false">LN(B1351/B1350)</f>
        <v>0.00102384480462476</v>
      </c>
      <c r="E1351" s="9" t="n">
        <f aca="false">B1351/B1346-1</f>
        <v>0.0464015286045092</v>
      </c>
      <c r="F1351" s="9" t="n">
        <f aca="false">B1351/B1330-1</f>
        <v>0.0900134480953463</v>
      </c>
      <c r="G1351" s="0" t="n">
        <f aca="false">MAX(G1350,B1351)</f>
        <v>6144.15</v>
      </c>
      <c r="H1351" s="9" t="n">
        <f aca="false">B1351/G1351-1</f>
        <v>-0.0409446383958725</v>
      </c>
      <c r="I1351" s="0" t="n">
        <f aca="false">IF(AND($A1351&gt;=CrashTest!$B$3,$A1351&lt;=CrashTest!$C$3),1,IF(AND($A1351&gt;=CrashTest!$B$4,$A1351&lt;=CrashTest!$C$4),2,IF(AND($A1351&gt;=CrashTest!$B$5,$A1351&lt;=CrashTest!$C$5),3,IF(AND($A1351&gt;=CrashTest!$B$6,$A1351&lt;=CrashTest!$C$6),4,IF(AND($A1351&gt;=CrashTest!$B$7,$A1351&lt;=CrashTest!$C$7),5,0)))))</f>
        <v>0</v>
      </c>
      <c r="J1351" s="0" t="str">
        <f aca="false">IF(I1351=0,"",IF(I1350=I1351,MAX(J1350,B1351),B1351))</f>
        <v/>
      </c>
      <c r="K1351" s="9" t="str">
        <f aca="false">IF(I1351=0,"",B1351/J1351-1)</f>
        <v/>
      </c>
      <c r="L1351" s="0" t="n">
        <f aca="false">MATCH($A1351,DailyBTC!$A:$A,0)</f>
        <v>1963</v>
      </c>
      <c r="M1351" s="8" t="n">
        <f aca="false">INDEX(DailyBTC!$F:$F,$L1351)</f>
        <v>6890.71282704414</v>
      </c>
      <c r="N1351" s="8" t="n">
        <f aca="false">INDEX(DailyETH!$F:$F,$L1351)</f>
        <v>196.996031542118</v>
      </c>
      <c r="O1351" s="8" t="n">
        <f aca="false">INDEX(DailyBTC!$B:$B,$L1351)</f>
        <v>103572.719642022</v>
      </c>
      <c r="P1351" s="8" t="n">
        <f aca="false">INDEX(DailyETH!$B:$B,$L1351)</f>
        <v>2603.05951344243</v>
      </c>
      <c r="Q1351" s="9" t="n">
        <f aca="false">LN(M1351/M1350)</f>
        <v>0.000476982849582488</v>
      </c>
      <c r="R1351" s="9" t="n">
        <f aca="false">LN(N1351/N1350)</f>
        <v>-0.00368981871320737</v>
      </c>
      <c r="S1351" s="9" t="n">
        <f aca="false">LN(O1351/O1350)</f>
        <v>-0.00551702256319186</v>
      </c>
      <c r="T1351" s="9" t="n">
        <f aca="false">LN(P1351/P1350)</f>
        <v>-0.0278231318766806</v>
      </c>
      <c r="U1351" s="9" t="n">
        <f aca="false">M1351/M1350-1</f>
        <v>0.000477096623990647</v>
      </c>
      <c r="V1351" s="9" t="n">
        <f aca="false">O1351/O1350-1</f>
        <v>-0.00550183174308183</v>
      </c>
    </row>
    <row r="1352" customFormat="false" ht="15" hidden="false" customHeight="false" outlineLevel="0" collapsed="false">
      <c r="A1352" s="5" t="n">
        <v>45792</v>
      </c>
      <c r="B1352" s="6" t="n">
        <v>5916.93</v>
      </c>
      <c r="C1352" s="9" t="n">
        <f aca="false">B1352/B1351-1</f>
        <v>0.0041323155561741</v>
      </c>
      <c r="D1352" s="9" t="n">
        <f aca="false">LN(B1352/B1351)</f>
        <v>0.00412380098877268</v>
      </c>
      <c r="E1352" s="9" t="n">
        <f aca="false">B1352/B1347-1</f>
        <v>0.0446667867244357</v>
      </c>
      <c r="F1352" s="9" t="n">
        <f aca="false">B1352/B1331-1</f>
        <v>0.0964120200940217</v>
      </c>
      <c r="G1352" s="0" t="n">
        <f aca="false">MAX(G1351,B1352)</f>
        <v>6144.15</v>
      </c>
      <c r="H1352" s="9" t="n">
        <f aca="false">B1352/G1352-1</f>
        <v>-0.0369815190058835</v>
      </c>
      <c r="I1352" s="0" t="n">
        <f aca="false">IF(AND($A1352&gt;=CrashTest!$B$3,$A1352&lt;=CrashTest!$C$3),1,IF(AND($A1352&gt;=CrashTest!$B$4,$A1352&lt;=CrashTest!$C$4),2,IF(AND($A1352&gt;=CrashTest!$B$5,$A1352&lt;=CrashTest!$C$5),3,IF(AND($A1352&gt;=CrashTest!$B$6,$A1352&lt;=CrashTest!$C$6),4,IF(AND($A1352&gt;=CrashTest!$B$7,$A1352&lt;=CrashTest!$C$7),5,0)))))</f>
        <v>0</v>
      </c>
      <c r="J1352" s="0" t="str">
        <f aca="false">IF(I1352=0,"",IF(I1351=I1352,MAX(J1351,B1352),B1352))</f>
        <v/>
      </c>
      <c r="K1352" s="9" t="str">
        <f aca="false">IF(I1352=0,"",B1352/J1352-1)</f>
        <v/>
      </c>
      <c r="L1352" s="0" t="n">
        <f aca="false">MATCH($A1352,DailyBTC!$A:$A,0)</f>
        <v>1964</v>
      </c>
      <c r="M1352" s="8" t="n">
        <f aca="false">INDEX(DailyBTC!$F:$F,$L1352)</f>
        <v>6873.28696572123</v>
      </c>
      <c r="N1352" s="8" t="n">
        <f aca="false">INDEX(DailyETH!$F:$F,$L1352)</f>
        <v>196.419099643174</v>
      </c>
      <c r="O1352" s="8" t="n">
        <f aca="false">INDEX(DailyBTC!$B:$B,$L1352)</f>
        <v>103716.283947399</v>
      </c>
      <c r="P1352" s="8" t="n">
        <f aca="false">INDEX(DailyETH!$B:$B,$L1352)</f>
        <v>2540.68613383986</v>
      </c>
      <c r="Q1352" s="9" t="n">
        <f aca="false">LN(M1352/M1351)</f>
        <v>-0.00253209399822257</v>
      </c>
      <c r="R1352" s="9" t="n">
        <f aca="false">LN(N1352/N1351)</f>
        <v>-0.00293294419448427</v>
      </c>
      <c r="S1352" s="9" t="n">
        <f aca="false">LN(O1352/O1351)</f>
        <v>0.00138516106349515</v>
      </c>
      <c r="T1352" s="9" t="n">
        <f aca="false">LN(P1352/P1351)</f>
        <v>-0.0242533131712286</v>
      </c>
      <c r="U1352" s="9" t="n">
        <f aca="false">M1352/M1351-1</f>
        <v>-0.00252889095225617</v>
      </c>
      <c r="V1352" s="9" t="n">
        <f aca="false">O1352/O1351-1</f>
        <v>0.00138612084217926</v>
      </c>
    </row>
    <row r="1353" customFormat="false" ht="15" hidden="false" customHeight="false" outlineLevel="0" collapsed="false">
      <c r="A1353" s="5" t="n">
        <v>45793</v>
      </c>
      <c r="B1353" s="6" t="n">
        <v>5958.38</v>
      </c>
      <c r="C1353" s="9" t="n">
        <f aca="false">B1353/B1352-1</f>
        <v>0.00700532201665394</v>
      </c>
      <c r="D1353" s="9" t="n">
        <f aca="false">LN(B1353/B1352)</f>
        <v>0.00698089874396298</v>
      </c>
      <c r="E1353" s="9" t="n">
        <f aca="false">B1353/B1348-1</f>
        <v>0.0527340540750649</v>
      </c>
      <c r="F1353" s="9" t="n">
        <f aca="false">B1353/B1332-1</f>
        <v>0.129400837803514</v>
      </c>
      <c r="G1353" s="0" t="n">
        <f aca="false">MAX(G1352,B1353)</f>
        <v>6144.15</v>
      </c>
      <c r="H1353" s="9" t="n">
        <f aca="false">B1353/G1353-1</f>
        <v>-0.0302352644385309</v>
      </c>
      <c r="I1353" s="0" t="n">
        <f aca="false">IF(AND($A1353&gt;=CrashTest!$B$3,$A1353&lt;=CrashTest!$C$3),1,IF(AND($A1353&gt;=CrashTest!$B$4,$A1353&lt;=CrashTest!$C$4),2,IF(AND($A1353&gt;=CrashTest!$B$5,$A1353&lt;=CrashTest!$C$5),3,IF(AND($A1353&gt;=CrashTest!$B$6,$A1353&lt;=CrashTest!$C$6),4,IF(AND($A1353&gt;=CrashTest!$B$7,$A1353&lt;=CrashTest!$C$7),5,0)))))</f>
        <v>0</v>
      </c>
      <c r="J1353" s="0" t="str">
        <f aca="false">IF(I1353=0,"",IF(I1352=I1353,MAX(J1352,B1353),B1353))</f>
        <v/>
      </c>
      <c r="K1353" s="9" t="str">
        <f aca="false">IF(I1353=0,"",B1353/J1353-1)</f>
        <v/>
      </c>
      <c r="L1353" s="0" t="n">
        <f aca="false">MATCH($A1353,DailyBTC!$A:$A,0)</f>
        <v>1965</v>
      </c>
      <c r="M1353" s="8" t="n">
        <f aca="false">INDEX(DailyBTC!$F:$F,$L1353)</f>
        <v>6901.81378926616</v>
      </c>
      <c r="N1353" s="8" t="n">
        <f aca="false">INDEX(DailyETH!$F:$F,$L1353)</f>
        <v>200.239935274809</v>
      </c>
      <c r="O1353" s="8" t="n">
        <f aca="false">INDEX(DailyBTC!$B:$B,$L1353)</f>
        <v>103566.269191116</v>
      </c>
      <c r="P1353" s="8" t="n">
        <f aca="false">INDEX(DailyETH!$B:$B,$L1353)</f>
        <v>2546.7049465225</v>
      </c>
      <c r="Q1353" s="9" t="n">
        <f aca="false">LN(M1353/M1352)</f>
        <v>0.0041418011864498</v>
      </c>
      <c r="R1353" s="9" t="n">
        <f aca="false">LN(N1353/N1352)</f>
        <v>0.0192656840010511</v>
      </c>
      <c r="S1353" s="9" t="n">
        <f aca="false">LN(O1353/O1352)</f>
        <v>-0.00144744244223925</v>
      </c>
      <c r="T1353" s="9" t="n">
        <f aca="false">LN(P1353/P1352)</f>
        <v>0.00236616976981766</v>
      </c>
      <c r="U1353" s="9" t="n">
        <f aca="false">M1353/M1352-1</f>
        <v>0.00415039029902209</v>
      </c>
      <c r="V1353" s="9" t="n">
        <f aca="false">O1353/O1352-1</f>
        <v>-0.00144639540266489</v>
      </c>
    </row>
    <row r="1354" customFormat="false" ht="15" hidden="false" customHeight="false" outlineLevel="0" collapsed="false">
      <c r="A1354" s="5" t="n">
        <v>45796</v>
      </c>
      <c r="B1354" s="6" t="n">
        <v>5963.6</v>
      </c>
      <c r="C1354" s="9" t="n">
        <f aca="false">B1354/B1353-1</f>
        <v>0.000876077054501545</v>
      </c>
      <c r="D1354" s="9" t="n">
        <f aca="false">LN(B1354/B1353)</f>
        <v>0.000875693522984595</v>
      </c>
      <c r="E1354" s="9" t="n">
        <f aca="false">B1354/B1349-1</f>
        <v>0.0204322583625791</v>
      </c>
      <c r="F1354" s="9" t="n">
        <f aca="false">B1354/B1333-1</f>
        <v>0.128892422435497</v>
      </c>
      <c r="G1354" s="0" t="n">
        <f aca="false">MAX(G1353,B1354)</f>
        <v>6144.15</v>
      </c>
      <c r="H1354" s="9" t="n">
        <f aca="false">B1354/G1354-1</f>
        <v>-0.0293856758054408</v>
      </c>
      <c r="I1354" s="0" t="n">
        <f aca="false">IF(AND($A1354&gt;=CrashTest!$B$3,$A1354&lt;=CrashTest!$C$3),1,IF(AND($A1354&gt;=CrashTest!$B$4,$A1354&lt;=CrashTest!$C$4),2,IF(AND($A1354&gt;=CrashTest!$B$5,$A1354&lt;=CrashTest!$C$5),3,IF(AND($A1354&gt;=CrashTest!$B$6,$A1354&lt;=CrashTest!$C$6),4,IF(AND($A1354&gt;=CrashTest!$B$7,$A1354&lt;=CrashTest!$C$7),5,0)))))</f>
        <v>0</v>
      </c>
      <c r="J1354" s="0" t="str">
        <f aca="false">IF(I1354=0,"",IF(I1353=I1354,MAX(J1353,B1354),B1354))</f>
        <v/>
      </c>
      <c r="K1354" s="9" t="str">
        <f aca="false">IF(I1354=0,"",B1354/J1354-1)</f>
        <v/>
      </c>
      <c r="L1354" s="0" t="n">
        <f aca="false">MATCH($A1354,DailyBTC!$A:$A,0)</f>
        <v>1968</v>
      </c>
      <c r="M1354" s="8" t="n">
        <f aca="false">INDEX(DailyBTC!$F:$F,$L1354)</f>
        <v>6932.6361498015</v>
      </c>
      <c r="N1354" s="8" t="n">
        <f aca="false">INDEX(DailyETH!$F:$F,$L1354)</f>
        <v>198.070390833629</v>
      </c>
      <c r="O1354" s="8" t="n">
        <f aca="false">INDEX(DailyBTC!$B:$B,$L1354)</f>
        <v>105615.828960257</v>
      </c>
      <c r="P1354" s="8" t="n">
        <f aca="false">INDEX(DailyETH!$B:$B,$L1354)</f>
        <v>2526.45705727645</v>
      </c>
      <c r="Q1354" s="9" t="n">
        <f aca="false">LN(M1354/M1353)</f>
        <v>0.00445589259698639</v>
      </c>
      <c r="R1354" s="9" t="n">
        <f aca="false">LN(N1354/N1353)</f>
        <v>-0.0108938471085567</v>
      </c>
      <c r="S1354" s="9" t="n">
        <f aca="false">LN(O1354/O1353)</f>
        <v>0.0195965656438373</v>
      </c>
      <c r="T1354" s="9" t="n">
        <f aca="false">LN(P1354/P1353)</f>
        <v>-0.00798239707102172</v>
      </c>
      <c r="U1354" s="9" t="n">
        <f aca="false">M1354/M1353-1</f>
        <v>0.00446583484812035</v>
      </c>
      <c r="V1354" s="9" t="n">
        <f aca="false">O1354/O1353-1</f>
        <v>0.0197898387684397</v>
      </c>
    </row>
    <row r="1355" customFormat="false" ht="15" hidden="false" customHeight="false" outlineLevel="0" collapsed="false">
      <c r="A1355" s="5" t="n">
        <v>45797</v>
      </c>
      <c r="B1355" s="6" t="n">
        <v>5940.46</v>
      </c>
      <c r="C1355" s="9" t="n">
        <f aca="false">B1355/B1354-1</f>
        <v>-0.00388020658662558</v>
      </c>
      <c r="D1355" s="9" t="n">
        <f aca="false">LN(B1355/B1354)</f>
        <v>-0.00388775411851786</v>
      </c>
      <c r="E1355" s="9" t="n">
        <f aca="false">B1355/B1350-1</f>
        <v>0.00915816564880956</v>
      </c>
      <c r="F1355" s="9" t="n">
        <f aca="false">B1355/B1334-1</f>
        <v>0.151653677639487</v>
      </c>
      <c r="G1355" s="0" t="n">
        <f aca="false">MAX(G1354,B1355)</f>
        <v>6144.15</v>
      </c>
      <c r="H1355" s="9" t="n">
        <f aca="false">B1355/G1355-1</f>
        <v>-0.0331518598992537</v>
      </c>
      <c r="I1355" s="0" t="n">
        <f aca="false">IF(AND($A1355&gt;=CrashTest!$B$3,$A1355&lt;=CrashTest!$C$3),1,IF(AND($A1355&gt;=CrashTest!$B$4,$A1355&lt;=CrashTest!$C$4),2,IF(AND($A1355&gt;=CrashTest!$B$5,$A1355&lt;=CrashTest!$C$5),3,IF(AND($A1355&gt;=CrashTest!$B$6,$A1355&lt;=CrashTest!$C$6),4,IF(AND($A1355&gt;=CrashTest!$B$7,$A1355&lt;=CrashTest!$C$7),5,0)))))</f>
        <v>0</v>
      </c>
      <c r="J1355" s="0" t="str">
        <f aca="false">IF(I1355=0,"",IF(I1354=I1355,MAX(J1354,B1355),B1355))</f>
        <v/>
      </c>
      <c r="K1355" s="9" t="str">
        <f aca="false">IF(I1355=0,"",B1355/J1355-1)</f>
        <v/>
      </c>
      <c r="L1355" s="0" t="n">
        <f aca="false">MATCH($A1355,DailyBTC!$A:$A,0)</f>
        <v>1969</v>
      </c>
      <c r="M1355" s="8" t="n">
        <f aca="false">INDEX(DailyBTC!$F:$F,$L1355)</f>
        <v>6946.97671072372</v>
      </c>
      <c r="N1355" s="8" t="n">
        <f aca="false">INDEX(DailyETH!$F:$F,$L1355)</f>
        <v>198.822232818802</v>
      </c>
      <c r="O1355" s="8" t="n">
        <f aca="false">INDEX(DailyBTC!$B:$B,$L1355)</f>
        <v>106893.330247516</v>
      </c>
      <c r="P1355" s="8" t="n">
        <f aca="false">INDEX(DailyETH!$B:$B,$L1355)</f>
        <v>2525.32290794857</v>
      </c>
      <c r="Q1355" s="9" t="n">
        <f aca="false">LN(M1355/M1354)</f>
        <v>0.00206642161698551</v>
      </c>
      <c r="R1355" s="9" t="n">
        <f aca="false">LN(N1355/N1354)</f>
        <v>0.00378864629718923</v>
      </c>
      <c r="S1355" s="9" t="n">
        <f aca="false">LN(O1355/O1354)</f>
        <v>0.0120231681425094</v>
      </c>
      <c r="T1355" s="9" t="n">
        <f aca="false">LN(P1355/P1354)</f>
        <v>-0.000449009796444742</v>
      </c>
      <c r="U1355" s="9" t="n">
        <f aca="false">M1355/M1354-1</f>
        <v>0.00206855813753237</v>
      </c>
      <c r="V1355" s="9" t="n">
        <f aca="false">O1355/O1354-1</f>
        <v>0.0120957369727195</v>
      </c>
    </row>
    <row r="1356" customFormat="false" ht="15" hidden="false" customHeight="false" outlineLevel="0" collapsed="false">
      <c r="A1356" s="5" t="n">
        <v>45798</v>
      </c>
      <c r="B1356" s="6" t="n">
        <v>5844.61</v>
      </c>
      <c r="C1356" s="9" t="n">
        <f aca="false">B1356/B1355-1</f>
        <v>-0.016135114115742</v>
      </c>
      <c r="D1356" s="9" t="n">
        <f aca="false">LN(B1356/B1355)</f>
        <v>-0.0162667024511486</v>
      </c>
      <c r="E1356" s="9" t="n">
        <f aca="false">B1356/B1351-1</f>
        <v>-0.00814074649813834</v>
      </c>
      <c r="F1356" s="9" t="n">
        <f aca="false">B1356/B1335-1</f>
        <v>0.105309242476965</v>
      </c>
      <c r="G1356" s="0" t="n">
        <f aca="false">MAX(G1355,B1356)</f>
        <v>6144.15</v>
      </c>
      <c r="H1356" s="9" t="n">
        <f aca="false">B1356/G1356-1</f>
        <v>-0.0487520649723721</v>
      </c>
      <c r="I1356" s="0" t="n">
        <f aca="false">IF(AND($A1356&gt;=CrashTest!$B$3,$A1356&lt;=CrashTest!$C$3),1,IF(AND($A1356&gt;=CrashTest!$B$4,$A1356&lt;=CrashTest!$C$4),2,IF(AND($A1356&gt;=CrashTest!$B$5,$A1356&lt;=CrashTest!$C$5),3,IF(AND($A1356&gt;=CrashTest!$B$6,$A1356&lt;=CrashTest!$C$6),4,IF(AND($A1356&gt;=CrashTest!$B$7,$A1356&lt;=CrashTest!$C$7),5,0)))))</f>
        <v>0</v>
      </c>
      <c r="J1356" s="0" t="str">
        <f aca="false">IF(I1356=0,"",IF(I1355=I1356,MAX(J1355,B1356),B1356))</f>
        <v/>
      </c>
      <c r="K1356" s="9" t="str">
        <f aca="false">IF(I1356=0,"",B1356/J1356-1)</f>
        <v/>
      </c>
      <c r="L1356" s="0" t="n">
        <f aca="false">MATCH($A1356,DailyBTC!$A:$A,0)</f>
        <v>1970</v>
      </c>
      <c r="M1356" s="8" t="n">
        <f aca="false">INDEX(DailyBTC!$F:$F,$L1356)</f>
        <v>6965.05400554133</v>
      </c>
      <c r="N1356" s="8" t="n">
        <f aca="false">INDEX(DailyETH!$F:$F,$L1356)</f>
        <v>199.840325959168</v>
      </c>
      <c r="O1356" s="8" t="n">
        <f aca="false">INDEX(DailyBTC!$B:$B,$L1356)</f>
        <v>109704.855619521</v>
      </c>
      <c r="P1356" s="8" t="n">
        <f aca="false">INDEX(DailyETH!$B:$B,$L1356)</f>
        <v>2557.99176563413</v>
      </c>
      <c r="Q1356" s="9" t="n">
        <f aca="false">LN(M1356/M1355)</f>
        <v>0.00259880176524173</v>
      </c>
      <c r="R1356" s="9" t="n">
        <f aca="false">LN(N1356/N1355)</f>
        <v>0.00510755440262726</v>
      </c>
      <c r="S1356" s="9" t="n">
        <f aca="false">LN(O1356/O1355)</f>
        <v>0.0259622053753045</v>
      </c>
      <c r="T1356" s="9" t="n">
        <f aca="false">LN(P1356/P1355)</f>
        <v>0.0128535452005221</v>
      </c>
      <c r="U1356" s="9" t="n">
        <f aca="false">M1356/M1355-1</f>
        <v>0.00260218157773595</v>
      </c>
      <c r="V1356" s="9" t="n">
        <f aca="false">O1356/O1355-1</f>
        <v>0.0263021590355057</v>
      </c>
    </row>
    <row r="1357" customFormat="false" ht="15" hidden="false" customHeight="false" outlineLevel="0" collapsed="false">
      <c r="A1357" s="5" t="n">
        <v>45799</v>
      </c>
      <c r="B1357" s="6" t="n">
        <v>5842.01</v>
      </c>
      <c r="C1357" s="9" t="n">
        <f aca="false">B1357/B1356-1</f>
        <v>-0.000444854318765398</v>
      </c>
      <c r="D1357" s="9" t="n">
        <f aca="false">LN(B1357/B1356)</f>
        <v>-0.000444953295802523</v>
      </c>
      <c r="E1357" s="9" t="n">
        <f aca="false">B1357/B1352-1</f>
        <v>-0.0126619716643598</v>
      </c>
      <c r="F1357" s="9" t="n">
        <f aca="false">B1357/B1336-1</f>
        <v>0.0867117075221453</v>
      </c>
      <c r="G1357" s="0" t="n">
        <f aca="false">MAX(G1356,B1357)</f>
        <v>6144.15</v>
      </c>
      <c r="H1357" s="9" t="n">
        <f aca="false">B1357/G1357-1</f>
        <v>-0.0491752317244858</v>
      </c>
      <c r="I1357" s="0" t="n">
        <f aca="false">IF(AND($A1357&gt;=CrashTest!$B$3,$A1357&lt;=CrashTest!$C$3),1,IF(AND($A1357&gt;=CrashTest!$B$4,$A1357&lt;=CrashTest!$C$4),2,IF(AND($A1357&gt;=CrashTest!$B$5,$A1357&lt;=CrashTest!$C$5),3,IF(AND($A1357&gt;=CrashTest!$B$6,$A1357&lt;=CrashTest!$C$6),4,IF(AND($A1357&gt;=CrashTest!$B$7,$A1357&lt;=CrashTest!$C$7),5,0)))))</f>
        <v>0</v>
      </c>
      <c r="J1357" s="0" t="str">
        <f aca="false">IF(I1357=0,"",IF(I1356=I1357,MAX(J1356,B1357),B1357))</f>
        <v/>
      </c>
      <c r="K1357" s="9" t="str">
        <f aca="false">IF(I1357=0,"",B1357/J1357-1)</f>
        <v/>
      </c>
      <c r="L1357" s="0" t="n">
        <f aca="false">MATCH($A1357,DailyBTC!$A:$A,0)</f>
        <v>1971</v>
      </c>
      <c r="M1357" s="8" t="n">
        <f aca="false">INDEX(DailyBTC!$F:$F,$L1357)</f>
        <v>6966.09268184908</v>
      </c>
      <c r="N1357" s="8" t="n">
        <f aca="false">INDEX(DailyETH!$F:$F,$L1357)</f>
        <v>197.486680020464</v>
      </c>
      <c r="O1357" s="8" t="n">
        <f aca="false">INDEX(DailyBTC!$B:$B,$L1357)</f>
        <v>111477.014787843</v>
      </c>
      <c r="P1357" s="8" t="n">
        <f aca="false">INDEX(DailyETH!$B:$B,$L1357)</f>
        <v>2657.42359701929</v>
      </c>
      <c r="Q1357" s="9" t="n">
        <f aca="false">LN(M1357/M1356)</f>
        <v>0.000149115694921791</v>
      </c>
      <c r="R1357" s="9" t="n">
        <f aca="false">LN(N1357/N1356)</f>
        <v>-0.0118475383442162</v>
      </c>
      <c r="S1357" s="9" t="n">
        <f aca="false">LN(O1357/O1356)</f>
        <v>0.0160247952350258</v>
      </c>
      <c r="T1357" s="9" t="n">
        <f aca="false">LN(P1357/P1356)</f>
        <v>0.0381345967875658</v>
      </c>
      <c r="U1357" s="9" t="n">
        <f aca="false">M1357/M1356-1</f>
        <v>0.000149126813219658</v>
      </c>
      <c r="V1357" s="9" t="n">
        <f aca="false">O1357/O1356-1</f>
        <v>0.0161538808680284</v>
      </c>
    </row>
    <row r="1358" customFormat="false" ht="15" hidden="false" customHeight="false" outlineLevel="0" collapsed="false">
      <c r="A1358" s="5" t="n">
        <v>45800</v>
      </c>
      <c r="B1358" s="6" t="n">
        <v>5802.82</v>
      </c>
      <c r="C1358" s="9" t="n">
        <f aca="false">B1358/B1357-1</f>
        <v>-0.00670830758591656</v>
      </c>
      <c r="D1358" s="9" t="n">
        <f aca="false">LN(B1358/B1357)</f>
        <v>-0.00673090941798726</v>
      </c>
      <c r="E1358" s="9" t="n">
        <f aca="false">B1358/B1353-1</f>
        <v>-0.026107767547555</v>
      </c>
      <c r="F1358" s="9" t="n">
        <f aca="false">B1358/B1337-1</f>
        <v>0.0579878463454255</v>
      </c>
      <c r="G1358" s="0" t="n">
        <f aca="false">MAX(G1357,B1358)</f>
        <v>6144.15</v>
      </c>
      <c r="H1358" s="9" t="n">
        <f aca="false">B1358/G1358-1</f>
        <v>-0.0555536567303858</v>
      </c>
      <c r="I1358" s="0" t="n">
        <f aca="false">IF(AND($A1358&gt;=CrashTest!$B$3,$A1358&lt;=CrashTest!$C$3),1,IF(AND($A1358&gt;=CrashTest!$B$4,$A1358&lt;=CrashTest!$C$4),2,IF(AND($A1358&gt;=CrashTest!$B$5,$A1358&lt;=CrashTest!$C$5),3,IF(AND($A1358&gt;=CrashTest!$B$6,$A1358&lt;=CrashTest!$C$6),4,IF(AND($A1358&gt;=CrashTest!$B$7,$A1358&lt;=CrashTest!$C$7),5,0)))))</f>
        <v>0</v>
      </c>
      <c r="J1358" s="0" t="str">
        <f aca="false">IF(I1358=0,"",IF(I1357=I1358,MAX(J1357,B1358),B1358))</f>
        <v/>
      </c>
      <c r="K1358" s="9" t="str">
        <f aca="false">IF(I1358=0,"",B1358/J1358-1)</f>
        <v/>
      </c>
      <c r="L1358" s="0" t="n">
        <f aca="false">MATCH($A1358,DailyBTC!$A:$A,0)</f>
        <v>1972</v>
      </c>
      <c r="M1358" s="8" t="n">
        <f aca="false">INDEX(DailyBTC!$F:$F,$L1358)</f>
        <v>6956.21986506698</v>
      </c>
      <c r="N1358" s="8" t="n">
        <f aca="false">INDEX(DailyETH!$F:$F,$L1358)</f>
        <v>197.876025164844</v>
      </c>
      <c r="O1358" s="8" t="n">
        <f aca="false">INDEX(DailyBTC!$B:$B,$L1358)</f>
        <v>107291.888969901</v>
      </c>
      <c r="P1358" s="8" t="n">
        <f aca="false">INDEX(DailyETH!$B:$B,$L1358)</f>
        <v>2521.84042402104</v>
      </c>
      <c r="Q1358" s="9" t="n">
        <f aca="false">LN(M1358/M1357)</f>
        <v>-0.00141827277670377</v>
      </c>
      <c r="R1358" s="9" t="n">
        <f aca="false">LN(N1358/N1357)</f>
        <v>0.0019695599262876</v>
      </c>
      <c r="S1358" s="9" t="n">
        <f aca="false">LN(O1358/O1357)</f>
        <v>-0.0382653695485588</v>
      </c>
      <c r="T1358" s="9" t="n">
        <f aca="false">LN(P1358/P1357)</f>
        <v>-0.052368118918148</v>
      </c>
      <c r="U1358" s="9" t="n">
        <f aca="false">M1358/M1357-1</f>
        <v>-0.00141726750317606</v>
      </c>
      <c r="V1358" s="9" t="n">
        <f aca="false">O1358/O1357-1</f>
        <v>-0.0375424999127121</v>
      </c>
    </row>
    <row r="1359" customFormat="false" ht="15" hidden="false" customHeight="false" outlineLevel="0" collapsed="false">
      <c r="A1359" s="5" t="n">
        <v>45804</v>
      </c>
      <c r="B1359" s="6" t="n">
        <v>5921.54</v>
      </c>
      <c r="C1359" s="9" t="n">
        <f aca="false">B1359/B1358-1</f>
        <v>0.0204590182014952</v>
      </c>
      <c r="D1359" s="9" t="n">
        <f aca="false">LN(B1359/B1358)</f>
        <v>0.020252543913121</v>
      </c>
      <c r="E1359" s="9" t="n">
        <f aca="false">B1359/B1354-1</f>
        <v>-0.00705278690723732</v>
      </c>
      <c r="F1359" s="9" t="n">
        <f aca="false">B1359/B1338-1</f>
        <v>0.0717312102164442</v>
      </c>
      <c r="G1359" s="0" t="n">
        <f aca="false">MAX(G1358,B1359)</f>
        <v>6144.15</v>
      </c>
      <c r="H1359" s="9" t="n">
        <f aca="false">B1359/G1359-1</f>
        <v>-0.0362312118030972</v>
      </c>
      <c r="I1359" s="0" t="n">
        <f aca="false">IF(AND($A1359&gt;=CrashTest!$B$3,$A1359&lt;=CrashTest!$C$3),1,IF(AND($A1359&gt;=CrashTest!$B$4,$A1359&lt;=CrashTest!$C$4),2,IF(AND($A1359&gt;=CrashTest!$B$5,$A1359&lt;=CrashTest!$C$5),3,IF(AND($A1359&gt;=CrashTest!$B$6,$A1359&lt;=CrashTest!$C$6),4,IF(AND($A1359&gt;=CrashTest!$B$7,$A1359&lt;=CrashTest!$C$7),5,0)))))</f>
        <v>0</v>
      </c>
      <c r="J1359" s="0" t="str">
        <f aca="false">IF(I1359=0,"",IF(I1358=I1359,MAX(J1358,B1359),B1359))</f>
        <v/>
      </c>
      <c r="K1359" s="9" t="str">
        <f aca="false">IF(I1359=0,"",B1359/J1359-1)</f>
        <v/>
      </c>
      <c r="L1359" s="0" t="n">
        <f aca="false">MATCH($A1359,DailyBTC!$A:$A,0)</f>
        <v>1976</v>
      </c>
      <c r="M1359" s="8" t="n">
        <f aca="false">INDEX(DailyBTC!$F:$F,$L1359)</f>
        <v>7037.01535253195</v>
      </c>
      <c r="N1359" s="8" t="n">
        <f aca="false">INDEX(DailyETH!$F:$F,$L1359)</f>
        <v>199.163528370603</v>
      </c>
      <c r="O1359" s="8" t="n">
        <f aca="false">INDEX(DailyBTC!$B:$B,$L1359)</f>
        <v>109066.345636762</v>
      </c>
      <c r="P1359" s="8" t="n">
        <f aca="false">INDEX(DailyETH!$B:$B,$L1359)</f>
        <v>2661.42436703682</v>
      </c>
      <c r="Q1359" s="9" t="n">
        <f aca="false">LN(M1359/M1358)</f>
        <v>0.0115479207026153</v>
      </c>
      <c r="R1359" s="9" t="n">
        <f aca="false">LN(N1359/N1358)</f>
        <v>0.00648553881963317</v>
      </c>
      <c r="S1359" s="9" t="n">
        <f aca="false">LN(O1359/O1358)</f>
        <v>0.0164033179277094</v>
      </c>
      <c r="T1359" s="9" t="n">
        <f aca="false">LN(P1359/P1358)</f>
        <v>0.0538724938501233</v>
      </c>
      <c r="U1359" s="9" t="n">
        <f aca="false">M1359/M1358-1</f>
        <v>0.0116148553427282</v>
      </c>
      <c r="V1359" s="9" t="n">
        <f aca="false">O1359/O1358-1</f>
        <v>0.0165385909773552</v>
      </c>
    </row>
    <row r="1360" customFormat="false" ht="15" hidden="false" customHeight="false" outlineLevel="0" collapsed="false">
      <c r="A1360" s="5" t="n">
        <v>45805</v>
      </c>
      <c r="B1360" s="6" t="n">
        <v>5888.55</v>
      </c>
      <c r="C1360" s="9" t="n">
        <f aca="false">B1360/B1359-1</f>
        <v>-0.0055711858739449</v>
      </c>
      <c r="D1360" s="9" t="n">
        <f aca="false">LN(B1360/B1359)</f>
        <v>-0.00558676281158256</v>
      </c>
      <c r="E1360" s="9" t="n">
        <f aca="false">B1360/B1355-1</f>
        <v>-0.00873838052945397</v>
      </c>
      <c r="F1360" s="9" t="n">
        <f aca="false">B1360/B1339-1</f>
        <v>0.0650780013565453</v>
      </c>
      <c r="G1360" s="0" t="n">
        <f aca="false">MAX(G1359,B1360)</f>
        <v>6144.15</v>
      </c>
      <c r="H1360" s="9" t="n">
        <f aca="false">B1360/G1360-1</f>
        <v>-0.0416005468616488</v>
      </c>
      <c r="I1360" s="0" t="n">
        <f aca="false">IF(AND($A1360&gt;=CrashTest!$B$3,$A1360&lt;=CrashTest!$C$3),1,IF(AND($A1360&gt;=CrashTest!$B$4,$A1360&lt;=CrashTest!$C$4),2,IF(AND($A1360&gt;=CrashTest!$B$5,$A1360&lt;=CrashTest!$C$5),3,IF(AND($A1360&gt;=CrashTest!$B$6,$A1360&lt;=CrashTest!$C$6),4,IF(AND($A1360&gt;=CrashTest!$B$7,$A1360&lt;=CrashTest!$C$7),5,0)))))</f>
        <v>0</v>
      </c>
      <c r="J1360" s="0" t="str">
        <f aca="false">IF(I1360=0,"",IF(I1359=I1360,MAX(J1359,B1360),B1360))</f>
        <v/>
      </c>
      <c r="K1360" s="9" t="str">
        <f aca="false">IF(I1360=0,"",B1360/J1360-1)</f>
        <v/>
      </c>
      <c r="L1360" s="0" t="n">
        <f aca="false">MATCH($A1360,DailyBTC!$A:$A,0)</f>
        <v>1977</v>
      </c>
      <c r="M1360" s="8" t="n">
        <f aca="false">INDEX(DailyBTC!$F:$F,$L1360)</f>
        <v>7036.39139881447</v>
      </c>
      <c r="N1360" s="8" t="n">
        <f aca="false">INDEX(DailyETH!$F:$F,$L1360)</f>
        <v>198.211905096104</v>
      </c>
      <c r="O1360" s="8" t="n">
        <f aca="false">INDEX(DailyBTC!$B:$B,$L1360)</f>
        <v>107895.402399474</v>
      </c>
      <c r="P1360" s="8" t="n">
        <f aca="false">INDEX(DailyETH!$B:$B,$L1360)</f>
        <v>2677.11812273524</v>
      </c>
      <c r="Q1360" s="9" t="n">
        <f aca="false">LN(M1360/M1359)</f>
        <v>-8.86713116316629E-005</v>
      </c>
      <c r="R1360" s="9" t="n">
        <f aca="false">LN(N1360/N1359)</f>
        <v>-0.00478955171117437</v>
      </c>
      <c r="S1360" s="9" t="n">
        <f aca="false">LN(O1360/O1359)</f>
        <v>-0.0107941111004506</v>
      </c>
      <c r="T1360" s="9" t="n">
        <f aca="false">LN(P1360/P1359)</f>
        <v>0.00587943279896594</v>
      </c>
      <c r="U1360" s="9" t="n">
        <f aca="false">M1360/M1359-1</f>
        <v>-8.8667380447105E-005</v>
      </c>
      <c r="V1360" s="9" t="n">
        <f aca="false">O1360/O1359-1</f>
        <v>-0.0107360637275566</v>
      </c>
    </row>
    <row r="1361" customFormat="false" ht="15" hidden="false" customHeight="false" outlineLevel="0" collapsed="false">
      <c r="A1361" s="5" t="n">
        <v>45806</v>
      </c>
      <c r="B1361" s="6" t="n">
        <v>5912.17</v>
      </c>
      <c r="C1361" s="9" t="n">
        <f aca="false">B1361/B1360-1</f>
        <v>0.00401117422795094</v>
      </c>
      <c r="D1361" s="9" t="n">
        <f aca="false">LN(B1361/B1360)</f>
        <v>0.00400315091671718</v>
      </c>
      <c r="E1361" s="9" t="n">
        <f aca="false">B1361/B1356-1</f>
        <v>0.0115593683753066</v>
      </c>
      <c r="F1361" s="9" t="n">
        <f aca="false">B1361/B1340-1</f>
        <v>0.0631812157537635</v>
      </c>
      <c r="G1361" s="0" t="n">
        <f aca="false">MAX(G1360,B1361)</f>
        <v>6144.15</v>
      </c>
      <c r="H1361" s="9" t="n">
        <f aca="false">B1361/G1361-1</f>
        <v>-0.0377562396751381</v>
      </c>
      <c r="I1361" s="0" t="n">
        <f aca="false">IF(AND($A1361&gt;=CrashTest!$B$3,$A1361&lt;=CrashTest!$C$3),1,IF(AND($A1361&gt;=CrashTest!$B$4,$A1361&lt;=CrashTest!$C$4),2,IF(AND($A1361&gt;=CrashTest!$B$5,$A1361&lt;=CrashTest!$C$5),3,IF(AND($A1361&gt;=CrashTest!$B$6,$A1361&lt;=CrashTest!$C$6),4,IF(AND($A1361&gt;=CrashTest!$B$7,$A1361&lt;=CrashTest!$C$7),5,0)))))</f>
        <v>0</v>
      </c>
      <c r="J1361" s="0" t="str">
        <f aca="false">IF(I1361=0,"",IF(I1360=I1361,MAX(J1360,B1361),B1361))</f>
        <v/>
      </c>
      <c r="K1361" s="9" t="str">
        <f aca="false">IF(I1361=0,"",B1361/J1361-1)</f>
        <v/>
      </c>
      <c r="L1361" s="0" t="n">
        <f aca="false">MATCH($A1361,DailyBTC!$A:$A,0)</f>
        <v>1978</v>
      </c>
      <c r="M1361" s="8" t="n">
        <f aca="false">INDEX(DailyBTC!$F:$F,$L1361)</f>
        <v>7038.85729998877</v>
      </c>
      <c r="N1361" s="8" t="n">
        <f aca="false">INDEX(DailyETH!$F:$F,$L1361)</f>
        <v>199.642463438675</v>
      </c>
      <c r="O1361" s="8" t="n">
        <f aca="false">INDEX(DailyBTC!$B:$B,$L1361)</f>
        <v>105732.957892168</v>
      </c>
      <c r="P1361" s="8" t="n">
        <f aca="false">INDEX(DailyETH!$B:$B,$L1361)</f>
        <v>2633.37122910579</v>
      </c>
      <c r="Q1361" s="9" t="n">
        <f aca="false">LN(M1361/M1360)</f>
        <v>0.000350388295409856</v>
      </c>
      <c r="R1361" s="9" t="n">
        <f aca="false">LN(N1361/N1360)</f>
        <v>0.00719139776239231</v>
      </c>
      <c r="S1361" s="9" t="n">
        <f aca="false">LN(O1361/O1360)</f>
        <v>-0.0202456112718931</v>
      </c>
      <c r="T1361" s="9" t="n">
        <f aca="false">LN(P1361/P1360)</f>
        <v>-0.0164760271049282</v>
      </c>
      <c r="U1361" s="9" t="n">
        <f aca="false">M1361/M1360-1</f>
        <v>0.000350449688558907</v>
      </c>
      <c r="V1361" s="9" t="n">
        <f aca="false">O1361/O1360-1</f>
        <v>-0.020042044973332</v>
      </c>
    </row>
    <row r="1362" customFormat="false" ht="15" hidden="false" customHeight="false" outlineLevel="0" collapsed="false">
      <c r="A1362" s="5" t="n">
        <v>45807</v>
      </c>
      <c r="B1362" s="6" t="n">
        <v>5911.69</v>
      </c>
      <c r="C1362" s="9" t="n">
        <f aca="false">B1362/B1361-1</f>
        <v>-8.11884637959004E-005</v>
      </c>
      <c r="D1362" s="9" t="n">
        <f aca="false">LN(B1362/B1361)</f>
        <v>-8.11917597576244E-005</v>
      </c>
      <c r="E1362" s="9" t="n">
        <f aca="false">B1362/B1357-1</f>
        <v>0.0119274016990727</v>
      </c>
      <c r="F1362" s="9" t="n">
        <f aca="false">B1362/B1341-1</f>
        <v>0.061523847830693</v>
      </c>
      <c r="G1362" s="0" t="n">
        <f aca="false">MAX(G1361,B1362)</f>
        <v>6144.15</v>
      </c>
      <c r="H1362" s="9" t="n">
        <f aca="false">B1362/G1362-1</f>
        <v>-0.037834362767836</v>
      </c>
      <c r="I1362" s="0" t="n">
        <f aca="false">IF(AND($A1362&gt;=CrashTest!$B$3,$A1362&lt;=CrashTest!$C$3),1,IF(AND($A1362&gt;=CrashTest!$B$4,$A1362&lt;=CrashTest!$C$4),2,IF(AND($A1362&gt;=CrashTest!$B$5,$A1362&lt;=CrashTest!$C$5),3,IF(AND($A1362&gt;=CrashTest!$B$6,$A1362&lt;=CrashTest!$C$6),4,IF(AND($A1362&gt;=CrashTest!$B$7,$A1362&lt;=CrashTest!$C$7),5,0)))))</f>
        <v>0</v>
      </c>
      <c r="J1362" s="0" t="str">
        <f aca="false">IF(I1362=0,"",IF(I1361=I1362,MAX(J1361,B1362),B1362))</f>
        <v/>
      </c>
      <c r="K1362" s="9" t="str">
        <f aca="false">IF(I1362=0,"",B1362/J1362-1)</f>
        <v/>
      </c>
      <c r="L1362" s="0" t="n">
        <f aca="false">MATCH($A1362,DailyBTC!$A:$A,0)</f>
        <v>1979</v>
      </c>
      <c r="M1362" s="8" t="n">
        <f aca="false">INDEX(DailyBTC!$F:$F,$L1362)</f>
        <v>6998.34483636986</v>
      </c>
      <c r="N1362" s="8" t="n">
        <f aca="false">INDEX(DailyETH!$F:$F,$L1362)</f>
        <v>198.040699322069</v>
      </c>
      <c r="O1362" s="8" t="n">
        <f aca="false">INDEX(DailyBTC!$B:$B,$L1362)</f>
        <v>103981.302957919</v>
      </c>
      <c r="P1362" s="8" t="n">
        <f aca="false">INDEX(DailyETH!$B:$B,$L1362)</f>
        <v>2525.27963413209</v>
      </c>
      <c r="Q1362" s="9" t="n">
        <f aca="false">LN(M1362/M1361)</f>
        <v>-0.00577217250390464</v>
      </c>
      <c r="R1362" s="9" t="n">
        <f aca="false">LN(N1362/N1361)</f>
        <v>-0.00805552222632775</v>
      </c>
      <c r="S1362" s="9" t="n">
        <f aca="false">LN(O1362/O1361)</f>
        <v>-0.0167055465272181</v>
      </c>
      <c r="T1362" s="9" t="n">
        <f aca="false">LN(P1362/P1361)</f>
        <v>-0.0419130587146435</v>
      </c>
      <c r="U1362" s="9" t="n">
        <f aca="false">M1362/M1361-1</f>
        <v>-0.00575554552284718</v>
      </c>
      <c r="V1362" s="9" t="n">
        <f aca="false">O1362/O1361-1</f>
        <v>-0.0165667826680439</v>
      </c>
    </row>
    <row r="1363" customFormat="false" ht="15" hidden="false" customHeight="false" outlineLevel="0" collapsed="false">
      <c r="A1363" s="5" t="n">
        <v>45810</v>
      </c>
      <c r="B1363" s="6" t="n">
        <v>5935.94</v>
      </c>
      <c r="C1363" s="9" t="n">
        <f aca="false">B1363/B1362-1</f>
        <v>0.00410204188649943</v>
      </c>
      <c r="D1363" s="9" t="n">
        <f aca="false">LN(B1363/B1362)</f>
        <v>0.00409365145013465</v>
      </c>
      <c r="E1363" s="9" t="n">
        <f aca="false">B1363/B1358-1</f>
        <v>0.0229405702744527</v>
      </c>
      <c r="F1363" s="9" t="n">
        <f aca="false">B1363/B1342-1</f>
        <v>0.0592062296802005</v>
      </c>
      <c r="G1363" s="0" t="n">
        <f aca="false">MAX(G1362,B1363)</f>
        <v>6144.15</v>
      </c>
      <c r="H1363" s="9" t="n">
        <f aca="false">B1363/G1363-1</f>
        <v>-0.0338875190221593</v>
      </c>
      <c r="I1363" s="0" t="n">
        <f aca="false">IF(AND($A1363&gt;=CrashTest!$B$3,$A1363&lt;=CrashTest!$C$3),1,IF(AND($A1363&gt;=CrashTest!$B$4,$A1363&lt;=CrashTest!$C$4),2,IF(AND($A1363&gt;=CrashTest!$B$5,$A1363&lt;=CrashTest!$C$5),3,IF(AND($A1363&gt;=CrashTest!$B$6,$A1363&lt;=CrashTest!$C$6),4,IF(AND($A1363&gt;=CrashTest!$B$7,$A1363&lt;=CrashTest!$C$7),5,0)))))</f>
        <v>0</v>
      </c>
      <c r="J1363" s="0" t="str">
        <f aca="false">IF(I1363=0,"",IF(I1362=I1363,MAX(J1362,B1363),B1363))</f>
        <v/>
      </c>
      <c r="K1363" s="9" t="str">
        <f aca="false">IF(I1363=0,"",B1363/J1363-1)</f>
        <v/>
      </c>
      <c r="L1363" s="0" t="n">
        <f aca="false">MATCH($A1363,DailyBTC!$A:$A,0)</f>
        <v>1982</v>
      </c>
      <c r="M1363" s="8" t="n">
        <f aca="false">INDEX(DailyBTC!$F:$F,$L1363)</f>
        <v>7059.74115557488</v>
      </c>
      <c r="N1363" s="8" t="n">
        <f aca="false">INDEX(DailyETH!$F:$F,$L1363)</f>
        <v>203.944517700128</v>
      </c>
      <c r="O1363" s="8" t="n">
        <f aca="false">INDEX(DailyBTC!$B:$B,$L1363)</f>
        <v>105899.696926651</v>
      </c>
      <c r="P1363" s="8" t="n">
        <f aca="false">INDEX(DailyETH!$B:$B,$L1363)</f>
        <v>2608.39263530099</v>
      </c>
      <c r="Q1363" s="9" t="n">
        <f aca="false">LN(M1363/M1362)</f>
        <v>0.00873471816774071</v>
      </c>
      <c r="R1363" s="9" t="n">
        <f aca="false">LN(N1363/N1362)</f>
        <v>0.0293754230916585</v>
      </c>
      <c r="S1363" s="9" t="n">
        <f aca="false">LN(O1363/O1362)</f>
        <v>0.0182812869924716</v>
      </c>
      <c r="T1363" s="9" t="n">
        <f aca="false">LN(P1363/P1362)</f>
        <v>0.0323823802919692</v>
      </c>
      <c r="U1363" s="9" t="n">
        <f aca="false">M1363/M1362-1</f>
        <v>0.00877297713109981</v>
      </c>
      <c r="V1363" s="9" t="n">
        <f aca="false">O1363/O1362-1</f>
        <v>0.0184494126747803</v>
      </c>
    </row>
    <row r="1364" customFormat="false" ht="15" hidden="false" customHeight="false" outlineLevel="0" collapsed="false">
      <c r="A1364" s="5" t="n">
        <v>45811</v>
      </c>
      <c r="B1364" s="6" t="n">
        <v>5970.37</v>
      </c>
      <c r="C1364" s="9" t="n">
        <f aca="false">B1364/B1363-1</f>
        <v>0.00580026078430707</v>
      </c>
      <c r="D1364" s="9" t="n">
        <f aca="false">LN(B1364/B1363)</f>
        <v>0.005783504036174</v>
      </c>
      <c r="E1364" s="9" t="n">
        <f aca="false">B1364/B1359-1</f>
        <v>0.00824616569338388</v>
      </c>
      <c r="F1364" s="9" t="n">
        <f aca="false">B1364/B1343-1</f>
        <v>0.0498885991274332</v>
      </c>
      <c r="G1364" s="0" t="n">
        <f aca="false">MAX(G1363,B1364)</f>
        <v>6144.15</v>
      </c>
      <c r="H1364" s="9" t="n">
        <f aca="false">B1364/G1364-1</f>
        <v>-0.0282838146855138</v>
      </c>
      <c r="I1364" s="0" t="n">
        <f aca="false">IF(AND($A1364&gt;=CrashTest!$B$3,$A1364&lt;=CrashTest!$C$3),1,IF(AND($A1364&gt;=CrashTest!$B$4,$A1364&lt;=CrashTest!$C$4),2,IF(AND($A1364&gt;=CrashTest!$B$5,$A1364&lt;=CrashTest!$C$5),3,IF(AND($A1364&gt;=CrashTest!$B$6,$A1364&lt;=CrashTest!$C$6),4,IF(AND($A1364&gt;=CrashTest!$B$7,$A1364&lt;=CrashTest!$C$7),5,0)))))</f>
        <v>0</v>
      </c>
      <c r="J1364" s="0" t="str">
        <f aca="false">IF(I1364=0,"",IF(I1363=I1364,MAX(J1363,B1364),B1364))</f>
        <v/>
      </c>
      <c r="K1364" s="9" t="str">
        <f aca="false">IF(I1364=0,"",B1364/J1364-1)</f>
        <v/>
      </c>
      <c r="L1364" s="0" t="n">
        <f aca="false">MATCH($A1364,DailyBTC!$A:$A,0)</f>
        <v>1983</v>
      </c>
      <c r="M1364" s="8" t="n">
        <f aca="false">INDEX(DailyBTC!$F:$F,$L1364)</f>
        <v>7053.55758123204</v>
      </c>
      <c r="N1364" s="8" t="n">
        <f aca="false">INDEX(DailyETH!$F:$F,$L1364)</f>
        <v>203.859541089004</v>
      </c>
      <c r="O1364" s="8" t="n">
        <f aca="false">INDEX(DailyBTC!$B:$B,$L1364)</f>
        <v>105483.98555114</v>
      </c>
      <c r="P1364" s="8" t="n">
        <f aca="false">INDEX(DailyETH!$B:$B,$L1364)</f>
        <v>2595.07908591467</v>
      </c>
      <c r="Q1364" s="9" t="n">
        <f aca="false">LN(M1364/M1363)</f>
        <v>-0.000876276319779559</v>
      </c>
      <c r="R1364" s="9" t="n">
        <f aca="false">LN(N1364/N1363)</f>
        <v>-0.000416752165761649</v>
      </c>
      <c r="S1364" s="9" t="n">
        <f aca="false">LN(O1364/O1363)</f>
        <v>-0.00393324505064594</v>
      </c>
      <c r="T1364" s="9" t="n">
        <f aca="false">LN(P1364/P1363)</f>
        <v>-0.0051171906571567</v>
      </c>
      <c r="U1364" s="9" t="n">
        <f aca="false">M1364/M1363-1</f>
        <v>-0.000875892501803643</v>
      </c>
      <c r="V1364" s="9" t="n">
        <f aca="false">O1364/O1363-1</f>
        <v>-0.00392551997385726</v>
      </c>
    </row>
    <row r="1365" customFormat="false" ht="15" hidden="false" customHeight="false" outlineLevel="0" collapsed="false">
      <c r="A1365" s="5" t="n">
        <v>45812</v>
      </c>
      <c r="B1365" s="6" t="n">
        <v>5970.81</v>
      </c>
      <c r="C1365" s="9" t="n">
        <f aca="false">B1365/B1364-1</f>
        <v>7.36972750432496E-005</v>
      </c>
      <c r="D1365" s="9" t="n">
        <f aca="false">LN(B1365/B1364)</f>
        <v>7.36945595324916E-005</v>
      </c>
      <c r="E1365" s="9" t="n">
        <f aca="false">B1365/B1360-1</f>
        <v>0.0139694831495021</v>
      </c>
      <c r="F1365" s="9" t="n">
        <f aca="false">B1365/B1344-1</f>
        <v>0.0567094602486913</v>
      </c>
      <c r="G1365" s="0" t="n">
        <f aca="false">MAX(G1364,B1365)</f>
        <v>6144.15</v>
      </c>
      <c r="H1365" s="9" t="n">
        <f aca="false">B1365/G1365-1</f>
        <v>-0.0282122018505406</v>
      </c>
      <c r="I1365" s="0" t="n">
        <f aca="false">IF(AND($A1365&gt;=CrashTest!$B$3,$A1365&lt;=CrashTest!$C$3),1,IF(AND($A1365&gt;=CrashTest!$B$4,$A1365&lt;=CrashTest!$C$4),2,IF(AND($A1365&gt;=CrashTest!$B$5,$A1365&lt;=CrashTest!$C$5),3,IF(AND($A1365&gt;=CrashTest!$B$6,$A1365&lt;=CrashTest!$C$6),4,IF(AND($A1365&gt;=CrashTest!$B$7,$A1365&lt;=CrashTest!$C$7),5,0)))))</f>
        <v>0</v>
      </c>
      <c r="J1365" s="0" t="str">
        <f aca="false">IF(I1365=0,"",IF(I1364=I1365,MAX(J1364,B1365),B1365))</f>
        <v/>
      </c>
      <c r="K1365" s="9" t="str">
        <f aca="false">IF(I1365=0,"",B1365/J1365-1)</f>
        <v/>
      </c>
      <c r="L1365" s="0" t="n">
        <f aca="false">MATCH($A1365,DailyBTC!$A:$A,0)</f>
        <v>1984</v>
      </c>
      <c r="M1365" s="8" t="n">
        <f aca="false">INDEX(DailyBTC!$F:$F,$L1365)</f>
        <v>7031.71547357437</v>
      </c>
      <c r="N1365" s="8" t="n">
        <f aca="false">INDEX(DailyETH!$F:$F,$L1365)</f>
        <v>204.303552461011</v>
      </c>
      <c r="O1365" s="8" t="n">
        <f aca="false">INDEX(DailyBTC!$B:$B,$L1365)</f>
        <v>104782.844900351</v>
      </c>
      <c r="P1365" s="8" t="n">
        <f aca="false">INDEX(DailyETH!$B:$B,$L1365)</f>
        <v>2609.93374517826</v>
      </c>
      <c r="Q1365" s="9" t="n">
        <f aca="false">LN(M1365/M1364)</f>
        <v>-0.00310141309728497</v>
      </c>
      <c r="R1365" s="9" t="n">
        <f aca="false">LN(N1365/N1364)</f>
        <v>0.00217565749655536</v>
      </c>
      <c r="S1365" s="9" t="n">
        <f aca="false">LN(O1365/O1364)</f>
        <v>-0.00666908088146758</v>
      </c>
      <c r="T1365" s="9" t="n">
        <f aca="false">LN(P1365/P1364)</f>
        <v>0.00570784360206975</v>
      </c>
      <c r="U1365" s="9" t="n">
        <f aca="false">M1365/M1364-1</f>
        <v>-0.00309660868379202</v>
      </c>
      <c r="V1365" s="9" t="n">
        <f aca="false">O1365/O1364-1</f>
        <v>-0.0066468919156365</v>
      </c>
    </row>
    <row r="1366" customFormat="false" ht="15" hidden="false" customHeight="false" outlineLevel="0" collapsed="false">
      <c r="A1366" s="5" t="n">
        <v>45813</v>
      </c>
      <c r="B1366" s="6" t="n">
        <v>5939.3</v>
      </c>
      <c r="C1366" s="9" t="n">
        <f aca="false">B1366/B1365-1</f>
        <v>-0.00527734093029253</v>
      </c>
      <c r="D1366" s="9" t="n">
        <f aca="false">LN(B1366/B1365)</f>
        <v>-0.00529131528056298</v>
      </c>
      <c r="E1366" s="9" t="n">
        <f aca="false">B1366/B1361-1</f>
        <v>0.00458883963079537</v>
      </c>
      <c r="F1366" s="9" t="n">
        <f aca="false">B1366/B1345-1</f>
        <v>0.0592822071336976</v>
      </c>
      <c r="G1366" s="0" t="n">
        <f aca="false">MAX(G1365,B1366)</f>
        <v>6144.15</v>
      </c>
      <c r="H1366" s="9" t="n">
        <f aca="false">B1366/G1366-1</f>
        <v>-0.0333406573732736</v>
      </c>
      <c r="I1366" s="0" t="n">
        <f aca="false">IF(AND($A1366&gt;=CrashTest!$B$3,$A1366&lt;=CrashTest!$C$3),1,IF(AND($A1366&gt;=CrashTest!$B$4,$A1366&lt;=CrashTest!$C$4),2,IF(AND($A1366&gt;=CrashTest!$B$5,$A1366&lt;=CrashTest!$C$5),3,IF(AND($A1366&gt;=CrashTest!$B$6,$A1366&lt;=CrashTest!$C$6),4,IF(AND($A1366&gt;=CrashTest!$B$7,$A1366&lt;=CrashTest!$C$7),5,0)))))</f>
        <v>0</v>
      </c>
      <c r="J1366" s="0" t="str">
        <f aca="false">IF(I1366=0,"",IF(I1365=I1366,MAX(J1365,B1366),B1366))</f>
        <v/>
      </c>
      <c r="K1366" s="9" t="str">
        <f aca="false">IF(I1366=0,"",B1366/J1366-1)</f>
        <v/>
      </c>
      <c r="L1366" s="0" t="n">
        <f aca="false">MATCH($A1366,DailyBTC!$A:$A,0)</f>
        <v>1985</v>
      </c>
      <c r="M1366" s="8" t="n">
        <f aca="false">INDEX(DailyBTC!$F:$F,$L1366)</f>
        <v>6968.27021234884</v>
      </c>
      <c r="N1366" s="8" t="n">
        <f aca="false">INDEX(DailyETH!$F:$F,$L1366)</f>
        <v>202.175486773727</v>
      </c>
      <c r="O1366" s="8" t="n">
        <f aca="false">INDEX(DailyBTC!$B:$B,$L1366)</f>
        <v>101669.190496785</v>
      </c>
      <c r="P1366" s="8" t="n">
        <f aca="false">INDEX(DailyETH!$B:$B,$L1366)</f>
        <v>2421.2568220339</v>
      </c>
      <c r="Q1366" s="9" t="n">
        <f aca="false">LN(M1366/M1365)</f>
        <v>-0.00906368006161292</v>
      </c>
      <c r="R1366" s="9" t="n">
        <f aca="false">LN(N1366/N1365)</f>
        <v>-0.0104708234616588</v>
      </c>
      <c r="S1366" s="9" t="n">
        <f aca="false">LN(O1366/O1365)</f>
        <v>-0.0301657525990066</v>
      </c>
      <c r="T1366" s="9" t="n">
        <f aca="false">LN(P1366/P1365)</f>
        <v>-0.0750380827212081</v>
      </c>
      <c r="U1366" s="9" t="n">
        <f aca="false">M1366/M1365-1</f>
        <v>-0.00902272873013132</v>
      </c>
      <c r="V1366" s="9" t="n">
        <f aca="false">O1366/O1365-1</f>
        <v>-0.0297153069906349</v>
      </c>
    </row>
    <row r="1367" customFormat="false" ht="15" hidden="false" customHeight="false" outlineLevel="0" collapsed="false">
      <c r="A1367" s="5" t="n">
        <v>45814</v>
      </c>
      <c r="B1367" s="6" t="n">
        <v>6000.36</v>
      </c>
      <c r="C1367" s="9" t="n">
        <f aca="false">B1367/B1366-1</f>
        <v>0.0102806728065596</v>
      </c>
      <c r="D1367" s="9" t="n">
        <f aca="false">LN(B1367/B1366)</f>
        <v>0.0102281861157</v>
      </c>
      <c r="E1367" s="9" t="n">
        <f aca="false">B1367/B1362-1</f>
        <v>0.0149990950134395</v>
      </c>
      <c r="F1367" s="9" t="n">
        <f aca="false">B1367/B1346-1</f>
        <v>0.0655410492818684</v>
      </c>
      <c r="G1367" s="0" t="n">
        <f aca="false">MAX(G1366,B1367)</f>
        <v>6144.15</v>
      </c>
      <c r="H1367" s="9" t="n">
        <f aca="false">B1367/G1367-1</f>
        <v>-0.0234027489563243</v>
      </c>
      <c r="I1367" s="0" t="n">
        <f aca="false">IF(AND($A1367&gt;=CrashTest!$B$3,$A1367&lt;=CrashTest!$C$3),1,IF(AND($A1367&gt;=CrashTest!$B$4,$A1367&lt;=CrashTest!$C$4),2,IF(AND($A1367&gt;=CrashTest!$B$5,$A1367&lt;=CrashTest!$C$5),3,IF(AND($A1367&gt;=CrashTest!$B$6,$A1367&lt;=CrashTest!$C$6),4,IF(AND($A1367&gt;=CrashTest!$B$7,$A1367&lt;=CrashTest!$C$7),5,0)))))</f>
        <v>0</v>
      </c>
      <c r="J1367" s="0" t="str">
        <f aca="false">IF(I1367=0,"",IF(I1366=I1367,MAX(J1366,B1367),B1367))</f>
        <v/>
      </c>
      <c r="K1367" s="9" t="str">
        <f aca="false">IF(I1367=0,"",B1367/J1367-1)</f>
        <v/>
      </c>
      <c r="L1367" s="0" t="n">
        <f aca="false">MATCH($A1367,DailyBTC!$A:$A,0)</f>
        <v>1986</v>
      </c>
      <c r="M1367" s="8" t="n">
        <f aca="false">INDEX(DailyBTC!$F:$F,$L1367)</f>
        <v>7022.45144460581</v>
      </c>
      <c r="N1367" s="8" t="n">
        <f aca="false">INDEX(DailyETH!$F:$F,$L1367)</f>
        <v>202.056136913622</v>
      </c>
      <c r="O1367" s="8" t="n">
        <f aca="false">INDEX(DailyBTC!$B:$B,$L1367)</f>
        <v>104421.051549094</v>
      </c>
      <c r="P1367" s="8" t="n">
        <f aca="false">INDEX(DailyETH!$B:$B,$L1367)</f>
        <v>2479.93381531268</v>
      </c>
      <c r="Q1367" s="9" t="n">
        <f aca="false">LN(M1367/M1366)</f>
        <v>0.00774534787383768</v>
      </c>
      <c r="R1367" s="9" t="n">
        <f aca="false">LN(N1367/N1366)</f>
        <v>-0.000590502358445094</v>
      </c>
      <c r="S1367" s="9" t="n">
        <f aca="false">LN(O1367/O1366)</f>
        <v>0.0267069861221197</v>
      </c>
      <c r="T1367" s="9" t="n">
        <f aca="false">LN(P1367/P1366)</f>
        <v>0.02394511914484</v>
      </c>
      <c r="U1367" s="9" t="n">
        <f aca="false">M1367/M1366-1</f>
        <v>0.00777542067196957</v>
      </c>
      <c r="V1367" s="9" t="n">
        <f aca="false">O1367/O1366-1</f>
        <v>0.0270668138387118</v>
      </c>
    </row>
    <row r="1368" customFormat="false" ht="15" hidden="false" customHeight="false" outlineLevel="0" collapsed="false">
      <c r="A1368" s="5" t="n">
        <v>45817</v>
      </c>
      <c r="B1368" s="6" t="n">
        <v>6005.88</v>
      </c>
      <c r="C1368" s="9" t="n">
        <f aca="false">B1368/B1367-1</f>
        <v>0.000919944803311923</v>
      </c>
      <c r="D1368" s="9" t="n">
        <f aca="false">LN(B1368/B1367)</f>
        <v>0.00091952191342838</v>
      </c>
      <c r="E1368" s="9" t="n">
        <f aca="false">B1368/B1363-1</f>
        <v>0.0117824641084647</v>
      </c>
      <c r="F1368" s="9" t="n">
        <f aca="false">B1368/B1347-1</f>
        <v>0.0603714022394306</v>
      </c>
      <c r="G1368" s="0" t="n">
        <f aca="false">MAX(G1367,B1368)</f>
        <v>6144.15</v>
      </c>
      <c r="H1368" s="9" t="n">
        <f aca="false">B1368/G1368-1</f>
        <v>-0.022504333390298</v>
      </c>
      <c r="I1368" s="0" t="n">
        <f aca="false">IF(AND($A1368&gt;=CrashTest!$B$3,$A1368&lt;=CrashTest!$C$3),1,IF(AND($A1368&gt;=CrashTest!$B$4,$A1368&lt;=CrashTest!$C$4),2,IF(AND($A1368&gt;=CrashTest!$B$5,$A1368&lt;=CrashTest!$C$5),3,IF(AND($A1368&gt;=CrashTest!$B$6,$A1368&lt;=CrashTest!$C$6),4,IF(AND($A1368&gt;=CrashTest!$B$7,$A1368&lt;=CrashTest!$C$7),5,0)))))</f>
        <v>0</v>
      </c>
      <c r="J1368" s="0" t="str">
        <f aca="false">IF(I1368=0,"",IF(I1367=I1368,MAX(J1367,B1368),B1368))</f>
        <v/>
      </c>
      <c r="K1368" s="9" t="str">
        <f aca="false">IF(I1368=0,"",B1368/J1368-1)</f>
        <v/>
      </c>
      <c r="L1368" s="0" t="n">
        <f aca="false">MATCH($A1368,DailyBTC!$A:$A,0)</f>
        <v>1989</v>
      </c>
      <c r="M1368" s="8" t="n">
        <f aca="false">INDEX(DailyBTC!$F:$F,$L1368)</f>
        <v>7176.80481782399</v>
      </c>
      <c r="N1368" s="8" t="n">
        <f aca="false">INDEX(DailyETH!$F:$F,$L1368)</f>
        <v>204.941975943373</v>
      </c>
      <c r="O1368" s="8" t="n">
        <f aca="false">INDEX(DailyBTC!$B:$B,$L1368)</f>
        <v>110198.15871391</v>
      </c>
      <c r="P1368" s="8" t="n">
        <f aca="false">INDEX(DailyETH!$B:$B,$L1368)</f>
        <v>2676.70837200468</v>
      </c>
      <c r="Q1368" s="9" t="n">
        <f aca="false">LN(M1368/M1367)</f>
        <v>0.0217419068561456</v>
      </c>
      <c r="R1368" s="9" t="n">
        <f aca="false">LN(N1368/N1367)</f>
        <v>0.0141813305895757</v>
      </c>
      <c r="S1368" s="9" t="n">
        <f aca="false">LN(O1368/O1367)</f>
        <v>0.0538488896821772</v>
      </c>
      <c r="T1368" s="9" t="n">
        <f aca="false">LN(P1368/P1367)</f>
        <v>0.0763559477950521</v>
      </c>
      <c r="U1368" s="9" t="n">
        <f aca="false">M1368/M1367-1</f>
        <v>0.0219799844022774</v>
      </c>
      <c r="V1368" s="9" t="n">
        <f aca="false">O1368/O1367-1</f>
        <v>0.0553251195914253</v>
      </c>
    </row>
    <row r="1369" customFormat="false" ht="15" hidden="false" customHeight="false" outlineLevel="0" collapsed="false">
      <c r="A1369" s="5" t="n">
        <v>45818</v>
      </c>
      <c r="B1369" s="6" t="n">
        <v>6038.81</v>
      </c>
      <c r="C1369" s="9" t="n">
        <f aca="false">B1369/B1368-1</f>
        <v>0.00548296003250148</v>
      </c>
      <c r="D1369" s="9" t="n">
        <f aca="false">LN(B1369/B1368)</f>
        <v>0.00546798332665495</v>
      </c>
      <c r="E1369" s="9" t="n">
        <f aca="false">B1369/B1364-1</f>
        <v>0.0114632761453646</v>
      </c>
      <c r="F1369" s="9" t="n">
        <f aca="false">B1369/B1348-1</f>
        <v>0.0669445273864779</v>
      </c>
      <c r="G1369" s="0" t="n">
        <f aca="false">MAX(G1368,B1369)</f>
        <v>6144.15</v>
      </c>
      <c r="H1369" s="9" t="n">
        <f aca="false">B1369/G1369-1</f>
        <v>-0.0171447637183336</v>
      </c>
      <c r="I1369" s="0" t="n">
        <f aca="false">IF(AND($A1369&gt;=CrashTest!$B$3,$A1369&lt;=CrashTest!$C$3),1,IF(AND($A1369&gt;=CrashTest!$B$4,$A1369&lt;=CrashTest!$C$4),2,IF(AND($A1369&gt;=CrashTest!$B$5,$A1369&lt;=CrashTest!$C$5),3,IF(AND($A1369&gt;=CrashTest!$B$6,$A1369&lt;=CrashTest!$C$6),4,IF(AND($A1369&gt;=CrashTest!$B$7,$A1369&lt;=CrashTest!$C$7),5,0)))))</f>
        <v>0</v>
      </c>
      <c r="J1369" s="0" t="str">
        <f aca="false">IF(I1369=0,"",IF(I1368=I1369,MAX(J1368,B1369),B1369))</f>
        <v/>
      </c>
      <c r="K1369" s="9" t="str">
        <f aca="false">IF(I1369=0,"",B1369/J1369-1)</f>
        <v/>
      </c>
      <c r="L1369" s="0" t="n">
        <f aca="false">MATCH($A1369,DailyBTC!$A:$A,0)</f>
        <v>1990</v>
      </c>
      <c r="M1369" s="8" t="n">
        <f aca="false">INDEX(DailyBTC!$F:$F,$L1369)</f>
        <v>7168.81970358309</v>
      </c>
      <c r="N1369" s="8" t="n">
        <f aca="false">INDEX(DailyETH!$F:$F,$L1369)</f>
        <v>206.692388819696</v>
      </c>
      <c r="O1369" s="8" t="n">
        <f aca="false">INDEX(DailyBTC!$B:$B,$L1369)</f>
        <v>110074.119081824</v>
      </c>
      <c r="P1369" s="8" t="n">
        <f aca="false">INDEX(DailyETH!$B:$B,$L1369)</f>
        <v>2806.2143766803</v>
      </c>
      <c r="Q1369" s="9" t="n">
        <f aca="false">LN(M1369/M1368)</f>
        <v>-0.00111324746492101</v>
      </c>
      <c r="R1369" s="9" t="n">
        <f aca="false">LN(N1369/N1368)</f>
        <v>0.0085047487618819</v>
      </c>
      <c r="S1369" s="9" t="n">
        <f aca="false">LN(O1369/O1368)</f>
        <v>-0.00112623927475948</v>
      </c>
      <c r="T1369" s="9" t="n">
        <f aca="false">LN(P1369/P1368)</f>
        <v>0.0472485579072103</v>
      </c>
      <c r="U1369" s="9" t="n">
        <f aca="false">M1369/M1368-1</f>
        <v>-0.00111262803484291</v>
      </c>
      <c r="V1369" s="9" t="n">
        <f aca="false">O1369/O1368-1</f>
        <v>-0.00112560530533024</v>
      </c>
    </row>
    <row r="1370" customFormat="false" ht="15" hidden="false" customHeight="false" outlineLevel="0" collapsed="false">
      <c r="A1370" s="5" t="n">
        <v>45819</v>
      </c>
      <c r="B1370" s="6" t="n">
        <v>6022.24</v>
      </c>
      <c r="C1370" s="9" t="n">
        <f aca="false">B1370/B1369-1</f>
        <v>-0.00274391808982244</v>
      </c>
      <c r="D1370" s="9" t="n">
        <f aca="false">LN(B1370/B1369)</f>
        <v>-0.0027476895336661</v>
      </c>
      <c r="E1370" s="9" t="n">
        <f aca="false">B1370/B1365-1</f>
        <v>0.00861357169295274</v>
      </c>
      <c r="F1370" s="9" t="n">
        <f aca="false">B1370/B1349-1</f>
        <v>0.0304661552755814</v>
      </c>
      <c r="G1370" s="0" t="n">
        <f aca="false">MAX(G1369,B1370)</f>
        <v>6144.15</v>
      </c>
      <c r="H1370" s="9" t="n">
        <f aca="false">B1370/G1370-1</f>
        <v>-0.0198416379808436</v>
      </c>
      <c r="I1370" s="0" t="n">
        <f aca="false">IF(AND($A1370&gt;=CrashTest!$B$3,$A1370&lt;=CrashTest!$C$3),1,IF(AND($A1370&gt;=CrashTest!$B$4,$A1370&lt;=CrashTest!$C$4),2,IF(AND($A1370&gt;=CrashTest!$B$5,$A1370&lt;=CrashTest!$C$5),3,IF(AND($A1370&gt;=CrashTest!$B$6,$A1370&lt;=CrashTest!$C$6),4,IF(AND($A1370&gt;=CrashTest!$B$7,$A1370&lt;=CrashTest!$C$7),5,0)))))</f>
        <v>0</v>
      </c>
      <c r="J1370" s="0" t="str">
        <f aca="false">IF(I1370=0,"",IF(I1369=I1370,MAX(J1369,B1370),B1370))</f>
        <v/>
      </c>
      <c r="K1370" s="9" t="str">
        <f aca="false">IF(I1370=0,"",B1370/J1370-1)</f>
        <v/>
      </c>
      <c r="L1370" s="0" t="n">
        <f aca="false">MATCH($A1370,DailyBTC!$A:$A,0)</f>
        <v>1991</v>
      </c>
      <c r="M1370" s="8" t="n">
        <f aca="false">INDEX(DailyBTC!$F:$F,$L1370)</f>
        <v>7153.84714280352</v>
      </c>
      <c r="N1370" s="8" t="n">
        <f aca="false">INDEX(DailyETH!$F:$F,$L1370)</f>
        <v>207.820863425292</v>
      </c>
      <c r="O1370" s="8" t="n">
        <f aca="false">INDEX(DailyBTC!$B:$B,$L1370)</f>
        <v>108645.785558153</v>
      </c>
      <c r="P1370" s="8" t="n">
        <f aca="false">INDEX(DailyETH!$B:$B,$L1370)</f>
        <v>2774.56475336061</v>
      </c>
      <c r="Q1370" s="9" t="n">
        <f aca="false">LN(M1370/M1369)</f>
        <v>-0.00209075117004438</v>
      </c>
      <c r="R1370" s="9" t="n">
        <f aca="false">LN(N1370/N1369)</f>
        <v>0.00544483143733889</v>
      </c>
      <c r="S1370" s="9" t="n">
        <f aca="false">LN(O1370/O1369)</f>
        <v>-0.0130610319255741</v>
      </c>
      <c r="T1370" s="9" t="n">
        <f aca="false">LN(P1370/P1369)</f>
        <v>-0.0113424888881007</v>
      </c>
      <c r="U1370" s="9" t="n">
        <f aca="false">M1370/M1369-1</f>
        <v>-0.00208856707221705</v>
      </c>
      <c r="V1370" s="9" t="n">
        <f aca="false">O1370/O1369-1</f>
        <v>-0.0129761067868209</v>
      </c>
    </row>
    <row r="1371" customFormat="false" ht="15" hidden="false" customHeight="false" outlineLevel="0" collapsed="false">
      <c r="A1371" s="5" t="n">
        <v>45820</v>
      </c>
      <c r="B1371" s="6" t="n">
        <v>6045.26</v>
      </c>
      <c r="C1371" s="9" t="n">
        <f aca="false">B1371/B1370-1</f>
        <v>0.00382249794096556</v>
      </c>
      <c r="D1371" s="9" t="n">
        <f aca="false">LN(B1371/B1370)</f>
        <v>0.00381521075996413</v>
      </c>
      <c r="E1371" s="9" t="n">
        <f aca="false">B1371/B1366-1</f>
        <v>0.0178404862525887</v>
      </c>
      <c r="F1371" s="9" t="n">
        <f aca="false">B1371/B1350-1</f>
        <v>0.0269614629961523</v>
      </c>
      <c r="G1371" s="0" t="n">
        <f aca="false">MAX(G1370,B1371)</f>
        <v>6144.15</v>
      </c>
      <c r="H1371" s="9" t="n">
        <f aca="false">B1371/G1371-1</f>
        <v>-0.0160949846602051</v>
      </c>
      <c r="I1371" s="0" t="n">
        <f aca="false">IF(AND($A1371&gt;=CrashTest!$B$3,$A1371&lt;=CrashTest!$C$3),1,IF(AND($A1371&gt;=CrashTest!$B$4,$A1371&lt;=CrashTest!$C$4),2,IF(AND($A1371&gt;=CrashTest!$B$5,$A1371&lt;=CrashTest!$C$5),3,IF(AND($A1371&gt;=CrashTest!$B$6,$A1371&lt;=CrashTest!$C$6),4,IF(AND($A1371&gt;=CrashTest!$B$7,$A1371&lt;=CrashTest!$C$7),5,0)))))</f>
        <v>0</v>
      </c>
      <c r="J1371" s="0" t="str">
        <f aca="false">IF(I1371=0,"",IF(I1370=I1371,MAX(J1370,B1371),B1371))</f>
        <v/>
      </c>
      <c r="K1371" s="9" t="str">
        <f aca="false">IF(I1371=0,"",B1371/J1371-1)</f>
        <v/>
      </c>
      <c r="L1371" s="0" t="n">
        <f aca="false">MATCH($A1371,DailyBTC!$A:$A,0)</f>
        <v>1992</v>
      </c>
      <c r="M1371" s="8" t="n">
        <f aca="false">INDEX(DailyBTC!$F:$F,$L1371)</f>
        <v>7093.30584184856</v>
      </c>
      <c r="N1371" s="8" t="n">
        <f aca="false">INDEX(DailyETH!$F:$F,$L1371)</f>
        <v>206.279799510482</v>
      </c>
      <c r="O1371" s="8" t="n">
        <f aca="false">INDEX(DailyBTC!$B:$B,$L1371)</f>
        <v>105998.985830801</v>
      </c>
      <c r="P1371" s="8" t="n">
        <f aca="false">INDEX(DailyETH!$B:$B,$L1371)</f>
        <v>2652.93859585038</v>
      </c>
      <c r="Q1371" s="9" t="n">
        <f aca="false">LN(M1371/M1370)</f>
        <v>-0.00849877381448349</v>
      </c>
      <c r="R1371" s="9" t="n">
        <f aca="false">LN(N1371/N1370)</f>
        <v>-0.00744297784113286</v>
      </c>
      <c r="S1371" s="9" t="n">
        <f aca="false">LN(O1371/O1370)</f>
        <v>-0.0246633903613376</v>
      </c>
      <c r="T1371" s="9" t="n">
        <f aca="false">LN(P1371/P1370)</f>
        <v>-0.0448259595483999</v>
      </c>
      <c r="U1371" s="9" t="n">
        <f aca="false">M1371/M1370-1</f>
        <v>-0.00846276132917756</v>
      </c>
      <c r="V1371" s="9" t="n">
        <f aca="false">O1371/O1370-1</f>
        <v>-0.0243617339941391</v>
      </c>
    </row>
    <row r="1372" customFormat="false" ht="15" hidden="false" customHeight="false" outlineLevel="0" collapsed="false">
      <c r="A1372" s="5" t="n">
        <v>45821</v>
      </c>
      <c r="B1372" s="6" t="n">
        <v>5976.97</v>
      </c>
      <c r="C1372" s="9" t="n">
        <f aca="false">B1372/B1371-1</f>
        <v>-0.0112964537505418</v>
      </c>
      <c r="D1372" s="9" t="n">
        <f aca="false">LN(B1372/B1371)</f>
        <v>-0.0113607433054092</v>
      </c>
      <c r="E1372" s="9" t="n">
        <f aca="false">B1372/B1367-1</f>
        <v>-0.00389809944736641</v>
      </c>
      <c r="F1372" s="9" t="n">
        <f aca="false">B1372/B1351-1</f>
        <v>0.0143214008125474</v>
      </c>
      <c r="G1372" s="0" t="n">
        <f aca="false">MAX(G1371,B1372)</f>
        <v>6144.15</v>
      </c>
      <c r="H1372" s="9" t="n">
        <f aca="false">B1372/G1372-1</f>
        <v>-0.0272096221609172</v>
      </c>
      <c r="I1372" s="0" t="n">
        <f aca="false">IF(AND($A1372&gt;=CrashTest!$B$3,$A1372&lt;=CrashTest!$C$3),1,IF(AND($A1372&gt;=CrashTest!$B$4,$A1372&lt;=CrashTest!$C$4),2,IF(AND($A1372&gt;=CrashTest!$B$5,$A1372&lt;=CrashTest!$C$5),3,IF(AND($A1372&gt;=CrashTest!$B$6,$A1372&lt;=CrashTest!$C$6),4,IF(AND($A1372&gt;=CrashTest!$B$7,$A1372&lt;=CrashTest!$C$7),5,0)))))</f>
        <v>0</v>
      </c>
      <c r="J1372" s="0" t="str">
        <f aca="false">IF(I1372=0,"",IF(I1371=I1372,MAX(J1371,B1372),B1372))</f>
        <v/>
      </c>
      <c r="K1372" s="9" t="str">
        <f aca="false">IF(I1372=0,"",B1372/J1372-1)</f>
        <v/>
      </c>
      <c r="L1372" s="0" t="n">
        <f aca="false">MATCH($A1372,DailyBTC!$A:$A,0)</f>
        <v>1993</v>
      </c>
      <c r="M1372" s="8" t="n">
        <f aca="false">INDEX(DailyBTC!$F:$F,$L1372)</f>
        <v>7057.08636483214</v>
      </c>
      <c r="N1372" s="8" t="n">
        <f aca="false">INDEX(DailyETH!$F:$F,$L1372)</f>
        <v>203.22940385013</v>
      </c>
      <c r="O1372" s="8" t="n">
        <f aca="false">INDEX(DailyBTC!$B:$B,$L1372)</f>
        <v>106024.822087376</v>
      </c>
      <c r="P1372" s="8" t="n">
        <f aca="false">INDEX(DailyETH!$B:$B,$L1372)</f>
        <v>2578.02224722385</v>
      </c>
      <c r="Q1372" s="9" t="n">
        <f aca="false">LN(M1372/M1371)</f>
        <v>-0.00511922999535582</v>
      </c>
      <c r="R1372" s="9" t="n">
        <f aca="false">LN(N1372/N1371)</f>
        <v>-0.0148980880306894</v>
      </c>
      <c r="S1372" s="9" t="n">
        <f aca="false">LN(O1372/O1371)</f>
        <v>0.000243710901681784</v>
      </c>
      <c r="T1372" s="9" t="n">
        <f aca="false">LN(P1372/P1371)</f>
        <v>-0.0286453955882306</v>
      </c>
      <c r="U1372" s="9" t="n">
        <f aca="false">M1372/M1371-1</f>
        <v>-0.00510614906842677</v>
      </c>
      <c r="V1372" s="9" t="n">
        <f aca="false">O1372/O1371-1</f>
        <v>0.000243740601596265</v>
      </c>
    </row>
    <row r="1373" customFormat="false" ht="15" hidden="false" customHeight="false" outlineLevel="0" collapsed="false">
      <c r="A1373" s="5" t="n">
        <v>45824</v>
      </c>
      <c r="B1373" s="6" t="n">
        <v>6033.11</v>
      </c>
      <c r="C1373" s="9" t="n">
        <f aca="false">B1373/B1372-1</f>
        <v>0.00939271905329941</v>
      </c>
      <c r="D1373" s="9" t="n">
        <f aca="false">LN(B1373/B1372)</f>
        <v>0.00934888175485518</v>
      </c>
      <c r="E1373" s="9" t="n">
        <f aca="false">B1373/B1368-1</f>
        <v>0.00453389012101457</v>
      </c>
      <c r="F1373" s="9" t="n">
        <f aca="false">B1373/B1352-1</f>
        <v>0.0196351824341339</v>
      </c>
      <c r="G1373" s="0" t="n">
        <f aca="false">MAX(G1372,B1373)</f>
        <v>6144.15</v>
      </c>
      <c r="H1373" s="9" t="n">
        <f aca="false">B1373/G1373-1</f>
        <v>-0.0180724754441216</v>
      </c>
      <c r="I1373" s="0" t="n">
        <f aca="false">IF(AND($A1373&gt;=CrashTest!$B$3,$A1373&lt;=CrashTest!$C$3),1,IF(AND($A1373&gt;=CrashTest!$B$4,$A1373&lt;=CrashTest!$C$4),2,IF(AND($A1373&gt;=CrashTest!$B$5,$A1373&lt;=CrashTest!$C$5),3,IF(AND($A1373&gt;=CrashTest!$B$6,$A1373&lt;=CrashTest!$C$6),4,IF(AND($A1373&gt;=CrashTest!$B$7,$A1373&lt;=CrashTest!$C$7),5,0)))))</f>
        <v>0</v>
      </c>
      <c r="J1373" s="0" t="str">
        <f aca="false">IF(I1373=0,"",IF(I1372=I1373,MAX(J1372,B1373),B1373))</f>
        <v/>
      </c>
      <c r="K1373" s="9" t="str">
        <f aca="false">IF(I1373=0,"",B1373/J1373-1)</f>
        <v/>
      </c>
      <c r="L1373" s="0" t="n">
        <f aca="false">MATCH($A1373,DailyBTC!$A:$A,0)</f>
        <v>1996</v>
      </c>
      <c r="M1373" s="8" t="n">
        <f aca="false">INDEX(DailyBTC!$F:$F,$L1373)</f>
        <v>7148.70983102632</v>
      </c>
      <c r="N1373" s="8" t="n">
        <f aca="false">INDEX(DailyETH!$F:$F,$L1373)</f>
        <v>205.942609258728</v>
      </c>
      <c r="O1373" s="8" t="n">
        <f aca="false">INDEX(DailyBTC!$B:$B,$L1373)</f>
        <v>107243.933345997</v>
      </c>
      <c r="P1373" s="8" t="n">
        <f aca="false">INDEX(DailyETH!$B:$B,$L1373)</f>
        <v>2565.02230391584</v>
      </c>
      <c r="Q1373" s="9" t="n">
        <f aca="false">LN(M1373/M1372)</f>
        <v>0.0128996270877569</v>
      </c>
      <c r="R1373" s="9" t="n">
        <f aca="false">LN(N1373/N1372)</f>
        <v>0.0132621249205587</v>
      </c>
      <c r="S1373" s="9" t="n">
        <f aca="false">LN(O1373/O1372)</f>
        <v>0.0114327533357204</v>
      </c>
      <c r="T1373" s="9" t="n">
        <f aca="false">LN(P1373/P1372)</f>
        <v>-0.00505536005570255</v>
      </c>
      <c r="U1373" s="9" t="n">
        <f aca="false">M1373/M1372-1</f>
        <v>0.0129831861844261</v>
      </c>
      <c r="V1373" s="9" t="n">
        <f aca="false">O1373/O1372-1</f>
        <v>0.0114983570320573</v>
      </c>
    </row>
    <row r="1374" customFormat="false" ht="15" hidden="false" customHeight="false" outlineLevel="0" collapsed="false">
      <c r="A1374" s="5" t="n">
        <v>45825</v>
      </c>
      <c r="B1374" s="6" t="n">
        <v>5982.72</v>
      </c>
      <c r="C1374" s="9" t="n">
        <f aca="false">B1374/B1373-1</f>
        <v>-0.00835224287307868</v>
      </c>
      <c r="D1374" s="9" t="n">
        <f aca="false">LN(B1374/B1373)</f>
        <v>-0.00838731829576237</v>
      </c>
      <c r="E1374" s="9" t="n">
        <f aca="false">B1374/B1369-1</f>
        <v>-0.00928825381159537</v>
      </c>
      <c r="F1374" s="9" t="n">
        <f aca="false">B1374/B1353-1</f>
        <v>0.0040850029706061</v>
      </c>
      <c r="G1374" s="0" t="n">
        <f aca="false">MAX(G1373,B1374)</f>
        <v>6144.15</v>
      </c>
      <c r="H1374" s="9" t="n">
        <f aca="false">B1374/G1374-1</f>
        <v>-0.0262737726129733</v>
      </c>
      <c r="I1374" s="0" t="n">
        <f aca="false">IF(AND($A1374&gt;=CrashTest!$B$3,$A1374&lt;=CrashTest!$C$3),1,IF(AND($A1374&gt;=CrashTest!$B$4,$A1374&lt;=CrashTest!$C$4),2,IF(AND($A1374&gt;=CrashTest!$B$5,$A1374&lt;=CrashTest!$C$5),3,IF(AND($A1374&gt;=CrashTest!$B$6,$A1374&lt;=CrashTest!$C$6),4,IF(AND($A1374&gt;=CrashTest!$B$7,$A1374&lt;=CrashTest!$C$7),5,0)))))</f>
        <v>0</v>
      </c>
      <c r="J1374" s="0" t="str">
        <f aca="false">IF(I1374=0,"",IF(I1373=I1374,MAX(J1373,B1374),B1374))</f>
        <v/>
      </c>
      <c r="K1374" s="9" t="str">
        <f aca="false">IF(I1374=0,"",B1374/J1374-1)</f>
        <v/>
      </c>
      <c r="L1374" s="0" t="n">
        <f aca="false">MATCH($A1374,DailyBTC!$A:$A,0)</f>
        <v>1997</v>
      </c>
      <c r="M1374" s="8" t="n">
        <f aca="false">INDEX(DailyBTC!$F:$F,$L1374)</f>
        <v>7016.76469808325</v>
      </c>
      <c r="N1374" s="8" t="n">
        <f aca="false">INDEX(DailyETH!$F:$F,$L1374)</f>
        <v>202.388287261996</v>
      </c>
      <c r="O1374" s="8" t="n">
        <f aca="false">INDEX(DailyBTC!$B:$B,$L1374)</f>
        <v>104628.396527469</v>
      </c>
      <c r="P1374" s="8" t="n">
        <f aca="false">INDEX(DailyETH!$B:$B,$L1374)</f>
        <v>2513.40039538282</v>
      </c>
      <c r="Q1374" s="9" t="n">
        <f aca="false">LN(M1374/M1373)</f>
        <v>-0.0186296546250291</v>
      </c>
      <c r="R1374" s="9" t="n">
        <f aca="false">LN(N1374/N1373)</f>
        <v>-0.0174094676632279</v>
      </c>
      <c r="S1374" s="9" t="n">
        <f aca="false">LN(O1374/O1373)</f>
        <v>-0.0246909985641638</v>
      </c>
      <c r="T1374" s="9" t="n">
        <f aca="false">LN(P1374/P1373)</f>
        <v>-0.0203305985598441</v>
      </c>
      <c r="U1374" s="9" t="n">
        <f aca="false">M1374/M1373-1</f>
        <v>-0.0184571952228937</v>
      </c>
      <c r="V1374" s="9" t="n">
        <f aca="false">O1374/O1373-1</f>
        <v>-0.0243886692414534</v>
      </c>
    </row>
    <row r="1375" customFormat="false" ht="15" hidden="false" customHeight="false" outlineLevel="0" collapsed="false">
      <c r="A1375" s="5" t="n">
        <v>45826</v>
      </c>
      <c r="B1375" s="6" t="n">
        <v>5980.87</v>
      </c>
      <c r="C1375" s="9" t="n">
        <f aca="false">B1375/B1374-1</f>
        <v>-0.000309223898160127</v>
      </c>
      <c r="D1375" s="9" t="n">
        <f aca="false">LN(B1375/B1374)</f>
        <v>-0.000309271717727947</v>
      </c>
      <c r="E1375" s="9" t="n">
        <f aca="false">B1375/B1370-1</f>
        <v>-0.00686953691649617</v>
      </c>
      <c r="F1375" s="9" t="n">
        <f aca="false">B1375/B1354-1</f>
        <v>0.00289590180427912</v>
      </c>
      <c r="G1375" s="0" t="n">
        <f aca="false">MAX(G1374,B1375)</f>
        <v>6144.15</v>
      </c>
      <c r="H1375" s="9" t="n">
        <f aca="false">B1375/G1375-1</f>
        <v>-0.0265748720327466</v>
      </c>
      <c r="I1375" s="0" t="n">
        <f aca="false">IF(AND($A1375&gt;=CrashTest!$B$3,$A1375&lt;=CrashTest!$C$3),1,IF(AND($A1375&gt;=CrashTest!$B$4,$A1375&lt;=CrashTest!$C$4),2,IF(AND($A1375&gt;=CrashTest!$B$5,$A1375&lt;=CrashTest!$C$5),3,IF(AND($A1375&gt;=CrashTest!$B$6,$A1375&lt;=CrashTest!$C$6),4,IF(AND($A1375&gt;=CrashTest!$B$7,$A1375&lt;=CrashTest!$C$7),5,0)))))</f>
        <v>0</v>
      </c>
      <c r="J1375" s="0" t="str">
        <f aca="false">IF(I1375=0,"",IF(I1374=I1375,MAX(J1374,B1375),B1375))</f>
        <v/>
      </c>
      <c r="K1375" s="9" t="str">
        <f aca="false">IF(I1375=0,"",B1375/J1375-1)</f>
        <v/>
      </c>
      <c r="L1375" s="0" t="n">
        <f aca="false">MATCH($A1375,DailyBTC!$A:$A,0)</f>
        <v>1998</v>
      </c>
      <c r="M1375" s="8" t="n">
        <f aca="false">INDEX(DailyBTC!$F:$F,$L1375)</f>
        <v>7010.26707092619</v>
      </c>
      <c r="N1375" s="8" t="n">
        <f aca="false">INDEX(DailyETH!$F:$F,$L1375)</f>
        <v>201.653448331969</v>
      </c>
      <c r="O1375" s="8" t="n">
        <f aca="false">INDEX(DailyBTC!$B:$B,$L1375)</f>
        <v>104813.367028638</v>
      </c>
      <c r="P1375" s="8" t="n">
        <f aca="false">INDEX(DailyETH!$B:$B,$L1375)</f>
        <v>2522.49356750438</v>
      </c>
      <c r="Q1375" s="9" t="n">
        <f aca="false">LN(M1375/M1374)</f>
        <v>-0.000926443702245974</v>
      </c>
      <c r="R1375" s="9" t="n">
        <f aca="false">LN(N1375/N1374)</f>
        <v>-0.00363744472668587</v>
      </c>
      <c r="S1375" s="9" t="n">
        <f aca="false">LN(O1375/O1374)</f>
        <v>0.00176631963099381</v>
      </c>
      <c r="T1375" s="9" t="n">
        <f aca="false">LN(P1375/P1374)</f>
        <v>0.00361134768571643</v>
      </c>
      <c r="U1375" s="9" t="n">
        <f aca="false">M1375/M1374-1</f>
        <v>-0.000926014685776022</v>
      </c>
      <c r="V1375" s="9" t="n">
        <f aca="false">O1375/O1374-1</f>
        <v>0.00176788049237131</v>
      </c>
    </row>
    <row r="1376" customFormat="false" ht="15" hidden="false" customHeight="false" outlineLevel="0" collapsed="false">
      <c r="A1376" s="5" t="n">
        <v>45828</v>
      </c>
      <c r="B1376" s="6" t="n">
        <v>5967.84</v>
      </c>
      <c r="C1376" s="9" t="n">
        <f aca="false">B1376/B1375-1</f>
        <v>-0.00217861281051079</v>
      </c>
      <c r="D1376" s="9" t="n">
        <f aca="false">LN(B1376/B1375)</f>
        <v>-0.00218098943986404</v>
      </c>
      <c r="E1376" s="9" t="n">
        <f aca="false">B1376/B1371-1</f>
        <v>-0.0128067279157555</v>
      </c>
      <c r="F1376" s="9" t="n">
        <f aca="false">B1376/B1355-1</f>
        <v>0.0046090706780284</v>
      </c>
      <c r="G1376" s="0" t="n">
        <f aca="false">MAX(G1375,B1376)</f>
        <v>6144.15</v>
      </c>
      <c r="H1376" s="9" t="n">
        <f aca="false">B1376/G1376-1</f>
        <v>-0.0286955884866091</v>
      </c>
      <c r="I1376" s="0" t="n">
        <f aca="false">IF(AND($A1376&gt;=CrashTest!$B$3,$A1376&lt;=CrashTest!$C$3),1,IF(AND($A1376&gt;=CrashTest!$B$4,$A1376&lt;=CrashTest!$C$4),2,IF(AND($A1376&gt;=CrashTest!$B$5,$A1376&lt;=CrashTest!$C$5),3,IF(AND($A1376&gt;=CrashTest!$B$6,$A1376&lt;=CrashTest!$C$6),4,IF(AND($A1376&gt;=CrashTest!$B$7,$A1376&lt;=CrashTest!$C$7),5,0)))))</f>
        <v>0</v>
      </c>
      <c r="J1376" s="0" t="str">
        <f aca="false">IF(I1376=0,"",IF(I1375=I1376,MAX(J1375,B1376),B1376))</f>
        <v/>
      </c>
      <c r="K1376" s="9" t="str">
        <f aca="false">IF(I1376=0,"",B1376/J1376-1)</f>
        <v/>
      </c>
      <c r="L1376" s="0" t="n">
        <f aca="false">MATCH($A1376,DailyBTC!$A:$A,0)</f>
        <v>2000</v>
      </c>
      <c r="M1376" s="8" t="n">
        <f aca="false">INDEX(DailyBTC!$F:$F,$L1376)</f>
        <v>6952.34092831655</v>
      </c>
      <c r="N1376" s="8" t="n">
        <f aca="false">INDEX(DailyETH!$F:$F,$L1376)</f>
        <v>198.435186253129</v>
      </c>
      <c r="O1376" s="8" t="n">
        <f aca="false">INDEX(DailyBTC!$B:$B,$L1376)</f>
        <v>103274.958839567</v>
      </c>
      <c r="P1376" s="8" t="n">
        <f aca="false">INDEX(DailyETH!$B:$B,$L1376)</f>
        <v>2403.17304178843</v>
      </c>
      <c r="Q1376" s="9" t="n">
        <f aca="false">LN(M1376/M1375)</f>
        <v>-0.00829737180133768</v>
      </c>
      <c r="R1376" s="9" t="n">
        <f aca="false">LN(N1376/N1375)</f>
        <v>-0.0160880925609397</v>
      </c>
      <c r="S1376" s="9" t="n">
        <f aca="false">LN(O1376/O1375)</f>
        <v>-0.0147863770055874</v>
      </c>
      <c r="T1376" s="9" t="n">
        <f aca="false">LN(P1376/P1375)</f>
        <v>-0.0484579583011098</v>
      </c>
      <c r="U1376" s="9" t="n">
        <f aca="false">M1376/M1375-1</f>
        <v>-0.00826304362210117</v>
      </c>
      <c r="V1376" s="9" t="n">
        <f aca="false">O1376/O1375-1</f>
        <v>-0.0146775953552819</v>
      </c>
    </row>
    <row r="1377" customFormat="false" ht="15" hidden="false" customHeight="false" outlineLevel="0" collapsed="false">
      <c r="A1377" s="5" t="n">
        <v>45831</v>
      </c>
      <c r="B1377" s="6" t="n">
        <v>6025.17</v>
      </c>
      <c r="C1377" s="9" t="n">
        <f aca="false">B1377/B1376-1</f>
        <v>0.00960649079063791</v>
      </c>
      <c r="D1377" s="9" t="n">
        <f aca="false">LN(B1377/B1376)</f>
        <v>0.00956064185569629</v>
      </c>
      <c r="E1377" s="9" t="n">
        <f aca="false">B1377/B1372-1</f>
        <v>0.00806428675399062</v>
      </c>
      <c r="F1377" s="9" t="n">
        <f aca="false">B1377/B1356-1</f>
        <v>0.0308934214601146</v>
      </c>
      <c r="G1377" s="0" t="n">
        <f aca="false">MAX(G1376,B1377)</f>
        <v>6144.15</v>
      </c>
      <c r="H1377" s="9" t="n">
        <f aca="false">B1377/G1377-1</f>
        <v>-0.0193647616024999</v>
      </c>
      <c r="I1377" s="0" t="n">
        <f aca="false">IF(AND($A1377&gt;=CrashTest!$B$3,$A1377&lt;=CrashTest!$C$3),1,IF(AND($A1377&gt;=CrashTest!$B$4,$A1377&lt;=CrashTest!$C$4),2,IF(AND($A1377&gt;=CrashTest!$B$5,$A1377&lt;=CrashTest!$C$5),3,IF(AND($A1377&gt;=CrashTest!$B$6,$A1377&lt;=CrashTest!$C$6),4,IF(AND($A1377&gt;=CrashTest!$B$7,$A1377&lt;=CrashTest!$C$7),5,0)))))</f>
        <v>0</v>
      </c>
      <c r="J1377" s="0" t="str">
        <f aca="false">IF(I1377=0,"",IF(I1376=I1377,MAX(J1376,B1377),B1377))</f>
        <v/>
      </c>
      <c r="K1377" s="9" t="str">
        <f aca="false">IF(I1377=0,"",B1377/J1377-1)</f>
        <v/>
      </c>
      <c r="L1377" s="0" t="n">
        <f aca="false">MATCH($A1377,DailyBTC!$A:$A,0)</f>
        <v>2003</v>
      </c>
      <c r="M1377" s="8" t="n">
        <f aca="false">INDEX(DailyBTC!$F:$F,$L1377)</f>
        <v>7056.50924134783</v>
      </c>
      <c r="N1377" s="8" t="n">
        <f aca="false">INDEX(DailyETH!$F:$F,$L1377)</f>
        <v>201.198741105031</v>
      </c>
      <c r="O1377" s="8" t="n">
        <f aca="false">INDEX(DailyBTC!$B:$B,$L1377)</f>
        <v>105496.947495324</v>
      </c>
      <c r="P1377" s="8" t="n">
        <f aca="false">INDEX(DailyETH!$B:$B,$L1377)</f>
        <v>2421.45208328463</v>
      </c>
      <c r="Q1377" s="9" t="n">
        <f aca="false">LN(M1377/M1376)</f>
        <v>0.0148720604107263</v>
      </c>
      <c r="R1377" s="9" t="n">
        <f aca="false">LN(N1377/N1376)</f>
        <v>0.0138306520804842</v>
      </c>
      <c r="S1377" s="9" t="n">
        <f aca="false">LN(O1377/O1376)</f>
        <v>0.0212870840729334</v>
      </c>
      <c r="T1377" s="9" t="n">
        <f aca="false">LN(P1377/P1376)</f>
        <v>0.00757742974161376</v>
      </c>
      <c r="U1377" s="9" t="n">
        <f aca="false">M1377/M1376-1</f>
        <v>0.01498319977477</v>
      </c>
      <c r="V1377" s="9" t="n">
        <f aca="false">O1377/O1376-1</f>
        <v>0.0215152703106738</v>
      </c>
    </row>
    <row r="1378" customFormat="false" ht="15" hidden="false" customHeight="false" outlineLevel="0" collapsed="false">
      <c r="A1378" s="5" t="n">
        <v>45832</v>
      </c>
      <c r="B1378" s="6" t="n">
        <v>6092.18</v>
      </c>
      <c r="C1378" s="9" t="n">
        <f aca="false">B1378/B1377-1</f>
        <v>0.0111216778945658</v>
      </c>
      <c r="D1378" s="9" t="n">
        <f aca="false">LN(B1378/B1377)</f>
        <v>0.0110602867969323</v>
      </c>
      <c r="E1378" s="9" t="n">
        <f aca="false">B1378/B1373-1</f>
        <v>0.00979097016298414</v>
      </c>
      <c r="F1378" s="9" t="n">
        <f aca="false">B1378/B1357-1</f>
        <v>0.042822590170164</v>
      </c>
      <c r="G1378" s="0" t="n">
        <f aca="false">MAX(G1377,B1378)</f>
        <v>6144.15</v>
      </c>
      <c r="H1378" s="9" t="n">
        <f aca="false">B1378/G1378-1</f>
        <v>-0.00845845234898224</v>
      </c>
      <c r="I1378" s="0" t="n">
        <f aca="false">IF(AND($A1378&gt;=CrashTest!$B$3,$A1378&lt;=CrashTest!$C$3),1,IF(AND($A1378&gt;=CrashTest!$B$4,$A1378&lt;=CrashTest!$C$4),2,IF(AND($A1378&gt;=CrashTest!$B$5,$A1378&lt;=CrashTest!$C$5),3,IF(AND($A1378&gt;=CrashTest!$B$6,$A1378&lt;=CrashTest!$C$6),4,IF(AND($A1378&gt;=CrashTest!$B$7,$A1378&lt;=CrashTest!$C$7),5,0)))))</f>
        <v>0</v>
      </c>
      <c r="J1378" s="0" t="str">
        <f aca="false">IF(I1378=0,"",IF(I1377=I1378,MAX(J1377,B1378),B1378))</f>
        <v/>
      </c>
      <c r="K1378" s="9" t="str">
        <f aca="false">IF(I1378=0,"",B1378/J1378-1)</f>
        <v/>
      </c>
      <c r="L1378" s="0" t="n">
        <f aca="false">MATCH($A1378,DailyBTC!$A:$A,0)</f>
        <v>2004</v>
      </c>
      <c r="M1378" s="8" t="n">
        <f aca="false">INDEX(DailyBTC!$F:$F,$L1378)</f>
        <v>7049.71937940156</v>
      </c>
      <c r="N1378" s="8" t="n">
        <f aca="false">INDEX(DailyETH!$F:$F,$L1378)</f>
        <v>198.97377343601</v>
      </c>
      <c r="O1378" s="8" t="n">
        <f aca="false">INDEX(DailyBTC!$B:$B,$L1378)</f>
        <v>105964.065136762</v>
      </c>
      <c r="P1378" s="8" t="n">
        <f aca="false">INDEX(DailyETH!$B:$B,$L1378)</f>
        <v>2443.16771186441</v>
      </c>
      <c r="Q1378" s="9" t="n">
        <f aca="false">LN(M1378/M1377)</f>
        <v>-0.000962675801334519</v>
      </c>
      <c r="R1378" s="9" t="n">
        <f aca="false">LN(N1378/N1377)</f>
        <v>-0.0111201570124177</v>
      </c>
      <c r="S1378" s="9" t="n">
        <f aca="false">LN(O1378/O1377)</f>
        <v>0.00441800968813893</v>
      </c>
      <c r="T1378" s="9" t="n">
        <f aca="false">LN(P1378/P1377)</f>
        <v>0.00892804524920588</v>
      </c>
      <c r="U1378" s="9" t="n">
        <f aca="false">M1378/M1377-1</f>
        <v>-0.000962212577641952</v>
      </c>
      <c r="V1378" s="9" t="n">
        <f aca="false">O1378/O1377-1</f>
        <v>0.0044277834812112</v>
      </c>
    </row>
    <row r="1379" customFormat="false" ht="15" hidden="false" customHeight="false" outlineLevel="0" collapsed="false">
      <c r="A1379" s="5" t="n">
        <v>45833</v>
      </c>
      <c r="B1379" s="6" t="n">
        <v>6092.16</v>
      </c>
      <c r="C1379" s="9" t="n">
        <f aca="false">B1379/B1378-1</f>
        <v>-3.28289709106144E-006</v>
      </c>
      <c r="D1379" s="9" t="n">
        <f aca="false">LN(B1379/B1378)</f>
        <v>-3.28290247977989E-006</v>
      </c>
      <c r="E1379" s="9" t="n">
        <f aca="false">B1379/B1374-1</f>
        <v>0.0182926829268293</v>
      </c>
      <c r="F1379" s="9" t="n">
        <f aca="false">B1379/B1358-1</f>
        <v>0.0498619636659419</v>
      </c>
      <c r="G1379" s="0" t="n">
        <f aca="false">MAX(G1378,B1379)</f>
        <v>6144.15</v>
      </c>
      <c r="H1379" s="9" t="n">
        <f aca="false">B1379/G1379-1</f>
        <v>-0.00846170747784469</v>
      </c>
      <c r="I1379" s="0" t="n">
        <f aca="false">IF(AND($A1379&gt;=CrashTest!$B$3,$A1379&lt;=CrashTest!$C$3),1,IF(AND($A1379&gt;=CrashTest!$B$4,$A1379&lt;=CrashTest!$C$4),2,IF(AND($A1379&gt;=CrashTest!$B$5,$A1379&lt;=CrashTest!$C$5),3,IF(AND($A1379&gt;=CrashTest!$B$6,$A1379&lt;=CrashTest!$C$6),4,IF(AND($A1379&gt;=CrashTest!$B$7,$A1379&lt;=CrashTest!$C$7),5,0)))))</f>
        <v>0</v>
      </c>
      <c r="J1379" s="0" t="str">
        <f aca="false">IF(I1379=0,"",IF(I1378=I1379,MAX(J1378,B1379),B1379))</f>
        <v/>
      </c>
      <c r="K1379" s="9" t="str">
        <f aca="false">IF(I1379=0,"",B1379/J1379-1)</f>
        <v/>
      </c>
      <c r="L1379" s="0" t="n">
        <f aca="false">MATCH($A1379,DailyBTC!$A:$A,0)</f>
        <v>2005</v>
      </c>
      <c r="M1379" s="8" t="n">
        <f aca="false">INDEX(DailyBTC!$F:$F,$L1379)</f>
        <v>7116.19995483653</v>
      </c>
      <c r="N1379" s="8" t="n">
        <f aca="false">INDEX(DailyETH!$F:$F,$L1379)</f>
        <v>198.2456407865</v>
      </c>
      <c r="O1379" s="8" t="n">
        <f aca="false">INDEX(DailyBTC!$B:$B,$L1379)</f>
        <v>107305.065199591</v>
      </c>
      <c r="P1379" s="8" t="n">
        <f aca="false">INDEX(DailyETH!$B:$B,$L1379)</f>
        <v>2417.98607714787</v>
      </c>
      <c r="Q1379" s="9" t="n">
        <f aca="false">LN(M1379/M1378)</f>
        <v>0.00938605704764791</v>
      </c>
      <c r="R1379" s="9" t="n">
        <f aca="false">LN(N1379/N1378)</f>
        <v>-0.00366615245372109</v>
      </c>
      <c r="S1379" s="9" t="n">
        <f aca="false">LN(O1379/O1378)</f>
        <v>0.0125758259911986</v>
      </c>
      <c r="T1379" s="9" t="n">
        <f aca="false">LN(P1379/P1378)</f>
        <v>-0.0103604457116063</v>
      </c>
      <c r="U1379" s="9" t="n">
        <f aca="false">M1379/M1378-1</f>
        <v>0.00943024422067329</v>
      </c>
      <c r="V1379" s="9" t="n">
        <f aca="false">O1379/O1378-1</f>
        <v>0.0126552342164132</v>
      </c>
    </row>
    <row r="1380" customFormat="false" ht="15" hidden="false" customHeight="false" outlineLevel="0" collapsed="false">
      <c r="A1380" s="5" t="n">
        <v>45834</v>
      </c>
      <c r="B1380" s="6" t="n">
        <v>6141.02</v>
      </c>
      <c r="C1380" s="9" t="n">
        <f aca="false">B1380/B1379-1</f>
        <v>0.00802014392268102</v>
      </c>
      <c r="D1380" s="9" t="n">
        <f aca="false">LN(B1380/B1379)</f>
        <v>0.00798815349977719</v>
      </c>
      <c r="E1380" s="9" t="n">
        <f aca="false">B1380/B1375-1</f>
        <v>0.0267770407984123</v>
      </c>
      <c r="F1380" s="9" t="n">
        <f aca="false">B1380/B1359-1</f>
        <v>0.037064682498134</v>
      </c>
      <c r="G1380" s="0" t="n">
        <f aca="false">MAX(G1379,B1380)</f>
        <v>6144.15</v>
      </c>
      <c r="H1380" s="9" t="n">
        <f aca="false">B1380/G1380-1</f>
        <v>-0.000509427666967599</v>
      </c>
      <c r="I1380" s="0" t="n">
        <f aca="false">IF(AND($A1380&gt;=CrashTest!$B$3,$A1380&lt;=CrashTest!$C$3),1,IF(AND($A1380&gt;=CrashTest!$B$4,$A1380&lt;=CrashTest!$C$4),2,IF(AND($A1380&gt;=CrashTest!$B$5,$A1380&lt;=CrashTest!$C$5),3,IF(AND($A1380&gt;=CrashTest!$B$6,$A1380&lt;=CrashTest!$C$6),4,IF(AND($A1380&gt;=CrashTest!$B$7,$A1380&lt;=CrashTest!$C$7),5,0)))))</f>
        <v>0</v>
      </c>
      <c r="J1380" s="0" t="str">
        <f aca="false">IF(I1380=0,"",IF(I1379=I1380,MAX(J1379,B1380),B1380))</f>
        <v/>
      </c>
      <c r="K1380" s="9" t="str">
        <f aca="false">IF(I1380=0,"",B1380/J1380-1)</f>
        <v/>
      </c>
      <c r="L1380" s="0" t="n">
        <f aca="false">MATCH($A1380,DailyBTC!$A:$A,0)</f>
        <v>2006</v>
      </c>
      <c r="M1380" s="8" t="n">
        <f aca="false">INDEX(DailyBTC!$F:$F,$L1380)</f>
        <v>7114.95429612826</v>
      </c>
      <c r="N1380" s="8" t="n">
        <f aca="false">INDEX(DailyETH!$F:$F,$L1380)</f>
        <v>197.643685500974</v>
      </c>
      <c r="O1380" s="8" t="n">
        <f aca="false">INDEX(DailyBTC!$B:$B,$L1380)</f>
        <v>107012.822824079</v>
      </c>
      <c r="P1380" s="8" t="n">
        <f aca="false">INDEX(DailyETH!$B:$B,$L1380)</f>
        <v>2415.25481852718</v>
      </c>
      <c r="Q1380" s="9" t="n">
        <f aca="false">LN(M1380/M1379)</f>
        <v>-0.000175060812282987</v>
      </c>
      <c r="R1380" s="9" t="n">
        <f aca="false">LN(N1380/N1379)</f>
        <v>-0.00304103045703118</v>
      </c>
      <c r="S1380" s="9" t="n">
        <f aca="false">LN(O1380/O1379)</f>
        <v>-0.00272718772415653</v>
      </c>
      <c r="T1380" s="9" t="n">
        <f aca="false">LN(P1380/P1379)</f>
        <v>-0.00113019771634594</v>
      </c>
      <c r="U1380" s="9" t="n">
        <f aca="false">M1380/M1379-1</f>
        <v>-0.00017504549003311</v>
      </c>
      <c r="V1380" s="9" t="n">
        <f aca="false">O1380/O1379-1</f>
        <v>-0.002723472326012</v>
      </c>
    </row>
    <row r="1381" customFormat="false" ht="15" hidden="false" customHeight="false" outlineLevel="0" collapsed="false">
      <c r="A1381" s="5" t="n">
        <v>45835</v>
      </c>
      <c r="B1381" s="6" t="n">
        <v>6173.07</v>
      </c>
      <c r="C1381" s="9" t="n">
        <f aca="false">B1381/B1380-1</f>
        <v>0.00521900270639075</v>
      </c>
      <c r="D1381" s="9" t="n">
        <f aca="false">LN(B1381/B1380)</f>
        <v>0.00520543091210667</v>
      </c>
      <c r="E1381" s="9" t="n">
        <f aca="false">B1381/B1376-1</f>
        <v>0.0343893267916029</v>
      </c>
      <c r="F1381" s="9" t="n">
        <f aca="false">B1381/B1360-1</f>
        <v>0.0483174975163665</v>
      </c>
      <c r="G1381" s="0" t="n">
        <f aca="false">MAX(G1380,B1381)</f>
        <v>6173.07</v>
      </c>
      <c r="H1381" s="9" t="n">
        <f aca="false">B1381/G1381-1</f>
        <v>0</v>
      </c>
      <c r="I1381" s="0" t="n">
        <f aca="false">IF(AND($A1381&gt;=CrashTest!$B$3,$A1381&lt;=CrashTest!$C$3),1,IF(AND($A1381&gt;=CrashTest!$B$4,$A1381&lt;=CrashTest!$C$4),2,IF(AND($A1381&gt;=CrashTest!$B$5,$A1381&lt;=CrashTest!$C$5),3,IF(AND($A1381&gt;=CrashTest!$B$6,$A1381&lt;=CrashTest!$C$6),4,IF(AND($A1381&gt;=CrashTest!$B$7,$A1381&lt;=CrashTest!$C$7),5,0)))))</f>
        <v>0</v>
      </c>
      <c r="J1381" s="0" t="str">
        <f aca="false">IF(I1381=0,"",IF(I1380=I1381,MAX(J1380,B1381),B1381))</f>
        <v/>
      </c>
      <c r="K1381" s="9" t="str">
        <f aca="false">IF(I1381=0,"",B1381/J1381-1)</f>
        <v/>
      </c>
      <c r="L1381" s="0" t="n">
        <f aca="false">MATCH($A1381,DailyBTC!$A:$A,0)</f>
        <v>2007</v>
      </c>
      <c r="M1381" s="8" t="n">
        <f aca="false">INDEX(DailyBTC!$F:$F,$L1381)</f>
        <v>7124.57995548419</v>
      </c>
      <c r="N1381" s="8" t="n">
        <f aca="false">INDEX(DailyETH!$F:$F,$L1381)</f>
        <v>197.100101887874</v>
      </c>
      <c r="O1381" s="8" t="n">
        <f aca="false">INDEX(DailyBTC!$B:$B,$L1381)</f>
        <v>107090.95905114</v>
      </c>
      <c r="P1381" s="8" t="n">
        <f aca="false">INDEX(DailyETH!$B:$B,$L1381)</f>
        <v>2422.03759585038</v>
      </c>
      <c r="Q1381" s="9" t="n">
        <f aca="false">LN(M1381/M1380)</f>
        <v>0.00135196287350414</v>
      </c>
      <c r="R1381" s="9" t="n">
        <f aca="false">LN(N1381/N1380)</f>
        <v>-0.002754110256127</v>
      </c>
      <c r="S1381" s="9" t="n">
        <f aca="false">LN(O1381/O1380)</f>
        <v>0.000729891175629894</v>
      </c>
      <c r="T1381" s="9" t="n">
        <f aca="false">LN(P1381/P1380)</f>
        <v>0.00280437120083991</v>
      </c>
      <c r="U1381" s="9" t="n">
        <f aca="false">M1381/M1380-1</f>
        <v>0.00135287718730281</v>
      </c>
      <c r="V1381" s="9" t="n">
        <f aca="false">O1381/O1380-1</f>
        <v>0.000730157611013027</v>
      </c>
    </row>
    <row r="1382" customFormat="false" ht="15" hidden="false" customHeight="false" outlineLevel="0" collapsed="false">
      <c r="A1382" s="5" t="n">
        <v>45838</v>
      </c>
      <c r="B1382" s="6" t="n">
        <v>6204.95</v>
      </c>
      <c r="C1382" s="9" t="n">
        <f aca="false">B1382/B1381-1</f>
        <v>0.0051643671625301</v>
      </c>
      <c r="D1382" s="9" t="n">
        <f aca="false">LN(B1382/B1381)</f>
        <v>0.00515107755374432</v>
      </c>
      <c r="E1382" s="9" t="n">
        <f aca="false">B1382/B1377-1</f>
        <v>0.0298381622427251</v>
      </c>
      <c r="F1382" s="9" t="n">
        <f aca="false">B1382/B1361-1</f>
        <v>0.0495215800628195</v>
      </c>
      <c r="G1382" s="0" t="n">
        <f aca="false">MAX(G1381,B1382)</f>
        <v>6204.95</v>
      </c>
      <c r="H1382" s="9" t="n">
        <f aca="false">B1382/G1382-1</f>
        <v>0</v>
      </c>
      <c r="I1382" s="0" t="n">
        <f aca="false">IF(AND($A1382&gt;=CrashTest!$B$3,$A1382&lt;=CrashTest!$C$3),1,IF(AND($A1382&gt;=CrashTest!$B$4,$A1382&lt;=CrashTest!$C$4),2,IF(AND($A1382&gt;=CrashTest!$B$5,$A1382&lt;=CrashTest!$C$5),3,IF(AND($A1382&gt;=CrashTest!$B$6,$A1382&lt;=CrashTest!$C$6),4,IF(AND($A1382&gt;=CrashTest!$B$7,$A1382&lt;=CrashTest!$C$7),5,0)))))</f>
        <v>0</v>
      </c>
      <c r="J1382" s="0" t="str">
        <f aca="false">IF(I1382=0,"",IF(I1381=I1382,MAX(J1381,B1382),B1382))</f>
        <v/>
      </c>
      <c r="K1382" s="9" t="str">
        <f aca="false">IF(I1382=0,"",B1382/J1382-1)</f>
        <v/>
      </c>
      <c r="L1382" s="0" t="n">
        <f aca="false">MATCH($A1382,DailyBTC!$A:$A,0)</f>
        <v>2010</v>
      </c>
      <c r="M1382" s="8" t="n">
        <f aca="false">INDEX(DailyBTC!$F:$F,$L1382)</f>
        <v>7140.85910841822</v>
      </c>
      <c r="N1382" s="8" t="n">
        <f aca="false">INDEX(DailyETH!$F:$F,$L1382)</f>
        <v>197.93855714877</v>
      </c>
      <c r="O1382" s="8" t="n">
        <f aca="false">INDEX(DailyBTC!$B:$B,$L1382)</f>
        <v>107153.101135885</v>
      </c>
      <c r="P1382" s="8" t="n">
        <f aca="false">INDEX(DailyETH!$B:$B,$L1382)</f>
        <v>2488.96316364699</v>
      </c>
      <c r="Q1382" s="9" t="n">
        <f aca="false">LN(M1382/M1381)</f>
        <v>0.00228232162047081</v>
      </c>
      <c r="R1382" s="9" t="n">
        <f aca="false">LN(N1382/N1381)</f>
        <v>0.00424493401219611</v>
      </c>
      <c r="S1382" s="9" t="n">
        <f aca="false">LN(O1382/O1381)</f>
        <v>0.000580105571500291</v>
      </c>
      <c r="T1382" s="9" t="n">
        <f aca="false">LN(P1382/P1381)</f>
        <v>0.0272570559590766</v>
      </c>
      <c r="U1382" s="9" t="n">
        <f aca="false">M1382/M1381-1</f>
        <v>0.00228492809902403</v>
      </c>
      <c r="V1382" s="9" t="n">
        <f aca="false">O1382/O1381-1</f>
        <v>0.00058027386527848</v>
      </c>
    </row>
    <row r="1383" customFormat="false" ht="15" hidden="false" customHeight="false" outlineLevel="0" collapsed="false">
      <c r="A1383" s="5" t="n">
        <v>45839</v>
      </c>
      <c r="B1383" s="6" t="n">
        <v>6198.01</v>
      </c>
      <c r="C1383" s="9" t="n">
        <f aca="false">B1383/B1382-1</f>
        <v>-0.00111846187318188</v>
      </c>
      <c r="D1383" s="9" t="n">
        <f aca="false">LN(B1383/B1382)</f>
        <v>-0.00111908781843689</v>
      </c>
      <c r="E1383" s="9" t="n">
        <f aca="false">B1383/B1378-1</f>
        <v>0.0173714499571582</v>
      </c>
      <c r="F1383" s="9" t="n">
        <f aca="false">B1383/B1362-1</f>
        <v>0.0484328508429908</v>
      </c>
      <c r="G1383" s="0" t="n">
        <f aca="false">MAX(G1382,B1383)</f>
        <v>6204.95</v>
      </c>
      <c r="H1383" s="9" t="n">
        <f aca="false">B1383/G1383-1</f>
        <v>-0.00111846187318188</v>
      </c>
      <c r="I1383" s="0" t="n">
        <f aca="false">IF(AND($A1383&gt;=CrashTest!$B$3,$A1383&lt;=CrashTest!$C$3),1,IF(AND($A1383&gt;=CrashTest!$B$4,$A1383&lt;=CrashTest!$C$4),2,IF(AND($A1383&gt;=CrashTest!$B$5,$A1383&lt;=CrashTest!$C$5),3,IF(AND($A1383&gt;=CrashTest!$B$6,$A1383&lt;=CrashTest!$C$6),4,IF(AND($A1383&gt;=CrashTest!$B$7,$A1383&lt;=CrashTest!$C$7),5,0)))))</f>
        <v>0</v>
      </c>
      <c r="J1383" s="0" t="str">
        <f aca="false">IF(I1383=0,"",IF(I1382=I1383,MAX(J1382,B1383),B1383))</f>
        <v/>
      </c>
      <c r="K1383" s="9" t="str">
        <f aca="false">IF(I1383=0,"",B1383/J1383-1)</f>
        <v/>
      </c>
      <c r="L1383" s="0" t="n">
        <f aca="false">MATCH($A1383,DailyBTC!$A:$A,0)</f>
        <v>2011</v>
      </c>
      <c r="M1383" s="8" t="n">
        <f aca="false">INDEX(DailyBTC!$F:$F,$L1383)</f>
        <v>7028.18531357292</v>
      </c>
      <c r="N1383" s="8" t="n">
        <f aca="false">INDEX(DailyETH!$F:$F,$L1383)</f>
        <v>193.516745992717</v>
      </c>
      <c r="O1383" s="8" t="n">
        <f aca="false">INDEX(DailyBTC!$B:$B,$L1383)</f>
        <v>105566.356597896</v>
      </c>
      <c r="P1383" s="8" t="n">
        <f aca="false">INDEX(DailyETH!$B:$B,$L1383)</f>
        <v>2400.70451081239</v>
      </c>
      <c r="Q1383" s="9" t="n">
        <f aca="false">LN(M1383/M1382)</f>
        <v>-0.015904554547898</v>
      </c>
      <c r="R1383" s="9" t="n">
        <f aca="false">LN(N1383/N1382)</f>
        <v>-0.0225926137824029</v>
      </c>
      <c r="S1383" s="9" t="n">
        <f aca="false">LN(O1383/O1382)</f>
        <v>-0.0149189358185026</v>
      </c>
      <c r="T1383" s="9" t="n">
        <f aca="false">LN(P1383/P1382)</f>
        <v>-0.0361039831667509</v>
      </c>
      <c r="U1383" s="9" t="n">
        <f aca="false">M1383/M1382-1</f>
        <v>-0.0157787449849652</v>
      </c>
      <c r="V1383" s="9" t="n">
        <f aca="false">O1383/O1382-1</f>
        <v>-0.0148081998669996</v>
      </c>
    </row>
    <row r="1384" customFormat="false" ht="15" hidden="false" customHeight="false" outlineLevel="0" collapsed="false">
      <c r="A1384" s="5" t="n">
        <v>45840</v>
      </c>
      <c r="B1384" s="6" t="n">
        <v>6227.42</v>
      </c>
      <c r="C1384" s="9" t="n">
        <f aca="false">B1384/B1383-1</f>
        <v>0.00474507140194991</v>
      </c>
      <c r="D1384" s="9" t="n">
        <f aca="false">LN(B1384/B1383)</f>
        <v>0.00473384903725729</v>
      </c>
      <c r="E1384" s="9" t="n">
        <f aca="false">B1384/B1379-1</f>
        <v>0.0222023059144869</v>
      </c>
      <c r="F1384" s="9" t="n">
        <f aca="false">B1384/B1363-1</f>
        <v>0.0491042699218658</v>
      </c>
      <c r="G1384" s="0" t="n">
        <f aca="false">MAX(G1383,B1384)</f>
        <v>6227.42</v>
      </c>
      <c r="H1384" s="9" t="n">
        <f aca="false">B1384/G1384-1</f>
        <v>0</v>
      </c>
      <c r="I1384" s="0" t="n">
        <f aca="false">IF(AND($A1384&gt;=CrashTest!$B$3,$A1384&lt;=CrashTest!$C$3),1,IF(AND($A1384&gt;=CrashTest!$B$4,$A1384&lt;=CrashTest!$C$4),2,IF(AND($A1384&gt;=CrashTest!$B$5,$A1384&lt;=CrashTest!$C$5),3,IF(AND($A1384&gt;=CrashTest!$B$6,$A1384&lt;=CrashTest!$C$6),4,IF(AND($A1384&gt;=CrashTest!$B$7,$A1384&lt;=CrashTest!$C$7),5,0)))))</f>
        <v>0</v>
      </c>
      <c r="J1384" s="0" t="str">
        <f aca="false">IF(I1384=0,"",IF(I1383=I1384,MAX(J1383,B1384),B1384))</f>
        <v/>
      </c>
      <c r="K1384" s="9" t="str">
        <f aca="false">IF(I1384=0,"",B1384/J1384-1)</f>
        <v/>
      </c>
      <c r="L1384" s="0" t="n">
        <f aca="false">MATCH($A1384,DailyBTC!$A:$A,0)</f>
        <v>2012</v>
      </c>
      <c r="M1384" s="8" t="n">
        <f aca="false">INDEX(DailyBTC!$F:$F,$L1384)</f>
        <v>7244.07679487345</v>
      </c>
      <c r="N1384" s="8" t="n">
        <f aca="false">INDEX(DailyETH!$F:$F,$L1384)</f>
        <v>200.583800995578</v>
      </c>
      <c r="O1384" s="8" t="n">
        <f aca="false">INDEX(DailyBTC!$B:$B,$L1384)</f>
        <v>108927.13451841</v>
      </c>
      <c r="P1384" s="8" t="n">
        <f aca="false">INDEX(DailyETH!$B:$B,$L1384)</f>
        <v>2579.95848860316</v>
      </c>
      <c r="Q1384" s="9" t="n">
        <f aca="false">LN(M1384/M1383)</f>
        <v>0.0302556032614944</v>
      </c>
      <c r="R1384" s="9" t="n">
        <f aca="false">LN(N1384/N1383)</f>
        <v>0.0358680681800735</v>
      </c>
      <c r="S1384" s="9" t="n">
        <f aca="false">LN(O1384/O1383)</f>
        <v>0.0313394403451161</v>
      </c>
      <c r="T1384" s="9" t="n">
        <f aca="false">LN(P1384/P1383)</f>
        <v>0.0720110686659066</v>
      </c>
      <c r="U1384" s="9" t="n">
        <f aca="false">M1384/M1383-1</f>
        <v>0.0307179551574424</v>
      </c>
      <c r="V1384" s="9" t="n">
        <f aca="false">O1384/O1383-1</f>
        <v>0.0318356911124182</v>
      </c>
    </row>
    <row r="1385" customFormat="false" ht="15" hidden="false" customHeight="false" outlineLevel="0" collapsed="false">
      <c r="A1385" s="5" t="n">
        <v>45841</v>
      </c>
      <c r="B1385" s="6" t="n">
        <v>6279.35</v>
      </c>
      <c r="C1385" s="9" t="n">
        <f aca="false">B1385/B1384-1</f>
        <v>0.00833892687501403</v>
      </c>
      <c r="D1385" s="9" t="n">
        <f aca="false">LN(B1385/B1384)</f>
        <v>0.00830435011337231</v>
      </c>
      <c r="E1385" s="9" t="n">
        <f aca="false">B1385/B1380-1</f>
        <v>0.0225255739274584</v>
      </c>
      <c r="F1385" s="9" t="n">
        <f aca="false">B1385/B1364-1</f>
        <v>0.051752236461057</v>
      </c>
      <c r="G1385" s="0" t="n">
        <f aca="false">MAX(G1384,B1385)</f>
        <v>6279.35</v>
      </c>
      <c r="H1385" s="9" t="n">
        <f aca="false">B1385/G1385-1</f>
        <v>0</v>
      </c>
      <c r="I1385" s="0" t="n">
        <f aca="false">IF(AND($A1385&gt;=CrashTest!$B$3,$A1385&lt;=CrashTest!$C$3),1,IF(AND($A1385&gt;=CrashTest!$B$4,$A1385&lt;=CrashTest!$C$4),2,IF(AND($A1385&gt;=CrashTest!$B$5,$A1385&lt;=CrashTest!$C$5),3,IF(AND($A1385&gt;=CrashTest!$B$6,$A1385&lt;=CrashTest!$C$6),4,IF(AND($A1385&gt;=CrashTest!$B$7,$A1385&lt;=CrashTest!$C$7),5,0)))))</f>
        <v>0</v>
      </c>
      <c r="J1385" s="0" t="str">
        <f aca="false">IF(I1385=0,"",IF(I1384=I1385,MAX(J1384,B1385),B1385))</f>
        <v/>
      </c>
      <c r="K1385" s="9" t="str">
        <f aca="false">IF(I1385=0,"",B1385/J1385-1)</f>
        <v/>
      </c>
      <c r="L1385" s="0" t="n">
        <f aca="false">MATCH($A1385,DailyBTC!$A:$A,0)</f>
        <v>2013</v>
      </c>
      <c r="M1385" s="8" t="n">
        <f aca="false">INDEX(DailyBTC!$F:$F,$L1385)</f>
        <v>7261.08931211925</v>
      </c>
      <c r="N1385" s="8" t="n">
        <f aca="false">INDEX(DailyETH!$F:$F,$L1385)</f>
        <v>199.400955688904</v>
      </c>
      <c r="O1385" s="8" t="n">
        <f aca="false">INDEX(DailyBTC!$B:$B,$L1385)</f>
        <v>109632.159126826</v>
      </c>
      <c r="P1385" s="8" t="n">
        <f aca="false">INDEX(DailyETH!$B:$B,$L1385)</f>
        <v>2590.32040794857</v>
      </c>
      <c r="Q1385" s="9" t="n">
        <f aca="false">LN(M1385/M1384)</f>
        <v>0.00234571943831839</v>
      </c>
      <c r="R1385" s="9" t="n">
        <f aca="false">LN(N1385/N1384)</f>
        <v>-0.0059144691640952</v>
      </c>
      <c r="S1385" s="9" t="n">
        <f aca="false">LN(O1385/O1384)</f>
        <v>0.0064515861310676</v>
      </c>
      <c r="T1385" s="9" t="n">
        <f aca="false">LN(P1385/P1384)</f>
        <v>0.00400826857730538</v>
      </c>
      <c r="U1385" s="9" t="n">
        <f aca="false">M1385/M1384-1</f>
        <v>0.00234847279060313</v>
      </c>
      <c r="V1385" s="9" t="n">
        <f aca="false">O1385/O1384-1</f>
        <v>0.00647244244083955</v>
      </c>
    </row>
    <row r="1386" customFormat="false" ht="15" hidden="false" customHeight="false" outlineLevel="0" collapsed="false">
      <c r="A1386" s="5" t="n">
        <v>45845</v>
      </c>
      <c r="B1386" s="6" t="n">
        <v>6229.98</v>
      </c>
      <c r="C1386" s="9" t="n">
        <f aca="false">B1386/B1385-1</f>
        <v>-0.00786227873904155</v>
      </c>
      <c r="D1386" s="9" t="n">
        <f aca="false">LN(B1386/B1385)</f>
        <v>-0.00789334941723412</v>
      </c>
      <c r="E1386" s="9" t="n">
        <f aca="false">B1386/B1381-1</f>
        <v>0.00921907575971104</v>
      </c>
      <c r="F1386" s="9" t="n">
        <f aca="false">B1386/B1365-1</f>
        <v>0.0434061710220219</v>
      </c>
      <c r="G1386" s="0" t="n">
        <f aca="false">MAX(G1385,B1386)</f>
        <v>6279.35</v>
      </c>
      <c r="H1386" s="9" t="n">
        <f aca="false">B1386/G1386-1</f>
        <v>-0.00786227873904155</v>
      </c>
      <c r="I1386" s="0" t="n">
        <f aca="false">IF(AND($A1386&gt;=CrashTest!$B$3,$A1386&lt;=CrashTest!$C$3),1,IF(AND($A1386&gt;=CrashTest!$B$4,$A1386&lt;=CrashTest!$C$4),2,IF(AND($A1386&gt;=CrashTest!$B$5,$A1386&lt;=CrashTest!$C$5),3,IF(AND($A1386&gt;=CrashTest!$B$6,$A1386&lt;=CrashTest!$C$6),4,IF(AND($A1386&gt;=CrashTest!$B$7,$A1386&lt;=CrashTest!$C$7),5,0)))))</f>
        <v>0</v>
      </c>
      <c r="J1386" s="0" t="str">
        <f aca="false">IF(I1386=0,"",IF(I1385=I1386,MAX(J1385,B1386),B1386))</f>
        <v/>
      </c>
      <c r="K1386" s="9" t="str">
        <f aca="false">IF(I1386=0,"",B1386/J1386-1)</f>
        <v/>
      </c>
      <c r="L1386" s="0" t="n">
        <f aca="false">MATCH($A1386,DailyBTC!$A:$A,0)</f>
        <v>2017</v>
      </c>
      <c r="M1386" s="8" t="n">
        <f aca="false">INDEX(DailyBTC!$F:$F,$L1386)</f>
        <v>7215.27949398347</v>
      </c>
      <c r="N1386" s="8" t="n">
        <f aca="false">INDEX(DailyETH!$F:$F,$L1386)</f>
        <v>198.717828062399</v>
      </c>
      <c r="O1386" s="8" t="n">
        <f aca="false">INDEX(DailyBTC!$B:$B,$L1386)</f>
        <v>108249.401004091</v>
      </c>
      <c r="P1386" s="8" t="n">
        <f aca="false">INDEX(DailyETH!$B:$B,$L1386)</f>
        <v>2542.78128462887</v>
      </c>
      <c r="Q1386" s="9" t="n">
        <f aca="false">LN(M1386/M1385)</f>
        <v>-0.00632893119262522</v>
      </c>
      <c r="R1386" s="9" t="n">
        <f aca="false">LN(N1386/N1385)</f>
        <v>-0.00343178129154245</v>
      </c>
      <c r="S1386" s="9" t="n">
        <f aca="false">LN(O1386/O1385)</f>
        <v>-0.012692920746131</v>
      </c>
      <c r="T1386" s="9" t="n">
        <f aca="false">LN(P1386/P1385)</f>
        <v>-0.0185231017824698</v>
      </c>
      <c r="U1386" s="9" t="n">
        <f aca="false">M1386/M1385-1</f>
        <v>-0.00630894569211804</v>
      </c>
      <c r="V1386" s="9" t="n">
        <f aca="false">O1386/O1385-1</f>
        <v>-0.0126127053753942</v>
      </c>
    </row>
    <row r="1387" customFormat="false" ht="15" hidden="false" customHeight="false" outlineLevel="0" collapsed="false">
      <c r="A1387" s="5" t="n">
        <v>45846</v>
      </c>
      <c r="B1387" s="6" t="n">
        <v>6225.52</v>
      </c>
      <c r="C1387" s="9" t="n">
        <f aca="false">B1387/B1386-1</f>
        <v>-0.000715893148934499</v>
      </c>
      <c r="D1387" s="9" t="n">
        <f aca="false">LN(B1387/B1386)</f>
        <v>-0.000716149522799676</v>
      </c>
      <c r="E1387" s="9" t="n">
        <f aca="false">B1387/B1382-1</f>
        <v>0.00331509520624662</v>
      </c>
      <c r="F1387" s="9" t="n">
        <f aca="false">B1387/B1366-1</f>
        <v>0.0481908642432611</v>
      </c>
      <c r="G1387" s="0" t="n">
        <f aca="false">MAX(G1386,B1387)</f>
        <v>6279.35</v>
      </c>
      <c r="H1387" s="9" t="n">
        <f aca="false">B1387/G1387-1</f>
        <v>-0.00857254333649182</v>
      </c>
      <c r="I1387" s="0" t="n">
        <f aca="false">IF(AND($A1387&gt;=CrashTest!$B$3,$A1387&lt;=CrashTest!$C$3),1,IF(AND($A1387&gt;=CrashTest!$B$4,$A1387&lt;=CrashTest!$C$4),2,IF(AND($A1387&gt;=CrashTest!$B$5,$A1387&lt;=CrashTest!$C$5),3,IF(AND($A1387&gt;=CrashTest!$B$6,$A1387&lt;=CrashTest!$C$6),4,IF(AND($A1387&gt;=CrashTest!$B$7,$A1387&lt;=CrashTest!$C$7),5,0)))))</f>
        <v>0</v>
      </c>
      <c r="J1387" s="0" t="str">
        <f aca="false">IF(I1387=0,"",IF(I1386=I1387,MAX(J1386,B1387),B1387))</f>
        <v/>
      </c>
      <c r="K1387" s="9" t="str">
        <f aca="false">IF(I1387=0,"",B1387/J1387-1)</f>
        <v/>
      </c>
      <c r="L1387" s="0" t="n">
        <f aca="false">MATCH($A1387,DailyBTC!$A:$A,0)</f>
        <v>2018</v>
      </c>
      <c r="M1387" s="8" t="n">
        <f aca="false">INDEX(DailyBTC!$F:$F,$L1387)</f>
        <v>7242.94369237268</v>
      </c>
      <c r="N1387" s="8" t="n">
        <f aca="false">INDEX(DailyETH!$F:$F,$L1387)</f>
        <v>200.325060228375</v>
      </c>
      <c r="O1387" s="8" t="n">
        <f aca="false">INDEX(DailyBTC!$B:$B,$L1387)</f>
        <v>108956.631703098</v>
      </c>
      <c r="P1387" s="8" t="n">
        <f aca="false">INDEX(DailyETH!$B:$B,$L1387)</f>
        <v>2615.43112594974</v>
      </c>
      <c r="Q1387" s="9" t="n">
        <f aca="false">LN(M1387/M1386)</f>
        <v>0.00382678172729286</v>
      </c>
      <c r="R1387" s="9" t="n">
        <f aca="false">LN(N1387/N1386)</f>
        <v>0.00805547926970281</v>
      </c>
      <c r="S1387" s="9" t="n">
        <f aca="false">LN(O1387/O1386)</f>
        <v>0.00651209535488104</v>
      </c>
      <c r="T1387" s="9" t="n">
        <f aca="false">LN(P1387/P1386)</f>
        <v>0.0281704745376486</v>
      </c>
      <c r="U1387" s="9" t="n">
        <f aca="false">M1387/M1386-1</f>
        <v>0.00383411320549287</v>
      </c>
      <c r="V1387" s="9" t="n">
        <f aca="false">O1387/O1386-1</f>
        <v>0.00653334514969051</v>
      </c>
    </row>
    <row r="1388" customFormat="false" ht="15" hidden="false" customHeight="false" outlineLevel="0" collapsed="false">
      <c r="A1388" s="5" t="n">
        <v>45847</v>
      </c>
      <c r="B1388" s="6" t="n">
        <v>6263.26</v>
      </c>
      <c r="C1388" s="9" t="n">
        <f aca="false">B1388/B1387-1</f>
        <v>0.0060621442064277</v>
      </c>
      <c r="D1388" s="9" t="n">
        <f aca="false">LN(B1388/B1387)</f>
        <v>0.00604384333467684</v>
      </c>
      <c r="E1388" s="9" t="n">
        <f aca="false">B1388/B1383-1</f>
        <v>0.0105275725595797</v>
      </c>
      <c r="F1388" s="9" t="n">
        <f aca="false">B1388/B1367-1</f>
        <v>0.0438140378243972</v>
      </c>
      <c r="G1388" s="0" t="n">
        <f aca="false">MAX(G1387,B1388)</f>
        <v>6279.35</v>
      </c>
      <c r="H1388" s="9" t="n">
        <f aca="false">B1388/G1388-1</f>
        <v>-0.00256236712398583</v>
      </c>
      <c r="I1388" s="0" t="n">
        <f aca="false">IF(AND($A1388&gt;=CrashTest!$B$3,$A1388&lt;=CrashTest!$C$3),1,IF(AND($A1388&gt;=CrashTest!$B$4,$A1388&lt;=CrashTest!$C$4),2,IF(AND($A1388&gt;=CrashTest!$B$5,$A1388&lt;=CrashTest!$C$5),3,IF(AND($A1388&gt;=CrashTest!$B$6,$A1388&lt;=CrashTest!$C$6),4,IF(AND($A1388&gt;=CrashTest!$B$7,$A1388&lt;=CrashTest!$C$7),5,0)))))</f>
        <v>0</v>
      </c>
      <c r="J1388" s="0" t="str">
        <f aca="false">IF(I1388=0,"",IF(I1387=I1388,MAX(J1387,B1388),B1388))</f>
        <v/>
      </c>
      <c r="K1388" s="9" t="str">
        <f aca="false">IF(I1388=0,"",B1388/J1388-1)</f>
        <v/>
      </c>
      <c r="L1388" s="0" t="n">
        <f aca="false">MATCH($A1388,DailyBTC!$A:$A,0)</f>
        <v>2019</v>
      </c>
      <c r="M1388" s="8" t="n">
        <f aca="false">INDEX(DailyBTC!$F:$F,$L1388)</f>
        <v>7328.63377990505</v>
      </c>
      <c r="N1388" s="8" t="n">
        <f aca="false">INDEX(DailyETH!$F:$F,$L1388)</f>
        <v>204.149096037529</v>
      </c>
      <c r="O1388" s="8" t="n">
        <f aca="false">INDEX(DailyBTC!$B:$B,$L1388)</f>
        <v>111416.806720047</v>
      </c>
      <c r="P1388" s="8" t="n">
        <f aca="false">INDEX(DailyETH!$B:$B,$L1388)</f>
        <v>2775.83493658679</v>
      </c>
      <c r="Q1388" s="9" t="n">
        <f aca="false">LN(M1388/M1387)</f>
        <v>0.0117613999567835</v>
      </c>
      <c r="R1388" s="9" t="n">
        <f aca="false">LN(N1388/N1387)</f>
        <v>0.0189092415056301</v>
      </c>
      <c r="S1388" s="9" t="n">
        <f aca="false">LN(O1388/O1387)</f>
        <v>0.0223282555640958</v>
      </c>
      <c r="T1388" s="9" t="n">
        <f aca="false">LN(P1388/P1387)</f>
        <v>0.0595226295450964</v>
      </c>
      <c r="U1388" s="9" t="n">
        <f aca="false">M1388/M1387-1</f>
        <v>0.0118308371805529</v>
      </c>
      <c r="V1388" s="9" t="n">
        <f aca="false">O1388/O1387-1</f>
        <v>0.0225793967608403</v>
      </c>
    </row>
    <row r="1389" customFormat="false" ht="15" hidden="false" customHeight="false" outlineLevel="0" collapsed="false">
      <c r="A1389" s="5" t="n">
        <v>45848</v>
      </c>
      <c r="B1389" s="6" t="n">
        <v>6280.46</v>
      </c>
      <c r="C1389" s="9" t="n">
        <f aca="false">B1389/B1388-1</f>
        <v>0.00274617371784025</v>
      </c>
      <c r="D1389" s="9" t="n">
        <f aca="false">LN(B1389/B1388)</f>
        <v>0.00274240987200435</v>
      </c>
      <c r="E1389" s="9" t="n">
        <f aca="false">B1389/B1384-1</f>
        <v>0.00851717083479198</v>
      </c>
      <c r="F1389" s="9" t="n">
        <f aca="false">B1389/B1368-1</f>
        <v>0.0457185291747422</v>
      </c>
      <c r="G1389" s="0" t="n">
        <f aca="false">MAX(G1388,B1389)</f>
        <v>6280.46</v>
      </c>
      <c r="H1389" s="9" t="n">
        <f aca="false">B1389/G1389-1</f>
        <v>0</v>
      </c>
      <c r="I1389" s="0" t="n">
        <f aca="false">IF(AND($A1389&gt;=CrashTest!$B$3,$A1389&lt;=CrashTest!$C$3),1,IF(AND($A1389&gt;=CrashTest!$B$4,$A1389&lt;=CrashTest!$C$4),2,IF(AND($A1389&gt;=CrashTest!$B$5,$A1389&lt;=CrashTest!$C$5),3,IF(AND($A1389&gt;=CrashTest!$B$6,$A1389&lt;=CrashTest!$C$6),4,IF(AND($A1389&gt;=CrashTest!$B$7,$A1389&lt;=CrashTest!$C$7),5,0)))))</f>
        <v>0</v>
      </c>
      <c r="J1389" s="0" t="str">
        <f aca="false">IF(I1389=0,"",IF(I1388=I1389,MAX(J1388,B1389),B1389))</f>
        <v/>
      </c>
      <c r="K1389" s="9" t="str">
        <f aca="false">IF(I1389=0,"",B1389/J1389-1)</f>
        <v/>
      </c>
      <c r="L1389" s="0" t="n">
        <f aca="false">MATCH($A1389,DailyBTC!$A:$A,0)</f>
        <v>2020</v>
      </c>
      <c r="M1389" s="8" t="n">
        <f aca="false">INDEX(DailyBTC!$F:$F,$L1389)</f>
        <v>7380.95825818213</v>
      </c>
      <c r="N1389" s="8" t="n">
        <f aca="false">INDEX(DailyETH!$F:$F,$L1389)</f>
        <v>204.066124607478</v>
      </c>
      <c r="O1389" s="8" t="n">
        <f aca="false">INDEX(DailyBTC!$B:$B,$L1389)</f>
        <v>115873.903783752</v>
      </c>
      <c r="P1389" s="8" t="n">
        <f aca="false">INDEX(DailyETH!$B:$B,$L1389)</f>
        <v>2950.43276446523</v>
      </c>
      <c r="Q1389" s="9" t="n">
        <f aca="false">LN(M1389/M1388)</f>
        <v>0.00711436440087841</v>
      </c>
      <c r="R1389" s="9" t="n">
        <f aca="false">LN(N1389/N1388)</f>
        <v>-0.000406508268175586</v>
      </c>
      <c r="S1389" s="9" t="n">
        <f aca="false">LN(O1389/O1388)</f>
        <v>0.0392243791701144</v>
      </c>
      <c r="T1389" s="9" t="n">
        <f aca="false">LN(P1389/P1388)</f>
        <v>0.0610002794181159</v>
      </c>
      <c r="U1389" s="9" t="n">
        <f aca="false">M1389/M1388-1</f>
        <v>0.00713973161280723</v>
      </c>
      <c r="V1389" s="9" t="n">
        <f aca="false">O1389/O1388-1</f>
        <v>0.040003812664495</v>
      </c>
    </row>
    <row r="1390" customFormat="false" ht="15" hidden="false" customHeight="false" outlineLevel="0" collapsed="false">
      <c r="A1390" s="5" t="n">
        <v>45849</v>
      </c>
      <c r="B1390" s="6" t="n">
        <v>6259.75</v>
      </c>
      <c r="C1390" s="9" t="n">
        <f aca="false">B1390/B1389-1</f>
        <v>-0.00329752916187664</v>
      </c>
      <c r="D1390" s="9" t="n">
        <f aca="false">LN(B1390/B1389)</f>
        <v>-0.0033029779929136</v>
      </c>
      <c r="E1390" s="9" t="n">
        <f aca="false">B1390/B1385-1</f>
        <v>-0.00312134217713622</v>
      </c>
      <c r="F1390" s="9" t="n">
        <f aca="false">B1390/B1369-1</f>
        <v>0.0365866785012279</v>
      </c>
      <c r="G1390" s="0" t="n">
        <f aca="false">MAX(G1389,B1390)</f>
        <v>6280.46</v>
      </c>
      <c r="H1390" s="9" t="n">
        <f aca="false">B1390/G1390-1</f>
        <v>-0.00329752916187664</v>
      </c>
      <c r="I1390" s="0" t="n">
        <f aca="false">IF(AND($A1390&gt;=CrashTest!$B$3,$A1390&lt;=CrashTest!$C$3),1,IF(AND($A1390&gt;=CrashTest!$B$4,$A1390&lt;=CrashTest!$C$4),2,IF(AND($A1390&gt;=CrashTest!$B$5,$A1390&lt;=CrashTest!$C$5),3,IF(AND($A1390&gt;=CrashTest!$B$6,$A1390&lt;=CrashTest!$C$6),4,IF(AND($A1390&gt;=CrashTest!$B$7,$A1390&lt;=CrashTest!$C$7),5,0)))))</f>
        <v>0</v>
      </c>
      <c r="J1390" s="0" t="str">
        <f aca="false">IF(I1390=0,"",IF(I1389=I1390,MAX(J1389,B1390),B1390))</f>
        <v/>
      </c>
      <c r="K1390" s="9" t="str">
        <f aca="false">IF(I1390=0,"",B1390/J1390-1)</f>
        <v/>
      </c>
      <c r="L1390" s="0" t="n">
        <f aca="false">MATCH($A1390,DailyBTC!$A:$A,0)</f>
        <v>2021</v>
      </c>
      <c r="M1390" s="8" t="n">
        <f aca="false">INDEX(DailyBTC!$F:$F,$L1390)</f>
        <v>7470.93778719683</v>
      </c>
      <c r="N1390" s="8" t="n">
        <f aca="false">INDEX(DailyETH!$F:$F,$L1390)</f>
        <v>205.297528208481</v>
      </c>
      <c r="O1390" s="8" t="n">
        <f aca="false">INDEX(DailyBTC!$B:$B,$L1390)</f>
        <v>117618.605087084</v>
      </c>
      <c r="P1390" s="8" t="n">
        <f aca="false">INDEX(DailyETH!$B:$B,$L1390)</f>
        <v>2958.64228667446</v>
      </c>
      <c r="Q1390" s="9" t="n">
        <f aca="false">LN(M1390/M1389)</f>
        <v>0.0121170562545691</v>
      </c>
      <c r="R1390" s="9" t="n">
        <f aca="false">LN(N1390/N1389)</f>
        <v>0.00601620249731379</v>
      </c>
      <c r="S1390" s="9" t="n">
        <f aca="false">LN(O1390/O1389)</f>
        <v>0.0149446659671423</v>
      </c>
      <c r="T1390" s="9" t="n">
        <f aca="false">LN(P1390/P1389)</f>
        <v>0.0027786167615496</v>
      </c>
      <c r="U1390" s="9" t="n">
        <f aca="false">M1390/M1389-1</f>
        <v>0.0121907651916278</v>
      </c>
      <c r="V1390" s="9" t="n">
        <f aca="false">O1390/O1389-1</f>
        <v>0.0150568958700832</v>
      </c>
    </row>
    <row r="1391" customFormat="false" ht="15" hidden="false" customHeight="false" outlineLevel="0" collapsed="false">
      <c r="A1391" s="5" t="n">
        <v>45852</v>
      </c>
      <c r="B1391" s="6" t="n">
        <v>6268.56</v>
      </c>
      <c r="C1391" s="9" t="n">
        <f aca="false">B1391/B1390-1</f>
        <v>0.00140740444905951</v>
      </c>
      <c r="D1391" s="9" t="n">
        <f aca="false">LN(B1391/B1390)</f>
        <v>0.0014064149836944</v>
      </c>
      <c r="E1391" s="9" t="n">
        <f aca="false">B1391/B1386-1</f>
        <v>0.00619263625244404</v>
      </c>
      <c r="F1391" s="9" t="n">
        <f aca="false">B1391/B1370-1</f>
        <v>0.0409017242753529</v>
      </c>
      <c r="G1391" s="0" t="n">
        <f aca="false">MAX(G1390,B1391)</f>
        <v>6280.46</v>
      </c>
      <c r="H1391" s="9" t="n">
        <f aca="false">B1391/G1391-1</f>
        <v>-0.00189476567003044</v>
      </c>
      <c r="I1391" s="0" t="n">
        <f aca="false">IF(AND($A1391&gt;=CrashTest!$B$3,$A1391&lt;=CrashTest!$C$3),1,IF(AND($A1391&gt;=CrashTest!$B$4,$A1391&lt;=CrashTest!$C$4),2,IF(AND($A1391&gt;=CrashTest!$B$5,$A1391&lt;=CrashTest!$C$5),3,IF(AND($A1391&gt;=CrashTest!$B$6,$A1391&lt;=CrashTest!$C$6),4,IF(AND($A1391&gt;=CrashTest!$B$7,$A1391&lt;=CrashTest!$C$7),5,0)))))</f>
        <v>0</v>
      </c>
      <c r="J1391" s="0" t="str">
        <f aca="false">IF(I1391=0,"",IF(I1390=I1391,MAX(J1390,B1391),B1391))</f>
        <v/>
      </c>
      <c r="K1391" s="9" t="str">
        <f aca="false">IF(I1391=0,"",B1391/J1391-1)</f>
        <v/>
      </c>
      <c r="L1391" s="0" t="n">
        <f aca="false">MATCH($A1391,DailyBTC!$A:$A,0)</f>
        <v>2024</v>
      </c>
      <c r="M1391" s="8" t="n">
        <f aca="false">INDEX(DailyBTC!$F:$F,$L1391)</f>
        <v>7538.20001966734</v>
      </c>
      <c r="N1391" s="8" t="n">
        <f aca="false">INDEX(DailyETH!$F:$F,$L1391)</f>
        <v>207.539999755566</v>
      </c>
      <c r="O1391" s="8" t="n">
        <f aca="false">INDEX(DailyBTC!$B:$B,$L1391)</f>
        <v>119871.096197838</v>
      </c>
      <c r="P1391" s="8" t="n">
        <f aca="false">INDEX(DailyETH!$B:$B,$L1391)</f>
        <v>3011.78428755114</v>
      </c>
      <c r="Q1391" s="9" t="n">
        <f aca="false">LN(M1391/M1390)</f>
        <v>0.00896289761874875</v>
      </c>
      <c r="R1391" s="9" t="n">
        <f aca="false">LN(N1391/N1390)</f>
        <v>0.0108638069471952</v>
      </c>
      <c r="S1391" s="9" t="n">
        <f aca="false">LN(O1391/O1390)</f>
        <v>0.0189697375921229</v>
      </c>
      <c r="T1391" s="9" t="n">
        <f aca="false">LN(P1391/P1390)</f>
        <v>0.0178022135214407</v>
      </c>
      <c r="U1391" s="9" t="n">
        <f aca="false">M1391/M1390-1</f>
        <v>0.00900318465852812</v>
      </c>
      <c r="V1391" s="9" t="n">
        <f aca="false">O1391/O1390-1</f>
        <v>0.0191508061933421</v>
      </c>
    </row>
    <row r="1392" customFormat="false" ht="15" hidden="false" customHeight="false" outlineLevel="0" collapsed="false">
      <c r="A1392" s="5" t="n">
        <v>45853</v>
      </c>
      <c r="B1392" s="6" t="n">
        <v>6243.76</v>
      </c>
      <c r="C1392" s="9" t="n">
        <f aca="false">B1392/B1391-1</f>
        <v>-0.00395625151549961</v>
      </c>
      <c r="D1392" s="9" t="n">
        <f aca="false">LN(B1392/B1391)</f>
        <v>-0.00396409818095213</v>
      </c>
      <c r="E1392" s="9" t="n">
        <f aca="false">B1392/B1387-1</f>
        <v>0.00292987573728776</v>
      </c>
      <c r="F1392" s="9" t="n">
        <f aca="false">B1392/B1371-1</f>
        <v>0.0328356431319745</v>
      </c>
      <c r="G1392" s="0" t="n">
        <f aca="false">MAX(G1391,B1392)</f>
        <v>6280.46</v>
      </c>
      <c r="H1392" s="9" t="n">
        <f aca="false">B1392/G1392-1</f>
        <v>-0.00584352101597652</v>
      </c>
      <c r="I1392" s="0" t="n">
        <f aca="false">IF(AND($A1392&gt;=CrashTest!$B$3,$A1392&lt;=CrashTest!$C$3),1,IF(AND($A1392&gt;=CrashTest!$B$4,$A1392&lt;=CrashTest!$C$4),2,IF(AND($A1392&gt;=CrashTest!$B$5,$A1392&lt;=CrashTest!$C$5),3,IF(AND($A1392&gt;=CrashTest!$B$6,$A1392&lt;=CrashTest!$C$6),4,IF(AND($A1392&gt;=CrashTest!$B$7,$A1392&lt;=CrashTest!$C$7),5,0)))))</f>
        <v>0</v>
      </c>
      <c r="J1392" s="0" t="str">
        <f aca="false">IF(I1392=0,"",IF(I1391=I1392,MAX(J1391,B1392),B1392))</f>
        <v/>
      </c>
      <c r="K1392" s="9" t="str">
        <f aca="false">IF(I1392=0,"",B1392/J1392-1)</f>
        <v/>
      </c>
      <c r="L1392" s="0" t="n">
        <f aca="false">MATCH($A1392,DailyBTC!$A:$A,0)</f>
        <v>2025</v>
      </c>
      <c r="M1392" s="8" t="n">
        <f aca="false">INDEX(DailyBTC!$F:$F,$L1392)</f>
        <v>7470.39148464468</v>
      </c>
      <c r="N1392" s="8" t="n">
        <f aca="false">INDEX(DailyETH!$F:$F,$L1392)</f>
        <v>207.057020995068</v>
      </c>
      <c r="O1392" s="8" t="n">
        <f aca="false">INDEX(DailyBTC!$B:$B,$L1392)</f>
        <v>117710.89100789</v>
      </c>
      <c r="P1392" s="8" t="n">
        <f aca="false">INDEX(DailyETH!$B:$B,$L1392)</f>
        <v>3132.8656157218</v>
      </c>
      <c r="Q1392" s="9" t="n">
        <f aca="false">LN(M1392/M1391)</f>
        <v>-0.00903602398420835</v>
      </c>
      <c r="R1392" s="9" t="n">
        <f aca="false">LN(N1392/N1391)</f>
        <v>-0.00232987192287559</v>
      </c>
      <c r="S1392" s="9" t="n">
        <f aca="false">LN(O1392/O1391)</f>
        <v>-0.0181854251530268</v>
      </c>
      <c r="T1392" s="9" t="n">
        <f aca="false">LN(P1392/P1391)</f>
        <v>0.0394154281935144</v>
      </c>
      <c r="U1392" s="9" t="n">
        <f aca="false">M1392/M1391-1</f>
        <v>-0.00899532180702867</v>
      </c>
      <c r="V1392" s="9" t="n">
        <f aca="false">O1392/O1391-1</f>
        <v>-0.0180210681178952</v>
      </c>
    </row>
    <row r="1393" customFormat="false" ht="15" hidden="false" customHeight="false" outlineLevel="0" collapsed="false">
      <c r="A1393" s="5" t="n">
        <v>45854</v>
      </c>
      <c r="B1393" s="6" t="n">
        <v>6263.7</v>
      </c>
      <c r="C1393" s="9" t="n">
        <f aca="false">B1393/B1392-1</f>
        <v>0.00319358847873708</v>
      </c>
      <c r="D1393" s="9" t="n">
        <f aca="false">LN(B1393/B1392)</f>
        <v>0.00318849980625678</v>
      </c>
      <c r="E1393" s="9" t="n">
        <f aca="false">B1393/B1388-1</f>
        <v>7.02509555725595E-005</v>
      </c>
      <c r="F1393" s="9" t="n">
        <f aca="false">B1393/B1372-1</f>
        <v>0.0479724676550157</v>
      </c>
      <c r="G1393" s="0" t="n">
        <f aca="false">MAX(G1392,B1393)</f>
        <v>6280.46</v>
      </c>
      <c r="H1393" s="9" t="n">
        <f aca="false">B1393/G1393-1</f>
        <v>-0.00266859433863131</v>
      </c>
      <c r="I1393" s="0" t="n">
        <f aca="false">IF(AND($A1393&gt;=CrashTest!$B$3,$A1393&lt;=CrashTest!$C$3),1,IF(AND($A1393&gt;=CrashTest!$B$4,$A1393&lt;=CrashTest!$C$4),2,IF(AND($A1393&gt;=CrashTest!$B$5,$A1393&lt;=CrashTest!$C$5),3,IF(AND($A1393&gt;=CrashTest!$B$6,$A1393&lt;=CrashTest!$C$6),4,IF(AND($A1393&gt;=CrashTest!$B$7,$A1393&lt;=CrashTest!$C$7),5,0)))))</f>
        <v>0</v>
      </c>
      <c r="J1393" s="0" t="str">
        <f aca="false">IF(I1393=0,"",IF(I1392=I1393,MAX(J1392,B1393),B1393))</f>
        <v/>
      </c>
      <c r="K1393" s="9" t="str">
        <f aca="false">IF(I1393=0,"",B1393/J1393-1)</f>
        <v/>
      </c>
      <c r="L1393" s="0" t="n">
        <f aca="false">MATCH($A1393,DailyBTC!$A:$A,0)</f>
        <v>2026</v>
      </c>
      <c r="M1393" s="8" t="n">
        <f aca="false">INDEX(DailyBTC!$F:$F,$L1393)</f>
        <v>7517.99225181471</v>
      </c>
      <c r="N1393" s="8" t="n">
        <f aca="false">INDEX(DailyETH!$F:$F,$L1393)</f>
        <v>208.810635601381</v>
      </c>
      <c r="O1393" s="8" t="n">
        <f aca="false">INDEX(DailyBTC!$B:$B,$L1393)</f>
        <v>118730.187791642</v>
      </c>
      <c r="P1393" s="8" t="n">
        <f aca="false">INDEX(DailyETH!$B:$B,$L1393)</f>
        <v>3366.30753506721</v>
      </c>
      <c r="Q1393" s="9" t="n">
        <f aca="false">LN(M1393/M1392)</f>
        <v>0.0063517091691144</v>
      </c>
      <c r="R1393" s="9" t="n">
        <f aca="false">LN(N1393/N1392)</f>
        <v>0.00843357242298307</v>
      </c>
      <c r="S1393" s="9" t="n">
        <f aca="false">LN(O1393/O1392)</f>
        <v>0.00862204743302373</v>
      </c>
      <c r="T1393" s="9" t="n">
        <f aca="false">LN(P1393/P1392)</f>
        <v>0.0718683388492587</v>
      </c>
      <c r="U1393" s="9" t="n">
        <f aca="false">M1393/M1392-1</f>
        <v>0.00637192405081821</v>
      </c>
      <c r="V1393" s="9" t="n">
        <f aca="false">O1393/O1392-1</f>
        <v>0.00865932434139571</v>
      </c>
    </row>
    <row r="1394" customFormat="false" ht="15" hidden="false" customHeight="false" outlineLevel="0" collapsed="false">
      <c r="A1394" s="5" t="n">
        <v>45855</v>
      </c>
      <c r="B1394" s="6" t="n">
        <v>6297.36</v>
      </c>
      <c r="C1394" s="9" t="n">
        <f aca="false">B1394/B1393-1</f>
        <v>0.00537382058527713</v>
      </c>
      <c r="D1394" s="9" t="n">
        <f aca="false">LN(B1394/B1393)</f>
        <v>0.00535943313214732</v>
      </c>
      <c r="E1394" s="9" t="n">
        <f aca="false">B1394/B1389-1</f>
        <v>0.00269088569945497</v>
      </c>
      <c r="F1394" s="9" t="n">
        <f aca="false">B1394/B1373-1</f>
        <v>0.0437999638660658</v>
      </c>
      <c r="G1394" s="0" t="n">
        <f aca="false">MAX(G1393,B1394)</f>
        <v>6297.36</v>
      </c>
      <c r="H1394" s="9" t="n">
        <f aca="false">B1394/G1394-1</f>
        <v>0</v>
      </c>
      <c r="I1394" s="0" t="n">
        <f aca="false">IF(AND($A1394&gt;=CrashTest!$B$3,$A1394&lt;=CrashTest!$C$3),1,IF(AND($A1394&gt;=CrashTest!$B$4,$A1394&lt;=CrashTest!$C$4),2,IF(AND($A1394&gt;=CrashTest!$B$5,$A1394&lt;=CrashTest!$C$5),3,IF(AND($A1394&gt;=CrashTest!$B$6,$A1394&lt;=CrashTest!$C$6),4,IF(AND($A1394&gt;=CrashTest!$B$7,$A1394&lt;=CrashTest!$C$7),5,0)))))</f>
        <v>0</v>
      </c>
      <c r="J1394" s="0" t="str">
        <f aca="false">IF(I1394=0,"",IF(I1393=I1394,MAX(J1393,B1394),B1394))</f>
        <v/>
      </c>
      <c r="K1394" s="9" t="str">
        <f aca="false">IF(I1394=0,"",B1394/J1394-1)</f>
        <v/>
      </c>
      <c r="L1394" s="0" t="n">
        <f aca="false">MATCH($A1394,DailyBTC!$A:$A,0)</f>
        <v>2027</v>
      </c>
      <c r="M1394" s="8" t="n">
        <f aca="false">INDEX(DailyBTC!$F:$F,$L1394)</f>
        <v>7557.57634347167</v>
      </c>
      <c r="N1394" s="8" t="n">
        <f aca="false">INDEX(DailyETH!$F:$F,$L1394)</f>
        <v>211.773669597063</v>
      </c>
      <c r="O1394" s="8" t="n">
        <f aca="false">INDEX(DailyBTC!$B:$B,$L1394)</f>
        <v>119501.663770894</v>
      </c>
      <c r="P1394" s="8" t="n">
        <f aca="false">INDEX(DailyETH!$B:$B,$L1394)</f>
        <v>3489.39637258913</v>
      </c>
      <c r="Q1394" s="9" t="n">
        <f aca="false">LN(M1394/M1393)</f>
        <v>0.00525143478020549</v>
      </c>
      <c r="R1394" s="9" t="n">
        <f aca="false">LN(N1394/N1393)</f>
        <v>0.0140903166454775</v>
      </c>
      <c r="S1394" s="9" t="n">
        <f aca="false">LN(O1394/O1393)</f>
        <v>0.00647670469749425</v>
      </c>
      <c r="T1394" s="9" t="n">
        <f aca="false">LN(P1394/P1393)</f>
        <v>0.0359123053748149</v>
      </c>
      <c r="U1394" s="9" t="n">
        <f aca="false">M1394/M1393-1</f>
        <v>0.00526524773251857</v>
      </c>
      <c r="V1394" s="9" t="n">
        <f aca="false">O1394/O1393-1</f>
        <v>0.00649772390325731</v>
      </c>
    </row>
    <row r="1395" customFormat="false" ht="15" hidden="false" customHeight="false" outlineLevel="0" collapsed="false">
      <c r="A1395" s="5" t="n">
        <v>45856</v>
      </c>
      <c r="B1395" s="6" t="n">
        <v>6296.79</v>
      </c>
      <c r="C1395" s="9" t="n">
        <f aca="false">B1395/B1394-1</f>
        <v>-9.05141202026671E-005</v>
      </c>
      <c r="D1395" s="9" t="n">
        <f aca="false">LN(B1395/B1394)</f>
        <v>-9.05182168528502E-005</v>
      </c>
      <c r="E1395" s="9" t="n">
        <f aca="false">B1395/B1390-1</f>
        <v>0.00591716921602292</v>
      </c>
      <c r="F1395" s="9" t="n">
        <f aca="false">B1395/B1374-1</f>
        <v>0.0524961890243902</v>
      </c>
      <c r="G1395" s="0" t="n">
        <f aca="false">MAX(G1394,B1395)</f>
        <v>6297.36</v>
      </c>
      <c r="H1395" s="9" t="n">
        <f aca="false">B1395/G1395-1</f>
        <v>-9.05141202026671E-005</v>
      </c>
      <c r="I1395" s="0" t="n">
        <f aca="false">IF(AND($A1395&gt;=CrashTest!$B$3,$A1395&lt;=CrashTest!$C$3),1,IF(AND($A1395&gt;=CrashTest!$B$4,$A1395&lt;=CrashTest!$C$4),2,IF(AND($A1395&gt;=CrashTest!$B$5,$A1395&lt;=CrashTest!$C$5),3,IF(AND($A1395&gt;=CrashTest!$B$6,$A1395&lt;=CrashTest!$C$6),4,IF(AND($A1395&gt;=CrashTest!$B$7,$A1395&lt;=CrashTest!$C$7),5,0)))))</f>
        <v>0</v>
      </c>
      <c r="J1395" s="0" t="str">
        <f aca="false">IF(I1395=0,"",IF(I1394=I1395,MAX(J1394,B1395),B1395))</f>
        <v/>
      </c>
      <c r="K1395" s="9" t="str">
        <f aca="false">IF(I1395=0,"",B1395/J1395-1)</f>
        <v/>
      </c>
      <c r="L1395" s="0" t="n">
        <f aca="false">MATCH($A1395,DailyBTC!$A:$A,0)</f>
        <v>2028</v>
      </c>
      <c r="M1395" s="8" t="n">
        <f aca="false">INDEX(DailyBTC!$F:$F,$L1395)</f>
        <v>7511.54234239994</v>
      </c>
      <c r="N1395" s="8" t="n">
        <f aca="false">INDEX(DailyETH!$F:$F,$L1395)</f>
        <v>209.201919983543</v>
      </c>
      <c r="O1395" s="8" t="n">
        <f aca="false">INDEX(DailyBTC!$B:$B,$L1395)</f>
        <v>117958.511213033</v>
      </c>
      <c r="P1395" s="8" t="n">
        <f aca="false">INDEX(DailyETH!$B:$B,$L1395)</f>
        <v>3542.33909877265</v>
      </c>
      <c r="Q1395" s="9" t="n">
        <f aca="false">LN(M1395/M1394)</f>
        <v>-0.00610973278940888</v>
      </c>
      <c r="R1395" s="9" t="n">
        <f aca="false">LN(N1395/N1394)</f>
        <v>-0.0122181982546932</v>
      </c>
      <c r="S1395" s="9" t="n">
        <f aca="false">LN(O1395/O1394)</f>
        <v>-0.0129973312932516</v>
      </c>
      <c r="T1395" s="9" t="n">
        <f aca="false">LN(P1395/P1394)</f>
        <v>0.0150585091918413</v>
      </c>
      <c r="U1395" s="9" t="n">
        <f aca="false">M1395/M1394-1</f>
        <v>-0.00609110632557497</v>
      </c>
      <c r="V1395" s="9" t="n">
        <f aca="false">O1395/O1394-1</f>
        <v>-0.012913230738105</v>
      </c>
    </row>
    <row r="1396" customFormat="false" ht="15" hidden="false" customHeight="false" outlineLevel="0" collapsed="false">
      <c r="A1396" s="5" t="n">
        <v>45859</v>
      </c>
      <c r="B1396" s="6" t="n">
        <v>6305.6</v>
      </c>
      <c r="C1396" s="9" t="n">
        <f aca="false">B1396/B1395-1</f>
        <v>0.00139912558621136</v>
      </c>
      <c r="D1396" s="9" t="n">
        <f aca="false">LN(B1396/B1395)</f>
        <v>0.00139814772200532</v>
      </c>
      <c r="E1396" s="9" t="n">
        <f aca="false">B1396/B1391-1</f>
        <v>0.00590885306992361</v>
      </c>
      <c r="F1396" s="9" t="n">
        <f aca="false">B1396/B1375-1</f>
        <v>0.0542947765124473</v>
      </c>
      <c r="G1396" s="0" t="n">
        <f aca="false">MAX(G1395,B1396)</f>
        <v>6305.6</v>
      </c>
      <c r="H1396" s="9" t="n">
        <f aca="false">B1396/G1396-1</f>
        <v>0</v>
      </c>
      <c r="I1396" s="0" t="n">
        <f aca="false">IF(AND($A1396&gt;=CrashTest!$B$3,$A1396&lt;=CrashTest!$C$3),1,IF(AND($A1396&gt;=CrashTest!$B$4,$A1396&lt;=CrashTest!$C$4),2,IF(AND($A1396&gt;=CrashTest!$B$5,$A1396&lt;=CrashTest!$C$5),3,IF(AND($A1396&gt;=CrashTest!$B$6,$A1396&lt;=CrashTest!$C$6),4,IF(AND($A1396&gt;=CrashTest!$B$7,$A1396&lt;=CrashTest!$C$7),5,0)))))</f>
        <v>0</v>
      </c>
      <c r="J1396" s="0" t="str">
        <f aca="false">IF(I1396=0,"",IF(I1395=I1396,MAX(J1395,B1396),B1396))</f>
        <v/>
      </c>
      <c r="K1396" s="9" t="str">
        <f aca="false">IF(I1396=0,"",B1396/J1396-1)</f>
        <v/>
      </c>
      <c r="L1396" s="0" t="n">
        <f aca="false">MATCH($A1396,DailyBTC!$A:$A,0)</f>
        <v>2031</v>
      </c>
      <c r="M1396" s="8" t="n">
        <f aca="false">INDEX(DailyBTC!$F:$F,$L1396)</f>
        <v>7546.63099086775</v>
      </c>
      <c r="N1396" s="8" t="n">
        <f aca="false">INDEX(DailyETH!$F:$F,$L1396)</f>
        <v>210.958149741385</v>
      </c>
      <c r="O1396" s="8" t="n">
        <f aca="false">INDEX(DailyBTC!$B:$B,$L1396)</f>
        <v>117432.435634717</v>
      </c>
      <c r="P1396" s="8" t="n">
        <f aca="false">INDEX(DailyETH!$B:$B,$L1396)</f>
        <v>3765.90390122735</v>
      </c>
      <c r="Q1396" s="9" t="n">
        <f aca="false">LN(M1396/M1395)</f>
        <v>0.00466042078282129</v>
      </c>
      <c r="R1396" s="9" t="n">
        <f aca="false">LN(N1396/N1395)</f>
        <v>0.00835986145545234</v>
      </c>
      <c r="S1396" s="9" t="n">
        <f aca="false">LN(O1396/O1395)</f>
        <v>-0.00446981042594608</v>
      </c>
      <c r="T1396" s="9" t="n">
        <f aca="false">LN(P1396/P1395)</f>
        <v>0.0612006411410244</v>
      </c>
      <c r="U1396" s="9" t="n">
        <f aca="false">M1396/M1395-1</f>
        <v>0.00467129743378369</v>
      </c>
      <c r="V1396" s="9" t="n">
        <f aca="false">O1396/O1395-1</f>
        <v>-0.00445983569058361</v>
      </c>
    </row>
    <row r="1397" customFormat="false" ht="15" hidden="false" customHeight="false" outlineLevel="0" collapsed="false">
      <c r="A1397" s="5" t="n">
        <v>45860</v>
      </c>
      <c r="B1397" s="6" t="n">
        <v>6309.62</v>
      </c>
      <c r="C1397" s="9" t="n">
        <f aca="false">B1397/B1396-1</f>
        <v>0.000637528546054256</v>
      </c>
      <c r="D1397" s="9" t="n">
        <f aca="false">LN(B1397/B1396)</f>
        <v>0.000637325411062391</v>
      </c>
      <c r="E1397" s="9" t="n">
        <f aca="false">B1397/B1392-1</f>
        <v>0.0105481312542441</v>
      </c>
      <c r="F1397" s="9" t="n">
        <f aca="false">B1397/B1376-1</f>
        <v>0.0572703021528727</v>
      </c>
      <c r="G1397" s="0" t="n">
        <f aca="false">MAX(G1396,B1397)</f>
        <v>6309.62</v>
      </c>
      <c r="H1397" s="9" t="n">
        <f aca="false">B1397/G1397-1</f>
        <v>0</v>
      </c>
      <c r="I1397" s="0" t="n">
        <f aca="false">IF(AND($A1397&gt;=CrashTest!$B$3,$A1397&lt;=CrashTest!$C$3),1,IF(AND($A1397&gt;=CrashTest!$B$4,$A1397&lt;=CrashTest!$C$4),2,IF(AND($A1397&gt;=CrashTest!$B$5,$A1397&lt;=CrashTest!$C$5),3,IF(AND($A1397&gt;=CrashTest!$B$6,$A1397&lt;=CrashTest!$C$6),4,IF(AND($A1397&gt;=CrashTest!$B$7,$A1397&lt;=CrashTest!$C$7),5,0)))))</f>
        <v>0</v>
      </c>
      <c r="J1397" s="0" t="str">
        <f aca="false">IF(I1397=0,"",IF(I1396=I1397,MAX(J1396,B1397),B1397))</f>
        <v/>
      </c>
      <c r="K1397" s="9" t="str">
        <f aca="false">IF(I1397=0,"",B1397/J1397-1)</f>
        <v/>
      </c>
      <c r="L1397" s="0" t="n">
        <f aca="false">MATCH($A1397,DailyBTC!$A:$A,0)</f>
        <v>2032</v>
      </c>
      <c r="M1397" s="8" t="n">
        <f aca="false">INDEX(DailyBTC!$F:$F,$L1397)</f>
        <v>7594.71188764461</v>
      </c>
      <c r="N1397" s="8" t="n">
        <f aca="false">INDEX(DailyETH!$F:$F,$L1397)</f>
        <v>210.196856731677</v>
      </c>
      <c r="O1397" s="8" t="n">
        <f aca="false">INDEX(DailyBTC!$B:$B,$L1397)</f>
        <v>120068.00578872</v>
      </c>
      <c r="P1397" s="8" t="n">
        <f aca="false">INDEX(DailyETH!$B:$B,$L1397)</f>
        <v>3745.90083635301</v>
      </c>
      <c r="Q1397" s="9" t="n">
        <f aca="false">LN(M1397/M1396)</f>
        <v>0.00635096355368191</v>
      </c>
      <c r="R1397" s="9" t="n">
        <f aca="false">LN(N1397/N1396)</f>
        <v>-0.00361526671743628</v>
      </c>
      <c r="S1397" s="9" t="n">
        <f aca="false">LN(O1397/O1396)</f>
        <v>0.0221951448413635</v>
      </c>
      <c r="T1397" s="9" t="n">
        <f aca="false">LN(P1397/P1396)</f>
        <v>-0.00532578064888243</v>
      </c>
      <c r="U1397" s="9" t="n">
        <f aca="false">M1397/M1396-1</f>
        <v>0.00637117368466056</v>
      </c>
      <c r="V1397" s="9" t="n">
        <f aca="false">O1397/O1396-1</f>
        <v>0.0224432895371527</v>
      </c>
    </row>
    <row r="1398" customFormat="false" ht="15" hidden="false" customHeight="false" outlineLevel="0" collapsed="false">
      <c r="A1398" s="5" t="n">
        <v>45861</v>
      </c>
      <c r="B1398" s="6" t="n">
        <v>6358.91</v>
      </c>
      <c r="C1398" s="9" t="n">
        <f aca="false">B1398/B1397-1</f>
        <v>0.00781188090566465</v>
      </c>
      <c r="D1398" s="9" t="n">
        <f aca="false">LN(B1398/B1397)</f>
        <v>0.00778152614671181</v>
      </c>
      <c r="E1398" s="9" t="n">
        <f aca="false">B1398/B1393-1</f>
        <v>0.015200280984083</v>
      </c>
      <c r="F1398" s="9" t="n">
        <f aca="false">B1398/B1377-1</f>
        <v>0.0553909682216436</v>
      </c>
      <c r="G1398" s="0" t="n">
        <f aca="false">MAX(G1397,B1398)</f>
        <v>6358.91</v>
      </c>
      <c r="H1398" s="9" t="n">
        <f aca="false">B1398/G1398-1</f>
        <v>0</v>
      </c>
      <c r="I1398" s="0" t="n">
        <f aca="false">IF(AND($A1398&gt;=CrashTest!$B$3,$A1398&lt;=CrashTest!$C$3),1,IF(AND($A1398&gt;=CrashTest!$B$4,$A1398&lt;=CrashTest!$C$4),2,IF(AND($A1398&gt;=CrashTest!$B$5,$A1398&lt;=CrashTest!$C$5),3,IF(AND($A1398&gt;=CrashTest!$B$6,$A1398&lt;=CrashTest!$C$6),4,IF(AND($A1398&gt;=CrashTest!$B$7,$A1398&lt;=CrashTest!$C$7),5,0)))))</f>
        <v>0</v>
      </c>
      <c r="J1398" s="0" t="str">
        <f aca="false">IF(I1398=0,"",IF(I1397=I1398,MAX(J1397,B1398),B1398))</f>
        <v/>
      </c>
      <c r="K1398" s="9" t="str">
        <f aca="false">IF(I1398=0,"",B1398/J1398-1)</f>
        <v/>
      </c>
      <c r="L1398" s="0" t="n">
        <f aca="false">MATCH($A1398,DailyBTC!$A:$A,0)</f>
        <v>2033</v>
      </c>
      <c r="M1398" s="8" t="n">
        <f aca="false">INDEX(DailyBTC!$F:$F,$L1398)</f>
        <v>7556.55669878319</v>
      </c>
      <c r="N1398" s="8" t="n">
        <f aca="false">INDEX(DailyETH!$F:$F,$L1398)</f>
        <v>210.553097371012</v>
      </c>
      <c r="O1398" s="8" t="n">
        <f aca="false">INDEX(DailyBTC!$B:$B,$L1398)</f>
        <v>118650.587165693</v>
      </c>
      <c r="P1398" s="8" t="n">
        <f aca="false">INDEX(DailyETH!$B:$B,$L1398)</f>
        <v>3629.55279777908</v>
      </c>
      <c r="Q1398" s="9" t="n">
        <f aca="false">LN(M1398/M1397)</f>
        <v>-0.00503657753817506</v>
      </c>
      <c r="R1398" s="9" t="n">
        <f aca="false">LN(N1398/N1397)</f>
        <v>0.00169336072879723</v>
      </c>
      <c r="S1398" s="9" t="n">
        <f aca="false">LN(O1398/O1397)</f>
        <v>-0.0118753655757221</v>
      </c>
      <c r="T1398" s="9" t="n">
        <f aca="false">LN(P1398/P1397)</f>
        <v>-0.0315526873122721</v>
      </c>
      <c r="U1398" s="9" t="n">
        <f aca="false">M1398/M1397-1</f>
        <v>-0.00502391524864643</v>
      </c>
      <c r="V1398" s="9" t="n">
        <f aca="false">O1398/O1397-1</f>
        <v>-0.0118051317144484</v>
      </c>
    </row>
    <row r="1399" customFormat="false" ht="15" hidden="false" customHeight="false" outlineLevel="0" collapsed="false">
      <c r="A1399" s="5" t="n">
        <v>45862</v>
      </c>
      <c r="B1399" s="6" t="n">
        <v>6363.35</v>
      </c>
      <c r="C1399" s="9" t="n">
        <f aca="false">B1399/B1398-1</f>
        <v>0.000698232873244109</v>
      </c>
      <c r="D1399" s="9" t="n">
        <f aca="false">LN(B1399/B1398)</f>
        <v>0.000697989222081707</v>
      </c>
      <c r="E1399" s="9" t="n">
        <f aca="false">B1399/B1394-1</f>
        <v>0.010478994372245</v>
      </c>
      <c r="F1399" s="9" t="n">
        <f aca="false">B1399/B1378-1</f>
        <v>0.044511160208661</v>
      </c>
      <c r="G1399" s="0" t="n">
        <f aca="false">MAX(G1398,B1399)</f>
        <v>6363.35</v>
      </c>
      <c r="H1399" s="9" t="n">
        <f aca="false">B1399/G1399-1</f>
        <v>0</v>
      </c>
      <c r="I1399" s="0" t="n">
        <f aca="false">IF(AND($A1399&gt;=CrashTest!$B$3,$A1399&lt;=CrashTest!$C$3),1,IF(AND($A1399&gt;=CrashTest!$B$4,$A1399&lt;=CrashTest!$C$4),2,IF(AND($A1399&gt;=CrashTest!$B$5,$A1399&lt;=CrashTest!$C$5),3,IF(AND($A1399&gt;=CrashTest!$B$6,$A1399&lt;=CrashTest!$C$6),4,IF(AND($A1399&gt;=CrashTest!$B$7,$A1399&lt;=CrashTest!$C$7),5,0)))))</f>
        <v>0</v>
      </c>
      <c r="J1399" s="0" t="str">
        <f aca="false">IF(I1399=0,"",IF(I1398=I1399,MAX(J1398,B1399),B1399))</f>
        <v/>
      </c>
      <c r="K1399" s="9" t="str">
        <f aca="false">IF(I1399=0,"",B1399/J1399-1)</f>
        <v/>
      </c>
      <c r="L1399" s="0" t="n">
        <f aca="false">MATCH($A1399,DailyBTC!$A:$A,0)</f>
        <v>2034</v>
      </c>
      <c r="M1399" s="8" t="n">
        <f aca="false">INDEX(DailyBTC!$F:$F,$L1399)</f>
        <v>7578.78779746746</v>
      </c>
      <c r="N1399" s="8" t="n">
        <f aca="false">INDEX(DailyETH!$F:$F,$L1399)</f>
        <v>210.786981208187</v>
      </c>
      <c r="O1399" s="8" t="n">
        <f aca="false">INDEX(DailyBTC!$B:$B,$L1399)</f>
        <v>118377.081936879</v>
      </c>
      <c r="P1399" s="8" t="n">
        <f aca="false">INDEX(DailyETH!$B:$B,$L1399)</f>
        <v>3709.50907597896</v>
      </c>
      <c r="Q1399" s="9" t="n">
        <f aca="false">LN(M1399/M1398)</f>
        <v>0.00293764237439804</v>
      </c>
      <c r="R1399" s="9" t="n">
        <f aca="false">LN(N1399/N1398)</f>
        <v>0.00111019042852872</v>
      </c>
      <c r="S1399" s="9" t="n">
        <f aca="false">LN(O1399/O1398)</f>
        <v>-0.00230779259854461</v>
      </c>
      <c r="T1399" s="9" t="n">
        <f aca="false">LN(P1399/P1398)</f>
        <v>0.0217900988463337</v>
      </c>
      <c r="U1399" s="9" t="n">
        <f aca="false">M1399/M1398-1</f>
        <v>0.0029419614740458</v>
      </c>
      <c r="V1399" s="9" t="n">
        <f aca="false">O1399/O1398-1</f>
        <v>-0.00230513169253899</v>
      </c>
    </row>
    <row r="1400" customFormat="false" ht="15" hidden="false" customHeight="false" outlineLevel="0" collapsed="false">
      <c r="A1400" s="5" t="n">
        <v>45863</v>
      </c>
      <c r="B1400" s="6" t="n">
        <v>6388.64</v>
      </c>
      <c r="C1400" s="9" t="n">
        <f aca="false">B1400/B1399-1</f>
        <v>0.00397432170161949</v>
      </c>
      <c r="D1400" s="9" t="n">
        <f aca="false">LN(B1400/B1399)</f>
        <v>0.00396644494806323</v>
      </c>
      <c r="E1400" s="9" t="n">
        <f aca="false">B1400/B1395-1</f>
        <v>0.0145867973999452</v>
      </c>
      <c r="F1400" s="9" t="n">
        <f aca="false">B1400/B1379-1</f>
        <v>0.0486658262422524</v>
      </c>
      <c r="G1400" s="0" t="n">
        <f aca="false">MAX(G1399,B1400)</f>
        <v>6388.64</v>
      </c>
      <c r="H1400" s="9" t="n">
        <f aca="false">B1400/G1400-1</f>
        <v>0</v>
      </c>
      <c r="I1400" s="0" t="n">
        <f aca="false">IF(AND($A1400&gt;=CrashTest!$B$3,$A1400&lt;=CrashTest!$C$3),1,IF(AND($A1400&gt;=CrashTest!$B$4,$A1400&lt;=CrashTest!$C$4),2,IF(AND($A1400&gt;=CrashTest!$B$5,$A1400&lt;=CrashTest!$C$5),3,IF(AND($A1400&gt;=CrashTest!$B$6,$A1400&lt;=CrashTest!$C$6),4,IF(AND($A1400&gt;=CrashTest!$B$7,$A1400&lt;=CrashTest!$C$7),5,0)))))</f>
        <v>0</v>
      </c>
      <c r="J1400" s="0" t="str">
        <f aca="false">IF(I1400=0,"",IF(I1399=I1400,MAX(J1399,B1400),B1400))</f>
        <v/>
      </c>
      <c r="K1400" s="9" t="str">
        <f aca="false">IF(I1400=0,"",B1400/J1400-1)</f>
        <v/>
      </c>
      <c r="L1400" s="0" t="n">
        <f aca="false">MATCH($A1400,DailyBTC!$A:$A,0)</f>
        <v>2035</v>
      </c>
      <c r="M1400" s="8" t="n">
        <f aca="false">INDEX(DailyBTC!$F:$F,$L1400)</f>
        <v>7551.1271609323</v>
      </c>
      <c r="N1400" s="8" t="n">
        <f aca="false">INDEX(DailyETH!$F:$F,$L1400)</f>
        <v>210.139414364416</v>
      </c>
      <c r="O1400" s="8" t="n">
        <f aca="false">INDEX(DailyBTC!$B:$B,$L1400)</f>
        <v>117520.17335038</v>
      </c>
      <c r="P1400" s="8" t="n">
        <f aca="false">INDEX(DailyETH!$B:$B,$L1400)</f>
        <v>3722.55895032145</v>
      </c>
      <c r="Q1400" s="9" t="n">
        <f aca="false">LN(M1400/M1399)</f>
        <v>-0.00365642073050813</v>
      </c>
      <c r="R1400" s="9" t="n">
        <f aca="false">LN(N1400/N1399)</f>
        <v>-0.00307686741180689</v>
      </c>
      <c r="S1400" s="9" t="n">
        <f aca="false">LN(O1400/O1399)</f>
        <v>-0.00726513205568989</v>
      </c>
      <c r="T1400" s="9" t="n">
        <f aca="false">LN(P1400/P1399)</f>
        <v>0.00351177833891356</v>
      </c>
      <c r="U1400" s="9" t="n">
        <f aca="false">M1400/M1399-1</f>
        <v>-0.00364974416415298</v>
      </c>
      <c r="V1400" s="9" t="n">
        <f aca="false">O1400/O1399-1</f>
        <v>-0.0072388047794244</v>
      </c>
    </row>
    <row r="1401" customFormat="false" ht="15" hidden="false" customHeight="false" outlineLevel="0" collapsed="false">
      <c r="A1401" s="5" t="n">
        <v>45866</v>
      </c>
      <c r="B1401" s="6" t="n">
        <v>6389.77</v>
      </c>
      <c r="C1401" s="9" t="n">
        <f aca="false">B1401/B1400-1</f>
        <v>0.000176876455708852</v>
      </c>
      <c r="D1401" s="9" t="n">
        <f aca="false">LN(B1401/B1400)</f>
        <v>0.000176860814912858</v>
      </c>
      <c r="E1401" s="9" t="n">
        <f aca="false">B1401/B1396-1</f>
        <v>0.0133484521695002</v>
      </c>
      <c r="F1401" s="9" t="n">
        <f aca="false">B1401/B1380-1</f>
        <v>0.0405063002563093</v>
      </c>
      <c r="G1401" s="0" t="n">
        <f aca="false">MAX(G1400,B1401)</f>
        <v>6389.77</v>
      </c>
      <c r="H1401" s="9" t="n">
        <f aca="false">B1401/G1401-1</f>
        <v>0</v>
      </c>
      <c r="I1401" s="0" t="n">
        <f aca="false">IF(AND($A1401&gt;=CrashTest!$B$3,$A1401&lt;=CrashTest!$C$3),1,IF(AND($A1401&gt;=CrashTest!$B$4,$A1401&lt;=CrashTest!$C$4),2,IF(AND($A1401&gt;=CrashTest!$B$5,$A1401&lt;=CrashTest!$C$5),3,IF(AND($A1401&gt;=CrashTest!$B$6,$A1401&lt;=CrashTest!$C$6),4,IF(AND($A1401&gt;=CrashTest!$B$7,$A1401&lt;=CrashTest!$C$7),5,0)))))</f>
        <v>0</v>
      </c>
      <c r="J1401" s="0" t="str">
        <f aca="false">IF(I1401=0,"",IF(I1400=I1401,MAX(J1400,B1401),B1401))</f>
        <v/>
      </c>
      <c r="K1401" s="9" t="str">
        <f aca="false">IF(I1401=0,"",B1401/J1401-1)</f>
        <v/>
      </c>
      <c r="L1401" s="0" t="n">
        <f aca="false">MATCH($A1401,DailyBTC!$A:$A,0)</f>
        <v>2038</v>
      </c>
      <c r="M1401" s="8" t="n">
        <f aca="false">INDEX(DailyBTC!$F:$F,$L1401)</f>
        <v>7613.80941496813</v>
      </c>
      <c r="N1401" s="8" t="n">
        <f aca="false">INDEX(DailyETH!$F:$F,$L1401)</f>
        <v>209.282808177979</v>
      </c>
      <c r="O1401" s="8" t="n">
        <f aca="false">INDEX(DailyBTC!$B:$B,$L1401)</f>
        <v>118022.637320281</v>
      </c>
      <c r="P1401" s="8" t="n">
        <f aca="false">INDEX(DailyETH!$B:$B,$L1401)</f>
        <v>3790.9041452367</v>
      </c>
      <c r="Q1401" s="9" t="n">
        <f aca="false">LN(M1401/M1400)</f>
        <v>0.00826678182206383</v>
      </c>
      <c r="R1401" s="9" t="n">
        <f aca="false">LN(N1401/N1400)</f>
        <v>-0.00408470191335302</v>
      </c>
      <c r="S1401" s="9" t="n">
        <f aca="false">LN(O1401/O1400)</f>
        <v>0.00426644082785513</v>
      </c>
      <c r="T1401" s="9" t="n">
        <f aca="false">LN(P1401/P1400)</f>
        <v>0.0181932297230935</v>
      </c>
      <c r="U1401" s="9" t="n">
        <f aca="false">M1401/M1400-1</f>
        <v>0.00830104601603554</v>
      </c>
      <c r="V1401" s="9" t="n">
        <f aca="false">O1401/O1400-1</f>
        <v>0.00427555504366839</v>
      </c>
    </row>
    <row r="1402" customFormat="false" ht="15" hidden="false" customHeight="false" outlineLevel="0" collapsed="false">
      <c r="A1402" s="5" t="n">
        <v>45867</v>
      </c>
      <c r="B1402" s="6" t="n">
        <v>6370.86</v>
      </c>
      <c r="C1402" s="9" t="n">
        <f aca="false">B1402/B1401-1</f>
        <v>-0.00295941794462096</v>
      </c>
      <c r="D1402" s="9" t="n">
        <f aca="false">LN(B1402/B1401)</f>
        <v>-0.00296380568080819</v>
      </c>
      <c r="E1402" s="9" t="n">
        <f aca="false">B1402/B1397-1</f>
        <v>0.00970581429626494</v>
      </c>
      <c r="F1402" s="9" t="n">
        <f aca="false">B1402/B1381-1</f>
        <v>0.0320407835971406</v>
      </c>
      <c r="G1402" s="0" t="n">
        <f aca="false">MAX(G1401,B1402)</f>
        <v>6389.77</v>
      </c>
      <c r="H1402" s="9" t="n">
        <f aca="false">B1402/G1402-1</f>
        <v>-0.00295941794462096</v>
      </c>
      <c r="I1402" s="0" t="n">
        <f aca="false">IF(AND($A1402&gt;=CrashTest!$B$3,$A1402&lt;=CrashTest!$C$3),1,IF(AND($A1402&gt;=CrashTest!$B$4,$A1402&lt;=CrashTest!$C$4),2,IF(AND($A1402&gt;=CrashTest!$B$5,$A1402&lt;=CrashTest!$C$5),3,IF(AND($A1402&gt;=CrashTest!$B$6,$A1402&lt;=CrashTest!$C$6),4,IF(AND($A1402&gt;=CrashTest!$B$7,$A1402&lt;=CrashTest!$C$7),5,0)))))</f>
        <v>0</v>
      </c>
      <c r="J1402" s="0" t="str">
        <f aca="false">IF(I1402=0,"",IF(I1401=I1402,MAX(J1401,B1402),B1402))</f>
        <v/>
      </c>
      <c r="K1402" s="9" t="str">
        <f aca="false">IF(I1402=0,"",B1402/J1402-1)</f>
        <v/>
      </c>
      <c r="L1402" s="0" t="n">
        <f aca="false">MATCH($A1402,DailyBTC!$A:$A,0)</f>
        <v>2039</v>
      </c>
      <c r="M1402" s="8" t="n">
        <f aca="false">INDEX(DailyBTC!$F:$F,$L1402)</f>
        <v>7619.92772446182</v>
      </c>
      <c r="N1402" s="8" t="n">
        <f aca="false">INDEX(DailyETH!$F:$F,$L1402)</f>
        <v>210.223303955718</v>
      </c>
      <c r="O1402" s="8" t="n">
        <f aca="false">INDEX(DailyBTC!$B:$B,$L1402)</f>
        <v>117871.370895383</v>
      </c>
      <c r="P1402" s="8" t="n">
        <f aca="false">INDEX(DailyETH!$B:$B,$L1402)</f>
        <v>3790.87183372297</v>
      </c>
      <c r="Q1402" s="9" t="n">
        <f aca="false">LN(M1402/M1401)</f>
        <v>0.000803257896162616</v>
      </c>
      <c r="R1402" s="9" t="n">
        <f aca="false">LN(N1402/N1401)</f>
        <v>0.00448383146866268</v>
      </c>
      <c r="S1402" s="9" t="n">
        <f aca="false">LN(O1402/O1401)</f>
        <v>-0.00128249502202874</v>
      </c>
      <c r="T1402" s="9" t="n">
        <f aca="false">LN(P1402/P1401)</f>
        <v>-8.52346833239842E-006</v>
      </c>
      <c r="U1402" s="9" t="n">
        <f aca="false">M1402/M1401-1</f>
        <v>0.00080358059418395</v>
      </c>
      <c r="V1402" s="9" t="n">
        <f aca="false">O1402/O1401-1</f>
        <v>-0.00128167297674853</v>
      </c>
    </row>
    <row r="1403" customFormat="false" ht="15" hidden="false" customHeight="false" outlineLevel="0" collapsed="false">
      <c r="A1403" s="5" t="n">
        <v>45868</v>
      </c>
      <c r="B1403" s="6" t="n">
        <v>6362.9</v>
      </c>
      <c r="C1403" s="9" t="n">
        <f aca="false">B1403/B1402-1</f>
        <v>-0.00124943885126971</v>
      </c>
      <c r="D1403" s="9" t="n">
        <f aca="false">LN(B1403/B1402)</f>
        <v>-0.00125022005076638</v>
      </c>
      <c r="E1403" s="9" t="n">
        <f aca="false">B1403/B1398-1</f>
        <v>0.000627466027982804</v>
      </c>
      <c r="F1403" s="9" t="n">
        <f aca="false">B1403/B1382-1</f>
        <v>0.0254554831223459</v>
      </c>
      <c r="G1403" s="0" t="n">
        <f aca="false">MAX(G1402,B1403)</f>
        <v>6389.77</v>
      </c>
      <c r="H1403" s="9" t="n">
        <f aca="false">B1403/G1403-1</f>
        <v>-0.00420515918413356</v>
      </c>
      <c r="I1403" s="0" t="n">
        <f aca="false">IF(AND($A1403&gt;=CrashTest!$B$3,$A1403&lt;=CrashTest!$C$3),1,IF(AND($A1403&gt;=CrashTest!$B$4,$A1403&lt;=CrashTest!$C$4),2,IF(AND($A1403&gt;=CrashTest!$B$5,$A1403&lt;=CrashTest!$C$5),3,IF(AND($A1403&gt;=CrashTest!$B$6,$A1403&lt;=CrashTest!$C$6),4,IF(AND($A1403&gt;=CrashTest!$B$7,$A1403&lt;=CrashTest!$C$7),5,0)))))</f>
        <v>0</v>
      </c>
      <c r="J1403" s="0" t="str">
        <f aca="false">IF(I1403=0,"",IF(I1402=I1403,MAX(J1402,B1403),B1403))</f>
        <v/>
      </c>
      <c r="K1403" s="9" t="str">
        <f aca="false">IF(I1403=0,"",B1403/J1403-1)</f>
        <v/>
      </c>
      <c r="L1403" s="0" t="n">
        <f aca="false">MATCH($A1403,DailyBTC!$A:$A,0)</f>
        <v>2040</v>
      </c>
      <c r="M1403" s="8" t="n">
        <f aca="false">INDEX(DailyBTC!$F:$F,$L1403)</f>
        <v>7618.27627787097</v>
      </c>
      <c r="N1403" s="8" t="n">
        <f aca="false">INDEX(DailyETH!$F:$F,$L1403)</f>
        <v>209.172062083781</v>
      </c>
      <c r="O1403" s="8" t="n">
        <f aca="false">INDEX(DailyBTC!$B:$B,$L1403)</f>
        <v>117732.643660725</v>
      </c>
      <c r="P1403" s="8" t="n">
        <f aca="false">INDEX(DailyETH!$B:$B,$L1403)</f>
        <v>3800.85833167738</v>
      </c>
      <c r="Q1403" s="9" t="n">
        <f aca="false">LN(M1403/M1402)</f>
        <v>-0.000216750818804813</v>
      </c>
      <c r="R1403" s="9" t="n">
        <f aca="false">LN(N1403/N1402)</f>
        <v>-0.00501314110109385</v>
      </c>
      <c r="S1403" s="9" t="n">
        <f aca="false">LN(O1403/O1402)</f>
        <v>-0.0011776306184916</v>
      </c>
      <c r="T1403" s="9" t="n">
        <f aca="false">LN(P1403/P1402)</f>
        <v>0.00263089005984969</v>
      </c>
      <c r="U1403" s="9" t="n">
        <f aca="false">M1403/M1402-1</f>
        <v>-0.000216727330043187</v>
      </c>
      <c r="V1403" s="9" t="n">
        <f aca="false">O1403/O1402-1</f>
        <v>-0.0011769374836671</v>
      </c>
    </row>
    <row r="1404" customFormat="false" ht="15" hidden="false" customHeight="false" outlineLevel="0" collapsed="false">
      <c r="A1404" s="5" t="n">
        <v>45869</v>
      </c>
      <c r="B1404" s="6" t="n">
        <v>6339.39</v>
      </c>
      <c r="C1404" s="9" t="n">
        <f aca="false">B1404/B1403-1</f>
        <v>-0.00369485611906506</v>
      </c>
      <c r="D1404" s="9" t="n">
        <f aca="false">LN(B1404/B1403)</f>
        <v>-0.00370169896067898</v>
      </c>
      <c r="E1404" s="9" t="n">
        <f aca="false">B1404/B1399-1</f>
        <v>-0.00376531229619614</v>
      </c>
      <c r="F1404" s="9" t="n">
        <f aca="false">B1404/B1383-1</f>
        <v>0.0228105472562967</v>
      </c>
      <c r="G1404" s="0" t="n">
        <f aca="false">MAX(G1403,B1404)</f>
        <v>6389.77</v>
      </c>
      <c r="H1404" s="9" t="n">
        <f aca="false">B1404/G1404-1</f>
        <v>-0.00788447784505553</v>
      </c>
      <c r="I1404" s="0" t="n">
        <f aca="false">IF(AND($A1404&gt;=CrashTest!$B$3,$A1404&lt;=CrashTest!$C$3),1,IF(AND($A1404&gt;=CrashTest!$B$4,$A1404&lt;=CrashTest!$C$4),2,IF(AND($A1404&gt;=CrashTest!$B$5,$A1404&lt;=CrashTest!$C$5),3,IF(AND($A1404&gt;=CrashTest!$B$6,$A1404&lt;=CrashTest!$C$6),4,IF(AND($A1404&gt;=CrashTest!$B$7,$A1404&lt;=CrashTest!$C$7),5,0)))))</f>
        <v>0</v>
      </c>
      <c r="J1404" s="0" t="str">
        <f aca="false">IF(I1404=0,"",IF(I1403=I1404,MAX(J1403,B1404),B1404))</f>
        <v/>
      </c>
      <c r="K1404" s="9" t="str">
        <f aca="false">IF(I1404=0,"",B1404/J1404-1)</f>
        <v/>
      </c>
      <c r="L1404" s="0" t="n">
        <f aca="false">MATCH($A1404,DailyBTC!$A:$A,0)</f>
        <v>2041</v>
      </c>
      <c r="M1404" s="8" t="n">
        <f aca="false">INDEX(DailyBTC!$F:$F,$L1404)</f>
        <v>7628.13396133799</v>
      </c>
      <c r="N1404" s="8" t="n">
        <f aca="false">INDEX(DailyETH!$F:$F,$L1404)</f>
        <v>211.209604470661</v>
      </c>
      <c r="O1404" s="8" t="n">
        <f aca="false">INDEX(DailyBTC!$B:$B,$L1404)</f>
        <v>115848.339985096</v>
      </c>
      <c r="P1404" s="8" t="n">
        <f aca="false">INDEX(DailyETH!$B:$B,$L1404)</f>
        <v>3701.44796201052</v>
      </c>
      <c r="Q1404" s="9" t="n">
        <f aca="false">LN(M1404/M1403)</f>
        <v>0.00129311551847015</v>
      </c>
      <c r="R1404" s="9" t="n">
        <f aca="false">LN(N1404/N1403)</f>
        <v>0.00969384968346924</v>
      </c>
      <c r="S1404" s="9" t="n">
        <f aca="false">LN(O1404/O1403)</f>
        <v>-0.0161344003496443</v>
      </c>
      <c r="T1404" s="9" t="n">
        <f aca="false">LN(P1404/P1403)</f>
        <v>-0.0265028338030786</v>
      </c>
      <c r="U1404" s="9" t="n">
        <f aca="false">M1404/M1403-1</f>
        <v>0.00129395195283877</v>
      </c>
      <c r="V1404" s="9" t="n">
        <f aca="false">O1404/O1403-1</f>
        <v>-0.0160049381126537</v>
      </c>
    </row>
    <row r="1405" customFormat="false" ht="15" hidden="false" customHeight="false" outlineLevel="0" collapsed="false">
      <c r="A1405" s="5" t="n">
        <v>45870</v>
      </c>
      <c r="B1405" s="6" t="n">
        <v>6238.01</v>
      </c>
      <c r="C1405" s="9" t="n">
        <f aca="false">B1405/B1404-1</f>
        <v>-0.0159920749472742</v>
      </c>
      <c r="D1405" s="9" t="n">
        <f aca="false">LN(B1405/B1404)</f>
        <v>-0.0161213280469445</v>
      </c>
      <c r="E1405" s="9" t="n">
        <f aca="false">B1405/B1400-1</f>
        <v>-0.023577788073831</v>
      </c>
      <c r="F1405" s="9" t="n">
        <f aca="false">B1405/B1384-1</f>
        <v>0.00170054372436734</v>
      </c>
      <c r="G1405" s="0" t="n">
        <f aca="false">MAX(G1404,B1405)</f>
        <v>6389.77</v>
      </c>
      <c r="H1405" s="9" t="n">
        <f aca="false">B1405/G1405-1</f>
        <v>-0.0237504636317113</v>
      </c>
      <c r="I1405" s="0" t="n">
        <f aca="false">IF(AND($A1405&gt;=CrashTest!$B$3,$A1405&lt;=CrashTest!$C$3),1,IF(AND($A1405&gt;=CrashTest!$B$4,$A1405&lt;=CrashTest!$C$4),2,IF(AND($A1405&gt;=CrashTest!$B$5,$A1405&lt;=CrashTest!$C$5),3,IF(AND($A1405&gt;=CrashTest!$B$6,$A1405&lt;=CrashTest!$C$6),4,IF(AND($A1405&gt;=CrashTest!$B$7,$A1405&lt;=CrashTest!$C$7),5,0)))))</f>
        <v>0</v>
      </c>
      <c r="J1405" s="0" t="str">
        <f aca="false">IF(I1405=0,"",IF(I1404=I1405,MAX(J1404,B1405),B1405))</f>
        <v/>
      </c>
      <c r="K1405" s="9" t="str">
        <f aca="false">IF(I1405=0,"",B1405/J1405-1)</f>
        <v/>
      </c>
      <c r="L1405" s="0" t="n">
        <f aca="false">MATCH($A1405,DailyBTC!$A:$A,0)</f>
        <v>2042</v>
      </c>
      <c r="M1405" s="8" t="n">
        <f aca="false">INDEX(DailyBTC!$F:$F,$L1405)</f>
        <v>7544.74308279597</v>
      </c>
      <c r="N1405" s="8" t="n">
        <f aca="false">INDEX(DailyETH!$F:$F,$L1405)</f>
        <v>213.817188761341</v>
      </c>
      <c r="O1405" s="8" t="n">
        <f aca="false">INDEX(DailyBTC!$B:$B,$L1405)</f>
        <v>113282.144336061</v>
      </c>
      <c r="P1405" s="8" t="n">
        <f aca="false">INDEX(DailyETH!$B:$B,$L1405)</f>
        <v>3482.30238223261</v>
      </c>
      <c r="Q1405" s="9" t="n">
        <f aca="false">LN(M1405/M1404)</f>
        <v>-0.0109922090537085</v>
      </c>
      <c r="R1405" s="9" t="n">
        <f aca="false">LN(N1405/N1404)</f>
        <v>0.0122703652993943</v>
      </c>
      <c r="S1405" s="9" t="n">
        <f aca="false">LN(O1405/O1404)</f>
        <v>-0.0224003624869705</v>
      </c>
      <c r="T1405" s="9" t="n">
        <f aca="false">LN(P1405/P1404)</f>
        <v>-0.0610304050674408</v>
      </c>
      <c r="U1405" s="9" t="n">
        <f aca="false">M1405/M1404-1</f>
        <v>-0.0109320154791028</v>
      </c>
      <c r="V1405" s="9" t="n">
        <f aca="false">O1405/O1404-1</f>
        <v>-0.0221513372514888</v>
      </c>
    </row>
    <row r="1406" customFormat="false" ht="15" hidden="false" customHeight="false" outlineLevel="0" collapsed="false">
      <c r="A1406" s="5" t="n">
        <v>45873</v>
      </c>
      <c r="B1406" s="6" t="n">
        <v>6329.94</v>
      </c>
      <c r="C1406" s="9" t="n">
        <f aca="false">B1406/B1405-1</f>
        <v>0.0147370715981539</v>
      </c>
      <c r="D1406" s="9" t="n">
        <f aca="false">LN(B1406/B1405)</f>
        <v>0.0146295361759399</v>
      </c>
      <c r="E1406" s="9" t="n">
        <f aca="false">B1406/B1401-1</f>
        <v>-0.00936340431658744</v>
      </c>
      <c r="F1406" s="9" t="n">
        <f aca="false">B1406/B1385-1</f>
        <v>0.00805656636435281</v>
      </c>
      <c r="G1406" s="0" t="n">
        <f aca="false">MAX(G1405,B1406)</f>
        <v>6389.77</v>
      </c>
      <c r="H1406" s="9" t="n">
        <f aca="false">B1406/G1406-1</f>
        <v>-0.00936340431658744</v>
      </c>
      <c r="I1406" s="0" t="n">
        <f aca="false">IF(AND($A1406&gt;=CrashTest!$B$3,$A1406&lt;=CrashTest!$C$3),1,IF(AND($A1406&gt;=CrashTest!$B$4,$A1406&lt;=CrashTest!$C$4),2,IF(AND($A1406&gt;=CrashTest!$B$5,$A1406&lt;=CrashTest!$C$5),3,IF(AND($A1406&gt;=CrashTest!$B$6,$A1406&lt;=CrashTest!$C$6),4,IF(AND($A1406&gt;=CrashTest!$B$7,$A1406&lt;=CrashTest!$C$7),5,0)))))</f>
        <v>0</v>
      </c>
      <c r="J1406" s="0" t="str">
        <f aca="false">IF(I1406=0,"",IF(I1405=I1406,MAX(J1405,B1406),B1406))</f>
        <v/>
      </c>
      <c r="K1406" s="9" t="str">
        <f aca="false">IF(I1406=0,"",B1406/J1406-1)</f>
        <v/>
      </c>
      <c r="L1406" s="0" t="n">
        <f aca="false">MATCH($A1406,DailyBTC!$A:$A,0)</f>
        <v>2045</v>
      </c>
      <c r="M1406" s="8" t="n">
        <f aca="false">INDEX(DailyBTC!$F:$F,$L1406)</f>
        <v>7619.0569896109</v>
      </c>
      <c r="N1406" s="8" t="n">
        <f aca="false">INDEX(DailyETH!$F:$F,$L1406)</f>
        <v>217.914842769888</v>
      </c>
      <c r="O1406" s="8" t="n">
        <f aca="false">INDEX(DailyBTC!$B:$B,$L1406)</f>
        <v>115199.933659264</v>
      </c>
      <c r="P1406" s="8" t="n">
        <f aca="false">INDEX(DailyETH!$B:$B,$L1406)</f>
        <v>3719.13207539451</v>
      </c>
      <c r="Q1406" s="9" t="n">
        <f aca="false">LN(M1406/M1405)</f>
        <v>0.0098015670753131</v>
      </c>
      <c r="R1406" s="9" t="n">
        <f aca="false">LN(N1406/N1405)</f>
        <v>0.018982965166717</v>
      </c>
      <c r="S1406" s="9" t="n">
        <f aca="false">LN(O1406/O1405)</f>
        <v>0.0167876131006197</v>
      </c>
      <c r="T1406" s="9" t="n">
        <f aca="false">LN(P1406/P1405)</f>
        <v>0.0657966488846235</v>
      </c>
      <c r="U1406" s="9" t="n">
        <f aca="false">M1406/M1405-1</f>
        <v>0.00984975975979641</v>
      </c>
      <c r="V1406" s="9" t="n">
        <f aca="false">O1406/O1405-1</f>
        <v>0.0169293169231837</v>
      </c>
    </row>
    <row r="1407" customFormat="false" ht="15" hidden="false" customHeight="false" outlineLevel="0" collapsed="false">
      <c r="A1407" s="5" t="n">
        <v>45874</v>
      </c>
      <c r="B1407" s="6" t="n">
        <v>6299.19</v>
      </c>
      <c r="C1407" s="9" t="n">
        <f aca="false">B1407/B1406-1</f>
        <v>-0.00485786595133608</v>
      </c>
      <c r="D1407" s="9" t="n">
        <f aca="false">LN(B1407/B1406)</f>
        <v>-0.00486970373527525</v>
      </c>
      <c r="E1407" s="9" t="n">
        <f aca="false">B1407/B1402-1</f>
        <v>-0.0112496586018215</v>
      </c>
      <c r="F1407" s="9" t="n">
        <f aca="false">B1407/B1386-1</f>
        <v>0.0111091849412037</v>
      </c>
      <c r="G1407" s="0" t="n">
        <f aca="false">MAX(G1406,B1407)</f>
        <v>6389.77</v>
      </c>
      <c r="H1407" s="9" t="n">
        <f aca="false">B1407/G1407-1</f>
        <v>-0.0141757841049053</v>
      </c>
      <c r="I1407" s="0" t="n">
        <f aca="false">IF(AND($A1407&gt;=CrashTest!$B$3,$A1407&lt;=CrashTest!$C$3),1,IF(AND($A1407&gt;=CrashTest!$B$4,$A1407&lt;=CrashTest!$C$4),2,IF(AND($A1407&gt;=CrashTest!$B$5,$A1407&lt;=CrashTest!$C$5),3,IF(AND($A1407&gt;=CrashTest!$B$6,$A1407&lt;=CrashTest!$C$6),4,IF(AND($A1407&gt;=CrashTest!$B$7,$A1407&lt;=CrashTest!$C$7),5,0)))))</f>
        <v>0</v>
      </c>
      <c r="J1407" s="0" t="str">
        <f aca="false">IF(I1407=0,"",IF(I1406=I1407,MAX(J1406,B1407),B1407))</f>
        <v/>
      </c>
      <c r="K1407" s="9" t="str">
        <f aca="false">IF(I1407=0,"",B1407/J1407-1)</f>
        <v/>
      </c>
      <c r="L1407" s="0" t="n">
        <f aca="false">MATCH($A1407,DailyBTC!$A:$A,0)</f>
        <v>2046</v>
      </c>
      <c r="M1407" s="8" t="n">
        <f aca="false">INDEX(DailyBTC!$F:$F,$L1407)</f>
        <v>7569.10822209066</v>
      </c>
      <c r="N1407" s="8" t="n">
        <f aca="false">INDEX(DailyETH!$F:$F,$L1407)</f>
        <v>216.757294946933</v>
      </c>
      <c r="O1407" s="8" t="n">
        <f aca="false">INDEX(DailyBTC!$B:$B,$L1407)</f>
        <v>114111.36101841</v>
      </c>
      <c r="P1407" s="8" t="n">
        <f aca="false">INDEX(DailyETH!$B:$B,$L1407)</f>
        <v>3614.08048129749</v>
      </c>
      <c r="Q1407" s="9" t="n">
        <f aca="false">LN(M1407/M1406)</f>
        <v>-0.00657735110141826</v>
      </c>
      <c r="R1407" s="9" t="n">
        <f aca="false">LN(N1407/N1406)</f>
        <v>-0.0053260858420751</v>
      </c>
      <c r="S1407" s="9" t="n">
        <f aca="false">LN(O1407/O1406)</f>
        <v>-0.00949434976248823</v>
      </c>
      <c r="T1407" s="9" t="n">
        <f aca="false">LN(P1407/P1406)</f>
        <v>-0.0286528667621711</v>
      </c>
      <c r="U1407" s="9" t="n">
        <f aca="false">M1407/M1406-1</f>
        <v>-0.0065557676741812</v>
      </c>
      <c r="V1407" s="9" t="n">
        <f aca="false">O1407/O1406-1</f>
        <v>-0.00944942072687094</v>
      </c>
    </row>
    <row r="1408" customFormat="false" ht="15" hidden="false" customHeight="false" outlineLevel="0" collapsed="false">
      <c r="A1408" s="5" t="n">
        <v>45875</v>
      </c>
      <c r="B1408" s="6" t="n">
        <v>6345.06</v>
      </c>
      <c r="C1408" s="9" t="n">
        <f aca="false">B1408/B1407-1</f>
        <v>0.00728188862377555</v>
      </c>
      <c r="D1408" s="9" t="n">
        <f aca="false">LN(B1408/B1407)</f>
        <v>0.00725550368351538</v>
      </c>
      <c r="E1408" s="9" t="n">
        <f aca="false">B1408/B1403-1</f>
        <v>-0.00280375300570479</v>
      </c>
      <c r="F1408" s="9" t="n">
        <f aca="false">B1408/B1387-1</f>
        <v>0.0192016088615892</v>
      </c>
      <c r="G1408" s="0" t="n">
        <f aca="false">MAX(G1407,B1408)</f>
        <v>6389.77</v>
      </c>
      <c r="H1408" s="9" t="n">
        <f aca="false">B1408/G1408-1</f>
        <v>-0.00699712196213631</v>
      </c>
      <c r="I1408" s="0" t="n">
        <f aca="false">IF(AND($A1408&gt;=CrashTest!$B$3,$A1408&lt;=CrashTest!$C$3),1,IF(AND($A1408&gt;=CrashTest!$B$4,$A1408&lt;=CrashTest!$C$4),2,IF(AND($A1408&gt;=CrashTest!$B$5,$A1408&lt;=CrashTest!$C$5),3,IF(AND($A1408&gt;=CrashTest!$B$6,$A1408&lt;=CrashTest!$C$6),4,IF(AND($A1408&gt;=CrashTest!$B$7,$A1408&lt;=CrashTest!$C$7),5,0)))))</f>
        <v>0</v>
      </c>
      <c r="J1408" s="0" t="str">
        <f aca="false">IF(I1408=0,"",IF(I1407=I1408,MAX(J1407,B1408),B1408))</f>
        <v/>
      </c>
      <c r="K1408" s="9" t="str">
        <f aca="false">IF(I1408=0,"",B1408/J1408-1)</f>
        <v/>
      </c>
      <c r="L1408" s="0" t="n">
        <f aca="false">MATCH($A1408,DailyBTC!$A:$A,0)</f>
        <v>2047</v>
      </c>
      <c r="M1408" s="8" t="n">
        <f aca="false">INDEX(DailyBTC!$F:$F,$L1408)</f>
        <v>7601.41244800551</v>
      </c>
      <c r="N1408" s="8" t="n">
        <f aca="false">INDEX(DailyETH!$F:$F,$L1408)</f>
        <v>217.440343879782</v>
      </c>
      <c r="O1408" s="8" t="n">
        <f aca="false">INDEX(DailyBTC!$B:$B,$L1408)</f>
        <v>115034.678748977</v>
      </c>
      <c r="P1408" s="8" t="n">
        <f aca="false">INDEX(DailyETH!$B:$B,$L1408)</f>
        <v>3682.01792606663</v>
      </c>
      <c r="Q1408" s="9" t="n">
        <f aca="false">LN(M1408/M1407)</f>
        <v>0.00425882215172543</v>
      </c>
      <c r="R1408" s="9" t="n">
        <f aca="false">LN(N1408/N1407)</f>
        <v>0.00314626075881553</v>
      </c>
      <c r="S1408" s="9" t="n">
        <f aca="false">LN(O1408/O1407)</f>
        <v>0.00805881461911698</v>
      </c>
      <c r="T1408" s="9" t="n">
        <f aca="false">LN(P1408/P1407)</f>
        <v>0.0186234901316675</v>
      </c>
      <c r="U1408" s="9" t="n">
        <f aca="false">M1408/M1407-1</f>
        <v>0.00426790382261566</v>
      </c>
      <c r="V1408" s="9" t="n">
        <f aca="false">O1408/O1407-1</f>
        <v>0.00809137427094608</v>
      </c>
    </row>
    <row r="1409" customFormat="false" ht="15" hidden="false" customHeight="false" outlineLevel="0" collapsed="false">
      <c r="A1409" s="5" t="n">
        <v>45876</v>
      </c>
      <c r="B1409" s="6" t="n">
        <v>6340</v>
      </c>
      <c r="C1409" s="9" t="n">
        <f aca="false">B1409/B1408-1</f>
        <v>-0.000797470788298393</v>
      </c>
      <c r="D1409" s="9" t="n">
        <f aca="false">LN(B1409/B1408)</f>
        <v>-0.000797788937281747</v>
      </c>
      <c r="E1409" s="9" t="n">
        <f aca="false">B1409/B1404-1</f>
        <v>9.62237691639611E-005</v>
      </c>
      <c r="F1409" s="9" t="n">
        <f aca="false">B1409/B1388-1</f>
        <v>0.012252405296922</v>
      </c>
      <c r="G1409" s="0" t="n">
        <f aca="false">MAX(G1408,B1409)</f>
        <v>6389.77</v>
      </c>
      <c r="H1409" s="9" t="n">
        <f aca="false">B1409/G1409-1</f>
        <v>-0.00778901275006771</v>
      </c>
      <c r="I1409" s="0" t="n">
        <f aca="false">IF(AND($A1409&gt;=CrashTest!$B$3,$A1409&lt;=CrashTest!$C$3),1,IF(AND($A1409&gt;=CrashTest!$B$4,$A1409&lt;=CrashTest!$C$4),2,IF(AND($A1409&gt;=CrashTest!$B$5,$A1409&lt;=CrashTest!$C$5),3,IF(AND($A1409&gt;=CrashTest!$B$6,$A1409&lt;=CrashTest!$C$6),4,IF(AND($A1409&gt;=CrashTest!$B$7,$A1409&lt;=CrashTest!$C$7),5,0)))))</f>
        <v>0</v>
      </c>
      <c r="J1409" s="0" t="str">
        <f aca="false">IF(I1409=0,"",IF(I1408=I1409,MAX(J1408,B1409),B1409))</f>
        <v/>
      </c>
      <c r="K1409" s="9" t="str">
        <f aca="false">IF(I1409=0,"",B1409/J1409-1)</f>
        <v/>
      </c>
      <c r="L1409" s="0" t="n">
        <f aca="false">MATCH($A1409,DailyBTC!$A:$A,0)</f>
        <v>2048</v>
      </c>
      <c r="M1409" s="8" t="n">
        <f aca="false">INDEX(DailyBTC!$F:$F,$L1409)</f>
        <v>7667.11070066569</v>
      </c>
      <c r="N1409" s="8" t="n">
        <f aca="false">INDEX(DailyETH!$F:$F,$L1409)</f>
        <v>219.837099353491</v>
      </c>
      <c r="O1409" s="8" t="n">
        <f aca="false">INDEX(DailyBTC!$B:$B,$L1409)</f>
        <v>117444.913924313</v>
      </c>
      <c r="P1409" s="8" t="n">
        <f aca="false">INDEX(DailyETH!$B:$B,$L1409)</f>
        <v>3904.2433635301</v>
      </c>
      <c r="Q1409" s="9" t="n">
        <f aca="false">LN(M1409/M1408)</f>
        <v>0.00860576461563659</v>
      </c>
      <c r="R1409" s="9" t="n">
        <f aca="false">LN(N1409/N1408)</f>
        <v>0.0109622826998566</v>
      </c>
      <c r="S1409" s="9" t="n">
        <f aca="false">LN(O1409/O1408)</f>
        <v>0.020735768745622</v>
      </c>
      <c r="T1409" s="9" t="n">
        <f aca="false">LN(P1409/P1408)</f>
        <v>0.0586030522109459</v>
      </c>
      <c r="U1409" s="9" t="n">
        <f aca="false">M1409/M1408-1</f>
        <v>0.00864290065952389</v>
      </c>
      <c r="V1409" s="9" t="n">
        <f aca="false">O1409/O1408-1</f>
        <v>0.0209522485006064</v>
      </c>
    </row>
    <row r="1410" customFormat="false" ht="15" hidden="false" customHeight="false" outlineLevel="0" collapsed="false">
      <c r="A1410" s="5" t="n">
        <v>45877</v>
      </c>
      <c r="B1410" s="6" t="n">
        <v>6389.45</v>
      </c>
      <c r="C1410" s="9" t="n">
        <f aca="false">B1410/B1409-1</f>
        <v>0.00779968454258673</v>
      </c>
      <c r="D1410" s="9" t="n">
        <f aca="false">LN(B1410/B1409)</f>
        <v>0.00776942424842234</v>
      </c>
      <c r="E1410" s="9" t="n">
        <f aca="false">B1410/B1405-1</f>
        <v>0.0242769729448975</v>
      </c>
      <c r="F1410" s="9" t="n">
        <f aca="false">B1410/B1389-1</f>
        <v>0.0173538244013973</v>
      </c>
      <c r="G1410" s="0" t="n">
        <f aca="false">MAX(G1409,B1410)</f>
        <v>6389.77</v>
      </c>
      <c r="H1410" s="9" t="n">
        <f aca="false">B1410/G1410-1</f>
        <v>-5.00800498297593E-005</v>
      </c>
      <c r="I1410" s="0" t="n">
        <f aca="false">IF(AND($A1410&gt;=CrashTest!$B$3,$A1410&lt;=CrashTest!$C$3),1,IF(AND($A1410&gt;=CrashTest!$B$4,$A1410&lt;=CrashTest!$C$4),2,IF(AND($A1410&gt;=CrashTest!$B$5,$A1410&lt;=CrashTest!$C$5),3,IF(AND($A1410&gt;=CrashTest!$B$6,$A1410&lt;=CrashTest!$C$6),4,IF(AND($A1410&gt;=CrashTest!$B$7,$A1410&lt;=CrashTest!$C$7),5,0)))))</f>
        <v>0</v>
      </c>
      <c r="J1410" s="0" t="str">
        <f aca="false">IF(I1410=0,"",IF(I1409=I1410,MAX(J1409,B1410),B1410))</f>
        <v/>
      </c>
      <c r="K1410" s="9" t="str">
        <f aca="false">IF(I1410=0,"",B1410/J1410-1)</f>
        <v/>
      </c>
      <c r="L1410" s="0" t="n">
        <f aca="false">MATCH($A1410,DailyBTC!$A:$A,0)</f>
        <v>2049</v>
      </c>
      <c r="M1410" s="8" t="n">
        <f aca="false">INDEX(DailyBTC!$F:$F,$L1410)</f>
        <v>7666.08403038062</v>
      </c>
      <c r="N1410" s="8" t="n">
        <f aca="false">INDEX(DailyETH!$F:$F,$L1410)</f>
        <v>222.347535622898</v>
      </c>
      <c r="O1410" s="8" t="n">
        <f aca="false">INDEX(DailyBTC!$B:$B,$L1410)</f>
        <v>116740.687720923</v>
      </c>
      <c r="P1410" s="8" t="n">
        <f aca="false">INDEX(DailyETH!$B:$B,$L1410)</f>
        <v>4016.25586236119</v>
      </c>
      <c r="Q1410" s="9" t="n">
        <f aca="false">LN(M1410/M1409)</f>
        <v>-0.000133914726137117</v>
      </c>
      <c r="R1410" s="9" t="n">
        <f aca="false">LN(N1410/N1409)</f>
        <v>0.0113548189770544</v>
      </c>
      <c r="S1410" s="9" t="n">
        <f aca="false">LN(O1410/O1409)</f>
        <v>-0.00601427518331447</v>
      </c>
      <c r="T1410" s="9" t="n">
        <f aca="false">LN(P1410/P1409)</f>
        <v>0.0282860875295147</v>
      </c>
      <c r="U1410" s="9" t="n">
        <f aca="false">M1410/M1409-1</f>
        <v>-0.000133905759960418</v>
      </c>
      <c r="V1410" s="9" t="n">
        <f aca="false">O1410/O1409-1</f>
        <v>-0.00599622563343905</v>
      </c>
    </row>
    <row r="1411" customFormat="false" ht="15" hidden="false" customHeight="false" outlineLevel="0" collapsed="false">
      <c r="A1411" s="5" t="n">
        <v>45880</v>
      </c>
      <c r="B1411" s="6" t="n">
        <v>6373.45</v>
      </c>
      <c r="C1411" s="9" t="n">
        <f aca="false">B1411/B1410-1</f>
        <v>-0.00250412789833243</v>
      </c>
      <c r="D1411" s="9" t="n">
        <f aca="false">LN(B1411/B1410)</f>
        <v>-0.00250726847062337</v>
      </c>
      <c r="E1411" s="9" t="n">
        <f aca="false">B1411/B1406-1</f>
        <v>0.00687368284691492</v>
      </c>
      <c r="F1411" s="9" t="n">
        <f aca="false">B1411/B1390-1</f>
        <v>0.0181636646830943</v>
      </c>
      <c r="G1411" s="0" t="n">
        <f aca="false">MAX(G1410,B1411)</f>
        <v>6389.77</v>
      </c>
      <c r="H1411" s="9" t="n">
        <f aca="false">B1411/G1411-1</f>
        <v>-0.00255408254131218</v>
      </c>
      <c r="I1411" s="0" t="n">
        <f aca="false">IF(AND($A1411&gt;=CrashTest!$B$3,$A1411&lt;=CrashTest!$C$3),1,IF(AND($A1411&gt;=CrashTest!$B$4,$A1411&lt;=CrashTest!$C$4),2,IF(AND($A1411&gt;=CrashTest!$B$5,$A1411&lt;=CrashTest!$C$5),3,IF(AND($A1411&gt;=CrashTest!$B$6,$A1411&lt;=CrashTest!$C$6),4,IF(AND($A1411&gt;=CrashTest!$B$7,$A1411&lt;=CrashTest!$C$7),5,0)))))</f>
        <v>0</v>
      </c>
      <c r="J1411" s="0" t="str">
        <f aca="false">IF(I1411=0,"",IF(I1410=I1411,MAX(J1410,B1411),B1411))</f>
        <v/>
      </c>
      <c r="K1411" s="9" t="str">
        <f aca="false">IF(I1411=0,"",B1411/J1411-1)</f>
        <v/>
      </c>
      <c r="L1411" s="0" t="n">
        <f aca="false">MATCH($A1411,DailyBTC!$A:$A,0)</f>
        <v>2052</v>
      </c>
      <c r="M1411" s="8" t="n">
        <f aca="false">INDEX(DailyBTC!$F:$F,$L1411)</f>
        <v>7726.54509659242</v>
      </c>
      <c r="N1411" s="8" t="n">
        <f aca="false">INDEX(DailyETH!$F:$F,$L1411)</f>
        <v>224.675906604357</v>
      </c>
      <c r="O1411" s="8" t="n">
        <f aca="false">INDEX(DailyBTC!$B:$B,$L1411)</f>
        <v>118742.043048644</v>
      </c>
      <c r="P1411" s="8" t="n">
        <f aca="false">INDEX(DailyETH!$B:$B,$L1411)</f>
        <v>4227.64236762127</v>
      </c>
      <c r="Q1411" s="9" t="n">
        <f aca="false">LN(M1411/M1410)</f>
        <v>0.00785588695196438</v>
      </c>
      <c r="R1411" s="9" t="n">
        <f aca="false">LN(N1411/N1410)</f>
        <v>0.0104173151463506</v>
      </c>
      <c r="S1411" s="9" t="n">
        <f aca="false">LN(O1411/O1410)</f>
        <v>0.0169983039574818</v>
      </c>
      <c r="T1411" s="9" t="n">
        <f aca="false">LN(P1411/P1410)</f>
        <v>0.0512943866677166</v>
      </c>
      <c r="U1411" s="9" t="n">
        <f aca="false">M1411/M1410-1</f>
        <v>0.00788682539510366</v>
      </c>
      <c r="V1411" s="9" t="n">
        <f aca="false">O1411/O1410-1</f>
        <v>0.0171435972049898</v>
      </c>
    </row>
    <row r="1412" customFormat="false" ht="15" hidden="false" customHeight="false" outlineLevel="0" collapsed="false">
      <c r="A1412" s="5" t="n">
        <v>45881</v>
      </c>
      <c r="B1412" s="6" t="n">
        <v>6445.76</v>
      </c>
      <c r="C1412" s="9" t="n">
        <f aca="false">B1412/B1411-1</f>
        <v>0.0113455036126431</v>
      </c>
      <c r="D1412" s="9" t="n">
        <f aca="false">LN(B1412/B1411)</f>
        <v>0.0112816260809886</v>
      </c>
      <c r="E1412" s="9" t="n">
        <f aca="false">B1412/B1407-1</f>
        <v>0.0232680709742048</v>
      </c>
      <c r="F1412" s="9" t="n">
        <f aca="false">B1412/B1391-1</f>
        <v>0.0282680551833276</v>
      </c>
      <c r="G1412" s="0" t="n">
        <f aca="false">MAX(G1411,B1412)</f>
        <v>6445.76</v>
      </c>
      <c r="H1412" s="9" t="n">
        <f aca="false">B1412/G1412-1</f>
        <v>0</v>
      </c>
      <c r="I1412" s="0" t="n">
        <f aca="false">IF(AND($A1412&gt;=CrashTest!$B$3,$A1412&lt;=CrashTest!$C$3),1,IF(AND($A1412&gt;=CrashTest!$B$4,$A1412&lt;=CrashTest!$C$4),2,IF(AND($A1412&gt;=CrashTest!$B$5,$A1412&lt;=CrashTest!$C$5),3,IF(AND($A1412&gt;=CrashTest!$B$6,$A1412&lt;=CrashTest!$C$6),4,IF(AND($A1412&gt;=CrashTest!$B$7,$A1412&lt;=CrashTest!$C$7),5,0)))))</f>
        <v>0</v>
      </c>
      <c r="J1412" s="0" t="str">
        <f aca="false">IF(I1412=0,"",IF(I1411=I1412,MAX(J1411,B1412),B1412))</f>
        <v/>
      </c>
      <c r="K1412" s="9" t="str">
        <f aca="false">IF(I1412=0,"",B1412/J1412-1)</f>
        <v/>
      </c>
      <c r="L1412" s="0" t="n">
        <f aca="false">MATCH($A1412,DailyBTC!$A:$A,0)</f>
        <v>2053</v>
      </c>
      <c r="M1412" s="8" t="n">
        <f aca="false">INDEX(DailyBTC!$F:$F,$L1412)</f>
        <v>7773.33149589831</v>
      </c>
      <c r="N1412" s="8" t="n">
        <f aca="false">INDEX(DailyETH!$F:$F,$L1412)</f>
        <v>227.056542499239</v>
      </c>
      <c r="O1412" s="8" t="n">
        <f aca="false">INDEX(DailyBTC!$B:$B,$L1412)</f>
        <v>120154.32493507</v>
      </c>
      <c r="P1412" s="8" t="n">
        <f aca="false">INDEX(DailyETH!$B:$B,$L1412)</f>
        <v>4599.41391846873</v>
      </c>
      <c r="Q1412" s="9" t="n">
        <f aca="false">LN(M1412/M1411)</f>
        <v>0.00603702114958697</v>
      </c>
      <c r="R1412" s="9" t="n">
        <f aca="false">LN(N1412/N1411)</f>
        <v>0.0105401236468035</v>
      </c>
      <c r="S1412" s="9" t="n">
        <f aca="false">LN(O1412/O1411)</f>
        <v>0.0118235229014543</v>
      </c>
      <c r="T1412" s="9" t="n">
        <f aca="false">LN(P1412/P1411)</f>
        <v>0.0842844085742831</v>
      </c>
      <c r="U1412" s="9" t="n">
        <f aca="false">M1412/M1411-1</f>
        <v>0.00605528068768013</v>
      </c>
      <c r="V1412" s="9" t="n">
        <f aca="false">O1412/O1411-1</f>
        <v>0.011893697044167</v>
      </c>
    </row>
    <row r="1413" customFormat="false" ht="15" hidden="false" customHeight="false" outlineLevel="0" collapsed="false">
      <c r="A1413" s="5" t="n">
        <v>45882</v>
      </c>
      <c r="B1413" s="6" t="n">
        <v>6466.58</v>
      </c>
      <c r="C1413" s="9" t="n">
        <f aca="false">B1413/B1412-1</f>
        <v>0.00323003028347313</v>
      </c>
      <c r="D1413" s="9" t="n">
        <f aca="false">LN(B1413/B1412)</f>
        <v>0.00322482494158642</v>
      </c>
      <c r="E1413" s="9" t="n">
        <f aca="false">B1413/B1408-1</f>
        <v>0.0191519071529662</v>
      </c>
      <c r="F1413" s="9" t="n">
        <f aca="false">B1413/B1392-1</f>
        <v>0.0356868297308033</v>
      </c>
      <c r="G1413" s="0" t="n">
        <f aca="false">MAX(G1412,B1413)</f>
        <v>6466.58</v>
      </c>
      <c r="H1413" s="9" t="n">
        <f aca="false">B1413/G1413-1</f>
        <v>0</v>
      </c>
      <c r="I1413" s="0" t="n">
        <f aca="false">IF(AND($A1413&gt;=CrashTest!$B$3,$A1413&lt;=CrashTest!$C$3),1,IF(AND($A1413&gt;=CrashTest!$B$4,$A1413&lt;=CrashTest!$C$4),2,IF(AND($A1413&gt;=CrashTest!$B$5,$A1413&lt;=CrashTest!$C$5),3,IF(AND($A1413&gt;=CrashTest!$B$6,$A1413&lt;=CrashTest!$C$6),4,IF(AND($A1413&gt;=CrashTest!$B$7,$A1413&lt;=CrashTest!$C$7),5,0)))))</f>
        <v>0</v>
      </c>
      <c r="J1413" s="0" t="str">
        <f aca="false">IF(I1413=0,"",IF(I1412=I1413,MAX(J1412,B1413),B1413))</f>
        <v/>
      </c>
      <c r="K1413" s="9" t="str">
        <f aca="false">IF(I1413=0,"",B1413/J1413-1)</f>
        <v/>
      </c>
      <c r="L1413" s="0" t="n">
        <f aca="false">MATCH($A1413,DailyBTC!$A:$A,0)</f>
        <v>2054</v>
      </c>
      <c r="M1413" s="8" t="n">
        <f aca="false">INDEX(DailyBTC!$F:$F,$L1413)</f>
        <v>7845.10183676492</v>
      </c>
      <c r="N1413" s="8" t="n">
        <f aca="false">INDEX(DailyETH!$F:$F,$L1413)</f>
        <v>228.004694363621</v>
      </c>
      <c r="O1413" s="8" t="n">
        <f aca="false">INDEX(DailyBTC!$B:$B,$L1413)</f>
        <v>123442.67982225</v>
      </c>
      <c r="P1413" s="8" t="n">
        <f aca="false">INDEX(DailyETH!$B:$B,$L1413)</f>
        <v>4760.82676241964</v>
      </c>
      <c r="Q1413" s="9" t="n">
        <f aca="false">LN(M1413/M1412)</f>
        <v>0.00919053076782185</v>
      </c>
      <c r="R1413" s="9" t="n">
        <f aca="false">LN(N1413/N1412)</f>
        <v>0.00416714569221814</v>
      </c>
      <c r="S1413" s="9" t="n">
        <f aca="false">LN(O1413/O1412)</f>
        <v>0.0269999596669229</v>
      </c>
      <c r="T1413" s="9" t="n">
        <f aca="false">LN(P1413/P1412)</f>
        <v>0.0344924563957045</v>
      </c>
      <c r="U1413" s="9" t="n">
        <f aca="false">M1413/M1412-1</f>
        <v>0.00923289337454403</v>
      </c>
      <c r="V1413" s="9" t="n">
        <f aca="false">O1413/O1412-1</f>
        <v>0.0273677613265855</v>
      </c>
    </row>
    <row r="1414" customFormat="false" ht="15" hidden="false" customHeight="false" outlineLevel="0" collapsed="false">
      <c r="A1414" s="5" t="n">
        <v>45883</v>
      </c>
      <c r="B1414" s="6" t="n">
        <v>6468.54</v>
      </c>
      <c r="C1414" s="9" t="n">
        <f aca="false">B1414/B1413-1</f>
        <v>0.000303096845627904</v>
      </c>
      <c r="D1414" s="9" t="n">
        <f aca="false">LN(B1414/B1413)</f>
        <v>0.000303050921058483</v>
      </c>
      <c r="E1414" s="9" t="n">
        <f aca="false">B1414/B1409-1</f>
        <v>0.0202744479495267</v>
      </c>
      <c r="F1414" s="9" t="n">
        <f aca="false">B1414/B1393-1</f>
        <v>0.0327027156473012</v>
      </c>
      <c r="G1414" s="0" t="n">
        <f aca="false">MAX(G1413,B1414)</f>
        <v>6468.54</v>
      </c>
      <c r="H1414" s="9" t="n">
        <f aca="false">B1414/G1414-1</f>
        <v>0</v>
      </c>
      <c r="I1414" s="0" t="n">
        <f aca="false">IF(AND($A1414&gt;=CrashTest!$B$3,$A1414&lt;=CrashTest!$C$3),1,IF(AND($A1414&gt;=CrashTest!$B$4,$A1414&lt;=CrashTest!$C$4),2,IF(AND($A1414&gt;=CrashTest!$B$5,$A1414&lt;=CrashTest!$C$5),3,IF(AND($A1414&gt;=CrashTest!$B$6,$A1414&lt;=CrashTest!$C$6),4,IF(AND($A1414&gt;=CrashTest!$B$7,$A1414&lt;=CrashTest!$C$7),5,0)))))</f>
        <v>0</v>
      </c>
      <c r="J1414" s="0" t="str">
        <f aca="false">IF(I1414=0,"",IF(I1413=I1414,MAX(J1413,B1414),B1414))</f>
        <v/>
      </c>
      <c r="K1414" s="9" t="str">
        <f aca="false">IF(I1414=0,"",B1414/J1414-1)</f>
        <v/>
      </c>
      <c r="L1414" s="0" t="n">
        <f aca="false">MATCH($A1414,DailyBTC!$A:$A,0)</f>
        <v>2055</v>
      </c>
      <c r="M1414" s="8" t="n">
        <f aca="false">INDEX(DailyBTC!$F:$F,$L1414)</f>
        <v>7726.96758927397</v>
      </c>
      <c r="N1414" s="8" t="n">
        <f aca="false">INDEX(DailyETH!$F:$F,$L1414)</f>
        <v>227.022869827383</v>
      </c>
      <c r="O1414" s="8" t="n">
        <f aca="false">INDEX(DailyBTC!$B:$B,$L1414)</f>
        <v>118510.27128083</v>
      </c>
      <c r="P1414" s="8" t="n">
        <f aca="false">INDEX(DailyETH!$B:$B,$L1414)</f>
        <v>4560.76501022794</v>
      </c>
      <c r="Q1414" s="9" t="n">
        <f aca="false">LN(M1414/M1413)</f>
        <v>-0.0151728727398988</v>
      </c>
      <c r="R1414" s="9" t="n">
        <f aca="false">LN(N1414/N1413)</f>
        <v>-0.00431545751170818</v>
      </c>
      <c r="S1414" s="9" t="n">
        <f aca="false">LN(O1414/O1413)</f>
        <v>-0.0407772830377069</v>
      </c>
      <c r="T1414" s="9" t="n">
        <f aca="false">LN(P1414/P1413)</f>
        <v>-0.0429309678888794</v>
      </c>
      <c r="U1414" s="9" t="n">
        <f aca="false">M1414/M1413-1</f>
        <v>-0.0150583446778644</v>
      </c>
      <c r="V1414" s="9" t="n">
        <f aca="false">O1414/O1413-1</f>
        <v>-0.0399570760171634</v>
      </c>
    </row>
    <row r="1415" customFormat="false" ht="15" hidden="false" customHeight="false" outlineLevel="0" collapsed="false">
      <c r="A1415" s="5" t="n">
        <v>45884</v>
      </c>
      <c r="B1415" s="6" t="n">
        <v>6449.8</v>
      </c>
      <c r="C1415" s="9" t="n">
        <f aca="false">B1415/B1414-1</f>
        <v>-0.00289709888166412</v>
      </c>
      <c r="D1415" s="9" t="n">
        <f aca="false">LN(B1415/B1414)</f>
        <v>-0.00290130359557414</v>
      </c>
      <c r="E1415" s="9" t="n">
        <f aca="false">B1415/B1410-1</f>
        <v>0.00944525741652269</v>
      </c>
      <c r="F1415" s="9" t="n">
        <f aca="false">B1415/B1394-1</f>
        <v>0.0242069692696623</v>
      </c>
      <c r="G1415" s="0" t="n">
        <f aca="false">MAX(G1414,B1415)</f>
        <v>6468.54</v>
      </c>
      <c r="H1415" s="9" t="n">
        <f aca="false">B1415/G1415-1</f>
        <v>-0.00289709888166412</v>
      </c>
      <c r="I1415" s="0" t="n">
        <f aca="false">IF(AND($A1415&gt;=CrashTest!$B$3,$A1415&lt;=CrashTest!$C$3),1,IF(AND($A1415&gt;=CrashTest!$B$4,$A1415&lt;=CrashTest!$C$4),2,IF(AND($A1415&gt;=CrashTest!$B$5,$A1415&lt;=CrashTest!$C$5),3,IF(AND($A1415&gt;=CrashTest!$B$6,$A1415&lt;=CrashTest!$C$6),4,IF(AND($A1415&gt;=CrashTest!$B$7,$A1415&lt;=CrashTest!$C$7),5,0)))))</f>
        <v>0</v>
      </c>
      <c r="J1415" s="0" t="str">
        <f aca="false">IF(I1415=0,"",IF(I1414=I1415,MAX(J1414,B1415),B1415))</f>
        <v/>
      </c>
      <c r="K1415" s="9" t="str">
        <f aca="false">IF(I1415=0,"",B1415/J1415-1)</f>
        <v/>
      </c>
      <c r="L1415" s="0" t="n">
        <f aca="false">MATCH($A1415,DailyBTC!$A:$A,0)</f>
        <v>2056</v>
      </c>
      <c r="M1415" s="8" t="n">
        <f aca="false">INDEX(DailyBTC!$F:$F,$L1415)</f>
        <v>7672.71923758274</v>
      </c>
      <c r="N1415" s="8" t="n">
        <f aca="false">INDEX(DailyETH!$F:$F,$L1415)</f>
        <v>223.981736399212</v>
      </c>
      <c r="O1415" s="8" t="n">
        <f aca="false">INDEX(DailyBTC!$B:$B,$L1415)</f>
        <v>117311.209947715</v>
      </c>
      <c r="P1415" s="8" t="n">
        <f aca="false">INDEX(DailyETH!$B:$B,$L1415)</f>
        <v>4429.98655289304</v>
      </c>
      <c r="Q1415" s="9" t="n">
        <f aca="false">LN(M1415/M1414)</f>
        <v>-0.00704541289684259</v>
      </c>
      <c r="R1415" s="9" t="n">
        <f aca="false">LN(N1415/N1414)</f>
        <v>-0.0134862459460239</v>
      </c>
      <c r="S1415" s="9" t="n">
        <f aca="false">LN(O1415/O1414)</f>
        <v>-0.0101693167243405</v>
      </c>
      <c r="T1415" s="9" t="n">
        <f aca="false">LN(P1415/P1414)</f>
        <v>-0.0290938262680054</v>
      </c>
      <c r="U1415" s="9" t="n">
        <f aca="false">M1415/M1414-1</f>
        <v>-0.00702065215939685</v>
      </c>
      <c r="V1415" s="9" t="n">
        <f aca="false">O1415/O1414-1</f>
        <v>-0.010117784054967</v>
      </c>
    </row>
    <row r="1416" customFormat="false" ht="15" hidden="false" customHeight="false" outlineLevel="0" collapsed="false">
      <c r="A1416" s="5" t="n">
        <v>45887</v>
      </c>
      <c r="B1416" s="6" t="n">
        <v>6449.15</v>
      </c>
      <c r="C1416" s="9" t="n">
        <f aca="false">B1416/B1415-1</f>
        <v>-0.000100778318707695</v>
      </c>
      <c r="D1416" s="9" t="n">
        <f aca="false">LN(B1416/B1415)</f>
        <v>-0.000100783397183659</v>
      </c>
      <c r="E1416" s="9" t="n">
        <f aca="false">B1416/B1411-1</f>
        <v>0.0118773976417796</v>
      </c>
      <c r="F1416" s="9" t="n">
        <f aca="false">B1416/B1395-1</f>
        <v>0.024196455654389</v>
      </c>
      <c r="G1416" s="0" t="n">
        <f aca="false">MAX(G1415,B1416)</f>
        <v>6468.54</v>
      </c>
      <c r="H1416" s="9" t="n">
        <f aca="false">B1416/G1416-1</f>
        <v>-0.00299758523561733</v>
      </c>
      <c r="I1416" s="0" t="n">
        <f aca="false">IF(AND($A1416&gt;=CrashTest!$B$3,$A1416&lt;=CrashTest!$C$3),1,IF(AND($A1416&gt;=CrashTest!$B$4,$A1416&lt;=CrashTest!$C$4),2,IF(AND($A1416&gt;=CrashTest!$B$5,$A1416&lt;=CrashTest!$C$5),3,IF(AND($A1416&gt;=CrashTest!$B$6,$A1416&lt;=CrashTest!$C$6),4,IF(AND($A1416&gt;=CrashTest!$B$7,$A1416&lt;=CrashTest!$C$7),5,0)))))</f>
        <v>0</v>
      </c>
      <c r="J1416" s="0" t="str">
        <f aca="false">IF(I1416=0,"",IF(I1415=I1416,MAX(J1415,B1416),B1416))</f>
        <v/>
      </c>
      <c r="K1416" s="9" t="str">
        <f aca="false">IF(I1416=0,"",B1416/J1416-1)</f>
        <v/>
      </c>
      <c r="L1416" s="0" t="n">
        <f aca="false">MATCH($A1416,DailyBTC!$A:$A,0)</f>
        <v>2059</v>
      </c>
      <c r="M1416" s="8" t="n">
        <f aca="false">INDEX(DailyBTC!$F:$F,$L1416)</f>
        <v>7674.60293022988</v>
      </c>
      <c r="N1416" s="8" t="n">
        <f aca="false">INDEX(DailyETH!$F:$F,$L1416)</f>
        <v>226.603650476398</v>
      </c>
      <c r="O1416" s="8" t="n">
        <f aca="false">INDEX(DailyBTC!$B:$B,$L1416)</f>
        <v>116312.914397989</v>
      </c>
      <c r="P1416" s="8" t="n">
        <f aca="false">INDEX(DailyETH!$B:$B,$L1416)</f>
        <v>4321.5258842782</v>
      </c>
      <c r="Q1416" s="9" t="n">
        <f aca="false">LN(M1416/M1415)</f>
        <v>0.000245475091484235</v>
      </c>
      <c r="R1416" s="9" t="n">
        <f aca="false">LN(N1416/N1415)</f>
        <v>0.0116379436463712</v>
      </c>
      <c r="S1416" s="9" t="n">
        <f aca="false">LN(O1416/O1415)</f>
        <v>-0.00854622037540508</v>
      </c>
      <c r="T1416" s="9" t="n">
        <f aca="false">LN(P1416/P1415)</f>
        <v>-0.0247879947441697</v>
      </c>
      <c r="U1416" s="9" t="n">
        <f aca="false">M1416/M1415-1</f>
        <v>0.000245505222959963</v>
      </c>
      <c r="V1416" s="9" t="n">
        <f aca="false">O1416/O1415-1</f>
        <v>-0.00850980524513334</v>
      </c>
    </row>
    <row r="1417" customFormat="false" ht="15" hidden="false" customHeight="false" outlineLevel="0" collapsed="false">
      <c r="A1417" s="5" t="n">
        <v>45888</v>
      </c>
      <c r="B1417" s="6" t="n">
        <v>6411.37</v>
      </c>
      <c r="C1417" s="9" t="n">
        <f aca="false">B1417/B1416-1</f>
        <v>-0.00585813634354915</v>
      </c>
      <c r="D1417" s="9" t="n">
        <f aca="false">LN(B1417/B1416)</f>
        <v>-0.00587536253278121</v>
      </c>
      <c r="E1417" s="9" t="n">
        <f aca="false">B1417/B1412-1</f>
        <v>-0.00533529017524703</v>
      </c>
      <c r="F1417" s="9" t="n">
        <f aca="false">B1417/B1396-1</f>
        <v>0.0167739786856127</v>
      </c>
      <c r="G1417" s="0" t="n">
        <f aca="false">MAX(G1416,B1417)</f>
        <v>6468.54</v>
      </c>
      <c r="H1417" s="9" t="n">
        <f aca="false">B1417/G1417-1</f>
        <v>-0.00883816131615478</v>
      </c>
      <c r="I1417" s="0" t="n">
        <f aca="false">IF(AND($A1417&gt;=CrashTest!$B$3,$A1417&lt;=CrashTest!$C$3),1,IF(AND($A1417&gt;=CrashTest!$B$4,$A1417&lt;=CrashTest!$C$4),2,IF(AND($A1417&gt;=CrashTest!$B$5,$A1417&lt;=CrashTest!$C$5),3,IF(AND($A1417&gt;=CrashTest!$B$6,$A1417&lt;=CrashTest!$C$6),4,IF(AND($A1417&gt;=CrashTest!$B$7,$A1417&lt;=CrashTest!$C$7),5,0)))))</f>
        <v>0</v>
      </c>
      <c r="J1417" s="0" t="str">
        <f aca="false">IF(I1417=0,"",IF(I1416=I1417,MAX(J1416,B1417),B1417))</f>
        <v/>
      </c>
      <c r="K1417" s="9" t="str">
        <f aca="false">IF(I1417=0,"",B1417/J1417-1)</f>
        <v/>
      </c>
      <c r="L1417" s="0" t="n">
        <f aca="false">MATCH($A1417,DailyBTC!$A:$A,0)</f>
        <v>2060</v>
      </c>
      <c r="M1417" s="8" t="n">
        <f aca="false">INDEX(DailyBTC!$F:$F,$L1417)</f>
        <v>7529.8055314747</v>
      </c>
      <c r="N1417" s="8" t="n">
        <f aca="false">INDEX(DailyETH!$F:$F,$L1417)</f>
        <v>226.027190701053</v>
      </c>
      <c r="O1417" s="8" t="n">
        <f aca="false">INDEX(DailyBTC!$B:$B,$L1417)</f>
        <v>112886.10147543</v>
      </c>
      <c r="P1417" s="8" t="n">
        <f aca="false">INDEX(DailyETH!$B:$B,$L1417)</f>
        <v>4093.51478141438</v>
      </c>
      <c r="Q1417" s="9" t="n">
        <f aca="false">LN(M1417/M1416)</f>
        <v>-0.0190473410150645</v>
      </c>
      <c r="R1417" s="9" t="n">
        <f aca="false">LN(N1417/N1416)</f>
        <v>-0.00254715337345426</v>
      </c>
      <c r="S1417" s="9" t="n">
        <f aca="false">LN(O1417/O1416)</f>
        <v>-0.0299047383518154</v>
      </c>
      <c r="T1417" s="9" t="n">
        <f aca="false">LN(P1417/P1416)</f>
        <v>-0.0542045930684035</v>
      </c>
      <c r="U1417" s="9" t="n">
        <f aca="false">M1417/M1416-1</f>
        <v>-0.0188670866846845</v>
      </c>
      <c r="V1417" s="9" t="n">
        <f aca="false">O1417/O1416-1</f>
        <v>-0.0294620158070621</v>
      </c>
    </row>
    <row r="1418" customFormat="false" ht="15" hidden="false" customHeight="false" outlineLevel="0" collapsed="false">
      <c r="A1418" s="5" t="n">
        <v>45889</v>
      </c>
      <c r="B1418" s="6" t="n">
        <v>6395.78</v>
      </c>
      <c r="C1418" s="9" t="n">
        <f aca="false">B1418/B1417-1</f>
        <v>-0.00243161757939414</v>
      </c>
      <c r="D1418" s="9" t="n">
        <f aca="false">LN(B1418/B1417)</f>
        <v>-0.00243457876270459</v>
      </c>
      <c r="E1418" s="9" t="n">
        <f aca="false">B1418/B1413-1</f>
        <v>-0.0109486003420665</v>
      </c>
      <c r="F1418" s="9" t="n">
        <f aca="false">B1418/B1397-1</f>
        <v>0.0136553389903036</v>
      </c>
      <c r="G1418" s="0" t="n">
        <f aca="false">MAX(G1417,B1418)</f>
        <v>6468.54</v>
      </c>
      <c r="H1418" s="9" t="n">
        <f aca="false">B1418/G1418-1</f>
        <v>-0.0112482878671231</v>
      </c>
      <c r="I1418" s="0" t="n">
        <f aca="false">IF(AND($A1418&gt;=CrashTest!$B$3,$A1418&lt;=CrashTest!$C$3),1,IF(AND($A1418&gt;=CrashTest!$B$4,$A1418&lt;=CrashTest!$C$4),2,IF(AND($A1418&gt;=CrashTest!$B$5,$A1418&lt;=CrashTest!$C$5),3,IF(AND($A1418&gt;=CrashTest!$B$6,$A1418&lt;=CrashTest!$C$6),4,IF(AND($A1418&gt;=CrashTest!$B$7,$A1418&lt;=CrashTest!$C$7),5,0)))))</f>
        <v>0</v>
      </c>
      <c r="J1418" s="0" t="str">
        <f aca="false">IF(I1418=0,"",IF(I1417=I1418,MAX(J1417,B1418),B1418))</f>
        <v/>
      </c>
      <c r="K1418" s="9" t="str">
        <f aca="false">IF(I1418=0,"",B1418/J1418-1)</f>
        <v/>
      </c>
      <c r="L1418" s="0" t="n">
        <f aca="false">MATCH($A1418,DailyBTC!$A:$A,0)</f>
        <v>2061</v>
      </c>
      <c r="M1418" s="8" t="n">
        <f aca="false">INDEX(DailyBTC!$F:$F,$L1418)</f>
        <v>7587.42726398622</v>
      </c>
      <c r="N1418" s="8" t="n">
        <f aca="false">INDEX(DailyETH!$F:$F,$L1418)</f>
        <v>226.128865078217</v>
      </c>
      <c r="O1418" s="8" t="n">
        <f aca="false">INDEX(DailyBTC!$B:$B,$L1418)</f>
        <v>114277.320860316</v>
      </c>
      <c r="P1418" s="8" t="n">
        <f aca="false">INDEX(DailyETH!$B:$B,$L1418)</f>
        <v>4337.65589713618</v>
      </c>
      <c r="Q1418" s="9" t="n">
        <f aca="false">LN(M1418/M1417)</f>
        <v>0.00762335439966971</v>
      </c>
      <c r="R1418" s="9" t="n">
        <f aca="false">LN(N1418/N1417)</f>
        <v>0.000449731359683257</v>
      </c>
      <c r="S1418" s="9" t="n">
        <f aca="false">LN(O1418/O1417)</f>
        <v>0.0122487746006403</v>
      </c>
      <c r="T1418" s="9" t="n">
        <f aca="false">LN(P1418/P1417)</f>
        <v>0.0579301255544168</v>
      </c>
      <c r="U1418" s="9" t="n">
        <f aca="false">M1418/M1417-1</f>
        <v>0.00765248614597813</v>
      </c>
      <c r="V1418" s="9" t="n">
        <f aca="false">O1418/O1417-1</f>
        <v>0.0123240980661274</v>
      </c>
    </row>
    <row r="1419" customFormat="false" ht="15" hidden="false" customHeight="false" outlineLevel="0" collapsed="false">
      <c r="A1419" s="5" t="n">
        <v>45890</v>
      </c>
      <c r="B1419" s="6" t="n">
        <v>6370.17</v>
      </c>
      <c r="C1419" s="9" t="n">
        <f aca="false">B1419/B1418-1</f>
        <v>-0.00400420277120217</v>
      </c>
      <c r="D1419" s="9" t="n">
        <f aca="false">LN(B1419/B1418)</f>
        <v>-0.00401224105624294</v>
      </c>
      <c r="E1419" s="9" t="n">
        <f aca="false">B1419/B1414-1</f>
        <v>-0.0152074502128765</v>
      </c>
      <c r="F1419" s="9" t="n">
        <f aca="false">B1419/B1398-1</f>
        <v>0.00177074372809183</v>
      </c>
      <c r="G1419" s="0" t="n">
        <f aca="false">MAX(G1418,B1419)</f>
        <v>6468.54</v>
      </c>
      <c r="H1419" s="9" t="n">
        <f aca="false">B1419/G1419-1</f>
        <v>-0.0152074502128765</v>
      </c>
      <c r="I1419" s="0" t="n">
        <f aca="false">IF(AND($A1419&gt;=CrashTest!$B$3,$A1419&lt;=CrashTest!$C$3),1,IF(AND($A1419&gt;=CrashTest!$B$4,$A1419&lt;=CrashTest!$C$4),2,IF(AND($A1419&gt;=CrashTest!$B$5,$A1419&lt;=CrashTest!$C$5),3,IF(AND($A1419&gt;=CrashTest!$B$6,$A1419&lt;=CrashTest!$C$6),4,IF(AND($A1419&gt;=CrashTest!$B$7,$A1419&lt;=CrashTest!$C$7),5,0)))))</f>
        <v>0</v>
      </c>
      <c r="J1419" s="0" t="str">
        <f aca="false">IF(I1419=0,"",IF(I1418=I1419,MAX(J1418,B1419),B1419))</f>
        <v/>
      </c>
      <c r="K1419" s="9" t="str">
        <f aca="false">IF(I1419=0,"",B1419/J1419-1)</f>
        <v/>
      </c>
      <c r="L1419" s="0" t="n">
        <f aca="false">MATCH($A1419,DailyBTC!$A:$A,0)</f>
        <v>2062</v>
      </c>
      <c r="M1419" s="8" t="n">
        <f aca="false">INDEX(DailyBTC!$F:$F,$L1419)</f>
        <v>7489.41273736949</v>
      </c>
      <c r="N1419" s="8" t="n">
        <f aca="false">INDEX(DailyETH!$F:$F,$L1419)</f>
        <v>225.794016365698</v>
      </c>
      <c r="O1419" s="8" t="n">
        <f aca="false">INDEX(DailyBTC!$B:$B,$L1419)</f>
        <v>112347.102298302</v>
      </c>
      <c r="P1419" s="8" t="n">
        <f aca="false">INDEX(DailyETH!$B:$B,$L1419)</f>
        <v>4222.5846157218</v>
      </c>
      <c r="Q1419" s="9" t="n">
        <f aca="false">LN(M1419/M1418)</f>
        <v>-0.013002181815108</v>
      </c>
      <c r="R1419" s="9" t="n">
        <f aca="false">LN(N1419/N1418)</f>
        <v>-0.00148188457608327</v>
      </c>
      <c r="S1419" s="9" t="n">
        <f aca="false">LN(O1419/O1418)</f>
        <v>-0.0170349268820329</v>
      </c>
      <c r="T1419" s="9" t="n">
        <f aca="false">LN(P1419/P1418)</f>
        <v>-0.0268866775836028</v>
      </c>
      <c r="U1419" s="9" t="n">
        <f aca="false">M1419/M1418-1</f>
        <v>-0.0129180186124417</v>
      </c>
      <c r="V1419" s="9" t="n">
        <f aca="false">O1419/O1418-1</f>
        <v>-0.0168906529089299</v>
      </c>
    </row>
    <row r="1420" customFormat="false" ht="15" hidden="false" customHeight="false" outlineLevel="0" collapsed="false">
      <c r="A1420" s="5" t="n">
        <v>45891</v>
      </c>
      <c r="B1420" s="6" t="n">
        <v>6466.91</v>
      </c>
      <c r="C1420" s="9" t="n">
        <f aca="false">B1420/B1419-1</f>
        <v>0.0151864078980624</v>
      </c>
      <c r="D1420" s="9" t="n">
        <f aca="false">LN(B1420/B1419)</f>
        <v>0.0150722487331236</v>
      </c>
      <c r="E1420" s="9" t="n">
        <f aca="false">B1420/B1415-1</f>
        <v>0.00265279543551733</v>
      </c>
      <c r="F1420" s="9" t="n">
        <f aca="false">B1420/B1399-1</f>
        <v>0.0162744466358129</v>
      </c>
      <c r="G1420" s="0" t="n">
        <f aca="false">MAX(G1419,B1420)</f>
        <v>6468.54</v>
      </c>
      <c r="H1420" s="9" t="n">
        <f aca="false">B1420/G1420-1</f>
        <v>-0.000251988856836305</v>
      </c>
      <c r="I1420" s="0" t="n">
        <f aca="false">IF(AND($A1420&gt;=CrashTest!$B$3,$A1420&lt;=CrashTest!$C$3),1,IF(AND($A1420&gt;=CrashTest!$B$4,$A1420&lt;=CrashTest!$C$4),2,IF(AND($A1420&gt;=CrashTest!$B$5,$A1420&lt;=CrashTest!$C$5),3,IF(AND($A1420&gt;=CrashTest!$B$6,$A1420&lt;=CrashTest!$C$6),4,IF(AND($A1420&gt;=CrashTest!$B$7,$A1420&lt;=CrashTest!$C$7),5,0)))))</f>
        <v>0</v>
      </c>
      <c r="J1420" s="0" t="str">
        <f aca="false">IF(I1420=0,"",IF(I1419=I1420,MAX(J1419,B1420),B1420))</f>
        <v/>
      </c>
      <c r="K1420" s="9" t="str">
        <f aca="false">IF(I1420=0,"",B1420/J1420-1)</f>
        <v/>
      </c>
      <c r="L1420" s="0" t="n">
        <f aca="false">MATCH($A1420,DailyBTC!$A:$A,0)</f>
        <v>2063</v>
      </c>
      <c r="M1420" s="8" t="n">
        <f aca="false">INDEX(DailyBTC!$F:$F,$L1420)</f>
        <v>7674.82197029838</v>
      </c>
      <c r="N1420" s="8" t="n">
        <f aca="false">INDEX(DailyETH!$F:$F,$L1420)</f>
        <v>226.932001524455</v>
      </c>
      <c r="O1420" s="8" t="n">
        <f aca="false">INDEX(DailyBTC!$B:$B,$L1420)</f>
        <v>116800.977035073</v>
      </c>
      <c r="P1420" s="8" t="n">
        <f aca="false">INDEX(DailyETH!$B:$B,$L1420)</f>
        <v>4831.10497749854</v>
      </c>
      <c r="Q1420" s="9" t="n">
        <f aca="false">LN(M1420/M1419)</f>
        <v>0.0244547089224029</v>
      </c>
      <c r="R1420" s="9" t="n">
        <f aca="false">LN(N1420/N1419)</f>
        <v>0.00502726819541557</v>
      </c>
      <c r="S1420" s="9" t="n">
        <f aca="false">LN(O1420/O1419)</f>
        <v>0.0388782288241343</v>
      </c>
      <c r="T1420" s="9" t="n">
        <f aca="false">LN(P1420/P1419)</f>
        <v>0.134627806562612</v>
      </c>
      <c r="U1420" s="9" t="n">
        <f aca="false">M1420/M1419-1</f>
        <v>0.0247561777445866</v>
      </c>
      <c r="V1420" s="9" t="n">
        <f aca="false">O1420/O1419-1</f>
        <v>0.0396438772843928</v>
      </c>
    </row>
    <row r="1421" customFormat="false" ht="15" hidden="false" customHeight="false" outlineLevel="0" collapsed="false">
      <c r="A1421" s="5" t="n">
        <v>45894</v>
      </c>
      <c r="B1421" s="6" t="n">
        <v>6439.32</v>
      </c>
      <c r="C1421" s="9" t="n">
        <f aca="false">B1421/B1420-1</f>
        <v>-0.00426633430803891</v>
      </c>
      <c r="D1421" s="9" t="n">
        <f aca="false">LN(B1421/B1420)</f>
        <v>-0.00427546108007672</v>
      </c>
      <c r="E1421" s="9" t="n">
        <f aca="false">B1421/B1416-1</f>
        <v>-0.00152423187551842</v>
      </c>
      <c r="F1421" s="9" t="n">
        <f aca="false">B1421/B1400-1</f>
        <v>0.00793283077462492</v>
      </c>
      <c r="G1421" s="0" t="n">
        <f aca="false">MAX(G1420,B1421)</f>
        <v>6468.54</v>
      </c>
      <c r="H1421" s="9" t="n">
        <f aca="false">B1421/G1421-1</f>
        <v>-0.00451724809617016</v>
      </c>
      <c r="I1421" s="0" t="n">
        <f aca="false">IF(AND($A1421&gt;=CrashTest!$B$3,$A1421&lt;=CrashTest!$C$3),1,IF(AND($A1421&gt;=CrashTest!$B$4,$A1421&lt;=CrashTest!$C$4),2,IF(AND($A1421&gt;=CrashTest!$B$5,$A1421&lt;=CrashTest!$C$5),3,IF(AND($A1421&gt;=CrashTest!$B$6,$A1421&lt;=CrashTest!$C$6),4,IF(AND($A1421&gt;=CrashTest!$B$7,$A1421&lt;=CrashTest!$C$7),5,0)))))</f>
        <v>0</v>
      </c>
      <c r="J1421" s="0" t="str">
        <f aca="false">IF(I1421=0,"",IF(I1420=I1421,MAX(J1420,B1421),B1421))</f>
        <v/>
      </c>
      <c r="K1421" s="9" t="str">
        <f aca="false">IF(I1421=0,"",B1421/J1421-1)</f>
        <v/>
      </c>
      <c r="L1421" s="0" t="n">
        <f aca="false">MATCH($A1421,DailyBTC!$A:$A,0)</f>
        <v>2066</v>
      </c>
      <c r="M1421" s="8" t="n">
        <f aca="false">INDEX(DailyBTC!$F:$F,$L1421)</f>
        <v>7397.77251824343</v>
      </c>
      <c r="N1421" s="8" t="n">
        <f aca="false">INDEX(DailyETH!$F:$F,$L1421)</f>
        <v>226.45393627503</v>
      </c>
      <c r="O1421" s="8" t="n">
        <f aca="false">INDEX(DailyBTC!$B:$B,$L1421)</f>
        <v>110089.533314144</v>
      </c>
      <c r="P1421" s="8" t="n">
        <f aca="false">INDEX(DailyETH!$B:$B,$L1421)</f>
        <v>4377.50717007598</v>
      </c>
      <c r="Q1421" s="9" t="n">
        <f aca="false">LN(M1421/M1420)</f>
        <v>-0.0367661533028801</v>
      </c>
      <c r="R1421" s="9" t="n">
        <f aca="false">LN(N1421/N1420)</f>
        <v>-0.00210886746475291</v>
      </c>
      <c r="S1421" s="9" t="n">
        <f aca="false">LN(O1421/O1420)</f>
        <v>-0.0591774614424349</v>
      </c>
      <c r="T1421" s="9" t="n">
        <f aca="false">LN(P1421/P1420)</f>
        <v>-0.0985957921938922</v>
      </c>
      <c r="U1421" s="9" t="n">
        <f aca="false">M1421/M1420-1</f>
        <v>-0.0360984858185812</v>
      </c>
      <c r="V1421" s="9" t="n">
        <f aca="false">O1421/O1420-1</f>
        <v>-0.0574605101026996</v>
      </c>
    </row>
    <row r="1422" customFormat="false" ht="15" hidden="false" customHeight="false" outlineLevel="0" collapsed="false">
      <c r="A1422" s="5" t="n">
        <v>45895</v>
      </c>
      <c r="B1422" s="6" t="n">
        <v>6465.94</v>
      </c>
      <c r="C1422" s="9" t="n">
        <f aca="false">B1422/B1421-1</f>
        <v>0.00413397687954631</v>
      </c>
      <c r="D1422" s="9" t="n">
        <f aca="false">LN(B1422/B1421)</f>
        <v>0.00412545547391587</v>
      </c>
      <c r="E1422" s="9" t="n">
        <f aca="false">B1422/B1417-1</f>
        <v>0.00851144139240123</v>
      </c>
      <c r="F1422" s="9" t="n">
        <f aca="false">B1422/B1401-1</f>
        <v>0.0119206168610138</v>
      </c>
      <c r="G1422" s="0" t="n">
        <f aca="false">MAX(G1421,B1422)</f>
        <v>6468.54</v>
      </c>
      <c r="H1422" s="9" t="n">
        <f aca="false">B1422/G1422-1</f>
        <v>-0.000401945415812621</v>
      </c>
      <c r="I1422" s="0" t="n">
        <f aca="false">IF(AND($A1422&gt;=CrashTest!$B$3,$A1422&lt;=CrashTest!$C$3),1,IF(AND($A1422&gt;=CrashTest!$B$4,$A1422&lt;=CrashTest!$C$4),2,IF(AND($A1422&gt;=CrashTest!$B$5,$A1422&lt;=CrashTest!$C$5),3,IF(AND($A1422&gt;=CrashTest!$B$6,$A1422&lt;=CrashTest!$C$6),4,IF(AND($A1422&gt;=CrashTest!$B$7,$A1422&lt;=CrashTest!$C$7),5,0)))))</f>
        <v>0</v>
      </c>
      <c r="J1422" s="0" t="str">
        <f aca="false">IF(I1422=0,"",IF(I1421=I1422,MAX(J1421,B1422),B1422))</f>
        <v/>
      </c>
      <c r="K1422" s="9" t="str">
        <f aca="false">IF(I1422=0,"",B1422/J1422-1)</f>
        <v/>
      </c>
      <c r="L1422" s="0" t="n">
        <f aca="false">MATCH($A1422,DailyBTC!$A:$A,0)</f>
        <v>2067</v>
      </c>
      <c r="M1422" s="8" t="n">
        <f aca="false">INDEX(DailyBTC!$F:$F,$L1422)</f>
        <v>7481.80648752823</v>
      </c>
      <c r="N1422" s="8" t="n">
        <f aca="false">INDEX(DailyETH!$F:$F,$L1422)</f>
        <v>227.453564227709</v>
      </c>
      <c r="O1422" s="8" t="n">
        <f aca="false">INDEX(DailyBTC!$B:$B,$L1422)</f>
        <v>111895.295495307</v>
      </c>
      <c r="P1422" s="8" t="n">
        <f aca="false">INDEX(DailyETH!$B:$B,$L1422)</f>
        <v>4601.96733810637</v>
      </c>
      <c r="Q1422" s="9" t="n">
        <f aca="false">LN(M1422/M1421)</f>
        <v>0.0112953280065935</v>
      </c>
      <c r="R1422" s="9" t="n">
        <f aca="false">LN(N1422/N1421)</f>
        <v>0.0044045518862</v>
      </c>
      <c r="S1422" s="9" t="n">
        <f aca="false">LN(O1422/O1421)</f>
        <v>0.0162695984473464</v>
      </c>
      <c r="T1422" s="9" t="n">
        <f aca="false">LN(P1422/P1421)</f>
        <v>0.05000447114705</v>
      </c>
      <c r="U1422" s="9" t="n">
        <f aca="false">M1422/M1421-1</f>
        <v>0.0113593610884313</v>
      </c>
      <c r="V1422" s="9" t="n">
        <f aca="false">O1422/O1421-1</f>
        <v>0.0164026690531078</v>
      </c>
    </row>
    <row r="1423" customFormat="false" ht="15" hidden="false" customHeight="false" outlineLevel="0" collapsed="false">
      <c r="A1423" s="5" t="n">
        <v>45896</v>
      </c>
      <c r="B1423" s="6" t="n">
        <v>6481.4</v>
      </c>
      <c r="C1423" s="9" t="n">
        <f aca="false">B1423/B1422-1</f>
        <v>0.00239099032777901</v>
      </c>
      <c r="D1423" s="9" t="n">
        <f aca="false">LN(B1423/B1422)</f>
        <v>0.00238813645854915</v>
      </c>
      <c r="E1423" s="9" t="n">
        <f aca="false">B1423/B1418-1</f>
        <v>0.0133869520214891</v>
      </c>
      <c r="F1423" s="9" t="n">
        <f aca="false">B1423/B1402-1</f>
        <v>0.0173508757059486</v>
      </c>
      <c r="G1423" s="0" t="n">
        <f aca="false">MAX(G1422,B1423)</f>
        <v>6481.4</v>
      </c>
      <c r="H1423" s="9" t="n">
        <f aca="false">B1423/G1423-1</f>
        <v>0</v>
      </c>
      <c r="I1423" s="0" t="n">
        <f aca="false">IF(AND($A1423&gt;=CrashTest!$B$3,$A1423&lt;=CrashTest!$C$3),1,IF(AND($A1423&gt;=CrashTest!$B$4,$A1423&lt;=CrashTest!$C$4),2,IF(AND($A1423&gt;=CrashTest!$B$5,$A1423&lt;=CrashTest!$C$5),3,IF(AND($A1423&gt;=CrashTest!$B$6,$A1423&lt;=CrashTest!$C$6),4,IF(AND($A1423&gt;=CrashTest!$B$7,$A1423&lt;=CrashTest!$C$7),5,0)))))</f>
        <v>0</v>
      </c>
      <c r="J1423" s="0" t="str">
        <f aca="false">IF(I1423=0,"",IF(I1422=I1423,MAX(J1422,B1423),B1423))</f>
        <v/>
      </c>
      <c r="K1423" s="9" t="str">
        <f aca="false">IF(I1423=0,"",B1423/J1423-1)</f>
        <v/>
      </c>
      <c r="L1423" s="0" t="n">
        <f aca="false">MATCH($A1423,DailyBTC!$A:$A,0)</f>
        <v>2068</v>
      </c>
      <c r="M1423" s="8" t="n">
        <f aca="false">INDEX(DailyBTC!$F:$F,$L1423)</f>
        <v>7431.20131788487</v>
      </c>
      <c r="N1423" s="8" t="n">
        <f aca="false">INDEX(DailyETH!$F:$F,$L1423)</f>
        <v>227.459704379871</v>
      </c>
      <c r="O1423" s="8" t="n">
        <f aca="false">INDEX(DailyBTC!$B:$B,$L1423)</f>
        <v>111252.307236061</v>
      </c>
      <c r="P1423" s="8" t="n">
        <f aca="false">INDEX(DailyETH!$B:$B,$L1423)</f>
        <v>4507.0350163647</v>
      </c>
      <c r="Q1423" s="9" t="n">
        <f aca="false">LN(M1423/M1422)</f>
        <v>-0.00678674141962998</v>
      </c>
      <c r="R1423" s="9" t="n">
        <f aca="false">LN(N1423/N1422)</f>
        <v>2.69948255469796E-005</v>
      </c>
      <c r="S1423" s="9" t="n">
        <f aca="false">LN(O1423/O1422)</f>
        <v>-0.00576291235851787</v>
      </c>
      <c r="T1423" s="9" t="n">
        <f aca="false">LN(P1423/P1422)</f>
        <v>-0.0208443812550379</v>
      </c>
      <c r="U1423" s="9" t="n">
        <f aca="false">M1423/M1422-1</f>
        <v>-0.00676376350119734</v>
      </c>
      <c r="V1423" s="9" t="n">
        <f aca="false">O1423/O1422-1</f>
        <v>-0.00574633863202023</v>
      </c>
    </row>
    <row r="1424" customFormat="false" ht="15" hidden="false" customHeight="false" outlineLevel="0" collapsed="false">
      <c r="A1424" s="5" t="n">
        <v>45897</v>
      </c>
      <c r="B1424" s="6" t="n">
        <v>6501.86</v>
      </c>
      <c r="C1424" s="9" t="n">
        <f aca="false">B1424/B1423-1</f>
        <v>0.0031567253988336</v>
      </c>
      <c r="D1424" s="9" t="n">
        <f aca="false">LN(B1424/B1423)</f>
        <v>0.00315175340194978</v>
      </c>
      <c r="E1424" s="9" t="n">
        <f aca="false">B1424/B1419-1</f>
        <v>0.0206729176772362</v>
      </c>
      <c r="F1424" s="9" t="n">
        <f aca="false">B1424/B1403-1</f>
        <v>0.0218390985242578</v>
      </c>
      <c r="G1424" s="0" t="n">
        <f aca="false">MAX(G1423,B1424)</f>
        <v>6501.86</v>
      </c>
      <c r="H1424" s="9" t="n">
        <f aca="false">B1424/G1424-1</f>
        <v>0</v>
      </c>
      <c r="I1424" s="0" t="n">
        <f aca="false">IF(AND($A1424&gt;=CrashTest!$B$3,$A1424&lt;=CrashTest!$C$3),1,IF(AND($A1424&gt;=CrashTest!$B$4,$A1424&lt;=CrashTest!$C$4),2,IF(AND($A1424&gt;=CrashTest!$B$5,$A1424&lt;=CrashTest!$C$5),3,IF(AND($A1424&gt;=CrashTest!$B$6,$A1424&lt;=CrashTest!$C$6),4,IF(AND($A1424&gt;=CrashTest!$B$7,$A1424&lt;=CrashTest!$C$7),5,0)))))</f>
        <v>0</v>
      </c>
      <c r="J1424" s="0" t="str">
        <f aca="false">IF(I1424=0,"",IF(I1423=I1424,MAX(J1423,B1424),B1424))</f>
        <v/>
      </c>
      <c r="K1424" s="9" t="str">
        <f aca="false">IF(I1424=0,"",B1424/J1424-1)</f>
        <v/>
      </c>
      <c r="L1424" s="0" t="n">
        <f aca="false">MATCH($A1424,DailyBTC!$A:$A,0)</f>
        <v>2069</v>
      </c>
      <c r="M1424" s="8" t="n">
        <f aca="false">INDEX(DailyBTC!$F:$F,$L1424)</f>
        <v>7487.65500339837</v>
      </c>
      <c r="N1424" s="8" t="n">
        <f aca="false">INDEX(DailyETH!$F:$F,$L1424)</f>
        <v>226.498733333775</v>
      </c>
      <c r="O1424" s="8" t="n">
        <f aca="false">INDEX(DailyBTC!$B:$B,$L1424)</f>
        <v>112481.152904109</v>
      </c>
      <c r="P1424" s="8" t="n">
        <f aca="false">INDEX(DailyETH!$B:$B,$L1424)</f>
        <v>4504.04511922852</v>
      </c>
      <c r="Q1424" s="9" t="n">
        <f aca="false">LN(M1424/M1423)</f>
        <v>0.00756813441379447</v>
      </c>
      <c r="R1424" s="9" t="n">
        <f aca="false">LN(N1424/N1423)</f>
        <v>-0.00423374653572026</v>
      </c>
      <c r="S1424" s="9" t="n">
        <f aca="false">LN(O1424/O1423)</f>
        <v>0.0109850178367031</v>
      </c>
      <c r="T1424" s="9" t="n">
        <f aca="false">LN(P1424/P1423)</f>
        <v>-0.000663604629170245</v>
      </c>
      <c r="U1424" s="9" t="n">
        <f aca="false">M1424/M1423-1</f>
        <v>0.0075968451261883</v>
      </c>
      <c r="V1424" s="9" t="n">
        <f aca="false">O1424/O1423-1</f>
        <v>0.0110455746813463</v>
      </c>
    </row>
    <row r="1425" customFormat="false" ht="15" hidden="false" customHeight="false" outlineLevel="0" collapsed="false">
      <c r="A1425" s="5" t="n">
        <v>45898</v>
      </c>
      <c r="B1425" s="6" t="n">
        <v>6460.26</v>
      </c>
      <c r="C1425" s="9" t="n">
        <f aca="false">B1425/B1424-1</f>
        <v>-0.00639816913929236</v>
      </c>
      <c r="D1425" s="9" t="n">
        <f aca="false">LN(B1425/B1424)</f>
        <v>-0.00641872515092916</v>
      </c>
      <c r="E1425" s="9" t="n">
        <f aca="false">B1425/B1420-1</f>
        <v>-0.00102831182125618</v>
      </c>
      <c r="F1425" s="9" t="n">
        <f aca="false">B1425/B1404-1</f>
        <v>0.0190665032440029</v>
      </c>
      <c r="G1425" s="0" t="n">
        <f aca="false">MAX(G1424,B1425)</f>
        <v>6501.86</v>
      </c>
      <c r="H1425" s="9" t="n">
        <f aca="false">B1425/G1425-1</f>
        <v>-0.00639816913929236</v>
      </c>
      <c r="I1425" s="0" t="n">
        <f aca="false">IF(AND($A1425&gt;=CrashTest!$B$3,$A1425&lt;=CrashTest!$C$3),1,IF(AND($A1425&gt;=CrashTest!$B$4,$A1425&lt;=CrashTest!$C$4),2,IF(AND($A1425&gt;=CrashTest!$B$5,$A1425&lt;=CrashTest!$C$5),3,IF(AND($A1425&gt;=CrashTest!$B$6,$A1425&lt;=CrashTest!$C$6),4,IF(AND($A1425&gt;=CrashTest!$B$7,$A1425&lt;=CrashTest!$C$7),5,0)))))</f>
        <v>0</v>
      </c>
      <c r="J1425" s="0" t="str">
        <f aca="false">IF(I1425=0,"",IF(I1424=I1425,MAX(J1424,B1425),B1425))</f>
        <v/>
      </c>
      <c r="K1425" s="9" t="str">
        <f aca="false">IF(I1425=0,"",B1425/J1425-1)</f>
        <v/>
      </c>
      <c r="L1425" s="0" t="n">
        <f aca="false">MATCH($A1425,DailyBTC!$A:$A,0)</f>
        <v>2070</v>
      </c>
      <c r="M1425" s="8" t="n">
        <f aca="false">INDEX(DailyBTC!$F:$F,$L1425)</f>
        <v>7282.46932122766</v>
      </c>
      <c r="N1425" s="8" t="n">
        <f aca="false">INDEX(DailyETH!$F:$F,$L1425)</f>
        <v>228.267598978113</v>
      </c>
      <c r="O1425" s="8" t="n">
        <f aca="false">INDEX(DailyBTC!$B:$B,$L1425)</f>
        <v>108473.330441642</v>
      </c>
      <c r="P1425" s="8" t="n">
        <f aca="false">INDEX(DailyETH!$B:$B,$L1425)</f>
        <v>4366.7936899474</v>
      </c>
      <c r="Q1425" s="9" t="n">
        <f aca="false">LN(M1425/M1424)</f>
        <v>-0.0277856676776205</v>
      </c>
      <c r="R1425" s="9" t="n">
        <f aca="false">LN(N1425/N1424)</f>
        <v>0.00777926789731908</v>
      </c>
      <c r="S1425" s="9" t="n">
        <f aca="false">LN(O1425/O1424)</f>
        <v>-0.0362813374835689</v>
      </c>
      <c r="T1425" s="9" t="n">
        <f aca="false">LN(P1425/P1424)</f>
        <v>-0.0309468779610732</v>
      </c>
      <c r="U1425" s="9" t="n">
        <f aca="false">M1425/M1424-1</f>
        <v>-0.0274031966052901</v>
      </c>
      <c r="V1425" s="9" t="n">
        <f aca="false">O1425/O1424-1</f>
        <v>-0.0356310578171589</v>
      </c>
    </row>
    <row r="1426" customFormat="false" ht="15" hidden="false" customHeight="false" outlineLevel="0" collapsed="false">
      <c r="A1426" s="5" t="n">
        <v>45902</v>
      </c>
      <c r="B1426" s="6" t="n">
        <v>6415.54</v>
      </c>
      <c r="C1426" s="9" t="n">
        <f aca="false">B1426/B1425-1</f>
        <v>-0.00692232201180765</v>
      </c>
      <c r="D1426" s="9" t="n">
        <f aca="false">LN(B1426/B1425)</f>
        <v>-0.0069463924292621</v>
      </c>
      <c r="E1426" s="9" t="n">
        <f aca="false">B1426/B1421-1</f>
        <v>-0.00369293652124758</v>
      </c>
      <c r="F1426" s="9" t="n">
        <f aca="false">B1426/B1405-1</f>
        <v>0.0284593965062576</v>
      </c>
      <c r="G1426" s="0" t="n">
        <f aca="false">MAX(G1425,B1426)</f>
        <v>6501.86</v>
      </c>
      <c r="H1426" s="9" t="n">
        <f aca="false">B1426/G1426-1</f>
        <v>-0.0132762009640318</v>
      </c>
      <c r="I1426" s="0" t="n">
        <f aca="false">IF(AND($A1426&gt;=CrashTest!$B$3,$A1426&lt;=CrashTest!$C$3),1,IF(AND($A1426&gt;=CrashTest!$B$4,$A1426&lt;=CrashTest!$C$4),2,IF(AND($A1426&gt;=CrashTest!$B$5,$A1426&lt;=CrashTest!$C$5),3,IF(AND($A1426&gt;=CrashTest!$B$6,$A1426&lt;=CrashTest!$C$6),4,IF(AND($A1426&gt;=CrashTest!$B$7,$A1426&lt;=CrashTest!$C$7),5,0)))))</f>
        <v>0</v>
      </c>
      <c r="J1426" s="0" t="str">
        <f aca="false">IF(I1426=0,"",IF(I1425=I1426,MAX(J1425,B1426),B1426))</f>
        <v/>
      </c>
      <c r="K1426" s="9" t="str">
        <f aca="false">IF(I1426=0,"",B1426/J1426-1)</f>
        <v/>
      </c>
      <c r="L1426" s="0" t="n">
        <f aca="false">MATCH($A1426,DailyBTC!$A:$A,0)</f>
        <v>2074</v>
      </c>
      <c r="M1426" s="8" t="n">
        <f aca="false">INDEX(DailyBTC!$F:$F,$L1426)</f>
        <v>7223.13210428556</v>
      </c>
      <c r="N1426" s="8" t="n">
        <f aca="false">INDEX(DailyETH!$F:$F,$L1426)</f>
        <v>219.900809719941</v>
      </c>
      <c r="O1426" s="8" t="n">
        <f aca="false">INDEX(DailyBTC!$B:$B,$L1426)</f>
        <v>111140.947159836</v>
      </c>
      <c r="P1426" s="8" t="n">
        <f aca="false">INDEX(DailyETH!$B:$B,$L1426)</f>
        <v>4322.33563062536</v>
      </c>
      <c r="Q1426" s="9" t="n">
        <f aca="false">LN(M1426/M1425)</f>
        <v>-0.00818132887770721</v>
      </c>
      <c r="R1426" s="9" t="n">
        <f aca="false">LN(N1426/N1425)</f>
        <v>-0.0373420406865475</v>
      </c>
      <c r="S1426" s="9" t="n">
        <f aca="false">LN(O1426/O1425)</f>
        <v>0.0242948496532295</v>
      </c>
      <c r="T1426" s="9" t="n">
        <f aca="false">LN(P1426/P1425)</f>
        <v>-0.0102331190248561</v>
      </c>
      <c r="U1426" s="9" t="n">
        <f aca="false">M1426/M1425-1</f>
        <v>-0.00814795288860726</v>
      </c>
      <c r="V1426" s="9" t="n">
        <f aca="false">O1426/O1425-1</f>
        <v>0.0245923740640486</v>
      </c>
    </row>
    <row r="1427" customFormat="false" ht="15" hidden="false" customHeight="false" outlineLevel="0" collapsed="false">
      <c r="A1427" s="5" t="n">
        <v>45903</v>
      </c>
      <c r="B1427" s="6" t="n">
        <v>6448.26</v>
      </c>
      <c r="C1427" s="9" t="n">
        <f aca="false">B1427/B1426-1</f>
        <v>0.00510011628015739</v>
      </c>
      <c r="D1427" s="9" t="n">
        <f aca="false">LN(B1427/B1426)</f>
        <v>0.0050871547386881</v>
      </c>
      <c r="E1427" s="9" t="n">
        <f aca="false">B1427/B1422-1</f>
        <v>-0.00273432787808103</v>
      </c>
      <c r="F1427" s="9" t="n">
        <f aca="false">B1427/B1406-1</f>
        <v>0.0186921203044579</v>
      </c>
      <c r="G1427" s="0" t="n">
        <f aca="false">MAX(G1426,B1427)</f>
        <v>6501.86</v>
      </c>
      <c r="H1427" s="9" t="n">
        <f aca="false">B1427/G1427-1</f>
        <v>-0.00824379485254978</v>
      </c>
      <c r="I1427" s="0" t="n">
        <f aca="false">IF(AND($A1427&gt;=CrashTest!$B$3,$A1427&lt;=CrashTest!$C$3),1,IF(AND($A1427&gt;=CrashTest!$B$4,$A1427&lt;=CrashTest!$C$4),2,IF(AND($A1427&gt;=CrashTest!$B$5,$A1427&lt;=CrashTest!$C$5),3,IF(AND($A1427&gt;=CrashTest!$B$6,$A1427&lt;=CrashTest!$C$6),4,IF(AND($A1427&gt;=CrashTest!$B$7,$A1427&lt;=CrashTest!$C$7),5,0)))))</f>
        <v>0</v>
      </c>
      <c r="J1427" s="0" t="str">
        <f aca="false">IF(I1427=0,"",IF(I1426=I1427,MAX(J1426,B1427),B1427))</f>
        <v/>
      </c>
      <c r="K1427" s="9" t="str">
        <f aca="false">IF(I1427=0,"",B1427/J1427-1)</f>
        <v/>
      </c>
      <c r="L1427" s="0" t="n">
        <f aca="false">MATCH($A1427,DailyBTC!$A:$A,0)</f>
        <v>2075</v>
      </c>
      <c r="M1427" s="8" t="n">
        <f aca="false">INDEX(DailyBTC!$F:$F,$L1427)</f>
        <v>7257.76444679985</v>
      </c>
      <c r="N1427" s="8" t="n">
        <f aca="false">INDEX(DailyETH!$F:$F,$L1427)</f>
        <v>222.173729540384</v>
      </c>
      <c r="O1427" s="8" t="n">
        <f aca="false">INDEX(DailyBTC!$B:$B,$L1427)</f>
        <v>111780.743587376</v>
      </c>
      <c r="P1427" s="8" t="n">
        <f aca="false">INDEX(DailyETH!$B:$B,$L1427)</f>
        <v>4455.87243804793</v>
      </c>
      <c r="Q1427" s="9" t="n">
        <f aca="false">LN(M1427/M1426)</f>
        <v>0.00478318568482836</v>
      </c>
      <c r="R1427" s="9" t="n">
        <f aca="false">LN(N1427/N1426)</f>
        <v>0.0102830615519256</v>
      </c>
      <c r="S1427" s="9" t="n">
        <f aca="false">LN(O1427/O1426)</f>
        <v>0.00574011602111855</v>
      </c>
      <c r="T1427" s="9" t="n">
        <f aca="false">LN(P1427/P1426)</f>
        <v>0.030426963814244</v>
      </c>
      <c r="U1427" s="9" t="n">
        <f aca="false">M1427/M1426-1</f>
        <v>0.00479464337828395</v>
      </c>
      <c r="V1427" s="9" t="n">
        <f aca="false">O1427/O1426-1</f>
        <v>0.00575662205415517</v>
      </c>
    </row>
    <row r="1428" customFormat="false" ht="15" hidden="false" customHeight="false" outlineLevel="0" collapsed="false">
      <c r="A1428" s="5" t="n">
        <v>45904</v>
      </c>
      <c r="B1428" s="6" t="n">
        <v>6502.08</v>
      </c>
      <c r="C1428" s="9" t="n">
        <f aca="false">B1428/B1427-1</f>
        <v>0.00834643764364329</v>
      </c>
      <c r="D1428" s="9" t="n">
        <f aca="false">LN(B1428/B1427)</f>
        <v>0.00831179874047244</v>
      </c>
      <c r="E1428" s="9" t="n">
        <f aca="false">B1428/B1423-1</f>
        <v>0.00319066868269213</v>
      </c>
      <c r="F1428" s="9" t="n">
        <f aca="false">B1428/B1407-1</f>
        <v>0.0322089030494397</v>
      </c>
      <c r="G1428" s="0" t="n">
        <f aca="false">MAX(G1427,B1428)</f>
        <v>6502.08</v>
      </c>
      <c r="H1428" s="9" t="n">
        <f aca="false">B1428/G1428-1</f>
        <v>0</v>
      </c>
      <c r="I1428" s="0" t="n">
        <f aca="false">IF(AND($A1428&gt;=CrashTest!$B$3,$A1428&lt;=CrashTest!$C$3),1,IF(AND($A1428&gt;=CrashTest!$B$4,$A1428&lt;=CrashTest!$C$4),2,IF(AND($A1428&gt;=CrashTest!$B$5,$A1428&lt;=CrashTest!$C$5),3,IF(AND($A1428&gt;=CrashTest!$B$6,$A1428&lt;=CrashTest!$C$6),4,IF(AND($A1428&gt;=CrashTest!$B$7,$A1428&lt;=CrashTest!$C$7),5,0)))))</f>
        <v>0</v>
      </c>
      <c r="J1428" s="0" t="str">
        <f aca="false">IF(I1428=0,"",IF(I1427=I1428,MAX(J1427,B1428),B1428))</f>
        <v/>
      </c>
      <c r="K1428" s="9" t="str">
        <f aca="false">IF(I1428=0,"",B1428/J1428-1)</f>
        <v/>
      </c>
      <c r="L1428" s="0" t="n">
        <f aca="false">MATCH($A1428,DailyBTC!$A:$A,0)</f>
        <v>2076</v>
      </c>
      <c r="M1428" s="8" t="n">
        <f aca="false">INDEX(DailyBTC!$F:$F,$L1428)</f>
        <v>7250.23303242624</v>
      </c>
      <c r="N1428" s="8" t="n">
        <f aca="false">INDEX(DailyETH!$F:$F,$L1428)</f>
        <v>221.794936844093</v>
      </c>
      <c r="O1428" s="8" t="n">
        <f aca="false">INDEX(DailyBTC!$B:$B,$L1428)</f>
        <v>110900.633412981</v>
      </c>
      <c r="P1428" s="8" t="n">
        <f aca="false">INDEX(DailyETH!$B:$B,$L1428)</f>
        <v>4316.90264465225</v>
      </c>
      <c r="Q1428" s="9" t="n">
        <f aca="false">LN(M1428/M1427)</f>
        <v>-0.00103824322563185</v>
      </c>
      <c r="R1428" s="9" t="n">
        <f aca="false">LN(N1428/N1427)</f>
        <v>-0.00170639424303893</v>
      </c>
      <c r="S1428" s="9" t="n">
        <f aca="false">LN(O1428/O1427)</f>
        <v>-0.00790470015050564</v>
      </c>
      <c r="T1428" s="9" t="n">
        <f aca="false">LN(P1428/P1427)</f>
        <v>-0.0316847105081561</v>
      </c>
      <c r="U1428" s="9" t="n">
        <f aca="false">M1428/M1427-1</f>
        <v>-0.00103770443761453</v>
      </c>
      <c r="V1428" s="9" t="n">
        <f aca="false">O1428/O1427-1</f>
        <v>-0.00787354016577135</v>
      </c>
    </row>
    <row r="1429" customFormat="false" ht="15" hidden="false" customHeight="false" outlineLevel="0" collapsed="false">
      <c r="A1429" s="5" t="n">
        <v>45905</v>
      </c>
      <c r="B1429" s="6" t="n">
        <v>6481.5</v>
      </c>
      <c r="C1429" s="9" t="n">
        <f aca="false">B1429/B1428-1</f>
        <v>-0.00316514100103349</v>
      </c>
      <c r="D1429" s="9" t="n">
        <f aca="false">LN(B1429/B1428)</f>
        <v>-0.00317016065455095</v>
      </c>
      <c r="E1429" s="9" t="n">
        <f aca="false">B1429/B1424-1</f>
        <v>-0.00313141162682673</v>
      </c>
      <c r="F1429" s="9" t="n">
        <f aca="false">B1429/B1408-1</f>
        <v>0.021503342757988</v>
      </c>
      <c r="G1429" s="0" t="n">
        <f aca="false">MAX(G1428,B1429)</f>
        <v>6502.08</v>
      </c>
      <c r="H1429" s="9" t="n">
        <f aca="false">B1429/G1429-1</f>
        <v>-0.00316514100103349</v>
      </c>
      <c r="I1429" s="0" t="n">
        <f aca="false">IF(AND($A1429&gt;=CrashTest!$B$3,$A1429&lt;=CrashTest!$C$3),1,IF(AND($A1429&gt;=CrashTest!$B$4,$A1429&lt;=CrashTest!$C$4),2,IF(AND($A1429&gt;=CrashTest!$B$5,$A1429&lt;=CrashTest!$C$5),3,IF(AND($A1429&gt;=CrashTest!$B$6,$A1429&lt;=CrashTest!$C$6),4,IF(AND($A1429&gt;=CrashTest!$B$7,$A1429&lt;=CrashTest!$C$7),5,0)))))</f>
        <v>0</v>
      </c>
      <c r="J1429" s="0" t="str">
        <f aca="false">IF(I1429=0,"",IF(I1428=I1429,MAX(J1428,B1429),B1429))</f>
        <v/>
      </c>
      <c r="K1429" s="9" t="str">
        <f aca="false">IF(I1429=0,"",B1429/J1429-1)</f>
        <v/>
      </c>
      <c r="L1429" s="0" t="n">
        <f aca="false">MATCH($A1429,DailyBTC!$A:$A,0)</f>
        <v>2077</v>
      </c>
      <c r="M1429" s="8" t="n">
        <f aca="false">INDEX(DailyBTC!$F:$F,$L1429)</f>
        <v>7228.29412138754</v>
      </c>
      <c r="N1429" s="8" t="n">
        <f aca="false">INDEX(DailyETH!$F:$F,$L1429)</f>
        <v>220.22073103867</v>
      </c>
      <c r="O1429" s="8" t="n">
        <f aca="false">INDEX(DailyBTC!$B:$B,$L1429)</f>
        <v>110711.229484804</v>
      </c>
      <c r="P1429" s="8" t="n">
        <f aca="false">INDEX(DailyETH!$B:$B,$L1429)</f>
        <v>4308.76928550555</v>
      </c>
      <c r="Q1429" s="9" t="n">
        <f aca="false">LN(M1429/M1428)</f>
        <v>-0.00303054690530393</v>
      </c>
      <c r="R1429" s="9" t="n">
        <f aca="false">LN(N1429/N1428)</f>
        <v>-0.00712288081834793</v>
      </c>
      <c r="S1429" s="9" t="n">
        <f aca="false">LN(O1429/O1428)</f>
        <v>-0.00170933064518511</v>
      </c>
      <c r="T1429" s="9" t="n">
        <f aca="false">LN(P1429/P1428)</f>
        <v>-0.00188584996578422</v>
      </c>
      <c r="U1429" s="9" t="n">
        <f aca="false">M1429/M1428-1</f>
        <v>-0.00302595943338435</v>
      </c>
      <c r="V1429" s="9" t="n">
        <f aca="false">O1429/O1428-1</f>
        <v>-0.0017078705715925</v>
      </c>
    </row>
    <row r="1430" customFormat="false" ht="15" hidden="false" customHeight="false" outlineLevel="0" collapsed="false">
      <c r="A1430" s="5" t="n">
        <v>45908</v>
      </c>
      <c r="B1430" s="6" t="n">
        <v>6495.15</v>
      </c>
      <c r="C1430" s="9" t="n">
        <f aca="false">B1430/B1429-1</f>
        <v>0.00210599398287425</v>
      </c>
      <c r="D1430" s="9" t="n">
        <f aca="false">LN(B1430/B1429)</f>
        <v>0.00210377948614579</v>
      </c>
      <c r="E1430" s="9" t="n">
        <f aca="false">B1430/B1425-1</f>
        <v>0.00540071142647491</v>
      </c>
      <c r="F1430" s="9" t="n">
        <f aca="false">B1430/B1409-1</f>
        <v>0.0244716088328074</v>
      </c>
      <c r="G1430" s="0" t="n">
        <f aca="false">MAX(G1429,B1430)</f>
        <v>6502.08</v>
      </c>
      <c r="H1430" s="9" t="n">
        <f aca="false">B1430/G1430-1</f>
        <v>-0.00106581278606233</v>
      </c>
      <c r="I1430" s="0" t="n">
        <f aca="false">IF(AND($A1430&gt;=CrashTest!$B$3,$A1430&lt;=CrashTest!$C$3),1,IF(AND($A1430&gt;=CrashTest!$B$4,$A1430&lt;=CrashTest!$C$4),2,IF(AND($A1430&gt;=CrashTest!$B$5,$A1430&lt;=CrashTest!$C$5),3,IF(AND($A1430&gt;=CrashTest!$B$6,$A1430&lt;=CrashTest!$C$6),4,IF(AND($A1430&gt;=CrashTest!$B$7,$A1430&lt;=CrashTest!$C$7),5,0)))))</f>
        <v>0</v>
      </c>
      <c r="J1430" s="0" t="str">
        <f aca="false">IF(I1430=0,"",IF(I1429=I1430,MAX(J1429,B1430),B1430))</f>
        <v/>
      </c>
      <c r="K1430" s="9" t="str">
        <f aca="false">IF(I1430=0,"",B1430/J1430-1)</f>
        <v/>
      </c>
      <c r="L1430" s="0" t="n">
        <f aca="false">MATCH($A1430,DailyBTC!$A:$A,0)</f>
        <v>2080</v>
      </c>
      <c r="M1430" s="8" t="n">
        <f aca="false">INDEX(DailyBTC!$F:$F,$L1430)</f>
        <v>7289.53002405339</v>
      </c>
      <c r="N1430" s="8" t="n">
        <f aca="false">INDEX(DailyETH!$F:$F,$L1430)</f>
        <v>219.787217395412</v>
      </c>
      <c r="O1430" s="8" t="n">
        <f aca="false">INDEX(DailyBTC!$B:$B,$L1430)</f>
        <v>112112.311575102</v>
      </c>
      <c r="P1430" s="8" t="n">
        <f aca="false">INDEX(DailyETH!$B:$B,$L1430)</f>
        <v>4305.11846668615</v>
      </c>
      <c r="Q1430" s="9" t="n">
        <f aca="false">LN(M1430/M1429)</f>
        <v>0.00843601151425329</v>
      </c>
      <c r="R1430" s="9" t="n">
        <f aca="false">LN(N1430/N1429)</f>
        <v>-0.00197048160184864</v>
      </c>
      <c r="S1430" s="9" t="n">
        <f aca="false">LN(O1430/O1429)</f>
        <v>0.0125758755020933</v>
      </c>
      <c r="T1430" s="9" t="n">
        <f aca="false">LN(P1430/P1429)</f>
        <v>-0.000847658837224121</v>
      </c>
      <c r="U1430" s="9" t="n">
        <f aca="false">M1430/M1429-1</f>
        <v>0.00847169493071154</v>
      </c>
      <c r="V1430" s="9" t="n">
        <f aca="false">O1430/O1429-1</f>
        <v>0.0126552843538812</v>
      </c>
    </row>
    <row r="1431" customFormat="false" ht="15" hidden="false" customHeight="false" outlineLevel="0" collapsed="false">
      <c r="A1431" s="5" t="n">
        <v>45909</v>
      </c>
      <c r="B1431" s="6" t="n">
        <v>6512.61</v>
      </c>
      <c r="C1431" s="9" t="n">
        <f aca="false">B1431/B1430-1</f>
        <v>0.00268815962679847</v>
      </c>
      <c r="D1431" s="9" t="n">
        <f aca="false">LN(B1431/B1430)</f>
        <v>0.00268455298774406</v>
      </c>
      <c r="E1431" s="9" t="n">
        <f aca="false">B1431/B1426-1</f>
        <v>0.015130448878816</v>
      </c>
      <c r="F1431" s="9" t="n">
        <f aca="false">B1431/B1410-1</f>
        <v>0.0192755244974137</v>
      </c>
      <c r="G1431" s="0" t="n">
        <f aca="false">MAX(G1430,B1431)</f>
        <v>6512.61</v>
      </c>
      <c r="H1431" s="9" t="n">
        <f aca="false">B1431/G1431-1</f>
        <v>0</v>
      </c>
      <c r="I1431" s="0" t="n">
        <f aca="false">IF(AND($A1431&gt;=CrashTest!$B$3,$A1431&lt;=CrashTest!$C$3),1,IF(AND($A1431&gt;=CrashTest!$B$4,$A1431&lt;=CrashTest!$C$4),2,IF(AND($A1431&gt;=CrashTest!$B$5,$A1431&lt;=CrashTest!$C$5),3,IF(AND($A1431&gt;=CrashTest!$B$6,$A1431&lt;=CrashTest!$C$6),4,IF(AND($A1431&gt;=CrashTest!$B$7,$A1431&lt;=CrashTest!$C$7),5,0)))))</f>
        <v>0</v>
      </c>
      <c r="J1431" s="0" t="str">
        <f aca="false">IF(I1431=0,"",IF(I1430=I1431,MAX(J1430,B1431),B1431))</f>
        <v/>
      </c>
      <c r="K1431" s="9" t="str">
        <f aca="false">IF(I1431=0,"",B1431/J1431-1)</f>
        <v/>
      </c>
      <c r="L1431" s="0" t="n">
        <f aca="false">MATCH($A1431,DailyBTC!$A:$A,0)</f>
        <v>2081</v>
      </c>
      <c r="M1431" s="8" t="n">
        <f aca="false">INDEX(DailyBTC!$F:$F,$L1431)</f>
        <v>7263.41738318511</v>
      </c>
      <c r="N1431" s="8" t="n">
        <f aca="false">INDEX(DailyETH!$F:$F,$L1431)</f>
        <v>219.812637504195</v>
      </c>
      <c r="O1431" s="8" t="n">
        <f aca="false">INDEX(DailyBTC!$B:$B,$L1431)</f>
        <v>111486.396779836</v>
      </c>
      <c r="P1431" s="8" t="n">
        <f aca="false">INDEX(DailyETH!$B:$B,$L1431)</f>
        <v>4309.73367562829</v>
      </c>
      <c r="Q1431" s="9" t="n">
        <f aca="false">LN(M1431/M1430)</f>
        <v>-0.003588643339601</v>
      </c>
      <c r="R1431" s="9" t="n">
        <f aca="false">LN(N1431/N1430)</f>
        <v>0.000115651124665856</v>
      </c>
      <c r="S1431" s="9" t="n">
        <f aca="false">LN(O1431/O1430)</f>
        <v>-0.00559856928296624</v>
      </c>
      <c r="T1431" s="9" t="n">
        <f aca="false">LN(P1431/P1430)</f>
        <v>0.00107145411376199</v>
      </c>
      <c r="U1431" s="9" t="n">
        <f aca="false">M1431/M1430-1</f>
        <v>-0.00358221185482677</v>
      </c>
      <c r="V1431" s="9" t="n">
        <f aca="false">O1431/O1430-1</f>
        <v>-0.00558292649997416</v>
      </c>
    </row>
    <row r="1432" customFormat="false" ht="15" hidden="false" customHeight="false" outlineLevel="0" collapsed="false">
      <c r="A1432" s="5" t="n">
        <v>45910</v>
      </c>
      <c r="B1432" s="6" t="n">
        <v>6532.04</v>
      </c>
      <c r="C1432" s="9" t="n">
        <f aca="false">B1432/B1431-1</f>
        <v>0.00298344289002417</v>
      </c>
      <c r="D1432" s="9" t="n">
        <f aca="false">LN(B1432/B1431)</f>
        <v>0.00297900125633257</v>
      </c>
      <c r="E1432" s="9" t="n">
        <f aca="false">B1432/B1427-1</f>
        <v>0.0129926522813906</v>
      </c>
      <c r="F1432" s="9" t="n">
        <f aca="false">B1432/B1411-1</f>
        <v>0.024882912708188</v>
      </c>
      <c r="G1432" s="0" t="n">
        <f aca="false">MAX(G1431,B1432)</f>
        <v>6532.04</v>
      </c>
      <c r="H1432" s="9" t="n">
        <f aca="false">B1432/G1432-1</f>
        <v>0</v>
      </c>
      <c r="I1432" s="0" t="n">
        <f aca="false">IF(AND($A1432&gt;=CrashTest!$B$3,$A1432&lt;=CrashTest!$C$3),1,IF(AND($A1432&gt;=CrashTest!$B$4,$A1432&lt;=CrashTest!$C$4),2,IF(AND($A1432&gt;=CrashTest!$B$5,$A1432&lt;=CrashTest!$C$5),3,IF(AND($A1432&gt;=CrashTest!$B$6,$A1432&lt;=CrashTest!$C$6),4,IF(AND($A1432&gt;=CrashTest!$B$7,$A1432&lt;=CrashTest!$C$7),5,0)))))</f>
        <v>0</v>
      </c>
      <c r="J1432" s="0" t="str">
        <f aca="false">IF(I1432=0,"",IF(I1431=I1432,MAX(J1431,B1432),B1432))</f>
        <v/>
      </c>
      <c r="K1432" s="9" t="str">
        <f aca="false">IF(I1432=0,"",B1432/J1432-1)</f>
        <v/>
      </c>
      <c r="L1432" s="0" t="n">
        <f aca="false">MATCH($A1432,DailyBTC!$A:$A,0)</f>
        <v>2082</v>
      </c>
      <c r="M1432" s="8" t="n">
        <f aca="false">INDEX(DailyBTC!$F:$F,$L1432)</f>
        <v>7341.53849050708</v>
      </c>
      <c r="N1432" s="8" t="n">
        <f aca="false">INDEX(DailyETH!$F:$F,$L1432)</f>
        <v>220.363632756892</v>
      </c>
      <c r="O1432" s="8" t="n">
        <f aca="false">INDEX(DailyBTC!$B:$B,$L1432)</f>
        <v>113930.748423437</v>
      </c>
      <c r="P1432" s="8" t="n">
        <f aca="false">INDEX(DailyETH!$B:$B,$L1432)</f>
        <v>4348.6037805377</v>
      </c>
      <c r="Q1432" s="9" t="n">
        <f aca="false">LN(M1432/M1431)</f>
        <v>0.0106979922509793</v>
      </c>
      <c r="R1432" s="9" t="n">
        <f aca="false">LN(N1432/N1431)</f>
        <v>0.00250352223738187</v>
      </c>
      <c r="S1432" s="9" t="n">
        <f aca="false">LN(O1432/O1431)</f>
        <v>0.0216882123572435</v>
      </c>
      <c r="T1432" s="9" t="n">
        <f aca="false">LN(P1432/P1431)</f>
        <v>0.00897871357853933</v>
      </c>
      <c r="U1432" s="9" t="n">
        <f aca="false">M1432/M1431-1</f>
        <v>0.0107554203759266</v>
      </c>
      <c r="V1432" s="9" t="n">
        <f aca="false">O1432/O1431-1</f>
        <v>0.0219251111723355</v>
      </c>
    </row>
    <row r="1433" customFormat="false" ht="15" hidden="false" customHeight="false" outlineLevel="0" collapsed="false">
      <c r="A1433" s="5" t="n">
        <v>45911</v>
      </c>
      <c r="B1433" s="6" t="n">
        <v>6587.47</v>
      </c>
      <c r="C1433" s="9" t="n">
        <f aca="false">B1433/B1432-1</f>
        <v>0.00848586352808622</v>
      </c>
      <c r="D1433" s="9" t="n">
        <f aca="false">LN(B1433/B1432)</f>
        <v>0.00845006098923158</v>
      </c>
      <c r="E1433" s="9" t="n">
        <f aca="false">B1433/B1428-1</f>
        <v>0.0131327206063292</v>
      </c>
      <c r="F1433" s="9" t="n">
        <f aca="false">B1433/B1412-1</f>
        <v>0.021984994787271</v>
      </c>
      <c r="G1433" s="0" t="n">
        <f aca="false">MAX(G1432,B1433)</f>
        <v>6587.47</v>
      </c>
      <c r="H1433" s="9" t="n">
        <f aca="false">B1433/G1433-1</f>
        <v>0</v>
      </c>
      <c r="I1433" s="0" t="n">
        <f aca="false">IF(AND($A1433&gt;=CrashTest!$B$3,$A1433&lt;=CrashTest!$C$3),1,IF(AND($A1433&gt;=CrashTest!$B$4,$A1433&lt;=CrashTest!$C$4),2,IF(AND($A1433&gt;=CrashTest!$B$5,$A1433&lt;=CrashTest!$C$5),3,IF(AND($A1433&gt;=CrashTest!$B$6,$A1433&lt;=CrashTest!$C$6),4,IF(AND($A1433&gt;=CrashTest!$B$7,$A1433&lt;=CrashTest!$C$7),5,0)))))</f>
        <v>0</v>
      </c>
      <c r="J1433" s="0" t="str">
        <f aca="false">IF(I1433=0,"",IF(I1432=I1433,MAX(J1432,B1433),B1433))</f>
        <v/>
      </c>
      <c r="K1433" s="9" t="str">
        <f aca="false">IF(I1433=0,"",B1433/J1433-1)</f>
        <v/>
      </c>
      <c r="L1433" s="0" t="n">
        <f aca="false">MATCH($A1433,DailyBTC!$A:$A,0)</f>
        <v>2083</v>
      </c>
      <c r="M1433" s="8" t="n">
        <f aca="false">INDEX(DailyBTC!$F:$F,$L1433)</f>
        <v>7383.83128123217</v>
      </c>
      <c r="N1433" s="8" t="n">
        <f aca="false">INDEX(DailyETH!$F:$F,$L1433)</f>
        <v>222.782488329221</v>
      </c>
      <c r="O1433" s="8" t="n">
        <f aca="false">INDEX(DailyBTC!$B:$B,$L1433)</f>
        <v>115445.812932648</v>
      </c>
      <c r="P1433" s="8" t="n">
        <f aca="false">INDEX(DailyETH!$B:$B,$L1433)</f>
        <v>4461.97569111631</v>
      </c>
      <c r="Q1433" s="9" t="n">
        <f aca="false">LN(M1433/M1432)</f>
        <v>0.00574422342828143</v>
      </c>
      <c r="R1433" s="9" t="n">
        <f aca="false">LN(N1433/N1432)</f>
        <v>0.0109168487772563</v>
      </c>
      <c r="S1433" s="9" t="n">
        <f aca="false">LN(O1433/O1432)</f>
        <v>0.0132104739372785</v>
      </c>
      <c r="T1433" s="9" t="n">
        <f aca="false">LN(P1433/P1432)</f>
        <v>0.0257368244288218</v>
      </c>
      <c r="U1433" s="9" t="n">
        <f aca="false">M1433/M1432-1</f>
        <v>0.00576075311459268</v>
      </c>
      <c r="V1433" s="9" t="n">
        <f aca="false">O1433/O1432-1</f>
        <v>0.0132981177616782</v>
      </c>
    </row>
    <row r="1434" customFormat="false" ht="15" hidden="false" customHeight="false" outlineLevel="0" collapsed="false">
      <c r="A1434" s="5" t="n">
        <v>45912</v>
      </c>
      <c r="B1434" s="6" t="n">
        <v>6584.29</v>
      </c>
      <c r="C1434" s="9" t="n">
        <f aca="false">B1434/B1433-1</f>
        <v>-0.000482734646229943</v>
      </c>
      <c r="D1434" s="9" t="n">
        <f aca="false">LN(B1434/B1433)</f>
        <v>-0.000482851200110519</v>
      </c>
      <c r="E1434" s="9" t="n">
        <f aca="false">B1434/B1429-1</f>
        <v>0.0158589832600478</v>
      </c>
      <c r="F1434" s="9" t="n">
        <f aca="false">B1434/B1413-1</f>
        <v>0.0182028212749243</v>
      </c>
      <c r="G1434" s="0" t="n">
        <f aca="false">MAX(G1433,B1434)</f>
        <v>6587.47</v>
      </c>
      <c r="H1434" s="9" t="n">
        <f aca="false">B1434/G1434-1</f>
        <v>-0.000482734646229943</v>
      </c>
      <c r="I1434" s="0" t="n">
        <f aca="false">IF(AND($A1434&gt;=CrashTest!$B$3,$A1434&lt;=CrashTest!$C$3),1,IF(AND($A1434&gt;=CrashTest!$B$4,$A1434&lt;=CrashTest!$C$4),2,IF(AND($A1434&gt;=CrashTest!$B$5,$A1434&lt;=CrashTest!$C$5),3,IF(AND($A1434&gt;=CrashTest!$B$6,$A1434&lt;=CrashTest!$C$6),4,IF(AND($A1434&gt;=CrashTest!$B$7,$A1434&lt;=CrashTest!$C$7),5,0)))))</f>
        <v>0</v>
      </c>
      <c r="J1434" s="0" t="str">
        <f aca="false">IF(I1434=0,"",IF(I1433=I1434,MAX(J1433,B1434),B1434))</f>
        <v/>
      </c>
      <c r="K1434" s="9" t="str">
        <f aca="false">IF(I1434=0,"",B1434/J1434-1)</f>
        <v/>
      </c>
      <c r="L1434" s="0" t="n">
        <f aca="false">MATCH($A1434,DailyBTC!$A:$A,0)</f>
        <v>2084</v>
      </c>
      <c r="M1434" s="8" t="n">
        <f aca="false">INDEX(DailyBTC!$F:$F,$L1434)</f>
        <v>7427.23737315476</v>
      </c>
      <c r="N1434" s="8" t="n">
        <f aca="false">INDEX(DailyETH!$F:$F,$L1434)</f>
        <v>225.89932823211</v>
      </c>
      <c r="O1434" s="8" t="n">
        <f aca="false">INDEX(DailyBTC!$B:$B,$L1434)</f>
        <v>116149.174031958</v>
      </c>
      <c r="P1434" s="8" t="n">
        <f aca="false">INDEX(DailyETH!$B:$B,$L1434)</f>
        <v>4702.87913120982</v>
      </c>
      <c r="Q1434" s="9" t="n">
        <f aca="false">LN(M1434/M1433)</f>
        <v>0.00586132131363785</v>
      </c>
      <c r="R1434" s="9" t="n">
        <f aca="false">LN(N1434/N1433)</f>
        <v>0.013893542928578</v>
      </c>
      <c r="S1434" s="9" t="n">
        <f aca="false">LN(O1434/O1433)</f>
        <v>0.00607408019523545</v>
      </c>
      <c r="T1434" s="9" t="n">
        <f aca="false">LN(P1434/P1433)</f>
        <v>0.052583254257079</v>
      </c>
      <c r="U1434" s="9" t="n">
        <f aca="false">M1434/M1433-1</f>
        <v>0.00587853246767889</v>
      </c>
      <c r="V1434" s="9" t="n">
        <f aca="false">O1434/O1433-1</f>
        <v>0.00609256482710507</v>
      </c>
    </row>
    <row r="1435" customFormat="false" ht="15" hidden="false" customHeight="false" outlineLevel="0" collapsed="false">
      <c r="A1435" s="5" t="n">
        <v>45915</v>
      </c>
      <c r="B1435" s="6" t="n">
        <v>6615.28</v>
      </c>
      <c r="C1435" s="9" t="n">
        <f aca="false">B1435/B1434-1</f>
        <v>0.0047066578173196</v>
      </c>
      <c r="D1435" s="9" t="n">
        <f aca="false">LN(B1435/B1434)</f>
        <v>0.00469561613613663</v>
      </c>
      <c r="E1435" s="9" t="n">
        <f aca="false">B1435/B1430-1</f>
        <v>0.0184953388297422</v>
      </c>
      <c r="F1435" s="9" t="n">
        <f aca="false">B1435/B1414-1</f>
        <v>0.0226851808908966</v>
      </c>
      <c r="G1435" s="0" t="n">
        <f aca="false">MAX(G1434,B1435)</f>
        <v>6615.28</v>
      </c>
      <c r="H1435" s="9" t="n">
        <f aca="false">B1435/G1435-1</f>
        <v>0</v>
      </c>
      <c r="I1435" s="0" t="n">
        <f aca="false">IF(AND($A1435&gt;=CrashTest!$B$3,$A1435&lt;=CrashTest!$C$3),1,IF(AND($A1435&gt;=CrashTest!$B$4,$A1435&lt;=CrashTest!$C$4),2,IF(AND($A1435&gt;=CrashTest!$B$5,$A1435&lt;=CrashTest!$C$5),3,IF(AND($A1435&gt;=CrashTest!$B$6,$A1435&lt;=CrashTest!$C$6),4,IF(AND($A1435&gt;=CrashTest!$B$7,$A1435&lt;=CrashTest!$C$7),5,0)))))</f>
        <v>0</v>
      </c>
      <c r="J1435" s="0" t="str">
        <f aca="false">IF(I1435=0,"",IF(I1434=I1435,MAX(J1434,B1435),B1435))</f>
        <v/>
      </c>
      <c r="K1435" s="9" t="str">
        <f aca="false">IF(I1435=0,"",B1435/J1435-1)</f>
        <v/>
      </c>
      <c r="L1435" s="0" t="n">
        <f aca="false">MATCH($A1435,DailyBTC!$A:$A,0)</f>
        <v>2087</v>
      </c>
      <c r="M1435" s="8" t="n">
        <f aca="false">INDEX(DailyBTC!$F:$F,$L1435)</f>
        <v>7440.936744764</v>
      </c>
      <c r="N1435" s="8" t="n">
        <f aca="false">INDEX(DailyETH!$F:$F,$L1435)</f>
        <v>224.18377648086</v>
      </c>
      <c r="O1435" s="8" t="n">
        <f aca="false">INDEX(DailyBTC!$B:$B,$L1435)</f>
        <v>115420.931814144</v>
      </c>
      <c r="P1435" s="8" t="n">
        <f aca="false">INDEX(DailyETH!$B:$B,$L1435)</f>
        <v>4524.12146668615</v>
      </c>
      <c r="Q1435" s="9" t="n">
        <f aca="false">LN(M1435/M1434)</f>
        <v>0.00184277845784244</v>
      </c>
      <c r="R1435" s="9" t="n">
        <f aca="false">LN(N1435/N1434)</f>
        <v>-0.00762330352558185</v>
      </c>
      <c r="S1435" s="9" t="n">
        <f aca="false">LN(O1435/O1434)</f>
        <v>-0.00628962547550194</v>
      </c>
      <c r="T1435" s="9" t="n">
        <f aca="false">LN(P1435/P1434)</f>
        <v>-0.0387514949797109</v>
      </c>
      <c r="U1435" s="9" t="n">
        <f aca="false">M1435/M1434-1</f>
        <v>0.0018444774175066</v>
      </c>
      <c r="V1435" s="9" t="n">
        <f aca="false">O1435/O1434-1</f>
        <v>-0.00626988718502319</v>
      </c>
    </row>
    <row r="1436" customFormat="false" ht="15" hidden="false" customHeight="false" outlineLevel="0" collapsed="false">
      <c r="A1436" s="5" t="n">
        <v>45916</v>
      </c>
      <c r="B1436" s="6" t="n">
        <v>6606.76</v>
      </c>
      <c r="C1436" s="9" t="n">
        <f aca="false">B1436/B1435-1</f>
        <v>-0.00128792734396721</v>
      </c>
      <c r="D1436" s="9" t="n">
        <f aca="false">LN(B1436/B1435)</f>
        <v>-0.00128875743519689</v>
      </c>
      <c r="E1436" s="9" t="n">
        <f aca="false">B1436/B1431-1</f>
        <v>0.0144565696395149</v>
      </c>
      <c r="F1436" s="9" t="n">
        <f aca="false">B1436/B1415-1</f>
        <v>0.0243356383143662</v>
      </c>
      <c r="G1436" s="0" t="n">
        <f aca="false">MAX(G1435,B1436)</f>
        <v>6615.28</v>
      </c>
      <c r="H1436" s="9" t="n">
        <f aca="false">B1436/G1436-1</f>
        <v>-0.00128792734396721</v>
      </c>
      <c r="I1436" s="0" t="n">
        <f aca="false">IF(AND($A1436&gt;=CrashTest!$B$3,$A1436&lt;=CrashTest!$C$3),1,IF(AND($A1436&gt;=CrashTest!$B$4,$A1436&lt;=CrashTest!$C$4),2,IF(AND($A1436&gt;=CrashTest!$B$5,$A1436&lt;=CrashTest!$C$5),3,IF(AND($A1436&gt;=CrashTest!$B$6,$A1436&lt;=CrashTest!$C$6),4,IF(AND($A1436&gt;=CrashTest!$B$7,$A1436&lt;=CrashTest!$C$7),5,0)))))</f>
        <v>0</v>
      </c>
      <c r="J1436" s="0" t="str">
        <f aca="false">IF(I1436=0,"",IF(I1435=I1436,MAX(J1435,B1436),B1436))</f>
        <v/>
      </c>
      <c r="K1436" s="9" t="str">
        <f aca="false">IF(I1436=0,"",B1436/J1436-1)</f>
        <v/>
      </c>
      <c r="L1436" s="0" t="n">
        <f aca="false">MATCH($A1436,DailyBTC!$A:$A,0)</f>
        <v>2088</v>
      </c>
      <c r="M1436" s="8" t="n">
        <f aca="false">INDEX(DailyBTC!$F:$F,$L1436)</f>
        <v>7476.0944681941</v>
      </c>
      <c r="N1436" s="8" t="n">
        <f aca="false">INDEX(DailyETH!$F:$F,$L1436)</f>
        <v>224.342577656978</v>
      </c>
      <c r="O1436" s="8" t="n">
        <f aca="false">INDEX(DailyBTC!$B:$B,$L1436)</f>
        <v>116798.867050906</v>
      </c>
      <c r="P1436" s="8" t="n">
        <f aca="false">INDEX(DailyETH!$B:$B,$L1436)</f>
        <v>4506.83149269433</v>
      </c>
      <c r="Q1436" s="9" t="n">
        <f aca="false">LN(M1436/M1435)</f>
        <v>0.00471377823478154</v>
      </c>
      <c r="R1436" s="9" t="n">
        <f aca="false">LN(N1436/N1435)</f>
        <v>0.000708101904329036</v>
      </c>
      <c r="S1436" s="9" t="n">
        <f aca="false">LN(O1436/O1435)</f>
        <v>0.0118676479434379</v>
      </c>
      <c r="T1436" s="9" t="n">
        <f aca="false">LN(P1436/P1435)</f>
        <v>-0.00382905219294797</v>
      </c>
      <c r="U1436" s="9" t="n">
        <f aca="false">M1436/M1435-1</f>
        <v>0.00472490556445626</v>
      </c>
      <c r="V1436" s="9" t="n">
        <f aca="false">O1436/O1435-1</f>
        <v>0.0119383478811348</v>
      </c>
    </row>
    <row r="1437" customFormat="false" ht="15" hidden="false" customHeight="false" outlineLevel="0" collapsed="false">
      <c r="A1437" s="5" t="n">
        <v>45917</v>
      </c>
      <c r="B1437" s="6" t="n">
        <v>6600.35</v>
      </c>
      <c r="C1437" s="9" t="n">
        <f aca="false">B1437/B1436-1</f>
        <v>-0.000970218382384092</v>
      </c>
      <c r="D1437" s="9" t="n">
        <f aca="false">LN(B1437/B1436)</f>
        <v>-0.0009706893488904</v>
      </c>
      <c r="E1437" s="9" t="n">
        <f aca="false">B1437/B1432-1</f>
        <v>0.0104576824391769</v>
      </c>
      <c r="F1437" s="9" t="n">
        <f aca="false">B1437/B1416-1</f>
        <v>0.0234449501097045</v>
      </c>
      <c r="G1437" s="0" t="n">
        <f aca="false">MAX(G1436,B1437)</f>
        <v>6615.28</v>
      </c>
      <c r="H1437" s="9" t="n">
        <f aca="false">B1437/G1437-1</f>
        <v>-0.00225689615556701</v>
      </c>
      <c r="I1437" s="0" t="n">
        <f aca="false">IF(AND($A1437&gt;=CrashTest!$B$3,$A1437&lt;=CrashTest!$C$3),1,IF(AND($A1437&gt;=CrashTest!$B$4,$A1437&lt;=CrashTest!$C$4),2,IF(AND($A1437&gt;=CrashTest!$B$5,$A1437&lt;=CrashTest!$C$5),3,IF(AND($A1437&gt;=CrashTest!$B$6,$A1437&lt;=CrashTest!$C$6),4,IF(AND($A1437&gt;=CrashTest!$B$7,$A1437&lt;=CrashTest!$C$7),5,0)))))</f>
        <v>0</v>
      </c>
      <c r="J1437" s="0" t="str">
        <f aca="false">IF(I1437=0,"",IF(I1436=I1437,MAX(J1436,B1437),B1437))</f>
        <v/>
      </c>
      <c r="K1437" s="9" t="str">
        <f aca="false">IF(I1437=0,"",B1437/J1437-1)</f>
        <v/>
      </c>
      <c r="L1437" s="0" t="n">
        <f aca="false">MATCH($A1437,DailyBTC!$A:$A,0)</f>
        <v>2089</v>
      </c>
      <c r="M1437" s="8" t="n">
        <f aca="false">INDEX(DailyBTC!$F:$F,$L1437)</f>
        <v>7487.42455679291</v>
      </c>
      <c r="N1437" s="8" t="n">
        <f aca="false">INDEX(DailyETH!$F:$F,$L1437)</f>
        <v>225.898574392547</v>
      </c>
      <c r="O1437" s="8" t="n">
        <f aca="false">INDEX(DailyBTC!$B:$B,$L1437)</f>
        <v>116575.777628866</v>
      </c>
      <c r="P1437" s="8" t="n">
        <f aca="false">INDEX(DailyETH!$B:$B,$L1437)</f>
        <v>4595.04608036236</v>
      </c>
      <c r="Q1437" s="9" t="n">
        <f aca="false">LN(M1437/M1436)</f>
        <v>0.0015143617948627</v>
      </c>
      <c r="R1437" s="9" t="n">
        <f aca="false">LN(N1437/N1436)</f>
        <v>0.00691186455590268</v>
      </c>
      <c r="S1437" s="9" t="n">
        <f aca="false">LN(O1437/O1436)</f>
        <v>-0.00191185713682914</v>
      </c>
      <c r="T1437" s="9" t="n">
        <f aca="false">LN(P1437/P1436)</f>
        <v>0.0193844290272386</v>
      </c>
      <c r="U1437" s="9" t="n">
        <f aca="false">M1437/M1436-1</f>
        <v>0.00151550901971698</v>
      </c>
      <c r="V1437" s="9" t="n">
        <f aca="false">O1437/O1436-1</f>
        <v>-0.00191003070211948</v>
      </c>
    </row>
    <row r="1438" customFormat="false" ht="15" hidden="false" customHeight="false" outlineLevel="0" collapsed="false">
      <c r="A1438" s="5" t="n">
        <v>45918</v>
      </c>
      <c r="B1438" s="6" t="n">
        <v>6631.96</v>
      </c>
      <c r="C1438" s="9" t="n">
        <f aca="false">B1438/B1437-1</f>
        <v>0.00478913996985009</v>
      </c>
      <c r="D1438" s="9" t="n">
        <f aca="false">LN(B1438/B1437)</f>
        <v>0.0047777085223637</v>
      </c>
      <c r="E1438" s="9" t="n">
        <f aca="false">B1438/B1433-1</f>
        <v>0.00675373094678222</v>
      </c>
      <c r="F1438" s="9" t="n">
        <f aca="false">B1438/B1417-1</f>
        <v>0.0344060629787393</v>
      </c>
      <c r="G1438" s="0" t="n">
        <f aca="false">MAX(G1437,B1438)</f>
        <v>6631.96</v>
      </c>
      <c r="H1438" s="9" t="n">
        <f aca="false">B1438/G1438-1</f>
        <v>0</v>
      </c>
      <c r="I1438" s="0" t="n">
        <f aca="false">IF(AND($A1438&gt;=CrashTest!$B$3,$A1438&lt;=CrashTest!$C$3),1,IF(AND($A1438&gt;=CrashTest!$B$4,$A1438&lt;=CrashTest!$C$4),2,IF(AND($A1438&gt;=CrashTest!$B$5,$A1438&lt;=CrashTest!$C$5),3,IF(AND($A1438&gt;=CrashTest!$B$6,$A1438&lt;=CrashTest!$C$6),4,IF(AND($A1438&gt;=CrashTest!$B$7,$A1438&lt;=CrashTest!$C$7),5,0)))))</f>
        <v>0</v>
      </c>
      <c r="J1438" s="0" t="str">
        <f aca="false">IF(I1438=0,"",IF(I1437=I1438,MAX(J1437,B1438),B1438))</f>
        <v/>
      </c>
      <c r="K1438" s="9" t="str">
        <f aca="false">IF(I1438=0,"",B1438/J1438-1)</f>
        <v/>
      </c>
      <c r="L1438" s="0" t="n">
        <f aca="false">MATCH($A1438,DailyBTC!$A:$A,0)</f>
        <v>2090</v>
      </c>
      <c r="M1438" s="8" t="n">
        <f aca="false">INDEX(DailyBTC!$F:$F,$L1438)</f>
        <v>7486.76789703272</v>
      </c>
      <c r="N1438" s="8" t="n">
        <f aca="false">INDEX(DailyETH!$F:$F,$L1438)</f>
        <v>225.740769462028</v>
      </c>
      <c r="O1438" s="8" t="n">
        <f aca="false">INDEX(DailyBTC!$B:$B,$L1438)</f>
        <v>117014.426762174</v>
      </c>
      <c r="P1438" s="8" t="n">
        <f aca="false">INDEX(DailyETH!$B:$B,$L1438)</f>
        <v>4586.33670105202</v>
      </c>
      <c r="Q1438" s="9" t="n">
        <f aca="false">LN(M1438/M1437)</f>
        <v>-8.7705532386501E-005</v>
      </c>
      <c r="R1438" s="9" t="n">
        <f aca="false">LN(N1438/N1437)</f>
        <v>-0.000698809521746198</v>
      </c>
      <c r="S1438" s="9" t="n">
        <f aca="false">LN(O1438/O1437)</f>
        <v>0.00375571955221848</v>
      </c>
      <c r="T1438" s="9" t="n">
        <f aca="false">LN(P1438/P1437)</f>
        <v>-0.00189718305619034</v>
      </c>
      <c r="U1438" s="9" t="n">
        <f aca="false">M1438/M1437-1</f>
        <v>-8.77016863687352E-005</v>
      </c>
      <c r="V1438" s="9" t="n">
        <f aca="false">O1438/O1437-1</f>
        <v>0.00376278110453177</v>
      </c>
    </row>
    <row r="1439" customFormat="false" ht="15" hidden="false" customHeight="false" outlineLevel="0" collapsed="false">
      <c r="A1439" s="5" t="n">
        <v>45919</v>
      </c>
      <c r="B1439" s="6" t="n">
        <v>6664.36</v>
      </c>
      <c r="C1439" s="9" t="n">
        <f aca="false">B1439/B1438-1</f>
        <v>0.00488543356715043</v>
      </c>
      <c r="D1439" s="9" t="n">
        <f aca="false">LN(B1439/B1438)</f>
        <v>0.00487353856235327</v>
      </c>
      <c r="E1439" s="9" t="n">
        <f aca="false">B1439/B1434-1</f>
        <v>0.0121607644863759</v>
      </c>
      <c r="F1439" s="9" t="n">
        <f aca="false">B1439/B1418-1</f>
        <v>0.041993314341644</v>
      </c>
      <c r="G1439" s="0" t="n">
        <f aca="false">MAX(G1438,B1439)</f>
        <v>6664.36</v>
      </c>
      <c r="H1439" s="9" t="n">
        <f aca="false">B1439/G1439-1</f>
        <v>0</v>
      </c>
      <c r="I1439" s="0" t="n">
        <f aca="false">IF(AND($A1439&gt;=CrashTest!$B$3,$A1439&lt;=CrashTest!$C$3),1,IF(AND($A1439&gt;=CrashTest!$B$4,$A1439&lt;=CrashTest!$C$4),2,IF(AND($A1439&gt;=CrashTest!$B$5,$A1439&lt;=CrashTest!$C$5),3,IF(AND($A1439&gt;=CrashTest!$B$6,$A1439&lt;=CrashTest!$C$6),4,IF(AND($A1439&gt;=CrashTest!$B$7,$A1439&lt;=CrashTest!$C$7),5,0)))))</f>
        <v>0</v>
      </c>
      <c r="J1439" s="0" t="str">
        <f aca="false">IF(I1439=0,"",IF(I1438=I1439,MAX(J1438,B1439),B1439))</f>
        <v/>
      </c>
      <c r="K1439" s="9" t="str">
        <f aca="false">IF(I1439=0,"",B1439/J1439-1)</f>
        <v/>
      </c>
      <c r="L1439" s="0" t="n">
        <f aca="false">MATCH($A1439,DailyBTC!$A:$A,0)</f>
        <v>2091</v>
      </c>
      <c r="M1439" s="8" t="n">
        <f aca="false">INDEX(DailyBTC!$F:$F,$L1439)</f>
        <v>7468.90654161625</v>
      </c>
      <c r="N1439" s="8" t="n">
        <f aca="false">INDEX(DailyETH!$F:$F,$L1439)</f>
        <v>222.661807879054</v>
      </c>
      <c r="O1439" s="8" t="n">
        <f aca="false">INDEX(DailyBTC!$B:$B,$L1439)</f>
        <v>115612.372541695</v>
      </c>
      <c r="P1439" s="8" t="n">
        <f aca="false">INDEX(DailyETH!$B:$B,$L1439)</f>
        <v>4463.60009351257</v>
      </c>
      <c r="Q1439" s="9" t="n">
        <f aca="false">LN(M1439/M1438)</f>
        <v>-0.00238857351191304</v>
      </c>
      <c r="R1439" s="9" t="n">
        <f aca="false">LN(N1439/N1438)</f>
        <v>-0.013733239414326</v>
      </c>
      <c r="S1439" s="9" t="n">
        <f aca="false">LN(O1439/O1438)</f>
        <v>-0.0120542534373566</v>
      </c>
      <c r="T1439" s="9" t="n">
        <f aca="false">LN(P1439/P1438)</f>
        <v>-0.0271259647922146</v>
      </c>
      <c r="U1439" s="9" t="n">
        <f aca="false">M1439/M1438-1</f>
        <v>-0.00238572314009466</v>
      </c>
      <c r="V1439" s="9" t="n">
        <f aca="false">O1439/O1438-1</f>
        <v>-0.0119818919707106</v>
      </c>
    </row>
    <row r="1440" customFormat="false" ht="15" hidden="false" customHeight="false" outlineLevel="0" collapsed="false">
      <c r="A1440" s="5" t="n">
        <v>45922</v>
      </c>
      <c r="B1440" s="6" t="n">
        <v>6693.75</v>
      </c>
      <c r="C1440" s="9" t="n">
        <f aca="false">B1440/B1439-1</f>
        <v>0.00441002586895078</v>
      </c>
      <c r="D1440" s="9" t="n">
        <f aca="false">LN(B1440/B1439)</f>
        <v>0.0044003301998515</v>
      </c>
      <c r="E1440" s="9" t="n">
        <f aca="false">B1440/B1435-1</f>
        <v>0.0118619317700839</v>
      </c>
      <c r="F1440" s="9" t="n">
        <f aca="false">B1440/B1419-1</f>
        <v>0.050796132599287</v>
      </c>
      <c r="G1440" s="0" t="n">
        <f aca="false">MAX(G1439,B1440)</f>
        <v>6693.75</v>
      </c>
      <c r="H1440" s="9" t="n">
        <f aca="false">B1440/G1440-1</f>
        <v>0</v>
      </c>
      <c r="I1440" s="0" t="n">
        <f aca="false">IF(AND($A1440&gt;=CrashTest!$B$3,$A1440&lt;=CrashTest!$C$3),1,IF(AND($A1440&gt;=CrashTest!$B$4,$A1440&lt;=CrashTest!$C$4),2,IF(AND($A1440&gt;=CrashTest!$B$5,$A1440&lt;=CrashTest!$C$5),3,IF(AND($A1440&gt;=CrashTest!$B$6,$A1440&lt;=CrashTest!$C$6),4,IF(AND($A1440&gt;=CrashTest!$B$7,$A1440&lt;=CrashTest!$C$7),5,0)))))</f>
        <v>0</v>
      </c>
      <c r="J1440" s="0" t="str">
        <f aca="false">IF(I1440=0,"",IF(I1439=I1440,MAX(J1439,B1440),B1440))</f>
        <v/>
      </c>
      <c r="K1440" s="9" t="str">
        <f aca="false">IF(I1440=0,"",B1440/J1440-1)</f>
        <v/>
      </c>
      <c r="L1440" s="0" t="n">
        <f aca="false">MATCH($A1440,DailyBTC!$A:$A,0)</f>
        <v>2094</v>
      </c>
      <c r="M1440" s="8" t="n">
        <f aca="false">INDEX(DailyBTC!$F:$F,$L1440)</f>
        <v>7398.50844768672</v>
      </c>
      <c r="N1440" s="8" t="n">
        <f aca="false">INDEX(DailyETH!$F:$F,$L1440)</f>
        <v>216.45991200286</v>
      </c>
      <c r="O1440" s="8" t="n">
        <f aca="false">INDEX(DailyBTC!$B:$B,$L1440)</f>
        <v>112727.70773813</v>
      </c>
      <c r="P1440" s="8" t="n">
        <f aca="false">INDEX(DailyETH!$B:$B,$L1440)</f>
        <v>4204.59655523086</v>
      </c>
      <c r="Q1440" s="9" t="n">
        <f aca="false">LN(M1440/M1439)</f>
        <v>-0.009470189688546</v>
      </c>
      <c r="R1440" s="9" t="n">
        <f aca="false">LN(N1440/N1439)</f>
        <v>-0.0282486973895008</v>
      </c>
      <c r="S1440" s="9" t="n">
        <f aca="false">LN(O1440/O1439)</f>
        <v>-0.02526773465794</v>
      </c>
      <c r="T1440" s="9" t="n">
        <f aca="false">LN(P1440/P1439)</f>
        <v>-0.0597772915167054</v>
      </c>
      <c r="U1440" s="9" t="n">
        <f aca="false">M1440/M1439-1</f>
        <v>-0.00942548866253312</v>
      </c>
      <c r="V1440" s="9" t="n">
        <f aca="false">O1440/O1439-1</f>
        <v>-0.0249511772844612</v>
      </c>
    </row>
    <row r="1441" customFormat="false" ht="15" hidden="false" customHeight="false" outlineLevel="0" collapsed="false">
      <c r="A1441" s="5" t="n">
        <v>45923</v>
      </c>
      <c r="B1441" s="6" t="n">
        <v>6656.92</v>
      </c>
      <c r="C1441" s="9" t="n">
        <f aca="false">B1441/B1440-1</f>
        <v>-0.0055021475256769</v>
      </c>
      <c r="D1441" s="9" t="n">
        <f aca="false">LN(B1441/B1440)</f>
        <v>-0.00551734009283172</v>
      </c>
      <c r="E1441" s="9" t="n">
        <f aca="false">B1441/B1436-1</f>
        <v>0.00759222372236912</v>
      </c>
      <c r="F1441" s="9" t="n">
        <f aca="false">B1441/B1420-1</f>
        <v>0.0293818840837432</v>
      </c>
      <c r="G1441" s="0" t="n">
        <f aca="false">MAX(G1440,B1441)</f>
        <v>6693.75</v>
      </c>
      <c r="H1441" s="9" t="n">
        <f aca="false">B1441/G1441-1</f>
        <v>-0.0055021475256769</v>
      </c>
      <c r="I1441" s="0" t="n">
        <f aca="false">IF(AND($A1441&gt;=CrashTest!$B$3,$A1441&lt;=CrashTest!$C$3),1,IF(AND($A1441&gt;=CrashTest!$B$4,$A1441&lt;=CrashTest!$C$4),2,IF(AND($A1441&gt;=CrashTest!$B$5,$A1441&lt;=CrashTest!$C$5),3,IF(AND($A1441&gt;=CrashTest!$B$6,$A1441&lt;=CrashTest!$C$6),4,IF(AND($A1441&gt;=CrashTest!$B$7,$A1441&lt;=CrashTest!$C$7),5,0)))))</f>
        <v>0</v>
      </c>
      <c r="J1441" s="0" t="str">
        <f aca="false">IF(I1441=0,"",IF(I1440=I1441,MAX(J1440,B1441),B1441))</f>
        <v/>
      </c>
      <c r="K1441" s="9" t="str">
        <f aca="false">IF(I1441=0,"",B1441/J1441-1)</f>
        <v/>
      </c>
      <c r="L1441" s="0" t="n">
        <f aca="false">MATCH($A1441,DailyBTC!$A:$A,0)</f>
        <v>2095</v>
      </c>
      <c r="M1441" s="8" t="n">
        <f aca="false">INDEX(DailyBTC!$F:$F,$L1441)</f>
        <v>7378.8574289659</v>
      </c>
      <c r="N1441" s="8" t="n">
        <f aca="false">INDEX(DailyETH!$F:$F,$L1441)</f>
        <v>215.482244497681</v>
      </c>
      <c r="O1441" s="8" t="n">
        <f aca="false">INDEX(DailyBTC!$B:$B,$L1441)</f>
        <v>112052.393282022</v>
      </c>
      <c r="P1441" s="8" t="n">
        <f aca="false">INDEX(DailyETH!$B:$B,$L1441)</f>
        <v>4170.44418088837</v>
      </c>
      <c r="Q1441" s="9" t="n">
        <f aca="false">LN(M1441/M1440)</f>
        <v>-0.002659612067315</v>
      </c>
      <c r="R1441" s="9" t="n">
        <f aca="false">LN(N1441/N1440)</f>
        <v>-0.00452685231124887</v>
      </c>
      <c r="S1441" s="9" t="n">
        <f aca="false">LN(O1441/O1440)</f>
        <v>-0.00600868568752374</v>
      </c>
      <c r="T1441" s="9" t="n">
        <f aca="false">LN(P1441/P1440)</f>
        <v>-0.00815579642603764</v>
      </c>
      <c r="U1441" s="9" t="n">
        <f aca="false">M1441/M1440-1</f>
        <v>-0.00265607843253413</v>
      </c>
      <c r="V1441" s="9" t="n">
        <f aca="false">O1441/O1440-1</f>
        <v>-0.00599066963799866</v>
      </c>
    </row>
    <row r="1442" customFormat="false" ht="15" hidden="false" customHeight="false" outlineLevel="0" collapsed="false">
      <c r="A1442" s="5" t="n">
        <v>45924</v>
      </c>
      <c r="B1442" s="6" t="n">
        <v>6637.97</v>
      </c>
      <c r="C1442" s="9" t="n">
        <f aca="false">B1442/B1441-1</f>
        <v>-0.00284666181958015</v>
      </c>
      <c r="D1442" s="9" t="n">
        <f aca="false">LN(B1442/B1441)</f>
        <v>-0.00285072126708414</v>
      </c>
      <c r="E1442" s="9" t="n">
        <f aca="false">B1442/B1437-1</f>
        <v>0.00569969774330148</v>
      </c>
      <c r="F1442" s="9" t="n">
        <f aca="false">B1442/B1421-1</f>
        <v>0.0308495306957879</v>
      </c>
      <c r="G1442" s="0" t="n">
        <f aca="false">MAX(G1441,B1442)</f>
        <v>6693.75</v>
      </c>
      <c r="H1442" s="9" t="n">
        <f aca="false">B1442/G1442-1</f>
        <v>-0.00833314659197004</v>
      </c>
      <c r="I1442" s="0" t="n">
        <f aca="false">IF(AND($A1442&gt;=CrashTest!$B$3,$A1442&lt;=CrashTest!$C$3),1,IF(AND($A1442&gt;=CrashTest!$B$4,$A1442&lt;=CrashTest!$C$4),2,IF(AND($A1442&gt;=CrashTest!$B$5,$A1442&lt;=CrashTest!$C$5),3,IF(AND($A1442&gt;=CrashTest!$B$6,$A1442&lt;=CrashTest!$C$6),4,IF(AND($A1442&gt;=CrashTest!$B$7,$A1442&lt;=CrashTest!$C$7),5,0)))))</f>
        <v>0</v>
      </c>
      <c r="J1442" s="0" t="str">
        <f aca="false">IF(I1442=0,"",IF(I1441=I1442,MAX(J1441,B1442),B1442))</f>
        <v/>
      </c>
      <c r="K1442" s="9" t="str">
        <f aca="false">IF(I1442=0,"",B1442/J1442-1)</f>
        <v/>
      </c>
      <c r="L1442" s="0" t="n">
        <f aca="false">MATCH($A1442,DailyBTC!$A:$A,0)</f>
        <v>2096</v>
      </c>
      <c r="M1442" s="8" t="n">
        <f aca="false">INDEX(DailyBTC!$F:$F,$L1442)</f>
        <v>7436.76795839403</v>
      </c>
      <c r="N1442" s="8" t="n">
        <f aca="false">INDEX(DailyETH!$F:$F,$L1442)</f>
        <v>214.122679847576</v>
      </c>
      <c r="O1442" s="8" t="n">
        <f aca="false">INDEX(DailyBTC!$B:$B,$L1442)</f>
        <v>113324.623592192</v>
      </c>
      <c r="P1442" s="8" t="n">
        <f aca="false">INDEX(DailyETH!$B:$B,$L1442)</f>
        <v>4153.13078725891</v>
      </c>
      <c r="Q1442" s="9" t="n">
        <f aca="false">LN(M1442/M1441)</f>
        <v>0.00781753356224763</v>
      </c>
      <c r="R1442" s="9" t="n">
        <f aca="false">LN(N1442/N1441)</f>
        <v>-0.00632939294628483</v>
      </c>
      <c r="S1442" s="9" t="n">
        <f aca="false">LN(O1442/O1441)</f>
        <v>0.0112899162587801</v>
      </c>
      <c r="T1442" s="9" t="n">
        <f aca="false">LN(P1442/P1441)</f>
        <v>-0.00416009194727853</v>
      </c>
      <c r="U1442" s="9" t="n">
        <f aca="false">M1442/M1441-1</f>
        <v>0.00784817026018136</v>
      </c>
      <c r="V1442" s="9" t="n">
        <f aca="false">O1442/O1441-1</f>
        <v>0.0113538878814301</v>
      </c>
    </row>
    <row r="1443" customFormat="false" ht="15" hidden="false" customHeight="false" outlineLevel="0" collapsed="false">
      <c r="A1443" s="5" t="n">
        <v>45925</v>
      </c>
      <c r="B1443" s="6" t="n">
        <v>6604.72</v>
      </c>
      <c r="C1443" s="9" t="n">
        <f aca="false">B1443/B1442-1</f>
        <v>-0.00500906150524938</v>
      </c>
      <c r="D1443" s="9" t="n">
        <f aca="false">LN(B1443/B1442)</f>
        <v>-0.00502164890546526</v>
      </c>
      <c r="E1443" s="9" t="n">
        <f aca="false">B1443/B1438-1</f>
        <v>-0.00410738303608582</v>
      </c>
      <c r="F1443" s="9" t="n">
        <f aca="false">B1443/B1422-1</f>
        <v>0.0214632365905036</v>
      </c>
      <c r="G1443" s="0" t="n">
        <f aca="false">MAX(G1442,B1443)</f>
        <v>6693.75</v>
      </c>
      <c r="H1443" s="9" t="n">
        <f aca="false">B1443/G1443-1</f>
        <v>-0.013300466853408</v>
      </c>
      <c r="I1443" s="0" t="n">
        <f aca="false">IF(AND($A1443&gt;=CrashTest!$B$3,$A1443&lt;=CrashTest!$C$3),1,IF(AND($A1443&gt;=CrashTest!$B$4,$A1443&lt;=CrashTest!$C$4),2,IF(AND($A1443&gt;=CrashTest!$B$5,$A1443&lt;=CrashTest!$C$5),3,IF(AND($A1443&gt;=CrashTest!$B$6,$A1443&lt;=CrashTest!$C$6),4,IF(AND($A1443&gt;=CrashTest!$B$7,$A1443&lt;=CrashTest!$C$7),5,0)))))</f>
        <v>0</v>
      </c>
      <c r="J1443" s="0" t="str">
        <f aca="false">IF(I1443=0,"",IF(I1442=I1443,MAX(J1442,B1443),B1443))</f>
        <v/>
      </c>
      <c r="K1443" s="9" t="str">
        <f aca="false">IF(I1443=0,"",B1443/J1443-1)</f>
        <v/>
      </c>
      <c r="L1443" s="0" t="n">
        <f aca="false">MATCH($A1443,DailyBTC!$A:$A,0)</f>
        <v>2097</v>
      </c>
      <c r="M1443" s="8" t="n">
        <f aca="false">INDEX(DailyBTC!$F:$F,$L1443)</f>
        <v>7227.5376306108</v>
      </c>
      <c r="N1443" s="8" t="n">
        <f aca="false">INDEX(DailyETH!$F:$F,$L1443)</f>
        <v>211.276198780099</v>
      </c>
      <c r="O1443" s="8" t="n">
        <f aca="false">INDEX(DailyBTC!$B:$B,$L1443)</f>
        <v>109166.347974874</v>
      </c>
      <c r="P1443" s="8" t="n">
        <f aca="false">INDEX(DailyETH!$B:$B,$L1443)</f>
        <v>3875.37859468147</v>
      </c>
      <c r="Q1443" s="9" t="n">
        <f aca="false">LN(M1443/M1442)</f>
        <v>-0.0285379387832078</v>
      </c>
      <c r="R1443" s="9" t="n">
        <f aca="false">LN(N1443/N1442)</f>
        <v>-0.0133828446393106</v>
      </c>
      <c r="S1443" s="9" t="n">
        <f aca="false">LN(O1443/O1442)</f>
        <v>-0.0373836282430005</v>
      </c>
      <c r="T1443" s="9" t="n">
        <f aca="false">LN(P1443/P1442)</f>
        <v>-0.0692190965033433</v>
      </c>
      <c r="U1443" s="9" t="n">
        <f aca="false">M1443/M1442-1</f>
        <v>-0.0281345779448546</v>
      </c>
      <c r="V1443" s="9" t="n">
        <f aca="false">O1443/O1442-1</f>
        <v>-0.0366934871302277</v>
      </c>
    </row>
    <row r="1444" customFormat="false" ht="15" hidden="false" customHeight="false" outlineLevel="0" collapsed="false">
      <c r="A1444" s="5" t="n">
        <v>45926</v>
      </c>
      <c r="B1444" s="6" t="n">
        <v>6643.7</v>
      </c>
      <c r="C1444" s="9" t="n">
        <f aca="false">B1444/B1443-1</f>
        <v>0.00590183989631643</v>
      </c>
      <c r="D1444" s="9" t="n">
        <f aca="false">LN(B1444/B1443)</f>
        <v>0.00588449226108198</v>
      </c>
      <c r="E1444" s="9" t="n">
        <f aca="false">B1444/B1439-1</f>
        <v>-0.00310007262512824</v>
      </c>
      <c r="F1444" s="9" t="n">
        <f aca="false">B1444/B1423-1</f>
        <v>0.025040886228284</v>
      </c>
      <c r="G1444" s="0" t="n">
        <f aca="false">MAX(G1443,B1444)</f>
        <v>6693.75</v>
      </c>
      <c r="H1444" s="9" t="n">
        <f aca="false">B1444/G1444-1</f>
        <v>-0.00747712418300661</v>
      </c>
      <c r="I1444" s="0" t="n">
        <f aca="false">IF(AND($A1444&gt;=CrashTest!$B$3,$A1444&lt;=CrashTest!$C$3),1,IF(AND($A1444&gt;=CrashTest!$B$4,$A1444&lt;=CrashTest!$C$4),2,IF(AND($A1444&gt;=CrashTest!$B$5,$A1444&lt;=CrashTest!$C$5),3,IF(AND($A1444&gt;=CrashTest!$B$6,$A1444&lt;=CrashTest!$C$6),4,IF(AND($A1444&gt;=CrashTest!$B$7,$A1444&lt;=CrashTest!$C$7),5,0)))))</f>
        <v>0</v>
      </c>
      <c r="J1444" s="0" t="str">
        <f aca="false">IF(I1444=0,"",IF(I1443=I1444,MAX(J1443,B1444),B1444))</f>
        <v/>
      </c>
      <c r="K1444" s="9" t="str">
        <f aca="false">IF(I1444=0,"",B1444/J1444-1)</f>
        <v/>
      </c>
      <c r="L1444" s="0" t="n">
        <f aca="false">MATCH($A1444,DailyBTC!$A:$A,0)</f>
        <v>2098</v>
      </c>
      <c r="M1444" s="8" t="n">
        <f aca="false">INDEX(DailyBTC!$F:$F,$L1444)</f>
        <v>7249.34575919704</v>
      </c>
      <c r="N1444" s="8" t="n">
        <f aca="false">INDEX(DailyETH!$F:$F,$L1444)</f>
        <v>212.102205721027</v>
      </c>
      <c r="O1444" s="8" t="n">
        <f aca="false">INDEX(DailyBTC!$B:$B,$L1444)</f>
        <v>109669.102166861</v>
      </c>
      <c r="P1444" s="8" t="n">
        <f aca="false">INDEX(DailyETH!$B:$B,$L1444)</f>
        <v>4031.71004850964</v>
      </c>
      <c r="Q1444" s="9" t="n">
        <f aca="false">LN(M1444/M1443)</f>
        <v>0.00301282320168627</v>
      </c>
      <c r="R1444" s="9" t="n">
        <f aca="false">LN(N1444/N1443)</f>
        <v>0.00390198451397027</v>
      </c>
      <c r="S1444" s="9" t="n">
        <f aca="false">LN(O1444/O1443)</f>
        <v>0.00459482297031818</v>
      </c>
      <c r="T1444" s="9" t="n">
        <f aca="false">LN(P1444/P1443)</f>
        <v>0.0395472557251428</v>
      </c>
      <c r="U1444" s="9" t="n">
        <f aca="false">M1444/M1443-1</f>
        <v>0.00301736631489513</v>
      </c>
      <c r="V1444" s="9" t="n">
        <f aca="false">O1444/O1443-1</f>
        <v>0.00460539535592708</v>
      </c>
    </row>
    <row r="1445" customFormat="false" ht="15" hidden="false" customHeight="false" outlineLevel="0" collapsed="false">
      <c r="A1445" s="5" t="n">
        <v>45929</v>
      </c>
      <c r="B1445" s="6" t="n">
        <v>6661.21</v>
      </c>
      <c r="C1445" s="9" t="n">
        <f aca="false">B1445/B1444-1</f>
        <v>0.00263557957162419</v>
      </c>
      <c r="D1445" s="9" t="n">
        <f aca="false">LN(B1445/B1444)</f>
        <v>0.00263211252223863</v>
      </c>
      <c r="E1445" s="9" t="n">
        <f aca="false">B1445/B1440-1</f>
        <v>-0.00486125116713354</v>
      </c>
      <c r="F1445" s="9" t="n">
        <f aca="false">B1445/B1424-1</f>
        <v>0.0245083714506311</v>
      </c>
      <c r="G1445" s="0" t="n">
        <f aca="false">MAX(G1444,B1445)</f>
        <v>6693.75</v>
      </c>
      <c r="H1445" s="9" t="n">
        <f aca="false">B1445/G1445-1</f>
        <v>-0.00486125116713354</v>
      </c>
      <c r="I1445" s="0" t="n">
        <f aca="false">IF(AND($A1445&gt;=CrashTest!$B$3,$A1445&lt;=CrashTest!$C$3),1,IF(AND($A1445&gt;=CrashTest!$B$4,$A1445&lt;=CrashTest!$C$4),2,IF(AND($A1445&gt;=CrashTest!$B$5,$A1445&lt;=CrashTest!$C$5),3,IF(AND($A1445&gt;=CrashTest!$B$6,$A1445&lt;=CrashTest!$C$6),4,IF(AND($A1445&gt;=CrashTest!$B$7,$A1445&lt;=CrashTest!$C$7),5,0)))))</f>
        <v>0</v>
      </c>
      <c r="J1445" s="0" t="str">
        <f aca="false">IF(I1445=0,"",IF(I1444=I1445,MAX(J1444,B1445),B1445))</f>
        <v/>
      </c>
      <c r="K1445" s="9" t="str">
        <f aca="false">IF(I1445=0,"",B1445/J1445-1)</f>
        <v/>
      </c>
      <c r="L1445" s="0" t="n">
        <f aca="false">MATCH($A1445,DailyBTC!$A:$A,0)</f>
        <v>2101</v>
      </c>
      <c r="M1445" s="8" t="n">
        <f aca="false">INDEX(DailyBTC!$F:$F,$L1445)</f>
        <v>7526.077112764</v>
      </c>
      <c r="N1445" s="8" t="n">
        <f aca="false">INDEX(DailyETH!$F:$F,$L1445)</f>
        <v>213.745597526855</v>
      </c>
      <c r="O1445" s="8" t="n">
        <f aca="false">INDEX(DailyBTC!$B:$B,$L1445)</f>
        <v>114341.141435418</v>
      </c>
      <c r="P1445" s="8" t="n">
        <f aca="false">INDEX(DailyETH!$B:$B,$L1445)</f>
        <v>4220.42131589714</v>
      </c>
      <c r="Q1445" s="9" t="n">
        <f aca="false">LN(M1445/M1444)</f>
        <v>0.0374627136165774</v>
      </c>
      <c r="R1445" s="9" t="n">
        <f aca="false">LN(N1445/N1444)</f>
        <v>0.0077182502835371</v>
      </c>
      <c r="S1445" s="9" t="n">
        <f aca="false">LN(O1445/O1444)</f>
        <v>0.0417187785449436</v>
      </c>
      <c r="T1445" s="9" t="n">
        <f aca="false">LN(P1445/P1444)</f>
        <v>0.0457443453435469</v>
      </c>
      <c r="U1445" s="9" t="n">
        <f aca="false">M1445/M1444-1</f>
        <v>0.0381732866329187</v>
      </c>
      <c r="V1445" s="9" t="n">
        <f aca="false">O1445/O1444-1</f>
        <v>0.0426012356830323</v>
      </c>
    </row>
    <row r="1446" customFormat="false" ht="15" hidden="false" customHeight="false" outlineLevel="0" collapsed="false">
      <c r="A1446" s="5" t="n">
        <v>45930</v>
      </c>
      <c r="B1446" s="6" t="n">
        <v>6688.46</v>
      </c>
      <c r="C1446" s="9" t="n">
        <f aca="false">B1446/B1445-1</f>
        <v>0.00409084835938223</v>
      </c>
      <c r="D1446" s="9" t="n">
        <f aca="false">LN(B1446/B1445)</f>
        <v>0.00408250358961618</v>
      </c>
      <c r="E1446" s="9" t="n">
        <f aca="false">B1446/B1441-1</f>
        <v>0.00473792684905328</v>
      </c>
      <c r="F1446" s="9" t="n">
        <f aca="false">B1446/B1425-1</f>
        <v>0.0353236557042596</v>
      </c>
      <c r="G1446" s="0" t="n">
        <f aca="false">MAX(G1445,B1446)</f>
        <v>6693.75</v>
      </c>
      <c r="H1446" s="9" t="n">
        <f aca="false">B1446/G1446-1</f>
        <v>-0.000790289449112969</v>
      </c>
      <c r="I1446" s="0" t="n">
        <f aca="false">IF(AND($A1446&gt;=CrashTest!$B$3,$A1446&lt;=CrashTest!$C$3),1,IF(AND($A1446&gt;=CrashTest!$B$4,$A1446&lt;=CrashTest!$C$4),2,IF(AND($A1446&gt;=CrashTest!$B$5,$A1446&lt;=CrashTest!$C$5),3,IF(AND($A1446&gt;=CrashTest!$B$6,$A1446&lt;=CrashTest!$C$6),4,IF(AND($A1446&gt;=CrashTest!$B$7,$A1446&lt;=CrashTest!$C$7),5,0)))))</f>
        <v>0</v>
      </c>
      <c r="J1446" s="0" t="str">
        <f aca="false">IF(I1446=0,"",IF(I1445=I1446,MAX(J1445,B1446),B1446))</f>
        <v/>
      </c>
      <c r="K1446" s="9" t="str">
        <f aca="false">IF(I1446=0,"",B1446/J1446-1)</f>
        <v/>
      </c>
      <c r="L1446" s="0" t="n">
        <f aca="false">MATCH($A1446,DailyBTC!$A:$A,0)</f>
        <v>2102</v>
      </c>
      <c r="M1446" s="8" t="n">
        <f aca="false">INDEX(DailyBTC!$F:$F,$L1446)</f>
        <v>7542.90635551837</v>
      </c>
      <c r="N1446" s="8" t="n">
        <f aca="false">INDEX(DailyETH!$F:$F,$L1446)</f>
        <v>210.021976448906</v>
      </c>
      <c r="O1446" s="8" t="n">
        <f aca="false">INDEX(DailyBTC!$B:$B,$L1446)</f>
        <v>113971.742796902</v>
      </c>
      <c r="P1446" s="8" t="n">
        <f aca="false">INDEX(DailyETH!$B:$B,$L1446)</f>
        <v>4141.04144243132</v>
      </c>
      <c r="Q1446" s="9" t="n">
        <f aca="false">LN(M1446/M1445)</f>
        <v>0.00223362774093899</v>
      </c>
      <c r="R1446" s="9" t="n">
        <f aca="false">LN(N1446/N1445)</f>
        <v>-0.0175743362404082</v>
      </c>
      <c r="S1446" s="9" t="n">
        <f aca="false">LN(O1446/O1445)</f>
        <v>-0.00323590113708067</v>
      </c>
      <c r="T1446" s="9" t="n">
        <f aca="false">LN(P1446/P1445)</f>
        <v>-0.0189876486096548</v>
      </c>
      <c r="U1446" s="9" t="n">
        <f aca="false">M1446/M1445-1</f>
        <v>0.00223612414571517</v>
      </c>
      <c r="V1446" s="9" t="n">
        <f aca="false">O1446/O1445-1</f>
        <v>-0.00323067125164778</v>
      </c>
    </row>
    <row r="1447" customFormat="false" ht="15" hidden="false" customHeight="false" outlineLevel="0" collapsed="false">
      <c r="A1447" s="5" t="n">
        <v>45931</v>
      </c>
      <c r="B1447" s="6" t="n">
        <v>6711.2</v>
      </c>
      <c r="C1447" s="9" t="n">
        <f aca="false">B1447/B1446-1</f>
        <v>0.00339988577340677</v>
      </c>
      <c r="D1447" s="9" t="n">
        <f aca="false">LN(B1447/B1446)</f>
        <v>0.00339411922847027</v>
      </c>
      <c r="E1447" s="9" t="n">
        <f aca="false">B1447/B1442-1</f>
        <v>0.0110319871888545</v>
      </c>
      <c r="F1447" s="9" t="n">
        <f aca="false">B1447/B1426-1</f>
        <v>0.0460849749202716</v>
      </c>
      <c r="G1447" s="0" t="n">
        <f aca="false">MAX(G1446,B1447)</f>
        <v>6711.2</v>
      </c>
      <c r="H1447" s="9" t="n">
        <f aca="false">B1447/G1447-1</f>
        <v>0</v>
      </c>
      <c r="I1447" s="0" t="n">
        <f aca="false">IF(AND($A1447&gt;=CrashTest!$B$3,$A1447&lt;=CrashTest!$C$3),1,IF(AND($A1447&gt;=CrashTest!$B$4,$A1447&lt;=CrashTest!$C$4),2,IF(AND($A1447&gt;=CrashTest!$B$5,$A1447&lt;=CrashTest!$C$5),3,IF(AND($A1447&gt;=CrashTest!$B$6,$A1447&lt;=CrashTest!$C$6),4,IF(AND($A1447&gt;=CrashTest!$B$7,$A1447&lt;=CrashTest!$C$7),5,0)))))</f>
        <v>0</v>
      </c>
      <c r="J1447" s="0" t="str">
        <f aca="false">IF(I1447=0,"",IF(I1446=I1447,MAX(J1446,B1447),B1447))</f>
        <v/>
      </c>
      <c r="K1447" s="9" t="str">
        <f aca="false">IF(I1447=0,"",B1447/J1447-1)</f>
        <v/>
      </c>
      <c r="L1447" s="0" t="n">
        <f aca="false">MATCH($A1447,DailyBTC!$A:$A,0)</f>
        <v>2103</v>
      </c>
      <c r="M1447" s="8" t="n">
        <f aca="false">INDEX(DailyBTC!$F:$F,$L1447)</f>
        <v>7646.0934714168</v>
      </c>
      <c r="N1447" s="8" t="n">
        <f aca="false">INDEX(DailyETH!$F:$F,$L1447)</f>
        <v>211.649981367629</v>
      </c>
      <c r="O1447" s="8" t="n">
        <f aca="false">INDEX(DailyBTC!$B:$B,$L1447)</f>
        <v>118393.270386324</v>
      </c>
      <c r="P1447" s="8" t="n">
        <f aca="false">INDEX(DailyETH!$B:$B,$L1447)</f>
        <v>4338.2852434249</v>
      </c>
      <c r="Q1447" s="9" t="n">
        <f aca="false">LN(M1447/M1446)</f>
        <v>0.013587294035985</v>
      </c>
      <c r="R1447" s="9" t="n">
        <f aca="false">LN(N1447/N1446)</f>
        <v>0.00772170393428896</v>
      </c>
      <c r="S1447" s="9" t="n">
        <f aca="false">LN(O1447/O1446)</f>
        <v>0.0380613354142374</v>
      </c>
      <c r="T1447" s="9" t="n">
        <f aca="false">LN(P1447/P1446)</f>
        <v>0.0465318524909388</v>
      </c>
      <c r="U1447" s="9" t="n">
        <f aca="false">M1447/M1446-1</f>
        <v>0.0136800208082852</v>
      </c>
      <c r="V1447" s="9" t="n">
        <f aca="false">O1447/O1446-1</f>
        <v>0.0387949458428583</v>
      </c>
    </row>
    <row r="1448" customFormat="false" ht="15" hidden="false" customHeight="false" outlineLevel="0" collapsed="false">
      <c r="A1448" s="5" t="n">
        <v>45932</v>
      </c>
      <c r="B1448" s="6" t="n">
        <v>6715.35</v>
      </c>
      <c r="C1448" s="9" t="n">
        <f aca="false">B1448/B1447-1</f>
        <v>0.00061836929312209</v>
      </c>
      <c r="D1448" s="9" t="n">
        <f aca="false">LN(B1448/B1447)</f>
        <v>0.000618178181611686</v>
      </c>
      <c r="E1448" s="9" t="n">
        <f aca="false">B1448/B1443-1</f>
        <v>0.0167501423224603</v>
      </c>
      <c r="F1448" s="9" t="n">
        <f aca="false">B1448/B1427-1</f>
        <v>0.0414204762214923</v>
      </c>
      <c r="G1448" s="0" t="n">
        <f aca="false">MAX(G1447,B1448)</f>
        <v>6715.35</v>
      </c>
      <c r="H1448" s="9" t="n">
        <f aca="false">B1448/G1448-1</f>
        <v>0</v>
      </c>
      <c r="I1448" s="0" t="n">
        <f aca="false">IF(AND($A1448&gt;=CrashTest!$B$3,$A1448&lt;=CrashTest!$C$3),1,IF(AND($A1448&gt;=CrashTest!$B$4,$A1448&lt;=CrashTest!$C$4),2,IF(AND($A1448&gt;=CrashTest!$B$5,$A1448&lt;=CrashTest!$C$5),3,IF(AND($A1448&gt;=CrashTest!$B$6,$A1448&lt;=CrashTest!$C$6),4,IF(AND($A1448&gt;=CrashTest!$B$7,$A1448&lt;=CrashTest!$C$7),5,0)))))</f>
        <v>0</v>
      </c>
      <c r="J1448" s="0" t="str">
        <f aca="false">IF(I1448=0,"",IF(I1447=I1448,MAX(J1447,B1448),B1448))</f>
        <v/>
      </c>
      <c r="K1448" s="9" t="str">
        <f aca="false">IF(I1448=0,"",B1448/J1448-1)</f>
        <v/>
      </c>
      <c r="L1448" s="0" t="n">
        <f aca="false">MATCH($A1448,DailyBTC!$A:$A,0)</f>
        <v>2104</v>
      </c>
      <c r="M1448" s="8" t="n">
        <f aca="false">INDEX(DailyBTC!$F:$F,$L1448)</f>
        <v>7727.88826276692</v>
      </c>
      <c r="N1448" s="8" t="n">
        <f aca="false">INDEX(DailyETH!$F:$F,$L1448)</f>
        <v>213.739097294374</v>
      </c>
      <c r="O1448" s="8" t="n">
        <f aca="false">INDEX(DailyBTC!$B:$B,$L1448)</f>
        <v>120558.594007013</v>
      </c>
      <c r="P1448" s="8" t="n">
        <f aca="false">INDEX(DailyETH!$B:$B,$L1448)</f>
        <v>4478.61686469901</v>
      </c>
      <c r="Q1448" s="9" t="n">
        <f aca="false">LN(M1448/M1447)</f>
        <v>0.0106407779765475</v>
      </c>
      <c r="R1448" s="9" t="n">
        <f aca="false">LN(N1448/N1447)</f>
        <v>0.00982222077298073</v>
      </c>
      <c r="S1448" s="9" t="n">
        <f aca="false">LN(O1448/O1447)</f>
        <v>0.0181240091843167</v>
      </c>
      <c r="T1448" s="9" t="n">
        <f aca="false">LN(P1448/P1447)</f>
        <v>0.0318350983639514</v>
      </c>
      <c r="U1448" s="9" t="n">
        <f aca="false">M1448/M1447-1</f>
        <v>0.0106975923922306</v>
      </c>
      <c r="V1448" s="9" t="n">
        <f aca="false">O1448/O1447-1</f>
        <v>0.0182892457791175</v>
      </c>
    </row>
    <row r="1449" customFormat="false" ht="15" hidden="false" customHeight="false" outlineLevel="0" collapsed="false">
      <c r="A1449" s="5" t="n">
        <v>45933</v>
      </c>
      <c r="B1449" s="6" t="n">
        <v>6715.79</v>
      </c>
      <c r="C1449" s="9" t="n">
        <f aca="false">B1449/B1448-1</f>
        <v>6.55215290341626E-005</v>
      </c>
      <c r="D1449" s="9" t="n">
        <f aca="false">LN(B1449/B1448)</f>
        <v>6.55193825925374E-005</v>
      </c>
      <c r="E1449" s="9" t="n">
        <f aca="false">B1449/B1444-1</f>
        <v>0.0108508812860304</v>
      </c>
      <c r="F1449" s="9" t="n">
        <f aca="false">B1449/B1428-1</f>
        <v>0.0328679437964468</v>
      </c>
      <c r="G1449" s="0" t="n">
        <f aca="false">MAX(G1448,B1449)</f>
        <v>6715.79</v>
      </c>
      <c r="H1449" s="9" t="n">
        <f aca="false">B1449/G1449-1</f>
        <v>0</v>
      </c>
      <c r="I1449" s="0" t="n">
        <f aca="false">IF(AND($A1449&gt;=CrashTest!$B$3,$A1449&lt;=CrashTest!$C$3),1,IF(AND($A1449&gt;=CrashTest!$B$4,$A1449&lt;=CrashTest!$C$4),2,IF(AND($A1449&gt;=CrashTest!$B$5,$A1449&lt;=CrashTest!$C$5),3,IF(AND($A1449&gt;=CrashTest!$B$6,$A1449&lt;=CrashTest!$C$6),4,IF(AND($A1449&gt;=CrashTest!$B$7,$A1449&lt;=CrashTest!$C$7),5,0)))))</f>
        <v>0</v>
      </c>
      <c r="J1449" s="0" t="str">
        <f aca="false">IF(I1449=0,"",IF(I1448=I1449,MAX(J1448,B1449),B1449))</f>
        <v/>
      </c>
      <c r="K1449" s="9" t="str">
        <f aca="false">IF(I1449=0,"",B1449/J1449-1)</f>
        <v/>
      </c>
      <c r="L1449" s="0" t="n">
        <f aca="false">MATCH($A1449,DailyBTC!$A:$A,0)</f>
        <v>2105</v>
      </c>
      <c r="M1449" s="8" t="n">
        <f aca="false">INDEX(DailyBTC!$F:$F,$L1449)</f>
        <v>7784.29796260992</v>
      </c>
      <c r="N1449" s="8" t="n">
        <f aca="false">INDEX(DailyETH!$F:$F,$L1449)</f>
        <v>215.592823153657</v>
      </c>
      <c r="O1449" s="8" t="n">
        <f aca="false">INDEX(DailyBTC!$B:$B,$L1449)</f>
        <v>122348.127640269</v>
      </c>
      <c r="P1449" s="8" t="n">
        <f aca="false">INDEX(DailyETH!$B:$B,$L1449)</f>
        <v>4519.82290414962</v>
      </c>
      <c r="Q1449" s="9" t="n">
        <f aca="false">LN(M1449/M1448)</f>
        <v>0.00727298495242622</v>
      </c>
      <c r="R1449" s="9" t="n">
        <f aca="false">LN(N1449/N1448)</f>
        <v>0.00863545099023723</v>
      </c>
      <c r="S1449" s="9" t="n">
        <f aca="false">LN(O1449/O1448)</f>
        <v>0.0147345943980668</v>
      </c>
      <c r="T1449" s="9" t="n">
        <f aca="false">LN(P1449/P1448)</f>
        <v>0.00915854937868937</v>
      </c>
      <c r="U1449" s="9" t="n">
        <f aca="false">M1449/M1448-1</f>
        <v>0.00729949734325053</v>
      </c>
      <c r="V1449" s="9" t="n">
        <f aca="false">O1449/O1448-1</f>
        <v>0.0148436836709616</v>
      </c>
    </row>
    <row r="1450" customFormat="false" ht="15" hidden="false" customHeight="false" outlineLevel="0" collapsed="false">
      <c r="A1450" s="5" t="n">
        <v>45936</v>
      </c>
      <c r="B1450" s="6" t="n">
        <v>6740.28</v>
      </c>
      <c r="C1450" s="9" t="n">
        <f aca="false">B1450/B1449-1</f>
        <v>0.00364662980825781</v>
      </c>
      <c r="D1450" s="9" t="n">
        <f aca="false">LN(B1450/B1449)</f>
        <v>0.00363999697388228</v>
      </c>
      <c r="E1450" s="9" t="n">
        <f aca="false">B1450/B1445-1</f>
        <v>0.0118702157716091</v>
      </c>
      <c r="F1450" s="9" t="n">
        <f aca="false">B1450/B1429-1</f>
        <v>0.039925943068734</v>
      </c>
      <c r="G1450" s="0" t="n">
        <f aca="false">MAX(G1449,B1450)</f>
        <v>6740.28</v>
      </c>
      <c r="H1450" s="9" t="n">
        <f aca="false">B1450/G1450-1</f>
        <v>0</v>
      </c>
      <c r="I1450" s="0" t="n">
        <f aca="false">IF(AND($A1450&gt;=CrashTest!$B$3,$A1450&lt;=CrashTest!$C$3),1,IF(AND($A1450&gt;=CrashTest!$B$4,$A1450&lt;=CrashTest!$C$4),2,IF(AND($A1450&gt;=CrashTest!$B$5,$A1450&lt;=CrashTest!$C$5),3,IF(AND($A1450&gt;=CrashTest!$B$6,$A1450&lt;=CrashTest!$C$6),4,IF(AND($A1450&gt;=CrashTest!$B$7,$A1450&lt;=CrashTest!$C$7),5,0)))))</f>
        <v>0</v>
      </c>
      <c r="J1450" s="0" t="str">
        <f aca="false">IF(I1450=0,"",IF(I1449=I1450,MAX(J1449,B1450),B1450))</f>
        <v/>
      </c>
      <c r="K1450" s="9" t="str">
        <f aca="false">IF(I1450=0,"",B1450/J1450-1)</f>
        <v/>
      </c>
      <c r="L1450" s="0" t="n">
        <f aca="false">MATCH($A1450,DailyBTC!$A:$A,0)</f>
        <v>2108</v>
      </c>
      <c r="M1450" s="8" t="n">
        <f aca="false">INDEX(DailyBTC!$F:$F,$L1450)</f>
        <v>7847.55237517597</v>
      </c>
      <c r="N1450" s="8" t="n">
        <f aca="false">INDEX(DailyETH!$F:$F,$L1450)</f>
        <v>219.0852118943</v>
      </c>
      <c r="O1450" s="8" t="n">
        <f aca="false">INDEX(DailyBTC!$B:$B,$L1450)</f>
        <v>124824.453666861</v>
      </c>
      <c r="P1450" s="8" t="n">
        <f aca="false">INDEX(DailyETH!$B:$B,$L1450)</f>
        <v>4695.78451022794</v>
      </c>
      <c r="Q1450" s="9" t="n">
        <f aca="false">LN(M1450/M1449)</f>
        <v>0.00809306082773463</v>
      </c>
      <c r="R1450" s="9" t="n">
        <f aca="false">LN(N1450/N1449)</f>
        <v>0.0160691988500092</v>
      </c>
      <c r="S1450" s="9" t="n">
        <f aca="false">LN(O1450/O1449)</f>
        <v>0.0200378931208664</v>
      </c>
      <c r="T1450" s="9" t="n">
        <f aca="false">LN(P1450/P1449)</f>
        <v>0.0381923809529797</v>
      </c>
      <c r="U1450" s="9" t="n">
        <f aca="false">M1450/M1449-1</f>
        <v>0.00812589816960796</v>
      </c>
      <c r="V1450" s="9" t="n">
        <f aca="false">O1450/O1449-1</f>
        <v>0.0202399993718985</v>
      </c>
    </row>
    <row r="1451" customFormat="false" ht="15" hidden="false" customHeight="false" outlineLevel="0" collapsed="false">
      <c r="A1451" s="5" t="n">
        <v>45937</v>
      </c>
      <c r="B1451" s="6" t="n">
        <v>6714.59</v>
      </c>
      <c r="C1451" s="9" t="n">
        <f aca="false">B1451/B1450-1</f>
        <v>-0.00381141436260801</v>
      </c>
      <c r="D1451" s="9" t="n">
        <f aca="false">LN(B1451/B1450)</f>
        <v>-0.00381869631123435</v>
      </c>
      <c r="E1451" s="9" t="n">
        <f aca="false">B1451/B1446-1</f>
        <v>0.00390672890321531</v>
      </c>
      <c r="F1451" s="9" t="n">
        <f aca="false">B1451/B1430-1</f>
        <v>0.0337852089636115</v>
      </c>
      <c r="G1451" s="0" t="n">
        <f aca="false">MAX(G1450,B1451)</f>
        <v>6740.28</v>
      </c>
      <c r="H1451" s="9" t="n">
        <f aca="false">B1451/G1451-1</f>
        <v>-0.00381141436260801</v>
      </c>
      <c r="I1451" s="0" t="n">
        <f aca="false">IF(AND($A1451&gt;=CrashTest!$B$3,$A1451&lt;=CrashTest!$C$3),1,IF(AND($A1451&gt;=CrashTest!$B$4,$A1451&lt;=CrashTest!$C$4),2,IF(AND($A1451&gt;=CrashTest!$B$5,$A1451&lt;=CrashTest!$C$5),3,IF(AND($A1451&gt;=CrashTest!$B$6,$A1451&lt;=CrashTest!$C$6),4,IF(AND($A1451&gt;=CrashTest!$B$7,$A1451&lt;=CrashTest!$C$7),5,0)))))</f>
        <v>0</v>
      </c>
      <c r="J1451" s="0" t="str">
        <f aca="false">IF(I1451=0,"",IF(I1450=I1451,MAX(J1450,B1451),B1451))</f>
        <v/>
      </c>
      <c r="K1451" s="9" t="str">
        <f aca="false">IF(I1451=0,"",B1451/J1451-1)</f>
        <v/>
      </c>
      <c r="L1451" s="0" t="n">
        <f aca="false">MATCH($A1451,DailyBTC!$A:$A,0)</f>
        <v>2109</v>
      </c>
      <c r="M1451" s="8" t="n">
        <f aca="false">INDEX(DailyBTC!$F:$F,$L1451)</f>
        <v>7784.80744059019</v>
      </c>
      <c r="N1451" s="8" t="n">
        <f aca="false">INDEX(DailyETH!$F:$F,$L1451)</f>
        <v>216.120591016802</v>
      </c>
      <c r="O1451" s="8" t="n">
        <f aca="false">INDEX(DailyBTC!$B:$B,$L1451)</f>
        <v>121587.699236704</v>
      </c>
      <c r="P1451" s="8" t="n">
        <f aca="false">INDEX(DailyETH!$B:$B,$L1451)</f>
        <v>4464.01253302163</v>
      </c>
      <c r="Q1451" s="9" t="n">
        <f aca="false">LN(M1451/M1450)</f>
        <v>-0.00802761352459729</v>
      </c>
      <c r="R1451" s="9" t="n">
        <f aca="false">LN(N1451/N1450)</f>
        <v>-0.013624205904515</v>
      </c>
      <c r="S1451" s="9" t="n">
        <f aca="false">LN(O1451/O1450)</f>
        <v>-0.0262725727620756</v>
      </c>
      <c r="T1451" s="9" t="n">
        <f aca="false">LN(P1451/P1450)</f>
        <v>-0.0506171608800736</v>
      </c>
      <c r="U1451" s="9" t="n">
        <f aca="false">M1451/M1450-1</f>
        <v>-0.00799547828240899</v>
      </c>
      <c r="V1451" s="9" t="n">
        <f aca="false">O1451/O1450-1</f>
        <v>-0.0259304514065445</v>
      </c>
    </row>
    <row r="1452" customFormat="false" ht="15" hidden="false" customHeight="false" outlineLevel="0" collapsed="false">
      <c r="A1452" s="5" t="n">
        <v>45938</v>
      </c>
      <c r="B1452" s="6" t="n">
        <v>6753.72</v>
      </c>
      <c r="C1452" s="9" t="n">
        <f aca="false">B1452/B1451-1</f>
        <v>0.00582760823817985</v>
      </c>
      <c r="D1452" s="9" t="n">
        <f aca="false">LN(B1452/B1451)</f>
        <v>0.0058106934127934</v>
      </c>
      <c r="E1452" s="9" t="n">
        <f aca="false">B1452/B1447-1</f>
        <v>0.00633567767314336</v>
      </c>
      <c r="F1452" s="9" t="n">
        <f aca="false">B1452/B1431-1</f>
        <v>0.0370220234283951</v>
      </c>
      <c r="G1452" s="0" t="n">
        <f aca="false">MAX(G1451,B1452)</f>
        <v>6753.72</v>
      </c>
      <c r="H1452" s="9" t="n">
        <f aca="false">B1452/G1452-1</f>
        <v>0</v>
      </c>
      <c r="I1452" s="0" t="n">
        <f aca="false">IF(AND($A1452&gt;=CrashTest!$B$3,$A1452&lt;=CrashTest!$C$3),1,IF(AND($A1452&gt;=CrashTest!$B$4,$A1452&lt;=CrashTest!$C$4),2,IF(AND($A1452&gt;=CrashTest!$B$5,$A1452&lt;=CrashTest!$C$5),3,IF(AND($A1452&gt;=CrashTest!$B$6,$A1452&lt;=CrashTest!$C$6),4,IF(AND($A1452&gt;=CrashTest!$B$7,$A1452&lt;=CrashTest!$C$7),5,0)))))</f>
        <v>0</v>
      </c>
      <c r="J1452" s="0" t="str">
        <f aca="false">IF(I1452=0,"",IF(I1451=I1452,MAX(J1451,B1452),B1452))</f>
        <v/>
      </c>
      <c r="K1452" s="9" t="str">
        <f aca="false">IF(I1452=0,"",B1452/J1452-1)</f>
        <v/>
      </c>
      <c r="L1452" s="0" t="n">
        <f aca="false">MATCH($A1452,DailyBTC!$A:$A,0)</f>
        <v>2110</v>
      </c>
      <c r="M1452" s="8" t="n">
        <f aca="false">INDEX(DailyBTC!$F:$F,$L1452)</f>
        <v>7813.21313202189</v>
      </c>
      <c r="N1452" s="8" t="n">
        <f aca="false">INDEX(DailyETH!$F:$F,$L1452)</f>
        <v>216.345017469912</v>
      </c>
      <c r="O1452" s="8" t="n">
        <f aca="false">INDEX(DailyBTC!$B:$B,$L1452)</f>
        <v>123390.353094682</v>
      </c>
      <c r="P1452" s="8" t="n">
        <f aca="false">INDEX(DailyETH!$B:$B,$L1452)</f>
        <v>4529.19221332554</v>
      </c>
      <c r="Q1452" s="9" t="n">
        <f aca="false">LN(M1452/M1451)</f>
        <v>0.00364222148591527</v>
      </c>
      <c r="R1452" s="9" t="n">
        <f aca="false">LN(N1452/N1451)</f>
        <v>0.0010378928120656</v>
      </c>
      <c r="S1452" s="9" t="n">
        <f aca="false">LN(O1452/O1451)</f>
        <v>0.0147171256990085</v>
      </c>
      <c r="T1452" s="9" t="n">
        <f aca="false">LN(P1452/P1451)</f>
        <v>0.0144955715883725</v>
      </c>
      <c r="U1452" s="9" t="n">
        <f aca="false">M1452/M1451-1</f>
        <v>0.00364886243474594</v>
      </c>
      <c r="V1452" s="9" t="n">
        <f aca="false">O1452/O1451-1</f>
        <v>0.0148259558269019</v>
      </c>
    </row>
    <row r="1453" customFormat="false" ht="15" hidden="false" customHeight="false" outlineLevel="0" collapsed="false">
      <c r="A1453" s="5" t="n">
        <v>45939</v>
      </c>
      <c r="B1453" s="6" t="n">
        <v>6735.11</v>
      </c>
      <c r="C1453" s="9" t="n">
        <f aca="false">B1453/B1452-1</f>
        <v>-0.00275551844020783</v>
      </c>
      <c r="D1453" s="9" t="n">
        <f aca="false">LN(B1453/B1452)</f>
        <v>-0.00275932186969847</v>
      </c>
      <c r="E1453" s="9" t="n">
        <f aca="false">B1453/B1448-1</f>
        <v>0.00294251230390064</v>
      </c>
      <c r="F1453" s="9" t="n">
        <f aca="false">B1453/B1432-1</f>
        <v>0.0310882970710529</v>
      </c>
      <c r="G1453" s="0" t="n">
        <f aca="false">MAX(G1452,B1453)</f>
        <v>6753.72</v>
      </c>
      <c r="H1453" s="9" t="n">
        <f aca="false">B1453/G1453-1</f>
        <v>-0.00275551844020783</v>
      </c>
      <c r="I1453" s="0" t="n">
        <f aca="false">IF(AND($A1453&gt;=CrashTest!$B$3,$A1453&lt;=CrashTest!$C$3),1,IF(AND($A1453&gt;=CrashTest!$B$4,$A1453&lt;=CrashTest!$C$4),2,IF(AND($A1453&gt;=CrashTest!$B$5,$A1453&lt;=CrashTest!$C$5),3,IF(AND($A1453&gt;=CrashTest!$B$6,$A1453&lt;=CrashTest!$C$6),4,IF(AND($A1453&gt;=CrashTest!$B$7,$A1453&lt;=CrashTest!$C$7),5,0)))))</f>
        <v>0</v>
      </c>
      <c r="J1453" s="0" t="str">
        <f aca="false">IF(I1453=0,"",IF(I1452=I1453,MAX(J1452,B1453),B1453))</f>
        <v/>
      </c>
      <c r="K1453" s="9" t="str">
        <f aca="false">IF(I1453=0,"",B1453/J1453-1)</f>
        <v/>
      </c>
      <c r="L1453" s="0" t="n">
        <f aca="false">MATCH($A1453,DailyBTC!$A:$A,0)</f>
        <v>2111</v>
      </c>
      <c r="M1453" s="8" t="n">
        <f aca="false">INDEX(DailyBTC!$F:$F,$L1453)</f>
        <v>7748.93706359884</v>
      </c>
      <c r="N1453" s="8" t="n">
        <f aca="false">INDEX(DailyETH!$F:$F,$L1453)</f>
        <v>213.544488271776</v>
      </c>
      <c r="O1453" s="8" t="n">
        <f aca="false">INDEX(DailyBTC!$B:$B,$L1453)</f>
        <v>121603.33278609</v>
      </c>
      <c r="P1453" s="8" t="n">
        <f aca="false">INDEX(DailyETH!$B:$B,$L1453)</f>
        <v>4368.90794301578</v>
      </c>
      <c r="Q1453" s="9" t="n">
        <f aca="false">LN(M1453/M1452)</f>
        <v>-0.00826061092058296</v>
      </c>
      <c r="R1453" s="9" t="n">
        <f aca="false">LN(N1453/N1452)</f>
        <v>-0.0130292495121923</v>
      </c>
      <c r="S1453" s="9" t="n">
        <f aca="false">LN(O1453/O1452)</f>
        <v>-0.0145885555845802</v>
      </c>
      <c r="T1453" s="9" t="n">
        <f aca="false">LN(P1453/P1452)</f>
        <v>-0.0360305249857275</v>
      </c>
      <c r="U1453" s="9" t="n">
        <f aca="false">M1453/M1452-1</f>
        <v>-0.00822658582800151</v>
      </c>
      <c r="V1453" s="9" t="n">
        <f aca="false">O1453/O1452-1</f>
        <v>-0.0144826581963077</v>
      </c>
    </row>
    <row r="1454" customFormat="false" ht="15" hidden="false" customHeight="false" outlineLevel="0" collapsed="false">
      <c r="A1454" s="5" t="n">
        <v>45940</v>
      </c>
      <c r="B1454" s="6" t="n">
        <v>6552.51</v>
      </c>
      <c r="C1454" s="9" t="n">
        <f aca="false">B1454/B1453-1</f>
        <v>-0.0271116581614851</v>
      </c>
      <c r="D1454" s="9" t="n">
        <f aca="false">LN(B1454/B1453)</f>
        <v>-0.027485959970572</v>
      </c>
      <c r="E1454" s="9" t="n">
        <f aca="false">B1454/B1449-1</f>
        <v>-0.0243128507591809</v>
      </c>
      <c r="F1454" s="9" t="n">
        <f aca="false">B1454/B1433-1</f>
        <v>-0.00530704504157131</v>
      </c>
      <c r="G1454" s="0" t="n">
        <f aca="false">MAX(G1453,B1454)</f>
        <v>6753.72</v>
      </c>
      <c r="H1454" s="9" t="n">
        <f aca="false">B1454/G1454-1</f>
        <v>-0.0297924699276843</v>
      </c>
      <c r="I1454" s="0" t="n">
        <f aca="false">IF(AND($A1454&gt;=CrashTest!$B$3,$A1454&lt;=CrashTest!$C$3),1,IF(AND($A1454&gt;=CrashTest!$B$4,$A1454&lt;=CrashTest!$C$4),2,IF(AND($A1454&gt;=CrashTest!$B$5,$A1454&lt;=CrashTest!$C$5),3,IF(AND($A1454&gt;=CrashTest!$B$6,$A1454&lt;=CrashTest!$C$6),4,IF(AND($A1454&gt;=CrashTest!$B$7,$A1454&lt;=CrashTest!$C$7),5,0)))))</f>
        <v>0</v>
      </c>
      <c r="J1454" s="0" t="str">
        <f aca="false">IF(I1454=0,"",IF(I1453=I1454,MAX(J1453,B1454),B1454))</f>
        <v/>
      </c>
      <c r="K1454" s="9" t="str">
        <f aca="false">IF(I1454=0,"",B1454/J1454-1)</f>
        <v/>
      </c>
      <c r="L1454" s="0" t="n">
        <f aca="false">MATCH($A1454,DailyBTC!$A:$A,0)</f>
        <v>2112</v>
      </c>
      <c r="M1454" s="8" t="n">
        <f aca="false">INDEX(DailyBTC!$F:$F,$L1454)</f>
        <v>7628.62488726043</v>
      </c>
      <c r="N1454" s="8" t="n">
        <f aca="false">INDEX(DailyETH!$F:$F,$L1454)</f>
        <v>210.486353781336</v>
      </c>
      <c r="O1454" s="8" t="n">
        <f aca="false">INDEX(DailyBTC!$B:$B,$L1454)</f>
        <v>113754.852328171</v>
      </c>
      <c r="P1454" s="8" t="n">
        <f aca="false">INDEX(DailyETH!$B:$B,$L1454)</f>
        <v>3867.07758883694</v>
      </c>
      <c r="Q1454" s="9" t="n">
        <f aca="false">LN(M1454/M1453)</f>
        <v>-0.0156480762952942</v>
      </c>
      <c r="R1454" s="9" t="n">
        <f aca="false">LN(N1454/N1453)</f>
        <v>-0.0144243635627104</v>
      </c>
      <c r="S1454" s="9" t="n">
        <f aca="false">LN(O1454/O1453)</f>
        <v>-0.0667186621855106</v>
      </c>
      <c r="T1454" s="9" t="n">
        <f aca="false">LN(P1454/P1453)</f>
        <v>-0.122014002481536</v>
      </c>
      <c r="U1454" s="9" t="n">
        <f aca="false">M1454/M1453-1</f>
        <v>-0.0155262812629603</v>
      </c>
      <c r="V1454" s="9" t="n">
        <f aca="false">O1454/O1453-1</f>
        <v>-0.0645416558748856</v>
      </c>
    </row>
    <row r="1455" customFormat="false" ht="15" hidden="false" customHeight="false" outlineLevel="0" collapsed="false">
      <c r="A1455" s="5" t="n">
        <v>45943</v>
      </c>
      <c r="B1455" s="6" t="n">
        <v>6654.72</v>
      </c>
      <c r="C1455" s="9" t="n">
        <f aca="false">B1455/B1454-1</f>
        <v>0.0155986026728689</v>
      </c>
      <c r="D1455" s="9" t="n">
        <f aca="false">LN(B1455/B1454)</f>
        <v>0.0154781949837818</v>
      </c>
      <c r="E1455" s="9" t="n">
        <f aca="false">B1455/B1450-1</f>
        <v>-0.0126938346774911</v>
      </c>
      <c r="F1455" s="9" t="n">
        <f aca="false">B1455/B1434-1</f>
        <v>0.0106966734454286</v>
      </c>
      <c r="G1455" s="0" t="n">
        <f aca="false">MAX(G1454,B1455)</f>
        <v>6753.72</v>
      </c>
      <c r="H1455" s="9" t="n">
        <f aca="false">B1455/G1455-1</f>
        <v>-0.0146585881558607</v>
      </c>
      <c r="I1455" s="0" t="n">
        <f aca="false">IF(AND($A1455&gt;=CrashTest!$B$3,$A1455&lt;=CrashTest!$C$3),1,IF(AND($A1455&gt;=CrashTest!$B$4,$A1455&lt;=CrashTest!$C$4),2,IF(AND($A1455&gt;=CrashTest!$B$5,$A1455&lt;=CrashTest!$C$5),3,IF(AND($A1455&gt;=CrashTest!$B$6,$A1455&lt;=CrashTest!$C$6),4,IF(AND($A1455&gt;=CrashTest!$B$7,$A1455&lt;=CrashTest!$C$7),5,0)))))</f>
        <v>0</v>
      </c>
      <c r="J1455" s="0" t="str">
        <f aca="false">IF(I1455=0,"",IF(I1454=I1455,MAX(J1454,B1455),B1455))</f>
        <v/>
      </c>
      <c r="K1455" s="9" t="str">
        <f aca="false">IF(I1455=0,"",B1455/J1455-1)</f>
        <v/>
      </c>
      <c r="L1455" s="0" t="n">
        <f aca="false">MATCH($A1455,DailyBTC!$A:$A,0)</f>
        <v>2115</v>
      </c>
      <c r="M1455" s="8" t="n">
        <f aca="false">INDEX(DailyBTC!$F:$F,$L1455)</f>
        <v>7596.00271360145</v>
      </c>
      <c r="N1455" s="8" t="n">
        <f aca="false">INDEX(DailyETH!$F:$F,$L1455)</f>
        <v>211.983879668305</v>
      </c>
      <c r="O1455" s="8" t="n">
        <f aca="false">INDEX(DailyBTC!$B:$B,$L1455)</f>
        <v>115332.252929573</v>
      </c>
      <c r="P1455" s="8" t="n">
        <f aca="false">INDEX(DailyETH!$B:$B,$L1455)</f>
        <v>4249.54676563413</v>
      </c>
      <c r="Q1455" s="9" t="n">
        <f aca="false">LN(M1455/M1454)</f>
        <v>-0.00428545438877724</v>
      </c>
      <c r="R1455" s="9" t="n">
        <f aca="false">LN(N1455/N1454)</f>
        <v>0.00708940910150316</v>
      </c>
      <c r="S1455" s="9" t="n">
        <f aca="false">LN(O1455/O1454)</f>
        <v>0.0137714039317609</v>
      </c>
      <c r="T1455" s="9" t="n">
        <f aca="false">LN(P1455/P1454)</f>
        <v>0.0943132570966037</v>
      </c>
      <c r="U1455" s="9" t="n">
        <f aca="false">M1455/M1454-1</f>
        <v>-0.00427628493222376</v>
      </c>
      <c r="V1455" s="9" t="n">
        <f aca="false">O1455/O1454-1</f>
        <v>0.0138666665123997</v>
      </c>
    </row>
    <row r="1456" customFormat="false" ht="15" hidden="false" customHeight="false" outlineLevel="0" collapsed="false">
      <c r="A1456" s="5" t="n">
        <v>45944</v>
      </c>
      <c r="B1456" s="6" t="n">
        <v>6644.31</v>
      </c>
      <c r="C1456" s="9" t="n">
        <f aca="false">B1456/B1455-1</f>
        <v>-0.00156430323139067</v>
      </c>
      <c r="D1456" s="9" t="n">
        <f aca="false">LN(B1456/B1455)</f>
        <v>-0.00156552803116268</v>
      </c>
      <c r="E1456" s="9" t="n">
        <f aca="false">B1456/B1451-1</f>
        <v>-0.0104667596979116</v>
      </c>
      <c r="F1456" s="9" t="n">
        <f aca="false">B1456/B1435-1</f>
        <v>0.00438832521072441</v>
      </c>
      <c r="G1456" s="0" t="n">
        <f aca="false">MAX(G1455,B1456)</f>
        <v>6753.72</v>
      </c>
      <c r="H1456" s="9" t="n">
        <f aca="false">B1456/G1456-1</f>
        <v>-0.0161999609104315</v>
      </c>
      <c r="I1456" s="0" t="n">
        <f aca="false">IF(AND($A1456&gt;=CrashTest!$B$3,$A1456&lt;=CrashTest!$C$3),1,IF(AND($A1456&gt;=CrashTest!$B$4,$A1456&lt;=CrashTest!$C$4),2,IF(AND($A1456&gt;=CrashTest!$B$5,$A1456&lt;=CrashTest!$C$5),3,IF(AND($A1456&gt;=CrashTest!$B$6,$A1456&lt;=CrashTest!$C$6),4,IF(AND($A1456&gt;=CrashTest!$B$7,$A1456&lt;=CrashTest!$C$7),5,0)))))</f>
        <v>0</v>
      </c>
      <c r="J1456" s="0" t="str">
        <f aca="false">IF(I1456=0,"",IF(I1455=I1456,MAX(J1455,B1456),B1456))</f>
        <v/>
      </c>
      <c r="K1456" s="9" t="str">
        <f aca="false">IF(I1456=0,"",B1456/J1456-1)</f>
        <v/>
      </c>
      <c r="L1456" s="0" t="n">
        <f aca="false">MATCH($A1456,DailyBTC!$A:$A,0)</f>
        <v>2116</v>
      </c>
      <c r="M1456" s="8" t="n">
        <f aca="false">INDEX(DailyBTC!$F:$F,$L1456)</f>
        <v>7560.3299116319</v>
      </c>
      <c r="N1456" s="8" t="n">
        <f aca="false">INDEX(DailyETH!$F:$F,$L1456)</f>
        <v>211.115791780305</v>
      </c>
      <c r="O1456" s="8" t="n">
        <f aca="false">INDEX(DailyBTC!$B:$B,$L1456)</f>
        <v>113327.079410286</v>
      </c>
      <c r="P1456" s="8" t="n">
        <f aca="false">INDEX(DailyETH!$B:$B,$L1456)</f>
        <v>4135.18015604909</v>
      </c>
      <c r="Q1456" s="9" t="n">
        <f aca="false">LN(M1456/M1455)</f>
        <v>-0.0047073218467866</v>
      </c>
      <c r="R1456" s="9" t="n">
        <f aca="false">LN(N1456/N1455)</f>
        <v>-0.00410347331698093</v>
      </c>
      <c r="S1456" s="9" t="n">
        <f aca="false">LN(O1456/O1455)</f>
        <v>-0.0175389729374903</v>
      </c>
      <c r="T1456" s="9" t="n">
        <f aca="false">LN(P1456/P1455)</f>
        <v>-0.0272814377698032</v>
      </c>
      <c r="U1456" s="9" t="n">
        <f aca="false">M1456/M1455-1</f>
        <v>-0.00469625977169141</v>
      </c>
      <c r="V1456" s="9" t="n">
        <f aca="false">O1456/O1455-1</f>
        <v>-0.0173860604328215</v>
      </c>
    </row>
    <row r="1457" customFormat="false" ht="15" hidden="false" customHeight="false" outlineLevel="0" collapsed="false">
      <c r="A1457" s="5" t="n">
        <v>45945</v>
      </c>
      <c r="B1457" s="6" t="n">
        <v>6671.06</v>
      </c>
      <c r="C1457" s="9" t="n">
        <f aca="false">B1457/B1456-1</f>
        <v>0.00402600119500751</v>
      </c>
      <c r="D1457" s="9" t="n">
        <f aca="false">LN(B1457/B1456)</f>
        <v>0.00401791853878944</v>
      </c>
      <c r="E1457" s="9" t="n">
        <f aca="false">B1457/B1452-1</f>
        <v>-0.0122391807774086</v>
      </c>
      <c r="F1457" s="9" t="n">
        <f aca="false">B1457/B1436-1</f>
        <v>0.00973245584825233</v>
      </c>
      <c r="G1457" s="0" t="n">
        <f aca="false">MAX(G1456,B1457)</f>
        <v>6753.72</v>
      </c>
      <c r="H1457" s="9" t="n">
        <f aca="false">B1457/G1457-1</f>
        <v>-0.0122391807774086</v>
      </c>
      <c r="I1457" s="0" t="n">
        <f aca="false">IF(AND($A1457&gt;=CrashTest!$B$3,$A1457&lt;=CrashTest!$C$3),1,IF(AND($A1457&gt;=CrashTest!$B$4,$A1457&lt;=CrashTest!$C$4),2,IF(AND($A1457&gt;=CrashTest!$B$5,$A1457&lt;=CrashTest!$C$5),3,IF(AND($A1457&gt;=CrashTest!$B$6,$A1457&lt;=CrashTest!$C$6),4,IF(AND($A1457&gt;=CrashTest!$B$7,$A1457&lt;=CrashTest!$C$7),5,0)))))</f>
        <v>0</v>
      </c>
      <c r="J1457" s="0" t="str">
        <f aca="false">IF(I1457=0,"",IF(I1456=I1457,MAX(J1456,B1457),B1457))</f>
        <v/>
      </c>
      <c r="K1457" s="9" t="str">
        <f aca="false">IF(I1457=0,"",B1457/J1457-1)</f>
        <v/>
      </c>
      <c r="L1457" s="0" t="n">
        <f aca="false">MATCH($A1457,DailyBTC!$A:$A,0)</f>
        <v>2117</v>
      </c>
      <c r="M1457" s="8" t="n">
        <f aca="false">INDEX(DailyBTC!$F:$F,$L1457)</f>
        <v>7462.08472757736</v>
      </c>
      <c r="N1457" s="8" t="n">
        <f aca="false">INDEX(DailyETH!$F:$F,$L1457)</f>
        <v>208.102130680492</v>
      </c>
      <c r="O1457" s="8" t="n">
        <f aca="false">INDEX(DailyBTC!$B:$B,$L1457)</f>
        <v>110862.872485389</v>
      </c>
      <c r="P1457" s="8" t="n">
        <f aca="false">INDEX(DailyETH!$B:$B,$L1457)</f>
        <v>3984.26746230275</v>
      </c>
      <c r="Q1457" s="9" t="n">
        <f aca="false">LN(M1457/M1456)</f>
        <v>-0.0130799990695445</v>
      </c>
      <c r="R1457" s="9" t="n">
        <f aca="false">LN(N1457/N1456)</f>
        <v>-0.0143777870825285</v>
      </c>
      <c r="S1457" s="9" t="n">
        <f aca="false">LN(O1457/O1456)</f>
        <v>-0.0219840911624129</v>
      </c>
      <c r="T1457" s="9" t="n">
        <f aca="false">LN(P1457/P1456)</f>
        <v>-0.0371774245184137</v>
      </c>
      <c r="U1457" s="9" t="n">
        <f aca="false">M1457/M1456-1</f>
        <v>-0.0129948276335646</v>
      </c>
      <c r="V1457" s="9" t="n">
        <f aca="false">O1457/O1456-1</f>
        <v>-0.0217442021599767</v>
      </c>
    </row>
    <row r="1458" customFormat="false" ht="15" hidden="false" customHeight="false" outlineLevel="0" collapsed="false">
      <c r="A1458" s="5" t="n">
        <v>45946</v>
      </c>
      <c r="B1458" s="6" t="n">
        <v>6629.07</v>
      </c>
      <c r="C1458" s="9" t="n">
        <f aca="false">B1458/B1457-1</f>
        <v>-0.00629435202201756</v>
      </c>
      <c r="D1458" s="9" t="n">
        <f aca="false">LN(B1458/B1457)</f>
        <v>-0.00631424497513883</v>
      </c>
      <c r="E1458" s="9" t="n">
        <f aca="false">B1458/B1453-1</f>
        <v>-0.0157443605226938</v>
      </c>
      <c r="F1458" s="9" t="n">
        <f aca="false">B1458/B1437-1</f>
        <v>0.00435128440158472</v>
      </c>
      <c r="G1458" s="0" t="n">
        <f aca="false">MAX(G1457,B1458)</f>
        <v>6753.72</v>
      </c>
      <c r="H1458" s="9" t="n">
        <f aca="false">B1458/G1458-1</f>
        <v>-0.0184564950871521</v>
      </c>
      <c r="I1458" s="0" t="n">
        <f aca="false">IF(AND($A1458&gt;=CrashTest!$B$3,$A1458&lt;=CrashTest!$C$3),1,IF(AND($A1458&gt;=CrashTest!$B$4,$A1458&lt;=CrashTest!$C$4),2,IF(AND($A1458&gt;=CrashTest!$B$5,$A1458&lt;=CrashTest!$C$5),3,IF(AND($A1458&gt;=CrashTest!$B$6,$A1458&lt;=CrashTest!$C$6),4,IF(AND($A1458&gt;=CrashTest!$B$7,$A1458&lt;=CrashTest!$C$7),5,0)))))</f>
        <v>0</v>
      </c>
      <c r="J1458" s="0" t="str">
        <f aca="false">IF(I1458=0,"",IF(I1457=I1458,MAX(J1457,B1458),B1458))</f>
        <v/>
      </c>
      <c r="K1458" s="9" t="str">
        <f aca="false">IF(I1458=0,"",B1458/J1458-1)</f>
        <v/>
      </c>
      <c r="L1458" s="0" t="n">
        <f aca="false">MATCH($A1458,DailyBTC!$A:$A,0)</f>
        <v>2118</v>
      </c>
      <c r="M1458" s="8" t="n">
        <f aca="false">INDEX(DailyBTC!$F:$F,$L1458)</f>
        <v>7379.72191920198</v>
      </c>
      <c r="N1458" s="8" t="n">
        <f aca="false">INDEX(DailyETH!$F:$F,$L1458)</f>
        <v>206.729585446617</v>
      </c>
      <c r="O1458" s="8" t="n">
        <f aca="false">INDEX(DailyBTC!$B:$B,$L1458)</f>
        <v>108135.049605786</v>
      </c>
      <c r="P1458" s="8" t="n">
        <f aca="false">INDEX(DailyETH!$B:$B,$L1458)</f>
        <v>3890.10663062536</v>
      </c>
      <c r="Q1458" s="9" t="n">
        <f aca="false">LN(M1458/M1457)</f>
        <v>-0.0110988716969629</v>
      </c>
      <c r="R1458" s="9" t="n">
        <f aca="false">LN(N1458/N1457)</f>
        <v>-0.00661738333464581</v>
      </c>
      <c r="S1458" s="9" t="n">
        <f aca="false">LN(O1458/O1457)</f>
        <v>-0.0249131493192174</v>
      </c>
      <c r="T1458" s="9" t="n">
        <f aca="false">LN(P1458/P1457)</f>
        <v>-0.0239169028546118</v>
      </c>
      <c r="U1458" s="9" t="n">
        <f aca="false">M1458/M1457-1</f>
        <v>-0.0110375064586168</v>
      </c>
      <c r="V1458" s="9" t="n">
        <f aca="false">O1458/O1457-1</f>
        <v>-0.024605377963326</v>
      </c>
    </row>
    <row r="1459" customFormat="false" ht="15" hidden="false" customHeight="false" outlineLevel="0" collapsed="false">
      <c r="A1459" s="5" t="n">
        <v>45947</v>
      </c>
      <c r="B1459" s="6" t="n">
        <v>6664.01</v>
      </c>
      <c r="C1459" s="9" t="n">
        <f aca="false">B1459/B1458-1</f>
        <v>0.00527072424940456</v>
      </c>
      <c r="D1459" s="9" t="n">
        <f aca="false">LN(B1459/B1458)</f>
        <v>0.00525688259806333</v>
      </c>
      <c r="E1459" s="9" t="n">
        <f aca="false">B1459/B1454-1</f>
        <v>0.0170163799826326</v>
      </c>
      <c r="F1459" s="9" t="n">
        <f aca="false">B1459/B1438-1</f>
        <v>0.00483265882182637</v>
      </c>
      <c r="G1459" s="0" t="n">
        <f aca="false">MAX(G1458,B1459)</f>
        <v>6753.72</v>
      </c>
      <c r="H1459" s="9" t="n">
        <f aca="false">B1459/G1459-1</f>
        <v>-0.0132830499339623</v>
      </c>
      <c r="I1459" s="0" t="n">
        <f aca="false">IF(AND($A1459&gt;=CrashTest!$B$3,$A1459&lt;=CrashTest!$C$3),1,IF(AND($A1459&gt;=CrashTest!$B$4,$A1459&lt;=CrashTest!$C$4),2,IF(AND($A1459&gt;=CrashTest!$B$5,$A1459&lt;=CrashTest!$C$5),3,IF(AND($A1459&gt;=CrashTest!$B$6,$A1459&lt;=CrashTest!$C$6),4,IF(AND($A1459&gt;=CrashTest!$B$7,$A1459&lt;=CrashTest!$C$7),5,0)))))</f>
        <v>0</v>
      </c>
      <c r="J1459" s="0" t="str">
        <f aca="false">IF(I1459=0,"",IF(I1458=I1459,MAX(J1458,B1459),B1459))</f>
        <v/>
      </c>
      <c r="K1459" s="9" t="str">
        <f aca="false">IF(I1459=0,"",B1459/J1459-1)</f>
        <v/>
      </c>
      <c r="L1459" s="0" t="n">
        <f aca="false">MATCH($A1459,DailyBTC!$A:$A,0)</f>
        <v>2119</v>
      </c>
      <c r="M1459" s="8" t="n">
        <f aca="false">INDEX(DailyBTC!$F:$F,$L1459)</f>
        <v>7368.39043405705</v>
      </c>
      <c r="N1459" s="8" t="n">
        <f aca="false">INDEX(DailyETH!$F:$F,$L1459)</f>
        <v>206.796287866604</v>
      </c>
      <c r="O1459" s="8" t="n">
        <f aca="false">INDEX(DailyBTC!$B:$B,$L1459)</f>
        <v>106625.668651373</v>
      </c>
      <c r="P1459" s="8" t="n">
        <f aca="false">INDEX(DailyETH!$B:$B,$L1459)</f>
        <v>3838.55720222092</v>
      </c>
      <c r="Q1459" s="9" t="n">
        <f aca="false">LN(M1459/M1458)</f>
        <v>-0.00153666952126726</v>
      </c>
      <c r="R1459" s="9" t="n">
        <f aca="false">LN(N1459/N1458)</f>
        <v>0.000322603371980111</v>
      </c>
      <c r="S1459" s="9" t="n">
        <f aca="false">LN(O1459/O1458)</f>
        <v>-0.0140566284155221</v>
      </c>
      <c r="T1459" s="9" t="n">
        <f aca="false">LN(P1459/P1458)</f>
        <v>-0.0133400013188207</v>
      </c>
      <c r="U1459" s="9" t="n">
        <f aca="false">M1459/M1458-1</f>
        <v>-0.00153548944919613</v>
      </c>
      <c r="V1459" s="9" t="n">
        <f aca="false">O1459/O1458-1</f>
        <v>-0.0139582952975521</v>
      </c>
    </row>
    <row r="1460" customFormat="false" ht="15" hidden="false" customHeight="false" outlineLevel="0" collapsed="false">
      <c r="A1460" s="5" t="n">
        <v>45950</v>
      </c>
      <c r="B1460" s="6" t="n">
        <v>6735.13</v>
      </c>
      <c r="C1460" s="9" t="n">
        <f aca="false">B1460/B1459-1</f>
        <v>0.0106722528927778</v>
      </c>
      <c r="D1460" s="9" t="n">
        <f aca="false">LN(B1460/B1459)</f>
        <v>0.0106157063653199</v>
      </c>
      <c r="E1460" s="9" t="n">
        <f aca="false">B1460/B1455-1</f>
        <v>0.0120831530101941</v>
      </c>
      <c r="F1460" s="9" t="n">
        <f aca="false">B1460/B1439-1</f>
        <v>0.0106191742342852</v>
      </c>
      <c r="G1460" s="0" t="n">
        <f aca="false">MAX(G1459,B1460)</f>
        <v>6753.72</v>
      </c>
      <c r="H1460" s="9" t="n">
        <f aca="false">B1460/G1460-1</f>
        <v>-0.00275255710926725</v>
      </c>
      <c r="I1460" s="0" t="n">
        <f aca="false">IF(AND($A1460&gt;=CrashTest!$B$3,$A1460&lt;=CrashTest!$C$3),1,IF(AND($A1460&gt;=CrashTest!$B$4,$A1460&lt;=CrashTest!$C$4),2,IF(AND($A1460&gt;=CrashTest!$B$5,$A1460&lt;=CrashTest!$C$5),3,IF(AND($A1460&gt;=CrashTest!$B$6,$A1460&lt;=CrashTest!$C$6),4,IF(AND($A1460&gt;=CrashTest!$B$7,$A1460&lt;=CrashTest!$C$7),5,0)))))</f>
        <v>0</v>
      </c>
      <c r="J1460" s="0" t="str">
        <f aca="false">IF(I1460=0,"",IF(I1459=I1460,MAX(J1459,B1460),B1460))</f>
        <v/>
      </c>
      <c r="K1460" s="9" t="str">
        <f aca="false">IF(I1460=0,"",B1460/J1460-1)</f>
        <v/>
      </c>
      <c r="L1460" s="0" t="n">
        <f aca="false">MATCH($A1460,DailyBTC!$A:$A,0)</f>
        <v>2122</v>
      </c>
      <c r="M1460" s="8" t="n">
        <f aca="false">INDEX(DailyBTC!$F:$F,$L1460)</f>
        <v>7438.96081558374</v>
      </c>
      <c r="N1460" s="8" t="n">
        <f aca="false">INDEX(DailyETH!$F:$F,$L1460)</f>
        <v>207.627342995369</v>
      </c>
      <c r="O1460" s="8" t="n">
        <f aca="false">INDEX(DailyBTC!$B:$B,$L1460)</f>
        <v>110640.249515488</v>
      </c>
      <c r="P1460" s="8" t="n">
        <f aca="false">INDEX(DailyETH!$B:$B,$L1460)</f>
        <v>3982.14718614845</v>
      </c>
      <c r="Q1460" s="9" t="n">
        <f aca="false">LN(M1460/M1459)</f>
        <v>0.00953187570846902</v>
      </c>
      <c r="R1460" s="9" t="n">
        <f aca="false">LN(N1460/N1459)</f>
        <v>0.00401066049744221</v>
      </c>
      <c r="S1460" s="9" t="n">
        <f aca="false">LN(O1460/O1459)</f>
        <v>0.0369596657069727</v>
      </c>
      <c r="T1460" s="9" t="n">
        <f aca="false">LN(P1460/P1459)</f>
        <v>0.0367246004212605</v>
      </c>
      <c r="U1460" s="9" t="n">
        <f aca="false">M1460/M1459-1</f>
        <v>0.00957744871939847</v>
      </c>
      <c r="V1460" s="9" t="n">
        <f aca="false">O1460/O1459-1</f>
        <v>0.037651167067859</v>
      </c>
    </row>
    <row r="1461" customFormat="false" ht="15" hidden="false" customHeight="false" outlineLevel="0" collapsed="false">
      <c r="A1461" s="5" t="n">
        <v>45951</v>
      </c>
      <c r="B1461" s="6" t="n">
        <v>6735.35</v>
      </c>
      <c r="C1461" s="9" t="n">
        <f aca="false">B1461/B1460-1</f>
        <v>3.26645513895052E-005</v>
      </c>
      <c r="D1461" s="9" t="n">
        <f aca="false">LN(B1461/B1460)</f>
        <v>3.26640179146636E-005</v>
      </c>
      <c r="E1461" s="9" t="n">
        <f aca="false">B1461/B1456-1</f>
        <v>0.0137019494876067</v>
      </c>
      <c r="F1461" s="9" t="n">
        <f aca="false">B1461/B1440-1</f>
        <v>0.00621475256769388</v>
      </c>
      <c r="G1461" s="0" t="n">
        <f aca="false">MAX(G1460,B1461)</f>
        <v>6753.72</v>
      </c>
      <c r="H1461" s="9" t="n">
        <f aca="false">B1461/G1461-1</f>
        <v>-0.0027199824689208</v>
      </c>
      <c r="I1461" s="0" t="n">
        <f aca="false">IF(AND($A1461&gt;=CrashTest!$B$3,$A1461&lt;=CrashTest!$C$3),1,IF(AND($A1461&gt;=CrashTest!$B$4,$A1461&lt;=CrashTest!$C$4),2,IF(AND($A1461&gt;=CrashTest!$B$5,$A1461&lt;=CrashTest!$C$5),3,IF(AND($A1461&gt;=CrashTest!$B$6,$A1461&lt;=CrashTest!$C$6),4,IF(AND($A1461&gt;=CrashTest!$B$7,$A1461&lt;=CrashTest!$C$7),5,0)))))</f>
        <v>0</v>
      </c>
      <c r="J1461" s="0" t="str">
        <f aca="false">IF(I1461=0,"",IF(I1460=I1461,MAX(J1460,B1461),B1461))</f>
        <v/>
      </c>
      <c r="K1461" s="9" t="str">
        <f aca="false">IF(I1461=0,"",B1461/J1461-1)</f>
        <v/>
      </c>
      <c r="L1461" s="0" t="n">
        <f aca="false">MATCH($A1461,DailyBTC!$A:$A,0)</f>
        <v>2123</v>
      </c>
      <c r="M1461" s="8" t="n">
        <f aca="false">INDEX(DailyBTC!$F:$F,$L1461)</f>
        <v>7438.23509339951</v>
      </c>
      <c r="N1461" s="8" t="n">
        <f aca="false">INDEX(DailyETH!$F:$F,$L1461)</f>
        <v>206.829199511823</v>
      </c>
      <c r="O1461" s="8" t="n">
        <f aca="false">INDEX(DailyBTC!$B:$B,$L1461)</f>
        <v>108700.382071888</v>
      </c>
      <c r="P1461" s="8" t="n">
        <f aca="false">INDEX(DailyETH!$B:$B,$L1461)</f>
        <v>3881.40200701344</v>
      </c>
      <c r="Q1461" s="9" t="n">
        <f aca="false">LN(M1461/M1460)</f>
        <v>-9.75616896136149E-005</v>
      </c>
      <c r="R1461" s="9" t="n">
        <f aca="false">LN(N1461/N1460)</f>
        <v>-0.00385152308307686</v>
      </c>
      <c r="S1461" s="9" t="n">
        <f aca="false">LN(O1461/O1460)</f>
        <v>-0.0176886335136468</v>
      </c>
      <c r="T1461" s="9" t="n">
        <f aca="false">LN(P1461/P1460)</f>
        <v>-0.02562473744827</v>
      </c>
      <c r="U1461" s="9" t="n">
        <f aca="false">M1461/M1460-1</f>
        <v>-9.7556930626741E-005</v>
      </c>
      <c r="V1461" s="9" t="n">
        <f aca="false">O1461/O1460-1</f>
        <v>-0.0175331079972705</v>
      </c>
    </row>
    <row r="1462" customFormat="false" ht="15" hidden="false" customHeight="false" outlineLevel="0" collapsed="false">
      <c r="A1462" s="5" t="n">
        <v>45952</v>
      </c>
      <c r="B1462" s="6" t="n">
        <v>6699.4</v>
      </c>
      <c r="C1462" s="9" t="n">
        <f aca="false">B1462/B1461-1</f>
        <v>-0.00533751030013296</v>
      </c>
      <c r="D1462" s="9" t="n">
        <f aca="false">LN(B1462/B1461)</f>
        <v>-0.00535180569881708</v>
      </c>
      <c r="E1462" s="9" t="n">
        <f aca="false">B1462/B1457-1</f>
        <v>0.00424820043591256</v>
      </c>
      <c r="F1462" s="9" t="n">
        <f aca="false">B1462/B1441-1</f>
        <v>0.00638132950373449</v>
      </c>
      <c r="G1462" s="0" t="n">
        <f aca="false">MAX(G1461,B1462)</f>
        <v>6753.72</v>
      </c>
      <c r="H1462" s="9" t="n">
        <f aca="false">B1462/G1462-1</f>
        <v>-0.00804297483460981</v>
      </c>
      <c r="I1462" s="0" t="n">
        <f aca="false">IF(AND($A1462&gt;=CrashTest!$B$3,$A1462&lt;=CrashTest!$C$3),1,IF(AND($A1462&gt;=CrashTest!$B$4,$A1462&lt;=CrashTest!$C$4),2,IF(AND($A1462&gt;=CrashTest!$B$5,$A1462&lt;=CrashTest!$C$5),3,IF(AND($A1462&gt;=CrashTest!$B$6,$A1462&lt;=CrashTest!$C$6),4,IF(AND($A1462&gt;=CrashTest!$B$7,$A1462&lt;=CrashTest!$C$7),5,0)))))</f>
        <v>0</v>
      </c>
      <c r="J1462" s="0" t="str">
        <f aca="false">IF(I1462=0,"",IF(I1461=I1462,MAX(J1461,B1462),B1462))</f>
        <v/>
      </c>
      <c r="K1462" s="9" t="str">
        <f aca="false">IF(I1462=0,"",B1462/J1462-1)</f>
        <v/>
      </c>
      <c r="L1462" s="0" t="n">
        <f aca="false">MATCH($A1462,DailyBTC!$A:$A,0)</f>
        <v>2124</v>
      </c>
      <c r="M1462" s="8" t="n">
        <f aca="false">INDEX(DailyBTC!$F:$F,$L1462)</f>
        <v>7354.47689636641</v>
      </c>
      <c r="N1462" s="8" t="n">
        <f aca="false">INDEX(DailyETH!$F:$F,$L1462)</f>
        <v>203.814260383493</v>
      </c>
      <c r="O1462" s="8" t="n">
        <f aca="false">INDEX(DailyBTC!$B:$B,$L1462)</f>
        <v>107667.630188486</v>
      </c>
      <c r="P1462" s="8" t="n">
        <f aca="false">INDEX(DailyETH!$B:$B,$L1462)</f>
        <v>3799.0574094097</v>
      </c>
      <c r="Q1462" s="9" t="n">
        <f aca="false">LN(M1462/M1461)</f>
        <v>-0.0113243727309732</v>
      </c>
      <c r="R1462" s="9" t="n">
        <f aca="false">LN(N1462/N1461)</f>
        <v>-0.0146842387508655</v>
      </c>
      <c r="S1462" s="9" t="n">
        <f aca="false">LN(O1462/O1461)</f>
        <v>-0.00954632540819046</v>
      </c>
      <c r="T1462" s="9" t="n">
        <f aca="false">LN(P1462/P1461)</f>
        <v>-0.0214434445731823</v>
      </c>
      <c r="U1462" s="9" t="n">
        <f aca="false">M1462/M1461-1</f>
        <v>-0.011260493380672</v>
      </c>
      <c r="V1462" s="9" t="n">
        <f aca="false">O1462/O1461-1</f>
        <v>-0.00950090389488234</v>
      </c>
    </row>
    <row r="1463" customFormat="false" ht="15" hidden="false" customHeight="false" outlineLevel="0" collapsed="false">
      <c r="A1463" s="5" t="n">
        <v>45953</v>
      </c>
      <c r="B1463" s="6" t="n">
        <v>6738.44</v>
      </c>
      <c r="C1463" s="9" t="n">
        <f aca="false">B1463/B1462-1</f>
        <v>0.00582738752724121</v>
      </c>
      <c r="D1463" s="9" t="n">
        <f aca="false">LN(B1463/B1462)</f>
        <v>0.00581047398059543</v>
      </c>
      <c r="E1463" s="9" t="n">
        <f aca="false">B1463/B1458-1</f>
        <v>0.0164985435362728</v>
      </c>
      <c r="F1463" s="9" t="n">
        <f aca="false">B1463/B1442-1</f>
        <v>0.0151356514115006</v>
      </c>
      <c r="G1463" s="0" t="n">
        <f aca="false">MAX(G1462,B1463)</f>
        <v>6753.72</v>
      </c>
      <c r="H1463" s="9" t="n">
        <f aca="false">B1463/G1463-1</f>
        <v>-0.0022624568386016</v>
      </c>
      <c r="I1463" s="0" t="n">
        <f aca="false">IF(AND($A1463&gt;=CrashTest!$B$3,$A1463&lt;=CrashTest!$C$3),1,IF(AND($A1463&gt;=CrashTest!$B$4,$A1463&lt;=CrashTest!$C$4),2,IF(AND($A1463&gt;=CrashTest!$B$5,$A1463&lt;=CrashTest!$C$5),3,IF(AND($A1463&gt;=CrashTest!$B$6,$A1463&lt;=CrashTest!$C$6),4,IF(AND($A1463&gt;=CrashTest!$B$7,$A1463&lt;=CrashTest!$C$7),5,0)))))</f>
        <v>0</v>
      </c>
      <c r="J1463" s="0" t="str">
        <f aca="false">IF(I1463=0,"",IF(I1462=I1463,MAX(J1462,B1463),B1463))</f>
        <v/>
      </c>
      <c r="K1463" s="9" t="str">
        <f aca="false">IF(I1463=0,"",B1463/J1463-1)</f>
        <v/>
      </c>
      <c r="L1463" s="0" t="n">
        <f aca="false">MATCH($A1463,DailyBTC!$A:$A,0)</f>
        <v>2125</v>
      </c>
      <c r="M1463" s="8" t="n">
        <f aca="false">INDEX(DailyBTC!$F:$F,$L1463)</f>
        <v>7403.88753739304</v>
      </c>
      <c r="N1463" s="8" t="n">
        <f aca="false">INDEX(DailyETH!$F:$F,$L1463)</f>
        <v>204.453917515426</v>
      </c>
      <c r="O1463" s="8" t="n">
        <f aca="false">INDEX(DailyBTC!$B:$B,$L1463)</f>
        <v>110060.936797195</v>
      </c>
      <c r="P1463" s="8" t="n">
        <f aca="false">INDEX(DailyETH!$B:$B,$L1463)</f>
        <v>3856.09569199299</v>
      </c>
      <c r="Q1463" s="9" t="n">
        <f aca="false">LN(M1463/M1462)</f>
        <v>0.00669597581266814</v>
      </c>
      <c r="R1463" s="9" t="n">
        <f aca="false">LN(N1463/N1462)</f>
        <v>0.00313351708487456</v>
      </c>
      <c r="S1463" s="9" t="n">
        <f aca="false">LN(O1463/O1462)</f>
        <v>0.0219851996572132</v>
      </c>
      <c r="T1463" s="9" t="n">
        <f aca="false">LN(P1463/P1462)</f>
        <v>0.0149022070211313</v>
      </c>
      <c r="U1463" s="9" t="n">
        <f aca="false">M1463/M1462-1</f>
        <v>0.00671844397948185</v>
      </c>
      <c r="V1463" s="9" t="n">
        <f aca="false">O1463/O1462-1</f>
        <v>0.0222286550239772</v>
      </c>
    </row>
    <row r="1464" customFormat="false" ht="15" hidden="false" customHeight="false" outlineLevel="0" collapsed="false">
      <c r="A1464" s="5" t="n">
        <v>45954</v>
      </c>
      <c r="B1464" s="6" t="n">
        <v>6791.69</v>
      </c>
      <c r="C1464" s="9" t="n">
        <f aca="false">B1464/B1463-1</f>
        <v>0.00790242251915885</v>
      </c>
      <c r="D1464" s="9" t="n">
        <f aca="false">LN(B1464/B1463)</f>
        <v>0.00787136190706858</v>
      </c>
      <c r="E1464" s="9" t="n">
        <f aca="false">B1464/B1459-1</f>
        <v>0.0191596351145931</v>
      </c>
      <c r="F1464" s="9" t="n">
        <f aca="false">B1464/B1443-1</f>
        <v>0.028308542981383</v>
      </c>
      <c r="G1464" s="0" t="n">
        <f aca="false">MAX(G1463,B1464)</f>
        <v>6791.69</v>
      </c>
      <c r="H1464" s="9" t="n">
        <f aca="false">B1464/G1464-1</f>
        <v>0</v>
      </c>
      <c r="I1464" s="0" t="n">
        <f aca="false">IF(AND($A1464&gt;=CrashTest!$B$3,$A1464&lt;=CrashTest!$C$3),1,IF(AND($A1464&gt;=CrashTest!$B$4,$A1464&lt;=CrashTest!$C$4),2,IF(AND($A1464&gt;=CrashTest!$B$5,$A1464&lt;=CrashTest!$C$5),3,IF(AND($A1464&gt;=CrashTest!$B$6,$A1464&lt;=CrashTest!$C$6),4,IF(AND($A1464&gt;=CrashTest!$B$7,$A1464&lt;=CrashTest!$C$7),5,0)))))</f>
        <v>0</v>
      </c>
      <c r="J1464" s="0" t="str">
        <f aca="false">IF(I1464=0,"",IF(I1463=I1464,MAX(J1463,B1464),B1464))</f>
        <v/>
      </c>
      <c r="K1464" s="9" t="str">
        <f aca="false">IF(I1464=0,"",B1464/J1464-1)</f>
        <v/>
      </c>
      <c r="L1464" s="0" t="n">
        <f aca="false">MATCH($A1464,DailyBTC!$A:$A,0)</f>
        <v>2126</v>
      </c>
      <c r="M1464" s="8" t="n">
        <f aca="false">INDEX(DailyBTC!$F:$F,$L1464)</f>
        <v>7426.78299717746</v>
      </c>
      <c r="N1464" s="8" t="n">
        <f aca="false">INDEX(DailyETH!$F:$F,$L1464)</f>
        <v>205.282449083626</v>
      </c>
      <c r="O1464" s="8" t="n">
        <f aca="false">INDEX(DailyBTC!$B:$B,$L1464)</f>
        <v>111024.94314699</v>
      </c>
      <c r="P1464" s="8" t="n">
        <f aca="false">INDEX(DailyETH!$B:$B,$L1464)</f>
        <v>3932.93122939801</v>
      </c>
      <c r="Q1464" s="9" t="n">
        <f aca="false">LN(M1464/M1463)</f>
        <v>0.00308758500432366</v>
      </c>
      <c r="R1464" s="9" t="n">
        <f aca="false">LN(N1464/N1463)</f>
        <v>0.00404422338367135</v>
      </c>
      <c r="S1464" s="9" t="n">
        <f aca="false">LN(O1464/O1463)</f>
        <v>0.00872070581330576</v>
      </c>
      <c r="T1464" s="9" t="n">
        <f aca="false">LN(P1464/P1463)</f>
        <v>0.0197298149350193</v>
      </c>
      <c r="U1464" s="9" t="n">
        <f aca="false">M1464/M1463-1</f>
        <v>0.00309235650444339</v>
      </c>
      <c r="V1464" s="9" t="n">
        <f aca="false">O1464/O1463-1</f>
        <v>0.0087588419456337</v>
      </c>
    </row>
    <row r="1465" customFormat="false" ht="15" hidden="false" customHeight="false" outlineLevel="0" collapsed="false">
      <c r="A1465" s="5" t="n">
        <v>45957</v>
      </c>
      <c r="B1465" s="6" t="n">
        <v>6875.16</v>
      </c>
      <c r="C1465" s="9" t="n">
        <f aca="false">B1465/B1464-1</f>
        <v>0.0122900191263147</v>
      </c>
      <c r="D1465" s="9" t="n">
        <f aca="false">LN(B1465/B1464)</f>
        <v>0.0122151099733648</v>
      </c>
      <c r="E1465" s="9" t="n">
        <f aca="false">B1465/B1460-1</f>
        <v>0.0207909869594203</v>
      </c>
      <c r="F1465" s="9" t="n">
        <f aca="false">B1465/B1444-1</f>
        <v>0.0348390204253655</v>
      </c>
      <c r="G1465" s="0" t="n">
        <f aca="false">MAX(G1464,B1465)</f>
        <v>6875.16</v>
      </c>
      <c r="H1465" s="9" t="n">
        <f aca="false">B1465/G1465-1</f>
        <v>0</v>
      </c>
      <c r="I1465" s="0" t="n">
        <f aca="false">IF(AND($A1465&gt;=CrashTest!$B$3,$A1465&lt;=CrashTest!$C$3),1,IF(AND($A1465&gt;=CrashTest!$B$4,$A1465&lt;=CrashTest!$C$4),2,IF(AND($A1465&gt;=CrashTest!$B$5,$A1465&lt;=CrashTest!$C$5),3,IF(AND($A1465&gt;=CrashTest!$B$6,$A1465&lt;=CrashTest!$C$6),4,IF(AND($A1465&gt;=CrashTest!$B$7,$A1465&lt;=CrashTest!$C$7),5,0)))))</f>
        <v>0</v>
      </c>
      <c r="J1465" s="0" t="str">
        <f aca="false">IF(I1465=0,"",IF(I1464=I1465,MAX(J1464,B1465),B1465))</f>
        <v/>
      </c>
      <c r="K1465" s="9" t="str">
        <f aca="false">IF(I1465=0,"",B1465/J1465-1)</f>
        <v/>
      </c>
      <c r="L1465" s="0" t="n">
        <f aca="false">MATCH($A1465,DailyBTC!$A:$A,0)</f>
        <v>2129</v>
      </c>
      <c r="M1465" s="8" t="n">
        <f aca="false">INDEX(DailyBTC!$F:$F,$L1465)</f>
        <v>7557.48254023806</v>
      </c>
      <c r="N1465" s="8" t="n">
        <f aca="false">INDEX(DailyETH!$F:$F,$L1465)</f>
        <v>209.625988026627</v>
      </c>
      <c r="O1465" s="8" t="n">
        <f aca="false">INDEX(DailyBTC!$B:$B,$L1465)</f>
        <v>114087.773805085</v>
      </c>
      <c r="P1465" s="8" t="n">
        <f aca="false">INDEX(DailyETH!$B:$B,$L1465)</f>
        <v>4118.91474137931</v>
      </c>
      <c r="Q1465" s="9" t="n">
        <f aca="false">LN(M1465/M1464)</f>
        <v>0.0174453472513809</v>
      </c>
      <c r="R1465" s="9" t="n">
        <f aca="false">LN(N1465/N1464)</f>
        <v>0.0209381021872812</v>
      </c>
      <c r="S1465" s="9" t="n">
        <f aca="false">LN(O1465/O1464)</f>
        <v>0.0272132086929474</v>
      </c>
      <c r="T1465" s="9" t="n">
        <f aca="false">LN(P1465/P1464)</f>
        <v>0.0462047086121292</v>
      </c>
      <c r="U1465" s="9" t="n">
        <f aca="false">M1465/M1464-1</f>
        <v>0.0175984060811074</v>
      </c>
      <c r="V1465" s="9" t="n">
        <f aca="false">O1465/O1464-1</f>
        <v>0.0275868698625679</v>
      </c>
    </row>
    <row r="1466" customFormat="false" ht="15" hidden="false" customHeight="false" outlineLevel="0" collapsed="false">
      <c r="A1466" s="5" t="n">
        <v>45958</v>
      </c>
      <c r="B1466" s="6" t="n">
        <v>6890.89</v>
      </c>
      <c r="C1466" s="9" t="n">
        <f aca="false">B1466/B1465-1</f>
        <v>0.00228794675323929</v>
      </c>
      <c r="D1466" s="9" t="n">
        <f aca="false">LN(B1466/B1465)</f>
        <v>0.00228533338846701</v>
      </c>
      <c r="E1466" s="9" t="n">
        <f aca="false">B1466/B1461-1</f>
        <v>0.0230930835071674</v>
      </c>
      <c r="F1466" s="9" t="n">
        <f aca="false">B1466/B1445-1</f>
        <v>0.0344802220617575</v>
      </c>
      <c r="G1466" s="0" t="n">
        <f aca="false">MAX(G1465,B1466)</f>
        <v>6890.89</v>
      </c>
      <c r="H1466" s="9" t="n">
        <f aca="false">B1466/G1466-1</f>
        <v>0</v>
      </c>
      <c r="I1466" s="0" t="n">
        <f aca="false">IF(AND($A1466&gt;=CrashTest!$B$3,$A1466&lt;=CrashTest!$C$3),1,IF(AND($A1466&gt;=CrashTest!$B$4,$A1466&lt;=CrashTest!$C$4),2,IF(AND($A1466&gt;=CrashTest!$B$5,$A1466&lt;=CrashTest!$C$5),3,IF(AND($A1466&gt;=CrashTest!$B$6,$A1466&lt;=CrashTest!$C$6),4,IF(AND($A1466&gt;=CrashTest!$B$7,$A1466&lt;=CrashTest!$C$7),5,0)))))</f>
        <v>0</v>
      </c>
      <c r="J1466" s="0" t="str">
        <f aca="false">IF(I1466=0,"",IF(I1465=I1466,MAX(J1465,B1466),B1466))</f>
        <v/>
      </c>
      <c r="K1466" s="9" t="str">
        <f aca="false">IF(I1466=0,"",B1466/J1466-1)</f>
        <v/>
      </c>
      <c r="L1466" s="0" t="n">
        <f aca="false">MATCH($A1466,DailyBTC!$A:$A,0)</f>
        <v>2130</v>
      </c>
      <c r="M1466" s="8" t="n">
        <f aca="false">INDEX(DailyBTC!$F:$F,$L1466)</f>
        <v>7494.17424729827</v>
      </c>
      <c r="N1466" s="8" t="n">
        <f aca="false">INDEX(DailyETH!$F:$F,$L1466)</f>
        <v>205.278536729996</v>
      </c>
      <c r="O1466" s="8" t="n">
        <f aca="false">INDEX(DailyBTC!$B:$B,$L1466)</f>
        <v>112980.685846289</v>
      </c>
      <c r="P1466" s="8" t="n">
        <f aca="false">INDEX(DailyETH!$B:$B,$L1466)</f>
        <v>3984.36764699006</v>
      </c>
      <c r="Q1466" s="9" t="n">
        <f aca="false">LN(M1466/M1465)</f>
        <v>-0.00841218573696951</v>
      </c>
      <c r="R1466" s="9" t="n">
        <f aca="false">LN(N1466/N1465)</f>
        <v>-0.0209571607620836</v>
      </c>
      <c r="S1466" s="9" t="n">
        <f aca="false">LN(O1466/O1465)</f>
        <v>-0.00975121540773181</v>
      </c>
      <c r="T1466" s="9" t="n">
        <f aca="false">LN(P1466/P1465)</f>
        <v>-0.0332111000400166</v>
      </c>
      <c r="U1466" s="9" t="n">
        <f aca="false">M1466/M1465-1</f>
        <v>-0.00837690230876742</v>
      </c>
      <c r="V1466" s="9" t="n">
        <f aca="false">O1466/O1465-1</f>
        <v>-0.00970382646511647</v>
      </c>
    </row>
    <row r="1467" customFormat="false" ht="15" hidden="false" customHeight="false" outlineLevel="0" collapsed="false">
      <c r="A1467" s="5" t="n">
        <v>45959</v>
      </c>
      <c r="B1467" s="6" t="n">
        <v>6890.59</v>
      </c>
      <c r="C1467" s="9" t="n">
        <f aca="false">B1467/B1466-1</f>
        <v>-4.35357406662895E-005</v>
      </c>
      <c r="D1467" s="9" t="n">
        <f aca="false">LN(B1467/B1466)</f>
        <v>-4.35366883741534E-005</v>
      </c>
      <c r="E1467" s="9" t="n">
        <f aca="false">B1467/B1462-1</f>
        <v>0.0285383765710363</v>
      </c>
      <c r="F1467" s="9" t="n">
        <f aca="false">B1467/B1446-1</f>
        <v>0.0302207085039008</v>
      </c>
      <c r="G1467" s="0" t="n">
        <f aca="false">MAX(G1466,B1467)</f>
        <v>6890.89</v>
      </c>
      <c r="H1467" s="9" t="n">
        <f aca="false">B1467/G1467-1</f>
        <v>-4.35357406662895E-005</v>
      </c>
      <c r="I1467" s="0" t="n">
        <f aca="false">IF(AND($A1467&gt;=CrashTest!$B$3,$A1467&lt;=CrashTest!$C$3),1,IF(AND($A1467&gt;=CrashTest!$B$4,$A1467&lt;=CrashTest!$C$4),2,IF(AND($A1467&gt;=CrashTest!$B$5,$A1467&lt;=CrashTest!$C$5),3,IF(AND($A1467&gt;=CrashTest!$B$6,$A1467&lt;=CrashTest!$C$6),4,IF(AND($A1467&gt;=CrashTest!$B$7,$A1467&lt;=CrashTest!$C$7),5,0)))))</f>
        <v>0</v>
      </c>
      <c r="J1467" s="0" t="str">
        <f aca="false">IF(I1467=0,"",IF(I1466=I1467,MAX(J1466,B1467),B1467))</f>
        <v/>
      </c>
      <c r="K1467" s="9" t="str">
        <f aca="false">IF(I1467=0,"",B1467/J1467-1)</f>
        <v/>
      </c>
      <c r="L1467" s="0" t="n">
        <f aca="false">MATCH($A1467,DailyBTC!$A:$A,0)</f>
        <v>2131</v>
      </c>
      <c r="M1467" s="8" t="n">
        <f aca="false">INDEX(DailyBTC!$F:$F,$L1467)</f>
        <v>7339.67907960544</v>
      </c>
      <c r="N1467" s="8" t="n">
        <f aca="false">INDEX(DailyETH!$F:$F,$L1467)</f>
        <v>201.963471271461</v>
      </c>
      <c r="O1467" s="8" t="n">
        <f aca="false">INDEX(DailyBTC!$B:$B,$L1467)</f>
        <v>110206.347983051</v>
      </c>
      <c r="P1467" s="8" t="n">
        <f aca="false">INDEX(DailyETH!$B:$B,$L1467)</f>
        <v>3902.84432378726</v>
      </c>
      <c r="Q1467" s="9" t="n">
        <f aca="false">LN(M1467/M1466)</f>
        <v>-0.0208308321295587</v>
      </c>
      <c r="R1467" s="9" t="n">
        <f aca="false">LN(N1467/N1466)</f>
        <v>-0.0162809269167585</v>
      </c>
      <c r="S1467" s="9" t="n">
        <f aca="false">LN(O1467/O1466)</f>
        <v>-0.0248623831276325</v>
      </c>
      <c r="T1467" s="9" t="n">
        <f aca="false">LN(P1467/P1466)</f>
        <v>-0.0206730152285944</v>
      </c>
      <c r="U1467" s="9" t="n">
        <f aca="false">M1467/M1466-1</f>
        <v>-0.0206153690312876</v>
      </c>
      <c r="V1467" s="9" t="n">
        <f aca="false">O1467/O1466-1</f>
        <v>-0.0245558596361549</v>
      </c>
    </row>
    <row r="1468" customFormat="false" ht="15" hidden="false" customHeight="false" outlineLevel="0" collapsed="false">
      <c r="A1468" s="5" t="n">
        <v>45960</v>
      </c>
      <c r="B1468" s="6" t="n">
        <v>6822.34</v>
      </c>
      <c r="C1468" s="9" t="n">
        <f aca="false">B1468/B1467-1</f>
        <v>-0.00990481221491923</v>
      </c>
      <c r="D1468" s="9" t="n">
        <f aca="false">LN(B1468/B1467)</f>
        <v>-0.00995419119768763</v>
      </c>
      <c r="E1468" s="9" t="n">
        <f aca="false">B1468/B1463-1</f>
        <v>0.012450953039576</v>
      </c>
      <c r="F1468" s="9" t="n">
        <f aca="false">B1468/B1447-1</f>
        <v>0.0165603766837525</v>
      </c>
      <c r="G1468" s="0" t="n">
        <f aca="false">MAX(G1467,B1468)</f>
        <v>6890.89</v>
      </c>
      <c r="H1468" s="9" t="n">
        <f aca="false">B1468/G1468-1</f>
        <v>-0.0099479167422496</v>
      </c>
      <c r="I1468" s="0" t="n">
        <f aca="false">IF(AND($A1468&gt;=CrashTest!$B$3,$A1468&lt;=CrashTest!$C$3),1,IF(AND($A1468&gt;=CrashTest!$B$4,$A1468&lt;=CrashTest!$C$4),2,IF(AND($A1468&gt;=CrashTest!$B$5,$A1468&lt;=CrashTest!$C$5),3,IF(AND($A1468&gt;=CrashTest!$B$6,$A1468&lt;=CrashTest!$C$6),4,IF(AND($A1468&gt;=CrashTest!$B$7,$A1468&lt;=CrashTest!$C$7),5,0)))))</f>
        <v>0</v>
      </c>
      <c r="J1468" s="0" t="str">
        <f aca="false">IF(I1468=0,"",IF(I1467=I1468,MAX(J1467,B1468),B1468))</f>
        <v/>
      </c>
      <c r="K1468" s="9" t="str">
        <f aca="false">IF(I1468=0,"",B1468/J1468-1)</f>
        <v/>
      </c>
      <c r="L1468" s="0" t="n">
        <f aca="false">MATCH($A1468,DailyBTC!$A:$A,0)</f>
        <v>2132</v>
      </c>
      <c r="M1468" s="8" t="n">
        <f aca="false">INDEX(DailyBTC!$F:$F,$L1468)</f>
        <v>7197.03040191154</v>
      </c>
      <c r="N1468" s="8" t="n">
        <f aca="false">INDEX(DailyETH!$F:$F,$L1468)</f>
        <v>200.772397529885</v>
      </c>
      <c r="O1468" s="8" t="n">
        <f aca="false">INDEX(DailyBTC!$B:$B,$L1468)</f>
        <v>108019.723841905</v>
      </c>
      <c r="P1468" s="8" t="n">
        <f aca="false">INDEX(DailyETH!$B:$B,$L1468)</f>
        <v>3791.08245061368</v>
      </c>
      <c r="Q1468" s="9" t="n">
        <f aca="false">LN(M1468/M1467)</f>
        <v>-0.0196266227814228</v>
      </c>
      <c r="R1468" s="9" t="n">
        <f aca="false">LN(N1468/N1467)</f>
        <v>-0.00591492989057192</v>
      </c>
      <c r="S1468" s="9" t="n">
        <f aca="false">LN(O1468/O1467)</f>
        <v>-0.0200406606461571</v>
      </c>
      <c r="T1468" s="9" t="n">
        <f aca="false">LN(P1468/P1467)</f>
        <v>-0.029054015768646</v>
      </c>
      <c r="U1468" s="9" t="n">
        <f aca="false">M1468/M1467-1</f>
        <v>-0.0194352745054311</v>
      </c>
      <c r="V1468" s="9" t="n">
        <f aca="false">O1468/O1467-1</f>
        <v>-0.0198411813943993</v>
      </c>
    </row>
    <row r="1469" customFormat="false" ht="15" hidden="false" customHeight="false" outlineLevel="0" collapsed="false">
      <c r="A1469" s="5" t="n">
        <v>45961</v>
      </c>
      <c r="B1469" s="6" t="n">
        <v>6840.2</v>
      </c>
      <c r="C1469" s="9" t="n">
        <f aca="false">B1469/B1468-1</f>
        <v>0.00261787011494574</v>
      </c>
      <c r="D1469" s="9" t="n">
        <f aca="false">LN(B1469/B1468)</f>
        <v>0.00261444946156001</v>
      </c>
      <c r="E1469" s="9" t="n">
        <f aca="false">B1469/B1464-1</f>
        <v>0.00714255214828707</v>
      </c>
      <c r="F1469" s="9" t="n">
        <f aca="false">B1469/B1448-1</f>
        <v>0.018591733863462</v>
      </c>
      <c r="G1469" s="0" t="n">
        <f aca="false">MAX(G1468,B1469)</f>
        <v>6890.89</v>
      </c>
      <c r="H1469" s="9" t="n">
        <f aca="false">B1469/G1469-1</f>
        <v>-0.00735608898124918</v>
      </c>
      <c r="I1469" s="0" t="n">
        <f aca="false">IF(AND($A1469&gt;=CrashTest!$B$3,$A1469&lt;=CrashTest!$C$3),1,IF(AND($A1469&gt;=CrashTest!$B$4,$A1469&lt;=CrashTest!$C$4),2,IF(AND($A1469&gt;=CrashTest!$B$5,$A1469&lt;=CrashTest!$C$5),3,IF(AND($A1469&gt;=CrashTest!$B$6,$A1469&lt;=CrashTest!$C$6),4,IF(AND($A1469&gt;=CrashTest!$B$7,$A1469&lt;=CrashTest!$C$7),5,0)))))</f>
        <v>0</v>
      </c>
      <c r="J1469" s="0" t="str">
        <f aca="false">IF(I1469=0,"",IF(I1468=I1469,MAX(J1468,B1469),B1469))</f>
        <v/>
      </c>
      <c r="K1469" s="9" t="str">
        <f aca="false">IF(I1469=0,"",B1469/J1469-1)</f>
        <v/>
      </c>
      <c r="L1469" s="0" t="n">
        <f aca="false">MATCH($A1469,DailyBTC!$A:$A,0)</f>
        <v>2133</v>
      </c>
      <c r="M1469" s="8" t="n">
        <f aca="false">INDEX(DailyBTC!$F:$F,$L1469)</f>
        <v>7262.48646500533</v>
      </c>
      <c r="N1469" s="8" t="n">
        <f aca="false">INDEX(DailyETH!$F:$F,$L1469)</f>
        <v>203.262760368759</v>
      </c>
      <c r="O1469" s="8" t="n">
        <f aca="false">INDEX(DailyBTC!$B:$B,$L1469)</f>
        <v>109554.239627703</v>
      </c>
      <c r="P1469" s="8" t="n">
        <f aca="false">INDEX(DailyETH!$B:$B,$L1469)</f>
        <v>3851.14513091759</v>
      </c>
      <c r="Q1469" s="9" t="n">
        <f aca="false">LN(M1469/M1468)</f>
        <v>0.00905376172916024</v>
      </c>
      <c r="R1469" s="9" t="n">
        <f aca="false">LN(N1469/N1468)</f>
        <v>0.0123276122311799</v>
      </c>
      <c r="S1469" s="9" t="n">
        <f aca="false">LN(O1469/O1468)</f>
        <v>0.0141059270669252</v>
      </c>
      <c r="T1469" s="9" t="n">
        <f aca="false">LN(P1469/P1468)</f>
        <v>0.0157189553376748</v>
      </c>
      <c r="U1469" s="9" t="n">
        <f aca="false">M1469/M1468-1</f>
        <v>0.00909487100074036</v>
      </c>
      <c r="V1469" s="9" t="n">
        <f aca="false">O1469/O1468-1</f>
        <v>0.0142058851033899</v>
      </c>
    </row>
    <row r="1470" customFormat="false" ht="15" hidden="false" customHeight="false" outlineLevel="0" collapsed="false">
      <c r="A1470" s="5" t="n">
        <v>45964</v>
      </c>
      <c r="B1470" s="6" t="n">
        <v>6851.97</v>
      </c>
      <c r="C1470" s="9" t="n">
        <f aca="false">B1470/B1469-1</f>
        <v>0.00172070992076256</v>
      </c>
      <c r="D1470" s="9" t="n">
        <f aca="false">LN(B1470/B1469)</f>
        <v>0.00171923119550865</v>
      </c>
      <c r="E1470" s="9" t="n">
        <f aca="false">B1470/B1465-1</f>
        <v>-0.00337301240989296</v>
      </c>
      <c r="F1470" s="9" t="n">
        <f aca="false">B1470/B1449-1</f>
        <v>0.0202775846177441</v>
      </c>
      <c r="G1470" s="0" t="n">
        <f aca="false">MAX(G1469,B1470)</f>
        <v>6890.89</v>
      </c>
      <c r="H1470" s="9" t="n">
        <f aca="false">B1470/G1470-1</f>
        <v>-0.00564803675577463</v>
      </c>
      <c r="I1470" s="0" t="n">
        <f aca="false">IF(AND($A1470&gt;=CrashTest!$B$3,$A1470&lt;=CrashTest!$C$3),1,IF(AND($A1470&gt;=CrashTest!$B$4,$A1470&lt;=CrashTest!$C$4),2,IF(AND($A1470&gt;=CrashTest!$B$5,$A1470&lt;=CrashTest!$C$5),3,IF(AND($A1470&gt;=CrashTest!$B$6,$A1470&lt;=CrashTest!$C$6),4,IF(AND($A1470&gt;=CrashTest!$B$7,$A1470&lt;=CrashTest!$C$7),5,0)))))</f>
        <v>0</v>
      </c>
      <c r="J1470" s="0" t="str">
        <f aca="false">IF(I1470=0,"",IF(I1469=I1470,MAX(J1469,B1470),B1470))</f>
        <v/>
      </c>
      <c r="K1470" s="9" t="str">
        <f aca="false">IF(I1470=0,"",B1470/J1470-1)</f>
        <v/>
      </c>
      <c r="L1470" s="0" t="n">
        <f aca="false">MATCH($A1470,DailyBTC!$A:$A,0)</f>
        <v>2136</v>
      </c>
      <c r="M1470" s="8" t="n">
        <f aca="false">INDEX(DailyBTC!$F:$F,$L1470)</f>
        <v>7187.05552180432</v>
      </c>
      <c r="N1470" s="8" t="n">
        <f aca="false">INDEX(DailyETH!$F:$F,$L1470)</f>
        <v>198.968529396088</v>
      </c>
      <c r="O1470" s="8" t="n">
        <f aca="false">INDEX(DailyBTC!$B:$B,$L1470)</f>
        <v>106495.802789889</v>
      </c>
      <c r="P1470" s="8" t="n">
        <f aca="false">INDEX(DailyETH!$B:$B,$L1470)</f>
        <v>3595.6841440678</v>
      </c>
      <c r="Q1470" s="9" t="n">
        <f aca="false">LN(M1470/M1469)</f>
        <v>-0.0104406947270689</v>
      </c>
      <c r="R1470" s="9" t="n">
        <f aca="false">LN(N1470/N1469)</f>
        <v>-0.0213528596191461</v>
      </c>
      <c r="S1470" s="9" t="n">
        <f aca="false">LN(O1470/O1469)</f>
        <v>-0.0283141917331473</v>
      </c>
      <c r="T1470" s="9" t="n">
        <f aca="false">LN(P1470/P1469)</f>
        <v>-0.0686362632783262</v>
      </c>
      <c r="U1470" s="9" t="n">
        <f aca="false">M1470/M1469-1</f>
        <v>-0.0103863798665207</v>
      </c>
      <c r="V1470" s="9" t="n">
        <f aca="false">O1470/O1469-1</f>
        <v>-0.0279171015946754</v>
      </c>
    </row>
    <row r="1471" customFormat="false" ht="15" hidden="false" customHeight="false" outlineLevel="0" collapsed="false">
      <c r="A1471" s="5" t="n">
        <v>45965</v>
      </c>
      <c r="B1471" s="6" t="n">
        <v>6771.55</v>
      </c>
      <c r="C1471" s="9" t="n">
        <f aca="false">B1471/B1470-1</f>
        <v>-0.0117367705929827</v>
      </c>
      <c r="D1471" s="9" t="n">
        <f aca="false">LN(B1471/B1470)</f>
        <v>-0.0118061901941921</v>
      </c>
      <c r="E1471" s="9" t="n">
        <f aca="false">B1471/B1466-1</f>
        <v>-0.0173185176370542</v>
      </c>
      <c r="F1471" s="9" t="n">
        <f aca="false">B1471/B1450-1</f>
        <v>0.00463927314592283</v>
      </c>
      <c r="G1471" s="0" t="n">
        <f aca="false">MAX(G1470,B1471)</f>
        <v>6890.89</v>
      </c>
      <c r="H1471" s="9" t="n">
        <f aca="false">B1471/G1471-1</f>
        <v>-0.0173185176370542</v>
      </c>
      <c r="I1471" s="0" t="n">
        <f aca="false">IF(AND($A1471&gt;=CrashTest!$B$3,$A1471&lt;=CrashTest!$C$3),1,IF(AND($A1471&gt;=CrashTest!$B$4,$A1471&lt;=CrashTest!$C$4),2,IF(AND($A1471&gt;=CrashTest!$B$5,$A1471&lt;=CrashTest!$C$5),3,IF(AND($A1471&gt;=CrashTest!$B$6,$A1471&lt;=CrashTest!$C$6),4,IF(AND($A1471&gt;=CrashTest!$B$7,$A1471&lt;=CrashTest!$C$7),5,0)))))</f>
        <v>0</v>
      </c>
      <c r="J1471" s="0" t="str">
        <f aca="false">IF(I1471=0,"",IF(I1470=I1471,MAX(J1470,B1471),B1471))</f>
        <v/>
      </c>
      <c r="K1471" s="9" t="str">
        <f aca="false">IF(I1471=0,"",B1471/J1471-1)</f>
        <v/>
      </c>
      <c r="L1471" s="0" t="n">
        <f aca="false">MATCH($A1471,DailyBTC!$A:$A,0)</f>
        <v>2137</v>
      </c>
      <c r="M1471" s="8" t="n">
        <f aca="false">INDEX(DailyBTC!$F:$F,$L1471)</f>
        <v>7078.53408573333</v>
      </c>
      <c r="N1471" s="8" t="n">
        <f aca="false">INDEX(DailyETH!$F:$F,$L1471)</f>
        <v>196.544517402926</v>
      </c>
      <c r="O1471" s="8" t="n">
        <f aca="false">INDEX(DailyBTC!$B:$B,$L1471)</f>
        <v>101349.73723232</v>
      </c>
      <c r="P1471" s="8" t="n">
        <f aca="false">INDEX(DailyETH!$B:$B,$L1471)</f>
        <v>3282.72106575102</v>
      </c>
      <c r="Q1471" s="9" t="n">
        <f aca="false">LN(M1471/M1470)</f>
        <v>-0.0152147275365077</v>
      </c>
      <c r="R1471" s="9" t="n">
        <f aca="false">LN(N1471/N1470)</f>
        <v>-0.0122577111610035</v>
      </c>
      <c r="S1471" s="9" t="n">
        <f aca="false">LN(O1471/O1470)</f>
        <v>-0.0495282937303215</v>
      </c>
      <c r="T1471" s="9" t="n">
        <f aca="false">LN(P1471/P1470)</f>
        <v>-0.0910616057072699</v>
      </c>
      <c r="U1471" s="9" t="n">
        <f aca="false">M1471/M1470-1</f>
        <v>-0.0150995683478093</v>
      </c>
      <c r="V1471" s="9" t="n">
        <f aca="false">O1471/O1470-1</f>
        <v>-0.0483217687716946</v>
      </c>
    </row>
    <row r="1472" customFormat="false" ht="15" hidden="false" customHeight="false" outlineLevel="0" collapsed="false">
      <c r="A1472" s="5" t="n">
        <v>45966</v>
      </c>
      <c r="B1472" s="6" t="n">
        <v>6796.29</v>
      </c>
      <c r="C1472" s="9" t="n">
        <f aca="false">B1472/B1471-1</f>
        <v>0.00365352098116389</v>
      </c>
      <c r="D1472" s="9" t="n">
        <f aca="false">LN(B1472/B1471)</f>
        <v>0.00364686308496528</v>
      </c>
      <c r="E1472" s="9" t="n">
        <f aca="false">B1472/B1467-1</f>
        <v>-0.0136853302837638</v>
      </c>
      <c r="F1472" s="9" t="n">
        <f aca="false">B1472/B1451-1</f>
        <v>0.0121675336841118</v>
      </c>
      <c r="G1472" s="0" t="n">
        <f aca="false">MAX(G1471,B1472)</f>
        <v>6890.89</v>
      </c>
      <c r="H1472" s="9" t="n">
        <f aca="false">B1472/G1472-1</f>
        <v>-0.01372827022344</v>
      </c>
      <c r="I1472" s="0" t="n">
        <f aca="false">IF(AND($A1472&gt;=CrashTest!$B$3,$A1472&lt;=CrashTest!$C$3),1,IF(AND($A1472&gt;=CrashTest!$B$4,$A1472&lt;=CrashTest!$C$4),2,IF(AND($A1472&gt;=CrashTest!$B$5,$A1472&lt;=CrashTest!$C$5),3,IF(AND($A1472&gt;=CrashTest!$B$6,$A1472&lt;=CrashTest!$C$6),4,IF(AND($A1472&gt;=CrashTest!$B$7,$A1472&lt;=CrashTest!$C$7),5,0)))))</f>
        <v>0</v>
      </c>
      <c r="J1472" s="0" t="str">
        <f aca="false">IF(I1472=0,"",IF(I1471=I1472,MAX(J1471,B1472),B1472))</f>
        <v/>
      </c>
      <c r="K1472" s="9" t="str">
        <f aca="false">IF(I1472=0,"",B1472/J1472-1)</f>
        <v/>
      </c>
      <c r="L1472" s="0" t="n">
        <f aca="false">MATCH($A1472,DailyBTC!$A:$A,0)</f>
        <v>2138</v>
      </c>
      <c r="M1472" s="8" t="n">
        <f aca="false">INDEX(DailyBTC!$F:$F,$L1472)</f>
        <v>7140.5787889591</v>
      </c>
      <c r="N1472" s="8" t="n">
        <f aca="false">INDEX(DailyETH!$F:$F,$L1472)</f>
        <v>198.390788491062</v>
      </c>
      <c r="O1472" s="8" t="n">
        <f aca="false">INDEX(DailyBTC!$B:$B,$L1472)</f>
        <v>103915.88479135</v>
      </c>
      <c r="P1472" s="8" t="n">
        <f aca="false">INDEX(DailyETH!$B:$B,$L1472)</f>
        <v>3428.01642314436</v>
      </c>
      <c r="Q1472" s="9" t="n">
        <f aca="false">LN(M1472/M1471)</f>
        <v>0.00872699971535509</v>
      </c>
      <c r="R1472" s="9" t="n">
        <f aca="false">LN(N1472/N1471)</f>
        <v>0.00934980747721748</v>
      </c>
      <c r="S1472" s="9" t="n">
        <f aca="false">LN(O1472/O1471)</f>
        <v>0.0250044915839748</v>
      </c>
      <c r="T1472" s="9" t="n">
        <f aca="false">LN(P1472/P1471)</f>
        <v>0.0433091199157378</v>
      </c>
      <c r="U1472" s="9" t="n">
        <f aca="false">M1472/M1471-1</f>
        <v>0.00876519099495643</v>
      </c>
      <c r="V1472" s="9" t="n">
        <f aca="false">O1472/O1471-1</f>
        <v>0.0253197258237359</v>
      </c>
    </row>
    <row r="1473" customFormat="false" ht="15" hidden="false" customHeight="false" outlineLevel="0" collapsed="false">
      <c r="A1473" s="5" t="n">
        <v>45967</v>
      </c>
      <c r="B1473" s="6" t="n">
        <v>6720.32</v>
      </c>
      <c r="C1473" s="9" t="n">
        <f aca="false">B1473/B1472-1</f>
        <v>-0.0111781574947508</v>
      </c>
      <c r="D1473" s="9" t="n">
        <f aca="false">LN(B1473/B1472)</f>
        <v>-0.0112411026104227</v>
      </c>
      <c r="E1473" s="9" t="n">
        <f aca="false">B1473/B1468-1</f>
        <v>-0.0149538135009396</v>
      </c>
      <c r="F1473" s="9" t="n">
        <f aca="false">B1473/B1452-1</f>
        <v>-0.00494542267076525</v>
      </c>
      <c r="G1473" s="0" t="n">
        <f aca="false">MAX(G1472,B1473)</f>
        <v>6890.89</v>
      </c>
      <c r="H1473" s="9" t="n">
        <f aca="false">B1473/G1473-1</f>
        <v>-0.0247529709515028</v>
      </c>
      <c r="I1473" s="0" t="n">
        <f aca="false">IF(AND($A1473&gt;=CrashTest!$B$3,$A1473&lt;=CrashTest!$C$3),1,IF(AND($A1473&gt;=CrashTest!$B$4,$A1473&lt;=CrashTest!$C$4),2,IF(AND($A1473&gt;=CrashTest!$B$5,$A1473&lt;=CrashTest!$C$5),3,IF(AND($A1473&gt;=CrashTest!$B$6,$A1473&lt;=CrashTest!$C$6),4,IF(AND($A1473&gt;=CrashTest!$B$7,$A1473&lt;=CrashTest!$C$7),5,0)))))</f>
        <v>0</v>
      </c>
      <c r="J1473" s="0" t="str">
        <f aca="false">IF(I1473=0,"",IF(I1472=I1473,MAX(J1472,B1473),B1473))</f>
        <v/>
      </c>
      <c r="K1473" s="9" t="str">
        <f aca="false">IF(I1473=0,"",B1473/J1473-1)</f>
        <v/>
      </c>
      <c r="L1473" s="0" t="n">
        <f aca="false">MATCH($A1473,DailyBTC!$A:$A,0)</f>
        <v>2139</v>
      </c>
      <c r="M1473" s="8" t="n">
        <f aca="false">INDEX(DailyBTC!$F:$F,$L1473)</f>
        <v>7072.64859526795</v>
      </c>
      <c r="N1473" s="8" t="n">
        <f aca="false">INDEX(DailyETH!$F:$F,$L1473)</f>
        <v>195.673040872014</v>
      </c>
      <c r="O1473" s="8" t="n">
        <f aca="false">INDEX(DailyBTC!$B:$B,$L1473)</f>
        <v>101241.573677966</v>
      </c>
      <c r="P1473" s="8" t="n">
        <f aca="false">INDEX(DailyETH!$B:$B,$L1473)</f>
        <v>3303.66692986558</v>
      </c>
      <c r="Q1473" s="9" t="n">
        <f aca="false">LN(M1473/M1472)</f>
        <v>-0.00955880168376967</v>
      </c>
      <c r="R1473" s="9" t="n">
        <f aca="false">LN(N1473/N1472)</f>
        <v>-0.0137936573083676</v>
      </c>
      <c r="S1473" s="9" t="n">
        <f aca="false">LN(O1473/O1472)</f>
        <v>-0.0260722922131856</v>
      </c>
      <c r="T1473" s="9" t="n">
        <f aca="false">LN(P1473/P1472)</f>
        <v>-0.0369487491811249</v>
      </c>
      <c r="U1473" s="9" t="n">
        <f aca="false">M1473/M1472-1</f>
        <v>-0.00951326155747734</v>
      </c>
      <c r="V1473" s="9" t="n">
        <f aca="false">O1473/O1472-1</f>
        <v>-0.0257353446853067</v>
      </c>
    </row>
    <row r="1474" customFormat="false" ht="15" hidden="false" customHeight="false" outlineLevel="0" collapsed="false">
      <c r="A1474" s="5" t="n">
        <v>45968</v>
      </c>
      <c r="B1474" s="6" t="n">
        <v>6728.8</v>
      </c>
      <c r="C1474" s="9" t="n">
        <f aca="false">B1474/B1473-1</f>
        <v>0.00126184467406332</v>
      </c>
      <c r="D1474" s="9" t="n">
        <f aca="false">LN(B1474/B1473)</f>
        <v>0.0012610492171643</v>
      </c>
      <c r="E1474" s="9" t="n">
        <f aca="false">B1474/B1469-1</f>
        <v>-0.0162860735066226</v>
      </c>
      <c r="F1474" s="9" t="n">
        <f aca="false">B1474/B1453-1</f>
        <v>-0.000936881506018339</v>
      </c>
      <c r="G1474" s="0" t="n">
        <f aca="false">MAX(G1473,B1474)</f>
        <v>6890.89</v>
      </c>
      <c r="H1474" s="9" t="n">
        <f aca="false">B1474/G1474-1</f>
        <v>-0.0235223606820019</v>
      </c>
      <c r="I1474" s="0" t="n">
        <f aca="false">IF(AND($A1474&gt;=CrashTest!$B$3,$A1474&lt;=CrashTest!$C$3),1,IF(AND($A1474&gt;=CrashTest!$B$4,$A1474&lt;=CrashTest!$C$4),2,IF(AND($A1474&gt;=CrashTest!$B$5,$A1474&lt;=CrashTest!$C$5),3,IF(AND($A1474&gt;=CrashTest!$B$6,$A1474&lt;=CrashTest!$C$6),4,IF(AND($A1474&gt;=CrashTest!$B$7,$A1474&lt;=CrashTest!$C$7),5,0)))))</f>
        <v>0</v>
      </c>
      <c r="J1474" s="0" t="str">
        <f aca="false">IF(I1474=0,"",IF(I1473=I1474,MAX(J1473,B1474),B1474))</f>
        <v/>
      </c>
      <c r="K1474" s="9" t="str">
        <f aca="false">IF(I1474=0,"",B1474/J1474-1)</f>
        <v/>
      </c>
      <c r="L1474" s="0" t="n">
        <f aca="false">MATCH($A1474,DailyBTC!$A:$A,0)</f>
        <v>2140</v>
      </c>
      <c r="M1474" s="8" t="n">
        <f aca="false">INDEX(DailyBTC!$F:$F,$L1474)</f>
        <v>7138.24748523392</v>
      </c>
      <c r="N1474" s="8" t="n">
        <f aca="false">INDEX(DailyETH!$F:$F,$L1474)</f>
        <v>198.318837758825</v>
      </c>
      <c r="O1474" s="8" t="n">
        <f aca="false">INDEX(DailyBTC!$B:$B,$L1474)</f>
        <v>103428.471746932</v>
      </c>
      <c r="P1474" s="8" t="n">
        <f aca="false">INDEX(DailyETH!$B:$B,$L1474)</f>
        <v>3438.0656233197</v>
      </c>
      <c r="Q1474" s="9" t="n">
        <f aca="false">LN(M1474/M1473)</f>
        <v>0.00923226171456953</v>
      </c>
      <c r="R1474" s="9" t="n">
        <f aca="false">LN(N1474/N1473)</f>
        <v>0.013430919788201</v>
      </c>
      <c r="S1474" s="9" t="n">
        <f aca="false">LN(O1474/O1473)</f>
        <v>0.0213707999674229</v>
      </c>
      <c r="T1474" s="9" t="n">
        <f aca="false">LN(P1474/P1473)</f>
        <v>0.0398759519971984</v>
      </c>
      <c r="U1474" s="9" t="n">
        <f aca="false">M1474/M1473-1</f>
        <v>0.00927501049746105</v>
      </c>
      <c r="V1474" s="9" t="n">
        <f aca="false">O1474/O1473-1</f>
        <v>0.0216007909549312</v>
      </c>
    </row>
    <row r="1475" customFormat="false" ht="15" hidden="false" customHeight="false" outlineLevel="0" collapsed="false">
      <c r="A1475" s="5" t="n">
        <v>45971</v>
      </c>
      <c r="B1475" s="6" t="n">
        <v>6832.43</v>
      </c>
      <c r="C1475" s="9" t="n">
        <f aca="false">B1475/B1474-1</f>
        <v>0.0154009630246106</v>
      </c>
      <c r="D1475" s="9" t="n">
        <f aca="false">LN(B1475/B1474)</f>
        <v>0.0152835719496658</v>
      </c>
      <c r="E1475" s="9" t="n">
        <f aca="false">B1475/B1470-1</f>
        <v>-0.00285173461063026</v>
      </c>
      <c r="F1475" s="9" t="n">
        <f aca="false">B1475/B1454-1</f>
        <v>0.0427195074864442</v>
      </c>
      <c r="G1475" s="0" t="n">
        <f aca="false">MAX(G1474,B1475)</f>
        <v>6890.89</v>
      </c>
      <c r="H1475" s="9" t="n">
        <f aca="false">B1475/G1475-1</f>
        <v>-0.00848366466450634</v>
      </c>
      <c r="I1475" s="0" t="n">
        <f aca="false">IF(AND($A1475&gt;=CrashTest!$B$3,$A1475&lt;=CrashTest!$C$3),1,IF(AND($A1475&gt;=CrashTest!$B$4,$A1475&lt;=CrashTest!$C$4),2,IF(AND($A1475&gt;=CrashTest!$B$5,$A1475&lt;=CrashTest!$C$5),3,IF(AND($A1475&gt;=CrashTest!$B$6,$A1475&lt;=CrashTest!$C$6),4,IF(AND($A1475&gt;=CrashTest!$B$7,$A1475&lt;=CrashTest!$C$7),5,0)))))</f>
        <v>0</v>
      </c>
      <c r="J1475" s="0" t="str">
        <f aca="false">IF(I1475=0,"",IF(I1474=I1475,MAX(J1474,B1475),B1475))</f>
        <v/>
      </c>
      <c r="K1475" s="9" t="str">
        <f aca="false">IF(I1475=0,"",B1475/J1475-1)</f>
        <v/>
      </c>
      <c r="L1475" s="0" t="n">
        <f aca="false">MATCH($A1475,DailyBTC!$A:$A,0)</f>
        <v>2143</v>
      </c>
      <c r="M1475" s="8" t="n">
        <f aca="false">INDEX(DailyBTC!$F:$F,$L1475)</f>
        <v>7188.47690385659</v>
      </c>
      <c r="N1475" s="8" t="n">
        <f aca="false">INDEX(DailyETH!$F:$F,$L1475)</f>
        <v>199.281634112261</v>
      </c>
      <c r="O1475" s="8" t="n">
        <f aca="false">INDEX(DailyBTC!$B:$B,$L1475)</f>
        <v>106082.478156926</v>
      </c>
      <c r="P1475" s="8" t="n">
        <f aca="false">INDEX(DailyETH!$B:$B,$L1475)</f>
        <v>3570.58905815313</v>
      </c>
      <c r="Q1475" s="9" t="n">
        <f aca="false">LN(M1475/M1474)</f>
        <v>0.00701201796958952</v>
      </c>
      <c r="R1475" s="9" t="n">
        <f aca="false">LN(N1475/N1474)</f>
        <v>0.00484304372565448</v>
      </c>
      <c r="S1475" s="9" t="n">
        <f aca="false">LN(O1475/O1474)</f>
        <v>0.0253366078153261</v>
      </c>
      <c r="T1475" s="9" t="n">
        <f aca="false">LN(P1475/P1474)</f>
        <v>0.0378215900415755</v>
      </c>
      <c r="U1475" s="9" t="n">
        <f aca="false">M1475/M1474-1</f>
        <v>0.00703665973007706</v>
      </c>
      <c r="V1475" s="9" t="n">
        <f aca="false">O1475/O1474-1</f>
        <v>0.0256603077002606</v>
      </c>
    </row>
    <row r="1476" customFormat="false" ht="15" hidden="false" customHeight="false" outlineLevel="0" collapsed="false">
      <c r="A1476" s="5" t="n">
        <v>45972</v>
      </c>
      <c r="B1476" s="6" t="n">
        <v>6846.61</v>
      </c>
      <c r="C1476" s="9" t="n">
        <f aca="false">B1476/B1475-1</f>
        <v>0.00207539630848741</v>
      </c>
      <c r="D1476" s="9" t="n">
        <f aca="false">LN(B1476/B1475)</f>
        <v>0.00207324564870229</v>
      </c>
      <c r="E1476" s="9" t="n">
        <f aca="false">B1476/B1471-1</f>
        <v>0.0110846113519061</v>
      </c>
      <c r="F1476" s="9" t="n">
        <f aca="false">B1476/B1455-1</f>
        <v>0.0288351726293516</v>
      </c>
      <c r="G1476" s="0" t="n">
        <f aca="false">MAX(G1475,B1476)</f>
        <v>6890.89</v>
      </c>
      <c r="H1476" s="9" t="n">
        <f aca="false">B1476/G1476-1</f>
        <v>-0.00642587532234595</v>
      </c>
      <c r="I1476" s="0" t="n">
        <f aca="false">IF(AND($A1476&gt;=CrashTest!$B$3,$A1476&lt;=CrashTest!$C$3),1,IF(AND($A1476&gt;=CrashTest!$B$4,$A1476&lt;=CrashTest!$C$4),2,IF(AND($A1476&gt;=CrashTest!$B$5,$A1476&lt;=CrashTest!$C$5),3,IF(AND($A1476&gt;=CrashTest!$B$6,$A1476&lt;=CrashTest!$C$6),4,IF(AND($A1476&gt;=CrashTest!$B$7,$A1476&lt;=CrashTest!$C$7),5,0)))))</f>
        <v>0</v>
      </c>
      <c r="J1476" s="0" t="str">
        <f aca="false">IF(I1476=0,"",IF(I1475=I1476,MAX(J1475,B1476),B1476))</f>
        <v/>
      </c>
      <c r="K1476" s="9" t="str">
        <f aca="false">IF(I1476=0,"",B1476/J1476-1)</f>
        <v/>
      </c>
      <c r="L1476" s="0" t="n">
        <f aca="false">MATCH($A1476,DailyBTC!$A:$A,0)</f>
        <v>2144</v>
      </c>
      <c r="M1476" s="8" t="n">
        <f aca="false">INDEX(DailyBTC!$F:$F,$L1476)</f>
        <v>7085.48826358939</v>
      </c>
      <c r="N1476" s="8" t="n">
        <f aca="false">INDEX(DailyETH!$F:$F,$L1476)</f>
        <v>196.844950119752</v>
      </c>
      <c r="O1476" s="8" t="n">
        <f aca="false">INDEX(DailyBTC!$B:$B,$L1476)</f>
        <v>102974.405611631</v>
      </c>
      <c r="P1476" s="8" t="n">
        <f aca="false">INDEX(DailyETH!$B:$B,$L1476)</f>
        <v>3419.72296464056</v>
      </c>
      <c r="Q1476" s="9" t="n">
        <f aca="false">LN(M1476/M1475)</f>
        <v>-0.0144305280628376</v>
      </c>
      <c r="R1476" s="9" t="n">
        <f aca="false">LN(N1476/N1475)</f>
        <v>-0.0123027073841786</v>
      </c>
      <c r="S1476" s="9" t="n">
        <f aca="false">LN(O1476/O1475)</f>
        <v>-0.0297364192288967</v>
      </c>
      <c r="T1476" s="9" t="n">
        <f aca="false">LN(P1476/P1475)</f>
        <v>-0.0431710411615495</v>
      </c>
      <c r="U1476" s="9" t="n">
        <f aca="false">M1476/M1475-1</f>
        <v>-0.0143269070269866</v>
      </c>
      <c r="V1476" s="9" t="n">
        <f aca="false">O1476/O1475-1</f>
        <v>-0.0292986419557175</v>
      </c>
    </row>
    <row r="1477" customFormat="false" ht="15" hidden="false" customHeight="false" outlineLevel="0" collapsed="false">
      <c r="A1477" s="5" t="n">
        <v>45973</v>
      </c>
      <c r="B1477" s="6" t="n">
        <v>6850.92</v>
      </c>
      <c r="C1477" s="9" t="n">
        <f aca="false">B1477/B1476-1</f>
        <v>0.000629508618133601</v>
      </c>
      <c r="D1477" s="9" t="n">
        <f aca="false">LN(B1477/B1476)</f>
        <v>0.000629310560698331</v>
      </c>
      <c r="E1477" s="9" t="n">
        <f aca="false">B1477/B1472-1</f>
        <v>0.00803820908171971</v>
      </c>
      <c r="F1477" s="9" t="n">
        <f aca="false">B1477/B1456-1</f>
        <v>0.0310957796972147</v>
      </c>
      <c r="G1477" s="0" t="n">
        <f aca="false">MAX(G1476,B1477)</f>
        <v>6890.89</v>
      </c>
      <c r="H1477" s="9" t="n">
        <f aca="false">B1477/G1477-1</f>
        <v>-0.00580041184810676</v>
      </c>
      <c r="I1477" s="0" t="n">
        <f aca="false">IF(AND($A1477&gt;=CrashTest!$B$3,$A1477&lt;=CrashTest!$C$3),1,IF(AND($A1477&gt;=CrashTest!$B$4,$A1477&lt;=CrashTest!$C$4),2,IF(AND($A1477&gt;=CrashTest!$B$5,$A1477&lt;=CrashTest!$C$5),3,IF(AND($A1477&gt;=CrashTest!$B$6,$A1477&lt;=CrashTest!$C$6),4,IF(AND($A1477&gt;=CrashTest!$B$7,$A1477&lt;=CrashTest!$C$7),5,0)))))</f>
        <v>0</v>
      </c>
      <c r="J1477" s="0" t="str">
        <f aca="false">IF(I1477=0,"",IF(I1476=I1477,MAX(J1476,B1477),B1477))</f>
        <v/>
      </c>
      <c r="K1477" s="9" t="str">
        <f aca="false">IF(I1477=0,"",B1477/J1477-1)</f>
        <v/>
      </c>
      <c r="L1477" s="0" t="n">
        <f aca="false">MATCH($A1477,DailyBTC!$A:$A,0)</f>
        <v>2145</v>
      </c>
      <c r="M1477" s="8" t="n">
        <f aca="false">INDEX(DailyBTC!$F:$F,$L1477)</f>
        <v>7062.79740450307</v>
      </c>
      <c r="N1477" s="8" t="n">
        <f aca="false">INDEX(DailyETH!$F:$F,$L1477)</f>
        <v>196.194233826345</v>
      </c>
      <c r="O1477" s="8" t="n">
        <f aca="false">INDEX(DailyBTC!$B:$B,$L1477)</f>
        <v>101682.126652835</v>
      </c>
      <c r="P1477" s="8" t="n">
        <f aca="false">INDEX(DailyETH!$B:$B,$L1477)</f>
        <v>3410.5313264173</v>
      </c>
      <c r="Q1477" s="9" t="n">
        <f aca="false">LN(M1477/M1476)</f>
        <v>-0.00320757992499346</v>
      </c>
      <c r="R1477" s="9" t="n">
        <f aca="false">LN(N1477/N1476)</f>
        <v>-0.00331120618262922</v>
      </c>
      <c r="S1477" s="9" t="n">
        <f aca="false">LN(O1477/O1476)</f>
        <v>-0.0126289263273646</v>
      </c>
      <c r="T1477" s="9" t="n">
        <f aca="false">LN(P1477/P1476)</f>
        <v>-0.00269144994613279</v>
      </c>
      <c r="U1477" s="9" t="n">
        <f aca="false">M1477/M1476-1</f>
        <v>-0.00320244113633261</v>
      </c>
      <c r="V1477" s="9" t="n">
        <f aca="false">O1477/O1476-1</f>
        <v>-0.0125495160775178</v>
      </c>
    </row>
    <row r="1478" customFormat="false" ht="15" hidden="false" customHeight="false" outlineLevel="0" collapsed="false">
      <c r="A1478" s="5" t="n">
        <v>45974</v>
      </c>
      <c r="B1478" s="6" t="n">
        <v>6737.49</v>
      </c>
      <c r="C1478" s="9" t="n">
        <f aca="false">B1478/B1477-1</f>
        <v>-0.0165569003871013</v>
      </c>
      <c r="D1478" s="9" t="n">
        <f aca="false">LN(B1478/B1477)</f>
        <v>-0.0166954978211988</v>
      </c>
      <c r="E1478" s="9" t="n">
        <f aca="false">B1478/B1473-1</f>
        <v>0.00255493786010197</v>
      </c>
      <c r="F1478" s="9" t="n">
        <f aca="false">B1478/B1457-1</f>
        <v>0.00995793771904308</v>
      </c>
      <c r="G1478" s="0" t="n">
        <f aca="false">MAX(G1477,B1478)</f>
        <v>6890.89</v>
      </c>
      <c r="H1478" s="9" t="n">
        <f aca="false">B1478/G1478-1</f>
        <v>-0.0222612753940348</v>
      </c>
      <c r="I1478" s="0" t="n">
        <f aca="false">IF(AND($A1478&gt;=CrashTest!$B$3,$A1478&lt;=CrashTest!$C$3),1,IF(AND($A1478&gt;=CrashTest!$B$4,$A1478&lt;=CrashTest!$C$4),2,IF(AND($A1478&gt;=CrashTest!$B$5,$A1478&lt;=CrashTest!$C$5),3,IF(AND($A1478&gt;=CrashTest!$B$6,$A1478&lt;=CrashTest!$C$6),4,IF(AND($A1478&gt;=CrashTest!$B$7,$A1478&lt;=CrashTest!$C$7),5,0)))))</f>
        <v>0</v>
      </c>
      <c r="J1478" s="0" t="str">
        <f aca="false">IF(I1478=0,"",IF(I1477=I1478,MAX(J1477,B1478),B1478))</f>
        <v/>
      </c>
      <c r="K1478" s="9" t="str">
        <f aca="false">IF(I1478=0,"",B1478/J1478-1)</f>
        <v/>
      </c>
      <c r="L1478" s="0" t="n">
        <f aca="false">MATCH($A1478,DailyBTC!$A:$A,0)</f>
        <v>2146</v>
      </c>
      <c r="M1478" s="8" t="n">
        <f aca="false">INDEX(DailyBTC!$F:$F,$L1478)</f>
        <v>7079.11940575136</v>
      </c>
      <c r="N1478" s="8" t="n">
        <f aca="false">INDEX(DailyETH!$F:$F,$L1478)</f>
        <v>196.926699478371</v>
      </c>
      <c r="O1478" s="8" t="n">
        <f aca="false">INDEX(DailyBTC!$B:$B,$L1478)</f>
        <v>100035.310145237</v>
      </c>
      <c r="P1478" s="8" t="n">
        <f aca="false">INDEX(DailyETH!$B:$B,$L1478)</f>
        <v>3247.69008825248</v>
      </c>
      <c r="Q1478" s="9" t="n">
        <f aca="false">LN(M1478/M1477)</f>
        <v>0.0023083162932847</v>
      </c>
      <c r="R1478" s="9" t="n">
        <f aca="false">LN(N1478/N1477)</f>
        <v>0.00372641819638048</v>
      </c>
      <c r="S1478" s="9" t="n">
        <f aca="false">LN(O1478/O1477)</f>
        <v>-0.0163283167014319</v>
      </c>
      <c r="T1478" s="9" t="n">
        <f aca="false">LN(P1478/P1477)</f>
        <v>-0.0489240917876809</v>
      </c>
      <c r="U1478" s="9" t="n">
        <f aca="false">M1478/M1477-1</f>
        <v>0.00231098250643269</v>
      </c>
      <c r="V1478" s="9" t="n">
        <f aca="false">O1478/O1477-1</f>
        <v>-0.0161957323455733</v>
      </c>
    </row>
    <row r="1479" customFormat="false" ht="15" hidden="false" customHeight="false" outlineLevel="0" collapsed="false">
      <c r="A1479" s="5" t="n">
        <v>45975</v>
      </c>
      <c r="B1479" s="6" t="n">
        <v>6734.11</v>
      </c>
      <c r="C1479" s="9" t="n">
        <f aca="false">B1479/B1478-1</f>
        <v>-0.000501670503407103</v>
      </c>
      <c r="D1479" s="9" t="n">
        <f aca="false">LN(B1479/B1478)</f>
        <v>-0.000501796382155628</v>
      </c>
      <c r="E1479" s="9" t="n">
        <f aca="false">B1479/B1474-1</f>
        <v>0.000789145167042982</v>
      </c>
      <c r="F1479" s="9" t="n">
        <f aca="false">B1479/B1458-1</f>
        <v>0.0158453599071966</v>
      </c>
      <c r="G1479" s="0" t="n">
        <f aca="false">MAX(G1478,B1479)</f>
        <v>6890.89</v>
      </c>
      <c r="H1479" s="9" t="n">
        <f aca="false">B1479/G1479-1</f>
        <v>-0.0227517780722085</v>
      </c>
      <c r="I1479" s="0" t="n">
        <f aca="false">IF(AND($A1479&gt;=CrashTest!$B$3,$A1479&lt;=CrashTest!$C$3),1,IF(AND($A1479&gt;=CrashTest!$B$4,$A1479&lt;=CrashTest!$C$4),2,IF(AND($A1479&gt;=CrashTest!$B$5,$A1479&lt;=CrashTest!$C$5),3,IF(AND($A1479&gt;=CrashTest!$B$6,$A1479&lt;=CrashTest!$C$6),4,IF(AND($A1479&gt;=CrashTest!$B$7,$A1479&lt;=CrashTest!$C$7),5,0)))))</f>
        <v>0</v>
      </c>
      <c r="J1479" s="0" t="str">
        <f aca="false">IF(I1479=0,"",IF(I1478=I1479,MAX(J1478,B1479),B1479))</f>
        <v/>
      </c>
      <c r="K1479" s="9" t="str">
        <f aca="false">IF(I1479=0,"",B1479/J1479-1)</f>
        <v/>
      </c>
      <c r="L1479" s="0" t="n">
        <f aca="false">MATCH($A1479,DailyBTC!$A:$A,0)</f>
        <v>2147</v>
      </c>
      <c r="M1479" s="8" t="n">
        <f aca="false">INDEX(DailyBTC!$F:$F,$L1479)</f>
        <v>6945.56553465714</v>
      </c>
      <c r="N1479" s="8" t="n">
        <f aca="false">INDEX(DailyETH!$F:$F,$L1479)</f>
        <v>194.640951062855</v>
      </c>
      <c r="O1479" s="8" t="n">
        <f aca="false">INDEX(DailyBTC!$B:$B,$L1479)</f>
        <v>94502.5476025716</v>
      </c>
      <c r="P1479" s="8" t="n">
        <f aca="false">INDEX(DailyETH!$B:$B,$L1479)</f>
        <v>3112.32678550555</v>
      </c>
      <c r="Q1479" s="9" t="n">
        <f aca="false">LN(M1479/M1478)</f>
        <v>-0.0190461188841282</v>
      </c>
      <c r="R1479" s="9" t="n">
        <f aca="false">LN(N1479/N1478)</f>
        <v>-0.0116749909019325</v>
      </c>
      <c r="S1479" s="9" t="n">
        <f aca="false">LN(O1479/O1478)</f>
        <v>-0.0568964322211269</v>
      </c>
      <c r="T1479" s="9" t="n">
        <f aca="false">LN(P1479/P1478)</f>
        <v>-0.0425733925695534</v>
      </c>
      <c r="U1479" s="9" t="n">
        <f aca="false">M1479/M1478-1</f>
        <v>-0.0188658876110659</v>
      </c>
      <c r="V1479" s="9" t="n">
        <f aca="false">O1479/O1478-1</f>
        <v>-0.0553080960576082</v>
      </c>
    </row>
    <row r="1480" customFormat="false" ht="15" hidden="false" customHeight="false" outlineLevel="0" collapsed="false">
      <c r="A1480" s="5" t="n">
        <v>45978</v>
      </c>
      <c r="B1480" s="6" t="n">
        <v>6672.41</v>
      </c>
      <c r="C1480" s="9" t="n">
        <f aca="false">B1480/B1479-1</f>
        <v>-0.00916230949598385</v>
      </c>
      <c r="D1480" s="9" t="n">
        <f aca="false">LN(B1480/B1479)</f>
        <v>-0.00920454161405411</v>
      </c>
      <c r="E1480" s="9" t="n">
        <f aca="false">B1480/B1475-1</f>
        <v>-0.0234206570722276</v>
      </c>
      <c r="F1480" s="9" t="n">
        <f aca="false">B1480/B1459-1</f>
        <v>0.00126050231017061</v>
      </c>
      <c r="G1480" s="0" t="n">
        <f aca="false">MAX(G1479,B1480)</f>
        <v>6890.89</v>
      </c>
      <c r="H1480" s="9" t="n">
        <f aca="false">B1480/G1480-1</f>
        <v>-0.0317056287359108</v>
      </c>
      <c r="I1480" s="0" t="n">
        <f aca="false">IF(AND($A1480&gt;=CrashTest!$B$3,$A1480&lt;=CrashTest!$C$3),1,IF(AND($A1480&gt;=CrashTest!$B$4,$A1480&lt;=CrashTest!$C$4),2,IF(AND($A1480&gt;=CrashTest!$B$5,$A1480&lt;=CrashTest!$C$5),3,IF(AND($A1480&gt;=CrashTest!$B$6,$A1480&lt;=CrashTest!$C$6),4,IF(AND($A1480&gt;=CrashTest!$B$7,$A1480&lt;=CrashTest!$C$7),5,0)))))</f>
        <v>0</v>
      </c>
      <c r="J1480" s="0" t="str">
        <f aca="false">IF(I1480=0,"",IF(I1479=I1480,MAX(J1479,B1480),B1480))</f>
        <v/>
      </c>
      <c r="K1480" s="9" t="str">
        <f aca="false">IF(I1480=0,"",B1480/J1480-1)</f>
        <v/>
      </c>
      <c r="L1480" s="0" t="n">
        <f aca="false">MATCH($A1480,DailyBTC!$A:$A,0)</f>
        <v>2150</v>
      </c>
      <c r="M1480" s="8" t="n">
        <f aca="false">INDEX(DailyBTC!$F:$F,$L1480)</f>
        <v>6873.21746162989</v>
      </c>
      <c r="N1480" s="8" t="n">
        <f aca="false">INDEX(DailyETH!$F:$F,$L1480)</f>
        <v>192.010327264159</v>
      </c>
      <c r="O1480" s="8" t="n">
        <f aca="false">INDEX(DailyBTC!$B:$B,$L1480)</f>
        <v>91911.4713471654</v>
      </c>
      <c r="P1480" s="8" t="n">
        <f aca="false">INDEX(DailyETH!$B:$B,$L1480)</f>
        <v>3018.11872559906</v>
      </c>
      <c r="Q1480" s="9" t="n">
        <f aca="false">LN(M1480/M1479)</f>
        <v>-0.0104710717413915</v>
      </c>
      <c r="R1480" s="9" t="n">
        <f aca="false">LN(N1480/N1479)</f>
        <v>-0.0136074263141124</v>
      </c>
      <c r="S1480" s="9" t="n">
        <f aca="false">LN(O1480/O1479)</f>
        <v>-0.0278009470872814</v>
      </c>
      <c r="T1480" s="9" t="n">
        <f aca="false">LN(P1480/P1479)</f>
        <v>-0.0307369102624504</v>
      </c>
      <c r="U1480" s="9" t="n">
        <f aca="false">M1480/M1479-1</f>
        <v>-0.0104164409170485</v>
      </c>
      <c r="V1480" s="9" t="n">
        <f aca="false">O1480/O1479-1</f>
        <v>-0.0274180571967533</v>
      </c>
    </row>
    <row r="1481" customFormat="false" ht="15" hidden="false" customHeight="false" outlineLevel="0" collapsed="false">
      <c r="A1481" s="5" t="n">
        <v>45979</v>
      </c>
      <c r="B1481" s="6" t="n">
        <v>6617.32</v>
      </c>
      <c r="C1481" s="9" t="n">
        <f aca="false">B1481/B1480-1</f>
        <v>-0.00825638712249399</v>
      </c>
      <c r="D1481" s="9" t="n">
        <f aca="false">LN(B1481/B1480)</f>
        <v>-0.00829065986303046</v>
      </c>
      <c r="E1481" s="9" t="n">
        <f aca="false">B1481/B1476-1</f>
        <v>-0.0334895663693419</v>
      </c>
      <c r="F1481" s="9" t="n">
        <f aca="false">B1481/B1460-1</f>
        <v>-0.0174918672690803</v>
      </c>
      <c r="G1481" s="0" t="n">
        <f aca="false">MAX(G1480,B1481)</f>
        <v>6890.89</v>
      </c>
      <c r="H1481" s="9" t="n">
        <f aca="false">B1481/G1481-1</f>
        <v>-0.0397002419135991</v>
      </c>
      <c r="I1481" s="0" t="n">
        <f aca="false">IF(AND($A1481&gt;=CrashTest!$B$3,$A1481&lt;=CrashTest!$C$3),1,IF(AND($A1481&gt;=CrashTest!$B$4,$A1481&lt;=CrashTest!$C$4),2,IF(AND($A1481&gt;=CrashTest!$B$5,$A1481&lt;=CrashTest!$C$5),3,IF(AND($A1481&gt;=CrashTest!$B$6,$A1481&lt;=CrashTest!$C$6),4,IF(AND($A1481&gt;=CrashTest!$B$7,$A1481&lt;=CrashTest!$C$7),5,0)))))</f>
        <v>0</v>
      </c>
      <c r="J1481" s="0" t="str">
        <f aca="false">IF(I1481=0,"",IF(I1480=I1481,MAX(J1480,B1481),B1481))</f>
        <v/>
      </c>
      <c r="K1481" s="9" t="str">
        <f aca="false">IF(I1481=0,"",B1481/J1481-1)</f>
        <v/>
      </c>
      <c r="L1481" s="0" t="n">
        <f aca="false">MATCH($A1481,DailyBTC!$A:$A,0)</f>
        <v>2151</v>
      </c>
      <c r="M1481" s="8" t="n">
        <f aca="false">INDEX(DailyBTC!$F:$F,$L1481)</f>
        <v>6892.06386483053</v>
      </c>
      <c r="N1481" s="8" t="n">
        <f aca="false">INDEX(DailyETH!$F:$F,$L1481)</f>
        <v>192.886123422494</v>
      </c>
      <c r="O1481" s="8" t="n">
        <f aca="false">INDEX(DailyBTC!$B:$B,$L1481)</f>
        <v>92836.4419111631</v>
      </c>
      <c r="P1481" s="8" t="n">
        <f aca="false">INDEX(DailyETH!$B:$B,$L1481)</f>
        <v>3117.43951928697</v>
      </c>
      <c r="Q1481" s="9" t="n">
        <f aca="false">LN(M1481/M1480)</f>
        <v>0.00273825351325237</v>
      </c>
      <c r="R1481" s="9" t="n">
        <f aca="false">LN(N1481/N1480)</f>
        <v>0.00455082227050684</v>
      </c>
      <c r="S1481" s="9" t="n">
        <f aca="false">LN(O1481/O1480)</f>
        <v>0.0100134099102517</v>
      </c>
      <c r="T1481" s="9" t="n">
        <f aca="false">LN(P1481/P1480)</f>
        <v>0.0323782992581702</v>
      </c>
      <c r="U1481" s="9" t="n">
        <f aca="false">M1481/M1480-1</f>
        <v>0.00274200595366647</v>
      </c>
      <c r="V1481" s="9" t="n">
        <f aca="false">O1481/O1480-1</f>
        <v>0.0100637118570752</v>
      </c>
    </row>
    <row r="1482" customFormat="false" ht="15" hidden="false" customHeight="false" outlineLevel="0" collapsed="false">
      <c r="A1482" s="5" t="n">
        <v>45980</v>
      </c>
      <c r="B1482" s="6" t="n">
        <v>6642.16</v>
      </c>
      <c r="C1482" s="9" t="n">
        <f aca="false">B1482/B1481-1</f>
        <v>0.00375378552042216</v>
      </c>
      <c r="D1482" s="9" t="n">
        <f aca="false">LN(B1482/B1481)</f>
        <v>0.00374675764947833</v>
      </c>
      <c r="E1482" s="9" t="n">
        <f aca="false">B1482/B1477-1</f>
        <v>-0.0304718198431744</v>
      </c>
      <c r="F1482" s="9" t="n">
        <f aca="false">B1482/B1461-1</f>
        <v>-0.013835955072862</v>
      </c>
      <c r="G1482" s="0" t="n">
        <f aca="false">MAX(G1481,B1482)</f>
        <v>6890.89</v>
      </c>
      <c r="H1482" s="9" t="n">
        <f aca="false">B1482/G1482-1</f>
        <v>-0.0360954825864294</v>
      </c>
      <c r="I1482" s="0" t="n">
        <f aca="false">IF(AND($A1482&gt;=CrashTest!$B$3,$A1482&lt;=CrashTest!$C$3),1,IF(AND($A1482&gt;=CrashTest!$B$4,$A1482&lt;=CrashTest!$C$4),2,IF(AND($A1482&gt;=CrashTest!$B$5,$A1482&lt;=CrashTest!$C$5),3,IF(AND($A1482&gt;=CrashTest!$B$6,$A1482&lt;=CrashTest!$C$6),4,IF(AND($A1482&gt;=CrashTest!$B$7,$A1482&lt;=CrashTest!$C$7),5,0)))))</f>
        <v>0</v>
      </c>
      <c r="J1482" s="0" t="str">
        <f aca="false">IF(I1482=0,"",IF(I1481=I1482,MAX(J1481,B1482),B1482))</f>
        <v/>
      </c>
      <c r="K1482" s="9" t="str">
        <f aca="false">IF(I1482=0,"",B1482/J1482-1)</f>
        <v/>
      </c>
      <c r="L1482" s="0" t="n">
        <f aca="false">MATCH($A1482,DailyBTC!$A:$A,0)</f>
        <v>2152</v>
      </c>
      <c r="M1482" s="8" t="n">
        <f aca="false">INDEX(DailyBTC!$F:$F,$L1482)</f>
        <v>6878.78963905995</v>
      </c>
      <c r="N1482" s="8" t="n">
        <f aca="false">INDEX(DailyETH!$F:$F,$L1482)</f>
        <v>192.176396764645</v>
      </c>
      <c r="O1482" s="8" t="n">
        <f aca="false">INDEX(DailyBTC!$B:$B,$L1482)</f>
        <v>91320.4811332554</v>
      </c>
      <c r="P1482" s="8" t="n">
        <f aca="false">INDEX(DailyETH!$B:$B,$L1482)</f>
        <v>3015.43288310929</v>
      </c>
      <c r="Q1482" s="9" t="n">
        <f aca="false">LN(M1482/M1481)</f>
        <v>-0.00192787322560427</v>
      </c>
      <c r="R1482" s="9" t="n">
        <f aca="false">LN(N1482/N1481)</f>
        <v>-0.00368629728594521</v>
      </c>
      <c r="S1482" s="9" t="n">
        <f aca="false">LN(O1482/O1481)</f>
        <v>-0.0164641654174381</v>
      </c>
      <c r="T1482" s="9" t="n">
        <f aca="false">LN(P1482/P1481)</f>
        <v>-0.0332686016344031</v>
      </c>
      <c r="U1482" s="9" t="n">
        <f aca="false">M1482/M1481-1</f>
        <v>-0.00192601607166143</v>
      </c>
      <c r="V1482" s="9" t="n">
        <f aca="false">O1482/O1481-1</f>
        <v>-0.0163293718145549</v>
      </c>
    </row>
    <row r="1483" customFormat="false" ht="15" hidden="false" customHeight="false" outlineLevel="0" collapsed="false">
      <c r="A1483" s="5" t="n">
        <v>45981</v>
      </c>
      <c r="B1483" s="6" t="n">
        <v>6538.76</v>
      </c>
      <c r="C1483" s="9" t="n">
        <f aca="false">B1483/B1482-1</f>
        <v>-0.0155672251195393</v>
      </c>
      <c r="D1483" s="9" t="n">
        <f aca="false">LN(B1483/B1482)</f>
        <v>-0.0156896667483885</v>
      </c>
      <c r="E1483" s="9" t="n">
        <f aca="false">B1483/B1478-1</f>
        <v>-0.0294961476751727</v>
      </c>
      <c r="F1483" s="9" t="n">
        <f aca="false">B1483/B1462-1</f>
        <v>-0.0239782667104516</v>
      </c>
      <c r="G1483" s="0" t="n">
        <f aca="false">MAX(G1482,B1483)</f>
        <v>6890.89</v>
      </c>
      <c r="H1483" s="9" t="n">
        <f aca="false">B1483/G1483-1</f>
        <v>-0.0511008012027474</v>
      </c>
      <c r="I1483" s="0" t="n">
        <f aca="false">IF(AND($A1483&gt;=CrashTest!$B$3,$A1483&lt;=CrashTest!$C$3),1,IF(AND($A1483&gt;=CrashTest!$B$4,$A1483&lt;=CrashTest!$C$4),2,IF(AND($A1483&gt;=CrashTest!$B$5,$A1483&lt;=CrashTest!$C$5),3,IF(AND($A1483&gt;=CrashTest!$B$6,$A1483&lt;=CrashTest!$C$6),4,IF(AND($A1483&gt;=CrashTest!$B$7,$A1483&lt;=CrashTest!$C$7),5,0)))))</f>
        <v>0</v>
      </c>
      <c r="J1483" s="0" t="str">
        <f aca="false">IF(I1483=0,"",IF(I1482=I1483,MAX(J1482,B1483),B1483))</f>
        <v/>
      </c>
      <c r="K1483" s="9" t="str">
        <f aca="false">IF(I1483=0,"",B1483/J1483-1)</f>
        <v/>
      </c>
      <c r="L1483" s="0" t="n">
        <f aca="false">MATCH($A1483,DailyBTC!$A:$A,0)</f>
        <v>2153</v>
      </c>
      <c r="M1483" s="8" t="n">
        <f aca="false">INDEX(DailyBTC!$F:$F,$L1483)</f>
        <v>6929.23125811836</v>
      </c>
      <c r="N1483" s="8" t="n">
        <f aca="false">INDEX(DailyETH!$F:$F,$L1483)</f>
        <v>193.683915912553</v>
      </c>
      <c r="O1483" s="8" t="n">
        <f aca="false">INDEX(DailyBTC!$B:$B,$L1483)</f>
        <v>86911.2980590298</v>
      </c>
      <c r="P1483" s="8" t="n">
        <f aca="false">INDEX(DailyETH!$B:$B,$L1483)</f>
        <v>2844.77433810637</v>
      </c>
      <c r="Q1483" s="9" t="n">
        <f aca="false">LN(M1483/M1482)</f>
        <v>0.00730616557075004</v>
      </c>
      <c r="R1483" s="9" t="n">
        <f aca="false">LN(N1483/N1482)</f>
        <v>0.00781384749172272</v>
      </c>
      <c r="S1483" s="9" t="n">
        <f aca="false">LN(O1483/O1482)</f>
        <v>-0.0494870542919615</v>
      </c>
      <c r="T1483" s="9" t="n">
        <f aca="false">LN(P1483/P1482)</f>
        <v>-0.0582596506954961</v>
      </c>
      <c r="U1483" s="9" t="n">
        <f aca="false">M1483/M1482-1</f>
        <v>0.0073329207179107</v>
      </c>
      <c r="V1483" s="9" t="n">
        <f aca="false">O1483/O1482-1</f>
        <v>-0.0482825212866728</v>
      </c>
    </row>
    <row r="1484" customFormat="false" ht="15" hidden="false" customHeight="false" outlineLevel="0" collapsed="false">
      <c r="A1484" s="5" t="n">
        <v>45982</v>
      </c>
      <c r="B1484" s="6" t="n">
        <v>6602.99</v>
      </c>
      <c r="C1484" s="9" t="n">
        <f aca="false">B1484/B1483-1</f>
        <v>0.00982296337531885</v>
      </c>
      <c r="D1484" s="9" t="n">
        <f aca="false">LN(B1484/B1483)</f>
        <v>0.0097750317023567</v>
      </c>
      <c r="E1484" s="9" t="n">
        <f aca="false">B1484/B1479-1</f>
        <v>-0.0194710214118866</v>
      </c>
      <c r="F1484" s="9" t="n">
        <f aca="false">B1484/B1463-1</f>
        <v>-0.0201010916473249</v>
      </c>
      <c r="G1484" s="0" t="n">
        <f aca="false">MAX(G1483,B1484)</f>
        <v>6890.89</v>
      </c>
      <c r="H1484" s="9" t="n">
        <f aca="false">B1484/G1484-1</f>
        <v>-0.0417797991260926</v>
      </c>
      <c r="I1484" s="0" t="n">
        <f aca="false">IF(AND($A1484&gt;=CrashTest!$B$3,$A1484&lt;=CrashTest!$C$3),1,IF(AND($A1484&gt;=CrashTest!$B$4,$A1484&lt;=CrashTest!$C$4),2,IF(AND($A1484&gt;=CrashTest!$B$5,$A1484&lt;=CrashTest!$C$5),3,IF(AND($A1484&gt;=CrashTest!$B$6,$A1484&lt;=CrashTest!$C$6),4,IF(AND($A1484&gt;=CrashTest!$B$7,$A1484&lt;=CrashTest!$C$7),5,0)))))</f>
        <v>0</v>
      </c>
      <c r="J1484" s="0" t="str">
        <f aca="false">IF(I1484=0,"",IF(I1483=I1484,MAX(J1483,B1484),B1484))</f>
        <v/>
      </c>
      <c r="K1484" s="9" t="str">
        <f aca="false">IF(I1484=0,"",B1484/J1484-1)</f>
        <v/>
      </c>
      <c r="L1484" s="0" t="n">
        <f aca="false">MATCH($A1484,DailyBTC!$A:$A,0)</f>
        <v>2154</v>
      </c>
      <c r="M1484" s="8" t="n">
        <f aca="false">INDEX(DailyBTC!$F:$F,$L1484)</f>
        <v>6859.28538861535</v>
      </c>
      <c r="N1484" s="8" t="n">
        <f aca="false">INDEX(DailyETH!$F:$F,$L1484)</f>
        <v>191.308917025312</v>
      </c>
      <c r="O1484" s="8" t="n">
        <f aca="false">INDEX(DailyBTC!$B:$B,$L1484)</f>
        <v>84948.0463205727</v>
      </c>
      <c r="P1484" s="8" t="n">
        <f aca="false">INDEX(DailyETH!$B:$B,$L1484)</f>
        <v>2757.03679748685</v>
      </c>
      <c r="Q1484" s="9" t="n">
        <f aca="false">LN(M1484/M1483)</f>
        <v>-0.0101456119283582</v>
      </c>
      <c r="R1484" s="9" t="n">
        <f aca="false">LN(N1484/N1483)</f>
        <v>-0.0123380427492454</v>
      </c>
      <c r="S1484" s="9" t="n">
        <f aca="false">LN(O1484/O1483)</f>
        <v>-0.0228481861458566</v>
      </c>
      <c r="T1484" s="9" t="n">
        <f aca="false">LN(P1484/P1483)</f>
        <v>-0.031327266781967</v>
      </c>
      <c r="U1484" s="9" t="n">
        <f aca="false">M1484/M1483-1</f>
        <v>-0.0100943188208733</v>
      </c>
      <c r="V1484" s="9" t="n">
        <f aca="false">O1484/O1483-1</f>
        <v>-0.0225891429802794</v>
      </c>
    </row>
    <row r="1485" customFormat="false" ht="15" hidden="false" customHeight="false" outlineLevel="0" collapsed="false">
      <c r="A1485" s="5" t="n">
        <v>45985</v>
      </c>
      <c r="B1485" s="6" t="n">
        <v>6705.12</v>
      </c>
      <c r="C1485" s="9" t="n">
        <f aca="false">B1485/B1484-1</f>
        <v>0.0154672352979484</v>
      </c>
      <c r="D1485" s="9" t="n">
        <f aca="false">LN(B1485/B1484)</f>
        <v>0.0153488369170487</v>
      </c>
      <c r="E1485" s="9" t="n">
        <f aca="false">B1485/B1480-1</f>
        <v>0.00490227668863286</v>
      </c>
      <c r="F1485" s="9" t="n">
        <f aca="false">B1485/B1464-1</f>
        <v>-0.0127464592759681</v>
      </c>
      <c r="G1485" s="0" t="n">
        <f aca="false">MAX(G1484,B1485)</f>
        <v>6890.89</v>
      </c>
      <c r="H1485" s="9" t="n">
        <f aca="false">B1485/G1485-1</f>
        <v>-0.0269587818119286</v>
      </c>
      <c r="I1485" s="0" t="n">
        <f aca="false">IF(AND($A1485&gt;=CrashTest!$B$3,$A1485&lt;=CrashTest!$C$3),1,IF(AND($A1485&gt;=CrashTest!$B$4,$A1485&lt;=CrashTest!$C$4),2,IF(AND($A1485&gt;=CrashTest!$B$5,$A1485&lt;=CrashTest!$C$5),3,IF(AND($A1485&gt;=CrashTest!$B$6,$A1485&lt;=CrashTest!$C$6),4,IF(AND($A1485&gt;=CrashTest!$B$7,$A1485&lt;=CrashTest!$C$7),5,0)))))</f>
        <v>0</v>
      </c>
      <c r="J1485" s="0" t="str">
        <f aca="false">IF(I1485=0,"",IF(I1484=I1485,MAX(J1484,B1485),B1485))</f>
        <v/>
      </c>
      <c r="K1485" s="9" t="str">
        <f aca="false">IF(I1485=0,"",B1485/J1485-1)</f>
        <v/>
      </c>
      <c r="L1485" s="0" t="n">
        <f aca="false">MATCH($A1485,DailyBTC!$A:$A,0)</f>
        <v>2157</v>
      </c>
      <c r="M1485" s="8" t="n">
        <f aca="false">INDEX(DailyBTC!$F:$F,$L1485)</f>
        <v>6885.11006621224</v>
      </c>
      <c r="N1485" s="8" t="n">
        <f aca="false">INDEX(DailyETH!$F:$F,$L1485)</f>
        <v>192.51857152973</v>
      </c>
      <c r="O1485" s="8" t="n">
        <f aca="false">INDEX(DailyBTC!$B:$B,$L1485)</f>
        <v>88377.6024421391</v>
      </c>
      <c r="P1485" s="8" t="n">
        <f aca="false">INDEX(DailyETH!$B:$B,$L1485)</f>
        <v>2958.66075715956</v>
      </c>
      <c r="Q1485" s="9" t="n">
        <f aca="false">LN(M1485/M1484)</f>
        <v>0.00375785287493086</v>
      </c>
      <c r="R1485" s="9" t="n">
        <f aca="false">LN(N1485/N1484)</f>
        <v>0.00630313641102926</v>
      </c>
      <c r="S1485" s="9" t="n">
        <f aca="false">LN(O1485/O1484)</f>
        <v>0.0395787216404479</v>
      </c>
      <c r="T1485" s="9" t="n">
        <f aca="false">LN(P1485/P1484)</f>
        <v>0.0705802401625352</v>
      </c>
      <c r="U1485" s="9" t="n">
        <f aca="false">M1485/M1484-1</f>
        <v>0.00376492245675464</v>
      </c>
      <c r="V1485" s="9" t="n">
        <f aca="false">O1485/O1484-1</f>
        <v>0.0403723954830475</v>
      </c>
    </row>
    <row r="1486" customFormat="false" ht="15" hidden="false" customHeight="false" outlineLevel="0" collapsed="false">
      <c r="A1486" s="5" t="n">
        <v>45986</v>
      </c>
      <c r="B1486" s="6" t="n">
        <v>6765.88</v>
      </c>
      <c r="C1486" s="9" t="n">
        <f aca="false">B1486/B1485-1</f>
        <v>0.00906173193022641</v>
      </c>
      <c r="D1486" s="9" t="n">
        <f aca="false">LN(B1486/B1485)</f>
        <v>0.00902092079851215</v>
      </c>
      <c r="E1486" s="9" t="n">
        <f aca="false">B1486/B1481-1</f>
        <v>0.0224501762042639</v>
      </c>
      <c r="F1486" s="9" t="n">
        <f aca="false">B1486/B1465-1</f>
        <v>-0.0158949028095345</v>
      </c>
      <c r="G1486" s="0" t="n">
        <f aca="false">MAX(G1485,B1486)</f>
        <v>6890.89</v>
      </c>
      <c r="H1486" s="9" t="n">
        <f aca="false">B1486/G1486-1</f>
        <v>-0.0181413431356472</v>
      </c>
      <c r="I1486" s="0" t="n">
        <f aca="false">IF(AND($A1486&gt;=CrashTest!$B$3,$A1486&lt;=CrashTest!$C$3),1,IF(AND($A1486&gt;=CrashTest!$B$4,$A1486&lt;=CrashTest!$C$4),2,IF(AND($A1486&gt;=CrashTest!$B$5,$A1486&lt;=CrashTest!$C$5),3,IF(AND($A1486&gt;=CrashTest!$B$6,$A1486&lt;=CrashTest!$C$6),4,IF(AND($A1486&gt;=CrashTest!$B$7,$A1486&lt;=CrashTest!$C$7),5,0)))))</f>
        <v>0</v>
      </c>
      <c r="J1486" s="0" t="str">
        <f aca="false">IF(I1486=0,"",IF(I1485=I1486,MAX(J1485,B1486),B1486))</f>
        <v/>
      </c>
      <c r="K1486" s="9" t="str">
        <f aca="false">IF(I1486=0,"",B1486/J1486-1)</f>
        <v/>
      </c>
      <c r="L1486" s="0" t="n">
        <f aca="false">MATCH($A1486,DailyBTC!$A:$A,0)</f>
        <v>2158</v>
      </c>
      <c r="M1486" s="8" t="n">
        <f aca="false">INDEX(DailyBTC!$F:$F,$L1486)</f>
        <v>6882.7951219543</v>
      </c>
      <c r="N1486" s="8" t="n">
        <f aca="false">INDEX(DailyETH!$F:$F,$L1486)</f>
        <v>192.270142472677</v>
      </c>
      <c r="O1486" s="8" t="n">
        <f aca="false">INDEX(DailyBTC!$B:$B,$L1486)</f>
        <v>87434.550610754</v>
      </c>
      <c r="P1486" s="8" t="n">
        <f aca="false">INDEX(DailyETH!$B:$B,$L1486)</f>
        <v>2962.53465195792</v>
      </c>
      <c r="Q1486" s="9" t="n">
        <f aca="false">LN(M1486/M1485)</f>
        <v>-0.000336281264014651</v>
      </c>
      <c r="R1486" s="9" t="n">
        <f aca="false">LN(N1486/N1485)</f>
        <v>-0.00129124936636821</v>
      </c>
      <c r="S1486" s="9" t="n">
        <f aca="false">LN(O1486/O1485)</f>
        <v>-0.0107280510445918</v>
      </c>
      <c r="T1486" s="9" t="n">
        <f aca="false">LN(P1486/P1485)</f>
        <v>0.00130848421084446</v>
      </c>
      <c r="U1486" s="9" t="n">
        <f aca="false">M1486/M1485-1</f>
        <v>-0.000336224727807921</v>
      </c>
      <c r="V1486" s="9" t="n">
        <f aca="false">O1486/O1485-1</f>
        <v>-0.0106707107380801</v>
      </c>
    </row>
    <row r="1487" customFormat="false" ht="15" hidden="false" customHeight="false" outlineLevel="0" collapsed="false">
      <c r="A1487" s="5" t="n">
        <v>45987</v>
      </c>
      <c r="B1487" s="6" t="n">
        <v>6812.61</v>
      </c>
      <c r="C1487" s="9" t="n">
        <f aca="false">B1487/B1486-1</f>
        <v>0.00690671427811296</v>
      </c>
      <c r="D1487" s="9" t="n">
        <f aca="false">LN(B1487/B1486)</f>
        <v>0.00688297218426954</v>
      </c>
      <c r="E1487" s="9" t="n">
        <f aca="false">B1487/B1482-1</f>
        <v>0.0256618328977321</v>
      </c>
      <c r="F1487" s="9" t="n">
        <f aca="false">B1487/B1466-1</f>
        <v>-0.0113599259311933</v>
      </c>
      <c r="G1487" s="0" t="n">
        <f aca="false">MAX(G1486,B1487)</f>
        <v>6890.89</v>
      </c>
      <c r="H1487" s="9" t="n">
        <f aca="false">B1487/G1487-1</f>
        <v>-0.0113599259311933</v>
      </c>
      <c r="I1487" s="0" t="n">
        <f aca="false">IF(AND($A1487&gt;=CrashTest!$B$3,$A1487&lt;=CrashTest!$C$3),1,IF(AND($A1487&gt;=CrashTest!$B$4,$A1487&lt;=CrashTest!$C$4),2,IF(AND($A1487&gt;=CrashTest!$B$5,$A1487&lt;=CrashTest!$C$5),3,IF(AND($A1487&gt;=CrashTest!$B$6,$A1487&lt;=CrashTest!$C$6),4,IF(AND($A1487&gt;=CrashTest!$B$7,$A1487&lt;=CrashTest!$C$7),5,0)))))</f>
        <v>0</v>
      </c>
      <c r="J1487" s="0" t="str">
        <f aca="false">IF(I1487=0,"",IF(I1486=I1487,MAX(J1486,B1487),B1487))</f>
        <v/>
      </c>
      <c r="K1487" s="9" t="str">
        <f aca="false">IF(I1487=0,"",B1487/J1487-1)</f>
        <v/>
      </c>
      <c r="L1487" s="0" t="n">
        <f aca="false">MATCH($A1487,DailyBTC!$A:$A,0)</f>
        <v>2159</v>
      </c>
      <c r="M1487" s="8" t="n">
        <f aca="false">INDEX(DailyBTC!$F:$F,$L1487)</f>
        <v>6867.00046502017</v>
      </c>
      <c r="N1487" s="8" t="n">
        <f aca="false">INDEX(DailyETH!$F:$F,$L1487)</f>
        <v>191.598600552305</v>
      </c>
      <c r="O1487" s="8" t="n">
        <f aca="false">INDEX(DailyBTC!$B:$B,$L1487)</f>
        <v>90449.2770675044</v>
      </c>
      <c r="P1487" s="8" t="n">
        <f aca="false">INDEX(DailyETH!$B:$B,$L1487)</f>
        <v>3024.35795704267</v>
      </c>
      <c r="Q1487" s="9" t="n">
        <f aca="false">LN(M1487/M1486)</f>
        <v>-0.00229743981014673</v>
      </c>
      <c r="R1487" s="9" t="n">
        <f aca="false">LN(N1487/N1486)</f>
        <v>-0.00349881368380145</v>
      </c>
      <c r="S1487" s="9" t="n">
        <f aca="false">LN(O1487/O1486)</f>
        <v>0.0338986987319214</v>
      </c>
      <c r="T1487" s="9" t="n">
        <f aca="false">LN(P1487/P1486)</f>
        <v>0.0206536200935151</v>
      </c>
      <c r="U1487" s="9" t="n">
        <f aca="false">M1487/M1486-1</f>
        <v>-0.00229480271521498</v>
      </c>
      <c r="V1487" s="9" t="n">
        <f aca="false">O1487/O1486-1</f>
        <v>0.0344798073037687</v>
      </c>
    </row>
    <row r="1488" customFormat="false" ht="15" hidden="false" customHeight="false" outlineLevel="0" collapsed="false">
      <c r="A1488" s="5" t="n">
        <v>45989</v>
      </c>
      <c r="B1488" s="6" t="n">
        <v>6849.09</v>
      </c>
      <c r="C1488" s="9" t="n">
        <f aca="false">B1488/B1487-1</f>
        <v>0.00535477592288425</v>
      </c>
      <c r="D1488" s="9" t="n">
        <f aca="false">LN(B1488/B1487)</f>
        <v>0.00534049008590376</v>
      </c>
      <c r="E1488" s="9" t="n">
        <f aca="false">B1488/B1483-1</f>
        <v>0.0474600688815616</v>
      </c>
      <c r="F1488" s="9" t="n">
        <f aca="false">B1488/B1467-1</f>
        <v>-0.00602270632848567</v>
      </c>
      <c r="G1488" s="0" t="n">
        <f aca="false">MAX(G1487,B1488)</f>
        <v>6890.89</v>
      </c>
      <c r="H1488" s="9" t="n">
        <f aca="false">B1488/G1488-1</f>
        <v>-0.00606597986617119</v>
      </c>
      <c r="I1488" s="0" t="n">
        <f aca="false">IF(AND($A1488&gt;=CrashTest!$B$3,$A1488&lt;=CrashTest!$C$3),1,IF(AND($A1488&gt;=CrashTest!$B$4,$A1488&lt;=CrashTest!$C$4),2,IF(AND($A1488&gt;=CrashTest!$B$5,$A1488&lt;=CrashTest!$C$5),3,IF(AND($A1488&gt;=CrashTest!$B$6,$A1488&lt;=CrashTest!$C$6),4,IF(AND($A1488&gt;=CrashTest!$B$7,$A1488&lt;=CrashTest!$C$7),5,0)))))</f>
        <v>0</v>
      </c>
      <c r="J1488" s="0" t="str">
        <f aca="false">IF(I1488=0,"",IF(I1487=I1488,MAX(J1487,B1488),B1488))</f>
        <v/>
      </c>
      <c r="K1488" s="9" t="str">
        <f aca="false">IF(I1488=0,"",B1488/J1488-1)</f>
        <v/>
      </c>
      <c r="L1488" s="0" t="n">
        <f aca="false">MATCH($A1488,DailyBTC!$A:$A,0)</f>
        <v>2161</v>
      </c>
      <c r="M1488" s="8" t="n">
        <f aca="false">INDEX(DailyBTC!$F:$F,$L1488)</f>
        <v>6880.84650692671</v>
      </c>
      <c r="N1488" s="8" t="n">
        <f aca="false">INDEX(DailyETH!$F:$F,$L1488)</f>
        <v>192.182083991345</v>
      </c>
      <c r="O1488" s="8" t="n">
        <f aca="false">INDEX(DailyBTC!$B:$B,$L1488)</f>
        <v>90990.1266104617</v>
      </c>
      <c r="P1488" s="8" t="n">
        <f aca="false">INDEX(DailyETH!$B:$B,$L1488)</f>
        <v>3035.43157714787</v>
      </c>
      <c r="Q1488" s="9" t="n">
        <f aca="false">LN(M1488/M1487)</f>
        <v>0.00201428581745321</v>
      </c>
      <c r="R1488" s="9" t="n">
        <f aca="false">LN(N1488/N1487)</f>
        <v>0.00304071524238037</v>
      </c>
      <c r="S1488" s="9" t="n">
        <f aca="false">LN(O1488/O1487)</f>
        <v>0.00596178265511623</v>
      </c>
      <c r="T1488" s="9" t="n">
        <f aca="false">LN(P1488/P1487)</f>
        <v>0.00365479110092488</v>
      </c>
      <c r="U1488" s="9" t="n">
        <f aca="false">M1488/M1487-1</f>
        <v>0.00201631585392614</v>
      </c>
      <c r="V1488" s="9" t="n">
        <f aca="false">O1488/O1487-1</f>
        <v>0.00597958945048993</v>
      </c>
    </row>
    <row r="1489" customFormat="false" ht="15" hidden="false" customHeight="false" outlineLevel="0" collapsed="false">
      <c r="A1489" s="5" t="n">
        <v>45992</v>
      </c>
      <c r="B1489" s="6" t="n">
        <v>6812.63</v>
      </c>
      <c r="C1489" s="9" t="n">
        <f aca="false">B1489/B1488-1</f>
        <v>-0.00532333492478565</v>
      </c>
      <c r="D1489" s="9" t="n">
        <f aca="false">LN(B1489/B1488)</f>
        <v>-0.00533755435779911</v>
      </c>
      <c r="E1489" s="9" t="n">
        <f aca="false">B1489/B1484-1</f>
        <v>0.0317492529899335</v>
      </c>
      <c r="F1489" s="9" t="n">
        <f aca="false">B1489/B1468-1</f>
        <v>-0.00142326533125003</v>
      </c>
      <c r="G1489" s="0" t="n">
        <f aca="false">MAX(G1488,B1489)</f>
        <v>6890.89</v>
      </c>
      <c r="H1489" s="9" t="n">
        <f aca="false">B1489/G1489-1</f>
        <v>-0.0113570235484821</v>
      </c>
      <c r="I1489" s="0" t="n">
        <f aca="false">IF(AND($A1489&gt;=CrashTest!$B$3,$A1489&lt;=CrashTest!$C$3),1,IF(AND($A1489&gt;=CrashTest!$B$4,$A1489&lt;=CrashTest!$C$4),2,IF(AND($A1489&gt;=CrashTest!$B$5,$A1489&lt;=CrashTest!$C$5),3,IF(AND($A1489&gt;=CrashTest!$B$6,$A1489&lt;=CrashTest!$C$6),4,IF(AND($A1489&gt;=CrashTest!$B$7,$A1489&lt;=CrashTest!$C$7),5,0)))))</f>
        <v>0</v>
      </c>
      <c r="J1489" s="0" t="str">
        <f aca="false">IF(I1489=0,"",IF(I1488=I1489,MAX(J1488,B1489),B1489))</f>
        <v/>
      </c>
      <c r="K1489" s="9" t="str">
        <f aca="false">IF(I1489=0,"",B1489/J1489-1)</f>
        <v/>
      </c>
      <c r="L1489" s="0" t="n">
        <f aca="false">MATCH($A1489,DailyBTC!$A:$A,0)</f>
        <v>2164</v>
      </c>
      <c r="M1489" s="8" t="n">
        <f aca="false">INDEX(DailyBTC!$F:$F,$L1489)</f>
        <v>6812.49285614388</v>
      </c>
      <c r="N1489" s="8" t="n">
        <f aca="false">INDEX(DailyETH!$F:$F,$L1489)</f>
        <v>190.078171833012</v>
      </c>
      <c r="O1489" s="8" t="n">
        <f aca="false">INDEX(DailyBTC!$B:$B,$L1489)</f>
        <v>86504.6368156049</v>
      </c>
      <c r="P1489" s="8" t="n">
        <f aca="false">INDEX(DailyETH!$B:$B,$L1489)</f>
        <v>2804.79124167154</v>
      </c>
      <c r="Q1489" s="9" t="n">
        <f aca="false">LN(M1489/M1488)</f>
        <v>-0.00998357182470388</v>
      </c>
      <c r="R1489" s="9" t="n">
        <f aca="false">LN(N1489/N1488)</f>
        <v>-0.0110078584995601</v>
      </c>
      <c r="S1489" s="9" t="n">
        <f aca="false">LN(O1489/O1488)</f>
        <v>-0.0505529845384674</v>
      </c>
      <c r="T1489" s="9" t="n">
        <f aca="false">LN(P1489/P1488)</f>
        <v>-0.0790245018921419</v>
      </c>
      <c r="U1489" s="9" t="n">
        <f aca="false">M1489/M1488-1</f>
        <v>-0.00993390140501071</v>
      </c>
      <c r="V1489" s="9" t="n">
        <f aca="false">O1489/O1488-1</f>
        <v>-0.0492964452512485</v>
      </c>
    </row>
    <row r="1490" customFormat="false" ht="15" hidden="false" customHeight="false" outlineLevel="0" collapsed="false">
      <c r="A1490" s="5" t="n">
        <v>45993</v>
      </c>
      <c r="B1490" s="6" t="n">
        <v>6829.37</v>
      </c>
      <c r="C1490" s="9" t="n">
        <f aca="false">B1490/B1489-1</f>
        <v>0.0024572008167183</v>
      </c>
      <c r="D1490" s="9" t="n">
        <f aca="false">LN(B1490/B1489)</f>
        <v>0.0024541868350872</v>
      </c>
      <c r="E1490" s="9" t="n">
        <f aca="false">B1490/B1485-1</f>
        <v>0.0185306154103133</v>
      </c>
      <c r="F1490" s="9" t="n">
        <f aca="false">B1490/B1469-1</f>
        <v>-0.00158328703839072</v>
      </c>
      <c r="G1490" s="0" t="n">
        <f aca="false">MAX(G1489,B1490)</f>
        <v>6890.89</v>
      </c>
      <c r="H1490" s="9" t="n">
        <f aca="false">B1490/G1490-1</f>
        <v>-0.00892772921930263</v>
      </c>
      <c r="I1490" s="0" t="n">
        <f aca="false">IF(AND($A1490&gt;=CrashTest!$B$3,$A1490&lt;=CrashTest!$C$3),1,IF(AND($A1490&gt;=CrashTest!$B$4,$A1490&lt;=CrashTest!$C$4),2,IF(AND($A1490&gt;=CrashTest!$B$5,$A1490&lt;=CrashTest!$C$5),3,IF(AND($A1490&gt;=CrashTest!$B$6,$A1490&lt;=CrashTest!$C$6),4,IF(AND($A1490&gt;=CrashTest!$B$7,$A1490&lt;=CrashTest!$C$7),5,0)))))</f>
        <v>0</v>
      </c>
      <c r="J1490" s="0" t="str">
        <f aca="false">IF(I1490=0,"",IF(I1489=I1490,MAX(J1489,B1490),B1490))</f>
        <v/>
      </c>
      <c r="K1490" s="9" t="str">
        <f aca="false">IF(I1490=0,"",B1490/J1490-1)</f>
        <v/>
      </c>
      <c r="L1490" s="0" t="n">
        <f aca="false">MATCH($A1490,DailyBTC!$A:$A,0)</f>
        <v>2165</v>
      </c>
      <c r="M1490" s="8" t="n">
        <f aca="false">INDEX(DailyBTC!$F:$F,$L1490)</f>
        <v>6917.21860141536</v>
      </c>
      <c r="N1490" s="8" t="n">
        <f aca="false">INDEX(DailyETH!$F:$F,$L1490)</f>
        <v>192.60312790304</v>
      </c>
      <c r="O1490" s="8" t="n">
        <f aca="false">INDEX(DailyBTC!$B:$B,$L1490)</f>
        <v>91528.0245809468</v>
      </c>
      <c r="P1490" s="8" t="n">
        <f aca="false">INDEX(DailyETH!$B:$B,$L1490)</f>
        <v>3003.37940648743</v>
      </c>
      <c r="Q1490" s="9" t="n">
        <f aca="false">LN(M1490/M1489)</f>
        <v>0.0152556412705315</v>
      </c>
      <c r="R1490" s="9" t="n">
        <f aca="false">LN(N1490/N1489)</f>
        <v>0.0131963213963871</v>
      </c>
      <c r="S1490" s="9" t="n">
        <f aca="false">LN(O1490/O1489)</f>
        <v>0.0564471876548228</v>
      </c>
      <c r="T1490" s="9" t="n">
        <f aca="false">LN(P1490/P1489)</f>
        <v>0.0684090109487373</v>
      </c>
      <c r="U1490" s="9" t="n">
        <f aca="false">M1490/M1489-1</f>
        <v>0.0153726025821848</v>
      </c>
      <c r="V1490" s="9" t="n">
        <f aca="false">O1490/O1489-1</f>
        <v>0.0580707341278117</v>
      </c>
    </row>
    <row r="1491" customFormat="false" ht="15" hidden="false" customHeight="false" outlineLevel="0" collapsed="false">
      <c r="A1491" s="5" t="n">
        <v>45994</v>
      </c>
      <c r="B1491" s="6" t="n">
        <v>6849.72</v>
      </c>
      <c r="C1491" s="9" t="n">
        <f aca="false">B1491/B1490-1</f>
        <v>0.00297977705117747</v>
      </c>
      <c r="D1491" s="9" t="n">
        <f aca="false">LN(B1491/B1490)</f>
        <v>0.0029753463150951</v>
      </c>
      <c r="E1491" s="9" t="n">
        <f aca="false">B1491/B1486-1</f>
        <v>0.0123915883817034</v>
      </c>
      <c r="F1491" s="9" t="n">
        <f aca="false">B1491/B1470-1</f>
        <v>-0.000328372716167813</v>
      </c>
      <c r="G1491" s="0" t="n">
        <f aca="false">MAX(G1490,B1491)</f>
        <v>6890.89</v>
      </c>
      <c r="H1491" s="9" t="n">
        <f aca="false">B1491/G1491-1</f>
        <v>-0.00597455481077192</v>
      </c>
      <c r="I1491" s="0" t="n">
        <f aca="false">IF(AND($A1491&gt;=CrashTest!$B$3,$A1491&lt;=CrashTest!$C$3),1,IF(AND($A1491&gt;=CrashTest!$B$4,$A1491&lt;=CrashTest!$C$4),2,IF(AND($A1491&gt;=CrashTest!$B$5,$A1491&lt;=CrashTest!$C$5),3,IF(AND($A1491&gt;=CrashTest!$B$6,$A1491&lt;=CrashTest!$C$6),4,IF(AND($A1491&gt;=CrashTest!$B$7,$A1491&lt;=CrashTest!$C$7),5,0)))))</f>
        <v>0</v>
      </c>
      <c r="J1491" s="0" t="str">
        <f aca="false">IF(I1491=0,"",IF(I1490=I1491,MAX(J1490,B1491),B1491))</f>
        <v/>
      </c>
      <c r="K1491" s="9" t="str">
        <f aca="false">IF(I1491=0,"",B1491/J1491-1)</f>
        <v/>
      </c>
      <c r="L1491" s="0" t="n">
        <f aca="false">MATCH($A1491,DailyBTC!$A:$A,0)</f>
        <v>2166</v>
      </c>
      <c r="M1491" s="8" t="n">
        <f aca="false">INDEX(DailyBTC!$F:$F,$L1491)</f>
        <v>6955.67343137642</v>
      </c>
      <c r="N1491" s="8" t="n">
        <f aca="false">INDEX(DailyETH!$F:$F,$L1491)</f>
        <v>194.465946375784</v>
      </c>
      <c r="O1491" s="8" t="n">
        <f aca="false">INDEX(DailyBTC!$B:$B,$L1491)</f>
        <v>93609.0938658679</v>
      </c>
      <c r="P1491" s="8" t="n">
        <f aca="false">INDEX(DailyETH!$B:$B,$L1491)</f>
        <v>3189.75251227352</v>
      </c>
      <c r="Q1491" s="9" t="n">
        <f aca="false">LN(M1491/M1490)</f>
        <v>0.00554389500931982</v>
      </c>
      <c r="R1491" s="9" t="n">
        <f aca="false">LN(N1491/N1490)</f>
        <v>0.00962532518631292</v>
      </c>
      <c r="S1491" s="9" t="n">
        <f aca="false">LN(O1491/O1490)</f>
        <v>0.0224823304901129</v>
      </c>
      <c r="T1491" s="9" t="n">
        <f aca="false">LN(P1491/P1490)</f>
        <v>0.0602052079203782</v>
      </c>
      <c r="U1491" s="9" t="n">
        <f aca="false">M1491/M1490-1</f>
        <v>0.00555929083305151</v>
      </c>
      <c r="V1491" s="9" t="n">
        <f aca="false">O1491/O1490-1</f>
        <v>0.0227369627439147</v>
      </c>
    </row>
    <row r="1492" customFormat="false" ht="15" hidden="false" customHeight="false" outlineLevel="0" collapsed="false">
      <c r="A1492" s="5" t="n">
        <v>45995</v>
      </c>
      <c r="B1492" s="6" t="n">
        <v>6857.12</v>
      </c>
      <c r="C1492" s="9" t="n">
        <f aca="false">B1492/B1491-1</f>
        <v>0.00108033613052783</v>
      </c>
      <c r="D1492" s="9" t="n">
        <f aca="false">LN(B1492/B1491)</f>
        <v>0.0010797529874063</v>
      </c>
      <c r="E1492" s="9" t="n">
        <f aca="false">B1492/B1487-1</f>
        <v>0.00653347248704983</v>
      </c>
      <c r="F1492" s="9" t="n">
        <f aca="false">B1492/B1471-1</f>
        <v>0.0126366932238557</v>
      </c>
      <c r="G1492" s="0" t="n">
        <f aca="false">MAX(G1491,B1492)</f>
        <v>6890.89</v>
      </c>
      <c r="H1492" s="9" t="n">
        <f aca="false">B1492/G1492-1</f>
        <v>-0.00490067320766985</v>
      </c>
      <c r="I1492" s="0" t="n">
        <f aca="false">IF(AND($A1492&gt;=CrashTest!$B$3,$A1492&lt;=CrashTest!$C$3),1,IF(AND($A1492&gt;=CrashTest!$B$4,$A1492&lt;=CrashTest!$C$4),2,IF(AND($A1492&gt;=CrashTest!$B$5,$A1492&lt;=CrashTest!$C$5),3,IF(AND($A1492&gt;=CrashTest!$B$6,$A1492&lt;=CrashTest!$C$6),4,IF(AND($A1492&gt;=CrashTest!$B$7,$A1492&lt;=CrashTest!$C$7),5,0)))))</f>
        <v>0</v>
      </c>
      <c r="J1492" s="0" t="str">
        <f aca="false">IF(I1492=0,"",IF(I1491=I1492,MAX(J1491,B1492),B1492))</f>
        <v/>
      </c>
      <c r="K1492" s="9" t="str">
        <f aca="false">IF(I1492=0,"",B1492/J1492-1)</f>
        <v/>
      </c>
      <c r="L1492" s="0" t="n">
        <f aca="false">MATCH($A1492,DailyBTC!$A:$A,0)</f>
        <v>2167</v>
      </c>
      <c r="M1492" s="8" t="n">
        <f aca="false">INDEX(DailyBTC!$F:$F,$L1492)</f>
        <v>6922.59570145827</v>
      </c>
      <c r="N1492" s="8" t="n">
        <f aca="false">INDEX(DailyETH!$F:$F,$L1492)</f>
        <v>194.091263775117</v>
      </c>
      <c r="O1492" s="8" t="n">
        <f aca="false">INDEX(DailyBTC!$B:$B,$L1492)</f>
        <v>92205.5929544126</v>
      </c>
      <c r="P1492" s="8" t="n">
        <f aca="false">INDEX(DailyETH!$B:$B,$L1492)</f>
        <v>3136.48043804793</v>
      </c>
      <c r="Q1492" s="9" t="n">
        <f aca="false">LN(M1492/M1491)</f>
        <v>-0.00476684696578369</v>
      </c>
      <c r="R1492" s="9" t="n">
        <f aca="false">LN(N1492/N1491)</f>
        <v>-0.00192858455338374</v>
      </c>
      <c r="S1492" s="9" t="n">
        <f aca="false">LN(O1492/O1491)</f>
        <v>-0.0151067456172609</v>
      </c>
      <c r="T1492" s="9" t="n">
        <f aca="false">LN(P1492/P1491)</f>
        <v>-0.0168420397654465</v>
      </c>
      <c r="U1492" s="9" t="n">
        <f aca="false">M1492/M1491-1</f>
        <v>-0.00475550358200183</v>
      </c>
      <c r="V1492" s="9" t="n">
        <f aca="false">O1492/O1491-1</f>
        <v>-0.0149932111667096</v>
      </c>
    </row>
    <row r="1493" customFormat="false" ht="15" hidden="false" customHeight="false" outlineLevel="0" collapsed="false">
      <c r="A1493" s="5" t="n">
        <v>45996</v>
      </c>
      <c r="B1493" s="6" t="n">
        <v>6870.4</v>
      </c>
      <c r="C1493" s="9" t="n">
        <f aca="false">B1493/B1492-1</f>
        <v>0.00193667312224366</v>
      </c>
      <c r="D1493" s="9" t="n">
        <f aca="false">LN(B1493/B1492)</f>
        <v>0.00193480018863604</v>
      </c>
      <c r="E1493" s="9" t="n">
        <f aca="false">B1493/B1488-1</f>
        <v>0.00311136223936304</v>
      </c>
      <c r="F1493" s="9" t="n">
        <f aca="false">B1493/B1472-1</f>
        <v>0.010904478767092</v>
      </c>
      <c r="G1493" s="0" t="n">
        <f aca="false">MAX(G1492,B1493)</f>
        <v>6890.89</v>
      </c>
      <c r="H1493" s="9" t="n">
        <f aca="false">B1493/G1493-1</f>
        <v>-0.00297349108750844</v>
      </c>
      <c r="I1493" s="0" t="n">
        <f aca="false">IF(AND($A1493&gt;=CrashTest!$B$3,$A1493&lt;=CrashTest!$C$3),1,IF(AND($A1493&gt;=CrashTest!$B$4,$A1493&lt;=CrashTest!$C$4),2,IF(AND($A1493&gt;=CrashTest!$B$5,$A1493&lt;=CrashTest!$C$5),3,IF(AND($A1493&gt;=CrashTest!$B$6,$A1493&lt;=CrashTest!$C$6),4,IF(AND($A1493&gt;=CrashTest!$B$7,$A1493&lt;=CrashTest!$C$7),5,0)))))</f>
        <v>0</v>
      </c>
      <c r="J1493" s="0" t="str">
        <f aca="false">IF(I1493=0,"",IF(I1492=I1493,MAX(J1492,B1493),B1493))</f>
        <v/>
      </c>
      <c r="K1493" s="9" t="str">
        <f aca="false">IF(I1493=0,"",B1493/J1493-1)</f>
        <v/>
      </c>
      <c r="L1493" s="0" t="n">
        <f aca="false">MATCH($A1493,DailyBTC!$A:$A,0)</f>
        <v>2168</v>
      </c>
      <c r="M1493" s="8" t="n">
        <f aca="false">INDEX(DailyBTC!$F:$F,$L1493)</f>
        <v>6831.19255267303</v>
      </c>
      <c r="N1493" s="8" t="n">
        <f aca="false">INDEX(DailyETH!$F:$F,$L1493)</f>
        <v>192.132132861139</v>
      </c>
      <c r="O1493" s="8" t="n">
        <f aca="false">INDEX(DailyBTC!$B:$B,$L1493)</f>
        <v>89279.8344634717</v>
      </c>
      <c r="P1493" s="8" t="n">
        <f aca="false">INDEX(DailyETH!$B:$B,$L1493)</f>
        <v>3021.45198480421</v>
      </c>
      <c r="Q1493" s="9" t="n">
        <f aca="false">LN(M1493/M1492)</f>
        <v>-0.0132915372458663</v>
      </c>
      <c r="R1493" s="9" t="n">
        <f aca="false">LN(N1493/N1492)</f>
        <v>-0.0101451529581014</v>
      </c>
      <c r="S1493" s="9" t="n">
        <f aca="false">LN(O1493/O1492)</f>
        <v>-0.0322451453300022</v>
      </c>
      <c r="T1493" s="9" t="n">
        <f aca="false">LN(P1493/P1492)</f>
        <v>-0.0373637861475158</v>
      </c>
      <c r="U1493" s="9" t="n">
        <f aca="false">M1493/M1492-1</f>
        <v>-0.0132035948258532</v>
      </c>
      <c r="V1493" s="9" t="n">
        <f aca="false">O1493/O1492-1</f>
        <v>-0.0317308136870549</v>
      </c>
    </row>
    <row r="1494" customFormat="false" ht="15" hidden="false" customHeight="false" outlineLevel="0" collapsed="false">
      <c r="A1494" s="5" t="n">
        <v>45999</v>
      </c>
      <c r="B1494" s="6" t="n">
        <v>6846.51</v>
      </c>
      <c r="C1494" s="9" t="n">
        <f aca="false">B1494/B1493-1</f>
        <v>-0.00347723567768976</v>
      </c>
      <c r="D1494" s="9" t="n">
        <f aca="false">LN(B1494/B1493)</f>
        <v>-0.00348329531293345</v>
      </c>
      <c r="E1494" s="9" t="n">
        <f aca="false">B1494/B1489-1</f>
        <v>0.00497311610934403</v>
      </c>
      <c r="F1494" s="9" t="n">
        <f aca="false">B1494/B1473-1</f>
        <v>0.0187773796485882</v>
      </c>
      <c r="G1494" s="0" t="n">
        <f aca="false">MAX(G1493,B1494)</f>
        <v>6890.89</v>
      </c>
      <c r="H1494" s="9" t="n">
        <f aca="false">B1494/G1494-1</f>
        <v>-0.00644038723590135</v>
      </c>
      <c r="I1494" s="0" t="n">
        <f aca="false">IF(AND($A1494&gt;=CrashTest!$B$3,$A1494&lt;=CrashTest!$C$3),1,IF(AND($A1494&gt;=CrashTest!$B$4,$A1494&lt;=CrashTest!$C$4),2,IF(AND($A1494&gt;=CrashTest!$B$5,$A1494&lt;=CrashTest!$C$5),3,IF(AND($A1494&gt;=CrashTest!$B$6,$A1494&lt;=CrashTest!$C$6),4,IF(AND($A1494&gt;=CrashTest!$B$7,$A1494&lt;=CrashTest!$C$7),5,0)))))</f>
        <v>0</v>
      </c>
      <c r="J1494" s="0" t="str">
        <f aca="false">IF(I1494=0,"",IF(I1493=I1494,MAX(J1493,B1494),B1494))</f>
        <v/>
      </c>
      <c r="K1494" s="9" t="str">
        <f aca="false">IF(I1494=0,"",B1494/J1494-1)</f>
        <v/>
      </c>
      <c r="L1494" s="0" t="n">
        <f aca="false">MATCH($A1494,DailyBTC!$A:$A,0)</f>
        <v>2171</v>
      </c>
      <c r="M1494" s="8" t="n">
        <f aca="false">INDEX(DailyBTC!$F:$F,$L1494)</f>
        <v>6876.41081499469</v>
      </c>
      <c r="N1494" s="8" t="n">
        <f aca="false">INDEX(DailyETH!$F:$F,$L1494)</f>
        <v>193.978889471912</v>
      </c>
      <c r="O1494" s="8" t="n">
        <f aca="false">INDEX(DailyBTC!$B:$B,$L1494)</f>
        <v>90673.1444436003</v>
      </c>
      <c r="P1494" s="8" t="n">
        <f aca="false">INDEX(DailyETH!$B:$B,$L1494)</f>
        <v>3125.14534073641</v>
      </c>
      <c r="Q1494" s="9" t="n">
        <f aca="false">LN(M1494/M1493)</f>
        <v>0.00659756853624471</v>
      </c>
      <c r="R1494" s="9" t="n">
        <f aca="false">LN(N1494/N1493)</f>
        <v>0.00956600866985494</v>
      </c>
      <c r="S1494" s="9" t="n">
        <f aca="false">LN(O1494/O1493)</f>
        <v>0.0154855766413587</v>
      </c>
      <c r="T1494" s="9" t="n">
        <f aca="false">LN(P1494/P1493)</f>
        <v>0.0337432856277786</v>
      </c>
      <c r="U1494" s="9" t="n">
        <f aca="false">M1494/M1493-1</f>
        <v>0.0066193804336514</v>
      </c>
      <c r="V1494" s="9" t="n">
        <f aca="false">O1494/O1493-1</f>
        <v>0.0156060995016589</v>
      </c>
    </row>
    <row r="1495" customFormat="false" ht="15" hidden="false" customHeight="false" outlineLevel="0" collapsed="false">
      <c r="A1495" s="5" t="n">
        <v>46000</v>
      </c>
      <c r="B1495" s="6" t="n">
        <v>6840.51</v>
      </c>
      <c r="C1495" s="9" t="n">
        <f aca="false">B1495/B1494-1</f>
        <v>-0.000876358904025598</v>
      </c>
      <c r="D1495" s="9" t="n">
        <f aca="false">LN(B1495/B1494)</f>
        <v>-0.000876743130986811</v>
      </c>
      <c r="E1495" s="9" t="n">
        <f aca="false">B1495/B1490-1</f>
        <v>0.0016311899926349</v>
      </c>
      <c r="F1495" s="9" t="n">
        <f aca="false">B1495/B1474-1</f>
        <v>0.0166017714897158</v>
      </c>
      <c r="G1495" s="0" t="n">
        <f aca="false">MAX(G1494,B1495)</f>
        <v>6890.89</v>
      </c>
      <c r="H1495" s="9" t="n">
        <f aca="false">B1495/G1495-1</f>
        <v>-0.00731110204922736</v>
      </c>
      <c r="I1495" s="0" t="n">
        <f aca="false">IF(AND($A1495&gt;=CrashTest!$B$3,$A1495&lt;=CrashTest!$C$3),1,IF(AND($A1495&gt;=CrashTest!$B$4,$A1495&lt;=CrashTest!$C$4),2,IF(AND($A1495&gt;=CrashTest!$B$5,$A1495&lt;=CrashTest!$C$5),3,IF(AND($A1495&gt;=CrashTest!$B$6,$A1495&lt;=CrashTest!$C$6),4,IF(AND($A1495&gt;=CrashTest!$B$7,$A1495&lt;=CrashTest!$C$7),5,0)))))</f>
        <v>0</v>
      </c>
      <c r="J1495" s="0" t="str">
        <f aca="false">IF(I1495=0,"",IF(I1494=I1495,MAX(J1494,B1495),B1495))</f>
        <v/>
      </c>
      <c r="K1495" s="9" t="str">
        <f aca="false">IF(I1495=0,"",B1495/J1495-1)</f>
        <v/>
      </c>
      <c r="L1495" s="0" t="n">
        <f aca="false">MATCH($A1495,DailyBTC!$A:$A,0)</f>
        <v>2172</v>
      </c>
      <c r="M1495" s="8" t="n">
        <f aca="false">INDEX(DailyBTC!$F:$F,$L1495)</f>
        <v>6942.74396811084</v>
      </c>
      <c r="N1495" s="8" t="n">
        <f aca="false">INDEX(DailyETH!$F:$F,$L1495)</f>
        <v>196.846142172831</v>
      </c>
      <c r="O1495" s="8" t="n">
        <f aca="false">INDEX(DailyBTC!$B:$B,$L1495)</f>
        <v>92808.8518477498</v>
      </c>
      <c r="P1495" s="8" t="n">
        <f aca="false">INDEX(DailyETH!$B:$B,$L1495)</f>
        <v>3325.93575745178</v>
      </c>
      <c r="Q1495" s="9" t="n">
        <f aca="false">LN(M1495/M1494)</f>
        <v>0.00960024887505953</v>
      </c>
      <c r="R1495" s="9" t="n">
        <f aca="false">LN(N1495/N1494)</f>
        <v>0.0146730834092767</v>
      </c>
      <c r="S1495" s="9" t="n">
        <f aca="false">LN(O1495/O1494)</f>
        <v>0.0232808003887196</v>
      </c>
      <c r="T1495" s="9" t="n">
        <f aca="false">LN(P1495/P1494)</f>
        <v>0.0622702741836558</v>
      </c>
      <c r="U1495" s="9" t="n">
        <f aca="false">M1495/M1494-1</f>
        <v>0.00964647908637129</v>
      </c>
      <c r="V1495" s="9" t="n">
        <f aca="false">O1495/O1494-1</f>
        <v>0.0235539135347616</v>
      </c>
    </row>
    <row r="1496" customFormat="false" ht="15" hidden="false" customHeight="false" outlineLevel="0" collapsed="false">
      <c r="A1496" s="5" t="n">
        <v>46001</v>
      </c>
      <c r="B1496" s="6" t="n">
        <v>6886.68</v>
      </c>
      <c r="C1496" s="9" t="n">
        <f aca="false">B1496/B1495-1</f>
        <v>0.00674949674804948</v>
      </c>
      <c r="D1496" s="9" t="n">
        <f aca="false">LN(B1496/B1495)</f>
        <v>0.00672682087152602</v>
      </c>
      <c r="E1496" s="9" t="n">
        <f aca="false">B1496/B1491-1</f>
        <v>0.00539584099788026</v>
      </c>
      <c r="F1496" s="9" t="n">
        <f aca="false">B1496/B1475-1</f>
        <v>0.00794007402929853</v>
      </c>
      <c r="G1496" s="0" t="n">
        <f aca="false">MAX(G1495,B1496)</f>
        <v>6890.89</v>
      </c>
      <c r="H1496" s="9" t="n">
        <f aca="false">B1496/G1496-1</f>
        <v>-0.000610951560683803</v>
      </c>
      <c r="I1496" s="0" t="n">
        <f aca="false">IF(AND($A1496&gt;=CrashTest!$B$3,$A1496&lt;=CrashTest!$C$3),1,IF(AND($A1496&gt;=CrashTest!$B$4,$A1496&lt;=CrashTest!$C$4),2,IF(AND($A1496&gt;=CrashTest!$B$5,$A1496&lt;=CrashTest!$C$5),3,IF(AND($A1496&gt;=CrashTest!$B$6,$A1496&lt;=CrashTest!$C$6),4,IF(AND($A1496&gt;=CrashTest!$B$7,$A1496&lt;=CrashTest!$C$7),5,0)))))</f>
        <v>0</v>
      </c>
      <c r="J1496" s="0" t="str">
        <f aca="false">IF(I1496=0,"",IF(I1495=I1496,MAX(J1495,B1496),B1496))</f>
        <v/>
      </c>
      <c r="K1496" s="9" t="str">
        <f aca="false">IF(I1496=0,"",B1496/J1496-1)</f>
        <v/>
      </c>
      <c r="L1496" s="0" t="n">
        <f aca="false">MATCH($A1496,DailyBTC!$A:$A,0)</f>
        <v>2173</v>
      </c>
      <c r="M1496" s="8" t="n">
        <f aca="false">INDEX(DailyBTC!$F:$F,$L1496)</f>
        <v>6922.74480307617</v>
      </c>
      <c r="N1496" s="8" t="n">
        <f aca="false">INDEX(DailyETH!$F:$F,$L1496)</f>
        <v>197.250417618276</v>
      </c>
      <c r="O1496" s="8" t="n">
        <f aca="false">INDEX(DailyBTC!$B:$B,$L1496)</f>
        <v>92102.9300917592</v>
      </c>
      <c r="P1496" s="8" t="n">
        <f aca="false">INDEX(DailyETH!$B:$B,$L1496)</f>
        <v>3329.80832583285</v>
      </c>
      <c r="Q1496" s="9" t="n">
        <f aca="false">LN(M1496/M1495)</f>
        <v>-0.00288474199989373</v>
      </c>
      <c r="R1496" s="9" t="n">
        <f aca="false">LN(N1496/N1495)</f>
        <v>0.00205165753016869</v>
      </c>
      <c r="S1496" s="9" t="n">
        <f aca="false">LN(O1496/O1495)</f>
        <v>-0.00763526453560952</v>
      </c>
      <c r="T1496" s="9" t="n">
        <f aca="false">LN(P1496/P1495)</f>
        <v>0.00116367719960797</v>
      </c>
      <c r="U1496" s="9" t="n">
        <f aca="false">M1496/M1495-1</f>
        <v>-0.00288058512981737</v>
      </c>
      <c r="V1496" s="9" t="n">
        <f aca="false">O1496/O1495-1</f>
        <v>-0.00760618994779339</v>
      </c>
    </row>
    <row r="1497" customFormat="false" ht="15" hidden="false" customHeight="false" outlineLevel="0" collapsed="false">
      <c r="A1497" s="5" t="n">
        <v>46002</v>
      </c>
      <c r="B1497" s="6" t="n">
        <v>6901</v>
      </c>
      <c r="C1497" s="9" t="n">
        <f aca="false">B1497/B1496-1</f>
        <v>0.0020793764194067</v>
      </c>
      <c r="D1497" s="9" t="n">
        <f aca="false">LN(B1497/B1496)</f>
        <v>0.00207721750853412</v>
      </c>
      <c r="E1497" s="9" t="n">
        <f aca="false">B1497/B1492-1</f>
        <v>0.00639918799729333</v>
      </c>
      <c r="F1497" s="9" t="n">
        <f aca="false">B1497/B1476-1</f>
        <v>0.00794407743394188</v>
      </c>
      <c r="G1497" s="0" t="n">
        <f aca="false">MAX(G1496,B1497)</f>
        <v>6901</v>
      </c>
      <c r="H1497" s="9" t="n">
        <f aca="false">B1497/G1497-1</f>
        <v>0</v>
      </c>
      <c r="I1497" s="0" t="n">
        <f aca="false">IF(AND($A1497&gt;=CrashTest!$B$3,$A1497&lt;=CrashTest!$C$3),1,IF(AND($A1497&gt;=CrashTest!$B$4,$A1497&lt;=CrashTest!$C$4),2,IF(AND($A1497&gt;=CrashTest!$B$5,$A1497&lt;=CrashTest!$C$5),3,IF(AND($A1497&gt;=CrashTest!$B$6,$A1497&lt;=CrashTest!$C$6),4,IF(AND($A1497&gt;=CrashTest!$B$7,$A1497&lt;=CrashTest!$C$7),5,0)))))</f>
        <v>0</v>
      </c>
      <c r="J1497" s="0" t="str">
        <f aca="false">IF(I1497=0,"",IF(I1496=I1497,MAX(J1496,B1497),B1497))</f>
        <v/>
      </c>
      <c r="K1497" s="9" t="str">
        <f aca="false">IF(I1497=0,"",B1497/J1497-1)</f>
        <v/>
      </c>
      <c r="L1497" s="0" t="n">
        <f aca="false">MATCH($A1497,DailyBTC!$A:$A,0)</f>
        <v>2174</v>
      </c>
      <c r="M1497" s="8" t="n">
        <f aca="false">INDEX(DailyBTC!$F:$F,$L1497)</f>
        <v>6938.97748012249</v>
      </c>
      <c r="N1497" s="8" t="n">
        <f aca="false">INDEX(DailyETH!$F:$F,$L1497)</f>
        <v>195.877374196264</v>
      </c>
      <c r="O1497" s="8" t="n">
        <f aca="false">INDEX(DailyBTC!$B:$B,$L1497)</f>
        <v>92623.7198708358</v>
      </c>
      <c r="P1497" s="8" t="n">
        <f aca="false">INDEX(DailyETH!$B:$B,$L1497)</f>
        <v>3237.47843424898</v>
      </c>
      <c r="Q1497" s="9" t="n">
        <f aca="false">LN(M1497/M1496)</f>
        <v>0.00234208767638978</v>
      </c>
      <c r="R1497" s="9" t="n">
        <f aca="false">LN(N1497/N1496)</f>
        <v>-0.00698525534747552</v>
      </c>
      <c r="S1497" s="9" t="n">
        <f aca="false">LN(O1497/O1496)</f>
        <v>0.00563850596499832</v>
      </c>
      <c r="T1497" s="9" t="n">
        <f aca="false">LN(P1497/P1496)</f>
        <v>-0.0281199767581344</v>
      </c>
      <c r="U1497" s="9" t="n">
        <f aca="false">M1497/M1496-1</f>
        <v>0.00234483250619078</v>
      </c>
      <c r="V1497" s="9" t="n">
        <f aca="false">O1497/O1496-1</f>
        <v>0.00565443225918827</v>
      </c>
    </row>
    <row r="1498" customFormat="false" ht="15" hidden="false" customHeight="false" outlineLevel="0" collapsed="false">
      <c r="A1498" s="5" t="n">
        <v>46003</v>
      </c>
      <c r="B1498" s="6" t="n">
        <v>6827.41</v>
      </c>
      <c r="C1498" s="9" t="n">
        <f aca="false">B1498/B1497-1</f>
        <v>-0.0106636719316041</v>
      </c>
      <c r="D1498" s="9" t="n">
        <f aca="false">LN(B1498/B1497)</f>
        <v>-0.0107209363442459</v>
      </c>
      <c r="E1498" s="9" t="n">
        <f aca="false">B1498/B1493-1</f>
        <v>-0.0062572775966464</v>
      </c>
      <c r="F1498" s="9" t="n">
        <f aca="false">B1498/B1477-1</f>
        <v>-0.00343165589439087</v>
      </c>
      <c r="G1498" s="0" t="n">
        <f aca="false">MAX(G1497,B1498)</f>
        <v>6901</v>
      </c>
      <c r="H1498" s="9" t="n">
        <f aca="false">B1498/G1498-1</f>
        <v>-0.0106636719316041</v>
      </c>
      <c r="I1498" s="0" t="n">
        <f aca="false">IF(AND($A1498&gt;=CrashTest!$B$3,$A1498&lt;=CrashTest!$C$3),1,IF(AND($A1498&gt;=CrashTest!$B$4,$A1498&lt;=CrashTest!$C$4),2,IF(AND($A1498&gt;=CrashTest!$B$5,$A1498&lt;=CrashTest!$C$5),3,IF(AND($A1498&gt;=CrashTest!$B$6,$A1498&lt;=CrashTest!$C$6),4,IF(AND($A1498&gt;=CrashTest!$B$7,$A1498&lt;=CrashTest!$C$7),5,0)))))</f>
        <v>0</v>
      </c>
      <c r="J1498" s="0" t="str">
        <f aca="false">IF(I1498=0,"",IF(I1497=I1498,MAX(J1497,B1498),B1498))</f>
        <v/>
      </c>
      <c r="K1498" s="9" t="str">
        <f aca="false">IF(I1498=0,"",B1498/J1498-1)</f>
        <v/>
      </c>
      <c r="L1498" s="0" t="n">
        <f aca="false">MATCH($A1498,DailyBTC!$A:$A,0)</f>
        <v>2175</v>
      </c>
      <c r="M1498" s="8" t="n">
        <f aca="false">INDEX(DailyBTC!$F:$F,$L1498)</f>
        <v>6870.94405208254</v>
      </c>
      <c r="N1498" s="8" t="n">
        <f aca="false">INDEX(DailyETH!$F:$F,$L1498)</f>
        <v>193.608032095595</v>
      </c>
      <c r="O1498" s="8" t="n">
        <f aca="false">INDEX(DailyBTC!$B:$B,$L1498)</f>
        <v>90331.6083091759</v>
      </c>
      <c r="P1498" s="8" t="n">
        <f aca="false">INDEX(DailyETH!$B:$B,$L1498)</f>
        <v>3087.7986767972</v>
      </c>
      <c r="Q1498" s="9" t="n">
        <f aca="false">LN(M1498/M1497)</f>
        <v>-0.00985291310602243</v>
      </c>
      <c r="R1498" s="9" t="n">
        <f aca="false">LN(N1498/N1497)</f>
        <v>-0.011653159500238</v>
      </c>
      <c r="S1498" s="9" t="n">
        <f aca="false">LN(O1498/O1497)</f>
        <v>-0.0250578271420966</v>
      </c>
      <c r="T1498" s="9" t="n">
        <f aca="false">LN(P1498/P1497)</f>
        <v>-0.0473363310681066</v>
      </c>
      <c r="U1498" s="9" t="n">
        <f aca="false">M1498/M1497-1</f>
        <v>-0.00980453218573418</v>
      </c>
      <c r="V1498" s="9" t="n">
        <f aca="false">O1498/O1497-1</f>
        <v>-0.0247464857258622</v>
      </c>
    </row>
    <row r="1499" customFormat="false" ht="15" hidden="false" customHeight="false" outlineLevel="0" collapsed="false">
      <c r="A1499" s="5" t="n">
        <v>46006</v>
      </c>
      <c r="B1499" s="6" t="n">
        <v>6816.51</v>
      </c>
      <c r="C1499" s="9" t="n">
        <f aca="false">B1499/B1498-1</f>
        <v>-0.00159650584921656</v>
      </c>
      <c r="D1499" s="9" t="n">
        <f aca="false">LN(B1499/B1498)</f>
        <v>-0.00159778162271389</v>
      </c>
      <c r="E1499" s="9" t="n">
        <f aca="false">B1499/B1494-1</f>
        <v>-0.00438179452012777</v>
      </c>
      <c r="F1499" s="9" t="n">
        <f aca="false">B1499/B1478-1</f>
        <v>0.0117284033074632</v>
      </c>
      <c r="G1499" s="0" t="n">
        <f aca="false">MAX(G1498,B1499)</f>
        <v>6901</v>
      </c>
      <c r="H1499" s="9" t="n">
        <f aca="false">B1499/G1499-1</f>
        <v>-0.0122431531662077</v>
      </c>
      <c r="I1499" s="0" t="n">
        <f aca="false">IF(AND($A1499&gt;=CrashTest!$B$3,$A1499&lt;=CrashTest!$C$3),1,IF(AND($A1499&gt;=CrashTest!$B$4,$A1499&lt;=CrashTest!$C$4),2,IF(AND($A1499&gt;=CrashTest!$B$5,$A1499&lt;=CrashTest!$C$5),3,IF(AND($A1499&gt;=CrashTest!$B$6,$A1499&lt;=CrashTest!$C$6),4,IF(AND($A1499&gt;=CrashTest!$B$7,$A1499&lt;=CrashTest!$C$7),5,0)))))</f>
        <v>0</v>
      </c>
      <c r="J1499" s="0" t="str">
        <f aca="false">IF(I1499=0,"",IF(I1498=I1499,MAX(J1498,B1499),B1499))</f>
        <v/>
      </c>
      <c r="K1499" s="9" t="str">
        <f aca="false">IF(I1499=0,"",B1499/J1499-1)</f>
        <v/>
      </c>
      <c r="L1499" s="0" t="n">
        <f aca="false">MATCH($A1499,DailyBTC!$A:$A,0)</f>
        <v>2178</v>
      </c>
      <c r="M1499" s="8" t="n">
        <f aca="false">INDEX(DailyBTC!$F:$F,$L1499)</f>
        <v>6720.65029554896</v>
      </c>
      <c r="N1499" s="8" t="n">
        <f aca="false">INDEX(DailyETH!$F:$F,$L1499)</f>
        <v>191.147074012445</v>
      </c>
      <c r="O1499" s="8" t="n">
        <f aca="false">INDEX(DailyBTC!$B:$B,$L1499)</f>
        <v>86352.5802565751</v>
      </c>
      <c r="P1499" s="8" t="n">
        <f aca="false">INDEX(DailyETH!$B:$B,$L1499)</f>
        <v>2962.21389070719</v>
      </c>
      <c r="Q1499" s="9" t="n">
        <f aca="false">LN(M1499/M1498)</f>
        <v>-0.0221165933752581</v>
      </c>
      <c r="R1499" s="9" t="n">
        <f aca="false">LN(N1499/N1498)</f>
        <v>-0.0127925093388298</v>
      </c>
      <c r="S1499" s="9" t="n">
        <f aca="false">LN(O1499/O1498)</f>
        <v>-0.0450487503014316</v>
      </c>
      <c r="T1499" s="9" t="n">
        <f aca="false">LN(P1499/P1498)</f>
        <v>-0.04152150987861</v>
      </c>
      <c r="U1499" s="9" t="n">
        <f aca="false">M1499/M1498-1</f>
        <v>-0.02187381463076</v>
      </c>
      <c r="V1499" s="9" t="n">
        <f aca="false">O1499/O1498-1</f>
        <v>-0.0440491221963179</v>
      </c>
    </row>
    <row r="1500" customFormat="false" ht="15" hidden="false" customHeight="false" outlineLevel="0" collapsed="false">
      <c r="A1500" s="5" t="n">
        <v>46007</v>
      </c>
      <c r="B1500" s="6" t="n">
        <v>6800.26</v>
      </c>
      <c r="C1500" s="9" t="n">
        <f aca="false">B1500/B1499-1</f>
        <v>-0.00238391786999503</v>
      </c>
      <c r="D1500" s="9" t="n">
        <f aca="false">LN(B1500/B1499)</f>
        <v>-0.00238676392627648</v>
      </c>
      <c r="E1500" s="9" t="n">
        <f aca="false">B1500/B1495-1</f>
        <v>-0.00588406419989151</v>
      </c>
      <c r="F1500" s="9" t="n">
        <f aca="false">B1500/B1479-1</f>
        <v>0.00982312436238808</v>
      </c>
      <c r="G1500" s="0" t="n">
        <f aca="false">MAX(G1499,B1500)</f>
        <v>6901</v>
      </c>
      <c r="H1500" s="9" t="n">
        <f aca="false">B1500/G1500-1</f>
        <v>-0.0145978843645848</v>
      </c>
      <c r="I1500" s="0" t="n">
        <f aca="false">IF(AND($A1500&gt;=CrashTest!$B$3,$A1500&lt;=CrashTest!$C$3),1,IF(AND($A1500&gt;=CrashTest!$B$4,$A1500&lt;=CrashTest!$C$4),2,IF(AND($A1500&gt;=CrashTest!$B$5,$A1500&lt;=CrashTest!$C$5),3,IF(AND($A1500&gt;=CrashTest!$B$6,$A1500&lt;=CrashTest!$C$6),4,IF(AND($A1500&gt;=CrashTest!$B$7,$A1500&lt;=CrashTest!$C$7),5,0)))))</f>
        <v>0</v>
      </c>
      <c r="J1500" s="0" t="str">
        <f aca="false">IF(I1500=0,"",IF(I1499=I1500,MAX(J1499,B1500),B1500))</f>
        <v/>
      </c>
      <c r="K1500" s="9" t="str">
        <f aca="false">IF(I1500=0,"",B1500/J1500-1)</f>
        <v/>
      </c>
      <c r="L1500" s="0" t="n">
        <f aca="false">MATCH($A1500,DailyBTC!$A:$A,0)</f>
        <v>2179</v>
      </c>
      <c r="M1500" s="8" t="n">
        <f aca="false">INDEX(DailyBTC!$F:$F,$L1500)</f>
        <v>6757.773880008</v>
      </c>
      <c r="N1500" s="8" t="n">
        <f aca="false">INDEX(DailyETH!$F:$F,$L1500)</f>
        <v>190.883828707967</v>
      </c>
      <c r="O1500" s="8" t="n">
        <f aca="false">INDEX(DailyBTC!$B:$B,$L1500)</f>
        <v>87752.4290336061</v>
      </c>
      <c r="P1500" s="8" t="n">
        <f aca="false">INDEX(DailyETH!$B:$B,$L1500)</f>
        <v>2958.2751081239</v>
      </c>
      <c r="Q1500" s="9" t="n">
        <f aca="false">LN(M1500/M1499)</f>
        <v>0.00550860810596014</v>
      </c>
      <c r="R1500" s="9" t="n">
        <f aca="false">LN(N1500/N1499)</f>
        <v>-0.00137813639821764</v>
      </c>
      <c r="S1500" s="9" t="n">
        <f aca="false">LN(O1500/O1499)</f>
        <v>0.0160808577380717</v>
      </c>
      <c r="T1500" s="9" t="n">
        <f aca="false">LN(P1500/P1499)</f>
        <v>-0.00133056008217101</v>
      </c>
      <c r="U1500" s="9" t="n">
        <f aca="false">M1500/M1499-1</f>
        <v>0.00552380838556998</v>
      </c>
      <c r="V1500" s="9" t="n">
        <f aca="false">O1500/O1499-1</f>
        <v>0.0162108505949874</v>
      </c>
    </row>
    <row r="1501" customFormat="false" ht="15" hidden="false" customHeight="false" outlineLevel="0" collapsed="false">
      <c r="A1501" s="5" t="n">
        <v>46008</v>
      </c>
      <c r="B1501" s="6" t="n">
        <v>6721.43</v>
      </c>
      <c r="C1501" s="9" t="n">
        <f aca="false">B1501/B1500-1</f>
        <v>-0.0115922038275007</v>
      </c>
      <c r="D1501" s="9" t="n">
        <f aca="false">LN(B1501/B1500)</f>
        <v>-0.0116599172293245</v>
      </c>
      <c r="E1501" s="9" t="n">
        <f aca="false">B1501/B1496-1</f>
        <v>-0.0239955972979723</v>
      </c>
      <c r="F1501" s="9" t="n">
        <f aca="false">B1501/B1480-1</f>
        <v>0.00734667084306873</v>
      </c>
      <c r="G1501" s="0" t="n">
        <f aca="false">MAX(G1500,B1501)</f>
        <v>6901</v>
      </c>
      <c r="H1501" s="9" t="n">
        <f aca="false">B1501/G1501-1</f>
        <v>-0.0260208665410809</v>
      </c>
      <c r="I1501" s="0" t="n">
        <f aca="false">IF(AND($A1501&gt;=CrashTest!$B$3,$A1501&lt;=CrashTest!$C$3),1,IF(AND($A1501&gt;=CrashTest!$B$4,$A1501&lt;=CrashTest!$C$4),2,IF(AND($A1501&gt;=CrashTest!$B$5,$A1501&lt;=CrashTest!$C$5),3,IF(AND($A1501&gt;=CrashTest!$B$6,$A1501&lt;=CrashTest!$C$6),4,IF(AND($A1501&gt;=CrashTest!$B$7,$A1501&lt;=CrashTest!$C$7),5,0)))))</f>
        <v>0</v>
      </c>
      <c r="J1501" s="0" t="str">
        <f aca="false">IF(I1501=0,"",IF(I1500=I1501,MAX(J1500,B1501),B1501))</f>
        <v/>
      </c>
      <c r="K1501" s="9" t="str">
        <f aca="false">IF(I1501=0,"",B1501/J1501-1)</f>
        <v/>
      </c>
      <c r="L1501" s="0" t="n">
        <f aca="false">MATCH($A1501,DailyBTC!$A:$A,0)</f>
        <v>2180</v>
      </c>
      <c r="M1501" s="8" t="n">
        <f aca="false">INDEX(DailyBTC!$F:$F,$L1501)</f>
        <v>6711.23044409778</v>
      </c>
      <c r="N1501" s="8" t="n">
        <f aca="false">INDEX(DailyETH!$F:$F,$L1501)</f>
        <v>188.023985284778</v>
      </c>
      <c r="O1501" s="8" t="n">
        <f aca="false">INDEX(DailyBTC!$B:$B,$L1501)</f>
        <v>86059.5522241379</v>
      </c>
      <c r="P1501" s="8" t="n">
        <f aca="false">INDEX(DailyETH!$B:$B,$L1501)</f>
        <v>2826.68701724138</v>
      </c>
      <c r="Q1501" s="9" t="n">
        <f aca="false">LN(M1501/M1500)</f>
        <v>-0.006911219278303</v>
      </c>
      <c r="R1501" s="9" t="n">
        <f aca="false">LN(N1501/N1500)</f>
        <v>-0.0150954803477464</v>
      </c>
      <c r="S1501" s="9" t="n">
        <f aca="false">LN(O1501/O1500)</f>
        <v>-0.0194800189266189</v>
      </c>
      <c r="T1501" s="9" t="n">
        <f aca="false">LN(P1501/P1500)</f>
        <v>-0.0455010041331891</v>
      </c>
      <c r="U1501" s="9" t="n">
        <f aca="false">M1501/M1500-1</f>
        <v>-0.00688739172642516</v>
      </c>
      <c r="V1501" s="9" t="n">
        <f aca="false">O1501/O1500-1</f>
        <v>-0.019291509398787</v>
      </c>
    </row>
    <row r="1502" customFormat="false" ht="15" hidden="false" customHeight="false" outlineLevel="0" collapsed="false">
      <c r="A1502" s="5" t="n">
        <v>46009</v>
      </c>
      <c r="B1502" s="6" t="n">
        <v>6774.76</v>
      </c>
      <c r="C1502" s="9" t="n">
        <f aca="false">B1502/B1501-1</f>
        <v>0.00793432349961232</v>
      </c>
      <c r="D1502" s="9" t="n">
        <f aca="false">LN(B1502/B1501)</f>
        <v>0.00790301226815971</v>
      </c>
      <c r="E1502" s="9" t="n">
        <f aca="false">B1502/B1497-1</f>
        <v>-0.0182930010143457</v>
      </c>
      <c r="F1502" s="9" t="n">
        <f aca="false">B1502/B1481-1</f>
        <v>0.0237921091922411</v>
      </c>
      <c r="G1502" s="0" t="n">
        <f aca="false">MAX(G1501,B1502)</f>
        <v>6901</v>
      </c>
      <c r="H1502" s="9" t="n">
        <f aca="false">B1502/G1502-1</f>
        <v>-0.0182930010143457</v>
      </c>
      <c r="I1502" s="0" t="n">
        <f aca="false">IF(AND($A1502&gt;=CrashTest!$B$3,$A1502&lt;=CrashTest!$C$3),1,IF(AND($A1502&gt;=CrashTest!$B$4,$A1502&lt;=CrashTest!$C$4),2,IF(AND($A1502&gt;=CrashTest!$B$5,$A1502&lt;=CrashTest!$C$5),3,IF(AND($A1502&gt;=CrashTest!$B$6,$A1502&lt;=CrashTest!$C$6),4,IF(AND($A1502&gt;=CrashTest!$B$7,$A1502&lt;=CrashTest!$C$7),5,0)))))</f>
        <v>0</v>
      </c>
      <c r="J1502" s="0" t="str">
        <f aca="false">IF(I1502=0,"",IF(I1501=I1502,MAX(J1501,B1502),B1502))</f>
        <v/>
      </c>
      <c r="K1502" s="9" t="str">
        <f aca="false">IF(I1502=0,"",B1502/J1502-1)</f>
        <v/>
      </c>
      <c r="L1502" s="0" t="n">
        <f aca="false">MATCH($A1502,DailyBTC!$A:$A,0)</f>
        <v>2181</v>
      </c>
      <c r="M1502" s="8" t="n">
        <f aca="false">INDEX(DailyBTC!$F:$F,$L1502)</f>
        <v>6715.00278579142</v>
      </c>
      <c r="N1502" s="8" t="n">
        <f aca="false">INDEX(DailyETH!$F:$F,$L1502)</f>
        <v>188.926784195149</v>
      </c>
      <c r="O1502" s="8" t="n">
        <f aca="false">INDEX(DailyBTC!$B:$B,$L1502)</f>
        <v>85434.1928673291</v>
      </c>
      <c r="P1502" s="8" t="n">
        <f aca="false">INDEX(DailyETH!$B:$B,$L1502)</f>
        <v>2826.57452688486</v>
      </c>
      <c r="Q1502" s="9" t="n">
        <f aca="false">LN(M1502/M1501)</f>
        <v>0.000561935984324888</v>
      </c>
      <c r="R1502" s="9" t="n">
        <f aca="false">LN(N1502/N1501)</f>
        <v>0.00479001880160168</v>
      </c>
      <c r="S1502" s="9" t="n">
        <f aca="false">LN(O1502/O1501)</f>
        <v>-0.00729311880566088</v>
      </c>
      <c r="T1502" s="9" t="n">
        <f aca="false">LN(P1502/P1501)</f>
        <v>-3.97966220586011E-005</v>
      </c>
      <c r="U1502" s="9" t="n">
        <f aca="false">M1502/M1501-1</f>
        <v>0.000562093899928229</v>
      </c>
      <c r="V1502" s="9" t="n">
        <f aca="false">O1502/O1501-1</f>
        <v>-0.00726658854998541</v>
      </c>
    </row>
    <row r="1503" customFormat="false" ht="15" hidden="false" customHeight="false" outlineLevel="0" collapsed="false">
      <c r="A1503" s="5" t="n">
        <v>46010</v>
      </c>
      <c r="B1503" s="6" t="n">
        <v>6834.5</v>
      </c>
      <c r="C1503" s="9" t="n">
        <f aca="false">B1503/B1502-1</f>
        <v>0.00881802454994718</v>
      </c>
      <c r="D1503" s="9" t="n">
        <f aca="false">LN(B1503/B1502)</f>
        <v>0.00877937282650685</v>
      </c>
      <c r="E1503" s="9" t="n">
        <f aca="false">B1503/B1498-1</f>
        <v>0.00103846114412343</v>
      </c>
      <c r="F1503" s="9" t="n">
        <f aca="false">B1503/B1482-1</f>
        <v>0.0289574475772942</v>
      </c>
      <c r="G1503" s="0" t="n">
        <f aca="false">MAX(G1502,B1503)</f>
        <v>6901</v>
      </c>
      <c r="H1503" s="9" t="n">
        <f aca="false">B1503/G1503-1</f>
        <v>-0.00963628459643529</v>
      </c>
      <c r="I1503" s="0" t="n">
        <f aca="false">IF(AND($A1503&gt;=CrashTest!$B$3,$A1503&lt;=CrashTest!$C$3),1,IF(AND($A1503&gt;=CrashTest!$B$4,$A1503&lt;=CrashTest!$C$4),2,IF(AND($A1503&gt;=CrashTest!$B$5,$A1503&lt;=CrashTest!$C$5),3,IF(AND($A1503&gt;=CrashTest!$B$6,$A1503&lt;=CrashTest!$C$6),4,IF(AND($A1503&gt;=CrashTest!$B$7,$A1503&lt;=CrashTest!$C$7),5,0)))))</f>
        <v>0</v>
      </c>
      <c r="J1503" s="0" t="str">
        <f aca="false">IF(I1503=0,"",IF(I1502=I1503,MAX(J1502,B1503),B1503))</f>
        <v/>
      </c>
      <c r="K1503" s="9" t="str">
        <f aca="false">IF(I1503=0,"",B1503/J1503-1)</f>
        <v/>
      </c>
      <c r="L1503" s="0" t="n">
        <f aca="false">MATCH($A1503,DailyBTC!$A:$A,0)</f>
        <v>2182</v>
      </c>
      <c r="M1503" s="8" t="n">
        <f aca="false">INDEX(DailyBTC!$F:$F,$L1503)</f>
        <v>6797.71727303701</v>
      </c>
      <c r="N1503" s="8" t="n">
        <f aca="false">INDEX(DailyETH!$F:$F,$L1503)</f>
        <v>192.018809653782</v>
      </c>
      <c r="O1503" s="8" t="n">
        <f aca="false">INDEX(DailyBTC!$B:$B,$L1503)</f>
        <v>88168.0738325541</v>
      </c>
      <c r="P1503" s="8" t="n">
        <f aca="false">INDEX(DailyETH!$B:$B,$L1503)</f>
        <v>2980.4724704851</v>
      </c>
      <c r="Q1503" s="9" t="n">
        <f aca="false">LN(M1503/M1502)</f>
        <v>0.0122426158461318</v>
      </c>
      <c r="R1503" s="9" t="n">
        <f aca="false">LN(N1503/N1502)</f>
        <v>0.0162337793803566</v>
      </c>
      <c r="S1503" s="9" t="n">
        <f aca="false">LN(O1503/O1502)</f>
        <v>0.0314985172712679</v>
      </c>
      <c r="T1503" s="9" t="n">
        <f aca="false">LN(P1503/P1502)</f>
        <v>0.0530162711091959</v>
      </c>
      <c r="U1503" s="9" t="n">
        <f aca="false">M1503/M1502-1</f>
        <v>0.0123178634297232</v>
      </c>
      <c r="V1503" s="9" t="n">
        <f aca="false">O1503/O1502-1</f>
        <v>0.0319998454186892</v>
      </c>
    </row>
    <row r="1504" customFormat="false" ht="15" hidden="false" customHeight="false" outlineLevel="0" collapsed="false">
      <c r="A1504" s="5" t="n">
        <v>46013</v>
      </c>
      <c r="B1504" s="6" t="n">
        <v>6878.49</v>
      </c>
      <c r="C1504" s="9" t="n">
        <f aca="false">B1504/B1503-1</f>
        <v>0.00643646206745197</v>
      </c>
      <c r="D1504" s="9" t="n">
        <f aca="false">LN(B1504/B1503)</f>
        <v>0.00641583650195042</v>
      </c>
      <c r="E1504" s="9" t="n">
        <f aca="false">B1504/B1499-1</f>
        <v>0.00909262951275647</v>
      </c>
      <c r="F1504" s="9" t="n">
        <f aca="false">B1504/B1483-1</f>
        <v>0.0519563342285081</v>
      </c>
      <c r="G1504" s="0" t="n">
        <f aca="false">MAX(G1503,B1504)</f>
        <v>6901</v>
      </c>
      <c r="H1504" s="9" t="n">
        <f aca="false">B1504/G1504-1</f>
        <v>-0.00326184610925961</v>
      </c>
      <c r="I1504" s="0" t="n">
        <f aca="false">IF(AND($A1504&gt;=CrashTest!$B$3,$A1504&lt;=CrashTest!$C$3),1,IF(AND($A1504&gt;=CrashTest!$B$4,$A1504&lt;=CrashTest!$C$4),2,IF(AND($A1504&gt;=CrashTest!$B$5,$A1504&lt;=CrashTest!$C$5),3,IF(AND($A1504&gt;=CrashTest!$B$6,$A1504&lt;=CrashTest!$C$6),4,IF(AND($A1504&gt;=CrashTest!$B$7,$A1504&lt;=CrashTest!$C$7),5,0)))))</f>
        <v>0</v>
      </c>
      <c r="J1504" s="0" t="str">
        <f aca="false">IF(I1504=0,"",IF(I1503=I1504,MAX(J1503,B1504),B1504))</f>
        <v/>
      </c>
      <c r="K1504" s="9" t="str">
        <f aca="false">IF(I1504=0,"",B1504/J1504-1)</f>
        <v/>
      </c>
      <c r="L1504" s="0" t="n">
        <f aca="false">MATCH($A1504,DailyBTC!$A:$A,0)</f>
        <v>2185</v>
      </c>
      <c r="M1504" s="8" t="n">
        <f aca="false">INDEX(DailyBTC!$F:$F,$L1504)</f>
        <v>6763.06647023763</v>
      </c>
      <c r="N1504" s="8" t="n">
        <f aca="false">INDEX(DailyETH!$F:$F,$L1504)</f>
        <v>192.257429332426</v>
      </c>
      <c r="O1504" s="8" t="n">
        <f aca="false">INDEX(DailyBTC!$B:$B,$L1504)</f>
        <v>88474.4622331969</v>
      </c>
      <c r="P1504" s="8" t="n">
        <f aca="false">INDEX(DailyETH!$B:$B,$L1504)</f>
        <v>3004.76614056108</v>
      </c>
      <c r="Q1504" s="9" t="n">
        <f aca="false">LN(M1504/M1503)</f>
        <v>-0.00511045362409154</v>
      </c>
      <c r="R1504" s="9" t="n">
        <f aca="false">LN(N1504/N1503)</f>
        <v>0.00124191758482501</v>
      </c>
      <c r="S1504" s="9" t="n">
        <f aca="false">LN(O1504/O1503)</f>
        <v>0.00346902523850385</v>
      </c>
      <c r="T1504" s="9" t="n">
        <f aca="false">LN(P1504/P1503)</f>
        <v>0.0081179064255032</v>
      </c>
      <c r="U1504" s="9" t="n">
        <f aca="false">M1504/M1503-1</f>
        <v>-0.00509741747230663</v>
      </c>
      <c r="V1504" s="9" t="n">
        <f aca="false">O1504/O1503-1</f>
        <v>0.00347504927038189</v>
      </c>
    </row>
    <row r="1505" customFormat="false" ht="15" hidden="false" customHeight="false" outlineLevel="0" collapsed="false">
      <c r="A1505" s="5" t="n">
        <v>46014</v>
      </c>
      <c r="B1505" s="6" t="n">
        <v>6909.79</v>
      </c>
      <c r="C1505" s="9" t="n">
        <f aca="false">B1505/B1504-1</f>
        <v>0.00455041731542827</v>
      </c>
      <c r="D1505" s="9" t="n">
        <f aca="false">LN(B1505/B1504)</f>
        <v>0.00454009546718896</v>
      </c>
      <c r="E1505" s="9" t="n">
        <f aca="false">B1505/B1500-1</f>
        <v>0.0161067370953463</v>
      </c>
      <c r="F1505" s="9" t="n">
        <f aca="false">B1505/B1484-1</f>
        <v>0.0464637989759185</v>
      </c>
      <c r="G1505" s="0" t="n">
        <f aca="false">MAX(G1504,B1505)</f>
        <v>6909.79</v>
      </c>
      <c r="H1505" s="9" t="n">
        <f aca="false">B1505/G1505-1</f>
        <v>0</v>
      </c>
      <c r="I1505" s="0" t="n">
        <f aca="false">IF(AND($A1505&gt;=CrashTest!$B$3,$A1505&lt;=CrashTest!$C$3),1,IF(AND($A1505&gt;=CrashTest!$B$4,$A1505&lt;=CrashTest!$C$4),2,IF(AND($A1505&gt;=CrashTest!$B$5,$A1505&lt;=CrashTest!$C$5),3,IF(AND($A1505&gt;=CrashTest!$B$6,$A1505&lt;=CrashTest!$C$6),4,IF(AND($A1505&gt;=CrashTest!$B$7,$A1505&lt;=CrashTest!$C$7),5,0)))))</f>
        <v>0</v>
      </c>
      <c r="J1505" s="0" t="str">
        <f aca="false">IF(I1505=0,"",IF(I1504=I1505,MAX(J1504,B1505),B1505))</f>
        <v/>
      </c>
      <c r="K1505" s="9" t="str">
        <f aca="false">IF(I1505=0,"",B1505/J1505-1)</f>
        <v/>
      </c>
      <c r="L1505" s="0" t="n">
        <f aca="false">MATCH($A1505,DailyBTC!$A:$A,0)</f>
        <v>2186</v>
      </c>
      <c r="M1505" s="8" t="n">
        <f aca="false">INDEX(DailyBTC!$F:$F,$L1505)</f>
        <v>6707.60920542321</v>
      </c>
      <c r="N1505" s="8" t="n">
        <f aca="false">INDEX(DailyETH!$F:$F,$L1505)</f>
        <v>191.13150230669</v>
      </c>
      <c r="O1505" s="8" t="n">
        <f aca="false">INDEX(DailyBTC!$B:$B,$L1505)</f>
        <v>87365.9937872589</v>
      </c>
      <c r="P1505" s="8" t="n">
        <f aca="false">INDEX(DailyETH!$B:$B,$L1505)</f>
        <v>2963.25538310929</v>
      </c>
      <c r="Q1505" s="9" t="n">
        <f aca="false">LN(M1505/M1504)</f>
        <v>-0.0082338227812249</v>
      </c>
      <c r="R1505" s="9" t="n">
        <f aca="false">LN(N1505/N1504)</f>
        <v>-0.00587356686509594</v>
      </c>
      <c r="S1505" s="9" t="n">
        <f aca="false">LN(O1505/O1504)</f>
        <v>-0.0126078281898413</v>
      </c>
      <c r="T1505" s="9" t="n">
        <f aca="false">LN(P1505/P1504)</f>
        <v>-0.0139112859189748</v>
      </c>
      <c r="U1505" s="9" t="n">
        <f aca="false">M1505/M1504-1</f>
        <v>-0.00820001770771739</v>
      </c>
      <c r="V1505" s="9" t="n">
        <f aca="false">O1505/O1504-1</f>
        <v>-0.0125286824916363</v>
      </c>
    </row>
    <row r="1506" customFormat="false" ht="15" hidden="false" customHeight="false" outlineLevel="0" collapsed="false">
      <c r="A1506" s="5" t="n">
        <v>46015</v>
      </c>
      <c r="B1506" s="6" t="n">
        <v>6932.05</v>
      </c>
      <c r="C1506" s="9" t="n">
        <f aca="false">B1506/B1505-1</f>
        <v>0.00322151613869592</v>
      </c>
      <c r="D1506" s="9" t="n">
        <f aca="false">LN(B1506/B1505)</f>
        <v>0.00321633817319928</v>
      </c>
      <c r="E1506" s="9" t="n">
        <f aca="false">B1506/B1501-1</f>
        <v>0.0313355937650173</v>
      </c>
      <c r="F1506" s="9" t="n">
        <f aca="false">B1506/B1485-1</f>
        <v>0.033844286157444</v>
      </c>
      <c r="G1506" s="0" t="n">
        <f aca="false">MAX(G1505,B1506)</f>
        <v>6932.05</v>
      </c>
      <c r="H1506" s="9" t="n">
        <f aca="false">B1506/G1506-1</f>
        <v>0</v>
      </c>
      <c r="I1506" s="0" t="n">
        <f aca="false">IF(AND($A1506&gt;=CrashTest!$B$3,$A1506&lt;=CrashTest!$C$3),1,IF(AND($A1506&gt;=CrashTest!$B$4,$A1506&lt;=CrashTest!$C$4),2,IF(AND($A1506&gt;=CrashTest!$B$5,$A1506&lt;=CrashTest!$C$5),3,IF(AND($A1506&gt;=CrashTest!$B$6,$A1506&lt;=CrashTest!$C$6),4,IF(AND($A1506&gt;=CrashTest!$B$7,$A1506&lt;=CrashTest!$C$7),5,0)))))</f>
        <v>0</v>
      </c>
      <c r="J1506" s="0" t="str">
        <f aca="false">IF(I1506=0,"",IF(I1505=I1506,MAX(J1505,B1506),B1506))</f>
        <v/>
      </c>
      <c r="K1506" s="9" t="str">
        <f aca="false">IF(I1506=0,"",B1506/J1506-1)</f>
        <v/>
      </c>
      <c r="L1506" s="0" t="n">
        <f aca="false">MATCH($A1506,DailyBTC!$A:$A,0)</f>
        <v>2187</v>
      </c>
      <c r="M1506" s="8" t="n">
        <f aca="false">INDEX(DailyBTC!$F:$F,$L1506)</f>
        <v>6710.30821535532</v>
      </c>
      <c r="N1506" s="8" t="n">
        <f aca="false">INDEX(DailyETH!$F:$F,$L1506)</f>
        <v>190.391130347979</v>
      </c>
      <c r="O1506" s="8" t="n">
        <f aca="false">INDEX(DailyBTC!$B:$B,$L1506)</f>
        <v>87625.6707895967</v>
      </c>
      <c r="P1506" s="8" t="n">
        <f aca="false">INDEX(DailyETH!$B:$B,$L1506)</f>
        <v>2946.73151811806</v>
      </c>
      <c r="Q1506" s="9" t="n">
        <f aca="false">LN(M1506/M1505)</f>
        <v>0.000402299385793598</v>
      </c>
      <c r="R1506" s="9" t="n">
        <f aca="false">LN(N1506/N1505)</f>
        <v>-0.00388114793049267</v>
      </c>
      <c r="S1506" s="9" t="n">
        <f aca="false">LN(O1506/O1505)</f>
        <v>0.00296788071106623</v>
      </c>
      <c r="T1506" s="9" t="n">
        <f aca="false">LN(P1506/P1505)</f>
        <v>-0.00559185944885549</v>
      </c>
      <c r="U1506" s="9" t="n">
        <f aca="false">M1506/M1505-1</f>
        <v>0.000402380319044271</v>
      </c>
      <c r="V1506" s="9" t="n">
        <f aca="false">O1506/O1505-1</f>
        <v>0.00297228922926363</v>
      </c>
    </row>
    <row r="1507" customFormat="false" ht="15" hidden="false" customHeight="false" outlineLevel="0" collapsed="false">
      <c r="A1507" s="5" t="n">
        <v>46017</v>
      </c>
      <c r="B1507" s="6" t="n">
        <v>6929.94</v>
      </c>
      <c r="C1507" s="9" t="n">
        <f aca="false">B1507/B1506-1</f>
        <v>-0.000304383263248331</v>
      </c>
      <c r="D1507" s="9" t="n">
        <f aca="false">LN(B1507/B1506)</f>
        <v>-0.000304429597236236</v>
      </c>
      <c r="E1507" s="9" t="n">
        <f aca="false">B1507/B1502-1</f>
        <v>0.0229056084643589</v>
      </c>
      <c r="F1507" s="9" t="n">
        <f aca="false">B1507/B1486-1</f>
        <v>0.0242481391925367</v>
      </c>
      <c r="G1507" s="0" t="n">
        <f aca="false">MAX(G1506,B1507)</f>
        <v>6932.05</v>
      </c>
      <c r="H1507" s="9" t="n">
        <f aca="false">B1507/G1507-1</f>
        <v>-0.000304383263248331</v>
      </c>
      <c r="I1507" s="0" t="n">
        <f aca="false">IF(AND($A1507&gt;=CrashTest!$B$3,$A1507&lt;=CrashTest!$C$3),1,IF(AND($A1507&gt;=CrashTest!$B$4,$A1507&lt;=CrashTest!$C$4),2,IF(AND($A1507&gt;=CrashTest!$B$5,$A1507&lt;=CrashTest!$C$5),3,IF(AND($A1507&gt;=CrashTest!$B$6,$A1507&lt;=CrashTest!$C$6),4,IF(AND($A1507&gt;=CrashTest!$B$7,$A1507&lt;=CrashTest!$C$7),5,0)))))</f>
        <v>0</v>
      </c>
      <c r="J1507" s="0" t="str">
        <f aca="false">IF(I1507=0,"",IF(I1506=I1507,MAX(J1506,B1507),B1507))</f>
        <v/>
      </c>
      <c r="K1507" s="9" t="str">
        <f aca="false">IF(I1507=0,"",B1507/J1507-1)</f>
        <v/>
      </c>
      <c r="L1507" s="0" t="n">
        <f aca="false">MATCH($A1507,DailyBTC!$A:$A,0)</f>
        <v>2189</v>
      </c>
      <c r="M1507" s="8" t="n">
        <f aca="false">INDEX(DailyBTC!$F:$F,$L1507)</f>
        <v>6676.83812626639</v>
      </c>
      <c r="N1507" s="8" t="n">
        <f aca="false">INDEX(DailyETH!$F:$F,$L1507)</f>
        <v>188.974766098537</v>
      </c>
      <c r="O1507" s="8" t="n">
        <f aca="false">INDEX(DailyBTC!$B:$B,$L1507)</f>
        <v>87334.8077808299</v>
      </c>
      <c r="P1507" s="8" t="n">
        <f aca="false">INDEX(DailyETH!$B:$B,$L1507)</f>
        <v>2926.08538047925</v>
      </c>
      <c r="Q1507" s="9" t="n">
        <f aca="false">LN(M1507/M1506)</f>
        <v>-0.00500034256348453</v>
      </c>
      <c r="R1507" s="9" t="n">
        <f aca="false">LN(N1507/N1506)</f>
        <v>-0.00746704352547366</v>
      </c>
      <c r="S1507" s="9" t="n">
        <f aca="false">LN(O1507/O1506)</f>
        <v>-0.00332490261915547</v>
      </c>
      <c r="T1507" s="9" t="n">
        <f aca="false">LN(P1507/P1506)</f>
        <v>-0.00703111404676956</v>
      </c>
      <c r="U1507" s="9" t="n">
        <f aca="false">M1507/M1506-1</f>
        <v>-0.00498786166220133</v>
      </c>
      <c r="V1507" s="9" t="n">
        <f aca="false">O1507/O1506-1</f>
        <v>-0.0033193812514738</v>
      </c>
    </row>
    <row r="1508" customFormat="false" ht="15" hidden="false" customHeight="false" outlineLevel="0" collapsed="false">
      <c r="A1508" s="5" t="n">
        <v>46020</v>
      </c>
      <c r="B1508" s="6" t="n">
        <v>6905.74</v>
      </c>
      <c r="C1508" s="9" t="n">
        <f aca="false">B1508/B1507-1</f>
        <v>-0.00349209372664117</v>
      </c>
      <c r="D1508" s="9" t="n">
        <f aca="false">LN(B1508/B1507)</f>
        <v>-0.00349820531825438</v>
      </c>
      <c r="E1508" s="9" t="n">
        <f aca="false">B1508/B1503-1</f>
        <v>0.0104235862169872</v>
      </c>
      <c r="F1508" s="9" t="n">
        <f aca="false">B1508/B1487-1</f>
        <v>0.0136702379851481</v>
      </c>
      <c r="G1508" s="0" t="n">
        <f aca="false">MAX(G1507,B1508)</f>
        <v>6932.05</v>
      </c>
      <c r="H1508" s="9" t="n">
        <f aca="false">B1508/G1508-1</f>
        <v>-0.00379541405500539</v>
      </c>
      <c r="I1508" s="0" t="n">
        <f aca="false">IF(AND($A1508&gt;=CrashTest!$B$3,$A1508&lt;=CrashTest!$C$3),1,IF(AND($A1508&gt;=CrashTest!$B$4,$A1508&lt;=CrashTest!$C$4),2,IF(AND($A1508&gt;=CrashTest!$B$5,$A1508&lt;=CrashTest!$C$5),3,IF(AND($A1508&gt;=CrashTest!$B$6,$A1508&lt;=CrashTest!$C$6),4,IF(AND($A1508&gt;=CrashTest!$B$7,$A1508&lt;=CrashTest!$C$7),5,0)))))</f>
        <v>0</v>
      </c>
      <c r="J1508" s="0" t="str">
        <f aca="false">IF(I1508=0,"",IF(I1507=I1508,MAX(J1507,B1508),B1508))</f>
        <v/>
      </c>
      <c r="K1508" s="9" t="str">
        <f aca="false">IF(I1508=0,"",B1508/J1508-1)</f>
        <v/>
      </c>
      <c r="L1508" s="0" t="n">
        <f aca="false">MATCH($A1508,DailyBTC!$A:$A,0)</f>
        <v>2192</v>
      </c>
      <c r="M1508" s="8" t="n">
        <f aca="false">INDEX(DailyBTC!$F:$F,$L1508)</f>
        <v>6589.28285978405</v>
      </c>
      <c r="N1508" s="8" t="n">
        <f aca="false">INDEX(DailyETH!$F:$F,$L1508)</f>
        <v>188.159445989856</v>
      </c>
      <c r="O1508" s="8" t="n">
        <f aca="false">INDEX(DailyBTC!$B:$B,$L1508)</f>
        <v>87133.5103991818</v>
      </c>
      <c r="P1508" s="8" t="n">
        <f aca="false">INDEX(DailyETH!$B:$B,$L1508)</f>
        <v>2933.90624196376</v>
      </c>
      <c r="Q1508" s="9" t="n">
        <f aca="false">LN(M1508/M1507)</f>
        <v>-0.0132000209974311</v>
      </c>
      <c r="R1508" s="9" t="n">
        <f aca="false">LN(N1508/N1507)</f>
        <v>-0.00432377309058159</v>
      </c>
      <c r="S1508" s="9" t="n">
        <f aca="false">LN(O1508/O1507)</f>
        <v>-0.0023075532918566</v>
      </c>
      <c r="T1508" s="9" t="n">
        <f aca="false">LN(P1508/P1507)</f>
        <v>0.00266924140235785</v>
      </c>
      <c r="U1508" s="9" t="n">
        <f aca="false">M1508/M1507-1</f>
        <v>-0.0131132827884359</v>
      </c>
      <c r="V1508" s="9" t="n">
        <f aca="false">O1508/O1507-1</f>
        <v>-0.00230489293745584</v>
      </c>
    </row>
    <row r="1509" customFormat="false" ht="15" hidden="false" customHeight="false" outlineLevel="0" collapsed="false">
      <c r="A1509" s="5" t="n">
        <v>46021</v>
      </c>
      <c r="B1509" s="6" t="n">
        <v>6896.24</v>
      </c>
      <c r="C1509" s="9" t="n">
        <f aca="false">B1509/B1508-1</f>
        <v>-0.00137566719859128</v>
      </c>
      <c r="D1509" s="9" t="n">
        <f aca="false">LN(B1509/B1508)</f>
        <v>-0.00137661429740675</v>
      </c>
      <c r="E1509" s="9" t="n">
        <f aca="false">B1509/B1504-1</f>
        <v>0.00258050822200806</v>
      </c>
      <c r="F1509" s="9" t="n">
        <f aca="false">B1509/B1488-1</f>
        <v>0.00688412621238732</v>
      </c>
      <c r="G1509" s="0" t="n">
        <f aca="false">MAX(G1508,B1509)</f>
        <v>6932.05</v>
      </c>
      <c r="H1509" s="9" t="n">
        <f aca="false">B1509/G1509-1</f>
        <v>-0.00516586002697617</v>
      </c>
      <c r="I1509" s="0" t="n">
        <f aca="false">IF(AND($A1509&gt;=CrashTest!$B$3,$A1509&lt;=CrashTest!$C$3),1,IF(AND($A1509&gt;=CrashTest!$B$4,$A1509&lt;=CrashTest!$C$4),2,IF(AND($A1509&gt;=CrashTest!$B$5,$A1509&lt;=CrashTest!$C$5),3,IF(AND($A1509&gt;=CrashTest!$B$6,$A1509&lt;=CrashTest!$C$6),4,IF(AND($A1509&gt;=CrashTest!$B$7,$A1509&lt;=CrashTest!$C$7),5,0)))))</f>
        <v>0</v>
      </c>
      <c r="J1509" s="0" t="str">
        <f aca="false">IF(I1509=0,"",IF(I1508=I1509,MAX(J1508,B1509),B1509))</f>
        <v/>
      </c>
      <c r="K1509" s="9" t="str">
        <f aca="false">IF(I1509=0,"",B1509/J1509-1)</f>
        <v/>
      </c>
      <c r="L1509" s="0" t="n">
        <f aca="false">MATCH($A1509,DailyBTC!$A:$A,0)</f>
        <v>2193</v>
      </c>
      <c r="M1509" s="8" t="n">
        <f aca="false">INDEX(DailyBTC!$F:$F,$L1509)</f>
        <v>6629.33759959803</v>
      </c>
      <c r="N1509" s="8" t="n">
        <f aca="false">INDEX(DailyETH!$F:$F,$L1509)</f>
        <v>188.818748558798</v>
      </c>
      <c r="O1509" s="8" t="n">
        <f aca="false">INDEX(DailyBTC!$B:$B,$L1509)</f>
        <v>88428.4922735243</v>
      </c>
      <c r="P1509" s="8" t="n">
        <f aca="false">INDEX(DailyETH!$B:$B,$L1509)</f>
        <v>2969.19949064874</v>
      </c>
      <c r="Q1509" s="9" t="n">
        <f aca="false">LN(M1509/M1508)</f>
        <v>0.00606036954180723</v>
      </c>
      <c r="R1509" s="9" t="n">
        <f aca="false">LN(N1509/N1508)</f>
        <v>0.00349783223900369</v>
      </c>
      <c r="S1509" s="9" t="n">
        <f aca="false">LN(O1509/O1508)</f>
        <v>0.014752683853892</v>
      </c>
      <c r="T1509" s="9" t="n">
        <f aca="false">LN(P1509/P1508)</f>
        <v>0.0119576612103363</v>
      </c>
      <c r="U1509" s="9" t="n">
        <f aca="false">M1509/M1508-1</f>
        <v>0.00607877073519525</v>
      </c>
      <c r="V1509" s="9" t="n">
        <f aca="false">O1509/O1508-1</f>
        <v>0.0148620418069907</v>
      </c>
    </row>
    <row r="1510" customFormat="false" ht="15" hidden="false" customHeight="false" outlineLevel="0" collapsed="false">
      <c r="A1510" s="5" t="n">
        <v>46022</v>
      </c>
      <c r="B1510" s="6" t="n">
        <v>6845.5</v>
      </c>
      <c r="C1510" s="9" t="n">
        <f aca="false">B1510/B1509-1</f>
        <v>-0.00735763256499189</v>
      </c>
      <c r="D1510" s="9" t="n">
        <f aca="false">LN(B1510/B1509)</f>
        <v>-0.00738483344833818</v>
      </c>
      <c r="E1510" s="9" t="n">
        <f aca="false">B1510/B1505-1</f>
        <v>-0.00930419014181327</v>
      </c>
      <c r="F1510" s="9" t="n">
        <f aca="false">B1510/B1489-1</f>
        <v>0.00482486205767807</v>
      </c>
      <c r="G1510" s="0" t="n">
        <f aca="false">MAX(G1509,B1510)</f>
        <v>6932.05</v>
      </c>
      <c r="H1510" s="9" t="n">
        <f aca="false">B1510/G1510-1</f>
        <v>-0.0124854840920074</v>
      </c>
      <c r="I1510" s="0" t="n">
        <f aca="false">IF(AND($A1510&gt;=CrashTest!$B$3,$A1510&lt;=CrashTest!$C$3),1,IF(AND($A1510&gt;=CrashTest!$B$4,$A1510&lt;=CrashTest!$C$4),2,IF(AND($A1510&gt;=CrashTest!$B$5,$A1510&lt;=CrashTest!$C$5),3,IF(AND($A1510&gt;=CrashTest!$B$6,$A1510&lt;=CrashTest!$C$6),4,IF(AND($A1510&gt;=CrashTest!$B$7,$A1510&lt;=CrashTest!$C$7),5,0)))))</f>
        <v>0</v>
      </c>
      <c r="J1510" s="0" t="str">
        <f aca="false">IF(I1510=0,"",IF(I1509=I1510,MAX(J1509,B1510),B1510))</f>
        <v/>
      </c>
      <c r="K1510" s="9" t="str">
        <f aca="false">IF(I1510=0,"",B1510/J1510-1)</f>
        <v/>
      </c>
      <c r="L1510" s="0" t="n">
        <f aca="false">MATCH($A1510,DailyBTC!$A:$A,0)</f>
        <v>2194</v>
      </c>
      <c r="M1510" s="8" t="n">
        <f aca="false">INDEX(DailyBTC!$F:$F,$L1510)</f>
        <v>6601.98034542777</v>
      </c>
      <c r="N1510" s="8" t="n">
        <f aca="false">INDEX(DailyETH!$F:$F,$L1510)</f>
        <v>189.134492075683</v>
      </c>
      <c r="O1510" s="8" t="n">
        <f aca="false">INDEX(DailyBTC!$B:$B,$L1510)</f>
        <v>87516.9780376972</v>
      </c>
      <c r="P1510" s="8" t="n">
        <f aca="false">INDEX(DailyETH!$B:$B,$L1510)</f>
        <v>2968.12801431911</v>
      </c>
      <c r="Q1510" s="9" t="n">
        <f aca="false">LN(M1510/M1509)</f>
        <v>-0.00413523328036616</v>
      </c>
      <c r="R1510" s="9" t="n">
        <f aca="false">LN(N1510/N1509)</f>
        <v>0.00167080768937069</v>
      </c>
      <c r="S1510" s="9" t="n">
        <f aca="false">LN(O1510/O1509)</f>
        <v>-0.0103614192413011</v>
      </c>
      <c r="T1510" s="9" t="n">
        <f aca="false">LN(P1510/P1509)</f>
        <v>-0.000360928832160483</v>
      </c>
      <c r="U1510" s="9" t="n">
        <f aca="false">M1510/M1509-1</f>
        <v>-0.00412669497657192</v>
      </c>
      <c r="V1510" s="9" t="n">
        <f aca="false">O1510/O1509-1</f>
        <v>-0.0103079246563158</v>
      </c>
    </row>
    <row r="1511" customFormat="false" ht="15" hidden="false" customHeight="false" outlineLevel="0" collapsed="false">
      <c r="A1511" s="5" t="n">
        <v>46024</v>
      </c>
      <c r="B1511" s="6" t="n">
        <v>6858.47</v>
      </c>
      <c r="C1511" s="9" t="n">
        <f aca="false">B1511/B1510-1</f>
        <v>0.0018946753341611</v>
      </c>
      <c r="D1511" s="9" t="n">
        <f aca="false">LN(B1511/B1510)</f>
        <v>0.00189288270079849</v>
      </c>
      <c r="E1511" s="9" t="n">
        <f aca="false">B1511/B1506-1</f>
        <v>-0.0106144646965904</v>
      </c>
      <c r="F1511" s="9" t="n">
        <f aca="false">B1511/B1490-1</f>
        <v>0.00426100796998852</v>
      </c>
      <c r="G1511" s="0" t="n">
        <f aca="false">MAX(G1510,B1511)</f>
        <v>6932.05</v>
      </c>
      <c r="H1511" s="9" t="n">
        <f aca="false">B1511/G1511-1</f>
        <v>-0.0106144646965904</v>
      </c>
      <c r="I1511" s="0" t="n">
        <f aca="false">IF(AND($A1511&gt;=CrashTest!$B$3,$A1511&lt;=CrashTest!$C$3),1,IF(AND($A1511&gt;=CrashTest!$B$4,$A1511&lt;=CrashTest!$C$4),2,IF(AND($A1511&gt;=CrashTest!$B$5,$A1511&lt;=CrashTest!$C$5),3,IF(AND($A1511&gt;=CrashTest!$B$6,$A1511&lt;=CrashTest!$C$6),4,IF(AND($A1511&gt;=CrashTest!$B$7,$A1511&lt;=CrashTest!$C$7),5,0)))))</f>
        <v>0</v>
      </c>
      <c r="J1511" s="0" t="str">
        <f aca="false">IF(I1511=0,"",IF(I1510=I1511,MAX(J1510,B1511),B1511))</f>
        <v/>
      </c>
      <c r="K1511" s="9" t="str">
        <f aca="false">IF(I1511=0,"",B1511/J1511-1)</f>
        <v/>
      </c>
      <c r="L1511" s="0" t="n">
        <f aca="false">MATCH($A1511,DailyBTC!$A:$A,0)</f>
        <v>2196</v>
      </c>
      <c r="M1511" s="8" t="n">
        <f aca="false">INDEX(DailyBTC!$F:$F,$L1511)</f>
        <v>6680.50621356233</v>
      </c>
      <c r="N1511" s="8" t="n">
        <f aca="false">INDEX(DailyETH!$F:$F,$L1511)</f>
        <v>192.008998291999</v>
      </c>
      <c r="O1511" s="8" t="n">
        <f aca="false">INDEX(DailyBTC!$B:$B,$L1511)</f>
        <v>89940.1801671537</v>
      </c>
      <c r="P1511" s="8" t="n">
        <f aca="false">INDEX(DailyETH!$B:$B,$L1511)</f>
        <v>3124.26197691409</v>
      </c>
      <c r="Q1511" s="9" t="n">
        <f aca="false">LN(M1511/M1510)</f>
        <v>0.0118241087875424</v>
      </c>
      <c r="R1511" s="9" t="n">
        <f aca="false">LN(N1511/N1510)</f>
        <v>0.0150838767560928</v>
      </c>
      <c r="S1511" s="9" t="n">
        <f aca="false">LN(O1511/O1510)</f>
        <v>0.0273119752754726</v>
      </c>
      <c r="T1511" s="9" t="n">
        <f aca="false">LN(P1511/P1510)</f>
        <v>0.0512666320248332</v>
      </c>
      <c r="U1511" s="9" t="n">
        <f aca="false">M1511/M1510-1</f>
        <v>0.0118942898987804</v>
      </c>
      <c r="V1511" s="9" t="n">
        <f aca="false">O1511/O1510-1</f>
        <v>0.0276883661180887</v>
      </c>
    </row>
    <row r="1512" customFormat="false" ht="15" hidden="false" customHeight="false" outlineLevel="0" collapsed="false">
      <c r="A1512" s="5" t="n">
        <v>46027</v>
      </c>
      <c r="B1512" s="6" t="n">
        <v>6902.05</v>
      </c>
      <c r="C1512" s="9" t="n">
        <f aca="false">B1512/B1511-1</f>
        <v>0.00635418686675004</v>
      </c>
      <c r="D1512" s="9" t="n">
        <f aca="false">LN(B1512/B1511)</f>
        <v>0.0063340841341209</v>
      </c>
      <c r="E1512" s="9" t="n">
        <f aca="false">B1512/B1507-1</f>
        <v>-0.00402456586925704</v>
      </c>
      <c r="F1512" s="9" t="n">
        <f aca="false">B1512/B1491-1</f>
        <v>0.00763972833926063</v>
      </c>
      <c r="G1512" s="0" t="n">
        <f aca="false">MAX(G1511,B1512)</f>
        <v>6932.05</v>
      </c>
      <c r="H1512" s="9" t="n">
        <f aca="false">B1512/G1512-1</f>
        <v>-0.00432772412201299</v>
      </c>
      <c r="I1512" s="0" t="n">
        <f aca="false">IF(AND($A1512&gt;=CrashTest!$B$3,$A1512&lt;=CrashTest!$C$3),1,IF(AND($A1512&gt;=CrashTest!$B$4,$A1512&lt;=CrashTest!$C$4),2,IF(AND($A1512&gt;=CrashTest!$B$5,$A1512&lt;=CrashTest!$C$5),3,IF(AND($A1512&gt;=CrashTest!$B$6,$A1512&lt;=CrashTest!$C$6),4,IF(AND($A1512&gt;=CrashTest!$B$7,$A1512&lt;=CrashTest!$C$7),5,0)))))</f>
        <v>0</v>
      </c>
      <c r="J1512" s="0" t="str">
        <f aca="false">IF(I1512=0,"",IF(I1511=I1512,MAX(J1511,B1512),B1512))</f>
        <v/>
      </c>
      <c r="K1512" s="9" t="str">
        <f aca="false">IF(I1512=0,"",B1512/J1512-1)</f>
        <v/>
      </c>
      <c r="L1512" s="0" t="n">
        <f aca="false">MATCH($A1512,DailyBTC!$A:$A,0)</f>
        <v>2199</v>
      </c>
      <c r="M1512" s="8" t="n">
        <f aca="false">INDEX(DailyBTC!$F:$F,$L1512)</f>
        <v>6825.19217026314</v>
      </c>
      <c r="N1512" s="8" t="n">
        <f aca="false">INDEX(DailyETH!$F:$F,$L1512)</f>
        <v>195.120851968736</v>
      </c>
      <c r="O1512" s="8" t="n">
        <f aca="false">INDEX(DailyBTC!$B:$B,$L1512)</f>
        <v>93948.5821794272</v>
      </c>
      <c r="P1512" s="8" t="n">
        <f aca="false">INDEX(DailyETH!$B:$B,$L1512)</f>
        <v>3229.65402805377</v>
      </c>
      <c r="Q1512" s="9" t="n">
        <f aca="false">LN(M1512/M1511)</f>
        <v>0.0214267323389766</v>
      </c>
      <c r="R1512" s="9" t="n">
        <f aca="false">LN(N1512/N1511)</f>
        <v>0.0160768832478082</v>
      </c>
      <c r="S1512" s="9" t="n">
        <f aca="false">LN(O1512/O1511)</f>
        <v>0.0436028499874905</v>
      </c>
      <c r="T1512" s="9" t="n">
        <f aca="false">LN(P1512/P1511)</f>
        <v>0.033176931531038</v>
      </c>
      <c r="U1512" s="9" t="n">
        <f aca="false">M1512/M1511-1</f>
        <v>0.0216579331079836</v>
      </c>
      <c r="V1512" s="9" t="n">
        <f aca="false">O1512/O1511-1</f>
        <v>0.0445674225337764</v>
      </c>
    </row>
    <row r="1513" customFormat="false" ht="15" hidden="false" customHeight="false" outlineLevel="0" collapsed="false">
      <c r="A1513" s="5" t="n">
        <v>46028</v>
      </c>
      <c r="B1513" s="6" t="n">
        <v>6944.82</v>
      </c>
      <c r="C1513" s="9" t="n">
        <f aca="false">B1513/B1512-1</f>
        <v>0.00619670967321295</v>
      </c>
      <c r="D1513" s="9" t="n">
        <f aca="false">LN(B1513/B1512)</f>
        <v>0.0061775890172727</v>
      </c>
      <c r="E1513" s="9" t="n">
        <f aca="false">B1513/B1508-1</f>
        <v>0.00565906043378406</v>
      </c>
      <c r="F1513" s="9" t="n">
        <f aca="false">B1513/B1492-1</f>
        <v>0.0127896259654199</v>
      </c>
      <c r="G1513" s="0" t="n">
        <f aca="false">MAX(G1512,B1513)</f>
        <v>6944.82</v>
      </c>
      <c r="H1513" s="9" t="n">
        <f aca="false">B1513/G1513-1</f>
        <v>0</v>
      </c>
      <c r="I1513" s="0" t="n">
        <f aca="false">IF(AND($A1513&gt;=CrashTest!$B$3,$A1513&lt;=CrashTest!$C$3),1,IF(AND($A1513&gt;=CrashTest!$B$4,$A1513&lt;=CrashTest!$C$4),2,IF(AND($A1513&gt;=CrashTest!$B$5,$A1513&lt;=CrashTest!$C$5),3,IF(AND($A1513&gt;=CrashTest!$B$6,$A1513&lt;=CrashTest!$C$6),4,IF(AND($A1513&gt;=CrashTest!$B$7,$A1513&lt;=CrashTest!$C$7),5,0)))))</f>
        <v>0</v>
      </c>
      <c r="J1513" s="0" t="str">
        <f aca="false">IF(I1513=0,"",IF(I1512=I1513,MAX(J1512,B1513),B1513))</f>
        <v/>
      </c>
      <c r="K1513" s="9" t="str">
        <f aca="false">IF(I1513=0,"",B1513/J1513-1)</f>
        <v/>
      </c>
      <c r="L1513" s="0" t="n">
        <f aca="false">MATCH($A1513,DailyBTC!$A:$A,0)</f>
        <v>2200</v>
      </c>
      <c r="M1513" s="8" t="n">
        <f aca="false">INDEX(DailyBTC!$F:$F,$L1513)</f>
        <v>6773.32642428007</v>
      </c>
      <c r="N1513" s="8" t="n">
        <f aca="false">INDEX(DailyETH!$F:$F,$L1513)</f>
        <v>194.459275673361</v>
      </c>
      <c r="O1513" s="8" t="n">
        <f aca="false">INDEX(DailyBTC!$B:$B,$L1513)</f>
        <v>93574.2871122151</v>
      </c>
      <c r="P1513" s="8" t="n">
        <f aca="false">INDEX(DailyETH!$B:$B,$L1513)</f>
        <v>3291.03787784921</v>
      </c>
      <c r="Q1513" s="9" t="n">
        <f aca="false">LN(M1513/M1512)</f>
        <v>-0.00762818348548002</v>
      </c>
      <c r="R1513" s="9" t="n">
        <f aca="false">LN(N1513/N1512)</f>
        <v>-0.00339635871744228</v>
      </c>
      <c r="S1513" s="9" t="n">
        <f aca="false">LN(O1513/O1512)</f>
        <v>-0.00399199911660357</v>
      </c>
      <c r="T1513" s="9" t="n">
        <f aca="false">LN(P1513/P1512)</f>
        <v>0.0188279599807059</v>
      </c>
      <c r="U1513" s="9" t="n">
        <f aca="false">M1513/M1512-1</f>
        <v>-0.0075991627325962</v>
      </c>
      <c r="V1513" s="9" t="n">
        <f aca="false">O1513/O1512-1</f>
        <v>-0.0039840416803445</v>
      </c>
    </row>
    <row r="1514" customFormat="false" ht="15" hidden="false" customHeight="false" outlineLevel="0" collapsed="false">
      <c r="A1514" s="5" t="n">
        <v>46029</v>
      </c>
      <c r="B1514" s="6" t="n">
        <v>6920.93</v>
      </c>
      <c r="C1514" s="9" t="n">
        <f aca="false">B1514/B1513-1</f>
        <v>-0.00343997396620788</v>
      </c>
      <c r="D1514" s="9" t="n">
        <f aca="false">LN(B1514/B1513)</f>
        <v>-0.00344590428064265</v>
      </c>
      <c r="E1514" s="9" t="n">
        <f aca="false">B1514/B1509-1</f>
        <v>0.00358021182557455</v>
      </c>
      <c r="F1514" s="9" t="n">
        <f aca="false">B1514/B1493-1</f>
        <v>0.00735473917093632</v>
      </c>
      <c r="G1514" s="0" t="n">
        <f aca="false">MAX(G1513,B1514)</f>
        <v>6944.82</v>
      </c>
      <c r="H1514" s="9" t="n">
        <f aca="false">B1514/G1514-1</f>
        <v>-0.00343997396620788</v>
      </c>
      <c r="I1514" s="0" t="n">
        <f aca="false">IF(AND($A1514&gt;=CrashTest!$B$3,$A1514&lt;=CrashTest!$C$3),1,IF(AND($A1514&gt;=CrashTest!$B$4,$A1514&lt;=CrashTest!$C$4),2,IF(AND($A1514&gt;=CrashTest!$B$5,$A1514&lt;=CrashTest!$C$5),3,IF(AND($A1514&gt;=CrashTest!$B$6,$A1514&lt;=CrashTest!$C$6),4,IF(AND($A1514&gt;=CrashTest!$B$7,$A1514&lt;=CrashTest!$C$7),5,0)))))</f>
        <v>0</v>
      </c>
      <c r="J1514" s="0" t="str">
        <f aca="false">IF(I1514=0,"",IF(I1513=I1514,MAX(J1513,B1514),B1514))</f>
        <v/>
      </c>
      <c r="K1514" s="9" t="str">
        <f aca="false">IF(I1514=0,"",B1514/J1514-1)</f>
        <v/>
      </c>
      <c r="L1514" s="0" t="n">
        <f aca="false">MATCH($A1514,DailyBTC!$A:$A,0)</f>
        <v>2201</v>
      </c>
      <c r="M1514" s="8" t="n">
        <f aca="false">INDEX(DailyBTC!$F:$F,$L1514)</f>
        <v>6723.41432168303</v>
      </c>
      <c r="N1514" s="8" t="n">
        <f aca="false">INDEX(DailyETH!$F:$F,$L1514)</f>
        <v>192.813651341771</v>
      </c>
      <c r="O1514" s="8" t="n">
        <f aca="false">INDEX(DailyBTC!$B:$B,$L1514)</f>
        <v>91208.9562606663</v>
      </c>
      <c r="P1514" s="8" t="n">
        <f aca="false">INDEX(DailyETH!$B:$B,$L1514)</f>
        <v>3163.42844097019</v>
      </c>
      <c r="Q1514" s="9" t="n">
        <f aca="false">LN(M1514/M1513)</f>
        <v>-0.007396204916177</v>
      </c>
      <c r="R1514" s="9" t="n">
        <f aca="false">LN(N1514/N1513)</f>
        <v>-0.00849857617971063</v>
      </c>
      <c r="S1514" s="9" t="n">
        <f aca="false">LN(O1514/O1513)</f>
        <v>-0.0256025385330695</v>
      </c>
      <c r="T1514" s="9" t="n">
        <f aca="false">LN(P1514/P1513)</f>
        <v>-0.0395465902803172</v>
      </c>
      <c r="U1514" s="9" t="n">
        <f aca="false">M1514/M1513-1</f>
        <v>-0.00736892030156944</v>
      </c>
      <c r="V1514" s="9" t="n">
        <f aca="false">O1514/O1513-1</f>
        <v>-0.0252775727664618</v>
      </c>
    </row>
    <row r="1515" customFormat="false" ht="15" hidden="false" customHeight="false" outlineLevel="0" collapsed="false">
      <c r="A1515" s="5" t="n">
        <v>46030</v>
      </c>
      <c r="B1515" s="6" t="n">
        <v>6921.46</v>
      </c>
      <c r="C1515" s="9" t="n">
        <f aca="false">B1515/B1514-1</f>
        <v>7.65793036485718E-005</v>
      </c>
      <c r="D1515" s="9" t="n">
        <f aca="false">LN(B1515/B1514)</f>
        <v>7.65763716033865E-005</v>
      </c>
      <c r="E1515" s="9" t="n">
        <f aca="false">B1515/B1510-1</f>
        <v>0.0110963406617486</v>
      </c>
      <c r="F1515" s="9" t="n">
        <f aca="false">B1515/B1494-1</f>
        <v>0.0109471833094525</v>
      </c>
      <c r="G1515" s="0" t="n">
        <f aca="false">MAX(G1514,B1515)</f>
        <v>6944.82</v>
      </c>
      <c r="H1515" s="9" t="n">
        <f aca="false">B1515/G1515-1</f>
        <v>-0.00336365809337025</v>
      </c>
      <c r="I1515" s="0" t="n">
        <f aca="false">IF(AND($A1515&gt;=CrashTest!$B$3,$A1515&lt;=CrashTest!$C$3),1,IF(AND($A1515&gt;=CrashTest!$B$4,$A1515&lt;=CrashTest!$C$4),2,IF(AND($A1515&gt;=CrashTest!$B$5,$A1515&lt;=CrashTest!$C$5),3,IF(AND($A1515&gt;=CrashTest!$B$6,$A1515&lt;=CrashTest!$C$6),4,IF(AND($A1515&gt;=CrashTest!$B$7,$A1515&lt;=CrashTest!$C$7),5,0)))))</f>
        <v>0</v>
      </c>
      <c r="J1515" s="0" t="str">
        <f aca="false">IF(I1515=0,"",IF(I1514=I1515,MAX(J1514,B1515),B1515))</f>
        <v/>
      </c>
      <c r="K1515" s="9" t="str">
        <f aca="false">IF(I1515=0,"",B1515/J1515-1)</f>
        <v/>
      </c>
      <c r="L1515" s="0" t="n">
        <f aca="false">MATCH($A1515,DailyBTC!$A:$A,0)</f>
        <v>2202</v>
      </c>
      <c r="M1515" s="8" t="n">
        <f aca="false">INDEX(DailyBTC!$F:$F,$L1515)</f>
        <v>6736.0854386525</v>
      </c>
      <c r="N1515" s="8" t="n">
        <f aca="false">INDEX(DailyETH!$F:$F,$L1515)</f>
        <v>192.662278703049</v>
      </c>
      <c r="O1515" s="8" t="n">
        <f aca="false">INDEX(DailyBTC!$B:$B,$L1515)</f>
        <v>91096.9161554647</v>
      </c>
      <c r="P1515" s="8" t="n">
        <f aca="false">INDEX(DailyETH!$B:$B,$L1515)</f>
        <v>3109.10774547049</v>
      </c>
      <c r="Q1515" s="9" t="n">
        <f aca="false">LN(M1515/M1514)</f>
        <v>0.00188285165696983</v>
      </c>
      <c r="R1515" s="9" t="n">
        <f aca="false">LN(N1515/N1514)</f>
        <v>-0.00078538053716837</v>
      </c>
      <c r="S1515" s="9" t="n">
        <f aca="false">LN(O1515/O1514)</f>
        <v>-0.001229144380513</v>
      </c>
      <c r="T1515" s="9" t="n">
        <f aca="false">LN(P1515/P1514)</f>
        <v>-0.0173206026750581</v>
      </c>
      <c r="U1515" s="9" t="n">
        <f aca="false">M1515/M1514-1</f>
        <v>0.0018846253351672</v>
      </c>
      <c r="V1515" s="9" t="n">
        <f aca="false">O1515/O1514-1</f>
        <v>-0.00122838929196156</v>
      </c>
    </row>
    <row r="1516" customFormat="false" ht="15" hidden="false" customHeight="false" outlineLevel="0" collapsed="false">
      <c r="A1516" s="5" t="n">
        <v>46031</v>
      </c>
      <c r="B1516" s="6" t="n">
        <v>6966.28</v>
      </c>
      <c r="C1516" s="9" t="n">
        <f aca="false">B1516/B1515-1</f>
        <v>0.00647551239189426</v>
      </c>
      <c r="D1516" s="9" t="n">
        <f aca="false">LN(B1516/B1515)</f>
        <v>0.00645463633516983</v>
      </c>
      <c r="E1516" s="9" t="n">
        <f aca="false">B1516/B1511-1</f>
        <v>0.0157192493369511</v>
      </c>
      <c r="F1516" s="9" t="n">
        <f aca="false">B1516/B1495-1</f>
        <v>0.0183860560104436</v>
      </c>
      <c r="G1516" s="0" t="n">
        <f aca="false">MAX(G1515,B1516)</f>
        <v>6966.28</v>
      </c>
      <c r="H1516" s="9" t="n">
        <f aca="false">B1516/G1516-1</f>
        <v>0</v>
      </c>
      <c r="I1516" s="0" t="n">
        <f aca="false">IF(AND($A1516&gt;=CrashTest!$B$3,$A1516&lt;=CrashTest!$C$3),1,IF(AND($A1516&gt;=CrashTest!$B$4,$A1516&lt;=CrashTest!$C$4),2,IF(AND($A1516&gt;=CrashTest!$B$5,$A1516&lt;=CrashTest!$C$5),3,IF(AND($A1516&gt;=CrashTest!$B$6,$A1516&lt;=CrashTest!$C$6),4,IF(AND($A1516&gt;=CrashTest!$B$7,$A1516&lt;=CrashTest!$C$7),5,0)))))</f>
        <v>0</v>
      </c>
      <c r="J1516" s="0" t="str">
        <f aca="false">IF(I1516=0,"",IF(I1515=I1516,MAX(J1515,B1516),B1516))</f>
        <v/>
      </c>
      <c r="K1516" s="9" t="str">
        <f aca="false">IF(I1516=0,"",B1516/J1516-1)</f>
        <v/>
      </c>
      <c r="L1516" s="0" t="n">
        <f aca="false">MATCH($A1516,DailyBTC!$A:$A,0)</f>
        <v>2203</v>
      </c>
      <c r="M1516" s="8" t="n">
        <f aca="false">INDEX(DailyBTC!$F:$F,$L1516)</f>
        <v>6712.53535168246</v>
      </c>
      <c r="N1516" s="8" t="n">
        <f aca="false">INDEX(DailyETH!$F:$F,$L1516)</f>
        <v>191.801743633799</v>
      </c>
      <c r="O1516" s="8" t="n">
        <f aca="false">INDEX(DailyBTC!$B:$B,$L1516)</f>
        <v>90539.6032288136</v>
      </c>
      <c r="P1516" s="8" t="n">
        <f aca="false">INDEX(DailyETH!$B:$B,$L1516)</f>
        <v>3085.00326271186</v>
      </c>
      <c r="Q1516" s="9" t="n">
        <f aca="false">LN(M1516/M1515)</f>
        <v>-0.00350223437906384</v>
      </c>
      <c r="R1516" s="9" t="n">
        <f aca="false">LN(N1516/N1515)</f>
        <v>-0.0044765515435146</v>
      </c>
      <c r="S1516" s="9" t="n">
        <f aca="false">LN(O1516/O1515)</f>
        <v>-0.00613659276746132</v>
      </c>
      <c r="T1516" s="9" t="n">
        <f aca="false">LN(P1516/P1515)</f>
        <v>-0.00778307150340064</v>
      </c>
      <c r="U1516" s="9" t="n">
        <f aca="false">M1516/M1515-1</f>
        <v>-0.00349610870950434</v>
      </c>
      <c r="V1516" s="9" t="n">
        <f aca="false">O1516/O1515-1</f>
        <v>-0.00611780233811643</v>
      </c>
    </row>
    <row r="1517" customFormat="false" ht="15" hidden="false" customHeight="false" outlineLevel="0" collapsed="false">
      <c r="A1517" s="5" t="n">
        <v>46034</v>
      </c>
      <c r="B1517" s="6" t="n">
        <v>6977.27</v>
      </c>
      <c r="C1517" s="9" t="n">
        <f aca="false">B1517/B1516-1</f>
        <v>0.00157759952227021</v>
      </c>
      <c r="D1517" s="9" t="n">
        <f aca="false">LN(B1517/B1516)</f>
        <v>0.00157635641938449</v>
      </c>
      <c r="E1517" s="9" t="n">
        <f aca="false">B1517/B1512-1</f>
        <v>0.0108982114009606</v>
      </c>
      <c r="F1517" s="9" t="n">
        <f aca="false">B1517/B1496-1</f>
        <v>0.0131543791783559</v>
      </c>
      <c r="G1517" s="0" t="n">
        <f aca="false">MAX(G1516,B1517)</f>
        <v>6977.27</v>
      </c>
      <c r="H1517" s="9" t="n">
        <f aca="false">B1517/G1517-1</f>
        <v>0</v>
      </c>
      <c r="I1517" s="0" t="n">
        <f aca="false">IF(AND($A1517&gt;=CrashTest!$B$3,$A1517&lt;=CrashTest!$C$3),1,IF(AND($A1517&gt;=CrashTest!$B$4,$A1517&lt;=CrashTest!$C$4),2,IF(AND($A1517&gt;=CrashTest!$B$5,$A1517&lt;=CrashTest!$C$5),3,IF(AND($A1517&gt;=CrashTest!$B$6,$A1517&lt;=CrashTest!$C$6),4,IF(AND($A1517&gt;=CrashTest!$B$7,$A1517&lt;=CrashTest!$C$7),5,0)))))</f>
        <v>0</v>
      </c>
      <c r="J1517" s="0" t="str">
        <f aca="false">IF(I1517=0,"",IF(I1516=I1517,MAX(J1516,B1517),B1517))</f>
        <v/>
      </c>
      <c r="K1517" s="9" t="str">
        <f aca="false">IF(I1517=0,"",B1517/J1517-1)</f>
        <v/>
      </c>
      <c r="L1517" s="0" t="n">
        <f aca="false">MATCH($A1517,DailyBTC!$A:$A,0)</f>
        <v>2206</v>
      </c>
      <c r="M1517" s="8" t="n">
        <f aca="false">INDEX(DailyBTC!$F:$F,$L1517)</f>
        <v>6743.58621073697</v>
      </c>
      <c r="N1517" s="8" t="n">
        <f aca="false">INDEX(DailyETH!$F:$F,$L1517)</f>
        <v>192.607347809538</v>
      </c>
      <c r="O1517" s="8" t="n">
        <f aca="false">INDEX(DailyBTC!$B:$B,$L1517)</f>
        <v>91141.1498489188</v>
      </c>
      <c r="P1517" s="8" t="n">
        <f aca="false">INDEX(DailyETH!$B:$B,$L1517)</f>
        <v>3091.07288398597</v>
      </c>
      <c r="Q1517" s="9" t="n">
        <f aca="false">LN(M1517/M1516)</f>
        <v>0.00461513579888197</v>
      </c>
      <c r="R1517" s="9" t="n">
        <f aca="false">LN(N1517/N1516)</f>
        <v>0.00419139595322711</v>
      </c>
      <c r="S1517" s="9" t="n">
        <f aca="false">LN(O1517/O1516)</f>
        <v>0.0066220423257519</v>
      </c>
      <c r="T1517" s="9" t="n">
        <f aca="false">LN(P1517/P1516)</f>
        <v>0.00196552732965185</v>
      </c>
      <c r="U1517" s="9" t="n">
        <f aca="false">M1517/M1516-1</f>
        <v>0.00462580194035422</v>
      </c>
      <c r="V1517" s="9" t="n">
        <f aca="false">O1517/O1516-1</f>
        <v>0.00664401652595004</v>
      </c>
    </row>
    <row r="1518" customFormat="false" ht="15" hidden="false" customHeight="false" outlineLevel="0" collapsed="false">
      <c r="A1518" s="5" t="n">
        <v>46035</v>
      </c>
      <c r="B1518" s="6" t="n">
        <v>6963.74</v>
      </c>
      <c r="C1518" s="9" t="n">
        <f aca="false">B1518/B1517-1</f>
        <v>-0.00193915385243804</v>
      </c>
      <c r="D1518" s="9" t="n">
        <f aca="false">LN(B1518/B1517)</f>
        <v>-0.00194103644542173</v>
      </c>
      <c r="E1518" s="9" t="n">
        <f aca="false">B1518/B1513-1</f>
        <v>0.00272433266808925</v>
      </c>
      <c r="F1518" s="9" t="n">
        <f aca="false">B1518/B1497-1</f>
        <v>0.00909143602376461</v>
      </c>
      <c r="G1518" s="0" t="n">
        <f aca="false">MAX(G1517,B1518)</f>
        <v>6977.27</v>
      </c>
      <c r="H1518" s="9" t="n">
        <f aca="false">B1518/G1518-1</f>
        <v>-0.00193915385243804</v>
      </c>
      <c r="I1518" s="0" t="n">
        <f aca="false">IF(AND($A1518&gt;=CrashTest!$B$3,$A1518&lt;=CrashTest!$C$3),1,IF(AND($A1518&gt;=CrashTest!$B$4,$A1518&lt;=CrashTest!$C$4),2,IF(AND($A1518&gt;=CrashTest!$B$5,$A1518&lt;=CrashTest!$C$5),3,IF(AND($A1518&gt;=CrashTest!$B$6,$A1518&lt;=CrashTest!$C$6),4,IF(AND($A1518&gt;=CrashTest!$B$7,$A1518&lt;=CrashTest!$C$7),5,0)))))</f>
        <v>0</v>
      </c>
      <c r="J1518" s="0" t="str">
        <f aca="false">IF(I1518=0,"",IF(I1517=I1518,MAX(J1517,B1518),B1518))</f>
        <v/>
      </c>
      <c r="K1518" s="9" t="str">
        <f aca="false">IF(I1518=0,"",B1518/J1518-1)</f>
        <v/>
      </c>
      <c r="L1518" s="0" t="n">
        <f aca="false">MATCH($A1518,DailyBTC!$A:$A,0)</f>
        <v>2207</v>
      </c>
      <c r="M1518" s="8" t="n">
        <f aca="false">INDEX(DailyBTC!$F:$F,$L1518)</f>
        <v>6827.30610272871</v>
      </c>
      <c r="N1518" s="8" t="n">
        <f aca="false">INDEX(DailyETH!$F:$F,$L1518)</f>
        <v>194.837401696012</v>
      </c>
      <c r="O1518" s="8" t="n">
        <f aca="false">INDEX(DailyBTC!$B:$B,$L1518)</f>
        <v>95304.4982942724</v>
      </c>
      <c r="P1518" s="8" t="n">
        <f aca="false">INDEX(DailyETH!$B:$B,$L1518)</f>
        <v>3322.29855201637</v>
      </c>
      <c r="Q1518" s="9" t="n">
        <f aca="false">LN(M1518/M1517)</f>
        <v>0.0123383123437123</v>
      </c>
      <c r="R1518" s="9" t="n">
        <f aca="false">LN(N1518/N1517)</f>
        <v>0.0115117240146122</v>
      </c>
      <c r="S1518" s="9" t="n">
        <f aca="false">LN(O1518/O1517)</f>
        <v>0.0446676089062745</v>
      </c>
      <c r="T1518" s="9" t="n">
        <f aca="false">LN(P1518/P1517)</f>
        <v>0.0721386360282256</v>
      </c>
      <c r="U1518" s="9" t="n">
        <f aca="false">M1518/M1517-1</f>
        <v>0.0124147433391517</v>
      </c>
      <c r="V1518" s="9" t="n">
        <f aca="false">O1518/O1517-1</f>
        <v>0.0456802273424797</v>
      </c>
    </row>
    <row r="1519" customFormat="false" ht="15" hidden="false" customHeight="false" outlineLevel="0" collapsed="false">
      <c r="A1519" s="5" t="n">
        <v>46036</v>
      </c>
      <c r="B1519" s="6" t="n">
        <v>6926.6</v>
      </c>
      <c r="C1519" s="9" t="n">
        <f aca="false">B1519/B1518-1</f>
        <v>-0.00533334099205307</v>
      </c>
      <c r="D1519" s="9" t="n">
        <f aca="false">LN(B1519/B1518)</f>
        <v>-0.00534761402638056</v>
      </c>
      <c r="E1519" s="9" t="n">
        <f aca="false">B1519/B1514-1</f>
        <v>0.000819254059786667</v>
      </c>
      <c r="F1519" s="9" t="n">
        <f aca="false">B1519/B1498-1</f>
        <v>0.0145282032278713</v>
      </c>
      <c r="G1519" s="0" t="n">
        <f aca="false">MAX(G1518,B1519)</f>
        <v>6977.27</v>
      </c>
      <c r="H1519" s="9" t="n">
        <f aca="false">B1519/G1519-1</f>
        <v>-0.00726215267576003</v>
      </c>
      <c r="I1519" s="0" t="n">
        <f aca="false">IF(AND($A1519&gt;=CrashTest!$B$3,$A1519&lt;=CrashTest!$C$3),1,IF(AND($A1519&gt;=CrashTest!$B$4,$A1519&lt;=CrashTest!$C$4),2,IF(AND($A1519&gt;=CrashTest!$B$5,$A1519&lt;=CrashTest!$C$5),3,IF(AND($A1519&gt;=CrashTest!$B$6,$A1519&lt;=CrashTest!$C$6),4,IF(AND($A1519&gt;=CrashTest!$B$7,$A1519&lt;=CrashTest!$C$7),5,0)))))</f>
        <v>0</v>
      </c>
      <c r="J1519" s="0" t="str">
        <f aca="false">IF(I1519=0,"",IF(I1518=I1519,MAX(J1518,B1519),B1519))</f>
        <v/>
      </c>
      <c r="K1519" s="9" t="str">
        <f aca="false">IF(I1519=0,"",B1519/J1519-1)</f>
        <v/>
      </c>
      <c r="L1519" s="0" t="n">
        <f aca="false">MATCH($A1519,DailyBTC!$A:$A,0)</f>
        <v>2208</v>
      </c>
      <c r="M1519" s="8" t="n">
        <f aca="false">INDEX(DailyBTC!$F:$F,$L1519)</f>
        <v>6897.10774804835</v>
      </c>
      <c r="N1519" s="8" t="n">
        <f aca="false">INDEX(DailyETH!$F:$F,$L1519)</f>
        <v>196.544742999275</v>
      </c>
      <c r="O1519" s="8" t="n">
        <f aca="false">INDEX(DailyBTC!$B:$B,$L1519)</f>
        <v>97043.9927258913</v>
      </c>
      <c r="P1519" s="8" t="n">
        <f aca="false">INDEX(DailyETH!$B:$B,$L1519)</f>
        <v>3356.49862828755</v>
      </c>
      <c r="Q1519" s="9" t="n">
        <f aca="false">LN(M1519/M1518)</f>
        <v>0.0101719822700934</v>
      </c>
      <c r="R1519" s="9" t="n">
        <f aca="false">LN(N1519/N1518)</f>
        <v>0.00872473185994724</v>
      </c>
      <c r="S1519" s="9" t="n">
        <f aca="false">LN(O1519/O1518)</f>
        <v>0.0180873979897229</v>
      </c>
      <c r="T1519" s="9" t="n">
        <f aca="false">LN(P1519/P1518)</f>
        <v>0.0102414774033211</v>
      </c>
      <c r="U1519" s="9" t="n">
        <f aca="false">M1519/M1518-1</f>
        <v>0.0102238927432499</v>
      </c>
      <c r="V1519" s="9" t="n">
        <f aca="false">O1519/O1518-1</f>
        <v>0.0182519656758262</v>
      </c>
    </row>
    <row r="1520" customFormat="false" ht="15" hidden="false" customHeight="false" outlineLevel="0" collapsed="false">
      <c r="A1520" s="5" t="n">
        <v>46037</v>
      </c>
      <c r="B1520" s="6" t="n">
        <v>6944.47</v>
      </c>
      <c r="C1520" s="9" t="n">
        <f aca="false">B1520/B1519-1</f>
        <v>0.00257990933502716</v>
      </c>
      <c r="D1520" s="9" t="n">
        <f aca="false">LN(B1520/B1519)</f>
        <v>0.00257658708178665</v>
      </c>
      <c r="E1520" s="9" t="n">
        <f aca="false">B1520/B1515-1</f>
        <v>0.00332444310882396</v>
      </c>
      <c r="F1520" s="9" t="n">
        <f aca="false">B1520/B1499-1</f>
        <v>0.0187720695781273</v>
      </c>
      <c r="G1520" s="0" t="n">
        <f aca="false">MAX(G1519,B1520)</f>
        <v>6977.27</v>
      </c>
      <c r="H1520" s="9" t="n">
        <f aca="false">B1520/G1520-1</f>
        <v>-0.00470097903621336</v>
      </c>
      <c r="I1520" s="0" t="n">
        <f aca="false">IF(AND($A1520&gt;=CrashTest!$B$3,$A1520&lt;=CrashTest!$C$3),1,IF(AND($A1520&gt;=CrashTest!$B$4,$A1520&lt;=CrashTest!$C$4),2,IF(AND($A1520&gt;=CrashTest!$B$5,$A1520&lt;=CrashTest!$C$5),3,IF(AND($A1520&gt;=CrashTest!$B$6,$A1520&lt;=CrashTest!$C$6),4,IF(AND($A1520&gt;=CrashTest!$B$7,$A1520&lt;=CrashTest!$C$7),5,0)))))</f>
        <v>0</v>
      </c>
      <c r="J1520" s="0" t="str">
        <f aca="false">IF(I1520=0,"",IF(I1519=I1520,MAX(J1519,B1520),B1520))</f>
        <v/>
      </c>
      <c r="K1520" s="9" t="str">
        <f aca="false">IF(I1520=0,"",B1520/J1520-1)</f>
        <v/>
      </c>
      <c r="L1520" s="0" t="n">
        <f aca="false">MATCH($A1520,DailyBTC!$A:$A,0)</f>
        <v>2209</v>
      </c>
      <c r="M1520" s="8" t="n">
        <f aca="false">INDEX(DailyBTC!$F:$F,$L1520)</f>
        <v>6863.00936322846</v>
      </c>
      <c r="N1520" s="8" t="n">
        <f aca="false">INDEX(DailyETH!$F:$F,$L1520)</f>
        <v>195.904056117142</v>
      </c>
      <c r="O1520" s="8" t="n">
        <f aca="false">INDEX(DailyBTC!$B:$B,$L1520)</f>
        <v>95546.1397381648</v>
      </c>
      <c r="P1520" s="8" t="n">
        <f aca="false">INDEX(DailyETH!$B:$B,$L1520)</f>
        <v>3314.54089479836</v>
      </c>
      <c r="Q1520" s="9" t="n">
        <f aca="false">LN(M1520/M1519)</f>
        <v>-0.00495612854763633</v>
      </c>
      <c r="R1520" s="9" t="n">
        <f aca="false">LN(N1520/N1519)</f>
        <v>-0.00326507535636404</v>
      </c>
      <c r="S1520" s="9" t="n">
        <f aca="false">LN(O1520/O1519)</f>
        <v>-0.0155551395125455</v>
      </c>
      <c r="T1520" s="9" t="n">
        <f aca="false">LN(P1520/P1519)</f>
        <v>-0.0125792349498805</v>
      </c>
      <c r="U1520" s="9" t="n">
        <f aca="false">M1520/M1519-1</f>
        <v>-0.00494386720716911</v>
      </c>
      <c r="V1520" s="9" t="n">
        <f aca="false">O1520/O1519-1</f>
        <v>-0.0154347831911379</v>
      </c>
    </row>
    <row r="1521" customFormat="false" ht="15" hidden="false" customHeight="false" outlineLevel="0" collapsed="false">
      <c r="A1521" s="5" t="n">
        <v>46038</v>
      </c>
      <c r="B1521" s="6" t="n">
        <v>6940.01</v>
      </c>
      <c r="C1521" s="9" t="n">
        <f aca="false">B1521/B1520-1</f>
        <v>-0.000642237636565457</v>
      </c>
      <c r="D1521" s="9" t="n">
        <f aca="false">LN(B1521/B1520)</f>
        <v>-0.0006424439595</v>
      </c>
      <c r="E1521" s="9" t="n">
        <f aca="false">B1521/B1516-1</f>
        <v>-0.00377102269791041</v>
      </c>
      <c r="F1521" s="9" t="n">
        <f aca="false">B1521/B1500-1</f>
        <v>0.0205506848267567</v>
      </c>
      <c r="G1521" s="0" t="n">
        <f aca="false">MAX(G1520,B1521)</f>
        <v>6977.27</v>
      </c>
      <c r="H1521" s="9" t="n">
        <f aca="false">B1521/G1521-1</f>
        <v>-0.00534019752711312</v>
      </c>
      <c r="I1521" s="0" t="n">
        <f aca="false">IF(AND($A1521&gt;=CrashTest!$B$3,$A1521&lt;=CrashTest!$C$3),1,IF(AND($A1521&gt;=CrashTest!$B$4,$A1521&lt;=CrashTest!$C$4),2,IF(AND($A1521&gt;=CrashTest!$B$5,$A1521&lt;=CrashTest!$C$5),3,IF(AND($A1521&gt;=CrashTest!$B$6,$A1521&lt;=CrashTest!$C$6),4,IF(AND($A1521&gt;=CrashTest!$B$7,$A1521&lt;=CrashTest!$C$7),5,0)))))</f>
        <v>0</v>
      </c>
      <c r="J1521" s="0" t="str">
        <f aca="false">IF(I1521=0,"",IF(I1520=I1521,MAX(J1520,B1521),B1521))</f>
        <v/>
      </c>
      <c r="K1521" s="9" t="str">
        <f aca="false">IF(I1521=0,"",B1521/J1521-1)</f>
        <v/>
      </c>
      <c r="L1521" s="0" t="n">
        <f aca="false">MATCH($A1521,DailyBTC!$A:$A,0)</f>
        <v>2210</v>
      </c>
      <c r="M1521" s="8" t="n">
        <f aca="false">INDEX(DailyBTC!$F:$F,$L1521)</f>
        <v>6878.95970748842</v>
      </c>
      <c r="N1521" s="8" t="n">
        <f aca="false">INDEX(DailyETH!$F:$F,$L1521)</f>
        <v>196.752070469146</v>
      </c>
      <c r="O1521" s="8" t="n">
        <f aca="false">INDEX(DailyBTC!$B:$B,$L1521)</f>
        <v>95489.1299602572</v>
      </c>
      <c r="P1521" s="8" t="n">
        <f aca="false">INDEX(DailyETH!$B:$B,$L1521)</f>
        <v>3295.41368351841</v>
      </c>
      <c r="Q1521" s="9" t="n">
        <f aca="false">LN(M1521/M1520)</f>
        <v>0.00232140697462175</v>
      </c>
      <c r="R1521" s="9" t="n">
        <f aca="false">LN(N1521/N1520)</f>
        <v>0.00431938081715753</v>
      </c>
      <c r="S1521" s="9" t="n">
        <f aca="false">LN(O1521/O1520)</f>
        <v>-0.000596850829587546</v>
      </c>
      <c r="T1521" s="9" t="n">
        <f aca="false">LN(P1521/P1520)</f>
        <v>-0.00578741183188044</v>
      </c>
      <c r="U1521" s="9" t="n">
        <f aca="false">M1521/M1520-1</f>
        <v>0.00232410352598667</v>
      </c>
      <c r="V1521" s="9" t="n">
        <f aca="false">O1521/O1520-1</f>
        <v>-0.000596672749561988</v>
      </c>
    </row>
    <row r="1522" customFormat="false" ht="15" hidden="false" customHeight="false" outlineLevel="0" collapsed="false">
      <c r="A1522" s="5" t="n">
        <v>46042</v>
      </c>
      <c r="B1522" s="6" t="n">
        <v>6796.86</v>
      </c>
      <c r="C1522" s="9" t="n">
        <f aca="false">B1522/B1521-1</f>
        <v>-0.0206267714311652</v>
      </c>
      <c r="D1522" s="9" t="n">
        <f aca="false">LN(B1522/B1521)</f>
        <v>-0.02084247460984</v>
      </c>
      <c r="E1522" s="9" t="n">
        <f aca="false">B1522/B1517-1</f>
        <v>-0.0258568179244892</v>
      </c>
      <c r="F1522" s="9" t="n">
        <f aca="false">B1522/B1501-1</f>
        <v>0.0112223142991892</v>
      </c>
      <c r="G1522" s="0" t="n">
        <f aca="false">MAX(G1521,B1522)</f>
        <v>6977.27</v>
      </c>
      <c r="H1522" s="9" t="n">
        <f aca="false">B1522/G1522-1</f>
        <v>-0.0258568179244892</v>
      </c>
      <c r="I1522" s="0" t="n">
        <f aca="false">IF(AND($A1522&gt;=CrashTest!$B$3,$A1522&lt;=CrashTest!$C$3),1,IF(AND($A1522&gt;=CrashTest!$B$4,$A1522&lt;=CrashTest!$C$4),2,IF(AND($A1522&gt;=CrashTest!$B$5,$A1522&lt;=CrashTest!$C$5),3,IF(AND($A1522&gt;=CrashTest!$B$6,$A1522&lt;=CrashTest!$C$6),4,IF(AND($A1522&gt;=CrashTest!$B$7,$A1522&lt;=CrashTest!$C$7),5,0)))))</f>
        <v>0</v>
      </c>
      <c r="J1522" s="0" t="str">
        <f aca="false">IF(I1522=0,"",IF(I1521=I1522,MAX(J1521,B1522),B1522))</f>
        <v/>
      </c>
      <c r="K1522" s="9" t="str">
        <f aca="false">IF(I1522=0,"",B1522/J1522-1)</f>
        <v/>
      </c>
      <c r="L1522" s="0" t="n">
        <f aca="false">MATCH($A1522,DailyBTC!$A:$A,0)</f>
        <v>2214</v>
      </c>
      <c r="M1522" s="8" t="n">
        <f aca="false">INDEX(DailyBTC!$F:$F,$L1522)</f>
        <v>6638.99851443569</v>
      </c>
      <c r="N1522" s="8" t="n">
        <f aca="false">INDEX(DailyETH!$F:$F,$L1522)</f>
        <v>188.63756037889</v>
      </c>
      <c r="O1522" s="8" t="n">
        <f aca="false">INDEX(DailyBTC!$B:$B,$L1522)</f>
        <v>88236.5631922852</v>
      </c>
      <c r="P1522" s="8" t="n">
        <f aca="false">INDEX(DailyETH!$B:$B,$L1522)</f>
        <v>2937.81746171829</v>
      </c>
      <c r="Q1522" s="9" t="n">
        <f aca="false">LN(M1522/M1521)</f>
        <v>-0.0355063092319282</v>
      </c>
      <c r="R1522" s="9" t="n">
        <f aca="false">LN(N1522/N1521)</f>
        <v>-0.0421169065687615</v>
      </c>
      <c r="S1522" s="9" t="n">
        <f aca="false">LN(O1522/O1521)</f>
        <v>-0.078990992826187</v>
      </c>
      <c r="T1522" s="9" t="n">
        <f aca="false">LN(P1522/P1521)</f>
        <v>-0.114864763236147</v>
      </c>
      <c r="U1522" s="9" t="n">
        <f aca="false">M1522/M1521-1</f>
        <v>-0.03488335493396</v>
      </c>
      <c r="V1522" s="9" t="n">
        <f aca="false">O1522/O1521-1</f>
        <v>-0.0759517525292202</v>
      </c>
    </row>
    <row r="1523" customFormat="false" ht="15" hidden="false" customHeight="false" outlineLevel="0" collapsed="false">
      <c r="A1523" s="5" t="n">
        <v>46043</v>
      </c>
      <c r="B1523" s="6" t="n">
        <v>6875.62</v>
      </c>
      <c r="C1523" s="9" t="n">
        <f aca="false">B1523/B1522-1</f>
        <v>0.011587703733783</v>
      </c>
      <c r="D1523" s="9" t="n">
        <f aca="false">LN(B1523/B1522)</f>
        <v>0.0115210804746559</v>
      </c>
      <c r="E1523" s="9" t="n">
        <f aca="false">B1523/B1518-1</f>
        <v>-0.0126541197689747</v>
      </c>
      <c r="F1523" s="9" t="n">
        <f aca="false">B1523/B1502-1</f>
        <v>0.0148876122548991</v>
      </c>
      <c r="G1523" s="0" t="n">
        <f aca="false">MAX(G1522,B1523)</f>
        <v>6977.27</v>
      </c>
      <c r="H1523" s="9" t="n">
        <f aca="false">B1523/G1523-1</f>
        <v>-0.0145687353363135</v>
      </c>
      <c r="I1523" s="0" t="n">
        <f aca="false">IF(AND($A1523&gt;=CrashTest!$B$3,$A1523&lt;=CrashTest!$C$3),1,IF(AND($A1523&gt;=CrashTest!$B$4,$A1523&lt;=CrashTest!$C$4),2,IF(AND($A1523&gt;=CrashTest!$B$5,$A1523&lt;=CrashTest!$C$5),3,IF(AND($A1523&gt;=CrashTest!$B$6,$A1523&lt;=CrashTest!$C$6),4,IF(AND($A1523&gt;=CrashTest!$B$7,$A1523&lt;=CrashTest!$C$7),5,0)))))</f>
        <v>0</v>
      </c>
      <c r="J1523" s="0" t="str">
        <f aca="false">IF(I1523=0,"",IF(I1522=I1523,MAX(J1522,B1523),B1523))</f>
        <v/>
      </c>
      <c r="K1523" s="9" t="str">
        <f aca="false">IF(I1523=0,"",B1523/J1523-1)</f>
        <v/>
      </c>
      <c r="L1523" s="0" t="n">
        <f aca="false">MATCH($A1523,DailyBTC!$A:$A,0)</f>
        <v>2215</v>
      </c>
      <c r="M1523" s="8" t="n">
        <f aca="false">INDEX(DailyBTC!$F:$F,$L1523)</f>
        <v>6717.37783368576</v>
      </c>
      <c r="N1523" s="8" t="n">
        <f aca="false">INDEX(DailyETH!$F:$F,$L1523)</f>
        <v>190.933553427769</v>
      </c>
      <c r="O1523" s="8" t="n">
        <f aca="false">INDEX(DailyBTC!$B:$B,$L1523)</f>
        <v>89599.361874927</v>
      </c>
      <c r="P1523" s="8" t="n">
        <f aca="false">INDEX(DailyETH!$B:$B,$L1523)</f>
        <v>2991.97558971362</v>
      </c>
      <c r="Q1523" s="9" t="n">
        <f aca="false">LN(M1523/M1522)</f>
        <v>0.0117367490916278</v>
      </c>
      <c r="R1523" s="9" t="n">
        <f aca="false">LN(N1523/N1522)</f>
        <v>0.012097975683345</v>
      </c>
      <c r="S1523" s="9" t="n">
        <f aca="false">LN(O1523/O1522)</f>
        <v>0.0153267722473532</v>
      </c>
      <c r="T1523" s="9" t="n">
        <f aca="false">LN(P1523/P1522)</f>
        <v>0.018266955855552</v>
      </c>
      <c r="U1523" s="9" t="n">
        <f aca="false">M1523/M1522-1</f>
        <v>0.0118058949824498</v>
      </c>
      <c r="V1523" s="9" t="n">
        <f aca="false">O1523/O1522-1</f>
        <v>0.015444829596003</v>
      </c>
    </row>
    <row r="1524" customFormat="false" ht="15" hidden="false" customHeight="false" outlineLevel="0" collapsed="false">
      <c r="A1524" s="5" t="n">
        <v>46044</v>
      </c>
      <c r="B1524" s="6" t="n">
        <v>6913.35</v>
      </c>
      <c r="C1524" s="9" t="n">
        <f aca="false">B1524/B1523-1</f>
        <v>0.0054875051268104</v>
      </c>
      <c r="D1524" s="9" t="n">
        <f aca="false">LN(B1524/B1523)</f>
        <v>0.00547250362607025</v>
      </c>
      <c r="E1524" s="9" t="n">
        <f aca="false">B1524/B1519-1</f>
        <v>-0.00191291542748251</v>
      </c>
      <c r="F1524" s="9" t="n">
        <f aca="false">B1524/B1503-1</f>
        <v>0.0115370546492062</v>
      </c>
      <c r="G1524" s="0" t="n">
        <f aca="false">MAX(G1523,B1524)</f>
        <v>6977.27</v>
      </c>
      <c r="H1524" s="9" t="n">
        <f aca="false">B1524/G1524-1</f>
        <v>-0.00916117621935231</v>
      </c>
      <c r="I1524" s="0" t="n">
        <f aca="false">IF(AND($A1524&gt;=CrashTest!$B$3,$A1524&lt;=CrashTest!$C$3),1,IF(AND($A1524&gt;=CrashTest!$B$4,$A1524&lt;=CrashTest!$C$4),2,IF(AND($A1524&gt;=CrashTest!$B$5,$A1524&lt;=CrashTest!$C$5),3,IF(AND($A1524&gt;=CrashTest!$B$6,$A1524&lt;=CrashTest!$C$6),4,IF(AND($A1524&gt;=CrashTest!$B$7,$A1524&lt;=CrashTest!$C$7),5,0)))))</f>
        <v>0</v>
      </c>
      <c r="J1524" s="0" t="str">
        <f aca="false">IF(I1524=0,"",IF(I1523=I1524,MAX(J1523,B1524),B1524))</f>
        <v/>
      </c>
      <c r="K1524" s="9" t="str">
        <f aca="false">IF(I1524=0,"",B1524/J1524-1)</f>
        <v/>
      </c>
      <c r="L1524" s="0" t="n">
        <f aca="false">MATCH($A1524,DailyBTC!$A:$A,0)</f>
        <v>2216</v>
      </c>
      <c r="M1524" s="8" t="n">
        <f aca="false">INDEX(DailyBTC!$F:$F,$L1524)</f>
        <v>6694.0072884425</v>
      </c>
      <c r="N1524" s="8" t="n">
        <f aca="false">INDEX(DailyETH!$F:$F,$L1524)</f>
        <v>188.632112692483</v>
      </c>
      <c r="O1524" s="8" t="n">
        <f aca="false">INDEX(DailyBTC!$B:$B,$L1524)</f>
        <v>89395.700735827</v>
      </c>
      <c r="P1524" s="8" t="n">
        <f aca="false">INDEX(DailyETH!$B:$B,$L1524)</f>
        <v>2947.89295207481</v>
      </c>
      <c r="Q1524" s="9" t="n">
        <f aca="false">LN(M1524/M1523)</f>
        <v>-0.00348518347453335</v>
      </c>
      <c r="R1524" s="9" t="n">
        <f aca="false">LN(N1524/N1523)</f>
        <v>-0.012126855218574</v>
      </c>
      <c r="S1524" s="9" t="n">
        <f aca="false">LN(O1524/O1523)</f>
        <v>-0.00227560720408509</v>
      </c>
      <c r="T1524" s="9" t="n">
        <f aca="false">LN(P1524/P1523)</f>
        <v>-0.0148432399435903</v>
      </c>
      <c r="U1524" s="9" t="n">
        <f aca="false">M1524/M1523-1</f>
        <v>-0.0034791172719304</v>
      </c>
      <c r="V1524" s="9" t="n">
        <f aca="false">O1524/O1523-1</f>
        <v>-0.00227301997289087</v>
      </c>
    </row>
    <row r="1525" customFormat="false" ht="15" hidden="false" customHeight="false" outlineLevel="0" collapsed="false">
      <c r="A1525" s="5" t="n">
        <v>46045</v>
      </c>
      <c r="B1525" s="6" t="n">
        <v>6915.61</v>
      </c>
      <c r="C1525" s="9" t="n">
        <f aca="false">B1525/B1524-1</f>
        <v>0.000326903744204854</v>
      </c>
      <c r="D1525" s="9" t="n">
        <f aca="false">LN(B1525/B1524)</f>
        <v>0.000326850322817984</v>
      </c>
      <c r="E1525" s="9" t="n">
        <f aca="false">B1525/B1520-1</f>
        <v>-0.00415582470656517</v>
      </c>
      <c r="F1525" s="9" t="n">
        <f aca="false">B1525/B1504-1</f>
        <v>0.00539653325075706</v>
      </c>
      <c r="G1525" s="0" t="n">
        <f aca="false">MAX(G1524,B1525)</f>
        <v>6977.27</v>
      </c>
      <c r="H1525" s="9" t="n">
        <f aca="false">B1525/G1525-1</f>
        <v>-0.00883726729795475</v>
      </c>
      <c r="I1525" s="0" t="n">
        <f aca="false">IF(AND($A1525&gt;=CrashTest!$B$3,$A1525&lt;=CrashTest!$C$3),1,IF(AND($A1525&gt;=CrashTest!$B$4,$A1525&lt;=CrashTest!$C$4),2,IF(AND($A1525&gt;=CrashTest!$B$5,$A1525&lt;=CrashTest!$C$5),3,IF(AND($A1525&gt;=CrashTest!$B$6,$A1525&lt;=CrashTest!$C$6),4,IF(AND($A1525&gt;=CrashTest!$B$7,$A1525&lt;=CrashTest!$C$7),5,0)))))</f>
        <v>0</v>
      </c>
      <c r="J1525" s="0" t="str">
        <f aca="false">IF(I1525=0,"",IF(I1524=I1525,MAX(J1524,B1525),B1525))</f>
        <v/>
      </c>
      <c r="K1525" s="9" t="str">
        <f aca="false">IF(I1525=0,"",B1525/J1525-1)</f>
        <v/>
      </c>
      <c r="L1525" s="0" t="n">
        <f aca="false">MATCH($A1525,DailyBTC!$A:$A,0)</f>
        <v>2217</v>
      </c>
      <c r="M1525" s="8" t="n">
        <f aca="false">INDEX(DailyBTC!$F:$F,$L1525)</f>
        <v>6708.0551326057</v>
      </c>
      <c r="N1525" s="8" t="n">
        <f aca="false">INDEX(DailyETH!$F:$F,$L1525)</f>
        <v>188.851253807977</v>
      </c>
      <c r="O1525" s="8" t="n">
        <f aca="false">INDEX(DailyBTC!$B:$B,$L1525)</f>
        <v>89439.7718909994</v>
      </c>
      <c r="P1525" s="8" t="n">
        <f aca="false">INDEX(DailyETH!$B:$B,$L1525)</f>
        <v>2951.59461922852</v>
      </c>
      <c r="Q1525" s="9" t="n">
        <f aca="false">LN(M1525/M1524)</f>
        <v>0.00209637126982675</v>
      </c>
      <c r="R1525" s="9" t="n">
        <f aca="false">LN(N1525/N1524)</f>
        <v>0.00116106382192857</v>
      </c>
      <c r="S1525" s="9" t="n">
        <f aca="false">LN(O1525/O1524)</f>
        <v>0.000492868170024585</v>
      </c>
      <c r="T1525" s="9" t="n">
        <f aca="false">LN(P1525/P1524)</f>
        <v>0.00125491158164268</v>
      </c>
      <c r="U1525" s="9" t="n">
        <f aca="false">M1525/M1524-1</f>
        <v>0.00209857019239479</v>
      </c>
      <c r="V1525" s="9" t="n">
        <f aca="false">O1525/O1524-1</f>
        <v>0.000492989649498066</v>
      </c>
    </row>
    <row r="1526" customFormat="false" ht="15" hidden="false" customHeight="false" outlineLevel="0" collapsed="false">
      <c r="A1526" s="5" t="n">
        <v>46048</v>
      </c>
      <c r="B1526" s="6" t="n">
        <v>6950.23</v>
      </c>
      <c r="C1526" s="9" t="n">
        <f aca="false">B1526/B1525-1</f>
        <v>0.00500606598694842</v>
      </c>
      <c r="D1526" s="9" t="n">
        <f aca="false">LN(B1526/B1525)</f>
        <v>0.00499357730073253</v>
      </c>
      <c r="E1526" s="9" t="n">
        <f aca="false">B1526/B1521-1</f>
        <v>0.00147262035645479</v>
      </c>
      <c r="F1526" s="9" t="n">
        <f aca="false">B1526/B1505-1</f>
        <v>0.00585256570749615</v>
      </c>
      <c r="G1526" s="0" t="n">
        <f aca="false">MAX(G1525,B1526)</f>
        <v>6977.27</v>
      </c>
      <c r="H1526" s="9" t="n">
        <f aca="false">B1526/G1526-1</f>
        <v>-0.00387544125424422</v>
      </c>
      <c r="I1526" s="0" t="n">
        <f aca="false">IF(AND($A1526&gt;=CrashTest!$B$3,$A1526&lt;=CrashTest!$C$3),1,IF(AND($A1526&gt;=CrashTest!$B$4,$A1526&lt;=CrashTest!$C$4),2,IF(AND($A1526&gt;=CrashTest!$B$5,$A1526&lt;=CrashTest!$C$5),3,IF(AND($A1526&gt;=CrashTest!$B$6,$A1526&lt;=CrashTest!$C$6),4,IF(AND($A1526&gt;=CrashTest!$B$7,$A1526&lt;=CrashTest!$C$7),5,0)))))</f>
        <v>0</v>
      </c>
      <c r="J1526" s="0" t="str">
        <f aca="false">IF(I1526=0,"",IF(I1525=I1526,MAX(J1525,B1526),B1526))</f>
        <v/>
      </c>
      <c r="K1526" s="9" t="str">
        <f aca="false">IF(I1526=0,"",B1526/J1526-1)</f>
        <v/>
      </c>
      <c r="L1526" s="0" t="n">
        <f aca="false">MATCH($A1526,DailyBTC!$A:$A,0)</f>
        <v>2220</v>
      </c>
      <c r="M1526" s="8" t="n">
        <f aca="false">INDEX(DailyBTC!$F:$F,$L1526)</f>
        <v>6681.15560050772</v>
      </c>
      <c r="N1526" s="8" t="n">
        <f aca="false">INDEX(DailyETH!$F:$F,$L1526)</f>
        <v>188.35900839886</v>
      </c>
      <c r="O1526" s="8" t="n">
        <f aca="false">INDEX(DailyBTC!$B:$B,$L1526)</f>
        <v>88337.4545511397</v>
      </c>
      <c r="P1526" s="8" t="n">
        <f aca="false">INDEX(DailyETH!$B:$B,$L1526)</f>
        <v>2930.17946756283</v>
      </c>
      <c r="Q1526" s="9" t="n">
        <f aca="false">LN(M1526/M1525)</f>
        <v>-0.00401809618587034</v>
      </c>
      <c r="R1526" s="9" t="n">
        <f aca="false">LN(N1526/N1525)</f>
        <v>-0.00260992734214894</v>
      </c>
      <c r="S1526" s="9" t="n">
        <f aca="false">LN(O1526/O1525)</f>
        <v>-0.0124012674641357</v>
      </c>
      <c r="T1526" s="9" t="n">
        <f aca="false">LN(P1526/P1525)</f>
        <v>-0.0072819003177336</v>
      </c>
      <c r="U1526" s="9" t="n">
        <f aca="false">M1526/M1525-1</f>
        <v>-0.00401003443863068</v>
      </c>
      <c r="V1526" s="9" t="n">
        <f aca="false">O1526/O1525-1</f>
        <v>-0.0123246886318438</v>
      </c>
    </row>
    <row r="1527" customFormat="false" ht="15" hidden="false" customHeight="false" outlineLevel="0" collapsed="false">
      <c r="A1527" s="5" t="n">
        <v>46049</v>
      </c>
      <c r="B1527" s="6" t="n">
        <v>6978.6</v>
      </c>
      <c r="C1527" s="9" t="n">
        <f aca="false">B1527/B1526-1</f>
        <v>0.00408187930471371</v>
      </c>
      <c r="D1527" s="9" t="n">
        <f aca="false">LN(B1527/B1526)</f>
        <v>0.00407357103660914</v>
      </c>
      <c r="E1527" s="9" t="n">
        <f aca="false">B1527/B1522-1</f>
        <v>0.0267388176304941</v>
      </c>
      <c r="F1527" s="9" t="n">
        <f aca="false">B1527/B1506-1</f>
        <v>0.0067151852626568</v>
      </c>
      <c r="G1527" s="0" t="n">
        <f aca="false">MAX(G1526,B1527)</f>
        <v>6978.6</v>
      </c>
      <c r="H1527" s="9" t="n">
        <f aca="false">B1527/G1527-1</f>
        <v>0</v>
      </c>
      <c r="I1527" s="0" t="n">
        <f aca="false">IF(AND($A1527&gt;=CrashTest!$B$3,$A1527&lt;=CrashTest!$C$3),1,IF(AND($A1527&gt;=CrashTest!$B$4,$A1527&lt;=CrashTest!$C$4),2,IF(AND($A1527&gt;=CrashTest!$B$5,$A1527&lt;=CrashTest!$C$5),3,IF(AND($A1527&gt;=CrashTest!$B$6,$A1527&lt;=CrashTest!$C$6),4,IF(AND($A1527&gt;=CrashTest!$B$7,$A1527&lt;=CrashTest!$C$7),5,0)))))</f>
        <v>0</v>
      </c>
      <c r="J1527" s="0" t="str">
        <f aca="false">IF(I1527=0,"",IF(I1526=I1527,MAX(J1526,B1527),B1527))</f>
        <v/>
      </c>
      <c r="K1527" s="9" t="str">
        <f aca="false">IF(I1527=0,"",B1527/J1527-1)</f>
        <v/>
      </c>
      <c r="L1527" s="0" t="n">
        <f aca="false">MATCH($A1527,DailyBTC!$A:$A,0)</f>
        <v>2221</v>
      </c>
      <c r="M1527" s="8" t="n">
        <f aca="false">INDEX(DailyBTC!$F:$F,$L1527)</f>
        <v>6754.3691863932</v>
      </c>
      <c r="N1527" s="8" t="n">
        <f aca="false">INDEX(DailyETH!$F:$F,$L1527)</f>
        <v>193.228712636384</v>
      </c>
      <c r="O1527" s="8" t="n">
        <f aca="false">INDEX(DailyBTC!$B:$B,$L1527)</f>
        <v>89260.3805397429</v>
      </c>
      <c r="P1527" s="8" t="n">
        <f aca="false">INDEX(DailyETH!$B:$B,$L1527)</f>
        <v>3022.82405873758</v>
      </c>
      <c r="Q1527" s="9" t="n">
        <f aca="false">LN(M1527/M1526)</f>
        <v>0.0108986156829293</v>
      </c>
      <c r="R1527" s="9" t="n">
        <f aca="false">LN(N1527/N1526)</f>
        <v>0.0255247658983816</v>
      </c>
      <c r="S1527" s="9" t="n">
        <f aca="false">LN(O1527/O1526)</f>
        <v>0.0103935309392699</v>
      </c>
      <c r="T1527" s="9" t="n">
        <f aca="false">LN(P1527/P1526)</f>
        <v>0.0311278403417692</v>
      </c>
      <c r="U1527" s="9" t="n">
        <f aca="false">M1527/M1526-1</f>
        <v>0.0109582219399171</v>
      </c>
      <c r="V1527" s="9" t="n">
        <f aca="false">O1527/O1526-1</f>
        <v>0.0104477312969087</v>
      </c>
    </row>
    <row r="1528" customFormat="false" ht="15" hidden="false" customHeight="false" outlineLevel="0" collapsed="false">
      <c r="A1528" s="5" t="n">
        <v>46050</v>
      </c>
      <c r="B1528" s="6" t="n">
        <v>6978.03</v>
      </c>
      <c r="C1528" s="9" t="n">
        <f aca="false">B1528/B1527-1</f>
        <v>-8.16782735792998E-005</v>
      </c>
      <c r="D1528" s="9" t="n">
        <f aca="false">LN(B1528/B1527)</f>
        <v>-8.16816094311329E-005</v>
      </c>
      <c r="E1528" s="9" t="n">
        <f aca="false">B1528/B1523-1</f>
        <v>0.014894656772771</v>
      </c>
      <c r="F1528" s="9" t="n">
        <f aca="false">B1528/B1507-1</f>
        <v>0.00693945402124685</v>
      </c>
      <c r="G1528" s="0" t="n">
        <f aca="false">MAX(G1527,B1528)</f>
        <v>6978.6</v>
      </c>
      <c r="H1528" s="9" t="n">
        <f aca="false">B1528/G1528-1</f>
        <v>-8.16782735792998E-005</v>
      </c>
      <c r="I1528" s="0" t="n">
        <f aca="false">IF(AND($A1528&gt;=CrashTest!$B$3,$A1528&lt;=CrashTest!$C$3),1,IF(AND($A1528&gt;=CrashTest!$B$4,$A1528&lt;=CrashTest!$C$4),2,IF(AND($A1528&gt;=CrashTest!$B$5,$A1528&lt;=CrashTest!$C$5),3,IF(AND($A1528&gt;=CrashTest!$B$6,$A1528&lt;=CrashTest!$C$6),4,IF(AND($A1528&gt;=CrashTest!$B$7,$A1528&lt;=CrashTest!$C$7),5,0)))))</f>
        <v>0</v>
      </c>
      <c r="J1528" s="0" t="str">
        <f aca="false">IF(I1528=0,"",IF(I1527=I1528,MAX(J1527,B1528),B1528))</f>
        <v/>
      </c>
      <c r="K1528" s="9" t="str">
        <f aca="false">IF(I1528=0,"",B1528/J1528-1)</f>
        <v/>
      </c>
      <c r="L1528" s="0" t="n">
        <f aca="false">MATCH($A1528,DailyBTC!$A:$A,0)</f>
        <v>2222</v>
      </c>
      <c r="M1528" s="8" t="n">
        <f aca="false">INDEX(DailyBTC!$F:$F,$L1528)</f>
        <v>6737.36461301453</v>
      </c>
      <c r="N1528" s="8" t="n">
        <f aca="false">INDEX(DailyETH!$F:$F,$L1528)</f>
        <v>192.621185153138</v>
      </c>
      <c r="O1528" s="8" t="n">
        <f aca="false">INDEX(DailyBTC!$B:$B,$L1528)</f>
        <v>89177.7892507306</v>
      </c>
      <c r="P1528" s="8" t="n">
        <f aca="false">INDEX(DailyETH!$B:$B,$L1528)</f>
        <v>3008.43984979544</v>
      </c>
      <c r="Q1528" s="9" t="n">
        <f aca="false">LN(M1528/M1527)</f>
        <v>-0.00252074086779383</v>
      </c>
      <c r="R1528" s="9" t="n">
        <f aca="false">LN(N1528/N1527)</f>
        <v>-0.00314903794853041</v>
      </c>
      <c r="S1528" s="9" t="n">
        <f aca="false">LN(O1528/O1527)</f>
        <v>-0.000925713315792194</v>
      </c>
      <c r="T1528" s="9" t="n">
        <f aca="false">LN(P1528/P1527)</f>
        <v>-0.00476989116462747</v>
      </c>
      <c r="U1528" s="9" t="n">
        <f aca="false">M1528/M1527-1</f>
        <v>-0.0025175664683722</v>
      </c>
      <c r="V1528" s="9" t="n">
        <f aca="false">O1528/O1527-1</f>
        <v>-0.000925284975404339</v>
      </c>
    </row>
    <row r="1529" customFormat="false" ht="15" hidden="false" customHeight="false" outlineLevel="0" collapsed="false">
      <c r="A1529" s="5" t="n">
        <v>46051</v>
      </c>
      <c r="B1529" s="6" t="n">
        <v>6969.01</v>
      </c>
      <c r="C1529" s="9" t="n">
        <f aca="false">B1529/B1528-1</f>
        <v>-0.00129262843524602</v>
      </c>
      <c r="D1529" s="9" t="n">
        <f aca="false">LN(B1529/B1528)</f>
        <v>-0.00129346460002641</v>
      </c>
      <c r="E1529" s="9" t="n">
        <f aca="false">B1529/B1524-1</f>
        <v>0.00805108955860767</v>
      </c>
      <c r="F1529" s="9" t="n">
        <f aca="false">B1529/B1508-1</f>
        <v>0.00916194354261823</v>
      </c>
      <c r="G1529" s="0" t="n">
        <f aca="false">MAX(G1528,B1529)</f>
        <v>6978.6</v>
      </c>
      <c r="H1529" s="9" t="n">
        <f aca="false">B1529/G1529-1</f>
        <v>-0.00137420112916631</v>
      </c>
      <c r="I1529" s="0" t="n">
        <f aca="false">IF(AND($A1529&gt;=CrashTest!$B$3,$A1529&lt;=CrashTest!$C$3),1,IF(AND($A1529&gt;=CrashTest!$B$4,$A1529&lt;=CrashTest!$C$4),2,IF(AND($A1529&gt;=CrashTest!$B$5,$A1529&lt;=CrashTest!$C$5),3,IF(AND($A1529&gt;=CrashTest!$B$6,$A1529&lt;=CrashTest!$C$6),4,IF(AND($A1529&gt;=CrashTest!$B$7,$A1529&lt;=CrashTest!$C$7),5,0)))))</f>
        <v>0</v>
      </c>
      <c r="J1529" s="0" t="str">
        <f aca="false">IF(I1529=0,"",IF(I1528=I1529,MAX(J1528,B1529),B1529))</f>
        <v/>
      </c>
      <c r="K1529" s="9" t="str">
        <f aca="false">IF(I1529=0,"",B1529/J1529-1)</f>
        <v/>
      </c>
      <c r="L1529" s="0" t="n">
        <f aca="false">MATCH($A1529,DailyBTC!$A:$A,0)</f>
        <v>2223</v>
      </c>
      <c r="M1529" s="8" t="n">
        <f aca="false">INDEX(DailyBTC!$F:$F,$L1529)</f>
        <v>6622.18515026414</v>
      </c>
      <c r="N1529" s="8" t="n">
        <f aca="false">INDEX(DailyETH!$F:$F,$L1529)</f>
        <v>189.677175490999</v>
      </c>
      <c r="O1529" s="8" t="n">
        <f aca="false">INDEX(DailyBTC!$B:$B,$L1529)</f>
        <v>84520.3973106371</v>
      </c>
      <c r="P1529" s="8" t="n">
        <f aca="false">INDEX(DailyETH!$B:$B,$L1529)</f>
        <v>2818.53491466978</v>
      </c>
      <c r="Q1529" s="9" t="n">
        <f aca="false">LN(M1529/M1528)</f>
        <v>-0.0172434428849803</v>
      </c>
      <c r="R1529" s="9" t="n">
        <f aca="false">LN(N1529/N1528)</f>
        <v>-0.0154019381879582</v>
      </c>
      <c r="S1529" s="9" t="n">
        <f aca="false">LN(O1529/O1528)</f>
        <v>-0.0536391156239616</v>
      </c>
      <c r="T1529" s="9" t="n">
        <f aca="false">LN(P1529/P1528)</f>
        <v>-0.0652044059177047</v>
      </c>
      <c r="U1529" s="9" t="n">
        <f aca="false">M1529/M1528-1</f>
        <v>-0.0170956255696628</v>
      </c>
      <c r="V1529" s="9" t="n">
        <f aca="false">O1529/O1528-1</f>
        <v>-0.0522259183505757</v>
      </c>
    </row>
    <row r="1530" customFormat="false" ht="15" hidden="false" customHeight="false" outlineLevel="0" collapsed="false">
      <c r="A1530" s="5" t="n">
        <v>46052</v>
      </c>
      <c r="B1530" s="6" t="n">
        <v>6939.03</v>
      </c>
      <c r="C1530" s="9" t="n">
        <f aca="false">B1530/B1529-1</f>
        <v>-0.00430190227880289</v>
      </c>
      <c r="D1530" s="9" t="n">
        <f aca="false">LN(B1530/B1529)</f>
        <v>-0.00431118208385021</v>
      </c>
      <c r="E1530" s="9" t="n">
        <f aca="false">B1530/B1525-1</f>
        <v>0.00338654146199691</v>
      </c>
      <c r="F1530" s="9" t="n">
        <f aca="false">B1530/B1509-1</f>
        <v>0.00620483045833664</v>
      </c>
      <c r="G1530" s="0" t="n">
        <f aca="false">MAX(G1529,B1530)</f>
        <v>6978.6</v>
      </c>
      <c r="H1530" s="9" t="n">
        <f aca="false">B1530/G1530-1</f>
        <v>-0.00567019172900019</v>
      </c>
      <c r="I1530" s="0" t="n">
        <f aca="false">IF(AND($A1530&gt;=CrashTest!$B$3,$A1530&lt;=CrashTest!$C$3),1,IF(AND($A1530&gt;=CrashTest!$B$4,$A1530&lt;=CrashTest!$C$4),2,IF(AND($A1530&gt;=CrashTest!$B$5,$A1530&lt;=CrashTest!$C$5),3,IF(AND($A1530&gt;=CrashTest!$B$6,$A1530&lt;=CrashTest!$C$6),4,IF(AND($A1530&gt;=CrashTest!$B$7,$A1530&lt;=CrashTest!$C$7),5,0)))))</f>
        <v>0</v>
      </c>
      <c r="J1530" s="0" t="str">
        <f aca="false">IF(I1530=0,"",IF(I1529=I1530,MAX(J1529,B1530),B1530))</f>
        <v/>
      </c>
      <c r="K1530" s="9" t="str">
        <f aca="false">IF(I1530=0,"",B1530/J1530-1)</f>
        <v/>
      </c>
      <c r="L1530" s="0" t="n">
        <f aca="false">MATCH($A1530,DailyBTC!$A:$A,0)</f>
        <v>2224</v>
      </c>
      <c r="M1530" s="8" t="n">
        <f aca="false">INDEX(DailyBTC!$F:$F,$L1530)</f>
        <v>6598.89192598184</v>
      </c>
      <c r="N1530" s="8" t="n">
        <f aca="false">INDEX(DailyETH!$F:$F,$L1530)</f>
        <v>187.776219729454</v>
      </c>
      <c r="O1530" s="8" t="n">
        <f aca="false">INDEX(DailyBTC!$B:$B,$L1530)</f>
        <v>84017.0340292227</v>
      </c>
      <c r="P1530" s="8" t="n">
        <f aca="false">INDEX(DailyETH!$B:$B,$L1530)</f>
        <v>2699.6404661017</v>
      </c>
      <c r="Q1530" s="9" t="n">
        <f aca="false">LN(M1530/M1529)</f>
        <v>-0.00352365367041531</v>
      </c>
      <c r="R1530" s="9" t="n">
        <f aca="false">LN(N1530/N1529)</f>
        <v>-0.0100726174822831</v>
      </c>
      <c r="S1530" s="9" t="n">
        <f aca="false">LN(O1530/O1529)</f>
        <v>-0.00597332917805102</v>
      </c>
      <c r="T1530" s="9" t="n">
        <f aca="false">LN(P1530/P1529)</f>
        <v>-0.043098612699995</v>
      </c>
      <c r="U1530" s="9" t="n">
        <f aca="false">M1530/M1529-1</f>
        <v>-0.00351745288809535</v>
      </c>
      <c r="V1530" s="9" t="n">
        <f aca="false">O1530/O1529-1</f>
        <v>-0.00595552431638946</v>
      </c>
    </row>
    <row r="1531" customFormat="false" ht="15" hidden="false" customHeight="false" outlineLevel="0" collapsed="false">
      <c r="A1531" s="5" t="n">
        <v>46055</v>
      </c>
      <c r="B1531" s="6" t="n">
        <v>6976.44</v>
      </c>
      <c r="C1531" s="9" t="n">
        <f aca="false">B1531/B1530-1</f>
        <v>0.005391243444689</v>
      </c>
      <c r="D1531" s="9" t="n">
        <f aca="false">LN(B1531/B1530)</f>
        <v>0.00537676271452765</v>
      </c>
      <c r="E1531" s="9" t="n">
        <f aca="false">B1531/B1526-1</f>
        <v>0.00377109822264865</v>
      </c>
      <c r="F1531" s="9" t="n">
        <f aca="false">B1531/B1510-1</f>
        <v>0.0191278942370901</v>
      </c>
      <c r="G1531" s="0" t="n">
        <f aca="false">MAX(G1530,B1531)</f>
        <v>6978.6</v>
      </c>
      <c r="H1531" s="9" t="n">
        <f aca="false">B1531/G1531-1</f>
        <v>-0.000309517668300341</v>
      </c>
      <c r="I1531" s="0" t="n">
        <f aca="false">IF(AND($A1531&gt;=CrashTest!$B$3,$A1531&lt;=CrashTest!$C$3),1,IF(AND($A1531&gt;=CrashTest!$B$4,$A1531&lt;=CrashTest!$C$4),2,IF(AND($A1531&gt;=CrashTest!$B$5,$A1531&lt;=CrashTest!$C$5),3,IF(AND($A1531&gt;=CrashTest!$B$6,$A1531&lt;=CrashTest!$C$6),4,IF(AND($A1531&gt;=CrashTest!$B$7,$A1531&lt;=CrashTest!$C$7),5,0)))))</f>
        <v>0</v>
      </c>
      <c r="J1531" s="0" t="str">
        <f aca="false">IF(I1531=0,"",IF(I1530=I1531,MAX(J1530,B1531),B1531))</f>
        <v/>
      </c>
      <c r="K1531" s="9" t="str">
        <f aca="false">IF(I1531=0,"",B1531/J1531-1)</f>
        <v/>
      </c>
      <c r="L1531" s="0" t="n">
        <f aca="false">MATCH($A1531,DailyBTC!$A:$A,0)</f>
        <v>2227</v>
      </c>
      <c r="M1531" s="8" t="n">
        <f aca="false">INDEX(DailyBTC!$F:$F,$L1531)</f>
        <v>6520.45048440253</v>
      </c>
      <c r="N1531" s="8" t="n">
        <f aca="false">INDEX(DailyETH!$F:$F,$L1531)</f>
        <v>185.146669868524</v>
      </c>
      <c r="O1531" s="8" t="n">
        <f aca="false">INDEX(DailyBTC!$B:$B,$L1531)</f>
        <v>78716.6018088837</v>
      </c>
      <c r="P1531" s="8" t="n">
        <f aca="false">INDEX(DailyETH!$B:$B,$L1531)</f>
        <v>2345.61446464056</v>
      </c>
      <c r="Q1531" s="9" t="n">
        <f aca="false">LN(M1531/M1530)</f>
        <v>-0.0119582786829777</v>
      </c>
      <c r="R1531" s="9" t="n">
        <f aca="false">LN(N1531/N1530)</f>
        <v>-0.0141026121771796</v>
      </c>
      <c r="S1531" s="9" t="n">
        <f aca="false">LN(O1531/O1530)</f>
        <v>-0.0651654806131498</v>
      </c>
      <c r="T1531" s="9" t="n">
        <f aca="false">LN(P1531/P1530)</f>
        <v>-0.140571204036974</v>
      </c>
      <c r="U1531" s="9" t="n">
        <f aca="false">M1531/M1530-1</f>
        <v>-0.0118870626249319</v>
      </c>
      <c r="V1531" s="9" t="n">
        <f aca="false">O1531/O1530-1</f>
        <v>-0.0630875902914571</v>
      </c>
    </row>
    <row r="1532" customFormat="false" ht="15" hidden="false" customHeight="false" outlineLevel="0" collapsed="false">
      <c r="A1532" s="5" t="n">
        <v>46056</v>
      </c>
      <c r="B1532" s="6" t="n">
        <v>6917.81</v>
      </c>
      <c r="C1532" s="9" t="n">
        <f aca="false">B1532/B1531-1</f>
        <v>-0.00840399974772221</v>
      </c>
      <c r="D1532" s="9" t="n">
        <f aca="false">LN(B1532/B1531)</f>
        <v>-0.00843951245945275</v>
      </c>
      <c r="E1532" s="9" t="n">
        <f aca="false">B1532/B1527-1</f>
        <v>-0.00871091622961628</v>
      </c>
      <c r="F1532" s="9" t="n">
        <f aca="false">B1532/B1511-1</f>
        <v>0.0086520754628947</v>
      </c>
      <c r="G1532" s="0" t="n">
        <f aca="false">MAX(G1531,B1532)</f>
        <v>6978.6</v>
      </c>
      <c r="H1532" s="9" t="n">
        <f aca="false">B1532/G1532-1</f>
        <v>-0.00871091622961628</v>
      </c>
      <c r="I1532" s="0" t="n">
        <f aca="false">IF(AND($A1532&gt;=CrashTest!$B$3,$A1532&lt;=CrashTest!$C$3),1,IF(AND($A1532&gt;=CrashTest!$B$4,$A1532&lt;=CrashTest!$C$4),2,IF(AND($A1532&gt;=CrashTest!$B$5,$A1532&lt;=CrashTest!$C$5),3,IF(AND($A1532&gt;=CrashTest!$B$6,$A1532&lt;=CrashTest!$C$6),4,IF(AND($A1532&gt;=CrashTest!$B$7,$A1532&lt;=CrashTest!$C$7),5,0)))))</f>
        <v>0</v>
      </c>
      <c r="J1532" s="0" t="str">
        <f aca="false">IF(I1532=0,"",IF(I1531=I1532,MAX(J1531,B1532),B1532))</f>
        <v/>
      </c>
      <c r="K1532" s="9" t="str">
        <f aca="false">IF(I1532=0,"",B1532/J1532-1)</f>
        <v/>
      </c>
      <c r="L1532" s="0" t="n">
        <f aca="false">MATCH($A1532,DailyBTC!$A:$A,0)</f>
        <v>2228</v>
      </c>
      <c r="M1532" s="8" t="n">
        <f aca="false">INDEX(DailyBTC!$F:$F,$L1532)</f>
        <v>6515.60747987794</v>
      </c>
      <c r="N1532" s="8" t="n">
        <f aca="false">INDEX(DailyETH!$F:$F,$L1532)</f>
        <v>185.400841341655</v>
      </c>
      <c r="O1532" s="8" t="n">
        <f aca="false">INDEX(DailyBTC!$B:$B,$L1532)</f>
        <v>75684.7660277616</v>
      </c>
      <c r="P1532" s="8" t="n">
        <f aca="false">INDEX(DailyETH!$B:$B,$L1532)</f>
        <v>2231.42898305085</v>
      </c>
      <c r="Q1532" s="9" t="n">
        <f aca="false">LN(M1532/M1531)</f>
        <v>-0.00074301675562898</v>
      </c>
      <c r="R1532" s="9" t="n">
        <f aca="false">LN(N1532/N1531)</f>
        <v>0.0013718700318056</v>
      </c>
      <c r="S1532" s="9" t="n">
        <f aca="false">LN(O1532/O1531)</f>
        <v>-0.0392771849193779</v>
      </c>
      <c r="T1532" s="9" t="n">
        <f aca="false">LN(P1532/P1531)</f>
        <v>-0.0499052195815424</v>
      </c>
      <c r="U1532" s="9" t="n">
        <f aca="false">M1532/M1531-1</f>
        <v>-0.000742740787033402</v>
      </c>
      <c r="V1532" s="9" t="n">
        <f aca="false">O1532/O1531-1</f>
        <v>-0.0385158367034582</v>
      </c>
    </row>
    <row r="1533" customFormat="false" ht="15" hidden="false" customHeight="false" outlineLevel="0" collapsed="false">
      <c r="A1533" s="5" t="n">
        <v>46057</v>
      </c>
      <c r="B1533" s="6" t="n">
        <v>6882.72</v>
      </c>
      <c r="C1533" s="9" t="n">
        <f aca="false">B1533/B1532-1</f>
        <v>-0.00507241453581409</v>
      </c>
      <c r="D1533" s="9" t="n">
        <f aca="false">LN(B1533/B1532)</f>
        <v>-0.00508532289997643</v>
      </c>
      <c r="E1533" s="9" t="n">
        <f aca="false">B1533/B1528-1</f>
        <v>-0.0136585827232041</v>
      </c>
      <c r="F1533" s="9" t="n">
        <f aca="false">B1533/B1512-1</f>
        <v>-0.00280061720793101</v>
      </c>
      <c r="G1533" s="0" t="n">
        <f aca="false">MAX(G1532,B1533)</f>
        <v>6978.6</v>
      </c>
      <c r="H1533" s="9" t="n">
        <f aca="false">B1533/G1533-1</f>
        <v>-0.013739145387327</v>
      </c>
      <c r="I1533" s="0" t="n">
        <f aca="false">IF(AND($A1533&gt;=CrashTest!$B$3,$A1533&lt;=CrashTest!$C$3),1,IF(AND($A1533&gt;=CrashTest!$B$4,$A1533&lt;=CrashTest!$C$4),2,IF(AND($A1533&gt;=CrashTest!$B$5,$A1533&lt;=CrashTest!$C$5),3,IF(AND($A1533&gt;=CrashTest!$B$6,$A1533&lt;=CrashTest!$C$6),4,IF(AND($A1533&gt;=CrashTest!$B$7,$A1533&lt;=CrashTest!$C$7),5,0)))))</f>
        <v>0</v>
      </c>
      <c r="J1533" s="0" t="str">
        <f aca="false">IF(I1533=0,"",IF(I1532=I1533,MAX(J1532,B1533),B1533))</f>
        <v/>
      </c>
      <c r="K1533" s="9" t="str">
        <f aca="false">IF(I1533=0,"",B1533/J1533-1)</f>
        <v/>
      </c>
      <c r="L1533" s="0" t="n">
        <f aca="false">MATCH($A1533,DailyBTC!$A:$A,0)</f>
        <v>2229</v>
      </c>
      <c r="M1533" s="8" t="n">
        <f aca="false">INDEX(DailyBTC!$F:$F,$L1533)</f>
        <v>6486.83113060963</v>
      </c>
      <c r="N1533" s="8" t="n">
        <f aca="false">INDEX(DailyETH!$F:$F,$L1533)</f>
        <v>184.832922600005</v>
      </c>
      <c r="O1533" s="8" t="n">
        <f aca="false">INDEX(DailyBTC!$B:$B,$L1533)</f>
        <v>73095.1914646406</v>
      </c>
      <c r="P1533" s="8" t="n">
        <f aca="false">INDEX(DailyETH!$B:$B,$L1533)</f>
        <v>2147.39338924605</v>
      </c>
      <c r="Q1533" s="9" t="n">
        <f aca="false">LN(M1533/M1532)</f>
        <v>-0.00442630757398796</v>
      </c>
      <c r="R1533" s="9" t="n">
        <f aca="false">LN(N1533/N1532)</f>
        <v>-0.00306789516461618</v>
      </c>
      <c r="S1533" s="9" t="n">
        <f aca="false">LN(O1533/O1532)</f>
        <v>-0.0348143144600033</v>
      </c>
      <c r="T1533" s="9" t="n">
        <f aca="false">LN(P1533/P1532)</f>
        <v>-0.0383874503009668</v>
      </c>
      <c r="U1533" s="9" t="n">
        <f aca="false">M1533/M1532-1</f>
        <v>-0.00441652591215469</v>
      </c>
      <c r="V1533" s="9" t="n">
        <f aca="false">O1533/O1532-1</f>
        <v>-0.0342152681316492</v>
      </c>
    </row>
    <row r="1534" customFormat="false" ht="15" hidden="false" customHeight="false" outlineLevel="0" collapsed="false">
      <c r="A1534" s="5" t="n">
        <v>46058</v>
      </c>
      <c r="B1534" s="6" t="n">
        <v>6798.4</v>
      </c>
      <c r="C1534" s="9" t="n">
        <f aca="false">B1534/B1533-1</f>
        <v>-0.0122509705465282</v>
      </c>
      <c r="D1534" s="9" t="n">
        <f aca="false">LN(B1534/B1533)</f>
        <v>-0.0123266322742918</v>
      </c>
      <c r="E1534" s="9" t="n">
        <f aca="false">B1534/B1529-1</f>
        <v>-0.0244812390856091</v>
      </c>
      <c r="F1534" s="9" t="n">
        <f aca="false">B1534/B1513-1</f>
        <v>-0.0210833398129829</v>
      </c>
      <c r="G1534" s="0" t="n">
        <f aca="false">MAX(G1533,B1534)</f>
        <v>6978.6</v>
      </c>
      <c r="H1534" s="9" t="n">
        <f aca="false">B1534/G1534-1</f>
        <v>-0.0258217980683806</v>
      </c>
      <c r="I1534" s="0" t="n">
        <f aca="false">IF(AND($A1534&gt;=CrashTest!$B$3,$A1534&lt;=CrashTest!$C$3),1,IF(AND($A1534&gt;=CrashTest!$B$4,$A1534&lt;=CrashTest!$C$4),2,IF(AND($A1534&gt;=CrashTest!$B$5,$A1534&lt;=CrashTest!$C$5),3,IF(AND($A1534&gt;=CrashTest!$B$6,$A1534&lt;=CrashTest!$C$6),4,IF(AND($A1534&gt;=CrashTest!$B$7,$A1534&lt;=CrashTest!$C$7),5,0)))))</f>
        <v>0</v>
      </c>
      <c r="J1534" s="0" t="str">
        <f aca="false">IF(I1534=0,"",IF(I1533=I1534,MAX(J1533,B1534),B1534))</f>
        <v/>
      </c>
      <c r="K1534" s="9" t="str">
        <f aca="false">IF(I1534=0,"",B1534/J1534-1)</f>
        <v/>
      </c>
      <c r="L1534" s="0" t="n">
        <f aca="false">MATCH($A1534,DailyBTC!$A:$A,0)</f>
        <v>2230</v>
      </c>
      <c r="M1534" s="8" t="n">
        <f aca="false">INDEX(DailyBTC!$F:$F,$L1534)</f>
        <v>6525.80817580932</v>
      </c>
      <c r="N1534" s="8" t="n">
        <f aca="false">INDEX(DailyETH!$F:$F,$L1534)</f>
        <v>186.080155044966</v>
      </c>
      <c r="O1534" s="8" t="n">
        <f aca="false">INDEX(DailyBTC!$B:$B,$L1534)</f>
        <v>63494.6884456458</v>
      </c>
      <c r="P1534" s="8" t="n">
        <f aca="false">INDEX(DailyETH!$B:$B,$L1534)</f>
        <v>1850.0371659848</v>
      </c>
      <c r="Q1534" s="9" t="n">
        <f aca="false">LN(M1534/M1533)</f>
        <v>0.00599066197859535</v>
      </c>
      <c r="R1534" s="9" t="n">
        <f aca="false">LN(N1534/N1533)</f>
        <v>0.00672522604899729</v>
      </c>
      <c r="S1534" s="9" t="n">
        <f aca="false">LN(O1534/O1533)</f>
        <v>-0.140806328479826</v>
      </c>
      <c r="T1534" s="9" t="n">
        <f aca="false">LN(P1534/P1533)</f>
        <v>-0.149049000911102</v>
      </c>
      <c r="U1534" s="9" t="n">
        <f aca="false">M1534/M1533-1</f>
        <v>0.0060086418799723</v>
      </c>
      <c r="V1534" s="9" t="n">
        <f aca="false">O1534/O1533-1</f>
        <v>-0.131342470368095</v>
      </c>
    </row>
    <row r="1535" customFormat="false" ht="15" hidden="false" customHeight="false" outlineLevel="0" collapsed="false">
      <c r="A1535" s="5" t="n">
        <v>46059</v>
      </c>
      <c r="B1535" s="6" t="n">
        <v>6932.3</v>
      </c>
      <c r="C1535" s="9" t="n">
        <f aca="false">B1535/B1534-1</f>
        <v>0.0196958107790068</v>
      </c>
      <c r="D1535" s="9" t="n">
        <f aca="false">LN(B1535/B1534)</f>
        <v>0.0195043580918789</v>
      </c>
      <c r="E1535" s="9" t="n">
        <f aca="false">B1535/B1530-1</f>
        <v>-0.000969876193070096</v>
      </c>
      <c r="F1535" s="9" t="n">
        <f aca="false">B1535/B1514-1</f>
        <v>0.00164284279713844</v>
      </c>
      <c r="G1535" s="0" t="n">
        <f aca="false">MAX(G1534,B1535)</f>
        <v>6978.6</v>
      </c>
      <c r="H1535" s="9" t="n">
        <f aca="false">B1535/G1535-1</f>
        <v>-0.00663456853810218</v>
      </c>
      <c r="I1535" s="0" t="n">
        <f aca="false">IF(AND($A1535&gt;=CrashTest!$B$3,$A1535&lt;=CrashTest!$C$3),1,IF(AND($A1535&gt;=CrashTest!$B$4,$A1535&lt;=CrashTest!$C$4),2,IF(AND($A1535&gt;=CrashTest!$B$5,$A1535&lt;=CrashTest!$C$5),3,IF(AND($A1535&gt;=CrashTest!$B$6,$A1535&lt;=CrashTest!$C$6),4,IF(AND($A1535&gt;=CrashTest!$B$7,$A1535&lt;=CrashTest!$C$7),5,0)))))</f>
        <v>0</v>
      </c>
      <c r="J1535" s="0" t="str">
        <f aca="false">IF(I1535=0,"",IF(I1534=I1535,MAX(J1534,B1535),B1535))</f>
        <v/>
      </c>
      <c r="K1535" s="9" t="str">
        <f aca="false">IF(I1535=0,"",B1535/J1535-1)</f>
        <v/>
      </c>
      <c r="L1535" s="0" t="n">
        <f aca="false">MATCH($A1535,DailyBTC!$A:$A,0)</f>
        <v>2231</v>
      </c>
      <c r="M1535" s="8" t="n">
        <f aca="false">INDEX(DailyBTC!$F:$F,$L1535)</f>
        <v>6499.51408052159</v>
      </c>
      <c r="N1535" s="8" t="n">
        <f aca="false">INDEX(DailyETH!$F:$F,$L1535)</f>
        <v>184.213705524086</v>
      </c>
      <c r="O1535" s="8" t="n">
        <f aca="false">INDEX(DailyBTC!$B:$B,$L1535)</f>
        <v>70647.6982188778</v>
      </c>
      <c r="P1535" s="8" t="n">
        <f aca="false">INDEX(DailyETH!$B:$B,$L1535)</f>
        <v>2064.07685622443</v>
      </c>
      <c r="Q1535" s="9" t="n">
        <f aca="false">LN(M1535/M1534)</f>
        <v>-0.00403738663619682</v>
      </c>
      <c r="R1535" s="9" t="n">
        <f aca="false">LN(N1535/N1534)</f>
        <v>-0.010080995265259</v>
      </c>
      <c r="S1535" s="9" t="n">
        <f aca="false">LN(O1535/O1534)</f>
        <v>0.106749272666631</v>
      </c>
      <c r="T1535" s="9" t="n">
        <f aca="false">LN(P1535/P1534)</f>
        <v>0.109477354858946</v>
      </c>
      <c r="U1535" s="9" t="n">
        <f aca="false">M1535/M1534-1</f>
        <v>-0.00402924734827359</v>
      </c>
      <c r="V1535" s="9" t="n">
        <f aca="false">O1535/O1534-1</f>
        <v>0.11265524642042</v>
      </c>
    </row>
    <row r="1536" customFormat="false" ht="15" hidden="false" customHeight="false" outlineLevel="0" collapsed="false">
      <c r="A1536" s="5" t="n">
        <v>46062</v>
      </c>
      <c r="B1536" s="6" t="n">
        <v>6964.82</v>
      </c>
      <c r="C1536" s="9" t="n">
        <f aca="false">B1536/B1535-1</f>
        <v>0.00469108376729221</v>
      </c>
      <c r="D1536" s="9" t="n">
        <f aca="false">LN(B1536/B1535)</f>
        <v>0.00468011492430048</v>
      </c>
      <c r="E1536" s="9" t="n">
        <f aca="false">B1536/B1531-1</f>
        <v>-0.00166560595375287</v>
      </c>
      <c r="F1536" s="9" t="n">
        <f aca="false">B1536/B1515-1</f>
        <v>0.00626457423722737</v>
      </c>
      <c r="G1536" s="0" t="n">
        <f aca="false">MAX(G1535,B1536)</f>
        <v>6978.6</v>
      </c>
      <c r="H1536" s="9" t="n">
        <f aca="false">B1536/G1536-1</f>
        <v>-0.0019746080875821</v>
      </c>
      <c r="I1536" s="0" t="n">
        <f aca="false">IF(AND($A1536&gt;=CrashTest!$B$3,$A1536&lt;=CrashTest!$C$3),1,IF(AND($A1536&gt;=CrashTest!$B$4,$A1536&lt;=CrashTest!$C$4),2,IF(AND($A1536&gt;=CrashTest!$B$5,$A1536&lt;=CrashTest!$C$5),3,IF(AND($A1536&gt;=CrashTest!$B$6,$A1536&lt;=CrashTest!$C$6),4,IF(AND($A1536&gt;=CrashTest!$B$7,$A1536&lt;=CrashTest!$C$7),5,0)))))</f>
        <v>0</v>
      </c>
      <c r="J1536" s="0" t="str">
        <f aca="false">IF(I1536=0,"",IF(I1535=I1536,MAX(J1535,B1536),B1536))</f>
        <v/>
      </c>
      <c r="K1536" s="9" t="str">
        <f aca="false">IF(I1536=0,"",B1536/J1536-1)</f>
        <v/>
      </c>
      <c r="L1536" s="0" t="n">
        <f aca="false">MATCH($A1536,DailyBTC!$A:$A,0)</f>
        <v>2234</v>
      </c>
      <c r="M1536" s="8" t="n">
        <f aca="false">INDEX(DailyBTC!$F:$F,$L1536)</f>
        <v>6466.9737458026</v>
      </c>
      <c r="N1536" s="8" t="n">
        <f aca="false">INDEX(DailyETH!$F:$F,$L1536)</f>
        <v>183.785707630209</v>
      </c>
      <c r="O1536" s="8" t="n">
        <f aca="false">INDEX(DailyBTC!$B:$B,$L1536)</f>
        <v>70244.1017773232</v>
      </c>
      <c r="P1536" s="8" t="n">
        <f aca="false">INDEX(DailyETH!$B:$B,$L1536)</f>
        <v>2107.02768497954</v>
      </c>
      <c r="Q1536" s="9" t="n">
        <f aca="false">LN(M1536/M1535)</f>
        <v>-0.00501915452628194</v>
      </c>
      <c r="R1536" s="9" t="n">
        <f aca="false">LN(N1536/N1535)</f>
        <v>-0.00232608026837347</v>
      </c>
      <c r="S1536" s="9" t="n">
        <f aca="false">LN(O1536/O1535)</f>
        <v>-0.00572918431762024</v>
      </c>
      <c r="T1536" s="9" t="n">
        <f aca="false">LN(P1536/P1535)</f>
        <v>0.0205951907920051</v>
      </c>
      <c r="U1536" s="9" t="n">
        <f aca="false">M1536/M1535-1</f>
        <v>-0.00500657961746942</v>
      </c>
      <c r="V1536" s="9" t="n">
        <f aca="false">O1536/O1535-1</f>
        <v>-0.00571280383833872</v>
      </c>
    </row>
    <row r="1537" customFormat="false" ht="15" hidden="false" customHeight="false" outlineLevel="0" collapsed="false">
      <c r="A1537" s="5" t="n">
        <v>46063</v>
      </c>
      <c r="B1537" s="6" t="n">
        <v>6941.81</v>
      </c>
      <c r="C1537" s="9" t="n">
        <f aca="false">B1537/B1536-1</f>
        <v>-0.00330374654334198</v>
      </c>
      <c r="D1537" s="9" t="n">
        <f aca="false">LN(B1537/B1536)</f>
        <v>-0.00330921596366132</v>
      </c>
      <c r="E1537" s="9" t="n">
        <f aca="false">B1537/B1532-1</f>
        <v>0.00346930603760431</v>
      </c>
      <c r="F1537" s="9" t="n">
        <f aca="false">B1537/B1516-1</f>
        <v>-0.00351263515104183</v>
      </c>
      <c r="G1537" s="0" t="n">
        <f aca="false">MAX(G1536,B1537)</f>
        <v>6978.6</v>
      </c>
      <c r="H1537" s="9" t="n">
        <f aca="false">B1537/G1537-1</f>
        <v>-0.00527183102628037</v>
      </c>
      <c r="I1537" s="0" t="n">
        <f aca="false">IF(AND($A1537&gt;=CrashTest!$B$3,$A1537&lt;=CrashTest!$C$3),1,IF(AND($A1537&gt;=CrashTest!$B$4,$A1537&lt;=CrashTest!$C$4),2,IF(AND($A1537&gt;=CrashTest!$B$5,$A1537&lt;=CrashTest!$C$5),3,IF(AND($A1537&gt;=CrashTest!$B$6,$A1537&lt;=CrashTest!$C$6),4,IF(AND($A1537&gt;=CrashTest!$B$7,$A1537&lt;=CrashTest!$C$7),5,0)))))</f>
        <v>0</v>
      </c>
      <c r="J1537" s="0" t="str">
        <f aca="false">IF(I1537=0,"",IF(I1536=I1537,MAX(J1536,B1537),B1537))</f>
        <v/>
      </c>
      <c r="K1537" s="9" t="str">
        <f aca="false">IF(I1537=0,"",B1537/J1537-1)</f>
        <v/>
      </c>
      <c r="L1537" s="0" t="n">
        <f aca="false">MATCH($A1537,DailyBTC!$A:$A,0)</f>
        <v>2235</v>
      </c>
      <c r="M1537" s="8" t="n">
        <f aca="false">INDEX(DailyBTC!$F:$F,$L1537)</f>
        <v>6412.23131516848</v>
      </c>
      <c r="N1537" s="8" t="n">
        <f aca="false">INDEX(DailyETH!$F:$F,$L1537)</f>
        <v>182.391776269601</v>
      </c>
      <c r="O1537" s="8" t="n">
        <f aca="false">INDEX(DailyBTC!$B:$B,$L1537)</f>
        <v>68688.793113384</v>
      </c>
      <c r="P1537" s="8" t="n">
        <f aca="false">INDEX(DailyETH!$B:$B,$L1537)</f>
        <v>2017.25694389246</v>
      </c>
      <c r="Q1537" s="9" t="n">
        <f aca="false">LN(M1537/M1536)</f>
        <v>-0.00850095328765248</v>
      </c>
      <c r="R1537" s="9" t="n">
        <f aca="false">LN(N1537/N1536)</f>
        <v>-0.00761345607049493</v>
      </c>
      <c r="S1537" s="9" t="n">
        <f aca="false">LN(O1537/O1536)</f>
        <v>-0.0223902862006675</v>
      </c>
      <c r="T1537" s="9" t="n">
        <f aca="false">LN(P1537/P1536)</f>
        <v>-0.0435396342635827</v>
      </c>
      <c r="U1537" s="9" t="n">
        <f aca="false">M1537/M1536-1</f>
        <v>-0.00846492235563034</v>
      </c>
      <c r="V1537" s="9" t="n">
        <f aca="false">O1537/O1536-1</f>
        <v>-0.0221414841187605</v>
      </c>
    </row>
    <row r="1538" customFormat="false" ht="15" hidden="false" customHeight="false" outlineLevel="0" collapsed="false">
      <c r="A1538" s="5" t="n">
        <v>46064</v>
      </c>
      <c r="B1538" s="6" t="n">
        <v>6941.47</v>
      </c>
      <c r="C1538" s="9" t="n">
        <f aca="false">B1538/B1537-1</f>
        <v>-4.89785805143361E-005</v>
      </c>
      <c r="D1538" s="9" t="n">
        <f aca="false">LN(B1538/B1537)</f>
        <v>-4.89797800041771E-005</v>
      </c>
      <c r="E1538" s="9" t="n">
        <f aca="false">B1538/B1533-1</f>
        <v>0.00853586953994934</v>
      </c>
      <c r="F1538" s="9" t="n">
        <f aca="false">B1538/B1517-1</f>
        <v>-0.0051309466309889</v>
      </c>
      <c r="G1538" s="0" t="n">
        <f aca="false">MAX(G1537,B1538)</f>
        <v>6978.6</v>
      </c>
      <c r="H1538" s="9" t="n">
        <f aca="false">B1538/G1538-1</f>
        <v>-0.00532055139999432</v>
      </c>
      <c r="I1538" s="0" t="n">
        <f aca="false">IF(AND($A1538&gt;=CrashTest!$B$3,$A1538&lt;=CrashTest!$C$3),1,IF(AND($A1538&gt;=CrashTest!$B$4,$A1538&lt;=CrashTest!$C$4),2,IF(AND($A1538&gt;=CrashTest!$B$5,$A1538&lt;=CrashTest!$C$5),3,IF(AND($A1538&gt;=CrashTest!$B$6,$A1538&lt;=CrashTest!$C$6),4,IF(AND($A1538&gt;=CrashTest!$B$7,$A1538&lt;=CrashTest!$C$7),5,0)))))</f>
        <v>0</v>
      </c>
      <c r="J1538" s="0" t="str">
        <f aca="false">IF(I1538=0,"",IF(I1537=I1538,MAX(J1537,B1538),B1538))</f>
        <v/>
      </c>
      <c r="K1538" s="9" t="str">
        <f aca="false">IF(I1538=0,"",B1538/J1538-1)</f>
        <v/>
      </c>
      <c r="L1538" s="0" t="n">
        <f aca="false">MATCH($A1538,DailyBTC!$A:$A,0)</f>
        <v>2236</v>
      </c>
      <c r="M1538" s="8" t="n">
        <f aca="false">INDEX(DailyBTC!$F:$F,$L1538)</f>
        <v>6406.64840353219</v>
      </c>
      <c r="N1538" s="8" t="n">
        <f aca="false">INDEX(DailyETH!$F:$F,$L1538)</f>
        <v>182.730960441328</v>
      </c>
      <c r="O1538" s="8" t="n">
        <f aca="false">INDEX(DailyBTC!$B:$B,$L1538)</f>
        <v>66989.7165920514</v>
      </c>
      <c r="P1538" s="8" t="n">
        <f aca="false">INDEX(DailyETH!$B:$B,$L1538)</f>
        <v>1940.05835008767</v>
      </c>
      <c r="Q1538" s="9" t="n">
        <f aca="false">LN(M1538/M1537)</f>
        <v>-0.000871045225759048</v>
      </c>
      <c r="R1538" s="9" t="n">
        <f aca="false">LN(N1538/N1537)</f>
        <v>0.0018579191882215</v>
      </c>
      <c r="S1538" s="9" t="n">
        <f aca="false">LN(O1538/O1537)</f>
        <v>-0.0250469341127482</v>
      </c>
      <c r="T1538" s="9" t="n">
        <f aca="false">LN(P1538/P1537)</f>
        <v>-0.0390205900096195</v>
      </c>
      <c r="U1538" s="9" t="n">
        <f aca="false">M1538/M1537-1</f>
        <v>-0.000870665975988949</v>
      </c>
      <c r="V1538" s="9" t="n">
        <f aca="false">O1538/O1537-1</f>
        <v>-0.0247358622028481</v>
      </c>
    </row>
    <row r="1539" customFormat="false" ht="15" hidden="false" customHeight="false" outlineLevel="0" collapsed="false">
      <c r="A1539" s="5" t="n">
        <v>46065</v>
      </c>
      <c r="B1539" s="6" t="n">
        <v>6832.76</v>
      </c>
      <c r="C1539" s="9" t="n">
        <f aca="false">B1539/B1538-1</f>
        <v>-0.0156609478972033</v>
      </c>
      <c r="D1539" s="9" t="n">
        <f aca="false">LN(B1539/B1538)</f>
        <v>-0.015784876133702</v>
      </c>
      <c r="E1539" s="9" t="n">
        <f aca="false">B1539/B1534-1</f>
        <v>0.00505413038361979</v>
      </c>
      <c r="F1539" s="9" t="n">
        <f aca="false">B1539/B1518-1</f>
        <v>-0.0188088584582422</v>
      </c>
      <c r="G1539" s="0" t="n">
        <f aca="false">MAX(G1538,B1539)</f>
        <v>6978.6</v>
      </c>
      <c r="H1539" s="9" t="n">
        <f aca="false">B1539/G1539-1</f>
        <v>-0.0208981744189379</v>
      </c>
      <c r="I1539" s="0" t="n">
        <f aca="false">IF(AND($A1539&gt;=CrashTest!$B$3,$A1539&lt;=CrashTest!$C$3),1,IF(AND($A1539&gt;=CrashTest!$B$4,$A1539&lt;=CrashTest!$C$4),2,IF(AND($A1539&gt;=CrashTest!$B$5,$A1539&lt;=CrashTest!$C$5),3,IF(AND($A1539&gt;=CrashTest!$B$6,$A1539&lt;=CrashTest!$C$6),4,IF(AND($A1539&gt;=CrashTest!$B$7,$A1539&lt;=CrashTest!$C$7),5,0)))))</f>
        <v>0</v>
      </c>
      <c r="J1539" s="0" t="str">
        <f aca="false">IF(I1539=0,"",IF(I1538=I1539,MAX(J1538,B1539),B1539))</f>
        <v/>
      </c>
      <c r="K1539" s="9" t="str">
        <f aca="false">IF(I1539=0,"",B1539/J1539-1)</f>
        <v/>
      </c>
      <c r="L1539" s="0" t="n">
        <f aca="false">MATCH($A1539,DailyBTC!$A:$A,0)</f>
        <v>2237</v>
      </c>
      <c r="M1539" s="8" t="n">
        <f aca="false">INDEX(DailyBTC!$F:$F,$L1539)</f>
        <v>6411.41661346648</v>
      </c>
      <c r="N1539" s="8" t="n">
        <f aca="false">INDEX(DailyETH!$F:$F,$L1539)</f>
        <v>182.580747777919</v>
      </c>
      <c r="O1539" s="8" t="n">
        <f aca="false">INDEX(DailyBTC!$B:$B,$L1539)</f>
        <v>66221.5443115137</v>
      </c>
      <c r="P1539" s="8" t="n">
        <f aca="false">INDEX(DailyETH!$B:$B,$L1539)</f>
        <v>1944.85649064874</v>
      </c>
      <c r="Q1539" s="9" t="n">
        <f aca="false">LN(M1539/M1538)</f>
        <v>0.000743982831715462</v>
      </c>
      <c r="R1539" s="9" t="n">
        <f aca="false">LN(N1539/N1538)</f>
        <v>-0.000822380824349643</v>
      </c>
      <c r="S1539" s="9" t="n">
        <f aca="false">LN(O1539/O1538)</f>
        <v>-0.0115332711403514</v>
      </c>
      <c r="T1539" s="9" t="n">
        <f aca="false">LN(P1539/P1538)</f>
        <v>0.00247014063240194</v>
      </c>
      <c r="U1539" s="9" t="n">
        <f aca="false">M1539/M1538-1</f>
        <v>0.000744259655588886</v>
      </c>
      <c r="V1539" s="9" t="n">
        <f aca="false">O1539/O1538-1</f>
        <v>-0.0114670179188194</v>
      </c>
    </row>
    <row r="1540" customFormat="false" ht="15" hidden="false" customHeight="false" outlineLevel="0" collapsed="false">
      <c r="A1540" s="5" t="n">
        <v>46066</v>
      </c>
      <c r="B1540" s="6" t="n">
        <v>6836.17</v>
      </c>
      <c r="C1540" s="9" t="n">
        <f aca="false">B1540/B1539-1</f>
        <v>0.000499066263120573</v>
      </c>
      <c r="D1540" s="9" t="n">
        <f aca="false">LN(B1540/B1539)</f>
        <v>0.000498941770971247</v>
      </c>
      <c r="E1540" s="9" t="n">
        <f aca="false">B1540/B1535-1</f>
        <v>-0.013866970558112</v>
      </c>
      <c r="F1540" s="9" t="n">
        <f aca="false">B1540/B1519-1</f>
        <v>-0.0130554673288482</v>
      </c>
      <c r="G1540" s="0" t="n">
        <f aca="false">MAX(G1539,B1540)</f>
        <v>6978.6</v>
      </c>
      <c r="H1540" s="9" t="n">
        <f aca="false">B1540/G1540-1</f>
        <v>-0.0204095377296306</v>
      </c>
      <c r="I1540" s="0" t="n">
        <f aca="false">IF(AND($A1540&gt;=CrashTest!$B$3,$A1540&lt;=CrashTest!$C$3),1,IF(AND($A1540&gt;=CrashTest!$B$4,$A1540&lt;=CrashTest!$C$4),2,IF(AND($A1540&gt;=CrashTest!$B$5,$A1540&lt;=CrashTest!$C$5),3,IF(AND($A1540&gt;=CrashTest!$B$6,$A1540&lt;=CrashTest!$C$6),4,IF(AND($A1540&gt;=CrashTest!$B$7,$A1540&lt;=CrashTest!$C$7),5,0)))))</f>
        <v>0</v>
      </c>
      <c r="J1540" s="0" t="str">
        <f aca="false">IF(I1540=0,"",IF(I1539=I1540,MAX(J1539,B1540),B1540))</f>
        <v/>
      </c>
      <c r="K1540" s="9" t="str">
        <f aca="false">IF(I1540=0,"",B1540/J1540-1)</f>
        <v/>
      </c>
      <c r="L1540" s="0" t="n">
        <f aca="false">MATCH($A1540,DailyBTC!$A:$A,0)</f>
        <v>2238</v>
      </c>
      <c r="M1540" s="8" t="n">
        <f aca="false">INDEX(DailyBTC!$F:$F,$L1540)</f>
        <v>6419.25966276356</v>
      </c>
      <c r="N1540" s="8" t="n">
        <f aca="false">INDEX(DailyETH!$F:$F,$L1540)</f>
        <v>182.977668341026</v>
      </c>
      <c r="O1540" s="8" t="n">
        <f aca="false">INDEX(DailyBTC!$B:$B,$L1540)</f>
        <v>68860.8411633548</v>
      </c>
      <c r="P1540" s="8" t="n">
        <f aca="false">INDEX(DailyETH!$B:$B,$L1540)</f>
        <v>2048.51233459965</v>
      </c>
      <c r="Q1540" s="9" t="n">
        <f aca="false">LN(M1540/M1539)</f>
        <v>0.00122254666941699</v>
      </c>
      <c r="R1540" s="9" t="n">
        <f aca="false">LN(N1540/N1539)</f>
        <v>0.00217158572522034</v>
      </c>
      <c r="S1540" s="9" t="n">
        <f aca="false">LN(O1540/O1539)</f>
        <v>0.0390818206241567</v>
      </c>
      <c r="T1540" s="9" t="n">
        <f aca="false">LN(P1540/P1539)</f>
        <v>0.051925648650254</v>
      </c>
      <c r="U1540" s="9" t="n">
        <f aca="false">M1540/M1539-1</f>
        <v>0.00122329428423007</v>
      </c>
      <c r="V1540" s="9" t="n">
        <f aca="false">O1540/O1539-1</f>
        <v>0.039855561800636</v>
      </c>
    </row>
    <row r="1541" customFormat="false" ht="15" hidden="false" customHeight="false" outlineLevel="0" collapsed="false">
      <c r="A1541" s="5" t="n">
        <v>46070</v>
      </c>
      <c r="B1541" s="6" t="n">
        <v>6843.22</v>
      </c>
      <c r="C1541" s="9" t="n">
        <f aca="false">B1541/B1540-1</f>
        <v>0.001031279210435</v>
      </c>
      <c r="D1541" s="9" t="n">
        <f aca="false">LN(B1541/B1540)</f>
        <v>0.00103074780734865</v>
      </c>
      <c r="E1541" s="9" t="n">
        <f aca="false">B1541/B1536-1</f>
        <v>-0.0174591733885441</v>
      </c>
      <c r="F1541" s="9" t="n">
        <f aca="false">B1541/B1520-1</f>
        <v>-0.0145799463457974</v>
      </c>
      <c r="G1541" s="0" t="n">
        <f aca="false">MAX(G1540,B1541)</f>
        <v>6978.6</v>
      </c>
      <c r="H1541" s="9" t="n">
        <f aca="false">B1541/G1541-1</f>
        <v>-0.0193993064511506</v>
      </c>
      <c r="I1541" s="0" t="n">
        <f aca="false">IF(AND($A1541&gt;=CrashTest!$B$3,$A1541&lt;=CrashTest!$C$3),1,IF(AND($A1541&gt;=CrashTest!$B$4,$A1541&lt;=CrashTest!$C$4),2,IF(AND($A1541&gt;=CrashTest!$B$5,$A1541&lt;=CrashTest!$C$5),3,IF(AND($A1541&gt;=CrashTest!$B$6,$A1541&lt;=CrashTest!$C$6),4,IF(AND($A1541&gt;=CrashTest!$B$7,$A1541&lt;=CrashTest!$C$7),5,0)))))</f>
        <v>0</v>
      </c>
      <c r="J1541" s="0" t="str">
        <f aca="false">IF(I1541=0,"",IF(I1540=I1541,MAX(J1540,B1541),B1541))</f>
        <v/>
      </c>
      <c r="K1541" s="9" t="str">
        <f aca="false">IF(I1541=0,"",B1541/J1541-1)</f>
        <v/>
      </c>
      <c r="L1541" s="0" t="n">
        <f aca="false">MATCH($A1541,DailyBTC!$A:$A,0)</f>
        <v>2242</v>
      </c>
      <c r="M1541" s="8" t="n">
        <f aca="false">INDEX(DailyBTC!$F:$F,$L1541)</f>
        <v>6400.58345150679</v>
      </c>
      <c r="N1541" s="8" t="n">
        <f aca="false">INDEX(DailyETH!$F:$F,$L1541)</f>
        <v>182.998119881336</v>
      </c>
      <c r="O1541" s="8" t="n">
        <f aca="false">INDEX(DailyBTC!$B:$B,$L1541)</f>
        <v>67471.0508465809</v>
      </c>
      <c r="P1541" s="8" t="n">
        <f aca="false">INDEX(DailyETH!$B:$B,$L1541)</f>
        <v>1992.43069666861</v>
      </c>
      <c r="Q1541" s="9" t="n">
        <f aca="false">LN(M1541/M1540)</f>
        <v>-0.00291364321741697</v>
      </c>
      <c r="R1541" s="9" t="n">
        <f aca="false">LN(N1541/N1540)</f>
        <v>0.000111764444479293</v>
      </c>
      <c r="S1541" s="9" t="n">
        <f aca="false">LN(O1541/O1540)</f>
        <v>-0.020389043856447</v>
      </c>
      <c r="T1541" s="9" t="n">
        <f aca="false">LN(P1541/P1540)</f>
        <v>-0.027758490291599</v>
      </c>
      <c r="U1541" s="9" t="n">
        <f aca="false">M1541/M1540-1</f>
        <v>-0.00290940267849005</v>
      </c>
      <c r="V1541" s="9" t="n">
        <f aca="false">O1541/O1540-1</f>
        <v>-0.0201825927957658</v>
      </c>
    </row>
    <row r="1542" customFormat="false" ht="15" hidden="false" customHeight="false" outlineLevel="0" collapsed="false">
      <c r="A1542" s="5" t="n">
        <v>46071</v>
      </c>
      <c r="B1542" s="6" t="n">
        <v>6881.31</v>
      </c>
      <c r="C1542" s="9" t="n">
        <f aca="false">B1542/B1541-1</f>
        <v>0.0055660931549768</v>
      </c>
      <c r="D1542" s="9" t="n">
        <f aca="false">LN(B1542/B1541)</f>
        <v>0.00555065970134696</v>
      </c>
      <c r="E1542" s="9" t="n">
        <f aca="false">B1542/B1537-1</f>
        <v>-0.00871530623857464</v>
      </c>
      <c r="F1542" s="9" t="n">
        <f aca="false">B1542/B1521-1</f>
        <v>-0.00845820106887452</v>
      </c>
      <c r="G1542" s="0" t="n">
        <f aca="false">MAX(G1541,B1542)</f>
        <v>6978.6</v>
      </c>
      <c r="H1542" s="9" t="n">
        <f aca="false">B1542/G1542-1</f>
        <v>-0.013941191643023</v>
      </c>
      <c r="I1542" s="0" t="n">
        <f aca="false">IF(AND($A1542&gt;=CrashTest!$B$3,$A1542&lt;=CrashTest!$C$3),1,IF(AND($A1542&gt;=CrashTest!$B$4,$A1542&lt;=CrashTest!$C$4),2,IF(AND($A1542&gt;=CrashTest!$B$5,$A1542&lt;=CrashTest!$C$5),3,IF(AND($A1542&gt;=CrashTest!$B$6,$A1542&lt;=CrashTest!$C$6),4,IF(AND($A1542&gt;=CrashTest!$B$7,$A1542&lt;=CrashTest!$C$7),5,0)))))</f>
        <v>0</v>
      </c>
      <c r="J1542" s="0" t="str">
        <f aca="false">IF(I1542=0,"",IF(I1541=I1542,MAX(J1541,B1542),B1542))</f>
        <v/>
      </c>
      <c r="K1542" s="9" t="str">
        <f aca="false">IF(I1542=0,"",B1542/J1542-1)</f>
        <v/>
      </c>
      <c r="L1542" s="0" t="n">
        <f aca="false">MATCH($A1542,DailyBTC!$A:$A,0)</f>
        <v>2243</v>
      </c>
      <c r="M1542" s="8" t="n">
        <f aca="false">INDEX(DailyBTC!$F:$F,$L1542)</f>
        <v>6392.36607307492</v>
      </c>
      <c r="N1542" s="8" t="n">
        <f aca="false">INDEX(DailyETH!$F:$F,$L1542)</f>
        <v>182.374183478491</v>
      </c>
      <c r="O1542" s="8" t="n">
        <f aca="false">INDEX(DailyBTC!$B:$B,$L1542)</f>
        <v>66380.7069611339</v>
      </c>
      <c r="P1542" s="8" t="n">
        <f aca="false">INDEX(DailyETH!$B:$B,$L1542)</f>
        <v>1951.87398100526</v>
      </c>
      <c r="Q1542" s="9" t="n">
        <f aca="false">LN(M1542/M1541)</f>
        <v>-0.00128467317818077</v>
      </c>
      <c r="R1542" s="9" t="n">
        <f aca="false">LN(N1542/N1541)</f>
        <v>-0.00341534924024214</v>
      </c>
      <c r="S1542" s="9" t="n">
        <f aca="false">LN(O1542/O1541)</f>
        <v>-0.0162921730897309</v>
      </c>
      <c r="T1542" s="9" t="n">
        <f aca="false">LN(P1542/P1541)</f>
        <v>-0.0205654219831124</v>
      </c>
      <c r="U1542" s="9" t="n">
        <f aca="false">M1542/M1541-1</f>
        <v>-0.00128384833884754</v>
      </c>
      <c r="V1542" s="9" t="n">
        <f aca="false">O1542/O1541-1</f>
        <v>-0.0161601734635241</v>
      </c>
    </row>
    <row r="1543" customFormat="false" ht="15" hidden="false" customHeight="false" outlineLevel="0" collapsed="false">
      <c r="A1543" s="5" t="n">
        <v>46072</v>
      </c>
      <c r="B1543" s="6" t="n">
        <v>6861.89</v>
      </c>
      <c r="C1543" s="9" t="n">
        <f aca="false">B1543/B1542-1</f>
        <v>-0.00282213706401835</v>
      </c>
      <c r="D1543" s="9" t="n">
        <f aca="false">LN(B1543/B1542)</f>
        <v>-0.00282612680098011</v>
      </c>
      <c r="E1543" s="9" t="n">
        <f aca="false">B1543/B1538-1</f>
        <v>-0.0114644304448481</v>
      </c>
      <c r="F1543" s="9" t="n">
        <f aca="false">B1543/B1522-1</f>
        <v>0.00956765329872922</v>
      </c>
      <c r="G1543" s="0" t="n">
        <f aca="false">MAX(G1542,B1543)</f>
        <v>6978.6</v>
      </c>
      <c r="H1543" s="9" t="n">
        <f aca="false">B1543/G1543-1</f>
        <v>-0.016723984753389</v>
      </c>
      <c r="I1543" s="0" t="n">
        <f aca="false">IF(AND($A1543&gt;=CrashTest!$B$3,$A1543&lt;=CrashTest!$C$3),1,IF(AND($A1543&gt;=CrashTest!$B$4,$A1543&lt;=CrashTest!$C$4),2,IF(AND($A1543&gt;=CrashTest!$B$5,$A1543&lt;=CrashTest!$C$5),3,IF(AND($A1543&gt;=CrashTest!$B$6,$A1543&lt;=CrashTest!$C$6),4,IF(AND($A1543&gt;=CrashTest!$B$7,$A1543&lt;=CrashTest!$C$7),5,0)))))</f>
        <v>0</v>
      </c>
      <c r="J1543" s="0" t="str">
        <f aca="false">IF(I1543=0,"",IF(I1542=I1543,MAX(J1542,B1543),B1543))</f>
        <v/>
      </c>
      <c r="K1543" s="9" t="str">
        <f aca="false">IF(I1543=0,"",B1543/J1543-1)</f>
        <v/>
      </c>
      <c r="L1543" s="0" t="n">
        <f aca="false">MATCH($A1543,DailyBTC!$A:$A,0)</f>
        <v>2244</v>
      </c>
      <c r="M1543" s="8" t="n">
        <f aca="false">INDEX(DailyBTC!$F:$F,$L1543)</f>
        <v>6392.8007631124</v>
      </c>
      <c r="N1543" s="8" t="n">
        <f aca="false">INDEX(DailyETH!$F:$F,$L1543)</f>
        <v>182.762642362134</v>
      </c>
      <c r="O1543" s="8" t="n">
        <f aca="false">INDEX(DailyBTC!$B:$B,$L1543)</f>
        <v>66932.3522118644</v>
      </c>
      <c r="P1543" s="8" t="n">
        <f aca="false">INDEX(DailyETH!$B:$B,$L1543)</f>
        <v>1947.86147194623</v>
      </c>
      <c r="Q1543" s="9" t="n">
        <f aca="false">LN(M1543/M1542)</f>
        <v>6.79991185442915E-005</v>
      </c>
      <c r="R1543" s="9" t="n">
        <f aca="false">LN(N1543/N1542)</f>
        <v>0.0021277450134191</v>
      </c>
      <c r="S1543" s="9" t="n">
        <f aca="false">LN(O1543/O1542)</f>
        <v>0.00827598440471583</v>
      </c>
      <c r="T1543" s="9" t="n">
        <f aca="false">LN(P1543/P1542)</f>
        <v>-0.00205783726789579</v>
      </c>
      <c r="U1543" s="9" t="n">
        <f aca="false">M1543/M1542-1</f>
        <v>6.80014305367571E-005</v>
      </c>
      <c r="V1543" s="9" t="n">
        <f aca="false">O1543/O1542-1</f>
        <v>0.008310325032445</v>
      </c>
    </row>
    <row r="1544" customFormat="false" ht="15" hidden="false" customHeight="false" outlineLevel="0" collapsed="false">
      <c r="A1544" s="5" t="n">
        <v>46073</v>
      </c>
      <c r="B1544" s="6" t="n">
        <v>6909.51</v>
      </c>
      <c r="C1544" s="9" t="n">
        <f aca="false">B1544/B1543-1</f>
        <v>0.00693977898217546</v>
      </c>
      <c r="D1544" s="9" t="n">
        <f aca="false">LN(B1544/B1543)</f>
        <v>0.00691580954717295</v>
      </c>
      <c r="E1544" s="9" t="n">
        <f aca="false">B1544/B1539-1</f>
        <v>0.0112326497637851</v>
      </c>
      <c r="F1544" s="9" t="n">
        <f aca="false">B1544/B1523-1</f>
        <v>0.00492901003836743</v>
      </c>
      <c r="G1544" s="0" t="n">
        <f aca="false">MAX(G1543,B1544)</f>
        <v>6978.6</v>
      </c>
      <c r="H1544" s="9" t="n">
        <f aca="false">B1544/G1544-1</f>
        <v>-0.00990026652910325</v>
      </c>
      <c r="I1544" s="0" t="n">
        <f aca="false">IF(AND($A1544&gt;=CrashTest!$B$3,$A1544&lt;=CrashTest!$C$3),1,IF(AND($A1544&gt;=CrashTest!$B$4,$A1544&lt;=CrashTest!$C$4),2,IF(AND($A1544&gt;=CrashTest!$B$5,$A1544&lt;=CrashTest!$C$5),3,IF(AND($A1544&gt;=CrashTest!$B$6,$A1544&lt;=CrashTest!$C$6),4,IF(AND($A1544&gt;=CrashTest!$B$7,$A1544&lt;=CrashTest!$C$7),5,0)))))</f>
        <v>0</v>
      </c>
      <c r="J1544" s="0" t="str">
        <f aca="false">IF(I1544=0,"",IF(I1543=I1544,MAX(J1543,B1544),B1544))</f>
        <v/>
      </c>
      <c r="K1544" s="9" t="str">
        <f aca="false">IF(I1544=0,"",B1544/J1544-1)</f>
        <v/>
      </c>
      <c r="L1544" s="0" t="n">
        <f aca="false">MATCH($A1544,DailyBTC!$A:$A,0)</f>
        <v>2245</v>
      </c>
      <c r="M1544" s="8" t="n">
        <f aca="false">INDEX(DailyBTC!$F:$F,$L1544)</f>
        <v>6396.57665902866</v>
      </c>
      <c r="N1544" s="8" t="n">
        <f aca="false">INDEX(DailyETH!$F:$F,$L1544)</f>
        <v>182.668525617221</v>
      </c>
      <c r="O1544" s="8" t="n">
        <f aca="false">INDEX(DailyBTC!$B:$B,$L1544)</f>
        <v>67977.3092612507</v>
      </c>
      <c r="P1544" s="8" t="n">
        <f aca="false">INDEX(DailyETH!$B:$B,$L1544)</f>
        <v>1967.10513237873</v>
      </c>
      <c r="Q1544" s="9" t="n">
        <f aca="false">LN(M1544/M1543)</f>
        <v>0.000590473781692601</v>
      </c>
      <c r="R1544" s="9" t="n">
        <f aca="false">LN(N1544/N1543)</f>
        <v>-0.000515099724606763</v>
      </c>
      <c r="S1544" s="9" t="n">
        <f aca="false">LN(O1544/O1543)</f>
        <v>0.0154915213027963</v>
      </c>
      <c r="T1544" s="9" t="n">
        <f aca="false">LN(P1544/P1543)</f>
        <v>0.00983089633360523</v>
      </c>
      <c r="U1544" s="9" t="n">
        <f aca="false">M1544/M1543-1</f>
        <v>0.000590648145653461</v>
      </c>
      <c r="V1544" s="9" t="n">
        <f aca="false">O1544/O1543-1</f>
        <v>0.0156121369540196</v>
      </c>
    </row>
    <row r="1545" customFormat="false" ht="15" hidden="false" customHeight="false" outlineLevel="0" collapsed="false">
      <c r="A1545" s="5" t="n">
        <v>46076</v>
      </c>
      <c r="B1545" s="6" t="n">
        <v>6837.75</v>
      </c>
      <c r="C1545" s="9" t="n">
        <f aca="false">B1545/B1544-1</f>
        <v>-0.0103856858156367</v>
      </c>
      <c r="D1545" s="9" t="n">
        <f aca="false">LN(B1545/B1544)</f>
        <v>-0.0104399933920969</v>
      </c>
      <c r="E1545" s="9" t="n">
        <f aca="false">B1545/B1540-1</f>
        <v>0.000231123567728808</v>
      </c>
      <c r="F1545" s="9" t="n">
        <f aca="false">B1545/B1524-1</f>
        <v>-0.0109353641866824</v>
      </c>
      <c r="G1545" s="0" t="n">
        <f aca="false">MAX(G1544,B1545)</f>
        <v>6978.6</v>
      </c>
      <c r="H1545" s="9" t="n">
        <f aca="false">B1545/G1545-1</f>
        <v>-0.0201831312870777</v>
      </c>
      <c r="I1545" s="0" t="n">
        <f aca="false">IF(AND($A1545&gt;=CrashTest!$B$3,$A1545&lt;=CrashTest!$C$3),1,IF(AND($A1545&gt;=CrashTest!$B$4,$A1545&lt;=CrashTest!$C$4),2,IF(AND($A1545&gt;=CrashTest!$B$5,$A1545&lt;=CrashTest!$C$5),3,IF(AND($A1545&gt;=CrashTest!$B$6,$A1545&lt;=CrashTest!$C$6),4,IF(AND($A1545&gt;=CrashTest!$B$7,$A1545&lt;=CrashTest!$C$7),5,0)))))</f>
        <v>0</v>
      </c>
      <c r="J1545" s="0" t="str">
        <f aca="false">IF(I1545=0,"",IF(I1544=I1545,MAX(J1544,B1545),B1545))</f>
        <v/>
      </c>
      <c r="K1545" s="9" t="str">
        <f aca="false">IF(I1545=0,"",B1545/J1545-1)</f>
        <v/>
      </c>
      <c r="L1545" s="0" t="n">
        <f aca="false">MATCH($A1545,DailyBTC!$A:$A,0)</f>
        <v>2248</v>
      </c>
      <c r="M1545" s="8" t="n">
        <f aca="false">INDEX(DailyBTC!$F:$F,$L1545)</f>
        <v>6408.5013514419</v>
      </c>
      <c r="N1545" s="8" t="n">
        <f aca="false">INDEX(DailyETH!$F:$F,$L1545)</f>
        <v>182.976426619575</v>
      </c>
      <c r="O1545" s="8" t="n">
        <f aca="false">INDEX(DailyBTC!$B:$B,$L1545)</f>
        <v>64689.9123308007</v>
      </c>
      <c r="P1545" s="8" t="n">
        <f aca="false">INDEX(DailyETH!$B:$B,$L1545)</f>
        <v>1856.81448451198</v>
      </c>
      <c r="Q1545" s="9" t="n">
        <f aca="false">LN(M1545/M1544)</f>
        <v>0.00186249484003209</v>
      </c>
      <c r="R1545" s="9" t="n">
        <f aca="false">LN(N1545/N1544)</f>
        <v>0.0016841532926795</v>
      </c>
      <c r="S1545" s="9" t="n">
        <f aca="false">LN(O1545/O1544)</f>
        <v>-0.0495686873208463</v>
      </c>
      <c r="T1545" s="9" t="n">
        <f aca="false">LN(P1545/P1544)</f>
        <v>-0.0577006093209391</v>
      </c>
      <c r="U1545" s="9" t="n">
        <f aca="false">M1545/M1544-1</f>
        <v>0.0018642303608456</v>
      </c>
      <c r="V1545" s="9" t="n">
        <f aca="false">O1545/O1544-1</f>
        <v>-0.0483602096960895</v>
      </c>
    </row>
    <row r="1546" customFormat="false" ht="15" hidden="false" customHeight="false" outlineLevel="0" collapsed="false">
      <c r="A1546" s="5" t="n">
        <v>46077</v>
      </c>
      <c r="B1546" s="6" t="n">
        <v>6890.07</v>
      </c>
      <c r="C1546" s="9" t="n">
        <f aca="false">B1546/B1545-1</f>
        <v>0.0076516397937918</v>
      </c>
      <c r="D1546" s="9" t="n">
        <f aca="false">LN(B1546/B1545)</f>
        <v>0.00762251447464257</v>
      </c>
      <c r="E1546" s="9" t="n">
        <f aca="false">B1546/B1541-1</f>
        <v>0.0068461922895946</v>
      </c>
      <c r="F1546" s="9" t="n">
        <f aca="false">B1546/B1525-1</f>
        <v>-0.00369309431850551</v>
      </c>
      <c r="G1546" s="0" t="n">
        <f aca="false">MAX(G1545,B1546)</f>
        <v>6978.6</v>
      </c>
      <c r="H1546" s="9" t="n">
        <f aca="false">B1546/G1546-1</f>
        <v>-0.0126859255438054</v>
      </c>
      <c r="I1546" s="0" t="n">
        <f aca="false">IF(AND($A1546&gt;=CrashTest!$B$3,$A1546&lt;=CrashTest!$C$3),1,IF(AND($A1546&gt;=CrashTest!$B$4,$A1546&lt;=CrashTest!$C$4),2,IF(AND($A1546&gt;=CrashTest!$B$5,$A1546&lt;=CrashTest!$C$5),3,IF(AND($A1546&gt;=CrashTest!$B$6,$A1546&lt;=CrashTest!$C$6),4,IF(AND($A1546&gt;=CrashTest!$B$7,$A1546&lt;=CrashTest!$C$7),5,0)))))</f>
        <v>0</v>
      </c>
      <c r="J1546" s="0" t="str">
        <f aca="false">IF(I1546=0,"",IF(I1545=I1546,MAX(J1545,B1546),B1546))</f>
        <v/>
      </c>
      <c r="K1546" s="9" t="str">
        <f aca="false">IF(I1546=0,"",B1546/J1546-1)</f>
        <v/>
      </c>
      <c r="L1546" s="0" t="n">
        <f aca="false">MATCH($A1546,DailyBTC!$A:$A,0)</f>
        <v>2249</v>
      </c>
      <c r="M1546" s="8" t="n">
        <f aca="false">INDEX(DailyBTC!$F:$F,$L1546)</f>
        <v>6407.19961662128</v>
      </c>
      <c r="N1546" s="8" t="n">
        <f aca="false">INDEX(DailyETH!$F:$F,$L1546)</f>
        <v>183.256767086102</v>
      </c>
      <c r="O1546" s="8" t="n">
        <f aca="false">INDEX(DailyBTC!$B:$B,$L1546)</f>
        <v>64123.7510780245</v>
      </c>
      <c r="P1546" s="8" t="n">
        <f aca="false">INDEX(DailyETH!$B:$B,$L1546)</f>
        <v>1855.42052542373</v>
      </c>
      <c r="Q1546" s="9" t="n">
        <f aca="false">LN(M1546/M1545)</f>
        <v>-0.000203146878713972</v>
      </c>
      <c r="R1546" s="9" t="n">
        <f aca="false">LN(N1546/N1545)</f>
        <v>0.00153093999178744</v>
      </c>
      <c r="S1546" s="9" t="n">
        <f aca="false">LN(O1546/O1545)</f>
        <v>-0.00879044789952816</v>
      </c>
      <c r="T1546" s="9" t="n">
        <f aca="false">LN(P1546/P1545)</f>
        <v>-0.000751008031569594</v>
      </c>
      <c r="U1546" s="9" t="n">
        <f aca="false">M1546/M1545-1</f>
        <v>-0.000203126245784002</v>
      </c>
      <c r="V1546" s="9" t="n">
        <f aca="false">O1546/O1545-1</f>
        <v>-0.0087519248732485</v>
      </c>
    </row>
    <row r="1547" customFormat="false" ht="15" hidden="false" customHeight="false" outlineLevel="0" collapsed="false">
      <c r="A1547" s="5" t="n">
        <v>46078</v>
      </c>
      <c r="B1547" s="6" t="n">
        <v>6946.13</v>
      </c>
      <c r="C1547" s="9" t="n">
        <f aca="false">B1547/B1546-1</f>
        <v>0.008136346945677</v>
      </c>
      <c r="D1547" s="9" t="n">
        <f aca="false">LN(B1547/B1546)</f>
        <v>0.00810342532877554</v>
      </c>
      <c r="E1547" s="9" t="n">
        <f aca="false">B1547/B1542-1</f>
        <v>0.00941971804787167</v>
      </c>
      <c r="F1547" s="9" t="n">
        <f aca="false">B1547/B1526-1</f>
        <v>-0.000589908535400863</v>
      </c>
      <c r="G1547" s="0" t="n">
        <f aca="false">MAX(G1546,B1547)</f>
        <v>6978.6</v>
      </c>
      <c r="H1547" s="9" t="n">
        <f aca="false">B1547/G1547-1</f>
        <v>-0.00465279568967991</v>
      </c>
      <c r="I1547" s="0" t="n">
        <f aca="false">IF(AND($A1547&gt;=CrashTest!$B$3,$A1547&lt;=CrashTest!$C$3),1,IF(AND($A1547&gt;=CrashTest!$B$4,$A1547&lt;=CrashTest!$C$4),2,IF(AND($A1547&gt;=CrashTest!$B$5,$A1547&lt;=CrashTest!$C$5),3,IF(AND($A1547&gt;=CrashTest!$B$6,$A1547&lt;=CrashTest!$C$6),4,IF(AND($A1547&gt;=CrashTest!$B$7,$A1547&lt;=CrashTest!$C$7),5,0)))))</f>
        <v>0</v>
      </c>
      <c r="J1547" s="0" t="str">
        <f aca="false">IF(I1547=0,"",IF(I1546=I1547,MAX(J1546,B1547),B1547))</f>
        <v/>
      </c>
      <c r="K1547" s="9" t="str">
        <f aca="false">IF(I1547=0,"",B1547/J1547-1)</f>
        <v/>
      </c>
      <c r="L1547" s="0" t="n">
        <f aca="false">MATCH($A1547,DailyBTC!$A:$A,0)</f>
        <v>2250</v>
      </c>
      <c r="M1547" s="8" t="n">
        <f aca="false">INDEX(DailyBTC!$F:$F,$L1547)</f>
        <v>6405.64990723045</v>
      </c>
      <c r="N1547" s="8" t="n">
        <f aca="false">INDEX(DailyETH!$F:$F,$L1547)</f>
        <v>182.736948041034</v>
      </c>
      <c r="O1547" s="8" t="n">
        <f aca="false">INDEX(DailyBTC!$B:$B,$L1547)</f>
        <v>68038.5221794272</v>
      </c>
      <c r="P1547" s="8" t="n">
        <f aca="false">INDEX(DailyETH!$B:$B,$L1547)</f>
        <v>2057.28647662186</v>
      </c>
      <c r="Q1547" s="9" t="n">
        <f aca="false">LN(M1547/M1546)</f>
        <v>-0.000241899258318911</v>
      </c>
      <c r="R1547" s="9" t="n">
        <f aca="false">LN(N1547/N1546)</f>
        <v>-0.00284059191792796</v>
      </c>
      <c r="S1547" s="9" t="n">
        <f aca="false">LN(O1547/O1546)</f>
        <v>0.059259220477521</v>
      </c>
      <c r="T1547" s="9" t="n">
        <f aca="false">LN(P1547/P1546)</f>
        <v>0.103276501405356</v>
      </c>
      <c r="U1547" s="9" t="n">
        <f aca="false">M1547/M1546-1</f>
        <v>-0.000241870003052314</v>
      </c>
      <c r="V1547" s="9" t="n">
        <f aca="false">O1547/O1546-1</f>
        <v>0.0610502510472177</v>
      </c>
    </row>
    <row r="1548" customFormat="false" ht="15" hidden="false" customHeight="false" outlineLevel="0" collapsed="false">
      <c r="A1548" s="5" t="n">
        <v>46079</v>
      </c>
      <c r="B1548" s="6" t="n">
        <v>6908.86</v>
      </c>
      <c r="C1548" s="9" t="n">
        <f aca="false">B1548/B1547-1</f>
        <v>-0.00536557766698875</v>
      </c>
      <c r="D1548" s="9" t="n">
        <f aca="false">LN(B1548/B1547)</f>
        <v>-0.00538002407756977</v>
      </c>
      <c r="E1548" s="9" t="n">
        <f aca="false">B1548/B1543-1</f>
        <v>0.00684505289359039</v>
      </c>
      <c r="F1548" s="9" t="n">
        <f aca="false">B1548/B1527-1</f>
        <v>-0.00999340842002705</v>
      </c>
      <c r="G1548" s="0" t="n">
        <f aca="false">MAX(G1547,B1548)</f>
        <v>6978.6</v>
      </c>
      <c r="H1548" s="9" t="n">
        <f aca="false">B1548/G1548-1</f>
        <v>-0.00999340842002705</v>
      </c>
      <c r="I1548" s="0" t="n">
        <f aca="false">IF(AND($A1548&gt;=CrashTest!$B$3,$A1548&lt;=CrashTest!$C$3),1,IF(AND($A1548&gt;=CrashTest!$B$4,$A1548&lt;=CrashTest!$C$4),2,IF(AND($A1548&gt;=CrashTest!$B$5,$A1548&lt;=CrashTest!$C$5),3,IF(AND($A1548&gt;=CrashTest!$B$6,$A1548&lt;=CrashTest!$C$6),4,IF(AND($A1548&gt;=CrashTest!$B$7,$A1548&lt;=CrashTest!$C$7),5,0)))))</f>
        <v>0</v>
      </c>
      <c r="J1548" s="0" t="str">
        <f aca="false">IF(I1548=0,"",IF(I1547=I1548,MAX(J1547,B1548),B1548))</f>
        <v/>
      </c>
      <c r="K1548" s="9" t="str">
        <f aca="false">IF(I1548=0,"",B1548/J1548-1)</f>
        <v/>
      </c>
      <c r="L1548" s="0" t="n">
        <f aca="false">MATCH($A1548,DailyBTC!$A:$A,0)</f>
        <v>2251</v>
      </c>
      <c r="M1548" s="8" t="n">
        <f aca="false">INDEX(DailyBTC!$F:$F,$L1548)</f>
        <v>6403.46038791816</v>
      </c>
      <c r="N1548" s="8" t="n">
        <f aca="false">INDEX(DailyETH!$F:$F,$L1548)</f>
        <v>182.875045065545</v>
      </c>
      <c r="O1548" s="8" t="n">
        <f aca="false">INDEX(DailyBTC!$B:$B,$L1548)</f>
        <v>67519.2645292227</v>
      </c>
      <c r="P1548" s="8" t="n">
        <f aca="false">INDEX(DailyETH!$B:$B,$L1548)</f>
        <v>2028.46234950321</v>
      </c>
      <c r="Q1548" s="9" t="n">
        <f aca="false">LN(M1548/M1547)</f>
        <v>-0.000341869073364421</v>
      </c>
      <c r="R1548" s="9" t="n">
        <f aca="false">LN(N1548/N1547)</f>
        <v>0.000755429437117425</v>
      </c>
      <c r="S1548" s="9" t="n">
        <f aca="false">LN(O1548/O1547)</f>
        <v>-0.00766108982024133</v>
      </c>
      <c r="T1548" s="9" t="n">
        <f aca="false">LN(P1548/P1547)</f>
        <v>-0.0141098273796888</v>
      </c>
      <c r="U1548" s="9" t="n">
        <f aca="false">M1548/M1547-1</f>
        <v>-0.000341810642791485</v>
      </c>
      <c r="V1548" s="9" t="n">
        <f aca="false">O1548/O1547-1</f>
        <v>-0.00763181846947147</v>
      </c>
    </row>
    <row r="1549" customFormat="false" ht="15" hidden="false" customHeight="false" outlineLevel="0" collapsed="false">
      <c r="A1549" s="5" t="n">
        <v>46080</v>
      </c>
      <c r="B1549" s="6" t="n">
        <v>6878.88</v>
      </c>
      <c r="C1549" s="9" t="n">
        <f aca="false">B1549/B1548-1</f>
        <v>-0.00433935555214604</v>
      </c>
      <c r="D1549" s="9" t="n">
        <f aca="false">LN(B1549/B1548)</f>
        <v>-0.00434879788109904</v>
      </c>
      <c r="E1549" s="9" t="n">
        <f aca="false">B1549/B1544-1</f>
        <v>-0.00443302057598871</v>
      </c>
      <c r="F1549" s="9" t="n">
        <f aca="false">B1549/B1528-1</f>
        <v>-0.0142088813031758</v>
      </c>
      <c r="G1549" s="0" t="n">
        <f aca="false">MAX(G1548,B1549)</f>
        <v>6978.6</v>
      </c>
      <c r="H1549" s="9" t="n">
        <f aca="false">B1549/G1549-1</f>
        <v>-0.0142893990198607</v>
      </c>
      <c r="I1549" s="0" t="n">
        <f aca="false">IF(AND($A1549&gt;=CrashTest!$B$3,$A1549&lt;=CrashTest!$C$3),1,IF(AND($A1549&gt;=CrashTest!$B$4,$A1549&lt;=CrashTest!$C$4),2,IF(AND($A1549&gt;=CrashTest!$B$5,$A1549&lt;=CrashTest!$C$5),3,IF(AND($A1549&gt;=CrashTest!$B$6,$A1549&lt;=CrashTest!$C$6),4,IF(AND($A1549&gt;=CrashTest!$B$7,$A1549&lt;=CrashTest!$C$7),5,0)))))</f>
        <v>0</v>
      </c>
      <c r="J1549" s="0" t="str">
        <f aca="false">IF(I1549=0,"",IF(I1548=I1549,MAX(J1548,B1549),B1549))</f>
        <v/>
      </c>
      <c r="K1549" s="9" t="str">
        <f aca="false">IF(I1549=0,"",B1549/J1549-1)</f>
        <v/>
      </c>
      <c r="L1549" s="0" t="n">
        <f aca="false">MATCH($A1549,DailyBTC!$A:$A,0)</f>
        <v>2252</v>
      </c>
      <c r="M1549" s="8" t="n">
        <f aca="false">INDEX(DailyBTC!$F:$F,$L1549)</f>
        <v>6433.69412633956</v>
      </c>
      <c r="N1549" s="8" t="n">
        <f aca="false">INDEX(DailyETH!$F:$F,$L1549)</f>
        <v>183.906435728511</v>
      </c>
      <c r="O1549" s="8" t="n">
        <f aca="false">INDEX(DailyBTC!$B:$B,$L1549)</f>
        <v>65864.1358170661</v>
      </c>
      <c r="P1549" s="8" t="n">
        <f aca="false">INDEX(DailyETH!$B:$B,$L1549)</f>
        <v>1929.70612916423</v>
      </c>
      <c r="Q1549" s="9" t="n">
        <f aca="false">LN(M1549/M1548)</f>
        <v>0.00471035762460329</v>
      </c>
      <c r="R1549" s="9" t="n">
        <f aca="false">LN(N1549/N1548)</f>
        <v>0.00562402103439214</v>
      </c>
      <c r="S1549" s="9" t="n">
        <f aca="false">LN(O1549/O1548)</f>
        <v>-0.0248188855149814</v>
      </c>
      <c r="T1549" s="9" t="n">
        <f aca="false">LN(P1549/P1548)</f>
        <v>-0.049910316092908</v>
      </c>
      <c r="U1549" s="9" t="n">
        <f aca="false">M1549/M1548-1</f>
        <v>0.00472146879809587</v>
      </c>
      <c r="V1549" s="9" t="n">
        <f aca="false">O1549/O1548-1</f>
        <v>-0.0245134292219704</v>
      </c>
    </row>
    <row r="1550" customFormat="false" ht="15" hidden="false" customHeight="false" outlineLevel="0" collapsed="false">
      <c r="A1550" s="5" t="n">
        <v>46083</v>
      </c>
      <c r="B1550" s="6" t="n">
        <v>6881.62</v>
      </c>
      <c r="C1550" s="9" t="n">
        <f aca="false">B1550/B1549-1</f>
        <v>0.000398320656851192</v>
      </c>
      <c r="D1550" s="9" t="n">
        <f aca="false">LN(B1550/B1549)</f>
        <v>0.000398241348237829</v>
      </c>
      <c r="E1550" s="9" t="n">
        <f aca="false">B1550/B1545-1</f>
        <v>0.00641585316807425</v>
      </c>
      <c r="F1550" s="9" t="n">
        <f aca="false">B1550/B1529-1</f>
        <v>-0.0125398012056233</v>
      </c>
      <c r="G1550" s="0" t="n">
        <f aca="false">MAX(G1549,B1550)</f>
        <v>6978.6</v>
      </c>
      <c r="H1550" s="9" t="n">
        <f aca="false">B1550/G1550-1</f>
        <v>-0.0138967701258133</v>
      </c>
      <c r="I1550" s="0" t="n">
        <f aca="false">IF(AND($A1550&gt;=CrashTest!$B$3,$A1550&lt;=CrashTest!$C$3),1,IF(AND($A1550&gt;=CrashTest!$B$4,$A1550&lt;=CrashTest!$C$4),2,IF(AND($A1550&gt;=CrashTest!$B$5,$A1550&lt;=CrashTest!$C$5),3,IF(AND($A1550&gt;=CrashTest!$B$6,$A1550&lt;=CrashTest!$C$6),4,IF(AND($A1550&gt;=CrashTest!$B$7,$A1550&lt;=CrashTest!$C$7),5,0)))))</f>
        <v>0</v>
      </c>
      <c r="J1550" s="0" t="str">
        <f aca="false">IF(I1550=0,"",IF(I1549=I1550,MAX(J1549,B1550),B1550))</f>
        <v/>
      </c>
      <c r="K1550" s="9" t="str">
        <f aca="false">IF(I1550=0,"",B1550/J1550-1)</f>
        <v/>
      </c>
      <c r="L1550" s="0" t="n">
        <f aca="false">MATCH($A1550,DailyBTC!$A:$A,0)</f>
        <v>2255</v>
      </c>
      <c r="M1550" s="8" t="n">
        <f aca="false">INDEX(DailyBTC!$F:$F,$L1550)</f>
        <v>6517.66536318695</v>
      </c>
      <c r="N1550" s="8" t="n">
        <f aca="false">INDEX(DailyETH!$F:$F,$L1550)</f>
        <v>186.49403407391</v>
      </c>
      <c r="O1550" s="8" t="n">
        <f aca="false">INDEX(DailyBTC!$B:$B,$L1550)</f>
        <v>68922.6242974869</v>
      </c>
      <c r="P1550" s="8" t="n">
        <f aca="false">INDEX(DailyETH!$B:$B,$L1550)</f>
        <v>2033.1883918761</v>
      </c>
      <c r="Q1550" s="9" t="n">
        <f aca="false">LN(M1550/M1549)</f>
        <v>0.01296735119959</v>
      </c>
      <c r="R1550" s="9" t="n">
        <f aca="false">LN(N1550/N1549)</f>
        <v>0.0139721228895928</v>
      </c>
      <c r="S1550" s="9" t="n">
        <f aca="false">LN(O1550/O1549)</f>
        <v>0.0453904163019994</v>
      </c>
      <c r="T1550" s="9" t="n">
        <f aca="false">LN(P1550/P1549)</f>
        <v>0.0522374706449348</v>
      </c>
      <c r="U1550" s="9" t="n">
        <f aca="false">M1550/M1549-1</f>
        <v>0.0130517918941164</v>
      </c>
      <c r="V1550" s="9" t="n">
        <f aca="false">O1550/O1549-1</f>
        <v>0.0464363259682867</v>
      </c>
    </row>
    <row r="1551" customFormat="false" ht="15" hidden="false" customHeight="false" outlineLevel="0" collapsed="false">
      <c r="A1551" s="5" t="n">
        <v>46084</v>
      </c>
      <c r="B1551" s="6" t="n">
        <v>6816.63</v>
      </c>
      <c r="C1551" s="9" t="n">
        <f aca="false">B1551/B1550-1</f>
        <v>-0.00944399719833411</v>
      </c>
      <c r="D1551" s="9" t="n">
        <f aca="false">LN(B1551/B1550)</f>
        <v>-0.00948887451084259</v>
      </c>
      <c r="E1551" s="9" t="n">
        <f aca="false">B1551/B1546-1</f>
        <v>-0.0106588176898057</v>
      </c>
      <c r="F1551" s="9" t="n">
        <f aca="false">B1551/B1530-1</f>
        <v>-0.0176393530507866</v>
      </c>
      <c r="G1551" s="0" t="n">
        <f aca="false">MAX(G1550,B1551)</f>
        <v>6978.6</v>
      </c>
      <c r="H1551" s="9" t="n">
        <f aca="false">B1551/G1551-1</f>
        <v>-0.0232095262660132</v>
      </c>
      <c r="I1551" s="0" t="n">
        <f aca="false">IF(AND($A1551&gt;=CrashTest!$B$3,$A1551&lt;=CrashTest!$C$3),1,IF(AND($A1551&gt;=CrashTest!$B$4,$A1551&lt;=CrashTest!$C$4),2,IF(AND($A1551&gt;=CrashTest!$B$5,$A1551&lt;=CrashTest!$C$5),3,IF(AND($A1551&gt;=CrashTest!$B$6,$A1551&lt;=CrashTest!$C$6),4,IF(AND($A1551&gt;=CrashTest!$B$7,$A1551&lt;=CrashTest!$C$7),5,0)))))</f>
        <v>0</v>
      </c>
      <c r="J1551" s="0" t="str">
        <f aca="false">IF(I1551=0,"",IF(I1550=I1551,MAX(J1550,B1551),B1551))</f>
        <v/>
      </c>
      <c r="K1551" s="9" t="str">
        <f aca="false">IF(I1551=0,"",B1551/J1551-1)</f>
        <v/>
      </c>
      <c r="L1551" s="0" t="n">
        <f aca="false">MATCH($A1551,DailyBTC!$A:$A,0)</f>
        <v>2256</v>
      </c>
      <c r="M1551" s="8" t="n">
        <f aca="false">INDEX(DailyBTC!$F:$F,$L1551)</f>
        <v>6510.47867992277</v>
      </c>
      <c r="N1551" s="8" t="n">
        <f aca="false">INDEX(DailyETH!$F:$F,$L1551)</f>
        <v>185.668882100862</v>
      </c>
      <c r="O1551" s="8" t="n">
        <f aca="false">INDEX(DailyBTC!$B:$B,$L1551)</f>
        <v>68431.1740306838</v>
      </c>
      <c r="P1551" s="8" t="n">
        <f aca="false">INDEX(DailyETH!$B:$B,$L1551)</f>
        <v>1987.20545324372</v>
      </c>
      <c r="Q1551" s="9" t="n">
        <f aca="false">LN(M1551/M1550)</f>
        <v>-0.00110325522489597</v>
      </c>
      <c r="R1551" s="9" t="n">
        <f aca="false">LN(N1551/N1550)</f>
        <v>-0.00443436618376743</v>
      </c>
      <c r="S1551" s="9" t="n">
        <f aca="false">LN(O1551/O1550)</f>
        <v>-0.00715600689581245</v>
      </c>
      <c r="T1551" s="9" t="n">
        <f aca="false">LN(P1551/P1550)</f>
        <v>-0.0228758403486403</v>
      </c>
      <c r="U1551" s="9" t="n">
        <f aca="false">M1551/M1550-1</f>
        <v>-0.0011026468625972</v>
      </c>
      <c r="V1551" s="9" t="n">
        <f aca="false">O1551/O1550-1</f>
        <v>-0.00713046364401149</v>
      </c>
    </row>
    <row r="1552" customFormat="false" ht="15" hidden="false" customHeight="false" outlineLevel="0" collapsed="false">
      <c r="A1552" s="5" t="n">
        <v>46085</v>
      </c>
      <c r="B1552" s="6" t="n">
        <v>6869.5</v>
      </c>
      <c r="C1552" s="9" t="n">
        <f aca="false">B1552/B1551-1</f>
        <v>0.007756031939536</v>
      </c>
      <c r="D1552" s="9" t="n">
        <f aca="false">LN(B1552/B1551)</f>
        <v>0.00772610854873656</v>
      </c>
      <c r="E1552" s="9" t="n">
        <f aca="false">B1552/B1547-1</f>
        <v>-0.0110320423026923</v>
      </c>
      <c r="F1552" s="9" t="n">
        <f aca="false">B1552/B1531-1</f>
        <v>-0.0153287349995126</v>
      </c>
      <c r="G1552" s="0" t="n">
        <f aca="false">MAX(G1551,B1552)</f>
        <v>6978.6</v>
      </c>
      <c r="H1552" s="9" t="n">
        <f aca="false">B1552/G1552-1</f>
        <v>-0.0156335081534978</v>
      </c>
      <c r="I1552" s="0" t="n">
        <f aca="false">IF(AND($A1552&gt;=CrashTest!$B$3,$A1552&lt;=CrashTest!$C$3),1,IF(AND($A1552&gt;=CrashTest!$B$4,$A1552&lt;=CrashTest!$C$4),2,IF(AND($A1552&gt;=CrashTest!$B$5,$A1552&lt;=CrashTest!$C$5),3,IF(AND($A1552&gt;=CrashTest!$B$6,$A1552&lt;=CrashTest!$C$6),4,IF(AND($A1552&gt;=CrashTest!$B$7,$A1552&lt;=CrashTest!$C$7),5,0)))))</f>
        <v>0</v>
      </c>
      <c r="J1552" s="0" t="str">
        <f aca="false">IF(I1552=0,"",IF(I1551=I1552,MAX(J1551,B1552),B1552))</f>
        <v/>
      </c>
      <c r="K1552" s="9" t="str">
        <f aca="false">IF(I1552=0,"",B1552/J1552-1)</f>
        <v/>
      </c>
      <c r="L1552" s="0" t="n">
        <f aca="false">MATCH($A1552,DailyBTC!$A:$A,0)</f>
        <v>2257</v>
      </c>
      <c r="M1552" s="8" t="n">
        <f aca="false">INDEX(DailyBTC!$F:$F,$L1552)</f>
        <v>6578.25819059549</v>
      </c>
      <c r="N1552" s="8" t="n">
        <f aca="false">INDEX(DailyETH!$F:$F,$L1552)</f>
        <v>187.138037168868</v>
      </c>
      <c r="O1552" s="8" t="n">
        <f aca="false">INDEX(DailyBTC!$B:$B,$L1552)</f>
        <v>72667.4630575687</v>
      </c>
      <c r="P1552" s="8" t="n">
        <f aca="false">INDEX(DailyETH!$B:$B,$L1552)</f>
        <v>2127.57280157803</v>
      </c>
      <c r="Q1552" s="9" t="n">
        <f aca="false">LN(M1552/M1551)</f>
        <v>0.0103570141598453</v>
      </c>
      <c r="R1552" s="9" t="n">
        <f aca="false">LN(N1552/N1551)</f>
        <v>0.00788162771339365</v>
      </c>
      <c r="S1552" s="9" t="n">
        <f aca="false">LN(O1552/O1551)</f>
        <v>0.0600652520850881</v>
      </c>
      <c r="T1552" s="9" t="n">
        <f aca="false">LN(P1552/P1551)</f>
        <v>0.0682524432501483</v>
      </c>
      <c r="U1552" s="9" t="n">
        <f aca="false">M1552/M1551-1</f>
        <v>0.0104108336736801</v>
      </c>
      <c r="V1552" s="9" t="n">
        <f aca="false">O1552/O1551-1</f>
        <v>0.0619058358546558</v>
      </c>
    </row>
    <row r="1553" customFormat="false" ht="15" hidden="false" customHeight="false" outlineLevel="0" collapsed="false">
      <c r="A1553" s="5" t="n">
        <v>46086</v>
      </c>
      <c r="B1553" s="6" t="n">
        <v>6830.71</v>
      </c>
      <c r="C1553" s="9" t="n">
        <f aca="false">B1553/B1552-1</f>
        <v>-0.00564669917752381</v>
      </c>
      <c r="D1553" s="9" t="n">
        <f aca="false">LN(B1553/B1552)</f>
        <v>-0.00566270205404418</v>
      </c>
      <c r="E1553" s="9" t="n">
        <f aca="false">B1553/B1548-1</f>
        <v>-0.0113115622548438</v>
      </c>
      <c r="F1553" s="9" t="n">
        <f aca="false">B1553/B1532-1</f>
        <v>-0.0125906898281393</v>
      </c>
      <c r="G1553" s="0" t="n">
        <f aca="false">MAX(G1552,B1553)</f>
        <v>6978.6</v>
      </c>
      <c r="H1553" s="9" t="n">
        <f aca="false">B1553/G1553-1</f>
        <v>-0.0211919296133896</v>
      </c>
      <c r="I1553" s="0" t="n">
        <f aca="false">IF(AND($A1553&gt;=CrashTest!$B$3,$A1553&lt;=CrashTest!$C$3),1,IF(AND($A1553&gt;=CrashTest!$B$4,$A1553&lt;=CrashTest!$C$4),2,IF(AND($A1553&gt;=CrashTest!$B$5,$A1553&lt;=CrashTest!$C$5),3,IF(AND($A1553&gt;=CrashTest!$B$6,$A1553&lt;=CrashTest!$C$6),4,IF(AND($A1553&gt;=CrashTest!$B$7,$A1553&lt;=CrashTest!$C$7),5,0)))))</f>
        <v>0</v>
      </c>
      <c r="J1553" s="0" t="str">
        <f aca="false">IF(I1553=0,"",IF(I1552=I1553,MAX(J1552,B1553),B1553))</f>
        <v/>
      </c>
      <c r="K1553" s="9" t="str">
        <f aca="false">IF(I1553=0,"",B1553/J1553-1)</f>
        <v/>
      </c>
      <c r="L1553" s="0" t="n">
        <f aca="false">MATCH($A1553,DailyBTC!$A:$A,0)</f>
        <v>2258</v>
      </c>
      <c r="M1553" s="8" t="n">
        <f aca="false">INDEX(DailyBTC!$F:$F,$L1553)</f>
        <v>6573.84639662686</v>
      </c>
      <c r="N1553" s="8" t="n">
        <f aca="false">INDEX(DailyETH!$F:$F,$L1553)</f>
        <v>187.250293965185</v>
      </c>
      <c r="O1553" s="8" t="n">
        <f aca="false">INDEX(DailyBTC!$B:$B,$L1553)</f>
        <v>70987.427176505</v>
      </c>
      <c r="P1553" s="8" t="n">
        <f aca="false">INDEX(DailyETH!$B:$B,$L1553)</f>
        <v>2076.63328696669</v>
      </c>
      <c r="Q1553" s="9" t="n">
        <f aca="false">LN(M1553/M1552)</f>
        <v>-0.000670887933537958</v>
      </c>
      <c r="R1553" s="9" t="n">
        <f aca="false">LN(N1553/N1552)</f>
        <v>0.000599681081624223</v>
      </c>
      <c r="S1553" s="9" t="n">
        <f aca="false">LN(O1553/O1552)</f>
        <v>-0.0233909542293637</v>
      </c>
      <c r="T1553" s="9" t="n">
        <f aca="false">LN(P1553/P1552)</f>
        <v>-0.024233829877781</v>
      </c>
      <c r="U1553" s="9" t="n">
        <f aca="false">M1553/M1552-1</f>
        <v>-0.000670662938546562</v>
      </c>
      <c r="V1553" s="9" t="n">
        <f aca="false">O1553/O1552-1</f>
        <v>-0.0231195064527399</v>
      </c>
    </row>
    <row r="1554" customFormat="false" ht="15" hidden="false" customHeight="false" outlineLevel="0" collapsed="false">
      <c r="A1554" s="5" t="n">
        <v>46087</v>
      </c>
      <c r="B1554" s="6" t="n">
        <v>6740.02</v>
      </c>
      <c r="C1554" s="9" t="n">
        <f aca="false">B1554/B1553-1</f>
        <v>-0.013276804314632</v>
      </c>
      <c r="D1554" s="9" t="n">
        <f aca="false">LN(B1554/B1553)</f>
        <v>-0.0133657290489581</v>
      </c>
      <c r="E1554" s="9" t="n">
        <f aca="false">B1554/B1549-1</f>
        <v>-0.0201864256972065</v>
      </c>
      <c r="F1554" s="9" t="n">
        <f aca="false">B1554/B1533-1</f>
        <v>-0.0207330822698003</v>
      </c>
      <c r="G1554" s="0" t="n">
        <f aca="false">MAX(G1553,B1554)</f>
        <v>6978.6</v>
      </c>
      <c r="H1554" s="9" t="n">
        <f aca="false">B1554/G1554-1</f>
        <v>-0.0341873728254951</v>
      </c>
      <c r="I1554" s="0" t="n">
        <f aca="false">IF(AND($A1554&gt;=CrashTest!$B$3,$A1554&lt;=CrashTest!$C$3),1,IF(AND($A1554&gt;=CrashTest!$B$4,$A1554&lt;=CrashTest!$C$4),2,IF(AND($A1554&gt;=CrashTest!$B$5,$A1554&lt;=CrashTest!$C$5),3,IF(AND($A1554&gt;=CrashTest!$B$6,$A1554&lt;=CrashTest!$C$6),4,IF(AND($A1554&gt;=CrashTest!$B$7,$A1554&lt;=CrashTest!$C$7),5,0)))))</f>
        <v>0</v>
      </c>
      <c r="J1554" s="0" t="str">
        <f aca="false">IF(I1554=0,"",IF(I1553=I1554,MAX(J1553,B1554),B1554))</f>
        <v/>
      </c>
      <c r="K1554" s="9" t="str">
        <f aca="false">IF(I1554=0,"",B1554/J1554-1)</f>
        <v/>
      </c>
      <c r="L1554" s="0" t="n">
        <f aca="false">MATCH($A1554,DailyBTC!$A:$A,0)</f>
        <v>2259</v>
      </c>
      <c r="M1554" s="8" t="n">
        <f aca="false">INDEX(DailyBTC!$F:$F,$L1554)</f>
        <v>6516.743227516</v>
      </c>
      <c r="N1554" s="8" t="n">
        <f aca="false">INDEX(DailyETH!$F:$F,$L1554)</f>
        <v>185.737878424366</v>
      </c>
      <c r="O1554" s="8" t="n">
        <f aca="false">INDEX(DailyBTC!$B:$B,$L1554)</f>
        <v>68226.7053927528</v>
      </c>
      <c r="P1554" s="8" t="n">
        <f aca="false">INDEX(DailyETH!$B:$B,$L1554)</f>
        <v>1982.56379865576</v>
      </c>
      <c r="Q1554" s="9" t="n">
        <f aca="false">LN(M1554/M1553)</f>
        <v>-0.00872436352346482</v>
      </c>
      <c r="R1554" s="9" t="n">
        <f aca="false">LN(N1554/N1553)</f>
        <v>-0.00810976830824986</v>
      </c>
      <c r="S1554" s="9" t="n">
        <f aca="false">LN(O1554/O1553)</f>
        <v>-0.0396667164615307</v>
      </c>
      <c r="T1554" s="9" t="n">
        <f aca="false">LN(P1554/P1553)</f>
        <v>-0.0463571153903448</v>
      </c>
      <c r="U1554" s="9" t="n">
        <f aca="false">M1554/M1553-1</f>
        <v>-0.00868641669817016</v>
      </c>
      <c r="V1554" s="9" t="n">
        <f aca="false">O1554/O1553-1</f>
        <v>-0.0388902921764988</v>
      </c>
    </row>
    <row r="1555" customFormat="false" ht="15" hidden="false" customHeight="false" outlineLevel="0" collapsed="false">
      <c r="A1555" s="5" t="n">
        <v>46090</v>
      </c>
      <c r="B1555" s="6" t="n">
        <v>6795.99</v>
      </c>
      <c r="C1555" s="9" t="n">
        <f aca="false">B1555/B1554-1</f>
        <v>0.0083041296613362</v>
      </c>
      <c r="D1555" s="9" t="n">
        <f aca="false">LN(B1555/B1554)</f>
        <v>0.00826984007594303</v>
      </c>
      <c r="E1555" s="9" t="n">
        <f aca="false">B1555/B1550-1</f>
        <v>-0.0124432909692777</v>
      </c>
      <c r="F1555" s="9" t="n">
        <f aca="false">B1555/B1534-1</f>
        <v>-0.000354495175335368</v>
      </c>
      <c r="G1555" s="0" t="n">
        <f aca="false">MAX(G1554,B1555)</f>
        <v>6978.6</v>
      </c>
      <c r="H1555" s="9" t="n">
        <f aca="false">B1555/G1555-1</f>
        <v>-0.0261671395408822</v>
      </c>
      <c r="I1555" s="0" t="n">
        <f aca="false">IF(AND($A1555&gt;=CrashTest!$B$3,$A1555&lt;=CrashTest!$C$3),1,IF(AND($A1555&gt;=CrashTest!$B$4,$A1555&lt;=CrashTest!$C$4),2,IF(AND($A1555&gt;=CrashTest!$B$5,$A1555&lt;=CrashTest!$C$5),3,IF(AND($A1555&gt;=CrashTest!$B$6,$A1555&lt;=CrashTest!$C$6),4,IF(AND($A1555&gt;=CrashTest!$B$7,$A1555&lt;=CrashTest!$C$7),5,0)))))</f>
        <v>0</v>
      </c>
      <c r="J1555" s="0" t="str">
        <f aca="false">IF(I1555=0,"",IF(I1554=I1555,MAX(J1554,B1555),B1555))</f>
        <v/>
      </c>
      <c r="K1555" s="9" t="str">
        <f aca="false">IF(I1555=0,"",B1555/J1555-1)</f>
        <v/>
      </c>
      <c r="L1555" s="0" t="n">
        <f aca="false">MATCH($A1555,DailyBTC!$A:$A,0)</f>
        <v>2262</v>
      </c>
      <c r="M1555" s="8" t="n">
        <f aca="false">INDEX(DailyBTC!$F:$F,$L1555)</f>
        <v>6534.41000727723</v>
      </c>
      <c r="N1555" s="8" t="n">
        <f aca="false">INDEX(DailyETH!$F:$F,$L1555)</f>
        <v>186.378586850905</v>
      </c>
      <c r="O1555" s="8" t="n">
        <f aca="false">INDEX(DailyBTC!$B:$B,$L1555)</f>
        <v>68528.5384699007</v>
      </c>
      <c r="P1555" s="8" t="n">
        <f aca="false">INDEX(DailyETH!$B:$B,$L1555)</f>
        <v>1997.0082761543</v>
      </c>
      <c r="Q1555" s="9" t="n">
        <f aca="false">LN(M1555/M1554)</f>
        <v>0.00270731486087127</v>
      </c>
      <c r="R1555" s="9" t="n">
        <f aca="false">LN(N1555/N1554)</f>
        <v>0.0034435942478913</v>
      </c>
      <c r="S1555" s="9" t="n">
        <f aca="false">LN(O1555/O1554)</f>
        <v>0.00441421562685925</v>
      </c>
      <c r="T1555" s="9" t="n">
        <f aca="false">LN(P1555/P1554)</f>
        <v>0.00725934379875935</v>
      </c>
      <c r="U1555" s="9" t="n">
        <f aca="false">M1555/M1554-1</f>
        <v>0.00271098294722383</v>
      </c>
      <c r="V1555" s="9" t="n">
        <f aca="false">O1555/O1554-1</f>
        <v>0.00442397262787897</v>
      </c>
    </row>
    <row r="1556" customFormat="false" ht="15" hidden="false" customHeight="false" outlineLevel="0" collapsed="false">
      <c r="A1556" s="5" t="n">
        <v>46091</v>
      </c>
      <c r="B1556" s="6" t="n">
        <v>6781.48</v>
      </c>
      <c r="C1556" s="9" t="n">
        <f aca="false">B1556/B1555-1</f>
        <v>-0.00213508260018047</v>
      </c>
      <c r="D1556" s="9" t="n">
        <f aca="false">LN(B1556/B1555)</f>
        <v>-0.00213736513855263</v>
      </c>
      <c r="E1556" s="9" t="n">
        <f aca="false">B1556/B1551-1</f>
        <v>-0.00515650695431624</v>
      </c>
      <c r="F1556" s="9" t="n">
        <f aca="false">B1556/B1535-1</f>
        <v>-0.021756127115099</v>
      </c>
      <c r="G1556" s="0" t="n">
        <f aca="false">MAX(G1555,B1556)</f>
        <v>6978.6</v>
      </c>
      <c r="H1556" s="9" t="n">
        <f aca="false">B1556/G1556-1</f>
        <v>-0.0282463531367324</v>
      </c>
      <c r="I1556" s="0" t="n">
        <f aca="false">IF(AND($A1556&gt;=CrashTest!$B$3,$A1556&lt;=CrashTest!$C$3),1,IF(AND($A1556&gt;=CrashTest!$B$4,$A1556&lt;=CrashTest!$C$4),2,IF(AND($A1556&gt;=CrashTest!$B$5,$A1556&lt;=CrashTest!$C$5),3,IF(AND($A1556&gt;=CrashTest!$B$6,$A1556&lt;=CrashTest!$C$6),4,IF(AND($A1556&gt;=CrashTest!$B$7,$A1556&lt;=CrashTest!$C$7),5,0)))))</f>
        <v>0</v>
      </c>
      <c r="J1556" s="0" t="str">
        <f aca="false">IF(I1556=0,"",IF(I1555=I1556,MAX(J1555,B1556),B1556))</f>
        <v/>
      </c>
      <c r="K1556" s="9" t="str">
        <f aca="false">IF(I1556=0,"",B1556/J1556-1)</f>
        <v/>
      </c>
      <c r="L1556" s="0" t="n">
        <f aca="false">MATCH($A1556,DailyBTC!$A:$A,0)</f>
        <v>2263</v>
      </c>
      <c r="M1556" s="8" t="n">
        <f aca="false">INDEX(DailyBTC!$F:$F,$L1556)</f>
        <v>6544.09566894903</v>
      </c>
      <c r="N1556" s="8" t="n">
        <f aca="false">INDEX(DailyETH!$F:$F,$L1556)</f>
        <v>186.438058381399</v>
      </c>
      <c r="O1556" s="8" t="n">
        <f aca="false">INDEX(DailyBTC!$B:$B,$L1556)</f>
        <v>69891.8238576856</v>
      </c>
      <c r="P1556" s="8" t="n">
        <f aca="false">INDEX(DailyETH!$B:$B,$L1556)</f>
        <v>2034.95413851549</v>
      </c>
      <c r="Q1556" s="9" t="n">
        <f aca="false">LN(M1556/M1555)</f>
        <v>0.00148115750871004</v>
      </c>
      <c r="R1556" s="9" t="n">
        <f aca="false">LN(N1556/N1555)</f>
        <v>0.000319039033040601</v>
      </c>
      <c r="S1556" s="9" t="n">
        <f aca="false">LN(O1556/O1555)</f>
        <v>0.019698394761804</v>
      </c>
      <c r="T1556" s="9" t="n">
        <f aca="false">LN(P1556/P1555)</f>
        <v>0.0188230835659053</v>
      </c>
      <c r="U1556" s="9" t="n">
        <f aca="false">M1556/M1555-1</f>
        <v>0.0014822549642608</v>
      </c>
      <c r="V1556" s="9" t="n">
        <f aca="false">O1556/O1555-1</f>
        <v>0.0198936883555991</v>
      </c>
    </row>
    <row r="1557" customFormat="false" ht="15" hidden="false" customHeight="false" outlineLevel="0" collapsed="false">
      <c r="A1557" s="5" t="n">
        <v>46092</v>
      </c>
      <c r="B1557" s="6" t="n">
        <v>6775.8</v>
      </c>
      <c r="C1557" s="9" t="n">
        <f aca="false">B1557/B1556-1</f>
        <v>-0.00083757527855266</v>
      </c>
      <c r="D1557" s="9" t="n">
        <f aca="false">LN(B1557/B1556)</f>
        <v>-0.000837926240711451</v>
      </c>
      <c r="E1557" s="9" t="n">
        <f aca="false">B1557/B1552-1</f>
        <v>-0.01364000291142</v>
      </c>
      <c r="F1557" s="9" t="n">
        <f aca="false">B1557/B1536-1</f>
        <v>-0.0271392512656464</v>
      </c>
      <c r="G1557" s="0" t="n">
        <f aca="false">MAX(G1556,B1557)</f>
        <v>6978.6</v>
      </c>
      <c r="H1557" s="9" t="n">
        <f aca="false">B1557/G1557-1</f>
        <v>-0.0290602699681884</v>
      </c>
      <c r="I1557" s="0" t="n">
        <f aca="false">IF(AND($A1557&gt;=CrashTest!$B$3,$A1557&lt;=CrashTest!$C$3),1,IF(AND($A1557&gt;=CrashTest!$B$4,$A1557&lt;=CrashTest!$C$4),2,IF(AND($A1557&gt;=CrashTest!$B$5,$A1557&lt;=CrashTest!$C$5),3,IF(AND($A1557&gt;=CrashTest!$B$6,$A1557&lt;=CrashTest!$C$6),4,IF(AND($A1557&gt;=CrashTest!$B$7,$A1557&lt;=CrashTest!$C$7),5,0)))))</f>
        <v>0</v>
      </c>
      <c r="J1557" s="0" t="str">
        <f aca="false">IF(I1557=0,"",IF(I1556=I1557,MAX(J1556,B1557),B1557))</f>
        <v/>
      </c>
      <c r="K1557" s="9" t="str">
        <f aca="false">IF(I1557=0,"",B1557/J1557-1)</f>
        <v/>
      </c>
      <c r="L1557" s="0" t="n">
        <f aca="false">MATCH($A1557,DailyBTC!$A:$A,0)</f>
        <v>2264</v>
      </c>
      <c r="M1557" s="8" t="n">
        <f aca="false">INDEX(DailyBTC!$F:$F,$L1557)</f>
        <v>6591.36646182134</v>
      </c>
      <c r="N1557" s="8" t="n">
        <f aca="false">INDEX(DailyETH!$F:$F,$L1557)</f>
        <v>188.07294451578</v>
      </c>
      <c r="O1557" s="8" t="n">
        <f aca="false">INDEX(DailyBTC!$B:$B,$L1557)</f>
        <v>70298.5753530099</v>
      </c>
      <c r="P1557" s="8" t="n">
        <f aca="false">INDEX(DailyETH!$B:$B,$L1557)</f>
        <v>2055.76802717709</v>
      </c>
      <c r="Q1557" s="9" t="n">
        <f aca="false">LN(M1557/M1556)</f>
        <v>0.00719746233020556</v>
      </c>
      <c r="R1557" s="9" t="n">
        <f aca="false">LN(N1557/N1556)</f>
        <v>0.00873083304354999</v>
      </c>
      <c r="S1557" s="9" t="n">
        <f aca="false">LN(O1557/O1556)</f>
        <v>0.00580286009596456</v>
      </c>
      <c r="T1557" s="9" t="n">
        <f aca="false">LN(P1557/P1556)</f>
        <v>0.0101762316943626</v>
      </c>
      <c r="U1557" s="9" t="n">
        <f aca="false">M1557/M1556-1</f>
        <v>0.00722342631642747</v>
      </c>
      <c r="V1557" s="9" t="n">
        <f aca="false">O1557/O1556-1</f>
        <v>0.00581972930270847</v>
      </c>
    </row>
    <row r="1558" customFormat="false" ht="15" hidden="false" customHeight="false" outlineLevel="0" collapsed="false">
      <c r="A1558" s="5" t="n">
        <v>46093</v>
      </c>
      <c r="B1558" s="6" t="n">
        <v>6672.62</v>
      </c>
      <c r="C1558" s="9" t="n">
        <f aca="false">B1558/B1557-1</f>
        <v>-0.015227722187786</v>
      </c>
      <c r="D1558" s="9" t="n">
        <f aca="false">LN(B1558/B1557)</f>
        <v>-0.0153448545769462</v>
      </c>
      <c r="E1558" s="9" t="n">
        <f aca="false">B1558/B1553-1</f>
        <v>-0.0231440069919525</v>
      </c>
      <c r="F1558" s="9" t="n">
        <f aca="false">B1558/B1537-1</f>
        <v>-0.0387780708489574</v>
      </c>
      <c r="G1558" s="0" t="n">
        <f aca="false">MAX(G1557,B1558)</f>
        <v>6978.6</v>
      </c>
      <c r="H1558" s="9" t="n">
        <f aca="false">B1558/G1558-1</f>
        <v>-0.0438454704381969</v>
      </c>
      <c r="I1558" s="0" t="n">
        <f aca="false">IF(AND($A1558&gt;=CrashTest!$B$3,$A1558&lt;=CrashTest!$C$3),1,IF(AND($A1558&gt;=CrashTest!$B$4,$A1558&lt;=CrashTest!$C$4),2,IF(AND($A1558&gt;=CrashTest!$B$5,$A1558&lt;=CrashTest!$C$5),3,IF(AND($A1558&gt;=CrashTest!$B$6,$A1558&lt;=CrashTest!$C$6),4,IF(AND($A1558&gt;=CrashTest!$B$7,$A1558&lt;=CrashTest!$C$7),5,0)))))</f>
        <v>0</v>
      </c>
      <c r="J1558" s="0" t="str">
        <f aca="false">IF(I1558=0,"",IF(I1557=I1558,MAX(J1557,B1558),B1558))</f>
        <v/>
      </c>
      <c r="K1558" s="9" t="str">
        <f aca="false">IF(I1558=0,"",B1558/J1558-1)</f>
        <v/>
      </c>
      <c r="L1558" s="0" t="n">
        <f aca="false">MATCH($A1558,DailyBTC!$A:$A,0)</f>
        <v>2265</v>
      </c>
      <c r="M1558" s="8" t="n">
        <f aca="false">INDEX(DailyBTC!$F:$F,$L1558)</f>
        <v>6592.23045111804</v>
      </c>
      <c r="N1558" s="8" t="n">
        <f aca="false">INDEX(DailyETH!$F:$F,$L1558)</f>
        <v>189.168934554453</v>
      </c>
      <c r="O1558" s="8" t="n">
        <f aca="false">INDEX(DailyBTC!$B:$B,$L1558)</f>
        <v>70538.1074623027</v>
      </c>
      <c r="P1558" s="8" t="n">
        <f aca="false">INDEX(DailyETH!$B:$B,$L1558)</f>
        <v>2078.93747136178</v>
      </c>
      <c r="Q1558" s="9" t="n">
        <f aca="false">LN(M1558/M1557)</f>
        <v>0.000131070345012031</v>
      </c>
      <c r="R1558" s="9" t="n">
        <f aca="false">LN(N1558/N1557)</f>
        <v>0.00581055912983778</v>
      </c>
      <c r="S1558" s="9" t="n">
        <f aca="false">LN(O1558/O1557)</f>
        <v>0.0034015618014543</v>
      </c>
      <c r="T1558" s="9" t="n">
        <f aca="false">LN(P1558/P1557)</f>
        <v>0.0112074181395658</v>
      </c>
      <c r="U1558" s="9" t="n">
        <f aca="false">M1558/M1557-1</f>
        <v>0.000131078935105</v>
      </c>
      <c r="V1558" s="9" t="n">
        <f aca="false">O1558/O1557-1</f>
        <v>0.00340735367807898</v>
      </c>
    </row>
    <row r="1559" customFormat="false" ht="15" hidden="false" customHeight="false" outlineLevel="0" collapsed="false">
      <c r="A1559" s="5" t="n">
        <v>46094</v>
      </c>
      <c r="B1559" s="6" t="n">
        <v>6632.19</v>
      </c>
      <c r="C1559" s="9" t="n">
        <f aca="false">B1559/B1558-1</f>
        <v>-0.00605908923331466</v>
      </c>
      <c r="D1559" s="9" t="n">
        <f aca="false">LN(B1559/B1558)</f>
        <v>-0.00607752000130834</v>
      </c>
      <c r="E1559" s="9" t="n">
        <f aca="false">B1559/B1554-1</f>
        <v>-0.0159984688472736</v>
      </c>
      <c r="F1559" s="9" t="n">
        <f aca="false">B1559/B1538-1</f>
        <v>-0.0445554039706287</v>
      </c>
      <c r="G1559" s="0" t="n">
        <f aca="false">MAX(G1558,B1559)</f>
        <v>6978.6</v>
      </c>
      <c r="H1559" s="9" t="n">
        <f aca="false">B1559/G1559-1</f>
        <v>-0.0496388960536498</v>
      </c>
      <c r="I1559" s="0" t="n">
        <f aca="false">IF(AND($A1559&gt;=CrashTest!$B$3,$A1559&lt;=CrashTest!$C$3),1,IF(AND($A1559&gt;=CrashTest!$B$4,$A1559&lt;=CrashTest!$C$4),2,IF(AND($A1559&gt;=CrashTest!$B$5,$A1559&lt;=CrashTest!$C$5),3,IF(AND($A1559&gt;=CrashTest!$B$6,$A1559&lt;=CrashTest!$C$6),4,IF(AND($A1559&gt;=CrashTest!$B$7,$A1559&lt;=CrashTest!$C$7),5,0)))))</f>
        <v>0</v>
      </c>
      <c r="J1559" s="0" t="str">
        <f aca="false">IF(I1559=0,"",IF(I1558=I1559,MAX(J1558,B1559),B1559))</f>
        <v/>
      </c>
      <c r="K1559" s="9" t="str">
        <f aca="false">IF(I1559=0,"",B1559/J1559-1)</f>
        <v/>
      </c>
      <c r="L1559" s="0" t="n">
        <f aca="false">MATCH($A1559,DailyBTC!$A:$A,0)</f>
        <v>2266</v>
      </c>
      <c r="M1559" s="8" t="n">
        <f aca="false">INDEX(DailyBTC!$F:$F,$L1559)</f>
        <v>6602.41861472145</v>
      </c>
      <c r="N1559" s="8" t="n">
        <f aca="false">INDEX(DailyETH!$F:$F,$L1559)</f>
        <v>188.251742485998</v>
      </c>
      <c r="O1559" s="8" t="n">
        <f aca="false">INDEX(DailyBTC!$B:$B,$L1559)</f>
        <v>70930.0132793688</v>
      </c>
      <c r="P1559" s="8" t="n">
        <f aca="false">INDEX(DailyETH!$B:$B,$L1559)</f>
        <v>2092.09332115722</v>
      </c>
      <c r="Q1559" s="9" t="n">
        <f aca="false">LN(M1559/M1558)</f>
        <v>0.00154428747249235</v>
      </c>
      <c r="R1559" s="9" t="n">
        <f aca="false">LN(N1559/N1558)</f>
        <v>-0.00486032657881187</v>
      </c>
      <c r="S1559" s="9" t="n">
        <f aca="false">LN(O1559/O1558)</f>
        <v>0.00554056726798389</v>
      </c>
      <c r="T1559" s="9" t="n">
        <f aca="false">LN(P1559/P1558)</f>
        <v>0.00630822167298573</v>
      </c>
      <c r="U1559" s="9" t="n">
        <f aca="false">M1559/M1558-1</f>
        <v>0.00154548049843717</v>
      </c>
      <c r="V1559" s="9" t="n">
        <f aca="false">O1559/O1558-1</f>
        <v>0.00555594459740139</v>
      </c>
    </row>
    <row r="1560" customFormat="false" ht="15" hidden="false" customHeight="false" outlineLevel="0" collapsed="false">
      <c r="A1560" s="5" t="n">
        <v>46097</v>
      </c>
      <c r="B1560" s="6" t="n">
        <v>6699.38</v>
      </c>
      <c r="C1560" s="9" t="n">
        <f aca="false">B1560/B1559-1</f>
        <v>0.0101308919074996</v>
      </c>
      <c r="D1560" s="9" t="n">
        <f aca="false">LN(B1560/B1559)</f>
        <v>0.0100799184043581</v>
      </c>
      <c r="E1560" s="9" t="n">
        <f aca="false">B1560/B1555-1</f>
        <v>-0.0142157360443438</v>
      </c>
      <c r="F1560" s="9" t="n">
        <f aca="false">B1560/B1539-1</f>
        <v>-0.0195206622214157</v>
      </c>
      <c r="G1560" s="0" t="n">
        <f aca="false">MAX(G1559,B1560)</f>
        <v>6978.6</v>
      </c>
      <c r="H1560" s="9" t="n">
        <f aca="false">B1560/G1560-1</f>
        <v>-0.0400108904364773</v>
      </c>
      <c r="I1560" s="0" t="n">
        <f aca="false">IF(AND($A1560&gt;=CrashTest!$B$3,$A1560&lt;=CrashTest!$C$3),1,IF(AND($A1560&gt;=CrashTest!$B$4,$A1560&lt;=CrashTest!$C$4),2,IF(AND($A1560&gt;=CrashTest!$B$5,$A1560&lt;=CrashTest!$C$5),3,IF(AND($A1560&gt;=CrashTest!$B$6,$A1560&lt;=CrashTest!$C$6),4,IF(AND($A1560&gt;=CrashTest!$B$7,$A1560&lt;=CrashTest!$C$7),5,0)))))</f>
        <v>0</v>
      </c>
      <c r="J1560" s="0" t="str">
        <f aca="false">IF(I1560=0,"",IF(I1559=I1560,MAX(J1559,B1560),B1560))</f>
        <v/>
      </c>
      <c r="K1560" s="9" t="str">
        <f aca="false">IF(I1560=0,"",B1560/J1560-1)</f>
        <v/>
      </c>
      <c r="L1560" s="0" t="n">
        <f aca="false">MATCH($A1560,DailyBTC!$A:$A,0)</f>
        <v>2269</v>
      </c>
      <c r="M1560" s="8" t="n">
        <f aca="false">INDEX(DailyBTC!$F:$F,$L1560)</f>
        <v>6707.93957371016</v>
      </c>
      <c r="N1560" s="8" t="n">
        <f aca="false">INDEX(DailyETH!$F:$F,$L1560)</f>
        <v>193.432516870855</v>
      </c>
      <c r="O1560" s="8" t="n">
        <f aca="false">INDEX(DailyBTC!$B:$B,$L1560)</f>
        <v>74723.9575534775</v>
      </c>
      <c r="P1560" s="8" t="n">
        <f aca="false">INDEX(DailyETH!$B:$B,$L1560)</f>
        <v>2351.36226241964</v>
      </c>
      <c r="Q1560" s="9" t="n">
        <f aca="false">LN(M1560/M1559)</f>
        <v>0.0158557971476208</v>
      </c>
      <c r="R1560" s="9" t="n">
        <f aca="false">LN(N1560/N1559)</f>
        <v>0.0271485787501002</v>
      </c>
      <c r="S1560" s="9" t="n">
        <f aca="false">LN(O1560/O1559)</f>
        <v>0.0521070952021963</v>
      </c>
      <c r="T1560" s="9" t="n">
        <f aca="false">LN(P1560/P1559)</f>
        <v>0.11682969254748</v>
      </c>
      <c r="U1560" s="9" t="n">
        <f aca="false">M1560/M1559-1</f>
        <v>0.0159821673156921</v>
      </c>
      <c r="V1560" s="9" t="n">
        <f aca="false">O1560/O1559-1</f>
        <v>0.0534885600424981</v>
      </c>
    </row>
    <row r="1561" customFormat="false" ht="15" hidden="false" customHeight="false" outlineLevel="0" collapsed="false">
      <c r="A1561" s="5" t="n">
        <v>46098</v>
      </c>
      <c r="B1561" s="6" t="n">
        <v>6716.09</v>
      </c>
      <c r="C1561" s="9" t="n">
        <f aca="false">B1561/B1560-1</f>
        <v>0.00249426066292702</v>
      </c>
      <c r="D1561" s="9" t="n">
        <f aca="false">LN(B1561/B1560)</f>
        <v>0.00249115515768748</v>
      </c>
      <c r="E1561" s="9" t="n">
        <f aca="false">B1561/B1556-1</f>
        <v>-0.00964243793390229</v>
      </c>
      <c r="F1561" s="9" t="n">
        <f aca="false">B1561/B1540-1</f>
        <v>-0.0175653911473822</v>
      </c>
      <c r="G1561" s="0" t="n">
        <f aca="false">MAX(G1560,B1561)</f>
        <v>6978.6</v>
      </c>
      <c r="H1561" s="9" t="n">
        <f aca="false">B1561/G1561-1</f>
        <v>-0.0376164273636547</v>
      </c>
      <c r="I1561" s="0" t="n">
        <f aca="false">IF(AND($A1561&gt;=CrashTest!$B$3,$A1561&lt;=CrashTest!$C$3),1,IF(AND($A1561&gt;=CrashTest!$B$4,$A1561&lt;=CrashTest!$C$4),2,IF(AND($A1561&gt;=CrashTest!$B$5,$A1561&lt;=CrashTest!$C$5),3,IF(AND($A1561&gt;=CrashTest!$B$6,$A1561&lt;=CrashTest!$C$6),4,IF(AND($A1561&gt;=CrashTest!$B$7,$A1561&lt;=CrashTest!$C$7),5,0)))))</f>
        <v>0</v>
      </c>
      <c r="J1561" s="0" t="str">
        <f aca="false">IF(I1561=0,"",IF(I1560=I1561,MAX(J1560,B1561),B1561))</f>
        <v/>
      </c>
      <c r="K1561" s="9" t="str">
        <f aca="false">IF(I1561=0,"",B1561/J1561-1)</f>
        <v/>
      </c>
      <c r="L1561" s="0" t="n">
        <f aca="false">MATCH($A1561,DailyBTC!$A:$A,0)</f>
        <v>2270</v>
      </c>
      <c r="M1561" s="8" t="n">
        <f aca="false">INDEX(DailyBTC!$F:$F,$L1561)</f>
        <v>6758.22052986018</v>
      </c>
      <c r="N1561" s="8" t="n">
        <f aca="false">INDEX(DailyETH!$F:$F,$L1561)</f>
        <v>194.691811868717</v>
      </c>
      <c r="O1561" s="8" t="n">
        <f aca="false">INDEX(DailyBTC!$B:$B,$L1561)</f>
        <v>74086.013609585</v>
      </c>
      <c r="P1561" s="8" t="n">
        <f aca="false">INDEX(DailyETH!$B:$B,$L1561)</f>
        <v>2323.31525803624</v>
      </c>
      <c r="Q1561" s="9" t="n">
        <f aca="false">LN(M1561/M1560)</f>
        <v>0.00746778434752256</v>
      </c>
      <c r="R1561" s="9" t="n">
        <f aca="false">LN(N1561/N1560)</f>
        <v>0.00648915475581224</v>
      </c>
      <c r="S1561" s="9" t="n">
        <f aca="false">LN(O1561/O1560)</f>
        <v>-0.00857399335566936</v>
      </c>
      <c r="T1561" s="9" t="n">
        <f aca="false">LN(P1561/P1560)</f>
        <v>-0.0119996901632394</v>
      </c>
      <c r="U1561" s="9" t="n">
        <f aca="false">M1561/M1560-1</f>
        <v>0.00749573778915336</v>
      </c>
      <c r="V1561" s="9" t="n">
        <f aca="false">O1561/O1560-1</f>
        <v>-0.00853734150036078</v>
      </c>
    </row>
    <row r="1562" customFormat="false" ht="15" hidden="false" customHeight="false" outlineLevel="0" collapsed="false">
      <c r="A1562" s="5" t="n">
        <v>46099</v>
      </c>
      <c r="B1562" s="6" t="n">
        <v>6624.7</v>
      </c>
      <c r="C1562" s="9" t="n">
        <f aca="false">B1562/B1561-1</f>
        <v>-0.0136076199097988</v>
      </c>
      <c r="D1562" s="9" t="n">
        <f aca="false">LN(B1562/B1561)</f>
        <v>-0.0137010521312226</v>
      </c>
      <c r="E1562" s="9" t="n">
        <f aca="false">B1562/B1557-1</f>
        <v>-0.0222999498214234</v>
      </c>
      <c r="F1562" s="9" t="n">
        <f aca="false">B1562/B1541-1</f>
        <v>-0.0319323359471126</v>
      </c>
      <c r="G1562" s="0" t="n">
        <f aca="false">MAX(G1561,B1562)</f>
        <v>6978.6</v>
      </c>
      <c r="H1562" s="9" t="n">
        <f aca="false">B1562/G1562-1</f>
        <v>-0.0507121772275242</v>
      </c>
      <c r="I1562" s="0" t="n">
        <f aca="false">IF(AND($A1562&gt;=CrashTest!$B$3,$A1562&lt;=CrashTest!$C$3),1,IF(AND($A1562&gt;=CrashTest!$B$4,$A1562&lt;=CrashTest!$C$4),2,IF(AND($A1562&gt;=CrashTest!$B$5,$A1562&lt;=CrashTest!$C$5),3,IF(AND($A1562&gt;=CrashTest!$B$6,$A1562&lt;=CrashTest!$C$6),4,IF(AND($A1562&gt;=CrashTest!$B$7,$A1562&lt;=CrashTest!$C$7),5,0)))))</f>
        <v>0</v>
      </c>
      <c r="J1562" s="0" t="str">
        <f aca="false">IF(I1562=0,"",IF(I1561=I1562,MAX(J1561,B1562),B1562))</f>
        <v/>
      </c>
      <c r="K1562" s="9" t="str">
        <f aca="false">IF(I1562=0,"",B1562/J1562-1)</f>
        <v/>
      </c>
      <c r="L1562" s="0" t="n">
        <f aca="false">MATCH($A1562,DailyBTC!$A:$A,0)</f>
        <v>2271</v>
      </c>
      <c r="M1562" s="8" t="n">
        <f aca="false">INDEX(DailyBTC!$F:$F,$L1562)</f>
        <v>6668.24982998743</v>
      </c>
      <c r="N1562" s="8" t="n">
        <f aca="false">INDEX(DailyETH!$F:$F,$L1562)</f>
        <v>191.444281962248</v>
      </c>
      <c r="O1562" s="8" t="n">
        <f aca="false">INDEX(DailyBTC!$B:$B,$L1562)</f>
        <v>71253.9579275278</v>
      </c>
      <c r="P1562" s="8" t="n">
        <f aca="false">INDEX(DailyETH!$B:$B,$L1562)</f>
        <v>2200.48282583285</v>
      </c>
      <c r="Q1562" s="9" t="n">
        <f aca="false">LN(M1562/M1561)</f>
        <v>-0.0134021889832243</v>
      </c>
      <c r="R1562" s="9" t="n">
        <f aca="false">LN(N1562/N1561)</f>
        <v>-0.0168210459026659</v>
      </c>
      <c r="S1562" s="9" t="n">
        <f aca="false">LN(O1562/O1561)</f>
        <v>-0.0389763968124864</v>
      </c>
      <c r="T1562" s="9" t="n">
        <f aca="false">LN(P1562/P1561)</f>
        <v>-0.0543183536030142</v>
      </c>
      <c r="U1562" s="9" t="n">
        <f aca="false">M1562/M1561-1</f>
        <v>-0.0133127795216548</v>
      </c>
      <c r="V1562" s="9" t="n">
        <f aca="false">O1562/O1561-1</f>
        <v>-0.0382265902034011</v>
      </c>
    </row>
    <row r="1563" customFormat="false" ht="15" hidden="false" customHeight="false" outlineLevel="0" collapsed="false">
      <c r="A1563" s="5" t="n">
        <v>46100</v>
      </c>
      <c r="B1563" s="6" t="n">
        <v>6606.49</v>
      </c>
      <c r="C1563" s="9" t="n">
        <f aca="false">B1563/B1562-1</f>
        <v>-0.00274880371941366</v>
      </c>
      <c r="D1563" s="9" t="n">
        <f aca="false">LN(B1563/B1562)</f>
        <v>-0.00275258861791077</v>
      </c>
      <c r="E1563" s="9" t="n">
        <f aca="false">B1563/B1558-1</f>
        <v>-0.00991064978973777</v>
      </c>
      <c r="F1563" s="9" t="n">
        <f aca="false">B1563/B1542-1</f>
        <v>-0.0399371631273697</v>
      </c>
      <c r="G1563" s="0" t="n">
        <f aca="false">MAX(G1562,B1563)</f>
        <v>6978.6</v>
      </c>
      <c r="H1563" s="9" t="n">
        <f aca="false">B1563/G1563-1</f>
        <v>-0.0533215831255554</v>
      </c>
      <c r="I1563" s="0" t="n">
        <f aca="false">IF(AND($A1563&gt;=CrashTest!$B$3,$A1563&lt;=CrashTest!$C$3),1,IF(AND($A1563&gt;=CrashTest!$B$4,$A1563&lt;=CrashTest!$C$4),2,IF(AND($A1563&gt;=CrashTest!$B$5,$A1563&lt;=CrashTest!$C$5),3,IF(AND($A1563&gt;=CrashTest!$B$6,$A1563&lt;=CrashTest!$C$6),4,IF(AND($A1563&gt;=CrashTest!$B$7,$A1563&lt;=CrashTest!$C$7),5,0)))))</f>
        <v>0</v>
      </c>
      <c r="J1563" s="0" t="str">
        <f aca="false">IF(I1563=0,"",IF(I1562=I1563,MAX(J1562,B1563),B1563))</f>
        <v/>
      </c>
      <c r="K1563" s="9" t="str">
        <f aca="false">IF(I1563=0,"",B1563/J1563-1)</f>
        <v/>
      </c>
      <c r="L1563" s="0" t="n">
        <f aca="false">MATCH($A1563,DailyBTC!$A:$A,0)</f>
        <v>2272</v>
      </c>
      <c r="M1563" s="8" t="n">
        <f aca="false">INDEX(DailyBTC!$F:$F,$L1563)</f>
        <v>6649.85165731682</v>
      </c>
      <c r="N1563" s="8" t="n">
        <f aca="false">INDEX(DailyETH!$F:$F,$L1563)</f>
        <v>191.089989847166</v>
      </c>
      <c r="O1563" s="8" t="n">
        <f aca="false">INDEX(DailyBTC!$B:$B,$L1563)</f>
        <v>69948.9048267095</v>
      </c>
      <c r="P1563" s="8" t="n">
        <f aca="false">INDEX(DailyETH!$B:$B,$L1563)</f>
        <v>2138.02135242548</v>
      </c>
      <c r="Q1563" s="9" t="n">
        <f aca="false">LN(M1563/M1562)</f>
        <v>-0.00276288394283926</v>
      </c>
      <c r="R1563" s="9" t="n">
        <f aca="false">LN(N1563/N1562)</f>
        <v>-0.00185234235201542</v>
      </c>
      <c r="S1563" s="9" t="n">
        <f aca="false">LN(O1563/O1562)</f>
        <v>-0.0184853229929841</v>
      </c>
      <c r="T1563" s="9" t="n">
        <f aca="false">LN(P1563/P1562)</f>
        <v>-0.028796002917087</v>
      </c>
      <c r="U1563" s="9" t="n">
        <f aca="false">M1563/M1562-1</f>
        <v>-0.0027590706916637</v>
      </c>
      <c r="V1563" s="9" t="n">
        <f aca="false">O1563/O1562-1</f>
        <v>-0.0183155173239029</v>
      </c>
    </row>
    <row r="1564" customFormat="false" ht="15" hidden="false" customHeight="false" outlineLevel="0" collapsed="false">
      <c r="A1564" s="5" t="n">
        <v>46101</v>
      </c>
      <c r="B1564" s="6" t="n">
        <v>6506.48</v>
      </c>
      <c r="C1564" s="9" t="n">
        <f aca="false">B1564/B1563-1</f>
        <v>-0.0151381444609771</v>
      </c>
      <c r="D1564" s="9" t="n">
        <f aca="false">LN(B1564/B1563)</f>
        <v>-0.0152538958294774</v>
      </c>
      <c r="E1564" s="9" t="n">
        <f aca="false">B1564/B1559-1</f>
        <v>-0.0189545233173356</v>
      </c>
      <c r="F1564" s="9" t="n">
        <f aca="false">B1564/B1543-1</f>
        <v>-0.0517947679137965</v>
      </c>
      <c r="G1564" s="0" t="n">
        <f aca="false">MAX(G1563,B1564)</f>
        <v>6978.6</v>
      </c>
      <c r="H1564" s="9" t="n">
        <f aca="false">B1564/G1564-1</f>
        <v>-0.0676525377582897</v>
      </c>
      <c r="I1564" s="0" t="n">
        <f aca="false">IF(AND($A1564&gt;=CrashTest!$B$3,$A1564&lt;=CrashTest!$C$3),1,IF(AND($A1564&gt;=CrashTest!$B$4,$A1564&lt;=CrashTest!$C$4),2,IF(AND($A1564&gt;=CrashTest!$B$5,$A1564&lt;=CrashTest!$C$5),3,IF(AND($A1564&gt;=CrashTest!$B$6,$A1564&lt;=CrashTest!$C$6),4,IF(AND($A1564&gt;=CrashTest!$B$7,$A1564&lt;=CrashTest!$C$7),5,0)))))</f>
        <v>0</v>
      </c>
      <c r="J1564" s="0" t="str">
        <f aca="false">IF(I1564=0,"",IF(I1563=I1564,MAX(J1563,B1564),B1564))</f>
        <v/>
      </c>
      <c r="K1564" s="9" t="str">
        <f aca="false">IF(I1564=0,"",B1564/J1564-1)</f>
        <v/>
      </c>
      <c r="L1564" s="0" t="n">
        <f aca="false">MATCH($A1564,DailyBTC!$A:$A,0)</f>
        <v>2273</v>
      </c>
      <c r="M1564" s="8" t="n">
        <f aca="false">INDEX(DailyBTC!$F:$F,$L1564)</f>
        <v>6671.71497627408</v>
      </c>
      <c r="N1564" s="8" t="n">
        <f aca="false">INDEX(DailyETH!$F:$F,$L1564)</f>
        <v>192.038557396909</v>
      </c>
      <c r="O1564" s="8" t="n">
        <f aca="false">INDEX(DailyBTC!$B:$B,$L1564)</f>
        <v>70510.4196797194</v>
      </c>
      <c r="P1564" s="8" t="n">
        <f aca="false">INDEX(DailyETH!$B:$B,$L1564)</f>
        <v>2146.58037960257</v>
      </c>
      <c r="Q1564" s="9" t="n">
        <f aca="false">LN(M1564/M1563)</f>
        <v>0.00328239751201427</v>
      </c>
      <c r="R1564" s="9" t="n">
        <f aca="false">LN(N1564/N1563)</f>
        <v>0.00495170351964209</v>
      </c>
      <c r="S1564" s="9" t="n">
        <f aca="false">LN(O1564/O1563)</f>
        <v>0.00799545129981479</v>
      </c>
      <c r="T1564" s="9" t="n">
        <f aca="false">LN(P1564/P1563)</f>
        <v>0.00399525514732664</v>
      </c>
      <c r="U1564" s="9" t="n">
        <f aca="false">M1564/M1563-1</f>
        <v>0.00328779047773242</v>
      </c>
      <c r="V1564" s="9" t="n">
        <f aca="false">O1564/O1563-1</f>
        <v>0.00802750027896781</v>
      </c>
    </row>
    <row r="1565" customFormat="false" ht="15" hidden="false" customHeight="false" outlineLevel="0" collapsed="false">
      <c r="A1565" s="5" t="n">
        <v>46104</v>
      </c>
      <c r="B1565" s="6" t="n">
        <v>6581</v>
      </c>
      <c r="C1565" s="9" t="n">
        <f aca="false">B1565/B1564-1</f>
        <v>0.0114531974277952</v>
      </c>
      <c r="D1565" s="9" t="n">
        <f aca="false">LN(B1565/B1564)</f>
        <v>0.0113881060932592</v>
      </c>
      <c r="E1565" s="9" t="n">
        <f aca="false">B1565/B1560-1</f>
        <v>-0.0176702918777558</v>
      </c>
      <c r="F1565" s="9" t="n">
        <f aca="false">B1565/B1544-1</f>
        <v>-0.0475446160436848</v>
      </c>
      <c r="G1565" s="0" t="n">
        <f aca="false">MAX(G1564,B1565)</f>
        <v>6978.6</v>
      </c>
      <c r="H1565" s="9" t="n">
        <f aca="false">B1565/G1565-1</f>
        <v>-0.0569741782019316</v>
      </c>
      <c r="I1565" s="0" t="n">
        <f aca="false">IF(AND($A1565&gt;=CrashTest!$B$3,$A1565&lt;=CrashTest!$C$3),1,IF(AND($A1565&gt;=CrashTest!$B$4,$A1565&lt;=CrashTest!$C$4),2,IF(AND($A1565&gt;=CrashTest!$B$5,$A1565&lt;=CrashTest!$C$5),3,IF(AND($A1565&gt;=CrashTest!$B$6,$A1565&lt;=CrashTest!$C$6),4,IF(AND($A1565&gt;=CrashTest!$B$7,$A1565&lt;=CrashTest!$C$7),5,0)))))</f>
        <v>0</v>
      </c>
      <c r="J1565" s="0" t="str">
        <f aca="false">IF(I1565=0,"",IF(I1564=I1565,MAX(J1564,B1565),B1565))</f>
        <v/>
      </c>
      <c r="K1565" s="9" t="str">
        <f aca="false">IF(I1565=0,"",B1565/J1565-1)</f>
        <v/>
      </c>
      <c r="L1565" s="0" t="n">
        <f aca="false">MATCH($A1565,DailyBTC!$A:$A,0)</f>
        <v>2276</v>
      </c>
      <c r="M1565" s="8" t="n">
        <f aca="false">INDEX(DailyBTC!$F:$F,$L1565)</f>
        <v>6662.83979518512</v>
      </c>
      <c r="N1565" s="8" t="n">
        <f aca="false">INDEX(DailyETH!$F:$F,$L1565)</f>
        <v>191.11135035623</v>
      </c>
      <c r="O1565" s="8" t="n">
        <f aca="false">INDEX(DailyBTC!$B:$B,$L1565)</f>
        <v>70726.2110461718</v>
      </c>
      <c r="P1565" s="8" t="n">
        <f aca="false">INDEX(DailyETH!$B:$B,$L1565)</f>
        <v>2148.12646025716</v>
      </c>
      <c r="Q1565" s="9" t="n">
        <f aca="false">LN(M1565/M1564)</f>
        <v>-0.0013311554156285</v>
      </c>
      <c r="R1565" s="9" t="n">
        <f aca="false">LN(N1565/N1564)</f>
        <v>-0.00483992730726546</v>
      </c>
      <c r="S1565" s="9" t="n">
        <f aca="false">LN(O1565/O1564)</f>
        <v>0.003055744579254</v>
      </c>
      <c r="T1565" s="9" t="n">
        <f aca="false">LN(P1565/P1564)</f>
        <v>0.000719993600974307</v>
      </c>
      <c r="U1565" s="9" t="n">
        <f aca="false">M1565/M1564-1</f>
        <v>-0.00133026982125639</v>
      </c>
      <c r="V1565" s="9" t="n">
        <f aca="false">O1565/O1564-1</f>
        <v>0.00306041812589664</v>
      </c>
    </row>
    <row r="1566" customFormat="false" ht="15" hidden="false" customHeight="false" outlineLevel="0" collapsed="false">
      <c r="A1566" s="5" t="n">
        <v>46105</v>
      </c>
      <c r="B1566" s="6" t="n">
        <v>6556.37</v>
      </c>
      <c r="C1566" s="9" t="n">
        <f aca="false">B1566/B1565-1</f>
        <v>-0.00374259231119889</v>
      </c>
      <c r="D1566" s="9" t="n">
        <f aca="false">LN(B1566/B1565)</f>
        <v>-0.00374961333315914</v>
      </c>
      <c r="E1566" s="9" t="n">
        <f aca="false">B1566/B1561-1</f>
        <v>-0.0237816944085026</v>
      </c>
      <c r="F1566" s="9" t="n">
        <f aca="false">B1566/B1545-1</f>
        <v>-0.0411509634017038</v>
      </c>
      <c r="G1566" s="0" t="n">
        <f aca="false">MAX(G1565,B1566)</f>
        <v>6978.6</v>
      </c>
      <c r="H1566" s="9" t="n">
        <f aca="false">B1566/G1566-1</f>
        <v>-0.0605035393918552</v>
      </c>
      <c r="I1566" s="0" t="n">
        <f aca="false">IF(AND($A1566&gt;=CrashTest!$B$3,$A1566&lt;=CrashTest!$C$3),1,IF(AND($A1566&gt;=CrashTest!$B$4,$A1566&lt;=CrashTest!$C$4),2,IF(AND($A1566&gt;=CrashTest!$B$5,$A1566&lt;=CrashTest!$C$5),3,IF(AND($A1566&gt;=CrashTest!$B$6,$A1566&lt;=CrashTest!$C$6),4,IF(AND($A1566&gt;=CrashTest!$B$7,$A1566&lt;=CrashTest!$C$7),5,0)))))</f>
        <v>0</v>
      </c>
      <c r="J1566" s="0" t="str">
        <f aca="false">IF(I1566=0,"",IF(I1565=I1566,MAX(J1565,B1566),B1566))</f>
        <v/>
      </c>
      <c r="K1566" s="9" t="str">
        <f aca="false">IF(I1566=0,"",B1566/J1566-1)</f>
        <v/>
      </c>
      <c r="L1566" s="0" t="n">
        <f aca="false">MATCH($A1566,DailyBTC!$A:$A,0)</f>
        <v>2277</v>
      </c>
      <c r="M1566" s="8" t="n">
        <f aca="false">INDEX(DailyBTC!$F:$F,$L1566)</f>
        <v>6707.4476079665</v>
      </c>
      <c r="N1566" s="8" t="n">
        <f aca="false">INDEX(DailyETH!$F:$F,$L1566)</f>
        <v>192.962136101204</v>
      </c>
      <c r="O1566" s="8" t="n">
        <f aca="false">INDEX(DailyBTC!$B:$B,$L1566)</f>
        <v>70610.0187121566</v>
      </c>
      <c r="P1566" s="8" t="n">
        <f aca="false">INDEX(DailyETH!$B:$B,$L1566)</f>
        <v>2157.06026037405</v>
      </c>
      <c r="Q1566" s="9" t="n">
        <f aca="false">LN(M1566/M1565)</f>
        <v>0.00667270297932202</v>
      </c>
      <c r="R1566" s="9" t="n">
        <f aca="false">LN(N1566/N1565)</f>
        <v>0.00963773931927702</v>
      </c>
      <c r="S1566" s="9" t="n">
        <f aca="false">LN(O1566/O1565)</f>
        <v>-0.00164419781665243</v>
      </c>
      <c r="T1566" s="9" t="n">
        <f aca="false">LN(P1566/P1565)</f>
        <v>0.00415025573572373</v>
      </c>
      <c r="U1566" s="9" t="n">
        <f aca="false">M1566/M1565-1</f>
        <v>0.00669501506153836</v>
      </c>
      <c r="V1566" s="9" t="n">
        <f aca="false">O1566/O1565-1</f>
        <v>-0.0016428468639349</v>
      </c>
    </row>
    <row r="1567" customFormat="false" ht="15" hidden="false" customHeight="false" outlineLevel="0" collapsed="false">
      <c r="A1567" s="5" t="n">
        <v>46106</v>
      </c>
      <c r="B1567" s="6" t="n">
        <v>6591.9</v>
      </c>
      <c r="C1567" s="9" t="n">
        <f aca="false">B1567/B1566-1</f>
        <v>0.00541915724707409</v>
      </c>
      <c r="D1567" s="9" t="n">
        <f aca="false">LN(B1567/B1566)</f>
        <v>0.00540452644837077</v>
      </c>
      <c r="E1567" s="9" t="n">
        <f aca="false">B1567/B1562-1</f>
        <v>-0.00495116760004233</v>
      </c>
      <c r="F1567" s="9" t="n">
        <f aca="false">B1567/B1546-1</f>
        <v>-0.0432753223116746</v>
      </c>
      <c r="G1567" s="0" t="n">
        <f aca="false">MAX(G1566,B1567)</f>
        <v>6978.6</v>
      </c>
      <c r="H1567" s="9" t="n">
        <f aca="false">B1567/G1567-1</f>
        <v>-0.05541226033875</v>
      </c>
      <c r="I1567" s="0" t="n">
        <f aca="false">IF(AND($A1567&gt;=CrashTest!$B$3,$A1567&lt;=CrashTest!$C$3),1,IF(AND($A1567&gt;=CrashTest!$B$4,$A1567&lt;=CrashTest!$C$4),2,IF(AND($A1567&gt;=CrashTest!$B$5,$A1567&lt;=CrashTest!$C$5),3,IF(AND($A1567&gt;=CrashTest!$B$6,$A1567&lt;=CrashTest!$C$6),4,IF(AND($A1567&gt;=CrashTest!$B$7,$A1567&lt;=CrashTest!$C$7),5,0)))))</f>
        <v>0</v>
      </c>
      <c r="J1567" s="0" t="str">
        <f aca="false">IF(I1567=0,"",IF(I1566=I1567,MAX(J1566,B1567),B1567))</f>
        <v/>
      </c>
      <c r="K1567" s="9" t="str">
        <f aca="false">IF(I1567=0,"",B1567/J1567-1)</f>
        <v/>
      </c>
      <c r="L1567" s="0" t="n">
        <f aca="false">MATCH($A1567,DailyBTC!$A:$A,0)</f>
        <v>2278</v>
      </c>
      <c r="M1567" s="8" t="n">
        <f aca="false">INDEX(DailyBTC!$F:$F,$L1567)</f>
        <v>6732.54989032464</v>
      </c>
      <c r="N1567" s="8" t="n">
        <f aca="false">INDEX(DailyETH!$F:$F,$L1567)</f>
        <v>193.98402403425</v>
      </c>
      <c r="O1567" s="8" t="n">
        <f aca="false">INDEX(DailyBTC!$B:$B,$L1567)</f>
        <v>71281.2973921683</v>
      </c>
      <c r="P1567" s="8" t="n">
        <f aca="false">INDEX(DailyETH!$B:$B,$L1567)</f>
        <v>2168.53179485681</v>
      </c>
      <c r="Q1567" s="9" t="n">
        <f aca="false">LN(M1567/M1566)</f>
        <v>0.00373546372318021</v>
      </c>
      <c r="R1567" s="9" t="n">
        <f aca="false">LN(N1567/N1566)</f>
        <v>0.00528182167966806</v>
      </c>
      <c r="S1567" s="9" t="n">
        <f aca="false">LN(O1567/O1566)</f>
        <v>0.0094619418106788</v>
      </c>
      <c r="T1567" s="9" t="n">
        <f aca="false">LN(P1567/P1566)</f>
        <v>0.00530404218899995</v>
      </c>
      <c r="U1567" s="9" t="n">
        <f aca="false">M1567/M1566-1</f>
        <v>0.00374244926316258</v>
      </c>
      <c r="V1567" s="9" t="n">
        <f aca="false">O1567/O1566-1</f>
        <v>0.00950684750202635</v>
      </c>
    </row>
    <row r="1568" customFormat="false" ht="15" hidden="false" customHeight="false" outlineLevel="0" collapsed="false">
      <c r="A1568" s="5" t="n">
        <v>46107</v>
      </c>
      <c r="B1568" s="6" t="n">
        <v>6477.16</v>
      </c>
      <c r="C1568" s="9" t="n">
        <f aca="false">B1568/B1567-1</f>
        <v>-0.0174062106524674</v>
      </c>
      <c r="D1568" s="9" t="n">
        <f aca="false">LN(B1568/B1567)</f>
        <v>-0.0175594798990192</v>
      </c>
      <c r="E1568" s="9" t="n">
        <f aca="false">B1568/B1563-1</f>
        <v>-0.0195762046109205</v>
      </c>
      <c r="F1568" s="9" t="n">
        <f aca="false">B1568/B1547-1</f>
        <v>-0.0675152926881588</v>
      </c>
      <c r="G1568" s="0" t="n">
        <f aca="false">MAX(G1567,B1568)</f>
        <v>6978.6</v>
      </c>
      <c r="H1568" s="9" t="n">
        <f aca="false">B1568/G1568-1</f>
        <v>-0.0718539535150318</v>
      </c>
      <c r="I1568" s="0" t="n">
        <f aca="false">IF(AND($A1568&gt;=CrashTest!$B$3,$A1568&lt;=CrashTest!$C$3),1,IF(AND($A1568&gt;=CrashTest!$B$4,$A1568&lt;=CrashTest!$C$4),2,IF(AND($A1568&gt;=CrashTest!$B$5,$A1568&lt;=CrashTest!$C$5),3,IF(AND($A1568&gt;=CrashTest!$B$6,$A1568&lt;=CrashTest!$C$6),4,IF(AND($A1568&gt;=CrashTest!$B$7,$A1568&lt;=CrashTest!$C$7),5,0)))))</f>
        <v>0</v>
      </c>
      <c r="J1568" s="0" t="str">
        <f aca="false">IF(I1568=0,"",IF(I1567=I1568,MAX(J1567,B1568),B1568))</f>
        <v/>
      </c>
      <c r="K1568" s="9" t="str">
        <f aca="false">IF(I1568=0,"",B1568/J1568-1)</f>
        <v/>
      </c>
      <c r="L1568" s="0" t="n">
        <f aca="false">MATCH($A1568,DailyBTC!$A:$A,0)</f>
        <v>2279</v>
      </c>
      <c r="M1568" s="8" t="n">
        <f aca="false">INDEX(DailyBTC!$F:$F,$L1568)</f>
        <v>6641.69396438435</v>
      </c>
      <c r="N1568" s="8" t="n">
        <f aca="false">INDEX(DailyETH!$F:$F,$L1568)</f>
        <v>191.670454712202</v>
      </c>
      <c r="O1568" s="8" t="n">
        <f aca="false">INDEX(DailyBTC!$B:$B,$L1568)</f>
        <v>68722.9718366452</v>
      </c>
      <c r="P1568" s="8" t="n">
        <f aca="false">INDEX(DailyETH!$B:$B,$L1568)</f>
        <v>2059.03193045003</v>
      </c>
      <c r="Q1568" s="9" t="n">
        <f aca="false">LN(M1568/M1567)</f>
        <v>-0.0135869099773002</v>
      </c>
      <c r="R1568" s="9" t="n">
        <f aca="false">LN(N1568/N1567)</f>
        <v>-0.0119982896836598</v>
      </c>
      <c r="S1568" s="9" t="n">
        <f aca="false">LN(O1568/O1567)</f>
        <v>-0.0365504620194969</v>
      </c>
      <c r="T1568" s="9" t="n">
        <f aca="false">LN(P1568/P1567)</f>
        <v>-0.0518144106567621</v>
      </c>
      <c r="U1568" s="9" t="n">
        <f aca="false">M1568/M1567-1</f>
        <v>-0.0134950245331055</v>
      </c>
      <c r="V1568" s="9" t="n">
        <f aca="false">O1568/O1567-1</f>
        <v>-0.0358905582406555</v>
      </c>
    </row>
    <row r="1569" customFormat="false" ht="15" hidden="false" customHeight="false" outlineLevel="0" collapsed="false">
      <c r="A1569" s="5" t="n">
        <v>46108</v>
      </c>
      <c r="B1569" s="6" t="n">
        <v>6368.85</v>
      </c>
      <c r="C1569" s="9" t="n">
        <f aca="false">B1569/B1568-1</f>
        <v>-0.0167218348782491</v>
      </c>
      <c r="D1569" s="9" t="n">
        <f aca="false">LN(B1569/B1568)</f>
        <v>-0.0168632231562443</v>
      </c>
      <c r="E1569" s="9" t="n">
        <f aca="false">B1569/B1564-1</f>
        <v>-0.0211527584807759</v>
      </c>
      <c r="F1569" s="9" t="n">
        <f aca="false">B1569/B1548-1</f>
        <v>-0.0781619543600535</v>
      </c>
      <c r="G1569" s="0" t="n">
        <f aca="false">MAX(G1568,B1569)</f>
        <v>6978.6</v>
      </c>
      <c r="H1569" s="9" t="n">
        <f aca="false">B1569/G1569-1</f>
        <v>-0.087374258447253</v>
      </c>
      <c r="I1569" s="0" t="n">
        <f aca="false">IF(AND($A1569&gt;=CrashTest!$B$3,$A1569&lt;=CrashTest!$C$3),1,IF(AND($A1569&gt;=CrashTest!$B$4,$A1569&lt;=CrashTest!$C$4),2,IF(AND($A1569&gt;=CrashTest!$B$5,$A1569&lt;=CrashTest!$C$5),3,IF(AND($A1569&gt;=CrashTest!$B$6,$A1569&lt;=CrashTest!$C$6),4,IF(AND($A1569&gt;=CrashTest!$B$7,$A1569&lt;=CrashTest!$C$7),5,0)))))</f>
        <v>0</v>
      </c>
      <c r="J1569" s="0" t="str">
        <f aca="false">IF(I1569=0,"",IF(I1568=I1569,MAX(J1568,B1569),B1569))</f>
        <v/>
      </c>
      <c r="K1569" s="9" t="str">
        <f aca="false">IF(I1569=0,"",B1569/J1569-1)</f>
        <v/>
      </c>
      <c r="L1569" s="0" t="n">
        <f aca="false">MATCH($A1569,DailyBTC!$A:$A,0)</f>
        <v>2280</v>
      </c>
      <c r="M1569" s="8" t="n">
        <f aca="false">INDEX(DailyBTC!$F:$F,$L1569)</f>
        <v>6456.65270601499</v>
      </c>
      <c r="N1569" s="8" t="n">
        <f aca="false">INDEX(DailyETH!$F:$F,$L1569)</f>
        <v>188.151062574209</v>
      </c>
      <c r="O1569" s="8" t="n">
        <f aca="false">INDEX(DailyBTC!$B:$B,$L1569)</f>
        <v>66214.1715134424</v>
      </c>
      <c r="P1569" s="8" t="n">
        <f aca="false">INDEX(DailyETH!$B:$B,$L1569)</f>
        <v>1988.89868147282</v>
      </c>
      <c r="Q1569" s="9" t="n">
        <f aca="false">LN(M1569/M1568)</f>
        <v>-0.0282560195289623</v>
      </c>
      <c r="R1569" s="9" t="n">
        <f aca="false">LN(N1569/N1568)</f>
        <v>-0.018532351141774</v>
      </c>
      <c r="S1569" s="9" t="n">
        <f aca="false">LN(O1569/O1568)</f>
        <v>-0.0371890110935479</v>
      </c>
      <c r="T1569" s="9" t="n">
        <f aca="false">LN(P1569/P1568)</f>
        <v>-0.0346548765279812</v>
      </c>
      <c r="U1569" s="9" t="n">
        <f aca="false">M1569/M1568-1</f>
        <v>-0.0278605517450259</v>
      </c>
      <c r="V1569" s="9" t="n">
        <f aca="false">O1569/O1568-1</f>
        <v>-0.0365059929184411</v>
      </c>
    </row>
    <row r="1570" customFormat="false" ht="15" hidden="false" customHeight="false" outlineLevel="0" collapsed="false">
      <c r="A1570" s="5" t="n">
        <v>46111</v>
      </c>
      <c r="B1570" s="6" t="n">
        <v>6343.72</v>
      </c>
      <c r="C1570" s="9" t="n">
        <f aca="false">B1570/B1569-1</f>
        <v>-0.00394576728922802</v>
      </c>
      <c r="D1570" s="9" t="n">
        <f aca="false">LN(B1570/B1569)</f>
        <v>-0.00395357236709091</v>
      </c>
      <c r="E1570" s="9" t="n">
        <f aca="false">B1570/B1565-1</f>
        <v>-0.0360553107430481</v>
      </c>
      <c r="F1570" s="9" t="n">
        <f aca="false">B1570/B1549-1</f>
        <v>-0.0777975484381178</v>
      </c>
      <c r="G1570" s="0" t="n">
        <f aca="false">MAX(G1569,B1570)</f>
        <v>6978.6</v>
      </c>
      <c r="H1570" s="9" t="n">
        <f aca="false">B1570/G1570-1</f>
        <v>-0.0909752672455794</v>
      </c>
      <c r="I1570" s="0" t="n">
        <f aca="false">IF(AND($A1570&gt;=CrashTest!$B$3,$A1570&lt;=CrashTest!$C$3),1,IF(AND($A1570&gt;=CrashTest!$B$4,$A1570&lt;=CrashTest!$C$4),2,IF(AND($A1570&gt;=CrashTest!$B$5,$A1570&lt;=CrashTest!$C$5),3,IF(AND($A1570&gt;=CrashTest!$B$6,$A1570&lt;=CrashTest!$C$6),4,IF(AND($A1570&gt;=CrashTest!$B$7,$A1570&lt;=CrashTest!$C$7),5,0)))))</f>
        <v>0</v>
      </c>
      <c r="J1570" s="0" t="str">
        <f aca="false">IF(I1570=0,"",IF(I1569=I1570,MAX(J1569,B1570),B1570))</f>
        <v/>
      </c>
      <c r="K1570" s="9" t="str">
        <f aca="false">IF(I1570=0,"",B1570/J1570-1)</f>
        <v/>
      </c>
      <c r="L1570" s="0" t="n">
        <f aca="false">MATCH($A1570,DailyBTC!$A:$A,0)</f>
        <v>2283</v>
      </c>
      <c r="M1570" s="8" t="n">
        <f aca="false">INDEX(DailyBTC!$F:$F,$L1570)</f>
        <v>6598.26223461073</v>
      </c>
      <c r="N1570" s="8" t="n">
        <f aca="false">INDEX(DailyETH!$F:$F,$L1570)</f>
        <v>190.738491506233</v>
      </c>
      <c r="O1570" s="8" t="n">
        <f aca="false">INDEX(DailyBTC!$B:$B,$L1570)</f>
        <v>66651.2320037989</v>
      </c>
      <c r="P1570" s="8" t="n">
        <f aca="false">INDEX(DailyETH!$B:$B,$L1570)</f>
        <v>2022.78023845704</v>
      </c>
      <c r="Q1570" s="9" t="n">
        <f aca="false">LN(M1570/M1569)</f>
        <v>0.0216952900360023</v>
      </c>
      <c r="R1570" s="9" t="n">
        <f aca="false">LN(N1570/N1569)</f>
        <v>0.0136581709726756</v>
      </c>
      <c r="S1570" s="9" t="n">
        <f aca="false">LN(O1570/O1569)</f>
        <v>0.0065790198990022</v>
      </c>
      <c r="T1570" s="9" t="n">
        <f aca="false">LN(P1570/P1569)</f>
        <v>0.0168918616317328</v>
      </c>
      <c r="U1570" s="9" t="n">
        <f aca="false">M1570/M1569-1</f>
        <v>0.0219323440555839</v>
      </c>
      <c r="V1570" s="9" t="n">
        <f aca="false">O1570/O1569-1</f>
        <v>0.00660070918908606</v>
      </c>
    </row>
    <row r="1571" customFormat="false" ht="15" hidden="false" customHeight="false" outlineLevel="0" collapsed="false">
      <c r="A1571" s="5" t="n">
        <v>46112</v>
      </c>
      <c r="B1571" s="6" t="n">
        <v>6528.52</v>
      </c>
      <c r="C1571" s="9" t="n">
        <f aca="false">B1571/B1570-1</f>
        <v>0.0291311722459378</v>
      </c>
      <c r="D1571" s="9" t="n">
        <f aca="false">LN(B1571/B1570)</f>
        <v>0.0287149241852723</v>
      </c>
      <c r="E1571" s="9" t="n">
        <f aca="false">B1571/B1566-1</f>
        <v>-0.00424777735240678</v>
      </c>
      <c r="F1571" s="9" t="n">
        <f aca="false">B1571/B1550-1</f>
        <v>-0.0513105925639602</v>
      </c>
      <c r="G1571" s="0" t="n">
        <f aca="false">MAX(G1570,B1571)</f>
        <v>6978.6</v>
      </c>
      <c r="H1571" s="9" t="n">
        <f aca="false">B1571/G1571-1</f>
        <v>-0.0644943111798928</v>
      </c>
      <c r="I1571" s="0" t="n">
        <f aca="false">IF(AND($A1571&gt;=CrashTest!$B$3,$A1571&lt;=CrashTest!$C$3),1,IF(AND($A1571&gt;=CrashTest!$B$4,$A1571&lt;=CrashTest!$C$4),2,IF(AND($A1571&gt;=CrashTest!$B$5,$A1571&lt;=CrashTest!$C$5),3,IF(AND($A1571&gt;=CrashTest!$B$6,$A1571&lt;=CrashTest!$C$6),4,IF(AND($A1571&gt;=CrashTest!$B$7,$A1571&lt;=CrashTest!$C$7),5,0)))))</f>
        <v>0</v>
      </c>
      <c r="J1571" s="0" t="str">
        <f aca="false">IF(I1571=0,"",IF(I1570=I1571,MAX(J1570,B1571),B1571))</f>
        <v/>
      </c>
      <c r="K1571" s="9" t="str">
        <f aca="false">IF(I1571=0,"",B1571/J1571-1)</f>
        <v/>
      </c>
      <c r="L1571" s="0" t="n">
        <f aca="false">MATCH($A1571,DailyBTC!$A:$A,0)</f>
        <v>2284</v>
      </c>
      <c r="M1571" s="8" t="n">
        <f aca="false">INDEX(DailyBTC!$F:$F,$L1571)</f>
        <v>6669.97593783035</v>
      </c>
      <c r="N1571" s="8" t="n">
        <f aca="false">INDEX(DailyETH!$F:$F,$L1571)</f>
        <v>192.363389305465</v>
      </c>
      <c r="O1571" s="8" t="n">
        <f aca="false">INDEX(DailyBTC!$B:$B,$L1571)</f>
        <v>68214.8680388662</v>
      </c>
      <c r="P1571" s="8" t="n">
        <f aca="false">INDEX(DailyETH!$B:$B,$L1571)</f>
        <v>2101.43189275278</v>
      </c>
      <c r="Q1571" s="9" t="n">
        <f aca="false">LN(M1571/M1570)</f>
        <v>0.0108099358221589</v>
      </c>
      <c r="R1571" s="9" t="n">
        <f aca="false">LN(N1571/N1570)</f>
        <v>0.00848290036944571</v>
      </c>
      <c r="S1571" s="9" t="n">
        <f aca="false">LN(O1571/O1570)</f>
        <v>0.0231890163924239</v>
      </c>
      <c r="T1571" s="9" t="n">
        <f aca="false">LN(P1571/P1570)</f>
        <v>0.0381460452889114</v>
      </c>
      <c r="U1571" s="9" t="n">
        <f aca="false">M1571/M1570-1</f>
        <v>0.0108685742805805</v>
      </c>
      <c r="V1571" s="9" t="n">
        <f aca="false">O1571/O1570-1</f>
        <v>0.0234599719773849</v>
      </c>
    </row>
    <row r="1572" customFormat="false" ht="15" hidden="false" customHeight="false" outlineLevel="0" collapsed="false">
      <c r="A1572" s="5" t="n">
        <v>46113</v>
      </c>
      <c r="B1572" s="6" t="n">
        <v>6575.32</v>
      </c>
      <c r="C1572" s="9" t="n">
        <f aca="false">B1572/B1571-1</f>
        <v>0.00716854662312416</v>
      </c>
      <c r="D1572" s="9" t="n">
        <f aca="false">LN(B1572/B1571)</f>
        <v>0.00714297472893022</v>
      </c>
      <c r="E1572" s="9" t="n">
        <f aca="false">B1572/B1567-1</f>
        <v>-0.00251520805837469</v>
      </c>
      <c r="F1572" s="9" t="n">
        <f aca="false">B1572/B1551-1</f>
        <v>-0.0354001904166722</v>
      </c>
      <c r="G1572" s="0" t="n">
        <f aca="false">MAX(G1571,B1572)</f>
        <v>6978.6</v>
      </c>
      <c r="H1572" s="9" t="n">
        <f aca="false">B1572/G1572-1</f>
        <v>-0.0577880950333879</v>
      </c>
      <c r="I1572" s="0" t="n">
        <f aca="false">IF(AND($A1572&gt;=CrashTest!$B$3,$A1572&lt;=CrashTest!$C$3),1,IF(AND($A1572&gt;=CrashTest!$B$4,$A1572&lt;=CrashTest!$C$4),2,IF(AND($A1572&gt;=CrashTest!$B$5,$A1572&lt;=CrashTest!$C$5),3,IF(AND($A1572&gt;=CrashTest!$B$6,$A1572&lt;=CrashTest!$C$6),4,IF(AND($A1572&gt;=CrashTest!$B$7,$A1572&lt;=CrashTest!$C$7),5,0)))))</f>
        <v>0</v>
      </c>
      <c r="J1572" s="0" t="str">
        <f aca="false">IF(I1572=0,"",IF(I1571=I1572,MAX(J1571,B1572),B1572))</f>
        <v/>
      </c>
      <c r="K1572" s="9" t="str">
        <f aca="false">IF(I1572=0,"",B1572/J1572-1)</f>
        <v/>
      </c>
      <c r="L1572" s="0" t="n">
        <f aca="false">MATCH($A1572,DailyBTC!$A:$A,0)</f>
        <v>2285</v>
      </c>
      <c r="M1572" s="8" t="n">
        <f aca="false">INDEX(DailyBTC!$F:$F,$L1572)</f>
        <v>6664.72483984707</v>
      </c>
      <c r="N1572" s="8" t="n">
        <f aca="false">INDEX(DailyETH!$F:$F,$L1572)</f>
        <v>193.850256520221</v>
      </c>
      <c r="O1572" s="8" t="n">
        <f aca="false">INDEX(DailyBTC!$B:$B,$L1572)</f>
        <v>68116.8167933957</v>
      </c>
      <c r="P1572" s="8" t="n">
        <f aca="false">INDEX(DailyETH!$B:$B,$L1572)</f>
        <v>2140.8786440678</v>
      </c>
      <c r="Q1572" s="9" t="n">
        <f aca="false">LN(M1572/M1571)</f>
        <v>-0.000787583964913497</v>
      </c>
      <c r="R1572" s="9" t="n">
        <f aca="false">LN(N1572/N1571)</f>
        <v>0.00769975155828313</v>
      </c>
      <c r="S1572" s="9" t="n">
        <f aca="false">LN(O1572/O1571)</f>
        <v>-0.00143842222000397</v>
      </c>
      <c r="T1572" s="9" t="n">
        <f aca="false">LN(P1572/P1571)</f>
        <v>0.0185973600438346</v>
      </c>
      <c r="U1572" s="9" t="n">
        <f aca="false">M1572/M1571-1</f>
        <v>-0.00078727390206812</v>
      </c>
      <c r="V1572" s="9" t="n">
        <f aca="false">O1572/O1571-1</f>
        <v>-0.0014373881866141</v>
      </c>
    </row>
    <row r="1573" customFormat="false" ht="15" hidden="false" customHeight="false" outlineLevel="0" collapsed="false">
      <c r="A1573" s="5" t="n">
        <v>46114</v>
      </c>
      <c r="B1573" s="6" t="n">
        <v>6582.69</v>
      </c>
      <c r="C1573" s="9" t="n">
        <f aca="false">B1573/B1572-1</f>
        <v>0.00112085799626471</v>
      </c>
      <c r="D1573" s="9" t="n">
        <f aca="false">LN(B1573/B1572)</f>
        <v>0.00112023030393301</v>
      </c>
      <c r="E1573" s="9" t="n">
        <f aca="false">B1573/B1568-1</f>
        <v>0.0162926344261991</v>
      </c>
      <c r="F1573" s="9" t="n">
        <f aca="false">B1573/B1552-1</f>
        <v>-0.041751219157144</v>
      </c>
      <c r="G1573" s="0" t="n">
        <f aca="false">MAX(G1572,B1573)</f>
        <v>6978.6</v>
      </c>
      <c r="H1573" s="9" t="n">
        <f aca="false">B1573/G1573-1</f>
        <v>-0.0567320092855301</v>
      </c>
      <c r="I1573" s="0" t="n">
        <f aca="false">IF(AND($A1573&gt;=CrashTest!$B$3,$A1573&lt;=CrashTest!$C$3),1,IF(AND($A1573&gt;=CrashTest!$B$4,$A1573&lt;=CrashTest!$C$4),2,IF(AND($A1573&gt;=CrashTest!$B$5,$A1573&lt;=CrashTest!$C$5),3,IF(AND($A1573&gt;=CrashTest!$B$6,$A1573&lt;=CrashTest!$C$6),4,IF(AND($A1573&gt;=CrashTest!$B$7,$A1573&lt;=CrashTest!$C$7),5,0)))))</f>
        <v>0</v>
      </c>
      <c r="J1573" s="0" t="str">
        <f aca="false">IF(I1573=0,"",IF(I1572=I1573,MAX(J1572,B1573),B1573))</f>
        <v/>
      </c>
      <c r="K1573" s="9" t="str">
        <f aca="false">IF(I1573=0,"",B1573/J1573-1)</f>
        <v/>
      </c>
      <c r="L1573" s="0" t="n">
        <f aca="false">MATCH($A1573,DailyBTC!$A:$A,0)</f>
        <v>2286</v>
      </c>
      <c r="M1573" s="8" t="n">
        <f aca="false">INDEX(DailyBTC!$F:$F,$L1573)</f>
        <v>6621.40800390546</v>
      </c>
      <c r="N1573" s="8" t="n">
        <f aca="false">INDEX(DailyETH!$F:$F,$L1573)</f>
        <v>191.70204164618</v>
      </c>
      <c r="O1573" s="8" t="n">
        <f aca="false">INDEX(DailyBTC!$B:$B,$L1573)</f>
        <v>66908.3179918177</v>
      </c>
      <c r="P1573" s="8" t="n">
        <f aca="false">INDEX(DailyETH!$B:$B,$L1573)</f>
        <v>2056.41651402689</v>
      </c>
      <c r="Q1573" s="9" t="n">
        <f aca="false">LN(M1573/M1572)</f>
        <v>-0.00652063168899314</v>
      </c>
      <c r="R1573" s="9" t="n">
        <f aca="false">LN(N1573/N1572)</f>
        <v>-0.0111436871987075</v>
      </c>
      <c r="S1573" s="9" t="n">
        <f aca="false">LN(O1573/O1572)</f>
        <v>-0.017900831193392</v>
      </c>
      <c r="T1573" s="9" t="n">
        <f aca="false">LN(P1573/P1572)</f>
        <v>-0.0402514143895497</v>
      </c>
      <c r="U1573" s="9" t="n">
        <f aca="false">M1573/M1572-1</f>
        <v>-0.00649941850301572</v>
      </c>
      <c r="V1573" s="9" t="n">
        <f aca="false">O1573/O1572-1</f>
        <v>-0.0177415630745559</v>
      </c>
    </row>
    <row r="1574" customFormat="false" ht="15" hidden="false" customHeight="false" outlineLevel="0" collapsed="false">
      <c r="A1574" s="5" t="n">
        <v>46118</v>
      </c>
      <c r="B1574" s="6" t="n">
        <v>6611.83</v>
      </c>
      <c r="C1574" s="9" t="n">
        <f aca="false">B1574/B1573-1</f>
        <v>0.00442676170380207</v>
      </c>
      <c r="D1574" s="9" t="n">
        <f aca="false">LN(B1574/B1573)</f>
        <v>0.00441699241447761</v>
      </c>
      <c r="E1574" s="9" t="n">
        <f aca="false">B1574/B1569-1</f>
        <v>0.0381513146015371</v>
      </c>
      <c r="F1574" s="9" t="n">
        <f aca="false">B1574/B1553-1</f>
        <v>-0.0320435210980996</v>
      </c>
      <c r="G1574" s="0" t="n">
        <f aca="false">MAX(G1573,B1574)</f>
        <v>6978.6</v>
      </c>
      <c r="H1574" s="9" t="n">
        <f aca="false">B1574/G1574-1</f>
        <v>-0.052556386667813</v>
      </c>
      <c r="I1574" s="0" t="n">
        <f aca="false">IF(AND($A1574&gt;=CrashTest!$B$3,$A1574&lt;=CrashTest!$C$3),1,IF(AND($A1574&gt;=CrashTest!$B$4,$A1574&lt;=CrashTest!$C$4),2,IF(AND($A1574&gt;=CrashTest!$B$5,$A1574&lt;=CrashTest!$C$5),3,IF(AND($A1574&gt;=CrashTest!$B$6,$A1574&lt;=CrashTest!$C$6),4,IF(AND($A1574&gt;=CrashTest!$B$7,$A1574&lt;=CrashTest!$C$7),5,0)))))</f>
        <v>0</v>
      </c>
      <c r="J1574" s="0" t="str">
        <f aca="false">IF(I1574=0,"",IF(I1573=I1574,MAX(J1573,B1574),B1574))</f>
        <v/>
      </c>
      <c r="K1574" s="9" t="str">
        <f aca="false">IF(I1574=0,"",B1574/J1574-1)</f>
        <v/>
      </c>
      <c r="L1574" s="0" t="n">
        <f aca="false">MATCH($A1574,DailyBTC!$A:$A,0)</f>
        <v>2290</v>
      </c>
      <c r="M1574" s="8" t="n">
        <f aca="false">INDEX(DailyBTC!$F:$F,$L1574)</f>
        <v>6674.33566542711</v>
      </c>
      <c r="N1574" s="8" t="n">
        <f aca="false">INDEX(DailyETH!$F:$F,$L1574)</f>
        <v>192.591322135543</v>
      </c>
      <c r="O1574" s="8" t="n">
        <f aca="false">INDEX(DailyBTC!$B:$B,$L1574)</f>
        <v>68742.9133085915</v>
      </c>
      <c r="P1574" s="8" t="n">
        <f aca="false">INDEX(DailyETH!$B:$B,$L1574)</f>
        <v>2101.85518877849</v>
      </c>
      <c r="Q1574" s="9" t="n">
        <f aca="false">LN(M1574/M1573)</f>
        <v>0.00796163680915201</v>
      </c>
      <c r="R1574" s="9" t="n">
        <f aca="false">LN(N1574/N1573)</f>
        <v>0.00462814172981896</v>
      </c>
      <c r="S1574" s="9" t="n">
        <f aca="false">LN(O1574/O1573)</f>
        <v>0.027050357974841</v>
      </c>
      <c r="T1574" s="9" t="n">
        <f aca="false">LN(P1574/P1573)</f>
        <v>0.0218554662497466</v>
      </c>
      <c r="U1574" s="9" t="n">
        <f aca="false">M1574/M1573-1</f>
        <v>0.0079934149187646</v>
      </c>
      <c r="V1574" s="9" t="n">
        <f aca="false">O1574/O1573-1</f>
        <v>0.0274195402281394</v>
      </c>
    </row>
    <row r="1575" customFormat="false" ht="15" hidden="false" customHeight="false" outlineLevel="0" collapsed="false">
      <c r="A1575" s="5" t="n">
        <v>46119</v>
      </c>
      <c r="B1575" s="6" t="n">
        <v>6616.85</v>
      </c>
      <c r="C1575" s="9" t="n">
        <f aca="false">B1575/B1574-1</f>
        <v>0.000759245171155332</v>
      </c>
      <c r="D1575" s="9" t="n">
        <f aca="false">LN(B1575/B1574)</f>
        <v>0.000758957090347123</v>
      </c>
      <c r="E1575" s="9" t="n">
        <f aca="false">B1575/B1570-1</f>
        <v>0.0430551789801568</v>
      </c>
      <c r="F1575" s="9" t="n">
        <f aca="false">B1575/B1554-1</f>
        <v>-0.0182744264853814</v>
      </c>
      <c r="G1575" s="0" t="n">
        <f aca="false">MAX(G1574,B1575)</f>
        <v>6978.6</v>
      </c>
      <c r="H1575" s="9" t="n">
        <f aca="false">B1575/G1575-1</f>
        <v>-0.0518370446794486</v>
      </c>
      <c r="I1575" s="0" t="n">
        <f aca="false">IF(AND($A1575&gt;=CrashTest!$B$3,$A1575&lt;=CrashTest!$C$3),1,IF(AND($A1575&gt;=CrashTest!$B$4,$A1575&lt;=CrashTest!$C$4),2,IF(AND($A1575&gt;=CrashTest!$B$5,$A1575&lt;=CrashTest!$C$5),3,IF(AND($A1575&gt;=CrashTest!$B$6,$A1575&lt;=CrashTest!$C$6),4,IF(AND($A1575&gt;=CrashTest!$B$7,$A1575&lt;=CrashTest!$C$7),5,0)))))</f>
        <v>0</v>
      </c>
      <c r="J1575" s="0" t="str">
        <f aca="false">IF(I1575=0,"",IF(I1574=I1575,MAX(J1574,B1575),B1575))</f>
        <v/>
      </c>
      <c r="K1575" s="9" t="str">
        <f aca="false">IF(I1575=0,"",B1575/J1575-1)</f>
        <v/>
      </c>
      <c r="L1575" s="0" t="n">
        <f aca="false">MATCH($A1575,DailyBTC!$A:$A,0)</f>
        <v>2291</v>
      </c>
      <c r="M1575" s="8" t="n">
        <f aca="false">INDEX(DailyBTC!$F:$F,$L1575)</f>
        <v>6797.03178080163</v>
      </c>
      <c r="N1575" s="8" t="n">
        <f aca="false">INDEX(DailyETH!$F:$F,$L1575)</f>
        <v>196.84742421679</v>
      </c>
      <c r="O1575" s="8" t="n">
        <f aca="false">INDEX(DailyBTC!$B:$B,$L1575)</f>
        <v>72057.1243614845</v>
      </c>
      <c r="P1575" s="8" t="n">
        <f aca="false">INDEX(DailyETH!$B:$B,$L1575)</f>
        <v>2247.90510198714</v>
      </c>
      <c r="Q1575" s="9" t="n">
        <f aca="false">LN(M1575/M1574)</f>
        <v>0.0182163405090983</v>
      </c>
      <c r="R1575" s="9" t="n">
        <f aca="false">LN(N1575/N1574)</f>
        <v>0.0218584903597425</v>
      </c>
      <c r="S1575" s="9" t="n">
        <f aca="false">LN(O1575/O1574)</f>
        <v>0.0470855462690888</v>
      </c>
      <c r="T1575" s="9" t="n">
        <f aca="false">LN(P1575/P1574)</f>
        <v>0.0671783387532626</v>
      </c>
      <c r="U1575" s="9" t="n">
        <f aca="false">M1575/M1574-1</f>
        <v>0.0183832701148201</v>
      </c>
      <c r="V1575" s="9" t="n">
        <f aca="false">O1575/O1574-1</f>
        <v>0.0482116758423561</v>
      </c>
    </row>
    <row r="1576" customFormat="false" ht="15" hidden="false" customHeight="false" outlineLevel="0" collapsed="false">
      <c r="A1576" s="5" t="n">
        <v>46120</v>
      </c>
      <c r="B1576" s="6" t="n">
        <v>6782.81</v>
      </c>
      <c r="C1576" s="9" t="n">
        <f aca="false">B1576/B1575-1</f>
        <v>0.0250814209178083</v>
      </c>
      <c r="D1576" s="9" t="n">
        <f aca="false">LN(B1576/B1575)</f>
        <v>0.0247720444773398</v>
      </c>
      <c r="E1576" s="9" t="n">
        <f aca="false">B1576/B1571-1</f>
        <v>0.0389506350597073</v>
      </c>
      <c r="F1576" s="9" t="n">
        <f aca="false">B1576/B1555-1</f>
        <v>-0.00193937895729679</v>
      </c>
      <c r="G1576" s="0" t="n">
        <f aca="false">MAX(G1575,B1576)</f>
        <v>6978.6</v>
      </c>
      <c r="H1576" s="9" t="n">
        <f aca="false">B1576/G1576-1</f>
        <v>-0.0280557704983807</v>
      </c>
      <c r="I1576" s="0" t="n">
        <f aca="false">IF(AND($A1576&gt;=CrashTest!$B$3,$A1576&lt;=CrashTest!$C$3),1,IF(AND($A1576&gt;=CrashTest!$B$4,$A1576&lt;=CrashTest!$C$4),2,IF(AND($A1576&gt;=CrashTest!$B$5,$A1576&lt;=CrashTest!$C$5),3,IF(AND($A1576&gt;=CrashTest!$B$6,$A1576&lt;=CrashTest!$C$6),4,IF(AND($A1576&gt;=CrashTest!$B$7,$A1576&lt;=CrashTest!$C$7),5,0)))))</f>
        <v>0</v>
      </c>
      <c r="J1576" s="0" t="str">
        <f aca="false">IF(I1576=0,"",IF(I1575=I1576,MAX(J1575,B1576),B1576))</f>
        <v/>
      </c>
      <c r="K1576" s="9" t="str">
        <f aca="false">IF(I1576=0,"",B1576/J1576-1)</f>
        <v/>
      </c>
      <c r="L1576" s="0" t="n">
        <f aca="false">MATCH($A1576,DailyBTC!$A:$A,0)</f>
        <v>2292</v>
      </c>
      <c r="M1576" s="8" t="n">
        <f aca="false">INDEX(DailyBTC!$F:$F,$L1576)</f>
        <v>6763.4762718914</v>
      </c>
      <c r="N1576" s="8" t="n">
        <f aca="false">INDEX(DailyETH!$F:$F,$L1576)</f>
        <v>194.663292100963</v>
      </c>
      <c r="O1576" s="8" t="n">
        <f aca="false">INDEX(DailyBTC!$B:$B,$L1576)</f>
        <v>71085.0583702513</v>
      </c>
      <c r="P1576" s="8" t="n">
        <f aca="false">INDEX(DailyETH!$B:$B,$L1576)</f>
        <v>2188.63042168323</v>
      </c>
      <c r="Q1576" s="9" t="n">
        <f aca="false">LN(M1576/M1575)</f>
        <v>-0.00494901478155507</v>
      </c>
      <c r="R1576" s="9" t="n">
        <f aca="false">LN(N1576/N1575)</f>
        <v>-0.0111575733871934</v>
      </c>
      <c r="S1576" s="9" t="n">
        <f aca="false">LN(O1576/O1575)</f>
        <v>-0.0135820331344961</v>
      </c>
      <c r="T1576" s="9" t="n">
        <f aca="false">LN(P1576/P1575)</f>
        <v>-0.0267227467508147</v>
      </c>
      <c r="U1576" s="9" t="n">
        <f aca="false">M1576/M1575-1</f>
        <v>-0.0049367885854249</v>
      </c>
      <c r="V1576" s="9" t="n">
        <f aca="false">O1576/O1575-1</f>
        <v>-0.0134902134916833</v>
      </c>
    </row>
    <row r="1577" customFormat="false" ht="15" hidden="false" customHeight="false" outlineLevel="0" collapsed="false">
      <c r="A1577" s="5" t="n">
        <v>46121</v>
      </c>
      <c r="B1577" s="6" t="n">
        <v>6824.66</v>
      </c>
      <c r="C1577" s="9" t="n">
        <f aca="false">B1577/B1576-1</f>
        <v>0.00617000918498367</v>
      </c>
      <c r="D1577" s="9" t="n">
        <f aca="false">LN(B1577/B1576)</f>
        <v>0.0061510526131664</v>
      </c>
      <c r="E1577" s="9" t="n">
        <f aca="false">B1577/B1572-1</f>
        <v>0.0379205878953419</v>
      </c>
      <c r="F1577" s="9" t="n">
        <f aca="false">B1577/B1556-1</f>
        <v>0.0063673416422374</v>
      </c>
      <c r="G1577" s="0" t="n">
        <f aca="false">MAX(G1576,B1577)</f>
        <v>6978.6</v>
      </c>
      <c r="H1577" s="9" t="n">
        <f aca="false">B1577/G1577-1</f>
        <v>-0.0220588656750639</v>
      </c>
      <c r="I1577" s="0" t="n">
        <f aca="false">IF(AND($A1577&gt;=CrashTest!$B$3,$A1577&lt;=CrashTest!$C$3),1,IF(AND($A1577&gt;=CrashTest!$B$4,$A1577&lt;=CrashTest!$C$4),2,IF(AND($A1577&gt;=CrashTest!$B$5,$A1577&lt;=CrashTest!$C$5),3,IF(AND($A1577&gt;=CrashTest!$B$6,$A1577&lt;=CrashTest!$C$6),4,IF(AND($A1577&gt;=CrashTest!$B$7,$A1577&lt;=CrashTest!$C$7),5,0)))))</f>
        <v>0</v>
      </c>
      <c r="J1577" s="0" t="str">
        <f aca="false">IF(I1577=0,"",IF(I1576=I1577,MAX(J1576,B1577),B1577))</f>
        <v/>
      </c>
      <c r="K1577" s="9" t="str">
        <f aca="false">IF(I1577=0,"",B1577/J1577-1)</f>
        <v/>
      </c>
      <c r="L1577" s="0" t="n">
        <f aca="false">MATCH($A1577,DailyBTC!$A:$A,0)</f>
        <v>2293</v>
      </c>
      <c r="M1577" s="8" t="n">
        <f aca="false">INDEX(DailyBTC!$F:$F,$L1577)</f>
        <v>6773.69039710943</v>
      </c>
      <c r="N1577" s="8" t="n">
        <f aca="false">INDEX(DailyETH!$F:$F,$L1577)</f>
        <v>195.386115675584</v>
      </c>
      <c r="O1577" s="8" t="n">
        <f aca="false">INDEX(DailyBTC!$B:$B,$L1577)</f>
        <v>71788.6797825833</v>
      </c>
      <c r="P1577" s="8" t="n">
        <f aca="false">INDEX(DailyETH!$B:$B,$L1577)</f>
        <v>2190.25052630041</v>
      </c>
      <c r="Q1577" s="9" t="n">
        <f aca="false">LN(M1577/M1576)</f>
        <v>0.00150904947927581</v>
      </c>
      <c r="R1577" s="9" t="n">
        <f aca="false">LN(N1577/N1576)</f>
        <v>0.00370632226405841</v>
      </c>
      <c r="S1577" s="9" t="n">
        <f aca="false">LN(O1577/O1576)</f>
        <v>0.00984963520831905</v>
      </c>
      <c r="T1577" s="9" t="n">
        <f aca="false">LN(P1577/P1576)</f>
        <v>0.000739962885654354</v>
      </c>
      <c r="U1577" s="9" t="n">
        <f aca="false">M1577/M1576-1</f>
        <v>0.0015101886673996</v>
      </c>
      <c r="V1577" s="9" t="n">
        <f aca="false">O1577/O1576-1</f>
        <v>0.00989830251903512</v>
      </c>
    </row>
    <row r="1578" customFormat="false" ht="15" hidden="false" customHeight="false" outlineLevel="0" collapsed="false">
      <c r="A1578" s="5" t="n">
        <v>46122</v>
      </c>
      <c r="B1578" s="6" t="n">
        <v>6816.89</v>
      </c>
      <c r="C1578" s="9" t="n">
        <f aca="false">B1578/B1577-1</f>
        <v>-0.00113851825585443</v>
      </c>
      <c r="D1578" s="9" t="n">
        <f aca="false">LN(B1578/B1577)</f>
        <v>-0.00113916686010914</v>
      </c>
      <c r="E1578" s="9" t="n">
        <f aca="false">B1578/B1573-1</f>
        <v>0.0355781602961709</v>
      </c>
      <c r="F1578" s="9" t="n">
        <f aca="false">B1578/B1557-1</f>
        <v>0.00606422857817535</v>
      </c>
      <c r="G1578" s="0" t="n">
        <f aca="false">MAX(G1577,B1578)</f>
        <v>6978.6</v>
      </c>
      <c r="H1578" s="9" t="n">
        <f aca="false">B1578/G1578-1</f>
        <v>-0.0231722695096438</v>
      </c>
      <c r="I1578" s="0" t="n">
        <f aca="false">IF(AND($A1578&gt;=CrashTest!$B$3,$A1578&lt;=CrashTest!$C$3),1,IF(AND($A1578&gt;=CrashTest!$B$4,$A1578&lt;=CrashTest!$C$4),2,IF(AND($A1578&gt;=CrashTest!$B$5,$A1578&lt;=CrashTest!$C$5),3,IF(AND($A1578&gt;=CrashTest!$B$6,$A1578&lt;=CrashTest!$C$6),4,IF(AND($A1578&gt;=CrashTest!$B$7,$A1578&lt;=CrashTest!$C$7),5,0)))))</f>
        <v>0</v>
      </c>
      <c r="J1578" s="0" t="str">
        <f aca="false">IF(I1578=0,"",IF(I1577=I1578,MAX(J1577,B1578),B1578))</f>
        <v/>
      </c>
      <c r="K1578" s="9" t="str">
        <f aca="false">IF(I1578=0,"",B1578/J1578-1)</f>
        <v/>
      </c>
      <c r="L1578" s="0" t="n">
        <f aca="false">MATCH($A1578,DailyBTC!$A:$A,0)</f>
        <v>2294</v>
      </c>
      <c r="M1578" s="8" t="n">
        <f aca="false">INDEX(DailyBTC!$F:$F,$L1578)</f>
        <v>6805.34682017959</v>
      </c>
      <c r="N1578" s="8" t="n">
        <f aca="false">INDEX(DailyETH!$F:$F,$L1578)</f>
        <v>196.725564138162</v>
      </c>
      <c r="O1578" s="8" t="n">
        <f aca="false">INDEX(DailyBTC!$B:$B,$L1578)</f>
        <v>72945.0707241379</v>
      </c>
      <c r="P1578" s="8" t="n">
        <f aca="false">INDEX(DailyETH!$B:$B,$L1578)</f>
        <v>2244.5331244886</v>
      </c>
      <c r="Q1578" s="9" t="n">
        <f aca="false">LN(M1578/M1577)</f>
        <v>0.00466255153629005</v>
      </c>
      <c r="R1578" s="9" t="n">
        <f aca="false">LN(N1578/N1577)</f>
        <v>0.00683200088936261</v>
      </c>
      <c r="S1578" s="9" t="n">
        <f aca="false">LN(O1578/O1577)</f>
        <v>0.01597990164887</v>
      </c>
      <c r="T1578" s="9" t="n">
        <f aca="false">LN(P1578/P1577)</f>
        <v>0.0244816043444681</v>
      </c>
      <c r="U1578" s="9" t="n">
        <f aca="false">M1578/M1577-1</f>
        <v>0.00467343814291632</v>
      </c>
      <c r="V1578" s="9" t="n">
        <f aca="false">O1578/O1577-1</f>
        <v>0.0161082631002103</v>
      </c>
    </row>
    <row r="1579" customFormat="false" ht="15" hidden="false" customHeight="false" outlineLevel="0" collapsed="false">
      <c r="A1579" s="5" t="n">
        <v>46125</v>
      </c>
      <c r="B1579" s="6" t="n">
        <v>6886.24</v>
      </c>
      <c r="C1579" s="9" t="n">
        <f aca="false">B1579/B1578-1</f>
        <v>0.0101732608271512</v>
      </c>
      <c r="D1579" s="9" t="n">
        <f aca="false">LN(B1579/B1578)</f>
        <v>0.0101218615143601</v>
      </c>
      <c r="E1579" s="9" t="n">
        <f aca="false">B1579/B1574-1</f>
        <v>0.0415028819555252</v>
      </c>
      <c r="F1579" s="9" t="n">
        <f aca="false">B1579/B1558-1</f>
        <v>0.0320144111308602</v>
      </c>
      <c r="G1579" s="0" t="n">
        <f aca="false">MAX(G1578,B1579)</f>
        <v>6978.6</v>
      </c>
      <c r="H1579" s="9" t="n">
        <f aca="false">B1579/G1579-1</f>
        <v>-0.0132347462241711</v>
      </c>
      <c r="I1579" s="0" t="n">
        <f aca="false">IF(AND($A1579&gt;=CrashTest!$B$3,$A1579&lt;=CrashTest!$C$3),1,IF(AND($A1579&gt;=CrashTest!$B$4,$A1579&lt;=CrashTest!$C$4),2,IF(AND($A1579&gt;=CrashTest!$B$5,$A1579&lt;=CrashTest!$C$5),3,IF(AND($A1579&gt;=CrashTest!$B$6,$A1579&lt;=CrashTest!$C$6),4,IF(AND($A1579&gt;=CrashTest!$B$7,$A1579&lt;=CrashTest!$C$7),5,0)))))</f>
        <v>0</v>
      </c>
      <c r="J1579" s="0" t="str">
        <f aca="false">IF(I1579=0,"",IF(I1578=I1579,MAX(J1578,B1579),B1579))</f>
        <v/>
      </c>
      <c r="K1579" s="9" t="str">
        <f aca="false">IF(I1579=0,"",B1579/J1579-1)</f>
        <v/>
      </c>
      <c r="L1579" s="0" t="n">
        <f aca="false">MATCH($A1579,DailyBTC!$A:$A,0)</f>
        <v>2297</v>
      </c>
      <c r="M1579" s="8" t="n">
        <f aca="false">INDEX(DailyBTC!$F:$F,$L1579)</f>
        <v>6884.5502593311</v>
      </c>
      <c r="N1579" s="8" t="n">
        <f aca="false">INDEX(DailyETH!$F:$F,$L1579)</f>
        <v>198.317282188613</v>
      </c>
      <c r="O1579" s="8" t="n">
        <f aca="false">INDEX(DailyBTC!$B:$B,$L1579)</f>
        <v>74632.7455856224</v>
      </c>
      <c r="P1579" s="8" t="n">
        <f aca="false">INDEX(DailyETH!$B:$B,$L1579)</f>
        <v>2373.1848176505</v>
      </c>
      <c r="Q1579" s="9" t="n">
        <f aca="false">LN(M1579/M1578)</f>
        <v>0.0115712079383387</v>
      </c>
      <c r="R1579" s="9" t="n">
        <f aca="false">LN(N1579/N1578)</f>
        <v>0.0080585013955647</v>
      </c>
      <c r="S1579" s="9" t="n">
        <f aca="false">LN(O1579/O1578)</f>
        <v>0.022872657691094</v>
      </c>
      <c r="T1579" s="9" t="n">
        <f aca="false">LN(P1579/P1578)</f>
        <v>0.0557353207639419</v>
      </c>
      <c r="U1579" s="9" t="n">
        <f aca="false">M1579/M1578-1</f>
        <v>0.0116384133306251</v>
      </c>
      <c r="V1579" s="9" t="n">
        <f aca="false">O1579/O1578-1</f>
        <v>0.0231362427197708</v>
      </c>
    </row>
    <row r="1580" customFormat="false" ht="15" hidden="false" customHeight="false" outlineLevel="0" collapsed="false">
      <c r="A1580" s="5" t="n">
        <v>46126</v>
      </c>
      <c r="B1580" s="6" t="n">
        <v>6967.38</v>
      </c>
      <c r="C1580" s="9" t="n">
        <f aca="false">B1580/B1579-1</f>
        <v>0.0117829178187225</v>
      </c>
      <c r="D1580" s="9" t="n">
        <f aca="false">LN(B1580/B1579)</f>
        <v>0.0117140397708578</v>
      </c>
      <c r="E1580" s="9" t="n">
        <f aca="false">B1580/B1575-1</f>
        <v>0.0529753583653854</v>
      </c>
      <c r="F1580" s="9" t="n">
        <f aca="false">B1580/B1559-1</f>
        <v>0.050539866921786</v>
      </c>
      <c r="G1580" s="0" t="n">
        <f aca="false">MAX(G1579,B1580)</f>
        <v>6978.6</v>
      </c>
      <c r="H1580" s="9" t="n">
        <f aca="false">B1580/G1580-1</f>
        <v>-0.0016077723325596</v>
      </c>
      <c r="I1580" s="0" t="n">
        <f aca="false">IF(AND($A1580&gt;=CrashTest!$B$3,$A1580&lt;=CrashTest!$C$3),1,IF(AND($A1580&gt;=CrashTest!$B$4,$A1580&lt;=CrashTest!$C$4),2,IF(AND($A1580&gt;=CrashTest!$B$5,$A1580&lt;=CrashTest!$C$5),3,IF(AND($A1580&gt;=CrashTest!$B$6,$A1580&lt;=CrashTest!$C$6),4,IF(AND($A1580&gt;=CrashTest!$B$7,$A1580&lt;=CrashTest!$C$7),5,0)))))</f>
        <v>0</v>
      </c>
      <c r="J1580" s="0" t="str">
        <f aca="false">IF(I1580=0,"",IF(I1579=I1580,MAX(J1579,B1580),B1580))</f>
        <v/>
      </c>
      <c r="K1580" s="9" t="str">
        <f aca="false">IF(I1580=0,"",B1580/J1580-1)</f>
        <v/>
      </c>
      <c r="L1580" s="0" t="n">
        <f aca="false">MATCH($A1580,DailyBTC!$A:$A,0)</f>
        <v>2298</v>
      </c>
      <c r="M1580" s="8" t="n">
        <f aca="false">INDEX(DailyBTC!$F:$F,$L1580)</f>
        <v>6859.13422502884</v>
      </c>
      <c r="N1580" s="8" t="n">
        <f aca="false">INDEX(DailyETH!$F:$F,$L1580)</f>
        <v>198.178340249539</v>
      </c>
      <c r="O1580" s="8" t="n">
        <f aca="false">INDEX(DailyBTC!$B:$B,$L1580)</f>
        <v>74173.5083603156</v>
      </c>
      <c r="P1580" s="8" t="n">
        <f aca="false">INDEX(DailyETH!$B:$B,$L1580)</f>
        <v>2323.2110119813</v>
      </c>
      <c r="Q1580" s="9" t="n">
        <f aca="false">LN(M1580/M1579)</f>
        <v>-0.00369858072693627</v>
      </c>
      <c r="R1580" s="9" t="n">
        <f aca="false">LN(N1580/N1579)</f>
        <v>-0.000700849829852974</v>
      </c>
      <c r="S1580" s="9" t="n">
        <f aca="false">LN(O1580/O1579)</f>
        <v>-0.00617230353031753</v>
      </c>
      <c r="T1580" s="9" t="n">
        <f aca="false">LN(P1580/P1579)</f>
        <v>-0.0212825723222776</v>
      </c>
      <c r="U1580" s="9" t="n">
        <f aca="false">M1580/M1579-1</f>
        <v>-0.00369174940190364</v>
      </c>
      <c r="V1580" s="9" t="n">
        <f aca="false">O1580/O1579-1</f>
        <v>-0.00615329399586329</v>
      </c>
    </row>
    <row r="1581" customFormat="false" ht="15" hidden="false" customHeight="false" outlineLevel="0" collapsed="false">
      <c r="A1581" s="5" t="n">
        <v>46127</v>
      </c>
      <c r="B1581" s="6" t="n">
        <v>7022.95</v>
      </c>
      <c r="C1581" s="9" t="n">
        <f aca="false">B1581/B1580-1</f>
        <v>0.0079757383693726</v>
      </c>
      <c r="D1581" s="9" t="n">
        <f aca="false">LN(B1581/B1580)</f>
        <v>0.00794410028150859</v>
      </c>
      <c r="E1581" s="9" t="n">
        <f aca="false">B1581/B1576-1</f>
        <v>0.0354042056315891</v>
      </c>
      <c r="F1581" s="9" t="n">
        <f aca="false">B1581/B1560-1</f>
        <v>0.0482984992641109</v>
      </c>
      <c r="G1581" s="0" t="n">
        <f aca="false">MAX(G1580,B1581)</f>
        <v>7022.95</v>
      </c>
      <c r="H1581" s="9" t="n">
        <f aca="false">B1581/G1581-1</f>
        <v>0</v>
      </c>
      <c r="I1581" s="0" t="n">
        <f aca="false">IF(AND($A1581&gt;=CrashTest!$B$3,$A1581&lt;=CrashTest!$C$3),1,IF(AND($A1581&gt;=CrashTest!$B$4,$A1581&lt;=CrashTest!$C$4),2,IF(AND($A1581&gt;=CrashTest!$B$5,$A1581&lt;=CrashTest!$C$5),3,IF(AND($A1581&gt;=CrashTest!$B$6,$A1581&lt;=CrashTest!$C$6),4,IF(AND($A1581&gt;=CrashTest!$B$7,$A1581&lt;=CrashTest!$C$7),5,0)))))</f>
        <v>0</v>
      </c>
      <c r="J1581" s="0" t="str">
        <f aca="false">IF(I1581=0,"",IF(I1580=I1581,MAX(J1580,B1581),B1581))</f>
        <v/>
      </c>
      <c r="K1581" s="9" t="str">
        <f aca="false">IF(I1581=0,"",B1581/J1581-1)</f>
        <v/>
      </c>
      <c r="L1581" s="0" t="n">
        <f aca="false">MATCH($A1581,DailyBTC!$A:$A,0)</f>
        <v>2299</v>
      </c>
      <c r="M1581" s="8" t="n">
        <f aca="false">INDEX(DailyBTC!$F:$F,$L1581)</f>
        <v>6863.88342555082</v>
      </c>
      <c r="N1581" s="8" t="n">
        <f aca="false">INDEX(DailyETH!$F:$F,$L1581)</f>
        <v>198.72926442996</v>
      </c>
      <c r="O1581" s="8" t="n">
        <f aca="false">INDEX(DailyBTC!$B:$B,$L1581)</f>
        <v>74761.964654588</v>
      </c>
      <c r="P1581" s="8" t="n">
        <f aca="false">INDEX(DailyETH!$B:$B,$L1581)</f>
        <v>2356.77637346581</v>
      </c>
      <c r="Q1581" s="9" t="n">
        <f aca="false">LN(M1581/M1580)</f>
        <v>0.000692151075296765</v>
      </c>
      <c r="R1581" s="9" t="n">
        <f aca="false">LN(N1581/N1580)</f>
        <v>0.00277608454834316</v>
      </c>
      <c r="S1581" s="9" t="n">
        <f aca="false">LN(O1581/O1580)</f>
        <v>0.00790220549247511</v>
      </c>
      <c r="T1581" s="9" t="n">
        <f aca="false">LN(P1581/P1580)</f>
        <v>0.0143444561968497</v>
      </c>
      <c r="U1581" s="9" t="n">
        <f aca="false">M1581/M1580-1</f>
        <v>0.000692390667127008</v>
      </c>
      <c r="V1581" s="9" t="n">
        <f aca="false">O1581/O1580-1</f>
        <v>0.00793351032303646</v>
      </c>
    </row>
    <row r="1582" customFormat="false" ht="15" hidden="false" customHeight="false" outlineLevel="0" collapsed="false">
      <c r="A1582" s="5" t="n">
        <v>46128</v>
      </c>
      <c r="B1582" s="6" t="n">
        <v>7041.28</v>
      </c>
      <c r="C1582" s="9" t="n">
        <f aca="false">B1582/B1581-1</f>
        <v>0.00261001431022567</v>
      </c>
      <c r="D1582" s="9" t="n">
        <f aca="false">LN(B1582/B1581)</f>
        <v>0.0026066141379231</v>
      </c>
      <c r="E1582" s="9" t="n">
        <f aca="false">B1582/B1577-1</f>
        <v>0.0317407753646335</v>
      </c>
      <c r="F1582" s="9" t="n">
        <f aca="false">B1582/B1561-1</f>
        <v>0.0484195417274038</v>
      </c>
      <c r="G1582" s="0" t="n">
        <f aca="false">MAX(G1581,B1582)</f>
        <v>7041.28</v>
      </c>
      <c r="H1582" s="9" t="n">
        <f aca="false">B1582/G1582-1</f>
        <v>0</v>
      </c>
      <c r="I1582" s="0" t="n">
        <f aca="false">IF(AND($A1582&gt;=CrashTest!$B$3,$A1582&lt;=CrashTest!$C$3),1,IF(AND($A1582&gt;=CrashTest!$B$4,$A1582&lt;=CrashTest!$C$4),2,IF(AND($A1582&gt;=CrashTest!$B$5,$A1582&lt;=CrashTest!$C$5),3,IF(AND($A1582&gt;=CrashTest!$B$6,$A1582&lt;=CrashTest!$C$6),4,IF(AND($A1582&gt;=CrashTest!$B$7,$A1582&lt;=CrashTest!$C$7),5,0)))))</f>
        <v>0</v>
      </c>
      <c r="J1582" s="0" t="str">
        <f aca="false">IF(I1582=0,"",IF(I1581=I1582,MAX(J1581,B1582),B1582))</f>
        <v/>
      </c>
      <c r="K1582" s="9" t="str">
        <f aca="false">IF(I1582=0,"",B1582/J1582-1)</f>
        <v/>
      </c>
      <c r="L1582" s="0" t="n">
        <f aca="false">MATCH($A1582,DailyBTC!$A:$A,0)</f>
        <v>2300</v>
      </c>
      <c r="M1582" s="8" t="n">
        <f aca="false">INDEX(DailyBTC!$F:$F,$L1582)</f>
        <v>6874.79605316912</v>
      </c>
      <c r="N1582" s="8" t="n">
        <f aca="false">INDEX(DailyETH!$F:$F,$L1582)</f>
        <v>199.825657888195</v>
      </c>
      <c r="O1582" s="8" t="n">
        <f aca="false">INDEX(DailyBTC!$B:$B,$L1582)</f>
        <v>75095.7442159556</v>
      </c>
      <c r="P1582" s="8" t="n">
        <f aca="false">INDEX(DailyETH!$B:$B,$L1582)</f>
        <v>2349.62938018702</v>
      </c>
      <c r="Q1582" s="9" t="n">
        <f aca="false">LN(M1582/M1581)</f>
        <v>0.00158859953464559</v>
      </c>
      <c r="R1582" s="9" t="n">
        <f aca="false">LN(N1582/N1581)</f>
        <v>0.00550185764887531</v>
      </c>
      <c r="S1582" s="9" t="n">
        <f aca="false">LN(O1582/O1581)</f>
        <v>0.00445462720383162</v>
      </c>
      <c r="T1582" s="9" t="n">
        <f aca="false">LN(P1582/P1581)</f>
        <v>-0.00303713667994576</v>
      </c>
      <c r="U1582" s="9" t="n">
        <f aca="false">M1582/M1581-1</f>
        <v>0.00158986202732958</v>
      </c>
      <c r="V1582" s="9" t="n">
        <f aca="false">O1582/O1581-1</f>
        <v>0.00446456380473292</v>
      </c>
    </row>
    <row r="1583" customFormat="false" ht="15" hidden="false" customHeight="false" outlineLevel="0" collapsed="false">
      <c r="A1583" s="5" t="n">
        <v>46129</v>
      </c>
      <c r="B1583" s="6" t="n">
        <v>7126.06</v>
      </c>
      <c r="C1583" s="9" t="n">
        <f aca="false">B1583/B1582-1</f>
        <v>0.0120404244682786</v>
      </c>
      <c r="D1583" s="9" t="n">
        <f aca="false">LN(B1583/B1582)</f>
        <v>0.011968515194246</v>
      </c>
      <c r="E1583" s="9" t="n">
        <f aca="false">B1583/B1578-1</f>
        <v>0.0453535263147857</v>
      </c>
      <c r="F1583" s="9" t="n">
        <f aca="false">B1583/B1562-1</f>
        <v>0.0756804081694267</v>
      </c>
      <c r="G1583" s="0" t="n">
        <f aca="false">MAX(G1582,B1583)</f>
        <v>7126.06</v>
      </c>
      <c r="H1583" s="9" t="n">
        <f aca="false">B1583/G1583-1</f>
        <v>0</v>
      </c>
      <c r="I1583" s="0" t="n">
        <f aca="false">IF(AND($A1583&gt;=CrashTest!$B$3,$A1583&lt;=CrashTest!$C$3),1,IF(AND($A1583&gt;=CrashTest!$B$4,$A1583&lt;=CrashTest!$C$4),2,IF(AND($A1583&gt;=CrashTest!$B$5,$A1583&lt;=CrashTest!$C$5),3,IF(AND($A1583&gt;=CrashTest!$B$6,$A1583&lt;=CrashTest!$C$6),4,IF(AND($A1583&gt;=CrashTest!$B$7,$A1583&lt;=CrashTest!$C$7),5,0)))))</f>
        <v>0</v>
      </c>
      <c r="J1583" s="0" t="str">
        <f aca="false">IF(I1583=0,"",IF(I1582=I1583,MAX(J1582,B1583),B1583))</f>
        <v/>
      </c>
      <c r="K1583" s="9" t="str">
        <f aca="false">IF(I1583=0,"",B1583/J1583-1)</f>
        <v/>
      </c>
      <c r="L1583" s="0" t="n">
        <f aca="false">MATCH($A1583,DailyBTC!$A:$A,0)</f>
        <v>2301</v>
      </c>
      <c r="M1583" s="8" t="n">
        <f aca="false">INDEX(DailyBTC!$F:$F,$L1583)</f>
        <v>6916.18790828531</v>
      </c>
      <c r="N1583" s="8" t="n">
        <f aca="false">INDEX(DailyETH!$F:$F,$L1583)</f>
        <v>200.710954285105</v>
      </c>
      <c r="O1583" s="8" t="n">
        <f aca="false">INDEX(DailyBTC!$B:$B,$L1583)</f>
        <v>77114.481438048</v>
      </c>
      <c r="P1583" s="8" t="n">
        <f aca="false">INDEX(DailyETH!$B:$B,$L1583)</f>
        <v>2422.26582729398</v>
      </c>
      <c r="Q1583" s="9" t="n">
        <f aca="false">LN(M1583/M1582)</f>
        <v>0.00600275941464589</v>
      </c>
      <c r="R1583" s="9" t="n">
        <f aca="false">LN(N1583/N1582)</f>
        <v>0.00442055887856359</v>
      </c>
      <c r="S1583" s="9" t="n">
        <f aca="false">LN(O1583/O1582)</f>
        <v>0.0265272006905235</v>
      </c>
      <c r="T1583" s="9" t="n">
        <f aca="false">LN(P1583/P1582)</f>
        <v>0.0304457892308981</v>
      </c>
      <c r="U1583" s="9" t="n">
        <f aca="false">M1583/M1582-1</f>
        <v>0.00602081207879768</v>
      </c>
      <c r="V1583" s="9" t="n">
        <f aca="false">O1583/O1582-1</f>
        <v>0.0268821787861513</v>
      </c>
    </row>
    <row r="1584" customFormat="false" ht="15" hidden="false" customHeight="false" outlineLevel="0" collapsed="false">
      <c r="A1584" s="5" t="n">
        <v>46132</v>
      </c>
      <c r="B1584" s="6" t="n">
        <v>7109.14</v>
      </c>
      <c r="C1584" s="9" t="n">
        <f aca="false">B1584/B1583-1</f>
        <v>-0.00237438360047493</v>
      </c>
      <c r="D1584" s="9" t="n">
        <f aca="false">LN(B1584/B1583)</f>
        <v>-0.00237720691919588</v>
      </c>
      <c r="E1584" s="9" t="n">
        <f aca="false">B1584/B1579-1</f>
        <v>0.0323688979762542</v>
      </c>
      <c r="F1584" s="9" t="n">
        <f aca="false">B1584/B1563-1</f>
        <v>0.0760842747056305</v>
      </c>
      <c r="G1584" s="0" t="n">
        <f aca="false">MAX(G1583,B1584)</f>
        <v>7126.06</v>
      </c>
      <c r="H1584" s="9" t="n">
        <f aca="false">B1584/G1584-1</f>
        <v>-0.00237438360047493</v>
      </c>
      <c r="I1584" s="0" t="n">
        <f aca="false">IF(AND($A1584&gt;=CrashTest!$B$3,$A1584&lt;=CrashTest!$C$3),1,IF(AND($A1584&gt;=CrashTest!$B$4,$A1584&lt;=CrashTest!$C$4),2,IF(AND($A1584&gt;=CrashTest!$B$5,$A1584&lt;=CrashTest!$C$5),3,IF(AND($A1584&gt;=CrashTest!$B$6,$A1584&lt;=CrashTest!$C$6),4,IF(AND($A1584&gt;=CrashTest!$B$7,$A1584&lt;=CrashTest!$C$7),5,0)))))</f>
        <v>0</v>
      </c>
      <c r="J1584" s="0" t="str">
        <f aca="false">IF(I1584=0,"",IF(I1583=I1584,MAX(J1583,B1584),B1584))</f>
        <v/>
      </c>
      <c r="K1584" s="9" t="str">
        <f aca="false">IF(I1584=0,"",B1584/J1584-1)</f>
        <v/>
      </c>
      <c r="L1584" s="0" t="n">
        <f aca="false">MATCH($A1584,DailyBTC!$A:$A,0)</f>
        <v>2304</v>
      </c>
      <c r="M1584" s="8" t="n">
        <f aca="false">INDEX(DailyBTC!$F:$F,$L1584)</f>
        <v>6912.99817772825</v>
      </c>
      <c r="N1584" s="8" t="n">
        <f aca="false">INDEX(DailyETH!$F:$F,$L1584)</f>
        <v>200.289914109629</v>
      </c>
      <c r="O1584" s="8" t="n">
        <f aca="false">INDEX(DailyBTC!$B:$B,$L1584)</f>
        <v>75814.1453237873</v>
      </c>
      <c r="P1584" s="8" t="n">
        <f aca="false">INDEX(DailyETH!$B:$B,$L1584)</f>
        <v>2313.76751227352</v>
      </c>
      <c r="Q1584" s="9" t="n">
        <f aca="false">LN(M1584/M1583)</f>
        <v>-0.000461304171306874</v>
      </c>
      <c r="R1584" s="9" t="n">
        <f aca="false">LN(N1584/N1583)</f>
        <v>-0.00209994722398642</v>
      </c>
      <c r="S1584" s="9" t="n">
        <f aca="false">LN(O1584/O1583)</f>
        <v>-0.017006200616865</v>
      </c>
      <c r="T1584" s="9" t="n">
        <f aca="false">LN(P1584/P1583)</f>
        <v>-0.0458262407299047</v>
      </c>
      <c r="U1584" s="9" t="n">
        <f aca="false">M1584/M1583-1</f>
        <v>-0.000461197786896794</v>
      </c>
      <c r="V1584" s="9" t="n">
        <f aca="false">O1584/O1583-1</f>
        <v>-0.0168624114435023</v>
      </c>
    </row>
    <row r="1585" customFormat="false" ht="15" hidden="false" customHeight="false" outlineLevel="0" collapsed="false">
      <c r="A1585" s="5" t="n">
        <v>46133</v>
      </c>
      <c r="B1585" s="6" t="n">
        <v>7064.01</v>
      </c>
      <c r="C1585" s="9" t="n">
        <f aca="false">B1585/B1584-1</f>
        <v>-0.00634816588223053</v>
      </c>
      <c r="D1585" s="9" t="n">
        <f aca="false">LN(B1585/B1584)</f>
        <v>-0.00636840117070097</v>
      </c>
      <c r="E1585" s="9" t="n">
        <f aca="false">B1585/B1580-1</f>
        <v>0.0138689148575217</v>
      </c>
      <c r="F1585" s="9" t="n">
        <f aca="false">B1585/B1564-1</f>
        <v>0.0856884213891382</v>
      </c>
      <c r="G1585" s="0" t="n">
        <f aca="false">MAX(G1584,B1585)</f>
        <v>7126.06</v>
      </c>
      <c r="H1585" s="9" t="n">
        <f aca="false">B1585/G1585-1</f>
        <v>-0.00870747650174153</v>
      </c>
      <c r="I1585" s="0" t="n">
        <f aca="false">IF(AND($A1585&gt;=CrashTest!$B$3,$A1585&lt;=CrashTest!$C$3),1,IF(AND($A1585&gt;=CrashTest!$B$4,$A1585&lt;=CrashTest!$C$4),2,IF(AND($A1585&gt;=CrashTest!$B$5,$A1585&lt;=CrashTest!$C$5),3,IF(AND($A1585&gt;=CrashTest!$B$6,$A1585&lt;=CrashTest!$C$6),4,IF(AND($A1585&gt;=CrashTest!$B$7,$A1585&lt;=CrashTest!$C$7),5,0)))))</f>
        <v>0</v>
      </c>
      <c r="J1585" s="0" t="str">
        <f aca="false">IF(I1585=0,"",IF(I1584=I1585,MAX(J1584,B1585),B1585))</f>
        <v/>
      </c>
      <c r="K1585" s="9" t="str">
        <f aca="false">IF(I1585=0,"",B1585/J1585-1)</f>
        <v/>
      </c>
      <c r="L1585" s="0" t="n">
        <f aca="false">MATCH($A1585,DailyBTC!$A:$A,0)</f>
        <v>2305</v>
      </c>
      <c r="M1585" s="8" t="n">
        <f aca="false">INDEX(DailyBTC!$F:$F,$L1585)</f>
        <v>6874.7627419546</v>
      </c>
      <c r="N1585" s="8" t="n">
        <f aca="false">INDEX(DailyETH!$F:$F,$L1585)</f>
        <v>200.057621814922</v>
      </c>
      <c r="O1585" s="8" t="n">
        <f aca="false">INDEX(DailyBTC!$B:$B,$L1585)</f>
        <v>76107.4432977791</v>
      </c>
      <c r="P1585" s="8" t="n">
        <f aca="false">INDEX(DailyETH!$B:$B,$L1585)</f>
        <v>2323.70637346581</v>
      </c>
      <c r="Q1585" s="9" t="n">
        <f aca="false">LN(M1585/M1584)</f>
        <v>-0.00554630066638315</v>
      </c>
      <c r="R1585" s="9" t="n">
        <f aca="false">LN(N1585/N1584)</f>
        <v>-0.00116045335579994</v>
      </c>
      <c r="S1585" s="9" t="n">
        <f aca="false">LN(O1585/O1584)</f>
        <v>0.00386118050823733</v>
      </c>
      <c r="T1585" s="9" t="n">
        <f aca="false">LN(P1585/P1584)</f>
        <v>0.00428633202217128</v>
      </c>
      <c r="U1585" s="9" t="n">
        <f aca="false">M1585/M1584-1</f>
        <v>-0.00553094833683421</v>
      </c>
      <c r="V1585" s="9" t="n">
        <f aca="false">O1585/O1584-1</f>
        <v>0.0038686444691709</v>
      </c>
    </row>
    <row r="1586" customFormat="false" ht="15" hidden="false" customHeight="false" outlineLevel="0" collapsed="false">
      <c r="A1586" s="5" t="n">
        <v>46134</v>
      </c>
      <c r="B1586" s="6" t="n">
        <v>7137.9</v>
      </c>
      <c r="C1586" s="9" t="n">
        <f aca="false">B1586/B1585-1</f>
        <v>0.0104600644676323</v>
      </c>
      <c r="D1586" s="9" t="n">
        <f aca="false">LN(B1586/B1585)</f>
        <v>0.0104057365141602</v>
      </c>
      <c r="E1586" s="9" t="n">
        <f aca="false">B1586/B1581-1</f>
        <v>0.0163677656825123</v>
      </c>
      <c r="F1586" s="9" t="n">
        <f aca="false">B1586/B1565-1</f>
        <v>0.0846223978118827</v>
      </c>
      <c r="G1586" s="0" t="n">
        <f aca="false">MAX(G1585,B1586)</f>
        <v>7137.9</v>
      </c>
      <c r="H1586" s="9" t="n">
        <f aca="false">B1586/G1586-1</f>
        <v>0</v>
      </c>
      <c r="I1586" s="0" t="n">
        <f aca="false">IF(AND($A1586&gt;=CrashTest!$B$3,$A1586&lt;=CrashTest!$C$3),1,IF(AND($A1586&gt;=CrashTest!$B$4,$A1586&lt;=CrashTest!$C$4),2,IF(AND($A1586&gt;=CrashTest!$B$5,$A1586&lt;=CrashTest!$C$5),3,IF(AND($A1586&gt;=CrashTest!$B$6,$A1586&lt;=CrashTest!$C$6),4,IF(AND($A1586&gt;=CrashTest!$B$7,$A1586&lt;=CrashTest!$C$7),5,0)))))</f>
        <v>0</v>
      </c>
      <c r="J1586" s="0" t="str">
        <f aca="false">IF(I1586=0,"",IF(I1585=I1586,MAX(J1585,B1586),B1586))</f>
        <v/>
      </c>
      <c r="K1586" s="9" t="str">
        <f aca="false">IF(I1586=0,"",B1586/J1586-1)</f>
        <v/>
      </c>
      <c r="L1586" s="0" t="n">
        <f aca="false">MATCH($A1586,DailyBTC!$A:$A,0)</f>
        <v>2306</v>
      </c>
      <c r="M1586" s="8" t="n">
        <f aca="false">INDEX(DailyBTC!$F:$F,$L1586)</f>
        <v>6960.32629577988</v>
      </c>
      <c r="N1586" s="8" t="n">
        <f aca="false">INDEX(DailyETH!$F:$F,$L1586)</f>
        <v>202.309942143813</v>
      </c>
      <c r="O1586" s="8" t="n">
        <f aca="false">INDEX(DailyBTC!$B:$B,$L1586)</f>
        <v>78317.7422720631</v>
      </c>
      <c r="P1586" s="8" t="n">
        <f aca="false">INDEX(DailyETH!$B:$B,$L1586)</f>
        <v>2381.7532030976</v>
      </c>
      <c r="Q1586" s="9" t="n">
        <f aca="false">LN(M1586/M1585)</f>
        <v>0.0123692221289965</v>
      </c>
      <c r="R1586" s="9" t="n">
        <f aca="false">LN(N1586/N1585)</f>
        <v>0.0111954543841937</v>
      </c>
      <c r="S1586" s="9" t="n">
        <f aca="false">LN(O1586/O1585)</f>
        <v>0.0286281013246028</v>
      </c>
      <c r="T1586" s="9" t="n">
        <f aca="false">LN(P1586/P1585)</f>
        <v>0.024673370771415</v>
      </c>
      <c r="U1586" s="9" t="n">
        <f aca="false">M1586/M1585-1</f>
        <v>0.0124460373451298</v>
      </c>
      <c r="V1586" s="9" t="n">
        <f aca="false">O1586/O1585-1</f>
        <v>0.02904182401235</v>
      </c>
    </row>
    <row r="1587" customFormat="false" ht="15" hidden="false" customHeight="false" outlineLevel="0" collapsed="false">
      <c r="A1587" s="5" t="n">
        <v>46135</v>
      </c>
      <c r="B1587" s="6" t="n">
        <v>7108.4</v>
      </c>
      <c r="C1587" s="9" t="n">
        <f aca="false">B1587/B1586-1</f>
        <v>-0.00413286821053815</v>
      </c>
      <c r="D1587" s="9" t="n">
        <f aca="false">LN(B1587/B1586)</f>
        <v>-0.00414143211416213</v>
      </c>
      <c r="E1587" s="9" t="n">
        <f aca="false">B1587/B1582-1</f>
        <v>0.00953235775313588</v>
      </c>
      <c r="F1587" s="9" t="n">
        <f aca="false">B1587/B1566-1</f>
        <v>0.0841975056319273</v>
      </c>
      <c r="G1587" s="0" t="n">
        <f aca="false">MAX(G1586,B1587)</f>
        <v>7137.9</v>
      </c>
      <c r="H1587" s="9" t="n">
        <f aca="false">B1587/G1587-1</f>
        <v>-0.00413286821053815</v>
      </c>
      <c r="I1587" s="0" t="n">
        <f aca="false">IF(AND($A1587&gt;=CrashTest!$B$3,$A1587&lt;=CrashTest!$C$3),1,IF(AND($A1587&gt;=CrashTest!$B$4,$A1587&lt;=CrashTest!$C$4),2,IF(AND($A1587&gt;=CrashTest!$B$5,$A1587&lt;=CrashTest!$C$5),3,IF(AND($A1587&gt;=CrashTest!$B$6,$A1587&lt;=CrashTest!$C$6),4,IF(AND($A1587&gt;=CrashTest!$B$7,$A1587&lt;=CrashTest!$C$7),5,0)))))</f>
        <v>0</v>
      </c>
      <c r="J1587" s="0" t="str">
        <f aca="false">IF(I1587=0,"",IF(I1586=I1587,MAX(J1586,B1587),B1587))</f>
        <v/>
      </c>
      <c r="K1587" s="9" t="str">
        <f aca="false">IF(I1587=0,"",B1587/J1587-1)</f>
        <v/>
      </c>
      <c r="L1587" s="0" t="n">
        <f aca="false">MATCH($A1587,DailyBTC!$A:$A,0)</f>
        <v>2307</v>
      </c>
      <c r="M1587" s="8" t="n">
        <f aca="false">INDEX(DailyBTC!$F:$F,$L1587)</f>
        <v>6937.05109801043</v>
      </c>
      <c r="N1587" s="8" t="n">
        <f aca="false">INDEX(DailyETH!$F:$F,$L1587)</f>
        <v>201.002636204003</v>
      </c>
      <c r="O1587" s="8" t="n">
        <f aca="false">INDEX(DailyBTC!$B:$B,$L1587)</f>
        <v>78233.6837492694</v>
      </c>
      <c r="P1587" s="8" t="n">
        <f aca="false">INDEX(DailyETH!$B:$B,$L1587)</f>
        <v>2330.50318468732</v>
      </c>
      <c r="Q1587" s="9" t="n">
        <f aca="false">LN(M1587/M1586)</f>
        <v>-0.00334958443908954</v>
      </c>
      <c r="R1587" s="9" t="n">
        <f aca="false">LN(N1587/N1586)</f>
        <v>-0.00648286509551803</v>
      </c>
      <c r="S1587" s="9" t="n">
        <f aca="false">LN(O1587/O1586)</f>
        <v>-0.00107387754948147</v>
      </c>
      <c r="T1587" s="9" t="n">
        <f aca="false">LN(P1587/P1586)</f>
        <v>-0.0217526530992431</v>
      </c>
      <c r="U1587" s="9" t="n">
        <f aca="false">M1587/M1586-1</f>
        <v>-0.00334398083945497</v>
      </c>
      <c r="V1587" s="9" t="n">
        <f aca="false">O1587/O1586-1</f>
        <v>-0.00107330114933202</v>
      </c>
    </row>
    <row r="1588" customFormat="false" ht="15" hidden="false" customHeight="false" outlineLevel="0" collapsed="false">
      <c r="A1588" s="5" t="n">
        <v>46136</v>
      </c>
      <c r="B1588" s="6" t="n">
        <v>7165.08</v>
      </c>
      <c r="C1588" s="9" t="n">
        <f aca="false">B1588/B1587-1</f>
        <v>0.00797366495976593</v>
      </c>
      <c r="D1588" s="9" t="n">
        <f aca="false">LN(B1588/B1587)</f>
        <v>0.00794204327590791</v>
      </c>
      <c r="E1588" s="9" t="n">
        <f aca="false">B1588/B1583-1</f>
        <v>0.00547567660109505</v>
      </c>
      <c r="F1588" s="9" t="n">
        <f aca="false">B1588/B1567-1</f>
        <v>0.0869521685705184</v>
      </c>
      <c r="G1588" s="0" t="n">
        <f aca="false">MAX(G1587,B1588)</f>
        <v>7165.08</v>
      </c>
      <c r="H1588" s="9" t="n">
        <f aca="false">B1588/G1588-1</f>
        <v>0</v>
      </c>
      <c r="I1588" s="0" t="n">
        <f aca="false">IF(AND($A1588&gt;=CrashTest!$B$3,$A1588&lt;=CrashTest!$C$3),1,IF(AND($A1588&gt;=CrashTest!$B$4,$A1588&lt;=CrashTest!$C$4),2,IF(AND($A1588&gt;=CrashTest!$B$5,$A1588&lt;=CrashTest!$C$5),3,IF(AND($A1588&gt;=CrashTest!$B$6,$A1588&lt;=CrashTest!$C$6),4,IF(AND($A1588&gt;=CrashTest!$B$7,$A1588&lt;=CrashTest!$C$7),5,0)))))</f>
        <v>0</v>
      </c>
      <c r="J1588" s="0" t="str">
        <f aca="false">IF(I1588=0,"",IF(I1587=I1588,MAX(J1587,B1588),B1588))</f>
        <v/>
      </c>
      <c r="K1588" s="9" t="str">
        <f aca="false">IF(I1588=0,"",B1588/J1588-1)</f>
        <v/>
      </c>
      <c r="L1588" s="0" t="n">
        <f aca="false">MATCH($A1588,DailyBTC!$A:$A,0)</f>
        <v>2308</v>
      </c>
      <c r="M1588" s="8" t="n">
        <f aca="false">INDEX(DailyBTC!$F:$F,$L1588)</f>
        <v>6945.18060535891</v>
      </c>
      <c r="N1588" s="8" t="n">
        <f aca="false">INDEX(DailyETH!$F:$F,$L1588)</f>
        <v>201.175084803221</v>
      </c>
      <c r="O1588" s="8" t="n">
        <f aca="false">INDEX(DailyBTC!$B:$B,$L1588)</f>
        <v>77444.269277031</v>
      </c>
      <c r="P1588" s="8" t="n">
        <f aca="false">INDEX(DailyETH!$B:$B,$L1588)</f>
        <v>2315.61822472238</v>
      </c>
      <c r="Q1588" s="9" t="n">
        <f aca="false">LN(M1588/M1587)</f>
        <v>0.00117121057355544</v>
      </c>
      <c r="R1588" s="9" t="n">
        <f aca="false">LN(N1588/N1587)</f>
        <v>0.00085757415579743</v>
      </c>
      <c r="S1588" s="9" t="n">
        <f aca="false">LN(O1588/O1587)</f>
        <v>-0.0101417217161202</v>
      </c>
      <c r="T1588" s="9" t="n">
        <f aca="false">LN(P1588/P1587)</f>
        <v>-0.00640749975290538</v>
      </c>
      <c r="U1588" s="9" t="n">
        <f aca="false">M1588/M1587-1</f>
        <v>0.0011718967085026</v>
      </c>
      <c r="V1588" s="9" t="n">
        <f aca="false">O1588/O1587-1</f>
        <v>-0.0100904678701874</v>
      </c>
    </row>
    <row r="1589" customFormat="false" ht="15" hidden="false" customHeight="false" outlineLevel="0" collapsed="false">
      <c r="A1589" s="5" t="n">
        <v>46139</v>
      </c>
      <c r="B1589" s="6" t="n">
        <v>7173.91</v>
      </c>
      <c r="C1589" s="9" t="n">
        <f aca="false">B1589/B1588-1</f>
        <v>0.00123236586332598</v>
      </c>
      <c r="D1589" s="9" t="n">
        <f aca="false">LN(B1589/B1588)</f>
        <v>0.00123160712381457</v>
      </c>
      <c r="E1589" s="9" t="n">
        <f aca="false">B1589/B1584-1</f>
        <v>0.00911080665171871</v>
      </c>
      <c r="F1589" s="9" t="n">
        <f aca="false">B1589/B1568-1</f>
        <v>0.107570293153172</v>
      </c>
      <c r="G1589" s="0" t="n">
        <f aca="false">MAX(G1588,B1589)</f>
        <v>7173.91</v>
      </c>
      <c r="H1589" s="9" t="n">
        <f aca="false">B1589/G1589-1</f>
        <v>0</v>
      </c>
      <c r="I1589" s="0" t="n">
        <f aca="false">IF(AND($A1589&gt;=CrashTest!$B$3,$A1589&lt;=CrashTest!$C$3),1,IF(AND($A1589&gt;=CrashTest!$B$4,$A1589&lt;=CrashTest!$C$4),2,IF(AND($A1589&gt;=CrashTest!$B$5,$A1589&lt;=CrashTest!$C$5),3,IF(AND($A1589&gt;=CrashTest!$B$6,$A1589&lt;=CrashTest!$C$6),4,IF(AND($A1589&gt;=CrashTest!$B$7,$A1589&lt;=CrashTest!$C$7),5,0)))))</f>
        <v>0</v>
      </c>
      <c r="J1589" s="0" t="str">
        <f aca="false">IF(I1589=0,"",IF(I1588=I1589,MAX(J1588,B1589),B1589))</f>
        <v/>
      </c>
      <c r="K1589" s="9" t="str">
        <f aca="false">IF(I1589=0,"",B1589/J1589-1)</f>
        <v/>
      </c>
      <c r="L1589" s="0" t="n">
        <f aca="false">MATCH($A1589,DailyBTC!$A:$A,0)</f>
        <v>2311</v>
      </c>
      <c r="M1589" s="8" t="n">
        <f aca="false">INDEX(DailyBTC!$F:$F,$L1589)</f>
        <v>6935.7977439147</v>
      </c>
      <c r="N1589" s="8" t="n">
        <f aca="false">INDEX(DailyETH!$F:$F,$L1589)</f>
        <v>200.212729378625</v>
      </c>
      <c r="O1589" s="8" t="n">
        <f aca="false">INDEX(DailyBTC!$B:$B,$L1589)</f>
        <v>77256.297159848</v>
      </c>
      <c r="P1589" s="8" t="n">
        <f aca="false">INDEX(DailyETH!$B:$B,$L1589)</f>
        <v>2297.93676651081</v>
      </c>
      <c r="Q1589" s="9" t="n">
        <f aca="false">LN(M1589/M1588)</f>
        <v>-0.00135190224163666</v>
      </c>
      <c r="R1589" s="9" t="n">
        <f aca="false">LN(N1589/N1588)</f>
        <v>-0.00479514940206564</v>
      </c>
      <c r="S1589" s="9" t="n">
        <f aca="false">LN(O1589/O1588)</f>
        <v>-0.00243014248777042</v>
      </c>
      <c r="T1589" s="9" t="n">
        <f aca="false">LN(P1589/P1588)</f>
        <v>-0.00766504130318954</v>
      </c>
      <c r="U1589" s="9" t="n">
        <f aca="false">M1589/M1588-1</f>
        <v>-0.00135098883346041</v>
      </c>
      <c r="V1589" s="9" t="n">
        <f aca="false">O1589/O1588-1</f>
        <v>-0.00242719208196773</v>
      </c>
    </row>
    <row r="1590" customFormat="false" ht="15" hidden="false" customHeight="false" outlineLevel="0" collapsed="false">
      <c r="A1590" s="5" t="n">
        <v>46140</v>
      </c>
      <c r="B1590" s="6" t="n">
        <v>7138.8</v>
      </c>
      <c r="C1590" s="9" t="n">
        <f aca="false">B1590/B1589-1</f>
        <v>-0.00489412328841588</v>
      </c>
      <c r="D1590" s="9" t="n">
        <f aca="false">LN(B1590/B1589)</f>
        <v>-0.00490613872919338</v>
      </c>
      <c r="E1590" s="9" t="n">
        <f aca="false">B1590/B1585-1</f>
        <v>0.0105874708557887</v>
      </c>
      <c r="F1590" s="9" t="n">
        <f aca="false">B1590/B1569-1</f>
        <v>0.120893096869922</v>
      </c>
      <c r="G1590" s="0" t="n">
        <f aca="false">MAX(G1589,B1590)</f>
        <v>7173.91</v>
      </c>
      <c r="H1590" s="9" t="n">
        <f aca="false">B1590/G1590-1</f>
        <v>-0.00489412328841588</v>
      </c>
      <c r="I1590" s="0" t="n">
        <f aca="false">IF(AND($A1590&gt;=CrashTest!$B$3,$A1590&lt;=CrashTest!$C$3),1,IF(AND($A1590&gt;=CrashTest!$B$4,$A1590&lt;=CrashTest!$C$4),2,IF(AND($A1590&gt;=CrashTest!$B$5,$A1590&lt;=CrashTest!$C$5),3,IF(AND($A1590&gt;=CrashTest!$B$6,$A1590&lt;=CrashTest!$C$6),4,IF(AND($A1590&gt;=CrashTest!$B$7,$A1590&lt;=CrashTest!$C$7),5,0)))))</f>
        <v>0</v>
      </c>
      <c r="J1590" s="0" t="str">
        <f aca="false">IF(I1590=0,"",IF(I1589=I1590,MAX(J1589,B1590),B1590))</f>
        <v/>
      </c>
      <c r="K1590" s="9" t="str">
        <f aca="false">IF(I1590=0,"",B1590/J1590-1)</f>
        <v/>
      </c>
      <c r="L1590" s="0" t="n">
        <f aca="false">MATCH($A1590,DailyBTC!$A:$A,0)</f>
        <v>2312</v>
      </c>
      <c r="M1590" s="8" t="n">
        <f aca="false">INDEX(DailyBTC!$F:$F,$L1590)</f>
        <v>6951.81358545039</v>
      </c>
      <c r="N1590" s="8" t="n">
        <f aca="false">INDEX(DailyETH!$F:$F,$L1590)</f>
        <v>200.922345577271</v>
      </c>
      <c r="O1590" s="8" t="n">
        <f aca="false">INDEX(DailyBTC!$B:$B,$L1590)</f>
        <v>76295.531117183</v>
      </c>
      <c r="P1590" s="8" t="n">
        <f aca="false">INDEX(DailyETH!$B:$B,$L1590)</f>
        <v>2287.49049327878</v>
      </c>
      <c r="Q1590" s="9" t="n">
        <f aca="false">LN(M1590/M1589)</f>
        <v>0.00230649436481102</v>
      </c>
      <c r="R1590" s="9" t="n">
        <f aca="false">LN(N1590/N1589)</f>
        <v>0.00353804482919835</v>
      </c>
      <c r="S1590" s="9" t="n">
        <f aca="false">LN(O1590/O1589)</f>
        <v>-0.0125140624055156</v>
      </c>
      <c r="T1590" s="9" t="n">
        <f aca="false">LN(P1590/P1589)</f>
        <v>-0.00455630008377578</v>
      </c>
      <c r="U1590" s="9" t="n">
        <f aca="false">M1590/M1589-1</f>
        <v>0.00230915636917772</v>
      </c>
      <c r="V1590" s="9" t="n">
        <f aca="false">O1590/O1589-1</f>
        <v>-0.0124360871279804</v>
      </c>
    </row>
    <row r="1591" customFormat="false" ht="15" hidden="false" customHeight="false" outlineLevel="0" collapsed="false">
      <c r="A1591" s="5" t="n">
        <v>46141</v>
      </c>
      <c r="B1591" s="6" t="n">
        <v>7135.95</v>
      </c>
      <c r="C1591" s="9" t="n">
        <f aca="false">B1591/B1590-1</f>
        <v>-0.000399226760800175</v>
      </c>
      <c r="D1591" s="9" t="n">
        <f aca="false">LN(B1591/B1590)</f>
        <v>-0.000399306473019652</v>
      </c>
      <c r="E1591" s="9" t="n">
        <f aca="false">B1591/B1586-1</f>
        <v>-0.000273189593577916</v>
      </c>
      <c r="F1591" s="9" t="n">
        <f aca="false">B1591/B1570-1</f>
        <v>0.124884137383113</v>
      </c>
      <c r="G1591" s="0" t="n">
        <f aca="false">MAX(G1590,B1591)</f>
        <v>7173.91</v>
      </c>
      <c r="H1591" s="9" t="n">
        <f aca="false">B1591/G1591-1</f>
        <v>-0.00529139618422869</v>
      </c>
      <c r="I1591" s="0" t="n">
        <f aca="false">IF(AND($A1591&gt;=CrashTest!$B$3,$A1591&lt;=CrashTest!$C$3),1,IF(AND($A1591&gt;=CrashTest!$B$4,$A1591&lt;=CrashTest!$C$4),2,IF(AND($A1591&gt;=CrashTest!$B$5,$A1591&lt;=CrashTest!$C$5),3,IF(AND($A1591&gt;=CrashTest!$B$6,$A1591&lt;=CrashTest!$C$6),4,IF(AND($A1591&gt;=CrashTest!$B$7,$A1591&lt;=CrashTest!$C$7),5,0)))))</f>
        <v>0</v>
      </c>
      <c r="J1591" s="0" t="str">
        <f aca="false">IF(I1591=0,"",IF(I1590=I1591,MAX(J1590,B1591),B1591))</f>
        <v/>
      </c>
      <c r="K1591" s="9" t="str">
        <f aca="false">IF(I1591=0,"",B1591/J1591-1)</f>
        <v/>
      </c>
      <c r="L1591" s="0" t="n">
        <f aca="false">MATCH($A1591,DailyBTC!$A:$A,0)</f>
        <v>2313</v>
      </c>
      <c r="M1591" s="8" t="n">
        <f aca="false">INDEX(DailyBTC!$F:$F,$L1591)</f>
        <v>6970.92490348765</v>
      </c>
      <c r="N1591" s="8" t="n">
        <f aca="false">INDEX(DailyETH!$F:$F,$L1591)</f>
        <v>200.674719238707</v>
      </c>
      <c r="O1591" s="8" t="n">
        <f aca="false">INDEX(DailyBTC!$B:$B,$L1591)</f>
        <v>75795.0098530099</v>
      </c>
      <c r="P1591" s="8" t="n">
        <f aca="false">INDEX(DailyETH!$B:$B,$L1591)</f>
        <v>2254.10393863238</v>
      </c>
      <c r="Q1591" s="9" t="n">
        <f aca="false">LN(M1591/M1590)</f>
        <v>0.00274534066064329</v>
      </c>
      <c r="R1591" s="9" t="n">
        <f aca="false">LN(N1591/N1590)</f>
        <v>-0.00123320806669382</v>
      </c>
      <c r="S1591" s="9" t="n">
        <f aca="false">LN(O1591/O1590)</f>
        <v>-0.00658190927488967</v>
      </c>
      <c r="T1591" s="9" t="n">
        <f aca="false">LN(P1591/P1590)</f>
        <v>-0.0147028346916736</v>
      </c>
      <c r="U1591" s="9" t="n">
        <f aca="false">M1591/M1590-1</f>
        <v>0.00274911255924049</v>
      </c>
      <c r="V1591" s="9" t="n">
        <f aca="false">O1591/O1590-1</f>
        <v>-0.00656029595500596</v>
      </c>
    </row>
    <row r="1592" customFormat="false" ht="15" hidden="false" customHeight="false" outlineLevel="0" collapsed="false">
      <c r="A1592" s="5" t="n">
        <v>46142</v>
      </c>
      <c r="B1592" s="6" t="n">
        <v>7209.01</v>
      </c>
      <c r="C1592" s="9" t="n">
        <f aca="false">B1592/B1591-1</f>
        <v>0.0102383004365221</v>
      </c>
      <c r="D1592" s="9" t="n">
        <f aca="false">LN(B1592/B1591)</f>
        <v>0.010186244049721</v>
      </c>
      <c r="E1592" s="9" t="n">
        <f aca="false">B1592/B1587-1</f>
        <v>0.0141536773394857</v>
      </c>
      <c r="F1592" s="9" t="n">
        <f aca="false">B1592/B1571-1</f>
        <v>0.104233425033545</v>
      </c>
      <c r="G1592" s="0" t="n">
        <f aca="false">MAX(G1591,B1592)</f>
        <v>7209.01</v>
      </c>
      <c r="H1592" s="9" t="n">
        <f aca="false">B1592/G1592-1</f>
        <v>0</v>
      </c>
      <c r="I1592" s="0" t="n">
        <f aca="false">IF(AND($A1592&gt;=CrashTest!$B$3,$A1592&lt;=CrashTest!$C$3),1,IF(AND($A1592&gt;=CrashTest!$B$4,$A1592&lt;=CrashTest!$C$4),2,IF(AND($A1592&gt;=CrashTest!$B$5,$A1592&lt;=CrashTest!$C$5),3,IF(AND($A1592&gt;=CrashTest!$B$6,$A1592&lt;=CrashTest!$C$6),4,IF(AND($A1592&gt;=CrashTest!$B$7,$A1592&lt;=CrashTest!$C$7),5,0)))))</f>
        <v>0</v>
      </c>
      <c r="J1592" s="0" t="str">
        <f aca="false">IF(I1592=0,"",IF(I1591=I1592,MAX(J1591,B1592),B1592))</f>
        <v/>
      </c>
      <c r="K1592" s="9" t="str">
        <f aca="false">IF(I1592=0,"",B1592/J1592-1)</f>
        <v/>
      </c>
      <c r="L1592" s="0" t="n">
        <f aca="false">MATCH($A1592,DailyBTC!$A:$A,0)</f>
        <v>2314</v>
      </c>
      <c r="M1592" s="8" t="n">
        <f aca="false">INDEX(DailyBTC!$F:$F,$L1592)</f>
        <v>6987.11284303307</v>
      </c>
      <c r="N1592" s="8" t="n">
        <f aca="false">INDEX(DailyETH!$F:$F,$L1592)</f>
        <v>200.336418386693</v>
      </c>
      <c r="O1592" s="8" t="n">
        <f aca="false">INDEX(DailyBTC!$B:$B,$L1592)</f>
        <v>76299.6161285798</v>
      </c>
      <c r="P1592" s="8" t="n">
        <f aca="false">INDEX(DailyETH!$B:$B,$L1592)</f>
        <v>2256.61539976622</v>
      </c>
      <c r="Q1592" s="9" t="n">
        <f aca="false">LN(M1592/M1591)</f>
        <v>0.00231951612356919</v>
      </c>
      <c r="R1592" s="9" t="n">
        <f aca="false">LN(N1592/N1591)</f>
        <v>-0.00168723958278744</v>
      </c>
      <c r="S1592" s="9" t="n">
        <f aca="false">LN(O1592/O1591)</f>
        <v>0.00663544979005701</v>
      </c>
      <c r="T1592" s="9" t="n">
        <f aca="false">LN(P1592/P1591)</f>
        <v>0.00111355249792549</v>
      </c>
      <c r="U1592" s="9" t="n">
        <f aca="false">M1592/M1591-1</f>
        <v>0.00232220828219232</v>
      </c>
      <c r="V1592" s="9" t="n">
        <f aca="false">O1592/O1591-1</f>
        <v>0.00665751316014718</v>
      </c>
    </row>
    <row r="1593" customFormat="false" ht="15" hidden="false" customHeight="false" outlineLevel="0" collapsed="false">
      <c r="A1593" s="5" t="n">
        <v>46143</v>
      </c>
      <c r="B1593" s="6" t="n">
        <v>7230.12</v>
      </c>
      <c r="C1593" s="9" t="n">
        <f aca="false">B1593/B1592-1</f>
        <v>0.00292828002735468</v>
      </c>
      <c r="D1593" s="9" t="n">
        <f aca="false">LN(B1593/B1592)</f>
        <v>0.00292400096688497</v>
      </c>
      <c r="E1593" s="9" t="n">
        <f aca="false">B1593/B1588-1</f>
        <v>0.00907735852216574</v>
      </c>
      <c r="F1593" s="9" t="n">
        <f aca="false">B1593/B1572-1</f>
        <v>0.099584506913732</v>
      </c>
      <c r="G1593" s="0" t="n">
        <f aca="false">MAX(G1592,B1593)</f>
        <v>7230.12</v>
      </c>
      <c r="H1593" s="9" t="n">
        <f aca="false">B1593/G1593-1</f>
        <v>0</v>
      </c>
      <c r="I1593" s="0" t="n">
        <f aca="false">IF(AND($A1593&gt;=CrashTest!$B$3,$A1593&lt;=CrashTest!$C$3),1,IF(AND($A1593&gt;=CrashTest!$B$4,$A1593&lt;=CrashTest!$C$4),2,IF(AND($A1593&gt;=CrashTest!$B$5,$A1593&lt;=CrashTest!$C$5),3,IF(AND($A1593&gt;=CrashTest!$B$6,$A1593&lt;=CrashTest!$C$6),4,IF(AND($A1593&gt;=CrashTest!$B$7,$A1593&lt;=CrashTest!$C$7),5,0)))))</f>
        <v>0</v>
      </c>
      <c r="J1593" s="0" t="str">
        <f aca="false">IF(I1593=0,"",IF(I1592=I1593,MAX(J1592,B1593),B1593))</f>
        <v/>
      </c>
      <c r="K1593" s="9" t="str">
        <f aca="false">IF(I1593=0,"",B1593/J1593-1)</f>
        <v/>
      </c>
      <c r="L1593" s="0" t="n">
        <f aca="false">MATCH($A1593,DailyBTC!$A:$A,0)</f>
        <v>2315</v>
      </c>
      <c r="M1593" s="8" t="n">
        <f aca="false">INDEX(DailyBTC!$F:$F,$L1593)</f>
        <v>7047.02510310147</v>
      </c>
      <c r="N1593" s="8" t="n">
        <f aca="false">INDEX(DailyETH!$F:$F,$L1593)</f>
        <v>200.943891984067</v>
      </c>
      <c r="O1593" s="8" t="n">
        <f aca="false">INDEX(DailyBTC!$B:$B,$L1593)</f>
        <v>78132.6437852133</v>
      </c>
      <c r="P1593" s="8" t="n">
        <f aca="false">INDEX(DailyETH!$B:$B,$L1593)</f>
        <v>2292.81031618936</v>
      </c>
      <c r="Q1593" s="9" t="n">
        <f aca="false">LN(M1593/M1592)</f>
        <v>0.00853812671115778</v>
      </c>
      <c r="R1593" s="9" t="n">
        <f aca="false">LN(N1593/N1592)</f>
        <v>0.00302767938383892</v>
      </c>
      <c r="S1593" s="9" t="n">
        <f aca="false">LN(O1593/O1592)</f>
        <v>0.0237400365236879</v>
      </c>
      <c r="T1593" s="9" t="n">
        <f aca="false">LN(P1593/P1592)</f>
        <v>0.0159121974449479</v>
      </c>
      <c r="U1593" s="9" t="n">
        <f aca="false">M1593/M1592-1</f>
        <v>0.00857468047451704</v>
      </c>
      <c r="V1593" s="9" t="n">
        <f aca="false">O1593/O1592-1</f>
        <v>0.0240240744271174</v>
      </c>
    </row>
    <row r="1594" customFormat="false" ht="15" hidden="false" customHeight="false" outlineLevel="0" collapsed="false">
      <c r="A1594" s="5" t="n">
        <v>46146</v>
      </c>
      <c r="B1594" s="6" t="n">
        <v>7200.75</v>
      </c>
      <c r="C1594" s="9" t="n">
        <f aca="false">B1594/B1593-1</f>
        <v>-0.00406217324193792</v>
      </c>
      <c r="D1594" s="9" t="n">
        <f aca="false">LN(B1594/B1593)</f>
        <v>-0.00407044627960383</v>
      </c>
      <c r="E1594" s="9" t="n">
        <f aca="false">B1594/B1589-1</f>
        <v>0.00374133492056639</v>
      </c>
      <c r="F1594" s="9" t="n">
        <f aca="false">B1594/B1573-1</f>
        <v>0.093891706885787</v>
      </c>
      <c r="G1594" s="0" t="n">
        <f aca="false">MAX(G1593,B1594)</f>
        <v>7230.12</v>
      </c>
      <c r="H1594" s="9" t="n">
        <f aca="false">B1594/G1594-1</f>
        <v>-0.00406217324193792</v>
      </c>
      <c r="I1594" s="0" t="n">
        <f aca="false">IF(AND($A1594&gt;=CrashTest!$B$3,$A1594&lt;=CrashTest!$C$3),1,IF(AND($A1594&gt;=CrashTest!$B$4,$A1594&lt;=CrashTest!$C$4),2,IF(AND($A1594&gt;=CrashTest!$B$5,$A1594&lt;=CrashTest!$C$5),3,IF(AND($A1594&gt;=CrashTest!$B$6,$A1594&lt;=CrashTest!$C$6),4,IF(AND($A1594&gt;=CrashTest!$B$7,$A1594&lt;=CrashTest!$C$7),5,0)))))</f>
        <v>0</v>
      </c>
      <c r="J1594" s="0" t="str">
        <f aca="false">IF(I1594=0,"",IF(I1593=I1594,MAX(J1593,B1594),B1594))</f>
        <v/>
      </c>
      <c r="K1594" s="9" t="str">
        <f aca="false">IF(I1594=0,"",B1594/J1594-1)</f>
        <v/>
      </c>
      <c r="L1594" s="0" t="n">
        <f aca="false">MATCH($A1594,DailyBTC!$A:$A,0)</f>
        <v>2318</v>
      </c>
      <c r="M1594" s="8" t="n">
        <f aca="false">INDEX(DailyBTC!$F:$F,$L1594)</f>
        <v>7114.29248374973</v>
      </c>
      <c r="N1594" s="8" t="n">
        <f aca="false">INDEX(DailyETH!$F:$F,$L1594)</f>
        <v>203.008882333174</v>
      </c>
      <c r="O1594" s="8" t="n">
        <f aca="false">INDEX(DailyBTC!$B:$B,$L1594)</f>
        <v>79826.107817066</v>
      </c>
      <c r="P1594" s="8" t="n">
        <f aca="false">INDEX(DailyETH!$B:$B,$L1594)</f>
        <v>2347.40537580362</v>
      </c>
      <c r="Q1594" s="9" t="n">
        <f aca="false">LN(M1594/M1593)</f>
        <v>0.00950022992792666</v>
      </c>
      <c r="R1594" s="9" t="n">
        <f aca="false">LN(N1594/N1593)</f>
        <v>0.0102240086872252</v>
      </c>
      <c r="S1594" s="9" t="n">
        <f aca="false">LN(O1594/O1593)</f>
        <v>0.0214426728549219</v>
      </c>
      <c r="T1594" s="9" t="n">
        <f aca="false">LN(P1594/P1593)</f>
        <v>0.0235323453246106</v>
      </c>
      <c r="U1594" s="9" t="n">
        <f aca="false">M1594/M1593-1</f>
        <v>0.00954550035853385</v>
      </c>
      <c r="V1594" s="9" t="n">
        <f aca="false">O1594/O1593-1</f>
        <v>0.0216742189923593</v>
      </c>
    </row>
    <row r="1595" customFormat="false" ht="15" hidden="false" customHeight="false" outlineLevel="0" collapsed="false">
      <c r="A1595" s="5" t="n">
        <v>46147</v>
      </c>
      <c r="B1595" s="6" t="n">
        <v>7259.22</v>
      </c>
      <c r="C1595" s="9" t="n">
        <f aca="false">B1595/B1594-1</f>
        <v>0.00811998750130205</v>
      </c>
      <c r="D1595" s="9" t="n">
        <f aca="false">LN(B1595/B1594)</f>
        <v>0.00808719778459298</v>
      </c>
      <c r="E1595" s="9" t="n">
        <f aca="false">B1595/B1590-1</f>
        <v>0.0168683812405446</v>
      </c>
      <c r="F1595" s="9" t="n">
        <f aca="false">B1595/B1574-1</f>
        <v>0.0979138907080188</v>
      </c>
      <c r="G1595" s="0" t="n">
        <f aca="false">MAX(G1594,B1595)</f>
        <v>7259.22</v>
      </c>
      <c r="H1595" s="9" t="n">
        <f aca="false">B1595/G1595-1</f>
        <v>0</v>
      </c>
      <c r="I1595" s="0" t="n">
        <f aca="false">IF(AND($A1595&gt;=CrashTest!$B$3,$A1595&lt;=CrashTest!$C$3),1,IF(AND($A1595&gt;=CrashTest!$B$4,$A1595&lt;=CrashTest!$C$4),2,IF(AND($A1595&gt;=CrashTest!$B$5,$A1595&lt;=CrashTest!$C$5),3,IF(AND($A1595&gt;=CrashTest!$B$6,$A1595&lt;=CrashTest!$C$6),4,IF(AND($A1595&gt;=CrashTest!$B$7,$A1595&lt;=CrashTest!$C$7),5,0)))))</f>
        <v>0</v>
      </c>
      <c r="J1595" s="0" t="str">
        <f aca="false">IF(I1595=0,"",IF(I1594=I1595,MAX(J1594,B1595),B1595))</f>
        <v/>
      </c>
      <c r="K1595" s="9" t="str">
        <f aca="false">IF(I1595=0,"",B1595/J1595-1)</f>
        <v/>
      </c>
      <c r="L1595" s="0" t="n">
        <f aca="false">MATCH($A1595,DailyBTC!$A:$A,0)</f>
        <v>2319</v>
      </c>
      <c r="M1595" s="8" t="n">
        <f aca="false">INDEX(DailyBTC!$F:$F,$L1595)</f>
        <v>7172.07798916503</v>
      </c>
      <c r="N1595" s="8" t="n">
        <f aca="false">INDEX(DailyETH!$F:$F,$L1595)</f>
        <v>203.463914320419</v>
      </c>
      <c r="O1595" s="8" t="n">
        <f aca="false">INDEX(DailyBTC!$B:$B,$L1595)</f>
        <v>80936.7548252484</v>
      </c>
      <c r="P1595" s="8" t="n">
        <f aca="false">INDEX(DailyETH!$B:$B,$L1595)</f>
        <v>2360.64430946815</v>
      </c>
      <c r="Q1595" s="9" t="n">
        <f aca="false">LN(M1595/M1594)</f>
        <v>0.00808964329454485</v>
      </c>
      <c r="R1595" s="9" t="n">
        <f aca="false">LN(N1595/N1594)</f>
        <v>0.0022389305315048</v>
      </c>
      <c r="S1595" s="9" t="n">
        <f aca="false">LN(O1595/O1594)</f>
        <v>0.0138174284830234</v>
      </c>
      <c r="T1595" s="9" t="n">
        <f aca="false">LN(P1595/P1594)</f>
        <v>0.00562397147188473</v>
      </c>
      <c r="U1595" s="9" t="n">
        <f aca="false">M1595/M1594-1</f>
        <v>0.00812245287177871</v>
      </c>
      <c r="V1595" s="9" t="n">
        <f aca="false">O1595/O1594-1</f>
        <v>0.0139133303445986</v>
      </c>
    </row>
    <row r="1596" customFormat="false" ht="15" hidden="false" customHeight="false" outlineLevel="0" collapsed="false">
      <c r="A1596" s="5" t="n">
        <v>46148</v>
      </c>
      <c r="B1596" s="6" t="n">
        <v>7365.12</v>
      </c>
      <c r="C1596" s="9" t="n">
        <f aca="false">B1596/B1595-1</f>
        <v>0.0145883442022696</v>
      </c>
      <c r="D1596" s="9" t="n">
        <f aca="false">LN(B1596/B1595)</f>
        <v>0.0144829580125832</v>
      </c>
      <c r="E1596" s="9" t="n">
        <f aca="false">B1596/B1591-1</f>
        <v>0.0321148550648478</v>
      </c>
      <c r="F1596" s="9" t="n">
        <f aca="false">B1596/B1575-1</f>
        <v>0.113085531635144</v>
      </c>
      <c r="G1596" s="0" t="n">
        <f aca="false">MAX(G1595,B1596)</f>
        <v>7365.12</v>
      </c>
      <c r="H1596" s="9" t="n">
        <f aca="false">B1596/G1596-1</f>
        <v>0</v>
      </c>
      <c r="I1596" s="0" t="n">
        <f aca="false">IF(AND($A1596&gt;=CrashTest!$B$3,$A1596&lt;=CrashTest!$C$3),1,IF(AND($A1596&gt;=CrashTest!$B$4,$A1596&lt;=CrashTest!$C$4),2,IF(AND($A1596&gt;=CrashTest!$B$5,$A1596&lt;=CrashTest!$C$5),3,IF(AND($A1596&gt;=CrashTest!$B$6,$A1596&lt;=CrashTest!$C$6),4,IF(AND($A1596&gt;=CrashTest!$B$7,$A1596&lt;=CrashTest!$C$7),5,0)))))</f>
        <v>0</v>
      </c>
      <c r="J1596" s="0" t="str">
        <f aca="false">IF(I1596=0,"",IF(I1595=I1596,MAX(J1595,B1596),B1596))</f>
        <v/>
      </c>
      <c r="K1596" s="9" t="str">
        <f aca="false">IF(I1596=0,"",B1596/J1596-1)</f>
        <v/>
      </c>
      <c r="L1596" s="0" t="n">
        <f aca="false">MATCH($A1596,DailyBTC!$A:$A,0)</f>
        <v>2320</v>
      </c>
      <c r="M1596" s="8" t="n">
        <f aca="false">INDEX(DailyBTC!$F:$F,$L1596)</f>
        <v>7176.186418828</v>
      </c>
      <c r="N1596" s="8" t="n">
        <f aca="false">INDEX(DailyETH!$F:$F,$L1596)</f>
        <v>202.824334059323</v>
      </c>
      <c r="O1596" s="8" t="n">
        <f aca="false">INDEX(DailyBTC!$B:$B,$L1596)</f>
        <v>81364.6201285798</v>
      </c>
      <c r="P1596" s="8" t="n">
        <f aca="false">INDEX(DailyETH!$B:$B,$L1596)</f>
        <v>2348.57684628872</v>
      </c>
      <c r="Q1596" s="9" t="n">
        <f aca="false">LN(M1596/M1595)</f>
        <v>0.000572672716145392</v>
      </c>
      <c r="R1596" s="9" t="n">
        <f aca="false">LN(N1596/N1595)</f>
        <v>-0.00314840900255094</v>
      </c>
      <c r="S1596" s="9" t="n">
        <f aca="false">LN(O1596/O1595)</f>
        <v>0.00527249130999863</v>
      </c>
      <c r="T1596" s="9" t="n">
        <f aca="false">LN(P1596/P1595)</f>
        <v>-0.00512504687890399</v>
      </c>
      <c r="U1596" s="9" t="n">
        <f aca="false">M1596/M1595-1</f>
        <v>0.000572836724471504</v>
      </c>
      <c r="V1596" s="9" t="n">
        <f aca="false">O1596/O1595-1</f>
        <v>0.005286415353015</v>
      </c>
    </row>
    <row r="1597" customFormat="false" ht="15" hidden="false" customHeight="false" outlineLevel="0" collapsed="false">
      <c r="A1597" s="5" t="n">
        <v>46149</v>
      </c>
      <c r="B1597" s="6" t="n">
        <v>7337.11</v>
      </c>
      <c r="C1597" s="9" t="n">
        <f aca="false">B1597/B1596-1</f>
        <v>-0.00380306091414673</v>
      </c>
      <c r="D1597" s="9" t="n">
        <f aca="false">LN(B1597/B1596)</f>
        <v>-0.00381031093766314</v>
      </c>
      <c r="E1597" s="9" t="n">
        <f aca="false">B1597/B1592-1</f>
        <v>0.0177694301991536</v>
      </c>
      <c r="F1597" s="9" t="n">
        <f aca="false">B1597/B1576-1</f>
        <v>0.0817212925026647</v>
      </c>
      <c r="G1597" s="0" t="n">
        <f aca="false">MAX(G1596,B1597)</f>
        <v>7365.12</v>
      </c>
      <c r="H1597" s="9" t="n">
        <f aca="false">B1597/G1597-1</f>
        <v>-0.00380306091414673</v>
      </c>
      <c r="I1597" s="0" t="n">
        <f aca="false">IF(AND($A1597&gt;=CrashTest!$B$3,$A1597&lt;=CrashTest!$C$3),1,IF(AND($A1597&gt;=CrashTest!$B$4,$A1597&lt;=CrashTest!$C$4),2,IF(AND($A1597&gt;=CrashTest!$B$5,$A1597&lt;=CrashTest!$C$5),3,IF(AND($A1597&gt;=CrashTest!$B$6,$A1597&lt;=CrashTest!$C$6),4,IF(AND($A1597&gt;=CrashTest!$B$7,$A1597&lt;=CrashTest!$C$7),5,0)))))</f>
        <v>0</v>
      </c>
      <c r="J1597" s="0" t="str">
        <f aca="false">IF(I1597=0,"",IF(I1596=I1597,MAX(J1596,B1597),B1597))</f>
        <v/>
      </c>
      <c r="K1597" s="9" t="str">
        <f aca="false">IF(I1597=0,"",B1597/J1597-1)</f>
        <v/>
      </c>
      <c r="L1597" s="0" t="n">
        <f aca="false">MATCH($A1597,DailyBTC!$A:$A,0)</f>
        <v>2321</v>
      </c>
      <c r="M1597" s="8" t="n">
        <f aca="false">INDEX(DailyBTC!$F:$F,$L1597)</f>
        <v>7142.58604598964</v>
      </c>
      <c r="N1597" s="8" t="n">
        <f aca="false">INDEX(DailyETH!$F:$F,$L1597)</f>
        <v>201.27037759761</v>
      </c>
      <c r="O1597" s="8" t="n">
        <f aca="false">INDEX(DailyBTC!$B:$B,$L1597)</f>
        <v>79988.9987343659</v>
      </c>
      <c r="P1597" s="8" t="n">
        <f aca="false">INDEX(DailyETH!$B:$B,$L1597)</f>
        <v>2290.27787580362</v>
      </c>
      <c r="Q1597" s="9" t="n">
        <f aca="false">LN(M1597/M1596)</f>
        <v>-0.00469320042548883</v>
      </c>
      <c r="R1597" s="9" t="n">
        <f aca="false">LN(N1597/N1596)</f>
        <v>-0.00769108863321748</v>
      </c>
      <c r="S1597" s="9" t="n">
        <f aca="false">LN(O1597/O1596)</f>
        <v>-0.0170514269718869</v>
      </c>
      <c r="T1597" s="9" t="n">
        <f aca="false">LN(P1597/P1596)</f>
        <v>-0.0251363940336418</v>
      </c>
      <c r="U1597" s="9" t="n">
        <f aca="false">M1597/M1596-1</f>
        <v>-0.00468220456901691</v>
      </c>
      <c r="V1597" s="9" t="n">
        <f aca="false">O1597/O1596-1</f>
        <v>-0.0169068741676667</v>
      </c>
    </row>
    <row r="1598" customFormat="false" ht="15" hidden="false" customHeight="false" outlineLevel="0" collapsed="false">
      <c r="A1598" s="5" t="n">
        <v>46150</v>
      </c>
      <c r="B1598" s="6" t="n">
        <v>7398.93</v>
      </c>
      <c r="C1598" s="9" t="n">
        <f aca="false">B1598/B1597-1</f>
        <v>0.00842566078469598</v>
      </c>
      <c r="D1598" s="9" t="n">
        <f aca="false">LN(B1598/B1597)</f>
        <v>0.00839036303750448</v>
      </c>
      <c r="E1598" s="9" t="n">
        <f aca="false">B1598/B1593-1</f>
        <v>0.0233481601965113</v>
      </c>
      <c r="F1598" s="9" t="n">
        <f aca="false">B1598/B1577-1</f>
        <v>0.0841463164465337</v>
      </c>
      <c r="G1598" s="0" t="n">
        <f aca="false">MAX(G1597,B1598)</f>
        <v>7398.93</v>
      </c>
      <c r="H1598" s="9" t="n">
        <f aca="false">B1598/G1598-1</f>
        <v>0</v>
      </c>
      <c r="I1598" s="0" t="n">
        <f aca="false">IF(AND($A1598&gt;=CrashTest!$B$3,$A1598&lt;=CrashTest!$C$3),1,IF(AND($A1598&gt;=CrashTest!$B$4,$A1598&lt;=CrashTest!$C$4),2,IF(AND($A1598&gt;=CrashTest!$B$5,$A1598&lt;=CrashTest!$C$5),3,IF(AND($A1598&gt;=CrashTest!$B$6,$A1598&lt;=CrashTest!$C$6),4,IF(AND($A1598&gt;=CrashTest!$B$7,$A1598&lt;=CrashTest!$C$7),5,0)))))</f>
        <v>0</v>
      </c>
      <c r="J1598" s="0" t="str">
        <f aca="false">IF(I1598=0,"",IF(I1597=I1598,MAX(J1597,B1598),B1598))</f>
        <v/>
      </c>
      <c r="K1598" s="9" t="str">
        <f aca="false">IF(I1598=0,"",B1598/J1598-1)</f>
        <v/>
      </c>
      <c r="L1598" s="0" t="n">
        <f aca="false">MATCH($A1598,DailyBTC!$A:$A,0)</f>
        <v>2322</v>
      </c>
      <c r="M1598" s="8" t="n">
        <f aca="false">INDEX(DailyBTC!$F:$F,$L1598)</f>
        <v>7157.24972845104</v>
      </c>
      <c r="N1598" s="8" t="n">
        <f aca="false">INDEX(DailyETH!$F:$F,$L1598)</f>
        <v>201.81209520521</v>
      </c>
      <c r="O1598" s="8" t="n">
        <f aca="false">INDEX(DailyBTC!$B:$B,$L1598)</f>
        <v>80179.6922957335</v>
      </c>
      <c r="P1598" s="8" t="n">
        <f aca="false">INDEX(DailyETH!$B:$B,$L1598)</f>
        <v>2306.36417153711</v>
      </c>
      <c r="Q1598" s="9" t="n">
        <f aca="false">LN(M1598/M1597)</f>
        <v>0.0020508889518027</v>
      </c>
      <c r="R1598" s="9" t="n">
        <f aca="false">LN(N1598/N1597)</f>
        <v>0.00268787640393976</v>
      </c>
      <c r="S1598" s="9" t="n">
        <f aca="false">LN(O1598/O1597)</f>
        <v>0.00238116014113204</v>
      </c>
      <c r="T1598" s="9" t="n">
        <f aca="false">LN(P1598/P1597)</f>
        <v>0.00699917950454825</v>
      </c>
      <c r="U1598" s="9" t="n">
        <f aca="false">M1598/M1597-1</f>
        <v>0.00205299346300936</v>
      </c>
      <c r="V1598" s="9" t="n">
        <f aca="false">O1598/O1597-1</f>
        <v>0.00238399735444705</v>
      </c>
    </row>
    <row r="1599" customFormat="false" ht="15" hidden="false" customHeight="false" outlineLevel="0" collapsed="false">
      <c r="A1599" s="5" t="n">
        <v>46153</v>
      </c>
      <c r="B1599" s="6" t="n">
        <v>7412.84</v>
      </c>
      <c r="C1599" s="9" t="n">
        <f aca="false">B1599/B1598-1</f>
        <v>0.00188000156779422</v>
      </c>
      <c r="D1599" s="9" t="n">
        <f aca="false">LN(B1599/B1598)</f>
        <v>0.00187823657662466</v>
      </c>
      <c r="E1599" s="9" t="n">
        <f aca="false">B1599/B1594-1</f>
        <v>0.0294538763323264</v>
      </c>
      <c r="F1599" s="9" t="n">
        <f aca="false">B1599/B1578-1</f>
        <v>0.0874225636617285</v>
      </c>
      <c r="G1599" s="0" t="n">
        <f aca="false">MAX(G1598,B1599)</f>
        <v>7412.84</v>
      </c>
      <c r="H1599" s="9" t="n">
        <f aca="false">B1599/G1599-1</f>
        <v>0</v>
      </c>
      <c r="I1599" s="0" t="n">
        <f aca="false">IF(AND($A1599&gt;=CrashTest!$B$3,$A1599&lt;=CrashTest!$C$3),1,IF(AND($A1599&gt;=CrashTest!$B$4,$A1599&lt;=CrashTest!$C$4),2,IF(AND($A1599&gt;=CrashTest!$B$5,$A1599&lt;=CrashTest!$C$5),3,IF(AND($A1599&gt;=CrashTest!$B$6,$A1599&lt;=CrashTest!$C$6),4,IF(AND($A1599&gt;=CrashTest!$B$7,$A1599&lt;=CrashTest!$C$7),5,0)))))</f>
        <v>0</v>
      </c>
      <c r="J1599" s="0" t="str">
        <f aca="false">IF(I1599=0,"",IF(I1598=I1599,MAX(J1598,B1599),B1599))</f>
        <v/>
      </c>
      <c r="K1599" s="9" t="str">
        <f aca="false">IF(I1599=0,"",B1599/J1599-1)</f>
        <v/>
      </c>
      <c r="L1599" s="0" t="n">
        <f aca="false">MATCH($A1599,DailyBTC!$A:$A,0)</f>
        <v>2325</v>
      </c>
      <c r="M1599" s="8" t="n">
        <f aca="false">INDEX(DailyBTC!$F:$F,$L1599)</f>
        <v>7222.09178636909</v>
      </c>
      <c r="N1599" s="8" t="n">
        <f aca="false">INDEX(DailyETH!$F:$F,$L1599)</f>
        <v>203.194199320539</v>
      </c>
      <c r="O1599" s="8" t="n">
        <f aca="false">INDEX(DailyBTC!$B:$B,$L1599)</f>
        <v>81714.7420499708</v>
      </c>
      <c r="P1599" s="8" t="n">
        <f aca="false">INDEX(DailyETH!$B:$B,$L1599)</f>
        <v>2339.08045149036</v>
      </c>
      <c r="Q1599" s="9" t="n">
        <f aca="false">LN(M1599/M1598)</f>
        <v>0.00901884100450094</v>
      </c>
      <c r="R1599" s="9" t="n">
        <f aca="false">LN(N1599/N1598)</f>
        <v>0.00682512592591399</v>
      </c>
      <c r="S1599" s="9" t="n">
        <f aca="false">LN(O1599/O1598)</f>
        <v>0.0189641572980856</v>
      </c>
      <c r="T1599" s="9" t="n">
        <f aca="false">LN(P1599/P1598)</f>
        <v>0.0140855498334197</v>
      </c>
      <c r="U1599" s="9" t="n">
        <f aca="false">M1599/M1598-1</f>
        <v>0.00905963329186177</v>
      </c>
      <c r="V1599" s="9" t="n">
        <f aca="false">O1599/O1598-1</f>
        <v>0.0191451190480432</v>
      </c>
    </row>
    <row r="1600" customFormat="false" ht="15" hidden="false" customHeight="false" outlineLevel="0" collapsed="false">
      <c r="A1600" s="5" t="n">
        <v>46154</v>
      </c>
      <c r="B1600" s="6" t="n">
        <v>7400.96</v>
      </c>
      <c r="C1600" s="9" t="n">
        <f aca="false">B1600/B1599-1</f>
        <v>-0.00160262463509264</v>
      </c>
      <c r="D1600" s="9" t="n">
        <f aca="false">LN(B1600/B1599)</f>
        <v>-0.00160391021166787</v>
      </c>
      <c r="E1600" s="9" t="n">
        <f aca="false">B1600/B1595-1</f>
        <v>0.0195255137604315</v>
      </c>
      <c r="F1600" s="9" t="n">
        <f aca="false">B1600/B1579-1</f>
        <v>0.0747461604591184</v>
      </c>
      <c r="G1600" s="0" t="n">
        <f aca="false">MAX(G1599,B1600)</f>
        <v>7412.84</v>
      </c>
      <c r="H1600" s="9" t="n">
        <f aca="false">B1600/G1600-1</f>
        <v>-0.00160262463509264</v>
      </c>
      <c r="I1600" s="0" t="n">
        <f aca="false">IF(AND($A1600&gt;=CrashTest!$B$3,$A1600&lt;=CrashTest!$C$3),1,IF(AND($A1600&gt;=CrashTest!$B$4,$A1600&lt;=CrashTest!$C$4),2,IF(AND($A1600&gt;=CrashTest!$B$5,$A1600&lt;=CrashTest!$C$5),3,IF(AND($A1600&gt;=CrashTest!$B$6,$A1600&lt;=CrashTest!$C$6),4,IF(AND($A1600&gt;=CrashTest!$B$7,$A1600&lt;=CrashTest!$C$7),5,0)))))</f>
        <v>0</v>
      </c>
      <c r="J1600" s="0" t="str">
        <f aca="false">IF(I1600=0,"",IF(I1599=I1600,MAX(J1599,B1600),B1600))</f>
        <v/>
      </c>
      <c r="K1600" s="9" t="str">
        <f aca="false">IF(I1600=0,"",B1600/J1600-1)</f>
        <v/>
      </c>
      <c r="L1600" s="0" t="n">
        <f aca="false">MATCH($A1600,DailyBTC!$A:$A,0)</f>
        <v>2326</v>
      </c>
      <c r="M1600" s="8" t="n">
        <f aca="false">INDEX(DailyBTC!$F:$F,$L1600)</f>
        <v>7199.03930646011</v>
      </c>
      <c r="N1600" s="8" t="n">
        <f aca="false">INDEX(DailyETH!$F:$F,$L1600)</f>
        <v>201.292518053136</v>
      </c>
      <c r="O1600" s="8" t="n">
        <f aca="false">INDEX(DailyBTC!$B:$B,$L1600)</f>
        <v>80525.563024547</v>
      </c>
      <c r="P1600" s="8" t="n">
        <f aca="false">INDEX(DailyETH!$B:$B,$L1600)</f>
        <v>2277.51648568089</v>
      </c>
      <c r="Q1600" s="9" t="n">
        <f aca="false">LN(M1600/M1599)</f>
        <v>-0.00319704458626908</v>
      </c>
      <c r="R1600" s="9" t="n">
        <f aca="false">LN(N1600/N1599)</f>
        <v>-0.00940300483238268</v>
      </c>
      <c r="S1600" s="9" t="n">
        <f aca="false">LN(O1600/O1599)</f>
        <v>-0.0146597397213396</v>
      </c>
      <c r="T1600" s="9" t="n">
        <f aca="false">LN(P1600/P1599)</f>
        <v>-0.0266722940637953</v>
      </c>
      <c r="U1600" s="9" t="n">
        <f aca="false">M1600/M1599-1</f>
        <v>-0.0031919394810912</v>
      </c>
      <c r="V1600" s="9" t="n">
        <f aca="false">O1600/O1599-1</f>
        <v>-0.0145528089007071</v>
      </c>
    </row>
    <row r="1601" customFormat="false" ht="15" hidden="false" customHeight="false" outlineLevel="0" collapsed="false">
      <c r="A1601" s="5" t="n">
        <v>46155</v>
      </c>
      <c r="B1601" s="6" t="n">
        <v>7444.25</v>
      </c>
      <c r="C1601" s="9" t="n">
        <f aca="false">B1601/B1600-1</f>
        <v>0.00584924117952257</v>
      </c>
      <c r="D1601" s="9" t="n">
        <f aca="false">LN(B1601/B1600)</f>
        <v>0.00583220078496385</v>
      </c>
      <c r="E1601" s="9" t="n">
        <f aca="false">B1601/B1596-1</f>
        <v>0.0107438846889121</v>
      </c>
      <c r="F1601" s="9" t="n">
        <f aca="false">B1601/B1580-1</f>
        <v>0.0684432311715451</v>
      </c>
      <c r="G1601" s="0" t="n">
        <f aca="false">MAX(G1600,B1601)</f>
        <v>7444.25</v>
      </c>
      <c r="H1601" s="9" t="n">
        <f aca="false">B1601/G1601-1</f>
        <v>0</v>
      </c>
      <c r="I1601" s="0" t="n">
        <f aca="false">IF(AND($A1601&gt;=CrashTest!$B$3,$A1601&lt;=CrashTest!$C$3),1,IF(AND($A1601&gt;=CrashTest!$B$4,$A1601&lt;=CrashTest!$C$4),2,IF(AND($A1601&gt;=CrashTest!$B$5,$A1601&lt;=CrashTest!$C$5),3,IF(AND($A1601&gt;=CrashTest!$B$6,$A1601&lt;=CrashTest!$C$6),4,IF(AND($A1601&gt;=CrashTest!$B$7,$A1601&lt;=CrashTest!$C$7),5,0)))))</f>
        <v>0</v>
      </c>
      <c r="J1601" s="0" t="str">
        <f aca="false">IF(I1601=0,"",IF(I1600=I1601,MAX(J1600,B1601),B1601))</f>
        <v/>
      </c>
      <c r="K1601" s="9" t="str">
        <f aca="false">IF(I1601=0,"",B1601/J1601-1)</f>
        <v/>
      </c>
      <c r="L1601" s="0" t="n">
        <f aca="false">MATCH($A1601,DailyBTC!$A:$A,0)</f>
        <v>2327</v>
      </c>
      <c r="M1601" s="8" t="n">
        <f aca="false">INDEX(DailyBTC!$F:$F,$L1601)</f>
        <v>7143.00236140431</v>
      </c>
      <c r="N1601" s="8" t="n">
        <f aca="false">INDEX(DailyETH!$F:$F,$L1601)</f>
        <v>199.997245960196</v>
      </c>
      <c r="O1601" s="8" t="n">
        <f aca="false">INDEX(DailyBTC!$B:$B,$L1601)</f>
        <v>79291.9110017534</v>
      </c>
      <c r="P1601" s="8" t="n">
        <f aca="false">INDEX(DailyETH!$B:$B,$L1601)</f>
        <v>2257.2091616014</v>
      </c>
      <c r="Q1601" s="9" t="n">
        <f aca="false">LN(M1601/M1600)</f>
        <v>-0.00781440069839102</v>
      </c>
      <c r="R1601" s="9" t="n">
        <f aca="false">LN(N1601/N1600)</f>
        <v>-0.00645556755938576</v>
      </c>
      <c r="S1601" s="9" t="n">
        <f aca="false">LN(O1601/O1600)</f>
        <v>-0.0154385686992552</v>
      </c>
      <c r="T1601" s="9" t="n">
        <f aca="false">LN(P1601/P1600)</f>
        <v>-0.00895642268533807</v>
      </c>
      <c r="U1601" s="9" t="n">
        <f aca="false">M1601/M1600-1</f>
        <v>-0.00778394764500301</v>
      </c>
      <c r="V1601" s="9" t="n">
        <f aca="false">O1601/O1600-1</f>
        <v>-0.0153200049333097</v>
      </c>
    </row>
    <row r="1602" customFormat="false" ht="15" hidden="false" customHeight="false" outlineLevel="0" collapsed="false">
      <c r="A1602" s="5" t="n">
        <v>46156</v>
      </c>
      <c r="B1602" s="6" t="n">
        <v>7501.24</v>
      </c>
      <c r="C1602" s="9" t="n">
        <f aca="false">B1602/B1601-1</f>
        <v>0.00765557309332698</v>
      </c>
      <c r="D1602" s="9" t="n">
        <f aca="false">LN(B1602/B1601)</f>
        <v>0.00762641789890468</v>
      </c>
      <c r="E1602" s="9" t="n">
        <f aca="false">B1602/B1597-1</f>
        <v>0.0223698431671326</v>
      </c>
      <c r="F1602" s="9" t="n">
        <f aca="false">B1602/B1581-1</f>
        <v>0.068103859489246</v>
      </c>
      <c r="G1602" s="0" t="n">
        <f aca="false">MAX(G1601,B1602)</f>
        <v>7501.24</v>
      </c>
      <c r="H1602" s="9" t="n">
        <f aca="false">B1602/G1602-1</f>
        <v>0</v>
      </c>
      <c r="I1602" s="0" t="n">
        <f aca="false">IF(AND($A1602&gt;=CrashTest!$B$3,$A1602&lt;=CrashTest!$C$3),1,IF(AND($A1602&gt;=CrashTest!$B$4,$A1602&lt;=CrashTest!$C$4),2,IF(AND($A1602&gt;=CrashTest!$B$5,$A1602&lt;=CrashTest!$C$5),3,IF(AND($A1602&gt;=CrashTest!$B$6,$A1602&lt;=CrashTest!$C$6),4,IF(AND($A1602&gt;=CrashTest!$B$7,$A1602&lt;=CrashTest!$C$7),5,0)))))</f>
        <v>0</v>
      </c>
      <c r="J1602" s="0" t="str">
        <f aca="false">IF(I1602=0,"",IF(I1601=I1602,MAX(J1601,B1602),B1602))</f>
        <v/>
      </c>
      <c r="K1602" s="9" t="str">
        <f aca="false">IF(I1602=0,"",B1602/J1602-1)</f>
        <v/>
      </c>
      <c r="L1602" s="0" t="n">
        <f aca="false">MATCH($A1602,DailyBTC!$A:$A,0)</f>
        <v>2328</v>
      </c>
      <c r="M1602" s="8" t="n">
        <f aca="false">INDEX(DailyBTC!$F:$F,$L1602)</f>
        <v>7233.39806267558</v>
      </c>
      <c r="N1602" s="8" t="n">
        <f aca="false">INDEX(DailyETH!$F:$F,$L1602)</f>
        <v>202.114688017141</v>
      </c>
      <c r="O1602" s="8" t="n">
        <f aca="false">INDEX(DailyBTC!$B:$B,$L1602)</f>
        <v>81175.8271116306</v>
      </c>
      <c r="P1602" s="8" t="n">
        <f aca="false">INDEX(DailyETH!$B:$B,$L1602)</f>
        <v>2288.82837726476</v>
      </c>
      <c r="Q1602" s="9" t="n">
        <f aca="false">LN(M1602/M1601)</f>
        <v>0.0125757338324847</v>
      </c>
      <c r="R1602" s="9" t="n">
        <f aca="false">LN(N1602/N1601)</f>
        <v>0.0105317024919689</v>
      </c>
      <c r="S1602" s="9" t="n">
        <f aca="false">LN(O1602/O1601)</f>
        <v>0.0234813887619954</v>
      </c>
      <c r="T1602" s="9" t="n">
        <f aca="false">LN(P1602/P1601)</f>
        <v>0.0139108950533268</v>
      </c>
      <c r="U1602" s="9" t="n">
        <f aca="false">M1602/M1601-1</f>
        <v>0.0126551408914135</v>
      </c>
      <c r="V1602" s="9" t="n">
        <f aca="false">O1602/O1601-1</f>
        <v>0.0237592471423163</v>
      </c>
    </row>
    <row r="1603" customFormat="false" ht="15" hidden="false" customHeight="false" outlineLevel="0" collapsed="false">
      <c r="A1603" s="5" t="n">
        <v>46157</v>
      </c>
      <c r="B1603" s="6" t="n">
        <v>7408.5</v>
      </c>
      <c r="C1603" s="9" t="n">
        <f aca="false">B1603/B1602-1</f>
        <v>-0.0123632892695074</v>
      </c>
      <c r="D1603" s="9" t="n">
        <f aca="false">LN(B1603/B1602)</f>
        <v>-0.0124403505428966</v>
      </c>
      <c r="E1603" s="9" t="n">
        <f aca="false">B1603/B1598-1</f>
        <v>0.00129343026626816</v>
      </c>
      <c r="F1603" s="9" t="n">
        <f aca="false">B1603/B1582-1</f>
        <v>0.0521524495546264</v>
      </c>
      <c r="G1603" s="0" t="n">
        <f aca="false">MAX(G1602,B1603)</f>
        <v>7501.24</v>
      </c>
      <c r="H1603" s="9" t="n">
        <f aca="false">B1603/G1603-1</f>
        <v>-0.0123632892695074</v>
      </c>
      <c r="I1603" s="0" t="n">
        <f aca="false">IF(AND($A1603&gt;=CrashTest!$B$3,$A1603&lt;=CrashTest!$C$3),1,IF(AND($A1603&gt;=CrashTest!$B$4,$A1603&lt;=CrashTest!$C$4),2,IF(AND($A1603&gt;=CrashTest!$B$5,$A1603&lt;=CrashTest!$C$5),3,IF(AND($A1603&gt;=CrashTest!$B$6,$A1603&lt;=CrashTest!$C$6),4,IF(AND($A1603&gt;=CrashTest!$B$7,$A1603&lt;=CrashTest!$C$7),5,0)))))</f>
        <v>0</v>
      </c>
      <c r="J1603" s="0" t="str">
        <f aca="false">IF(I1603=0,"",IF(I1602=I1603,MAX(J1602,B1603),B1603))</f>
        <v/>
      </c>
      <c r="K1603" s="9" t="str">
        <f aca="false">IF(I1603=0,"",B1603/J1603-1)</f>
        <v/>
      </c>
      <c r="L1603" s="0" t="n">
        <f aca="false">MATCH($A1603,DailyBTC!$A:$A,0)</f>
        <v>2329</v>
      </c>
      <c r="M1603" s="8" t="n">
        <f aca="false">INDEX(DailyBTC!$F:$F,$L1603)</f>
        <v>7143.27068164072</v>
      </c>
      <c r="N1603" s="8" t="n">
        <f aca="false">INDEX(DailyETH!$F:$F,$L1603)</f>
        <v>198.756394729633</v>
      </c>
      <c r="O1603" s="8" t="n">
        <f aca="false">INDEX(DailyBTC!$B:$B,$L1603)</f>
        <v>79063.4145756868</v>
      </c>
      <c r="P1603" s="8" t="n">
        <f aca="false">INDEX(DailyETH!$B:$B,$L1603)</f>
        <v>2223.05238603156</v>
      </c>
      <c r="Q1603" s="9" t="n">
        <f aca="false">LN(M1603/M1602)</f>
        <v>-0.0125381704685978</v>
      </c>
      <c r="R1603" s="9" t="n">
        <f aca="false">LN(N1603/N1602)</f>
        <v>-0.0167553709890374</v>
      </c>
      <c r="S1603" s="9" t="n">
        <f aca="false">LN(O1603/O1602)</f>
        <v>-0.0263672605672506</v>
      </c>
      <c r="T1603" s="9" t="n">
        <f aca="false">LN(P1603/P1602)</f>
        <v>-0.0291588608218243</v>
      </c>
      <c r="U1603" s="9" t="n">
        <f aca="false">M1603/M1602-1</f>
        <v>-0.0124598950941065</v>
      </c>
      <c r="V1603" s="9" t="n">
        <f aca="false">O1603/O1602-1</f>
        <v>-0.0260226795476796</v>
      </c>
    </row>
    <row r="1604" customFormat="false" ht="15" hidden="false" customHeight="false" outlineLevel="0" collapsed="false">
      <c r="A1604" s="5" t="n">
        <v>46160</v>
      </c>
      <c r="B1604" s="6" t="n">
        <v>7403.05</v>
      </c>
      <c r="C1604" s="9" t="n">
        <f aca="false">B1604/B1603-1</f>
        <v>-0.000735641492879746</v>
      </c>
      <c r="D1604" s="9" t="n">
        <f aca="false">LN(B1604/B1603)</f>
        <v>-0.000735912209858006</v>
      </c>
      <c r="E1604" s="9" t="n">
        <f aca="false">B1604/B1599-1</f>
        <v>-0.00132068141225228</v>
      </c>
      <c r="F1604" s="9" t="n">
        <f aca="false">B1604/B1583-1</f>
        <v>0.0388700067077741</v>
      </c>
      <c r="G1604" s="0" t="n">
        <f aca="false">MAX(G1603,B1604)</f>
        <v>7501.24</v>
      </c>
      <c r="H1604" s="9" t="n">
        <f aca="false">B1604/G1604-1</f>
        <v>-0.0130898358138121</v>
      </c>
      <c r="I1604" s="0" t="n">
        <f aca="false">IF(AND($A1604&gt;=CrashTest!$B$3,$A1604&lt;=CrashTest!$C$3),1,IF(AND($A1604&gt;=CrashTest!$B$4,$A1604&lt;=CrashTest!$C$4),2,IF(AND($A1604&gt;=CrashTest!$B$5,$A1604&lt;=CrashTest!$C$5),3,IF(AND($A1604&gt;=CrashTest!$B$6,$A1604&lt;=CrashTest!$C$6),4,IF(AND($A1604&gt;=CrashTest!$B$7,$A1604&lt;=CrashTest!$C$7),5,0)))))</f>
        <v>0</v>
      </c>
      <c r="J1604" s="0" t="str">
        <f aca="false">IF(I1604=0,"",IF(I1603=I1604,MAX(J1603,B1604),B1604))</f>
        <v/>
      </c>
      <c r="K1604" s="9" t="str">
        <f aca="false">IF(I1604=0,"",B1604/J1604-1)</f>
        <v/>
      </c>
      <c r="L1604" s="0" t="n">
        <f aca="false">MATCH($A1604,DailyBTC!$A:$A,0)</f>
        <v>2332</v>
      </c>
      <c r="M1604" s="8" t="n">
        <f aca="false">INDEX(DailyBTC!$F:$F,$L1604)</f>
        <v>7036.70042019064</v>
      </c>
      <c r="N1604" s="8" t="n">
        <f aca="false">INDEX(DailyETH!$F:$F,$L1604)</f>
        <v>195.890151912281</v>
      </c>
      <c r="O1604" s="8" t="n">
        <f aca="false">INDEX(DailyBTC!$B:$B,$L1604)</f>
        <v>76975.9111998831</v>
      </c>
      <c r="P1604" s="8" t="n">
        <f aca="false">INDEX(DailyETH!$B:$B,$L1604)</f>
        <v>2130.19724284044</v>
      </c>
      <c r="Q1604" s="9" t="n">
        <f aca="false">LN(M1604/M1603)</f>
        <v>-0.0150313801401733</v>
      </c>
      <c r="R1604" s="9" t="n">
        <f aca="false">LN(N1604/N1603)</f>
        <v>-0.0145258750642447</v>
      </c>
      <c r="S1604" s="9" t="n">
        <f aca="false">LN(O1604/O1603)</f>
        <v>-0.0267577152620606</v>
      </c>
      <c r="T1604" s="9" t="n">
        <f aca="false">LN(P1604/P1603)</f>
        <v>-0.0426666224641721</v>
      </c>
      <c r="U1604" s="9" t="n">
        <f aca="false">M1604/M1603-1</f>
        <v>-0.0149189728626672</v>
      </c>
      <c r="V1604" s="9" t="n">
        <f aca="false">O1604/O1603-1</f>
        <v>-0.0264028993309584</v>
      </c>
    </row>
    <row r="1605" customFormat="false" ht="15" hidden="false" customHeight="false" outlineLevel="0" collapsed="false">
      <c r="A1605" s="5" t="n">
        <v>46161</v>
      </c>
      <c r="B1605" s="6" t="n">
        <v>7353.61</v>
      </c>
      <c r="C1605" s="9" t="n">
        <f aca="false">B1605/B1604-1</f>
        <v>-0.00667832852675598</v>
      </c>
      <c r="D1605" s="9" t="n">
        <f aca="false">LN(B1605/B1604)</f>
        <v>-0.00670072834731914</v>
      </c>
      <c r="E1605" s="9" t="n">
        <f aca="false">B1605/B1600-1</f>
        <v>-0.00639781866136291</v>
      </c>
      <c r="F1605" s="9" t="n">
        <f aca="false">B1605/B1584-1</f>
        <v>0.0343881257085947</v>
      </c>
      <c r="G1605" s="0" t="n">
        <f aca="false">MAX(G1604,B1605)</f>
        <v>7501.24</v>
      </c>
      <c r="H1605" s="9" t="n">
        <f aca="false">B1605/G1605-1</f>
        <v>-0.0196807461166421</v>
      </c>
      <c r="I1605" s="0" t="n">
        <f aca="false">IF(AND($A1605&gt;=CrashTest!$B$3,$A1605&lt;=CrashTest!$C$3),1,IF(AND($A1605&gt;=CrashTest!$B$4,$A1605&lt;=CrashTest!$C$4),2,IF(AND($A1605&gt;=CrashTest!$B$5,$A1605&lt;=CrashTest!$C$5),3,IF(AND($A1605&gt;=CrashTest!$B$6,$A1605&lt;=CrashTest!$C$6),4,IF(AND($A1605&gt;=CrashTest!$B$7,$A1605&lt;=CrashTest!$C$7),5,0)))))</f>
        <v>0</v>
      </c>
      <c r="J1605" s="0" t="str">
        <f aca="false">IF(I1605=0,"",IF(I1604=I1605,MAX(J1604,B1605),B1605))</f>
        <v/>
      </c>
      <c r="K1605" s="9" t="str">
        <f aca="false">IF(I1605=0,"",B1605/J1605-1)</f>
        <v/>
      </c>
      <c r="L1605" s="0" t="n">
        <f aca="false">MATCH($A1605,DailyBTC!$A:$A,0)</f>
        <v>2333</v>
      </c>
      <c r="M1605" s="8" t="n">
        <f aca="false">INDEX(DailyBTC!$F:$F,$L1605)</f>
        <v>7028.11879085666</v>
      </c>
      <c r="N1605" s="8" t="n">
        <f aca="false">INDEX(DailyETH!$F:$F,$L1605)</f>
        <v>194.67310952694</v>
      </c>
      <c r="O1605" s="8" t="n">
        <f aca="false">INDEX(DailyBTC!$B:$B,$L1605)</f>
        <v>76807.460956166</v>
      </c>
      <c r="P1605" s="8" t="n">
        <f aca="false">INDEX(DailyETH!$B:$B,$L1605)</f>
        <v>2112.00750058445</v>
      </c>
      <c r="Q1605" s="9" t="n">
        <f aca="false">LN(M1605/M1604)</f>
        <v>-0.00122029729215015</v>
      </c>
      <c r="R1605" s="9" t="n">
        <f aca="false">LN(N1605/N1604)</f>
        <v>-0.00623226219549783</v>
      </c>
      <c r="S1605" s="9" t="n">
        <f aca="false">LN(O1605/O1604)</f>
        <v>-0.00219074804677213</v>
      </c>
      <c r="T1605" s="9" t="n">
        <f aca="false">LN(P1605/P1604)</f>
        <v>-0.00857566045571441</v>
      </c>
      <c r="U1605" s="9" t="n">
        <f aca="false">M1605/M1604-1</f>
        <v>-0.0012195530321798</v>
      </c>
      <c r="V1605" s="9" t="n">
        <f aca="false">O1605/O1604-1</f>
        <v>-0.00218835010968155</v>
      </c>
    </row>
    <row r="1606" customFormat="false" ht="15" hidden="false" customHeight="false" outlineLevel="0" collapsed="false">
      <c r="A1606" s="5" t="n">
        <v>46162</v>
      </c>
      <c r="B1606" s="6" t="n">
        <v>7432.97</v>
      </c>
      <c r="C1606" s="9" t="n">
        <f aca="false">B1606/B1605-1</f>
        <v>0.0107919783616484</v>
      </c>
      <c r="D1606" s="9" t="n">
        <f aca="false">LN(B1606/B1605)</f>
        <v>0.0107341605701081</v>
      </c>
      <c r="E1606" s="9" t="n">
        <f aca="false">B1606/B1601-1</f>
        <v>-0.00151526345837383</v>
      </c>
      <c r="F1606" s="9" t="n">
        <f aca="false">B1606/B1585-1</f>
        <v>0.0522309566379435</v>
      </c>
      <c r="G1606" s="0" t="n">
        <f aca="false">MAX(G1605,B1606)</f>
        <v>7501.24</v>
      </c>
      <c r="H1606" s="9" t="n">
        <f aca="false">B1606/G1606-1</f>
        <v>-0.00910116194122568</v>
      </c>
      <c r="I1606" s="0" t="n">
        <f aca="false">IF(AND($A1606&gt;=CrashTest!$B$3,$A1606&lt;=CrashTest!$C$3),1,IF(AND($A1606&gt;=CrashTest!$B$4,$A1606&lt;=CrashTest!$C$4),2,IF(AND($A1606&gt;=CrashTest!$B$5,$A1606&lt;=CrashTest!$C$5),3,IF(AND($A1606&gt;=CrashTest!$B$6,$A1606&lt;=CrashTest!$C$6),4,IF(AND($A1606&gt;=CrashTest!$B$7,$A1606&lt;=CrashTest!$C$7),5,0)))))</f>
        <v>0</v>
      </c>
      <c r="J1606" s="0" t="str">
        <f aca="false">IF(I1606=0,"",IF(I1605=I1606,MAX(J1605,B1606),B1606))</f>
        <v/>
      </c>
      <c r="K1606" s="9" t="str">
        <f aca="false">IF(I1606=0,"",B1606/J1606-1)</f>
        <v/>
      </c>
      <c r="L1606" s="0" t="n">
        <f aca="false">MATCH($A1606,DailyBTC!$A:$A,0)</f>
        <v>2334</v>
      </c>
      <c r="M1606" s="8" t="n">
        <f aca="false">INDEX(DailyBTC!$F:$F,$L1606)</f>
        <v>7055.90999196265</v>
      </c>
      <c r="N1606" s="8" t="n">
        <f aca="false">INDEX(DailyETH!$F:$F,$L1606)</f>
        <v>193.822618931698</v>
      </c>
      <c r="O1606" s="8" t="n">
        <f aca="false">INDEX(DailyBTC!$B:$B,$L1606)</f>
        <v>77408.1722089421</v>
      </c>
      <c r="P1606" s="8" t="n">
        <f aca="false">INDEX(DailyETH!$B:$B,$L1606)</f>
        <v>2125.16858094681</v>
      </c>
      <c r="Q1606" s="9" t="n">
        <f aca="false">LN(M1606/M1605)</f>
        <v>0.00394648968767179</v>
      </c>
      <c r="R1606" s="9" t="n">
        <f aca="false">LN(N1606/N1605)</f>
        <v>-0.00437838509727324</v>
      </c>
      <c r="S1606" s="9" t="n">
        <f aca="false">LN(O1606/O1605)</f>
        <v>0.00779057581510935</v>
      </c>
      <c r="T1606" s="9" t="n">
        <f aca="false">LN(P1606/P1605)</f>
        <v>0.00621221418920962</v>
      </c>
      <c r="U1606" s="9" t="n">
        <f aca="false">M1606/M1605-1</f>
        <v>0.00395428733249981</v>
      </c>
      <c r="V1606" s="9" t="n">
        <f aca="false">O1606/O1605-1</f>
        <v>0.0078210013102622</v>
      </c>
    </row>
    <row r="1607" customFormat="false" ht="15" hidden="false" customHeight="false" outlineLevel="0" collapsed="false">
      <c r="A1607" s="5" t="n">
        <v>46163</v>
      </c>
      <c r="B1607" s="6" t="n">
        <v>7445.72</v>
      </c>
      <c r="C1607" s="9" t="n">
        <f aca="false">B1607/B1606-1</f>
        <v>0.00171533048027905</v>
      </c>
      <c r="D1607" s="9" t="n">
        <f aca="false">LN(B1607/B1606)</f>
        <v>0.00171386098116186</v>
      </c>
      <c r="E1607" s="9" t="n">
        <f aca="false">B1607/B1602-1</f>
        <v>-0.0074014429614303</v>
      </c>
      <c r="F1607" s="9" t="n">
        <f aca="false">B1607/B1586-1</f>
        <v>0.0431247285616219</v>
      </c>
      <c r="G1607" s="0" t="n">
        <f aca="false">MAX(G1606,B1607)</f>
        <v>7501.24</v>
      </c>
      <c r="H1607" s="9" t="n">
        <f aca="false">B1607/G1607-1</f>
        <v>-0.0074014429614303</v>
      </c>
      <c r="I1607" s="0" t="n">
        <f aca="false">IF(AND($A1607&gt;=CrashTest!$B$3,$A1607&lt;=CrashTest!$C$3),1,IF(AND($A1607&gt;=CrashTest!$B$4,$A1607&lt;=CrashTest!$C$4),2,IF(AND($A1607&gt;=CrashTest!$B$5,$A1607&lt;=CrashTest!$C$5),3,IF(AND($A1607&gt;=CrashTest!$B$6,$A1607&lt;=CrashTest!$C$6),4,IF(AND($A1607&gt;=CrashTest!$B$7,$A1607&lt;=CrashTest!$C$7),5,0)))))</f>
        <v>0</v>
      </c>
      <c r="J1607" s="0" t="str">
        <f aca="false">IF(I1607=0,"",IF(I1606=I1607,MAX(J1606,B1607),B1607))</f>
        <v/>
      </c>
      <c r="K1607" s="9" t="str">
        <f aca="false">IF(I1607=0,"",B1607/J1607-1)</f>
        <v/>
      </c>
      <c r="L1607" s="0" t="n">
        <f aca="false">MATCH($A1607,DailyBTC!$A:$A,0)</f>
        <v>2335</v>
      </c>
      <c r="M1607" s="8" t="n">
        <f aca="false">INDEX(DailyBTC!$F:$F,$L1607)</f>
        <v>7080.21467260511</v>
      </c>
      <c r="N1607" s="8" t="n">
        <f aca="false">INDEX(DailyETH!$F:$F,$L1607)</f>
        <v>194.117522566692</v>
      </c>
      <c r="O1607" s="8" t="n">
        <f aca="false">INDEX(DailyBTC!$B:$B,$L1607)</f>
        <v>77595.3861717446</v>
      </c>
      <c r="P1607" s="8" t="n">
        <f aca="false">INDEX(DailyETH!$B:$B,$L1607)</f>
        <v>2132.1346595938</v>
      </c>
      <c r="Q1607" s="9" t="n">
        <f aca="false">LN(M1607/M1606)</f>
        <v>0.00343866585337165</v>
      </c>
      <c r="R1607" s="9" t="n">
        <f aca="false">LN(N1607/N1606)</f>
        <v>0.00152035667492737</v>
      </c>
      <c r="S1607" s="9" t="n">
        <f aca="false">LN(O1607/O1606)</f>
        <v>0.00241560975494702</v>
      </c>
      <c r="T1607" s="9" t="n">
        <f aca="false">LN(P1607/P1606)</f>
        <v>0.00327253402932462</v>
      </c>
      <c r="U1607" s="9" t="n">
        <f aca="false">M1607/M1606-1</f>
        <v>0.00344458484733345</v>
      </c>
      <c r="V1607" s="9" t="n">
        <f aca="false">O1607/O1606-1</f>
        <v>0.00241852969085965</v>
      </c>
    </row>
    <row r="1608" customFormat="false" ht="15" hidden="false" customHeight="false" outlineLevel="0" collapsed="false">
      <c r="A1608" s="5" t="n">
        <v>46164</v>
      </c>
      <c r="B1608" s="6" t="n">
        <v>7473.47</v>
      </c>
      <c r="C1608" s="9" t="n">
        <f aca="false">B1608/B1607-1</f>
        <v>0.00372697334844707</v>
      </c>
      <c r="D1608" s="9" t="n">
        <f aca="false">LN(B1608/B1607)</f>
        <v>0.0037200453914821</v>
      </c>
      <c r="E1608" s="9" t="n">
        <f aca="false">B1608/B1603-1</f>
        <v>0.00876965647566985</v>
      </c>
      <c r="F1608" s="9" t="n">
        <f aca="false">B1608/B1587-1</f>
        <v>0.051357548815486</v>
      </c>
      <c r="G1608" s="0" t="n">
        <f aca="false">MAX(G1607,B1608)</f>
        <v>7501.24</v>
      </c>
      <c r="H1608" s="9" t="n">
        <f aca="false">B1608/G1608-1</f>
        <v>-0.00370205459364048</v>
      </c>
      <c r="I1608" s="0" t="n">
        <f aca="false">IF(AND($A1608&gt;=CrashTest!$B$3,$A1608&lt;=CrashTest!$C$3),1,IF(AND($A1608&gt;=CrashTest!$B$4,$A1608&lt;=CrashTest!$C$4),2,IF(AND($A1608&gt;=CrashTest!$B$5,$A1608&lt;=CrashTest!$C$5),3,IF(AND($A1608&gt;=CrashTest!$B$6,$A1608&lt;=CrashTest!$C$6),4,IF(AND($A1608&gt;=CrashTest!$B$7,$A1608&lt;=CrashTest!$C$7),5,0)))))</f>
        <v>0</v>
      </c>
      <c r="J1608" s="0" t="str">
        <f aca="false">IF(I1608=0,"",IF(I1607=I1608,MAX(J1607,B1608),B1608))</f>
        <v/>
      </c>
      <c r="K1608" s="9" t="str">
        <f aca="false">IF(I1608=0,"",B1608/J1608-1)</f>
        <v/>
      </c>
      <c r="L1608" s="0" t="n">
        <f aca="false">MATCH($A1608,DailyBTC!$A:$A,0)</f>
        <v>2336</v>
      </c>
      <c r="M1608" s="8" t="n">
        <f aca="false">INDEX(DailyBTC!$F:$F,$L1608)</f>
        <v>6932.16395837603</v>
      </c>
      <c r="N1608" s="8" t="n">
        <f aca="false">INDEX(DailyETH!$F:$F,$L1608)</f>
        <v>192.921332661785</v>
      </c>
      <c r="O1608" s="8" t="n">
        <f aca="false">INDEX(DailyBTC!$B:$B,$L1608)</f>
        <v>75567.5430431093</v>
      </c>
      <c r="P1608" s="8" t="n">
        <f aca="false">INDEX(DailyETH!$B:$B,$L1608)</f>
        <v>2066.76720977206</v>
      </c>
      <c r="Q1608" s="9" t="n">
        <f aca="false">LN(M1608/M1607)</f>
        <v>-0.0211322042704984</v>
      </c>
      <c r="R1608" s="9" t="n">
        <f aca="false">LN(N1608/N1607)</f>
        <v>-0.00618125905143889</v>
      </c>
      <c r="S1608" s="9" t="n">
        <f aca="false">LN(O1608/O1607)</f>
        <v>-0.0264811026992781</v>
      </c>
      <c r="T1608" s="9" t="n">
        <f aca="false">LN(P1608/P1607)</f>
        <v>-0.0311380133800597</v>
      </c>
      <c r="U1608" s="9" t="n">
        <f aca="false">M1608/M1607-1</f>
        <v>-0.0209104838024072</v>
      </c>
      <c r="V1608" s="9" t="n">
        <f aca="false">O1608/O1607-1</f>
        <v>-0.0261335528912376</v>
      </c>
    </row>
    <row r="1609" customFormat="false" ht="15" hidden="false" customHeight="false" outlineLevel="0" collapsed="false">
      <c r="A1609" s="5" t="n">
        <v>46168</v>
      </c>
      <c r="B1609" s="6" t="n">
        <v>7519.12</v>
      </c>
      <c r="C1609" s="9" t="n">
        <f aca="false">B1609/B1608-1</f>
        <v>0.00610827366671707</v>
      </c>
      <c r="D1609" s="9" t="n">
        <f aca="false">LN(B1609/B1608)</f>
        <v>0.00608969378540179</v>
      </c>
      <c r="E1609" s="9" t="n">
        <f aca="false">B1609/B1604-1</f>
        <v>0.0156786729793801</v>
      </c>
      <c r="F1609" s="9" t="n">
        <f aca="false">B1609/B1588-1</f>
        <v>0.0494118697907071</v>
      </c>
      <c r="G1609" s="0" t="n">
        <f aca="false">MAX(G1608,B1609)</f>
        <v>7519.12</v>
      </c>
      <c r="H1609" s="9" t="n">
        <f aca="false">B1609/G1609-1</f>
        <v>0</v>
      </c>
      <c r="I1609" s="0" t="n">
        <f aca="false">IF(AND($A1609&gt;=CrashTest!$B$3,$A1609&lt;=CrashTest!$C$3),1,IF(AND($A1609&gt;=CrashTest!$B$4,$A1609&lt;=CrashTest!$C$4),2,IF(AND($A1609&gt;=CrashTest!$B$5,$A1609&lt;=CrashTest!$C$5),3,IF(AND($A1609&gt;=CrashTest!$B$6,$A1609&lt;=CrashTest!$C$6),4,IF(AND($A1609&gt;=CrashTest!$B$7,$A1609&lt;=CrashTest!$C$7),5,0)))))</f>
        <v>0</v>
      </c>
      <c r="J1609" s="0" t="str">
        <f aca="false">IF(I1609=0,"",IF(I1608=I1609,MAX(J1608,B1609),B1609))</f>
        <v/>
      </c>
      <c r="K1609" s="9" t="str">
        <f aca="false">IF(I1609=0,"",B1609/J1609-1)</f>
        <v/>
      </c>
      <c r="L1609" s="0" t="n">
        <f aca="false">MATCH($A1609,DailyBTC!$A:$A,0)</f>
        <v>2340</v>
      </c>
      <c r="M1609" s="8" t="n">
        <f aca="false">INDEX(DailyBTC!$F:$F,$L1609)</f>
        <v>6925.01900873044</v>
      </c>
      <c r="N1609" s="8" t="n">
        <f aca="false">INDEX(DailyETH!$F:$F,$L1609)</f>
        <v>191.51325984356</v>
      </c>
      <c r="O1609" s="8" t="n">
        <f aca="false">INDEX(DailyBTC!$B:$B,$L1609)</f>
        <v>75816.0412797019</v>
      </c>
      <c r="P1609" s="8" t="n">
        <f aca="false">INDEX(DailyETH!$B:$B,$L1609)</f>
        <v>2071.63465161894</v>
      </c>
      <c r="Q1609" s="9" t="n">
        <f aca="false">LN(M1609/M1608)</f>
        <v>-0.00103122695222137</v>
      </c>
      <c r="R1609" s="9" t="n">
        <f aca="false">LN(N1609/N1608)</f>
        <v>-0.00732545479710388</v>
      </c>
      <c r="S1609" s="9" t="n">
        <f aca="false">LN(O1609/O1608)</f>
        <v>0.00328303046731248</v>
      </c>
      <c r="T1609" s="9" t="n">
        <f aca="false">LN(P1609/P1608)</f>
        <v>0.00235233032189177</v>
      </c>
      <c r="U1609" s="9" t="n">
        <f aca="false">M1609/M1608-1</f>
        <v>-0.00103069542043355</v>
      </c>
      <c r="V1609" s="9" t="n">
        <f aca="false">O1609/O1608-1</f>
        <v>0.00328842551425601</v>
      </c>
    </row>
    <row r="1610" customFormat="false" ht="15" hidden="false" customHeight="false" outlineLevel="0" collapsed="false">
      <c r="A1610" s="5" t="n">
        <v>46169</v>
      </c>
      <c r="B1610" s="6" t="n">
        <v>7520.36</v>
      </c>
      <c r="C1610" s="9" t="n">
        <f aca="false">B1610/B1609-1</f>
        <v>0.000164912915341153</v>
      </c>
      <c r="D1610" s="9" t="n">
        <f aca="false">LN(B1610/B1609)</f>
        <v>0.000164899318701151</v>
      </c>
      <c r="E1610" s="9" t="n">
        <f aca="false">B1610/B1605-1</f>
        <v>0.0226759373967345</v>
      </c>
      <c r="F1610" s="9" t="n">
        <f aca="false">B1610/B1589-1</f>
        <v>0.0482930507909911</v>
      </c>
      <c r="G1610" s="0" t="n">
        <f aca="false">MAX(G1609,B1610)</f>
        <v>7520.36</v>
      </c>
      <c r="H1610" s="9" t="n">
        <f aca="false">B1610/G1610-1</f>
        <v>0</v>
      </c>
      <c r="I1610" s="0" t="n">
        <f aca="false">IF(AND($A1610&gt;=CrashTest!$B$3,$A1610&lt;=CrashTest!$C$3),1,IF(AND($A1610&gt;=CrashTest!$B$4,$A1610&lt;=CrashTest!$C$4),2,IF(AND($A1610&gt;=CrashTest!$B$5,$A1610&lt;=CrashTest!$C$5),3,IF(AND($A1610&gt;=CrashTest!$B$6,$A1610&lt;=CrashTest!$C$6),4,IF(AND($A1610&gt;=CrashTest!$B$7,$A1610&lt;=CrashTest!$C$7),5,0)))))</f>
        <v>0</v>
      </c>
      <c r="J1610" s="0" t="str">
        <f aca="false">IF(I1610=0,"",IF(I1609=I1610,MAX(J1609,B1610),B1610))</f>
        <v/>
      </c>
      <c r="K1610" s="9" t="str">
        <f aca="false">IF(I1610=0,"",B1610/J1610-1)</f>
        <v/>
      </c>
      <c r="L1610" s="0" t="n">
        <f aca="false">MATCH($A1610,DailyBTC!$A:$A,0)</f>
        <v>2341</v>
      </c>
      <c r="M1610" s="8" t="n">
        <f aca="false">INDEX(DailyBTC!$F:$F,$L1610)</f>
        <v>6787.81902778984</v>
      </c>
      <c r="N1610" s="8" t="n">
        <f aca="false">INDEX(DailyETH!$F:$F,$L1610)</f>
        <v>190.903892061791</v>
      </c>
      <c r="O1610" s="8" t="n">
        <f aca="false">INDEX(DailyBTC!$B:$B,$L1610)</f>
        <v>74268.7756418995</v>
      </c>
      <c r="P1610" s="8" t="n">
        <f aca="false">INDEX(DailyETH!$B:$B,$L1610)</f>
        <v>2020.12159000584</v>
      </c>
      <c r="Q1610" s="9" t="n">
        <f aca="false">LN(M1610/M1609)</f>
        <v>-0.020011110604529</v>
      </c>
      <c r="R1610" s="9" t="n">
        <f aca="false">LN(N1610/N1609)</f>
        <v>-0.00318692974144555</v>
      </c>
      <c r="S1610" s="9" t="n">
        <f aca="false">LN(O1610/O1609)</f>
        <v>-0.0206192803255124</v>
      </c>
      <c r="T1610" s="9" t="n">
        <f aca="false">LN(P1610/P1609)</f>
        <v>-0.0251802797373859</v>
      </c>
      <c r="U1610" s="9" t="n">
        <f aca="false">M1610/M1609-1</f>
        <v>-0.0198122172325633</v>
      </c>
      <c r="V1610" s="9" t="n">
        <f aca="false">O1610/O1609-1</f>
        <v>-0.0204081565284343</v>
      </c>
    </row>
    <row r="1611" customFormat="false" ht="15" hidden="false" customHeight="false" outlineLevel="0" collapsed="false">
      <c r="A1611" s="5" t="n">
        <v>46170</v>
      </c>
      <c r="B1611" s="6" t="n">
        <v>7563.63</v>
      </c>
      <c r="C1611" s="9" t="n">
        <f aca="false">B1611/B1610-1</f>
        <v>0.00575371391795088</v>
      </c>
      <c r="D1611" s="9" t="n">
        <f aca="false">LN(B1611/B1610)</f>
        <v>0.00573722452595466</v>
      </c>
      <c r="E1611" s="9" t="n">
        <f aca="false">B1611/B1606-1</f>
        <v>0.0175784376904522</v>
      </c>
      <c r="F1611" s="9" t="n">
        <f aca="false">B1611/B1590-1</f>
        <v>0.0595100016809547</v>
      </c>
      <c r="G1611" s="0" t="n">
        <f aca="false">MAX(G1610,B1611)</f>
        <v>7563.63</v>
      </c>
      <c r="H1611" s="9" t="n">
        <f aca="false">B1611/G1611-1</f>
        <v>0</v>
      </c>
      <c r="I1611" s="0" t="n">
        <f aca="false">IF(AND($A1611&gt;=CrashTest!$B$3,$A1611&lt;=CrashTest!$C$3),1,IF(AND($A1611&gt;=CrashTest!$B$4,$A1611&lt;=CrashTest!$C$4),2,IF(AND($A1611&gt;=CrashTest!$B$5,$A1611&lt;=CrashTest!$C$5),3,IF(AND($A1611&gt;=CrashTest!$B$6,$A1611&lt;=CrashTest!$C$6),4,IF(AND($A1611&gt;=CrashTest!$B$7,$A1611&lt;=CrashTest!$C$7),5,0)))))</f>
        <v>0</v>
      </c>
      <c r="J1611" s="0" t="str">
        <f aca="false">IF(I1611=0,"",IF(I1610=I1611,MAX(J1610,B1611),B1611))</f>
        <v/>
      </c>
      <c r="K1611" s="9" t="str">
        <f aca="false">IF(I1611=0,"",B1611/J1611-1)</f>
        <v/>
      </c>
      <c r="L1611" s="0" t="n">
        <f aca="false">MATCH($A1611,DailyBTC!$A:$A,0)</f>
        <v>2342</v>
      </c>
      <c r="M1611" s="8" t="n">
        <f aca="false">INDEX(DailyBTC!$F:$F,$L1611)</f>
        <v>6707.81155218654</v>
      </c>
      <c r="N1611" s="8" t="n">
        <f aca="false">INDEX(DailyETH!$F:$F,$L1611)</f>
        <v>190.956316437036</v>
      </c>
      <c r="O1611" s="8" t="n">
        <f aca="false">INDEX(DailyBTC!$B:$B,$L1611)</f>
        <v>73500.5305338925</v>
      </c>
      <c r="P1611" s="8" t="n">
        <f aca="false">INDEX(DailyETH!$B:$B,$L1611)</f>
        <v>2005.83831852718</v>
      </c>
      <c r="Q1611" s="9" t="n">
        <f aca="false">LN(M1611/M1610)</f>
        <v>-0.01185693583723</v>
      </c>
      <c r="R1611" s="9" t="n">
        <f aca="false">LN(N1611/N1610)</f>
        <v>0.000274573649766578</v>
      </c>
      <c r="S1611" s="9" t="n">
        <f aca="false">LN(O1611/O1610)</f>
        <v>-0.0103979919734636</v>
      </c>
      <c r="T1611" s="9" t="n">
        <f aca="false">LN(P1611/P1610)</f>
        <v>-0.0070956153218977</v>
      </c>
      <c r="U1611" s="9" t="n">
        <f aca="false">M1611/M1610-1</f>
        <v>-0.0117869193736229</v>
      </c>
      <c r="V1611" s="9" t="n">
        <f aca="false">O1611/O1610-1</f>
        <v>-0.0103441197376302</v>
      </c>
    </row>
  </sheetData>
  <printOptions headings="false" gridLines="false" gridLinesSet="true" horizontalCentered="false" verticalCentered="false"/>
  <pageMargins left="0.75" right="0.75" top="1" bottom="1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V161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1" topLeftCell="B2" activePane="bottomRight" state="frozen"/>
      <selection pane="topLeft" activeCell="A1" activeCellId="0" sqref="A1"/>
      <selection pane="topRight" activeCell="B1" activeCellId="0" sqref="B1"/>
      <selection pane="bottomLeft" activeCell="A2" activeCellId="0" sqref="A2"/>
      <selection pane="bottomRight" activeCell="A1" activeCellId="0" sqref="A1"/>
    </sheetView>
  </sheetViews>
  <sheetFormatPr defaultColWidth="8.6796875" defaultRowHeight="15" customHeight="false" zeroHeight="false" outlineLevelRow="0" outlineLevelCol="0"/>
  <cols>
    <col collapsed="false" customWidth="true" hidden="false" outlineLevel="0" max="11" min="1" style="0" width="12"/>
  </cols>
  <sheetData>
    <row r="1" customFormat="false" ht="15" hidden="false" customHeight="false" outlineLevel="0" collapsed="false">
      <c r="A1" s="4" t="s">
        <v>31</v>
      </c>
      <c r="B1" s="4" t="s">
        <v>55</v>
      </c>
      <c r="C1" s="4" t="s">
        <v>56</v>
      </c>
      <c r="D1" s="4" t="s">
        <v>57</v>
      </c>
      <c r="E1" s="4" t="s">
        <v>58</v>
      </c>
      <c r="F1" s="4" t="s">
        <v>59</v>
      </c>
      <c r="G1" s="4" t="s">
        <v>60</v>
      </c>
      <c r="H1" s="4" t="s">
        <v>61</v>
      </c>
      <c r="I1" s="4" t="s">
        <v>50</v>
      </c>
      <c r="J1" s="4" t="s">
        <v>62</v>
      </c>
      <c r="K1" s="4" t="s">
        <v>63</v>
      </c>
    </row>
    <row r="2" customFormat="false" ht="15" hidden="false" customHeight="false" outlineLevel="0" collapsed="false">
      <c r="A2" s="5" t="n">
        <v>43830</v>
      </c>
      <c r="B2" s="6" t="n">
        <v>1519.5</v>
      </c>
      <c r="C2" s="9"/>
      <c r="D2" s="9"/>
      <c r="E2" s="9"/>
      <c r="F2" s="9"/>
      <c r="G2" s="10" t="n">
        <f aca="false">B2</f>
        <v>1519.5</v>
      </c>
      <c r="H2" s="9" t="n">
        <f aca="false">B2/G2-1</f>
        <v>0</v>
      </c>
      <c r="I2" s="0" t="n">
        <f aca="false">IF(AND($A2&gt;=CrashTest!$B$3,$A2&lt;=CrashTest!$C$3),1,IF(AND($A2&gt;=CrashTest!$B$4,$A2&lt;=CrashTest!$C$4),2,IF(AND($A2&gt;=CrashTest!$B$5,$A2&lt;=CrashTest!$C$5),3,IF(AND($A2&gt;=CrashTest!$B$6,$A2&lt;=CrashTest!$C$6),4,IF(AND($A2&gt;=CrashTest!$B$7,$A2&lt;=CrashTest!$C$7),5,0)))))</f>
        <v>0</v>
      </c>
      <c r="J2" s="0" t="str">
        <f aca="false">IF(I2=0,"",B2)</f>
        <v/>
      </c>
      <c r="K2" s="9" t="str">
        <f aca="false">IF(I2=0,"",B2/J2-1)</f>
        <v/>
      </c>
      <c r="M2" s="8"/>
      <c r="N2" s="8"/>
      <c r="O2" s="8"/>
      <c r="P2" s="8"/>
      <c r="Q2" s="9"/>
      <c r="R2" s="9"/>
      <c r="S2" s="9"/>
      <c r="T2" s="9"/>
      <c r="U2" s="9"/>
      <c r="V2" s="9"/>
    </row>
    <row r="3" customFormat="false" ht="15" hidden="false" customHeight="false" outlineLevel="0" collapsed="false">
      <c r="A3" s="5" t="n">
        <v>43832</v>
      </c>
      <c r="B3" s="6" t="n">
        <v>1524.5</v>
      </c>
      <c r="C3" s="9" t="n">
        <f aca="false">B3/B2-1</f>
        <v>0.00329055610398155</v>
      </c>
      <c r="D3" s="9" t="n">
        <f aca="false">LN(B3/B2)</f>
        <v>0.00328515407146168</v>
      </c>
      <c r="E3" s="9"/>
      <c r="F3" s="9"/>
      <c r="G3" s="0" t="n">
        <f aca="false">MAX(G2,B3)</f>
        <v>1524.5</v>
      </c>
      <c r="H3" s="9" t="n">
        <f aca="false">B3/G3-1</f>
        <v>0</v>
      </c>
      <c r="I3" s="0" t="n">
        <f aca="false">IF(AND($A3&gt;=CrashTest!$B$3,$A3&lt;=CrashTest!$C$3),1,IF(AND($A3&gt;=CrashTest!$B$4,$A3&lt;=CrashTest!$C$4),2,IF(AND($A3&gt;=CrashTest!$B$5,$A3&lt;=CrashTest!$C$5),3,IF(AND($A3&gt;=CrashTest!$B$6,$A3&lt;=CrashTest!$C$6),4,IF(AND($A3&gt;=CrashTest!$B$7,$A3&lt;=CrashTest!$C$7),5,0)))))</f>
        <v>0</v>
      </c>
      <c r="J3" s="0" t="str">
        <f aca="false">IF(I3=0,"",IF(I2=I3,MAX(J2,B3),B3))</f>
        <v/>
      </c>
      <c r="K3" s="9" t="str">
        <f aca="false">IF(I3=0,"",B3/J3-1)</f>
        <v/>
      </c>
      <c r="M3" s="8"/>
      <c r="N3" s="8"/>
      <c r="O3" s="8"/>
      <c r="P3" s="8"/>
      <c r="Q3" s="9"/>
      <c r="R3" s="9"/>
      <c r="S3" s="9"/>
      <c r="T3" s="9"/>
      <c r="U3" s="9"/>
      <c r="V3" s="9"/>
    </row>
    <row r="4" customFormat="false" ht="15" hidden="false" customHeight="false" outlineLevel="0" collapsed="false">
      <c r="A4" s="5" t="n">
        <v>43833</v>
      </c>
      <c r="B4" s="6" t="n">
        <v>1549.2</v>
      </c>
      <c r="C4" s="9" t="n">
        <f aca="false">B4/B3-1</f>
        <v>0.0162020334535913</v>
      </c>
      <c r="D4" s="9" t="n">
        <f aca="false">LN(B4/B3)</f>
        <v>0.0160721812122876</v>
      </c>
      <c r="E4" s="9"/>
      <c r="F4" s="9"/>
      <c r="G4" s="0" t="n">
        <f aca="false">MAX(G3,B4)</f>
        <v>1549.2</v>
      </c>
      <c r="H4" s="9" t="n">
        <f aca="false">B4/G4-1</f>
        <v>0</v>
      </c>
      <c r="I4" s="0" t="n">
        <f aca="false">IF(AND($A4&gt;=CrashTest!$B$3,$A4&lt;=CrashTest!$C$3),1,IF(AND($A4&gt;=CrashTest!$B$4,$A4&lt;=CrashTest!$C$4),2,IF(AND($A4&gt;=CrashTest!$B$5,$A4&lt;=CrashTest!$C$5),3,IF(AND($A4&gt;=CrashTest!$B$6,$A4&lt;=CrashTest!$C$6),4,IF(AND($A4&gt;=CrashTest!$B$7,$A4&lt;=CrashTest!$C$7),5,0)))))</f>
        <v>0</v>
      </c>
      <c r="J4" s="0" t="str">
        <f aca="false">IF(I4=0,"",IF(I3=I4,MAX(J3,B4),B4))</f>
        <v/>
      </c>
      <c r="K4" s="9" t="str">
        <f aca="false">IF(I4=0,"",B4/J4-1)</f>
        <v/>
      </c>
      <c r="M4" s="8"/>
      <c r="N4" s="8"/>
      <c r="O4" s="8"/>
      <c r="P4" s="8"/>
      <c r="Q4" s="9"/>
      <c r="R4" s="9"/>
      <c r="S4" s="9"/>
      <c r="T4" s="9"/>
      <c r="U4" s="9"/>
      <c r="V4" s="9"/>
    </row>
    <row r="5" customFormat="false" ht="15" hidden="false" customHeight="false" outlineLevel="0" collapsed="false">
      <c r="A5" s="5" t="n">
        <v>43836</v>
      </c>
      <c r="B5" s="6" t="n">
        <v>1566.2</v>
      </c>
      <c r="C5" s="9" t="n">
        <f aca="false">B5/B4-1</f>
        <v>0.0109734056287116</v>
      </c>
      <c r="D5" s="9" t="n">
        <f aca="false">LN(B5/B4)</f>
        <v>0.0109136346762402</v>
      </c>
      <c r="E5" s="9"/>
      <c r="F5" s="9"/>
      <c r="G5" s="0" t="n">
        <f aca="false">MAX(G4,B5)</f>
        <v>1566.2</v>
      </c>
      <c r="H5" s="9" t="n">
        <f aca="false">B5/G5-1</f>
        <v>0</v>
      </c>
      <c r="I5" s="0" t="n">
        <f aca="false">IF(AND($A5&gt;=CrashTest!$B$3,$A5&lt;=CrashTest!$C$3),1,IF(AND($A5&gt;=CrashTest!$B$4,$A5&lt;=CrashTest!$C$4),2,IF(AND($A5&gt;=CrashTest!$B$5,$A5&lt;=CrashTest!$C$5),3,IF(AND($A5&gt;=CrashTest!$B$6,$A5&lt;=CrashTest!$C$6),4,IF(AND($A5&gt;=CrashTest!$B$7,$A5&lt;=CrashTest!$C$7),5,0)))))</f>
        <v>0</v>
      </c>
      <c r="J5" s="0" t="str">
        <f aca="false">IF(I5=0,"",IF(I4=I5,MAX(J4,B5),B5))</f>
        <v/>
      </c>
      <c r="K5" s="9" t="str">
        <f aca="false">IF(I5=0,"",B5/J5-1)</f>
        <v/>
      </c>
      <c r="M5" s="8"/>
      <c r="N5" s="8"/>
      <c r="O5" s="8"/>
      <c r="P5" s="8"/>
      <c r="Q5" s="9"/>
      <c r="R5" s="9"/>
      <c r="S5" s="9"/>
      <c r="T5" s="9"/>
      <c r="U5" s="9"/>
      <c r="V5" s="9"/>
    </row>
    <row r="6" customFormat="false" ht="15" hidden="false" customHeight="false" outlineLevel="0" collapsed="false">
      <c r="A6" s="5" t="n">
        <v>43837</v>
      </c>
      <c r="B6" s="6" t="n">
        <v>1571.8</v>
      </c>
      <c r="C6" s="9" t="n">
        <f aca="false">B6/B5-1</f>
        <v>0.00357553313753023</v>
      </c>
      <c r="D6" s="9" t="n">
        <f aca="false">LN(B6/B5)</f>
        <v>0.00356915611523715</v>
      </c>
      <c r="E6" s="9"/>
      <c r="F6" s="9"/>
      <c r="G6" s="0" t="n">
        <f aca="false">MAX(G5,B6)</f>
        <v>1571.8</v>
      </c>
      <c r="H6" s="9" t="n">
        <f aca="false">B6/G6-1</f>
        <v>0</v>
      </c>
      <c r="I6" s="0" t="n">
        <f aca="false">IF(AND($A6&gt;=CrashTest!$B$3,$A6&lt;=CrashTest!$C$3),1,IF(AND($A6&gt;=CrashTest!$B$4,$A6&lt;=CrashTest!$C$4),2,IF(AND($A6&gt;=CrashTest!$B$5,$A6&lt;=CrashTest!$C$5),3,IF(AND($A6&gt;=CrashTest!$B$6,$A6&lt;=CrashTest!$C$6),4,IF(AND($A6&gt;=CrashTest!$B$7,$A6&lt;=CrashTest!$C$7),5,0)))))</f>
        <v>0</v>
      </c>
      <c r="J6" s="0" t="str">
        <f aca="false">IF(I6=0,"",IF(I5=I6,MAX(J5,B6),B6))</f>
        <v/>
      </c>
      <c r="K6" s="9" t="str">
        <f aca="false">IF(I6=0,"",B6/J6-1)</f>
        <v/>
      </c>
      <c r="M6" s="8"/>
      <c r="N6" s="8"/>
      <c r="O6" s="8"/>
      <c r="P6" s="8"/>
      <c r="Q6" s="9"/>
      <c r="R6" s="9"/>
      <c r="S6" s="9"/>
      <c r="T6" s="9"/>
      <c r="U6" s="9"/>
      <c r="V6" s="9"/>
    </row>
    <row r="7" customFormat="false" ht="15" hidden="false" customHeight="false" outlineLevel="0" collapsed="false">
      <c r="A7" s="5" t="n">
        <v>43838</v>
      </c>
      <c r="B7" s="6" t="n">
        <v>1557.4</v>
      </c>
      <c r="C7" s="9" t="n">
        <f aca="false">B7/B6-1</f>
        <v>-0.00916147092505404</v>
      </c>
      <c r="D7" s="9" t="n">
        <f aca="false">LN(B7/B6)</f>
        <v>-0.0092036952891888</v>
      </c>
      <c r="E7" s="9" t="n">
        <f aca="false">B7/B2-1</f>
        <v>0.0249424152681803</v>
      </c>
      <c r="F7" s="9"/>
      <c r="G7" s="0" t="n">
        <f aca="false">MAX(G6,B7)</f>
        <v>1571.8</v>
      </c>
      <c r="H7" s="9" t="n">
        <f aca="false">B7/G7-1</f>
        <v>-0.00916147092505404</v>
      </c>
      <c r="I7" s="0" t="n">
        <f aca="false">IF(AND($A7&gt;=CrashTest!$B$3,$A7&lt;=CrashTest!$C$3),1,IF(AND($A7&gt;=CrashTest!$B$4,$A7&lt;=CrashTest!$C$4),2,IF(AND($A7&gt;=CrashTest!$B$5,$A7&lt;=CrashTest!$C$5),3,IF(AND($A7&gt;=CrashTest!$B$6,$A7&lt;=CrashTest!$C$6),4,IF(AND($A7&gt;=CrashTest!$B$7,$A7&lt;=CrashTest!$C$7),5,0)))))</f>
        <v>0</v>
      </c>
      <c r="J7" s="0" t="str">
        <f aca="false">IF(I7=0,"",IF(I6=I7,MAX(J6,B7),B7))</f>
        <v/>
      </c>
      <c r="K7" s="9" t="str">
        <f aca="false">IF(I7=0,"",B7/J7-1)</f>
        <v/>
      </c>
      <c r="M7" s="8"/>
      <c r="N7" s="8"/>
      <c r="O7" s="8"/>
      <c r="P7" s="8"/>
      <c r="Q7" s="9"/>
      <c r="R7" s="9"/>
      <c r="S7" s="9"/>
      <c r="T7" s="9"/>
      <c r="U7" s="9"/>
      <c r="V7" s="9"/>
    </row>
    <row r="8" customFormat="false" ht="15" hidden="false" customHeight="false" outlineLevel="0" collapsed="false">
      <c r="A8" s="5" t="n">
        <v>43839</v>
      </c>
      <c r="B8" s="6" t="n">
        <v>1551.7</v>
      </c>
      <c r="C8" s="9" t="n">
        <f aca="false">B8/B7-1</f>
        <v>-0.00365994606395281</v>
      </c>
      <c r="D8" s="9" t="n">
        <f aca="false">LN(B8/B7)</f>
        <v>-0.00366666005344746</v>
      </c>
      <c r="E8" s="9" t="n">
        <f aca="false">B8/B3-1</f>
        <v>0.0178419153820926</v>
      </c>
      <c r="F8" s="9"/>
      <c r="G8" s="0" t="n">
        <f aca="false">MAX(G7,B8)</f>
        <v>1571.8</v>
      </c>
      <c r="H8" s="9" t="n">
        <f aca="false">B8/G8-1</f>
        <v>-0.0127878864995546</v>
      </c>
      <c r="I8" s="0" t="n">
        <f aca="false">IF(AND($A8&gt;=CrashTest!$B$3,$A8&lt;=CrashTest!$C$3),1,IF(AND($A8&gt;=CrashTest!$B$4,$A8&lt;=CrashTest!$C$4),2,IF(AND($A8&gt;=CrashTest!$B$5,$A8&lt;=CrashTest!$C$5),3,IF(AND($A8&gt;=CrashTest!$B$6,$A8&lt;=CrashTest!$C$6),4,IF(AND($A8&gt;=CrashTest!$B$7,$A8&lt;=CrashTest!$C$7),5,0)))))</f>
        <v>0</v>
      </c>
      <c r="J8" s="0" t="str">
        <f aca="false">IF(I8=0,"",IF(I7=I8,MAX(J7,B8),B8))</f>
        <v/>
      </c>
      <c r="K8" s="9" t="str">
        <f aca="false">IF(I8=0,"",B8/J8-1)</f>
        <v/>
      </c>
      <c r="M8" s="8"/>
      <c r="N8" s="8"/>
      <c r="O8" s="8"/>
      <c r="P8" s="8"/>
      <c r="Q8" s="9"/>
      <c r="R8" s="9"/>
      <c r="S8" s="9"/>
      <c r="T8" s="9"/>
      <c r="U8" s="9"/>
      <c r="V8" s="9"/>
    </row>
    <row r="9" customFormat="false" ht="15" hidden="false" customHeight="false" outlineLevel="0" collapsed="false">
      <c r="A9" s="5" t="n">
        <v>43840</v>
      </c>
      <c r="B9" s="6" t="n">
        <v>1557.5</v>
      </c>
      <c r="C9" s="9" t="n">
        <f aca="false">B9/B8-1</f>
        <v>0.00373783592189203</v>
      </c>
      <c r="D9" s="9" t="n">
        <f aca="false">LN(B9/B8)</f>
        <v>0.0037308675721698</v>
      </c>
      <c r="E9" s="9" t="n">
        <f aca="false">B9/B4-1</f>
        <v>0.00535760392460616</v>
      </c>
      <c r="F9" s="9"/>
      <c r="G9" s="0" t="n">
        <f aca="false">MAX(G8,B9)</f>
        <v>1571.8</v>
      </c>
      <c r="H9" s="9" t="n">
        <f aca="false">B9/G9-1</f>
        <v>-0.00909784959918558</v>
      </c>
      <c r="I9" s="0" t="n">
        <f aca="false">IF(AND($A9&gt;=CrashTest!$B$3,$A9&lt;=CrashTest!$C$3),1,IF(AND($A9&gt;=CrashTest!$B$4,$A9&lt;=CrashTest!$C$4),2,IF(AND($A9&gt;=CrashTest!$B$5,$A9&lt;=CrashTest!$C$5),3,IF(AND($A9&gt;=CrashTest!$B$6,$A9&lt;=CrashTest!$C$6),4,IF(AND($A9&gt;=CrashTest!$B$7,$A9&lt;=CrashTest!$C$7),5,0)))))</f>
        <v>0</v>
      </c>
      <c r="J9" s="0" t="str">
        <f aca="false">IF(I9=0,"",IF(I8=I9,MAX(J8,B9),B9))</f>
        <v/>
      </c>
      <c r="K9" s="9" t="str">
        <f aca="false">IF(I9=0,"",B9/J9-1)</f>
        <v/>
      </c>
      <c r="M9" s="8"/>
      <c r="N9" s="8"/>
      <c r="O9" s="8"/>
      <c r="P9" s="8"/>
      <c r="Q9" s="9"/>
      <c r="R9" s="9"/>
      <c r="S9" s="9"/>
      <c r="T9" s="9"/>
      <c r="U9" s="9"/>
      <c r="V9" s="9"/>
    </row>
    <row r="10" customFormat="false" ht="15" hidden="false" customHeight="false" outlineLevel="0" collapsed="false">
      <c r="A10" s="5" t="n">
        <v>43843</v>
      </c>
      <c r="B10" s="6" t="n">
        <v>1548.4</v>
      </c>
      <c r="C10" s="9" t="n">
        <f aca="false">B10/B9-1</f>
        <v>-0.00584269662921344</v>
      </c>
      <c r="D10" s="9" t="n">
        <f aca="false">LN(B10/B9)</f>
        <v>-0.00585983195811513</v>
      </c>
      <c r="E10" s="9" t="n">
        <f aca="false">B10/B5-1</f>
        <v>-0.0113650874728642</v>
      </c>
      <c r="F10" s="9"/>
      <c r="G10" s="0" t="n">
        <f aca="false">MAX(G9,B10)</f>
        <v>1571.8</v>
      </c>
      <c r="H10" s="9" t="n">
        <f aca="false">B10/G10-1</f>
        <v>-0.0148873902532128</v>
      </c>
      <c r="I10" s="0" t="n">
        <f aca="false">IF(AND($A10&gt;=CrashTest!$B$3,$A10&lt;=CrashTest!$C$3),1,IF(AND($A10&gt;=CrashTest!$B$4,$A10&lt;=CrashTest!$C$4),2,IF(AND($A10&gt;=CrashTest!$B$5,$A10&lt;=CrashTest!$C$5),3,IF(AND($A10&gt;=CrashTest!$B$6,$A10&lt;=CrashTest!$C$6),4,IF(AND($A10&gt;=CrashTest!$B$7,$A10&lt;=CrashTest!$C$7),5,0)))))</f>
        <v>0</v>
      </c>
      <c r="J10" s="0" t="str">
        <f aca="false">IF(I10=0,"",IF(I9=I10,MAX(J9,B10),B10))</f>
        <v/>
      </c>
      <c r="K10" s="9" t="str">
        <f aca="false">IF(I10=0,"",B10/J10-1)</f>
        <v/>
      </c>
      <c r="M10" s="8"/>
      <c r="N10" s="8"/>
      <c r="O10" s="8"/>
      <c r="P10" s="8"/>
      <c r="Q10" s="9"/>
      <c r="R10" s="9"/>
      <c r="S10" s="9"/>
      <c r="T10" s="9"/>
      <c r="U10" s="9"/>
      <c r="V10" s="9"/>
    </row>
    <row r="11" customFormat="false" ht="15" hidden="false" customHeight="false" outlineLevel="0" collapsed="false">
      <c r="A11" s="5" t="n">
        <v>43844</v>
      </c>
      <c r="B11" s="6" t="n">
        <v>1542.4</v>
      </c>
      <c r="C11" s="9" t="n">
        <f aca="false">B11/B10-1</f>
        <v>-0.00387496770860241</v>
      </c>
      <c r="D11" s="9" t="n">
        <f aca="false">LN(B11/B10)</f>
        <v>-0.00388249484721185</v>
      </c>
      <c r="E11" s="9" t="n">
        <f aca="false">B11/B6-1</f>
        <v>-0.0187046698053187</v>
      </c>
      <c r="F11" s="9"/>
      <c r="G11" s="0" t="n">
        <f aca="false">MAX(G10,B11)</f>
        <v>1571.8</v>
      </c>
      <c r="H11" s="9" t="n">
        <f aca="false">B11/G11-1</f>
        <v>-0.0187046698053187</v>
      </c>
      <c r="I11" s="0" t="n">
        <f aca="false">IF(AND($A11&gt;=CrashTest!$B$3,$A11&lt;=CrashTest!$C$3),1,IF(AND($A11&gt;=CrashTest!$B$4,$A11&lt;=CrashTest!$C$4),2,IF(AND($A11&gt;=CrashTest!$B$5,$A11&lt;=CrashTest!$C$5),3,IF(AND($A11&gt;=CrashTest!$B$6,$A11&lt;=CrashTest!$C$6),4,IF(AND($A11&gt;=CrashTest!$B$7,$A11&lt;=CrashTest!$C$7),5,0)))))</f>
        <v>0</v>
      </c>
      <c r="J11" s="0" t="str">
        <f aca="false">IF(I11=0,"",IF(I10=I11,MAX(J10,B11),B11))</f>
        <v/>
      </c>
      <c r="K11" s="9" t="str">
        <f aca="false">IF(I11=0,"",B11/J11-1)</f>
        <v/>
      </c>
      <c r="M11" s="8"/>
      <c r="N11" s="8"/>
      <c r="O11" s="8"/>
      <c r="P11" s="8"/>
      <c r="Q11" s="9"/>
      <c r="R11" s="9"/>
      <c r="S11" s="9"/>
      <c r="T11" s="9"/>
      <c r="U11" s="9"/>
      <c r="V11" s="9"/>
    </row>
    <row r="12" customFormat="false" ht="15" hidden="false" customHeight="false" outlineLevel="0" collapsed="false">
      <c r="A12" s="5" t="n">
        <v>43845</v>
      </c>
      <c r="B12" s="6" t="n">
        <v>1552.1</v>
      </c>
      <c r="C12" s="9" t="n">
        <f aca="false">B12/B11-1</f>
        <v>0.00628890041493757</v>
      </c>
      <c r="D12" s="9" t="n">
        <f aca="false">LN(B12/B11)</f>
        <v>0.00626920780085751</v>
      </c>
      <c r="E12" s="9" t="n">
        <f aca="false">B12/B7-1</f>
        <v>-0.00340310774367547</v>
      </c>
      <c r="F12" s="9"/>
      <c r="G12" s="0" t="n">
        <f aca="false">MAX(G11,B12)</f>
        <v>1571.8</v>
      </c>
      <c r="H12" s="9" t="n">
        <f aca="false">B12/G12-1</f>
        <v>-0.0125334011960809</v>
      </c>
      <c r="I12" s="0" t="n">
        <f aca="false">IF(AND($A12&gt;=CrashTest!$B$3,$A12&lt;=CrashTest!$C$3),1,IF(AND($A12&gt;=CrashTest!$B$4,$A12&lt;=CrashTest!$C$4),2,IF(AND($A12&gt;=CrashTest!$B$5,$A12&lt;=CrashTest!$C$5),3,IF(AND($A12&gt;=CrashTest!$B$6,$A12&lt;=CrashTest!$C$6),4,IF(AND($A12&gt;=CrashTest!$B$7,$A12&lt;=CrashTest!$C$7),5,0)))))</f>
        <v>0</v>
      </c>
      <c r="J12" s="0" t="str">
        <f aca="false">IF(I12=0,"",IF(I11=I12,MAX(J11,B12),B12))</f>
        <v/>
      </c>
      <c r="K12" s="9" t="str">
        <f aca="false">IF(I12=0,"",B12/J12-1)</f>
        <v/>
      </c>
      <c r="M12" s="8"/>
      <c r="N12" s="8"/>
      <c r="O12" s="8"/>
      <c r="P12" s="8"/>
      <c r="Q12" s="9"/>
      <c r="R12" s="9"/>
      <c r="S12" s="9"/>
      <c r="T12" s="9"/>
      <c r="U12" s="9"/>
      <c r="V12" s="9"/>
    </row>
    <row r="13" customFormat="false" ht="15" hidden="false" customHeight="false" outlineLevel="0" collapsed="false">
      <c r="A13" s="5" t="n">
        <v>43846</v>
      </c>
      <c r="B13" s="6" t="n">
        <v>1549</v>
      </c>
      <c r="C13" s="9" t="n">
        <f aca="false">B13/B12-1</f>
        <v>-0.00199729398878934</v>
      </c>
      <c r="D13" s="9" t="n">
        <f aca="false">LN(B13/B12)</f>
        <v>-0.00199929124027019</v>
      </c>
      <c r="E13" s="9" t="n">
        <f aca="false">B13/B8-1</f>
        <v>-0.00174002706708776</v>
      </c>
      <c r="F13" s="9"/>
      <c r="G13" s="0" t="n">
        <f aca="false">MAX(G12,B13)</f>
        <v>1571.8</v>
      </c>
      <c r="H13" s="9" t="n">
        <f aca="false">B13/G13-1</f>
        <v>-0.0145056622980022</v>
      </c>
      <c r="I13" s="0" t="n">
        <f aca="false">IF(AND($A13&gt;=CrashTest!$B$3,$A13&lt;=CrashTest!$C$3),1,IF(AND($A13&gt;=CrashTest!$B$4,$A13&lt;=CrashTest!$C$4),2,IF(AND($A13&gt;=CrashTest!$B$5,$A13&lt;=CrashTest!$C$5),3,IF(AND($A13&gt;=CrashTest!$B$6,$A13&lt;=CrashTest!$C$6),4,IF(AND($A13&gt;=CrashTest!$B$7,$A13&lt;=CrashTest!$C$7),5,0)))))</f>
        <v>0</v>
      </c>
      <c r="J13" s="0" t="str">
        <f aca="false">IF(I13=0,"",IF(I12=I13,MAX(J12,B13),B13))</f>
        <v/>
      </c>
      <c r="K13" s="9" t="str">
        <f aca="false">IF(I13=0,"",B13/J13-1)</f>
        <v/>
      </c>
      <c r="M13" s="8"/>
      <c r="N13" s="8"/>
      <c r="O13" s="8"/>
      <c r="P13" s="8"/>
      <c r="Q13" s="9"/>
      <c r="R13" s="9"/>
      <c r="S13" s="9"/>
      <c r="T13" s="9"/>
      <c r="U13" s="9"/>
      <c r="V13" s="9"/>
    </row>
    <row r="14" customFormat="false" ht="15" hidden="false" customHeight="false" outlineLevel="0" collapsed="false">
      <c r="A14" s="5" t="n">
        <v>43847</v>
      </c>
      <c r="B14" s="6" t="n">
        <v>1558.8</v>
      </c>
      <c r="C14" s="9" t="n">
        <f aca="false">B14/B13-1</f>
        <v>0.00632666236281465</v>
      </c>
      <c r="D14" s="9" t="n">
        <f aca="false">LN(B14/B13)</f>
        <v>0.00630673304768546</v>
      </c>
      <c r="E14" s="9" t="n">
        <f aca="false">B14/B9-1</f>
        <v>0.00083467094703038</v>
      </c>
      <c r="F14" s="9"/>
      <c r="G14" s="0" t="n">
        <f aca="false">MAX(G13,B14)</f>
        <v>1571.8</v>
      </c>
      <c r="H14" s="9" t="n">
        <f aca="false">B14/G14-1</f>
        <v>-0.00827077236289608</v>
      </c>
      <c r="I14" s="0" t="n">
        <f aca="false">IF(AND($A14&gt;=CrashTest!$B$3,$A14&lt;=CrashTest!$C$3),1,IF(AND($A14&gt;=CrashTest!$B$4,$A14&lt;=CrashTest!$C$4),2,IF(AND($A14&gt;=CrashTest!$B$5,$A14&lt;=CrashTest!$C$5),3,IF(AND($A14&gt;=CrashTest!$B$6,$A14&lt;=CrashTest!$C$6),4,IF(AND($A14&gt;=CrashTest!$B$7,$A14&lt;=CrashTest!$C$7),5,0)))))</f>
        <v>0</v>
      </c>
      <c r="J14" s="0" t="str">
        <f aca="false">IF(I14=0,"",IF(I13=I14,MAX(J13,B14),B14))</f>
        <v/>
      </c>
      <c r="K14" s="9" t="str">
        <f aca="false">IF(I14=0,"",B14/J14-1)</f>
        <v/>
      </c>
      <c r="M14" s="8"/>
      <c r="N14" s="8"/>
      <c r="O14" s="8"/>
      <c r="P14" s="8"/>
      <c r="Q14" s="9"/>
      <c r="R14" s="9"/>
      <c r="S14" s="9"/>
      <c r="T14" s="9"/>
      <c r="U14" s="9"/>
      <c r="V14" s="9"/>
    </row>
    <row r="15" customFormat="false" ht="15" hidden="false" customHeight="false" outlineLevel="0" collapsed="false">
      <c r="A15" s="5" t="n">
        <v>43851</v>
      </c>
      <c r="B15" s="6" t="n">
        <v>1556.4</v>
      </c>
      <c r="C15" s="9" t="n">
        <f aca="false">B15/B14-1</f>
        <v>-0.00153964588144717</v>
      </c>
      <c r="D15" s="9" t="n">
        <f aca="false">LN(B15/B14)</f>
        <v>-0.00154083235415556</v>
      </c>
      <c r="E15" s="9" t="n">
        <f aca="false">B15/B10-1</f>
        <v>0.0051666236114698</v>
      </c>
      <c r="F15" s="9"/>
      <c r="G15" s="0" t="n">
        <f aca="false">MAX(G14,B15)</f>
        <v>1571.8</v>
      </c>
      <c r="H15" s="9" t="n">
        <f aca="false">B15/G15-1</f>
        <v>-0.00979768418373828</v>
      </c>
      <c r="I15" s="0" t="n">
        <f aca="false">IF(AND($A15&gt;=CrashTest!$B$3,$A15&lt;=CrashTest!$C$3),1,IF(AND($A15&gt;=CrashTest!$B$4,$A15&lt;=CrashTest!$C$4),2,IF(AND($A15&gt;=CrashTest!$B$5,$A15&lt;=CrashTest!$C$5),3,IF(AND($A15&gt;=CrashTest!$B$6,$A15&lt;=CrashTest!$C$6),4,IF(AND($A15&gt;=CrashTest!$B$7,$A15&lt;=CrashTest!$C$7),5,0)))))</f>
        <v>0</v>
      </c>
      <c r="J15" s="0" t="str">
        <f aca="false">IF(I15=0,"",IF(I14=I15,MAX(J14,B15),B15))</f>
        <v/>
      </c>
      <c r="K15" s="9" t="str">
        <f aca="false">IF(I15=0,"",B15/J15-1)</f>
        <v/>
      </c>
      <c r="M15" s="8"/>
      <c r="N15" s="8"/>
      <c r="O15" s="8"/>
      <c r="P15" s="8"/>
      <c r="Q15" s="9"/>
      <c r="R15" s="9"/>
      <c r="S15" s="9"/>
      <c r="T15" s="9"/>
      <c r="U15" s="9"/>
      <c r="V15" s="9"/>
    </row>
    <row r="16" customFormat="false" ht="15" hidden="false" customHeight="false" outlineLevel="0" collapsed="false">
      <c r="A16" s="5" t="n">
        <v>43852</v>
      </c>
      <c r="B16" s="6" t="n">
        <v>1555.3</v>
      </c>
      <c r="C16" s="9" t="n">
        <f aca="false">B16/B15-1</f>
        <v>-0.000706759187869555</v>
      </c>
      <c r="D16" s="9" t="n">
        <f aca="false">LN(B16/B15)</f>
        <v>-0.000707009059884205</v>
      </c>
      <c r="E16" s="9" t="n">
        <f aca="false">B16/B11-1</f>
        <v>0.00836358921161806</v>
      </c>
      <c r="F16" s="9"/>
      <c r="G16" s="0" t="n">
        <f aca="false">MAX(G15,B16)</f>
        <v>1571.8</v>
      </c>
      <c r="H16" s="9" t="n">
        <f aca="false">B16/G16-1</f>
        <v>-0.0104975187682911</v>
      </c>
      <c r="I16" s="0" t="n">
        <f aca="false">IF(AND($A16&gt;=CrashTest!$B$3,$A16&lt;=CrashTest!$C$3),1,IF(AND($A16&gt;=CrashTest!$B$4,$A16&lt;=CrashTest!$C$4),2,IF(AND($A16&gt;=CrashTest!$B$5,$A16&lt;=CrashTest!$C$5),3,IF(AND($A16&gt;=CrashTest!$B$6,$A16&lt;=CrashTest!$C$6),4,IF(AND($A16&gt;=CrashTest!$B$7,$A16&lt;=CrashTest!$C$7),5,0)))))</f>
        <v>0</v>
      </c>
      <c r="J16" s="0" t="str">
        <f aca="false">IF(I16=0,"",IF(I15=I16,MAX(J15,B16),B16))</f>
        <v/>
      </c>
      <c r="K16" s="9" t="str">
        <f aca="false">IF(I16=0,"",B16/J16-1)</f>
        <v/>
      </c>
      <c r="M16" s="8"/>
      <c r="N16" s="8"/>
      <c r="O16" s="8"/>
      <c r="P16" s="8"/>
      <c r="Q16" s="9"/>
      <c r="R16" s="9"/>
      <c r="S16" s="9"/>
      <c r="T16" s="9"/>
      <c r="U16" s="9"/>
      <c r="V16" s="9"/>
    </row>
    <row r="17" customFormat="false" ht="15" hidden="false" customHeight="false" outlineLevel="0" collapsed="false">
      <c r="A17" s="5" t="n">
        <v>43853</v>
      </c>
      <c r="B17" s="6" t="n">
        <v>1564.6</v>
      </c>
      <c r="C17" s="9" t="n">
        <f aca="false">B17/B16-1</f>
        <v>0.00597955378383586</v>
      </c>
      <c r="D17" s="9" t="n">
        <f aca="false">LN(B17/B16)</f>
        <v>0.00596174720046578</v>
      </c>
      <c r="E17" s="9" t="n">
        <f aca="false">B17/B12-1</f>
        <v>0.00805360479350559</v>
      </c>
      <c r="F17" s="9"/>
      <c r="G17" s="0" t="n">
        <f aca="false">MAX(G16,B17)</f>
        <v>1571.8</v>
      </c>
      <c r="H17" s="9" t="n">
        <f aca="false">B17/G17-1</f>
        <v>-0.00458073546252702</v>
      </c>
      <c r="I17" s="0" t="n">
        <f aca="false">IF(AND($A17&gt;=CrashTest!$B$3,$A17&lt;=CrashTest!$C$3),1,IF(AND($A17&gt;=CrashTest!$B$4,$A17&lt;=CrashTest!$C$4),2,IF(AND($A17&gt;=CrashTest!$B$5,$A17&lt;=CrashTest!$C$5),3,IF(AND($A17&gt;=CrashTest!$B$6,$A17&lt;=CrashTest!$C$6),4,IF(AND($A17&gt;=CrashTest!$B$7,$A17&lt;=CrashTest!$C$7),5,0)))))</f>
        <v>0</v>
      </c>
      <c r="J17" s="0" t="str">
        <f aca="false">IF(I17=0,"",IF(I16=I17,MAX(J16,B17),B17))</f>
        <v/>
      </c>
      <c r="K17" s="9" t="str">
        <f aca="false">IF(I17=0,"",B17/J17-1)</f>
        <v/>
      </c>
      <c r="M17" s="8"/>
      <c r="N17" s="8"/>
      <c r="O17" s="8"/>
      <c r="P17" s="8"/>
      <c r="Q17" s="9"/>
      <c r="R17" s="9"/>
      <c r="S17" s="9"/>
      <c r="T17" s="9"/>
      <c r="U17" s="9"/>
      <c r="V17" s="9"/>
    </row>
    <row r="18" customFormat="false" ht="15" hidden="false" customHeight="false" outlineLevel="0" collapsed="false">
      <c r="A18" s="5" t="n">
        <v>43854</v>
      </c>
      <c r="B18" s="6" t="n">
        <v>1571.1</v>
      </c>
      <c r="C18" s="9" t="n">
        <f aca="false">B18/B17-1</f>
        <v>0.00415441646427195</v>
      </c>
      <c r="D18" s="9" t="n">
        <f aca="false">LN(B18/B17)</f>
        <v>0.00414581070257137</v>
      </c>
      <c r="E18" s="9" t="n">
        <f aca="false">B18/B13-1</f>
        <v>0.0142672692059393</v>
      </c>
      <c r="F18" s="9"/>
      <c r="G18" s="0" t="n">
        <f aca="false">MAX(G17,B18)</f>
        <v>1571.8</v>
      </c>
      <c r="H18" s="9" t="n">
        <f aca="false">B18/G18-1</f>
        <v>-0.000445349281079088</v>
      </c>
      <c r="I18" s="0" t="n">
        <f aca="false">IF(AND($A18&gt;=CrashTest!$B$3,$A18&lt;=CrashTest!$C$3),1,IF(AND($A18&gt;=CrashTest!$B$4,$A18&lt;=CrashTest!$C$4),2,IF(AND($A18&gt;=CrashTest!$B$5,$A18&lt;=CrashTest!$C$5),3,IF(AND($A18&gt;=CrashTest!$B$6,$A18&lt;=CrashTest!$C$6),4,IF(AND($A18&gt;=CrashTest!$B$7,$A18&lt;=CrashTest!$C$7),5,0)))))</f>
        <v>0</v>
      </c>
      <c r="J18" s="0" t="str">
        <f aca="false">IF(I18=0,"",IF(I17=I18,MAX(J17,B18),B18))</f>
        <v/>
      </c>
      <c r="K18" s="9" t="str">
        <f aca="false">IF(I18=0,"",B18/J18-1)</f>
        <v/>
      </c>
      <c r="M18" s="8"/>
      <c r="N18" s="8"/>
      <c r="O18" s="8"/>
      <c r="P18" s="8"/>
      <c r="Q18" s="9"/>
      <c r="R18" s="9"/>
      <c r="S18" s="9"/>
      <c r="T18" s="9"/>
      <c r="U18" s="9"/>
      <c r="V18" s="9"/>
    </row>
    <row r="19" customFormat="false" ht="15" hidden="false" customHeight="false" outlineLevel="0" collapsed="false">
      <c r="A19" s="5" t="n">
        <v>43857</v>
      </c>
      <c r="B19" s="6" t="n">
        <v>1576.8</v>
      </c>
      <c r="C19" s="9" t="n">
        <f aca="false">B19/B18-1</f>
        <v>0.00362803131563871</v>
      </c>
      <c r="D19" s="9" t="n">
        <f aca="false">LN(B19/B18)</f>
        <v>0.00362146588495875</v>
      </c>
      <c r="E19" s="9" t="n">
        <f aca="false">B19/B14-1</f>
        <v>0.0115473441108545</v>
      </c>
      <c r="F19" s="9"/>
      <c r="G19" s="0" t="n">
        <f aca="false">MAX(G18,B19)</f>
        <v>1576.8</v>
      </c>
      <c r="H19" s="9" t="n">
        <f aca="false">B19/G19-1</f>
        <v>0</v>
      </c>
      <c r="I19" s="0" t="n">
        <f aca="false">IF(AND($A19&gt;=CrashTest!$B$3,$A19&lt;=CrashTest!$C$3),1,IF(AND($A19&gt;=CrashTest!$B$4,$A19&lt;=CrashTest!$C$4),2,IF(AND($A19&gt;=CrashTest!$B$5,$A19&lt;=CrashTest!$C$5),3,IF(AND($A19&gt;=CrashTest!$B$6,$A19&lt;=CrashTest!$C$6),4,IF(AND($A19&gt;=CrashTest!$B$7,$A19&lt;=CrashTest!$C$7),5,0)))))</f>
        <v>0</v>
      </c>
      <c r="J19" s="0" t="str">
        <f aca="false">IF(I19=0,"",IF(I18=I19,MAX(J18,B19),B19))</f>
        <v/>
      </c>
      <c r="K19" s="9" t="str">
        <f aca="false">IF(I19=0,"",B19/J19-1)</f>
        <v/>
      </c>
      <c r="M19" s="8"/>
      <c r="N19" s="8"/>
      <c r="O19" s="8"/>
      <c r="P19" s="8"/>
      <c r="Q19" s="9"/>
      <c r="R19" s="9"/>
      <c r="S19" s="9"/>
      <c r="T19" s="9"/>
      <c r="U19" s="9"/>
      <c r="V19" s="9"/>
    </row>
    <row r="20" customFormat="false" ht="15" hidden="false" customHeight="false" outlineLevel="0" collapsed="false">
      <c r="A20" s="5" t="n">
        <v>43858</v>
      </c>
      <c r="B20" s="6" t="n">
        <v>1569.2</v>
      </c>
      <c r="C20" s="9" t="n">
        <f aca="false">B20/B19-1</f>
        <v>-0.00481988838153213</v>
      </c>
      <c r="D20" s="9" t="n">
        <f aca="false">LN(B20/B19)</f>
        <v>-0.00483154150311287</v>
      </c>
      <c r="E20" s="9" t="n">
        <f aca="false">B20/B15-1</f>
        <v>0.00822410691338993</v>
      </c>
      <c r="F20" s="9"/>
      <c r="G20" s="0" t="n">
        <f aca="false">MAX(G19,B20)</f>
        <v>1576.8</v>
      </c>
      <c r="H20" s="9" t="n">
        <f aca="false">B20/G20-1</f>
        <v>-0.00481988838153213</v>
      </c>
      <c r="I20" s="0" t="n">
        <f aca="false">IF(AND($A20&gt;=CrashTest!$B$3,$A20&lt;=CrashTest!$C$3),1,IF(AND($A20&gt;=CrashTest!$B$4,$A20&lt;=CrashTest!$C$4),2,IF(AND($A20&gt;=CrashTest!$B$5,$A20&lt;=CrashTest!$C$5),3,IF(AND($A20&gt;=CrashTest!$B$6,$A20&lt;=CrashTest!$C$6),4,IF(AND($A20&gt;=CrashTest!$B$7,$A20&lt;=CrashTest!$C$7),5,0)))))</f>
        <v>0</v>
      </c>
      <c r="J20" s="0" t="str">
        <f aca="false">IF(I20=0,"",IF(I19=I20,MAX(J19,B20),B20))</f>
        <v/>
      </c>
      <c r="K20" s="9" t="str">
        <f aca="false">IF(I20=0,"",B20/J20-1)</f>
        <v/>
      </c>
      <c r="M20" s="8"/>
      <c r="N20" s="8"/>
      <c r="O20" s="8"/>
      <c r="P20" s="8"/>
      <c r="Q20" s="9"/>
      <c r="R20" s="9"/>
      <c r="S20" s="9"/>
      <c r="T20" s="9"/>
      <c r="U20" s="9"/>
      <c r="V20" s="9"/>
    </row>
    <row r="21" customFormat="false" ht="15" hidden="false" customHeight="false" outlineLevel="0" collapsed="false">
      <c r="A21" s="5" t="n">
        <v>43859</v>
      </c>
      <c r="B21" s="6" t="n">
        <v>1569.8</v>
      </c>
      <c r="C21" s="9" t="n">
        <f aca="false">B21/B20-1</f>
        <v>0.000382360438439866</v>
      </c>
      <c r="D21" s="9" t="n">
        <f aca="false">LN(B21/B20)</f>
        <v>0.000382287357315718</v>
      </c>
      <c r="E21" s="9" t="n">
        <f aca="false">B21/B16-1</f>
        <v>0.00932296020060441</v>
      </c>
      <c r="F21" s="9"/>
      <c r="G21" s="0" t="n">
        <f aca="false">MAX(G20,B21)</f>
        <v>1576.8</v>
      </c>
      <c r="H21" s="9" t="n">
        <f aca="false">B21/G21-1</f>
        <v>-0.00443937087772706</v>
      </c>
      <c r="I21" s="0" t="n">
        <f aca="false">IF(AND($A21&gt;=CrashTest!$B$3,$A21&lt;=CrashTest!$C$3),1,IF(AND($A21&gt;=CrashTest!$B$4,$A21&lt;=CrashTest!$C$4),2,IF(AND($A21&gt;=CrashTest!$B$5,$A21&lt;=CrashTest!$C$5),3,IF(AND($A21&gt;=CrashTest!$B$6,$A21&lt;=CrashTest!$C$6),4,IF(AND($A21&gt;=CrashTest!$B$7,$A21&lt;=CrashTest!$C$7),5,0)))))</f>
        <v>0</v>
      </c>
      <c r="J21" s="0" t="str">
        <f aca="false">IF(I21=0,"",IF(I20=I21,MAX(J20,B21),B21))</f>
        <v/>
      </c>
      <c r="K21" s="9" t="str">
        <f aca="false">IF(I21=0,"",B21/J21-1)</f>
        <v/>
      </c>
      <c r="M21" s="8"/>
      <c r="N21" s="8"/>
      <c r="O21" s="8"/>
      <c r="P21" s="8"/>
      <c r="Q21" s="9"/>
      <c r="R21" s="9"/>
      <c r="S21" s="9"/>
      <c r="T21" s="9"/>
      <c r="U21" s="9"/>
      <c r="V21" s="9"/>
    </row>
    <row r="22" customFormat="false" ht="15" hidden="false" customHeight="false" outlineLevel="0" collapsed="false">
      <c r="A22" s="5" t="n">
        <v>43860</v>
      </c>
      <c r="B22" s="6" t="n">
        <v>1583.5</v>
      </c>
      <c r="C22" s="9" t="n">
        <f aca="false">B22/B21-1</f>
        <v>0.0087272263982674</v>
      </c>
      <c r="D22" s="9" t="n">
        <f aca="false">LN(B22/B21)</f>
        <v>0.00868936428598127</v>
      </c>
      <c r="E22" s="9" t="n">
        <f aca="false">B22/B17-1</f>
        <v>0.0120797647961142</v>
      </c>
      <c r="F22" s="9"/>
      <c r="G22" s="0" t="n">
        <f aca="false">MAX(G21,B22)</f>
        <v>1583.5</v>
      </c>
      <c r="H22" s="9" t="n">
        <f aca="false">B22/G22-1</f>
        <v>0</v>
      </c>
      <c r="I22" s="0" t="n">
        <f aca="false">IF(AND($A22&gt;=CrashTest!$B$3,$A22&lt;=CrashTest!$C$3),1,IF(AND($A22&gt;=CrashTest!$B$4,$A22&lt;=CrashTest!$C$4),2,IF(AND($A22&gt;=CrashTest!$B$5,$A22&lt;=CrashTest!$C$5),3,IF(AND($A22&gt;=CrashTest!$B$6,$A22&lt;=CrashTest!$C$6),4,IF(AND($A22&gt;=CrashTest!$B$7,$A22&lt;=CrashTest!$C$7),5,0)))))</f>
        <v>0</v>
      </c>
      <c r="J22" s="0" t="str">
        <f aca="false">IF(I22=0,"",IF(I21=I22,MAX(J21,B22),B22))</f>
        <v/>
      </c>
      <c r="K22" s="9" t="str">
        <f aca="false">IF(I22=0,"",B22/J22-1)</f>
        <v/>
      </c>
      <c r="M22" s="8"/>
      <c r="N22" s="8"/>
      <c r="O22" s="8"/>
      <c r="P22" s="8"/>
      <c r="Q22" s="9"/>
      <c r="R22" s="9"/>
      <c r="S22" s="9"/>
      <c r="T22" s="9"/>
      <c r="U22" s="9"/>
      <c r="V22" s="9"/>
    </row>
    <row r="23" customFormat="false" ht="15" hidden="false" customHeight="false" outlineLevel="0" collapsed="false">
      <c r="A23" s="5" t="n">
        <v>43861</v>
      </c>
      <c r="B23" s="6" t="n">
        <v>1582.9</v>
      </c>
      <c r="C23" s="9" t="n">
        <f aca="false">B23/B22-1</f>
        <v>-0.00037890748342273</v>
      </c>
      <c r="D23" s="9" t="n">
        <f aca="false">LN(B23/B22)</f>
        <v>-0.000378979287001742</v>
      </c>
      <c r="E23" s="9" t="n">
        <f aca="false">B23/B18-1</f>
        <v>0.00751066132009437</v>
      </c>
      <c r="F23" s="9" t="n">
        <f aca="false">B23/B2-1</f>
        <v>0.0417242513984863</v>
      </c>
      <c r="G23" s="0" t="n">
        <f aca="false">MAX(G22,B23)</f>
        <v>1583.5</v>
      </c>
      <c r="H23" s="9" t="n">
        <f aca="false">B23/G23-1</f>
        <v>-0.00037890748342273</v>
      </c>
      <c r="I23" s="0" t="n">
        <f aca="false">IF(AND($A23&gt;=CrashTest!$B$3,$A23&lt;=CrashTest!$C$3),1,IF(AND($A23&gt;=CrashTest!$B$4,$A23&lt;=CrashTest!$C$4),2,IF(AND($A23&gt;=CrashTest!$B$5,$A23&lt;=CrashTest!$C$5),3,IF(AND($A23&gt;=CrashTest!$B$6,$A23&lt;=CrashTest!$C$6),4,IF(AND($A23&gt;=CrashTest!$B$7,$A23&lt;=CrashTest!$C$7),5,0)))))</f>
        <v>0</v>
      </c>
      <c r="J23" s="0" t="str">
        <f aca="false">IF(I23=0,"",IF(I22=I23,MAX(J22,B23),B23))</f>
        <v/>
      </c>
      <c r="K23" s="9" t="str">
        <f aca="false">IF(I23=0,"",B23/J23-1)</f>
        <v/>
      </c>
      <c r="M23" s="8"/>
      <c r="N23" s="8"/>
      <c r="O23" s="8"/>
      <c r="P23" s="8"/>
      <c r="Q23" s="9"/>
      <c r="R23" s="9"/>
      <c r="S23" s="9"/>
      <c r="T23" s="9"/>
      <c r="U23" s="9"/>
      <c r="V23" s="9"/>
    </row>
    <row r="24" customFormat="false" ht="15" hidden="false" customHeight="false" outlineLevel="0" collapsed="false">
      <c r="A24" s="5" t="n">
        <v>43864</v>
      </c>
      <c r="B24" s="6" t="n">
        <v>1577.2</v>
      </c>
      <c r="C24" s="9" t="n">
        <f aca="false">B24/B23-1</f>
        <v>-0.00360098553288268</v>
      </c>
      <c r="D24" s="9" t="n">
        <f aca="false">LN(B24/B23)</f>
        <v>-0.00360748468822056</v>
      </c>
      <c r="E24" s="9" t="n">
        <f aca="false">B24/B19-1</f>
        <v>0.0002536783358702</v>
      </c>
      <c r="F24" s="9" t="n">
        <f aca="false">B24/B3-1</f>
        <v>0.0345687110528041</v>
      </c>
      <c r="G24" s="0" t="n">
        <f aca="false">MAX(G23,B24)</f>
        <v>1583.5</v>
      </c>
      <c r="H24" s="9" t="n">
        <f aca="false">B24/G24-1</f>
        <v>-0.00397852857593939</v>
      </c>
      <c r="I24" s="0" t="n">
        <f aca="false">IF(AND($A24&gt;=CrashTest!$B$3,$A24&lt;=CrashTest!$C$3),1,IF(AND($A24&gt;=CrashTest!$B$4,$A24&lt;=CrashTest!$C$4),2,IF(AND($A24&gt;=CrashTest!$B$5,$A24&lt;=CrashTest!$C$5),3,IF(AND($A24&gt;=CrashTest!$B$6,$A24&lt;=CrashTest!$C$6),4,IF(AND($A24&gt;=CrashTest!$B$7,$A24&lt;=CrashTest!$C$7),5,0)))))</f>
        <v>0</v>
      </c>
      <c r="J24" s="0" t="str">
        <f aca="false">IF(I24=0,"",IF(I23=I24,MAX(J23,B24),B24))</f>
        <v/>
      </c>
      <c r="K24" s="9" t="str">
        <f aca="false">IF(I24=0,"",B24/J24-1)</f>
        <v/>
      </c>
      <c r="M24" s="8"/>
      <c r="N24" s="8"/>
      <c r="O24" s="8"/>
      <c r="P24" s="8"/>
      <c r="Q24" s="9"/>
      <c r="R24" s="9"/>
      <c r="S24" s="9"/>
      <c r="T24" s="9"/>
      <c r="U24" s="9"/>
      <c r="V24" s="9"/>
    </row>
    <row r="25" customFormat="false" ht="15" hidden="false" customHeight="false" outlineLevel="0" collapsed="false">
      <c r="A25" s="5" t="n">
        <v>43865</v>
      </c>
      <c r="B25" s="6" t="n">
        <v>1550.4</v>
      </c>
      <c r="C25" s="9" t="n">
        <f aca="false">B25/B24-1</f>
        <v>-0.0169921379660157</v>
      </c>
      <c r="D25" s="9" t="n">
        <f aca="false">LN(B25/B24)</f>
        <v>-0.0171381608669703</v>
      </c>
      <c r="E25" s="9" t="n">
        <f aca="false">B25/B20-1</f>
        <v>-0.011980627071119</v>
      </c>
      <c r="F25" s="9" t="n">
        <f aca="false">B25/B4-1</f>
        <v>0.000774593338497276</v>
      </c>
      <c r="G25" s="0" t="n">
        <f aca="false">MAX(G24,B25)</f>
        <v>1583.5</v>
      </c>
      <c r="H25" s="9" t="n">
        <f aca="false">B25/G25-1</f>
        <v>-0.0209030628354909</v>
      </c>
      <c r="I25" s="0" t="n">
        <f aca="false">IF(AND($A25&gt;=CrashTest!$B$3,$A25&lt;=CrashTest!$C$3),1,IF(AND($A25&gt;=CrashTest!$B$4,$A25&lt;=CrashTest!$C$4),2,IF(AND($A25&gt;=CrashTest!$B$5,$A25&lt;=CrashTest!$C$5),3,IF(AND($A25&gt;=CrashTest!$B$6,$A25&lt;=CrashTest!$C$6),4,IF(AND($A25&gt;=CrashTest!$B$7,$A25&lt;=CrashTest!$C$7),5,0)))))</f>
        <v>0</v>
      </c>
      <c r="J25" s="0" t="str">
        <f aca="false">IF(I25=0,"",IF(I24=I25,MAX(J24,B25),B25))</f>
        <v/>
      </c>
      <c r="K25" s="9" t="str">
        <f aca="false">IF(I25=0,"",B25/J25-1)</f>
        <v/>
      </c>
      <c r="M25" s="8"/>
      <c r="N25" s="8"/>
      <c r="O25" s="8"/>
      <c r="P25" s="8"/>
      <c r="Q25" s="9"/>
      <c r="R25" s="9"/>
      <c r="S25" s="9"/>
      <c r="T25" s="9"/>
      <c r="U25" s="9"/>
      <c r="V25" s="9"/>
    </row>
    <row r="26" customFormat="false" ht="15" hidden="false" customHeight="false" outlineLevel="0" collapsed="false">
      <c r="A26" s="5" t="n">
        <v>43866</v>
      </c>
      <c r="B26" s="6" t="n">
        <v>1557.8</v>
      </c>
      <c r="C26" s="9" t="n">
        <f aca="false">B26/B25-1</f>
        <v>0.00477296181630549</v>
      </c>
      <c r="D26" s="9" t="n">
        <f aca="false">LN(B26/B25)</f>
        <v>0.00476160734934638</v>
      </c>
      <c r="E26" s="9" t="n">
        <f aca="false">B26/B21-1</f>
        <v>-0.00764428589629251</v>
      </c>
      <c r="F26" s="9" t="n">
        <f aca="false">B26/B5-1</f>
        <v>-0.00536329970629557</v>
      </c>
      <c r="G26" s="0" t="n">
        <f aca="false">MAX(G25,B26)</f>
        <v>1583.5</v>
      </c>
      <c r="H26" s="9" t="n">
        <f aca="false">B26/G26-1</f>
        <v>-0.0162298705399432</v>
      </c>
      <c r="I26" s="0" t="n">
        <f aca="false">IF(AND($A26&gt;=CrashTest!$B$3,$A26&lt;=CrashTest!$C$3),1,IF(AND($A26&gt;=CrashTest!$B$4,$A26&lt;=CrashTest!$C$4),2,IF(AND($A26&gt;=CrashTest!$B$5,$A26&lt;=CrashTest!$C$5),3,IF(AND($A26&gt;=CrashTest!$B$6,$A26&lt;=CrashTest!$C$6),4,IF(AND($A26&gt;=CrashTest!$B$7,$A26&lt;=CrashTest!$C$7),5,0)))))</f>
        <v>0</v>
      </c>
      <c r="J26" s="0" t="str">
        <f aca="false">IF(I26=0,"",IF(I25=I26,MAX(J25,B26),B26))</f>
        <v/>
      </c>
      <c r="K26" s="9" t="str">
        <f aca="false">IF(I26=0,"",B26/J26-1)</f>
        <v/>
      </c>
      <c r="M26" s="8"/>
      <c r="N26" s="8"/>
      <c r="O26" s="8"/>
      <c r="P26" s="8"/>
      <c r="Q26" s="9"/>
      <c r="R26" s="9"/>
      <c r="S26" s="9"/>
      <c r="T26" s="9"/>
      <c r="U26" s="9"/>
      <c r="V26" s="9"/>
    </row>
    <row r="27" customFormat="false" ht="15" hidden="false" customHeight="false" outlineLevel="0" collapsed="false">
      <c r="A27" s="5" t="n">
        <v>43867</v>
      </c>
      <c r="B27" s="6" t="n">
        <v>1565.1</v>
      </c>
      <c r="C27" s="9" t="n">
        <f aca="false">B27/B26-1</f>
        <v>0.00468609577609436</v>
      </c>
      <c r="D27" s="9" t="n">
        <f aca="false">LN(B27/B26)</f>
        <v>0.00467515021060844</v>
      </c>
      <c r="E27" s="9" t="n">
        <f aca="false">B27/B22-1</f>
        <v>-0.0116198294916325</v>
      </c>
      <c r="F27" s="9" t="n">
        <f aca="false">B27/B6-1</f>
        <v>-0.00426262883318496</v>
      </c>
      <c r="G27" s="0" t="n">
        <f aca="false">MAX(G26,B27)</f>
        <v>1583.5</v>
      </c>
      <c r="H27" s="9" t="n">
        <f aca="false">B27/G27-1</f>
        <v>-0.0116198294916325</v>
      </c>
      <c r="I27" s="0" t="n">
        <f aca="false">IF(AND($A27&gt;=CrashTest!$B$3,$A27&lt;=CrashTest!$C$3),1,IF(AND($A27&gt;=CrashTest!$B$4,$A27&lt;=CrashTest!$C$4),2,IF(AND($A27&gt;=CrashTest!$B$5,$A27&lt;=CrashTest!$C$5),3,IF(AND($A27&gt;=CrashTest!$B$6,$A27&lt;=CrashTest!$C$6),4,IF(AND($A27&gt;=CrashTest!$B$7,$A27&lt;=CrashTest!$C$7),5,0)))))</f>
        <v>0</v>
      </c>
      <c r="J27" s="0" t="str">
        <f aca="false">IF(I27=0,"",IF(I26=I27,MAX(J26,B27),B27))</f>
        <v/>
      </c>
      <c r="K27" s="9" t="str">
        <f aca="false">IF(I27=0,"",B27/J27-1)</f>
        <v/>
      </c>
      <c r="M27" s="8"/>
      <c r="N27" s="8"/>
      <c r="O27" s="8"/>
      <c r="P27" s="8"/>
      <c r="Q27" s="9"/>
      <c r="R27" s="9"/>
      <c r="S27" s="9"/>
      <c r="T27" s="9"/>
      <c r="U27" s="9"/>
      <c r="V27" s="9"/>
    </row>
    <row r="28" customFormat="false" ht="15" hidden="false" customHeight="false" outlineLevel="0" collapsed="false">
      <c r="A28" s="5" t="n">
        <v>43868</v>
      </c>
      <c r="B28" s="6" t="n">
        <v>1568.6</v>
      </c>
      <c r="C28" s="9" t="n">
        <f aca="false">B28/B27-1</f>
        <v>0.0022362788320236</v>
      </c>
      <c r="D28" s="9" t="n">
        <f aca="false">LN(B28/B27)</f>
        <v>0.00223378208210946</v>
      </c>
      <c r="E28" s="9" t="n">
        <f aca="false">B28/B23-1</f>
        <v>-0.00903405142460056</v>
      </c>
      <c r="F28" s="9" t="n">
        <f aca="false">B28/B7-1</f>
        <v>0.00719147296776668</v>
      </c>
      <c r="G28" s="0" t="n">
        <f aca="false">MAX(G27,B28)</f>
        <v>1583.5</v>
      </c>
      <c r="H28" s="9" t="n">
        <f aca="false">B28/G28-1</f>
        <v>-0.00940953583833282</v>
      </c>
      <c r="I28" s="0" t="n">
        <f aca="false">IF(AND($A28&gt;=CrashTest!$B$3,$A28&lt;=CrashTest!$C$3),1,IF(AND($A28&gt;=CrashTest!$B$4,$A28&lt;=CrashTest!$C$4),2,IF(AND($A28&gt;=CrashTest!$B$5,$A28&lt;=CrashTest!$C$5),3,IF(AND($A28&gt;=CrashTest!$B$6,$A28&lt;=CrashTest!$C$6),4,IF(AND($A28&gt;=CrashTest!$B$7,$A28&lt;=CrashTest!$C$7),5,0)))))</f>
        <v>0</v>
      </c>
      <c r="J28" s="0" t="str">
        <f aca="false">IF(I28=0,"",IF(I27=I28,MAX(J27,B28),B28))</f>
        <v/>
      </c>
      <c r="K28" s="9" t="str">
        <f aca="false">IF(I28=0,"",B28/J28-1)</f>
        <v/>
      </c>
      <c r="M28" s="8"/>
      <c r="N28" s="8"/>
      <c r="O28" s="8"/>
      <c r="P28" s="8"/>
      <c r="Q28" s="9"/>
      <c r="R28" s="9"/>
      <c r="S28" s="9"/>
      <c r="T28" s="9"/>
      <c r="U28" s="9"/>
      <c r="V28" s="9"/>
    </row>
    <row r="29" customFormat="false" ht="15" hidden="false" customHeight="false" outlineLevel="0" collapsed="false">
      <c r="A29" s="5" t="n">
        <v>43871</v>
      </c>
      <c r="B29" s="6" t="n">
        <v>1574.7</v>
      </c>
      <c r="C29" s="9" t="n">
        <f aca="false">B29/B28-1</f>
        <v>0.00388881805431596</v>
      </c>
      <c r="D29" s="9" t="n">
        <f aca="false">LN(B29/B28)</f>
        <v>0.00388127614779768</v>
      </c>
      <c r="E29" s="9" t="n">
        <f aca="false">B29/B24-1</f>
        <v>-0.00158508749682984</v>
      </c>
      <c r="F29" s="9" t="n">
        <f aca="false">B29/B8-1</f>
        <v>0.0148224527937102</v>
      </c>
      <c r="G29" s="0" t="n">
        <f aca="false">MAX(G28,B29)</f>
        <v>1583.5</v>
      </c>
      <c r="H29" s="9" t="n">
        <f aca="false">B29/G29-1</f>
        <v>-0.00555730975686763</v>
      </c>
      <c r="I29" s="0" t="n">
        <f aca="false">IF(AND($A29&gt;=CrashTest!$B$3,$A29&lt;=CrashTest!$C$3),1,IF(AND($A29&gt;=CrashTest!$B$4,$A29&lt;=CrashTest!$C$4),2,IF(AND($A29&gt;=CrashTest!$B$5,$A29&lt;=CrashTest!$C$5),3,IF(AND($A29&gt;=CrashTest!$B$6,$A29&lt;=CrashTest!$C$6),4,IF(AND($A29&gt;=CrashTest!$B$7,$A29&lt;=CrashTest!$C$7),5,0)))))</f>
        <v>0</v>
      </c>
      <c r="J29" s="0" t="str">
        <f aca="false">IF(I29=0,"",IF(I28=I29,MAX(J28,B29),B29))</f>
        <v/>
      </c>
      <c r="K29" s="9" t="str">
        <f aca="false">IF(I29=0,"",B29/J29-1)</f>
        <v/>
      </c>
      <c r="M29" s="8"/>
      <c r="N29" s="8"/>
      <c r="O29" s="8"/>
      <c r="P29" s="8"/>
      <c r="Q29" s="9"/>
      <c r="R29" s="9"/>
      <c r="S29" s="9"/>
      <c r="T29" s="9"/>
      <c r="U29" s="9"/>
      <c r="V29" s="9"/>
    </row>
    <row r="30" customFormat="false" ht="15" hidden="false" customHeight="false" outlineLevel="0" collapsed="false">
      <c r="A30" s="5" t="n">
        <v>43872</v>
      </c>
      <c r="B30" s="6" t="n">
        <v>1565.6</v>
      </c>
      <c r="C30" s="9" t="n">
        <f aca="false">B30/B29-1</f>
        <v>-0.00577887851654291</v>
      </c>
      <c r="D30" s="9" t="n">
        <f aca="false">LN(B30/B29)</f>
        <v>-0.00579564084449738</v>
      </c>
      <c r="E30" s="9" t="n">
        <f aca="false">B30/B25-1</f>
        <v>0.00980392156862742</v>
      </c>
      <c r="F30" s="9" t="n">
        <f aca="false">B30/B9-1</f>
        <v>0.00520064205457449</v>
      </c>
      <c r="G30" s="0" t="n">
        <f aca="false">MAX(G29,B30)</f>
        <v>1583.5</v>
      </c>
      <c r="H30" s="9" t="n">
        <f aca="false">B30/G30-1</f>
        <v>-0.0113040732554468</v>
      </c>
      <c r="I30" s="0" t="n">
        <f aca="false">IF(AND($A30&gt;=CrashTest!$B$3,$A30&lt;=CrashTest!$C$3),1,IF(AND($A30&gt;=CrashTest!$B$4,$A30&lt;=CrashTest!$C$4),2,IF(AND($A30&gt;=CrashTest!$B$5,$A30&lt;=CrashTest!$C$5),3,IF(AND($A30&gt;=CrashTest!$B$6,$A30&lt;=CrashTest!$C$6),4,IF(AND($A30&gt;=CrashTest!$B$7,$A30&lt;=CrashTest!$C$7),5,0)))))</f>
        <v>0</v>
      </c>
      <c r="J30" s="0" t="str">
        <f aca="false">IF(I30=0,"",IF(I29=I30,MAX(J29,B30),B30))</f>
        <v/>
      </c>
      <c r="K30" s="9" t="str">
        <f aca="false">IF(I30=0,"",B30/J30-1)</f>
        <v/>
      </c>
      <c r="M30" s="8"/>
      <c r="N30" s="8"/>
      <c r="O30" s="8"/>
      <c r="P30" s="8"/>
      <c r="Q30" s="9"/>
      <c r="R30" s="9"/>
      <c r="S30" s="9"/>
      <c r="T30" s="9"/>
      <c r="U30" s="9"/>
      <c r="V30" s="9"/>
    </row>
    <row r="31" customFormat="false" ht="15" hidden="false" customHeight="false" outlineLevel="0" collapsed="false">
      <c r="A31" s="5" t="n">
        <v>43873</v>
      </c>
      <c r="B31" s="6" t="n">
        <v>1567.4</v>
      </c>
      <c r="C31" s="9" t="n">
        <f aca="false">B31/B30-1</f>
        <v>0.0011497189575882</v>
      </c>
      <c r="D31" s="9" t="n">
        <f aca="false">LN(B31/B30)</f>
        <v>0.0011490585368978</v>
      </c>
      <c r="E31" s="9" t="n">
        <f aca="false">B31/B26-1</f>
        <v>0.00616253691102853</v>
      </c>
      <c r="F31" s="9" t="n">
        <f aca="false">B31/B10-1</f>
        <v>0.012270731077241</v>
      </c>
      <c r="G31" s="0" t="n">
        <f aca="false">MAX(G30,B31)</f>
        <v>1583.5</v>
      </c>
      <c r="H31" s="9" t="n">
        <f aca="false">B31/G31-1</f>
        <v>-0.0101673508051784</v>
      </c>
      <c r="I31" s="0" t="n">
        <f aca="false">IF(AND($A31&gt;=CrashTest!$B$3,$A31&lt;=CrashTest!$C$3),1,IF(AND($A31&gt;=CrashTest!$B$4,$A31&lt;=CrashTest!$C$4),2,IF(AND($A31&gt;=CrashTest!$B$5,$A31&lt;=CrashTest!$C$5),3,IF(AND($A31&gt;=CrashTest!$B$6,$A31&lt;=CrashTest!$C$6),4,IF(AND($A31&gt;=CrashTest!$B$7,$A31&lt;=CrashTest!$C$7),5,0)))))</f>
        <v>0</v>
      </c>
      <c r="J31" s="0" t="str">
        <f aca="false">IF(I31=0,"",IF(I30=I31,MAX(J30,B31),B31))</f>
        <v/>
      </c>
      <c r="K31" s="9" t="str">
        <f aca="false">IF(I31=0,"",B31/J31-1)</f>
        <v/>
      </c>
      <c r="M31" s="8"/>
      <c r="N31" s="8"/>
      <c r="O31" s="8"/>
      <c r="P31" s="8"/>
      <c r="Q31" s="9"/>
      <c r="R31" s="9"/>
      <c r="S31" s="9"/>
      <c r="T31" s="9"/>
      <c r="U31" s="9"/>
      <c r="V31" s="9"/>
    </row>
    <row r="32" customFormat="false" ht="15" hidden="false" customHeight="false" outlineLevel="0" collapsed="false">
      <c r="A32" s="5" t="n">
        <v>43874</v>
      </c>
      <c r="B32" s="6" t="n">
        <v>1575.1</v>
      </c>
      <c r="C32" s="9" t="n">
        <f aca="false">B32/B31-1</f>
        <v>0.00491259410488687</v>
      </c>
      <c r="D32" s="9" t="n">
        <f aca="false">LN(B32/B31)</f>
        <v>0.00490056668892532</v>
      </c>
      <c r="E32" s="9" t="n">
        <f aca="false">B32/B27-1</f>
        <v>0.00638936809149571</v>
      </c>
      <c r="F32" s="9" t="n">
        <f aca="false">B32/B11-1</f>
        <v>0.0212007261410787</v>
      </c>
      <c r="G32" s="0" t="n">
        <f aca="false">MAX(G31,B32)</f>
        <v>1583.5</v>
      </c>
      <c r="H32" s="9" t="n">
        <f aca="false">B32/G32-1</f>
        <v>-0.00530470476791922</v>
      </c>
      <c r="I32" s="0" t="n">
        <f aca="false">IF(AND($A32&gt;=CrashTest!$B$3,$A32&lt;=CrashTest!$C$3),1,IF(AND($A32&gt;=CrashTest!$B$4,$A32&lt;=CrashTest!$C$4),2,IF(AND($A32&gt;=CrashTest!$B$5,$A32&lt;=CrashTest!$C$5),3,IF(AND($A32&gt;=CrashTest!$B$6,$A32&lt;=CrashTest!$C$6),4,IF(AND($A32&gt;=CrashTest!$B$7,$A32&lt;=CrashTest!$C$7),5,0)))))</f>
        <v>0</v>
      </c>
      <c r="J32" s="0" t="str">
        <f aca="false">IF(I32=0,"",IF(I31=I32,MAX(J31,B32),B32))</f>
        <v/>
      </c>
      <c r="K32" s="9" t="str">
        <f aca="false">IF(I32=0,"",B32/J32-1)</f>
        <v/>
      </c>
      <c r="M32" s="8"/>
      <c r="N32" s="8"/>
      <c r="O32" s="8"/>
      <c r="P32" s="8"/>
      <c r="Q32" s="9"/>
      <c r="R32" s="9"/>
      <c r="S32" s="9"/>
      <c r="T32" s="9"/>
      <c r="U32" s="9"/>
      <c r="V32" s="9"/>
    </row>
    <row r="33" customFormat="false" ht="15" hidden="false" customHeight="false" outlineLevel="0" collapsed="false">
      <c r="A33" s="5" t="n">
        <v>43875</v>
      </c>
      <c r="B33" s="6" t="n">
        <v>1582.7</v>
      </c>
      <c r="C33" s="9" t="n">
        <f aca="false">B33/B32-1</f>
        <v>0.00482509047044633</v>
      </c>
      <c r="D33" s="9" t="n">
        <f aca="false">LN(B33/B32)</f>
        <v>0.00481348703154772</v>
      </c>
      <c r="E33" s="9" t="n">
        <f aca="false">B33/B28-1</f>
        <v>0.00898890730587798</v>
      </c>
      <c r="F33" s="9" t="n">
        <f aca="false">B33/B12-1</f>
        <v>0.0197152245345018</v>
      </c>
      <c r="G33" s="0" t="n">
        <f aca="false">MAX(G32,B33)</f>
        <v>1583.5</v>
      </c>
      <c r="H33" s="9" t="n">
        <f aca="false">B33/G33-1</f>
        <v>-0.000505209977897048</v>
      </c>
      <c r="I33" s="0" t="n">
        <f aca="false">IF(AND($A33&gt;=CrashTest!$B$3,$A33&lt;=CrashTest!$C$3),1,IF(AND($A33&gt;=CrashTest!$B$4,$A33&lt;=CrashTest!$C$4),2,IF(AND($A33&gt;=CrashTest!$B$5,$A33&lt;=CrashTest!$C$5),3,IF(AND($A33&gt;=CrashTest!$B$6,$A33&lt;=CrashTest!$C$6),4,IF(AND($A33&gt;=CrashTest!$B$7,$A33&lt;=CrashTest!$C$7),5,0)))))</f>
        <v>1</v>
      </c>
      <c r="J33" s="10" t="n">
        <f aca="false">IF(I33=0,"",IF(I32=I33,MAX(J32,B33),B33))</f>
        <v>1582.7</v>
      </c>
      <c r="K33" s="9" t="n">
        <f aca="false">IF(I33=0,"",B33/J33-1)</f>
        <v>0</v>
      </c>
      <c r="M33" s="8"/>
      <c r="N33" s="8"/>
      <c r="O33" s="8"/>
      <c r="P33" s="8"/>
      <c r="Q33" s="9"/>
      <c r="R33" s="9"/>
      <c r="S33" s="9"/>
      <c r="T33" s="9"/>
      <c r="U33" s="9"/>
      <c r="V33" s="9"/>
    </row>
    <row r="34" customFormat="false" ht="15" hidden="false" customHeight="false" outlineLevel="0" collapsed="false">
      <c r="A34" s="5" t="n">
        <v>43879</v>
      </c>
      <c r="B34" s="6" t="n">
        <v>1600</v>
      </c>
      <c r="C34" s="9" t="n">
        <f aca="false">B34/B33-1</f>
        <v>0.0109306880646995</v>
      </c>
      <c r="D34" s="9" t="n">
        <f aca="false">LN(B34/B33)</f>
        <v>0.0108713798886351</v>
      </c>
      <c r="E34" s="9" t="n">
        <f aca="false">B34/B29-1</f>
        <v>0.0160665523591794</v>
      </c>
      <c r="F34" s="9" t="n">
        <f aca="false">B34/B13-1</f>
        <v>0.0329244673983216</v>
      </c>
      <c r="G34" s="0" t="n">
        <f aca="false">MAX(G33,B34)</f>
        <v>1600</v>
      </c>
      <c r="H34" s="9" t="n">
        <f aca="false">B34/G34-1</f>
        <v>0</v>
      </c>
      <c r="I34" s="0" t="n">
        <f aca="false">IF(AND($A34&gt;=CrashTest!$B$3,$A34&lt;=CrashTest!$C$3),1,IF(AND($A34&gt;=CrashTest!$B$4,$A34&lt;=CrashTest!$C$4),2,IF(AND($A34&gt;=CrashTest!$B$5,$A34&lt;=CrashTest!$C$5),3,IF(AND($A34&gt;=CrashTest!$B$6,$A34&lt;=CrashTest!$C$6),4,IF(AND($A34&gt;=CrashTest!$B$7,$A34&lt;=CrashTest!$C$7),5,0)))))</f>
        <v>1</v>
      </c>
      <c r="J34" s="0" t="n">
        <f aca="false">IF(I34=0,"",IF(I33=I34,MAX(J33,B34),B34))</f>
        <v>1600</v>
      </c>
      <c r="K34" s="9" t="n">
        <f aca="false">IF(I34=0,"",B34/J34-1)</f>
        <v>0</v>
      </c>
      <c r="M34" s="8"/>
      <c r="N34" s="8"/>
      <c r="O34" s="8"/>
      <c r="P34" s="8"/>
      <c r="Q34" s="9"/>
      <c r="R34" s="9"/>
      <c r="S34" s="9"/>
      <c r="T34" s="9"/>
      <c r="U34" s="9"/>
      <c r="V34" s="9"/>
    </row>
    <row r="35" customFormat="false" ht="15" hidden="false" customHeight="false" outlineLevel="0" collapsed="false">
      <c r="A35" s="5" t="n">
        <v>43880</v>
      </c>
      <c r="B35" s="6" t="n">
        <v>1607.5</v>
      </c>
      <c r="C35" s="9" t="n">
        <f aca="false">B35/B34-1</f>
        <v>0.00468749999999996</v>
      </c>
      <c r="D35" s="9" t="n">
        <f aca="false">LN(B35/B34)</f>
        <v>0.0046765478839018</v>
      </c>
      <c r="E35" s="9" t="n">
        <f aca="false">B35/B30-1</f>
        <v>0.0267629024016351</v>
      </c>
      <c r="F35" s="9" t="n">
        <f aca="false">B35/B14-1</f>
        <v>0.0312419810110343</v>
      </c>
      <c r="G35" s="0" t="n">
        <f aca="false">MAX(G34,B35)</f>
        <v>1607.5</v>
      </c>
      <c r="H35" s="9" t="n">
        <f aca="false">B35/G35-1</f>
        <v>0</v>
      </c>
      <c r="I35" s="0" t="n">
        <f aca="false">IF(AND($A35&gt;=CrashTest!$B$3,$A35&lt;=CrashTest!$C$3),1,IF(AND($A35&gt;=CrashTest!$B$4,$A35&lt;=CrashTest!$C$4),2,IF(AND($A35&gt;=CrashTest!$B$5,$A35&lt;=CrashTest!$C$5),3,IF(AND($A35&gt;=CrashTest!$B$6,$A35&lt;=CrashTest!$C$6),4,IF(AND($A35&gt;=CrashTest!$B$7,$A35&lt;=CrashTest!$C$7),5,0)))))</f>
        <v>1</v>
      </c>
      <c r="J35" s="0" t="n">
        <f aca="false">IF(I35=0,"",IF(I34=I35,MAX(J34,B35),B35))</f>
        <v>1607.5</v>
      </c>
      <c r="K35" s="9" t="n">
        <f aca="false">IF(I35=0,"",B35/J35-1)</f>
        <v>0</v>
      </c>
      <c r="M35" s="8"/>
      <c r="N35" s="8"/>
      <c r="O35" s="8"/>
      <c r="P35" s="8"/>
      <c r="Q35" s="9"/>
      <c r="R35" s="9"/>
      <c r="S35" s="9"/>
      <c r="T35" s="9"/>
      <c r="U35" s="9"/>
      <c r="V35" s="9"/>
    </row>
    <row r="36" customFormat="false" ht="15" hidden="false" customHeight="false" outlineLevel="0" collapsed="false">
      <c r="A36" s="5" t="n">
        <v>43881</v>
      </c>
      <c r="B36" s="6" t="n">
        <v>1616.6</v>
      </c>
      <c r="C36" s="9" t="n">
        <f aca="false">B36/B35-1</f>
        <v>0.00566096423017104</v>
      </c>
      <c r="D36" s="9" t="n">
        <f aca="false">LN(B36/B35)</f>
        <v>0.00564500118796951</v>
      </c>
      <c r="E36" s="9" t="n">
        <f aca="false">B36/B31-1</f>
        <v>0.0313895623325251</v>
      </c>
      <c r="F36" s="9" t="n">
        <f aca="false">B36/B15-1</f>
        <v>0.0386790028270367</v>
      </c>
      <c r="G36" s="0" t="n">
        <f aca="false">MAX(G35,B36)</f>
        <v>1616.6</v>
      </c>
      <c r="H36" s="9" t="n">
        <f aca="false">B36/G36-1</f>
        <v>0</v>
      </c>
      <c r="I36" s="0" t="n">
        <f aca="false">IF(AND($A36&gt;=CrashTest!$B$3,$A36&lt;=CrashTest!$C$3),1,IF(AND($A36&gt;=CrashTest!$B$4,$A36&lt;=CrashTest!$C$4),2,IF(AND($A36&gt;=CrashTest!$B$5,$A36&lt;=CrashTest!$C$5),3,IF(AND($A36&gt;=CrashTest!$B$6,$A36&lt;=CrashTest!$C$6),4,IF(AND($A36&gt;=CrashTest!$B$7,$A36&lt;=CrashTest!$C$7),5,0)))))</f>
        <v>1</v>
      </c>
      <c r="J36" s="0" t="n">
        <f aca="false">IF(I36=0,"",IF(I35=I36,MAX(J35,B36),B36))</f>
        <v>1616.6</v>
      </c>
      <c r="K36" s="9" t="n">
        <f aca="false">IF(I36=0,"",B36/J36-1)</f>
        <v>0</v>
      </c>
      <c r="M36" s="8"/>
      <c r="N36" s="8"/>
      <c r="O36" s="8"/>
      <c r="P36" s="8"/>
      <c r="Q36" s="9"/>
      <c r="R36" s="9"/>
      <c r="S36" s="9"/>
      <c r="T36" s="9"/>
      <c r="U36" s="9"/>
      <c r="V36" s="9"/>
    </row>
    <row r="37" customFormat="false" ht="15" hidden="false" customHeight="false" outlineLevel="0" collapsed="false">
      <c r="A37" s="5" t="n">
        <v>43882</v>
      </c>
      <c r="B37" s="6" t="n">
        <v>1644.6</v>
      </c>
      <c r="C37" s="9" t="n">
        <f aca="false">B37/B36-1</f>
        <v>0.0173203018681183</v>
      </c>
      <c r="D37" s="9" t="n">
        <f aca="false">LN(B37/B36)</f>
        <v>0.0171720152370511</v>
      </c>
      <c r="E37" s="9" t="n">
        <f aca="false">B37/B32-1</f>
        <v>0.0441241825915815</v>
      </c>
      <c r="F37" s="9" t="n">
        <f aca="false">B37/B16-1</f>
        <v>0.0574165755802738</v>
      </c>
      <c r="G37" s="0" t="n">
        <f aca="false">MAX(G36,B37)</f>
        <v>1644.6</v>
      </c>
      <c r="H37" s="9" t="n">
        <f aca="false">B37/G37-1</f>
        <v>0</v>
      </c>
      <c r="I37" s="0" t="n">
        <f aca="false">IF(AND($A37&gt;=CrashTest!$B$3,$A37&lt;=CrashTest!$C$3),1,IF(AND($A37&gt;=CrashTest!$B$4,$A37&lt;=CrashTest!$C$4),2,IF(AND($A37&gt;=CrashTest!$B$5,$A37&lt;=CrashTest!$C$5),3,IF(AND($A37&gt;=CrashTest!$B$6,$A37&lt;=CrashTest!$C$6),4,IF(AND($A37&gt;=CrashTest!$B$7,$A37&lt;=CrashTest!$C$7),5,0)))))</f>
        <v>1</v>
      </c>
      <c r="J37" s="0" t="n">
        <f aca="false">IF(I37=0,"",IF(I36=I37,MAX(J36,B37),B37))</f>
        <v>1644.6</v>
      </c>
      <c r="K37" s="9" t="n">
        <f aca="false">IF(I37=0,"",B37/J37-1)</f>
        <v>0</v>
      </c>
      <c r="M37" s="8"/>
      <c r="N37" s="8"/>
      <c r="O37" s="8"/>
      <c r="P37" s="8"/>
      <c r="Q37" s="9"/>
      <c r="R37" s="9"/>
      <c r="S37" s="9"/>
      <c r="T37" s="9"/>
      <c r="U37" s="9"/>
      <c r="V37" s="9"/>
    </row>
    <row r="38" customFormat="false" ht="15" hidden="false" customHeight="false" outlineLevel="0" collapsed="false">
      <c r="A38" s="5" t="n">
        <v>43885</v>
      </c>
      <c r="B38" s="6" t="n">
        <v>1672.4</v>
      </c>
      <c r="C38" s="9" t="n">
        <f aca="false">B38/B37-1</f>
        <v>0.0169038063966924</v>
      </c>
      <c r="D38" s="9" t="n">
        <f aca="false">LN(B38/B37)</f>
        <v>0.0167625269456151</v>
      </c>
      <c r="E38" s="9" t="n">
        <f aca="false">B38/B33-1</f>
        <v>0.0566753016996273</v>
      </c>
      <c r="F38" s="9" t="n">
        <f aca="false">B38/B17-1</f>
        <v>0.0688993992074654</v>
      </c>
      <c r="G38" s="0" t="n">
        <f aca="false">MAX(G37,B38)</f>
        <v>1672.4</v>
      </c>
      <c r="H38" s="9" t="n">
        <f aca="false">B38/G38-1</f>
        <v>0</v>
      </c>
      <c r="I38" s="0" t="n">
        <f aca="false">IF(AND($A38&gt;=CrashTest!$B$3,$A38&lt;=CrashTest!$C$3),1,IF(AND($A38&gt;=CrashTest!$B$4,$A38&lt;=CrashTest!$C$4),2,IF(AND($A38&gt;=CrashTest!$B$5,$A38&lt;=CrashTest!$C$5),3,IF(AND($A38&gt;=CrashTest!$B$6,$A38&lt;=CrashTest!$C$6),4,IF(AND($A38&gt;=CrashTest!$B$7,$A38&lt;=CrashTest!$C$7),5,0)))))</f>
        <v>1</v>
      </c>
      <c r="J38" s="0" t="n">
        <f aca="false">IF(I38=0,"",IF(I37=I38,MAX(J37,B38),B38))</f>
        <v>1672.4</v>
      </c>
      <c r="K38" s="9" t="n">
        <f aca="false">IF(I38=0,"",B38/J38-1)</f>
        <v>0</v>
      </c>
      <c r="M38" s="8"/>
      <c r="N38" s="8"/>
      <c r="O38" s="8"/>
      <c r="P38" s="8"/>
      <c r="Q38" s="9"/>
      <c r="R38" s="9"/>
      <c r="S38" s="9"/>
      <c r="T38" s="9"/>
      <c r="U38" s="9"/>
      <c r="V38" s="9"/>
    </row>
    <row r="39" customFormat="false" ht="15" hidden="false" customHeight="false" outlineLevel="0" collapsed="false">
      <c r="A39" s="5" t="n">
        <v>43886</v>
      </c>
      <c r="B39" s="6" t="n">
        <v>1646.9</v>
      </c>
      <c r="C39" s="9" t="n">
        <f aca="false">B39/B38-1</f>
        <v>-0.0152475484333892</v>
      </c>
      <c r="D39" s="9" t="n">
        <f aca="false">LN(B39/B38)</f>
        <v>-0.0153649876022472</v>
      </c>
      <c r="E39" s="9" t="n">
        <f aca="false">B39/B34-1</f>
        <v>0.0293125000000001</v>
      </c>
      <c r="F39" s="9" t="n">
        <f aca="false">B39/B18-1</f>
        <v>0.0482464515307748</v>
      </c>
      <c r="G39" s="0" t="n">
        <f aca="false">MAX(G38,B39)</f>
        <v>1672.4</v>
      </c>
      <c r="H39" s="9" t="n">
        <f aca="false">B39/G39-1</f>
        <v>-0.0152475484333892</v>
      </c>
      <c r="I39" s="0" t="n">
        <f aca="false">IF(AND($A39&gt;=CrashTest!$B$3,$A39&lt;=CrashTest!$C$3),1,IF(AND($A39&gt;=CrashTest!$B$4,$A39&lt;=CrashTest!$C$4),2,IF(AND($A39&gt;=CrashTest!$B$5,$A39&lt;=CrashTest!$C$5),3,IF(AND($A39&gt;=CrashTest!$B$6,$A39&lt;=CrashTest!$C$6),4,IF(AND($A39&gt;=CrashTest!$B$7,$A39&lt;=CrashTest!$C$7),5,0)))))</f>
        <v>1</v>
      </c>
      <c r="J39" s="0" t="n">
        <f aca="false">IF(I39=0,"",IF(I38=I39,MAX(J38,B39),B39))</f>
        <v>1672.4</v>
      </c>
      <c r="K39" s="9" t="n">
        <f aca="false">IF(I39=0,"",B39/J39-1)</f>
        <v>-0.0152475484333892</v>
      </c>
      <c r="M39" s="8"/>
      <c r="N39" s="8"/>
      <c r="O39" s="8"/>
      <c r="P39" s="8"/>
      <c r="Q39" s="9"/>
      <c r="R39" s="9"/>
      <c r="S39" s="9"/>
      <c r="T39" s="9"/>
      <c r="U39" s="9"/>
      <c r="V39" s="9"/>
    </row>
    <row r="40" customFormat="false" ht="15" hidden="false" customHeight="false" outlineLevel="0" collapsed="false">
      <c r="A40" s="5" t="n">
        <v>43887</v>
      </c>
      <c r="B40" s="6" t="n">
        <v>1640</v>
      </c>
      <c r="C40" s="9" t="n">
        <f aca="false">B40/B39-1</f>
        <v>-0.00418968972008016</v>
      </c>
      <c r="D40" s="9" t="n">
        <f aca="false">LN(B40/B39)</f>
        <v>-0.00419849106191863</v>
      </c>
      <c r="E40" s="9" t="n">
        <f aca="false">B40/B35-1</f>
        <v>0.0202177293934682</v>
      </c>
      <c r="F40" s="9" t="n">
        <f aca="false">B40/B19-1</f>
        <v>0.0400811770674785</v>
      </c>
      <c r="G40" s="0" t="n">
        <f aca="false">MAX(G39,B40)</f>
        <v>1672.4</v>
      </c>
      <c r="H40" s="9" t="n">
        <f aca="false">B40/G40-1</f>
        <v>-0.0193733556565415</v>
      </c>
      <c r="I40" s="0" t="n">
        <f aca="false">IF(AND($A40&gt;=CrashTest!$B$3,$A40&lt;=CrashTest!$C$3),1,IF(AND($A40&gt;=CrashTest!$B$4,$A40&lt;=CrashTest!$C$4),2,IF(AND($A40&gt;=CrashTest!$B$5,$A40&lt;=CrashTest!$C$5),3,IF(AND($A40&gt;=CrashTest!$B$6,$A40&lt;=CrashTest!$C$6),4,IF(AND($A40&gt;=CrashTest!$B$7,$A40&lt;=CrashTest!$C$7),5,0)))))</f>
        <v>1</v>
      </c>
      <c r="J40" s="0" t="n">
        <f aca="false">IF(I40=0,"",IF(I39=I40,MAX(J39,B40),B40))</f>
        <v>1672.4</v>
      </c>
      <c r="K40" s="9" t="n">
        <f aca="false">IF(I40=0,"",B40/J40-1)</f>
        <v>-0.0193733556565415</v>
      </c>
      <c r="M40" s="8"/>
      <c r="N40" s="8"/>
      <c r="O40" s="8"/>
      <c r="P40" s="8"/>
      <c r="Q40" s="9"/>
      <c r="R40" s="9"/>
      <c r="S40" s="9"/>
      <c r="T40" s="9"/>
      <c r="U40" s="9"/>
      <c r="V40" s="9"/>
    </row>
    <row r="41" customFormat="false" ht="15" hidden="false" customHeight="false" outlineLevel="0" collapsed="false">
      <c r="A41" s="5" t="n">
        <v>43888</v>
      </c>
      <c r="B41" s="6" t="n">
        <v>1640</v>
      </c>
      <c r="C41" s="9" t="n">
        <f aca="false">B41/B40-1</f>
        <v>0</v>
      </c>
      <c r="D41" s="9" t="n">
        <f aca="false">LN(B41/B40)</f>
        <v>0</v>
      </c>
      <c r="E41" s="9" t="n">
        <f aca="false">B41/B36-1</f>
        <v>0.0144748237040704</v>
      </c>
      <c r="F41" s="9" t="n">
        <f aca="false">B41/B20-1</f>
        <v>0.0451185317359164</v>
      </c>
      <c r="G41" s="0" t="n">
        <f aca="false">MAX(G40,B41)</f>
        <v>1672.4</v>
      </c>
      <c r="H41" s="9" t="n">
        <f aca="false">B41/G41-1</f>
        <v>-0.0193733556565415</v>
      </c>
      <c r="I41" s="0" t="n">
        <f aca="false">IF(AND($A41&gt;=CrashTest!$B$3,$A41&lt;=CrashTest!$C$3),1,IF(AND($A41&gt;=CrashTest!$B$4,$A41&lt;=CrashTest!$C$4),2,IF(AND($A41&gt;=CrashTest!$B$5,$A41&lt;=CrashTest!$C$5),3,IF(AND($A41&gt;=CrashTest!$B$6,$A41&lt;=CrashTest!$C$6),4,IF(AND($A41&gt;=CrashTest!$B$7,$A41&lt;=CrashTest!$C$7),5,0)))))</f>
        <v>1</v>
      </c>
      <c r="J41" s="0" t="n">
        <f aca="false">IF(I41=0,"",IF(I40=I41,MAX(J40,B41),B41))</f>
        <v>1672.4</v>
      </c>
      <c r="K41" s="9" t="n">
        <f aca="false">IF(I41=0,"",B41/J41-1)</f>
        <v>-0.0193733556565415</v>
      </c>
      <c r="M41" s="8"/>
      <c r="N41" s="8"/>
      <c r="O41" s="8"/>
      <c r="P41" s="8"/>
      <c r="Q41" s="9"/>
      <c r="R41" s="9"/>
      <c r="S41" s="9"/>
      <c r="T41" s="9"/>
      <c r="U41" s="9"/>
      <c r="V41" s="9"/>
    </row>
    <row r="42" customFormat="false" ht="15" hidden="false" customHeight="false" outlineLevel="0" collapsed="false">
      <c r="A42" s="5" t="n">
        <v>43889</v>
      </c>
      <c r="B42" s="6" t="n">
        <v>1564.1</v>
      </c>
      <c r="C42" s="9" t="n">
        <f aca="false">B42/B41-1</f>
        <v>-0.0462804878048781</v>
      </c>
      <c r="D42" s="9" t="n">
        <f aca="false">LN(B42/B41)</f>
        <v>-0.0473856631380484</v>
      </c>
      <c r="E42" s="9" t="n">
        <f aca="false">B42/B37-1</f>
        <v>-0.0489480724796303</v>
      </c>
      <c r="F42" s="9" t="n">
        <f aca="false">B42/B21-1</f>
        <v>-0.00363103580073898</v>
      </c>
      <c r="G42" s="0" t="n">
        <f aca="false">MAX(G41,B42)</f>
        <v>1672.4</v>
      </c>
      <c r="H42" s="9" t="n">
        <f aca="false">B42/G42-1</f>
        <v>-0.0647572351112176</v>
      </c>
      <c r="I42" s="0" t="n">
        <f aca="false">IF(AND($A42&gt;=CrashTest!$B$3,$A42&lt;=CrashTest!$C$3),1,IF(AND($A42&gt;=CrashTest!$B$4,$A42&lt;=CrashTest!$C$4),2,IF(AND($A42&gt;=CrashTest!$B$5,$A42&lt;=CrashTest!$C$5),3,IF(AND($A42&gt;=CrashTest!$B$6,$A42&lt;=CrashTest!$C$6),4,IF(AND($A42&gt;=CrashTest!$B$7,$A42&lt;=CrashTest!$C$7),5,0)))))</f>
        <v>1</v>
      </c>
      <c r="J42" s="0" t="n">
        <f aca="false">IF(I42=0,"",IF(I41=I42,MAX(J41,B42),B42))</f>
        <v>1672.4</v>
      </c>
      <c r="K42" s="9" t="n">
        <f aca="false">IF(I42=0,"",B42/J42-1)</f>
        <v>-0.0647572351112176</v>
      </c>
      <c r="M42" s="8"/>
      <c r="N42" s="8"/>
      <c r="O42" s="8"/>
      <c r="P42" s="8"/>
      <c r="Q42" s="9"/>
      <c r="R42" s="9"/>
      <c r="S42" s="9"/>
      <c r="T42" s="9"/>
      <c r="U42" s="9"/>
      <c r="V42" s="9"/>
    </row>
    <row r="43" customFormat="false" ht="15" hidden="false" customHeight="false" outlineLevel="0" collapsed="false">
      <c r="A43" s="5" t="n">
        <v>43892</v>
      </c>
      <c r="B43" s="6" t="n">
        <v>1592.3</v>
      </c>
      <c r="C43" s="9" t="n">
        <f aca="false">B43/B42-1</f>
        <v>0.0180295377533406</v>
      </c>
      <c r="D43" s="9" t="n">
        <f aca="false">LN(B43/B42)</f>
        <v>0.0178689331821846</v>
      </c>
      <c r="E43" s="9" t="n">
        <f aca="false">B43/B38-1</f>
        <v>-0.0478952403731165</v>
      </c>
      <c r="F43" s="9" t="n">
        <f aca="false">B43/B22-1</f>
        <v>0.00555730975686775</v>
      </c>
      <c r="G43" s="0" t="n">
        <f aca="false">MAX(G42,B43)</f>
        <v>1672.4</v>
      </c>
      <c r="H43" s="9" t="n">
        <f aca="false">B43/G43-1</f>
        <v>-0.0478952403731165</v>
      </c>
      <c r="I43" s="0" t="n">
        <f aca="false">IF(AND($A43&gt;=CrashTest!$B$3,$A43&lt;=CrashTest!$C$3),1,IF(AND($A43&gt;=CrashTest!$B$4,$A43&lt;=CrashTest!$C$4),2,IF(AND($A43&gt;=CrashTest!$B$5,$A43&lt;=CrashTest!$C$5),3,IF(AND($A43&gt;=CrashTest!$B$6,$A43&lt;=CrashTest!$C$6),4,IF(AND($A43&gt;=CrashTest!$B$7,$A43&lt;=CrashTest!$C$7),5,0)))))</f>
        <v>1</v>
      </c>
      <c r="J43" s="0" t="n">
        <f aca="false">IF(I43=0,"",IF(I42=I43,MAX(J42,B43),B43))</f>
        <v>1672.4</v>
      </c>
      <c r="K43" s="9" t="n">
        <f aca="false">IF(I43=0,"",B43/J43-1)</f>
        <v>-0.0478952403731165</v>
      </c>
      <c r="M43" s="8"/>
      <c r="N43" s="8"/>
      <c r="O43" s="8"/>
      <c r="P43" s="8"/>
      <c r="Q43" s="9"/>
      <c r="R43" s="9"/>
      <c r="S43" s="9"/>
      <c r="T43" s="9"/>
      <c r="U43" s="9"/>
      <c r="V43" s="9"/>
    </row>
    <row r="44" customFormat="false" ht="15" hidden="false" customHeight="false" outlineLevel="0" collapsed="false">
      <c r="A44" s="5" t="n">
        <v>43893</v>
      </c>
      <c r="B44" s="6" t="n">
        <v>1642.1</v>
      </c>
      <c r="C44" s="9" t="n">
        <f aca="false">B44/B43-1</f>
        <v>0.0312755134082774</v>
      </c>
      <c r="D44" s="9" t="n">
        <f aca="false">LN(B44/B43)</f>
        <v>0.0307963986354114</v>
      </c>
      <c r="E44" s="9" t="n">
        <f aca="false">B44/B39-1</f>
        <v>-0.00291456676179502</v>
      </c>
      <c r="F44" s="9" t="n">
        <f aca="false">B44/B23-1</f>
        <v>0.0373997093941498</v>
      </c>
      <c r="G44" s="0" t="n">
        <f aca="false">MAX(G43,B44)</f>
        <v>1672.4</v>
      </c>
      <c r="H44" s="9" t="n">
        <f aca="false">B44/G44-1</f>
        <v>-0.0181176751973213</v>
      </c>
      <c r="I44" s="0" t="n">
        <f aca="false">IF(AND($A44&gt;=CrashTest!$B$3,$A44&lt;=CrashTest!$C$3),1,IF(AND($A44&gt;=CrashTest!$B$4,$A44&lt;=CrashTest!$C$4),2,IF(AND($A44&gt;=CrashTest!$B$5,$A44&lt;=CrashTest!$C$5),3,IF(AND($A44&gt;=CrashTest!$B$6,$A44&lt;=CrashTest!$C$6),4,IF(AND($A44&gt;=CrashTest!$B$7,$A44&lt;=CrashTest!$C$7),5,0)))))</f>
        <v>1</v>
      </c>
      <c r="J44" s="0" t="n">
        <f aca="false">IF(I44=0,"",IF(I43=I44,MAX(J43,B44),B44))</f>
        <v>1672.4</v>
      </c>
      <c r="K44" s="9" t="n">
        <f aca="false">IF(I44=0,"",B44/J44-1)</f>
        <v>-0.0181176751973213</v>
      </c>
      <c r="M44" s="8"/>
      <c r="N44" s="8"/>
      <c r="O44" s="8"/>
      <c r="P44" s="8"/>
      <c r="Q44" s="9"/>
      <c r="R44" s="9"/>
      <c r="S44" s="9"/>
      <c r="T44" s="9"/>
      <c r="U44" s="9"/>
      <c r="V44" s="9"/>
    </row>
    <row r="45" customFormat="false" ht="15" hidden="false" customHeight="false" outlineLevel="0" collapsed="false">
      <c r="A45" s="5" t="n">
        <v>43894</v>
      </c>
      <c r="B45" s="6" t="n">
        <v>1641.1</v>
      </c>
      <c r="C45" s="9" t="n">
        <f aca="false">B45/B44-1</f>
        <v>-0.000608976310821463</v>
      </c>
      <c r="D45" s="9" t="n">
        <f aca="false">LN(B45/B44)</f>
        <v>-0.000609161812209491</v>
      </c>
      <c r="E45" s="9" t="n">
        <f aca="false">B45/B40-1</f>
        <v>0.000670731707316907</v>
      </c>
      <c r="F45" s="9" t="n">
        <f aca="false">B45/B24-1</f>
        <v>0.0405148364189702</v>
      </c>
      <c r="G45" s="0" t="n">
        <f aca="false">MAX(G44,B45)</f>
        <v>1672.4</v>
      </c>
      <c r="H45" s="9" t="n">
        <f aca="false">B45/G45-1</f>
        <v>-0.0187156182731405</v>
      </c>
      <c r="I45" s="0" t="n">
        <f aca="false">IF(AND($A45&gt;=CrashTest!$B$3,$A45&lt;=CrashTest!$C$3),1,IF(AND($A45&gt;=CrashTest!$B$4,$A45&lt;=CrashTest!$C$4),2,IF(AND($A45&gt;=CrashTest!$B$5,$A45&lt;=CrashTest!$C$5),3,IF(AND($A45&gt;=CrashTest!$B$6,$A45&lt;=CrashTest!$C$6),4,IF(AND($A45&gt;=CrashTest!$B$7,$A45&lt;=CrashTest!$C$7),5,0)))))</f>
        <v>1</v>
      </c>
      <c r="J45" s="0" t="n">
        <f aca="false">IF(I45=0,"",IF(I44=I45,MAX(J44,B45),B45))</f>
        <v>1672.4</v>
      </c>
      <c r="K45" s="9" t="n">
        <f aca="false">IF(I45=0,"",B45/J45-1)</f>
        <v>-0.0187156182731405</v>
      </c>
      <c r="M45" s="8"/>
      <c r="N45" s="8"/>
      <c r="O45" s="8"/>
      <c r="P45" s="8"/>
      <c r="Q45" s="9"/>
      <c r="R45" s="9"/>
      <c r="S45" s="9"/>
      <c r="T45" s="9"/>
      <c r="U45" s="9"/>
      <c r="V45" s="9"/>
    </row>
    <row r="46" customFormat="false" ht="15" hidden="false" customHeight="false" outlineLevel="0" collapsed="false">
      <c r="A46" s="5" t="n">
        <v>43895</v>
      </c>
      <c r="B46" s="6" t="n">
        <v>1666.4</v>
      </c>
      <c r="C46" s="9" t="n">
        <f aca="false">B46/B45-1</f>
        <v>0.015416488940345</v>
      </c>
      <c r="D46" s="9" t="n">
        <f aca="false">LN(B46/B45)</f>
        <v>0.0152988622611802</v>
      </c>
      <c r="E46" s="9" t="n">
        <f aca="false">B46/B41-1</f>
        <v>0.0160975609756098</v>
      </c>
      <c r="F46" s="9" t="n">
        <f aca="false">B46/B25-1</f>
        <v>0.0748194014447885</v>
      </c>
      <c r="G46" s="0" t="n">
        <f aca="false">MAX(G45,B46)</f>
        <v>1672.4</v>
      </c>
      <c r="H46" s="9" t="n">
        <f aca="false">B46/G46-1</f>
        <v>-0.00358765845491504</v>
      </c>
      <c r="I46" s="0" t="n">
        <f aca="false">IF(AND($A46&gt;=CrashTest!$B$3,$A46&lt;=CrashTest!$C$3),1,IF(AND($A46&gt;=CrashTest!$B$4,$A46&lt;=CrashTest!$C$4),2,IF(AND($A46&gt;=CrashTest!$B$5,$A46&lt;=CrashTest!$C$5),3,IF(AND($A46&gt;=CrashTest!$B$6,$A46&lt;=CrashTest!$C$6),4,IF(AND($A46&gt;=CrashTest!$B$7,$A46&lt;=CrashTest!$C$7),5,0)))))</f>
        <v>1</v>
      </c>
      <c r="J46" s="0" t="n">
        <f aca="false">IF(I46=0,"",IF(I45=I46,MAX(J45,B46),B46))</f>
        <v>1672.4</v>
      </c>
      <c r="K46" s="9" t="n">
        <f aca="false">IF(I46=0,"",B46/J46-1)</f>
        <v>-0.00358765845491504</v>
      </c>
      <c r="M46" s="8"/>
      <c r="N46" s="8"/>
      <c r="O46" s="8"/>
      <c r="P46" s="8"/>
      <c r="Q46" s="9"/>
      <c r="R46" s="9"/>
      <c r="S46" s="9"/>
      <c r="T46" s="9"/>
      <c r="U46" s="9"/>
      <c r="V46" s="9"/>
    </row>
    <row r="47" customFormat="false" ht="15" hidden="false" customHeight="false" outlineLevel="0" collapsed="false">
      <c r="A47" s="5" t="n">
        <v>43896</v>
      </c>
      <c r="B47" s="6" t="n">
        <v>1670.8</v>
      </c>
      <c r="C47" s="9" t="n">
        <f aca="false">B47/B46-1</f>
        <v>0.00264042246759466</v>
      </c>
      <c r="D47" s="9" t="n">
        <f aca="false">LN(B47/B46)</f>
        <v>0.00263694267625788</v>
      </c>
      <c r="E47" s="9" t="n">
        <f aca="false">B47/B42-1</f>
        <v>0.0682181446199093</v>
      </c>
      <c r="F47" s="9" t="n">
        <f aca="false">B47/B26-1</f>
        <v>0.0725381948902297</v>
      </c>
      <c r="G47" s="0" t="n">
        <f aca="false">MAX(G46,B47)</f>
        <v>1672.4</v>
      </c>
      <c r="H47" s="9" t="n">
        <f aca="false">B47/G47-1</f>
        <v>-0.000956708921310723</v>
      </c>
      <c r="I47" s="0" t="n">
        <f aca="false">IF(AND($A47&gt;=CrashTest!$B$3,$A47&lt;=CrashTest!$C$3),1,IF(AND($A47&gt;=CrashTest!$B$4,$A47&lt;=CrashTest!$C$4),2,IF(AND($A47&gt;=CrashTest!$B$5,$A47&lt;=CrashTest!$C$5),3,IF(AND($A47&gt;=CrashTest!$B$6,$A47&lt;=CrashTest!$C$6),4,IF(AND($A47&gt;=CrashTest!$B$7,$A47&lt;=CrashTest!$C$7),5,0)))))</f>
        <v>1</v>
      </c>
      <c r="J47" s="0" t="n">
        <f aca="false">IF(I47=0,"",IF(I46=I47,MAX(J46,B47),B47))</f>
        <v>1672.4</v>
      </c>
      <c r="K47" s="9" t="n">
        <f aca="false">IF(I47=0,"",B47/J47-1)</f>
        <v>-0.000956708921310723</v>
      </c>
      <c r="M47" s="8"/>
      <c r="N47" s="8"/>
      <c r="O47" s="8"/>
      <c r="P47" s="8"/>
      <c r="Q47" s="9"/>
      <c r="R47" s="9"/>
      <c r="S47" s="9"/>
      <c r="T47" s="9"/>
      <c r="U47" s="9"/>
      <c r="V47" s="9"/>
    </row>
    <row r="48" customFormat="false" ht="15" hidden="false" customHeight="false" outlineLevel="0" collapsed="false">
      <c r="A48" s="5" t="n">
        <v>43899</v>
      </c>
      <c r="B48" s="6" t="n">
        <v>1674.5</v>
      </c>
      <c r="C48" s="9" t="n">
        <f aca="false">B48/B47-1</f>
        <v>0.00221450802011014</v>
      </c>
      <c r="D48" s="9" t="n">
        <f aca="false">LN(B48/B47)</f>
        <v>0.00221205961123902</v>
      </c>
      <c r="E48" s="9" t="n">
        <f aca="false">B48/B43-1</f>
        <v>0.0516234377943856</v>
      </c>
      <c r="F48" s="9" t="n">
        <f aca="false">B48/B27-1</f>
        <v>0.0698996869209636</v>
      </c>
      <c r="G48" s="0" t="n">
        <f aca="false">MAX(G47,B48)</f>
        <v>1674.5</v>
      </c>
      <c r="H48" s="9" t="n">
        <f aca="false">B48/G48-1</f>
        <v>0</v>
      </c>
      <c r="I48" s="0" t="n">
        <f aca="false">IF(AND($A48&gt;=CrashTest!$B$3,$A48&lt;=CrashTest!$C$3),1,IF(AND($A48&gt;=CrashTest!$B$4,$A48&lt;=CrashTest!$C$4),2,IF(AND($A48&gt;=CrashTest!$B$5,$A48&lt;=CrashTest!$C$5),3,IF(AND($A48&gt;=CrashTest!$B$6,$A48&lt;=CrashTest!$C$6),4,IF(AND($A48&gt;=CrashTest!$B$7,$A48&lt;=CrashTest!$C$7),5,0)))))</f>
        <v>1</v>
      </c>
      <c r="J48" s="0" t="n">
        <f aca="false">IF(I48=0,"",IF(I47=I48,MAX(J47,B48),B48))</f>
        <v>1674.5</v>
      </c>
      <c r="K48" s="9" t="n">
        <f aca="false">IF(I48=0,"",B48/J48-1)</f>
        <v>0</v>
      </c>
      <c r="M48" s="8"/>
      <c r="N48" s="8"/>
      <c r="O48" s="8"/>
      <c r="P48" s="8"/>
      <c r="Q48" s="9"/>
      <c r="R48" s="9"/>
      <c r="S48" s="9"/>
      <c r="T48" s="9"/>
      <c r="U48" s="9"/>
      <c r="V48" s="9"/>
    </row>
    <row r="49" customFormat="false" ht="15" hidden="false" customHeight="false" outlineLevel="0" collapsed="false">
      <c r="A49" s="5" t="n">
        <v>43900</v>
      </c>
      <c r="B49" s="6" t="n">
        <v>1659.1</v>
      </c>
      <c r="C49" s="9" t="n">
        <f aca="false">B49/B48-1</f>
        <v>-0.00919677515676332</v>
      </c>
      <c r="D49" s="9" t="n">
        <f aca="false">LN(B49/B48)</f>
        <v>-0.00923932658494971</v>
      </c>
      <c r="E49" s="9" t="n">
        <f aca="false">B49/B44-1</f>
        <v>0.0103525972839658</v>
      </c>
      <c r="F49" s="9" t="n">
        <f aca="false">B49/B28-1</f>
        <v>0.057694759658294</v>
      </c>
      <c r="G49" s="0" t="n">
        <f aca="false">MAX(G48,B49)</f>
        <v>1674.5</v>
      </c>
      <c r="H49" s="9" t="n">
        <f aca="false">B49/G49-1</f>
        <v>-0.00919677515676332</v>
      </c>
      <c r="I49" s="0" t="n">
        <f aca="false">IF(AND($A49&gt;=CrashTest!$B$3,$A49&lt;=CrashTest!$C$3),1,IF(AND($A49&gt;=CrashTest!$B$4,$A49&lt;=CrashTest!$C$4),2,IF(AND($A49&gt;=CrashTest!$B$5,$A49&lt;=CrashTest!$C$5),3,IF(AND($A49&gt;=CrashTest!$B$6,$A49&lt;=CrashTest!$C$6),4,IF(AND($A49&gt;=CrashTest!$B$7,$A49&lt;=CrashTest!$C$7),5,0)))))</f>
        <v>1</v>
      </c>
      <c r="J49" s="0" t="n">
        <f aca="false">IF(I49=0,"",IF(I48=I49,MAX(J48,B49),B49))</f>
        <v>1674.5</v>
      </c>
      <c r="K49" s="9" t="n">
        <f aca="false">IF(I49=0,"",B49/J49-1)</f>
        <v>-0.00919677515676332</v>
      </c>
      <c r="M49" s="8"/>
      <c r="N49" s="8"/>
      <c r="O49" s="8"/>
      <c r="P49" s="8"/>
      <c r="Q49" s="9"/>
      <c r="R49" s="9"/>
      <c r="S49" s="9"/>
      <c r="T49" s="9"/>
      <c r="U49" s="9"/>
      <c r="V49" s="9"/>
    </row>
    <row r="50" customFormat="false" ht="15" hidden="false" customHeight="false" outlineLevel="0" collapsed="false">
      <c r="A50" s="5" t="n">
        <v>43901</v>
      </c>
      <c r="B50" s="6" t="n">
        <v>1641.4</v>
      </c>
      <c r="C50" s="9" t="n">
        <f aca="false">B50/B49-1</f>
        <v>-0.0106684346935084</v>
      </c>
      <c r="D50" s="9" t="n">
        <f aca="false">LN(B50/B49)</f>
        <v>-0.0107257504536983</v>
      </c>
      <c r="E50" s="9" t="n">
        <f aca="false">B50/B45-1</f>
        <v>0.00018280421668404</v>
      </c>
      <c r="F50" s="9" t="n">
        <f aca="false">B50/B29-1</f>
        <v>0.0423572744014733</v>
      </c>
      <c r="G50" s="0" t="n">
        <f aca="false">MAX(G49,B50)</f>
        <v>1674.5</v>
      </c>
      <c r="H50" s="9" t="n">
        <f aca="false">B50/G50-1</f>
        <v>-0.0197670946551208</v>
      </c>
      <c r="I50" s="0" t="n">
        <f aca="false">IF(AND($A50&gt;=CrashTest!$B$3,$A50&lt;=CrashTest!$C$3),1,IF(AND($A50&gt;=CrashTest!$B$4,$A50&lt;=CrashTest!$C$4),2,IF(AND($A50&gt;=CrashTest!$B$5,$A50&lt;=CrashTest!$C$5),3,IF(AND($A50&gt;=CrashTest!$B$6,$A50&lt;=CrashTest!$C$6),4,IF(AND($A50&gt;=CrashTest!$B$7,$A50&lt;=CrashTest!$C$7),5,0)))))</f>
        <v>1</v>
      </c>
      <c r="J50" s="0" t="n">
        <f aca="false">IF(I50=0,"",IF(I49=I50,MAX(J49,B50),B50))</f>
        <v>1674.5</v>
      </c>
      <c r="K50" s="9" t="n">
        <f aca="false">IF(I50=0,"",B50/J50-1)</f>
        <v>-0.0197670946551208</v>
      </c>
      <c r="M50" s="8"/>
      <c r="N50" s="8"/>
      <c r="O50" s="8"/>
      <c r="P50" s="8"/>
      <c r="Q50" s="9"/>
      <c r="R50" s="9"/>
      <c r="S50" s="9"/>
      <c r="T50" s="9"/>
      <c r="U50" s="9"/>
      <c r="V50" s="9"/>
    </row>
    <row r="51" customFormat="false" ht="15" hidden="false" customHeight="false" outlineLevel="0" collapsed="false">
      <c r="A51" s="5" t="n">
        <v>43902</v>
      </c>
      <c r="B51" s="6" t="n">
        <v>1589.3</v>
      </c>
      <c r="C51" s="9" t="n">
        <f aca="false">B51/B50-1</f>
        <v>-0.0317411965395396</v>
      </c>
      <c r="D51" s="9" t="n">
        <f aca="false">LN(B51/B50)</f>
        <v>-0.0322558684928375</v>
      </c>
      <c r="E51" s="9" t="n">
        <f aca="false">B51/B46-1</f>
        <v>-0.0462674027844456</v>
      </c>
      <c r="F51" s="9" t="n">
        <f aca="false">B51/B30-1</f>
        <v>0.0151379662749107</v>
      </c>
      <c r="G51" s="0" t="n">
        <f aca="false">MAX(G50,B51)</f>
        <v>1674.5</v>
      </c>
      <c r="H51" s="9" t="n">
        <f aca="false">B51/G51-1</f>
        <v>-0.0508808599581965</v>
      </c>
      <c r="I51" s="0" t="n">
        <f aca="false">IF(AND($A51&gt;=CrashTest!$B$3,$A51&lt;=CrashTest!$C$3),1,IF(AND($A51&gt;=CrashTest!$B$4,$A51&lt;=CrashTest!$C$4),2,IF(AND($A51&gt;=CrashTest!$B$5,$A51&lt;=CrashTest!$C$5),3,IF(AND($A51&gt;=CrashTest!$B$6,$A51&lt;=CrashTest!$C$6),4,IF(AND($A51&gt;=CrashTest!$B$7,$A51&lt;=CrashTest!$C$7),5,0)))))</f>
        <v>1</v>
      </c>
      <c r="J51" s="0" t="n">
        <f aca="false">IF(I51=0,"",IF(I50=I51,MAX(J50,B51),B51))</f>
        <v>1674.5</v>
      </c>
      <c r="K51" s="9" t="n">
        <f aca="false">IF(I51=0,"",B51/J51-1)</f>
        <v>-0.0508808599581965</v>
      </c>
      <c r="M51" s="8"/>
      <c r="N51" s="8"/>
      <c r="O51" s="8"/>
      <c r="P51" s="8"/>
      <c r="Q51" s="9"/>
      <c r="R51" s="9"/>
      <c r="S51" s="9"/>
      <c r="T51" s="9"/>
      <c r="U51" s="9"/>
      <c r="V51" s="9"/>
    </row>
    <row r="52" customFormat="false" ht="15" hidden="false" customHeight="false" outlineLevel="0" collapsed="false">
      <c r="A52" s="5" t="n">
        <v>43903</v>
      </c>
      <c r="B52" s="6" t="n">
        <v>1515.7</v>
      </c>
      <c r="C52" s="9" t="n">
        <f aca="false">B52/B51-1</f>
        <v>-0.0463096960926194</v>
      </c>
      <c r="D52" s="9" t="n">
        <f aca="false">LN(B52/B51)</f>
        <v>-0.0474162892651627</v>
      </c>
      <c r="E52" s="9" t="n">
        <f aca="false">B52/B47-1</f>
        <v>-0.092829782140292</v>
      </c>
      <c r="F52" s="9" t="n">
        <f aca="false">B52/B31-1</f>
        <v>-0.0329845604185275</v>
      </c>
      <c r="G52" s="0" t="n">
        <f aca="false">MAX(G51,B52)</f>
        <v>1674.5</v>
      </c>
      <c r="H52" s="9" t="n">
        <f aca="false">B52/G52-1</f>
        <v>-0.0948342788892207</v>
      </c>
      <c r="I52" s="0" t="n">
        <f aca="false">IF(AND($A52&gt;=CrashTest!$B$3,$A52&lt;=CrashTest!$C$3),1,IF(AND($A52&gt;=CrashTest!$B$4,$A52&lt;=CrashTest!$C$4),2,IF(AND($A52&gt;=CrashTest!$B$5,$A52&lt;=CrashTest!$C$5),3,IF(AND($A52&gt;=CrashTest!$B$6,$A52&lt;=CrashTest!$C$6),4,IF(AND($A52&gt;=CrashTest!$B$7,$A52&lt;=CrashTest!$C$7),5,0)))))</f>
        <v>1</v>
      </c>
      <c r="J52" s="0" t="n">
        <f aca="false">IF(I52=0,"",IF(I51=I52,MAX(J51,B52),B52))</f>
        <v>1674.5</v>
      </c>
      <c r="K52" s="9" t="n">
        <f aca="false">IF(I52=0,"",B52/J52-1)</f>
        <v>-0.0948342788892207</v>
      </c>
      <c r="M52" s="8"/>
      <c r="N52" s="8"/>
      <c r="O52" s="8"/>
      <c r="P52" s="8"/>
      <c r="Q52" s="9"/>
      <c r="R52" s="9"/>
      <c r="S52" s="9"/>
      <c r="T52" s="9"/>
      <c r="U52" s="9"/>
      <c r="V52" s="9"/>
    </row>
    <row r="53" customFormat="false" ht="15" hidden="false" customHeight="false" outlineLevel="0" collapsed="false">
      <c r="A53" s="5" t="n">
        <v>43906</v>
      </c>
      <c r="B53" s="6" t="n">
        <v>1485.9</v>
      </c>
      <c r="C53" s="9" t="n">
        <f aca="false">B53/B52-1</f>
        <v>-0.0196608827604406</v>
      </c>
      <c r="D53" s="9" t="n">
        <f aca="false">LN(B53/B52)</f>
        <v>-0.0198567291753094</v>
      </c>
      <c r="E53" s="9" t="n">
        <f aca="false">B53/B48-1</f>
        <v>-0.112630636010749</v>
      </c>
      <c r="F53" s="9" t="n">
        <f aca="false">B53/B32-1</f>
        <v>-0.0566313249952383</v>
      </c>
      <c r="G53" s="0" t="n">
        <f aca="false">MAX(G52,B53)</f>
        <v>1674.5</v>
      </c>
      <c r="H53" s="9" t="n">
        <f aca="false">B53/G53-1</f>
        <v>-0.112630636010749</v>
      </c>
      <c r="I53" s="0" t="n">
        <f aca="false">IF(AND($A53&gt;=CrashTest!$B$3,$A53&lt;=CrashTest!$C$3),1,IF(AND($A53&gt;=CrashTest!$B$4,$A53&lt;=CrashTest!$C$4),2,IF(AND($A53&gt;=CrashTest!$B$5,$A53&lt;=CrashTest!$C$5),3,IF(AND($A53&gt;=CrashTest!$B$6,$A53&lt;=CrashTest!$C$6),4,IF(AND($A53&gt;=CrashTest!$B$7,$A53&lt;=CrashTest!$C$7),5,0)))))</f>
        <v>1</v>
      </c>
      <c r="J53" s="0" t="n">
        <f aca="false">IF(I53=0,"",IF(I52=I53,MAX(J52,B53),B53))</f>
        <v>1674.5</v>
      </c>
      <c r="K53" s="9" t="n">
        <f aca="false">IF(I53=0,"",B53/J53-1)</f>
        <v>-0.112630636010749</v>
      </c>
      <c r="M53" s="8"/>
      <c r="N53" s="8"/>
      <c r="O53" s="8"/>
      <c r="P53" s="8"/>
      <c r="Q53" s="9"/>
      <c r="R53" s="9"/>
      <c r="S53" s="9"/>
      <c r="T53" s="9"/>
      <c r="U53" s="9"/>
      <c r="V53" s="9"/>
    </row>
    <row r="54" customFormat="false" ht="15" hidden="false" customHeight="false" outlineLevel="0" collapsed="false">
      <c r="A54" s="5" t="n">
        <v>43907</v>
      </c>
      <c r="B54" s="6" t="n">
        <v>1524.9</v>
      </c>
      <c r="C54" s="9" t="n">
        <f aca="false">B54/B53-1</f>
        <v>0.026246719160105</v>
      </c>
      <c r="D54" s="9" t="n">
        <f aca="false">LN(B54/B53)</f>
        <v>0.0259081848586648</v>
      </c>
      <c r="E54" s="9" t="n">
        <f aca="false">B54/B49-1</f>
        <v>-0.0808872280151889</v>
      </c>
      <c r="F54" s="9" t="n">
        <f aca="false">B54/B33-1</f>
        <v>-0.0365198711063373</v>
      </c>
      <c r="G54" s="0" t="n">
        <f aca="false">MAX(G53,B54)</f>
        <v>1674.5</v>
      </c>
      <c r="H54" s="9" t="n">
        <f aca="false">B54/G54-1</f>
        <v>-0.0893401015228426</v>
      </c>
      <c r="I54" s="0" t="n">
        <f aca="false">IF(AND($A54&gt;=CrashTest!$B$3,$A54&lt;=CrashTest!$C$3),1,IF(AND($A54&gt;=CrashTest!$B$4,$A54&lt;=CrashTest!$C$4),2,IF(AND($A54&gt;=CrashTest!$B$5,$A54&lt;=CrashTest!$C$5),3,IF(AND($A54&gt;=CrashTest!$B$6,$A54&lt;=CrashTest!$C$6),4,IF(AND($A54&gt;=CrashTest!$B$7,$A54&lt;=CrashTest!$C$7),5,0)))))</f>
        <v>1</v>
      </c>
      <c r="J54" s="0" t="n">
        <f aca="false">IF(I54=0,"",IF(I53=I54,MAX(J53,B54),B54))</f>
        <v>1674.5</v>
      </c>
      <c r="K54" s="9" t="n">
        <f aca="false">IF(I54=0,"",B54/J54-1)</f>
        <v>-0.0893401015228426</v>
      </c>
      <c r="M54" s="8"/>
      <c r="N54" s="8"/>
      <c r="O54" s="8"/>
      <c r="P54" s="8"/>
      <c r="Q54" s="9"/>
      <c r="R54" s="9"/>
      <c r="S54" s="9"/>
      <c r="T54" s="9"/>
      <c r="U54" s="9"/>
      <c r="V54" s="9"/>
    </row>
    <row r="55" customFormat="false" ht="15" hidden="false" customHeight="false" outlineLevel="0" collapsed="false">
      <c r="A55" s="5" t="n">
        <v>43908</v>
      </c>
      <c r="B55" s="6" t="n">
        <v>1477.3</v>
      </c>
      <c r="C55" s="9" t="n">
        <f aca="false">B55/B54-1</f>
        <v>-0.0312151616499443</v>
      </c>
      <c r="D55" s="9" t="n">
        <f aca="false">LN(B55/B54)</f>
        <v>-0.0317127367934041</v>
      </c>
      <c r="E55" s="9" t="n">
        <f aca="false">B55/B50-1</f>
        <v>-0.0999756305592787</v>
      </c>
      <c r="F55" s="9" t="n">
        <f aca="false">B55/B34-1</f>
        <v>-0.0766875</v>
      </c>
      <c r="G55" s="0" t="n">
        <f aca="false">MAX(G54,B55)</f>
        <v>1674.5</v>
      </c>
      <c r="H55" s="9" t="n">
        <f aca="false">B55/G55-1</f>
        <v>-0.117766497461929</v>
      </c>
      <c r="I55" s="0" t="n">
        <f aca="false">IF(AND($A55&gt;=CrashTest!$B$3,$A55&lt;=CrashTest!$C$3),1,IF(AND($A55&gt;=CrashTest!$B$4,$A55&lt;=CrashTest!$C$4),2,IF(AND($A55&gt;=CrashTest!$B$5,$A55&lt;=CrashTest!$C$5),3,IF(AND($A55&gt;=CrashTest!$B$6,$A55&lt;=CrashTest!$C$6),4,IF(AND($A55&gt;=CrashTest!$B$7,$A55&lt;=CrashTest!$C$7),5,0)))))</f>
        <v>1</v>
      </c>
      <c r="J55" s="0" t="n">
        <f aca="false">IF(I55=0,"",IF(I54=I55,MAX(J54,B55),B55))</f>
        <v>1674.5</v>
      </c>
      <c r="K55" s="9" t="n">
        <f aca="false">IF(I55=0,"",B55/J55-1)</f>
        <v>-0.117766497461929</v>
      </c>
      <c r="M55" s="8"/>
      <c r="N55" s="8"/>
      <c r="O55" s="8"/>
      <c r="P55" s="8"/>
      <c r="Q55" s="9"/>
      <c r="R55" s="9"/>
      <c r="S55" s="9"/>
      <c r="T55" s="9"/>
      <c r="U55" s="9"/>
      <c r="V55" s="9"/>
    </row>
    <row r="56" customFormat="false" ht="15" hidden="false" customHeight="false" outlineLevel="0" collapsed="false">
      <c r="A56" s="5" t="n">
        <v>43909</v>
      </c>
      <c r="B56" s="6" t="n">
        <v>1478.6</v>
      </c>
      <c r="C56" s="9" t="n">
        <f aca="false">B56/B55-1</f>
        <v>0.000879983754145997</v>
      </c>
      <c r="D56" s="9" t="n">
        <f aca="false">LN(B56/B55)</f>
        <v>0.000879596795437162</v>
      </c>
      <c r="E56" s="9" t="n">
        <f aca="false">B56/B51-1</f>
        <v>-0.0696533064871328</v>
      </c>
      <c r="F56" s="9" t="n">
        <f aca="false">B56/B35-1</f>
        <v>-0.0801866251944013</v>
      </c>
      <c r="G56" s="0" t="n">
        <f aca="false">MAX(G55,B56)</f>
        <v>1674.5</v>
      </c>
      <c r="H56" s="9" t="n">
        <f aca="false">B56/G56-1</f>
        <v>-0.116990146312332</v>
      </c>
      <c r="I56" s="0" t="n">
        <f aca="false">IF(AND($A56&gt;=CrashTest!$B$3,$A56&lt;=CrashTest!$C$3),1,IF(AND($A56&gt;=CrashTest!$B$4,$A56&lt;=CrashTest!$C$4),2,IF(AND($A56&gt;=CrashTest!$B$5,$A56&lt;=CrashTest!$C$5),3,IF(AND($A56&gt;=CrashTest!$B$6,$A56&lt;=CrashTest!$C$6),4,IF(AND($A56&gt;=CrashTest!$B$7,$A56&lt;=CrashTest!$C$7),5,0)))))</f>
        <v>1</v>
      </c>
      <c r="J56" s="0" t="n">
        <f aca="false">IF(I56=0,"",IF(I55=I56,MAX(J55,B56),B56))</f>
        <v>1674.5</v>
      </c>
      <c r="K56" s="9" t="n">
        <f aca="false">IF(I56=0,"",B56/J56-1)</f>
        <v>-0.116990146312332</v>
      </c>
      <c r="M56" s="8"/>
      <c r="N56" s="8"/>
      <c r="O56" s="8"/>
      <c r="P56" s="8"/>
      <c r="Q56" s="9"/>
      <c r="R56" s="9"/>
      <c r="S56" s="9"/>
      <c r="T56" s="9"/>
      <c r="U56" s="9"/>
      <c r="V56" s="9"/>
    </row>
    <row r="57" customFormat="false" ht="15" hidden="false" customHeight="false" outlineLevel="0" collapsed="false">
      <c r="A57" s="5" t="n">
        <v>43910</v>
      </c>
      <c r="B57" s="6" t="n">
        <v>1484</v>
      </c>
      <c r="C57" s="9" t="n">
        <f aca="false">B57/B56-1</f>
        <v>0.00365210334099841</v>
      </c>
      <c r="D57" s="9" t="n">
        <f aca="false">LN(B57/B56)</f>
        <v>0.00364545060432625</v>
      </c>
      <c r="E57" s="9" t="n">
        <f aca="false">B57/B52-1</f>
        <v>-0.0209144289767105</v>
      </c>
      <c r="F57" s="9" t="n">
        <f aca="false">B57/B36-1</f>
        <v>-0.0820240009897315</v>
      </c>
      <c r="G57" s="0" t="n">
        <f aca="false">MAX(G56,B57)</f>
        <v>1674.5</v>
      </c>
      <c r="H57" s="9" t="n">
        <f aca="false">B57/G57-1</f>
        <v>-0.113765303075545</v>
      </c>
      <c r="I57" s="0" t="n">
        <f aca="false">IF(AND($A57&gt;=CrashTest!$B$3,$A57&lt;=CrashTest!$C$3),1,IF(AND($A57&gt;=CrashTest!$B$4,$A57&lt;=CrashTest!$C$4),2,IF(AND($A57&gt;=CrashTest!$B$5,$A57&lt;=CrashTest!$C$5),3,IF(AND($A57&gt;=CrashTest!$B$6,$A57&lt;=CrashTest!$C$6),4,IF(AND($A57&gt;=CrashTest!$B$7,$A57&lt;=CrashTest!$C$7),5,0)))))</f>
        <v>1</v>
      </c>
      <c r="J57" s="0" t="n">
        <f aca="false">IF(I57=0,"",IF(I56=I57,MAX(J56,B57),B57))</f>
        <v>1674.5</v>
      </c>
      <c r="K57" s="9" t="n">
        <f aca="false">IF(I57=0,"",B57/J57-1)</f>
        <v>-0.113765303075545</v>
      </c>
      <c r="M57" s="8"/>
      <c r="N57" s="8"/>
      <c r="O57" s="8"/>
      <c r="P57" s="8"/>
      <c r="Q57" s="9"/>
      <c r="R57" s="9"/>
      <c r="S57" s="9"/>
      <c r="T57" s="9"/>
      <c r="U57" s="9"/>
      <c r="V57" s="9"/>
    </row>
    <row r="58" customFormat="false" ht="15" hidden="false" customHeight="false" outlineLevel="0" collapsed="false">
      <c r="A58" s="5" t="n">
        <v>43913</v>
      </c>
      <c r="B58" s="6" t="n">
        <v>1567</v>
      </c>
      <c r="C58" s="9" t="n">
        <f aca="false">B58/B57-1</f>
        <v>0.0559299191374663</v>
      </c>
      <c r="D58" s="9" t="n">
        <f aca="false">LN(B58/B57)</f>
        <v>0.054421818628695</v>
      </c>
      <c r="E58" s="9" t="n">
        <f aca="false">B58/B53-1</f>
        <v>0.0545797159970387</v>
      </c>
      <c r="F58" s="9" t="n">
        <f aca="false">B58/B37-1</f>
        <v>-0.047184725769184</v>
      </c>
      <c r="G58" s="0" t="n">
        <f aca="false">MAX(G57,B58)</f>
        <v>1674.5</v>
      </c>
      <c r="H58" s="9" t="n">
        <f aca="false">B58/G58-1</f>
        <v>-0.0641982681397432</v>
      </c>
      <c r="I58" s="0" t="n">
        <f aca="false">IF(AND($A58&gt;=CrashTest!$B$3,$A58&lt;=CrashTest!$C$3),1,IF(AND($A58&gt;=CrashTest!$B$4,$A58&lt;=CrashTest!$C$4),2,IF(AND($A58&gt;=CrashTest!$B$5,$A58&lt;=CrashTest!$C$5),3,IF(AND($A58&gt;=CrashTest!$B$6,$A58&lt;=CrashTest!$C$6),4,IF(AND($A58&gt;=CrashTest!$B$7,$A58&lt;=CrashTest!$C$7),5,0)))))</f>
        <v>1</v>
      </c>
      <c r="J58" s="0" t="n">
        <f aca="false">IF(I58=0,"",IF(I57=I58,MAX(J57,B58),B58))</f>
        <v>1674.5</v>
      </c>
      <c r="K58" s="9" t="n">
        <f aca="false">IF(I58=0,"",B58/J58-1)</f>
        <v>-0.0641982681397432</v>
      </c>
      <c r="M58" s="8"/>
      <c r="N58" s="8"/>
      <c r="O58" s="8"/>
      <c r="P58" s="8"/>
      <c r="Q58" s="9"/>
      <c r="R58" s="9"/>
      <c r="S58" s="9"/>
      <c r="T58" s="9"/>
      <c r="U58" s="9"/>
      <c r="V58" s="9"/>
    </row>
    <row r="59" customFormat="false" ht="15" hidden="false" customHeight="false" outlineLevel="0" collapsed="false">
      <c r="A59" s="5" t="n">
        <v>43914</v>
      </c>
      <c r="B59" s="6" t="n">
        <v>1660.2</v>
      </c>
      <c r="C59" s="9" t="n">
        <f aca="false">B59/B58-1</f>
        <v>0.0594767070835993</v>
      </c>
      <c r="D59" s="9" t="n">
        <f aca="false">LN(B59/B58)</f>
        <v>0.0577751136649145</v>
      </c>
      <c r="E59" s="9" t="n">
        <f aca="false">B59/B54-1</f>
        <v>0.0887271296478458</v>
      </c>
      <c r="F59" s="9" t="n">
        <f aca="false">B59/B38-1</f>
        <v>-0.00729490552499401</v>
      </c>
      <c r="G59" s="0" t="n">
        <f aca="false">MAX(G58,B59)</f>
        <v>1674.5</v>
      </c>
      <c r="H59" s="9" t="n">
        <f aca="false">B59/G59-1</f>
        <v>-0.00853986264556583</v>
      </c>
      <c r="I59" s="0" t="n">
        <f aca="false">IF(AND($A59&gt;=CrashTest!$B$3,$A59&lt;=CrashTest!$C$3),1,IF(AND($A59&gt;=CrashTest!$B$4,$A59&lt;=CrashTest!$C$4),2,IF(AND($A59&gt;=CrashTest!$B$5,$A59&lt;=CrashTest!$C$5),3,IF(AND($A59&gt;=CrashTest!$B$6,$A59&lt;=CrashTest!$C$6),4,IF(AND($A59&gt;=CrashTest!$B$7,$A59&lt;=CrashTest!$C$7),5,0)))))</f>
        <v>1</v>
      </c>
      <c r="J59" s="0" t="n">
        <f aca="false">IF(I59=0,"",IF(I58=I59,MAX(J58,B59),B59))</f>
        <v>1674.5</v>
      </c>
      <c r="K59" s="9" t="n">
        <f aca="false">IF(I59=0,"",B59/J59-1)</f>
        <v>-0.00853986264556583</v>
      </c>
      <c r="M59" s="8"/>
      <c r="N59" s="8"/>
      <c r="O59" s="8"/>
      <c r="P59" s="8"/>
      <c r="Q59" s="9"/>
      <c r="R59" s="9"/>
      <c r="S59" s="9"/>
      <c r="T59" s="9"/>
      <c r="U59" s="9"/>
      <c r="V59" s="9"/>
    </row>
    <row r="60" customFormat="false" ht="15" hidden="false" customHeight="false" outlineLevel="0" collapsed="false">
      <c r="A60" s="5" t="n">
        <v>43915</v>
      </c>
      <c r="B60" s="6" t="n">
        <v>1632.3</v>
      </c>
      <c r="C60" s="9" t="n">
        <f aca="false">B60/B59-1</f>
        <v>-0.0168052041922661</v>
      </c>
      <c r="D60" s="9" t="n">
        <f aca="false">LN(B60/B59)</f>
        <v>-0.0169480138609459</v>
      </c>
      <c r="E60" s="9" t="n">
        <f aca="false">B60/B55-1</f>
        <v>0.104921139917417</v>
      </c>
      <c r="F60" s="9" t="n">
        <f aca="false">B60/B39-1</f>
        <v>-0.00886514056712617</v>
      </c>
      <c r="G60" s="0" t="n">
        <f aca="false">MAX(G59,B60)</f>
        <v>1674.5</v>
      </c>
      <c r="H60" s="9" t="n">
        <f aca="false">B60/G60-1</f>
        <v>-0.0252015527022992</v>
      </c>
      <c r="I60" s="0" t="n">
        <f aca="false">IF(AND($A60&gt;=CrashTest!$B$3,$A60&lt;=CrashTest!$C$3),1,IF(AND($A60&gt;=CrashTest!$B$4,$A60&lt;=CrashTest!$C$4),2,IF(AND($A60&gt;=CrashTest!$B$5,$A60&lt;=CrashTest!$C$5),3,IF(AND($A60&gt;=CrashTest!$B$6,$A60&lt;=CrashTest!$C$6),4,IF(AND($A60&gt;=CrashTest!$B$7,$A60&lt;=CrashTest!$C$7),5,0)))))</f>
        <v>1</v>
      </c>
      <c r="J60" s="0" t="n">
        <f aca="false">IF(I60=0,"",IF(I59=I60,MAX(J59,B60),B60))</f>
        <v>1674.5</v>
      </c>
      <c r="K60" s="9" t="n">
        <f aca="false">IF(I60=0,"",B60/J60-1)</f>
        <v>-0.0252015527022992</v>
      </c>
      <c r="M60" s="8"/>
      <c r="N60" s="8"/>
      <c r="O60" s="8"/>
      <c r="P60" s="8"/>
      <c r="Q60" s="9"/>
      <c r="R60" s="9"/>
      <c r="S60" s="9"/>
      <c r="T60" s="9"/>
      <c r="U60" s="9"/>
      <c r="V60" s="9"/>
    </row>
    <row r="61" customFormat="false" ht="15" hidden="false" customHeight="false" outlineLevel="0" collapsed="false">
      <c r="A61" s="5" t="n">
        <v>43916</v>
      </c>
      <c r="B61" s="6" t="n">
        <v>1650.1</v>
      </c>
      <c r="C61" s="9" t="n">
        <f aca="false">B61/B60-1</f>
        <v>0.0109048581755804</v>
      </c>
      <c r="D61" s="9" t="n">
        <f aca="false">LN(B61/B60)</f>
        <v>0.0108458289587698</v>
      </c>
      <c r="E61" s="9" t="n">
        <f aca="false">B61/B56-1</f>
        <v>0.11598809684837</v>
      </c>
      <c r="F61" s="9" t="n">
        <f aca="false">B61/B40-1</f>
        <v>0.0061585365853658</v>
      </c>
      <c r="G61" s="0" t="n">
        <f aca="false">MAX(G60,B61)</f>
        <v>1674.5</v>
      </c>
      <c r="H61" s="9" t="n">
        <f aca="false">B61/G61-1</f>
        <v>-0.0145715138847418</v>
      </c>
      <c r="I61" s="0" t="n">
        <f aca="false">IF(AND($A61&gt;=CrashTest!$B$3,$A61&lt;=CrashTest!$C$3),1,IF(AND($A61&gt;=CrashTest!$B$4,$A61&lt;=CrashTest!$C$4),2,IF(AND($A61&gt;=CrashTest!$B$5,$A61&lt;=CrashTest!$C$5),3,IF(AND($A61&gt;=CrashTest!$B$6,$A61&lt;=CrashTest!$C$6),4,IF(AND($A61&gt;=CrashTest!$B$7,$A61&lt;=CrashTest!$C$7),5,0)))))</f>
        <v>1</v>
      </c>
      <c r="J61" s="0" t="n">
        <f aca="false">IF(I61=0,"",IF(I60=I61,MAX(J60,B61),B61))</f>
        <v>1674.5</v>
      </c>
      <c r="K61" s="9" t="n">
        <f aca="false">IF(I61=0,"",B61/J61-1)</f>
        <v>-0.0145715138847418</v>
      </c>
      <c r="M61" s="8"/>
      <c r="N61" s="8"/>
      <c r="O61" s="8"/>
      <c r="P61" s="8"/>
      <c r="Q61" s="9"/>
      <c r="R61" s="9"/>
      <c r="S61" s="9"/>
      <c r="T61" s="9"/>
      <c r="U61" s="9"/>
      <c r="V61" s="9"/>
    </row>
    <row r="62" customFormat="false" ht="15" hidden="false" customHeight="false" outlineLevel="0" collapsed="false">
      <c r="A62" s="5" t="n">
        <v>43917</v>
      </c>
      <c r="B62" s="6" t="n">
        <v>1623.9</v>
      </c>
      <c r="C62" s="9" t="n">
        <f aca="false">B62/B61-1</f>
        <v>-0.015877825586328</v>
      </c>
      <c r="D62" s="9" t="n">
        <f aca="false">LN(B62/B61)</f>
        <v>-0.0160052286477173</v>
      </c>
      <c r="E62" s="9" t="n">
        <f aca="false">B62/B57-1</f>
        <v>0.0942722371967655</v>
      </c>
      <c r="F62" s="9" t="n">
        <f aca="false">B62/B41-1</f>
        <v>-0.00981707317073166</v>
      </c>
      <c r="G62" s="0" t="n">
        <f aca="false">MAX(G61,B62)</f>
        <v>1674.5</v>
      </c>
      <c r="H62" s="9" t="n">
        <f aca="false">B62/G62-1</f>
        <v>-0.0302179755150791</v>
      </c>
      <c r="I62" s="0" t="n">
        <f aca="false">IF(AND($A62&gt;=CrashTest!$B$3,$A62&lt;=CrashTest!$C$3),1,IF(AND($A62&gt;=CrashTest!$B$4,$A62&lt;=CrashTest!$C$4),2,IF(AND($A62&gt;=CrashTest!$B$5,$A62&lt;=CrashTest!$C$5),3,IF(AND($A62&gt;=CrashTest!$B$6,$A62&lt;=CrashTest!$C$6),4,IF(AND($A62&gt;=CrashTest!$B$7,$A62&lt;=CrashTest!$C$7),5,0)))))</f>
        <v>1</v>
      </c>
      <c r="J62" s="0" t="n">
        <f aca="false">IF(I62=0,"",IF(I61=I62,MAX(J61,B62),B62))</f>
        <v>1674.5</v>
      </c>
      <c r="K62" s="9" t="n">
        <f aca="false">IF(I62=0,"",B62/J62-1)</f>
        <v>-0.0302179755150791</v>
      </c>
      <c r="M62" s="8"/>
      <c r="N62" s="8"/>
      <c r="O62" s="8"/>
      <c r="P62" s="8"/>
      <c r="Q62" s="9"/>
      <c r="R62" s="9"/>
      <c r="S62" s="9"/>
      <c r="T62" s="9"/>
      <c r="U62" s="9"/>
      <c r="V62" s="9"/>
    </row>
    <row r="63" customFormat="false" ht="15" hidden="false" customHeight="false" outlineLevel="0" collapsed="false">
      <c r="A63" s="5" t="n">
        <v>43920</v>
      </c>
      <c r="B63" s="6" t="n">
        <v>1622</v>
      </c>
      <c r="C63" s="9" t="n">
        <f aca="false">B63/B62-1</f>
        <v>-0.00117002278465428</v>
      </c>
      <c r="D63" s="9" t="n">
        <f aca="false">LN(B63/B62)</f>
        <v>-0.00117070779568372</v>
      </c>
      <c r="E63" s="9" t="n">
        <f aca="false">B63/B58-1</f>
        <v>0.0350989151244416</v>
      </c>
      <c r="F63" s="9" t="n">
        <f aca="false">B63/B42-1</f>
        <v>0.0370180934722844</v>
      </c>
      <c r="G63" s="0" t="n">
        <f aca="false">MAX(G62,B63)</f>
        <v>1674.5</v>
      </c>
      <c r="H63" s="9" t="n">
        <f aca="false">B63/G63-1</f>
        <v>-0.0313526425798746</v>
      </c>
      <c r="I63" s="0" t="n">
        <f aca="false">IF(AND($A63&gt;=CrashTest!$B$3,$A63&lt;=CrashTest!$C$3),1,IF(AND($A63&gt;=CrashTest!$B$4,$A63&lt;=CrashTest!$C$4),2,IF(AND($A63&gt;=CrashTest!$B$5,$A63&lt;=CrashTest!$C$5),3,IF(AND($A63&gt;=CrashTest!$B$6,$A63&lt;=CrashTest!$C$6),4,IF(AND($A63&gt;=CrashTest!$B$7,$A63&lt;=CrashTest!$C$7),5,0)))))</f>
        <v>1</v>
      </c>
      <c r="J63" s="0" t="n">
        <f aca="false">IF(I63=0,"",IF(I62=I63,MAX(J62,B63),B63))</f>
        <v>1674.5</v>
      </c>
      <c r="K63" s="9" t="n">
        <f aca="false">IF(I63=0,"",B63/J63-1)</f>
        <v>-0.0313526425798746</v>
      </c>
      <c r="M63" s="8"/>
      <c r="N63" s="8"/>
      <c r="O63" s="8"/>
      <c r="P63" s="8"/>
      <c r="Q63" s="9"/>
      <c r="R63" s="9"/>
      <c r="S63" s="9"/>
      <c r="T63" s="9"/>
      <c r="U63" s="9"/>
      <c r="V63" s="9"/>
    </row>
    <row r="64" customFormat="false" ht="15" hidden="false" customHeight="false" outlineLevel="0" collapsed="false">
      <c r="A64" s="5" t="n">
        <v>43921</v>
      </c>
      <c r="B64" s="6" t="n">
        <v>1583.4</v>
      </c>
      <c r="C64" s="9" t="n">
        <f aca="false">B64/B63-1</f>
        <v>-0.0237977805178791</v>
      </c>
      <c r="D64" s="9" t="n">
        <f aca="false">LN(B64/B63)</f>
        <v>-0.0240855219380247</v>
      </c>
      <c r="E64" s="9" t="n">
        <f aca="false">B64/B59-1</f>
        <v>-0.0462594868088182</v>
      </c>
      <c r="F64" s="9" t="n">
        <f aca="false">B64/B43-1</f>
        <v>-0.00558939898260369</v>
      </c>
      <c r="G64" s="0" t="n">
        <f aca="false">MAX(G63,B64)</f>
        <v>1674.5</v>
      </c>
      <c r="H64" s="9" t="n">
        <f aca="false">B64/G64-1</f>
        <v>-0.0544042997909824</v>
      </c>
      <c r="I64" s="0" t="n">
        <f aca="false">IF(AND($A64&gt;=CrashTest!$B$3,$A64&lt;=CrashTest!$C$3),1,IF(AND($A64&gt;=CrashTest!$B$4,$A64&lt;=CrashTest!$C$4),2,IF(AND($A64&gt;=CrashTest!$B$5,$A64&lt;=CrashTest!$C$5),3,IF(AND($A64&gt;=CrashTest!$B$6,$A64&lt;=CrashTest!$C$6),4,IF(AND($A64&gt;=CrashTest!$B$7,$A64&lt;=CrashTest!$C$7),5,0)))))</f>
        <v>1</v>
      </c>
      <c r="J64" s="0" t="n">
        <f aca="false">IF(I64=0,"",IF(I63=I64,MAX(J63,B64),B64))</f>
        <v>1674.5</v>
      </c>
      <c r="K64" s="9" t="n">
        <f aca="false">IF(I64=0,"",B64/J64-1)</f>
        <v>-0.0544042997909824</v>
      </c>
      <c r="M64" s="8"/>
      <c r="N64" s="8"/>
      <c r="O64" s="8"/>
      <c r="P64" s="8"/>
      <c r="Q64" s="9"/>
      <c r="R64" s="9"/>
      <c r="S64" s="9"/>
      <c r="T64" s="9"/>
      <c r="U64" s="9"/>
      <c r="V64" s="9"/>
    </row>
    <row r="65" customFormat="false" ht="15" hidden="false" customHeight="false" outlineLevel="0" collapsed="false">
      <c r="A65" s="5" t="n">
        <v>43922</v>
      </c>
      <c r="B65" s="6" t="n">
        <v>1578.2</v>
      </c>
      <c r="C65" s="9" t="n">
        <f aca="false">B65/B64-1</f>
        <v>-0.00328407224958949</v>
      </c>
      <c r="D65" s="9" t="n">
        <f aca="false">LN(B65/B64)</f>
        <v>-0.00328947665039876</v>
      </c>
      <c r="E65" s="9" t="n">
        <f aca="false">B65/B60-1</f>
        <v>-0.0331434172639833</v>
      </c>
      <c r="F65" s="9" t="n">
        <f aca="false">B65/B44-1</f>
        <v>-0.0389135862614943</v>
      </c>
      <c r="G65" s="0" t="n">
        <f aca="false">MAX(G64,B65)</f>
        <v>1674.5</v>
      </c>
      <c r="H65" s="9" t="n">
        <f aca="false">B65/G65-1</f>
        <v>-0.05750970438937</v>
      </c>
      <c r="I65" s="0" t="n">
        <f aca="false">IF(AND($A65&gt;=CrashTest!$B$3,$A65&lt;=CrashTest!$C$3),1,IF(AND($A65&gt;=CrashTest!$B$4,$A65&lt;=CrashTest!$C$4),2,IF(AND($A65&gt;=CrashTest!$B$5,$A65&lt;=CrashTest!$C$5),3,IF(AND($A65&gt;=CrashTest!$B$6,$A65&lt;=CrashTest!$C$6),4,IF(AND($A65&gt;=CrashTest!$B$7,$A65&lt;=CrashTest!$C$7),5,0)))))</f>
        <v>0</v>
      </c>
      <c r="J65" s="0" t="str">
        <f aca="false">IF(I65=0,"",IF(I64=I65,MAX(J64,B65),B65))</f>
        <v/>
      </c>
      <c r="K65" s="9" t="str">
        <f aca="false">IF(I65=0,"",B65/J65-1)</f>
        <v/>
      </c>
      <c r="M65" s="8"/>
      <c r="N65" s="8"/>
      <c r="O65" s="8"/>
      <c r="P65" s="8"/>
      <c r="Q65" s="9"/>
      <c r="R65" s="9"/>
      <c r="S65" s="9"/>
      <c r="T65" s="9"/>
      <c r="U65" s="9"/>
      <c r="V65" s="9"/>
    </row>
    <row r="66" customFormat="false" ht="15" hidden="false" customHeight="false" outlineLevel="0" collapsed="false">
      <c r="A66" s="5" t="n">
        <v>43923</v>
      </c>
      <c r="B66" s="6" t="n">
        <v>1625.7</v>
      </c>
      <c r="C66" s="9" t="n">
        <f aca="false">B66/B65-1</f>
        <v>0.0300975795209733</v>
      </c>
      <c r="D66" s="9" t="n">
        <f aca="false">LN(B66/B65)</f>
        <v>0.0296535351532436</v>
      </c>
      <c r="E66" s="9" t="n">
        <f aca="false">B66/B61-1</f>
        <v>-0.0147869826071146</v>
      </c>
      <c r="F66" s="9" t="n">
        <f aca="false">B66/B45-1</f>
        <v>-0.00938394978977508</v>
      </c>
      <c r="G66" s="0" t="n">
        <f aca="false">MAX(G65,B66)</f>
        <v>1674.5</v>
      </c>
      <c r="H66" s="9" t="n">
        <f aca="false">B66/G66-1</f>
        <v>-0.0291430277694834</v>
      </c>
      <c r="I66" s="0" t="n">
        <f aca="false">IF(AND($A66&gt;=CrashTest!$B$3,$A66&lt;=CrashTest!$C$3),1,IF(AND($A66&gt;=CrashTest!$B$4,$A66&lt;=CrashTest!$C$4),2,IF(AND($A66&gt;=CrashTest!$B$5,$A66&lt;=CrashTest!$C$5),3,IF(AND($A66&gt;=CrashTest!$B$6,$A66&lt;=CrashTest!$C$6),4,IF(AND($A66&gt;=CrashTest!$B$7,$A66&lt;=CrashTest!$C$7),5,0)))))</f>
        <v>0</v>
      </c>
      <c r="J66" s="0" t="str">
        <f aca="false">IF(I66=0,"",IF(I65=I66,MAX(J65,B66),B66))</f>
        <v/>
      </c>
      <c r="K66" s="9" t="str">
        <f aca="false">IF(I66=0,"",B66/J66-1)</f>
        <v/>
      </c>
      <c r="M66" s="8"/>
      <c r="N66" s="8"/>
      <c r="O66" s="8"/>
      <c r="P66" s="8"/>
      <c r="Q66" s="9"/>
      <c r="R66" s="9"/>
      <c r="S66" s="9"/>
      <c r="T66" s="9"/>
      <c r="U66" s="9"/>
      <c r="V66" s="9"/>
    </row>
    <row r="67" customFormat="false" ht="15" hidden="false" customHeight="false" outlineLevel="0" collapsed="false">
      <c r="A67" s="5" t="n">
        <v>43924</v>
      </c>
      <c r="B67" s="6" t="n">
        <v>1633.7</v>
      </c>
      <c r="C67" s="9" t="n">
        <f aca="false">B67/B66-1</f>
        <v>0.00492095712616103</v>
      </c>
      <c r="D67" s="9" t="n">
        <f aca="false">LN(B67/B66)</f>
        <v>0.00490888879228466</v>
      </c>
      <c r="E67" s="9" t="n">
        <f aca="false">B67/B62-1</f>
        <v>0.00603485436295337</v>
      </c>
      <c r="F67" s="9" t="n">
        <f aca="false">B67/B46-1</f>
        <v>-0.0196231397023524</v>
      </c>
      <c r="G67" s="0" t="n">
        <f aca="false">MAX(G66,B67)</f>
        <v>1674.5</v>
      </c>
      <c r="H67" s="9" t="n">
        <f aca="false">B67/G67-1</f>
        <v>-0.0243654822335025</v>
      </c>
      <c r="I67" s="0" t="n">
        <f aca="false">IF(AND($A67&gt;=CrashTest!$B$3,$A67&lt;=CrashTest!$C$3),1,IF(AND($A67&gt;=CrashTest!$B$4,$A67&lt;=CrashTest!$C$4),2,IF(AND($A67&gt;=CrashTest!$B$5,$A67&lt;=CrashTest!$C$5),3,IF(AND($A67&gt;=CrashTest!$B$6,$A67&lt;=CrashTest!$C$6),4,IF(AND($A67&gt;=CrashTest!$B$7,$A67&lt;=CrashTest!$C$7),5,0)))))</f>
        <v>0</v>
      </c>
      <c r="J67" s="0" t="str">
        <f aca="false">IF(I67=0,"",IF(I66=I67,MAX(J66,B67),B67))</f>
        <v/>
      </c>
      <c r="K67" s="9" t="str">
        <f aca="false">IF(I67=0,"",B67/J67-1)</f>
        <v/>
      </c>
      <c r="M67" s="8"/>
      <c r="N67" s="8"/>
      <c r="O67" s="8"/>
      <c r="P67" s="8"/>
      <c r="Q67" s="9"/>
      <c r="R67" s="9"/>
      <c r="S67" s="9"/>
      <c r="T67" s="9"/>
      <c r="U67" s="9"/>
      <c r="V67" s="9"/>
    </row>
    <row r="68" customFormat="false" ht="15" hidden="false" customHeight="false" outlineLevel="0" collapsed="false">
      <c r="A68" s="5" t="n">
        <v>43927</v>
      </c>
      <c r="B68" s="6" t="n">
        <v>1677</v>
      </c>
      <c r="C68" s="9" t="n">
        <f aca="false">B68/B67-1</f>
        <v>0.0265042541470282</v>
      </c>
      <c r="D68" s="9" t="n">
        <f aca="false">LN(B68/B67)</f>
        <v>0.0261591017907459</v>
      </c>
      <c r="E68" s="9" t="n">
        <f aca="false">B68/B63-1</f>
        <v>0.0339087546239212</v>
      </c>
      <c r="F68" s="9" t="n">
        <f aca="false">B68/B47-1</f>
        <v>0.00371079722288736</v>
      </c>
      <c r="G68" s="0" t="n">
        <f aca="false">MAX(G67,B68)</f>
        <v>1677</v>
      </c>
      <c r="H68" s="9" t="n">
        <f aca="false">B68/G68-1</f>
        <v>0</v>
      </c>
      <c r="I68" s="0" t="n">
        <f aca="false">IF(AND($A68&gt;=CrashTest!$B$3,$A68&lt;=CrashTest!$C$3),1,IF(AND($A68&gt;=CrashTest!$B$4,$A68&lt;=CrashTest!$C$4),2,IF(AND($A68&gt;=CrashTest!$B$5,$A68&lt;=CrashTest!$C$5),3,IF(AND($A68&gt;=CrashTest!$B$6,$A68&lt;=CrashTest!$C$6),4,IF(AND($A68&gt;=CrashTest!$B$7,$A68&lt;=CrashTest!$C$7),5,0)))))</f>
        <v>0</v>
      </c>
      <c r="J68" s="0" t="str">
        <f aca="false">IF(I68=0,"",IF(I67=I68,MAX(J67,B68),B68))</f>
        <v/>
      </c>
      <c r="K68" s="9" t="str">
        <f aca="false">IF(I68=0,"",B68/J68-1)</f>
        <v/>
      </c>
      <c r="M68" s="8"/>
      <c r="N68" s="8"/>
      <c r="O68" s="8"/>
      <c r="P68" s="8"/>
      <c r="Q68" s="9"/>
      <c r="R68" s="9"/>
      <c r="S68" s="9"/>
      <c r="T68" s="9"/>
      <c r="U68" s="9"/>
      <c r="V68" s="9"/>
    </row>
    <row r="69" customFormat="false" ht="15" hidden="false" customHeight="false" outlineLevel="0" collapsed="false">
      <c r="A69" s="5" t="n">
        <v>43928</v>
      </c>
      <c r="B69" s="6" t="n">
        <v>1664.8</v>
      </c>
      <c r="C69" s="9" t="n">
        <f aca="false">B69/B68-1</f>
        <v>-0.00727489564698869</v>
      </c>
      <c r="D69" s="9" t="n">
        <f aca="false">LN(B69/B68)</f>
        <v>-0.0073014867437842</v>
      </c>
      <c r="E69" s="9" t="n">
        <f aca="false">B69/B64-1</f>
        <v>0.0514083617531893</v>
      </c>
      <c r="F69" s="9" t="n">
        <f aca="false">B69/B48-1</f>
        <v>-0.00579277396237687</v>
      </c>
      <c r="G69" s="0" t="n">
        <f aca="false">MAX(G68,B69)</f>
        <v>1677</v>
      </c>
      <c r="H69" s="9" t="n">
        <f aca="false">B69/G69-1</f>
        <v>-0.00727489564698869</v>
      </c>
      <c r="I69" s="0" t="n">
        <f aca="false">IF(AND($A69&gt;=CrashTest!$B$3,$A69&lt;=CrashTest!$C$3),1,IF(AND($A69&gt;=CrashTest!$B$4,$A69&lt;=CrashTest!$C$4),2,IF(AND($A69&gt;=CrashTest!$B$5,$A69&lt;=CrashTest!$C$5),3,IF(AND($A69&gt;=CrashTest!$B$6,$A69&lt;=CrashTest!$C$6),4,IF(AND($A69&gt;=CrashTest!$B$7,$A69&lt;=CrashTest!$C$7),5,0)))))</f>
        <v>0</v>
      </c>
      <c r="J69" s="0" t="str">
        <f aca="false">IF(I69=0,"",IF(I68=I69,MAX(J68,B69),B69))</f>
        <v/>
      </c>
      <c r="K69" s="9" t="str">
        <f aca="false">IF(I69=0,"",B69/J69-1)</f>
        <v/>
      </c>
      <c r="M69" s="8"/>
      <c r="N69" s="8"/>
      <c r="O69" s="8"/>
      <c r="P69" s="8"/>
      <c r="Q69" s="9"/>
      <c r="R69" s="9"/>
      <c r="S69" s="9"/>
      <c r="T69" s="9"/>
      <c r="U69" s="9"/>
      <c r="V69" s="9"/>
    </row>
    <row r="70" customFormat="false" ht="15" hidden="false" customHeight="false" outlineLevel="0" collapsed="false">
      <c r="A70" s="5" t="n">
        <v>43929</v>
      </c>
      <c r="B70" s="6" t="n">
        <v>1665.4</v>
      </c>
      <c r="C70" s="9" t="n">
        <f aca="false">B70/B69-1</f>
        <v>0.000360403652090335</v>
      </c>
      <c r="D70" s="9" t="n">
        <f aca="false">LN(B70/B69)</f>
        <v>0.000360338722294271</v>
      </c>
      <c r="E70" s="9" t="n">
        <f aca="false">B70/B65-1</f>
        <v>0.0552528196679762</v>
      </c>
      <c r="F70" s="9" t="n">
        <f aca="false">B70/B49-1</f>
        <v>0.00379723946718102</v>
      </c>
      <c r="G70" s="0" t="n">
        <f aca="false">MAX(G69,B70)</f>
        <v>1677</v>
      </c>
      <c r="H70" s="9" t="n">
        <f aca="false">B70/G70-1</f>
        <v>-0.00691711389385807</v>
      </c>
      <c r="I70" s="0" t="n">
        <f aca="false">IF(AND($A70&gt;=CrashTest!$B$3,$A70&lt;=CrashTest!$C$3),1,IF(AND($A70&gt;=CrashTest!$B$4,$A70&lt;=CrashTest!$C$4),2,IF(AND($A70&gt;=CrashTest!$B$5,$A70&lt;=CrashTest!$C$5),3,IF(AND($A70&gt;=CrashTest!$B$6,$A70&lt;=CrashTest!$C$6),4,IF(AND($A70&gt;=CrashTest!$B$7,$A70&lt;=CrashTest!$C$7),5,0)))))</f>
        <v>0</v>
      </c>
      <c r="J70" s="0" t="str">
        <f aca="false">IF(I70=0,"",IF(I69=I70,MAX(J69,B70),B70))</f>
        <v/>
      </c>
      <c r="K70" s="9" t="str">
        <f aca="false">IF(I70=0,"",B70/J70-1)</f>
        <v/>
      </c>
      <c r="M70" s="8"/>
      <c r="N70" s="8"/>
      <c r="O70" s="8"/>
      <c r="P70" s="8"/>
      <c r="Q70" s="9"/>
      <c r="R70" s="9"/>
      <c r="S70" s="9"/>
      <c r="T70" s="9"/>
      <c r="U70" s="9"/>
      <c r="V70" s="9"/>
    </row>
    <row r="71" customFormat="false" ht="15" hidden="false" customHeight="false" outlineLevel="0" collapsed="false">
      <c r="A71" s="5" t="n">
        <v>43930</v>
      </c>
      <c r="B71" s="6" t="n">
        <v>1736.2</v>
      </c>
      <c r="C71" s="9" t="n">
        <f aca="false">B71/B70-1</f>
        <v>0.0425123093551099</v>
      </c>
      <c r="D71" s="9" t="n">
        <f aca="false">LN(B71/B70)</f>
        <v>0.0416334821559886</v>
      </c>
      <c r="E71" s="9" t="n">
        <f aca="false">B71/B66-1</f>
        <v>0.0679707203050994</v>
      </c>
      <c r="F71" s="9" t="n">
        <f aca="false">B71/B50-1</f>
        <v>0.057755574509565</v>
      </c>
      <c r="G71" s="0" t="n">
        <f aca="false">MAX(G70,B71)</f>
        <v>1736.2</v>
      </c>
      <c r="H71" s="9" t="n">
        <f aca="false">B71/G71-1</f>
        <v>0</v>
      </c>
      <c r="I71" s="0" t="n">
        <f aca="false">IF(AND($A71&gt;=CrashTest!$B$3,$A71&lt;=CrashTest!$C$3),1,IF(AND($A71&gt;=CrashTest!$B$4,$A71&lt;=CrashTest!$C$4),2,IF(AND($A71&gt;=CrashTest!$B$5,$A71&lt;=CrashTest!$C$5),3,IF(AND($A71&gt;=CrashTest!$B$6,$A71&lt;=CrashTest!$C$6),4,IF(AND($A71&gt;=CrashTest!$B$7,$A71&lt;=CrashTest!$C$7),5,0)))))</f>
        <v>0</v>
      </c>
      <c r="J71" s="0" t="str">
        <f aca="false">IF(I71=0,"",IF(I70=I71,MAX(J70,B71),B71))</f>
        <v/>
      </c>
      <c r="K71" s="9" t="str">
        <f aca="false">IF(I71=0,"",B71/J71-1)</f>
        <v/>
      </c>
      <c r="M71" s="8"/>
      <c r="N71" s="8"/>
      <c r="O71" s="8"/>
      <c r="P71" s="8"/>
      <c r="Q71" s="9"/>
      <c r="R71" s="9"/>
      <c r="S71" s="9"/>
      <c r="T71" s="9"/>
      <c r="U71" s="9"/>
      <c r="V71" s="9"/>
    </row>
    <row r="72" customFormat="false" ht="15" hidden="false" customHeight="false" outlineLevel="0" collapsed="false">
      <c r="A72" s="5" t="n">
        <v>43934</v>
      </c>
      <c r="B72" s="6" t="n">
        <v>1744.8</v>
      </c>
      <c r="C72" s="9" t="n">
        <f aca="false">B72/B71-1</f>
        <v>0.00495334638866485</v>
      </c>
      <c r="D72" s="9" t="n">
        <f aca="false">LN(B72/B71)</f>
        <v>0.00494111892971165</v>
      </c>
      <c r="E72" s="9" t="n">
        <f aca="false">B72/B67-1</f>
        <v>0.0680051417028831</v>
      </c>
      <c r="F72" s="9" t="n">
        <f aca="false">B72/B51-1</f>
        <v>0.0978418171522053</v>
      </c>
      <c r="G72" s="0" t="n">
        <f aca="false">MAX(G71,B72)</f>
        <v>1744.8</v>
      </c>
      <c r="H72" s="9" t="n">
        <f aca="false">B72/G72-1</f>
        <v>0</v>
      </c>
      <c r="I72" s="0" t="n">
        <f aca="false">IF(AND($A72&gt;=CrashTest!$B$3,$A72&lt;=CrashTest!$C$3),1,IF(AND($A72&gt;=CrashTest!$B$4,$A72&lt;=CrashTest!$C$4),2,IF(AND($A72&gt;=CrashTest!$B$5,$A72&lt;=CrashTest!$C$5),3,IF(AND($A72&gt;=CrashTest!$B$6,$A72&lt;=CrashTest!$C$6),4,IF(AND($A72&gt;=CrashTest!$B$7,$A72&lt;=CrashTest!$C$7),5,0)))))</f>
        <v>0</v>
      </c>
      <c r="J72" s="0" t="str">
        <f aca="false">IF(I72=0,"",IF(I71=I72,MAX(J71,B72),B72))</f>
        <v/>
      </c>
      <c r="K72" s="9" t="str">
        <f aca="false">IF(I72=0,"",B72/J72-1)</f>
        <v/>
      </c>
      <c r="M72" s="8"/>
      <c r="N72" s="8"/>
      <c r="O72" s="8"/>
      <c r="P72" s="8"/>
      <c r="Q72" s="9"/>
      <c r="R72" s="9"/>
      <c r="S72" s="9"/>
      <c r="T72" s="9"/>
      <c r="U72" s="9"/>
      <c r="V72" s="9"/>
    </row>
    <row r="73" customFormat="false" ht="15" hidden="false" customHeight="false" outlineLevel="0" collapsed="false">
      <c r="A73" s="5" t="n">
        <v>43935</v>
      </c>
      <c r="B73" s="6" t="n">
        <v>1756.7</v>
      </c>
      <c r="C73" s="9" t="n">
        <f aca="false">B73/B72-1</f>
        <v>0.00682026593305829</v>
      </c>
      <c r="D73" s="9" t="n">
        <f aca="false">LN(B73/B72)</f>
        <v>0.00679711313191805</v>
      </c>
      <c r="E73" s="9" t="n">
        <f aca="false">B73/B68-1</f>
        <v>0.0475253428741802</v>
      </c>
      <c r="F73" s="9" t="n">
        <f aca="false">B73/B52-1</f>
        <v>0.159002441116316</v>
      </c>
      <c r="G73" s="0" t="n">
        <f aca="false">MAX(G72,B73)</f>
        <v>1756.7</v>
      </c>
      <c r="H73" s="9" t="n">
        <f aca="false">B73/G73-1</f>
        <v>0</v>
      </c>
      <c r="I73" s="0" t="n">
        <f aca="false">IF(AND($A73&gt;=CrashTest!$B$3,$A73&lt;=CrashTest!$C$3),1,IF(AND($A73&gt;=CrashTest!$B$4,$A73&lt;=CrashTest!$C$4),2,IF(AND($A73&gt;=CrashTest!$B$5,$A73&lt;=CrashTest!$C$5),3,IF(AND($A73&gt;=CrashTest!$B$6,$A73&lt;=CrashTest!$C$6),4,IF(AND($A73&gt;=CrashTest!$B$7,$A73&lt;=CrashTest!$C$7),5,0)))))</f>
        <v>0</v>
      </c>
      <c r="J73" s="0" t="str">
        <f aca="false">IF(I73=0,"",IF(I72=I73,MAX(J72,B73),B73))</f>
        <v/>
      </c>
      <c r="K73" s="9" t="str">
        <f aca="false">IF(I73=0,"",B73/J73-1)</f>
        <v/>
      </c>
      <c r="M73" s="8"/>
      <c r="N73" s="8"/>
      <c r="O73" s="8"/>
      <c r="P73" s="8"/>
      <c r="Q73" s="9"/>
      <c r="R73" s="9"/>
      <c r="S73" s="9"/>
      <c r="T73" s="9"/>
      <c r="U73" s="9"/>
      <c r="V73" s="9"/>
    </row>
    <row r="74" customFormat="false" ht="15" hidden="false" customHeight="false" outlineLevel="0" collapsed="false">
      <c r="A74" s="5" t="n">
        <v>43936</v>
      </c>
      <c r="B74" s="6" t="n">
        <v>1727.2</v>
      </c>
      <c r="C74" s="9" t="n">
        <f aca="false">B74/B73-1</f>
        <v>-0.0167928502305459</v>
      </c>
      <c r="D74" s="9" t="n">
        <f aca="false">LN(B74/B73)</f>
        <v>-0.0169354488187397</v>
      </c>
      <c r="E74" s="9" t="n">
        <f aca="false">B74/B69-1</f>
        <v>0.0374819798173955</v>
      </c>
      <c r="F74" s="9" t="n">
        <f aca="false">B74/B53-1</f>
        <v>0.162393162393162</v>
      </c>
      <c r="G74" s="0" t="n">
        <f aca="false">MAX(G73,B74)</f>
        <v>1756.7</v>
      </c>
      <c r="H74" s="9" t="n">
        <f aca="false">B74/G74-1</f>
        <v>-0.0167928502305459</v>
      </c>
      <c r="I74" s="0" t="n">
        <f aca="false">IF(AND($A74&gt;=CrashTest!$B$3,$A74&lt;=CrashTest!$C$3),1,IF(AND($A74&gt;=CrashTest!$B$4,$A74&lt;=CrashTest!$C$4),2,IF(AND($A74&gt;=CrashTest!$B$5,$A74&lt;=CrashTest!$C$5),3,IF(AND($A74&gt;=CrashTest!$B$6,$A74&lt;=CrashTest!$C$6),4,IF(AND($A74&gt;=CrashTest!$B$7,$A74&lt;=CrashTest!$C$7),5,0)))))</f>
        <v>0</v>
      </c>
      <c r="J74" s="0" t="str">
        <f aca="false">IF(I74=0,"",IF(I73=I74,MAX(J73,B74),B74))</f>
        <v/>
      </c>
      <c r="K74" s="9" t="str">
        <f aca="false">IF(I74=0,"",B74/J74-1)</f>
        <v/>
      </c>
      <c r="M74" s="8"/>
      <c r="N74" s="8"/>
      <c r="O74" s="8"/>
      <c r="P74" s="8"/>
      <c r="Q74" s="9"/>
      <c r="R74" s="9"/>
      <c r="S74" s="9"/>
      <c r="T74" s="9"/>
      <c r="U74" s="9"/>
      <c r="V74" s="9"/>
    </row>
    <row r="75" customFormat="false" ht="15" hidden="false" customHeight="false" outlineLevel="0" collapsed="false">
      <c r="A75" s="5" t="n">
        <v>43937</v>
      </c>
      <c r="B75" s="6" t="n">
        <v>1720.4</v>
      </c>
      <c r="C75" s="9" t="n">
        <f aca="false">B75/B74-1</f>
        <v>-0.00393700787401574</v>
      </c>
      <c r="D75" s="9" t="n">
        <f aca="false">LN(B75/B74)</f>
        <v>-0.00394477829101634</v>
      </c>
      <c r="E75" s="9" t="n">
        <f aca="false">B75/B70-1</f>
        <v>0.0330250990752972</v>
      </c>
      <c r="F75" s="9" t="n">
        <f aca="false">B75/B54-1</f>
        <v>0.128205128205128</v>
      </c>
      <c r="G75" s="0" t="n">
        <f aca="false">MAX(G74,B75)</f>
        <v>1756.7</v>
      </c>
      <c r="H75" s="9" t="n">
        <f aca="false">B75/G75-1</f>
        <v>-0.0206637445209769</v>
      </c>
      <c r="I75" s="0" t="n">
        <f aca="false">IF(AND($A75&gt;=CrashTest!$B$3,$A75&lt;=CrashTest!$C$3),1,IF(AND($A75&gt;=CrashTest!$B$4,$A75&lt;=CrashTest!$C$4),2,IF(AND($A75&gt;=CrashTest!$B$5,$A75&lt;=CrashTest!$C$5),3,IF(AND($A75&gt;=CrashTest!$B$6,$A75&lt;=CrashTest!$C$6),4,IF(AND($A75&gt;=CrashTest!$B$7,$A75&lt;=CrashTest!$C$7),5,0)))))</f>
        <v>0</v>
      </c>
      <c r="J75" s="0" t="str">
        <f aca="false">IF(I75=0,"",IF(I74=I75,MAX(J74,B75),B75))</f>
        <v/>
      </c>
      <c r="K75" s="9" t="str">
        <f aca="false">IF(I75=0,"",B75/J75-1)</f>
        <v/>
      </c>
      <c r="M75" s="8"/>
      <c r="N75" s="8"/>
      <c r="O75" s="8"/>
      <c r="P75" s="8"/>
      <c r="Q75" s="9"/>
      <c r="R75" s="9"/>
      <c r="S75" s="9"/>
      <c r="T75" s="9"/>
      <c r="U75" s="9"/>
      <c r="V75" s="9"/>
    </row>
    <row r="76" customFormat="false" ht="15" hidden="false" customHeight="false" outlineLevel="0" collapsed="false">
      <c r="A76" s="5" t="n">
        <v>43938</v>
      </c>
      <c r="B76" s="6" t="n">
        <v>1689.2</v>
      </c>
      <c r="C76" s="9" t="n">
        <f aca="false">B76/B75-1</f>
        <v>-0.018135317368054</v>
      </c>
      <c r="D76" s="9" t="n">
        <f aca="false">LN(B76/B75)</f>
        <v>-0.0183017778497928</v>
      </c>
      <c r="E76" s="9" t="n">
        <f aca="false">B76/B71-1</f>
        <v>-0.027070613984564</v>
      </c>
      <c r="F76" s="9" t="n">
        <f aca="false">B76/B55-1</f>
        <v>0.143437351925811</v>
      </c>
      <c r="G76" s="0" t="n">
        <f aca="false">MAX(G75,B76)</f>
        <v>1756.7</v>
      </c>
      <c r="H76" s="9" t="n">
        <f aca="false">B76/G76-1</f>
        <v>-0.0384243183241305</v>
      </c>
      <c r="I76" s="0" t="n">
        <f aca="false">IF(AND($A76&gt;=CrashTest!$B$3,$A76&lt;=CrashTest!$C$3),1,IF(AND($A76&gt;=CrashTest!$B$4,$A76&lt;=CrashTest!$C$4),2,IF(AND($A76&gt;=CrashTest!$B$5,$A76&lt;=CrashTest!$C$5),3,IF(AND($A76&gt;=CrashTest!$B$6,$A76&lt;=CrashTest!$C$6),4,IF(AND($A76&gt;=CrashTest!$B$7,$A76&lt;=CrashTest!$C$7),5,0)))))</f>
        <v>0</v>
      </c>
      <c r="J76" s="0" t="str">
        <f aca="false">IF(I76=0,"",IF(I75=I76,MAX(J75,B76),B76))</f>
        <v/>
      </c>
      <c r="K76" s="9" t="str">
        <f aca="false">IF(I76=0,"",B76/J76-1)</f>
        <v/>
      </c>
      <c r="M76" s="8"/>
      <c r="N76" s="8"/>
      <c r="O76" s="8"/>
      <c r="P76" s="8"/>
      <c r="Q76" s="9"/>
      <c r="R76" s="9"/>
      <c r="S76" s="9"/>
      <c r="T76" s="9"/>
      <c r="U76" s="9"/>
      <c r="V76" s="9"/>
    </row>
    <row r="77" customFormat="false" ht="15" hidden="false" customHeight="false" outlineLevel="0" collapsed="false">
      <c r="A77" s="5" t="n">
        <v>43941</v>
      </c>
      <c r="B77" s="6" t="n">
        <v>1701.6</v>
      </c>
      <c r="C77" s="9" t="n">
        <f aca="false">B77/B76-1</f>
        <v>0.00734075301918069</v>
      </c>
      <c r="D77" s="9" t="n">
        <f aca="false">LN(B77/B76)</f>
        <v>0.00731394082623894</v>
      </c>
      <c r="E77" s="9" t="n">
        <f aca="false">B77/B72-1</f>
        <v>-0.0247592847317745</v>
      </c>
      <c r="F77" s="9" t="n">
        <f aca="false">B77/B56-1</f>
        <v>0.150818341674557</v>
      </c>
      <c r="G77" s="0" t="n">
        <f aca="false">MAX(G76,B77)</f>
        <v>1756.7</v>
      </c>
      <c r="H77" s="9" t="n">
        <f aca="false">B77/G77-1</f>
        <v>-0.0313656287356977</v>
      </c>
      <c r="I77" s="0" t="n">
        <f aca="false">IF(AND($A77&gt;=CrashTest!$B$3,$A77&lt;=CrashTest!$C$3),1,IF(AND($A77&gt;=CrashTest!$B$4,$A77&lt;=CrashTest!$C$4),2,IF(AND($A77&gt;=CrashTest!$B$5,$A77&lt;=CrashTest!$C$5),3,IF(AND($A77&gt;=CrashTest!$B$6,$A77&lt;=CrashTest!$C$6),4,IF(AND($A77&gt;=CrashTest!$B$7,$A77&lt;=CrashTest!$C$7),5,0)))))</f>
        <v>0</v>
      </c>
      <c r="J77" s="0" t="str">
        <f aca="false">IF(I77=0,"",IF(I76=I77,MAX(J76,B77),B77))</f>
        <v/>
      </c>
      <c r="K77" s="9" t="str">
        <f aca="false">IF(I77=0,"",B77/J77-1)</f>
        <v/>
      </c>
      <c r="M77" s="8"/>
      <c r="N77" s="8"/>
      <c r="O77" s="8"/>
      <c r="P77" s="8"/>
      <c r="Q77" s="9"/>
      <c r="R77" s="9"/>
      <c r="S77" s="9"/>
      <c r="T77" s="9"/>
      <c r="U77" s="9"/>
      <c r="V77" s="9"/>
    </row>
    <row r="78" customFormat="false" ht="15" hidden="false" customHeight="false" outlineLevel="0" collapsed="false">
      <c r="A78" s="5" t="n">
        <v>43942</v>
      </c>
      <c r="B78" s="6" t="n">
        <v>1678.2</v>
      </c>
      <c r="C78" s="9" t="n">
        <f aca="false">B78/B77-1</f>
        <v>-0.0137517630465444</v>
      </c>
      <c r="D78" s="9" t="n">
        <f aca="false">LN(B78/B77)</f>
        <v>-0.0138471944500583</v>
      </c>
      <c r="E78" s="9" t="n">
        <f aca="false">B78/B73-1</f>
        <v>-0.0446860590880629</v>
      </c>
      <c r="F78" s="9" t="n">
        <f aca="false">B78/B57-1</f>
        <v>0.130862533692723</v>
      </c>
      <c r="G78" s="0" t="n">
        <f aca="false">MAX(G77,B78)</f>
        <v>1756.7</v>
      </c>
      <c r="H78" s="9" t="n">
        <f aca="false">B78/G78-1</f>
        <v>-0.0446860590880629</v>
      </c>
      <c r="I78" s="0" t="n">
        <f aca="false">IF(AND($A78&gt;=CrashTest!$B$3,$A78&lt;=CrashTest!$C$3),1,IF(AND($A78&gt;=CrashTest!$B$4,$A78&lt;=CrashTest!$C$4),2,IF(AND($A78&gt;=CrashTest!$B$5,$A78&lt;=CrashTest!$C$5),3,IF(AND($A78&gt;=CrashTest!$B$6,$A78&lt;=CrashTest!$C$6),4,IF(AND($A78&gt;=CrashTest!$B$7,$A78&lt;=CrashTest!$C$7),5,0)))))</f>
        <v>0</v>
      </c>
      <c r="J78" s="0" t="str">
        <f aca="false">IF(I78=0,"",IF(I77=I78,MAX(J77,B78),B78))</f>
        <v/>
      </c>
      <c r="K78" s="9" t="str">
        <f aca="false">IF(I78=0,"",B78/J78-1)</f>
        <v/>
      </c>
      <c r="M78" s="8"/>
      <c r="N78" s="8"/>
      <c r="O78" s="8"/>
      <c r="P78" s="8"/>
      <c r="Q78" s="9"/>
      <c r="R78" s="9"/>
      <c r="S78" s="9"/>
      <c r="T78" s="9"/>
      <c r="U78" s="9"/>
      <c r="V78" s="9"/>
    </row>
    <row r="79" customFormat="false" ht="15" hidden="false" customHeight="false" outlineLevel="0" collapsed="false">
      <c r="A79" s="5" t="n">
        <v>43943</v>
      </c>
      <c r="B79" s="6" t="n">
        <v>1728.7</v>
      </c>
      <c r="C79" s="9" t="n">
        <f aca="false">B79/B78-1</f>
        <v>0.0300917649862948</v>
      </c>
      <c r="D79" s="9" t="n">
        <f aca="false">LN(B79/B78)</f>
        <v>0.029647890492772</v>
      </c>
      <c r="E79" s="9" t="n">
        <f aca="false">B79/B74-1</f>
        <v>0.000868457619268126</v>
      </c>
      <c r="F79" s="9" t="n">
        <f aca="false">B79/B58-1</f>
        <v>0.103190810465858</v>
      </c>
      <c r="G79" s="0" t="n">
        <f aca="false">MAX(G78,B79)</f>
        <v>1756.7</v>
      </c>
      <c r="H79" s="9" t="n">
        <f aca="false">B79/G79-1</f>
        <v>-0.0159389764900096</v>
      </c>
      <c r="I79" s="0" t="n">
        <f aca="false">IF(AND($A79&gt;=CrashTest!$B$3,$A79&lt;=CrashTest!$C$3),1,IF(AND($A79&gt;=CrashTest!$B$4,$A79&lt;=CrashTest!$C$4),2,IF(AND($A79&gt;=CrashTest!$B$5,$A79&lt;=CrashTest!$C$5),3,IF(AND($A79&gt;=CrashTest!$B$6,$A79&lt;=CrashTest!$C$6),4,IF(AND($A79&gt;=CrashTest!$B$7,$A79&lt;=CrashTest!$C$7),5,0)))))</f>
        <v>0</v>
      </c>
      <c r="J79" s="0" t="str">
        <f aca="false">IF(I79=0,"",IF(I78=I79,MAX(J78,B79),B79))</f>
        <v/>
      </c>
      <c r="K79" s="9" t="str">
        <f aca="false">IF(I79=0,"",B79/J79-1)</f>
        <v/>
      </c>
      <c r="M79" s="8"/>
      <c r="N79" s="8"/>
      <c r="O79" s="8"/>
      <c r="P79" s="8"/>
      <c r="Q79" s="9"/>
      <c r="R79" s="9"/>
      <c r="S79" s="9"/>
      <c r="T79" s="9"/>
      <c r="U79" s="9"/>
      <c r="V79" s="9"/>
    </row>
    <row r="80" customFormat="false" ht="15" hidden="false" customHeight="false" outlineLevel="0" collapsed="false">
      <c r="A80" s="5" t="n">
        <v>43944</v>
      </c>
      <c r="B80" s="6" t="n">
        <v>1733.3</v>
      </c>
      <c r="C80" s="9" t="n">
        <f aca="false">B80/B79-1</f>
        <v>0.00266095910221553</v>
      </c>
      <c r="D80" s="9" t="n">
        <f aca="false">LN(B80/B79)</f>
        <v>0.00265742501852357</v>
      </c>
      <c r="E80" s="9" t="n">
        <f aca="false">B80/B75-1</f>
        <v>0.00749825621948386</v>
      </c>
      <c r="F80" s="9" t="n">
        <f aca="false">B80/B59-1</f>
        <v>0.0440308396578726</v>
      </c>
      <c r="G80" s="0" t="n">
        <f aca="false">MAX(G79,B80)</f>
        <v>1756.7</v>
      </c>
      <c r="H80" s="9" t="n">
        <f aca="false">B80/G80-1</f>
        <v>-0.0133204303523653</v>
      </c>
      <c r="I80" s="0" t="n">
        <f aca="false">IF(AND($A80&gt;=CrashTest!$B$3,$A80&lt;=CrashTest!$C$3),1,IF(AND($A80&gt;=CrashTest!$B$4,$A80&lt;=CrashTest!$C$4),2,IF(AND($A80&gt;=CrashTest!$B$5,$A80&lt;=CrashTest!$C$5),3,IF(AND($A80&gt;=CrashTest!$B$6,$A80&lt;=CrashTest!$C$6),4,IF(AND($A80&gt;=CrashTest!$B$7,$A80&lt;=CrashTest!$C$7),5,0)))))</f>
        <v>0</v>
      </c>
      <c r="J80" s="0" t="str">
        <f aca="false">IF(I80=0,"",IF(I79=I80,MAX(J79,B80),B80))</f>
        <v/>
      </c>
      <c r="K80" s="9" t="str">
        <f aca="false">IF(I80=0,"",B80/J80-1)</f>
        <v/>
      </c>
      <c r="M80" s="8"/>
      <c r="N80" s="8"/>
      <c r="O80" s="8"/>
      <c r="P80" s="8"/>
      <c r="Q80" s="9"/>
      <c r="R80" s="9"/>
      <c r="S80" s="9"/>
      <c r="T80" s="9"/>
      <c r="U80" s="9"/>
      <c r="V80" s="9"/>
    </row>
    <row r="81" customFormat="false" ht="15" hidden="false" customHeight="false" outlineLevel="0" collapsed="false">
      <c r="A81" s="5" t="n">
        <v>43945</v>
      </c>
      <c r="B81" s="6" t="n">
        <v>1723.5</v>
      </c>
      <c r="C81" s="9" t="n">
        <f aca="false">B81/B80-1</f>
        <v>-0.00565395488374776</v>
      </c>
      <c r="D81" s="9" t="n">
        <f aca="false">LN(B81/B80)</f>
        <v>-0.00566999899034458</v>
      </c>
      <c r="E81" s="9" t="n">
        <f aca="false">B81/B76-1</f>
        <v>0.0203054700449916</v>
      </c>
      <c r="F81" s="9" t="n">
        <f aca="false">B81/B60-1</f>
        <v>0.0558720823378056</v>
      </c>
      <c r="G81" s="0" t="n">
        <f aca="false">MAX(G80,B81)</f>
        <v>1756.7</v>
      </c>
      <c r="H81" s="9" t="n">
        <f aca="false">B81/G81-1</f>
        <v>-0.0188990721238687</v>
      </c>
      <c r="I81" s="0" t="n">
        <f aca="false">IF(AND($A81&gt;=CrashTest!$B$3,$A81&lt;=CrashTest!$C$3),1,IF(AND($A81&gt;=CrashTest!$B$4,$A81&lt;=CrashTest!$C$4),2,IF(AND($A81&gt;=CrashTest!$B$5,$A81&lt;=CrashTest!$C$5),3,IF(AND($A81&gt;=CrashTest!$B$6,$A81&lt;=CrashTest!$C$6),4,IF(AND($A81&gt;=CrashTest!$B$7,$A81&lt;=CrashTest!$C$7),5,0)))))</f>
        <v>0</v>
      </c>
      <c r="J81" s="0" t="str">
        <f aca="false">IF(I81=0,"",IF(I80=I81,MAX(J80,B81),B81))</f>
        <v/>
      </c>
      <c r="K81" s="9" t="str">
        <f aca="false">IF(I81=0,"",B81/J81-1)</f>
        <v/>
      </c>
      <c r="M81" s="8"/>
      <c r="N81" s="8"/>
      <c r="O81" s="8"/>
      <c r="P81" s="8"/>
      <c r="Q81" s="9"/>
      <c r="R81" s="9"/>
      <c r="S81" s="9"/>
      <c r="T81" s="9"/>
      <c r="U81" s="9"/>
      <c r="V81" s="9"/>
    </row>
    <row r="82" customFormat="false" ht="15" hidden="false" customHeight="false" outlineLevel="0" collapsed="false">
      <c r="A82" s="5" t="n">
        <v>43948</v>
      </c>
      <c r="B82" s="6" t="n">
        <v>1711.9</v>
      </c>
      <c r="C82" s="9" t="n">
        <f aca="false">B82/B81-1</f>
        <v>-0.00673049028140405</v>
      </c>
      <c r="D82" s="9" t="n">
        <f aca="false">LN(B82/B81)</f>
        <v>-0.0067532421761873</v>
      </c>
      <c r="E82" s="9" t="n">
        <f aca="false">B82/B77-1</f>
        <v>0.00605312646920564</v>
      </c>
      <c r="F82" s="9" t="n">
        <f aca="false">B82/B61-1</f>
        <v>0.0374522756196596</v>
      </c>
      <c r="G82" s="0" t="n">
        <f aca="false">MAX(G81,B82)</f>
        <v>1756.7</v>
      </c>
      <c r="H82" s="9" t="n">
        <f aca="false">B82/G82-1</f>
        <v>-0.0255023623840155</v>
      </c>
      <c r="I82" s="0" t="n">
        <f aca="false">IF(AND($A82&gt;=CrashTest!$B$3,$A82&lt;=CrashTest!$C$3),1,IF(AND($A82&gt;=CrashTest!$B$4,$A82&lt;=CrashTest!$C$4),2,IF(AND($A82&gt;=CrashTest!$B$5,$A82&lt;=CrashTest!$C$5),3,IF(AND($A82&gt;=CrashTest!$B$6,$A82&lt;=CrashTest!$C$6),4,IF(AND($A82&gt;=CrashTest!$B$7,$A82&lt;=CrashTest!$C$7),5,0)))))</f>
        <v>0</v>
      </c>
      <c r="J82" s="0" t="str">
        <f aca="false">IF(I82=0,"",IF(I81=I82,MAX(J81,B82),B82))</f>
        <v/>
      </c>
      <c r="K82" s="9" t="str">
        <f aca="false">IF(I82=0,"",B82/J82-1)</f>
        <v/>
      </c>
      <c r="M82" s="8"/>
      <c r="N82" s="8"/>
      <c r="O82" s="8"/>
      <c r="P82" s="8"/>
      <c r="Q82" s="9"/>
      <c r="R82" s="9"/>
      <c r="S82" s="9"/>
      <c r="T82" s="9"/>
      <c r="U82" s="9"/>
      <c r="V82" s="9"/>
    </row>
    <row r="83" customFormat="false" ht="15" hidden="false" customHeight="false" outlineLevel="0" collapsed="false">
      <c r="A83" s="5" t="n">
        <v>43949</v>
      </c>
      <c r="B83" s="6" t="n">
        <v>1710.5</v>
      </c>
      <c r="C83" s="9" t="n">
        <f aca="false">B83/B82-1</f>
        <v>-0.0008178047783165</v>
      </c>
      <c r="D83" s="9" t="n">
        <f aca="false">LN(B83/B82)</f>
        <v>-0.000818139363073331</v>
      </c>
      <c r="E83" s="9" t="n">
        <f aca="false">B83/B78-1</f>
        <v>0.0192468120605411</v>
      </c>
      <c r="F83" s="9" t="n">
        <f aca="false">B83/B62-1</f>
        <v>0.0533284069216085</v>
      </c>
      <c r="G83" s="0" t="n">
        <f aca="false">MAX(G82,B83)</f>
        <v>1756.7</v>
      </c>
      <c r="H83" s="9" t="n">
        <f aca="false">B83/G83-1</f>
        <v>-0.026299311208516</v>
      </c>
      <c r="I83" s="0" t="n">
        <f aca="false">IF(AND($A83&gt;=CrashTest!$B$3,$A83&lt;=CrashTest!$C$3),1,IF(AND($A83&gt;=CrashTest!$B$4,$A83&lt;=CrashTest!$C$4),2,IF(AND($A83&gt;=CrashTest!$B$5,$A83&lt;=CrashTest!$C$5),3,IF(AND($A83&gt;=CrashTest!$B$6,$A83&lt;=CrashTest!$C$6),4,IF(AND($A83&gt;=CrashTest!$B$7,$A83&lt;=CrashTest!$C$7),5,0)))))</f>
        <v>0</v>
      </c>
      <c r="J83" s="0" t="str">
        <f aca="false">IF(I83=0,"",IF(I82=I83,MAX(J82,B83),B83))</f>
        <v/>
      </c>
      <c r="K83" s="9" t="str">
        <f aca="false">IF(I83=0,"",B83/J83-1)</f>
        <v/>
      </c>
      <c r="M83" s="8"/>
      <c r="N83" s="8"/>
      <c r="O83" s="8"/>
      <c r="P83" s="8"/>
      <c r="Q83" s="9"/>
      <c r="R83" s="9"/>
      <c r="S83" s="9"/>
      <c r="T83" s="9"/>
      <c r="U83" s="9"/>
      <c r="V83" s="9"/>
    </row>
    <row r="84" customFormat="false" ht="15" hidden="false" customHeight="false" outlineLevel="0" collapsed="false">
      <c r="A84" s="5" t="n">
        <v>43950</v>
      </c>
      <c r="B84" s="6" t="n">
        <v>1703.4</v>
      </c>
      <c r="C84" s="9" t="n">
        <f aca="false">B84/B83-1</f>
        <v>-0.00415083308973974</v>
      </c>
      <c r="D84" s="9" t="n">
        <f aca="false">LN(B84/B83)</f>
        <v>-0.00415947171067876</v>
      </c>
      <c r="E84" s="9" t="n">
        <f aca="false">B84/B79-1</f>
        <v>-0.0146352750621854</v>
      </c>
      <c r="F84" s="9" t="n">
        <f aca="false">B84/B63-1</f>
        <v>0.0501849568434032</v>
      </c>
      <c r="G84" s="0" t="n">
        <f aca="false">MAX(G83,B84)</f>
        <v>1756.7</v>
      </c>
      <c r="H84" s="9" t="n">
        <f aca="false">B84/G84-1</f>
        <v>-0.0303409802470541</v>
      </c>
      <c r="I84" s="0" t="n">
        <f aca="false">IF(AND($A84&gt;=CrashTest!$B$3,$A84&lt;=CrashTest!$C$3),1,IF(AND($A84&gt;=CrashTest!$B$4,$A84&lt;=CrashTest!$C$4),2,IF(AND($A84&gt;=CrashTest!$B$5,$A84&lt;=CrashTest!$C$5),3,IF(AND($A84&gt;=CrashTest!$B$6,$A84&lt;=CrashTest!$C$6),4,IF(AND($A84&gt;=CrashTest!$B$7,$A84&lt;=CrashTest!$C$7),5,0)))))</f>
        <v>0</v>
      </c>
      <c r="J84" s="0" t="str">
        <f aca="false">IF(I84=0,"",IF(I83=I84,MAX(J83,B84),B84))</f>
        <v/>
      </c>
      <c r="K84" s="9" t="str">
        <f aca="false">IF(I84=0,"",B84/J84-1)</f>
        <v/>
      </c>
      <c r="M84" s="8"/>
      <c r="N84" s="8"/>
      <c r="O84" s="8"/>
      <c r="P84" s="8"/>
      <c r="Q84" s="9"/>
      <c r="R84" s="9"/>
      <c r="S84" s="9"/>
      <c r="T84" s="9"/>
      <c r="U84" s="9"/>
      <c r="V84" s="9"/>
    </row>
    <row r="85" customFormat="false" ht="15" hidden="false" customHeight="false" outlineLevel="0" collapsed="false">
      <c r="A85" s="5" t="n">
        <v>43951</v>
      </c>
      <c r="B85" s="6" t="n">
        <v>1684.2</v>
      </c>
      <c r="C85" s="9" t="n">
        <f aca="false">B85/B84-1</f>
        <v>-0.0112715744980627</v>
      </c>
      <c r="D85" s="9" t="n">
        <f aca="false">LN(B85/B84)</f>
        <v>-0.0113355801110887</v>
      </c>
      <c r="E85" s="9" t="n">
        <f aca="false">B85/B80-1</f>
        <v>-0.0283274678359199</v>
      </c>
      <c r="F85" s="9" t="n">
        <f aca="false">B85/B64-1</f>
        <v>0.0636604774535809</v>
      </c>
      <c r="G85" s="0" t="n">
        <f aca="false">MAX(G84,B85)</f>
        <v>1756.7</v>
      </c>
      <c r="H85" s="9" t="n">
        <f aca="false">B85/G85-1</f>
        <v>-0.0412705641259179</v>
      </c>
      <c r="I85" s="0" t="n">
        <f aca="false">IF(AND($A85&gt;=CrashTest!$B$3,$A85&lt;=CrashTest!$C$3),1,IF(AND($A85&gt;=CrashTest!$B$4,$A85&lt;=CrashTest!$C$4),2,IF(AND($A85&gt;=CrashTest!$B$5,$A85&lt;=CrashTest!$C$5),3,IF(AND($A85&gt;=CrashTest!$B$6,$A85&lt;=CrashTest!$C$6),4,IF(AND($A85&gt;=CrashTest!$B$7,$A85&lt;=CrashTest!$C$7),5,0)))))</f>
        <v>0</v>
      </c>
      <c r="J85" s="0" t="str">
        <f aca="false">IF(I85=0,"",IF(I84=I85,MAX(J84,B85),B85))</f>
        <v/>
      </c>
      <c r="K85" s="9" t="str">
        <f aca="false">IF(I85=0,"",B85/J85-1)</f>
        <v/>
      </c>
      <c r="M85" s="8"/>
      <c r="N85" s="8"/>
      <c r="O85" s="8"/>
      <c r="P85" s="8"/>
      <c r="Q85" s="9"/>
      <c r="R85" s="9"/>
      <c r="S85" s="9"/>
      <c r="T85" s="9"/>
      <c r="U85" s="9"/>
      <c r="V85" s="9"/>
    </row>
    <row r="86" customFormat="false" ht="15" hidden="false" customHeight="false" outlineLevel="0" collapsed="false">
      <c r="A86" s="5" t="n">
        <v>43952</v>
      </c>
      <c r="B86" s="6" t="n">
        <v>1694.5</v>
      </c>
      <c r="C86" s="9" t="n">
        <f aca="false">B86/B85-1</f>
        <v>0.00611566322289514</v>
      </c>
      <c r="D86" s="9" t="n">
        <f aca="false">LN(B86/B85)</f>
        <v>0.00609703845121422</v>
      </c>
      <c r="E86" s="9" t="n">
        <f aca="false">B86/B81-1</f>
        <v>-0.0168262257035103</v>
      </c>
      <c r="F86" s="9" t="n">
        <f aca="false">B86/B65-1</f>
        <v>0.073691547332404</v>
      </c>
      <c r="G86" s="0" t="n">
        <f aca="false">MAX(G85,B86)</f>
        <v>1756.7</v>
      </c>
      <c r="H86" s="9" t="n">
        <f aca="false">B86/G86-1</f>
        <v>-0.0354072977742358</v>
      </c>
      <c r="I86" s="0" t="n">
        <f aca="false">IF(AND($A86&gt;=CrashTest!$B$3,$A86&lt;=CrashTest!$C$3),1,IF(AND($A86&gt;=CrashTest!$B$4,$A86&lt;=CrashTest!$C$4),2,IF(AND($A86&gt;=CrashTest!$B$5,$A86&lt;=CrashTest!$C$5),3,IF(AND($A86&gt;=CrashTest!$B$6,$A86&lt;=CrashTest!$C$6),4,IF(AND($A86&gt;=CrashTest!$B$7,$A86&lt;=CrashTest!$C$7),5,0)))))</f>
        <v>0</v>
      </c>
      <c r="J86" s="0" t="str">
        <f aca="false">IF(I86=0,"",IF(I85=I86,MAX(J85,B86),B86))</f>
        <v/>
      </c>
      <c r="K86" s="9" t="str">
        <f aca="false">IF(I86=0,"",B86/J86-1)</f>
        <v/>
      </c>
      <c r="M86" s="8"/>
      <c r="N86" s="8"/>
      <c r="O86" s="8"/>
      <c r="P86" s="8"/>
      <c r="Q86" s="9"/>
      <c r="R86" s="9"/>
      <c r="S86" s="9"/>
      <c r="T86" s="9"/>
      <c r="U86" s="9"/>
      <c r="V86" s="9"/>
    </row>
    <row r="87" customFormat="false" ht="15" hidden="false" customHeight="false" outlineLevel="0" collapsed="false">
      <c r="A87" s="5" t="n">
        <v>43955</v>
      </c>
      <c r="B87" s="6" t="n">
        <v>1706.9</v>
      </c>
      <c r="C87" s="9" t="n">
        <f aca="false">B87/B86-1</f>
        <v>0.00731779285925049</v>
      </c>
      <c r="D87" s="9" t="n">
        <f aca="false">LN(B87/B86)</f>
        <v>0.00729114772318119</v>
      </c>
      <c r="E87" s="9" t="n">
        <f aca="false">B87/B82-1</f>
        <v>-0.00292073135113036</v>
      </c>
      <c r="F87" s="9" t="n">
        <f aca="false">B87/B66-1</f>
        <v>0.0499477148305345</v>
      </c>
      <c r="G87" s="0" t="n">
        <f aca="false">MAX(G86,B87)</f>
        <v>1756.7</v>
      </c>
      <c r="H87" s="9" t="n">
        <f aca="false">B87/G87-1</f>
        <v>-0.0283486081858029</v>
      </c>
      <c r="I87" s="0" t="n">
        <f aca="false">IF(AND($A87&gt;=CrashTest!$B$3,$A87&lt;=CrashTest!$C$3),1,IF(AND($A87&gt;=CrashTest!$B$4,$A87&lt;=CrashTest!$C$4),2,IF(AND($A87&gt;=CrashTest!$B$5,$A87&lt;=CrashTest!$C$5),3,IF(AND($A87&gt;=CrashTest!$B$6,$A87&lt;=CrashTest!$C$6),4,IF(AND($A87&gt;=CrashTest!$B$7,$A87&lt;=CrashTest!$C$7),5,0)))))</f>
        <v>0</v>
      </c>
      <c r="J87" s="0" t="str">
        <f aca="false">IF(I87=0,"",IF(I86=I87,MAX(J86,B87),B87))</f>
        <v/>
      </c>
      <c r="K87" s="9" t="str">
        <f aca="false">IF(I87=0,"",B87/J87-1)</f>
        <v/>
      </c>
      <c r="M87" s="8"/>
      <c r="N87" s="8"/>
      <c r="O87" s="8"/>
      <c r="P87" s="8"/>
      <c r="Q87" s="9"/>
      <c r="R87" s="9"/>
      <c r="S87" s="9"/>
      <c r="T87" s="9"/>
      <c r="U87" s="9"/>
      <c r="V87" s="9"/>
    </row>
    <row r="88" customFormat="false" ht="15" hidden="false" customHeight="false" outlineLevel="0" collapsed="false">
      <c r="A88" s="5" t="n">
        <v>43956</v>
      </c>
      <c r="B88" s="6" t="n">
        <v>1704.4</v>
      </c>
      <c r="C88" s="9" t="n">
        <f aca="false">B88/B87-1</f>
        <v>-0.00146464350577069</v>
      </c>
      <c r="D88" s="9" t="n">
        <f aca="false">LN(B88/B87)</f>
        <v>-0.00146571714453027</v>
      </c>
      <c r="E88" s="9" t="n">
        <f aca="false">B88/B83-1</f>
        <v>-0.00356620871090319</v>
      </c>
      <c r="F88" s="9" t="n">
        <f aca="false">B88/B67-1</f>
        <v>0.043275999265471</v>
      </c>
      <c r="G88" s="0" t="n">
        <f aca="false">MAX(G87,B88)</f>
        <v>1756.7</v>
      </c>
      <c r="H88" s="9" t="n">
        <f aca="false">B88/G88-1</f>
        <v>-0.0297717310866966</v>
      </c>
      <c r="I88" s="0" t="n">
        <f aca="false">IF(AND($A88&gt;=CrashTest!$B$3,$A88&lt;=CrashTest!$C$3),1,IF(AND($A88&gt;=CrashTest!$B$4,$A88&lt;=CrashTest!$C$4),2,IF(AND($A88&gt;=CrashTest!$B$5,$A88&lt;=CrashTest!$C$5),3,IF(AND($A88&gt;=CrashTest!$B$6,$A88&lt;=CrashTest!$C$6),4,IF(AND($A88&gt;=CrashTest!$B$7,$A88&lt;=CrashTest!$C$7),5,0)))))</f>
        <v>0</v>
      </c>
      <c r="J88" s="0" t="str">
        <f aca="false">IF(I88=0,"",IF(I87=I88,MAX(J87,B88),B88))</f>
        <v/>
      </c>
      <c r="K88" s="9" t="str">
        <f aca="false">IF(I88=0,"",B88/J88-1)</f>
        <v/>
      </c>
      <c r="M88" s="8"/>
      <c r="N88" s="8"/>
      <c r="O88" s="8"/>
      <c r="P88" s="8"/>
      <c r="Q88" s="9"/>
      <c r="R88" s="9"/>
      <c r="S88" s="9"/>
      <c r="T88" s="9"/>
      <c r="U88" s="9"/>
      <c r="V88" s="9"/>
    </row>
    <row r="89" customFormat="false" ht="15" hidden="false" customHeight="false" outlineLevel="0" collapsed="false">
      <c r="A89" s="5" t="n">
        <v>43957</v>
      </c>
      <c r="B89" s="6" t="n">
        <v>1684.2</v>
      </c>
      <c r="C89" s="9" t="n">
        <f aca="false">B89/B88-1</f>
        <v>-0.0118516780098569</v>
      </c>
      <c r="D89" s="9" t="n">
        <f aca="false">LN(B89/B88)</f>
        <v>-0.0119224690298652</v>
      </c>
      <c r="E89" s="9" t="n">
        <f aca="false">B89/B84-1</f>
        <v>-0.0112715744980627</v>
      </c>
      <c r="F89" s="9" t="n">
        <f aca="false">B89/B68-1</f>
        <v>0.00429338103756716</v>
      </c>
      <c r="G89" s="0" t="n">
        <f aca="false">MAX(G88,B89)</f>
        <v>1756.7</v>
      </c>
      <c r="H89" s="9" t="n">
        <f aca="false">B89/G89-1</f>
        <v>-0.0412705641259179</v>
      </c>
      <c r="I89" s="0" t="n">
        <f aca="false">IF(AND($A89&gt;=CrashTest!$B$3,$A89&lt;=CrashTest!$C$3),1,IF(AND($A89&gt;=CrashTest!$B$4,$A89&lt;=CrashTest!$C$4),2,IF(AND($A89&gt;=CrashTest!$B$5,$A89&lt;=CrashTest!$C$5),3,IF(AND($A89&gt;=CrashTest!$B$6,$A89&lt;=CrashTest!$C$6),4,IF(AND($A89&gt;=CrashTest!$B$7,$A89&lt;=CrashTest!$C$7),5,0)))))</f>
        <v>0</v>
      </c>
      <c r="J89" s="0" t="str">
        <f aca="false">IF(I89=0,"",IF(I88=I89,MAX(J88,B89),B89))</f>
        <v/>
      </c>
      <c r="K89" s="9" t="str">
        <f aca="false">IF(I89=0,"",B89/J89-1)</f>
        <v/>
      </c>
      <c r="M89" s="8"/>
      <c r="N89" s="8"/>
      <c r="O89" s="8"/>
      <c r="P89" s="8"/>
      <c r="Q89" s="9"/>
      <c r="R89" s="9"/>
      <c r="S89" s="9"/>
      <c r="T89" s="9"/>
      <c r="U89" s="9"/>
      <c r="V89" s="9"/>
    </row>
    <row r="90" customFormat="false" ht="15" hidden="false" customHeight="false" outlineLevel="0" collapsed="false">
      <c r="A90" s="5" t="n">
        <v>43958</v>
      </c>
      <c r="B90" s="6" t="n">
        <v>1721.8</v>
      </c>
      <c r="C90" s="9" t="n">
        <f aca="false">B90/B89-1</f>
        <v>0.022325139532122</v>
      </c>
      <c r="D90" s="9" t="n">
        <f aca="false">LN(B90/B89)</f>
        <v>0.0220795816279624</v>
      </c>
      <c r="E90" s="9" t="n">
        <f aca="false">B90/B85-1</f>
        <v>0.022325139532122</v>
      </c>
      <c r="F90" s="9" t="n">
        <f aca="false">B90/B69-1</f>
        <v>0.0342383469485825</v>
      </c>
      <c r="G90" s="0" t="n">
        <f aca="false">MAX(G89,B90)</f>
        <v>1756.7</v>
      </c>
      <c r="H90" s="9" t="n">
        <f aca="false">B90/G90-1</f>
        <v>-0.0198667956964764</v>
      </c>
      <c r="I90" s="0" t="n">
        <f aca="false">IF(AND($A90&gt;=CrashTest!$B$3,$A90&lt;=CrashTest!$C$3),1,IF(AND($A90&gt;=CrashTest!$B$4,$A90&lt;=CrashTest!$C$4),2,IF(AND($A90&gt;=CrashTest!$B$5,$A90&lt;=CrashTest!$C$5),3,IF(AND($A90&gt;=CrashTest!$B$6,$A90&lt;=CrashTest!$C$6),4,IF(AND($A90&gt;=CrashTest!$B$7,$A90&lt;=CrashTest!$C$7),5,0)))))</f>
        <v>0</v>
      </c>
      <c r="J90" s="0" t="str">
        <f aca="false">IF(I90=0,"",IF(I89=I90,MAX(J89,B90),B90))</f>
        <v/>
      </c>
      <c r="K90" s="9" t="str">
        <f aca="false">IF(I90=0,"",B90/J90-1)</f>
        <v/>
      </c>
      <c r="M90" s="8"/>
      <c r="N90" s="8"/>
      <c r="O90" s="8"/>
      <c r="P90" s="8"/>
      <c r="Q90" s="9"/>
      <c r="R90" s="9"/>
      <c r="S90" s="9"/>
      <c r="T90" s="9"/>
      <c r="U90" s="9"/>
      <c r="V90" s="9"/>
    </row>
    <row r="91" customFormat="false" ht="15" hidden="false" customHeight="false" outlineLevel="0" collapsed="false">
      <c r="A91" s="5" t="n">
        <v>43959</v>
      </c>
      <c r="B91" s="6" t="n">
        <v>1709.9</v>
      </c>
      <c r="C91" s="9" t="n">
        <f aca="false">B91/B90-1</f>
        <v>-0.00691137182018808</v>
      </c>
      <c r="D91" s="9" t="n">
        <f aca="false">LN(B91/B90)</f>
        <v>-0.00693536596930689</v>
      </c>
      <c r="E91" s="9" t="n">
        <f aca="false">B91/B86-1</f>
        <v>0.00908822661552078</v>
      </c>
      <c r="F91" s="9" t="n">
        <f aca="false">B91/B70-1</f>
        <v>0.0267203074336495</v>
      </c>
      <c r="G91" s="0" t="n">
        <f aca="false">MAX(G90,B91)</f>
        <v>1756.7</v>
      </c>
      <c r="H91" s="9" t="n">
        <f aca="false">B91/G91-1</f>
        <v>-0.0266408607047305</v>
      </c>
      <c r="I91" s="0" t="n">
        <f aca="false">IF(AND($A91&gt;=CrashTest!$B$3,$A91&lt;=CrashTest!$C$3),1,IF(AND($A91&gt;=CrashTest!$B$4,$A91&lt;=CrashTest!$C$4),2,IF(AND($A91&gt;=CrashTest!$B$5,$A91&lt;=CrashTest!$C$5),3,IF(AND($A91&gt;=CrashTest!$B$6,$A91&lt;=CrashTest!$C$6),4,IF(AND($A91&gt;=CrashTest!$B$7,$A91&lt;=CrashTest!$C$7),5,0)))))</f>
        <v>0</v>
      </c>
      <c r="J91" s="0" t="str">
        <f aca="false">IF(I91=0,"",IF(I90=I91,MAX(J90,B91),B91))</f>
        <v/>
      </c>
      <c r="K91" s="9" t="str">
        <f aca="false">IF(I91=0,"",B91/J91-1)</f>
        <v/>
      </c>
      <c r="M91" s="8"/>
      <c r="N91" s="8"/>
      <c r="O91" s="8"/>
      <c r="P91" s="8"/>
      <c r="Q91" s="9"/>
      <c r="R91" s="9"/>
      <c r="S91" s="9"/>
      <c r="T91" s="9"/>
      <c r="U91" s="9"/>
      <c r="V91" s="9"/>
    </row>
    <row r="92" customFormat="false" ht="15" hidden="false" customHeight="false" outlineLevel="0" collapsed="false">
      <c r="A92" s="5" t="n">
        <v>43962</v>
      </c>
      <c r="B92" s="6" t="n">
        <v>1695.3</v>
      </c>
      <c r="C92" s="9" t="n">
        <f aca="false">B92/B91-1</f>
        <v>-0.00853851102403658</v>
      </c>
      <c r="D92" s="9" t="n">
        <f aca="false">LN(B92/B91)</f>
        <v>-0.00857517295064003</v>
      </c>
      <c r="E92" s="9" t="n">
        <f aca="false">B92/B87-1</f>
        <v>-0.00679594586677612</v>
      </c>
      <c r="F92" s="9" t="n">
        <f aca="false">B92/B71-1</f>
        <v>-0.0235571938716739</v>
      </c>
      <c r="G92" s="0" t="n">
        <f aca="false">MAX(G91,B92)</f>
        <v>1756.7</v>
      </c>
      <c r="H92" s="9" t="n">
        <f aca="false">B92/G92-1</f>
        <v>-0.0349518984459498</v>
      </c>
      <c r="I92" s="0" t="n">
        <f aca="false">IF(AND($A92&gt;=CrashTest!$B$3,$A92&lt;=CrashTest!$C$3),1,IF(AND($A92&gt;=CrashTest!$B$4,$A92&lt;=CrashTest!$C$4),2,IF(AND($A92&gt;=CrashTest!$B$5,$A92&lt;=CrashTest!$C$5),3,IF(AND($A92&gt;=CrashTest!$B$6,$A92&lt;=CrashTest!$C$6),4,IF(AND($A92&gt;=CrashTest!$B$7,$A92&lt;=CrashTest!$C$7),5,0)))))</f>
        <v>0</v>
      </c>
      <c r="J92" s="0" t="str">
        <f aca="false">IF(I92=0,"",IF(I91=I92,MAX(J91,B92),B92))</f>
        <v/>
      </c>
      <c r="K92" s="9" t="str">
        <f aca="false">IF(I92=0,"",B92/J92-1)</f>
        <v/>
      </c>
      <c r="M92" s="8"/>
      <c r="N92" s="8"/>
      <c r="O92" s="8"/>
      <c r="P92" s="8"/>
      <c r="Q92" s="9"/>
      <c r="R92" s="9"/>
      <c r="S92" s="9"/>
      <c r="T92" s="9"/>
      <c r="U92" s="9"/>
      <c r="V92" s="9"/>
    </row>
    <row r="93" customFormat="false" ht="15" hidden="false" customHeight="false" outlineLevel="0" collapsed="false">
      <c r="A93" s="5" t="n">
        <v>43963</v>
      </c>
      <c r="B93" s="6" t="n">
        <v>1704.4</v>
      </c>
      <c r="C93" s="9" t="n">
        <f aca="false">B93/B92-1</f>
        <v>0.0053677815135964</v>
      </c>
      <c r="D93" s="9" t="n">
        <f aca="false">LN(B93/B92)</f>
        <v>0.00535342632184963</v>
      </c>
      <c r="E93" s="9" t="n">
        <f aca="false">B93/B88-1</f>
        <v>0</v>
      </c>
      <c r="F93" s="9" t="n">
        <f aca="false">B93/B72-1</f>
        <v>-0.0231545162769371</v>
      </c>
      <c r="G93" s="0" t="n">
        <f aca="false">MAX(G92,B93)</f>
        <v>1756.7</v>
      </c>
      <c r="H93" s="9" t="n">
        <f aca="false">B93/G93-1</f>
        <v>-0.0297717310866966</v>
      </c>
      <c r="I93" s="0" t="n">
        <f aca="false">IF(AND($A93&gt;=CrashTest!$B$3,$A93&lt;=CrashTest!$C$3),1,IF(AND($A93&gt;=CrashTest!$B$4,$A93&lt;=CrashTest!$C$4),2,IF(AND($A93&gt;=CrashTest!$B$5,$A93&lt;=CrashTest!$C$5),3,IF(AND($A93&gt;=CrashTest!$B$6,$A93&lt;=CrashTest!$C$6),4,IF(AND($A93&gt;=CrashTest!$B$7,$A93&lt;=CrashTest!$C$7),5,0)))))</f>
        <v>0</v>
      </c>
      <c r="J93" s="0" t="str">
        <f aca="false">IF(I93=0,"",IF(I92=I93,MAX(J92,B93),B93))</f>
        <v/>
      </c>
      <c r="K93" s="9" t="str">
        <f aca="false">IF(I93=0,"",B93/J93-1)</f>
        <v/>
      </c>
      <c r="M93" s="8"/>
      <c r="N93" s="8"/>
      <c r="O93" s="8"/>
      <c r="P93" s="8"/>
      <c r="Q93" s="9"/>
      <c r="R93" s="9"/>
      <c r="S93" s="9"/>
      <c r="T93" s="9"/>
      <c r="U93" s="9"/>
      <c r="V93" s="9"/>
    </row>
    <row r="94" customFormat="false" ht="15" hidden="false" customHeight="false" outlineLevel="0" collapsed="false">
      <c r="A94" s="5" t="n">
        <v>43964</v>
      </c>
      <c r="B94" s="6" t="n">
        <v>1713.9</v>
      </c>
      <c r="C94" s="9" t="n">
        <f aca="false">B94/B93-1</f>
        <v>0.00557380896503168</v>
      </c>
      <c r="D94" s="9" t="n">
        <f aca="false">LN(B94/B93)</f>
        <v>0.00555833277276957</v>
      </c>
      <c r="E94" s="9" t="n">
        <f aca="false">B94/B89-1</f>
        <v>0.0176344852155326</v>
      </c>
      <c r="F94" s="9" t="n">
        <f aca="false">B94/B73-1</f>
        <v>-0.0243638640633005</v>
      </c>
      <c r="G94" s="0" t="n">
        <f aca="false">MAX(G93,B94)</f>
        <v>1756.7</v>
      </c>
      <c r="H94" s="9" t="n">
        <f aca="false">B94/G94-1</f>
        <v>-0.0243638640633005</v>
      </c>
      <c r="I94" s="0" t="n">
        <f aca="false">IF(AND($A94&gt;=CrashTest!$B$3,$A94&lt;=CrashTest!$C$3),1,IF(AND($A94&gt;=CrashTest!$B$4,$A94&lt;=CrashTest!$C$4),2,IF(AND($A94&gt;=CrashTest!$B$5,$A94&lt;=CrashTest!$C$5),3,IF(AND($A94&gt;=CrashTest!$B$6,$A94&lt;=CrashTest!$C$6),4,IF(AND($A94&gt;=CrashTest!$B$7,$A94&lt;=CrashTest!$C$7),5,0)))))</f>
        <v>0</v>
      </c>
      <c r="J94" s="0" t="str">
        <f aca="false">IF(I94=0,"",IF(I93=I94,MAX(J93,B94),B94))</f>
        <v/>
      </c>
      <c r="K94" s="9" t="str">
        <f aca="false">IF(I94=0,"",B94/J94-1)</f>
        <v/>
      </c>
      <c r="M94" s="8"/>
      <c r="N94" s="8"/>
      <c r="O94" s="8"/>
      <c r="P94" s="8"/>
      <c r="Q94" s="9"/>
      <c r="R94" s="9"/>
      <c r="S94" s="9"/>
      <c r="T94" s="9"/>
      <c r="U94" s="9"/>
      <c r="V94" s="9"/>
    </row>
    <row r="95" customFormat="false" ht="15" hidden="false" customHeight="false" outlineLevel="0" collapsed="false">
      <c r="A95" s="5" t="n">
        <v>43965</v>
      </c>
      <c r="B95" s="6" t="n">
        <v>1738.1</v>
      </c>
      <c r="C95" s="9" t="n">
        <f aca="false">B95/B94-1</f>
        <v>0.0141198436314836</v>
      </c>
      <c r="D95" s="9" t="n">
        <f aca="false">LN(B95/B94)</f>
        <v>0.0140210871709075</v>
      </c>
      <c r="E95" s="9" t="n">
        <f aca="false">B95/B90-1</f>
        <v>0.00946683703101403</v>
      </c>
      <c r="F95" s="9" t="n">
        <f aca="false">B95/B74-1</f>
        <v>0.00631079203334872</v>
      </c>
      <c r="G95" s="0" t="n">
        <f aca="false">MAX(G94,B95)</f>
        <v>1756.7</v>
      </c>
      <c r="H95" s="9" t="n">
        <f aca="false">B95/G95-1</f>
        <v>-0.0105880343826493</v>
      </c>
      <c r="I95" s="0" t="n">
        <f aca="false">IF(AND($A95&gt;=CrashTest!$B$3,$A95&lt;=CrashTest!$C$3),1,IF(AND($A95&gt;=CrashTest!$B$4,$A95&lt;=CrashTest!$C$4),2,IF(AND($A95&gt;=CrashTest!$B$5,$A95&lt;=CrashTest!$C$5),3,IF(AND($A95&gt;=CrashTest!$B$6,$A95&lt;=CrashTest!$C$6),4,IF(AND($A95&gt;=CrashTest!$B$7,$A95&lt;=CrashTest!$C$7),5,0)))))</f>
        <v>0</v>
      </c>
      <c r="J95" s="0" t="str">
        <f aca="false">IF(I95=0,"",IF(I94=I95,MAX(J94,B95),B95))</f>
        <v/>
      </c>
      <c r="K95" s="9" t="str">
        <f aca="false">IF(I95=0,"",B95/J95-1)</f>
        <v/>
      </c>
      <c r="M95" s="8"/>
      <c r="N95" s="8"/>
      <c r="O95" s="8"/>
      <c r="P95" s="8"/>
      <c r="Q95" s="9"/>
      <c r="R95" s="9"/>
      <c r="S95" s="9"/>
      <c r="T95" s="9"/>
      <c r="U95" s="9"/>
      <c r="V95" s="9"/>
    </row>
    <row r="96" customFormat="false" ht="15" hidden="false" customHeight="false" outlineLevel="0" collapsed="false">
      <c r="A96" s="5" t="n">
        <v>43966</v>
      </c>
      <c r="B96" s="6" t="n">
        <v>1753.4</v>
      </c>
      <c r="C96" s="9" t="n">
        <f aca="false">B96/B95-1</f>
        <v>0.00880271560899848</v>
      </c>
      <c r="D96" s="9" t="n">
        <f aca="false">LN(B96/B95)</f>
        <v>0.00876419758505113</v>
      </c>
      <c r="E96" s="9" t="n">
        <f aca="false">B96/B91-1</f>
        <v>0.0254400842154512</v>
      </c>
      <c r="F96" s="9" t="n">
        <f aca="false">B96/B75-1</f>
        <v>0.0191815856777493</v>
      </c>
      <c r="G96" s="0" t="n">
        <f aca="false">MAX(G95,B96)</f>
        <v>1756.7</v>
      </c>
      <c r="H96" s="9" t="n">
        <f aca="false">B96/G96-1</f>
        <v>-0.00187852222917972</v>
      </c>
      <c r="I96" s="0" t="n">
        <f aca="false">IF(AND($A96&gt;=CrashTest!$B$3,$A96&lt;=CrashTest!$C$3),1,IF(AND($A96&gt;=CrashTest!$B$4,$A96&lt;=CrashTest!$C$4),2,IF(AND($A96&gt;=CrashTest!$B$5,$A96&lt;=CrashTest!$C$5),3,IF(AND($A96&gt;=CrashTest!$B$6,$A96&lt;=CrashTest!$C$6),4,IF(AND($A96&gt;=CrashTest!$B$7,$A96&lt;=CrashTest!$C$7),5,0)))))</f>
        <v>0</v>
      </c>
      <c r="J96" s="0" t="str">
        <f aca="false">IF(I96=0,"",IF(I95=I96,MAX(J95,B96),B96))</f>
        <v/>
      </c>
      <c r="K96" s="9" t="str">
        <f aca="false">IF(I96=0,"",B96/J96-1)</f>
        <v/>
      </c>
      <c r="M96" s="8"/>
      <c r="N96" s="8"/>
      <c r="O96" s="8"/>
      <c r="P96" s="8"/>
      <c r="Q96" s="9"/>
      <c r="R96" s="9"/>
      <c r="S96" s="9"/>
      <c r="T96" s="9"/>
      <c r="U96" s="9"/>
      <c r="V96" s="9"/>
    </row>
    <row r="97" customFormat="false" ht="15" hidden="false" customHeight="false" outlineLevel="0" collapsed="false">
      <c r="A97" s="5" t="n">
        <v>43969</v>
      </c>
      <c r="B97" s="6" t="n">
        <v>1731.8</v>
      </c>
      <c r="C97" s="9" t="n">
        <f aca="false">B97/B96-1</f>
        <v>-0.0123189232348581</v>
      </c>
      <c r="D97" s="9" t="n">
        <f aca="false">LN(B97/B96)</f>
        <v>-0.0123954301407844</v>
      </c>
      <c r="E97" s="9" t="n">
        <f aca="false">B97/B92-1</f>
        <v>0.0215301126644252</v>
      </c>
      <c r="F97" s="9" t="n">
        <f aca="false">B97/B76-1</f>
        <v>0.025219038598153</v>
      </c>
      <c r="G97" s="0" t="n">
        <f aca="false">MAX(G96,B97)</f>
        <v>1756.7</v>
      </c>
      <c r="H97" s="9" t="n">
        <f aca="false">B97/G97-1</f>
        <v>-0.0141743040929015</v>
      </c>
      <c r="I97" s="0" t="n">
        <f aca="false">IF(AND($A97&gt;=CrashTest!$B$3,$A97&lt;=CrashTest!$C$3),1,IF(AND($A97&gt;=CrashTest!$B$4,$A97&lt;=CrashTest!$C$4),2,IF(AND($A97&gt;=CrashTest!$B$5,$A97&lt;=CrashTest!$C$5),3,IF(AND($A97&gt;=CrashTest!$B$6,$A97&lt;=CrashTest!$C$6),4,IF(AND($A97&gt;=CrashTest!$B$7,$A97&lt;=CrashTest!$C$7),5,0)))))</f>
        <v>0</v>
      </c>
      <c r="J97" s="0" t="str">
        <f aca="false">IF(I97=0,"",IF(I96=I97,MAX(J96,B97),B97))</f>
        <v/>
      </c>
      <c r="K97" s="9" t="str">
        <f aca="false">IF(I97=0,"",B97/J97-1)</f>
        <v/>
      </c>
      <c r="M97" s="8"/>
      <c r="N97" s="8"/>
      <c r="O97" s="8"/>
      <c r="P97" s="8"/>
      <c r="Q97" s="9"/>
      <c r="R97" s="9"/>
      <c r="S97" s="9"/>
      <c r="T97" s="9"/>
      <c r="U97" s="9"/>
      <c r="V97" s="9"/>
    </row>
    <row r="98" customFormat="false" ht="15" hidden="false" customHeight="false" outlineLevel="0" collapsed="false">
      <c r="A98" s="5" t="n">
        <v>43970</v>
      </c>
      <c r="B98" s="6" t="n">
        <v>1744.2</v>
      </c>
      <c r="C98" s="9" t="n">
        <f aca="false">B98/B97-1</f>
        <v>0.0071601801593717</v>
      </c>
      <c r="D98" s="9" t="n">
        <f aca="false">LN(B98/B97)</f>
        <v>0.00713466777918436</v>
      </c>
      <c r="E98" s="9" t="n">
        <f aca="false">B98/B93-1</f>
        <v>0.0233513259798168</v>
      </c>
      <c r="F98" s="9" t="n">
        <f aca="false">B98/B77-1</f>
        <v>0.0250352609308886</v>
      </c>
      <c r="G98" s="0" t="n">
        <f aca="false">MAX(G97,B98)</f>
        <v>1756.7</v>
      </c>
      <c r="H98" s="9" t="n">
        <f aca="false">B98/G98-1</f>
        <v>-0.00711561450446863</v>
      </c>
      <c r="I98" s="0" t="n">
        <f aca="false">IF(AND($A98&gt;=CrashTest!$B$3,$A98&lt;=CrashTest!$C$3),1,IF(AND($A98&gt;=CrashTest!$B$4,$A98&lt;=CrashTest!$C$4),2,IF(AND($A98&gt;=CrashTest!$B$5,$A98&lt;=CrashTest!$C$5),3,IF(AND($A98&gt;=CrashTest!$B$6,$A98&lt;=CrashTest!$C$6),4,IF(AND($A98&gt;=CrashTest!$B$7,$A98&lt;=CrashTest!$C$7),5,0)))))</f>
        <v>0</v>
      </c>
      <c r="J98" s="0" t="str">
        <f aca="false">IF(I98=0,"",IF(I97=I98,MAX(J97,B98),B98))</f>
        <v/>
      </c>
      <c r="K98" s="9" t="str">
        <f aca="false">IF(I98=0,"",B98/J98-1)</f>
        <v/>
      </c>
      <c r="M98" s="8"/>
      <c r="N98" s="8"/>
      <c r="O98" s="8"/>
      <c r="P98" s="8"/>
      <c r="Q98" s="9"/>
      <c r="R98" s="9"/>
      <c r="S98" s="9"/>
      <c r="T98" s="9"/>
      <c r="U98" s="9"/>
      <c r="V98" s="9"/>
    </row>
    <row r="99" customFormat="false" ht="15" hidden="false" customHeight="false" outlineLevel="0" collapsed="false">
      <c r="A99" s="5" t="n">
        <v>43971</v>
      </c>
      <c r="B99" s="6" t="n">
        <v>1750.6</v>
      </c>
      <c r="C99" s="9" t="n">
        <f aca="false">B99/B98-1</f>
        <v>0.00366930397890153</v>
      </c>
      <c r="D99" s="9" t="n">
        <f aca="false">LN(B99/B98)</f>
        <v>0.00366258850545241</v>
      </c>
      <c r="E99" s="9" t="n">
        <f aca="false">B99/B94-1</f>
        <v>0.0214131512923741</v>
      </c>
      <c r="F99" s="9" t="n">
        <f aca="false">B99/B78-1</f>
        <v>0.0431414610892622</v>
      </c>
      <c r="G99" s="0" t="n">
        <f aca="false">MAX(G98,B99)</f>
        <v>1756.7</v>
      </c>
      <c r="H99" s="9" t="n">
        <f aca="false">B99/G99-1</f>
        <v>-0.00347241987818081</v>
      </c>
      <c r="I99" s="0" t="n">
        <f aca="false">IF(AND($A99&gt;=CrashTest!$B$3,$A99&lt;=CrashTest!$C$3),1,IF(AND($A99&gt;=CrashTest!$B$4,$A99&lt;=CrashTest!$C$4),2,IF(AND($A99&gt;=CrashTest!$B$5,$A99&lt;=CrashTest!$C$5),3,IF(AND($A99&gt;=CrashTest!$B$6,$A99&lt;=CrashTest!$C$6),4,IF(AND($A99&gt;=CrashTest!$B$7,$A99&lt;=CrashTest!$C$7),5,0)))))</f>
        <v>0</v>
      </c>
      <c r="J99" s="0" t="str">
        <f aca="false">IF(I99=0,"",IF(I98=I99,MAX(J98,B99),B99))</f>
        <v/>
      </c>
      <c r="K99" s="9" t="str">
        <f aca="false">IF(I99=0,"",B99/J99-1)</f>
        <v/>
      </c>
      <c r="M99" s="8"/>
      <c r="N99" s="8"/>
      <c r="O99" s="8"/>
      <c r="P99" s="8"/>
      <c r="Q99" s="9"/>
      <c r="R99" s="9"/>
      <c r="S99" s="9"/>
      <c r="T99" s="9"/>
      <c r="U99" s="9"/>
      <c r="V99" s="9"/>
    </row>
    <row r="100" customFormat="false" ht="15" hidden="false" customHeight="false" outlineLevel="0" collapsed="false">
      <c r="A100" s="5" t="n">
        <v>43972</v>
      </c>
      <c r="B100" s="6" t="n">
        <v>1720.5</v>
      </c>
      <c r="C100" s="9" t="n">
        <f aca="false">B100/B99-1</f>
        <v>-0.0171941048783274</v>
      </c>
      <c r="D100" s="9" t="n">
        <f aca="false">LN(B100/B99)</f>
        <v>-0.0173436400608025</v>
      </c>
      <c r="E100" s="9" t="n">
        <f aca="false">B100/B95-1</f>
        <v>-0.0101259996547954</v>
      </c>
      <c r="F100" s="9" t="n">
        <f aca="false">B100/B79-1</f>
        <v>-0.00474344883438427</v>
      </c>
      <c r="G100" s="0" t="n">
        <f aca="false">MAX(G99,B100)</f>
        <v>1756.7</v>
      </c>
      <c r="H100" s="9" t="n">
        <f aca="false">B100/G100-1</f>
        <v>-0.0206068196049412</v>
      </c>
      <c r="I100" s="0" t="n">
        <f aca="false">IF(AND($A100&gt;=CrashTest!$B$3,$A100&lt;=CrashTest!$C$3),1,IF(AND($A100&gt;=CrashTest!$B$4,$A100&lt;=CrashTest!$C$4),2,IF(AND($A100&gt;=CrashTest!$B$5,$A100&lt;=CrashTest!$C$5),3,IF(AND($A100&gt;=CrashTest!$B$6,$A100&lt;=CrashTest!$C$6),4,IF(AND($A100&gt;=CrashTest!$B$7,$A100&lt;=CrashTest!$C$7),5,0)))))</f>
        <v>0</v>
      </c>
      <c r="J100" s="0" t="str">
        <f aca="false">IF(I100=0,"",IF(I99=I100,MAX(J99,B100),B100))</f>
        <v/>
      </c>
      <c r="K100" s="9" t="str">
        <f aca="false">IF(I100=0,"",B100/J100-1)</f>
        <v/>
      </c>
      <c r="M100" s="8"/>
      <c r="N100" s="8"/>
      <c r="O100" s="8"/>
      <c r="P100" s="8"/>
      <c r="Q100" s="9"/>
      <c r="R100" s="9"/>
      <c r="S100" s="9"/>
      <c r="T100" s="9"/>
      <c r="U100" s="9"/>
      <c r="V100" s="9"/>
    </row>
    <row r="101" customFormat="false" ht="15" hidden="false" customHeight="false" outlineLevel="0" collapsed="false">
      <c r="A101" s="5" t="n">
        <v>43973</v>
      </c>
      <c r="B101" s="6" t="n">
        <v>1734.6</v>
      </c>
      <c r="C101" s="9" t="n">
        <f aca="false">B101/B100-1</f>
        <v>0.0081952920662598</v>
      </c>
      <c r="D101" s="9" t="n">
        <f aca="false">LN(B101/B100)</f>
        <v>0.00816189301282029</v>
      </c>
      <c r="E101" s="9" t="n">
        <f aca="false">B101/B96-1</f>
        <v>-0.0107220257784876</v>
      </c>
      <c r="F101" s="9" t="n">
        <f aca="false">B101/B80-1</f>
        <v>0.000750014423354317</v>
      </c>
      <c r="G101" s="0" t="n">
        <f aca="false">MAX(G100,B101)</f>
        <v>1756.7</v>
      </c>
      <c r="H101" s="9" t="n">
        <f aca="false">B101/G101-1</f>
        <v>-0.0125804064439006</v>
      </c>
      <c r="I101" s="0" t="n">
        <f aca="false">IF(AND($A101&gt;=CrashTest!$B$3,$A101&lt;=CrashTest!$C$3),1,IF(AND($A101&gt;=CrashTest!$B$4,$A101&lt;=CrashTest!$C$4),2,IF(AND($A101&gt;=CrashTest!$B$5,$A101&lt;=CrashTest!$C$5),3,IF(AND($A101&gt;=CrashTest!$B$6,$A101&lt;=CrashTest!$C$6),4,IF(AND($A101&gt;=CrashTest!$B$7,$A101&lt;=CrashTest!$C$7),5,0)))))</f>
        <v>0</v>
      </c>
      <c r="J101" s="0" t="str">
        <f aca="false">IF(I101=0,"",IF(I100=I101,MAX(J100,B101),B101))</f>
        <v/>
      </c>
      <c r="K101" s="9" t="str">
        <f aca="false">IF(I101=0,"",B101/J101-1)</f>
        <v/>
      </c>
      <c r="M101" s="8"/>
      <c r="N101" s="8"/>
      <c r="O101" s="8"/>
      <c r="P101" s="8"/>
      <c r="Q101" s="9"/>
      <c r="R101" s="9"/>
      <c r="S101" s="9"/>
      <c r="T101" s="9"/>
      <c r="U101" s="9"/>
      <c r="V101" s="9"/>
    </row>
    <row r="102" customFormat="false" ht="15" hidden="false" customHeight="false" outlineLevel="0" collapsed="false">
      <c r="A102" s="5" t="n">
        <v>43977</v>
      </c>
      <c r="B102" s="6" t="n">
        <v>1704.8</v>
      </c>
      <c r="C102" s="9" t="n">
        <f aca="false">B102/B101-1</f>
        <v>-0.0171797532572351</v>
      </c>
      <c r="D102" s="9" t="n">
        <f aca="false">LN(B102/B101)</f>
        <v>-0.017329037465948</v>
      </c>
      <c r="E102" s="9" t="n">
        <f aca="false">B102/B97-1</f>
        <v>-0.0155907148631482</v>
      </c>
      <c r="F102" s="9" t="n">
        <f aca="false">B102/B81-1</f>
        <v>-0.010850014505367</v>
      </c>
      <c r="G102" s="0" t="n">
        <f aca="false">MAX(G101,B102)</f>
        <v>1756.7</v>
      </c>
      <c r="H102" s="9" t="n">
        <f aca="false">B102/G102-1</f>
        <v>-0.0295440314225537</v>
      </c>
      <c r="I102" s="0" t="n">
        <f aca="false">IF(AND($A102&gt;=CrashTest!$B$3,$A102&lt;=CrashTest!$C$3),1,IF(AND($A102&gt;=CrashTest!$B$4,$A102&lt;=CrashTest!$C$4),2,IF(AND($A102&gt;=CrashTest!$B$5,$A102&lt;=CrashTest!$C$5),3,IF(AND($A102&gt;=CrashTest!$B$6,$A102&lt;=CrashTest!$C$6),4,IF(AND($A102&gt;=CrashTest!$B$7,$A102&lt;=CrashTest!$C$7),5,0)))))</f>
        <v>0</v>
      </c>
      <c r="J102" s="0" t="str">
        <f aca="false">IF(I102=0,"",IF(I101=I102,MAX(J101,B102),B102))</f>
        <v/>
      </c>
      <c r="K102" s="9" t="str">
        <f aca="false">IF(I102=0,"",B102/J102-1)</f>
        <v/>
      </c>
      <c r="M102" s="8"/>
      <c r="N102" s="8"/>
      <c r="O102" s="8"/>
      <c r="P102" s="8"/>
      <c r="Q102" s="9"/>
      <c r="R102" s="9"/>
      <c r="S102" s="9"/>
      <c r="T102" s="9"/>
      <c r="U102" s="9"/>
      <c r="V102" s="9"/>
    </row>
    <row r="103" customFormat="false" ht="15" hidden="false" customHeight="false" outlineLevel="0" collapsed="false">
      <c r="A103" s="5" t="n">
        <v>43978</v>
      </c>
      <c r="B103" s="6" t="n">
        <v>1710.3</v>
      </c>
      <c r="C103" s="9" t="n">
        <f aca="false">B103/B102-1</f>
        <v>0.00322618488972304</v>
      </c>
      <c r="D103" s="9" t="n">
        <f aca="false">LN(B103/B102)</f>
        <v>0.00322099192123839</v>
      </c>
      <c r="E103" s="9" t="n">
        <f aca="false">B103/B98-1</f>
        <v>-0.019435844513244</v>
      </c>
      <c r="F103" s="9" t="n">
        <f aca="false">B103/B82-1</f>
        <v>-0.000934634032361825</v>
      </c>
      <c r="G103" s="0" t="n">
        <f aca="false">MAX(G102,B103)</f>
        <v>1756.7</v>
      </c>
      <c r="H103" s="9" t="n">
        <f aca="false">B103/G103-1</f>
        <v>-0.0264131610405876</v>
      </c>
      <c r="I103" s="0" t="n">
        <f aca="false">IF(AND($A103&gt;=CrashTest!$B$3,$A103&lt;=CrashTest!$C$3),1,IF(AND($A103&gt;=CrashTest!$B$4,$A103&lt;=CrashTest!$C$4),2,IF(AND($A103&gt;=CrashTest!$B$5,$A103&lt;=CrashTest!$C$5),3,IF(AND($A103&gt;=CrashTest!$B$6,$A103&lt;=CrashTest!$C$6),4,IF(AND($A103&gt;=CrashTest!$B$7,$A103&lt;=CrashTest!$C$7),5,0)))))</f>
        <v>0</v>
      </c>
      <c r="J103" s="0" t="str">
        <f aca="false">IF(I103=0,"",IF(I102=I103,MAX(J102,B103),B103))</f>
        <v/>
      </c>
      <c r="K103" s="9" t="str">
        <f aca="false">IF(I103=0,"",B103/J103-1)</f>
        <v/>
      </c>
      <c r="M103" s="8"/>
      <c r="N103" s="8"/>
      <c r="O103" s="8"/>
      <c r="P103" s="8"/>
      <c r="Q103" s="9"/>
      <c r="R103" s="9"/>
      <c r="S103" s="9"/>
      <c r="T103" s="9"/>
      <c r="U103" s="9"/>
      <c r="V103" s="9"/>
    </row>
    <row r="104" customFormat="false" ht="15" hidden="false" customHeight="false" outlineLevel="0" collapsed="false">
      <c r="A104" s="5" t="n">
        <v>43979</v>
      </c>
      <c r="B104" s="6" t="n">
        <v>1713.3</v>
      </c>
      <c r="C104" s="9" t="n">
        <f aca="false">B104/B103-1</f>
        <v>0.00175407823188922</v>
      </c>
      <c r="D104" s="9" t="n">
        <f aca="false">LN(B104/B103)</f>
        <v>0.00175254163328113</v>
      </c>
      <c r="E104" s="9" t="n">
        <f aca="false">B104/B99-1</f>
        <v>-0.0213069804638409</v>
      </c>
      <c r="F104" s="9" t="n">
        <f aca="false">B104/B83-1</f>
        <v>0.00163694826074234</v>
      </c>
      <c r="G104" s="0" t="n">
        <f aca="false">MAX(G103,B104)</f>
        <v>1756.7</v>
      </c>
      <c r="H104" s="9" t="n">
        <f aca="false">B104/G104-1</f>
        <v>-0.0247054135595151</v>
      </c>
      <c r="I104" s="0" t="n">
        <f aca="false">IF(AND($A104&gt;=CrashTest!$B$3,$A104&lt;=CrashTest!$C$3),1,IF(AND($A104&gt;=CrashTest!$B$4,$A104&lt;=CrashTest!$C$4),2,IF(AND($A104&gt;=CrashTest!$B$5,$A104&lt;=CrashTest!$C$5),3,IF(AND($A104&gt;=CrashTest!$B$6,$A104&lt;=CrashTest!$C$6),4,IF(AND($A104&gt;=CrashTest!$B$7,$A104&lt;=CrashTest!$C$7),5,0)))))</f>
        <v>0</v>
      </c>
      <c r="J104" s="0" t="str">
        <f aca="false">IF(I104=0,"",IF(I103=I104,MAX(J103,B104),B104))</f>
        <v/>
      </c>
      <c r="K104" s="9" t="str">
        <f aca="false">IF(I104=0,"",B104/J104-1)</f>
        <v/>
      </c>
      <c r="M104" s="8"/>
      <c r="N104" s="8"/>
      <c r="O104" s="8"/>
      <c r="P104" s="8"/>
      <c r="Q104" s="9"/>
      <c r="R104" s="9"/>
      <c r="S104" s="9"/>
      <c r="T104" s="9"/>
      <c r="U104" s="9"/>
      <c r="V104" s="9"/>
    </row>
    <row r="105" customFormat="false" ht="15" hidden="false" customHeight="false" outlineLevel="0" collapsed="false">
      <c r="A105" s="5" t="n">
        <v>43980</v>
      </c>
      <c r="B105" s="6" t="n">
        <v>1736.9</v>
      </c>
      <c r="C105" s="9" t="n">
        <f aca="false">B105/B104-1</f>
        <v>0.013774587054223</v>
      </c>
      <c r="D105" s="9" t="n">
        <f aca="false">LN(B105/B104)</f>
        <v>0.0136805797210401</v>
      </c>
      <c r="E105" s="9" t="n">
        <f aca="false">B105/B100-1</f>
        <v>0.00953211275791932</v>
      </c>
      <c r="F105" s="9" t="n">
        <f aca="false">B105/B84-1</f>
        <v>0.0196665492544323</v>
      </c>
      <c r="G105" s="0" t="n">
        <f aca="false">MAX(G104,B105)</f>
        <v>1756.7</v>
      </c>
      <c r="H105" s="9" t="n">
        <f aca="false">B105/G105-1</f>
        <v>-0.0112711333750782</v>
      </c>
      <c r="I105" s="0" t="n">
        <f aca="false">IF(AND($A105&gt;=CrashTest!$B$3,$A105&lt;=CrashTest!$C$3),1,IF(AND($A105&gt;=CrashTest!$B$4,$A105&lt;=CrashTest!$C$4),2,IF(AND($A105&gt;=CrashTest!$B$5,$A105&lt;=CrashTest!$C$5),3,IF(AND($A105&gt;=CrashTest!$B$6,$A105&lt;=CrashTest!$C$6),4,IF(AND($A105&gt;=CrashTest!$B$7,$A105&lt;=CrashTest!$C$7),5,0)))))</f>
        <v>0</v>
      </c>
      <c r="J105" s="0" t="str">
        <f aca="false">IF(I105=0,"",IF(I104=I105,MAX(J104,B105),B105))</f>
        <v/>
      </c>
      <c r="K105" s="9" t="str">
        <f aca="false">IF(I105=0,"",B105/J105-1)</f>
        <v/>
      </c>
      <c r="M105" s="8"/>
      <c r="N105" s="8"/>
      <c r="O105" s="8"/>
      <c r="P105" s="8"/>
      <c r="Q105" s="9"/>
      <c r="R105" s="9"/>
      <c r="S105" s="9"/>
      <c r="T105" s="9"/>
      <c r="U105" s="9"/>
      <c r="V105" s="9"/>
    </row>
    <row r="106" customFormat="false" ht="15" hidden="false" customHeight="false" outlineLevel="0" collapsed="false">
      <c r="A106" s="5" t="n">
        <v>43983</v>
      </c>
      <c r="B106" s="6" t="n">
        <v>1737.8</v>
      </c>
      <c r="C106" s="9" t="n">
        <f aca="false">B106/B105-1</f>
        <v>0.000518164546030153</v>
      </c>
      <c r="D106" s="9" t="n">
        <f aca="false">LN(B106/B105)</f>
        <v>0.000518030345138533</v>
      </c>
      <c r="E106" s="9" t="n">
        <f aca="false">B106/B101-1</f>
        <v>0.00184480571889778</v>
      </c>
      <c r="F106" s="9" t="n">
        <f aca="false">B106/B85-1</f>
        <v>0.0318251989074931</v>
      </c>
      <c r="G106" s="0" t="n">
        <f aca="false">MAX(G105,B106)</f>
        <v>1756.7</v>
      </c>
      <c r="H106" s="9" t="n">
        <f aca="false">B106/G106-1</f>
        <v>-0.0107588091307566</v>
      </c>
      <c r="I106" s="0" t="n">
        <f aca="false">IF(AND($A106&gt;=CrashTest!$B$3,$A106&lt;=CrashTest!$C$3),1,IF(AND($A106&gt;=CrashTest!$B$4,$A106&lt;=CrashTest!$C$4),2,IF(AND($A106&gt;=CrashTest!$B$5,$A106&lt;=CrashTest!$C$5),3,IF(AND($A106&gt;=CrashTest!$B$6,$A106&lt;=CrashTest!$C$6),4,IF(AND($A106&gt;=CrashTest!$B$7,$A106&lt;=CrashTest!$C$7),5,0)))))</f>
        <v>0</v>
      </c>
      <c r="J106" s="0" t="str">
        <f aca="false">IF(I106=0,"",IF(I105=I106,MAX(J105,B106),B106))</f>
        <v/>
      </c>
      <c r="K106" s="9" t="str">
        <f aca="false">IF(I106=0,"",B106/J106-1)</f>
        <v/>
      </c>
      <c r="M106" s="8"/>
      <c r="N106" s="8"/>
      <c r="O106" s="8"/>
      <c r="P106" s="8"/>
      <c r="Q106" s="9"/>
      <c r="R106" s="9"/>
      <c r="S106" s="9"/>
      <c r="T106" s="9"/>
      <c r="U106" s="9"/>
      <c r="V106" s="9"/>
    </row>
    <row r="107" customFormat="false" ht="15" hidden="false" customHeight="false" outlineLevel="0" collapsed="false">
      <c r="A107" s="5" t="n">
        <v>43984</v>
      </c>
      <c r="B107" s="6" t="n">
        <v>1725.2</v>
      </c>
      <c r="C107" s="9" t="n">
        <f aca="false">B107/B106-1</f>
        <v>-0.00725054666820113</v>
      </c>
      <c r="D107" s="9" t="n">
        <f aca="false">LN(B107/B106)</f>
        <v>-0.0072769596314175</v>
      </c>
      <c r="E107" s="9" t="n">
        <f aca="false">B107/B102-1</f>
        <v>0.0119662130455185</v>
      </c>
      <c r="F107" s="9" t="n">
        <f aca="false">B107/B86-1</f>
        <v>0.0181174387724994</v>
      </c>
      <c r="G107" s="0" t="n">
        <f aca="false">MAX(G106,B107)</f>
        <v>1756.7</v>
      </c>
      <c r="H107" s="9" t="n">
        <f aca="false">B107/G107-1</f>
        <v>-0.0179313485512609</v>
      </c>
      <c r="I107" s="0" t="n">
        <f aca="false">IF(AND($A107&gt;=CrashTest!$B$3,$A107&lt;=CrashTest!$C$3),1,IF(AND($A107&gt;=CrashTest!$B$4,$A107&lt;=CrashTest!$C$4),2,IF(AND($A107&gt;=CrashTest!$B$5,$A107&lt;=CrashTest!$C$5),3,IF(AND($A107&gt;=CrashTest!$B$6,$A107&lt;=CrashTest!$C$6),4,IF(AND($A107&gt;=CrashTest!$B$7,$A107&lt;=CrashTest!$C$7),5,0)))))</f>
        <v>0</v>
      </c>
      <c r="J107" s="0" t="str">
        <f aca="false">IF(I107=0,"",IF(I106=I107,MAX(J106,B107),B107))</f>
        <v/>
      </c>
      <c r="K107" s="9" t="str">
        <f aca="false">IF(I107=0,"",B107/J107-1)</f>
        <v/>
      </c>
      <c r="M107" s="8"/>
      <c r="N107" s="8"/>
      <c r="O107" s="8"/>
      <c r="P107" s="8"/>
      <c r="Q107" s="9"/>
      <c r="R107" s="9"/>
      <c r="S107" s="9"/>
      <c r="T107" s="9"/>
      <c r="U107" s="9"/>
      <c r="V107" s="9"/>
    </row>
    <row r="108" customFormat="false" ht="15" hidden="false" customHeight="false" outlineLevel="0" collapsed="false">
      <c r="A108" s="5" t="n">
        <v>43985</v>
      </c>
      <c r="B108" s="6" t="n">
        <v>1697.8</v>
      </c>
      <c r="C108" s="9" t="n">
        <f aca="false">B108/B107-1</f>
        <v>-0.0158822165546024</v>
      </c>
      <c r="D108" s="9" t="n">
        <f aca="false">LN(B108/B107)</f>
        <v>-0.0160096904698207</v>
      </c>
      <c r="E108" s="9" t="n">
        <f aca="false">B108/B103-1</f>
        <v>-0.00730865929953806</v>
      </c>
      <c r="F108" s="9" t="n">
        <f aca="false">B108/B87-1</f>
        <v>-0.00533130236100543</v>
      </c>
      <c r="G108" s="0" t="n">
        <f aca="false">MAX(G107,B108)</f>
        <v>1756.7</v>
      </c>
      <c r="H108" s="9" t="n">
        <f aca="false">B108/G108-1</f>
        <v>-0.0335287755450561</v>
      </c>
      <c r="I108" s="0" t="n">
        <f aca="false">IF(AND($A108&gt;=CrashTest!$B$3,$A108&lt;=CrashTest!$C$3),1,IF(AND($A108&gt;=CrashTest!$B$4,$A108&lt;=CrashTest!$C$4),2,IF(AND($A108&gt;=CrashTest!$B$5,$A108&lt;=CrashTest!$C$5),3,IF(AND($A108&gt;=CrashTest!$B$6,$A108&lt;=CrashTest!$C$6),4,IF(AND($A108&gt;=CrashTest!$B$7,$A108&lt;=CrashTest!$C$7),5,0)))))</f>
        <v>0</v>
      </c>
      <c r="J108" s="0" t="str">
        <f aca="false">IF(I108=0,"",IF(I107=I108,MAX(J107,B108),B108))</f>
        <v/>
      </c>
      <c r="K108" s="9" t="str">
        <f aca="false">IF(I108=0,"",B108/J108-1)</f>
        <v/>
      </c>
      <c r="M108" s="8"/>
      <c r="N108" s="8"/>
      <c r="O108" s="8"/>
      <c r="P108" s="8"/>
      <c r="Q108" s="9"/>
      <c r="R108" s="9"/>
      <c r="S108" s="9"/>
      <c r="T108" s="9"/>
      <c r="U108" s="9"/>
      <c r="V108" s="9"/>
    </row>
    <row r="109" customFormat="false" ht="15" hidden="false" customHeight="false" outlineLevel="0" collapsed="false">
      <c r="A109" s="5" t="n">
        <v>43986</v>
      </c>
      <c r="B109" s="6" t="n">
        <v>1718.9</v>
      </c>
      <c r="C109" s="9" t="n">
        <f aca="false">B109/B108-1</f>
        <v>0.0124278478030393</v>
      </c>
      <c r="D109" s="9" t="n">
        <f aca="false">LN(B109/B108)</f>
        <v>0.0123512560302439</v>
      </c>
      <c r="E109" s="9" t="n">
        <f aca="false">B109/B104-1</f>
        <v>0.00326854608066318</v>
      </c>
      <c r="F109" s="9" t="n">
        <f aca="false">B109/B88-1</f>
        <v>0.00850739263083788</v>
      </c>
      <c r="G109" s="0" t="n">
        <f aca="false">MAX(G108,B109)</f>
        <v>1756.7</v>
      </c>
      <c r="H109" s="9" t="n">
        <f aca="false">B109/G109-1</f>
        <v>-0.021517618261513</v>
      </c>
      <c r="I109" s="0" t="n">
        <f aca="false">IF(AND($A109&gt;=CrashTest!$B$3,$A109&lt;=CrashTest!$C$3),1,IF(AND($A109&gt;=CrashTest!$B$4,$A109&lt;=CrashTest!$C$4),2,IF(AND($A109&gt;=CrashTest!$B$5,$A109&lt;=CrashTest!$C$5),3,IF(AND($A109&gt;=CrashTest!$B$6,$A109&lt;=CrashTest!$C$6),4,IF(AND($A109&gt;=CrashTest!$B$7,$A109&lt;=CrashTest!$C$7),5,0)))))</f>
        <v>0</v>
      </c>
      <c r="J109" s="0" t="str">
        <f aca="false">IF(I109=0,"",IF(I108=I109,MAX(J108,B109),B109))</f>
        <v/>
      </c>
      <c r="K109" s="9" t="str">
        <f aca="false">IF(I109=0,"",B109/J109-1)</f>
        <v/>
      </c>
      <c r="M109" s="8"/>
      <c r="N109" s="8"/>
      <c r="O109" s="8"/>
      <c r="P109" s="8"/>
      <c r="Q109" s="9"/>
      <c r="R109" s="9"/>
      <c r="S109" s="9"/>
      <c r="T109" s="9"/>
      <c r="U109" s="9"/>
      <c r="V109" s="9"/>
    </row>
    <row r="110" customFormat="false" ht="15" hidden="false" customHeight="false" outlineLevel="0" collapsed="false">
      <c r="A110" s="5" t="n">
        <v>43987</v>
      </c>
      <c r="B110" s="6" t="n">
        <v>1676.2</v>
      </c>
      <c r="C110" s="9" t="n">
        <f aca="false">B110/B109-1</f>
        <v>-0.0248414683809414</v>
      </c>
      <c r="D110" s="9" t="n">
        <f aca="false">LN(B110/B109)</f>
        <v>-0.0251552246693055</v>
      </c>
      <c r="E110" s="9" t="n">
        <f aca="false">B110/B105-1</f>
        <v>-0.0349473199378203</v>
      </c>
      <c r="F110" s="9" t="n">
        <f aca="false">B110/B89-1</f>
        <v>-0.00475002968768556</v>
      </c>
      <c r="G110" s="0" t="n">
        <f aca="false">MAX(G109,B110)</f>
        <v>1756.7</v>
      </c>
      <c r="H110" s="9" t="n">
        <f aca="false">B110/G110-1</f>
        <v>-0.0458245574087778</v>
      </c>
      <c r="I110" s="0" t="n">
        <f aca="false">IF(AND($A110&gt;=CrashTest!$B$3,$A110&lt;=CrashTest!$C$3),1,IF(AND($A110&gt;=CrashTest!$B$4,$A110&lt;=CrashTest!$C$4),2,IF(AND($A110&gt;=CrashTest!$B$5,$A110&lt;=CrashTest!$C$5),3,IF(AND($A110&gt;=CrashTest!$B$6,$A110&lt;=CrashTest!$C$6),4,IF(AND($A110&gt;=CrashTest!$B$7,$A110&lt;=CrashTest!$C$7),5,0)))))</f>
        <v>0</v>
      </c>
      <c r="J110" s="0" t="str">
        <f aca="false">IF(I110=0,"",IF(I109=I110,MAX(J109,B110),B110))</f>
        <v/>
      </c>
      <c r="K110" s="9" t="str">
        <f aca="false">IF(I110=0,"",B110/J110-1)</f>
        <v/>
      </c>
      <c r="M110" s="8"/>
      <c r="N110" s="8"/>
      <c r="O110" s="8"/>
      <c r="P110" s="8"/>
      <c r="Q110" s="9"/>
      <c r="R110" s="9"/>
      <c r="S110" s="9"/>
      <c r="T110" s="9"/>
      <c r="U110" s="9"/>
      <c r="V110" s="9"/>
    </row>
    <row r="111" customFormat="false" ht="15" hidden="false" customHeight="false" outlineLevel="0" collapsed="false">
      <c r="A111" s="5" t="n">
        <v>43990</v>
      </c>
      <c r="B111" s="6" t="n">
        <v>1698.3</v>
      </c>
      <c r="C111" s="9" t="n">
        <f aca="false">B111/B110-1</f>
        <v>0.013184584178499</v>
      </c>
      <c r="D111" s="9" t="n">
        <f aca="false">LN(B111/B110)</f>
        <v>0.0130984240459181</v>
      </c>
      <c r="E111" s="9" t="n">
        <f aca="false">B111/B106-1</f>
        <v>-0.0227298883645989</v>
      </c>
      <c r="F111" s="9" t="n">
        <f aca="false">B111/B90-1</f>
        <v>-0.0136485073760019</v>
      </c>
      <c r="G111" s="0" t="n">
        <f aca="false">MAX(G110,B111)</f>
        <v>1756.7</v>
      </c>
      <c r="H111" s="9" t="n">
        <f aca="false">B111/G111-1</f>
        <v>-0.0332441509648774</v>
      </c>
      <c r="I111" s="0" t="n">
        <f aca="false">IF(AND($A111&gt;=CrashTest!$B$3,$A111&lt;=CrashTest!$C$3),1,IF(AND($A111&gt;=CrashTest!$B$4,$A111&lt;=CrashTest!$C$4),2,IF(AND($A111&gt;=CrashTest!$B$5,$A111&lt;=CrashTest!$C$5),3,IF(AND($A111&gt;=CrashTest!$B$6,$A111&lt;=CrashTest!$C$6),4,IF(AND($A111&gt;=CrashTest!$B$7,$A111&lt;=CrashTest!$C$7),5,0)))))</f>
        <v>0</v>
      </c>
      <c r="J111" s="0" t="str">
        <f aca="false">IF(I111=0,"",IF(I110=I111,MAX(J110,B111),B111))</f>
        <v/>
      </c>
      <c r="K111" s="9" t="str">
        <f aca="false">IF(I111=0,"",B111/J111-1)</f>
        <v/>
      </c>
      <c r="M111" s="8"/>
      <c r="N111" s="8"/>
      <c r="O111" s="8"/>
      <c r="P111" s="8"/>
      <c r="Q111" s="9"/>
      <c r="R111" s="9"/>
      <c r="S111" s="9"/>
      <c r="T111" s="9"/>
      <c r="U111" s="9"/>
      <c r="V111" s="9"/>
    </row>
    <row r="112" customFormat="false" ht="15" hidden="false" customHeight="false" outlineLevel="0" collapsed="false">
      <c r="A112" s="5" t="n">
        <v>43991</v>
      </c>
      <c r="B112" s="6" t="n">
        <v>1714.7</v>
      </c>
      <c r="C112" s="9" t="n">
        <f aca="false">B112/B111-1</f>
        <v>0.00965671553906855</v>
      </c>
      <c r="D112" s="9" t="n">
        <f aca="false">LN(B112/B111)</f>
        <v>0.00961038747408181</v>
      </c>
      <c r="E112" s="9" t="n">
        <f aca="false">B112/B107-1</f>
        <v>-0.00608625086946446</v>
      </c>
      <c r="F112" s="9" t="n">
        <f aca="false">B112/B91-1</f>
        <v>0.00280718170653249</v>
      </c>
      <c r="G112" s="0" t="n">
        <f aca="false">MAX(G111,B112)</f>
        <v>1756.7</v>
      </c>
      <c r="H112" s="9" t="n">
        <f aca="false">B112/G112-1</f>
        <v>-0.0239084647350145</v>
      </c>
      <c r="I112" s="0" t="n">
        <f aca="false">IF(AND($A112&gt;=CrashTest!$B$3,$A112&lt;=CrashTest!$C$3),1,IF(AND($A112&gt;=CrashTest!$B$4,$A112&lt;=CrashTest!$C$4),2,IF(AND($A112&gt;=CrashTest!$B$5,$A112&lt;=CrashTest!$C$5),3,IF(AND($A112&gt;=CrashTest!$B$6,$A112&lt;=CrashTest!$C$6),4,IF(AND($A112&gt;=CrashTest!$B$7,$A112&lt;=CrashTest!$C$7),5,0)))))</f>
        <v>0</v>
      </c>
      <c r="J112" s="0" t="str">
        <f aca="false">IF(I112=0,"",IF(I111=I112,MAX(J111,B112),B112))</f>
        <v/>
      </c>
      <c r="K112" s="9" t="str">
        <f aca="false">IF(I112=0,"",B112/J112-1)</f>
        <v/>
      </c>
      <c r="M112" s="8"/>
      <c r="N112" s="8"/>
      <c r="O112" s="8"/>
      <c r="P112" s="8"/>
      <c r="Q112" s="9"/>
      <c r="R112" s="9"/>
      <c r="S112" s="9"/>
      <c r="T112" s="9"/>
      <c r="U112" s="9"/>
      <c r="V112" s="9"/>
    </row>
    <row r="113" customFormat="false" ht="15" hidden="false" customHeight="false" outlineLevel="0" collapsed="false">
      <c r="A113" s="5" t="n">
        <v>43992</v>
      </c>
      <c r="B113" s="6" t="n">
        <v>1713.3</v>
      </c>
      <c r="C113" s="9" t="n">
        <f aca="false">B113/B112-1</f>
        <v>-0.000816469353239646</v>
      </c>
      <c r="D113" s="9" t="n">
        <f aca="false">LN(B113/B112)</f>
        <v>-0.000816802845878738</v>
      </c>
      <c r="E113" s="9" t="n">
        <f aca="false">B113/B108-1</f>
        <v>0.00912946165626094</v>
      </c>
      <c r="F113" s="9" t="n">
        <f aca="false">B113/B92-1</f>
        <v>0.0106175898071137</v>
      </c>
      <c r="G113" s="0" t="n">
        <f aca="false">MAX(G112,B113)</f>
        <v>1756.7</v>
      </c>
      <c r="H113" s="9" t="n">
        <f aca="false">B113/G113-1</f>
        <v>-0.0247054135595151</v>
      </c>
      <c r="I113" s="0" t="n">
        <f aca="false">IF(AND($A113&gt;=CrashTest!$B$3,$A113&lt;=CrashTest!$C$3),1,IF(AND($A113&gt;=CrashTest!$B$4,$A113&lt;=CrashTest!$C$4),2,IF(AND($A113&gt;=CrashTest!$B$5,$A113&lt;=CrashTest!$C$5),3,IF(AND($A113&gt;=CrashTest!$B$6,$A113&lt;=CrashTest!$C$6),4,IF(AND($A113&gt;=CrashTest!$B$7,$A113&lt;=CrashTest!$C$7),5,0)))))</f>
        <v>0</v>
      </c>
      <c r="J113" s="0" t="str">
        <f aca="false">IF(I113=0,"",IF(I112=I113,MAX(J112,B113),B113))</f>
        <v/>
      </c>
      <c r="K113" s="9" t="str">
        <f aca="false">IF(I113=0,"",B113/J113-1)</f>
        <v/>
      </c>
      <c r="M113" s="8"/>
      <c r="N113" s="8"/>
      <c r="O113" s="8"/>
      <c r="P113" s="8"/>
      <c r="Q113" s="9"/>
      <c r="R113" s="9"/>
      <c r="S113" s="9"/>
      <c r="T113" s="9"/>
      <c r="U113" s="9"/>
      <c r="V113" s="9"/>
    </row>
    <row r="114" customFormat="false" ht="15" hidden="false" customHeight="false" outlineLevel="0" collapsed="false">
      <c r="A114" s="5" t="n">
        <v>43993</v>
      </c>
      <c r="B114" s="6" t="n">
        <v>1732</v>
      </c>
      <c r="C114" s="9" t="n">
        <f aca="false">B114/B113-1</f>
        <v>0.0109146092336427</v>
      </c>
      <c r="D114" s="9" t="n">
        <f aca="false">LN(B114/B113)</f>
        <v>0.0108554747834536</v>
      </c>
      <c r="E114" s="9" t="n">
        <f aca="false">B114/B109-1</f>
        <v>0.00762115306300526</v>
      </c>
      <c r="F114" s="9" t="n">
        <f aca="false">B114/B93-1</f>
        <v>0.01619338183525</v>
      </c>
      <c r="G114" s="0" t="n">
        <f aca="false">MAX(G113,B114)</f>
        <v>1756.7</v>
      </c>
      <c r="H114" s="9" t="n">
        <f aca="false">B114/G114-1</f>
        <v>-0.01406045426083</v>
      </c>
      <c r="I114" s="0" t="n">
        <f aca="false">IF(AND($A114&gt;=CrashTest!$B$3,$A114&lt;=CrashTest!$C$3),1,IF(AND($A114&gt;=CrashTest!$B$4,$A114&lt;=CrashTest!$C$4),2,IF(AND($A114&gt;=CrashTest!$B$5,$A114&lt;=CrashTest!$C$5),3,IF(AND($A114&gt;=CrashTest!$B$6,$A114&lt;=CrashTest!$C$6),4,IF(AND($A114&gt;=CrashTest!$B$7,$A114&lt;=CrashTest!$C$7),5,0)))))</f>
        <v>0</v>
      </c>
      <c r="J114" s="0" t="str">
        <f aca="false">IF(I114=0,"",IF(I113=I114,MAX(J113,B114),B114))</f>
        <v/>
      </c>
      <c r="K114" s="9" t="str">
        <f aca="false">IF(I114=0,"",B114/J114-1)</f>
        <v/>
      </c>
      <c r="M114" s="8"/>
      <c r="N114" s="8"/>
      <c r="O114" s="8"/>
      <c r="P114" s="8"/>
      <c r="Q114" s="9"/>
      <c r="R114" s="9"/>
      <c r="S114" s="9"/>
      <c r="T114" s="9"/>
      <c r="U114" s="9"/>
      <c r="V114" s="9"/>
    </row>
    <row r="115" customFormat="false" ht="15" hidden="false" customHeight="false" outlineLevel="0" collapsed="false">
      <c r="A115" s="5" t="n">
        <v>43994</v>
      </c>
      <c r="B115" s="6" t="n">
        <v>1729.3</v>
      </c>
      <c r="C115" s="9" t="n">
        <f aca="false">B115/B114-1</f>
        <v>-0.00155889145496535</v>
      </c>
      <c r="D115" s="9" t="n">
        <f aca="false">LN(B115/B114)</f>
        <v>-0.00156010779050394</v>
      </c>
      <c r="E115" s="9" t="n">
        <f aca="false">B115/B110-1</f>
        <v>0.0316787972795609</v>
      </c>
      <c r="F115" s="9" t="n">
        <f aca="false">B115/B94-1</f>
        <v>0.00898535503821685</v>
      </c>
      <c r="G115" s="0" t="n">
        <f aca="false">MAX(G114,B115)</f>
        <v>1756.7</v>
      </c>
      <c r="H115" s="9" t="n">
        <f aca="false">B115/G115-1</f>
        <v>-0.0155974269937952</v>
      </c>
      <c r="I115" s="0" t="n">
        <f aca="false">IF(AND($A115&gt;=CrashTest!$B$3,$A115&lt;=CrashTest!$C$3),1,IF(AND($A115&gt;=CrashTest!$B$4,$A115&lt;=CrashTest!$C$4),2,IF(AND($A115&gt;=CrashTest!$B$5,$A115&lt;=CrashTest!$C$5),3,IF(AND($A115&gt;=CrashTest!$B$6,$A115&lt;=CrashTest!$C$6),4,IF(AND($A115&gt;=CrashTest!$B$7,$A115&lt;=CrashTest!$C$7),5,0)))))</f>
        <v>0</v>
      </c>
      <c r="J115" s="0" t="str">
        <f aca="false">IF(I115=0,"",IF(I114=I115,MAX(J114,B115),B115))</f>
        <v/>
      </c>
      <c r="K115" s="9" t="str">
        <f aca="false">IF(I115=0,"",B115/J115-1)</f>
        <v/>
      </c>
      <c r="M115" s="8"/>
      <c r="N115" s="8"/>
      <c r="O115" s="8"/>
      <c r="P115" s="8"/>
      <c r="Q115" s="9"/>
      <c r="R115" s="9"/>
      <c r="S115" s="9"/>
      <c r="T115" s="9"/>
      <c r="U115" s="9"/>
      <c r="V115" s="9"/>
    </row>
    <row r="116" customFormat="false" ht="15" hidden="false" customHeight="false" outlineLevel="0" collapsed="false">
      <c r="A116" s="5" t="n">
        <v>43997</v>
      </c>
      <c r="B116" s="6" t="n">
        <v>1720.3</v>
      </c>
      <c r="C116" s="9" t="n">
        <f aca="false">B116/B115-1</f>
        <v>-0.00520441797259008</v>
      </c>
      <c r="D116" s="9" t="n">
        <f aca="false">LN(B116/B115)</f>
        <v>-0.00521800812888299</v>
      </c>
      <c r="E116" s="9" t="n">
        <f aca="false">B116/B111-1</f>
        <v>0.0129541306011893</v>
      </c>
      <c r="F116" s="9" t="n">
        <f aca="false">B116/B95-1</f>
        <v>-0.0102410678326909</v>
      </c>
      <c r="G116" s="0" t="n">
        <f aca="false">MAX(G115,B116)</f>
        <v>1756.7</v>
      </c>
      <c r="H116" s="9" t="n">
        <f aca="false">B116/G116-1</f>
        <v>-0.0207206694370127</v>
      </c>
      <c r="I116" s="0" t="n">
        <f aca="false">IF(AND($A116&gt;=CrashTest!$B$3,$A116&lt;=CrashTest!$C$3),1,IF(AND($A116&gt;=CrashTest!$B$4,$A116&lt;=CrashTest!$C$4),2,IF(AND($A116&gt;=CrashTest!$B$5,$A116&lt;=CrashTest!$C$5),3,IF(AND($A116&gt;=CrashTest!$B$6,$A116&lt;=CrashTest!$C$6),4,IF(AND($A116&gt;=CrashTest!$B$7,$A116&lt;=CrashTest!$C$7),5,0)))))</f>
        <v>0</v>
      </c>
      <c r="J116" s="0" t="str">
        <f aca="false">IF(I116=0,"",IF(I115=I116,MAX(J115,B116),B116))</f>
        <v/>
      </c>
      <c r="K116" s="9" t="str">
        <f aca="false">IF(I116=0,"",B116/J116-1)</f>
        <v/>
      </c>
      <c r="M116" s="8"/>
      <c r="N116" s="8"/>
      <c r="O116" s="8"/>
      <c r="P116" s="8"/>
      <c r="Q116" s="9"/>
      <c r="R116" s="9"/>
      <c r="S116" s="9"/>
      <c r="T116" s="9"/>
      <c r="U116" s="9"/>
      <c r="V116" s="9"/>
    </row>
    <row r="117" customFormat="false" ht="15" hidden="false" customHeight="false" outlineLevel="0" collapsed="false">
      <c r="A117" s="5" t="n">
        <v>43998</v>
      </c>
      <c r="B117" s="6" t="n">
        <v>1729.6</v>
      </c>
      <c r="C117" s="9" t="n">
        <f aca="false">B117/B116-1</f>
        <v>0.00540603383130844</v>
      </c>
      <c r="D117" s="9" t="n">
        <f aca="false">LN(B117/B116)</f>
        <v>0.00539147368195024</v>
      </c>
      <c r="E117" s="9" t="n">
        <f aca="false">B117/B112-1</f>
        <v>0.00868956668805021</v>
      </c>
      <c r="F117" s="9" t="n">
        <f aca="false">B117/B96-1</f>
        <v>-0.0135736283791492</v>
      </c>
      <c r="G117" s="0" t="n">
        <f aca="false">MAX(G116,B117)</f>
        <v>1756.7</v>
      </c>
      <c r="H117" s="9" t="n">
        <f aca="false">B117/G117-1</f>
        <v>-0.0154266522456881</v>
      </c>
      <c r="I117" s="0" t="n">
        <f aca="false">IF(AND($A117&gt;=CrashTest!$B$3,$A117&lt;=CrashTest!$C$3),1,IF(AND($A117&gt;=CrashTest!$B$4,$A117&lt;=CrashTest!$C$4),2,IF(AND($A117&gt;=CrashTest!$B$5,$A117&lt;=CrashTest!$C$5),3,IF(AND($A117&gt;=CrashTest!$B$6,$A117&lt;=CrashTest!$C$6),4,IF(AND($A117&gt;=CrashTest!$B$7,$A117&lt;=CrashTest!$C$7),5,0)))))</f>
        <v>0</v>
      </c>
      <c r="J117" s="0" t="str">
        <f aca="false">IF(I117=0,"",IF(I116=I117,MAX(J116,B117),B117))</f>
        <v/>
      </c>
      <c r="K117" s="9" t="str">
        <f aca="false">IF(I117=0,"",B117/J117-1)</f>
        <v/>
      </c>
      <c r="M117" s="8"/>
      <c r="N117" s="8"/>
      <c r="O117" s="8"/>
      <c r="P117" s="8"/>
      <c r="Q117" s="9"/>
      <c r="R117" s="9"/>
      <c r="S117" s="9"/>
      <c r="T117" s="9"/>
      <c r="U117" s="9"/>
      <c r="V117" s="9"/>
    </row>
    <row r="118" customFormat="false" ht="15" hidden="false" customHeight="false" outlineLevel="0" collapsed="false">
      <c r="A118" s="5" t="n">
        <v>43999</v>
      </c>
      <c r="B118" s="6" t="n">
        <v>1729.2</v>
      </c>
      <c r="C118" s="9" t="n">
        <f aca="false">B118/B117-1</f>
        <v>-0.000231267345050745</v>
      </c>
      <c r="D118" s="9" t="n">
        <f aca="false">LN(B118/B117)</f>
        <v>-0.000231294091466983</v>
      </c>
      <c r="E118" s="9" t="n">
        <f aca="false">B118/B113-1</f>
        <v>0.00928033619331115</v>
      </c>
      <c r="F118" s="9" t="n">
        <f aca="false">B118/B97-1</f>
        <v>-0.00150132809793269</v>
      </c>
      <c r="G118" s="0" t="n">
        <f aca="false">MAX(G117,B118)</f>
        <v>1756.7</v>
      </c>
      <c r="H118" s="9" t="n">
        <f aca="false">B118/G118-1</f>
        <v>-0.0156543519098309</v>
      </c>
      <c r="I118" s="0" t="n">
        <f aca="false">IF(AND($A118&gt;=CrashTest!$B$3,$A118&lt;=CrashTest!$C$3),1,IF(AND($A118&gt;=CrashTest!$B$4,$A118&lt;=CrashTest!$C$4),2,IF(AND($A118&gt;=CrashTest!$B$5,$A118&lt;=CrashTest!$C$5),3,IF(AND($A118&gt;=CrashTest!$B$6,$A118&lt;=CrashTest!$C$6),4,IF(AND($A118&gt;=CrashTest!$B$7,$A118&lt;=CrashTest!$C$7),5,0)))))</f>
        <v>0</v>
      </c>
      <c r="J118" s="0" t="str">
        <f aca="false">IF(I118=0,"",IF(I117=I118,MAX(J117,B118),B118))</f>
        <v/>
      </c>
      <c r="K118" s="9" t="str">
        <f aca="false">IF(I118=0,"",B118/J118-1)</f>
        <v/>
      </c>
      <c r="M118" s="8"/>
      <c r="N118" s="8"/>
      <c r="O118" s="8"/>
      <c r="P118" s="8"/>
      <c r="Q118" s="9"/>
      <c r="R118" s="9"/>
      <c r="S118" s="9"/>
      <c r="T118" s="9"/>
      <c r="U118" s="9"/>
      <c r="V118" s="9"/>
    </row>
    <row r="119" customFormat="false" ht="15" hidden="false" customHeight="false" outlineLevel="0" collapsed="false">
      <c r="A119" s="5" t="n">
        <v>44000</v>
      </c>
      <c r="B119" s="6" t="n">
        <v>1724.8</v>
      </c>
      <c r="C119" s="9" t="n">
        <f aca="false">B119/B118-1</f>
        <v>-0.00254452926208659</v>
      </c>
      <c r="D119" s="9" t="n">
        <f aca="false">LN(B119/B118)</f>
        <v>-0.00254777207879878</v>
      </c>
      <c r="E119" s="9" t="n">
        <f aca="false">B119/B114-1</f>
        <v>-0.00415704387990767</v>
      </c>
      <c r="F119" s="9" t="n">
        <f aca="false">B119/B98-1</f>
        <v>-0.0111225776860452</v>
      </c>
      <c r="G119" s="0" t="n">
        <f aca="false">MAX(G118,B119)</f>
        <v>1756.7</v>
      </c>
      <c r="H119" s="9" t="n">
        <f aca="false">B119/G119-1</f>
        <v>-0.0181590482154039</v>
      </c>
      <c r="I119" s="0" t="n">
        <f aca="false">IF(AND($A119&gt;=CrashTest!$B$3,$A119&lt;=CrashTest!$C$3),1,IF(AND($A119&gt;=CrashTest!$B$4,$A119&lt;=CrashTest!$C$4),2,IF(AND($A119&gt;=CrashTest!$B$5,$A119&lt;=CrashTest!$C$5),3,IF(AND($A119&gt;=CrashTest!$B$6,$A119&lt;=CrashTest!$C$6),4,IF(AND($A119&gt;=CrashTest!$B$7,$A119&lt;=CrashTest!$C$7),5,0)))))</f>
        <v>0</v>
      </c>
      <c r="J119" s="0" t="str">
        <f aca="false">IF(I119=0,"",IF(I118=I119,MAX(J118,B119),B119))</f>
        <v/>
      </c>
      <c r="K119" s="9" t="str">
        <f aca="false">IF(I119=0,"",B119/J119-1)</f>
        <v/>
      </c>
      <c r="M119" s="8"/>
      <c r="N119" s="8"/>
      <c r="O119" s="8"/>
      <c r="P119" s="8"/>
      <c r="Q119" s="9"/>
      <c r="R119" s="9"/>
      <c r="S119" s="9"/>
      <c r="T119" s="9"/>
      <c r="U119" s="9"/>
      <c r="V119" s="9"/>
    </row>
    <row r="120" customFormat="false" ht="15" hidden="false" customHeight="false" outlineLevel="0" collapsed="false">
      <c r="A120" s="5" t="n">
        <v>44001</v>
      </c>
      <c r="B120" s="6" t="n">
        <v>1745.9</v>
      </c>
      <c r="C120" s="9" t="n">
        <f aca="false">B120/B119-1</f>
        <v>0.0122333024118739</v>
      </c>
      <c r="D120" s="9" t="n">
        <f aca="false">LN(B120/B119)</f>
        <v>0.0121590802760507</v>
      </c>
      <c r="E120" s="9" t="n">
        <f aca="false">B120/B115-1</f>
        <v>0.00959925981611054</v>
      </c>
      <c r="F120" s="9" t="n">
        <f aca="false">B120/B99-1</f>
        <v>-0.00268479378498787</v>
      </c>
      <c r="G120" s="0" t="n">
        <f aca="false">MAX(G119,B120)</f>
        <v>1756.7</v>
      </c>
      <c r="H120" s="9" t="n">
        <f aca="false">B120/G120-1</f>
        <v>-0.00614789093186086</v>
      </c>
      <c r="I120" s="0" t="n">
        <f aca="false">IF(AND($A120&gt;=CrashTest!$B$3,$A120&lt;=CrashTest!$C$3),1,IF(AND($A120&gt;=CrashTest!$B$4,$A120&lt;=CrashTest!$C$4),2,IF(AND($A120&gt;=CrashTest!$B$5,$A120&lt;=CrashTest!$C$5),3,IF(AND($A120&gt;=CrashTest!$B$6,$A120&lt;=CrashTest!$C$6),4,IF(AND($A120&gt;=CrashTest!$B$7,$A120&lt;=CrashTest!$C$7),5,0)))))</f>
        <v>0</v>
      </c>
      <c r="J120" s="0" t="str">
        <f aca="false">IF(I120=0,"",IF(I119=I120,MAX(J119,B120),B120))</f>
        <v/>
      </c>
      <c r="K120" s="9" t="str">
        <f aca="false">IF(I120=0,"",B120/J120-1)</f>
        <v/>
      </c>
      <c r="M120" s="8"/>
      <c r="N120" s="8"/>
      <c r="O120" s="8"/>
      <c r="P120" s="8"/>
      <c r="Q120" s="9"/>
      <c r="R120" s="9"/>
      <c r="S120" s="9"/>
      <c r="T120" s="9"/>
      <c r="U120" s="9"/>
      <c r="V120" s="9"/>
    </row>
    <row r="121" customFormat="false" ht="15" hidden="false" customHeight="false" outlineLevel="0" collapsed="false">
      <c r="A121" s="5" t="n">
        <v>44004</v>
      </c>
      <c r="B121" s="6" t="n">
        <v>1756.7</v>
      </c>
      <c r="C121" s="9" t="n">
        <f aca="false">B121/B120-1</f>
        <v>0.00618592130133444</v>
      </c>
      <c r="D121" s="9" t="n">
        <f aca="false">LN(B121/B120)</f>
        <v>0.00616686702860855</v>
      </c>
      <c r="E121" s="9" t="n">
        <f aca="false">B121/B116-1</f>
        <v>0.0211591001569493</v>
      </c>
      <c r="F121" s="9" t="n">
        <f aca="false">B121/B100-1</f>
        <v>0.0210403952339437</v>
      </c>
      <c r="G121" s="0" t="n">
        <f aca="false">MAX(G120,B121)</f>
        <v>1756.7</v>
      </c>
      <c r="H121" s="9" t="n">
        <f aca="false">B121/G121-1</f>
        <v>0</v>
      </c>
      <c r="I121" s="0" t="n">
        <f aca="false">IF(AND($A121&gt;=CrashTest!$B$3,$A121&lt;=CrashTest!$C$3),1,IF(AND($A121&gt;=CrashTest!$B$4,$A121&lt;=CrashTest!$C$4),2,IF(AND($A121&gt;=CrashTest!$B$5,$A121&lt;=CrashTest!$C$5),3,IF(AND($A121&gt;=CrashTest!$B$6,$A121&lt;=CrashTest!$C$6),4,IF(AND($A121&gt;=CrashTest!$B$7,$A121&lt;=CrashTest!$C$7),5,0)))))</f>
        <v>0</v>
      </c>
      <c r="J121" s="0" t="str">
        <f aca="false">IF(I121=0,"",IF(I120=I121,MAX(J120,B121),B121))</f>
        <v/>
      </c>
      <c r="K121" s="9" t="str">
        <f aca="false">IF(I121=0,"",B121/J121-1)</f>
        <v/>
      </c>
      <c r="M121" s="8"/>
      <c r="N121" s="8"/>
      <c r="O121" s="8"/>
      <c r="P121" s="8"/>
      <c r="Q121" s="9"/>
      <c r="R121" s="9"/>
      <c r="S121" s="9"/>
      <c r="T121" s="9"/>
      <c r="U121" s="9"/>
      <c r="V121" s="9"/>
    </row>
    <row r="122" customFormat="false" ht="15" hidden="false" customHeight="false" outlineLevel="0" collapsed="false">
      <c r="A122" s="5" t="n">
        <v>44005</v>
      </c>
      <c r="B122" s="6" t="n">
        <v>1772.1</v>
      </c>
      <c r="C122" s="9" t="n">
        <f aca="false">B122/B121-1</f>
        <v>0.00876643706950531</v>
      </c>
      <c r="D122" s="9" t="n">
        <f aca="false">LN(B122/B121)</f>
        <v>0.00872823496196193</v>
      </c>
      <c r="E122" s="9" t="n">
        <f aca="false">B122/B117-1</f>
        <v>0.0245721554116558</v>
      </c>
      <c r="F122" s="9" t="n">
        <f aca="false">B122/B101-1</f>
        <v>0.0216188170183327</v>
      </c>
      <c r="G122" s="0" t="n">
        <f aca="false">MAX(G121,B122)</f>
        <v>1772.1</v>
      </c>
      <c r="H122" s="9" t="n">
        <f aca="false">B122/G122-1</f>
        <v>0</v>
      </c>
      <c r="I122" s="0" t="n">
        <f aca="false">IF(AND($A122&gt;=CrashTest!$B$3,$A122&lt;=CrashTest!$C$3),1,IF(AND($A122&gt;=CrashTest!$B$4,$A122&lt;=CrashTest!$C$4),2,IF(AND($A122&gt;=CrashTest!$B$5,$A122&lt;=CrashTest!$C$5),3,IF(AND($A122&gt;=CrashTest!$B$6,$A122&lt;=CrashTest!$C$6),4,IF(AND($A122&gt;=CrashTest!$B$7,$A122&lt;=CrashTest!$C$7),5,0)))))</f>
        <v>0</v>
      </c>
      <c r="J122" s="0" t="str">
        <f aca="false">IF(I122=0,"",IF(I121=I122,MAX(J121,B122),B122))</f>
        <v/>
      </c>
      <c r="K122" s="9" t="str">
        <f aca="false">IF(I122=0,"",B122/J122-1)</f>
        <v/>
      </c>
      <c r="M122" s="8"/>
      <c r="N122" s="8"/>
      <c r="O122" s="8"/>
      <c r="P122" s="8"/>
      <c r="Q122" s="9"/>
      <c r="R122" s="9"/>
      <c r="S122" s="9"/>
      <c r="T122" s="9"/>
      <c r="U122" s="9"/>
      <c r="V122" s="9"/>
    </row>
    <row r="123" customFormat="false" ht="15" hidden="false" customHeight="false" outlineLevel="0" collapsed="false">
      <c r="A123" s="5" t="n">
        <v>44006</v>
      </c>
      <c r="B123" s="6" t="n">
        <v>1765.8</v>
      </c>
      <c r="C123" s="9" t="n">
        <f aca="false">B123/B122-1</f>
        <v>-0.00355510411376325</v>
      </c>
      <c r="D123" s="9" t="n">
        <f aca="false">LN(B123/B122)</f>
        <v>-0.00356143851381707</v>
      </c>
      <c r="E123" s="9" t="n">
        <f aca="false">B123/B118-1</f>
        <v>0.0211658570437197</v>
      </c>
      <c r="F123" s="9" t="n">
        <f aca="false">B123/B102-1</f>
        <v>0.0357813233223838</v>
      </c>
      <c r="G123" s="0" t="n">
        <f aca="false">MAX(G122,B123)</f>
        <v>1772.1</v>
      </c>
      <c r="H123" s="9" t="n">
        <f aca="false">B123/G123-1</f>
        <v>-0.00355510411376325</v>
      </c>
      <c r="I123" s="0" t="n">
        <f aca="false">IF(AND($A123&gt;=CrashTest!$B$3,$A123&lt;=CrashTest!$C$3),1,IF(AND($A123&gt;=CrashTest!$B$4,$A123&lt;=CrashTest!$C$4),2,IF(AND($A123&gt;=CrashTest!$B$5,$A123&lt;=CrashTest!$C$5),3,IF(AND($A123&gt;=CrashTest!$B$6,$A123&lt;=CrashTest!$C$6),4,IF(AND($A123&gt;=CrashTest!$B$7,$A123&lt;=CrashTest!$C$7),5,0)))))</f>
        <v>0</v>
      </c>
      <c r="J123" s="0" t="str">
        <f aca="false">IF(I123=0,"",IF(I122=I123,MAX(J122,B123),B123))</f>
        <v/>
      </c>
      <c r="K123" s="9" t="str">
        <f aca="false">IF(I123=0,"",B123/J123-1)</f>
        <v/>
      </c>
      <c r="M123" s="8"/>
      <c r="N123" s="8"/>
      <c r="O123" s="8"/>
      <c r="P123" s="8"/>
      <c r="Q123" s="9"/>
      <c r="R123" s="9"/>
      <c r="S123" s="9"/>
      <c r="T123" s="9"/>
      <c r="U123" s="9"/>
      <c r="V123" s="9"/>
    </row>
    <row r="124" customFormat="false" ht="15" hidden="false" customHeight="false" outlineLevel="0" collapsed="false">
      <c r="A124" s="5" t="n">
        <v>44007</v>
      </c>
      <c r="B124" s="6" t="n">
        <v>1762.1</v>
      </c>
      <c r="C124" s="9" t="n">
        <f aca="false">B124/B123-1</f>
        <v>-0.00209536753879269</v>
      </c>
      <c r="D124" s="9" t="n">
        <f aca="false">LN(B124/B123)</f>
        <v>-0.00209756589279724</v>
      </c>
      <c r="E124" s="9" t="n">
        <f aca="false">B124/B119-1</f>
        <v>0.0216256957328385</v>
      </c>
      <c r="F124" s="9" t="n">
        <f aca="false">B124/B103-1</f>
        <v>0.0302870841372858</v>
      </c>
      <c r="G124" s="0" t="n">
        <f aca="false">MAX(G123,B124)</f>
        <v>1772.1</v>
      </c>
      <c r="H124" s="9" t="n">
        <f aca="false">B124/G124-1</f>
        <v>-0.0056430224027989</v>
      </c>
      <c r="I124" s="0" t="n">
        <f aca="false">IF(AND($A124&gt;=CrashTest!$B$3,$A124&lt;=CrashTest!$C$3),1,IF(AND($A124&gt;=CrashTest!$B$4,$A124&lt;=CrashTest!$C$4),2,IF(AND($A124&gt;=CrashTest!$B$5,$A124&lt;=CrashTest!$C$5),3,IF(AND($A124&gt;=CrashTest!$B$6,$A124&lt;=CrashTest!$C$6),4,IF(AND($A124&gt;=CrashTest!$B$7,$A124&lt;=CrashTest!$C$7),5,0)))))</f>
        <v>0</v>
      </c>
      <c r="J124" s="0" t="str">
        <f aca="false">IF(I124=0,"",IF(I123=I124,MAX(J123,B124),B124))</f>
        <v/>
      </c>
      <c r="K124" s="9" t="str">
        <f aca="false">IF(I124=0,"",B124/J124-1)</f>
        <v/>
      </c>
      <c r="M124" s="8"/>
      <c r="N124" s="8"/>
      <c r="O124" s="8"/>
      <c r="P124" s="8"/>
      <c r="Q124" s="9"/>
      <c r="R124" s="9"/>
      <c r="S124" s="9"/>
      <c r="T124" s="9"/>
      <c r="U124" s="9"/>
      <c r="V124" s="9"/>
    </row>
    <row r="125" customFormat="false" ht="15" hidden="false" customHeight="false" outlineLevel="0" collapsed="false">
      <c r="A125" s="5" t="n">
        <v>44008</v>
      </c>
      <c r="B125" s="6" t="n">
        <v>1772.5</v>
      </c>
      <c r="C125" s="9" t="n">
        <f aca="false">B125/B124-1</f>
        <v>0.0059020486919017</v>
      </c>
      <c r="D125" s="9" t="n">
        <f aca="false">LN(B125/B124)</f>
        <v>0.00588469983159763</v>
      </c>
      <c r="E125" s="9" t="n">
        <f aca="false">B125/B120-1</f>
        <v>0.0152356950569905</v>
      </c>
      <c r="F125" s="9" t="n">
        <f aca="false">B125/B104-1</f>
        <v>0.0345532014241523</v>
      </c>
      <c r="G125" s="0" t="n">
        <f aca="false">MAX(G124,B125)</f>
        <v>1772.5</v>
      </c>
      <c r="H125" s="9" t="n">
        <f aca="false">B125/G125-1</f>
        <v>0</v>
      </c>
      <c r="I125" s="0" t="n">
        <f aca="false">IF(AND($A125&gt;=CrashTest!$B$3,$A125&lt;=CrashTest!$C$3),1,IF(AND($A125&gt;=CrashTest!$B$4,$A125&lt;=CrashTest!$C$4),2,IF(AND($A125&gt;=CrashTest!$B$5,$A125&lt;=CrashTest!$C$5),3,IF(AND($A125&gt;=CrashTest!$B$6,$A125&lt;=CrashTest!$C$6),4,IF(AND($A125&gt;=CrashTest!$B$7,$A125&lt;=CrashTest!$C$7),5,0)))))</f>
        <v>0</v>
      </c>
      <c r="J125" s="0" t="str">
        <f aca="false">IF(I125=0,"",IF(I124=I125,MAX(J124,B125),B125))</f>
        <v/>
      </c>
      <c r="K125" s="9" t="str">
        <f aca="false">IF(I125=0,"",B125/J125-1)</f>
        <v/>
      </c>
      <c r="M125" s="8"/>
      <c r="N125" s="8"/>
      <c r="O125" s="8"/>
      <c r="P125" s="8"/>
      <c r="Q125" s="9"/>
      <c r="R125" s="9"/>
      <c r="S125" s="9"/>
      <c r="T125" s="9"/>
      <c r="U125" s="9"/>
      <c r="V125" s="9"/>
    </row>
    <row r="126" customFormat="false" ht="15" hidden="false" customHeight="false" outlineLevel="0" collapsed="false">
      <c r="A126" s="5" t="n">
        <v>44011</v>
      </c>
      <c r="B126" s="6" t="n">
        <v>1774.8</v>
      </c>
      <c r="C126" s="9" t="n">
        <f aca="false">B126/B125-1</f>
        <v>0.0012976022566995</v>
      </c>
      <c r="D126" s="9" t="n">
        <f aca="false">LN(B126/B125)</f>
        <v>0.00129676109847179</v>
      </c>
      <c r="E126" s="9" t="n">
        <f aca="false">B126/B121-1</f>
        <v>0.0103034098024706</v>
      </c>
      <c r="F126" s="9" t="n">
        <f aca="false">B126/B105-1</f>
        <v>0.0218204847717196</v>
      </c>
      <c r="G126" s="0" t="n">
        <f aca="false">MAX(G125,B126)</f>
        <v>1774.8</v>
      </c>
      <c r="H126" s="9" t="n">
        <f aca="false">B126/G126-1</f>
        <v>0</v>
      </c>
      <c r="I126" s="0" t="n">
        <f aca="false">IF(AND($A126&gt;=CrashTest!$B$3,$A126&lt;=CrashTest!$C$3),1,IF(AND($A126&gt;=CrashTest!$B$4,$A126&lt;=CrashTest!$C$4),2,IF(AND($A126&gt;=CrashTest!$B$5,$A126&lt;=CrashTest!$C$5),3,IF(AND($A126&gt;=CrashTest!$B$6,$A126&lt;=CrashTest!$C$6),4,IF(AND($A126&gt;=CrashTest!$B$7,$A126&lt;=CrashTest!$C$7),5,0)))))</f>
        <v>0</v>
      </c>
      <c r="J126" s="0" t="str">
        <f aca="false">IF(I126=0,"",IF(I125=I126,MAX(J125,B126),B126))</f>
        <v/>
      </c>
      <c r="K126" s="9" t="str">
        <f aca="false">IF(I126=0,"",B126/J126-1)</f>
        <v/>
      </c>
      <c r="M126" s="8"/>
      <c r="N126" s="8"/>
      <c r="O126" s="8"/>
      <c r="P126" s="8"/>
      <c r="Q126" s="9"/>
      <c r="R126" s="9"/>
      <c r="S126" s="9"/>
      <c r="T126" s="9"/>
      <c r="U126" s="9"/>
      <c r="V126" s="9"/>
    </row>
    <row r="127" customFormat="false" ht="15" hidden="false" customHeight="false" outlineLevel="0" collapsed="false">
      <c r="A127" s="5" t="n">
        <v>44012</v>
      </c>
      <c r="B127" s="6" t="n">
        <v>1793</v>
      </c>
      <c r="C127" s="9" t="n">
        <f aca="false">B127/B126-1</f>
        <v>0.0102546765832769</v>
      </c>
      <c r="D127" s="9" t="n">
        <f aca="false">LN(B127/B126)</f>
        <v>0.0102024541003784</v>
      </c>
      <c r="E127" s="9" t="n">
        <f aca="false">B127/B122-1</f>
        <v>0.0117939168218499</v>
      </c>
      <c r="F127" s="9" t="n">
        <f aca="false">B127/B106-1</f>
        <v>0.0317642996892624</v>
      </c>
      <c r="G127" s="0" t="n">
        <f aca="false">MAX(G126,B127)</f>
        <v>1793</v>
      </c>
      <c r="H127" s="9" t="n">
        <f aca="false">B127/G127-1</f>
        <v>0</v>
      </c>
      <c r="I127" s="0" t="n">
        <f aca="false">IF(AND($A127&gt;=CrashTest!$B$3,$A127&lt;=CrashTest!$C$3),1,IF(AND($A127&gt;=CrashTest!$B$4,$A127&lt;=CrashTest!$C$4),2,IF(AND($A127&gt;=CrashTest!$B$5,$A127&lt;=CrashTest!$C$5),3,IF(AND($A127&gt;=CrashTest!$B$6,$A127&lt;=CrashTest!$C$6),4,IF(AND($A127&gt;=CrashTest!$B$7,$A127&lt;=CrashTest!$C$7),5,0)))))</f>
        <v>0</v>
      </c>
      <c r="J127" s="0" t="str">
        <f aca="false">IF(I127=0,"",IF(I126=I127,MAX(J126,B127),B127))</f>
        <v/>
      </c>
      <c r="K127" s="9" t="str">
        <f aca="false">IF(I127=0,"",B127/J127-1)</f>
        <v/>
      </c>
      <c r="M127" s="8"/>
      <c r="N127" s="8"/>
      <c r="O127" s="8"/>
      <c r="P127" s="8"/>
      <c r="Q127" s="9"/>
      <c r="R127" s="9"/>
      <c r="S127" s="9"/>
      <c r="T127" s="9"/>
      <c r="U127" s="9"/>
      <c r="V127" s="9"/>
    </row>
    <row r="128" customFormat="false" ht="15" hidden="false" customHeight="false" outlineLevel="0" collapsed="false">
      <c r="A128" s="5" t="n">
        <v>44013</v>
      </c>
      <c r="B128" s="6" t="n">
        <v>1773.2</v>
      </c>
      <c r="C128" s="9" t="n">
        <f aca="false">B128/B127-1</f>
        <v>-0.011042944785276</v>
      </c>
      <c r="D128" s="9" t="n">
        <f aca="false">LN(B128/B127)</f>
        <v>-0.0111043707342344</v>
      </c>
      <c r="E128" s="9" t="n">
        <f aca="false">B128/B123-1</f>
        <v>0.00419073507758538</v>
      </c>
      <c r="F128" s="9" t="n">
        <f aca="false">B128/B107-1</f>
        <v>0.0278228611175515</v>
      </c>
      <c r="G128" s="0" t="n">
        <f aca="false">MAX(G127,B128)</f>
        <v>1793</v>
      </c>
      <c r="H128" s="9" t="n">
        <f aca="false">B128/G128-1</f>
        <v>-0.011042944785276</v>
      </c>
      <c r="I128" s="0" t="n">
        <f aca="false">IF(AND($A128&gt;=CrashTest!$B$3,$A128&lt;=CrashTest!$C$3),1,IF(AND($A128&gt;=CrashTest!$B$4,$A128&lt;=CrashTest!$C$4),2,IF(AND($A128&gt;=CrashTest!$B$5,$A128&lt;=CrashTest!$C$5),3,IF(AND($A128&gt;=CrashTest!$B$6,$A128&lt;=CrashTest!$C$6),4,IF(AND($A128&gt;=CrashTest!$B$7,$A128&lt;=CrashTest!$C$7),5,0)))))</f>
        <v>0</v>
      </c>
      <c r="J128" s="0" t="str">
        <f aca="false">IF(I128=0,"",IF(I127=I128,MAX(J127,B128),B128))</f>
        <v/>
      </c>
      <c r="K128" s="9" t="str">
        <f aca="false">IF(I128=0,"",B128/J128-1)</f>
        <v/>
      </c>
      <c r="M128" s="8"/>
      <c r="N128" s="8"/>
      <c r="O128" s="8"/>
      <c r="P128" s="8"/>
      <c r="Q128" s="9"/>
      <c r="R128" s="9"/>
      <c r="S128" s="9"/>
      <c r="T128" s="9"/>
      <c r="U128" s="9"/>
      <c r="V128" s="9"/>
    </row>
    <row r="129" customFormat="false" ht="15" hidden="false" customHeight="false" outlineLevel="0" collapsed="false">
      <c r="A129" s="5" t="n">
        <v>44014</v>
      </c>
      <c r="B129" s="6" t="n">
        <v>1784</v>
      </c>
      <c r="C129" s="9" t="n">
        <f aca="false">B129/B128-1</f>
        <v>0.00609068351003828</v>
      </c>
      <c r="D129" s="9" t="n">
        <f aca="false">LN(B129/B128)</f>
        <v>0.00607221026905615</v>
      </c>
      <c r="E129" s="9" t="n">
        <f aca="false">B129/B124-1</f>
        <v>0.0124283525339084</v>
      </c>
      <c r="F129" s="9" t="n">
        <f aca="false">B129/B108-1</f>
        <v>0.0507715867593357</v>
      </c>
      <c r="G129" s="0" t="n">
        <f aca="false">MAX(G128,B129)</f>
        <v>1793</v>
      </c>
      <c r="H129" s="9" t="n">
        <f aca="false">B129/G129-1</f>
        <v>-0.00501952035694364</v>
      </c>
      <c r="I129" s="0" t="n">
        <f aca="false">IF(AND($A129&gt;=CrashTest!$B$3,$A129&lt;=CrashTest!$C$3),1,IF(AND($A129&gt;=CrashTest!$B$4,$A129&lt;=CrashTest!$C$4),2,IF(AND($A129&gt;=CrashTest!$B$5,$A129&lt;=CrashTest!$C$5),3,IF(AND($A129&gt;=CrashTest!$B$6,$A129&lt;=CrashTest!$C$6),4,IF(AND($A129&gt;=CrashTest!$B$7,$A129&lt;=CrashTest!$C$7),5,0)))))</f>
        <v>0</v>
      </c>
      <c r="J129" s="0" t="str">
        <f aca="false">IF(I129=0,"",IF(I128=I129,MAX(J128,B129),B129))</f>
        <v/>
      </c>
      <c r="K129" s="9" t="str">
        <f aca="false">IF(I129=0,"",B129/J129-1)</f>
        <v/>
      </c>
      <c r="M129" s="8"/>
      <c r="N129" s="8"/>
      <c r="O129" s="8"/>
      <c r="P129" s="8"/>
      <c r="Q129" s="9"/>
      <c r="R129" s="9"/>
      <c r="S129" s="9"/>
      <c r="T129" s="9"/>
      <c r="U129" s="9"/>
      <c r="V129" s="9"/>
    </row>
    <row r="130" customFormat="false" ht="15" hidden="false" customHeight="false" outlineLevel="0" collapsed="false">
      <c r="A130" s="5" t="n">
        <v>44018</v>
      </c>
      <c r="B130" s="6" t="n">
        <v>1788.5</v>
      </c>
      <c r="C130" s="9" t="n">
        <f aca="false">B130/B129-1</f>
        <v>0.00252242152466375</v>
      </c>
      <c r="D130" s="9" t="n">
        <f aca="false">LN(B130/B129)</f>
        <v>0.00251924555911782</v>
      </c>
      <c r="E130" s="9" t="n">
        <f aca="false">B130/B125-1</f>
        <v>0.00902679830747522</v>
      </c>
      <c r="F130" s="9" t="n">
        <f aca="false">B130/B109-1</f>
        <v>0.0404910116935249</v>
      </c>
      <c r="G130" s="0" t="n">
        <f aca="false">MAX(G129,B130)</f>
        <v>1793</v>
      </c>
      <c r="H130" s="9" t="n">
        <f aca="false">B130/G130-1</f>
        <v>-0.00250976017847182</v>
      </c>
      <c r="I130" s="0" t="n">
        <f aca="false">IF(AND($A130&gt;=CrashTest!$B$3,$A130&lt;=CrashTest!$C$3),1,IF(AND($A130&gt;=CrashTest!$B$4,$A130&lt;=CrashTest!$C$4),2,IF(AND($A130&gt;=CrashTest!$B$5,$A130&lt;=CrashTest!$C$5),3,IF(AND($A130&gt;=CrashTest!$B$6,$A130&lt;=CrashTest!$C$6),4,IF(AND($A130&gt;=CrashTest!$B$7,$A130&lt;=CrashTest!$C$7),5,0)))))</f>
        <v>0</v>
      </c>
      <c r="J130" s="0" t="str">
        <f aca="false">IF(I130=0,"",IF(I129=I130,MAX(J129,B130),B130))</f>
        <v/>
      </c>
      <c r="K130" s="9" t="str">
        <f aca="false">IF(I130=0,"",B130/J130-1)</f>
        <v/>
      </c>
      <c r="M130" s="8"/>
      <c r="N130" s="8"/>
      <c r="O130" s="8"/>
      <c r="P130" s="8"/>
      <c r="Q130" s="9"/>
      <c r="R130" s="9"/>
      <c r="S130" s="9"/>
      <c r="T130" s="9"/>
      <c r="U130" s="9"/>
      <c r="V130" s="9"/>
    </row>
    <row r="131" customFormat="false" ht="15" hidden="false" customHeight="false" outlineLevel="0" collapsed="false">
      <c r="A131" s="5" t="n">
        <v>44019</v>
      </c>
      <c r="B131" s="6" t="n">
        <v>1804.2</v>
      </c>
      <c r="C131" s="9" t="n">
        <f aca="false">B131/B130-1</f>
        <v>0.00877830584288519</v>
      </c>
      <c r="D131" s="9" t="n">
        <f aca="false">LN(B131/B130)</f>
        <v>0.00874000052346605</v>
      </c>
      <c r="E131" s="9" t="n">
        <f aca="false">B131/B126-1</f>
        <v>0.0165652467883706</v>
      </c>
      <c r="F131" s="9" t="n">
        <f aca="false">B131/B110-1</f>
        <v>0.0763632024818042</v>
      </c>
      <c r="G131" s="0" t="n">
        <f aca="false">MAX(G130,B131)</f>
        <v>1804.2</v>
      </c>
      <c r="H131" s="9" t="n">
        <f aca="false">B131/G131-1</f>
        <v>0</v>
      </c>
      <c r="I131" s="0" t="n">
        <f aca="false">IF(AND($A131&gt;=CrashTest!$B$3,$A131&lt;=CrashTest!$C$3),1,IF(AND($A131&gt;=CrashTest!$B$4,$A131&lt;=CrashTest!$C$4),2,IF(AND($A131&gt;=CrashTest!$B$5,$A131&lt;=CrashTest!$C$5),3,IF(AND($A131&gt;=CrashTest!$B$6,$A131&lt;=CrashTest!$C$6),4,IF(AND($A131&gt;=CrashTest!$B$7,$A131&lt;=CrashTest!$C$7),5,0)))))</f>
        <v>0</v>
      </c>
      <c r="J131" s="0" t="str">
        <f aca="false">IF(I131=0,"",IF(I130=I131,MAX(J130,B131),B131))</f>
        <v/>
      </c>
      <c r="K131" s="9" t="str">
        <f aca="false">IF(I131=0,"",B131/J131-1)</f>
        <v/>
      </c>
      <c r="M131" s="8"/>
      <c r="N131" s="8"/>
      <c r="O131" s="8"/>
      <c r="P131" s="8"/>
      <c r="Q131" s="9"/>
      <c r="R131" s="9"/>
      <c r="S131" s="9"/>
      <c r="T131" s="9"/>
      <c r="U131" s="9"/>
      <c r="V131" s="9"/>
    </row>
    <row r="132" customFormat="false" ht="15" hidden="false" customHeight="false" outlineLevel="0" collapsed="false">
      <c r="A132" s="5" t="n">
        <v>44020</v>
      </c>
      <c r="B132" s="6" t="n">
        <v>1815.5</v>
      </c>
      <c r="C132" s="9" t="n">
        <f aca="false">B132/B131-1</f>
        <v>0.00626316372907665</v>
      </c>
      <c r="D132" s="9" t="n">
        <f aca="false">LN(B132/B131)</f>
        <v>0.00624363163185214</v>
      </c>
      <c r="E132" s="9" t="n">
        <f aca="false">B132/B127-1</f>
        <v>0.0125488008923591</v>
      </c>
      <c r="F132" s="9" t="n">
        <f aca="false">B132/B111-1</f>
        <v>0.0690101866572455</v>
      </c>
      <c r="G132" s="0" t="n">
        <f aca="false">MAX(G131,B132)</f>
        <v>1815.5</v>
      </c>
      <c r="H132" s="9" t="n">
        <f aca="false">B132/G132-1</f>
        <v>0</v>
      </c>
      <c r="I132" s="0" t="n">
        <f aca="false">IF(AND($A132&gt;=CrashTest!$B$3,$A132&lt;=CrashTest!$C$3),1,IF(AND($A132&gt;=CrashTest!$B$4,$A132&lt;=CrashTest!$C$4),2,IF(AND($A132&gt;=CrashTest!$B$5,$A132&lt;=CrashTest!$C$5),3,IF(AND($A132&gt;=CrashTest!$B$6,$A132&lt;=CrashTest!$C$6),4,IF(AND($A132&gt;=CrashTest!$B$7,$A132&lt;=CrashTest!$C$7),5,0)))))</f>
        <v>0</v>
      </c>
      <c r="J132" s="0" t="str">
        <f aca="false">IF(I132=0,"",IF(I131=I132,MAX(J131,B132),B132))</f>
        <v/>
      </c>
      <c r="K132" s="9" t="str">
        <f aca="false">IF(I132=0,"",B132/J132-1)</f>
        <v/>
      </c>
      <c r="M132" s="8"/>
      <c r="N132" s="8"/>
      <c r="O132" s="8"/>
      <c r="P132" s="8"/>
      <c r="Q132" s="9"/>
      <c r="R132" s="9"/>
      <c r="S132" s="9"/>
      <c r="T132" s="9"/>
      <c r="U132" s="9"/>
      <c r="V132" s="9"/>
    </row>
    <row r="133" customFormat="false" ht="15" hidden="false" customHeight="false" outlineLevel="0" collapsed="false">
      <c r="A133" s="5" t="n">
        <v>44021</v>
      </c>
      <c r="B133" s="6" t="n">
        <v>1799.2</v>
      </c>
      <c r="C133" s="9" t="n">
        <f aca="false">B133/B132-1</f>
        <v>-0.00897824290828975</v>
      </c>
      <c r="D133" s="9" t="n">
        <f aca="false">LN(B133/B132)</f>
        <v>-0.00901879020928457</v>
      </c>
      <c r="E133" s="9" t="n">
        <f aca="false">B133/B128-1</f>
        <v>0.0146627565982405</v>
      </c>
      <c r="F133" s="9" t="n">
        <f aca="false">B133/B112-1</f>
        <v>0.0492797573919637</v>
      </c>
      <c r="G133" s="0" t="n">
        <f aca="false">MAX(G132,B133)</f>
        <v>1815.5</v>
      </c>
      <c r="H133" s="9" t="n">
        <f aca="false">B133/G133-1</f>
        <v>-0.00897824290828975</v>
      </c>
      <c r="I133" s="0" t="n">
        <f aca="false">IF(AND($A133&gt;=CrashTest!$B$3,$A133&lt;=CrashTest!$C$3),1,IF(AND($A133&gt;=CrashTest!$B$4,$A133&lt;=CrashTest!$C$4),2,IF(AND($A133&gt;=CrashTest!$B$5,$A133&lt;=CrashTest!$C$5),3,IF(AND($A133&gt;=CrashTest!$B$6,$A133&lt;=CrashTest!$C$6),4,IF(AND($A133&gt;=CrashTest!$B$7,$A133&lt;=CrashTest!$C$7),5,0)))))</f>
        <v>0</v>
      </c>
      <c r="J133" s="0" t="str">
        <f aca="false">IF(I133=0,"",IF(I132=I133,MAX(J132,B133),B133))</f>
        <v/>
      </c>
      <c r="K133" s="9" t="str">
        <f aca="false">IF(I133=0,"",B133/J133-1)</f>
        <v/>
      </c>
      <c r="M133" s="8"/>
      <c r="N133" s="8"/>
      <c r="O133" s="8"/>
      <c r="P133" s="8"/>
      <c r="Q133" s="9"/>
      <c r="R133" s="9"/>
      <c r="S133" s="9"/>
      <c r="T133" s="9"/>
      <c r="U133" s="9"/>
      <c r="V133" s="9"/>
    </row>
    <row r="134" customFormat="false" ht="15" hidden="false" customHeight="false" outlineLevel="0" collapsed="false">
      <c r="A134" s="5" t="n">
        <v>44022</v>
      </c>
      <c r="B134" s="6" t="n">
        <v>1798.2</v>
      </c>
      <c r="C134" s="9" t="n">
        <f aca="false">B134/B133-1</f>
        <v>-0.000555802578923959</v>
      </c>
      <c r="D134" s="9" t="n">
        <f aca="false">LN(B134/B133)</f>
        <v>-0.000555957094433393</v>
      </c>
      <c r="E134" s="9" t="n">
        <f aca="false">B134/B129-1</f>
        <v>0.00795964125560533</v>
      </c>
      <c r="F134" s="9" t="n">
        <f aca="false">B134/B113-1</f>
        <v>0.0495534932586237</v>
      </c>
      <c r="G134" s="0" t="n">
        <f aca="false">MAX(G133,B134)</f>
        <v>1815.5</v>
      </c>
      <c r="H134" s="9" t="n">
        <f aca="false">B134/G134-1</f>
        <v>-0.00952905535665105</v>
      </c>
      <c r="I134" s="0" t="n">
        <f aca="false">IF(AND($A134&gt;=CrashTest!$B$3,$A134&lt;=CrashTest!$C$3),1,IF(AND($A134&gt;=CrashTest!$B$4,$A134&lt;=CrashTest!$C$4),2,IF(AND($A134&gt;=CrashTest!$B$5,$A134&lt;=CrashTest!$C$5),3,IF(AND($A134&gt;=CrashTest!$B$6,$A134&lt;=CrashTest!$C$6),4,IF(AND($A134&gt;=CrashTest!$B$7,$A134&lt;=CrashTest!$C$7),5,0)))))</f>
        <v>0</v>
      </c>
      <c r="J134" s="0" t="str">
        <f aca="false">IF(I134=0,"",IF(I133=I134,MAX(J133,B134),B134))</f>
        <v/>
      </c>
      <c r="K134" s="9" t="str">
        <f aca="false">IF(I134=0,"",B134/J134-1)</f>
        <v/>
      </c>
      <c r="M134" s="8"/>
      <c r="N134" s="8"/>
      <c r="O134" s="8"/>
      <c r="P134" s="8"/>
      <c r="Q134" s="9"/>
      <c r="R134" s="9"/>
      <c r="S134" s="9"/>
      <c r="T134" s="9"/>
      <c r="U134" s="9"/>
      <c r="V134" s="9"/>
    </row>
    <row r="135" customFormat="false" ht="15" hidden="false" customHeight="false" outlineLevel="0" collapsed="false">
      <c r="A135" s="5" t="n">
        <v>44025</v>
      </c>
      <c r="B135" s="6" t="n">
        <v>1811</v>
      </c>
      <c r="C135" s="9" t="n">
        <f aca="false">B135/B134-1</f>
        <v>0.00711822934045148</v>
      </c>
      <c r="D135" s="9" t="n">
        <f aca="false">LN(B135/B134)</f>
        <v>0.00709301433274077</v>
      </c>
      <c r="E135" s="9" t="n">
        <f aca="false">B135/B130-1</f>
        <v>0.0125803746155997</v>
      </c>
      <c r="F135" s="9" t="n">
        <f aca="false">B135/B114-1</f>
        <v>0.0456120092378753</v>
      </c>
      <c r="G135" s="0" t="n">
        <f aca="false">MAX(G134,B135)</f>
        <v>1815.5</v>
      </c>
      <c r="H135" s="9" t="n">
        <f aca="false">B135/G135-1</f>
        <v>-0.00247865601762598</v>
      </c>
      <c r="I135" s="0" t="n">
        <f aca="false">IF(AND($A135&gt;=CrashTest!$B$3,$A135&lt;=CrashTest!$C$3),1,IF(AND($A135&gt;=CrashTest!$B$4,$A135&lt;=CrashTest!$C$4),2,IF(AND($A135&gt;=CrashTest!$B$5,$A135&lt;=CrashTest!$C$5),3,IF(AND($A135&gt;=CrashTest!$B$6,$A135&lt;=CrashTest!$C$6),4,IF(AND($A135&gt;=CrashTest!$B$7,$A135&lt;=CrashTest!$C$7),5,0)))))</f>
        <v>0</v>
      </c>
      <c r="J135" s="0" t="str">
        <f aca="false">IF(I135=0,"",IF(I134=I135,MAX(J134,B135),B135))</f>
        <v/>
      </c>
      <c r="K135" s="9" t="str">
        <f aca="false">IF(I135=0,"",B135/J135-1)</f>
        <v/>
      </c>
      <c r="M135" s="8"/>
      <c r="N135" s="8"/>
      <c r="O135" s="8"/>
      <c r="P135" s="8"/>
      <c r="Q135" s="9"/>
      <c r="R135" s="9"/>
      <c r="S135" s="9"/>
      <c r="T135" s="9"/>
      <c r="U135" s="9"/>
      <c r="V135" s="9"/>
    </row>
    <row r="136" customFormat="false" ht="15" hidden="false" customHeight="false" outlineLevel="0" collapsed="false">
      <c r="A136" s="5" t="n">
        <v>44026</v>
      </c>
      <c r="B136" s="6" t="n">
        <v>1810.6</v>
      </c>
      <c r="C136" s="9" t="n">
        <f aca="false">B136/B135-1</f>
        <v>-0.000220872446162423</v>
      </c>
      <c r="D136" s="9" t="n">
        <f aca="false">LN(B136/B135)</f>
        <v>-0.000220896842073483</v>
      </c>
      <c r="E136" s="9" t="n">
        <f aca="false">B136/B131-1</f>
        <v>0.00354727857222037</v>
      </c>
      <c r="F136" s="9" t="n">
        <f aca="false">B136/B115-1</f>
        <v>0.0470132423523968</v>
      </c>
      <c r="G136" s="0" t="n">
        <f aca="false">MAX(G135,B136)</f>
        <v>1815.5</v>
      </c>
      <c r="H136" s="9" t="n">
        <f aca="false">B136/G136-1</f>
        <v>-0.00269898099697063</v>
      </c>
      <c r="I136" s="0" t="n">
        <f aca="false">IF(AND($A136&gt;=CrashTest!$B$3,$A136&lt;=CrashTest!$C$3),1,IF(AND($A136&gt;=CrashTest!$B$4,$A136&lt;=CrashTest!$C$4),2,IF(AND($A136&gt;=CrashTest!$B$5,$A136&lt;=CrashTest!$C$5),3,IF(AND($A136&gt;=CrashTest!$B$6,$A136&lt;=CrashTest!$C$6),4,IF(AND($A136&gt;=CrashTest!$B$7,$A136&lt;=CrashTest!$C$7),5,0)))))</f>
        <v>0</v>
      </c>
      <c r="J136" s="0" t="str">
        <f aca="false">IF(I136=0,"",IF(I135=I136,MAX(J135,B136),B136))</f>
        <v/>
      </c>
      <c r="K136" s="9" t="str">
        <f aca="false">IF(I136=0,"",B136/J136-1)</f>
        <v/>
      </c>
      <c r="M136" s="8"/>
      <c r="N136" s="8"/>
      <c r="O136" s="8"/>
      <c r="P136" s="8"/>
      <c r="Q136" s="9"/>
      <c r="R136" s="9"/>
      <c r="S136" s="9"/>
      <c r="T136" s="9"/>
      <c r="U136" s="9"/>
      <c r="V136" s="9"/>
    </row>
    <row r="137" customFormat="false" ht="15" hidden="false" customHeight="false" outlineLevel="0" collapsed="false">
      <c r="A137" s="5" t="n">
        <v>44027</v>
      </c>
      <c r="B137" s="6" t="n">
        <v>1811.4</v>
      </c>
      <c r="C137" s="9" t="n">
        <f aca="false">B137/B136-1</f>
        <v>0.000441842483154931</v>
      </c>
      <c r="D137" s="9" t="n">
        <f aca="false">LN(B137/B136)</f>
        <v>0.000441744899508313</v>
      </c>
      <c r="E137" s="9" t="n">
        <f aca="false">B137/B132-1</f>
        <v>-0.00225833103828144</v>
      </c>
      <c r="F137" s="9" t="n">
        <f aca="false">B137/B116-1</f>
        <v>0.0529558797884091</v>
      </c>
      <c r="G137" s="0" t="n">
        <f aca="false">MAX(G136,B137)</f>
        <v>1815.5</v>
      </c>
      <c r="H137" s="9" t="n">
        <f aca="false">B137/G137-1</f>
        <v>-0.00225833103828144</v>
      </c>
      <c r="I137" s="0" t="n">
        <f aca="false">IF(AND($A137&gt;=CrashTest!$B$3,$A137&lt;=CrashTest!$C$3),1,IF(AND($A137&gt;=CrashTest!$B$4,$A137&lt;=CrashTest!$C$4),2,IF(AND($A137&gt;=CrashTest!$B$5,$A137&lt;=CrashTest!$C$5),3,IF(AND($A137&gt;=CrashTest!$B$6,$A137&lt;=CrashTest!$C$6),4,IF(AND($A137&gt;=CrashTest!$B$7,$A137&lt;=CrashTest!$C$7),5,0)))))</f>
        <v>0</v>
      </c>
      <c r="J137" s="0" t="str">
        <f aca="false">IF(I137=0,"",IF(I136=I137,MAX(J136,B137),B137))</f>
        <v/>
      </c>
      <c r="K137" s="9" t="str">
        <f aca="false">IF(I137=0,"",B137/J137-1)</f>
        <v/>
      </c>
      <c r="M137" s="8"/>
      <c r="N137" s="8"/>
      <c r="O137" s="8"/>
      <c r="P137" s="8"/>
      <c r="Q137" s="9"/>
      <c r="R137" s="9"/>
      <c r="S137" s="9"/>
      <c r="T137" s="9"/>
      <c r="U137" s="9"/>
      <c r="V137" s="9"/>
    </row>
    <row r="138" customFormat="false" ht="15" hidden="false" customHeight="false" outlineLevel="0" collapsed="false">
      <c r="A138" s="5" t="n">
        <v>44028</v>
      </c>
      <c r="B138" s="6" t="n">
        <v>1798.7</v>
      </c>
      <c r="C138" s="9" t="n">
        <f aca="false">B138/B137-1</f>
        <v>-0.00701115159545107</v>
      </c>
      <c r="D138" s="9" t="n">
        <f aca="false">LN(B138/B137)</f>
        <v>-0.00703584520692307</v>
      </c>
      <c r="E138" s="9" t="n">
        <f aca="false">B138/B133-1</f>
        <v>-0.000277901289462035</v>
      </c>
      <c r="F138" s="9" t="n">
        <f aca="false">B138/B117-1</f>
        <v>0.0399514338575393</v>
      </c>
      <c r="G138" s="0" t="n">
        <f aca="false">MAX(G137,B138)</f>
        <v>1815.5</v>
      </c>
      <c r="H138" s="9" t="n">
        <f aca="false">B138/G138-1</f>
        <v>-0.0092536491324704</v>
      </c>
      <c r="I138" s="0" t="n">
        <f aca="false">IF(AND($A138&gt;=CrashTest!$B$3,$A138&lt;=CrashTest!$C$3),1,IF(AND($A138&gt;=CrashTest!$B$4,$A138&lt;=CrashTest!$C$4),2,IF(AND($A138&gt;=CrashTest!$B$5,$A138&lt;=CrashTest!$C$5),3,IF(AND($A138&gt;=CrashTest!$B$6,$A138&lt;=CrashTest!$C$6),4,IF(AND($A138&gt;=CrashTest!$B$7,$A138&lt;=CrashTest!$C$7),5,0)))))</f>
        <v>0</v>
      </c>
      <c r="J138" s="0" t="str">
        <f aca="false">IF(I138=0,"",IF(I137=I138,MAX(J137,B138),B138))</f>
        <v/>
      </c>
      <c r="K138" s="9" t="str">
        <f aca="false">IF(I138=0,"",B138/J138-1)</f>
        <v/>
      </c>
      <c r="M138" s="8"/>
      <c r="N138" s="8"/>
      <c r="O138" s="8"/>
      <c r="P138" s="8"/>
      <c r="Q138" s="9"/>
      <c r="R138" s="9"/>
      <c r="S138" s="9"/>
      <c r="T138" s="9"/>
      <c r="U138" s="9"/>
      <c r="V138" s="9"/>
    </row>
    <row r="139" customFormat="false" ht="15" hidden="false" customHeight="false" outlineLevel="0" collapsed="false">
      <c r="A139" s="5" t="n">
        <v>44029</v>
      </c>
      <c r="B139" s="6" t="n">
        <v>1808.3</v>
      </c>
      <c r="C139" s="9" t="n">
        <f aca="false">B139/B138-1</f>
        <v>0.00533718796908866</v>
      </c>
      <c r="D139" s="9" t="n">
        <f aca="false">LN(B139/B138)</f>
        <v>0.00532299565700875</v>
      </c>
      <c r="E139" s="9" t="n">
        <f aca="false">B139/B134-1</f>
        <v>0.00561672783895006</v>
      </c>
      <c r="F139" s="9" t="n">
        <f aca="false">B139/B118-1</f>
        <v>0.0457436965070552</v>
      </c>
      <c r="G139" s="0" t="n">
        <f aca="false">MAX(G138,B139)</f>
        <v>1815.5</v>
      </c>
      <c r="H139" s="9" t="n">
        <f aca="false">B139/G139-1</f>
        <v>-0.00396584962820157</v>
      </c>
      <c r="I139" s="0" t="n">
        <f aca="false">IF(AND($A139&gt;=CrashTest!$B$3,$A139&lt;=CrashTest!$C$3),1,IF(AND($A139&gt;=CrashTest!$B$4,$A139&lt;=CrashTest!$C$4),2,IF(AND($A139&gt;=CrashTest!$B$5,$A139&lt;=CrashTest!$C$5),3,IF(AND($A139&gt;=CrashTest!$B$6,$A139&lt;=CrashTest!$C$6),4,IF(AND($A139&gt;=CrashTest!$B$7,$A139&lt;=CrashTest!$C$7),5,0)))))</f>
        <v>0</v>
      </c>
      <c r="J139" s="0" t="str">
        <f aca="false">IF(I139=0,"",IF(I138=I139,MAX(J138,B139),B139))</f>
        <v/>
      </c>
      <c r="K139" s="9" t="str">
        <f aca="false">IF(I139=0,"",B139/J139-1)</f>
        <v/>
      </c>
      <c r="M139" s="8"/>
      <c r="N139" s="8"/>
      <c r="O139" s="8"/>
      <c r="P139" s="8"/>
      <c r="Q139" s="9"/>
      <c r="R139" s="9"/>
      <c r="S139" s="9"/>
      <c r="T139" s="9"/>
      <c r="U139" s="9"/>
      <c r="V139" s="9"/>
    </row>
    <row r="140" customFormat="false" ht="15" hidden="false" customHeight="false" outlineLevel="0" collapsed="false">
      <c r="A140" s="5" t="n">
        <v>44032</v>
      </c>
      <c r="B140" s="6" t="n">
        <v>1815.9</v>
      </c>
      <c r="C140" s="9" t="n">
        <f aca="false">B140/B139-1</f>
        <v>0.00420284244870883</v>
      </c>
      <c r="D140" s="9" t="n">
        <f aca="false">LN(B140/B139)</f>
        <v>0.00419403517481738</v>
      </c>
      <c r="E140" s="9" t="n">
        <f aca="false">B140/B135-1</f>
        <v>0.00270568746548872</v>
      </c>
      <c r="F140" s="9" t="n">
        <f aca="false">B140/B119-1</f>
        <v>0.0528177179962894</v>
      </c>
      <c r="G140" s="0" t="n">
        <f aca="false">MAX(G139,B140)</f>
        <v>1815.9</v>
      </c>
      <c r="H140" s="9" t="n">
        <f aca="false">B140/G140-1</f>
        <v>0</v>
      </c>
      <c r="I140" s="0" t="n">
        <f aca="false">IF(AND($A140&gt;=CrashTest!$B$3,$A140&lt;=CrashTest!$C$3),1,IF(AND($A140&gt;=CrashTest!$B$4,$A140&lt;=CrashTest!$C$4),2,IF(AND($A140&gt;=CrashTest!$B$5,$A140&lt;=CrashTest!$C$5),3,IF(AND($A140&gt;=CrashTest!$B$6,$A140&lt;=CrashTest!$C$6),4,IF(AND($A140&gt;=CrashTest!$B$7,$A140&lt;=CrashTest!$C$7),5,0)))))</f>
        <v>0</v>
      </c>
      <c r="J140" s="0" t="str">
        <f aca="false">IF(I140=0,"",IF(I139=I140,MAX(J139,B140),B140))</f>
        <v/>
      </c>
      <c r="K140" s="9" t="str">
        <f aca="false">IF(I140=0,"",B140/J140-1)</f>
        <v/>
      </c>
      <c r="M140" s="8"/>
      <c r="N140" s="8"/>
      <c r="O140" s="8"/>
      <c r="P140" s="8"/>
      <c r="Q140" s="9"/>
      <c r="R140" s="9"/>
      <c r="S140" s="9"/>
      <c r="T140" s="9"/>
      <c r="U140" s="9"/>
      <c r="V140" s="9"/>
    </row>
    <row r="141" customFormat="false" ht="15" hidden="false" customHeight="false" outlineLevel="0" collapsed="false">
      <c r="A141" s="5" t="n">
        <v>44033</v>
      </c>
      <c r="B141" s="6" t="n">
        <v>1842.4</v>
      </c>
      <c r="C141" s="9" t="n">
        <f aca="false">B141/B140-1</f>
        <v>0.0145933146098354</v>
      </c>
      <c r="D141" s="9" t="n">
        <f aca="false">LN(B141/B140)</f>
        <v>0.0144878569407242</v>
      </c>
      <c r="E141" s="9" t="n">
        <f aca="false">B141/B136-1</f>
        <v>0.0175632387054017</v>
      </c>
      <c r="F141" s="9" t="n">
        <f aca="false">B141/B120-1</f>
        <v>0.055272352368406</v>
      </c>
      <c r="G141" s="0" t="n">
        <f aca="false">MAX(G140,B141)</f>
        <v>1842.4</v>
      </c>
      <c r="H141" s="9" t="n">
        <f aca="false">B141/G141-1</f>
        <v>0</v>
      </c>
      <c r="I141" s="0" t="n">
        <f aca="false">IF(AND($A141&gt;=CrashTest!$B$3,$A141&lt;=CrashTest!$C$3),1,IF(AND($A141&gt;=CrashTest!$B$4,$A141&lt;=CrashTest!$C$4),2,IF(AND($A141&gt;=CrashTest!$B$5,$A141&lt;=CrashTest!$C$5),3,IF(AND($A141&gt;=CrashTest!$B$6,$A141&lt;=CrashTest!$C$6),4,IF(AND($A141&gt;=CrashTest!$B$7,$A141&lt;=CrashTest!$C$7),5,0)))))</f>
        <v>0</v>
      </c>
      <c r="J141" s="0" t="str">
        <f aca="false">IF(I141=0,"",IF(I140=I141,MAX(J140,B141),B141))</f>
        <v/>
      </c>
      <c r="K141" s="9" t="str">
        <f aca="false">IF(I141=0,"",B141/J141-1)</f>
        <v/>
      </c>
      <c r="M141" s="8"/>
      <c r="N141" s="8"/>
      <c r="O141" s="8"/>
      <c r="P141" s="8"/>
      <c r="Q141" s="9"/>
      <c r="R141" s="9"/>
      <c r="S141" s="9"/>
      <c r="T141" s="9"/>
      <c r="U141" s="9"/>
      <c r="V141" s="9"/>
    </row>
    <row r="142" customFormat="false" ht="15" hidden="false" customHeight="false" outlineLevel="0" collapsed="false">
      <c r="A142" s="5" t="n">
        <v>44034</v>
      </c>
      <c r="B142" s="6" t="n">
        <v>1864.1</v>
      </c>
      <c r="C142" s="9" t="n">
        <f aca="false">B142/B141-1</f>
        <v>0.0117781155015197</v>
      </c>
      <c r="D142" s="9" t="n">
        <f aca="false">LN(B142/B141)</f>
        <v>0.0117092933687244</v>
      </c>
      <c r="E142" s="9" t="n">
        <f aca="false">B142/B137-1</f>
        <v>0.0290935188252179</v>
      </c>
      <c r="F142" s="9" t="n">
        <f aca="false">B142/B121-1</f>
        <v>0.0611373598223941</v>
      </c>
      <c r="G142" s="0" t="n">
        <f aca="false">MAX(G141,B142)</f>
        <v>1864.1</v>
      </c>
      <c r="H142" s="9" t="n">
        <f aca="false">B142/G142-1</f>
        <v>0</v>
      </c>
      <c r="I142" s="0" t="n">
        <f aca="false">IF(AND($A142&gt;=CrashTest!$B$3,$A142&lt;=CrashTest!$C$3),1,IF(AND($A142&gt;=CrashTest!$B$4,$A142&lt;=CrashTest!$C$4),2,IF(AND($A142&gt;=CrashTest!$B$5,$A142&lt;=CrashTest!$C$5),3,IF(AND($A142&gt;=CrashTest!$B$6,$A142&lt;=CrashTest!$C$6),4,IF(AND($A142&gt;=CrashTest!$B$7,$A142&lt;=CrashTest!$C$7),5,0)))))</f>
        <v>0</v>
      </c>
      <c r="J142" s="0" t="str">
        <f aca="false">IF(I142=0,"",IF(I141=I142,MAX(J141,B142),B142))</f>
        <v/>
      </c>
      <c r="K142" s="9" t="str">
        <f aca="false">IF(I142=0,"",B142/J142-1)</f>
        <v/>
      </c>
      <c r="M142" s="8"/>
      <c r="N142" s="8"/>
      <c r="O142" s="8"/>
      <c r="P142" s="8"/>
      <c r="Q142" s="9"/>
      <c r="R142" s="9"/>
      <c r="S142" s="9"/>
      <c r="T142" s="9"/>
      <c r="U142" s="9"/>
      <c r="V142" s="9"/>
    </row>
    <row r="143" customFormat="false" ht="15" hidden="false" customHeight="false" outlineLevel="0" collapsed="false">
      <c r="A143" s="5" t="n">
        <v>44035</v>
      </c>
      <c r="B143" s="6" t="n">
        <v>1889.1</v>
      </c>
      <c r="C143" s="9" t="n">
        <f aca="false">B143/B142-1</f>
        <v>0.0134112976771632</v>
      </c>
      <c r="D143" s="9" t="n">
        <f aca="false">LN(B143/B142)</f>
        <v>0.0133221622876068</v>
      </c>
      <c r="E143" s="9" t="n">
        <f aca="false">B143/B138-1</f>
        <v>0.0502585200422527</v>
      </c>
      <c r="F143" s="9" t="n">
        <f aca="false">B143/B122-1</f>
        <v>0.0660233621127475</v>
      </c>
      <c r="G143" s="0" t="n">
        <f aca="false">MAX(G142,B143)</f>
        <v>1889.1</v>
      </c>
      <c r="H143" s="9" t="n">
        <f aca="false">B143/G143-1</f>
        <v>0</v>
      </c>
      <c r="I143" s="0" t="n">
        <f aca="false">IF(AND($A143&gt;=CrashTest!$B$3,$A143&lt;=CrashTest!$C$3),1,IF(AND($A143&gt;=CrashTest!$B$4,$A143&lt;=CrashTest!$C$4),2,IF(AND($A143&gt;=CrashTest!$B$5,$A143&lt;=CrashTest!$C$5),3,IF(AND($A143&gt;=CrashTest!$B$6,$A143&lt;=CrashTest!$C$6),4,IF(AND($A143&gt;=CrashTest!$B$7,$A143&lt;=CrashTest!$C$7),5,0)))))</f>
        <v>0</v>
      </c>
      <c r="J143" s="0" t="str">
        <f aca="false">IF(I143=0,"",IF(I142=I143,MAX(J142,B143),B143))</f>
        <v/>
      </c>
      <c r="K143" s="9" t="str">
        <f aca="false">IF(I143=0,"",B143/J143-1)</f>
        <v/>
      </c>
      <c r="M143" s="8"/>
      <c r="N143" s="8"/>
      <c r="O143" s="8"/>
      <c r="P143" s="8"/>
      <c r="Q143" s="9"/>
      <c r="R143" s="9"/>
      <c r="S143" s="9"/>
      <c r="T143" s="9"/>
      <c r="U143" s="9"/>
      <c r="V143" s="9"/>
    </row>
    <row r="144" customFormat="false" ht="15" hidden="false" customHeight="false" outlineLevel="0" collapsed="false">
      <c r="A144" s="5" t="n">
        <v>44036</v>
      </c>
      <c r="B144" s="6" t="n">
        <v>1897.3</v>
      </c>
      <c r="C144" s="9" t="n">
        <f aca="false">B144/B143-1</f>
        <v>0.00434069133449788</v>
      </c>
      <c r="D144" s="9" t="n">
        <f aca="false">LN(B144/B143)</f>
        <v>0.00433129770728123</v>
      </c>
      <c r="E144" s="9" t="n">
        <f aca="false">B144/B139-1</f>
        <v>0.0492174970967207</v>
      </c>
      <c r="F144" s="9" t="n">
        <f aca="false">B144/B123-1</f>
        <v>0.0744704949597916</v>
      </c>
      <c r="G144" s="0" t="n">
        <f aca="false">MAX(G143,B144)</f>
        <v>1897.3</v>
      </c>
      <c r="H144" s="9" t="n">
        <f aca="false">B144/G144-1</f>
        <v>0</v>
      </c>
      <c r="I144" s="0" t="n">
        <f aca="false">IF(AND($A144&gt;=CrashTest!$B$3,$A144&lt;=CrashTest!$C$3),1,IF(AND($A144&gt;=CrashTest!$B$4,$A144&lt;=CrashTest!$C$4),2,IF(AND($A144&gt;=CrashTest!$B$5,$A144&lt;=CrashTest!$C$5),3,IF(AND($A144&gt;=CrashTest!$B$6,$A144&lt;=CrashTest!$C$6),4,IF(AND($A144&gt;=CrashTest!$B$7,$A144&lt;=CrashTest!$C$7),5,0)))))</f>
        <v>0</v>
      </c>
      <c r="J144" s="0" t="str">
        <f aca="false">IF(I144=0,"",IF(I143=I144,MAX(J143,B144),B144))</f>
        <v/>
      </c>
      <c r="K144" s="9" t="str">
        <f aca="false">IF(I144=0,"",B144/J144-1)</f>
        <v/>
      </c>
      <c r="M144" s="8"/>
      <c r="N144" s="8"/>
      <c r="O144" s="8"/>
      <c r="P144" s="8"/>
      <c r="Q144" s="9"/>
      <c r="R144" s="9"/>
      <c r="S144" s="9"/>
      <c r="T144" s="9"/>
      <c r="U144" s="9"/>
      <c r="V144" s="9"/>
    </row>
    <row r="145" customFormat="false" ht="15" hidden="false" customHeight="false" outlineLevel="0" collapsed="false">
      <c r="A145" s="5" t="n">
        <v>44039</v>
      </c>
      <c r="B145" s="6" t="n">
        <v>1931</v>
      </c>
      <c r="C145" s="9" t="n">
        <f aca="false">B145/B144-1</f>
        <v>0.0177620829599958</v>
      </c>
      <c r="D145" s="9" t="n">
        <f aca="false">LN(B145/B144)</f>
        <v>0.0176061805584265</v>
      </c>
      <c r="E145" s="9" t="n">
        <f aca="false">B145/B140-1</f>
        <v>0.063384547607247</v>
      </c>
      <c r="F145" s="9" t="n">
        <f aca="false">B145/B124-1</f>
        <v>0.0958515407752114</v>
      </c>
      <c r="G145" s="0" t="n">
        <f aca="false">MAX(G144,B145)</f>
        <v>1931</v>
      </c>
      <c r="H145" s="9" t="n">
        <f aca="false">B145/G145-1</f>
        <v>0</v>
      </c>
      <c r="I145" s="0" t="n">
        <f aca="false">IF(AND($A145&gt;=CrashTest!$B$3,$A145&lt;=CrashTest!$C$3),1,IF(AND($A145&gt;=CrashTest!$B$4,$A145&lt;=CrashTest!$C$4),2,IF(AND($A145&gt;=CrashTest!$B$5,$A145&lt;=CrashTest!$C$5),3,IF(AND($A145&gt;=CrashTest!$B$6,$A145&lt;=CrashTest!$C$6),4,IF(AND($A145&gt;=CrashTest!$B$7,$A145&lt;=CrashTest!$C$7),5,0)))))</f>
        <v>0</v>
      </c>
      <c r="J145" s="0" t="str">
        <f aca="false">IF(I145=0,"",IF(I144=I145,MAX(J144,B145),B145))</f>
        <v/>
      </c>
      <c r="K145" s="9" t="str">
        <f aca="false">IF(I145=0,"",B145/J145-1)</f>
        <v/>
      </c>
      <c r="M145" s="8"/>
      <c r="N145" s="8"/>
      <c r="O145" s="8"/>
      <c r="P145" s="8"/>
      <c r="Q145" s="9"/>
      <c r="R145" s="9"/>
      <c r="S145" s="9"/>
      <c r="T145" s="9"/>
      <c r="U145" s="9"/>
      <c r="V145" s="9"/>
    </row>
    <row r="146" customFormat="false" ht="15" hidden="false" customHeight="false" outlineLevel="0" collapsed="false">
      <c r="A146" s="5" t="n">
        <v>44040</v>
      </c>
      <c r="B146" s="6" t="n">
        <v>1944.7</v>
      </c>
      <c r="C146" s="9" t="n">
        <f aca="false">B146/B145-1</f>
        <v>0.00709476954945631</v>
      </c>
      <c r="D146" s="9" t="n">
        <f aca="false">LN(B146/B145)</f>
        <v>0.00706972008232222</v>
      </c>
      <c r="E146" s="9" t="n">
        <f aca="false">B146/B141-1</f>
        <v>0.0555254016500217</v>
      </c>
      <c r="F146" s="9" t="n">
        <f aca="false">B146/B125-1</f>
        <v>0.0971509167842031</v>
      </c>
      <c r="G146" s="0" t="n">
        <f aca="false">MAX(G145,B146)</f>
        <v>1944.7</v>
      </c>
      <c r="H146" s="9" t="n">
        <f aca="false">B146/G146-1</f>
        <v>0</v>
      </c>
      <c r="I146" s="0" t="n">
        <f aca="false">IF(AND($A146&gt;=CrashTest!$B$3,$A146&lt;=CrashTest!$C$3),1,IF(AND($A146&gt;=CrashTest!$B$4,$A146&lt;=CrashTest!$C$4),2,IF(AND($A146&gt;=CrashTest!$B$5,$A146&lt;=CrashTest!$C$5),3,IF(AND($A146&gt;=CrashTest!$B$6,$A146&lt;=CrashTest!$C$6),4,IF(AND($A146&gt;=CrashTest!$B$7,$A146&lt;=CrashTest!$C$7),5,0)))))</f>
        <v>0</v>
      </c>
      <c r="J146" s="0" t="str">
        <f aca="false">IF(I146=0,"",IF(I145=I146,MAX(J145,B146),B146))</f>
        <v/>
      </c>
      <c r="K146" s="9" t="str">
        <f aca="false">IF(I146=0,"",B146/J146-1)</f>
        <v/>
      </c>
      <c r="M146" s="8"/>
      <c r="N146" s="8"/>
      <c r="O146" s="8"/>
      <c r="P146" s="8"/>
      <c r="Q146" s="9"/>
      <c r="R146" s="9"/>
      <c r="S146" s="9"/>
      <c r="T146" s="9"/>
      <c r="U146" s="9"/>
      <c r="V146" s="9"/>
    </row>
    <row r="147" customFormat="false" ht="15" hidden="false" customHeight="false" outlineLevel="0" collapsed="false">
      <c r="A147" s="5" t="n">
        <v>44041</v>
      </c>
      <c r="B147" s="6" t="n">
        <v>1953.5</v>
      </c>
      <c r="C147" s="9" t="n">
        <f aca="false">B147/B146-1</f>
        <v>0.00452511955571544</v>
      </c>
      <c r="D147" s="9" t="n">
        <f aca="false">LN(B147/B146)</f>
        <v>0.0045149119842886</v>
      </c>
      <c r="E147" s="9" t="n">
        <f aca="false">B147/B142-1</f>
        <v>0.0479588004935359</v>
      </c>
      <c r="F147" s="9" t="n">
        <f aca="false">B147/B126-1</f>
        <v>0.100687401397341</v>
      </c>
      <c r="G147" s="0" t="n">
        <f aca="false">MAX(G146,B147)</f>
        <v>1953.5</v>
      </c>
      <c r="H147" s="9" t="n">
        <f aca="false">B147/G147-1</f>
        <v>0</v>
      </c>
      <c r="I147" s="0" t="n">
        <f aca="false">IF(AND($A147&gt;=CrashTest!$B$3,$A147&lt;=CrashTest!$C$3),1,IF(AND($A147&gt;=CrashTest!$B$4,$A147&lt;=CrashTest!$C$4),2,IF(AND($A147&gt;=CrashTest!$B$5,$A147&lt;=CrashTest!$C$5),3,IF(AND($A147&gt;=CrashTest!$B$6,$A147&lt;=CrashTest!$C$6),4,IF(AND($A147&gt;=CrashTest!$B$7,$A147&lt;=CrashTest!$C$7),5,0)))))</f>
        <v>0</v>
      </c>
      <c r="J147" s="0" t="str">
        <f aca="false">IF(I147=0,"",IF(I146=I147,MAX(J146,B147),B147))</f>
        <v/>
      </c>
      <c r="K147" s="9" t="str">
        <f aca="false">IF(I147=0,"",B147/J147-1)</f>
        <v/>
      </c>
      <c r="M147" s="8"/>
      <c r="N147" s="8"/>
      <c r="O147" s="8"/>
      <c r="P147" s="8"/>
      <c r="Q147" s="9"/>
      <c r="R147" s="9"/>
      <c r="S147" s="9"/>
      <c r="T147" s="9"/>
      <c r="U147" s="9"/>
      <c r="V147" s="9"/>
    </row>
    <row r="148" customFormat="false" ht="15" hidden="false" customHeight="false" outlineLevel="0" collapsed="false">
      <c r="A148" s="5" t="n">
        <v>44042</v>
      </c>
      <c r="B148" s="6" t="n">
        <v>1942.3</v>
      </c>
      <c r="C148" s="9" t="n">
        <f aca="false">B148/B147-1</f>
        <v>-0.00573329920655241</v>
      </c>
      <c r="D148" s="9" t="n">
        <f aca="false">LN(B148/B147)</f>
        <v>-0.00574979765703819</v>
      </c>
      <c r="E148" s="9" t="n">
        <f aca="false">B148/B143-1</f>
        <v>0.0281615584140595</v>
      </c>
      <c r="F148" s="9" t="n">
        <f aca="false">B148/B127-1</f>
        <v>0.0832682654768544</v>
      </c>
      <c r="G148" s="0" t="n">
        <f aca="false">MAX(G147,B148)</f>
        <v>1953.5</v>
      </c>
      <c r="H148" s="9" t="n">
        <f aca="false">B148/G148-1</f>
        <v>-0.00573329920655241</v>
      </c>
      <c r="I148" s="0" t="n">
        <f aca="false">IF(AND($A148&gt;=CrashTest!$B$3,$A148&lt;=CrashTest!$C$3),1,IF(AND($A148&gt;=CrashTest!$B$4,$A148&lt;=CrashTest!$C$4),2,IF(AND($A148&gt;=CrashTest!$B$5,$A148&lt;=CrashTest!$C$5),3,IF(AND($A148&gt;=CrashTest!$B$6,$A148&lt;=CrashTest!$C$6),4,IF(AND($A148&gt;=CrashTest!$B$7,$A148&lt;=CrashTest!$C$7),5,0)))))</f>
        <v>0</v>
      </c>
      <c r="J148" s="0" t="str">
        <f aca="false">IF(I148=0,"",IF(I147=I148,MAX(J147,B148),B148))</f>
        <v/>
      </c>
      <c r="K148" s="9" t="str">
        <f aca="false">IF(I148=0,"",B148/J148-1)</f>
        <v/>
      </c>
      <c r="M148" s="8"/>
      <c r="N148" s="8"/>
      <c r="O148" s="8"/>
      <c r="P148" s="8"/>
      <c r="Q148" s="9"/>
      <c r="R148" s="9"/>
      <c r="S148" s="9"/>
      <c r="T148" s="9"/>
      <c r="U148" s="9"/>
      <c r="V148" s="9"/>
    </row>
    <row r="149" customFormat="false" ht="15" hidden="false" customHeight="false" outlineLevel="0" collapsed="false">
      <c r="A149" s="5" t="n">
        <v>44043</v>
      </c>
      <c r="B149" s="6" t="n">
        <v>1962.8</v>
      </c>
      <c r="C149" s="9" t="n">
        <f aca="false">B149/B148-1</f>
        <v>0.0105544972455336</v>
      </c>
      <c r="D149" s="9" t="n">
        <f aca="false">LN(B149/B148)</f>
        <v>0.0104991873776611</v>
      </c>
      <c r="E149" s="9" t="n">
        <f aca="false">B149/B144-1</f>
        <v>0.0345227428450956</v>
      </c>
      <c r="F149" s="9" t="n">
        <f aca="false">B149/B128-1</f>
        <v>0.106925332731784</v>
      </c>
      <c r="G149" s="0" t="n">
        <f aca="false">MAX(G148,B149)</f>
        <v>1962.8</v>
      </c>
      <c r="H149" s="9" t="n">
        <f aca="false">B149/G149-1</f>
        <v>0</v>
      </c>
      <c r="I149" s="0" t="n">
        <f aca="false">IF(AND($A149&gt;=CrashTest!$B$3,$A149&lt;=CrashTest!$C$3),1,IF(AND($A149&gt;=CrashTest!$B$4,$A149&lt;=CrashTest!$C$4),2,IF(AND($A149&gt;=CrashTest!$B$5,$A149&lt;=CrashTest!$C$5),3,IF(AND($A149&gt;=CrashTest!$B$6,$A149&lt;=CrashTest!$C$6),4,IF(AND($A149&gt;=CrashTest!$B$7,$A149&lt;=CrashTest!$C$7),5,0)))))</f>
        <v>0</v>
      </c>
      <c r="J149" s="0" t="str">
        <f aca="false">IF(I149=0,"",IF(I148=I149,MAX(J148,B149),B149))</f>
        <v/>
      </c>
      <c r="K149" s="9" t="str">
        <f aca="false">IF(I149=0,"",B149/J149-1)</f>
        <v/>
      </c>
      <c r="M149" s="8"/>
      <c r="N149" s="8"/>
      <c r="O149" s="8"/>
      <c r="P149" s="8"/>
      <c r="Q149" s="9"/>
      <c r="R149" s="9"/>
      <c r="S149" s="9"/>
      <c r="T149" s="9"/>
      <c r="U149" s="9"/>
      <c r="V149" s="9"/>
    </row>
    <row r="150" customFormat="false" ht="15" hidden="false" customHeight="false" outlineLevel="0" collapsed="false">
      <c r="A150" s="5" t="n">
        <v>44046</v>
      </c>
      <c r="B150" s="6" t="n">
        <v>1966</v>
      </c>
      <c r="C150" s="9" t="n">
        <f aca="false">B150/B149-1</f>
        <v>0.00163032402690044</v>
      </c>
      <c r="D150" s="9" t="n">
        <f aca="false">LN(B150/B149)</f>
        <v>0.00162899649136363</v>
      </c>
      <c r="E150" s="9" t="n">
        <f aca="false">B150/B145-1</f>
        <v>0.018125323666494</v>
      </c>
      <c r="F150" s="9" t="n">
        <f aca="false">B150/B129-1</f>
        <v>0.102017937219731</v>
      </c>
      <c r="G150" s="0" t="n">
        <f aca="false">MAX(G149,B150)</f>
        <v>1966</v>
      </c>
      <c r="H150" s="9" t="n">
        <f aca="false">B150/G150-1</f>
        <v>0</v>
      </c>
      <c r="I150" s="0" t="n">
        <f aca="false">IF(AND($A150&gt;=CrashTest!$B$3,$A150&lt;=CrashTest!$C$3),1,IF(AND($A150&gt;=CrashTest!$B$4,$A150&lt;=CrashTest!$C$4),2,IF(AND($A150&gt;=CrashTest!$B$5,$A150&lt;=CrashTest!$C$5),3,IF(AND($A150&gt;=CrashTest!$B$6,$A150&lt;=CrashTest!$C$6),4,IF(AND($A150&gt;=CrashTest!$B$7,$A150&lt;=CrashTest!$C$7),5,0)))))</f>
        <v>0</v>
      </c>
      <c r="J150" s="0" t="str">
        <f aca="false">IF(I150=0,"",IF(I149=I150,MAX(J149,B150),B150))</f>
        <v/>
      </c>
      <c r="K150" s="9" t="str">
        <f aca="false">IF(I150=0,"",B150/J150-1)</f>
        <v/>
      </c>
      <c r="M150" s="8"/>
      <c r="N150" s="8"/>
      <c r="O150" s="8"/>
      <c r="P150" s="8"/>
      <c r="Q150" s="9"/>
      <c r="R150" s="9"/>
      <c r="S150" s="9"/>
      <c r="T150" s="9"/>
      <c r="U150" s="9"/>
      <c r="V150" s="9"/>
    </row>
    <row r="151" customFormat="false" ht="15" hidden="false" customHeight="false" outlineLevel="0" collapsed="false">
      <c r="A151" s="5" t="n">
        <v>44047</v>
      </c>
      <c r="B151" s="6" t="n">
        <v>2001.2</v>
      </c>
      <c r="C151" s="9" t="n">
        <f aca="false">B151/B150-1</f>
        <v>0.0179043743641913</v>
      </c>
      <c r="D151" s="9" t="n">
        <f aca="false">LN(B151/B150)</f>
        <v>0.0177459789069382</v>
      </c>
      <c r="E151" s="9" t="n">
        <f aca="false">B151/B146-1</f>
        <v>0.0290533244202191</v>
      </c>
      <c r="F151" s="9" t="n">
        <f aca="false">B151/B130-1</f>
        <v>0.118926474699469</v>
      </c>
      <c r="G151" s="0" t="n">
        <f aca="false">MAX(G150,B151)</f>
        <v>2001.2</v>
      </c>
      <c r="H151" s="9" t="n">
        <f aca="false">B151/G151-1</f>
        <v>0</v>
      </c>
      <c r="I151" s="0" t="n">
        <f aca="false">IF(AND($A151&gt;=CrashTest!$B$3,$A151&lt;=CrashTest!$C$3),1,IF(AND($A151&gt;=CrashTest!$B$4,$A151&lt;=CrashTest!$C$4),2,IF(AND($A151&gt;=CrashTest!$B$5,$A151&lt;=CrashTest!$C$5),3,IF(AND($A151&gt;=CrashTest!$B$6,$A151&lt;=CrashTest!$C$6),4,IF(AND($A151&gt;=CrashTest!$B$7,$A151&lt;=CrashTest!$C$7),5,0)))))</f>
        <v>0</v>
      </c>
      <c r="J151" s="0" t="str">
        <f aca="false">IF(I151=0,"",IF(I150=I151,MAX(J150,B151),B151))</f>
        <v/>
      </c>
      <c r="K151" s="9" t="str">
        <f aca="false">IF(I151=0,"",B151/J151-1)</f>
        <v/>
      </c>
      <c r="M151" s="8"/>
      <c r="N151" s="8"/>
      <c r="O151" s="8"/>
      <c r="P151" s="8"/>
      <c r="Q151" s="9"/>
      <c r="R151" s="9"/>
      <c r="S151" s="9"/>
      <c r="T151" s="9"/>
      <c r="U151" s="9"/>
      <c r="V151" s="9"/>
    </row>
    <row r="152" customFormat="false" ht="15" hidden="false" customHeight="false" outlineLevel="0" collapsed="false">
      <c r="A152" s="5" t="n">
        <v>44048</v>
      </c>
      <c r="B152" s="6" t="n">
        <v>2031.1</v>
      </c>
      <c r="C152" s="9" t="n">
        <f aca="false">B152/B151-1</f>
        <v>0.0149410353787727</v>
      </c>
      <c r="D152" s="9" t="n">
        <f aca="false">LN(B152/B151)</f>
        <v>0.01483051758339</v>
      </c>
      <c r="E152" s="9" t="n">
        <f aca="false">B152/B147-1</f>
        <v>0.0397235730739698</v>
      </c>
      <c r="F152" s="9" t="n">
        <f aca="false">B152/B131-1</f>
        <v>0.125762110630751</v>
      </c>
      <c r="G152" s="0" t="n">
        <f aca="false">MAX(G151,B152)</f>
        <v>2031.1</v>
      </c>
      <c r="H152" s="9" t="n">
        <f aca="false">B152/G152-1</f>
        <v>0</v>
      </c>
      <c r="I152" s="0" t="n">
        <f aca="false">IF(AND($A152&gt;=CrashTest!$B$3,$A152&lt;=CrashTest!$C$3),1,IF(AND($A152&gt;=CrashTest!$B$4,$A152&lt;=CrashTest!$C$4),2,IF(AND($A152&gt;=CrashTest!$B$5,$A152&lt;=CrashTest!$C$5),3,IF(AND($A152&gt;=CrashTest!$B$6,$A152&lt;=CrashTest!$C$6),4,IF(AND($A152&gt;=CrashTest!$B$7,$A152&lt;=CrashTest!$C$7),5,0)))))</f>
        <v>0</v>
      </c>
      <c r="J152" s="0" t="str">
        <f aca="false">IF(I152=0,"",IF(I151=I152,MAX(J151,B152),B152))</f>
        <v/>
      </c>
      <c r="K152" s="9" t="str">
        <f aca="false">IF(I152=0,"",B152/J152-1)</f>
        <v/>
      </c>
      <c r="M152" s="8"/>
      <c r="N152" s="8"/>
      <c r="O152" s="8"/>
      <c r="P152" s="8"/>
      <c r="Q152" s="9"/>
      <c r="R152" s="9"/>
      <c r="S152" s="9"/>
      <c r="T152" s="9"/>
      <c r="U152" s="9"/>
      <c r="V152" s="9"/>
    </row>
    <row r="153" customFormat="false" ht="15" hidden="false" customHeight="false" outlineLevel="0" collapsed="false">
      <c r="A153" s="5" t="n">
        <v>44049</v>
      </c>
      <c r="B153" s="6" t="n">
        <v>2051.5</v>
      </c>
      <c r="C153" s="9" t="n">
        <f aca="false">B153/B152-1</f>
        <v>0.0100438186204521</v>
      </c>
      <c r="D153" s="9" t="n">
        <f aca="false">LN(B153/B152)</f>
        <v>0.00999371468480092</v>
      </c>
      <c r="E153" s="9" t="n">
        <f aca="false">B153/B148-1</f>
        <v>0.0562220048396231</v>
      </c>
      <c r="F153" s="9" t="n">
        <f aca="false">B153/B132-1</f>
        <v>0.129991737813275</v>
      </c>
      <c r="G153" s="0" t="n">
        <f aca="false">MAX(G152,B153)</f>
        <v>2051.5</v>
      </c>
      <c r="H153" s="9" t="n">
        <f aca="false">B153/G153-1</f>
        <v>0</v>
      </c>
      <c r="I153" s="0" t="n">
        <f aca="false">IF(AND($A153&gt;=CrashTest!$B$3,$A153&lt;=CrashTest!$C$3),1,IF(AND($A153&gt;=CrashTest!$B$4,$A153&lt;=CrashTest!$C$4),2,IF(AND($A153&gt;=CrashTest!$B$5,$A153&lt;=CrashTest!$C$5),3,IF(AND($A153&gt;=CrashTest!$B$6,$A153&lt;=CrashTest!$C$6),4,IF(AND($A153&gt;=CrashTest!$B$7,$A153&lt;=CrashTest!$C$7),5,0)))))</f>
        <v>0</v>
      </c>
      <c r="J153" s="0" t="str">
        <f aca="false">IF(I153=0,"",IF(I152=I153,MAX(J152,B153),B153))</f>
        <v/>
      </c>
      <c r="K153" s="9" t="str">
        <f aca="false">IF(I153=0,"",B153/J153-1)</f>
        <v/>
      </c>
      <c r="M153" s="8"/>
      <c r="N153" s="8"/>
      <c r="O153" s="8"/>
      <c r="P153" s="8"/>
      <c r="Q153" s="9"/>
      <c r="R153" s="9"/>
      <c r="S153" s="9"/>
      <c r="T153" s="9"/>
      <c r="U153" s="9"/>
      <c r="V153" s="9"/>
    </row>
    <row r="154" customFormat="false" ht="15" hidden="false" customHeight="false" outlineLevel="0" collapsed="false">
      <c r="A154" s="5" t="n">
        <v>44050</v>
      </c>
      <c r="B154" s="6" t="n">
        <v>2010.1</v>
      </c>
      <c r="C154" s="9" t="n">
        <f aca="false">B154/B153-1</f>
        <v>-0.0201803558371924</v>
      </c>
      <c r="D154" s="9" t="n">
        <f aca="false">LN(B154/B153)</f>
        <v>-0.0203867608228904</v>
      </c>
      <c r="E154" s="9" t="n">
        <f aca="false">B154/B149-1</f>
        <v>0.0240982270226207</v>
      </c>
      <c r="F154" s="9" t="n">
        <f aca="false">B154/B133-1</f>
        <v>0.117218763895064</v>
      </c>
      <c r="G154" s="0" t="n">
        <f aca="false">MAX(G153,B154)</f>
        <v>2051.5</v>
      </c>
      <c r="H154" s="9" t="n">
        <f aca="false">B154/G154-1</f>
        <v>-0.0201803558371924</v>
      </c>
      <c r="I154" s="0" t="n">
        <f aca="false">IF(AND($A154&gt;=CrashTest!$B$3,$A154&lt;=CrashTest!$C$3),1,IF(AND($A154&gt;=CrashTest!$B$4,$A154&lt;=CrashTest!$C$4),2,IF(AND($A154&gt;=CrashTest!$B$5,$A154&lt;=CrashTest!$C$5),3,IF(AND($A154&gt;=CrashTest!$B$6,$A154&lt;=CrashTest!$C$6),4,IF(AND($A154&gt;=CrashTest!$B$7,$A154&lt;=CrashTest!$C$7),5,0)))))</f>
        <v>0</v>
      </c>
      <c r="J154" s="0" t="str">
        <f aca="false">IF(I154=0,"",IF(I153=I154,MAX(J153,B154),B154))</f>
        <v/>
      </c>
      <c r="K154" s="9" t="str">
        <f aca="false">IF(I154=0,"",B154/J154-1)</f>
        <v/>
      </c>
      <c r="M154" s="8"/>
      <c r="N154" s="8"/>
      <c r="O154" s="8"/>
      <c r="P154" s="8"/>
      <c r="Q154" s="9"/>
      <c r="R154" s="9"/>
      <c r="S154" s="9"/>
      <c r="T154" s="9"/>
      <c r="U154" s="9"/>
      <c r="V154" s="9"/>
    </row>
    <row r="155" customFormat="false" ht="15" hidden="false" customHeight="false" outlineLevel="0" collapsed="false">
      <c r="A155" s="5" t="n">
        <v>44053</v>
      </c>
      <c r="B155" s="6" t="n">
        <v>2024.4</v>
      </c>
      <c r="C155" s="9" t="n">
        <f aca="false">B155/B154-1</f>
        <v>0.00711407392667041</v>
      </c>
      <c r="D155" s="9" t="n">
        <f aca="false">LN(B155/B154)</f>
        <v>0.00708888828057257</v>
      </c>
      <c r="E155" s="9" t="n">
        <f aca="false">B155/B150-1</f>
        <v>0.0297049847405901</v>
      </c>
      <c r="F155" s="9" t="n">
        <f aca="false">B155/B134-1</f>
        <v>0.125792459125792</v>
      </c>
      <c r="G155" s="0" t="n">
        <f aca="false">MAX(G154,B155)</f>
        <v>2051.5</v>
      </c>
      <c r="H155" s="9" t="n">
        <f aca="false">B155/G155-1</f>
        <v>-0.0132098464538143</v>
      </c>
      <c r="I155" s="0" t="n">
        <f aca="false">IF(AND($A155&gt;=CrashTest!$B$3,$A155&lt;=CrashTest!$C$3),1,IF(AND($A155&gt;=CrashTest!$B$4,$A155&lt;=CrashTest!$C$4),2,IF(AND($A155&gt;=CrashTest!$B$5,$A155&lt;=CrashTest!$C$5),3,IF(AND($A155&gt;=CrashTest!$B$6,$A155&lt;=CrashTest!$C$6),4,IF(AND($A155&gt;=CrashTest!$B$7,$A155&lt;=CrashTest!$C$7),5,0)))))</f>
        <v>0</v>
      </c>
      <c r="J155" s="0" t="str">
        <f aca="false">IF(I155=0,"",IF(I154=I155,MAX(J154,B155),B155))</f>
        <v/>
      </c>
      <c r="K155" s="9" t="str">
        <f aca="false">IF(I155=0,"",B155/J155-1)</f>
        <v/>
      </c>
      <c r="M155" s="8"/>
      <c r="N155" s="8"/>
      <c r="O155" s="8"/>
      <c r="P155" s="8"/>
      <c r="Q155" s="9"/>
      <c r="R155" s="9"/>
      <c r="S155" s="9"/>
      <c r="T155" s="9"/>
      <c r="U155" s="9"/>
      <c r="V155" s="9"/>
    </row>
    <row r="156" customFormat="false" ht="15" hidden="false" customHeight="false" outlineLevel="0" collapsed="false">
      <c r="A156" s="5" t="n">
        <v>44054</v>
      </c>
      <c r="B156" s="6" t="n">
        <v>1932.6</v>
      </c>
      <c r="C156" s="9" t="n">
        <f aca="false">B156/B155-1</f>
        <v>-0.0453467694131595</v>
      </c>
      <c r="D156" s="9" t="n">
        <f aca="false">LN(B156/B155)</f>
        <v>-0.0464071137747149</v>
      </c>
      <c r="E156" s="9" t="n">
        <f aca="false">B156/B151-1</f>
        <v>-0.0342794323405957</v>
      </c>
      <c r="F156" s="9" t="n">
        <f aca="false">B156/B135-1</f>
        <v>0.0671452236333516</v>
      </c>
      <c r="G156" s="0" t="n">
        <f aca="false">MAX(G155,B156)</f>
        <v>2051.5</v>
      </c>
      <c r="H156" s="9" t="n">
        <f aca="false">B156/G156-1</f>
        <v>-0.0579575920058494</v>
      </c>
      <c r="I156" s="0" t="n">
        <f aca="false">IF(AND($A156&gt;=CrashTest!$B$3,$A156&lt;=CrashTest!$C$3),1,IF(AND($A156&gt;=CrashTest!$B$4,$A156&lt;=CrashTest!$C$4),2,IF(AND($A156&gt;=CrashTest!$B$5,$A156&lt;=CrashTest!$C$5),3,IF(AND($A156&gt;=CrashTest!$B$6,$A156&lt;=CrashTest!$C$6),4,IF(AND($A156&gt;=CrashTest!$B$7,$A156&lt;=CrashTest!$C$7),5,0)))))</f>
        <v>0</v>
      </c>
      <c r="J156" s="0" t="str">
        <f aca="false">IF(I156=0,"",IF(I155=I156,MAX(J155,B156),B156))</f>
        <v/>
      </c>
      <c r="K156" s="9" t="str">
        <f aca="false">IF(I156=0,"",B156/J156-1)</f>
        <v/>
      </c>
      <c r="M156" s="8"/>
      <c r="N156" s="8"/>
      <c r="O156" s="8"/>
      <c r="P156" s="8"/>
      <c r="Q156" s="9"/>
      <c r="R156" s="9"/>
      <c r="S156" s="9"/>
      <c r="T156" s="9"/>
      <c r="U156" s="9"/>
      <c r="V156" s="9"/>
    </row>
    <row r="157" customFormat="false" ht="15" hidden="false" customHeight="false" outlineLevel="0" collapsed="false">
      <c r="A157" s="5" t="n">
        <v>44055</v>
      </c>
      <c r="B157" s="6" t="n">
        <v>1934.9</v>
      </c>
      <c r="C157" s="9" t="n">
        <f aca="false">B157/B156-1</f>
        <v>0.00119010659215579</v>
      </c>
      <c r="D157" s="9" t="n">
        <f aca="false">LN(B157/B156)</f>
        <v>0.00118939897667503</v>
      </c>
      <c r="E157" s="9" t="n">
        <f aca="false">B157/B152-1</f>
        <v>-0.0473634976121313</v>
      </c>
      <c r="F157" s="9" t="n">
        <f aca="false">B157/B136-1</f>
        <v>0.0686512758201703</v>
      </c>
      <c r="G157" s="0" t="n">
        <f aca="false">MAX(G156,B157)</f>
        <v>2051.5</v>
      </c>
      <c r="H157" s="9" t="n">
        <f aca="false">B157/G157-1</f>
        <v>-0.0568364611260053</v>
      </c>
      <c r="I157" s="0" t="n">
        <f aca="false">IF(AND($A157&gt;=CrashTest!$B$3,$A157&lt;=CrashTest!$C$3),1,IF(AND($A157&gt;=CrashTest!$B$4,$A157&lt;=CrashTest!$C$4),2,IF(AND($A157&gt;=CrashTest!$B$5,$A157&lt;=CrashTest!$C$5),3,IF(AND($A157&gt;=CrashTest!$B$6,$A157&lt;=CrashTest!$C$6),4,IF(AND($A157&gt;=CrashTest!$B$7,$A157&lt;=CrashTest!$C$7),5,0)))))</f>
        <v>0</v>
      </c>
      <c r="J157" s="0" t="str">
        <f aca="false">IF(I157=0,"",IF(I156=I157,MAX(J156,B157),B157))</f>
        <v/>
      </c>
      <c r="K157" s="9" t="str">
        <f aca="false">IF(I157=0,"",B157/J157-1)</f>
        <v/>
      </c>
      <c r="M157" s="8"/>
      <c r="N157" s="8"/>
      <c r="O157" s="8"/>
      <c r="P157" s="8"/>
      <c r="Q157" s="9"/>
      <c r="R157" s="9"/>
      <c r="S157" s="9"/>
      <c r="T157" s="9"/>
      <c r="U157" s="9"/>
      <c r="V157" s="9"/>
    </row>
    <row r="158" customFormat="false" ht="15" hidden="false" customHeight="false" outlineLevel="0" collapsed="false">
      <c r="A158" s="5" t="n">
        <v>44056</v>
      </c>
      <c r="B158" s="6" t="n">
        <v>1956.7</v>
      </c>
      <c r="C158" s="9" t="n">
        <f aca="false">B158/B157-1</f>
        <v>0.0112667321308595</v>
      </c>
      <c r="D158" s="9" t="n">
        <f aca="false">LN(B158/B157)</f>
        <v>0.01120373524217</v>
      </c>
      <c r="E158" s="9" t="n">
        <f aca="false">B158/B153-1</f>
        <v>-0.0462100901779186</v>
      </c>
      <c r="F158" s="9" t="n">
        <f aca="false">B158/B137-1</f>
        <v>0.0802141989621288</v>
      </c>
      <c r="G158" s="0" t="n">
        <f aca="false">MAX(G157,B158)</f>
        <v>2051.5</v>
      </c>
      <c r="H158" s="9" t="n">
        <f aca="false">B158/G158-1</f>
        <v>-0.0462100901779186</v>
      </c>
      <c r="I158" s="0" t="n">
        <f aca="false">IF(AND($A158&gt;=CrashTest!$B$3,$A158&lt;=CrashTest!$C$3),1,IF(AND($A158&gt;=CrashTest!$B$4,$A158&lt;=CrashTest!$C$4),2,IF(AND($A158&gt;=CrashTest!$B$5,$A158&lt;=CrashTest!$C$5),3,IF(AND($A158&gt;=CrashTest!$B$6,$A158&lt;=CrashTest!$C$6),4,IF(AND($A158&gt;=CrashTest!$B$7,$A158&lt;=CrashTest!$C$7),5,0)))))</f>
        <v>0</v>
      </c>
      <c r="J158" s="0" t="str">
        <f aca="false">IF(I158=0,"",IF(I157=I158,MAX(J157,B158),B158))</f>
        <v/>
      </c>
      <c r="K158" s="9" t="str">
        <f aca="false">IF(I158=0,"",B158/J158-1)</f>
        <v/>
      </c>
      <c r="M158" s="8"/>
      <c r="N158" s="8"/>
      <c r="O158" s="8"/>
      <c r="P158" s="8"/>
      <c r="Q158" s="9"/>
      <c r="R158" s="9"/>
      <c r="S158" s="9"/>
      <c r="T158" s="9"/>
      <c r="U158" s="9"/>
      <c r="V158" s="9"/>
    </row>
    <row r="159" customFormat="false" ht="15" hidden="false" customHeight="false" outlineLevel="0" collapsed="false">
      <c r="A159" s="5" t="n">
        <v>44057</v>
      </c>
      <c r="B159" s="6" t="n">
        <v>1937</v>
      </c>
      <c r="C159" s="9" t="n">
        <f aca="false">B159/B158-1</f>
        <v>-0.0100679715848112</v>
      </c>
      <c r="D159" s="9" t="n">
        <f aca="false">LN(B159/B158)</f>
        <v>-0.0101189963770572</v>
      </c>
      <c r="E159" s="9" t="n">
        <f aca="false">B159/B154-1</f>
        <v>-0.0363663499328392</v>
      </c>
      <c r="F159" s="9" t="n">
        <f aca="false">B159/B138-1</f>
        <v>0.0768888641796852</v>
      </c>
      <c r="G159" s="0" t="n">
        <f aca="false">MAX(G158,B159)</f>
        <v>2051.5</v>
      </c>
      <c r="H159" s="9" t="n">
        <f aca="false">B159/G159-1</f>
        <v>-0.0558128198878869</v>
      </c>
      <c r="I159" s="0" t="n">
        <f aca="false">IF(AND($A159&gt;=CrashTest!$B$3,$A159&lt;=CrashTest!$C$3),1,IF(AND($A159&gt;=CrashTest!$B$4,$A159&lt;=CrashTest!$C$4),2,IF(AND($A159&gt;=CrashTest!$B$5,$A159&lt;=CrashTest!$C$5),3,IF(AND($A159&gt;=CrashTest!$B$6,$A159&lt;=CrashTest!$C$6),4,IF(AND($A159&gt;=CrashTest!$B$7,$A159&lt;=CrashTest!$C$7),5,0)))))</f>
        <v>0</v>
      </c>
      <c r="J159" s="0" t="str">
        <f aca="false">IF(I159=0,"",IF(I158=I159,MAX(J158,B159),B159))</f>
        <v/>
      </c>
      <c r="K159" s="9" t="str">
        <f aca="false">IF(I159=0,"",B159/J159-1)</f>
        <v/>
      </c>
      <c r="M159" s="8"/>
      <c r="N159" s="8"/>
      <c r="O159" s="8"/>
      <c r="P159" s="8"/>
      <c r="Q159" s="9"/>
      <c r="R159" s="9"/>
      <c r="S159" s="9"/>
      <c r="T159" s="9"/>
      <c r="U159" s="9"/>
      <c r="V159" s="9"/>
    </row>
    <row r="160" customFormat="false" ht="15" hidden="false" customHeight="false" outlineLevel="0" collapsed="false">
      <c r="A160" s="5" t="n">
        <v>44060</v>
      </c>
      <c r="B160" s="6" t="n">
        <v>1985</v>
      </c>
      <c r="C160" s="9" t="n">
        <f aca="false">B160/B159-1</f>
        <v>0.0247805885389778</v>
      </c>
      <c r="D160" s="9" t="n">
        <f aca="false">LN(B160/B159)</f>
        <v>0.0244785297142949</v>
      </c>
      <c r="E160" s="9" t="n">
        <f aca="false">B160/B155-1</f>
        <v>-0.0194625568069552</v>
      </c>
      <c r="F160" s="9" t="n">
        <f aca="false">B160/B139-1</f>
        <v>0.097716086932478</v>
      </c>
      <c r="G160" s="0" t="n">
        <f aca="false">MAX(G159,B160)</f>
        <v>2051.5</v>
      </c>
      <c r="H160" s="9" t="n">
        <f aca="false">B160/G160-1</f>
        <v>-0.032415305873751</v>
      </c>
      <c r="I160" s="0" t="n">
        <f aca="false">IF(AND($A160&gt;=CrashTest!$B$3,$A160&lt;=CrashTest!$C$3),1,IF(AND($A160&gt;=CrashTest!$B$4,$A160&lt;=CrashTest!$C$4),2,IF(AND($A160&gt;=CrashTest!$B$5,$A160&lt;=CrashTest!$C$5),3,IF(AND($A160&gt;=CrashTest!$B$6,$A160&lt;=CrashTest!$C$6),4,IF(AND($A160&gt;=CrashTest!$B$7,$A160&lt;=CrashTest!$C$7),5,0)))))</f>
        <v>0</v>
      </c>
      <c r="J160" s="0" t="str">
        <f aca="false">IF(I160=0,"",IF(I159=I160,MAX(J159,B160),B160))</f>
        <v/>
      </c>
      <c r="K160" s="9" t="str">
        <f aca="false">IF(I160=0,"",B160/J160-1)</f>
        <v/>
      </c>
      <c r="M160" s="8"/>
      <c r="N160" s="8"/>
      <c r="O160" s="8"/>
      <c r="P160" s="8"/>
      <c r="Q160" s="9"/>
      <c r="R160" s="9"/>
      <c r="S160" s="9"/>
      <c r="T160" s="9"/>
      <c r="U160" s="9"/>
      <c r="V160" s="9"/>
    </row>
    <row r="161" customFormat="false" ht="15" hidden="false" customHeight="false" outlineLevel="0" collapsed="false">
      <c r="A161" s="5" t="n">
        <v>44061</v>
      </c>
      <c r="B161" s="6" t="n">
        <v>1999.4</v>
      </c>
      <c r="C161" s="9" t="n">
        <f aca="false">B161/B160-1</f>
        <v>0.00725440806045352</v>
      </c>
      <c r="D161" s="9" t="n">
        <f aca="false">LN(B161/B160)</f>
        <v>0.00722822141178967</v>
      </c>
      <c r="E161" s="9" t="n">
        <f aca="false">B161/B156-1</f>
        <v>0.0345648349373902</v>
      </c>
      <c r="F161" s="9" t="n">
        <f aca="false">B161/B140-1</f>
        <v>0.101051820034143</v>
      </c>
      <c r="G161" s="0" t="n">
        <f aca="false">MAX(G160,B161)</f>
        <v>2051.5</v>
      </c>
      <c r="H161" s="9" t="n">
        <f aca="false">B161/G161-1</f>
        <v>-0.0253960516695101</v>
      </c>
      <c r="I161" s="0" t="n">
        <f aca="false">IF(AND($A161&gt;=CrashTest!$B$3,$A161&lt;=CrashTest!$C$3),1,IF(AND($A161&gt;=CrashTest!$B$4,$A161&lt;=CrashTest!$C$4),2,IF(AND($A161&gt;=CrashTest!$B$5,$A161&lt;=CrashTest!$C$5),3,IF(AND($A161&gt;=CrashTest!$B$6,$A161&lt;=CrashTest!$C$6),4,IF(AND($A161&gt;=CrashTest!$B$7,$A161&lt;=CrashTest!$C$7),5,0)))))</f>
        <v>0</v>
      </c>
      <c r="J161" s="0" t="str">
        <f aca="false">IF(I161=0,"",IF(I160=I161,MAX(J160,B161),B161))</f>
        <v/>
      </c>
      <c r="K161" s="9" t="str">
        <f aca="false">IF(I161=0,"",B161/J161-1)</f>
        <v/>
      </c>
      <c r="M161" s="8"/>
      <c r="N161" s="8"/>
      <c r="O161" s="8"/>
      <c r="P161" s="8"/>
      <c r="Q161" s="9"/>
      <c r="R161" s="9"/>
      <c r="S161" s="9"/>
      <c r="T161" s="9"/>
      <c r="U161" s="9"/>
      <c r="V161" s="9"/>
    </row>
    <row r="162" customFormat="false" ht="15" hidden="false" customHeight="false" outlineLevel="0" collapsed="false">
      <c r="A162" s="5" t="n">
        <v>44062</v>
      </c>
      <c r="B162" s="6" t="n">
        <v>1958.7</v>
      </c>
      <c r="C162" s="9" t="n">
        <f aca="false">B162/B161-1</f>
        <v>-0.0203561068320497</v>
      </c>
      <c r="D162" s="9" t="n">
        <f aca="false">LN(B162/B161)</f>
        <v>-0.0205661476723829</v>
      </c>
      <c r="E162" s="9" t="n">
        <f aca="false">B162/B157-1</f>
        <v>0.0123003772804795</v>
      </c>
      <c r="F162" s="9" t="n">
        <f aca="false">B162/B141-1</f>
        <v>0.0631241858445506</v>
      </c>
      <c r="G162" s="0" t="n">
        <f aca="false">MAX(G161,B162)</f>
        <v>2051.5</v>
      </c>
      <c r="H162" s="9" t="n">
        <f aca="false">B162/G162-1</f>
        <v>-0.0452351937606629</v>
      </c>
      <c r="I162" s="0" t="n">
        <f aca="false">IF(AND($A162&gt;=CrashTest!$B$3,$A162&lt;=CrashTest!$C$3),1,IF(AND($A162&gt;=CrashTest!$B$4,$A162&lt;=CrashTest!$C$4),2,IF(AND($A162&gt;=CrashTest!$B$5,$A162&lt;=CrashTest!$C$5),3,IF(AND($A162&gt;=CrashTest!$B$6,$A162&lt;=CrashTest!$C$6),4,IF(AND($A162&gt;=CrashTest!$B$7,$A162&lt;=CrashTest!$C$7),5,0)))))</f>
        <v>0</v>
      </c>
      <c r="J162" s="0" t="str">
        <f aca="false">IF(I162=0,"",IF(I161=I162,MAX(J161,B162),B162))</f>
        <v/>
      </c>
      <c r="K162" s="9" t="str">
        <f aca="false">IF(I162=0,"",B162/J162-1)</f>
        <v/>
      </c>
      <c r="M162" s="8"/>
      <c r="N162" s="8"/>
      <c r="O162" s="8"/>
      <c r="P162" s="8"/>
      <c r="Q162" s="9"/>
      <c r="R162" s="9"/>
      <c r="S162" s="9"/>
      <c r="T162" s="9"/>
      <c r="U162" s="9"/>
      <c r="V162" s="9"/>
    </row>
    <row r="163" customFormat="false" ht="15" hidden="false" customHeight="false" outlineLevel="0" collapsed="false">
      <c r="A163" s="5" t="n">
        <v>44063</v>
      </c>
      <c r="B163" s="6" t="n">
        <v>1933.8</v>
      </c>
      <c r="C163" s="9" t="n">
        <f aca="false">B163/B162-1</f>
        <v>-0.0127125134017461</v>
      </c>
      <c r="D163" s="9" t="n">
        <f aca="false">LN(B163/B162)</f>
        <v>-0.0127940088112503</v>
      </c>
      <c r="E163" s="9" t="n">
        <f aca="false">B163/B158-1</f>
        <v>-0.0117033781366587</v>
      </c>
      <c r="F163" s="9" t="n">
        <f aca="false">B163/B142-1</f>
        <v>0.0373906979239311</v>
      </c>
      <c r="G163" s="0" t="n">
        <f aca="false">MAX(G162,B163)</f>
        <v>2051.5</v>
      </c>
      <c r="H163" s="9" t="n">
        <f aca="false">B163/G163-1</f>
        <v>-0.057372654155496</v>
      </c>
      <c r="I163" s="0" t="n">
        <f aca="false">IF(AND($A163&gt;=CrashTest!$B$3,$A163&lt;=CrashTest!$C$3),1,IF(AND($A163&gt;=CrashTest!$B$4,$A163&lt;=CrashTest!$C$4),2,IF(AND($A163&gt;=CrashTest!$B$5,$A163&lt;=CrashTest!$C$5),3,IF(AND($A163&gt;=CrashTest!$B$6,$A163&lt;=CrashTest!$C$6),4,IF(AND($A163&gt;=CrashTest!$B$7,$A163&lt;=CrashTest!$C$7),5,0)))))</f>
        <v>0</v>
      </c>
      <c r="J163" s="0" t="str">
        <f aca="false">IF(I163=0,"",IF(I162=I163,MAX(J162,B163),B163))</f>
        <v/>
      </c>
      <c r="K163" s="9" t="str">
        <f aca="false">IF(I163=0,"",B163/J163-1)</f>
        <v/>
      </c>
      <c r="M163" s="8"/>
      <c r="N163" s="8"/>
      <c r="O163" s="8"/>
      <c r="P163" s="8"/>
      <c r="Q163" s="9"/>
      <c r="R163" s="9"/>
      <c r="S163" s="9"/>
      <c r="T163" s="9"/>
      <c r="U163" s="9"/>
      <c r="V163" s="9"/>
    </row>
    <row r="164" customFormat="false" ht="15" hidden="false" customHeight="false" outlineLevel="0" collapsed="false">
      <c r="A164" s="5" t="n">
        <v>44064</v>
      </c>
      <c r="B164" s="6" t="n">
        <v>1934.6</v>
      </c>
      <c r="C164" s="9" t="n">
        <f aca="false">B164/B163-1</f>
        <v>0.000413693246457791</v>
      </c>
      <c r="D164" s="9" t="n">
        <f aca="false">LN(B164/B163)</f>
        <v>0.0004136076989995</v>
      </c>
      <c r="E164" s="9" t="n">
        <f aca="false">B164/B159-1</f>
        <v>-0.00123902942694898</v>
      </c>
      <c r="F164" s="9" t="n">
        <f aca="false">B164/B143-1</f>
        <v>0.0240855433804457</v>
      </c>
      <c r="G164" s="0" t="n">
        <f aca="false">MAX(G163,B164)</f>
        <v>2051.5</v>
      </c>
      <c r="H164" s="9" t="n">
        <f aca="false">B164/G164-1</f>
        <v>-0.0569826955885937</v>
      </c>
      <c r="I164" s="0" t="n">
        <f aca="false">IF(AND($A164&gt;=CrashTest!$B$3,$A164&lt;=CrashTest!$C$3),1,IF(AND($A164&gt;=CrashTest!$B$4,$A164&lt;=CrashTest!$C$4),2,IF(AND($A164&gt;=CrashTest!$B$5,$A164&lt;=CrashTest!$C$5),3,IF(AND($A164&gt;=CrashTest!$B$6,$A164&lt;=CrashTest!$C$6),4,IF(AND($A164&gt;=CrashTest!$B$7,$A164&lt;=CrashTest!$C$7),5,0)))))</f>
        <v>0</v>
      </c>
      <c r="J164" s="0" t="str">
        <f aca="false">IF(I164=0,"",IF(I163=I164,MAX(J163,B164),B164))</f>
        <v/>
      </c>
      <c r="K164" s="9" t="str">
        <f aca="false">IF(I164=0,"",B164/J164-1)</f>
        <v/>
      </c>
      <c r="M164" s="8"/>
      <c r="N164" s="8"/>
      <c r="O164" s="8"/>
      <c r="P164" s="8"/>
      <c r="Q164" s="9"/>
      <c r="R164" s="9"/>
      <c r="S164" s="9"/>
      <c r="T164" s="9"/>
      <c r="U164" s="9"/>
      <c r="V164" s="9"/>
    </row>
    <row r="165" customFormat="false" ht="15" hidden="false" customHeight="false" outlineLevel="0" collapsed="false">
      <c r="A165" s="5" t="n">
        <v>44067</v>
      </c>
      <c r="B165" s="6" t="n">
        <v>1927.7</v>
      </c>
      <c r="C165" s="9" t="n">
        <f aca="false">B165/B164-1</f>
        <v>-0.00356662876046721</v>
      </c>
      <c r="D165" s="9" t="n">
        <f aca="false">LN(B165/B164)</f>
        <v>-0.00357300434490087</v>
      </c>
      <c r="E165" s="9" t="n">
        <f aca="false">B165/B160-1</f>
        <v>-0.0288664987405541</v>
      </c>
      <c r="F165" s="9" t="n">
        <f aca="false">B165/B144-1</f>
        <v>0.0160227691983346</v>
      </c>
      <c r="G165" s="0" t="n">
        <f aca="false">MAX(G164,B165)</f>
        <v>2051.5</v>
      </c>
      <c r="H165" s="9" t="n">
        <f aca="false">B165/G165-1</f>
        <v>-0.0603460882281257</v>
      </c>
      <c r="I165" s="0" t="n">
        <f aca="false">IF(AND($A165&gt;=CrashTest!$B$3,$A165&lt;=CrashTest!$C$3),1,IF(AND($A165&gt;=CrashTest!$B$4,$A165&lt;=CrashTest!$C$4),2,IF(AND($A165&gt;=CrashTest!$B$5,$A165&lt;=CrashTest!$C$5),3,IF(AND($A165&gt;=CrashTest!$B$6,$A165&lt;=CrashTest!$C$6),4,IF(AND($A165&gt;=CrashTest!$B$7,$A165&lt;=CrashTest!$C$7),5,0)))))</f>
        <v>0</v>
      </c>
      <c r="J165" s="0" t="str">
        <f aca="false">IF(I165=0,"",IF(I164=I165,MAX(J164,B165),B165))</f>
        <v/>
      </c>
      <c r="K165" s="9" t="str">
        <f aca="false">IF(I165=0,"",B165/J165-1)</f>
        <v/>
      </c>
      <c r="M165" s="8"/>
      <c r="N165" s="8"/>
      <c r="O165" s="8"/>
      <c r="P165" s="8"/>
      <c r="Q165" s="9"/>
      <c r="R165" s="9"/>
      <c r="S165" s="9"/>
      <c r="T165" s="9"/>
      <c r="U165" s="9"/>
      <c r="V165" s="9"/>
    </row>
    <row r="166" customFormat="false" ht="15" hidden="false" customHeight="false" outlineLevel="0" collapsed="false">
      <c r="A166" s="5" t="n">
        <v>44068</v>
      </c>
      <c r="B166" s="6" t="n">
        <v>1911.8</v>
      </c>
      <c r="C166" s="9" t="n">
        <f aca="false">B166/B165-1</f>
        <v>-0.00824817139596412</v>
      </c>
      <c r="D166" s="9" t="n">
        <f aca="false">LN(B166/B165)</f>
        <v>-0.00828237577388349</v>
      </c>
      <c r="E166" s="9" t="n">
        <f aca="false">B166/B161-1</f>
        <v>-0.043813143943183</v>
      </c>
      <c r="F166" s="9" t="n">
        <f aca="false">B166/B145-1</f>
        <v>-0.00994303469704816</v>
      </c>
      <c r="G166" s="0" t="n">
        <f aca="false">MAX(G165,B166)</f>
        <v>2051.5</v>
      </c>
      <c r="H166" s="9" t="n">
        <f aca="false">B166/G166-1</f>
        <v>-0.0680965147453083</v>
      </c>
      <c r="I166" s="0" t="n">
        <f aca="false">IF(AND($A166&gt;=CrashTest!$B$3,$A166&lt;=CrashTest!$C$3),1,IF(AND($A166&gt;=CrashTest!$B$4,$A166&lt;=CrashTest!$C$4),2,IF(AND($A166&gt;=CrashTest!$B$5,$A166&lt;=CrashTest!$C$5),3,IF(AND($A166&gt;=CrashTest!$B$6,$A166&lt;=CrashTest!$C$6),4,IF(AND($A166&gt;=CrashTest!$B$7,$A166&lt;=CrashTest!$C$7),5,0)))))</f>
        <v>0</v>
      </c>
      <c r="J166" s="0" t="str">
        <f aca="false">IF(I166=0,"",IF(I165=I166,MAX(J165,B166),B166))</f>
        <v/>
      </c>
      <c r="K166" s="9" t="str">
        <f aca="false">IF(I166=0,"",B166/J166-1)</f>
        <v/>
      </c>
      <c r="M166" s="8"/>
      <c r="N166" s="8"/>
      <c r="O166" s="8"/>
      <c r="P166" s="8"/>
      <c r="Q166" s="9"/>
      <c r="R166" s="9"/>
      <c r="S166" s="9"/>
      <c r="T166" s="9"/>
      <c r="U166" s="9"/>
      <c r="V166" s="9"/>
    </row>
    <row r="167" customFormat="false" ht="15" hidden="false" customHeight="false" outlineLevel="0" collapsed="false">
      <c r="A167" s="5" t="n">
        <v>44069</v>
      </c>
      <c r="B167" s="6" t="n">
        <v>1940.7</v>
      </c>
      <c r="C167" s="9" t="n">
        <f aca="false">B167/B166-1</f>
        <v>0.0151166440004185</v>
      </c>
      <c r="D167" s="9" t="n">
        <f aca="false">LN(B167/B166)</f>
        <v>0.0150035260883872</v>
      </c>
      <c r="E167" s="9" t="n">
        <f aca="false">B167/B162-1</f>
        <v>-0.00918976872415378</v>
      </c>
      <c r="F167" s="9" t="n">
        <f aca="false">B167/B146-1</f>
        <v>-0.00205687252532527</v>
      </c>
      <c r="G167" s="0" t="n">
        <f aca="false">MAX(G166,B167)</f>
        <v>2051.5</v>
      </c>
      <c r="H167" s="9" t="n">
        <f aca="false">B167/G167-1</f>
        <v>-0.0540092615159639</v>
      </c>
      <c r="I167" s="0" t="n">
        <f aca="false">IF(AND($A167&gt;=CrashTest!$B$3,$A167&lt;=CrashTest!$C$3),1,IF(AND($A167&gt;=CrashTest!$B$4,$A167&lt;=CrashTest!$C$4),2,IF(AND($A167&gt;=CrashTest!$B$5,$A167&lt;=CrashTest!$C$5),3,IF(AND($A167&gt;=CrashTest!$B$6,$A167&lt;=CrashTest!$C$6),4,IF(AND($A167&gt;=CrashTest!$B$7,$A167&lt;=CrashTest!$C$7),5,0)))))</f>
        <v>0</v>
      </c>
      <c r="J167" s="0" t="str">
        <f aca="false">IF(I167=0,"",IF(I166=I167,MAX(J166,B167),B167))</f>
        <v/>
      </c>
      <c r="K167" s="9" t="str">
        <f aca="false">IF(I167=0,"",B167/J167-1)</f>
        <v/>
      </c>
      <c r="M167" s="8"/>
      <c r="N167" s="8"/>
      <c r="O167" s="8"/>
      <c r="P167" s="8"/>
      <c r="Q167" s="9"/>
      <c r="R167" s="9"/>
      <c r="S167" s="9"/>
      <c r="T167" s="9"/>
      <c r="U167" s="9"/>
      <c r="V167" s="9"/>
    </row>
    <row r="168" customFormat="false" ht="15" hidden="false" customHeight="false" outlineLevel="0" collapsed="false">
      <c r="A168" s="5" t="n">
        <v>44070</v>
      </c>
      <c r="B168" s="6" t="n">
        <v>1921.6</v>
      </c>
      <c r="C168" s="9" t="n">
        <f aca="false">B168/B167-1</f>
        <v>-0.00984180965630965</v>
      </c>
      <c r="D168" s="9" t="n">
        <f aca="false">LN(B168/B167)</f>
        <v>-0.00989056039233041</v>
      </c>
      <c r="E168" s="9" t="n">
        <f aca="false">B168/B163-1</f>
        <v>-0.00630882200848071</v>
      </c>
      <c r="F168" s="9" t="n">
        <f aca="false">B168/B147-1</f>
        <v>-0.0163296647043768</v>
      </c>
      <c r="G168" s="0" t="n">
        <f aca="false">MAX(G167,B168)</f>
        <v>2051.5</v>
      </c>
      <c r="H168" s="9" t="n">
        <f aca="false">B168/G168-1</f>
        <v>-0.0633195223007556</v>
      </c>
      <c r="I168" s="0" t="n">
        <f aca="false">IF(AND($A168&gt;=CrashTest!$B$3,$A168&lt;=CrashTest!$C$3),1,IF(AND($A168&gt;=CrashTest!$B$4,$A168&lt;=CrashTest!$C$4),2,IF(AND($A168&gt;=CrashTest!$B$5,$A168&lt;=CrashTest!$C$5),3,IF(AND($A168&gt;=CrashTest!$B$6,$A168&lt;=CrashTest!$C$6),4,IF(AND($A168&gt;=CrashTest!$B$7,$A168&lt;=CrashTest!$C$7),5,0)))))</f>
        <v>0</v>
      </c>
      <c r="J168" s="0" t="str">
        <f aca="false">IF(I168=0,"",IF(I167=I168,MAX(J167,B168),B168))</f>
        <v/>
      </c>
      <c r="K168" s="9" t="str">
        <f aca="false">IF(I168=0,"",B168/J168-1)</f>
        <v/>
      </c>
      <c r="M168" s="8"/>
      <c r="N168" s="8"/>
      <c r="O168" s="8"/>
      <c r="P168" s="8"/>
      <c r="Q168" s="9"/>
      <c r="R168" s="9"/>
      <c r="S168" s="9"/>
      <c r="T168" s="9"/>
      <c r="U168" s="9"/>
      <c r="V168" s="9"/>
    </row>
    <row r="169" customFormat="false" ht="15" hidden="false" customHeight="false" outlineLevel="0" collapsed="false">
      <c r="A169" s="5" t="n">
        <v>44071</v>
      </c>
      <c r="B169" s="6" t="n">
        <v>1964.6</v>
      </c>
      <c r="C169" s="9" t="n">
        <f aca="false">B169/B168-1</f>
        <v>0.0223771856786013</v>
      </c>
      <c r="D169" s="9" t="n">
        <f aca="false">LN(B169/B168)</f>
        <v>0.0221304899150502</v>
      </c>
      <c r="E169" s="9" t="n">
        <f aca="false">B169/B164-1</f>
        <v>0.0155070815672491</v>
      </c>
      <c r="F169" s="9" t="n">
        <f aca="false">B169/B148-1</f>
        <v>0.011481233589044</v>
      </c>
      <c r="G169" s="0" t="n">
        <f aca="false">MAX(G168,B169)</f>
        <v>2051.5</v>
      </c>
      <c r="H169" s="9" t="n">
        <f aca="false">B169/G169-1</f>
        <v>-0.0423592493297588</v>
      </c>
      <c r="I169" s="0" t="n">
        <f aca="false">IF(AND($A169&gt;=CrashTest!$B$3,$A169&lt;=CrashTest!$C$3),1,IF(AND($A169&gt;=CrashTest!$B$4,$A169&lt;=CrashTest!$C$4),2,IF(AND($A169&gt;=CrashTest!$B$5,$A169&lt;=CrashTest!$C$5),3,IF(AND($A169&gt;=CrashTest!$B$6,$A169&lt;=CrashTest!$C$6),4,IF(AND($A169&gt;=CrashTest!$B$7,$A169&lt;=CrashTest!$C$7),5,0)))))</f>
        <v>0</v>
      </c>
      <c r="J169" s="0" t="str">
        <f aca="false">IF(I169=0,"",IF(I168=I169,MAX(J168,B169),B169))</f>
        <v/>
      </c>
      <c r="K169" s="9" t="str">
        <f aca="false">IF(I169=0,"",B169/J169-1)</f>
        <v/>
      </c>
      <c r="M169" s="8"/>
      <c r="N169" s="8"/>
      <c r="O169" s="8"/>
      <c r="P169" s="8"/>
      <c r="Q169" s="9"/>
      <c r="R169" s="9"/>
      <c r="S169" s="9"/>
      <c r="T169" s="9"/>
      <c r="U169" s="9"/>
      <c r="V169" s="9"/>
    </row>
    <row r="170" customFormat="false" ht="15" hidden="false" customHeight="false" outlineLevel="0" collapsed="false">
      <c r="A170" s="5" t="n">
        <v>44074</v>
      </c>
      <c r="B170" s="6" t="n">
        <v>1967.6</v>
      </c>
      <c r="C170" s="9" t="n">
        <f aca="false">B170/B169-1</f>
        <v>0.00152702840272823</v>
      </c>
      <c r="D170" s="9" t="n">
        <f aca="false">LN(B170/B169)</f>
        <v>0.00152586368041546</v>
      </c>
      <c r="E170" s="9" t="n">
        <f aca="false">B170/B165-1</f>
        <v>0.020698241427608</v>
      </c>
      <c r="F170" s="9" t="n">
        <f aca="false">B170/B149-1</f>
        <v>0.00244548604035044</v>
      </c>
      <c r="G170" s="0" t="n">
        <f aca="false">MAX(G169,B170)</f>
        <v>2051.5</v>
      </c>
      <c r="H170" s="9" t="n">
        <f aca="false">B170/G170-1</f>
        <v>-0.0408969047038753</v>
      </c>
      <c r="I170" s="0" t="n">
        <f aca="false">IF(AND($A170&gt;=CrashTest!$B$3,$A170&lt;=CrashTest!$C$3),1,IF(AND($A170&gt;=CrashTest!$B$4,$A170&lt;=CrashTest!$C$4),2,IF(AND($A170&gt;=CrashTest!$B$5,$A170&lt;=CrashTest!$C$5),3,IF(AND($A170&gt;=CrashTest!$B$6,$A170&lt;=CrashTest!$C$6),4,IF(AND($A170&gt;=CrashTest!$B$7,$A170&lt;=CrashTest!$C$7),5,0)))))</f>
        <v>0</v>
      </c>
      <c r="J170" s="0" t="str">
        <f aca="false">IF(I170=0,"",IF(I169=I170,MAX(J169,B170),B170))</f>
        <v/>
      </c>
      <c r="K170" s="9" t="str">
        <f aca="false">IF(I170=0,"",B170/J170-1)</f>
        <v/>
      </c>
      <c r="M170" s="8"/>
      <c r="N170" s="8"/>
      <c r="O170" s="8"/>
      <c r="P170" s="8"/>
      <c r="Q170" s="9"/>
      <c r="R170" s="9"/>
      <c r="S170" s="9"/>
      <c r="T170" s="9"/>
      <c r="U170" s="9"/>
      <c r="V170" s="9"/>
    </row>
    <row r="171" customFormat="false" ht="15" hidden="false" customHeight="false" outlineLevel="0" collapsed="false">
      <c r="A171" s="5" t="n">
        <v>44075</v>
      </c>
      <c r="B171" s="6" t="n">
        <v>1968.2</v>
      </c>
      <c r="C171" s="9" t="n">
        <f aca="false">B171/B170-1</f>
        <v>0.000304940028461154</v>
      </c>
      <c r="D171" s="9" t="n">
        <f aca="false">LN(B171/B170)</f>
        <v>0.000304893543700477</v>
      </c>
      <c r="E171" s="9" t="n">
        <f aca="false">B171/B166-1</f>
        <v>0.0295009938278064</v>
      </c>
      <c r="F171" s="9" t="n">
        <f aca="false">B171/B150-1</f>
        <v>0.00111902339776204</v>
      </c>
      <c r="G171" s="0" t="n">
        <f aca="false">MAX(G170,B171)</f>
        <v>2051.5</v>
      </c>
      <c r="H171" s="9" t="n">
        <f aca="false">B171/G171-1</f>
        <v>-0.0406044357786985</v>
      </c>
      <c r="I171" s="0" t="n">
        <f aca="false">IF(AND($A171&gt;=CrashTest!$B$3,$A171&lt;=CrashTest!$C$3),1,IF(AND($A171&gt;=CrashTest!$B$4,$A171&lt;=CrashTest!$C$4),2,IF(AND($A171&gt;=CrashTest!$B$5,$A171&lt;=CrashTest!$C$5),3,IF(AND($A171&gt;=CrashTest!$B$6,$A171&lt;=CrashTest!$C$6),4,IF(AND($A171&gt;=CrashTest!$B$7,$A171&lt;=CrashTest!$C$7),5,0)))))</f>
        <v>0</v>
      </c>
      <c r="J171" s="0" t="str">
        <f aca="false">IF(I171=0,"",IF(I170=I171,MAX(J170,B171),B171))</f>
        <v/>
      </c>
      <c r="K171" s="9" t="str">
        <f aca="false">IF(I171=0,"",B171/J171-1)</f>
        <v/>
      </c>
      <c r="M171" s="8"/>
      <c r="N171" s="8"/>
      <c r="O171" s="8"/>
      <c r="P171" s="8"/>
      <c r="Q171" s="9"/>
      <c r="R171" s="9"/>
      <c r="S171" s="9"/>
      <c r="T171" s="9"/>
      <c r="U171" s="9"/>
      <c r="V171" s="9"/>
    </row>
    <row r="172" customFormat="false" ht="15" hidden="false" customHeight="false" outlineLevel="0" collapsed="false">
      <c r="A172" s="5" t="n">
        <v>44076</v>
      </c>
      <c r="B172" s="6" t="n">
        <v>1934.4</v>
      </c>
      <c r="C172" s="9" t="n">
        <f aca="false">B172/B171-1</f>
        <v>-0.0171730515191545</v>
      </c>
      <c r="D172" s="9" t="n">
        <f aca="false">LN(B172/B171)</f>
        <v>-0.0173222186043568</v>
      </c>
      <c r="E172" s="9" t="n">
        <f aca="false">B172/B167-1</f>
        <v>-0.0032462513526047</v>
      </c>
      <c r="F172" s="9" t="n">
        <f aca="false">B172/B151-1</f>
        <v>-0.0333799720167899</v>
      </c>
      <c r="G172" s="0" t="n">
        <f aca="false">MAX(G171,B172)</f>
        <v>2051.5</v>
      </c>
      <c r="H172" s="9" t="n">
        <f aca="false">B172/G172-1</f>
        <v>-0.0570801852303192</v>
      </c>
      <c r="I172" s="0" t="n">
        <f aca="false">IF(AND($A172&gt;=CrashTest!$B$3,$A172&lt;=CrashTest!$C$3),1,IF(AND($A172&gt;=CrashTest!$B$4,$A172&lt;=CrashTest!$C$4),2,IF(AND($A172&gt;=CrashTest!$B$5,$A172&lt;=CrashTest!$C$5),3,IF(AND($A172&gt;=CrashTest!$B$6,$A172&lt;=CrashTest!$C$6),4,IF(AND($A172&gt;=CrashTest!$B$7,$A172&lt;=CrashTest!$C$7),5,0)))))</f>
        <v>0</v>
      </c>
      <c r="J172" s="0" t="str">
        <f aca="false">IF(I172=0,"",IF(I171=I172,MAX(J171,B172),B172))</f>
        <v/>
      </c>
      <c r="K172" s="9" t="str">
        <f aca="false">IF(I172=0,"",B172/J172-1)</f>
        <v/>
      </c>
      <c r="M172" s="8"/>
      <c r="N172" s="8"/>
      <c r="O172" s="8"/>
      <c r="P172" s="8"/>
      <c r="Q172" s="9"/>
      <c r="R172" s="9"/>
      <c r="S172" s="9"/>
      <c r="T172" s="9"/>
      <c r="U172" s="9"/>
      <c r="V172" s="9"/>
    </row>
    <row r="173" customFormat="false" ht="15" hidden="false" customHeight="false" outlineLevel="0" collapsed="false">
      <c r="A173" s="5" t="n">
        <v>44077</v>
      </c>
      <c r="B173" s="6" t="n">
        <v>1927.6</v>
      </c>
      <c r="C173" s="9" t="n">
        <f aca="false">B173/B172-1</f>
        <v>-0.00351530190239879</v>
      </c>
      <c r="D173" s="9" t="n">
        <f aca="false">LN(B173/B172)</f>
        <v>-0.00352149509435067</v>
      </c>
      <c r="E173" s="9" t="n">
        <f aca="false">B173/B168-1</f>
        <v>0.00312239800166525</v>
      </c>
      <c r="F173" s="9" t="n">
        <f aca="false">B173/B152-1</f>
        <v>-0.0509576091772931</v>
      </c>
      <c r="G173" s="0" t="n">
        <f aca="false">MAX(G172,B173)</f>
        <v>2051.5</v>
      </c>
      <c r="H173" s="9" t="n">
        <f aca="false">B173/G173-1</f>
        <v>-0.0603948330489886</v>
      </c>
      <c r="I173" s="0" t="n">
        <f aca="false">IF(AND($A173&gt;=CrashTest!$B$3,$A173&lt;=CrashTest!$C$3),1,IF(AND($A173&gt;=CrashTest!$B$4,$A173&lt;=CrashTest!$C$4),2,IF(AND($A173&gt;=CrashTest!$B$5,$A173&lt;=CrashTest!$C$5),3,IF(AND($A173&gt;=CrashTest!$B$6,$A173&lt;=CrashTest!$C$6),4,IF(AND($A173&gt;=CrashTest!$B$7,$A173&lt;=CrashTest!$C$7),5,0)))))</f>
        <v>0</v>
      </c>
      <c r="J173" s="0" t="str">
        <f aca="false">IF(I173=0,"",IF(I172=I173,MAX(J172,B173),B173))</f>
        <v/>
      </c>
      <c r="K173" s="9" t="str">
        <f aca="false">IF(I173=0,"",B173/J173-1)</f>
        <v/>
      </c>
      <c r="M173" s="8"/>
      <c r="N173" s="8"/>
      <c r="O173" s="8"/>
      <c r="P173" s="8"/>
      <c r="Q173" s="9"/>
      <c r="R173" s="9"/>
      <c r="S173" s="9"/>
      <c r="T173" s="9"/>
      <c r="U173" s="9"/>
      <c r="V173" s="9"/>
    </row>
    <row r="174" customFormat="false" ht="15" hidden="false" customHeight="false" outlineLevel="0" collapsed="false">
      <c r="A174" s="5" t="n">
        <v>44078</v>
      </c>
      <c r="B174" s="6" t="n">
        <v>1923.9</v>
      </c>
      <c r="C174" s="9" t="n">
        <f aca="false">B174/B173-1</f>
        <v>-0.00191948537040876</v>
      </c>
      <c r="D174" s="9" t="n">
        <f aca="false">LN(B174/B173)</f>
        <v>-0.00192132994325071</v>
      </c>
      <c r="E174" s="9" t="n">
        <f aca="false">B174/B169-1</f>
        <v>-0.0207166853303471</v>
      </c>
      <c r="F174" s="9" t="n">
        <f aca="false">B174/B153-1</f>
        <v>-0.0621983914209114</v>
      </c>
      <c r="G174" s="0" t="n">
        <f aca="false">MAX(G173,B174)</f>
        <v>2051.5</v>
      </c>
      <c r="H174" s="9" t="n">
        <f aca="false">B174/G174-1</f>
        <v>-0.0621983914209114</v>
      </c>
      <c r="I174" s="0" t="n">
        <f aca="false">IF(AND($A174&gt;=CrashTest!$B$3,$A174&lt;=CrashTest!$C$3),1,IF(AND($A174&gt;=CrashTest!$B$4,$A174&lt;=CrashTest!$C$4),2,IF(AND($A174&gt;=CrashTest!$B$5,$A174&lt;=CrashTest!$C$5),3,IF(AND($A174&gt;=CrashTest!$B$6,$A174&lt;=CrashTest!$C$6),4,IF(AND($A174&gt;=CrashTest!$B$7,$A174&lt;=CrashTest!$C$7),5,0)))))</f>
        <v>0</v>
      </c>
      <c r="J174" s="0" t="str">
        <f aca="false">IF(I174=0,"",IF(I173=I174,MAX(J173,B174),B174))</f>
        <v/>
      </c>
      <c r="K174" s="9" t="str">
        <f aca="false">IF(I174=0,"",B174/J174-1)</f>
        <v/>
      </c>
      <c r="M174" s="8"/>
      <c r="N174" s="8"/>
      <c r="O174" s="8"/>
      <c r="P174" s="8"/>
      <c r="Q174" s="9"/>
      <c r="R174" s="9"/>
      <c r="S174" s="9"/>
      <c r="T174" s="9"/>
      <c r="U174" s="9"/>
      <c r="V174" s="9"/>
    </row>
    <row r="175" customFormat="false" ht="15" hidden="false" customHeight="false" outlineLevel="0" collapsed="false">
      <c r="A175" s="5" t="n">
        <v>44082</v>
      </c>
      <c r="B175" s="6" t="n">
        <v>1933</v>
      </c>
      <c r="C175" s="9" t="n">
        <f aca="false">B175/B174-1</f>
        <v>0.00472997557045574</v>
      </c>
      <c r="D175" s="9" t="n">
        <f aca="false">LN(B175/B174)</f>
        <v>0.00471882438540386</v>
      </c>
      <c r="E175" s="9" t="n">
        <f aca="false">B175/B170-1</f>
        <v>-0.0175848749745883</v>
      </c>
      <c r="F175" s="9" t="n">
        <f aca="false">B175/B154-1</f>
        <v>-0.038356300681558</v>
      </c>
      <c r="G175" s="0" t="n">
        <f aca="false">MAX(G174,B175)</f>
        <v>2051.5</v>
      </c>
      <c r="H175" s="9" t="n">
        <f aca="false">B175/G175-1</f>
        <v>-0.0577626127223982</v>
      </c>
      <c r="I175" s="0" t="n">
        <f aca="false">IF(AND($A175&gt;=CrashTest!$B$3,$A175&lt;=CrashTest!$C$3),1,IF(AND($A175&gt;=CrashTest!$B$4,$A175&lt;=CrashTest!$C$4),2,IF(AND($A175&gt;=CrashTest!$B$5,$A175&lt;=CrashTest!$C$5),3,IF(AND($A175&gt;=CrashTest!$B$6,$A175&lt;=CrashTest!$C$6),4,IF(AND($A175&gt;=CrashTest!$B$7,$A175&lt;=CrashTest!$C$7),5,0)))))</f>
        <v>0</v>
      </c>
      <c r="J175" s="0" t="str">
        <f aca="false">IF(I175=0,"",IF(I174=I175,MAX(J174,B175),B175))</f>
        <v/>
      </c>
      <c r="K175" s="9" t="str">
        <f aca="false">IF(I175=0,"",B175/J175-1)</f>
        <v/>
      </c>
      <c r="M175" s="8"/>
      <c r="N175" s="8"/>
      <c r="O175" s="8"/>
      <c r="P175" s="8"/>
      <c r="Q175" s="9"/>
      <c r="R175" s="9"/>
      <c r="S175" s="9"/>
      <c r="T175" s="9"/>
      <c r="U175" s="9"/>
      <c r="V175" s="9"/>
    </row>
    <row r="176" customFormat="false" ht="15" hidden="false" customHeight="false" outlineLevel="0" collapsed="false">
      <c r="A176" s="5" t="n">
        <v>44083</v>
      </c>
      <c r="B176" s="6" t="n">
        <v>1944.7</v>
      </c>
      <c r="C176" s="9" t="n">
        <f aca="false">B176/B175-1</f>
        <v>0.00605276771857222</v>
      </c>
      <c r="D176" s="9" t="n">
        <f aca="false">LN(B176/B175)</f>
        <v>0.00603452330250574</v>
      </c>
      <c r="E176" s="9" t="n">
        <f aca="false">B176/B171-1</f>
        <v>-0.0119398435118382</v>
      </c>
      <c r="F176" s="9" t="n">
        <f aca="false">B176/B155-1</f>
        <v>-0.0393696897846275</v>
      </c>
      <c r="G176" s="0" t="n">
        <f aca="false">MAX(G175,B176)</f>
        <v>2051.5</v>
      </c>
      <c r="H176" s="9" t="n">
        <f aca="false">B176/G176-1</f>
        <v>-0.0520594686814526</v>
      </c>
      <c r="I176" s="0" t="n">
        <f aca="false">IF(AND($A176&gt;=CrashTest!$B$3,$A176&lt;=CrashTest!$C$3),1,IF(AND($A176&gt;=CrashTest!$B$4,$A176&lt;=CrashTest!$C$4),2,IF(AND($A176&gt;=CrashTest!$B$5,$A176&lt;=CrashTest!$C$5),3,IF(AND($A176&gt;=CrashTest!$B$6,$A176&lt;=CrashTest!$C$6),4,IF(AND($A176&gt;=CrashTest!$B$7,$A176&lt;=CrashTest!$C$7),5,0)))))</f>
        <v>0</v>
      </c>
      <c r="J176" s="0" t="str">
        <f aca="false">IF(I176=0,"",IF(I175=I176,MAX(J175,B176),B176))</f>
        <v/>
      </c>
      <c r="K176" s="9" t="str">
        <f aca="false">IF(I176=0,"",B176/J176-1)</f>
        <v/>
      </c>
      <c r="M176" s="8"/>
      <c r="N176" s="8"/>
      <c r="O176" s="8"/>
      <c r="P176" s="8"/>
      <c r="Q176" s="9"/>
      <c r="R176" s="9"/>
      <c r="S176" s="9"/>
      <c r="T176" s="9"/>
      <c r="U176" s="9"/>
      <c r="V176" s="9"/>
    </row>
    <row r="177" customFormat="false" ht="15" hidden="false" customHeight="false" outlineLevel="0" collapsed="false">
      <c r="A177" s="5" t="n">
        <v>44084</v>
      </c>
      <c r="B177" s="6" t="n">
        <v>1954.2</v>
      </c>
      <c r="C177" s="9" t="n">
        <f aca="false">B177/B176-1</f>
        <v>0.00488507224764745</v>
      </c>
      <c r="D177" s="9" t="n">
        <f aca="false">LN(B177/B176)</f>
        <v>0.00487317899940622</v>
      </c>
      <c r="E177" s="9" t="n">
        <f aca="false">B177/B172-1</f>
        <v>0.0102357320099256</v>
      </c>
      <c r="F177" s="9" t="n">
        <f aca="false">B177/B156-1</f>
        <v>0.011176653213288</v>
      </c>
      <c r="G177" s="0" t="n">
        <f aca="false">MAX(G176,B177)</f>
        <v>2051.5</v>
      </c>
      <c r="H177" s="9" t="n">
        <f aca="false">B177/G177-1</f>
        <v>-0.0474287106994882</v>
      </c>
      <c r="I177" s="0" t="n">
        <f aca="false">IF(AND($A177&gt;=CrashTest!$B$3,$A177&lt;=CrashTest!$C$3),1,IF(AND($A177&gt;=CrashTest!$B$4,$A177&lt;=CrashTest!$C$4),2,IF(AND($A177&gt;=CrashTest!$B$5,$A177&lt;=CrashTest!$C$5),3,IF(AND($A177&gt;=CrashTest!$B$6,$A177&lt;=CrashTest!$C$6),4,IF(AND($A177&gt;=CrashTest!$B$7,$A177&lt;=CrashTest!$C$7),5,0)))))</f>
        <v>0</v>
      </c>
      <c r="J177" s="0" t="str">
        <f aca="false">IF(I177=0,"",IF(I176=I177,MAX(J176,B177),B177))</f>
        <v/>
      </c>
      <c r="K177" s="9" t="str">
        <f aca="false">IF(I177=0,"",B177/J177-1)</f>
        <v/>
      </c>
      <c r="M177" s="8"/>
      <c r="N177" s="8"/>
      <c r="O177" s="8"/>
      <c r="P177" s="8"/>
      <c r="Q177" s="9"/>
      <c r="R177" s="9"/>
      <c r="S177" s="9"/>
      <c r="T177" s="9"/>
      <c r="U177" s="9"/>
      <c r="V177" s="9"/>
    </row>
    <row r="178" customFormat="false" ht="15" hidden="false" customHeight="false" outlineLevel="0" collapsed="false">
      <c r="A178" s="5" t="n">
        <v>44085</v>
      </c>
      <c r="B178" s="6" t="n">
        <v>1937.8</v>
      </c>
      <c r="C178" s="9" t="n">
        <f aca="false">B178/B177-1</f>
        <v>-0.00839218094360872</v>
      </c>
      <c r="D178" s="9" t="n">
        <f aca="false">LN(B178/B177)</f>
        <v>-0.00842759355933914</v>
      </c>
      <c r="E178" s="9" t="n">
        <f aca="false">B178/B173-1</f>
        <v>0.00529155426437034</v>
      </c>
      <c r="F178" s="9" t="n">
        <f aca="false">B178/B157-1</f>
        <v>0.00149878546694904</v>
      </c>
      <c r="G178" s="0" t="n">
        <f aca="false">MAX(G177,B178)</f>
        <v>2051.5</v>
      </c>
      <c r="H178" s="9" t="n">
        <f aca="false">B178/G178-1</f>
        <v>-0.0554228613209846</v>
      </c>
      <c r="I178" s="0" t="n">
        <f aca="false">IF(AND($A178&gt;=CrashTest!$B$3,$A178&lt;=CrashTest!$C$3),1,IF(AND($A178&gt;=CrashTest!$B$4,$A178&lt;=CrashTest!$C$4),2,IF(AND($A178&gt;=CrashTest!$B$5,$A178&lt;=CrashTest!$C$5),3,IF(AND($A178&gt;=CrashTest!$B$6,$A178&lt;=CrashTest!$C$6),4,IF(AND($A178&gt;=CrashTest!$B$7,$A178&lt;=CrashTest!$C$7),5,0)))))</f>
        <v>0</v>
      </c>
      <c r="J178" s="0" t="str">
        <f aca="false">IF(I178=0,"",IF(I177=I178,MAX(J177,B178),B178))</f>
        <v/>
      </c>
      <c r="K178" s="9" t="str">
        <f aca="false">IF(I178=0,"",B178/J178-1)</f>
        <v/>
      </c>
      <c r="M178" s="8"/>
      <c r="N178" s="8"/>
      <c r="O178" s="8"/>
      <c r="P178" s="8"/>
      <c r="Q178" s="9"/>
      <c r="R178" s="9"/>
      <c r="S178" s="9"/>
      <c r="T178" s="9"/>
      <c r="U178" s="9"/>
      <c r="V178" s="9"/>
    </row>
    <row r="179" customFormat="false" ht="15" hidden="false" customHeight="false" outlineLevel="0" collapsed="false">
      <c r="A179" s="5" t="n">
        <v>44088</v>
      </c>
      <c r="B179" s="6" t="n">
        <v>1953.1</v>
      </c>
      <c r="C179" s="9" t="n">
        <f aca="false">B179/B178-1</f>
        <v>0.00789555165651779</v>
      </c>
      <c r="D179" s="9" t="n">
        <f aca="false">LN(B179/B178)</f>
        <v>0.00786454489194196</v>
      </c>
      <c r="E179" s="9" t="n">
        <f aca="false">B179/B174-1</f>
        <v>0.0151775040282758</v>
      </c>
      <c r="F179" s="9" t="n">
        <f aca="false">B179/B158-1</f>
        <v>-0.00183983237082852</v>
      </c>
      <c r="G179" s="0" t="n">
        <f aca="false">MAX(G178,B179)</f>
        <v>2051.5</v>
      </c>
      <c r="H179" s="9" t="n">
        <f aca="false">B179/G179-1</f>
        <v>-0.0479649037289789</v>
      </c>
      <c r="I179" s="0" t="n">
        <f aca="false">IF(AND($A179&gt;=CrashTest!$B$3,$A179&lt;=CrashTest!$C$3),1,IF(AND($A179&gt;=CrashTest!$B$4,$A179&lt;=CrashTest!$C$4),2,IF(AND($A179&gt;=CrashTest!$B$5,$A179&lt;=CrashTest!$C$5),3,IF(AND($A179&gt;=CrashTest!$B$6,$A179&lt;=CrashTest!$C$6),4,IF(AND($A179&gt;=CrashTest!$B$7,$A179&lt;=CrashTest!$C$7),5,0)))))</f>
        <v>0</v>
      </c>
      <c r="J179" s="0" t="str">
        <f aca="false">IF(I179=0,"",IF(I178=I179,MAX(J178,B179),B179))</f>
        <v/>
      </c>
      <c r="K179" s="9" t="str">
        <f aca="false">IF(I179=0,"",B179/J179-1)</f>
        <v/>
      </c>
      <c r="M179" s="8"/>
      <c r="N179" s="8"/>
      <c r="O179" s="8"/>
      <c r="P179" s="8"/>
      <c r="Q179" s="9"/>
      <c r="R179" s="9"/>
      <c r="S179" s="9"/>
      <c r="T179" s="9"/>
      <c r="U179" s="9"/>
      <c r="V179" s="9"/>
    </row>
    <row r="180" customFormat="false" ht="15" hidden="false" customHeight="false" outlineLevel="0" collapsed="false">
      <c r="A180" s="5" t="n">
        <v>44089</v>
      </c>
      <c r="B180" s="6" t="n">
        <v>1956.3</v>
      </c>
      <c r="C180" s="9" t="n">
        <f aca="false">B180/B179-1</f>
        <v>0.00163842097178857</v>
      </c>
      <c r="D180" s="9" t="n">
        <f aca="false">LN(B180/B179)</f>
        <v>0.0016370802244208</v>
      </c>
      <c r="E180" s="9" t="n">
        <f aca="false">B180/B175-1</f>
        <v>0.0120538023797205</v>
      </c>
      <c r="F180" s="9" t="n">
        <f aca="false">B180/B159-1</f>
        <v>0.00996386164171392</v>
      </c>
      <c r="G180" s="0" t="n">
        <f aca="false">MAX(G179,B180)</f>
        <v>2051.5</v>
      </c>
      <c r="H180" s="9" t="n">
        <f aca="false">B180/G180-1</f>
        <v>-0.0464050694613698</v>
      </c>
      <c r="I180" s="0" t="n">
        <f aca="false">IF(AND($A180&gt;=CrashTest!$B$3,$A180&lt;=CrashTest!$C$3),1,IF(AND($A180&gt;=CrashTest!$B$4,$A180&lt;=CrashTest!$C$4),2,IF(AND($A180&gt;=CrashTest!$B$5,$A180&lt;=CrashTest!$C$5),3,IF(AND($A180&gt;=CrashTest!$B$6,$A180&lt;=CrashTest!$C$6),4,IF(AND($A180&gt;=CrashTest!$B$7,$A180&lt;=CrashTest!$C$7),5,0)))))</f>
        <v>0</v>
      </c>
      <c r="J180" s="0" t="str">
        <f aca="false">IF(I180=0,"",IF(I179=I180,MAX(J179,B180),B180))</f>
        <v/>
      </c>
      <c r="K180" s="9" t="str">
        <f aca="false">IF(I180=0,"",B180/J180-1)</f>
        <v/>
      </c>
      <c r="M180" s="8"/>
      <c r="N180" s="8"/>
      <c r="O180" s="8"/>
      <c r="P180" s="8"/>
      <c r="Q180" s="9"/>
      <c r="R180" s="9"/>
      <c r="S180" s="9"/>
      <c r="T180" s="9"/>
      <c r="U180" s="9"/>
      <c r="V180" s="9"/>
    </row>
    <row r="181" customFormat="false" ht="15" hidden="false" customHeight="false" outlineLevel="0" collapsed="false">
      <c r="A181" s="5" t="n">
        <v>44090</v>
      </c>
      <c r="B181" s="6" t="n">
        <v>1960.2</v>
      </c>
      <c r="C181" s="9" t="n">
        <f aca="false">B181/B180-1</f>
        <v>0.00199355927005063</v>
      </c>
      <c r="D181" s="9" t="n">
        <f aca="false">LN(B181/B180)</f>
        <v>0.00199157476781321</v>
      </c>
      <c r="E181" s="9" t="n">
        <f aca="false">B181/B176-1</f>
        <v>0.0079703810356353</v>
      </c>
      <c r="F181" s="9" t="n">
        <f aca="false">B181/B160-1</f>
        <v>-0.0124937027707809</v>
      </c>
      <c r="G181" s="0" t="n">
        <f aca="false">MAX(G180,B181)</f>
        <v>2051.5</v>
      </c>
      <c r="H181" s="9" t="n">
        <f aca="false">B181/G181-1</f>
        <v>-0.0445040214477211</v>
      </c>
      <c r="I181" s="0" t="n">
        <f aca="false">IF(AND($A181&gt;=CrashTest!$B$3,$A181&lt;=CrashTest!$C$3),1,IF(AND($A181&gt;=CrashTest!$B$4,$A181&lt;=CrashTest!$C$4),2,IF(AND($A181&gt;=CrashTest!$B$5,$A181&lt;=CrashTest!$C$5),3,IF(AND($A181&gt;=CrashTest!$B$6,$A181&lt;=CrashTest!$C$6),4,IF(AND($A181&gt;=CrashTest!$B$7,$A181&lt;=CrashTest!$C$7),5,0)))))</f>
        <v>0</v>
      </c>
      <c r="J181" s="0" t="str">
        <f aca="false">IF(I181=0,"",IF(I180=I181,MAX(J180,B181),B181))</f>
        <v/>
      </c>
      <c r="K181" s="9" t="str">
        <f aca="false">IF(I181=0,"",B181/J181-1)</f>
        <v/>
      </c>
      <c r="M181" s="8"/>
      <c r="N181" s="8"/>
      <c r="O181" s="8"/>
      <c r="P181" s="8"/>
      <c r="Q181" s="9"/>
      <c r="R181" s="9"/>
      <c r="S181" s="9"/>
      <c r="T181" s="9"/>
      <c r="U181" s="9"/>
      <c r="V181" s="9"/>
    </row>
    <row r="182" customFormat="false" ht="15" hidden="false" customHeight="false" outlineLevel="0" collapsed="false">
      <c r="A182" s="5" t="n">
        <v>44091</v>
      </c>
      <c r="B182" s="6" t="n">
        <v>1940</v>
      </c>
      <c r="C182" s="9" t="n">
        <f aca="false">B182/B181-1</f>
        <v>-0.0103050709111315</v>
      </c>
      <c r="D182" s="9" t="n">
        <f aca="false">LN(B182/B181)</f>
        <v>-0.0103585357777057</v>
      </c>
      <c r="E182" s="9" t="n">
        <f aca="false">B182/B177-1</f>
        <v>-0.00726640057312455</v>
      </c>
      <c r="F182" s="9" t="n">
        <f aca="false">B182/B161-1</f>
        <v>-0.0297089126738022</v>
      </c>
      <c r="G182" s="0" t="n">
        <f aca="false">MAX(G181,B182)</f>
        <v>2051.5</v>
      </c>
      <c r="H182" s="9" t="n">
        <f aca="false">B182/G182-1</f>
        <v>-0.0543504752620034</v>
      </c>
      <c r="I182" s="0" t="n">
        <f aca="false">IF(AND($A182&gt;=CrashTest!$B$3,$A182&lt;=CrashTest!$C$3),1,IF(AND($A182&gt;=CrashTest!$B$4,$A182&lt;=CrashTest!$C$4),2,IF(AND($A182&gt;=CrashTest!$B$5,$A182&lt;=CrashTest!$C$5),3,IF(AND($A182&gt;=CrashTest!$B$6,$A182&lt;=CrashTest!$C$6),4,IF(AND($A182&gt;=CrashTest!$B$7,$A182&lt;=CrashTest!$C$7),5,0)))))</f>
        <v>0</v>
      </c>
      <c r="J182" s="0" t="str">
        <f aca="false">IF(I182=0,"",IF(I181=I182,MAX(J181,B182),B182))</f>
        <v/>
      </c>
      <c r="K182" s="9" t="str">
        <f aca="false">IF(I182=0,"",B182/J182-1)</f>
        <v/>
      </c>
      <c r="M182" s="8"/>
      <c r="N182" s="8"/>
      <c r="O182" s="8"/>
      <c r="P182" s="8"/>
      <c r="Q182" s="9"/>
      <c r="R182" s="9"/>
      <c r="S182" s="9"/>
      <c r="T182" s="9"/>
      <c r="U182" s="9"/>
      <c r="V182" s="9"/>
    </row>
    <row r="183" customFormat="false" ht="15" hidden="false" customHeight="false" outlineLevel="0" collapsed="false">
      <c r="A183" s="5" t="n">
        <v>44092</v>
      </c>
      <c r="B183" s="6" t="n">
        <v>1952.1</v>
      </c>
      <c r="C183" s="9" t="n">
        <f aca="false">B183/B182-1</f>
        <v>0.00623711340206179</v>
      </c>
      <c r="D183" s="9" t="n">
        <f aca="false">LN(B183/B182)</f>
        <v>0.0062177431116742</v>
      </c>
      <c r="E183" s="9" t="n">
        <f aca="false">B183/B178-1</f>
        <v>0.00737950252864072</v>
      </c>
      <c r="F183" s="9" t="n">
        <f aca="false">B183/B162-1</f>
        <v>-0.00336958186552316</v>
      </c>
      <c r="G183" s="0" t="n">
        <f aca="false">MAX(G182,B183)</f>
        <v>2051.5</v>
      </c>
      <c r="H183" s="9" t="n">
        <f aca="false">B183/G183-1</f>
        <v>-0.0484523519376067</v>
      </c>
      <c r="I183" s="0" t="n">
        <f aca="false">IF(AND($A183&gt;=CrashTest!$B$3,$A183&lt;=CrashTest!$C$3),1,IF(AND($A183&gt;=CrashTest!$B$4,$A183&lt;=CrashTest!$C$4),2,IF(AND($A183&gt;=CrashTest!$B$5,$A183&lt;=CrashTest!$C$5),3,IF(AND($A183&gt;=CrashTest!$B$6,$A183&lt;=CrashTest!$C$6),4,IF(AND($A183&gt;=CrashTest!$B$7,$A183&lt;=CrashTest!$C$7),5,0)))))</f>
        <v>0</v>
      </c>
      <c r="J183" s="0" t="str">
        <f aca="false">IF(I183=0,"",IF(I182=I183,MAX(J182,B183),B183))</f>
        <v/>
      </c>
      <c r="K183" s="9" t="str">
        <f aca="false">IF(I183=0,"",B183/J183-1)</f>
        <v/>
      </c>
      <c r="M183" s="8"/>
      <c r="N183" s="8"/>
      <c r="O183" s="8"/>
      <c r="P183" s="8"/>
      <c r="Q183" s="9"/>
      <c r="R183" s="9"/>
      <c r="S183" s="9"/>
      <c r="T183" s="9"/>
      <c r="U183" s="9"/>
      <c r="V183" s="9"/>
    </row>
    <row r="184" customFormat="false" ht="15" hidden="false" customHeight="false" outlineLevel="0" collapsed="false">
      <c r="A184" s="5" t="n">
        <v>44095</v>
      </c>
      <c r="B184" s="6" t="n">
        <v>1901.2</v>
      </c>
      <c r="C184" s="9" t="n">
        <f aca="false">B184/B183-1</f>
        <v>-0.0260744838891449</v>
      </c>
      <c r="D184" s="9" t="n">
        <f aca="false">LN(B184/B183)</f>
        <v>-0.0264204504291936</v>
      </c>
      <c r="E184" s="9" t="n">
        <f aca="false">B184/B179-1</f>
        <v>-0.0265731401361937</v>
      </c>
      <c r="F184" s="9" t="n">
        <f aca="false">B184/B163-1</f>
        <v>-0.0168579997931533</v>
      </c>
      <c r="G184" s="0" t="n">
        <f aca="false">MAX(G183,B184)</f>
        <v>2051.5</v>
      </c>
      <c r="H184" s="9" t="n">
        <f aca="false">B184/G184-1</f>
        <v>-0.0732634657567634</v>
      </c>
      <c r="I184" s="0" t="n">
        <f aca="false">IF(AND($A184&gt;=CrashTest!$B$3,$A184&lt;=CrashTest!$C$3),1,IF(AND($A184&gt;=CrashTest!$B$4,$A184&lt;=CrashTest!$C$4),2,IF(AND($A184&gt;=CrashTest!$B$5,$A184&lt;=CrashTest!$C$5),3,IF(AND($A184&gt;=CrashTest!$B$6,$A184&lt;=CrashTest!$C$6),4,IF(AND($A184&gt;=CrashTest!$B$7,$A184&lt;=CrashTest!$C$7),5,0)))))</f>
        <v>0</v>
      </c>
      <c r="J184" s="0" t="str">
        <f aca="false">IF(I184=0,"",IF(I183=I184,MAX(J183,B184),B184))</f>
        <v/>
      </c>
      <c r="K184" s="9" t="str">
        <f aca="false">IF(I184=0,"",B184/J184-1)</f>
        <v/>
      </c>
      <c r="M184" s="8"/>
      <c r="N184" s="8"/>
      <c r="O184" s="8"/>
      <c r="P184" s="8"/>
      <c r="Q184" s="9"/>
      <c r="R184" s="9"/>
      <c r="S184" s="9"/>
      <c r="T184" s="9"/>
      <c r="U184" s="9"/>
      <c r="V184" s="9"/>
    </row>
    <row r="185" customFormat="false" ht="15" hidden="false" customHeight="false" outlineLevel="0" collapsed="false">
      <c r="A185" s="5" t="n">
        <v>44096</v>
      </c>
      <c r="B185" s="6" t="n">
        <v>1898.6</v>
      </c>
      <c r="C185" s="9" t="n">
        <f aca="false">B185/B184-1</f>
        <v>-0.00136755733221128</v>
      </c>
      <c r="D185" s="9" t="n">
        <f aca="false">LN(B185/B184)</f>
        <v>-0.0013684932921563</v>
      </c>
      <c r="E185" s="9" t="n">
        <f aca="false">B185/B180-1</f>
        <v>-0.0294944538158769</v>
      </c>
      <c r="F185" s="9" t="n">
        <f aca="false">B185/B164-1</f>
        <v>-0.0186084978806989</v>
      </c>
      <c r="G185" s="0" t="n">
        <f aca="false">MAX(G184,B185)</f>
        <v>2051.5</v>
      </c>
      <c r="H185" s="9" t="n">
        <f aca="false">B185/G185-1</f>
        <v>-0.0745308310991958</v>
      </c>
      <c r="I185" s="0" t="n">
        <f aca="false">IF(AND($A185&gt;=CrashTest!$B$3,$A185&lt;=CrashTest!$C$3),1,IF(AND($A185&gt;=CrashTest!$B$4,$A185&lt;=CrashTest!$C$4),2,IF(AND($A185&gt;=CrashTest!$B$5,$A185&lt;=CrashTest!$C$5),3,IF(AND($A185&gt;=CrashTest!$B$6,$A185&lt;=CrashTest!$C$6),4,IF(AND($A185&gt;=CrashTest!$B$7,$A185&lt;=CrashTest!$C$7),5,0)))))</f>
        <v>0</v>
      </c>
      <c r="J185" s="0" t="str">
        <f aca="false">IF(I185=0,"",IF(I184=I185,MAX(J184,B185),B185))</f>
        <v/>
      </c>
      <c r="K185" s="9" t="str">
        <f aca="false">IF(I185=0,"",B185/J185-1)</f>
        <v/>
      </c>
      <c r="M185" s="8"/>
      <c r="N185" s="8"/>
      <c r="O185" s="8"/>
      <c r="P185" s="8"/>
      <c r="Q185" s="9"/>
      <c r="R185" s="9"/>
      <c r="S185" s="9"/>
      <c r="T185" s="9"/>
      <c r="U185" s="9"/>
      <c r="V185" s="9"/>
    </row>
    <row r="186" customFormat="false" ht="15" hidden="false" customHeight="false" outlineLevel="0" collapsed="false">
      <c r="A186" s="5" t="n">
        <v>44097</v>
      </c>
      <c r="B186" s="6" t="n">
        <v>1859.9</v>
      </c>
      <c r="C186" s="9" t="n">
        <f aca="false">B186/B185-1</f>
        <v>-0.0203834404297902</v>
      </c>
      <c r="D186" s="9" t="n">
        <f aca="false">LN(B186/B185)</f>
        <v>-0.0205940496266169</v>
      </c>
      <c r="E186" s="9" t="n">
        <f aca="false">B186/B181-1</f>
        <v>-0.0511682481379451</v>
      </c>
      <c r="F186" s="9" t="n">
        <f aca="false">B186/B165-1</f>
        <v>-0.0351714478393941</v>
      </c>
      <c r="G186" s="0" t="n">
        <f aca="false">MAX(G185,B186)</f>
        <v>2051.5</v>
      </c>
      <c r="H186" s="9" t="n">
        <f aca="false">B186/G186-1</f>
        <v>-0.0933950767730928</v>
      </c>
      <c r="I186" s="0" t="n">
        <f aca="false">IF(AND($A186&gt;=CrashTest!$B$3,$A186&lt;=CrashTest!$C$3),1,IF(AND($A186&gt;=CrashTest!$B$4,$A186&lt;=CrashTest!$C$4),2,IF(AND($A186&gt;=CrashTest!$B$5,$A186&lt;=CrashTest!$C$5),3,IF(AND($A186&gt;=CrashTest!$B$6,$A186&lt;=CrashTest!$C$6),4,IF(AND($A186&gt;=CrashTest!$B$7,$A186&lt;=CrashTest!$C$7),5,0)))))</f>
        <v>0</v>
      </c>
      <c r="J186" s="0" t="str">
        <f aca="false">IF(I186=0,"",IF(I185=I186,MAX(J185,B186),B186))</f>
        <v/>
      </c>
      <c r="K186" s="9" t="str">
        <f aca="false">IF(I186=0,"",B186/J186-1)</f>
        <v/>
      </c>
      <c r="M186" s="8"/>
      <c r="N186" s="8"/>
      <c r="O186" s="8"/>
      <c r="P186" s="8"/>
      <c r="Q186" s="9"/>
      <c r="R186" s="9"/>
      <c r="S186" s="9"/>
      <c r="T186" s="9"/>
      <c r="U186" s="9"/>
      <c r="V186" s="9"/>
    </row>
    <row r="187" customFormat="false" ht="15" hidden="false" customHeight="false" outlineLevel="0" collapsed="false">
      <c r="A187" s="5" t="n">
        <v>44098</v>
      </c>
      <c r="B187" s="6" t="n">
        <v>1868.3</v>
      </c>
      <c r="C187" s="9" t="n">
        <f aca="false">B187/B186-1</f>
        <v>0.00451637184794884</v>
      </c>
      <c r="D187" s="9" t="n">
        <f aca="false">LN(B187/B186)</f>
        <v>0.00450620364471066</v>
      </c>
      <c r="E187" s="9" t="n">
        <f aca="false">B187/B182-1</f>
        <v>-0.0369587628865979</v>
      </c>
      <c r="F187" s="9" t="n">
        <f aca="false">B187/B166-1</f>
        <v>-0.0227534260905953</v>
      </c>
      <c r="G187" s="0" t="n">
        <f aca="false">MAX(G186,B187)</f>
        <v>2051.5</v>
      </c>
      <c r="H187" s="9" t="n">
        <f aca="false">B187/G187-1</f>
        <v>-0.089300511820619</v>
      </c>
      <c r="I187" s="0" t="n">
        <f aca="false">IF(AND($A187&gt;=CrashTest!$B$3,$A187&lt;=CrashTest!$C$3),1,IF(AND($A187&gt;=CrashTest!$B$4,$A187&lt;=CrashTest!$C$4),2,IF(AND($A187&gt;=CrashTest!$B$5,$A187&lt;=CrashTest!$C$5),3,IF(AND($A187&gt;=CrashTest!$B$6,$A187&lt;=CrashTest!$C$6),4,IF(AND($A187&gt;=CrashTest!$B$7,$A187&lt;=CrashTest!$C$7),5,0)))))</f>
        <v>0</v>
      </c>
      <c r="J187" s="0" t="str">
        <f aca="false">IF(I187=0,"",IF(I186=I187,MAX(J186,B187),B187))</f>
        <v/>
      </c>
      <c r="K187" s="9" t="str">
        <f aca="false">IF(I187=0,"",B187/J187-1)</f>
        <v/>
      </c>
      <c r="M187" s="8"/>
      <c r="N187" s="8"/>
      <c r="O187" s="8"/>
      <c r="P187" s="8"/>
      <c r="Q187" s="9"/>
      <c r="R187" s="9"/>
      <c r="S187" s="9"/>
      <c r="T187" s="9"/>
      <c r="U187" s="9"/>
      <c r="V187" s="9"/>
    </row>
    <row r="188" customFormat="false" ht="15" hidden="false" customHeight="false" outlineLevel="0" collapsed="false">
      <c r="A188" s="5" t="n">
        <v>44099</v>
      </c>
      <c r="B188" s="6" t="n">
        <v>1857.7</v>
      </c>
      <c r="C188" s="9" t="n">
        <f aca="false">B188/B187-1</f>
        <v>-0.00567360702242681</v>
      </c>
      <c r="D188" s="9" t="n">
        <f aca="false">LN(B188/B187)</f>
        <v>-0.0056897630684333</v>
      </c>
      <c r="E188" s="9" t="n">
        <f aca="false">B188/B183-1</f>
        <v>-0.0483581783720095</v>
      </c>
      <c r="F188" s="9" t="n">
        <f aca="false">B188/B167-1</f>
        <v>-0.0427680733755861</v>
      </c>
      <c r="G188" s="0" t="n">
        <f aca="false">MAX(G187,B188)</f>
        <v>2051.5</v>
      </c>
      <c r="H188" s="9" t="n">
        <f aca="false">B188/G188-1</f>
        <v>-0.0944674628320741</v>
      </c>
      <c r="I188" s="0" t="n">
        <f aca="false">IF(AND($A188&gt;=CrashTest!$B$3,$A188&lt;=CrashTest!$C$3),1,IF(AND($A188&gt;=CrashTest!$B$4,$A188&lt;=CrashTest!$C$4),2,IF(AND($A188&gt;=CrashTest!$B$5,$A188&lt;=CrashTest!$C$5),3,IF(AND($A188&gt;=CrashTest!$B$6,$A188&lt;=CrashTest!$C$6),4,IF(AND($A188&gt;=CrashTest!$B$7,$A188&lt;=CrashTest!$C$7),5,0)))))</f>
        <v>0</v>
      </c>
      <c r="J188" s="0" t="str">
        <f aca="false">IF(I188=0,"",IF(I187=I188,MAX(J187,B188),B188))</f>
        <v/>
      </c>
      <c r="K188" s="9" t="str">
        <f aca="false">IF(I188=0,"",B188/J188-1)</f>
        <v/>
      </c>
      <c r="M188" s="8"/>
      <c r="N188" s="8"/>
      <c r="O188" s="8"/>
      <c r="P188" s="8"/>
      <c r="Q188" s="9"/>
      <c r="R188" s="9"/>
      <c r="S188" s="9"/>
      <c r="T188" s="9"/>
      <c r="U188" s="9"/>
      <c r="V188" s="9"/>
    </row>
    <row r="189" customFormat="false" ht="15" hidden="false" customHeight="false" outlineLevel="0" collapsed="false">
      <c r="A189" s="5" t="n">
        <v>44102</v>
      </c>
      <c r="B189" s="6" t="n">
        <v>1872.8</v>
      </c>
      <c r="C189" s="9" t="n">
        <f aca="false">B189/B188-1</f>
        <v>0.00812833073154962</v>
      </c>
      <c r="D189" s="9" t="n">
        <f aca="false">LN(B189/B188)</f>
        <v>0.0080954737793424</v>
      </c>
      <c r="E189" s="9" t="n">
        <f aca="false">B189/B184-1</f>
        <v>-0.0149379339364613</v>
      </c>
      <c r="F189" s="9" t="n">
        <f aca="false">B189/B168-1</f>
        <v>-0.0253955037468776</v>
      </c>
      <c r="G189" s="0" t="n">
        <f aca="false">MAX(G188,B189)</f>
        <v>2051.5</v>
      </c>
      <c r="H189" s="9" t="n">
        <f aca="false">B189/G189-1</f>
        <v>-0.0871069948817939</v>
      </c>
      <c r="I189" s="0" t="n">
        <f aca="false">IF(AND($A189&gt;=CrashTest!$B$3,$A189&lt;=CrashTest!$C$3),1,IF(AND($A189&gt;=CrashTest!$B$4,$A189&lt;=CrashTest!$C$4),2,IF(AND($A189&gt;=CrashTest!$B$5,$A189&lt;=CrashTest!$C$5),3,IF(AND($A189&gt;=CrashTest!$B$6,$A189&lt;=CrashTest!$C$6),4,IF(AND($A189&gt;=CrashTest!$B$7,$A189&lt;=CrashTest!$C$7),5,0)))))</f>
        <v>0</v>
      </c>
      <c r="J189" s="0" t="str">
        <f aca="false">IF(I189=0,"",IF(I188=I189,MAX(J188,B189),B189))</f>
        <v/>
      </c>
      <c r="K189" s="9" t="str">
        <f aca="false">IF(I189=0,"",B189/J189-1)</f>
        <v/>
      </c>
      <c r="M189" s="8"/>
      <c r="N189" s="8"/>
      <c r="O189" s="8"/>
      <c r="P189" s="8"/>
      <c r="Q189" s="9"/>
      <c r="R189" s="9"/>
      <c r="S189" s="9"/>
      <c r="T189" s="9"/>
      <c r="U189" s="9"/>
      <c r="V189" s="9"/>
    </row>
    <row r="190" customFormat="false" ht="15" hidden="false" customHeight="false" outlineLevel="0" collapsed="false">
      <c r="A190" s="5" t="n">
        <v>44103</v>
      </c>
      <c r="B190" s="6" t="n">
        <v>1894.3</v>
      </c>
      <c r="C190" s="9" t="n">
        <f aca="false">B190/B189-1</f>
        <v>0.0114801366937207</v>
      </c>
      <c r="D190" s="9" t="n">
        <f aca="false">LN(B190/B189)</f>
        <v>0.0114147399575322</v>
      </c>
      <c r="E190" s="9" t="n">
        <f aca="false">B190/B185-1</f>
        <v>-0.00226482671442108</v>
      </c>
      <c r="F190" s="9" t="n">
        <f aca="false">B190/B169-1</f>
        <v>-0.0357833655705996</v>
      </c>
      <c r="G190" s="0" t="n">
        <f aca="false">MAX(G189,B190)</f>
        <v>2051.5</v>
      </c>
      <c r="H190" s="9" t="n">
        <f aca="false">B190/G190-1</f>
        <v>-0.0766268583962955</v>
      </c>
      <c r="I190" s="0" t="n">
        <f aca="false">IF(AND($A190&gt;=CrashTest!$B$3,$A190&lt;=CrashTest!$C$3),1,IF(AND($A190&gt;=CrashTest!$B$4,$A190&lt;=CrashTest!$C$4),2,IF(AND($A190&gt;=CrashTest!$B$5,$A190&lt;=CrashTest!$C$5),3,IF(AND($A190&gt;=CrashTest!$B$6,$A190&lt;=CrashTest!$C$6),4,IF(AND($A190&gt;=CrashTest!$B$7,$A190&lt;=CrashTest!$C$7),5,0)))))</f>
        <v>0</v>
      </c>
      <c r="J190" s="0" t="str">
        <f aca="false">IF(I190=0,"",IF(I189=I190,MAX(J189,B190),B190))</f>
        <v/>
      </c>
      <c r="K190" s="9" t="str">
        <f aca="false">IF(I190=0,"",B190/J190-1)</f>
        <v/>
      </c>
      <c r="M190" s="8"/>
      <c r="N190" s="8"/>
      <c r="O190" s="8"/>
      <c r="P190" s="8"/>
      <c r="Q190" s="9"/>
      <c r="R190" s="9"/>
      <c r="S190" s="9"/>
      <c r="T190" s="9"/>
      <c r="U190" s="9"/>
      <c r="V190" s="9"/>
    </row>
    <row r="191" customFormat="false" ht="15" hidden="false" customHeight="false" outlineLevel="0" collapsed="false">
      <c r="A191" s="5" t="n">
        <v>44104</v>
      </c>
      <c r="B191" s="6" t="n">
        <v>1887.5</v>
      </c>
      <c r="C191" s="9" t="n">
        <f aca="false">B191/B190-1</f>
        <v>-0.00358971651797491</v>
      </c>
      <c r="D191" s="9" t="n">
        <f aca="false">LN(B191/B190)</f>
        <v>-0.00359617501105327</v>
      </c>
      <c r="E191" s="9" t="n">
        <f aca="false">B191/B186-1</f>
        <v>0.0148395075004033</v>
      </c>
      <c r="F191" s="9" t="n">
        <f aca="false">B191/B170-1</f>
        <v>-0.0407094937995527</v>
      </c>
      <c r="G191" s="0" t="n">
        <f aca="false">MAX(G190,B191)</f>
        <v>2051.5</v>
      </c>
      <c r="H191" s="9" t="n">
        <f aca="false">B191/G191-1</f>
        <v>-0.0799415062149647</v>
      </c>
      <c r="I191" s="0" t="n">
        <f aca="false">IF(AND($A191&gt;=CrashTest!$B$3,$A191&lt;=CrashTest!$C$3),1,IF(AND($A191&gt;=CrashTest!$B$4,$A191&lt;=CrashTest!$C$4),2,IF(AND($A191&gt;=CrashTest!$B$5,$A191&lt;=CrashTest!$C$5),3,IF(AND($A191&gt;=CrashTest!$B$6,$A191&lt;=CrashTest!$C$6),4,IF(AND($A191&gt;=CrashTest!$B$7,$A191&lt;=CrashTest!$C$7),5,0)))))</f>
        <v>0</v>
      </c>
      <c r="J191" s="0" t="str">
        <f aca="false">IF(I191=0,"",IF(I190=I191,MAX(J190,B191),B191))</f>
        <v/>
      </c>
      <c r="K191" s="9" t="str">
        <f aca="false">IF(I191=0,"",B191/J191-1)</f>
        <v/>
      </c>
      <c r="M191" s="8"/>
      <c r="N191" s="8"/>
      <c r="O191" s="8"/>
      <c r="P191" s="8"/>
      <c r="Q191" s="9"/>
      <c r="R191" s="9"/>
      <c r="S191" s="9"/>
      <c r="T191" s="9"/>
      <c r="U191" s="9"/>
      <c r="V191" s="9"/>
    </row>
    <row r="192" customFormat="false" ht="15" hidden="false" customHeight="false" outlineLevel="0" collapsed="false">
      <c r="A192" s="5" t="n">
        <v>44105</v>
      </c>
      <c r="B192" s="6" t="n">
        <v>1908.4</v>
      </c>
      <c r="C192" s="9" t="n">
        <f aca="false">B192/B191-1</f>
        <v>0.0110728476821194</v>
      </c>
      <c r="D192" s="9" t="n">
        <f aca="false">LN(B192/B191)</f>
        <v>0.0110119925187723</v>
      </c>
      <c r="E192" s="9" t="n">
        <f aca="false">B192/B187-1</f>
        <v>0.0214633624150298</v>
      </c>
      <c r="F192" s="9" t="n">
        <f aca="false">B192/B171-1</f>
        <v>-0.0303830911492734</v>
      </c>
      <c r="G192" s="0" t="n">
        <f aca="false">MAX(G191,B192)</f>
        <v>2051.5</v>
      </c>
      <c r="H192" s="9" t="n">
        <f aca="false">B192/G192-1</f>
        <v>-0.0697538386546429</v>
      </c>
      <c r="I192" s="0" t="n">
        <f aca="false">IF(AND($A192&gt;=CrashTest!$B$3,$A192&lt;=CrashTest!$C$3),1,IF(AND($A192&gt;=CrashTest!$B$4,$A192&lt;=CrashTest!$C$4),2,IF(AND($A192&gt;=CrashTest!$B$5,$A192&lt;=CrashTest!$C$5),3,IF(AND($A192&gt;=CrashTest!$B$6,$A192&lt;=CrashTest!$C$6),4,IF(AND($A192&gt;=CrashTest!$B$7,$A192&lt;=CrashTest!$C$7),5,0)))))</f>
        <v>0</v>
      </c>
      <c r="J192" s="0" t="str">
        <f aca="false">IF(I192=0,"",IF(I191=I192,MAX(J191,B192),B192))</f>
        <v/>
      </c>
      <c r="K192" s="9" t="str">
        <f aca="false">IF(I192=0,"",B192/J192-1)</f>
        <v/>
      </c>
      <c r="M192" s="8"/>
      <c r="N192" s="8"/>
      <c r="O192" s="8"/>
      <c r="P192" s="8"/>
      <c r="Q192" s="9"/>
      <c r="R192" s="9"/>
      <c r="S192" s="9"/>
      <c r="T192" s="9"/>
      <c r="U192" s="9"/>
      <c r="V192" s="9"/>
    </row>
    <row r="193" customFormat="false" ht="15" hidden="false" customHeight="false" outlineLevel="0" collapsed="false">
      <c r="A193" s="5" t="n">
        <v>44106</v>
      </c>
      <c r="B193" s="6" t="n">
        <v>1900.2</v>
      </c>
      <c r="C193" s="9" t="n">
        <f aca="false">B193/B192-1</f>
        <v>-0.00429679312513098</v>
      </c>
      <c r="D193" s="9" t="n">
        <f aca="false">LN(B193/B192)</f>
        <v>-0.00430605086930281</v>
      </c>
      <c r="E193" s="9" t="n">
        <f aca="false">B193/B188-1</f>
        <v>0.0228777520589978</v>
      </c>
      <c r="F193" s="9" t="n">
        <f aca="false">B193/B172-1</f>
        <v>-0.0176799007444169</v>
      </c>
      <c r="G193" s="0" t="n">
        <f aca="false">MAX(G192,B193)</f>
        <v>2051.5</v>
      </c>
      <c r="H193" s="9" t="n">
        <f aca="false">B193/G193-1</f>
        <v>-0.0737509139653911</v>
      </c>
      <c r="I193" s="0" t="n">
        <f aca="false">IF(AND($A193&gt;=CrashTest!$B$3,$A193&lt;=CrashTest!$C$3),1,IF(AND($A193&gt;=CrashTest!$B$4,$A193&lt;=CrashTest!$C$4),2,IF(AND($A193&gt;=CrashTest!$B$5,$A193&lt;=CrashTest!$C$5),3,IF(AND($A193&gt;=CrashTest!$B$6,$A193&lt;=CrashTest!$C$6),4,IF(AND($A193&gt;=CrashTest!$B$7,$A193&lt;=CrashTest!$C$7),5,0)))))</f>
        <v>0</v>
      </c>
      <c r="J193" s="0" t="str">
        <f aca="false">IF(I193=0,"",IF(I192=I193,MAX(J192,B193),B193))</f>
        <v/>
      </c>
      <c r="K193" s="9" t="str">
        <f aca="false">IF(I193=0,"",B193/J193-1)</f>
        <v/>
      </c>
      <c r="M193" s="8"/>
      <c r="N193" s="8"/>
      <c r="O193" s="8"/>
      <c r="P193" s="8"/>
      <c r="Q193" s="9"/>
      <c r="R193" s="9"/>
      <c r="S193" s="9"/>
      <c r="T193" s="9"/>
      <c r="U193" s="9"/>
      <c r="V193" s="9"/>
    </row>
    <row r="194" customFormat="false" ht="15" hidden="false" customHeight="false" outlineLevel="0" collapsed="false">
      <c r="A194" s="5" t="n">
        <v>44109</v>
      </c>
      <c r="B194" s="6" t="n">
        <v>1912.5</v>
      </c>
      <c r="C194" s="9" t="n">
        <f aca="false">B194/B193-1</f>
        <v>0.00647300284180608</v>
      </c>
      <c r="D194" s="9" t="n">
        <f aca="false">LN(B194/B193)</f>
        <v>0.00645214292804174</v>
      </c>
      <c r="E194" s="9" t="n">
        <f aca="false">B194/B189-1</f>
        <v>0.0211982058949167</v>
      </c>
      <c r="F194" s="9" t="n">
        <f aca="false">B194/B173-1</f>
        <v>-0.00783357543058716</v>
      </c>
      <c r="G194" s="0" t="n">
        <f aca="false">MAX(G193,B194)</f>
        <v>2051.5</v>
      </c>
      <c r="H194" s="9" t="n">
        <f aca="false">B194/G194-1</f>
        <v>-0.0677553009992689</v>
      </c>
      <c r="I194" s="0" t="n">
        <f aca="false">IF(AND($A194&gt;=CrashTest!$B$3,$A194&lt;=CrashTest!$C$3),1,IF(AND($A194&gt;=CrashTest!$B$4,$A194&lt;=CrashTest!$C$4),2,IF(AND($A194&gt;=CrashTest!$B$5,$A194&lt;=CrashTest!$C$5),3,IF(AND($A194&gt;=CrashTest!$B$6,$A194&lt;=CrashTest!$C$6),4,IF(AND($A194&gt;=CrashTest!$B$7,$A194&lt;=CrashTest!$C$7),5,0)))))</f>
        <v>0</v>
      </c>
      <c r="J194" s="0" t="str">
        <f aca="false">IF(I194=0,"",IF(I193=I194,MAX(J193,B194),B194))</f>
        <v/>
      </c>
      <c r="K194" s="9" t="str">
        <f aca="false">IF(I194=0,"",B194/J194-1)</f>
        <v/>
      </c>
      <c r="M194" s="8"/>
      <c r="N194" s="8"/>
      <c r="O194" s="8"/>
      <c r="P194" s="8"/>
      <c r="Q194" s="9"/>
      <c r="R194" s="9"/>
      <c r="S194" s="9"/>
      <c r="T194" s="9"/>
      <c r="U194" s="9"/>
      <c r="V194" s="9"/>
    </row>
    <row r="195" customFormat="false" ht="15" hidden="false" customHeight="false" outlineLevel="0" collapsed="false">
      <c r="A195" s="5" t="n">
        <v>44110</v>
      </c>
      <c r="B195" s="6" t="n">
        <v>1901.1</v>
      </c>
      <c r="C195" s="9" t="n">
        <f aca="false">B195/B194-1</f>
        <v>-0.00596078431372549</v>
      </c>
      <c r="D195" s="9" t="n">
        <f aca="false">LN(B195/B194)</f>
        <v>-0.00597862070310992</v>
      </c>
      <c r="E195" s="9" t="n">
        <f aca="false">B195/B190-1</f>
        <v>0.00358971651797502</v>
      </c>
      <c r="F195" s="9" t="n">
        <f aca="false">B195/B174-1</f>
        <v>-0.0118509278029004</v>
      </c>
      <c r="G195" s="0" t="n">
        <f aca="false">MAX(G194,B195)</f>
        <v>2051.5</v>
      </c>
      <c r="H195" s="9" t="n">
        <f aca="false">B195/G195-1</f>
        <v>-0.0733122105776262</v>
      </c>
      <c r="I195" s="0" t="n">
        <f aca="false">IF(AND($A195&gt;=CrashTest!$B$3,$A195&lt;=CrashTest!$C$3),1,IF(AND($A195&gt;=CrashTest!$B$4,$A195&lt;=CrashTest!$C$4),2,IF(AND($A195&gt;=CrashTest!$B$5,$A195&lt;=CrashTest!$C$5),3,IF(AND($A195&gt;=CrashTest!$B$6,$A195&lt;=CrashTest!$C$6),4,IF(AND($A195&gt;=CrashTest!$B$7,$A195&lt;=CrashTest!$C$7),5,0)))))</f>
        <v>0</v>
      </c>
      <c r="J195" s="0" t="str">
        <f aca="false">IF(I195=0,"",IF(I194=I195,MAX(J194,B195),B195))</f>
        <v/>
      </c>
      <c r="K195" s="9" t="str">
        <f aca="false">IF(I195=0,"",B195/J195-1)</f>
        <v/>
      </c>
      <c r="M195" s="8"/>
      <c r="N195" s="8"/>
      <c r="O195" s="8"/>
      <c r="P195" s="8"/>
      <c r="Q195" s="9"/>
      <c r="R195" s="9"/>
      <c r="S195" s="9"/>
      <c r="T195" s="9"/>
      <c r="U195" s="9"/>
      <c r="V195" s="9"/>
    </row>
    <row r="196" customFormat="false" ht="15" hidden="false" customHeight="false" outlineLevel="0" collapsed="false">
      <c r="A196" s="5" t="n">
        <v>44111</v>
      </c>
      <c r="B196" s="6" t="n">
        <v>1883.6</v>
      </c>
      <c r="C196" s="9" t="n">
        <f aca="false">B196/B195-1</f>
        <v>-0.00920519699121558</v>
      </c>
      <c r="D196" s="9" t="n">
        <f aca="false">LN(B196/B195)</f>
        <v>-0.00924782662818143</v>
      </c>
      <c r="E196" s="9" t="n">
        <f aca="false">B196/B191-1</f>
        <v>-0.00206622516556299</v>
      </c>
      <c r="F196" s="9" t="n">
        <f aca="false">B196/B175-1</f>
        <v>-0.0255561303673048</v>
      </c>
      <c r="G196" s="0" t="n">
        <f aca="false">MAX(G195,B196)</f>
        <v>2051.5</v>
      </c>
      <c r="H196" s="9" t="n">
        <f aca="false">B196/G196-1</f>
        <v>-0.0818425542286133</v>
      </c>
      <c r="I196" s="0" t="n">
        <f aca="false">IF(AND($A196&gt;=CrashTest!$B$3,$A196&lt;=CrashTest!$C$3),1,IF(AND($A196&gt;=CrashTest!$B$4,$A196&lt;=CrashTest!$C$4),2,IF(AND($A196&gt;=CrashTest!$B$5,$A196&lt;=CrashTest!$C$5),3,IF(AND($A196&gt;=CrashTest!$B$6,$A196&lt;=CrashTest!$C$6),4,IF(AND($A196&gt;=CrashTest!$B$7,$A196&lt;=CrashTest!$C$7),5,0)))))</f>
        <v>0</v>
      </c>
      <c r="J196" s="0" t="str">
        <f aca="false">IF(I196=0,"",IF(I195=I196,MAX(J195,B196),B196))</f>
        <v/>
      </c>
      <c r="K196" s="9" t="str">
        <f aca="false">IF(I196=0,"",B196/J196-1)</f>
        <v/>
      </c>
      <c r="M196" s="8"/>
      <c r="N196" s="8"/>
      <c r="O196" s="8"/>
      <c r="P196" s="8"/>
      <c r="Q196" s="9"/>
      <c r="R196" s="9"/>
      <c r="S196" s="9"/>
      <c r="T196" s="9"/>
      <c r="U196" s="9"/>
      <c r="V196" s="9"/>
    </row>
    <row r="197" customFormat="false" ht="15" hidden="false" customHeight="false" outlineLevel="0" collapsed="false">
      <c r="A197" s="5" t="n">
        <v>44112</v>
      </c>
      <c r="B197" s="6" t="n">
        <v>1888.6</v>
      </c>
      <c r="C197" s="9" t="n">
        <f aca="false">B197/B196-1</f>
        <v>0.00265449139944796</v>
      </c>
      <c r="D197" s="9" t="n">
        <f aca="false">LN(B197/B196)</f>
        <v>0.00265097445956939</v>
      </c>
      <c r="E197" s="9" t="n">
        <f aca="false">B197/B192-1</f>
        <v>-0.0103751833997067</v>
      </c>
      <c r="F197" s="9" t="n">
        <f aca="false">B197/B176-1</f>
        <v>-0.0288476371676866</v>
      </c>
      <c r="G197" s="0" t="n">
        <f aca="false">MAX(G196,B197)</f>
        <v>2051.5</v>
      </c>
      <c r="H197" s="9" t="n">
        <f aca="false">B197/G197-1</f>
        <v>-0.0794053131854741</v>
      </c>
      <c r="I197" s="0" t="n">
        <f aca="false">IF(AND($A197&gt;=CrashTest!$B$3,$A197&lt;=CrashTest!$C$3),1,IF(AND($A197&gt;=CrashTest!$B$4,$A197&lt;=CrashTest!$C$4),2,IF(AND($A197&gt;=CrashTest!$B$5,$A197&lt;=CrashTest!$C$5),3,IF(AND($A197&gt;=CrashTest!$B$6,$A197&lt;=CrashTest!$C$6),4,IF(AND($A197&gt;=CrashTest!$B$7,$A197&lt;=CrashTest!$C$7),5,0)))))</f>
        <v>0</v>
      </c>
      <c r="J197" s="0" t="str">
        <f aca="false">IF(I197=0,"",IF(I196=I197,MAX(J196,B197),B197))</f>
        <v/>
      </c>
      <c r="K197" s="9" t="str">
        <f aca="false">IF(I197=0,"",B197/J197-1)</f>
        <v/>
      </c>
      <c r="M197" s="8"/>
      <c r="N197" s="8"/>
      <c r="O197" s="8"/>
      <c r="P197" s="8"/>
      <c r="Q197" s="9"/>
      <c r="R197" s="9"/>
      <c r="S197" s="9"/>
      <c r="T197" s="9"/>
      <c r="U197" s="9"/>
      <c r="V197" s="9"/>
    </row>
    <row r="198" customFormat="false" ht="15" hidden="false" customHeight="false" outlineLevel="0" collapsed="false">
      <c r="A198" s="5" t="n">
        <v>44113</v>
      </c>
      <c r="B198" s="6" t="n">
        <v>1919.5</v>
      </c>
      <c r="C198" s="9" t="n">
        <f aca="false">B198/B197-1</f>
        <v>0.0163613258498359</v>
      </c>
      <c r="D198" s="9" t="n">
        <f aca="false">LN(B198/B197)</f>
        <v>0.0162289216118836</v>
      </c>
      <c r="E198" s="9" t="n">
        <f aca="false">B198/B193-1</f>
        <v>0.0101568255973055</v>
      </c>
      <c r="F198" s="9" t="n">
        <f aca="false">B198/B177-1</f>
        <v>-0.0177566267526353</v>
      </c>
      <c r="G198" s="0" t="n">
        <f aca="false">MAX(G197,B198)</f>
        <v>2051.5</v>
      </c>
      <c r="H198" s="9" t="n">
        <f aca="false">B198/G198-1</f>
        <v>-0.064343163538874</v>
      </c>
      <c r="I198" s="0" t="n">
        <f aca="false">IF(AND($A198&gt;=CrashTest!$B$3,$A198&lt;=CrashTest!$C$3),1,IF(AND($A198&gt;=CrashTest!$B$4,$A198&lt;=CrashTest!$C$4),2,IF(AND($A198&gt;=CrashTest!$B$5,$A198&lt;=CrashTest!$C$5),3,IF(AND($A198&gt;=CrashTest!$B$6,$A198&lt;=CrashTest!$C$6),4,IF(AND($A198&gt;=CrashTest!$B$7,$A198&lt;=CrashTest!$C$7),5,0)))))</f>
        <v>0</v>
      </c>
      <c r="J198" s="0" t="str">
        <f aca="false">IF(I198=0,"",IF(I197=I198,MAX(J197,B198),B198))</f>
        <v/>
      </c>
      <c r="K198" s="9" t="str">
        <f aca="false">IF(I198=0,"",B198/J198-1)</f>
        <v/>
      </c>
      <c r="M198" s="8"/>
      <c r="N198" s="8"/>
      <c r="O198" s="8"/>
      <c r="P198" s="8"/>
      <c r="Q198" s="9"/>
      <c r="R198" s="9"/>
      <c r="S198" s="9"/>
      <c r="T198" s="9"/>
      <c r="U198" s="9"/>
      <c r="V198" s="9"/>
    </row>
    <row r="199" customFormat="false" ht="15" hidden="false" customHeight="false" outlineLevel="0" collapsed="false">
      <c r="A199" s="5" t="n">
        <v>44116</v>
      </c>
      <c r="B199" s="6" t="n">
        <v>1922.5</v>
      </c>
      <c r="C199" s="9" t="n">
        <f aca="false">B199/B198-1</f>
        <v>0.0015629070070331</v>
      </c>
      <c r="D199" s="9" t="n">
        <f aca="false">LN(B199/B198)</f>
        <v>0.00156168693894666</v>
      </c>
      <c r="E199" s="9" t="n">
        <f aca="false">B199/B194-1</f>
        <v>0.00522875816993462</v>
      </c>
      <c r="F199" s="9" t="n">
        <f aca="false">B199/B178-1</f>
        <v>-0.00789555165651767</v>
      </c>
      <c r="G199" s="0" t="n">
        <f aca="false">MAX(G198,B199)</f>
        <v>2051.5</v>
      </c>
      <c r="H199" s="9" t="n">
        <f aca="false">B199/G199-1</f>
        <v>-0.0628808189129905</v>
      </c>
      <c r="I199" s="0" t="n">
        <f aca="false">IF(AND($A199&gt;=CrashTest!$B$3,$A199&lt;=CrashTest!$C$3),1,IF(AND($A199&gt;=CrashTest!$B$4,$A199&lt;=CrashTest!$C$4),2,IF(AND($A199&gt;=CrashTest!$B$5,$A199&lt;=CrashTest!$C$5),3,IF(AND($A199&gt;=CrashTest!$B$6,$A199&lt;=CrashTest!$C$6),4,IF(AND($A199&gt;=CrashTest!$B$7,$A199&lt;=CrashTest!$C$7),5,0)))))</f>
        <v>0</v>
      </c>
      <c r="J199" s="0" t="str">
        <f aca="false">IF(I199=0,"",IF(I198=I199,MAX(J198,B199),B199))</f>
        <v/>
      </c>
      <c r="K199" s="9" t="str">
        <f aca="false">IF(I199=0,"",B199/J199-1)</f>
        <v/>
      </c>
      <c r="M199" s="8"/>
      <c r="N199" s="8"/>
      <c r="O199" s="8"/>
      <c r="P199" s="8"/>
      <c r="Q199" s="9"/>
      <c r="R199" s="9"/>
      <c r="S199" s="9"/>
      <c r="T199" s="9"/>
      <c r="U199" s="9"/>
      <c r="V199" s="9"/>
    </row>
    <row r="200" customFormat="false" ht="15" hidden="false" customHeight="false" outlineLevel="0" collapsed="false">
      <c r="A200" s="5" t="n">
        <v>44117</v>
      </c>
      <c r="B200" s="6" t="n">
        <v>1888.5</v>
      </c>
      <c r="C200" s="9" t="n">
        <f aca="false">B200/B199-1</f>
        <v>-0.0176853055916775</v>
      </c>
      <c r="D200" s="9" t="n">
        <f aca="false">LN(B200/B199)</f>
        <v>-0.0178435592272875</v>
      </c>
      <c r="E200" s="9" t="n">
        <f aca="false">B200/B195-1</f>
        <v>-0.00662774183367521</v>
      </c>
      <c r="F200" s="9" t="n">
        <f aca="false">B200/B179-1</f>
        <v>-0.0330756233679791</v>
      </c>
      <c r="G200" s="0" t="n">
        <f aca="false">MAX(G199,B200)</f>
        <v>2051.5</v>
      </c>
      <c r="H200" s="9" t="n">
        <f aca="false">B200/G200-1</f>
        <v>-0.0794540580063369</v>
      </c>
      <c r="I200" s="0" t="n">
        <f aca="false">IF(AND($A200&gt;=CrashTest!$B$3,$A200&lt;=CrashTest!$C$3),1,IF(AND($A200&gt;=CrashTest!$B$4,$A200&lt;=CrashTest!$C$4),2,IF(AND($A200&gt;=CrashTest!$B$5,$A200&lt;=CrashTest!$C$5),3,IF(AND($A200&gt;=CrashTest!$B$6,$A200&lt;=CrashTest!$C$6),4,IF(AND($A200&gt;=CrashTest!$B$7,$A200&lt;=CrashTest!$C$7),5,0)))))</f>
        <v>0</v>
      </c>
      <c r="J200" s="0" t="str">
        <f aca="false">IF(I200=0,"",IF(I199=I200,MAX(J199,B200),B200))</f>
        <v/>
      </c>
      <c r="K200" s="9" t="str">
        <f aca="false">IF(I200=0,"",B200/J200-1)</f>
        <v/>
      </c>
      <c r="M200" s="8"/>
      <c r="N200" s="8"/>
      <c r="O200" s="8"/>
      <c r="P200" s="8"/>
      <c r="Q200" s="9"/>
      <c r="R200" s="9"/>
      <c r="S200" s="9"/>
      <c r="T200" s="9"/>
      <c r="U200" s="9"/>
      <c r="V200" s="9"/>
    </row>
    <row r="201" customFormat="false" ht="15" hidden="false" customHeight="false" outlineLevel="0" collapsed="false">
      <c r="A201" s="5" t="n">
        <v>44118</v>
      </c>
      <c r="B201" s="6" t="n">
        <v>1901.3</v>
      </c>
      <c r="C201" s="9" t="n">
        <f aca="false">B201/B200-1</f>
        <v>0.00677786603124164</v>
      </c>
      <c r="D201" s="9" t="n">
        <f aca="false">LN(B201/B200)</f>
        <v>0.00675499956302876</v>
      </c>
      <c r="E201" s="9" t="n">
        <f aca="false">B201/B196-1</f>
        <v>0.00939689955404544</v>
      </c>
      <c r="F201" s="9" t="n">
        <f aca="false">B201/B180-1</f>
        <v>-0.0281142973981495</v>
      </c>
      <c r="G201" s="0" t="n">
        <f aca="false">MAX(G200,B201)</f>
        <v>2051.5</v>
      </c>
      <c r="H201" s="9" t="n">
        <f aca="false">B201/G201-1</f>
        <v>-0.0732147209359005</v>
      </c>
      <c r="I201" s="0" t="n">
        <f aca="false">IF(AND($A201&gt;=CrashTest!$B$3,$A201&lt;=CrashTest!$C$3),1,IF(AND($A201&gt;=CrashTest!$B$4,$A201&lt;=CrashTest!$C$4),2,IF(AND($A201&gt;=CrashTest!$B$5,$A201&lt;=CrashTest!$C$5),3,IF(AND($A201&gt;=CrashTest!$B$6,$A201&lt;=CrashTest!$C$6),4,IF(AND($A201&gt;=CrashTest!$B$7,$A201&lt;=CrashTest!$C$7),5,0)))))</f>
        <v>0</v>
      </c>
      <c r="J201" s="0" t="str">
        <f aca="false">IF(I201=0,"",IF(I200=I201,MAX(J200,B201),B201))</f>
        <v/>
      </c>
      <c r="K201" s="9" t="str">
        <f aca="false">IF(I201=0,"",B201/J201-1)</f>
        <v/>
      </c>
      <c r="M201" s="8"/>
      <c r="N201" s="8"/>
      <c r="O201" s="8"/>
      <c r="P201" s="8"/>
      <c r="Q201" s="9"/>
      <c r="R201" s="9"/>
      <c r="S201" s="9"/>
      <c r="T201" s="9"/>
      <c r="U201" s="9"/>
      <c r="V201" s="9"/>
    </row>
    <row r="202" customFormat="false" ht="15" hidden="false" customHeight="false" outlineLevel="0" collapsed="false">
      <c r="A202" s="5" t="n">
        <v>44119</v>
      </c>
      <c r="B202" s="6" t="n">
        <v>1903.2</v>
      </c>
      <c r="C202" s="9" t="n">
        <f aca="false">B202/B201-1</f>
        <v>0.000999316257297656</v>
      </c>
      <c r="D202" s="9" t="n">
        <f aca="false">LN(B202/B201)</f>
        <v>0.000998817273207546</v>
      </c>
      <c r="E202" s="9" t="n">
        <f aca="false">B202/B197-1</f>
        <v>0.00773059409086097</v>
      </c>
      <c r="F202" s="9" t="n">
        <f aca="false">B202/B181-1</f>
        <v>-0.0290786654423018</v>
      </c>
      <c r="G202" s="0" t="n">
        <f aca="false">MAX(G201,B202)</f>
        <v>2051.5</v>
      </c>
      <c r="H202" s="9" t="n">
        <f aca="false">B202/G202-1</f>
        <v>-0.0722885693395077</v>
      </c>
      <c r="I202" s="0" t="n">
        <f aca="false">IF(AND($A202&gt;=CrashTest!$B$3,$A202&lt;=CrashTest!$C$3),1,IF(AND($A202&gt;=CrashTest!$B$4,$A202&lt;=CrashTest!$C$4),2,IF(AND($A202&gt;=CrashTest!$B$5,$A202&lt;=CrashTest!$C$5),3,IF(AND($A202&gt;=CrashTest!$B$6,$A202&lt;=CrashTest!$C$6),4,IF(AND($A202&gt;=CrashTest!$B$7,$A202&lt;=CrashTest!$C$7),5,0)))))</f>
        <v>0</v>
      </c>
      <c r="J202" s="0" t="str">
        <f aca="false">IF(I202=0,"",IF(I201=I202,MAX(J201,B202),B202))</f>
        <v/>
      </c>
      <c r="K202" s="9" t="str">
        <f aca="false">IF(I202=0,"",B202/J202-1)</f>
        <v/>
      </c>
      <c r="M202" s="8"/>
      <c r="N202" s="8"/>
      <c r="O202" s="8"/>
      <c r="P202" s="8"/>
      <c r="Q202" s="9"/>
      <c r="R202" s="9"/>
      <c r="S202" s="9"/>
      <c r="T202" s="9"/>
      <c r="U202" s="9"/>
      <c r="V202" s="9"/>
    </row>
    <row r="203" customFormat="false" ht="15" hidden="false" customHeight="false" outlineLevel="0" collapsed="false">
      <c r="A203" s="5" t="n">
        <v>44120</v>
      </c>
      <c r="B203" s="6" t="n">
        <v>1900.8</v>
      </c>
      <c r="C203" s="9" t="n">
        <f aca="false">B203/B202-1</f>
        <v>-0.00126103404791933</v>
      </c>
      <c r="D203" s="9" t="n">
        <f aca="false">LN(B203/B202)</f>
        <v>-0.00126182982042217</v>
      </c>
      <c r="E203" s="9" t="n">
        <f aca="false">B203/B198-1</f>
        <v>-0.00974212034383959</v>
      </c>
      <c r="F203" s="9" t="n">
        <f aca="false">B203/B182-1</f>
        <v>-0.0202061855670104</v>
      </c>
      <c r="G203" s="0" t="n">
        <f aca="false">MAX(G202,B203)</f>
        <v>2051.5</v>
      </c>
      <c r="H203" s="9" t="n">
        <f aca="false">B203/G203-1</f>
        <v>-0.0734584450402145</v>
      </c>
      <c r="I203" s="0" t="n">
        <f aca="false">IF(AND($A203&gt;=CrashTest!$B$3,$A203&lt;=CrashTest!$C$3),1,IF(AND($A203&gt;=CrashTest!$B$4,$A203&lt;=CrashTest!$C$4),2,IF(AND($A203&gt;=CrashTest!$B$5,$A203&lt;=CrashTest!$C$5),3,IF(AND($A203&gt;=CrashTest!$B$6,$A203&lt;=CrashTest!$C$6),4,IF(AND($A203&gt;=CrashTest!$B$7,$A203&lt;=CrashTest!$C$7),5,0)))))</f>
        <v>0</v>
      </c>
      <c r="J203" s="0" t="str">
        <f aca="false">IF(I203=0,"",IF(I202=I203,MAX(J202,B203),B203))</f>
        <v/>
      </c>
      <c r="K203" s="9" t="str">
        <f aca="false">IF(I203=0,"",B203/J203-1)</f>
        <v/>
      </c>
      <c r="M203" s="8"/>
      <c r="N203" s="8"/>
      <c r="O203" s="8"/>
      <c r="P203" s="8"/>
      <c r="Q203" s="9"/>
      <c r="R203" s="9"/>
      <c r="S203" s="9"/>
      <c r="T203" s="9"/>
      <c r="U203" s="9"/>
      <c r="V203" s="9"/>
    </row>
    <row r="204" customFormat="false" ht="15" hidden="false" customHeight="false" outlineLevel="0" collapsed="false">
      <c r="A204" s="5" t="n">
        <v>44123</v>
      </c>
      <c r="B204" s="6" t="n">
        <v>1906.4</v>
      </c>
      <c r="C204" s="9" t="n">
        <f aca="false">B204/B203-1</f>
        <v>0.00294612794612803</v>
      </c>
      <c r="D204" s="9" t="n">
        <f aca="false">LN(B204/B203)</f>
        <v>0.00294179661620666</v>
      </c>
      <c r="E204" s="9" t="n">
        <f aca="false">B204/B199-1</f>
        <v>-0.00837451235370601</v>
      </c>
      <c r="F204" s="9" t="n">
        <f aca="false">B204/B183-1</f>
        <v>-0.0234106859279749</v>
      </c>
      <c r="G204" s="0" t="n">
        <f aca="false">MAX(G203,B204)</f>
        <v>2051.5</v>
      </c>
      <c r="H204" s="9" t="n">
        <f aca="false">B204/G204-1</f>
        <v>-0.0707287350718986</v>
      </c>
      <c r="I204" s="0" t="n">
        <f aca="false">IF(AND($A204&gt;=CrashTest!$B$3,$A204&lt;=CrashTest!$C$3),1,IF(AND($A204&gt;=CrashTest!$B$4,$A204&lt;=CrashTest!$C$4),2,IF(AND($A204&gt;=CrashTest!$B$5,$A204&lt;=CrashTest!$C$5),3,IF(AND($A204&gt;=CrashTest!$B$6,$A204&lt;=CrashTest!$C$6),4,IF(AND($A204&gt;=CrashTest!$B$7,$A204&lt;=CrashTest!$C$7),5,0)))))</f>
        <v>0</v>
      </c>
      <c r="J204" s="0" t="str">
        <f aca="false">IF(I204=0,"",IF(I203=I204,MAX(J203,B204),B204))</f>
        <v/>
      </c>
      <c r="K204" s="9" t="str">
        <f aca="false">IF(I204=0,"",B204/J204-1)</f>
        <v/>
      </c>
      <c r="M204" s="8"/>
      <c r="N204" s="8"/>
      <c r="O204" s="8"/>
      <c r="P204" s="8"/>
      <c r="Q204" s="9"/>
      <c r="R204" s="9"/>
      <c r="S204" s="9"/>
      <c r="T204" s="9"/>
      <c r="U204" s="9"/>
      <c r="V204" s="9"/>
    </row>
    <row r="205" customFormat="false" ht="15" hidden="false" customHeight="false" outlineLevel="0" collapsed="false">
      <c r="A205" s="5" t="n">
        <v>44124</v>
      </c>
      <c r="B205" s="6" t="n">
        <v>1910.4</v>
      </c>
      <c r="C205" s="9" t="n">
        <f aca="false">B205/B204-1</f>
        <v>0.00209819555182533</v>
      </c>
      <c r="D205" s="9" t="n">
        <f aca="false">LN(B205/B204)</f>
        <v>0.00209599741375049</v>
      </c>
      <c r="E205" s="9" t="n">
        <f aca="false">B205/B200-1</f>
        <v>0.0115965051628277</v>
      </c>
      <c r="F205" s="9" t="n">
        <f aca="false">B205/B184-1</f>
        <v>0.00483904902167054</v>
      </c>
      <c r="G205" s="0" t="n">
        <f aca="false">MAX(G204,B205)</f>
        <v>2051.5</v>
      </c>
      <c r="H205" s="9" t="n">
        <f aca="false">B205/G205-1</f>
        <v>-0.0687789422373872</v>
      </c>
      <c r="I205" s="0" t="n">
        <f aca="false">IF(AND($A205&gt;=CrashTest!$B$3,$A205&lt;=CrashTest!$C$3),1,IF(AND($A205&gt;=CrashTest!$B$4,$A205&lt;=CrashTest!$C$4),2,IF(AND($A205&gt;=CrashTest!$B$5,$A205&lt;=CrashTest!$C$5),3,IF(AND($A205&gt;=CrashTest!$B$6,$A205&lt;=CrashTest!$C$6),4,IF(AND($A205&gt;=CrashTest!$B$7,$A205&lt;=CrashTest!$C$7),5,0)))))</f>
        <v>0</v>
      </c>
      <c r="J205" s="0" t="str">
        <f aca="false">IF(I205=0,"",IF(I204=I205,MAX(J204,B205),B205))</f>
        <v/>
      </c>
      <c r="K205" s="9" t="str">
        <f aca="false">IF(I205=0,"",B205/J205-1)</f>
        <v/>
      </c>
      <c r="M205" s="8"/>
      <c r="N205" s="8"/>
      <c r="O205" s="8"/>
      <c r="P205" s="8"/>
      <c r="Q205" s="9"/>
      <c r="R205" s="9"/>
      <c r="S205" s="9"/>
      <c r="T205" s="9"/>
      <c r="U205" s="9"/>
      <c r="V205" s="9"/>
    </row>
    <row r="206" customFormat="false" ht="15" hidden="false" customHeight="false" outlineLevel="0" collapsed="false">
      <c r="A206" s="5" t="n">
        <v>44125</v>
      </c>
      <c r="B206" s="6" t="n">
        <v>1924.6</v>
      </c>
      <c r="C206" s="9" t="n">
        <f aca="false">B206/B205-1</f>
        <v>0.00743299832495792</v>
      </c>
      <c r="D206" s="9" t="n">
        <f aca="false">LN(B206/B205)</f>
        <v>0.0074055097240173</v>
      </c>
      <c r="E206" s="9" t="n">
        <f aca="false">B206/B201-1</f>
        <v>0.0122547730500184</v>
      </c>
      <c r="F206" s="9" t="n">
        <f aca="false">B206/B185-1</f>
        <v>0.0136943010639419</v>
      </c>
      <c r="G206" s="0" t="n">
        <f aca="false">MAX(G205,B206)</f>
        <v>2051.5</v>
      </c>
      <c r="H206" s="9" t="n">
        <f aca="false">B206/G206-1</f>
        <v>-0.0618571776748721</v>
      </c>
      <c r="I206" s="0" t="n">
        <f aca="false">IF(AND($A206&gt;=CrashTest!$B$3,$A206&lt;=CrashTest!$C$3),1,IF(AND($A206&gt;=CrashTest!$B$4,$A206&lt;=CrashTest!$C$4),2,IF(AND($A206&gt;=CrashTest!$B$5,$A206&lt;=CrashTest!$C$5),3,IF(AND($A206&gt;=CrashTest!$B$6,$A206&lt;=CrashTest!$C$6),4,IF(AND($A206&gt;=CrashTest!$B$7,$A206&lt;=CrashTest!$C$7),5,0)))))</f>
        <v>0</v>
      </c>
      <c r="J206" s="0" t="str">
        <f aca="false">IF(I206=0,"",IF(I205=I206,MAX(J205,B206),B206))</f>
        <v/>
      </c>
      <c r="K206" s="9" t="str">
        <f aca="false">IF(I206=0,"",B206/J206-1)</f>
        <v/>
      </c>
      <c r="M206" s="8"/>
      <c r="N206" s="8"/>
      <c r="O206" s="8"/>
      <c r="P206" s="8"/>
      <c r="Q206" s="9"/>
      <c r="R206" s="9"/>
      <c r="S206" s="9"/>
      <c r="T206" s="9"/>
      <c r="U206" s="9"/>
      <c r="V206" s="9"/>
    </row>
    <row r="207" customFormat="false" ht="15" hidden="false" customHeight="false" outlineLevel="0" collapsed="false">
      <c r="A207" s="5" t="n">
        <v>44126</v>
      </c>
      <c r="B207" s="6" t="n">
        <v>1901.1</v>
      </c>
      <c r="C207" s="9" t="n">
        <f aca="false">B207/B206-1</f>
        <v>-0.0122103294191001</v>
      </c>
      <c r="D207" s="9" t="n">
        <f aca="false">LN(B207/B206)</f>
        <v>-0.0122854879247195</v>
      </c>
      <c r="E207" s="9" t="n">
        <f aca="false">B207/B202-1</f>
        <v>-0.0011034047919295</v>
      </c>
      <c r="F207" s="9" t="n">
        <f aca="false">B207/B186-1</f>
        <v>0.0221517285875583</v>
      </c>
      <c r="G207" s="0" t="n">
        <f aca="false">MAX(G206,B207)</f>
        <v>2051.5</v>
      </c>
      <c r="H207" s="9" t="n">
        <f aca="false">B207/G207-1</f>
        <v>-0.0733122105776262</v>
      </c>
      <c r="I207" s="0" t="n">
        <f aca="false">IF(AND($A207&gt;=CrashTest!$B$3,$A207&lt;=CrashTest!$C$3),1,IF(AND($A207&gt;=CrashTest!$B$4,$A207&lt;=CrashTest!$C$4),2,IF(AND($A207&gt;=CrashTest!$B$5,$A207&lt;=CrashTest!$C$5),3,IF(AND($A207&gt;=CrashTest!$B$6,$A207&lt;=CrashTest!$C$6),4,IF(AND($A207&gt;=CrashTest!$B$7,$A207&lt;=CrashTest!$C$7),5,0)))))</f>
        <v>0</v>
      </c>
      <c r="J207" s="0" t="str">
        <f aca="false">IF(I207=0,"",IF(I206=I207,MAX(J206,B207),B207))</f>
        <v/>
      </c>
      <c r="K207" s="9" t="str">
        <f aca="false">IF(I207=0,"",B207/J207-1)</f>
        <v/>
      </c>
      <c r="M207" s="8"/>
      <c r="N207" s="8"/>
      <c r="O207" s="8"/>
      <c r="P207" s="8"/>
      <c r="Q207" s="9"/>
      <c r="R207" s="9"/>
      <c r="S207" s="9"/>
      <c r="T207" s="9"/>
      <c r="U207" s="9"/>
      <c r="V207" s="9"/>
    </row>
    <row r="208" customFormat="false" ht="15" hidden="false" customHeight="false" outlineLevel="0" collapsed="false">
      <c r="A208" s="5" t="n">
        <v>44127</v>
      </c>
      <c r="B208" s="6" t="n">
        <v>1902</v>
      </c>
      <c r="C208" s="9" t="n">
        <f aca="false">B208/B207-1</f>
        <v>0.000473410130976903</v>
      </c>
      <c r="D208" s="9" t="n">
        <f aca="false">LN(B208/B207)</f>
        <v>0.000473298107754739</v>
      </c>
      <c r="E208" s="9" t="n">
        <f aca="false">B208/B203-1</f>
        <v>0.000631313131313149</v>
      </c>
      <c r="F208" s="9" t="n">
        <f aca="false">B208/B187-1</f>
        <v>0.0180377883637533</v>
      </c>
      <c r="G208" s="0" t="n">
        <f aca="false">MAX(G207,B208)</f>
        <v>2051.5</v>
      </c>
      <c r="H208" s="9" t="n">
        <f aca="false">B208/G208-1</f>
        <v>-0.0728735071898611</v>
      </c>
      <c r="I208" s="0" t="n">
        <f aca="false">IF(AND($A208&gt;=CrashTest!$B$3,$A208&lt;=CrashTest!$C$3),1,IF(AND($A208&gt;=CrashTest!$B$4,$A208&lt;=CrashTest!$C$4),2,IF(AND($A208&gt;=CrashTest!$B$5,$A208&lt;=CrashTest!$C$5),3,IF(AND($A208&gt;=CrashTest!$B$6,$A208&lt;=CrashTest!$C$6),4,IF(AND($A208&gt;=CrashTest!$B$7,$A208&lt;=CrashTest!$C$7),5,0)))))</f>
        <v>0</v>
      </c>
      <c r="J208" s="0" t="str">
        <f aca="false">IF(I208=0,"",IF(I207=I208,MAX(J207,B208),B208))</f>
        <v/>
      </c>
      <c r="K208" s="9" t="str">
        <f aca="false">IF(I208=0,"",B208/J208-1)</f>
        <v/>
      </c>
      <c r="M208" s="8"/>
      <c r="N208" s="8"/>
      <c r="O208" s="8"/>
      <c r="P208" s="8"/>
      <c r="Q208" s="9"/>
      <c r="R208" s="9"/>
      <c r="S208" s="9"/>
      <c r="T208" s="9"/>
      <c r="U208" s="9"/>
      <c r="V208" s="9"/>
    </row>
    <row r="209" customFormat="false" ht="15" hidden="false" customHeight="false" outlineLevel="0" collapsed="false">
      <c r="A209" s="5" t="n">
        <v>44130</v>
      </c>
      <c r="B209" s="6" t="n">
        <v>1902.7</v>
      </c>
      <c r="C209" s="9" t="n">
        <f aca="false">B209/B208-1</f>
        <v>0.000368033648790789</v>
      </c>
      <c r="D209" s="9" t="n">
        <f aca="false">LN(B209/B208)</f>
        <v>0.00036796594101945</v>
      </c>
      <c r="E209" s="9" t="n">
        <f aca="false">B209/B204-1</f>
        <v>-0.0019408308854385</v>
      </c>
      <c r="F209" s="9" t="n">
        <f aca="false">B209/B188-1</f>
        <v>0.0242235021801152</v>
      </c>
      <c r="G209" s="0" t="n">
        <f aca="false">MAX(G208,B209)</f>
        <v>2051.5</v>
      </c>
      <c r="H209" s="9" t="n">
        <f aca="false">B209/G209-1</f>
        <v>-0.0725322934438216</v>
      </c>
      <c r="I209" s="0" t="n">
        <f aca="false">IF(AND($A209&gt;=CrashTest!$B$3,$A209&lt;=CrashTest!$C$3),1,IF(AND($A209&gt;=CrashTest!$B$4,$A209&lt;=CrashTest!$C$4),2,IF(AND($A209&gt;=CrashTest!$B$5,$A209&lt;=CrashTest!$C$5),3,IF(AND($A209&gt;=CrashTest!$B$6,$A209&lt;=CrashTest!$C$6),4,IF(AND($A209&gt;=CrashTest!$B$7,$A209&lt;=CrashTest!$C$7),5,0)))))</f>
        <v>0</v>
      </c>
      <c r="J209" s="0" t="str">
        <f aca="false">IF(I209=0,"",IF(I208=I209,MAX(J208,B209),B209))</f>
        <v/>
      </c>
      <c r="K209" s="9" t="str">
        <f aca="false">IF(I209=0,"",B209/J209-1)</f>
        <v/>
      </c>
      <c r="M209" s="8"/>
      <c r="N209" s="8"/>
      <c r="O209" s="8"/>
      <c r="P209" s="8"/>
      <c r="Q209" s="9"/>
      <c r="R209" s="9"/>
      <c r="S209" s="9"/>
      <c r="T209" s="9"/>
      <c r="U209" s="9"/>
      <c r="V209" s="9"/>
    </row>
    <row r="210" customFormat="false" ht="15" hidden="false" customHeight="false" outlineLevel="0" collapsed="false">
      <c r="A210" s="5" t="n">
        <v>44131</v>
      </c>
      <c r="B210" s="6" t="n">
        <v>1908.8</v>
      </c>
      <c r="C210" s="9" t="n">
        <f aca="false">B210/B209-1</f>
        <v>0.00320597046302629</v>
      </c>
      <c r="D210" s="9" t="n">
        <f aca="false">LN(B210/B209)</f>
        <v>0.0032008422972967</v>
      </c>
      <c r="E210" s="9" t="n">
        <f aca="false">B210/B205-1</f>
        <v>-0.000837520938023473</v>
      </c>
      <c r="F210" s="9" t="n">
        <f aca="false">B210/B189-1</f>
        <v>0.0192225544639044</v>
      </c>
      <c r="G210" s="0" t="n">
        <f aca="false">MAX(G209,B210)</f>
        <v>2051.5</v>
      </c>
      <c r="H210" s="9" t="n">
        <f aca="false">B210/G210-1</f>
        <v>-0.0695588593711919</v>
      </c>
      <c r="I210" s="0" t="n">
        <f aca="false">IF(AND($A210&gt;=CrashTest!$B$3,$A210&lt;=CrashTest!$C$3),1,IF(AND($A210&gt;=CrashTest!$B$4,$A210&lt;=CrashTest!$C$4),2,IF(AND($A210&gt;=CrashTest!$B$5,$A210&lt;=CrashTest!$C$5),3,IF(AND($A210&gt;=CrashTest!$B$6,$A210&lt;=CrashTest!$C$6),4,IF(AND($A210&gt;=CrashTest!$B$7,$A210&lt;=CrashTest!$C$7),5,0)))))</f>
        <v>0</v>
      </c>
      <c r="J210" s="0" t="str">
        <f aca="false">IF(I210=0,"",IF(I209=I210,MAX(J209,B210),B210))</f>
        <v/>
      </c>
      <c r="K210" s="9" t="str">
        <f aca="false">IF(I210=0,"",B210/J210-1)</f>
        <v/>
      </c>
      <c r="M210" s="8"/>
      <c r="N210" s="8"/>
      <c r="O210" s="8"/>
      <c r="P210" s="8"/>
      <c r="Q210" s="9"/>
      <c r="R210" s="9"/>
      <c r="S210" s="9"/>
      <c r="T210" s="9"/>
      <c r="U210" s="9"/>
      <c r="V210" s="9"/>
    </row>
    <row r="211" customFormat="false" ht="15" hidden="false" customHeight="false" outlineLevel="0" collapsed="false">
      <c r="A211" s="5" t="n">
        <v>44132</v>
      </c>
      <c r="B211" s="6" t="n">
        <v>1876.2</v>
      </c>
      <c r="C211" s="9" t="n">
        <f aca="false">B211/B210-1</f>
        <v>-0.017078792958927</v>
      </c>
      <c r="D211" s="9" t="n">
        <f aca="false">LN(B211/B210)</f>
        <v>-0.017226317651801</v>
      </c>
      <c r="E211" s="9" t="n">
        <f aca="false">B211/B206-1</f>
        <v>-0.0251480827184869</v>
      </c>
      <c r="F211" s="9" t="n">
        <f aca="false">B211/B190-1</f>
        <v>-0.00955498073166861</v>
      </c>
      <c r="G211" s="0" t="n">
        <f aca="false">MAX(G210,B211)</f>
        <v>2051.5</v>
      </c>
      <c r="H211" s="9" t="n">
        <f aca="false">B211/G211-1</f>
        <v>-0.0854496709724592</v>
      </c>
      <c r="I211" s="0" t="n">
        <f aca="false">IF(AND($A211&gt;=CrashTest!$B$3,$A211&lt;=CrashTest!$C$3),1,IF(AND($A211&gt;=CrashTest!$B$4,$A211&lt;=CrashTest!$C$4),2,IF(AND($A211&gt;=CrashTest!$B$5,$A211&lt;=CrashTest!$C$5),3,IF(AND($A211&gt;=CrashTest!$B$6,$A211&lt;=CrashTest!$C$6),4,IF(AND($A211&gt;=CrashTest!$B$7,$A211&lt;=CrashTest!$C$7),5,0)))))</f>
        <v>0</v>
      </c>
      <c r="J211" s="0" t="str">
        <f aca="false">IF(I211=0,"",IF(I210=I211,MAX(J210,B211),B211))</f>
        <v/>
      </c>
      <c r="K211" s="9" t="str">
        <f aca="false">IF(I211=0,"",B211/J211-1)</f>
        <v/>
      </c>
      <c r="M211" s="8"/>
      <c r="N211" s="8"/>
      <c r="O211" s="8"/>
      <c r="P211" s="8"/>
      <c r="Q211" s="9"/>
      <c r="R211" s="9"/>
      <c r="S211" s="9"/>
      <c r="T211" s="9"/>
      <c r="U211" s="9"/>
      <c r="V211" s="9"/>
    </row>
    <row r="212" customFormat="false" ht="15" hidden="false" customHeight="false" outlineLevel="0" collapsed="false">
      <c r="A212" s="5" t="n">
        <v>44133</v>
      </c>
      <c r="B212" s="6" t="n">
        <v>1865.6</v>
      </c>
      <c r="C212" s="9" t="n">
        <f aca="false">B212/B211-1</f>
        <v>-0.00564971751412435</v>
      </c>
      <c r="D212" s="9" t="n">
        <f aca="false">LN(B212/B211)</f>
        <v>-0.00566573753567742</v>
      </c>
      <c r="E212" s="9" t="n">
        <f aca="false">B212/B207-1</f>
        <v>-0.0186733996107517</v>
      </c>
      <c r="F212" s="9" t="n">
        <f aca="false">B212/B191-1</f>
        <v>-0.0116026490066226</v>
      </c>
      <c r="G212" s="0" t="n">
        <f aca="false">MAX(G211,B212)</f>
        <v>2051.5</v>
      </c>
      <c r="H212" s="9" t="n">
        <f aca="false">B212/G212-1</f>
        <v>-0.0906166219839143</v>
      </c>
      <c r="I212" s="0" t="n">
        <f aca="false">IF(AND($A212&gt;=CrashTest!$B$3,$A212&lt;=CrashTest!$C$3),1,IF(AND($A212&gt;=CrashTest!$B$4,$A212&lt;=CrashTest!$C$4),2,IF(AND($A212&gt;=CrashTest!$B$5,$A212&lt;=CrashTest!$C$5),3,IF(AND($A212&gt;=CrashTest!$B$6,$A212&lt;=CrashTest!$C$6),4,IF(AND($A212&gt;=CrashTest!$B$7,$A212&lt;=CrashTest!$C$7),5,0)))))</f>
        <v>0</v>
      </c>
      <c r="J212" s="0" t="str">
        <f aca="false">IF(I212=0,"",IF(I211=I212,MAX(J211,B212),B212))</f>
        <v/>
      </c>
      <c r="K212" s="9" t="str">
        <f aca="false">IF(I212=0,"",B212/J212-1)</f>
        <v/>
      </c>
      <c r="M212" s="8"/>
      <c r="N212" s="8"/>
      <c r="O212" s="8"/>
      <c r="P212" s="8"/>
      <c r="Q212" s="9"/>
      <c r="R212" s="9"/>
      <c r="S212" s="9"/>
      <c r="T212" s="9"/>
      <c r="U212" s="9"/>
      <c r="V212" s="9"/>
    </row>
    <row r="213" customFormat="false" ht="15" hidden="false" customHeight="false" outlineLevel="0" collapsed="false">
      <c r="A213" s="5" t="n">
        <v>44134</v>
      </c>
      <c r="B213" s="6" t="n">
        <v>1877.4</v>
      </c>
      <c r="C213" s="9" t="n">
        <f aca="false">B213/B212-1</f>
        <v>0.00632504288164681</v>
      </c>
      <c r="D213" s="9" t="n">
        <f aca="false">LN(B213/B212)</f>
        <v>0.00630512374671837</v>
      </c>
      <c r="E213" s="9" t="n">
        <f aca="false">B213/B208-1</f>
        <v>-0.0129337539432176</v>
      </c>
      <c r="F213" s="9" t="n">
        <f aca="false">B213/B192-1</f>
        <v>-0.0162439740096416</v>
      </c>
      <c r="G213" s="0" t="n">
        <f aca="false">MAX(G212,B213)</f>
        <v>2051.5</v>
      </c>
      <c r="H213" s="9" t="n">
        <f aca="false">B213/G213-1</f>
        <v>-0.0848647331221057</v>
      </c>
      <c r="I213" s="0" t="n">
        <f aca="false">IF(AND($A213&gt;=CrashTest!$B$3,$A213&lt;=CrashTest!$C$3),1,IF(AND($A213&gt;=CrashTest!$B$4,$A213&lt;=CrashTest!$C$4),2,IF(AND($A213&gt;=CrashTest!$B$5,$A213&lt;=CrashTest!$C$5),3,IF(AND($A213&gt;=CrashTest!$B$6,$A213&lt;=CrashTest!$C$6),4,IF(AND($A213&gt;=CrashTest!$B$7,$A213&lt;=CrashTest!$C$7),5,0)))))</f>
        <v>0</v>
      </c>
      <c r="J213" s="0" t="str">
        <f aca="false">IF(I213=0,"",IF(I212=I213,MAX(J212,B213),B213))</f>
        <v/>
      </c>
      <c r="K213" s="9" t="str">
        <f aca="false">IF(I213=0,"",B213/J213-1)</f>
        <v/>
      </c>
      <c r="M213" s="8"/>
      <c r="N213" s="8"/>
      <c r="O213" s="8"/>
      <c r="P213" s="8"/>
      <c r="Q213" s="9"/>
      <c r="R213" s="9"/>
      <c r="S213" s="9"/>
      <c r="T213" s="9"/>
      <c r="U213" s="9"/>
      <c r="V213" s="9"/>
    </row>
    <row r="214" customFormat="false" ht="15" hidden="false" customHeight="false" outlineLevel="0" collapsed="false">
      <c r="A214" s="5" t="n">
        <v>44137</v>
      </c>
      <c r="B214" s="6" t="n">
        <v>1890.4</v>
      </c>
      <c r="C214" s="9" t="n">
        <f aca="false">B214/B213-1</f>
        <v>0.00692447001171836</v>
      </c>
      <c r="D214" s="9" t="n">
        <f aca="false">LN(B214/B213)</f>
        <v>0.00690060596980666</v>
      </c>
      <c r="E214" s="9" t="n">
        <f aca="false">B214/B209-1</f>
        <v>-0.00646449781888892</v>
      </c>
      <c r="F214" s="9" t="n">
        <f aca="false">B214/B193-1</f>
        <v>-0.00515735185769917</v>
      </c>
      <c r="G214" s="0" t="n">
        <f aca="false">MAX(G213,B214)</f>
        <v>2051.5</v>
      </c>
      <c r="H214" s="9" t="n">
        <f aca="false">B214/G214-1</f>
        <v>-0.0785279064099439</v>
      </c>
      <c r="I214" s="0" t="n">
        <f aca="false">IF(AND($A214&gt;=CrashTest!$B$3,$A214&lt;=CrashTest!$C$3),1,IF(AND($A214&gt;=CrashTest!$B$4,$A214&lt;=CrashTest!$C$4),2,IF(AND($A214&gt;=CrashTest!$B$5,$A214&lt;=CrashTest!$C$5),3,IF(AND($A214&gt;=CrashTest!$B$6,$A214&lt;=CrashTest!$C$6),4,IF(AND($A214&gt;=CrashTest!$B$7,$A214&lt;=CrashTest!$C$7),5,0)))))</f>
        <v>0</v>
      </c>
      <c r="J214" s="0" t="str">
        <f aca="false">IF(I214=0,"",IF(I213=I214,MAX(J213,B214),B214))</f>
        <v/>
      </c>
      <c r="K214" s="9" t="str">
        <f aca="false">IF(I214=0,"",B214/J214-1)</f>
        <v/>
      </c>
      <c r="M214" s="8"/>
      <c r="N214" s="8"/>
      <c r="O214" s="8"/>
      <c r="P214" s="8"/>
      <c r="Q214" s="9"/>
      <c r="R214" s="9"/>
      <c r="S214" s="9"/>
      <c r="T214" s="9"/>
      <c r="U214" s="9"/>
      <c r="V214" s="9"/>
    </row>
    <row r="215" customFormat="false" ht="15" hidden="false" customHeight="false" outlineLevel="0" collapsed="false">
      <c r="A215" s="5" t="n">
        <v>44138</v>
      </c>
      <c r="B215" s="6" t="n">
        <v>1908.5</v>
      </c>
      <c r="C215" s="9" t="n">
        <f aca="false">B215/B214-1</f>
        <v>0.00957469318662718</v>
      </c>
      <c r="D215" s="9" t="n">
        <f aca="false">LN(B215/B214)</f>
        <v>0.00952914631258636</v>
      </c>
      <c r="E215" s="9" t="n">
        <f aca="false">B215/B210-1</f>
        <v>-0.000157166806370457</v>
      </c>
      <c r="F215" s="9" t="n">
        <f aca="false">B215/B194-1</f>
        <v>-0.0020915032679738</v>
      </c>
      <c r="G215" s="0" t="n">
        <f aca="false">MAX(G214,B215)</f>
        <v>2051.5</v>
      </c>
      <c r="H215" s="9" t="n">
        <f aca="false">B215/G215-1</f>
        <v>-0.0697050938337802</v>
      </c>
      <c r="I215" s="0" t="n">
        <f aca="false">IF(AND($A215&gt;=CrashTest!$B$3,$A215&lt;=CrashTest!$C$3),1,IF(AND($A215&gt;=CrashTest!$B$4,$A215&lt;=CrashTest!$C$4),2,IF(AND($A215&gt;=CrashTest!$B$5,$A215&lt;=CrashTest!$C$5),3,IF(AND($A215&gt;=CrashTest!$B$6,$A215&lt;=CrashTest!$C$6),4,IF(AND($A215&gt;=CrashTest!$B$7,$A215&lt;=CrashTest!$C$7),5,0)))))</f>
        <v>0</v>
      </c>
      <c r="J215" s="0" t="str">
        <f aca="false">IF(I215=0,"",IF(I214=I215,MAX(J214,B215),B215))</f>
        <v/>
      </c>
      <c r="K215" s="9" t="str">
        <f aca="false">IF(I215=0,"",B215/J215-1)</f>
        <v/>
      </c>
      <c r="M215" s="8"/>
      <c r="N215" s="8"/>
      <c r="O215" s="8"/>
      <c r="P215" s="8"/>
      <c r="Q215" s="9"/>
      <c r="R215" s="9"/>
      <c r="S215" s="9"/>
      <c r="T215" s="9"/>
      <c r="U215" s="9"/>
      <c r="V215" s="9"/>
    </row>
    <row r="216" customFormat="false" ht="15" hidden="false" customHeight="false" outlineLevel="0" collapsed="false">
      <c r="A216" s="5" t="n">
        <v>44139</v>
      </c>
      <c r="B216" s="6" t="n">
        <v>1894.6</v>
      </c>
      <c r="C216" s="9" t="n">
        <f aca="false">B216/B215-1</f>
        <v>-0.00728320670683791</v>
      </c>
      <c r="D216" s="9" t="n">
        <f aca="false">LN(B216/B215)</f>
        <v>-0.0073098587438504</v>
      </c>
      <c r="E216" s="9" t="n">
        <f aca="false">B216/B211-1</f>
        <v>0.00980705681697036</v>
      </c>
      <c r="F216" s="9" t="n">
        <f aca="false">B216/B195-1</f>
        <v>-0.00341907316816581</v>
      </c>
      <c r="G216" s="0" t="n">
        <f aca="false">MAX(G215,B216)</f>
        <v>2051.5</v>
      </c>
      <c r="H216" s="9" t="n">
        <f aca="false">B216/G216-1</f>
        <v>-0.0764806239337071</v>
      </c>
      <c r="I216" s="0" t="n">
        <f aca="false">IF(AND($A216&gt;=CrashTest!$B$3,$A216&lt;=CrashTest!$C$3),1,IF(AND($A216&gt;=CrashTest!$B$4,$A216&lt;=CrashTest!$C$4),2,IF(AND($A216&gt;=CrashTest!$B$5,$A216&lt;=CrashTest!$C$5),3,IF(AND($A216&gt;=CrashTest!$B$6,$A216&lt;=CrashTest!$C$6),4,IF(AND($A216&gt;=CrashTest!$B$7,$A216&lt;=CrashTest!$C$7),5,0)))))</f>
        <v>0</v>
      </c>
      <c r="J216" s="0" t="str">
        <f aca="false">IF(I216=0,"",IF(I215=I216,MAX(J215,B216),B216))</f>
        <v/>
      </c>
      <c r="K216" s="9" t="str">
        <f aca="false">IF(I216=0,"",B216/J216-1)</f>
        <v/>
      </c>
      <c r="M216" s="8"/>
      <c r="N216" s="8"/>
      <c r="O216" s="8"/>
      <c r="P216" s="8"/>
      <c r="Q216" s="9"/>
      <c r="R216" s="9"/>
      <c r="S216" s="9"/>
      <c r="T216" s="9"/>
      <c r="U216" s="9"/>
      <c r="V216" s="9"/>
    </row>
    <row r="217" customFormat="false" ht="15" hidden="false" customHeight="false" outlineLevel="0" collapsed="false">
      <c r="A217" s="5" t="n">
        <v>44140</v>
      </c>
      <c r="B217" s="6" t="n">
        <v>1945.3</v>
      </c>
      <c r="C217" s="9" t="n">
        <f aca="false">B217/B216-1</f>
        <v>0.0267602660192126</v>
      </c>
      <c r="D217" s="9" t="n">
        <f aca="false">LN(B217/B216)</f>
        <v>0.0264084723623373</v>
      </c>
      <c r="E217" s="9" t="n">
        <f aca="false">B217/B212-1</f>
        <v>0.0427208404802744</v>
      </c>
      <c r="F217" s="9" t="n">
        <f aca="false">B217/B196-1</f>
        <v>0.0327564238691866</v>
      </c>
      <c r="G217" s="0" t="n">
        <f aca="false">MAX(G216,B217)</f>
        <v>2051.5</v>
      </c>
      <c r="H217" s="9" t="n">
        <f aca="false">B217/G217-1</f>
        <v>-0.051766999756276</v>
      </c>
      <c r="I217" s="0" t="n">
        <f aca="false">IF(AND($A217&gt;=CrashTest!$B$3,$A217&lt;=CrashTest!$C$3),1,IF(AND($A217&gt;=CrashTest!$B$4,$A217&lt;=CrashTest!$C$4),2,IF(AND($A217&gt;=CrashTest!$B$5,$A217&lt;=CrashTest!$C$5),3,IF(AND($A217&gt;=CrashTest!$B$6,$A217&lt;=CrashTest!$C$6),4,IF(AND($A217&gt;=CrashTest!$B$7,$A217&lt;=CrashTest!$C$7),5,0)))))</f>
        <v>0</v>
      </c>
      <c r="J217" s="0" t="str">
        <f aca="false">IF(I217=0,"",IF(I216=I217,MAX(J216,B217),B217))</f>
        <v/>
      </c>
      <c r="K217" s="9" t="str">
        <f aca="false">IF(I217=0,"",B217/J217-1)</f>
        <v/>
      </c>
      <c r="M217" s="8"/>
      <c r="N217" s="8"/>
      <c r="O217" s="8"/>
      <c r="P217" s="8"/>
      <c r="Q217" s="9"/>
      <c r="R217" s="9"/>
      <c r="S217" s="9"/>
      <c r="T217" s="9"/>
      <c r="U217" s="9"/>
      <c r="V217" s="9"/>
    </row>
    <row r="218" customFormat="false" ht="15" hidden="false" customHeight="false" outlineLevel="0" collapsed="false">
      <c r="A218" s="5" t="n">
        <v>44141</v>
      </c>
      <c r="B218" s="6" t="n">
        <v>1950.3</v>
      </c>
      <c r="C218" s="9" t="n">
        <f aca="false">B218/B217-1</f>
        <v>0.00257029764046668</v>
      </c>
      <c r="D218" s="9" t="n">
        <f aca="false">LN(B218/B217)</f>
        <v>0.00256700007476132</v>
      </c>
      <c r="E218" s="9" t="n">
        <f aca="false">B218/B213-1</f>
        <v>0.0388302972195589</v>
      </c>
      <c r="F218" s="9" t="n">
        <f aca="false">B218/B197-1</f>
        <v>0.0326697024250768</v>
      </c>
      <c r="G218" s="0" t="n">
        <f aca="false">MAX(G217,B218)</f>
        <v>2051.5</v>
      </c>
      <c r="H218" s="9" t="n">
        <f aca="false">B218/G218-1</f>
        <v>-0.0493297587131367</v>
      </c>
      <c r="I218" s="0" t="n">
        <f aca="false">IF(AND($A218&gt;=CrashTest!$B$3,$A218&lt;=CrashTest!$C$3),1,IF(AND($A218&gt;=CrashTest!$B$4,$A218&lt;=CrashTest!$C$4),2,IF(AND($A218&gt;=CrashTest!$B$5,$A218&lt;=CrashTest!$C$5),3,IF(AND($A218&gt;=CrashTest!$B$6,$A218&lt;=CrashTest!$C$6),4,IF(AND($A218&gt;=CrashTest!$B$7,$A218&lt;=CrashTest!$C$7),5,0)))))</f>
        <v>0</v>
      </c>
      <c r="J218" s="0" t="str">
        <f aca="false">IF(I218=0,"",IF(I217=I218,MAX(J217,B218),B218))</f>
        <v/>
      </c>
      <c r="K218" s="9" t="str">
        <f aca="false">IF(I218=0,"",B218/J218-1)</f>
        <v/>
      </c>
      <c r="M218" s="8"/>
      <c r="N218" s="8"/>
      <c r="O218" s="8"/>
      <c r="P218" s="8"/>
      <c r="Q218" s="9"/>
      <c r="R218" s="9"/>
      <c r="S218" s="9"/>
      <c r="T218" s="9"/>
      <c r="U218" s="9"/>
      <c r="V218" s="9"/>
    </row>
    <row r="219" customFormat="false" ht="15" hidden="false" customHeight="false" outlineLevel="0" collapsed="false">
      <c r="A219" s="5" t="n">
        <v>44144</v>
      </c>
      <c r="B219" s="6" t="n">
        <v>1853.2</v>
      </c>
      <c r="C219" s="9" t="n">
        <f aca="false">B219/B218-1</f>
        <v>-0.0497872122237604</v>
      </c>
      <c r="D219" s="9" t="n">
        <f aca="false">LN(B219/B218)</f>
        <v>-0.0510693323360394</v>
      </c>
      <c r="E219" s="9" t="n">
        <f aca="false">B219/B214-1</f>
        <v>-0.0196783749471011</v>
      </c>
      <c r="F219" s="9" t="n">
        <f aca="false">B219/B198-1</f>
        <v>-0.0345402448554311</v>
      </c>
      <c r="G219" s="0" t="n">
        <f aca="false">MAX(G218,B219)</f>
        <v>2051.5</v>
      </c>
      <c r="H219" s="9" t="n">
        <f aca="false">B219/G219-1</f>
        <v>-0.0966609797708993</v>
      </c>
      <c r="I219" s="0" t="n">
        <f aca="false">IF(AND($A219&gt;=CrashTest!$B$3,$A219&lt;=CrashTest!$C$3),1,IF(AND($A219&gt;=CrashTest!$B$4,$A219&lt;=CrashTest!$C$4),2,IF(AND($A219&gt;=CrashTest!$B$5,$A219&lt;=CrashTest!$C$5),3,IF(AND($A219&gt;=CrashTest!$B$6,$A219&lt;=CrashTest!$C$6),4,IF(AND($A219&gt;=CrashTest!$B$7,$A219&lt;=CrashTest!$C$7),5,0)))))</f>
        <v>0</v>
      </c>
      <c r="J219" s="0" t="str">
        <f aca="false">IF(I219=0,"",IF(I218=I219,MAX(J218,B219),B219))</f>
        <v/>
      </c>
      <c r="K219" s="9" t="str">
        <f aca="false">IF(I219=0,"",B219/J219-1)</f>
        <v/>
      </c>
      <c r="M219" s="8"/>
      <c r="N219" s="8"/>
      <c r="O219" s="8"/>
      <c r="P219" s="8"/>
      <c r="Q219" s="9"/>
      <c r="R219" s="9"/>
      <c r="S219" s="9"/>
      <c r="T219" s="9"/>
      <c r="U219" s="9"/>
      <c r="V219" s="9"/>
    </row>
    <row r="220" customFormat="false" ht="15" hidden="false" customHeight="false" outlineLevel="0" collapsed="false">
      <c r="A220" s="5" t="n">
        <v>44145</v>
      </c>
      <c r="B220" s="6" t="n">
        <v>1875.4</v>
      </c>
      <c r="C220" s="9" t="n">
        <f aca="false">B220/B219-1</f>
        <v>0.0119792790848263</v>
      </c>
      <c r="D220" s="9" t="n">
        <f aca="false">LN(B220/B219)</f>
        <v>0.0119080954430316</v>
      </c>
      <c r="E220" s="9" t="n">
        <f aca="false">B220/B215-1</f>
        <v>-0.0173434634529734</v>
      </c>
      <c r="F220" s="9" t="n">
        <f aca="false">B220/B199-1</f>
        <v>-0.0244993498049414</v>
      </c>
      <c r="G220" s="0" t="n">
        <f aca="false">MAX(G219,B220)</f>
        <v>2051.5</v>
      </c>
      <c r="H220" s="9" t="n">
        <f aca="false">B220/G220-1</f>
        <v>-0.0858396295393614</v>
      </c>
      <c r="I220" s="0" t="n">
        <f aca="false">IF(AND($A220&gt;=CrashTest!$B$3,$A220&lt;=CrashTest!$C$3),1,IF(AND($A220&gt;=CrashTest!$B$4,$A220&lt;=CrashTest!$C$4),2,IF(AND($A220&gt;=CrashTest!$B$5,$A220&lt;=CrashTest!$C$5),3,IF(AND($A220&gt;=CrashTest!$B$6,$A220&lt;=CrashTest!$C$6),4,IF(AND($A220&gt;=CrashTest!$B$7,$A220&lt;=CrashTest!$C$7),5,0)))))</f>
        <v>0</v>
      </c>
      <c r="J220" s="0" t="str">
        <f aca="false">IF(I220=0,"",IF(I219=I220,MAX(J219,B220),B220))</f>
        <v/>
      </c>
      <c r="K220" s="9" t="str">
        <f aca="false">IF(I220=0,"",B220/J220-1)</f>
        <v/>
      </c>
      <c r="M220" s="8"/>
      <c r="N220" s="8"/>
      <c r="O220" s="8"/>
      <c r="P220" s="8"/>
      <c r="Q220" s="9"/>
      <c r="R220" s="9"/>
      <c r="S220" s="9"/>
      <c r="T220" s="9"/>
      <c r="U220" s="9"/>
      <c r="V220" s="9"/>
    </row>
    <row r="221" customFormat="false" ht="15" hidden="false" customHeight="false" outlineLevel="0" collapsed="false">
      <c r="A221" s="5" t="n">
        <v>44146</v>
      </c>
      <c r="B221" s="6" t="n">
        <v>1860.7</v>
      </c>
      <c r="C221" s="9" t="n">
        <f aca="false">B221/B220-1</f>
        <v>-0.00783832782339766</v>
      </c>
      <c r="D221" s="9" t="n">
        <f aca="false">LN(B221/B220)</f>
        <v>-0.00786920899192909</v>
      </c>
      <c r="E221" s="9" t="n">
        <f aca="false">B221/B216-1</f>
        <v>-0.0178929589359231</v>
      </c>
      <c r="F221" s="9" t="n">
        <f aca="false">B221/B200-1</f>
        <v>-0.0147206777866031</v>
      </c>
      <c r="G221" s="0" t="n">
        <f aca="false">MAX(G220,B221)</f>
        <v>2051.5</v>
      </c>
      <c r="H221" s="9" t="n">
        <f aca="false">B221/G221-1</f>
        <v>-0.0930051182061906</v>
      </c>
      <c r="I221" s="0" t="n">
        <f aca="false">IF(AND($A221&gt;=CrashTest!$B$3,$A221&lt;=CrashTest!$C$3),1,IF(AND($A221&gt;=CrashTest!$B$4,$A221&lt;=CrashTest!$C$4),2,IF(AND($A221&gt;=CrashTest!$B$5,$A221&lt;=CrashTest!$C$5),3,IF(AND($A221&gt;=CrashTest!$B$6,$A221&lt;=CrashTest!$C$6),4,IF(AND($A221&gt;=CrashTest!$B$7,$A221&lt;=CrashTest!$C$7),5,0)))))</f>
        <v>0</v>
      </c>
      <c r="J221" s="0" t="str">
        <f aca="false">IF(I221=0,"",IF(I220=I221,MAX(J220,B221),B221))</f>
        <v/>
      </c>
      <c r="K221" s="9" t="str">
        <f aca="false">IF(I221=0,"",B221/J221-1)</f>
        <v/>
      </c>
      <c r="M221" s="8"/>
      <c r="N221" s="8"/>
      <c r="O221" s="8"/>
      <c r="P221" s="8"/>
      <c r="Q221" s="9"/>
      <c r="R221" s="9"/>
      <c r="S221" s="9"/>
      <c r="T221" s="9"/>
      <c r="U221" s="9"/>
      <c r="V221" s="9"/>
    </row>
    <row r="222" customFormat="false" ht="15" hidden="false" customHeight="false" outlineLevel="0" collapsed="false">
      <c r="A222" s="5" t="n">
        <v>44147</v>
      </c>
      <c r="B222" s="6" t="n">
        <v>1872.6</v>
      </c>
      <c r="C222" s="9" t="n">
        <f aca="false">B222/B221-1</f>
        <v>0.00639544257537472</v>
      </c>
      <c r="D222" s="9" t="n">
        <f aca="false">LN(B222/B221)</f>
        <v>0.00637507851119291</v>
      </c>
      <c r="E222" s="9" t="n">
        <f aca="false">B222/B217-1</f>
        <v>-0.0373721276923869</v>
      </c>
      <c r="F222" s="9" t="n">
        <f aca="false">B222/B201-1</f>
        <v>-0.0150949350444433</v>
      </c>
      <c r="G222" s="0" t="n">
        <f aca="false">MAX(G221,B222)</f>
        <v>2051.5</v>
      </c>
      <c r="H222" s="9" t="n">
        <f aca="false">B222/G222-1</f>
        <v>-0.0872044845235194</v>
      </c>
      <c r="I222" s="0" t="n">
        <f aca="false">IF(AND($A222&gt;=CrashTest!$B$3,$A222&lt;=CrashTest!$C$3),1,IF(AND($A222&gt;=CrashTest!$B$4,$A222&lt;=CrashTest!$C$4),2,IF(AND($A222&gt;=CrashTest!$B$5,$A222&lt;=CrashTest!$C$5),3,IF(AND($A222&gt;=CrashTest!$B$6,$A222&lt;=CrashTest!$C$6),4,IF(AND($A222&gt;=CrashTest!$B$7,$A222&lt;=CrashTest!$C$7),5,0)))))</f>
        <v>0</v>
      </c>
      <c r="J222" s="0" t="str">
        <f aca="false">IF(I222=0,"",IF(I221=I222,MAX(J221,B222),B222))</f>
        <v/>
      </c>
      <c r="K222" s="9" t="str">
        <f aca="false">IF(I222=0,"",B222/J222-1)</f>
        <v/>
      </c>
      <c r="M222" s="8"/>
      <c r="N222" s="8"/>
      <c r="O222" s="8"/>
      <c r="P222" s="8"/>
      <c r="Q222" s="9"/>
      <c r="R222" s="9"/>
      <c r="S222" s="9"/>
      <c r="T222" s="9"/>
      <c r="U222" s="9"/>
      <c r="V222" s="9"/>
    </row>
    <row r="223" customFormat="false" ht="15" hidden="false" customHeight="false" outlineLevel="0" collapsed="false">
      <c r="A223" s="5" t="n">
        <v>44148</v>
      </c>
      <c r="B223" s="6" t="n">
        <v>1885.7</v>
      </c>
      <c r="C223" s="9" t="n">
        <f aca="false">B223/B222-1</f>
        <v>0.00699562106162555</v>
      </c>
      <c r="D223" s="9" t="n">
        <f aca="false">LN(B223/B222)</f>
        <v>0.00697126522808822</v>
      </c>
      <c r="E223" s="9" t="n">
        <f aca="false">B223/B218-1</f>
        <v>-0.0331231092652412</v>
      </c>
      <c r="F223" s="9" t="n">
        <f aca="false">B223/B202-1</f>
        <v>-0.00919503993274484</v>
      </c>
      <c r="G223" s="0" t="n">
        <f aca="false">MAX(G222,B223)</f>
        <v>2051.5</v>
      </c>
      <c r="H223" s="9" t="n">
        <f aca="false">B223/G223-1</f>
        <v>-0.0808189129904947</v>
      </c>
      <c r="I223" s="0" t="n">
        <f aca="false">IF(AND($A223&gt;=CrashTest!$B$3,$A223&lt;=CrashTest!$C$3),1,IF(AND($A223&gt;=CrashTest!$B$4,$A223&lt;=CrashTest!$C$4),2,IF(AND($A223&gt;=CrashTest!$B$5,$A223&lt;=CrashTest!$C$5),3,IF(AND($A223&gt;=CrashTest!$B$6,$A223&lt;=CrashTest!$C$6),4,IF(AND($A223&gt;=CrashTest!$B$7,$A223&lt;=CrashTest!$C$7),5,0)))))</f>
        <v>0</v>
      </c>
      <c r="J223" s="0" t="str">
        <f aca="false">IF(I223=0,"",IF(I222=I223,MAX(J222,B223),B223))</f>
        <v/>
      </c>
      <c r="K223" s="9" t="str">
        <f aca="false">IF(I223=0,"",B223/J223-1)</f>
        <v/>
      </c>
      <c r="M223" s="8"/>
      <c r="N223" s="8"/>
      <c r="O223" s="8"/>
      <c r="P223" s="8"/>
      <c r="Q223" s="9"/>
      <c r="R223" s="9"/>
      <c r="S223" s="9"/>
      <c r="T223" s="9"/>
      <c r="U223" s="9"/>
      <c r="V223" s="9"/>
    </row>
    <row r="224" customFormat="false" ht="15" hidden="false" customHeight="false" outlineLevel="0" collapsed="false">
      <c r="A224" s="5" t="n">
        <v>44151</v>
      </c>
      <c r="B224" s="6" t="n">
        <v>1887.3</v>
      </c>
      <c r="C224" s="9" t="n">
        <f aca="false">B224/B223-1</f>
        <v>0.000848491276449037</v>
      </c>
      <c r="D224" s="9" t="n">
        <f aca="false">LN(B224/B223)</f>
        <v>0.000848131511216657</v>
      </c>
      <c r="E224" s="9" t="n">
        <f aca="false">B224/B219-1</f>
        <v>0.0184006043600258</v>
      </c>
      <c r="F224" s="9" t="n">
        <f aca="false">B224/B203-1</f>
        <v>-0.00710227272727271</v>
      </c>
      <c r="G224" s="0" t="n">
        <f aca="false">MAX(G223,B224)</f>
        <v>2051.5</v>
      </c>
      <c r="H224" s="9" t="n">
        <f aca="false">B224/G224-1</f>
        <v>-0.0800389958566903</v>
      </c>
      <c r="I224" s="0" t="n">
        <f aca="false">IF(AND($A224&gt;=CrashTest!$B$3,$A224&lt;=CrashTest!$C$3),1,IF(AND($A224&gt;=CrashTest!$B$4,$A224&lt;=CrashTest!$C$4),2,IF(AND($A224&gt;=CrashTest!$B$5,$A224&lt;=CrashTest!$C$5),3,IF(AND($A224&gt;=CrashTest!$B$6,$A224&lt;=CrashTest!$C$6),4,IF(AND($A224&gt;=CrashTest!$B$7,$A224&lt;=CrashTest!$C$7),5,0)))))</f>
        <v>0</v>
      </c>
      <c r="J224" s="0" t="str">
        <f aca="false">IF(I224=0,"",IF(I223=I224,MAX(J223,B224),B224))</f>
        <v/>
      </c>
      <c r="K224" s="9" t="str">
        <f aca="false">IF(I224=0,"",B224/J224-1)</f>
        <v/>
      </c>
      <c r="M224" s="8"/>
      <c r="N224" s="8"/>
      <c r="O224" s="8"/>
      <c r="P224" s="8"/>
      <c r="Q224" s="9"/>
      <c r="R224" s="9"/>
      <c r="S224" s="9"/>
      <c r="T224" s="9"/>
      <c r="U224" s="9"/>
      <c r="V224" s="9"/>
    </row>
    <row r="225" customFormat="false" ht="15" hidden="false" customHeight="false" outlineLevel="0" collapsed="false">
      <c r="A225" s="5" t="n">
        <v>44152</v>
      </c>
      <c r="B225" s="6" t="n">
        <v>1884.5</v>
      </c>
      <c r="C225" s="9" t="n">
        <f aca="false">B225/B224-1</f>
        <v>-0.0014836009113548</v>
      </c>
      <c r="D225" s="9" t="n">
        <f aca="false">LN(B225/B224)</f>
        <v>-0.00148470253690348</v>
      </c>
      <c r="E225" s="9" t="n">
        <f aca="false">B225/B220-1</f>
        <v>0.00485229817638899</v>
      </c>
      <c r="F225" s="9" t="n">
        <f aca="false">B225/B204-1</f>
        <v>-0.0114876206462443</v>
      </c>
      <c r="G225" s="0" t="n">
        <f aca="false">MAX(G224,B225)</f>
        <v>2051.5</v>
      </c>
      <c r="H225" s="9" t="n">
        <f aca="false">B225/G225-1</f>
        <v>-0.0814038508408481</v>
      </c>
      <c r="I225" s="0" t="n">
        <f aca="false">IF(AND($A225&gt;=CrashTest!$B$3,$A225&lt;=CrashTest!$C$3),1,IF(AND($A225&gt;=CrashTest!$B$4,$A225&lt;=CrashTest!$C$4),2,IF(AND($A225&gt;=CrashTest!$B$5,$A225&lt;=CrashTest!$C$5),3,IF(AND($A225&gt;=CrashTest!$B$6,$A225&lt;=CrashTest!$C$6),4,IF(AND($A225&gt;=CrashTest!$B$7,$A225&lt;=CrashTest!$C$7),5,0)))))</f>
        <v>0</v>
      </c>
      <c r="J225" s="0" t="str">
        <f aca="false">IF(I225=0,"",IF(I224=I225,MAX(J224,B225),B225))</f>
        <v/>
      </c>
      <c r="K225" s="9" t="str">
        <f aca="false">IF(I225=0,"",B225/J225-1)</f>
        <v/>
      </c>
      <c r="M225" s="8"/>
      <c r="N225" s="8"/>
      <c r="O225" s="8"/>
      <c r="P225" s="8"/>
      <c r="Q225" s="9"/>
      <c r="R225" s="9"/>
      <c r="S225" s="9"/>
      <c r="T225" s="9"/>
      <c r="U225" s="9"/>
      <c r="V225" s="9"/>
    </row>
    <row r="226" customFormat="false" ht="15" hidden="false" customHeight="false" outlineLevel="0" collapsed="false">
      <c r="A226" s="5" t="n">
        <v>44153</v>
      </c>
      <c r="B226" s="6" t="n">
        <v>1873.5</v>
      </c>
      <c r="C226" s="9" t="n">
        <f aca="false">B226/B225-1</f>
        <v>-0.00583709206686123</v>
      </c>
      <c r="D226" s="9" t="n">
        <f aca="false">LN(B226/B225)</f>
        <v>-0.00585419447344805</v>
      </c>
      <c r="E226" s="9" t="n">
        <f aca="false">B226/B221-1</f>
        <v>0.00687913150964681</v>
      </c>
      <c r="F226" s="9" t="n">
        <f aca="false">B226/B205-1</f>
        <v>-0.0193153266331659</v>
      </c>
      <c r="G226" s="0" t="n">
        <f aca="false">MAX(G225,B226)</f>
        <v>2051.5</v>
      </c>
      <c r="H226" s="9" t="n">
        <f aca="false">B226/G226-1</f>
        <v>-0.0867657811357543</v>
      </c>
      <c r="I226" s="0" t="n">
        <f aca="false">IF(AND($A226&gt;=CrashTest!$B$3,$A226&lt;=CrashTest!$C$3),1,IF(AND($A226&gt;=CrashTest!$B$4,$A226&lt;=CrashTest!$C$4),2,IF(AND($A226&gt;=CrashTest!$B$5,$A226&lt;=CrashTest!$C$5),3,IF(AND($A226&gt;=CrashTest!$B$6,$A226&lt;=CrashTest!$C$6),4,IF(AND($A226&gt;=CrashTest!$B$7,$A226&lt;=CrashTest!$C$7),5,0)))))</f>
        <v>0</v>
      </c>
      <c r="J226" s="0" t="str">
        <f aca="false">IF(I226=0,"",IF(I225=I226,MAX(J225,B226),B226))</f>
        <v/>
      </c>
      <c r="K226" s="9" t="str">
        <f aca="false">IF(I226=0,"",B226/J226-1)</f>
        <v/>
      </c>
      <c r="M226" s="8"/>
      <c r="N226" s="8"/>
      <c r="O226" s="8"/>
      <c r="P226" s="8"/>
      <c r="Q226" s="9"/>
      <c r="R226" s="9"/>
      <c r="S226" s="9"/>
      <c r="T226" s="9"/>
      <c r="U226" s="9"/>
      <c r="V226" s="9"/>
    </row>
    <row r="227" customFormat="false" ht="15" hidden="false" customHeight="false" outlineLevel="0" collapsed="false">
      <c r="A227" s="5" t="n">
        <v>44154</v>
      </c>
      <c r="B227" s="6" t="n">
        <v>1861.1</v>
      </c>
      <c r="C227" s="9" t="n">
        <f aca="false">B227/B226-1</f>
        <v>-0.00661862823592208</v>
      </c>
      <c r="D227" s="9" t="n">
        <f aca="false">LN(B227/B226)</f>
        <v>-0.00664062848382409</v>
      </c>
      <c r="E227" s="9" t="n">
        <f aca="false">B227/B222-1</f>
        <v>-0.0061411940617323</v>
      </c>
      <c r="F227" s="9" t="n">
        <f aca="false">B227/B206-1</f>
        <v>-0.0329938688558662</v>
      </c>
      <c r="G227" s="0" t="n">
        <f aca="false">MAX(G226,B227)</f>
        <v>2051.5</v>
      </c>
      <c r="H227" s="9" t="n">
        <f aca="false">B227/G227-1</f>
        <v>-0.0928101389227395</v>
      </c>
      <c r="I227" s="0" t="n">
        <f aca="false">IF(AND($A227&gt;=CrashTest!$B$3,$A227&lt;=CrashTest!$C$3),1,IF(AND($A227&gt;=CrashTest!$B$4,$A227&lt;=CrashTest!$C$4),2,IF(AND($A227&gt;=CrashTest!$B$5,$A227&lt;=CrashTest!$C$5),3,IF(AND($A227&gt;=CrashTest!$B$6,$A227&lt;=CrashTest!$C$6),4,IF(AND($A227&gt;=CrashTest!$B$7,$A227&lt;=CrashTest!$C$7),5,0)))))</f>
        <v>0</v>
      </c>
      <c r="J227" s="0" t="str">
        <f aca="false">IF(I227=0,"",IF(I226=I227,MAX(J226,B227),B227))</f>
        <v/>
      </c>
      <c r="K227" s="9" t="str">
        <f aca="false">IF(I227=0,"",B227/J227-1)</f>
        <v/>
      </c>
      <c r="M227" s="8"/>
      <c r="N227" s="8"/>
      <c r="O227" s="8"/>
      <c r="P227" s="8"/>
      <c r="Q227" s="9"/>
      <c r="R227" s="9"/>
      <c r="S227" s="9"/>
      <c r="T227" s="9"/>
      <c r="U227" s="9"/>
      <c r="V227" s="9"/>
    </row>
    <row r="228" customFormat="false" ht="15" hidden="false" customHeight="false" outlineLevel="0" collapsed="false">
      <c r="A228" s="5" t="n">
        <v>44155</v>
      </c>
      <c r="B228" s="6" t="n">
        <v>1872.6</v>
      </c>
      <c r="C228" s="9" t="n">
        <f aca="false">B228/B227-1</f>
        <v>0.00617914136800812</v>
      </c>
      <c r="D228" s="9" t="n">
        <f aca="false">LN(B228/B227)</f>
        <v>0.00616012875487074</v>
      </c>
      <c r="E228" s="9" t="n">
        <f aca="false">B228/B223-1</f>
        <v>-0.00694702232592681</v>
      </c>
      <c r="F228" s="9" t="n">
        <f aca="false">B228/B207-1</f>
        <v>-0.0149913208142655</v>
      </c>
      <c r="G228" s="0" t="n">
        <f aca="false">MAX(G227,B228)</f>
        <v>2051.5</v>
      </c>
      <c r="H228" s="9" t="n">
        <f aca="false">B228/G228-1</f>
        <v>-0.0872044845235194</v>
      </c>
      <c r="I228" s="0" t="n">
        <f aca="false">IF(AND($A228&gt;=CrashTest!$B$3,$A228&lt;=CrashTest!$C$3),1,IF(AND($A228&gt;=CrashTest!$B$4,$A228&lt;=CrashTest!$C$4),2,IF(AND($A228&gt;=CrashTest!$B$5,$A228&lt;=CrashTest!$C$5),3,IF(AND($A228&gt;=CrashTest!$B$6,$A228&lt;=CrashTest!$C$6),4,IF(AND($A228&gt;=CrashTest!$B$7,$A228&lt;=CrashTest!$C$7),5,0)))))</f>
        <v>0</v>
      </c>
      <c r="J228" s="0" t="str">
        <f aca="false">IF(I228=0,"",IF(I227=I228,MAX(J227,B228),B228))</f>
        <v/>
      </c>
      <c r="K228" s="9" t="str">
        <f aca="false">IF(I228=0,"",B228/J228-1)</f>
        <v/>
      </c>
      <c r="M228" s="8"/>
      <c r="N228" s="8"/>
      <c r="O228" s="8"/>
      <c r="P228" s="8"/>
      <c r="Q228" s="9"/>
      <c r="R228" s="9"/>
      <c r="S228" s="9"/>
      <c r="T228" s="9"/>
      <c r="U228" s="9"/>
      <c r="V228" s="9"/>
    </row>
    <row r="229" customFormat="false" ht="15" hidden="false" customHeight="false" outlineLevel="0" collapsed="false">
      <c r="A229" s="5" t="n">
        <v>44158</v>
      </c>
      <c r="B229" s="6" t="n">
        <v>1837.8</v>
      </c>
      <c r="C229" s="9" t="n">
        <f aca="false">B229/B228-1</f>
        <v>-0.018583787247677</v>
      </c>
      <c r="D229" s="9" t="n">
        <f aca="false">LN(B229/B228)</f>
        <v>-0.0187586354380041</v>
      </c>
      <c r="E229" s="9" t="n">
        <f aca="false">B229/B224-1</f>
        <v>-0.0262279446828803</v>
      </c>
      <c r="F229" s="9" t="n">
        <f aca="false">B229/B208-1</f>
        <v>-0.0337539432176657</v>
      </c>
      <c r="G229" s="0" t="n">
        <f aca="false">MAX(G228,B229)</f>
        <v>2051.5</v>
      </c>
      <c r="H229" s="9" t="n">
        <f aca="false">B229/G229-1</f>
        <v>-0.104167682183768</v>
      </c>
      <c r="I229" s="0" t="n">
        <f aca="false">IF(AND($A229&gt;=CrashTest!$B$3,$A229&lt;=CrashTest!$C$3),1,IF(AND($A229&gt;=CrashTest!$B$4,$A229&lt;=CrashTest!$C$4),2,IF(AND($A229&gt;=CrashTest!$B$5,$A229&lt;=CrashTest!$C$5),3,IF(AND($A229&gt;=CrashTest!$B$6,$A229&lt;=CrashTest!$C$6),4,IF(AND($A229&gt;=CrashTest!$B$7,$A229&lt;=CrashTest!$C$7),5,0)))))</f>
        <v>0</v>
      </c>
      <c r="J229" s="0" t="str">
        <f aca="false">IF(I229=0,"",IF(I228=I229,MAX(J228,B229),B229))</f>
        <v/>
      </c>
      <c r="K229" s="9" t="str">
        <f aca="false">IF(I229=0,"",B229/J229-1)</f>
        <v/>
      </c>
      <c r="M229" s="8"/>
      <c r="N229" s="8"/>
      <c r="O229" s="8"/>
      <c r="P229" s="8"/>
      <c r="Q229" s="9"/>
      <c r="R229" s="9"/>
      <c r="S229" s="9"/>
      <c r="T229" s="9"/>
      <c r="U229" s="9"/>
      <c r="V229" s="9"/>
    </row>
    <row r="230" customFormat="false" ht="15" hidden="false" customHeight="false" outlineLevel="0" collapsed="false">
      <c r="A230" s="5" t="n">
        <v>44159</v>
      </c>
      <c r="B230" s="6" t="n">
        <v>1804.8</v>
      </c>
      <c r="C230" s="9" t="n">
        <f aca="false">B230/B229-1</f>
        <v>-0.0179562520404832</v>
      </c>
      <c r="D230" s="9" t="n">
        <f aca="false">LN(B230/B229)</f>
        <v>-0.0181194217630449</v>
      </c>
      <c r="E230" s="9" t="n">
        <f aca="false">B230/B225-1</f>
        <v>-0.0422923852480764</v>
      </c>
      <c r="F230" s="9" t="n">
        <f aca="false">B230/B209-1</f>
        <v>-0.0514531980869292</v>
      </c>
      <c r="G230" s="0" t="n">
        <f aca="false">MAX(G229,B230)</f>
        <v>2051.5</v>
      </c>
      <c r="H230" s="9" t="n">
        <f aca="false">B230/G230-1</f>
        <v>-0.120253473068487</v>
      </c>
      <c r="I230" s="0" t="n">
        <f aca="false">IF(AND($A230&gt;=CrashTest!$B$3,$A230&lt;=CrashTest!$C$3),1,IF(AND($A230&gt;=CrashTest!$B$4,$A230&lt;=CrashTest!$C$4),2,IF(AND($A230&gt;=CrashTest!$B$5,$A230&lt;=CrashTest!$C$5),3,IF(AND($A230&gt;=CrashTest!$B$6,$A230&lt;=CrashTest!$C$6),4,IF(AND($A230&gt;=CrashTest!$B$7,$A230&lt;=CrashTest!$C$7),5,0)))))</f>
        <v>0</v>
      </c>
      <c r="J230" s="0" t="str">
        <f aca="false">IF(I230=0,"",IF(I229=I230,MAX(J229,B230),B230))</f>
        <v/>
      </c>
      <c r="K230" s="9" t="str">
        <f aca="false">IF(I230=0,"",B230/J230-1)</f>
        <v/>
      </c>
      <c r="M230" s="8"/>
      <c r="N230" s="8"/>
      <c r="O230" s="8"/>
      <c r="P230" s="8"/>
      <c r="Q230" s="9"/>
      <c r="R230" s="9"/>
      <c r="S230" s="9"/>
      <c r="T230" s="9"/>
      <c r="U230" s="9"/>
      <c r="V230" s="9"/>
    </row>
    <row r="231" customFormat="false" ht="15" hidden="false" customHeight="false" outlineLevel="0" collapsed="false">
      <c r="A231" s="5" t="n">
        <v>44160</v>
      </c>
      <c r="B231" s="6" t="n">
        <v>1805.7</v>
      </c>
      <c r="C231" s="9" t="n">
        <f aca="false">B231/B230-1</f>
        <v>0.000498670212766061</v>
      </c>
      <c r="D231" s="9" t="n">
        <f aca="false">LN(B231/B230)</f>
        <v>0.000498545918095161</v>
      </c>
      <c r="E231" s="9" t="n">
        <f aca="false">B231/B226-1</f>
        <v>-0.0361889511609287</v>
      </c>
      <c r="F231" s="9" t="n">
        <f aca="false">B231/B210-1</f>
        <v>-0.0540129924559932</v>
      </c>
      <c r="G231" s="0" t="n">
        <f aca="false">MAX(G230,B231)</f>
        <v>2051.5</v>
      </c>
      <c r="H231" s="9" t="n">
        <f aca="false">B231/G231-1</f>
        <v>-0.119814769680721</v>
      </c>
      <c r="I231" s="0" t="n">
        <f aca="false">IF(AND($A231&gt;=CrashTest!$B$3,$A231&lt;=CrashTest!$C$3),1,IF(AND($A231&gt;=CrashTest!$B$4,$A231&lt;=CrashTest!$C$4),2,IF(AND($A231&gt;=CrashTest!$B$5,$A231&lt;=CrashTest!$C$5),3,IF(AND($A231&gt;=CrashTest!$B$6,$A231&lt;=CrashTest!$C$6),4,IF(AND($A231&gt;=CrashTest!$B$7,$A231&lt;=CrashTest!$C$7),5,0)))))</f>
        <v>0</v>
      </c>
      <c r="J231" s="0" t="str">
        <f aca="false">IF(I231=0,"",IF(I230=I231,MAX(J230,B231),B231))</f>
        <v/>
      </c>
      <c r="K231" s="9" t="str">
        <f aca="false">IF(I231=0,"",B231/J231-1)</f>
        <v/>
      </c>
      <c r="M231" s="8"/>
      <c r="N231" s="8"/>
      <c r="O231" s="8"/>
      <c r="P231" s="8"/>
      <c r="Q231" s="9"/>
      <c r="R231" s="9"/>
      <c r="S231" s="9"/>
      <c r="T231" s="9"/>
      <c r="U231" s="9"/>
      <c r="V231" s="9"/>
    </row>
    <row r="232" customFormat="false" ht="15" hidden="false" customHeight="false" outlineLevel="0" collapsed="false">
      <c r="A232" s="5" t="n">
        <v>44162</v>
      </c>
      <c r="B232" s="6" t="n">
        <v>1781.9</v>
      </c>
      <c r="C232" s="9" t="n">
        <f aca="false">B232/B231-1</f>
        <v>-0.0131804840228166</v>
      </c>
      <c r="D232" s="9" t="n">
        <f aca="false">LN(B232/B231)</f>
        <v>-0.0132681174884657</v>
      </c>
      <c r="E232" s="9" t="n">
        <f aca="false">B232/B227-1</f>
        <v>-0.0425554779431518</v>
      </c>
      <c r="F232" s="9" t="n">
        <f aca="false">B232/B211-1</f>
        <v>-0.0502611661869736</v>
      </c>
      <c r="G232" s="0" t="n">
        <f aca="false">MAX(G231,B232)</f>
        <v>2051.5</v>
      </c>
      <c r="H232" s="9" t="n">
        <f aca="false">B232/G232-1</f>
        <v>-0.131416037046064</v>
      </c>
      <c r="I232" s="0" t="n">
        <f aca="false">IF(AND($A232&gt;=CrashTest!$B$3,$A232&lt;=CrashTest!$C$3),1,IF(AND($A232&gt;=CrashTest!$B$4,$A232&lt;=CrashTest!$C$4),2,IF(AND($A232&gt;=CrashTest!$B$5,$A232&lt;=CrashTest!$C$5),3,IF(AND($A232&gt;=CrashTest!$B$6,$A232&lt;=CrashTest!$C$6),4,IF(AND($A232&gt;=CrashTest!$B$7,$A232&lt;=CrashTest!$C$7),5,0)))))</f>
        <v>0</v>
      </c>
      <c r="J232" s="0" t="str">
        <f aca="false">IF(I232=0,"",IF(I231=I232,MAX(J231,B232),B232))</f>
        <v/>
      </c>
      <c r="K232" s="9" t="str">
        <f aca="false">IF(I232=0,"",B232/J232-1)</f>
        <v/>
      </c>
      <c r="M232" s="8"/>
      <c r="N232" s="8"/>
      <c r="O232" s="8"/>
      <c r="P232" s="8"/>
      <c r="Q232" s="9"/>
      <c r="R232" s="9"/>
      <c r="S232" s="9"/>
      <c r="T232" s="9"/>
      <c r="U232" s="9"/>
      <c r="V232" s="9"/>
    </row>
    <row r="233" customFormat="false" ht="15" hidden="false" customHeight="false" outlineLevel="0" collapsed="false">
      <c r="A233" s="5" t="n">
        <v>44165</v>
      </c>
      <c r="B233" s="6" t="n">
        <v>1775.7</v>
      </c>
      <c r="C233" s="9" t="n">
        <f aca="false">B233/B232-1</f>
        <v>-0.00347943206689494</v>
      </c>
      <c r="D233" s="9" t="n">
        <f aca="false">LN(B233/B232)</f>
        <v>-0.00348549936858004</v>
      </c>
      <c r="E233" s="9" t="n">
        <f aca="false">B233/B228-1</f>
        <v>-0.0517462351810316</v>
      </c>
      <c r="F233" s="9" t="n">
        <f aca="false">B233/B212-1</f>
        <v>-0.0481882504288164</v>
      </c>
      <c r="G233" s="0" t="n">
        <f aca="false">MAX(G232,B233)</f>
        <v>2051.5</v>
      </c>
      <c r="H233" s="9" t="n">
        <f aca="false">B233/G233-1</f>
        <v>-0.134438215939556</v>
      </c>
      <c r="I233" s="0" t="n">
        <f aca="false">IF(AND($A233&gt;=CrashTest!$B$3,$A233&lt;=CrashTest!$C$3),1,IF(AND($A233&gt;=CrashTest!$B$4,$A233&lt;=CrashTest!$C$4),2,IF(AND($A233&gt;=CrashTest!$B$5,$A233&lt;=CrashTest!$C$5),3,IF(AND($A233&gt;=CrashTest!$B$6,$A233&lt;=CrashTest!$C$6),4,IF(AND($A233&gt;=CrashTest!$B$7,$A233&lt;=CrashTest!$C$7),5,0)))))</f>
        <v>0</v>
      </c>
      <c r="J233" s="0" t="str">
        <f aca="false">IF(I233=0,"",IF(I232=I233,MAX(J232,B233),B233))</f>
        <v/>
      </c>
      <c r="K233" s="9" t="str">
        <f aca="false">IF(I233=0,"",B233/J233-1)</f>
        <v/>
      </c>
      <c r="M233" s="8"/>
      <c r="N233" s="8"/>
      <c r="O233" s="8"/>
      <c r="P233" s="8"/>
      <c r="Q233" s="9"/>
      <c r="R233" s="9"/>
      <c r="S233" s="9"/>
      <c r="T233" s="9"/>
      <c r="U233" s="9"/>
      <c r="V233" s="9"/>
    </row>
    <row r="234" customFormat="false" ht="15" hidden="false" customHeight="false" outlineLevel="0" collapsed="false">
      <c r="A234" s="5" t="n">
        <v>44166</v>
      </c>
      <c r="B234" s="6" t="n">
        <v>1814.1</v>
      </c>
      <c r="C234" s="9" t="n">
        <f aca="false">B234/B233-1</f>
        <v>0.0216252745396182</v>
      </c>
      <c r="D234" s="9" t="n">
        <f aca="false">LN(B234/B233)</f>
        <v>0.0213947655824878</v>
      </c>
      <c r="E234" s="9" t="n">
        <f aca="false">B234/B229-1</f>
        <v>-0.0128958537381653</v>
      </c>
      <c r="F234" s="9" t="n">
        <f aca="false">B234/B213-1</f>
        <v>-0.0337168424416747</v>
      </c>
      <c r="G234" s="0" t="n">
        <f aca="false">MAX(G233,B234)</f>
        <v>2051.5</v>
      </c>
      <c r="H234" s="9" t="n">
        <f aca="false">B234/G234-1</f>
        <v>-0.115720204728248</v>
      </c>
      <c r="I234" s="0" t="n">
        <f aca="false">IF(AND($A234&gt;=CrashTest!$B$3,$A234&lt;=CrashTest!$C$3),1,IF(AND($A234&gt;=CrashTest!$B$4,$A234&lt;=CrashTest!$C$4),2,IF(AND($A234&gt;=CrashTest!$B$5,$A234&lt;=CrashTest!$C$5),3,IF(AND($A234&gt;=CrashTest!$B$6,$A234&lt;=CrashTest!$C$6),4,IF(AND($A234&gt;=CrashTest!$B$7,$A234&lt;=CrashTest!$C$7),5,0)))))</f>
        <v>0</v>
      </c>
      <c r="J234" s="0" t="str">
        <f aca="false">IF(I234=0,"",IF(I233=I234,MAX(J233,B234),B234))</f>
        <v/>
      </c>
      <c r="K234" s="9" t="str">
        <f aca="false">IF(I234=0,"",B234/J234-1)</f>
        <v/>
      </c>
      <c r="M234" s="8"/>
      <c r="N234" s="8"/>
      <c r="O234" s="8"/>
      <c r="P234" s="8"/>
      <c r="Q234" s="9"/>
      <c r="R234" s="9"/>
      <c r="S234" s="9"/>
      <c r="T234" s="9"/>
      <c r="U234" s="9"/>
      <c r="V234" s="9"/>
    </row>
    <row r="235" customFormat="false" ht="15" hidden="false" customHeight="false" outlineLevel="0" collapsed="false">
      <c r="A235" s="5" t="n">
        <v>44167</v>
      </c>
      <c r="B235" s="6" t="n">
        <v>1825.7</v>
      </c>
      <c r="C235" s="9" t="n">
        <f aca="false">B235/B234-1</f>
        <v>0.00639435532771082</v>
      </c>
      <c r="D235" s="9" t="n">
        <f aca="false">LN(B235/B234)</f>
        <v>0.00637399817218778</v>
      </c>
      <c r="E235" s="9" t="n">
        <f aca="false">B235/B230-1</f>
        <v>0.0115802304964538</v>
      </c>
      <c r="F235" s="9" t="n">
        <f aca="false">B235/B214-1</f>
        <v>-0.0342255607278883</v>
      </c>
      <c r="G235" s="0" t="n">
        <f aca="false">MAX(G234,B235)</f>
        <v>2051.5</v>
      </c>
      <c r="H235" s="9" t="n">
        <f aca="false">B235/G235-1</f>
        <v>-0.110065805508165</v>
      </c>
      <c r="I235" s="0" t="n">
        <f aca="false">IF(AND($A235&gt;=CrashTest!$B$3,$A235&lt;=CrashTest!$C$3),1,IF(AND($A235&gt;=CrashTest!$B$4,$A235&lt;=CrashTest!$C$4),2,IF(AND($A235&gt;=CrashTest!$B$5,$A235&lt;=CrashTest!$C$5),3,IF(AND($A235&gt;=CrashTest!$B$6,$A235&lt;=CrashTest!$C$6),4,IF(AND($A235&gt;=CrashTest!$B$7,$A235&lt;=CrashTest!$C$7),5,0)))))</f>
        <v>0</v>
      </c>
      <c r="J235" s="0" t="str">
        <f aca="false">IF(I235=0,"",IF(I234=I235,MAX(J234,B235),B235))</f>
        <v/>
      </c>
      <c r="K235" s="9" t="str">
        <f aca="false">IF(I235=0,"",B235/J235-1)</f>
        <v/>
      </c>
      <c r="M235" s="8"/>
      <c r="N235" s="8"/>
      <c r="O235" s="8"/>
      <c r="P235" s="8"/>
      <c r="Q235" s="9"/>
      <c r="R235" s="9"/>
      <c r="S235" s="9"/>
      <c r="T235" s="9"/>
      <c r="U235" s="9"/>
      <c r="V235" s="9"/>
    </row>
    <row r="236" customFormat="false" ht="15" hidden="false" customHeight="false" outlineLevel="0" collapsed="false">
      <c r="A236" s="5" t="n">
        <v>44168</v>
      </c>
      <c r="B236" s="6" t="n">
        <v>1836.8</v>
      </c>
      <c r="C236" s="9" t="n">
        <f aca="false">B236/B235-1</f>
        <v>0.0060798597798104</v>
      </c>
      <c r="D236" s="9" t="n">
        <f aca="false">LN(B236/B235)</f>
        <v>0.00606145200578262</v>
      </c>
      <c r="E236" s="9" t="n">
        <f aca="false">B236/B231-1</f>
        <v>0.0172232375256134</v>
      </c>
      <c r="F236" s="9" t="n">
        <f aca="false">B236/B215-1</f>
        <v>-0.0375687712863506</v>
      </c>
      <c r="G236" s="0" t="n">
        <f aca="false">MAX(G235,B236)</f>
        <v>2051.5</v>
      </c>
      <c r="H236" s="9" t="n">
        <f aca="false">B236/G236-1</f>
        <v>-0.104655130392396</v>
      </c>
      <c r="I236" s="0" t="n">
        <f aca="false">IF(AND($A236&gt;=CrashTest!$B$3,$A236&lt;=CrashTest!$C$3),1,IF(AND($A236&gt;=CrashTest!$B$4,$A236&lt;=CrashTest!$C$4),2,IF(AND($A236&gt;=CrashTest!$B$5,$A236&lt;=CrashTest!$C$5),3,IF(AND($A236&gt;=CrashTest!$B$6,$A236&lt;=CrashTest!$C$6),4,IF(AND($A236&gt;=CrashTest!$B$7,$A236&lt;=CrashTest!$C$7),5,0)))))</f>
        <v>0</v>
      </c>
      <c r="J236" s="0" t="str">
        <f aca="false">IF(I236=0,"",IF(I235=I236,MAX(J235,B236),B236))</f>
        <v/>
      </c>
      <c r="K236" s="9" t="str">
        <f aca="false">IF(I236=0,"",B236/J236-1)</f>
        <v/>
      </c>
      <c r="M236" s="8"/>
      <c r="N236" s="8"/>
      <c r="O236" s="8"/>
      <c r="P236" s="8"/>
      <c r="Q236" s="9"/>
      <c r="R236" s="9"/>
      <c r="S236" s="9"/>
      <c r="T236" s="9"/>
      <c r="U236" s="9"/>
      <c r="V236" s="9"/>
    </row>
    <row r="237" customFormat="false" ht="15" hidden="false" customHeight="false" outlineLevel="0" collapsed="false">
      <c r="A237" s="5" t="n">
        <v>44169</v>
      </c>
      <c r="B237" s="6" t="n">
        <v>1835.9</v>
      </c>
      <c r="C237" s="9" t="n">
        <f aca="false">B237/B236-1</f>
        <v>-0.000489982578397163</v>
      </c>
      <c r="D237" s="9" t="n">
        <f aca="false">LN(B237/B236)</f>
        <v>-0.000490102659087296</v>
      </c>
      <c r="E237" s="9" t="n">
        <f aca="false">B237/B232-1</f>
        <v>0.0303047309052136</v>
      </c>
      <c r="F237" s="9" t="n">
        <f aca="false">B237/B216-1</f>
        <v>-0.0309827932017311</v>
      </c>
      <c r="G237" s="0" t="n">
        <f aca="false">MAX(G236,B237)</f>
        <v>2051.5</v>
      </c>
      <c r="H237" s="9" t="n">
        <f aca="false">B237/G237-1</f>
        <v>-0.105093833780161</v>
      </c>
      <c r="I237" s="0" t="n">
        <f aca="false">IF(AND($A237&gt;=CrashTest!$B$3,$A237&lt;=CrashTest!$C$3),1,IF(AND($A237&gt;=CrashTest!$B$4,$A237&lt;=CrashTest!$C$4),2,IF(AND($A237&gt;=CrashTest!$B$5,$A237&lt;=CrashTest!$C$5),3,IF(AND($A237&gt;=CrashTest!$B$6,$A237&lt;=CrashTest!$C$6),4,IF(AND($A237&gt;=CrashTest!$B$7,$A237&lt;=CrashTest!$C$7),5,0)))))</f>
        <v>0</v>
      </c>
      <c r="J237" s="0" t="str">
        <f aca="false">IF(I237=0,"",IF(I236=I237,MAX(J236,B237),B237))</f>
        <v/>
      </c>
      <c r="K237" s="9" t="str">
        <f aca="false">IF(I237=0,"",B237/J237-1)</f>
        <v/>
      </c>
      <c r="M237" s="8"/>
      <c r="N237" s="8"/>
      <c r="O237" s="8"/>
      <c r="P237" s="8"/>
      <c r="Q237" s="9"/>
      <c r="R237" s="9"/>
      <c r="S237" s="9"/>
      <c r="T237" s="9"/>
      <c r="U237" s="9"/>
      <c r="V237" s="9"/>
    </row>
    <row r="238" customFormat="false" ht="15" hidden="false" customHeight="false" outlineLevel="0" collapsed="false">
      <c r="A238" s="5" t="n">
        <v>44172</v>
      </c>
      <c r="B238" s="6" t="n">
        <v>1861.8</v>
      </c>
      <c r="C238" s="9" t="n">
        <f aca="false">B238/B237-1</f>
        <v>0.0141075221961979</v>
      </c>
      <c r="D238" s="9" t="n">
        <f aca="false">LN(B238/B237)</f>
        <v>0.0140089372162295</v>
      </c>
      <c r="E238" s="9" t="n">
        <f aca="false">B238/B233-1</f>
        <v>0.0484879202568</v>
      </c>
      <c r="F238" s="9" t="n">
        <f aca="false">B238/B217-1</f>
        <v>-0.042923970595795</v>
      </c>
      <c r="G238" s="0" t="n">
        <f aca="false">MAX(G237,B238)</f>
        <v>2051.5</v>
      </c>
      <c r="H238" s="9" t="n">
        <f aca="false">B238/G238-1</f>
        <v>-0.0924689251767</v>
      </c>
      <c r="I238" s="0" t="n">
        <f aca="false">IF(AND($A238&gt;=CrashTest!$B$3,$A238&lt;=CrashTest!$C$3),1,IF(AND($A238&gt;=CrashTest!$B$4,$A238&lt;=CrashTest!$C$4),2,IF(AND($A238&gt;=CrashTest!$B$5,$A238&lt;=CrashTest!$C$5),3,IF(AND($A238&gt;=CrashTest!$B$6,$A238&lt;=CrashTest!$C$6),4,IF(AND($A238&gt;=CrashTest!$B$7,$A238&lt;=CrashTest!$C$7),5,0)))))</f>
        <v>0</v>
      </c>
      <c r="J238" s="0" t="str">
        <f aca="false">IF(I238=0,"",IF(I237=I238,MAX(J237,B238),B238))</f>
        <v/>
      </c>
      <c r="K238" s="9" t="str">
        <f aca="false">IF(I238=0,"",B238/J238-1)</f>
        <v/>
      </c>
      <c r="M238" s="8"/>
      <c r="N238" s="8"/>
      <c r="O238" s="8"/>
      <c r="P238" s="8"/>
      <c r="Q238" s="9"/>
      <c r="R238" s="9"/>
      <c r="S238" s="9"/>
      <c r="T238" s="9"/>
      <c r="U238" s="9"/>
      <c r="V238" s="9"/>
    </row>
    <row r="239" customFormat="false" ht="15" hidden="false" customHeight="false" outlineLevel="0" collapsed="false">
      <c r="A239" s="5" t="n">
        <v>44173</v>
      </c>
      <c r="B239" s="6" t="n">
        <v>1870.8</v>
      </c>
      <c r="C239" s="9" t="n">
        <f aca="false">B239/B238-1</f>
        <v>0.00483403158233964</v>
      </c>
      <c r="D239" s="9" t="n">
        <f aca="false">LN(B239/B238)</f>
        <v>0.0048223851693416</v>
      </c>
      <c r="E239" s="9" t="n">
        <f aca="false">B239/B234-1</f>
        <v>0.0312551678518274</v>
      </c>
      <c r="F239" s="9" t="n">
        <f aca="false">B239/B218-1</f>
        <v>-0.0407629595446855</v>
      </c>
      <c r="G239" s="0" t="n">
        <f aca="false">MAX(G238,B239)</f>
        <v>2051.5</v>
      </c>
      <c r="H239" s="9" t="n">
        <f aca="false">B239/G239-1</f>
        <v>-0.0880818912990495</v>
      </c>
      <c r="I239" s="0" t="n">
        <f aca="false">IF(AND($A239&gt;=CrashTest!$B$3,$A239&lt;=CrashTest!$C$3),1,IF(AND($A239&gt;=CrashTest!$B$4,$A239&lt;=CrashTest!$C$4),2,IF(AND($A239&gt;=CrashTest!$B$5,$A239&lt;=CrashTest!$C$5),3,IF(AND($A239&gt;=CrashTest!$B$6,$A239&lt;=CrashTest!$C$6),4,IF(AND($A239&gt;=CrashTest!$B$7,$A239&lt;=CrashTest!$C$7),5,0)))))</f>
        <v>0</v>
      </c>
      <c r="J239" s="0" t="str">
        <f aca="false">IF(I239=0,"",IF(I238=I239,MAX(J238,B239),B239))</f>
        <v/>
      </c>
      <c r="K239" s="9" t="str">
        <f aca="false">IF(I239=0,"",B239/J239-1)</f>
        <v/>
      </c>
      <c r="M239" s="8"/>
      <c r="N239" s="8"/>
      <c r="O239" s="8"/>
      <c r="P239" s="8"/>
      <c r="Q239" s="9"/>
      <c r="R239" s="9"/>
      <c r="S239" s="9"/>
      <c r="T239" s="9"/>
      <c r="U239" s="9"/>
      <c r="V239" s="9"/>
    </row>
    <row r="240" customFormat="false" ht="15" hidden="false" customHeight="false" outlineLevel="0" collapsed="false">
      <c r="A240" s="5" t="n">
        <v>44174</v>
      </c>
      <c r="B240" s="6" t="n">
        <v>1834.6</v>
      </c>
      <c r="C240" s="9" t="n">
        <f aca="false">B240/B239-1</f>
        <v>-0.0193500106906137</v>
      </c>
      <c r="D240" s="9" t="n">
        <f aca="false">LN(B240/B239)</f>
        <v>-0.019539672776176</v>
      </c>
      <c r="E240" s="9" t="n">
        <f aca="false">B240/B235-1</f>
        <v>0.00487484252615422</v>
      </c>
      <c r="F240" s="9" t="n">
        <f aca="false">B240/B219-1</f>
        <v>-0.010036693287287</v>
      </c>
      <c r="G240" s="0" t="n">
        <f aca="false">MAX(G239,B240)</f>
        <v>2051.5</v>
      </c>
      <c r="H240" s="9" t="n">
        <f aca="false">B240/G240-1</f>
        <v>-0.105727516451377</v>
      </c>
      <c r="I240" s="0" t="n">
        <f aca="false">IF(AND($A240&gt;=CrashTest!$B$3,$A240&lt;=CrashTest!$C$3),1,IF(AND($A240&gt;=CrashTest!$B$4,$A240&lt;=CrashTest!$C$4),2,IF(AND($A240&gt;=CrashTest!$B$5,$A240&lt;=CrashTest!$C$5),3,IF(AND($A240&gt;=CrashTest!$B$6,$A240&lt;=CrashTest!$C$6),4,IF(AND($A240&gt;=CrashTest!$B$7,$A240&lt;=CrashTest!$C$7),5,0)))))</f>
        <v>0</v>
      </c>
      <c r="J240" s="0" t="str">
        <f aca="false">IF(I240=0,"",IF(I239=I240,MAX(J239,B240),B240))</f>
        <v/>
      </c>
      <c r="K240" s="9" t="str">
        <f aca="false">IF(I240=0,"",B240/J240-1)</f>
        <v/>
      </c>
      <c r="M240" s="8"/>
      <c r="N240" s="8"/>
      <c r="O240" s="8"/>
      <c r="P240" s="8"/>
      <c r="Q240" s="9"/>
      <c r="R240" s="9"/>
      <c r="S240" s="9"/>
      <c r="T240" s="9"/>
      <c r="U240" s="9"/>
      <c r="V240" s="9"/>
    </row>
    <row r="241" customFormat="false" ht="15" hidden="false" customHeight="false" outlineLevel="0" collapsed="false">
      <c r="A241" s="5" t="n">
        <v>44175</v>
      </c>
      <c r="B241" s="6" t="n">
        <v>1833.6</v>
      </c>
      <c r="C241" s="9" t="n">
        <f aca="false">B241/B240-1</f>
        <v>-0.000545077946146333</v>
      </c>
      <c r="D241" s="9" t="n">
        <f aca="false">LN(B241/B240)</f>
        <v>-0.000545226555134796</v>
      </c>
      <c r="E241" s="9" t="n">
        <f aca="false">B241/B236-1</f>
        <v>-0.00174216027874563</v>
      </c>
      <c r="F241" s="9" t="n">
        <f aca="false">B241/B220-1</f>
        <v>-0.0222885784366003</v>
      </c>
      <c r="G241" s="0" t="n">
        <f aca="false">MAX(G240,B241)</f>
        <v>2051.5</v>
      </c>
      <c r="H241" s="9" t="n">
        <f aca="false">B241/G241-1</f>
        <v>-0.106214964660005</v>
      </c>
      <c r="I241" s="0" t="n">
        <f aca="false">IF(AND($A241&gt;=CrashTest!$B$3,$A241&lt;=CrashTest!$C$3),1,IF(AND($A241&gt;=CrashTest!$B$4,$A241&lt;=CrashTest!$C$4),2,IF(AND($A241&gt;=CrashTest!$B$5,$A241&lt;=CrashTest!$C$5),3,IF(AND($A241&gt;=CrashTest!$B$6,$A241&lt;=CrashTest!$C$6),4,IF(AND($A241&gt;=CrashTest!$B$7,$A241&lt;=CrashTest!$C$7),5,0)))))</f>
        <v>0</v>
      </c>
      <c r="J241" s="0" t="str">
        <f aca="false">IF(I241=0,"",IF(I240=I241,MAX(J240,B241),B241))</f>
        <v/>
      </c>
      <c r="K241" s="9" t="str">
        <f aca="false">IF(I241=0,"",B241/J241-1)</f>
        <v/>
      </c>
      <c r="M241" s="8"/>
      <c r="N241" s="8"/>
      <c r="O241" s="8"/>
      <c r="P241" s="8"/>
      <c r="Q241" s="9"/>
      <c r="R241" s="9"/>
      <c r="S241" s="9"/>
      <c r="T241" s="9"/>
      <c r="U241" s="9"/>
      <c r="V241" s="9"/>
    </row>
    <row r="242" customFormat="false" ht="15" hidden="false" customHeight="false" outlineLevel="0" collapsed="false">
      <c r="A242" s="5" t="n">
        <v>44176</v>
      </c>
      <c r="B242" s="6" t="n">
        <v>1839.8</v>
      </c>
      <c r="C242" s="9" t="n">
        <f aca="false">B242/B241-1</f>
        <v>0.00338132635253063</v>
      </c>
      <c r="D242" s="9" t="n">
        <f aca="false">LN(B242/B241)</f>
        <v>0.00337562252263655</v>
      </c>
      <c r="E242" s="9" t="n">
        <f aca="false">B242/B237-1</f>
        <v>0.00212429870907993</v>
      </c>
      <c r="F242" s="9" t="n">
        <f aca="false">B242/B221-1</f>
        <v>-0.0112323319180954</v>
      </c>
      <c r="G242" s="0" t="n">
        <f aca="false">MAX(G241,B242)</f>
        <v>2051.5</v>
      </c>
      <c r="H242" s="9" t="n">
        <f aca="false">B242/G242-1</f>
        <v>-0.103192785766512</v>
      </c>
      <c r="I242" s="0" t="n">
        <f aca="false">IF(AND($A242&gt;=CrashTest!$B$3,$A242&lt;=CrashTest!$C$3),1,IF(AND($A242&gt;=CrashTest!$B$4,$A242&lt;=CrashTest!$C$4),2,IF(AND($A242&gt;=CrashTest!$B$5,$A242&lt;=CrashTest!$C$5),3,IF(AND($A242&gt;=CrashTest!$B$6,$A242&lt;=CrashTest!$C$6),4,IF(AND($A242&gt;=CrashTest!$B$7,$A242&lt;=CrashTest!$C$7),5,0)))))</f>
        <v>0</v>
      </c>
      <c r="J242" s="0" t="str">
        <f aca="false">IF(I242=0,"",IF(I241=I242,MAX(J241,B242),B242))</f>
        <v/>
      </c>
      <c r="K242" s="9" t="str">
        <f aca="false">IF(I242=0,"",B242/J242-1)</f>
        <v/>
      </c>
      <c r="M242" s="8"/>
      <c r="N242" s="8"/>
      <c r="O242" s="8"/>
      <c r="P242" s="8"/>
      <c r="Q242" s="9"/>
      <c r="R242" s="9"/>
      <c r="S242" s="9"/>
      <c r="T242" s="9"/>
      <c r="U242" s="9"/>
      <c r="V242" s="9"/>
    </row>
    <row r="243" customFormat="false" ht="15" hidden="false" customHeight="false" outlineLevel="0" collapsed="false">
      <c r="A243" s="5" t="n">
        <v>44179</v>
      </c>
      <c r="B243" s="6" t="n">
        <v>1828.7</v>
      </c>
      <c r="C243" s="9" t="n">
        <f aca="false">B243/B242-1</f>
        <v>-0.00603326448527008</v>
      </c>
      <c r="D243" s="9" t="n">
        <f aca="false">LN(B243/B242)</f>
        <v>-0.00605153816246956</v>
      </c>
      <c r="E243" s="9" t="n">
        <f aca="false">B243/B238-1</f>
        <v>-0.0177784939306047</v>
      </c>
      <c r="F243" s="9" t="n">
        <f aca="false">B243/B222-1</f>
        <v>-0.0234433408095696</v>
      </c>
      <c r="G243" s="0" t="n">
        <f aca="false">MAX(G242,B243)</f>
        <v>2051.5</v>
      </c>
      <c r="H243" s="9" t="n">
        <f aca="false">B243/G243-1</f>
        <v>-0.108603460882281</v>
      </c>
      <c r="I243" s="0" t="n">
        <f aca="false">IF(AND($A243&gt;=CrashTest!$B$3,$A243&lt;=CrashTest!$C$3),1,IF(AND($A243&gt;=CrashTest!$B$4,$A243&lt;=CrashTest!$C$4),2,IF(AND($A243&gt;=CrashTest!$B$5,$A243&lt;=CrashTest!$C$5),3,IF(AND($A243&gt;=CrashTest!$B$6,$A243&lt;=CrashTest!$C$6),4,IF(AND($A243&gt;=CrashTest!$B$7,$A243&lt;=CrashTest!$C$7),5,0)))))</f>
        <v>0</v>
      </c>
      <c r="J243" s="0" t="str">
        <f aca="false">IF(I243=0,"",IF(I242=I243,MAX(J242,B243),B243))</f>
        <v/>
      </c>
      <c r="K243" s="9" t="str">
        <f aca="false">IF(I243=0,"",B243/J243-1)</f>
        <v/>
      </c>
      <c r="M243" s="8"/>
      <c r="N243" s="8"/>
      <c r="O243" s="8"/>
      <c r="P243" s="8"/>
      <c r="Q243" s="9"/>
      <c r="R243" s="9"/>
      <c r="S243" s="9"/>
      <c r="T243" s="9"/>
      <c r="U243" s="9"/>
      <c r="V243" s="9"/>
    </row>
    <row r="244" customFormat="false" ht="15" hidden="false" customHeight="false" outlineLevel="0" collapsed="false">
      <c r="A244" s="5" t="n">
        <v>44180</v>
      </c>
      <c r="B244" s="6" t="n">
        <v>1852.3</v>
      </c>
      <c r="C244" s="9" t="n">
        <f aca="false">B244/B243-1</f>
        <v>0.0129053425930989</v>
      </c>
      <c r="D244" s="9" t="n">
        <f aca="false">LN(B244/B243)</f>
        <v>0.0128227782480901</v>
      </c>
      <c r="E244" s="9" t="n">
        <f aca="false">B244/B239-1</f>
        <v>-0.00988881761813132</v>
      </c>
      <c r="F244" s="9" t="n">
        <f aca="false">B244/B223-1</f>
        <v>-0.0177122553958743</v>
      </c>
      <c r="G244" s="0" t="n">
        <f aca="false">MAX(G243,B244)</f>
        <v>2051.5</v>
      </c>
      <c r="H244" s="9" t="n">
        <f aca="false">B244/G244-1</f>
        <v>-0.0970996831586645</v>
      </c>
      <c r="I244" s="0" t="n">
        <f aca="false">IF(AND($A244&gt;=CrashTest!$B$3,$A244&lt;=CrashTest!$C$3),1,IF(AND($A244&gt;=CrashTest!$B$4,$A244&lt;=CrashTest!$C$4),2,IF(AND($A244&gt;=CrashTest!$B$5,$A244&lt;=CrashTest!$C$5),3,IF(AND($A244&gt;=CrashTest!$B$6,$A244&lt;=CrashTest!$C$6),4,IF(AND($A244&gt;=CrashTest!$B$7,$A244&lt;=CrashTest!$C$7),5,0)))))</f>
        <v>0</v>
      </c>
      <c r="J244" s="0" t="str">
        <f aca="false">IF(I244=0,"",IF(I243=I244,MAX(J243,B244),B244))</f>
        <v/>
      </c>
      <c r="K244" s="9" t="str">
        <f aca="false">IF(I244=0,"",B244/J244-1)</f>
        <v/>
      </c>
      <c r="M244" s="8"/>
      <c r="N244" s="8"/>
      <c r="O244" s="8"/>
      <c r="P244" s="8"/>
      <c r="Q244" s="9"/>
      <c r="R244" s="9"/>
      <c r="S244" s="9"/>
      <c r="T244" s="9"/>
      <c r="U244" s="9"/>
      <c r="V244" s="9"/>
    </row>
    <row r="245" customFormat="false" ht="15" hidden="false" customHeight="false" outlineLevel="0" collapsed="false">
      <c r="A245" s="5" t="n">
        <v>44181</v>
      </c>
      <c r="B245" s="6" t="n">
        <v>1856.1</v>
      </c>
      <c r="C245" s="9" t="n">
        <f aca="false">B245/B244-1</f>
        <v>0.00205150353614414</v>
      </c>
      <c r="D245" s="9" t="n">
        <f aca="false">LN(B245/B244)</f>
        <v>0.00204940207637535</v>
      </c>
      <c r="E245" s="9" t="n">
        <f aca="false">B245/B240-1</f>
        <v>0.0117191758421453</v>
      </c>
      <c r="F245" s="9" t="n">
        <f aca="false">B245/B224-1</f>
        <v>-0.0165315530122397</v>
      </c>
      <c r="G245" s="0" t="n">
        <f aca="false">MAX(G244,B245)</f>
        <v>2051.5</v>
      </c>
      <c r="H245" s="9" t="n">
        <f aca="false">B245/G245-1</f>
        <v>-0.0952473799658786</v>
      </c>
      <c r="I245" s="0" t="n">
        <f aca="false">IF(AND($A245&gt;=CrashTest!$B$3,$A245&lt;=CrashTest!$C$3),1,IF(AND($A245&gt;=CrashTest!$B$4,$A245&lt;=CrashTest!$C$4),2,IF(AND($A245&gt;=CrashTest!$B$5,$A245&lt;=CrashTest!$C$5),3,IF(AND($A245&gt;=CrashTest!$B$6,$A245&lt;=CrashTest!$C$6),4,IF(AND($A245&gt;=CrashTest!$B$7,$A245&lt;=CrashTest!$C$7),5,0)))))</f>
        <v>0</v>
      </c>
      <c r="J245" s="0" t="str">
        <f aca="false">IF(I245=0,"",IF(I244=I245,MAX(J244,B245),B245))</f>
        <v/>
      </c>
      <c r="K245" s="9" t="str">
        <f aca="false">IF(I245=0,"",B245/J245-1)</f>
        <v/>
      </c>
      <c r="M245" s="8"/>
      <c r="N245" s="8"/>
      <c r="O245" s="8"/>
      <c r="P245" s="8"/>
      <c r="Q245" s="9"/>
      <c r="R245" s="9"/>
      <c r="S245" s="9"/>
      <c r="T245" s="9"/>
      <c r="U245" s="9"/>
      <c r="V245" s="9"/>
    </row>
    <row r="246" customFormat="false" ht="15" hidden="false" customHeight="false" outlineLevel="0" collapsed="false">
      <c r="A246" s="5" t="n">
        <v>44182</v>
      </c>
      <c r="B246" s="6" t="n">
        <v>1887.2</v>
      </c>
      <c r="C246" s="9" t="n">
        <f aca="false">B246/B245-1</f>
        <v>0.0167555627390765</v>
      </c>
      <c r="D246" s="9" t="n">
        <f aca="false">LN(B246/B245)</f>
        <v>0.0166167368884124</v>
      </c>
      <c r="E246" s="9" t="n">
        <f aca="false">B246/B241-1</f>
        <v>0.0292321116928447</v>
      </c>
      <c r="F246" s="9" t="n">
        <f aca="false">B246/B225-1</f>
        <v>0.00143274078004785</v>
      </c>
      <c r="G246" s="0" t="n">
        <f aca="false">MAX(G245,B246)</f>
        <v>2051.5</v>
      </c>
      <c r="H246" s="9" t="n">
        <f aca="false">B246/G246-1</f>
        <v>-0.080087740677553</v>
      </c>
      <c r="I246" s="0" t="n">
        <f aca="false">IF(AND($A246&gt;=CrashTest!$B$3,$A246&lt;=CrashTest!$C$3),1,IF(AND($A246&gt;=CrashTest!$B$4,$A246&lt;=CrashTest!$C$4),2,IF(AND($A246&gt;=CrashTest!$B$5,$A246&lt;=CrashTest!$C$5),3,IF(AND($A246&gt;=CrashTest!$B$6,$A246&lt;=CrashTest!$C$6),4,IF(AND($A246&gt;=CrashTest!$B$7,$A246&lt;=CrashTest!$C$7),5,0)))))</f>
        <v>0</v>
      </c>
      <c r="J246" s="0" t="str">
        <f aca="false">IF(I246=0,"",IF(I245=I246,MAX(J245,B246),B246))</f>
        <v/>
      </c>
      <c r="K246" s="9" t="str">
        <f aca="false">IF(I246=0,"",B246/J246-1)</f>
        <v/>
      </c>
      <c r="M246" s="8"/>
      <c r="N246" s="8"/>
      <c r="O246" s="8"/>
      <c r="P246" s="8"/>
      <c r="Q246" s="9"/>
      <c r="R246" s="9"/>
      <c r="S246" s="9"/>
      <c r="T246" s="9"/>
      <c r="U246" s="9"/>
      <c r="V246" s="9"/>
    </row>
    <row r="247" customFormat="false" ht="15" hidden="false" customHeight="false" outlineLevel="0" collapsed="false">
      <c r="A247" s="5" t="n">
        <v>44183</v>
      </c>
      <c r="B247" s="6" t="n">
        <v>1885.7</v>
      </c>
      <c r="C247" s="9" t="n">
        <f aca="false">B247/B246-1</f>
        <v>-0.000794828317083551</v>
      </c>
      <c r="D247" s="9" t="n">
        <f aca="false">LN(B247/B246)</f>
        <v>-0.000795144360588352</v>
      </c>
      <c r="E247" s="9" t="n">
        <f aca="false">B247/B242-1</f>
        <v>0.0249483639526036</v>
      </c>
      <c r="F247" s="9" t="n">
        <f aca="false">B247/B226-1</f>
        <v>0.00651187616760085</v>
      </c>
      <c r="G247" s="0" t="n">
        <f aca="false">MAX(G246,B247)</f>
        <v>2051.5</v>
      </c>
      <c r="H247" s="9" t="n">
        <f aca="false">B247/G247-1</f>
        <v>-0.0808189129904947</v>
      </c>
      <c r="I247" s="0" t="n">
        <f aca="false">IF(AND($A247&gt;=CrashTest!$B$3,$A247&lt;=CrashTest!$C$3),1,IF(AND($A247&gt;=CrashTest!$B$4,$A247&lt;=CrashTest!$C$4),2,IF(AND($A247&gt;=CrashTest!$B$5,$A247&lt;=CrashTest!$C$5),3,IF(AND($A247&gt;=CrashTest!$B$6,$A247&lt;=CrashTest!$C$6),4,IF(AND($A247&gt;=CrashTest!$B$7,$A247&lt;=CrashTest!$C$7),5,0)))))</f>
        <v>0</v>
      </c>
      <c r="J247" s="0" t="str">
        <f aca="false">IF(I247=0,"",IF(I246=I247,MAX(J246,B247),B247))</f>
        <v/>
      </c>
      <c r="K247" s="9" t="str">
        <f aca="false">IF(I247=0,"",B247/J247-1)</f>
        <v/>
      </c>
      <c r="M247" s="8"/>
      <c r="N247" s="8"/>
      <c r="O247" s="8"/>
      <c r="P247" s="8"/>
      <c r="Q247" s="9"/>
      <c r="R247" s="9"/>
      <c r="S247" s="9"/>
      <c r="T247" s="9"/>
      <c r="U247" s="9"/>
      <c r="V247" s="9"/>
    </row>
    <row r="248" customFormat="false" ht="15" hidden="false" customHeight="false" outlineLevel="0" collapsed="false">
      <c r="A248" s="5" t="n">
        <v>44186</v>
      </c>
      <c r="B248" s="6" t="n">
        <v>1879.2</v>
      </c>
      <c r="C248" s="9" t="n">
        <f aca="false">B248/B247-1</f>
        <v>-0.00344699581057428</v>
      </c>
      <c r="D248" s="9" t="n">
        <f aca="false">LN(B248/B247)</f>
        <v>-0.00345295038817389</v>
      </c>
      <c r="E248" s="9" t="n">
        <f aca="false">B248/B243-1</f>
        <v>0.0276152458030294</v>
      </c>
      <c r="F248" s="9" t="n">
        <f aca="false">B248/B227-1</f>
        <v>0.00972543119660418</v>
      </c>
      <c r="G248" s="0" t="n">
        <f aca="false">MAX(G247,B248)</f>
        <v>2051.5</v>
      </c>
      <c r="H248" s="9" t="n">
        <f aca="false">B248/G248-1</f>
        <v>-0.0839873263465757</v>
      </c>
      <c r="I248" s="0" t="n">
        <f aca="false">IF(AND($A248&gt;=CrashTest!$B$3,$A248&lt;=CrashTest!$C$3),1,IF(AND($A248&gt;=CrashTest!$B$4,$A248&lt;=CrashTest!$C$4),2,IF(AND($A248&gt;=CrashTest!$B$5,$A248&lt;=CrashTest!$C$5),3,IF(AND($A248&gt;=CrashTest!$B$6,$A248&lt;=CrashTest!$C$6),4,IF(AND($A248&gt;=CrashTest!$B$7,$A248&lt;=CrashTest!$C$7),5,0)))))</f>
        <v>0</v>
      </c>
      <c r="J248" s="0" t="str">
        <f aca="false">IF(I248=0,"",IF(I247=I248,MAX(J247,B248),B248))</f>
        <v/>
      </c>
      <c r="K248" s="9" t="str">
        <f aca="false">IF(I248=0,"",B248/J248-1)</f>
        <v/>
      </c>
      <c r="M248" s="8"/>
      <c r="N248" s="8"/>
      <c r="O248" s="8"/>
      <c r="P248" s="8"/>
      <c r="Q248" s="9"/>
      <c r="R248" s="9"/>
      <c r="S248" s="9"/>
      <c r="T248" s="9"/>
      <c r="U248" s="9"/>
      <c r="V248" s="9"/>
    </row>
    <row r="249" customFormat="false" ht="15" hidden="false" customHeight="false" outlineLevel="0" collapsed="false">
      <c r="A249" s="5" t="n">
        <v>44187</v>
      </c>
      <c r="B249" s="6" t="n">
        <v>1866.6</v>
      </c>
      <c r="C249" s="9" t="n">
        <f aca="false">B249/B248-1</f>
        <v>-0.00670498084291193</v>
      </c>
      <c r="D249" s="9" t="n">
        <f aca="false">LN(B249/B248)</f>
        <v>-0.00672756021305676</v>
      </c>
      <c r="E249" s="9" t="n">
        <f aca="false">B249/B244-1</f>
        <v>0.00772013172812169</v>
      </c>
      <c r="F249" s="9" t="n">
        <f aca="false">B249/B228-1</f>
        <v>-0.00320410124959947</v>
      </c>
      <c r="G249" s="0" t="n">
        <f aca="false">MAX(G248,B249)</f>
        <v>2051.5</v>
      </c>
      <c r="H249" s="9" t="n">
        <f aca="false">B249/G249-1</f>
        <v>-0.0901291737752864</v>
      </c>
      <c r="I249" s="0" t="n">
        <f aca="false">IF(AND($A249&gt;=CrashTest!$B$3,$A249&lt;=CrashTest!$C$3),1,IF(AND($A249&gt;=CrashTest!$B$4,$A249&lt;=CrashTest!$C$4),2,IF(AND($A249&gt;=CrashTest!$B$5,$A249&lt;=CrashTest!$C$5),3,IF(AND($A249&gt;=CrashTest!$B$6,$A249&lt;=CrashTest!$C$6),4,IF(AND($A249&gt;=CrashTest!$B$7,$A249&lt;=CrashTest!$C$7),5,0)))))</f>
        <v>0</v>
      </c>
      <c r="J249" s="0" t="str">
        <f aca="false">IF(I249=0,"",IF(I248=I249,MAX(J248,B249),B249))</f>
        <v/>
      </c>
      <c r="K249" s="9" t="str">
        <f aca="false">IF(I249=0,"",B249/J249-1)</f>
        <v/>
      </c>
      <c r="M249" s="8"/>
      <c r="N249" s="8"/>
      <c r="O249" s="8"/>
      <c r="P249" s="8"/>
      <c r="Q249" s="9"/>
      <c r="R249" s="9"/>
      <c r="S249" s="9"/>
      <c r="T249" s="9"/>
      <c r="U249" s="9"/>
      <c r="V249" s="9"/>
    </row>
    <row r="250" customFormat="false" ht="15" hidden="false" customHeight="false" outlineLevel="0" collapsed="false">
      <c r="A250" s="5" t="n">
        <v>44188</v>
      </c>
      <c r="B250" s="6" t="n">
        <v>1874.7</v>
      </c>
      <c r="C250" s="9" t="n">
        <f aca="false">B250/B249-1</f>
        <v>0.00433944069431069</v>
      </c>
      <c r="D250" s="9" t="n">
        <f aca="false">LN(B250/B249)</f>
        <v>0.00433005247149954</v>
      </c>
      <c r="E250" s="9" t="n">
        <f aca="false">B250/B245-1</f>
        <v>0.0100210117989332</v>
      </c>
      <c r="F250" s="9" t="n">
        <f aca="false">B250/B229-1</f>
        <v>0.0200783545543586</v>
      </c>
      <c r="G250" s="0" t="n">
        <f aca="false">MAX(G249,B250)</f>
        <v>2051.5</v>
      </c>
      <c r="H250" s="9" t="n">
        <f aca="false">B250/G250-1</f>
        <v>-0.0861808432854009</v>
      </c>
      <c r="I250" s="0" t="n">
        <f aca="false">IF(AND($A250&gt;=CrashTest!$B$3,$A250&lt;=CrashTest!$C$3),1,IF(AND($A250&gt;=CrashTest!$B$4,$A250&lt;=CrashTest!$C$4),2,IF(AND($A250&gt;=CrashTest!$B$5,$A250&lt;=CrashTest!$C$5),3,IF(AND($A250&gt;=CrashTest!$B$6,$A250&lt;=CrashTest!$C$6),4,IF(AND($A250&gt;=CrashTest!$B$7,$A250&lt;=CrashTest!$C$7),5,0)))))</f>
        <v>0</v>
      </c>
      <c r="J250" s="0" t="str">
        <f aca="false">IF(I250=0,"",IF(I249=I250,MAX(J249,B250),B250))</f>
        <v/>
      </c>
      <c r="K250" s="9" t="str">
        <f aca="false">IF(I250=0,"",B250/J250-1)</f>
        <v/>
      </c>
      <c r="M250" s="8"/>
      <c r="N250" s="8"/>
      <c r="O250" s="8"/>
      <c r="P250" s="8"/>
      <c r="Q250" s="9"/>
      <c r="R250" s="9"/>
      <c r="S250" s="9"/>
      <c r="T250" s="9"/>
      <c r="U250" s="9"/>
      <c r="V250" s="9"/>
    </row>
    <row r="251" customFormat="false" ht="15" hidden="false" customHeight="false" outlineLevel="0" collapsed="false">
      <c r="A251" s="5" t="n">
        <v>44189</v>
      </c>
      <c r="B251" s="6" t="n">
        <v>1879.9</v>
      </c>
      <c r="C251" s="9" t="n">
        <f aca="false">B251/B250-1</f>
        <v>0.00277377713767546</v>
      </c>
      <c r="D251" s="9" t="n">
        <f aca="false">LN(B251/B250)</f>
        <v>0.00276993731677016</v>
      </c>
      <c r="E251" s="9" t="n">
        <f aca="false">B251/B246-1</f>
        <v>-0.00386816447647309</v>
      </c>
      <c r="F251" s="9" t="n">
        <f aca="false">B251/B230-1</f>
        <v>0.0416112588652484</v>
      </c>
      <c r="G251" s="0" t="n">
        <f aca="false">MAX(G250,B251)</f>
        <v>2051.5</v>
      </c>
      <c r="H251" s="9" t="n">
        <f aca="false">B251/G251-1</f>
        <v>-0.0836461126005361</v>
      </c>
      <c r="I251" s="0" t="n">
        <f aca="false">IF(AND($A251&gt;=CrashTest!$B$3,$A251&lt;=CrashTest!$C$3),1,IF(AND($A251&gt;=CrashTest!$B$4,$A251&lt;=CrashTest!$C$4),2,IF(AND($A251&gt;=CrashTest!$B$5,$A251&lt;=CrashTest!$C$5),3,IF(AND($A251&gt;=CrashTest!$B$6,$A251&lt;=CrashTest!$C$6),4,IF(AND($A251&gt;=CrashTest!$B$7,$A251&lt;=CrashTest!$C$7),5,0)))))</f>
        <v>0</v>
      </c>
      <c r="J251" s="0" t="str">
        <f aca="false">IF(I251=0,"",IF(I250=I251,MAX(J250,B251),B251))</f>
        <v/>
      </c>
      <c r="K251" s="9" t="str">
        <f aca="false">IF(I251=0,"",B251/J251-1)</f>
        <v/>
      </c>
      <c r="M251" s="8"/>
      <c r="N251" s="8"/>
      <c r="O251" s="8"/>
      <c r="P251" s="8"/>
      <c r="Q251" s="9"/>
      <c r="R251" s="9"/>
      <c r="S251" s="9"/>
      <c r="T251" s="9"/>
      <c r="U251" s="9"/>
      <c r="V251" s="9"/>
    </row>
    <row r="252" customFormat="false" ht="15" hidden="false" customHeight="false" outlineLevel="0" collapsed="false">
      <c r="A252" s="5" t="n">
        <v>44193</v>
      </c>
      <c r="B252" s="6" t="n">
        <v>1877.2</v>
      </c>
      <c r="C252" s="9" t="n">
        <f aca="false">B252/B251-1</f>
        <v>-0.00143624660886221</v>
      </c>
      <c r="D252" s="9" t="n">
        <f aca="false">LN(B252/B251)</f>
        <v>-0.0014372789996532</v>
      </c>
      <c r="E252" s="9" t="n">
        <f aca="false">B252/B247-1</f>
        <v>-0.00450760990613563</v>
      </c>
      <c r="F252" s="9" t="n">
        <f aca="false">B252/B231-1</f>
        <v>0.0395968322534197</v>
      </c>
      <c r="G252" s="0" t="n">
        <f aca="false">MAX(G251,B252)</f>
        <v>2051.5</v>
      </c>
      <c r="H252" s="9" t="n">
        <f aca="false">B252/G252-1</f>
        <v>-0.0849622227638314</v>
      </c>
      <c r="I252" s="0" t="n">
        <f aca="false">IF(AND($A252&gt;=CrashTest!$B$3,$A252&lt;=CrashTest!$C$3),1,IF(AND($A252&gt;=CrashTest!$B$4,$A252&lt;=CrashTest!$C$4),2,IF(AND($A252&gt;=CrashTest!$B$5,$A252&lt;=CrashTest!$C$5),3,IF(AND($A252&gt;=CrashTest!$B$6,$A252&lt;=CrashTest!$C$6),4,IF(AND($A252&gt;=CrashTest!$B$7,$A252&lt;=CrashTest!$C$7),5,0)))))</f>
        <v>0</v>
      </c>
      <c r="J252" s="0" t="str">
        <f aca="false">IF(I252=0,"",IF(I251=I252,MAX(J251,B252),B252))</f>
        <v/>
      </c>
      <c r="K252" s="9" t="str">
        <f aca="false">IF(I252=0,"",B252/J252-1)</f>
        <v/>
      </c>
      <c r="M252" s="8"/>
      <c r="N252" s="8"/>
      <c r="O252" s="8"/>
      <c r="P252" s="8"/>
      <c r="Q252" s="9"/>
      <c r="R252" s="9"/>
      <c r="S252" s="9"/>
      <c r="T252" s="9"/>
      <c r="U252" s="9"/>
      <c r="V252" s="9"/>
    </row>
    <row r="253" customFormat="false" ht="15" hidden="false" customHeight="false" outlineLevel="0" collapsed="false">
      <c r="A253" s="5" t="n">
        <v>44194</v>
      </c>
      <c r="B253" s="6" t="n">
        <v>1879.7</v>
      </c>
      <c r="C253" s="9" t="n">
        <f aca="false">B253/B252-1</f>
        <v>0.00133177072235235</v>
      </c>
      <c r="D253" s="9" t="n">
        <f aca="false">LN(B253/B252)</f>
        <v>0.00133088470228704</v>
      </c>
      <c r="E253" s="9" t="n">
        <f aca="false">B253/B248-1</f>
        <v>0.000266070668369478</v>
      </c>
      <c r="F253" s="9" t="n">
        <f aca="false">B253/B232-1</f>
        <v>0.0548852348616644</v>
      </c>
      <c r="G253" s="0" t="n">
        <f aca="false">MAX(G252,B253)</f>
        <v>2051.5</v>
      </c>
      <c r="H253" s="9" t="n">
        <f aca="false">B253/G253-1</f>
        <v>-0.0837436022422617</v>
      </c>
      <c r="I253" s="0" t="n">
        <f aca="false">IF(AND($A253&gt;=CrashTest!$B$3,$A253&lt;=CrashTest!$C$3),1,IF(AND($A253&gt;=CrashTest!$B$4,$A253&lt;=CrashTest!$C$4),2,IF(AND($A253&gt;=CrashTest!$B$5,$A253&lt;=CrashTest!$C$5),3,IF(AND($A253&gt;=CrashTest!$B$6,$A253&lt;=CrashTest!$C$6),4,IF(AND($A253&gt;=CrashTest!$B$7,$A253&lt;=CrashTest!$C$7),5,0)))))</f>
        <v>0</v>
      </c>
      <c r="J253" s="0" t="str">
        <f aca="false">IF(I253=0,"",IF(I252=I253,MAX(J252,B253),B253))</f>
        <v/>
      </c>
      <c r="K253" s="9" t="str">
        <f aca="false">IF(I253=0,"",B253/J253-1)</f>
        <v/>
      </c>
      <c r="M253" s="8"/>
      <c r="N253" s="8"/>
      <c r="O253" s="8"/>
      <c r="P253" s="8"/>
      <c r="Q253" s="9"/>
      <c r="R253" s="9"/>
      <c r="S253" s="9"/>
      <c r="T253" s="9"/>
      <c r="U253" s="9"/>
      <c r="V253" s="9"/>
    </row>
    <row r="254" customFormat="false" ht="15" hidden="false" customHeight="false" outlineLevel="0" collapsed="false">
      <c r="A254" s="5" t="n">
        <v>44195</v>
      </c>
      <c r="B254" s="6" t="n">
        <v>1891</v>
      </c>
      <c r="C254" s="9" t="n">
        <f aca="false">B254/B253-1</f>
        <v>0.00601159759536096</v>
      </c>
      <c r="D254" s="9" t="n">
        <f aca="false">LN(B254/B253)</f>
        <v>0.00599360003590778</v>
      </c>
      <c r="E254" s="9" t="n">
        <f aca="false">B254/B249-1</f>
        <v>0.0130718954248366</v>
      </c>
      <c r="F254" s="9" t="n">
        <f aca="false">B254/B233-1</f>
        <v>0.0649321394379681</v>
      </c>
      <c r="G254" s="0" t="n">
        <f aca="false">MAX(G253,B254)</f>
        <v>2051.5</v>
      </c>
      <c r="H254" s="9" t="n">
        <f aca="false">B254/G254-1</f>
        <v>-0.0782354374847673</v>
      </c>
      <c r="I254" s="0" t="n">
        <f aca="false">IF(AND($A254&gt;=CrashTest!$B$3,$A254&lt;=CrashTest!$C$3),1,IF(AND($A254&gt;=CrashTest!$B$4,$A254&lt;=CrashTest!$C$4),2,IF(AND($A254&gt;=CrashTest!$B$5,$A254&lt;=CrashTest!$C$5),3,IF(AND($A254&gt;=CrashTest!$B$6,$A254&lt;=CrashTest!$C$6),4,IF(AND($A254&gt;=CrashTest!$B$7,$A254&lt;=CrashTest!$C$7),5,0)))))</f>
        <v>0</v>
      </c>
      <c r="J254" s="0" t="str">
        <f aca="false">IF(I254=0,"",IF(I253=I254,MAX(J253,B254),B254))</f>
        <v/>
      </c>
      <c r="K254" s="9" t="str">
        <f aca="false">IF(I254=0,"",B254/J254-1)</f>
        <v/>
      </c>
      <c r="M254" s="8"/>
      <c r="N254" s="8"/>
      <c r="O254" s="8"/>
      <c r="P254" s="8"/>
      <c r="Q254" s="9"/>
      <c r="R254" s="9"/>
      <c r="S254" s="9"/>
      <c r="T254" s="9"/>
      <c r="U254" s="9"/>
      <c r="V254" s="9"/>
    </row>
    <row r="255" customFormat="false" ht="15" hidden="false" customHeight="false" outlineLevel="0" collapsed="false">
      <c r="A255" s="5" t="n">
        <v>44196</v>
      </c>
      <c r="B255" s="6" t="n">
        <v>1893.1</v>
      </c>
      <c r="C255" s="9" t="n">
        <f aca="false">B255/B254-1</f>
        <v>0.00111052353252239</v>
      </c>
      <c r="D255" s="9" t="n">
        <f aca="false">LN(B255/B254)</f>
        <v>0.0011099073574067</v>
      </c>
      <c r="E255" s="9" t="n">
        <f aca="false">B255/B250-1</f>
        <v>0.00981490371792804</v>
      </c>
      <c r="F255" s="9" t="n">
        <f aca="false">B255/B234-1</f>
        <v>0.043547764731823</v>
      </c>
      <c r="G255" s="0" t="n">
        <f aca="false">MAX(G254,B255)</f>
        <v>2051.5</v>
      </c>
      <c r="H255" s="9" t="n">
        <f aca="false">B255/G255-1</f>
        <v>-0.0772117962466489</v>
      </c>
      <c r="I255" s="0" t="n">
        <f aca="false">IF(AND($A255&gt;=CrashTest!$B$3,$A255&lt;=CrashTest!$C$3),1,IF(AND($A255&gt;=CrashTest!$B$4,$A255&lt;=CrashTest!$C$4),2,IF(AND($A255&gt;=CrashTest!$B$5,$A255&lt;=CrashTest!$C$5),3,IF(AND($A255&gt;=CrashTest!$B$6,$A255&lt;=CrashTest!$C$6),4,IF(AND($A255&gt;=CrashTest!$B$7,$A255&lt;=CrashTest!$C$7),5,0)))))</f>
        <v>0</v>
      </c>
      <c r="J255" s="0" t="str">
        <f aca="false">IF(I255=0,"",IF(I254=I255,MAX(J254,B255),B255))</f>
        <v/>
      </c>
      <c r="K255" s="9" t="str">
        <f aca="false">IF(I255=0,"",B255/J255-1)</f>
        <v/>
      </c>
      <c r="M255" s="8"/>
      <c r="N255" s="8"/>
      <c r="O255" s="8"/>
      <c r="P255" s="8"/>
      <c r="Q255" s="9"/>
      <c r="R255" s="9"/>
      <c r="S255" s="9"/>
      <c r="T255" s="9"/>
      <c r="U255" s="9"/>
      <c r="V255" s="9"/>
    </row>
    <row r="256" customFormat="false" ht="15" hidden="false" customHeight="false" outlineLevel="0" collapsed="false">
      <c r="A256" s="5" t="n">
        <v>44200</v>
      </c>
      <c r="B256" s="6" t="n">
        <v>1944.7</v>
      </c>
      <c r="C256" s="9" t="n">
        <f aca="false">B256/B255-1</f>
        <v>0.0272568802493265</v>
      </c>
      <c r="D256" s="9" t="n">
        <f aca="false">LN(B256/B255)</f>
        <v>0.0268920264949723</v>
      </c>
      <c r="E256" s="9" t="n">
        <f aca="false">B256/B251-1</f>
        <v>0.0344699186126922</v>
      </c>
      <c r="F256" s="9" t="n">
        <f aca="false">B256/B235-1</f>
        <v>0.0651804787204908</v>
      </c>
      <c r="G256" s="0" t="n">
        <f aca="false">MAX(G255,B256)</f>
        <v>2051.5</v>
      </c>
      <c r="H256" s="9" t="n">
        <f aca="false">B256/G256-1</f>
        <v>-0.0520594686814526</v>
      </c>
      <c r="I256" s="0" t="n">
        <f aca="false">IF(AND($A256&gt;=CrashTest!$B$3,$A256&lt;=CrashTest!$C$3),1,IF(AND($A256&gt;=CrashTest!$B$4,$A256&lt;=CrashTest!$C$4),2,IF(AND($A256&gt;=CrashTest!$B$5,$A256&lt;=CrashTest!$C$5),3,IF(AND($A256&gt;=CrashTest!$B$6,$A256&lt;=CrashTest!$C$6),4,IF(AND($A256&gt;=CrashTest!$B$7,$A256&lt;=CrashTest!$C$7),5,0)))))</f>
        <v>0</v>
      </c>
      <c r="J256" s="0" t="str">
        <f aca="false">IF(I256=0,"",IF(I255=I256,MAX(J255,B256),B256))</f>
        <v/>
      </c>
      <c r="K256" s="9" t="str">
        <f aca="false">IF(I256=0,"",B256/J256-1)</f>
        <v/>
      </c>
      <c r="M256" s="8"/>
      <c r="N256" s="8"/>
      <c r="O256" s="8"/>
      <c r="P256" s="8"/>
      <c r="Q256" s="9"/>
      <c r="R256" s="9"/>
      <c r="S256" s="9"/>
      <c r="T256" s="9"/>
      <c r="U256" s="9"/>
      <c r="V256" s="9"/>
    </row>
    <row r="257" customFormat="false" ht="15" hidden="false" customHeight="false" outlineLevel="0" collapsed="false">
      <c r="A257" s="5" t="n">
        <v>44201</v>
      </c>
      <c r="B257" s="6" t="n">
        <v>1952.7</v>
      </c>
      <c r="C257" s="9" t="n">
        <f aca="false">B257/B256-1</f>
        <v>0.00411374505065054</v>
      </c>
      <c r="D257" s="9" t="n">
        <f aca="false">LN(B257/B256)</f>
        <v>0.00410530673561479</v>
      </c>
      <c r="E257" s="9" t="n">
        <f aca="false">B257/B252-1</f>
        <v>0.0402194758150436</v>
      </c>
      <c r="F257" s="9" t="n">
        <f aca="false">B257/B236-1</f>
        <v>0.0630988675958188</v>
      </c>
      <c r="G257" s="0" t="n">
        <f aca="false">MAX(G256,B257)</f>
        <v>2051.5</v>
      </c>
      <c r="H257" s="9" t="n">
        <f aca="false">B257/G257-1</f>
        <v>-0.0481598830124299</v>
      </c>
      <c r="I257" s="0" t="n">
        <f aca="false">IF(AND($A257&gt;=CrashTest!$B$3,$A257&lt;=CrashTest!$C$3),1,IF(AND($A257&gt;=CrashTest!$B$4,$A257&lt;=CrashTest!$C$4),2,IF(AND($A257&gt;=CrashTest!$B$5,$A257&lt;=CrashTest!$C$5),3,IF(AND($A257&gt;=CrashTest!$B$6,$A257&lt;=CrashTest!$C$6),4,IF(AND($A257&gt;=CrashTest!$B$7,$A257&lt;=CrashTest!$C$7),5,0)))))</f>
        <v>0</v>
      </c>
      <c r="J257" s="0" t="str">
        <f aca="false">IF(I257=0,"",IF(I256=I257,MAX(J256,B257),B257))</f>
        <v/>
      </c>
      <c r="K257" s="9" t="str">
        <f aca="false">IF(I257=0,"",B257/J257-1)</f>
        <v/>
      </c>
      <c r="M257" s="8"/>
      <c r="N257" s="8"/>
      <c r="O257" s="8"/>
      <c r="P257" s="8"/>
      <c r="Q257" s="9"/>
      <c r="R257" s="9"/>
      <c r="S257" s="9"/>
      <c r="T257" s="9"/>
      <c r="U257" s="9"/>
      <c r="V257" s="9"/>
    </row>
    <row r="258" customFormat="false" ht="15" hidden="false" customHeight="false" outlineLevel="0" collapsed="false">
      <c r="A258" s="5" t="n">
        <v>44202</v>
      </c>
      <c r="B258" s="6" t="n">
        <v>1906.9</v>
      </c>
      <c r="C258" s="9" t="n">
        <f aca="false">B258/B257-1</f>
        <v>-0.0234547037435345</v>
      </c>
      <c r="D258" s="9" t="n">
        <f aca="false">LN(B258/B257)</f>
        <v>-0.0237341434058701</v>
      </c>
      <c r="E258" s="9" t="n">
        <f aca="false">B258/B253-1</f>
        <v>0.0144703942118423</v>
      </c>
      <c r="F258" s="9" t="n">
        <f aca="false">B258/B237-1</f>
        <v>0.03867313034479</v>
      </c>
      <c r="G258" s="0" t="n">
        <f aca="false">MAX(G257,B258)</f>
        <v>2051.5</v>
      </c>
      <c r="H258" s="9" t="n">
        <f aca="false">B258/G258-1</f>
        <v>-0.0704850109675846</v>
      </c>
      <c r="I258" s="0" t="n">
        <f aca="false">IF(AND($A258&gt;=CrashTest!$B$3,$A258&lt;=CrashTest!$C$3),1,IF(AND($A258&gt;=CrashTest!$B$4,$A258&lt;=CrashTest!$C$4),2,IF(AND($A258&gt;=CrashTest!$B$5,$A258&lt;=CrashTest!$C$5),3,IF(AND($A258&gt;=CrashTest!$B$6,$A258&lt;=CrashTest!$C$6),4,IF(AND($A258&gt;=CrashTest!$B$7,$A258&lt;=CrashTest!$C$7),5,0)))))</f>
        <v>0</v>
      </c>
      <c r="J258" s="0" t="str">
        <f aca="false">IF(I258=0,"",IF(I257=I258,MAX(J257,B258),B258))</f>
        <v/>
      </c>
      <c r="K258" s="9" t="str">
        <f aca="false">IF(I258=0,"",B258/J258-1)</f>
        <v/>
      </c>
      <c r="M258" s="8"/>
      <c r="N258" s="8"/>
      <c r="O258" s="8"/>
      <c r="P258" s="8"/>
      <c r="Q258" s="9"/>
      <c r="R258" s="9"/>
      <c r="S258" s="9"/>
      <c r="T258" s="9"/>
      <c r="U258" s="9"/>
      <c r="V258" s="9"/>
    </row>
    <row r="259" customFormat="false" ht="15" hidden="false" customHeight="false" outlineLevel="0" collapsed="false">
      <c r="A259" s="5" t="n">
        <v>44203</v>
      </c>
      <c r="B259" s="6" t="n">
        <v>1912.3</v>
      </c>
      <c r="C259" s="9" t="n">
        <f aca="false">B259/B258-1</f>
        <v>0.00283182128061243</v>
      </c>
      <c r="D259" s="9" t="n">
        <f aca="false">LN(B259/B258)</f>
        <v>0.00282781922834734</v>
      </c>
      <c r="E259" s="9" t="n">
        <f aca="false">B259/B254-1</f>
        <v>0.0112638815441566</v>
      </c>
      <c r="F259" s="9" t="n">
        <f aca="false">B259/B238-1</f>
        <v>0.0271242883231282</v>
      </c>
      <c r="G259" s="0" t="n">
        <f aca="false">MAX(G258,B259)</f>
        <v>2051.5</v>
      </c>
      <c r="H259" s="9" t="n">
        <f aca="false">B259/G259-1</f>
        <v>-0.0678527906409944</v>
      </c>
      <c r="I259" s="0" t="n">
        <f aca="false">IF(AND($A259&gt;=CrashTest!$B$3,$A259&lt;=CrashTest!$C$3),1,IF(AND($A259&gt;=CrashTest!$B$4,$A259&lt;=CrashTest!$C$4),2,IF(AND($A259&gt;=CrashTest!$B$5,$A259&lt;=CrashTest!$C$5),3,IF(AND($A259&gt;=CrashTest!$B$6,$A259&lt;=CrashTest!$C$6),4,IF(AND($A259&gt;=CrashTest!$B$7,$A259&lt;=CrashTest!$C$7),5,0)))))</f>
        <v>0</v>
      </c>
      <c r="J259" s="0" t="str">
        <f aca="false">IF(I259=0,"",IF(I258=I259,MAX(J258,B259),B259))</f>
        <v/>
      </c>
      <c r="K259" s="9" t="str">
        <f aca="false">IF(I259=0,"",B259/J259-1)</f>
        <v/>
      </c>
      <c r="M259" s="8"/>
      <c r="N259" s="8"/>
      <c r="O259" s="8"/>
      <c r="P259" s="8"/>
      <c r="Q259" s="9"/>
      <c r="R259" s="9"/>
      <c r="S259" s="9"/>
      <c r="T259" s="9"/>
      <c r="U259" s="9"/>
      <c r="V259" s="9"/>
    </row>
    <row r="260" customFormat="false" ht="15" hidden="false" customHeight="false" outlineLevel="0" collapsed="false">
      <c r="A260" s="5" t="n">
        <v>44204</v>
      </c>
      <c r="B260" s="6" t="n">
        <v>1834.1</v>
      </c>
      <c r="C260" s="9" t="n">
        <f aca="false">B260/B259-1</f>
        <v>-0.0408931652983319</v>
      </c>
      <c r="D260" s="9" t="n">
        <f aca="false">LN(B260/B259)</f>
        <v>-0.0417528081119417</v>
      </c>
      <c r="E260" s="9" t="n">
        <f aca="false">B260/B255-1</f>
        <v>-0.0311658126881834</v>
      </c>
      <c r="F260" s="9" t="n">
        <f aca="false">B260/B239-1</f>
        <v>-0.0196172760316442</v>
      </c>
      <c r="G260" s="0" t="n">
        <f aca="false">MAX(G259,B260)</f>
        <v>2051.5</v>
      </c>
      <c r="H260" s="9" t="n">
        <f aca="false">B260/G260-1</f>
        <v>-0.105971240555691</v>
      </c>
      <c r="I260" s="0" t="n">
        <f aca="false">IF(AND($A260&gt;=CrashTest!$B$3,$A260&lt;=CrashTest!$C$3),1,IF(AND($A260&gt;=CrashTest!$B$4,$A260&lt;=CrashTest!$C$4),2,IF(AND($A260&gt;=CrashTest!$B$5,$A260&lt;=CrashTest!$C$5),3,IF(AND($A260&gt;=CrashTest!$B$6,$A260&lt;=CrashTest!$C$6),4,IF(AND($A260&gt;=CrashTest!$B$7,$A260&lt;=CrashTest!$C$7),5,0)))))</f>
        <v>0</v>
      </c>
      <c r="J260" s="0" t="str">
        <f aca="false">IF(I260=0,"",IF(I259=I260,MAX(J259,B260),B260))</f>
        <v/>
      </c>
      <c r="K260" s="9" t="str">
        <f aca="false">IF(I260=0,"",B260/J260-1)</f>
        <v/>
      </c>
      <c r="M260" s="8"/>
      <c r="N260" s="8"/>
      <c r="O260" s="8"/>
      <c r="P260" s="8"/>
      <c r="Q260" s="9"/>
      <c r="R260" s="9"/>
      <c r="S260" s="9"/>
      <c r="T260" s="9"/>
      <c r="U260" s="9"/>
      <c r="V260" s="9"/>
    </row>
    <row r="261" customFormat="false" ht="15" hidden="false" customHeight="false" outlineLevel="0" collapsed="false">
      <c r="A261" s="5" t="n">
        <v>44207</v>
      </c>
      <c r="B261" s="6" t="n">
        <v>1849.6</v>
      </c>
      <c r="C261" s="9" t="n">
        <f aca="false">B261/B260-1</f>
        <v>0.00845101139523474</v>
      </c>
      <c r="D261" s="9" t="n">
        <f aca="false">LN(B261/B260)</f>
        <v>0.00841550152107145</v>
      </c>
      <c r="E261" s="9" t="n">
        <f aca="false">B261/B256-1</f>
        <v>-0.0489021442896077</v>
      </c>
      <c r="F261" s="9" t="n">
        <f aca="false">B261/B240-1</f>
        <v>0.00817616919219444</v>
      </c>
      <c r="G261" s="0" t="n">
        <f aca="false">MAX(G260,B261)</f>
        <v>2051.5</v>
      </c>
      <c r="H261" s="9" t="n">
        <f aca="false">B261/G261-1</f>
        <v>-0.0984157933219596</v>
      </c>
      <c r="I261" s="0" t="n">
        <f aca="false">IF(AND($A261&gt;=CrashTest!$B$3,$A261&lt;=CrashTest!$C$3),1,IF(AND($A261&gt;=CrashTest!$B$4,$A261&lt;=CrashTest!$C$4),2,IF(AND($A261&gt;=CrashTest!$B$5,$A261&lt;=CrashTest!$C$5),3,IF(AND($A261&gt;=CrashTest!$B$6,$A261&lt;=CrashTest!$C$6),4,IF(AND($A261&gt;=CrashTest!$B$7,$A261&lt;=CrashTest!$C$7),5,0)))))</f>
        <v>0</v>
      </c>
      <c r="J261" s="0" t="str">
        <f aca="false">IF(I261=0,"",IF(I260=I261,MAX(J260,B261),B261))</f>
        <v/>
      </c>
      <c r="K261" s="9" t="str">
        <f aca="false">IF(I261=0,"",B261/J261-1)</f>
        <v/>
      </c>
      <c r="M261" s="8"/>
      <c r="N261" s="8"/>
      <c r="O261" s="8"/>
      <c r="P261" s="8"/>
      <c r="Q261" s="9"/>
      <c r="R261" s="9"/>
      <c r="S261" s="9"/>
      <c r="T261" s="9"/>
      <c r="U261" s="9"/>
      <c r="V261" s="9"/>
    </row>
    <row r="262" customFormat="false" ht="15" hidden="false" customHeight="false" outlineLevel="0" collapsed="false">
      <c r="A262" s="5" t="n">
        <v>44208</v>
      </c>
      <c r="B262" s="6" t="n">
        <v>1842.9</v>
      </c>
      <c r="C262" s="9" t="n">
        <f aca="false">B262/B261-1</f>
        <v>-0.00362240484429055</v>
      </c>
      <c r="D262" s="9" t="n">
        <f aca="false">LN(B262/B261)</f>
        <v>-0.00362898164006681</v>
      </c>
      <c r="E262" s="9" t="n">
        <f aca="false">B262/B257-1</f>
        <v>-0.0562298356122292</v>
      </c>
      <c r="F262" s="9" t="n">
        <f aca="false">B262/B241-1</f>
        <v>0.00507198952879584</v>
      </c>
      <c r="G262" s="0" t="n">
        <f aca="false">MAX(G261,B262)</f>
        <v>2051.5</v>
      </c>
      <c r="H262" s="9" t="n">
        <f aca="false">B262/G262-1</f>
        <v>-0.101681696319766</v>
      </c>
      <c r="I262" s="0" t="n">
        <f aca="false">IF(AND($A262&gt;=CrashTest!$B$3,$A262&lt;=CrashTest!$C$3),1,IF(AND($A262&gt;=CrashTest!$B$4,$A262&lt;=CrashTest!$C$4),2,IF(AND($A262&gt;=CrashTest!$B$5,$A262&lt;=CrashTest!$C$5),3,IF(AND($A262&gt;=CrashTest!$B$6,$A262&lt;=CrashTest!$C$6),4,IF(AND($A262&gt;=CrashTest!$B$7,$A262&lt;=CrashTest!$C$7),5,0)))))</f>
        <v>0</v>
      </c>
      <c r="J262" s="0" t="str">
        <f aca="false">IF(I262=0,"",IF(I261=I262,MAX(J261,B262),B262))</f>
        <v/>
      </c>
      <c r="K262" s="9" t="str">
        <f aca="false">IF(I262=0,"",B262/J262-1)</f>
        <v/>
      </c>
      <c r="M262" s="8"/>
      <c r="N262" s="8"/>
      <c r="O262" s="8"/>
      <c r="P262" s="8"/>
      <c r="Q262" s="9"/>
      <c r="R262" s="9"/>
      <c r="S262" s="9"/>
      <c r="T262" s="9"/>
      <c r="U262" s="9"/>
      <c r="V262" s="9"/>
    </row>
    <row r="263" customFormat="false" ht="15" hidden="false" customHeight="false" outlineLevel="0" collapsed="false">
      <c r="A263" s="5" t="n">
        <v>44209</v>
      </c>
      <c r="B263" s="6" t="n">
        <v>1853.6</v>
      </c>
      <c r="C263" s="9" t="n">
        <f aca="false">B263/B262-1</f>
        <v>0.00580606652558457</v>
      </c>
      <c r="D263" s="9" t="n">
        <f aca="false">LN(B263/B262)</f>
        <v>0.00578927628017493</v>
      </c>
      <c r="E263" s="9" t="n">
        <f aca="false">B263/B258-1</f>
        <v>-0.0279511248623421</v>
      </c>
      <c r="F263" s="9" t="n">
        <f aca="false">B263/B242-1</f>
        <v>0.00750081530601143</v>
      </c>
      <c r="G263" s="0" t="n">
        <f aca="false">MAX(G262,B263)</f>
        <v>2051.5</v>
      </c>
      <c r="H263" s="9" t="n">
        <f aca="false">B263/G263-1</f>
        <v>-0.0964660004874482</v>
      </c>
      <c r="I263" s="0" t="n">
        <f aca="false">IF(AND($A263&gt;=CrashTest!$B$3,$A263&lt;=CrashTest!$C$3),1,IF(AND($A263&gt;=CrashTest!$B$4,$A263&lt;=CrashTest!$C$4),2,IF(AND($A263&gt;=CrashTest!$B$5,$A263&lt;=CrashTest!$C$5),3,IF(AND($A263&gt;=CrashTest!$B$6,$A263&lt;=CrashTest!$C$6),4,IF(AND($A263&gt;=CrashTest!$B$7,$A263&lt;=CrashTest!$C$7),5,0)))))</f>
        <v>0</v>
      </c>
      <c r="J263" s="0" t="str">
        <f aca="false">IF(I263=0,"",IF(I262=I263,MAX(J262,B263),B263))</f>
        <v/>
      </c>
      <c r="K263" s="9" t="str">
        <f aca="false">IF(I263=0,"",B263/J263-1)</f>
        <v/>
      </c>
      <c r="M263" s="8"/>
      <c r="N263" s="8"/>
      <c r="O263" s="8"/>
      <c r="P263" s="8"/>
      <c r="Q263" s="9"/>
      <c r="R263" s="9"/>
      <c r="S263" s="9"/>
      <c r="T263" s="9"/>
      <c r="U263" s="9"/>
      <c r="V263" s="9"/>
    </row>
    <row r="264" customFormat="false" ht="15" hidden="false" customHeight="false" outlineLevel="0" collapsed="false">
      <c r="A264" s="5" t="n">
        <v>44210</v>
      </c>
      <c r="B264" s="6" t="n">
        <v>1850.3</v>
      </c>
      <c r="C264" s="9" t="n">
        <f aca="false">B264/B263-1</f>
        <v>-0.00178031937850665</v>
      </c>
      <c r="D264" s="9" t="n">
        <f aca="false">LN(B264/B263)</f>
        <v>-0.0017819060304959</v>
      </c>
      <c r="E264" s="9" t="n">
        <f aca="false">B264/B259-1</f>
        <v>-0.0324216911572453</v>
      </c>
      <c r="F264" s="9" t="n">
        <f aca="false">B264/B243-1</f>
        <v>0.0118116694919888</v>
      </c>
      <c r="G264" s="0" t="n">
        <f aca="false">MAX(G263,B264)</f>
        <v>2051.5</v>
      </c>
      <c r="H264" s="9" t="n">
        <f aca="false">B264/G264-1</f>
        <v>-0.09807457957592</v>
      </c>
      <c r="I264" s="0" t="n">
        <f aca="false">IF(AND($A264&gt;=CrashTest!$B$3,$A264&lt;=CrashTest!$C$3),1,IF(AND($A264&gt;=CrashTest!$B$4,$A264&lt;=CrashTest!$C$4),2,IF(AND($A264&gt;=CrashTest!$B$5,$A264&lt;=CrashTest!$C$5),3,IF(AND($A264&gt;=CrashTest!$B$6,$A264&lt;=CrashTest!$C$6),4,IF(AND($A264&gt;=CrashTest!$B$7,$A264&lt;=CrashTest!$C$7),5,0)))))</f>
        <v>0</v>
      </c>
      <c r="J264" s="0" t="str">
        <f aca="false">IF(I264=0,"",IF(I263=I264,MAX(J263,B264),B264))</f>
        <v/>
      </c>
      <c r="K264" s="9" t="str">
        <f aca="false">IF(I264=0,"",B264/J264-1)</f>
        <v/>
      </c>
      <c r="M264" s="8"/>
      <c r="N264" s="8"/>
      <c r="O264" s="8"/>
      <c r="P264" s="8"/>
      <c r="Q264" s="9"/>
      <c r="R264" s="9"/>
      <c r="S264" s="9"/>
      <c r="T264" s="9"/>
      <c r="U264" s="9"/>
      <c r="V264" s="9"/>
    </row>
    <row r="265" customFormat="false" ht="15" hidden="false" customHeight="false" outlineLevel="0" collapsed="false">
      <c r="A265" s="5" t="n">
        <v>44211</v>
      </c>
      <c r="B265" s="6" t="n">
        <v>1829.3</v>
      </c>
      <c r="C265" s="9" t="n">
        <f aca="false">B265/B264-1</f>
        <v>-0.0113495108901259</v>
      </c>
      <c r="D265" s="9" t="n">
        <f aca="false">LN(B265/B264)</f>
        <v>-0.011414408090418</v>
      </c>
      <c r="E265" s="9" t="n">
        <f aca="false">B265/B260-1</f>
        <v>-0.00261708739981459</v>
      </c>
      <c r="F265" s="9" t="n">
        <f aca="false">B265/B244-1</f>
        <v>-0.0124169950871889</v>
      </c>
      <c r="G265" s="0" t="n">
        <f aca="false">MAX(G264,B265)</f>
        <v>2051.5</v>
      </c>
      <c r="H265" s="9" t="n">
        <f aca="false">B265/G265-1</f>
        <v>-0.108310991957105</v>
      </c>
      <c r="I265" s="0" t="n">
        <f aca="false">IF(AND($A265&gt;=CrashTest!$B$3,$A265&lt;=CrashTest!$C$3),1,IF(AND($A265&gt;=CrashTest!$B$4,$A265&lt;=CrashTest!$C$4),2,IF(AND($A265&gt;=CrashTest!$B$5,$A265&lt;=CrashTest!$C$5),3,IF(AND($A265&gt;=CrashTest!$B$6,$A265&lt;=CrashTest!$C$6),4,IF(AND($A265&gt;=CrashTest!$B$7,$A265&lt;=CrashTest!$C$7),5,0)))))</f>
        <v>0</v>
      </c>
      <c r="J265" s="0" t="str">
        <f aca="false">IF(I265=0,"",IF(I264=I265,MAX(J264,B265),B265))</f>
        <v/>
      </c>
      <c r="K265" s="9" t="str">
        <f aca="false">IF(I265=0,"",B265/J265-1)</f>
        <v/>
      </c>
      <c r="M265" s="8"/>
      <c r="N265" s="8"/>
      <c r="O265" s="8"/>
      <c r="P265" s="8"/>
      <c r="Q265" s="9"/>
      <c r="R265" s="9"/>
      <c r="S265" s="9"/>
      <c r="T265" s="9"/>
      <c r="U265" s="9"/>
      <c r="V265" s="9"/>
    </row>
    <row r="266" customFormat="false" ht="15" hidden="false" customHeight="false" outlineLevel="0" collapsed="false">
      <c r="A266" s="5" t="n">
        <v>44215</v>
      </c>
      <c r="B266" s="6" t="n">
        <v>1839.5</v>
      </c>
      <c r="C266" s="9" t="n">
        <f aca="false">B266/B265-1</f>
        <v>0.00557590335100855</v>
      </c>
      <c r="D266" s="9" t="n">
        <f aca="false">LN(B266/B265)</f>
        <v>0.00556041554757648</v>
      </c>
      <c r="E266" s="9" t="n">
        <f aca="false">B266/B261-1</f>
        <v>-0.0054606401384083</v>
      </c>
      <c r="F266" s="9" t="n">
        <f aca="false">B266/B245-1</f>
        <v>-0.00894348364851028</v>
      </c>
      <c r="G266" s="0" t="n">
        <f aca="false">MAX(G265,B266)</f>
        <v>2051.5</v>
      </c>
      <c r="H266" s="9" t="n">
        <f aca="false">B266/G266-1</f>
        <v>-0.103339020229101</v>
      </c>
      <c r="I266" s="0" t="n">
        <f aca="false">IF(AND($A266&gt;=CrashTest!$B$3,$A266&lt;=CrashTest!$C$3),1,IF(AND($A266&gt;=CrashTest!$B$4,$A266&lt;=CrashTest!$C$4),2,IF(AND($A266&gt;=CrashTest!$B$5,$A266&lt;=CrashTest!$C$5),3,IF(AND($A266&gt;=CrashTest!$B$6,$A266&lt;=CrashTest!$C$6),4,IF(AND($A266&gt;=CrashTest!$B$7,$A266&lt;=CrashTest!$C$7),5,0)))))</f>
        <v>0</v>
      </c>
      <c r="J266" s="0" t="str">
        <f aca="false">IF(I266=0,"",IF(I265=I266,MAX(J265,B266),B266))</f>
        <v/>
      </c>
      <c r="K266" s="9" t="str">
        <f aca="false">IF(I266=0,"",B266/J266-1)</f>
        <v/>
      </c>
      <c r="M266" s="8"/>
      <c r="N266" s="8"/>
      <c r="O266" s="8"/>
      <c r="P266" s="8"/>
      <c r="Q266" s="9"/>
      <c r="R266" s="9"/>
      <c r="S266" s="9"/>
      <c r="T266" s="9"/>
      <c r="U266" s="9"/>
      <c r="V266" s="9"/>
    </row>
    <row r="267" customFormat="false" ht="15" hidden="false" customHeight="false" outlineLevel="0" collapsed="false">
      <c r="A267" s="5" t="n">
        <v>44216</v>
      </c>
      <c r="B267" s="6" t="n">
        <v>1865.9</v>
      </c>
      <c r="C267" s="9" t="n">
        <f aca="false">B267/B266-1</f>
        <v>0.0143517260125035</v>
      </c>
      <c r="D267" s="9" t="n">
        <f aca="false">LN(B267/B266)</f>
        <v>0.0142497148583743</v>
      </c>
      <c r="E267" s="9" t="n">
        <f aca="false">B267/B262-1</f>
        <v>0.0124803299148082</v>
      </c>
      <c r="F267" s="9" t="n">
        <f aca="false">B267/B246-1</f>
        <v>-0.0112865621025858</v>
      </c>
      <c r="G267" s="0" t="n">
        <f aca="false">MAX(G266,B267)</f>
        <v>2051.5</v>
      </c>
      <c r="H267" s="9" t="n">
        <f aca="false">B267/G267-1</f>
        <v>-0.0904703875213259</v>
      </c>
      <c r="I267" s="0" t="n">
        <f aca="false">IF(AND($A267&gt;=CrashTest!$B$3,$A267&lt;=CrashTest!$C$3),1,IF(AND($A267&gt;=CrashTest!$B$4,$A267&lt;=CrashTest!$C$4),2,IF(AND($A267&gt;=CrashTest!$B$5,$A267&lt;=CrashTest!$C$5),3,IF(AND($A267&gt;=CrashTest!$B$6,$A267&lt;=CrashTest!$C$6),4,IF(AND($A267&gt;=CrashTest!$B$7,$A267&lt;=CrashTest!$C$7),5,0)))))</f>
        <v>0</v>
      </c>
      <c r="J267" s="0" t="str">
        <f aca="false">IF(I267=0,"",IF(I266=I267,MAX(J266,B267),B267))</f>
        <v/>
      </c>
      <c r="K267" s="9" t="str">
        <f aca="false">IF(I267=0,"",B267/J267-1)</f>
        <v/>
      </c>
      <c r="M267" s="8"/>
      <c r="N267" s="8"/>
      <c r="O267" s="8"/>
      <c r="P267" s="8"/>
      <c r="Q267" s="9"/>
      <c r="R267" s="9"/>
      <c r="S267" s="9"/>
      <c r="T267" s="9"/>
      <c r="U267" s="9"/>
      <c r="V267" s="9"/>
    </row>
    <row r="268" customFormat="false" ht="15" hidden="false" customHeight="false" outlineLevel="0" collapsed="false">
      <c r="A268" s="5" t="n">
        <v>44217</v>
      </c>
      <c r="B268" s="6" t="n">
        <v>1865.3</v>
      </c>
      <c r="C268" s="9" t="n">
        <f aca="false">B268/B267-1</f>
        <v>-0.000321560640977658</v>
      </c>
      <c r="D268" s="9" t="n">
        <f aca="false">LN(B268/B267)</f>
        <v>-0.000321612352686502</v>
      </c>
      <c r="E268" s="9" t="n">
        <f aca="false">B268/B263-1</f>
        <v>0.00631204143288744</v>
      </c>
      <c r="F268" s="9" t="n">
        <f aca="false">B268/B247-1</f>
        <v>-0.0108182637747256</v>
      </c>
      <c r="G268" s="0" t="n">
        <f aca="false">MAX(G267,B268)</f>
        <v>2051.5</v>
      </c>
      <c r="H268" s="9" t="n">
        <f aca="false">B268/G268-1</f>
        <v>-0.0907628564465026</v>
      </c>
      <c r="I268" s="0" t="n">
        <f aca="false">IF(AND($A268&gt;=CrashTest!$B$3,$A268&lt;=CrashTest!$C$3),1,IF(AND($A268&gt;=CrashTest!$B$4,$A268&lt;=CrashTest!$C$4),2,IF(AND($A268&gt;=CrashTest!$B$5,$A268&lt;=CrashTest!$C$5),3,IF(AND($A268&gt;=CrashTest!$B$6,$A268&lt;=CrashTest!$C$6),4,IF(AND($A268&gt;=CrashTest!$B$7,$A268&lt;=CrashTest!$C$7),5,0)))))</f>
        <v>0</v>
      </c>
      <c r="J268" s="0" t="str">
        <f aca="false">IF(I268=0,"",IF(I267=I268,MAX(J267,B268),B268))</f>
        <v/>
      </c>
      <c r="K268" s="9" t="str">
        <f aca="false">IF(I268=0,"",B268/J268-1)</f>
        <v/>
      </c>
      <c r="M268" s="8"/>
      <c r="N268" s="8"/>
      <c r="O268" s="8"/>
      <c r="P268" s="8"/>
      <c r="Q268" s="9"/>
      <c r="R268" s="9"/>
      <c r="S268" s="9"/>
      <c r="T268" s="9"/>
      <c r="U268" s="9"/>
      <c r="V268" s="9"/>
    </row>
    <row r="269" customFormat="false" ht="15" hidden="false" customHeight="false" outlineLevel="0" collapsed="false">
      <c r="A269" s="5" t="n">
        <v>44218</v>
      </c>
      <c r="B269" s="6" t="n">
        <v>1855.7</v>
      </c>
      <c r="C269" s="9" t="n">
        <f aca="false">B269/B268-1</f>
        <v>-0.00514662520774134</v>
      </c>
      <c r="D269" s="9" t="n">
        <f aca="false">LN(B269/B268)</f>
        <v>-0.00515991470022373</v>
      </c>
      <c r="E269" s="9" t="n">
        <f aca="false">B269/B264-1</f>
        <v>0.00291844565746091</v>
      </c>
      <c r="F269" s="9" t="n">
        <f aca="false">B269/B248-1</f>
        <v>-0.0125053214133674</v>
      </c>
      <c r="G269" s="0" t="n">
        <f aca="false">MAX(G268,B269)</f>
        <v>2051.5</v>
      </c>
      <c r="H269" s="9" t="n">
        <f aca="false">B269/G269-1</f>
        <v>-0.0954423592493298</v>
      </c>
      <c r="I269" s="0" t="n">
        <f aca="false">IF(AND($A269&gt;=CrashTest!$B$3,$A269&lt;=CrashTest!$C$3),1,IF(AND($A269&gt;=CrashTest!$B$4,$A269&lt;=CrashTest!$C$4),2,IF(AND($A269&gt;=CrashTest!$B$5,$A269&lt;=CrashTest!$C$5),3,IF(AND($A269&gt;=CrashTest!$B$6,$A269&lt;=CrashTest!$C$6),4,IF(AND($A269&gt;=CrashTest!$B$7,$A269&lt;=CrashTest!$C$7),5,0)))))</f>
        <v>0</v>
      </c>
      <c r="J269" s="0" t="str">
        <f aca="false">IF(I269=0,"",IF(I268=I269,MAX(J268,B269),B269))</f>
        <v/>
      </c>
      <c r="K269" s="9" t="str">
        <f aca="false">IF(I269=0,"",B269/J269-1)</f>
        <v/>
      </c>
      <c r="M269" s="8"/>
      <c r="N269" s="8"/>
      <c r="O269" s="8"/>
      <c r="P269" s="8"/>
      <c r="Q269" s="9"/>
      <c r="R269" s="9"/>
      <c r="S269" s="9"/>
      <c r="T269" s="9"/>
      <c r="U269" s="9"/>
      <c r="V269" s="9"/>
    </row>
    <row r="270" customFormat="false" ht="15" hidden="false" customHeight="false" outlineLevel="0" collapsed="false">
      <c r="A270" s="5" t="n">
        <v>44221</v>
      </c>
      <c r="B270" s="6" t="n">
        <v>1854.9</v>
      </c>
      <c r="C270" s="9" t="n">
        <f aca="false">B270/B269-1</f>
        <v>-0.000431104165543927</v>
      </c>
      <c r="D270" s="9" t="n">
        <f aca="false">LN(B270/B269)</f>
        <v>-0.000431197117660358</v>
      </c>
      <c r="E270" s="9" t="n">
        <f aca="false">B270/B265-1</f>
        <v>0.013994424096649</v>
      </c>
      <c r="F270" s="9" t="n">
        <f aca="false">B270/B249-1</f>
        <v>-0.00626808100289289</v>
      </c>
      <c r="G270" s="0" t="n">
        <f aca="false">MAX(G269,B270)</f>
        <v>2051.5</v>
      </c>
      <c r="H270" s="9" t="n">
        <f aca="false">B270/G270-1</f>
        <v>-0.095832317816232</v>
      </c>
      <c r="I270" s="0" t="n">
        <f aca="false">IF(AND($A270&gt;=CrashTest!$B$3,$A270&lt;=CrashTest!$C$3),1,IF(AND($A270&gt;=CrashTest!$B$4,$A270&lt;=CrashTest!$C$4),2,IF(AND($A270&gt;=CrashTest!$B$5,$A270&lt;=CrashTest!$C$5),3,IF(AND($A270&gt;=CrashTest!$B$6,$A270&lt;=CrashTest!$C$6),4,IF(AND($A270&gt;=CrashTest!$B$7,$A270&lt;=CrashTest!$C$7),5,0)))))</f>
        <v>0</v>
      </c>
      <c r="J270" s="0" t="str">
        <f aca="false">IF(I270=0,"",IF(I269=I270,MAX(J269,B270),B270))</f>
        <v/>
      </c>
      <c r="K270" s="9" t="str">
        <f aca="false">IF(I270=0,"",B270/J270-1)</f>
        <v/>
      </c>
      <c r="M270" s="8"/>
      <c r="N270" s="8"/>
      <c r="O270" s="8"/>
      <c r="P270" s="8"/>
      <c r="Q270" s="9"/>
      <c r="R270" s="9"/>
      <c r="S270" s="9"/>
      <c r="T270" s="9"/>
      <c r="U270" s="9"/>
      <c r="V270" s="9"/>
    </row>
    <row r="271" customFormat="false" ht="15" hidden="false" customHeight="false" outlineLevel="0" collapsed="false">
      <c r="A271" s="5" t="n">
        <v>44222</v>
      </c>
      <c r="B271" s="6" t="n">
        <v>1850.7</v>
      </c>
      <c r="C271" s="9" t="n">
        <f aca="false">B271/B270-1</f>
        <v>-0.00226427300663112</v>
      </c>
      <c r="D271" s="9" t="n">
        <f aca="false">LN(B271/B270)</f>
        <v>-0.00226684034893012</v>
      </c>
      <c r="E271" s="9" t="n">
        <f aca="false">B271/B266-1</f>
        <v>0.00608861103560754</v>
      </c>
      <c r="F271" s="9" t="n">
        <f aca="false">B271/B250-1</f>
        <v>-0.0128020483277325</v>
      </c>
      <c r="G271" s="0" t="n">
        <f aca="false">MAX(G270,B271)</f>
        <v>2051.5</v>
      </c>
      <c r="H271" s="9" t="n">
        <f aca="false">B271/G271-1</f>
        <v>-0.0978796002924689</v>
      </c>
      <c r="I271" s="0" t="n">
        <f aca="false">IF(AND($A271&gt;=CrashTest!$B$3,$A271&lt;=CrashTest!$C$3),1,IF(AND($A271&gt;=CrashTest!$B$4,$A271&lt;=CrashTest!$C$4),2,IF(AND($A271&gt;=CrashTest!$B$5,$A271&lt;=CrashTest!$C$5),3,IF(AND($A271&gt;=CrashTest!$B$6,$A271&lt;=CrashTest!$C$6),4,IF(AND($A271&gt;=CrashTest!$B$7,$A271&lt;=CrashTest!$C$7),5,0)))))</f>
        <v>0</v>
      </c>
      <c r="J271" s="0" t="str">
        <f aca="false">IF(I271=0,"",IF(I270=I271,MAX(J270,B271),B271))</f>
        <v/>
      </c>
      <c r="K271" s="9" t="str">
        <f aca="false">IF(I271=0,"",B271/J271-1)</f>
        <v/>
      </c>
      <c r="M271" s="8"/>
      <c r="N271" s="8"/>
      <c r="O271" s="8"/>
      <c r="P271" s="8"/>
      <c r="Q271" s="9"/>
      <c r="R271" s="9"/>
      <c r="S271" s="9"/>
      <c r="T271" s="9"/>
      <c r="U271" s="9"/>
      <c r="V271" s="9"/>
    </row>
    <row r="272" customFormat="false" ht="15" hidden="false" customHeight="false" outlineLevel="0" collapsed="false">
      <c r="A272" s="5" t="n">
        <v>44223</v>
      </c>
      <c r="B272" s="6" t="n">
        <v>1844.9</v>
      </c>
      <c r="C272" s="9" t="n">
        <f aca="false">B272/B271-1</f>
        <v>-0.00313394931647482</v>
      </c>
      <c r="D272" s="9" t="n">
        <f aca="false">LN(B272/B271)</f>
        <v>-0.00313887041998293</v>
      </c>
      <c r="E272" s="9" t="n">
        <f aca="false">B272/B267-1</f>
        <v>-0.011254622434214</v>
      </c>
      <c r="F272" s="9" t="n">
        <f aca="false">B272/B251-1</f>
        <v>-0.0186180115963616</v>
      </c>
      <c r="G272" s="0" t="n">
        <f aca="false">MAX(G271,B272)</f>
        <v>2051.5</v>
      </c>
      <c r="H272" s="9" t="n">
        <f aca="false">B272/G272-1</f>
        <v>-0.10070679990251</v>
      </c>
      <c r="I272" s="0" t="n">
        <f aca="false">IF(AND($A272&gt;=CrashTest!$B$3,$A272&lt;=CrashTest!$C$3),1,IF(AND($A272&gt;=CrashTest!$B$4,$A272&lt;=CrashTest!$C$4),2,IF(AND($A272&gt;=CrashTest!$B$5,$A272&lt;=CrashTest!$C$5),3,IF(AND($A272&gt;=CrashTest!$B$6,$A272&lt;=CrashTest!$C$6),4,IF(AND($A272&gt;=CrashTest!$B$7,$A272&lt;=CrashTest!$C$7),5,0)))))</f>
        <v>0</v>
      </c>
      <c r="J272" s="0" t="str">
        <f aca="false">IF(I272=0,"",IF(I271=I272,MAX(J271,B272),B272))</f>
        <v/>
      </c>
      <c r="K272" s="9" t="str">
        <f aca="false">IF(I272=0,"",B272/J272-1)</f>
        <v/>
      </c>
      <c r="M272" s="8"/>
      <c r="N272" s="8"/>
      <c r="O272" s="8"/>
      <c r="P272" s="8"/>
      <c r="Q272" s="9"/>
      <c r="R272" s="9"/>
      <c r="S272" s="9"/>
      <c r="T272" s="9"/>
      <c r="U272" s="9"/>
      <c r="V272" s="9"/>
    </row>
    <row r="273" customFormat="false" ht="15" hidden="false" customHeight="false" outlineLevel="0" collapsed="false">
      <c r="A273" s="5" t="n">
        <v>44224</v>
      </c>
      <c r="B273" s="6" t="n">
        <v>1837.9</v>
      </c>
      <c r="C273" s="9" t="n">
        <f aca="false">B273/B272-1</f>
        <v>-0.00379424359043845</v>
      </c>
      <c r="D273" s="9" t="n">
        <f aca="false">LN(B273/B272)</f>
        <v>-0.00380145999229123</v>
      </c>
      <c r="E273" s="9" t="n">
        <f aca="false">B273/B268-1</f>
        <v>-0.0146893261137618</v>
      </c>
      <c r="F273" s="9" t="n">
        <f aca="false">B273/B252-1</f>
        <v>-0.0209354357553804</v>
      </c>
      <c r="G273" s="0" t="n">
        <f aca="false">MAX(G272,B273)</f>
        <v>2051.5</v>
      </c>
      <c r="H273" s="9" t="n">
        <f aca="false">B273/G273-1</f>
        <v>-0.104118937362905</v>
      </c>
      <c r="I273" s="0" t="n">
        <f aca="false">IF(AND($A273&gt;=CrashTest!$B$3,$A273&lt;=CrashTest!$C$3),1,IF(AND($A273&gt;=CrashTest!$B$4,$A273&lt;=CrashTest!$C$4),2,IF(AND($A273&gt;=CrashTest!$B$5,$A273&lt;=CrashTest!$C$5),3,IF(AND($A273&gt;=CrashTest!$B$6,$A273&lt;=CrashTest!$C$6),4,IF(AND($A273&gt;=CrashTest!$B$7,$A273&lt;=CrashTest!$C$7),5,0)))))</f>
        <v>0</v>
      </c>
      <c r="J273" s="0" t="str">
        <f aca="false">IF(I273=0,"",IF(I272=I273,MAX(J272,B273),B273))</f>
        <v/>
      </c>
      <c r="K273" s="9" t="str">
        <f aca="false">IF(I273=0,"",B273/J273-1)</f>
        <v/>
      </c>
      <c r="M273" s="8"/>
      <c r="N273" s="8"/>
      <c r="O273" s="8"/>
      <c r="P273" s="8"/>
      <c r="Q273" s="9"/>
      <c r="R273" s="9"/>
      <c r="S273" s="9"/>
      <c r="T273" s="9"/>
      <c r="U273" s="9"/>
      <c r="V273" s="9"/>
    </row>
    <row r="274" customFormat="false" ht="15" hidden="false" customHeight="false" outlineLevel="0" collapsed="false">
      <c r="A274" s="5" t="n">
        <v>44225</v>
      </c>
      <c r="B274" s="6" t="n">
        <v>1847.3</v>
      </c>
      <c r="C274" s="9" t="n">
        <f aca="false">B274/B273-1</f>
        <v>0.00511453289079911</v>
      </c>
      <c r="D274" s="9" t="n">
        <f aca="false">LN(B274/B273)</f>
        <v>0.00510149809316312</v>
      </c>
      <c r="E274" s="9" t="n">
        <f aca="false">B274/B269-1</f>
        <v>-0.00452659373821207</v>
      </c>
      <c r="F274" s="9" t="n">
        <f aca="false">B274/B253-1</f>
        <v>-0.0172367931052828</v>
      </c>
      <c r="G274" s="0" t="n">
        <f aca="false">MAX(G273,B274)</f>
        <v>2051.5</v>
      </c>
      <c r="H274" s="9" t="n">
        <f aca="false">B274/G274-1</f>
        <v>-0.0995369242018036</v>
      </c>
      <c r="I274" s="0" t="n">
        <f aca="false">IF(AND($A274&gt;=CrashTest!$B$3,$A274&lt;=CrashTest!$C$3),1,IF(AND($A274&gt;=CrashTest!$B$4,$A274&lt;=CrashTest!$C$4),2,IF(AND($A274&gt;=CrashTest!$B$5,$A274&lt;=CrashTest!$C$5),3,IF(AND($A274&gt;=CrashTest!$B$6,$A274&lt;=CrashTest!$C$6),4,IF(AND($A274&gt;=CrashTest!$B$7,$A274&lt;=CrashTest!$C$7),5,0)))))</f>
        <v>0</v>
      </c>
      <c r="J274" s="0" t="str">
        <f aca="false">IF(I274=0,"",IF(I273=I274,MAX(J273,B274),B274))</f>
        <v/>
      </c>
      <c r="K274" s="9" t="str">
        <f aca="false">IF(I274=0,"",B274/J274-1)</f>
        <v/>
      </c>
      <c r="M274" s="8"/>
      <c r="N274" s="8"/>
      <c r="O274" s="8"/>
      <c r="P274" s="8"/>
      <c r="Q274" s="9"/>
      <c r="R274" s="9"/>
      <c r="S274" s="9"/>
      <c r="T274" s="9"/>
      <c r="U274" s="9"/>
      <c r="V274" s="9"/>
    </row>
    <row r="275" customFormat="false" ht="15" hidden="false" customHeight="false" outlineLevel="0" collapsed="false">
      <c r="A275" s="5" t="n">
        <v>44228</v>
      </c>
      <c r="B275" s="6" t="n">
        <v>1860.8</v>
      </c>
      <c r="C275" s="9" t="n">
        <f aca="false">B275/B274-1</f>
        <v>0.00730796297298753</v>
      </c>
      <c r="D275" s="9" t="n">
        <f aca="false">LN(B275/B274)</f>
        <v>0.00728138919980821</v>
      </c>
      <c r="E275" s="9" t="n">
        <f aca="false">B275/B270-1</f>
        <v>0.00318076446169591</v>
      </c>
      <c r="F275" s="9" t="n">
        <f aca="false">B275/B254-1</f>
        <v>-0.0159703860391328</v>
      </c>
      <c r="G275" s="0" t="n">
        <f aca="false">MAX(G274,B275)</f>
        <v>2051.5</v>
      </c>
      <c r="H275" s="9" t="n">
        <f aca="false">B275/G275-1</f>
        <v>-0.0929563733853278</v>
      </c>
      <c r="I275" s="0" t="n">
        <f aca="false">IF(AND($A275&gt;=CrashTest!$B$3,$A275&lt;=CrashTest!$C$3),1,IF(AND($A275&gt;=CrashTest!$B$4,$A275&lt;=CrashTest!$C$4),2,IF(AND($A275&gt;=CrashTest!$B$5,$A275&lt;=CrashTest!$C$5),3,IF(AND($A275&gt;=CrashTest!$B$6,$A275&lt;=CrashTest!$C$6),4,IF(AND($A275&gt;=CrashTest!$B$7,$A275&lt;=CrashTest!$C$7),5,0)))))</f>
        <v>0</v>
      </c>
      <c r="J275" s="0" t="str">
        <f aca="false">IF(I275=0,"",IF(I274=I275,MAX(J274,B275),B275))</f>
        <v/>
      </c>
      <c r="K275" s="9" t="str">
        <f aca="false">IF(I275=0,"",B275/J275-1)</f>
        <v/>
      </c>
      <c r="M275" s="8"/>
      <c r="N275" s="8"/>
      <c r="O275" s="8"/>
      <c r="P275" s="8"/>
      <c r="Q275" s="9"/>
      <c r="R275" s="9"/>
      <c r="S275" s="9"/>
      <c r="T275" s="9"/>
      <c r="U275" s="9"/>
      <c r="V275" s="9"/>
    </row>
    <row r="276" customFormat="false" ht="15" hidden="false" customHeight="false" outlineLevel="0" collapsed="false">
      <c r="A276" s="5" t="n">
        <v>44229</v>
      </c>
      <c r="B276" s="6" t="n">
        <v>1830.5</v>
      </c>
      <c r="C276" s="9" t="n">
        <f aca="false">B276/B275-1</f>
        <v>-0.0162833190025795</v>
      </c>
      <c r="D276" s="9" t="n">
        <f aca="false">LN(B276/B275)</f>
        <v>-0.0164173492041091</v>
      </c>
      <c r="E276" s="9" t="n">
        <f aca="false">B276/B271-1</f>
        <v>-0.0109147889987572</v>
      </c>
      <c r="F276" s="9" t="n">
        <f aca="false">B276/B255-1</f>
        <v>-0.0330674554962759</v>
      </c>
      <c r="G276" s="0" t="n">
        <f aca="false">MAX(G275,B276)</f>
        <v>2051.5</v>
      </c>
      <c r="H276" s="9" t="n">
        <f aca="false">B276/G276-1</f>
        <v>-0.107726054106751</v>
      </c>
      <c r="I276" s="0" t="n">
        <f aca="false">IF(AND($A276&gt;=CrashTest!$B$3,$A276&lt;=CrashTest!$C$3),1,IF(AND($A276&gt;=CrashTest!$B$4,$A276&lt;=CrashTest!$C$4),2,IF(AND($A276&gt;=CrashTest!$B$5,$A276&lt;=CrashTest!$C$5),3,IF(AND($A276&gt;=CrashTest!$B$6,$A276&lt;=CrashTest!$C$6),4,IF(AND($A276&gt;=CrashTest!$B$7,$A276&lt;=CrashTest!$C$7),5,0)))))</f>
        <v>0</v>
      </c>
      <c r="J276" s="0" t="str">
        <f aca="false">IF(I276=0,"",IF(I275=I276,MAX(J275,B276),B276))</f>
        <v/>
      </c>
      <c r="K276" s="9" t="str">
        <f aca="false">IF(I276=0,"",B276/J276-1)</f>
        <v/>
      </c>
      <c r="M276" s="8"/>
      <c r="N276" s="8"/>
      <c r="O276" s="8"/>
      <c r="P276" s="8"/>
      <c r="Q276" s="9"/>
      <c r="R276" s="9"/>
      <c r="S276" s="9"/>
      <c r="T276" s="9"/>
      <c r="U276" s="9"/>
      <c r="V276" s="9"/>
    </row>
    <row r="277" customFormat="false" ht="15" hidden="false" customHeight="false" outlineLevel="0" collapsed="false">
      <c r="A277" s="5" t="n">
        <v>44230</v>
      </c>
      <c r="B277" s="6" t="n">
        <v>1832.2</v>
      </c>
      <c r="C277" s="9" t="n">
        <f aca="false">B277/B276-1</f>
        <v>0.000928708003277823</v>
      </c>
      <c r="D277" s="9" t="n">
        <f aca="false">LN(B277/B276)</f>
        <v>0.000928277020817413</v>
      </c>
      <c r="E277" s="9" t="n">
        <f aca="false">B277/B272-1</f>
        <v>-0.00688384194265279</v>
      </c>
      <c r="F277" s="9" t="n">
        <f aca="false">B277/B256-1</f>
        <v>-0.0578495397747725</v>
      </c>
      <c r="G277" s="0" t="n">
        <f aca="false">MAX(G276,B277)</f>
        <v>2051.5</v>
      </c>
      <c r="H277" s="9" t="n">
        <f aca="false">B277/G277-1</f>
        <v>-0.106897392152084</v>
      </c>
      <c r="I277" s="0" t="n">
        <f aca="false">IF(AND($A277&gt;=CrashTest!$B$3,$A277&lt;=CrashTest!$C$3),1,IF(AND($A277&gt;=CrashTest!$B$4,$A277&lt;=CrashTest!$C$4),2,IF(AND($A277&gt;=CrashTest!$B$5,$A277&lt;=CrashTest!$C$5),3,IF(AND($A277&gt;=CrashTest!$B$6,$A277&lt;=CrashTest!$C$6),4,IF(AND($A277&gt;=CrashTest!$B$7,$A277&lt;=CrashTest!$C$7),5,0)))))</f>
        <v>0</v>
      </c>
      <c r="J277" s="0" t="str">
        <f aca="false">IF(I277=0,"",IF(I276=I277,MAX(J276,B277),B277))</f>
        <v/>
      </c>
      <c r="K277" s="9" t="str">
        <f aca="false">IF(I277=0,"",B277/J277-1)</f>
        <v/>
      </c>
      <c r="M277" s="8"/>
      <c r="N277" s="8"/>
      <c r="O277" s="8"/>
      <c r="P277" s="8"/>
      <c r="Q277" s="9"/>
      <c r="R277" s="9"/>
      <c r="S277" s="9"/>
      <c r="T277" s="9"/>
      <c r="U277" s="9"/>
      <c r="V277" s="9"/>
    </row>
    <row r="278" customFormat="false" ht="15" hidden="false" customHeight="false" outlineLevel="0" collapsed="false">
      <c r="A278" s="5" t="n">
        <v>44231</v>
      </c>
      <c r="B278" s="6" t="n">
        <v>1788.9</v>
      </c>
      <c r="C278" s="9" t="n">
        <f aca="false">B278/B277-1</f>
        <v>-0.0236327911800022</v>
      </c>
      <c r="D278" s="9" t="n">
        <f aca="false">LN(B278/B277)</f>
        <v>-0.0239165247839384</v>
      </c>
      <c r="E278" s="9" t="n">
        <f aca="false">B278/B273-1</f>
        <v>-0.0266608629414005</v>
      </c>
      <c r="F278" s="9" t="n">
        <f aca="false">B278/B257-1</f>
        <v>-0.0838838531264403</v>
      </c>
      <c r="G278" s="0" t="n">
        <f aca="false">MAX(G277,B278)</f>
        <v>2051.5</v>
      </c>
      <c r="H278" s="9" t="n">
        <f aca="false">B278/G278-1</f>
        <v>-0.128003899585669</v>
      </c>
      <c r="I278" s="0" t="n">
        <f aca="false">IF(AND($A278&gt;=CrashTest!$B$3,$A278&lt;=CrashTest!$C$3),1,IF(AND($A278&gt;=CrashTest!$B$4,$A278&lt;=CrashTest!$C$4),2,IF(AND($A278&gt;=CrashTest!$B$5,$A278&lt;=CrashTest!$C$5),3,IF(AND($A278&gt;=CrashTest!$B$6,$A278&lt;=CrashTest!$C$6),4,IF(AND($A278&gt;=CrashTest!$B$7,$A278&lt;=CrashTest!$C$7),5,0)))))</f>
        <v>0</v>
      </c>
      <c r="J278" s="0" t="str">
        <f aca="false">IF(I278=0,"",IF(I277=I278,MAX(J277,B278),B278))</f>
        <v/>
      </c>
      <c r="K278" s="9" t="str">
        <f aca="false">IF(I278=0,"",B278/J278-1)</f>
        <v/>
      </c>
      <c r="M278" s="8"/>
      <c r="N278" s="8"/>
      <c r="O278" s="8"/>
      <c r="P278" s="8"/>
      <c r="Q278" s="9"/>
      <c r="R278" s="9"/>
      <c r="S278" s="9"/>
      <c r="T278" s="9"/>
      <c r="U278" s="9"/>
      <c r="V278" s="9"/>
    </row>
    <row r="279" customFormat="false" ht="15" hidden="false" customHeight="false" outlineLevel="0" collapsed="false">
      <c r="A279" s="5" t="n">
        <v>44232</v>
      </c>
      <c r="B279" s="6" t="n">
        <v>1810.9</v>
      </c>
      <c r="C279" s="9" t="n">
        <f aca="false">B279/B278-1</f>
        <v>0.0122980602604952</v>
      </c>
      <c r="D279" s="9" t="n">
        <f aca="false">LN(B279/B278)</f>
        <v>0.0122230534501268</v>
      </c>
      <c r="E279" s="9" t="n">
        <f aca="false">B279/B274-1</f>
        <v>-0.0197044334975369</v>
      </c>
      <c r="F279" s="9" t="n">
        <f aca="false">B279/B258-1</f>
        <v>-0.0503434894331113</v>
      </c>
      <c r="G279" s="0" t="n">
        <f aca="false">MAX(G278,B279)</f>
        <v>2051.5</v>
      </c>
      <c r="H279" s="9" t="n">
        <f aca="false">B279/G279-1</f>
        <v>-0.117280038995857</v>
      </c>
      <c r="I279" s="0" t="n">
        <f aca="false">IF(AND($A279&gt;=CrashTest!$B$3,$A279&lt;=CrashTest!$C$3),1,IF(AND($A279&gt;=CrashTest!$B$4,$A279&lt;=CrashTest!$C$4),2,IF(AND($A279&gt;=CrashTest!$B$5,$A279&lt;=CrashTest!$C$5),3,IF(AND($A279&gt;=CrashTest!$B$6,$A279&lt;=CrashTest!$C$6),4,IF(AND($A279&gt;=CrashTest!$B$7,$A279&lt;=CrashTest!$C$7),5,0)))))</f>
        <v>0</v>
      </c>
      <c r="J279" s="0" t="str">
        <f aca="false">IF(I279=0,"",IF(I278=I279,MAX(J278,B279),B279))</f>
        <v/>
      </c>
      <c r="K279" s="9" t="str">
        <f aca="false">IF(I279=0,"",B279/J279-1)</f>
        <v/>
      </c>
      <c r="M279" s="8"/>
      <c r="N279" s="8"/>
      <c r="O279" s="8"/>
      <c r="P279" s="8"/>
      <c r="Q279" s="9"/>
      <c r="R279" s="9"/>
      <c r="S279" s="9"/>
      <c r="T279" s="9"/>
      <c r="U279" s="9"/>
      <c r="V279" s="9"/>
    </row>
    <row r="280" customFormat="false" ht="15" hidden="false" customHeight="false" outlineLevel="0" collapsed="false">
      <c r="A280" s="5" t="n">
        <v>44235</v>
      </c>
      <c r="B280" s="6" t="n">
        <v>1831.9</v>
      </c>
      <c r="C280" s="9" t="n">
        <f aca="false">B280/B279-1</f>
        <v>0.0115964437572478</v>
      </c>
      <c r="D280" s="9" t="n">
        <f aca="false">LN(B280/B279)</f>
        <v>0.0115297203441167</v>
      </c>
      <c r="E280" s="9" t="n">
        <f aca="false">B280/B275-1</f>
        <v>-0.0155309544282028</v>
      </c>
      <c r="F280" s="9" t="n">
        <f aca="false">B280/B259-1</f>
        <v>-0.0420436124039114</v>
      </c>
      <c r="G280" s="0" t="n">
        <f aca="false">MAX(G279,B280)</f>
        <v>2051.5</v>
      </c>
      <c r="H280" s="9" t="n">
        <f aca="false">B280/G280-1</f>
        <v>-0.107043626614672</v>
      </c>
      <c r="I280" s="0" t="n">
        <f aca="false">IF(AND($A280&gt;=CrashTest!$B$3,$A280&lt;=CrashTest!$C$3),1,IF(AND($A280&gt;=CrashTest!$B$4,$A280&lt;=CrashTest!$C$4),2,IF(AND($A280&gt;=CrashTest!$B$5,$A280&lt;=CrashTest!$C$5),3,IF(AND($A280&gt;=CrashTest!$B$6,$A280&lt;=CrashTest!$C$6),4,IF(AND($A280&gt;=CrashTest!$B$7,$A280&lt;=CrashTest!$C$7),5,0)))))</f>
        <v>0</v>
      </c>
      <c r="J280" s="0" t="str">
        <f aca="false">IF(I280=0,"",IF(I279=I280,MAX(J279,B280),B280))</f>
        <v/>
      </c>
      <c r="K280" s="9" t="str">
        <f aca="false">IF(I280=0,"",B280/J280-1)</f>
        <v/>
      </c>
      <c r="M280" s="8"/>
      <c r="N280" s="8"/>
      <c r="O280" s="8"/>
      <c r="P280" s="8"/>
      <c r="Q280" s="9"/>
      <c r="R280" s="9"/>
      <c r="S280" s="9"/>
      <c r="T280" s="9"/>
      <c r="U280" s="9"/>
      <c r="V280" s="9"/>
    </row>
    <row r="281" customFormat="false" ht="15" hidden="false" customHeight="false" outlineLevel="0" collapsed="false">
      <c r="A281" s="5" t="n">
        <v>44236</v>
      </c>
      <c r="B281" s="6" t="n">
        <v>1835.3</v>
      </c>
      <c r="C281" s="9" t="n">
        <f aca="false">B281/B280-1</f>
        <v>0.00185599650635937</v>
      </c>
      <c r="D281" s="9" t="n">
        <f aca="false">LN(B281/B280)</f>
        <v>0.00185427627301273</v>
      </c>
      <c r="E281" s="9" t="n">
        <f aca="false">B281/B276-1</f>
        <v>0.002622234362196</v>
      </c>
      <c r="F281" s="9" t="n">
        <f aca="false">B281/B260-1</f>
        <v>0.000654271849953592</v>
      </c>
      <c r="G281" s="0" t="n">
        <f aca="false">MAX(G280,B281)</f>
        <v>2051.5</v>
      </c>
      <c r="H281" s="9" t="n">
        <f aca="false">B281/G281-1</f>
        <v>-0.105386302705338</v>
      </c>
      <c r="I281" s="0" t="n">
        <f aca="false">IF(AND($A281&gt;=CrashTest!$B$3,$A281&lt;=CrashTest!$C$3),1,IF(AND($A281&gt;=CrashTest!$B$4,$A281&lt;=CrashTest!$C$4),2,IF(AND($A281&gt;=CrashTest!$B$5,$A281&lt;=CrashTest!$C$5),3,IF(AND($A281&gt;=CrashTest!$B$6,$A281&lt;=CrashTest!$C$6),4,IF(AND($A281&gt;=CrashTest!$B$7,$A281&lt;=CrashTest!$C$7),5,0)))))</f>
        <v>0</v>
      </c>
      <c r="J281" s="0" t="str">
        <f aca="false">IF(I281=0,"",IF(I280=I281,MAX(J280,B281),B281))</f>
        <v/>
      </c>
      <c r="K281" s="9" t="str">
        <f aca="false">IF(I281=0,"",B281/J281-1)</f>
        <v/>
      </c>
      <c r="M281" s="8"/>
      <c r="N281" s="8"/>
      <c r="O281" s="8"/>
      <c r="P281" s="8"/>
      <c r="Q281" s="9"/>
      <c r="R281" s="9"/>
      <c r="S281" s="9"/>
      <c r="T281" s="9"/>
      <c r="U281" s="9"/>
      <c r="V281" s="9"/>
    </row>
    <row r="282" customFormat="false" ht="15" hidden="false" customHeight="false" outlineLevel="0" collapsed="false">
      <c r="A282" s="5" t="n">
        <v>44237</v>
      </c>
      <c r="B282" s="6" t="n">
        <v>1840.6</v>
      </c>
      <c r="C282" s="9" t="n">
        <f aca="false">B282/B281-1</f>
        <v>0.00288781125701521</v>
      </c>
      <c r="D282" s="9" t="n">
        <f aca="false">LN(B282/B281)</f>
        <v>0.00288364954033016</v>
      </c>
      <c r="E282" s="9" t="n">
        <f aca="false">B282/B277-1</f>
        <v>0.00458465233053151</v>
      </c>
      <c r="F282" s="9" t="n">
        <f aca="false">B282/B261-1</f>
        <v>-0.00486591695501726</v>
      </c>
      <c r="G282" s="0" t="n">
        <f aca="false">MAX(G281,B282)</f>
        <v>2051.5</v>
      </c>
      <c r="H282" s="9" t="n">
        <f aca="false">B282/G282-1</f>
        <v>-0.10280282719961</v>
      </c>
      <c r="I282" s="0" t="n">
        <f aca="false">IF(AND($A282&gt;=CrashTest!$B$3,$A282&lt;=CrashTest!$C$3),1,IF(AND($A282&gt;=CrashTest!$B$4,$A282&lt;=CrashTest!$C$4),2,IF(AND($A282&gt;=CrashTest!$B$5,$A282&lt;=CrashTest!$C$5),3,IF(AND($A282&gt;=CrashTest!$B$6,$A282&lt;=CrashTest!$C$6),4,IF(AND($A282&gt;=CrashTest!$B$7,$A282&lt;=CrashTest!$C$7),5,0)))))</f>
        <v>0</v>
      </c>
      <c r="J282" s="0" t="str">
        <f aca="false">IF(I282=0,"",IF(I281=I282,MAX(J281,B282),B282))</f>
        <v/>
      </c>
      <c r="K282" s="9" t="str">
        <f aca="false">IF(I282=0,"",B282/J282-1)</f>
        <v/>
      </c>
      <c r="M282" s="8"/>
      <c r="N282" s="8"/>
      <c r="O282" s="8"/>
      <c r="P282" s="8"/>
      <c r="Q282" s="9"/>
      <c r="R282" s="9"/>
      <c r="S282" s="9"/>
      <c r="T282" s="9"/>
      <c r="U282" s="9"/>
      <c r="V282" s="9"/>
    </row>
    <row r="283" customFormat="false" ht="15" hidden="false" customHeight="false" outlineLevel="0" collapsed="false">
      <c r="A283" s="5" t="n">
        <v>44238</v>
      </c>
      <c r="B283" s="6" t="n">
        <v>1824.9</v>
      </c>
      <c r="C283" s="9" t="n">
        <f aca="false">B283/B282-1</f>
        <v>-0.00852982723025086</v>
      </c>
      <c r="D283" s="9" t="n">
        <f aca="false">LN(B283/B282)</f>
        <v>-0.00856641440998702</v>
      </c>
      <c r="E283" s="9" t="n">
        <f aca="false">B283/B278-1</f>
        <v>0.0201240986080833</v>
      </c>
      <c r="F283" s="9" t="n">
        <f aca="false">B283/B262-1</f>
        <v>-0.00976721471593689</v>
      </c>
      <c r="G283" s="0" t="n">
        <f aca="false">MAX(G282,B283)</f>
        <v>2051.5</v>
      </c>
      <c r="H283" s="9" t="n">
        <f aca="false">B283/G283-1</f>
        <v>-0.110455764075067</v>
      </c>
      <c r="I283" s="0" t="n">
        <f aca="false">IF(AND($A283&gt;=CrashTest!$B$3,$A283&lt;=CrashTest!$C$3),1,IF(AND($A283&gt;=CrashTest!$B$4,$A283&lt;=CrashTest!$C$4),2,IF(AND($A283&gt;=CrashTest!$B$5,$A283&lt;=CrashTest!$C$5),3,IF(AND($A283&gt;=CrashTest!$B$6,$A283&lt;=CrashTest!$C$6),4,IF(AND($A283&gt;=CrashTest!$B$7,$A283&lt;=CrashTest!$C$7),5,0)))))</f>
        <v>0</v>
      </c>
      <c r="J283" s="0" t="str">
        <f aca="false">IF(I283=0,"",IF(I282=I283,MAX(J282,B283),B283))</f>
        <v/>
      </c>
      <c r="K283" s="9" t="str">
        <f aca="false">IF(I283=0,"",B283/J283-1)</f>
        <v/>
      </c>
      <c r="M283" s="8"/>
      <c r="N283" s="8"/>
      <c r="O283" s="8"/>
      <c r="P283" s="8"/>
      <c r="Q283" s="9"/>
      <c r="R283" s="9"/>
      <c r="S283" s="9"/>
      <c r="T283" s="9"/>
      <c r="U283" s="9"/>
      <c r="V283" s="9"/>
    </row>
    <row r="284" customFormat="false" ht="15" hidden="false" customHeight="false" outlineLevel="0" collapsed="false">
      <c r="A284" s="5" t="n">
        <v>44239</v>
      </c>
      <c r="B284" s="6" t="n">
        <v>1821.6</v>
      </c>
      <c r="C284" s="9" t="n">
        <f aca="false">B284/B283-1</f>
        <v>-0.00180831826401462</v>
      </c>
      <c r="D284" s="9" t="n">
        <f aca="false">LN(B284/B283)</f>
        <v>-0.00180995524523964</v>
      </c>
      <c r="E284" s="9" t="n">
        <f aca="false">B284/B279-1</f>
        <v>0.00590866420012137</v>
      </c>
      <c r="F284" s="9" t="n">
        <f aca="false">B284/B263-1</f>
        <v>-0.0172637030643072</v>
      </c>
      <c r="G284" s="0" t="n">
        <f aca="false">MAX(G283,B284)</f>
        <v>2051.5</v>
      </c>
      <c r="H284" s="9" t="n">
        <f aca="false">B284/G284-1</f>
        <v>-0.112064343163539</v>
      </c>
      <c r="I284" s="0" t="n">
        <f aca="false">IF(AND($A284&gt;=CrashTest!$B$3,$A284&lt;=CrashTest!$C$3),1,IF(AND($A284&gt;=CrashTest!$B$4,$A284&lt;=CrashTest!$C$4),2,IF(AND($A284&gt;=CrashTest!$B$5,$A284&lt;=CrashTest!$C$5),3,IF(AND($A284&gt;=CrashTest!$B$6,$A284&lt;=CrashTest!$C$6),4,IF(AND($A284&gt;=CrashTest!$B$7,$A284&lt;=CrashTest!$C$7),5,0)))))</f>
        <v>0</v>
      </c>
      <c r="J284" s="0" t="str">
        <f aca="false">IF(I284=0,"",IF(I283=I284,MAX(J283,B284),B284))</f>
        <v/>
      </c>
      <c r="K284" s="9" t="str">
        <f aca="false">IF(I284=0,"",B284/J284-1)</f>
        <v/>
      </c>
      <c r="M284" s="8"/>
      <c r="N284" s="8"/>
      <c r="O284" s="8"/>
      <c r="P284" s="8"/>
      <c r="Q284" s="9"/>
      <c r="R284" s="9"/>
      <c r="S284" s="9"/>
      <c r="T284" s="9"/>
      <c r="U284" s="9"/>
      <c r="V284" s="9"/>
    </row>
    <row r="285" customFormat="false" ht="15" hidden="false" customHeight="false" outlineLevel="0" collapsed="false">
      <c r="A285" s="5" t="n">
        <v>44243</v>
      </c>
      <c r="B285" s="6" t="n">
        <v>1797.2</v>
      </c>
      <c r="C285" s="9" t="n">
        <f aca="false">B285/B284-1</f>
        <v>-0.0133948177426437</v>
      </c>
      <c r="D285" s="9" t="n">
        <f aca="false">LN(B285/B284)</f>
        <v>-0.0134853375535249</v>
      </c>
      <c r="E285" s="9" t="n">
        <f aca="false">B285/B280-1</f>
        <v>-0.0189420819913751</v>
      </c>
      <c r="F285" s="9" t="n">
        <f aca="false">B285/B264-1</f>
        <v>-0.0286980489650327</v>
      </c>
      <c r="G285" s="0" t="n">
        <f aca="false">MAX(G284,B285)</f>
        <v>2051.5</v>
      </c>
      <c r="H285" s="9" t="n">
        <f aca="false">B285/G285-1</f>
        <v>-0.123958079454058</v>
      </c>
      <c r="I285" s="0" t="n">
        <f aca="false">IF(AND($A285&gt;=CrashTest!$B$3,$A285&lt;=CrashTest!$C$3),1,IF(AND($A285&gt;=CrashTest!$B$4,$A285&lt;=CrashTest!$C$4),2,IF(AND($A285&gt;=CrashTest!$B$5,$A285&lt;=CrashTest!$C$5),3,IF(AND($A285&gt;=CrashTest!$B$6,$A285&lt;=CrashTest!$C$6),4,IF(AND($A285&gt;=CrashTest!$B$7,$A285&lt;=CrashTest!$C$7),5,0)))))</f>
        <v>0</v>
      </c>
      <c r="J285" s="0" t="str">
        <f aca="false">IF(I285=0,"",IF(I284=I285,MAX(J284,B285),B285))</f>
        <v/>
      </c>
      <c r="K285" s="9" t="str">
        <f aca="false">IF(I285=0,"",B285/J285-1)</f>
        <v/>
      </c>
      <c r="M285" s="8"/>
      <c r="N285" s="8"/>
      <c r="O285" s="8"/>
      <c r="P285" s="8"/>
      <c r="Q285" s="9"/>
      <c r="R285" s="9"/>
      <c r="S285" s="9"/>
      <c r="T285" s="9"/>
      <c r="U285" s="9"/>
      <c r="V285" s="9"/>
    </row>
    <row r="286" customFormat="false" ht="15" hidden="false" customHeight="false" outlineLevel="0" collapsed="false">
      <c r="A286" s="5" t="n">
        <v>44244</v>
      </c>
      <c r="B286" s="6" t="n">
        <v>1771.1</v>
      </c>
      <c r="C286" s="9" t="n">
        <f aca="false">B286/B285-1</f>
        <v>-0.0145225906966393</v>
      </c>
      <c r="D286" s="9" t="n">
        <f aca="false">LN(B286/B285)</f>
        <v>-0.0146290757334184</v>
      </c>
      <c r="E286" s="9" t="n">
        <f aca="false">B286/B281-1</f>
        <v>-0.0349806571132785</v>
      </c>
      <c r="F286" s="9" t="n">
        <f aca="false">B286/B265-1</f>
        <v>-0.0318154485322255</v>
      </c>
      <c r="G286" s="0" t="n">
        <f aca="false">MAX(G285,B286)</f>
        <v>2051.5</v>
      </c>
      <c r="H286" s="9" t="n">
        <f aca="false">B286/G286-1</f>
        <v>-0.136680477699245</v>
      </c>
      <c r="I286" s="0" t="n">
        <f aca="false">IF(AND($A286&gt;=CrashTest!$B$3,$A286&lt;=CrashTest!$C$3),1,IF(AND($A286&gt;=CrashTest!$B$4,$A286&lt;=CrashTest!$C$4),2,IF(AND($A286&gt;=CrashTest!$B$5,$A286&lt;=CrashTest!$C$5),3,IF(AND($A286&gt;=CrashTest!$B$6,$A286&lt;=CrashTest!$C$6),4,IF(AND($A286&gt;=CrashTest!$B$7,$A286&lt;=CrashTest!$C$7),5,0)))))</f>
        <v>0</v>
      </c>
      <c r="J286" s="0" t="str">
        <f aca="false">IF(I286=0,"",IF(I285=I286,MAX(J285,B286),B286))</f>
        <v/>
      </c>
      <c r="K286" s="9" t="str">
        <f aca="false">IF(I286=0,"",B286/J286-1)</f>
        <v/>
      </c>
      <c r="M286" s="8"/>
      <c r="N286" s="8"/>
      <c r="O286" s="8"/>
      <c r="P286" s="8"/>
      <c r="Q286" s="9"/>
      <c r="R286" s="9"/>
      <c r="S286" s="9"/>
      <c r="T286" s="9"/>
      <c r="U286" s="9"/>
      <c r="V286" s="9"/>
    </row>
    <row r="287" customFormat="false" ht="15" hidden="false" customHeight="false" outlineLevel="0" collapsed="false">
      <c r="A287" s="5" t="n">
        <v>44245</v>
      </c>
      <c r="B287" s="6" t="n">
        <v>1773.4</v>
      </c>
      <c r="C287" s="9" t="n">
        <f aca="false">B287/B286-1</f>
        <v>0.00129862797131741</v>
      </c>
      <c r="D287" s="9" t="n">
        <f aca="false">LN(B287/B286)</f>
        <v>0.00129778548332024</v>
      </c>
      <c r="E287" s="9" t="n">
        <f aca="false">B287/B282-1</f>
        <v>-0.0365098337498641</v>
      </c>
      <c r="F287" s="9" t="n">
        <f aca="false">B287/B266-1</f>
        <v>-0.0359336776297906</v>
      </c>
      <c r="G287" s="0" t="n">
        <f aca="false">MAX(G286,B287)</f>
        <v>2051.5</v>
      </c>
      <c r="H287" s="9" t="n">
        <f aca="false">B287/G287-1</f>
        <v>-0.1355593468194</v>
      </c>
      <c r="I287" s="0" t="n">
        <f aca="false">IF(AND($A287&gt;=CrashTest!$B$3,$A287&lt;=CrashTest!$C$3),1,IF(AND($A287&gt;=CrashTest!$B$4,$A287&lt;=CrashTest!$C$4),2,IF(AND($A287&gt;=CrashTest!$B$5,$A287&lt;=CrashTest!$C$5),3,IF(AND($A287&gt;=CrashTest!$B$6,$A287&lt;=CrashTest!$C$6),4,IF(AND($A287&gt;=CrashTest!$B$7,$A287&lt;=CrashTest!$C$7),5,0)))))</f>
        <v>0</v>
      </c>
      <c r="J287" s="0" t="str">
        <f aca="false">IF(I287=0,"",IF(I286=I287,MAX(J286,B287),B287))</f>
        <v/>
      </c>
      <c r="K287" s="9" t="str">
        <f aca="false">IF(I287=0,"",B287/J287-1)</f>
        <v/>
      </c>
      <c r="M287" s="8"/>
      <c r="N287" s="8"/>
      <c r="O287" s="8"/>
      <c r="P287" s="8"/>
      <c r="Q287" s="9"/>
      <c r="R287" s="9"/>
      <c r="S287" s="9"/>
      <c r="T287" s="9"/>
      <c r="U287" s="9"/>
      <c r="V287" s="9"/>
    </row>
    <row r="288" customFormat="false" ht="15" hidden="false" customHeight="false" outlineLevel="0" collapsed="false">
      <c r="A288" s="5" t="n">
        <v>44246</v>
      </c>
      <c r="B288" s="6" t="n">
        <v>1775.8</v>
      </c>
      <c r="C288" s="9" t="n">
        <f aca="false">B288/B287-1</f>
        <v>0.00135333258148185</v>
      </c>
      <c r="D288" s="9" t="n">
        <f aca="false">LN(B288/B287)</f>
        <v>0.00135241765231973</v>
      </c>
      <c r="E288" s="9" t="n">
        <f aca="false">B288/B283-1</f>
        <v>-0.0269055838676092</v>
      </c>
      <c r="F288" s="9" t="n">
        <f aca="false">B288/B267-1</f>
        <v>-0.0482876895867946</v>
      </c>
      <c r="G288" s="0" t="n">
        <f aca="false">MAX(G287,B288)</f>
        <v>2051.5</v>
      </c>
      <c r="H288" s="9" t="n">
        <f aca="false">B288/G288-1</f>
        <v>-0.134389471118694</v>
      </c>
      <c r="I288" s="0" t="n">
        <f aca="false">IF(AND($A288&gt;=CrashTest!$B$3,$A288&lt;=CrashTest!$C$3),1,IF(AND($A288&gt;=CrashTest!$B$4,$A288&lt;=CrashTest!$C$4),2,IF(AND($A288&gt;=CrashTest!$B$5,$A288&lt;=CrashTest!$C$5),3,IF(AND($A288&gt;=CrashTest!$B$6,$A288&lt;=CrashTest!$C$6),4,IF(AND($A288&gt;=CrashTest!$B$7,$A288&lt;=CrashTest!$C$7),5,0)))))</f>
        <v>0</v>
      </c>
      <c r="J288" s="0" t="str">
        <f aca="false">IF(I288=0,"",IF(I287=I288,MAX(J287,B288),B288))</f>
        <v/>
      </c>
      <c r="K288" s="9" t="str">
        <f aca="false">IF(I288=0,"",B288/J288-1)</f>
        <v/>
      </c>
      <c r="M288" s="8"/>
      <c r="N288" s="8"/>
      <c r="O288" s="8"/>
      <c r="P288" s="8"/>
      <c r="Q288" s="9"/>
      <c r="R288" s="9"/>
      <c r="S288" s="9"/>
      <c r="T288" s="9"/>
      <c r="U288" s="9"/>
      <c r="V288" s="9"/>
    </row>
    <row r="289" customFormat="false" ht="15" hidden="false" customHeight="false" outlineLevel="0" collapsed="false">
      <c r="A289" s="5" t="n">
        <v>44249</v>
      </c>
      <c r="B289" s="6" t="n">
        <v>1806.7</v>
      </c>
      <c r="C289" s="9" t="n">
        <f aca="false">B289/B288-1</f>
        <v>0.0174006081765965</v>
      </c>
      <c r="D289" s="9" t="n">
        <f aca="false">LN(B289/B288)</f>
        <v>0.0172509511816551</v>
      </c>
      <c r="E289" s="9" t="n">
        <f aca="false">B289/B284-1</f>
        <v>-0.00817962231005698</v>
      </c>
      <c r="F289" s="9" t="n">
        <f aca="false">B289/B268-1</f>
        <v>-0.0314158580389213</v>
      </c>
      <c r="G289" s="0" t="n">
        <f aca="false">MAX(G288,B289)</f>
        <v>2051.5</v>
      </c>
      <c r="H289" s="9" t="n">
        <f aca="false">B289/G289-1</f>
        <v>-0.119327321472094</v>
      </c>
      <c r="I289" s="0" t="n">
        <f aca="false">IF(AND($A289&gt;=CrashTest!$B$3,$A289&lt;=CrashTest!$C$3),1,IF(AND($A289&gt;=CrashTest!$B$4,$A289&lt;=CrashTest!$C$4),2,IF(AND($A289&gt;=CrashTest!$B$5,$A289&lt;=CrashTest!$C$5),3,IF(AND($A289&gt;=CrashTest!$B$6,$A289&lt;=CrashTest!$C$6),4,IF(AND($A289&gt;=CrashTest!$B$7,$A289&lt;=CrashTest!$C$7),5,0)))))</f>
        <v>0</v>
      </c>
      <c r="J289" s="0" t="str">
        <f aca="false">IF(I289=0,"",IF(I288=I289,MAX(J288,B289),B289))</f>
        <v/>
      </c>
      <c r="K289" s="9" t="str">
        <f aca="false">IF(I289=0,"",B289/J289-1)</f>
        <v/>
      </c>
      <c r="M289" s="8"/>
      <c r="N289" s="8"/>
      <c r="O289" s="8"/>
      <c r="P289" s="8"/>
      <c r="Q289" s="9"/>
      <c r="R289" s="9"/>
      <c r="S289" s="9"/>
      <c r="T289" s="9"/>
      <c r="U289" s="9"/>
      <c r="V289" s="9"/>
    </row>
    <row r="290" customFormat="false" ht="15" hidden="false" customHeight="false" outlineLevel="0" collapsed="false">
      <c r="A290" s="5" t="n">
        <v>44250</v>
      </c>
      <c r="B290" s="6" t="n">
        <v>1804.4</v>
      </c>
      <c r="C290" s="9" t="n">
        <f aca="false">B290/B289-1</f>
        <v>-0.00127303924281841</v>
      </c>
      <c r="D290" s="9" t="n">
        <f aca="false">LN(B290/B289)</f>
        <v>-0.00127385024564063</v>
      </c>
      <c r="E290" s="9" t="n">
        <f aca="false">B290/B285-1</f>
        <v>0.00400623191631433</v>
      </c>
      <c r="F290" s="9" t="n">
        <f aca="false">B290/B269-1</f>
        <v>-0.027644554615509</v>
      </c>
      <c r="G290" s="0" t="n">
        <f aca="false">MAX(G289,B290)</f>
        <v>2051.5</v>
      </c>
      <c r="H290" s="9" t="n">
        <f aca="false">B290/G290-1</f>
        <v>-0.120448452351938</v>
      </c>
      <c r="I290" s="0" t="n">
        <f aca="false">IF(AND($A290&gt;=CrashTest!$B$3,$A290&lt;=CrashTest!$C$3),1,IF(AND($A290&gt;=CrashTest!$B$4,$A290&lt;=CrashTest!$C$4),2,IF(AND($A290&gt;=CrashTest!$B$5,$A290&lt;=CrashTest!$C$5),3,IF(AND($A290&gt;=CrashTest!$B$6,$A290&lt;=CrashTest!$C$6),4,IF(AND($A290&gt;=CrashTest!$B$7,$A290&lt;=CrashTest!$C$7),5,0)))))</f>
        <v>0</v>
      </c>
      <c r="J290" s="0" t="str">
        <f aca="false">IF(I290=0,"",IF(I289=I290,MAX(J289,B290),B290))</f>
        <v/>
      </c>
      <c r="K290" s="9" t="str">
        <f aca="false">IF(I290=0,"",B290/J290-1)</f>
        <v/>
      </c>
      <c r="M290" s="8"/>
      <c r="N290" s="8"/>
      <c r="O290" s="8"/>
      <c r="P290" s="8"/>
      <c r="Q290" s="9"/>
      <c r="R290" s="9"/>
      <c r="S290" s="9"/>
      <c r="T290" s="9"/>
      <c r="U290" s="9"/>
      <c r="V290" s="9"/>
    </row>
    <row r="291" customFormat="false" ht="15" hidden="false" customHeight="false" outlineLevel="0" collapsed="false">
      <c r="A291" s="5" t="n">
        <v>44251</v>
      </c>
      <c r="B291" s="6" t="n">
        <v>1796.4</v>
      </c>
      <c r="C291" s="9" t="n">
        <f aca="false">B291/B290-1</f>
        <v>-0.00443360673908222</v>
      </c>
      <c r="D291" s="9" t="n">
        <f aca="false">LN(B291/B290)</f>
        <v>-0.00444346432065786</v>
      </c>
      <c r="E291" s="9" t="n">
        <f aca="false">B291/B286-1</f>
        <v>0.01428490768449</v>
      </c>
      <c r="F291" s="9" t="n">
        <f aca="false">B291/B270-1</f>
        <v>-0.0315380883066473</v>
      </c>
      <c r="G291" s="0" t="n">
        <f aca="false">MAX(G290,B291)</f>
        <v>2051.5</v>
      </c>
      <c r="H291" s="9" t="n">
        <f aca="false">B291/G291-1</f>
        <v>-0.12434803802096</v>
      </c>
      <c r="I291" s="0" t="n">
        <f aca="false">IF(AND($A291&gt;=CrashTest!$B$3,$A291&lt;=CrashTest!$C$3),1,IF(AND($A291&gt;=CrashTest!$B$4,$A291&lt;=CrashTest!$C$4),2,IF(AND($A291&gt;=CrashTest!$B$5,$A291&lt;=CrashTest!$C$5),3,IF(AND($A291&gt;=CrashTest!$B$6,$A291&lt;=CrashTest!$C$6),4,IF(AND($A291&gt;=CrashTest!$B$7,$A291&lt;=CrashTest!$C$7),5,0)))))</f>
        <v>0</v>
      </c>
      <c r="J291" s="0" t="str">
        <f aca="false">IF(I291=0,"",IF(I290=I291,MAX(J290,B291),B291))</f>
        <v/>
      </c>
      <c r="K291" s="9" t="str">
        <f aca="false">IF(I291=0,"",B291/J291-1)</f>
        <v/>
      </c>
      <c r="M291" s="8"/>
      <c r="N291" s="8"/>
      <c r="O291" s="8"/>
      <c r="P291" s="8"/>
      <c r="Q291" s="9"/>
      <c r="R291" s="9"/>
      <c r="S291" s="9"/>
      <c r="T291" s="9"/>
      <c r="U291" s="9"/>
      <c r="V291" s="9"/>
    </row>
    <row r="292" customFormat="false" ht="15" hidden="false" customHeight="false" outlineLevel="0" collapsed="false">
      <c r="A292" s="5" t="n">
        <v>44252</v>
      </c>
      <c r="B292" s="6" t="n">
        <v>1774.4</v>
      </c>
      <c r="C292" s="9" t="n">
        <f aca="false">B292/B291-1</f>
        <v>-0.0122467156535293</v>
      </c>
      <c r="D292" s="9" t="n">
        <f aca="false">LN(B292/B291)</f>
        <v>-0.0123223246174804</v>
      </c>
      <c r="E292" s="9" t="n">
        <f aca="false">B292/B287-1</f>
        <v>0.0005638885756174</v>
      </c>
      <c r="F292" s="9" t="n">
        <f aca="false">B292/B271-1</f>
        <v>-0.0412276435943156</v>
      </c>
      <c r="G292" s="0" t="n">
        <f aca="false">MAX(G291,B292)</f>
        <v>2051.5</v>
      </c>
      <c r="H292" s="9" t="n">
        <f aca="false">B292/G292-1</f>
        <v>-0.135071898610773</v>
      </c>
      <c r="I292" s="0" t="n">
        <f aca="false">IF(AND($A292&gt;=CrashTest!$B$3,$A292&lt;=CrashTest!$C$3),1,IF(AND($A292&gt;=CrashTest!$B$4,$A292&lt;=CrashTest!$C$4),2,IF(AND($A292&gt;=CrashTest!$B$5,$A292&lt;=CrashTest!$C$5),3,IF(AND($A292&gt;=CrashTest!$B$6,$A292&lt;=CrashTest!$C$6),4,IF(AND($A292&gt;=CrashTest!$B$7,$A292&lt;=CrashTest!$C$7),5,0)))))</f>
        <v>0</v>
      </c>
      <c r="J292" s="0" t="str">
        <f aca="false">IF(I292=0,"",IF(I291=I292,MAX(J291,B292),B292))</f>
        <v/>
      </c>
      <c r="K292" s="9" t="str">
        <f aca="false">IF(I292=0,"",B292/J292-1)</f>
        <v/>
      </c>
      <c r="M292" s="8"/>
      <c r="N292" s="8"/>
      <c r="O292" s="8"/>
      <c r="P292" s="8"/>
      <c r="Q292" s="9"/>
      <c r="R292" s="9"/>
      <c r="S292" s="9"/>
      <c r="T292" s="9"/>
      <c r="U292" s="9"/>
      <c r="V292" s="9"/>
    </row>
    <row r="293" customFormat="false" ht="15" hidden="false" customHeight="false" outlineLevel="0" collapsed="false">
      <c r="A293" s="5" t="n">
        <v>44253</v>
      </c>
      <c r="B293" s="6" t="n">
        <v>1728.1</v>
      </c>
      <c r="C293" s="9" t="n">
        <f aca="false">B293/B292-1</f>
        <v>-0.0260933273219117</v>
      </c>
      <c r="D293" s="9" t="n">
        <f aca="false">LN(B293/B292)</f>
        <v>-0.0264397985361567</v>
      </c>
      <c r="E293" s="9" t="n">
        <f aca="false">B293/B288-1</f>
        <v>-0.0268611330104742</v>
      </c>
      <c r="F293" s="9" t="n">
        <f aca="false">B293/B272-1</f>
        <v>-0.0633096644804597</v>
      </c>
      <c r="G293" s="0" t="n">
        <f aca="false">MAX(G292,B293)</f>
        <v>2051.5</v>
      </c>
      <c r="H293" s="9" t="n">
        <f aca="false">B293/G293-1</f>
        <v>-0.157640750670241</v>
      </c>
      <c r="I293" s="0" t="n">
        <f aca="false">IF(AND($A293&gt;=CrashTest!$B$3,$A293&lt;=CrashTest!$C$3),1,IF(AND($A293&gt;=CrashTest!$B$4,$A293&lt;=CrashTest!$C$4),2,IF(AND($A293&gt;=CrashTest!$B$5,$A293&lt;=CrashTest!$C$5),3,IF(AND($A293&gt;=CrashTest!$B$6,$A293&lt;=CrashTest!$C$6),4,IF(AND($A293&gt;=CrashTest!$B$7,$A293&lt;=CrashTest!$C$7),5,0)))))</f>
        <v>0</v>
      </c>
      <c r="J293" s="0" t="str">
        <f aca="false">IF(I293=0,"",IF(I292=I293,MAX(J292,B293),B293))</f>
        <v/>
      </c>
      <c r="K293" s="9" t="str">
        <f aca="false">IF(I293=0,"",B293/J293-1)</f>
        <v/>
      </c>
      <c r="M293" s="8"/>
      <c r="N293" s="8"/>
      <c r="O293" s="8"/>
      <c r="P293" s="8"/>
      <c r="Q293" s="9"/>
      <c r="R293" s="9"/>
      <c r="S293" s="9"/>
      <c r="T293" s="9"/>
      <c r="U293" s="9"/>
      <c r="V293" s="9"/>
    </row>
    <row r="294" customFormat="false" ht="15" hidden="false" customHeight="false" outlineLevel="0" collapsed="false">
      <c r="A294" s="5" t="n">
        <v>44256</v>
      </c>
      <c r="B294" s="6" t="n">
        <v>1722.5</v>
      </c>
      <c r="C294" s="9" t="n">
        <f aca="false">B294/B293-1</f>
        <v>-0.00324055320872629</v>
      </c>
      <c r="D294" s="9" t="n">
        <f aca="false">LN(B294/B293)</f>
        <v>-0.00324581517213233</v>
      </c>
      <c r="E294" s="9" t="n">
        <f aca="false">B294/B289-1</f>
        <v>-0.0466043061936127</v>
      </c>
      <c r="F294" s="9" t="n">
        <f aca="false">B294/B273-1</f>
        <v>-0.0627890527232168</v>
      </c>
      <c r="G294" s="0" t="n">
        <f aca="false">MAX(G293,B294)</f>
        <v>2051.5</v>
      </c>
      <c r="H294" s="9" t="n">
        <f aca="false">B294/G294-1</f>
        <v>-0.160370460638557</v>
      </c>
      <c r="I294" s="0" t="n">
        <f aca="false">IF(AND($A294&gt;=CrashTest!$B$3,$A294&lt;=CrashTest!$C$3),1,IF(AND($A294&gt;=CrashTest!$B$4,$A294&lt;=CrashTest!$C$4),2,IF(AND($A294&gt;=CrashTest!$B$5,$A294&lt;=CrashTest!$C$5),3,IF(AND($A294&gt;=CrashTest!$B$6,$A294&lt;=CrashTest!$C$6),4,IF(AND($A294&gt;=CrashTest!$B$7,$A294&lt;=CrashTest!$C$7),5,0)))))</f>
        <v>0</v>
      </c>
      <c r="J294" s="0" t="str">
        <f aca="false">IF(I294=0,"",IF(I293=I294,MAX(J293,B294),B294))</f>
        <v/>
      </c>
      <c r="K294" s="9" t="str">
        <f aca="false">IF(I294=0,"",B294/J294-1)</f>
        <v/>
      </c>
      <c r="M294" s="8"/>
      <c r="N294" s="8"/>
      <c r="O294" s="8"/>
      <c r="P294" s="8"/>
      <c r="Q294" s="9"/>
      <c r="R294" s="9"/>
      <c r="S294" s="9"/>
      <c r="T294" s="9"/>
      <c r="U294" s="9"/>
      <c r="V294" s="9"/>
    </row>
    <row r="295" customFormat="false" ht="15" hidden="false" customHeight="false" outlineLevel="0" collapsed="false">
      <c r="A295" s="5" t="n">
        <v>44257</v>
      </c>
      <c r="B295" s="6" t="n">
        <v>1733.1</v>
      </c>
      <c r="C295" s="9" t="n">
        <f aca="false">B295/B294-1</f>
        <v>0.00615384615384618</v>
      </c>
      <c r="D295" s="9" t="n">
        <f aca="false">LN(B295/B294)</f>
        <v>0.00613498856751593</v>
      </c>
      <c r="E295" s="9" t="n">
        <f aca="false">B295/B290-1</f>
        <v>-0.0395145200620706</v>
      </c>
      <c r="F295" s="9" t="n">
        <f aca="false">B295/B274-1</f>
        <v>-0.0618199534455692</v>
      </c>
      <c r="G295" s="0" t="n">
        <f aca="false">MAX(G294,B295)</f>
        <v>2051.5</v>
      </c>
      <c r="H295" s="9" t="n">
        <f aca="false">B295/G295-1</f>
        <v>-0.155203509627102</v>
      </c>
      <c r="I295" s="0" t="n">
        <f aca="false">IF(AND($A295&gt;=CrashTest!$B$3,$A295&lt;=CrashTest!$C$3),1,IF(AND($A295&gt;=CrashTest!$B$4,$A295&lt;=CrashTest!$C$4),2,IF(AND($A295&gt;=CrashTest!$B$5,$A295&lt;=CrashTest!$C$5),3,IF(AND($A295&gt;=CrashTest!$B$6,$A295&lt;=CrashTest!$C$6),4,IF(AND($A295&gt;=CrashTest!$B$7,$A295&lt;=CrashTest!$C$7),5,0)))))</f>
        <v>0</v>
      </c>
      <c r="J295" s="0" t="str">
        <f aca="false">IF(I295=0,"",IF(I294=I295,MAX(J294,B295),B295))</f>
        <v/>
      </c>
      <c r="K295" s="9" t="str">
        <f aca="false">IF(I295=0,"",B295/J295-1)</f>
        <v/>
      </c>
      <c r="M295" s="8"/>
      <c r="N295" s="8"/>
      <c r="O295" s="8"/>
      <c r="P295" s="8"/>
      <c r="Q295" s="9"/>
      <c r="R295" s="9"/>
      <c r="S295" s="9"/>
      <c r="T295" s="9"/>
      <c r="U295" s="9"/>
      <c r="V295" s="9"/>
    </row>
    <row r="296" customFormat="false" ht="15" hidden="false" customHeight="false" outlineLevel="0" collapsed="false">
      <c r="A296" s="5" t="n">
        <v>44258</v>
      </c>
      <c r="B296" s="6" t="n">
        <v>1715.3</v>
      </c>
      <c r="C296" s="9" t="n">
        <f aca="false">B296/B295-1</f>
        <v>-0.0102706133517974</v>
      </c>
      <c r="D296" s="9" t="n">
        <f aca="false">LN(B296/B295)</f>
        <v>-0.0103237200395502</v>
      </c>
      <c r="E296" s="9" t="n">
        <f aca="false">B296/B291-1</f>
        <v>-0.0451458472500558</v>
      </c>
      <c r="F296" s="9" t="n">
        <f aca="false">B296/B275-1</f>
        <v>-0.0781921754084265</v>
      </c>
      <c r="G296" s="0" t="n">
        <f aca="false">MAX(G295,B296)</f>
        <v>2051.5</v>
      </c>
      <c r="H296" s="9" t="n">
        <f aca="false">B296/G296-1</f>
        <v>-0.163880087740678</v>
      </c>
      <c r="I296" s="0" t="n">
        <f aca="false">IF(AND($A296&gt;=CrashTest!$B$3,$A296&lt;=CrashTest!$C$3),1,IF(AND($A296&gt;=CrashTest!$B$4,$A296&lt;=CrashTest!$C$4),2,IF(AND($A296&gt;=CrashTest!$B$5,$A296&lt;=CrashTest!$C$5),3,IF(AND($A296&gt;=CrashTest!$B$6,$A296&lt;=CrashTest!$C$6),4,IF(AND($A296&gt;=CrashTest!$B$7,$A296&lt;=CrashTest!$C$7),5,0)))))</f>
        <v>0</v>
      </c>
      <c r="J296" s="0" t="str">
        <f aca="false">IF(I296=0,"",IF(I295=I296,MAX(J295,B296),B296))</f>
        <v/>
      </c>
      <c r="K296" s="9" t="str">
        <f aca="false">IF(I296=0,"",B296/J296-1)</f>
        <v/>
      </c>
      <c r="M296" s="8"/>
      <c r="N296" s="8"/>
      <c r="O296" s="8"/>
      <c r="P296" s="8"/>
      <c r="Q296" s="9"/>
      <c r="R296" s="9"/>
      <c r="S296" s="9"/>
      <c r="T296" s="9"/>
      <c r="U296" s="9"/>
      <c r="V296" s="9"/>
    </row>
    <row r="297" customFormat="false" ht="15" hidden="false" customHeight="false" outlineLevel="0" collapsed="false">
      <c r="A297" s="5" t="n">
        <v>44259</v>
      </c>
      <c r="B297" s="6" t="n">
        <v>1700.2</v>
      </c>
      <c r="C297" s="9" t="n">
        <f aca="false">B297/B296-1</f>
        <v>-0.00880312481781609</v>
      </c>
      <c r="D297" s="9" t="n">
        <f aca="false">LN(B297/B296)</f>
        <v>-0.00884210123252083</v>
      </c>
      <c r="E297" s="9" t="n">
        <f aca="false">B297/B292-1</f>
        <v>-0.0418169522091975</v>
      </c>
      <c r="F297" s="9" t="n">
        <f aca="false">B297/B276-1</f>
        <v>-0.0711827369571155</v>
      </c>
      <c r="G297" s="0" t="n">
        <f aca="false">MAX(G296,B297)</f>
        <v>2051.5</v>
      </c>
      <c r="H297" s="9" t="n">
        <f aca="false">B297/G297-1</f>
        <v>-0.171240555690958</v>
      </c>
      <c r="I297" s="0" t="n">
        <f aca="false">IF(AND($A297&gt;=CrashTest!$B$3,$A297&lt;=CrashTest!$C$3),1,IF(AND($A297&gt;=CrashTest!$B$4,$A297&lt;=CrashTest!$C$4),2,IF(AND($A297&gt;=CrashTest!$B$5,$A297&lt;=CrashTest!$C$5),3,IF(AND($A297&gt;=CrashTest!$B$6,$A297&lt;=CrashTest!$C$6),4,IF(AND($A297&gt;=CrashTest!$B$7,$A297&lt;=CrashTest!$C$7),5,0)))))</f>
        <v>0</v>
      </c>
      <c r="J297" s="0" t="str">
        <f aca="false">IF(I297=0,"",IF(I296=I297,MAX(J296,B297),B297))</f>
        <v/>
      </c>
      <c r="K297" s="9" t="str">
        <f aca="false">IF(I297=0,"",B297/J297-1)</f>
        <v/>
      </c>
      <c r="M297" s="8"/>
      <c r="N297" s="8"/>
      <c r="O297" s="8"/>
      <c r="P297" s="8"/>
      <c r="Q297" s="9"/>
      <c r="R297" s="9"/>
      <c r="S297" s="9"/>
      <c r="T297" s="9"/>
      <c r="U297" s="9"/>
      <c r="V297" s="9"/>
    </row>
    <row r="298" customFormat="false" ht="15" hidden="false" customHeight="false" outlineLevel="0" collapsed="false">
      <c r="A298" s="5" t="n">
        <v>44260</v>
      </c>
      <c r="B298" s="6" t="n">
        <v>1698</v>
      </c>
      <c r="C298" s="9" t="n">
        <f aca="false">B298/B297-1</f>
        <v>-0.00129396541583349</v>
      </c>
      <c r="D298" s="9" t="n">
        <f aca="false">LN(B298/B297)</f>
        <v>-0.00129480331196591</v>
      </c>
      <c r="E298" s="9" t="n">
        <f aca="false">B298/B293-1</f>
        <v>-0.0174179734969041</v>
      </c>
      <c r="F298" s="9" t="n">
        <f aca="false">B298/B277-1</f>
        <v>-0.0732452788996835</v>
      </c>
      <c r="G298" s="0" t="n">
        <f aca="false">MAX(G297,B298)</f>
        <v>2051.5</v>
      </c>
      <c r="H298" s="9" t="n">
        <f aca="false">B298/G298-1</f>
        <v>-0.172312941749939</v>
      </c>
      <c r="I298" s="0" t="n">
        <f aca="false">IF(AND($A298&gt;=CrashTest!$B$3,$A298&lt;=CrashTest!$C$3),1,IF(AND($A298&gt;=CrashTest!$B$4,$A298&lt;=CrashTest!$C$4),2,IF(AND($A298&gt;=CrashTest!$B$5,$A298&lt;=CrashTest!$C$5),3,IF(AND($A298&gt;=CrashTest!$B$6,$A298&lt;=CrashTest!$C$6),4,IF(AND($A298&gt;=CrashTest!$B$7,$A298&lt;=CrashTest!$C$7),5,0)))))</f>
        <v>0</v>
      </c>
      <c r="J298" s="0" t="str">
        <f aca="false">IF(I298=0,"",IF(I297=I298,MAX(J297,B298),B298))</f>
        <v/>
      </c>
      <c r="K298" s="9" t="str">
        <f aca="false">IF(I298=0,"",B298/J298-1)</f>
        <v/>
      </c>
      <c r="M298" s="8"/>
      <c r="N298" s="8"/>
      <c r="O298" s="8"/>
      <c r="P298" s="8"/>
      <c r="Q298" s="9"/>
      <c r="R298" s="9"/>
      <c r="S298" s="9"/>
      <c r="T298" s="9"/>
      <c r="U298" s="9"/>
      <c r="V298" s="9"/>
    </row>
    <row r="299" customFormat="false" ht="15" hidden="false" customHeight="false" outlineLevel="0" collapsed="false">
      <c r="A299" s="5" t="n">
        <v>44263</v>
      </c>
      <c r="B299" s="6" t="n">
        <v>1677.7</v>
      </c>
      <c r="C299" s="9" t="n">
        <f aca="false">B299/B298-1</f>
        <v>-0.0119552414605418</v>
      </c>
      <c r="D299" s="9" t="n">
        <f aca="false">LN(B299/B298)</f>
        <v>-0.0120272800949379</v>
      </c>
      <c r="E299" s="9" t="n">
        <f aca="false">B299/B294-1</f>
        <v>-0.0260087082728592</v>
      </c>
      <c r="F299" s="9" t="n">
        <f aca="false">B299/B278-1</f>
        <v>-0.0621611045894125</v>
      </c>
      <c r="G299" s="0" t="n">
        <f aca="false">MAX(G298,B299)</f>
        <v>2051.5</v>
      </c>
      <c r="H299" s="9" t="n">
        <f aca="false">B299/G299-1</f>
        <v>-0.182208140385084</v>
      </c>
      <c r="I299" s="0" t="n">
        <f aca="false">IF(AND($A299&gt;=CrashTest!$B$3,$A299&lt;=CrashTest!$C$3),1,IF(AND($A299&gt;=CrashTest!$B$4,$A299&lt;=CrashTest!$C$4),2,IF(AND($A299&gt;=CrashTest!$B$5,$A299&lt;=CrashTest!$C$5),3,IF(AND($A299&gt;=CrashTest!$B$6,$A299&lt;=CrashTest!$C$6),4,IF(AND($A299&gt;=CrashTest!$B$7,$A299&lt;=CrashTest!$C$7),5,0)))))</f>
        <v>0</v>
      </c>
      <c r="J299" s="0" t="str">
        <f aca="false">IF(I299=0,"",IF(I298=I299,MAX(J298,B299),B299))</f>
        <v/>
      </c>
      <c r="K299" s="9" t="str">
        <f aca="false">IF(I299=0,"",B299/J299-1)</f>
        <v/>
      </c>
      <c r="M299" s="8"/>
      <c r="N299" s="8"/>
      <c r="O299" s="8"/>
      <c r="P299" s="8"/>
      <c r="Q299" s="9"/>
      <c r="R299" s="9"/>
      <c r="S299" s="9"/>
      <c r="T299" s="9"/>
      <c r="U299" s="9"/>
      <c r="V299" s="9"/>
    </row>
    <row r="300" customFormat="false" ht="15" hidden="false" customHeight="false" outlineLevel="0" collapsed="false">
      <c r="A300" s="5" t="n">
        <v>44264</v>
      </c>
      <c r="B300" s="6" t="n">
        <v>1716.6</v>
      </c>
      <c r="C300" s="9" t="n">
        <f aca="false">B300/B299-1</f>
        <v>0.0231865053346843</v>
      </c>
      <c r="D300" s="9" t="n">
        <f aca="false">LN(B300/B299)</f>
        <v>0.0229217825077646</v>
      </c>
      <c r="E300" s="9" t="n">
        <f aca="false">B300/B295-1</f>
        <v>-0.00952051237666607</v>
      </c>
      <c r="F300" s="9" t="n">
        <f aca="false">B300/B279-1</f>
        <v>-0.0520735545861175</v>
      </c>
      <c r="G300" s="0" t="n">
        <f aca="false">MAX(G299,B300)</f>
        <v>2051.5</v>
      </c>
      <c r="H300" s="9" t="n">
        <f aca="false">B300/G300-1</f>
        <v>-0.163246405069461</v>
      </c>
      <c r="I300" s="0" t="n">
        <f aca="false">IF(AND($A300&gt;=CrashTest!$B$3,$A300&lt;=CrashTest!$C$3),1,IF(AND($A300&gt;=CrashTest!$B$4,$A300&lt;=CrashTest!$C$4),2,IF(AND($A300&gt;=CrashTest!$B$5,$A300&lt;=CrashTest!$C$5),3,IF(AND($A300&gt;=CrashTest!$B$6,$A300&lt;=CrashTest!$C$6),4,IF(AND($A300&gt;=CrashTest!$B$7,$A300&lt;=CrashTest!$C$7),5,0)))))</f>
        <v>0</v>
      </c>
      <c r="J300" s="0" t="str">
        <f aca="false">IF(I300=0,"",IF(I299=I300,MAX(J299,B300),B300))</f>
        <v/>
      </c>
      <c r="K300" s="9" t="str">
        <f aca="false">IF(I300=0,"",B300/J300-1)</f>
        <v/>
      </c>
      <c r="M300" s="8"/>
      <c r="N300" s="8"/>
      <c r="O300" s="8"/>
      <c r="P300" s="8"/>
      <c r="Q300" s="9"/>
      <c r="R300" s="9"/>
      <c r="S300" s="9"/>
      <c r="T300" s="9"/>
      <c r="U300" s="9"/>
      <c r="V300" s="9"/>
    </row>
    <row r="301" customFormat="false" ht="15" hidden="false" customHeight="false" outlineLevel="0" collapsed="false">
      <c r="A301" s="5" t="n">
        <v>44265</v>
      </c>
      <c r="B301" s="6" t="n">
        <v>1721.5</v>
      </c>
      <c r="C301" s="9" t="n">
        <f aca="false">B301/B300-1</f>
        <v>0.0028544797856227</v>
      </c>
      <c r="D301" s="9" t="n">
        <f aca="false">LN(B301/B300)</f>
        <v>0.00285041349445883</v>
      </c>
      <c r="E301" s="9" t="n">
        <f aca="false">B301/B296-1</f>
        <v>0.00361452807089147</v>
      </c>
      <c r="F301" s="9" t="n">
        <f aca="false">B301/B280-1</f>
        <v>-0.0602652983241444</v>
      </c>
      <c r="G301" s="0" t="n">
        <f aca="false">MAX(G300,B301)</f>
        <v>2051.5</v>
      </c>
      <c r="H301" s="9" t="n">
        <f aca="false">B301/G301-1</f>
        <v>-0.160857908847185</v>
      </c>
      <c r="I301" s="0" t="n">
        <f aca="false">IF(AND($A301&gt;=CrashTest!$B$3,$A301&lt;=CrashTest!$C$3),1,IF(AND($A301&gt;=CrashTest!$B$4,$A301&lt;=CrashTest!$C$4),2,IF(AND($A301&gt;=CrashTest!$B$5,$A301&lt;=CrashTest!$C$5),3,IF(AND($A301&gt;=CrashTest!$B$6,$A301&lt;=CrashTest!$C$6),4,IF(AND($A301&gt;=CrashTest!$B$7,$A301&lt;=CrashTest!$C$7),5,0)))))</f>
        <v>0</v>
      </c>
      <c r="J301" s="0" t="str">
        <f aca="false">IF(I301=0,"",IF(I300=I301,MAX(J300,B301),B301))</f>
        <v/>
      </c>
      <c r="K301" s="9" t="str">
        <f aca="false">IF(I301=0,"",B301/J301-1)</f>
        <v/>
      </c>
      <c r="M301" s="8"/>
      <c r="N301" s="8"/>
      <c r="O301" s="8"/>
      <c r="P301" s="8"/>
      <c r="Q301" s="9"/>
      <c r="R301" s="9"/>
      <c r="S301" s="9"/>
      <c r="T301" s="9"/>
      <c r="U301" s="9"/>
      <c r="V301" s="9"/>
    </row>
    <row r="302" customFormat="false" ht="15" hidden="false" customHeight="false" outlineLevel="0" collapsed="false">
      <c r="A302" s="5" t="n">
        <v>44266</v>
      </c>
      <c r="B302" s="6" t="n">
        <v>1722.3</v>
      </c>
      <c r="C302" s="9" t="n">
        <f aca="false">B302/B301-1</f>
        <v>0.000464711007841956</v>
      </c>
      <c r="D302" s="9" t="n">
        <f aca="false">LN(B302/B301)</f>
        <v>0.000464603063122323</v>
      </c>
      <c r="E302" s="9" t="n">
        <f aca="false">B302/B297-1</f>
        <v>0.012998470768145</v>
      </c>
      <c r="F302" s="9" t="n">
        <f aca="false">B302/B281-1</f>
        <v>-0.0615703154797581</v>
      </c>
      <c r="G302" s="0" t="n">
        <f aca="false">MAX(G301,B302)</f>
        <v>2051.5</v>
      </c>
      <c r="H302" s="9" t="n">
        <f aca="false">B302/G302-1</f>
        <v>-0.160467950280283</v>
      </c>
      <c r="I302" s="0" t="n">
        <f aca="false">IF(AND($A302&gt;=CrashTest!$B$3,$A302&lt;=CrashTest!$C$3),1,IF(AND($A302&gt;=CrashTest!$B$4,$A302&lt;=CrashTest!$C$4),2,IF(AND($A302&gt;=CrashTest!$B$5,$A302&lt;=CrashTest!$C$5),3,IF(AND($A302&gt;=CrashTest!$B$6,$A302&lt;=CrashTest!$C$6),4,IF(AND($A302&gt;=CrashTest!$B$7,$A302&lt;=CrashTest!$C$7),5,0)))))</f>
        <v>0</v>
      </c>
      <c r="J302" s="0" t="str">
        <f aca="false">IF(I302=0,"",IF(I301=I302,MAX(J301,B302),B302))</f>
        <v/>
      </c>
      <c r="K302" s="9" t="str">
        <f aca="false">IF(I302=0,"",B302/J302-1)</f>
        <v/>
      </c>
      <c r="M302" s="8"/>
      <c r="N302" s="8"/>
      <c r="O302" s="8"/>
      <c r="P302" s="8"/>
      <c r="Q302" s="9"/>
      <c r="R302" s="9"/>
      <c r="S302" s="9"/>
      <c r="T302" s="9"/>
      <c r="U302" s="9"/>
      <c r="V302" s="9"/>
    </row>
    <row r="303" customFormat="false" ht="15" hidden="false" customHeight="false" outlineLevel="0" collapsed="false">
      <c r="A303" s="5" t="n">
        <v>44267</v>
      </c>
      <c r="B303" s="6" t="n">
        <v>1719.5</v>
      </c>
      <c r="C303" s="9" t="n">
        <f aca="false">B303/B302-1</f>
        <v>-0.00162573303141145</v>
      </c>
      <c r="D303" s="9" t="n">
        <f aca="false">LN(B303/B302)</f>
        <v>-0.00162705596937988</v>
      </c>
      <c r="E303" s="9" t="n">
        <f aca="false">B303/B298-1</f>
        <v>0.0126619552414606</v>
      </c>
      <c r="F303" s="9" t="n">
        <f aca="false">B303/B282-1</f>
        <v>-0.065793762903401</v>
      </c>
      <c r="G303" s="0" t="n">
        <f aca="false">MAX(G302,B303)</f>
        <v>2051.5</v>
      </c>
      <c r="H303" s="9" t="n">
        <f aca="false">B303/G303-1</f>
        <v>-0.161832805264441</v>
      </c>
      <c r="I303" s="0" t="n">
        <f aca="false">IF(AND($A303&gt;=CrashTest!$B$3,$A303&lt;=CrashTest!$C$3),1,IF(AND($A303&gt;=CrashTest!$B$4,$A303&lt;=CrashTest!$C$4),2,IF(AND($A303&gt;=CrashTest!$B$5,$A303&lt;=CrashTest!$C$5),3,IF(AND($A303&gt;=CrashTest!$B$6,$A303&lt;=CrashTest!$C$6),4,IF(AND($A303&gt;=CrashTest!$B$7,$A303&lt;=CrashTest!$C$7),5,0)))))</f>
        <v>0</v>
      </c>
      <c r="J303" s="0" t="str">
        <f aca="false">IF(I303=0,"",IF(I302=I303,MAX(J302,B303),B303))</f>
        <v/>
      </c>
      <c r="K303" s="9" t="str">
        <f aca="false">IF(I303=0,"",B303/J303-1)</f>
        <v/>
      </c>
      <c r="M303" s="8"/>
      <c r="N303" s="8"/>
      <c r="O303" s="8"/>
      <c r="P303" s="8"/>
      <c r="Q303" s="9"/>
      <c r="R303" s="9"/>
      <c r="S303" s="9"/>
      <c r="T303" s="9"/>
      <c r="U303" s="9"/>
      <c r="V303" s="9"/>
    </row>
    <row r="304" customFormat="false" ht="15" hidden="false" customHeight="false" outlineLevel="0" collapsed="false">
      <c r="A304" s="5" t="n">
        <v>44270</v>
      </c>
      <c r="B304" s="6" t="n">
        <v>1728.9</v>
      </c>
      <c r="C304" s="9" t="n">
        <f aca="false">B304/B303-1</f>
        <v>0.00546670543762717</v>
      </c>
      <c r="D304" s="9" t="n">
        <f aca="false">LN(B304/B303)</f>
        <v>0.00545181723840941</v>
      </c>
      <c r="E304" s="9" t="n">
        <f aca="false">B304/B299-1</f>
        <v>0.0305179710317698</v>
      </c>
      <c r="F304" s="9" t="n">
        <f aca="false">B304/B283-1</f>
        <v>-0.0526056222258754</v>
      </c>
      <c r="G304" s="0" t="n">
        <f aca="false">MAX(G303,B304)</f>
        <v>2051.5</v>
      </c>
      <c r="H304" s="9" t="n">
        <f aca="false">B304/G304-1</f>
        <v>-0.157250792103339</v>
      </c>
      <c r="I304" s="0" t="n">
        <f aca="false">IF(AND($A304&gt;=CrashTest!$B$3,$A304&lt;=CrashTest!$C$3),1,IF(AND($A304&gt;=CrashTest!$B$4,$A304&lt;=CrashTest!$C$4),2,IF(AND($A304&gt;=CrashTest!$B$5,$A304&lt;=CrashTest!$C$5),3,IF(AND($A304&gt;=CrashTest!$B$6,$A304&lt;=CrashTest!$C$6),4,IF(AND($A304&gt;=CrashTest!$B$7,$A304&lt;=CrashTest!$C$7),5,0)))))</f>
        <v>0</v>
      </c>
      <c r="J304" s="0" t="str">
        <f aca="false">IF(I304=0,"",IF(I303=I304,MAX(J303,B304),B304))</f>
        <v/>
      </c>
      <c r="K304" s="9" t="str">
        <f aca="false">IF(I304=0,"",B304/J304-1)</f>
        <v/>
      </c>
      <c r="M304" s="8"/>
      <c r="N304" s="8"/>
      <c r="O304" s="8"/>
      <c r="P304" s="8"/>
      <c r="Q304" s="9"/>
      <c r="R304" s="9"/>
      <c r="S304" s="9"/>
      <c r="T304" s="9"/>
      <c r="U304" s="9"/>
      <c r="V304" s="9"/>
    </row>
    <row r="305" customFormat="false" ht="15" hidden="false" customHeight="false" outlineLevel="0" collapsed="false">
      <c r="A305" s="5" t="n">
        <v>44271</v>
      </c>
      <c r="B305" s="6" t="n">
        <v>1730.6</v>
      </c>
      <c r="C305" s="9" t="n">
        <f aca="false">B305/B304-1</f>
        <v>0.000983284169124854</v>
      </c>
      <c r="D305" s="9" t="n">
        <f aca="false">LN(B305/B304)</f>
        <v>0.000982801061908078</v>
      </c>
      <c r="E305" s="9" t="n">
        <f aca="false">B305/B300-1</f>
        <v>0.00815565653035066</v>
      </c>
      <c r="F305" s="9" t="n">
        <f aca="false">B305/B284-1</f>
        <v>-0.0499560825647782</v>
      </c>
      <c r="G305" s="0" t="n">
        <f aca="false">MAX(G304,B305)</f>
        <v>2051.5</v>
      </c>
      <c r="H305" s="9" t="n">
        <f aca="false">B305/G305-1</f>
        <v>-0.156422130148672</v>
      </c>
      <c r="I305" s="0" t="n">
        <f aca="false">IF(AND($A305&gt;=CrashTest!$B$3,$A305&lt;=CrashTest!$C$3),1,IF(AND($A305&gt;=CrashTest!$B$4,$A305&lt;=CrashTest!$C$4),2,IF(AND($A305&gt;=CrashTest!$B$5,$A305&lt;=CrashTest!$C$5),3,IF(AND($A305&gt;=CrashTest!$B$6,$A305&lt;=CrashTest!$C$6),4,IF(AND($A305&gt;=CrashTest!$B$7,$A305&lt;=CrashTest!$C$7),5,0)))))</f>
        <v>0</v>
      </c>
      <c r="J305" s="0" t="str">
        <f aca="false">IF(I305=0,"",IF(I304=I305,MAX(J304,B305),B305))</f>
        <v/>
      </c>
      <c r="K305" s="9" t="str">
        <f aca="false">IF(I305=0,"",B305/J305-1)</f>
        <v/>
      </c>
      <c r="M305" s="8"/>
      <c r="N305" s="8"/>
      <c r="O305" s="8"/>
      <c r="P305" s="8"/>
      <c r="Q305" s="9"/>
      <c r="R305" s="9"/>
      <c r="S305" s="9"/>
      <c r="T305" s="9"/>
      <c r="U305" s="9"/>
      <c r="V305" s="9"/>
    </row>
    <row r="306" customFormat="false" ht="15" hidden="false" customHeight="false" outlineLevel="0" collapsed="false">
      <c r="A306" s="5" t="n">
        <v>44272</v>
      </c>
      <c r="B306" s="6" t="n">
        <v>1726.8</v>
      </c>
      <c r="C306" s="9" t="n">
        <f aca="false">B306/B305-1</f>
        <v>-0.00219577025309137</v>
      </c>
      <c r="D306" s="9" t="n">
        <f aca="false">LN(B306/B305)</f>
        <v>-0.00219818449131596</v>
      </c>
      <c r="E306" s="9" t="n">
        <f aca="false">B306/B301-1</f>
        <v>0.00307871042695318</v>
      </c>
      <c r="F306" s="9" t="n">
        <f aca="false">B306/B285-1</f>
        <v>-0.0391720454039618</v>
      </c>
      <c r="G306" s="0" t="n">
        <f aca="false">MAX(G305,B306)</f>
        <v>2051.5</v>
      </c>
      <c r="H306" s="9" t="n">
        <f aca="false">B306/G306-1</f>
        <v>-0.158274433341458</v>
      </c>
      <c r="I306" s="0" t="n">
        <f aca="false">IF(AND($A306&gt;=CrashTest!$B$3,$A306&lt;=CrashTest!$C$3),1,IF(AND($A306&gt;=CrashTest!$B$4,$A306&lt;=CrashTest!$C$4),2,IF(AND($A306&gt;=CrashTest!$B$5,$A306&lt;=CrashTest!$C$5),3,IF(AND($A306&gt;=CrashTest!$B$6,$A306&lt;=CrashTest!$C$6),4,IF(AND($A306&gt;=CrashTest!$B$7,$A306&lt;=CrashTest!$C$7),5,0)))))</f>
        <v>0</v>
      </c>
      <c r="J306" s="0" t="str">
        <f aca="false">IF(I306=0,"",IF(I305=I306,MAX(J305,B306),B306))</f>
        <v/>
      </c>
      <c r="K306" s="9" t="str">
        <f aca="false">IF(I306=0,"",B306/J306-1)</f>
        <v/>
      </c>
      <c r="M306" s="8"/>
      <c r="N306" s="8"/>
      <c r="O306" s="8"/>
      <c r="P306" s="8"/>
      <c r="Q306" s="9"/>
      <c r="R306" s="9"/>
      <c r="S306" s="9"/>
      <c r="T306" s="9"/>
      <c r="U306" s="9"/>
      <c r="V306" s="9"/>
    </row>
    <row r="307" customFormat="false" ht="15" hidden="false" customHeight="false" outlineLevel="0" collapsed="false">
      <c r="A307" s="5" t="n">
        <v>44273</v>
      </c>
      <c r="B307" s="6" t="n">
        <v>1732.2</v>
      </c>
      <c r="C307" s="9" t="n">
        <f aca="false">B307/B306-1</f>
        <v>0.00312717164697718</v>
      </c>
      <c r="D307" s="9" t="n">
        <f aca="false">LN(B307/B306)</f>
        <v>0.00312229221562208</v>
      </c>
      <c r="E307" s="9" t="n">
        <f aca="false">B307/B302-1</f>
        <v>0.00574812750391929</v>
      </c>
      <c r="F307" s="9" t="n">
        <f aca="false">B307/B286-1</f>
        <v>-0.0219637513409745</v>
      </c>
      <c r="G307" s="0" t="n">
        <f aca="false">MAX(G306,B307)</f>
        <v>2051.5</v>
      </c>
      <c r="H307" s="9" t="n">
        <f aca="false">B307/G307-1</f>
        <v>-0.155642213014867</v>
      </c>
      <c r="I307" s="0" t="n">
        <f aca="false">IF(AND($A307&gt;=CrashTest!$B$3,$A307&lt;=CrashTest!$C$3),1,IF(AND($A307&gt;=CrashTest!$B$4,$A307&lt;=CrashTest!$C$4),2,IF(AND($A307&gt;=CrashTest!$B$5,$A307&lt;=CrashTest!$C$5),3,IF(AND($A307&gt;=CrashTest!$B$6,$A307&lt;=CrashTest!$C$6),4,IF(AND($A307&gt;=CrashTest!$B$7,$A307&lt;=CrashTest!$C$7),5,0)))))</f>
        <v>0</v>
      </c>
      <c r="J307" s="0" t="str">
        <f aca="false">IF(I307=0,"",IF(I306=I307,MAX(J306,B307),B307))</f>
        <v/>
      </c>
      <c r="K307" s="9" t="str">
        <f aca="false">IF(I307=0,"",B307/J307-1)</f>
        <v/>
      </c>
      <c r="M307" s="8"/>
      <c r="N307" s="8"/>
      <c r="O307" s="8"/>
      <c r="P307" s="8"/>
      <c r="Q307" s="9"/>
      <c r="R307" s="9"/>
      <c r="S307" s="9"/>
      <c r="T307" s="9"/>
      <c r="U307" s="9"/>
      <c r="V307" s="9"/>
    </row>
    <row r="308" customFormat="false" ht="15" hidden="false" customHeight="false" outlineLevel="0" collapsed="false">
      <c r="A308" s="5" t="n">
        <v>44274</v>
      </c>
      <c r="B308" s="6" t="n">
        <v>1741.4</v>
      </c>
      <c r="C308" s="9" t="n">
        <f aca="false">B308/B307-1</f>
        <v>0.00531116499249507</v>
      </c>
      <c r="D308" s="9" t="n">
        <f aca="false">LN(B308/B307)</f>
        <v>0.00529711049757078</v>
      </c>
      <c r="E308" s="9" t="n">
        <f aca="false">B308/B303-1</f>
        <v>0.012736260540855</v>
      </c>
      <c r="F308" s="9" t="n">
        <f aca="false">B308/B287-1</f>
        <v>-0.0180444344197587</v>
      </c>
      <c r="G308" s="0" t="n">
        <f aca="false">MAX(G307,B308)</f>
        <v>2051.5</v>
      </c>
      <c r="H308" s="9" t="n">
        <f aca="false">B308/G308-1</f>
        <v>-0.151157689495491</v>
      </c>
      <c r="I308" s="0" t="n">
        <f aca="false">IF(AND($A308&gt;=CrashTest!$B$3,$A308&lt;=CrashTest!$C$3),1,IF(AND($A308&gt;=CrashTest!$B$4,$A308&lt;=CrashTest!$C$4),2,IF(AND($A308&gt;=CrashTest!$B$5,$A308&lt;=CrashTest!$C$5),3,IF(AND($A308&gt;=CrashTest!$B$6,$A308&lt;=CrashTest!$C$6),4,IF(AND($A308&gt;=CrashTest!$B$7,$A308&lt;=CrashTest!$C$7),5,0)))))</f>
        <v>0</v>
      </c>
      <c r="J308" s="0" t="str">
        <f aca="false">IF(I308=0,"",IF(I307=I308,MAX(J307,B308),B308))</f>
        <v/>
      </c>
      <c r="K308" s="9" t="str">
        <f aca="false">IF(I308=0,"",B308/J308-1)</f>
        <v/>
      </c>
      <c r="M308" s="8"/>
      <c r="N308" s="8"/>
      <c r="O308" s="8"/>
      <c r="P308" s="8"/>
      <c r="Q308" s="9"/>
      <c r="R308" s="9"/>
      <c r="S308" s="9"/>
      <c r="T308" s="9"/>
      <c r="U308" s="9"/>
      <c r="V308" s="9"/>
    </row>
    <row r="309" customFormat="false" ht="15" hidden="false" customHeight="false" outlineLevel="0" collapsed="false">
      <c r="A309" s="5" t="n">
        <v>44277</v>
      </c>
      <c r="B309" s="6" t="n">
        <v>1737.8</v>
      </c>
      <c r="C309" s="9" t="n">
        <f aca="false">B309/B308-1</f>
        <v>-0.00206730217066731</v>
      </c>
      <c r="D309" s="9" t="n">
        <f aca="false">LN(B309/B308)</f>
        <v>-0.00206944198940963</v>
      </c>
      <c r="E309" s="9" t="n">
        <f aca="false">B309/B304-1</f>
        <v>0.00514778182659481</v>
      </c>
      <c r="F309" s="9" t="n">
        <f aca="false">B309/B288-1</f>
        <v>-0.0213988061718662</v>
      </c>
      <c r="G309" s="0" t="n">
        <f aca="false">MAX(G308,B309)</f>
        <v>2051.5</v>
      </c>
      <c r="H309" s="9" t="n">
        <f aca="false">B309/G309-1</f>
        <v>-0.152912503046551</v>
      </c>
      <c r="I309" s="0" t="n">
        <f aca="false">IF(AND($A309&gt;=CrashTest!$B$3,$A309&lt;=CrashTest!$C$3),1,IF(AND($A309&gt;=CrashTest!$B$4,$A309&lt;=CrashTest!$C$4),2,IF(AND($A309&gt;=CrashTest!$B$5,$A309&lt;=CrashTest!$C$5),3,IF(AND($A309&gt;=CrashTest!$B$6,$A309&lt;=CrashTest!$C$6),4,IF(AND($A309&gt;=CrashTest!$B$7,$A309&lt;=CrashTest!$C$7),5,0)))))</f>
        <v>0</v>
      </c>
      <c r="J309" s="0" t="str">
        <f aca="false">IF(I309=0,"",IF(I308=I309,MAX(J308,B309),B309))</f>
        <v/>
      </c>
      <c r="K309" s="9" t="str">
        <f aca="false">IF(I309=0,"",B309/J309-1)</f>
        <v/>
      </c>
      <c r="M309" s="8"/>
      <c r="N309" s="8"/>
      <c r="O309" s="8"/>
      <c r="P309" s="8"/>
      <c r="Q309" s="9"/>
      <c r="R309" s="9"/>
      <c r="S309" s="9"/>
      <c r="T309" s="9"/>
      <c r="U309" s="9"/>
      <c r="V309" s="9"/>
    </row>
    <row r="310" customFormat="false" ht="15" hidden="false" customHeight="false" outlineLevel="0" collapsed="false">
      <c r="A310" s="5" t="n">
        <v>44278</v>
      </c>
      <c r="B310" s="6" t="n">
        <v>1724.7</v>
      </c>
      <c r="C310" s="9" t="n">
        <f aca="false">B310/B309-1</f>
        <v>-0.00753826677408209</v>
      </c>
      <c r="D310" s="9" t="n">
        <f aca="false">LN(B310/B309)</f>
        <v>-0.00756682310775061</v>
      </c>
      <c r="E310" s="9" t="n">
        <f aca="false">B310/B305-1</f>
        <v>-0.0034092222350629</v>
      </c>
      <c r="F310" s="9" t="n">
        <f aca="false">B310/B289-1</f>
        <v>-0.0453866164830907</v>
      </c>
      <c r="G310" s="0" t="n">
        <f aca="false">MAX(G309,B310)</f>
        <v>2051.5</v>
      </c>
      <c r="H310" s="9" t="n">
        <f aca="false">B310/G310-1</f>
        <v>-0.159298074579576</v>
      </c>
      <c r="I310" s="0" t="n">
        <f aca="false">IF(AND($A310&gt;=CrashTest!$B$3,$A310&lt;=CrashTest!$C$3),1,IF(AND($A310&gt;=CrashTest!$B$4,$A310&lt;=CrashTest!$C$4),2,IF(AND($A310&gt;=CrashTest!$B$5,$A310&lt;=CrashTest!$C$5),3,IF(AND($A310&gt;=CrashTest!$B$6,$A310&lt;=CrashTest!$C$6),4,IF(AND($A310&gt;=CrashTest!$B$7,$A310&lt;=CrashTest!$C$7),5,0)))))</f>
        <v>0</v>
      </c>
      <c r="J310" s="0" t="str">
        <f aca="false">IF(I310=0,"",IF(I309=I310,MAX(J309,B310),B310))</f>
        <v/>
      </c>
      <c r="K310" s="9" t="str">
        <f aca="false">IF(I310=0,"",B310/J310-1)</f>
        <v/>
      </c>
      <c r="M310" s="8"/>
      <c r="N310" s="8"/>
      <c r="O310" s="8"/>
      <c r="P310" s="8"/>
      <c r="Q310" s="9"/>
      <c r="R310" s="9"/>
      <c r="S310" s="9"/>
      <c r="T310" s="9"/>
      <c r="U310" s="9"/>
      <c r="V310" s="9"/>
    </row>
    <row r="311" customFormat="false" ht="15" hidden="false" customHeight="false" outlineLevel="0" collapsed="false">
      <c r="A311" s="5" t="n">
        <v>44279</v>
      </c>
      <c r="B311" s="6" t="n">
        <v>1732.9</v>
      </c>
      <c r="C311" s="9" t="n">
        <f aca="false">B311/B310-1</f>
        <v>0.00475445004928399</v>
      </c>
      <c r="D311" s="9" t="n">
        <f aca="false">LN(B311/B310)</f>
        <v>0.00474318334884486</v>
      </c>
      <c r="E311" s="9" t="n">
        <f aca="false">B311/B306-1</f>
        <v>0.00353254574936313</v>
      </c>
      <c r="F311" s="9" t="n">
        <f aca="false">B311/B290-1</f>
        <v>-0.0396253602305475</v>
      </c>
      <c r="G311" s="0" t="n">
        <f aca="false">MAX(G310,B311)</f>
        <v>2051.5</v>
      </c>
      <c r="H311" s="9" t="n">
        <f aca="false">B311/G311-1</f>
        <v>-0.155300999268828</v>
      </c>
      <c r="I311" s="0" t="n">
        <f aca="false">IF(AND($A311&gt;=CrashTest!$B$3,$A311&lt;=CrashTest!$C$3),1,IF(AND($A311&gt;=CrashTest!$B$4,$A311&lt;=CrashTest!$C$4),2,IF(AND($A311&gt;=CrashTest!$B$5,$A311&lt;=CrashTest!$C$5),3,IF(AND($A311&gt;=CrashTest!$B$6,$A311&lt;=CrashTest!$C$6),4,IF(AND($A311&gt;=CrashTest!$B$7,$A311&lt;=CrashTest!$C$7),5,0)))))</f>
        <v>0</v>
      </c>
      <c r="J311" s="0" t="str">
        <f aca="false">IF(I311=0,"",IF(I310=I311,MAX(J310,B311),B311))</f>
        <v/>
      </c>
      <c r="K311" s="9" t="str">
        <f aca="false">IF(I311=0,"",B311/J311-1)</f>
        <v/>
      </c>
      <c r="M311" s="8"/>
      <c r="N311" s="8"/>
      <c r="O311" s="8"/>
      <c r="P311" s="8"/>
      <c r="Q311" s="9"/>
      <c r="R311" s="9"/>
      <c r="S311" s="9"/>
      <c r="T311" s="9"/>
      <c r="U311" s="9"/>
      <c r="V311" s="9"/>
    </row>
    <row r="312" customFormat="false" ht="15" hidden="false" customHeight="false" outlineLevel="0" collapsed="false">
      <c r="A312" s="5" t="n">
        <v>44280</v>
      </c>
      <c r="B312" s="6" t="n">
        <v>1724.9</v>
      </c>
      <c r="C312" s="9" t="n">
        <f aca="false">B312/B311-1</f>
        <v>-0.00461653875007217</v>
      </c>
      <c r="D312" s="9" t="n">
        <f aca="false">LN(B312/B311)</f>
        <v>-0.00462722787561659</v>
      </c>
      <c r="E312" s="9" t="n">
        <f aca="false">B312/B307-1</f>
        <v>-0.00421429396143624</v>
      </c>
      <c r="F312" s="9" t="n">
        <f aca="false">B312/B291-1</f>
        <v>-0.0398018258739702</v>
      </c>
      <c r="G312" s="0" t="n">
        <f aca="false">MAX(G311,B312)</f>
        <v>2051.5</v>
      </c>
      <c r="H312" s="9" t="n">
        <f aca="false">B312/G312-1</f>
        <v>-0.15920058493785</v>
      </c>
      <c r="I312" s="0" t="n">
        <f aca="false">IF(AND($A312&gt;=CrashTest!$B$3,$A312&lt;=CrashTest!$C$3),1,IF(AND($A312&gt;=CrashTest!$B$4,$A312&lt;=CrashTest!$C$4),2,IF(AND($A312&gt;=CrashTest!$B$5,$A312&lt;=CrashTest!$C$5),3,IF(AND($A312&gt;=CrashTest!$B$6,$A312&lt;=CrashTest!$C$6),4,IF(AND($A312&gt;=CrashTest!$B$7,$A312&lt;=CrashTest!$C$7),5,0)))))</f>
        <v>0</v>
      </c>
      <c r="J312" s="0" t="str">
        <f aca="false">IF(I312=0,"",IF(I311=I312,MAX(J311,B312),B312))</f>
        <v/>
      </c>
      <c r="K312" s="9" t="str">
        <f aca="false">IF(I312=0,"",B312/J312-1)</f>
        <v/>
      </c>
      <c r="M312" s="8"/>
      <c r="N312" s="8"/>
      <c r="O312" s="8"/>
      <c r="P312" s="8"/>
      <c r="Q312" s="9"/>
      <c r="R312" s="9"/>
      <c r="S312" s="9"/>
      <c r="T312" s="9"/>
      <c r="U312" s="9"/>
      <c r="V312" s="9"/>
    </row>
    <row r="313" customFormat="false" ht="15" hidden="false" customHeight="false" outlineLevel="0" collapsed="false">
      <c r="A313" s="5" t="n">
        <v>44281</v>
      </c>
      <c r="B313" s="6" t="n">
        <v>1732.2</v>
      </c>
      <c r="C313" s="9" t="n">
        <f aca="false">B313/B312-1</f>
        <v>0.00423212939880568</v>
      </c>
      <c r="D313" s="9" t="n">
        <f aca="false">LN(B313/B312)</f>
        <v>0.00422319912636119</v>
      </c>
      <c r="E313" s="9" t="n">
        <f aca="false">B313/B308-1</f>
        <v>-0.00528310554726086</v>
      </c>
      <c r="F313" s="9" t="n">
        <f aca="false">B313/B292-1</f>
        <v>-0.0237826871055005</v>
      </c>
      <c r="G313" s="0" t="n">
        <f aca="false">MAX(G312,B313)</f>
        <v>2051.5</v>
      </c>
      <c r="H313" s="9" t="n">
        <f aca="false">B313/G313-1</f>
        <v>-0.155642213014867</v>
      </c>
      <c r="I313" s="0" t="n">
        <f aca="false">IF(AND($A313&gt;=CrashTest!$B$3,$A313&lt;=CrashTest!$C$3),1,IF(AND($A313&gt;=CrashTest!$B$4,$A313&lt;=CrashTest!$C$4),2,IF(AND($A313&gt;=CrashTest!$B$5,$A313&lt;=CrashTest!$C$5),3,IF(AND($A313&gt;=CrashTest!$B$6,$A313&lt;=CrashTest!$C$6),4,IF(AND($A313&gt;=CrashTest!$B$7,$A313&lt;=CrashTest!$C$7),5,0)))))</f>
        <v>0</v>
      </c>
      <c r="J313" s="0" t="str">
        <f aca="false">IF(I313=0,"",IF(I312=I313,MAX(J312,B313),B313))</f>
        <v/>
      </c>
      <c r="K313" s="9" t="str">
        <f aca="false">IF(I313=0,"",B313/J313-1)</f>
        <v/>
      </c>
      <c r="M313" s="8"/>
      <c r="N313" s="8"/>
      <c r="O313" s="8"/>
      <c r="P313" s="8"/>
      <c r="Q313" s="9"/>
      <c r="R313" s="9"/>
      <c r="S313" s="9"/>
      <c r="T313" s="9"/>
      <c r="U313" s="9"/>
      <c r="V313" s="9"/>
    </row>
    <row r="314" customFormat="false" ht="15" hidden="false" customHeight="false" outlineLevel="0" collapsed="false">
      <c r="A314" s="5" t="n">
        <v>44284</v>
      </c>
      <c r="B314" s="6" t="n">
        <v>1712.1</v>
      </c>
      <c r="C314" s="9" t="n">
        <f aca="false">B314/B313-1</f>
        <v>-0.0116037409075165</v>
      </c>
      <c r="D314" s="9" t="n">
        <f aca="false">LN(B314/B313)</f>
        <v>-0.0116715896861723</v>
      </c>
      <c r="E314" s="9" t="n">
        <f aca="false">B314/B309-1</f>
        <v>-0.0147888134422833</v>
      </c>
      <c r="F314" s="9" t="n">
        <f aca="false">B314/B293-1</f>
        <v>-0.00925872345350387</v>
      </c>
      <c r="G314" s="0" t="n">
        <f aca="false">MAX(G313,B314)</f>
        <v>2051.5</v>
      </c>
      <c r="H314" s="9" t="n">
        <f aca="false">B314/G314-1</f>
        <v>-0.165439922008287</v>
      </c>
      <c r="I314" s="0" t="n">
        <f aca="false">IF(AND($A314&gt;=CrashTest!$B$3,$A314&lt;=CrashTest!$C$3),1,IF(AND($A314&gt;=CrashTest!$B$4,$A314&lt;=CrashTest!$C$4),2,IF(AND($A314&gt;=CrashTest!$B$5,$A314&lt;=CrashTest!$C$5),3,IF(AND($A314&gt;=CrashTest!$B$6,$A314&lt;=CrashTest!$C$6),4,IF(AND($A314&gt;=CrashTest!$B$7,$A314&lt;=CrashTest!$C$7),5,0)))))</f>
        <v>0</v>
      </c>
      <c r="J314" s="0" t="str">
        <f aca="false">IF(I314=0,"",IF(I313=I314,MAX(J313,B314),B314))</f>
        <v/>
      </c>
      <c r="K314" s="9" t="str">
        <f aca="false">IF(I314=0,"",B314/J314-1)</f>
        <v/>
      </c>
      <c r="M314" s="8"/>
      <c r="N314" s="8"/>
      <c r="O314" s="8"/>
      <c r="P314" s="8"/>
      <c r="Q314" s="9"/>
      <c r="R314" s="9"/>
      <c r="S314" s="9"/>
      <c r="T314" s="9"/>
      <c r="U314" s="9"/>
      <c r="V314" s="9"/>
    </row>
    <row r="315" customFormat="false" ht="15" hidden="false" customHeight="false" outlineLevel="0" collapsed="false">
      <c r="A315" s="5" t="n">
        <v>44285</v>
      </c>
      <c r="B315" s="6" t="n">
        <v>1683.9</v>
      </c>
      <c r="C315" s="9" t="n">
        <f aca="false">B315/B314-1</f>
        <v>-0.0164710005256701</v>
      </c>
      <c r="D315" s="9" t="n">
        <f aca="false">LN(B315/B314)</f>
        <v>-0.0166081555945086</v>
      </c>
      <c r="E315" s="9" t="n">
        <f aca="false">B315/B310-1</f>
        <v>-0.0236562880500957</v>
      </c>
      <c r="F315" s="9" t="n">
        <f aca="false">B315/B294-1</f>
        <v>-0.0224092888243831</v>
      </c>
      <c r="G315" s="0" t="n">
        <f aca="false">MAX(G314,B315)</f>
        <v>2051.5</v>
      </c>
      <c r="H315" s="9" t="n">
        <f aca="false">B315/G315-1</f>
        <v>-0.179185961491592</v>
      </c>
      <c r="I315" s="0" t="n">
        <f aca="false">IF(AND($A315&gt;=CrashTest!$B$3,$A315&lt;=CrashTest!$C$3),1,IF(AND($A315&gt;=CrashTest!$B$4,$A315&lt;=CrashTest!$C$4),2,IF(AND($A315&gt;=CrashTest!$B$5,$A315&lt;=CrashTest!$C$5),3,IF(AND($A315&gt;=CrashTest!$B$6,$A315&lt;=CrashTest!$C$6),4,IF(AND($A315&gt;=CrashTest!$B$7,$A315&lt;=CrashTest!$C$7),5,0)))))</f>
        <v>0</v>
      </c>
      <c r="J315" s="0" t="str">
        <f aca="false">IF(I315=0,"",IF(I314=I315,MAX(J314,B315),B315))</f>
        <v/>
      </c>
      <c r="K315" s="9" t="str">
        <f aca="false">IF(I315=0,"",B315/J315-1)</f>
        <v/>
      </c>
      <c r="M315" s="8"/>
      <c r="N315" s="8"/>
      <c r="O315" s="8"/>
      <c r="P315" s="8"/>
      <c r="Q315" s="9"/>
      <c r="R315" s="9"/>
      <c r="S315" s="9"/>
      <c r="T315" s="9"/>
      <c r="U315" s="9"/>
      <c r="V315" s="9"/>
    </row>
    <row r="316" customFormat="false" ht="15" hidden="false" customHeight="false" outlineLevel="0" collapsed="false">
      <c r="A316" s="5" t="n">
        <v>44286</v>
      </c>
      <c r="B316" s="6" t="n">
        <v>1713.8</v>
      </c>
      <c r="C316" s="9" t="n">
        <f aca="false">B316/B315-1</f>
        <v>0.0177563988360354</v>
      </c>
      <c r="D316" s="9" t="n">
        <f aca="false">LN(B316/B315)</f>
        <v>0.0176005956187551</v>
      </c>
      <c r="E316" s="9" t="n">
        <f aca="false">B316/B311-1</f>
        <v>-0.0110219862657973</v>
      </c>
      <c r="F316" s="9" t="n">
        <f aca="false">B316/B295-1</f>
        <v>-0.0111361144769488</v>
      </c>
      <c r="G316" s="0" t="n">
        <f aca="false">MAX(G315,B316)</f>
        <v>2051.5</v>
      </c>
      <c r="H316" s="9" t="n">
        <f aca="false">B316/G316-1</f>
        <v>-0.164611260053619</v>
      </c>
      <c r="I316" s="0" t="n">
        <f aca="false">IF(AND($A316&gt;=CrashTest!$B$3,$A316&lt;=CrashTest!$C$3),1,IF(AND($A316&gt;=CrashTest!$B$4,$A316&lt;=CrashTest!$C$4),2,IF(AND($A316&gt;=CrashTest!$B$5,$A316&lt;=CrashTest!$C$5),3,IF(AND($A316&gt;=CrashTest!$B$6,$A316&lt;=CrashTest!$C$6),4,IF(AND($A316&gt;=CrashTest!$B$7,$A316&lt;=CrashTest!$C$7),5,0)))))</f>
        <v>0</v>
      </c>
      <c r="J316" s="0" t="str">
        <f aca="false">IF(I316=0,"",IF(I315=I316,MAX(J315,B316),B316))</f>
        <v/>
      </c>
      <c r="K316" s="9" t="str">
        <f aca="false">IF(I316=0,"",B316/J316-1)</f>
        <v/>
      </c>
      <c r="M316" s="8"/>
      <c r="N316" s="8"/>
      <c r="O316" s="8"/>
      <c r="P316" s="8"/>
      <c r="Q316" s="9"/>
      <c r="R316" s="9"/>
      <c r="S316" s="9"/>
      <c r="T316" s="9"/>
      <c r="U316" s="9"/>
      <c r="V316" s="9"/>
    </row>
    <row r="317" customFormat="false" ht="15" hidden="false" customHeight="false" outlineLevel="0" collapsed="false">
      <c r="A317" s="5" t="n">
        <v>44287</v>
      </c>
      <c r="B317" s="6" t="n">
        <v>1726.5</v>
      </c>
      <c r="C317" s="9" t="n">
        <f aca="false">B317/B316-1</f>
        <v>0.0074104329560043</v>
      </c>
      <c r="D317" s="9" t="n">
        <f aca="false">LN(B317/B316)</f>
        <v>0.00738311059502869</v>
      </c>
      <c r="E317" s="9" t="n">
        <f aca="false">B317/B312-1</f>
        <v>0.000927590005217693</v>
      </c>
      <c r="F317" s="9" t="n">
        <f aca="false">B317/B296-1</f>
        <v>0.00652947006354587</v>
      </c>
      <c r="G317" s="0" t="n">
        <f aca="false">MAX(G316,B317)</f>
        <v>2051.5</v>
      </c>
      <c r="H317" s="9" t="n">
        <f aca="false">B317/G317-1</f>
        <v>-0.158420667804046</v>
      </c>
      <c r="I317" s="0" t="n">
        <f aca="false">IF(AND($A317&gt;=CrashTest!$B$3,$A317&lt;=CrashTest!$C$3),1,IF(AND($A317&gt;=CrashTest!$B$4,$A317&lt;=CrashTest!$C$4),2,IF(AND($A317&gt;=CrashTest!$B$5,$A317&lt;=CrashTest!$C$5),3,IF(AND($A317&gt;=CrashTest!$B$6,$A317&lt;=CrashTest!$C$6),4,IF(AND($A317&gt;=CrashTest!$B$7,$A317&lt;=CrashTest!$C$7),5,0)))))</f>
        <v>0</v>
      </c>
      <c r="J317" s="0" t="str">
        <f aca="false">IF(I317=0,"",IF(I316=I317,MAX(J316,B317),B317))</f>
        <v/>
      </c>
      <c r="K317" s="9" t="str">
        <f aca="false">IF(I317=0,"",B317/J317-1)</f>
        <v/>
      </c>
      <c r="M317" s="8"/>
      <c r="N317" s="8"/>
      <c r="O317" s="8"/>
      <c r="P317" s="8"/>
      <c r="Q317" s="9"/>
      <c r="R317" s="9"/>
      <c r="S317" s="9"/>
      <c r="T317" s="9"/>
      <c r="U317" s="9"/>
      <c r="V317" s="9"/>
    </row>
    <row r="318" customFormat="false" ht="15" hidden="false" customHeight="false" outlineLevel="0" collapsed="false">
      <c r="A318" s="5" t="n">
        <v>44291</v>
      </c>
      <c r="B318" s="6" t="n">
        <v>1727</v>
      </c>
      <c r="C318" s="9" t="n">
        <f aca="false">B318/B317-1</f>
        <v>0.000289603243556424</v>
      </c>
      <c r="D318" s="9" t="n">
        <f aca="false">LN(B318/B317)</f>
        <v>0.000289561316631672</v>
      </c>
      <c r="E318" s="9" t="n">
        <f aca="false">B318/B313-1</f>
        <v>-0.00300196282184506</v>
      </c>
      <c r="F318" s="9" t="n">
        <f aca="false">B318/B297-1</f>
        <v>0.0157628514292436</v>
      </c>
      <c r="G318" s="0" t="n">
        <f aca="false">MAX(G317,B318)</f>
        <v>2051.5</v>
      </c>
      <c r="H318" s="9" t="n">
        <f aca="false">B318/G318-1</f>
        <v>-0.158176943699732</v>
      </c>
      <c r="I318" s="0" t="n">
        <f aca="false">IF(AND($A318&gt;=CrashTest!$B$3,$A318&lt;=CrashTest!$C$3),1,IF(AND($A318&gt;=CrashTest!$B$4,$A318&lt;=CrashTest!$C$4),2,IF(AND($A318&gt;=CrashTest!$B$5,$A318&lt;=CrashTest!$C$5),3,IF(AND($A318&gt;=CrashTest!$B$6,$A318&lt;=CrashTest!$C$6),4,IF(AND($A318&gt;=CrashTest!$B$7,$A318&lt;=CrashTest!$C$7),5,0)))))</f>
        <v>0</v>
      </c>
      <c r="J318" s="0" t="str">
        <f aca="false">IF(I318=0,"",IF(I317=I318,MAX(J317,B318),B318))</f>
        <v/>
      </c>
      <c r="K318" s="9" t="str">
        <f aca="false">IF(I318=0,"",B318/J318-1)</f>
        <v/>
      </c>
      <c r="M318" s="8"/>
      <c r="N318" s="8"/>
      <c r="O318" s="8"/>
      <c r="P318" s="8"/>
      <c r="Q318" s="9"/>
      <c r="R318" s="9"/>
      <c r="S318" s="9"/>
      <c r="T318" s="9"/>
      <c r="U318" s="9"/>
      <c r="V318" s="9"/>
    </row>
    <row r="319" customFormat="false" ht="15" hidden="false" customHeight="false" outlineLevel="0" collapsed="false">
      <c r="A319" s="5" t="n">
        <v>44292</v>
      </c>
      <c r="B319" s="6" t="n">
        <v>1741.5</v>
      </c>
      <c r="C319" s="9" t="n">
        <f aca="false">B319/B318-1</f>
        <v>0.00839606253618985</v>
      </c>
      <c r="D319" s="9" t="n">
        <f aca="false">LN(B319/B318)</f>
        <v>0.00836101165937721</v>
      </c>
      <c r="E319" s="9" t="n">
        <f aca="false">B319/B314-1</f>
        <v>0.0171718941650605</v>
      </c>
      <c r="F319" s="9" t="n">
        <f aca="false">B319/B298-1</f>
        <v>0.0256183745583038</v>
      </c>
      <c r="G319" s="0" t="n">
        <f aca="false">MAX(G318,B319)</f>
        <v>2051.5</v>
      </c>
      <c r="H319" s="9" t="n">
        <f aca="false">B319/G319-1</f>
        <v>-0.151108944674628</v>
      </c>
      <c r="I319" s="0" t="n">
        <f aca="false">IF(AND($A319&gt;=CrashTest!$B$3,$A319&lt;=CrashTest!$C$3),1,IF(AND($A319&gt;=CrashTest!$B$4,$A319&lt;=CrashTest!$C$4),2,IF(AND($A319&gt;=CrashTest!$B$5,$A319&lt;=CrashTest!$C$5),3,IF(AND($A319&gt;=CrashTest!$B$6,$A319&lt;=CrashTest!$C$6),4,IF(AND($A319&gt;=CrashTest!$B$7,$A319&lt;=CrashTest!$C$7),5,0)))))</f>
        <v>0</v>
      </c>
      <c r="J319" s="0" t="str">
        <f aca="false">IF(I319=0,"",IF(I318=I319,MAX(J318,B319),B319))</f>
        <v/>
      </c>
      <c r="K319" s="9" t="str">
        <f aca="false">IF(I319=0,"",B319/J319-1)</f>
        <v/>
      </c>
      <c r="M319" s="8"/>
      <c r="N319" s="8"/>
      <c r="O319" s="8"/>
      <c r="P319" s="8"/>
      <c r="Q319" s="9"/>
      <c r="R319" s="9"/>
      <c r="S319" s="9"/>
      <c r="T319" s="9"/>
      <c r="U319" s="9"/>
      <c r="V319" s="9"/>
    </row>
    <row r="320" customFormat="false" ht="15" hidden="false" customHeight="false" outlineLevel="0" collapsed="false">
      <c r="A320" s="5" t="n">
        <v>44293</v>
      </c>
      <c r="B320" s="6" t="n">
        <v>1740.1</v>
      </c>
      <c r="C320" s="9" t="n">
        <f aca="false">B320/B319-1</f>
        <v>-0.000803904679873679</v>
      </c>
      <c r="D320" s="9" t="n">
        <f aca="false">LN(B320/B319)</f>
        <v>-0.000804227984523201</v>
      </c>
      <c r="E320" s="9" t="n">
        <f aca="false">B320/B315-1</f>
        <v>0.0333749034978323</v>
      </c>
      <c r="F320" s="9" t="n">
        <f aca="false">B320/B299-1</f>
        <v>0.0371937771949693</v>
      </c>
      <c r="G320" s="0" t="n">
        <f aca="false">MAX(G319,B320)</f>
        <v>2051.5</v>
      </c>
      <c r="H320" s="9" t="n">
        <f aca="false">B320/G320-1</f>
        <v>-0.151791372166707</v>
      </c>
      <c r="I320" s="0" t="n">
        <f aca="false">IF(AND($A320&gt;=CrashTest!$B$3,$A320&lt;=CrashTest!$C$3),1,IF(AND($A320&gt;=CrashTest!$B$4,$A320&lt;=CrashTest!$C$4),2,IF(AND($A320&gt;=CrashTest!$B$5,$A320&lt;=CrashTest!$C$5),3,IF(AND($A320&gt;=CrashTest!$B$6,$A320&lt;=CrashTest!$C$6),4,IF(AND($A320&gt;=CrashTest!$B$7,$A320&lt;=CrashTest!$C$7),5,0)))))</f>
        <v>0</v>
      </c>
      <c r="J320" s="0" t="str">
        <f aca="false">IF(I320=0,"",IF(I319=I320,MAX(J319,B320),B320))</f>
        <v/>
      </c>
      <c r="K320" s="9" t="str">
        <f aca="false">IF(I320=0,"",B320/J320-1)</f>
        <v/>
      </c>
      <c r="M320" s="8"/>
      <c r="N320" s="8"/>
      <c r="O320" s="8"/>
      <c r="P320" s="8"/>
      <c r="Q320" s="9"/>
      <c r="R320" s="9"/>
      <c r="S320" s="9"/>
      <c r="T320" s="9"/>
      <c r="U320" s="9"/>
      <c r="V320" s="9"/>
    </row>
    <row r="321" customFormat="false" ht="15" hidden="false" customHeight="false" outlineLevel="0" collapsed="false">
      <c r="A321" s="5" t="n">
        <v>44294</v>
      </c>
      <c r="B321" s="6" t="n">
        <v>1756.8</v>
      </c>
      <c r="C321" s="9" t="n">
        <f aca="false">B321/B320-1</f>
        <v>0.00959714958910407</v>
      </c>
      <c r="D321" s="9" t="n">
        <f aca="false">LN(B321/B320)</f>
        <v>0.00955138949367881</v>
      </c>
      <c r="E321" s="9" t="n">
        <f aca="false">B321/B316-1</f>
        <v>0.0250904422919827</v>
      </c>
      <c r="F321" s="9" t="n">
        <f aca="false">B321/B300-1</f>
        <v>0.0234183851800069</v>
      </c>
      <c r="G321" s="0" t="n">
        <f aca="false">MAX(G320,B321)</f>
        <v>2051.5</v>
      </c>
      <c r="H321" s="9" t="n">
        <f aca="false">B321/G321-1</f>
        <v>-0.143650987082622</v>
      </c>
      <c r="I321" s="0" t="n">
        <f aca="false">IF(AND($A321&gt;=CrashTest!$B$3,$A321&lt;=CrashTest!$C$3),1,IF(AND($A321&gt;=CrashTest!$B$4,$A321&lt;=CrashTest!$C$4),2,IF(AND($A321&gt;=CrashTest!$B$5,$A321&lt;=CrashTest!$C$5),3,IF(AND($A321&gt;=CrashTest!$B$6,$A321&lt;=CrashTest!$C$6),4,IF(AND($A321&gt;=CrashTest!$B$7,$A321&lt;=CrashTest!$C$7),5,0)))))</f>
        <v>0</v>
      </c>
      <c r="J321" s="0" t="str">
        <f aca="false">IF(I321=0,"",IF(I320=I321,MAX(J320,B321),B321))</f>
        <v/>
      </c>
      <c r="K321" s="9" t="str">
        <f aca="false">IF(I321=0,"",B321/J321-1)</f>
        <v/>
      </c>
      <c r="M321" s="8"/>
      <c r="N321" s="8"/>
      <c r="O321" s="8"/>
      <c r="P321" s="8"/>
      <c r="Q321" s="9"/>
      <c r="R321" s="9"/>
      <c r="S321" s="9"/>
      <c r="T321" s="9"/>
      <c r="U321" s="9"/>
      <c r="V321" s="9"/>
    </row>
    <row r="322" customFormat="false" ht="15" hidden="false" customHeight="false" outlineLevel="0" collapsed="false">
      <c r="A322" s="5" t="n">
        <v>44295</v>
      </c>
      <c r="B322" s="6" t="n">
        <v>1743.3</v>
      </c>
      <c r="C322" s="9" t="n">
        <f aca="false">B322/B321-1</f>
        <v>-0.00768442622950816</v>
      </c>
      <c r="D322" s="9" t="n">
        <f aca="false">LN(B322/B321)</f>
        <v>-0.00771410356604188</v>
      </c>
      <c r="E322" s="9" t="n">
        <f aca="false">B322/B317-1</f>
        <v>0.00973066898349262</v>
      </c>
      <c r="F322" s="9" t="n">
        <f aca="false">B322/B301-1</f>
        <v>0.0126633749636944</v>
      </c>
      <c r="G322" s="0" t="n">
        <f aca="false">MAX(G321,B322)</f>
        <v>2051.5</v>
      </c>
      <c r="H322" s="9" t="n">
        <f aca="false">B322/G322-1</f>
        <v>-0.150231537899098</v>
      </c>
      <c r="I322" s="0" t="n">
        <f aca="false">IF(AND($A322&gt;=CrashTest!$B$3,$A322&lt;=CrashTest!$C$3),1,IF(AND($A322&gt;=CrashTest!$B$4,$A322&lt;=CrashTest!$C$4),2,IF(AND($A322&gt;=CrashTest!$B$5,$A322&lt;=CrashTest!$C$5),3,IF(AND($A322&gt;=CrashTest!$B$6,$A322&lt;=CrashTest!$C$6),4,IF(AND($A322&gt;=CrashTest!$B$7,$A322&lt;=CrashTest!$C$7),5,0)))))</f>
        <v>0</v>
      </c>
      <c r="J322" s="0" t="str">
        <f aca="false">IF(I322=0,"",IF(I321=I322,MAX(J321,B322),B322))</f>
        <v/>
      </c>
      <c r="K322" s="9" t="str">
        <f aca="false">IF(I322=0,"",B322/J322-1)</f>
        <v/>
      </c>
      <c r="M322" s="8"/>
      <c r="N322" s="8"/>
      <c r="O322" s="8"/>
      <c r="P322" s="8"/>
      <c r="Q322" s="9"/>
      <c r="R322" s="9"/>
      <c r="S322" s="9"/>
      <c r="T322" s="9"/>
      <c r="U322" s="9"/>
      <c r="V322" s="9"/>
    </row>
    <row r="323" customFormat="false" ht="15" hidden="false" customHeight="false" outlineLevel="0" collapsed="false">
      <c r="A323" s="5" t="n">
        <v>44298</v>
      </c>
      <c r="B323" s="6" t="n">
        <v>1731.2</v>
      </c>
      <c r="C323" s="9" t="n">
        <f aca="false">B323/B322-1</f>
        <v>-0.00694085928985255</v>
      </c>
      <c r="D323" s="9" t="n">
        <f aca="false">LN(B323/B322)</f>
        <v>-0.00696505909700716</v>
      </c>
      <c r="E323" s="9" t="n">
        <f aca="false">B323/B318-1</f>
        <v>0.00243196294151704</v>
      </c>
      <c r="F323" s="9" t="n">
        <f aca="false">B323/B302-1</f>
        <v>0.0051675085641294</v>
      </c>
      <c r="G323" s="0" t="n">
        <f aca="false">MAX(G322,B323)</f>
        <v>2051.5</v>
      </c>
      <c r="H323" s="9" t="n">
        <f aca="false">B323/G323-1</f>
        <v>-0.156129661223495</v>
      </c>
      <c r="I323" s="0" t="n">
        <f aca="false">IF(AND($A323&gt;=CrashTest!$B$3,$A323&lt;=CrashTest!$C$3),1,IF(AND($A323&gt;=CrashTest!$B$4,$A323&lt;=CrashTest!$C$4),2,IF(AND($A323&gt;=CrashTest!$B$5,$A323&lt;=CrashTest!$C$5),3,IF(AND($A323&gt;=CrashTest!$B$6,$A323&lt;=CrashTest!$C$6),4,IF(AND($A323&gt;=CrashTest!$B$7,$A323&lt;=CrashTest!$C$7),5,0)))))</f>
        <v>0</v>
      </c>
      <c r="J323" s="0" t="str">
        <f aca="false">IF(I323=0,"",IF(I322=I323,MAX(J322,B323),B323))</f>
        <v/>
      </c>
      <c r="K323" s="9" t="str">
        <f aca="false">IF(I323=0,"",B323/J323-1)</f>
        <v/>
      </c>
      <c r="M323" s="8"/>
      <c r="N323" s="8"/>
      <c r="O323" s="8"/>
      <c r="P323" s="8"/>
      <c r="Q323" s="9"/>
      <c r="R323" s="9"/>
      <c r="S323" s="9"/>
      <c r="T323" s="9"/>
      <c r="U323" s="9"/>
      <c r="V323" s="9"/>
    </row>
    <row r="324" customFormat="false" ht="15" hidden="false" customHeight="false" outlineLevel="0" collapsed="false">
      <c r="A324" s="5" t="n">
        <v>44299</v>
      </c>
      <c r="B324" s="6" t="n">
        <v>1746.2</v>
      </c>
      <c r="C324" s="9" t="n">
        <f aca="false">B324/B323-1</f>
        <v>0.0086645101663585</v>
      </c>
      <c r="D324" s="9" t="n">
        <f aca="false">LN(B324/B323)</f>
        <v>0.0086271887245448</v>
      </c>
      <c r="E324" s="9" t="n">
        <f aca="false">B324/B319-1</f>
        <v>0.00269882285386158</v>
      </c>
      <c r="F324" s="9" t="n">
        <f aca="false">B324/B303-1</f>
        <v>0.0155277697004943</v>
      </c>
      <c r="G324" s="0" t="n">
        <f aca="false">MAX(G323,B324)</f>
        <v>2051.5</v>
      </c>
      <c r="H324" s="9" t="n">
        <f aca="false">B324/G324-1</f>
        <v>-0.148817938094078</v>
      </c>
      <c r="I324" s="0" t="n">
        <f aca="false">IF(AND($A324&gt;=CrashTest!$B$3,$A324&lt;=CrashTest!$C$3),1,IF(AND($A324&gt;=CrashTest!$B$4,$A324&lt;=CrashTest!$C$4),2,IF(AND($A324&gt;=CrashTest!$B$5,$A324&lt;=CrashTest!$C$5),3,IF(AND($A324&gt;=CrashTest!$B$6,$A324&lt;=CrashTest!$C$6),4,IF(AND($A324&gt;=CrashTest!$B$7,$A324&lt;=CrashTest!$C$7),5,0)))))</f>
        <v>0</v>
      </c>
      <c r="J324" s="0" t="str">
        <f aca="false">IF(I324=0,"",IF(I323=I324,MAX(J323,B324),B324))</f>
        <v/>
      </c>
      <c r="K324" s="9" t="str">
        <f aca="false">IF(I324=0,"",B324/J324-1)</f>
        <v/>
      </c>
      <c r="M324" s="8"/>
      <c r="N324" s="8"/>
      <c r="O324" s="8"/>
      <c r="P324" s="8"/>
      <c r="Q324" s="9"/>
      <c r="R324" s="9"/>
      <c r="S324" s="9"/>
      <c r="T324" s="9"/>
      <c r="U324" s="9"/>
      <c r="V324" s="9"/>
    </row>
    <row r="325" customFormat="false" ht="15" hidden="false" customHeight="false" outlineLevel="0" collapsed="false">
      <c r="A325" s="5" t="n">
        <v>44300</v>
      </c>
      <c r="B325" s="6" t="n">
        <v>1734.9</v>
      </c>
      <c r="C325" s="9" t="n">
        <f aca="false">B325/B324-1</f>
        <v>-0.00647119459397549</v>
      </c>
      <c r="D325" s="9" t="n">
        <f aca="false">LN(B325/B324)</f>
        <v>-0.00649222354442502</v>
      </c>
      <c r="E325" s="9" t="n">
        <f aca="false">B325/B320-1</f>
        <v>-0.00298833400379284</v>
      </c>
      <c r="F325" s="9" t="n">
        <f aca="false">B325/B304-1</f>
        <v>0.00347041471455833</v>
      </c>
      <c r="G325" s="0" t="n">
        <f aca="false">MAX(G324,B325)</f>
        <v>2051.5</v>
      </c>
      <c r="H325" s="9" t="n">
        <f aca="false">B325/G325-1</f>
        <v>-0.154326102851572</v>
      </c>
      <c r="I325" s="0" t="n">
        <f aca="false">IF(AND($A325&gt;=CrashTest!$B$3,$A325&lt;=CrashTest!$C$3),1,IF(AND($A325&gt;=CrashTest!$B$4,$A325&lt;=CrashTest!$C$4),2,IF(AND($A325&gt;=CrashTest!$B$5,$A325&lt;=CrashTest!$C$5),3,IF(AND($A325&gt;=CrashTest!$B$6,$A325&lt;=CrashTest!$C$6),4,IF(AND($A325&gt;=CrashTest!$B$7,$A325&lt;=CrashTest!$C$7),5,0)))))</f>
        <v>0</v>
      </c>
      <c r="J325" s="0" t="str">
        <f aca="false">IF(I325=0,"",IF(I324=I325,MAX(J324,B325),B325))</f>
        <v/>
      </c>
      <c r="K325" s="9" t="str">
        <f aca="false">IF(I325=0,"",B325/J325-1)</f>
        <v/>
      </c>
      <c r="M325" s="8"/>
      <c r="N325" s="8"/>
      <c r="O325" s="8"/>
      <c r="P325" s="8"/>
      <c r="Q325" s="9"/>
      <c r="R325" s="9"/>
      <c r="S325" s="9"/>
      <c r="T325" s="9"/>
      <c r="U325" s="9"/>
      <c r="V325" s="9"/>
    </row>
    <row r="326" customFormat="false" ht="15" hidden="false" customHeight="false" outlineLevel="0" collapsed="false">
      <c r="A326" s="5" t="n">
        <v>44301</v>
      </c>
      <c r="B326" s="6" t="n">
        <v>1765.4</v>
      </c>
      <c r="C326" s="9" t="n">
        <f aca="false">B326/B325-1</f>
        <v>0.017580263992161</v>
      </c>
      <c r="D326" s="9" t="n">
        <f aca="false">LN(B326/B325)</f>
        <v>0.0174275187538502</v>
      </c>
      <c r="E326" s="9" t="n">
        <f aca="false">B326/B321-1</f>
        <v>0.00489526411657559</v>
      </c>
      <c r="F326" s="9" t="n">
        <f aca="false">B326/B305-1</f>
        <v>0.0201086328441005</v>
      </c>
      <c r="G326" s="0" t="n">
        <f aca="false">MAX(G325,B326)</f>
        <v>2051.5</v>
      </c>
      <c r="H326" s="9" t="n">
        <f aca="false">B326/G326-1</f>
        <v>-0.139458932488423</v>
      </c>
      <c r="I326" s="0" t="n">
        <f aca="false">IF(AND($A326&gt;=CrashTest!$B$3,$A326&lt;=CrashTest!$C$3),1,IF(AND($A326&gt;=CrashTest!$B$4,$A326&lt;=CrashTest!$C$4),2,IF(AND($A326&gt;=CrashTest!$B$5,$A326&lt;=CrashTest!$C$5),3,IF(AND($A326&gt;=CrashTest!$B$6,$A326&lt;=CrashTest!$C$6),4,IF(AND($A326&gt;=CrashTest!$B$7,$A326&lt;=CrashTest!$C$7),5,0)))))</f>
        <v>0</v>
      </c>
      <c r="J326" s="0" t="str">
        <f aca="false">IF(I326=0,"",IF(I325=I326,MAX(J325,B326),B326))</f>
        <v/>
      </c>
      <c r="K326" s="9" t="str">
        <f aca="false">IF(I326=0,"",B326/J326-1)</f>
        <v/>
      </c>
      <c r="M326" s="8"/>
      <c r="N326" s="8"/>
      <c r="O326" s="8"/>
      <c r="P326" s="8"/>
      <c r="Q326" s="9"/>
      <c r="R326" s="9"/>
      <c r="S326" s="9"/>
      <c r="T326" s="9"/>
      <c r="U326" s="9"/>
      <c r="V326" s="9"/>
    </row>
    <row r="327" customFormat="false" ht="15" hidden="false" customHeight="false" outlineLevel="0" collapsed="false">
      <c r="A327" s="5" t="n">
        <v>44302</v>
      </c>
      <c r="B327" s="6" t="n">
        <v>1779</v>
      </c>
      <c r="C327" s="9" t="n">
        <f aca="false">B327/B326-1</f>
        <v>0.00770363656961592</v>
      </c>
      <c r="D327" s="9" t="n">
        <f aca="false">LN(B327/B326)</f>
        <v>0.00767411507970263</v>
      </c>
      <c r="E327" s="9" t="n">
        <f aca="false">B327/B322-1</f>
        <v>0.0204784030287386</v>
      </c>
      <c r="F327" s="9" t="n">
        <f aca="false">B327/B306-1</f>
        <v>0.0302293259207784</v>
      </c>
      <c r="G327" s="0" t="n">
        <f aca="false">MAX(G326,B327)</f>
        <v>2051.5</v>
      </c>
      <c r="H327" s="9" t="n">
        <f aca="false">B327/G327-1</f>
        <v>-0.132829636851085</v>
      </c>
      <c r="I327" s="0" t="n">
        <f aca="false">IF(AND($A327&gt;=CrashTest!$B$3,$A327&lt;=CrashTest!$C$3),1,IF(AND($A327&gt;=CrashTest!$B$4,$A327&lt;=CrashTest!$C$4),2,IF(AND($A327&gt;=CrashTest!$B$5,$A327&lt;=CrashTest!$C$5),3,IF(AND($A327&gt;=CrashTest!$B$6,$A327&lt;=CrashTest!$C$6),4,IF(AND($A327&gt;=CrashTest!$B$7,$A327&lt;=CrashTest!$C$7),5,0)))))</f>
        <v>0</v>
      </c>
      <c r="J327" s="0" t="str">
        <f aca="false">IF(I327=0,"",IF(I326=I327,MAX(J326,B327),B327))</f>
        <v/>
      </c>
      <c r="K327" s="9" t="str">
        <f aca="false">IF(I327=0,"",B327/J327-1)</f>
        <v/>
      </c>
      <c r="M327" s="8"/>
      <c r="N327" s="8"/>
      <c r="O327" s="8"/>
      <c r="P327" s="8"/>
      <c r="Q327" s="9"/>
      <c r="R327" s="9"/>
      <c r="S327" s="9"/>
      <c r="T327" s="9"/>
      <c r="U327" s="9"/>
      <c r="V327" s="9"/>
    </row>
    <row r="328" customFormat="false" ht="15" hidden="false" customHeight="false" outlineLevel="0" collapsed="false">
      <c r="A328" s="5" t="n">
        <v>44305</v>
      </c>
      <c r="B328" s="6" t="n">
        <v>1769.4</v>
      </c>
      <c r="C328" s="9" t="n">
        <f aca="false">B328/B327-1</f>
        <v>-0.00539629005059017</v>
      </c>
      <c r="D328" s="9" t="n">
        <f aca="false">LN(B328/B327)</f>
        <v>-0.00541090261654953</v>
      </c>
      <c r="E328" s="9" t="n">
        <f aca="false">B328/B323-1</f>
        <v>0.0220656192236599</v>
      </c>
      <c r="F328" s="9" t="n">
        <f aca="false">B328/B307-1</f>
        <v>0.0214755801870454</v>
      </c>
      <c r="G328" s="0" t="n">
        <f aca="false">MAX(G327,B328)</f>
        <v>2051.5</v>
      </c>
      <c r="H328" s="9" t="n">
        <f aca="false">B328/G328-1</f>
        <v>-0.137509139653912</v>
      </c>
      <c r="I328" s="0" t="n">
        <f aca="false">IF(AND($A328&gt;=CrashTest!$B$3,$A328&lt;=CrashTest!$C$3),1,IF(AND($A328&gt;=CrashTest!$B$4,$A328&lt;=CrashTest!$C$4),2,IF(AND($A328&gt;=CrashTest!$B$5,$A328&lt;=CrashTest!$C$5),3,IF(AND($A328&gt;=CrashTest!$B$6,$A328&lt;=CrashTest!$C$6),4,IF(AND($A328&gt;=CrashTest!$B$7,$A328&lt;=CrashTest!$C$7),5,0)))))</f>
        <v>0</v>
      </c>
      <c r="J328" s="0" t="str">
        <f aca="false">IF(I328=0,"",IF(I327=I328,MAX(J327,B328),B328))</f>
        <v/>
      </c>
      <c r="K328" s="9" t="str">
        <f aca="false">IF(I328=0,"",B328/J328-1)</f>
        <v/>
      </c>
      <c r="M328" s="8"/>
      <c r="N328" s="8"/>
      <c r="O328" s="8"/>
      <c r="P328" s="8"/>
      <c r="Q328" s="9"/>
      <c r="R328" s="9"/>
      <c r="S328" s="9"/>
      <c r="T328" s="9"/>
      <c r="U328" s="9"/>
      <c r="V328" s="9"/>
    </row>
    <row r="329" customFormat="false" ht="15" hidden="false" customHeight="false" outlineLevel="0" collapsed="false">
      <c r="A329" s="5" t="n">
        <v>44306</v>
      </c>
      <c r="B329" s="6" t="n">
        <v>1777.3</v>
      </c>
      <c r="C329" s="9" t="n">
        <f aca="false">B329/B328-1</f>
        <v>0.00446479032440372</v>
      </c>
      <c r="D329" s="9" t="n">
        <f aca="false">LN(B329/B328)</f>
        <v>0.00445485271666047</v>
      </c>
      <c r="E329" s="9" t="n">
        <f aca="false">B329/B324-1</f>
        <v>0.0178101019356316</v>
      </c>
      <c r="F329" s="9" t="n">
        <f aca="false">B329/B308-1</f>
        <v>0.0206155966463764</v>
      </c>
      <c r="G329" s="0" t="n">
        <f aca="false">MAX(G328,B329)</f>
        <v>2051.5</v>
      </c>
      <c r="H329" s="9" t="n">
        <f aca="false">B329/G329-1</f>
        <v>-0.133658298805752</v>
      </c>
      <c r="I329" s="0" t="n">
        <f aca="false">IF(AND($A329&gt;=CrashTest!$B$3,$A329&lt;=CrashTest!$C$3),1,IF(AND($A329&gt;=CrashTest!$B$4,$A329&lt;=CrashTest!$C$4),2,IF(AND($A329&gt;=CrashTest!$B$5,$A329&lt;=CrashTest!$C$5),3,IF(AND($A329&gt;=CrashTest!$B$6,$A329&lt;=CrashTest!$C$6),4,IF(AND($A329&gt;=CrashTest!$B$7,$A329&lt;=CrashTest!$C$7),5,0)))))</f>
        <v>0</v>
      </c>
      <c r="J329" s="0" t="str">
        <f aca="false">IF(I329=0,"",IF(I328=I329,MAX(J328,B329),B329))</f>
        <v/>
      </c>
      <c r="K329" s="9" t="str">
        <f aca="false">IF(I329=0,"",B329/J329-1)</f>
        <v/>
      </c>
      <c r="M329" s="8"/>
      <c r="N329" s="8"/>
      <c r="O329" s="8"/>
      <c r="P329" s="8"/>
      <c r="Q329" s="9"/>
      <c r="R329" s="9"/>
      <c r="S329" s="9"/>
      <c r="T329" s="9"/>
      <c r="U329" s="9"/>
      <c r="V329" s="9"/>
    </row>
    <row r="330" customFormat="false" ht="15" hidden="false" customHeight="false" outlineLevel="0" collapsed="false">
      <c r="A330" s="5" t="n">
        <v>44307</v>
      </c>
      <c r="B330" s="6" t="n">
        <v>1792.3</v>
      </c>
      <c r="C330" s="9" t="n">
        <f aca="false">B330/B329-1</f>
        <v>0.00843976818770043</v>
      </c>
      <c r="D330" s="9" t="n">
        <f aca="false">LN(B330/B329)</f>
        <v>0.00840435247160556</v>
      </c>
      <c r="E330" s="9" t="n">
        <f aca="false">B330/B325-1</f>
        <v>0.0330854804311487</v>
      </c>
      <c r="F330" s="9" t="n">
        <f aca="false">B330/B309-1</f>
        <v>0.031361491541029</v>
      </c>
      <c r="G330" s="0" t="n">
        <f aca="false">MAX(G329,B330)</f>
        <v>2051.5</v>
      </c>
      <c r="H330" s="9" t="n">
        <f aca="false">B330/G330-1</f>
        <v>-0.126346575676334</v>
      </c>
      <c r="I330" s="0" t="n">
        <f aca="false">IF(AND($A330&gt;=CrashTest!$B$3,$A330&lt;=CrashTest!$C$3),1,IF(AND($A330&gt;=CrashTest!$B$4,$A330&lt;=CrashTest!$C$4),2,IF(AND($A330&gt;=CrashTest!$B$5,$A330&lt;=CrashTest!$C$5),3,IF(AND($A330&gt;=CrashTest!$B$6,$A330&lt;=CrashTest!$C$6),4,IF(AND($A330&gt;=CrashTest!$B$7,$A330&lt;=CrashTest!$C$7),5,0)))))</f>
        <v>0</v>
      </c>
      <c r="J330" s="0" t="str">
        <f aca="false">IF(I330=0,"",IF(I329=I330,MAX(J329,B330),B330))</f>
        <v/>
      </c>
      <c r="K330" s="9" t="str">
        <f aca="false">IF(I330=0,"",B330/J330-1)</f>
        <v/>
      </c>
      <c r="M330" s="8"/>
      <c r="N330" s="8"/>
      <c r="O330" s="8"/>
      <c r="P330" s="8"/>
      <c r="Q330" s="9"/>
      <c r="R330" s="9"/>
      <c r="S330" s="9"/>
      <c r="T330" s="9"/>
      <c r="U330" s="9"/>
      <c r="V330" s="9"/>
    </row>
    <row r="331" customFormat="false" ht="15" hidden="false" customHeight="false" outlineLevel="0" collapsed="false">
      <c r="A331" s="5" t="n">
        <v>44308</v>
      </c>
      <c r="B331" s="6" t="n">
        <v>1781.2</v>
      </c>
      <c r="C331" s="9" t="n">
        <f aca="false">B331/B330-1</f>
        <v>-0.0061931596272945</v>
      </c>
      <c r="D331" s="9" t="n">
        <f aca="false">LN(B331/B330)</f>
        <v>-0.00621241679000429</v>
      </c>
      <c r="E331" s="9" t="n">
        <f aca="false">B331/B326-1</f>
        <v>0.00894981307352438</v>
      </c>
      <c r="F331" s="9" t="n">
        <f aca="false">B331/B310-1</f>
        <v>0.0327593204615295</v>
      </c>
      <c r="G331" s="0" t="n">
        <f aca="false">MAX(G330,B331)</f>
        <v>2051.5</v>
      </c>
      <c r="H331" s="9" t="n">
        <f aca="false">B331/G331-1</f>
        <v>-0.131757250792103</v>
      </c>
      <c r="I331" s="0" t="n">
        <f aca="false">IF(AND($A331&gt;=CrashTest!$B$3,$A331&lt;=CrashTest!$C$3),1,IF(AND($A331&gt;=CrashTest!$B$4,$A331&lt;=CrashTest!$C$4),2,IF(AND($A331&gt;=CrashTest!$B$5,$A331&lt;=CrashTest!$C$5),3,IF(AND($A331&gt;=CrashTest!$B$6,$A331&lt;=CrashTest!$C$6),4,IF(AND($A331&gt;=CrashTest!$B$7,$A331&lt;=CrashTest!$C$7),5,0)))))</f>
        <v>0</v>
      </c>
      <c r="J331" s="0" t="str">
        <f aca="false">IF(I331=0,"",IF(I330=I331,MAX(J330,B331),B331))</f>
        <v/>
      </c>
      <c r="K331" s="9" t="str">
        <f aca="false">IF(I331=0,"",B331/J331-1)</f>
        <v/>
      </c>
      <c r="M331" s="8"/>
      <c r="N331" s="8"/>
      <c r="O331" s="8"/>
      <c r="P331" s="8"/>
      <c r="Q331" s="9"/>
      <c r="R331" s="9"/>
      <c r="S331" s="9"/>
      <c r="T331" s="9"/>
      <c r="U331" s="9"/>
      <c r="V331" s="9"/>
    </row>
    <row r="332" customFormat="false" ht="15" hidden="false" customHeight="false" outlineLevel="0" collapsed="false">
      <c r="A332" s="5" t="n">
        <v>44309</v>
      </c>
      <c r="B332" s="6" t="n">
        <v>1777</v>
      </c>
      <c r="C332" s="9" t="n">
        <f aca="false">B332/B331-1</f>
        <v>-0.00235796092521901</v>
      </c>
      <c r="D332" s="9" t="n">
        <f aca="false">LN(B332/B331)</f>
        <v>-0.00236074529289603</v>
      </c>
      <c r="E332" s="9" t="n">
        <f aca="false">B332/B327-1</f>
        <v>-0.00112422709387294</v>
      </c>
      <c r="F332" s="9" t="n">
        <f aca="false">B332/B311-1</f>
        <v>0.0254486698597727</v>
      </c>
      <c r="G332" s="0" t="n">
        <f aca="false">MAX(G331,B332)</f>
        <v>2051.5</v>
      </c>
      <c r="H332" s="9" t="n">
        <f aca="false">B332/G332-1</f>
        <v>-0.13380453326834</v>
      </c>
      <c r="I332" s="0" t="n">
        <f aca="false">IF(AND($A332&gt;=CrashTest!$B$3,$A332&lt;=CrashTest!$C$3),1,IF(AND($A332&gt;=CrashTest!$B$4,$A332&lt;=CrashTest!$C$4),2,IF(AND($A332&gt;=CrashTest!$B$5,$A332&lt;=CrashTest!$C$5),3,IF(AND($A332&gt;=CrashTest!$B$6,$A332&lt;=CrashTest!$C$6),4,IF(AND($A332&gt;=CrashTest!$B$7,$A332&lt;=CrashTest!$C$7),5,0)))))</f>
        <v>0</v>
      </c>
      <c r="J332" s="0" t="str">
        <f aca="false">IF(I332=0,"",IF(I331=I332,MAX(J331,B332),B332))</f>
        <v/>
      </c>
      <c r="K332" s="9" t="str">
        <f aca="false">IF(I332=0,"",B332/J332-1)</f>
        <v/>
      </c>
      <c r="M332" s="8"/>
      <c r="N332" s="8"/>
      <c r="O332" s="8"/>
      <c r="P332" s="8"/>
      <c r="Q332" s="9"/>
      <c r="R332" s="9"/>
      <c r="S332" s="9"/>
      <c r="T332" s="9"/>
      <c r="U332" s="9"/>
      <c r="V332" s="9"/>
    </row>
    <row r="333" customFormat="false" ht="15" hidden="false" customHeight="false" outlineLevel="0" collapsed="false">
      <c r="A333" s="5" t="n">
        <v>44312</v>
      </c>
      <c r="B333" s="6" t="n">
        <v>1779.2</v>
      </c>
      <c r="C333" s="9" t="n">
        <f aca="false">B333/B332-1</f>
        <v>0.00123804164321895</v>
      </c>
      <c r="D333" s="9" t="n">
        <f aca="false">LN(B333/B332)</f>
        <v>0.00123727590161194</v>
      </c>
      <c r="E333" s="9" t="n">
        <f aca="false">B333/B328-1</f>
        <v>0.00553860065558953</v>
      </c>
      <c r="F333" s="9" t="n">
        <f aca="false">B333/B312-1</f>
        <v>0.0314800858020754</v>
      </c>
      <c r="G333" s="0" t="n">
        <f aca="false">MAX(G332,B333)</f>
        <v>2051.5</v>
      </c>
      <c r="H333" s="9" t="n">
        <f aca="false">B333/G333-1</f>
        <v>-0.132732147209359</v>
      </c>
      <c r="I333" s="0" t="n">
        <f aca="false">IF(AND($A333&gt;=CrashTest!$B$3,$A333&lt;=CrashTest!$C$3),1,IF(AND($A333&gt;=CrashTest!$B$4,$A333&lt;=CrashTest!$C$4),2,IF(AND($A333&gt;=CrashTest!$B$5,$A333&lt;=CrashTest!$C$5),3,IF(AND($A333&gt;=CrashTest!$B$6,$A333&lt;=CrashTest!$C$6),4,IF(AND($A333&gt;=CrashTest!$B$7,$A333&lt;=CrashTest!$C$7),5,0)))))</f>
        <v>0</v>
      </c>
      <c r="J333" s="0" t="str">
        <f aca="false">IF(I333=0,"",IF(I332=I333,MAX(J332,B333),B333))</f>
        <v/>
      </c>
      <c r="K333" s="9" t="str">
        <f aca="false">IF(I333=0,"",B333/J333-1)</f>
        <v/>
      </c>
      <c r="M333" s="8"/>
      <c r="N333" s="8"/>
      <c r="O333" s="8"/>
      <c r="P333" s="8"/>
      <c r="Q333" s="9"/>
      <c r="R333" s="9"/>
      <c r="S333" s="9"/>
      <c r="T333" s="9"/>
      <c r="U333" s="9"/>
      <c r="V333" s="9"/>
    </row>
    <row r="334" customFormat="false" ht="15" hidden="false" customHeight="false" outlineLevel="0" collapsed="false">
      <c r="A334" s="5" t="n">
        <v>44313</v>
      </c>
      <c r="B334" s="6" t="n">
        <v>1778</v>
      </c>
      <c r="C334" s="9" t="n">
        <f aca="false">B334/B333-1</f>
        <v>-0.000674460431654755</v>
      </c>
      <c r="D334" s="9" t="n">
        <f aca="false">LN(B334/B333)</f>
        <v>-0.000674687982413431</v>
      </c>
      <c r="E334" s="9" t="n">
        <f aca="false">B334/B329-1</f>
        <v>0.000393855848759284</v>
      </c>
      <c r="F334" s="9" t="n">
        <f aca="false">B334/B313-1</f>
        <v>0.0264403648539429</v>
      </c>
      <c r="G334" s="0" t="n">
        <f aca="false">MAX(G333,B334)</f>
        <v>2051.5</v>
      </c>
      <c r="H334" s="9" t="n">
        <f aca="false">B334/G334-1</f>
        <v>-0.133317085059712</v>
      </c>
      <c r="I334" s="0" t="n">
        <f aca="false">IF(AND($A334&gt;=CrashTest!$B$3,$A334&lt;=CrashTest!$C$3),1,IF(AND($A334&gt;=CrashTest!$B$4,$A334&lt;=CrashTest!$C$4),2,IF(AND($A334&gt;=CrashTest!$B$5,$A334&lt;=CrashTest!$C$5),3,IF(AND($A334&gt;=CrashTest!$B$6,$A334&lt;=CrashTest!$C$6),4,IF(AND($A334&gt;=CrashTest!$B$7,$A334&lt;=CrashTest!$C$7),5,0)))))</f>
        <v>0</v>
      </c>
      <c r="J334" s="0" t="str">
        <f aca="false">IF(I334=0,"",IF(I333=I334,MAX(J333,B334),B334))</f>
        <v/>
      </c>
      <c r="K334" s="9" t="str">
        <f aca="false">IF(I334=0,"",B334/J334-1)</f>
        <v/>
      </c>
      <c r="M334" s="8"/>
      <c r="N334" s="8"/>
      <c r="O334" s="8"/>
      <c r="P334" s="8"/>
      <c r="Q334" s="9"/>
      <c r="R334" s="9"/>
      <c r="S334" s="9"/>
      <c r="T334" s="9"/>
      <c r="U334" s="9"/>
      <c r="V334" s="9"/>
    </row>
    <row r="335" customFormat="false" ht="15" hidden="false" customHeight="false" outlineLevel="0" collapsed="false">
      <c r="A335" s="5" t="n">
        <v>44314</v>
      </c>
      <c r="B335" s="6" t="n">
        <v>1773.2</v>
      </c>
      <c r="C335" s="9" t="n">
        <f aca="false">B335/B334-1</f>
        <v>-0.00269966254218224</v>
      </c>
      <c r="D335" s="9" t="n">
        <f aca="false">LN(B335/B334)</f>
        <v>-0.00270331320295143</v>
      </c>
      <c r="E335" s="9" t="n">
        <f aca="false">B335/B330-1</f>
        <v>-0.0106566980974167</v>
      </c>
      <c r="F335" s="9" t="n">
        <f aca="false">B335/B314-1</f>
        <v>0.035687167805619</v>
      </c>
      <c r="G335" s="0" t="n">
        <f aca="false">MAX(G334,B335)</f>
        <v>2051.5</v>
      </c>
      <c r="H335" s="9" t="n">
        <f aca="false">B335/G335-1</f>
        <v>-0.135656836461126</v>
      </c>
      <c r="I335" s="0" t="n">
        <f aca="false">IF(AND($A335&gt;=CrashTest!$B$3,$A335&lt;=CrashTest!$C$3),1,IF(AND($A335&gt;=CrashTest!$B$4,$A335&lt;=CrashTest!$C$4),2,IF(AND($A335&gt;=CrashTest!$B$5,$A335&lt;=CrashTest!$C$5),3,IF(AND($A335&gt;=CrashTest!$B$6,$A335&lt;=CrashTest!$C$6),4,IF(AND($A335&gt;=CrashTest!$B$7,$A335&lt;=CrashTest!$C$7),5,0)))))</f>
        <v>0</v>
      </c>
      <c r="J335" s="0" t="str">
        <f aca="false">IF(I335=0,"",IF(I334=I335,MAX(J334,B335),B335))</f>
        <v/>
      </c>
      <c r="K335" s="9" t="str">
        <f aca="false">IF(I335=0,"",B335/J335-1)</f>
        <v/>
      </c>
      <c r="M335" s="8"/>
      <c r="N335" s="8"/>
      <c r="O335" s="8"/>
      <c r="P335" s="8"/>
      <c r="Q335" s="9"/>
      <c r="R335" s="9"/>
      <c r="S335" s="9"/>
      <c r="T335" s="9"/>
      <c r="U335" s="9"/>
      <c r="V335" s="9"/>
    </row>
    <row r="336" customFormat="false" ht="15" hidden="false" customHeight="false" outlineLevel="0" collapsed="false">
      <c r="A336" s="5" t="n">
        <v>44315</v>
      </c>
      <c r="B336" s="6" t="n">
        <v>1768.1</v>
      </c>
      <c r="C336" s="9" t="n">
        <f aca="false">B336/B335-1</f>
        <v>-0.00287615610196268</v>
      </c>
      <c r="D336" s="9" t="n">
        <f aca="false">LN(B336/B335)</f>
        <v>-0.0028803001868549</v>
      </c>
      <c r="E336" s="9" t="n">
        <f aca="false">B336/B331-1</f>
        <v>-0.00735459240961156</v>
      </c>
      <c r="F336" s="9" t="n">
        <f aca="false">B336/B315-1</f>
        <v>0.0500029692974642</v>
      </c>
      <c r="G336" s="0" t="n">
        <f aca="false">MAX(G335,B336)</f>
        <v>2051.5</v>
      </c>
      <c r="H336" s="9" t="n">
        <f aca="false">B336/G336-1</f>
        <v>-0.138142822325128</v>
      </c>
      <c r="I336" s="0" t="n">
        <f aca="false">IF(AND($A336&gt;=CrashTest!$B$3,$A336&lt;=CrashTest!$C$3),1,IF(AND($A336&gt;=CrashTest!$B$4,$A336&lt;=CrashTest!$C$4),2,IF(AND($A336&gt;=CrashTest!$B$5,$A336&lt;=CrashTest!$C$5),3,IF(AND($A336&gt;=CrashTest!$B$6,$A336&lt;=CrashTest!$C$6),4,IF(AND($A336&gt;=CrashTest!$B$7,$A336&lt;=CrashTest!$C$7),5,0)))))</f>
        <v>0</v>
      </c>
      <c r="J336" s="0" t="str">
        <f aca="false">IF(I336=0,"",IF(I335=I336,MAX(J335,B336),B336))</f>
        <v/>
      </c>
      <c r="K336" s="9" t="str">
        <f aca="false">IF(I336=0,"",B336/J336-1)</f>
        <v/>
      </c>
      <c r="M336" s="8"/>
      <c r="N336" s="8"/>
      <c r="O336" s="8"/>
      <c r="P336" s="8"/>
      <c r="Q336" s="9"/>
      <c r="R336" s="9"/>
      <c r="S336" s="9"/>
      <c r="T336" s="9"/>
      <c r="U336" s="9"/>
      <c r="V336" s="9"/>
    </row>
    <row r="337" customFormat="false" ht="15" hidden="false" customHeight="false" outlineLevel="0" collapsed="false">
      <c r="A337" s="5" t="n">
        <v>44316</v>
      </c>
      <c r="B337" s="6" t="n">
        <v>1767.3</v>
      </c>
      <c r="C337" s="9" t="n">
        <f aca="false">B337/B336-1</f>
        <v>-0.000452463095978684</v>
      </c>
      <c r="D337" s="9" t="n">
        <f aca="false">LN(B337/B336)</f>
        <v>-0.000452565488292289</v>
      </c>
      <c r="E337" s="9" t="n">
        <f aca="false">B337/B332-1</f>
        <v>-0.00545863815419245</v>
      </c>
      <c r="F337" s="9" t="n">
        <f aca="false">B337/B316-1</f>
        <v>0.0312171782004902</v>
      </c>
      <c r="G337" s="0" t="n">
        <f aca="false">MAX(G336,B337)</f>
        <v>2051.5</v>
      </c>
      <c r="H337" s="9" t="n">
        <f aca="false">B337/G337-1</f>
        <v>-0.13853278089203</v>
      </c>
      <c r="I337" s="0" t="n">
        <f aca="false">IF(AND($A337&gt;=CrashTest!$B$3,$A337&lt;=CrashTest!$C$3),1,IF(AND($A337&gt;=CrashTest!$B$4,$A337&lt;=CrashTest!$C$4),2,IF(AND($A337&gt;=CrashTest!$B$5,$A337&lt;=CrashTest!$C$5),3,IF(AND($A337&gt;=CrashTest!$B$6,$A337&lt;=CrashTest!$C$6),4,IF(AND($A337&gt;=CrashTest!$B$7,$A337&lt;=CrashTest!$C$7),5,0)))))</f>
        <v>0</v>
      </c>
      <c r="J337" s="0" t="str">
        <f aca="false">IF(I337=0,"",IF(I336=I337,MAX(J336,B337),B337))</f>
        <v/>
      </c>
      <c r="K337" s="9" t="str">
        <f aca="false">IF(I337=0,"",B337/J337-1)</f>
        <v/>
      </c>
      <c r="M337" s="8"/>
      <c r="N337" s="8"/>
      <c r="O337" s="8"/>
      <c r="P337" s="8"/>
      <c r="Q337" s="9"/>
      <c r="R337" s="9"/>
      <c r="S337" s="9"/>
      <c r="T337" s="9"/>
      <c r="U337" s="9"/>
      <c r="V337" s="9"/>
    </row>
    <row r="338" customFormat="false" ht="15" hidden="false" customHeight="false" outlineLevel="0" collapsed="false">
      <c r="A338" s="5" t="n">
        <v>44319</v>
      </c>
      <c r="B338" s="6" t="n">
        <v>1791.4</v>
      </c>
      <c r="C338" s="9" t="n">
        <f aca="false">B338/B337-1</f>
        <v>0.0136366208340406</v>
      </c>
      <c r="D338" s="9" t="n">
        <f aca="false">LN(B338/B337)</f>
        <v>0.0135444788453436</v>
      </c>
      <c r="E338" s="9" t="n">
        <f aca="false">B338/B333-1</f>
        <v>0.00685701438848918</v>
      </c>
      <c r="F338" s="9" t="n">
        <f aca="false">B338/B317-1</f>
        <v>0.0375905010136115</v>
      </c>
      <c r="G338" s="0" t="n">
        <f aca="false">MAX(G337,B338)</f>
        <v>2051.5</v>
      </c>
      <c r="H338" s="9" t="n">
        <f aca="false">B338/G338-1</f>
        <v>-0.126785279064099</v>
      </c>
      <c r="I338" s="0" t="n">
        <f aca="false">IF(AND($A338&gt;=CrashTest!$B$3,$A338&lt;=CrashTest!$C$3),1,IF(AND($A338&gt;=CrashTest!$B$4,$A338&lt;=CrashTest!$C$4),2,IF(AND($A338&gt;=CrashTest!$B$5,$A338&lt;=CrashTest!$C$5),3,IF(AND($A338&gt;=CrashTest!$B$6,$A338&lt;=CrashTest!$C$6),4,IF(AND($A338&gt;=CrashTest!$B$7,$A338&lt;=CrashTest!$C$7),5,0)))))</f>
        <v>2</v>
      </c>
      <c r="J338" s="10" t="n">
        <f aca="false">IF(I338=0,"",IF(I337=I338,MAX(J337,B338),B338))</f>
        <v>1791.4</v>
      </c>
      <c r="K338" s="9" t="n">
        <f aca="false">IF(I338=0,"",B338/J338-1)</f>
        <v>0</v>
      </c>
      <c r="M338" s="8"/>
      <c r="N338" s="8"/>
      <c r="O338" s="8"/>
      <c r="P338" s="8"/>
      <c r="Q338" s="9"/>
      <c r="R338" s="9"/>
      <c r="S338" s="9"/>
      <c r="T338" s="9"/>
      <c r="U338" s="9"/>
      <c r="V338" s="9"/>
    </row>
    <row r="339" customFormat="false" ht="15" hidden="false" customHeight="false" outlineLevel="0" collapsed="false">
      <c r="A339" s="5" t="n">
        <v>44320</v>
      </c>
      <c r="B339" s="6" t="n">
        <v>1775.8</v>
      </c>
      <c r="C339" s="9" t="n">
        <f aca="false">B339/B338-1</f>
        <v>-0.00870827285921638</v>
      </c>
      <c r="D339" s="9" t="n">
        <f aca="false">LN(B339/B338)</f>
        <v>-0.00874641144286864</v>
      </c>
      <c r="E339" s="9" t="n">
        <f aca="false">B339/B334-1</f>
        <v>-0.00123734533183351</v>
      </c>
      <c r="F339" s="9" t="n">
        <f aca="false">B339/B318-1</f>
        <v>0.0282570932252462</v>
      </c>
      <c r="G339" s="0" t="n">
        <f aca="false">MAX(G338,B339)</f>
        <v>2051.5</v>
      </c>
      <c r="H339" s="9" t="n">
        <f aca="false">B339/G339-1</f>
        <v>-0.134389471118694</v>
      </c>
      <c r="I339" s="0" t="n">
        <f aca="false">IF(AND($A339&gt;=CrashTest!$B$3,$A339&lt;=CrashTest!$C$3),1,IF(AND($A339&gt;=CrashTest!$B$4,$A339&lt;=CrashTest!$C$4),2,IF(AND($A339&gt;=CrashTest!$B$5,$A339&lt;=CrashTest!$C$5),3,IF(AND($A339&gt;=CrashTest!$B$6,$A339&lt;=CrashTest!$C$6),4,IF(AND($A339&gt;=CrashTest!$B$7,$A339&lt;=CrashTest!$C$7),5,0)))))</f>
        <v>2</v>
      </c>
      <c r="J339" s="0" t="n">
        <f aca="false">IF(I339=0,"",IF(I338=I339,MAX(J338,B339),B339))</f>
        <v>1791.4</v>
      </c>
      <c r="K339" s="9" t="n">
        <f aca="false">IF(I339=0,"",B339/J339-1)</f>
        <v>-0.00870827285921638</v>
      </c>
      <c r="M339" s="8"/>
      <c r="N339" s="8"/>
      <c r="O339" s="8"/>
      <c r="P339" s="8"/>
      <c r="Q339" s="9"/>
      <c r="R339" s="9"/>
      <c r="S339" s="9"/>
      <c r="T339" s="9"/>
      <c r="U339" s="9"/>
      <c r="V339" s="9"/>
    </row>
    <row r="340" customFormat="false" ht="15" hidden="false" customHeight="false" outlineLevel="0" collapsed="false">
      <c r="A340" s="5" t="n">
        <v>44321</v>
      </c>
      <c r="B340" s="6" t="n">
        <v>1784.1</v>
      </c>
      <c r="C340" s="9" t="n">
        <f aca="false">B340/B339-1</f>
        <v>0.00467394976911817</v>
      </c>
      <c r="D340" s="9" t="n">
        <f aca="false">LN(B340/B339)</f>
        <v>0.00466306078243128</v>
      </c>
      <c r="E340" s="9" t="n">
        <f aca="false">B340/B335-1</f>
        <v>0.0061470787277238</v>
      </c>
      <c r="F340" s="9" t="n">
        <f aca="false">B340/B319-1</f>
        <v>0.0244616709732988</v>
      </c>
      <c r="G340" s="0" t="n">
        <f aca="false">MAX(G339,B340)</f>
        <v>2051.5</v>
      </c>
      <c r="H340" s="9" t="n">
        <f aca="false">B340/G340-1</f>
        <v>-0.130343650987083</v>
      </c>
      <c r="I340" s="0" t="n">
        <f aca="false">IF(AND($A340&gt;=CrashTest!$B$3,$A340&lt;=CrashTest!$C$3),1,IF(AND($A340&gt;=CrashTest!$B$4,$A340&lt;=CrashTest!$C$4),2,IF(AND($A340&gt;=CrashTest!$B$5,$A340&lt;=CrashTest!$C$5),3,IF(AND($A340&gt;=CrashTest!$B$6,$A340&lt;=CrashTest!$C$6),4,IF(AND($A340&gt;=CrashTest!$B$7,$A340&lt;=CrashTest!$C$7),5,0)))))</f>
        <v>2</v>
      </c>
      <c r="J340" s="0" t="n">
        <f aca="false">IF(I340=0,"",IF(I339=I340,MAX(J339,B340),B340))</f>
        <v>1791.4</v>
      </c>
      <c r="K340" s="9" t="n">
        <f aca="false">IF(I340=0,"",B340/J340-1)</f>
        <v>-0.00407502512001801</v>
      </c>
      <c r="M340" s="8"/>
      <c r="N340" s="8"/>
      <c r="O340" s="8"/>
      <c r="P340" s="8"/>
      <c r="Q340" s="9"/>
      <c r="R340" s="9"/>
      <c r="S340" s="9"/>
      <c r="T340" s="9"/>
      <c r="U340" s="9"/>
      <c r="V340" s="9"/>
    </row>
    <row r="341" customFormat="false" ht="15" hidden="false" customHeight="false" outlineLevel="0" collapsed="false">
      <c r="A341" s="5" t="n">
        <v>44322</v>
      </c>
      <c r="B341" s="6" t="n">
        <v>1815.5</v>
      </c>
      <c r="C341" s="9" t="n">
        <f aca="false">B341/B340-1</f>
        <v>0.0175999103189284</v>
      </c>
      <c r="D341" s="9" t="n">
        <f aca="false">LN(B341/B340)</f>
        <v>0.0174468254737329</v>
      </c>
      <c r="E341" s="9" t="n">
        <f aca="false">B341/B336-1</f>
        <v>0.02680843843674</v>
      </c>
      <c r="F341" s="9" t="n">
        <f aca="false">B341/B320-1</f>
        <v>0.0433308430549968</v>
      </c>
      <c r="G341" s="0" t="n">
        <f aca="false">MAX(G340,B341)</f>
        <v>2051.5</v>
      </c>
      <c r="H341" s="9" t="n">
        <f aca="false">B341/G341-1</f>
        <v>-0.115037777236169</v>
      </c>
      <c r="I341" s="0" t="n">
        <f aca="false">IF(AND($A341&gt;=CrashTest!$B$3,$A341&lt;=CrashTest!$C$3),1,IF(AND($A341&gt;=CrashTest!$B$4,$A341&lt;=CrashTest!$C$4),2,IF(AND($A341&gt;=CrashTest!$B$5,$A341&lt;=CrashTest!$C$5),3,IF(AND($A341&gt;=CrashTest!$B$6,$A341&lt;=CrashTest!$C$6),4,IF(AND($A341&gt;=CrashTest!$B$7,$A341&lt;=CrashTest!$C$7),5,0)))))</f>
        <v>2</v>
      </c>
      <c r="J341" s="0" t="n">
        <f aca="false">IF(I341=0,"",IF(I340=I341,MAX(J340,B341),B341))</f>
        <v>1815.5</v>
      </c>
      <c r="K341" s="9" t="n">
        <f aca="false">IF(I341=0,"",B341/J341-1)</f>
        <v>0</v>
      </c>
      <c r="M341" s="8"/>
      <c r="N341" s="8"/>
      <c r="O341" s="8"/>
      <c r="P341" s="8"/>
      <c r="Q341" s="9"/>
      <c r="R341" s="9"/>
      <c r="S341" s="9"/>
      <c r="T341" s="9"/>
      <c r="U341" s="9"/>
      <c r="V341" s="9"/>
    </row>
    <row r="342" customFormat="false" ht="15" hidden="false" customHeight="false" outlineLevel="0" collapsed="false">
      <c r="A342" s="5" t="n">
        <v>44323</v>
      </c>
      <c r="B342" s="6" t="n">
        <v>1831.1</v>
      </c>
      <c r="C342" s="9" t="n">
        <f aca="false">B342/B341-1</f>
        <v>0.00859267419443666</v>
      </c>
      <c r="D342" s="9" t="n">
        <f aca="false">LN(B342/B341)</f>
        <v>0.0085559672932775</v>
      </c>
      <c r="E342" s="9" t="n">
        <f aca="false">B342/B337-1</f>
        <v>0.0361002659423979</v>
      </c>
      <c r="F342" s="9" t="n">
        <f aca="false">B342/B321-1</f>
        <v>0.0422928051001821</v>
      </c>
      <c r="G342" s="0" t="n">
        <f aca="false">MAX(G341,B342)</f>
        <v>2051.5</v>
      </c>
      <c r="H342" s="9" t="n">
        <f aca="false">B342/G342-1</f>
        <v>-0.107433585181575</v>
      </c>
      <c r="I342" s="0" t="n">
        <f aca="false">IF(AND($A342&gt;=CrashTest!$B$3,$A342&lt;=CrashTest!$C$3),1,IF(AND($A342&gt;=CrashTest!$B$4,$A342&lt;=CrashTest!$C$4),2,IF(AND($A342&gt;=CrashTest!$B$5,$A342&lt;=CrashTest!$C$5),3,IF(AND($A342&gt;=CrashTest!$B$6,$A342&lt;=CrashTest!$C$6),4,IF(AND($A342&gt;=CrashTest!$B$7,$A342&lt;=CrashTest!$C$7),5,0)))))</f>
        <v>2</v>
      </c>
      <c r="J342" s="0" t="n">
        <f aca="false">IF(I342=0,"",IF(I341=I342,MAX(J341,B342),B342))</f>
        <v>1831.1</v>
      </c>
      <c r="K342" s="9" t="n">
        <f aca="false">IF(I342=0,"",B342/J342-1)</f>
        <v>0</v>
      </c>
      <c r="M342" s="8"/>
      <c r="N342" s="8"/>
      <c r="O342" s="8"/>
      <c r="P342" s="8"/>
      <c r="Q342" s="9"/>
      <c r="R342" s="9"/>
      <c r="S342" s="9"/>
      <c r="T342" s="9"/>
      <c r="U342" s="9"/>
      <c r="V342" s="9"/>
    </row>
    <row r="343" customFormat="false" ht="15" hidden="false" customHeight="false" outlineLevel="0" collapsed="false">
      <c r="A343" s="5" t="n">
        <v>44326</v>
      </c>
      <c r="B343" s="6" t="n">
        <v>1837.5</v>
      </c>
      <c r="C343" s="9" t="n">
        <f aca="false">B343/B342-1</f>
        <v>0.0034951668396046</v>
      </c>
      <c r="D343" s="9" t="n">
        <f aca="false">LN(B343/B342)</f>
        <v>0.00348907293932362</v>
      </c>
      <c r="E343" s="9" t="n">
        <f aca="false">B343/B338-1</f>
        <v>0.0257340627442224</v>
      </c>
      <c r="F343" s="9" t="n">
        <f aca="false">B343/B322-1</f>
        <v>0.0540354500086044</v>
      </c>
      <c r="G343" s="0" t="n">
        <f aca="false">MAX(G342,B343)</f>
        <v>2051.5</v>
      </c>
      <c r="H343" s="9" t="n">
        <f aca="false">B343/G343-1</f>
        <v>-0.104313916646356</v>
      </c>
      <c r="I343" s="0" t="n">
        <f aca="false">IF(AND($A343&gt;=CrashTest!$B$3,$A343&lt;=CrashTest!$C$3),1,IF(AND($A343&gt;=CrashTest!$B$4,$A343&lt;=CrashTest!$C$4),2,IF(AND($A343&gt;=CrashTest!$B$5,$A343&lt;=CrashTest!$C$5),3,IF(AND($A343&gt;=CrashTest!$B$6,$A343&lt;=CrashTest!$C$6),4,IF(AND($A343&gt;=CrashTest!$B$7,$A343&lt;=CrashTest!$C$7),5,0)))))</f>
        <v>2</v>
      </c>
      <c r="J343" s="0" t="n">
        <f aca="false">IF(I343=0,"",IF(I342=I343,MAX(J342,B343),B343))</f>
        <v>1837.5</v>
      </c>
      <c r="K343" s="9" t="n">
        <f aca="false">IF(I343=0,"",B343/J343-1)</f>
        <v>0</v>
      </c>
      <c r="M343" s="8"/>
      <c r="N343" s="8"/>
      <c r="O343" s="8"/>
      <c r="P343" s="8"/>
      <c r="Q343" s="9"/>
      <c r="R343" s="9"/>
      <c r="S343" s="9"/>
      <c r="T343" s="9"/>
      <c r="U343" s="9"/>
      <c r="V343" s="9"/>
    </row>
    <row r="344" customFormat="false" ht="15" hidden="false" customHeight="false" outlineLevel="0" collapsed="false">
      <c r="A344" s="5" t="n">
        <v>44327</v>
      </c>
      <c r="B344" s="6" t="n">
        <v>1835.9</v>
      </c>
      <c r="C344" s="9" t="n">
        <f aca="false">B344/B343-1</f>
        <v>-0.000870748299319657</v>
      </c>
      <c r="D344" s="9" t="n">
        <f aca="false">LN(B344/B343)</f>
        <v>-0.000871127620831734</v>
      </c>
      <c r="E344" s="9" t="n">
        <f aca="false">B344/B339-1</f>
        <v>0.0338439013402412</v>
      </c>
      <c r="F344" s="9" t="n">
        <f aca="false">B344/B323-1</f>
        <v>0.060478280961183</v>
      </c>
      <c r="G344" s="0" t="n">
        <f aca="false">MAX(G343,B344)</f>
        <v>2051.5</v>
      </c>
      <c r="H344" s="9" t="n">
        <f aca="false">B344/G344-1</f>
        <v>-0.105093833780161</v>
      </c>
      <c r="I344" s="0" t="n">
        <f aca="false">IF(AND($A344&gt;=CrashTest!$B$3,$A344&lt;=CrashTest!$C$3),1,IF(AND($A344&gt;=CrashTest!$B$4,$A344&lt;=CrashTest!$C$4),2,IF(AND($A344&gt;=CrashTest!$B$5,$A344&lt;=CrashTest!$C$5),3,IF(AND($A344&gt;=CrashTest!$B$6,$A344&lt;=CrashTest!$C$6),4,IF(AND($A344&gt;=CrashTest!$B$7,$A344&lt;=CrashTest!$C$7),5,0)))))</f>
        <v>2</v>
      </c>
      <c r="J344" s="0" t="n">
        <f aca="false">IF(I344=0,"",IF(I343=I344,MAX(J343,B344),B344))</f>
        <v>1837.5</v>
      </c>
      <c r="K344" s="9" t="n">
        <f aca="false">IF(I344=0,"",B344/J344-1)</f>
        <v>-0.000870748299319657</v>
      </c>
      <c r="M344" s="8"/>
      <c r="N344" s="8"/>
      <c r="O344" s="8"/>
      <c r="P344" s="8"/>
      <c r="Q344" s="9"/>
      <c r="R344" s="9"/>
      <c r="S344" s="9"/>
      <c r="T344" s="9"/>
      <c r="U344" s="9"/>
      <c r="V344" s="9"/>
    </row>
    <row r="345" customFormat="false" ht="15" hidden="false" customHeight="false" outlineLevel="0" collapsed="false">
      <c r="A345" s="5" t="n">
        <v>44328</v>
      </c>
      <c r="B345" s="6" t="n">
        <v>1822.6</v>
      </c>
      <c r="C345" s="9" t="n">
        <f aca="false">B345/B344-1</f>
        <v>-0.00724440328993958</v>
      </c>
      <c r="D345" s="9" t="n">
        <f aca="false">LN(B345/B344)</f>
        <v>-0.00727077140413353</v>
      </c>
      <c r="E345" s="9" t="n">
        <f aca="false">B345/B340-1</f>
        <v>0.0215795078751191</v>
      </c>
      <c r="F345" s="9" t="n">
        <f aca="false">B345/B324-1</f>
        <v>0.0437521475203297</v>
      </c>
      <c r="G345" s="0" t="n">
        <f aca="false">MAX(G344,B345)</f>
        <v>2051.5</v>
      </c>
      <c r="H345" s="9" t="n">
        <f aca="false">B345/G345-1</f>
        <v>-0.111576894954911</v>
      </c>
      <c r="I345" s="0" t="n">
        <f aca="false">IF(AND($A345&gt;=CrashTest!$B$3,$A345&lt;=CrashTest!$C$3),1,IF(AND($A345&gt;=CrashTest!$B$4,$A345&lt;=CrashTest!$C$4),2,IF(AND($A345&gt;=CrashTest!$B$5,$A345&lt;=CrashTest!$C$5),3,IF(AND($A345&gt;=CrashTest!$B$6,$A345&lt;=CrashTest!$C$6),4,IF(AND($A345&gt;=CrashTest!$B$7,$A345&lt;=CrashTest!$C$7),5,0)))))</f>
        <v>2</v>
      </c>
      <c r="J345" s="0" t="n">
        <f aca="false">IF(I345=0,"",IF(I344=I345,MAX(J344,B345),B345))</f>
        <v>1837.5</v>
      </c>
      <c r="K345" s="9" t="n">
        <f aca="false">IF(I345=0,"",B345/J345-1)</f>
        <v>-0.00810884353741503</v>
      </c>
      <c r="M345" s="8"/>
      <c r="N345" s="8"/>
      <c r="O345" s="8"/>
      <c r="P345" s="8"/>
      <c r="Q345" s="9"/>
      <c r="R345" s="9"/>
      <c r="S345" s="9"/>
      <c r="T345" s="9"/>
      <c r="U345" s="9"/>
      <c r="V345" s="9"/>
    </row>
    <row r="346" customFormat="false" ht="15" hidden="false" customHeight="false" outlineLevel="0" collapsed="false">
      <c r="A346" s="5" t="n">
        <v>44329</v>
      </c>
      <c r="B346" s="6" t="n">
        <v>1823.8</v>
      </c>
      <c r="C346" s="9" t="n">
        <f aca="false">B346/B345-1</f>
        <v>0.000658400087786726</v>
      </c>
      <c r="D346" s="9" t="n">
        <f aca="false">LN(B346/B345)</f>
        <v>0.000658183437538739</v>
      </c>
      <c r="E346" s="9" t="n">
        <f aca="false">B346/B341-1</f>
        <v>0.00457174332139898</v>
      </c>
      <c r="F346" s="9" t="n">
        <f aca="false">B346/B325-1</f>
        <v>0.0512421465214132</v>
      </c>
      <c r="G346" s="0" t="n">
        <f aca="false">MAX(G345,B346)</f>
        <v>2051.5</v>
      </c>
      <c r="H346" s="9" t="n">
        <f aca="false">B346/G346-1</f>
        <v>-0.110991957104558</v>
      </c>
      <c r="I346" s="0" t="n">
        <f aca="false">IF(AND($A346&gt;=CrashTest!$B$3,$A346&lt;=CrashTest!$C$3),1,IF(AND($A346&gt;=CrashTest!$B$4,$A346&lt;=CrashTest!$C$4),2,IF(AND($A346&gt;=CrashTest!$B$5,$A346&lt;=CrashTest!$C$5),3,IF(AND($A346&gt;=CrashTest!$B$6,$A346&lt;=CrashTest!$C$6),4,IF(AND($A346&gt;=CrashTest!$B$7,$A346&lt;=CrashTest!$C$7),5,0)))))</f>
        <v>2</v>
      </c>
      <c r="J346" s="0" t="n">
        <f aca="false">IF(I346=0,"",IF(I345=I346,MAX(J345,B346),B346))</f>
        <v>1837.5</v>
      </c>
      <c r="K346" s="9" t="n">
        <f aca="false">IF(I346=0,"",B346/J346-1)</f>
        <v>-0.00745578231292521</v>
      </c>
      <c r="M346" s="8"/>
      <c r="N346" s="8"/>
      <c r="O346" s="8"/>
      <c r="P346" s="8"/>
      <c r="Q346" s="9"/>
      <c r="R346" s="9"/>
      <c r="S346" s="9"/>
      <c r="T346" s="9"/>
      <c r="U346" s="9"/>
      <c r="V346" s="9"/>
    </row>
    <row r="347" customFormat="false" ht="15" hidden="false" customHeight="false" outlineLevel="0" collapsed="false">
      <c r="A347" s="5" t="n">
        <v>44330</v>
      </c>
      <c r="B347" s="6" t="n">
        <v>1837.9</v>
      </c>
      <c r="C347" s="9" t="n">
        <f aca="false">B347/B346-1</f>
        <v>0.00773111086741984</v>
      </c>
      <c r="D347" s="9" t="n">
        <f aca="false">LN(B347/B346)</f>
        <v>0.00770137897186342</v>
      </c>
      <c r="E347" s="9" t="n">
        <f aca="false">B347/B342-1</f>
        <v>0.00371361476707999</v>
      </c>
      <c r="F347" s="9" t="n">
        <f aca="false">B347/B326-1</f>
        <v>0.0410671802424381</v>
      </c>
      <c r="G347" s="0" t="n">
        <f aca="false">MAX(G346,B347)</f>
        <v>2051.5</v>
      </c>
      <c r="H347" s="9" t="n">
        <f aca="false">B347/G347-1</f>
        <v>-0.104118937362905</v>
      </c>
      <c r="I347" s="0" t="n">
        <f aca="false">IF(AND($A347&gt;=CrashTest!$B$3,$A347&lt;=CrashTest!$C$3),1,IF(AND($A347&gt;=CrashTest!$B$4,$A347&lt;=CrashTest!$C$4),2,IF(AND($A347&gt;=CrashTest!$B$5,$A347&lt;=CrashTest!$C$5),3,IF(AND($A347&gt;=CrashTest!$B$6,$A347&lt;=CrashTest!$C$6),4,IF(AND($A347&gt;=CrashTest!$B$7,$A347&lt;=CrashTest!$C$7),5,0)))))</f>
        <v>2</v>
      </c>
      <c r="J347" s="0" t="n">
        <f aca="false">IF(I347=0,"",IF(I346=I347,MAX(J346,B347),B347))</f>
        <v>1837.9</v>
      </c>
      <c r="K347" s="9" t="n">
        <f aca="false">IF(I347=0,"",B347/J347-1)</f>
        <v>0</v>
      </c>
      <c r="M347" s="8"/>
      <c r="N347" s="8"/>
      <c r="O347" s="8"/>
      <c r="P347" s="8"/>
      <c r="Q347" s="9"/>
      <c r="R347" s="9"/>
      <c r="S347" s="9"/>
      <c r="T347" s="9"/>
      <c r="U347" s="9"/>
      <c r="V347" s="9"/>
    </row>
    <row r="348" customFormat="false" ht="15" hidden="false" customHeight="false" outlineLevel="0" collapsed="false">
      <c r="A348" s="5" t="n">
        <v>44333</v>
      </c>
      <c r="B348" s="6" t="n">
        <v>1867.5</v>
      </c>
      <c r="C348" s="9" t="n">
        <f aca="false">B348/B347-1</f>
        <v>0.0161053376135807</v>
      </c>
      <c r="D348" s="9" t="n">
        <f aca="false">LN(B348/B347)</f>
        <v>0.0159770225355439</v>
      </c>
      <c r="E348" s="9" t="n">
        <f aca="false">B348/B343-1</f>
        <v>0.0163265306122449</v>
      </c>
      <c r="F348" s="9" t="n">
        <f aca="false">B348/B327-1</f>
        <v>0.0497470489038785</v>
      </c>
      <c r="G348" s="0" t="n">
        <f aca="false">MAX(G347,B348)</f>
        <v>2051.5</v>
      </c>
      <c r="H348" s="9" t="n">
        <f aca="false">B348/G348-1</f>
        <v>-0.0896904703875213</v>
      </c>
      <c r="I348" s="0" t="n">
        <f aca="false">IF(AND($A348&gt;=CrashTest!$B$3,$A348&lt;=CrashTest!$C$3),1,IF(AND($A348&gt;=CrashTest!$B$4,$A348&lt;=CrashTest!$C$4),2,IF(AND($A348&gt;=CrashTest!$B$5,$A348&lt;=CrashTest!$C$5),3,IF(AND($A348&gt;=CrashTest!$B$6,$A348&lt;=CrashTest!$C$6),4,IF(AND($A348&gt;=CrashTest!$B$7,$A348&lt;=CrashTest!$C$7),5,0)))))</f>
        <v>2</v>
      </c>
      <c r="J348" s="0" t="n">
        <f aca="false">IF(I348=0,"",IF(I347=I348,MAX(J347,B348),B348))</f>
        <v>1867.5</v>
      </c>
      <c r="K348" s="9" t="n">
        <f aca="false">IF(I348=0,"",B348/J348-1)</f>
        <v>0</v>
      </c>
      <c r="M348" s="8"/>
      <c r="N348" s="8"/>
      <c r="O348" s="8"/>
      <c r="P348" s="8"/>
      <c r="Q348" s="9"/>
      <c r="R348" s="9"/>
      <c r="S348" s="9"/>
      <c r="T348" s="9"/>
      <c r="U348" s="9"/>
      <c r="V348" s="9"/>
    </row>
    <row r="349" customFormat="false" ht="15" hidden="false" customHeight="false" outlineLevel="0" collapsed="false">
      <c r="A349" s="5" t="n">
        <v>44334</v>
      </c>
      <c r="B349" s="6" t="n">
        <v>1867.8</v>
      </c>
      <c r="C349" s="9" t="n">
        <f aca="false">B349/B348-1</f>
        <v>0.000160642570281144</v>
      </c>
      <c r="D349" s="9" t="n">
        <f aca="false">LN(B349/B348)</f>
        <v>0.000160629668645134</v>
      </c>
      <c r="E349" s="9" t="n">
        <f aca="false">B349/B344-1</f>
        <v>0.0173756740563211</v>
      </c>
      <c r="F349" s="9" t="n">
        <f aca="false">B349/B328-1</f>
        <v>0.0556120718887758</v>
      </c>
      <c r="G349" s="0" t="n">
        <f aca="false">MAX(G348,B349)</f>
        <v>2051.5</v>
      </c>
      <c r="H349" s="9" t="n">
        <f aca="false">B349/G349-1</f>
        <v>-0.089544235924933</v>
      </c>
      <c r="I349" s="0" t="n">
        <f aca="false">IF(AND($A349&gt;=CrashTest!$B$3,$A349&lt;=CrashTest!$C$3),1,IF(AND($A349&gt;=CrashTest!$B$4,$A349&lt;=CrashTest!$C$4),2,IF(AND($A349&gt;=CrashTest!$B$5,$A349&lt;=CrashTest!$C$5),3,IF(AND($A349&gt;=CrashTest!$B$6,$A349&lt;=CrashTest!$C$6),4,IF(AND($A349&gt;=CrashTest!$B$7,$A349&lt;=CrashTest!$C$7),5,0)))))</f>
        <v>2</v>
      </c>
      <c r="J349" s="0" t="n">
        <f aca="false">IF(I349=0,"",IF(I348=I349,MAX(J348,B349),B349))</f>
        <v>1867.8</v>
      </c>
      <c r="K349" s="9" t="n">
        <f aca="false">IF(I349=0,"",B349/J349-1)</f>
        <v>0</v>
      </c>
      <c r="M349" s="8"/>
      <c r="N349" s="8"/>
      <c r="O349" s="8"/>
      <c r="P349" s="8"/>
      <c r="Q349" s="9"/>
      <c r="R349" s="9"/>
      <c r="S349" s="9"/>
      <c r="T349" s="9"/>
      <c r="U349" s="9"/>
      <c r="V349" s="9"/>
    </row>
    <row r="350" customFormat="false" ht="15" hidden="false" customHeight="false" outlineLevel="0" collapsed="false">
      <c r="A350" s="5" t="n">
        <v>44335</v>
      </c>
      <c r="B350" s="6" t="n">
        <v>1881.3</v>
      </c>
      <c r="C350" s="9" t="n">
        <f aca="false">B350/B349-1</f>
        <v>0.00722775457757785</v>
      </c>
      <c r="D350" s="9" t="n">
        <f aca="false">LN(B350/B349)</f>
        <v>0.0072017595414673</v>
      </c>
      <c r="E350" s="9" t="n">
        <f aca="false">B350/B345-1</f>
        <v>0.032206737627565</v>
      </c>
      <c r="F350" s="9" t="n">
        <f aca="false">B350/B329-1</f>
        <v>0.0585157261013898</v>
      </c>
      <c r="G350" s="0" t="n">
        <f aca="false">MAX(G349,B350)</f>
        <v>2051.5</v>
      </c>
      <c r="H350" s="9" t="n">
        <f aca="false">B350/G350-1</f>
        <v>-0.0829636851084572</v>
      </c>
      <c r="I350" s="0" t="n">
        <f aca="false">IF(AND($A350&gt;=CrashTest!$B$3,$A350&lt;=CrashTest!$C$3),1,IF(AND($A350&gt;=CrashTest!$B$4,$A350&lt;=CrashTest!$C$4),2,IF(AND($A350&gt;=CrashTest!$B$5,$A350&lt;=CrashTest!$C$5),3,IF(AND($A350&gt;=CrashTest!$B$6,$A350&lt;=CrashTest!$C$6),4,IF(AND($A350&gt;=CrashTest!$B$7,$A350&lt;=CrashTest!$C$7),5,0)))))</f>
        <v>2</v>
      </c>
      <c r="J350" s="0" t="n">
        <f aca="false">IF(I350=0,"",IF(I349=I350,MAX(J349,B350),B350))</f>
        <v>1881.3</v>
      </c>
      <c r="K350" s="9" t="n">
        <f aca="false">IF(I350=0,"",B350/J350-1)</f>
        <v>0</v>
      </c>
      <c r="M350" s="8"/>
      <c r="N350" s="8"/>
      <c r="O350" s="8"/>
      <c r="P350" s="8"/>
      <c r="Q350" s="9"/>
      <c r="R350" s="9"/>
      <c r="S350" s="9"/>
      <c r="T350" s="9"/>
      <c r="U350" s="9"/>
      <c r="V350" s="9"/>
    </row>
    <row r="351" customFormat="false" ht="15" hidden="false" customHeight="false" outlineLevel="0" collapsed="false">
      <c r="A351" s="5" t="n">
        <v>44336</v>
      </c>
      <c r="B351" s="6" t="n">
        <v>1881.8</v>
      </c>
      <c r="C351" s="9" t="n">
        <f aca="false">B351/B350-1</f>
        <v>0.000265773667144975</v>
      </c>
      <c r="D351" s="9" t="n">
        <f aca="false">LN(B351/B350)</f>
        <v>0.000265738355580352</v>
      </c>
      <c r="E351" s="9" t="n">
        <f aca="false">B351/B346-1</f>
        <v>0.0318017326461235</v>
      </c>
      <c r="F351" s="9" t="n">
        <f aca="false">B351/B330-1</f>
        <v>0.049935836634492</v>
      </c>
      <c r="G351" s="0" t="n">
        <f aca="false">MAX(G350,B351)</f>
        <v>2051.5</v>
      </c>
      <c r="H351" s="9" t="n">
        <f aca="false">B351/G351-1</f>
        <v>-0.0827199610041434</v>
      </c>
      <c r="I351" s="0" t="n">
        <f aca="false">IF(AND($A351&gt;=CrashTest!$B$3,$A351&lt;=CrashTest!$C$3),1,IF(AND($A351&gt;=CrashTest!$B$4,$A351&lt;=CrashTest!$C$4),2,IF(AND($A351&gt;=CrashTest!$B$5,$A351&lt;=CrashTest!$C$5),3,IF(AND($A351&gt;=CrashTest!$B$6,$A351&lt;=CrashTest!$C$6),4,IF(AND($A351&gt;=CrashTest!$B$7,$A351&lt;=CrashTest!$C$7),5,0)))))</f>
        <v>2</v>
      </c>
      <c r="J351" s="0" t="n">
        <f aca="false">IF(I351=0,"",IF(I350=I351,MAX(J350,B351),B351))</f>
        <v>1881.8</v>
      </c>
      <c r="K351" s="9" t="n">
        <f aca="false">IF(I351=0,"",B351/J351-1)</f>
        <v>0</v>
      </c>
      <c r="M351" s="8"/>
      <c r="N351" s="8"/>
      <c r="O351" s="8"/>
      <c r="P351" s="8"/>
      <c r="Q351" s="9"/>
      <c r="R351" s="9"/>
      <c r="S351" s="9"/>
      <c r="T351" s="9"/>
      <c r="U351" s="9"/>
      <c r="V351" s="9"/>
    </row>
    <row r="352" customFormat="false" ht="15" hidden="false" customHeight="false" outlineLevel="0" collapsed="false">
      <c r="A352" s="5" t="n">
        <v>44337</v>
      </c>
      <c r="B352" s="6" t="n">
        <v>1876.7</v>
      </c>
      <c r="C352" s="9" t="n">
        <f aca="false">B352/B351-1</f>
        <v>-0.00271017111276428</v>
      </c>
      <c r="D352" s="9" t="n">
        <f aca="false">LN(B352/B351)</f>
        <v>-0.00271385027543826</v>
      </c>
      <c r="E352" s="9" t="n">
        <f aca="false">B352/B347-1</f>
        <v>0.0211110506556396</v>
      </c>
      <c r="F352" s="9" t="n">
        <f aca="false">B352/B331-1</f>
        <v>0.0536155400853358</v>
      </c>
      <c r="G352" s="0" t="n">
        <f aca="false">MAX(G351,B352)</f>
        <v>2051.5</v>
      </c>
      <c r="H352" s="9" t="n">
        <f aca="false">B352/G352-1</f>
        <v>-0.0852059468681452</v>
      </c>
      <c r="I352" s="0" t="n">
        <f aca="false">IF(AND($A352&gt;=CrashTest!$B$3,$A352&lt;=CrashTest!$C$3),1,IF(AND($A352&gt;=CrashTest!$B$4,$A352&lt;=CrashTest!$C$4),2,IF(AND($A352&gt;=CrashTest!$B$5,$A352&lt;=CrashTest!$C$5),3,IF(AND($A352&gt;=CrashTest!$B$6,$A352&lt;=CrashTest!$C$6),4,IF(AND($A352&gt;=CrashTest!$B$7,$A352&lt;=CrashTest!$C$7),5,0)))))</f>
        <v>2</v>
      </c>
      <c r="J352" s="0" t="n">
        <f aca="false">IF(I352=0,"",IF(I351=I352,MAX(J351,B352),B352))</f>
        <v>1881.8</v>
      </c>
      <c r="K352" s="9" t="n">
        <f aca="false">IF(I352=0,"",B352/J352-1)</f>
        <v>-0.00271017111276428</v>
      </c>
      <c r="M352" s="8"/>
      <c r="N352" s="8"/>
      <c r="O352" s="8"/>
      <c r="P352" s="8"/>
      <c r="Q352" s="9"/>
      <c r="R352" s="9"/>
      <c r="S352" s="9"/>
      <c r="T352" s="9"/>
      <c r="U352" s="9"/>
      <c r="V352" s="9"/>
    </row>
    <row r="353" customFormat="false" ht="15" hidden="false" customHeight="false" outlineLevel="0" collapsed="false">
      <c r="A353" s="5" t="n">
        <v>44340</v>
      </c>
      <c r="B353" s="6" t="n">
        <v>1884.6</v>
      </c>
      <c r="C353" s="9" t="n">
        <f aca="false">B353/B352-1</f>
        <v>0.00420951670485414</v>
      </c>
      <c r="D353" s="9" t="n">
        <f aca="false">LN(B353/B352)</f>
        <v>0.00420068147542883</v>
      </c>
      <c r="E353" s="9" t="n">
        <f aca="false">B353/B348-1</f>
        <v>0.00915662650602411</v>
      </c>
      <c r="F353" s="9" t="n">
        <f aca="false">B353/B332-1</f>
        <v>0.0605514912774339</v>
      </c>
      <c r="G353" s="0" t="n">
        <f aca="false">MAX(G352,B353)</f>
        <v>2051.5</v>
      </c>
      <c r="H353" s="9" t="n">
        <f aca="false">B353/G353-1</f>
        <v>-0.0813551060199854</v>
      </c>
      <c r="I353" s="0" t="n">
        <f aca="false">IF(AND($A353&gt;=CrashTest!$B$3,$A353&lt;=CrashTest!$C$3),1,IF(AND($A353&gt;=CrashTest!$B$4,$A353&lt;=CrashTest!$C$4),2,IF(AND($A353&gt;=CrashTest!$B$5,$A353&lt;=CrashTest!$C$5),3,IF(AND($A353&gt;=CrashTest!$B$6,$A353&lt;=CrashTest!$C$6),4,IF(AND($A353&gt;=CrashTest!$B$7,$A353&lt;=CrashTest!$C$7),5,0)))))</f>
        <v>2</v>
      </c>
      <c r="J353" s="0" t="n">
        <f aca="false">IF(I353=0,"",IF(I352=I353,MAX(J352,B353),B353))</f>
        <v>1884.6</v>
      </c>
      <c r="K353" s="9" t="n">
        <f aca="false">IF(I353=0,"",B353/J353-1)</f>
        <v>0</v>
      </c>
      <c r="M353" s="8"/>
      <c r="N353" s="8"/>
      <c r="O353" s="8"/>
      <c r="P353" s="8"/>
      <c r="Q353" s="9"/>
      <c r="R353" s="9"/>
      <c r="S353" s="9"/>
      <c r="T353" s="9"/>
      <c r="U353" s="9"/>
      <c r="V353" s="9"/>
    </row>
    <row r="354" customFormat="false" ht="15" hidden="false" customHeight="false" outlineLevel="0" collapsed="false">
      <c r="A354" s="5" t="n">
        <v>44341</v>
      </c>
      <c r="B354" s="6" t="n">
        <v>1898.1</v>
      </c>
      <c r="C354" s="9" t="n">
        <f aca="false">B354/B353-1</f>
        <v>0.00716332378223505</v>
      </c>
      <c r="D354" s="9" t="n">
        <f aca="false">LN(B354/B353)</f>
        <v>0.00713778904829253</v>
      </c>
      <c r="E354" s="9" t="n">
        <f aca="false">B354/B349-1</f>
        <v>0.0162222936074525</v>
      </c>
      <c r="F354" s="9" t="n">
        <f aca="false">B354/B333-1</f>
        <v>0.066827787769784</v>
      </c>
      <c r="G354" s="0" t="n">
        <f aca="false">MAX(G353,B354)</f>
        <v>2051.5</v>
      </c>
      <c r="H354" s="9" t="n">
        <f aca="false">B354/G354-1</f>
        <v>-0.0747745552035096</v>
      </c>
      <c r="I354" s="0" t="n">
        <f aca="false">IF(AND($A354&gt;=CrashTest!$B$3,$A354&lt;=CrashTest!$C$3),1,IF(AND($A354&gt;=CrashTest!$B$4,$A354&lt;=CrashTest!$C$4),2,IF(AND($A354&gt;=CrashTest!$B$5,$A354&lt;=CrashTest!$C$5),3,IF(AND($A354&gt;=CrashTest!$B$6,$A354&lt;=CrashTest!$C$6),4,IF(AND($A354&gt;=CrashTest!$B$7,$A354&lt;=CrashTest!$C$7),5,0)))))</f>
        <v>2</v>
      </c>
      <c r="J354" s="0" t="n">
        <f aca="false">IF(I354=0,"",IF(I353=I354,MAX(J353,B354),B354))</f>
        <v>1898.1</v>
      </c>
      <c r="K354" s="9" t="n">
        <f aca="false">IF(I354=0,"",B354/J354-1)</f>
        <v>0</v>
      </c>
      <c r="M354" s="8"/>
      <c r="N354" s="8"/>
      <c r="O354" s="8"/>
      <c r="P354" s="8"/>
      <c r="Q354" s="9"/>
      <c r="R354" s="9"/>
      <c r="S354" s="9"/>
      <c r="T354" s="9"/>
      <c r="U354" s="9"/>
      <c r="V354" s="9"/>
    </row>
    <row r="355" customFormat="false" ht="15" hidden="false" customHeight="false" outlineLevel="0" collapsed="false">
      <c r="A355" s="5" t="n">
        <v>44342</v>
      </c>
      <c r="B355" s="6" t="n">
        <v>1901.3</v>
      </c>
      <c r="C355" s="9" t="n">
        <f aca="false">B355/B354-1</f>
        <v>0.00168589642273864</v>
      </c>
      <c r="D355" s="9" t="n">
        <f aca="false">LN(B355/B354)</f>
        <v>0.00168447689459221</v>
      </c>
      <c r="E355" s="9" t="n">
        <f aca="false">B355/B350-1</f>
        <v>0.0106309466858023</v>
      </c>
      <c r="F355" s="9" t="n">
        <f aca="false">B355/B334-1</f>
        <v>0.0693475815523059</v>
      </c>
      <c r="G355" s="0" t="n">
        <f aca="false">MAX(G354,B355)</f>
        <v>2051.5</v>
      </c>
      <c r="H355" s="9" t="n">
        <f aca="false">B355/G355-1</f>
        <v>-0.0732147209359005</v>
      </c>
      <c r="I355" s="0" t="n">
        <f aca="false">IF(AND($A355&gt;=CrashTest!$B$3,$A355&lt;=CrashTest!$C$3),1,IF(AND($A355&gt;=CrashTest!$B$4,$A355&lt;=CrashTest!$C$4),2,IF(AND($A355&gt;=CrashTest!$B$5,$A355&lt;=CrashTest!$C$5),3,IF(AND($A355&gt;=CrashTest!$B$6,$A355&lt;=CrashTest!$C$6),4,IF(AND($A355&gt;=CrashTest!$B$7,$A355&lt;=CrashTest!$C$7),5,0)))))</f>
        <v>2</v>
      </c>
      <c r="J355" s="0" t="n">
        <f aca="false">IF(I355=0,"",IF(I354=I355,MAX(J354,B355),B355))</f>
        <v>1901.3</v>
      </c>
      <c r="K355" s="9" t="n">
        <f aca="false">IF(I355=0,"",B355/J355-1)</f>
        <v>0</v>
      </c>
      <c r="M355" s="8"/>
      <c r="N355" s="8"/>
      <c r="O355" s="8"/>
      <c r="P355" s="8"/>
      <c r="Q355" s="9"/>
      <c r="R355" s="9"/>
      <c r="S355" s="9"/>
      <c r="T355" s="9"/>
      <c r="U355" s="9"/>
      <c r="V355" s="9"/>
    </row>
    <row r="356" customFormat="false" ht="15" hidden="false" customHeight="false" outlineLevel="0" collapsed="false">
      <c r="A356" s="5" t="n">
        <v>44343</v>
      </c>
      <c r="B356" s="6" t="n">
        <v>1895.7</v>
      </c>
      <c r="C356" s="9" t="n">
        <f aca="false">B356/B355-1</f>
        <v>-0.00294535317940348</v>
      </c>
      <c r="D356" s="9" t="n">
        <f aca="false">LN(B356/B355)</f>
        <v>-0.00294969926802103</v>
      </c>
      <c r="E356" s="9" t="n">
        <f aca="false">B356/B351-1</f>
        <v>0.00738654479753431</v>
      </c>
      <c r="F356" s="9" t="n">
        <f aca="false">B356/B335-1</f>
        <v>0.0690841416647867</v>
      </c>
      <c r="G356" s="0" t="n">
        <f aca="false">MAX(G355,B356)</f>
        <v>2051.5</v>
      </c>
      <c r="H356" s="9" t="n">
        <f aca="false">B356/G356-1</f>
        <v>-0.0759444309042164</v>
      </c>
      <c r="I356" s="0" t="n">
        <f aca="false">IF(AND($A356&gt;=CrashTest!$B$3,$A356&lt;=CrashTest!$C$3),1,IF(AND($A356&gt;=CrashTest!$B$4,$A356&lt;=CrashTest!$C$4),2,IF(AND($A356&gt;=CrashTest!$B$5,$A356&lt;=CrashTest!$C$5),3,IF(AND($A356&gt;=CrashTest!$B$6,$A356&lt;=CrashTest!$C$6),4,IF(AND($A356&gt;=CrashTest!$B$7,$A356&lt;=CrashTest!$C$7),5,0)))))</f>
        <v>2</v>
      </c>
      <c r="J356" s="0" t="n">
        <f aca="false">IF(I356=0,"",IF(I355=I356,MAX(J355,B356),B356))</f>
        <v>1901.3</v>
      </c>
      <c r="K356" s="9" t="n">
        <f aca="false">IF(I356=0,"",B356/J356-1)</f>
        <v>-0.00294535317940348</v>
      </c>
      <c r="M356" s="8"/>
      <c r="N356" s="8"/>
      <c r="O356" s="8"/>
      <c r="P356" s="8"/>
      <c r="Q356" s="9"/>
      <c r="R356" s="9"/>
      <c r="S356" s="9"/>
      <c r="T356" s="9"/>
      <c r="U356" s="9"/>
      <c r="V356" s="9"/>
    </row>
    <row r="357" customFormat="false" ht="15" hidden="false" customHeight="false" outlineLevel="0" collapsed="false">
      <c r="A357" s="5" t="n">
        <v>44344</v>
      </c>
      <c r="B357" s="6" t="n">
        <v>1902.5</v>
      </c>
      <c r="C357" s="9" t="n">
        <f aca="false">B357/B356-1</f>
        <v>0.00358706546394472</v>
      </c>
      <c r="D357" s="9" t="n">
        <f aca="false">LN(B357/B356)</f>
        <v>0.00358064728832163</v>
      </c>
      <c r="E357" s="9" t="n">
        <f aca="false">B357/B352-1</f>
        <v>0.0137475355677519</v>
      </c>
      <c r="F357" s="9" t="n">
        <f aca="false">B357/B336-1</f>
        <v>0.0760138001244275</v>
      </c>
      <c r="G357" s="0" t="n">
        <f aca="false">MAX(G356,B357)</f>
        <v>2051.5</v>
      </c>
      <c r="H357" s="9" t="n">
        <f aca="false">B357/G357-1</f>
        <v>-0.0726297830855471</v>
      </c>
      <c r="I357" s="0" t="n">
        <f aca="false">IF(AND($A357&gt;=CrashTest!$B$3,$A357&lt;=CrashTest!$C$3),1,IF(AND($A357&gt;=CrashTest!$B$4,$A357&lt;=CrashTest!$C$4),2,IF(AND($A357&gt;=CrashTest!$B$5,$A357&lt;=CrashTest!$C$5),3,IF(AND($A357&gt;=CrashTest!$B$6,$A357&lt;=CrashTest!$C$6),4,IF(AND($A357&gt;=CrashTest!$B$7,$A357&lt;=CrashTest!$C$7),5,0)))))</f>
        <v>2</v>
      </c>
      <c r="J357" s="0" t="n">
        <f aca="false">IF(I357=0,"",IF(I356=I357,MAX(J356,B357),B357))</f>
        <v>1902.5</v>
      </c>
      <c r="K357" s="9" t="n">
        <f aca="false">IF(I357=0,"",B357/J357-1)</f>
        <v>0</v>
      </c>
      <c r="M357" s="8"/>
      <c r="N357" s="8"/>
      <c r="O357" s="8"/>
      <c r="P357" s="8"/>
      <c r="Q357" s="9"/>
      <c r="R357" s="9"/>
      <c r="S357" s="9"/>
      <c r="T357" s="9"/>
      <c r="U357" s="9"/>
      <c r="V357" s="9"/>
    </row>
    <row r="358" customFormat="false" ht="15" hidden="false" customHeight="false" outlineLevel="0" collapsed="false">
      <c r="A358" s="5" t="n">
        <v>44348</v>
      </c>
      <c r="B358" s="6" t="n">
        <v>1902.9</v>
      </c>
      <c r="C358" s="9" t="n">
        <f aca="false">B358/B357-1</f>
        <v>0.000210249671484863</v>
      </c>
      <c r="D358" s="9" t="n">
        <f aca="false">LN(B358/B357)</f>
        <v>0.000210227572120219</v>
      </c>
      <c r="E358" s="9" t="n">
        <f aca="false">B358/B353-1</f>
        <v>0.00971028334925195</v>
      </c>
      <c r="F358" s="9" t="n">
        <f aca="false">B358/B337-1</f>
        <v>0.0767272109998303</v>
      </c>
      <c r="G358" s="0" t="n">
        <f aca="false">MAX(G357,B358)</f>
        <v>2051.5</v>
      </c>
      <c r="H358" s="9" t="n">
        <f aca="false">B358/G358-1</f>
        <v>-0.072434803802096</v>
      </c>
      <c r="I358" s="0" t="n">
        <f aca="false">IF(AND($A358&gt;=CrashTest!$B$3,$A358&lt;=CrashTest!$C$3),1,IF(AND($A358&gt;=CrashTest!$B$4,$A358&lt;=CrashTest!$C$4),2,IF(AND($A358&gt;=CrashTest!$B$5,$A358&lt;=CrashTest!$C$5),3,IF(AND($A358&gt;=CrashTest!$B$6,$A358&lt;=CrashTest!$C$6),4,IF(AND($A358&gt;=CrashTest!$B$7,$A358&lt;=CrashTest!$C$7),5,0)))))</f>
        <v>2</v>
      </c>
      <c r="J358" s="0" t="n">
        <f aca="false">IF(I358=0,"",IF(I357=I358,MAX(J357,B358),B358))</f>
        <v>1902.9</v>
      </c>
      <c r="K358" s="9" t="n">
        <f aca="false">IF(I358=0,"",B358/J358-1)</f>
        <v>0</v>
      </c>
      <c r="M358" s="8"/>
      <c r="N358" s="8"/>
      <c r="O358" s="8"/>
      <c r="P358" s="8"/>
      <c r="Q358" s="9"/>
      <c r="R358" s="9"/>
      <c r="S358" s="9"/>
      <c r="T358" s="9"/>
      <c r="U358" s="9"/>
      <c r="V358" s="9"/>
    </row>
    <row r="359" customFormat="false" ht="15" hidden="false" customHeight="false" outlineLevel="0" collapsed="false">
      <c r="A359" s="5" t="n">
        <v>44349</v>
      </c>
      <c r="B359" s="6" t="n">
        <v>1907.5</v>
      </c>
      <c r="C359" s="9" t="n">
        <f aca="false">B359/B358-1</f>
        <v>0.00241736297230544</v>
      </c>
      <c r="D359" s="9" t="n">
        <f aca="false">LN(B359/B358)</f>
        <v>0.00241444585065093</v>
      </c>
      <c r="E359" s="9" t="n">
        <f aca="false">B359/B354-1</f>
        <v>0.00495232074179453</v>
      </c>
      <c r="F359" s="9" t="n">
        <f aca="false">B359/B338-1</f>
        <v>0.0648096460868595</v>
      </c>
      <c r="G359" s="0" t="n">
        <f aca="false">MAX(G358,B359)</f>
        <v>2051.5</v>
      </c>
      <c r="H359" s="9" t="n">
        <f aca="false">B359/G359-1</f>
        <v>-0.070192542042408</v>
      </c>
      <c r="I359" s="0" t="n">
        <f aca="false">IF(AND($A359&gt;=CrashTest!$B$3,$A359&lt;=CrashTest!$C$3),1,IF(AND($A359&gt;=CrashTest!$B$4,$A359&lt;=CrashTest!$C$4),2,IF(AND($A359&gt;=CrashTest!$B$5,$A359&lt;=CrashTest!$C$5),3,IF(AND($A359&gt;=CrashTest!$B$6,$A359&lt;=CrashTest!$C$6),4,IF(AND($A359&gt;=CrashTest!$B$7,$A359&lt;=CrashTest!$C$7),5,0)))))</f>
        <v>2</v>
      </c>
      <c r="J359" s="0" t="n">
        <f aca="false">IF(I359=0,"",IF(I358=I359,MAX(J358,B359),B359))</f>
        <v>1907.5</v>
      </c>
      <c r="K359" s="9" t="n">
        <f aca="false">IF(I359=0,"",B359/J359-1)</f>
        <v>0</v>
      </c>
      <c r="M359" s="8"/>
      <c r="N359" s="8"/>
      <c r="O359" s="8"/>
      <c r="P359" s="8"/>
      <c r="Q359" s="9"/>
      <c r="R359" s="9"/>
      <c r="S359" s="9"/>
      <c r="T359" s="9"/>
      <c r="U359" s="9"/>
      <c r="V359" s="9"/>
    </row>
    <row r="360" customFormat="false" ht="15" hidden="false" customHeight="false" outlineLevel="0" collapsed="false">
      <c r="A360" s="5" t="n">
        <v>44350</v>
      </c>
      <c r="B360" s="6" t="n">
        <v>1871.2</v>
      </c>
      <c r="C360" s="9" t="n">
        <f aca="false">B360/B359-1</f>
        <v>-0.0190301441677588</v>
      </c>
      <c r="D360" s="9" t="n">
        <f aca="false">LN(B360/B359)</f>
        <v>-0.0192135478886428</v>
      </c>
      <c r="E360" s="9" t="n">
        <f aca="false">B360/B355-1</f>
        <v>-0.0158312733392941</v>
      </c>
      <c r="F360" s="9" t="n">
        <f aca="false">B360/B339-1</f>
        <v>0.0537222660209484</v>
      </c>
      <c r="G360" s="0" t="n">
        <f aca="false">MAX(G359,B360)</f>
        <v>2051.5</v>
      </c>
      <c r="H360" s="9" t="n">
        <f aca="false">B360/G360-1</f>
        <v>-0.0878869120155983</v>
      </c>
      <c r="I360" s="0" t="n">
        <f aca="false">IF(AND($A360&gt;=CrashTest!$B$3,$A360&lt;=CrashTest!$C$3),1,IF(AND($A360&gt;=CrashTest!$B$4,$A360&lt;=CrashTest!$C$4),2,IF(AND($A360&gt;=CrashTest!$B$5,$A360&lt;=CrashTest!$C$5),3,IF(AND($A360&gt;=CrashTest!$B$6,$A360&lt;=CrashTest!$C$6),4,IF(AND($A360&gt;=CrashTest!$B$7,$A360&lt;=CrashTest!$C$7),5,0)))))</f>
        <v>2</v>
      </c>
      <c r="J360" s="0" t="n">
        <f aca="false">IF(I360=0,"",IF(I359=I360,MAX(J359,B360),B360))</f>
        <v>1907.5</v>
      </c>
      <c r="K360" s="9" t="n">
        <f aca="false">IF(I360=0,"",B360/J360-1)</f>
        <v>-0.0190301441677588</v>
      </c>
      <c r="M360" s="8"/>
      <c r="N360" s="8"/>
      <c r="O360" s="8"/>
      <c r="P360" s="8"/>
      <c r="Q360" s="9"/>
      <c r="R360" s="9"/>
      <c r="S360" s="9"/>
      <c r="T360" s="9"/>
      <c r="U360" s="9"/>
      <c r="V360" s="9"/>
    </row>
    <row r="361" customFormat="false" ht="15" hidden="false" customHeight="false" outlineLevel="0" collapsed="false">
      <c r="A361" s="5" t="n">
        <v>44351</v>
      </c>
      <c r="B361" s="6" t="n">
        <v>1889.8</v>
      </c>
      <c r="C361" s="9" t="n">
        <f aca="false">B361/B360-1</f>
        <v>0.00994014536126553</v>
      </c>
      <c r="D361" s="9" t="n">
        <f aca="false">LN(B361/B360)</f>
        <v>0.0098910670785563</v>
      </c>
      <c r="E361" s="9" t="n">
        <f aca="false">B361/B356-1</f>
        <v>-0.00311230679959917</v>
      </c>
      <c r="F361" s="9" t="n">
        <f aca="false">B361/B340-1</f>
        <v>0.059245557984418</v>
      </c>
      <c r="G361" s="0" t="n">
        <f aca="false">MAX(G360,B361)</f>
        <v>2051.5</v>
      </c>
      <c r="H361" s="9" t="n">
        <f aca="false">B361/G361-1</f>
        <v>-0.0788203753351207</v>
      </c>
      <c r="I361" s="0" t="n">
        <f aca="false">IF(AND($A361&gt;=CrashTest!$B$3,$A361&lt;=CrashTest!$C$3),1,IF(AND($A361&gt;=CrashTest!$B$4,$A361&lt;=CrashTest!$C$4),2,IF(AND($A361&gt;=CrashTest!$B$5,$A361&lt;=CrashTest!$C$5),3,IF(AND($A361&gt;=CrashTest!$B$6,$A361&lt;=CrashTest!$C$6),4,IF(AND($A361&gt;=CrashTest!$B$7,$A361&lt;=CrashTest!$C$7),5,0)))))</f>
        <v>2</v>
      </c>
      <c r="J361" s="0" t="n">
        <f aca="false">IF(I361=0,"",IF(I360=I361,MAX(J360,B361),B361))</f>
        <v>1907.5</v>
      </c>
      <c r="K361" s="9" t="n">
        <f aca="false">IF(I361=0,"",B361/J361-1)</f>
        <v>-0.00927916120576677</v>
      </c>
      <c r="M361" s="8"/>
      <c r="N361" s="8"/>
      <c r="O361" s="8"/>
      <c r="P361" s="8"/>
      <c r="Q361" s="9"/>
      <c r="R361" s="9"/>
      <c r="S361" s="9"/>
      <c r="T361" s="9"/>
      <c r="U361" s="9"/>
      <c r="V361" s="9"/>
    </row>
    <row r="362" customFormat="false" ht="15" hidden="false" customHeight="false" outlineLevel="0" collapsed="false">
      <c r="A362" s="5" t="n">
        <v>44354</v>
      </c>
      <c r="B362" s="6" t="n">
        <v>1896.8</v>
      </c>
      <c r="C362" s="9" t="n">
        <f aca="false">B362/B361-1</f>
        <v>0.00370409567149954</v>
      </c>
      <c r="D362" s="9" t="n">
        <f aca="false">LN(B362/B361)</f>
        <v>0.0036972524026701</v>
      </c>
      <c r="E362" s="9" t="n">
        <f aca="false">B362/B357-1</f>
        <v>-0.00299605781865964</v>
      </c>
      <c r="F362" s="9" t="n">
        <f aca="false">B362/B341-1</f>
        <v>0.0447810520517764</v>
      </c>
      <c r="G362" s="0" t="n">
        <f aca="false">MAX(G361,B362)</f>
        <v>2051.5</v>
      </c>
      <c r="H362" s="9" t="n">
        <f aca="false">B362/G362-1</f>
        <v>-0.0754082378747258</v>
      </c>
      <c r="I362" s="0" t="n">
        <f aca="false">IF(AND($A362&gt;=CrashTest!$B$3,$A362&lt;=CrashTest!$C$3),1,IF(AND($A362&gt;=CrashTest!$B$4,$A362&lt;=CrashTest!$C$4),2,IF(AND($A362&gt;=CrashTest!$B$5,$A362&lt;=CrashTest!$C$5),3,IF(AND($A362&gt;=CrashTest!$B$6,$A362&lt;=CrashTest!$C$6),4,IF(AND($A362&gt;=CrashTest!$B$7,$A362&lt;=CrashTest!$C$7),5,0)))))</f>
        <v>2</v>
      </c>
      <c r="J362" s="0" t="n">
        <f aca="false">IF(I362=0,"",IF(I361=I362,MAX(J361,B362),B362))</f>
        <v>1907.5</v>
      </c>
      <c r="K362" s="9" t="n">
        <f aca="false">IF(I362=0,"",B362/J362-1)</f>
        <v>-0.00560943643512457</v>
      </c>
      <c r="M362" s="8"/>
      <c r="N362" s="8"/>
      <c r="O362" s="8"/>
      <c r="P362" s="8"/>
      <c r="Q362" s="9"/>
      <c r="R362" s="9"/>
      <c r="S362" s="9"/>
      <c r="T362" s="9"/>
      <c r="U362" s="9"/>
      <c r="V362" s="9"/>
    </row>
    <row r="363" customFormat="false" ht="15" hidden="false" customHeight="false" outlineLevel="0" collapsed="false">
      <c r="A363" s="5" t="n">
        <v>44355</v>
      </c>
      <c r="B363" s="6" t="n">
        <v>1892.2</v>
      </c>
      <c r="C363" s="9" t="n">
        <f aca="false">B363/B362-1</f>
        <v>-0.00242513707296499</v>
      </c>
      <c r="D363" s="9" t="n">
        <f aca="false">LN(B363/B362)</f>
        <v>-0.00242808248085186</v>
      </c>
      <c r="E363" s="9" t="n">
        <f aca="false">B363/B358-1</f>
        <v>-0.00562299647905828</v>
      </c>
      <c r="F363" s="9" t="n">
        <f aca="false">B363/B342-1</f>
        <v>0.0333679209218503</v>
      </c>
      <c r="G363" s="0" t="n">
        <f aca="false">MAX(G362,B363)</f>
        <v>2051.5</v>
      </c>
      <c r="H363" s="9" t="n">
        <f aca="false">B363/G363-1</f>
        <v>-0.0776504996344138</v>
      </c>
      <c r="I363" s="0" t="n">
        <f aca="false">IF(AND($A363&gt;=CrashTest!$B$3,$A363&lt;=CrashTest!$C$3),1,IF(AND($A363&gt;=CrashTest!$B$4,$A363&lt;=CrashTest!$C$4),2,IF(AND($A363&gt;=CrashTest!$B$5,$A363&lt;=CrashTest!$C$5),3,IF(AND($A363&gt;=CrashTest!$B$6,$A363&lt;=CrashTest!$C$6),4,IF(AND($A363&gt;=CrashTest!$B$7,$A363&lt;=CrashTest!$C$7),5,0)))))</f>
        <v>2</v>
      </c>
      <c r="J363" s="0" t="n">
        <f aca="false">IF(I363=0,"",IF(I362=I363,MAX(J362,B363),B363))</f>
        <v>1907.5</v>
      </c>
      <c r="K363" s="9" t="n">
        <f aca="false">IF(I363=0,"",B363/J363-1)</f>
        <v>-0.00802096985583223</v>
      </c>
      <c r="M363" s="8"/>
      <c r="N363" s="8"/>
      <c r="O363" s="8"/>
      <c r="P363" s="8"/>
      <c r="Q363" s="9"/>
      <c r="R363" s="9"/>
      <c r="S363" s="9"/>
      <c r="T363" s="9"/>
      <c r="U363" s="9"/>
      <c r="V363" s="9"/>
    </row>
    <row r="364" customFormat="false" ht="15" hidden="false" customHeight="false" outlineLevel="0" collapsed="false">
      <c r="A364" s="5" t="n">
        <v>44356</v>
      </c>
      <c r="B364" s="6" t="n">
        <v>1893.2</v>
      </c>
      <c r="C364" s="9" t="n">
        <f aca="false">B364/B363-1</f>
        <v>0.000528485360955511</v>
      </c>
      <c r="D364" s="9" t="n">
        <f aca="false">LN(B364/B363)</f>
        <v>0.000528345761749064</v>
      </c>
      <c r="E364" s="9" t="n">
        <f aca="false">B364/B359-1</f>
        <v>-0.00749672346002617</v>
      </c>
      <c r="F364" s="9" t="n">
        <f aca="false">B364/B343-1</f>
        <v>0.030312925170068</v>
      </c>
      <c r="G364" s="0" t="n">
        <f aca="false">MAX(G363,B364)</f>
        <v>2051.5</v>
      </c>
      <c r="H364" s="9" t="n">
        <f aca="false">B364/G364-1</f>
        <v>-0.0771630514257859</v>
      </c>
      <c r="I364" s="0" t="n">
        <f aca="false">IF(AND($A364&gt;=CrashTest!$B$3,$A364&lt;=CrashTest!$C$3),1,IF(AND($A364&gt;=CrashTest!$B$4,$A364&lt;=CrashTest!$C$4),2,IF(AND($A364&gt;=CrashTest!$B$5,$A364&lt;=CrashTest!$C$5),3,IF(AND($A364&gt;=CrashTest!$B$6,$A364&lt;=CrashTest!$C$6),4,IF(AND($A364&gt;=CrashTest!$B$7,$A364&lt;=CrashTest!$C$7),5,0)))))</f>
        <v>2</v>
      </c>
      <c r="J364" s="0" t="n">
        <f aca="false">IF(I364=0,"",IF(I363=I364,MAX(J363,B364),B364))</f>
        <v>1907.5</v>
      </c>
      <c r="K364" s="9" t="n">
        <f aca="false">IF(I364=0,"",B364/J364-1)</f>
        <v>-0.00749672346002617</v>
      </c>
      <c r="M364" s="8"/>
      <c r="N364" s="8"/>
      <c r="O364" s="8"/>
      <c r="P364" s="8"/>
      <c r="Q364" s="9"/>
      <c r="R364" s="9"/>
      <c r="S364" s="9"/>
      <c r="T364" s="9"/>
      <c r="U364" s="9"/>
      <c r="V364" s="9"/>
    </row>
    <row r="365" customFormat="false" ht="15" hidden="false" customHeight="false" outlineLevel="0" collapsed="false">
      <c r="A365" s="5" t="n">
        <v>44357</v>
      </c>
      <c r="B365" s="6" t="n">
        <v>1894.2</v>
      </c>
      <c r="C365" s="9" t="n">
        <f aca="false">B365/B364-1</f>
        <v>0.000528206211705129</v>
      </c>
      <c r="D365" s="9" t="n">
        <f aca="false">LN(B365/B364)</f>
        <v>0.00052806675990813</v>
      </c>
      <c r="E365" s="9" t="n">
        <f aca="false">B365/B360-1</f>
        <v>0.0122915775972638</v>
      </c>
      <c r="F365" s="9" t="n">
        <f aca="false">B365/B344-1</f>
        <v>0.0317555422408629</v>
      </c>
      <c r="G365" s="0" t="n">
        <f aca="false">MAX(G364,B365)</f>
        <v>2051.5</v>
      </c>
      <c r="H365" s="9" t="n">
        <f aca="false">B365/G365-1</f>
        <v>-0.0766756032171582</v>
      </c>
      <c r="I365" s="0" t="n">
        <f aca="false">IF(AND($A365&gt;=CrashTest!$B$3,$A365&lt;=CrashTest!$C$3),1,IF(AND($A365&gt;=CrashTest!$B$4,$A365&lt;=CrashTest!$C$4),2,IF(AND($A365&gt;=CrashTest!$B$5,$A365&lt;=CrashTest!$C$5),3,IF(AND($A365&gt;=CrashTest!$B$6,$A365&lt;=CrashTest!$C$6),4,IF(AND($A365&gt;=CrashTest!$B$7,$A365&lt;=CrashTest!$C$7),5,0)))))</f>
        <v>2</v>
      </c>
      <c r="J365" s="0" t="n">
        <f aca="false">IF(I365=0,"",IF(I364=I365,MAX(J364,B365),B365))</f>
        <v>1907.5</v>
      </c>
      <c r="K365" s="9" t="n">
        <f aca="false">IF(I365=0,"",B365/J365-1)</f>
        <v>-0.00697247706422011</v>
      </c>
      <c r="M365" s="8"/>
      <c r="N365" s="8"/>
      <c r="O365" s="8"/>
      <c r="P365" s="8"/>
      <c r="Q365" s="9"/>
      <c r="R365" s="9"/>
      <c r="S365" s="9"/>
      <c r="T365" s="9"/>
      <c r="U365" s="9"/>
      <c r="V365" s="9"/>
    </row>
    <row r="366" customFormat="false" ht="15" hidden="false" customHeight="false" outlineLevel="0" collapsed="false">
      <c r="A366" s="5" t="n">
        <v>44358</v>
      </c>
      <c r="B366" s="6" t="n">
        <v>1877.4</v>
      </c>
      <c r="C366" s="9" t="n">
        <f aca="false">B366/B365-1</f>
        <v>-0.00886917960088685</v>
      </c>
      <c r="D366" s="9" t="n">
        <f aca="false">LN(B366/B365)</f>
        <v>-0.00890874488910944</v>
      </c>
      <c r="E366" s="9" t="n">
        <f aca="false">B366/B361-1</f>
        <v>-0.00656154090379923</v>
      </c>
      <c r="F366" s="9" t="n">
        <f aca="false">B366/B345-1</f>
        <v>0.0300669373422584</v>
      </c>
      <c r="G366" s="0" t="n">
        <f aca="false">MAX(G365,B366)</f>
        <v>2051.5</v>
      </c>
      <c r="H366" s="9" t="n">
        <f aca="false">B366/G366-1</f>
        <v>-0.0848647331221057</v>
      </c>
      <c r="I366" s="0" t="n">
        <f aca="false">IF(AND($A366&gt;=CrashTest!$B$3,$A366&lt;=CrashTest!$C$3),1,IF(AND($A366&gt;=CrashTest!$B$4,$A366&lt;=CrashTest!$C$4),2,IF(AND($A366&gt;=CrashTest!$B$5,$A366&lt;=CrashTest!$C$5),3,IF(AND($A366&gt;=CrashTest!$B$6,$A366&lt;=CrashTest!$C$6),4,IF(AND($A366&gt;=CrashTest!$B$7,$A366&lt;=CrashTest!$C$7),5,0)))))</f>
        <v>2</v>
      </c>
      <c r="J366" s="0" t="n">
        <f aca="false">IF(I366=0,"",IF(I365=I366,MAX(J365,B366),B366))</f>
        <v>1907.5</v>
      </c>
      <c r="K366" s="9" t="n">
        <f aca="false">IF(I366=0,"",B366/J366-1)</f>
        <v>-0.0157798165137614</v>
      </c>
      <c r="M366" s="8"/>
      <c r="N366" s="8"/>
      <c r="O366" s="8"/>
      <c r="P366" s="8"/>
      <c r="Q366" s="9"/>
      <c r="R366" s="9"/>
      <c r="S366" s="9"/>
      <c r="T366" s="9"/>
      <c r="U366" s="9"/>
      <c r="V366" s="9"/>
    </row>
    <row r="367" customFormat="false" ht="15" hidden="false" customHeight="false" outlineLevel="0" collapsed="false">
      <c r="A367" s="5" t="n">
        <v>44361</v>
      </c>
      <c r="B367" s="6" t="n">
        <v>1864</v>
      </c>
      <c r="C367" s="9" t="n">
        <f aca="false">B367/B366-1</f>
        <v>-0.00713753062746358</v>
      </c>
      <c r="D367" s="9" t="n">
        <f aca="false">LN(B367/B366)</f>
        <v>-0.00716312465735503</v>
      </c>
      <c r="E367" s="9" t="n">
        <f aca="false">B367/B362-1</f>
        <v>-0.0172922817376634</v>
      </c>
      <c r="F367" s="9" t="n">
        <f aca="false">B367/B346-1</f>
        <v>0.0220418905581752</v>
      </c>
      <c r="G367" s="0" t="n">
        <f aca="false">MAX(G366,B367)</f>
        <v>2051.5</v>
      </c>
      <c r="H367" s="9" t="n">
        <f aca="false">B367/G367-1</f>
        <v>-0.0913965391177187</v>
      </c>
      <c r="I367" s="0" t="n">
        <f aca="false">IF(AND($A367&gt;=CrashTest!$B$3,$A367&lt;=CrashTest!$C$3),1,IF(AND($A367&gt;=CrashTest!$B$4,$A367&lt;=CrashTest!$C$4),2,IF(AND($A367&gt;=CrashTest!$B$5,$A367&lt;=CrashTest!$C$5),3,IF(AND($A367&gt;=CrashTest!$B$6,$A367&lt;=CrashTest!$C$6),4,IF(AND($A367&gt;=CrashTest!$B$7,$A367&lt;=CrashTest!$C$7),5,0)))))</f>
        <v>2</v>
      </c>
      <c r="J367" s="0" t="n">
        <f aca="false">IF(I367=0,"",IF(I366=I367,MAX(J366,B367),B367))</f>
        <v>1907.5</v>
      </c>
      <c r="K367" s="9" t="n">
        <f aca="false">IF(I367=0,"",B367/J367-1)</f>
        <v>-0.0228047182175622</v>
      </c>
      <c r="M367" s="8"/>
      <c r="N367" s="8"/>
      <c r="O367" s="8"/>
      <c r="P367" s="8"/>
      <c r="Q367" s="9"/>
      <c r="R367" s="9"/>
      <c r="S367" s="9"/>
      <c r="T367" s="9"/>
      <c r="U367" s="9"/>
      <c r="V367" s="9"/>
    </row>
    <row r="368" customFormat="false" ht="15" hidden="false" customHeight="false" outlineLevel="0" collapsed="false">
      <c r="A368" s="5" t="n">
        <v>44362</v>
      </c>
      <c r="B368" s="6" t="n">
        <v>1854.5</v>
      </c>
      <c r="C368" s="9" t="n">
        <f aca="false">B368/B367-1</f>
        <v>-0.00509656652360513</v>
      </c>
      <c r="D368" s="9" t="n">
        <f aca="false">LN(B368/B367)</f>
        <v>-0.00510959831589098</v>
      </c>
      <c r="E368" s="9" t="n">
        <f aca="false">B368/B363-1</f>
        <v>-0.0199238981080224</v>
      </c>
      <c r="F368" s="9" t="n">
        <f aca="false">B368/B347-1</f>
        <v>0.00903204744545394</v>
      </c>
      <c r="G368" s="0" t="n">
        <f aca="false">MAX(G367,B368)</f>
        <v>2051.5</v>
      </c>
      <c r="H368" s="9" t="n">
        <f aca="false">B368/G368-1</f>
        <v>-0.0960272970996832</v>
      </c>
      <c r="I368" s="0" t="n">
        <f aca="false">IF(AND($A368&gt;=CrashTest!$B$3,$A368&lt;=CrashTest!$C$3),1,IF(AND($A368&gt;=CrashTest!$B$4,$A368&lt;=CrashTest!$C$4),2,IF(AND($A368&gt;=CrashTest!$B$5,$A368&lt;=CrashTest!$C$5),3,IF(AND($A368&gt;=CrashTest!$B$6,$A368&lt;=CrashTest!$C$6),4,IF(AND($A368&gt;=CrashTest!$B$7,$A368&lt;=CrashTest!$C$7),5,0)))))</f>
        <v>2</v>
      </c>
      <c r="J368" s="0" t="n">
        <f aca="false">IF(I368=0,"",IF(I367=I368,MAX(J367,B368),B368))</f>
        <v>1907.5</v>
      </c>
      <c r="K368" s="9" t="n">
        <f aca="false">IF(I368=0,"",B368/J368-1)</f>
        <v>-0.0277850589777195</v>
      </c>
      <c r="M368" s="8"/>
      <c r="N368" s="8"/>
      <c r="O368" s="8"/>
      <c r="P368" s="8"/>
      <c r="Q368" s="9"/>
      <c r="R368" s="9"/>
      <c r="S368" s="9"/>
      <c r="T368" s="9"/>
      <c r="U368" s="9"/>
      <c r="V368" s="9"/>
    </row>
    <row r="369" customFormat="false" ht="15" hidden="false" customHeight="false" outlineLevel="0" collapsed="false">
      <c r="A369" s="5" t="n">
        <v>44363</v>
      </c>
      <c r="B369" s="6" t="n">
        <v>1859.5</v>
      </c>
      <c r="C369" s="9" t="n">
        <f aca="false">B369/B368-1</f>
        <v>0.00269614451334599</v>
      </c>
      <c r="D369" s="9" t="n">
        <f aca="false">LN(B369/B368)</f>
        <v>0.00269251643547931</v>
      </c>
      <c r="E369" s="9" t="n">
        <f aca="false">B369/B364-1</f>
        <v>-0.0178005493344602</v>
      </c>
      <c r="F369" s="9" t="n">
        <f aca="false">B369/B348-1</f>
        <v>-0.00428380187416333</v>
      </c>
      <c r="G369" s="0" t="n">
        <f aca="false">MAX(G368,B369)</f>
        <v>2051.5</v>
      </c>
      <c r="H369" s="9" t="n">
        <f aca="false">B369/G369-1</f>
        <v>-0.093590056056544</v>
      </c>
      <c r="I369" s="0" t="n">
        <f aca="false">IF(AND($A369&gt;=CrashTest!$B$3,$A369&lt;=CrashTest!$C$3),1,IF(AND($A369&gt;=CrashTest!$B$4,$A369&lt;=CrashTest!$C$4),2,IF(AND($A369&gt;=CrashTest!$B$5,$A369&lt;=CrashTest!$C$5),3,IF(AND($A369&gt;=CrashTest!$B$6,$A369&lt;=CrashTest!$C$6),4,IF(AND($A369&gt;=CrashTest!$B$7,$A369&lt;=CrashTest!$C$7),5,0)))))</f>
        <v>2</v>
      </c>
      <c r="J369" s="0" t="n">
        <f aca="false">IF(I369=0,"",IF(I368=I369,MAX(J368,B369),B369))</f>
        <v>1907.5</v>
      </c>
      <c r="K369" s="9" t="n">
        <f aca="false">IF(I369=0,"",B369/J369-1)</f>
        <v>-0.0251638269986894</v>
      </c>
      <c r="M369" s="8"/>
      <c r="N369" s="8"/>
      <c r="O369" s="8"/>
      <c r="P369" s="8"/>
      <c r="Q369" s="9"/>
      <c r="R369" s="9"/>
      <c r="S369" s="9"/>
      <c r="T369" s="9"/>
      <c r="U369" s="9"/>
      <c r="V369" s="9"/>
    </row>
    <row r="370" customFormat="false" ht="15" hidden="false" customHeight="false" outlineLevel="0" collapsed="false">
      <c r="A370" s="5" t="n">
        <v>44364</v>
      </c>
      <c r="B370" s="6" t="n">
        <v>1773.8</v>
      </c>
      <c r="C370" s="9" t="n">
        <f aca="false">B370/B369-1</f>
        <v>-0.0460876579725733</v>
      </c>
      <c r="D370" s="9" t="n">
        <f aca="false">LN(B370/B369)</f>
        <v>-0.0471834964227728</v>
      </c>
      <c r="E370" s="9" t="n">
        <f aca="false">B370/B365-1</f>
        <v>-0.0635624538063563</v>
      </c>
      <c r="F370" s="9" t="n">
        <f aca="false">B370/B349-1</f>
        <v>-0.0503265874290609</v>
      </c>
      <c r="G370" s="0" t="n">
        <f aca="false">MAX(G369,B370)</f>
        <v>2051.5</v>
      </c>
      <c r="H370" s="9" t="n">
        <f aca="false">B370/G370-1</f>
        <v>-0.135364367535949</v>
      </c>
      <c r="I370" s="0" t="n">
        <f aca="false">IF(AND($A370&gt;=CrashTest!$B$3,$A370&lt;=CrashTest!$C$3),1,IF(AND($A370&gt;=CrashTest!$B$4,$A370&lt;=CrashTest!$C$4),2,IF(AND($A370&gt;=CrashTest!$B$5,$A370&lt;=CrashTest!$C$5),3,IF(AND($A370&gt;=CrashTest!$B$6,$A370&lt;=CrashTest!$C$6),4,IF(AND($A370&gt;=CrashTest!$B$7,$A370&lt;=CrashTest!$C$7),5,0)))))</f>
        <v>2</v>
      </c>
      <c r="J370" s="0" t="n">
        <f aca="false">IF(I370=0,"",IF(I369=I370,MAX(J369,B370),B370))</f>
        <v>1907.5</v>
      </c>
      <c r="K370" s="9" t="n">
        <f aca="false">IF(I370=0,"",B370/J370-1)</f>
        <v>-0.070091743119266</v>
      </c>
      <c r="M370" s="8"/>
      <c r="N370" s="8"/>
      <c r="O370" s="8"/>
      <c r="P370" s="8"/>
      <c r="Q370" s="9"/>
      <c r="R370" s="9"/>
      <c r="S370" s="9"/>
      <c r="T370" s="9"/>
      <c r="U370" s="9"/>
      <c r="V370" s="9"/>
    </row>
    <row r="371" customFormat="false" ht="15" hidden="false" customHeight="false" outlineLevel="0" collapsed="false">
      <c r="A371" s="5" t="n">
        <v>44365</v>
      </c>
      <c r="B371" s="6" t="n">
        <v>1767.9</v>
      </c>
      <c r="C371" s="9" t="n">
        <f aca="false">B371/B370-1</f>
        <v>-0.00332619235539511</v>
      </c>
      <c r="D371" s="9" t="n">
        <f aca="false">LN(B371/B370)</f>
        <v>-0.00333173643037454</v>
      </c>
      <c r="E371" s="9" t="n">
        <f aca="false">B371/B366-1</f>
        <v>-0.0583253435602429</v>
      </c>
      <c r="F371" s="9" t="n">
        <f aca="false">B371/B350-1</f>
        <v>-0.0602774677084994</v>
      </c>
      <c r="G371" s="0" t="n">
        <f aca="false">MAX(G370,B371)</f>
        <v>2051.5</v>
      </c>
      <c r="H371" s="9" t="n">
        <f aca="false">B371/G371-1</f>
        <v>-0.138240311966854</v>
      </c>
      <c r="I371" s="0" t="n">
        <f aca="false">IF(AND($A371&gt;=CrashTest!$B$3,$A371&lt;=CrashTest!$C$3),1,IF(AND($A371&gt;=CrashTest!$B$4,$A371&lt;=CrashTest!$C$4),2,IF(AND($A371&gt;=CrashTest!$B$5,$A371&lt;=CrashTest!$C$5),3,IF(AND($A371&gt;=CrashTest!$B$6,$A371&lt;=CrashTest!$C$6),4,IF(AND($A371&gt;=CrashTest!$B$7,$A371&lt;=CrashTest!$C$7),5,0)))))</f>
        <v>2</v>
      </c>
      <c r="J371" s="0" t="n">
        <f aca="false">IF(I371=0,"",IF(I370=I371,MAX(J370,B371),B371))</f>
        <v>1907.5</v>
      </c>
      <c r="K371" s="9" t="n">
        <f aca="false">IF(I371=0,"",B371/J371-1)</f>
        <v>-0.0731847968545216</v>
      </c>
      <c r="M371" s="8"/>
      <c r="N371" s="8"/>
      <c r="O371" s="8"/>
      <c r="P371" s="8"/>
      <c r="Q371" s="9"/>
      <c r="R371" s="9"/>
      <c r="S371" s="9"/>
      <c r="T371" s="9"/>
      <c r="U371" s="9"/>
      <c r="V371" s="9"/>
    </row>
    <row r="372" customFormat="false" ht="15" hidden="false" customHeight="false" outlineLevel="0" collapsed="false">
      <c r="A372" s="5" t="n">
        <v>44368</v>
      </c>
      <c r="B372" s="6" t="n">
        <v>1781.8</v>
      </c>
      <c r="C372" s="9" t="n">
        <f aca="false">B372/B371-1</f>
        <v>0.00786243565812539</v>
      </c>
      <c r="D372" s="9" t="n">
        <f aca="false">LN(B372/B371)</f>
        <v>0.00783168777456598</v>
      </c>
      <c r="E372" s="9" t="n">
        <f aca="false">B372/B367-1</f>
        <v>-0.044098712446352</v>
      </c>
      <c r="F372" s="9" t="n">
        <f aca="false">B372/B351-1</f>
        <v>-0.0531406100542035</v>
      </c>
      <c r="G372" s="0" t="n">
        <f aca="false">MAX(G371,B372)</f>
        <v>2051.5</v>
      </c>
      <c r="H372" s="9" t="n">
        <f aca="false">B372/G372-1</f>
        <v>-0.131464781866927</v>
      </c>
      <c r="I372" s="0" t="n">
        <f aca="false">IF(AND($A372&gt;=CrashTest!$B$3,$A372&lt;=CrashTest!$C$3),1,IF(AND($A372&gt;=CrashTest!$B$4,$A372&lt;=CrashTest!$C$4),2,IF(AND($A372&gt;=CrashTest!$B$5,$A372&lt;=CrashTest!$C$5),3,IF(AND($A372&gt;=CrashTest!$B$6,$A372&lt;=CrashTest!$C$6),4,IF(AND($A372&gt;=CrashTest!$B$7,$A372&lt;=CrashTest!$C$7),5,0)))))</f>
        <v>2</v>
      </c>
      <c r="J372" s="0" t="n">
        <f aca="false">IF(I372=0,"",IF(I371=I372,MAX(J371,B372),B372))</f>
        <v>1907.5</v>
      </c>
      <c r="K372" s="9" t="n">
        <f aca="false">IF(I372=0,"",B372/J372-1)</f>
        <v>-0.0658977719528179</v>
      </c>
      <c r="M372" s="8"/>
      <c r="N372" s="8"/>
      <c r="O372" s="8"/>
      <c r="P372" s="8"/>
      <c r="Q372" s="9"/>
      <c r="R372" s="9"/>
      <c r="S372" s="9"/>
      <c r="T372" s="9"/>
      <c r="U372" s="9"/>
      <c r="V372" s="9"/>
    </row>
    <row r="373" customFormat="false" ht="15" hidden="false" customHeight="false" outlineLevel="0" collapsed="false">
      <c r="A373" s="5" t="n">
        <v>44369</v>
      </c>
      <c r="B373" s="6" t="n">
        <v>1776.3</v>
      </c>
      <c r="C373" s="9" t="n">
        <f aca="false">B373/B372-1</f>
        <v>-0.00308676619149173</v>
      </c>
      <c r="D373" s="9" t="n">
        <f aca="false">LN(B373/B372)</f>
        <v>-0.00309154008070326</v>
      </c>
      <c r="E373" s="9" t="n">
        <f aca="false">B373/B368-1</f>
        <v>-0.0421677001887302</v>
      </c>
      <c r="F373" s="9" t="n">
        <f aca="false">B373/B352-1</f>
        <v>-0.0534981616667555</v>
      </c>
      <c r="G373" s="0" t="n">
        <f aca="false">MAX(G372,B373)</f>
        <v>2051.5</v>
      </c>
      <c r="H373" s="9" t="n">
        <f aca="false">B373/G373-1</f>
        <v>-0.13414574701438</v>
      </c>
      <c r="I373" s="0" t="n">
        <f aca="false">IF(AND($A373&gt;=CrashTest!$B$3,$A373&lt;=CrashTest!$C$3),1,IF(AND($A373&gt;=CrashTest!$B$4,$A373&lt;=CrashTest!$C$4),2,IF(AND($A373&gt;=CrashTest!$B$5,$A373&lt;=CrashTest!$C$5),3,IF(AND($A373&gt;=CrashTest!$B$6,$A373&lt;=CrashTest!$C$6),4,IF(AND($A373&gt;=CrashTest!$B$7,$A373&lt;=CrashTest!$C$7),5,0)))))</f>
        <v>2</v>
      </c>
      <c r="J373" s="0" t="n">
        <f aca="false">IF(I373=0,"",IF(I372=I373,MAX(J372,B373),B373))</f>
        <v>1907.5</v>
      </c>
      <c r="K373" s="9" t="n">
        <f aca="false">IF(I373=0,"",B373/J373-1)</f>
        <v>-0.068781127129751</v>
      </c>
      <c r="M373" s="8"/>
      <c r="N373" s="8"/>
      <c r="O373" s="8"/>
      <c r="P373" s="8"/>
      <c r="Q373" s="9"/>
      <c r="R373" s="9"/>
      <c r="S373" s="9"/>
      <c r="T373" s="9"/>
      <c r="U373" s="9"/>
      <c r="V373" s="9"/>
    </row>
    <row r="374" customFormat="false" ht="15" hidden="false" customHeight="false" outlineLevel="0" collapsed="false">
      <c r="A374" s="5" t="n">
        <v>44370</v>
      </c>
      <c r="B374" s="6" t="n">
        <v>1782.3</v>
      </c>
      <c r="C374" s="9" t="n">
        <f aca="false">B374/B373-1</f>
        <v>0.003377807802736</v>
      </c>
      <c r="D374" s="9" t="n">
        <f aca="false">LN(B374/B373)</f>
        <v>0.00337211582396529</v>
      </c>
      <c r="E374" s="9" t="n">
        <f aca="false">B374/B369-1</f>
        <v>-0.0415165367034149</v>
      </c>
      <c r="F374" s="9" t="n">
        <f aca="false">B374/B353-1</f>
        <v>-0.0542820757720471</v>
      </c>
      <c r="G374" s="0" t="n">
        <f aca="false">MAX(G373,B374)</f>
        <v>2051.5</v>
      </c>
      <c r="H374" s="9" t="n">
        <f aca="false">B374/G374-1</f>
        <v>-0.131221057762613</v>
      </c>
      <c r="I374" s="0" t="n">
        <f aca="false">IF(AND($A374&gt;=CrashTest!$B$3,$A374&lt;=CrashTest!$C$3),1,IF(AND($A374&gt;=CrashTest!$B$4,$A374&lt;=CrashTest!$C$4),2,IF(AND($A374&gt;=CrashTest!$B$5,$A374&lt;=CrashTest!$C$5),3,IF(AND($A374&gt;=CrashTest!$B$6,$A374&lt;=CrashTest!$C$6),4,IF(AND($A374&gt;=CrashTest!$B$7,$A374&lt;=CrashTest!$C$7),5,0)))))</f>
        <v>2</v>
      </c>
      <c r="J374" s="0" t="n">
        <f aca="false">IF(I374=0,"",IF(I373=I374,MAX(J373,B374),B374))</f>
        <v>1907.5</v>
      </c>
      <c r="K374" s="9" t="n">
        <f aca="false">IF(I374=0,"",B374/J374-1)</f>
        <v>-0.0656356487549148</v>
      </c>
      <c r="M374" s="8"/>
      <c r="N374" s="8"/>
      <c r="O374" s="8"/>
      <c r="P374" s="8"/>
      <c r="Q374" s="9"/>
      <c r="R374" s="9"/>
      <c r="S374" s="9"/>
      <c r="T374" s="9"/>
      <c r="U374" s="9"/>
      <c r="V374" s="9"/>
    </row>
    <row r="375" customFormat="false" ht="15" hidden="false" customHeight="false" outlineLevel="0" collapsed="false">
      <c r="A375" s="5" t="n">
        <v>44371</v>
      </c>
      <c r="B375" s="6" t="n">
        <v>1775.6</v>
      </c>
      <c r="C375" s="9" t="n">
        <f aca="false">B375/B374-1</f>
        <v>-0.00375918756662741</v>
      </c>
      <c r="D375" s="9" t="n">
        <f aca="false">LN(B375/B374)</f>
        <v>-0.00376627106992528</v>
      </c>
      <c r="E375" s="9" t="n">
        <f aca="false">B375/B370-1</f>
        <v>0.00101477054910348</v>
      </c>
      <c r="F375" s="9" t="n">
        <f aca="false">B375/B354-1</f>
        <v>-0.0645382224329593</v>
      </c>
      <c r="G375" s="0" t="n">
        <f aca="false">MAX(G374,B375)</f>
        <v>2051.5</v>
      </c>
      <c r="H375" s="9" t="n">
        <f aca="false">B375/G375-1</f>
        <v>-0.134486960760419</v>
      </c>
      <c r="I375" s="0" t="n">
        <f aca="false">IF(AND($A375&gt;=CrashTest!$B$3,$A375&lt;=CrashTest!$C$3),1,IF(AND($A375&gt;=CrashTest!$B$4,$A375&lt;=CrashTest!$C$4),2,IF(AND($A375&gt;=CrashTest!$B$5,$A375&lt;=CrashTest!$C$5),3,IF(AND($A375&gt;=CrashTest!$B$6,$A375&lt;=CrashTest!$C$6),4,IF(AND($A375&gt;=CrashTest!$B$7,$A375&lt;=CrashTest!$C$7),5,0)))))</f>
        <v>2</v>
      </c>
      <c r="J375" s="0" t="n">
        <f aca="false">IF(I375=0,"",IF(I374=I375,MAX(J374,B375),B375))</f>
        <v>1907.5</v>
      </c>
      <c r="K375" s="9" t="n">
        <f aca="false">IF(I375=0,"",B375/J375-1)</f>
        <v>-0.0691480996068152</v>
      </c>
      <c r="M375" s="8"/>
      <c r="N375" s="8"/>
      <c r="O375" s="8"/>
      <c r="P375" s="8"/>
      <c r="Q375" s="9"/>
      <c r="R375" s="9"/>
      <c r="S375" s="9"/>
      <c r="T375" s="9"/>
      <c r="U375" s="9"/>
      <c r="V375" s="9"/>
    </row>
    <row r="376" customFormat="false" ht="15" hidden="false" customHeight="false" outlineLevel="0" collapsed="false">
      <c r="A376" s="5" t="n">
        <v>44372</v>
      </c>
      <c r="B376" s="6" t="n">
        <v>1776.6</v>
      </c>
      <c r="C376" s="9" t="n">
        <f aca="false">B376/B375-1</f>
        <v>0.000563189907636819</v>
      </c>
      <c r="D376" s="9" t="n">
        <f aca="false">LN(B376/B375)</f>
        <v>0.000563031375720377</v>
      </c>
      <c r="E376" s="9" t="n">
        <f aca="false">B376/B371-1</f>
        <v>0.00492109282199205</v>
      </c>
      <c r="F376" s="9" t="n">
        <f aca="false">B376/B355-1</f>
        <v>-0.0655867038342187</v>
      </c>
      <c r="G376" s="0" t="n">
        <f aca="false">MAX(G375,B376)</f>
        <v>2051.5</v>
      </c>
      <c r="H376" s="9" t="n">
        <f aca="false">B376/G376-1</f>
        <v>-0.133999512551791</v>
      </c>
      <c r="I376" s="0" t="n">
        <f aca="false">IF(AND($A376&gt;=CrashTest!$B$3,$A376&lt;=CrashTest!$C$3),1,IF(AND($A376&gt;=CrashTest!$B$4,$A376&lt;=CrashTest!$C$4),2,IF(AND($A376&gt;=CrashTest!$B$5,$A376&lt;=CrashTest!$C$5),3,IF(AND($A376&gt;=CrashTest!$B$6,$A376&lt;=CrashTest!$C$6),4,IF(AND($A376&gt;=CrashTest!$B$7,$A376&lt;=CrashTest!$C$7),5,0)))))</f>
        <v>2</v>
      </c>
      <c r="J376" s="0" t="n">
        <f aca="false">IF(I376=0,"",IF(I375=I376,MAX(J375,B376),B376))</f>
        <v>1907.5</v>
      </c>
      <c r="K376" s="9" t="n">
        <f aca="false">IF(I376=0,"",B376/J376-1)</f>
        <v>-0.0686238532110092</v>
      </c>
      <c r="M376" s="8"/>
      <c r="N376" s="8"/>
      <c r="O376" s="8"/>
      <c r="P376" s="8"/>
      <c r="Q376" s="9"/>
      <c r="R376" s="9"/>
      <c r="S376" s="9"/>
      <c r="T376" s="9"/>
      <c r="U376" s="9"/>
      <c r="V376" s="9"/>
    </row>
    <row r="377" customFormat="false" ht="15" hidden="false" customHeight="false" outlineLevel="0" collapsed="false">
      <c r="A377" s="5" t="n">
        <v>44375</v>
      </c>
      <c r="B377" s="6" t="n">
        <v>1779.6</v>
      </c>
      <c r="C377" s="9" t="n">
        <f aca="false">B377/B376-1</f>
        <v>0.00168861870989523</v>
      </c>
      <c r="D377" s="9" t="n">
        <f aca="false">LN(B377/B376)</f>
        <v>0.00168719459628605</v>
      </c>
      <c r="E377" s="9" t="n">
        <f aca="false">B377/B372-1</f>
        <v>-0.00123470647659674</v>
      </c>
      <c r="F377" s="9" t="n">
        <f aca="false">B377/B356-1</f>
        <v>-0.0612438677005857</v>
      </c>
      <c r="G377" s="0" t="n">
        <f aca="false">MAX(G376,B377)</f>
        <v>2051.5</v>
      </c>
      <c r="H377" s="9" t="n">
        <f aca="false">B377/G377-1</f>
        <v>-0.132537167925908</v>
      </c>
      <c r="I377" s="0" t="n">
        <f aca="false">IF(AND($A377&gt;=CrashTest!$B$3,$A377&lt;=CrashTest!$C$3),1,IF(AND($A377&gt;=CrashTest!$B$4,$A377&lt;=CrashTest!$C$4),2,IF(AND($A377&gt;=CrashTest!$B$5,$A377&lt;=CrashTest!$C$5),3,IF(AND($A377&gt;=CrashTest!$B$6,$A377&lt;=CrashTest!$C$6),4,IF(AND($A377&gt;=CrashTest!$B$7,$A377&lt;=CrashTest!$C$7),5,0)))))</f>
        <v>2</v>
      </c>
      <c r="J377" s="0" t="n">
        <f aca="false">IF(I377=0,"",IF(I376=I377,MAX(J376,B377),B377))</f>
        <v>1907.5</v>
      </c>
      <c r="K377" s="9" t="n">
        <f aca="false">IF(I377=0,"",B377/J377-1)</f>
        <v>-0.0670511140235911</v>
      </c>
      <c r="M377" s="8"/>
      <c r="N377" s="8"/>
      <c r="O377" s="8"/>
      <c r="P377" s="8"/>
      <c r="Q377" s="9"/>
      <c r="R377" s="9"/>
      <c r="S377" s="9"/>
      <c r="T377" s="9"/>
      <c r="U377" s="9"/>
      <c r="V377" s="9"/>
    </row>
    <row r="378" customFormat="false" ht="15" hidden="false" customHeight="false" outlineLevel="0" collapsed="false">
      <c r="A378" s="5" t="n">
        <v>44376</v>
      </c>
      <c r="B378" s="6" t="n">
        <v>1762.8</v>
      </c>
      <c r="C378" s="9" t="n">
        <f aca="false">B378/B377-1</f>
        <v>-0.00944032366823999</v>
      </c>
      <c r="D378" s="9" t="n">
        <f aca="false">LN(B378/B377)</f>
        <v>-0.00948516596405473</v>
      </c>
      <c r="E378" s="9" t="n">
        <f aca="false">B378/B373-1</f>
        <v>-0.00760006755615605</v>
      </c>
      <c r="F378" s="9" t="n">
        <f aca="false">B378/B357-1</f>
        <v>-0.0734296977660973</v>
      </c>
      <c r="G378" s="0" t="n">
        <f aca="false">MAX(G377,B378)</f>
        <v>2051.5</v>
      </c>
      <c r="H378" s="9" t="n">
        <f aca="false">B378/G378-1</f>
        <v>-0.140726297830855</v>
      </c>
      <c r="I378" s="0" t="n">
        <f aca="false">IF(AND($A378&gt;=CrashTest!$B$3,$A378&lt;=CrashTest!$C$3),1,IF(AND($A378&gt;=CrashTest!$B$4,$A378&lt;=CrashTest!$C$4),2,IF(AND($A378&gt;=CrashTest!$B$5,$A378&lt;=CrashTest!$C$5),3,IF(AND($A378&gt;=CrashTest!$B$6,$A378&lt;=CrashTest!$C$6),4,IF(AND($A378&gt;=CrashTest!$B$7,$A378&lt;=CrashTest!$C$7),5,0)))))</f>
        <v>2</v>
      </c>
      <c r="J378" s="0" t="n">
        <f aca="false">IF(I378=0,"",IF(I377=I378,MAX(J377,B378),B378))</f>
        <v>1907.5</v>
      </c>
      <c r="K378" s="9" t="n">
        <f aca="false">IF(I378=0,"",B378/J378-1)</f>
        <v>-0.0758584534731324</v>
      </c>
      <c r="M378" s="8"/>
      <c r="N378" s="8"/>
      <c r="O378" s="8"/>
      <c r="P378" s="8"/>
      <c r="Q378" s="9"/>
      <c r="R378" s="9"/>
      <c r="S378" s="9"/>
      <c r="T378" s="9"/>
      <c r="U378" s="9"/>
      <c r="V378" s="9"/>
    </row>
    <row r="379" customFormat="false" ht="15" hidden="false" customHeight="false" outlineLevel="0" collapsed="false">
      <c r="A379" s="5" t="n">
        <v>44377</v>
      </c>
      <c r="B379" s="6" t="n">
        <v>1770.8</v>
      </c>
      <c r="C379" s="9" t="n">
        <f aca="false">B379/B378-1</f>
        <v>0.0045382346267302</v>
      </c>
      <c r="D379" s="9" t="n">
        <f aca="false">LN(B379/B378)</f>
        <v>0.00452796789015403</v>
      </c>
      <c r="E379" s="9" t="n">
        <f aca="false">B379/B374-1</f>
        <v>-0.00645233686809177</v>
      </c>
      <c r="F379" s="9" t="n">
        <f aca="false">B379/B358-1</f>
        <v>-0.0694203584003365</v>
      </c>
      <c r="G379" s="0" t="n">
        <f aca="false">MAX(G378,B379)</f>
        <v>2051.5</v>
      </c>
      <c r="H379" s="9" t="n">
        <f aca="false">B379/G379-1</f>
        <v>-0.136826712161833</v>
      </c>
      <c r="I379" s="0" t="n">
        <f aca="false">IF(AND($A379&gt;=CrashTest!$B$3,$A379&lt;=CrashTest!$C$3),1,IF(AND($A379&gt;=CrashTest!$B$4,$A379&lt;=CrashTest!$C$4),2,IF(AND($A379&gt;=CrashTest!$B$5,$A379&lt;=CrashTest!$C$5),3,IF(AND($A379&gt;=CrashTest!$B$6,$A379&lt;=CrashTest!$C$6),4,IF(AND($A379&gt;=CrashTest!$B$7,$A379&lt;=CrashTest!$C$7),5,0)))))</f>
        <v>2</v>
      </c>
      <c r="J379" s="0" t="n">
        <f aca="false">IF(I379=0,"",IF(I378=I379,MAX(J378,B379),B379))</f>
        <v>1907.5</v>
      </c>
      <c r="K379" s="9" t="n">
        <f aca="false">IF(I379=0,"",B379/J379-1)</f>
        <v>-0.0716644823066842</v>
      </c>
      <c r="M379" s="8"/>
      <c r="N379" s="8"/>
      <c r="O379" s="8"/>
      <c r="P379" s="8"/>
      <c r="Q379" s="9"/>
      <c r="R379" s="9"/>
      <c r="S379" s="9"/>
      <c r="T379" s="9"/>
      <c r="U379" s="9"/>
      <c r="V379" s="9"/>
    </row>
    <row r="380" customFormat="false" ht="15" hidden="false" customHeight="false" outlineLevel="0" collapsed="false">
      <c r="A380" s="5" t="n">
        <v>44378</v>
      </c>
      <c r="B380" s="6" t="n">
        <v>1775.9</v>
      </c>
      <c r="C380" s="9" t="n">
        <f aca="false">B380/B379-1</f>
        <v>0.00288005421278537</v>
      </c>
      <c r="D380" s="9" t="n">
        <f aca="false">LN(B380/B379)</f>
        <v>0.00287591480256372</v>
      </c>
      <c r="E380" s="9" t="n">
        <f aca="false">B380/B375-1</f>
        <v>0.000168956972291134</v>
      </c>
      <c r="F380" s="9" t="n">
        <f aca="false">B380/B359-1</f>
        <v>-0.0689908256880734</v>
      </c>
      <c r="G380" s="0" t="n">
        <f aca="false">MAX(G379,B380)</f>
        <v>2051.5</v>
      </c>
      <c r="H380" s="9" t="n">
        <f aca="false">B380/G380-1</f>
        <v>-0.134340726297831</v>
      </c>
      <c r="I380" s="0" t="n">
        <f aca="false">IF(AND($A380&gt;=CrashTest!$B$3,$A380&lt;=CrashTest!$C$3),1,IF(AND($A380&gt;=CrashTest!$B$4,$A380&lt;=CrashTest!$C$4),2,IF(AND($A380&gt;=CrashTest!$B$5,$A380&lt;=CrashTest!$C$5),3,IF(AND($A380&gt;=CrashTest!$B$6,$A380&lt;=CrashTest!$C$6),4,IF(AND($A380&gt;=CrashTest!$B$7,$A380&lt;=CrashTest!$C$7),5,0)))))</f>
        <v>2</v>
      </c>
      <c r="J380" s="0" t="n">
        <f aca="false">IF(I380=0,"",IF(I379=I380,MAX(J379,B380),B380))</f>
        <v>1907.5</v>
      </c>
      <c r="K380" s="9" t="n">
        <f aca="false">IF(I380=0,"",B380/J380-1)</f>
        <v>-0.0689908256880734</v>
      </c>
      <c r="M380" s="8"/>
      <c r="N380" s="8"/>
      <c r="O380" s="8"/>
      <c r="P380" s="8"/>
      <c r="Q380" s="9"/>
      <c r="R380" s="9"/>
      <c r="S380" s="9"/>
      <c r="T380" s="9"/>
      <c r="U380" s="9"/>
      <c r="V380" s="9"/>
    </row>
    <row r="381" customFormat="false" ht="15" hidden="false" customHeight="false" outlineLevel="0" collapsed="false">
      <c r="A381" s="5" t="n">
        <v>44379</v>
      </c>
      <c r="B381" s="6" t="n">
        <v>1782.6</v>
      </c>
      <c r="C381" s="9" t="n">
        <f aca="false">B381/B380-1</f>
        <v>0.00377273495129216</v>
      </c>
      <c r="D381" s="9" t="n">
        <f aca="false">LN(B381/B380)</f>
        <v>0.00376563603606732</v>
      </c>
      <c r="E381" s="9" t="n">
        <f aca="false">B381/B376-1</f>
        <v>0.00337723741979068</v>
      </c>
      <c r="F381" s="9" t="n">
        <f aca="false">B381/B360-1</f>
        <v>-0.0473492945703293</v>
      </c>
      <c r="G381" s="0" t="n">
        <f aca="false">MAX(G380,B381)</f>
        <v>2051.5</v>
      </c>
      <c r="H381" s="9" t="n">
        <f aca="false">B381/G381-1</f>
        <v>-0.131074823300024</v>
      </c>
      <c r="I381" s="0" t="n">
        <f aca="false">IF(AND($A381&gt;=CrashTest!$B$3,$A381&lt;=CrashTest!$C$3),1,IF(AND($A381&gt;=CrashTest!$B$4,$A381&lt;=CrashTest!$C$4),2,IF(AND($A381&gt;=CrashTest!$B$5,$A381&lt;=CrashTest!$C$5),3,IF(AND($A381&gt;=CrashTest!$B$6,$A381&lt;=CrashTest!$C$6),4,IF(AND($A381&gt;=CrashTest!$B$7,$A381&lt;=CrashTest!$C$7),5,0)))))</f>
        <v>2</v>
      </c>
      <c r="J381" s="0" t="n">
        <f aca="false">IF(I381=0,"",IF(I380=I381,MAX(J380,B381),B381))</f>
        <v>1907.5</v>
      </c>
      <c r="K381" s="9" t="n">
        <f aca="false">IF(I381=0,"",B381/J381-1)</f>
        <v>-0.065478374836173</v>
      </c>
      <c r="M381" s="8"/>
      <c r="N381" s="8"/>
      <c r="O381" s="8"/>
      <c r="P381" s="8"/>
      <c r="Q381" s="9"/>
      <c r="R381" s="9"/>
      <c r="S381" s="9"/>
      <c r="T381" s="9"/>
      <c r="U381" s="9"/>
      <c r="V381" s="9"/>
    </row>
    <row r="382" customFormat="false" ht="15" hidden="false" customHeight="false" outlineLevel="0" collapsed="false">
      <c r="A382" s="5" t="n">
        <v>44383</v>
      </c>
      <c r="B382" s="6" t="n">
        <v>1793.5</v>
      </c>
      <c r="C382" s="9" t="n">
        <f aca="false">B382/B381-1</f>
        <v>0.00611466397397065</v>
      </c>
      <c r="D382" s="9" t="n">
        <f aca="false">LN(B382/B381)</f>
        <v>0.00609604527572035</v>
      </c>
      <c r="E382" s="9" t="n">
        <f aca="false">B382/B377-1</f>
        <v>0.00781074398741288</v>
      </c>
      <c r="F382" s="9" t="n">
        <f aca="false">B382/B361-1</f>
        <v>-0.0509577733093449</v>
      </c>
      <c r="G382" s="0" t="n">
        <f aca="false">MAX(G381,B382)</f>
        <v>2051.5</v>
      </c>
      <c r="H382" s="9" t="n">
        <f aca="false">B382/G382-1</f>
        <v>-0.125761637825981</v>
      </c>
      <c r="I382" s="0" t="n">
        <f aca="false">IF(AND($A382&gt;=CrashTest!$B$3,$A382&lt;=CrashTest!$C$3),1,IF(AND($A382&gt;=CrashTest!$B$4,$A382&lt;=CrashTest!$C$4),2,IF(AND($A382&gt;=CrashTest!$B$5,$A382&lt;=CrashTest!$C$5),3,IF(AND($A382&gt;=CrashTest!$B$6,$A382&lt;=CrashTest!$C$6),4,IF(AND($A382&gt;=CrashTest!$B$7,$A382&lt;=CrashTest!$C$7),5,0)))))</f>
        <v>2</v>
      </c>
      <c r="J382" s="0" t="n">
        <f aca="false">IF(I382=0,"",IF(I381=I382,MAX(J381,B382),B382))</f>
        <v>1907.5</v>
      </c>
      <c r="K382" s="9" t="n">
        <f aca="false">IF(I382=0,"",B382/J382-1)</f>
        <v>-0.0597640891218872</v>
      </c>
      <c r="M382" s="8"/>
      <c r="N382" s="8"/>
      <c r="O382" s="8"/>
      <c r="P382" s="8"/>
      <c r="Q382" s="9"/>
      <c r="R382" s="9"/>
      <c r="S382" s="9"/>
      <c r="T382" s="9"/>
      <c r="U382" s="9"/>
      <c r="V382" s="9"/>
    </row>
    <row r="383" customFormat="false" ht="15" hidden="false" customHeight="false" outlineLevel="0" collapsed="false">
      <c r="A383" s="5" t="n">
        <v>44384</v>
      </c>
      <c r="B383" s="6" t="n">
        <v>1801.5</v>
      </c>
      <c r="C383" s="9" t="n">
        <f aca="false">B383/B382-1</f>
        <v>0.00446055199330919</v>
      </c>
      <c r="D383" s="9" t="n">
        <f aca="false">LN(B383/B382)</f>
        <v>0.00445063321581068</v>
      </c>
      <c r="E383" s="9" t="n">
        <f aca="false">B383/B378-1</f>
        <v>0.0219537100068075</v>
      </c>
      <c r="F383" s="9" t="n">
        <f aca="false">B383/B362-1</f>
        <v>-0.0502425137072965</v>
      </c>
      <c r="G383" s="0" t="n">
        <f aca="false">MAX(G382,B383)</f>
        <v>2051.5</v>
      </c>
      <c r="H383" s="9" t="n">
        <f aca="false">B383/G383-1</f>
        <v>-0.121862052156958</v>
      </c>
      <c r="I383" s="0" t="n">
        <f aca="false">IF(AND($A383&gt;=CrashTest!$B$3,$A383&lt;=CrashTest!$C$3),1,IF(AND($A383&gt;=CrashTest!$B$4,$A383&lt;=CrashTest!$C$4),2,IF(AND($A383&gt;=CrashTest!$B$5,$A383&lt;=CrashTest!$C$5),3,IF(AND($A383&gt;=CrashTest!$B$6,$A383&lt;=CrashTest!$C$6),4,IF(AND($A383&gt;=CrashTest!$B$7,$A383&lt;=CrashTest!$C$7),5,0)))))</f>
        <v>2</v>
      </c>
      <c r="J383" s="0" t="n">
        <f aca="false">IF(I383=0,"",IF(I382=I383,MAX(J382,B383),B383))</f>
        <v>1907.5</v>
      </c>
      <c r="K383" s="9" t="n">
        <f aca="false">IF(I383=0,"",B383/J383-1)</f>
        <v>-0.0555701179554391</v>
      </c>
      <c r="M383" s="8"/>
      <c r="N383" s="8"/>
      <c r="O383" s="8"/>
      <c r="P383" s="8"/>
      <c r="Q383" s="9"/>
      <c r="R383" s="9"/>
      <c r="S383" s="9"/>
      <c r="T383" s="9"/>
      <c r="U383" s="9"/>
      <c r="V383" s="9"/>
    </row>
    <row r="384" customFormat="false" ht="15" hidden="false" customHeight="false" outlineLevel="0" collapsed="false">
      <c r="A384" s="5" t="n">
        <v>44385</v>
      </c>
      <c r="B384" s="6" t="n">
        <v>1799.6</v>
      </c>
      <c r="C384" s="9" t="n">
        <f aca="false">B384/B383-1</f>
        <v>-0.00105467665834036</v>
      </c>
      <c r="D384" s="9" t="n">
        <f aca="false">LN(B384/B383)</f>
        <v>-0.00105523322113079</v>
      </c>
      <c r="E384" s="9" t="n">
        <f aca="false">B384/B379-1</f>
        <v>0.0162638355545517</v>
      </c>
      <c r="F384" s="9" t="n">
        <f aca="false">B384/B363-1</f>
        <v>-0.0489377444244795</v>
      </c>
      <c r="G384" s="0" t="n">
        <f aca="false">MAX(G383,B384)</f>
        <v>2051.5</v>
      </c>
      <c r="H384" s="9" t="n">
        <f aca="false">B384/G384-1</f>
        <v>-0.122788203753351</v>
      </c>
      <c r="I384" s="0" t="n">
        <f aca="false">IF(AND($A384&gt;=CrashTest!$B$3,$A384&lt;=CrashTest!$C$3),1,IF(AND($A384&gt;=CrashTest!$B$4,$A384&lt;=CrashTest!$C$4),2,IF(AND($A384&gt;=CrashTest!$B$5,$A384&lt;=CrashTest!$C$5),3,IF(AND($A384&gt;=CrashTest!$B$6,$A384&lt;=CrashTest!$C$6),4,IF(AND($A384&gt;=CrashTest!$B$7,$A384&lt;=CrashTest!$C$7),5,0)))))</f>
        <v>2</v>
      </c>
      <c r="J384" s="0" t="n">
        <f aca="false">IF(I384=0,"",IF(I383=I384,MAX(J383,B384),B384))</f>
        <v>1907.5</v>
      </c>
      <c r="K384" s="9" t="n">
        <f aca="false">IF(I384=0,"",B384/J384-1)</f>
        <v>-0.0565661861074706</v>
      </c>
      <c r="M384" s="8"/>
      <c r="N384" s="8"/>
      <c r="O384" s="8"/>
      <c r="P384" s="8"/>
      <c r="Q384" s="9"/>
      <c r="R384" s="9"/>
      <c r="S384" s="9"/>
      <c r="T384" s="9"/>
      <c r="U384" s="9"/>
      <c r="V384" s="9"/>
    </row>
    <row r="385" customFormat="false" ht="15" hidden="false" customHeight="false" outlineLevel="0" collapsed="false">
      <c r="A385" s="5" t="n">
        <v>44386</v>
      </c>
      <c r="B385" s="6" t="n">
        <v>1810</v>
      </c>
      <c r="C385" s="9" t="n">
        <f aca="false">B385/B384-1</f>
        <v>0.00577906201378098</v>
      </c>
      <c r="D385" s="9" t="n">
        <f aca="false">LN(B385/B384)</f>
        <v>0.00576242729285434</v>
      </c>
      <c r="E385" s="9" t="n">
        <f aca="false">B385/B380-1</f>
        <v>0.0192015316177712</v>
      </c>
      <c r="F385" s="9" t="n">
        <f aca="false">B385/B364-1</f>
        <v>-0.0439467568138602</v>
      </c>
      <c r="G385" s="0" t="n">
        <f aca="false">MAX(G384,B385)</f>
        <v>2051.5</v>
      </c>
      <c r="H385" s="9" t="n">
        <f aca="false">B385/G385-1</f>
        <v>-0.117718742383622</v>
      </c>
      <c r="I385" s="0" t="n">
        <f aca="false">IF(AND($A385&gt;=CrashTest!$B$3,$A385&lt;=CrashTest!$C$3),1,IF(AND($A385&gt;=CrashTest!$B$4,$A385&lt;=CrashTest!$C$4),2,IF(AND($A385&gt;=CrashTest!$B$5,$A385&lt;=CrashTest!$C$5),3,IF(AND($A385&gt;=CrashTest!$B$6,$A385&lt;=CrashTest!$C$6),4,IF(AND($A385&gt;=CrashTest!$B$7,$A385&lt;=CrashTest!$C$7),5,0)))))</f>
        <v>2</v>
      </c>
      <c r="J385" s="0" t="n">
        <f aca="false">IF(I385=0,"",IF(I384=I385,MAX(J384,B385),B385))</f>
        <v>1907.5</v>
      </c>
      <c r="K385" s="9" t="n">
        <f aca="false">IF(I385=0,"",B385/J385-1)</f>
        <v>-0.0511140235910879</v>
      </c>
      <c r="M385" s="8"/>
      <c r="N385" s="8"/>
      <c r="O385" s="8"/>
      <c r="P385" s="8"/>
      <c r="Q385" s="9"/>
      <c r="R385" s="9"/>
      <c r="S385" s="9"/>
      <c r="T385" s="9"/>
      <c r="U385" s="9"/>
      <c r="V385" s="9"/>
    </row>
    <row r="386" customFormat="false" ht="15" hidden="false" customHeight="false" outlineLevel="0" collapsed="false">
      <c r="A386" s="5" t="n">
        <v>44389</v>
      </c>
      <c r="B386" s="6" t="n">
        <v>1805.5</v>
      </c>
      <c r="C386" s="9" t="n">
        <f aca="false">B386/B385-1</f>
        <v>-0.00248618784530386</v>
      </c>
      <c r="D386" s="9" t="n">
        <f aca="false">LN(B386/B385)</f>
        <v>-0.00248928354235898</v>
      </c>
      <c r="E386" s="9" t="n">
        <f aca="false">B386/B381-1</f>
        <v>0.0128464041288008</v>
      </c>
      <c r="F386" s="9" t="n">
        <f aca="false">B386/B365-1</f>
        <v>-0.0468271565832542</v>
      </c>
      <c r="G386" s="0" t="n">
        <f aca="false">MAX(G385,B386)</f>
        <v>2051.5</v>
      </c>
      <c r="H386" s="9" t="n">
        <f aca="false">B386/G386-1</f>
        <v>-0.119912259322447</v>
      </c>
      <c r="I386" s="0" t="n">
        <f aca="false">IF(AND($A386&gt;=CrashTest!$B$3,$A386&lt;=CrashTest!$C$3),1,IF(AND($A386&gt;=CrashTest!$B$4,$A386&lt;=CrashTest!$C$4),2,IF(AND($A386&gt;=CrashTest!$B$5,$A386&lt;=CrashTest!$C$5),3,IF(AND($A386&gt;=CrashTest!$B$6,$A386&lt;=CrashTest!$C$6),4,IF(AND($A386&gt;=CrashTest!$B$7,$A386&lt;=CrashTest!$C$7),5,0)))))</f>
        <v>2</v>
      </c>
      <c r="J386" s="0" t="n">
        <f aca="false">IF(I386=0,"",IF(I385=I386,MAX(J385,B386),B386))</f>
        <v>1907.5</v>
      </c>
      <c r="K386" s="9" t="n">
        <f aca="false">IF(I386=0,"",B386/J386-1)</f>
        <v>-0.053473132372215</v>
      </c>
      <c r="M386" s="8"/>
      <c r="N386" s="8"/>
      <c r="O386" s="8"/>
      <c r="P386" s="8"/>
      <c r="Q386" s="9"/>
      <c r="R386" s="9"/>
      <c r="S386" s="9"/>
      <c r="T386" s="9"/>
      <c r="U386" s="9"/>
      <c r="V386" s="9"/>
    </row>
    <row r="387" customFormat="false" ht="15" hidden="false" customHeight="false" outlineLevel="0" collapsed="false">
      <c r="A387" s="5" t="n">
        <v>44390</v>
      </c>
      <c r="B387" s="6" t="n">
        <v>1809.4</v>
      </c>
      <c r="C387" s="9" t="n">
        <f aca="false">B387/B386-1</f>
        <v>0.00216006646358347</v>
      </c>
      <c r="D387" s="9" t="n">
        <f aca="false">LN(B387/B386)</f>
        <v>0.00215773687412878</v>
      </c>
      <c r="E387" s="9" t="n">
        <f aca="false">B387/B382-1</f>
        <v>0.00886534708670195</v>
      </c>
      <c r="F387" s="9" t="n">
        <f aca="false">B387/B366-1</f>
        <v>-0.0362203046766805</v>
      </c>
      <c r="G387" s="0" t="n">
        <f aca="false">MAX(G386,B387)</f>
        <v>2051.5</v>
      </c>
      <c r="H387" s="9" t="n">
        <f aca="false">B387/G387-1</f>
        <v>-0.118011211308798</v>
      </c>
      <c r="I387" s="0" t="n">
        <f aca="false">IF(AND($A387&gt;=CrashTest!$B$3,$A387&lt;=CrashTest!$C$3),1,IF(AND($A387&gt;=CrashTest!$B$4,$A387&lt;=CrashTest!$C$4),2,IF(AND($A387&gt;=CrashTest!$B$5,$A387&lt;=CrashTest!$C$5),3,IF(AND($A387&gt;=CrashTest!$B$6,$A387&lt;=CrashTest!$C$6),4,IF(AND($A387&gt;=CrashTest!$B$7,$A387&lt;=CrashTest!$C$7),5,0)))))</f>
        <v>2</v>
      </c>
      <c r="J387" s="0" t="n">
        <f aca="false">IF(I387=0,"",IF(I386=I387,MAX(J386,B387),B387))</f>
        <v>1907.5</v>
      </c>
      <c r="K387" s="9" t="n">
        <f aca="false">IF(I387=0,"",B387/J387-1)</f>
        <v>-0.0514285714285714</v>
      </c>
      <c r="M387" s="8"/>
      <c r="N387" s="8"/>
      <c r="O387" s="8"/>
      <c r="P387" s="8"/>
      <c r="Q387" s="9"/>
      <c r="R387" s="9"/>
      <c r="S387" s="9"/>
      <c r="T387" s="9"/>
      <c r="U387" s="9"/>
      <c r="V387" s="9"/>
    </row>
    <row r="388" customFormat="false" ht="15" hidden="false" customHeight="false" outlineLevel="0" collapsed="false">
      <c r="A388" s="5" t="n">
        <v>44391</v>
      </c>
      <c r="B388" s="6" t="n">
        <v>1824.3</v>
      </c>
      <c r="C388" s="9" t="n">
        <f aca="false">B388/B387-1</f>
        <v>0.00823477395821803</v>
      </c>
      <c r="D388" s="9" t="n">
        <f aca="false">LN(B388/B387)</f>
        <v>0.00820105320253233</v>
      </c>
      <c r="E388" s="9" t="n">
        <f aca="false">B388/B383-1</f>
        <v>0.0126561199000832</v>
      </c>
      <c r="F388" s="9" t="n">
        <f aca="false">B388/B367-1</f>
        <v>-0.0212982832618026</v>
      </c>
      <c r="G388" s="0" t="n">
        <f aca="false">MAX(G387,B388)</f>
        <v>2051.5</v>
      </c>
      <c r="H388" s="9" t="n">
        <f aca="false">B388/G388-1</f>
        <v>-0.110748233000244</v>
      </c>
      <c r="I388" s="0" t="n">
        <f aca="false">IF(AND($A388&gt;=CrashTest!$B$3,$A388&lt;=CrashTest!$C$3),1,IF(AND($A388&gt;=CrashTest!$B$4,$A388&lt;=CrashTest!$C$4),2,IF(AND($A388&gt;=CrashTest!$B$5,$A388&lt;=CrashTest!$C$5),3,IF(AND($A388&gt;=CrashTest!$B$6,$A388&lt;=CrashTest!$C$6),4,IF(AND($A388&gt;=CrashTest!$B$7,$A388&lt;=CrashTest!$C$7),5,0)))))</f>
        <v>2</v>
      </c>
      <c r="J388" s="0" t="n">
        <f aca="false">IF(I388=0,"",IF(I387=I388,MAX(J387,B388),B388))</f>
        <v>1907.5</v>
      </c>
      <c r="K388" s="9" t="n">
        <f aca="false">IF(I388=0,"",B388/J388-1)</f>
        <v>-0.0436173001310616</v>
      </c>
      <c r="M388" s="8"/>
      <c r="N388" s="8"/>
      <c r="O388" s="8"/>
      <c r="P388" s="8"/>
      <c r="Q388" s="9"/>
      <c r="R388" s="9"/>
      <c r="S388" s="9"/>
      <c r="T388" s="9"/>
      <c r="U388" s="9"/>
      <c r="V388" s="9"/>
    </row>
    <row r="389" customFormat="false" ht="15" hidden="false" customHeight="false" outlineLevel="0" collapsed="false">
      <c r="A389" s="5" t="n">
        <v>44392</v>
      </c>
      <c r="B389" s="6" t="n">
        <v>1828.4</v>
      </c>
      <c r="C389" s="9" t="n">
        <f aca="false">B389/B388-1</f>
        <v>0.00224743737323907</v>
      </c>
      <c r="D389" s="9" t="n">
        <f aca="false">LN(B389/B388)</f>
        <v>0.00224491566341559</v>
      </c>
      <c r="E389" s="9" t="n">
        <f aca="false">B389/B384-1</f>
        <v>0.0160035563458547</v>
      </c>
      <c r="F389" s="9" t="n">
        <f aca="false">B389/B368-1</f>
        <v>-0.0140738743596657</v>
      </c>
      <c r="G389" s="0" t="n">
        <f aca="false">MAX(G388,B389)</f>
        <v>2051.5</v>
      </c>
      <c r="H389" s="9" t="n">
        <f aca="false">B389/G389-1</f>
        <v>-0.10874969534487</v>
      </c>
      <c r="I389" s="0" t="n">
        <f aca="false">IF(AND($A389&gt;=CrashTest!$B$3,$A389&lt;=CrashTest!$C$3),1,IF(AND($A389&gt;=CrashTest!$B$4,$A389&lt;=CrashTest!$C$4),2,IF(AND($A389&gt;=CrashTest!$B$5,$A389&lt;=CrashTest!$C$5),3,IF(AND($A389&gt;=CrashTest!$B$6,$A389&lt;=CrashTest!$C$6),4,IF(AND($A389&gt;=CrashTest!$B$7,$A389&lt;=CrashTest!$C$7),5,0)))))</f>
        <v>2</v>
      </c>
      <c r="J389" s="0" t="n">
        <f aca="false">IF(I389=0,"",IF(I388=I389,MAX(J388,B389),B389))</f>
        <v>1907.5</v>
      </c>
      <c r="K389" s="9" t="n">
        <f aca="false">IF(I389=0,"",B389/J389-1)</f>
        <v>-0.0414678899082568</v>
      </c>
      <c r="M389" s="8"/>
      <c r="N389" s="8"/>
      <c r="O389" s="8"/>
      <c r="P389" s="8"/>
      <c r="Q389" s="9"/>
      <c r="R389" s="9"/>
      <c r="S389" s="9"/>
      <c r="T389" s="9"/>
      <c r="U389" s="9"/>
      <c r="V389" s="9"/>
    </row>
    <row r="390" customFormat="false" ht="15" hidden="false" customHeight="false" outlineLevel="0" collapsed="false">
      <c r="A390" s="5" t="n">
        <v>44393</v>
      </c>
      <c r="B390" s="6" t="n">
        <v>1814.5</v>
      </c>
      <c r="C390" s="9" t="n">
        <f aca="false">B390/B389-1</f>
        <v>-0.00760227521330126</v>
      </c>
      <c r="D390" s="9" t="n">
        <f aca="false">LN(B390/B389)</f>
        <v>-0.00763131980446429</v>
      </c>
      <c r="E390" s="9" t="n">
        <f aca="false">B390/B385-1</f>
        <v>0.00248618784530397</v>
      </c>
      <c r="F390" s="9" t="n">
        <f aca="false">B390/B369-1</f>
        <v>-0.0242000537778972</v>
      </c>
      <c r="G390" s="0" t="n">
        <f aca="false">MAX(G389,B390)</f>
        <v>2051.5</v>
      </c>
      <c r="H390" s="9" t="n">
        <f aca="false">B390/G390-1</f>
        <v>-0.115525225444796</v>
      </c>
      <c r="I390" s="0" t="n">
        <f aca="false">IF(AND($A390&gt;=CrashTest!$B$3,$A390&lt;=CrashTest!$C$3),1,IF(AND($A390&gt;=CrashTest!$B$4,$A390&lt;=CrashTest!$C$4),2,IF(AND($A390&gt;=CrashTest!$B$5,$A390&lt;=CrashTest!$C$5),3,IF(AND($A390&gt;=CrashTest!$B$6,$A390&lt;=CrashTest!$C$6),4,IF(AND($A390&gt;=CrashTest!$B$7,$A390&lt;=CrashTest!$C$7),5,0)))))</f>
        <v>2</v>
      </c>
      <c r="J390" s="0" t="n">
        <f aca="false">IF(I390=0,"",IF(I389=I390,MAX(J389,B390),B390))</f>
        <v>1907.5</v>
      </c>
      <c r="K390" s="9" t="n">
        <f aca="false">IF(I390=0,"",B390/J390-1)</f>
        <v>-0.0487549148099606</v>
      </c>
      <c r="M390" s="8"/>
      <c r="N390" s="8"/>
      <c r="O390" s="8"/>
      <c r="P390" s="8"/>
      <c r="Q390" s="9"/>
      <c r="R390" s="9"/>
      <c r="S390" s="9"/>
      <c r="T390" s="9"/>
      <c r="U390" s="9"/>
      <c r="V390" s="9"/>
    </row>
    <row r="391" customFormat="false" ht="15" hidden="false" customHeight="false" outlineLevel="0" collapsed="false">
      <c r="A391" s="5" t="n">
        <v>44396</v>
      </c>
      <c r="B391" s="6" t="n">
        <v>1808.7</v>
      </c>
      <c r="C391" s="9" t="n">
        <f aca="false">B391/B390-1</f>
        <v>-0.00319647285753644</v>
      </c>
      <c r="D391" s="9" t="n">
        <f aca="false">LN(B391/B390)</f>
        <v>-0.00320159248965538</v>
      </c>
      <c r="E391" s="9" t="n">
        <f aca="false">B391/B386-1</f>
        <v>0.00177236222652999</v>
      </c>
      <c r="F391" s="9" t="n">
        <f aca="false">B391/B370-1</f>
        <v>0.0196752734242869</v>
      </c>
      <c r="G391" s="0" t="n">
        <f aca="false">MAX(G390,B391)</f>
        <v>2051.5</v>
      </c>
      <c r="H391" s="9" t="n">
        <f aca="false">B391/G391-1</f>
        <v>-0.118352425054838</v>
      </c>
      <c r="I391" s="0" t="n">
        <f aca="false">IF(AND($A391&gt;=CrashTest!$B$3,$A391&lt;=CrashTest!$C$3),1,IF(AND($A391&gt;=CrashTest!$B$4,$A391&lt;=CrashTest!$C$4),2,IF(AND($A391&gt;=CrashTest!$B$5,$A391&lt;=CrashTest!$C$5),3,IF(AND($A391&gt;=CrashTest!$B$6,$A391&lt;=CrashTest!$C$6),4,IF(AND($A391&gt;=CrashTest!$B$7,$A391&lt;=CrashTest!$C$7),5,0)))))</f>
        <v>2</v>
      </c>
      <c r="J391" s="0" t="n">
        <f aca="false">IF(I391=0,"",IF(I390=I391,MAX(J390,B391),B391))</f>
        <v>1907.5</v>
      </c>
      <c r="K391" s="9" t="n">
        <f aca="false">IF(I391=0,"",B391/J391-1)</f>
        <v>-0.0517955439056357</v>
      </c>
      <c r="M391" s="8"/>
      <c r="N391" s="8"/>
      <c r="O391" s="8"/>
      <c r="P391" s="8"/>
      <c r="Q391" s="9"/>
      <c r="R391" s="9"/>
      <c r="S391" s="9"/>
      <c r="T391" s="9"/>
      <c r="U391" s="9"/>
      <c r="V391" s="9"/>
    </row>
    <row r="392" customFormat="false" ht="15" hidden="false" customHeight="false" outlineLevel="0" collapsed="false">
      <c r="A392" s="5" t="n">
        <v>44397</v>
      </c>
      <c r="B392" s="6" t="n">
        <v>1810.9</v>
      </c>
      <c r="C392" s="9" t="n">
        <f aca="false">B392/B391-1</f>
        <v>0.00121634322994413</v>
      </c>
      <c r="D392" s="9" t="n">
        <f aca="false">LN(B392/B391)</f>
        <v>0.00121560408382715</v>
      </c>
      <c r="E392" s="9" t="n">
        <f aca="false">B392/B387-1</f>
        <v>0.000829004089753616</v>
      </c>
      <c r="F392" s="9" t="n">
        <f aca="false">B392/B371-1</f>
        <v>0.0243226426834098</v>
      </c>
      <c r="G392" s="0" t="n">
        <f aca="false">MAX(G391,B392)</f>
        <v>2051.5</v>
      </c>
      <c r="H392" s="9" t="n">
        <f aca="false">B392/G392-1</f>
        <v>-0.117280038995857</v>
      </c>
      <c r="I392" s="0" t="n">
        <f aca="false">IF(AND($A392&gt;=CrashTest!$B$3,$A392&lt;=CrashTest!$C$3),1,IF(AND($A392&gt;=CrashTest!$B$4,$A392&lt;=CrashTest!$C$4),2,IF(AND($A392&gt;=CrashTest!$B$5,$A392&lt;=CrashTest!$C$5),3,IF(AND($A392&gt;=CrashTest!$B$6,$A392&lt;=CrashTest!$C$6),4,IF(AND($A392&gt;=CrashTest!$B$7,$A392&lt;=CrashTest!$C$7),5,0)))))</f>
        <v>2</v>
      </c>
      <c r="J392" s="0" t="n">
        <f aca="false">IF(I392=0,"",IF(I391=I392,MAX(J391,B392),B392))</f>
        <v>1907.5</v>
      </c>
      <c r="K392" s="9" t="n">
        <f aca="false">IF(I392=0,"",B392/J392-1)</f>
        <v>-0.0506422018348623</v>
      </c>
      <c r="M392" s="8"/>
      <c r="N392" s="8"/>
      <c r="O392" s="8"/>
      <c r="P392" s="8"/>
      <c r="Q392" s="9"/>
      <c r="R392" s="9"/>
      <c r="S392" s="9"/>
      <c r="T392" s="9"/>
      <c r="U392" s="9"/>
      <c r="V392" s="9"/>
    </row>
    <row r="393" customFormat="false" ht="15" hidden="false" customHeight="false" outlineLevel="0" collapsed="false">
      <c r="A393" s="5" t="n">
        <v>44398</v>
      </c>
      <c r="B393" s="6" t="n">
        <v>1802.9</v>
      </c>
      <c r="C393" s="9" t="n">
        <f aca="false">B393/B392-1</f>
        <v>-0.0044176928599039</v>
      </c>
      <c r="D393" s="9" t="n">
        <f aca="false">LN(B393/B392)</f>
        <v>-0.00442747969914219</v>
      </c>
      <c r="E393" s="9" t="n">
        <f aca="false">B393/B388-1</f>
        <v>-0.0117305267773939</v>
      </c>
      <c r="F393" s="9" t="n">
        <f aca="false">B393/B372-1</f>
        <v>0.0118419575709956</v>
      </c>
      <c r="G393" s="0" t="n">
        <f aca="false">MAX(G392,B393)</f>
        <v>2051.5</v>
      </c>
      <c r="H393" s="9" t="n">
        <f aca="false">B393/G393-1</f>
        <v>-0.121179624664879</v>
      </c>
      <c r="I393" s="0" t="n">
        <f aca="false">IF(AND($A393&gt;=CrashTest!$B$3,$A393&lt;=CrashTest!$C$3),1,IF(AND($A393&gt;=CrashTest!$B$4,$A393&lt;=CrashTest!$C$4),2,IF(AND($A393&gt;=CrashTest!$B$5,$A393&lt;=CrashTest!$C$5),3,IF(AND($A393&gt;=CrashTest!$B$6,$A393&lt;=CrashTest!$C$6),4,IF(AND($A393&gt;=CrashTest!$B$7,$A393&lt;=CrashTest!$C$7),5,0)))))</f>
        <v>0</v>
      </c>
      <c r="J393" s="0" t="str">
        <f aca="false">IF(I393=0,"",IF(I392=I393,MAX(J392,B393),B393))</f>
        <v/>
      </c>
      <c r="K393" s="9" t="str">
        <f aca="false">IF(I393=0,"",B393/J393-1)</f>
        <v/>
      </c>
      <c r="M393" s="8"/>
      <c r="N393" s="8"/>
      <c r="O393" s="8"/>
      <c r="P393" s="8"/>
      <c r="Q393" s="9"/>
      <c r="R393" s="9"/>
      <c r="S393" s="9"/>
      <c r="T393" s="9"/>
      <c r="U393" s="9"/>
      <c r="V393" s="9"/>
    </row>
    <row r="394" customFormat="false" ht="15" hidden="false" customHeight="false" outlineLevel="0" collapsed="false">
      <c r="A394" s="5" t="n">
        <v>44399</v>
      </c>
      <c r="B394" s="6" t="n">
        <v>1805</v>
      </c>
      <c r="C394" s="9" t="n">
        <f aca="false">B394/B393-1</f>
        <v>0.00116479006045811</v>
      </c>
      <c r="D394" s="9" t="n">
        <f aca="false">LN(B394/B393)</f>
        <v>0.00116411221882671</v>
      </c>
      <c r="E394" s="9" t="n">
        <f aca="false">B394/B389-1</f>
        <v>-0.0127980748195143</v>
      </c>
      <c r="F394" s="9" t="n">
        <f aca="false">B394/B373-1</f>
        <v>0.0161571806564207</v>
      </c>
      <c r="G394" s="0" t="n">
        <f aca="false">MAX(G393,B394)</f>
        <v>2051.5</v>
      </c>
      <c r="H394" s="9" t="n">
        <f aca="false">B394/G394-1</f>
        <v>-0.120155983426761</v>
      </c>
      <c r="I394" s="0" t="n">
        <f aca="false">IF(AND($A394&gt;=CrashTest!$B$3,$A394&lt;=CrashTest!$C$3),1,IF(AND($A394&gt;=CrashTest!$B$4,$A394&lt;=CrashTest!$C$4),2,IF(AND($A394&gt;=CrashTest!$B$5,$A394&lt;=CrashTest!$C$5),3,IF(AND($A394&gt;=CrashTest!$B$6,$A394&lt;=CrashTest!$C$6),4,IF(AND($A394&gt;=CrashTest!$B$7,$A394&lt;=CrashTest!$C$7),5,0)))))</f>
        <v>0</v>
      </c>
      <c r="J394" s="0" t="str">
        <f aca="false">IF(I394=0,"",IF(I393=I394,MAX(J393,B394),B394))</f>
        <v/>
      </c>
      <c r="K394" s="9" t="str">
        <f aca="false">IF(I394=0,"",B394/J394-1)</f>
        <v/>
      </c>
      <c r="M394" s="8"/>
      <c r="N394" s="8"/>
      <c r="O394" s="8"/>
      <c r="P394" s="8"/>
      <c r="Q394" s="9"/>
      <c r="R394" s="9"/>
      <c r="S394" s="9"/>
      <c r="T394" s="9"/>
      <c r="U394" s="9"/>
      <c r="V394" s="9"/>
    </row>
    <row r="395" customFormat="false" ht="15" hidden="false" customHeight="false" outlineLevel="0" collapsed="false">
      <c r="A395" s="5" t="n">
        <v>44400</v>
      </c>
      <c r="B395" s="6" t="n">
        <v>1801.4</v>
      </c>
      <c r="C395" s="9" t="n">
        <f aca="false">B395/B394-1</f>
        <v>-0.00199445983379498</v>
      </c>
      <c r="D395" s="9" t="n">
        <f aca="false">LN(B395/B394)</f>
        <v>-0.00199645141733881</v>
      </c>
      <c r="E395" s="9" t="n">
        <f aca="false">B395/B390-1</f>
        <v>-0.00721961972995311</v>
      </c>
      <c r="F395" s="9" t="n">
        <f aca="false">B395/B374-1</f>
        <v>0.0107164899287437</v>
      </c>
      <c r="G395" s="0" t="n">
        <f aca="false">MAX(G394,B395)</f>
        <v>2051.5</v>
      </c>
      <c r="H395" s="9" t="n">
        <f aca="false">B395/G395-1</f>
        <v>-0.121910796977821</v>
      </c>
      <c r="I395" s="0" t="n">
        <f aca="false">IF(AND($A395&gt;=CrashTest!$B$3,$A395&lt;=CrashTest!$C$3),1,IF(AND($A395&gt;=CrashTest!$B$4,$A395&lt;=CrashTest!$C$4),2,IF(AND($A395&gt;=CrashTest!$B$5,$A395&lt;=CrashTest!$C$5),3,IF(AND($A395&gt;=CrashTest!$B$6,$A395&lt;=CrashTest!$C$6),4,IF(AND($A395&gt;=CrashTest!$B$7,$A395&lt;=CrashTest!$C$7),5,0)))))</f>
        <v>0</v>
      </c>
      <c r="J395" s="0" t="str">
        <f aca="false">IF(I395=0,"",IF(I394=I395,MAX(J394,B395),B395))</f>
        <v/>
      </c>
      <c r="K395" s="9" t="str">
        <f aca="false">IF(I395=0,"",B395/J395-1)</f>
        <v/>
      </c>
      <c r="M395" s="8"/>
      <c r="N395" s="8"/>
      <c r="O395" s="8"/>
      <c r="P395" s="8"/>
      <c r="Q395" s="9"/>
      <c r="R395" s="9"/>
      <c r="S395" s="9"/>
      <c r="T395" s="9"/>
      <c r="U395" s="9"/>
      <c r="V395" s="9"/>
    </row>
    <row r="396" customFormat="false" ht="15" hidden="false" customHeight="false" outlineLevel="0" collapsed="false">
      <c r="A396" s="5" t="n">
        <v>44403</v>
      </c>
      <c r="B396" s="6" t="n">
        <v>1798.7</v>
      </c>
      <c r="C396" s="9" t="n">
        <f aca="false">B396/B395-1</f>
        <v>-0.00149883424003561</v>
      </c>
      <c r="D396" s="9" t="n">
        <f aca="false">LN(B396/B395)</f>
        <v>-0.00149995861571745</v>
      </c>
      <c r="E396" s="9" t="n">
        <f aca="false">B396/B391-1</f>
        <v>-0.00552883286338257</v>
      </c>
      <c r="F396" s="9" t="n">
        <f aca="false">B396/B375-1</f>
        <v>0.0130096868664114</v>
      </c>
      <c r="G396" s="0" t="n">
        <f aca="false">MAX(G395,B396)</f>
        <v>2051.5</v>
      </c>
      <c r="H396" s="9" t="n">
        <f aca="false">B396/G396-1</f>
        <v>-0.123226907141116</v>
      </c>
      <c r="I396" s="0" t="n">
        <f aca="false">IF(AND($A396&gt;=CrashTest!$B$3,$A396&lt;=CrashTest!$C$3),1,IF(AND($A396&gt;=CrashTest!$B$4,$A396&lt;=CrashTest!$C$4),2,IF(AND($A396&gt;=CrashTest!$B$5,$A396&lt;=CrashTest!$C$5),3,IF(AND($A396&gt;=CrashTest!$B$6,$A396&lt;=CrashTest!$C$6),4,IF(AND($A396&gt;=CrashTest!$B$7,$A396&lt;=CrashTest!$C$7),5,0)))))</f>
        <v>0</v>
      </c>
      <c r="J396" s="0" t="str">
        <f aca="false">IF(I396=0,"",IF(I395=I396,MAX(J395,B396),B396))</f>
        <v/>
      </c>
      <c r="K396" s="9" t="str">
        <f aca="false">IF(I396=0,"",B396/J396-1)</f>
        <v/>
      </c>
      <c r="M396" s="8"/>
      <c r="N396" s="8"/>
      <c r="O396" s="8"/>
      <c r="P396" s="8"/>
      <c r="Q396" s="9"/>
      <c r="R396" s="9"/>
      <c r="S396" s="9"/>
      <c r="T396" s="9"/>
      <c r="U396" s="9"/>
      <c r="V396" s="9"/>
    </row>
    <row r="397" customFormat="false" ht="15" hidden="false" customHeight="false" outlineLevel="0" collapsed="false">
      <c r="A397" s="5" t="n">
        <v>44404</v>
      </c>
      <c r="B397" s="6" t="n">
        <v>1799.5</v>
      </c>
      <c r="C397" s="9" t="n">
        <f aca="false">B397/B396-1</f>
        <v>0.000444765664090685</v>
      </c>
      <c r="D397" s="9" t="n">
        <f aca="false">LN(B397/B396)</f>
        <v>0.000444666785160257</v>
      </c>
      <c r="E397" s="9" t="n">
        <f aca="false">B397/B392-1</f>
        <v>-0.00629521232536312</v>
      </c>
      <c r="F397" s="9" t="n">
        <f aca="false">B397/B376-1</f>
        <v>0.0128897894855342</v>
      </c>
      <c r="G397" s="0" t="n">
        <f aca="false">MAX(G396,B397)</f>
        <v>2051.5</v>
      </c>
      <c r="H397" s="9" t="n">
        <f aca="false">B397/G397-1</f>
        <v>-0.122836948574214</v>
      </c>
      <c r="I397" s="0" t="n">
        <f aca="false">IF(AND($A397&gt;=CrashTest!$B$3,$A397&lt;=CrashTest!$C$3),1,IF(AND($A397&gt;=CrashTest!$B$4,$A397&lt;=CrashTest!$C$4),2,IF(AND($A397&gt;=CrashTest!$B$5,$A397&lt;=CrashTest!$C$5),3,IF(AND($A397&gt;=CrashTest!$B$6,$A397&lt;=CrashTest!$C$6),4,IF(AND($A397&gt;=CrashTest!$B$7,$A397&lt;=CrashTest!$C$7),5,0)))))</f>
        <v>0</v>
      </c>
      <c r="J397" s="0" t="str">
        <f aca="false">IF(I397=0,"",IF(I396=I397,MAX(J396,B397),B397))</f>
        <v/>
      </c>
      <c r="K397" s="9" t="str">
        <f aca="false">IF(I397=0,"",B397/J397-1)</f>
        <v/>
      </c>
      <c r="M397" s="8"/>
      <c r="N397" s="8"/>
      <c r="O397" s="8"/>
      <c r="P397" s="8"/>
      <c r="Q397" s="9"/>
      <c r="R397" s="9"/>
      <c r="S397" s="9"/>
      <c r="T397" s="9"/>
      <c r="U397" s="9"/>
      <c r="V397" s="9"/>
    </row>
    <row r="398" customFormat="false" ht="15" hidden="false" customHeight="false" outlineLevel="0" collapsed="false">
      <c r="A398" s="5" t="n">
        <v>44405</v>
      </c>
      <c r="B398" s="6" t="n">
        <v>1799.5</v>
      </c>
      <c r="C398" s="9" t="n">
        <f aca="false">B398/B397-1</f>
        <v>0</v>
      </c>
      <c r="D398" s="9" t="n">
        <f aca="false">LN(B398/B397)</f>
        <v>0</v>
      </c>
      <c r="E398" s="9" t="n">
        <f aca="false">B398/B393-1</f>
        <v>-0.0018858505740752</v>
      </c>
      <c r="F398" s="9" t="n">
        <f aca="false">B398/B377-1</f>
        <v>0.0111822881546415</v>
      </c>
      <c r="G398" s="0" t="n">
        <f aca="false">MAX(G397,B398)</f>
        <v>2051.5</v>
      </c>
      <c r="H398" s="9" t="n">
        <f aca="false">B398/G398-1</f>
        <v>-0.122836948574214</v>
      </c>
      <c r="I398" s="0" t="n">
        <f aca="false">IF(AND($A398&gt;=CrashTest!$B$3,$A398&lt;=CrashTest!$C$3),1,IF(AND($A398&gt;=CrashTest!$B$4,$A398&lt;=CrashTest!$C$4),2,IF(AND($A398&gt;=CrashTest!$B$5,$A398&lt;=CrashTest!$C$5),3,IF(AND($A398&gt;=CrashTest!$B$6,$A398&lt;=CrashTest!$C$6),4,IF(AND($A398&gt;=CrashTest!$B$7,$A398&lt;=CrashTest!$C$7),5,0)))))</f>
        <v>0</v>
      </c>
      <c r="J398" s="0" t="str">
        <f aca="false">IF(I398=0,"",IF(I397=I398,MAX(J397,B398),B398))</f>
        <v/>
      </c>
      <c r="K398" s="9" t="str">
        <f aca="false">IF(I398=0,"",B398/J398-1)</f>
        <v/>
      </c>
      <c r="M398" s="8"/>
      <c r="N398" s="8"/>
      <c r="O398" s="8"/>
      <c r="P398" s="8"/>
      <c r="Q398" s="9"/>
      <c r="R398" s="9"/>
      <c r="S398" s="9"/>
      <c r="T398" s="9"/>
      <c r="U398" s="9"/>
      <c r="V398" s="9"/>
    </row>
    <row r="399" customFormat="false" ht="15" hidden="false" customHeight="false" outlineLevel="0" collapsed="false">
      <c r="A399" s="5" t="n">
        <v>44406</v>
      </c>
      <c r="B399" s="6" t="n">
        <v>1831.2</v>
      </c>
      <c r="C399" s="9" t="n">
        <f aca="false">B399/B398-1</f>
        <v>0.0176160044456795</v>
      </c>
      <c r="D399" s="9" t="n">
        <f aca="false">LN(B399/B398)</f>
        <v>0.0174626411192717</v>
      </c>
      <c r="E399" s="9" t="n">
        <f aca="false">B399/B394-1</f>
        <v>0.0145152354570637</v>
      </c>
      <c r="F399" s="9" t="n">
        <f aca="false">B399/B378-1</f>
        <v>0.0388019060585434</v>
      </c>
      <c r="G399" s="0" t="n">
        <f aca="false">MAX(G398,B399)</f>
        <v>2051.5</v>
      </c>
      <c r="H399" s="9" t="n">
        <f aca="false">B399/G399-1</f>
        <v>-0.107384840360712</v>
      </c>
      <c r="I399" s="0" t="n">
        <f aca="false">IF(AND($A399&gt;=CrashTest!$B$3,$A399&lt;=CrashTest!$C$3),1,IF(AND($A399&gt;=CrashTest!$B$4,$A399&lt;=CrashTest!$C$4),2,IF(AND($A399&gt;=CrashTest!$B$5,$A399&lt;=CrashTest!$C$5),3,IF(AND($A399&gt;=CrashTest!$B$6,$A399&lt;=CrashTest!$C$6),4,IF(AND($A399&gt;=CrashTest!$B$7,$A399&lt;=CrashTest!$C$7),5,0)))))</f>
        <v>0</v>
      </c>
      <c r="J399" s="0" t="str">
        <f aca="false">IF(I399=0,"",IF(I398=I399,MAX(J398,B399),B399))</f>
        <v/>
      </c>
      <c r="K399" s="9" t="str">
        <f aca="false">IF(I399=0,"",B399/J399-1)</f>
        <v/>
      </c>
      <c r="M399" s="8"/>
      <c r="N399" s="8"/>
      <c r="O399" s="8"/>
      <c r="P399" s="8"/>
      <c r="Q399" s="9"/>
      <c r="R399" s="9"/>
      <c r="S399" s="9"/>
      <c r="T399" s="9"/>
      <c r="U399" s="9"/>
      <c r="V399" s="9"/>
    </row>
    <row r="400" customFormat="false" ht="15" hidden="false" customHeight="false" outlineLevel="0" collapsed="false">
      <c r="A400" s="5" t="n">
        <v>44407</v>
      </c>
      <c r="B400" s="6" t="n">
        <v>1812.6</v>
      </c>
      <c r="C400" s="9" t="n">
        <f aca="false">B400/B399-1</f>
        <v>-0.0101572739187419</v>
      </c>
      <c r="D400" s="9" t="n">
        <f aca="false">LN(B400/B399)</f>
        <v>-0.0102092110176757</v>
      </c>
      <c r="E400" s="9" t="n">
        <f aca="false">B400/B395-1</f>
        <v>0.00621738647718439</v>
      </c>
      <c r="F400" s="9" t="n">
        <f aca="false">B400/B379-1</f>
        <v>0.0236051502145922</v>
      </c>
      <c r="G400" s="0" t="n">
        <f aca="false">MAX(G399,B400)</f>
        <v>2051.5</v>
      </c>
      <c r="H400" s="9" t="n">
        <f aca="false">B400/G400-1</f>
        <v>-0.116451377041189</v>
      </c>
      <c r="I400" s="0" t="n">
        <f aca="false">IF(AND($A400&gt;=CrashTest!$B$3,$A400&lt;=CrashTest!$C$3),1,IF(AND($A400&gt;=CrashTest!$B$4,$A400&lt;=CrashTest!$C$4),2,IF(AND($A400&gt;=CrashTest!$B$5,$A400&lt;=CrashTest!$C$5),3,IF(AND($A400&gt;=CrashTest!$B$6,$A400&lt;=CrashTest!$C$6),4,IF(AND($A400&gt;=CrashTest!$B$7,$A400&lt;=CrashTest!$C$7),5,0)))))</f>
        <v>0</v>
      </c>
      <c r="J400" s="0" t="str">
        <f aca="false">IF(I400=0,"",IF(I399=I400,MAX(J399,B400),B400))</f>
        <v/>
      </c>
      <c r="K400" s="9" t="str">
        <f aca="false">IF(I400=0,"",B400/J400-1)</f>
        <v/>
      </c>
      <c r="M400" s="8"/>
      <c r="N400" s="8"/>
      <c r="O400" s="8"/>
      <c r="P400" s="8"/>
      <c r="Q400" s="9"/>
      <c r="R400" s="9"/>
      <c r="S400" s="9"/>
      <c r="T400" s="9"/>
      <c r="U400" s="9"/>
      <c r="V400" s="9"/>
    </row>
    <row r="401" customFormat="false" ht="15" hidden="false" customHeight="false" outlineLevel="0" collapsed="false">
      <c r="A401" s="5" t="n">
        <v>44410</v>
      </c>
      <c r="B401" s="6" t="n">
        <v>1818.1</v>
      </c>
      <c r="C401" s="9" t="n">
        <f aca="false">B401/B400-1</f>
        <v>0.00303431534811871</v>
      </c>
      <c r="D401" s="9" t="n">
        <f aca="false">LN(B401/B400)</f>
        <v>0.00302972110454581</v>
      </c>
      <c r="E401" s="9" t="n">
        <f aca="false">B401/B396-1</f>
        <v>0.0107855673542001</v>
      </c>
      <c r="F401" s="9" t="n">
        <f aca="false">B401/B380-1</f>
        <v>0.0237625992454529</v>
      </c>
      <c r="G401" s="0" t="n">
        <f aca="false">MAX(G400,B401)</f>
        <v>2051.5</v>
      </c>
      <c r="H401" s="9" t="n">
        <f aca="false">B401/G401-1</f>
        <v>-0.113770411893736</v>
      </c>
      <c r="I401" s="0" t="n">
        <f aca="false">IF(AND($A401&gt;=CrashTest!$B$3,$A401&lt;=CrashTest!$C$3),1,IF(AND($A401&gt;=CrashTest!$B$4,$A401&lt;=CrashTest!$C$4),2,IF(AND($A401&gt;=CrashTest!$B$5,$A401&lt;=CrashTest!$C$5),3,IF(AND($A401&gt;=CrashTest!$B$6,$A401&lt;=CrashTest!$C$6),4,IF(AND($A401&gt;=CrashTest!$B$7,$A401&lt;=CrashTest!$C$7),5,0)))))</f>
        <v>0</v>
      </c>
      <c r="J401" s="0" t="str">
        <f aca="false">IF(I401=0,"",IF(I400=I401,MAX(J400,B401),B401))</f>
        <v/>
      </c>
      <c r="K401" s="9" t="str">
        <f aca="false">IF(I401=0,"",B401/J401-1)</f>
        <v/>
      </c>
      <c r="M401" s="8"/>
      <c r="N401" s="8"/>
      <c r="O401" s="8"/>
      <c r="P401" s="8"/>
      <c r="Q401" s="9"/>
      <c r="R401" s="9"/>
      <c r="S401" s="9"/>
      <c r="T401" s="9"/>
      <c r="U401" s="9"/>
      <c r="V401" s="9"/>
    </row>
    <row r="402" customFormat="false" ht="15" hidden="false" customHeight="false" outlineLevel="0" collapsed="false">
      <c r="A402" s="5" t="n">
        <v>44411</v>
      </c>
      <c r="B402" s="6" t="n">
        <v>1810.1</v>
      </c>
      <c r="C402" s="9" t="n">
        <f aca="false">B402/B401-1</f>
        <v>-0.00440019800891045</v>
      </c>
      <c r="D402" s="9" t="n">
        <f aca="false">LN(B402/B401)</f>
        <v>-0.00440990737271994</v>
      </c>
      <c r="E402" s="9" t="n">
        <f aca="false">B402/B397-1</f>
        <v>0.00589052514587385</v>
      </c>
      <c r="F402" s="9" t="n">
        <f aca="false">B402/B381-1</f>
        <v>0.0154269045214854</v>
      </c>
      <c r="G402" s="0" t="n">
        <f aca="false">MAX(G401,B402)</f>
        <v>2051.5</v>
      </c>
      <c r="H402" s="9" t="n">
        <f aca="false">B402/G402-1</f>
        <v>-0.117669997562759</v>
      </c>
      <c r="I402" s="0" t="n">
        <f aca="false">IF(AND($A402&gt;=CrashTest!$B$3,$A402&lt;=CrashTest!$C$3),1,IF(AND($A402&gt;=CrashTest!$B$4,$A402&lt;=CrashTest!$C$4),2,IF(AND($A402&gt;=CrashTest!$B$5,$A402&lt;=CrashTest!$C$5),3,IF(AND($A402&gt;=CrashTest!$B$6,$A402&lt;=CrashTest!$C$6),4,IF(AND($A402&gt;=CrashTest!$B$7,$A402&lt;=CrashTest!$C$7),5,0)))))</f>
        <v>0</v>
      </c>
      <c r="J402" s="0" t="str">
        <f aca="false">IF(I402=0,"",IF(I401=I402,MAX(J401,B402),B402))</f>
        <v/>
      </c>
      <c r="K402" s="9" t="str">
        <f aca="false">IF(I402=0,"",B402/J402-1)</f>
        <v/>
      </c>
      <c r="M402" s="8"/>
      <c r="N402" s="8"/>
      <c r="O402" s="8"/>
      <c r="P402" s="8"/>
      <c r="Q402" s="9"/>
      <c r="R402" s="9"/>
      <c r="S402" s="9"/>
      <c r="T402" s="9"/>
      <c r="U402" s="9"/>
      <c r="V402" s="9"/>
    </row>
    <row r="403" customFormat="false" ht="15" hidden="false" customHeight="false" outlineLevel="0" collapsed="false">
      <c r="A403" s="5" t="n">
        <v>44412</v>
      </c>
      <c r="B403" s="6" t="n">
        <v>1810.5</v>
      </c>
      <c r="C403" s="9" t="n">
        <f aca="false">B403/B402-1</f>
        <v>0.000220982266173175</v>
      </c>
      <c r="D403" s="9" t="n">
        <f aca="false">LN(B403/B402)</f>
        <v>0.000220957853188685</v>
      </c>
      <c r="E403" s="9" t="n">
        <f aca="false">B403/B398-1</f>
        <v>0.00611280911364265</v>
      </c>
      <c r="F403" s="9" t="n">
        <f aca="false">B403/B382-1</f>
        <v>0.00947867298578209</v>
      </c>
      <c r="G403" s="0" t="n">
        <f aca="false">MAX(G402,B403)</f>
        <v>2051.5</v>
      </c>
      <c r="H403" s="9" t="n">
        <f aca="false">B403/G403-1</f>
        <v>-0.117475018279308</v>
      </c>
      <c r="I403" s="0" t="n">
        <f aca="false">IF(AND($A403&gt;=CrashTest!$B$3,$A403&lt;=CrashTest!$C$3),1,IF(AND($A403&gt;=CrashTest!$B$4,$A403&lt;=CrashTest!$C$4),2,IF(AND($A403&gt;=CrashTest!$B$5,$A403&lt;=CrashTest!$C$5),3,IF(AND($A403&gt;=CrashTest!$B$6,$A403&lt;=CrashTest!$C$6),4,IF(AND($A403&gt;=CrashTest!$B$7,$A403&lt;=CrashTest!$C$7),5,0)))))</f>
        <v>0</v>
      </c>
      <c r="J403" s="0" t="str">
        <f aca="false">IF(I403=0,"",IF(I402=I403,MAX(J402,B403),B403))</f>
        <v/>
      </c>
      <c r="K403" s="9" t="str">
        <f aca="false">IF(I403=0,"",B403/J403-1)</f>
        <v/>
      </c>
      <c r="M403" s="8"/>
      <c r="N403" s="8"/>
      <c r="O403" s="8"/>
      <c r="P403" s="8"/>
      <c r="Q403" s="9"/>
      <c r="R403" s="9"/>
      <c r="S403" s="9"/>
      <c r="T403" s="9"/>
      <c r="U403" s="9"/>
      <c r="V403" s="9"/>
    </row>
    <row r="404" customFormat="false" ht="15" hidden="false" customHeight="false" outlineLevel="0" collapsed="false">
      <c r="A404" s="5" t="n">
        <v>44413</v>
      </c>
      <c r="B404" s="6" t="n">
        <v>1805.1</v>
      </c>
      <c r="C404" s="9" t="n">
        <f aca="false">B404/B403-1</f>
        <v>-0.00298260149130081</v>
      </c>
      <c r="D404" s="9" t="n">
        <f aca="false">LN(B404/B403)</f>
        <v>-0.00298705831128019</v>
      </c>
      <c r="E404" s="9" t="n">
        <f aca="false">B404/B399-1</f>
        <v>-0.0142529488859765</v>
      </c>
      <c r="F404" s="9" t="n">
        <f aca="false">B404/B383-1</f>
        <v>0.0019983347210657</v>
      </c>
      <c r="G404" s="0" t="n">
        <f aca="false">MAX(G403,B404)</f>
        <v>2051.5</v>
      </c>
      <c r="H404" s="9" t="n">
        <f aca="false">B404/G404-1</f>
        <v>-0.120107238605898</v>
      </c>
      <c r="I404" s="0" t="n">
        <f aca="false">IF(AND($A404&gt;=CrashTest!$B$3,$A404&lt;=CrashTest!$C$3),1,IF(AND($A404&gt;=CrashTest!$B$4,$A404&lt;=CrashTest!$C$4),2,IF(AND($A404&gt;=CrashTest!$B$5,$A404&lt;=CrashTest!$C$5),3,IF(AND($A404&gt;=CrashTest!$B$6,$A404&lt;=CrashTest!$C$6),4,IF(AND($A404&gt;=CrashTest!$B$7,$A404&lt;=CrashTest!$C$7),5,0)))))</f>
        <v>0</v>
      </c>
      <c r="J404" s="0" t="str">
        <f aca="false">IF(I404=0,"",IF(I403=I404,MAX(J403,B404),B404))</f>
        <v/>
      </c>
      <c r="K404" s="9" t="str">
        <f aca="false">IF(I404=0,"",B404/J404-1)</f>
        <v/>
      </c>
      <c r="M404" s="8"/>
      <c r="N404" s="8"/>
      <c r="O404" s="8"/>
      <c r="P404" s="8"/>
      <c r="Q404" s="9"/>
      <c r="R404" s="9"/>
      <c r="S404" s="9"/>
      <c r="T404" s="9"/>
      <c r="U404" s="9"/>
      <c r="V404" s="9"/>
    </row>
    <row r="405" customFormat="false" ht="15" hidden="false" customHeight="false" outlineLevel="0" collapsed="false">
      <c r="A405" s="5" t="n">
        <v>44414</v>
      </c>
      <c r="B405" s="6" t="n">
        <v>1760</v>
      </c>
      <c r="C405" s="9" t="n">
        <f aca="false">B405/B404-1</f>
        <v>-0.0249847653869592</v>
      </c>
      <c r="D405" s="9" t="n">
        <f aca="false">LN(B405/B404)</f>
        <v>-0.0253021828622183</v>
      </c>
      <c r="E405" s="9" t="n">
        <f aca="false">B405/B400-1</f>
        <v>-0.0290190886020081</v>
      </c>
      <c r="F405" s="9" t="n">
        <f aca="false">B405/B384-1</f>
        <v>-0.0220048899755501</v>
      </c>
      <c r="G405" s="0" t="n">
        <f aca="false">MAX(G404,B405)</f>
        <v>2051.5</v>
      </c>
      <c r="H405" s="9" t="n">
        <f aca="false">B405/G405-1</f>
        <v>-0.142091152815013</v>
      </c>
      <c r="I405" s="0" t="n">
        <f aca="false">IF(AND($A405&gt;=CrashTest!$B$3,$A405&lt;=CrashTest!$C$3),1,IF(AND($A405&gt;=CrashTest!$B$4,$A405&lt;=CrashTest!$C$4),2,IF(AND($A405&gt;=CrashTest!$B$5,$A405&lt;=CrashTest!$C$5),3,IF(AND($A405&gt;=CrashTest!$B$6,$A405&lt;=CrashTest!$C$6),4,IF(AND($A405&gt;=CrashTest!$B$7,$A405&lt;=CrashTest!$C$7),5,0)))))</f>
        <v>0</v>
      </c>
      <c r="J405" s="0" t="str">
        <f aca="false">IF(I405=0,"",IF(I404=I405,MAX(J404,B405),B405))</f>
        <v/>
      </c>
      <c r="K405" s="9" t="str">
        <f aca="false">IF(I405=0,"",B405/J405-1)</f>
        <v/>
      </c>
      <c r="M405" s="8"/>
      <c r="N405" s="8"/>
      <c r="O405" s="8"/>
      <c r="P405" s="8"/>
      <c r="Q405" s="9"/>
      <c r="R405" s="9"/>
      <c r="S405" s="9"/>
      <c r="T405" s="9"/>
      <c r="U405" s="9"/>
      <c r="V405" s="9"/>
    </row>
    <row r="406" customFormat="false" ht="15" hidden="false" customHeight="false" outlineLevel="0" collapsed="false">
      <c r="A406" s="5" t="n">
        <v>44417</v>
      </c>
      <c r="B406" s="6" t="n">
        <v>1723.4</v>
      </c>
      <c r="C406" s="9" t="n">
        <f aca="false">B406/B405-1</f>
        <v>-0.0207954545454545</v>
      </c>
      <c r="D406" s="9" t="n">
        <f aca="false">LN(B406/B405)</f>
        <v>-0.021014725226531</v>
      </c>
      <c r="E406" s="9" t="n">
        <f aca="false">B406/B401-1</f>
        <v>-0.0520873439304768</v>
      </c>
      <c r="F406" s="9" t="n">
        <f aca="false">B406/B385-1</f>
        <v>-0.0478453038674033</v>
      </c>
      <c r="G406" s="0" t="n">
        <f aca="false">MAX(G405,B406)</f>
        <v>2051.5</v>
      </c>
      <c r="H406" s="9" t="n">
        <f aca="false">B406/G406-1</f>
        <v>-0.159931757250792</v>
      </c>
      <c r="I406" s="0" t="n">
        <f aca="false">IF(AND($A406&gt;=CrashTest!$B$3,$A406&lt;=CrashTest!$C$3),1,IF(AND($A406&gt;=CrashTest!$B$4,$A406&lt;=CrashTest!$C$4),2,IF(AND($A406&gt;=CrashTest!$B$5,$A406&lt;=CrashTest!$C$5),3,IF(AND($A406&gt;=CrashTest!$B$6,$A406&lt;=CrashTest!$C$6),4,IF(AND($A406&gt;=CrashTest!$B$7,$A406&lt;=CrashTest!$C$7),5,0)))))</f>
        <v>0</v>
      </c>
      <c r="J406" s="0" t="str">
        <f aca="false">IF(I406=0,"",IF(I405=I406,MAX(J405,B406),B406))</f>
        <v/>
      </c>
      <c r="K406" s="9" t="str">
        <f aca="false">IF(I406=0,"",B406/J406-1)</f>
        <v/>
      </c>
      <c r="M406" s="8"/>
      <c r="N406" s="8"/>
      <c r="O406" s="8"/>
      <c r="P406" s="8"/>
      <c r="Q406" s="9"/>
      <c r="R406" s="9"/>
      <c r="S406" s="9"/>
      <c r="T406" s="9"/>
      <c r="U406" s="9"/>
      <c r="V406" s="9"/>
    </row>
    <row r="407" customFormat="false" ht="15" hidden="false" customHeight="false" outlineLevel="0" collapsed="false">
      <c r="A407" s="5" t="n">
        <v>44418</v>
      </c>
      <c r="B407" s="6" t="n">
        <v>1728.8</v>
      </c>
      <c r="C407" s="9" t="n">
        <f aca="false">B407/B406-1</f>
        <v>0.00313334106997787</v>
      </c>
      <c r="D407" s="9" t="n">
        <f aca="false">LN(B407/B406)</f>
        <v>0.0031284423870097</v>
      </c>
      <c r="E407" s="9" t="n">
        <f aca="false">B407/B402-1</f>
        <v>-0.0449146455996906</v>
      </c>
      <c r="F407" s="9" t="n">
        <f aca="false">B407/B386-1</f>
        <v>-0.042481307117142</v>
      </c>
      <c r="G407" s="0" t="n">
        <f aca="false">MAX(G406,B407)</f>
        <v>2051.5</v>
      </c>
      <c r="H407" s="9" t="n">
        <f aca="false">B407/G407-1</f>
        <v>-0.157299536924202</v>
      </c>
      <c r="I407" s="0" t="n">
        <f aca="false">IF(AND($A407&gt;=CrashTest!$B$3,$A407&lt;=CrashTest!$C$3),1,IF(AND($A407&gt;=CrashTest!$B$4,$A407&lt;=CrashTest!$C$4),2,IF(AND($A407&gt;=CrashTest!$B$5,$A407&lt;=CrashTest!$C$5),3,IF(AND($A407&gt;=CrashTest!$B$6,$A407&lt;=CrashTest!$C$6),4,IF(AND($A407&gt;=CrashTest!$B$7,$A407&lt;=CrashTest!$C$7),5,0)))))</f>
        <v>0</v>
      </c>
      <c r="J407" s="0" t="str">
        <f aca="false">IF(I407=0,"",IF(I406=I407,MAX(J406,B407),B407))</f>
        <v/>
      </c>
      <c r="K407" s="9" t="str">
        <f aca="false">IF(I407=0,"",B407/J407-1)</f>
        <v/>
      </c>
      <c r="M407" s="8"/>
      <c r="N407" s="8"/>
      <c r="O407" s="8"/>
      <c r="P407" s="8"/>
      <c r="Q407" s="9"/>
      <c r="R407" s="9"/>
      <c r="S407" s="9"/>
      <c r="T407" s="9"/>
      <c r="U407" s="9"/>
      <c r="V407" s="9"/>
    </row>
    <row r="408" customFormat="false" ht="15" hidden="false" customHeight="false" outlineLevel="0" collapsed="false">
      <c r="A408" s="5" t="n">
        <v>44419</v>
      </c>
      <c r="B408" s="6" t="n">
        <v>1750.4</v>
      </c>
      <c r="C408" s="9" t="n">
        <f aca="false">B408/B407-1</f>
        <v>0.0124942156409071</v>
      </c>
      <c r="D408" s="9" t="n">
        <f aca="false">LN(B408/B407)</f>
        <v>0.012416807034986</v>
      </c>
      <c r="E408" s="9" t="n">
        <f aca="false">B408/B403-1</f>
        <v>-0.0331952499309582</v>
      </c>
      <c r="F408" s="9" t="n">
        <f aca="false">B408/B387-1</f>
        <v>-0.0326074941969714</v>
      </c>
      <c r="G408" s="0" t="n">
        <f aca="false">MAX(G407,B408)</f>
        <v>2051.5</v>
      </c>
      <c r="H408" s="9" t="n">
        <f aca="false">B408/G408-1</f>
        <v>-0.146770655617841</v>
      </c>
      <c r="I408" s="0" t="n">
        <f aca="false">IF(AND($A408&gt;=CrashTest!$B$3,$A408&lt;=CrashTest!$C$3),1,IF(AND($A408&gt;=CrashTest!$B$4,$A408&lt;=CrashTest!$C$4),2,IF(AND($A408&gt;=CrashTest!$B$5,$A408&lt;=CrashTest!$C$5),3,IF(AND($A408&gt;=CrashTest!$B$6,$A408&lt;=CrashTest!$C$6),4,IF(AND($A408&gt;=CrashTest!$B$7,$A408&lt;=CrashTest!$C$7),5,0)))))</f>
        <v>0</v>
      </c>
      <c r="J408" s="0" t="str">
        <f aca="false">IF(I408=0,"",IF(I407=I408,MAX(J407,B408),B408))</f>
        <v/>
      </c>
      <c r="K408" s="9" t="str">
        <f aca="false">IF(I408=0,"",B408/J408-1)</f>
        <v/>
      </c>
      <c r="M408" s="8"/>
      <c r="N408" s="8"/>
      <c r="O408" s="8"/>
      <c r="P408" s="8"/>
      <c r="Q408" s="9"/>
      <c r="R408" s="9"/>
      <c r="S408" s="9"/>
      <c r="T408" s="9"/>
      <c r="U408" s="9"/>
      <c r="V408" s="9"/>
    </row>
    <row r="409" customFormat="false" ht="15" hidden="false" customHeight="false" outlineLevel="0" collapsed="false">
      <c r="A409" s="5" t="n">
        <v>44420</v>
      </c>
      <c r="B409" s="6" t="n">
        <v>1749</v>
      </c>
      <c r="C409" s="9" t="n">
        <f aca="false">B409/B408-1</f>
        <v>-0.000799817184643614</v>
      </c>
      <c r="D409" s="9" t="n">
        <f aca="false">LN(B409/B408)</f>
        <v>-0.000800137209060103</v>
      </c>
      <c r="E409" s="9" t="n">
        <f aca="false">B409/B404-1</f>
        <v>-0.0310786106032906</v>
      </c>
      <c r="F409" s="9" t="n">
        <f aca="false">B409/B388-1</f>
        <v>-0.0412761059036343</v>
      </c>
      <c r="G409" s="0" t="n">
        <f aca="false">MAX(G408,B409)</f>
        <v>2051.5</v>
      </c>
      <c r="H409" s="9" t="n">
        <f aca="false">B409/G409-1</f>
        <v>-0.14745308310992</v>
      </c>
      <c r="I409" s="0" t="n">
        <f aca="false">IF(AND($A409&gt;=CrashTest!$B$3,$A409&lt;=CrashTest!$C$3),1,IF(AND($A409&gt;=CrashTest!$B$4,$A409&lt;=CrashTest!$C$4),2,IF(AND($A409&gt;=CrashTest!$B$5,$A409&lt;=CrashTest!$C$5),3,IF(AND($A409&gt;=CrashTest!$B$6,$A409&lt;=CrashTest!$C$6),4,IF(AND($A409&gt;=CrashTest!$B$7,$A409&lt;=CrashTest!$C$7),5,0)))))</f>
        <v>0</v>
      </c>
      <c r="J409" s="0" t="str">
        <f aca="false">IF(I409=0,"",IF(I408=I409,MAX(J408,B409),B409))</f>
        <v/>
      </c>
      <c r="K409" s="9" t="str">
        <f aca="false">IF(I409=0,"",B409/J409-1)</f>
        <v/>
      </c>
      <c r="M409" s="8"/>
      <c r="N409" s="8"/>
      <c r="O409" s="8"/>
      <c r="P409" s="8"/>
      <c r="Q409" s="9"/>
      <c r="R409" s="9"/>
      <c r="S409" s="9"/>
      <c r="T409" s="9"/>
      <c r="U409" s="9"/>
      <c r="V409" s="9"/>
    </row>
    <row r="410" customFormat="false" ht="15" hidden="false" customHeight="false" outlineLevel="0" collapsed="false">
      <c r="A410" s="5" t="n">
        <v>44421</v>
      </c>
      <c r="B410" s="6" t="n">
        <v>1775.2</v>
      </c>
      <c r="C410" s="9" t="n">
        <f aca="false">B410/B409-1</f>
        <v>0.0149799885648942</v>
      </c>
      <c r="D410" s="9" t="n">
        <f aca="false">LN(B410/B409)</f>
        <v>0.0148688965997821</v>
      </c>
      <c r="E410" s="9" t="n">
        <f aca="false">B410/B405-1</f>
        <v>0.00863636363636355</v>
      </c>
      <c r="F410" s="9" t="n">
        <f aca="false">B410/B389-1</f>
        <v>-0.0290964777947933</v>
      </c>
      <c r="G410" s="0" t="n">
        <f aca="false">MAX(G409,B410)</f>
        <v>2051.5</v>
      </c>
      <c r="H410" s="9" t="n">
        <f aca="false">B410/G410-1</f>
        <v>-0.13468194004387</v>
      </c>
      <c r="I410" s="0" t="n">
        <f aca="false">IF(AND($A410&gt;=CrashTest!$B$3,$A410&lt;=CrashTest!$C$3),1,IF(AND($A410&gt;=CrashTest!$B$4,$A410&lt;=CrashTest!$C$4),2,IF(AND($A410&gt;=CrashTest!$B$5,$A410&lt;=CrashTest!$C$5),3,IF(AND($A410&gt;=CrashTest!$B$6,$A410&lt;=CrashTest!$C$6),4,IF(AND($A410&gt;=CrashTest!$B$7,$A410&lt;=CrashTest!$C$7),5,0)))))</f>
        <v>0</v>
      </c>
      <c r="J410" s="0" t="str">
        <f aca="false">IF(I410=0,"",IF(I409=I410,MAX(J409,B410),B410))</f>
        <v/>
      </c>
      <c r="K410" s="9" t="str">
        <f aca="false">IF(I410=0,"",B410/J410-1)</f>
        <v/>
      </c>
      <c r="M410" s="8"/>
      <c r="N410" s="8"/>
      <c r="O410" s="8"/>
      <c r="P410" s="8"/>
      <c r="Q410" s="9"/>
      <c r="R410" s="9"/>
      <c r="S410" s="9"/>
      <c r="T410" s="9"/>
      <c r="U410" s="9"/>
      <c r="V410" s="9"/>
    </row>
    <row r="411" customFormat="false" ht="15" hidden="false" customHeight="false" outlineLevel="0" collapsed="false">
      <c r="A411" s="5" t="n">
        <v>44424</v>
      </c>
      <c r="B411" s="6" t="n">
        <v>1786.9</v>
      </c>
      <c r="C411" s="9" t="n">
        <f aca="false">B411/B410-1</f>
        <v>0.00659080666967116</v>
      </c>
      <c r="D411" s="9" t="n">
        <f aca="false">LN(B411/B410)</f>
        <v>0.00656918226623157</v>
      </c>
      <c r="E411" s="9" t="n">
        <f aca="false">B411/B406-1</f>
        <v>0.0368457699895555</v>
      </c>
      <c r="F411" s="9" t="n">
        <f aca="false">B411/B390-1</f>
        <v>-0.0152108018737944</v>
      </c>
      <c r="G411" s="0" t="n">
        <f aca="false">MAX(G410,B411)</f>
        <v>2051.5</v>
      </c>
      <c r="H411" s="9" t="n">
        <f aca="false">B411/G411-1</f>
        <v>-0.128978796002925</v>
      </c>
      <c r="I411" s="0" t="n">
        <f aca="false">IF(AND($A411&gt;=CrashTest!$B$3,$A411&lt;=CrashTest!$C$3),1,IF(AND($A411&gt;=CrashTest!$B$4,$A411&lt;=CrashTest!$C$4),2,IF(AND($A411&gt;=CrashTest!$B$5,$A411&lt;=CrashTest!$C$5),3,IF(AND($A411&gt;=CrashTest!$B$6,$A411&lt;=CrashTest!$C$6),4,IF(AND($A411&gt;=CrashTest!$B$7,$A411&lt;=CrashTest!$C$7),5,0)))))</f>
        <v>0</v>
      </c>
      <c r="J411" s="0" t="str">
        <f aca="false">IF(I411=0,"",IF(I410=I411,MAX(J410,B411),B411))</f>
        <v/>
      </c>
      <c r="K411" s="9" t="str">
        <f aca="false">IF(I411=0,"",B411/J411-1)</f>
        <v/>
      </c>
      <c r="M411" s="8"/>
      <c r="N411" s="8"/>
      <c r="O411" s="8"/>
      <c r="P411" s="8"/>
      <c r="Q411" s="9"/>
      <c r="R411" s="9"/>
      <c r="S411" s="9"/>
      <c r="T411" s="9"/>
      <c r="U411" s="9"/>
      <c r="V411" s="9"/>
    </row>
    <row r="412" customFormat="false" ht="15" hidden="false" customHeight="false" outlineLevel="0" collapsed="false">
      <c r="A412" s="5" t="n">
        <v>44425</v>
      </c>
      <c r="B412" s="6" t="n">
        <v>1785</v>
      </c>
      <c r="C412" s="9" t="n">
        <f aca="false">B412/B411-1</f>
        <v>-0.00106329397280214</v>
      </c>
      <c r="D412" s="9" t="n">
        <f aca="false">LN(B412/B411)</f>
        <v>-0.00106385967087622</v>
      </c>
      <c r="E412" s="9" t="n">
        <f aca="false">B412/B407-1</f>
        <v>0.0325080981027301</v>
      </c>
      <c r="F412" s="9" t="n">
        <f aca="false">B412/B391-1</f>
        <v>-0.0131033338862167</v>
      </c>
      <c r="G412" s="0" t="n">
        <f aca="false">MAX(G411,B412)</f>
        <v>2051.5</v>
      </c>
      <c r="H412" s="9" t="n">
        <f aca="false">B412/G412-1</f>
        <v>-0.129904947599318</v>
      </c>
      <c r="I412" s="0" t="n">
        <f aca="false">IF(AND($A412&gt;=CrashTest!$B$3,$A412&lt;=CrashTest!$C$3),1,IF(AND($A412&gt;=CrashTest!$B$4,$A412&lt;=CrashTest!$C$4),2,IF(AND($A412&gt;=CrashTest!$B$5,$A412&lt;=CrashTest!$C$5),3,IF(AND($A412&gt;=CrashTest!$B$6,$A412&lt;=CrashTest!$C$6),4,IF(AND($A412&gt;=CrashTest!$B$7,$A412&lt;=CrashTest!$C$7),5,0)))))</f>
        <v>0</v>
      </c>
      <c r="J412" s="0" t="str">
        <f aca="false">IF(I412=0,"",IF(I411=I412,MAX(J411,B412),B412))</f>
        <v/>
      </c>
      <c r="K412" s="9" t="str">
        <f aca="false">IF(I412=0,"",B412/J412-1)</f>
        <v/>
      </c>
      <c r="M412" s="8"/>
      <c r="N412" s="8"/>
      <c r="O412" s="8"/>
      <c r="P412" s="8"/>
      <c r="Q412" s="9"/>
      <c r="R412" s="9"/>
      <c r="S412" s="9"/>
      <c r="T412" s="9"/>
      <c r="U412" s="9"/>
      <c r="V412" s="9"/>
    </row>
    <row r="413" customFormat="false" ht="15" hidden="false" customHeight="false" outlineLevel="0" collapsed="false">
      <c r="A413" s="5" t="n">
        <v>44426</v>
      </c>
      <c r="B413" s="6" t="n">
        <v>1781.6</v>
      </c>
      <c r="C413" s="9" t="n">
        <f aca="false">B413/B412-1</f>
        <v>-0.00190476190476196</v>
      </c>
      <c r="D413" s="9" t="n">
        <f aca="false">LN(B413/B412)</f>
        <v>-0.00190657827058164</v>
      </c>
      <c r="E413" s="9" t="n">
        <f aca="false">B413/B408-1</f>
        <v>0.0178244972577695</v>
      </c>
      <c r="F413" s="9" t="n">
        <f aca="false">B413/B392-1</f>
        <v>-0.0161798000993982</v>
      </c>
      <c r="G413" s="0" t="n">
        <f aca="false">MAX(G412,B413)</f>
        <v>2051.5</v>
      </c>
      <c r="H413" s="9" t="n">
        <f aca="false">B413/G413-1</f>
        <v>-0.131562271508652</v>
      </c>
      <c r="I413" s="0" t="n">
        <f aca="false">IF(AND($A413&gt;=CrashTest!$B$3,$A413&lt;=CrashTest!$C$3),1,IF(AND($A413&gt;=CrashTest!$B$4,$A413&lt;=CrashTest!$C$4),2,IF(AND($A413&gt;=CrashTest!$B$5,$A413&lt;=CrashTest!$C$5),3,IF(AND($A413&gt;=CrashTest!$B$6,$A413&lt;=CrashTest!$C$6),4,IF(AND($A413&gt;=CrashTest!$B$7,$A413&lt;=CrashTest!$C$7),5,0)))))</f>
        <v>0</v>
      </c>
      <c r="J413" s="0" t="str">
        <f aca="false">IF(I413=0,"",IF(I412=I413,MAX(J412,B413),B413))</f>
        <v/>
      </c>
      <c r="K413" s="9" t="str">
        <f aca="false">IF(I413=0,"",B413/J413-1)</f>
        <v/>
      </c>
      <c r="M413" s="8"/>
      <c r="N413" s="8"/>
      <c r="O413" s="8"/>
      <c r="P413" s="8"/>
      <c r="Q413" s="9"/>
      <c r="R413" s="9"/>
      <c r="S413" s="9"/>
      <c r="T413" s="9"/>
      <c r="U413" s="9"/>
      <c r="V413" s="9"/>
    </row>
    <row r="414" customFormat="false" ht="15" hidden="false" customHeight="false" outlineLevel="0" collapsed="false">
      <c r="A414" s="5" t="n">
        <v>44427</v>
      </c>
      <c r="B414" s="6" t="n">
        <v>1780.2</v>
      </c>
      <c r="C414" s="9" t="n">
        <f aca="false">B414/B413-1</f>
        <v>-0.000785810507409002</v>
      </c>
      <c r="D414" s="9" t="n">
        <f aca="false">LN(B414/B413)</f>
        <v>-0.000786119418326677</v>
      </c>
      <c r="E414" s="9" t="n">
        <f aca="false">B414/B409-1</f>
        <v>0.0178387650085763</v>
      </c>
      <c r="F414" s="9" t="n">
        <f aca="false">B414/B393-1</f>
        <v>-0.0125908258916191</v>
      </c>
      <c r="G414" s="0" t="n">
        <f aca="false">MAX(G413,B414)</f>
        <v>2051.5</v>
      </c>
      <c r="H414" s="9" t="n">
        <f aca="false">B414/G414-1</f>
        <v>-0.132244699000731</v>
      </c>
      <c r="I414" s="0" t="n">
        <f aca="false">IF(AND($A414&gt;=CrashTest!$B$3,$A414&lt;=CrashTest!$C$3),1,IF(AND($A414&gt;=CrashTest!$B$4,$A414&lt;=CrashTest!$C$4),2,IF(AND($A414&gt;=CrashTest!$B$5,$A414&lt;=CrashTest!$C$5),3,IF(AND($A414&gt;=CrashTest!$B$6,$A414&lt;=CrashTest!$C$6),4,IF(AND($A414&gt;=CrashTest!$B$7,$A414&lt;=CrashTest!$C$7),5,0)))))</f>
        <v>0</v>
      </c>
      <c r="J414" s="0" t="str">
        <f aca="false">IF(I414=0,"",IF(I413=I414,MAX(J413,B414),B414))</f>
        <v/>
      </c>
      <c r="K414" s="9" t="str">
        <f aca="false">IF(I414=0,"",B414/J414-1)</f>
        <v/>
      </c>
      <c r="M414" s="8"/>
      <c r="N414" s="8"/>
      <c r="O414" s="8"/>
      <c r="P414" s="8"/>
      <c r="Q414" s="9"/>
      <c r="R414" s="9"/>
      <c r="S414" s="9"/>
      <c r="T414" s="9"/>
      <c r="U414" s="9"/>
      <c r="V414" s="9"/>
    </row>
    <row r="415" customFormat="false" ht="15" hidden="false" customHeight="false" outlineLevel="0" collapsed="false">
      <c r="A415" s="5" t="n">
        <v>44428</v>
      </c>
      <c r="B415" s="6" t="n">
        <v>1781</v>
      </c>
      <c r="C415" s="9" t="n">
        <f aca="false">B415/B414-1</f>
        <v>0.000449387709246185</v>
      </c>
      <c r="D415" s="9" t="n">
        <f aca="false">LN(B415/B414)</f>
        <v>0.000449286764830562</v>
      </c>
      <c r="E415" s="9" t="n">
        <f aca="false">B415/B410-1</f>
        <v>0.00326723749436675</v>
      </c>
      <c r="F415" s="9" t="n">
        <f aca="false">B415/B394-1</f>
        <v>-0.0132963988919668</v>
      </c>
      <c r="G415" s="0" t="n">
        <f aca="false">MAX(G414,B415)</f>
        <v>2051.5</v>
      </c>
      <c r="H415" s="9" t="n">
        <f aca="false">B415/G415-1</f>
        <v>-0.131854740433829</v>
      </c>
      <c r="I415" s="0" t="n">
        <f aca="false">IF(AND($A415&gt;=CrashTest!$B$3,$A415&lt;=CrashTest!$C$3),1,IF(AND($A415&gt;=CrashTest!$B$4,$A415&lt;=CrashTest!$C$4),2,IF(AND($A415&gt;=CrashTest!$B$5,$A415&lt;=CrashTest!$C$5),3,IF(AND($A415&gt;=CrashTest!$B$6,$A415&lt;=CrashTest!$C$6),4,IF(AND($A415&gt;=CrashTest!$B$7,$A415&lt;=CrashTest!$C$7),5,0)))))</f>
        <v>0</v>
      </c>
      <c r="J415" s="0" t="str">
        <f aca="false">IF(I415=0,"",IF(I414=I415,MAX(J414,B415),B415))</f>
        <v/>
      </c>
      <c r="K415" s="9" t="str">
        <f aca="false">IF(I415=0,"",B415/J415-1)</f>
        <v/>
      </c>
      <c r="M415" s="8"/>
      <c r="N415" s="8"/>
      <c r="O415" s="8"/>
      <c r="P415" s="8"/>
      <c r="Q415" s="9"/>
      <c r="R415" s="9"/>
      <c r="S415" s="9"/>
      <c r="T415" s="9"/>
      <c r="U415" s="9"/>
      <c r="V415" s="9"/>
    </row>
    <row r="416" customFormat="false" ht="15" hidden="false" customHeight="false" outlineLevel="0" collapsed="false">
      <c r="A416" s="5" t="n">
        <v>44431</v>
      </c>
      <c r="B416" s="6" t="n">
        <v>1803.2</v>
      </c>
      <c r="C416" s="9" t="n">
        <f aca="false">B416/B415-1</f>
        <v>0.0124649073554184</v>
      </c>
      <c r="D416" s="9" t="n">
        <f aca="false">LN(B416/B415)</f>
        <v>0.0123878599958503</v>
      </c>
      <c r="E416" s="9" t="n">
        <f aca="false">B416/B411-1</f>
        <v>0.00912194302982816</v>
      </c>
      <c r="F416" s="9" t="n">
        <f aca="false">B416/B395-1</f>
        <v>0.000999222826690405</v>
      </c>
      <c r="G416" s="0" t="n">
        <f aca="false">MAX(G415,B416)</f>
        <v>2051.5</v>
      </c>
      <c r="H416" s="9" t="n">
        <f aca="false">B416/G416-1</f>
        <v>-0.121033390202291</v>
      </c>
      <c r="I416" s="0" t="n">
        <f aca="false">IF(AND($A416&gt;=CrashTest!$B$3,$A416&lt;=CrashTest!$C$3),1,IF(AND($A416&gt;=CrashTest!$B$4,$A416&lt;=CrashTest!$C$4),2,IF(AND($A416&gt;=CrashTest!$B$5,$A416&lt;=CrashTest!$C$5),3,IF(AND($A416&gt;=CrashTest!$B$6,$A416&lt;=CrashTest!$C$6),4,IF(AND($A416&gt;=CrashTest!$B$7,$A416&lt;=CrashTest!$C$7),5,0)))))</f>
        <v>0</v>
      </c>
      <c r="J416" s="0" t="str">
        <f aca="false">IF(I416=0,"",IF(I415=I416,MAX(J415,B416),B416))</f>
        <v/>
      </c>
      <c r="K416" s="9" t="str">
        <f aca="false">IF(I416=0,"",B416/J416-1)</f>
        <v/>
      </c>
      <c r="M416" s="8"/>
      <c r="N416" s="8"/>
      <c r="O416" s="8"/>
      <c r="P416" s="8"/>
      <c r="Q416" s="9"/>
      <c r="R416" s="9"/>
      <c r="S416" s="9"/>
      <c r="T416" s="9"/>
      <c r="U416" s="9"/>
      <c r="V416" s="9"/>
    </row>
    <row r="417" customFormat="false" ht="15" hidden="false" customHeight="false" outlineLevel="0" collapsed="false">
      <c r="A417" s="5" t="n">
        <v>44432</v>
      </c>
      <c r="B417" s="6" t="n">
        <v>1805.6</v>
      </c>
      <c r="C417" s="9" t="n">
        <f aca="false">B417/B416-1</f>
        <v>0.00133096716947634</v>
      </c>
      <c r="D417" s="9" t="n">
        <f aca="false">LN(B417/B416)</f>
        <v>0.00133008221781393</v>
      </c>
      <c r="E417" s="9" t="n">
        <f aca="false">B417/B412-1</f>
        <v>0.0115406162464986</v>
      </c>
      <c r="F417" s="9" t="n">
        <f aca="false">B417/B396-1</f>
        <v>0.00383610385278255</v>
      </c>
      <c r="G417" s="0" t="n">
        <f aca="false">MAX(G416,B417)</f>
        <v>2051.5</v>
      </c>
      <c r="H417" s="9" t="n">
        <f aca="false">B417/G417-1</f>
        <v>-0.119863514501584</v>
      </c>
      <c r="I417" s="0" t="n">
        <f aca="false">IF(AND($A417&gt;=CrashTest!$B$3,$A417&lt;=CrashTest!$C$3),1,IF(AND($A417&gt;=CrashTest!$B$4,$A417&lt;=CrashTest!$C$4),2,IF(AND($A417&gt;=CrashTest!$B$5,$A417&lt;=CrashTest!$C$5),3,IF(AND($A417&gt;=CrashTest!$B$6,$A417&lt;=CrashTest!$C$6),4,IF(AND($A417&gt;=CrashTest!$B$7,$A417&lt;=CrashTest!$C$7),5,0)))))</f>
        <v>0</v>
      </c>
      <c r="J417" s="0" t="str">
        <f aca="false">IF(I417=0,"",IF(I416=I417,MAX(J416,B417),B417))</f>
        <v/>
      </c>
      <c r="K417" s="9" t="str">
        <f aca="false">IF(I417=0,"",B417/J417-1)</f>
        <v/>
      </c>
      <c r="M417" s="8"/>
      <c r="N417" s="8"/>
      <c r="O417" s="8"/>
      <c r="P417" s="8"/>
      <c r="Q417" s="9"/>
      <c r="R417" s="9"/>
      <c r="S417" s="9"/>
      <c r="T417" s="9"/>
      <c r="U417" s="9"/>
      <c r="V417" s="9"/>
    </row>
    <row r="418" customFormat="false" ht="15" hidden="false" customHeight="false" outlineLevel="0" collapsed="false">
      <c r="A418" s="5" t="n">
        <v>44433</v>
      </c>
      <c r="B418" s="6" t="n">
        <v>1788.2</v>
      </c>
      <c r="C418" s="9" t="n">
        <f aca="false">B418/B417-1</f>
        <v>-0.00963668586619404</v>
      </c>
      <c r="D418" s="9" t="n">
        <f aca="false">LN(B418/B417)</f>
        <v>-0.00968341920210822</v>
      </c>
      <c r="E418" s="9" t="n">
        <f aca="false">B418/B413-1</f>
        <v>0.00370453524921421</v>
      </c>
      <c r="F418" s="9" t="n">
        <f aca="false">B418/B397-1</f>
        <v>-0.00627952208946925</v>
      </c>
      <c r="G418" s="0" t="n">
        <f aca="false">MAX(G417,B418)</f>
        <v>2051.5</v>
      </c>
      <c r="H418" s="9" t="n">
        <f aca="false">B418/G418-1</f>
        <v>-0.128345113331709</v>
      </c>
      <c r="I418" s="0" t="n">
        <f aca="false">IF(AND($A418&gt;=CrashTest!$B$3,$A418&lt;=CrashTest!$C$3),1,IF(AND($A418&gt;=CrashTest!$B$4,$A418&lt;=CrashTest!$C$4),2,IF(AND($A418&gt;=CrashTest!$B$5,$A418&lt;=CrashTest!$C$5),3,IF(AND($A418&gt;=CrashTest!$B$6,$A418&lt;=CrashTest!$C$6),4,IF(AND($A418&gt;=CrashTest!$B$7,$A418&lt;=CrashTest!$C$7),5,0)))))</f>
        <v>0</v>
      </c>
      <c r="J418" s="0" t="str">
        <f aca="false">IF(I418=0,"",IF(I417=I418,MAX(J417,B418),B418))</f>
        <v/>
      </c>
      <c r="K418" s="9" t="str">
        <f aca="false">IF(I418=0,"",B418/J418-1)</f>
        <v/>
      </c>
      <c r="M418" s="8"/>
      <c r="N418" s="8"/>
      <c r="O418" s="8"/>
      <c r="P418" s="8"/>
      <c r="Q418" s="9"/>
      <c r="R418" s="9"/>
      <c r="S418" s="9"/>
      <c r="T418" s="9"/>
      <c r="U418" s="9"/>
      <c r="V418" s="9"/>
    </row>
    <row r="419" customFormat="false" ht="15" hidden="false" customHeight="false" outlineLevel="0" collapsed="false">
      <c r="A419" s="5" t="n">
        <v>44434</v>
      </c>
      <c r="B419" s="6" t="n">
        <v>1792.2</v>
      </c>
      <c r="C419" s="9" t="n">
        <f aca="false">B419/B418-1</f>
        <v>0.00223688625433405</v>
      </c>
      <c r="D419" s="9" t="n">
        <f aca="false">LN(B419/B418)</f>
        <v>0.0022343881489015</v>
      </c>
      <c r="E419" s="9" t="n">
        <f aca="false">B419/B414-1</f>
        <v>0.00674081563869233</v>
      </c>
      <c r="F419" s="9" t="n">
        <f aca="false">B419/B398-1</f>
        <v>-0.00405668241178103</v>
      </c>
      <c r="G419" s="0" t="n">
        <f aca="false">MAX(G418,B419)</f>
        <v>2051.5</v>
      </c>
      <c r="H419" s="9" t="n">
        <f aca="false">B419/G419-1</f>
        <v>-0.126395320497197</v>
      </c>
      <c r="I419" s="0" t="n">
        <f aca="false">IF(AND($A419&gt;=CrashTest!$B$3,$A419&lt;=CrashTest!$C$3),1,IF(AND($A419&gt;=CrashTest!$B$4,$A419&lt;=CrashTest!$C$4),2,IF(AND($A419&gt;=CrashTest!$B$5,$A419&lt;=CrashTest!$C$5),3,IF(AND($A419&gt;=CrashTest!$B$6,$A419&lt;=CrashTest!$C$6),4,IF(AND($A419&gt;=CrashTest!$B$7,$A419&lt;=CrashTest!$C$7),5,0)))))</f>
        <v>0</v>
      </c>
      <c r="J419" s="0" t="str">
        <f aca="false">IF(I419=0,"",IF(I418=I419,MAX(J418,B419),B419))</f>
        <v/>
      </c>
      <c r="K419" s="9" t="str">
        <f aca="false">IF(I419=0,"",B419/J419-1)</f>
        <v/>
      </c>
      <c r="M419" s="8"/>
      <c r="N419" s="8"/>
      <c r="O419" s="8"/>
      <c r="P419" s="8"/>
      <c r="Q419" s="9"/>
      <c r="R419" s="9"/>
      <c r="S419" s="9"/>
      <c r="T419" s="9"/>
      <c r="U419" s="9"/>
      <c r="V419" s="9"/>
    </row>
    <row r="420" customFormat="false" ht="15" hidden="false" customHeight="false" outlineLevel="0" collapsed="false">
      <c r="A420" s="5" t="n">
        <v>44435</v>
      </c>
      <c r="B420" s="6" t="n">
        <v>1816.6</v>
      </c>
      <c r="C420" s="9" t="n">
        <f aca="false">B420/B419-1</f>
        <v>0.0136145519473272</v>
      </c>
      <c r="D420" s="9" t="n">
        <f aca="false">LN(B420/B419)</f>
        <v>0.0135227066179939</v>
      </c>
      <c r="E420" s="9" t="n">
        <f aca="false">B420/B415-1</f>
        <v>0.0199887703537338</v>
      </c>
      <c r="F420" s="9" t="n">
        <f aca="false">B420/B399-1</f>
        <v>-0.0079729139362168</v>
      </c>
      <c r="G420" s="0" t="n">
        <f aca="false">MAX(G419,B420)</f>
        <v>2051.5</v>
      </c>
      <c r="H420" s="9" t="n">
        <f aca="false">B420/G420-1</f>
        <v>-0.114501584206678</v>
      </c>
      <c r="I420" s="0" t="n">
        <f aca="false">IF(AND($A420&gt;=CrashTest!$B$3,$A420&lt;=CrashTest!$C$3),1,IF(AND($A420&gt;=CrashTest!$B$4,$A420&lt;=CrashTest!$C$4),2,IF(AND($A420&gt;=CrashTest!$B$5,$A420&lt;=CrashTest!$C$5),3,IF(AND($A420&gt;=CrashTest!$B$6,$A420&lt;=CrashTest!$C$6),4,IF(AND($A420&gt;=CrashTest!$B$7,$A420&lt;=CrashTest!$C$7),5,0)))))</f>
        <v>0</v>
      </c>
      <c r="J420" s="0" t="str">
        <f aca="false">IF(I420=0,"",IF(I419=I420,MAX(J419,B420),B420))</f>
        <v/>
      </c>
      <c r="K420" s="9" t="str">
        <f aca="false">IF(I420=0,"",B420/J420-1)</f>
        <v/>
      </c>
      <c r="M420" s="8"/>
      <c r="N420" s="8"/>
      <c r="O420" s="8"/>
      <c r="P420" s="8"/>
      <c r="Q420" s="9"/>
      <c r="R420" s="9"/>
      <c r="S420" s="9"/>
      <c r="T420" s="9"/>
      <c r="U420" s="9"/>
      <c r="V420" s="9"/>
    </row>
    <row r="421" customFormat="false" ht="15" hidden="false" customHeight="false" outlineLevel="0" collapsed="false">
      <c r="A421" s="5" t="n">
        <v>44438</v>
      </c>
      <c r="B421" s="6" t="n">
        <v>1809</v>
      </c>
      <c r="C421" s="9" t="n">
        <f aca="false">B421/B420-1</f>
        <v>-0.00418363976659686</v>
      </c>
      <c r="D421" s="9" t="n">
        <f aca="false">LN(B421/B420)</f>
        <v>-0.00419241567281796</v>
      </c>
      <c r="E421" s="9" t="n">
        <f aca="false">B421/B416-1</f>
        <v>0.00321650399290152</v>
      </c>
      <c r="F421" s="9" t="n">
        <f aca="false">B421/B400-1</f>
        <v>-0.00198609731876853</v>
      </c>
      <c r="G421" s="0" t="n">
        <f aca="false">MAX(G420,B421)</f>
        <v>2051.5</v>
      </c>
      <c r="H421" s="9" t="n">
        <f aca="false">B421/G421-1</f>
        <v>-0.11820619059225</v>
      </c>
      <c r="I421" s="0" t="n">
        <f aca="false">IF(AND($A421&gt;=CrashTest!$B$3,$A421&lt;=CrashTest!$C$3),1,IF(AND($A421&gt;=CrashTest!$B$4,$A421&lt;=CrashTest!$C$4),2,IF(AND($A421&gt;=CrashTest!$B$5,$A421&lt;=CrashTest!$C$5),3,IF(AND($A421&gt;=CrashTest!$B$6,$A421&lt;=CrashTest!$C$6),4,IF(AND($A421&gt;=CrashTest!$B$7,$A421&lt;=CrashTest!$C$7),5,0)))))</f>
        <v>0</v>
      </c>
      <c r="J421" s="0" t="str">
        <f aca="false">IF(I421=0,"",IF(I420=I421,MAX(J420,B421),B421))</f>
        <v/>
      </c>
      <c r="K421" s="9" t="str">
        <f aca="false">IF(I421=0,"",B421/J421-1)</f>
        <v/>
      </c>
      <c r="M421" s="8"/>
      <c r="N421" s="8"/>
      <c r="O421" s="8"/>
      <c r="P421" s="8"/>
      <c r="Q421" s="9"/>
      <c r="R421" s="9"/>
      <c r="S421" s="9"/>
      <c r="T421" s="9"/>
      <c r="U421" s="9"/>
      <c r="V421" s="9"/>
    </row>
    <row r="422" customFormat="false" ht="15" hidden="false" customHeight="false" outlineLevel="0" collapsed="false">
      <c r="A422" s="5" t="n">
        <v>44439</v>
      </c>
      <c r="B422" s="6" t="n">
        <v>1815</v>
      </c>
      <c r="C422" s="9" t="n">
        <f aca="false">B422/B421-1</f>
        <v>0.00331674958540629</v>
      </c>
      <c r="D422" s="9" t="n">
        <f aca="false">LN(B422/B421)</f>
        <v>0.00331126130365601</v>
      </c>
      <c r="E422" s="9" t="n">
        <f aca="false">B422/B417-1</f>
        <v>0.00520602569782902</v>
      </c>
      <c r="F422" s="9" t="n">
        <f aca="false">B422/B401-1</f>
        <v>-0.00170507672845277</v>
      </c>
      <c r="G422" s="0" t="n">
        <f aca="false">MAX(G421,B422)</f>
        <v>2051.5</v>
      </c>
      <c r="H422" s="9" t="n">
        <f aca="false">B422/G422-1</f>
        <v>-0.115281501340483</v>
      </c>
      <c r="I422" s="0" t="n">
        <f aca="false">IF(AND($A422&gt;=CrashTest!$B$3,$A422&lt;=CrashTest!$C$3),1,IF(AND($A422&gt;=CrashTest!$B$4,$A422&lt;=CrashTest!$C$4),2,IF(AND($A422&gt;=CrashTest!$B$5,$A422&lt;=CrashTest!$C$5),3,IF(AND($A422&gt;=CrashTest!$B$6,$A422&lt;=CrashTest!$C$6),4,IF(AND($A422&gt;=CrashTest!$B$7,$A422&lt;=CrashTest!$C$7),5,0)))))</f>
        <v>0</v>
      </c>
      <c r="J422" s="0" t="str">
        <f aca="false">IF(I422=0,"",IF(I421=I422,MAX(J421,B422),B422))</f>
        <v/>
      </c>
      <c r="K422" s="9" t="str">
        <f aca="false">IF(I422=0,"",B422/J422-1)</f>
        <v/>
      </c>
      <c r="M422" s="8"/>
      <c r="N422" s="8"/>
      <c r="O422" s="8"/>
      <c r="P422" s="8"/>
      <c r="Q422" s="9"/>
      <c r="R422" s="9"/>
      <c r="S422" s="9"/>
      <c r="T422" s="9"/>
      <c r="U422" s="9"/>
      <c r="V422" s="9"/>
    </row>
    <row r="423" customFormat="false" ht="15" hidden="false" customHeight="false" outlineLevel="0" collapsed="false">
      <c r="A423" s="5" t="n">
        <v>44440</v>
      </c>
      <c r="B423" s="6" t="n">
        <v>1813.1</v>
      </c>
      <c r="C423" s="9" t="n">
        <f aca="false">B423/B422-1</f>
        <v>-0.00104683195592292</v>
      </c>
      <c r="D423" s="9" t="n">
        <f aca="false">LN(B423/B422)</f>
        <v>-0.00104738026718813</v>
      </c>
      <c r="E423" s="9" t="n">
        <f aca="false">B423/B418-1</f>
        <v>0.0139246169332288</v>
      </c>
      <c r="F423" s="9" t="n">
        <f aca="false">B423/B402-1</f>
        <v>0.00165736699629848</v>
      </c>
      <c r="G423" s="0" t="n">
        <f aca="false">MAX(G422,B423)</f>
        <v>2051.5</v>
      </c>
      <c r="H423" s="9" t="n">
        <f aca="false">B423/G423-1</f>
        <v>-0.116207652936876</v>
      </c>
      <c r="I423" s="0" t="n">
        <f aca="false">IF(AND($A423&gt;=CrashTest!$B$3,$A423&lt;=CrashTest!$C$3),1,IF(AND($A423&gt;=CrashTest!$B$4,$A423&lt;=CrashTest!$C$4),2,IF(AND($A423&gt;=CrashTest!$B$5,$A423&lt;=CrashTest!$C$5),3,IF(AND($A423&gt;=CrashTest!$B$6,$A423&lt;=CrashTest!$C$6),4,IF(AND($A423&gt;=CrashTest!$B$7,$A423&lt;=CrashTest!$C$7),5,0)))))</f>
        <v>0</v>
      </c>
      <c r="J423" s="0" t="str">
        <f aca="false">IF(I423=0,"",IF(I422=I423,MAX(J422,B423),B423))</f>
        <v/>
      </c>
      <c r="K423" s="9" t="str">
        <f aca="false">IF(I423=0,"",B423/J423-1)</f>
        <v/>
      </c>
      <c r="M423" s="8"/>
      <c r="N423" s="8"/>
      <c r="O423" s="8"/>
      <c r="P423" s="8"/>
      <c r="Q423" s="9"/>
      <c r="R423" s="9"/>
      <c r="S423" s="9"/>
      <c r="T423" s="9"/>
      <c r="U423" s="9"/>
      <c r="V423" s="9"/>
    </row>
    <row r="424" customFormat="false" ht="15" hidden="false" customHeight="false" outlineLevel="0" collapsed="false">
      <c r="A424" s="5" t="n">
        <v>44441</v>
      </c>
      <c r="B424" s="6" t="n">
        <v>1808.7</v>
      </c>
      <c r="C424" s="9" t="n">
        <f aca="false">B424/B423-1</f>
        <v>-0.00242678285808828</v>
      </c>
      <c r="D424" s="9" t="n">
        <f aca="false">LN(B424/B423)</f>
        <v>-0.00242973226829344</v>
      </c>
      <c r="E424" s="9" t="n">
        <f aca="false">B424/B419-1</f>
        <v>0.00920656176765977</v>
      </c>
      <c r="F424" s="9" t="n">
        <f aca="false">B424/B403-1</f>
        <v>-0.000994200497100195</v>
      </c>
      <c r="G424" s="0" t="n">
        <f aca="false">MAX(G423,B424)</f>
        <v>2051.5</v>
      </c>
      <c r="H424" s="9" t="n">
        <f aca="false">B424/G424-1</f>
        <v>-0.118352425054838</v>
      </c>
      <c r="I424" s="0" t="n">
        <f aca="false">IF(AND($A424&gt;=CrashTest!$B$3,$A424&lt;=CrashTest!$C$3),1,IF(AND($A424&gt;=CrashTest!$B$4,$A424&lt;=CrashTest!$C$4),2,IF(AND($A424&gt;=CrashTest!$B$5,$A424&lt;=CrashTest!$C$5),3,IF(AND($A424&gt;=CrashTest!$B$6,$A424&lt;=CrashTest!$C$6),4,IF(AND($A424&gt;=CrashTest!$B$7,$A424&lt;=CrashTest!$C$7),5,0)))))</f>
        <v>0</v>
      </c>
      <c r="J424" s="0" t="str">
        <f aca="false">IF(I424=0,"",IF(I423=I424,MAX(J423,B424),B424))</f>
        <v/>
      </c>
      <c r="K424" s="9" t="str">
        <f aca="false">IF(I424=0,"",B424/J424-1)</f>
        <v/>
      </c>
      <c r="M424" s="8"/>
      <c r="N424" s="8"/>
      <c r="O424" s="8"/>
      <c r="P424" s="8"/>
      <c r="Q424" s="9"/>
      <c r="R424" s="9"/>
      <c r="S424" s="9"/>
      <c r="T424" s="9"/>
      <c r="U424" s="9"/>
      <c r="V424" s="9"/>
    </row>
    <row r="425" customFormat="false" ht="15" hidden="false" customHeight="false" outlineLevel="0" collapsed="false">
      <c r="A425" s="5" t="n">
        <v>44442</v>
      </c>
      <c r="B425" s="6" t="n">
        <v>1830.9</v>
      </c>
      <c r="C425" s="9" t="n">
        <f aca="false">B425/B424-1</f>
        <v>0.0122740089567093</v>
      </c>
      <c r="D425" s="9" t="n">
        <f aca="false">LN(B425/B424)</f>
        <v>0.0121992940550894</v>
      </c>
      <c r="E425" s="9" t="n">
        <f aca="false">B425/B420-1</f>
        <v>0.00787184850820233</v>
      </c>
      <c r="F425" s="9" t="n">
        <f aca="false">B425/B404-1</f>
        <v>0.0142928369619413</v>
      </c>
      <c r="G425" s="0" t="n">
        <f aca="false">MAX(G424,B425)</f>
        <v>2051.5</v>
      </c>
      <c r="H425" s="9" t="n">
        <f aca="false">B425/G425-1</f>
        <v>-0.1075310748233</v>
      </c>
      <c r="I425" s="0" t="n">
        <f aca="false">IF(AND($A425&gt;=CrashTest!$B$3,$A425&lt;=CrashTest!$C$3),1,IF(AND($A425&gt;=CrashTest!$B$4,$A425&lt;=CrashTest!$C$4),2,IF(AND($A425&gt;=CrashTest!$B$5,$A425&lt;=CrashTest!$C$5),3,IF(AND($A425&gt;=CrashTest!$B$6,$A425&lt;=CrashTest!$C$6),4,IF(AND($A425&gt;=CrashTest!$B$7,$A425&lt;=CrashTest!$C$7),5,0)))))</f>
        <v>0</v>
      </c>
      <c r="J425" s="0" t="str">
        <f aca="false">IF(I425=0,"",IF(I424=I425,MAX(J424,B425),B425))</f>
        <v/>
      </c>
      <c r="K425" s="9" t="str">
        <f aca="false">IF(I425=0,"",B425/J425-1)</f>
        <v/>
      </c>
      <c r="M425" s="8"/>
      <c r="N425" s="8"/>
      <c r="O425" s="8"/>
      <c r="P425" s="8"/>
      <c r="Q425" s="9"/>
      <c r="R425" s="9"/>
      <c r="S425" s="9"/>
      <c r="T425" s="9"/>
      <c r="U425" s="9"/>
      <c r="V425" s="9"/>
    </row>
    <row r="426" customFormat="false" ht="15" hidden="false" customHeight="false" outlineLevel="0" collapsed="false">
      <c r="A426" s="5" t="n">
        <v>44446</v>
      </c>
      <c r="B426" s="6" t="n">
        <v>1795.9</v>
      </c>
      <c r="C426" s="9" t="n">
        <f aca="false">B426/B425-1</f>
        <v>-0.0191162816101371</v>
      </c>
      <c r="D426" s="9" t="n">
        <f aca="false">LN(B426/B425)</f>
        <v>-0.0193013601938683</v>
      </c>
      <c r="E426" s="9" t="n">
        <f aca="false">B426/B421-1</f>
        <v>-0.00724156992813707</v>
      </c>
      <c r="F426" s="9" t="n">
        <f aca="false">B426/B405-1</f>
        <v>0.0203977272727274</v>
      </c>
      <c r="G426" s="0" t="n">
        <f aca="false">MAX(G425,B426)</f>
        <v>2051.5</v>
      </c>
      <c r="H426" s="9" t="n">
        <f aca="false">B426/G426-1</f>
        <v>-0.124591762125274</v>
      </c>
      <c r="I426" s="0" t="n">
        <f aca="false">IF(AND($A426&gt;=CrashTest!$B$3,$A426&lt;=CrashTest!$C$3),1,IF(AND($A426&gt;=CrashTest!$B$4,$A426&lt;=CrashTest!$C$4),2,IF(AND($A426&gt;=CrashTest!$B$5,$A426&lt;=CrashTest!$C$5),3,IF(AND($A426&gt;=CrashTest!$B$6,$A426&lt;=CrashTest!$C$6),4,IF(AND($A426&gt;=CrashTest!$B$7,$A426&lt;=CrashTest!$C$7),5,0)))))</f>
        <v>0</v>
      </c>
      <c r="J426" s="0" t="str">
        <f aca="false">IF(I426=0,"",IF(I425=I426,MAX(J425,B426),B426))</f>
        <v/>
      </c>
      <c r="K426" s="9" t="str">
        <f aca="false">IF(I426=0,"",B426/J426-1)</f>
        <v/>
      </c>
      <c r="M426" s="8"/>
      <c r="N426" s="8"/>
      <c r="O426" s="8"/>
      <c r="P426" s="8"/>
      <c r="Q426" s="9"/>
      <c r="R426" s="9"/>
      <c r="S426" s="9"/>
      <c r="T426" s="9"/>
      <c r="U426" s="9"/>
      <c r="V426" s="9"/>
    </row>
    <row r="427" customFormat="false" ht="15" hidden="false" customHeight="false" outlineLevel="0" collapsed="false">
      <c r="A427" s="5" t="n">
        <v>44447</v>
      </c>
      <c r="B427" s="6" t="n">
        <v>1790.7</v>
      </c>
      <c r="C427" s="9" t="n">
        <f aca="false">B427/B426-1</f>
        <v>-0.00289548415836072</v>
      </c>
      <c r="D427" s="9" t="n">
        <f aca="false">LN(B427/B426)</f>
        <v>-0.00289968418197687</v>
      </c>
      <c r="E427" s="9" t="n">
        <f aca="false">B427/B422-1</f>
        <v>-0.0133884297520661</v>
      </c>
      <c r="F427" s="9" t="n">
        <f aca="false">B427/B406-1</f>
        <v>0.0390507137054659</v>
      </c>
      <c r="G427" s="0" t="n">
        <f aca="false">MAX(G426,B427)</f>
        <v>2051.5</v>
      </c>
      <c r="H427" s="9" t="n">
        <f aca="false">B427/G427-1</f>
        <v>-0.127126492810139</v>
      </c>
      <c r="I427" s="0" t="n">
        <f aca="false">IF(AND($A427&gt;=CrashTest!$B$3,$A427&lt;=CrashTest!$C$3),1,IF(AND($A427&gt;=CrashTest!$B$4,$A427&lt;=CrashTest!$C$4),2,IF(AND($A427&gt;=CrashTest!$B$5,$A427&lt;=CrashTest!$C$5),3,IF(AND($A427&gt;=CrashTest!$B$6,$A427&lt;=CrashTest!$C$6),4,IF(AND($A427&gt;=CrashTest!$B$7,$A427&lt;=CrashTest!$C$7),5,0)))))</f>
        <v>0</v>
      </c>
      <c r="J427" s="0" t="str">
        <f aca="false">IF(I427=0,"",IF(I426=I427,MAX(J426,B427),B427))</f>
        <v/>
      </c>
      <c r="K427" s="9" t="str">
        <f aca="false">IF(I427=0,"",B427/J427-1)</f>
        <v/>
      </c>
      <c r="M427" s="8"/>
      <c r="N427" s="8"/>
      <c r="O427" s="8"/>
      <c r="P427" s="8"/>
      <c r="Q427" s="9"/>
      <c r="R427" s="9"/>
      <c r="S427" s="9"/>
      <c r="T427" s="9"/>
      <c r="U427" s="9"/>
      <c r="V427" s="9"/>
    </row>
    <row r="428" customFormat="false" ht="15" hidden="false" customHeight="false" outlineLevel="0" collapsed="false">
      <c r="A428" s="5" t="n">
        <v>44448</v>
      </c>
      <c r="B428" s="6" t="n">
        <v>1797.4</v>
      </c>
      <c r="C428" s="9" t="n">
        <f aca="false">B428/B427-1</f>
        <v>0.00374155358239792</v>
      </c>
      <c r="D428" s="9" t="n">
        <f aca="false">LN(B428/B427)</f>
        <v>0.00373457138155916</v>
      </c>
      <c r="E428" s="9" t="n">
        <f aca="false">B428/B423-1</f>
        <v>-0.00865920247090612</v>
      </c>
      <c r="F428" s="9" t="n">
        <f aca="false">B428/B407-1</f>
        <v>0.0396807033780657</v>
      </c>
      <c r="G428" s="0" t="n">
        <f aca="false">MAX(G427,B428)</f>
        <v>2051.5</v>
      </c>
      <c r="H428" s="9" t="n">
        <f aca="false">B428/G428-1</f>
        <v>-0.123860589812332</v>
      </c>
      <c r="I428" s="0" t="n">
        <f aca="false">IF(AND($A428&gt;=CrashTest!$B$3,$A428&lt;=CrashTest!$C$3),1,IF(AND($A428&gt;=CrashTest!$B$4,$A428&lt;=CrashTest!$C$4),2,IF(AND($A428&gt;=CrashTest!$B$5,$A428&lt;=CrashTest!$C$5),3,IF(AND($A428&gt;=CrashTest!$B$6,$A428&lt;=CrashTest!$C$6),4,IF(AND($A428&gt;=CrashTest!$B$7,$A428&lt;=CrashTest!$C$7),5,0)))))</f>
        <v>0</v>
      </c>
      <c r="J428" s="0" t="str">
        <f aca="false">IF(I428=0,"",IF(I427=I428,MAX(J427,B428),B428))</f>
        <v/>
      </c>
      <c r="K428" s="9" t="str">
        <f aca="false">IF(I428=0,"",B428/J428-1)</f>
        <v/>
      </c>
      <c r="M428" s="8"/>
      <c r="N428" s="8"/>
      <c r="O428" s="8"/>
      <c r="P428" s="8"/>
      <c r="Q428" s="9"/>
      <c r="R428" s="9"/>
      <c r="S428" s="9"/>
      <c r="T428" s="9"/>
      <c r="U428" s="9"/>
      <c r="V428" s="9"/>
    </row>
    <row r="429" customFormat="false" ht="15" hidden="false" customHeight="false" outlineLevel="0" collapsed="false">
      <c r="A429" s="5" t="n">
        <v>44449</v>
      </c>
      <c r="B429" s="6" t="n">
        <v>1789.6</v>
      </c>
      <c r="C429" s="9" t="n">
        <f aca="false">B429/B428-1</f>
        <v>-0.00433960164682334</v>
      </c>
      <c r="D429" s="9" t="n">
        <f aca="false">LN(B429/B428)</f>
        <v>-0.00434904504835336</v>
      </c>
      <c r="E429" s="9" t="n">
        <f aca="false">B429/B424-1</f>
        <v>-0.0105600707690607</v>
      </c>
      <c r="F429" s="9" t="n">
        <f aca="false">B429/B408-1</f>
        <v>0.0223948811700181</v>
      </c>
      <c r="G429" s="0" t="n">
        <f aca="false">MAX(G428,B429)</f>
        <v>2051.5</v>
      </c>
      <c r="H429" s="9" t="n">
        <f aca="false">B429/G429-1</f>
        <v>-0.12766268583963</v>
      </c>
      <c r="I429" s="0" t="n">
        <f aca="false">IF(AND($A429&gt;=CrashTest!$B$3,$A429&lt;=CrashTest!$C$3),1,IF(AND($A429&gt;=CrashTest!$B$4,$A429&lt;=CrashTest!$C$4),2,IF(AND($A429&gt;=CrashTest!$B$5,$A429&lt;=CrashTest!$C$5),3,IF(AND($A429&gt;=CrashTest!$B$6,$A429&lt;=CrashTest!$C$6),4,IF(AND($A429&gt;=CrashTest!$B$7,$A429&lt;=CrashTest!$C$7),5,0)))))</f>
        <v>0</v>
      </c>
      <c r="J429" s="0" t="str">
        <f aca="false">IF(I429=0,"",IF(I428=I429,MAX(J428,B429),B429))</f>
        <v/>
      </c>
      <c r="K429" s="9" t="str">
        <f aca="false">IF(I429=0,"",B429/J429-1)</f>
        <v/>
      </c>
      <c r="M429" s="8"/>
      <c r="N429" s="8"/>
      <c r="O429" s="8"/>
      <c r="P429" s="8"/>
      <c r="Q429" s="9"/>
      <c r="R429" s="9"/>
      <c r="S429" s="9"/>
      <c r="T429" s="9"/>
      <c r="U429" s="9"/>
      <c r="V429" s="9"/>
    </row>
    <row r="430" customFormat="false" ht="15" hidden="false" customHeight="false" outlineLevel="0" collapsed="false">
      <c r="A430" s="5" t="n">
        <v>44452</v>
      </c>
      <c r="B430" s="6" t="n">
        <v>1792</v>
      </c>
      <c r="C430" s="9" t="n">
        <f aca="false">B430/B429-1</f>
        <v>0.00134108180599024</v>
      </c>
      <c r="D430" s="9" t="n">
        <f aca="false">LN(B430/B429)</f>
        <v>0.001340183358956</v>
      </c>
      <c r="E430" s="9" t="n">
        <f aca="false">B430/B425-1</f>
        <v>-0.021246381560981</v>
      </c>
      <c r="F430" s="9" t="n">
        <f aca="false">B430/B409-1</f>
        <v>0.0245854774156662</v>
      </c>
      <c r="G430" s="0" t="n">
        <f aca="false">MAX(G429,B430)</f>
        <v>2051.5</v>
      </c>
      <c r="H430" s="9" t="n">
        <f aca="false">B430/G430-1</f>
        <v>-0.126492810138923</v>
      </c>
      <c r="I430" s="0" t="n">
        <f aca="false">IF(AND($A430&gt;=CrashTest!$B$3,$A430&lt;=CrashTest!$C$3),1,IF(AND($A430&gt;=CrashTest!$B$4,$A430&lt;=CrashTest!$C$4),2,IF(AND($A430&gt;=CrashTest!$B$5,$A430&lt;=CrashTest!$C$5),3,IF(AND($A430&gt;=CrashTest!$B$6,$A430&lt;=CrashTest!$C$6),4,IF(AND($A430&gt;=CrashTest!$B$7,$A430&lt;=CrashTest!$C$7),5,0)))))</f>
        <v>0</v>
      </c>
      <c r="J430" s="0" t="str">
        <f aca="false">IF(I430=0,"",IF(I429=I430,MAX(J429,B430),B430))</f>
        <v/>
      </c>
      <c r="K430" s="9" t="str">
        <f aca="false">IF(I430=0,"",B430/J430-1)</f>
        <v/>
      </c>
      <c r="M430" s="8"/>
      <c r="N430" s="8"/>
      <c r="O430" s="8"/>
      <c r="P430" s="8"/>
      <c r="Q430" s="9"/>
      <c r="R430" s="9"/>
      <c r="S430" s="9"/>
      <c r="T430" s="9"/>
      <c r="U430" s="9"/>
      <c r="V430" s="9"/>
    </row>
    <row r="431" customFormat="false" ht="15" hidden="false" customHeight="false" outlineLevel="0" collapsed="false">
      <c r="A431" s="5" t="n">
        <v>44453</v>
      </c>
      <c r="B431" s="6" t="n">
        <v>1804.7</v>
      </c>
      <c r="C431" s="9" t="n">
        <f aca="false">B431/B430-1</f>
        <v>0.00708705357142869</v>
      </c>
      <c r="D431" s="9" t="n">
        <f aca="false">LN(B431/B430)</f>
        <v>0.00706205843237673</v>
      </c>
      <c r="E431" s="9" t="n">
        <f aca="false">B431/B426-1</f>
        <v>0.00490005011414896</v>
      </c>
      <c r="F431" s="9" t="n">
        <f aca="false">B431/B410-1</f>
        <v>0.0166178458765209</v>
      </c>
      <c r="G431" s="0" t="n">
        <f aca="false">MAX(G430,B431)</f>
        <v>2051.5</v>
      </c>
      <c r="H431" s="9" t="n">
        <f aca="false">B431/G431-1</f>
        <v>-0.120302217889349</v>
      </c>
      <c r="I431" s="0" t="n">
        <f aca="false">IF(AND($A431&gt;=CrashTest!$B$3,$A431&lt;=CrashTest!$C$3),1,IF(AND($A431&gt;=CrashTest!$B$4,$A431&lt;=CrashTest!$C$4),2,IF(AND($A431&gt;=CrashTest!$B$5,$A431&lt;=CrashTest!$C$5),3,IF(AND($A431&gt;=CrashTest!$B$6,$A431&lt;=CrashTest!$C$6),4,IF(AND($A431&gt;=CrashTest!$B$7,$A431&lt;=CrashTest!$C$7),5,0)))))</f>
        <v>0</v>
      </c>
      <c r="J431" s="0" t="str">
        <f aca="false">IF(I431=0,"",IF(I430=I431,MAX(J430,B431),B431))</f>
        <v/>
      </c>
      <c r="K431" s="9" t="str">
        <f aca="false">IF(I431=0,"",B431/J431-1)</f>
        <v/>
      </c>
      <c r="M431" s="8"/>
      <c r="N431" s="8"/>
      <c r="O431" s="8"/>
      <c r="P431" s="8"/>
      <c r="Q431" s="9"/>
      <c r="R431" s="9"/>
      <c r="S431" s="9"/>
      <c r="T431" s="9"/>
      <c r="U431" s="9"/>
      <c r="V431" s="9"/>
    </row>
    <row r="432" customFormat="false" ht="15" hidden="false" customHeight="false" outlineLevel="0" collapsed="false">
      <c r="A432" s="5" t="n">
        <v>44454</v>
      </c>
      <c r="B432" s="6" t="n">
        <v>1792.4</v>
      </c>
      <c r="C432" s="9" t="n">
        <f aca="false">B432/B431-1</f>
        <v>-0.00681553720840022</v>
      </c>
      <c r="D432" s="9" t="n">
        <f aca="false">LN(B432/B431)</f>
        <v>-0.00683886905526436</v>
      </c>
      <c r="E432" s="9" t="n">
        <f aca="false">B432/B427-1</f>
        <v>0.000949349416429435</v>
      </c>
      <c r="F432" s="9" t="n">
        <f aca="false">B432/B411-1</f>
        <v>0.00307795623705864</v>
      </c>
      <c r="G432" s="0" t="n">
        <f aca="false">MAX(G431,B432)</f>
        <v>2051.5</v>
      </c>
      <c r="H432" s="9" t="n">
        <f aca="false">B432/G432-1</f>
        <v>-0.126297830855472</v>
      </c>
      <c r="I432" s="0" t="n">
        <f aca="false">IF(AND($A432&gt;=CrashTest!$B$3,$A432&lt;=CrashTest!$C$3),1,IF(AND($A432&gt;=CrashTest!$B$4,$A432&lt;=CrashTest!$C$4),2,IF(AND($A432&gt;=CrashTest!$B$5,$A432&lt;=CrashTest!$C$5),3,IF(AND($A432&gt;=CrashTest!$B$6,$A432&lt;=CrashTest!$C$6),4,IF(AND($A432&gt;=CrashTest!$B$7,$A432&lt;=CrashTest!$C$7),5,0)))))</f>
        <v>0</v>
      </c>
      <c r="J432" s="0" t="str">
        <f aca="false">IF(I432=0,"",IF(I431=I432,MAX(J431,B432),B432))</f>
        <v/>
      </c>
      <c r="K432" s="9" t="str">
        <f aca="false">IF(I432=0,"",B432/J432-1)</f>
        <v/>
      </c>
      <c r="M432" s="8"/>
      <c r="N432" s="8"/>
      <c r="O432" s="8"/>
      <c r="P432" s="8"/>
      <c r="Q432" s="9"/>
      <c r="R432" s="9"/>
      <c r="S432" s="9"/>
      <c r="T432" s="9"/>
      <c r="U432" s="9"/>
      <c r="V432" s="9"/>
    </row>
    <row r="433" customFormat="false" ht="15" hidden="false" customHeight="false" outlineLevel="0" collapsed="false">
      <c r="A433" s="5" t="n">
        <v>44455</v>
      </c>
      <c r="B433" s="6" t="n">
        <v>1754.6</v>
      </c>
      <c r="C433" s="9" t="n">
        <f aca="false">B433/B432-1</f>
        <v>-0.0210890426244142</v>
      </c>
      <c r="D433" s="9" t="n">
        <f aca="false">LN(B433/B432)</f>
        <v>-0.0213145932177045</v>
      </c>
      <c r="E433" s="9" t="n">
        <f aca="false">B433/B428-1</f>
        <v>-0.0238121731389787</v>
      </c>
      <c r="F433" s="9" t="n">
        <f aca="false">B433/B412-1</f>
        <v>-0.01703081232493</v>
      </c>
      <c r="G433" s="0" t="n">
        <f aca="false">MAX(G432,B433)</f>
        <v>2051.5</v>
      </c>
      <c r="H433" s="9" t="n">
        <f aca="false">B433/G433-1</f>
        <v>-0.144723373141604</v>
      </c>
      <c r="I433" s="0" t="n">
        <f aca="false">IF(AND($A433&gt;=CrashTest!$B$3,$A433&lt;=CrashTest!$C$3),1,IF(AND($A433&gt;=CrashTest!$B$4,$A433&lt;=CrashTest!$C$4),2,IF(AND($A433&gt;=CrashTest!$B$5,$A433&lt;=CrashTest!$C$5),3,IF(AND($A433&gt;=CrashTest!$B$6,$A433&lt;=CrashTest!$C$6),4,IF(AND($A433&gt;=CrashTest!$B$7,$A433&lt;=CrashTest!$C$7),5,0)))))</f>
        <v>0</v>
      </c>
      <c r="J433" s="0" t="str">
        <f aca="false">IF(I433=0,"",IF(I432=I433,MAX(J432,B433),B433))</f>
        <v/>
      </c>
      <c r="K433" s="9" t="str">
        <f aca="false">IF(I433=0,"",B433/J433-1)</f>
        <v/>
      </c>
      <c r="M433" s="8"/>
      <c r="N433" s="8"/>
      <c r="O433" s="8"/>
      <c r="P433" s="8"/>
      <c r="Q433" s="9"/>
      <c r="R433" s="9"/>
      <c r="S433" s="9"/>
      <c r="T433" s="9"/>
      <c r="U433" s="9"/>
      <c r="V433" s="9"/>
    </row>
    <row r="434" customFormat="false" ht="15" hidden="false" customHeight="false" outlineLevel="0" collapsed="false">
      <c r="A434" s="5" t="n">
        <v>44456</v>
      </c>
      <c r="B434" s="6" t="n">
        <v>1749.4</v>
      </c>
      <c r="C434" s="9" t="n">
        <f aca="false">B434/B433-1</f>
        <v>-0.00296363843611069</v>
      </c>
      <c r="D434" s="9" t="n">
        <f aca="false">LN(B434/B433)</f>
        <v>-0.00296803870852886</v>
      </c>
      <c r="E434" s="9" t="n">
        <f aca="false">B434/B429-1</f>
        <v>-0.0224631202503351</v>
      </c>
      <c r="F434" s="9" t="n">
        <f aca="false">B434/B413-1</f>
        <v>-0.0180736416704085</v>
      </c>
      <c r="G434" s="0" t="n">
        <f aca="false">MAX(G433,B434)</f>
        <v>2051.5</v>
      </c>
      <c r="H434" s="9" t="n">
        <f aca="false">B434/G434-1</f>
        <v>-0.147258103826468</v>
      </c>
      <c r="I434" s="0" t="n">
        <f aca="false">IF(AND($A434&gt;=CrashTest!$B$3,$A434&lt;=CrashTest!$C$3),1,IF(AND($A434&gt;=CrashTest!$B$4,$A434&lt;=CrashTest!$C$4),2,IF(AND($A434&gt;=CrashTest!$B$5,$A434&lt;=CrashTest!$C$5),3,IF(AND($A434&gt;=CrashTest!$B$6,$A434&lt;=CrashTest!$C$6),4,IF(AND($A434&gt;=CrashTest!$B$7,$A434&lt;=CrashTest!$C$7),5,0)))))</f>
        <v>0</v>
      </c>
      <c r="J434" s="0" t="str">
        <f aca="false">IF(I434=0,"",IF(I433=I434,MAX(J433,B434),B434))</f>
        <v/>
      </c>
      <c r="K434" s="9" t="str">
        <f aca="false">IF(I434=0,"",B434/J434-1)</f>
        <v/>
      </c>
      <c r="M434" s="8"/>
      <c r="N434" s="8"/>
      <c r="O434" s="8"/>
      <c r="P434" s="8"/>
      <c r="Q434" s="9"/>
      <c r="R434" s="9"/>
      <c r="S434" s="9"/>
      <c r="T434" s="9"/>
      <c r="U434" s="9"/>
      <c r="V434" s="9"/>
    </row>
    <row r="435" customFormat="false" ht="15" hidden="false" customHeight="false" outlineLevel="0" collapsed="false">
      <c r="A435" s="5" t="n">
        <v>44459</v>
      </c>
      <c r="B435" s="6" t="n">
        <v>1761.8</v>
      </c>
      <c r="C435" s="9" t="n">
        <f aca="false">B435/B434-1</f>
        <v>0.00708814450668793</v>
      </c>
      <c r="D435" s="9" t="n">
        <f aca="false">LN(B435/B434)</f>
        <v>0.0070631416899407</v>
      </c>
      <c r="E435" s="9" t="n">
        <f aca="false">B435/B430-1</f>
        <v>-0.0168526785714286</v>
      </c>
      <c r="F435" s="9" t="n">
        <f aca="false">B435/B414-1</f>
        <v>-0.0103359173126616</v>
      </c>
      <c r="G435" s="0" t="n">
        <f aca="false">MAX(G434,B435)</f>
        <v>2051.5</v>
      </c>
      <c r="H435" s="9" t="n">
        <f aca="false">B435/G435-1</f>
        <v>-0.141213746039483</v>
      </c>
      <c r="I435" s="0" t="n">
        <f aca="false">IF(AND($A435&gt;=CrashTest!$B$3,$A435&lt;=CrashTest!$C$3),1,IF(AND($A435&gt;=CrashTest!$B$4,$A435&lt;=CrashTest!$C$4),2,IF(AND($A435&gt;=CrashTest!$B$5,$A435&lt;=CrashTest!$C$5),3,IF(AND($A435&gt;=CrashTest!$B$6,$A435&lt;=CrashTest!$C$6),4,IF(AND($A435&gt;=CrashTest!$B$7,$A435&lt;=CrashTest!$C$7),5,0)))))</f>
        <v>0</v>
      </c>
      <c r="J435" s="0" t="str">
        <f aca="false">IF(I435=0,"",IF(I434=I435,MAX(J434,B435),B435))</f>
        <v/>
      </c>
      <c r="K435" s="9" t="str">
        <f aca="false">IF(I435=0,"",B435/J435-1)</f>
        <v/>
      </c>
      <c r="M435" s="8"/>
      <c r="N435" s="8"/>
      <c r="O435" s="8"/>
      <c r="P435" s="8"/>
      <c r="Q435" s="9"/>
      <c r="R435" s="9"/>
      <c r="S435" s="9"/>
      <c r="T435" s="9"/>
      <c r="U435" s="9"/>
      <c r="V435" s="9"/>
    </row>
    <row r="436" customFormat="false" ht="15" hidden="false" customHeight="false" outlineLevel="0" collapsed="false">
      <c r="A436" s="5" t="n">
        <v>44460</v>
      </c>
      <c r="B436" s="6" t="n">
        <v>1776</v>
      </c>
      <c r="C436" s="9" t="n">
        <f aca="false">B436/B435-1</f>
        <v>0.00805993869905786</v>
      </c>
      <c r="D436" s="9" t="n">
        <f aca="false">LN(B436/B435)</f>
        <v>0.00802763087642014</v>
      </c>
      <c r="E436" s="9" t="n">
        <f aca="false">B436/B431-1</f>
        <v>-0.015902920152934</v>
      </c>
      <c r="F436" s="9" t="n">
        <f aca="false">B436/B415-1</f>
        <v>-0.00280741156653563</v>
      </c>
      <c r="G436" s="0" t="n">
        <f aca="false">MAX(G435,B436)</f>
        <v>2051.5</v>
      </c>
      <c r="H436" s="9" t="n">
        <f aca="false">B436/G436-1</f>
        <v>-0.134291981476968</v>
      </c>
      <c r="I436" s="0" t="n">
        <f aca="false">IF(AND($A436&gt;=CrashTest!$B$3,$A436&lt;=CrashTest!$C$3),1,IF(AND($A436&gt;=CrashTest!$B$4,$A436&lt;=CrashTest!$C$4),2,IF(AND($A436&gt;=CrashTest!$B$5,$A436&lt;=CrashTest!$C$5),3,IF(AND($A436&gt;=CrashTest!$B$6,$A436&lt;=CrashTest!$C$6),4,IF(AND($A436&gt;=CrashTest!$B$7,$A436&lt;=CrashTest!$C$7),5,0)))))</f>
        <v>0</v>
      </c>
      <c r="J436" s="0" t="str">
        <f aca="false">IF(I436=0,"",IF(I435=I436,MAX(J435,B436),B436))</f>
        <v/>
      </c>
      <c r="K436" s="9" t="str">
        <f aca="false">IF(I436=0,"",B436/J436-1)</f>
        <v/>
      </c>
      <c r="M436" s="8"/>
      <c r="N436" s="8"/>
      <c r="O436" s="8"/>
      <c r="P436" s="8"/>
      <c r="Q436" s="9"/>
      <c r="R436" s="9"/>
      <c r="S436" s="9"/>
      <c r="T436" s="9"/>
      <c r="U436" s="9"/>
      <c r="V436" s="9"/>
    </row>
    <row r="437" customFormat="false" ht="15" hidden="false" customHeight="false" outlineLevel="0" collapsed="false">
      <c r="A437" s="5" t="n">
        <v>44461</v>
      </c>
      <c r="B437" s="6" t="n">
        <v>1776.7</v>
      </c>
      <c r="C437" s="9" t="n">
        <f aca="false">B437/B436-1</f>
        <v>0.000394144144144182</v>
      </c>
      <c r="D437" s="9" t="n">
        <f aca="false">LN(B437/B436)</f>
        <v>0.000394066489745015</v>
      </c>
      <c r="E437" s="9" t="n">
        <f aca="false">B437/B432-1</f>
        <v>-0.00875920553447895</v>
      </c>
      <c r="F437" s="9" t="n">
        <f aca="false">B437/B416-1</f>
        <v>-0.0146960958296362</v>
      </c>
      <c r="G437" s="0" t="n">
        <f aca="false">MAX(G436,B437)</f>
        <v>2051.5</v>
      </c>
      <c r="H437" s="9" t="n">
        <f aca="false">B437/G437-1</f>
        <v>-0.133950767730929</v>
      </c>
      <c r="I437" s="0" t="n">
        <f aca="false">IF(AND($A437&gt;=CrashTest!$B$3,$A437&lt;=CrashTest!$C$3),1,IF(AND($A437&gt;=CrashTest!$B$4,$A437&lt;=CrashTest!$C$4),2,IF(AND($A437&gt;=CrashTest!$B$5,$A437&lt;=CrashTest!$C$5),3,IF(AND($A437&gt;=CrashTest!$B$6,$A437&lt;=CrashTest!$C$6),4,IF(AND($A437&gt;=CrashTest!$B$7,$A437&lt;=CrashTest!$C$7),5,0)))))</f>
        <v>0</v>
      </c>
      <c r="J437" s="0" t="str">
        <f aca="false">IF(I437=0,"",IF(I436=I437,MAX(J436,B437),B437))</f>
        <v/>
      </c>
      <c r="K437" s="9" t="str">
        <f aca="false">IF(I437=0,"",B437/J437-1)</f>
        <v/>
      </c>
      <c r="M437" s="8"/>
      <c r="N437" s="8"/>
      <c r="O437" s="8"/>
      <c r="P437" s="8"/>
      <c r="Q437" s="9"/>
      <c r="R437" s="9"/>
      <c r="S437" s="9"/>
      <c r="T437" s="9"/>
      <c r="U437" s="9"/>
      <c r="V437" s="9"/>
    </row>
    <row r="438" customFormat="false" ht="15" hidden="false" customHeight="false" outlineLevel="0" collapsed="false">
      <c r="A438" s="5" t="n">
        <v>44462</v>
      </c>
      <c r="B438" s="6" t="n">
        <v>1747.7</v>
      </c>
      <c r="C438" s="9" t="n">
        <f aca="false">B438/B437-1</f>
        <v>-0.0163223954522429</v>
      </c>
      <c r="D438" s="9" t="n">
        <f aca="false">LN(B438/B437)</f>
        <v>-0.0164570732695449</v>
      </c>
      <c r="E438" s="9" t="n">
        <f aca="false">B438/B433-1</f>
        <v>-0.00393252023253154</v>
      </c>
      <c r="F438" s="9" t="n">
        <f aca="false">B438/B417-1</f>
        <v>-0.0320669029685422</v>
      </c>
      <c r="G438" s="0" t="n">
        <f aca="false">MAX(G437,B438)</f>
        <v>2051.5</v>
      </c>
      <c r="H438" s="9" t="n">
        <f aca="false">B438/G438-1</f>
        <v>-0.148086765781136</v>
      </c>
      <c r="I438" s="0" t="n">
        <f aca="false">IF(AND($A438&gt;=CrashTest!$B$3,$A438&lt;=CrashTest!$C$3),1,IF(AND($A438&gt;=CrashTest!$B$4,$A438&lt;=CrashTest!$C$4),2,IF(AND($A438&gt;=CrashTest!$B$5,$A438&lt;=CrashTest!$C$5),3,IF(AND($A438&gt;=CrashTest!$B$6,$A438&lt;=CrashTest!$C$6),4,IF(AND($A438&gt;=CrashTest!$B$7,$A438&lt;=CrashTest!$C$7),5,0)))))</f>
        <v>0</v>
      </c>
      <c r="J438" s="0" t="str">
        <f aca="false">IF(I438=0,"",IF(I437=I438,MAX(J437,B438),B438))</f>
        <v/>
      </c>
      <c r="K438" s="9" t="str">
        <f aca="false">IF(I438=0,"",B438/J438-1)</f>
        <v/>
      </c>
      <c r="M438" s="8"/>
      <c r="N438" s="8"/>
      <c r="O438" s="8"/>
      <c r="P438" s="8"/>
      <c r="Q438" s="9"/>
      <c r="R438" s="9"/>
      <c r="S438" s="9"/>
      <c r="T438" s="9"/>
      <c r="U438" s="9"/>
      <c r="V438" s="9"/>
    </row>
    <row r="439" customFormat="false" ht="15" hidden="false" customHeight="false" outlineLevel="0" collapsed="false">
      <c r="A439" s="5" t="n">
        <v>44463</v>
      </c>
      <c r="B439" s="6" t="n">
        <v>1749.7</v>
      </c>
      <c r="C439" s="9" t="n">
        <f aca="false">B439/B438-1</f>
        <v>0.0011443611603823</v>
      </c>
      <c r="D439" s="9" t="n">
        <f aca="false">LN(B439/B438)</f>
        <v>0.00114370687825873</v>
      </c>
      <c r="E439" s="9" t="n">
        <f aca="false">B439/B434-1</f>
        <v>0.000171487367097267</v>
      </c>
      <c r="F439" s="9" t="n">
        <f aca="false">B439/B418-1</f>
        <v>-0.0215300301979644</v>
      </c>
      <c r="G439" s="0" t="n">
        <f aca="false">MAX(G438,B439)</f>
        <v>2051.5</v>
      </c>
      <c r="H439" s="9" t="n">
        <f aca="false">B439/G439-1</f>
        <v>-0.14711186936388</v>
      </c>
      <c r="I439" s="0" t="n">
        <f aca="false">IF(AND($A439&gt;=CrashTest!$B$3,$A439&lt;=CrashTest!$C$3),1,IF(AND($A439&gt;=CrashTest!$B$4,$A439&lt;=CrashTest!$C$4),2,IF(AND($A439&gt;=CrashTest!$B$5,$A439&lt;=CrashTest!$C$5),3,IF(AND($A439&gt;=CrashTest!$B$6,$A439&lt;=CrashTest!$C$6),4,IF(AND($A439&gt;=CrashTest!$B$7,$A439&lt;=CrashTest!$C$7),5,0)))))</f>
        <v>0</v>
      </c>
      <c r="J439" s="0" t="str">
        <f aca="false">IF(I439=0,"",IF(I438=I439,MAX(J438,B439),B439))</f>
        <v/>
      </c>
      <c r="K439" s="9" t="str">
        <f aca="false">IF(I439=0,"",B439/J439-1)</f>
        <v/>
      </c>
      <c r="M439" s="8"/>
      <c r="N439" s="8"/>
      <c r="O439" s="8"/>
      <c r="P439" s="8"/>
      <c r="Q439" s="9"/>
      <c r="R439" s="9"/>
      <c r="S439" s="9"/>
      <c r="T439" s="9"/>
      <c r="U439" s="9"/>
      <c r="V439" s="9"/>
    </row>
    <row r="440" customFormat="false" ht="15" hidden="false" customHeight="false" outlineLevel="0" collapsed="false">
      <c r="A440" s="5" t="n">
        <v>44466</v>
      </c>
      <c r="B440" s="6" t="n">
        <v>1750</v>
      </c>
      <c r="C440" s="9" t="n">
        <f aca="false">B440/B439-1</f>
        <v>0.000171457964222466</v>
      </c>
      <c r="D440" s="9" t="n">
        <f aca="false">LN(B440/B439)</f>
        <v>0.000171443266985666</v>
      </c>
      <c r="E440" s="9" t="n">
        <f aca="false">B440/B435-1</f>
        <v>-0.00669769553865363</v>
      </c>
      <c r="F440" s="9" t="n">
        <f aca="false">B440/B419-1</f>
        <v>-0.0235464791875907</v>
      </c>
      <c r="G440" s="0" t="n">
        <f aca="false">MAX(G439,B440)</f>
        <v>2051.5</v>
      </c>
      <c r="H440" s="9" t="n">
        <f aca="false">B440/G440-1</f>
        <v>-0.146965634901292</v>
      </c>
      <c r="I440" s="0" t="n">
        <f aca="false">IF(AND($A440&gt;=CrashTest!$B$3,$A440&lt;=CrashTest!$C$3),1,IF(AND($A440&gt;=CrashTest!$B$4,$A440&lt;=CrashTest!$C$4),2,IF(AND($A440&gt;=CrashTest!$B$5,$A440&lt;=CrashTest!$C$5),3,IF(AND($A440&gt;=CrashTest!$B$6,$A440&lt;=CrashTest!$C$6),4,IF(AND($A440&gt;=CrashTest!$B$7,$A440&lt;=CrashTest!$C$7),5,0)))))</f>
        <v>0</v>
      </c>
      <c r="J440" s="0" t="str">
        <f aca="false">IF(I440=0,"",IF(I439=I440,MAX(J439,B440),B440))</f>
        <v/>
      </c>
      <c r="K440" s="9" t="str">
        <f aca="false">IF(I440=0,"",B440/J440-1)</f>
        <v/>
      </c>
      <c r="M440" s="8"/>
      <c r="N440" s="8"/>
      <c r="O440" s="8"/>
      <c r="P440" s="8"/>
      <c r="Q440" s="9"/>
      <c r="R440" s="9"/>
      <c r="S440" s="9"/>
      <c r="T440" s="9"/>
      <c r="U440" s="9"/>
      <c r="V440" s="9"/>
    </row>
    <row r="441" customFormat="false" ht="15" hidden="false" customHeight="false" outlineLevel="0" collapsed="false">
      <c r="A441" s="5" t="n">
        <v>44467</v>
      </c>
      <c r="B441" s="6" t="n">
        <v>1735.8</v>
      </c>
      <c r="C441" s="9" t="n">
        <f aca="false">B441/B440-1</f>
        <v>-0.00811428571428574</v>
      </c>
      <c r="D441" s="9" t="n">
        <f aca="false">LN(B441/B440)</f>
        <v>-0.00814738570741535</v>
      </c>
      <c r="E441" s="9" t="n">
        <f aca="false">B441/B436-1</f>
        <v>-0.0226351351351352</v>
      </c>
      <c r="F441" s="9" t="n">
        <f aca="false">B441/B420-1</f>
        <v>-0.0444786964659253</v>
      </c>
      <c r="G441" s="0" t="n">
        <f aca="false">MAX(G440,B441)</f>
        <v>2051.5</v>
      </c>
      <c r="H441" s="9" t="n">
        <f aca="false">B441/G441-1</f>
        <v>-0.153887399463807</v>
      </c>
      <c r="I441" s="0" t="n">
        <f aca="false">IF(AND($A441&gt;=CrashTest!$B$3,$A441&lt;=CrashTest!$C$3),1,IF(AND($A441&gt;=CrashTest!$B$4,$A441&lt;=CrashTest!$C$4),2,IF(AND($A441&gt;=CrashTest!$B$5,$A441&lt;=CrashTest!$C$5),3,IF(AND($A441&gt;=CrashTest!$B$6,$A441&lt;=CrashTest!$C$6),4,IF(AND($A441&gt;=CrashTest!$B$7,$A441&lt;=CrashTest!$C$7),5,0)))))</f>
        <v>0</v>
      </c>
      <c r="J441" s="0" t="str">
        <f aca="false">IF(I441=0,"",IF(I440=I441,MAX(J440,B441),B441))</f>
        <v/>
      </c>
      <c r="K441" s="9" t="str">
        <f aca="false">IF(I441=0,"",B441/J441-1)</f>
        <v/>
      </c>
      <c r="M441" s="8"/>
      <c r="N441" s="8"/>
      <c r="O441" s="8"/>
      <c r="P441" s="8"/>
      <c r="Q441" s="9"/>
      <c r="R441" s="9"/>
      <c r="S441" s="9"/>
      <c r="T441" s="9"/>
      <c r="U441" s="9"/>
      <c r="V441" s="9"/>
    </row>
    <row r="442" customFormat="false" ht="15" hidden="false" customHeight="false" outlineLevel="0" collapsed="false">
      <c r="A442" s="5" t="n">
        <v>44468</v>
      </c>
      <c r="B442" s="6" t="n">
        <v>1721.5</v>
      </c>
      <c r="C442" s="9" t="n">
        <f aca="false">B442/B441-1</f>
        <v>-0.00823827629911278</v>
      </c>
      <c r="D442" s="9" t="n">
        <f aca="false">LN(B442/B441)</f>
        <v>-0.00827239843156594</v>
      </c>
      <c r="E442" s="9" t="n">
        <f aca="false">B442/B437-1</f>
        <v>-0.0310688354815107</v>
      </c>
      <c r="F442" s="9" t="n">
        <f aca="false">B442/B421-1</f>
        <v>-0.0483692647871752</v>
      </c>
      <c r="G442" s="0" t="n">
        <f aca="false">MAX(G441,B442)</f>
        <v>2051.5</v>
      </c>
      <c r="H442" s="9" t="n">
        <f aca="false">B442/G442-1</f>
        <v>-0.160857908847185</v>
      </c>
      <c r="I442" s="0" t="n">
        <f aca="false">IF(AND($A442&gt;=CrashTest!$B$3,$A442&lt;=CrashTest!$C$3),1,IF(AND($A442&gt;=CrashTest!$B$4,$A442&lt;=CrashTest!$C$4),2,IF(AND($A442&gt;=CrashTest!$B$5,$A442&lt;=CrashTest!$C$5),3,IF(AND($A442&gt;=CrashTest!$B$6,$A442&lt;=CrashTest!$C$6),4,IF(AND($A442&gt;=CrashTest!$B$7,$A442&lt;=CrashTest!$C$7),5,0)))))</f>
        <v>0</v>
      </c>
      <c r="J442" s="0" t="str">
        <f aca="false">IF(I442=0,"",IF(I441=I442,MAX(J441,B442),B442))</f>
        <v/>
      </c>
      <c r="K442" s="9" t="str">
        <f aca="false">IF(I442=0,"",B442/J442-1)</f>
        <v/>
      </c>
      <c r="M442" s="8"/>
      <c r="N442" s="8"/>
      <c r="O442" s="8"/>
      <c r="P442" s="8"/>
      <c r="Q442" s="9"/>
      <c r="R442" s="9"/>
      <c r="S442" s="9"/>
      <c r="T442" s="9"/>
      <c r="U442" s="9"/>
      <c r="V442" s="9"/>
    </row>
    <row r="443" customFormat="false" ht="15" hidden="false" customHeight="false" outlineLevel="0" collapsed="false">
      <c r="A443" s="5" t="n">
        <v>44469</v>
      </c>
      <c r="B443" s="6" t="n">
        <v>1755.3</v>
      </c>
      <c r="C443" s="9" t="n">
        <f aca="false">B443/B442-1</f>
        <v>0.0196340400813244</v>
      </c>
      <c r="D443" s="9" t="n">
        <f aca="false">LN(B443/B442)</f>
        <v>0.0194437786837216</v>
      </c>
      <c r="E443" s="9" t="n">
        <f aca="false">B443/B438-1</f>
        <v>0.0043485724094523</v>
      </c>
      <c r="F443" s="9" t="n">
        <f aca="false">B443/B422-1</f>
        <v>-0.0328925619834711</v>
      </c>
      <c r="G443" s="0" t="n">
        <f aca="false">MAX(G442,B443)</f>
        <v>2051.5</v>
      </c>
      <c r="H443" s="9" t="n">
        <f aca="false">B443/G443-1</f>
        <v>-0.144382159395564</v>
      </c>
      <c r="I443" s="0" t="n">
        <f aca="false">IF(AND($A443&gt;=CrashTest!$B$3,$A443&lt;=CrashTest!$C$3),1,IF(AND($A443&gt;=CrashTest!$B$4,$A443&lt;=CrashTest!$C$4),2,IF(AND($A443&gt;=CrashTest!$B$5,$A443&lt;=CrashTest!$C$5),3,IF(AND($A443&gt;=CrashTest!$B$6,$A443&lt;=CrashTest!$C$6),4,IF(AND($A443&gt;=CrashTest!$B$7,$A443&lt;=CrashTest!$C$7),5,0)))))</f>
        <v>0</v>
      </c>
      <c r="J443" s="0" t="str">
        <f aca="false">IF(I443=0,"",IF(I442=I443,MAX(J442,B443),B443))</f>
        <v/>
      </c>
      <c r="K443" s="9" t="str">
        <f aca="false">IF(I443=0,"",B443/J443-1)</f>
        <v/>
      </c>
      <c r="M443" s="8"/>
      <c r="N443" s="8"/>
      <c r="O443" s="8"/>
      <c r="P443" s="8"/>
      <c r="Q443" s="9"/>
      <c r="R443" s="9"/>
      <c r="S443" s="9"/>
      <c r="T443" s="9"/>
      <c r="U443" s="9"/>
      <c r="V443" s="9"/>
    </row>
    <row r="444" customFormat="false" ht="15" hidden="false" customHeight="false" outlineLevel="0" collapsed="false">
      <c r="A444" s="5" t="n">
        <v>44470</v>
      </c>
      <c r="B444" s="6" t="n">
        <v>1757</v>
      </c>
      <c r="C444" s="9" t="n">
        <f aca="false">B444/B443-1</f>
        <v>0.000968495413889325</v>
      </c>
      <c r="D444" s="9" t="n">
        <f aca="false">LN(B444/B443)</f>
        <v>0.000968026724797043</v>
      </c>
      <c r="E444" s="9" t="n">
        <f aca="false">B444/B439-1</f>
        <v>0.00417214379607933</v>
      </c>
      <c r="F444" s="9" t="n">
        <f aca="false">B444/B423-1</f>
        <v>-0.0309414814406265</v>
      </c>
      <c r="G444" s="0" t="n">
        <f aca="false">MAX(G443,B444)</f>
        <v>2051.5</v>
      </c>
      <c r="H444" s="9" t="n">
        <f aca="false">B444/G444-1</f>
        <v>-0.143553497440897</v>
      </c>
      <c r="I444" s="0" t="n">
        <f aca="false">IF(AND($A444&gt;=CrashTest!$B$3,$A444&lt;=CrashTest!$C$3),1,IF(AND($A444&gt;=CrashTest!$B$4,$A444&lt;=CrashTest!$C$4),2,IF(AND($A444&gt;=CrashTest!$B$5,$A444&lt;=CrashTest!$C$5),3,IF(AND($A444&gt;=CrashTest!$B$6,$A444&lt;=CrashTest!$C$6),4,IF(AND($A444&gt;=CrashTest!$B$7,$A444&lt;=CrashTest!$C$7),5,0)))))</f>
        <v>0</v>
      </c>
      <c r="J444" s="0" t="str">
        <f aca="false">IF(I444=0,"",IF(I443=I444,MAX(J443,B444),B444))</f>
        <v/>
      </c>
      <c r="K444" s="9" t="str">
        <f aca="false">IF(I444=0,"",B444/J444-1)</f>
        <v/>
      </c>
      <c r="M444" s="8"/>
      <c r="N444" s="8"/>
      <c r="O444" s="8"/>
      <c r="P444" s="8"/>
      <c r="Q444" s="9"/>
      <c r="R444" s="9"/>
      <c r="S444" s="9"/>
      <c r="T444" s="9"/>
      <c r="U444" s="9"/>
      <c r="V444" s="9"/>
    </row>
    <row r="445" customFormat="false" ht="15" hidden="false" customHeight="false" outlineLevel="0" collapsed="false">
      <c r="A445" s="5" t="n">
        <v>44473</v>
      </c>
      <c r="B445" s="6" t="n">
        <v>1766.2</v>
      </c>
      <c r="C445" s="9" t="n">
        <f aca="false">B445/B444-1</f>
        <v>0.0052361980648834</v>
      </c>
      <c r="D445" s="9" t="n">
        <f aca="false">LN(B445/B444)</f>
        <v>0.00522253684760473</v>
      </c>
      <c r="E445" s="9" t="n">
        <f aca="false">B445/B440-1</f>
        <v>0.00925714285714285</v>
      </c>
      <c r="F445" s="9" t="n">
        <f aca="false">B445/B424-1</f>
        <v>-0.0234975396693758</v>
      </c>
      <c r="G445" s="0" t="n">
        <f aca="false">MAX(G444,B445)</f>
        <v>2051.5</v>
      </c>
      <c r="H445" s="9" t="n">
        <f aca="false">B445/G445-1</f>
        <v>-0.139068973921521</v>
      </c>
      <c r="I445" s="0" t="n">
        <f aca="false">IF(AND($A445&gt;=CrashTest!$B$3,$A445&lt;=CrashTest!$C$3),1,IF(AND($A445&gt;=CrashTest!$B$4,$A445&lt;=CrashTest!$C$4),2,IF(AND($A445&gt;=CrashTest!$B$5,$A445&lt;=CrashTest!$C$5),3,IF(AND($A445&gt;=CrashTest!$B$6,$A445&lt;=CrashTest!$C$6),4,IF(AND($A445&gt;=CrashTest!$B$7,$A445&lt;=CrashTest!$C$7),5,0)))))</f>
        <v>0</v>
      </c>
      <c r="J445" s="0" t="str">
        <f aca="false">IF(I445=0,"",IF(I444=I445,MAX(J444,B445),B445))</f>
        <v/>
      </c>
      <c r="K445" s="9" t="str">
        <f aca="false">IF(I445=0,"",B445/J445-1)</f>
        <v/>
      </c>
      <c r="M445" s="8"/>
      <c r="N445" s="8"/>
      <c r="O445" s="8"/>
      <c r="P445" s="8"/>
      <c r="Q445" s="9"/>
      <c r="R445" s="9"/>
      <c r="S445" s="9"/>
      <c r="T445" s="9"/>
      <c r="U445" s="9"/>
      <c r="V445" s="9"/>
    </row>
    <row r="446" customFormat="false" ht="15" hidden="false" customHeight="false" outlineLevel="0" collapsed="false">
      <c r="A446" s="5" t="n">
        <v>44474</v>
      </c>
      <c r="B446" s="6" t="n">
        <v>1759.6</v>
      </c>
      <c r="C446" s="9" t="n">
        <f aca="false">B446/B445-1</f>
        <v>-0.00373683614539699</v>
      </c>
      <c r="D446" s="9" t="n">
        <f aca="false">LN(B446/B445)</f>
        <v>-0.00374383556013725</v>
      </c>
      <c r="E446" s="9" t="n">
        <f aca="false">B446/B441-1</f>
        <v>0.0137112570572646</v>
      </c>
      <c r="F446" s="9" t="n">
        <f aca="false">B446/B425-1</f>
        <v>-0.0389425965372222</v>
      </c>
      <c r="G446" s="0" t="n">
        <f aca="false">MAX(G445,B446)</f>
        <v>2051.5</v>
      </c>
      <c r="H446" s="9" t="n">
        <f aca="false">B446/G446-1</f>
        <v>-0.142286132098465</v>
      </c>
      <c r="I446" s="0" t="n">
        <f aca="false">IF(AND($A446&gt;=CrashTest!$B$3,$A446&lt;=CrashTest!$C$3),1,IF(AND($A446&gt;=CrashTest!$B$4,$A446&lt;=CrashTest!$C$4),2,IF(AND($A446&gt;=CrashTest!$B$5,$A446&lt;=CrashTest!$C$5),3,IF(AND($A446&gt;=CrashTest!$B$6,$A446&lt;=CrashTest!$C$6),4,IF(AND($A446&gt;=CrashTest!$B$7,$A446&lt;=CrashTest!$C$7),5,0)))))</f>
        <v>0</v>
      </c>
      <c r="J446" s="0" t="str">
        <f aca="false">IF(I446=0,"",IF(I445=I446,MAX(J445,B446),B446))</f>
        <v/>
      </c>
      <c r="K446" s="9" t="str">
        <f aca="false">IF(I446=0,"",B446/J446-1)</f>
        <v/>
      </c>
      <c r="M446" s="8"/>
      <c r="N446" s="8"/>
      <c r="O446" s="8"/>
      <c r="P446" s="8"/>
      <c r="Q446" s="9"/>
      <c r="R446" s="9"/>
      <c r="S446" s="9"/>
      <c r="T446" s="9"/>
      <c r="U446" s="9"/>
      <c r="V446" s="9"/>
    </row>
    <row r="447" customFormat="false" ht="15" hidden="false" customHeight="false" outlineLevel="0" collapsed="false">
      <c r="A447" s="5" t="n">
        <v>44475</v>
      </c>
      <c r="B447" s="6" t="n">
        <v>1760.5</v>
      </c>
      <c r="C447" s="9" t="n">
        <f aca="false">B447/B446-1</f>
        <v>0.000511479881791344</v>
      </c>
      <c r="D447" s="9" t="n">
        <f aca="false">LN(B447/B446)</f>
        <v>0.000511349120542537</v>
      </c>
      <c r="E447" s="9" t="n">
        <f aca="false">B447/B442-1</f>
        <v>0.0226546616322973</v>
      </c>
      <c r="F447" s="9" t="n">
        <f aca="false">B447/B426-1</f>
        <v>-0.0197115652319172</v>
      </c>
      <c r="G447" s="0" t="n">
        <f aca="false">MAX(G446,B447)</f>
        <v>2051.5</v>
      </c>
      <c r="H447" s="9" t="n">
        <f aca="false">B447/G447-1</f>
        <v>-0.141847428710699</v>
      </c>
      <c r="I447" s="0" t="n">
        <f aca="false">IF(AND($A447&gt;=CrashTest!$B$3,$A447&lt;=CrashTest!$C$3),1,IF(AND($A447&gt;=CrashTest!$B$4,$A447&lt;=CrashTest!$C$4),2,IF(AND($A447&gt;=CrashTest!$B$5,$A447&lt;=CrashTest!$C$5),3,IF(AND($A447&gt;=CrashTest!$B$6,$A447&lt;=CrashTest!$C$6),4,IF(AND($A447&gt;=CrashTest!$B$7,$A447&lt;=CrashTest!$C$7),5,0)))))</f>
        <v>0</v>
      </c>
      <c r="J447" s="0" t="str">
        <f aca="false">IF(I447=0,"",IF(I446=I447,MAX(J446,B447),B447))</f>
        <v/>
      </c>
      <c r="K447" s="9" t="str">
        <f aca="false">IF(I447=0,"",B447/J447-1)</f>
        <v/>
      </c>
      <c r="M447" s="8"/>
      <c r="N447" s="8"/>
      <c r="O447" s="8"/>
      <c r="P447" s="8"/>
      <c r="Q447" s="9"/>
      <c r="R447" s="9"/>
      <c r="S447" s="9"/>
      <c r="T447" s="9"/>
      <c r="U447" s="9"/>
      <c r="V447" s="9"/>
    </row>
    <row r="448" customFormat="false" ht="15" hidden="false" customHeight="false" outlineLevel="0" collapsed="false">
      <c r="A448" s="5" t="n">
        <v>44476</v>
      </c>
      <c r="B448" s="6" t="n">
        <v>1757.9</v>
      </c>
      <c r="C448" s="9" t="n">
        <f aca="false">B448/B447-1</f>
        <v>-0.00147685316671398</v>
      </c>
      <c r="D448" s="9" t="n">
        <f aca="false">LN(B448/B447)</f>
        <v>-0.00147794478926185</v>
      </c>
      <c r="E448" s="9" t="n">
        <f aca="false">B448/B443-1</f>
        <v>0.00148122828006625</v>
      </c>
      <c r="F448" s="9" t="n">
        <f aca="false">B448/B427-1</f>
        <v>-0.018316859328754</v>
      </c>
      <c r="G448" s="0" t="n">
        <f aca="false">MAX(G447,B448)</f>
        <v>2051.5</v>
      </c>
      <c r="H448" s="9" t="n">
        <f aca="false">B448/G448-1</f>
        <v>-0.143114794053132</v>
      </c>
      <c r="I448" s="0" t="n">
        <f aca="false">IF(AND($A448&gt;=CrashTest!$B$3,$A448&lt;=CrashTest!$C$3),1,IF(AND($A448&gt;=CrashTest!$B$4,$A448&lt;=CrashTest!$C$4),2,IF(AND($A448&gt;=CrashTest!$B$5,$A448&lt;=CrashTest!$C$5),3,IF(AND($A448&gt;=CrashTest!$B$6,$A448&lt;=CrashTest!$C$6),4,IF(AND($A448&gt;=CrashTest!$B$7,$A448&lt;=CrashTest!$C$7),5,0)))))</f>
        <v>0</v>
      </c>
      <c r="J448" s="0" t="str">
        <f aca="false">IF(I448=0,"",IF(I447=I448,MAX(J447,B448),B448))</f>
        <v/>
      </c>
      <c r="K448" s="9" t="str">
        <f aca="false">IF(I448=0,"",B448/J448-1)</f>
        <v/>
      </c>
      <c r="M448" s="8"/>
      <c r="N448" s="8"/>
      <c r="O448" s="8"/>
      <c r="P448" s="8"/>
      <c r="Q448" s="9"/>
      <c r="R448" s="9"/>
      <c r="S448" s="9"/>
      <c r="T448" s="9"/>
      <c r="U448" s="9"/>
      <c r="V448" s="9"/>
    </row>
    <row r="449" customFormat="false" ht="15" hidden="false" customHeight="false" outlineLevel="0" collapsed="false">
      <c r="A449" s="5" t="n">
        <v>44477</v>
      </c>
      <c r="B449" s="6" t="n">
        <v>1756.3</v>
      </c>
      <c r="C449" s="9" t="n">
        <f aca="false">B449/B448-1</f>
        <v>-0.000910176915638106</v>
      </c>
      <c r="D449" s="9" t="n">
        <f aca="false">LN(B449/B448)</f>
        <v>-0.000910591378155547</v>
      </c>
      <c r="E449" s="9" t="n">
        <f aca="false">B449/B444-1</f>
        <v>-0.000398406374502058</v>
      </c>
      <c r="F449" s="9" t="n">
        <f aca="false">B449/B428-1</f>
        <v>-0.0228663625236454</v>
      </c>
      <c r="G449" s="0" t="n">
        <f aca="false">MAX(G448,B449)</f>
        <v>2051.5</v>
      </c>
      <c r="H449" s="9" t="n">
        <f aca="false">B449/G449-1</f>
        <v>-0.143894711186936</v>
      </c>
      <c r="I449" s="0" t="n">
        <f aca="false">IF(AND($A449&gt;=CrashTest!$B$3,$A449&lt;=CrashTest!$C$3),1,IF(AND($A449&gt;=CrashTest!$B$4,$A449&lt;=CrashTest!$C$4),2,IF(AND($A449&gt;=CrashTest!$B$5,$A449&lt;=CrashTest!$C$5),3,IF(AND($A449&gt;=CrashTest!$B$6,$A449&lt;=CrashTest!$C$6),4,IF(AND($A449&gt;=CrashTest!$B$7,$A449&lt;=CrashTest!$C$7),5,0)))))</f>
        <v>0</v>
      </c>
      <c r="J449" s="0" t="str">
        <f aca="false">IF(I449=0,"",IF(I448=I449,MAX(J448,B449),B449))</f>
        <v/>
      </c>
      <c r="K449" s="9" t="str">
        <f aca="false">IF(I449=0,"",B449/J449-1)</f>
        <v/>
      </c>
      <c r="M449" s="8"/>
      <c r="N449" s="8"/>
      <c r="O449" s="8"/>
      <c r="P449" s="8"/>
      <c r="Q449" s="9"/>
      <c r="R449" s="9"/>
      <c r="S449" s="9"/>
      <c r="T449" s="9"/>
      <c r="U449" s="9"/>
      <c r="V449" s="9"/>
    </row>
    <row r="450" customFormat="false" ht="15" hidden="false" customHeight="false" outlineLevel="0" collapsed="false">
      <c r="A450" s="5" t="n">
        <v>44480</v>
      </c>
      <c r="B450" s="6" t="n">
        <v>1754.6</v>
      </c>
      <c r="C450" s="9" t="n">
        <f aca="false">B450/B449-1</f>
        <v>-0.000967943973125385</v>
      </c>
      <c r="D450" s="9" t="n">
        <f aca="false">LN(B450/B449)</f>
        <v>-0.000968412733406478</v>
      </c>
      <c r="E450" s="9" t="n">
        <f aca="false">B450/B445-1</f>
        <v>-0.00656777261918251</v>
      </c>
      <c r="F450" s="9" t="n">
        <f aca="false">B450/B429-1</f>
        <v>-0.0195574430040233</v>
      </c>
      <c r="G450" s="0" t="n">
        <f aca="false">MAX(G449,B450)</f>
        <v>2051.5</v>
      </c>
      <c r="H450" s="9" t="n">
        <f aca="false">B450/G450-1</f>
        <v>-0.144723373141604</v>
      </c>
      <c r="I450" s="0" t="n">
        <f aca="false">IF(AND($A450&gt;=CrashTest!$B$3,$A450&lt;=CrashTest!$C$3),1,IF(AND($A450&gt;=CrashTest!$B$4,$A450&lt;=CrashTest!$C$4),2,IF(AND($A450&gt;=CrashTest!$B$5,$A450&lt;=CrashTest!$C$5),3,IF(AND($A450&gt;=CrashTest!$B$6,$A450&lt;=CrashTest!$C$6),4,IF(AND($A450&gt;=CrashTest!$B$7,$A450&lt;=CrashTest!$C$7),5,0)))))</f>
        <v>0</v>
      </c>
      <c r="J450" s="0" t="str">
        <f aca="false">IF(I450=0,"",IF(I449=I450,MAX(J449,B450),B450))</f>
        <v/>
      </c>
      <c r="K450" s="9" t="str">
        <f aca="false">IF(I450=0,"",B450/J450-1)</f>
        <v/>
      </c>
      <c r="M450" s="8"/>
      <c r="N450" s="8"/>
      <c r="O450" s="8"/>
      <c r="P450" s="8"/>
      <c r="Q450" s="9"/>
      <c r="R450" s="9"/>
      <c r="S450" s="9"/>
      <c r="T450" s="9"/>
      <c r="U450" s="9"/>
      <c r="V450" s="9"/>
    </row>
    <row r="451" customFormat="false" ht="15" hidden="false" customHeight="false" outlineLevel="0" collapsed="false">
      <c r="A451" s="5" t="n">
        <v>44481</v>
      </c>
      <c r="B451" s="6" t="n">
        <v>1758.3</v>
      </c>
      <c r="C451" s="9" t="n">
        <f aca="false">B451/B450-1</f>
        <v>0.00210874273338657</v>
      </c>
      <c r="D451" s="9" t="n">
        <f aca="false">LN(B451/B450)</f>
        <v>0.00210652245620978</v>
      </c>
      <c r="E451" s="9" t="n">
        <f aca="false">B451/B446-1</f>
        <v>-0.000738804273698546</v>
      </c>
      <c r="F451" s="9" t="n">
        <f aca="false">B451/B430-1</f>
        <v>-0.0188058035714286</v>
      </c>
      <c r="G451" s="0" t="n">
        <f aca="false">MAX(G450,B451)</f>
        <v>2051.5</v>
      </c>
      <c r="H451" s="9" t="n">
        <f aca="false">B451/G451-1</f>
        <v>-0.142919814769681</v>
      </c>
      <c r="I451" s="0" t="n">
        <f aca="false">IF(AND($A451&gt;=CrashTest!$B$3,$A451&lt;=CrashTest!$C$3),1,IF(AND($A451&gt;=CrashTest!$B$4,$A451&lt;=CrashTest!$C$4),2,IF(AND($A451&gt;=CrashTest!$B$5,$A451&lt;=CrashTest!$C$5),3,IF(AND($A451&gt;=CrashTest!$B$6,$A451&lt;=CrashTest!$C$6),4,IF(AND($A451&gt;=CrashTest!$B$7,$A451&lt;=CrashTest!$C$7),5,0)))))</f>
        <v>0</v>
      </c>
      <c r="J451" s="0" t="str">
        <f aca="false">IF(I451=0,"",IF(I450=I451,MAX(J450,B451),B451))</f>
        <v/>
      </c>
      <c r="K451" s="9" t="str">
        <f aca="false">IF(I451=0,"",B451/J451-1)</f>
        <v/>
      </c>
      <c r="M451" s="8"/>
      <c r="N451" s="8"/>
      <c r="O451" s="8"/>
      <c r="P451" s="8"/>
      <c r="Q451" s="9"/>
      <c r="R451" s="9"/>
      <c r="S451" s="9"/>
      <c r="T451" s="9"/>
      <c r="U451" s="9"/>
      <c r="V451" s="9"/>
    </row>
    <row r="452" customFormat="false" ht="15" hidden="false" customHeight="false" outlineLevel="0" collapsed="false">
      <c r="A452" s="5" t="n">
        <v>44482</v>
      </c>
      <c r="B452" s="6" t="n">
        <v>1793.7</v>
      </c>
      <c r="C452" s="9" t="n">
        <f aca="false">B452/B451-1</f>
        <v>0.0201330830916227</v>
      </c>
      <c r="D452" s="9" t="n">
        <f aca="false">LN(B452/B451)</f>
        <v>0.0199330924044752</v>
      </c>
      <c r="E452" s="9" t="n">
        <f aca="false">B452/B447-1</f>
        <v>0.0188582788980403</v>
      </c>
      <c r="F452" s="9" t="n">
        <f aca="false">B452/B431-1</f>
        <v>-0.00609519587743113</v>
      </c>
      <c r="G452" s="0" t="n">
        <f aca="false">MAX(G451,B452)</f>
        <v>2051.5</v>
      </c>
      <c r="H452" s="9" t="n">
        <f aca="false">B452/G452-1</f>
        <v>-0.125664148184255</v>
      </c>
      <c r="I452" s="0" t="n">
        <f aca="false">IF(AND($A452&gt;=CrashTest!$B$3,$A452&lt;=CrashTest!$C$3),1,IF(AND($A452&gt;=CrashTest!$B$4,$A452&lt;=CrashTest!$C$4),2,IF(AND($A452&gt;=CrashTest!$B$5,$A452&lt;=CrashTest!$C$5),3,IF(AND($A452&gt;=CrashTest!$B$6,$A452&lt;=CrashTest!$C$6),4,IF(AND($A452&gt;=CrashTest!$B$7,$A452&lt;=CrashTest!$C$7),5,0)))))</f>
        <v>0</v>
      </c>
      <c r="J452" s="0" t="str">
        <f aca="false">IF(I452=0,"",IF(I451=I452,MAX(J451,B452),B452))</f>
        <v/>
      </c>
      <c r="K452" s="9" t="str">
        <f aca="false">IF(I452=0,"",B452/J452-1)</f>
        <v/>
      </c>
      <c r="M452" s="8"/>
      <c r="N452" s="8"/>
      <c r="O452" s="8"/>
      <c r="P452" s="8"/>
      <c r="Q452" s="9"/>
      <c r="R452" s="9"/>
      <c r="S452" s="9"/>
      <c r="T452" s="9"/>
      <c r="U452" s="9"/>
      <c r="V452" s="9"/>
    </row>
    <row r="453" customFormat="false" ht="15" hidden="false" customHeight="false" outlineLevel="0" collapsed="false">
      <c r="A453" s="5" t="n">
        <v>44483</v>
      </c>
      <c r="B453" s="6" t="n">
        <v>1796.7</v>
      </c>
      <c r="C453" s="9" t="n">
        <f aca="false">B453/B452-1</f>
        <v>0.00167252048837607</v>
      </c>
      <c r="D453" s="9" t="n">
        <f aca="false">LN(B453/B452)</f>
        <v>0.00167112338355808</v>
      </c>
      <c r="E453" s="9" t="n">
        <f aca="false">B453/B448-1</f>
        <v>0.0220717902042209</v>
      </c>
      <c r="F453" s="9" t="n">
        <f aca="false">B453/B432-1</f>
        <v>0.00239901807632226</v>
      </c>
      <c r="G453" s="0" t="n">
        <f aca="false">MAX(G452,B453)</f>
        <v>2051.5</v>
      </c>
      <c r="H453" s="9" t="n">
        <f aca="false">B453/G453-1</f>
        <v>-0.124201803558372</v>
      </c>
      <c r="I453" s="0" t="n">
        <f aca="false">IF(AND($A453&gt;=CrashTest!$B$3,$A453&lt;=CrashTest!$C$3),1,IF(AND($A453&gt;=CrashTest!$B$4,$A453&lt;=CrashTest!$C$4),2,IF(AND($A453&gt;=CrashTest!$B$5,$A453&lt;=CrashTest!$C$5),3,IF(AND($A453&gt;=CrashTest!$B$6,$A453&lt;=CrashTest!$C$6),4,IF(AND($A453&gt;=CrashTest!$B$7,$A453&lt;=CrashTest!$C$7),5,0)))))</f>
        <v>0</v>
      </c>
      <c r="J453" s="0" t="str">
        <f aca="false">IF(I453=0,"",IF(I452=I453,MAX(J452,B453),B453))</f>
        <v/>
      </c>
      <c r="K453" s="9" t="str">
        <f aca="false">IF(I453=0,"",B453/J453-1)</f>
        <v/>
      </c>
      <c r="M453" s="8"/>
      <c r="N453" s="8"/>
      <c r="O453" s="8"/>
      <c r="P453" s="8"/>
      <c r="Q453" s="9"/>
      <c r="R453" s="9"/>
      <c r="S453" s="9"/>
      <c r="T453" s="9"/>
      <c r="U453" s="9"/>
      <c r="V453" s="9"/>
    </row>
    <row r="454" customFormat="false" ht="15" hidden="false" customHeight="false" outlineLevel="0" collapsed="false">
      <c r="A454" s="5" t="n">
        <v>44484</v>
      </c>
      <c r="B454" s="6" t="n">
        <v>1767.2</v>
      </c>
      <c r="C454" s="9" t="n">
        <f aca="false">B454/B453-1</f>
        <v>-0.0164189903712362</v>
      </c>
      <c r="D454" s="9" t="n">
        <f aca="false">LN(B454/B453)</f>
        <v>-0.016555275832619</v>
      </c>
      <c r="E454" s="9" t="n">
        <f aca="false">B454/B449-1</f>
        <v>0.00620622900415646</v>
      </c>
      <c r="F454" s="9" t="n">
        <f aca="false">B454/B433-1</f>
        <v>0.00718112390288384</v>
      </c>
      <c r="G454" s="0" t="n">
        <f aca="false">MAX(G453,B454)</f>
        <v>2051.5</v>
      </c>
      <c r="H454" s="9" t="n">
        <f aca="false">B454/G454-1</f>
        <v>-0.138581525712893</v>
      </c>
      <c r="I454" s="0" t="n">
        <f aca="false">IF(AND($A454&gt;=CrashTest!$B$3,$A454&lt;=CrashTest!$C$3),1,IF(AND($A454&gt;=CrashTest!$B$4,$A454&lt;=CrashTest!$C$4),2,IF(AND($A454&gt;=CrashTest!$B$5,$A454&lt;=CrashTest!$C$5),3,IF(AND($A454&gt;=CrashTest!$B$6,$A454&lt;=CrashTest!$C$6),4,IF(AND($A454&gt;=CrashTest!$B$7,$A454&lt;=CrashTest!$C$7),5,0)))))</f>
        <v>0</v>
      </c>
      <c r="J454" s="0" t="str">
        <f aca="false">IF(I454=0,"",IF(I453=I454,MAX(J453,B454),B454))</f>
        <v/>
      </c>
      <c r="K454" s="9" t="str">
        <f aca="false">IF(I454=0,"",B454/J454-1)</f>
        <v/>
      </c>
      <c r="M454" s="8"/>
      <c r="N454" s="8"/>
      <c r="O454" s="8"/>
      <c r="P454" s="8"/>
      <c r="Q454" s="9"/>
      <c r="R454" s="9"/>
      <c r="S454" s="9"/>
      <c r="T454" s="9"/>
      <c r="U454" s="9"/>
      <c r="V454" s="9"/>
    </row>
    <row r="455" customFormat="false" ht="15" hidden="false" customHeight="false" outlineLevel="0" collapsed="false">
      <c r="A455" s="5" t="n">
        <v>44487</v>
      </c>
      <c r="B455" s="6" t="n">
        <v>1764.8</v>
      </c>
      <c r="C455" s="9" t="n">
        <f aca="false">B455/B454-1</f>
        <v>-0.00135808057944775</v>
      </c>
      <c r="D455" s="9" t="n">
        <f aca="false">LN(B455/B454)</f>
        <v>-0.00135900360666943</v>
      </c>
      <c r="E455" s="9" t="n">
        <f aca="false">B455/B450-1</f>
        <v>0.0058132907785251</v>
      </c>
      <c r="F455" s="9" t="n">
        <f aca="false">B455/B434-1</f>
        <v>0.00880301817766083</v>
      </c>
      <c r="G455" s="0" t="n">
        <f aca="false">MAX(G454,B455)</f>
        <v>2051.5</v>
      </c>
      <c r="H455" s="9" t="n">
        <f aca="false">B455/G455-1</f>
        <v>-0.1397514014136</v>
      </c>
      <c r="I455" s="0" t="n">
        <f aca="false">IF(AND($A455&gt;=CrashTest!$B$3,$A455&lt;=CrashTest!$C$3),1,IF(AND($A455&gt;=CrashTest!$B$4,$A455&lt;=CrashTest!$C$4),2,IF(AND($A455&gt;=CrashTest!$B$5,$A455&lt;=CrashTest!$C$5),3,IF(AND($A455&gt;=CrashTest!$B$6,$A455&lt;=CrashTest!$C$6),4,IF(AND($A455&gt;=CrashTest!$B$7,$A455&lt;=CrashTest!$C$7),5,0)))))</f>
        <v>0</v>
      </c>
      <c r="J455" s="0" t="str">
        <f aca="false">IF(I455=0,"",IF(I454=I455,MAX(J454,B455),B455))</f>
        <v/>
      </c>
      <c r="K455" s="9" t="str">
        <f aca="false">IF(I455=0,"",B455/J455-1)</f>
        <v/>
      </c>
      <c r="M455" s="8"/>
      <c r="N455" s="8"/>
      <c r="O455" s="8"/>
      <c r="P455" s="8"/>
      <c r="Q455" s="9"/>
      <c r="R455" s="9"/>
      <c r="S455" s="9"/>
      <c r="T455" s="9"/>
      <c r="U455" s="9"/>
      <c r="V455" s="9"/>
    </row>
    <row r="456" customFormat="false" ht="15" hidden="false" customHeight="false" outlineLevel="0" collapsed="false">
      <c r="A456" s="5" t="n">
        <v>44488</v>
      </c>
      <c r="B456" s="6" t="n">
        <v>1769.7</v>
      </c>
      <c r="C456" s="9" t="n">
        <f aca="false">B456/B455-1</f>
        <v>0.0027765185856754</v>
      </c>
      <c r="D456" s="9" t="n">
        <f aca="false">LN(B456/B455)</f>
        <v>0.00277267117790123</v>
      </c>
      <c r="E456" s="9" t="n">
        <f aca="false">B456/B451-1</f>
        <v>0.00648353523289535</v>
      </c>
      <c r="F456" s="9" t="n">
        <f aca="false">B456/B435-1</f>
        <v>0.00448405040299704</v>
      </c>
      <c r="G456" s="0" t="n">
        <f aca="false">MAX(G455,B456)</f>
        <v>2051.5</v>
      </c>
      <c r="H456" s="9" t="n">
        <f aca="false">B456/G456-1</f>
        <v>-0.137362905191323</v>
      </c>
      <c r="I456" s="0" t="n">
        <f aca="false">IF(AND($A456&gt;=CrashTest!$B$3,$A456&lt;=CrashTest!$C$3),1,IF(AND($A456&gt;=CrashTest!$B$4,$A456&lt;=CrashTest!$C$4),2,IF(AND($A456&gt;=CrashTest!$B$5,$A456&lt;=CrashTest!$C$5),3,IF(AND($A456&gt;=CrashTest!$B$6,$A456&lt;=CrashTest!$C$6),4,IF(AND($A456&gt;=CrashTest!$B$7,$A456&lt;=CrashTest!$C$7),5,0)))))</f>
        <v>0</v>
      </c>
      <c r="J456" s="0" t="str">
        <f aca="false">IF(I456=0,"",IF(I455=I456,MAX(J455,B456),B456))</f>
        <v/>
      </c>
      <c r="K456" s="9" t="str">
        <f aca="false">IF(I456=0,"",B456/J456-1)</f>
        <v/>
      </c>
      <c r="M456" s="8"/>
      <c r="N456" s="8"/>
      <c r="O456" s="8"/>
      <c r="P456" s="8"/>
      <c r="Q456" s="9"/>
      <c r="R456" s="9"/>
      <c r="S456" s="9"/>
      <c r="T456" s="9"/>
      <c r="U456" s="9"/>
      <c r="V456" s="9"/>
    </row>
    <row r="457" customFormat="false" ht="15" hidden="false" customHeight="false" outlineLevel="0" collapsed="false">
      <c r="A457" s="5" t="n">
        <v>44489</v>
      </c>
      <c r="B457" s="6" t="n">
        <v>1784.1</v>
      </c>
      <c r="C457" s="9" t="n">
        <f aca="false">B457/B456-1</f>
        <v>0.00813697236819788</v>
      </c>
      <c r="D457" s="9" t="n">
        <f aca="false">LN(B457/B456)</f>
        <v>0.00810404570351829</v>
      </c>
      <c r="E457" s="9" t="n">
        <f aca="false">B457/B452-1</f>
        <v>-0.00535206556280321</v>
      </c>
      <c r="F457" s="9" t="n">
        <f aca="false">B457/B436-1</f>
        <v>0.00456081081081083</v>
      </c>
      <c r="G457" s="0" t="n">
        <f aca="false">MAX(G456,B457)</f>
        <v>2051.5</v>
      </c>
      <c r="H457" s="9" t="n">
        <f aca="false">B457/G457-1</f>
        <v>-0.130343650987083</v>
      </c>
      <c r="I457" s="0" t="n">
        <f aca="false">IF(AND($A457&gt;=CrashTest!$B$3,$A457&lt;=CrashTest!$C$3),1,IF(AND($A457&gt;=CrashTest!$B$4,$A457&lt;=CrashTest!$C$4),2,IF(AND($A457&gt;=CrashTest!$B$5,$A457&lt;=CrashTest!$C$5),3,IF(AND($A457&gt;=CrashTest!$B$6,$A457&lt;=CrashTest!$C$6),4,IF(AND($A457&gt;=CrashTest!$B$7,$A457&lt;=CrashTest!$C$7),5,0)))))</f>
        <v>0</v>
      </c>
      <c r="J457" s="0" t="str">
        <f aca="false">IF(I457=0,"",IF(I456=I457,MAX(J456,B457),B457))</f>
        <v/>
      </c>
      <c r="K457" s="9" t="str">
        <f aca="false">IF(I457=0,"",B457/J457-1)</f>
        <v/>
      </c>
      <c r="M457" s="8"/>
      <c r="N457" s="8"/>
      <c r="O457" s="8"/>
      <c r="P457" s="8"/>
      <c r="Q457" s="9"/>
      <c r="R457" s="9"/>
      <c r="S457" s="9"/>
      <c r="T457" s="9"/>
      <c r="U457" s="9"/>
      <c r="V457" s="9"/>
    </row>
    <row r="458" customFormat="false" ht="15" hidden="false" customHeight="false" outlineLevel="0" collapsed="false">
      <c r="A458" s="5" t="n">
        <v>44490</v>
      </c>
      <c r="B458" s="6" t="n">
        <v>1781.2</v>
      </c>
      <c r="C458" s="9" t="n">
        <f aca="false">B458/B457-1</f>
        <v>-0.00162546942435959</v>
      </c>
      <c r="D458" s="9" t="n">
        <f aca="false">LN(B458/B457)</f>
        <v>-0.00162679193311034</v>
      </c>
      <c r="E458" s="9" t="n">
        <f aca="false">B458/B453-1</f>
        <v>-0.00862692714420887</v>
      </c>
      <c r="F458" s="9" t="n">
        <f aca="false">B458/B437-1</f>
        <v>0.00253278550121006</v>
      </c>
      <c r="G458" s="0" t="n">
        <f aca="false">MAX(G457,B458)</f>
        <v>2051.5</v>
      </c>
      <c r="H458" s="9" t="n">
        <f aca="false">B458/G458-1</f>
        <v>-0.131757250792103</v>
      </c>
      <c r="I458" s="0" t="n">
        <f aca="false">IF(AND($A458&gt;=CrashTest!$B$3,$A458&lt;=CrashTest!$C$3),1,IF(AND($A458&gt;=CrashTest!$B$4,$A458&lt;=CrashTest!$C$4),2,IF(AND($A458&gt;=CrashTest!$B$5,$A458&lt;=CrashTest!$C$5),3,IF(AND($A458&gt;=CrashTest!$B$6,$A458&lt;=CrashTest!$C$6),4,IF(AND($A458&gt;=CrashTest!$B$7,$A458&lt;=CrashTest!$C$7),5,0)))))</f>
        <v>0</v>
      </c>
      <c r="J458" s="0" t="str">
        <f aca="false">IF(I458=0,"",IF(I457=I458,MAX(J457,B458),B458))</f>
        <v/>
      </c>
      <c r="K458" s="9" t="str">
        <f aca="false">IF(I458=0,"",B458/J458-1)</f>
        <v/>
      </c>
      <c r="M458" s="8"/>
      <c r="N458" s="8"/>
      <c r="O458" s="8"/>
      <c r="P458" s="8"/>
      <c r="Q458" s="9"/>
      <c r="R458" s="9"/>
      <c r="S458" s="9"/>
      <c r="T458" s="9"/>
      <c r="U458" s="9"/>
      <c r="V458" s="9"/>
    </row>
    <row r="459" customFormat="false" ht="15" hidden="false" customHeight="false" outlineLevel="0" collapsed="false">
      <c r="A459" s="5" t="n">
        <v>44491</v>
      </c>
      <c r="B459" s="6" t="n">
        <v>1795.5</v>
      </c>
      <c r="C459" s="9" t="n">
        <f aca="false">B459/B458-1</f>
        <v>0.00802829553110263</v>
      </c>
      <c r="D459" s="9" t="n">
        <f aca="false">LN(B459/B458)</f>
        <v>0.00799624021859022</v>
      </c>
      <c r="E459" s="9" t="n">
        <f aca="false">B459/B454-1</f>
        <v>0.0160140334993208</v>
      </c>
      <c r="F459" s="9" t="n">
        <f aca="false">B459/B438-1</f>
        <v>0.0273502317331349</v>
      </c>
      <c r="G459" s="0" t="n">
        <f aca="false">MAX(G458,B459)</f>
        <v>2051.5</v>
      </c>
      <c r="H459" s="9" t="n">
        <f aca="false">B459/G459-1</f>
        <v>-0.124786741408725</v>
      </c>
      <c r="I459" s="0" t="n">
        <f aca="false">IF(AND($A459&gt;=CrashTest!$B$3,$A459&lt;=CrashTest!$C$3),1,IF(AND($A459&gt;=CrashTest!$B$4,$A459&lt;=CrashTest!$C$4),2,IF(AND($A459&gt;=CrashTest!$B$5,$A459&lt;=CrashTest!$C$5),3,IF(AND($A459&gt;=CrashTest!$B$6,$A459&lt;=CrashTest!$C$6),4,IF(AND($A459&gt;=CrashTest!$B$7,$A459&lt;=CrashTest!$C$7),5,0)))))</f>
        <v>0</v>
      </c>
      <c r="J459" s="0" t="str">
        <f aca="false">IF(I459=0,"",IF(I458=I459,MAX(J458,B459),B459))</f>
        <v/>
      </c>
      <c r="K459" s="9" t="str">
        <f aca="false">IF(I459=0,"",B459/J459-1)</f>
        <v/>
      </c>
      <c r="M459" s="8"/>
      <c r="N459" s="8"/>
      <c r="O459" s="8"/>
      <c r="P459" s="8"/>
      <c r="Q459" s="9"/>
      <c r="R459" s="9"/>
      <c r="S459" s="9"/>
      <c r="T459" s="9"/>
      <c r="U459" s="9"/>
      <c r="V459" s="9"/>
    </row>
    <row r="460" customFormat="false" ht="15" hidden="false" customHeight="false" outlineLevel="0" collapsed="false">
      <c r="A460" s="5" t="n">
        <v>44494</v>
      </c>
      <c r="B460" s="6" t="n">
        <v>1806</v>
      </c>
      <c r="C460" s="9" t="n">
        <f aca="false">B460/B459-1</f>
        <v>0.00584795321637421</v>
      </c>
      <c r="D460" s="9" t="n">
        <f aca="false">LN(B460/B459)</f>
        <v>0.00583092031079314</v>
      </c>
      <c r="E460" s="9" t="n">
        <f aca="false">B460/B455-1</f>
        <v>0.023345421577516</v>
      </c>
      <c r="F460" s="9" t="n">
        <f aca="false">B460/B439-1</f>
        <v>0.0321769446190776</v>
      </c>
      <c r="G460" s="0" t="n">
        <f aca="false">MAX(G459,B460)</f>
        <v>2051.5</v>
      </c>
      <c r="H460" s="9" t="n">
        <f aca="false">B460/G460-1</f>
        <v>-0.119668535218133</v>
      </c>
      <c r="I460" s="0" t="n">
        <f aca="false">IF(AND($A460&gt;=CrashTest!$B$3,$A460&lt;=CrashTest!$C$3),1,IF(AND($A460&gt;=CrashTest!$B$4,$A460&lt;=CrashTest!$C$4),2,IF(AND($A460&gt;=CrashTest!$B$5,$A460&lt;=CrashTest!$C$5),3,IF(AND($A460&gt;=CrashTest!$B$6,$A460&lt;=CrashTest!$C$6),4,IF(AND($A460&gt;=CrashTest!$B$7,$A460&lt;=CrashTest!$C$7),5,0)))))</f>
        <v>0</v>
      </c>
      <c r="J460" s="0" t="str">
        <f aca="false">IF(I460=0,"",IF(I459=I460,MAX(J459,B460),B460))</f>
        <v/>
      </c>
      <c r="K460" s="9" t="str">
        <f aca="false">IF(I460=0,"",B460/J460-1)</f>
        <v/>
      </c>
      <c r="M460" s="8"/>
      <c r="N460" s="8"/>
      <c r="O460" s="8"/>
      <c r="P460" s="8"/>
      <c r="Q460" s="9"/>
      <c r="R460" s="9"/>
      <c r="S460" s="9"/>
      <c r="T460" s="9"/>
      <c r="U460" s="9"/>
      <c r="V460" s="9"/>
    </row>
    <row r="461" customFormat="false" ht="15" hidden="false" customHeight="false" outlineLevel="0" collapsed="false">
      <c r="A461" s="5" t="n">
        <v>44495</v>
      </c>
      <c r="B461" s="6" t="n">
        <v>1792.7</v>
      </c>
      <c r="C461" s="9" t="n">
        <f aca="false">B461/B460-1</f>
        <v>-0.00736434108527129</v>
      </c>
      <c r="D461" s="9" t="n">
        <f aca="false">LN(B461/B460)</f>
        <v>-0.00739159171613783</v>
      </c>
      <c r="E461" s="9" t="n">
        <f aca="false">B461/B456-1</f>
        <v>0.012996553088094</v>
      </c>
      <c r="F461" s="9" t="n">
        <f aca="false">B461/B440-1</f>
        <v>0.0244</v>
      </c>
      <c r="G461" s="0" t="n">
        <f aca="false">MAX(G460,B461)</f>
        <v>2051.5</v>
      </c>
      <c r="H461" s="9" t="n">
        <f aca="false">B461/G461-1</f>
        <v>-0.126151596392883</v>
      </c>
      <c r="I461" s="0" t="n">
        <f aca="false">IF(AND($A461&gt;=CrashTest!$B$3,$A461&lt;=CrashTest!$C$3),1,IF(AND($A461&gt;=CrashTest!$B$4,$A461&lt;=CrashTest!$C$4),2,IF(AND($A461&gt;=CrashTest!$B$5,$A461&lt;=CrashTest!$C$5),3,IF(AND($A461&gt;=CrashTest!$B$6,$A461&lt;=CrashTest!$C$6),4,IF(AND($A461&gt;=CrashTest!$B$7,$A461&lt;=CrashTest!$C$7),5,0)))))</f>
        <v>0</v>
      </c>
      <c r="J461" s="0" t="str">
        <f aca="false">IF(I461=0,"",IF(I460=I461,MAX(J460,B461),B461))</f>
        <v/>
      </c>
      <c r="K461" s="9" t="str">
        <f aca="false">IF(I461=0,"",B461/J461-1)</f>
        <v/>
      </c>
      <c r="M461" s="8"/>
      <c r="N461" s="8"/>
      <c r="O461" s="8"/>
      <c r="P461" s="8"/>
      <c r="Q461" s="9"/>
      <c r="R461" s="9"/>
      <c r="S461" s="9"/>
      <c r="T461" s="9"/>
      <c r="U461" s="9"/>
      <c r="V461" s="9"/>
    </row>
    <row r="462" customFormat="false" ht="15" hidden="false" customHeight="false" outlineLevel="0" collapsed="false">
      <c r="A462" s="5" t="n">
        <v>44496</v>
      </c>
      <c r="B462" s="6" t="n">
        <v>1797.9</v>
      </c>
      <c r="C462" s="9" t="n">
        <f aca="false">B462/B461-1</f>
        <v>0.00290065264684558</v>
      </c>
      <c r="D462" s="9" t="n">
        <f aca="false">LN(B462/B461)</f>
        <v>0.00289645387145644</v>
      </c>
      <c r="E462" s="9" t="n">
        <f aca="false">B462/B457-1</f>
        <v>0.00773499243315978</v>
      </c>
      <c r="F462" s="9" t="n">
        <f aca="false">B462/B441-1</f>
        <v>0.0357760110611822</v>
      </c>
      <c r="G462" s="0" t="n">
        <f aca="false">MAX(G461,B462)</f>
        <v>2051.5</v>
      </c>
      <c r="H462" s="9" t="n">
        <f aca="false">B462/G462-1</f>
        <v>-0.123616865708018</v>
      </c>
      <c r="I462" s="0" t="n">
        <f aca="false">IF(AND($A462&gt;=CrashTest!$B$3,$A462&lt;=CrashTest!$C$3),1,IF(AND($A462&gt;=CrashTest!$B$4,$A462&lt;=CrashTest!$C$4),2,IF(AND($A462&gt;=CrashTest!$B$5,$A462&lt;=CrashTest!$C$5),3,IF(AND($A462&gt;=CrashTest!$B$6,$A462&lt;=CrashTest!$C$6),4,IF(AND($A462&gt;=CrashTest!$B$7,$A462&lt;=CrashTest!$C$7),5,0)))))</f>
        <v>0</v>
      </c>
      <c r="J462" s="0" t="str">
        <f aca="false">IF(I462=0,"",IF(I461=I462,MAX(J461,B462),B462))</f>
        <v/>
      </c>
      <c r="K462" s="9" t="str">
        <f aca="false">IF(I462=0,"",B462/J462-1)</f>
        <v/>
      </c>
      <c r="M462" s="8"/>
      <c r="N462" s="8"/>
      <c r="O462" s="8"/>
      <c r="P462" s="8"/>
      <c r="Q462" s="9"/>
      <c r="R462" s="9"/>
      <c r="S462" s="9"/>
      <c r="T462" s="9"/>
      <c r="U462" s="9"/>
      <c r="V462" s="9"/>
    </row>
    <row r="463" customFormat="false" ht="15" hidden="false" customHeight="false" outlineLevel="0" collapsed="false">
      <c r="A463" s="5" t="n">
        <v>44497</v>
      </c>
      <c r="B463" s="6" t="n">
        <v>1801.6</v>
      </c>
      <c r="C463" s="9" t="n">
        <f aca="false">B463/B462-1</f>
        <v>0.00205795650481111</v>
      </c>
      <c r="D463" s="9" t="n">
        <f aca="false">LN(B463/B462)</f>
        <v>0.00205584181312192</v>
      </c>
      <c r="E463" s="9" t="n">
        <f aca="false">B463/B458-1</f>
        <v>0.0114529530653491</v>
      </c>
      <c r="F463" s="9" t="n">
        <f aca="false">B463/B442-1</f>
        <v>0.0465291896601801</v>
      </c>
      <c r="G463" s="0" t="n">
        <f aca="false">MAX(G462,B463)</f>
        <v>2051.5</v>
      </c>
      <c r="H463" s="9" t="n">
        <f aca="false">B463/G463-1</f>
        <v>-0.121813307336096</v>
      </c>
      <c r="I463" s="0" t="n">
        <f aca="false">IF(AND($A463&gt;=CrashTest!$B$3,$A463&lt;=CrashTest!$C$3),1,IF(AND($A463&gt;=CrashTest!$B$4,$A463&lt;=CrashTest!$C$4),2,IF(AND($A463&gt;=CrashTest!$B$5,$A463&lt;=CrashTest!$C$5),3,IF(AND($A463&gt;=CrashTest!$B$6,$A463&lt;=CrashTest!$C$6),4,IF(AND($A463&gt;=CrashTest!$B$7,$A463&lt;=CrashTest!$C$7),5,0)))))</f>
        <v>0</v>
      </c>
      <c r="J463" s="0" t="str">
        <f aca="false">IF(I463=0,"",IF(I462=I463,MAX(J462,B463),B463))</f>
        <v/>
      </c>
      <c r="K463" s="9" t="str">
        <f aca="false">IF(I463=0,"",B463/J463-1)</f>
        <v/>
      </c>
      <c r="M463" s="8"/>
      <c r="N463" s="8"/>
      <c r="O463" s="8"/>
      <c r="P463" s="8"/>
      <c r="Q463" s="9"/>
      <c r="R463" s="9"/>
      <c r="S463" s="9"/>
      <c r="T463" s="9"/>
      <c r="U463" s="9"/>
      <c r="V463" s="9"/>
    </row>
    <row r="464" customFormat="false" ht="15" hidden="false" customHeight="false" outlineLevel="0" collapsed="false">
      <c r="A464" s="5" t="n">
        <v>44498</v>
      </c>
      <c r="B464" s="6" t="n">
        <v>1783</v>
      </c>
      <c r="C464" s="9" t="n">
        <f aca="false">B464/B463-1</f>
        <v>-0.0103241563055062</v>
      </c>
      <c r="D464" s="9" t="n">
        <f aca="false">LN(B464/B463)</f>
        <v>-0.0103778200822308</v>
      </c>
      <c r="E464" s="9" t="n">
        <f aca="false">B464/B459-1</f>
        <v>-0.00696184906711228</v>
      </c>
      <c r="F464" s="9" t="n">
        <f aca="false">B464/B443-1</f>
        <v>0.0157807782145503</v>
      </c>
      <c r="G464" s="0" t="n">
        <f aca="false">MAX(G463,B464)</f>
        <v>2051.5</v>
      </c>
      <c r="H464" s="9" t="n">
        <f aca="false">B464/G464-1</f>
        <v>-0.130879844016573</v>
      </c>
      <c r="I464" s="0" t="n">
        <f aca="false">IF(AND($A464&gt;=CrashTest!$B$3,$A464&lt;=CrashTest!$C$3),1,IF(AND($A464&gt;=CrashTest!$B$4,$A464&lt;=CrashTest!$C$4),2,IF(AND($A464&gt;=CrashTest!$B$5,$A464&lt;=CrashTest!$C$5),3,IF(AND($A464&gt;=CrashTest!$B$6,$A464&lt;=CrashTest!$C$6),4,IF(AND($A464&gt;=CrashTest!$B$7,$A464&lt;=CrashTest!$C$7),5,0)))))</f>
        <v>0</v>
      </c>
      <c r="J464" s="0" t="str">
        <f aca="false">IF(I464=0,"",IF(I463=I464,MAX(J463,B464),B464))</f>
        <v/>
      </c>
      <c r="K464" s="9" t="str">
        <f aca="false">IF(I464=0,"",B464/J464-1)</f>
        <v/>
      </c>
      <c r="M464" s="8"/>
      <c r="N464" s="8"/>
      <c r="O464" s="8"/>
      <c r="P464" s="8"/>
      <c r="Q464" s="9"/>
      <c r="R464" s="9"/>
      <c r="S464" s="9"/>
      <c r="T464" s="9"/>
      <c r="U464" s="9"/>
      <c r="V464" s="9"/>
    </row>
    <row r="465" customFormat="false" ht="15" hidden="false" customHeight="false" outlineLevel="0" collapsed="false">
      <c r="A465" s="5" t="n">
        <v>44501</v>
      </c>
      <c r="B465" s="6" t="n">
        <v>1795.1</v>
      </c>
      <c r="C465" s="9" t="n">
        <f aca="false">B465/B464-1</f>
        <v>0.00678631519910256</v>
      </c>
      <c r="D465" s="9" t="n">
        <f aca="false">LN(B465/B464)</f>
        <v>0.00676339181388396</v>
      </c>
      <c r="E465" s="9" t="n">
        <f aca="false">B465/B460-1</f>
        <v>-0.00603543743078627</v>
      </c>
      <c r="F465" s="9" t="n">
        <f aca="false">B465/B444-1</f>
        <v>0.0216846898121799</v>
      </c>
      <c r="G465" s="0" t="n">
        <f aca="false">MAX(G464,B465)</f>
        <v>2051.5</v>
      </c>
      <c r="H465" s="9" t="n">
        <f aca="false">B465/G465-1</f>
        <v>-0.124981720692177</v>
      </c>
      <c r="I465" s="0" t="n">
        <f aca="false">IF(AND($A465&gt;=CrashTest!$B$3,$A465&lt;=CrashTest!$C$3),1,IF(AND($A465&gt;=CrashTest!$B$4,$A465&lt;=CrashTest!$C$4),2,IF(AND($A465&gt;=CrashTest!$B$5,$A465&lt;=CrashTest!$C$5),3,IF(AND($A465&gt;=CrashTest!$B$6,$A465&lt;=CrashTest!$C$6),4,IF(AND($A465&gt;=CrashTest!$B$7,$A465&lt;=CrashTest!$C$7),5,0)))))</f>
        <v>0</v>
      </c>
      <c r="J465" s="0" t="str">
        <f aca="false">IF(I465=0,"",IF(I464=I465,MAX(J464,B465),B465))</f>
        <v/>
      </c>
      <c r="K465" s="9" t="str">
        <f aca="false">IF(I465=0,"",B465/J465-1)</f>
        <v/>
      </c>
      <c r="M465" s="8"/>
      <c r="N465" s="8"/>
      <c r="O465" s="8"/>
      <c r="P465" s="8"/>
      <c r="Q465" s="9"/>
      <c r="R465" s="9"/>
      <c r="S465" s="9"/>
      <c r="T465" s="9"/>
      <c r="U465" s="9"/>
      <c r="V465" s="9"/>
    </row>
    <row r="466" customFormat="false" ht="15" hidden="false" customHeight="false" outlineLevel="0" collapsed="false">
      <c r="A466" s="5" t="n">
        <v>44502</v>
      </c>
      <c r="B466" s="6" t="n">
        <v>1788.7</v>
      </c>
      <c r="C466" s="9" t="n">
        <f aca="false">B466/B465-1</f>
        <v>-0.00356526098824572</v>
      </c>
      <c r="D466" s="9" t="n">
        <f aca="false">LN(B466/B465)</f>
        <v>-0.00357163167782426</v>
      </c>
      <c r="E466" s="9" t="n">
        <f aca="false">B466/B461-1</f>
        <v>-0.00223127126680422</v>
      </c>
      <c r="F466" s="9" t="n">
        <f aca="false">B466/B445-1</f>
        <v>0.0127392141320348</v>
      </c>
      <c r="G466" s="0" t="n">
        <f aca="false">MAX(G465,B466)</f>
        <v>2051.5</v>
      </c>
      <c r="H466" s="9" t="n">
        <f aca="false">B466/G466-1</f>
        <v>-0.128101389227395</v>
      </c>
      <c r="I466" s="0" t="n">
        <f aca="false">IF(AND($A466&gt;=CrashTest!$B$3,$A466&lt;=CrashTest!$C$3),1,IF(AND($A466&gt;=CrashTest!$B$4,$A466&lt;=CrashTest!$C$4),2,IF(AND($A466&gt;=CrashTest!$B$5,$A466&lt;=CrashTest!$C$5),3,IF(AND($A466&gt;=CrashTest!$B$6,$A466&lt;=CrashTest!$C$6),4,IF(AND($A466&gt;=CrashTest!$B$7,$A466&lt;=CrashTest!$C$7),5,0)))))</f>
        <v>0</v>
      </c>
      <c r="J466" s="0" t="str">
        <f aca="false">IF(I466=0,"",IF(I465=I466,MAX(J465,B466),B466))</f>
        <v/>
      </c>
      <c r="K466" s="9" t="str">
        <f aca="false">IF(I466=0,"",B466/J466-1)</f>
        <v/>
      </c>
      <c r="M466" s="8"/>
      <c r="N466" s="8"/>
      <c r="O466" s="8"/>
      <c r="P466" s="8"/>
      <c r="Q466" s="9"/>
      <c r="R466" s="9"/>
      <c r="S466" s="9"/>
      <c r="T466" s="9"/>
      <c r="U466" s="9"/>
      <c r="V466" s="9"/>
    </row>
    <row r="467" customFormat="false" ht="15" hidden="false" customHeight="false" outlineLevel="0" collapsed="false">
      <c r="A467" s="5" t="n">
        <v>44503</v>
      </c>
      <c r="B467" s="6" t="n">
        <v>1763.6</v>
      </c>
      <c r="C467" s="9" t="n">
        <f aca="false">B467/B466-1</f>
        <v>-0.0140325375971376</v>
      </c>
      <c r="D467" s="9" t="n">
        <f aca="false">LN(B467/B466)</f>
        <v>-0.0141319245154176</v>
      </c>
      <c r="E467" s="9" t="n">
        <f aca="false">B467/B462-1</f>
        <v>-0.0190778130040604</v>
      </c>
      <c r="F467" s="9" t="n">
        <f aca="false">B467/B446-1</f>
        <v>0.00227324391907247</v>
      </c>
      <c r="G467" s="0" t="n">
        <f aca="false">MAX(G466,B467)</f>
        <v>2051.5</v>
      </c>
      <c r="H467" s="9" t="n">
        <f aca="false">B467/G467-1</f>
        <v>-0.140336339263953</v>
      </c>
      <c r="I467" s="0" t="n">
        <f aca="false">IF(AND($A467&gt;=CrashTest!$B$3,$A467&lt;=CrashTest!$C$3),1,IF(AND($A467&gt;=CrashTest!$B$4,$A467&lt;=CrashTest!$C$4),2,IF(AND($A467&gt;=CrashTest!$B$5,$A467&lt;=CrashTest!$C$5),3,IF(AND($A467&gt;=CrashTest!$B$6,$A467&lt;=CrashTest!$C$6),4,IF(AND($A467&gt;=CrashTest!$B$7,$A467&lt;=CrashTest!$C$7),5,0)))))</f>
        <v>0</v>
      </c>
      <c r="J467" s="0" t="str">
        <f aca="false">IF(I467=0,"",IF(I466=I467,MAX(J466,B467),B467))</f>
        <v/>
      </c>
      <c r="K467" s="9" t="str">
        <f aca="false">IF(I467=0,"",B467/J467-1)</f>
        <v/>
      </c>
      <c r="M467" s="8"/>
      <c r="N467" s="8"/>
      <c r="O467" s="8"/>
      <c r="P467" s="8"/>
      <c r="Q467" s="9"/>
      <c r="R467" s="9"/>
      <c r="S467" s="9"/>
      <c r="T467" s="9"/>
      <c r="U467" s="9"/>
      <c r="V467" s="9"/>
    </row>
    <row r="468" customFormat="false" ht="15" hidden="false" customHeight="false" outlineLevel="0" collapsed="false">
      <c r="A468" s="5" t="n">
        <v>44504</v>
      </c>
      <c r="B468" s="6" t="n">
        <v>1793</v>
      </c>
      <c r="C468" s="9" t="n">
        <f aca="false">B468/B467-1</f>
        <v>0.0166704468133365</v>
      </c>
      <c r="D468" s="9" t="n">
        <f aca="false">LN(B468/B467)</f>
        <v>0.0165330201213505</v>
      </c>
      <c r="E468" s="9" t="n">
        <f aca="false">B468/B463-1</f>
        <v>-0.00477353463587915</v>
      </c>
      <c r="F468" s="9" t="n">
        <f aca="false">B468/B447-1</f>
        <v>0.0184606645839249</v>
      </c>
      <c r="G468" s="0" t="n">
        <f aca="false">MAX(G467,B468)</f>
        <v>2051.5</v>
      </c>
      <c r="H468" s="9" t="n">
        <f aca="false">B468/G468-1</f>
        <v>-0.126005361930295</v>
      </c>
      <c r="I468" s="0" t="n">
        <f aca="false">IF(AND($A468&gt;=CrashTest!$B$3,$A468&lt;=CrashTest!$C$3),1,IF(AND($A468&gt;=CrashTest!$B$4,$A468&lt;=CrashTest!$C$4),2,IF(AND($A468&gt;=CrashTest!$B$5,$A468&lt;=CrashTest!$C$5),3,IF(AND($A468&gt;=CrashTest!$B$6,$A468&lt;=CrashTest!$C$6),4,IF(AND($A468&gt;=CrashTest!$B$7,$A468&lt;=CrashTest!$C$7),5,0)))))</f>
        <v>0</v>
      </c>
      <c r="J468" s="0" t="str">
        <f aca="false">IF(I468=0,"",IF(I467=I468,MAX(J467,B468),B468))</f>
        <v/>
      </c>
      <c r="K468" s="9" t="str">
        <f aca="false">IF(I468=0,"",B468/J468-1)</f>
        <v/>
      </c>
      <c r="M468" s="8"/>
      <c r="N468" s="8"/>
      <c r="O468" s="8"/>
      <c r="P468" s="8"/>
      <c r="Q468" s="9"/>
      <c r="R468" s="9"/>
      <c r="S468" s="9"/>
      <c r="T468" s="9"/>
      <c r="U468" s="9"/>
      <c r="V468" s="9"/>
    </row>
    <row r="469" customFormat="false" ht="15" hidden="false" customHeight="false" outlineLevel="0" collapsed="false">
      <c r="A469" s="5" t="n">
        <v>44505</v>
      </c>
      <c r="B469" s="6" t="n">
        <v>1816.4</v>
      </c>
      <c r="C469" s="9" t="n">
        <f aca="false">B469/B468-1</f>
        <v>0.0130507529280537</v>
      </c>
      <c r="D469" s="9" t="n">
        <f aca="false">LN(B469/B468)</f>
        <v>0.0129663256186633</v>
      </c>
      <c r="E469" s="9" t="n">
        <f aca="false">B469/B464-1</f>
        <v>0.0187324733595065</v>
      </c>
      <c r="F469" s="9" t="n">
        <f aca="false">B469/B448-1</f>
        <v>0.0332783434780135</v>
      </c>
      <c r="G469" s="0" t="n">
        <f aca="false">MAX(G468,B469)</f>
        <v>2051.5</v>
      </c>
      <c r="H469" s="9" t="n">
        <f aca="false">B469/G469-1</f>
        <v>-0.114599073848404</v>
      </c>
      <c r="I469" s="0" t="n">
        <f aca="false">IF(AND($A469&gt;=CrashTest!$B$3,$A469&lt;=CrashTest!$C$3),1,IF(AND($A469&gt;=CrashTest!$B$4,$A469&lt;=CrashTest!$C$4),2,IF(AND($A469&gt;=CrashTest!$B$5,$A469&lt;=CrashTest!$C$5),3,IF(AND($A469&gt;=CrashTest!$B$6,$A469&lt;=CrashTest!$C$6),4,IF(AND($A469&gt;=CrashTest!$B$7,$A469&lt;=CrashTest!$C$7),5,0)))))</f>
        <v>0</v>
      </c>
      <c r="J469" s="0" t="str">
        <f aca="false">IF(I469=0,"",IF(I468=I469,MAX(J468,B469),B469))</f>
        <v/>
      </c>
      <c r="K469" s="9" t="str">
        <f aca="false">IF(I469=0,"",B469/J469-1)</f>
        <v/>
      </c>
      <c r="M469" s="8"/>
      <c r="N469" s="8"/>
      <c r="O469" s="8"/>
      <c r="P469" s="8"/>
      <c r="Q469" s="9"/>
      <c r="R469" s="9"/>
      <c r="S469" s="9"/>
      <c r="T469" s="9"/>
      <c r="U469" s="9"/>
      <c r="V469" s="9"/>
    </row>
    <row r="470" customFormat="false" ht="15" hidden="false" customHeight="false" outlineLevel="0" collapsed="false">
      <c r="A470" s="5" t="n">
        <v>44508</v>
      </c>
      <c r="B470" s="6" t="n">
        <v>1827.4</v>
      </c>
      <c r="C470" s="9" t="n">
        <f aca="false">B470/B469-1</f>
        <v>0.00605593481611977</v>
      </c>
      <c r="D470" s="9" t="n">
        <f aca="false">LN(B470/B469)</f>
        <v>0.00603767134072411</v>
      </c>
      <c r="E470" s="9" t="n">
        <f aca="false">B470/B465-1</f>
        <v>0.017993426550053</v>
      </c>
      <c r="F470" s="9" t="n">
        <f aca="false">B470/B449-1</f>
        <v>0.0404828332289473</v>
      </c>
      <c r="G470" s="0" t="n">
        <f aca="false">MAX(G469,B470)</f>
        <v>2051.5</v>
      </c>
      <c r="H470" s="9" t="n">
        <f aca="false">B470/G470-1</f>
        <v>-0.109237143553497</v>
      </c>
      <c r="I470" s="0" t="n">
        <f aca="false">IF(AND($A470&gt;=CrashTest!$B$3,$A470&lt;=CrashTest!$C$3),1,IF(AND($A470&gt;=CrashTest!$B$4,$A470&lt;=CrashTest!$C$4),2,IF(AND($A470&gt;=CrashTest!$B$5,$A470&lt;=CrashTest!$C$5),3,IF(AND($A470&gt;=CrashTest!$B$6,$A470&lt;=CrashTest!$C$6),4,IF(AND($A470&gt;=CrashTest!$B$7,$A470&lt;=CrashTest!$C$7),5,0)))))</f>
        <v>0</v>
      </c>
      <c r="J470" s="0" t="str">
        <f aca="false">IF(I470=0,"",IF(I469=I470,MAX(J469,B470),B470))</f>
        <v/>
      </c>
      <c r="K470" s="9" t="str">
        <f aca="false">IF(I470=0,"",B470/J470-1)</f>
        <v/>
      </c>
      <c r="M470" s="8"/>
      <c r="N470" s="8"/>
      <c r="O470" s="8"/>
      <c r="P470" s="8"/>
      <c r="Q470" s="9"/>
      <c r="R470" s="9"/>
      <c r="S470" s="9"/>
      <c r="T470" s="9"/>
      <c r="U470" s="9"/>
      <c r="V470" s="9"/>
    </row>
    <row r="471" customFormat="false" ht="15" hidden="false" customHeight="false" outlineLevel="0" collapsed="false">
      <c r="A471" s="5" t="n">
        <v>44509</v>
      </c>
      <c r="B471" s="6" t="n">
        <v>1830.2</v>
      </c>
      <c r="C471" s="9" t="n">
        <f aca="false">B471/B470-1</f>
        <v>0.00153223158585969</v>
      </c>
      <c r="D471" s="9" t="n">
        <f aca="false">LN(B471/B470)</f>
        <v>0.0015310589167576</v>
      </c>
      <c r="E471" s="9" t="n">
        <f aca="false">B471/B466-1</f>
        <v>0.0232012075809247</v>
      </c>
      <c r="F471" s="9" t="n">
        <f aca="false">B471/B450-1</f>
        <v>0.0430867434173032</v>
      </c>
      <c r="G471" s="0" t="n">
        <f aca="false">MAX(G470,B471)</f>
        <v>2051.5</v>
      </c>
      <c r="H471" s="9" t="n">
        <f aca="false">B471/G471-1</f>
        <v>-0.10787228856934</v>
      </c>
      <c r="I471" s="0" t="n">
        <f aca="false">IF(AND($A471&gt;=CrashTest!$B$3,$A471&lt;=CrashTest!$C$3),1,IF(AND($A471&gt;=CrashTest!$B$4,$A471&lt;=CrashTest!$C$4),2,IF(AND($A471&gt;=CrashTest!$B$5,$A471&lt;=CrashTest!$C$5),3,IF(AND($A471&gt;=CrashTest!$B$6,$A471&lt;=CrashTest!$C$6),4,IF(AND($A471&gt;=CrashTest!$B$7,$A471&lt;=CrashTest!$C$7),5,0)))))</f>
        <v>0</v>
      </c>
      <c r="J471" s="0" t="str">
        <f aca="false">IF(I471=0,"",IF(I470=I471,MAX(J470,B471),B471))</f>
        <v/>
      </c>
      <c r="K471" s="9" t="str">
        <f aca="false">IF(I471=0,"",B471/J471-1)</f>
        <v/>
      </c>
      <c r="M471" s="8"/>
      <c r="N471" s="8"/>
      <c r="O471" s="8"/>
      <c r="P471" s="8"/>
      <c r="Q471" s="9"/>
      <c r="R471" s="9"/>
      <c r="S471" s="9"/>
      <c r="T471" s="9"/>
      <c r="U471" s="9"/>
      <c r="V471" s="9"/>
    </row>
    <row r="472" customFormat="false" ht="15" hidden="false" customHeight="false" outlineLevel="0" collapsed="false">
      <c r="A472" s="5" t="n">
        <v>44510</v>
      </c>
      <c r="B472" s="6" t="n">
        <v>1847.6</v>
      </c>
      <c r="C472" s="9" t="n">
        <f aca="false">B472/B471-1</f>
        <v>0.0095071576876844</v>
      </c>
      <c r="D472" s="9" t="n">
        <f aca="false">LN(B472/B471)</f>
        <v>0.0094622490751725</v>
      </c>
      <c r="E472" s="9" t="n">
        <f aca="false">B472/B467-1</f>
        <v>0.0476298480381039</v>
      </c>
      <c r="F472" s="9" t="n">
        <f aca="false">B472/B451-1</f>
        <v>0.0507876926576807</v>
      </c>
      <c r="G472" s="0" t="n">
        <f aca="false">MAX(G471,B472)</f>
        <v>2051.5</v>
      </c>
      <c r="H472" s="9" t="n">
        <f aca="false">B472/G472-1</f>
        <v>-0.0993906897392153</v>
      </c>
      <c r="I472" s="0" t="n">
        <f aca="false">IF(AND($A472&gt;=CrashTest!$B$3,$A472&lt;=CrashTest!$C$3),1,IF(AND($A472&gt;=CrashTest!$B$4,$A472&lt;=CrashTest!$C$4),2,IF(AND($A472&gt;=CrashTest!$B$5,$A472&lt;=CrashTest!$C$5),3,IF(AND($A472&gt;=CrashTest!$B$6,$A472&lt;=CrashTest!$C$6),4,IF(AND($A472&gt;=CrashTest!$B$7,$A472&lt;=CrashTest!$C$7),5,0)))))</f>
        <v>0</v>
      </c>
      <c r="J472" s="0" t="str">
        <f aca="false">IF(I472=0,"",IF(I471=I472,MAX(J471,B472),B472))</f>
        <v/>
      </c>
      <c r="K472" s="9" t="str">
        <f aca="false">IF(I472=0,"",B472/J472-1)</f>
        <v/>
      </c>
      <c r="M472" s="8"/>
      <c r="N472" s="8"/>
      <c r="O472" s="8"/>
      <c r="P472" s="8"/>
      <c r="Q472" s="9"/>
      <c r="R472" s="9"/>
      <c r="S472" s="9"/>
      <c r="T472" s="9"/>
      <c r="U472" s="9"/>
      <c r="V472" s="9"/>
    </row>
    <row r="473" customFormat="false" ht="15" hidden="false" customHeight="false" outlineLevel="0" collapsed="false">
      <c r="A473" s="5" t="n">
        <v>44511</v>
      </c>
      <c r="B473" s="6" t="n">
        <v>1863.2</v>
      </c>
      <c r="C473" s="9" t="n">
        <f aca="false">B473/B472-1</f>
        <v>0.00844338601428896</v>
      </c>
      <c r="D473" s="9" t="n">
        <f aca="false">LN(B473/B472)</f>
        <v>0.00840794001368107</v>
      </c>
      <c r="E473" s="9" t="n">
        <f aca="false">B473/B468-1</f>
        <v>0.0391522587841606</v>
      </c>
      <c r="F473" s="9" t="n">
        <f aca="false">B473/B452-1</f>
        <v>0.0387467246473769</v>
      </c>
      <c r="G473" s="0" t="n">
        <f aca="false">MAX(G472,B473)</f>
        <v>2051.5</v>
      </c>
      <c r="H473" s="9" t="n">
        <f aca="false">B473/G473-1</f>
        <v>-0.091786497684621</v>
      </c>
      <c r="I473" s="0" t="n">
        <f aca="false">IF(AND($A473&gt;=CrashTest!$B$3,$A473&lt;=CrashTest!$C$3),1,IF(AND($A473&gt;=CrashTest!$B$4,$A473&lt;=CrashTest!$C$4),2,IF(AND($A473&gt;=CrashTest!$B$5,$A473&lt;=CrashTest!$C$5),3,IF(AND($A473&gt;=CrashTest!$B$6,$A473&lt;=CrashTest!$C$6),4,IF(AND($A473&gt;=CrashTest!$B$7,$A473&lt;=CrashTest!$C$7),5,0)))))</f>
        <v>0</v>
      </c>
      <c r="J473" s="0" t="str">
        <f aca="false">IF(I473=0,"",IF(I472=I473,MAX(J472,B473),B473))</f>
        <v/>
      </c>
      <c r="K473" s="9" t="str">
        <f aca="false">IF(I473=0,"",B473/J473-1)</f>
        <v/>
      </c>
      <c r="M473" s="8"/>
      <c r="N473" s="8"/>
      <c r="O473" s="8"/>
      <c r="P473" s="8"/>
      <c r="Q473" s="9"/>
      <c r="R473" s="9"/>
      <c r="S473" s="9"/>
      <c r="T473" s="9"/>
      <c r="U473" s="9"/>
      <c r="V473" s="9"/>
    </row>
    <row r="474" customFormat="false" ht="15" hidden="false" customHeight="false" outlineLevel="0" collapsed="false">
      <c r="A474" s="5" t="n">
        <v>44512</v>
      </c>
      <c r="B474" s="6" t="n">
        <v>1867.9</v>
      </c>
      <c r="C474" s="9" t="n">
        <f aca="false">B474/B473-1</f>
        <v>0.00252254186346068</v>
      </c>
      <c r="D474" s="9" t="n">
        <f aca="false">LN(B474/B473)</f>
        <v>0.00251936559512611</v>
      </c>
      <c r="E474" s="9" t="n">
        <f aca="false">B474/B469-1</f>
        <v>0.0283527857300154</v>
      </c>
      <c r="F474" s="9" t="n">
        <f aca="false">B474/B453-1</f>
        <v>0.0396282072688818</v>
      </c>
      <c r="G474" s="0" t="n">
        <f aca="false">MAX(G473,B474)</f>
        <v>2051.5</v>
      </c>
      <c r="H474" s="9" t="n">
        <f aca="false">B474/G474-1</f>
        <v>-0.0894954911040702</v>
      </c>
      <c r="I474" s="0" t="n">
        <f aca="false">IF(AND($A474&gt;=CrashTest!$B$3,$A474&lt;=CrashTest!$C$3),1,IF(AND($A474&gt;=CrashTest!$B$4,$A474&lt;=CrashTest!$C$4),2,IF(AND($A474&gt;=CrashTest!$B$5,$A474&lt;=CrashTest!$C$5),3,IF(AND($A474&gt;=CrashTest!$B$6,$A474&lt;=CrashTest!$C$6),4,IF(AND($A474&gt;=CrashTest!$B$7,$A474&lt;=CrashTest!$C$7),5,0)))))</f>
        <v>0</v>
      </c>
      <c r="J474" s="0" t="str">
        <f aca="false">IF(I474=0,"",IF(I473=I474,MAX(J473,B474),B474))</f>
        <v/>
      </c>
      <c r="K474" s="9" t="str">
        <f aca="false">IF(I474=0,"",B474/J474-1)</f>
        <v/>
      </c>
      <c r="M474" s="8"/>
      <c r="N474" s="8"/>
      <c r="O474" s="8"/>
      <c r="P474" s="8"/>
      <c r="Q474" s="9"/>
      <c r="R474" s="9"/>
      <c r="S474" s="9"/>
      <c r="T474" s="9"/>
      <c r="U474" s="9"/>
      <c r="V474" s="9"/>
    </row>
    <row r="475" customFormat="false" ht="15" hidden="false" customHeight="false" outlineLevel="0" collapsed="false">
      <c r="A475" s="5" t="n">
        <v>44515</v>
      </c>
      <c r="B475" s="6" t="n">
        <v>1866.1</v>
      </c>
      <c r="C475" s="9" t="n">
        <f aca="false">B475/B474-1</f>
        <v>-0.000963649017613477</v>
      </c>
      <c r="D475" s="9" t="n">
        <f aca="false">LN(B475/B474)</f>
        <v>-0.000964113625831534</v>
      </c>
      <c r="E475" s="9" t="n">
        <f aca="false">B475/B470-1</f>
        <v>0.0211776294188464</v>
      </c>
      <c r="F475" s="9" t="n">
        <f aca="false">B475/B454-1</f>
        <v>0.0559642372114078</v>
      </c>
      <c r="G475" s="0" t="n">
        <f aca="false">MAX(G474,B475)</f>
        <v>2051.5</v>
      </c>
      <c r="H475" s="9" t="n">
        <f aca="false">B475/G475-1</f>
        <v>-0.0903728978796003</v>
      </c>
      <c r="I475" s="0" t="n">
        <f aca="false">IF(AND($A475&gt;=CrashTest!$B$3,$A475&lt;=CrashTest!$C$3),1,IF(AND($A475&gt;=CrashTest!$B$4,$A475&lt;=CrashTest!$C$4),2,IF(AND($A475&gt;=CrashTest!$B$5,$A475&lt;=CrashTest!$C$5),3,IF(AND($A475&gt;=CrashTest!$B$6,$A475&lt;=CrashTest!$C$6),4,IF(AND($A475&gt;=CrashTest!$B$7,$A475&lt;=CrashTest!$C$7),5,0)))))</f>
        <v>0</v>
      </c>
      <c r="J475" s="0" t="str">
        <f aca="false">IF(I475=0,"",IF(I474=I475,MAX(J474,B475),B475))</f>
        <v/>
      </c>
      <c r="K475" s="9" t="str">
        <f aca="false">IF(I475=0,"",B475/J475-1)</f>
        <v/>
      </c>
      <c r="M475" s="8"/>
      <c r="N475" s="8"/>
      <c r="O475" s="8"/>
      <c r="P475" s="8"/>
      <c r="Q475" s="9"/>
      <c r="R475" s="9"/>
      <c r="S475" s="9"/>
      <c r="T475" s="9"/>
      <c r="U475" s="9"/>
      <c r="V475" s="9"/>
    </row>
    <row r="476" customFormat="false" ht="15" hidden="false" customHeight="false" outlineLevel="0" collapsed="false">
      <c r="A476" s="5" t="n">
        <v>44516</v>
      </c>
      <c r="B476" s="6" t="n">
        <v>1853.6</v>
      </c>
      <c r="C476" s="9" t="n">
        <f aca="false">B476/B475-1</f>
        <v>-0.00669846203311719</v>
      </c>
      <c r="D476" s="9" t="n">
        <f aca="false">LN(B476/B475)</f>
        <v>-0.00672099742125951</v>
      </c>
      <c r="E476" s="9" t="n">
        <f aca="false">B476/B471-1</f>
        <v>0.0127854879248168</v>
      </c>
      <c r="F476" s="9" t="n">
        <f aca="false">B476/B455-1</f>
        <v>0.0503173164097914</v>
      </c>
      <c r="G476" s="0" t="n">
        <f aca="false">MAX(G475,B476)</f>
        <v>2051.5</v>
      </c>
      <c r="H476" s="9" t="n">
        <f aca="false">B476/G476-1</f>
        <v>-0.0964660004874482</v>
      </c>
      <c r="I476" s="0" t="n">
        <f aca="false">IF(AND($A476&gt;=CrashTest!$B$3,$A476&lt;=CrashTest!$C$3),1,IF(AND($A476&gt;=CrashTest!$B$4,$A476&lt;=CrashTest!$C$4),2,IF(AND($A476&gt;=CrashTest!$B$5,$A476&lt;=CrashTest!$C$5),3,IF(AND($A476&gt;=CrashTest!$B$6,$A476&lt;=CrashTest!$C$6),4,IF(AND($A476&gt;=CrashTest!$B$7,$A476&lt;=CrashTest!$C$7),5,0)))))</f>
        <v>0</v>
      </c>
      <c r="J476" s="0" t="str">
        <f aca="false">IF(I476=0,"",IF(I475=I476,MAX(J475,B476),B476))</f>
        <v/>
      </c>
      <c r="K476" s="9" t="str">
        <f aca="false">IF(I476=0,"",B476/J476-1)</f>
        <v/>
      </c>
      <c r="M476" s="8"/>
      <c r="N476" s="8"/>
      <c r="O476" s="8"/>
      <c r="P476" s="8"/>
      <c r="Q476" s="9"/>
      <c r="R476" s="9"/>
      <c r="S476" s="9"/>
      <c r="T476" s="9"/>
      <c r="U476" s="9"/>
      <c r="V476" s="9"/>
    </row>
    <row r="477" customFormat="false" ht="15" hidden="false" customHeight="false" outlineLevel="0" collapsed="false">
      <c r="A477" s="5" t="n">
        <v>44517</v>
      </c>
      <c r="B477" s="6" t="n">
        <v>1869.7</v>
      </c>
      <c r="C477" s="9" t="n">
        <f aca="false">B477/B476-1</f>
        <v>0.00868580060422963</v>
      </c>
      <c r="D477" s="9" t="n">
        <f aca="false">LN(B477/B476)</f>
        <v>0.00864829605306207</v>
      </c>
      <c r="E477" s="9" t="n">
        <f aca="false">B477/B472-1</f>
        <v>0.0119614635202425</v>
      </c>
      <c r="F477" s="9" t="n">
        <f aca="false">B477/B456-1</f>
        <v>0.0565067525569305</v>
      </c>
      <c r="G477" s="0" t="n">
        <f aca="false">MAX(G476,B477)</f>
        <v>2051.5</v>
      </c>
      <c r="H477" s="9" t="n">
        <f aca="false">B477/G477-1</f>
        <v>-0.0886180843285401</v>
      </c>
      <c r="I477" s="0" t="n">
        <f aca="false">IF(AND($A477&gt;=CrashTest!$B$3,$A477&lt;=CrashTest!$C$3),1,IF(AND($A477&gt;=CrashTest!$B$4,$A477&lt;=CrashTest!$C$4),2,IF(AND($A477&gt;=CrashTest!$B$5,$A477&lt;=CrashTest!$C$5),3,IF(AND($A477&gt;=CrashTest!$B$6,$A477&lt;=CrashTest!$C$6),4,IF(AND($A477&gt;=CrashTest!$B$7,$A477&lt;=CrashTest!$C$7),5,0)))))</f>
        <v>0</v>
      </c>
      <c r="J477" s="0" t="str">
        <f aca="false">IF(I477=0,"",IF(I476=I477,MAX(J476,B477),B477))</f>
        <v/>
      </c>
      <c r="K477" s="9" t="str">
        <f aca="false">IF(I477=0,"",B477/J477-1)</f>
        <v/>
      </c>
      <c r="M477" s="8"/>
      <c r="N477" s="8"/>
      <c r="O477" s="8"/>
      <c r="P477" s="8"/>
      <c r="Q477" s="9"/>
      <c r="R477" s="9"/>
      <c r="S477" s="9"/>
      <c r="T477" s="9"/>
      <c r="U477" s="9"/>
      <c r="V477" s="9"/>
    </row>
    <row r="478" customFormat="false" ht="15" hidden="false" customHeight="false" outlineLevel="0" collapsed="false">
      <c r="A478" s="5" t="n">
        <v>44518</v>
      </c>
      <c r="B478" s="6" t="n">
        <v>1861</v>
      </c>
      <c r="C478" s="9" t="n">
        <f aca="false">B478/B477-1</f>
        <v>-0.0046531529122319</v>
      </c>
      <c r="D478" s="9" t="n">
        <f aca="false">LN(B478/B477)</f>
        <v>-0.00466401252897772</v>
      </c>
      <c r="E478" s="9" t="n">
        <f aca="false">B478/B473-1</f>
        <v>-0.00118076427651359</v>
      </c>
      <c r="F478" s="9" t="n">
        <f aca="false">B478/B457-1</f>
        <v>0.0431029650804327</v>
      </c>
      <c r="G478" s="0" t="n">
        <f aca="false">MAX(G477,B478)</f>
        <v>2051.5</v>
      </c>
      <c r="H478" s="9" t="n">
        <f aca="false">B478/G478-1</f>
        <v>-0.0928588837436023</v>
      </c>
      <c r="I478" s="0" t="n">
        <f aca="false">IF(AND($A478&gt;=CrashTest!$B$3,$A478&lt;=CrashTest!$C$3),1,IF(AND($A478&gt;=CrashTest!$B$4,$A478&lt;=CrashTest!$C$4),2,IF(AND($A478&gt;=CrashTest!$B$5,$A478&lt;=CrashTest!$C$5),3,IF(AND($A478&gt;=CrashTest!$B$6,$A478&lt;=CrashTest!$C$6),4,IF(AND($A478&gt;=CrashTest!$B$7,$A478&lt;=CrashTest!$C$7),5,0)))))</f>
        <v>0</v>
      </c>
      <c r="J478" s="0" t="str">
        <f aca="false">IF(I478=0,"",IF(I477=I478,MAX(J477,B478),B478))</f>
        <v/>
      </c>
      <c r="K478" s="9" t="str">
        <f aca="false">IF(I478=0,"",B478/J478-1)</f>
        <v/>
      </c>
      <c r="M478" s="8"/>
      <c r="N478" s="8"/>
      <c r="O478" s="8"/>
      <c r="P478" s="8"/>
      <c r="Q478" s="9"/>
      <c r="R478" s="9"/>
      <c r="S478" s="9"/>
      <c r="T478" s="9"/>
      <c r="U478" s="9"/>
      <c r="V478" s="9"/>
    </row>
    <row r="479" customFormat="false" ht="15" hidden="false" customHeight="false" outlineLevel="0" collapsed="false">
      <c r="A479" s="5" t="n">
        <v>44519</v>
      </c>
      <c r="B479" s="6" t="n">
        <v>1851.2</v>
      </c>
      <c r="C479" s="9" t="n">
        <f aca="false">B479/B478-1</f>
        <v>-0.00526598602901662</v>
      </c>
      <c r="D479" s="9" t="n">
        <f aca="false">LN(B479/B478)</f>
        <v>-0.00527990020283859</v>
      </c>
      <c r="E479" s="9" t="n">
        <f aca="false">B479/B474-1</f>
        <v>-0.00894052144119062</v>
      </c>
      <c r="F479" s="9" t="n">
        <f aca="false">B479/B458-1</f>
        <v>0.0392993487536493</v>
      </c>
      <c r="G479" s="0" t="n">
        <f aca="false">MAX(G478,B479)</f>
        <v>2051.5</v>
      </c>
      <c r="H479" s="9" t="n">
        <f aca="false">B479/G479-1</f>
        <v>-0.097635876188155</v>
      </c>
      <c r="I479" s="0" t="n">
        <f aca="false">IF(AND($A479&gt;=CrashTest!$B$3,$A479&lt;=CrashTest!$C$3),1,IF(AND($A479&gt;=CrashTest!$B$4,$A479&lt;=CrashTest!$C$4),2,IF(AND($A479&gt;=CrashTest!$B$5,$A479&lt;=CrashTest!$C$5),3,IF(AND($A479&gt;=CrashTest!$B$6,$A479&lt;=CrashTest!$C$6),4,IF(AND($A479&gt;=CrashTest!$B$7,$A479&lt;=CrashTest!$C$7),5,0)))))</f>
        <v>0</v>
      </c>
      <c r="J479" s="0" t="str">
        <f aca="false">IF(I479=0,"",IF(I478=I479,MAX(J478,B479),B479))</f>
        <v/>
      </c>
      <c r="K479" s="9" t="str">
        <f aca="false">IF(I479=0,"",B479/J479-1)</f>
        <v/>
      </c>
      <c r="M479" s="8"/>
      <c r="N479" s="8"/>
      <c r="O479" s="8"/>
      <c r="P479" s="8"/>
      <c r="Q479" s="9"/>
      <c r="R479" s="9"/>
      <c r="S479" s="9"/>
      <c r="T479" s="9"/>
      <c r="U479" s="9"/>
      <c r="V479" s="9"/>
    </row>
    <row r="480" customFormat="false" ht="15" hidden="false" customHeight="false" outlineLevel="0" collapsed="false">
      <c r="A480" s="5" t="n">
        <v>44522</v>
      </c>
      <c r="B480" s="6" t="n">
        <v>1806</v>
      </c>
      <c r="C480" s="9" t="n">
        <f aca="false">B480/B479-1</f>
        <v>-0.0244165946413137</v>
      </c>
      <c r="D480" s="9" t="n">
        <f aca="false">LN(B480/B479)</f>
        <v>-0.0247196224624814</v>
      </c>
      <c r="E480" s="9" t="n">
        <f aca="false">B480/B475-1</f>
        <v>-0.0322062054552275</v>
      </c>
      <c r="F480" s="9" t="n">
        <f aca="false">B480/B459-1</f>
        <v>0.00584795321637421</v>
      </c>
      <c r="G480" s="0" t="n">
        <f aca="false">MAX(G479,B480)</f>
        <v>2051.5</v>
      </c>
      <c r="H480" s="9" t="n">
        <f aca="false">B480/G480-1</f>
        <v>-0.119668535218133</v>
      </c>
      <c r="I480" s="0" t="n">
        <f aca="false">IF(AND($A480&gt;=CrashTest!$B$3,$A480&lt;=CrashTest!$C$3),1,IF(AND($A480&gt;=CrashTest!$B$4,$A480&lt;=CrashTest!$C$4),2,IF(AND($A480&gt;=CrashTest!$B$5,$A480&lt;=CrashTest!$C$5),3,IF(AND($A480&gt;=CrashTest!$B$6,$A480&lt;=CrashTest!$C$6),4,IF(AND($A480&gt;=CrashTest!$B$7,$A480&lt;=CrashTest!$C$7),5,0)))))</f>
        <v>0</v>
      </c>
      <c r="J480" s="0" t="str">
        <f aca="false">IF(I480=0,"",IF(I479=I480,MAX(J479,B480),B480))</f>
        <v/>
      </c>
      <c r="K480" s="9" t="str">
        <f aca="false">IF(I480=0,"",B480/J480-1)</f>
        <v/>
      </c>
      <c r="M480" s="8"/>
      <c r="N480" s="8"/>
      <c r="O480" s="8"/>
      <c r="P480" s="8"/>
      <c r="Q480" s="9"/>
      <c r="R480" s="9"/>
      <c r="S480" s="9"/>
      <c r="T480" s="9"/>
      <c r="U480" s="9"/>
      <c r="V480" s="9"/>
    </row>
    <row r="481" customFormat="false" ht="15" hidden="false" customHeight="false" outlineLevel="0" collapsed="false">
      <c r="A481" s="5" t="n">
        <v>44523</v>
      </c>
      <c r="B481" s="6" t="n">
        <v>1783.5</v>
      </c>
      <c r="C481" s="9" t="n">
        <f aca="false">B481/B480-1</f>
        <v>-0.0124584717607974</v>
      </c>
      <c r="D481" s="9" t="n">
        <f aca="false">LN(B481/B480)</f>
        <v>-0.0125367291779846</v>
      </c>
      <c r="E481" s="9" t="n">
        <f aca="false">B481/B476-1</f>
        <v>-0.0378182995252481</v>
      </c>
      <c r="F481" s="9" t="n">
        <f aca="false">B481/B460-1</f>
        <v>-0.0124584717607974</v>
      </c>
      <c r="G481" s="0" t="n">
        <f aca="false">MAX(G480,B481)</f>
        <v>2051.5</v>
      </c>
      <c r="H481" s="9" t="n">
        <f aca="false">B481/G481-1</f>
        <v>-0.130636119912259</v>
      </c>
      <c r="I481" s="0" t="n">
        <f aca="false">IF(AND($A481&gt;=CrashTest!$B$3,$A481&lt;=CrashTest!$C$3),1,IF(AND($A481&gt;=CrashTest!$B$4,$A481&lt;=CrashTest!$C$4),2,IF(AND($A481&gt;=CrashTest!$B$5,$A481&lt;=CrashTest!$C$5),3,IF(AND($A481&gt;=CrashTest!$B$6,$A481&lt;=CrashTest!$C$6),4,IF(AND($A481&gt;=CrashTest!$B$7,$A481&lt;=CrashTest!$C$7),5,0)))))</f>
        <v>0</v>
      </c>
      <c r="J481" s="0" t="str">
        <f aca="false">IF(I481=0,"",IF(I480=I481,MAX(J480,B481),B481))</f>
        <v/>
      </c>
      <c r="K481" s="9" t="str">
        <f aca="false">IF(I481=0,"",B481/J481-1)</f>
        <v/>
      </c>
      <c r="M481" s="8"/>
      <c r="N481" s="8"/>
      <c r="O481" s="8"/>
      <c r="P481" s="8"/>
      <c r="Q481" s="9"/>
      <c r="R481" s="9"/>
      <c r="S481" s="9"/>
      <c r="T481" s="9"/>
      <c r="U481" s="9"/>
      <c r="V481" s="9"/>
    </row>
    <row r="482" customFormat="false" ht="15" hidden="false" customHeight="false" outlineLevel="0" collapsed="false">
      <c r="A482" s="5" t="n">
        <v>44524</v>
      </c>
      <c r="B482" s="6" t="n">
        <v>1784.1</v>
      </c>
      <c r="C482" s="9" t="n">
        <f aca="false">B482/B481-1</f>
        <v>0.00033641715727506</v>
      </c>
      <c r="D482" s="9" t="n">
        <f aca="false">LN(B482/B481)</f>
        <v>0.00033636058171151</v>
      </c>
      <c r="E482" s="9" t="n">
        <f aca="false">B482/B477-1</f>
        <v>-0.0457827458950635</v>
      </c>
      <c r="F482" s="9" t="n">
        <f aca="false">B482/B461-1</f>
        <v>-0.00479723322362924</v>
      </c>
      <c r="G482" s="0" t="n">
        <f aca="false">MAX(G481,B482)</f>
        <v>2051.5</v>
      </c>
      <c r="H482" s="9" t="n">
        <f aca="false">B482/G482-1</f>
        <v>-0.130343650987083</v>
      </c>
      <c r="I482" s="0" t="n">
        <f aca="false">IF(AND($A482&gt;=CrashTest!$B$3,$A482&lt;=CrashTest!$C$3),1,IF(AND($A482&gt;=CrashTest!$B$4,$A482&lt;=CrashTest!$C$4),2,IF(AND($A482&gt;=CrashTest!$B$5,$A482&lt;=CrashTest!$C$5),3,IF(AND($A482&gt;=CrashTest!$B$6,$A482&lt;=CrashTest!$C$6),4,IF(AND($A482&gt;=CrashTest!$B$7,$A482&lt;=CrashTest!$C$7),5,0)))))</f>
        <v>0</v>
      </c>
      <c r="J482" s="0" t="str">
        <f aca="false">IF(I482=0,"",IF(I481=I482,MAX(J481,B482),B482))</f>
        <v/>
      </c>
      <c r="K482" s="9" t="str">
        <f aca="false">IF(I482=0,"",B482/J482-1)</f>
        <v/>
      </c>
      <c r="M482" s="8"/>
      <c r="N482" s="8"/>
      <c r="O482" s="8"/>
      <c r="P482" s="8"/>
      <c r="Q482" s="9"/>
      <c r="R482" s="9"/>
      <c r="S482" s="9"/>
      <c r="T482" s="9"/>
      <c r="U482" s="9"/>
      <c r="V482" s="9"/>
    </row>
    <row r="483" customFormat="false" ht="15" hidden="false" customHeight="false" outlineLevel="0" collapsed="false">
      <c r="A483" s="5" t="n">
        <v>44526</v>
      </c>
      <c r="B483" s="6" t="n">
        <v>1785.3</v>
      </c>
      <c r="C483" s="9" t="n">
        <f aca="false">B483/B482-1</f>
        <v>0.000672608037666</v>
      </c>
      <c r="D483" s="9" t="n">
        <f aca="false">LN(B483/B482)</f>
        <v>0.000672381938258339</v>
      </c>
      <c r="E483" s="9" t="n">
        <f aca="false">B483/B478-1</f>
        <v>-0.0406770553465878</v>
      </c>
      <c r="F483" s="9" t="n">
        <f aca="false">B483/B462-1</f>
        <v>-0.00700817620557326</v>
      </c>
      <c r="G483" s="0" t="n">
        <f aca="false">MAX(G482,B483)</f>
        <v>2051.5</v>
      </c>
      <c r="H483" s="9" t="n">
        <f aca="false">B483/G483-1</f>
        <v>-0.129758713136729</v>
      </c>
      <c r="I483" s="0" t="n">
        <f aca="false">IF(AND($A483&gt;=CrashTest!$B$3,$A483&lt;=CrashTest!$C$3),1,IF(AND($A483&gt;=CrashTest!$B$4,$A483&lt;=CrashTest!$C$4),2,IF(AND($A483&gt;=CrashTest!$B$5,$A483&lt;=CrashTest!$C$5),3,IF(AND($A483&gt;=CrashTest!$B$6,$A483&lt;=CrashTest!$C$6),4,IF(AND($A483&gt;=CrashTest!$B$7,$A483&lt;=CrashTest!$C$7),5,0)))))</f>
        <v>0</v>
      </c>
      <c r="J483" s="0" t="str">
        <f aca="false">IF(I483=0,"",IF(I482=I483,MAX(J482,B483),B483))</f>
        <v/>
      </c>
      <c r="K483" s="9" t="str">
        <f aca="false">IF(I483=0,"",B483/J483-1)</f>
        <v/>
      </c>
      <c r="M483" s="8"/>
      <c r="N483" s="8"/>
      <c r="O483" s="8"/>
      <c r="P483" s="8"/>
      <c r="Q483" s="9"/>
      <c r="R483" s="9"/>
      <c r="S483" s="9"/>
      <c r="T483" s="9"/>
      <c r="U483" s="9"/>
      <c r="V483" s="9"/>
    </row>
    <row r="484" customFormat="false" ht="15" hidden="false" customHeight="false" outlineLevel="0" collapsed="false">
      <c r="A484" s="5" t="n">
        <v>44529</v>
      </c>
      <c r="B484" s="6" t="n">
        <v>1782.3</v>
      </c>
      <c r="C484" s="9" t="n">
        <f aca="false">B484/B483-1</f>
        <v>-0.00168038985044527</v>
      </c>
      <c r="D484" s="9" t="n">
        <f aca="false">LN(B484/B483)</f>
        <v>-0.0016818032891106</v>
      </c>
      <c r="E484" s="9" t="n">
        <f aca="false">B484/B479-1</f>
        <v>-0.0372191011235955</v>
      </c>
      <c r="F484" s="9" t="n">
        <f aca="false">B484/B463-1</f>
        <v>-0.0107126998223801</v>
      </c>
      <c r="G484" s="0" t="n">
        <f aca="false">MAX(G483,B484)</f>
        <v>2051.5</v>
      </c>
      <c r="H484" s="9" t="n">
        <f aca="false">B484/G484-1</f>
        <v>-0.131221057762613</v>
      </c>
      <c r="I484" s="0" t="n">
        <f aca="false">IF(AND($A484&gt;=CrashTest!$B$3,$A484&lt;=CrashTest!$C$3),1,IF(AND($A484&gt;=CrashTest!$B$4,$A484&lt;=CrashTest!$C$4),2,IF(AND($A484&gt;=CrashTest!$B$5,$A484&lt;=CrashTest!$C$5),3,IF(AND($A484&gt;=CrashTest!$B$6,$A484&lt;=CrashTest!$C$6),4,IF(AND($A484&gt;=CrashTest!$B$7,$A484&lt;=CrashTest!$C$7),5,0)))))</f>
        <v>0</v>
      </c>
      <c r="J484" s="0" t="str">
        <f aca="false">IF(I484=0,"",IF(I483=I484,MAX(J483,B484),B484))</f>
        <v/>
      </c>
      <c r="K484" s="9" t="str">
        <f aca="false">IF(I484=0,"",B484/J484-1)</f>
        <v/>
      </c>
      <c r="M484" s="8"/>
      <c r="N484" s="8"/>
      <c r="O484" s="8"/>
      <c r="P484" s="8"/>
      <c r="Q484" s="9"/>
      <c r="R484" s="9"/>
      <c r="S484" s="9"/>
      <c r="T484" s="9"/>
      <c r="U484" s="9"/>
      <c r="V484" s="9"/>
    </row>
    <row r="485" customFormat="false" ht="15" hidden="false" customHeight="false" outlineLevel="0" collapsed="false">
      <c r="A485" s="5" t="n">
        <v>44530</v>
      </c>
      <c r="B485" s="6" t="n">
        <v>1773.6</v>
      </c>
      <c r="C485" s="9" t="n">
        <f aca="false">B485/B484-1</f>
        <v>-0.00488133310890426</v>
      </c>
      <c r="D485" s="9" t="n">
        <f aca="false">LN(B485/B484)</f>
        <v>-0.00489328572770377</v>
      </c>
      <c r="E485" s="9" t="n">
        <f aca="false">B485/B480-1</f>
        <v>-0.0179401993355482</v>
      </c>
      <c r="F485" s="9" t="n">
        <f aca="false">B485/B464-1</f>
        <v>-0.00527201346045991</v>
      </c>
      <c r="G485" s="0" t="n">
        <f aca="false">MAX(G484,B485)</f>
        <v>2051.5</v>
      </c>
      <c r="H485" s="9" t="n">
        <f aca="false">B485/G485-1</f>
        <v>-0.135461857177675</v>
      </c>
      <c r="I485" s="0" t="n">
        <f aca="false">IF(AND($A485&gt;=CrashTest!$B$3,$A485&lt;=CrashTest!$C$3),1,IF(AND($A485&gt;=CrashTest!$B$4,$A485&lt;=CrashTest!$C$4),2,IF(AND($A485&gt;=CrashTest!$B$5,$A485&lt;=CrashTest!$C$5),3,IF(AND($A485&gt;=CrashTest!$B$6,$A485&lt;=CrashTest!$C$6),4,IF(AND($A485&gt;=CrashTest!$B$7,$A485&lt;=CrashTest!$C$7),5,0)))))</f>
        <v>0</v>
      </c>
      <c r="J485" s="0" t="str">
        <f aca="false">IF(I485=0,"",IF(I484=I485,MAX(J484,B485),B485))</f>
        <v/>
      </c>
      <c r="K485" s="9" t="str">
        <f aca="false">IF(I485=0,"",B485/J485-1)</f>
        <v/>
      </c>
      <c r="M485" s="8"/>
      <c r="N485" s="8"/>
      <c r="O485" s="8"/>
      <c r="P485" s="8"/>
      <c r="Q485" s="9"/>
      <c r="R485" s="9"/>
      <c r="S485" s="9"/>
      <c r="T485" s="9"/>
      <c r="U485" s="9"/>
      <c r="V485" s="9"/>
    </row>
    <row r="486" customFormat="false" ht="15" hidden="false" customHeight="false" outlineLevel="0" collapsed="false">
      <c r="A486" s="5" t="n">
        <v>44531</v>
      </c>
      <c r="B486" s="6" t="n">
        <v>1781.6</v>
      </c>
      <c r="C486" s="9" t="n">
        <f aca="false">B486/B485-1</f>
        <v>0.00451059990978808</v>
      </c>
      <c r="D486" s="9" t="n">
        <f aca="false">LN(B486/B485)</f>
        <v>0.00450045764105624</v>
      </c>
      <c r="E486" s="9" t="n">
        <f aca="false">B486/B481-1</f>
        <v>-0.00106532099803758</v>
      </c>
      <c r="F486" s="9" t="n">
        <f aca="false">B486/B465-1</f>
        <v>-0.00752047239708098</v>
      </c>
      <c r="G486" s="0" t="n">
        <f aca="false">MAX(G485,B486)</f>
        <v>2051.5</v>
      </c>
      <c r="H486" s="9" t="n">
        <f aca="false">B486/G486-1</f>
        <v>-0.131562271508652</v>
      </c>
      <c r="I486" s="0" t="n">
        <f aca="false">IF(AND($A486&gt;=CrashTest!$B$3,$A486&lt;=CrashTest!$C$3),1,IF(AND($A486&gt;=CrashTest!$B$4,$A486&lt;=CrashTest!$C$4),2,IF(AND($A486&gt;=CrashTest!$B$5,$A486&lt;=CrashTest!$C$5),3,IF(AND($A486&gt;=CrashTest!$B$6,$A486&lt;=CrashTest!$C$6),4,IF(AND($A486&gt;=CrashTest!$B$7,$A486&lt;=CrashTest!$C$7),5,0)))))</f>
        <v>0</v>
      </c>
      <c r="J486" s="0" t="str">
        <f aca="false">IF(I486=0,"",IF(I485=I486,MAX(J485,B486),B486))</f>
        <v/>
      </c>
      <c r="K486" s="9" t="str">
        <f aca="false">IF(I486=0,"",B486/J486-1)</f>
        <v/>
      </c>
      <c r="M486" s="8"/>
      <c r="N486" s="8"/>
      <c r="O486" s="8"/>
      <c r="P486" s="8"/>
      <c r="Q486" s="9"/>
      <c r="R486" s="9"/>
      <c r="S486" s="9"/>
      <c r="T486" s="9"/>
      <c r="U486" s="9"/>
      <c r="V486" s="9"/>
    </row>
    <row r="487" customFormat="false" ht="15" hidden="false" customHeight="false" outlineLevel="0" collapsed="false">
      <c r="A487" s="5" t="n">
        <v>44532</v>
      </c>
      <c r="B487" s="6" t="n">
        <v>1760.7</v>
      </c>
      <c r="C487" s="9" t="n">
        <f aca="false">B487/B486-1</f>
        <v>-0.0117310282891782</v>
      </c>
      <c r="D487" s="9" t="n">
        <f aca="false">LN(B487/B486)</f>
        <v>-0.0118003797107593</v>
      </c>
      <c r="E487" s="9" t="n">
        <f aca="false">B487/B482-1</f>
        <v>-0.0131158567344879</v>
      </c>
      <c r="F487" s="9" t="n">
        <f aca="false">B487/B466-1</f>
        <v>-0.0156538268015878</v>
      </c>
      <c r="G487" s="0" t="n">
        <f aca="false">MAX(G486,B487)</f>
        <v>2051.5</v>
      </c>
      <c r="H487" s="9" t="n">
        <f aca="false">B487/G487-1</f>
        <v>-0.141749939068974</v>
      </c>
      <c r="I487" s="0" t="n">
        <f aca="false">IF(AND($A487&gt;=CrashTest!$B$3,$A487&lt;=CrashTest!$C$3),1,IF(AND($A487&gt;=CrashTest!$B$4,$A487&lt;=CrashTest!$C$4),2,IF(AND($A487&gt;=CrashTest!$B$5,$A487&lt;=CrashTest!$C$5),3,IF(AND($A487&gt;=CrashTest!$B$6,$A487&lt;=CrashTest!$C$6),4,IF(AND($A487&gt;=CrashTest!$B$7,$A487&lt;=CrashTest!$C$7),5,0)))))</f>
        <v>0</v>
      </c>
      <c r="J487" s="0" t="str">
        <f aca="false">IF(I487=0,"",IF(I486=I487,MAX(J486,B487),B487))</f>
        <v/>
      </c>
      <c r="K487" s="9" t="str">
        <f aca="false">IF(I487=0,"",B487/J487-1)</f>
        <v/>
      </c>
      <c r="M487" s="8"/>
      <c r="N487" s="8"/>
      <c r="O487" s="8"/>
      <c r="P487" s="8"/>
      <c r="Q487" s="9"/>
      <c r="R487" s="9"/>
      <c r="S487" s="9"/>
      <c r="T487" s="9"/>
      <c r="U487" s="9"/>
      <c r="V487" s="9"/>
    </row>
    <row r="488" customFormat="false" ht="15" hidden="false" customHeight="false" outlineLevel="0" collapsed="false">
      <c r="A488" s="5" t="n">
        <v>44533</v>
      </c>
      <c r="B488" s="6" t="n">
        <v>1782</v>
      </c>
      <c r="C488" s="9" t="n">
        <f aca="false">B488/B487-1</f>
        <v>0.0120974612370079</v>
      </c>
      <c r="D488" s="9" t="n">
        <f aca="false">LN(B488/B487)</f>
        <v>0.012024871798356</v>
      </c>
      <c r="E488" s="9" t="n">
        <f aca="false">B488/B483-1</f>
        <v>-0.00184842883548986</v>
      </c>
      <c r="F488" s="9" t="n">
        <f aca="false">B488/B467-1</f>
        <v>0.0104332048083466</v>
      </c>
      <c r="G488" s="0" t="n">
        <f aca="false">MAX(G487,B488)</f>
        <v>2051.5</v>
      </c>
      <c r="H488" s="9" t="n">
        <f aca="false">B488/G488-1</f>
        <v>-0.131367292225201</v>
      </c>
      <c r="I488" s="0" t="n">
        <f aca="false">IF(AND($A488&gt;=CrashTest!$B$3,$A488&lt;=CrashTest!$C$3),1,IF(AND($A488&gt;=CrashTest!$B$4,$A488&lt;=CrashTest!$C$4),2,IF(AND($A488&gt;=CrashTest!$B$5,$A488&lt;=CrashTest!$C$5),3,IF(AND($A488&gt;=CrashTest!$B$6,$A488&lt;=CrashTest!$C$6),4,IF(AND($A488&gt;=CrashTest!$B$7,$A488&lt;=CrashTest!$C$7),5,0)))))</f>
        <v>0</v>
      </c>
      <c r="J488" s="0" t="str">
        <f aca="false">IF(I488=0,"",IF(I487=I488,MAX(J487,B488),B488))</f>
        <v/>
      </c>
      <c r="K488" s="9" t="str">
        <f aca="false">IF(I488=0,"",B488/J488-1)</f>
        <v/>
      </c>
      <c r="M488" s="8"/>
      <c r="N488" s="8"/>
      <c r="O488" s="8"/>
      <c r="P488" s="8"/>
      <c r="Q488" s="9"/>
      <c r="R488" s="9"/>
      <c r="S488" s="9"/>
      <c r="T488" s="9"/>
      <c r="U488" s="9"/>
      <c r="V488" s="9"/>
    </row>
    <row r="489" customFormat="false" ht="15" hidden="false" customHeight="false" outlineLevel="0" collapsed="false">
      <c r="A489" s="5" t="n">
        <v>44536</v>
      </c>
      <c r="B489" s="6" t="n">
        <v>1777.5</v>
      </c>
      <c r="C489" s="9" t="n">
        <f aca="false">B489/B488-1</f>
        <v>-0.00252525252525249</v>
      </c>
      <c r="D489" s="9" t="n">
        <f aca="false">LN(B489/B488)</f>
        <v>-0.00252844635335864</v>
      </c>
      <c r="E489" s="9" t="n">
        <f aca="false">B489/B484-1</f>
        <v>-0.00269314930146436</v>
      </c>
      <c r="F489" s="9" t="n">
        <f aca="false">B489/B468-1</f>
        <v>-0.00864472950362516</v>
      </c>
      <c r="G489" s="0" t="n">
        <f aca="false">MAX(G488,B489)</f>
        <v>2051.5</v>
      </c>
      <c r="H489" s="9" t="n">
        <f aca="false">B489/G489-1</f>
        <v>-0.133560809164026</v>
      </c>
      <c r="I489" s="0" t="n">
        <f aca="false">IF(AND($A489&gt;=CrashTest!$B$3,$A489&lt;=CrashTest!$C$3),1,IF(AND($A489&gt;=CrashTest!$B$4,$A489&lt;=CrashTest!$C$4),2,IF(AND($A489&gt;=CrashTest!$B$5,$A489&lt;=CrashTest!$C$5),3,IF(AND($A489&gt;=CrashTest!$B$6,$A489&lt;=CrashTest!$C$6),4,IF(AND($A489&gt;=CrashTest!$B$7,$A489&lt;=CrashTest!$C$7),5,0)))))</f>
        <v>0</v>
      </c>
      <c r="J489" s="0" t="str">
        <f aca="false">IF(I489=0,"",IF(I488=I489,MAX(J488,B489),B489))</f>
        <v/>
      </c>
      <c r="K489" s="9" t="str">
        <f aca="false">IF(I489=0,"",B489/J489-1)</f>
        <v/>
      </c>
      <c r="M489" s="8"/>
      <c r="N489" s="8"/>
      <c r="O489" s="8"/>
      <c r="P489" s="8"/>
      <c r="Q489" s="9"/>
      <c r="R489" s="9"/>
      <c r="S489" s="9"/>
      <c r="T489" s="9"/>
      <c r="U489" s="9"/>
      <c r="V489" s="9"/>
    </row>
    <row r="490" customFormat="false" ht="15" hidden="false" customHeight="false" outlineLevel="0" collapsed="false">
      <c r="A490" s="5" t="n">
        <v>44537</v>
      </c>
      <c r="B490" s="6" t="n">
        <v>1782.6</v>
      </c>
      <c r="C490" s="9" t="n">
        <f aca="false">B490/B489-1</f>
        <v>0.0028691983122362</v>
      </c>
      <c r="D490" s="9" t="n">
        <f aca="false">LN(B490/B489)</f>
        <v>0.00286509001922093</v>
      </c>
      <c r="E490" s="9" t="n">
        <f aca="false">B490/B485-1</f>
        <v>0.00507442489851151</v>
      </c>
      <c r="F490" s="9" t="n">
        <f aca="false">B490/B469-1</f>
        <v>-0.01860823607135</v>
      </c>
      <c r="G490" s="0" t="n">
        <f aca="false">MAX(G489,B490)</f>
        <v>2051.5</v>
      </c>
      <c r="H490" s="9" t="n">
        <f aca="false">B490/G490-1</f>
        <v>-0.131074823300024</v>
      </c>
      <c r="I490" s="0" t="n">
        <f aca="false">IF(AND($A490&gt;=CrashTest!$B$3,$A490&lt;=CrashTest!$C$3),1,IF(AND($A490&gt;=CrashTest!$B$4,$A490&lt;=CrashTest!$C$4),2,IF(AND($A490&gt;=CrashTest!$B$5,$A490&lt;=CrashTest!$C$5),3,IF(AND($A490&gt;=CrashTest!$B$6,$A490&lt;=CrashTest!$C$6),4,IF(AND($A490&gt;=CrashTest!$B$7,$A490&lt;=CrashTest!$C$7),5,0)))))</f>
        <v>0</v>
      </c>
      <c r="J490" s="0" t="str">
        <f aca="false">IF(I490=0,"",IF(I489=I490,MAX(J489,B490),B490))</f>
        <v/>
      </c>
      <c r="K490" s="9" t="str">
        <f aca="false">IF(I490=0,"",B490/J490-1)</f>
        <v/>
      </c>
      <c r="M490" s="8"/>
      <c r="N490" s="8"/>
      <c r="O490" s="8"/>
      <c r="P490" s="8"/>
      <c r="Q490" s="9"/>
      <c r="R490" s="9"/>
      <c r="S490" s="9"/>
      <c r="T490" s="9"/>
      <c r="U490" s="9"/>
      <c r="V490" s="9"/>
    </row>
    <row r="491" customFormat="false" ht="15" hidden="false" customHeight="false" outlineLevel="0" collapsed="false">
      <c r="A491" s="5" t="n">
        <v>44538</v>
      </c>
      <c r="B491" s="6" t="n">
        <v>1783.4</v>
      </c>
      <c r="C491" s="9" t="n">
        <f aca="false">B491/B490-1</f>
        <v>0.000448782676988779</v>
      </c>
      <c r="D491" s="9" t="n">
        <f aca="false">LN(B491/B490)</f>
        <v>0.000448682004162218</v>
      </c>
      <c r="E491" s="9" t="n">
        <f aca="false">B491/B486-1</f>
        <v>0.00101032779524024</v>
      </c>
      <c r="F491" s="9" t="n">
        <f aca="false">B491/B470-1</f>
        <v>-0.0240779249206523</v>
      </c>
      <c r="G491" s="0" t="n">
        <f aca="false">MAX(G490,B491)</f>
        <v>2051.5</v>
      </c>
      <c r="H491" s="9" t="n">
        <f aca="false">B491/G491-1</f>
        <v>-0.130684864733122</v>
      </c>
      <c r="I491" s="0" t="n">
        <f aca="false">IF(AND($A491&gt;=CrashTest!$B$3,$A491&lt;=CrashTest!$C$3),1,IF(AND($A491&gt;=CrashTest!$B$4,$A491&lt;=CrashTest!$C$4),2,IF(AND($A491&gt;=CrashTest!$B$5,$A491&lt;=CrashTest!$C$5),3,IF(AND($A491&gt;=CrashTest!$B$6,$A491&lt;=CrashTest!$C$6),4,IF(AND($A491&gt;=CrashTest!$B$7,$A491&lt;=CrashTest!$C$7),5,0)))))</f>
        <v>0</v>
      </c>
      <c r="J491" s="0" t="str">
        <f aca="false">IF(I491=0,"",IF(I490=I491,MAX(J490,B491),B491))</f>
        <v/>
      </c>
      <c r="K491" s="9" t="str">
        <f aca="false">IF(I491=0,"",B491/J491-1)</f>
        <v/>
      </c>
      <c r="M491" s="8"/>
      <c r="N491" s="8"/>
      <c r="O491" s="8"/>
      <c r="P491" s="8"/>
      <c r="Q491" s="9"/>
      <c r="R491" s="9"/>
      <c r="S491" s="9"/>
      <c r="T491" s="9"/>
      <c r="U491" s="9"/>
      <c r="V491" s="9"/>
    </row>
    <row r="492" customFormat="false" ht="15" hidden="false" customHeight="false" outlineLevel="0" collapsed="false">
      <c r="A492" s="5" t="n">
        <v>44539</v>
      </c>
      <c r="B492" s="6" t="n">
        <v>1774.6</v>
      </c>
      <c r="C492" s="9" t="n">
        <f aca="false">B492/B491-1</f>
        <v>-0.00493439497588888</v>
      </c>
      <c r="D492" s="9" t="n">
        <f aca="false">LN(B492/B491)</f>
        <v>-0.0049466092995418</v>
      </c>
      <c r="E492" s="9" t="n">
        <f aca="false">B492/B487-1</f>
        <v>0.00789458738001914</v>
      </c>
      <c r="F492" s="9" t="n">
        <f aca="false">B492/B471-1</f>
        <v>-0.0303791935307618</v>
      </c>
      <c r="G492" s="0" t="n">
        <f aca="false">MAX(G491,B492)</f>
        <v>2051.5</v>
      </c>
      <c r="H492" s="9" t="n">
        <f aca="false">B492/G492-1</f>
        <v>-0.134974408969047</v>
      </c>
      <c r="I492" s="0" t="n">
        <f aca="false">IF(AND($A492&gt;=CrashTest!$B$3,$A492&lt;=CrashTest!$C$3),1,IF(AND($A492&gt;=CrashTest!$B$4,$A492&lt;=CrashTest!$C$4),2,IF(AND($A492&gt;=CrashTest!$B$5,$A492&lt;=CrashTest!$C$5),3,IF(AND($A492&gt;=CrashTest!$B$6,$A492&lt;=CrashTest!$C$6),4,IF(AND($A492&gt;=CrashTest!$B$7,$A492&lt;=CrashTest!$C$7),5,0)))))</f>
        <v>0</v>
      </c>
      <c r="J492" s="0" t="str">
        <f aca="false">IF(I492=0,"",IF(I491=I492,MAX(J491,B492),B492))</f>
        <v/>
      </c>
      <c r="K492" s="9" t="str">
        <f aca="false">IF(I492=0,"",B492/J492-1)</f>
        <v/>
      </c>
      <c r="M492" s="8"/>
      <c r="N492" s="8"/>
      <c r="O492" s="8"/>
      <c r="P492" s="8"/>
      <c r="Q492" s="9"/>
      <c r="R492" s="9"/>
      <c r="S492" s="9"/>
      <c r="T492" s="9"/>
      <c r="U492" s="9"/>
      <c r="V492" s="9"/>
    </row>
    <row r="493" customFormat="false" ht="15" hidden="false" customHeight="false" outlineLevel="0" collapsed="false">
      <c r="A493" s="5" t="n">
        <v>44540</v>
      </c>
      <c r="B493" s="6" t="n">
        <v>1782.9</v>
      </c>
      <c r="C493" s="9" t="n">
        <f aca="false">B493/B492-1</f>
        <v>0.0046771103347234</v>
      </c>
      <c r="D493" s="9" t="n">
        <f aca="false">LN(B493/B492)</f>
        <v>0.00466620663948731</v>
      </c>
      <c r="E493" s="9" t="n">
        <f aca="false">B493/B488-1</f>
        <v>0.000505050505050564</v>
      </c>
      <c r="F493" s="9" t="n">
        <f aca="false">B493/B472-1</f>
        <v>-0.0350184022515695</v>
      </c>
      <c r="G493" s="0" t="n">
        <f aca="false">MAX(G492,B493)</f>
        <v>2051.5</v>
      </c>
      <c r="H493" s="9" t="n">
        <f aca="false">B493/G493-1</f>
        <v>-0.130928588837436</v>
      </c>
      <c r="I493" s="0" t="n">
        <f aca="false">IF(AND($A493&gt;=CrashTest!$B$3,$A493&lt;=CrashTest!$C$3),1,IF(AND($A493&gt;=CrashTest!$B$4,$A493&lt;=CrashTest!$C$4),2,IF(AND($A493&gt;=CrashTest!$B$5,$A493&lt;=CrashTest!$C$5),3,IF(AND($A493&gt;=CrashTest!$B$6,$A493&lt;=CrashTest!$C$6),4,IF(AND($A493&gt;=CrashTest!$B$7,$A493&lt;=CrashTest!$C$7),5,0)))))</f>
        <v>0</v>
      </c>
      <c r="J493" s="0" t="str">
        <f aca="false">IF(I493=0,"",IF(I492=I493,MAX(J492,B493),B493))</f>
        <v/>
      </c>
      <c r="K493" s="9" t="str">
        <f aca="false">IF(I493=0,"",B493/J493-1)</f>
        <v/>
      </c>
      <c r="M493" s="8"/>
      <c r="N493" s="8"/>
      <c r="O493" s="8"/>
      <c r="P493" s="8"/>
      <c r="Q493" s="9"/>
      <c r="R493" s="9"/>
      <c r="S493" s="9"/>
      <c r="T493" s="9"/>
      <c r="U493" s="9"/>
      <c r="V493" s="9"/>
    </row>
    <row r="494" customFormat="false" ht="15" hidden="false" customHeight="false" outlineLevel="0" collapsed="false">
      <c r="A494" s="5" t="n">
        <v>44543</v>
      </c>
      <c r="B494" s="6" t="n">
        <v>1786.3</v>
      </c>
      <c r="C494" s="9" t="n">
        <f aca="false">B494/B493-1</f>
        <v>0.00190700544057432</v>
      </c>
      <c r="D494" s="9" t="n">
        <f aca="false">LN(B494/B493)</f>
        <v>0.00190518941411415</v>
      </c>
      <c r="E494" s="9" t="n">
        <f aca="false">B494/B489-1</f>
        <v>0.00495077355836848</v>
      </c>
      <c r="F494" s="9" t="n">
        <f aca="false">B494/B473-1</f>
        <v>-0.0412730785744956</v>
      </c>
      <c r="G494" s="0" t="n">
        <f aca="false">MAX(G493,B494)</f>
        <v>2051.5</v>
      </c>
      <c r="H494" s="9" t="n">
        <f aca="false">B494/G494-1</f>
        <v>-0.129271264928101</v>
      </c>
      <c r="I494" s="0" t="n">
        <f aca="false">IF(AND($A494&gt;=CrashTest!$B$3,$A494&lt;=CrashTest!$C$3),1,IF(AND($A494&gt;=CrashTest!$B$4,$A494&lt;=CrashTest!$C$4),2,IF(AND($A494&gt;=CrashTest!$B$5,$A494&lt;=CrashTest!$C$5),3,IF(AND($A494&gt;=CrashTest!$B$6,$A494&lt;=CrashTest!$C$6),4,IF(AND($A494&gt;=CrashTest!$B$7,$A494&lt;=CrashTest!$C$7),5,0)))))</f>
        <v>0</v>
      </c>
      <c r="J494" s="0" t="str">
        <f aca="false">IF(I494=0,"",IF(I493=I494,MAX(J493,B494),B494))</f>
        <v/>
      </c>
      <c r="K494" s="9" t="str">
        <f aca="false">IF(I494=0,"",B494/J494-1)</f>
        <v/>
      </c>
      <c r="M494" s="8"/>
      <c r="N494" s="8"/>
      <c r="O494" s="8"/>
      <c r="P494" s="8"/>
      <c r="Q494" s="9"/>
      <c r="R494" s="9"/>
      <c r="S494" s="9"/>
      <c r="T494" s="9"/>
      <c r="U494" s="9"/>
      <c r="V494" s="9"/>
    </row>
    <row r="495" customFormat="false" ht="15" hidden="false" customHeight="false" outlineLevel="0" collapsed="false">
      <c r="A495" s="5" t="n">
        <v>44544</v>
      </c>
      <c r="B495" s="6" t="n">
        <v>1770.4</v>
      </c>
      <c r="C495" s="9" t="n">
        <f aca="false">B495/B494-1</f>
        <v>-0.00890108044561377</v>
      </c>
      <c r="D495" s="9" t="n">
        <f aca="false">LN(B495/B494)</f>
        <v>-0.00894093171799884</v>
      </c>
      <c r="E495" s="9" t="n">
        <f aca="false">B495/B490-1</f>
        <v>-0.00684393582407705</v>
      </c>
      <c r="F495" s="9" t="n">
        <f aca="false">B495/B474-1</f>
        <v>-0.0521976551207238</v>
      </c>
      <c r="G495" s="0" t="n">
        <f aca="false">MAX(G494,B495)</f>
        <v>2051.5</v>
      </c>
      <c r="H495" s="9" t="n">
        <f aca="false">B495/G495-1</f>
        <v>-0.137021691445284</v>
      </c>
      <c r="I495" s="0" t="n">
        <f aca="false">IF(AND($A495&gt;=CrashTest!$B$3,$A495&lt;=CrashTest!$C$3),1,IF(AND($A495&gt;=CrashTest!$B$4,$A495&lt;=CrashTest!$C$4),2,IF(AND($A495&gt;=CrashTest!$B$5,$A495&lt;=CrashTest!$C$5),3,IF(AND($A495&gt;=CrashTest!$B$6,$A495&lt;=CrashTest!$C$6),4,IF(AND($A495&gt;=CrashTest!$B$7,$A495&lt;=CrashTest!$C$7),5,0)))))</f>
        <v>0</v>
      </c>
      <c r="J495" s="0" t="str">
        <f aca="false">IF(I495=0,"",IF(I494=I495,MAX(J494,B495),B495))</f>
        <v/>
      </c>
      <c r="K495" s="9" t="str">
        <f aca="false">IF(I495=0,"",B495/J495-1)</f>
        <v/>
      </c>
      <c r="M495" s="8"/>
      <c r="N495" s="8"/>
      <c r="O495" s="8"/>
      <c r="P495" s="8"/>
      <c r="Q495" s="9"/>
      <c r="R495" s="9"/>
      <c r="S495" s="9"/>
      <c r="T495" s="9"/>
      <c r="U495" s="9"/>
      <c r="V495" s="9"/>
    </row>
    <row r="496" customFormat="false" ht="15" hidden="false" customHeight="false" outlineLevel="0" collapsed="false">
      <c r="A496" s="5" t="n">
        <v>44545</v>
      </c>
      <c r="B496" s="6" t="n">
        <v>1762.6</v>
      </c>
      <c r="C496" s="9" t="n">
        <f aca="false">B496/B495-1</f>
        <v>-0.00440578400361513</v>
      </c>
      <c r="D496" s="9" t="n">
        <f aca="false">LN(B496/B495)</f>
        <v>-0.00441551807127994</v>
      </c>
      <c r="E496" s="9" t="n">
        <f aca="false">B496/B491-1</f>
        <v>-0.0116631153975554</v>
      </c>
      <c r="F496" s="9" t="n">
        <f aca="false">B496/B475-1</f>
        <v>-0.0554632656342103</v>
      </c>
      <c r="G496" s="0" t="n">
        <f aca="false">MAX(G495,B496)</f>
        <v>2051.5</v>
      </c>
      <c r="H496" s="9" t="n">
        <f aca="false">B496/G496-1</f>
        <v>-0.140823787472581</v>
      </c>
      <c r="I496" s="0" t="n">
        <f aca="false">IF(AND($A496&gt;=CrashTest!$B$3,$A496&lt;=CrashTest!$C$3),1,IF(AND($A496&gt;=CrashTest!$B$4,$A496&lt;=CrashTest!$C$4),2,IF(AND($A496&gt;=CrashTest!$B$5,$A496&lt;=CrashTest!$C$5),3,IF(AND($A496&gt;=CrashTest!$B$6,$A496&lt;=CrashTest!$C$6),4,IF(AND($A496&gt;=CrashTest!$B$7,$A496&lt;=CrashTest!$C$7),5,0)))))</f>
        <v>0</v>
      </c>
      <c r="J496" s="0" t="str">
        <f aca="false">IF(I496=0,"",IF(I495=I496,MAX(J495,B496),B496))</f>
        <v/>
      </c>
      <c r="K496" s="9" t="str">
        <f aca="false">IF(I496=0,"",B496/J496-1)</f>
        <v/>
      </c>
      <c r="M496" s="8"/>
      <c r="N496" s="8"/>
      <c r="O496" s="8"/>
      <c r="P496" s="8"/>
      <c r="Q496" s="9"/>
      <c r="R496" s="9"/>
      <c r="S496" s="9"/>
      <c r="T496" s="9"/>
      <c r="U496" s="9"/>
      <c r="V496" s="9"/>
    </row>
    <row r="497" customFormat="false" ht="15" hidden="false" customHeight="false" outlineLevel="0" collapsed="false">
      <c r="A497" s="5" t="n">
        <v>44546</v>
      </c>
      <c r="B497" s="6" t="n">
        <v>1796.6</v>
      </c>
      <c r="C497" s="9" t="n">
        <f aca="false">B497/B496-1</f>
        <v>0.0192896856915921</v>
      </c>
      <c r="D497" s="9" t="n">
        <f aca="false">LN(B497/B496)</f>
        <v>0.0191059981295463</v>
      </c>
      <c r="E497" s="9" t="n">
        <f aca="false">B497/B492-1</f>
        <v>0.012397159923363</v>
      </c>
      <c r="F497" s="9" t="n">
        <f aca="false">B497/B476-1</f>
        <v>-0.0307509710832974</v>
      </c>
      <c r="G497" s="0" t="n">
        <f aca="false">MAX(G496,B497)</f>
        <v>2051.5</v>
      </c>
      <c r="H497" s="9" t="n">
        <f aca="false">B497/G497-1</f>
        <v>-0.124250548379235</v>
      </c>
      <c r="I497" s="0" t="n">
        <f aca="false">IF(AND($A497&gt;=CrashTest!$B$3,$A497&lt;=CrashTest!$C$3),1,IF(AND($A497&gt;=CrashTest!$B$4,$A497&lt;=CrashTest!$C$4),2,IF(AND($A497&gt;=CrashTest!$B$5,$A497&lt;=CrashTest!$C$5),3,IF(AND($A497&gt;=CrashTest!$B$6,$A497&lt;=CrashTest!$C$6),4,IF(AND($A497&gt;=CrashTest!$B$7,$A497&lt;=CrashTest!$C$7),5,0)))))</f>
        <v>0</v>
      </c>
      <c r="J497" s="0" t="str">
        <f aca="false">IF(I497=0,"",IF(I496=I497,MAX(J496,B497),B497))</f>
        <v/>
      </c>
      <c r="K497" s="9" t="str">
        <f aca="false">IF(I497=0,"",B497/J497-1)</f>
        <v/>
      </c>
      <c r="M497" s="8"/>
      <c r="N497" s="8"/>
      <c r="O497" s="8"/>
      <c r="P497" s="8"/>
      <c r="Q497" s="9"/>
      <c r="R497" s="9"/>
      <c r="S497" s="9"/>
      <c r="T497" s="9"/>
      <c r="U497" s="9"/>
      <c r="V497" s="9"/>
    </row>
    <row r="498" customFormat="false" ht="15" hidden="false" customHeight="false" outlineLevel="0" collapsed="false">
      <c r="A498" s="5" t="n">
        <v>44547</v>
      </c>
      <c r="B498" s="6" t="n">
        <v>1803.8</v>
      </c>
      <c r="C498" s="9" t="n">
        <f aca="false">B498/B497-1</f>
        <v>0.00400756985416906</v>
      </c>
      <c r="D498" s="9" t="n">
        <f aca="false">LN(B498/B497)</f>
        <v>0.0039995609365016</v>
      </c>
      <c r="E498" s="9" t="n">
        <f aca="false">B498/B493-1</f>
        <v>0.0117224746200011</v>
      </c>
      <c r="F498" s="9" t="n">
        <f aca="false">B498/B477-1</f>
        <v>-0.035246296197251</v>
      </c>
      <c r="G498" s="0" t="n">
        <f aca="false">MAX(G497,B498)</f>
        <v>2051.5</v>
      </c>
      <c r="H498" s="9" t="n">
        <f aca="false">B498/G498-1</f>
        <v>-0.120740921277114</v>
      </c>
      <c r="I498" s="0" t="n">
        <f aca="false">IF(AND($A498&gt;=CrashTest!$B$3,$A498&lt;=CrashTest!$C$3),1,IF(AND($A498&gt;=CrashTest!$B$4,$A498&lt;=CrashTest!$C$4),2,IF(AND($A498&gt;=CrashTest!$B$5,$A498&lt;=CrashTest!$C$5),3,IF(AND($A498&gt;=CrashTest!$B$6,$A498&lt;=CrashTest!$C$6),4,IF(AND($A498&gt;=CrashTest!$B$7,$A498&lt;=CrashTest!$C$7),5,0)))))</f>
        <v>0</v>
      </c>
      <c r="J498" s="0" t="str">
        <f aca="false">IF(I498=0,"",IF(I497=I498,MAX(J497,B498),B498))</f>
        <v/>
      </c>
      <c r="K498" s="9" t="str">
        <f aca="false">IF(I498=0,"",B498/J498-1)</f>
        <v/>
      </c>
      <c r="M498" s="8"/>
      <c r="N498" s="8"/>
      <c r="O498" s="8"/>
      <c r="P498" s="8"/>
      <c r="Q498" s="9"/>
      <c r="R498" s="9"/>
      <c r="S498" s="9"/>
      <c r="T498" s="9"/>
      <c r="U498" s="9"/>
      <c r="V498" s="9"/>
    </row>
    <row r="499" customFormat="false" ht="15" hidden="false" customHeight="false" outlineLevel="0" collapsed="false">
      <c r="A499" s="5" t="n">
        <v>44550</v>
      </c>
      <c r="B499" s="6" t="n">
        <v>1793.7</v>
      </c>
      <c r="C499" s="9" t="n">
        <f aca="false">B499/B498-1</f>
        <v>-0.00559929038696083</v>
      </c>
      <c r="D499" s="9" t="n">
        <f aca="false">LN(B499/B498)</f>
        <v>-0.00561502517663934</v>
      </c>
      <c r="E499" s="9" t="n">
        <f aca="false">B499/B494-1</f>
        <v>0.00414264121368202</v>
      </c>
      <c r="F499" s="9" t="n">
        <f aca="false">B499/B478-1</f>
        <v>-0.0361633530360022</v>
      </c>
      <c r="G499" s="0" t="n">
        <f aca="false">MAX(G498,B499)</f>
        <v>2051.5</v>
      </c>
      <c r="H499" s="9" t="n">
        <f aca="false">B499/G499-1</f>
        <v>-0.125664148184255</v>
      </c>
      <c r="I499" s="0" t="n">
        <f aca="false">IF(AND($A499&gt;=CrashTest!$B$3,$A499&lt;=CrashTest!$C$3),1,IF(AND($A499&gt;=CrashTest!$B$4,$A499&lt;=CrashTest!$C$4),2,IF(AND($A499&gt;=CrashTest!$B$5,$A499&lt;=CrashTest!$C$5),3,IF(AND($A499&gt;=CrashTest!$B$6,$A499&lt;=CrashTest!$C$6),4,IF(AND($A499&gt;=CrashTest!$B$7,$A499&lt;=CrashTest!$C$7),5,0)))))</f>
        <v>0</v>
      </c>
      <c r="J499" s="0" t="str">
        <f aca="false">IF(I499=0,"",IF(I498=I499,MAX(J498,B499),B499))</f>
        <v/>
      </c>
      <c r="K499" s="9" t="str">
        <f aca="false">IF(I499=0,"",B499/J499-1)</f>
        <v/>
      </c>
      <c r="M499" s="8"/>
      <c r="N499" s="8"/>
      <c r="O499" s="8"/>
      <c r="P499" s="8"/>
      <c r="Q499" s="9"/>
      <c r="R499" s="9"/>
      <c r="S499" s="9"/>
      <c r="T499" s="9"/>
      <c r="U499" s="9"/>
      <c r="V499" s="9"/>
    </row>
    <row r="500" customFormat="false" ht="15" hidden="false" customHeight="false" outlineLevel="0" collapsed="false">
      <c r="A500" s="5" t="n">
        <v>44551</v>
      </c>
      <c r="B500" s="6" t="n">
        <v>1787.9</v>
      </c>
      <c r="C500" s="9" t="n">
        <f aca="false">B500/B499-1</f>
        <v>-0.00323353961086026</v>
      </c>
      <c r="D500" s="9" t="n">
        <f aca="false">LN(B500/B499)</f>
        <v>-0.00323877879719403</v>
      </c>
      <c r="E500" s="9" t="n">
        <f aca="false">B500/B495-1</f>
        <v>0.00988477180298242</v>
      </c>
      <c r="F500" s="9" t="n">
        <f aca="false">B500/B479-1</f>
        <v>-0.0341940363007779</v>
      </c>
      <c r="G500" s="0" t="n">
        <f aca="false">MAX(G499,B500)</f>
        <v>2051.5</v>
      </c>
      <c r="H500" s="9" t="n">
        <f aca="false">B500/G500-1</f>
        <v>-0.128491347794297</v>
      </c>
      <c r="I500" s="0" t="n">
        <f aca="false">IF(AND($A500&gt;=CrashTest!$B$3,$A500&lt;=CrashTest!$C$3),1,IF(AND($A500&gt;=CrashTest!$B$4,$A500&lt;=CrashTest!$C$4),2,IF(AND($A500&gt;=CrashTest!$B$5,$A500&lt;=CrashTest!$C$5),3,IF(AND($A500&gt;=CrashTest!$B$6,$A500&lt;=CrashTest!$C$6),4,IF(AND($A500&gt;=CrashTest!$B$7,$A500&lt;=CrashTest!$C$7),5,0)))))</f>
        <v>0</v>
      </c>
      <c r="J500" s="0" t="str">
        <f aca="false">IF(I500=0,"",IF(I499=I500,MAX(J499,B500),B500))</f>
        <v/>
      </c>
      <c r="K500" s="9" t="str">
        <f aca="false">IF(I500=0,"",B500/J500-1)</f>
        <v/>
      </c>
      <c r="M500" s="8"/>
      <c r="N500" s="8"/>
      <c r="O500" s="8"/>
      <c r="P500" s="8"/>
      <c r="Q500" s="9"/>
      <c r="R500" s="9"/>
      <c r="S500" s="9"/>
      <c r="T500" s="9"/>
      <c r="U500" s="9"/>
      <c r="V500" s="9"/>
    </row>
    <row r="501" customFormat="false" ht="15" hidden="false" customHeight="false" outlineLevel="0" collapsed="false">
      <c r="A501" s="5" t="n">
        <v>44552</v>
      </c>
      <c r="B501" s="6" t="n">
        <v>1801.6</v>
      </c>
      <c r="C501" s="9" t="n">
        <f aca="false">B501/B500-1</f>
        <v>0.0076626209519548</v>
      </c>
      <c r="D501" s="9" t="n">
        <f aca="false">LN(B501/B500)</f>
        <v>0.00763341218759683</v>
      </c>
      <c r="E501" s="9" t="n">
        <f aca="false">B501/B496-1</f>
        <v>0.0221264041756497</v>
      </c>
      <c r="F501" s="9" t="n">
        <f aca="false">B501/B480-1</f>
        <v>-0.00243632336655597</v>
      </c>
      <c r="G501" s="0" t="n">
        <f aca="false">MAX(G500,B501)</f>
        <v>2051.5</v>
      </c>
      <c r="H501" s="9" t="n">
        <f aca="false">B501/G501-1</f>
        <v>-0.121813307336096</v>
      </c>
      <c r="I501" s="0" t="n">
        <f aca="false">IF(AND($A501&gt;=CrashTest!$B$3,$A501&lt;=CrashTest!$C$3),1,IF(AND($A501&gt;=CrashTest!$B$4,$A501&lt;=CrashTest!$C$4),2,IF(AND($A501&gt;=CrashTest!$B$5,$A501&lt;=CrashTest!$C$5),3,IF(AND($A501&gt;=CrashTest!$B$6,$A501&lt;=CrashTest!$C$6),4,IF(AND($A501&gt;=CrashTest!$B$7,$A501&lt;=CrashTest!$C$7),5,0)))))</f>
        <v>0</v>
      </c>
      <c r="J501" s="0" t="str">
        <f aca="false">IF(I501=0,"",IF(I500=I501,MAX(J500,B501),B501))</f>
        <v/>
      </c>
      <c r="K501" s="9" t="str">
        <f aca="false">IF(I501=0,"",B501/J501-1)</f>
        <v/>
      </c>
      <c r="M501" s="8"/>
      <c r="N501" s="8"/>
      <c r="O501" s="8"/>
      <c r="P501" s="8"/>
      <c r="Q501" s="9"/>
      <c r="R501" s="9"/>
      <c r="S501" s="9"/>
      <c r="T501" s="9"/>
      <c r="U501" s="9"/>
      <c r="V501" s="9"/>
    </row>
    <row r="502" customFormat="false" ht="15" hidden="false" customHeight="false" outlineLevel="0" collapsed="false">
      <c r="A502" s="5" t="n">
        <v>44553</v>
      </c>
      <c r="B502" s="6" t="n">
        <v>1811.2</v>
      </c>
      <c r="C502" s="9" t="n">
        <f aca="false">B502/B501-1</f>
        <v>0.00532859680284203</v>
      </c>
      <c r="D502" s="9" t="n">
        <f aca="false">LN(B502/B501)</f>
        <v>0.00531445006349267</v>
      </c>
      <c r="E502" s="9" t="n">
        <f aca="false">B502/B497-1</f>
        <v>0.00812646109317616</v>
      </c>
      <c r="F502" s="9" t="n">
        <f aca="false">B502/B481-1</f>
        <v>0.0155312587608636</v>
      </c>
      <c r="G502" s="0" t="n">
        <f aca="false">MAX(G501,B502)</f>
        <v>2051.5</v>
      </c>
      <c r="H502" s="9" t="n">
        <f aca="false">B502/G502-1</f>
        <v>-0.117133804533268</v>
      </c>
      <c r="I502" s="0" t="n">
        <f aca="false">IF(AND($A502&gt;=CrashTest!$B$3,$A502&lt;=CrashTest!$C$3),1,IF(AND($A502&gt;=CrashTest!$B$4,$A502&lt;=CrashTest!$C$4),2,IF(AND($A502&gt;=CrashTest!$B$5,$A502&lt;=CrashTest!$C$5),3,IF(AND($A502&gt;=CrashTest!$B$6,$A502&lt;=CrashTest!$C$6),4,IF(AND($A502&gt;=CrashTest!$B$7,$A502&lt;=CrashTest!$C$7),5,0)))))</f>
        <v>0</v>
      </c>
      <c r="J502" s="0" t="str">
        <f aca="false">IF(I502=0,"",IF(I501=I502,MAX(J501,B502),B502))</f>
        <v/>
      </c>
      <c r="K502" s="9" t="str">
        <f aca="false">IF(I502=0,"",B502/J502-1)</f>
        <v/>
      </c>
      <c r="M502" s="8"/>
      <c r="N502" s="8"/>
      <c r="O502" s="8"/>
      <c r="P502" s="8"/>
      <c r="Q502" s="9"/>
      <c r="R502" s="9"/>
      <c r="S502" s="9"/>
      <c r="T502" s="9"/>
      <c r="U502" s="9"/>
      <c r="V502" s="9"/>
    </row>
    <row r="503" customFormat="false" ht="15" hidden="false" customHeight="false" outlineLevel="0" collapsed="false">
      <c r="A503" s="5" t="n">
        <v>44557</v>
      </c>
      <c r="B503" s="6" t="n">
        <v>1808.1</v>
      </c>
      <c r="C503" s="9" t="n">
        <f aca="false">B503/B502-1</f>
        <v>-0.00171157243816267</v>
      </c>
      <c r="D503" s="9" t="n">
        <f aca="false">LN(B503/B502)</f>
        <v>-0.00171303885175581</v>
      </c>
      <c r="E503" s="9" t="n">
        <f aca="false">B503/B498-1</f>
        <v>0.00238385630335958</v>
      </c>
      <c r="F503" s="9" t="n">
        <f aca="false">B503/B482-1</f>
        <v>0.0134521607533209</v>
      </c>
      <c r="G503" s="0" t="n">
        <f aca="false">MAX(G502,B503)</f>
        <v>2051.5</v>
      </c>
      <c r="H503" s="9" t="n">
        <f aca="false">B503/G503-1</f>
        <v>-0.118644893980015</v>
      </c>
      <c r="I503" s="0" t="n">
        <f aca="false">IF(AND($A503&gt;=CrashTest!$B$3,$A503&lt;=CrashTest!$C$3),1,IF(AND($A503&gt;=CrashTest!$B$4,$A503&lt;=CrashTest!$C$4),2,IF(AND($A503&gt;=CrashTest!$B$5,$A503&lt;=CrashTest!$C$5),3,IF(AND($A503&gt;=CrashTest!$B$6,$A503&lt;=CrashTest!$C$6),4,IF(AND($A503&gt;=CrashTest!$B$7,$A503&lt;=CrashTest!$C$7),5,0)))))</f>
        <v>0</v>
      </c>
      <c r="J503" s="0" t="str">
        <f aca="false">IF(I503=0,"",IF(I502=I503,MAX(J502,B503),B503))</f>
        <v/>
      </c>
      <c r="K503" s="9" t="str">
        <f aca="false">IF(I503=0,"",B503/J503-1)</f>
        <v/>
      </c>
      <c r="M503" s="8"/>
      <c r="N503" s="8"/>
      <c r="O503" s="8"/>
      <c r="P503" s="8"/>
      <c r="Q503" s="9"/>
      <c r="R503" s="9"/>
      <c r="S503" s="9"/>
      <c r="T503" s="9"/>
      <c r="U503" s="9"/>
      <c r="V503" s="9"/>
    </row>
    <row r="504" customFormat="false" ht="15" hidden="false" customHeight="false" outlineLevel="0" collapsed="false">
      <c r="A504" s="5" t="n">
        <v>44558</v>
      </c>
      <c r="B504" s="6" t="n">
        <v>1810.2</v>
      </c>
      <c r="C504" s="9" t="n">
        <f aca="false">B504/B503-1</f>
        <v>0.00116144018583042</v>
      </c>
      <c r="D504" s="9" t="n">
        <f aca="false">LN(B504/B503)</f>
        <v>0.00116076623596229</v>
      </c>
      <c r="E504" s="9" t="n">
        <f aca="false">B504/B499-1</f>
        <v>0.00919886268606796</v>
      </c>
      <c r="F504" s="9" t="n">
        <f aca="false">B504/B483-1</f>
        <v>0.0139472357586961</v>
      </c>
      <c r="G504" s="0" t="n">
        <f aca="false">MAX(G503,B504)</f>
        <v>2051.5</v>
      </c>
      <c r="H504" s="9" t="n">
        <f aca="false">B504/G504-1</f>
        <v>-0.117621252741896</v>
      </c>
      <c r="I504" s="0" t="n">
        <f aca="false">IF(AND($A504&gt;=CrashTest!$B$3,$A504&lt;=CrashTest!$C$3),1,IF(AND($A504&gt;=CrashTest!$B$4,$A504&lt;=CrashTest!$C$4),2,IF(AND($A504&gt;=CrashTest!$B$5,$A504&lt;=CrashTest!$C$5),3,IF(AND($A504&gt;=CrashTest!$B$6,$A504&lt;=CrashTest!$C$6),4,IF(AND($A504&gt;=CrashTest!$B$7,$A504&lt;=CrashTest!$C$7),5,0)))))</f>
        <v>0</v>
      </c>
      <c r="J504" s="0" t="str">
        <f aca="false">IF(I504=0,"",IF(I503=I504,MAX(J503,B504),B504))</f>
        <v/>
      </c>
      <c r="K504" s="9" t="str">
        <f aca="false">IF(I504=0,"",B504/J504-1)</f>
        <v/>
      </c>
      <c r="M504" s="8"/>
      <c r="N504" s="8"/>
      <c r="O504" s="8"/>
      <c r="P504" s="8"/>
      <c r="Q504" s="9"/>
      <c r="R504" s="9"/>
      <c r="S504" s="9"/>
      <c r="T504" s="9"/>
      <c r="U504" s="9"/>
      <c r="V504" s="9"/>
    </row>
    <row r="505" customFormat="false" ht="15" hidden="false" customHeight="false" outlineLevel="0" collapsed="false">
      <c r="A505" s="5" t="n">
        <v>44559</v>
      </c>
      <c r="B505" s="6" t="n">
        <v>1805.1</v>
      </c>
      <c r="C505" s="9" t="n">
        <f aca="false">B505/B504-1</f>
        <v>-0.00281736824660261</v>
      </c>
      <c r="D505" s="9" t="n">
        <f aca="false">LN(B505/B504)</f>
        <v>-0.00282134449865468</v>
      </c>
      <c r="E505" s="9" t="n">
        <f aca="false">B505/B500-1</f>
        <v>0.00962022484478986</v>
      </c>
      <c r="F505" s="9" t="n">
        <f aca="false">B505/B484-1</f>
        <v>0.0127924591819559</v>
      </c>
      <c r="G505" s="0" t="n">
        <f aca="false">MAX(G504,B505)</f>
        <v>2051.5</v>
      </c>
      <c r="H505" s="9" t="n">
        <f aca="false">B505/G505-1</f>
        <v>-0.120107238605898</v>
      </c>
      <c r="I505" s="0" t="n">
        <f aca="false">IF(AND($A505&gt;=CrashTest!$B$3,$A505&lt;=CrashTest!$C$3),1,IF(AND($A505&gt;=CrashTest!$B$4,$A505&lt;=CrashTest!$C$4),2,IF(AND($A505&gt;=CrashTest!$B$5,$A505&lt;=CrashTest!$C$5),3,IF(AND($A505&gt;=CrashTest!$B$6,$A505&lt;=CrashTest!$C$6),4,IF(AND($A505&gt;=CrashTest!$B$7,$A505&lt;=CrashTest!$C$7),5,0)))))</f>
        <v>0</v>
      </c>
      <c r="J505" s="0" t="str">
        <f aca="false">IF(I505=0,"",IF(I504=I505,MAX(J504,B505),B505))</f>
        <v/>
      </c>
      <c r="K505" s="9" t="str">
        <f aca="false">IF(I505=0,"",B505/J505-1)</f>
        <v/>
      </c>
      <c r="M505" s="8"/>
      <c r="N505" s="8"/>
      <c r="O505" s="8"/>
      <c r="P505" s="8"/>
      <c r="Q505" s="9"/>
      <c r="R505" s="9"/>
      <c r="S505" s="9"/>
      <c r="T505" s="9"/>
      <c r="U505" s="9"/>
      <c r="V505" s="9"/>
    </row>
    <row r="506" customFormat="false" ht="15" hidden="false" customHeight="false" outlineLevel="0" collapsed="false">
      <c r="A506" s="5" t="n">
        <v>44560</v>
      </c>
      <c r="B506" s="6" t="n">
        <v>1812.7</v>
      </c>
      <c r="C506" s="9" t="n">
        <f aca="false">B506/B505-1</f>
        <v>0.00421029305855636</v>
      </c>
      <c r="D506" s="9" t="n">
        <f aca="false">LN(B506/B505)</f>
        <v>0.00420145457445766</v>
      </c>
      <c r="E506" s="9" t="n">
        <f aca="false">B506/B501-1</f>
        <v>0.00616119005328608</v>
      </c>
      <c r="F506" s="9" t="n">
        <f aca="false">B506/B485-1</f>
        <v>0.022045557059089</v>
      </c>
      <c r="G506" s="0" t="n">
        <f aca="false">MAX(G505,B506)</f>
        <v>2051.5</v>
      </c>
      <c r="H506" s="9" t="n">
        <f aca="false">B506/G506-1</f>
        <v>-0.116402632220327</v>
      </c>
      <c r="I506" s="0" t="n">
        <f aca="false">IF(AND($A506&gt;=CrashTest!$B$3,$A506&lt;=CrashTest!$C$3),1,IF(AND($A506&gt;=CrashTest!$B$4,$A506&lt;=CrashTest!$C$4),2,IF(AND($A506&gt;=CrashTest!$B$5,$A506&lt;=CrashTest!$C$5),3,IF(AND($A506&gt;=CrashTest!$B$6,$A506&lt;=CrashTest!$C$6),4,IF(AND($A506&gt;=CrashTest!$B$7,$A506&lt;=CrashTest!$C$7),5,0)))))</f>
        <v>0</v>
      </c>
      <c r="J506" s="0" t="str">
        <f aca="false">IF(I506=0,"",IF(I505=I506,MAX(J505,B506),B506))</f>
        <v/>
      </c>
      <c r="K506" s="9" t="str">
        <f aca="false">IF(I506=0,"",B506/J506-1)</f>
        <v/>
      </c>
      <c r="M506" s="8"/>
      <c r="N506" s="8"/>
      <c r="O506" s="8"/>
      <c r="P506" s="8"/>
      <c r="Q506" s="9"/>
      <c r="R506" s="9"/>
      <c r="S506" s="9"/>
      <c r="T506" s="9"/>
      <c r="U506" s="9"/>
      <c r="V506" s="9"/>
    </row>
    <row r="507" customFormat="false" ht="15" hidden="false" customHeight="false" outlineLevel="0" collapsed="false">
      <c r="A507" s="5" t="n">
        <v>44561</v>
      </c>
      <c r="B507" s="6" t="n">
        <v>1827.5</v>
      </c>
      <c r="C507" s="9" t="n">
        <f aca="false">B507/B506-1</f>
        <v>0.00816461631819943</v>
      </c>
      <c r="D507" s="9" t="n">
        <f aca="false">LN(B507/B506)</f>
        <v>0.00813146615506025</v>
      </c>
      <c r="E507" s="9" t="n">
        <f aca="false">B507/B502-1</f>
        <v>0.00899955830388688</v>
      </c>
      <c r="F507" s="9" t="n">
        <f aca="false">B507/B486-1</f>
        <v>0.0257633587786259</v>
      </c>
      <c r="G507" s="0" t="n">
        <f aca="false">MAX(G506,B507)</f>
        <v>2051.5</v>
      </c>
      <c r="H507" s="9" t="n">
        <f aca="false">B507/G507-1</f>
        <v>-0.109188398732635</v>
      </c>
      <c r="I507" s="0" t="n">
        <f aca="false">IF(AND($A507&gt;=CrashTest!$B$3,$A507&lt;=CrashTest!$C$3),1,IF(AND($A507&gt;=CrashTest!$B$4,$A507&lt;=CrashTest!$C$4),2,IF(AND($A507&gt;=CrashTest!$B$5,$A507&lt;=CrashTest!$C$5),3,IF(AND($A507&gt;=CrashTest!$B$6,$A507&lt;=CrashTest!$C$6),4,IF(AND($A507&gt;=CrashTest!$B$7,$A507&lt;=CrashTest!$C$7),5,0)))))</f>
        <v>0</v>
      </c>
      <c r="J507" s="0" t="str">
        <f aca="false">IF(I507=0,"",IF(I506=I507,MAX(J506,B507),B507))</f>
        <v/>
      </c>
      <c r="K507" s="9" t="str">
        <f aca="false">IF(I507=0,"",B507/J507-1)</f>
        <v/>
      </c>
      <c r="M507" s="8"/>
      <c r="N507" s="8"/>
      <c r="O507" s="8"/>
      <c r="P507" s="8"/>
      <c r="Q507" s="9"/>
      <c r="R507" s="9"/>
      <c r="S507" s="9"/>
      <c r="T507" s="9"/>
      <c r="U507" s="9"/>
      <c r="V507" s="9"/>
    </row>
    <row r="508" customFormat="false" ht="15" hidden="false" customHeight="false" outlineLevel="0" collapsed="false">
      <c r="A508" s="5" t="n">
        <v>44564</v>
      </c>
      <c r="B508" s="6" t="n">
        <v>1799.4</v>
      </c>
      <c r="C508" s="9" t="n">
        <f aca="false">B508/B507-1</f>
        <v>-0.015376196990424</v>
      </c>
      <c r="D508" s="9" t="n">
        <f aca="false">LN(B508/B507)</f>
        <v>-0.0154956366409151</v>
      </c>
      <c r="E508" s="9" t="n">
        <f aca="false">B508/B503-1</f>
        <v>-0.00481168076986882</v>
      </c>
      <c r="F508" s="9" t="n">
        <f aca="false">B508/B487-1</f>
        <v>0.0219798943601977</v>
      </c>
      <c r="G508" s="0" t="n">
        <f aca="false">MAX(G507,B508)</f>
        <v>2051.5</v>
      </c>
      <c r="H508" s="9" t="n">
        <f aca="false">B508/G508-1</f>
        <v>-0.122885693395077</v>
      </c>
      <c r="I508" s="0" t="n">
        <f aca="false">IF(AND($A508&gt;=CrashTest!$B$3,$A508&lt;=CrashTest!$C$3),1,IF(AND($A508&gt;=CrashTest!$B$4,$A508&lt;=CrashTest!$C$4),2,IF(AND($A508&gt;=CrashTest!$B$5,$A508&lt;=CrashTest!$C$5),3,IF(AND($A508&gt;=CrashTest!$B$6,$A508&lt;=CrashTest!$C$6),4,IF(AND($A508&gt;=CrashTest!$B$7,$A508&lt;=CrashTest!$C$7),5,0)))))</f>
        <v>0</v>
      </c>
      <c r="J508" s="0" t="str">
        <f aca="false">IF(I508=0,"",IF(I507=I508,MAX(J507,B508),B508))</f>
        <v/>
      </c>
      <c r="K508" s="9" t="str">
        <f aca="false">IF(I508=0,"",B508/J508-1)</f>
        <v/>
      </c>
      <c r="M508" s="8"/>
      <c r="N508" s="8"/>
      <c r="O508" s="8"/>
      <c r="P508" s="8"/>
      <c r="Q508" s="9"/>
      <c r="R508" s="9"/>
      <c r="S508" s="9"/>
      <c r="T508" s="9"/>
      <c r="U508" s="9"/>
      <c r="V508" s="9"/>
    </row>
    <row r="509" customFormat="false" ht="15" hidden="false" customHeight="false" outlineLevel="0" collapsed="false">
      <c r="A509" s="5" t="n">
        <v>44565</v>
      </c>
      <c r="B509" s="6" t="n">
        <v>1814</v>
      </c>
      <c r="C509" s="9" t="n">
        <f aca="false">B509/B508-1</f>
        <v>0.00811381571634984</v>
      </c>
      <c r="D509" s="9" t="n">
        <f aca="false">LN(B509/B508)</f>
        <v>0.00808107569206345</v>
      </c>
      <c r="E509" s="9" t="n">
        <f aca="false">B509/B504-1</f>
        <v>0.002099215556292</v>
      </c>
      <c r="F509" s="9" t="n">
        <f aca="false">B509/B488-1</f>
        <v>0.0179573512906845</v>
      </c>
      <c r="G509" s="0" t="n">
        <f aca="false">MAX(G508,B509)</f>
        <v>2051.5</v>
      </c>
      <c r="H509" s="9" t="n">
        <f aca="false">B509/G509-1</f>
        <v>-0.11576894954911</v>
      </c>
      <c r="I509" s="0" t="n">
        <f aca="false">IF(AND($A509&gt;=CrashTest!$B$3,$A509&lt;=CrashTest!$C$3),1,IF(AND($A509&gt;=CrashTest!$B$4,$A509&lt;=CrashTest!$C$4),2,IF(AND($A509&gt;=CrashTest!$B$5,$A509&lt;=CrashTest!$C$5),3,IF(AND($A509&gt;=CrashTest!$B$6,$A509&lt;=CrashTest!$C$6),4,IF(AND($A509&gt;=CrashTest!$B$7,$A509&lt;=CrashTest!$C$7),5,0)))))</f>
        <v>0</v>
      </c>
      <c r="J509" s="0" t="str">
        <f aca="false">IF(I509=0,"",IF(I508=I509,MAX(J508,B509),B509))</f>
        <v/>
      </c>
      <c r="K509" s="9" t="str">
        <f aca="false">IF(I509=0,"",B509/J509-1)</f>
        <v/>
      </c>
      <c r="M509" s="8"/>
      <c r="N509" s="8"/>
      <c r="O509" s="8"/>
      <c r="P509" s="8"/>
      <c r="Q509" s="9"/>
      <c r="R509" s="9"/>
      <c r="S509" s="9"/>
      <c r="T509" s="9"/>
      <c r="U509" s="9"/>
      <c r="V509" s="9"/>
    </row>
    <row r="510" customFormat="false" ht="15" hidden="false" customHeight="false" outlineLevel="0" collapsed="false">
      <c r="A510" s="5" t="n">
        <v>44566</v>
      </c>
      <c r="B510" s="6" t="n">
        <v>1824.6</v>
      </c>
      <c r="C510" s="9" t="n">
        <f aca="false">B510/B509-1</f>
        <v>0.00584343991179703</v>
      </c>
      <c r="D510" s="9" t="n">
        <f aca="false">LN(B510/B509)</f>
        <v>0.00582643323629195</v>
      </c>
      <c r="E510" s="9" t="n">
        <f aca="false">B510/B505-1</f>
        <v>0.0108027256107694</v>
      </c>
      <c r="F510" s="9" t="n">
        <f aca="false">B510/B489-1</f>
        <v>0.0264978902953585</v>
      </c>
      <c r="G510" s="0" t="n">
        <f aca="false">MAX(G509,B510)</f>
        <v>2051.5</v>
      </c>
      <c r="H510" s="9" t="n">
        <f aca="false">B510/G510-1</f>
        <v>-0.110601998537655</v>
      </c>
      <c r="I510" s="0" t="n">
        <f aca="false">IF(AND($A510&gt;=CrashTest!$B$3,$A510&lt;=CrashTest!$C$3),1,IF(AND($A510&gt;=CrashTest!$B$4,$A510&lt;=CrashTest!$C$4),2,IF(AND($A510&gt;=CrashTest!$B$5,$A510&lt;=CrashTest!$C$5),3,IF(AND($A510&gt;=CrashTest!$B$6,$A510&lt;=CrashTest!$C$6),4,IF(AND($A510&gt;=CrashTest!$B$7,$A510&lt;=CrashTest!$C$7),5,0)))))</f>
        <v>0</v>
      </c>
      <c r="J510" s="0" t="str">
        <f aca="false">IF(I510=0,"",IF(I509=I510,MAX(J509,B510),B510))</f>
        <v/>
      </c>
      <c r="K510" s="9" t="str">
        <f aca="false">IF(I510=0,"",B510/J510-1)</f>
        <v/>
      </c>
      <c r="M510" s="8"/>
      <c r="N510" s="8"/>
      <c r="O510" s="8"/>
      <c r="P510" s="8"/>
      <c r="Q510" s="9"/>
      <c r="R510" s="9"/>
      <c r="S510" s="9"/>
      <c r="T510" s="9"/>
      <c r="U510" s="9"/>
      <c r="V510" s="9"/>
    </row>
    <row r="511" customFormat="false" ht="15" hidden="false" customHeight="false" outlineLevel="0" collapsed="false">
      <c r="A511" s="5" t="n">
        <v>44567</v>
      </c>
      <c r="B511" s="6" t="n">
        <v>1788.7</v>
      </c>
      <c r="C511" s="9" t="n">
        <f aca="false">B511/B510-1</f>
        <v>-0.0196755453250027</v>
      </c>
      <c r="D511" s="9" t="n">
        <f aca="false">LN(B511/B510)</f>
        <v>-0.0198716859121738</v>
      </c>
      <c r="E511" s="9" t="n">
        <f aca="false">B511/B506-1</f>
        <v>-0.0132399183538369</v>
      </c>
      <c r="F511" s="9" t="n">
        <f aca="false">B511/B490-1</f>
        <v>0.00342196791203864</v>
      </c>
      <c r="G511" s="0" t="n">
        <f aca="false">MAX(G510,B511)</f>
        <v>2051.5</v>
      </c>
      <c r="H511" s="9" t="n">
        <f aca="false">B511/G511-1</f>
        <v>-0.128101389227395</v>
      </c>
      <c r="I511" s="0" t="n">
        <f aca="false">IF(AND($A511&gt;=CrashTest!$B$3,$A511&lt;=CrashTest!$C$3),1,IF(AND($A511&gt;=CrashTest!$B$4,$A511&lt;=CrashTest!$C$4),2,IF(AND($A511&gt;=CrashTest!$B$5,$A511&lt;=CrashTest!$C$5),3,IF(AND($A511&gt;=CrashTest!$B$6,$A511&lt;=CrashTest!$C$6),4,IF(AND($A511&gt;=CrashTest!$B$7,$A511&lt;=CrashTest!$C$7),5,0)))))</f>
        <v>0</v>
      </c>
      <c r="J511" s="0" t="str">
        <f aca="false">IF(I511=0,"",IF(I510=I511,MAX(J510,B511),B511))</f>
        <v/>
      </c>
      <c r="K511" s="9" t="str">
        <f aca="false">IF(I511=0,"",B511/J511-1)</f>
        <v/>
      </c>
      <c r="M511" s="8"/>
      <c r="N511" s="8"/>
      <c r="O511" s="8"/>
      <c r="P511" s="8"/>
      <c r="Q511" s="9"/>
      <c r="R511" s="9"/>
      <c r="S511" s="9"/>
      <c r="T511" s="9"/>
      <c r="U511" s="9"/>
      <c r="V511" s="9"/>
    </row>
    <row r="512" customFormat="false" ht="15" hidden="false" customHeight="false" outlineLevel="0" collapsed="false">
      <c r="A512" s="5" t="n">
        <v>44568</v>
      </c>
      <c r="B512" s="6" t="n">
        <v>1797</v>
      </c>
      <c r="C512" s="9" t="n">
        <f aca="false">B512/B511-1</f>
        <v>0.00464024151618481</v>
      </c>
      <c r="D512" s="9" t="n">
        <f aca="false">LN(B512/B511)</f>
        <v>0.00462950878435879</v>
      </c>
      <c r="E512" s="9" t="n">
        <f aca="false">B512/B507-1</f>
        <v>-0.0166894664842682</v>
      </c>
      <c r="F512" s="9" t="n">
        <f aca="false">B512/B491-1</f>
        <v>0.00762588314455526</v>
      </c>
      <c r="G512" s="0" t="n">
        <f aca="false">MAX(G511,B512)</f>
        <v>2051.5</v>
      </c>
      <c r="H512" s="9" t="n">
        <f aca="false">B512/G512-1</f>
        <v>-0.124055569095784</v>
      </c>
      <c r="I512" s="0" t="n">
        <f aca="false">IF(AND($A512&gt;=CrashTest!$B$3,$A512&lt;=CrashTest!$C$3),1,IF(AND($A512&gt;=CrashTest!$B$4,$A512&lt;=CrashTest!$C$4),2,IF(AND($A512&gt;=CrashTest!$B$5,$A512&lt;=CrashTest!$C$5),3,IF(AND($A512&gt;=CrashTest!$B$6,$A512&lt;=CrashTest!$C$6),4,IF(AND($A512&gt;=CrashTest!$B$7,$A512&lt;=CrashTest!$C$7),5,0)))))</f>
        <v>0</v>
      </c>
      <c r="J512" s="0" t="str">
        <f aca="false">IF(I512=0,"",IF(I511=I512,MAX(J511,B512),B512))</f>
        <v/>
      </c>
      <c r="K512" s="9" t="str">
        <f aca="false">IF(I512=0,"",B512/J512-1)</f>
        <v/>
      </c>
      <c r="M512" s="8"/>
      <c r="N512" s="8"/>
      <c r="O512" s="8"/>
      <c r="P512" s="8"/>
      <c r="Q512" s="9"/>
      <c r="R512" s="9"/>
      <c r="S512" s="9"/>
      <c r="T512" s="9"/>
      <c r="U512" s="9"/>
      <c r="V512" s="9"/>
    </row>
    <row r="513" customFormat="false" ht="15" hidden="false" customHeight="false" outlineLevel="0" collapsed="false">
      <c r="A513" s="5" t="n">
        <v>44571</v>
      </c>
      <c r="B513" s="6" t="n">
        <v>1798.4</v>
      </c>
      <c r="C513" s="9" t="n">
        <f aca="false">B513/B512-1</f>
        <v>0.000779076238174747</v>
      </c>
      <c r="D513" s="9" t="n">
        <f aca="false">LN(B513/B512)</f>
        <v>0.000778772915812909</v>
      </c>
      <c r="E513" s="9" t="n">
        <f aca="false">B513/B508-1</f>
        <v>-0.000555740802489768</v>
      </c>
      <c r="F513" s="9" t="n">
        <f aca="false">B513/B492-1</f>
        <v>0.0134114730080019</v>
      </c>
      <c r="G513" s="0" t="n">
        <f aca="false">MAX(G512,B513)</f>
        <v>2051.5</v>
      </c>
      <c r="H513" s="9" t="n">
        <f aca="false">B513/G513-1</f>
        <v>-0.123373141603705</v>
      </c>
      <c r="I513" s="0" t="n">
        <f aca="false">IF(AND($A513&gt;=CrashTest!$B$3,$A513&lt;=CrashTest!$C$3),1,IF(AND($A513&gt;=CrashTest!$B$4,$A513&lt;=CrashTest!$C$4),2,IF(AND($A513&gt;=CrashTest!$B$5,$A513&lt;=CrashTest!$C$5),3,IF(AND($A513&gt;=CrashTest!$B$6,$A513&lt;=CrashTest!$C$6),4,IF(AND($A513&gt;=CrashTest!$B$7,$A513&lt;=CrashTest!$C$7),5,0)))))</f>
        <v>0</v>
      </c>
      <c r="J513" s="0" t="str">
        <f aca="false">IF(I513=0,"",IF(I512=I513,MAX(J512,B513),B513))</f>
        <v/>
      </c>
      <c r="K513" s="9" t="str">
        <f aca="false">IF(I513=0,"",B513/J513-1)</f>
        <v/>
      </c>
      <c r="M513" s="8"/>
      <c r="N513" s="8"/>
      <c r="O513" s="8"/>
      <c r="P513" s="8"/>
      <c r="Q513" s="9"/>
      <c r="R513" s="9"/>
      <c r="S513" s="9"/>
      <c r="T513" s="9"/>
      <c r="U513" s="9"/>
      <c r="V513" s="9"/>
    </row>
    <row r="514" customFormat="false" ht="15" hidden="false" customHeight="false" outlineLevel="0" collapsed="false">
      <c r="A514" s="5" t="n">
        <v>44572</v>
      </c>
      <c r="B514" s="6" t="n">
        <v>1818.6</v>
      </c>
      <c r="C514" s="9" t="n">
        <f aca="false">B514/B513-1</f>
        <v>0.0112322064056938</v>
      </c>
      <c r="D514" s="9" t="n">
        <f aca="false">LN(B514/B513)</f>
        <v>0.0111695935924404</v>
      </c>
      <c r="E514" s="9" t="n">
        <f aca="false">B514/B509-1</f>
        <v>0.00253583241455346</v>
      </c>
      <c r="F514" s="9" t="n">
        <f aca="false">B514/B493-1</f>
        <v>0.0200235571260305</v>
      </c>
      <c r="G514" s="0" t="n">
        <f aca="false">MAX(G513,B514)</f>
        <v>2051.5</v>
      </c>
      <c r="H514" s="9" t="n">
        <f aca="false">B514/G514-1</f>
        <v>-0.113526687789422</v>
      </c>
      <c r="I514" s="0" t="n">
        <f aca="false">IF(AND($A514&gt;=CrashTest!$B$3,$A514&lt;=CrashTest!$C$3),1,IF(AND($A514&gt;=CrashTest!$B$4,$A514&lt;=CrashTest!$C$4),2,IF(AND($A514&gt;=CrashTest!$B$5,$A514&lt;=CrashTest!$C$5),3,IF(AND($A514&gt;=CrashTest!$B$6,$A514&lt;=CrashTest!$C$6),4,IF(AND($A514&gt;=CrashTest!$B$7,$A514&lt;=CrashTest!$C$7),5,0)))))</f>
        <v>0</v>
      </c>
      <c r="J514" s="0" t="str">
        <f aca="false">IF(I514=0,"",IF(I513=I514,MAX(J513,B514),B514))</f>
        <v/>
      </c>
      <c r="K514" s="9" t="str">
        <f aca="false">IF(I514=0,"",B514/J514-1)</f>
        <v/>
      </c>
      <c r="M514" s="8"/>
      <c r="N514" s="8"/>
      <c r="O514" s="8"/>
      <c r="P514" s="8"/>
      <c r="Q514" s="9"/>
      <c r="R514" s="9"/>
      <c r="S514" s="9"/>
      <c r="T514" s="9"/>
      <c r="U514" s="9"/>
      <c r="V514" s="9"/>
    </row>
    <row r="515" customFormat="false" ht="15" hidden="false" customHeight="false" outlineLevel="0" collapsed="false">
      <c r="A515" s="5" t="n">
        <v>44573</v>
      </c>
      <c r="B515" s="6" t="n">
        <v>1827.2</v>
      </c>
      <c r="C515" s="9" t="n">
        <f aca="false">B515/B514-1</f>
        <v>0.00472891235015949</v>
      </c>
      <c r="D515" s="9" t="n">
        <f aca="false">LN(B515/B514)</f>
        <v>0.00471776616987864</v>
      </c>
      <c r="E515" s="9" t="n">
        <f aca="false">B515/B510-1</f>
        <v>0.00142496985640705</v>
      </c>
      <c r="F515" s="9" t="n">
        <f aca="false">B515/B494-1</f>
        <v>0.022896489951296</v>
      </c>
      <c r="G515" s="0" t="n">
        <f aca="false">MAX(G514,B515)</f>
        <v>2051.5</v>
      </c>
      <c r="H515" s="9" t="n">
        <f aca="false">B515/G515-1</f>
        <v>-0.109334633195223</v>
      </c>
      <c r="I515" s="0" t="n">
        <f aca="false">IF(AND($A515&gt;=CrashTest!$B$3,$A515&lt;=CrashTest!$C$3),1,IF(AND($A515&gt;=CrashTest!$B$4,$A515&lt;=CrashTest!$C$4),2,IF(AND($A515&gt;=CrashTest!$B$5,$A515&lt;=CrashTest!$C$5),3,IF(AND($A515&gt;=CrashTest!$B$6,$A515&lt;=CrashTest!$C$6),4,IF(AND($A515&gt;=CrashTest!$B$7,$A515&lt;=CrashTest!$C$7),5,0)))))</f>
        <v>0</v>
      </c>
      <c r="J515" s="0" t="str">
        <f aca="false">IF(I515=0,"",IF(I514=I515,MAX(J514,B515),B515))</f>
        <v/>
      </c>
      <c r="K515" s="9" t="str">
        <f aca="false">IF(I515=0,"",B515/J515-1)</f>
        <v/>
      </c>
      <c r="M515" s="8"/>
      <c r="N515" s="8"/>
      <c r="O515" s="8"/>
      <c r="P515" s="8"/>
      <c r="Q515" s="9"/>
      <c r="R515" s="9"/>
      <c r="S515" s="9"/>
      <c r="T515" s="9"/>
      <c r="U515" s="9"/>
      <c r="V515" s="9"/>
    </row>
    <row r="516" customFormat="false" ht="15" hidden="false" customHeight="false" outlineLevel="0" collapsed="false">
      <c r="A516" s="5" t="n">
        <v>44574</v>
      </c>
      <c r="B516" s="6" t="n">
        <v>1821.2</v>
      </c>
      <c r="C516" s="9" t="n">
        <f aca="false">B516/B515-1</f>
        <v>-0.00328371278458839</v>
      </c>
      <c r="D516" s="9" t="n">
        <f aca="false">LN(B516/B515)</f>
        <v>-0.00328911600106401</v>
      </c>
      <c r="E516" s="9" t="n">
        <f aca="false">B516/B511-1</f>
        <v>0.0181696203947002</v>
      </c>
      <c r="F516" s="9" t="n">
        <f aca="false">B516/B495-1</f>
        <v>0.0286940804338003</v>
      </c>
      <c r="G516" s="0" t="n">
        <f aca="false">MAX(G515,B516)</f>
        <v>2051.5</v>
      </c>
      <c r="H516" s="9" t="n">
        <f aca="false">B516/G516-1</f>
        <v>-0.11225932244699</v>
      </c>
      <c r="I516" s="0" t="n">
        <f aca="false">IF(AND($A516&gt;=CrashTest!$B$3,$A516&lt;=CrashTest!$C$3),1,IF(AND($A516&gt;=CrashTest!$B$4,$A516&lt;=CrashTest!$C$4),2,IF(AND($A516&gt;=CrashTest!$B$5,$A516&lt;=CrashTest!$C$5),3,IF(AND($A516&gt;=CrashTest!$B$6,$A516&lt;=CrashTest!$C$6),4,IF(AND($A516&gt;=CrashTest!$B$7,$A516&lt;=CrashTest!$C$7),5,0)))))</f>
        <v>0</v>
      </c>
      <c r="J516" s="0" t="str">
        <f aca="false">IF(I516=0,"",IF(I515=I516,MAX(J515,B516),B516))</f>
        <v/>
      </c>
      <c r="K516" s="9" t="str">
        <f aca="false">IF(I516=0,"",B516/J516-1)</f>
        <v/>
      </c>
      <c r="M516" s="8"/>
      <c r="N516" s="8"/>
      <c r="O516" s="8"/>
      <c r="P516" s="8"/>
      <c r="Q516" s="9"/>
      <c r="R516" s="9"/>
      <c r="S516" s="9"/>
      <c r="T516" s="9"/>
      <c r="U516" s="9"/>
      <c r="V516" s="9"/>
    </row>
    <row r="517" customFormat="false" ht="15" hidden="false" customHeight="false" outlineLevel="0" collapsed="false">
      <c r="A517" s="5" t="n">
        <v>44575</v>
      </c>
      <c r="B517" s="6" t="n">
        <v>1816.5</v>
      </c>
      <c r="C517" s="9" t="n">
        <f aca="false">B517/B516-1</f>
        <v>-0.00258071601142107</v>
      </c>
      <c r="D517" s="9" t="n">
        <f aca="false">LN(B517/B516)</f>
        <v>-0.00258405179937041</v>
      </c>
      <c r="E517" s="9" t="n">
        <f aca="false">B517/B512-1</f>
        <v>0.0108514190317195</v>
      </c>
      <c r="F517" s="9" t="n">
        <f aca="false">B517/B496-1</f>
        <v>0.0305798252581415</v>
      </c>
      <c r="G517" s="0" t="n">
        <f aca="false">MAX(G516,B517)</f>
        <v>2051.5</v>
      </c>
      <c r="H517" s="9" t="n">
        <f aca="false">B517/G517-1</f>
        <v>-0.114550329027541</v>
      </c>
      <c r="I517" s="0" t="n">
        <f aca="false">IF(AND($A517&gt;=CrashTest!$B$3,$A517&lt;=CrashTest!$C$3),1,IF(AND($A517&gt;=CrashTest!$B$4,$A517&lt;=CrashTest!$C$4),2,IF(AND($A517&gt;=CrashTest!$B$5,$A517&lt;=CrashTest!$C$5),3,IF(AND($A517&gt;=CrashTest!$B$6,$A517&lt;=CrashTest!$C$6),4,IF(AND($A517&gt;=CrashTest!$B$7,$A517&lt;=CrashTest!$C$7),5,0)))))</f>
        <v>0</v>
      </c>
      <c r="J517" s="0" t="str">
        <f aca="false">IF(I517=0,"",IF(I516=I517,MAX(J516,B517),B517))</f>
        <v/>
      </c>
      <c r="K517" s="9" t="str">
        <f aca="false">IF(I517=0,"",B517/J517-1)</f>
        <v/>
      </c>
      <c r="M517" s="8"/>
      <c r="N517" s="8"/>
      <c r="O517" s="8"/>
      <c r="P517" s="8"/>
      <c r="Q517" s="9"/>
      <c r="R517" s="9"/>
      <c r="S517" s="9"/>
      <c r="T517" s="9"/>
      <c r="U517" s="9"/>
      <c r="V517" s="9"/>
    </row>
    <row r="518" customFormat="false" ht="15" hidden="false" customHeight="false" outlineLevel="0" collapsed="false">
      <c r="A518" s="5" t="n">
        <v>44579</v>
      </c>
      <c r="B518" s="6" t="n">
        <v>1812.3</v>
      </c>
      <c r="C518" s="9" t="n">
        <f aca="false">B518/B517-1</f>
        <v>-0.0023121387283237</v>
      </c>
      <c r="D518" s="9" t="n">
        <f aca="false">LN(B518/B517)</f>
        <v>-0.00231481584845138</v>
      </c>
      <c r="E518" s="9" t="n">
        <f aca="false">B518/B513-1</f>
        <v>0.00772909252669041</v>
      </c>
      <c r="F518" s="9" t="n">
        <f aca="false">B518/B497-1</f>
        <v>0.00873872870978509</v>
      </c>
      <c r="G518" s="0" t="n">
        <f aca="false">MAX(G517,B518)</f>
        <v>2051.5</v>
      </c>
      <c r="H518" s="9" t="n">
        <f aca="false">B518/G518-1</f>
        <v>-0.116597611503778</v>
      </c>
      <c r="I518" s="0" t="n">
        <f aca="false">IF(AND($A518&gt;=CrashTest!$B$3,$A518&lt;=CrashTest!$C$3),1,IF(AND($A518&gt;=CrashTest!$B$4,$A518&lt;=CrashTest!$C$4),2,IF(AND($A518&gt;=CrashTest!$B$5,$A518&lt;=CrashTest!$C$5),3,IF(AND($A518&gt;=CrashTest!$B$6,$A518&lt;=CrashTest!$C$6),4,IF(AND($A518&gt;=CrashTest!$B$7,$A518&lt;=CrashTest!$C$7),5,0)))))</f>
        <v>0</v>
      </c>
      <c r="J518" s="0" t="str">
        <f aca="false">IF(I518=0,"",IF(I517=I518,MAX(J517,B518),B518))</f>
        <v/>
      </c>
      <c r="K518" s="9" t="str">
        <f aca="false">IF(I518=0,"",B518/J518-1)</f>
        <v/>
      </c>
      <c r="M518" s="8"/>
      <c r="N518" s="8"/>
      <c r="O518" s="8"/>
      <c r="P518" s="8"/>
      <c r="Q518" s="9"/>
      <c r="R518" s="9"/>
      <c r="S518" s="9"/>
      <c r="T518" s="9"/>
      <c r="U518" s="9"/>
      <c r="V518" s="9"/>
    </row>
    <row r="519" customFormat="false" ht="15" hidden="false" customHeight="false" outlineLevel="0" collapsed="false">
      <c r="A519" s="5" t="n">
        <v>44580</v>
      </c>
      <c r="B519" s="6" t="n">
        <v>1843.1</v>
      </c>
      <c r="C519" s="9" t="n">
        <f aca="false">B519/B518-1</f>
        <v>0.0169949787562764</v>
      </c>
      <c r="D519" s="9" t="n">
        <f aca="false">LN(B519/B518)</f>
        <v>0.0168521797447716</v>
      </c>
      <c r="E519" s="9" t="n">
        <f aca="false">B519/B514-1</f>
        <v>0.0134719014626636</v>
      </c>
      <c r="F519" s="9" t="n">
        <f aca="false">B519/B498-1</f>
        <v>0.0217873378423328</v>
      </c>
      <c r="G519" s="0" t="n">
        <f aca="false">MAX(G518,B519)</f>
        <v>2051.5</v>
      </c>
      <c r="H519" s="9" t="n">
        <f aca="false">B519/G519-1</f>
        <v>-0.10158420667804</v>
      </c>
      <c r="I519" s="0" t="n">
        <f aca="false">IF(AND($A519&gt;=CrashTest!$B$3,$A519&lt;=CrashTest!$C$3),1,IF(AND($A519&gt;=CrashTest!$B$4,$A519&lt;=CrashTest!$C$4),2,IF(AND($A519&gt;=CrashTest!$B$5,$A519&lt;=CrashTest!$C$5),3,IF(AND($A519&gt;=CrashTest!$B$6,$A519&lt;=CrashTest!$C$6),4,IF(AND($A519&gt;=CrashTest!$B$7,$A519&lt;=CrashTest!$C$7),5,0)))))</f>
        <v>0</v>
      </c>
      <c r="J519" s="0" t="str">
        <f aca="false">IF(I519=0,"",IF(I518=I519,MAX(J518,B519),B519))</f>
        <v/>
      </c>
      <c r="K519" s="9" t="str">
        <f aca="false">IF(I519=0,"",B519/J519-1)</f>
        <v/>
      </c>
      <c r="M519" s="8"/>
      <c r="N519" s="8"/>
      <c r="O519" s="8"/>
      <c r="P519" s="8"/>
      <c r="Q519" s="9"/>
      <c r="R519" s="9"/>
      <c r="S519" s="9"/>
      <c r="T519" s="9"/>
      <c r="U519" s="9"/>
      <c r="V519" s="9"/>
    </row>
    <row r="520" customFormat="false" ht="15" hidden="false" customHeight="false" outlineLevel="0" collapsed="false">
      <c r="A520" s="5" t="n">
        <v>44581</v>
      </c>
      <c r="B520" s="6" t="n">
        <v>1842.5</v>
      </c>
      <c r="C520" s="9" t="n">
        <f aca="false">B520/B519-1</f>
        <v>-0.000325538494927002</v>
      </c>
      <c r="D520" s="9" t="n">
        <f aca="false">LN(B520/B519)</f>
        <v>-0.000325591494085332</v>
      </c>
      <c r="E520" s="9" t="n">
        <f aca="false">B520/B515-1</f>
        <v>0.00837346760070057</v>
      </c>
      <c r="F520" s="9" t="n">
        <f aca="false">B520/B499-1</f>
        <v>0.0272063332775827</v>
      </c>
      <c r="G520" s="0" t="n">
        <f aca="false">MAX(G519,B520)</f>
        <v>2051.5</v>
      </c>
      <c r="H520" s="9" t="n">
        <f aca="false">B520/G520-1</f>
        <v>-0.101876675603217</v>
      </c>
      <c r="I520" s="0" t="n">
        <f aca="false">IF(AND($A520&gt;=CrashTest!$B$3,$A520&lt;=CrashTest!$C$3),1,IF(AND($A520&gt;=CrashTest!$B$4,$A520&lt;=CrashTest!$C$4),2,IF(AND($A520&gt;=CrashTest!$B$5,$A520&lt;=CrashTest!$C$5),3,IF(AND($A520&gt;=CrashTest!$B$6,$A520&lt;=CrashTest!$C$6),4,IF(AND($A520&gt;=CrashTest!$B$7,$A520&lt;=CrashTest!$C$7),5,0)))))</f>
        <v>0</v>
      </c>
      <c r="J520" s="0" t="str">
        <f aca="false">IF(I520=0,"",IF(I519=I520,MAX(J519,B520),B520))</f>
        <v/>
      </c>
      <c r="K520" s="9" t="str">
        <f aca="false">IF(I520=0,"",B520/J520-1)</f>
        <v/>
      </c>
      <c r="M520" s="8"/>
      <c r="N520" s="8"/>
      <c r="O520" s="8"/>
      <c r="P520" s="8"/>
      <c r="Q520" s="9"/>
      <c r="R520" s="9"/>
      <c r="S520" s="9"/>
      <c r="T520" s="9"/>
      <c r="U520" s="9"/>
      <c r="V520" s="9"/>
    </row>
    <row r="521" customFormat="false" ht="15" hidden="false" customHeight="false" outlineLevel="0" collapsed="false">
      <c r="A521" s="5" t="n">
        <v>44582</v>
      </c>
      <c r="B521" s="6" t="n">
        <v>1831.8</v>
      </c>
      <c r="C521" s="9" t="n">
        <f aca="false">B521/B520-1</f>
        <v>-0.00580732700135689</v>
      </c>
      <c r="D521" s="9" t="n">
        <f aca="false">LN(B521/B520)</f>
        <v>-0.00582425509460454</v>
      </c>
      <c r="E521" s="9" t="n">
        <f aca="false">B521/B516-1</f>
        <v>0.00582033823852401</v>
      </c>
      <c r="F521" s="9" t="n">
        <f aca="false">B521/B500-1</f>
        <v>0.0245539459701325</v>
      </c>
      <c r="G521" s="0" t="n">
        <f aca="false">MAX(G520,B521)</f>
        <v>2051.5</v>
      </c>
      <c r="H521" s="9" t="n">
        <f aca="false">B521/G521-1</f>
        <v>-0.107092371435535</v>
      </c>
      <c r="I521" s="0" t="n">
        <f aca="false">IF(AND($A521&gt;=CrashTest!$B$3,$A521&lt;=CrashTest!$C$3),1,IF(AND($A521&gt;=CrashTest!$B$4,$A521&lt;=CrashTest!$C$4),2,IF(AND($A521&gt;=CrashTest!$B$5,$A521&lt;=CrashTest!$C$5),3,IF(AND($A521&gt;=CrashTest!$B$6,$A521&lt;=CrashTest!$C$6),4,IF(AND($A521&gt;=CrashTest!$B$7,$A521&lt;=CrashTest!$C$7),5,0)))))</f>
        <v>0</v>
      </c>
      <c r="J521" s="0" t="str">
        <f aca="false">IF(I521=0,"",IF(I520=I521,MAX(J520,B521),B521))</f>
        <v/>
      </c>
      <c r="K521" s="9" t="str">
        <f aca="false">IF(I521=0,"",B521/J521-1)</f>
        <v/>
      </c>
      <c r="M521" s="8"/>
      <c r="N521" s="8"/>
      <c r="O521" s="8"/>
      <c r="P521" s="8"/>
      <c r="Q521" s="9"/>
      <c r="R521" s="9"/>
      <c r="S521" s="9"/>
      <c r="T521" s="9"/>
      <c r="U521" s="9"/>
      <c r="V521" s="9"/>
    </row>
    <row r="522" customFormat="false" ht="15" hidden="false" customHeight="false" outlineLevel="0" collapsed="false">
      <c r="A522" s="5" t="n">
        <v>44585</v>
      </c>
      <c r="B522" s="6" t="n">
        <v>1841.7</v>
      </c>
      <c r="C522" s="9" t="n">
        <f aca="false">B522/B521-1</f>
        <v>0.00540452014412063</v>
      </c>
      <c r="D522" s="9" t="n">
        <f aca="false">LN(B522/B521)</f>
        <v>0.00538996813267328</v>
      </c>
      <c r="E522" s="9" t="n">
        <f aca="false">B522/B517-1</f>
        <v>0.0138728323699422</v>
      </c>
      <c r="F522" s="9" t="n">
        <f aca="false">B522/B501-1</f>
        <v>0.0222579928952043</v>
      </c>
      <c r="G522" s="0" t="n">
        <f aca="false">MAX(G521,B522)</f>
        <v>2051.5</v>
      </c>
      <c r="H522" s="9" t="n">
        <f aca="false">B522/G522-1</f>
        <v>-0.102266634170119</v>
      </c>
      <c r="I522" s="0" t="n">
        <f aca="false">IF(AND($A522&gt;=CrashTest!$B$3,$A522&lt;=CrashTest!$C$3),1,IF(AND($A522&gt;=CrashTest!$B$4,$A522&lt;=CrashTest!$C$4),2,IF(AND($A522&gt;=CrashTest!$B$5,$A522&lt;=CrashTest!$C$5),3,IF(AND($A522&gt;=CrashTest!$B$6,$A522&lt;=CrashTest!$C$6),4,IF(AND($A522&gt;=CrashTest!$B$7,$A522&lt;=CrashTest!$C$7),5,0)))))</f>
        <v>0</v>
      </c>
      <c r="J522" s="0" t="str">
        <f aca="false">IF(I522=0,"",IF(I521=I522,MAX(J521,B522),B522))</f>
        <v/>
      </c>
      <c r="K522" s="9" t="str">
        <f aca="false">IF(I522=0,"",B522/J522-1)</f>
        <v/>
      </c>
      <c r="M522" s="8"/>
      <c r="N522" s="8"/>
      <c r="O522" s="8"/>
      <c r="P522" s="8"/>
      <c r="Q522" s="9"/>
      <c r="R522" s="9"/>
      <c r="S522" s="9"/>
      <c r="T522" s="9"/>
      <c r="U522" s="9"/>
      <c r="V522" s="9"/>
    </row>
    <row r="523" customFormat="false" ht="15" hidden="false" customHeight="false" outlineLevel="0" collapsed="false">
      <c r="A523" s="5" t="n">
        <v>44586</v>
      </c>
      <c r="B523" s="6" t="n">
        <v>1852.7</v>
      </c>
      <c r="C523" s="9" t="n">
        <f aca="false">B523/B522-1</f>
        <v>0.00597274257479508</v>
      </c>
      <c r="D523" s="9" t="n">
        <f aca="false">LN(B523/B522)</f>
        <v>0.00595497645440671</v>
      </c>
      <c r="E523" s="9" t="n">
        <f aca="false">B523/B518-1</f>
        <v>0.0222921149919992</v>
      </c>
      <c r="F523" s="9" t="n">
        <f aca="false">B523/B502-1</f>
        <v>0.0229129858657244</v>
      </c>
      <c r="G523" s="0" t="n">
        <f aca="false">MAX(G522,B523)</f>
        <v>2051.5</v>
      </c>
      <c r="H523" s="9" t="n">
        <f aca="false">B523/G523-1</f>
        <v>-0.0969047038752132</v>
      </c>
      <c r="I523" s="0" t="n">
        <f aca="false">IF(AND($A523&gt;=CrashTest!$B$3,$A523&lt;=CrashTest!$C$3),1,IF(AND($A523&gt;=CrashTest!$B$4,$A523&lt;=CrashTest!$C$4),2,IF(AND($A523&gt;=CrashTest!$B$5,$A523&lt;=CrashTest!$C$5),3,IF(AND($A523&gt;=CrashTest!$B$6,$A523&lt;=CrashTest!$C$6),4,IF(AND($A523&gt;=CrashTest!$B$7,$A523&lt;=CrashTest!$C$7),5,0)))))</f>
        <v>0</v>
      </c>
      <c r="J523" s="0" t="str">
        <f aca="false">IF(I523=0,"",IF(I522=I523,MAX(J522,B523),B523))</f>
        <v/>
      </c>
      <c r="K523" s="9" t="str">
        <f aca="false">IF(I523=0,"",B523/J523-1)</f>
        <v/>
      </c>
      <c r="M523" s="8"/>
      <c r="N523" s="8"/>
      <c r="O523" s="8"/>
      <c r="P523" s="8"/>
      <c r="Q523" s="9"/>
      <c r="R523" s="9"/>
      <c r="S523" s="9"/>
      <c r="T523" s="9"/>
      <c r="U523" s="9"/>
      <c r="V523" s="9"/>
    </row>
    <row r="524" customFormat="false" ht="15" hidden="false" customHeight="false" outlineLevel="0" collapsed="false">
      <c r="A524" s="5" t="n">
        <v>44587</v>
      </c>
      <c r="B524" s="6" t="n">
        <v>1829.9</v>
      </c>
      <c r="C524" s="9" t="n">
        <f aca="false">B524/B523-1</f>
        <v>-0.012306363685432</v>
      </c>
      <c r="D524" s="9" t="n">
        <f aca="false">LN(B524/B523)</f>
        <v>-0.0123827140223255</v>
      </c>
      <c r="E524" s="9" t="n">
        <f aca="false">B524/B519-1</f>
        <v>-0.0071618468883945</v>
      </c>
      <c r="F524" s="9" t="n">
        <f aca="false">B524/B503-1</f>
        <v>0.0120568552624303</v>
      </c>
      <c r="G524" s="0" t="n">
        <f aca="false">MAX(G523,B524)</f>
        <v>2051.5</v>
      </c>
      <c r="H524" s="9" t="n">
        <f aca="false">B524/G524-1</f>
        <v>-0.108018523031928</v>
      </c>
      <c r="I524" s="0" t="n">
        <f aca="false">IF(AND($A524&gt;=CrashTest!$B$3,$A524&lt;=CrashTest!$C$3),1,IF(AND($A524&gt;=CrashTest!$B$4,$A524&lt;=CrashTest!$C$4),2,IF(AND($A524&gt;=CrashTest!$B$5,$A524&lt;=CrashTest!$C$5),3,IF(AND($A524&gt;=CrashTest!$B$6,$A524&lt;=CrashTest!$C$6),4,IF(AND($A524&gt;=CrashTest!$B$7,$A524&lt;=CrashTest!$C$7),5,0)))))</f>
        <v>0</v>
      </c>
      <c r="J524" s="0" t="str">
        <f aca="false">IF(I524=0,"",IF(I523=I524,MAX(J523,B524),B524))</f>
        <v/>
      </c>
      <c r="K524" s="9" t="str">
        <f aca="false">IF(I524=0,"",B524/J524-1)</f>
        <v/>
      </c>
      <c r="M524" s="8"/>
      <c r="N524" s="8"/>
      <c r="O524" s="8"/>
      <c r="P524" s="8"/>
      <c r="Q524" s="9"/>
      <c r="R524" s="9"/>
      <c r="S524" s="9"/>
      <c r="T524" s="9"/>
      <c r="U524" s="9"/>
      <c r="V524" s="9"/>
    </row>
    <row r="525" customFormat="false" ht="15" hidden="false" customHeight="false" outlineLevel="0" collapsed="false">
      <c r="A525" s="5" t="n">
        <v>44588</v>
      </c>
      <c r="B525" s="6" t="n">
        <v>1793.3</v>
      </c>
      <c r="C525" s="9" t="n">
        <f aca="false">B525/B524-1</f>
        <v>-0.0200010929558994</v>
      </c>
      <c r="D525" s="9" t="n">
        <f aca="false">LN(B525/B524)</f>
        <v>-0.0202038225792631</v>
      </c>
      <c r="E525" s="9" t="n">
        <f aca="false">B525/B520-1</f>
        <v>-0.0267028493894166</v>
      </c>
      <c r="F525" s="9" t="n">
        <f aca="false">B525/B504-1</f>
        <v>-0.00933598497403609</v>
      </c>
      <c r="G525" s="0" t="n">
        <f aca="false">MAX(G524,B525)</f>
        <v>2051.5</v>
      </c>
      <c r="H525" s="9" t="n">
        <f aca="false">B525/G525-1</f>
        <v>-0.125859127467707</v>
      </c>
      <c r="I525" s="0" t="n">
        <f aca="false">IF(AND($A525&gt;=CrashTest!$B$3,$A525&lt;=CrashTest!$C$3),1,IF(AND($A525&gt;=CrashTest!$B$4,$A525&lt;=CrashTest!$C$4),2,IF(AND($A525&gt;=CrashTest!$B$5,$A525&lt;=CrashTest!$C$5),3,IF(AND($A525&gt;=CrashTest!$B$6,$A525&lt;=CrashTest!$C$6),4,IF(AND($A525&gt;=CrashTest!$B$7,$A525&lt;=CrashTest!$C$7),5,0)))))</f>
        <v>0</v>
      </c>
      <c r="J525" s="0" t="str">
        <f aca="false">IF(I525=0,"",IF(I524=I525,MAX(J524,B525),B525))</f>
        <v/>
      </c>
      <c r="K525" s="9" t="str">
        <f aca="false">IF(I525=0,"",B525/J525-1)</f>
        <v/>
      </c>
      <c r="M525" s="8"/>
      <c r="N525" s="8"/>
      <c r="O525" s="8"/>
      <c r="P525" s="8"/>
      <c r="Q525" s="9"/>
      <c r="R525" s="9"/>
      <c r="S525" s="9"/>
      <c r="T525" s="9"/>
      <c r="U525" s="9"/>
      <c r="V525" s="9"/>
    </row>
    <row r="526" customFormat="false" ht="15" hidden="false" customHeight="false" outlineLevel="0" collapsed="false">
      <c r="A526" s="5" t="n">
        <v>44589</v>
      </c>
      <c r="B526" s="6" t="n">
        <v>1784.9</v>
      </c>
      <c r="C526" s="9" t="n">
        <f aca="false">B526/B525-1</f>
        <v>-0.00468410193498015</v>
      </c>
      <c r="D526" s="9" t="n">
        <f aca="false">LN(B526/B525)</f>
        <v>-0.00469510671891632</v>
      </c>
      <c r="E526" s="9" t="n">
        <f aca="false">B526/B521-1</f>
        <v>-0.0256032317938639</v>
      </c>
      <c r="F526" s="9" t="n">
        <f aca="false">B526/B505-1</f>
        <v>-0.0111905157608996</v>
      </c>
      <c r="G526" s="0" t="n">
        <f aca="false">MAX(G525,B526)</f>
        <v>2051.5</v>
      </c>
      <c r="H526" s="9" t="n">
        <f aca="false">B526/G526-1</f>
        <v>-0.12995369242018</v>
      </c>
      <c r="I526" s="0" t="n">
        <f aca="false">IF(AND($A526&gt;=CrashTest!$B$3,$A526&lt;=CrashTest!$C$3),1,IF(AND($A526&gt;=CrashTest!$B$4,$A526&lt;=CrashTest!$C$4),2,IF(AND($A526&gt;=CrashTest!$B$5,$A526&lt;=CrashTest!$C$5),3,IF(AND($A526&gt;=CrashTest!$B$6,$A526&lt;=CrashTest!$C$6),4,IF(AND($A526&gt;=CrashTest!$B$7,$A526&lt;=CrashTest!$C$7),5,0)))))</f>
        <v>0</v>
      </c>
      <c r="J526" s="0" t="str">
        <f aca="false">IF(I526=0,"",IF(I525=I526,MAX(J525,B526),B526))</f>
        <v/>
      </c>
      <c r="K526" s="9" t="str">
        <f aca="false">IF(I526=0,"",B526/J526-1)</f>
        <v/>
      </c>
      <c r="M526" s="8"/>
      <c r="N526" s="8"/>
      <c r="O526" s="8"/>
      <c r="P526" s="8"/>
      <c r="Q526" s="9"/>
      <c r="R526" s="9"/>
      <c r="S526" s="9"/>
      <c r="T526" s="9"/>
      <c r="U526" s="9"/>
      <c r="V526" s="9"/>
    </row>
    <row r="527" customFormat="false" ht="15" hidden="false" customHeight="false" outlineLevel="0" collapsed="false">
      <c r="A527" s="5" t="n">
        <v>44592</v>
      </c>
      <c r="B527" s="6" t="n">
        <v>1795</v>
      </c>
      <c r="C527" s="9" t="n">
        <f aca="false">B527/B526-1</f>
        <v>0.00565858031262256</v>
      </c>
      <c r="D527" s="9" t="n">
        <f aca="false">LN(B527/B526)</f>
        <v>0.00564263068691715</v>
      </c>
      <c r="E527" s="9" t="n">
        <f aca="false">B527/B522-1</f>
        <v>-0.0253570071129935</v>
      </c>
      <c r="F527" s="9" t="n">
        <f aca="false">B527/B506-1</f>
        <v>-0.00976443978595465</v>
      </c>
      <c r="G527" s="0" t="n">
        <f aca="false">MAX(G526,B527)</f>
        <v>2051.5</v>
      </c>
      <c r="H527" s="9" t="n">
        <f aca="false">B527/G527-1</f>
        <v>-0.125030465513039</v>
      </c>
      <c r="I527" s="0" t="n">
        <f aca="false">IF(AND($A527&gt;=CrashTest!$B$3,$A527&lt;=CrashTest!$C$3),1,IF(AND($A527&gt;=CrashTest!$B$4,$A527&lt;=CrashTest!$C$4),2,IF(AND($A527&gt;=CrashTest!$B$5,$A527&lt;=CrashTest!$C$5),3,IF(AND($A527&gt;=CrashTest!$B$6,$A527&lt;=CrashTest!$C$6),4,IF(AND($A527&gt;=CrashTest!$B$7,$A527&lt;=CrashTest!$C$7),5,0)))))</f>
        <v>0</v>
      </c>
      <c r="J527" s="0" t="str">
        <f aca="false">IF(I527=0,"",IF(I526=I527,MAX(J526,B527),B527))</f>
        <v/>
      </c>
      <c r="K527" s="9" t="str">
        <f aca="false">IF(I527=0,"",B527/J527-1)</f>
        <v/>
      </c>
      <c r="M527" s="8"/>
      <c r="N527" s="8"/>
      <c r="O527" s="8"/>
      <c r="P527" s="8"/>
      <c r="Q527" s="9"/>
      <c r="R527" s="9"/>
      <c r="S527" s="9"/>
      <c r="T527" s="9"/>
      <c r="U527" s="9"/>
      <c r="V527" s="9"/>
    </row>
    <row r="528" customFormat="false" ht="15" hidden="false" customHeight="false" outlineLevel="0" collapsed="false">
      <c r="A528" s="5" t="n">
        <v>44593</v>
      </c>
      <c r="B528" s="6" t="n">
        <v>1800.3</v>
      </c>
      <c r="C528" s="9" t="n">
        <f aca="false">B528/B527-1</f>
        <v>0.00295264623955438</v>
      </c>
      <c r="D528" s="9" t="n">
        <f aca="false">LN(B528/B527)</f>
        <v>0.00294829574119767</v>
      </c>
      <c r="E528" s="9" t="n">
        <f aca="false">B528/B523-1</f>
        <v>-0.028283046364765</v>
      </c>
      <c r="F528" s="9" t="n">
        <f aca="false">B528/B507-1</f>
        <v>-0.0148837209302326</v>
      </c>
      <c r="G528" s="0" t="n">
        <f aca="false">MAX(G527,B528)</f>
        <v>2051.5</v>
      </c>
      <c r="H528" s="9" t="n">
        <f aca="false">B528/G528-1</f>
        <v>-0.122446990007312</v>
      </c>
      <c r="I528" s="0" t="n">
        <f aca="false">IF(AND($A528&gt;=CrashTest!$B$3,$A528&lt;=CrashTest!$C$3),1,IF(AND($A528&gt;=CrashTest!$B$4,$A528&lt;=CrashTest!$C$4),2,IF(AND($A528&gt;=CrashTest!$B$5,$A528&lt;=CrashTest!$C$5),3,IF(AND($A528&gt;=CrashTest!$B$6,$A528&lt;=CrashTest!$C$6),4,IF(AND($A528&gt;=CrashTest!$B$7,$A528&lt;=CrashTest!$C$7),5,0)))))</f>
        <v>0</v>
      </c>
      <c r="J528" s="0" t="str">
        <f aca="false">IF(I528=0,"",IF(I527=I528,MAX(J527,B528),B528))</f>
        <v/>
      </c>
      <c r="K528" s="9" t="str">
        <f aca="false">IF(I528=0,"",B528/J528-1)</f>
        <v/>
      </c>
      <c r="M528" s="8"/>
      <c r="N528" s="8"/>
      <c r="O528" s="8"/>
      <c r="P528" s="8"/>
      <c r="Q528" s="9"/>
      <c r="R528" s="9"/>
      <c r="S528" s="9"/>
      <c r="T528" s="9"/>
      <c r="U528" s="9"/>
      <c r="V528" s="9"/>
    </row>
    <row r="529" customFormat="false" ht="15" hidden="false" customHeight="false" outlineLevel="0" collapsed="false">
      <c r="A529" s="5" t="n">
        <v>44594</v>
      </c>
      <c r="B529" s="6" t="n">
        <v>1809.2</v>
      </c>
      <c r="C529" s="9" t="n">
        <f aca="false">B529/B528-1</f>
        <v>0.00494362050769315</v>
      </c>
      <c r="D529" s="9" t="n">
        <f aca="false">LN(B529/B528)</f>
        <v>0.00493144094011122</v>
      </c>
      <c r="E529" s="9" t="n">
        <f aca="false">B529/B524-1</f>
        <v>-0.011312093557025</v>
      </c>
      <c r="F529" s="9" t="n">
        <f aca="false">B529/B508-1</f>
        <v>0.00544625986439917</v>
      </c>
      <c r="G529" s="0" t="n">
        <f aca="false">MAX(G528,B529)</f>
        <v>2051.5</v>
      </c>
      <c r="H529" s="9" t="n">
        <f aca="false">B529/G529-1</f>
        <v>-0.118108700950524</v>
      </c>
      <c r="I529" s="0" t="n">
        <f aca="false">IF(AND($A529&gt;=CrashTest!$B$3,$A529&lt;=CrashTest!$C$3),1,IF(AND($A529&gt;=CrashTest!$B$4,$A529&lt;=CrashTest!$C$4),2,IF(AND($A529&gt;=CrashTest!$B$5,$A529&lt;=CrashTest!$C$5),3,IF(AND($A529&gt;=CrashTest!$B$6,$A529&lt;=CrashTest!$C$6),4,IF(AND($A529&gt;=CrashTest!$B$7,$A529&lt;=CrashTest!$C$7),5,0)))))</f>
        <v>0</v>
      </c>
      <c r="J529" s="0" t="str">
        <f aca="false">IF(I529=0,"",IF(I528=I529,MAX(J528,B529),B529))</f>
        <v/>
      </c>
      <c r="K529" s="9" t="str">
        <f aca="false">IF(I529=0,"",B529/J529-1)</f>
        <v/>
      </c>
      <c r="M529" s="8"/>
      <c r="N529" s="8"/>
      <c r="O529" s="8"/>
      <c r="P529" s="8"/>
      <c r="Q529" s="9"/>
      <c r="R529" s="9"/>
      <c r="S529" s="9"/>
      <c r="T529" s="9"/>
      <c r="U529" s="9"/>
      <c r="V529" s="9"/>
    </row>
    <row r="530" customFormat="false" ht="15" hidden="false" customHeight="false" outlineLevel="0" collapsed="false">
      <c r="A530" s="5" t="n">
        <v>44595</v>
      </c>
      <c r="B530" s="6" t="n">
        <v>1803</v>
      </c>
      <c r="C530" s="9" t="n">
        <f aca="false">B530/B529-1</f>
        <v>-0.00342692902940533</v>
      </c>
      <c r="D530" s="9" t="n">
        <f aca="false">LN(B530/B529)</f>
        <v>-0.00343281440037089</v>
      </c>
      <c r="E530" s="9" t="n">
        <f aca="false">B530/B525-1</f>
        <v>0.00540902247253672</v>
      </c>
      <c r="F530" s="9" t="n">
        <f aca="false">B530/B509-1</f>
        <v>-0.00606394707828006</v>
      </c>
      <c r="G530" s="0" t="n">
        <f aca="false">MAX(G529,B530)</f>
        <v>2051.5</v>
      </c>
      <c r="H530" s="9" t="n">
        <f aca="false">B530/G530-1</f>
        <v>-0.121130879844017</v>
      </c>
      <c r="I530" s="0" t="n">
        <f aca="false">IF(AND($A530&gt;=CrashTest!$B$3,$A530&lt;=CrashTest!$C$3),1,IF(AND($A530&gt;=CrashTest!$B$4,$A530&lt;=CrashTest!$C$4),2,IF(AND($A530&gt;=CrashTest!$B$5,$A530&lt;=CrashTest!$C$5),3,IF(AND($A530&gt;=CrashTest!$B$6,$A530&lt;=CrashTest!$C$6),4,IF(AND($A530&gt;=CrashTest!$B$7,$A530&lt;=CrashTest!$C$7),5,0)))))</f>
        <v>0</v>
      </c>
      <c r="J530" s="0" t="str">
        <f aca="false">IF(I530=0,"",IF(I529=I530,MAX(J529,B530),B530))</f>
        <v/>
      </c>
      <c r="K530" s="9" t="str">
        <f aca="false">IF(I530=0,"",B530/J530-1)</f>
        <v/>
      </c>
      <c r="M530" s="8"/>
      <c r="N530" s="8"/>
      <c r="O530" s="8"/>
      <c r="P530" s="8"/>
      <c r="Q530" s="9"/>
      <c r="R530" s="9"/>
      <c r="S530" s="9"/>
      <c r="T530" s="9"/>
      <c r="U530" s="9"/>
      <c r="V530" s="9"/>
    </row>
    <row r="531" customFormat="false" ht="15" hidden="false" customHeight="false" outlineLevel="0" collapsed="false">
      <c r="A531" s="5" t="n">
        <v>44596</v>
      </c>
      <c r="B531" s="6" t="n">
        <v>1806.6</v>
      </c>
      <c r="C531" s="9" t="n">
        <f aca="false">B531/B530-1</f>
        <v>0.00199667221297828</v>
      </c>
      <c r="D531" s="9" t="n">
        <f aca="false">LN(B531/B530)</f>
        <v>0.00199468151242579</v>
      </c>
      <c r="E531" s="9" t="n">
        <f aca="false">B531/B526-1</f>
        <v>0.012157543839991</v>
      </c>
      <c r="F531" s="9" t="n">
        <f aca="false">B531/B510-1</f>
        <v>-0.00986517592897074</v>
      </c>
      <c r="G531" s="0" t="n">
        <f aca="false">MAX(G530,B531)</f>
        <v>2051.5</v>
      </c>
      <c r="H531" s="9" t="n">
        <f aca="false">B531/G531-1</f>
        <v>-0.119376066292956</v>
      </c>
      <c r="I531" s="0" t="n">
        <f aca="false">IF(AND($A531&gt;=CrashTest!$B$3,$A531&lt;=CrashTest!$C$3),1,IF(AND($A531&gt;=CrashTest!$B$4,$A531&lt;=CrashTest!$C$4),2,IF(AND($A531&gt;=CrashTest!$B$5,$A531&lt;=CrashTest!$C$5),3,IF(AND($A531&gt;=CrashTest!$B$6,$A531&lt;=CrashTest!$C$6),4,IF(AND($A531&gt;=CrashTest!$B$7,$A531&lt;=CrashTest!$C$7),5,0)))))</f>
        <v>0</v>
      </c>
      <c r="J531" s="0" t="str">
        <f aca="false">IF(I531=0,"",IF(I530=I531,MAX(J530,B531),B531))</f>
        <v/>
      </c>
      <c r="K531" s="9" t="str">
        <f aca="false">IF(I531=0,"",B531/J531-1)</f>
        <v/>
      </c>
      <c r="M531" s="8"/>
      <c r="N531" s="8"/>
      <c r="O531" s="8"/>
      <c r="P531" s="8"/>
      <c r="Q531" s="9"/>
      <c r="R531" s="9"/>
      <c r="S531" s="9"/>
      <c r="T531" s="9"/>
      <c r="U531" s="9"/>
      <c r="V531" s="9"/>
    </row>
    <row r="532" customFormat="false" ht="15" hidden="false" customHeight="false" outlineLevel="0" collapsed="false">
      <c r="A532" s="5" t="n">
        <v>44599</v>
      </c>
      <c r="B532" s="6" t="n">
        <v>1820.6</v>
      </c>
      <c r="C532" s="9" t="n">
        <f aca="false">B532/B531-1</f>
        <v>0.00774936344514554</v>
      </c>
      <c r="D532" s="9" t="n">
        <f aca="false">LN(B532/B531)</f>
        <v>0.00771949135544523</v>
      </c>
      <c r="E532" s="9" t="n">
        <f aca="false">B532/B527-1</f>
        <v>0.0142618384401114</v>
      </c>
      <c r="F532" s="9" t="n">
        <f aca="false">B532/B511-1</f>
        <v>0.0178341812489518</v>
      </c>
      <c r="G532" s="0" t="n">
        <f aca="false">MAX(G531,B532)</f>
        <v>2051.5</v>
      </c>
      <c r="H532" s="9" t="n">
        <f aca="false">B532/G532-1</f>
        <v>-0.112551791372167</v>
      </c>
      <c r="I532" s="0" t="n">
        <f aca="false">IF(AND($A532&gt;=CrashTest!$B$3,$A532&lt;=CrashTest!$C$3),1,IF(AND($A532&gt;=CrashTest!$B$4,$A532&lt;=CrashTest!$C$4),2,IF(AND($A532&gt;=CrashTest!$B$5,$A532&lt;=CrashTest!$C$5),3,IF(AND($A532&gt;=CrashTest!$B$6,$A532&lt;=CrashTest!$C$6),4,IF(AND($A532&gt;=CrashTest!$B$7,$A532&lt;=CrashTest!$C$7),5,0)))))</f>
        <v>0</v>
      </c>
      <c r="J532" s="0" t="str">
        <f aca="false">IF(I532=0,"",IF(I531=I532,MAX(J531,B532),B532))</f>
        <v/>
      </c>
      <c r="K532" s="9" t="str">
        <f aca="false">IF(I532=0,"",B532/J532-1)</f>
        <v/>
      </c>
      <c r="M532" s="8"/>
      <c r="N532" s="8"/>
      <c r="O532" s="8"/>
      <c r="P532" s="8"/>
      <c r="Q532" s="9"/>
      <c r="R532" s="9"/>
      <c r="S532" s="9"/>
      <c r="T532" s="9"/>
      <c r="U532" s="9"/>
      <c r="V532" s="9"/>
    </row>
    <row r="533" customFormat="false" ht="15" hidden="false" customHeight="false" outlineLevel="0" collapsed="false">
      <c r="A533" s="5" t="n">
        <v>44600</v>
      </c>
      <c r="B533" s="6" t="n">
        <v>1826.6</v>
      </c>
      <c r="C533" s="9" t="n">
        <f aca="false">B533/B532-1</f>
        <v>0.00329561682961654</v>
      </c>
      <c r="D533" s="9" t="n">
        <f aca="false">LN(B533/B532)</f>
        <v>0.00329019818639008</v>
      </c>
      <c r="E533" s="9" t="n">
        <f aca="false">B533/B528-1</f>
        <v>0.0146086763317224</v>
      </c>
      <c r="F533" s="9" t="n">
        <f aca="false">B533/B512-1</f>
        <v>0.016471897607123</v>
      </c>
      <c r="G533" s="0" t="n">
        <f aca="false">MAX(G532,B533)</f>
        <v>2051.5</v>
      </c>
      <c r="H533" s="9" t="n">
        <f aca="false">B533/G533-1</f>
        <v>-0.1096271021204</v>
      </c>
      <c r="I533" s="0" t="n">
        <f aca="false">IF(AND($A533&gt;=CrashTest!$B$3,$A533&lt;=CrashTest!$C$3),1,IF(AND($A533&gt;=CrashTest!$B$4,$A533&lt;=CrashTest!$C$4),2,IF(AND($A533&gt;=CrashTest!$B$5,$A533&lt;=CrashTest!$C$5),3,IF(AND($A533&gt;=CrashTest!$B$6,$A533&lt;=CrashTest!$C$6),4,IF(AND($A533&gt;=CrashTest!$B$7,$A533&lt;=CrashTest!$C$7),5,0)))))</f>
        <v>0</v>
      </c>
      <c r="J533" s="0" t="str">
        <f aca="false">IF(I533=0,"",IF(I532=I533,MAX(J532,B533),B533))</f>
        <v/>
      </c>
      <c r="K533" s="9" t="str">
        <f aca="false">IF(I533=0,"",B533/J533-1)</f>
        <v/>
      </c>
      <c r="M533" s="8"/>
      <c r="N533" s="8"/>
      <c r="O533" s="8"/>
      <c r="P533" s="8"/>
      <c r="Q533" s="9"/>
      <c r="R533" s="9"/>
      <c r="S533" s="9"/>
      <c r="T533" s="9"/>
      <c r="U533" s="9"/>
      <c r="V533" s="9"/>
    </row>
    <row r="534" customFormat="false" ht="15" hidden="false" customHeight="false" outlineLevel="0" collapsed="false">
      <c r="A534" s="5" t="n">
        <v>44601</v>
      </c>
      <c r="B534" s="6" t="n">
        <v>1835.2</v>
      </c>
      <c r="C534" s="9" t="n">
        <f aca="false">B534/B533-1</f>
        <v>0.00470820102923475</v>
      </c>
      <c r="D534" s="9" t="n">
        <f aca="false">LN(B534/B533)</f>
        <v>0.00469715211752779</v>
      </c>
      <c r="E534" s="9" t="n">
        <f aca="false">B534/B529-1</f>
        <v>0.0143709927039575</v>
      </c>
      <c r="F534" s="9" t="n">
        <f aca="false">B534/B513-1</f>
        <v>0.0204626334519573</v>
      </c>
      <c r="G534" s="0" t="n">
        <f aca="false">MAX(G533,B534)</f>
        <v>2051.5</v>
      </c>
      <c r="H534" s="9" t="n">
        <f aca="false">B534/G534-1</f>
        <v>-0.1054350475262</v>
      </c>
      <c r="I534" s="0" t="n">
        <f aca="false">IF(AND($A534&gt;=CrashTest!$B$3,$A534&lt;=CrashTest!$C$3),1,IF(AND($A534&gt;=CrashTest!$B$4,$A534&lt;=CrashTest!$C$4),2,IF(AND($A534&gt;=CrashTest!$B$5,$A534&lt;=CrashTest!$C$5),3,IF(AND($A534&gt;=CrashTest!$B$6,$A534&lt;=CrashTest!$C$6),4,IF(AND($A534&gt;=CrashTest!$B$7,$A534&lt;=CrashTest!$C$7),5,0)))))</f>
        <v>0</v>
      </c>
      <c r="J534" s="0" t="str">
        <f aca="false">IF(I534=0,"",IF(I533=I534,MAX(J533,B534),B534))</f>
        <v/>
      </c>
      <c r="K534" s="9" t="str">
        <f aca="false">IF(I534=0,"",B534/J534-1)</f>
        <v/>
      </c>
      <c r="M534" s="8"/>
      <c r="N534" s="8"/>
      <c r="O534" s="8"/>
      <c r="P534" s="8"/>
      <c r="Q534" s="9"/>
      <c r="R534" s="9"/>
      <c r="S534" s="9"/>
      <c r="T534" s="9"/>
      <c r="U534" s="9"/>
      <c r="V534" s="9"/>
    </row>
    <row r="535" customFormat="false" ht="15" hidden="false" customHeight="false" outlineLevel="0" collapsed="false">
      <c r="A535" s="5" t="n">
        <v>44602</v>
      </c>
      <c r="B535" s="6" t="n">
        <v>1836.2</v>
      </c>
      <c r="C535" s="9" t="n">
        <f aca="false">B535/B534-1</f>
        <v>0.000544899738448068</v>
      </c>
      <c r="D535" s="9" t="n">
        <f aca="false">LN(B535/B534)</f>
        <v>0.000544751334493325</v>
      </c>
      <c r="E535" s="9" t="n">
        <f aca="false">B535/B530-1</f>
        <v>0.0184137548530228</v>
      </c>
      <c r="F535" s="9" t="n">
        <f aca="false">B535/B514-1</f>
        <v>0.00967777411195425</v>
      </c>
      <c r="G535" s="0" t="n">
        <f aca="false">MAX(G534,B535)</f>
        <v>2051.5</v>
      </c>
      <c r="H535" s="9" t="n">
        <f aca="false">B535/G535-1</f>
        <v>-0.104947599317572</v>
      </c>
      <c r="I535" s="0" t="n">
        <f aca="false">IF(AND($A535&gt;=CrashTest!$B$3,$A535&lt;=CrashTest!$C$3),1,IF(AND($A535&gt;=CrashTest!$B$4,$A535&lt;=CrashTest!$C$4),2,IF(AND($A535&gt;=CrashTest!$B$5,$A535&lt;=CrashTest!$C$5),3,IF(AND($A535&gt;=CrashTest!$B$6,$A535&lt;=CrashTest!$C$6),4,IF(AND($A535&gt;=CrashTest!$B$7,$A535&lt;=CrashTest!$C$7),5,0)))))</f>
        <v>0</v>
      </c>
      <c r="J535" s="0" t="str">
        <f aca="false">IF(I535=0,"",IF(I534=I535,MAX(J534,B535),B535))</f>
        <v/>
      </c>
      <c r="K535" s="9" t="str">
        <f aca="false">IF(I535=0,"",B535/J535-1)</f>
        <v/>
      </c>
      <c r="M535" s="8"/>
      <c r="N535" s="8"/>
      <c r="O535" s="8"/>
      <c r="P535" s="8"/>
      <c r="Q535" s="9"/>
      <c r="R535" s="9"/>
      <c r="S535" s="9"/>
      <c r="T535" s="9"/>
      <c r="U535" s="9"/>
      <c r="V535" s="9"/>
    </row>
    <row r="536" customFormat="false" ht="15" hidden="false" customHeight="false" outlineLevel="0" collapsed="false">
      <c r="A536" s="5" t="n">
        <v>44603</v>
      </c>
      <c r="B536" s="6" t="n">
        <v>1840.8</v>
      </c>
      <c r="C536" s="9" t="n">
        <f aca="false">B536/B535-1</f>
        <v>0.00250517372835191</v>
      </c>
      <c r="D536" s="9" t="n">
        <f aca="false">LN(B536/B535)</f>
        <v>0.00250204101155637</v>
      </c>
      <c r="E536" s="9" t="n">
        <f aca="false">B536/B531-1</f>
        <v>0.01893058784457</v>
      </c>
      <c r="F536" s="9" t="n">
        <f aca="false">B536/B515-1</f>
        <v>0.00744308231173374</v>
      </c>
      <c r="G536" s="0" t="n">
        <f aca="false">MAX(G535,B536)</f>
        <v>2051.5</v>
      </c>
      <c r="H536" s="9" t="n">
        <f aca="false">B536/G536-1</f>
        <v>-0.102705337557884</v>
      </c>
      <c r="I536" s="0" t="n">
        <f aca="false">IF(AND($A536&gt;=CrashTest!$B$3,$A536&lt;=CrashTest!$C$3),1,IF(AND($A536&gt;=CrashTest!$B$4,$A536&lt;=CrashTest!$C$4),2,IF(AND($A536&gt;=CrashTest!$B$5,$A536&lt;=CrashTest!$C$5),3,IF(AND($A536&gt;=CrashTest!$B$6,$A536&lt;=CrashTest!$C$6),4,IF(AND($A536&gt;=CrashTest!$B$7,$A536&lt;=CrashTest!$C$7),5,0)))))</f>
        <v>0</v>
      </c>
      <c r="J536" s="0" t="str">
        <f aca="false">IF(I536=0,"",IF(I535=I536,MAX(J535,B536),B536))</f>
        <v/>
      </c>
      <c r="K536" s="9" t="str">
        <f aca="false">IF(I536=0,"",B536/J536-1)</f>
        <v/>
      </c>
      <c r="M536" s="8"/>
      <c r="N536" s="8"/>
      <c r="O536" s="8"/>
      <c r="P536" s="8"/>
      <c r="Q536" s="9"/>
      <c r="R536" s="9"/>
      <c r="S536" s="9"/>
      <c r="T536" s="9"/>
      <c r="U536" s="9"/>
      <c r="V536" s="9"/>
    </row>
    <row r="537" customFormat="false" ht="15" hidden="false" customHeight="false" outlineLevel="0" collapsed="false">
      <c r="A537" s="5" t="n">
        <v>44606</v>
      </c>
      <c r="B537" s="6" t="n">
        <v>1868</v>
      </c>
      <c r="C537" s="9" t="n">
        <f aca="false">B537/B536-1</f>
        <v>0.0147761842677097</v>
      </c>
      <c r="D537" s="9" t="n">
        <f aca="false">LN(B537/B536)</f>
        <v>0.0146680800676318</v>
      </c>
      <c r="E537" s="9" t="n">
        <f aca="false">B537/B532-1</f>
        <v>0.0260353729539713</v>
      </c>
      <c r="F537" s="9" t="n">
        <f aca="false">B537/B516-1</f>
        <v>0.0256973424115967</v>
      </c>
      <c r="G537" s="0" t="n">
        <f aca="false">MAX(G536,B537)</f>
        <v>2051.5</v>
      </c>
      <c r="H537" s="9" t="n">
        <f aca="false">B537/G537-1</f>
        <v>-0.0894467462832074</v>
      </c>
      <c r="I537" s="0" t="n">
        <f aca="false">IF(AND($A537&gt;=CrashTest!$B$3,$A537&lt;=CrashTest!$C$3),1,IF(AND($A537&gt;=CrashTest!$B$4,$A537&lt;=CrashTest!$C$4),2,IF(AND($A537&gt;=CrashTest!$B$5,$A537&lt;=CrashTest!$C$5),3,IF(AND($A537&gt;=CrashTest!$B$6,$A537&lt;=CrashTest!$C$6),4,IF(AND($A537&gt;=CrashTest!$B$7,$A537&lt;=CrashTest!$C$7),5,0)))))</f>
        <v>0</v>
      </c>
      <c r="J537" s="0" t="str">
        <f aca="false">IF(I537=0,"",IF(I536=I537,MAX(J536,B537),B537))</f>
        <v/>
      </c>
      <c r="K537" s="9" t="str">
        <f aca="false">IF(I537=0,"",B537/J537-1)</f>
        <v/>
      </c>
      <c r="M537" s="8"/>
      <c r="N537" s="8"/>
      <c r="O537" s="8"/>
      <c r="P537" s="8"/>
      <c r="Q537" s="9"/>
      <c r="R537" s="9"/>
      <c r="S537" s="9"/>
      <c r="T537" s="9"/>
      <c r="U537" s="9"/>
      <c r="V537" s="9"/>
    </row>
    <row r="538" customFormat="false" ht="15" hidden="false" customHeight="false" outlineLevel="0" collapsed="false">
      <c r="A538" s="5" t="n">
        <v>44607</v>
      </c>
      <c r="B538" s="6" t="n">
        <v>1854.8</v>
      </c>
      <c r="C538" s="9" t="n">
        <f aca="false">B538/B537-1</f>
        <v>-0.00706638115631697</v>
      </c>
      <c r="D538" s="9" t="n">
        <f aca="false">LN(B538/B537)</f>
        <v>-0.00709146627148222</v>
      </c>
      <c r="E538" s="9" t="n">
        <f aca="false">B538/B533-1</f>
        <v>0.0154385196540019</v>
      </c>
      <c r="F538" s="9" t="n">
        <f aca="false">B538/B517-1</f>
        <v>0.0210845031654281</v>
      </c>
      <c r="G538" s="0" t="n">
        <f aca="false">MAX(G537,B538)</f>
        <v>2051.5</v>
      </c>
      <c r="H538" s="9" t="n">
        <f aca="false">B538/G538-1</f>
        <v>-0.0958810626370948</v>
      </c>
      <c r="I538" s="0" t="n">
        <f aca="false">IF(AND($A538&gt;=CrashTest!$B$3,$A538&lt;=CrashTest!$C$3),1,IF(AND($A538&gt;=CrashTest!$B$4,$A538&lt;=CrashTest!$C$4),2,IF(AND($A538&gt;=CrashTest!$B$5,$A538&lt;=CrashTest!$C$5),3,IF(AND($A538&gt;=CrashTest!$B$6,$A538&lt;=CrashTest!$C$6),4,IF(AND($A538&gt;=CrashTest!$B$7,$A538&lt;=CrashTest!$C$7),5,0)))))</f>
        <v>0</v>
      </c>
      <c r="J538" s="0" t="str">
        <f aca="false">IF(I538=0,"",IF(I537=I538,MAX(J537,B538),B538))</f>
        <v/>
      </c>
      <c r="K538" s="9" t="str">
        <f aca="false">IF(I538=0,"",B538/J538-1)</f>
        <v/>
      </c>
      <c r="M538" s="8"/>
      <c r="N538" s="8"/>
      <c r="O538" s="8"/>
      <c r="P538" s="8"/>
      <c r="Q538" s="9"/>
      <c r="R538" s="9"/>
      <c r="S538" s="9"/>
      <c r="T538" s="9"/>
      <c r="U538" s="9"/>
      <c r="V538" s="9"/>
    </row>
    <row r="539" customFormat="false" ht="15" hidden="false" customHeight="false" outlineLevel="0" collapsed="false">
      <c r="A539" s="5" t="n">
        <v>44608</v>
      </c>
      <c r="B539" s="6" t="n">
        <v>1870.2</v>
      </c>
      <c r="C539" s="9" t="n">
        <f aca="false">B539/B538-1</f>
        <v>0.00830278197110212</v>
      </c>
      <c r="D539" s="9" t="n">
        <f aca="false">LN(B539/B538)</f>
        <v>0.00826850348404075</v>
      </c>
      <c r="E539" s="9" t="n">
        <f aca="false">B539/B534-1</f>
        <v>0.0190714908456844</v>
      </c>
      <c r="F539" s="9" t="n">
        <f aca="false">B539/B518-1</f>
        <v>0.0319483529217017</v>
      </c>
      <c r="G539" s="0" t="n">
        <f aca="false">MAX(G538,B539)</f>
        <v>2051.5</v>
      </c>
      <c r="H539" s="9" t="n">
        <f aca="false">B539/G539-1</f>
        <v>-0.0883743602242262</v>
      </c>
      <c r="I539" s="0" t="n">
        <f aca="false">IF(AND($A539&gt;=CrashTest!$B$3,$A539&lt;=CrashTest!$C$3),1,IF(AND($A539&gt;=CrashTest!$B$4,$A539&lt;=CrashTest!$C$4),2,IF(AND($A539&gt;=CrashTest!$B$5,$A539&lt;=CrashTest!$C$5),3,IF(AND($A539&gt;=CrashTest!$B$6,$A539&lt;=CrashTest!$C$6),4,IF(AND($A539&gt;=CrashTest!$B$7,$A539&lt;=CrashTest!$C$7),5,0)))))</f>
        <v>0</v>
      </c>
      <c r="J539" s="0" t="str">
        <f aca="false">IF(I539=0,"",IF(I538=I539,MAX(J538,B539),B539))</f>
        <v/>
      </c>
      <c r="K539" s="9" t="str">
        <f aca="false">IF(I539=0,"",B539/J539-1)</f>
        <v/>
      </c>
      <c r="M539" s="8"/>
      <c r="N539" s="8"/>
      <c r="O539" s="8"/>
      <c r="P539" s="8"/>
      <c r="Q539" s="9"/>
      <c r="R539" s="9"/>
      <c r="S539" s="9"/>
      <c r="T539" s="9"/>
      <c r="U539" s="9"/>
      <c r="V539" s="9"/>
    </row>
    <row r="540" customFormat="false" ht="15" hidden="false" customHeight="false" outlineLevel="0" collapsed="false">
      <c r="A540" s="5" t="n">
        <v>44609</v>
      </c>
      <c r="B540" s="6" t="n">
        <v>1900.7</v>
      </c>
      <c r="C540" s="9" t="n">
        <f aca="false">B540/B539-1</f>
        <v>0.0163084162121698</v>
      </c>
      <c r="D540" s="9" t="n">
        <f aca="false">LN(B540/B539)</f>
        <v>0.0161768623554455</v>
      </c>
      <c r="E540" s="9" t="n">
        <f aca="false">B540/B535-1</f>
        <v>0.0351268924953709</v>
      </c>
      <c r="F540" s="9" t="n">
        <f aca="false">B540/B519-1</f>
        <v>0.0312516955129945</v>
      </c>
      <c r="G540" s="0" t="n">
        <f aca="false">MAX(G539,B540)</f>
        <v>2051.5</v>
      </c>
      <c r="H540" s="9" t="n">
        <f aca="false">B540/G540-1</f>
        <v>-0.0735071898610773</v>
      </c>
      <c r="I540" s="0" t="n">
        <f aca="false">IF(AND($A540&gt;=CrashTest!$B$3,$A540&lt;=CrashTest!$C$3),1,IF(AND($A540&gt;=CrashTest!$B$4,$A540&lt;=CrashTest!$C$4),2,IF(AND($A540&gt;=CrashTest!$B$5,$A540&lt;=CrashTest!$C$5),3,IF(AND($A540&gt;=CrashTest!$B$6,$A540&lt;=CrashTest!$C$6),4,IF(AND($A540&gt;=CrashTest!$B$7,$A540&lt;=CrashTest!$C$7),5,0)))))</f>
        <v>0</v>
      </c>
      <c r="J540" s="0" t="str">
        <f aca="false">IF(I540=0,"",IF(I539=I540,MAX(J539,B540),B540))</f>
        <v/>
      </c>
      <c r="K540" s="9" t="str">
        <f aca="false">IF(I540=0,"",B540/J540-1)</f>
        <v/>
      </c>
      <c r="M540" s="8"/>
      <c r="N540" s="8"/>
      <c r="O540" s="8"/>
      <c r="P540" s="8"/>
      <c r="Q540" s="9"/>
      <c r="R540" s="9"/>
      <c r="S540" s="9"/>
      <c r="T540" s="9"/>
      <c r="U540" s="9"/>
      <c r="V540" s="9"/>
    </row>
    <row r="541" customFormat="false" ht="15" hidden="false" customHeight="false" outlineLevel="0" collapsed="false">
      <c r="A541" s="5" t="n">
        <v>44610</v>
      </c>
      <c r="B541" s="6" t="n">
        <v>1898.6</v>
      </c>
      <c r="C541" s="9" t="n">
        <f aca="false">B541/B540-1</f>
        <v>-0.00110485610564537</v>
      </c>
      <c r="D541" s="9" t="n">
        <f aca="false">LN(B541/B540)</f>
        <v>-0.00110546690909385</v>
      </c>
      <c r="E541" s="9" t="n">
        <f aca="false">B541/B536-1</f>
        <v>0.0313993915688831</v>
      </c>
      <c r="F541" s="9" t="n">
        <f aca="false">B541/B520-1</f>
        <v>0.0304477611940297</v>
      </c>
      <c r="G541" s="0" t="n">
        <f aca="false">MAX(G540,B541)</f>
        <v>2051.5</v>
      </c>
      <c r="H541" s="9" t="n">
        <f aca="false">B541/G541-1</f>
        <v>-0.0745308310991958</v>
      </c>
      <c r="I541" s="0" t="n">
        <f aca="false">IF(AND($A541&gt;=CrashTest!$B$3,$A541&lt;=CrashTest!$C$3),1,IF(AND($A541&gt;=CrashTest!$B$4,$A541&lt;=CrashTest!$C$4),2,IF(AND($A541&gt;=CrashTest!$B$5,$A541&lt;=CrashTest!$C$5),3,IF(AND($A541&gt;=CrashTest!$B$6,$A541&lt;=CrashTest!$C$6),4,IF(AND($A541&gt;=CrashTest!$B$7,$A541&lt;=CrashTest!$C$7),5,0)))))</f>
        <v>0</v>
      </c>
      <c r="J541" s="0" t="str">
        <f aca="false">IF(I541=0,"",IF(I540=I541,MAX(J540,B541),B541))</f>
        <v/>
      </c>
      <c r="K541" s="9" t="str">
        <f aca="false">IF(I541=0,"",B541/J541-1)</f>
        <v/>
      </c>
      <c r="M541" s="8"/>
      <c r="N541" s="8"/>
      <c r="O541" s="8"/>
      <c r="P541" s="8"/>
      <c r="Q541" s="9"/>
      <c r="R541" s="9"/>
      <c r="S541" s="9"/>
      <c r="T541" s="9"/>
      <c r="U541" s="9"/>
      <c r="V541" s="9"/>
    </row>
    <row r="542" customFormat="false" ht="15" hidden="false" customHeight="false" outlineLevel="0" collapsed="false">
      <c r="A542" s="5" t="n">
        <v>44614</v>
      </c>
      <c r="B542" s="6" t="n">
        <v>1906.1</v>
      </c>
      <c r="C542" s="9" t="n">
        <f aca="false">B542/B541-1</f>
        <v>0.00395027915306012</v>
      </c>
      <c r="D542" s="9" t="n">
        <f aca="false">LN(B542/B541)</f>
        <v>0.00394249728732908</v>
      </c>
      <c r="E542" s="9" t="n">
        <f aca="false">B542/B537-1</f>
        <v>0.0203961456102784</v>
      </c>
      <c r="F542" s="9" t="n">
        <f aca="false">B542/B521-1</f>
        <v>0.0405611966371875</v>
      </c>
      <c r="G542" s="0" t="n">
        <f aca="false">MAX(G541,B542)</f>
        <v>2051.5</v>
      </c>
      <c r="H542" s="9" t="n">
        <f aca="false">B542/G542-1</f>
        <v>-0.070874969534487</v>
      </c>
      <c r="I542" s="0" t="n">
        <f aca="false">IF(AND($A542&gt;=CrashTest!$B$3,$A542&lt;=CrashTest!$C$3),1,IF(AND($A542&gt;=CrashTest!$B$4,$A542&lt;=CrashTest!$C$4),2,IF(AND($A542&gt;=CrashTest!$B$5,$A542&lt;=CrashTest!$C$5),3,IF(AND($A542&gt;=CrashTest!$B$6,$A542&lt;=CrashTest!$C$6),4,IF(AND($A542&gt;=CrashTest!$B$7,$A542&lt;=CrashTest!$C$7),5,0)))))</f>
        <v>0</v>
      </c>
      <c r="J542" s="0" t="str">
        <f aca="false">IF(I542=0,"",IF(I541=I542,MAX(J541,B542),B542))</f>
        <v/>
      </c>
      <c r="K542" s="9" t="str">
        <f aca="false">IF(I542=0,"",B542/J542-1)</f>
        <v/>
      </c>
      <c r="M542" s="8"/>
      <c r="N542" s="8"/>
      <c r="O542" s="8"/>
      <c r="P542" s="8"/>
      <c r="Q542" s="9"/>
      <c r="R542" s="9"/>
      <c r="S542" s="9"/>
      <c r="T542" s="9"/>
      <c r="U542" s="9"/>
      <c r="V542" s="9"/>
    </row>
    <row r="543" customFormat="false" ht="15" hidden="false" customHeight="false" outlineLevel="0" collapsed="false">
      <c r="A543" s="5" t="n">
        <v>44615</v>
      </c>
      <c r="B543" s="6" t="n">
        <v>1909.2</v>
      </c>
      <c r="C543" s="9" t="n">
        <f aca="false">B543/B542-1</f>
        <v>0.00162635748386775</v>
      </c>
      <c r="D543" s="9" t="n">
        <f aca="false">LN(B543/B542)</f>
        <v>0.00162503639671444</v>
      </c>
      <c r="E543" s="9" t="n">
        <f aca="false">B543/B538-1</f>
        <v>0.0293293077420747</v>
      </c>
      <c r="F543" s="9" t="n">
        <f aca="false">B543/B522-1</f>
        <v>0.0366509203453331</v>
      </c>
      <c r="G543" s="0" t="n">
        <f aca="false">MAX(G542,B543)</f>
        <v>2051.5</v>
      </c>
      <c r="H543" s="9" t="n">
        <f aca="false">B543/G543-1</f>
        <v>-0.0693638800877406</v>
      </c>
      <c r="I543" s="0" t="n">
        <f aca="false">IF(AND($A543&gt;=CrashTest!$B$3,$A543&lt;=CrashTest!$C$3),1,IF(AND($A543&gt;=CrashTest!$B$4,$A543&lt;=CrashTest!$C$4),2,IF(AND($A543&gt;=CrashTest!$B$5,$A543&lt;=CrashTest!$C$5),3,IF(AND($A543&gt;=CrashTest!$B$6,$A543&lt;=CrashTest!$C$6),4,IF(AND($A543&gt;=CrashTest!$B$7,$A543&lt;=CrashTest!$C$7),5,0)))))</f>
        <v>0</v>
      </c>
      <c r="J543" s="0" t="str">
        <f aca="false">IF(I543=0,"",IF(I542=I543,MAX(J542,B543),B543))</f>
        <v/>
      </c>
      <c r="K543" s="9" t="str">
        <f aca="false">IF(I543=0,"",B543/J543-1)</f>
        <v/>
      </c>
      <c r="M543" s="8"/>
      <c r="N543" s="8"/>
      <c r="O543" s="8"/>
      <c r="P543" s="8"/>
      <c r="Q543" s="9"/>
      <c r="R543" s="9"/>
      <c r="S543" s="9"/>
      <c r="T543" s="9"/>
      <c r="U543" s="9"/>
      <c r="V543" s="9"/>
    </row>
    <row r="544" customFormat="false" ht="15" hidden="false" customHeight="false" outlineLevel="0" collapsed="false">
      <c r="A544" s="5" t="n">
        <v>44616</v>
      </c>
      <c r="B544" s="6" t="n">
        <v>1925.1</v>
      </c>
      <c r="C544" s="9" t="n">
        <f aca="false">B544/B543-1</f>
        <v>0.00832809553739788</v>
      </c>
      <c r="D544" s="9" t="n">
        <f aca="false">LN(B544/B543)</f>
        <v>0.00829360829283785</v>
      </c>
      <c r="E544" s="9" t="n">
        <f aca="false">B544/B539-1</f>
        <v>0.0293551491819055</v>
      </c>
      <c r="F544" s="9" t="n">
        <f aca="false">B544/B523-1</f>
        <v>0.0390781022291791</v>
      </c>
      <c r="G544" s="0" t="n">
        <f aca="false">MAX(G543,B544)</f>
        <v>2051.5</v>
      </c>
      <c r="H544" s="9" t="n">
        <f aca="false">B544/G544-1</f>
        <v>-0.0616134535705581</v>
      </c>
      <c r="I544" s="0" t="n">
        <f aca="false">IF(AND($A544&gt;=CrashTest!$B$3,$A544&lt;=CrashTest!$C$3),1,IF(AND($A544&gt;=CrashTest!$B$4,$A544&lt;=CrashTest!$C$4),2,IF(AND($A544&gt;=CrashTest!$B$5,$A544&lt;=CrashTest!$C$5),3,IF(AND($A544&gt;=CrashTest!$B$6,$A544&lt;=CrashTest!$C$6),4,IF(AND($A544&gt;=CrashTest!$B$7,$A544&lt;=CrashTest!$C$7),5,0)))))</f>
        <v>0</v>
      </c>
      <c r="J544" s="0" t="str">
        <f aca="false">IF(I544=0,"",IF(I543=I544,MAX(J543,B544),B544))</f>
        <v/>
      </c>
      <c r="K544" s="9" t="str">
        <f aca="false">IF(I544=0,"",B544/J544-1)</f>
        <v/>
      </c>
      <c r="M544" s="8"/>
      <c r="N544" s="8"/>
      <c r="O544" s="8"/>
      <c r="P544" s="8"/>
      <c r="Q544" s="9"/>
      <c r="R544" s="9"/>
      <c r="S544" s="9"/>
      <c r="T544" s="9"/>
      <c r="U544" s="9"/>
      <c r="V544" s="9"/>
    </row>
    <row r="545" customFormat="false" ht="15" hidden="false" customHeight="false" outlineLevel="0" collapsed="false">
      <c r="A545" s="5" t="n">
        <v>44617</v>
      </c>
      <c r="B545" s="6" t="n">
        <v>1886.5</v>
      </c>
      <c r="C545" s="9" t="n">
        <f aca="false">B545/B544-1</f>
        <v>-0.0200509064464183</v>
      </c>
      <c r="D545" s="9" t="n">
        <f aca="false">LN(B545/B544)</f>
        <v>-0.0202546540202141</v>
      </c>
      <c r="E545" s="9" t="n">
        <f aca="false">B545/B540-1</f>
        <v>-0.00747093176198244</v>
      </c>
      <c r="F545" s="9" t="n">
        <f aca="false">B545/B524-1</f>
        <v>0.0309306519481938</v>
      </c>
      <c r="G545" s="0" t="n">
        <f aca="false">MAX(G544,B545)</f>
        <v>2051.5</v>
      </c>
      <c r="H545" s="9" t="n">
        <f aca="false">B545/G545-1</f>
        <v>-0.0804289544235926</v>
      </c>
      <c r="I545" s="0" t="n">
        <f aca="false">IF(AND($A545&gt;=CrashTest!$B$3,$A545&lt;=CrashTest!$C$3),1,IF(AND($A545&gt;=CrashTest!$B$4,$A545&lt;=CrashTest!$C$4),2,IF(AND($A545&gt;=CrashTest!$B$5,$A545&lt;=CrashTest!$C$5),3,IF(AND($A545&gt;=CrashTest!$B$6,$A545&lt;=CrashTest!$C$6),4,IF(AND($A545&gt;=CrashTest!$B$7,$A545&lt;=CrashTest!$C$7),5,0)))))</f>
        <v>0</v>
      </c>
      <c r="J545" s="0" t="str">
        <f aca="false">IF(I545=0,"",IF(I544=I545,MAX(J544,B545),B545))</f>
        <v/>
      </c>
      <c r="K545" s="9" t="str">
        <f aca="false">IF(I545=0,"",B545/J545-1)</f>
        <v/>
      </c>
      <c r="M545" s="8"/>
      <c r="N545" s="8"/>
      <c r="O545" s="8"/>
      <c r="P545" s="8"/>
      <c r="Q545" s="9"/>
      <c r="R545" s="9"/>
      <c r="S545" s="9"/>
      <c r="T545" s="9"/>
      <c r="U545" s="9"/>
      <c r="V545" s="9"/>
    </row>
    <row r="546" customFormat="false" ht="15" hidden="false" customHeight="false" outlineLevel="0" collapsed="false">
      <c r="A546" s="5" t="n">
        <v>44620</v>
      </c>
      <c r="B546" s="6" t="n">
        <v>1899.4</v>
      </c>
      <c r="C546" s="9" t="n">
        <f aca="false">B546/B545-1</f>
        <v>0.00683805989928454</v>
      </c>
      <c r="D546" s="9" t="n">
        <f aca="false">LN(B546/B545)</f>
        <v>0.00681478640448713</v>
      </c>
      <c r="E546" s="9" t="n">
        <f aca="false">B546/B541-1</f>
        <v>0.0004213631096599</v>
      </c>
      <c r="F546" s="9" t="n">
        <f aca="false">B546/B525-1</f>
        <v>0.0591646684882619</v>
      </c>
      <c r="G546" s="0" t="n">
        <f aca="false">MAX(G545,B546)</f>
        <v>2051.5</v>
      </c>
      <c r="H546" s="9" t="n">
        <f aca="false">B546/G546-1</f>
        <v>-0.0741408725322934</v>
      </c>
      <c r="I546" s="0" t="n">
        <f aca="false">IF(AND($A546&gt;=CrashTest!$B$3,$A546&lt;=CrashTest!$C$3),1,IF(AND($A546&gt;=CrashTest!$B$4,$A546&lt;=CrashTest!$C$4),2,IF(AND($A546&gt;=CrashTest!$B$5,$A546&lt;=CrashTest!$C$5),3,IF(AND($A546&gt;=CrashTest!$B$6,$A546&lt;=CrashTest!$C$6),4,IF(AND($A546&gt;=CrashTest!$B$7,$A546&lt;=CrashTest!$C$7),5,0)))))</f>
        <v>0</v>
      </c>
      <c r="J546" s="0" t="str">
        <f aca="false">IF(I546=0,"",IF(I545=I546,MAX(J545,B546),B546))</f>
        <v/>
      </c>
      <c r="K546" s="9" t="str">
        <f aca="false">IF(I546=0,"",B546/J546-1)</f>
        <v/>
      </c>
      <c r="M546" s="8"/>
      <c r="N546" s="8"/>
      <c r="O546" s="8"/>
      <c r="P546" s="8"/>
      <c r="Q546" s="9"/>
      <c r="R546" s="9"/>
      <c r="S546" s="9"/>
      <c r="T546" s="9"/>
      <c r="U546" s="9"/>
      <c r="V546" s="9"/>
    </row>
    <row r="547" customFormat="false" ht="15" hidden="false" customHeight="false" outlineLevel="0" collapsed="false">
      <c r="A547" s="5" t="n">
        <v>44621</v>
      </c>
      <c r="B547" s="6" t="n">
        <v>1942.4</v>
      </c>
      <c r="C547" s="9" t="n">
        <f aca="false">B547/B546-1</f>
        <v>0.0226387280193745</v>
      </c>
      <c r="D547" s="9" t="n">
        <f aca="false">LN(B547/B546)</f>
        <v>0.022386275056327</v>
      </c>
      <c r="E547" s="9" t="n">
        <f aca="false">B547/B542-1</f>
        <v>0.0190441215046431</v>
      </c>
      <c r="F547" s="9" t="n">
        <f aca="false">B547/B526-1</f>
        <v>0.088240237548322</v>
      </c>
      <c r="G547" s="0" t="n">
        <f aca="false">MAX(G546,B547)</f>
        <v>2051.5</v>
      </c>
      <c r="H547" s="9" t="n">
        <f aca="false">B547/G547-1</f>
        <v>-0.0531805995612966</v>
      </c>
      <c r="I547" s="0" t="n">
        <f aca="false">IF(AND($A547&gt;=CrashTest!$B$3,$A547&lt;=CrashTest!$C$3),1,IF(AND($A547&gt;=CrashTest!$B$4,$A547&lt;=CrashTest!$C$4),2,IF(AND($A547&gt;=CrashTest!$B$5,$A547&lt;=CrashTest!$C$5),3,IF(AND($A547&gt;=CrashTest!$B$6,$A547&lt;=CrashTest!$C$6),4,IF(AND($A547&gt;=CrashTest!$B$7,$A547&lt;=CrashTest!$C$7),5,0)))))</f>
        <v>0</v>
      </c>
      <c r="J547" s="0" t="str">
        <f aca="false">IF(I547=0,"",IF(I546=I547,MAX(J546,B547),B547))</f>
        <v/>
      </c>
      <c r="K547" s="9" t="str">
        <f aca="false">IF(I547=0,"",B547/J547-1)</f>
        <v/>
      </c>
      <c r="M547" s="8"/>
      <c r="N547" s="8"/>
      <c r="O547" s="8"/>
      <c r="P547" s="8"/>
      <c r="Q547" s="9"/>
      <c r="R547" s="9"/>
      <c r="S547" s="9"/>
      <c r="T547" s="9"/>
      <c r="U547" s="9"/>
      <c r="V547" s="9"/>
    </row>
    <row r="548" customFormat="false" ht="15" hidden="false" customHeight="false" outlineLevel="0" collapsed="false">
      <c r="A548" s="5" t="n">
        <v>44622</v>
      </c>
      <c r="B548" s="6" t="n">
        <v>1920.9</v>
      </c>
      <c r="C548" s="9" t="n">
        <f aca="false">B548/B547-1</f>
        <v>-0.011068780889621</v>
      </c>
      <c r="D548" s="9" t="n">
        <f aca="false">LN(B548/B547)</f>
        <v>-0.0111304956723129</v>
      </c>
      <c r="E548" s="9" t="n">
        <f aca="false">B548/B543-1</f>
        <v>0.00612822124450041</v>
      </c>
      <c r="F548" s="9" t="n">
        <f aca="false">B548/B527-1</f>
        <v>0.0701392757660169</v>
      </c>
      <c r="G548" s="0" t="n">
        <f aca="false">MAX(G547,B548)</f>
        <v>2051.5</v>
      </c>
      <c r="H548" s="9" t="n">
        <f aca="false">B548/G548-1</f>
        <v>-0.063660736046795</v>
      </c>
      <c r="I548" s="0" t="n">
        <f aca="false">IF(AND($A548&gt;=CrashTest!$B$3,$A548&lt;=CrashTest!$C$3),1,IF(AND($A548&gt;=CrashTest!$B$4,$A548&lt;=CrashTest!$C$4),2,IF(AND($A548&gt;=CrashTest!$B$5,$A548&lt;=CrashTest!$C$5),3,IF(AND($A548&gt;=CrashTest!$B$6,$A548&lt;=CrashTest!$C$6),4,IF(AND($A548&gt;=CrashTest!$B$7,$A548&lt;=CrashTest!$C$7),5,0)))))</f>
        <v>0</v>
      </c>
      <c r="J548" s="0" t="str">
        <f aca="false">IF(I548=0,"",IF(I547=I548,MAX(J547,B548),B548))</f>
        <v/>
      </c>
      <c r="K548" s="9" t="str">
        <f aca="false">IF(I548=0,"",B548/J548-1)</f>
        <v/>
      </c>
      <c r="M548" s="8"/>
      <c r="N548" s="8"/>
      <c r="O548" s="8"/>
      <c r="P548" s="8"/>
      <c r="Q548" s="9"/>
      <c r="R548" s="9"/>
      <c r="S548" s="9"/>
      <c r="T548" s="9"/>
      <c r="U548" s="9"/>
      <c r="V548" s="9"/>
    </row>
    <row r="549" customFormat="false" ht="15" hidden="false" customHeight="false" outlineLevel="0" collapsed="false">
      <c r="A549" s="5" t="n">
        <v>44623</v>
      </c>
      <c r="B549" s="6" t="n">
        <v>1934.4</v>
      </c>
      <c r="C549" s="9" t="n">
        <f aca="false">B549/B548-1</f>
        <v>0.00702795564579106</v>
      </c>
      <c r="D549" s="9" t="n">
        <f aca="false">LN(B549/B548)</f>
        <v>0.00700337466766206</v>
      </c>
      <c r="E549" s="9" t="n">
        <f aca="false">B549/B544-1</f>
        <v>0.00483091787439616</v>
      </c>
      <c r="F549" s="9" t="n">
        <f aca="false">B549/B528-1</f>
        <v>0.0744875854024329</v>
      </c>
      <c r="G549" s="0" t="n">
        <f aca="false">MAX(G548,B549)</f>
        <v>2051.5</v>
      </c>
      <c r="H549" s="9" t="n">
        <f aca="false">B549/G549-1</f>
        <v>-0.0570801852303192</v>
      </c>
      <c r="I549" s="0" t="n">
        <f aca="false">IF(AND($A549&gt;=CrashTest!$B$3,$A549&lt;=CrashTest!$C$3),1,IF(AND($A549&gt;=CrashTest!$B$4,$A549&lt;=CrashTest!$C$4),2,IF(AND($A549&gt;=CrashTest!$B$5,$A549&lt;=CrashTest!$C$5),3,IF(AND($A549&gt;=CrashTest!$B$6,$A549&lt;=CrashTest!$C$6),4,IF(AND($A549&gt;=CrashTest!$B$7,$A549&lt;=CrashTest!$C$7),5,0)))))</f>
        <v>0</v>
      </c>
      <c r="J549" s="0" t="str">
        <f aca="false">IF(I549=0,"",IF(I548=I549,MAX(J548,B549),B549))</f>
        <v/>
      </c>
      <c r="K549" s="9" t="str">
        <f aca="false">IF(I549=0,"",B549/J549-1)</f>
        <v/>
      </c>
      <c r="M549" s="8"/>
      <c r="N549" s="8"/>
      <c r="O549" s="8"/>
      <c r="P549" s="8"/>
      <c r="Q549" s="9"/>
      <c r="R549" s="9"/>
      <c r="S549" s="9"/>
      <c r="T549" s="9"/>
      <c r="U549" s="9"/>
      <c r="V549" s="9"/>
    </row>
    <row r="550" customFormat="false" ht="15" hidden="false" customHeight="false" outlineLevel="0" collapsed="false">
      <c r="A550" s="5" t="n">
        <v>44624</v>
      </c>
      <c r="B550" s="6" t="n">
        <v>1965.1</v>
      </c>
      <c r="C550" s="9" t="n">
        <f aca="false">B550/B549-1</f>
        <v>0.0158705541770057</v>
      </c>
      <c r="D550" s="9" t="n">
        <f aca="false">LN(B550/B549)</f>
        <v>0.0157459337331931</v>
      </c>
      <c r="E550" s="9" t="n">
        <f aca="false">B550/B545-1</f>
        <v>0.0416644579909886</v>
      </c>
      <c r="F550" s="9" t="n">
        <f aca="false">B550/B529-1</f>
        <v>0.0861706831748839</v>
      </c>
      <c r="G550" s="0" t="n">
        <f aca="false">MAX(G549,B550)</f>
        <v>2051.5</v>
      </c>
      <c r="H550" s="9" t="n">
        <f aca="false">B550/G550-1</f>
        <v>-0.0421155252254448</v>
      </c>
      <c r="I550" s="0" t="n">
        <f aca="false">IF(AND($A550&gt;=CrashTest!$B$3,$A550&lt;=CrashTest!$C$3),1,IF(AND($A550&gt;=CrashTest!$B$4,$A550&lt;=CrashTest!$C$4),2,IF(AND($A550&gt;=CrashTest!$B$5,$A550&lt;=CrashTest!$C$5),3,IF(AND($A550&gt;=CrashTest!$B$6,$A550&lt;=CrashTest!$C$6),4,IF(AND($A550&gt;=CrashTest!$B$7,$A550&lt;=CrashTest!$C$7),5,0)))))</f>
        <v>0</v>
      </c>
      <c r="J550" s="0" t="str">
        <f aca="false">IF(I550=0,"",IF(I549=I550,MAX(J549,B550),B550))</f>
        <v/>
      </c>
      <c r="K550" s="9" t="str">
        <f aca="false">IF(I550=0,"",B550/J550-1)</f>
        <v/>
      </c>
      <c r="M550" s="8"/>
      <c r="N550" s="8"/>
      <c r="O550" s="8"/>
      <c r="P550" s="8"/>
      <c r="Q550" s="9"/>
      <c r="R550" s="9"/>
      <c r="S550" s="9"/>
      <c r="T550" s="9"/>
      <c r="U550" s="9"/>
      <c r="V550" s="9"/>
    </row>
    <row r="551" customFormat="false" ht="15" hidden="false" customHeight="false" outlineLevel="0" collapsed="false">
      <c r="A551" s="5" t="n">
        <v>44627</v>
      </c>
      <c r="B551" s="6" t="n">
        <v>1993.9</v>
      </c>
      <c r="C551" s="9" t="n">
        <f aca="false">B551/B550-1</f>
        <v>0.0146557427102947</v>
      </c>
      <c r="D551" s="9" t="n">
        <f aca="false">LN(B551/B550)</f>
        <v>0.0145493852191322</v>
      </c>
      <c r="E551" s="9" t="n">
        <f aca="false">B551/B546-1</f>
        <v>0.0497525534379277</v>
      </c>
      <c r="F551" s="9" t="n">
        <f aca="false">B551/B530-1</f>
        <v>0.105879090404881</v>
      </c>
      <c r="G551" s="0" t="n">
        <f aca="false">MAX(G550,B551)</f>
        <v>2051.5</v>
      </c>
      <c r="H551" s="9" t="n">
        <f aca="false">B551/G551-1</f>
        <v>-0.0280770168169632</v>
      </c>
      <c r="I551" s="0" t="n">
        <f aca="false">IF(AND($A551&gt;=CrashTest!$B$3,$A551&lt;=CrashTest!$C$3),1,IF(AND($A551&gt;=CrashTest!$B$4,$A551&lt;=CrashTest!$C$4),2,IF(AND($A551&gt;=CrashTest!$B$5,$A551&lt;=CrashTest!$C$5),3,IF(AND($A551&gt;=CrashTest!$B$6,$A551&lt;=CrashTest!$C$6),4,IF(AND($A551&gt;=CrashTest!$B$7,$A551&lt;=CrashTest!$C$7),5,0)))))</f>
        <v>0</v>
      </c>
      <c r="J551" s="0" t="str">
        <f aca="false">IF(I551=0,"",IF(I550=I551,MAX(J550,B551),B551))</f>
        <v/>
      </c>
      <c r="K551" s="9" t="str">
        <f aca="false">IF(I551=0,"",B551/J551-1)</f>
        <v/>
      </c>
      <c r="M551" s="8"/>
      <c r="N551" s="8"/>
      <c r="O551" s="8"/>
      <c r="P551" s="8"/>
      <c r="Q551" s="9"/>
      <c r="R551" s="9"/>
      <c r="S551" s="9"/>
      <c r="T551" s="9"/>
      <c r="U551" s="9"/>
      <c r="V551" s="9"/>
    </row>
    <row r="552" customFormat="false" ht="15" hidden="false" customHeight="false" outlineLevel="0" collapsed="false">
      <c r="A552" s="5" t="n">
        <v>44628</v>
      </c>
      <c r="B552" s="6" t="n">
        <v>2040.1</v>
      </c>
      <c r="C552" s="9" t="n">
        <f aca="false">B552/B551-1</f>
        <v>0.0231706705451626</v>
      </c>
      <c r="D552" s="9" t="n">
        <f aca="false">LN(B552/B551)</f>
        <v>0.0229063064318297</v>
      </c>
      <c r="E552" s="9" t="n">
        <f aca="false">B552/B547-1</f>
        <v>0.0502985996705105</v>
      </c>
      <c r="F552" s="9" t="n">
        <f aca="false">B552/B531-1</f>
        <v>0.129248311745821</v>
      </c>
      <c r="G552" s="0" t="n">
        <f aca="false">MAX(G551,B552)</f>
        <v>2051.5</v>
      </c>
      <c r="H552" s="9" t="n">
        <f aca="false">B552/G552-1</f>
        <v>-0.00555690957835731</v>
      </c>
      <c r="I552" s="0" t="n">
        <f aca="false">IF(AND($A552&gt;=CrashTest!$B$3,$A552&lt;=CrashTest!$C$3),1,IF(AND($A552&gt;=CrashTest!$B$4,$A552&lt;=CrashTest!$C$4),2,IF(AND($A552&gt;=CrashTest!$B$5,$A552&lt;=CrashTest!$C$5),3,IF(AND($A552&gt;=CrashTest!$B$6,$A552&lt;=CrashTest!$C$6),4,IF(AND($A552&gt;=CrashTest!$B$7,$A552&lt;=CrashTest!$C$7),5,0)))))</f>
        <v>0</v>
      </c>
      <c r="J552" s="0" t="str">
        <f aca="false">IF(I552=0,"",IF(I551=I552,MAX(J551,B552),B552))</f>
        <v/>
      </c>
      <c r="K552" s="9" t="str">
        <f aca="false">IF(I552=0,"",B552/J552-1)</f>
        <v/>
      </c>
      <c r="M552" s="8"/>
      <c r="N552" s="8"/>
      <c r="O552" s="8"/>
      <c r="P552" s="8"/>
      <c r="Q552" s="9"/>
      <c r="R552" s="9"/>
      <c r="S552" s="9"/>
      <c r="T552" s="9"/>
      <c r="U552" s="9"/>
      <c r="V552" s="9"/>
    </row>
    <row r="553" customFormat="false" ht="15" hidden="false" customHeight="false" outlineLevel="0" collapsed="false">
      <c r="A553" s="5" t="n">
        <v>44629</v>
      </c>
      <c r="B553" s="6" t="n">
        <v>1985.9</v>
      </c>
      <c r="C553" s="9" t="n">
        <f aca="false">B553/B552-1</f>
        <v>-0.0265673251311209</v>
      </c>
      <c r="D553" s="9" t="n">
        <f aca="false">LN(B553/B552)</f>
        <v>-0.0269266143745644</v>
      </c>
      <c r="E553" s="9" t="n">
        <f aca="false">B553/B548-1</f>
        <v>0.0338383049612161</v>
      </c>
      <c r="F553" s="9" t="n">
        <f aca="false">B553/B532-1</f>
        <v>0.0907942436559377</v>
      </c>
      <c r="G553" s="0" t="n">
        <f aca="false">MAX(G552,B553)</f>
        <v>2051.5</v>
      </c>
      <c r="H553" s="9" t="n">
        <f aca="false">B553/G553-1</f>
        <v>-0.0319766024859858</v>
      </c>
      <c r="I553" s="0" t="n">
        <f aca="false">IF(AND($A553&gt;=CrashTest!$B$3,$A553&lt;=CrashTest!$C$3),1,IF(AND($A553&gt;=CrashTest!$B$4,$A553&lt;=CrashTest!$C$4),2,IF(AND($A553&gt;=CrashTest!$B$5,$A553&lt;=CrashTest!$C$5),3,IF(AND($A553&gt;=CrashTest!$B$6,$A553&lt;=CrashTest!$C$6),4,IF(AND($A553&gt;=CrashTest!$B$7,$A553&lt;=CrashTest!$C$7),5,0)))))</f>
        <v>0</v>
      </c>
      <c r="J553" s="0" t="str">
        <f aca="false">IF(I553=0,"",IF(I552=I553,MAX(J552,B553),B553))</f>
        <v/>
      </c>
      <c r="K553" s="9" t="str">
        <f aca="false">IF(I553=0,"",B553/J553-1)</f>
        <v/>
      </c>
      <c r="M553" s="8"/>
      <c r="N553" s="8"/>
      <c r="O553" s="8"/>
      <c r="P553" s="8"/>
      <c r="Q553" s="9"/>
      <c r="R553" s="9"/>
      <c r="S553" s="9"/>
      <c r="T553" s="9"/>
      <c r="U553" s="9"/>
      <c r="V553" s="9"/>
    </row>
    <row r="554" customFormat="false" ht="15" hidden="false" customHeight="false" outlineLevel="0" collapsed="false">
      <c r="A554" s="5" t="n">
        <v>44630</v>
      </c>
      <c r="B554" s="6" t="n">
        <v>1998.1</v>
      </c>
      <c r="C554" s="9" t="n">
        <f aca="false">B554/B553-1</f>
        <v>0.00614331033788207</v>
      </c>
      <c r="D554" s="9" t="n">
        <f aca="false">LN(B554/B553)</f>
        <v>0.00612451713596794</v>
      </c>
      <c r="E554" s="9" t="n">
        <f aca="false">B554/B549-1</f>
        <v>0.0329301075268815</v>
      </c>
      <c r="F554" s="9" t="n">
        <f aca="false">B554/B533-1</f>
        <v>0.0938902879667141</v>
      </c>
      <c r="G554" s="0" t="n">
        <f aca="false">MAX(G553,B554)</f>
        <v>2051.5</v>
      </c>
      <c r="H554" s="9" t="n">
        <f aca="false">B554/G554-1</f>
        <v>-0.0260297343407263</v>
      </c>
      <c r="I554" s="0" t="n">
        <f aca="false">IF(AND($A554&gt;=CrashTest!$B$3,$A554&lt;=CrashTest!$C$3),1,IF(AND($A554&gt;=CrashTest!$B$4,$A554&lt;=CrashTest!$C$4),2,IF(AND($A554&gt;=CrashTest!$B$5,$A554&lt;=CrashTest!$C$5),3,IF(AND($A554&gt;=CrashTest!$B$6,$A554&lt;=CrashTest!$C$6),4,IF(AND($A554&gt;=CrashTest!$B$7,$A554&lt;=CrashTest!$C$7),5,0)))))</f>
        <v>0</v>
      </c>
      <c r="J554" s="0" t="str">
        <f aca="false">IF(I554=0,"",IF(I553=I554,MAX(J553,B554),B554))</f>
        <v/>
      </c>
      <c r="K554" s="9" t="str">
        <f aca="false">IF(I554=0,"",B554/J554-1)</f>
        <v/>
      </c>
      <c r="M554" s="8"/>
      <c r="N554" s="8"/>
      <c r="O554" s="8"/>
      <c r="P554" s="8"/>
      <c r="Q554" s="9"/>
      <c r="R554" s="9"/>
      <c r="S554" s="9"/>
      <c r="T554" s="9"/>
      <c r="U554" s="9"/>
      <c r="V554" s="9"/>
    </row>
    <row r="555" customFormat="false" ht="15" hidden="false" customHeight="false" outlineLevel="0" collapsed="false">
      <c r="A555" s="5" t="n">
        <v>44631</v>
      </c>
      <c r="B555" s="6" t="n">
        <v>1982.7</v>
      </c>
      <c r="C555" s="9" t="n">
        <f aca="false">B555/B554-1</f>
        <v>-0.00770732195585799</v>
      </c>
      <c r="D555" s="9" t="n">
        <f aca="false">LN(B555/B554)</f>
        <v>-0.00773717686157002</v>
      </c>
      <c r="E555" s="9" t="n">
        <f aca="false">B555/B550-1</f>
        <v>0.00895628721184671</v>
      </c>
      <c r="F555" s="9" t="n">
        <f aca="false">B555/B534-1</f>
        <v>0.0803727114210986</v>
      </c>
      <c r="G555" s="0" t="n">
        <f aca="false">MAX(G554,B555)</f>
        <v>2051.5</v>
      </c>
      <c r="H555" s="9" t="n">
        <f aca="false">B555/G555-1</f>
        <v>-0.0335364367535949</v>
      </c>
      <c r="I555" s="0" t="n">
        <f aca="false">IF(AND($A555&gt;=CrashTest!$B$3,$A555&lt;=CrashTest!$C$3),1,IF(AND($A555&gt;=CrashTest!$B$4,$A555&lt;=CrashTest!$C$4),2,IF(AND($A555&gt;=CrashTest!$B$5,$A555&lt;=CrashTest!$C$5),3,IF(AND($A555&gt;=CrashTest!$B$6,$A555&lt;=CrashTest!$C$6),4,IF(AND($A555&gt;=CrashTest!$B$7,$A555&lt;=CrashTest!$C$7),5,0)))))</f>
        <v>0</v>
      </c>
      <c r="J555" s="0" t="str">
        <f aca="false">IF(I555=0,"",IF(I554=I555,MAX(J554,B555),B555))</f>
        <v/>
      </c>
      <c r="K555" s="9" t="str">
        <f aca="false">IF(I555=0,"",B555/J555-1)</f>
        <v/>
      </c>
      <c r="M555" s="8"/>
      <c r="N555" s="8"/>
      <c r="O555" s="8"/>
      <c r="P555" s="8"/>
      <c r="Q555" s="9"/>
      <c r="R555" s="9"/>
      <c r="S555" s="9"/>
      <c r="T555" s="9"/>
      <c r="U555" s="9"/>
      <c r="V555" s="9"/>
    </row>
    <row r="556" customFormat="false" ht="15" hidden="false" customHeight="false" outlineLevel="0" collapsed="false">
      <c r="A556" s="5" t="n">
        <v>44634</v>
      </c>
      <c r="B556" s="6" t="n">
        <v>1959.6</v>
      </c>
      <c r="C556" s="9" t="n">
        <f aca="false">B556/B555-1</f>
        <v>-0.0116507792404298</v>
      </c>
      <c r="D556" s="9" t="n">
        <f aca="false">LN(B556/B555)</f>
        <v>-0.0117191813800972</v>
      </c>
      <c r="E556" s="9" t="n">
        <f aca="false">B556/B551-1</f>
        <v>-0.0172024675259542</v>
      </c>
      <c r="F556" s="9" t="n">
        <f aca="false">B556/B535-1</f>
        <v>0.0672040082779652</v>
      </c>
      <c r="G556" s="0" t="n">
        <f aca="false">MAX(G555,B556)</f>
        <v>2051.5</v>
      </c>
      <c r="H556" s="9" t="n">
        <f aca="false">B556/G556-1</f>
        <v>-0.0447964903728979</v>
      </c>
      <c r="I556" s="0" t="n">
        <f aca="false">IF(AND($A556&gt;=CrashTest!$B$3,$A556&lt;=CrashTest!$C$3),1,IF(AND($A556&gt;=CrashTest!$B$4,$A556&lt;=CrashTest!$C$4),2,IF(AND($A556&gt;=CrashTest!$B$5,$A556&lt;=CrashTest!$C$5),3,IF(AND($A556&gt;=CrashTest!$B$6,$A556&lt;=CrashTest!$C$6),4,IF(AND($A556&gt;=CrashTest!$B$7,$A556&lt;=CrashTest!$C$7),5,0)))))</f>
        <v>0</v>
      </c>
      <c r="J556" s="0" t="str">
        <f aca="false">IF(I556=0,"",IF(I555=I556,MAX(J555,B556),B556))</f>
        <v/>
      </c>
      <c r="K556" s="9" t="str">
        <f aca="false">IF(I556=0,"",B556/J556-1)</f>
        <v/>
      </c>
      <c r="M556" s="8"/>
      <c r="N556" s="8"/>
      <c r="O556" s="8"/>
      <c r="P556" s="8"/>
      <c r="Q556" s="9"/>
      <c r="R556" s="9"/>
      <c r="S556" s="9"/>
      <c r="T556" s="9"/>
      <c r="U556" s="9"/>
      <c r="V556" s="9"/>
    </row>
    <row r="557" customFormat="false" ht="15" hidden="false" customHeight="false" outlineLevel="0" collapsed="false">
      <c r="A557" s="5" t="n">
        <v>44635</v>
      </c>
      <c r="B557" s="6" t="n">
        <v>1928.5</v>
      </c>
      <c r="C557" s="9" t="n">
        <f aca="false">B557/B556-1</f>
        <v>-0.0158705858338436</v>
      </c>
      <c r="D557" s="9" t="n">
        <f aca="false">LN(B557/B556)</f>
        <v>-0.0159978721161372</v>
      </c>
      <c r="E557" s="9" t="n">
        <f aca="false">B557/B552-1</f>
        <v>-0.054703200823489</v>
      </c>
      <c r="F557" s="9" t="n">
        <f aca="false">B557/B536-1</f>
        <v>0.0476423294219905</v>
      </c>
      <c r="G557" s="0" t="n">
        <f aca="false">MAX(G556,B557)</f>
        <v>2051.5</v>
      </c>
      <c r="H557" s="9" t="n">
        <f aca="false">B557/G557-1</f>
        <v>-0.0599561296612235</v>
      </c>
      <c r="I557" s="0" t="n">
        <f aca="false">IF(AND($A557&gt;=CrashTest!$B$3,$A557&lt;=CrashTest!$C$3),1,IF(AND($A557&gt;=CrashTest!$B$4,$A557&lt;=CrashTest!$C$4),2,IF(AND($A557&gt;=CrashTest!$B$5,$A557&lt;=CrashTest!$C$5),3,IF(AND($A557&gt;=CrashTest!$B$6,$A557&lt;=CrashTest!$C$6),4,IF(AND($A557&gt;=CrashTest!$B$7,$A557&lt;=CrashTest!$C$7),5,0)))))</f>
        <v>0</v>
      </c>
      <c r="J557" s="0" t="str">
        <f aca="false">IF(I557=0,"",IF(I556=I557,MAX(J556,B557),B557))</f>
        <v/>
      </c>
      <c r="K557" s="9" t="str">
        <f aca="false">IF(I557=0,"",B557/J557-1)</f>
        <v/>
      </c>
      <c r="M557" s="8"/>
      <c r="N557" s="8"/>
      <c r="O557" s="8"/>
      <c r="P557" s="8"/>
      <c r="Q557" s="9"/>
      <c r="R557" s="9"/>
      <c r="S557" s="9"/>
      <c r="T557" s="9"/>
      <c r="U557" s="9"/>
      <c r="V557" s="9"/>
    </row>
    <row r="558" customFormat="false" ht="15" hidden="false" customHeight="false" outlineLevel="0" collapsed="false">
      <c r="A558" s="5" t="n">
        <v>44636</v>
      </c>
      <c r="B558" s="6" t="n">
        <v>1908</v>
      </c>
      <c r="C558" s="9" t="n">
        <f aca="false">B558/B557-1</f>
        <v>-0.0106300233341976</v>
      </c>
      <c r="D558" s="9" t="n">
        <f aca="false">LN(B558/B557)</f>
        <v>-0.0106869256400507</v>
      </c>
      <c r="E558" s="9" t="n">
        <f aca="false">B558/B553-1</f>
        <v>-0.0392265471574601</v>
      </c>
      <c r="F558" s="9" t="n">
        <f aca="false">B558/B537-1</f>
        <v>0.0214132762312633</v>
      </c>
      <c r="G558" s="0" t="n">
        <f aca="false">MAX(G557,B558)</f>
        <v>2051.5</v>
      </c>
      <c r="H558" s="9" t="n">
        <f aca="false">B558/G558-1</f>
        <v>-0.069948817938094</v>
      </c>
      <c r="I558" s="0" t="n">
        <f aca="false">IF(AND($A558&gt;=CrashTest!$B$3,$A558&lt;=CrashTest!$C$3),1,IF(AND($A558&gt;=CrashTest!$B$4,$A558&lt;=CrashTest!$C$4),2,IF(AND($A558&gt;=CrashTest!$B$5,$A558&lt;=CrashTest!$C$5),3,IF(AND($A558&gt;=CrashTest!$B$6,$A558&lt;=CrashTest!$C$6),4,IF(AND($A558&gt;=CrashTest!$B$7,$A558&lt;=CrashTest!$C$7),5,0)))))</f>
        <v>0</v>
      </c>
      <c r="J558" s="0" t="str">
        <f aca="false">IF(I558=0,"",IF(I557=I558,MAX(J557,B558),B558))</f>
        <v/>
      </c>
      <c r="K558" s="9" t="str">
        <f aca="false">IF(I558=0,"",B558/J558-1)</f>
        <v/>
      </c>
      <c r="M558" s="8"/>
      <c r="N558" s="8"/>
      <c r="O558" s="8"/>
      <c r="P558" s="8"/>
      <c r="Q558" s="9"/>
      <c r="R558" s="9"/>
      <c r="S558" s="9"/>
      <c r="T558" s="9"/>
      <c r="U558" s="9"/>
      <c r="V558" s="9"/>
    </row>
    <row r="559" customFormat="false" ht="15" hidden="false" customHeight="false" outlineLevel="0" collapsed="false">
      <c r="A559" s="5" t="n">
        <v>44637</v>
      </c>
      <c r="B559" s="6" t="n">
        <v>1942.1</v>
      </c>
      <c r="C559" s="9" t="n">
        <f aca="false">B559/B558-1</f>
        <v>0.0178721174004193</v>
      </c>
      <c r="D559" s="9" t="n">
        <f aca="false">LN(B559/B558)</f>
        <v>0.0177142888231738</v>
      </c>
      <c r="E559" s="9" t="n">
        <f aca="false">B559/B554-1</f>
        <v>-0.0280266252940293</v>
      </c>
      <c r="F559" s="9" t="n">
        <f aca="false">B559/B538-1</f>
        <v>0.0470670692257926</v>
      </c>
      <c r="G559" s="0" t="n">
        <f aca="false">MAX(G558,B559)</f>
        <v>2051.5</v>
      </c>
      <c r="H559" s="9" t="n">
        <f aca="false">B559/G559-1</f>
        <v>-0.0533268340238851</v>
      </c>
      <c r="I559" s="0" t="n">
        <f aca="false">IF(AND($A559&gt;=CrashTest!$B$3,$A559&lt;=CrashTest!$C$3),1,IF(AND($A559&gt;=CrashTest!$B$4,$A559&lt;=CrashTest!$C$4),2,IF(AND($A559&gt;=CrashTest!$B$5,$A559&lt;=CrashTest!$C$5),3,IF(AND($A559&gt;=CrashTest!$B$6,$A559&lt;=CrashTest!$C$6),4,IF(AND($A559&gt;=CrashTest!$B$7,$A559&lt;=CrashTest!$C$7),5,0)))))</f>
        <v>0</v>
      </c>
      <c r="J559" s="0" t="str">
        <f aca="false">IF(I559=0,"",IF(I558=I559,MAX(J558,B559),B559))</f>
        <v/>
      </c>
      <c r="K559" s="9" t="str">
        <f aca="false">IF(I559=0,"",B559/J559-1)</f>
        <v/>
      </c>
      <c r="M559" s="8"/>
      <c r="N559" s="8"/>
      <c r="O559" s="8"/>
      <c r="P559" s="8"/>
      <c r="Q559" s="9"/>
      <c r="R559" s="9"/>
      <c r="S559" s="9"/>
      <c r="T559" s="9"/>
      <c r="U559" s="9"/>
      <c r="V559" s="9"/>
    </row>
    <row r="560" customFormat="false" ht="15" hidden="false" customHeight="false" outlineLevel="0" collapsed="false">
      <c r="A560" s="5" t="n">
        <v>44638</v>
      </c>
      <c r="B560" s="6" t="n">
        <v>1928.2</v>
      </c>
      <c r="C560" s="9" t="n">
        <f aca="false">B560/B559-1</f>
        <v>-0.00715720096802419</v>
      </c>
      <c r="D560" s="9" t="n">
        <f aca="false">LN(B560/B559)</f>
        <v>-0.00718293660112558</v>
      </c>
      <c r="E560" s="9" t="n">
        <f aca="false">B560/B555-1</f>
        <v>-0.0274877692036113</v>
      </c>
      <c r="F560" s="9" t="n">
        <f aca="false">B560/B539-1</f>
        <v>0.0310127259116673</v>
      </c>
      <c r="G560" s="0" t="n">
        <f aca="false">MAX(G559,B560)</f>
        <v>2051.5</v>
      </c>
      <c r="H560" s="9" t="n">
        <f aca="false">B560/G560-1</f>
        <v>-0.0601023641238119</v>
      </c>
      <c r="I560" s="0" t="n">
        <f aca="false">IF(AND($A560&gt;=CrashTest!$B$3,$A560&lt;=CrashTest!$C$3),1,IF(AND($A560&gt;=CrashTest!$B$4,$A560&lt;=CrashTest!$C$4),2,IF(AND($A560&gt;=CrashTest!$B$5,$A560&lt;=CrashTest!$C$5),3,IF(AND($A560&gt;=CrashTest!$B$6,$A560&lt;=CrashTest!$C$6),4,IF(AND($A560&gt;=CrashTest!$B$7,$A560&lt;=CrashTest!$C$7),5,0)))))</f>
        <v>0</v>
      </c>
      <c r="J560" s="0" t="str">
        <f aca="false">IF(I560=0,"",IF(I559=I560,MAX(J559,B560),B560))</f>
        <v/>
      </c>
      <c r="K560" s="9" t="str">
        <f aca="false">IF(I560=0,"",B560/J560-1)</f>
        <v/>
      </c>
      <c r="M560" s="8"/>
      <c r="N560" s="8"/>
      <c r="O560" s="8"/>
      <c r="P560" s="8"/>
      <c r="Q560" s="9"/>
      <c r="R560" s="9"/>
      <c r="S560" s="9"/>
      <c r="T560" s="9"/>
      <c r="U560" s="9"/>
      <c r="V560" s="9"/>
    </row>
    <row r="561" customFormat="false" ht="15" hidden="false" customHeight="false" outlineLevel="0" collapsed="false">
      <c r="A561" s="5" t="n">
        <v>44641</v>
      </c>
      <c r="B561" s="6" t="n">
        <v>1928.6</v>
      </c>
      <c r="C561" s="9" t="n">
        <f aca="false">B561/B560-1</f>
        <v>0.00020744736023226</v>
      </c>
      <c r="D561" s="9" t="n">
        <f aca="false">LN(B561/B560)</f>
        <v>0.000207425846003955</v>
      </c>
      <c r="E561" s="9" t="n">
        <f aca="false">B561/B556-1</f>
        <v>-0.0158195550112268</v>
      </c>
      <c r="F561" s="9" t="n">
        <f aca="false">B561/B540-1</f>
        <v>0.0146788025464302</v>
      </c>
      <c r="G561" s="0" t="n">
        <f aca="false">MAX(G560,B561)</f>
        <v>2051.5</v>
      </c>
      <c r="H561" s="9" t="n">
        <f aca="false">B561/G561-1</f>
        <v>-0.0599073848403607</v>
      </c>
      <c r="I561" s="0" t="n">
        <f aca="false">IF(AND($A561&gt;=CrashTest!$B$3,$A561&lt;=CrashTest!$C$3),1,IF(AND($A561&gt;=CrashTest!$B$4,$A561&lt;=CrashTest!$C$4),2,IF(AND($A561&gt;=CrashTest!$B$5,$A561&lt;=CrashTest!$C$5),3,IF(AND($A561&gt;=CrashTest!$B$6,$A561&lt;=CrashTest!$C$6),4,IF(AND($A561&gt;=CrashTest!$B$7,$A561&lt;=CrashTest!$C$7),5,0)))))</f>
        <v>0</v>
      </c>
      <c r="J561" s="0" t="str">
        <f aca="false">IF(I561=0,"",IF(I560=I561,MAX(J560,B561),B561))</f>
        <v/>
      </c>
      <c r="K561" s="9" t="str">
        <f aca="false">IF(I561=0,"",B561/J561-1)</f>
        <v/>
      </c>
      <c r="M561" s="8"/>
      <c r="N561" s="8"/>
      <c r="O561" s="8"/>
      <c r="P561" s="8"/>
      <c r="Q561" s="9"/>
      <c r="R561" s="9"/>
      <c r="S561" s="9"/>
      <c r="T561" s="9"/>
      <c r="U561" s="9"/>
      <c r="V561" s="9"/>
    </row>
    <row r="562" customFormat="false" ht="15" hidden="false" customHeight="false" outlineLevel="0" collapsed="false">
      <c r="A562" s="5" t="n">
        <v>44642</v>
      </c>
      <c r="B562" s="6" t="n">
        <v>1920.7</v>
      </c>
      <c r="C562" s="9" t="n">
        <f aca="false">B562/B561-1</f>
        <v>-0.00409623561132422</v>
      </c>
      <c r="D562" s="9" t="n">
        <f aca="false">LN(B562/B561)</f>
        <v>-0.00410464816547771</v>
      </c>
      <c r="E562" s="9" t="n">
        <f aca="false">B562/B557-1</f>
        <v>-0.0040445942442312</v>
      </c>
      <c r="F562" s="9" t="n">
        <f aca="false">B562/B541-1</f>
        <v>0.0116401559043506</v>
      </c>
      <c r="G562" s="0" t="n">
        <f aca="false">MAX(G561,B562)</f>
        <v>2051.5</v>
      </c>
      <c r="H562" s="9" t="n">
        <f aca="false">B562/G562-1</f>
        <v>-0.0637582256885205</v>
      </c>
      <c r="I562" s="0" t="n">
        <f aca="false">IF(AND($A562&gt;=CrashTest!$B$3,$A562&lt;=CrashTest!$C$3),1,IF(AND($A562&gt;=CrashTest!$B$4,$A562&lt;=CrashTest!$C$4),2,IF(AND($A562&gt;=CrashTest!$B$5,$A562&lt;=CrashTest!$C$5),3,IF(AND($A562&gt;=CrashTest!$B$6,$A562&lt;=CrashTest!$C$6),4,IF(AND($A562&gt;=CrashTest!$B$7,$A562&lt;=CrashTest!$C$7),5,0)))))</f>
        <v>0</v>
      </c>
      <c r="J562" s="0" t="str">
        <f aca="false">IF(I562=0,"",IF(I561=I562,MAX(J561,B562),B562))</f>
        <v/>
      </c>
      <c r="K562" s="9" t="str">
        <f aca="false">IF(I562=0,"",B562/J562-1)</f>
        <v/>
      </c>
      <c r="M562" s="8"/>
      <c r="N562" s="8"/>
      <c r="O562" s="8"/>
      <c r="P562" s="8"/>
      <c r="Q562" s="9"/>
      <c r="R562" s="9"/>
      <c r="S562" s="9"/>
      <c r="T562" s="9"/>
      <c r="U562" s="9"/>
      <c r="V562" s="9"/>
    </row>
    <row r="563" customFormat="false" ht="15" hidden="false" customHeight="false" outlineLevel="0" collapsed="false">
      <c r="A563" s="5" t="n">
        <v>44643</v>
      </c>
      <c r="B563" s="6" t="n">
        <v>1936.6</v>
      </c>
      <c r="C563" s="9" t="n">
        <f aca="false">B563/B562-1</f>
        <v>0.00827823189462174</v>
      </c>
      <c r="D563" s="9" t="n">
        <f aca="false">LN(B563/B562)</f>
        <v>0.00824415526662444</v>
      </c>
      <c r="E563" s="9" t="n">
        <f aca="false">B563/B558-1</f>
        <v>0.0149895178197064</v>
      </c>
      <c r="F563" s="9" t="n">
        <f aca="false">B563/B542-1</f>
        <v>0.0160012591154715</v>
      </c>
      <c r="G563" s="0" t="n">
        <f aca="false">MAX(G562,B563)</f>
        <v>2051.5</v>
      </c>
      <c r="H563" s="9" t="n">
        <f aca="false">B563/G563-1</f>
        <v>-0.0560077991713381</v>
      </c>
      <c r="I563" s="0" t="n">
        <f aca="false">IF(AND($A563&gt;=CrashTest!$B$3,$A563&lt;=CrashTest!$C$3),1,IF(AND($A563&gt;=CrashTest!$B$4,$A563&lt;=CrashTest!$C$4),2,IF(AND($A563&gt;=CrashTest!$B$5,$A563&lt;=CrashTest!$C$5),3,IF(AND($A563&gt;=CrashTest!$B$6,$A563&lt;=CrashTest!$C$6),4,IF(AND($A563&gt;=CrashTest!$B$7,$A563&lt;=CrashTest!$C$7),5,0)))))</f>
        <v>0</v>
      </c>
      <c r="J563" s="0" t="str">
        <f aca="false">IF(I563=0,"",IF(I562=I563,MAX(J562,B563),B563))</f>
        <v/>
      </c>
      <c r="K563" s="9" t="str">
        <f aca="false">IF(I563=0,"",B563/J563-1)</f>
        <v/>
      </c>
      <c r="M563" s="8"/>
      <c r="N563" s="8"/>
      <c r="O563" s="8"/>
      <c r="P563" s="8"/>
      <c r="Q563" s="9"/>
      <c r="R563" s="9"/>
      <c r="S563" s="9"/>
      <c r="T563" s="9"/>
      <c r="U563" s="9"/>
      <c r="V563" s="9"/>
    </row>
    <row r="564" customFormat="false" ht="15" hidden="false" customHeight="false" outlineLevel="0" collapsed="false">
      <c r="A564" s="5" t="n">
        <v>44644</v>
      </c>
      <c r="B564" s="6" t="n">
        <v>1961.6</v>
      </c>
      <c r="C564" s="9" t="n">
        <f aca="false">B564/B563-1</f>
        <v>0.0129092223484457</v>
      </c>
      <c r="D564" s="9" t="n">
        <f aca="false">LN(B564/B563)</f>
        <v>0.0128266085644615</v>
      </c>
      <c r="E564" s="9" t="n">
        <f aca="false">B564/B559-1</f>
        <v>0.0100406776170126</v>
      </c>
      <c r="F564" s="9" t="n">
        <f aca="false">B564/B543-1</f>
        <v>0.0274460507018646</v>
      </c>
      <c r="G564" s="0" t="n">
        <f aca="false">MAX(G563,B564)</f>
        <v>2051.5</v>
      </c>
      <c r="H564" s="9" t="n">
        <f aca="false">B564/G564-1</f>
        <v>-0.0438215939556422</v>
      </c>
      <c r="I564" s="0" t="n">
        <f aca="false">IF(AND($A564&gt;=CrashTest!$B$3,$A564&lt;=CrashTest!$C$3),1,IF(AND($A564&gt;=CrashTest!$B$4,$A564&lt;=CrashTest!$C$4),2,IF(AND($A564&gt;=CrashTest!$B$5,$A564&lt;=CrashTest!$C$5),3,IF(AND($A564&gt;=CrashTest!$B$6,$A564&lt;=CrashTest!$C$6),4,IF(AND($A564&gt;=CrashTest!$B$7,$A564&lt;=CrashTest!$C$7),5,0)))))</f>
        <v>0</v>
      </c>
      <c r="J564" s="0" t="str">
        <f aca="false">IF(I564=0,"",IF(I563=I564,MAX(J563,B564),B564))</f>
        <v/>
      </c>
      <c r="K564" s="9" t="str">
        <f aca="false">IF(I564=0,"",B564/J564-1)</f>
        <v/>
      </c>
      <c r="M564" s="8"/>
      <c r="N564" s="8"/>
      <c r="O564" s="8"/>
      <c r="P564" s="8"/>
      <c r="Q564" s="9"/>
      <c r="R564" s="9"/>
      <c r="S564" s="9"/>
      <c r="T564" s="9"/>
      <c r="U564" s="9"/>
      <c r="V564" s="9"/>
    </row>
    <row r="565" customFormat="false" ht="15" hidden="false" customHeight="false" outlineLevel="0" collapsed="false">
      <c r="A565" s="5" t="n">
        <v>44645</v>
      </c>
      <c r="B565" s="6" t="n">
        <v>1953.8</v>
      </c>
      <c r="C565" s="9" t="n">
        <f aca="false">B565/B564-1</f>
        <v>-0.00397634584013051</v>
      </c>
      <c r="D565" s="9" t="n">
        <f aca="false">LN(B565/B564)</f>
        <v>-0.0039842725230501</v>
      </c>
      <c r="E565" s="9" t="n">
        <f aca="false">B565/B560-1</f>
        <v>0.0132766310548698</v>
      </c>
      <c r="F565" s="9" t="n">
        <f aca="false">B565/B544-1</f>
        <v>0.0149083164510935</v>
      </c>
      <c r="G565" s="0" t="n">
        <f aca="false">MAX(G564,B565)</f>
        <v>2051.5</v>
      </c>
      <c r="H565" s="9" t="n">
        <f aca="false">B565/G565-1</f>
        <v>-0.0476236899829393</v>
      </c>
      <c r="I565" s="0" t="n">
        <f aca="false">IF(AND($A565&gt;=CrashTest!$B$3,$A565&lt;=CrashTest!$C$3),1,IF(AND($A565&gt;=CrashTest!$B$4,$A565&lt;=CrashTest!$C$4),2,IF(AND($A565&gt;=CrashTest!$B$5,$A565&lt;=CrashTest!$C$5),3,IF(AND($A565&gt;=CrashTest!$B$6,$A565&lt;=CrashTest!$C$6),4,IF(AND($A565&gt;=CrashTest!$B$7,$A565&lt;=CrashTest!$C$7),5,0)))))</f>
        <v>0</v>
      </c>
      <c r="J565" s="0" t="str">
        <f aca="false">IF(I565=0,"",IF(I564=I565,MAX(J564,B565),B565))</f>
        <v/>
      </c>
      <c r="K565" s="9" t="str">
        <f aca="false">IF(I565=0,"",B565/J565-1)</f>
        <v/>
      </c>
      <c r="M565" s="8"/>
      <c r="N565" s="8"/>
      <c r="O565" s="8"/>
      <c r="P565" s="8"/>
      <c r="Q565" s="9"/>
      <c r="R565" s="9"/>
      <c r="S565" s="9"/>
      <c r="T565" s="9"/>
      <c r="U565" s="9"/>
      <c r="V565" s="9"/>
    </row>
    <row r="566" customFormat="false" ht="15" hidden="false" customHeight="false" outlineLevel="0" collapsed="false">
      <c r="A566" s="5" t="n">
        <v>44648</v>
      </c>
      <c r="B566" s="6" t="n">
        <v>1939.6</v>
      </c>
      <c r="C566" s="9" t="n">
        <f aca="false">B566/B565-1</f>
        <v>-0.00726788821783198</v>
      </c>
      <c r="D566" s="9" t="n">
        <f aca="false">LN(B566/B565)</f>
        <v>-0.00729442798764501</v>
      </c>
      <c r="E566" s="9" t="n">
        <f aca="false">B566/B561-1</f>
        <v>0.00570361920564144</v>
      </c>
      <c r="F566" s="9" t="n">
        <f aca="false">B566/B545-1</f>
        <v>0.0281473628412403</v>
      </c>
      <c r="G566" s="0" t="n">
        <f aca="false">MAX(G565,B566)</f>
        <v>2051.5</v>
      </c>
      <c r="H566" s="9" t="n">
        <f aca="false">B566/G566-1</f>
        <v>-0.0545454545454546</v>
      </c>
      <c r="I566" s="0" t="n">
        <f aca="false">IF(AND($A566&gt;=CrashTest!$B$3,$A566&lt;=CrashTest!$C$3),1,IF(AND($A566&gt;=CrashTest!$B$4,$A566&lt;=CrashTest!$C$4),2,IF(AND($A566&gt;=CrashTest!$B$5,$A566&lt;=CrashTest!$C$5),3,IF(AND($A566&gt;=CrashTest!$B$6,$A566&lt;=CrashTest!$C$6),4,IF(AND($A566&gt;=CrashTest!$B$7,$A566&lt;=CrashTest!$C$7),5,0)))))</f>
        <v>0</v>
      </c>
      <c r="J566" s="0" t="str">
        <f aca="false">IF(I566=0,"",IF(I565=I566,MAX(J565,B566),B566))</f>
        <v/>
      </c>
      <c r="K566" s="9" t="str">
        <f aca="false">IF(I566=0,"",B566/J566-1)</f>
        <v/>
      </c>
      <c r="M566" s="8"/>
      <c r="N566" s="8"/>
      <c r="O566" s="8"/>
      <c r="P566" s="8"/>
      <c r="Q566" s="9"/>
      <c r="R566" s="9"/>
      <c r="S566" s="9"/>
      <c r="T566" s="9"/>
      <c r="U566" s="9"/>
      <c r="V566" s="9"/>
    </row>
    <row r="567" customFormat="false" ht="15" hidden="false" customHeight="false" outlineLevel="0" collapsed="false">
      <c r="A567" s="5" t="n">
        <v>44649</v>
      </c>
      <c r="B567" s="6" t="n">
        <v>1912</v>
      </c>
      <c r="C567" s="9" t="n">
        <f aca="false">B567/B566-1</f>
        <v>-0.0142297380903279</v>
      </c>
      <c r="D567" s="9" t="n">
        <f aca="false">LN(B567/B566)</f>
        <v>-0.0143319516198506</v>
      </c>
      <c r="E567" s="9" t="n">
        <f aca="false">B567/B562-1</f>
        <v>-0.00452959858384971</v>
      </c>
      <c r="F567" s="9" t="n">
        <f aca="false">B567/B546-1</f>
        <v>0.00663367379172364</v>
      </c>
      <c r="G567" s="0" t="n">
        <f aca="false">MAX(G566,B567)</f>
        <v>2051.5</v>
      </c>
      <c r="H567" s="9" t="n">
        <f aca="false">B567/G567-1</f>
        <v>-0.0679990251035828</v>
      </c>
      <c r="I567" s="0" t="n">
        <f aca="false">IF(AND($A567&gt;=CrashTest!$B$3,$A567&lt;=CrashTest!$C$3),1,IF(AND($A567&gt;=CrashTest!$B$4,$A567&lt;=CrashTest!$C$4),2,IF(AND($A567&gt;=CrashTest!$B$5,$A567&lt;=CrashTest!$C$5),3,IF(AND($A567&gt;=CrashTest!$B$6,$A567&lt;=CrashTest!$C$6),4,IF(AND($A567&gt;=CrashTest!$B$7,$A567&lt;=CrashTest!$C$7),5,0)))))</f>
        <v>0</v>
      </c>
      <c r="J567" s="0" t="str">
        <f aca="false">IF(I567=0,"",IF(I566=I567,MAX(J566,B567),B567))</f>
        <v/>
      </c>
      <c r="K567" s="9" t="str">
        <f aca="false">IF(I567=0,"",B567/J567-1)</f>
        <v/>
      </c>
      <c r="M567" s="8"/>
      <c r="N567" s="8"/>
      <c r="O567" s="8"/>
      <c r="P567" s="8"/>
      <c r="Q567" s="9"/>
      <c r="R567" s="9"/>
      <c r="S567" s="9"/>
      <c r="T567" s="9"/>
      <c r="U567" s="9"/>
      <c r="V567" s="9"/>
    </row>
    <row r="568" customFormat="false" ht="15" hidden="false" customHeight="false" outlineLevel="0" collapsed="false">
      <c r="A568" s="5" t="n">
        <v>44650</v>
      </c>
      <c r="B568" s="6" t="n">
        <v>1933.5</v>
      </c>
      <c r="C568" s="9" t="n">
        <f aca="false">B568/B567-1</f>
        <v>0.0112447698744771</v>
      </c>
      <c r="D568" s="9" t="n">
        <f aca="false">LN(B568/B567)</f>
        <v>0.0111820174360053</v>
      </c>
      <c r="E568" s="9" t="n">
        <f aca="false">B568/B563-1</f>
        <v>-0.00160074357120721</v>
      </c>
      <c r="F568" s="9" t="n">
        <f aca="false">B568/B547-1</f>
        <v>-0.00458196046128501</v>
      </c>
      <c r="G568" s="0" t="n">
        <f aca="false">MAX(G567,B568)</f>
        <v>2051.5</v>
      </c>
      <c r="H568" s="9" t="n">
        <f aca="false">B568/G568-1</f>
        <v>-0.0575188886180843</v>
      </c>
      <c r="I568" s="0" t="n">
        <f aca="false">IF(AND($A568&gt;=CrashTest!$B$3,$A568&lt;=CrashTest!$C$3),1,IF(AND($A568&gt;=CrashTest!$B$4,$A568&lt;=CrashTest!$C$4),2,IF(AND($A568&gt;=CrashTest!$B$5,$A568&lt;=CrashTest!$C$5),3,IF(AND($A568&gt;=CrashTest!$B$6,$A568&lt;=CrashTest!$C$6),4,IF(AND($A568&gt;=CrashTest!$B$7,$A568&lt;=CrashTest!$C$7),5,0)))))</f>
        <v>0</v>
      </c>
      <c r="J568" s="0" t="str">
        <f aca="false">IF(I568=0,"",IF(I567=I568,MAX(J567,B568),B568))</f>
        <v/>
      </c>
      <c r="K568" s="9" t="str">
        <f aca="false">IF(I568=0,"",B568/J568-1)</f>
        <v/>
      </c>
      <c r="M568" s="8"/>
      <c r="N568" s="8"/>
      <c r="O568" s="8"/>
      <c r="P568" s="8"/>
      <c r="Q568" s="9"/>
      <c r="R568" s="9"/>
      <c r="S568" s="9"/>
      <c r="T568" s="9"/>
      <c r="U568" s="9"/>
      <c r="V568" s="9"/>
    </row>
    <row r="569" customFormat="false" ht="15" hidden="false" customHeight="false" outlineLevel="0" collapsed="false">
      <c r="A569" s="5" t="n">
        <v>44651</v>
      </c>
      <c r="B569" s="6" t="n">
        <v>1949.2</v>
      </c>
      <c r="C569" s="9" t="n">
        <f aca="false">B569/B568-1</f>
        <v>0.0081199896560642</v>
      </c>
      <c r="D569" s="9" t="n">
        <f aca="false">LN(B569/B568)</f>
        <v>0.00808719992199941</v>
      </c>
      <c r="E569" s="9" t="n">
        <f aca="false">B569/B564-1</f>
        <v>-0.00632137030995095</v>
      </c>
      <c r="F569" s="9" t="n">
        <f aca="false">B569/B548-1</f>
        <v>0.0147326773908063</v>
      </c>
      <c r="G569" s="0" t="n">
        <f aca="false">MAX(G568,B569)</f>
        <v>2051.5</v>
      </c>
      <c r="H569" s="9" t="n">
        <f aca="false">B569/G569-1</f>
        <v>-0.0498659517426273</v>
      </c>
      <c r="I569" s="0" t="n">
        <f aca="false">IF(AND($A569&gt;=CrashTest!$B$3,$A569&lt;=CrashTest!$C$3),1,IF(AND($A569&gt;=CrashTest!$B$4,$A569&lt;=CrashTest!$C$4),2,IF(AND($A569&gt;=CrashTest!$B$5,$A569&lt;=CrashTest!$C$5),3,IF(AND($A569&gt;=CrashTest!$B$6,$A569&lt;=CrashTest!$C$6),4,IF(AND($A569&gt;=CrashTest!$B$7,$A569&lt;=CrashTest!$C$7),5,0)))))</f>
        <v>0</v>
      </c>
      <c r="J569" s="0" t="str">
        <f aca="false">IF(I569=0,"",IF(I568=I569,MAX(J568,B569),B569))</f>
        <v/>
      </c>
      <c r="K569" s="9" t="str">
        <f aca="false">IF(I569=0,"",B569/J569-1)</f>
        <v/>
      </c>
      <c r="M569" s="8"/>
      <c r="N569" s="8"/>
      <c r="O569" s="8"/>
      <c r="P569" s="8"/>
      <c r="Q569" s="9"/>
      <c r="R569" s="9"/>
      <c r="S569" s="9"/>
      <c r="T569" s="9"/>
      <c r="U569" s="9"/>
      <c r="V569" s="9"/>
    </row>
    <row r="570" customFormat="false" ht="15" hidden="false" customHeight="false" outlineLevel="0" collapsed="false">
      <c r="A570" s="5" t="n">
        <v>44652</v>
      </c>
      <c r="B570" s="6" t="n">
        <v>1919.1</v>
      </c>
      <c r="C570" s="9" t="n">
        <f aca="false">B570/B569-1</f>
        <v>-0.0154422327108558</v>
      </c>
      <c r="D570" s="9" t="n">
        <f aca="false">LN(B570/B569)</f>
        <v>-0.0155627058451495</v>
      </c>
      <c r="E570" s="9" t="n">
        <f aca="false">B570/B565-1</f>
        <v>-0.0177602620534344</v>
      </c>
      <c r="F570" s="9" t="n">
        <f aca="false">B570/B549-1</f>
        <v>-0.00790942928039706</v>
      </c>
      <c r="G570" s="0" t="n">
        <f aca="false">MAX(G569,B570)</f>
        <v>2051.5</v>
      </c>
      <c r="H570" s="9" t="n">
        <f aca="false">B570/G570-1</f>
        <v>-0.0645381428223252</v>
      </c>
      <c r="I570" s="0" t="n">
        <f aca="false">IF(AND($A570&gt;=CrashTest!$B$3,$A570&lt;=CrashTest!$C$3),1,IF(AND($A570&gt;=CrashTest!$B$4,$A570&lt;=CrashTest!$C$4),2,IF(AND($A570&gt;=CrashTest!$B$5,$A570&lt;=CrashTest!$C$5),3,IF(AND($A570&gt;=CrashTest!$B$6,$A570&lt;=CrashTest!$C$6),4,IF(AND($A570&gt;=CrashTest!$B$7,$A570&lt;=CrashTest!$C$7),5,0)))))</f>
        <v>0</v>
      </c>
      <c r="J570" s="0" t="str">
        <f aca="false">IF(I570=0,"",IF(I569=I570,MAX(J569,B570),B570))</f>
        <v/>
      </c>
      <c r="K570" s="9" t="str">
        <f aca="false">IF(I570=0,"",B570/J570-1)</f>
        <v/>
      </c>
      <c r="M570" s="8"/>
      <c r="N570" s="8"/>
      <c r="O570" s="8"/>
      <c r="P570" s="8"/>
      <c r="Q570" s="9"/>
      <c r="R570" s="9"/>
      <c r="S570" s="9"/>
      <c r="T570" s="9"/>
      <c r="U570" s="9"/>
      <c r="V570" s="9"/>
    </row>
    <row r="571" customFormat="false" ht="15" hidden="false" customHeight="false" outlineLevel="0" collapsed="false">
      <c r="A571" s="5" t="n">
        <v>44655</v>
      </c>
      <c r="B571" s="6" t="n">
        <v>1929.2</v>
      </c>
      <c r="C571" s="9" t="n">
        <f aca="false">B571/B570-1</f>
        <v>0.00526288364337457</v>
      </c>
      <c r="D571" s="9" t="n">
        <f aca="false">LN(B571/B570)</f>
        <v>0.00524908307061525</v>
      </c>
      <c r="E571" s="9" t="n">
        <f aca="false">B571/B566-1</f>
        <v>-0.00536193029490606</v>
      </c>
      <c r="F571" s="9" t="n">
        <f aca="false">B571/B550-1</f>
        <v>-0.0182687903923464</v>
      </c>
      <c r="G571" s="0" t="n">
        <f aca="false">MAX(G570,B571)</f>
        <v>2051.5</v>
      </c>
      <c r="H571" s="9" t="n">
        <f aca="false">B571/G571-1</f>
        <v>-0.059614915915184</v>
      </c>
      <c r="I571" s="0" t="n">
        <f aca="false">IF(AND($A571&gt;=CrashTest!$B$3,$A571&lt;=CrashTest!$C$3),1,IF(AND($A571&gt;=CrashTest!$B$4,$A571&lt;=CrashTest!$C$4),2,IF(AND($A571&gt;=CrashTest!$B$5,$A571&lt;=CrashTest!$C$5),3,IF(AND($A571&gt;=CrashTest!$B$6,$A571&lt;=CrashTest!$C$6),4,IF(AND($A571&gt;=CrashTest!$B$7,$A571&lt;=CrashTest!$C$7),5,0)))))</f>
        <v>0</v>
      </c>
      <c r="J571" s="0" t="str">
        <f aca="false">IF(I571=0,"",IF(I570=I571,MAX(J570,B571),B571))</f>
        <v/>
      </c>
      <c r="K571" s="9" t="str">
        <f aca="false">IF(I571=0,"",B571/J571-1)</f>
        <v/>
      </c>
      <c r="M571" s="8"/>
      <c r="N571" s="8"/>
      <c r="O571" s="8"/>
      <c r="P571" s="8"/>
      <c r="Q571" s="9"/>
      <c r="R571" s="9"/>
      <c r="S571" s="9"/>
      <c r="T571" s="9"/>
      <c r="U571" s="9"/>
      <c r="V571" s="9"/>
    </row>
    <row r="572" customFormat="false" ht="15" hidden="false" customHeight="false" outlineLevel="0" collapsed="false">
      <c r="A572" s="5" t="n">
        <v>44656</v>
      </c>
      <c r="B572" s="6" t="n">
        <v>1922.9</v>
      </c>
      <c r="C572" s="9" t="n">
        <f aca="false">B572/B571-1</f>
        <v>-0.00326560232220607</v>
      </c>
      <c r="D572" s="9" t="n">
        <f aca="false">LN(B572/B571)</f>
        <v>-0.0032709460382753</v>
      </c>
      <c r="E572" s="9" t="n">
        <f aca="false">B572/B567-1</f>
        <v>0.00570083682008371</v>
      </c>
      <c r="F572" s="9" t="n">
        <f aca="false">B572/B551-1</f>
        <v>-0.0356086062490596</v>
      </c>
      <c r="G572" s="0" t="n">
        <f aca="false">MAX(G571,B572)</f>
        <v>2051.5</v>
      </c>
      <c r="H572" s="9" t="n">
        <f aca="false">B572/G572-1</f>
        <v>-0.0626858396295393</v>
      </c>
      <c r="I572" s="0" t="n">
        <f aca="false">IF(AND($A572&gt;=CrashTest!$B$3,$A572&lt;=CrashTest!$C$3),1,IF(AND($A572&gt;=CrashTest!$B$4,$A572&lt;=CrashTest!$C$4),2,IF(AND($A572&gt;=CrashTest!$B$5,$A572&lt;=CrashTest!$C$5),3,IF(AND($A572&gt;=CrashTest!$B$6,$A572&lt;=CrashTest!$C$6),4,IF(AND($A572&gt;=CrashTest!$B$7,$A572&lt;=CrashTest!$C$7),5,0)))))</f>
        <v>0</v>
      </c>
      <c r="J572" s="0" t="str">
        <f aca="false">IF(I572=0,"",IF(I571=I572,MAX(J571,B572),B572))</f>
        <v/>
      </c>
      <c r="K572" s="9" t="str">
        <f aca="false">IF(I572=0,"",B572/J572-1)</f>
        <v/>
      </c>
      <c r="M572" s="8"/>
      <c r="N572" s="8"/>
      <c r="O572" s="8"/>
      <c r="P572" s="8"/>
      <c r="Q572" s="9"/>
      <c r="R572" s="9"/>
      <c r="S572" s="9"/>
      <c r="T572" s="9"/>
      <c r="U572" s="9"/>
      <c r="V572" s="9"/>
    </row>
    <row r="573" customFormat="false" ht="15" hidden="false" customHeight="false" outlineLevel="0" collapsed="false">
      <c r="A573" s="5" t="n">
        <v>44657</v>
      </c>
      <c r="B573" s="6" t="n">
        <v>1918.4</v>
      </c>
      <c r="C573" s="9" t="n">
        <f aca="false">B573/B572-1</f>
        <v>-0.00234021529980755</v>
      </c>
      <c r="D573" s="9" t="n">
        <f aca="false">LN(B573/B572)</f>
        <v>-0.00234295788329165</v>
      </c>
      <c r="E573" s="9" t="n">
        <f aca="false">B573/B568-1</f>
        <v>-0.0078096715800362</v>
      </c>
      <c r="F573" s="9" t="n">
        <f aca="false">B573/B552-1</f>
        <v>-0.0596539385324248</v>
      </c>
      <c r="G573" s="0" t="n">
        <f aca="false">MAX(G572,B573)</f>
        <v>2051.5</v>
      </c>
      <c r="H573" s="9" t="n">
        <f aca="false">B573/G573-1</f>
        <v>-0.0648793565683645</v>
      </c>
      <c r="I573" s="0" t="n">
        <f aca="false">IF(AND($A573&gt;=CrashTest!$B$3,$A573&lt;=CrashTest!$C$3),1,IF(AND($A573&gt;=CrashTest!$B$4,$A573&lt;=CrashTest!$C$4),2,IF(AND($A573&gt;=CrashTest!$B$5,$A573&lt;=CrashTest!$C$5),3,IF(AND($A573&gt;=CrashTest!$B$6,$A573&lt;=CrashTest!$C$6),4,IF(AND($A573&gt;=CrashTest!$B$7,$A573&lt;=CrashTest!$C$7),5,0)))))</f>
        <v>0</v>
      </c>
      <c r="J573" s="0" t="str">
        <f aca="false">IF(I573=0,"",IF(I572=I573,MAX(J572,B573),B573))</f>
        <v/>
      </c>
      <c r="K573" s="9" t="str">
        <f aca="false">IF(I573=0,"",B573/J573-1)</f>
        <v/>
      </c>
      <c r="M573" s="8"/>
      <c r="N573" s="8"/>
      <c r="O573" s="8"/>
      <c r="P573" s="8"/>
      <c r="Q573" s="9"/>
      <c r="R573" s="9"/>
      <c r="S573" s="9"/>
      <c r="T573" s="9"/>
      <c r="U573" s="9"/>
      <c r="V573" s="9"/>
    </row>
    <row r="574" customFormat="false" ht="15" hidden="false" customHeight="false" outlineLevel="0" collapsed="false">
      <c r="A574" s="5" t="n">
        <v>44658</v>
      </c>
      <c r="B574" s="6" t="n">
        <v>1933.8</v>
      </c>
      <c r="C574" s="9" t="n">
        <f aca="false">B574/B573-1</f>
        <v>0.0080275229357798</v>
      </c>
      <c r="D574" s="9" t="n">
        <f aca="false">LN(B574/B573)</f>
        <v>0.00799547377619735</v>
      </c>
      <c r="E574" s="9" t="n">
        <f aca="false">B574/B569-1</f>
        <v>-0.00790067720090293</v>
      </c>
      <c r="F574" s="9" t="n">
        <f aca="false">B574/B553-1</f>
        <v>-0.0262349564429226</v>
      </c>
      <c r="G574" s="0" t="n">
        <f aca="false">MAX(G573,B574)</f>
        <v>2051.5</v>
      </c>
      <c r="H574" s="9" t="n">
        <f aca="false">B574/G574-1</f>
        <v>-0.057372654155496</v>
      </c>
      <c r="I574" s="0" t="n">
        <f aca="false">IF(AND($A574&gt;=CrashTest!$B$3,$A574&lt;=CrashTest!$C$3),1,IF(AND($A574&gt;=CrashTest!$B$4,$A574&lt;=CrashTest!$C$4),2,IF(AND($A574&gt;=CrashTest!$B$5,$A574&lt;=CrashTest!$C$5),3,IF(AND($A574&gt;=CrashTest!$B$6,$A574&lt;=CrashTest!$C$6),4,IF(AND($A574&gt;=CrashTest!$B$7,$A574&lt;=CrashTest!$C$7),5,0)))))</f>
        <v>0</v>
      </c>
      <c r="J574" s="0" t="str">
        <f aca="false">IF(I574=0,"",IF(I573=I574,MAX(J573,B574),B574))</f>
        <v/>
      </c>
      <c r="K574" s="9" t="str">
        <f aca="false">IF(I574=0,"",B574/J574-1)</f>
        <v/>
      </c>
      <c r="M574" s="8"/>
      <c r="N574" s="8"/>
      <c r="O574" s="8"/>
      <c r="P574" s="8"/>
      <c r="Q574" s="9"/>
      <c r="R574" s="9"/>
      <c r="S574" s="9"/>
      <c r="T574" s="9"/>
      <c r="U574" s="9"/>
      <c r="V574" s="9"/>
    </row>
    <row r="575" customFormat="false" ht="15" hidden="false" customHeight="false" outlineLevel="0" collapsed="false">
      <c r="A575" s="5" t="n">
        <v>44659</v>
      </c>
      <c r="B575" s="6" t="n">
        <v>1941.6</v>
      </c>
      <c r="C575" s="9" t="n">
        <f aca="false">B575/B574-1</f>
        <v>0.00403350915296308</v>
      </c>
      <c r="D575" s="9" t="n">
        <f aca="false">LN(B575/B574)</f>
        <v>0.00402539636294446</v>
      </c>
      <c r="E575" s="9" t="n">
        <f aca="false">B575/B570-1</f>
        <v>0.0117242457401907</v>
      </c>
      <c r="F575" s="9" t="n">
        <f aca="false">B575/B554-1</f>
        <v>-0.0282768630198689</v>
      </c>
      <c r="G575" s="0" t="n">
        <f aca="false">MAX(G574,B575)</f>
        <v>2051.5</v>
      </c>
      <c r="H575" s="9" t="n">
        <f aca="false">B575/G575-1</f>
        <v>-0.0535705581281989</v>
      </c>
      <c r="I575" s="0" t="n">
        <f aca="false">IF(AND($A575&gt;=CrashTest!$B$3,$A575&lt;=CrashTest!$C$3),1,IF(AND($A575&gt;=CrashTest!$B$4,$A575&lt;=CrashTest!$C$4),2,IF(AND($A575&gt;=CrashTest!$B$5,$A575&lt;=CrashTest!$C$5),3,IF(AND($A575&gt;=CrashTest!$B$6,$A575&lt;=CrashTest!$C$6),4,IF(AND($A575&gt;=CrashTest!$B$7,$A575&lt;=CrashTest!$C$7),5,0)))))</f>
        <v>0</v>
      </c>
      <c r="J575" s="0" t="str">
        <f aca="false">IF(I575=0,"",IF(I574=I575,MAX(J574,B575),B575))</f>
        <v/>
      </c>
      <c r="K575" s="9" t="str">
        <f aca="false">IF(I575=0,"",B575/J575-1)</f>
        <v/>
      </c>
      <c r="M575" s="8"/>
      <c r="N575" s="8"/>
      <c r="O575" s="8"/>
      <c r="P575" s="8"/>
      <c r="Q575" s="9"/>
      <c r="R575" s="9"/>
      <c r="S575" s="9"/>
      <c r="T575" s="9"/>
      <c r="U575" s="9"/>
      <c r="V575" s="9"/>
    </row>
    <row r="576" customFormat="false" ht="15" hidden="false" customHeight="false" outlineLevel="0" collapsed="false">
      <c r="A576" s="5" t="n">
        <v>44662</v>
      </c>
      <c r="B576" s="6" t="n">
        <v>1944.3</v>
      </c>
      <c r="C576" s="9" t="n">
        <f aca="false">B576/B575-1</f>
        <v>0.00139060568603222</v>
      </c>
      <c r="D576" s="9" t="n">
        <f aca="false">LN(B576/B575)</f>
        <v>0.00138963968938846</v>
      </c>
      <c r="E576" s="9" t="n">
        <f aca="false">B576/B571-1</f>
        <v>0.00782707858179554</v>
      </c>
      <c r="F576" s="9" t="n">
        <f aca="false">B576/B555-1</f>
        <v>-0.0193675291269482</v>
      </c>
      <c r="G576" s="0" t="n">
        <f aca="false">MAX(G575,B576)</f>
        <v>2051.5</v>
      </c>
      <c r="H576" s="9" t="n">
        <f aca="false">B576/G576-1</f>
        <v>-0.0522544479649038</v>
      </c>
      <c r="I576" s="0" t="n">
        <f aca="false">IF(AND($A576&gt;=CrashTest!$B$3,$A576&lt;=CrashTest!$C$3),1,IF(AND($A576&gt;=CrashTest!$B$4,$A576&lt;=CrashTest!$C$4),2,IF(AND($A576&gt;=CrashTest!$B$5,$A576&lt;=CrashTest!$C$5),3,IF(AND($A576&gt;=CrashTest!$B$6,$A576&lt;=CrashTest!$C$6),4,IF(AND($A576&gt;=CrashTest!$B$7,$A576&lt;=CrashTest!$C$7),5,0)))))</f>
        <v>0</v>
      </c>
      <c r="J576" s="0" t="str">
        <f aca="false">IF(I576=0,"",IF(I575=I576,MAX(J575,B576),B576))</f>
        <v/>
      </c>
      <c r="K576" s="9" t="str">
        <f aca="false">IF(I576=0,"",B576/J576-1)</f>
        <v/>
      </c>
      <c r="M576" s="8"/>
      <c r="N576" s="8"/>
      <c r="O576" s="8"/>
      <c r="P576" s="8"/>
      <c r="Q576" s="9"/>
      <c r="R576" s="9"/>
      <c r="S576" s="9"/>
      <c r="T576" s="9"/>
      <c r="U576" s="9"/>
      <c r="V576" s="9"/>
    </row>
    <row r="577" customFormat="false" ht="15" hidden="false" customHeight="false" outlineLevel="0" collapsed="false">
      <c r="A577" s="5" t="n">
        <v>44663</v>
      </c>
      <c r="B577" s="6" t="n">
        <v>1972.1</v>
      </c>
      <c r="C577" s="9" t="n">
        <f aca="false">B577/B576-1</f>
        <v>0.0142982050095151</v>
      </c>
      <c r="D577" s="9" t="n">
        <f aca="false">LN(B577/B576)</f>
        <v>0.0141969497142434</v>
      </c>
      <c r="E577" s="9" t="n">
        <f aca="false">B577/B572-1</f>
        <v>0.0255863539445629</v>
      </c>
      <c r="F577" s="9" t="n">
        <f aca="false">B577/B556-1</f>
        <v>0.0063788528271076</v>
      </c>
      <c r="G577" s="0" t="n">
        <f aca="false">MAX(G576,B577)</f>
        <v>2051.5</v>
      </c>
      <c r="H577" s="9" t="n">
        <f aca="false">B577/G577-1</f>
        <v>-0.03870338776505</v>
      </c>
      <c r="I577" s="0" t="n">
        <f aca="false">IF(AND($A577&gt;=CrashTest!$B$3,$A577&lt;=CrashTest!$C$3),1,IF(AND($A577&gt;=CrashTest!$B$4,$A577&lt;=CrashTest!$C$4),2,IF(AND($A577&gt;=CrashTest!$B$5,$A577&lt;=CrashTest!$C$5),3,IF(AND($A577&gt;=CrashTest!$B$6,$A577&lt;=CrashTest!$C$6),4,IF(AND($A577&gt;=CrashTest!$B$7,$A577&lt;=CrashTest!$C$7),5,0)))))</f>
        <v>0</v>
      </c>
      <c r="J577" s="0" t="str">
        <f aca="false">IF(I577=0,"",IF(I576=I577,MAX(J576,B577),B577))</f>
        <v/>
      </c>
      <c r="K577" s="9" t="str">
        <f aca="false">IF(I577=0,"",B577/J577-1)</f>
        <v/>
      </c>
      <c r="M577" s="8"/>
      <c r="N577" s="8"/>
      <c r="O577" s="8"/>
      <c r="P577" s="8"/>
      <c r="Q577" s="9"/>
      <c r="R577" s="9"/>
      <c r="S577" s="9"/>
      <c r="T577" s="9"/>
      <c r="U577" s="9"/>
      <c r="V577" s="9"/>
    </row>
    <row r="578" customFormat="false" ht="15" hidden="false" customHeight="false" outlineLevel="0" collapsed="false">
      <c r="A578" s="5" t="n">
        <v>44664</v>
      </c>
      <c r="B578" s="6" t="n">
        <v>1981</v>
      </c>
      <c r="C578" s="9" t="n">
        <f aca="false">B578/B577-1</f>
        <v>0.00451295573246791</v>
      </c>
      <c r="D578" s="9" t="n">
        <f aca="false">LN(B578/B577)</f>
        <v>0.00450280288252761</v>
      </c>
      <c r="E578" s="9" t="n">
        <f aca="false">B578/B573-1</f>
        <v>0.0326313594662218</v>
      </c>
      <c r="F578" s="9" t="n">
        <f aca="false">B578/B557-1</f>
        <v>0.0272232304900182</v>
      </c>
      <c r="G578" s="0" t="n">
        <f aca="false">MAX(G577,B578)</f>
        <v>2051.5</v>
      </c>
      <c r="H578" s="9" t="n">
        <f aca="false">B578/G578-1</f>
        <v>-0.0343650987082622</v>
      </c>
      <c r="I578" s="0" t="n">
        <f aca="false">IF(AND($A578&gt;=CrashTest!$B$3,$A578&lt;=CrashTest!$C$3),1,IF(AND($A578&gt;=CrashTest!$B$4,$A578&lt;=CrashTest!$C$4),2,IF(AND($A578&gt;=CrashTest!$B$5,$A578&lt;=CrashTest!$C$5),3,IF(AND($A578&gt;=CrashTest!$B$6,$A578&lt;=CrashTest!$C$6),4,IF(AND($A578&gt;=CrashTest!$B$7,$A578&lt;=CrashTest!$C$7),5,0)))))</f>
        <v>0</v>
      </c>
      <c r="J578" s="0" t="str">
        <f aca="false">IF(I578=0,"",IF(I577=I578,MAX(J577,B578),B578))</f>
        <v/>
      </c>
      <c r="K578" s="9" t="str">
        <f aca="false">IF(I578=0,"",B578/J578-1)</f>
        <v/>
      </c>
      <c r="M578" s="8"/>
      <c r="N578" s="8"/>
      <c r="O578" s="8"/>
      <c r="P578" s="8"/>
      <c r="Q578" s="9"/>
      <c r="R578" s="9"/>
      <c r="S578" s="9"/>
      <c r="T578" s="9"/>
      <c r="U578" s="9"/>
      <c r="V578" s="9"/>
    </row>
    <row r="579" customFormat="false" ht="15" hidden="false" customHeight="false" outlineLevel="0" collapsed="false">
      <c r="A579" s="5" t="n">
        <v>44665</v>
      </c>
      <c r="B579" s="6" t="n">
        <v>1970.9</v>
      </c>
      <c r="C579" s="9" t="n">
        <f aca="false">B579/B578-1</f>
        <v>-0.00509843513377073</v>
      </c>
      <c r="D579" s="9" t="n">
        <f aca="false">LN(B579/B578)</f>
        <v>-0.00511147650010215</v>
      </c>
      <c r="E579" s="9" t="n">
        <f aca="false">B579/B574-1</f>
        <v>0.0191850243044782</v>
      </c>
      <c r="F579" s="9" t="n">
        <f aca="false">B579/B558-1</f>
        <v>0.0329664570230608</v>
      </c>
      <c r="G579" s="0" t="n">
        <f aca="false">MAX(G578,B579)</f>
        <v>2051.5</v>
      </c>
      <c r="H579" s="9" t="n">
        <f aca="false">B579/G579-1</f>
        <v>-0.0392883256154033</v>
      </c>
      <c r="I579" s="0" t="n">
        <f aca="false">IF(AND($A579&gt;=CrashTest!$B$3,$A579&lt;=CrashTest!$C$3),1,IF(AND($A579&gt;=CrashTest!$B$4,$A579&lt;=CrashTest!$C$4),2,IF(AND($A579&gt;=CrashTest!$B$5,$A579&lt;=CrashTest!$C$5),3,IF(AND($A579&gt;=CrashTest!$B$6,$A579&lt;=CrashTest!$C$6),4,IF(AND($A579&gt;=CrashTest!$B$7,$A579&lt;=CrashTest!$C$7),5,0)))))</f>
        <v>0</v>
      </c>
      <c r="J579" s="0" t="str">
        <f aca="false">IF(I579=0,"",IF(I578=I579,MAX(J578,B579),B579))</f>
        <v/>
      </c>
      <c r="K579" s="9" t="str">
        <f aca="false">IF(I579=0,"",B579/J579-1)</f>
        <v/>
      </c>
      <c r="M579" s="8"/>
      <c r="N579" s="8"/>
      <c r="O579" s="8"/>
      <c r="P579" s="8"/>
      <c r="Q579" s="9"/>
      <c r="R579" s="9"/>
      <c r="S579" s="9"/>
      <c r="T579" s="9"/>
      <c r="U579" s="9"/>
      <c r="V579" s="9"/>
    </row>
    <row r="580" customFormat="false" ht="15" hidden="false" customHeight="false" outlineLevel="0" collapsed="false">
      <c r="A580" s="5" t="n">
        <v>44669</v>
      </c>
      <c r="B580" s="6" t="n">
        <v>1982.9</v>
      </c>
      <c r="C580" s="9" t="n">
        <f aca="false">B580/B579-1</f>
        <v>0.00608858896950637</v>
      </c>
      <c r="D580" s="9" t="n">
        <f aca="false">LN(B580/B579)</f>
        <v>0.00607012840631107</v>
      </c>
      <c r="E580" s="9" t="n">
        <f aca="false">B580/B575-1</f>
        <v>0.021271116604862</v>
      </c>
      <c r="F580" s="9" t="n">
        <f aca="false">B580/B559-1</f>
        <v>0.021008187014057</v>
      </c>
      <c r="G580" s="0" t="n">
        <f aca="false">MAX(G579,B580)</f>
        <v>2051.5</v>
      </c>
      <c r="H580" s="9" t="n">
        <f aca="false">B580/G580-1</f>
        <v>-0.0334389471118693</v>
      </c>
      <c r="I580" s="0" t="n">
        <f aca="false">IF(AND($A580&gt;=CrashTest!$B$3,$A580&lt;=CrashTest!$C$3),1,IF(AND($A580&gt;=CrashTest!$B$4,$A580&lt;=CrashTest!$C$4),2,IF(AND($A580&gt;=CrashTest!$B$5,$A580&lt;=CrashTest!$C$5),3,IF(AND($A580&gt;=CrashTest!$B$6,$A580&lt;=CrashTest!$C$6),4,IF(AND($A580&gt;=CrashTest!$B$7,$A580&lt;=CrashTest!$C$7),5,0)))))</f>
        <v>0</v>
      </c>
      <c r="J580" s="0" t="str">
        <f aca="false">IF(I580=0,"",IF(I579=I580,MAX(J579,B580),B580))</f>
        <v/>
      </c>
      <c r="K580" s="9" t="str">
        <f aca="false">IF(I580=0,"",B580/J580-1)</f>
        <v/>
      </c>
      <c r="M580" s="8"/>
      <c r="N580" s="8"/>
      <c r="O580" s="8"/>
      <c r="P580" s="8"/>
      <c r="Q580" s="9"/>
      <c r="R580" s="9"/>
      <c r="S580" s="9"/>
      <c r="T580" s="9"/>
      <c r="U580" s="9"/>
      <c r="V580" s="9"/>
    </row>
    <row r="581" customFormat="false" ht="15" hidden="false" customHeight="false" outlineLevel="0" collapsed="false">
      <c r="A581" s="5" t="n">
        <v>44670</v>
      </c>
      <c r="B581" s="6" t="n">
        <v>1955.7</v>
      </c>
      <c r="C581" s="9" t="n">
        <f aca="false">B581/B580-1</f>
        <v>-0.0137172827676636</v>
      </c>
      <c r="D581" s="9" t="n">
        <f aca="false">LN(B581/B580)</f>
        <v>-0.0138122340061564</v>
      </c>
      <c r="E581" s="9" t="n">
        <f aca="false">B581/B576-1</f>
        <v>0.00586329270174368</v>
      </c>
      <c r="F581" s="9" t="n">
        <f aca="false">B581/B560-1</f>
        <v>0.0142620060159735</v>
      </c>
      <c r="G581" s="0" t="n">
        <f aca="false">MAX(G580,B581)</f>
        <v>2051.5</v>
      </c>
      <c r="H581" s="9" t="n">
        <f aca="false">B581/G581-1</f>
        <v>-0.0466975383865464</v>
      </c>
      <c r="I581" s="0" t="n">
        <f aca="false">IF(AND($A581&gt;=CrashTest!$B$3,$A581&lt;=CrashTest!$C$3),1,IF(AND($A581&gt;=CrashTest!$B$4,$A581&lt;=CrashTest!$C$4),2,IF(AND($A581&gt;=CrashTest!$B$5,$A581&lt;=CrashTest!$C$5),3,IF(AND($A581&gt;=CrashTest!$B$6,$A581&lt;=CrashTest!$C$6),4,IF(AND($A581&gt;=CrashTest!$B$7,$A581&lt;=CrashTest!$C$7),5,0)))))</f>
        <v>0</v>
      </c>
      <c r="J581" s="0" t="str">
        <f aca="false">IF(I581=0,"",IF(I580=I581,MAX(J580,B581),B581))</f>
        <v/>
      </c>
      <c r="K581" s="9" t="str">
        <f aca="false">IF(I581=0,"",B581/J581-1)</f>
        <v/>
      </c>
      <c r="M581" s="8"/>
      <c r="N581" s="8"/>
      <c r="O581" s="8"/>
      <c r="P581" s="8"/>
      <c r="Q581" s="9"/>
      <c r="R581" s="9"/>
      <c r="S581" s="9"/>
      <c r="T581" s="9"/>
      <c r="U581" s="9"/>
      <c r="V581" s="9"/>
    </row>
    <row r="582" customFormat="false" ht="15" hidden="false" customHeight="false" outlineLevel="0" collapsed="false">
      <c r="A582" s="5" t="n">
        <v>44671</v>
      </c>
      <c r="B582" s="6" t="n">
        <v>1952.3</v>
      </c>
      <c r="C582" s="9" t="n">
        <f aca="false">B582/B581-1</f>
        <v>-0.0017385079511173</v>
      </c>
      <c r="D582" s="9" t="n">
        <f aca="false">LN(B582/B581)</f>
        <v>-0.00174002090984681</v>
      </c>
      <c r="E582" s="9" t="n">
        <f aca="false">B582/B577-1</f>
        <v>-0.0100400588205466</v>
      </c>
      <c r="F582" s="9" t="n">
        <f aca="false">B582/B561-1</f>
        <v>0.0122887068339728</v>
      </c>
      <c r="G582" s="0" t="n">
        <f aca="false">MAX(G581,B582)</f>
        <v>2051.5</v>
      </c>
      <c r="H582" s="9" t="n">
        <f aca="false">B582/G582-1</f>
        <v>-0.048354862295881</v>
      </c>
      <c r="I582" s="0" t="n">
        <f aca="false">IF(AND($A582&gt;=CrashTest!$B$3,$A582&lt;=CrashTest!$C$3),1,IF(AND($A582&gt;=CrashTest!$B$4,$A582&lt;=CrashTest!$C$4),2,IF(AND($A582&gt;=CrashTest!$B$5,$A582&lt;=CrashTest!$C$5),3,IF(AND($A582&gt;=CrashTest!$B$6,$A582&lt;=CrashTest!$C$6),4,IF(AND($A582&gt;=CrashTest!$B$7,$A582&lt;=CrashTest!$C$7),5,0)))))</f>
        <v>0</v>
      </c>
      <c r="J582" s="0" t="str">
        <f aca="false">IF(I582=0,"",IF(I581=I582,MAX(J581,B582),B582))</f>
        <v/>
      </c>
      <c r="K582" s="9" t="str">
        <f aca="false">IF(I582=0,"",B582/J582-1)</f>
        <v/>
      </c>
      <c r="M582" s="8"/>
      <c r="N582" s="8"/>
      <c r="O582" s="8"/>
      <c r="P582" s="8"/>
      <c r="Q582" s="9"/>
      <c r="R582" s="9"/>
      <c r="S582" s="9"/>
      <c r="T582" s="9"/>
      <c r="U582" s="9"/>
      <c r="V582" s="9"/>
    </row>
    <row r="583" customFormat="false" ht="15" hidden="false" customHeight="false" outlineLevel="0" collapsed="false">
      <c r="A583" s="5" t="n">
        <v>44672</v>
      </c>
      <c r="B583" s="6" t="n">
        <v>1944.9</v>
      </c>
      <c r="C583" s="9" t="n">
        <f aca="false">B583/B582-1</f>
        <v>-0.00379040106540995</v>
      </c>
      <c r="D583" s="9" t="n">
        <f aca="false">LN(B583/B582)</f>
        <v>-0.00379760283969683</v>
      </c>
      <c r="E583" s="9" t="n">
        <f aca="false">B583/B578-1</f>
        <v>-0.0182231196365471</v>
      </c>
      <c r="F583" s="9" t="n">
        <f aca="false">B583/B562-1</f>
        <v>0.0125995730723174</v>
      </c>
      <c r="G583" s="0" t="n">
        <f aca="false">MAX(G582,B583)</f>
        <v>2051.5</v>
      </c>
      <c r="H583" s="9" t="n">
        <f aca="false">B583/G583-1</f>
        <v>-0.051961979039727</v>
      </c>
      <c r="I583" s="0" t="n">
        <f aca="false">IF(AND($A583&gt;=CrashTest!$B$3,$A583&lt;=CrashTest!$C$3),1,IF(AND($A583&gt;=CrashTest!$B$4,$A583&lt;=CrashTest!$C$4),2,IF(AND($A583&gt;=CrashTest!$B$5,$A583&lt;=CrashTest!$C$5),3,IF(AND($A583&gt;=CrashTest!$B$6,$A583&lt;=CrashTest!$C$6),4,IF(AND($A583&gt;=CrashTest!$B$7,$A583&lt;=CrashTest!$C$7),5,0)))))</f>
        <v>0</v>
      </c>
      <c r="J583" s="0" t="str">
        <f aca="false">IF(I583=0,"",IF(I582=I583,MAX(J582,B583),B583))</f>
        <v/>
      </c>
      <c r="K583" s="9" t="str">
        <f aca="false">IF(I583=0,"",B583/J583-1)</f>
        <v/>
      </c>
      <c r="M583" s="8"/>
      <c r="N583" s="8"/>
      <c r="O583" s="8"/>
      <c r="P583" s="8"/>
      <c r="Q583" s="9"/>
      <c r="R583" s="9"/>
      <c r="S583" s="9"/>
      <c r="T583" s="9"/>
      <c r="U583" s="9"/>
      <c r="V583" s="9"/>
    </row>
    <row r="584" customFormat="false" ht="15" hidden="false" customHeight="false" outlineLevel="0" collapsed="false">
      <c r="A584" s="5" t="n">
        <v>44673</v>
      </c>
      <c r="B584" s="6" t="n">
        <v>1931</v>
      </c>
      <c r="C584" s="9" t="n">
        <f aca="false">B584/B583-1</f>
        <v>-0.00714689701269988</v>
      </c>
      <c r="D584" s="9" t="n">
        <f aca="false">LN(B584/B583)</f>
        <v>-0.00717255842054523</v>
      </c>
      <c r="E584" s="9" t="n">
        <f aca="false">B584/B579-1</f>
        <v>-0.0202445583236085</v>
      </c>
      <c r="F584" s="9" t="n">
        <f aca="false">B584/B563-1</f>
        <v>-0.00289166580605182</v>
      </c>
      <c r="G584" s="0" t="n">
        <f aca="false">MAX(G583,B584)</f>
        <v>2051.5</v>
      </c>
      <c r="H584" s="9" t="n">
        <f aca="false">B584/G584-1</f>
        <v>-0.0587375091396539</v>
      </c>
      <c r="I584" s="0" t="n">
        <f aca="false">IF(AND($A584&gt;=CrashTest!$B$3,$A584&lt;=CrashTest!$C$3),1,IF(AND($A584&gt;=CrashTest!$B$4,$A584&lt;=CrashTest!$C$4),2,IF(AND($A584&gt;=CrashTest!$B$5,$A584&lt;=CrashTest!$C$5),3,IF(AND($A584&gt;=CrashTest!$B$6,$A584&lt;=CrashTest!$C$6),4,IF(AND($A584&gt;=CrashTest!$B$7,$A584&lt;=CrashTest!$C$7),5,0)))))</f>
        <v>0</v>
      </c>
      <c r="J584" s="0" t="str">
        <f aca="false">IF(I584=0,"",IF(I583=I584,MAX(J583,B584),B584))</f>
        <v/>
      </c>
      <c r="K584" s="9" t="str">
        <f aca="false">IF(I584=0,"",B584/J584-1)</f>
        <v/>
      </c>
      <c r="M584" s="8"/>
      <c r="N584" s="8"/>
      <c r="O584" s="8"/>
      <c r="P584" s="8"/>
      <c r="Q584" s="9"/>
      <c r="R584" s="9"/>
      <c r="S584" s="9"/>
      <c r="T584" s="9"/>
      <c r="U584" s="9"/>
      <c r="V584" s="9"/>
    </row>
    <row r="585" customFormat="false" ht="15" hidden="false" customHeight="false" outlineLevel="0" collapsed="false">
      <c r="A585" s="5" t="n">
        <v>44676</v>
      </c>
      <c r="B585" s="6" t="n">
        <v>1893.2</v>
      </c>
      <c r="C585" s="9" t="n">
        <f aca="false">B585/B584-1</f>
        <v>-0.0195753495598136</v>
      </c>
      <c r="D585" s="9" t="n">
        <f aca="false">LN(B585/B584)</f>
        <v>-0.0197694843964215</v>
      </c>
      <c r="E585" s="9" t="n">
        <f aca="false">B585/B580-1</f>
        <v>-0.0452367744213021</v>
      </c>
      <c r="F585" s="9" t="n">
        <f aca="false">B585/B564-1</f>
        <v>-0.0348694942903751</v>
      </c>
      <c r="G585" s="0" t="n">
        <f aca="false">MAX(G584,B585)</f>
        <v>2051.5</v>
      </c>
      <c r="H585" s="9" t="n">
        <f aca="false">B585/G585-1</f>
        <v>-0.0771630514257859</v>
      </c>
      <c r="I585" s="0" t="n">
        <f aca="false">IF(AND($A585&gt;=CrashTest!$B$3,$A585&lt;=CrashTest!$C$3),1,IF(AND($A585&gt;=CrashTest!$B$4,$A585&lt;=CrashTest!$C$4),2,IF(AND($A585&gt;=CrashTest!$B$5,$A585&lt;=CrashTest!$C$5),3,IF(AND($A585&gt;=CrashTest!$B$6,$A585&lt;=CrashTest!$C$6),4,IF(AND($A585&gt;=CrashTest!$B$7,$A585&lt;=CrashTest!$C$7),5,0)))))</f>
        <v>0</v>
      </c>
      <c r="J585" s="0" t="str">
        <f aca="false">IF(I585=0,"",IF(I584=I585,MAX(J584,B585),B585))</f>
        <v/>
      </c>
      <c r="K585" s="9" t="str">
        <f aca="false">IF(I585=0,"",B585/J585-1)</f>
        <v/>
      </c>
      <c r="M585" s="8"/>
      <c r="N585" s="8"/>
      <c r="O585" s="8"/>
      <c r="P585" s="8"/>
      <c r="Q585" s="9"/>
      <c r="R585" s="9"/>
      <c r="S585" s="9"/>
      <c r="T585" s="9"/>
      <c r="U585" s="9"/>
      <c r="V585" s="9"/>
    </row>
    <row r="586" customFormat="false" ht="15" hidden="false" customHeight="false" outlineLevel="0" collapsed="false">
      <c r="A586" s="5" t="n">
        <v>44677</v>
      </c>
      <c r="B586" s="6" t="n">
        <v>1901.4</v>
      </c>
      <c r="C586" s="9" t="n">
        <f aca="false">B586/B585-1</f>
        <v>0.00433129093598139</v>
      </c>
      <c r="D586" s="9" t="n">
        <f aca="false">LN(B586/B585)</f>
        <v>0.00432193789283713</v>
      </c>
      <c r="E586" s="9" t="n">
        <f aca="false">B586/B581-1</f>
        <v>-0.0277649946310784</v>
      </c>
      <c r="F586" s="9" t="n">
        <f aca="false">B586/B565-1</f>
        <v>-0.0268195311700276</v>
      </c>
      <c r="G586" s="0" t="n">
        <f aca="false">MAX(G585,B586)</f>
        <v>2051.5</v>
      </c>
      <c r="H586" s="9" t="n">
        <f aca="false">B586/G586-1</f>
        <v>-0.0731659761150377</v>
      </c>
      <c r="I586" s="0" t="n">
        <f aca="false">IF(AND($A586&gt;=CrashTest!$B$3,$A586&lt;=CrashTest!$C$3),1,IF(AND($A586&gt;=CrashTest!$B$4,$A586&lt;=CrashTest!$C$4),2,IF(AND($A586&gt;=CrashTest!$B$5,$A586&lt;=CrashTest!$C$5),3,IF(AND($A586&gt;=CrashTest!$B$6,$A586&lt;=CrashTest!$C$6),4,IF(AND($A586&gt;=CrashTest!$B$7,$A586&lt;=CrashTest!$C$7),5,0)))))</f>
        <v>0</v>
      </c>
      <c r="J586" s="0" t="str">
        <f aca="false">IF(I586=0,"",IF(I585=I586,MAX(J585,B586),B586))</f>
        <v/>
      </c>
      <c r="K586" s="9" t="str">
        <f aca="false">IF(I586=0,"",B586/J586-1)</f>
        <v/>
      </c>
      <c r="M586" s="8"/>
      <c r="N586" s="8"/>
      <c r="O586" s="8"/>
      <c r="P586" s="8"/>
      <c r="Q586" s="9"/>
      <c r="R586" s="9"/>
      <c r="S586" s="9"/>
      <c r="T586" s="9"/>
      <c r="U586" s="9"/>
      <c r="V586" s="9"/>
    </row>
    <row r="587" customFormat="false" ht="15" hidden="false" customHeight="false" outlineLevel="0" collapsed="false">
      <c r="A587" s="5" t="n">
        <v>44678</v>
      </c>
      <c r="B587" s="6" t="n">
        <v>1885.9</v>
      </c>
      <c r="C587" s="9" t="n">
        <f aca="false">B587/B586-1</f>
        <v>-0.00815188808246559</v>
      </c>
      <c r="D587" s="9" t="n">
        <f aca="false">LN(B587/B586)</f>
        <v>-0.00818529640661064</v>
      </c>
      <c r="E587" s="9" t="n">
        <f aca="false">B587/B582-1</f>
        <v>-0.0340111663166521</v>
      </c>
      <c r="F587" s="9" t="n">
        <f aca="false">B587/B566-1</f>
        <v>-0.0276861208496596</v>
      </c>
      <c r="G587" s="0" t="n">
        <f aca="false">MAX(G586,B587)</f>
        <v>2051.5</v>
      </c>
      <c r="H587" s="9" t="n">
        <f aca="false">B587/G587-1</f>
        <v>-0.0807214233487692</v>
      </c>
      <c r="I587" s="0" t="n">
        <f aca="false">IF(AND($A587&gt;=CrashTest!$B$3,$A587&lt;=CrashTest!$C$3),1,IF(AND($A587&gt;=CrashTest!$B$4,$A587&lt;=CrashTest!$C$4),2,IF(AND($A587&gt;=CrashTest!$B$5,$A587&lt;=CrashTest!$C$5),3,IF(AND($A587&gt;=CrashTest!$B$6,$A587&lt;=CrashTest!$C$6),4,IF(AND($A587&gt;=CrashTest!$B$7,$A587&lt;=CrashTest!$C$7),5,0)))))</f>
        <v>0</v>
      </c>
      <c r="J587" s="0" t="str">
        <f aca="false">IF(I587=0,"",IF(I586=I587,MAX(J586,B587),B587))</f>
        <v/>
      </c>
      <c r="K587" s="9" t="str">
        <f aca="false">IF(I587=0,"",B587/J587-1)</f>
        <v/>
      </c>
      <c r="M587" s="8"/>
      <c r="N587" s="8"/>
      <c r="O587" s="8"/>
      <c r="P587" s="8"/>
      <c r="Q587" s="9"/>
      <c r="R587" s="9"/>
      <c r="S587" s="9"/>
      <c r="T587" s="9"/>
      <c r="U587" s="9"/>
      <c r="V587" s="9"/>
    </row>
    <row r="588" customFormat="false" ht="15" hidden="false" customHeight="false" outlineLevel="0" collapsed="false">
      <c r="A588" s="5" t="n">
        <v>44679</v>
      </c>
      <c r="B588" s="6" t="n">
        <v>1888.7</v>
      </c>
      <c r="C588" s="9" t="n">
        <f aca="false">B588/B587-1</f>
        <v>0.00148470226417086</v>
      </c>
      <c r="D588" s="9" t="n">
        <f aca="false">LN(B588/B587)</f>
        <v>0.00148360118348083</v>
      </c>
      <c r="E588" s="9" t="n">
        <f aca="false">B588/B583-1</f>
        <v>-0.0288960872024269</v>
      </c>
      <c r="F588" s="9" t="n">
        <f aca="false">B588/B567-1</f>
        <v>-0.0121861924686192</v>
      </c>
      <c r="G588" s="0" t="n">
        <f aca="false">MAX(G587,B588)</f>
        <v>2051.5</v>
      </c>
      <c r="H588" s="9" t="n">
        <f aca="false">B588/G588-1</f>
        <v>-0.0793565683646113</v>
      </c>
      <c r="I588" s="0" t="n">
        <f aca="false">IF(AND($A588&gt;=CrashTest!$B$3,$A588&lt;=CrashTest!$C$3),1,IF(AND($A588&gt;=CrashTest!$B$4,$A588&lt;=CrashTest!$C$4),2,IF(AND($A588&gt;=CrashTest!$B$5,$A588&lt;=CrashTest!$C$5),3,IF(AND($A588&gt;=CrashTest!$B$6,$A588&lt;=CrashTest!$C$6),4,IF(AND($A588&gt;=CrashTest!$B$7,$A588&lt;=CrashTest!$C$7),5,0)))))</f>
        <v>0</v>
      </c>
      <c r="J588" s="0" t="str">
        <f aca="false">IF(I588=0,"",IF(I587=I588,MAX(J587,B588),B588))</f>
        <v/>
      </c>
      <c r="K588" s="9" t="str">
        <f aca="false">IF(I588=0,"",B588/J588-1)</f>
        <v/>
      </c>
      <c r="M588" s="8"/>
      <c r="N588" s="8"/>
      <c r="O588" s="8"/>
      <c r="P588" s="8"/>
      <c r="Q588" s="9"/>
      <c r="R588" s="9"/>
      <c r="S588" s="9"/>
      <c r="T588" s="9"/>
      <c r="U588" s="9"/>
      <c r="V588" s="9"/>
    </row>
    <row r="589" customFormat="false" ht="15" hidden="false" customHeight="false" outlineLevel="0" collapsed="false">
      <c r="A589" s="5" t="n">
        <v>44680</v>
      </c>
      <c r="B589" s="6" t="n">
        <v>1909.3</v>
      </c>
      <c r="C589" s="9" t="n">
        <f aca="false">B589/B588-1</f>
        <v>0.0109069730502462</v>
      </c>
      <c r="D589" s="9" t="n">
        <f aca="false">LN(B589/B588)</f>
        <v>0.0108479210176184</v>
      </c>
      <c r="E589" s="9" t="n">
        <f aca="false">B589/B584-1</f>
        <v>-0.0112377006732264</v>
      </c>
      <c r="F589" s="9" t="n">
        <f aca="false">B589/B568-1</f>
        <v>-0.0125161623997931</v>
      </c>
      <c r="G589" s="0" t="n">
        <f aca="false">MAX(G588,B589)</f>
        <v>2051.5</v>
      </c>
      <c r="H589" s="9" t="n">
        <f aca="false">B589/G589-1</f>
        <v>-0.0693151352668779</v>
      </c>
      <c r="I589" s="0" t="n">
        <f aca="false">IF(AND($A589&gt;=CrashTest!$B$3,$A589&lt;=CrashTest!$C$3),1,IF(AND($A589&gt;=CrashTest!$B$4,$A589&lt;=CrashTest!$C$4),2,IF(AND($A589&gt;=CrashTest!$B$5,$A589&lt;=CrashTest!$C$5),3,IF(AND($A589&gt;=CrashTest!$B$6,$A589&lt;=CrashTest!$C$6),4,IF(AND($A589&gt;=CrashTest!$B$7,$A589&lt;=CrashTest!$C$7),5,0)))))</f>
        <v>0</v>
      </c>
      <c r="J589" s="0" t="str">
        <f aca="false">IF(I589=0,"",IF(I588=I589,MAX(J588,B589),B589))</f>
        <v/>
      </c>
      <c r="K589" s="9" t="str">
        <f aca="false">IF(I589=0,"",B589/J589-1)</f>
        <v/>
      </c>
      <c r="M589" s="8"/>
      <c r="N589" s="8"/>
      <c r="O589" s="8"/>
      <c r="P589" s="8"/>
      <c r="Q589" s="9"/>
      <c r="R589" s="9"/>
      <c r="S589" s="9"/>
      <c r="T589" s="9"/>
      <c r="U589" s="9"/>
      <c r="V589" s="9"/>
    </row>
    <row r="590" customFormat="false" ht="15" hidden="false" customHeight="false" outlineLevel="0" collapsed="false">
      <c r="A590" s="5" t="n">
        <v>44683</v>
      </c>
      <c r="B590" s="6" t="n">
        <v>1861.8</v>
      </c>
      <c r="C590" s="9" t="n">
        <f aca="false">B590/B589-1</f>
        <v>-0.024878227622689</v>
      </c>
      <c r="D590" s="9" t="n">
        <f aca="false">LN(B590/B589)</f>
        <v>-0.0251929210370293</v>
      </c>
      <c r="E590" s="9" t="n">
        <f aca="false">B590/B585-1</f>
        <v>-0.0165856750475386</v>
      </c>
      <c r="F590" s="9" t="n">
        <f aca="false">B590/B569-1</f>
        <v>-0.0448389082700595</v>
      </c>
      <c r="G590" s="0" t="n">
        <f aca="false">MAX(G589,B590)</f>
        <v>2051.5</v>
      </c>
      <c r="H590" s="9" t="n">
        <f aca="false">B590/G590-1</f>
        <v>-0.0924689251767</v>
      </c>
      <c r="I590" s="0" t="n">
        <f aca="false">IF(AND($A590&gt;=CrashTest!$B$3,$A590&lt;=CrashTest!$C$3),1,IF(AND($A590&gt;=CrashTest!$B$4,$A590&lt;=CrashTest!$C$4),2,IF(AND($A590&gt;=CrashTest!$B$5,$A590&lt;=CrashTest!$C$5),3,IF(AND($A590&gt;=CrashTest!$B$6,$A590&lt;=CrashTest!$C$6),4,IF(AND($A590&gt;=CrashTest!$B$7,$A590&lt;=CrashTest!$C$7),5,0)))))</f>
        <v>3</v>
      </c>
      <c r="J590" s="10" t="n">
        <f aca="false">IF(I590=0,"",IF(I589=I590,MAX(J589,B590),B590))</f>
        <v>1861.8</v>
      </c>
      <c r="K590" s="9" t="n">
        <f aca="false">IF(I590=0,"",B590/J590-1)</f>
        <v>0</v>
      </c>
      <c r="M590" s="8"/>
      <c r="N590" s="8"/>
      <c r="O590" s="8"/>
      <c r="P590" s="8"/>
      <c r="Q590" s="9"/>
      <c r="R590" s="9"/>
      <c r="S590" s="9"/>
      <c r="T590" s="9"/>
      <c r="U590" s="9"/>
      <c r="V590" s="9"/>
    </row>
    <row r="591" customFormat="false" ht="15" hidden="false" customHeight="false" outlineLevel="0" collapsed="false">
      <c r="A591" s="5" t="n">
        <v>44684</v>
      </c>
      <c r="B591" s="6" t="n">
        <v>1868.8</v>
      </c>
      <c r="C591" s="9" t="n">
        <f aca="false">B591/B590-1</f>
        <v>0.00375980234181972</v>
      </c>
      <c r="D591" s="9" t="n">
        <f aca="false">LN(B591/B590)</f>
        <v>0.00375275195151838</v>
      </c>
      <c r="E591" s="9" t="n">
        <f aca="false">B591/B586-1</f>
        <v>-0.017145261386347</v>
      </c>
      <c r="F591" s="9" t="n">
        <f aca="false">B591/B570-1</f>
        <v>-0.0262102026991818</v>
      </c>
      <c r="G591" s="0" t="n">
        <f aca="false">MAX(G590,B591)</f>
        <v>2051.5</v>
      </c>
      <c r="H591" s="9" t="n">
        <f aca="false">B591/G591-1</f>
        <v>-0.0890567877163052</v>
      </c>
      <c r="I591" s="0" t="n">
        <f aca="false">IF(AND($A591&gt;=CrashTest!$B$3,$A591&lt;=CrashTest!$C$3),1,IF(AND($A591&gt;=CrashTest!$B$4,$A591&lt;=CrashTest!$C$4),2,IF(AND($A591&gt;=CrashTest!$B$5,$A591&lt;=CrashTest!$C$5),3,IF(AND($A591&gt;=CrashTest!$B$6,$A591&lt;=CrashTest!$C$6),4,IF(AND($A591&gt;=CrashTest!$B$7,$A591&lt;=CrashTest!$C$7),5,0)))))</f>
        <v>3</v>
      </c>
      <c r="J591" s="0" t="n">
        <f aca="false">IF(I591=0,"",IF(I590=I591,MAX(J590,B591),B591))</f>
        <v>1868.8</v>
      </c>
      <c r="K591" s="9" t="n">
        <f aca="false">IF(I591=0,"",B591/J591-1)</f>
        <v>0</v>
      </c>
      <c r="M591" s="8"/>
      <c r="N591" s="8"/>
      <c r="O591" s="8"/>
      <c r="P591" s="8"/>
      <c r="Q591" s="9"/>
      <c r="R591" s="9"/>
      <c r="S591" s="9"/>
      <c r="T591" s="9"/>
      <c r="U591" s="9"/>
      <c r="V591" s="9"/>
    </row>
    <row r="592" customFormat="false" ht="15" hidden="false" customHeight="false" outlineLevel="0" collapsed="false">
      <c r="A592" s="5" t="n">
        <v>44685</v>
      </c>
      <c r="B592" s="6" t="n">
        <v>1867</v>
      </c>
      <c r="C592" s="9" t="n">
        <f aca="false">B592/B591-1</f>
        <v>-0.000963184931506822</v>
      </c>
      <c r="D592" s="9" t="n">
        <f aca="false">LN(B592/B591)</f>
        <v>-0.000963649092185279</v>
      </c>
      <c r="E592" s="9" t="n">
        <f aca="false">B592/B587-1</f>
        <v>-0.0100217402831539</v>
      </c>
      <c r="F592" s="9" t="n">
        <f aca="false">B592/B571-1</f>
        <v>-0.0322413435620983</v>
      </c>
      <c r="G592" s="0" t="n">
        <f aca="false">MAX(G591,B592)</f>
        <v>2051.5</v>
      </c>
      <c r="H592" s="9" t="n">
        <f aca="false">B592/G592-1</f>
        <v>-0.0899341944918353</v>
      </c>
      <c r="I592" s="0" t="n">
        <f aca="false">IF(AND($A592&gt;=CrashTest!$B$3,$A592&lt;=CrashTest!$C$3),1,IF(AND($A592&gt;=CrashTest!$B$4,$A592&lt;=CrashTest!$C$4),2,IF(AND($A592&gt;=CrashTest!$B$5,$A592&lt;=CrashTest!$C$5),3,IF(AND($A592&gt;=CrashTest!$B$6,$A592&lt;=CrashTest!$C$6),4,IF(AND($A592&gt;=CrashTest!$B$7,$A592&lt;=CrashTest!$C$7),5,0)))))</f>
        <v>3</v>
      </c>
      <c r="J592" s="0" t="n">
        <f aca="false">IF(I592=0,"",IF(I591=I592,MAX(J591,B592),B592))</f>
        <v>1868.8</v>
      </c>
      <c r="K592" s="9" t="n">
        <f aca="false">IF(I592=0,"",B592/J592-1)</f>
        <v>-0.000963184931506822</v>
      </c>
      <c r="M592" s="8"/>
      <c r="N592" s="8"/>
      <c r="O592" s="8"/>
      <c r="P592" s="8"/>
      <c r="Q592" s="9"/>
      <c r="R592" s="9"/>
      <c r="S592" s="9"/>
      <c r="T592" s="9"/>
      <c r="U592" s="9"/>
      <c r="V592" s="9"/>
    </row>
    <row r="593" customFormat="false" ht="15" hidden="false" customHeight="false" outlineLevel="0" collapsed="false">
      <c r="A593" s="5" t="n">
        <v>44686</v>
      </c>
      <c r="B593" s="6" t="n">
        <v>1874</v>
      </c>
      <c r="C593" s="9" t="n">
        <f aca="false">B593/B592-1</f>
        <v>0.00374933047670067</v>
      </c>
      <c r="D593" s="9" t="n">
        <f aca="false">LN(B593/B592)</f>
        <v>0.00374231925664497</v>
      </c>
      <c r="E593" s="9" t="n">
        <f aca="false">B593/B588-1</f>
        <v>-0.00778313125430197</v>
      </c>
      <c r="F593" s="9" t="n">
        <f aca="false">B593/B572-1</f>
        <v>-0.0254303395912424</v>
      </c>
      <c r="G593" s="0" t="n">
        <f aca="false">MAX(G592,B593)</f>
        <v>2051.5</v>
      </c>
      <c r="H593" s="9" t="n">
        <f aca="false">B593/G593-1</f>
        <v>-0.0865220570314405</v>
      </c>
      <c r="I593" s="0" t="n">
        <f aca="false">IF(AND($A593&gt;=CrashTest!$B$3,$A593&lt;=CrashTest!$C$3),1,IF(AND($A593&gt;=CrashTest!$B$4,$A593&lt;=CrashTest!$C$4),2,IF(AND($A593&gt;=CrashTest!$B$5,$A593&lt;=CrashTest!$C$5),3,IF(AND($A593&gt;=CrashTest!$B$6,$A593&lt;=CrashTest!$C$6),4,IF(AND($A593&gt;=CrashTest!$B$7,$A593&lt;=CrashTest!$C$7),5,0)))))</f>
        <v>3</v>
      </c>
      <c r="J593" s="0" t="n">
        <f aca="false">IF(I593=0,"",IF(I592=I593,MAX(J592,B593),B593))</f>
        <v>1874</v>
      </c>
      <c r="K593" s="9" t="n">
        <f aca="false">IF(I593=0,"",B593/J593-1)</f>
        <v>0</v>
      </c>
      <c r="M593" s="8"/>
      <c r="N593" s="8"/>
      <c r="O593" s="8"/>
      <c r="P593" s="8"/>
      <c r="Q593" s="9"/>
      <c r="R593" s="9"/>
      <c r="S593" s="9"/>
      <c r="T593" s="9"/>
      <c r="U593" s="9"/>
      <c r="V593" s="9"/>
    </row>
    <row r="594" customFormat="false" ht="15" hidden="false" customHeight="false" outlineLevel="0" collapsed="false">
      <c r="A594" s="5" t="n">
        <v>44687</v>
      </c>
      <c r="B594" s="6" t="n">
        <v>1881.2</v>
      </c>
      <c r="C594" s="9" t="n">
        <f aca="false">B594/B593-1</f>
        <v>0.00384204909284946</v>
      </c>
      <c r="D594" s="9" t="n">
        <f aca="false">LN(B594/B593)</f>
        <v>0.00383468727252536</v>
      </c>
      <c r="E594" s="9" t="n">
        <f aca="false">B594/B589-1</f>
        <v>-0.0147174357094223</v>
      </c>
      <c r="F594" s="9" t="n">
        <f aca="false">B594/B573-1</f>
        <v>-0.0193911592994162</v>
      </c>
      <c r="G594" s="0" t="n">
        <f aca="false">MAX(G593,B594)</f>
        <v>2051.5</v>
      </c>
      <c r="H594" s="9" t="n">
        <f aca="false">B594/G594-1</f>
        <v>-0.08301242992932</v>
      </c>
      <c r="I594" s="0" t="n">
        <f aca="false">IF(AND($A594&gt;=CrashTest!$B$3,$A594&lt;=CrashTest!$C$3),1,IF(AND($A594&gt;=CrashTest!$B$4,$A594&lt;=CrashTest!$C$4),2,IF(AND($A594&gt;=CrashTest!$B$5,$A594&lt;=CrashTest!$C$5),3,IF(AND($A594&gt;=CrashTest!$B$6,$A594&lt;=CrashTest!$C$6),4,IF(AND($A594&gt;=CrashTest!$B$7,$A594&lt;=CrashTest!$C$7),5,0)))))</f>
        <v>3</v>
      </c>
      <c r="J594" s="0" t="n">
        <f aca="false">IF(I594=0,"",IF(I593=I594,MAX(J593,B594),B594))</f>
        <v>1881.2</v>
      </c>
      <c r="K594" s="9" t="n">
        <f aca="false">IF(I594=0,"",B594/J594-1)</f>
        <v>0</v>
      </c>
      <c r="M594" s="8"/>
      <c r="N594" s="8"/>
      <c r="O594" s="8"/>
      <c r="P594" s="8"/>
      <c r="Q594" s="9"/>
      <c r="R594" s="9"/>
      <c r="S594" s="9"/>
      <c r="T594" s="9"/>
      <c r="U594" s="9"/>
      <c r="V594" s="9"/>
    </row>
    <row r="595" customFormat="false" ht="15" hidden="false" customHeight="false" outlineLevel="0" collapsed="false">
      <c r="A595" s="5" t="n">
        <v>44690</v>
      </c>
      <c r="B595" s="6" t="n">
        <v>1857.1</v>
      </c>
      <c r="C595" s="9" t="n">
        <f aca="false">B595/B594-1</f>
        <v>-0.0128109717201786</v>
      </c>
      <c r="D595" s="9" t="n">
        <f aca="false">LN(B595/B594)</f>
        <v>-0.0128937398718857</v>
      </c>
      <c r="E595" s="9" t="n">
        <f aca="false">B595/B590-1</f>
        <v>-0.0025244387152219</v>
      </c>
      <c r="F595" s="9" t="n">
        <f aca="false">B595/B574-1</f>
        <v>-0.039662840004137</v>
      </c>
      <c r="G595" s="0" t="n">
        <f aca="false">MAX(G594,B595)</f>
        <v>2051.5</v>
      </c>
      <c r="H595" s="9" t="n">
        <f aca="false">B595/G595-1</f>
        <v>-0.0947599317572508</v>
      </c>
      <c r="I595" s="0" t="n">
        <f aca="false">IF(AND($A595&gt;=CrashTest!$B$3,$A595&lt;=CrashTest!$C$3),1,IF(AND($A595&gt;=CrashTest!$B$4,$A595&lt;=CrashTest!$C$4),2,IF(AND($A595&gt;=CrashTest!$B$5,$A595&lt;=CrashTest!$C$5),3,IF(AND($A595&gt;=CrashTest!$B$6,$A595&lt;=CrashTest!$C$6),4,IF(AND($A595&gt;=CrashTest!$B$7,$A595&lt;=CrashTest!$C$7),5,0)))))</f>
        <v>3</v>
      </c>
      <c r="J595" s="0" t="n">
        <f aca="false">IF(I595=0,"",IF(I594=I595,MAX(J594,B595),B595))</f>
        <v>1881.2</v>
      </c>
      <c r="K595" s="9" t="n">
        <f aca="false">IF(I595=0,"",B595/J595-1)</f>
        <v>-0.0128109717201786</v>
      </c>
      <c r="M595" s="8"/>
      <c r="N595" s="8"/>
      <c r="O595" s="8"/>
      <c r="P595" s="8"/>
      <c r="Q595" s="9"/>
      <c r="R595" s="9"/>
      <c r="S595" s="9"/>
      <c r="T595" s="9"/>
      <c r="U595" s="9"/>
      <c r="V595" s="9"/>
    </row>
    <row r="596" customFormat="false" ht="15" hidden="false" customHeight="false" outlineLevel="0" collapsed="false">
      <c r="A596" s="5" t="n">
        <v>44691</v>
      </c>
      <c r="B596" s="6" t="n">
        <v>1839.9</v>
      </c>
      <c r="C596" s="9" t="n">
        <f aca="false">B596/B595-1</f>
        <v>-0.00926175219428127</v>
      </c>
      <c r="D596" s="9" t="n">
        <f aca="false">LN(B596/B595)</f>
        <v>-0.0093049088989594</v>
      </c>
      <c r="E596" s="9" t="n">
        <f aca="false">B596/B591-1</f>
        <v>-0.0154644691780821</v>
      </c>
      <c r="F596" s="9" t="n">
        <f aca="false">B596/B575-1</f>
        <v>-0.0523794808405438</v>
      </c>
      <c r="G596" s="0" t="n">
        <f aca="false">MAX(G595,B596)</f>
        <v>2051.5</v>
      </c>
      <c r="H596" s="9" t="n">
        <f aca="false">B596/G596-1</f>
        <v>-0.103144040945649</v>
      </c>
      <c r="I596" s="0" t="n">
        <f aca="false">IF(AND($A596&gt;=CrashTest!$B$3,$A596&lt;=CrashTest!$C$3),1,IF(AND($A596&gt;=CrashTest!$B$4,$A596&lt;=CrashTest!$C$4),2,IF(AND($A596&gt;=CrashTest!$B$5,$A596&lt;=CrashTest!$C$5),3,IF(AND($A596&gt;=CrashTest!$B$6,$A596&lt;=CrashTest!$C$6),4,IF(AND($A596&gt;=CrashTest!$B$7,$A596&lt;=CrashTest!$C$7),5,0)))))</f>
        <v>3</v>
      </c>
      <c r="J596" s="0" t="n">
        <f aca="false">IF(I596=0,"",IF(I595=I596,MAX(J595,B596),B596))</f>
        <v>1881.2</v>
      </c>
      <c r="K596" s="9" t="n">
        <f aca="false">IF(I596=0,"",B596/J596-1)</f>
        <v>-0.0219540718690198</v>
      </c>
      <c r="M596" s="8"/>
      <c r="N596" s="8"/>
      <c r="O596" s="8"/>
      <c r="P596" s="8"/>
      <c r="Q596" s="9"/>
      <c r="R596" s="9"/>
      <c r="S596" s="9"/>
      <c r="T596" s="9"/>
      <c r="U596" s="9"/>
      <c r="V596" s="9"/>
    </row>
    <row r="597" customFormat="false" ht="15" hidden="false" customHeight="false" outlineLevel="0" collapsed="false">
      <c r="A597" s="5" t="n">
        <v>44692</v>
      </c>
      <c r="B597" s="6" t="n">
        <v>1852.6</v>
      </c>
      <c r="C597" s="9" t="n">
        <f aca="false">B597/B596-1</f>
        <v>0.00690254905157883</v>
      </c>
      <c r="D597" s="9" t="n">
        <f aca="false">LN(B597/B596)</f>
        <v>0.00687883551987934</v>
      </c>
      <c r="E597" s="9" t="n">
        <f aca="false">B597/B592-1</f>
        <v>-0.00771290840921268</v>
      </c>
      <c r="F597" s="9" t="n">
        <f aca="false">B597/B576-1</f>
        <v>-0.0471635035745512</v>
      </c>
      <c r="G597" s="0" t="n">
        <f aca="false">MAX(G596,B597)</f>
        <v>2051.5</v>
      </c>
      <c r="H597" s="9" t="n">
        <f aca="false">B597/G597-1</f>
        <v>-0.0969534486960761</v>
      </c>
      <c r="I597" s="0" t="n">
        <f aca="false">IF(AND($A597&gt;=CrashTest!$B$3,$A597&lt;=CrashTest!$C$3),1,IF(AND($A597&gt;=CrashTest!$B$4,$A597&lt;=CrashTest!$C$4),2,IF(AND($A597&gt;=CrashTest!$B$5,$A597&lt;=CrashTest!$C$5),3,IF(AND($A597&gt;=CrashTest!$B$6,$A597&lt;=CrashTest!$C$6),4,IF(AND($A597&gt;=CrashTest!$B$7,$A597&lt;=CrashTest!$C$7),5,0)))))</f>
        <v>3</v>
      </c>
      <c r="J597" s="0" t="n">
        <f aca="false">IF(I597=0,"",IF(I596=I597,MAX(J596,B597),B597))</f>
        <v>1881.2</v>
      </c>
      <c r="K597" s="9" t="n">
        <f aca="false">IF(I597=0,"",B597/J597-1)</f>
        <v>-0.0152030618753988</v>
      </c>
      <c r="M597" s="8"/>
      <c r="N597" s="8"/>
      <c r="O597" s="8"/>
      <c r="P597" s="8"/>
      <c r="Q597" s="9"/>
      <c r="R597" s="9"/>
      <c r="S597" s="9"/>
      <c r="T597" s="9"/>
      <c r="U597" s="9"/>
      <c r="V597" s="9"/>
    </row>
    <row r="598" customFormat="false" ht="15" hidden="false" customHeight="false" outlineLevel="0" collapsed="false">
      <c r="A598" s="5" t="n">
        <v>44693</v>
      </c>
      <c r="B598" s="6" t="n">
        <v>1823.8</v>
      </c>
      <c r="C598" s="9" t="n">
        <f aca="false">B598/B597-1</f>
        <v>-0.0155457195293102</v>
      </c>
      <c r="D598" s="9" t="n">
        <f aca="false">LN(B598/B597)</f>
        <v>-0.015667821320362</v>
      </c>
      <c r="E598" s="9" t="n">
        <f aca="false">B598/B593-1</f>
        <v>-0.0267876200640341</v>
      </c>
      <c r="F598" s="9" t="n">
        <f aca="false">B598/B577-1</f>
        <v>-0.0751990264185386</v>
      </c>
      <c r="G598" s="0" t="n">
        <f aca="false">MAX(G597,B598)</f>
        <v>2051.5</v>
      </c>
      <c r="H598" s="9" t="n">
        <f aca="false">B598/G598-1</f>
        <v>-0.110991957104558</v>
      </c>
      <c r="I598" s="0" t="n">
        <f aca="false">IF(AND($A598&gt;=CrashTest!$B$3,$A598&lt;=CrashTest!$C$3),1,IF(AND($A598&gt;=CrashTest!$B$4,$A598&lt;=CrashTest!$C$4),2,IF(AND($A598&gt;=CrashTest!$B$5,$A598&lt;=CrashTest!$C$5),3,IF(AND($A598&gt;=CrashTest!$B$6,$A598&lt;=CrashTest!$C$6),4,IF(AND($A598&gt;=CrashTest!$B$7,$A598&lt;=CrashTest!$C$7),5,0)))))</f>
        <v>3</v>
      </c>
      <c r="J598" s="0" t="n">
        <f aca="false">IF(I598=0,"",IF(I597=I598,MAX(J597,B598),B598))</f>
        <v>1881.2</v>
      </c>
      <c r="K598" s="9" t="n">
        <f aca="false">IF(I598=0,"",B598/J598-1)</f>
        <v>-0.0305124388688072</v>
      </c>
      <c r="M598" s="8"/>
      <c r="N598" s="8"/>
      <c r="O598" s="8"/>
      <c r="P598" s="8"/>
      <c r="Q598" s="9"/>
      <c r="R598" s="9"/>
      <c r="S598" s="9"/>
      <c r="T598" s="9"/>
      <c r="U598" s="9"/>
      <c r="V598" s="9"/>
    </row>
    <row r="599" customFormat="false" ht="15" hidden="false" customHeight="false" outlineLevel="0" collapsed="false">
      <c r="A599" s="5" t="n">
        <v>44694</v>
      </c>
      <c r="B599" s="6" t="n">
        <v>1807.4</v>
      </c>
      <c r="C599" s="9" t="n">
        <f aca="false">B599/B598-1</f>
        <v>-0.00899221405855899</v>
      </c>
      <c r="D599" s="9" t="n">
        <f aca="false">LN(B599/B598)</f>
        <v>-0.00903288803170965</v>
      </c>
      <c r="E599" s="9" t="n">
        <f aca="false">B599/B594-1</f>
        <v>-0.0392302785456091</v>
      </c>
      <c r="F599" s="9" t="n">
        <f aca="false">B599/B578-1</f>
        <v>-0.0876325088339223</v>
      </c>
      <c r="G599" s="0" t="n">
        <f aca="false">MAX(G598,B599)</f>
        <v>2051.5</v>
      </c>
      <c r="H599" s="9" t="n">
        <f aca="false">B599/G599-1</f>
        <v>-0.118986107726054</v>
      </c>
      <c r="I599" s="0" t="n">
        <f aca="false">IF(AND($A599&gt;=CrashTest!$B$3,$A599&lt;=CrashTest!$C$3),1,IF(AND($A599&gt;=CrashTest!$B$4,$A599&lt;=CrashTest!$C$4),2,IF(AND($A599&gt;=CrashTest!$B$5,$A599&lt;=CrashTest!$C$5),3,IF(AND($A599&gt;=CrashTest!$B$6,$A599&lt;=CrashTest!$C$6),4,IF(AND($A599&gt;=CrashTest!$B$7,$A599&lt;=CrashTest!$C$7),5,0)))))</f>
        <v>3</v>
      </c>
      <c r="J599" s="0" t="n">
        <f aca="false">IF(I599=0,"",IF(I598=I599,MAX(J598,B599),B599))</f>
        <v>1881.2</v>
      </c>
      <c r="K599" s="9" t="n">
        <f aca="false">IF(I599=0,"",B599/J599-1)</f>
        <v>-0.0392302785456091</v>
      </c>
      <c r="M599" s="8"/>
      <c r="N599" s="8"/>
      <c r="O599" s="8"/>
      <c r="P599" s="8"/>
      <c r="Q599" s="9"/>
      <c r="R599" s="9"/>
      <c r="S599" s="9"/>
      <c r="T599" s="9"/>
      <c r="U599" s="9"/>
      <c r="V599" s="9"/>
    </row>
    <row r="600" customFormat="false" ht="15" hidden="false" customHeight="false" outlineLevel="0" collapsed="false">
      <c r="A600" s="5" t="n">
        <v>44697</v>
      </c>
      <c r="B600" s="6" t="n">
        <v>1813.5</v>
      </c>
      <c r="C600" s="9" t="n">
        <f aca="false">B600/B599-1</f>
        <v>0.00337501383202388</v>
      </c>
      <c r="D600" s="9" t="n">
        <f aca="false">LN(B600/B599)</f>
        <v>0.0033693312551016</v>
      </c>
      <c r="E600" s="9" t="n">
        <f aca="false">B600/B595-1</f>
        <v>-0.0234774648645738</v>
      </c>
      <c r="F600" s="9" t="n">
        <f aca="false">B600/B579-1</f>
        <v>-0.0798619919833579</v>
      </c>
      <c r="G600" s="0" t="n">
        <f aca="false">MAX(G599,B600)</f>
        <v>2051.5</v>
      </c>
      <c r="H600" s="9" t="n">
        <f aca="false">B600/G600-1</f>
        <v>-0.116012673653424</v>
      </c>
      <c r="I600" s="0" t="n">
        <f aca="false">IF(AND($A600&gt;=CrashTest!$B$3,$A600&lt;=CrashTest!$C$3),1,IF(AND($A600&gt;=CrashTest!$B$4,$A600&lt;=CrashTest!$C$4),2,IF(AND($A600&gt;=CrashTest!$B$5,$A600&lt;=CrashTest!$C$5),3,IF(AND($A600&gt;=CrashTest!$B$6,$A600&lt;=CrashTest!$C$6),4,IF(AND($A600&gt;=CrashTest!$B$7,$A600&lt;=CrashTest!$C$7),5,0)))))</f>
        <v>3</v>
      </c>
      <c r="J600" s="0" t="n">
        <f aca="false">IF(I600=0,"",IF(I599=I600,MAX(J599,B600),B600))</f>
        <v>1881.2</v>
      </c>
      <c r="K600" s="9" t="n">
        <f aca="false">IF(I600=0,"",B600/J600-1)</f>
        <v>-0.0359876674463109</v>
      </c>
      <c r="M600" s="8"/>
      <c r="N600" s="8"/>
      <c r="O600" s="8"/>
      <c r="P600" s="8"/>
      <c r="Q600" s="9"/>
      <c r="R600" s="9"/>
      <c r="S600" s="9"/>
      <c r="T600" s="9"/>
      <c r="U600" s="9"/>
      <c r="V600" s="9"/>
    </row>
    <row r="601" customFormat="false" ht="15" hidden="false" customHeight="false" outlineLevel="0" collapsed="false">
      <c r="A601" s="5" t="n">
        <v>44698</v>
      </c>
      <c r="B601" s="6" t="n">
        <v>1818.2</v>
      </c>
      <c r="C601" s="9" t="n">
        <f aca="false">B601/B600-1</f>
        <v>0.00259167355941559</v>
      </c>
      <c r="D601" s="9" t="n">
        <f aca="false">LN(B601/B600)</f>
        <v>0.00258832096480087</v>
      </c>
      <c r="E601" s="9" t="n">
        <f aca="false">B601/B596-1</f>
        <v>-0.0117941192456112</v>
      </c>
      <c r="F601" s="9" t="n">
        <f aca="false">B601/B580-1</f>
        <v>-0.0830601644056684</v>
      </c>
      <c r="G601" s="0" t="n">
        <f aca="false">MAX(G600,B601)</f>
        <v>2051.5</v>
      </c>
      <c r="H601" s="9" t="n">
        <f aca="false">B601/G601-1</f>
        <v>-0.113721667072873</v>
      </c>
      <c r="I601" s="0" t="n">
        <f aca="false">IF(AND($A601&gt;=CrashTest!$B$3,$A601&lt;=CrashTest!$C$3),1,IF(AND($A601&gt;=CrashTest!$B$4,$A601&lt;=CrashTest!$C$4),2,IF(AND($A601&gt;=CrashTest!$B$5,$A601&lt;=CrashTest!$C$5),3,IF(AND($A601&gt;=CrashTest!$B$6,$A601&lt;=CrashTest!$C$6),4,IF(AND($A601&gt;=CrashTest!$B$7,$A601&lt;=CrashTest!$C$7),5,0)))))</f>
        <v>3</v>
      </c>
      <c r="J601" s="0" t="n">
        <f aca="false">IF(I601=0,"",IF(I600=I601,MAX(J600,B601),B601))</f>
        <v>1881.2</v>
      </c>
      <c r="K601" s="9" t="n">
        <f aca="false">IF(I601=0,"",B601/J601-1)</f>
        <v>-0.033489262173081</v>
      </c>
      <c r="M601" s="8"/>
      <c r="N601" s="8"/>
      <c r="O601" s="8"/>
      <c r="P601" s="8"/>
      <c r="Q601" s="9"/>
      <c r="R601" s="9"/>
      <c r="S601" s="9"/>
      <c r="T601" s="9"/>
      <c r="U601" s="9"/>
      <c r="V601" s="9"/>
    </row>
    <row r="602" customFormat="false" ht="15" hidden="false" customHeight="false" outlineLevel="0" collapsed="false">
      <c r="A602" s="5" t="n">
        <v>44699</v>
      </c>
      <c r="B602" s="6" t="n">
        <v>1815.9</v>
      </c>
      <c r="C602" s="9" t="n">
        <f aca="false">B602/B601-1</f>
        <v>-0.00126498735012648</v>
      </c>
      <c r="D602" s="9" t="n">
        <f aca="false">LN(B602/B601)</f>
        <v>-0.00126578812200657</v>
      </c>
      <c r="E602" s="9" t="n">
        <f aca="false">B602/B597-1</f>
        <v>-0.0198099967613083</v>
      </c>
      <c r="F602" s="9" t="n">
        <f aca="false">B602/B581-1</f>
        <v>-0.0714833563429974</v>
      </c>
      <c r="G602" s="0" t="n">
        <f aca="false">MAX(G601,B602)</f>
        <v>2051.5</v>
      </c>
      <c r="H602" s="9" t="n">
        <f aca="false">B602/G602-1</f>
        <v>-0.114842797952717</v>
      </c>
      <c r="I602" s="0" t="n">
        <f aca="false">IF(AND($A602&gt;=CrashTest!$B$3,$A602&lt;=CrashTest!$C$3),1,IF(AND($A602&gt;=CrashTest!$B$4,$A602&lt;=CrashTest!$C$4),2,IF(AND($A602&gt;=CrashTest!$B$5,$A602&lt;=CrashTest!$C$5),3,IF(AND($A602&gt;=CrashTest!$B$6,$A602&lt;=CrashTest!$C$6),4,IF(AND($A602&gt;=CrashTest!$B$7,$A602&lt;=CrashTest!$C$7),5,0)))))</f>
        <v>3</v>
      </c>
      <c r="J602" s="0" t="n">
        <f aca="false">IF(I602=0,"",IF(I601=I602,MAX(J601,B602),B602))</f>
        <v>1881.2</v>
      </c>
      <c r="K602" s="9" t="n">
        <f aca="false">IF(I602=0,"",B602/J602-1)</f>
        <v>-0.0347118860301935</v>
      </c>
      <c r="M602" s="8"/>
      <c r="N602" s="8"/>
      <c r="O602" s="8"/>
      <c r="P602" s="8"/>
      <c r="Q602" s="9"/>
      <c r="R602" s="9"/>
      <c r="S602" s="9"/>
      <c r="T602" s="9"/>
      <c r="U602" s="9"/>
      <c r="V602" s="9"/>
    </row>
    <row r="603" customFormat="false" ht="15" hidden="false" customHeight="false" outlineLevel="0" collapsed="false">
      <c r="A603" s="5" t="n">
        <v>44700</v>
      </c>
      <c r="B603" s="6" t="n">
        <v>1841.2</v>
      </c>
      <c r="C603" s="9" t="n">
        <f aca="false">B603/B602-1</f>
        <v>0.0139324852690126</v>
      </c>
      <c r="D603" s="9" t="n">
        <f aca="false">LN(B603/B602)</f>
        <v>0.0138363203773351</v>
      </c>
      <c r="E603" s="9" t="n">
        <f aca="false">B603/B598-1</f>
        <v>0.00954051979383719</v>
      </c>
      <c r="F603" s="9" t="n">
        <f aca="false">B603/B582-1</f>
        <v>-0.0569072376171694</v>
      </c>
      <c r="G603" s="0" t="n">
        <f aca="false">MAX(G602,B603)</f>
        <v>2051.5</v>
      </c>
      <c r="H603" s="9" t="n">
        <f aca="false">B603/G603-1</f>
        <v>-0.102510358274433</v>
      </c>
      <c r="I603" s="0" t="n">
        <f aca="false">IF(AND($A603&gt;=CrashTest!$B$3,$A603&lt;=CrashTest!$C$3),1,IF(AND($A603&gt;=CrashTest!$B$4,$A603&lt;=CrashTest!$C$4),2,IF(AND($A603&gt;=CrashTest!$B$5,$A603&lt;=CrashTest!$C$5),3,IF(AND($A603&gt;=CrashTest!$B$6,$A603&lt;=CrashTest!$C$6),4,IF(AND($A603&gt;=CrashTest!$B$7,$A603&lt;=CrashTest!$C$7),5,0)))))</f>
        <v>3</v>
      </c>
      <c r="J603" s="0" t="n">
        <f aca="false">IF(I603=0,"",IF(I602=I603,MAX(J602,B603),B603))</f>
        <v>1881.2</v>
      </c>
      <c r="K603" s="9" t="n">
        <f aca="false">IF(I603=0,"",B603/J603-1)</f>
        <v>-0.0212630236019562</v>
      </c>
      <c r="M603" s="8"/>
      <c r="N603" s="8"/>
      <c r="O603" s="8"/>
      <c r="P603" s="8"/>
      <c r="Q603" s="9"/>
      <c r="R603" s="9"/>
      <c r="S603" s="9"/>
      <c r="T603" s="9"/>
      <c r="U603" s="9"/>
      <c r="V603" s="9"/>
    </row>
    <row r="604" customFormat="false" ht="15" hidden="false" customHeight="false" outlineLevel="0" collapsed="false">
      <c r="A604" s="5" t="n">
        <v>44701</v>
      </c>
      <c r="B604" s="6" t="n">
        <v>1841.8</v>
      </c>
      <c r="C604" s="9" t="n">
        <f aca="false">B604/B603-1</f>
        <v>0.000325874429719653</v>
      </c>
      <c r="D604" s="9" t="n">
        <f aca="false">LN(B604/B603)</f>
        <v>0.00032582134418018</v>
      </c>
      <c r="E604" s="9" t="n">
        <f aca="false">B604/B599-1</f>
        <v>0.0190328648887905</v>
      </c>
      <c r="F604" s="9" t="n">
        <f aca="false">B604/B583-1</f>
        <v>-0.0530104375546301</v>
      </c>
      <c r="G604" s="0" t="n">
        <f aca="false">MAX(G603,B604)</f>
        <v>2051.5</v>
      </c>
      <c r="H604" s="9" t="n">
        <f aca="false">B604/G604-1</f>
        <v>-0.102217889349257</v>
      </c>
      <c r="I604" s="0" t="n">
        <f aca="false">IF(AND($A604&gt;=CrashTest!$B$3,$A604&lt;=CrashTest!$C$3),1,IF(AND($A604&gt;=CrashTest!$B$4,$A604&lt;=CrashTest!$C$4),2,IF(AND($A604&gt;=CrashTest!$B$5,$A604&lt;=CrashTest!$C$5),3,IF(AND($A604&gt;=CrashTest!$B$6,$A604&lt;=CrashTest!$C$6),4,IF(AND($A604&gt;=CrashTest!$B$7,$A604&lt;=CrashTest!$C$7),5,0)))))</f>
        <v>3</v>
      </c>
      <c r="J604" s="0" t="n">
        <f aca="false">IF(I604=0,"",IF(I603=I604,MAX(J603,B604),B604))</f>
        <v>1881.2</v>
      </c>
      <c r="K604" s="9" t="n">
        <f aca="false">IF(I604=0,"",B604/J604-1)</f>
        <v>-0.0209440782479269</v>
      </c>
      <c r="M604" s="8"/>
      <c r="N604" s="8"/>
      <c r="O604" s="8"/>
      <c r="P604" s="8"/>
      <c r="Q604" s="9"/>
      <c r="R604" s="9"/>
      <c r="S604" s="9"/>
      <c r="T604" s="9"/>
      <c r="U604" s="9"/>
      <c r="V604" s="9"/>
    </row>
    <row r="605" customFormat="false" ht="15" hidden="false" customHeight="false" outlineLevel="0" collapsed="false">
      <c r="A605" s="5" t="n">
        <v>44704</v>
      </c>
      <c r="B605" s="6" t="n">
        <v>1847.8</v>
      </c>
      <c r="C605" s="9" t="n">
        <f aca="false">B605/B604-1</f>
        <v>0.00325768270170479</v>
      </c>
      <c r="D605" s="9" t="n">
        <f aca="false">LN(B605/B604)</f>
        <v>0.00325238794937805</v>
      </c>
      <c r="E605" s="9" t="n">
        <f aca="false">B605/B600-1</f>
        <v>0.0189137027846704</v>
      </c>
      <c r="F605" s="9" t="n">
        <f aca="false">B605/B584-1</f>
        <v>-0.0430864836872087</v>
      </c>
      <c r="G605" s="0" t="n">
        <f aca="false">MAX(G604,B605)</f>
        <v>2051.5</v>
      </c>
      <c r="H605" s="9" t="n">
        <f aca="false">B605/G605-1</f>
        <v>-0.0992932000974897</v>
      </c>
      <c r="I605" s="0" t="n">
        <f aca="false">IF(AND($A605&gt;=CrashTest!$B$3,$A605&lt;=CrashTest!$C$3),1,IF(AND($A605&gt;=CrashTest!$B$4,$A605&lt;=CrashTest!$C$4),2,IF(AND($A605&gt;=CrashTest!$B$5,$A605&lt;=CrashTest!$C$5),3,IF(AND($A605&gt;=CrashTest!$B$6,$A605&lt;=CrashTest!$C$6),4,IF(AND($A605&gt;=CrashTest!$B$7,$A605&lt;=CrashTest!$C$7),5,0)))))</f>
        <v>3</v>
      </c>
      <c r="J605" s="0" t="n">
        <f aca="false">IF(I605=0,"",IF(I604=I605,MAX(J604,B605),B605))</f>
        <v>1881.2</v>
      </c>
      <c r="K605" s="9" t="n">
        <f aca="false">IF(I605=0,"",B605/J605-1)</f>
        <v>-0.0177546247076335</v>
      </c>
      <c r="M605" s="8"/>
      <c r="N605" s="8"/>
      <c r="O605" s="8"/>
      <c r="P605" s="8"/>
      <c r="Q605" s="9"/>
      <c r="R605" s="9"/>
      <c r="S605" s="9"/>
      <c r="T605" s="9"/>
      <c r="U605" s="9"/>
      <c r="V605" s="9"/>
    </row>
    <row r="606" customFormat="false" ht="15" hidden="false" customHeight="false" outlineLevel="0" collapsed="false">
      <c r="A606" s="5" t="n">
        <v>44705</v>
      </c>
      <c r="B606" s="6" t="n">
        <v>1865.1</v>
      </c>
      <c r="C606" s="9" t="n">
        <f aca="false">B606/B605-1</f>
        <v>0.00936248511743698</v>
      </c>
      <c r="D606" s="9" t="n">
        <f aca="false">LN(B606/B605)</f>
        <v>0.0093189287067568</v>
      </c>
      <c r="E606" s="9" t="n">
        <f aca="false">B606/B601-1</f>
        <v>0.0257947420525795</v>
      </c>
      <c r="F606" s="9" t="n">
        <f aca="false">B606/B585-1</f>
        <v>-0.014842594548912</v>
      </c>
      <c r="G606" s="0" t="n">
        <f aca="false">MAX(G605,B606)</f>
        <v>2051.5</v>
      </c>
      <c r="H606" s="9" t="n">
        <f aca="false">B606/G606-1</f>
        <v>-0.0908603460882281</v>
      </c>
      <c r="I606" s="0" t="n">
        <f aca="false">IF(AND($A606&gt;=CrashTest!$B$3,$A606&lt;=CrashTest!$C$3),1,IF(AND($A606&gt;=CrashTest!$B$4,$A606&lt;=CrashTest!$C$4),2,IF(AND($A606&gt;=CrashTest!$B$5,$A606&lt;=CrashTest!$C$5),3,IF(AND($A606&gt;=CrashTest!$B$6,$A606&lt;=CrashTest!$C$6),4,IF(AND($A606&gt;=CrashTest!$B$7,$A606&lt;=CrashTest!$C$7),5,0)))))</f>
        <v>3</v>
      </c>
      <c r="J606" s="0" t="n">
        <f aca="false">IF(I606=0,"",IF(I605=I606,MAX(J605,B606),B606))</f>
        <v>1881.2</v>
      </c>
      <c r="K606" s="9" t="n">
        <f aca="false">IF(I606=0,"",B606/J606-1)</f>
        <v>-0.0085583669997874</v>
      </c>
      <c r="M606" s="8"/>
      <c r="N606" s="8"/>
      <c r="O606" s="8"/>
      <c r="P606" s="8"/>
      <c r="Q606" s="9"/>
      <c r="R606" s="9"/>
      <c r="S606" s="9"/>
      <c r="T606" s="9"/>
      <c r="U606" s="9"/>
      <c r="V606" s="9"/>
    </row>
    <row r="607" customFormat="false" ht="15" hidden="false" customHeight="false" outlineLevel="0" collapsed="false">
      <c r="A607" s="5" t="n">
        <v>44706</v>
      </c>
      <c r="B607" s="6" t="n">
        <v>1846.2</v>
      </c>
      <c r="C607" s="9" t="n">
        <f aca="false">B607/B606-1</f>
        <v>-0.0101335049059031</v>
      </c>
      <c r="D607" s="9" t="n">
        <f aca="false">LN(B607/B606)</f>
        <v>-0.0101851983873504</v>
      </c>
      <c r="E607" s="9" t="n">
        <f aca="false">B607/B602-1</f>
        <v>0.016685940855774</v>
      </c>
      <c r="F607" s="9" t="n">
        <f aca="false">B607/B586-1</f>
        <v>-0.0290312401388451</v>
      </c>
      <c r="G607" s="0" t="n">
        <f aca="false">MAX(G606,B607)</f>
        <v>2051.5</v>
      </c>
      <c r="H607" s="9" t="n">
        <f aca="false">B607/G607-1</f>
        <v>-0.100073117231294</v>
      </c>
      <c r="I607" s="0" t="n">
        <f aca="false">IF(AND($A607&gt;=CrashTest!$B$3,$A607&lt;=CrashTest!$C$3),1,IF(AND($A607&gt;=CrashTest!$B$4,$A607&lt;=CrashTest!$C$4),2,IF(AND($A607&gt;=CrashTest!$B$5,$A607&lt;=CrashTest!$C$5),3,IF(AND($A607&gt;=CrashTest!$B$6,$A607&lt;=CrashTest!$C$6),4,IF(AND($A607&gt;=CrashTest!$B$7,$A607&lt;=CrashTest!$C$7),5,0)))))</f>
        <v>3</v>
      </c>
      <c r="J607" s="0" t="n">
        <f aca="false">IF(I607=0,"",IF(I606=I607,MAX(J606,B607),B607))</f>
        <v>1881.2</v>
      </c>
      <c r="K607" s="9" t="n">
        <f aca="false">IF(I607=0,"",B607/J607-1)</f>
        <v>-0.0186051456517117</v>
      </c>
      <c r="M607" s="8"/>
      <c r="N607" s="8"/>
      <c r="O607" s="8"/>
      <c r="P607" s="8"/>
      <c r="Q607" s="9"/>
      <c r="R607" s="9"/>
      <c r="S607" s="9"/>
      <c r="T607" s="9"/>
      <c r="U607" s="9"/>
      <c r="V607" s="9"/>
    </row>
    <row r="608" customFormat="false" ht="15" hidden="false" customHeight="false" outlineLevel="0" collapsed="false">
      <c r="A608" s="5" t="n">
        <v>44707</v>
      </c>
      <c r="B608" s="6" t="n">
        <v>1847.4</v>
      </c>
      <c r="C608" s="9" t="n">
        <f aca="false">B608/B607-1</f>
        <v>0.000649983750406369</v>
      </c>
      <c r="D608" s="9" t="n">
        <f aca="false">LN(B608/B607)</f>
        <v>0.000649772602458675</v>
      </c>
      <c r="E608" s="9" t="n">
        <f aca="false">B608/B603-1</f>
        <v>0.00336736910710411</v>
      </c>
      <c r="F608" s="9" t="n">
        <f aca="false">B608/B587-1</f>
        <v>-0.0204146561323506</v>
      </c>
      <c r="G608" s="0" t="n">
        <f aca="false">MAX(G607,B608)</f>
        <v>2051.5</v>
      </c>
      <c r="H608" s="9" t="n">
        <f aca="false">B608/G608-1</f>
        <v>-0.0994881793809407</v>
      </c>
      <c r="I608" s="0" t="n">
        <f aca="false">IF(AND($A608&gt;=CrashTest!$B$3,$A608&lt;=CrashTest!$C$3),1,IF(AND($A608&gt;=CrashTest!$B$4,$A608&lt;=CrashTest!$C$4),2,IF(AND($A608&gt;=CrashTest!$B$5,$A608&lt;=CrashTest!$C$5),3,IF(AND($A608&gt;=CrashTest!$B$6,$A608&lt;=CrashTest!$C$6),4,IF(AND($A608&gt;=CrashTest!$B$7,$A608&lt;=CrashTest!$C$7),5,0)))))</f>
        <v>3</v>
      </c>
      <c r="J608" s="0" t="n">
        <f aca="false">IF(I608=0,"",IF(I607=I608,MAX(J607,B608),B608))</f>
        <v>1881.2</v>
      </c>
      <c r="K608" s="9" t="n">
        <f aca="false">IF(I608=0,"",B608/J608-1)</f>
        <v>-0.0179672549436529</v>
      </c>
      <c r="M608" s="8"/>
      <c r="N608" s="8"/>
      <c r="O608" s="8"/>
      <c r="P608" s="8"/>
      <c r="Q608" s="9"/>
      <c r="R608" s="9"/>
      <c r="S608" s="9"/>
      <c r="T608" s="9"/>
      <c r="U608" s="9"/>
      <c r="V608" s="9"/>
    </row>
    <row r="609" customFormat="false" ht="15" hidden="false" customHeight="false" outlineLevel="0" collapsed="false">
      <c r="A609" s="5" t="n">
        <v>44708</v>
      </c>
      <c r="B609" s="6" t="n">
        <v>1851.3</v>
      </c>
      <c r="C609" s="9" t="n">
        <f aca="false">B609/B608-1</f>
        <v>0.00211107502435848</v>
      </c>
      <c r="D609" s="9" t="n">
        <f aca="false">LN(B609/B608)</f>
        <v>0.0021088498366211</v>
      </c>
      <c r="E609" s="9" t="n">
        <f aca="false">B609/B604-1</f>
        <v>0.00515799761103275</v>
      </c>
      <c r="F609" s="9" t="n">
        <f aca="false">B609/B588-1</f>
        <v>-0.0198019801980198</v>
      </c>
      <c r="G609" s="0" t="n">
        <f aca="false">MAX(G608,B609)</f>
        <v>2051.5</v>
      </c>
      <c r="H609" s="9" t="n">
        <f aca="false">B609/G609-1</f>
        <v>-0.0975871313672923</v>
      </c>
      <c r="I609" s="0" t="n">
        <f aca="false">IF(AND($A609&gt;=CrashTest!$B$3,$A609&lt;=CrashTest!$C$3),1,IF(AND($A609&gt;=CrashTest!$B$4,$A609&lt;=CrashTest!$C$4),2,IF(AND($A609&gt;=CrashTest!$B$5,$A609&lt;=CrashTest!$C$5),3,IF(AND($A609&gt;=CrashTest!$B$6,$A609&lt;=CrashTest!$C$6),4,IF(AND($A609&gt;=CrashTest!$B$7,$A609&lt;=CrashTest!$C$7),5,0)))))</f>
        <v>3</v>
      </c>
      <c r="J609" s="0" t="n">
        <f aca="false">IF(I609=0,"",IF(I608=I609,MAX(J608,B609),B609))</f>
        <v>1881.2</v>
      </c>
      <c r="K609" s="9" t="n">
        <f aca="false">IF(I609=0,"",B609/J609-1)</f>
        <v>-0.0158941101424623</v>
      </c>
      <c r="M609" s="8"/>
      <c r="N609" s="8"/>
      <c r="O609" s="8"/>
      <c r="P609" s="8"/>
      <c r="Q609" s="9"/>
      <c r="R609" s="9"/>
      <c r="S609" s="9"/>
      <c r="T609" s="9"/>
      <c r="U609" s="9"/>
      <c r="V609" s="9"/>
    </row>
    <row r="610" customFormat="false" ht="15" hidden="false" customHeight="false" outlineLevel="0" collapsed="false">
      <c r="A610" s="5" t="n">
        <v>44712</v>
      </c>
      <c r="B610" s="6" t="n">
        <v>1842.7</v>
      </c>
      <c r="C610" s="9" t="n">
        <f aca="false">B610/B609-1</f>
        <v>-0.00464538432452866</v>
      </c>
      <c r="D610" s="9" t="n">
        <f aca="false">LN(B610/B609)</f>
        <v>-0.0046562076543156</v>
      </c>
      <c r="E610" s="9" t="n">
        <f aca="false">B610/B605-1</f>
        <v>-0.0027600389652559</v>
      </c>
      <c r="F610" s="9" t="n">
        <f aca="false">B610/B589-1</f>
        <v>-0.0348818938878123</v>
      </c>
      <c r="G610" s="0" t="n">
        <f aca="false">MAX(G609,B610)</f>
        <v>2051.5</v>
      </c>
      <c r="H610" s="9" t="n">
        <f aca="false">B610/G610-1</f>
        <v>-0.101779185961492</v>
      </c>
      <c r="I610" s="0" t="n">
        <f aca="false">IF(AND($A610&gt;=CrashTest!$B$3,$A610&lt;=CrashTest!$C$3),1,IF(AND($A610&gt;=CrashTest!$B$4,$A610&lt;=CrashTest!$C$4),2,IF(AND($A610&gt;=CrashTest!$B$5,$A610&lt;=CrashTest!$C$5),3,IF(AND($A610&gt;=CrashTest!$B$6,$A610&lt;=CrashTest!$C$6),4,IF(AND($A610&gt;=CrashTest!$B$7,$A610&lt;=CrashTest!$C$7),5,0)))))</f>
        <v>3</v>
      </c>
      <c r="J610" s="0" t="n">
        <f aca="false">IF(I610=0,"",IF(I609=I610,MAX(J609,B610),B610))</f>
        <v>1881.2</v>
      </c>
      <c r="K610" s="9" t="n">
        <f aca="false">IF(I610=0,"",B610/J610-1)</f>
        <v>-0.0204656602168828</v>
      </c>
      <c r="M610" s="8"/>
      <c r="N610" s="8"/>
      <c r="O610" s="8"/>
      <c r="P610" s="8"/>
      <c r="Q610" s="9"/>
      <c r="R610" s="9"/>
      <c r="S610" s="9"/>
      <c r="T610" s="9"/>
      <c r="U610" s="9"/>
      <c r="V610" s="9"/>
    </row>
    <row r="611" customFormat="false" ht="15" hidden="false" customHeight="false" outlineLevel="0" collapsed="false">
      <c r="A611" s="5" t="n">
        <v>44713</v>
      </c>
      <c r="B611" s="6" t="n">
        <v>1843.3</v>
      </c>
      <c r="C611" s="9" t="n">
        <f aca="false">B611/B610-1</f>
        <v>0.000325609160471085</v>
      </c>
      <c r="D611" s="9" t="n">
        <f aca="false">LN(B611/B610)</f>
        <v>0.000325556161312756</v>
      </c>
      <c r="E611" s="9" t="n">
        <f aca="false">B611/B606-1</f>
        <v>-0.0116883813200365</v>
      </c>
      <c r="F611" s="9" t="n">
        <f aca="false">B611/B590-1</f>
        <v>-0.00993662047480937</v>
      </c>
      <c r="G611" s="0" t="n">
        <f aca="false">MAX(G610,B611)</f>
        <v>2051.5</v>
      </c>
      <c r="H611" s="9" t="n">
        <f aca="false">B611/G611-1</f>
        <v>-0.101486717036315</v>
      </c>
      <c r="I611" s="0" t="n">
        <f aca="false">IF(AND($A611&gt;=CrashTest!$B$3,$A611&lt;=CrashTest!$C$3),1,IF(AND($A611&gt;=CrashTest!$B$4,$A611&lt;=CrashTest!$C$4),2,IF(AND($A611&gt;=CrashTest!$B$5,$A611&lt;=CrashTest!$C$5),3,IF(AND($A611&gt;=CrashTest!$B$6,$A611&lt;=CrashTest!$C$6),4,IF(AND($A611&gt;=CrashTest!$B$7,$A611&lt;=CrashTest!$C$7),5,0)))))</f>
        <v>3</v>
      </c>
      <c r="J611" s="0" t="n">
        <f aca="false">IF(I611=0,"",IF(I610=I611,MAX(J610,B611),B611))</f>
        <v>1881.2</v>
      </c>
      <c r="K611" s="9" t="n">
        <f aca="false">IF(I611=0,"",B611/J611-1)</f>
        <v>-0.0201467148628536</v>
      </c>
      <c r="M611" s="8"/>
      <c r="N611" s="8"/>
      <c r="O611" s="8"/>
      <c r="P611" s="8"/>
      <c r="Q611" s="9"/>
      <c r="R611" s="9"/>
      <c r="S611" s="9"/>
      <c r="T611" s="9"/>
      <c r="U611" s="9"/>
      <c r="V611" s="9"/>
    </row>
    <row r="612" customFormat="false" ht="15" hidden="false" customHeight="false" outlineLevel="0" collapsed="false">
      <c r="A612" s="5" t="n">
        <v>44714</v>
      </c>
      <c r="B612" s="6" t="n">
        <v>1866.5</v>
      </c>
      <c r="C612" s="9" t="n">
        <f aca="false">B612/B611-1</f>
        <v>0.0125861227146964</v>
      </c>
      <c r="D612" s="9" t="n">
        <f aca="false">LN(B612/B611)</f>
        <v>0.0125075758525105</v>
      </c>
      <c r="E612" s="9" t="n">
        <f aca="false">B612/B607-1</f>
        <v>0.0109955584443722</v>
      </c>
      <c r="F612" s="9" t="n">
        <f aca="false">B612/B591-1</f>
        <v>-0.00123073630136983</v>
      </c>
      <c r="G612" s="0" t="n">
        <f aca="false">MAX(G611,B612)</f>
        <v>2051.5</v>
      </c>
      <c r="H612" s="9" t="n">
        <f aca="false">B612/G612-1</f>
        <v>-0.0901779185961492</v>
      </c>
      <c r="I612" s="0" t="n">
        <f aca="false">IF(AND($A612&gt;=CrashTest!$B$3,$A612&lt;=CrashTest!$C$3),1,IF(AND($A612&gt;=CrashTest!$B$4,$A612&lt;=CrashTest!$C$4),2,IF(AND($A612&gt;=CrashTest!$B$5,$A612&lt;=CrashTest!$C$5),3,IF(AND($A612&gt;=CrashTest!$B$6,$A612&lt;=CrashTest!$C$6),4,IF(AND($A612&gt;=CrashTest!$B$7,$A612&lt;=CrashTest!$C$7),5,0)))))</f>
        <v>3</v>
      </c>
      <c r="J612" s="0" t="n">
        <f aca="false">IF(I612=0,"",IF(I611=I612,MAX(J611,B612),B612))</f>
        <v>1881.2</v>
      </c>
      <c r="K612" s="9" t="n">
        <f aca="false">IF(I612=0,"",B612/J612-1)</f>
        <v>-0.00781416117371891</v>
      </c>
      <c r="M612" s="8"/>
      <c r="N612" s="8"/>
      <c r="O612" s="8"/>
      <c r="P612" s="8"/>
      <c r="Q612" s="9"/>
      <c r="R612" s="9"/>
      <c r="S612" s="9"/>
      <c r="T612" s="9"/>
      <c r="U612" s="9"/>
      <c r="V612" s="9"/>
    </row>
    <row r="613" customFormat="false" ht="15" hidden="false" customHeight="false" outlineLevel="0" collapsed="false">
      <c r="A613" s="5" t="n">
        <v>44715</v>
      </c>
      <c r="B613" s="6" t="n">
        <v>1845.4</v>
      </c>
      <c r="C613" s="9" t="n">
        <f aca="false">B613/B612-1</f>
        <v>-0.0113045807661398</v>
      </c>
      <c r="D613" s="9" t="n">
        <f aca="false">LN(B613/B612)</f>
        <v>-0.0113689632101831</v>
      </c>
      <c r="E613" s="9" t="n">
        <f aca="false">B613/B608-1</f>
        <v>-0.00108260257659409</v>
      </c>
      <c r="F613" s="9" t="n">
        <f aca="false">B613/B592-1</f>
        <v>-0.0115693626138189</v>
      </c>
      <c r="G613" s="0" t="n">
        <f aca="false">MAX(G612,B613)</f>
        <v>2051.5</v>
      </c>
      <c r="H613" s="9" t="n">
        <f aca="false">B613/G613-1</f>
        <v>-0.100463075798196</v>
      </c>
      <c r="I613" s="0" t="n">
        <f aca="false">IF(AND($A613&gt;=CrashTest!$B$3,$A613&lt;=CrashTest!$C$3),1,IF(AND($A613&gt;=CrashTest!$B$4,$A613&lt;=CrashTest!$C$4),2,IF(AND($A613&gt;=CrashTest!$B$5,$A613&lt;=CrashTest!$C$5),3,IF(AND($A613&gt;=CrashTest!$B$6,$A613&lt;=CrashTest!$C$6),4,IF(AND($A613&gt;=CrashTest!$B$7,$A613&lt;=CrashTest!$C$7),5,0)))))</f>
        <v>3</v>
      </c>
      <c r="J613" s="0" t="n">
        <f aca="false">IF(I613=0,"",IF(I612=I613,MAX(J612,B613),B613))</f>
        <v>1881.2</v>
      </c>
      <c r="K613" s="9" t="n">
        <f aca="false">IF(I613=0,"",B613/J613-1)</f>
        <v>-0.0190304061237507</v>
      </c>
      <c r="M613" s="8"/>
      <c r="N613" s="8"/>
      <c r="O613" s="8"/>
      <c r="P613" s="8"/>
      <c r="Q613" s="9"/>
      <c r="R613" s="9"/>
      <c r="S613" s="9"/>
      <c r="T613" s="9"/>
      <c r="U613" s="9"/>
      <c r="V613" s="9"/>
    </row>
    <row r="614" customFormat="false" ht="15" hidden="false" customHeight="false" outlineLevel="0" collapsed="false">
      <c r="A614" s="5" t="n">
        <v>44718</v>
      </c>
      <c r="B614" s="6" t="n">
        <v>1839.2</v>
      </c>
      <c r="C614" s="9" t="n">
        <f aca="false">B614/B613-1</f>
        <v>-0.00335970521296203</v>
      </c>
      <c r="D614" s="9" t="n">
        <f aca="false">LN(B614/B613)</f>
        <v>-0.00336536169548373</v>
      </c>
      <c r="E614" s="9" t="n">
        <f aca="false">B614/B609-1</f>
        <v>-0.00653594771241828</v>
      </c>
      <c r="F614" s="9" t="n">
        <f aca="false">B614/B593-1</f>
        <v>-0.0185699039487727</v>
      </c>
      <c r="G614" s="0" t="n">
        <f aca="false">MAX(G613,B614)</f>
        <v>2051.5</v>
      </c>
      <c r="H614" s="9" t="n">
        <f aca="false">B614/G614-1</f>
        <v>-0.103485254691689</v>
      </c>
      <c r="I614" s="0" t="n">
        <f aca="false">IF(AND($A614&gt;=CrashTest!$B$3,$A614&lt;=CrashTest!$C$3),1,IF(AND($A614&gt;=CrashTest!$B$4,$A614&lt;=CrashTest!$C$4),2,IF(AND($A614&gt;=CrashTest!$B$5,$A614&lt;=CrashTest!$C$5),3,IF(AND($A614&gt;=CrashTest!$B$6,$A614&lt;=CrashTest!$C$6),4,IF(AND($A614&gt;=CrashTest!$B$7,$A614&lt;=CrashTest!$C$7),5,0)))))</f>
        <v>3</v>
      </c>
      <c r="J614" s="0" t="n">
        <f aca="false">IF(I614=0,"",IF(I613=I614,MAX(J613,B614),B614))</f>
        <v>1881.2</v>
      </c>
      <c r="K614" s="9" t="n">
        <f aca="false">IF(I614=0,"",B614/J614-1)</f>
        <v>-0.022326174782054</v>
      </c>
      <c r="M614" s="8"/>
      <c r="N614" s="8"/>
      <c r="O614" s="8"/>
      <c r="P614" s="8"/>
      <c r="Q614" s="9"/>
      <c r="R614" s="9"/>
      <c r="S614" s="9"/>
      <c r="T614" s="9"/>
      <c r="U614" s="9"/>
      <c r="V614" s="9"/>
    </row>
    <row r="615" customFormat="false" ht="15" hidden="false" customHeight="false" outlineLevel="0" collapsed="false">
      <c r="A615" s="5" t="n">
        <v>44719</v>
      </c>
      <c r="B615" s="6" t="n">
        <v>1847.5</v>
      </c>
      <c r="C615" s="9" t="n">
        <f aca="false">B615/B614-1</f>
        <v>0.00451283166594174</v>
      </c>
      <c r="D615" s="9" t="n">
        <f aca="false">LN(B615/B614)</f>
        <v>0.00450267937338507</v>
      </c>
      <c r="E615" s="9" t="n">
        <f aca="false">B615/B610-1</f>
        <v>0.00260487328376846</v>
      </c>
      <c r="F615" s="9" t="n">
        <f aca="false">B615/B594-1</f>
        <v>-0.0179140973846481</v>
      </c>
      <c r="G615" s="0" t="n">
        <f aca="false">MAX(G614,B615)</f>
        <v>2051.5</v>
      </c>
      <c r="H615" s="9" t="n">
        <f aca="false">B615/G615-1</f>
        <v>-0.099439434560078</v>
      </c>
      <c r="I615" s="0" t="n">
        <f aca="false">IF(AND($A615&gt;=CrashTest!$B$3,$A615&lt;=CrashTest!$C$3),1,IF(AND($A615&gt;=CrashTest!$B$4,$A615&lt;=CrashTest!$C$4),2,IF(AND($A615&gt;=CrashTest!$B$5,$A615&lt;=CrashTest!$C$5),3,IF(AND($A615&gt;=CrashTest!$B$6,$A615&lt;=CrashTest!$C$6),4,IF(AND($A615&gt;=CrashTest!$B$7,$A615&lt;=CrashTest!$C$7),5,0)))))</f>
        <v>3</v>
      </c>
      <c r="J615" s="0" t="n">
        <f aca="false">IF(I615=0,"",IF(I614=I615,MAX(J614,B615),B615))</f>
        <v>1881.2</v>
      </c>
      <c r="K615" s="9" t="n">
        <f aca="false">IF(I615=0,"",B615/J615-1)</f>
        <v>-0.0179140973846481</v>
      </c>
      <c r="M615" s="8"/>
      <c r="N615" s="8"/>
      <c r="O615" s="8"/>
      <c r="P615" s="8"/>
      <c r="Q615" s="9"/>
      <c r="R615" s="9"/>
      <c r="S615" s="9"/>
      <c r="T615" s="9"/>
      <c r="U615" s="9"/>
      <c r="V615" s="9"/>
    </row>
    <row r="616" customFormat="false" ht="15" hidden="false" customHeight="false" outlineLevel="0" collapsed="false">
      <c r="A616" s="5" t="n">
        <v>44720</v>
      </c>
      <c r="B616" s="6" t="n">
        <v>1851.9</v>
      </c>
      <c r="C616" s="9" t="n">
        <f aca="false">B616/B615-1</f>
        <v>0.00238159675236815</v>
      </c>
      <c r="D616" s="9" t="n">
        <f aca="false">LN(B616/B615)</f>
        <v>0.00237876524560314</v>
      </c>
      <c r="E616" s="9" t="n">
        <f aca="false">B616/B611-1</f>
        <v>0.0046655454890685</v>
      </c>
      <c r="F616" s="9" t="n">
        <f aca="false">B616/B595-1</f>
        <v>-0.00280006461687565</v>
      </c>
      <c r="G616" s="0" t="n">
        <f aca="false">MAX(G615,B616)</f>
        <v>2051.5</v>
      </c>
      <c r="H616" s="9" t="n">
        <f aca="false">B616/G616-1</f>
        <v>-0.0972946624421155</v>
      </c>
      <c r="I616" s="0" t="n">
        <f aca="false">IF(AND($A616&gt;=CrashTest!$B$3,$A616&lt;=CrashTest!$C$3),1,IF(AND($A616&gt;=CrashTest!$B$4,$A616&lt;=CrashTest!$C$4),2,IF(AND($A616&gt;=CrashTest!$B$5,$A616&lt;=CrashTest!$C$5),3,IF(AND($A616&gt;=CrashTest!$B$6,$A616&lt;=CrashTest!$C$6),4,IF(AND($A616&gt;=CrashTest!$B$7,$A616&lt;=CrashTest!$C$7),5,0)))))</f>
        <v>3</v>
      </c>
      <c r="J616" s="0" t="n">
        <f aca="false">IF(I616=0,"",IF(I615=I616,MAX(J615,B616),B616))</f>
        <v>1881.2</v>
      </c>
      <c r="K616" s="9" t="n">
        <f aca="false">IF(I616=0,"",B616/J616-1)</f>
        <v>-0.0155751647884329</v>
      </c>
      <c r="M616" s="8"/>
      <c r="N616" s="8"/>
      <c r="O616" s="8"/>
      <c r="P616" s="8"/>
      <c r="Q616" s="9"/>
      <c r="R616" s="9"/>
      <c r="S616" s="9"/>
      <c r="T616" s="9"/>
      <c r="U616" s="9"/>
      <c r="V616" s="9"/>
    </row>
    <row r="617" customFormat="false" ht="15" hidden="false" customHeight="false" outlineLevel="0" collapsed="false">
      <c r="A617" s="5" t="n">
        <v>44721</v>
      </c>
      <c r="B617" s="6" t="n">
        <v>1848.8</v>
      </c>
      <c r="C617" s="9" t="n">
        <f aca="false">B617/B616-1</f>
        <v>-0.00167395647713164</v>
      </c>
      <c r="D617" s="9" t="n">
        <f aca="false">LN(B617/B616)</f>
        <v>-0.00167535910778897</v>
      </c>
      <c r="E617" s="9" t="n">
        <f aca="false">B617/B612-1</f>
        <v>-0.0094829895526386</v>
      </c>
      <c r="F617" s="9" t="n">
        <f aca="false">B617/B596-1</f>
        <v>0.00483721941409843</v>
      </c>
      <c r="G617" s="0" t="n">
        <f aca="false">MAX(G616,B617)</f>
        <v>2051.5</v>
      </c>
      <c r="H617" s="9" t="n">
        <f aca="false">B617/G617-1</f>
        <v>-0.0988057518888619</v>
      </c>
      <c r="I617" s="0" t="n">
        <f aca="false">IF(AND($A617&gt;=CrashTest!$B$3,$A617&lt;=CrashTest!$C$3),1,IF(AND($A617&gt;=CrashTest!$B$4,$A617&lt;=CrashTest!$C$4),2,IF(AND($A617&gt;=CrashTest!$B$5,$A617&lt;=CrashTest!$C$5),3,IF(AND($A617&gt;=CrashTest!$B$6,$A617&lt;=CrashTest!$C$6),4,IF(AND($A617&gt;=CrashTest!$B$7,$A617&lt;=CrashTest!$C$7),5,0)))))</f>
        <v>3</v>
      </c>
      <c r="J617" s="0" t="n">
        <f aca="false">IF(I617=0,"",IF(I616=I617,MAX(J616,B617),B617))</f>
        <v>1881.2</v>
      </c>
      <c r="K617" s="9" t="n">
        <f aca="false">IF(I617=0,"",B617/J617-1)</f>
        <v>-0.0172230491175845</v>
      </c>
      <c r="M617" s="8"/>
      <c r="N617" s="8"/>
      <c r="O617" s="8"/>
      <c r="P617" s="8"/>
      <c r="Q617" s="9"/>
      <c r="R617" s="9"/>
      <c r="S617" s="9"/>
      <c r="T617" s="9"/>
      <c r="U617" s="9"/>
      <c r="V617" s="9"/>
    </row>
    <row r="618" customFormat="false" ht="15" hidden="false" customHeight="false" outlineLevel="0" collapsed="false">
      <c r="A618" s="5" t="n">
        <v>44722</v>
      </c>
      <c r="B618" s="6" t="n">
        <v>1871.5</v>
      </c>
      <c r="C618" s="9" t="n">
        <f aca="false">B618/B617-1</f>
        <v>0.0122782345305064</v>
      </c>
      <c r="D618" s="9" t="n">
        <f aca="false">LN(B618/B617)</f>
        <v>0.0122034683843128</v>
      </c>
      <c r="E618" s="9" t="n">
        <f aca="false">B618/B613-1</f>
        <v>0.0141432751706947</v>
      </c>
      <c r="F618" s="9" t="n">
        <f aca="false">B618/B597-1</f>
        <v>0.0102018784411098</v>
      </c>
      <c r="G618" s="0" t="n">
        <f aca="false">MAX(G617,B618)</f>
        <v>2051.5</v>
      </c>
      <c r="H618" s="9" t="n">
        <f aca="false">B618/G618-1</f>
        <v>-0.08774067755301</v>
      </c>
      <c r="I618" s="0" t="n">
        <f aca="false">IF(AND($A618&gt;=CrashTest!$B$3,$A618&lt;=CrashTest!$C$3),1,IF(AND($A618&gt;=CrashTest!$B$4,$A618&lt;=CrashTest!$C$4),2,IF(AND($A618&gt;=CrashTest!$B$5,$A618&lt;=CrashTest!$C$5),3,IF(AND($A618&gt;=CrashTest!$B$6,$A618&lt;=CrashTest!$C$6),4,IF(AND($A618&gt;=CrashTest!$B$7,$A618&lt;=CrashTest!$C$7),5,0)))))</f>
        <v>3</v>
      </c>
      <c r="J618" s="0" t="n">
        <f aca="false">IF(I618=0,"",IF(I617=I618,MAX(J617,B618),B618))</f>
        <v>1881.2</v>
      </c>
      <c r="K618" s="9" t="n">
        <f aca="false">IF(I618=0,"",B618/J618-1)</f>
        <v>-0.00515628322347439</v>
      </c>
      <c r="M618" s="8"/>
      <c r="N618" s="8"/>
      <c r="O618" s="8"/>
      <c r="P618" s="8"/>
      <c r="Q618" s="9"/>
      <c r="R618" s="9"/>
      <c r="S618" s="9"/>
      <c r="T618" s="9"/>
      <c r="U618" s="9"/>
      <c r="V618" s="9"/>
    </row>
    <row r="619" customFormat="false" ht="15" hidden="false" customHeight="false" outlineLevel="0" collapsed="false">
      <c r="A619" s="5" t="n">
        <v>44725</v>
      </c>
      <c r="B619" s="6" t="n">
        <v>1828</v>
      </c>
      <c r="C619" s="9" t="n">
        <f aca="false">B619/B618-1</f>
        <v>-0.0232433876569597</v>
      </c>
      <c r="D619" s="9" t="n">
        <f aca="false">LN(B619/B618)</f>
        <v>-0.0235177753303883</v>
      </c>
      <c r="E619" s="9" t="n">
        <f aca="false">B619/B614-1</f>
        <v>-0.00608960417572857</v>
      </c>
      <c r="F619" s="9" t="n">
        <f aca="false">B619/B598-1</f>
        <v>0.00230288408816759</v>
      </c>
      <c r="G619" s="0" t="n">
        <f aca="false">MAX(G618,B619)</f>
        <v>2051.5</v>
      </c>
      <c r="H619" s="9" t="n">
        <f aca="false">B619/G619-1</f>
        <v>-0.108944674628321</v>
      </c>
      <c r="I619" s="0" t="n">
        <f aca="false">IF(AND($A619&gt;=CrashTest!$B$3,$A619&lt;=CrashTest!$C$3),1,IF(AND($A619&gt;=CrashTest!$B$4,$A619&lt;=CrashTest!$C$4),2,IF(AND($A619&gt;=CrashTest!$B$5,$A619&lt;=CrashTest!$C$5),3,IF(AND($A619&gt;=CrashTest!$B$6,$A619&lt;=CrashTest!$C$6),4,IF(AND($A619&gt;=CrashTest!$B$7,$A619&lt;=CrashTest!$C$7),5,0)))))</f>
        <v>3</v>
      </c>
      <c r="J619" s="0" t="n">
        <f aca="false">IF(I619=0,"",IF(I618=I619,MAX(J618,B619),B619))</f>
        <v>1881.2</v>
      </c>
      <c r="K619" s="9" t="n">
        <f aca="false">IF(I619=0,"",B619/J619-1)</f>
        <v>-0.0282798213906018</v>
      </c>
      <c r="M619" s="8"/>
      <c r="N619" s="8"/>
      <c r="O619" s="8"/>
      <c r="P619" s="8"/>
      <c r="Q619" s="9"/>
      <c r="R619" s="9"/>
      <c r="S619" s="9"/>
      <c r="T619" s="9"/>
      <c r="U619" s="9"/>
      <c r="V619" s="9"/>
    </row>
    <row r="620" customFormat="false" ht="15" hidden="false" customHeight="false" outlineLevel="0" collapsed="false">
      <c r="A620" s="5" t="n">
        <v>44726</v>
      </c>
      <c r="B620" s="6" t="n">
        <v>1809.5</v>
      </c>
      <c r="C620" s="9" t="n">
        <f aca="false">B620/B619-1</f>
        <v>-0.0101203501094091</v>
      </c>
      <c r="D620" s="9" t="n">
        <f aca="false">LN(B620/B619)</f>
        <v>-0.0101719090102982</v>
      </c>
      <c r="E620" s="9" t="n">
        <f aca="false">B620/B615-1</f>
        <v>-0.0205683355886332</v>
      </c>
      <c r="F620" s="9" t="n">
        <f aca="false">B620/B599-1</f>
        <v>0.00116189000774591</v>
      </c>
      <c r="G620" s="0" t="n">
        <f aca="false">MAX(G619,B620)</f>
        <v>2051.5</v>
      </c>
      <c r="H620" s="9" t="n">
        <f aca="false">B620/G620-1</f>
        <v>-0.117962466487936</v>
      </c>
      <c r="I620" s="0" t="n">
        <f aca="false">IF(AND($A620&gt;=CrashTest!$B$3,$A620&lt;=CrashTest!$C$3),1,IF(AND($A620&gt;=CrashTest!$B$4,$A620&lt;=CrashTest!$C$4),2,IF(AND($A620&gt;=CrashTest!$B$5,$A620&lt;=CrashTest!$C$5),3,IF(AND($A620&gt;=CrashTest!$B$6,$A620&lt;=CrashTest!$C$6),4,IF(AND($A620&gt;=CrashTest!$B$7,$A620&lt;=CrashTest!$C$7),5,0)))))</f>
        <v>3</v>
      </c>
      <c r="J620" s="0" t="n">
        <f aca="false">IF(I620=0,"",IF(I619=I620,MAX(J619,B620),B620))</f>
        <v>1881.2</v>
      </c>
      <c r="K620" s="9" t="n">
        <f aca="false">IF(I620=0,"",B620/J620-1)</f>
        <v>-0.0381139698065065</v>
      </c>
      <c r="M620" s="8"/>
      <c r="N620" s="8"/>
      <c r="O620" s="8"/>
      <c r="P620" s="8"/>
      <c r="Q620" s="9"/>
      <c r="R620" s="9"/>
      <c r="S620" s="9"/>
      <c r="T620" s="9"/>
      <c r="U620" s="9"/>
      <c r="V620" s="9"/>
    </row>
    <row r="621" customFormat="false" ht="15" hidden="false" customHeight="false" outlineLevel="0" collapsed="false">
      <c r="A621" s="5" t="n">
        <v>44727</v>
      </c>
      <c r="B621" s="6" t="n">
        <v>1815.3</v>
      </c>
      <c r="C621" s="9" t="n">
        <f aca="false">B621/B620-1</f>
        <v>0.00320530533296481</v>
      </c>
      <c r="D621" s="9" t="n">
        <f aca="false">LN(B621/B620)</f>
        <v>0.00320017929258825</v>
      </c>
      <c r="E621" s="9" t="n">
        <f aca="false">B621/B616-1</f>
        <v>-0.0197634861493602</v>
      </c>
      <c r="F621" s="9" t="n">
        <f aca="false">B621/B600-1</f>
        <v>0.000992555831265563</v>
      </c>
      <c r="G621" s="0" t="n">
        <f aca="false">MAX(G620,B621)</f>
        <v>2051.5</v>
      </c>
      <c r="H621" s="9" t="n">
        <f aca="false">B621/G621-1</f>
        <v>-0.115135266877894</v>
      </c>
      <c r="I621" s="0" t="n">
        <f aca="false">IF(AND($A621&gt;=CrashTest!$B$3,$A621&lt;=CrashTest!$C$3),1,IF(AND($A621&gt;=CrashTest!$B$4,$A621&lt;=CrashTest!$C$4),2,IF(AND($A621&gt;=CrashTest!$B$5,$A621&lt;=CrashTest!$C$5),3,IF(AND($A621&gt;=CrashTest!$B$6,$A621&lt;=CrashTest!$C$6),4,IF(AND($A621&gt;=CrashTest!$B$7,$A621&lt;=CrashTest!$C$7),5,0)))))</f>
        <v>3</v>
      </c>
      <c r="J621" s="0" t="n">
        <f aca="false">IF(I621=0,"",IF(I620=I621,MAX(J620,B621),B621))</f>
        <v>1881.2</v>
      </c>
      <c r="K621" s="9" t="n">
        <f aca="false">IF(I621=0,"",B621/J621-1)</f>
        <v>-0.0350308313842229</v>
      </c>
      <c r="M621" s="8"/>
      <c r="N621" s="8"/>
      <c r="O621" s="8"/>
      <c r="P621" s="8"/>
      <c r="Q621" s="9"/>
      <c r="R621" s="9"/>
      <c r="S621" s="9"/>
      <c r="T621" s="9"/>
      <c r="U621" s="9"/>
      <c r="V621" s="9"/>
    </row>
    <row r="622" customFormat="false" ht="15" hidden="false" customHeight="false" outlineLevel="0" collapsed="false">
      <c r="A622" s="5" t="n">
        <v>44728</v>
      </c>
      <c r="B622" s="6" t="n">
        <v>1845.7</v>
      </c>
      <c r="C622" s="9" t="n">
        <f aca="false">B622/B621-1</f>
        <v>0.0167465432710847</v>
      </c>
      <c r="D622" s="9" t="n">
        <f aca="false">LN(B622/B621)</f>
        <v>0.0166078660168601</v>
      </c>
      <c r="E622" s="9" t="n">
        <f aca="false">B622/B617-1</f>
        <v>-0.00167676330592814</v>
      </c>
      <c r="F622" s="9" t="n">
        <f aca="false">B622/B601-1</f>
        <v>0.0151248487515125</v>
      </c>
      <c r="G622" s="0" t="n">
        <f aca="false">MAX(G621,B622)</f>
        <v>2051.5</v>
      </c>
      <c r="H622" s="9" t="n">
        <f aca="false">B622/G622-1</f>
        <v>-0.100316841335608</v>
      </c>
      <c r="I622" s="0" t="n">
        <f aca="false">IF(AND($A622&gt;=CrashTest!$B$3,$A622&lt;=CrashTest!$C$3),1,IF(AND($A622&gt;=CrashTest!$B$4,$A622&lt;=CrashTest!$C$4),2,IF(AND($A622&gt;=CrashTest!$B$5,$A622&lt;=CrashTest!$C$5),3,IF(AND($A622&gt;=CrashTest!$B$6,$A622&lt;=CrashTest!$C$6),4,IF(AND($A622&gt;=CrashTest!$B$7,$A622&lt;=CrashTest!$C$7),5,0)))))</f>
        <v>3</v>
      </c>
      <c r="J622" s="0" t="n">
        <f aca="false">IF(I622=0,"",IF(I621=I622,MAX(J621,B622),B622))</f>
        <v>1881.2</v>
      </c>
      <c r="K622" s="9" t="n">
        <f aca="false">IF(I622=0,"",B622/J622-1)</f>
        <v>-0.0188709334467361</v>
      </c>
      <c r="M622" s="8"/>
      <c r="N622" s="8"/>
      <c r="O622" s="8"/>
      <c r="P622" s="8"/>
      <c r="Q622" s="9"/>
      <c r="R622" s="9"/>
      <c r="S622" s="9"/>
      <c r="T622" s="9"/>
      <c r="U622" s="9"/>
      <c r="V622" s="9"/>
    </row>
    <row r="623" customFormat="false" ht="15" hidden="false" customHeight="false" outlineLevel="0" collapsed="false">
      <c r="A623" s="5" t="n">
        <v>44729</v>
      </c>
      <c r="B623" s="6" t="n">
        <v>1835.6</v>
      </c>
      <c r="C623" s="9" t="n">
        <f aca="false">B623/B622-1</f>
        <v>-0.00547217857723359</v>
      </c>
      <c r="D623" s="9" t="n">
        <f aca="false">LN(B623/B622)</f>
        <v>-0.00548720579256715</v>
      </c>
      <c r="E623" s="9" t="n">
        <f aca="false">B623/B618-1</f>
        <v>-0.019182473951376</v>
      </c>
      <c r="F623" s="9" t="n">
        <f aca="false">B623/B602-1</f>
        <v>0.0108486150118399</v>
      </c>
      <c r="G623" s="0" t="n">
        <f aca="false">MAX(G622,B623)</f>
        <v>2051.5</v>
      </c>
      <c r="H623" s="9" t="n">
        <f aca="false">B623/G623-1</f>
        <v>-0.105240068242749</v>
      </c>
      <c r="I623" s="0" t="n">
        <f aca="false">IF(AND($A623&gt;=CrashTest!$B$3,$A623&lt;=CrashTest!$C$3),1,IF(AND($A623&gt;=CrashTest!$B$4,$A623&lt;=CrashTest!$C$4),2,IF(AND($A623&gt;=CrashTest!$B$5,$A623&lt;=CrashTest!$C$5),3,IF(AND($A623&gt;=CrashTest!$B$6,$A623&lt;=CrashTest!$C$6),4,IF(AND($A623&gt;=CrashTest!$B$7,$A623&lt;=CrashTest!$C$7),5,0)))))</f>
        <v>3</v>
      </c>
      <c r="J623" s="0" t="n">
        <f aca="false">IF(I623=0,"",IF(I622=I623,MAX(J622,B623),B623))</f>
        <v>1881.2</v>
      </c>
      <c r="K623" s="9" t="n">
        <f aca="false">IF(I623=0,"",B623/J623-1)</f>
        <v>-0.0242398469062302</v>
      </c>
      <c r="M623" s="8"/>
      <c r="N623" s="8"/>
      <c r="O623" s="8"/>
      <c r="P623" s="8"/>
      <c r="Q623" s="9"/>
      <c r="R623" s="9"/>
      <c r="S623" s="9"/>
      <c r="T623" s="9"/>
      <c r="U623" s="9"/>
      <c r="V623" s="9"/>
    </row>
    <row r="624" customFormat="false" ht="15" hidden="false" customHeight="false" outlineLevel="0" collapsed="false">
      <c r="A624" s="5" t="n">
        <v>44733</v>
      </c>
      <c r="B624" s="6" t="n">
        <v>1834.6</v>
      </c>
      <c r="C624" s="9" t="n">
        <f aca="false">B624/B623-1</f>
        <v>-0.000544780998038785</v>
      </c>
      <c r="D624" s="9" t="n">
        <f aca="false">LN(B624/B623)</f>
        <v>-0.000544929445123246</v>
      </c>
      <c r="E624" s="9" t="n">
        <f aca="false">B624/B619-1</f>
        <v>0.00361050328227575</v>
      </c>
      <c r="F624" s="9" t="n">
        <f aca="false">B624/B603-1</f>
        <v>-0.00358461872691729</v>
      </c>
      <c r="G624" s="0" t="n">
        <f aca="false">MAX(G623,B624)</f>
        <v>2051.5</v>
      </c>
      <c r="H624" s="9" t="n">
        <f aca="false">B624/G624-1</f>
        <v>-0.105727516451377</v>
      </c>
      <c r="I624" s="0" t="n">
        <f aca="false">IF(AND($A624&gt;=CrashTest!$B$3,$A624&lt;=CrashTest!$C$3),1,IF(AND($A624&gt;=CrashTest!$B$4,$A624&lt;=CrashTest!$C$4),2,IF(AND($A624&gt;=CrashTest!$B$5,$A624&lt;=CrashTest!$C$5),3,IF(AND($A624&gt;=CrashTest!$B$6,$A624&lt;=CrashTest!$C$6),4,IF(AND($A624&gt;=CrashTest!$B$7,$A624&lt;=CrashTest!$C$7),5,0)))))</f>
        <v>3</v>
      </c>
      <c r="J624" s="0" t="n">
        <f aca="false">IF(I624=0,"",IF(I623=I624,MAX(J623,B624),B624))</f>
        <v>1881.2</v>
      </c>
      <c r="K624" s="9" t="n">
        <f aca="false">IF(I624=0,"",B624/J624-1)</f>
        <v>-0.0247714224962791</v>
      </c>
      <c r="M624" s="8"/>
      <c r="N624" s="8"/>
      <c r="O624" s="8"/>
      <c r="P624" s="8"/>
      <c r="Q624" s="9"/>
      <c r="R624" s="9"/>
      <c r="S624" s="9"/>
      <c r="T624" s="9"/>
      <c r="U624" s="9"/>
      <c r="V624" s="9"/>
    </row>
    <row r="625" customFormat="false" ht="15" hidden="false" customHeight="false" outlineLevel="0" collapsed="false">
      <c r="A625" s="5" t="n">
        <v>44734</v>
      </c>
      <c r="B625" s="6" t="n">
        <v>1834.3</v>
      </c>
      <c r="C625" s="9" t="n">
        <f aca="false">B625/B624-1</f>
        <v>-0.000163523383843844</v>
      </c>
      <c r="D625" s="9" t="n">
        <f aca="false">LN(B625/B624)</f>
        <v>-0.000163536755250088</v>
      </c>
      <c r="E625" s="9" t="n">
        <f aca="false">B625/B620-1</f>
        <v>0.0137054434926776</v>
      </c>
      <c r="F625" s="9" t="n">
        <f aca="false">B625/B604-1</f>
        <v>-0.00407210337713104</v>
      </c>
      <c r="G625" s="0" t="n">
        <f aca="false">MAX(G624,B625)</f>
        <v>2051.5</v>
      </c>
      <c r="H625" s="9" t="n">
        <f aca="false">B625/G625-1</f>
        <v>-0.105873750913965</v>
      </c>
      <c r="I625" s="0" t="n">
        <f aca="false">IF(AND($A625&gt;=CrashTest!$B$3,$A625&lt;=CrashTest!$C$3),1,IF(AND($A625&gt;=CrashTest!$B$4,$A625&lt;=CrashTest!$C$4),2,IF(AND($A625&gt;=CrashTest!$B$5,$A625&lt;=CrashTest!$C$5),3,IF(AND($A625&gt;=CrashTest!$B$6,$A625&lt;=CrashTest!$C$6),4,IF(AND($A625&gt;=CrashTest!$B$7,$A625&lt;=CrashTest!$C$7),5,0)))))</f>
        <v>3</v>
      </c>
      <c r="J625" s="0" t="n">
        <f aca="false">IF(I625=0,"",IF(I624=I625,MAX(J624,B625),B625))</f>
        <v>1881.2</v>
      </c>
      <c r="K625" s="9" t="n">
        <f aca="false">IF(I625=0,"",B625/J625-1)</f>
        <v>-0.0249308951732937</v>
      </c>
      <c r="M625" s="8"/>
      <c r="N625" s="8"/>
      <c r="O625" s="8"/>
      <c r="P625" s="8"/>
      <c r="Q625" s="9"/>
      <c r="R625" s="9"/>
      <c r="S625" s="9"/>
      <c r="T625" s="9"/>
      <c r="U625" s="9"/>
      <c r="V625" s="9"/>
    </row>
    <row r="626" customFormat="false" ht="15" hidden="false" customHeight="false" outlineLevel="0" collapsed="false">
      <c r="A626" s="5" t="n">
        <v>44735</v>
      </c>
      <c r="B626" s="6" t="n">
        <v>1825.7</v>
      </c>
      <c r="C626" s="9" t="n">
        <f aca="false">B626/B625-1</f>
        <v>-0.00468843700594224</v>
      </c>
      <c r="D626" s="9" t="n">
        <f aca="false">LN(B626/B625)</f>
        <v>-0.00469946220084039</v>
      </c>
      <c r="E626" s="9" t="n">
        <f aca="false">B626/B621-1</f>
        <v>0.00572908059273947</v>
      </c>
      <c r="F626" s="9" t="n">
        <f aca="false">B626/B605-1</f>
        <v>-0.0119601688494425</v>
      </c>
      <c r="G626" s="0" t="n">
        <f aca="false">MAX(G625,B626)</f>
        <v>2051.5</v>
      </c>
      <c r="H626" s="9" t="n">
        <f aca="false">B626/G626-1</f>
        <v>-0.110065805508165</v>
      </c>
      <c r="I626" s="0" t="n">
        <f aca="false">IF(AND($A626&gt;=CrashTest!$B$3,$A626&lt;=CrashTest!$C$3),1,IF(AND($A626&gt;=CrashTest!$B$4,$A626&lt;=CrashTest!$C$4),2,IF(AND($A626&gt;=CrashTest!$B$5,$A626&lt;=CrashTest!$C$5),3,IF(AND($A626&gt;=CrashTest!$B$6,$A626&lt;=CrashTest!$C$6),4,IF(AND($A626&gt;=CrashTest!$B$7,$A626&lt;=CrashTest!$C$7),5,0)))))</f>
        <v>3</v>
      </c>
      <c r="J626" s="0" t="n">
        <f aca="false">IF(I626=0,"",IF(I625=I626,MAX(J625,B626),B626))</f>
        <v>1881.2</v>
      </c>
      <c r="K626" s="9" t="n">
        <f aca="false">IF(I626=0,"",B626/J626-1)</f>
        <v>-0.0295024452477142</v>
      </c>
      <c r="M626" s="8"/>
      <c r="N626" s="8"/>
      <c r="O626" s="8"/>
      <c r="P626" s="8"/>
      <c r="Q626" s="9"/>
      <c r="R626" s="9"/>
      <c r="S626" s="9"/>
      <c r="T626" s="9"/>
      <c r="U626" s="9"/>
      <c r="V626" s="9"/>
    </row>
    <row r="627" customFormat="false" ht="15" hidden="false" customHeight="false" outlineLevel="0" collapsed="false">
      <c r="A627" s="5" t="n">
        <v>44736</v>
      </c>
      <c r="B627" s="6" t="n">
        <v>1826.5</v>
      </c>
      <c r="C627" s="9" t="n">
        <f aca="false">B627/B626-1</f>
        <v>0.000438188092238612</v>
      </c>
      <c r="D627" s="9" t="n">
        <f aca="false">LN(B627/B626)</f>
        <v>0.000438092115872632</v>
      </c>
      <c r="E627" s="9" t="n">
        <f aca="false">B627/B622-1</f>
        <v>-0.0104025572953351</v>
      </c>
      <c r="F627" s="9" t="n">
        <f aca="false">B627/B606-1</f>
        <v>-0.0206959412363947</v>
      </c>
      <c r="G627" s="0" t="n">
        <f aca="false">MAX(G626,B627)</f>
        <v>2051.5</v>
      </c>
      <c r="H627" s="9" t="n">
        <f aca="false">B627/G627-1</f>
        <v>-0.109675846941263</v>
      </c>
      <c r="I627" s="0" t="n">
        <f aca="false">IF(AND($A627&gt;=CrashTest!$B$3,$A627&lt;=CrashTest!$C$3),1,IF(AND($A627&gt;=CrashTest!$B$4,$A627&lt;=CrashTest!$C$4),2,IF(AND($A627&gt;=CrashTest!$B$5,$A627&lt;=CrashTest!$C$5),3,IF(AND($A627&gt;=CrashTest!$B$6,$A627&lt;=CrashTest!$C$6),4,IF(AND($A627&gt;=CrashTest!$B$7,$A627&lt;=CrashTest!$C$7),5,0)))))</f>
        <v>3</v>
      </c>
      <c r="J627" s="0" t="n">
        <f aca="false">IF(I627=0,"",IF(I626=I627,MAX(J626,B627),B627))</f>
        <v>1881.2</v>
      </c>
      <c r="K627" s="9" t="n">
        <f aca="false">IF(I627=0,"",B627/J627-1)</f>
        <v>-0.0290771847756751</v>
      </c>
      <c r="M627" s="8"/>
      <c r="N627" s="8"/>
      <c r="O627" s="8"/>
      <c r="P627" s="8"/>
      <c r="Q627" s="9"/>
      <c r="R627" s="9"/>
      <c r="S627" s="9"/>
      <c r="T627" s="9"/>
      <c r="U627" s="9"/>
      <c r="V627" s="9"/>
    </row>
    <row r="628" customFormat="false" ht="15" hidden="false" customHeight="false" outlineLevel="0" collapsed="false">
      <c r="A628" s="5" t="n">
        <v>44739</v>
      </c>
      <c r="B628" s="6" t="n">
        <v>1820.9</v>
      </c>
      <c r="C628" s="9" t="n">
        <f aca="false">B628/B627-1</f>
        <v>-0.00306597317273472</v>
      </c>
      <c r="D628" s="9" t="n">
        <f aca="false">LN(B628/B627)</f>
        <v>-0.00307068289753955</v>
      </c>
      <c r="E628" s="9" t="n">
        <f aca="false">B628/B623-1</f>
        <v>-0.0080082806711701</v>
      </c>
      <c r="F628" s="9" t="n">
        <f aca="false">B628/B607-1</f>
        <v>-0.0137038240710649</v>
      </c>
      <c r="G628" s="0" t="n">
        <f aca="false">MAX(G627,B628)</f>
        <v>2051.5</v>
      </c>
      <c r="H628" s="9" t="n">
        <f aca="false">B628/G628-1</f>
        <v>-0.112405556909578</v>
      </c>
      <c r="I628" s="0" t="n">
        <f aca="false">IF(AND($A628&gt;=CrashTest!$B$3,$A628&lt;=CrashTest!$C$3),1,IF(AND($A628&gt;=CrashTest!$B$4,$A628&lt;=CrashTest!$C$4),2,IF(AND($A628&gt;=CrashTest!$B$5,$A628&lt;=CrashTest!$C$5),3,IF(AND($A628&gt;=CrashTest!$B$6,$A628&lt;=CrashTest!$C$6),4,IF(AND($A628&gt;=CrashTest!$B$7,$A628&lt;=CrashTest!$C$7),5,0)))))</f>
        <v>3</v>
      </c>
      <c r="J628" s="0" t="n">
        <f aca="false">IF(I628=0,"",IF(I627=I628,MAX(J627,B628),B628))</f>
        <v>1881.2</v>
      </c>
      <c r="K628" s="9" t="n">
        <f aca="false">IF(I628=0,"",B628/J628-1)</f>
        <v>-0.032054008079949</v>
      </c>
      <c r="M628" s="8"/>
      <c r="N628" s="8"/>
      <c r="O628" s="8"/>
      <c r="P628" s="8"/>
      <c r="Q628" s="9"/>
      <c r="R628" s="9"/>
      <c r="S628" s="9"/>
      <c r="T628" s="9"/>
      <c r="U628" s="9"/>
      <c r="V628" s="9"/>
    </row>
    <row r="629" customFormat="false" ht="15" hidden="false" customHeight="false" outlineLevel="0" collapsed="false">
      <c r="A629" s="5" t="n">
        <v>44740</v>
      </c>
      <c r="B629" s="6" t="n">
        <v>1817.5</v>
      </c>
      <c r="C629" s="9" t="n">
        <f aca="false">B629/B628-1</f>
        <v>-0.00186720852325784</v>
      </c>
      <c r="D629" s="9" t="n">
        <f aca="false">LN(B629/B628)</f>
        <v>-0.00186895393012329</v>
      </c>
      <c r="E629" s="9" t="n">
        <f aca="false">B629/B624-1</f>
        <v>-0.00932083287910168</v>
      </c>
      <c r="F629" s="9" t="n">
        <f aca="false">B629/B608-1</f>
        <v>-0.0161849085200824</v>
      </c>
      <c r="G629" s="0" t="n">
        <f aca="false">MAX(G628,B629)</f>
        <v>2051.5</v>
      </c>
      <c r="H629" s="9" t="n">
        <f aca="false">B629/G629-1</f>
        <v>-0.114062880818913</v>
      </c>
      <c r="I629" s="0" t="n">
        <f aca="false">IF(AND($A629&gt;=CrashTest!$B$3,$A629&lt;=CrashTest!$C$3),1,IF(AND($A629&gt;=CrashTest!$B$4,$A629&lt;=CrashTest!$C$4),2,IF(AND($A629&gt;=CrashTest!$B$5,$A629&lt;=CrashTest!$C$5),3,IF(AND($A629&gt;=CrashTest!$B$6,$A629&lt;=CrashTest!$C$6),4,IF(AND($A629&gt;=CrashTest!$B$7,$A629&lt;=CrashTest!$C$7),5,0)))))</f>
        <v>3</v>
      </c>
      <c r="J629" s="0" t="n">
        <f aca="false">IF(I629=0,"",IF(I628=I629,MAX(J628,B629),B629))</f>
        <v>1881.2</v>
      </c>
      <c r="K629" s="9" t="n">
        <f aca="false">IF(I629=0,"",B629/J629-1)</f>
        <v>-0.0338613650861153</v>
      </c>
      <c r="M629" s="8"/>
      <c r="N629" s="8"/>
      <c r="O629" s="8"/>
      <c r="P629" s="8"/>
      <c r="Q629" s="9"/>
      <c r="R629" s="9"/>
      <c r="S629" s="9"/>
      <c r="T629" s="9"/>
      <c r="U629" s="9"/>
      <c r="V629" s="9"/>
    </row>
    <row r="630" customFormat="false" ht="15" hidden="false" customHeight="false" outlineLevel="0" collapsed="false">
      <c r="A630" s="5" t="n">
        <v>44741</v>
      </c>
      <c r="B630" s="6" t="n">
        <v>1813.7</v>
      </c>
      <c r="C630" s="9" t="n">
        <f aca="false">B630/B629-1</f>
        <v>-0.00209078404401653</v>
      </c>
      <c r="D630" s="9" t="n">
        <f aca="false">LN(B630/B629)</f>
        <v>-0.00209297278429686</v>
      </c>
      <c r="E630" s="9" t="n">
        <f aca="false">B630/B625-1</f>
        <v>-0.0112304421305129</v>
      </c>
      <c r="F630" s="9" t="n">
        <f aca="false">B630/B609-1</f>
        <v>-0.0203100523956139</v>
      </c>
      <c r="G630" s="0" t="n">
        <f aca="false">MAX(G629,B630)</f>
        <v>2051.5</v>
      </c>
      <c r="H630" s="9" t="n">
        <f aca="false">B630/G630-1</f>
        <v>-0.115915184011699</v>
      </c>
      <c r="I630" s="0" t="n">
        <f aca="false">IF(AND($A630&gt;=CrashTest!$B$3,$A630&lt;=CrashTest!$C$3),1,IF(AND($A630&gt;=CrashTest!$B$4,$A630&lt;=CrashTest!$C$4),2,IF(AND($A630&gt;=CrashTest!$B$5,$A630&lt;=CrashTest!$C$5),3,IF(AND($A630&gt;=CrashTest!$B$6,$A630&lt;=CrashTest!$C$6),4,IF(AND($A630&gt;=CrashTest!$B$7,$A630&lt;=CrashTest!$C$7),5,0)))))</f>
        <v>3</v>
      </c>
      <c r="J630" s="0" t="n">
        <f aca="false">IF(I630=0,"",IF(I629=I630,MAX(J629,B630),B630))</f>
        <v>1881.2</v>
      </c>
      <c r="K630" s="9" t="n">
        <f aca="false">IF(I630=0,"",B630/J630-1)</f>
        <v>-0.035881352328301</v>
      </c>
      <c r="M630" s="8"/>
      <c r="N630" s="8"/>
      <c r="O630" s="8"/>
      <c r="P630" s="8"/>
      <c r="Q630" s="9"/>
      <c r="R630" s="9"/>
      <c r="S630" s="9"/>
      <c r="T630" s="9"/>
      <c r="U630" s="9"/>
      <c r="V630" s="9"/>
    </row>
    <row r="631" customFormat="false" ht="15" hidden="false" customHeight="false" outlineLevel="0" collapsed="false">
      <c r="A631" s="5" t="n">
        <v>44742</v>
      </c>
      <c r="B631" s="6" t="n">
        <v>1804.1</v>
      </c>
      <c r="C631" s="9" t="n">
        <f aca="false">B631/B630-1</f>
        <v>-0.00529304736174674</v>
      </c>
      <c r="D631" s="9" t="n">
        <f aca="false">LN(B631/B630)</f>
        <v>-0.0053071051646203</v>
      </c>
      <c r="E631" s="9" t="n">
        <f aca="false">B631/B626-1</f>
        <v>-0.0118310784904421</v>
      </c>
      <c r="F631" s="9" t="n">
        <f aca="false">B631/B610-1</f>
        <v>-0.0209475226569709</v>
      </c>
      <c r="G631" s="0" t="n">
        <f aca="false">MAX(G630,B631)</f>
        <v>2051.5</v>
      </c>
      <c r="H631" s="9" t="n">
        <f aca="false">B631/G631-1</f>
        <v>-0.120594686814526</v>
      </c>
      <c r="I631" s="0" t="n">
        <f aca="false">IF(AND($A631&gt;=CrashTest!$B$3,$A631&lt;=CrashTest!$C$3),1,IF(AND($A631&gt;=CrashTest!$B$4,$A631&lt;=CrashTest!$C$4),2,IF(AND($A631&gt;=CrashTest!$B$5,$A631&lt;=CrashTest!$C$5),3,IF(AND($A631&gt;=CrashTest!$B$6,$A631&lt;=CrashTest!$C$6),4,IF(AND($A631&gt;=CrashTest!$B$7,$A631&lt;=CrashTest!$C$7),5,0)))))</f>
        <v>3</v>
      </c>
      <c r="J631" s="0" t="n">
        <f aca="false">IF(I631=0,"",IF(I630=I631,MAX(J630,B631),B631))</f>
        <v>1881.2</v>
      </c>
      <c r="K631" s="9" t="n">
        <f aca="false">IF(I631=0,"",B631/J631-1)</f>
        <v>-0.0409844779927706</v>
      </c>
      <c r="M631" s="8"/>
      <c r="N631" s="8"/>
      <c r="O631" s="8"/>
      <c r="P631" s="8"/>
      <c r="Q631" s="9"/>
      <c r="R631" s="9"/>
      <c r="S631" s="9"/>
      <c r="T631" s="9"/>
      <c r="U631" s="9"/>
      <c r="V631" s="9"/>
    </row>
    <row r="632" customFormat="false" ht="15" hidden="false" customHeight="false" outlineLevel="0" collapsed="false">
      <c r="A632" s="5" t="n">
        <v>44743</v>
      </c>
      <c r="B632" s="6" t="n">
        <v>1798.9</v>
      </c>
      <c r="C632" s="9" t="n">
        <f aca="false">B632/B631-1</f>
        <v>-0.00288232359625285</v>
      </c>
      <c r="D632" s="9" t="n">
        <f aca="false">LN(B632/B631)</f>
        <v>-0.00288648549011672</v>
      </c>
      <c r="E632" s="9" t="n">
        <f aca="false">B632/B627-1</f>
        <v>-0.0151108677799069</v>
      </c>
      <c r="F632" s="9" t="n">
        <f aca="false">B632/B611-1</f>
        <v>-0.0240872348505398</v>
      </c>
      <c r="G632" s="0" t="n">
        <f aca="false">MAX(G631,B632)</f>
        <v>2051.5</v>
      </c>
      <c r="H632" s="9" t="n">
        <f aca="false">B632/G632-1</f>
        <v>-0.123129417499391</v>
      </c>
      <c r="I632" s="0" t="n">
        <f aca="false">IF(AND($A632&gt;=CrashTest!$B$3,$A632&lt;=CrashTest!$C$3),1,IF(AND($A632&gt;=CrashTest!$B$4,$A632&lt;=CrashTest!$C$4),2,IF(AND($A632&gt;=CrashTest!$B$5,$A632&lt;=CrashTest!$C$5),3,IF(AND($A632&gt;=CrashTest!$B$6,$A632&lt;=CrashTest!$C$6),4,IF(AND($A632&gt;=CrashTest!$B$7,$A632&lt;=CrashTest!$C$7),5,0)))))</f>
        <v>0</v>
      </c>
      <c r="J632" s="0" t="str">
        <f aca="false">IF(I632=0,"",IF(I631=I632,MAX(J631,B632),B632))</f>
        <v/>
      </c>
      <c r="K632" s="9" t="str">
        <f aca="false">IF(I632=0,"",B632/J632-1)</f>
        <v/>
      </c>
      <c r="M632" s="8"/>
      <c r="N632" s="8"/>
      <c r="O632" s="8"/>
      <c r="P632" s="8"/>
      <c r="Q632" s="9"/>
      <c r="R632" s="9"/>
      <c r="S632" s="9"/>
      <c r="T632" s="9"/>
      <c r="U632" s="9"/>
      <c r="V632" s="9"/>
    </row>
    <row r="633" customFormat="false" ht="15" hidden="false" customHeight="false" outlineLevel="0" collapsed="false">
      <c r="A633" s="5" t="n">
        <v>44747</v>
      </c>
      <c r="B633" s="6" t="n">
        <v>1761.8</v>
      </c>
      <c r="C633" s="9" t="n">
        <f aca="false">B633/B632-1</f>
        <v>-0.0206237144921897</v>
      </c>
      <c r="D633" s="9" t="n">
        <f aca="false">LN(B633/B632)</f>
        <v>-0.0208393532929452</v>
      </c>
      <c r="E633" s="9" t="n">
        <f aca="false">B633/B628-1</f>
        <v>-0.0324564775660389</v>
      </c>
      <c r="F633" s="9" t="n">
        <f aca="false">B633/B612-1</f>
        <v>-0.0560942941334048</v>
      </c>
      <c r="G633" s="0" t="n">
        <f aca="false">MAX(G632,B633)</f>
        <v>2051.5</v>
      </c>
      <c r="H633" s="9" t="n">
        <f aca="false">B633/G633-1</f>
        <v>-0.141213746039483</v>
      </c>
      <c r="I633" s="0" t="n">
        <f aca="false">IF(AND($A633&gt;=CrashTest!$B$3,$A633&lt;=CrashTest!$C$3),1,IF(AND($A633&gt;=CrashTest!$B$4,$A633&lt;=CrashTest!$C$4),2,IF(AND($A633&gt;=CrashTest!$B$5,$A633&lt;=CrashTest!$C$5),3,IF(AND($A633&gt;=CrashTest!$B$6,$A633&lt;=CrashTest!$C$6),4,IF(AND($A633&gt;=CrashTest!$B$7,$A633&lt;=CrashTest!$C$7),5,0)))))</f>
        <v>0</v>
      </c>
      <c r="J633" s="0" t="str">
        <f aca="false">IF(I633=0,"",IF(I632=I633,MAX(J632,B633),B633))</f>
        <v/>
      </c>
      <c r="K633" s="9" t="str">
        <f aca="false">IF(I633=0,"",B633/J633-1)</f>
        <v/>
      </c>
      <c r="M633" s="8"/>
      <c r="N633" s="8"/>
      <c r="O633" s="8"/>
      <c r="P633" s="8"/>
      <c r="Q633" s="9"/>
      <c r="R633" s="9"/>
      <c r="S633" s="9"/>
      <c r="T633" s="9"/>
      <c r="U633" s="9"/>
      <c r="V633" s="9"/>
    </row>
    <row r="634" customFormat="false" ht="15" hidden="false" customHeight="false" outlineLevel="0" collapsed="false">
      <c r="A634" s="5" t="n">
        <v>44748</v>
      </c>
      <c r="B634" s="6" t="n">
        <v>1734.9</v>
      </c>
      <c r="C634" s="9" t="n">
        <f aca="false">B634/B633-1</f>
        <v>-0.0152684754228629</v>
      </c>
      <c r="D634" s="9" t="n">
        <f aca="false">LN(B634/B633)</f>
        <v>-0.015386238843413</v>
      </c>
      <c r="E634" s="9" t="n">
        <f aca="false">B634/B629-1</f>
        <v>-0.0454470426409903</v>
      </c>
      <c r="F634" s="9" t="n">
        <f aca="false">B634/B613-1</f>
        <v>-0.0598786171019833</v>
      </c>
      <c r="G634" s="0" t="n">
        <f aca="false">MAX(G633,B634)</f>
        <v>2051.5</v>
      </c>
      <c r="H634" s="9" t="n">
        <f aca="false">B634/G634-1</f>
        <v>-0.154326102851572</v>
      </c>
      <c r="I634" s="0" t="n">
        <f aca="false">IF(AND($A634&gt;=CrashTest!$B$3,$A634&lt;=CrashTest!$C$3),1,IF(AND($A634&gt;=CrashTest!$B$4,$A634&lt;=CrashTest!$C$4),2,IF(AND($A634&gt;=CrashTest!$B$5,$A634&lt;=CrashTest!$C$5),3,IF(AND($A634&gt;=CrashTest!$B$6,$A634&lt;=CrashTest!$C$6),4,IF(AND($A634&gt;=CrashTest!$B$7,$A634&lt;=CrashTest!$C$7),5,0)))))</f>
        <v>0</v>
      </c>
      <c r="J634" s="0" t="str">
        <f aca="false">IF(I634=0,"",IF(I633=I634,MAX(J633,B634),B634))</f>
        <v/>
      </c>
      <c r="K634" s="9" t="str">
        <f aca="false">IF(I634=0,"",B634/J634-1)</f>
        <v/>
      </c>
      <c r="M634" s="8"/>
      <c r="N634" s="8"/>
      <c r="O634" s="8"/>
      <c r="P634" s="8"/>
      <c r="Q634" s="9"/>
      <c r="R634" s="9"/>
      <c r="S634" s="9"/>
      <c r="T634" s="9"/>
      <c r="U634" s="9"/>
      <c r="V634" s="9"/>
    </row>
    <row r="635" customFormat="false" ht="15" hidden="false" customHeight="false" outlineLevel="0" collapsed="false">
      <c r="A635" s="5" t="n">
        <v>44749</v>
      </c>
      <c r="B635" s="6" t="n">
        <v>1737.9</v>
      </c>
      <c r="C635" s="9" t="n">
        <f aca="false">B635/B634-1</f>
        <v>0.00172920629431084</v>
      </c>
      <c r="D635" s="9" t="n">
        <f aca="false">LN(B635/B634)</f>
        <v>0.0017277129384058</v>
      </c>
      <c r="E635" s="9" t="n">
        <f aca="false">B635/B630-1</f>
        <v>-0.0417930197937917</v>
      </c>
      <c r="F635" s="9" t="n">
        <f aca="false">B635/B614-1</f>
        <v>-0.0550782949108307</v>
      </c>
      <c r="G635" s="0" t="n">
        <f aca="false">MAX(G634,B635)</f>
        <v>2051.5</v>
      </c>
      <c r="H635" s="9" t="n">
        <f aca="false">B635/G635-1</f>
        <v>-0.152863758225688</v>
      </c>
      <c r="I635" s="0" t="n">
        <f aca="false">IF(AND($A635&gt;=CrashTest!$B$3,$A635&lt;=CrashTest!$C$3),1,IF(AND($A635&gt;=CrashTest!$B$4,$A635&lt;=CrashTest!$C$4),2,IF(AND($A635&gt;=CrashTest!$B$5,$A635&lt;=CrashTest!$C$5),3,IF(AND($A635&gt;=CrashTest!$B$6,$A635&lt;=CrashTest!$C$6),4,IF(AND($A635&gt;=CrashTest!$B$7,$A635&lt;=CrashTest!$C$7),5,0)))))</f>
        <v>0</v>
      </c>
      <c r="J635" s="0" t="str">
        <f aca="false">IF(I635=0,"",IF(I634=I635,MAX(J634,B635),B635))</f>
        <v/>
      </c>
      <c r="K635" s="9" t="str">
        <f aca="false">IF(I635=0,"",B635/J635-1)</f>
        <v/>
      </c>
      <c r="M635" s="8"/>
      <c r="N635" s="8"/>
      <c r="O635" s="8"/>
      <c r="P635" s="8"/>
      <c r="Q635" s="9"/>
      <c r="R635" s="9"/>
      <c r="S635" s="9"/>
      <c r="T635" s="9"/>
      <c r="U635" s="9"/>
      <c r="V635" s="9"/>
    </row>
    <row r="636" customFormat="false" ht="15" hidden="false" customHeight="false" outlineLevel="0" collapsed="false">
      <c r="A636" s="5" t="n">
        <v>44750</v>
      </c>
      <c r="B636" s="6" t="n">
        <v>1740.6</v>
      </c>
      <c r="C636" s="9" t="n">
        <f aca="false">B636/B635-1</f>
        <v>0.00155359917141373</v>
      </c>
      <c r="D636" s="9" t="n">
        <f aca="false">LN(B636/B635)</f>
        <v>0.00155239358472515</v>
      </c>
      <c r="E636" s="9" t="n">
        <f aca="false">B636/B631-1</f>
        <v>-0.0351976054542431</v>
      </c>
      <c r="F636" s="9" t="n">
        <f aca="false">B636/B615-1</f>
        <v>-0.0578619756427605</v>
      </c>
      <c r="G636" s="0" t="n">
        <f aca="false">MAX(G635,B636)</f>
        <v>2051.5</v>
      </c>
      <c r="H636" s="9" t="n">
        <f aca="false">B636/G636-1</f>
        <v>-0.151547648062393</v>
      </c>
      <c r="I636" s="0" t="n">
        <f aca="false">IF(AND($A636&gt;=CrashTest!$B$3,$A636&lt;=CrashTest!$C$3),1,IF(AND($A636&gt;=CrashTest!$B$4,$A636&lt;=CrashTest!$C$4),2,IF(AND($A636&gt;=CrashTest!$B$5,$A636&lt;=CrashTest!$C$5),3,IF(AND($A636&gt;=CrashTest!$B$6,$A636&lt;=CrashTest!$C$6),4,IF(AND($A636&gt;=CrashTest!$B$7,$A636&lt;=CrashTest!$C$7),5,0)))))</f>
        <v>0</v>
      </c>
      <c r="J636" s="0" t="str">
        <f aca="false">IF(I636=0,"",IF(I635=I636,MAX(J635,B636),B636))</f>
        <v/>
      </c>
      <c r="K636" s="9" t="str">
        <f aca="false">IF(I636=0,"",B636/J636-1)</f>
        <v/>
      </c>
      <c r="M636" s="8"/>
      <c r="N636" s="8"/>
      <c r="O636" s="8"/>
      <c r="P636" s="8"/>
      <c r="Q636" s="9"/>
      <c r="R636" s="9"/>
      <c r="S636" s="9"/>
      <c r="T636" s="9"/>
      <c r="U636" s="9"/>
      <c r="V636" s="9"/>
    </row>
    <row r="637" customFormat="false" ht="15" hidden="false" customHeight="false" outlineLevel="0" collapsed="false">
      <c r="A637" s="5" t="n">
        <v>44753</v>
      </c>
      <c r="B637" s="6" t="n">
        <v>1730</v>
      </c>
      <c r="C637" s="9" t="n">
        <f aca="false">B637/B636-1</f>
        <v>-0.00608985407330798</v>
      </c>
      <c r="D637" s="9" t="n">
        <f aca="false">LN(B637/B636)</f>
        <v>-0.00610847286358862</v>
      </c>
      <c r="E637" s="9" t="n">
        <f aca="false">B637/B632-1</f>
        <v>-0.0383011840569237</v>
      </c>
      <c r="F637" s="9" t="n">
        <f aca="false">B637/B616-1</f>
        <v>-0.0658242885684973</v>
      </c>
      <c r="G637" s="0" t="n">
        <f aca="false">MAX(G636,B637)</f>
        <v>2051.5</v>
      </c>
      <c r="H637" s="9" t="n">
        <f aca="false">B637/G637-1</f>
        <v>-0.156714599073848</v>
      </c>
      <c r="I637" s="0" t="n">
        <f aca="false">IF(AND($A637&gt;=CrashTest!$B$3,$A637&lt;=CrashTest!$C$3),1,IF(AND($A637&gt;=CrashTest!$B$4,$A637&lt;=CrashTest!$C$4),2,IF(AND($A637&gt;=CrashTest!$B$5,$A637&lt;=CrashTest!$C$5),3,IF(AND($A637&gt;=CrashTest!$B$6,$A637&lt;=CrashTest!$C$6),4,IF(AND($A637&gt;=CrashTest!$B$7,$A637&lt;=CrashTest!$C$7),5,0)))))</f>
        <v>0</v>
      </c>
      <c r="J637" s="0" t="str">
        <f aca="false">IF(I637=0,"",IF(I636=I637,MAX(J636,B637),B637))</f>
        <v/>
      </c>
      <c r="K637" s="9" t="str">
        <f aca="false">IF(I637=0,"",B637/J637-1)</f>
        <v/>
      </c>
      <c r="M637" s="8"/>
      <c r="N637" s="8"/>
      <c r="O637" s="8"/>
      <c r="P637" s="8"/>
      <c r="Q637" s="9"/>
      <c r="R637" s="9"/>
      <c r="S637" s="9"/>
      <c r="T637" s="9"/>
      <c r="U637" s="9"/>
      <c r="V637" s="9"/>
    </row>
    <row r="638" customFormat="false" ht="15" hidden="false" customHeight="false" outlineLevel="0" collapsed="false">
      <c r="A638" s="5" t="n">
        <v>44754</v>
      </c>
      <c r="B638" s="6" t="n">
        <v>1723.3</v>
      </c>
      <c r="C638" s="9" t="n">
        <f aca="false">B638/B637-1</f>
        <v>-0.00387283236994218</v>
      </c>
      <c r="D638" s="9" t="n">
        <f aca="false">LN(B638/B637)</f>
        <v>-0.00388035120429324</v>
      </c>
      <c r="E638" s="9" t="n">
        <f aca="false">B638/B633-1</f>
        <v>-0.0218526506981496</v>
      </c>
      <c r="F638" s="9" t="n">
        <f aca="false">B638/B617-1</f>
        <v>-0.0678818693206404</v>
      </c>
      <c r="G638" s="0" t="n">
        <f aca="false">MAX(G637,B638)</f>
        <v>2051.5</v>
      </c>
      <c r="H638" s="9" t="n">
        <f aca="false">B638/G638-1</f>
        <v>-0.159980502071655</v>
      </c>
      <c r="I638" s="0" t="n">
        <f aca="false">IF(AND($A638&gt;=CrashTest!$B$3,$A638&lt;=CrashTest!$C$3),1,IF(AND($A638&gt;=CrashTest!$B$4,$A638&lt;=CrashTest!$C$4),2,IF(AND($A638&gt;=CrashTest!$B$5,$A638&lt;=CrashTest!$C$5),3,IF(AND($A638&gt;=CrashTest!$B$6,$A638&lt;=CrashTest!$C$6),4,IF(AND($A638&gt;=CrashTest!$B$7,$A638&lt;=CrashTest!$C$7),5,0)))))</f>
        <v>0</v>
      </c>
      <c r="J638" s="0" t="str">
        <f aca="false">IF(I638=0,"",IF(I637=I638,MAX(J637,B638),B638))</f>
        <v/>
      </c>
      <c r="K638" s="9" t="str">
        <f aca="false">IF(I638=0,"",B638/J638-1)</f>
        <v/>
      </c>
      <c r="M638" s="8"/>
      <c r="N638" s="8"/>
      <c r="O638" s="8"/>
      <c r="P638" s="8"/>
      <c r="Q638" s="9"/>
      <c r="R638" s="9"/>
      <c r="S638" s="9"/>
      <c r="T638" s="9"/>
      <c r="U638" s="9"/>
      <c r="V638" s="9"/>
    </row>
    <row r="639" customFormat="false" ht="15" hidden="false" customHeight="false" outlineLevel="0" collapsed="false">
      <c r="A639" s="5" t="n">
        <v>44755</v>
      </c>
      <c r="B639" s="6" t="n">
        <v>1734.2</v>
      </c>
      <c r="C639" s="9" t="n">
        <f aca="false">B639/B638-1</f>
        <v>0.00632507398595728</v>
      </c>
      <c r="D639" s="9" t="n">
        <f aca="false">LN(B639/B638)</f>
        <v>0.0063051546555288</v>
      </c>
      <c r="E639" s="9" t="n">
        <f aca="false">B639/B634-1</f>
        <v>-0.000403481468672529</v>
      </c>
      <c r="F639" s="9" t="n">
        <f aca="false">B639/B618-1</f>
        <v>-0.0733636120758749</v>
      </c>
      <c r="G639" s="0" t="n">
        <f aca="false">MAX(G638,B639)</f>
        <v>2051.5</v>
      </c>
      <c r="H639" s="9" t="n">
        <f aca="false">B639/G639-1</f>
        <v>-0.154667316597611</v>
      </c>
      <c r="I639" s="0" t="n">
        <f aca="false">IF(AND($A639&gt;=CrashTest!$B$3,$A639&lt;=CrashTest!$C$3),1,IF(AND($A639&gt;=CrashTest!$B$4,$A639&lt;=CrashTest!$C$4),2,IF(AND($A639&gt;=CrashTest!$B$5,$A639&lt;=CrashTest!$C$5),3,IF(AND($A639&gt;=CrashTest!$B$6,$A639&lt;=CrashTest!$C$6),4,IF(AND($A639&gt;=CrashTest!$B$7,$A639&lt;=CrashTest!$C$7),5,0)))))</f>
        <v>0</v>
      </c>
      <c r="J639" s="0" t="str">
        <f aca="false">IF(I639=0,"",IF(I638=I639,MAX(J638,B639),B639))</f>
        <v/>
      </c>
      <c r="K639" s="9" t="str">
        <f aca="false">IF(I639=0,"",B639/J639-1)</f>
        <v/>
      </c>
      <c r="M639" s="8"/>
      <c r="N639" s="8"/>
      <c r="O639" s="8"/>
      <c r="P639" s="8"/>
      <c r="Q639" s="9"/>
      <c r="R639" s="9"/>
      <c r="S639" s="9"/>
      <c r="T639" s="9"/>
      <c r="U639" s="9"/>
      <c r="V639" s="9"/>
    </row>
    <row r="640" customFormat="false" ht="15" hidden="false" customHeight="false" outlineLevel="0" collapsed="false">
      <c r="A640" s="5" t="n">
        <v>44756</v>
      </c>
      <c r="B640" s="6" t="n">
        <v>1704.5</v>
      </c>
      <c r="C640" s="9" t="n">
        <f aca="false">B640/B639-1</f>
        <v>-0.0171260523584362</v>
      </c>
      <c r="D640" s="9" t="n">
        <f aca="false">LN(B640/B639)</f>
        <v>-0.0172743993651024</v>
      </c>
      <c r="E640" s="9" t="n">
        <f aca="false">B640/B635-1</f>
        <v>-0.019218597157489</v>
      </c>
      <c r="F640" s="9" t="n">
        <f aca="false">B640/B619-1</f>
        <v>-0.0675601750547046</v>
      </c>
      <c r="G640" s="0" t="n">
        <f aca="false">MAX(G639,B640)</f>
        <v>2051.5</v>
      </c>
      <c r="H640" s="9" t="n">
        <f aca="false">B640/G640-1</f>
        <v>-0.169144528393858</v>
      </c>
      <c r="I640" s="0" t="n">
        <f aca="false">IF(AND($A640&gt;=CrashTest!$B$3,$A640&lt;=CrashTest!$C$3),1,IF(AND($A640&gt;=CrashTest!$B$4,$A640&lt;=CrashTest!$C$4),2,IF(AND($A640&gt;=CrashTest!$B$5,$A640&lt;=CrashTest!$C$5),3,IF(AND($A640&gt;=CrashTest!$B$6,$A640&lt;=CrashTest!$C$6),4,IF(AND($A640&gt;=CrashTest!$B$7,$A640&lt;=CrashTest!$C$7),5,0)))))</f>
        <v>0</v>
      </c>
      <c r="J640" s="0" t="str">
        <f aca="false">IF(I640=0,"",IF(I639=I640,MAX(J639,B640),B640))</f>
        <v/>
      </c>
      <c r="K640" s="9" t="str">
        <f aca="false">IF(I640=0,"",B640/J640-1)</f>
        <v/>
      </c>
      <c r="M640" s="8"/>
      <c r="N640" s="8"/>
      <c r="O640" s="8"/>
      <c r="P640" s="8"/>
      <c r="Q640" s="9"/>
      <c r="R640" s="9"/>
      <c r="S640" s="9"/>
      <c r="T640" s="9"/>
      <c r="U640" s="9"/>
      <c r="V640" s="9"/>
    </row>
    <row r="641" customFormat="false" ht="15" hidden="false" customHeight="false" outlineLevel="0" collapsed="false">
      <c r="A641" s="5" t="n">
        <v>44757</v>
      </c>
      <c r="B641" s="6" t="n">
        <v>1702.4</v>
      </c>
      <c r="C641" s="9" t="n">
        <f aca="false">B641/B640-1</f>
        <v>-0.00123203285420936</v>
      </c>
      <c r="D641" s="9" t="n">
        <f aca="false">LN(B641/B640)</f>
        <v>-0.00123279243063246</v>
      </c>
      <c r="E641" s="9" t="n">
        <f aca="false">B641/B636-1</f>
        <v>-0.0219464552453176</v>
      </c>
      <c r="F641" s="9" t="n">
        <f aca="false">B641/B620-1</f>
        <v>-0.0591876208897485</v>
      </c>
      <c r="G641" s="0" t="n">
        <f aca="false">MAX(G640,B641)</f>
        <v>2051.5</v>
      </c>
      <c r="H641" s="9" t="n">
        <f aca="false">B641/G641-1</f>
        <v>-0.170168169631977</v>
      </c>
      <c r="I641" s="0" t="n">
        <f aca="false">IF(AND($A641&gt;=CrashTest!$B$3,$A641&lt;=CrashTest!$C$3),1,IF(AND($A641&gt;=CrashTest!$B$4,$A641&lt;=CrashTest!$C$4),2,IF(AND($A641&gt;=CrashTest!$B$5,$A641&lt;=CrashTest!$C$5),3,IF(AND($A641&gt;=CrashTest!$B$6,$A641&lt;=CrashTest!$C$6),4,IF(AND($A641&gt;=CrashTest!$B$7,$A641&lt;=CrashTest!$C$7),5,0)))))</f>
        <v>0</v>
      </c>
      <c r="J641" s="0" t="str">
        <f aca="false">IF(I641=0,"",IF(I640=I641,MAX(J640,B641),B641))</f>
        <v/>
      </c>
      <c r="K641" s="9" t="str">
        <f aca="false">IF(I641=0,"",B641/J641-1)</f>
        <v/>
      </c>
      <c r="M641" s="8"/>
      <c r="N641" s="8"/>
      <c r="O641" s="8"/>
      <c r="P641" s="8"/>
      <c r="Q641" s="9"/>
      <c r="R641" s="9"/>
      <c r="S641" s="9"/>
      <c r="T641" s="9"/>
      <c r="U641" s="9"/>
      <c r="V641" s="9"/>
    </row>
    <row r="642" customFormat="false" ht="15" hidden="false" customHeight="false" outlineLevel="0" collapsed="false">
      <c r="A642" s="5" t="n">
        <v>44760</v>
      </c>
      <c r="B642" s="6" t="n">
        <v>1709.2</v>
      </c>
      <c r="C642" s="9" t="n">
        <f aca="false">B642/B641-1</f>
        <v>0.00399436090225569</v>
      </c>
      <c r="D642" s="9" t="n">
        <f aca="false">LN(B642/B641)</f>
        <v>0.00398640462254469</v>
      </c>
      <c r="E642" s="9" t="n">
        <f aca="false">B642/B637-1</f>
        <v>-0.0120231213872832</v>
      </c>
      <c r="F642" s="9" t="n">
        <f aca="false">B642/B621-1</f>
        <v>-0.0584476395086211</v>
      </c>
      <c r="G642" s="0" t="n">
        <f aca="false">MAX(G641,B642)</f>
        <v>2051.5</v>
      </c>
      <c r="H642" s="9" t="n">
        <f aca="false">B642/G642-1</f>
        <v>-0.166853521813307</v>
      </c>
      <c r="I642" s="0" t="n">
        <f aca="false">IF(AND($A642&gt;=CrashTest!$B$3,$A642&lt;=CrashTest!$C$3),1,IF(AND($A642&gt;=CrashTest!$B$4,$A642&lt;=CrashTest!$C$4),2,IF(AND($A642&gt;=CrashTest!$B$5,$A642&lt;=CrashTest!$C$5),3,IF(AND($A642&gt;=CrashTest!$B$6,$A642&lt;=CrashTest!$C$6),4,IF(AND($A642&gt;=CrashTest!$B$7,$A642&lt;=CrashTest!$C$7),5,0)))))</f>
        <v>0</v>
      </c>
      <c r="J642" s="0" t="str">
        <f aca="false">IF(I642=0,"",IF(I641=I642,MAX(J641,B642),B642))</f>
        <v/>
      </c>
      <c r="K642" s="9" t="str">
        <f aca="false">IF(I642=0,"",B642/J642-1)</f>
        <v/>
      </c>
      <c r="M642" s="8"/>
      <c r="N642" s="8"/>
      <c r="O642" s="8"/>
      <c r="P642" s="8"/>
      <c r="Q642" s="9"/>
      <c r="R642" s="9"/>
      <c r="S642" s="9"/>
      <c r="T642" s="9"/>
      <c r="U642" s="9"/>
      <c r="V642" s="9"/>
    </row>
    <row r="643" customFormat="false" ht="15" hidden="false" customHeight="false" outlineLevel="0" collapsed="false">
      <c r="A643" s="5" t="n">
        <v>44761</v>
      </c>
      <c r="B643" s="6" t="n">
        <v>1710</v>
      </c>
      <c r="C643" s="9" t="n">
        <f aca="false">B643/B642-1</f>
        <v>0.000468055230517184</v>
      </c>
      <c r="D643" s="9" t="n">
        <f aca="false">LN(B643/B642)</f>
        <v>0.000467945726835625</v>
      </c>
      <c r="E643" s="9" t="n">
        <f aca="false">B643/B638-1</f>
        <v>-0.00771775082690185</v>
      </c>
      <c r="F643" s="9" t="n">
        <f aca="false">B643/B622-1</f>
        <v>-0.0735222408842174</v>
      </c>
      <c r="G643" s="0" t="n">
        <f aca="false">MAX(G642,B643)</f>
        <v>2051.5</v>
      </c>
      <c r="H643" s="9" t="n">
        <f aca="false">B643/G643-1</f>
        <v>-0.166463563246405</v>
      </c>
      <c r="I643" s="0" t="n">
        <f aca="false">IF(AND($A643&gt;=CrashTest!$B$3,$A643&lt;=CrashTest!$C$3),1,IF(AND($A643&gt;=CrashTest!$B$4,$A643&lt;=CrashTest!$C$4),2,IF(AND($A643&gt;=CrashTest!$B$5,$A643&lt;=CrashTest!$C$5),3,IF(AND($A643&gt;=CrashTest!$B$6,$A643&lt;=CrashTest!$C$6),4,IF(AND($A643&gt;=CrashTest!$B$7,$A643&lt;=CrashTest!$C$7),5,0)))))</f>
        <v>0</v>
      </c>
      <c r="J643" s="0" t="str">
        <f aca="false">IF(I643=0,"",IF(I642=I643,MAX(J642,B643),B643))</f>
        <v/>
      </c>
      <c r="K643" s="9" t="str">
        <f aca="false">IF(I643=0,"",B643/J643-1)</f>
        <v/>
      </c>
      <c r="M643" s="8"/>
      <c r="N643" s="8"/>
      <c r="O643" s="8"/>
      <c r="P643" s="8"/>
      <c r="Q643" s="9"/>
      <c r="R643" s="9"/>
      <c r="S643" s="9"/>
      <c r="T643" s="9"/>
      <c r="U643" s="9"/>
      <c r="V643" s="9"/>
    </row>
    <row r="644" customFormat="false" ht="15" hidden="false" customHeight="false" outlineLevel="0" collapsed="false">
      <c r="A644" s="5" t="n">
        <v>44762</v>
      </c>
      <c r="B644" s="6" t="n">
        <v>1699.5</v>
      </c>
      <c r="C644" s="9" t="n">
        <f aca="false">B644/B643-1</f>
        <v>-0.006140350877193</v>
      </c>
      <c r="D644" s="9" t="n">
        <f aca="false">LN(B644/B643)</f>
        <v>-0.00615928036053485</v>
      </c>
      <c r="E644" s="9" t="n">
        <f aca="false">B644/B639-1</f>
        <v>-0.0200092261561528</v>
      </c>
      <c r="F644" s="9" t="n">
        <f aca="false">B644/B623-1</f>
        <v>-0.0741446938330791</v>
      </c>
      <c r="G644" s="0" t="n">
        <f aca="false">MAX(G643,B644)</f>
        <v>2051.5</v>
      </c>
      <c r="H644" s="9" t="n">
        <f aca="false">B644/G644-1</f>
        <v>-0.171581769436997</v>
      </c>
      <c r="I644" s="0" t="n">
        <f aca="false">IF(AND($A644&gt;=CrashTest!$B$3,$A644&lt;=CrashTest!$C$3),1,IF(AND($A644&gt;=CrashTest!$B$4,$A644&lt;=CrashTest!$C$4),2,IF(AND($A644&gt;=CrashTest!$B$5,$A644&lt;=CrashTest!$C$5),3,IF(AND($A644&gt;=CrashTest!$B$6,$A644&lt;=CrashTest!$C$6),4,IF(AND($A644&gt;=CrashTest!$B$7,$A644&lt;=CrashTest!$C$7),5,0)))))</f>
        <v>0</v>
      </c>
      <c r="J644" s="0" t="str">
        <f aca="false">IF(I644=0,"",IF(I643=I644,MAX(J643,B644),B644))</f>
        <v/>
      </c>
      <c r="K644" s="9" t="str">
        <f aca="false">IF(I644=0,"",B644/J644-1)</f>
        <v/>
      </c>
      <c r="M644" s="8"/>
      <c r="N644" s="8"/>
      <c r="O644" s="8"/>
      <c r="P644" s="8"/>
      <c r="Q644" s="9"/>
      <c r="R644" s="9"/>
      <c r="S644" s="9"/>
      <c r="T644" s="9"/>
      <c r="U644" s="9"/>
      <c r="V644" s="9"/>
    </row>
    <row r="645" customFormat="false" ht="15" hidden="false" customHeight="false" outlineLevel="0" collapsed="false">
      <c r="A645" s="5" t="n">
        <v>44763</v>
      </c>
      <c r="B645" s="6" t="n">
        <v>1712.7</v>
      </c>
      <c r="C645" s="9" t="n">
        <f aca="false">B645/B644-1</f>
        <v>0.00776699029126227</v>
      </c>
      <c r="D645" s="9" t="n">
        <f aca="false">LN(B645/B644)</f>
        <v>0.00773698250215262</v>
      </c>
      <c r="E645" s="9" t="n">
        <f aca="false">B645/B640-1</f>
        <v>0.00481079495453218</v>
      </c>
      <c r="F645" s="9" t="n">
        <f aca="false">B645/B624-1</f>
        <v>-0.0664450016352338</v>
      </c>
      <c r="G645" s="0" t="n">
        <f aca="false">MAX(G644,B645)</f>
        <v>2051.5</v>
      </c>
      <c r="H645" s="9" t="n">
        <f aca="false">B645/G645-1</f>
        <v>-0.16514745308311</v>
      </c>
      <c r="I645" s="0" t="n">
        <f aca="false">IF(AND($A645&gt;=CrashTest!$B$3,$A645&lt;=CrashTest!$C$3),1,IF(AND($A645&gt;=CrashTest!$B$4,$A645&lt;=CrashTest!$C$4),2,IF(AND($A645&gt;=CrashTest!$B$5,$A645&lt;=CrashTest!$C$5),3,IF(AND($A645&gt;=CrashTest!$B$6,$A645&lt;=CrashTest!$C$6),4,IF(AND($A645&gt;=CrashTest!$B$7,$A645&lt;=CrashTest!$C$7),5,0)))))</f>
        <v>0</v>
      </c>
      <c r="J645" s="0" t="str">
        <f aca="false">IF(I645=0,"",IF(I644=I645,MAX(J644,B645),B645))</f>
        <v/>
      </c>
      <c r="K645" s="9" t="str">
        <f aca="false">IF(I645=0,"",B645/J645-1)</f>
        <v/>
      </c>
      <c r="M645" s="8"/>
      <c r="N645" s="8"/>
      <c r="O645" s="8"/>
      <c r="P645" s="8"/>
      <c r="Q645" s="9"/>
      <c r="R645" s="9"/>
      <c r="S645" s="9"/>
      <c r="T645" s="9"/>
      <c r="U645" s="9"/>
      <c r="V645" s="9"/>
    </row>
    <row r="646" customFormat="false" ht="15" hidden="false" customHeight="false" outlineLevel="0" collapsed="false">
      <c r="A646" s="5" t="n">
        <v>44764</v>
      </c>
      <c r="B646" s="6" t="n">
        <v>1727.1</v>
      </c>
      <c r="C646" s="9" t="n">
        <f aca="false">B646/B645-1</f>
        <v>0.00840777719390418</v>
      </c>
      <c r="D646" s="9" t="n">
        <f aca="false">LN(B646/B645)</f>
        <v>0.00837262871155024</v>
      </c>
      <c r="E646" s="9" t="n">
        <f aca="false">B646/B641-1</f>
        <v>0.0145089285714284</v>
      </c>
      <c r="F646" s="9" t="n">
        <f aca="false">B646/B625-1</f>
        <v>-0.0584419124461648</v>
      </c>
      <c r="G646" s="0" t="n">
        <f aca="false">MAX(G645,B646)</f>
        <v>2051.5</v>
      </c>
      <c r="H646" s="9" t="n">
        <f aca="false">B646/G646-1</f>
        <v>-0.158128198878869</v>
      </c>
      <c r="I646" s="0" t="n">
        <f aca="false">IF(AND($A646&gt;=CrashTest!$B$3,$A646&lt;=CrashTest!$C$3),1,IF(AND($A646&gt;=CrashTest!$B$4,$A646&lt;=CrashTest!$C$4),2,IF(AND($A646&gt;=CrashTest!$B$5,$A646&lt;=CrashTest!$C$5),3,IF(AND($A646&gt;=CrashTest!$B$6,$A646&lt;=CrashTest!$C$6),4,IF(AND($A646&gt;=CrashTest!$B$7,$A646&lt;=CrashTest!$C$7),5,0)))))</f>
        <v>0</v>
      </c>
      <c r="J646" s="0" t="str">
        <f aca="false">IF(I646=0,"",IF(I645=I646,MAX(J645,B646),B646))</f>
        <v/>
      </c>
      <c r="K646" s="9" t="str">
        <f aca="false">IF(I646=0,"",B646/J646-1)</f>
        <v/>
      </c>
      <c r="M646" s="8"/>
      <c r="N646" s="8"/>
      <c r="O646" s="8"/>
      <c r="P646" s="8"/>
      <c r="Q646" s="9"/>
      <c r="R646" s="9"/>
      <c r="S646" s="9"/>
      <c r="T646" s="9"/>
      <c r="U646" s="9"/>
      <c r="V646" s="9"/>
    </row>
    <row r="647" customFormat="false" ht="15" hidden="false" customHeight="false" outlineLevel="0" collapsed="false">
      <c r="A647" s="5" t="n">
        <v>44767</v>
      </c>
      <c r="B647" s="6" t="n">
        <v>1719</v>
      </c>
      <c r="C647" s="9" t="n">
        <f aca="false">B647/B646-1</f>
        <v>-0.00468994267847833</v>
      </c>
      <c r="D647" s="9" t="n">
        <f aca="false">LN(B647/B646)</f>
        <v>-0.00470097496702431</v>
      </c>
      <c r="E647" s="9" t="n">
        <f aca="false">B647/B642-1</f>
        <v>0.00573367657383561</v>
      </c>
      <c r="F647" s="9" t="n">
        <f aca="false">B647/B626-1</f>
        <v>-0.0584433368023224</v>
      </c>
      <c r="G647" s="0" t="n">
        <f aca="false">MAX(G646,B647)</f>
        <v>2051.5</v>
      </c>
      <c r="H647" s="9" t="n">
        <f aca="false">B647/G647-1</f>
        <v>-0.162076529368755</v>
      </c>
      <c r="I647" s="0" t="n">
        <f aca="false">IF(AND($A647&gt;=CrashTest!$B$3,$A647&lt;=CrashTest!$C$3),1,IF(AND($A647&gt;=CrashTest!$B$4,$A647&lt;=CrashTest!$C$4),2,IF(AND($A647&gt;=CrashTest!$B$5,$A647&lt;=CrashTest!$C$5),3,IF(AND($A647&gt;=CrashTest!$B$6,$A647&lt;=CrashTest!$C$6),4,IF(AND($A647&gt;=CrashTest!$B$7,$A647&lt;=CrashTest!$C$7),5,0)))))</f>
        <v>0</v>
      </c>
      <c r="J647" s="0" t="str">
        <f aca="false">IF(I647=0,"",IF(I646=I647,MAX(J646,B647),B647))</f>
        <v/>
      </c>
      <c r="K647" s="9" t="str">
        <f aca="false">IF(I647=0,"",B647/J647-1)</f>
        <v/>
      </c>
      <c r="M647" s="8"/>
      <c r="N647" s="8"/>
      <c r="O647" s="8"/>
      <c r="P647" s="8"/>
      <c r="Q647" s="9"/>
      <c r="R647" s="9"/>
      <c r="S647" s="9"/>
      <c r="T647" s="9"/>
      <c r="U647" s="9"/>
      <c r="V647" s="9"/>
    </row>
    <row r="648" customFormat="false" ht="15" hidden="false" customHeight="false" outlineLevel="0" collapsed="false">
      <c r="A648" s="5" t="n">
        <v>44768</v>
      </c>
      <c r="B648" s="6" t="n">
        <v>1717.7</v>
      </c>
      <c r="C648" s="9" t="n">
        <f aca="false">B648/B647-1</f>
        <v>-0.000756253635834758</v>
      </c>
      <c r="D648" s="9" t="n">
        <f aca="false">LN(B648/B647)</f>
        <v>-0.00075653973986952</v>
      </c>
      <c r="E648" s="9" t="n">
        <f aca="false">B648/B643-1</f>
        <v>0.00450292397660812</v>
      </c>
      <c r="F648" s="9" t="n">
        <f aca="false">B648/B627-1</f>
        <v>-0.0595674787845606</v>
      </c>
      <c r="G648" s="0" t="n">
        <f aca="false">MAX(G647,B648)</f>
        <v>2051.5</v>
      </c>
      <c r="H648" s="9" t="n">
        <f aca="false">B648/G648-1</f>
        <v>-0.162710212039971</v>
      </c>
      <c r="I648" s="0" t="n">
        <f aca="false">IF(AND($A648&gt;=CrashTest!$B$3,$A648&lt;=CrashTest!$C$3),1,IF(AND($A648&gt;=CrashTest!$B$4,$A648&lt;=CrashTest!$C$4),2,IF(AND($A648&gt;=CrashTest!$B$5,$A648&lt;=CrashTest!$C$5),3,IF(AND($A648&gt;=CrashTest!$B$6,$A648&lt;=CrashTest!$C$6),4,IF(AND($A648&gt;=CrashTest!$B$7,$A648&lt;=CrashTest!$C$7),5,0)))))</f>
        <v>0</v>
      </c>
      <c r="J648" s="0" t="str">
        <f aca="false">IF(I648=0,"",IF(I647=I648,MAX(J647,B648),B648))</f>
        <v/>
      </c>
      <c r="K648" s="9" t="str">
        <f aca="false">IF(I648=0,"",B648/J648-1)</f>
        <v/>
      </c>
      <c r="M648" s="8"/>
      <c r="N648" s="8"/>
      <c r="O648" s="8"/>
      <c r="P648" s="8"/>
      <c r="Q648" s="9"/>
      <c r="R648" s="9"/>
      <c r="S648" s="9"/>
      <c r="T648" s="9"/>
      <c r="U648" s="9"/>
      <c r="V648" s="9"/>
    </row>
    <row r="649" customFormat="false" ht="15" hidden="false" customHeight="false" outlineLevel="0" collapsed="false">
      <c r="A649" s="5" t="n">
        <v>44769</v>
      </c>
      <c r="B649" s="6" t="n">
        <v>1719.1</v>
      </c>
      <c r="C649" s="9" t="n">
        <f aca="false">B649/B648-1</f>
        <v>0.000815043371950708</v>
      </c>
      <c r="D649" s="9" t="n">
        <f aca="false">LN(B649/B648)</f>
        <v>0.000814711404467979</v>
      </c>
      <c r="E649" s="9" t="n">
        <f aca="false">B649/B644-1</f>
        <v>0.0115328037658133</v>
      </c>
      <c r="F649" s="9" t="n">
        <f aca="false">B649/B628-1</f>
        <v>-0.0559064199022462</v>
      </c>
      <c r="G649" s="0" t="n">
        <f aca="false">MAX(G648,B649)</f>
        <v>2051.5</v>
      </c>
      <c r="H649" s="9" t="n">
        <f aca="false">B649/G649-1</f>
        <v>-0.162027784547892</v>
      </c>
      <c r="I649" s="0" t="n">
        <f aca="false">IF(AND($A649&gt;=CrashTest!$B$3,$A649&lt;=CrashTest!$C$3),1,IF(AND($A649&gt;=CrashTest!$B$4,$A649&lt;=CrashTest!$C$4),2,IF(AND($A649&gt;=CrashTest!$B$5,$A649&lt;=CrashTest!$C$5),3,IF(AND($A649&gt;=CrashTest!$B$6,$A649&lt;=CrashTest!$C$6),4,IF(AND($A649&gt;=CrashTest!$B$7,$A649&lt;=CrashTest!$C$7),5,0)))))</f>
        <v>0</v>
      </c>
      <c r="J649" s="0" t="str">
        <f aca="false">IF(I649=0,"",IF(I648=I649,MAX(J648,B649),B649))</f>
        <v/>
      </c>
      <c r="K649" s="9" t="str">
        <f aca="false">IF(I649=0,"",B649/J649-1)</f>
        <v/>
      </c>
      <c r="M649" s="8"/>
      <c r="N649" s="8"/>
      <c r="O649" s="8"/>
      <c r="P649" s="8"/>
      <c r="Q649" s="9"/>
      <c r="R649" s="9"/>
      <c r="S649" s="9"/>
      <c r="T649" s="9"/>
      <c r="U649" s="9"/>
      <c r="V649" s="9"/>
    </row>
    <row r="650" customFormat="false" ht="15" hidden="false" customHeight="false" outlineLevel="0" collapsed="false">
      <c r="A650" s="5" t="n">
        <v>44770</v>
      </c>
      <c r="B650" s="6" t="n">
        <v>1750.3</v>
      </c>
      <c r="C650" s="9" t="n">
        <f aca="false">B650/B649-1</f>
        <v>0.0181490314699553</v>
      </c>
      <c r="D650" s="9" t="n">
        <f aca="false">LN(B650/B649)</f>
        <v>0.0179863037493421</v>
      </c>
      <c r="E650" s="9" t="n">
        <f aca="false">B650/B645-1</f>
        <v>0.0219536404507503</v>
      </c>
      <c r="F650" s="9" t="n">
        <f aca="false">B650/B629-1</f>
        <v>-0.0369738651994498</v>
      </c>
      <c r="G650" s="0" t="n">
        <f aca="false">MAX(G649,B650)</f>
        <v>2051.5</v>
      </c>
      <c r="H650" s="9" t="n">
        <f aca="false">B650/G650-1</f>
        <v>-0.146819400438703</v>
      </c>
      <c r="I650" s="0" t="n">
        <f aca="false">IF(AND($A650&gt;=CrashTest!$B$3,$A650&lt;=CrashTest!$C$3),1,IF(AND($A650&gt;=CrashTest!$B$4,$A650&lt;=CrashTest!$C$4),2,IF(AND($A650&gt;=CrashTest!$B$5,$A650&lt;=CrashTest!$C$5),3,IF(AND($A650&gt;=CrashTest!$B$6,$A650&lt;=CrashTest!$C$6),4,IF(AND($A650&gt;=CrashTest!$B$7,$A650&lt;=CrashTest!$C$7),5,0)))))</f>
        <v>0</v>
      </c>
      <c r="J650" s="0" t="str">
        <f aca="false">IF(I650=0,"",IF(I649=I650,MAX(J649,B650),B650))</f>
        <v/>
      </c>
      <c r="K650" s="9" t="str">
        <f aca="false">IF(I650=0,"",B650/J650-1)</f>
        <v/>
      </c>
      <c r="M650" s="8"/>
      <c r="N650" s="8"/>
      <c r="O650" s="8"/>
      <c r="P650" s="8"/>
      <c r="Q650" s="9"/>
      <c r="R650" s="9"/>
      <c r="S650" s="9"/>
      <c r="T650" s="9"/>
      <c r="U650" s="9"/>
      <c r="V650" s="9"/>
    </row>
    <row r="651" customFormat="false" ht="15" hidden="false" customHeight="false" outlineLevel="0" collapsed="false">
      <c r="A651" s="5" t="n">
        <v>44771</v>
      </c>
      <c r="B651" s="6" t="n">
        <v>1762.9</v>
      </c>
      <c r="C651" s="9" t="n">
        <f aca="false">B651/B650-1</f>
        <v>0.00719876592584146</v>
      </c>
      <c r="D651" s="9" t="n">
        <f aca="false">LN(B651/B650)</f>
        <v>0.00717297849490805</v>
      </c>
      <c r="E651" s="9" t="n">
        <f aca="false">B651/B646-1</f>
        <v>0.0207283886283367</v>
      </c>
      <c r="F651" s="9" t="n">
        <f aca="false">B651/B630-1</f>
        <v>-0.0280090422892429</v>
      </c>
      <c r="G651" s="0" t="n">
        <f aca="false">MAX(G650,B651)</f>
        <v>2051.5</v>
      </c>
      <c r="H651" s="9" t="n">
        <f aca="false">B651/G651-1</f>
        <v>-0.140677553009993</v>
      </c>
      <c r="I651" s="0" t="n">
        <f aca="false">IF(AND($A651&gt;=CrashTest!$B$3,$A651&lt;=CrashTest!$C$3),1,IF(AND($A651&gt;=CrashTest!$B$4,$A651&lt;=CrashTest!$C$4),2,IF(AND($A651&gt;=CrashTest!$B$5,$A651&lt;=CrashTest!$C$5),3,IF(AND($A651&gt;=CrashTest!$B$6,$A651&lt;=CrashTest!$C$6),4,IF(AND($A651&gt;=CrashTest!$B$7,$A651&lt;=CrashTest!$C$7),5,0)))))</f>
        <v>0</v>
      </c>
      <c r="J651" s="0" t="str">
        <f aca="false">IF(I651=0,"",IF(I650=I651,MAX(J650,B651),B651))</f>
        <v/>
      </c>
      <c r="K651" s="9" t="str">
        <f aca="false">IF(I651=0,"",B651/J651-1)</f>
        <v/>
      </c>
      <c r="M651" s="8"/>
      <c r="N651" s="8"/>
      <c r="O651" s="8"/>
      <c r="P651" s="8"/>
      <c r="Q651" s="9"/>
      <c r="R651" s="9"/>
      <c r="S651" s="9"/>
      <c r="T651" s="9"/>
      <c r="U651" s="9"/>
      <c r="V651" s="9"/>
    </row>
    <row r="652" customFormat="false" ht="15" hidden="false" customHeight="false" outlineLevel="0" collapsed="false">
      <c r="A652" s="5" t="n">
        <v>44774</v>
      </c>
      <c r="B652" s="6" t="n">
        <v>1769</v>
      </c>
      <c r="C652" s="9" t="n">
        <f aca="false">B652/B651-1</f>
        <v>0.0034602076124568</v>
      </c>
      <c r="D652" s="9" t="n">
        <f aca="false">LN(B652/B651)</f>
        <v>0.0034542348680876</v>
      </c>
      <c r="E652" s="9" t="n">
        <f aca="false">B652/B647-1</f>
        <v>0.0290866783013379</v>
      </c>
      <c r="F652" s="9" t="n">
        <f aca="false">B652/B631-1</f>
        <v>-0.0194556842747076</v>
      </c>
      <c r="G652" s="0" t="n">
        <f aca="false">MAX(G651,B652)</f>
        <v>2051.5</v>
      </c>
      <c r="H652" s="9" t="n">
        <f aca="false">B652/G652-1</f>
        <v>-0.137704118937363</v>
      </c>
      <c r="I652" s="0" t="n">
        <f aca="false">IF(AND($A652&gt;=CrashTest!$B$3,$A652&lt;=CrashTest!$C$3),1,IF(AND($A652&gt;=CrashTest!$B$4,$A652&lt;=CrashTest!$C$4),2,IF(AND($A652&gt;=CrashTest!$B$5,$A652&lt;=CrashTest!$C$5),3,IF(AND($A652&gt;=CrashTest!$B$6,$A652&lt;=CrashTest!$C$6),4,IF(AND($A652&gt;=CrashTest!$B$7,$A652&lt;=CrashTest!$C$7),5,0)))))</f>
        <v>0</v>
      </c>
      <c r="J652" s="0" t="str">
        <f aca="false">IF(I652=0,"",IF(I651=I652,MAX(J651,B652),B652))</f>
        <v/>
      </c>
      <c r="K652" s="9" t="str">
        <f aca="false">IF(I652=0,"",B652/J652-1)</f>
        <v/>
      </c>
      <c r="M652" s="8"/>
      <c r="N652" s="8"/>
      <c r="O652" s="8"/>
      <c r="P652" s="8"/>
      <c r="Q652" s="9"/>
      <c r="R652" s="9"/>
      <c r="S652" s="9"/>
      <c r="T652" s="9"/>
      <c r="U652" s="9"/>
      <c r="V652" s="9"/>
    </row>
    <row r="653" customFormat="false" ht="15" hidden="false" customHeight="false" outlineLevel="0" collapsed="false">
      <c r="A653" s="5" t="n">
        <v>44775</v>
      </c>
      <c r="B653" s="6" t="n">
        <v>1771.1</v>
      </c>
      <c r="C653" s="9" t="n">
        <f aca="false">B653/B652-1</f>
        <v>0.00118711136235161</v>
      </c>
      <c r="D653" s="9" t="n">
        <f aca="false">LN(B653/B652)</f>
        <v>0.00118640730280127</v>
      </c>
      <c r="E653" s="9" t="n">
        <f aca="false">B653/B648-1</f>
        <v>0.0310880829015543</v>
      </c>
      <c r="F653" s="9" t="n">
        <f aca="false">B653/B632-1</f>
        <v>-0.015453888487409</v>
      </c>
      <c r="G653" s="0" t="n">
        <f aca="false">MAX(G652,B653)</f>
        <v>2051.5</v>
      </c>
      <c r="H653" s="9" t="n">
        <f aca="false">B653/G653-1</f>
        <v>-0.136680477699245</v>
      </c>
      <c r="I653" s="0" t="n">
        <f aca="false">IF(AND($A653&gt;=CrashTest!$B$3,$A653&lt;=CrashTest!$C$3),1,IF(AND($A653&gt;=CrashTest!$B$4,$A653&lt;=CrashTest!$C$4),2,IF(AND($A653&gt;=CrashTest!$B$5,$A653&lt;=CrashTest!$C$5),3,IF(AND($A653&gt;=CrashTest!$B$6,$A653&lt;=CrashTest!$C$6),4,IF(AND($A653&gt;=CrashTest!$B$7,$A653&lt;=CrashTest!$C$7),5,0)))))</f>
        <v>0</v>
      </c>
      <c r="J653" s="0" t="str">
        <f aca="false">IF(I653=0,"",IF(I652=I653,MAX(J652,B653),B653))</f>
        <v/>
      </c>
      <c r="K653" s="9" t="str">
        <f aca="false">IF(I653=0,"",B653/J653-1)</f>
        <v/>
      </c>
      <c r="M653" s="8"/>
      <c r="N653" s="8"/>
      <c r="O653" s="8"/>
      <c r="P653" s="8"/>
      <c r="Q653" s="9"/>
      <c r="R653" s="9"/>
      <c r="S653" s="9"/>
      <c r="T653" s="9"/>
      <c r="U653" s="9"/>
      <c r="V653" s="9"/>
    </row>
    <row r="654" customFormat="false" ht="15" hidden="false" customHeight="false" outlineLevel="0" collapsed="false">
      <c r="A654" s="5" t="n">
        <v>44776</v>
      </c>
      <c r="B654" s="6" t="n">
        <v>1758</v>
      </c>
      <c r="C654" s="9" t="n">
        <f aca="false">B654/B653-1</f>
        <v>-0.00739653322793743</v>
      </c>
      <c r="D654" s="9" t="n">
        <f aca="false">LN(B654/B653)</f>
        <v>-0.00742402321746423</v>
      </c>
      <c r="E654" s="9" t="n">
        <f aca="false">B654/B649-1</f>
        <v>0.0226281193647839</v>
      </c>
      <c r="F654" s="9" t="n">
        <f aca="false">B654/B633-1</f>
        <v>-0.00215688500397315</v>
      </c>
      <c r="G654" s="0" t="n">
        <f aca="false">MAX(G653,B654)</f>
        <v>2051.5</v>
      </c>
      <c r="H654" s="9" t="n">
        <f aca="false">B654/G654-1</f>
        <v>-0.143066049232269</v>
      </c>
      <c r="I654" s="0" t="n">
        <f aca="false">IF(AND($A654&gt;=CrashTest!$B$3,$A654&lt;=CrashTest!$C$3),1,IF(AND($A654&gt;=CrashTest!$B$4,$A654&lt;=CrashTest!$C$4),2,IF(AND($A654&gt;=CrashTest!$B$5,$A654&lt;=CrashTest!$C$5),3,IF(AND($A654&gt;=CrashTest!$B$6,$A654&lt;=CrashTest!$C$6),4,IF(AND($A654&gt;=CrashTest!$B$7,$A654&lt;=CrashTest!$C$7),5,0)))))</f>
        <v>0</v>
      </c>
      <c r="J654" s="0" t="str">
        <f aca="false">IF(I654=0,"",IF(I653=I654,MAX(J653,B654),B654))</f>
        <v/>
      </c>
      <c r="K654" s="9" t="str">
        <f aca="false">IF(I654=0,"",B654/J654-1)</f>
        <v/>
      </c>
      <c r="M654" s="8"/>
      <c r="N654" s="8"/>
      <c r="O654" s="8"/>
      <c r="P654" s="8"/>
      <c r="Q654" s="9"/>
      <c r="R654" s="9"/>
      <c r="S654" s="9"/>
      <c r="T654" s="9"/>
      <c r="U654" s="9"/>
      <c r="V654" s="9"/>
    </row>
    <row r="655" customFormat="false" ht="15" hidden="false" customHeight="false" outlineLevel="0" collapsed="false">
      <c r="A655" s="5" t="n">
        <v>44777</v>
      </c>
      <c r="B655" s="6" t="n">
        <v>1788.5</v>
      </c>
      <c r="C655" s="9" t="n">
        <f aca="false">B655/B654-1</f>
        <v>0.0173492605233219</v>
      </c>
      <c r="D655" s="9" t="n">
        <f aca="false">LN(B655/B654)</f>
        <v>0.01720048045395</v>
      </c>
      <c r="E655" s="9" t="n">
        <f aca="false">B655/B650-1</f>
        <v>0.0218248300291379</v>
      </c>
      <c r="F655" s="9" t="n">
        <f aca="false">B655/B634-1</f>
        <v>0.0308951524583549</v>
      </c>
      <c r="G655" s="0" t="n">
        <f aca="false">MAX(G654,B655)</f>
        <v>2051.5</v>
      </c>
      <c r="H655" s="9" t="n">
        <f aca="false">B655/G655-1</f>
        <v>-0.12819887886912</v>
      </c>
      <c r="I655" s="0" t="n">
        <f aca="false">IF(AND($A655&gt;=CrashTest!$B$3,$A655&lt;=CrashTest!$C$3),1,IF(AND($A655&gt;=CrashTest!$B$4,$A655&lt;=CrashTest!$C$4),2,IF(AND($A655&gt;=CrashTest!$B$5,$A655&lt;=CrashTest!$C$5),3,IF(AND($A655&gt;=CrashTest!$B$6,$A655&lt;=CrashTest!$C$6),4,IF(AND($A655&gt;=CrashTest!$B$7,$A655&lt;=CrashTest!$C$7),5,0)))))</f>
        <v>0</v>
      </c>
      <c r="J655" s="0" t="str">
        <f aca="false">IF(I655=0,"",IF(I654=I655,MAX(J654,B655),B655))</f>
        <v/>
      </c>
      <c r="K655" s="9" t="str">
        <f aca="false">IF(I655=0,"",B655/J655-1)</f>
        <v/>
      </c>
      <c r="M655" s="8"/>
      <c r="N655" s="8"/>
      <c r="O655" s="8"/>
      <c r="P655" s="8"/>
      <c r="Q655" s="9"/>
      <c r="R655" s="9"/>
      <c r="S655" s="9"/>
      <c r="T655" s="9"/>
      <c r="U655" s="9"/>
      <c r="V655" s="9"/>
    </row>
    <row r="656" customFormat="false" ht="15" hidden="false" customHeight="false" outlineLevel="0" collapsed="false">
      <c r="A656" s="5" t="n">
        <v>44778</v>
      </c>
      <c r="B656" s="6" t="n">
        <v>1772.9</v>
      </c>
      <c r="C656" s="9" t="n">
        <f aca="false">B656/B655-1</f>
        <v>-0.00872239306681577</v>
      </c>
      <c r="D656" s="9" t="n">
        <f aca="false">LN(B656/B655)</f>
        <v>-0.00876065579473764</v>
      </c>
      <c r="E656" s="9" t="n">
        <f aca="false">B656/B651-1</f>
        <v>0.00567247149583072</v>
      </c>
      <c r="F656" s="9" t="n">
        <f aca="false">B656/B635-1</f>
        <v>0.0201392485183267</v>
      </c>
      <c r="G656" s="0" t="n">
        <f aca="false">MAX(G655,B656)</f>
        <v>2051.5</v>
      </c>
      <c r="H656" s="9" t="n">
        <f aca="false">B656/G656-1</f>
        <v>-0.135803070923714</v>
      </c>
      <c r="I656" s="0" t="n">
        <f aca="false">IF(AND($A656&gt;=CrashTest!$B$3,$A656&lt;=CrashTest!$C$3),1,IF(AND($A656&gt;=CrashTest!$B$4,$A656&lt;=CrashTest!$C$4),2,IF(AND($A656&gt;=CrashTest!$B$5,$A656&lt;=CrashTest!$C$5),3,IF(AND($A656&gt;=CrashTest!$B$6,$A656&lt;=CrashTest!$C$6),4,IF(AND($A656&gt;=CrashTest!$B$7,$A656&lt;=CrashTest!$C$7),5,0)))))</f>
        <v>0</v>
      </c>
      <c r="J656" s="0" t="str">
        <f aca="false">IF(I656=0,"",IF(I655=I656,MAX(J655,B656),B656))</f>
        <v/>
      </c>
      <c r="K656" s="9" t="str">
        <f aca="false">IF(I656=0,"",B656/J656-1)</f>
        <v/>
      </c>
      <c r="M656" s="8"/>
      <c r="N656" s="8"/>
      <c r="O656" s="8"/>
      <c r="P656" s="8"/>
      <c r="Q656" s="9"/>
      <c r="R656" s="9"/>
      <c r="S656" s="9"/>
      <c r="T656" s="9"/>
      <c r="U656" s="9"/>
      <c r="V656" s="9"/>
    </row>
    <row r="657" customFormat="false" ht="15" hidden="false" customHeight="false" outlineLevel="0" collapsed="false">
      <c r="A657" s="5" t="n">
        <v>44781</v>
      </c>
      <c r="B657" s="6" t="n">
        <v>1786.8</v>
      </c>
      <c r="C657" s="9" t="n">
        <f aca="false">B657/B656-1</f>
        <v>0.00784026171808883</v>
      </c>
      <c r="D657" s="9" t="n">
        <f aca="false">LN(B657/B656)</f>
        <v>0.00780968657362864</v>
      </c>
      <c r="E657" s="9" t="n">
        <f aca="false">B657/B652-1</f>
        <v>0.0100621820237421</v>
      </c>
      <c r="F657" s="9" t="n">
        <f aca="false">B657/B636-1</f>
        <v>0.0265425715270597</v>
      </c>
      <c r="G657" s="0" t="n">
        <f aca="false">MAX(G656,B657)</f>
        <v>2051.5</v>
      </c>
      <c r="H657" s="9" t="n">
        <f aca="false">B657/G657-1</f>
        <v>-0.129027540823788</v>
      </c>
      <c r="I657" s="0" t="n">
        <f aca="false">IF(AND($A657&gt;=CrashTest!$B$3,$A657&lt;=CrashTest!$C$3),1,IF(AND($A657&gt;=CrashTest!$B$4,$A657&lt;=CrashTest!$C$4),2,IF(AND($A657&gt;=CrashTest!$B$5,$A657&lt;=CrashTest!$C$5),3,IF(AND($A657&gt;=CrashTest!$B$6,$A657&lt;=CrashTest!$C$6),4,IF(AND($A657&gt;=CrashTest!$B$7,$A657&lt;=CrashTest!$C$7),5,0)))))</f>
        <v>0</v>
      </c>
      <c r="J657" s="0" t="str">
        <f aca="false">IF(I657=0,"",IF(I656=I657,MAX(J656,B657),B657))</f>
        <v/>
      </c>
      <c r="K657" s="9" t="str">
        <f aca="false">IF(I657=0,"",B657/J657-1)</f>
        <v/>
      </c>
      <c r="M657" s="8"/>
      <c r="N657" s="8"/>
      <c r="O657" s="8"/>
      <c r="P657" s="8"/>
      <c r="Q657" s="9"/>
      <c r="R657" s="9"/>
      <c r="S657" s="9"/>
      <c r="T657" s="9"/>
      <c r="U657" s="9"/>
      <c r="V657" s="9"/>
    </row>
    <row r="658" customFormat="false" ht="15" hidden="false" customHeight="false" outlineLevel="0" collapsed="false">
      <c r="A658" s="5" t="n">
        <v>44782</v>
      </c>
      <c r="B658" s="6" t="n">
        <v>1794</v>
      </c>
      <c r="C658" s="9" t="n">
        <f aca="false">B658/B657-1</f>
        <v>0.00402955003357963</v>
      </c>
      <c r="D658" s="9" t="n">
        <f aca="false">LN(B658/B657)</f>
        <v>0.00402145314077786</v>
      </c>
      <c r="E658" s="9" t="n">
        <f aca="false">B658/B653-1</f>
        <v>0.0129298176274633</v>
      </c>
      <c r="F658" s="9" t="n">
        <f aca="false">B658/B637-1</f>
        <v>0.0369942196531792</v>
      </c>
      <c r="G658" s="0" t="n">
        <f aca="false">MAX(G657,B658)</f>
        <v>2051.5</v>
      </c>
      <c r="H658" s="9" t="n">
        <f aca="false">B658/G658-1</f>
        <v>-0.125517913721667</v>
      </c>
      <c r="I658" s="0" t="n">
        <f aca="false">IF(AND($A658&gt;=CrashTest!$B$3,$A658&lt;=CrashTest!$C$3),1,IF(AND($A658&gt;=CrashTest!$B$4,$A658&lt;=CrashTest!$C$4),2,IF(AND($A658&gt;=CrashTest!$B$5,$A658&lt;=CrashTest!$C$5),3,IF(AND($A658&gt;=CrashTest!$B$6,$A658&lt;=CrashTest!$C$6),4,IF(AND($A658&gt;=CrashTest!$B$7,$A658&lt;=CrashTest!$C$7),5,0)))))</f>
        <v>0</v>
      </c>
      <c r="J658" s="0" t="str">
        <f aca="false">IF(I658=0,"",IF(I657=I658,MAX(J657,B658),B658))</f>
        <v/>
      </c>
      <c r="K658" s="9" t="str">
        <f aca="false">IF(I658=0,"",B658/J658-1)</f>
        <v/>
      </c>
      <c r="M658" s="8"/>
      <c r="N658" s="8"/>
      <c r="O658" s="8"/>
      <c r="P658" s="8"/>
      <c r="Q658" s="9"/>
      <c r="R658" s="9"/>
      <c r="S658" s="9"/>
      <c r="T658" s="9"/>
      <c r="U658" s="9"/>
      <c r="V658" s="9"/>
    </row>
    <row r="659" customFormat="false" ht="15" hidden="false" customHeight="false" outlineLevel="0" collapsed="false">
      <c r="A659" s="5" t="n">
        <v>44783</v>
      </c>
      <c r="B659" s="6" t="n">
        <v>1795.6</v>
      </c>
      <c r="C659" s="9" t="n">
        <f aca="false">B659/B658-1</f>
        <v>0.00089186176142686</v>
      </c>
      <c r="D659" s="9" t="n">
        <f aca="false">LN(B659/B658)</f>
        <v>0.000891464289035508</v>
      </c>
      <c r="E659" s="9" t="n">
        <f aca="false">B659/B654-1</f>
        <v>0.0213879408418658</v>
      </c>
      <c r="F659" s="9" t="n">
        <f aca="false">B659/B638-1</f>
        <v>0.0419543898334591</v>
      </c>
      <c r="G659" s="0" t="n">
        <f aca="false">MAX(G658,B659)</f>
        <v>2051.5</v>
      </c>
      <c r="H659" s="9" t="n">
        <f aca="false">B659/G659-1</f>
        <v>-0.124737996587863</v>
      </c>
      <c r="I659" s="0" t="n">
        <f aca="false">IF(AND($A659&gt;=CrashTest!$B$3,$A659&lt;=CrashTest!$C$3),1,IF(AND($A659&gt;=CrashTest!$B$4,$A659&lt;=CrashTest!$C$4),2,IF(AND($A659&gt;=CrashTest!$B$5,$A659&lt;=CrashTest!$C$5),3,IF(AND($A659&gt;=CrashTest!$B$6,$A659&lt;=CrashTest!$C$6),4,IF(AND($A659&gt;=CrashTest!$B$7,$A659&lt;=CrashTest!$C$7),5,0)))))</f>
        <v>0</v>
      </c>
      <c r="J659" s="0" t="str">
        <f aca="false">IF(I659=0,"",IF(I658=I659,MAX(J658,B659),B659))</f>
        <v/>
      </c>
      <c r="K659" s="9" t="str">
        <f aca="false">IF(I659=0,"",B659/J659-1)</f>
        <v/>
      </c>
      <c r="M659" s="8"/>
      <c r="N659" s="8"/>
      <c r="O659" s="8"/>
      <c r="P659" s="8"/>
      <c r="Q659" s="9"/>
      <c r="R659" s="9"/>
      <c r="S659" s="9"/>
      <c r="T659" s="9"/>
      <c r="U659" s="9"/>
      <c r="V659" s="9"/>
    </row>
    <row r="660" customFormat="false" ht="15" hidden="false" customHeight="false" outlineLevel="0" collapsed="false">
      <c r="A660" s="5" t="n">
        <v>44784</v>
      </c>
      <c r="B660" s="6" t="n">
        <v>1789.7</v>
      </c>
      <c r="C660" s="9" t="n">
        <f aca="false">B660/B659-1</f>
        <v>-0.00328580975718418</v>
      </c>
      <c r="D660" s="9" t="n">
        <f aca="false">LN(B660/B659)</f>
        <v>-0.00329121988441434</v>
      </c>
      <c r="E660" s="9" t="n">
        <f aca="false">B660/B655-1</f>
        <v>0.000670953312831957</v>
      </c>
      <c r="F660" s="9" t="n">
        <f aca="false">B660/B639-1</f>
        <v>0.0320032291546535</v>
      </c>
      <c r="G660" s="0" t="n">
        <f aca="false">MAX(G659,B660)</f>
        <v>2051.5</v>
      </c>
      <c r="H660" s="9" t="n">
        <f aca="false">B660/G660-1</f>
        <v>-0.127613941018767</v>
      </c>
      <c r="I660" s="0" t="n">
        <f aca="false">IF(AND($A660&gt;=CrashTest!$B$3,$A660&lt;=CrashTest!$C$3),1,IF(AND($A660&gt;=CrashTest!$B$4,$A660&lt;=CrashTest!$C$4),2,IF(AND($A660&gt;=CrashTest!$B$5,$A660&lt;=CrashTest!$C$5),3,IF(AND($A660&gt;=CrashTest!$B$6,$A660&lt;=CrashTest!$C$6),4,IF(AND($A660&gt;=CrashTest!$B$7,$A660&lt;=CrashTest!$C$7),5,0)))))</f>
        <v>0</v>
      </c>
      <c r="J660" s="0" t="str">
        <f aca="false">IF(I660=0,"",IF(I659=I660,MAX(J659,B660),B660))</f>
        <v/>
      </c>
      <c r="K660" s="9" t="str">
        <f aca="false">IF(I660=0,"",B660/J660-1)</f>
        <v/>
      </c>
      <c r="M660" s="8"/>
      <c r="N660" s="8"/>
      <c r="O660" s="8"/>
      <c r="P660" s="8"/>
      <c r="Q660" s="9"/>
      <c r="R660" s="9"/>
      <c r="S660" s="9"/>
      <c r="T660" s="9"/>
      <c r="U660" s="9"/>
      <c r="V660" s="9"/>
    </row>
    <row r="661" customFormat="false" ht="15" hidden="false" customHeight="false" outlineLevel="0" collapsed="false">
      <c r="A661" s="5" t="n">
        <v>44785</v>
      </c>
      <c r="B661" s="6" t="n">
        <v>1798.6</v>
      </c>
      <c r="C661" s="9" t="n">
        <f aca="false">B661/B660-1</f>
        <v>0.00497290048611498</v>
      </c>
      <c r="D661" s="9" t="n">
        <f aca="false">LN(B661/B660)</f>
        <v>0.00496057645705242</v>
      </c>
      <c r="E661" s="9" t="n">
        <f aca="false">B661/B656-1</f>
        <v>0.0144960234643803</v>
      </c>
      <c r="F661" s="9" t="n">
        <f aca="false">B661/B640-1</f>
        <v>0.0552068055148136</v>
      </c>
      <c r="G661" s="0" t="n">
        <f aca="false">MAX(G660,B661)</f>
        <v>2051.5</v>
      </c>
      <c r="H661" s="9" t="n">
        <f aca="false">B661/G661-1</f>
        <v>-0.123275651961979</v>
      </c>
      <c r="I661" s="0" t="n">
        <f aca="false">IF(AND($A661&gt;=CrashTest!$B$3,$A661&lt;=CrashTest!$C$3),1,IF(AND($A661&gt;=CrashTest!$B$4,$A661&lt;=CrashTest!$C$4),2,IF(AND($A661&gt;=CrashTest!$B$5,$A661&lt;=CrashTest!$C$5),3,IF(AND($A661&gt;=CrashTest!$B$6,$A661&lt;=CrashTest!$C$6),4,IF(AND($A661&gt;=CrashTest!$B$7,$A661&lt;=CrashTest!$C$7),5,0)))))</f>
        <v>0</v>
      </c>
      <c r="J661" s="0" t="str">
        <f aca="false">IF(I661=0,"",IF(I660=I661,MAX(J660,B661),B661))</f>
        <v/>
      </c>
      <c r="K661" s="9" t="str">
        <f aca="false">IF(I661=0,"",B661/J661-1)</f>
        <v/>
      </c>
      <c r="M661" s="8"/>
      <c r="N661" s="8"/>
      <c r="O661" s="8"/>
      <c r="P661" s="8"/>
      <c r="Q661" s="9"/>
      <c r="R661" s="9"/>
      <c r="S661" s="9"/>
      <c r="T661" s="9"/>
      <c r="U661" s="9"/>
      <c r="V661" s="9"/>
    </row>
    <row r="662" customFormat="false" ht="15" hidden="false" customHeight="false" outlineLevel="0" collapsed="false">
      <c r="A662" s="5" t="n">
        <v>44788</v>
      </c>
      <c r="B662" s="6" t="n">
        <v>1781.4</v>
      </c>
      <c r="C662" s="9" t="n">
        <f aca="false">B662/B661-1</f>
        <v>-0.00956299343934164</v>
      </c>
      <c r="D662" s="9" t="n">
        <f aca="false">LN(B662/B661)</f>
        <v>-0.0096090124826459</v>
      </c>
      <c r="E662" s="9" t="n">
        <f aca="false">B662/B657-1</f>
        <v>-0.00302216252518461</v>
      </c>
      <c r="F662" s="9" t="n">
        <f aca="false">B662/B641-1</f>
        <v>0.0464050751879699</v>
      </c>
      <c r="G662" s="0" t="n">
        <f aca="false">MAX(G661,B662)</f>
        <v>2051.5</v>
      </c>
      <c r="H662" s="9" t="n">
        <f aca="false">B662/G662-1</f>
        <v>-0.131659761150378</v>
      </c>
      <c r="I662" s="0" t="n">
        <f aca="false">IF(AND($A662&gt;=CrashTest!$B$3,$A662&lt;=CrashTest!$C$3),1,IF(AND($A662&gt;=CrashTest!$B$4,$A662&lt;=CrashTest!$C$4),2,IF(AND($A662&gt;=CrashTest!$B$5,$A662&lt;=CrashTest!$C$5),3,IF(AND($A662&gt;=CrashTest!$B$6,$A662&lt;=CrashTest!$C$6),4,IF(AND($A662&gt;=CrashTest!$B$7,$A662&lt;=CrashTest!$C$7),5,0)))))</f>
        <v>0</v>
      </c>
      <c r="J662" s="0" t="str">
        <f aca="false">IF(I662=0,"",IF(I661=I662,MAX(J661,B662),B662))</f>
        <v/>
      </c>
      <c r="K662" s="9" t="str">
        <f aca="false">IF(I662=0,"",B662/J662-1)</f>
        <v/>
      </c>
      <c r="M662" s="8"/>
      <c r="N662" s="8"/>
      <c r="O662" s="8"/>
      <c r="P662" s="8"/>
      <c r="Q662" s="9"/>
      <c r="R662" s="9"/>
      <c r="S662" s="9"/>
      <c r="T662" s="9"/>
      <c r="U662" s="9"/>
      <c r="V662" s="9"/>
    </row>
    <row r="663" customFormat="false" ht="15" hidden="false" customHeight="false" outlineLevel="0" collapsed="false">
      <c r="A663" s="5" t="n">
        <v>44789</v>
      </c>
      <c r="B663" s="6" t="n">
        <v>1773.2</v>
      </c>
      <c r="C663" s="9" t="n">
        <f aca="false">B663/B662-1</f>
        <v>-0.00460312114067585</v>
      </c>
      <c r="D663" s="9" t="n">
        <f aca="false">LN(B663/B662)</f>
        <v>-0.00461374812687063</v>
      </c>
      <c r="E663" s="9" t="n">
        <f aca="false">B663/B658-1</f>
        <v>-0.0115942028985507</v>
      </c>
      <c r="F663" s="9" t="n">
        <f aca="false">B663/B642-1</f>
        <v>0.037444418441376</v>
      </c>
      <c r="G663" s="0" t="n">
        <f aca="false">MAX(G662,B663)</f>
        <v>2051.5</v>
      </c>
      <c r="H663" s="9" t="n">
        <f aca="false">B663/G663-1</f>
        <v>-0.135656836461126</v>
      </c>
      <c r="I663" s="0" t="n">
        <f aca="false">IF(AND($A663&gt;=CrashTest!$B$3,$A663&lt;=CrashTest!$C$3),1,IF(AND($A663&gt;=CrashTest!$B$4,$A663&lt;=CrashTest!$C$4),2,IF(AND($A663&gt;=CrashTest!$B$5,$A663&lt;=CrashTest!$C$5),3,IF(AND($A663&gt;=CrashTest!$B$6,$A663&lt;=CrashTest!$C$6),4,IF(AND($A663&gt;=CrashTest!$B$7,$A663&lt;=CrashTest!$C$7),5,0)))))</f>
        <v>0</v>
      </c>
      <c r="J663" s="0" t="str">
        <f aca="false">IF(I663=0,"",IF(I662=I663,MAX(J662,B663),B663))</f>
        <v/>
      </c>
      <c r="K663" s="9" t="str">
        <f aca="false">IF(I663=0,"",B663/J663-1)</f>
        <v/>
      </c>
      <c r="M663" s="8"/>
      <c r="N663" s="8"/>
      <c r="O663" s="8"/>
      <c r="P663" s="8"/>
      <c r="Q663" s="9"/>
      <c r="R663" s="9"/>
      <c r="S663" s="9"/>
      <c r="T663" s="9"/>
      <c r="U663" s="9"/>
      <c r="V663" s="9"/>
    </row>
    <row r="664" customFormat="false" ht="15" hidden="false" customHeight="false" outlineLevel="0" collapsed="false">
      <c r="A664" s="5" t="n">
        <v>44790</v>
      </c>
      <c r="B664" s="6" t="n">
        <v>1760.3</v>
      </c>
      <c r="C664" s="9" t="n">
        <f aca="false">B664/B663-1</f>
        <v>-0.00727498308143471</v>
      </c>
      <c r="D664" s="9" t="n">
        <f aca="false">LN(B664/B663)</f>
        <v>-0.00730157481897187</v>
      </c>
      <c r="E664" s="9" t="n">
        <f aca="false">B664/B659-1</f>
        <v>-0.0196591668523056</v>
      </c>
      <c r="F664" s="9" t="n">
        <f aca="false">B664/B643-1</f>
        <v>0.0294152046783625</v>
      </c>
      <c r="G664" s="0" t="n">
        <f aca="false">MAX(G663,B664)</f>
        <v>2051.5</v>
      </c>
      <c r="H664" s="9" t="n">
        <f aca="false">B664/G664-1</f>
        <v>-0.141944918352425</v>
      </c>
      <c r="I664" s="0" t="n">
        <f aca="false">IF(AND($A664&gt;=CrashTest!$B$3,$A664&lt;=CrashTest!$C$3),1,IF(AND($A664&gt;=CrashTest!$B$4,$A664&lt;=CrashTest!$C$4),2,IF(AND($A664&gt;=CrashTest!$B$5,$A664&lt;=CrashTest!$C$5),3,IF(AND($A664&gt;=CrashTest!$B$6,$A664&lt;=CrashTest!$C$6),4,IF(AND($A664&gt;=CrashTest!$B$7,$A664&lt;=CrashTest!$C$7),5,0)))))</f>
        <v>0</v>
      </c>
      <c r="J664" s="0" t="str">
        <f aca="false">IF(I664=0,"",IF(I663=I664,MAX(J663,B664),B664))</f>
        <v/>
      </c>
      <c r="K664" s="9" t="str">
        <f aca="false">IF(I664=0,"",B664/J664-1)</f>
        <v/>
      </c>
      <c r="M664" s="8"/>
      <c r="N664" s="8"/>
      <c r="O664" s="8"/>
      <c r="P664" s="8"/>
      <c r="Q664" s="9"/>
      <c r="R664" s="9"/>
      <c r="S664" s="9"/>
      <c r="T664" s="9"/>
      <c r="U664" s="9"/>
      <c r="V664" s="9"/>
    </row>
    <row r="665" customFormat="false" ht="15" hidden="false" customHeight="false" outlineLevel="0" collapsed="false">
      <c r="A665" s="5" t="n">
        <v>44791</v>
      </c>
      <c r="B665" s="6" t="n">
        <v>1755.3</v>
      </c>
      <c r="C665" s="9" t="n">
        <f aca="false">B665/B664-1</f>
        <v>-0.0028404249275692</v>
      </c>
      <c r="D665" s="9" t="n">
        <f aca="false">LN(B665/B664)</f>
        <v>-0.00284446658962653</v>
      </c>
      <c r="E665" s="9" t="n">
        <f aca="false">B665/B660-1</f>
        <v>-0.0192210985081299</v>
      </c>
      <c r="F665" s="9" t="n">
        <f aca="false">B665/B644-1</f>
        <v>0.0328331862312445</v>
      </c>
      <c r="G665" s="0" t="n">
        <f aca="false">MAX(G664,B665)</f>
        <v>2051.5</v>
      </c>
      <c r="H665" s="9" t="n">
        <f aca="false">B665/G665-1</f>
        <v>-0.144382159395564</v>
      </c>
      <c r="I665" s="0" t="n">
        <f aca="false">IF(AND($A665&gt;=CrashTest!$B$3,$A665&lt;=CrashTest!$C$3),1,IF(AND($A665&gt;=CrashTest!$B$4,$A665&lt;=CrashTest!$C$4),2,IF(AND($A665&gt;=CrashTest!$B$5,$A665&lt;=CrashTest!$C$5),3,IF(AND($A665&gt;=CrashTest!$B$6,$A665&lt;=CrashTest!$C$6),4,IF(AND($A665&gt;=CrashTest!$B$7,$A665&lt;=CrashTest!$C$7),5,0)))))</f>
        <v>0</v>
      </c>
      <c r="J665" s="0" t="str">
        <f aca="false">IF(I665=0,"",IF(I664=I665,MAX(J664,B665),B665))</f>
        <v/>
      </c>
      <c r="K665" s="9" t="str">
        <f aca="false">IF(I665=0,"",B665/J665-1)</f>
        <v/>
      </c>
      <c r="M665" s="8"/>
      <c r="N665" s="8"/>
      <c r="O665" s="8"/>
      <c r="P665" s="8"/>
      <c r="Q665" s="9"/>
      <c r="R665" s="9"/>
      <c r="S665" s="9"/>
      <c r="T665" s="9"/>
      <c r="U665" s="9"/>
      <c r="V665" s="9"/>
    </row>
    <row r="666" customFormat="false" ht="15" hidden="false" customHeight="false" outlineLevel="0" collapsed="false">
      <c r="A666" s="5" t="n">
        <v>44792</v>
      </c>
      <c r="B666" s="6" t="n">
        <v>1747.6</v>
      </c>
      <c r="C666" s="9" t="n">
        <f aca="false">B666/B665-1</f>
        <v>-0.00438671452173423</v>
      </c>
      <c r="D666" s="9" t="n">
        <f aca="false">LN(B666/B665)</f>
        <v>-0.00439636438501935</v>
      </c>
      <c r="E666" s="9" t="n">
        <f aca="false">B666/B661-1</f>
        <v>-0.0283553875236295</v>
      </c>
      <c r="F666" s="9" t="n">
        <f aca="false">B666/B645-1</f>
        <v>0.0203771822268932</v>
      </c>
      <c r="G666" s="0" t="n">
        <f aca="false">MAX(G665,B666)</f>
        <v>2051.5</v>
      </c>
      <c r="H666" s="9" t="n">
        <f aca="false">B666/G666-1</f>
        <v>-0.148135510601999</v>
      </c>
      <c r="I666" s="0" t="n">
        <f aca="false">IF(AND($A666&gt;=CrashTest!$B$3,$A666&lt;=CrashTest!$C$3),1,IF(AND($A666&gt;=CrashTest!$B$4,$A666&lt;=CrashTest!$C$4),2,IF(AND($A666&gt;=CrashTest!$B$5,$A666&lt;=CrashTest!$C$5),3,IF(AND($A666&gt;=CrashTest!$B$6,$A666&lt;=CrashTest!$C$6),4,IF(AND($A666&gt;=CrashTest!$B$7,$A666&lt;=CrashTest!$C$7),5,0)))))</f>
        <v>0</v>
      </c>
      <c r="J666" s="0" t="str">
        <f aca="false">IF(I666=0,"",IF(I665=I666,MAX(J665,B666),B666))</f>
        <v/>
      </c>
      <c r="K666" s="9" t="str">
        <f aca="false">IF(I666=0,"",B666/J666-1)</f>
        <v/>
      </c>
      <c r="M666" s="8"/>
      <c r="N666" s="8"/>
      <c r="O666" s="8"/>
      <c r="P666" s="8"/>
      <c r="Q666" s="9"/>
      <c r="R666" s="9"/>
      <c r="S666" s="9"/>
      <c r="T666" s="9"/>
      <c r="U666" s="9"/>
      <c r="V666" s="9"/>
    </row>
    <row r="667" customFormat="false" ht="15" hidden="false" customHeight="false" outlineLevel="0" collapsed="false">
      <c r="A667" s="5" t="n">
        <v>44795</v>
      </c>
      <c r="B667" s="6" t="n">
        <v>1734</v>
      </c>
      <c r="C667" s="9" t="n">
        <f aca="false">B667/B666-1</f>
        <v>-0.00778210116731515</v>
      </c>
      <c r="D667" s="9" t="n">
        <f aca="false">LN(B667/B666)</f>
        <v>-0.00781253973679363</v>
      </c>
      <c r="E667" s="9" t="n">
        <f aca="false">B667/B662-1</f>
        <v>-0.0266082856180533</v>
      </c>
      <c r="F667" s="9" t="n">
        <f aca="false">B667/B646-1</f>
        <v>0.00399513635574089</v>
      </c>
      <c r="G667" s="0" t="n">
        <f aca="false">MAX(G666,B667)</f>
        <v>2051.5</v>
      </c>
      <c r="H667" s="9" t="n">
        <f aca="false">B667/G667-1</f>
        <v>-0.154764806239337</v>
      </c>
      <c r="I667" s="0" t="n">
        <f aca="false">IF(AND($A667&gt;=CrashTest!$B$3,$A667&lt;=CrashTest!$C$3),1,IF(AND($A667&gt;=CrashTest!$B$4,$A667&lt;=CrashTest!$C$4),2,IF(AND($A667&gt;=CrashTest!$B$5,$A667&lt;=CrashTest!$C$5),3,IF(AND($A667&gt;=CrashTest!$B$6,$A667&lt;=CrashTest!$C$6),4,IF(AND($A667&gt;=CrashTest!$B$7,$A667&lt;=CrashTest!$C$7),5,0)))))</f>
        <v>0</v>
      </c>
      <c r="J667" s="0" t="str">
        <f aca="false">IF(I667=0,"",IF(I666=I667,MAX(J666,B667),B667))</f>
        <v/>
      </c>
      <c r="K667" s="9" t="str">
        <f aca="false">IF(I667=0,"",B667/J667-1)</f>
        <v/>
      </c>
      <c r="M667" s="8"/>
      <c r="N667" s="8"/>
      <c r="O667" s="8"/>
      <c r="P667" s="8"/>
      <c r="Q667" s="9"/>
      <c r="R667" s="9"/>
      <c r="S667" s="9"/>
      <c r="T667" s="9"/>
      <c r="U667" s="9"/>
      <c r="V667" s="9"/>
    </row>
    <row r="668" customFormat="false" ht="15" hidden="false" customHeight="false" outlineLevel="0" collapsed="false">
      <c r="A668" s="5" t="n">
        <v>44796</v>
      </c>
      <c r="B668" s="6" t="n">
        <v>1746.8</v>
      </c>
      <c r="C668" s="9" t="n">
        <f aca="false">B668/B667-1</f>
        <v>0.00738177623990777</v>
      </c>
      <c r="D668" s="9" t="n">
        <f aca="false">LN(B668/B667)</f>
        <v>0.00735466427091877</v>
      </c>
      <c r="E668" s="9" t="n">
        <f aca="false">B668/B663-1</f>
        <v>-0.0148883374689827</v>
      </c>
      <c r="F668" s="9" t="n">
        <f aca="false">B668/B647-1</f>
        <v>0.0161721931355439</v>
      </c>
      <c r="G668" s="0" t="n">
        <f aca="false">MAX(G667,B668)</f>
        <v>2051.5</v>
      </c>
      <c r="H668" s="9" t="n">
        <f aca="false">B668/G668-1</f>
        <v>-0.148525469168901</v>
      </c>
      <c r="I668" s="0" t="n">
        <f aca="false">IF(AND($A668&gt;=CrashTest!$B$3,$A668&lt;=CrashTest!$C$3),1,IF(AND($A668&gt;=CrashTest!$B$4,$A668&lt;=CrashTest!$C$4),2,IF(AND($A668&gt;=CrashTest!$B$5,$A668&lt;=CrashTest!$C$5),3,IF(AND($A668&gt;=CrashTest!$B$6,$A668&lt;=CrashTest!$C$6),4,IF(AND($A668&gt;=CrashTest!$B$7,$A668&lt;=CrashTest!$C$7),5,0)))))</f>
        <v>0</v>
      </c>
      <c r="J668" s="0" t="str">
        <f aca="false">IF(I668=0,"",IF(I667=I668,MAX(J667,B668),B668))</f>
        <v/>
      </c>
      <c r="K668" s="9" t="str">
        <f aca="false">IF(I668=0,"",B668/J668-1)</f>
        <v/>
      </c>
      <c r="M668" s="8"/>
      <c r="N668" s="8"/>
      <c r="O668" s="8"/>
      <c r="P668" s="8"/>
      <c r="Q668" s="9"/>
      <c r="R668" s="9"/>
      <c r="S668" s="9"/>
      <c r="T668" s="9"/>
      <c r="U668" s="9"/>
      <c r="V668" s="9"/>
    </row>
    <row r="669" customFormat="false" ht="15" hidden="false" customHeight="false" outlineLevel="0" collapsed="false">
      <c r="A669" s="5" t="n">
        <v>44797</v>
      </c>
      <c r="B669" s="6" t="n">
        <v>1747.8</v>
      </c>
      <c r="C669" s="9" t="n">
        <f aca="false">B669/B668-1</f>
        <v>0.000572475383558535</v>
      </c>
      <c r="D669" s="9" t="n">
        <f aca="false">LN(B669/B668)</f>
        <v>0.000572311582038056</v>
      </c>
      <c r="E669" s="9" t="n">
        <f aca="false">B669/B664-1</f>
        <v>-0.00710106231892294</v>
      </c>
      <c r="F669" s="9" t="n">
        <f aca="false">B669/B648-1</f>
        <v>0.0175234324969435</v>
      </c>
      <c r="G669" s="0" t="n">
        <f aca="false">MAX(G668,B669)</f>
        <v>2051.5</v>
      </c>
      <c r="H669" s="9" t="n">
        <f aca="false">B669/G669-1</f>
        <v>-0.148038020960273</v>
      </c>
      <c r="I669" s="0" t="n">
        <f aca="false">IF(AND($A669&gt;=CrashTest!$B$3,$A669&lt;=CrashTest!$C$3),1,IF(AND($A669&gt;=CrashTest!$B$4,$A669&lt;=CrashTest!$C$4),2,IF(AND($A669&gt;=CrashTest!$B$5,$A669&lt;=CrashTest!$C$5),3,IF(AND($A669&gt;=CrashTest!$B$6,$A669&lt;=CrashTest!$C$6),4,IF(AND($A669&gt;=CrashTest!$B$7,$A669&lt;=CrashTest!$C$7),5,0)))))</f>
        <v>0</v>
      </c>
      <c r="J669" s="0" t="str">
        <f aca="false">IF(I669=0,"",IF(I668=I669,MAX(J668,B669),B669))</f>
        <v/>
      </c>
      <c r="K669" s="9" t="str">
        <f aca="false">IF(I669=0,"",B669/J669-1)</f>
        <v/>
      </c>
      <c r="M669" s="8"/>
      <c r="N669" s="8"/>
      <c r="O669" s="8"/>
      <c r="P669" s="8"/>
      <c r="Q669" s="9"/>
      <c r="R669" s="9"/>
      <c r="S669" s="9"/>
      <c r="T669" s="9"/>
      <c r="U669" s="9"/>
      <c r="V669" s="9"/>
    </row>
    <row r="670" customFormat="false" ht="15" hidden="false" customHeight="false" outlineLevel="0" collapsed="false">
      <c r="A670" s="5" t="n">
        <v>44798</v>
      </c>
      <c r="B670" s="6" t="n">
        <v>1757.7</v>
      </c>
      <c r="C670" s="9" t="n">
        <f aca="false">B670/B669-1</f>
        <v>0.00566426364572603</v>
      </c>
      <c r="D670" s="9" t="n">
        <f aca="false">LN(B670/B669)</f>
        <v>0.00564828202540869</v>
      </c>
      <c r="E670" s="9" t="n">
        <f aca="false">B670/B665-1</f>
        <v>0.00136728764313787</v>
      </c>
      <c r="F670" s="9" t="n">
        <f aca="false">B670/B649-1</f>
        <v>0.0224536094468037</v>
      </c>
      <c r="G670" s="0" t="n">
        <f aca="false">MAX(G669,B670)</f>
        <v>2051.5</v>
      </c>
      <c r="H670" s="9" t="n">
        <f aca="false">B670/G670-1</f>
        <v>-0.143212283694857</v>
      </c>
      <c r="I670" s="0" t="n">
        <f aca="false">IF(AND($A670&gt;=CrashTest!$B$3,$A670&lt;=CrashTest!$C$3),1,IF(AND($A670&gt;=CrashTest!$B$4,$A670&lt;=CrashTest!$C$4),2,IF(AND($A670&gt;=CrashTest!$B$5,$A670&lt;=CrashTest!$C$5),3,IF(AND($A670&gt;=CrashTest!$B$6,$A670&lt;=CrashTest!$C$6),4,IF(AND($A670&gt;=CrashTest!$B$7,$A670&lt;=CrashTest!$C$7),5,0)))))</f>
        <v>0</v>
      </c>
      <c r="J670" s="0" t="str">
        <f aca="false">IF(I670=0,"",IF(I669=I670,MAX(J669,B670),B670))</f>
        <v/>
      </c>
      <c r="K670" s="9" t="str">
        <f aca="false">IF(I670=0,"",B670/J670-1)</f>
        <v/>
      </c>
      <c r="M670" s="8"/>
      <c r="N670" s="8"/>
      <c r="O670" s="8"/>
      <c r="P670" s="8"/>
      <c r="Q670" s="9"/>
      <c r="R670" s="9"/>
      <c r="S670" s="9"/>
      <c r="T670" s="9"/>
      <c r="U670" s="9"/>
      <c r="V670" s="9"/>
    </row>
    <row r="671" customFormat="false" ht="15" hidden="false" customHeight="false" outlineLevel="0" collapsed="false">
      <c r="A671" s="5" t="n">
        <v>44799</v>
      </c>
      <c r="B671" s="6" t="n">
        <v>1736.1</v>
      </c>
      <c r="C671" s="9" t="n">
        <f aca="false">B671/B670-1</f>
        <v>-0.012288786482335</v>
      </c>
      <c r="D671" s="9" t="n">
        <f aca="false">LN(B671/B670)</f>
        <v>-0.01236491797095</v>
      </c>
      <c r="E671" s="9" t="n">
        <f aca="false">B671/B666-1</f>
        <v>-0.00658045319295031</v>
      </c>
      <c r="F671" s="9" t="n">
        <f aca="false">B671/B650-1</f>
        <v>-0.00811289493229739</v>
      </c>
      <c r="G671" s="0" t="n">
        <f aca="false">MAX(G670,B671)</f>
        <v>2051.5</v>
      </c>
      <c r="H671" s="9" t="n">
        <f aca="false">B671/G671-1</f>
        <v>-0.153741165001219</v>
      </c>
      <c r="I671" s="0" t="n">
        <f aca="false">IF(AND($A671&gt;=CrashTest!$B$3,$A671&lt;=CrashTest!$C$3),1,IF(AND($A671&gt;=CrashTest!$B$4,$A671&lt;=CrashTest!$C$4),2,IF(AND($A671&gt;=CrashTest!$B$5,$A671&lt;=CrashTest!$C$5),3,IF(AND($A671&gt;=CrashTest!$B$6,$A671&lt;=CrashTest!$C$6),4,IF(AND($A671&gt;=CrashTest!$B$7,$A671&lt;=CrashTest!$C$7),5,0)))))</f>
        <v>0</v>
      </c>
      <c r="J671" s="0" t="str">
        <f aca="false">IF(I671=0,"",IF(I670=I671,MAX(J670,B671),B671))</f>
        <v/>
      </c>
      <c r="K671" s="9" t="str">
        <f aca="false">IF(I671=0,"",B671/J671-1)</f>
        <v/>
      </c>
      <c r="M671" s="8"/>
      <c r="N671" s="8"/>
      <c r="O671" s="8"/>
      <c r="P671" s="8"/>
      <c r="Q671" s="9"/>
      <c r="R671" s="9"/>
      <c r="S671" s="9"/>
      <c r="T671" s="9"/>
      <c r="U671" s="9"/>
      <c r="V671" s="9"/>
    </row>
    <row r="672" customFormat="false" ht="15" hidden="false" customHeight="false" outlineLevel="0" collapsed="false">
      <c r="A672" s="5" t="n">
        <v>44802</v>
      </c>
      <c r="B672" s="6" t="n">
        <v>1736.6</v>
      </c>
      <c r="C672" s="9" t="n">
        <f aca="false">B672/B671-1</f>
        <v>0.000288001843211871</v>
      </c>
      <c r="D672" s="9" t="n">
        <f aca="false">LN(B672/B671)</f>
        <v>0.000287960378642082</v>
      </c>
      <c r="E672" s="9" t="n">
        <f aca="false">B672/B667-1</f>
        <v>0.0014994232987311</v>
      </c>
      <c r="F672" s="9" t="n">
        <f aca="false">B672/B651-1</f>
        <v>-0.0149186000340349</v>
      </c>
      <c r="G672" s="0" t="n">
        <f aca="false">MAX(G671,B672)</f>
        <v>2051.5</v>
      </c>
      <c r="H672" s="9" t="n">
        <f aca="false">B672/G672-1</f>
        <v>-0.153497440896905</v>
      </c>
      <c r="I672" s="0" t="n">
        <f aca="false">IF(AND($A672&gt;=CrashTest!$B$3,$A672&lt;=CrashTest!$C$3),1,IF(AND($A672&gt;=CrashTest!$B$4,$A672&lt;=CrashTest!$C$4),2,IF(AND($A672&gt;=CrashTest!$B$5,$A672&lt;=CrashTest!$C$5),3,IF(AND($A672&gt;=CrashTest!$B$6,$A672&lt;=CrashTest!$C$6),4,IF(AND($A672&gt;=CrashTest!$B$7,$A672&lt;=CrashTest!$C$7),5,0)))))</f>
        <v>0</v>
      </c>
      <c r="J672" s="0" t="str">
        <f aca="false">IF(I672=0,"",IF(I671=I672,MAX(J671,B672),B672))</f>
        <v/>
      </c>
      <c r="K672" s="9" t="str">
        <f aca="false">IF(I672=0,"",B672/J672-1)</f>
        <v/>
      </c>
      <c r="M672" s="8"/>
      <c r="N672" s="8"/>
      <c r="O672" s="8"/>
      <c r="P672" s="8"/>
      <c r="Q672" s="9"/>
      <c r="R672" s="9"/>
      <c r="S672" s="9"/>
      <c r="T672" s="9"/>
      <c r="U672" s="9"/>
      <c r="V672" s="9"/>
    </row>
    <row r="673" customFormat="false" ht="15" hidden="false" customHeight="false" outlineLevel="0" collapsed="false">
      <c r="A673" s="5" t="n">
        <v>44803</v>
      </c>
      <c r="B673" s="6" t="n">
        <v>1723.2</v>
      </c>
      <c r="C673" s="9" t="n">
        <f aca="false">B673/B672-1</f>
        <v>-0.00771622711044562</v>
      </c>
      <c r="D673" s="9" t="n">
        <f aca="false">LN(B673/B672)</f>
        <v>-0.00774615122442058</v>
      </c>
      <c r="E673" s="9" t="n">
        <f aca="false">B673/B668-1</f>
        <v>-0.0135104190519807</v>
      </c>
      <c r="F673" s="9" t="n">
        <f aca="false">B673/B652-1</f>
        <v>-0.0258903335217637</v>
      </c>
      <c r="G673" s="0" t="n">
        <f aca="false">MAX(G672,B673)</f>
        <v>2051.5</v>
      </c>
      <c r="H673" s="9" t="n">
        <f aca="false">B673/G673-1</f>
        <v>-0.160029246892518</v>
      </c>
      <c r="I673" s="0" t="n">
        <f aca="false">IF(AND($A673&gt;=CrashTest!$B$3,$A673&lt;=CrashTest!$C$3),1,IF(AND($A673&gt;=CrashTest!$B$4,$A673&lt;=CrashTest!$C$4),2,IF(AND($A673&gt;=CrashTest!$B$5,$A673&lt;=CrashTest!$C$5),3,IF(AND($A673&gt;=CrashTest!$B$6,$A673&lt;=CrashTest!$C$6),4,IF(AND($A673&gt;=CrashTest!$B$7,$A673&lt;=CrashTest!$C$7),5,0)))))</f>
        <v>0</v>
      </c>
      <c r="J673" s="0" t="str">
        <f aca="false">IF(I673=0,"",IF(I672=I673,MAX(J672,B673),B673))</f>
        <v/>
      </c>
      <c r="K673" s="9" t="str">
        <f aca="false">IF(I673=0,"",B673/J673-1)</f>
        <v/>
      </c>
      <c r="M673" s="8"/>
      <c r="N673" s="8"/>
      <c r="O673" s="8"/>
      <c r="P673" s="8"/>
      <c r="Q673" s="9"/>
      <c r="R673" s="9"/>
      <c r="S673" s="9"/>
      <c r="T673" s="9"/>
      <c r="U673" s="9"/>
      <c r="V673" s="9"/>
    </row>
    <row r="674" customFormat="false" ht="15" hidden="false" customHeight="false" outlineLevel="0" collapsed="false">
      <c r="A674" s="5" t="n">
        <v>44804</v>
      </c>
      <c r="B674" s="6" t="n">
        <v>1712.8</v>
      </c>
      <c r="C674" s="9" t="n">
        <f aca="false">B674/B673-1</f>
        <v>-0.00603528319405766</v>
      </c>
      <c r="D674" s="9" t="n">
        <f aca="false">LN(B674/B673)</f>
        <v>-0.00605356912665117</v>
      </c>
      <c r="E674" s="9" t="n">
        <f aca="false">B674/B669-1</f>
        <v>-0.0200251745050921</v>
      </c>
      <c r="F674" s="9" t="n">
        <f aca="false">B674/B653-1</f>
        <v>-0.0329173959686071</v>
      </c>
      <c r="G674" s="0" t="n">
        <f aca="false">MAX(G673,B674)</f>
        <v>2051.5</v>
      </c>
      <c r="H674" s="9" t="n">
        <f aca="false">B674/G674-1</f>
        <v>-0.165098708262247</v>
      </c>
      <c r="I674" s="0" t="n">
        <f aca="false">IF(AND($A674&gt;=CrashTest!$B$3,$A674&lt;=CrashTest!$C$3),1,IF(AND($A674&gt;=CrashTest!$B$4,$A674&lt;=CrashTest!$C$4),2,IF(AND($A674&gt;=CrashTest!$B$5,$A674&lt;=CrashTest!$C$5),3,IF(AND($A674&gt;=CrashTest!$B$6,$A674&lt;=CrashTest!$C$6),4,IF(AND($A674&gt;=CrashTest!$B$7,$A674&lt;=CrashTest!$C$7),5,0)))))</f>
        <v>0</v>
      </c>
      <c r="J674" s="0" t="str">
        <f aca="false">IF(I674=0,"",IF(I673=I674,MAX(J673,B674),B674))</f>
        <v/>
      </c>
      <c r="K674" s="9" t="str">
        <f aca="false">IF(I674=0,"",B674/J674-1)</f>
        <v/>
      </c>
      <c r="M674" s="8"/>
      <c r="N674" s="8"/>
      <c r="O674" s="8"/>
      <c r="P674" s="8"/>
      <c r="Q674" s="9"/>
      <c r="R674" s="9"/>
      <c r="S674" s="9"/>
      <c r="T674" s="9"/>
      <c r="U674" s="9"/>
      <c r="V674" s="9"/>
    </row>
    <row r="675" customFormat="false" ht="15" hidden="false" customHeight="false" outlineLevel="0" collapsed="false">
      <c r="A675" s="5" t="n">
        <v>44805</v>
      </c>
      <c r="B675" s="6" t="n">
        <v>1696.6</v>
      </c>
      <c r="C675" s="9" t="n">
        <f aca="false">B675/B674-1</f>
        <v>-0.00945819710415696</v>
      </c>
      <c r="D675" s="9" t="n">
        <f aca="false">LN(B675/B674)</f>
        <v>-0.0095032099018387</v>
      </c>
      <c r="E675" s="9" t="n">
        <f aca="false">B675/B670-1</f>
        <v>-0.0347613358366047</v>
      </c>
      <c r="F675" s="9" t="n">
        <f aca="false">B675/B654-1</f>
        <v>-0.0349260523321957</v>
      </c>
      <c r="G675" s="0" t="n">
        <f aca="false">MAX(G674,B675)</f>
        <v>2051.5</v>
      </c>
      <c r="H675" s="9" t="n">
        <f aca="false">B675/G675-1</f>
        <v>-0.172995369242018</v>
      </c>
      <c r="I675" s="0" t="n">
        <f aca="false">IF(AND($A675&gt;=CrashTest!$B$3,$A675&lt;=CrashTest!$C$3),1,IF(AND($A675&gt;=CrashTest!$B$4,$A675&lt;=CrashTest!$C$4),2,IF(AND($A675&gt;=CrashTest!$B$5,$A675&lt;=CrashTest!$C$5),3,IF(AND($A675&gt;=CrashTest!$B$6,$A675&lt;=CrashTest!$C$6),4,IF(AND($A675&gt;=CrashTest!$B$7,$A675&lt;=CrashTest!$C$7),5,0)))))</f>
        <v>0</v>
      </c>
      <c r="J675" s="0" t="str">
        <f aca="false">IF(I675=0,"",IF(I674=I675,MAX(J674,B675),B675))</f>
        <v/>
      </c>
      <c r="K675" s="9" t="str">
        <f aca="false">IF(I675=0,"",B675/J675-1)</f>
        <v/>
      </c>
      <c r="M675" s="8"/>
      <c r="N675" s="8"/>
      <c r="O675" s="8"/>
      <c r="P675" s="8"/>
      <c r="Q675" s="9"/>
      <c r="R675" s="9"/>
      <c r="S675" s="9"/>
      <c r="T675" s="9"/>
      <c r="U675" s="9"/>
      <c r="V675" s="9"/>
    </row>
    <row r="676" customFormat="false" ht="15" hidden="false" customHeight="false" outlineLevel="0" collapsed="false">
      <c r="A676" s="5" t="n">
        <v>44806</v>
      </c>
      <c r="B676" s="6" t="n">
        <v>1709.8</v>
      </c>
      <c r="C676" s="9" t="n">
        <f aca="false">B676/B675-1</f>
        <v>0.00778026641518337</v>
      </c>
      <c r="D676" s="9" t="n">
        <f aca="false">LN(B676/B675)</f>
        <v>0.00775015621849901</v>
      </c>
      <c r="E676" s="9" t="n">
        <f aca="false">B676/B671-1</f>
        <v>-0.0151488969529405</v>
      </c>
      <c r="F676" s="9" t="n">
        <f aca="false">B676/B655-1</f>
        <v>-0.0440033547665641</v>
      </c>
      <c r="G676" s="0" t="n">
        <f aca="false">MAX(G675,B676)</f>
        <v>2051.5</v>
      </c>
      <c r="H676" s="9" t="n">
        <f aca="false">B676/G676-1</f>
        <v>-0.166561052888131</v>
      </c>
      <c r="I676" s="0" t="n">
        <f aca="false">IF(AND($A676&gt;=CrashTest!$B$3,$A676&lt;=CrashTest!$C$3),1,IF(AND($A676&gt;=CrashTest!$B$4,$A676&lt;=CrashTest!$C$4),2,IF(AND($A676&gt;=CrashTest!$B$5,$A676&lt;=CrashTest!$C$5),3,IF(AND($A676&gt;=CrashTest!$B$6,$A676&lt;=CrashTest!$C$6),4,IF(AND($A676&gt;=CrashTest!$B$7,$A676&lt;=CrashTest!$C$7),5,0)))))</f>
        <v>0</v>
      </c>
      <c r="J676" s="0" t="str">
        <f aca="false">IF(I676=0,"",IF(I675=I676,MAX(J675,B676),B676))</f>
        <v/>
      </c>
      <c r="K676" s="9" t="str">
        <f aca="false">IF(I676=0,"",B676/J676-1)</f>
        <v/>
      </c>
      <c r="M676" s="8"/>
      <c r="N676" s="8"/>
      <c r="O676" s="8"/>
      <c r="P676" s="8"/>
      <c r="Q676" s="9"/>
      <c r="R676" s="9"/>
      <c r="S676" s="9"/>
      <c r="T676" s="9"/>
      <c r="U676" s="9"/>
      <c r="V676" s="9"/>
    </row>
    <row r="677" customFormat="false" ht="15" hidden="false" customHeight="false" outlineLevel="0" collapsed="false">
      <c r="A677" s="5" t="n">
        <v>44810</v>
      </c>
      <c r="B677" s="6" t="n">
        <v>1700.4</v>
      </c>
      <c r="C677" s="9" t="n">
        <f aca="false">B677/B676-1</f>
        <v>-0.00549771903146556</v>
      </c>
      <c r="D677" s="9" t="n">
        <f aca="false">LN(B677/B676)</f>
        <v>-0.00551288710749815</v>
      </c>
      <c r="E677" s="9" t="n">
        <f aca="false">B677/B672-1</f>
        <v>-0.0208453299550846</v>
      </c>
      <c r="F677" s="9" t="n">
        <f aca="false">B677/B656-1</f>
        <v>-0.0408934514072987</v>
      </c>
      <c r="G677" s="0" t="n">
        <f aca="false">MAX(G676,B677)</f>
        <v>2051.5</v>
      </c>
      <c r="H677" s="9" t="n">
        <f aca="false">B677/G677-1</f>
        <v>-0.171143066049232</v>
      </c>
      <c r="I677" s="0" t="n">
        <f aca="false">IF(AND($A677&gt;=CrashTest!$B$3,$A677&lt;=CrashTest!$C$3),1,IF(AND($A677&gt;=CrashTest!$B$4,$A677&lt;=CrashTest!$C$4),2,IF(AND($A677&gt;=CrashTest!$B$5,$A677&lt;=CrashTest!$C$5),3,IF(AND($A677&gt;=CrashTest!$B$6,$A677&lt;=CrashTest!$C$6),4,IF(AND($A677&gt;=CrashTest!$B$7,$A677&lt;=CrashTest!$C$7),5,0)))))</f>
        <v>0</v>
      </c>
      <c r="J677" s="0" t="str">
        <f aca="false">IF(I677=0,"",IF(I676=I677,MAX(J676,B677),B677))</f>
        <v/>
      </c>
      <c r="K677" s="9" t="str">
        <f aca="false">IF(I677=0,"",B677/J677-1)</f>
        <v/>
      </c>
      <c r="M677" s="8"/>
      <c r="N677" s="8"/>
      <c r="O677" s="8"/>
      <c r="P677" s="8"/>
      <c r="Q677" s="9"/>
      <c r="R677" s="9"/>
      <c r="S677" s="9"/>
      <c r="T677" s="9"/>
      <c r="U677" s="9"/>
      <c r="V677" s="9"/>
    </row>
    <row r="678" customFormat="false" ht="15" hidden="false" customHeight="false" outlineLevel="0" collapsed="false">
      <c r="A678" s="5" t="n">
        <v>44811</v>
      </c>
      <c r="B678" s="6" t="n">
        <v>1715.3</v>
      </c>
      <c r="C678" s="9" t="n">
        <f aca="false">B678/B677-1</f>
        <v>0.00876264408374494</v>
      </c>
      <c r="D678" s="9" t="n">
        <f aca="false">LN(B678/B677)</f>
        <v>0.00872447493114423</v>
      </c>
      <c r="E678" s="9" t="n">
        <f aca="false">B678/B673-1</f>
        <v>-0.00458449396471683</v>
      </c>
      <c r="F678" s="9" t="n">
        <f aca="false">B678/B657-1</f>
        <v>-0.0400156704723528</v>
      </c>
      <c r="G678" s="0" t="n">
        <f aca="false">MAX(G677,B678)</f>
        <v>2051.5</v>
      </c>
      <c r="H678" s="9" t="n">
        <f aca="false">B678/G678-1</f>
        <v>-0.163880087740678</v>
      </c>
      <c r="I678" s="0" t="n">
        <f aca="false">IF(AND($A678&gt;=CrashTest!$B$3,$A678&lt;=CrashTest!$C$3),1,IF(AND($A678&gt;=CrashTest!$B$4,$A678&lt;=CrashTest!$C$4),2,IF(AND($A678&gt;=CrashTest!$B$5,$A678&lt;=CrashTest!$C$5),3,IF(AND($A678&gt;=CrashTest!$B$6,$A678&lt;=CrashTest!$C$6),4,IF(AND($A678&gt;=CrashTest!$B$7,$A678&lt;=CrashTest!$C$7),5,0)))))</f>
        <v>0</v>
      </c>
      <c r="J678" s="0" t="str">
        <f aca="false">IF(I678=0,"",IF(I677=I678,MAX(J677,B678),B678))</f>
        <v/>
      </c>
      <c r="K678" s="9" t="str">
        <f aca="false">IF(I678=0,"",B678/J678-1)</f>
        <v/>
      </c>
      <c r="M678" s="8"/>
      <c r="N678" s="8"/>
      <c r="O678" s="8"/>
      <c r="P678" s="8"/>
      <c r="Q678" s="9"/>
      <c r="R678" s="9"/>
      <c r="S678" s="9"/>
      <c r="T678" s="9"/>
      <c r="U678" s="9"/>
      <c r="V678" s="9"/>
    </row>
    <row r="679" customFormat="false" ht="15" hidden="false" customHeight="false" outlineLevel="0" collapsed="false">
      <c r="A679" s="5" t="n">
        <v>44812</v>
      </c>
      <c r="B679" s="6" t="n">
        <v>1708</v>
      </c>
      <c r="C679" s="9" t="n">
        <f aca="false">B679/B678-1</f>
        <v>-0.00425581530927532</v>
      </c>
      <c r="D679" s="9" t="n">
        <f aca="false">LN(B679/B678)</f>
        <v>-0.00426489706726416</v>
      </c>
      <c r="E679" s="9" t="n">
        <f aca="false">B679/B674-1</f>
        <v>-0.00280242877160208</v>
      </c>
      <c r="F679" s="9" t="n">
        <f aca="false">B679/B658-1</f>
        <v>-0.0479375696767002</v>
      </c>
      <c r="G679" s="0" t="n">
        <f aca="false">MAX(G678,B679)</f>
        <v>2051.5</v>
      </c>
      <c r="H679" s="9" t="n">
        <f aca="false">B679/G679-1</f>
        <v>-0.167438459663661</v>
      </c>
      <c r="I679" s="0" t="n">
        <f aca="false">IF(AND($A679&gt;=CrashTest!$B$3,$A679&lt;=CrashTest!$C$3),1,IF(AND($A679&gt;=CrashTest!$B$4,$A679&lt;=CrashTest!$C$4),2,IF(AND($A679&gt;=CrashTest!$B$5,$A679&lt;=CrashTest!$C$5),3,IF(AND($A679&gt;=CrashTest!$B$6,$A679&lt;=CrashTest!$C$6),4,IF(AND($A679&gt;=CrashTest!$B$7,$A679&lt;=CrashTest!$C$7),5,0)))))</f>
        <v>0</v>
      </c>
      <c r="J679" s="0" t="str">
        <f aca="false">IF(I679=0,"",IF(I678=I679,MAX(J678,B679),B679))</f>
        <v/>
      </c>
      <c r="K679" s="9" t="str">
        <f aca="false">IF(I679=0,"",B679/J679-1)</f>
        <v/>
      </c>
      <c r="M679" s="8"/>
      <c r="N679" s="8"/>
      <c r="O679" s="8"/>
      <c r="P679" s="8"/>
      <c r="Q679" s="9"/>
      <c r="R679" s="9"/>
      <c r="S679" s="9"/>
      <c r="T679" s="9"/>
      <c r="U679" s="9"/>
      <c r="V679" s="9"/>
    </row>
    <row r="680" customFormat="false" ht="15" hidden="false" customHeight="false" outlineLevel="0" collapsed="false">
      <c r="A680" s="5" t="n">
        <v>44813</v>
      </c>
      <c r="B680" s="6" t="n">
        <v>1716.2</v>
      </c>
      <c r="C680" s="9" t="n">
        <f aca="false">B680/B679-1</f>
        <v>0.00480093676814986</v>
      </c>
      <c r="D680" s="9" t="n">
        <f aca="false">LN(B680/B679)</f>
        <v>0.00478944902450536</v>
      </c>
      <c r="E680" s="9" t="n">
        <f aca="false">B680/B675-1</f>
        <v>0.0115525167983026</v>
      </c>
      <c r="F680" s="9" t="n">
        <f aca="false">B680/B659-1</f>
        <v>-0.0442192024949877</v>
      </c>
      <c r="G680" s="0" t="n">
        <f aca="false">MAX(G679,B680)</f>
        <v>2051.5</v>
      </c>
      <c r="H680" s="9" t="n">
        <f aca="false">B680/G680-1</f>
        <v>-0.163441384352912</v>
      </c>
      <c r="I680" s="0" t="n">
        <f aca="false">IF(AND($A680&gt;=CrashTest!$B$3,$A680&lt;=CrashTest!$C$3),1,IF(AND($A680&gt;=CrashTest!$B$4,$A680&lt;=CrashTest!$C$4),2,IF(AND($A680&gt;=CrashTest!$B$5,$A680&lt;=CrashTest!$C$5),3,IF(AND($A680&gt;=CrashTest!$B$6,$A680&lt;=CrashTest!$C$6),4,IF(AND($A680&gt;=CrashTest!$B$7,$A680&lt;=CrashTest!$C$7),5,0)))))</f>
        <v>0</v>
      </c>
      <c r="J680" s="0" t="str">
        <f aca="false">IF(I680=0,"",IF(I679=I680,MAX(J679,B680),B680))</f>
        <v/>
      </c>
      <c r="K680" s="9" t="str">
        <f aca="false">IF(I680=0,"",B680/J680-1)</f>
        <v/>
      </c>
      <c r="M680" s="8"/>
      <c r="N680" s="8"/>
      <c r="O680" s="8"/>
      <c r="P680" s="8"/>
      <c r="Q680" s="9"/>
      <c r="R680" s="9"/>
      <c r="S680" s="9"/>
      <c r="T680" s="9"/>
      <c r="U680" s="9"/>
      <c r="V680" s="9"/>
    </row>
    <row r="681" customFormat="false" ht="15" hidden="false" customHeight="false" outlineLevel="0" collapsed="false">
      <c r="A681" s="5" t="n">
        <v>44816</v>
      </c>
      <c r="B681" s="6" t="n">
        <v>1728.1</v>
      </c>
      <c r="C681" s="9" t="n">
        <f aca="false">B681/B680-1</f>
        <v>0.00693392378510649</v>
      </c>
      <c r="D681" s="9" t="n">
        <f aca="false">LN(B681/B680)</f>
        <v>0.00690999468692531</v>
      </c>
      <c r="E681" s="9" t="n">
        <f aca="false">B681/B676-1</f>
        <v>0.0107030061995554</v>
      </c>
      <c r="F681" s="9" t="n">
        <f aca="false">B681/B660-1</f>
        <v>-0.0344191763982791</v>
      </c>
      <c r="G681" s="0" t="n">
        <f aca="false">MAX(G680,B681)</f>
        <v>2051.5</v>
      </c>
      <c r="H681" s="9" t="n">
        <f aca="false">B681/G681-1</f>
        <v>-0.157640750670241</v>
      </c>
      <c r="I681" s="0" t="n">
        <f aca="false">IF(AND($A681&gt;=CrashTest!$B$3,$A681&lt;=CrashTest!$C$3),1,IF(AND($A681&gt;=CrashTest!$B$4,$A681&lt;=CrashTest!$C$4),2,IF(AND($A681&gt;=CrashTest!$B$5,$A681&lt;=CrashTest!$C$5),3,IF(AND($A681&gt;=CrashTest!$B$6,$A681&lt;=CrashTest!$C$6),4,IF(AND($A681&gt;=CrashTest!$B$7,$A681&lt;=CrashTest!$C$7),5,0)))))</f>
        <v>0</v>
      </c>
      <c r="J681" s="0" t="str">
        <f aca="false">IF(I681=0,"",IF(I680=I681,MAX(J680,B681),B681))</f>
        <v/>
      </c>
      <c r="K681" s="9" t="str">
        <f aca="false">IF(I681=0,"",B681/J681-1)</f>
        <v/>
      </c>
      <c r="M681" s="8"/>
      <c r="N681" s="8"/>
      <c r="O681" s="8"/>
      <c r="P681" s="8"/>
      <c r="Q681" s="9"/>
      <c r="R681" s="9"/>
      <c r="S681" s="9"/>
      <c r="T681" s="9"/>
      <c r="U681" s="9"/>
      <c r="V681" s="9"/>
    </row>
    <row r="682" customFormat="false" ht="15" hidden="false" customHeight="false" outlineLevel="0" collapsed="false">
      <c r="A682" s="5" t="n">
        <v>44817</v>
      </c>
      <c r="B682" s="6" t="n">
        <v>1705</v>
      </c>
      <c r="C682" s="9" t="n">
        <f aca="false">B682/B681-1</f>
        <v>-0.0133672819859961</v>
      </c>
      <c r="D682" s="9" t="n">
        <f aca="false">LN(B682/B681)</f>
        <v>-0.0134574283423288</v>
      </c>
      <c r="E682" s="9" t="n">
        <f aca="false">B682/B677-1</f>
        <v>0.00270524582451182</v>
      </c>
      <c r="F682" s="9" t="n">
        <f aca="false">B682/B661-1</f>
        <v>-0.0520404759257199</v>
      </c>
      <c r="G682" s="0" t="n">
        <f aca="false">MAX(G681,B682)</f>
        <v>2051.5</v>
      </c>
      <c r="H682" s="9" t="n">
        <f aca="false">B682/G682-1</f>
        <v>-0.168900804289544</v>
      </c>
      <c r="I682" s="0" t="n">
        <f aca="false">IF(AND($A682&gt;=CrashTest!$B$3,$A682&lt;=CrashTest!$C$3),1,IF(AND($A682&gt;=CrashTest!$B$4,$A682&lt;=CrashTest!$C$4),2,IF(AND($A682&gt;=CrashTest!$B$5,$A682&lt;=CrashTest!$C$5),3,IF(AND($A682&gt;=CrashTest!$B$6,$A682&lt;=CrashTest!$C$6),4,IF(AND($A682&gt;=CrashTest!$B$7,$A682&lt;=CrashTest!$C$7),5,0)))))</f>
        <v>0</v>
      </c>
      <c r="J682" s="0" t="str">
        <f aca="false">IF(I682=0,"",IF(I681=I682,MAX(J681,B682),B682))</f>
        <v/>
      </c>
      <c r="K682" s="9" t="str">
        <f aca="false">IF(I682=0,"",B682/J682-1)</f>
        <v/>
      </c>
      <c r="M682" s="8"/>
      <c r="N682" s="8"/>
      <c r="O682" s="8"/>
      <c r="P682" s="8"/>
      <c r="Q682" s="9"/>
      <c r="R682" s="9"/>
      <c r="S682" s="9"/>
      <c r="T682" s="9"/>
      <c r="U682" s="9"/>
      <c r="V682" s="9"/>
    </row>
    <row r="683" customFormat="false" ht="15" hidden="false" customHeight="false" outlineLevel="0" collapsed="false">
      <c r="A683" s="5" t="n">
        <v>44818</v>
      </c>
      <c r="B683" s="6" t="n">
        <v>1696.5</v>
      </c>
      <c r="C683" s="9" t="n">
        <f aca="false">B683/B682-1</f>
        <v>-0.00498533724340178</v>
      </c>
      <c r="D683" s="9" t="n">
        <f aca="false">LN(B683/B682)</f>
        <v>-0.00499780549333235</v>
      </c>
      <c r="E683" s="9" t="n">
        <f aca="false">B683/B678-1</f>
        <v>-0.0109601818923804</v>
      </c>
      <c r="F683" s="9" t="n">
        <f aca="false">B683/B662-1</f>
        <v>-0.0476591444930954</v>
      </c>
      <c r="G683" s="0" t="n">
        <f aca="false">MAX(G682,B683)</f>
        <v>2051.5</v>
      </c>
      <c r="H683" s="9" t="n">
        <f aca="false">B683/G683-1</f>
        <v>-0.173044114062881</v>
      </c>
      <c r="I683" s="0" t="n">
        <f aca="false">IF(AND($A683&gt;=CrashTest!$B$3,$A683&lt;=CrashTest!$C$3),1,IF(AND($A683&gt;=CrashTest!$B$4,$A683&lt;=CrashTest!$C$4),2,IF(AND($A683&gt;=CrashTest!$B$5,$A683&lt;=CrashTest!$C$5),3,IF(AND($A683&gt;=CrashTest!$B$6,$A683&lt;=CrashTest!$C$6),4,IF(AND($A683&gt;=CrashTest!$B$7,$A683&lt;=CrashTest!$C$7),5,0)))))</f>
        <v>0</v>
      </c>
      <c r="J683" s="0" t="str">
        <f aca="false">IF(I683=0,"",IF(I682=I683,MAX(J682,B683),B683))</f>
        <v/>
      </c>
      <c r="K683" s="9" t="str">
        <f aca="false">IF(I683=0,"",B683/J683-1)</f>
        <v/>
      </c>
      <c r="M683" s="8"/>
      <c r="N683" s="8"/>
      <c r="O683" s="8"/>
      <c r="P683" s="8"/>
      <c r="Q683" s="9"/>
      <c r="R683" s="9"/>
      <c r="S683" s="9"/>
      <c r="T683" s="9"/>
      <c r="U683" s="9"/>
      <c r="V683" s="9"/>
    </row>
    <row r="684" customFormat="false" ht="15" hidden="false" customHeight="false" outlineLevel="0" collapsed="false">
      <c r="A684" s="5" t="n">
        <v>44819</v>
      </c>
      <c r="B684" s="6" t="n">
        <v>1665.4</v>
      </c>
      <c r="C684" s="9" t="n">
        <f aca="false">B684/B683-1</f>
        <v>-0.01833185971117</v>
      </c>
      <c r="D684" s="9" t="n">
        <f aca="false">LN(B684/B683)</f>
        <v>-0.0185019704225659</v>
      </c>
      <c r="E684" s="9" t="n">
        <f aca="false">B684/B679-1</f>
        <v>-0.0249414519906322</v>
      </c>
      <c r="F684" s="9" t="n">
        <f aca="false">B684/B663-1</f>
        <v>-0.0607940446650124</v>
      </c>
      <c r="G684" s="0" t="n">
        <f aca="false">MAX(G683,B684)</f>
        <v>2051.5</v>
      </c>
      <c r="H684" s="9" t="n">
        <f aca="false">B684/G684-1</f>
        <v>-0.188203753351206</v>
      </c>
      <c r="I684" s="0" t="n">
        <f aca="false">IF(AND($A684&gt;=CrashTest!$B$3,$A684&lt;=CrashTest!$C$3),1,IF(AND($A684&gt;=CrashTest!$B$4,$A684&lt;=CrashTest!$C$4),2,IF(AND($A684&gt;=CrashTest!$B$5,$A684&lt;=CrashTest!$C$5),3,IF(AND($A684&gt;=CrashTest!$B$6,$A684&lt;=CrashTest!$C$6),4,IF(AND($A684&gt;=CrashTest!$B$7,$A684&lt;=CrashTest!$C$7),5,0)))))</f>
        <v>0</v>
      </c>
      <c r="J684" s="0" t="str">
        <f aca="false">IF(I684=0,"",IF(I683=I684,MAX(J683,B684),B684))</f>
        <v/>
      </c>
      <c r="K684" s="9" t="str">
        <f aca="false">IF(I684=0,"",B684/J684-1)</f>
        <v/>
      </c>
      <c r="M684" s="8"/>
      <c r="N684" s="8"/>
      <c r="O684" s="8"/>
      <c r="P684" s="8"/>
      <c r="Q684" s="9"/>
      <c r="R684" s="9"/>
      <c r="S684" s="9"/>
      <c r="T684" s="9"/>
      <c r="U684" s="9"/>
      <c r="V684" s="9"/>
    </row>
    <row r="685" customFormat="false" ht="15" hidden="false" customHeight="false" outlineLevel="0" collapsed="false">
      <c r="A685" s="5" t="n">
        <v>44820</v>
      </c>
      <c r="B685" s="6" t="n">
        <v>1671.7</v>
      </c>
      <c r="C685" s="9" t="n">
        <f aca="false">B685/B684-1</f>
        <v>0.00378287498498864</v>
      </c>
      <c r="D685" s="9" t="n">
        <f aca="false">LN(B685/B684)</f>
        <v>0.00377573790686619</v>
      </c>
      <c r="E685" s="9" t="n">
        <f aca="false">B685/B680-1</f>
        <v>-0.0259293788602727</v>
      </c>
      <c r="F685" s="9" t="n">
        <f aca="false">B685/B664-1</f>
        <v>-0.0503323297165256</v>
      </c>
      <c r="G685" s="0" t="n">
        <f aca="false">MAX(G684,B685)</f>
        <v>2051.5</v>
      </c>
      <c r="H685" s="9" t="n">
        <f aca="false">B685/G685-1</f>
        <v>-0.185132829636851</v>
      </c>
      <c r="I685" s="0" t="n">
        <f aca="false">IF(AND($A685&gt;=CrashTest!$B$3,$A685&lt;=CrashTest!$C$3),1,IF(AND($A685&gt;=CrashTest!$B$4,$A685&lt;=CrashTest!$C$4),2,IF(AND($A685&gt;=CrashTest!$B$5,$A685&lt;=CrashTest!$C$5),3,IF(AND($A685&gt;=CrashTest!$B$6,$A685&lt;=CrashTest!$C$6),4,IF(AND($A685&gt;=CrashTest!$B$7,$A685&lt;=CrashTest!$C$7),5,0)))))</f>
        <v>0</v>
      </c>
      <c r="J685" s="0" t="str">
        <f aca="false">IF(I685=0,"",IF(I684=I685,MAX(J684,B685),B685))</f>
        <v/>
      </c>
      <c r="K685" s="9" t="str">
        <f aca="false">IF(I685=0,"",B685/J685-1)</f>
        <v/>
      </c>
      <c r="M685" s="8"/>
      <c r="N685" s="8"/>
      <c r="O685" s="8"/>
      <c r="P685" s="8"/>
      <c r="Q685" s="9"/>
      <c r="R685" s="9"/>
      <c r="S685" s="9"/>
      <c r="T685" s="9"/>
      <c r="U685" s="9"/>
      <c r="V685" s="9"/>
    </row>
    <row r="686" customFormat="false" ht="15" hidden="false" customHeight="false" outlineLevel="0" collapsed="false">
      <c r="A686" s="5" t="n">
        <v>44823</v>
      </c>
      <c r="B686" s="6" t="n">
        <v>1666.2</v>
      </c>
      <c r="C686" s="9" t="n">
        <f aca="false">B686/B685-1</f>
        <v>-0.00329006400669973</v>
      </c>
      <c r="D686" s="9" t="n">
        <f aca="false">LN(B686/B685)</f>
        <v>-0.0032954881677762</v>
      </c>
      <c r="E686" s="9" t="n">
        <f aca="false">B686/B681-1</f>
        <v>-0.035819686360743</v>
      </c>
      <c r="F686" s="9" t="n">
        <f aca="false">B686/B665-1</f>
        <v>-0.0507605537514955</v>
      </c>
      <c r="G686" s="0" t="n">
        <f aca="false">MAX(G685,B686)</f>
        <v>2051.5</v>
      </c>
      <c r="H686" s="9" t="n">
        <f aca="false">B686/G686-1</f>
        <v>-0.187813794784304</v>
      </c>
      <c r="I686" s="0" t="n">
        <f aca="false">IF(AND($A686&gt;=CrashTest!$B$3,$A686&lt;=CrashTest!$C$3),1,IF(AND($A686&gt;=CrashTest!$B$4,$A686&lt;=CrashTest!$C$4),2,IF(AND($A686&gt;=CrashTest!$B$5,$A686&lt;=CrashTest!$C$5),3,IF(AND($A686&gt;=CrashTest!$B$6,$A686&lt;=CrashTest!$C$6),4,IF(AND($A686&gt;=CrashTest!$B$7,$A686&lt;=CrashTest!$C$7),5,0)))))</f>
        <v>0</v>
      </c>
      <c r="J686" s="0" t="str">
        <f aca="false">IF(I686=0,"",IF(I685=I686,MAX(J685,B686),B686))</f>
        <v/>
      </c>
      <c r="K686" s="9" t="str">
        <f aca="false">IF(I686=0,"",B686/J686-1)</f>
        <v/>
      </c>
      <c r="M686" s="8"/>
      <c r="N686" s="8"/>
      <c r="O686" s="8"/>
      <c r="P686" s="8"/>
      <c r="Q686" s="9"/>
      <c r="R686" s="9"/>
      <c r="S686" s="9"/>
      <c r="T686" s="9"/>
      <c r="U686" s="9"/>
      <c r="V686" s="9"/>
    </row>
    <row r="687" customFormat="false" ht="15" hidden="false" customHeight="false" outlineLevel="0" collapsed="false">
      <c r="A687" s="5" t="n">
        <v>44824</v>
      </c>
      <c r="B687" s="6" t="n">
        <v>1659.7</v>
      </c>
      <c r="C687" s="9" t="n">
        <f aca="false">B687/B686-1</f>
        <v>-0.00390109230584568</v>
      </c>
      <c r="D687" s="9" t="n">
        <f aca="false">LN(B687/B686)</f>
        <v>-0.0039087214141358</v>
      </c>
      <c r="E687" s="9" t="n">
        <f aca="false">B687/B682-1</f>
        <v>-0.0265689149560117</v>
      </c>
      <c r="F687" s="9" t="n">
        <f aca="false">B687/B666-1</f>
        <v>-0.0502975509269855</v>
      </c>
      <c r="G687" s="0" t="n">
        <f aca="false">MAX(G686,B687)</f>
        <v>2051.5</v>
      </c>
      <c r="H687" s="9" t="n">
        <f aca="false">B687/G687-1</f>
        <v>-0.190982208140385</v>
      </c>
      <c r="I687" s="0" t="n">
        <f aca="false">IF(AND($A687&gt;=CrashTest!$B$3,$A687&lt;=CrashTest!$C$3),1,IF(AND($A687&gt;=CrashTest!$B$4,$A687&lt;=CrashTest!$C$4),2,IF(AND($A687&gt;=CrashTest!$B$5,$A687&lt;=CrashTest!$C$5),3,IF(AND($A687&gt;=CrashTest!$B$6,$A687&lt;=CrashTest!$C$6),4,IF(AND($A687&gt;=CrashTest!$B$7,$A687&lt;=CrashTest!$C$7),5,0)))))</f>
        <v>0</v>
      </c>
      <c r="J687" s="0" t="str">
        <f aca="false">IF(I687=0,"",IF(I686=I687,MAX(J686,B687),B687))</f>
        <v/>
      </c>
      <c r="K687" s="9" t="str">
        <f aca="false">IF(I687=0,"",B687/J687-1)</f>
        <v/>
      </c>
      <c r="M687" s="8"/>
      <c r="N687" s="8"/>
      <c r="O687" s="8"/>
      <c r="P687" s="8"/>
      <c r="Q687" s="9"/>
      <c r="R687" s="9"/>
      <c r="S687" s="9"/>
      <c r="T687" s="9"/>
      <c r="U687" s="9"/>
      <c r="V687" s="9"/>
    </row>
    <row r="688" customFormat="false" ht="15" hidden="false" customHeight="false" outlineLevel="0" collapsed="false">
      <c r="A688" s="5" t="n">
        <v>44825</v>
      </c>
      <c r="B688" s="6" t="n">
        <v>1664.6</v>
      </c>
      <c r="C688" s="9" t="n">
        <f aca="false">B688/B687-1</f>
        <v>0.00295234078447915</v>
      </c>
      <c r="D688" s="9" t="n">
        <f aca="false">LN(B688/B687)</f>
        <v>0.00294799118532168</v>
      </c>
      <c r="E688" s="9" t="n">
        <f aca="false">B688/B683-1</f>
        <v>-0.0188034188034188</v>
      </c>
      <c r="F688" s="9" t="n">
        <f aca="false">B688/B667-1</f>
        <v>-0.0400230680507497</v>
      </c>
      <c r="G688" s="0" t="n">
        <f aca="false">MAX(G687,B688)</f>
        <v>2051.5</v>
      </c>
      <c r="H688" s="9" t="n">
        <f aca="false">B688/G688-1</f>
        <v>-0.188593711918109</v>
      </c>
      <c r="I688" s="0" t="n">
        <f aca="false">IF(AND($A688&gt;=CrashTest!$B$3,$A688&lt;=CrashTest!$C$3),1,IF(AND($A688&gt;=CrashTest!$B$4,$A688&lt;=CrashTest!$C$4),2,IF(AND($A688&gt;=CrashTest!$B$5,$A688&lt;=CrashTest!$C$5),3,IF(AND($A688&gt;=CrashTest!$B$6,$A688&lt;=CrashTest!$C$6),4,IF(AND($A688&gt;=CrashTest!$B$7,$A688&lt;=CrashTest!$C$7),5,0)))))</f>
        <v>0</v>
      </c>
      <c r="J688" s="0" t="str">
        <f aca="false">IF(I688=0,"",IF(I687=I688,MAX(J687,B688),B688))</f>
        <v/>
      </c>
      <c r="K688" s="9" t="str">
        <f aca="false">IF(I688=0,"",B688/J688-1)</f>
        <v/>
      </c>
      <c r="M688" s="8"/>
      <c r="N688" s="8"/>
      <c r="O688" s="8"/>
      <c r="P688" s="8"/>
      <c r="Q688" s="9"/>
      <c r="R688" s="9"/>
      <c r="S688" s="9"/>
      <c r="T688" s="9"/>
      <c r="U688" s="9"/>
      <c r="V688" s="9"/>
    </row>
    <row r="689" customFormat="false" ht="15" hidden="false" customHeight="false" outlineLevel="0" collapsed="false">
      <c r="A689" s="5" t="n">
        <v>44826</v>
      </c>
      <c r="B689" s="6" t="n">
        <v>1670.8</v>
      </c>
      <c r="C689" s="9" t="n">
        <f aca="false">B689/B688-1</f>
        <v>0.00372461852697348</v>
      </c>
      <c r="D689" s="9" t="n">
        <f aca="false">LN(B689/B688)</f>
        <v>0.00371769931102554</v>
      </c>
      <c r="E689" s="9" t="n">
        <f aca="false">B689/B684-1</f>
        <v>0.00324246427284725</v>
      </c>
      <c r="F689" s="9" t="n">
        <f aca="false">B689/B668-1</f>
        <v>-0.0435081291504466</v>
      </c>
      <c r="G689" s="0" t="n">
        <f aca="false">MAX(G688,B689)</f>
        <v>2051.5</v>
      </c>
      <c r="H689" s="9" t="n">
        <f aca="false">B689/G689-1</f>
        <v>-0.185571533024616</v>
      </c>
      <c r="I689" s="0" t="n">
        <f aca="false">IF(AND($A689&gt;=CrashTest!$B$3,$A689&lt;=CrashTest!$C$3),1,IF(AND($A689&gt;=CrashTest!$B$4,$A689&lt;=CrashTest!$C$4),2,IF(AND($A689&gt;=CrashTest!$B$5,$A689&lt;=CrashTest!$C$5),3,IF(AND($A689&gt;=CrashTest!$B$6,$A689&lt;=CrashTest!$C$6),4,IF(AND($A689&gt;=CrashTest!$B$7,$A689&lt;=CrashTest!$C$7),5,0)))))</f>
        <v>0</v>
      </c>
      <c r="J689" s="0" t="str">
        <f aca="false">IF(I689=0,"",IF(I688=I689,MAX(J688,B689),B689))</f>
        <v/>
      </c>
      <c r="K689" s="9" t="str">
        <f aca="false">IF(I689=0,"",B689/J689-1)</f>
        <v/>
      </c>
      <c r="M689" s="8"/>
      <c r="N689" s="8"/>
      <c r="O689" s="8"/>
      <c r="P689" s="8"/>
      <c r="Q689" s="9"/>
      <c r="R689" s="9"/>
      <c r="S689" s="9"/>
      <c r="T689" s="9"/>
      <c r="U689" s="9"/>
      <c r="V689" s="9"/>
    </row>
    <row r="690" customFormat="false" ht="15" hidden="false" customHeight="false" outlineLevel="0" collapsed="false">
      <c r="A690" s="5" t="n">
        <v>44827</v>
      </c>
      <c r="B690" s="6" t="n">
        <v>1645.3</v>
      </c>
      <c r="C690" s="9" t="n">
        <f aca="false">B690/B689-1</f>
        <v>-0.0152621498683265</v>
      </c>
      <c r="D690" s="9" t="n">
        <f aca="false">LN(B690/B689)</f>
        <v>-0.0153798152304158</v>
      </c>
      <c r="E690" s="9" t="n">
        <f aca="false">B690/B685-1</f>
        <v>-0.015792307232159</v>
      </c>
      <c r="F690" s="9" t="n">
        <f aca="false">B690/B669-1</f>
        <v>-0.0586451539077698</v>
      </c>
      <c r="G690" s="0" t="n">
        <f aca="false">MAX(G689,B690)</f>
        <v>2051.5</v>
      </c>
      <c r="H690" s="9" t="n">
        <f aca="false">B690/G690-1</f>
        <v>-0.198001462344626</v>
      </c>
      <c r="I690" s="0" t="n">
        <f aca="false">IF(AND($A690&gt;=CrashTest!$B$3,$A690&lt;=CrashTest!$C$3),1,IF(AND($A690&gt;=CrashTest!$B$4,$A690&lt;=CrashTest!$C$4),2,IF(AND($A690&gt;=CrashTest!$B$5,$A690&lt;=CrashTest!$C$5),3,IF(AND($A690&gt;=CrashTest!$B$6,$A690&lt;=CrashTest!$C$6),4,IF(AND($A690&gt;=CrashTest!$B$7,$A690&lt;=CrashTest!$C$7),5,0)))))</f>
        <v>0</v>
      </c>
      <c r="J690" s="0" t="str">
        <f aca="false">IF(I690=0,"",IF(I689=I690,MAX(J689,B690),B690))</f>
        <v/>
      </c>
      <c r="K690" s="9" t="str">
        <f aca="false">IF(I690=0,"",B690/J690-1)</f>
        <v/>
      </c>
      <c r="M690" s="8"/>
      <c r="N690" s="8"/>
      <c r="O690" s="8"/>
      <c r="P690" s="8"/>
      <c r="Q690" s="9"/>
      <c r="R690" s="9"/>
      <c r="S690" s="9"/>
      <c r="T690" s="9"/>
      <c r="U690" s="9"/>
      <c r="V690" s="9"/>
    </row>
    <row r="691" customFormat="false" ht="15" hidden="false" customHeight="false" outlineLevel="0" collapsed="false">
      <c r="A691" s="5" t="n">
        <v>44830</v>
      </c>
      <c r="B691" s="6" t="n">
        <v>1623.3</v>
      </c>
      <c r="C691" s="9" t="n">
        <f aca="false">B691/B690-1</f>
        <v>-0.0133714216252355</v>
      </c>
      <c r="D691" s="9" t="n">
        <f aca="false">LN(B691/B690)</f>
        <v>-0.0134616240758051</v>
      </c>
      <c r="E691" s="9" t="n">
        <f aca="false">B691/B686-1</f>
        <v>-0.0257472092185812</v>
      </c>
      <c r="F691" s="9" t="n">
        <f aca="false">B691/B670-1</f>
        <v>-0.0764635603345282</v>
      </c>
      <c r="G691" s="0" t="n">
        <f aca="false">MAX(G690,B691)</f>
        <v>2051.5</v>
      </c>
      <c r="H691" s="9" t="n">
        <f aca="false">B691/G691-1</f>
        <v>-0.208725322934438</v>
      </c>
      <c r="I691" s="0" t="n">
        <f aca="false">IF(AND($A691&gt;=CrashTest!$B$3,$A691&lt;=CrashTest!$C$3),1,IF(AND($A691&gt;=CrashTest!$B$4,$A691&lt;=CrashTest!$C$4),2,IF(AND($A691&gt;=CrashTest!$B$5,$A691&lt;=CrashTest!$C$5),3,IF(AND($A691&gt;=CrashTest!$B$6,$A691&lt;=CrashTest!$C$6),4,IF(AND($A691&gt;=CrashTest!$B$7,$A691&lt;=CrashTest!$C$7),5,0)))))</f>
        <v>0</v>
      </c>
      <c r="J691" s="0" t="str">
        <f aca="false">IF(I691=0,"",IF(I690=I691,MAX(J690,B691),B691))</f>
        <v/>
      </c>
      <c r="K691" s="9" t="str">
        <f aca="false">IF(I691=0,"",B691/J691-1)</f>
        <v/>
      </c>
      <c r="M691" s="8"/>
      <c r="N691" s="8"/>
      <c r="O691" s="8"/>
      <c r="P691" s="8"/>
      <c r="Q691" s="9"/>
      <c r="R691" s="9"/>
      <c r="S691" s="9"/>
      <c r="T691" s="9"/>
      <c r="U691" s="9"/>
      <c r="V691" s="9"/>
    </row>
    <row r="692" customFormat="false" ht="15" hidden="false" customHeight="false" outlineLevel="0" collapsed="false">
      <c r="A692" s="5" t="n">
        <v>44831</v>
      </c>
      <c r="B692" s="6" t="n">
        <v>1626.7</v>
      </c>
      <c r="C692" s="9" t="n">
        <f aca="false">B692/B691-1</f>
        <v>0.00209449886034618</v>
      </c>
      <c r="D692" s="9" t="n">
        <f aca="false">LN(B692/B691)</f>
        <v>0.00209230845560843</v>
      </c>
      <c r="E692" s="9" t="n">
        <f aca="false">B692/B687-1</f>
        <v>-0.0198831114056757</v>
      </c>
      <c r="F692" s="9" t="n">
        <f aca="false">B692/B671-1</f>
        <v>-0.063014803294741</v>
      </c>
      <c r="G692" s="0" t="n">
        <f aca="false">MAX(G691,B692)</f>
        <v>2051.5</v>
      </c>
      <c r="H692" s="9" t="n">
        <f aca="false">B692/G692-1</f>
        <v>-0.207067999025104</v>
      </c>
      <c r="I692" s="0" t="n">
        <f aca="false">IF(AND($A692&gt;=CrashTest!$B$3,$A692&lt;=CrashTest!$C$3),1,IF(AND($A692&gt;=CrashTest!$B$4,$A692&lt;=CrashTest!$C$4),2,IF(AND($A692&gt;=CrashTest!$B$5,$A692&lt;=CrashTest!$C$5),3,IF(AND($A692&gt;=CrashTest!$B$6,$A692&lt;=CrashTest!$C$6),4,IF(AND($A692&gt;=CrashTest!$B$7,$A692&lt;=CrashTest!$C$7),5,0)))))</f>
        <v>0</v>
      </c>
      <c r="J692" s="0" t="str">
        <f aca="false">IF(I692=0,"",IF(I691=I692,MAX(J691,B692),B692))</f>
        <v/>
      </c>
      <c r="K692" s="9" t="str">
        <f aca="false">IF(I692=0,"",B692/J692-1)</f>
        <v/>
      </c>
      <c r="M692" s="8"/>
      <c r="N692" s="8"/>
      <c r="O692" s="8"/>
      <c r="P692" s="8"/>
      <c r="Q692" s="9"/>
      <c r="R692" s="9"/>
      <c r="S692" s="9"/>
      <c r="T692" s="9"/>
      <c r="U692" s="9"/>
      <c r="V692" s="9"/>
    </row>
    <row r="693" customFormat="false" ht="15" hidden="false" customHeight="false" outlineLevel="0" collapsed="false">
      <c r="A693" s="5" t="n">
        <v>44832</v>
      </c>
      <c r="B693" s="6" t="n">
        <v>1660.4</v>
      </c>
      <c r="C693" s="9" t="n">
        <f aca="false">B693/B692-1</f>
        <v>0.0207167885903978</v>
      </c>
      <c r="D693" s="9" t="n">
        <f aca="false">LN(B693/B692)</f>
        <v>0.0205051144064761</v>
      </c>
      <c r="E693" s="9" t="n">
        <f aca="false">B693/B688-1</f>
        <v>-0.0025231286795625</v>
      </c>
      <c r="F693" s="9" t="n">
        <f aca="false">B693/B672-1</f>
        <v>-0.043878843717609</v>
      </c>
      <c r="G693" s="0" t="n">
        <f aca="false">MAX(G692,B693)</f>
        <v>2051.5</v>
      </c>
      <c r="H693" s="9" t="n">
        <f aca="false">B693/G693-1</f>
        <v>-0.190640994394346</v>
      </c>
      <c r="I693" s="0" t="n">
        <f aca="false">IF(AND($A693&gt;=CrashTest!$B$3,$A693&lt;=CrashTest!$C$3),1,IF(AND($A693&gt;=CrashTest!$B$4,$A693&lt;=CrashTest!$C$4),2,IF(AND($A693&gt;=CrashTest!$B$5,$A693&lt;=CrashTest!$C$5),3,IF(AND($A693&gt;=CrashTest!$B$6,$A693&lt;=CrashTest!$C$6),4,IF(AND($A693&gt;=CrashTest!$B$7,$A693&lt;=CrashTest!$C$7),5,0)))))</f>
        <v>0</v>
      </c>
      <c r="J693" s="0" t="str">
        <f aca="false">IF(I693=0,"",IF(I692=I693,MAX(J692,B693),B693))</f>
        <v/>
      </c>
      <c r="K693" s="9" t="str">
        <f aca="false">IF(I693=0,"",B693/J693-1)</f>
        <v/>
      </c>
      <c r="M693" s="8"/>
      <c r="N693" s="8"/>
      <c r="O693" s="8"/>
      <c r="P693" s="8"/>
      <c r="Q693" s="9"/>
      <c r="R693" s="9"/>
      <c r="S693" s="9"/>
      <c r="T693" s="9"/>
      <c r="U693" s="9"/>
      <c r="V693" s="9"/>
    </row>
    <row r="694" customFormat="false" ht="15" hidden="false" customHeight="false" outlineLevel="0" collapsed="false">
      <c r="A694" s="5" t="n">
        <v>44833</v>
      </c>
      <c r="B694" s="6" t="n">
        <v>1658.5</v>
      </c>
      <c r="C694" s="9" t="n">
        <f aca="false">B694/B693-1</f>
        <v>-0.00114430257769216</v>
      </c>
      <c r="D694" s="9" t="n">
        <f aca="false">LN(B694/B693)</f>
        <v>-0.00114495779177662</v>
      </c>
      <c r="E694" s="9" t="n">
        <f aca="false">B694/B689-1</f>
        <v>-0.00736174287766334</v>
      </c>
      <c r="F694" s="9" t="n">
        <f aca="false">B694/B673-1</f>
        <v>-0.0375464252553389</v>
      </c>
      <c r="G694" s="0" t="n">
        <f aca="false">MAX(G693,B694)</f>
        <v>2051.5</v>
      </c>
      <c r="H694" s="9" t="n">
        <f aca="false">B694/G694-1</f>
        <v>-0.191567145990738</v>
      </c>
      <c r="I694" s="0" t="n">
        <f aca="false">IF(AND($A694&gt;=CrashTest!$B$3,$A694&lt;=CrashTest!$C$3),1,IF(AND($A694&gt;=CrashTest!$B$4,$A694&lt;=CrashTest!$C$4),2,IF(AND($A694&gt;=CrashTest!$B$5,$A694&lt;=CrashTest!$C$5),3,IF(AND($A694&gt;=CrashTest!$B$6,$A694&lt;=CrashTest!$C$6),4,IF(AND($A694&gt;=CrashTest!$B$7,$A694&lt;=CrashTest!$C$7),5,0)))))</f>
        <v>0</v>
      </c>
      <c r="J694" s="0" t="str">
        <f aca="false">IF(I694=0,"",IF(I693=I694,MAX(J693,B694),B694))</f>
        <v/>
      </c>
      <c r="K694" s="9" t="str">
        <f aca="false">IF(I694=0,"",B694/J694-1)</f>
        <v/>
      </c>
      <c r="M694" s="8"/>
      <c r="N694" s="8"/>
      <c r="O694" s="8"/>
      <c r="P694" s="8"/>
      <c r="Q694" s="9"/>
      <c r="R694" s="9"/>
      <c r="S694" s="9"/>
      <c r="T694" s="9"/>
      <c r="U694" s="9"/>
      <c r="V694" s="9"/>
    </row>
    <row r="695" customFormat="false" ht="15" hidden="false" customHeight="false" outlineLevel="0" collapsed="false">
      <c r="A695" s="5" t="n">
        <v>44834</v>
      </c>
      <c r="B695" s="6" t="n">
        <v>1662.4</v>
      </c>
      <c r="C695" s="9" t="n">
        <f aca="false">B695/B694-1</f>
        <v>0.00235152246005432</v>
      </c>
      <c r="D695" s="9" t="n">
        <f aca="false">LN(B695/B694)</f>
        <v>0.00234876195785589</v>
      </c>
      <c r="E695" s="9" t="n">
        <f aca="false">B695/B690-1</f>
        <v>0.0103932413541603</v>
      </c>
      <c r="F695" s="9" t="n">
        <f aca="false">B695/B674-1</f>
        <v>-0.0294255021018215</v>
      </c>
      <c r="G695" s="0" t="n">
        <f aca="false">MAX(G694,B695)</f>
        <v>2051.5</v>
      </c>
      <c r="H695" s="9" t="n">
        <f aca="false">B695/G695-1</f>
        <v>-0.18966609797709</v>
      </c>
      <c r="I695" s="0" t="n">
        <f aca="false">IF(AND($A695&gt;=CrashTest!$B$3,$A695&lt;=CrashTest!$C$3),1,IF(AND($A695&gt;=CrashTest!$B$4,$A695&lt;=CrashTest!$C$4),2,IF(AND($A695&gt;=CrashTest!$B$5,$A695&lt;=CrashTest!$C$5),3,IF(AND($A695&gt;=CrashTest!$B$6,$A695&lt;=CrashTest!$C$6),4,IF(AND($A695&gt;=CrashTest!$B$7,$A695&lt;=CrashTest!$C$7),5,0)))))</f>
        <v>0</v>
      </c>
      <c r="J695" s="0" t="str">
        <f aca="false">IF(I695=0,"",IF(I694=I695,MAX(J694,B695),B695))</f>
        <v/>
      </c>
      <c r="K695" s="9" t="str">
        <f aca="false">IF(I695=0,"",B695/J695-1)</f>
        <v/>
      </c>
      <c r="M695" s="8"/>
      <c r="N695" s="8"/>
      <c r="O695" s="8"/>
      <c r="P695" s="8"/>
      <c r="Q695" s="9"/>
      <c r="R695" s="9"/>
      <c r="S695" s="9"/>
      <c r="T695" s="9"/>
      <c r="U695" s="9"/>
      <c r="V695" s="9"/>
    </row>
    <row r="696" customFormat="false" ht="15" hidden="false" customHeight="false" outlineLevel="0" collapsed="false">
      <c r="A696" s="5" t="n">
        <v>44837</v>
      </c>
      <c r="B696" s="6" t="n">
        <v>1692.9</v>
      </c>
      <c r="C696" s="9" t="n">
        <f aca="false">B696/B695-1</f>
        <v>0.018346968238691</v>
      </c>
      <c r="D696" s="9" t="n">
        <f aca="false">LN(B696/B695)</f>
        <v>0.0181806932982411</v>
      </c>
      <c r="E696" s="9" t="n">
        <f aca="false">B696/B691-1</f>
        <v>0.0428756237294401</v>
      </c>
      <c r="F696" s="9" t="n">
        <f aca="false">B696/B675-1</f>
        <v>-0.00218083225274068</v>
      </c>
      <c r="G696" s="0" t="n">
        <f aca="false">MAX(G695,B696)</f>
        <v>2051.5</v>
      </c>
      <c r="H696" s="9" t="n">
        <f aca="false">B696/G696-1</f>
        <v>-0.174798927613941</v>
      </c>
      <c r="I696" s="0" t="n">
        <f aca="false">IF(AND($A696&gt;=CrashTest!$B$3,$A696&lt;=CrashTest!$C$3),1,IF(AND($A696&gt;=CrashTest!$B$4,$A696&lt;=CrashTest!$C$4),2,IF(AND($A696&gt;=CrashTest!$B$5,$A696&lt;=CrashTest!$C$5),3,IF(AND($A696&gt;=CrashTest!$B$6,$A696&lt;=CrashTest!$C$6),4,IF(AND($A696&gt;=CrashTest!$B$7,$A696&lt;=CrashTest!$C$7),5,0)))))</f>
        <v>0</v>
      </c>
      <c r="J696" s="0" t="str">
        <f aca="false">IF(I696=0,"",IF(I695=I696,MAX(J695,B696),B696))</f>
        <v/>
      </c>
      <c r="K696" s="9" t="str">
        <f aca="false">IF(I696=0,"",B696/J696-1)</f>
        <v/>
      </c>
      <c r="M696" s="8"/>
      <c r="N696" s="8"/>
      <c r="O696" s="8"/>
      <c r="P696" s="8"/>
      <c r="Q696" s="9"/>
      <c r="R696" s="9"/>
      <c r="S696" s="9"/>
      <c r="T696" s="9"/>
      <c r="U696" s="9"/>
      <c r="V696" s="9"/>
    </row>
    <row r="697" customFormat="false" ht="15" hidden="false" customHeight="false" outlineLevel="0" collapsed="false">
      <c r="A697" s="5" t="n">
        <v>44838</v>
      </c>
      <c r="B697" s="6" t="n">
        <v>1721.1</v>
      </c>
      <c r="C697" s="9" t="n">
        <f aca="false">B697/B696-1</f>
        <v>0.0166578061314902</v>
      </c>
      <c r="D697" s="9" t="n">
        <f aca="false">LN(B697/B696)</f>
        <v>0.0165205866327308</v>
      </c>
      <c r="E697" s="9" t="n">
        <f aca="false">B697/B692-1</f>
        <v>0.0580315977131616</v>
      </c>
      <c r="F697" s="9" t="n">
        <f aca="false">B697/B676-1</f>
        <v>0.00660896011229384</v>
      </c>
      <c r="G697" s="0" t="n">
        <f aca="false">MAX(G696,B697)</f>
        <v>2051.5</v>
      </c>
      <c r="H697" s="9" t="n">
        <f aca="false">B697/G697-1</f>
        <v>-0.161052888130636</v>
      </c>
      <c r="I697" s="0" t="n">
        <f aca="false">IF(AND($A697&gt;=CrashTest!$B$3,$A697&lt;=CrashTest!$C$3),1,IF(AND($A697&gt;=CrashTest!$B$4,$A697&lt;=CrashTest!$C$4),2,IF(AND($A697&gt;=CrashTest!$B$5,$A697&lt;=CrashTest!$C$5),3,IF(AND($A697&gt;=CrashTest!$B$6,$A697&lt;=CrashTest!$C$6),4,IF(AND($A697&gt;=CrashTest!$B$7,$A697&lt;=CrashTest!$C$7),5,0)))))</f>
        <v>0</v>
      </c>
      <c r="J697" s="0" t="str">
        <f aca="false">IF(I697=0,"",IF(I696=I697,MAX(J696,B697),B697))</f>
        <v/>
      </c>
      <c r="K697" s="9" t="str">
        <f aca="false">IF(I697=0,"",B697/J697-1)</f>
        <v/>
      </c>
      <c r="M697" s="8"/>
      <c r="N697" s="8"/>
      <c r="O697" s="8"/>
      <c r="P697" s="8"/>
      <c r="Q697" s="9"/>
      <c r="R697" s="9"/>
      <c r="S697" s="9"/>
      <c r="T697" s="9"/>
      <c r="U697" s="9"/>
      <c r="V697" s="9"/>
    </row>
    <row r="698" customFormat="false" ht="15" hidden="false" customHeight="false" outlineLevel="0" collapsed="false">
      <c r="A698" s="5" t="n">
        <v>44839</v>
      </c>
      <c r="B698" s="6" t="n">
        <v>1711.4</v>
      </c>
      <c r="C698" s="9" t="n">
        <f aca="false">B698/B697-1</f>
        <v>-0.00563593050955769</v>
      </c>
      <c r="D698" s="9" t="n">
        <f aca="false">LN(B698/B697)</f>
        <v>-0.00565187229198047</v>
      </c>
      <c r="E698" s="9" t="n">
        <f aca="false">B698/B693-1</f>
        <v>0.0307154902433149</v>
      </c>
      <c r="F698" s="9" t="n">
        <f aca="false">B698/B677-1</f>
        <v>0.00646906610209364</v>
      </c>
      <c r="G698" s="0" t="n">
        <f aca="false">MAX(G697,B698)</f>
        <v>2051.5</v>
      </c>
      <c r="H698" s="9" t="n">
        <f aca="false">B698/G698-1</f>
        <v>-0.165781135754326</v>
      </c>
      <c r="I698" s="0" t="n">
        <f aca="false">IF(AND($A698&gt;=CrashTest!$B$3,$A698&lt;=CrashTest!$C$3),1,IF(AND($A698&gt;=CrashTest!$B$4,$A698&lt;=CrashTest!$C$4),2,IF(AND($A698&gt;=CrashTest!$B$5,$A698&lt;=CrashTest!$C$5),3,IF(AND($A698&gt;=CrashTest!$B$6,$A698&lt;=CrashTest!$C$6),4,IF(AND($A698&gt;=CrashTest!$B$7,$A698&lt;=CrashTest!$C$7),5,0)))))</f>
        <v>0</v>
      </c>
      <c r="J698" s="0" t="str">
        <f aca="false">IF(I698=0,"",IF(I697=I698,MAX(J697,B698),B698))</f>
        <v/>
      </c>
      <c r="K698" s="9" t="str">
        <f aca="false">IF(I698=0,"",B698/J698-1)</f>
        <v/>
      </c>
      <c r="M698" s="8"/>
      <c r="N698" s="8"/>
      <c r="O698" s="8"/>
      <c r="P698" s="8"/>
      <c r="Q698" s="9"/>
      <c r="R698" s="9"/>
      <c r="S698" s="9"/>
      <c r="T698" s="9"/>
      <c r="U698" s="9"/>
      <c r="V698" s="9"/>
    </row>
    <row r="699" customFormat="false" ht="15" hidden="false" customHeight="false" outlineLevel="0" collapsed="false">
      <c r="A699" s="5" t="n">
        <v>44840</v>
      </c>
      <c r="B699" s="6" t="n">
        <v>1711.7</v>
      </c>
      <c r="C699" s="9" t="n">
        <f aca="false">B699/B698-1</f>
        <v>0.000175295080051319</v>
      </c>
      <c r="D699" s="9" t="n">
        <f aca="false">LN(B699/B698)</f>
        <v>0.000175279717664048</v>
      </c>
      <c r="E699" s="9" t="n">
        <f aca="false">B699/B694-1</f>
        <v>0.032077178173048</v>
      </c>
      <c r="F699" s="9" t="n">
        <f aca="false">B699/B678-1</f>
        <v>-0.00209875823471106</v>
      </c>
      <c r="G699" s="0" t="n">
        <f aca="false">MAX(G698,B699)</f>
        <v>2051.5</v>
      </c>
      <c r="H699" s="9" t="n">
        <f aca="false">B699/G699-1</f>
        <v>-0.165634901291738</v>
      </c>
      <c r="I699" s="0" t="n">
        <f aca="false">IF(AND($A699&gt;=CrashTest!$B$3,$A699&lt;=CrashTest!$C$3),1,IF(AND($A699&gt;=CrashTest!$B$4,$A699&lt;=CrashTest!$C$4),2,IF(AND($A699&gt;=CrashTest!$B$5,$A699&lt;=CrashTest!$C$5),3,IF(AND($A699&gt;=CrashTest!$B$6,$A699&lt;=CrashTest!$C$6),4,IF(AND($A699&gt;=CrashTest!$B$7,$A699&lt;=CrashTest!$C$7),5,0)))))</f>
        <v>0</v>
      </c>
      <c r="J699" s="0" t="str">
        <f aca="false">IF(I699=0,"",IF(I698=I699,MAX(J698,B699),B699))</f>
        <v/>
      </c>
      <c r="K699" s="9" t="str">
        <f aca="false">IF(I699=0,"",B699/J699-1)</f>
        <v/>
      </c>
      <c r="M699" s="8"/>
      <c r="N699" s="8"/>
      <c r="O699" s="8"/>
      <c r="P699" s="8"/>
      <c r="Q699" s="9"/>
      <c r="R699" s="9"/>
      <c r="S699" s="9"/>
      <c r="T699" s="9"/>
      <c r="U699" s="9"/>
      <c r="V699" s="9"/>
    </row>
    <row r="700" customFormat="false" ht="15" hidden="false" customHeight="false" outlineLevel="0" collapsed="false">
      <c r="A700" s="5" t="n">
        <v>44841</v>
      </c>
      <c r="B700" s="6" t="n">
        <v>1700.5</v>
      </c>
      <c r="C700" s="9" t="n">
        <f aca="false">B700/B699-1</f>
        <v>-0.0065432026640182</v>
      </c>
      <c r="D700" s="9" t="n">
        <f aca="false">LN(B700/B699)</f>
        <v>-0.00656470325436842</v>
      </c>
      <c r="E700" s="9" t="n">
        <f aca="false">B700/B695-1</f>
        <v>0.0229186717998076</v>
      </c>
      <c r="F700" s="9" t="n">
        <f aca="false">B700/B679-1</f>
        <v>-0.00439110070257609</v>
      </c>
      <c r="G700" s="0" t="n">
        <f aca="false">MAX(G699,B700)</f>
        <v>2051.5</v>
      </c>
      <c r="H700" s="9" t="n">
        <f aca="false">B700/G700-1</f>
        <v>-0.17109432122837</v>
      </c>
      <c r="I700" s="0" t="n">
        <f aca="false">IF(AND($A700&gt;=CrashTest!$B$3,$A700&lt;=CrashTest!$C$3),1,IF(AND($A700&gt;=CrashTest!$B$4,$A700&lt;=CrashTest!$C$4),2,IF(AND($A700&gt;=CrashTest!$B$5,$A700&lt;=CrashTest!$C$5),3,IF(AND($A700&gt;=CrashTest!$B$6,$A700&lt;=CrashTest!$C$6),4,IF(AND($A700&gt;=CrashTest!$B$7,$A700&lt;=CrashTest!$C$7),5,0)))))</f>
        <v>0</v>
      </c>
      <c r="J700" s="0" t="str">
        <f aca="false">IF(I700=0,"",IF(I699=I700,MAX(J699,B700),B700))</f>
        <v/>
      </c>
      <c r="K700" s="9" t="str">
        <f aca="false">IF(I700=0,"",B700/J700-1)</f>
        <v/>
      </c>
      <c r="M700" s="8"/>
      <c r="N700" s="8"/>
      <c r="O700" s="8"/>
      <c r="P700" s="8"/>
      <c r="Q700" s="9"/>
      <c r="R700" s="9"/>
      <c r="S700" s="9"/>
      <c r="T700" s="9"/>
      <c r="U700" s="9"/>
      <c r="V700" s="9"/>
    </row>
    <row r="701" customFormat="false" ht="15" hidden="false" customHeight="false" outlineLevel="0" collapsed="false">
      <c r="A701" s="5" t="n">
        <v>44844</v>
      </c>
      <c r="B701" s="6" t="n">
        <v>1667.3</v>
      </c>
      <c r="C701" s="9" t="n">
        <f aca="false">B701/B700-1</f>
        <v>-0.019523669508968</v>
      </c>
      <c r="D701" s="9" t="n">
        <f aca="false">LN(B701/B700)</f>
        <v>-0.019716773880837</v>
      </c>
      <c r="E701" s="9" t="n">
        <f aca="false">B701/B696-1</f>
        <v>-0.0151219800342608</v>
      </c>
      <c r="F701" s="9" t="n">
        <f aca="false">B701/B680-1</f>
        <v>-0.0284931826127491</v>
      </c>
      <c r="G701" s="0" t="n">
        <f aca="false">MAX(G700,B701)</f>
        <v>2051.5</v>
      </c>
      <c r="H701" s="9" t="n">
        <f aca="false">B701/G701-1</f>
        <v>-0.187277601754814</v>
      </c>
      <c r="I701" s="0" t="n">
        <f aca="false">IF(AND($A701&gt;=CrashTest!$B$3,$A701&lt;=CrashTest!$C$3),1,IF(AND($A701&gt;=CrashTest!$B$4,$A701&lt;=CrashTest!$C$4),2,IF(AND($A701&gt;=CrashTest!$B$5,$A701&lt;=CrashTest!$C$5),3,IF(AND($A701&gt;=CrashTest!$B$6,$A701&lt;=CrashTest!$C$6),4,IF(AND($A701&gt;=CrashTest!$B$7,$A701&lt;=CrashTest!$C$7),5,0)))))</f>
        <v>0</v>
      </c>
      <c r="J701" s="0" t="str">
        <f aca="false">IF(I701=0,"",IF(I700=I701,MAX(J700,B701),B701))</f>
        <v/>
      </c>
      <c r="K701" s="9" t="str">
        <f aca="false">IF(I701=0,"",B701/J701-1)</f>
        <v/>
      </c>
      <c r="M701" s="8"/>
      <c r="N701" s="8"/>
      <c r="O701" s="8"/>
      <c r="P701" s="8"/>
      <c r="Q701" s="9"/>
      <c r="R701" s="9"/>
      <c r="S701" s="9"/>
      <c r="T701" s="9"/>
      <c r="U701" s="9"/>
      <c r="V701" s="9"/>
    </row>
    <row r="702" customFormat="false" ht="15" hidden="false" customHeight="false" outlineLevel="0" collapsed="false">
      <c r="A702" s="5" t="n">
        <v>44845</v>
      </c>
      <c r="B702" s="6" t="n">
        <v>1678.7</v>
      </c>
      <c r="C702" s="9" t="n">
        <f aca="false">B702/B701-1</f>
        <v>0.00683740178732095</v>
      </c>
      <c r="D702" s="9" t="n">
        <f aca="false">LN(B702/B701)</f>
        <v>0.00681413276195524</v>
      </c>
      <c r="E702" s="9" t="n">
        <f aca="false">B702/B697-1</f>
        <v>-0.0246354075881703</v>
      </c>
      <c r="F702" s="9" t="n">
        <f aca="false">B702/B681-1</f>
        <v>-0.0285863086626931</v>
      </c>
      <c r="G702" s="0" t="n">
        <f aca="false">MAX(G701,B702)</f>
        <v>2051.5</v>
      </c>
      <c r="H702" s="9" t="n">
        <f aca="false">B702/G702-1</f>
        <v>-0.181720692176456</v>
      </c>
      <c r="I702" s="0" t="n">
        <f aca="false">IF(AND($A702&gt;=CrashTest!$B$3,$A702&lt;=CrashTest!$C$3),1,IF(AND($A702&gt;=CrashTest!$B$4,$A702&lt;=CrashTest!$C$4),2,IF(AND($A702&gt;=CrashTest!$B$5,$A702&lt;=CrashTest!$C$5),3,IF(AND($A702&gt;=CrashTest!$B$6,$A702&lt;=CrashTest!$C$6),4,IF(AND($A702&gt;=CrashTest!$B$7,$A702&lt;=CrashTest!$C$7),5,0)))))</f>
        <v>0</v>
      </c>
      <c r="J702" s="0" t="str">
        <f aca="false">IF(I702=0,"",IF(I701=I702,MAX(J701,B702),B702))</f>
        <v/>
      </c>
      <c r="K702" s="9" t="str">
        <f aca="false">IF(I702=0,"",B702/J702-1)</f>
        <v/>
      </c>
      <c r="M702" s="8"/>
      <c r="N702" s="8"/>
      <c r="O702" s="8"/>
      <c r="P702" s="8"/>
      <c r="Q702" s="9"/>
      <c r="R702" s="9"/>
      <c r="S702" s="9"/>
      <c r="T702" s="9"/>
      <c r="U702" s="9"/>
      <c r="V702" s="9"/>
    </row>
    <row r="703" customFormat="false" ht="15" hidden="false" customHeight="false" outlineLevel="0" collapsed="false">
      <c r="A703" s="5" t="n">
        <v>44846</v>
      </c>
      <c r="B703" s="6" t="n">
        <v>1670.3</v>
      </c>
      <c r="C703" s="9" t="n">
        <f aca="false">B703/B702-1</f>
        <v>-0.00500387204384345</v>
      </c>
      <c r="D703" s="9" t="n">
        <f aca="false">LN(B703/B702)</f>
        <v>-0.00501643333246639</v>
      </c>
      <c r="E703" s="9" t="n">
        <f aca="false">B703/B698-1</f>
        <v>-0.0240154259670446</v>
      </c>
      <c r="F703" s="9" t="n">
        <f aca="false">B703/B682-1</f>
        <v>-0.0203519061583578</v>
      </c>
      <c r="G703" s="0" t="n">
        <f aca="false">MAX(G702,B703)</f>
        <v>2051.5</v>
      </c>
      <c r="H703" s="9" t="n">
        <f aca="false">B703/G703-1</f>
        <v>-0.18581525712893</v>
      </c>
      <c r="I703" s="0" t="n">
        <f aca="false">IF(AND($A703&gt;=CrashTest!$B$3,$A703&lt;=CrashTest!$C$3),1,IF(AND($A703&gt;=CrashTest!$B$4,$A703&lt;=CrashTest!$C$4),2,IF(AND($A703&gt;=CrashTest!$B$5,$A703&lt;=CrashTest!$C$5),3,IF(AND($A703&gt;=CrashTest!$B$6,$A703&lt;=CrashTest!$C$6),4,IF(AND($A703&gt;=CrashTest!$B$7,$A703&lt;=CrashTest!$C$7),5,0)))))</f>
        <v>0</v>
      </c>
      <c r="J703" s="0" t="str">
        <f aca="false">IF(I703=0,"",IF(I702=I703,MAX(J702,B703),B703))</f>
        <v/>
      </c>
      <c r="K703" s="9" t="str">
        <f aca="false">IF(I703=0,"",B703/J703-1)</f>
        <v/>
      </c>
      <c r="M703" s="8"/>
      <c r="N703" s="8"/>
      <c r="O703" s="8"/>
      <c r="P703" s="8"/>
      <c r="Q703" s="9"/>
      <c r="R703" s="9"/>
      <c r="S703" s="9"/>
      <c r="T703" s="9"/>
      <c r="U703" s="9"/>
      <c r="V703" s="9"/>
    </row>
    <row r="704" customFormat="false" ht="15" hidden="false" customHeight="false" outlineLevel="0" collapsed="false">
      <c r="A704" s="5" t="n">
        <v>44847</v>
      </c>
      <c r="B704" s="6" t="n">
        <v>1670</v>
      </c>
      <c r="C704" s="9" t="n">
        <f aca="false">B704/B703-1</f>
        <v>-0.000179608453571234</v>
      </c>
      <c r="D704" s="9" t="n">
        <f aca="false">LN(B704/B703)</f>
        <v>-0.000179624585101133</v>
      </c>
      <c r="E704" s="9" t="n">
        <f aca="false">B704/B699-1</f>
        <v>-0.0243617456329964</v>
      </c>
      <c r="F704" s="9" t="n">
        <f aca="false">B704/B683-1</f>
        <v>-0.0156203949307397</v>
      </c>
      <c r="G704" s="0" t="n">
        <f aca="false">MAX(G703,B704)</f>
        <v>2051.5</v>
      </c>
      <c r="H704" s="9" t="n">
        <f aca="false">B704/G704-1</f>
        <v>-0.185961491591518</v>
      </c>
      <c r="I704" s="0" t="n">
        <f aca="false">IF(AND($A704&gt;=CrashTest!$B$3,$A704&lt;=CrashTest!$C$3),1,IF(AND($A704&gt;=CrashTest!$B$4,$A704&lt;=CrashTest!$C$4),2,IF(AND($A704&gt;=CrashTest!$B$5,$A704&lt;=CrashTest!$C$5),3,IF(AND($A704&gt;=CrashTest!$B$6,$A704&lt;=CrashTest!$C$6),4,IF(AND($A704&gt;=CrashTest!$B$7,$A704&lt;=CrashTest!$C$7),5,0)))))</f>
        <v>0</v>
      </c>
      <c r="J704" s="0" t="str">
        <f aca="false">IF(I704=0,"",IF(I703=I704,MAX(J703,B704),B704))</f>
        <v/>
      </c>
      <c r="K704" s="9" t="str">
        <f aca="false">IF(I704=0,"",B704/J704-1)</f>
        <v/>
      </c>
      <c r="M704" s="8"/>
      <c r="N704" s="8"/>
      <c r="O704" s="8"/>
      <c r="P704" s="8"/>
      <c r="Q704" s="9"/>
      <c r="R704" s="9"/>
      <c r="S704" s="9"/>
      <c r="T704" s="9"/>
      <c r="U704" s="9"/>
      <c r="V704" s="9"/>
    </row>
    <row r="705" customFormat="false" ht="15" hidden="false" customHeight="false" outlineLevel="0" collapsed="false">
      <c r="A705" s="5" t="n">
        <v>44848</v>
      </c>
      <c r="B705" s="6" t="n">
        <v>1641.7</v>
      </c>
      <c r="C705" s="9" t="n">
        <f aca="false">B705/B704-1</f>
        <v>-0.0169461077844311</v>
      </c>
      <c r="D705" s="9" t="n">
        <f aca="false">LN(B705/B704)</f>
        <v>-0.0170913361103282</v>
      </c>
      <c r="E705" s="9" t="n">
        <f aca="false">B705/B700-1</f>
        <v>-0.0345780652749191</v>
      </c>
      <c r="F705" s="9" t="n">
        <f aca="false">B705/B684-1</f>
        <v>-0.014230815419719</v>
      </c>
      <c r="G705" s="0" t="n">
        <f aca="false">MAX(G704,B705)</f>
        <v>2051.5</v>
      </c>
      <c r="H705" s="9" t="n">
        <f aca="false">B705/G705-1</f>
        <v>-0.199756275895686</v>
      </c>
      <c r="I705" s="0" t="n">
        <f aca="false">IF(AND($A705&gt;=CrashTest!$B$3,$A705&lt;=CrashTest!$C$3),1,IF(AND($A705&gt;=CrashTest!$B$4,$A705&lt;=CrashTest!$C$4),2,IF(AND($A705&gt;=CrashTest!$B$5,$A705&lt;=CrashTest!$C$5),3,IF(AND($A705&gt;=CrashTest!$B$6,$A705&lt;=CrashTest!$C$6),4,IF(AND($A705&gt;=CrashTest!$B$7,$A705&lt;=CrashTest!$C$7),5,0)))))</f>
        <v>0</v>
      </c>
      <c r="J705" s="0" t="str">
        <f aca="false">IF(I705=0,"",IF(I704=I705,MAX(J704,B705),B705))</f>
        <v/>
      </c>
      <c r="K705" s="9" t="str">
        <f aca="false">IF(I705=0,"",B705/J705-1)</f>
        <v/>
      </c>
      <c r="M705" s="8"/>
      <c r="N705" s="8"/>
      <c r="O705" s="8"/>
      <c r="P705" s="8"/>
      <c r="Q705" s="9"/>
      <c r="R705" s="9"/>
      <c r="S705" s="9"/>
      <c r="T705" s="9"/>
      <c r="U705" s="9"/>
      <c r="V705" s="9"/>
    </row>
    <row r="706" customFormat="false" ht="15" hidden="false" customHeight="false" outlineLevel="0" collapsed="false">
      <c r="A706" s="5" t="n">
        <v>44851</v>
      </c>
      <c r="B706" s="6" t="n">
        <v>1657</v>
      </c>
      <c r="C706" s="9" t="n">
        <f aca="false">B706/B705-1</f>
        <v>0.009319607723701</v>
      </c>
      <c r="D706" s="9" t="n">
        <f aca="false">LN(B706/B705)</f>
        <v>0.00927644812609034</v>
      </c>
      <c r="E706" s="9" t="n">
        <f aca="false">B706/B701-1</f>
        <v>-0.00617765249205304</v>
      </c>
      <c r="F706" s="9" t="n">
        <f aca="false">B706/B685-1</f>
        <v>-0.00879344379972491</v>
      </c>
      <c r="G706" s="0" t="n">
        <f aca="false">MAX(G705,B706)</f>
        <v>2051.5</v>
      </c>
      <c r="H706" s="9" t="n">
        <f aca="false">B706/G706-1</f>
        <v>-0.19229831830368</v>
      </c>
      <c r="I706" s="0" t="n">
        <f aca="false">IF(AND($A706&gt;=CrashTest!$B$3,$A706&lt;=CrashTest!$C$3),1,IF(AND($A706&gt;=CrashTest!$B$4,$A706&lt;=CrashTest!$C$4),2,IF(AND($A706&gt;=CrashTest!$B$5,$A706&lt;=CrashTest!$C$5),3,IF(AND($A706&gt;=CrashTest!$B$6,$A706&lt;=CrashTest!$C$6),4,IF(AND($A706&gt;=CrashTest!$B$7,$A706&lt;=CrashTest!$C$7),5,0)))))</f>
        <v>0</v>
      </c>
      <c r="J706" s="0" t="str">
        <f aca="false">IF(I706=0,"",IF(I705=I706,MAX(J705,B706),B706))</f>
        <v/>
      </c>
      <c r="K706" s="9" t="str">
        <f aca="false">IF(I706=0,"",B706/J706-1)</f>
        <v/>
      </c>
      <c r="M706" s="8"/>
      <c r="N706" s="8"/>
      <c r="O706" s="8"/>
      <c r="P706" s="8"/>
      <c r="Q706" s="9"/>
      <c r="R706" s="9"/>
      <c r="S706" s="9"/>
      <c r="T706" s="9"/>
      <c r="U706" s="9"/>
      <c r="V706" s="9"/>
    </row>
    <row r="707" customFormat="false" ht="15" hidden="false" customHeight="false" outlineLevel="0" collapsed="false">
      <c r="A707" s="5" t="n">
        <v>44852</v>
      </c>
      <c r="B707" s="6" t="n">
        <v>1649</v>
      </c>
      <c r="C707" s="9" t="n">
        <f aca="false">B707/B706-1</f>
        <v>-0.00482800241400117</v>
      </c>
      <c r="D707" s="9" t="n">
        <f aca="false">LN(B707/B706)</f>
        <v>-0.00483969486696397</v>
      </c>
      <c r="E707" s="9" t="n">
        <f aca="false">B707/B702-1</f>
        <v>-0.0176922618693036</v>
      </c>
      <c r="F707" s="9" t="n">
        <f aca="false">B707/B686-1</f>
        <v>-0.0103228904093147</v>
      </c>
      <c r="G707" s="0" t="n">
        <f aca="false">MAX(G706,B707)</f>
        <v>2051.5</v>
      </c>
      <c r="H707" s="9" t="n">
        <f aca="false">B707/G707-1</f>
        <v>-0.196197903972703</v>
      </c>
      <c r="I707" s="0" t="n">
        <f aca="false">IF(AND($A707&gt;=CrashTest!$B$3,$A707&lt;=CrashTest!$C$3),1,IF(AND($A707&gt;=CrashTest!$B$4,$A707&lt;=CrashTest!$C$4),2,IF(AND($A707&gt;=CrashTest!$B$5,$A707&lt;=CrashTest!$C$5),3,IF(AND($A707&gt;=CrashTest!$B$6,$A707&lt;=CrashTest!$C$6),4,IF(AND($A707&gt;=CrashTest!$B$7,$A707&lt;=CrashTest!$C$7),5,0)))))</f>
        <v>0</v>
      </c>
      <c r="J707" s="0" t="str">
        <f aca="false">IF(I707=0,"",IF(I706=I707,MAX(J706,B707),B707))</f>
        <v/>
      </c>
      <c r="K707" s="9" t="str">
        <f aca="false">IF(I707=0,"",B707/J707-1)</f>
        <v/>
      </c>
      <c r="M707" s="8"/>
      <c r="N707" s="8"/>
      <c r="O707" s="8"/>
      <c r="P707" s="8"/>
      <c r="Q707" s="9"/>
      <c r="R707" s="9"/>
      <c r="S707" s="9"/>
      <c r="T707" s="9"/>
      <c r="U707" s="9"/>
      <c r="V707" s="9"/>
    </row>
    <row r="708" customFormat="false" ht="15" hidden="false" customHeight="false" outlineLevel="0" collapsed="false">
      <c r="A708" s="5" t="n">
        <v>44853</v>
      </c>
      <c r="B708" s="6" t="n">
        <v>1627.5</v>
      </c>
      <c r="C708" s="9" t="n">
        <f aca="false">B708/B707-1</f>
        <v>-0.0130382049727107</v>
      </c>
      <c r="D708" s="9" t="n">
        <f aca="false">LN(B708/B707)</f>
        <v>-0.0131239484768745</v>
      </c>
      <c r="E708" s="9" t="n">
        <f aca="false">B708/B703-1</f>
        <v>-0.0256241393761599</v>
      </c>
      <c r="F708" s="9" t="n">
        <f aca="false">B708/B687-1</f>
        <v>-0.01940109658372</v>
      </c>
      <c r="G708" s="0" t="n">
        <f aca="false">MAX(G707,B708)</f>
        <v>2051.5</v>
      </c>
      <c r="H708" s="9" t="n">
        <f aca="false">B708/G708-1</f>
        <v>-0.206678040458201</v>
      </c>
      <c r="I708" s="0" t="n">
        <f aca="false">IF(AND($A708&gt;=CrashTest!$B$3,$A708&lt;=CrashTest!$C$3),1,IF(AND($A708&gt;=CrashTest!$B$4,$A708&lt;=CrashTest!$C$4),2,IF(AND($A708&gt;=CrashTest!$B$5,$A708&lt;=CrashTest!$C$5),3,IF(AND($A708&gt;=CrashTest!$B$6,$A708&lt;=CrashTest!$C$6),4,IF(AND($A708&gt;=CrashTest!$B$7,$A708&lt;=CrashTest!$C$7),5,0)))))</f>
        <v>0</v>
      </c>
      <c r="J708" s="0" t="str">
        <f aca="false">IF(I708=0,"",IF(I707=I708,MAX(J707,B708),B708))</f>
        <v/>
      </c>
      <c r="K708" s="9" t="str">
        <f aca="false">IF(I708=0,"",B708/J708-1)</f>
        <v/>
      </c>
      <c r="M708" s="8"/>
      <c r="N708" s="8"/>
      <c r="O708" s="8"/>
      <c r="P708" s="8"/>
      <c r="Q708" s="9"/>
      <c r="R708" s="9"/>
      <c r="S708" s="9"/>
      <c r="T708" s="9"/>
      <c r="U708" s="9"/>
      <c r="V708" s="9"/>
    </row>
    <row r="709" customFormat="false" ht="15" hidden="false" customHeight="false" outlineLevel="0" collapsed="false">
      <c r="A709" s="5" t="n">
        <v>44854</v>
      </c>
      <c r="B709" s="6" t="n">
        <v>1630.8</v>
      </c>
      <c r="C709" s="9" t="n">
        <f aca="false">B709/B708-1</f>
        <v>0.00202764976958525</v>
      </c>
      <c r="D709" s="9" t="n">
        <f aca="false">LN(B709/B708)</f>
        <v>0.00202559686237403</v>
      </c>
      <c r="E709" s="9" t="n">
        <f aca="false">B709/B704-1</f>
        <v>-0.0234730538922155</v>
      </c>
      <c r="F709" s="9" t="n">
        <f aca="false">B709/B688-1</f>
        <v>-0.0203051784212424</v>
      </c>
      <c r="G709" s="0" t="n">
        <f aca="false">MAX(G708,B709)</f>
        <v>2051.5</v>
      </c>
      <c r="H709" s="9" t="n">
        <f aca="false">B709/G709-1</f>
        <v>-0.205069461369729</v>
      </c>
      <c r="I709" s="0" t="n">
        <f aca="false">IF(AND($A709&gt;=CrashTest!$B$3,$A709&lt;=CrashTest!$C$3),1,IF(AND($A709&gt;=CrashTest!$B$4,$A709&lt;=CrashTest!$C$4),2,IF(AND($A709&gt;=CrashTest!$B$5,$A709&lt;=CrashTest!$C$5),3,IF(AND($A709&gt;=CrashTest!$B$6,$A709&lt;=CrashTest!$C$6),4,IF(AND($A709&gt;=CrashTest!$B$7,$A709&lt;=CrashTest!$C$7),5,0)))))</f>
        <v>0</v>
      </c>
      <c r="J709" s="0" t="str">
        <f aca="false">IF(I709=0,"",IF(I708=I709,MAX(J708,B709),B709))</f>
        <v/>
      </c>
      <c r="K709" s="9" t="str">
        <f aca="false">IF(I709=0,"",B709/J709-1)</f>
        <v/>
      </c>
      <c r="M709" s="8"/>
      <c r="N709" s="8"/>
      <c r="O709" s="8"/>
      <c r="P709" s="8"/>
      <c r="Q709" s="9"/>
      <c r="R709" s="9"/>
      <c r="S709" s="9"/>
      <c r="T709" s="9"/>
      <c r="U709" s="9"/>
      <c r="V709" s="9"/>
    </row>
    <row r="710" customFormat="false" ht="15" hidden="false" customHeight="false" outlineLevel="0" collapsed="false">
      <c r="A710" s="5" t="n">
        <v>44855</v>
      </c>
      <c r="B710" s="6" t="n">
        <v>1651</v>
      </c>
      <c r="C710" s="9" t="n">
        <f aca="false">B710/B709-1</f>
        <v>0.0123865587441747</v>
      </c>
      <c r="D710" s="9" t="n">
        <f aca="false">LN(B710/B709)</f>
        <v>0.0123104729750297</v>
      </c>
      <c r="E710" s="9" t="n">
        <f aca="false">B710/B705-1</f>
        <v>0.00566485959675944</v>
      </c>
      <c r="F710" s="9" t="n">
        <f aca="false">B710/B689-1</f>
        <v>-0.0118506104859947</v>
      </c>
      <c r="G710" s="0" t="n">
        <f aca="false">MAX(G709,B710)</f>
        <v>2051.5</v>
      </c>
      <c r="H710" s="9" t="n">
        <f aca="false">B710/G710-1</f>
        <v>-0.195223007555447</v>
      </c>
      <c r="I710" s="0" t="n">
        <f aca="false">IF(AND($A710&gt;=CrashTest!$B$3,$A710&lt;=CrashTest!$C$3),1,IF(AND($A710&gt;=CrashTest!$B$4,$A710&lt;=CrashTest!$C$4),2,IF(AND($A710&gt;=CrashTest!$B$5,$A710&lt;=CrashTest!$C$5),3,IF(AND($A710&gt;=CrashTest!$B$6,$A710&lt;=CrashTest!$C$6),4,IF(AND($A710&gt;=CrashTest!$B$7,$A710&lt;=CrashTest!$C$7),5,0)))))</f>
        <v>0</v>
      </c>
      <c r="J710" s="0" t="str">
        <f aca="false">IF(I710=0,"",IF(I709=I710,MAX(J709,B710),B710))</f>
        <v/>
      </c>
      <c r="K710" s="9" t="str">
        <f aca="false">IF(I710=0,"",B710/J710-1)</f>
        <v/>
      </c>
      <c r="M710" s="8"/>
      <c r="N710" s="8"/>
      <c r="O710" s="8"/>
      <c r="P710" s="8"/>
      <c r="Q710" s="9"/>
      <c r="R710" s="9"/>
      <c r="S710" s="9"/>
      <c r="T710" s="9"/>
      <c r="U710" s="9"/>
      <c r="V710" s="9"/>
    </row>
    <row r="711" customFormat="false" ht="15" hidden="false" customHeight="false" outlineLevel="0" collapsed="false">
      <c r="A711" s="5" t="n">
        <v>44858</v>
      </c>
      <c r="B711" s="6" t="n">
        <v>1648.7</v>
      </c>
      <c r="C711" s="9" t="n">
        <f aca="false">B711/B710-1</f>
        <v>-0.00139309509388241</v>
      </c>
      <c r="D711" s="9" t="n">
        <f aca="false">LN(B711/B710)</f>
        <v>-0.00139406635299505</v>
      </c>
      <c r="E711" s="9" t="n">
        <f aca="false">B711/B706-1</f>
        <v>-0.00500905250452621</v>
      </c>
      <c r="F711" s="9" t="n">
        <f aca="false">B711/B690-1</f>
        <v>0.00206649243299095</v>
      </c>
      <c r="G711" s="0" t="n">
        <f aca="false">MAX(G710,B711)</f>
        <v>2051.5</v>
      </c>
      <c r="H711" s="9" t="n">
        <f aca="false">B711/G711-1</f>
        <v>-0.196344138435291</v>
      </c>
      <c r="I711" s="0" t="n">
        <f aca="false">IF(AND($A711&gt;=CrashTest!$B$3,$A711&lt;=CrashTest!$C$3),1,IF(AND($A711&gt;=CrashTest!$B$4,$A711&lt;=CrashTest!$C$4),2,IF(AND($A711&gt;=CrashTest!$B$5,$A711&lt;=CrashTest!$C$5),3,IF(AND($A711&gt;=CrashTest!$B$6,$A711&lt;=CrashTest!$C$6),4,IF(AND($A711&gt;=CrashTest!$B$7,$A711&lt;=CrashTest!$C$7),5,0)))))</f>
        <v>0</v>
      </c>
      <c r="J711" s="0" t="str">
        <f aca="false">IF(I711=0,"",IF(I710=I711,MAX(J710,B711),B711))</f>
        <v/>
      </c>
      <c r="K711" s="9" t="str">
        <f aca="false">IF(I711=0,"",B711/J711-1)</f>
        <v/>
      </c>
      <c r="M711" s="8"/>
      <c r="N711" s="8"/>
      <c r="O711" s="8"/>
      <c r="P711" s="8"/>
      <c r="Q711" s="9"/>
      <c r="R711" s="9"/>
      <c r="S711" s="9"/>
      <c r="T711" s="9"/>
      <c r="U711" s="9"/>
      <c r="V711" s="9"/>
    </row>
    <row r="712" customFormat="false" ht="15" hidden="false" customHeight="false" outlineLevel="0" collapsed="false">
      <c r="A712" s="5" t="n">
        <v>44859</v>
      </c>
      <c r="B712" s="6" t="n">
        <v>1652.8</v>
      </c>
      <c r="C712" s="9" t="n">
        <f aca="false">B712/B711-1</f>
        <v>0.00248680778795407</v>
      </c>
      <c r="D712" s="9" t="n">
        <f aca="false">LN(B712/B711)</f>
        <v>0.00248372079824114</v>
      </c>
      <c r="E712" s="9" t="n">
        <f aca="false">B712/B707-1</f>
        <v>0.00230442692540933</v>
      </c>
      <c r="F712" s="9" t="n">
        <f aca="false">B712/B691-1</f>
        <v>0.0181728577588862</v>
      </c>
      <c r="G712" s="0" t="n">
        <f aca="false">MAX(G711,B712)</f>
        <v>2051.5</v>
      </c>
      <c r="H712" s="9" t="n">
        <f aca="false">B712/G712-1</f>
        <v>-0.194345600779917</v>
      </c>
      <c r="I712" s="0" t="n">
        <f aca="false">IF(AND($A712&gt;=CrashTest!$B$3,$A712&lt;=CrashTest!$C$3),1,IF(AND($A712&gt;=CrashTest!$B$4,$A712&lt;=CrashTest!$C$4),2,IF(AND($A712&gt;=CrashTest!$B$5,$A712&lt;=CrashTest!$C$5),3,IF(AND($A712&gt;=CrashTest!$B$6,$A712&lt;=CrashTest!$C$6),4,IF(AND($A712&gt;=CrashTest!$B$7,$A712&lt;=CrashTest!$C$7),5,0)))))</f>
        <v>0</v>
      </c>
      <c r="J712" s="0" t="str">
        <f aca="false">IF(I712=0,"",IF(I711=I712,MAX(J711,B712),B712))</f>
        <v/>
      </c>
      <c r="K712" s="9" t="str">
        <f aca="false">IF(I712=0,"",B712/J712-1)</f>
        <v/>
      </c>
      <c r="M712" s="8"/>
      <c r="N712" s="8"/>
      <c r="O712" s="8"/>
      <c r="P712" s="8"/>
      <c r="Q712" s="9"/>
      <c r="R712" s="9"/>
      <c r="S712" s="9"/>
      <c r="T712" s="9"/>
      <c r="U712" s="9"/>
      <c r="V712" s="9"/>
    </row>
    <row r="713" customFormat="false" ht="15" hidden="false" customHeight="false" outlineLevel="0" collapsed="false">
      <c r="A713" s="5" t="n">
        <v>44860</v>
      </c>
      <c r="B713" s="6" t="n">
        <v>1664</v>
      </c>
      <c r="C713" s="9" t="n">
        <f aca="false">B713/B712-1</f>
        <v>0.00677637947725085</v>
      </c>
      <c r="D713" s="9" t="n">
        <f aca="false">LN(B713/B712)</f>
        <v>0.00675352301577992</v>
      </c>
      <c r="E713" s="9" t="n">
        <f aca="false">B713/B708-1</f>
        <v>0.0224270353302611</v>
      </c>
      <c r="F713" s="9" t="n">
        <f aca="false">B713/B692-1</f>
        <v>0.0229298579947133</v>
      </c>
      <c r="G713" s="0" t="n">
        <f aca="false">MAX(G712,B713)</f>
        <v>2051.5</v>
      </c>
      <c r="H713" s="9" t="n">
        <f aca="false">B713/G713-1</f>
        <v>-0.188886180843285</v>
      </c>
      <c r="I713" s="0" t="n">
        <f aca="false">IF(AND($A713&gt;=CrashTest!$B$3,$A713&lt;=CrashTest!$C$3),1,IF(AND($A713&gt;=CrashTest!$B$4,$A713&lt;=CrashTest!$C$4),2,IF(AND($A713&gt;=CrashTest!$B$5,$A713&lt;=CrashTest!$C$5),3,IF(AND($A713&gt;=CrashTest!$B$6,$A713&lt;=CrashTest!$C$6),4,IF(AND($A713&gt;=CrashTest!$B$7,$A713&lt;=CrashTest!$C$7),5,0)))))</f>
        <v>0</v>
      </c>
      <c r="J713" s="0" t="str">
        <f aca="false">IF(I713=0,"",IF(I712=I713,MAX(J712,B713),B713))</f>
        <v/>
      </c>
      <c r="K713" s="9" t="str">
        <f aca="false">IF(I713=0,"",B713/J713-1)</f>
        <v/>
      </c>
      <c r="M713" s="8"/>
      <c r="N713" s="8"/>
      <c r="O713" s="8"/>
      <c r="P713" s="8"/>
      <c r="Q713" s="9"/>
      <c r="R713" s="9"/>
      <c r="S713" s="9"/>
      <c r="T713" s="9"/>
      <c r="U713" s="9"/>
      <c r="V713" s="9"/>
    </row>
    <row r="714" customFormat="false" ht="15" hidden="false" customHeight="false" outlineLevel="0" collapsed="false">
      <c r="A714" s="5" t="n">
        <v>44861</v>
      </c>
      <c r="B714" s="6" t="n">
        <v>1660.7</v>
      </c>
      <c r="C714" s="9" t="n">
        <f aca="false">B714/B713-1</f>
        <v>-0.00198317307692308</v>
      </c>
      <c r="D714" s="9" t="n">
        <f aca="false">LN(B714/B713)</f>
        <v>-0.0019851421684465</v>
      </c>
      <c r="E714" s="9" t="n">
        <f aca="false">B714/B709-1</f>
        <v>0.0183345597252882</v>
      </c>
      <c r="F714" s="9" t="n">
        <f aca="false">B714/B693-1</f>
        <v>0.000180679354372382</v>
      </c>
      <c r="G714" s="0" t="n">
        <f aca="false">MAX(G713,B714)</f>
        <v>2051.5</v>
      </c>
      <c r="H714" s="9" t="n">
        <f aca="false">B714/G714-1</f>
        <v>-0.190494759931757</v>
      </c>
      <c r="I714" s="0" t="n">
        <f aca="false">IF(AND($A714&gt;=CrashTest!$B$3,$A714&lt;=CrashTest!$C$3),1,IF(AND($A714&gt;=CrashTest!$B$4,$A714&lt;=CrashTest!$C$4),2,IF(AND($A714&gt;=CrashTest!$B$5,$A714&lt;=CrashTest!$C$5),3,IF(AND($A714&gt;=CrashTest!$B$6,$A714&lt;=CrashTest!$C$6),4,IF(AND($A714&gt;=CrashTest!$B$7,$A714&lt;=CrashTest!$C$7),5,0)))))</f>
        <v>0</v>
      </c>
      <c r="J714" s="0" t="str">
        <f aca="false">IF(I714=0,"",IF(I713=I714,MAX(J713,B714),B714))</f>
        <v/>
      </c>
      <c r="K714" s="9" t="str">
        <f aca="false">IF(I714=0,"",B714/J714-1)</f>
        <v/>
      </c>
      <c r="M714" s="8"/>
      <c r="N714" s="8"/>
      <c r="O714" s="8"/>
      <c r="P714" s="8"/>
      <c r="Q714" s="9"/>
      <c r="R714" s="9"/>
      <c r="S714" s="9"/>
      <c r="T714" s="9"/>
      <c r="U714" s="9"/>
      <c r="V714" s="9"/>
    </row>
    <row r="715" customFormat="false" ht="15" hidden="false" customHeight="false" outlineLevel="0" collapsed="false">
      <c r="A715" s="5" t="n">
        <v>44862</v>
      </c>
      <c r="B715" s="6" t="n">
        <v>1639.6</v>
      </c>
      <c r="C715" s="9" t="n">
        <f aca="false">B715/B714-1</f>
        <v>-0.0127054856385862</v>
      </c>
      <c r="D715" s="9" t="n">
        <f aca="false">LN(B715/B714)</f>
        <v>-0.012786890582525</v>
      </c>
      <c r="E715" s="9" t="n">
        <f aca="false">B715/B710-1</f>
        <v>-0.00690490611750461</v>
      </c>
      <c r="F715" s="9" t="n">
        <f aca="false">B715/B694-1</f>
        <v>-0.0113958396141092</v>
      </c>
      <c r="G715" s="0" t="n">
        <f aca="false">MAX(G714,B715)</f>
        <v>2051.5</v>
      </c>
      <c r="H715" s="9" t="n">
        <f aca="false">B715/G715-1</f>
        <v>-0.200779917133805</v>
      </c>
      <c r="I715" s="0" t="n">
        <f aca="false">IF(AND($A715&gt;=CrashTest!$B$3,$A715&lt;=CrashTest!$C$3),1,IF(AND($A715&gt;=CrashTest!$B$4,$A715&lt;=CrashTest!$C$4),2,IF(AND($A715&gt;=CrashTest!$B$5,$A715&lt;=CrashTest!$C$5),3,IF(AND($A715&gt;=CrashTest!$B$6,$A715&lt;=CrashTest!$C$6),4,IF(AND($A715&gt;=CrashTest!$B$7,$A715&lt;=CrashTest!$C$7),5,0)))))</f>
        <v>0</v>
      </c>
      <c r="J715" s="0" t="str">
        <f aca="false">IF(I715=0,"",IF(I714=I715,MAX(J714,B715),B715))</f>
        <v/>
      </c>
      <c r="K715" s="9" t="str">
        <f aca="false">IF(I715=0,"",B715/J715-1)</f>
        <v/>
      </c>
      <c r="M715" s="8"/>
      <c r="N715" s="8"/>
      <c r="O715" s="8"/>
      <c r="P715" s="8"/>
      <c r="Q715" s="9"/>
      <c r="R715" s="9"/>
      <c r="S715" s="9"/>
      <c r="T715" s="9"/>
      <c r="U715" s="9"/>
      <c r="V715" s="9"/>
    </row>
    <row r="716" customFormat="false" ht="15" hidden="false" customHeight="false" outlineLevel="0" collapsed="false">
      <c r="A716" s="5" t="n">
        <v>44865</v>
      </c>
      <c r="B716" s="6" t="n">
        <v>1635.9</v>
      </c>
      <c r="C716" s="9" t="n">
        <f aca="false">B716/B715-1</f>
        <v>-0.00225664796291769</v>
      </c>
      <c r="D716" s="9" t="n">
        <f aca="false">LN(B716/B715)</f>
        <v>-0.00225919803005682</v>
      </c>
      <c r="E716" s="9" t="n">
        <f aca="false">B716/B711-1</f>
        <v>-0.00776369260629584</v>
      </c>
      <c r="F716" s="9" t="n">
        <f aca="false">B716/B695-1</f>
        <v>-0.0159408084696824</v>
      </c>
      <c r="G716" s="0" t="n">
        <f aca="false">MAX(G715,B716)</f>
        <v>2051.5</v>
      </c>
      <c r="H716" s="9" t="n">
        <f aca="false">B716/G716-1</f>
        <v>-0.202583475505727</v>
      </c>
      <c r="I716" s="0" t="n">
        <f aca="false">IF(AND($A716&gt;=CrashTest!$B$3,$A716&lt;=CrashTest!$C$3),1,IF(AND($A716&gt;=CrashTest!$B$4,$A716&lt;=CrashTest!$C$4),2,IF(AND($A716&gt;=CrashTest!$B$5,$A716&lt;=CrashTest!$C$5),3,IF(AND($A716&gt;=CrashTest!$B$6,$A716&lt;=CrashTest!$C$6),4,IF(AND($A716&gt;=CrashTest!$B$7,$A716&lt;=CrashTest!$C$7),5,0)))))</f>
        <v>0</v>
      </c>
      <c r="J716" s="0" t="str">
        <f aca="false">IF(I716=0,"",IF(I715=I716,MAX(J715,B716),B716))</f>
        <v/>
      </c>
      <c r="K716" s="9" t="str">
        <f aca="false">IF(I716=0,"",B716/J716-1)</f>
        <v/>
      </c>
      <c r="M716" s="8"/>
      <c r="N716" s="8"/>
      <c r="O716" s="8"/>
      <c r="P716" s="8"/>
      <c r="Q716" s="9"/>
      <c r="R716" s="9"/>
      <c r="S716" s="9"/>
      <c r="T716" s="9"/>
      <c r="U716" s="9"/>
      <c r="V716" s="9"/>
    </row>
    <row r="717" customFormat="false" ht="15" hidden="false" customHeight="false" outlineLevel="0" collapsed="false">
      <c r="A717" s="5" t="n">
        <v>44866</v>
      </c>
      <c r="B717" s="6" t="n">
        <v>1645</v>
      </c>
      <c r="C717" s="9" t="n">
        <f aca="false">B717/B716-1</f>
        <v>0.00556268720581943</v>
      </c>
      <c r="D717" s="9" t="n">
        <f aca="false">LN(B717/B716)</f>
        <v>0.00554727259934669</v>
      </c>
      <c r="E717" s="9" t="n">
        <f aca="false">B717/B712-1</f>
        <v>-0.00471926427879954</v>
      </c>
      <c r="F717" s="9" t="n">
        <f aca="false">B717/B696-1</f>
        <v>-0.0282946423297301</v>
      </c>
      <c r="G717" s="0" t="n">
        <f aca="false">MAX(G716,B717)</f>
        <v>2051.5</v>
      </c>
      <c r="H717" s="9" t="n">
        <f aca="false">B717/G717-1</f>
        <v>-0.198147696807214</v>
      </c>
      <c r="I717" s="0" t="n">
        <f aca="false">IF(AND($A717&gt;=CrashTest!$B$3,$A717&lt;=CrashTest!$C$3),1,IF(AND($A717&gt;=CrashTest!$B$4,$A717&lt;=CrashTest!$C$4),2,IF(AND($A717&gt;=CrashTest!$B$5,$A717&lt;=CrashTest!$C$5),3,IF(AND($A717&gt;=CrashTest!$B$6,$A717&lt;=CrashTest!$C$6),4,IF(AND($A717&gt;=CrashTest!$B$7,$A717&lt;=CrashTest!$C$7),5,0)))))</f>
        <v>4</v>
      </c>
      <c r="J717" s="10" t="n">
        <f aca="false">IF(I717=0,"",IF(I716=I717,MAX(J716,B717),B717))</f>
        <v>1645</v>
      </c>
      <c r="K717" s="9" t="n">
        <f aca="false">IF(I717=0,"",B717/J717-1)</f>
        <v>0</v>
      </c>
      <c r="M717" s="8"/>
      <c r="N717" s="8"/>
      <c r="O717" s="8"/>
      <c r="P717" s="8"/>
      <c r="Q717" s="9"/>
      <c r="R717" s="9"/>
      <c r="S717" s="9"/>
      <c r="T717" s="9"/>
      <c r="U717" s="9"/>
      <c r="V717" s="9"/>
    </row>
    <row r="718" customFormat="false" ht="15" hidden="false" customHeight="false" outlineLevel="0" collapsed="false">
      <c r="A718" s="5" t="n">
        <v>44867</v>
      </c>
      <c r="B718" s="6" t="n">
        <v>1645.7</v>
      </c>
      <c r="C718" s="9" t="n">
        <f aca="false">B718/B717-1</f>
        <v>0.000425531914893584</v>
      </c>
      <c r="D718" s="9" t="n">
        <f aca="false">LN(B718/B717)</f>
        <v>0.000425441401864832</v>
      </c>
      <c r="E718" s="9" t="n">
        <f aca="false">B718/B713-1</f>
        <v>-0.0109975961538461</v>
      </c>
      <c r="F718" s="9" t="n">
        <f aca="false">B718/B697-1</f>
        <v>-0.0438091917959443</v>
      </c>
      <c r="G718" s="0" t="n">
        <f aca="false">MAX(G717,B718)</f>
        <v>2051.5</v>
      </c>
      <c r="H718" s="9" t="n">
        <f aca="false">B718/G718-1</f>
        <v>-0.197806483061175</v>
      </c>
      <c r="I718" s="0" t="n">
        <f aca="false">IF(AND($A718&gt;=CrashTest!$B$3,$A718&lt;=CrashTest!$C$3),1,IF(AND($A718&gt;=CrashTest!$B$4,$A718&lt;=CrashTest!$C$4),2,IF(AND($A718&gt;=CrashTest!$B$5,$A718&lt;=CrashTest!$C$5),3,IF(AND($A718&gt;=CrashTest!$B$6,$A718&lt;=CrashTest!$C$6),4,IF(AND($A718&gt;=CrashTest!$B$7,$A718&lt;=CrashTest!$C$7),5,0)))))</f>
        <v>4</v>
      </c>
      <c r="J718" s="0" t="n">
        <f aca="false">IF(I718=0,"",IF(I717=I718,MAX(J717,B718),B718))</f>
        <v>1645.7</v>
      </c>
      <c r="K718" s="9" t="n">
        <f aca="false">IF(I718=0,"",B718/J718-1)</f>
        <v>0</v>
      </c>
      <c r="M718" s="8"/>
      <c r="N718" s="8"/>
      <c r="O718" s="8"/>
      <c r="P718" s="8"/>
      <c r="Q718" s="9"/>
      <c r="R718" s="9"/>
      <c r="S718" s="9"/>
      <c r="T718" s="9"/>
      <c r="U718" s="9"/>
      <c r="V718" s="9"/>
    </row>
    <row r="719" customFormat="false" ht="15" hidden="false" customHeight="false" outlineLevel="0" collapsed="false">
      <c r="A719" s="5" t="n">
        <v>44868</v>
      </c>
      <c r="B719" s="6" t="n">
        <v>1627.3</v>
      </c>
      <c r="C719" s="9" t="n">
        <f aca="false">B719/B718-1</f>
        <v>-0.0111806526098317</v>
      </c>
      <c r="D719" s="9" t="n">
        <f aca="false">LN(B719/B718)</f>
        <v>-0.0112436259347685</v>
      </c>
      <c r="E719" s="9" t="n">
        <f aca="false">B719/B714-1</f>
        <v>-0.0201120009634492</v>
      </c>
      <c r="F719" s="9" t="n">
        <f aca="false">B719/B698-1</f>
        <v>-0.0491410541077482</v>
      </c>
      <c r="G719" s="0" t="n">
        <f aca="false">MAX(G718,B719)</f>
        <v>2051.5</v>
      </c>
      <c r="H719" s="9" t="n">
        <f aca="false">B719/G719-1</f>
        <v>-0.206775530099927</v>
      </c>
      <c r="I719" s="0" t="n">
        <f aca="false">IF(AND($A719&gt;=CrashTest!$B$3,$A719&lt;=CrashTest!$C$3),1,IF(AND($A719&gt;=CrashTest!$B$4,$A719&lt;=CrashTest!$C$4),2,IF(AND($A719&gt;=CrashTest!$B$5,$A719&lt;=CrashTest!$C$5),3,IF(AND($A719&gt;=CrashTest!$B$6,$A719&lt;=CrashTest!$C$6),4,IF(AND($A719&gt;=CrashTest!$B$7,$A719&lt;=CrashTest!$C$7),5,0)))))</f>
        <v>4</v>
      </c>
      <c r="J719" s="0" t="n">
        <f aca="false">IF(I719=0,"",IF(I718=I719,MAX(J718,B719),B719))</f>
        <v>1645.7</v>
      </c>
      <c r="K719" s="9" t="n">
        <f aca="false">IF(I719=0,"",B719/J719-1)</f>
        <v>-0.0111806526098317</v>
      </c>
      <c r="M719" s="8"/>
      <c r="N719" s="8"/>
      <c r="O719" s="8"/>
      <c r="P719" s="8"/>
      <c r="Q719" s="9"/>
      <c r="R719" s="9"/>
      <c r="S719" s="9"/>
      <c r="T719" s="9"/>
      <c r="U719" s="9"/>
      <c r="V719" s="9"/>
    </row>
    <row r="720" customFormat="false" ht="15" hidden="false" customHeight="false" outlineLevel="0" collapsed="false">
      <c r="A720" s="5" t="n">
        <v>44869</v>
      </c>
      <c r="B720" s="6" t="n">
        <v>1672.5</v>
      </c>
      <c r="C720" s="9" t="n">
        <f aca="false">B720/B719-1</f>
        <v>0.0277760707921098</v>
      </c>
      <c r="D720" s="9" t="n">
        <f aca="false">LN(B720/B719)</f>
        <v>0.027397313335815</v>
      </c>
      <c r="E720" s="9" t="n">
        <f aca="false">B720/B715-1</f>
        <v>0.020065869724323</v>
      </c>
      <c r="F720" s="9" t="n">
        <f aca="false">B720/B699-1</f>
        <v>-0.0229012093240638</v>
      </c>
      <c r="G720" s="0" t="n">
        <f aca="false">MAX(G719,B720)</f>
        <v>2051.5</v>
      </c>
      <c r="H720" s="9" t="n">
        <f aca="false">B720/G720-1</f>
        <v>-0.184742871069949</v>
      </c>
      <c r="I720" s="0" t="n">
        <f aca="false">IF(AND($A720&gt;=CrashTest!$B$3,$A720&lt;=CrashTest!$C$3),1,IF(AND($A720&gt;=CrashTest!$B$4,$A720&lt;=CrashTest!$C$4),2,IF(AND($A720&gt;=CrashTest!$B$5,$A720&lt;=CrashTest!$C$5),3,IF(AND($A720&gt;=CrashTest!$B$6,$A720&lt;=CrashTest!$C$6),4,IF(AND($A720&gt;=CrashTest!$B$7,$A720&lt;=CrashTest!$C$7),5,0)))))</f>
        <v>4</v>
      </c>
      <c r="J720" s="0" t="n">
        <f aca="false">IF(I720=0,"",IF(I719=I720,MAX(J719,B720),B720))</f>
        <v>1672.5</v>
      </c>
      <c r="K720" s="9" t="n">
        <f aca="false">IF(I720=0,"",B720/J720-1)</f>
        <v>0</v>
      </c>
      <c r="M720" s="8"/>
      <c r="N720" s="8"/>
      <c r="O720" s="8"/>
      <c r="P720" s="8"/>
      <c r="Q720" s="9"/>
      <c r="R720" s="9"/>
      <c r="S720" s="9"/>
      <c r="T720" s="9"/>
      <c r="U720" s="9"/>
      <c r="V720" s="9"/>
    </row>
    <row r="721" customFormat="false" ht="15" hidden="false" customHeight="false" outlineLevel="0" collapsed="false">
      <c r="A721" s="5" t="n">
        <v>44872</v>
      </c>
      <c r="B721" s="6" t="n">
        <v>1676.5</v>
      </c>
      <c r="C721" s="9" t="n">
        <f aca="false">B721/B720-1</f>
        <v>0.00239162929745884</v>
      </c>
      <c r="D721" s="9" t="n">
        <f aca="false">LN(B721/B720)</f>
        <v>0.00238877390389966</v>
      </c>
      <c r="E721" s="9" t="n">
        <f aca="false">B721/B716-1</f>
        <v>0.0248181429182712</v>
      </c>
      <c r="F721" s="9" t="n">
        <f aca="false">B721/B700-1</f>
        <v>-0.0141134960305792</v>
      </c>
      <c r="G721" s="0" t="n">
        <f aca="false">MAX(G720,B721)</f>
        <v>2051.5</v>
      </c>
      <c r="H721" s="9" t="n">
        <f aca="false">B721/G721-1</f>
        <v>-0.182793078235437</v>
      </c>
      <c r="I721" s="0" t="n">
        <f aca="false">IF(AND($A721&gt;=CrashTest!$B$3,$A721&lt;=CrashTest!$C$3),1,IF(AND($A721&gt;=CrashTest!$B$4,$A721&lt;=CrashTest!$C$4),2,IF(AND($A721&gt;=CrashTest!$B$5,$A721&lt;=CrashTest!$C$5),3,IF(AND($A721&gt;=CrashTest!$B$6,$A721&lt;=CrashTest!$C$6),4,IF(AND($A721&gt;=CrashTest!$B$7,$A721&lt;=CrashTest!$C$7),5,0)))))</f>
        <v>4</v>
      </c>
      <c r="J721" s="0" t="n">
        <f aca="false">IF(I721=0,"",IF(I720=I721,MAX(J720,B721),B721))</f>
        <v>1676.5</v>
      </c>
      <c r="K721" s="9" t="n">
        <f aca="false">IF(I721=0,"",B721/J721-1)</f>
        <v>0</v>
      </c>
      <c r="M721" s="8"/>
      <c r="N721" s="8"/>
      <c r="O721" s="8"/>
      <c r="P721" s="8"/>
      <c r="Q721" s="9"/>
      <c r="R721" s="9"/>
      <c r="S721" s="9"/>
      <c r="T721" s="9"/>
      <c r="U721" s="9"/>
      <c r="V721" s="9"/>
    </row>
    <row r="722" customFormat="false" ht="15" hidden="false" customHeight="false" outlineLevel="0" collapsed="false">
      <c r="A722" s="5" t="n">
        <v>44873</v>
      </c>
      <c r="B722" s="6" t="n">
        <v>1712.1</v>
      </c>
      <c r="C722" s="9" t="n">
        <f aca="false">B722/B721-1</f>
        <v>0.0212347151804353</v>
      </c>
      <c r="D722" s="9" t="n">
        <f aca="false">LN(B722/B721)</f>
        <v>0.0210124003044887</v>
      </c>
      <c r="E722" s="9" t="n">
        <f aca="false">B722/B717-1</f>
        <v>0.0407902735562309</v>
      </c>
      <c r="F722" s="9" t="n">
        <f aca="false">B722/B701-1</f>
        <v>0.0268697894799976</v>
      </c>
      <c r="G722" s="0" t="n">
        <f aca="false">MAX(G721,B722)</f>
        <v>2051.5</v>
      </c>
      <c r="H722" s="9" t="n">
        <f aca="false">B722/G722-1</f>
        <v>-0.165439922008287</v>
      </c>
      <c r="I722" s="0" t="n">
        <f aca="false">IF(AND($A722&gt;=CrashTest!$B$3,$A722&lt;=CrashTest!$C$3),1,IF(AND($A722&gt;=CrashTest!$B$4,$A722&lt;=CrashTest!$C$4),2,IF(AND($A722&gt;=CrashTest!$B$5,$A722&lt;=CrashTest!$C$5),3,IF(AND($A722&gt;=CrashTest!$B$6,$A722&lt;=CrashTest!$C$6),4,IF(AND($A722&gt;=CrashTest!$B$7,$A722&lt;=CrashTest!$C$7),5,0)))))</f>
        <v>4</v>
      </c>
      <c r="J722" s="0" t="n">
        <f aca="false">IF(I722=0,"",IF(I721=I722,MAX(J721,B722),B722))</f>
        <v>1712.1</v>
      </c>
      <c r="K722" s="9" t="n">
        <f aca="false">IF(I722=0,"",B722/J722-1)</f>
        <v>0</v>
      </c>
      <c r="M722" s="8"/>
      <c r="N722" s="8"/>
      <c r="O722" s="8"/>
      <c r="P722" s="8"/>
      <c r="Q722" s="9"/>
      <c r="R722" s="9"/>
      <c r="S722" s="9"/>
      <c r="T722" s="9"/>
      <c r="U722" s="9"/>
      <c r="V722" s="9"/>
    </row>
    <row r="723" customFormat="false" ht="15" hidden="false" customHeight="false" outlineLevel="0" collapsed="false">
      <c r="A723" s="5" t="n">
        <v>44874</v>
      </c>
      <c r="B723" s="6" t="n">
        <v>1710.1</v>
      </c>
      <c r="C723" s="9" t="n">
        <f aca="false">B723/B722-1</f>
        <v>-0.00116815606565035</v>
      </c>
      <c r="D723" s="9" t="n">
        <f aca="false">LN(B723/B722)</f>
        <v>-0.00116883889176398</v>
      </c>
      <c r="E723" s="9" t="n">
        <f aca="false">B723/B718-1</f>
        <v>0.0391322841344108</v>
      </c>
      <c r="F723" s="9" t="n">
        <f aca="false">B723/B702-1</f>
        <v>0.018704950259129</v>
      </c>
      <c r="G723" s="0" t="n">
        <f aca="false">MAX(G722,B723)</f>
        <v>2051.5</v>
      </c>
      <c r="H723" s="9" t="n">
        <f aca="false">B723/G723-1</f>
        <v>-0.166414818425542</v>
      </c>
      <c r="I723" s="0" t="n">
        <f aca="false">IF(AND($A723&gt;=CrashTest!$B$3,$A723&lt;=CrashTest!$C$3),1,IF(AND($A723&gt;=CrashTest!$B$4,$A723&lt;=CrashTest!$C$4),2,IF(AND($A723&gt;=CrashTest!$B$5,$A723&lt;=CrashTest!$C$5),3,IF(AND($A723&gt;=CrashTest!$B$6,$A723&lt;=CrashTest!$C$6),4,IF(AND($A723&gt;=CrashTest!$B$7,$A723&lt;=CrashTest!$C$7),5,0)))))</f>
        <v>4</v>
      </c>
      <c r="J723" s="0" t="n">
        <f aca="false">IF(I723=0,"",IF(I722=I723,MAX(J722,B723),B723))</f>
        <v>1712.1</v>
      </c>
      <c r="K723" s="9" t="n">
        <f aca="false">IF(I723=0,"",B723/J723-1)</f>
        <v>-0.00116815606565035</v>
      </c>
      <c r="M723" s="8"/>
      <c r="N723" s="8"/>
      <c r="O723" s="8"/>
      <c r="P723" s="8"/>
      <c r="Q723" s="9"/>
      <c r="R723" s="9"/>
      <c r="S723" s="9"/>
      <c r="T723" s="9"/>
      <c r="U723" s="9"/>
      <c r="V723" s="9"/>
    </row>
    <row r="724" customFormat="false" ht="15" hidden="false" customHeight="false" outlineLevel="0" collapsed="false">
      <c r="A724" s="5" t="n">
        <v>44875</v>
      </c>
      <c r="B724" s="6" t="n">
        <v>1750.3</v>
      </c>
      <c r="C724" s="9" t="n">
        <f aca="false">B724/B723-1</f>
        <v>0.0235073972282323</v>
      </c>
      <c r="D724" s="9" t="n">
        <f aca="false">LN(B724/B723)</f>
        <v>0.0232353534777817</v>
      </c>
      <c r="E724" s="9" t="n">
        <f aca="false">B724/B719-1</f>
        <v>0.075585325385608</v>
      </c>
      <c r="F724" s="9" t="n">
        <f aca="false">B724/B703-1</f>
        <v>0.0478955876189906</v>
      </c>
      <c r="G724" s="0" t="n">
        <f aca="false">MAX(G723,B724)</f>
        <v>2051.5</v>
      </c>
      <c r="H724" s="9" t="n">
        <f aca="false">B724/G724-1</f>
        <v>-0.146819400438703</v>
      </c>
      <c r="I724" s="0" t="n">
        <f aca="false">IF(AND($A724&gt;=CrashTest!$B$3,$A724&lt;=CrashTest!$C$3),1,IF(AND($A724&gt;=CrashTest!$B$4,$A724&lt;=CrashTest!$C$4),2,IF(AND($A724&gt;=CrashTest!$B$5,$A724&lt;=CrashTest!$C$5),3,IF(AND($A724&gt;=CrashTest!$B$6,$A724&lt;=CrashTest!$C$6),4,IF(AND($A724&gt;=CrashTest!$B$7,$A724&lt;=CrashTest!$C$7),5,0)))))</f>
        <v>4</v>
      </c>
      <c r="J724" s="0" t="n">
        <f aca="false">IF(I724=0,"",IF(I723=I724,MAX(J723,B724),B724))</f>
        <v>1750.3</v>
      </c>
      <c r="K724" s="9" t="n">
        <f aca="false">IF(I724=0,"",B724/J724-1)</f>
        <v>0</v>
      </c>
      <c r="M724" s="8"/>
      <c r="N724" s="8"/>
      <c r="O724" s="8"/>
      <c r="P724" s="8"/>
      <c r="Q724" s="9"/>
      <c r="R724" s="9"/>
      <c r="S724" s="9"/>
      <c r="T724" s="9"/>
      <c r="U724" s="9"/>
      <c r="V724" s="9"/>
    </row>
    <row r="725" customFormat="false" ht="15" hidden="false" customHeight="false" outlineLevel="0" collapsed="false">
      <c r="A725" s="5" t="n">
        <v>44876</v>
      </c>
      <c r="B725" s="6" t="n">
        <v>1766</v>
      </c>
      <c r="C725" s="9" t="n">
        <f aca="false">B725/B724-1</f>
        <v>0.00896989087584998</v>
      </c>
      <c r="D725" s="9" t="n">
        <f aca="false">LN(B725/B724)</f>
        <v>0.00892990036711561</v>
      </c>
      <c r="E725" s="9" t="n">
        <f aca="false">B725/B720-1</f>
        <v>0.0559043348281016</v>
      </c>
      <c r="F725" s="9" t="n">
        <f aca="false">B725/B704-1</f>
        <v>0.0574850299401197</v>
      </c>
      <c r="G725" s="0" t="n">
        <f aca="false">MAX(G724,B725)</f>
        <v>2051.5</v>
      </c>
      <c r="H725" s="9" t="n">
        <f aca="false">B725/G725-1</f>
        <v>-0.139166463563246</v>
      </c>
      <c r="I725" s="0" t="n">
        <f aca="false">IF(AND($A725&gt;=CrashTest!$B$3,$A725&lt;=CrashTest!$C$3),1,IF(AND($A725&gt;=CrashTest!$B$4,$A725&lt;=CrashTest!$C$4),2,IF(AND($A725&gt;=CrashTest!$B$5,$A725&lt;=CrashTest!$C$5),3,IF(AND($A725&gt;=CrashTest!$B$6,$A725&lt;=CrashTest!$C$6),4,IF(AND($A725&gt;=CrashTest!$B$7,$A725&lt;=CrashTest!$C$7),5,0)))))</f>
        <v>4</v>
      </c>
      <c r="J725" s="0" t="n">
        <f aca="false">IF(I725=0,"",IF(I724=I725,MAX(J724,B725),B725))</f>
        <v>1766</v>
      </c>
      <c r="K725" s="9" t="n">
        <f aca="false">IF(I725=0,"",B725/J725-1)</f>
        <v>0</v>
      </c>
      <c r="M725" s="8"/>
      <c r="N725" s="8"/>
      <c r="O725" s="8"/>
      <c r="P725" s="8"/>
      <c r="Q725" s="9"/>
      <c r="R725" s="9"/>
      <c r="S725" s="9"/>
      <c r="T725" s="9"/>
      <c r="U725" s="9"/>
      <c r="V725" s="9"/>
    </row>
    <row r="726" customFormat="false" ht="15" hidden="false" customHeight="false" outlineLevel="0" collapsed="false">
      <c r="A726" s="5" t="n">
        <v>44879</v>
      </c>
      <c r="B726" s="6" t="n">
        <v>1773.6</v>
      </c>
      <c r="C726" s="9" t="n">
        <f aca="false">B726/B725-1</f>
        <v>0.00430351075877677</v>
      </c>
      <c r="D726" s="9" t="n">
        <f aca="false">LN(B726/B725)</f>
        <v>0.00429427713819626</v>
      </c>
      <c r="E726" s="9" t="n">
        <f aca="false">B726/B721-1</f>
        <v>0.0579182821354012</v>
      </c>
      <c r="F726" s="9" t="n">
        <f aca="false">B726/B705-1</f>
        <v>0.0803435463239324</v>
      </c>
      <c r="G726" s="0" t="n">
        <f aca="false">MAX(G725,B726)</f>
        <v>2051.5</v>
      </c>
      <c r="H726" s="9" t="n">
        <f aca="false">B726/G726-1</f>
        <v>-0.135461857177675</v>
      </c>
      <c r="I726" s="0" t="n">
        <f aca="false">IF(AND($A726&gt;=CrashTest!$B$3,$A726&lt;=CrashTest!$C$3),1,IF(AND($A726&gt;=CrashTest!$B$4,$A726&lt;=CrashTest!$C$4),2,IF(AND($A726&gt;=CrashTest!$B$5,$A726&lt;=CrashTest!$C$5),3,IF(AND($A726&gt;=CrashTest!$B$6,$A726&lt;=CrashTest!$C$6),4,IF(AND($A726&gt;=CrashTest!$B$7,$A726&lt;=CrashTest!$C$7),5,0)))))</f>
        <v>4</v>
      </c>
      <c r="J726" s="0" t="n">
        <f aca="false">IF(I726=0,"",IF(I725=I726,MAX(J725,B726),B726))</f>
        <v>1773.6</v>
      </c>
      <c r="K726" s="9" t="n">
        <f aca="false">IF(I726=0,"",B726/J726-1)</f>
        <v>0</v>
      </c>
      <c r="M726" s="8"/>
      <c r="N726" s="8"/>
      <c r="O726" s="8"/>
      <c r="P726" s="8"/>
      <c r="Q726" s="9"/>
      <c r="R726" s="9"/>
      <c r="S726" s="9"/>
      <c r="T726" s="9"/>
      <c r="U726" s="9"/>
      <c r="V726" s="9"/>
    </row>
    <row r="727" customFormat="false" ht="15" hidden="false" customHeight="false" outlineLevel="0" collapsed="false">
      <c r="A727" s="5" t="n">
        <v>44880</v>
      </c>
      <c r="B727" s="6" t="n">
        <v>1773.8</v>
      </c>
      <c r="C727" s="9" t="n">
        <f aca="false">B727/B726-1</f>
        <v>0.000112764997744819</v>
      </c>
      <c r="D727" s="9" t="n">
        <f aca="false">LN(B727/B726)</f>
        <v>0.000112758640250391</v>
      </c>
      <c r="E727" s="9" t="n">
        <f aca="false">B727/B722-1</f>
        <v>0.0360376146253141</v>
      </c>
      <c r="F727" s="9" t="n">
        <f aca="false">B727/B706-1</f>
        <v>0.0704888352444175</v>
      </c>
      <c r="G727" s="0" t="n">
        <f aca="false">MAX(G726,B727)</f>
        <v>2051.5</v>
      </c>
      <c r="H727" s="9" t="n">
        <f aca="false">B727/G727-1</f>
        <v>-0.135364367535949</v>
      </c>
      <c r="I727" s="0" t="n">
        <f aca="false">IF(AND($A727&gt;=CrashTest!$B$3,$A727&lt;=CrashTest!$C$3),1,IF(AND($A727&gt;=CrashTest!$B$4,$A727&lt;=CrashTest!$C$4),2,IF(AND($A727&gt;=CrashTest!$B$5,$A727&lt;=CrashTest!$C$5),3,IF(AND($A727&gt;=CrashTest!$B$6,$A727&lt;=CrashTest!$C$6),4,IF(AND($A727&gt;=CrashTest!$B$7,$A727&lt;=CrashTest!$C$7),5,0)))))</f>
        <v>4</v>
      </c>
      <c r="J727" s="0" t="n">
        <f aca="false">IF(I727=0,"",IF(I726=I727,MAX(J726,B727),B727))</f>
        <v>1773.8</v>
      </c>
      <c r="K727" s="9" t="n">
        <f aca="false">IF(I727=0,"",B727/J727-1)</f>
        <v>0</v>
      </c>
      <c r="M727" s="8"/>
      <c r="N727" s="8"/>
      <c r="O727" s="8"/>
      <c r="P727" s="8"/>
      <c r="Q727" s="9"/>
      <c r="R727" s="9"/>
      <c r="S727" s="9"/>
      <c r="T727" s="9"/>
      <c r="U727" s="9"/>
      <c r="V727" s="9"/>
    </row>
    <row r="728" customFormat="false" ht="15" hidden="false" customHeight="false" outlineLevel="0" collapsed="false">
      <c r="A728" s="5" t="n">
        <v>44881</v>
      </c>
      <c r="B728" s="6" t="n">
        <v>1773</v>
      </c>
      <c r="C728" s="9" t="n">
        <f aca="false">B728/B727-1</f>
        <v>-0.000451009132934943</v>
      </c>
      <c r="D728" s="9" t="n">
        <f aca="false">LN(B728/B727)</f>
        <v>-0.000451110868144094</v>
      </c>
      <c r="E728" s="9" t="n">
        <f aca="false">B728/B723-1</f>
        <v>0.0367814747675574</v>
      </c>
      <c r="F728" s="9" t="n">
        <f aca="false">B728/B707-1</f>
        <v>0.0751970891449363</v>
      </c>
      <c r="G728" s="0" t="n">
        <f aca="false">MAX(G727,B728)</f>
        <v>2051.5</v>
      </c>
      <c r="H728" s="9" t="n">
        <f aca="false">B728/G728-1</f>
        <v>-0.135754326102852</v>
      </c>
      <c r="I728" s="0" t="n">
        <f aca="false">IF(AND($A728&gt;=CrashTest!$B$3,$A728&lt;=CrashTest!$C$3),1,IF(AND($A728&gt;=CrashTest!$B$4,$A728&lt;=CrashTest!$C$4),2,IF(AND($A728&gt;=CrashTest!$B$5,$A728&lt;=CrashTest!$C$5),3,IF(AND($A728&gt;=CrashTest!$B$6,$A728&lt;=CrashTest!$C$6),4,IF(AND($A728&gt;=CrashTest!$B$7,$A728&lt;=CrashTest!$C$7),5,0)))))</f>
        <v>4</v>
      </c>
      <c r="J728" s="0" t="n">
        <f aca="false">IF(I728=0,"",IF(I727=I728,MAX(J727,B728),B728))</f>
        <v>1773.8</v>
      </c>
      <c r="K728" s="9" t="n">
        <f aca="false">IF(I728=0,"",B728/J728-1)</f>
        <v>-0.000451009132934943</v>
      </c>
      <c r="M728" s="8"/>
      <c r="N728" s="8"/>
      <c r="O728" s="8"/>
      <c r="P728" s="8"/>
      <c r="Q728" s="9"/>
      <c r="R728" s="9"/>
      <c r="S728" s="9"/>
      <c r="T728" s="9"/>
      <c r="U728" s="9"/>
      <c r="V728" s="9"/>
    </row>
    <row r="729" customFormat="false" ht="15" hidden="false" customHeight="false" outlineLevel="0" collapsed="false">
      <c r="A729" s="5" t="n">
        <v>44882</v>
      </c>
      <c r="B729" s="6" t="n">
        <v>1760.8</v>
      </c>
      <c r="C729" s="9" t="n">
        <f aca="false">B729/B728-1</f>
        <v>-0.00688099266779474</v>
      </c>
      <c r="D729" s="9" t="n">
        <f aca="false">LN(B729/B728)</f>
        <v>-0.00690477586195602</v>
      </c>
      <c r="E729" s="9" t="n">
        <f aca="false">B729/B724-1</f>
        <v>0.00599897160486784</v>
      </c>
      <c r="F729" s="9" t="n">
        <f aca="false">B729/B708-1</f>
        <v>0.0819047619047619</v>
      </c>
      <c r="G729" s="0" t="n">
        <f aca="false">MAX(G728,B729)</f>
        <v>2051.5</v>
      </c>
      <c r="H729" s="9" t="n">
        <f aca="false">B729/G729-1</f>
        <v>-0.141701194248111</v>
      </c>
      <c r="I729" s="0" t="n">
        <f aca="false">IF(AND($A729&gt;=CrashTest!$B$3,$A729&lt;=CrashTest!$C$3),1,IF(AND($A729&gt;=CrashTest!$B$4,$A729&lt;=CrashTest!$C$4),2,IF(AND($A729&gt;=CrashTest!$B$5,$A729&lt;=CrashTest!$C$5),3,IF(AND($A729&gt;=CrashTest!$B$6,$A729&lt;=CrashTest!$C$6),4,IF(AND($A729&gt;=CrashTest!$B$7,$A729&lt;=CrashTest!$C$7),5,0)))))</f>
        <v>4</v>
      </c>
      <c r="J729" s="0" t="n">
        <f aca="false">IF(I729=0,"",IF(I728=I729,MAX(J728,B729),B729))</f>
        <v>1773.8</v>
      </c>
      <c r="K729" s="9" t="n">
        <f aca="false">IF(I729=0,"",B729/J729-1)</f>
        <v>-0.0073288984101928</v>
      </c>
      <c r="M729" s="8"/>
      <c r="N729" s="8"/>
      <c r="O729" s="8"/>
      <c r="P729" s="8"/>
      <c r="Q729" s="9"/>
      <c r="R729" s="9"/>
      <c r="S729" s="9"/>
      <c r="T729" s="9"/>
      <c r="U729" s="9"/>
      <c r="V729" s="9"/>
    </row>
    <row r="730" customFormat="false" ht="15" hidden="false" customHeight="false" outlineLevel="0" collapsed="false">
      <c r="A730" s="5" t="n">
        <v>44883</v>
      </c>
      <c r="B730" s="6" t="n">
        <v>1751.9</v>
      </c>
      <c r="C730" s="9" t="n">
        <f aca="false">B730/B729-1</f>
        <v>-0.00505452067242151</v>
      </c>
      <c r="D730" s="9" t="n">
        <f aca="false">LN(B730/B729)</f>
        <v>-0.00506733797047548</v>
      </c>
      <c r="E730" s="9" t="n">
        <f aca="false">B730/B725-1</f>
        <v>-0.00798414496036237</v>
      </c>
      <c r="F730" s="9" t="n">
        <f aca="false">B730/B709-1</f>
        <v>0.0742580328673044</v>
      </c>
      <c r="G730" s="0" t="n">
        <f aca="false">MAX(G729,B730)</f>
        <v>2051.5</v>
      </c>
      <c r="H730" s="9" t="n">
        <f aca="false">B730/G730-1</f>
        <v>-0.146039483304899</v>
      </c>
      <c r="I730" s="0" t="n">
        <f aca="false">IF(AND($A730&gt;=CrashTest!$B$3,$A730&lt;=CrashTest!$C$3),1,IF(AND($A730&gt;=CrashTest!$B$4,$A730&lt;=CrashTest!$C$4),2,IF(AND($A730&gt;=CrashTest!$B$5,$A730&lt;=CrashTest!$C$5),3,IF(AND($A730&gt;=CrashTest!$B$6,$A730&lt;=CrashTest!$C$6),4,IF(AND($A730&gt;=CrashTest!$B$7,$A730&lt;=CrashTest!$C$7),5,0)))))</f>
        <v>4</v>
      </c>
      <c r="J730" s="0" t="n">
        <f aca="false">IF(I730=0,"",IF(I729=I730,MAX(J729,B730),B730))</f>
        <v>1773.8</v>
      </c>
      <c r="K730" s="9" t="n">
        <f aca="false">IF(I730=0,"",B730/J730-1)</f>
        <v>-0.012346375014094</v>
      </c>
      <c r="M730" s="8"/>
      <c r="N730" s="8"/>
      <c r="O730" s="8"/>
      <c r="P730" s="8"/>
      <c r="Q730" s="9"/>
      <c r="R730" s="9"/>
      <c r="S730" s="9"/>
      <c r="T730" s="9"/>
      <c r="U730" s="9"/>
      <c r="V730" s="9"/>
    </row>
    <row r="731" customFormat="false" ht="15" hidden="false" customHeight="false" outlineLevel="0" collapsed="false">
      <c r="A731" s="5" t="n">
        <v>44886</v>
      </c>
      <c r="B731" s="6" t="n">
        <v>1737.4</v>
      </c>
      <c r="C731" s="9" t="n">
        <f aca="false">B731/B730-1</f>
        <v>-0.00827672812375135</v>
      </c>
      <c r="D731" s="9" t="n">
        <f aca="false">LN(B731/B730)</f>
        <v>-0.00831117041595617</v>
      </c>
      <c r="E731" s="9" t="n">
        <f aca="false">B731/B726-1</f>
        <v>-0.0204104645917906</v>
      </c>
      <c r="F731" s="9" t="n">
        <f aca="false">B731/B710-1</f>
        <v>0.0523319200484556</v>
      </c>
      <c r="G731" s="0" t="n">
        <f aca="false">MAX(G730,B731)</f>
        <v>2051.5</v>
      </c>
      <c r="H731" s="9" t="n">
        <f aca="false">B731/G731-1</f>
        <v>-0.153107482330002</v>
      </c>
      <c r="I731" s="0" t="n">
        <f aca="false">IF(AND($A731&gt;=CrashTest!$B$3,$A731&lt;=CrashTest!$C$3),1,IF(AND($A731&gt;=CrashTest!$B$4,$A731&lt;=CrashTest!$C$4),2,IF(AND($A731&gt;=CrashTest!$B$5,$A731&lt;=CrashTest!$C$5),3,IF(AND($A731&gt;=CrashTest!$B$6,$A731&lt;=CrashTest!$C$6),4,IF(AND($A731&gt;=CrashTest!$B$7,$A731&lt;=CrashTest!$C$7),5,0)))))</f>
        <v>4</v>
      </c>
      <c r="J731" s="0" t="n">
        <f aca="false">IF(I731=0,"",IF(I730=I731,MAX(J730,B731),B731))</f>
        <v>1773.8</v>
      </c>
      <c r="K731" s="9" t="n">
        <f aca="false">IF(I731=0,"",B731/J731-1)</f>
        <v>-0.0205209155485397</v>
      </c>
      <c r="M731" s="8"/>
      <c r="N731" s="8"/>
      <c r="O731" s="8"/>
      <c r="P731" s="8"/>
      <c r="Q731" s="9"/>
      <c r="R731" s="9"/>
      <c r="S731" s="9"/>
      <c r="T731" s="9"/>
      <c r="U731" s="9"/>
      <c r="V731" s="9"/>
    </row>
    <row r="732" customFormat="false" ht="15" hidden="false" customHeight="false" outlineLevel="0" collapsed="false">
      <c r="A732" s="5" t="n">
        <v>44887</v>
      </c>
      <c r="B732" s="6" t="n">
        <v>1738.3</v>
      </c>
      <c r="C732" s="9" t="n">
        <f aca="false">B732/B731-1</f>
        <v>0.000518015425348128</v>
      </c>
      <c r="D732" s="9" t="n">
        <f aca="false">LN(B732/B731)</f>
        <v>0.000517881301674435</v>
      </c>
      <c r="E732" s="9" t="n">
        <f aca="false">B732/B727-1</f>
        <v>-0.020013530273988</v>
      </c>
      <c r="F732" s="9" t="n">
        <f aca="false">B732/B711-1</f>
        <v>0.0543458482440711</v>
      </c>
      <c r="G732" s="0" t="n">
        <f aca="false">MAX(G731,B732)</f>
        <v>2051.5</v>
      </c>
      <c r="H732" s="9" t="n">
        <f aca="false">B732/G732-1</f>
        <v>-0.152668778942237</v>
      </c>
      <c r="I732" s="0" t="n">
        <f aca="false">IF(AND($A732&gt;=CrashTest!$B$3,$A732&lt;=CrashTest!$C$3),1,IF(AND($A732&gt;=CrashTest!$B$4,$A732&lt;=CrashTest!$C$4),2,IF(AND($A732&gt;=CrashTest!$B$5,$A732&lt;=CrashTest!$C$5),3,IF(AND($A732&gt;=CrashTest!$B$6,$A732&lt;=CrashTest!$C$6),4,IF(AND($A732&gt;=CrashTest!$B$7,$A732&lt;=CrashTest!$C$7),5,0)))))</f>
        <v>4</v>
      </c>
      <c r="J732" s="0" t="n">
        <f aca="false">IF(I732=0,"",IF(I731=I732,MAX(J731,B732),B732))</f>
        <v>1773.8</v>
      </c>
      <c r="K732" s="9" t="n">
        <f aca="false">IF(I732=0,"",B732/J732-1)</f>
        <v>-0.020013530273988</v>
      </c>
      <c r="M732" s="8"/>
      <c r="N732" s="8"/>
      <c r="O732" s="8"/>
      <c r="P732" s="8"/>
      <c r="Q732" s="9"/>
      <c r="R732" s="9"/>
      <c r="S732" s="9"/>
      <c r="T732" s="9"/>
      <c r="U732" s="9"/>
      <c r="V732" s="9"/>
    </row>
    <row r="733" customFormat="false" ht="15" hidden="false" customHeight="false" outlineLevel="0" collapsed="false">
      <c r="A733" s="5" t="n">
        <v>44888</v>
      </c>
      <c r="B733" s="6" t="n">
        <v>1744.9</v>
      </c>
      <c r="C733" s="9" t="n">
        <f aca="false">B733/B732-1</f>
        <v>0.00379681297819712</v>
      </c>
      <c r="D733" s="9" t="n">
        <f aca="false">LN(B733/B732)</f>
        <v>0.00378962327668964</v>
      </c>
      <c r="E733" s="9" t="n">
        <f aca="false">B733/B728-1</f>
        <v>-0.0158488437676254</v>
      </c>
      <c r="F733" s="9" t="n">
        <f aca="false">B733/B712-1</f>
        <v>0.0557236205227494</v>
      </c>
      <c r="G733" s="0" t="n">
        <f aca="false">MAX(G732,B733)</f>
        <v>2051.5</v>
      </c>
      <c r="H733" s="9" t="n">
        <f aca="false">B733/G733-1</f>
        <v>-0.149451620765294</v>
      </c>
      <c r="I733" s="0" t="n">
        <f aca="false">IF(AND($A733&gt;=CrashTest!$B$3,$A733&lt;=CrashTest!$C$3),1,IF(AND($A733&gt;=CrashTest!$B$4,$A733&lt;=CrashTest!$C$4),2,IF(AND($A733&gt;=CrashTest!$B$5,$A733&lt;=CrashTest!$C$5),3,IF(AND($A733&gt;=CrashTest!$B$6,$A733&lt;=CrashTest!$C$6),4,IF(AND($A733&gt;=CrashTest!$B$7,$A733&lt;=CrashTest!$C$7),5,0)))))</f>
        <v>4</v>
      </c>
      <c r="J733" s="0" t="n">
        <f aca="false">IF(I733=0,"",IF(I732=I733,MAX(J732,B733),B733))</f>
        <v>1773.8</v>
      </c>
      <c r="K733" s="9" t="n">
        <f aca="false">IF(I733=0,"",B733/J733-1)</f>
        <v>-0.0162927049272747</v>
      </c>
      <c r="M733" s="8"/>
      <c r="N733" s="8"/>
      <c r="O733" s="8"/>
      <c r="P733" s="8"/>
      <c r="Q733" s="9"/>
      <c r="R733" s="9"/>
      <c r="S733" s="9"/>
      <c r="T733" s="9"/>
      <c r="U733" s="9"/>
      <c r="V733" s="9"/>
    </row>
    <row r="734" customFormat="false" ht="15" hidden="false" customHeight="false" outlineLevel="0" collapsed="false">
      <c r="A734" s="5" t="n">
        <v>44890</v>
      </c>
      <c r="B734" s="6" t="n">
        <v>1753.3</v>
      </c>
      <c r="C734" s="9" t="n">
        <f aca="false">B734/B733-1</f>
        <v>0.00481402945727538</v>
      </c>
      <c r="D734" s="9" t="n">
        <f aca="false">LN(B734/B733)</f>
        <v>0.00480247907189828</v>
      </c>
      <c r="E734" s="9" t="n">
        <f aca="false">B734/B729-1</f>
        <v>-0.00425942753293962</v>
      </c>
      <c r="F734" s="9" t="n">
        <f aca="false">B734/B713-1</f>
        <v>0.0536658653846154</v>
      </c>
      <c r="G734" s="0" t="n">
        <f aca="false">MAX(G733,B734)</f>
        <v>2051.5</v>
      </c>
      <c r="H734" s="9" t="n">
        <f aca="false">B734/G734-1</f>
        <v>-0.14535705581282</v>
      </c>
      <c r="I734" s="0" t="n">
        <f aca="false">IF(AND($A734&gt;=CrashTest!$B$3,$A734&lt;=CrashTest!$C$3),1,IF(AND($A734&gt;=CrashTest!$B$4,$A734&lt;=CrashTest!$C$4),2,IF(AND($A734&gt;=CrashTest!$B$5,$A734&lt;=CrashTest!$C$5),3,IF(AND($A734&gt;=CrashTest!$B$6,$A734&lt;=CrashTest!$C$6),4,IF(AND($A734&gt;=CrashTest!$B$7,$A734&lt;=CrashTest!$C$7),5,0)))))</f>
        <v>4</v>
      </c>
      <c r="J734" s="0" t="n">
        <f aca="false">IF(I734=0,"",IF(I733=I734,MAX(J733,B734),B734))</f>
        <v>1773.8</v>
      </c>
      <c r="K734" s="9" t="n">
        <f aca="false">IF(I734=0,"",B734/J734-1)</f>
        <v>-0.0115571090314579</v>
      </c>
      <c r="M734" s="8"/>
      <c r="N734" s="8"/>
      <c r="O734" s="8"/>
      <c r="P734" s="8"/>
      <c r="Q734" s="9"/>
      <c r="R734" s="9"/>
      <c r="S734" s="9"/>
      <c r="T734" s="9"/>
      <c r="U734" s="9"/>
      <c r="V734" s="9"/>
    </row>
    <row r="735" customFormat="false" ht="15" hidden="false" customHeight="false" outlineLevel="0" collapsed="false">
      <c r="A735" s="5" t="n">
        <v>44893</v>
      </c>
      <c r="B735" s="6" t="n">
        <v>1740.1</v>
      </c>
      <c r="C735" s="9" t="n">
        <f aca="false">B735/B734-1</f>
        <v>-0.00752866024068899</v>
      </c>
      <c r="D735" s="9" t="n">
        <f aca="false">LN(B735/B734)</f>
        <v>-0.00755714365454998</v>
      </c>
      <c r="E735" s="9" t="n">
        <f aca="false">B735/B730-1</f>
        <v>-0.00673554426622536</v>
      </c>
      <c r="F735" s="9" t="n">
        <f aca="false">B735/B714-1</f>
        <v>0.0478111639670018</v>
      </c>
      <c r="G735" s="0" t="n">
        <f aca="false">MAX(G734,B735)</f>
        <v>2051.5</v>
      </c>
      <c r="H735" s="9" t="n">
        <f aca="false">B735/G735-1</f>
        <v>-0.151791372166707</v>
      </c>
      <c r="I735" s="0" t="n">
        <f aca="false">IF(AND($A735&gt;=CrashTest!$B$3,$A735&lt;=CrashTest!$C$3),1,IF(AND($A735&gt;=CrashTest!$B$4,$A735&lt;=CrashTest!$C$4),2,IF(AND($A735&gt;=CrashTest!$B$5,$A735&lt;=CrashTest!$C$5),3,IF(AND($A735&gt;=CrashTest!$B$6,$A735&lt;=CrashTest!$C$6),4,IF(AND($A735&gt;=CrashTest!$B$7,$A735&lt;=CrashTest!$C$7),5,0)))))</f>
        <v>4</v>
      </c>
      <c r="J735" s="0" t="n">
        <f aca="false">IF(I735=0,"",IF(I734=I735,MAX(J734,B735),B735))</f>
        <v>1773.8</v>
      </c>
      <c r="K735" s="9" t="n">
        <f aca="false">IF(I735=0,"",B735/J735-1)</f>
        <v>-0.0189987597248844</v>
      </c>
      <c r="M735" s="8"/>
      <c r="N735" s="8"/>
      <c r="O735" s="8"/>
      <c r="P735" s="8"/>
      <c r="Q735" s="9"/>
      <c r="R735" s="9"/>
      <c r="S735" s="9"/>
      <c r="T735" s="9"/>
      <c r="U735" s="9"/>
      <c r="V735" s="9"/>
    </row>
    <row r="736" customFormat="false" ht="15" hidden="false" customHeight="false" outlineLevel="0" collapsed="false">
      <c r="A736" s="5" t="n">
        <v>44894</v>
      </c>
      <c r="B736" s="6" t="n">
        <v>1748.4</v>
      </c>
      <c r="C736" s="9" t="n">
        <f aca="false">B736/B735-1</f>
        <v>0.00476984081374643</v>
      </c>
      <c r="D736" s="9" t="n">
        <f aca="false">LN(B736/B735)</f>
        <v>0.00475850116762687</v>
      </c>
      <c r="E736" s="9" t="n">
        <f aca="false">B736/B731-1</f>
        <v>0.00633129964314483</v>
      </c>
      <c r="F736" s="9" t="n">
        <f aca="false">B736/B715-1</f>
        <v>0.06635764820688</v>
      </c>
      <c r="G736" s="0" t="n">
        <f aca="false">MAX(G735,B736)</f>
        <v>2051.5</v>
      </c>
      <c r="H736" s="9" t="n">
        <f aca="false">B736/G736-1</f>
        <v>-0.147745552035096</v>
      </c>
      <c r="I736" s="0" t="n">
        <f aca="false">IF(AND($A736&gt;=CrashTest!$B$3,$A736&lt;=CrashTest!$C$3),1,IF(AND($A736&gt;=CrashTest!$B$4,$A736&lt;=CrashTest!$C$4),2,IF(AND($A736&gt;=CrashTest!$B$5,$A736&lt;=CrashTest!$C$5),3,IF(AND($A736&gt;=CrashTest!$B$6,$A736&lt;=CrashTest!$C$6),4,IF(AND($A736&gt;=CrashTest!$B$7,$A736&lt;=CrashTest!$C$7),5,0)))))</f>
        <v>4</v>
      </c>
      <c r="J736" s="0" t="n">
        <f aca="false">IF(I736=0,"",IF(I735=I736,MAX(J735,B736),B736))</f>
        <v>1773.8</v>
      </c>
      <c r="K736" s="9" t="n">
        <f aca="false">IF(I736=0,"",B736/J736-1)</f>
        <v>-0.0143195399706844</v>
      </c>
      <c r="M736" s="8"/>
      <c r="N736" s="8"/>
      <c r="O736" s="8"/>
      <c r="P736" s="8"/>
      <c r="Q736" s="9"/>
      <c r="R736" s="9"/>
      <c r="S736" s="9"/>
      <c r="T736" s="9"/>
      <c r="U736" s="9"/>
      <c r="V736" s="9"/>
    </row>
    <row r="737" customFormat="false" ht="15" hidden="false" customHeight="false" outlineLevel="0" collapsed="false">
      <c r="A737" s="5" t="n">
        <v>44895</v>
      </c>
      <c r="B737" s="6" t="n">
        <v>1746</v>
      </c>
      <c r="C737" s="9" t="n">
        <f aca="false">B737/B736-1</f>
        <v>-0.00137268359643106</v>
      </c>
      <c r="D737" s="9" t="n">
        <f aca="false">LN(B737/B736)</f>
        <v>-0.00137362658961198</v>
      </c>
      <c r="E737" s="9" t="n">
        <f aca="false">B737/B732-1</f>
        <v>0.00442961514122997</v>
      </c>
      <c r="F737" s="9" t="n">
        <f aca="false">B737/B716-1</f>
        <v>0.0673024023473317</v>
      </c>
      <c r="G737" s="0" t="n">
        <f aca="false">MAX(G736,B737)</f>
        <v>2051.5</v>
      </c>
      <c r="H737" s="9" t="n">
        <f aca="false">B737/G737-1</f>
        <v>-0.148915427735803</v>
      </c>
      <c r="I737" s="0" t="n">
        <f aca="false">IF(AND($A737&gt;=CrashTest!$B$3,$A737&lt;=CrashTest!$C$3),1,IF(AND($A737&gt;=CrashTest!$B$4,$A737&lt;=CrashTest!$C$4),2,IF(AND($A737&gt;=CrashTest!$B$5,$A737&lt;=CrashTest!$C$5),3,IF(AND($A737&gt;=CrashTest!$B$6,$A737&lt;=CrashTest!$C$6),4,IF(AND($A737&gt;=CrashTest!$B$7,$A737&lt;=CrashTest!$C$7),5,0)))))</f>
        <v>4</v>
      </c>
      <c r="J737" s="0" t="n">
        <f aca="false">IF(I737=0,"",IF(I736=I737,MAX(J736,B737),B737))</f>
        <v>1773.8</v>
      </c>
      <c r="K737" s="9" t="n">
        <f aca="false">IF(I737=0,"",B737/J737-1)</f>
        <v>-0.0156725673694892</v>
      </c>
      <c r="M737" s="8"/>
      <c r="N737" s="8"/>
      <c r="O737" s="8"/>
      <c r="P737" s="8"/>
      <c r="Q737" s="9"/>
      <c r="R737" s="9"/>
      <c r="S737" s="9"/>
      <c r="T737" s="9"/>
      <c r="U737" s="9"/>
      <c r="V737" s="9"/>
    </row>
    <row r="738" customFormat="false" ht="15" hidden="false" customHeight="false" outlineLevel="0" collapsed="false">
      <c r="A738" s="5" t="n">
        <v>44896</v>
      </c>
      <c r="B738" s="6" t="n">
        <v>1801.1</v>
      </c>
      <c r="C738" s="9" t="n">
        <f aca="false">B738/B737-1</f>
        <v>0.0315578465063</v>
      </c>
      <c r="D738" s="9" t="n">
        <f aca="false">LN(B738/B737)</f>
        <v>0.0310701319434642</v>
      </c>
      <c r="E738" s="9" t="n">
        <f aca="false">B738/B733-1</f>
        <v>0.0322081494641526</v>
      </c>
      <c r="F738" s="9" t="n">
        <f aca="false">B738/B717-1</f>
        <v>0.0948936170212766</v>
      </c>
      <c r="G738" s="0" t="n">
        <f aca="false">MAX(G737,B738)</f>
        <v>2051.5</v>
      </c>
      <c r="H738" s="9" t="n">
        <f aca="false">B738/G738-1</f>
        <v>-0.122057031440409</v>
      </c>
      <c r="I738" s="0" t="n">
        <f aca="false">IF(AND($A738&gt;=CrashTest!$B$3,$A738&lt;=CrashTest!$C$3),1,IF(AND($A738&gt;=CrashTest!$B$4,$A738&lt;=CrashTest!$C$4),2,IF(AND($A738&gt;=CrashTest!$B$5,$A738&lt;=CrashTest!$C$5),3,IF(AND($A738&gt;=CrashTest!$B$6,$A738&lt;=CrashTest!$C$6),4,IF(AND($A738&gt;=CrashTest!$B$7,$A738&lt;=CrashTest!$C$7),5,0)))))</f>
        <v>4</v>
      </c>
      <c r="J738" s="0" t="n">
        <f aca="false">IF(I738=0,"",IF(I737=I738,MAX(J737,B738),B738))</f>
        <v>1801.1</v>
      </c>
      <c r="K738" s="9" t="n">
        <f aca="false">IF(I738=0,"",B738/J738-1)</f>
        <v>0</v>
      </c>
      <c r="M738" s="8"/>
      <c r="N738" s="8"/>
      <c r="O738" s="8"/>
      <c r="P738" s="8"/>
      <c r="Q738" s="9"/>
      <c r="R738" s="9"/>
      <c r="S738" s="9"/>
      <c r="T738" s="9"/>
      <c r="U738" s="9"/>
      <c r="V738" s="9"/>
    </row>
    <row r="739" customFormat="false" ht="15" hidden="false" customHeight="false" outlineLevel="0" collapsed="false">
      <c r="A739" s="5" t="n">
        <v>44897</v>
      </c>
      <c r="B739" s="6" t="n">
        <v>1795.9</v>
      </c>
      <c r="C739" s="9" t="n">
        <f aca="false">B739/B738-1</f>
        <v>-0.00288712453500628</v>
      </c>
      <c r="D739" s="9" t="n">
        <f aca="false">LN(B739/B738)</f>
        <v>-0.00289130031832095</v>
      </c>
      <c r="E739" s="9" t="n">
        <f aca="false">B739/B734-1</f>
        <v>0.0242970398676781</v>
      </c>
      <c r="F739" s="9" t="n">
        <f aca="false">B739/B718-1</f>
        <v>0.0912681533693869</v>
      </c>
      <c r="G739" s="0" t="n">
        <f aca="false">MAX(G738,B739)</f>
        <v>2051.5</v>
      </c>
      <c r="H739" s="9" t="n">
        <f aca="false">B739/G739-1</f>
        <v>-0.124591762125274</v>
      </c>
      <c r="I739" s="0" t="n">
        <f aca="false">IF(AND($A739&gt;=CrashTest!$B$3,$A739&lt;=CrashTest!$C$3),1,IF(AND($A739&gt;=CrashTest!$B$4,$A739&lt;=CrashTest!$C$4),2,IF(AND($A739&gt;=CrashTest!$B$5,$A739&lt;=CrashTest!$C$5),3,IF(AND($A739&gt;=CrashTest!$B$6,$A739&lt;=CrashTest!$C$6),4,IF(AND($A739&gt;=CrashTest!$B$7,$A739&lt;=CrashTest!$C$7),5,0)))))</f>
        <v>4</v>
      </c>
      <c r="J739" s="0" t="n">
        <f aca="false">IF(I739=0,"",IF(I738=I739,MAX(J738,B739),B739))</f>
        <v>1801.1</v>
      </c>
      <c r="K739" s="9" t="n">
        <f aca="false">IF(I739=0,"",B739/J739-1)</f>
        <v>-0.00288712453500628</v>
      </c>
      <c r="M739" s="8"/>
      <c r="N739" s="8"/>
      <c r="O739" s="8"/>
      <c r="P739" s="8"/>
      <c r="Q739" s="9"/>
      <c r="R739" s="9"/>
      <c r="S739" s="9"/>
      <c r="T739" s="9"/>
      <c r="U739" s="9"/>
      <c r="V739" s="9"/>
    </row>
    <row r="740" customFormat="false" ht="15" hidden="false" customHeight="false" outlineLevel="0" collapsed="false">
      <c r="A740" s="5" t="n">
        <v>44900</v>
      </c>
      <c r="B740" s="6" t="n">
        <v>1767.4</v>
      </c>
      <c r="C740" s="9" t="n">
        <f aca="false">B740/B739-1</f>
        <v>-0.0158694804833232</v>
      </c>
      <c r="D740" s="9" t="n">
        <f aca="false">LN(B740/B739)</f>
        <v>-0.0159967489407867</v>
      </c>
      <c r="E740" s="9" t="n">
        <f aca="false">B740/B735-1</f>
        <v>0.0156887535199128</v>
      </c>
      <c r="F740" s="9" t="n">
        <f aca="false">B740/B719-1</f>
        <v>0.0860935291587293</v>
      </c>
      <c r="G740" s="0" t="n">
        <f aca="false">MAX(G739,B740)</f>
        <v>2051.5</v>
      </c>
      <c r="H740" s="9" t="n">
        <f aca="false">B740/G740-1</f>
        <v>-0.138484036071167</v>
      </c>
      <c r="I740" s="0" t="n">
        <f aca="false">IF(AND($A740&gt;=CrashTest!$B$3,$A740&lt;=CrashTest!$C$3),1,IF(AND($A740&gt;=CrashTest!$B$4,$A740&lt;=CrashTest!$C$4),2,IF(AND($A740&gt;=CrashTest!$B$5,$A740&lt;=CrashTest!$C$5),3,IF(AND($A740&gt;=CrashTest!$B$6,$A740&lt;=CrashTest!$C$6),4,IF(AND($A740&gt;=CrashTest!$B$7,$A740&lt;=CrashTest!$C$7),5,0)))))</f>
        <v>4</v>
      </c>
      <c r="J740" s="0" t="n">
        <f aca="false">IF(I740=0,"",IF(I739=I740,MAX(J739,B740),B740))</f>
        <v>1801.1</v>
      </c>
      <c r="K740" s="9" t="n">
        <f aca="false">IF(I740=0,"",B740/J740-1)</f>
        <v>-0.0187107878518682</v>
      </c>
      <c r="M740" s="8"/>
      <c r="N740" s="8"/>
      <c r="O740" s="8"/>
      <c r="P740" s="8"/>
      <c r="Q740" s="9"/>
      <c r="R740" s="9"/>
      <c r="S740" s="9"/>
      <c r="T740" s="9"/>
      <c r="U740" s="9"/>
      <c r="V740" s="9"/>
    </row>
    <row r="741" customFormat="false" ht="15" hidden="false" customHeight="false" outlineLevel="0" collapsed="false">
      <c r="A741" s="5" t="n">
        <v>44901</v>
      </c>
      <c r="B741" s="6" t="n">
        <v>1769.3</v>
      </c>
      <c r="C741" s="9" t="n">
        <f aca="false">B741/B740-1</f>
        <v>0.00107502546112936</v>
      </c>
      <c r="D741" s="9" t="n">
        <f aca="false">LN(B741/B740)</f>
        <v>0.0010744480350531</v>
      </c>
      <c r="E741" s="9" t="n">
        <f aca="false">B741/B736-1</f>
        <v>0.0119537863189201</v>
      </c>
      <c r="F741" s="9" t="n">
        <f aca="false">B741/B720-1</f>
        <v>0.0578774289985051</v>
      </c>
      <c r="G741" s="0" t="n">
        <f aca="false">MAX(G740,B741)</f>
        <v>2051.5</v>
      </c>
      <c r="H741" s="9" t="n">
        <f aca="false">B741/G741-1</f>
        <v>-0.137557884474775</v>
      </c>
      <c r="I741" s="0" t="n">
        <f aca="false">IF(AND($A741&gt;=CrashTest!$B$3,$A741&lt;=CrashTest!$C$3),1,IF(AND($A741&gt;=CrashTest!$B$4,$A741&lt;=CrashTest!$C$4),2,IF(AND($A741&gt;=CrashTest!$B$5,$A741&lt;=CrashTest!$C$5),3,IF(AND($A741&gt;=CrashTest!$B$6,$A741&lt;=CrashTest!$C$6),4,IF(AND($A741&gt;=CrashTest!$B$7,$A741&lt;=CrashTest!$C$7),5,0)))))</f>
        <v>4</v>
      </c>
      <c r="J741" s="0" t="n">
        <f aca="false">IF(I741=0,"",IF(I740=I741,MAX(J740,B741),B741))</f>
        <v>1801.1</v>
      </c>
      <c r="K741" s="9" t="n">
        <f aca="false">IF(I741=0,"",B741/J741-1)</f>
        <v>-0.0176558769640774</v>
      </c>
      <c r="M741" s="8"/>
      <c r="N741" s="8"/>
      <c r="O741" s="8"/>
      <c r="P741" s="8"/>
      <c r="Q741" s="9"/>
      <c r="R741" s="9"/>
      <c r="S741" s="9"/>
      <c r="T741" s="9"/>
      <c r="U741" s="9"/>
      <c r="V741" s="9"/>
    </row>
    <row r="742" customFormat="false" ht="15" hidden="false" customHeight="false" outlineLevel="0" collapsed="false">
      <c r="A742" s="5" t="n">
        <v>44902</v>
      </c>
      <c r="B742" s="6" t="n">
        <v>1785.5</v>
      </c>
      <c r="C742" s="9" t="n">
        <f aca="false">B742/B741-1</f>
        <v>0.00915616345447345</v>
      </c>
      <c r="D742" s="9" t="n">
        <f aca="false">LN(B742/B741)</f>
        <v>0.00911449991554594</v>
      </c>
      <c r="E742" s="9" t="n">
        <f aca="false">B742/B737-1</f>
        <v>0.02262313860252</v>
      </c>
      <c r="F742" s="9" t="n">
        <f aca="false">B742/B721-1</f>
        <v>0.0650164032209961</v>
      </c>
      <c r="G742" s="0" t="n">
        <f aca="false">MAX(G741,B742)</f>
        <v>2051.5</v>
      </c>
      <c r="H742" s="9" t="n">
        <f aca="false">B742/G742-1</f>
        <v>-0.129661223495004</v>
      </c>
      <c r="I742" s="0" t="n">
        <f aca="false">IF(AND($A742&gt;=CrashTest!$B$3,$A742&lt;=CrashTest!$C$3),1,IF(AND($A742&gt;=CrashTest!$B$4,$A742&lt;=CrashTest!$C$4),2,IF(AND($A742&gt;=CrashTest!$B$5,$A742&lt;=CrashTest!$C$5),3,IF(AND($A742&gt;=CrashTest!$B$6,$A742&lt;=CrashTest!$C$6),4,IF(AND($A742&gt;=CrashTest!$B$7,$A742&lt;=CrashTest!$C$7),5,0)))))</f>
        <v>4</v>
      </c>
      <c r="J742" s="0" t="n">
        <f aca="false">IF(I742=0,"",IF(I741=I742,MAX(J741,B742),B742))</f>
        <v>1801.1</v>
      </c>
      <c r="K742" s="9" t="n">
        <f aca="false">IF(I742=0,"",B742/J742-1)</f>
        <v>-0.00866137360501906</v>
      </c>
      <c r="M742" s="8"/>
      <c r="N742" s="8"/>
      <c r="O742" s="8"/>
      <c r="P742" s="8"/>
      <c r="Q742" s="9"/>
      <c r="R742" s="9"/>
      <c r="S742" s="9"/>
      <c r="T742" s="9"/>
      <c r="U742" s="9"/>
      <c r="V742" s="9"/>
    </row>
    <row r="743" customFormat="false" ht="15" hidden="false" customHeight="false" outlineLevel="0" collapsed="false">
      <c r="A743" s="5" t="n">
        <v>44903</v>
      </c>
      <c r="B743" s="6" t="n">
        <v>1788.7</v>
      </c>
      <c r="C743" s="9" t="n">
        <f aca="false">B743/B742-1</f>
        <v>0.00179221506580785</v>
      </c>
      <c r="D743" s="9" t="n">
        <f aca="false">LN(B743/B742)</f>
        <v>0.00179061096469694</v>
      </c>
      <c r="E743" s="9" t="n">
        <f aca="false">B743/B738-1</f>
        <v>-0.00688468158347666</v>
      </c>
      <c r="F743" s="9" t="n">
        <f aca="false">B743/B722-1</f>
        <v>0.0447403773144093</v>
      </c>
      <c r="G743" s="0" t="n">
        <f aca="false">MAX(G742,B743)</f>
        <v>2051.5</v>
      </c>
      <c r="H743" s="9" t="n">
        <f aca="false">B743/G743-1</f>
        <v>-0.128101389227395</v>
      </c>
      <c r="I743" s="0" t="n">
        <f aca="false">IF(AND($A743&gt;=CrashTest!$B$3,$A743&lt;=CrashTest!$C$3),1,IF(AND($A743&gt;=CrashTest!$B$4,$A743&lt;=CrashTest!$C$4),2,IF(AND($A743&gt;=CrashTest!$B$5,$A743&lt;=CrashTest!$C$5),3,IF(AND($A743&gt;=CrashTest!$B$6,$A743&lt;=CrashTest!$C$6),4,IF(AND($A743&gt;=CrashTest!$B$7,$A743&lt;=CrashTest!$C$7),5,0)))))</f>
        <v>4</v>
      </c>
      <c r="J743" s="0" t="n">
        <f aca="false">IF(I743=0,"",IF(I742=I743,MAX(J742,B743),B743))</f>
        <v>1801.1</v>
      </c>
      <c r="K743" s="9" t="n">
        <f aca="false">IF(I743=0,"",B743/J743-1)</f>
        <v>-0.00688468158347666</v>
      </c>
      <c r="M743" s="8"/>
      <c r="N743" s="8"/>
      <c r="O743" s="8"/>
      <c r="P743" s="8"/>
      <c r="Q743" s="9"/>
      <c r="R743" s="9"/>
      <c r="S743" s="9"/>
      <c r="T743" s="9"/>
      <c r="U743" s="9"/>
      <c r="V743" s="9"/>
    </row>
    <row r="744" customFormat="false" ht="15" hidden="false" customHeight="false" outlineLevel="0" collapsed="false">
      <c r="A744" s="5" t="n">
        <v>44904</v>
      </c>
      <c r="B744" s="6" t="n">
        <v>1798.1</v>
      </c>
      <c r="C744" s="9" t="n">
        <f aca="false">B744/B743-1</f>
        <v>0.00525521328339007</v>
      </c>
      <c r="D744" s="9" t="n">
        <f aca="false">LN(B744/B743)</f>
        <v>0.00524145283839176</v>
      </c>
      <c r="E744" s="9" t="n">
        <f aca="false">B744/B739-1</f>
        <v>0.00122501252853713</v>
      </c>
      <c r="F744" s="9" t="n">
        <f aca="false">B744/B723-1</f>
        <v>0.0514589790070756</v>
      </c>
      <c r="G744" s="0" t="n">
        <f aca="false">MAX(G743,B744)</f>
        <v>2051.5</v>
      </c>
      <c r="H744" s="9" t="n">
        <f aca="false">B744/G744-1</f>
        <v>-0.123519376066293</v>
      </c>
      <c r="I744" s="0" t="n">
        <f aca="false">IF(AND($A744&gt;=CrashTest!$B$3,$A744&lt;=CrashTest!$C$3),1,IF(AND($A744&gt;=CrashTest!$B$4,$A744&lt;=CrashTest!$C$4),2,IF(AND($A744&gt;=CrashTest!$B$5,$A744&lt;=CrashTest!$C$5),3,IF(AND($A744&gt;=CrashTest!$B$6,$A744&lt;=CrashTest!$C$6),4,IF(AND($A744&gt;=CrashTest!$B$7,$A744&lt;=CrashTest!$C$7),5,0)))))</f>
        <v>4</v>
      </c>
      <c r="J744" s="0" t="n">
        <f aca="false">IF(I744=0,"",IF(I743=I744,MAX(J743,B744),B744))</f>
        <v>1801.1</v>
      </c>
      <c r="K744" s="9" t="n">
        <f aca="false">IF(I744=0,"",B744/J744-1)</f>
        <v>-0.00166564877019604</v>
      </c>
      <c r="M744" s="8"/>
      <c r="N744" s="8"/>
      <c r="O744" s="8"/>
      <c r="P744" s="8"/>
      <c r="Q744" s="9"/>
      <c r="R744" s="9"/>
      <c r="S744" s="9"/>
      <c r="T744" s="9"/>
      <c r="U744" s="9"/>
      <c r="V744" s="9"/>
    </row>
    <row r="745" customFormat="false" ht="15" hidden="false" customHeight="false" outlineLevel="0" collapsed="false">
      <c r="A745" s="5" t="n">
        <v>44907</v>
      </c>
      <c r="B745" s="6" t="n">
        <v>1780.5</v>
      </c>
      <c r="C745" s="9" t="n">
        <f aca="false">B745/B744-1</f>
        <v>-0.00978810967131971</v>
      </c>
      <c r="D745" s="9" t="n">
        <f aca="false">LN(B745/B744)</f>
        <v>-0.00983632811975955</v>
      </c>
      <c r="E745" s="9" t="n">
        <f aca="false">B745/B740-1</f>
        <v>0.00741201765304966</v>
      </c>
      <c r="F745" s="9" t="n">
        <f aca="false">B745/B724-1</f>
        <v>0.0172541849968577</v>
      </c>
      <c r="G745" s="0" t="n">
        <f aca="false">MAX(G744,B745)</f>
        <v>2051.5</v>
      </c>
      <c r="H745" s="9" t="n">
        <f aca="false">B745/G745-1</f>
        <v>-0.132098464538143</v>
      </c>
      <c r="I745" s="0" t="n">
        <f aca="false">IF(AND($A745&gt;=CrashTest!$B$3,$A745&lt;=CrashTest!$C$3),1,IF(AND($A745&gt;=CrashTest!$B$4,$A745&lt;=CrashTest!$C$4),2,IF(AND($A745&gt;=CrashTest!$B$5,$A745&lt;=CrashTest!$C$5),3,IF(AND($A745&gt;=CrashTest!$B$6,$A745&lt;=CrashTest!$C$6),4,IF(AND($A745&gt;=CrashTest!$B$7,$A745&lt;=CrashTest!$C$7),5,0)))))</f>
        <v>4</v>
      </c>
      <c r="J745" s="0" t="n">
        <f aca="false">IF(I745=0,"",IF(I744=I745,MAX(J744,B745),B745))</f>
        <v>1801.1</v>
      </c>
      <c r="K745" s="9" t="n">
        <f aca="false">IF(I745=0,"",B745/J745-1)</f>
        <v>-0.0114374548886791</v>
      </c>
      <c r="M745" s="8"/>
      <c r="N745" s="8"/>
      <c r="O745" s="8"/>
      <c r="P745" s="8"/>
      <c r="Q745" s="9"/>
      <c r="R745" s="9"/>
      <c r="S745" s="9"/>
      <c r="T745" s="9"/>
      <c r="U745" s="9"/>
      <c r="V745" s="9"/>
    </row>
    <row r="746" customFormat="false" ht="15" hidden="false" customHeight="false" outlineLevel="0" collapsed="false">
      <c r="A746" s="5" t="n">
        <v>44908</v>
      </c>
      <c r="B746" s="6" t="n">
        <v>1813.9</v>
      </c>
      <c r="C746" s="9" t="n">
        <f aca="false">B746/B745-1</f>
        <v>0.0187587756248246</v>
      </c>
      <c r="D746" s="9" t="n">
        <f aca="false">LN(B746/B745)</f>
        <v>0.0185849996460915</v>
      </c>
      <c r="E746" s="9" t="n">
        <f aca="false">B746/B741-1</f>
        <v>0.0252077092635505</v>
      </c>
      <c r="F746" s="9" t="n">
        <f aca="false">B746/B725-1</f>
        <v>0.0271234428086071</v>
      </c>
      <c r="G746" s="0" t="n">
        <f aca="false">MAX(G745,B746)</f>
        <v>2051.5</v>
      </c>
      <c r="H746" s="9" t="n">
        <f aca="false">B746/G746-1</f>
        <v>-0.115817694369973</v>
      </c>
      <c r="I746" s="0" t="n">
        <f aca="false">IF(AND($A746&gt;=CrashTest!$B$3,$A746&lt;=CrashTest!$C$3),1,IF(AND($A746&gt;=CrashTest!$B$4,$A746&lt;=CrashTest!$C$4),2,IF(AND($A746&gt;=CrashTest!$B$5,$A746&lt;=CrashTest!$C$5),3,IF(AND($A746&gt;=CrashTest!$B$6,$A746&lt;=CrashTest!$C$6),4,IF(AND($A746&gt;=CrashTest!$B$7,$A746&lt;=CrashTest!$C$7),5,0)))))</f>
        <v>4</v>
      </c>
      <c r="J746" s="0" t="n">
        <f aca="false">IF(I746=0,"",IF(I745=I746,MAX(J745,B746),B746))</f>
        <v>1813.9</v>
      </c>
      <c r="K746" s="9" t="n">
        <f aca="false">IF(I746=0,"",B746/J746-1)</f>
        <v>0</v>
      </c>
      <c r="M746" s="8"/>
      <c r="N746" s="8"/>
      <c r="O746" s="8"/>
      <c r="P746" s="8"/>
      <c r="Q746" s="9"/>
      <c r="R746" s="9"/>
      <c r="S746" s="9"/>
      <c r="T746" s="9"/>
      <c r="U746" s="9"/>
      <c r="V746" s="9"/>
    </row>
    <row r="747" customFormat="false" ht="15" hidden="false" customHeight="false" outlineLevel="0" collapsed="false">
      <c r="A747" s="5" t="n">
        <v>44909</v>
      </c>
      <c r="B747" s="6" t="n">
        <v>1807.5</v>
      </c>
      <c r="C747" s="9" t="n">
        <f aca="false">B747/B746-1</f>
        <v>-0.00352830916809088</v>
      </c>
      <c r="D747" s="9" t="n">
        <f aca="false">LN(B747/B746)</f>
        <v>-0.00353454833100404</v>
      </c>
      <c r="E747" s="9" t="n">
        <f aca="false">B747/B742-1</f>
        <v>0.0123214785774293</v>
      </c>
      <c r="F747" s="9" t="n">
        <f aca="false">B747/B726-1</f>
        <v>0.0191136671177268</v>
      </c>
      <c r="G747" s="0" t="n">
        <f aca="false">MAX(G746,B747)</f>
        <v>2051.5</v>
      </c>
      <c r="H747" s="9" t="n">
        <f aca="false">B747/G747-1</f>
        <v>-0.118937362905191</v>
      </c>
      <c r="I747" s="0" t="n">
        <f aca="false">IF(AND($A747&gt;=CrashTest!$B$3,$A747&lt;=CrashTest!$C$3),1,IF(AND($A747&gt;=CrashTest!$B$4,$A747&lt;=CrashTest!$C$4),2,IF(AND($A747&gt;=CrashTest!$B$5,$A747&lt;=CrashTest!$C$5),3,IF(AND($A747&gt;=CrashTest!$B$6,$A747&lt;=CrashTest!$C$6),4,IF(AND($A747&gt;=CrashTest!$B$7,$A747&lt;=CrashTest!$C$7),5,0)))))</f>
        <v>4</v>
      </c>
      <c r="J747" s="0" t="n">
        <f aca="false">IF(I747=0,"",IF(I746=I747,MAX(J746,B747),B747))</f>
        <v>1813.9</v>
      </c>
      <c r="K747" s="9" t="n">
        <f aca="false">IF(I747=0,"",B747/J747-1)</f>
        <v>-0.00352830916809088</v>
      </c>
      <c r="M747" s="8"/>
      <c r="N747" s="8"/>
      <c r="O747" s="8"/>
      <c r="P747" s="8"/>
      <c r="Q747" s="9"/>
      <c r="R747" s="9"/>
      <c r="S747" s="9"/>
      <c r="T747" s="9"/>
      <c r="U747" s="9"/>
      <c r="V747" s="9"/>
    </row>
    <row r="748" customFormat="false" ht="15" hidden="false" customHeight="false" outlineLevel="0" collapsed="false">
      <c r="A748" s="5" t="n">
        <v>44910</v>
      </c>
      <c r="B748" s="6" t="n">
        <v>1777.2</v>
      </c>
      <c r="C748" s="9" t="n">
        <f aca="false">B748/B747-1</f>
        <v>-0.0167634854771784</v>
      </c>
      <c r="D748" s="9" t="n">
        <f aca="false">LN(B748/B747)</f>
        <v>-0.0169055829711664</v>
      </c>
      <c r="E748" s="9" t="n">
        <f aca="false">B748/B743-1</f>
        <v>-0.00642925029350927</v>
      </c>
      <c r="F748" s="9" t="n">
        <f aca="false">B748/B727-1</f>
        <v>0.00191678881497359</v>
      </c>
      <c r="G748" s="0" t="n">
        <f aca="false">MAX(G747,B748)</f>
        <v>2051.5</v>
      </c>
      <c r="H748" s="9" t="n">
        <f aca="false">B748/G748-1</f>
        <v>-0.133707043626615</v>
      </c>
      <c r="I748" s="0" t="n">
        <f aca="false">IF(AND($A748&gt;=CrashTest!$B$3,$A748&lt;=CrashTest!$C$3),1,IF(AND($A748&gt;=CrashTest!$B$4,$A748&lt;=CrashTest!$C$4),2,IF(AND($A748&gt;=CrashTest!$B$5,$A748&lt;=CrashTest!$C$5),3,IF(AND($A748&gt;=CrashTest!$B$6,$A748&lt;=CrashTest!$C$6),4,IF(AND($A748&gt;=CrashTest!$B$7,$A748&lt;=CrashTest!$C$7),5,0)))))</f>
        <v>4</v>
      </c>
      <c r="J748" s="0" t="n">
        <f aca="false">IF(I748=0,"",IF(I747=I748,MAX(J747,B748),B748))</f>
        <v>1813.9</v>
      </c>
      <c r="K748" s="9" t="n">
        <f aca="false">IF(I748=0,"",B748/J748-1)</f>
        <v>-0.0202326478857711</v>
      </c>
      <c r="M748" s="8"/>
      <c r="N748" s="8"/>
      <c r="O748" s="8"/>
      <c r="P748" s="8"/>
      <c r="Q748" s="9"/>
      <c r="R748" s="9"/>
      <c r="S748" s="9"/>
      <c r="T748" s="9"/>
      <c r="U748" s="9"/>
      <c r="V748" s="9"/>
    </row>
    <row r="749" customFormat="false" ht="15" hidden="false" customHeight="false" outlineLevel="0" collapsed="false">
      <c r="A749" s="5" t="n">
        <v>44911</v>
      </c>
      <c r="B749" s="6" t="n">
        <v>1790</v>
      </c>
      <c r="C749" s="9" t="n">
        <f aca="false">B749/B748-1</f>
        <v>0.00720234076074733</v>
      </c>
      <c r="D749" s="9" t="n">
        <f aca="false">LN(B749/B748)</f>
        <v>0.00717652777304736</v>
      </c>
      <c r="E749" s="9" t="n">
        <f aca="false">B749/B744-1</f>
        <v>-0.0045047550191869</v>
      </c>
      <c r="F749" s="9" t="n">
        <f aca="false">B749/B728-1</f>
        <v>0.00958826847151717</v>
      </c>
      <c r="G749" s="0" t="n">
        <f aca="false">MAX(G748,B749)</f>
        <v>2051.5</v>
      </c>
      <c r="H749" s="9" t="n">
        <f aca="false">B749/G749-1</f>
        <v>-0.127467706556178</v>
      </c>
      <c r="I749" s="0" t="n">
        <f aca="false">IF(AND($A749&gt;=CrashTest!$B$3,$A749&lt;=CrashTest!$C$3),1,IF(AND($A749&gt;=CrashTest!$B$4,$A749&lt;=CrashTest!$C$4),2,IF(AND($A749&gt;=CrashTest!$B$5,$A749&lt;=CrashTest!$C$5),3,IF(AND($A749&gt;=CrashTest!$B$6,$A749&lt;=CrashTest!$C$6),4,IF(AND($A749&gt;=CrashTest!$B$7,$A749&lt;=CrashTest!$C$7),5,0)))))</f>
        <v>4</v>
      </c>
      <c r="J749" s="0" t="n">
        <f aca="false">IF(I749=0,"",IF(I748=I749,MAX(J748,B749),B749))</f>
        <v>1813.9</v>
      </c>
      <c r="K749" s="9" t="n">
        <f aca="false">IF(I749=0,"",B749/J749-1)</f>
        <v>-0.0131760295495893</v>
      </c>
      <c r="M749" s="8"/>
      <c r="N749" s="8"/>
      <c r="O749" s="8"/>
      <c r="P749" s="8"/>
      <c r="Q749" s="9"/>
      <c r="R749" s="9"/>
      <c r="S749" s="9"/>
      <c r="T749" s="9"/>
      <c r="U749" s="9"/>
      <c r="V749" s="9"/>
    </row>
    <row r="750" customFormat="false" ht="15" hidden="false" customHeight="false" outlineLevel="0" collapsed="false">
      <c r="A750" s="5" t="n">
        <v>44914</v>
      </c>
      <c r="B750" s="6" t="n">
        <v>1787.7</v>
      </c>
      <c r="C750" s="9" t="n">
        <f aca="false">B750/B749-1</f>
        <v>-0.00128491620111726</v>
      </c>
      <c r="D750" s="9" t="n">
        <f aca="false">LN(B750/B749)</f>
        <v>-0.00128574241375771</v>
      </c>
      <c r="E750" s="9" t="n">
        <f aca="false">B750/B745-1</f>
        <v>0.00404380791912384</v>
      </c>
      <c r="F750" s="9" t="n">
        <f aca="false">B750/B729-1</f>
        <v>0.0152771467514767</v>
      </c>
      <c r="G750" s="0" t="n">
        <f aca="false">MAX(G749,B750)</f>
        <v>2051.5</v>
      </c>
      <c r="H750" s="9" t="n">
        <f aca="false">B750/G750-1</f>
        <v>-0.128588837436022</v>
      </c>
      <c r="I750" s="0" t="n">
        <f aca="false">IF(AND($A750&gt;=CrashTest!$B$3,$A750&lt;=CrashTest!$C$3),1,IF(AND($A750&gt;=CrashTest!$B$4,$A750&lt;=CrashTest!$C$4),2,IF(AND($A750&gt;=CrashTest!$B$5,$A750&lt;=CrashTest!$C$5),3,IF(AND($A750&gt;=CrashTest!$B$6,$A750&lt;=CrashTest!$C$6),4,IF(AND($A750&gt;=CrashTest!$B$7,$A750&lt;=CrashTest!$C$7),5,0)))))</f>
        <v>4</v>
      </c>
      <c r="J750" s="0" t="n">
        <f aca="false">IF(I750=0,"",IF(I749=I750,MAX(J749,B750),B750))</f>
        <v>1813.9</v>
      </c>
      <c r="K750" s="9" t="n">
        <f aca="false">IF(I750=0,"",B750/J750-1)</f>
        <v>-0.0144440156568719</v>
      </c>
      <c r="M750" s="8"/>
      <c r="N750" s="8"/>
      <c r="O750" s="8"/>
      <c r="P750" s="8"/>
      <c r="Q750" s="9"/>
      <c r="R750" s="9"/>
      <c r="S750" s="9"/>
      <c r="T750" s="9"/>
      <c r="U750" s="9"/>
      <c r="V750" s="9"/>
    </row>
    <row r="751" customFormat="false" ht="15" hidden="false" customHeight="false" outlineLevel="0" collapsed="false">
      <c r="A751" s="5" t="n">
        <v>44915</v>
      </c>
      <c r="B751" s="6" t="n">
        <v>1815.9</v>
      </c>
      <c r="C751" s="9" t="n">
        <f aca="false">B751/B750-1</f>
        <v>0.0157744588018125</v>
      </c>
      <c r="D751" s="9" t="n">
        <f aca="false">LN(B751/B750)</f>
        <v>0.0156513351447084</v>
      </c>
      <c r="E751" s="9" t="n">
        <f aca="false">B751/B746-1</f>
        <v>0.00110259661502843</v>
      </c>
      <c r="F751" s="9" t="n">
        <f aca="false">B751/B730-1</f>
        <v>0.0365317655117301</v>
      </c>
      <c r="G751" s="0" t="n">
        <f aca="false">MAX(G750,B751)</f>
        <v>2051.5</v>
      </c>
      <c r="H751" s="9" t="n">
        <f aca="false">B751/G751-1</f>
        <v>-0.114842797952717</v>
      </c>
      <c r="I751" s="0" t="n">
        <f aca="false">IF(AND($A751&gt;=CrashTest!$B$3,$A751&lt;=CrashTest!$C$3),1,IF(AND($A751&gt;=CrashTest!$B$4,$A751&lt;=CrashTest!$C$4),2,IF(AND($A751&gt;=CrashTest!$B$5,$A751&lt;=CrashTest!$C$5),3,IF(AND($A751&gt;=CrashTest!$B$6,$A751&lt;=CrashTest!$C$6),4,IF(AND($A751&gt;=CrashTest!$B$7,$A751&lt;=CrashTest!$C$7),5,0)))))</f>
        <v>4</v>
      </c>
      <c r="J751" s="0" t="n">
        <f aca="false">IF(I751=0,"",IF(I750=I751,MAX(J750,B751),B751))</f>
        <v>1815.9</v>
      </c>
      <c r="K751" s="9" t="n">
        <f aca="false">IF(I751=0,"",B751/J751-1)</f>
        <v>0</v>
      </c>
      <c r="M751" s="8"/>
      <c r="N751" s="8"/>
      <c r="O751" s="8"/>
      <c r="P751" s="8"/>
      <c r="Q751" s="9"/>
      <c r="R751" s="9"/>
      <c r="S751" s="9"/>
      <c r="T751" s="9"/>
      <c r="U751" s="9"/>
      <c r="V751" s="9"/>
    </row>
    <row r="752" customFormat="false" ht="15" hidden="false" customHeight="false" outlineLevel="0" collapsed="false">
      <c r="A752" s="5" t="n">
        <v>44916</v>
      </c>
      <c r="B752" s="6" t="n">
        <v>1815.9</v>
      </c>
      <c r="C752" s="9" t="n">
        <f aca="false">B752/B751-1</f>
        <v>0</v>
      </c>
      <c r="D752" s="9" t="n">
        <f aca="false">LN(B752/B751)</f>
        <v>0</v>
      </c>
      <c r="E752" s="9" t="n">
        <f aca="false">B752/B747-1</f>
        <v>0.00464730290456439</v>
      </c>
      <c r="F752" s="9" t="n">
        <f aca="false">B752/B731-1</f>
        <v>0.0451824565442616</v>
      </c>
      <c r="G752" s="0" t="n">
        <f aca="false">MAX(G751,B752)</f>
        <v>2051.5</v>
      </c>
      <c r="H752" s="9" t="n">
        <f aca="false">B752/G752-1</f>
        <v>-0.114842797952717</v>
      </c>
      <c r="I752" s="0" t="n">
        <f aca="false">IF(AND($A752&gt;=CrashTest!$B$3,$A752&lt;=CrashTest!$C$3),1,IF(AND($A752&gt;=CrashTest!$B$4,$A752&lt;=CrashTest!$C$4),2,IF(AND($A752&gt;=CrashTest!$B$5,$A752&lt;=CrashTest!$C$5),3,IF(AND($A752&gt;=CrashTest!$B$6,$A752&lt;=CrashTest!$C$6),4,IF(AND($A752&gt;=CrashTest!$B$7,$A752&lt;=CrashTest!$C$7),5,0)))))</f>
        <v>4</v>
      </c>
      <c r="J752" s="0" t="n">
        <f aca="false">IF(I752=0,"",IF(I751=I752,MAX(J751,B752),B752))</f>
        <v>1815.9</v>
      </c>
      <c r="K752" s="9" t="n">
        <f aca="false">IF(I752=0,"",B752/J752-1)</f>
        <v>0</v>
      </c>
      <c r="M752" s="8"/>
      <c r="N752" s="8"/>
      <c r="O752" s="8"/>
      <c r="P752" s="8"/>
      <c r="Q752" s="9"/>
      <c r="R752" s="9"/>
      <c r="S752" s="9"/>
      <c r="T752" s="9"/>
      <c r="U752" s="9"/>
      <c r="V752" s="9"/>
    </row>
    <row r="753" customFormat="false" ht="15" hidden="false" customHeight="false" outlineLevel="0" collapsed="false">
      <c r="A753" s="5" t="n">
        <v>44917</v>
      </c>
      <c r="B753" s="6" t="n">
        <v>1787</v>
      </c>
      <c r="C753" s="9" t="n">
        <f aca="false">B753/B752-1</f>
        <v>-0.0159149732914808</v>
      </c>
      <c r="D753" s="9" t="n">
        <f aca="false">LN(B753/B752)</f>
        <v>-0.0160429764063232</v>
      </c>
      <c r="E753" s="9" t="n">
        <f aca="false">B753/B748-1</f>
        <v>0.00551429214494714</v>
      </c>
      <c r="F753" s="9" t="n">
        <f aca="false">B753/B732-1</f>
        <v>0.0280158775815451</v>
      </c>
      <c r="G753" s="0" t="n">
        <f aca="false">MAX(G752,B753)</f>
        <v>2051.5</v>
      </c>
      <c r="H753" s="9" t="n">
        <f aca="false">B753/G753-1</f>
        <v>-0.128930051182062</v>
      </c>
      <c r="I753" s="0" t="n">
        <f aca="false">IF(AND($A753&gt;=CrashTest!$B$3,$A753&lt;=CrashTest!$C$3),1,IF(AND($A753&gt;=CrashTest!$B$4,$A753&lt;=CrashTest!$C$4),2,IF(AND($A753&gt;=CrashTest!$B$5,$A753&lt;=CrashTest!$C$5),3,IF(AND($A753&gt;=CrashTest!$B$6,$A753&lt;=CrashTest!$C$6),4,IF(AND($A753&gt;=CrashTest!$B$7,$A753&lt;=CrashTest!$C$7),5,0)))))</f>
        <v>4</v>
      </c>
      <c r="J753" s="0" t="n">
        <f aca="false">IF(I753=0,"",IF(I752=I753,MAX(J752,B753),B753))</f>
        <v>1815.9</v>
      </c>
      <c r="K753" s="9" t="n">
        <f aca="false">IF(I753=0,"",B753/J753-1)</f>
        <v>-0.0159149732914808</v>
      </c>
      <c r="M753" s="8"/>
      <c r="N753" s="8"/>
      <c r="O753" s="8"/>
      <c r="P753" s="8"/>
      <c r="Q753" s="9"/>
      <c r="R753" s="9"/>
      <c r="S753" s="9"/>
      <c r="T753" s="9"/>
      <c r="U753" s="9"/>
      <c r="V753" s="9"/>
    </row>
    <row r="754" customFormat="false" ht="15" hidden="false" customHeight="false" outlineLevel="0" collapsed="false">
      <c r="A754" s="5" t="n">
        <v>44918</v>
      </c>
      <c r="B754" s="6" t="n">
        <v>1795.9</v>
      </c>
      <c r="C754" s="9" t="n">
        <f aca="false">B754/B753-1</f>
        <v>0.0049804141018468</v>
      </c>
      <c r="D754" s="9" t="n">
        <f aca="false">LN(B754/B753)</f>
        <v>0.00496805286526282</v>
      </c>
      <c r="E754" s="9" t="n">
        <f aca="false">B754/B749-1</f>
        <v>0.00329608938547499</v>
      </c>
      <c r="F754" s="9" t="n">
        <f aca="false">B754/B733-1</f>
        <v>0.0292280359906012</v>
      </c>
      <c r="G754" s="0" t="n">
        <f aca="false">MAX(G753,B754)</f>
        <v>2051.5</v>
      </c>
      <c r="H754" s="9" t="n">
        <f aca="false">B754/G754-1</f>
        <v>-0.124591762125274</v>
      </c>
      <c r="I754" s="0" t="n">
        <f aca="false">IF(AND($A754&gt;=CrashTest!$B$3,$A754&lt;=CrashTest!$C$3),1,IF(AND($A754&gt;=CrashTest!$B$4,$A754&lt;=CrashTest!$C$4),2,IF(AND($A754&gt;=CrashTest!$B$5,$A754&lt;=CrashTest!$C$5),3,IF(AND($A754&gt;=CrashTest!$B$6,$A754&lt;=CrashTest!$C$6),4,IF(AND($A754&gt;=CrashTest!$B$7,$A754&lt;=CrashTest!$C$7),5,0)))))</f>
        <v>4</v>
      </c>
      <c r="J754" s="0" t="n">
        <f aca="false">IF(I754=0,"",IF(I753=I754,MAX(J753,B754),B754))</f>
        <v>1815.9</v>
      </c>
      <c r="K754" s="9" t="n">
        <f aca="false">IF(I754=0,"",B754/J754-1)</f>
        <v>-0.0110138223470455</v>
      </c>
      <c r="M754" s="8"/>
      <c r="N754" s="8"/>
      <c r="O754" s="8"/>
      <c r="P754" s="8"/>
      <c r="Q754" s="9"/>
      <c r="R754" s="9"/>
      <c r="S754" s="9"/>
      <c r="T754" s="9"/>
      <c r="U754" s="9"/>
      <c r="V754" s="9"/>
    </row>
    <row r="755" customFormat="false" ht="15" hidden="false" customHeight="false" outlineLevel="0" collapsed="false">
      <c r="A755" s="5" t="n">
        <v>44922</v>
      </c>
      <c r="B755" s="6" t="n">
        <v>1814.8</v>
      </c>
      <c r="C755" s="9" t="n">
        <f aca="false">B755/B754-1</f>
        <v>0.010523971267888</v>
      </c>
      <c r="D755" s="9" t="n">
        <f aca="false">LN(B755/B754)</f>
        <v>0.0104689797651181</v>
      </c>
      <c r="E755" s="9" t="n">
        <f aca="false">B755/B750-1</f>
        <v>0.0151591430329474</v>
      </c>
      <c r="F755" s="9" t="n">
        <f aca="false">B755/B734-1</f>
        <v>0.0350767124850282</v>
      </c>
      <c r="G755" s="0" t="n">
        <f aca="false">MAX(G754,B755)</f>
        <v>2051.5</v>
      </c>
      <c r="H755" s="9" t="n">
        <f aca="false">B755/G755-1</f>
        <v>-0.115378990982208</v>
      </c>
      <c r="I755" s="0" t="n">
        <f aca="false">IF(AND($A755&gt;=CrashTest!$B$3,$A755&lt;=CrashTest!$C$3),1,IF(AND($A755&gt;=CrashTest!$B$4,$A755&lt;=CrashTest!$C$4),2,IF(AND($A755&gt;=CrashTest!$B$5,$A755&lt;=CrashTest!$C$5),3,IF(AND($A755&gt;=CrashTest!$B$6,$A755&lt;=CrashTest!$C$6),4,IF(AND($A755&gt;=CrashTest!$B$7,$A755&lt;=CrashTest!$C$7),5,0)))))</f>
        <v>4</v>
      </c>
      <c r="J755" s="0" t="n">
        <f aca="false">IF(I755=0,"",IF(I754=I755,MAX(J754,B755),B755))</f>
        <v>1815.9</v>
      </c>
      <c r="K755" s="9" t="n">
        <f aca="false">IF(I755=0,"",B755/J755-1)</f>
        <v>-0.000605760229087538</v>
      </c>
      <c r="M755" s="8"/>
      <c r="N755" s="8"/>
      <c r="O755" s="8"/>
      <c r="P755" s="8"/>
      <c r="Q755" s="9"/>
      <c r="R755" s="9"/>
      <c r="S755" s="9"/>
      <c r="T755" s="9"/>
      <c r="U755" s="9"/>
      <c r="V755" s="9"/>
    </row>
    <row r="756" customFormat="false" ht="15" hidden="false" customHeight="false" outlineLevel="0" collapsed="false">
      <c r="A756" s="5" t="n">
        <v>44923</v>
      </c>
      <c r="B756" s="6" t="n">
        <v>1807.9</v>
      </c>
      <c r="C756" s="9" t="n">
        <f aca="false">B756/B755-1</f>
        <v>-0.00380207185364767</v>
      </c>
      <c r="D756" s="9" t="n">
        <f aca="false">LN(B756/B755)</f>
        <v>-0.00380931810183996</v>
      </c>
      <c r="E756" s="9" t="n">
        <f aca="false">B756/B751-1</f>
        <v>-0.00440552893881818</v>
      </c>
      <c r="F756" s="9" t="n">
        <f aca="false">B756/B735-1</f>
        <v>0.0389632779725304</v>
      </c>
      <c r="G756" s="0" t="n">
        <f aca="false">MAX(G755,B756)</f>
        <v>2051.5</v>
      </c>
      <c r="H756" s="9" t="n">
        <f aca="false">B756/G756-1</f>
        <v>-0.11874238362174</v>
      </c>
      <c r="I756" s="0" t="n">
        <f aca="false">IF(AND($A756&gt;=CrashTest!$B$3,$A756&lt;=CrashTest!$C$3),1,IF(AND($A756&gt;=CrashTest!$B$4,$A756&lt;=CrashTest!$C$4),2,IF(AND($A756&gt;=CrashTest!$B$5,$A756&lt;=CrashTest!$C$5),3,IF(AND($A756&gt;=CrashTest!$B$6,$A756&lt;=CrashTest!$C$6),4,IF(AND($A756&gt;=CrashTest!$B$7,$A756&lt;=CrashTest!$C$7),5,0)))))</f>
        <v>4</v>
      </c>
      <c r="J756" s="0" t="n">
        <f aca="false">IF(I756=0,"",IF(I755=I756,MAX(J755,B756),B756))</f>
        <v>1815.9</v>
      </c>
      <c r="K756" s="9" t="n">
        <f aca="false">IF(I756=0,"",B756/J756-1)</f>
        <v>-0.00440552893881818</v>
      </c>
      <c r="M756" s="8"/>
      <c r="N756" s="8"/>
      <c r="O756" s="8"/>
      <c r="P756" s="8"/>
      <c r="Q756" s="9"/>
      <c r="R756" s="9"/>
      <c r="S756" s="9"/>
      <c r="T756" s="9"/>
      <c r="U756" s="9"/>
      <c r="V756" s="9"/>
    </row>
    <row r="757" customFormat="false" ht="15" hidden="false" customHeight="false" outlineLevel="0" collapsed="false">
      <c r="A757" s="5" t="n">
        <v>44924</v>
      </c>
      <c r="B757" s="6" t="n">
        <v>1819.5</v>
      </c>
      <c r="C757" s="9" t="n">
        <f aca="false">B757/B756-1</f>
        <v>0.00641628408650918</v>
      </c>
      <c r="D757" s="9" t="n">
        <f aca="false">LN(B757/B756)</f>
        <v>0.00639578736424572</v>
      </c>
      <c r="E757" s="9" t="n">
        <f aca="false">B757/B752-1</f>
        <v>0.00198248802246814</v>
      </c>
      <c r="F757" s="9" t="n">
        <f aca="false">B757/B736-1</f>
        <v>0.040665751544269</v>
      </c>
      <c r="G757" s="0" t="n">
        <f aca="false">MAX(G756,B757)</f>
        <v>2051.5</v>
      </c>
      <c r="H757" s="9" t="n">
        <f aca="false">B757/G757-1</f>
        <v>-0.113087984401657</v>
      </c>
      <c r="I757" s="0" t="n">
        <f aca="false">IF(AND($A757&gt;=CrashTest!$B$3,$A757&lt;=CrashTest!$C$3),1,IF(AND($A757&gt;=CrashTest!$B$4,$A757&lt;=CrashTest!$C$4),2,IF(AND($A757&gt;=CrashTest!$B$5,$A757&lt;=CrashTest!$C$5),3,IF(AND($A757&gt;=CrashTest!$B$6,$A757&lt;=CrashTest!$C$6),4,IF(AND($A757&gt;=CrashTest!$B$7,$A757&lt;=CrashTest!$C$7),5,0)))))</f>
        <v>4</v>
      </c>
      <c r="J757" s="0" t="n">
        <f aca="false">IF(I757=0,"",IF(I756=I757,MAX(J756,B757),B757))</f>
        <v>1819.5</v>
      </c>
      <c r="K757" s="9" t="n">
        <f aca="false">IF(I757=0,"",B757/J757-1)</f>
        <v>0</v>
      </c>
      <c r="M757" s="8"/>
      <c r="N757" s="8"/>
      <c r="O757" s="8"/>
      <c r="P757" s="8"/>
      <c r="Q757" s="9"/>
      <c r="R757" s="9"/>
      <c r="S757" s="9"/>
      <c r="T757" s="9"/>
      <c r="U757" s="9"/>
      <c r="V757" s="9"/>
    </row>
    <row r="758" customFormat="false" ht="15" hidden="false" customHeight="false" outlineLevel="0" collapsed="false">
      <c r="A758" s="5" t="n">
        <v>44925</v>
      </c>
      <c r="B758" s="6" t="n">
        <v>1819.7</v>
      </c>
      <c r="C758" s="9" t="n">
        <f aca="false">B758/B757-1</f>
        <v>0.00010992030777679</v>
      </c>
      <c r="D758" s="9" t="n">
        <f aca="false">LN(B758/B757)</f>
        <v>0.000109914266982425</v>
      </c>
      <c r="E758" s="9" t="n">
        <f aca="false">B758/B753-1</f>
        <v>0.0182988248461109</v>
      </c>
      <c r="F758" s="9" t="n">
        <f aca="false">B758/B737-1</f>
        <v>0.0422107674684995</v>
      </c>
      <c r="G758" s="0" t="n">
        <f aca="false">MAX(G757,B758)</f>
        <v>2051.5</v>
      </c>
      <c r="H758" s="9" t="n">
        <f aca="false">B758/G758-1</f>
        <v>-0.112990494759932</v>
      </c>
      <c r="I758" s="0" t="n">
        <f aca="false">IF(AND($A758&gt;=CrashTest!$B$3,$A758&lt;=CrashTest!$C$3),1,IF(AND($A758&gt;=CrashTest!$B$4,$A758&lt;=CrashTest!$C$4),2,IF(AND($A758&gt;=CrashTest!$B$5,$A758&lt;=CrashTest!$C$5),3,IF(AND($A758&gt;=CrashTest!$B$6,$A758&lt;=CrashTest!$C$6),4,IF(AND($A758&gt;=CrashTest!$B$7,$A758&lt;=CrashTest!$C$7),5,0)))))</f>
        <v>4</v>
      </c>
      <c r="J758" s="0" t="n">
        <f aca="false">IF(I758=0,"",IF(I757=I758,MAX(J757,B758),B758))</f>
        <v>1819.7</v>
      </c>
      <c r="K758" s="9" t="n">
        <f aca="false">IF(I758=0,"",B758/J758-1)</f>
        <v>0</v>
      </c>
      <c r="M758" s="8"/>
      <c r="N758" s="8"/>
      <c r="O758" s="8"/>
      <c r="P758" s="8"/>
      <c r="Q758" s="9"/>
      <c r="R758" s="9"/>
      <c r="S758" s="9"/>
      <c r="T758" s="9"/>
      <c r="U758" s="9"/>
      <c r="V758" s="9"/>
    </row>
    <row r="759" customFormat="false" ht="15" hidden="false" customHeight="false" outlineLevel="0" collapsed="false">
      <c r="A759" s="5" t="n">
        <v>44929</v>
      </c>
      <c r="B759" s="6" t="n">
        <v>1839.7</v>
      </c>
      <c r="C759" s="9" t="n">
        <f aca="false">B759/B758-1</f>
        <v>0.0109908226630764</v>
      </c>
      <c r="D759" s="9" t="n">
        <f aca="false">LN(B759/B758)</f>
        <v>0.0109308625125407</v>
      </c>
      <c r="E759" s="9" t="n">
        <f aca="false">B759/B754-1</f>
        <v>0.0243888857954229</v>
      </c>
      <c r="F759" s="9" t="n">
        <f aca="false">B759/B738-1</f>
        <v>0.0214313475098551</v>
      </c>
      <c r="G759" s="0" t="n">
        <f aca="false">MAX(G758,B759)</f>
        <v>2051.5</v>
      </c>
      <c r="H759" s="9" t="n">
        <f aca="false">B759/G759-1</f>
        <v>-0.103241530587375</v>
      </c>
      <c r="I759" s="0" t="n">
        <f aca="false">IF(AND($A759&gt;=CrashTest!$B$3,$A759&lt;=CrashTest!$C$3),1,IF(AND($A759&gt;=CrashTest!$B$4,$A759&lt;=CrashTest!$C$4),2,IF(AND($A759&gt;=CrashTest!$B$5,$A759&lt;=CrashTest!$C$5),3,IF(AND($A759&gt;=CrashTest!$B$6,$A759&lt;=CrashTest!$C$6),4,IF(AND($A759&gt;=CrashTest!$B$7,$A759&lt;=CrashTest!$C$7),5,0)))))</f>
        <v>0</v>
      </c>
      <c r="J759" s="0" t="str">
        <f aca="false">IF(I759=0,"",IF(I758=I759,MAX(J758,B759),B759))</f>
        <v/>
      </c>
      <c r="K759" s="9" t="str">
        <f aca="false">IF(I759=0,"",B759/J759-1)</f>
        <v/>
      </c>
      <c r="M759" s="8"/>
      <c r="N759" s="8"/>
      <c r="O759" s="8"/>
      <c r="P759" s="8"/>
      <c r="Q759" s="9"/>
      <c r="R759" s="9"/>
      <c r="S759" s="9"/>
      <c r="T759" s="9"/>
      <c r="U759" s="9"/>
      <c r="V759" s="9"/>
    </row>
    <row r="760" customFormat="false" ht="15" hidden="false" customHeight="false" outlineLevel="0" collapsed="false">
      <c r="A760" s="5" t="n">
        <v>44930</v>
      </c>
      <c r="B760" s="6" t="n">
        <v>1852.8</v>
      </c>
      <c r="C760" s="9" t="n">
        <f aca="false">B760/B759-1</f>
        <v>0.00712072620535942</v>
      </c>
      <c r="D760" s="9" t="n">
        <f aca="false">LN(B760/B759)</f>
        <v>0.00709549354693834</v>
      </c>
      <c r="E760" s="9" t="n">
        <f aca="false">B760/B755-1</f>
        <v>0.0209389464403791</v>
      </c>
      <c r="F760" s="9" t="n">
        <f aca="false">B760/B739-1</f>
        <v>0.0316832785789853</v>
      </c>
      <c r="G760" s="0" t="n">
        <f aca="false">MAX(G759,B760)</f>
        <v>2051.5</v>
      </c>
      <c r="H760" s="9" t="n">
        <f aca="false">B760/G760-1</f>
        <v>-0.0968559590543505</v>
      </c>
      <c r="I760" s="0" t="n">
        <f aca="false">IF(AND($A760&gt;=CrashTest!$B$3,$A760&lt;=CrashTest!$C$3),1,IF(AND($A760&gt;=CrashTest!$B$4,$A760&lt;=CrashTest!$C$4),2,IF(AND($A760&gt;=CrashTest!$B$5,$A760&lt;=CrashTest!$C$5),3,IF(AND($A760&gt;=CrashTest!$B$6,$A760&lt;=CrashTest!$C$6),4,IF(AND($A760&gt;=CrashTest!$B$7,$A760&lt;=CrashTest!$C$7),5,0)))))</f>
        <v>0</v>
      </c>
      <c r="J760" s="0" t="str">
        <f aca="false">IF(I760=0,"",IF(I759=I760,MAX(J759,B760),B760))</f>
        <v/>
      </c>
      <c r="K760" s="9" t="str">
        <f aca="false">IF(I760=0,"",B760/J760-1)</f>
        <v/>
      </c>
      <c r="M760" s="8"/>
      <c r="N760" s="8"/>
      <c r="O760" s="8"/>
      <c r="P760" s="8"/>
      <c r="Q760" s="9"/>
      <c r="R760" s="9"/>
      <c r="S760" s="9"/>
      <c r="T760" s="9"/>
      <c r="U760" s="9"/>
      <c r="V760" s="9"/>
    </row>
    <row r="761" customFormat="false" ht="15" hidden="false" customHeight="false" outlineLevel="0" collapsed="false">
      <c r="A761" s="5" t="n">
        <v>44931</v>
      </c>
      <c r="B761" s="6" t="n">
        <v>1834.8</v>
      </c>
      <c r="C761" s="9" t="n">
        <f aca="false">B761/B760-1</f>
        <v>-0.00971502590673579</v>
      </c>
      <c r="D761" s="9" t="n">
        <f aca="false">LN(B761/B760)</f>
        <v>-0.00976252465565921</v>
      </c>
      <c r="E761" s="9" t="n">
        <f aca="false">B761/B756-1</f>
        <v>0.0148791415454395</v>
      </c>
      <c r="F761" s="9" t="n">
        <f aca="false">B761/B740-1</f>
        <v>0.0381351137263777</v>
      </c>
      <c r="G761" s="0" t="n">
        <f aca="false">MAX(G760,B761)</f>
        <v>2051.5</v>
      </c>
      <c r="H761" s="9" t="n">
        <f aca="false">B761/G761-1</f>
        <v>-0.105630026809652</v>
      </c>
      <c r="I761" s="0" t="n">
        <f aca="false">IF(AND($A761&gt;=CrashTest!$B$3,$A761&lt;=CrashTest!$C$3),1,IF(AND($A761&gt;=CrashTest!$B$4,$A761&lt;=CrashTest!$C$4),2,IF(AND($A761&gt;=CrashTest!$B$5,$A761&lt;=CrashTest!$C$5),3,IF(AND($A761&gt;=CrashTest!$B$6,$A761&lt;=CrashTest!$C$6),4,IF(AND($A761&gt;=CrashTest!$B$7,$A761&lt;=CrashTest!$C$7),5,0)))))</f>
        <v>0</v>
      </c>
      <c r="J761" s="0" t="str">
        <f aca="false">IF(I761=0,"",IF(I760=I761,MAX(J760,B761),B761))</f>
        <v/>
      </c>
      <c r="K761" s="9" t="str">
        <f aca="false">IF(I761=0,"",B761/J761-1)</f>
        <v/>
      </c>
      <c r="M761" s="8"/>
      <c r="N761" s="8"/>
      <c r="O761" s="8"/>
      <c r="P761" s="8"/>
      <c r="Q761" s="9"/>
      <c r="R761" s="9"/>
      <c r="S761" s="9"/>
      <c r="T761" s="9"/>
      <c r="U761" s="9"/>
      <c r="V761" s="9"/>
    </row>
    <row r="762" customFormat="false" ht="15" hidden="false" customHeight="false" outlineLevel="0" collapsed="false">
      <c r="A762" s="5" t="n">
        <v>44932</v>
      </c>
      <c r="B762" s="6" t="n">
        <v>1864.2</v>
      </c>
      <c r="C762" s="9" t="n">
        <f aca="false">B762/B761-1</f>
        <v>0.0160235448005233</v>
      </c>
      <c r="D762" s="9" t="n">
        <f aca="false">LN(B762/B761)</f>
        <v>0.0158965229040398</v>
      </c>
      <c r="E762" s="9" t="n">
        <f aca="false">B762/B757-1</f>
        <v>0.0245671887881287</v>
      </c>
      <c r="F762" s="9" t="n">
        <f aca="false">B762/B741-1</f>
        <v>0.0536370315944159</v>
      </c>
      <c r="G762" s="0" t="n">
        <f aca="false">MAX(G761,B762)</f>
        <v>2051.5</v>
      </c>
      <c r="H762" s="9" t="n">
        <f aca="false">B762/G762-1</f>
        <v>-0.0912990494759931</v>
      </c>
      <c r="I762" s="0" t="n">
        <f aca="false">IF(AND($A762&gt;=CrashTest!$B$3,$A762&lt;=CrashTest!$C$3),1,IF(AND($A762&gt;=CrashTest!$B$4,$A762&lt;=CrashTest!$C$4),2,IF(AND($A762&gt;=CrashTest!$B$5,$A762&lt;=CrashTest!$C$5),3,IF(AND($A762&gt;=CrashTest!$B$6,$A762&lt;=CrashTest!$C$6),4,IF(AND($A762&gt;=CrashTest!$B$7,$A762&lt;=CrashTest!$C$7),5,0)))))</f>
        <v>0</v>
      </c>
      <c r="J762" s="0" t="str">
        <f aca="false">IF(I762=0,"",IF(I761=I762,MAX(J761,B762),B762))</f>
        <v/>
      </c>
      <c r="K762" s="9" t="str">
        <f aca="false">IF(I762=0,"",B762/J762-1)</f>
        <v/>
      </c>
      <c r="M762" s="8"/>
      <c r="N762" s="8"/>
      <c r="O762" s="8"/>
      <c r="P762" s="8"/>
      <c r="Q762" s="9"/>
      <c r="R762" s="9"/>
      <c r="S762" s="9"/>
      <c r="T762" s="9"/>
      <c r="U762" s="9"/>
      <c r="V762" s="9"/>
    </row>
    <row r="763" customFormat="false" ht="15" hidden="false" customHeight="false" outlineLevel="0" collapsed="false">
      <c r="A763" s="5" t="n">
        <v>44935</v>
      </c>
      <c r="B763" s="6" t="n">
        <v>1872.7</v>
      </c>
      <c r="C763" s="9" t="n">
        <f aca="false">B763/B762-1</f>
        <v>0.00455959660980576</v>
      </c>
      <c r="D763" s="9" t="n">
        <f aca="false">LN(B763/B762)</f>
        <v>0.00454923313940595</v>
      </c>
      <c r="E763" s="9" t="n">
        <f aca="false">B763/B758-1</f>
        <v>0.0291256800571522</v>
      </c>
      <c r="F763" s="9" t="n">
        <f aca="false">B763/B742-1</f>
        <v>0.0488378605432651</v>
      </c>
      <c r="G763" s="0" t="n">
        <f aca="false">MAX(G762,B763)</f>
        <v>2051.5</v>
      </c>
      <c r="H763" s="9" t="n">
        <f aca="false">B763/G763-1</f>
        <v>-0.0871557397026566</v>
      </c>
      <c r="I763" s="0" t="n">
        <f aca="false">IF(AND($A763&gt;=CrashTest!$B$3,$A763&lt;=CrashTest!$C$3),1,IF(AND($A763&gt;=CrashTest!$B$4,$A763&lt;=CrashTest!$C$4),2,IF(AND($A763&gt;=CrashTest!$B$5,$A763&lt;=CrashTest!$C$5),3,IF(AND($A763&gt;=CrashTest!$B$6,$A763&lt;=CrashTest!$C$6),4,IF(AND($A763&gt;=CrashTest!$B$7,$A763&lt;=CrashTest!$C$7),5,0)))))</f>
        <v>0</v>
      </c>
      <c r="J763" s="0" t="str">
        <f aca="false">IF(I763=0,"",IF(I762=I763,MAX(J762,B763),B763))</f>
        <v/>
      </c>
      <c r="K763" s="9" t="str">
        <f aca="false">IF(I763=0,"",B763/J763-1)</f>
        <v/>
      </c>
      <c r="M763" s="8"/>
      <c r="N763" s="8"/>
      <c r="O763" s="8"/>
      <c r="P763" s="8"/>
      <c r="Q763" s="9"/>
      <c r="R763" s="9"/>
      <c r="S763" s="9"/>
      <c r="T763" s="9"/>
      <c r="U763" s="9"/>
      <c r="V763" s="9"/>
    </row>
    <row r="764" customFormat="false" ht="15" hidden="false" customHeight="false" outlineLevel="0" collapsed="false">
      <c r="A764" s="5" t="n">
        <v>44936</v>
      </c>
      <c r="B764" s="6" t="n">
        <v>1871.6</v>
      </c>
      <c r="C764" s="9" t="n">
        <f aca="false">B764/B763-1</f>
        <v>-0.00058738719495921</v>
      </c>
      <c r="D764" s="9" t="n">
        <f aca="false">LN(B764/B763)</f>
        <v>-0.000587559774401557</v>
      </c>
      <c r="E764" s="9" t="n">
        <f aca="false">B764/B759-1</f>
        <v>0.0173397836603793</v>
      </c>
      <c r="F764" s="9" t="n">
        <f aca="false">B764/B743-1</f>
        <v>0.0463465086375579</v>
      </c>
      <c r="G764" s="0" t="n">
        <f aca="false">MAX(G763,B764)</f>
        <v>2051.5</v>
      </c>
      <c r="H764" s="9" t="n">
        <f aca="false">B764/G764-1</f>
        <v>-0.0876919327321473</v>
      </c>
      <c r="I764" s="0" t="n">
        <f aca="false">IF(AND($A764&gt;=CrashTest!$B$3,$A764&lt;=CrashTest!$C$3),1,IF(AND($A764&gt;=CrashTest!$B$4,$A764&lt;=CrashTest!$C$4),2,IF(AND($A764&gt;=CrashTest!$B$5,$A764&lt;=CrashTest!$C$5),3,IF(AND($A764&gt;=CrashTest!$B$6,$A764&lt;=CrashTest!$C$6),4,IF(AND($A764&gt;=CrashTest!$B$7,$A764&lt;=CrashTest!$C$7),5,0)))))</f>
        <v>0</v>
      </c>
      <c r="J764" s="0" t="str">
        <f aca="false">IF(I764=0,"",IF(I763=I764,MAX(J763,B764),B764))</f>
        <v/>
      </c>
      <c r="K764" s="9" t="str">
        <f aca="false">IF(I764=0,"",B764/J764-1)</f>
        <v/>
      </c>
      <c r="M764" s="8"/>
      <c r="N764" s="8"/>
      <c r="O764" s="8"/>
      <c r="P764" s="8"/>
      <c r="Q764" s="9"/>
      <c r="R764" s="9"/>
      <c r="S764" s="9"/>
      <c r="T764" s="9"/>
      <c r="U764" s="9"/>
      <c r="V764" s="9"/>
    </row>
    <row r="765" customFormat="false" ht="15" hidden="false" customHeight="false" outlineLevel="0" collapsed="false">
      <c r="A765" s="5" t="n">
        <v>44937</v>
      </c>
      <c r="B765" s="6" t="n">
        <v>1874.6</v>
      </c>
      <c r="C765" s="9" t="n">
        <f aca="false">B765/B764-1</f>
        <v>0.00160290660397511</v>
      </c>
      <c r="D765" s="9" t="n">
        <f aca="false">LN(B765/B764)</f>
        <v>0.00160162332032411</v>
      </c>
      <c r="E765" s="9" t="n">
        <f aca="false">B765/B760-1</f>
        <v>0.0117659758203799</v>
      </c>
      <c r="F765" s="9" t="n">
        <f aca="false">B765/B744-1</f>
        <v>0.0425449085145431</v>
      </c>
      <c r="G765" s="0" t="n">
        <f aca="false">MAX(G764,B765)</f>
        <v>2051.5</v>
      </c>
      <c r="H765" s="9" t="n">
        <f aca="false">B765/G765-1</f>
        <v>-0.0862295881062638</v>
      </c>
      <c r="I765" s="0" t="n">
        <f aca="false">IF(AND($A765&gt;=CrashTest!$B$3,$A765&lt;=CrashTest!$C$3),1,IF(AND($A765&gt;=CrashTest!$B$4,$A765&lt;=CrashTest!$C$4),2,IF(AND($A765&gt;=CrashTest!$B$5,$A765&lt;=CrashTest!$C$5),3,IF(AND($A765&gt;=CrashTest!$B$6,$A765&lt;=CrashTest!$C$6),4,IF(AND($A765&gt;=CrashTest!$B$7,$A765&lt;=CrashTest!$C$7),5,0)))))</f>
        <v>0</v>
      </c>
      <c r="J765" s="0" t="str">
        <f aca="false">IF(I765=0,"",IF(I764=I765,MAX(J764,B765),B765))</f>
        <v/>
      </c>
      <c r="K765" s="9" t="str">
        <f aca="false">IF(I765=0,"",B765/J765-1)</f>
        <v/>
      </c>
      <c r="M765" s="8"/>
      <c r="N765" s="8"/>
      <c r="O765" s="8"/>
      <c r="P765" s="8"/>
      <c r="Q765" s="9"/>
      <c r="R765" s="9"/>
      <c r="S765" s="9"/>
      <c r="T765" s="9"/>
      <c r="U765" s="9"/>
      <c r="V765" s="9"/>
    </row>
    <row r="766" customFormat="false" ht="15" hidden="false" customHeight="false" outlineLevel="0" collapsed="false">
      <c r="A766" s="5" t="n">
        <v>44938</v>
      </c>
      <c r="B766" s="6" t="n">
        <v>1895.5</v>
      </c>
      <c r="C766" s="9" t="n">
        <f aca="false">B766/B765-1</f>
        <v>0.0111490451296277</v>
      </c>
      <c r="D766" s="9" t="n">
        <f aca="false">LN(B766/B765)</f>
        <v>0.0110873526440041</v>
      </c>
      <c r="E766" s="9" t="n">
        <f aca="false">B766/B761-1</f>
        <v>0.0330826248092435</v>
      </c>
      <c r="F766" s="9" t="n">
        <f aca="false">B766/B745-1</f>
        <v>0.064588598708228</v>
      </c>
      <c r="G766" s="0" t="n">
        <f aca="false">MAX(G765,B766)</f>
        <v>2051.5</v>
      </c>
      <c r="H766" s="9" t="n">
        <f aca="false">B766/G766-1</f>
        <v>-0.0760419205459419</v>
      </c>
      <c r="I766" s="0" t="n">
        <f aca="false">IF(AND($A766&gt;=CrashTest!$B$3,$A766&lt;=CrashTest!$C$3),1,IF(AND($A766&gt;=CrashTest!$B$4,$A766&lt;=CrashTest!$C$4),2,IF(AND($A766&gt;=CrashTest!$B$5,$A766&lt;=CrashTest!$C$5),3,IF(AND($A766&gt;=CrashTest!$B$6,$A766&lt;=CrashTest!$C$6),4,IF(AND($A766&gt;=CrashTest!$B$7,$A766&lt;=CrashTest!$C$7),5,0)))))</f>
        <v>0</v>
      </c>
      <c r="J766" s="0" t="str">
        <f aca="false">IF(I766=0,"",IF(I765=I766,MAX(J765,B766),B766))</f>
        <v/>
      </c>
      <c r="K766" s="9" t="str">
        <f aca="false">IF(I766=0,"",B766/J766-1)</f>
        <v/>
      </c>
      <c r="M766" s="8"/>
      <c r="N766" s="8"/>
      <c r="O766" s="8"/>
      <c r="P766" s="8"/>
      <c r="Q766" s="9"/>
      <c r="R766" s="9"/>
      <c r="S766" s="9"/>
      <c r="T766" s="9"/>
      <c r="U766" s="9"/>
      <c r="V766" s="9"/>
    </row>
    <row r="767" customFormat="false" ht="15" hidden="false" customHeight="false" outlineLevel="0" collapsed="false">
      <c r="A767" s="5" t="n">
        <v>44939</v>
      </c>
      <c r="B767" s="6" t="n">
        <v>1918.4</v>
      </c>
      <c r="C767" s="9" t="n">
        <f aca="false">B767/B766-1</f>
        <v>0.0120812450540755</v>
      </c>
      <c r="D767" s="9" t="n">
        <f aca="false">LN(B767/B766)</f>
        <v>0.0120088493168603</v>
      </c>
      <c r="E767" s="9" t="n">
        <f aca="false">B767/B762-1</f>
        <v>0.0290741336766442</v>
      </c>
      <c r="F767" s="9" t="n">
        <f aca="false">B767/B746-1</f>
        <v>0.0576106731352335</v>
      </c>
      <c r="G767" s="0" t="n">
        <f aca="false">MAX(G766,B767)</f>
        <v>2051.5</v>
      </c>
      <c r="H767" s="9" t="n">
        <f aca="false">B767/G767-1</f>
        <v>-0.0648793565683645</v>
      </c>
      <c r="I767" s="0" t="n">
        <f aca="false">IF(AND($A767&gt;=CrashTest!$B$3,$A767&lt;=CrashTest!$C$3),1,IF(AND($A767&gt;=CrashTest!$B$4,$A767&lt;=CrashTest!$C$4),2,IF(AND($A767&gt;=CrashTest!$B$5,$A767&lt;=CrashTest!$C$5),3,IF(AND($A767&gt;=CrashTest!$B$6,$A767&lt;=CrashTest!$C$6),4,IF(AND($A767&gt;=CrashTest!$B$7,$A767&lt;=CrashTest!$C$7),5,0)))))</f>
        <v>0</v>
      </c>
      <c r="J767" s="0" t="str">
        <f aca="false">IF(I767=0,"",IF(I766=I767,MAX(J766,B767),B767))</f>
        <v/>
      </c>
      <c r="K767" s="9" t="str">
        <f aca="false">IF(I767=0,"",B767/J767-1)</f>
        <v/>
      </c>
      <c r="M767" s="8"/>
      <c r="N767" s="8"/>
      <c r="O767" s="8"/>
      <c r="P767" s="8"/>
      <c r="Q767" s="9"/>
      <c r="R767" s="9"/>
      <c r="S767" s="9"/>
      <c r="T767" s="9"/>
      <c r="U767" s="9"/>
      <c r="V767" s="9"/>
    </row>
    <row r="768" customFormat="false" ht="15" hidden="false" customHeight="false" outlineLevel="0" collapsed="false">
      <c r="A768" s="5" t="n">
        <v>44943</v>
      </c>
      <c r="B768" s="6" t="n">
        <v>1907.2</v>
      </c>
      <c r="C768" s="9" t="n">
        <f aca="false">B768/B767-1</f>
        <v>-0.005838198498749</v>
      </c>
      <c r="D768" s="9" t="n">
        <f aca="false">LN(B768/B767)</f>
        <v>-0.00585530740221922</v>
      </c>
      <c r="E768" s="9" t="n">
        <f aca="false">B768/B763-1</f>
        <v>0.0184225983873552</v>
      </c>
      <c r="F768" s="9" t="n">
        <f aca="false">B768/B747-1</f>
        <v>0.0551590594744122</v>
      </c>
      <c r="G768" s="0" t="n">
        <f aca="false">MAX(G767,B768)</f>
        <v>2051.5</v>
      </c>
      <c r="H768" s="9" t="n">
        <f aca="false">B768/G768-1</f>
        <v>-0.0703387765049963</v>
      </c>
      <c r="I768" s="0" t="n">
        <f aca="false">IF(AND($A768&gt;=CrashTest!$B$3,$A768&lt;=CrashTest!$C$3),1,IF(AND($A768&gt;=CrashTest!$B$4,$A768&lt;=CrashTest!$C$4),2,IF(AND($A768&gt;=CrashTest!$B$5,$A768&lt;=CrashTest!$C$5),3,IF(AND($A768&gt;=CrashTest!$B$6,$A768&lt;=CrashTest!$C$6),4,IF(AND($A768&gt;=CrashTest!$B$7,$A768&lt;=CrashTest!$C$7),5,0)))))</f>
        <v>0</v>
      </c>
      <c r="J768" s="0" t="str">
        <f aca="false">IF(I768=0,"",IF(I767=I768,MAX(J767,B768),B768))</f>
        <v/>
      </c>
      <c r="K768" s="9" t="str">
        <f aca="false">IF(I768=0,"",B768/J768-1)</f>
        <v/>
      </c>
      <c r="M768" s="8"/>
      <c r="N768" s="8"/>
      <c r="O768" s="8"/>
      <c r="P768" s="8"/>
      <c r="Q768" s="9"/>
      <c r="R768" s="9"/>
      <c r="S768" s="9"/>
      <c r="T768" s="9"/>
      <c r="U768" s="9"/>
      <c r="V768" s="9"/>
    </row>
    <row r="769" customFormat="false" ht="15" hidden="false" customHeight="false" outlineLevel="0" collapsed="false">
      <c r="A769" s="5" t="n">
        <v>44944</v>
      </c>
      <c r="B769" s="6" t="n">
        <v>1904.4</v>
      </c>
      <c r="C769" s="9" t="n">
        <f aca="false">B769/B768-1</f>
        <v>-0.00146812080536907</v>
      </c>
      <c r="D769" s="9" t="n">
        <f aca="false">LN(B769/B768)</f>
        <v>-0.00146919955066686</v>
      </c>
      <c r="E769" s="9" t="n">
        <f aca="false">B769/B764-1</f>
        <v>0.0175251122034623</v>
      </c>
      <c r="F769" s="9" t="n">
        <f aca="false">B769/B748-1</f>
        <v>0.0715732613099258</v>
      </c>
      <c r="G769" s="0" t="n">
        <f aca="false">MAX(G768,B769)</f>
        <v>2051.5</v>
      </c>
      <c r="H769" s="9" t="n">
        <f aca="false">B769/G769-1</f>
        <v>-0.0717036314891543</v>
      </c>
      <c r="I769" s="0" t="n">
        <f aca="false">IF(AND($A769&gt;=CrashTest!$B$3,$A769&lt;=CrashTest!$C$3),1,IF(AND($A769&gt;=CrashTest!$B$4,$A769&lt;=CrashTest!$C$4),2,IF(AND($A769&gt;=CrashTest!$B$5,$A769&lt;=CrashTest!$C$5),3,IF(AND($A769&gt;=CrashTest!$B$6,$A769&lt;=CrashTest!$C$6),4,IF(AND($A769&gt;=CrashTest!$B$7,$A769&lt;=CrashTest!$C$7),5,0)))))</f>
        <v>0</v>
      </c>
      <c r="J769" s="0" t="str">
        <f aca="false">IF(I769=0,"",IF(I768=I769,MAX(J768,B769),B769))</f>
        <v/>
      </c>
      <c r="K769" s="9" t="str">
        <f aca="false">IF(I769=0,"",B769/J769-1)</f>
        <v/>
      </c>
      <c r="M769" s="8"/>
      <c r="N769" s="8"/>
      <c r="O769" s="8"/>
      <c r="P769" s="8"/>
      <c r="Q769" s="9"/>
      <c r="R769" s="9"/>
      <c r="S769" s="9"/>
      <c r="T769" s="9"/>
      <c r="U769" s="9"/>
      <c r="V769" s="9"/>
    </row>
    <row r="770" customFormat="false" ht="15" hidden="false" customHeight="false" outlineLevel="0" collapsed="false">
      <c r="A770" s="5" t="n">
        <v>44945</v>
      </c>
      <c r="B770" s="6" t="n">
        <v>1922.1</v>
      </c>
      <c r="C770" s="9" t="n">
        <f aca="false">B770/B769-1</f>
        <v>0.00929426591052285</v>
      </c>
      <c r="D770" s="9" t="n">
        <f aca="false">LN(B770/B769)</f>
        <v>0.00925133999272172</v>
      </c>
      <c r="E770" s="9" t="n">
        <f aca="false">B770/B765-1</f>
        <v>0.0253387389309721</v>
      </c>
      <c r="F770" s="9" t="n">
        <f aca="false">B770/B749-1</f>
        <v>0.0737988826815641</v>
      </c>
      <c r="G770" s="0" t="n">
        <f aca="false">MAX(G769,B770)</f>
        <v>2051.5</v>
      </c>
      <c r="H770" s="9" t="n">
        <f aca="false">B770/G770-1</f>
        <v>-0.0630757981964417</v>
      </c>
      <c r="I770" s="0" t="n">
        <f aca="false">IF(AND($A770&gt;=CrashTest!$B$3,$A770&lt;=CrashTest!$C$3),1,IF(AND($A770&gt;=CrashTest!$B$4,$A770&lt;=CrashTest!$C$4),2,IF(AND($A770&gt;=CrashTest!$B$5,$A770&lt;=CrashTest!$C$5),3,IF(AND($A770&gt;=CrashTest!$B$6,$A770&lt;=CrashTest!$C$6),4,IF(AND($A770&gt;=CrashTest!$B$7,$A770&lt;=CrashTest!$C$7),5,0)))))</f>
        <v>0</v>
      </c>
      <c r="J770" s="0" t="str">
        <f aca="false">IF(I770=0,"",IF(I769=I770,MAX(J769,B770),B770))</f>
        <v/>
      </c>
      <c r="K770" s="9" t="str">
        <f aca="false">IF(I770=0,"",B770/J770-1)</f>
        <v/>
      </c>
      <c r="M770" s="8"/>
      <c r="N770" s="8"/>
      <c r="O770" s="8"/>
      <c r="P770" s="8"/>
      <c r="Q770" s="9"/>
      <c r="R770" s="9"/>
      <c r="S770" s="9"/>
      <c r="T770" s="9"/>
      <c r="U770" s="9"/>
      <c r="V770" s="9"/>
    </row>
    <row r="771" customFormat="false" ht="15" hidden="false" customHeight="false" outlineLevel="0" collapsed="false">
      <c r="A771" s="5" t="n">
        <v>44946</v>
      </c>
      <c r="B771" s="6" t="n">
        <v>1926.4</v>
      </c>
      <c r="C771" s="9" t="n">
        <f aca="false">B771/B770-1</f>
        <v>0.00223713646532442</v>
      </c>
      <c r="D771" s="9" t="n">
        <f aca="false">LN(B771/B770)</f>
        <v>0.00223463780141636</v>
      </c>
      <c r="E771" s="9" t="n">
        <f aca="false">B771/B766-1</f>
        <v>0.0163017673437089</v>
      </c>
      <c r="F771" s="9" t="n">
        <f aca="false">B771/B750-1</f>
        <v>0.0775857246741623</v>
      </c>
      <c r="G771" s="0" t="n">
        <f aca="false">MAX(G770,B771)</f>
        <v>2051.5</v>
      </c>
      <c r="H771" s="9" t="n">
        <f aca="false">B771/G771-1</f>
        <v>-0.0609797708993419</v>
      </c>
      <c r="I771" s="0" t="n">
        <f aca="false">IF(AND($A771&gt;=CrashTest!$B$3,$A771&lt;=CrashTest!$C$3),1,IF(AND($A771&gt;=CrashTest!$B$4,$A771&lt;=CrashTest!$C$4),2,IF(AND($A771&gt;=CrashTest!$B$5,$A771&lt;=CrashTest!$C$5),3,IF(AND($A771&gt;=CrashTest!$B$6,$A771&lt;=CrashTest!$C$6),4,IF(AND($A771&gt;=CrashTest!$B$7,$A771&lt;=CrashTest!$C$7),5,0)))))</f>
        <v>0</v>
      </c>
      <c r="J771" s="0" t="str">
        <f aca="false">IF(I771=0,"",IF(I770=I771,MAX(J770,B771),B771))</f>
        <v/>
      </c>
      <c r="K771" s="9" t="str">
        <f aca="false">IF(I771=0,"",B771/J771-1)</f>
        <v/>
      </c>
      <c r="M771" s="8"/>
      <c r="N771" s="8"/>
      <c r="O771" s="8"/>
      <c r="P771" s="8"/>
      <c r="Q771" s="9"/>
      <c r="R771" s="9"/>
      <c r="S771" s="9"/>
      <c r="T771" s="9"/>
      <c r="U771" s="9"/>
      <c r="V771" s="9"/>
    </row>
    <row r="772" customFormat="false" ht="15" hidden="false" customHeight="false" outlineLevel="0" collapsed="false">
      <c r="A772" s="5" t="n">
        <v>44949</v>
      </c>
      <c r="B772" s="6" t="n">
        <v>1927.1</v>
      </c>
      <c r="C772" s="9" t="n">
        <f aca="false">B772/B771-1</f>
        <v>0.000363372093023173</v>
      </c>
      <c r="D772" s="9" t="n">
        <f aca="false">LN(B772/B771)</f>
        <v>0.000363306089372951</v>
      </c>
      <c r="E772" s="9" t="n">
        <f aca="false">B772/B767-1</f>
        <v>0.00453502919099247</v>
      </c>
      <c r="F772" s="9" t="n">
        <f aca="false">B772/B751-1</f>
        <v>0.0612368522495732</v>
      </c>
      <c r="G772" s="0" t="n">
        <f aca="false">MAX(G771,B772)</f>
        <v>2051.5</v>
      </c>
      <c r="H772" s="9" t="n">
        <f aca="false">B772/G772-1</f>
        <v>-0.0606385571533025</v>
      </c>
      <c r="I772" s="0" t="n">
        <f aca="false">IF(AND($A772&gt;=CrashTest!$B$3,$A772&lt;=CrashTest!$C$3),1,IF(AND($A772&gt;=CrashTest!$B$4,$A772&lt;=CrashTest!$C$4),2,IF(AND($A772&gt;=CrashTest!$B$5,$A772&lt;=CrashTest!$C$5),3,IF(AND($A772&gt;=CrashTest!$B$6,$A772&lt;=CrashTest!$C$6),4,IF(AND($A772&gt;=CrashTest!$B$7,$A772&lt;=CrashTest!$C$7),5,0)))))</f>
        <v>0</v>
      </c>
      <c r="J772" s="0" t="str">
        <f aca="false">IF(I772=0,"",IF(I771=I772,MAX(J771,B772),B772))</f>
        <v/>
      </c>
      <c r="K772" s="9" t="str">
        <f aca="false">IF(I772=0,"",B772/J772-1)</f>
        <v/>
      </c>
      <c r="M772" s="8"/>
      <c r="N772" s="8"/>
      <c r="O772" s="8"/>
      <c r="P772" s="8"/>
      <c r="Q772" s="9"/>
      <c r="R772" s="9"/>
      <c r="S772" s="9"/>
      <c r="T772" s="9"/>
      <c r="U772" s="9"/>
      <c r="V772" s="9"/>
    </row>
    <row r="773" customFormat="false" ht="15" hidden="false" customHeight="false" outlineLevel="0" collapsed="false">
      <c r="A773" s="5" t="n">
        <v>44950</v>
      </c>
      <c r="B773" s="6" t="n">
        <v>1933.9</v>
      </c>
      <c r="C773" s="9" t="n">
        <f aca="false">B773/B772-1</f>
        <v>0.00352861813087024</v>
      </c>
      <c r="D773" s="9" t="n">
        <f aca="false">LN(B773/B772)</f>
        <v>0.00352240716437789</v>
      </c>
      <c r="E773" s="9" t="n">
        <f aca="false">B773/B768-1</f>
        <v>0.0139995805369129</v>
      </c>
      <c r="F773" s="9" t="n">
        <f aca="false">B773/B752-1</f>
        <v>0.0649815518475687</v>
      </c>
      <c r="G773" s="0" t="n">
        <f aca="false">MAX(G772,B773)</f>
        <v>2051.5</v>
      </c>
      <c r="H773" s="9" t="n">
        <f aca="false">B773/G773-1</f>
        <v>-0.0573239093346332</v>
      </c>
      <c r="I773" s="0" t="n">
        <f aca="false">IF(AND($A773&gt;=CrashTest!$B$3,$A773&lt;=CrashTest!$C$3),1,IF(AND($A773&gt;=CrashTest!$B$4,$A773&lt;=CrashTest!$C$4),2,IF(AND($A773&gt;=CrashTest!$B$5,$A773&lt;=CrashTest!$C$5),3,IF(AND($A773&gt;=CrashTest!$B$6,$A773&lt;=CrashTest!$C$6),4,IF(AND($A773&gt;=CrashTest!$B$7,$A773&lt;=CrashTest!$C$7),5,0)))))</f>
        <v>0</v>
      </c>
      <c r="J773" s="0" t="str">
        <f aca="false">IF(I773=0,"",IF(I772=I773,MAX(J772,B773),B773))</f>
        <v/>
      </c>
      <c r="K773" s="9" t="str">
        <f aca="false">IF(I773=0,"",B773/J773-1)</f>
        <v/>
      </c>
      <c r="M773" s="8"/>
      <c r="N773" s="8"/>
      <c r="O773" s="8"/>
      <c r="P773" s="8"/>
      <c r="Q773" s="9"/>
      <c r="R773" s="9"/>
      <c r="S773" s="9"/>
      <c r="T773" s="9"/>
      <c r="U773" s="9"/>
      <c r="V773" s="9"/>
    </row>
    <row r="774" customFormat="false" ht="15" hidden="false" customHeight="false" outlineLevel="0" collapsed="false">
      <c r="A774" s="5" t="n">
        <v>44951</v>
      </c>
      <c r="B774" s="6" t="n">
        <v>1941.2</v>
      </c>
      <c r="C774" s="9" t="n">
        <f aca="false">B774/B773-1</f>
        <v>0.00377475567506069</v>
      </c>
      <c r="D774" s="9" t="n">
        <f aca="false">LN(B774/B773)</f>
        <v>0.00376764916280825</v>
      </c>
      <c r="E774" s="9" t="n">
        <f aca="false">B774/B769-1</f>
        <v>0.0193236714975846</v>
      </c>
      <c r="F774" s="9" t="n">
        <f aca="false">B774/B753-1</f>
        <v>0.0862898712926694</v>
      </c>
      <c r="G774" s="0" t="n">
        <f aca="false">MAX(G773,B774)</f>
        <v>2051.5</v>
      </c>
      <c r="H774" s="9" t="n">
        <f aca="false">B774/G774-1</f>
        <v>-0.05376553741165</v>
      </c>
      <c r="I774" s="0" t="n">
        <f aca="false">IF(AND($A774&gt;=CrashTest!$B$3,$A774&lt;=CrashTest!$C$3),1,IF(AND($A774&gt;=CrashTest!$B$4,$A774&lt;=CrashTest!$C$4),2,IF(AND($A774&gt;=CrashTest!$B$5,$A774&lt;=CrashTest!$C$5),3,IF(AND($A774&gt;=CrashTest!$B$6,$A774&lt;=CrashTest!$C$6),4,IF(AND($A774&gt;=CrashTest!$B$7,$A774&lt;=CrashTest!$C$7),5,0)))))</f>
        <v>0</v>
      </c>
      <c r="J774" s="0" t="str">
        <f aca="false">IF(I774=0,"",IF(I773=I774,MAX(J773,B774),B774))</f>
        <v/>
      </c>
      <c r="K774" s="9" t="str">
        <f aca="false">IF(I774=0,"",B774/J774-1)</f>
        <v/>
      </c>
      <c r="M774" s="8"/>
      <c r="N774" s="8"/>
      <c r="O774" s="8"/>
      <c r="P774" s="8"/>
      <c r="Q774" s="9"/>
      <c r="R774" s="9"/>
      <c r="S774" s="9"/>
      <c r="T774" s="9"/>
      <c r="U774" s="9"/>
      <c r="V774" s="9"/>
    </row>
    <row r="775" customFormat="false" ht="15" hidden="false" customHeight="false" outlineLevel="0" collapsed="false">
      <c r="A775" s="5" t="n">
        <v>44952</v>
      </c>
      <c r="B775" s="6" t="n">
        <v>1929.1</v>
      </c>
      <c r="C775" s="9" t="n">
        <f aca="false">B775/B774-1</f>
        <v>-0.00623325777869366</v>
      </c>
      <c r="D775" s="9" t="n">
        <f aca="false">LN(B775/B774)</f>
        <v>-0.00625276563721755</v>
      </c>
      <c r="E775" s="9" t="n">
        <f aca="false">B775/B770-1</f>
        <v>0.00364185005983031</v>
      </c>
      <c r="F775" s="9" t="n">
        <f aca="false">B775/B754-1</f>
        <v>0.0741689403641628</v>
      </c>
      <c r="G775" s="0" t="n">
        <f aca="false">MAX(G774,B775)</f>
        <v>2051.5</v>
      </c>
      <c r="H775" s="9" t="n">
        <f aca="false">B775/G775-1</f>
        <v>-0.0596636607360468</v>
      </c>
      <c r="I775" s="0" t="n">
        <f aca="false">IF(AND($A775&gt;=CrashTest!$B$3,$A775&lt;=CrashTest!$C$3),1,IF(AND($A775&gt;=CrashTest!$B$4,$A775&lt;=CrashTest!$C$4),2,IF(AND($A775&gt;=CrashTest!$B$5,$A775&lt;=CrashTest!$C$5),3,IF(AND($A775&gt;=CrashTest!$B$6,$A775&lt;=CrashTest!$C$6),4,IF(AND($A775&gt;=CrashTest!$B$7,$A775&lt;=CrashTest!$C$7),5,0)))))</f>
        <v>0</v>
      </c>
      <c r="J775" s="0" t="str">
        <f aca="false">IF(I775=0,"",IF(I774=I775,MAX(J774,B775),B775))</f>
        <v/>
      </c>
      <c r="K775" s="9" t="str">
        <f aca="false">IF(I775=0,"",B775/J775-1)</f>
        <v/>
      </c>
      <c r="M775" s="8"/>
      <c r="N775" s="8"/>
      <c r="O775" s="8"/>
      <c r="P775" s="8"/>
      <c r="Q775" s="9"/>
      <c r="R775" s="9"/>
      <c r="S775" s="9"/>
      <c r="T775" s="9"/>
      <c r="U775" s="9"/>
      <c r="V775" s="9"/>
    </row>
    <row r="776" customFormat="false" ht="15" hidden="false" customHeight="false" outlineLevel="0" collapsed="false">
      <c r="A776" s="5" t="n">
        <v>44953</v>
      </c>
      <c r="B776" s="6" t="n">
        <v>1928.6</v>
      </c>
      <c r="C776" s="9" t="n">
        <f aca="false">B776/B775-1</f>
        <v>-0.000259188222487161</v>
      </c>
      <c r="D776" s="9" t="n">
        <f aca="false">LN(B776/B775)</f>
        <v>-0.000259221817559589</v>
      </c>
      <c r="E776" s="9" t="n">
        <f aca="false">B776/B771-1</f>
        <v>0.00114202657807305</v>
      </c>
      <c r="F776" s="9" t="n">
        <f aca="false">B776/B755-1</f>
        <v>0.0627066343398721</v>
      </c>
      <c r="G776" s="0" t="n">
        <f aca="false">MAX(G775,B776)</f>
        <v>2051.5</v>
      </c>
      <c r="H776" s="9" t="n">
        <f aca="false">B776/G776-1</f>
        <v>-0.0599073848403607</v>
      </c>
      <c r="I776" s="0" t="n">
        <f aca="false">IF(AND($A776&gt;=CrashTest!$B$3,$A776&lt;=CrashTest!$C$3),1,IF(AND($A776&gt;=CrashTest!$B$4,$A776&lt;=CrashTest!$C$4),2,IF(AND($A776&gt;=CrashTest!$B$5,$A776&lt;=CrashTest!$C$5),3,IF(AND($A776&gt;=CrashTest!$B$6,$A776&lt;=CrashTest!$C$6),4,IF(AND($A776&gt;=CrashTest!$B$7,$A776&lt;=CrashTest!$C$7),5,0)))))</f>
        <v>0</v>
      </c>
      <c r="J776" s="0" t="str">
        <f aca="false">IF(I776=0,"",IF(I775=I776,MAX(J775,B776),B776))</f>
        <v/>
      </c>
      <c r="K776" s="9" t="str">
        <f aca="false">IF(I776=0,"",B776/J776-1)</f>
        <v/>
      </c>
      <c r="M776" s="8"/>
      <c r="N776" s="8"/>
      <c r="O776" s="8"/>
      <c r="P776" s="8"/>
      <c r="Q776" s="9"/>
      <c r="R776" s="9"/>
      <c r="S776" s="9"/>
      <c r="T776" s="9"/>
      <c r="U776" s="9"/>
      <c r="V776" s="9"/>
    </row>
    <row r="777" customFormat="false" ht="15" hidden="false" customHeight="false" outlineLevel="0" collapsed="false">
      <c r="A777" s="5" t="n">
        <v>44956</v>
      </c>
      <c r="B777" s="6" t="n">
        <v>1922.9</v>
      </c>
      <c r="C777" s="9" t="n">
        <f aca="false">B777/B776-1</f>
        <v>-0.00295551177019593</v>
      </c>
      <c r="D777" s="9" t="n">
        <f aca="false">LN(B777/B776)</f>
        <v>-0.00295988791974249</v>
      </c>
      <c r="E777" s="9" t="n">
        <f aca="false">B777/B772-1</f>
        <v>-0.00217944061024322</v>
      </c>
      <c r="F777" s="9" t="n">
        <f aca="false">B777/B756-1</f>
        <v>0.0636097129266</v>
      </c>
      <c r="G777" s="0" t="n">
        <f aca="false">MAX(G776,B777)</f>
        <v>2051.5</v>
      </c>
      <c r="H777" s="9" t="n">
        <f aca="false">B777/G777-1</f>
        <v>-0.0626858396295393</v>
      </c>
      <c r="I777" s="0" t="n">
        <f aca="false">IF(AND($A777&gt;=CrashTest!$B$3,$A777&lt;=CrashTest!$C$3),1,IF(AND($A777&gt;=CrashTest!$B$4,$A777&lt;=CrashTest!$C$4),2,IF(AND($A777&gt;=CrashTest!$B$5,$A777&lt;=CrashTest!$C$5),3,IF(AND($A777&gt;=CrashTest!$B$6,$A777&lt;=CrashTest!$C$6),4,IF(AND($A777&gt;=CrashTest!$B$7,$A777&lt;=CrashTest!$C$7),5,0)))))</f>
        <v>0</v>
      </c>
      <c r="J777" s="0" t="str">
        <f aca="false">IF(I777=0,"",IF(I776=I777,MAX(J776,B777),B777))</f>
        <v/>
      </c>
      <c r="K777" s="9" t="str">
        <f aca="false">IF(I777=0,"",B777/J777-1)</f>
        <v/>
      </c>
      <c r="M777" s="8"/>
      <c r="N777" s="8"/>
      <c r="O777" s="8"/>
      <c r="P777" s="8"/>
      <c r="Q777" s="9"/>
      <c r="R777" s="9"/>
      <c r="S777" s="9"/>
      <c r="T777" s="9"/>
      <c r="U777" s="9"/>
      <c r="V777" s="9"/>
    </row>
    <row r="778" customFormat="false" ht="15" hidden="false" customHeight="false" outlineLevel="0" collapsed="false">
      <c r="A778" s="5" t="n">
        <v>44957</v>
      </c>
      <c r="B778" s="6" t="n">
        <v>1929.5</v>
      </c>
      <c r="C778" s="9" t="n">
        <f aca="false">B778/B777-1</f>
        <v>0.00343231577305114</v>
      </c>
      <c r="D778" s="9" t="n">
        <f aca="false">LN(B778/B777)</f>
        <v>0.00342643882113198</v>
      </c>
      <c r="E778" s="9" t="n">
        <f aca="false">B778/B773-1</f>
        <v>-0.00227519520140651</v>
      </c>
      <c r="F778" s="9" t="n">
        <f aca="false">B778/B757-1</f>
        <v>0.060456169277274</v>
      </c>
      <c r="G778" s="0" t="n">
        <f aca="false">MAX(G777,B778)</f>
        <v>2051.5</v>
      </c>
      <c r="H778" s="9" t="n">
        <f aca="false">B778/G778-1</f>
        <v>-0.0594686814525957</v>
      </c>
      <c r="I778" s="0" t="n">
        <f aca="false">IF(AND($A778&gt;=CrashTest!$B$3,$A778&lt;=CrashTest!$C$3),1,IF(AND($A778&gt;=CrashTest!$B$4,$A778&lt;=CrashTest!$C$4),2,IF(AND($A778&gt;=CrashTest!$B$5,$A778&lt;=CrashTest!$C$5),3,IF(AND($A778&gt;=CrashTest!$B$6,$A778&lt;=CrashTest!$C$6),4,IF(AND($A778&gt;=CrashTest!$B$7,$A778&lt;=CrashTest!$C$7),5,0)))))</f>
        <v>0</v>
      </c>
      <c r="J778" s="0" t="str">
        <f aca="false">IF(I778=0,"",IF(I777=I778,MAX(J777,B778),B778))</f>
        <v/>
      </c>
      <c r="K778" s="9" t="str">
        <f aca="false">IF(I778=0,"",B778/J778-1)</f>
        <v/>
      </c>
      <c r="M778" s="8"/>
      <c r="N778" s="8"/>
      <c r="O778" s="8"/>
      <c r="P778" s="8"/>
      <c r="Q778" s="9"/>
      <c r="R778" s="9"/>
      <c r="S778" s="9"/>
      <c r="T778" s="9"/>
      <c r="U778" s="9"/>
      <c r="V778" s="9"/>
    </row>
    <row r="779" customFormat="false" ht="15" hidden="false" customHeight="false" outlineLevel="0" collapsed="false">
      <c r="A779" s="5" t="n">
        <v>44958</v>
      </c>
      <c r="B779" s="6" t="n">
        <v>1927.8</v>
      </c>
      <c r="C779" s="9" t="n">
        <f aca="false">B779/B778-1</f>
        <v>-0.000881057268722452</v>
      </c>
      <c r="D779" s="9" t="n">
        <f aca="false">LN(B779/B778)</f>
        <v>-0.000881445627805654</v>
      </c>
      <c r="E779" s="9" t="n">
        <f aca="false">B779/B774-1</f>
        <v>-0.00690294663094992</v>
      </c>
      <c r="F779" s="9" t="n">
        <f aca="false">B779/B758-1</f>
        <v>0.0594053964939276</v>
      </c>
      <c r="G779" s="0" t="n">
        <f aca="false">MAX(G778,B779)</f>
        <v>2051.5</v>
      </c>
      <c r="H779" s="9" t="n">
        <f aca="false">B779/G779-1</f>
        <v>-0.060297343407263</v>
      </c>
      <c r="I779" s="0" t="n">
        <f aca="false">IF(AND($A779&gt;=CrashTest!$B$3,$A779&lt;=CrashTest!$C$3),1,IF(AND($A779&gt;=CrashTest!$B$4,$A779&lt;=CrashTest!$C$4),2,IF(AND($A779&gt;=CrashTest!$B$5,$A779&lt;=CrashTest!$C$5),3,IF(AND($A779&gt;=CrashTest!$B$6,$A779&lt;=CrashTest!$C$6),4,IF(AND($A779&gt;=CrashTest!$B$7,$A779&lt;=CrashTest!$C$7),5,0)))))</f>
        <v>0</v>
      </c>
      <c r="J779" s="0" t="str">
        <f aca="false">IF(I779=0,"",IF(I778=I779,MAX(J778,B779),B779))</f>
        <v/>
      </c>
      <c r="K779" s="9" t="str">
        <f aca="false">IF(I779=0,"",B779/J779-1)</f>
        <v/>
      </c>
      <c r="M779" s="8"/>
      <c r="N779" s="8"/>
      <c r="O779" s="8"/>
      <c r="P779" s="8"/>
      <c r="Q779" s="9"/>
      <c r="R779" s="9"/>
      <c r="S779" s="9"/>
      <c r="T779" s="9"/>
      <c r="U779" s="9"/>
      <c r="V779" s="9"/>
    </row>
    <row r="780" customFormat="false" ht="15" hidden="false" customHeight="false" outlineLevel="0" collapsed="false">
      <c r="A780" s="5" t="n">
        <v>44959</v>
      </c>
      <c r="B780" s="6" t="n">
        <v>1916.3</v>
      </c>
      <c r="C780" s="9" t="n">
        <f aca="false">B780/B779-1</f>
        <v>-0.00596534910260405</v>
      </c>
      <c r="D780" s="9" t="n">
        <f aca="false">LN(B780/B779)</f>
        <v>-0.0059832128754183</v>
      </c>
      <c r="E780" s="9" t="n">
        <f aca="false">B780/B775-1</f>
        <v>-0.0066352184956715</v>
      </c>
      <c r="F780" s="9" t="n">
        <f aca="false">B780/B759-1</f>
        <v>0.0416372234603468</v>
      </c>
      <c r="G780" s="0" t="n">
        <f aca="false">MAX(G779,B780)</f>
        <v>2051.5</v>
      </c>
      <c r="H780" s="9" t="n">
        <f aca="false">B780/G780-1</f>
        <v>-0.0659029978064831</v>
      </c>
      <c r="I780" s="0" t="n">
        <f aca="false">IF(AND($A780&gt;=CrashTest!$B$3,$A780&lt;=CrashTest!$C$3),1,IF(AND($A780&gt;=CrashTest!$B$4,$A780&lt;=CrashTest!$C$4),2,IF(AND($A780&gt;=CrashTest!$B$5,$A780&lt;=CrashTest!$C$5),3,IF(AND($A780&gt;=CrashTest!$B$6,$A780&lt;=CrashTest!$C$6),4,IF(AND($A780&gt;=CrashTest!$B$7,$A780&lt;=CrashTest!$C$7),5,0)))))</f>
        <v>0</v>
      </c>
      <c r="J780" s="0" t="str">
        <f aca="false">IF(I780=0,"",IF(I779=I780,MAX(J779,B780),B780))</f>
        <v/>
      </c>
      <c r="K780" s="9" t="str">
        <f aca="false">IF(I780=0,"",B780/J780-1)</f>
        <v/>
      </c>
      <c r="M780" s="8"/>
      <c r="N780" s="8"/>
      <c r="O780" s="8"/>
      <c r="P780" s="8"/>
      <c r="Q780" s="9"/>
      <c r="R780" s="9"/>
      <c r="S780" s="9"/>
      <c r="T780" s="9"/>
      <c r="U780" s="9"/>
      <c r="V780" s="9"/>
    </row>
    <row r="781" customFormat="false" ht="15" hidden="false" customHeight="false" outlineLevel="0" collapsed="false">
      <c r="A781" s="5" t="n">
        <v>44960</v>
      </c>
      <c r="B781" s="6" t="n">
        <v>1862.9</v>
      </c>
      <c r="C781" s="9" t="n">
        <f aca="false">B781/B780-1</f>
        <v>-0.0278662004905286</v>
      </c>
      <c r="D781" s="9" t="n">
        <f aca="false">LN(B781/B780)</f>
        <v>-0.0282618301787866</v>
      </c>
      <c r="E781" s="9" t="n">
        <f aca="false">B781/B776-1</f>
        <v>-0.0340661619827853</v>
      </c>
      <c r="F781" s="9" t="n">
        <f aca="false">B781/B760-1</f>
        <v>0.00545120898100171</v>
      </c>
      <c r="G781" s="0" t="n">
        <f aca="false">MAX(G780,B781)</f>
        <v>2051.5</v>
      </c>
      <c r="H781" s="9" t="n">
        <f aca="false">B781/G781-1</f>
        <v>-0.0919327321472093</v>
      </c>
      <c r="I781" s="0" t="n">
        <f aca="false">IF(AND($A781&gt;=CrashTest!$B$3,$A781&lt;=CrashTest!$C$3),1,IF(AND($A781&gt;=CrashTest!$B$4,$A781&lt;=CrashTest!$C$4),2,IF(AND($A781&gt;=CrashTest!$B$5,$A781&lt;=CrashTest!$C$5),3,IF(AND($A781&gt;=CrashTest!$B$6,$A781&lt;=CrashTest!$C$6),4,IF(AND($A781&gt;=CrashTest!$B$7,$A781&lt;=CrashTest!$C$7),5,0)))))</f>
        <v>0</v>
      </c>
      <c r="J781" s="0" t="str">
        <f aca="false">IF(I781=0,"",IF(I780=I781,MAX(J780,B781),B781))</f>
        <v/>
      </c>
      <c r="K781" s="9" t="str">
        <f aca="false">IF(I781=0,"",B781/J781-1)</f>
        <v/>
      </c>
      <c r="M781" s="8"/>
      <c r="N781" s="8"/>
      <c r="O781" s="8"/>
      <c r="P781" s="8"/>
      <c r="Q781" s="9"/>
      <c r="R781" s="9"/>
      <c r="S781" s="9"/>
      <c r="T781" s="9"/>
      <c r="U781" s="9"/>
      <c r="V781" s="9"/>
    </row>
    <row r="782" customFormat="false" ht="15" hidden="false" customHeight="false" outlineLevel="0" collapsed="false">
      <c r="A782" s="5" t="n">
        <v>44963</v>
      </c>
      <c r="B782" s="6" t="n">
        <v>1866.2</v>
      </c>
      <c r="C782" s="9" t="n">
        <f aca="false">B782/B781-1</f>
        <v>0.00177143163884264</v>
      </c>
      <c r="D782" s="9" t="n">
        <f aca="false">LN(B782/B781)</f>
        <v>0.00176986450425867</v>
      </c>
      <c r="E782" s="9" t="n">
        <f aca="false">B782/B777-1</f>
        <v>-0.0294867127775755</v>
      </c>
      <c r="F782" s="9" t="n">
        <f aca="false">B782/B761-1</f>
        <v>0.0171135818617834</v>
      </c>
      <c r="G782" s="0" t="n">
        <f aca="false">MAX(G781,B782)</f>
        <v>2051.5</v>
      </c>
      <c r="H782" s="9" t="n">
        <f aca="false">B782/G782-1</f>
        <v>-0.0903241530587375</v>
      </c>
      <c r="I782" s="0" t="n">
        <f aca="false">IF(AND($A782&gt;=CrashTest!$B$3,$A782&lt;=CrashTest!$C$3),1,IF(AND($A782&gt;=CrashTest!$B$4,$A782&lt;=CrashTest!$C$4),2,IF(AND($A782&gt;=CrashTest!$B$5,$A782&lt;=CrashTest!$C$5),3,IF(AND($A782&gt;=CrashTest!$B$6,$A782&lt;=CrashTest!$C$6),4,IF(AND($A782&gt;=CrashTest!$B$7,$A782&lt;=CrashTest!$C$7),5,0)))))</f>
        <v>0</v>
      </c>
      <c r="J782" s="0" t="str">
        <f aca="false">IF(I782=0,"",IF(I781=I782,MAX(J781,B782),B782))</f>
        <v/>
      </c>
      <c r="K782" s="9" t="str">
        <f aca="false">IF(I782=0,"",B782/J782-1)</f>
        <v/>
      </c>
      <c r="M782" s="8"/>
      <c r="N782" s="8"/>
      <c r="O782" s="8"/>
      <c r="P782" s="8"/>
      <c r="Q782" s="9"/>
      <c r="R782" s="9"/>
      <c r="S782" s="9"/>
      <c r="T782" s="9"/>
      <c r="U782" s="9"/>
      <c r="V782" s="9"/>
    </row>
    <row r="783" customFormat="false" ht="15" hidden="false" customHeight="false" outlineLevel="0" collapsed="false">
      <c r="A783" s="5" t="n">
        <v>44964</v>
      </c>
      <c r="B783" s="6" t="n">
        <v>1871.7</v>
      </c>
      <c r="C783" s="9" t="n">
        <f aca="false">B783/B782-1</f>
        <v>0.00294716536276929</v>
      </c>
      <c r="D783" s="9" t="n">
        <f aca="false">LN(B783/B782)</f>
        <v>0.00294283098492878</v>
      </c>
      <c r="E783" s="9" t="n">
        <f aca="false">B783/B778-1</f>
        <v>-0.0299559471365638</v>
      </c>
      <c r="F783" s="9" t="n">
        <f aca="false">B783/B762-1</f>
        <v>0.00402317347924042</v>
      </c>
      <c r="G783" s="0" t="n">
        <f aca="false">MAX(G782,B783)</f>
        <v>2051.5</v>
      </c>
      <c r="H783" s="9" t="n">
        <f aca="false">B783/G783-1</f>
        <v>-0.0876431879112845</v>
      </c>
      <c r="I783" s="0" t="n">
        <f aca="false">IF(AND($A783&gt;=CrashTest!$B$3,$A783&lt;=CrashTest!$C$3),1,IF(AND($A783&gt;=CrashTest!$B$4,$A783&lt;=CrashTest!$C$4),2,IF(AND($A783&gt;=CrashTest!$B$5,$A783&lt;=CrashTest!$C$5),3,IF(AND($A783&gt;=CrashTest!$B$6,$A783&lt;=CrashTest!$C$6),4,IF(AND($A783&gt;=CrashTest!$B$7,$A783&lt;=CrashTest!$C$7),5,0)))))</f>
        <v>0</v>
      </c>
      <c r="J783" s="0" t="str">
        <f aca="false">IF(I783=0,"",IF(I782=I783,MAX(J782,B783),B783))</f>
        <v/>
      </c>
      <c r="K783" s="9" t="str">
        <f aca="false">IF(I783=0,"",B783/J783-1)</f>
        <v/>
      </c>
      <c r="M783" s="8"/>
      <c r="N783" s="8"/>
      <c r="O783" s="8"/>
      <c r="P783" s="8"/>
      <c r="Q783" s="9"/>
      <c r="R783" s="9"/>
      <c r="S783" s="9"/>
      <c r="T783" s="9"/>
      <c r="U783" s="9"/>
      <c r="V783" s="9"/>
    </row>
    <row r="784" customFormat="false" ht="15" hidden="false" customHeight="false" outlineLevel="0" collapsed="false">
      <c r="A784" s="5" t="n">
        <v>44965</v>
      </c>
      <c r="B784" s="6" t="n">
        <v>1877.4</v>
      </c>
      <c r="C784" s="9" t="n">
        <f aca="false">B784/B783-1</f>
        <v>0.00304535983330667</v>
      </c>
      <c r="D784" s="9" t="n">
        <f aca="false">LN(B784/B783)</f>
        <v>0.00304073211804115</v>
      </c>
      <c r="E784" s="9" t="n">
        <f aca="false">B784/B779-1</f>
        <v>-0.0261437908496731</v>
      </c>
      <c r="F784" s="9" t="n">
        <f aca="false">B784/B763-1</f>
        <v>0.00250974528755266</v>
      </c>
      <c r="G784" s="0" t="n">
        <f aca="false">MAX(G783,B784)</f>
        <v>2051.5</v>
      </c>
      <c r="H784" s="9" t="n">
        <f aca="false">B784/G784-1</f>
        <v>-0.0848647331221057</v>
      </c>
      <c r="I784" s="0" t="n">
        <f aca="false">IF(AND($A784&gt;=CrashTest!$B$3,$A784&lt;=CrashTest!$C$3),1,IF(AND($A784&gt;=CrashTest!$B$4,$A784&lt;=CrashTest!$C$4),2,IF(AND($A784&gt;=CrashTest!$B$5,$A784&lt;=CrashTest!$C$5),3,IF(AND($A784&gt;=CrashTest!$B$6,$A784&lt;=CrashTest!$C$6),4,IF(AND($A784&gt;=CrashTest!$B$7,$A784&lt;=CrashTest!$C$7),5,0)))))</f>
        <v>0</v>
      </c>
      <c r="J784" s="0" t="str">
        <f aca="false">IF(I784=0,"",IF(I783=I784,MAX(J783,B784),B784))</f>
        <v/>
      </c>
      <c r="K784" s="9" t="str">
        <f aca="false">IF(I784=0,"",B784/J784-1)</f>
        <v/>
      </c>
      <c r="M784" s="8"/>
      <c r="N784" s="8"/>
      <c r="O784" s="8"/>
      <c r="P784" s="8"/>
      <c r="Q784" s="9"/>
      <c r="R784" s="9"/>
      <c r="S784" s="9"/>
      <c r="T784" s="9"/>
      <c r="U784" s="9"/>
      <c r="V784" s="9"/>
    </row>
    <row r="785" customFormat="false" ht="15" hidden="false" customHeight="false" outlineLevel="0" collapsed="false">
      <c r="A785" s="5" t="n">
        <v>44966</v>
      </c>
      <c r="B785" s="6" t="n">
        <v>1866.2</v>
      </c>
      <c r="C785" s="9" t="n">
        <f aca="false">B785/B784-1</f>
        <v>-0.00596569724086504</v>
      </c>
      <c r="D785" s="9" t="n">
        <f aca="false">LN(B785/B784)</f>
        <v>-0.00598356310296987</v>
      </c>
      <c r="E785" s="9" t="n">
        <f aca="false">B785/B780-1</f>
        <v>-0.0261441319208892</v>
      </c>
      <c r="F785" s="9" t="n">
        <f aca="false">B785/B764-1</f>
        <v>-0.00288523188715528</v>
      </c>
      <c r="G785" s="0" t="n">
        <f aca="false">MAX(G784,B785)</f>
        <v>2051.5</v>
      </c>
      <c r="H785" s="9" t="n">
        <f aca="false">B785/G785-1</f>
        <v>-0.0903241530587375</v>
      </c>
      <c r="I785" s="0" t="n">
        <f aca="false">IF(AND($A785&gt;=CrashTest!$B$3,$A785&lt;=CrashTest!$C$3),1,IF(AND($A785&gt;=CrashTest!$B$4,$A785&lt;=CrashTest!$C$4),2,IF(AND($A785&gt;=CrashTest!$B$5,$A785&lt;=CrashTest!$C$5),3,IF(AND($A785&gt;=CrashTest!$B$6,$A785&lt;=CrashTest!$C$6),4,IF(AND($A785&gt;=CrashTest!$B$7,$A785&lt;=CrashTest!$C$7),5,0)))))</f>
        <v>0</v>
      </c>
      <c r="J785" s="0" t="str">
        <f aca="false">IF(I785=0,"",IF(I784=I785,MAX(J784,B785),B785))</f>
        <v/>
      </c>
      <c r="K785" s="9" t="str">
        <f aca="false">IF(I785=0,"",B785/J785-1)</f>
        <v/>
      </c>
      <c r="M785" s="8"/>
      <c r="N785" s="8"/>
      <c r="O785" s="8"/>
      <c r="P785" s="8"/>
      <c r="Q785" s="9"/>
      <c r="R785" s="9"/>
      <c r="S785" s="9"/>
      <c r="T785" s="9"/>
      <c r="U785" s="9"/>
      <c r="V785" s="9"/>
    </row>
    <row r="786" customFormat="false" ht="15" hidden="false" customHeight="false" outlineLevel="0" collapsed="false">
      <c r="A786" s="5" t="n">
        <v>44967</v>
      </c>
      <c r="B786" s="6" t="n">
        <v>1862.8</v>
      </c>
      <c r="C786" s="9" t="n">
        <f aca="false">B786/B785-1</f>
        <v>-0.00182188404243921</v>
      </c>
      <c r="D786" s="9" t="n">
        <f aca="false">LN(B786/B785)</f>
        <v>-0.00182354569169949</v>
      </c>
      <c r="E786" s="9" t="n">
        <f aca="false">B786/B781-1</f>
        <v>-5.36797466316186E-005</v>
      </c>
      <c r="F786" s="9" t="n">
        <f aca="false">B786/B765-1</f>
        <v>-0.00629467619758883</v>
      </c>
      <c r="G786" s="0" t="n">
        <f aca="false">MAX(G785,B786)</f>
        <v>2051.5</v>
      </c>
      <c r="H786" s="9" t="n">
        <f aca="false">B786/G786-1</f>
        <v>-0.0919814769680721</v>
      </c>
      <c r="I786" s="0" t="n">
        <f aca="false">IF(AND($A786&gt;=CrashTest!$B$3,$A786&lt;=CrashTest!$C$3),1,IF(AND($A786&gt;=CrashTest!$B$4,$A786&lt;=CrashTest!$C$4),2,IF(AND($A786&gt;=CrashTest!$B$5,$A786&lt;=CrashTest!$C$5),3,IF(AND($A786&gt;=CrashTest!$B$6,$A786&lt;=CrashTest!$C$6),4,IF(AND($A786&gt;=CrashTest!$B$7,$A786&lt;=CrashTest!$C$7),5,0)))))</f>
        <v>0</v>
      </c>
      <c r="J786" s="0" t="str">
        <f aca="false">IF(I786=0,"",IF(I785=I786,MAX(J785,B786),B786))</f>
        <v/>
      </c>
      <c r="K786" s="9" t="str">
        <f aca="false">IF(I786=0,"",B786/J786-1)</f>
        <v/>
      </c>
      <c r="M786" s="8"/>
      <c r="N786" s="8"/>
      <c r="O786" s="8"/>
      <c r="P786" s="8"/>
      <c r="Q786" s="9"/>
      <c r="R786" s="9"/>
      <c r="S786" s="9"/>
      <c r="T786" s="9"/>
      <c r="U786" s="9"/>
      <c r="V786" s="9"/>
    </row>
    <row r="787" customFormat="false" ht="15" hidden="false" customHeight="false" outlineLevel="0" collapsed="false">
      <c r="A787" s="5" t="n">
        <v>44970</v>
      </c>
      <c r="B787" s="6" t="n">
        <v>1851.9</v>
      </c>
      <c r="C787" s="9" t="n">
        <f aca="false">B787/B786-1</f>
        <v>-0.00585140648486138</v>
      </c>
      <c r="D787" s="9" t="n">
        <f aca="false">LN(B787/B786)</f>
        <v>-0.00586859304026213</v>
      </c>
      <c r="E787" s="9" t="n">
        <f aca="false">B787/B782-1</f>
        <v>-0.00766262994320011</v>
      </c>
      <c r="F787" s="9" t="n">
        <f aca="false">B787/B766-1</f>
        <v>-0.0230018464785017</v>
      </c>
      <c r="G787" s="0" t="n">
        <f aca="false">MAX(G786,B787)</f>
        <v>2051.5</v>
      </c>
      <c r="H787" s="9" t="n">
        <f aca="false">B787/G787-1</f>
        <v>-0.0972946624421155</v>
      </c>
      <c r="I787" s="0" t="n">
        <f aca="false">IF(AND($A787&gt;=CrashTest!$B$3,$A787&lt;=CrashTest!$C$3),1,IF(AND($A787&gt;=CrashTest!$B$4,$A787&lt;=CrashTest!$C$4),2,IF(AND($A787&gt;=CrashTest!$B$5,$A787&lt;=CrashTest!$C$5),3,IF(AND($A787&gt;=CrashTest!$B$6,$A787&lt;=CrashTest!$C$6),4,IF(AND($A787&gt;=CrashTest!$B$7,$A787&lt;=CrashTest!$C$7),5,0)))))</f>
        <v>0</v>
      </c>
      <c r="J787" s="0" t="str">
        <f aca="false">IF(I787=0,"",IF(I786=I787,MAX(J786,B787),B787))</f>
        <v/>
      </c>
      <c r="K787" s="9" t="str">
        <f aca="false">IF(I787=0,"",B787/J787-1)</f>
        <v/>
      </c>
      <c r="M787" s="8"/>
      <c r="N787" s="8"/>
      <c r="O787" s="8"/>
      <c r="P787" s="8"/>
      <c r="Q787" s="9"/>
      <c r="R787" s="9"/>
      <c r="S787" s="9"/>
      <c r="T787" s="9"/>
      <c r="U787" s="9"/>
      <c r="V787" s="9"/>
    </row>
    <row r="788" customFormat="false" ht="15" hidden="false" customHeight="false" outlineLevel="0" collapsed="false">
      <c r="A788" s="5" t="n">
        <v>44971</v>
      </c>
      <c r="B788" s="6" t="n">
        <v>1854</v>
      </c>
      <c r="C788" s="9" t="n">
        <f aca="false">B788/B787-1</f>
        <v>0.00113397051676656</v>
      </c>
      <c r="D788" s="9" t="n">
        <f aca="false">LN(B788/B787)</f>
        <v>0.00113332805784056</v>
      </c>
      <c r="E788" s="9" t="n">
        <f aca="false">B788/B783-1</f>
        <v>-0.00945664369289956</v>
      </c>
      <c r="F788" s="9" t="n">
        <f aca="false">B788/B767-1</f>
        <v>-0.0335696413678066</v>
      </c>
      <c r="G788" s="0" t="n">
        <f aca="false">MAX(G787,B788)</f>
        <v>2051.5</v>
      </c>
      <c r="H788" s="9" t="n">
        <f aca="false">B788/G788-1</f>
        <v>-0.0962710212039971</v>
      </c>
      <c r="I788" s="0" t="n">
        <f aca="false">IF(AND($A788&gt;=CrashTest!$B$3,$A788&lt;=CrashTest!$C$3),1,IF(AND($A788&gt;=CrashTest!$B$4,$A788&lt;=CrashTest!$C$4),2,IF(AND($A788&gt;=CrashTest!$B$5,$A788&lt;=CrashTest!$C$5),3,IF(AND($A788&gt;=CrashTest!$B$6,$A788&lt;=CrashTest!$C$6),4,IF(AND($A788&gt;=CrashTest!$B$7,$A788&lt;=CrashTest!$C$7),5,0)))))</f>
        <v>0</v>
      </c>
      <c r="J788" s="0" t="str">
        <f aca="false">IF(I788=0,"",IF(I787=I788,MAX(J787,B788),B788))</f>
        <v/>
      </c>
      <c r="K788" s="9" t="str">
        <f aca="false">IF(I788=0,"",B788/J788-1)</f>
        <v/>
      </c>
      <c r="M788" s="8"/>
      <c r="N788" s="8"/>
      <c r="O788" s="8"/>
      <c r="P788" s="8"/>
      <c r="Q788" s="9"/>
      <c r="R788" s="9"/>
      <c r="S788" s="9"/>
      <c r="T788" s="9"/>
      <c r="U788" s="9"/>
      <c r="V788" s="9"/>
    </row>
    <row r="789" customFormat="false" ht="15" hidden="false" customHeight="false" outlineLevel="0" collapsed="false">
      <c r="A789" s="5" t="n">
        <v>44972</v>
      </c>
      <c r="B789" s="6" t="n">
        <v>1834.2</v>
      </c>
      <c r="C789" s="9" t="n">
        <f aca="false">B789/B788-1</f>
        <v>-0.0106796116504854</v>
      </c>
      <c r="D789" s="9" t="n">
        <f aca="false">LN(B789/B788)</f>
        <v>-0.0107370480009566</v>
      </c>
      <c r="E789" s="9" t="n">
        <f aca="false">B789/B784-1</f>
        <v>-0.0230105465004794</v>
      </c>
      <c r="F789" s="9" t="n">
        <f aca="false">B789/B768-1</f>
        <v>-0.0382760067114094</v>
      </c>
      <c r="G789" s="0" t="n">
        <f aca="false">MAX(G788,B789)</f>
        <v>2051.5</v>
      </c>
      <c r="H789" s="9" t="n">
        <f aca="false">B789/G789-1</f>
        <v>-0.105922495734828</v>
      </c>
      <c r="I789" s="0" t="n">
        <f aca="false">IF(AND($A789&gt;=CrashTest!$B$3,$A789&lt;=CrashTest!$C$3),1,IF(AND($A789&gt;=CrashTest!$B$4,$A789&lt;=CrashTest!$C$4),2,IF(AND($A789&gt;=CrashTest!$B$5,$A789&lt;=CrashTest!$C$5),3,IF(AND($A789&gt;=CrashTest!$B$6,$A789&lt;=CrashTest!$C$6),4,IF(AND($A789&gt;=CrashTest!$B$7,$A789&lt;=CrashTest!$C$7),5,0)))))</f>
        <v>0</v>
      </c>
      <c r="J789" s="0" t="str">
        <f aca="false">IF(I789=0,"",IF(I788=I789,MAX(J788,B789),B789))</f>
        <v/>
      </c>
      <c r="K789" s="9" t="str">
        <f aca="false">IF(I789=0,"",B789/J789-1)</f>
        <v/>
      </c>
      <c r="M789" s="8"/>
      <c r="N789" s="8"/>
      <c r="O789" s="8"/>
      <c r="P789" s="8"/>
      <c r="Q789" s="9"/>
      <c r="R789" s="9"/>
      <c r="S789" s="9"/>
      <c r="T789" s="9"/>
      <c r="U789" s="9"/>
      <c r="V789" s="9"/>
    </row>
    <row r="790" customFormat="false" ht="15" hidden="false" customHeight="false" outlineLevel="0" collapsed="false">
      <c r="A790" s="5" t="n">
        <v>44973</v>
      </c>
      <c r="B790" s="6" t="n">
        <v>1842</v>
      </c>
      <c r="C790" s="9" t="n">
        <f aca="false">B790/B789-1</f>
        <v>0.00425253516519453</v>
      </c>
      <c r="D790" s="9" t="n">
        <f aca="false">LN(B790/B789)</f>
        <v>0.00424351869040822</v>
      </c>
      <c r="E790" s="9" t="n">
        <f aca="false">B790/B785-1</f>
        <v>-0.0129675275961848</v>
      </c>
      <c r="F790" s="9" t="n">
        <f aca="false">B790/B769-1</f>
        <v>-0.0327662255828608</v>
      </c>
      <c r="G790" s="0" t="n">
        <f aca="false">MAX(G789,B790)</f>
        <v>2051.5</v>
      </c>
      <c r="H790" s="9" t="n">
        <f aca="false">B790/G790-1</f>
        <v>-0.102120399707531</v>
      </c>
      <c r="I790" s="0" t="n">
        <f aca="false">IF(AND($A790&gt;=CrashTest!$B$3,$A790&lt;=CrashTest!$C$3),1,IF(AND($A790&gt;=CrashTest!$B$4,$A790&lt;=CrashTest!$C$4),2,IF(AND($A790&gt;=CrashTest!$B$5,$A790&lt;=CrashTest!$C$5),3,IF(AND($A790&gt;=CrashTest!$B$6,$A790&lt;=CrashTest!$C$6),4,IF(AND($A790&gt;=CrashTest!$B$7,$A790&lt;=CrashTest!$C$7),5,0)))))</f>
        <v>0</v>
      </c>
      <c r="J790" s="0" t="str">
        <f aca="false">IF(I790=0,"",IF(I789=I790,MAX(J789,B790),B790))</f>
        <v/>
      </c>
      <c r="K790" s="9" t="str">
        <f aca="false">IF(I790=0,"",B790/J790-1)</f>
        <v/>
      </c>
      <c r="M790" s="8"/>
      <c r="N790" s="8"/>
      <c r="O790" s="8"/>
      <c r="P790" s="8"/>
      <c r="Q790" s="9"/>
      <c r="R790" s="9"/>
      <c r="S790" s="9"/>
      <c r="T790" s="9"/>
      <c r="U790" s="9"/>
      <c r="V790" s="9"/>
    </row>
    <row r="791" customFormat="false" ht="15" hidden="false" customHeight="false" outlineLevel="0" collapsed="false">
      <c r="A791" s="5" t="n">
        <v>44974</v>
      </c>
      <c r="B791" s="6" t="n">
        <v>1840.4</v>
      </c>
      <c r="C791" s="9" t="n">
        <f aca="false">B791/B790-1</f>
        <v>-0.000868621064060715</v>
      </c>
      <c r="D791" s="9" t="n">
        <f aca="false">LN(B791/B790)</f>
        <v>-0.000868998533938534</v>
      </c>
      <c r="E791" s="9" t="n">
        <f aca="false">B791/B786-1</f>
        <v>-0.0120249087395318</v>
      </c>
      <c r="F791" s="9" t="n">
        <f aca="false">B791/B770-1</f>
        <v>-0.0425055928411632</v>
      </c>
      <c r="G791" s="0" t="n">
        <f aca="false">MAX(G790,B791)</f>
        <v>2051.5</v>
      </c>
      <c r="H791" s="9" t="n">
        <f aca="false">B791/G791-1</f>
        <v>-0.102900316841336</v>
      </c>
      <c r="I791" s="0" t="n">
        <f aca="false">IF(AND($A791&gt;=CrashTest!$B$3,$A791&lt;=CrashTest!$C$3),1,IF(AND($A791&gt;=CrashTest!$B$4,$A791&lt;=CrashTest!$C$4),2,IF(AND($A791&gt;=CrashTest!$B$5,$A791&lt;=CrashTest!$C$5),3,IF(AND($A791&gt;=CrashTest!$B$6,$A791&lt;=CrashTest!$C$6),4,IF(AND($A791&gt;=CrashTest!$B$7,$A791&lt;=CrashTest!$C$7),5,0)))))</f>
        <v>0</v>
      </c>
      <c r="J791" s="0" t="str">
        <f aca="false">IF(I791=0,"",IF(I790=I791,MAX(J790,B791),B791))</f>
        <v/>
      </c>
      <c r="K791" s="9" t="str">
        <f aca="false">IF(I791=0,"",B791/J791-1)</f>
        <v/>
      </c>
      <c r="M791" s="8"/>
      <c r="N791" s="8"/>
      <c r="O791" s="8"/>
      <c r="P791" s="8"/>
      <c r="Q791" s="9"/>
      <c r="R791" s="9"/>
      <c r="S791" s="9"/>
      <c r="T791" s="9"/>
      <c r="U791" s="9"/>
      <c r="V791" s="9"/>
    </row>
    <row r="792" customFormat="false" ht="15" hidden="false" customHeight="false" outlineLevel="0" collapsed="false">
      <c r="A792" s="5" t="n">
        <v>44978</v>
      </c>
      <c r="B792" s="6" t="n">
        <v>1833</v>
      </c>
      <c r="C792" s="9" t="n">
        <f aca="false">B792/B791-1</f>
        <v>-0.00402086502934151</v>
      </c>
      <c r="D792" s="9" t="n">
        <f aca="false">LN(B792/B791)</f>
        <v>-0.00402897044160858</v>
      </c>
      <c r="E792" s="9" t="n">
        <f aca="false">B792/B787-1</f>
        <v>-0.0102057346508991</v>
      </c>
      <c r="F792" s="9" t="n">
        <f aca="false">B792/B771-1</f>
        <v>-0.0484842192691031</v>
      </c>
      <c r="G792" s="0" t="n">
        <f aca="false">MAX(G791,B792)</f>
        <v>2051.5</v>
      </c>
      <c r="H792" s="9" t="n">
        <f aca="false">B792/G792-1</f>
        <v>-0.106507433585182</v>
      </c>
      <c r="I792" s="0" t="n">
        <f aca="false">IF(AND($A792&gt;=CrashTest!$B$3,$A792&lt;=CrashTest!$C$3),1,IF(AND($A792&gt;=CrashTest!$B$4,$A792&lt;=CrashTest!$C$4),2,IF(AND($A792&gt;=CrashTest!$B$5,$A792&lt;=CrashTest!$C$5),3,IF(AND($A792&gt;=CrashTest!$B$6,$A792&lt;=CrashTest!$C$6),4,IF(AND($A792&gt;=CrashTest!$B$7,$A792&lt;=CrashTest!$C$7),5,0)))))</f>
        <v>0</v>
      </c>
      <c r="J792" s="0" t="str">
        <f aca="false">IF(I792=0,"",IF(I791=I792,MAX(J791,B792),B792))</f>
        <v/>
      </c>
      <c r="K792" s="9" t="str">
        <f aca="false">IF(I792=0,"",B792/J792-1)</f>
        <v/>
      </c>
      <c r="M792" s="8"/>
      <c r="N792" s="8"/>
      <c r="O792" s="8"/>
      <c r="P792" s="8"/>
      <c r="Q792" s="9"/>
      <c r="R792" s="9"/>
      <c r="S792" s="9"/>
      <c r="T792" s="9"/>
      <c r="U792" s="9"/>
      <c r="V792" s="9"/>
    </row>
    <row r="793" customFormat="false" ht="15" hidden="false" customHeight="false" outlineLevel="0" collapsed="false">
      <c r="A793" s="5" t="n">
        <v>44979</v>
      </c>
      <c r="B793" s="6" t="n">
        <v>1832</v>
      </c>
      <c r="C793" s="9" t="n">
        <f aca="false">B793/B792-1</f>
        <v>-0.000545553737043125</v>
      </c>
      <c r="D793" s="9" t="n">
        <f aca="false">LN(B793/B792)</f>
        <v>-0.000545702605629464</v>
      </c>
      <c r="E793" s="9" t="n">
        <f aca="false">B793/B788-1</f>
        <v>-0.0118662351672061</v>
      </c>
      <c r="F793" s="9" t="n">
        <f aca="false">B793/B772-1</f>
        <v>-0.049348762389082</v>
      </c>
      <c r="G793" s="0" t="n">
        <f aca="false">MAX(G792,B793)</f>
        <v>2051.5</v>
      </c>
      <c r="H793" s="9" t="n">
        <f aca="false">B793/G793-1</f>
        <v>-0.106994881793809</v>
      </c>
      <c r="I793" s="0" t="n">
        <f aca="false">IF(AND($A793&gt;=CrashTest!$B$3,$A793&lt;=CrashTest!$C$3),1,IF(AND($A793&gt;=CrashTest!$B$4,$A793&lt;=CrashTest!$C$4),2,IF(AND($A793&gt;=CrashTest!$B$5,$A793&lt;=CrashTest!$C$5),3,IF(AND($A793&gt;=CrashTest!$B$6,$A793&lt;=CrashTest!$C$6),4,IF(AND($A793&gt;=CrashTest!$B$7,$A793&lt;=CrashTest!$C$7),5,0)))))</f>
        <v>0</v>
      </c>
      <c r="J793" s="0" t="str">
        <f aca="false">IF(I793=0,"",IF(I792=I793,MAX(J792,B793),B793))</f>
        <v/>
      </c>
      <c r="K793" s="9" t="str">
        <f aca="false">IF(I793=0,"",B793/J793-1)</f>
        <v/>
      </c>
      <c r="M793" s="8"/>
      <c r="N793" s="8"/>
      <c r="O793" s="8"/>
      <c r="P793" s="8"/>
      <c r="Q793" s="9"/>
      <c r="R793" s="9"/>
      <c r="S793" s="9"/>
      <c r="T793" s="9"/>
      <c r="U793" s="9"/>
      <c r="V793" s="9"/>
    </row>
    <row r="794" customFormat="false" ht="15" hidden="false" customHeight="false" outlineLevel="0" collapsed="false">
      <c r="A794" s="5" t="n">
        <v>44980</v>
      </c>
      <c r="B794" s="6" t="n">
        <v>1818</v>
      </c>
      <c r="C794" s="9" t="n">
        <f aca="false">B794/B793-1</f>
        <v>-0.00764192139737996</v>
      </c>
      <c r="D794" s="9" t="n">
        <f aca="false">LN(B794/B793)</f>
        <v>-0.00767127049665148</v>
      </c>
      <c r="E794" s="9" t="n">
        <f aca="false">B794/B789-1</f>
        <v>-0.00883218842001965</v>
      </c>
      <c r="F794" s="9" t="n">
        <f aca="false">B794/B773-1</f>
        <v>-0.0599307099643208</v>
      </c>
      <c r="G794" s="0" t="n">
        <f aca="false">MAX(G793,B794)</f>
        <v>2051.5</v>
      </c>
      <c r="H794" s="9" t="n">
        <f aca="false">B794/G794-1</f>
        <v>-0.113819156714599</v>
      </c>
      <c r="I794" s="0" t="n">
        <f aca="false">IF(AND($A794&gt;=CrashTest!$B$3,$A794&lt;=CrashTest!$C$3),1,IF(AND($A794&gt;=CrashTest!$B$4,$A794&lt;=CrashTest!$C$4),2,IF(AND($A794&gt;=CrashTest!$B$5,$A794&lt;=CrashTest!$C$5),3,IF(AND($A794&gt;=CrashTest!$B$6,$A794&lt;=CrashTest!$C$6),4,IF(AND($A794&gt;=CrashTest!$B$7,$A794&lt;=CrashTest!$C$7),5,0)))))</f>
        <v>0</v>
      </c>
      <c r="J794" s="0" t="str">
        <f aca="false">IF(I794=0,"",IF(I793=I794,MAX(J793,B794),B794))</f>
        <v/>
      </c>
      <c r="K794" s="9" t="str">
        <f aca="false">IF(I794=0,"",B794/J794-1)</f>
        <v/>
      </c>
      <c r="M794" s="8"/>
      <c r="N794" s="8"/>
      <c r="O794" s="8"/>
      <c r="P794" s="8"/>
      <c r="Q794" s="9"/>
      <c r="R794" s="9"/>
      <c r="S794" s="9"/>
      <c r="T794" s="9"/>
      <c r="U794" s="9"/>
      <c r="V794" s="9"/>
    </row>
    <row r="795" customFormat="false" ht="15" hidden="false" customHeight="false" outlineLevel="0" collapsed="false">
      <c r="A795" s="5" t="n">
        <v>44981</v>
      </c>
      <c r="B795" s="6" t="n">
        <v>1808.8</v>
      </c>
      <c r="C795" s="9" t="n">
        <f aca="false">B795/B794-1</f>
        <v>-0.00506050605060504</v>
      </c>
      <c r="D795" s="9" t="n">
        <f aca="false">LN(B795/B794)</f>
        <v>-0.00507335377366403</v>
      </c>
      <c r="E795" s="9" t="n">
        <f aca="false">B795/B790-1</f>
        <v>-0.0180238870792617</v>
      </c>
      <c r="F795" s="9" t="n">
        <f aca="false">B795/B774-1</f>
        <v>-0.068205233875953</v>
      </c>
      <c r="G795" s="0" t="n">
        <f aca="false">MAX(G794,B795)</f>
        <v>2051.5</v>
      </c>
      <c r="H795" s="9" t="n">
        <f aca="false">B795/G795-1</f>
        <v>-0.118303680233975</v>
      </c>
      <c r="I795" s="0" t="n">
        <f aca="false">IF(AND($A795&gt;=CrashTest!$B$3,$A795&lt;=CrashTest!$C$3),1,IF(AND($A795&gt;=CrashTest!$B$4,$A795&lt;=CrashTest!$C$4),2,IF(AND($A795&gt;=CrashTest!$B$5,$A795&lt;=CrashTest!$C$5),3,IF(AND($A795&gt;=CrashTest!$B$6,$A795&lt;=CrashTest!$C$6),4,IF(AND($A795&gt;=CrashTest!$B$7,$A795&lt;=CrashTest!$C$7),5,0)))))</f>
        <v>0</v>
      </c>
      <c r="J795" s="0" t="str">
        <f aca="false">IF(I795=0,"",IF(I794=I795,MAX(J794,B795),B795))</f>
        <v/>
      </c>
      <c r="K795" s="9" t="str">
        <f aca="false">IF(I795=0,"",B795/J795-1)</f>
        <v/>
      </c>
      <c r="M795" s="8"/>
      <c r="N795" s="8"/>
      <c r="O795" s="8"/>
      <c r="P795" s="8"/>
      <c r="Q795" s="9"/>
      <c r="R795" s="9"/>
      <c r="S795" s="9"/>
      <c r="T795" s="9"/>
      <c r="U795" s="9"/>
      <c r="V795" s="9"/>
    </row>
    <row r="796" customFormat="false" ht="15" hidden="false" customHeight="false" outlineLevel="0" collapsed="false">
      <c r="A796" s="5" t="n">
        <v>44984</v>
      </c>
      <c r="B796" s="6" t="n">
        <v>1817</v>
      </c>
      <c r="C796" s="9" t="n">
        <f aca="false">B796/B795-1</f>
        <v>0.00453339230429006</v>
      </c>
      <c r="D796" s="9" t="n">
        <f aca="false">LN(B796/B795)</f>
        <v>0.00452314743241102</v>
      </c>
      <c r="E796" s="9" t="n">
        <f aca="false">B796/B791-1</f>
        <v>-0.0127146272549447</v>
      </c>
      <c r="F796" s="9" t="n">
        <f aca="false">B796/B775-1</f>
        <v>-0.0581099994816235</v>
      </c>
      <c r="G796" s="0" t="n">
        <f aca="false">MAX(G795,B796)</f>
        <v>2051.5</v>
      </c>
      <c r="H796" s="9" t="n">
        <f aca="false">B796/G796-1</f>
        <v>-0.114306604923227</v>
      </c>
      <c r="I796" s="0" t="n">
        <f aca="false">IF(AND($A796&gt;=CrashTest!$B$3,$A796&lt;=CrashTest!$C$3),1,IF(AND($A796&gt;=CrashTest!$B$4,$A796&lt;=CrashTest!$C$4),2,IF(AND($A796&gt;=CrashTest!$B$5,$A796&lt;=CrashTest!$C$5),3,IF(AND($A796&gt;=CrashTest!$B$6,$A796&lt;=CrashTest!$C$6),4,IF(AND($A796&gt;=CrashTest!$B$7,$A796&lt;=CrashTest!$C$7),5,0)))))</f>
        <v>0</v>
      </c>
      <c r="J796" s="0" t="str">
        <f aca="false">IF(I796=0,"",IF(I795=I796,MAX(J795,B796),B796))</f>
        <v/>
      </c>
      <c r="K796" s="9" t="str">
        <f aca="false">IF(I796=0,"",B796/J796-1)</f>
        <v/>
      </c>
      <c r="M796" s="8"/>
      <c r="N796" s="8"/>
      <c r="O796" s="8"/>
      <c r="P796" s="8"/>
      <c r="Q796" s="9"/>
      <c r="R796" s="9"/>
      <c r="S796" s="9"/>
      <c r="T796" s="9"/>
      <c r="U796" s="9"/>
      <c r="V796" s="9"/>
    </row>
    <row r="797" customFormat="false" ht="15" hidden="false" customHeight="false" outlineLevel="0" collapsed="false">
      <c r="A797" s="5" t="n">
        <v>44985</v>
      </c>
      <c r="B797" s="6" t="n">
        <v>1828.9</v>
      </c>
      <c r="C797" s="9" t="n">
        <f aca="false">B797/B796-1</f>
        <v>0.00654925701706111</v>
      </c>
      <c r="D797" s="9" t="n">
        <f aca="false">LN(B797/B796)</f>
        <v>0.00652790381435886</v>
      </c>
      <c r="E797" s="9" t="n">
        <f aca="false">B797/B792-1</f>
        <v>-0.00223677032187664</v>
      </c>
      <c r="F797" s="9" t="n">
        <f aca="false">B797/B776-1</f>
        <v>-0.051695530436586</v>
      </c>
      <c r="G797" s="0" t="n">
        <f aca="false">MAX(G796,B797)</f>
        <v>2051.5</v>
      </c>
      <c r="H797" s="9" t="n">
        <f aca="false">B797/G797-1</f>
        <v>-0.108505971240556</v>
      </c>
      <c r="I797" s="0" t="n">
        <f aca="false">IF(AND($A797&gt;=CrashTest!$B$3,$A797&lt;=CrashTest!$C$3),1,IF(AND($A797&gt;=CrashTest!$B$4,$A797&lt;=CrashTest!$C$4),2,IF(AND($A797&gt;=CrashTest!$B$5,$A797&lt;=CrashTest!$C$5),3,IF(AND($A797&gt;=CrashTest!$B$6,$A797&lt;=CrashTest!$C$6),4,IF(AND($A797&gt;=CrashTest!$B$7,$A797&lt;=CrashTest!$C$7),5,0)))))</f>
        <v>0</v>
      </c>
      <c r="J797" s="0" t="str">
        <f aca="false">IF(I797=0,"",IF(I796=I797,MAX(J796,B797),B797))</f>
        <v/>
      </c>
      <c r="K797" s="9" t="str">
        <f aca="false">IF(I797=0,"",B797/J797-1)</f>
        <v/>
      </c>
      <c r="M797" s="8"/>
      <c r="N797" s="8"/>
      <c r="O797" s="8"/>
      <c r="P797" s="8"/>
      <c r="Q797" s="9"/>
      <c r="R797" s="9"/>
      <c r="S797" s="9"/>
      <c r="T797" s="9"/>
      <c r="U797" s="9"/>
      <c r="V797" s="9"/>
    </row>
    <row r="798" customFormat="false" ht="15" hidden="false" customHeight="false" outlineLevel="0" collapsed="false">
      <c r="A798" s="5" t="n">
        <v>44986</v>
      </c>
      <c r="B798" s="6" t="n">
        <v>1837.7</v>
      </c>
      <c r="C798" s="9" t="n">
        <f aca="false">B798/B797-1</f>
        <v>0.00481163540926244</v>
      </c>
      <c r="D798" s="9" t="n">
        <f aca="false">LN(B798/B797)</f>
        <v>0.00480009649084868</v>
      </c>
      <c r="E798" s="9" t="n">
        <f aca="false">B798/B793-1</f>
        <v>0.00311135371179039</v>
      </c>
      <c r="F798" s="9" t="n">
        <f aca="false">B798/B777-1</f>
        <v>-0.0443080763430236</v>
      </c>
      <c r="G798" s="0" t="n">
        <f aca="false">MAX(G797,B798)</f>
        <v>2051.5</v>
      </c>
      <c r="H798" s="9" t="n">
        <f aca="false">B798/G798-1</f>
        <v>-0.104216427004631</v>
      </c>
      <c r="I798" s="0" t="n">
        <f aca="false">IF(AND($A798&gt;=CrashTest!$B$3,$A798&lt;=CrashTest!$C$3),1,IF(AND($A798&gt;=CrashTest!$B$4,$A798&lt;=CrashTest!$C$4),2,IF(AND($A798&gt;=CrashTest!$B$5,$A798&lt;=CrashTest!$C$5),3,IF(AND($A798&gt;=CrashTest!$B$6,$A798&lt;=CrashTest!$C$6),4,IF(AND($A798&gt;=CrashTest!$B$7,$A798&lt;=CrashTest!$C$7),5,0)))))</f>
        <v>0</v>
      </c>
      <c r="J798" s="0" t="str">
        <f aca="false">IF(I798=0,"",IF(I797=I798,MAX(J797,B798),B798))</f>
        <v/>
      </c>
      <c r="K798" s="9" t="str">
        <f aca="false">IF(I798=0,"",B798/J798-1)</f>
        <v/>
      </c>
      <c r="M798" s="8"/>
      <c r="N798" s="8"/>
      <c r="O798" s="8"/>
      <c r="P798" s="8"/>
      <c r="Q798" s="9"/>
      <c r="R798" s="9"/>
      <c r="S798" s="9"/>
      <c r="T798" s="9"/>
      <c r="U798" s="9"/>
      <c r="V798" s="9"/>
    </row>
    <row r="799" customFormat="false" ht="15" hidden="false" customHeight="false" outlineLevel="0" collapsed="false">
      <c r="A799" s="5" t="n">
        <v>44987</v>
      </c>
      <c r="B799" s="6" t="n">
        <v>1833.5</v>
      </c>
      <c r="C799" s="9" t="n">
        <f aca="false">B799/B798-1</f>
        <v>-0.0022854655275617</v>
      </c>
      <c r="D799" s="9" t="n">
        <f aca="false">LN(B799/B798)</f>
        <v>-0.00228808118999805</v>
      </c>
      <c r="E799" s="9" t="n">
        <f aca="false">B799/B794-1</f>
        <v>0.00852585258525851</v>
      </c>
      <c r="F799" s="9" t="n">
        <f aca="false">B799/B778-1</f>
        <v>-0.0497538222337394</v>
      </c>
      <c r="G799" s="0" t="n">
        <f aca="false">MAX(G798,B799)</f>
        <v>2051.5</v>
      </c>
      <c r="H799" s="9" t="n">
        <f aca="false">B799/G799-1</f>
        <v>-0.106263709480868</v>
      </c>
      <c r="I799" s="0" t="n">
        <f aca="false">IF(AND($A799&gt;=CrashTest!$B$3,$A799&lt;=CrashTest!$C$3),1,IF(AND($A799&gt;=CrashTest!$B$4,$A799&lt;=CrashTest!$C$4),2,IF(AND($A799&gt;=CrashTest!$B$5,$A799&lt;=CrashTest!$C$5),3,IF(AND($A799&gt;=CrashTest!$B$6,$A799&lt;=CrashTest!$C$6),4,IF(AND($A799&gt;=CrashTest!$B$7,$A799&lt;=CrashTest!$C$7),5,0)))))</f>
        <v>0</v>
      </c>
      <c r="J799" s="0" t="str">
        <f aca="false">IF(I799=0,"",IF(I798=I799,MAX(J798,B799),B799))</f>
        <v/>
      </c>
      <c r="K799" s="9" t="str">
        <f aca="false">IF(I799=0,"",B799/J799-1)</f>
        <v/>
      </c>
      <c r="M799" s="8"/>
      <c r="N799" s="8"/>
      <c r="O799" s="8"/>
      <c r="P799" s="8"/>
      <c r="Q799" s="9"/>
      <c r="R799" s="9"/>
      <c r="S799" s="9"/>
      <c r="T799" s="9"/>
      <c r="U799" s="9"/>
      <c r="V799" s="9"/>
    </row>
    <row r="800" customFormat="false" ht="15" hidden="false" customHeight="false" outlineLevel="0" collapsed="false">
      <c r="A800" s="5" t="n">
        <v>44988</v>
      </c>
      <c r="B800" s="6" t="n">
        <v>1847.7</v>
      </c>
      <c r="C800" s="9" t="n">
        <f aca="false">B800/B799-1</f>
        <v>0.00774475047722945</v>
      </c>
      <c r="D800" s="9" t="n">
        <f aca="false">LN(B800/B799)</f>
        <v>0.00771491384972667</v>
      </c>
      <c r="E800" s="9" t="n">
        <f aca="false">B800/B795-1</f>
        <v>0.0215059708093763</v>
      </c>
      <c r="F800" s="9" t="n">
        <f aca="false">B800/B779-1</f>
        <v>-0.0415499533146592</v>
      </c>
      <c r="G800" s="0" t="n">
        <f aca="false">MAX(G799,B800)</f>
        <v>2051.5</v>
      </c>
      <c r="H800" s="9" t="n">
        <f aca="false">B800/G800-1</f>
        <v>-0.0993419449183524</v>
      </c>
      <c r="I800" s="0" t="n">
        <f aca="false">IF(AND($A800&gt;=CrashTest!$B$3,$A800&lt;=CrashTest!$C$3),1,IF(AND($A800&gt;=CrashTest!$B$4,$A800&lt;=CrashTest!$C$4),2,IF(AND($A800&gt;=CrashTest!$B$5,$A800&lt;=CrashTest!$C$5),3,IF(AND($A800&gt;=CrashTest!$B$6,$A800&lt;=CrashTest!$C$6),4,IF(AND($A800&gt;=CrashTest!$B$7,$A800&lt;=CrashTest!$C$7),5,0)))))</f>
        <v>0</v>
      </c>
      <c r="J800" s="0" t="str">
        <f aca="false">IF(I800=0,"",IF(I799=I800,MAX(J799,B800),B800))</f>
        <v/>
      </c>
      <c r="K800" s="9" t="str">
        <f aca="false">IF(I800=0,"",B800/J800-1)</f>
        <v/>
      </c>
      <c r="M800" s="8"/>
      <c r="N800" s="8"/>
      <c r="O800" s="8"/>
      <c r="P800" s="8"/>
      <c r="Q800" s="9"/>
      <c r="R800" s="9"/>
      <c r="S800" s="9"/>
      <c r="T800" s="9"/>
      <c r="U800" s="9"/>
      <c r="V800" s="9"/>
    </row>
    <row r="801" customFormat="false" ht="15" hidden="false" customHeight="false" outlineLevel="0" collapsed="false">
      <c r="A801" s="5" t="n">
        <v>44991</v>
      </c>
      <c r="B801" s="6" t="n">
        <v>1847.9</v>
      </c>
      <c r="C801" s="9" t="n">
        <f aca="false">B801/B800-1</f>
        <v>0.000108242680088688</v>
      </c>
      <c r="D801" s="9" t="n">
        <f aca="false">LN(B801/B800)</f>
        <v>0.000108236822272498</v>
      </c>
      <c r="E801" s="9" t="n">
        <f aca="false">B801/B796-1</f>
        <v>0.0170060539350578</v>
      </c>
      <c r="F801" s="9" t="n">
        <f aca="false">B801/B780-1</f>
        <v>-0.0356937848979804</v>
      </c>
      <c r="G801" s="0" t="n">
        <f aca="false">MAX(G800,B801)</f>
        <v>2051.5</v>
      </c>
      <c r="H801" s="9" t="n">
        <f aca="false">B801/G801-1</f>
        <v>-0.0992444552766268</v>
      </c>
      <c r="I801" s="0" t="n">
        <f aca="false">IF(AND($A801&gt;=CrashTest!$B$3,$A801&lt;=CrashTest!$C$3),1,IF(AND($A801&gt;=CrashTest!$B$4,$A801&lt;=CrashTest!$C$4),2,IF(AND($A801&gt;=CrashTest!$B$5,$A801&lt;=CrashTest!$C$5),3,IF(AND($A801&gt;=CrashTest!$B$6,$A801&lt;=CrashTest!$C$6),4,IF(AND($A801&gt;=CrashTest!$B$7,$A801&lt;=CrashTest!$C$7),5,0)))))</f>
        <v>0</v>
      </c>
      <c r="J801" s="0" t="str">
        <f aca="false">IF(I801=0,"",IF(I800=I801,MAX(J800,B801),B801))</f>
        <v/>
      </c>
      <c r="K801" s="9" t="str">
        <f aca="false">IF(I801=0,"",B801/J801-1)</f>
        <v/>
      </c>
      <c r="M801" s="8"/>
      <c r="N801" s="8"/>
      <c r="O801" s="8"/>
      <c r="P801" s="8"/>
      <c r="Q801" s="9"/>
      <c r="R801" s="9"/>
      <c r="S801" s="9"/>
      <c r="T801" s="9"/>
      <c r="U801" s="9"/>
      <c r="V801" s="9"/>
    </row>
    <row r="802" customFormat="false" ht="15" hidden="false" customHeight="false" outlineLevel="0" collapsed="false">
      <c r="A802" s="5" t="n">
        <v>44992</v>
      </c>
      <c r="B802" s="6" t="n">
        <v>1813.9</v>
      </c>
      <c r="C802" s="9" t="n">
        <f aca="false">B802/B801-1</f>
        <v>-0.0183992640294388</v>
      </c>
      <c r="D802" s="9" t="n">
        <f aca="false">LN(B802/B801)</f>
        <v>-0.0185706358194561</v>
      </c>
      <c r="E802" s="9" t="n">
        <f aca="false">B802/B797-1</f>
        <v>-0.0082016512657882</v>
      </c>
      <c r="F802" s="9" t="n">
        <f aca="false">B802/B781-1</f>
        <v>-0.026303075849482</v>
      </c>
      <c r="G802" s="0" t="n">
        <f aca="false">MAX(G801,B802)</f>
        <v>2051.5</v>
      </c>
      <c r="H802" s="9" t="n">
        <f aca="false">B802/G802-1</f>
        <v>-0.115817694369973</v>
      </c>
      <c r="I802" s="0" t="n">
        <f aca="false">IF(AND($A802&gt;=CrashTest!$B$3,$A802&lt;=CrashTest!$C$3),1,IF(AND($A802&gt;=CrashTest!$B$4,$A802&lt;=CrashTest!$C$4),2,IF(AND($A802&gt;=CrashTest!$B$5,$A802&lt;=CrashTest!$C$5),3,IF(AND($A802&gt;=CrashTest!$B$6,$A802&lt;=CrashTest!$C$6),4,IF(AND($A802&gt;=CrashTest!$B$7,$A802&lt;=CrashTest!$C$7),5,0)))))</f>
        <v>0</v>
      </c>
      <c r="J802" s="0" t="str">
        <f aca="false">IF(I802=0,"",IF(I801=I802,MAX(J801,B802),B802))</f>
        <v/>
      </c>
      <c r="K802" s="9" t="str">
        <f aca="false">IF(I802=0,"",B802/J802-1)</f>
        <v/>
      </c>
      <c r="M802" s="8"/>
      <c r="N802" s="8"/>
      <c r="O802" s="8"/>
      <c r="P802" s="8"/>
      <c r="Q802" s="9"/>
      <c r="R802" s="9"/>
      <c r="S802" s="9"/>
      <c r="T802" s="9"/>
      <c r="U802" s="9"/>
      <c r="V802" s="9"/>
    </row>
    <row r="803" customFormat="false" ht="15" hidden="false" customHeight="false" outlineLevel="0" collapsed="false">
      <c r="A803" s="5" t="n">
        <v>44993</v>
      </c>
      <c r="B803" s="6" t="n">
        <v>1812.7</v>
      </c>
      <c r="C803" s="9" t="n">
        <f aca="false">B803/B802-1</f>
        <v>-0.000661557969017013</v>
      </c>
      <c r="D803" s="9" t="n">
        <f aca="false">LN(B803/B802)</f>
        <v>-0.000661776895050364</v>
      </c>
      <c r="E803" s="9" t="n">
        <f aca="false">B803/B798-1</f>
        <v>-0.0136039614735811</v>
      </c>
      <c r="F803" s="9" t="n">
        <f aca="false">B803/B782-1</f>
        <v>-0.0286678812560283</v>
      </c>
      <c r="G803" s="0" t="n">
        <f aca="false">MAX(G802,B803)</f>
        <v>2051.5</v>
      </c>
      <c r="H803" s="9" t="n">
        <f aca="false">B803/G803-1</f>
        <v>-0.116402632220327</v>
      </c>
      <c r="I803" s="0" t="n">
        <f aca="false">IF(AND($A803&gt;=CrashTest!$B$3,$A803&lt;=CrashTest!$C$3),1,IF(AND($A803&gt;=CrashTest!$B$4,$A803&lt;=CrashTest!$C$4),2,IF(AND($A803&gt;=CrashTest!$B$5,$A803&lt;=CrashTest!$C$5),3,IF(AND($A803&gt;=CrashTest!$B$6,$A803&lt;=CrashTest!$C$6),4,IF(AND($A803&gt;=CrashTest!$B$7,$A803&lt;=CrashTest!$C$7),5,0)))))</f>
        <v>0</v>
      </c>
      <c r="J803" s="0" t="str">
        <f aca="false">IF(I803=0,"",IF(I802=I803,MAX(J802,B803),B803))</f>
        <v/>
      </c>
      <c r="K803" s="9" t="str">
        <f aca="false">IF(I803=0,"",B803/J803-1)</f>
        <v/>
      </c>
      <c r="M803" s="8"/>
      <c r="N803" s="8"/>
      <c r="O803" s="8"/>
      <c r="P803" s="8"/>
      <c r="Q803" s="9"/>
      <c r="R803" s="9"/>
      <c r="S803" s="9"/>
      <c r="T803" s="9"/>
      <c r="U803" s="9"/>
      <c r="V803" s="9"/>
    </row>
    <row r="804" customFormat="false" ht="15" hidden="false" customHeight="false" outlineLevel="0" collapsed="false">
      <c r="A804" s="5" t="n">
        <v>44994</v>
      </c>
      <c r="B804" s="6" t="n">
        <v>1829.3</v>
      </c>
      <c r="C804" s="9" t="n">
        <f aca="false">B804/B803-1</f>
        <v>0.00915761019473704</v>
      </c>
      <c r="D804" s="9" t="n">
        <f aca="false">LN(B804/B803)</f>
        <v>0.00911593352837907</v>
      </c>
      <c r="E804" s="9" t="n">
        <f aca="false">B804/B799-1</f>
        <v>-0.00229070084537775</v>
      </c>
      <c r="F804" s="9" t="n">
        <f aca="false">B804/B783-1</f>
        <v>-0.0226532029705616</v>
      </c>
      <c r="G804" s="0" t="n">
        <f aca="false">MAX(G803,B804)</f>
        <v>2051.5</v>
      </c>
      <c r="H804" s="9" t="n">
        <f aca="false">B804/G804-1</f>
        <v>-0.108310991957105</v>
      </c>
      <c r="I804" s="0" t="n">
        <f aca="false">IF(AND($A804&gt;=CrashTest!$B$3,$A804&lt;=CrashTest!$C$3),1,IF(AND($A804&gt;=CrashTest!$B$4,$A804&lt;=CrashTest!$C$4),2,IF(AND($A804&gt;=CrashTest!$B$5,$A804&lt;=CrashTest!$C$5),3,IF(AND($A804&gt;=CrashTest!$B$6,$A804&lt;=CrashTest!$C$6),4,IF(AND($A804&gt;=CrashTest!$B$7,$A804&lt;=CrashTest!$C$7),5,0)))))</f>
        <v>0</v>
      </c>
      <c r="J804" s="0" t="str">
        <f aca="false">IF(I804=0,"",IF(I803=I804,MAX(J803,B804),B804))</f>
        <v/>
      </c>
      <c r="K804" s="9" t="str">
        <f aca="false">IF(I804=0,"",B804/J804-1)</f>
        <v/>
      </c>
      <c r="M804" s="8"/>
      <c r="N804" s="8"/>
      <c r="O804" s="8"/>
      <c r="P804" s="8"/>
      <c r="Q804" s="9"/>
      <c r="R804" s="9"/>
      <c r="S804" s="9"/>
      <c r="T804" s="9"/>
      <c r="U804" s="9"/>
      <c r="V804" s="9"/>
    </row>
    <row r="805" customFormat="false" ht="15" hidden="false" customHeight="false" outlineLevel="0" collapsed="false">
      <c r="A805" s="5" t="n">
        <v>44995</v>
      </c>
      <c r="B805" s="6" t="n">
        <v>1862</v>
      </c>
      <c r="C805" s="9" t="n">
        <f aca="false">B805/B804-1</f>
        <v>0.0178756901547039</v>
      </c>
      <c r="D805" s="9" t="n">
        <f aca="false">LN(B805/B804)</f>
        <v>0.0177177988397598</v>
      </c>
      <c r="E805" s="9" t="n">
        <f aca="false">B805/B800-1</f>
        <v>0.0077393516263462</v>
      </c>
      <c r="F805" s="9" t="n">
        <f aca="false">B805/B784-1</f>
        <v>-0.00820283370618946</v>
      </c>
      <c r="G805" s="0" t="n">
        <f aca="false">MAX(G804,B805)</f>
        <v>2051.5</v>
      </c>
      <c r="H805" s="9" t="n">
        <f aca="false">B805/G805-1</f>
        <v>-0.0923714355349744</v>
      </c>
      <c r="I805" s="0" t="n">
        <f aca="false">IF(AND($A805&gt;=CrashTest!$B$3,$A805&lt;=CrashTest!$C$3),1,IF(AND($A805&gt;=CrashTest!$B$4,$A805&lt;=CrashTest!$C$4),2,IF(AND($A805&gt;=CrashTest!$B$5,$A805&lt;=CrashTest!$C$5),3,IF(AND($A805&gt;=CrashTest!$B$6,$A805&lt;=CrashTest!$C$6),4,IF(AND($A805&gt;=CrashTest!$B$7,$A805&lt;=CrashTest!$C$7),5,0)))))</f>
        <v>0</v>
      </c>
      <c r="J805" s="0" t="str">
        <f aca="false">IF(I805=0,"",IF(I804=I805,MAX(J804,B805),B805))</f>
        <v/>
      </c>
      <c r="K805" s="9" t="str">
        <f aca="false">IF(I805=0,"",B805/J805-1)</f>
        <v/>
      </c>
      <c r="M805" s="8"/>
      <c r="N805" s="8"/>
      <c r="O805" s="8"/>
      <c r="P805" s="8"/>
      <c r="Q805" s="9"/>
      <c r="R805" s="9"/>
      <c r="S805" s="9"/>
      <c r="T805" s="9"/>
      <c r="U805" s="9"/>
      <c r="V805" s="9"/>
    </row>
    <row r="806" customFormat="false" ht="15" hidden="false" customHeight="false" outlineLevel="0" collapsed="false">
      <c r="A806" s="5" t="n">
        <v>44998</v>
      </c>
      <c r="B806" s="6" t="n">
        <v>1911.7</v>
      </c>
      <c r="C806" s="9" t="n">
        <f aca="false">B806/B805-1</f>
        <v>0.0266917293233082</v>
      </c>
      <c r="D806" s="9" t="n">
        <f aca="false">LN(B806/B805)</f>
        <v>0.0263417196979602</v>
      </c>
      <c r="E806" s="9" t="n">
        <f aca="false">B806/B801-1</f>
        <v>0.0345256777964176</v>
      </c>
      <c r="F806" s="9" t="n">
        <f aca="false">B806/B785-1</f>
        <v>0.0243810952738184</v>
      </c>
      <c r="G806" s="0" t="n">
        <f aca="false">MAX(G805,B806)</f>
        <v>2051.5</v>
      </c>
      <c r="H806" s="9" t="n">
        <f aca="false">B806/G806-1</f>
        <v>-0.0681452595661711</v>
      </c>
      <c r="I806" s="0" t="n">
        <f aca="false">IF(AND($A806&gt;=CrashTest!$B$3,$A806&lt;=CrashTest!$C$3),1,IF(AND($A806&gt;=CrashTest!$B$4,$A806&lt;=CrashTest!$C$4),2,IF(AND($A806&gt;=CrashTest!$B$5,$A806&lt;=CrashTest!$C$5),3,IF(AND($A806&gt;=CrashTest!$B$6,$A806&lt;=CrashTest!$C$6),4,IF(AND($A806&gt;=CrashTest!$B$7,$A806&lt;=CrashTest!$C$7),5,0)))))</f>
        <v>0</v>
      </c>
      <c r="J806" s="0" t="str">
        <f aca="false">IF(I806=0,"",IF(I805=I806,MAX(J805,B806),B806))</f>
        <v/>
      </c>
      <c r="K806" s="9" t="str">
        <f aca="false">IF(I806=0,"",B806/J806-1)</f>
        <v/>
      </c>
      <c r="M806" s="8"/>
      <c r="N806" s="8"/>
      <c r="O806" s="8"/>
      <c r="P806" s="8"/>
      <c r="Q806" s="9"/>
      <c r="R806" s="9"/>
      <c r="S806" s="9"/>
      <c r="T806" s="9"/>
      <c r="U806" s="9"/>
      <c r="V806" s="9"/>
    </row>
    <row r="807" customFormat="false" ht="15" hidden="false" customHeight="false" outlineLevel="0" collapsed="false">
      <c r="A807" s="5" t="n">
        <v>44999</v>
      </c>
      <c r="B807" s="6" t="n">
        <v>1906.2</v>
      </c>
      <c r="C807" s="9" t="n">
        <f aca="false">B807/B806-1</f>
        <v>-0.00287702045299998</v>
      </c>
      <c r="D807" s="9" t="n">
        <f aca="false">LN(B807/B806)</f>
        <v>-0.00288116703144719</v>
      </c>
      <c r="E807" s="9" t="n">
        <f aca="false">B807/B802-1</f>
        <v>0.0508848337835603</v>
      </c>
      <c r="F807" s="9" t="n">
        <f aca="false">B807/B786-1</f>
        <v>0.0232982606828431</v>
      </c>
      <c r="G807" s="0" t="n">
        <f aca="false">MAX(G806,B807)</f>
        <v>2051.5</v>
      </c>
      <c r="H807" s="9" t="n">
        <f aca="false">B807/G807-1</f>
        <v>-0.0708262247136242</v>
      </c>
      <c r="I807" s="0" t="n">
        <f aca="false">IF(AND($A807&gt;=CrashTest!$B$3,$A807&lt;=CrashTest!$C$3),1,IF(AND($A807&gt;=CrashTest!$B$4,$A807&lt;=CrashTest!$C$4),2,IF(AND($A807&gt;=CrashTest!$B$5,$A807&lt;=CrashTest!$C$5),3,IF(AND($A807&gt;=CrashTest!$B$6,$A807&lt;=CrashTest!$C$6),4,IF(AND($A807&gt;=CrashTest!$B$7,$A807&lt;=CrashTest!$C$7),5,0)))))</f>
        <v>0</v>
      </c>
      <c r="J807" s="0" t="str">
        <f aca="false">IF(I807=0,"",IF(I806=I807,MAX(J806,B807),B807))</f>
        <v/>
      </c>
      <c r="K807" s="9" t="str">
        <f aca="false">IF(I807=0,"",B807/J807-1)</f>
        <v/>
      </c>
      <c r="M807" s="8"/>
      <c r="N807" s="8"/>
      <c r="O807" s="8"/>
      <c r="P807" s="8"/>
      <c r="Q807" s="9"/>
      <c r="R807" s="9"/>
      <c r="S807" s="9"/>
      <c r="T807" s="9"/>
      <c r="U807" s="9"/>
      <c r="V807" s="9"/>
    </row>
    <row r="808" customFormat="false" ht="15" hidden="false" customHeight="false" outlineLevel="0" collapsed="false">
      <c r="A808" s="5" t="n">
        <v>45000</v>
      </c>
      <c r="B808" s="6" t="n">
        <v>1926.6</v>
      </c>
      <c r="C808" s="9" t="n">
        <f aca="false">B808/B807-1</f>
        <v>0.010701920050362</v>
      </c>
      <c r="D808" s="9" t="n">
        <f aca="false">LN(B808/B807)</f>
        <v>0.0106450598199978</v>
      </c>
      <c r="E808" s="9" t="n">
        <f aca="false">B808/B803-1</f>
        <v>0.0628344458542505</v>
      </c>
      <c r="F808" s="9" t="n">
        <f aca="false">B808/B787-1</f>
        <v>0.0403369512392677</v>
      </c>
      <c r="G808" s="0" t="n">
        <f aca="false">MAX(G807,B808)</f>
        <v>2051.5</v>
      </c>
      <c r="H808" s="9" t="n">
        <f aca="false">B808/G808-1</f>
        <v>-0.0608822812576164</v>
      </c>
      <c r="I808" s="0" t="n">
        <f aca="false">IF(AND($A808&gt;=CrashTest!$B$3,$A808&lt;=CrashTest!$C$3),1,IF(AND($A808&gt;=CrashTest!$B$4,$A808&lt;=CrashTest!$C$4),2,IF(AND($A808&gt;=CrashTest!$B$5,$A808&lt;=CrashTest!$C$5),3,IF(AND($A808&gt;=CrashTest!$B$6,$A808&lt;=CrashTest!$C$6),4,IF(AND($A808&gt;=CrashTest!$B$7,$A808&lt;=CrashTest!$C$7),5,0)))))</f>
        <v>0</v>
      </c>
      <c r="J808" s="0" t="str">
        <f aca="false">IF(I808=0,"",IF(I807=I808,MAX(J807,B808),B808))</f>
        <v/>
      </c>
      <c r="K808" s="9" t="str">
        <f aca="false">IF(I808=0,"",B808/J808-1)</f>
        <v/>
      </c>
      <c r="M808" s="8"/>
      <c r="N808" s="8"/>
      <c r="O808" s="8"/>
      <c r="P808" s="8"/>
      <c r="Q808" s="9"/>
      <c r="R808" s="9"/>
      <c r="S808" s="9"/>
      <c r="T808" s="9"/>
      <c r="U808" s="9"/>
      <c r="V808" s="9"/>
    </row>
    <row r="809" customFormat="false" ht="15" hidden="false" customHeight="false" outlineLevel="0" collapsed="false">
      <c r="A809" s="5" t="n">
        <v>45001</v>
      </c>
      <c r="B809" s="6" t="n">
        <v>1919</v>
      </c>
      <c r="C809" s="9" t="n">
        <f aca="false">B809/B808-1</f>
        <v>-0.00394477317554232</v>
      </c>
      <c r="D809" s="9" t="n">
        <f aca="false">LN(B809/B808)</f>
        <v>-0.00395257431582325</v>
      </c>
      <c r="E809" s="9" t="n">
        <f aca="false">B809/B804-1</f>
        <v>0.0490351500573991</v>
      </c>
      <c r="F809" s="9" t="n">
        <f aca="false">B809/B788-1</f>
        <v>0.035059331175836</v>
      </c>
      <c r="G809" s="0" t="n">
        <f aca="false">MAX(G808,B809)</f>
        <v>2051.5</v>
      </c>
      <c r="H809" s="9" t="n">
        <f aca="false">B809/G809-1</f>
        <v>-0.0645868876431879</v>
      </c>
      <c r="I809" s="0" t="n">
        <f aca="false">IF(AND($A809&gt;=CrashTest!$B$3,$A809&lt;=CrashTest!$C$3),1,IF(AND($A809&gt;=CrashTest!$B$4,$A809&lt;=CrashTest!$C$4),2,IF(AND($A809&gt;=CrashTest!$B$5,$A809&lt;=CrashTest!$C$5),3,IF(AND($A809&gt;=CrashTest!$B$6,$A809&lt;=CrashTest!$C$6),4,IF(AND($A809&gt;=CrashTest!$B$7,$A809&lt;=CrashTest!$C$7),5,0)))))</f>
        <v>0</v>
      </c>
      <c r="J809" s="0" t="str">
        <f aca="false">IF(I809=0,"",IF(I808=I809,MAX(J808,B809),B809))</f>
        <v/>
      </c>
      <c r="K809" s="9" t="str">
        <f aca="false">IF(I809=0,"",B809/J809-1)</f>
        <v/>
      </c>
      <c r="M809" s="8"/>
      <c r="N809" s="8"/>
      <c r="O809" s="8"/>
      <c r="P809" s="8"/>
      <c r="Q809" s="9"/>
      <c r="R809" s="9"/>
      <c r="S809" s="9"/>
      <c r="T809" s="9"/>
      <c r="U809" s="9"/>
      <c r="V809" s="9"/>
    </row>
    <row r="810" customFormat="false" ht="15" hidden="false" customHeight="false" outlineLevel="0" collapsed="false">
      <c r="A810" s="5" t="n">
        <v>45002</v>
      </c>
      <c r="B810" s="6" t="n">
        <v>1969.8</v>
      </c>
      <c r="C810" s="9" t="n">
        <f aca="false">B810/B809-1</f>
        <v>0.0264721208963001</v>
      </c>
      <c r="D810" s="9" t="n">
        <f aca="false">LN(B810/B809)</f>
        <v>0.0261277977279021</v>
      </c>
      <c r="E810" s="9" t="n">
        <f aca="false">B810/B805-1</f>
        <v>0.0578947368421052</v>
      </c>
      <c r="F810" s="9" t="n">
        <f aca="false">B810/B789-1</f>
        <v>0.0739286882564605</v>
      </c>
      <c r="G810" s="0" t="n">
        <f aca="false">MAX(G809,B810)</f>
        <v>2051.5</v>
      </c>
      <c r="H810" s="9" t="n">
        <f aca="false">B810/G810-1</f>
        <v>-0.039824518644894</v>
      </c>
      <c r="I810" s="0" t="n">
        <f aca="false">IF(AND($A810&gt;=CrashTest!$B$3,$A810&lt;=CrashTest!$C$3),1,IF(AND($A810&gt;=CrashTest!$B$4,$A810&lt;=CrashTest!$C$4),2,IF(AND($A810&gt;=CrashTest!$B$5,$A810&lt;=CrashTest!$C$5),3,IF(AND($A810&gt;=CrashTest!$B$6,$A810&lt;=CrashTest!$C$6),4,IF(AND($A810&gt;=CrashTest!$B$7,$A810&lt;=CrashTest!$C$7),5,0)))))</f>
        <v>0</v>
      </c>
      <c r="J810" s="0" t="str">
        <f aca="false">IF(I810=0,"",IF(I809=I810,MAX(J809,B810),B810))</f>
        <v/>
      </c>
      <c r="K810" s="9" t="str">
        <f aca="false">IF(I810=0,"",B810/J810-1)</f>
        <v/>
      </c>
      <c r="M810" s="8"/>
      <c r="N810" s="8"/>
      <c r="O810" s="8"/>
      <c r="P810" s="8"/>
      <c r="Q810" s="9"/>
      <c r="R810" s="9"/>
      <c r="S810" s="9"/>
      <c r="T810" s="9"/>
      <c r="U810" s="9"/>
      <c r="V810" s="9"/>
    </row>
    <row r="811" customFormat="false" ht="15" hidden="false" customHeight="false" outlineLevel="0" collapsed="false">
      <c r="A811" s="5" t="n">
        <v>45005</v>
      </c>
      <c r="B811" s="6" t="n">
        <v>1979.2</v>
      </c>
      <c r="C811" s="9" t="n">
        <f aca="false">B811/B810-1</f>
        <v>0.00477205807696213</v>
      </c>
      <c r="D811" s="9" t="n">
        <f aca="false">LN(B811/B810)</f>
        <v>0.00476070790262147</v>
      </c>
      <c r="E811" s="9" t="n">
        <f aca="false">B811/B806-1</f>
        <v>0.0353088873777265</v>
      </c>
      <c r="F811" s="9" t="n">
        <f aca="false">B811/B790-1</f>
        <v>0.074484256243214</v>
      </c>
      <c r="G811" s="0" t="n">
        <f aca="false">MAX(G810,B811)</f>
        <v>2051.5</v>
      </c>
      <c r="H811" s="9" t="n">
        <f aca="false">B811/G811-1</f>
        <v>-0.0352425054837924</v>
      </c>
      <c r="I811" s="0" t="n">
        <f aca="false">IF(AND($A811&gt;=CrashTest!$B$3,$A811&lt;=CrashTest!$C$3),1,IF(AND($A811&gt;=CrashTest!$B$4,$A811&lt;=CrashTest!$C$4),2,IF(AND($A811&gt;=CrashTest!$B$5,$A811&lt;=CrashTest!$C$5),3,IF(AND($A811&gt;=CrashTest!$B$6,$A811&lt;=CrashTest!$C$6),4,IF(AND($A811&gt;=CrashTest!$B$7,$A811&lt;=CrashTest!$C$7),5,0)))))</f>
        <v>0</v>
      </c>
      <c r="J811" s="0" t="str">
        <f aca="false">IF(I811=0,"",IF(I810=I811,MAX(J810,B811),B811))</f>
        <v/>
      </c>
      <c r="K811" s="9" t="str">
        <f aca="false">IF(I811=0,"",B811/J811-1)</f>
        <v/>
      </c>
      <c r="M811" s="8"/>
      <c r="N811" s="8"/>
      <c r="O811" s="8"/>
      <c r="P811" s="8"/>
      <c r="Q811" s="9"/>
      <c r="R811" s="9"/>
      <c r="S811" s="9"/>
      <c r="T811" s="9"/>
      <c r="U811" s="9"/>
      <c r="V811" s="9"/>
    </row>
    <row r="812" customFormat="false" ht="15" hidden="false" customHeight="false" outlineLevel="0" collapsed="false">
      <c r="A812" s="5" t="n">
        <v>45006</v>
      </c>
      <c r="B812" s="6" t="n">
        <v>1938</v>
      </c>
      <c r="C812" s="9" t="n">
        <f aca="false">B812/B811-1</f>
        <v>-0.0208164915117219</v>
      </c>
      <c r="D812" s="9" t="n">
        <f aca="false">LN(B812/B811)</f>
        <v>-0.0210362091875119</v>
      </c>
      <c r="E812" s="9" t="n">
        <f aca="false">B812/B807-1</f>
        <v>0.0166824047843879</v>
      </c>
      <c r="F812" s="9" t="n">
        <f aca="false">B812/B791-1</f>
        <v>0.0530319495761791</v>
      </c>
      <c r="G812" s="0" t="n">
        <f aca="false">MAX(G811,B812)</f>
        <v>2051.5</v>
      </c>
      <c r="H812" s="9" t="n">
        <f aca="false">B812/G812-1</f>
        <v>-0.0553253716792591</v>
      </c>
      <c r="I812" s="0" t="n">
        <f aca="false">IF(AND($A812&gt;=CrashTest!$B$3,$A812&lt;=CrashTest!$C$3),1,IF(AND($A812&gt;=CrashTest!$B$4,$A812&lt;=CrashTest!$C$4),2,IF(AND($A812&gt;=CrashTest!$B$5,$A812&lt;=CrashTest!$C$5),3,IF(AND($A812&gt;=CrashTest!$B$6,$A812&lt;=CrashTest!$C$6),4,IF(AND($A812&gt;=CrashTest!$B$7,$A812&lt;=CrashTest!$C$7),5,0)))))</f>
        <v>0</v>
      </c>
      <c r="J812" s="0" t="str">
        <f aca="false">IF(I812=0,"",IF(I811=I812,MAX(J811,B812),B812))</f>
        <v/>
      </c>
      <c r="K812" s="9" t="str">
        <f aca="false">IF(I812=0,"",B812/J812-1)</f>
        <v/>
      </c>
      <c r="M812" s="8"/>
      <c r="N812" s="8"/>
      <c r="O812" s="8"/>
      <c r="P812" s="8"/>
      <c r="Q812" s="9"/>
      <c r="R812" s="9"/>
      <c r="S812" s="9"/>
      <c r="T812" s="9"/>
      <c r="U812" s="9"/>
      <c r="V812" s="9"/>
    </row>
    <row r="813" customFormat="false" ht="15" hidden="false" customHeight="false" outlineLevel="0" collapsed="false">
      <c r="A813" s="5" t="n">
        <v>45007</v>
      </c>
      <c r="B813" s="6" t="n">
        <v>1946.8</v>
      </c>
      <c r="C813" s="9" t="n">
        <f aca="false">B813/B812-1</f>
        <v>0.00454076367389056</v>
      </c>
      <c r="D813" s="9" t="n">
        <f aca="false">LN(B813/B812)</f>
        <v>0.00453048550858765</v>
      </c>
      <c r="E813" s="9" t="n">
        <f aca="false">B813/B808-1</f>
        <v>0.01048479186131</v>
      </c>
      <c r="F813" s="9" t="n">
        <f aca="false">B813/B792-1</f>
        <v>0.0620840152755047</v>
      </c>
      <c r="G813" s="0" t="n">
        <f aca="false">MAX(G812,B813)</f>
        <v>2051.5</v>
      </c>
      <c r="H813" s="9" t="n">
        <f aca="false">B813/G813-1</f>
        <v>-0.0510358274433341</v>
      </c>
      <c r="I813" s="0" t="n">
        <f aca="false">IF(AND($A813&gt;=CrashTest!$B$3,$A813&lt;=CrashTest!$C$3),1,IF(AND($A813&gt;=CrashTest!$B$4,$A813&lt;=CrashTest!$C$4),2,IF(AND($A813&gt;=CrashTest!$B$5,$A813&lt;=CrashTest!$C$5),3,IF(AND($A813&gt;=CrashTest!$B$6,$A813&lt;=CrashTest!$C$6),4,IF(AND($A813&gt;=CrashTest!$B$7,$A813&lt;=CrashTest!$C$7),5,0)))))</f>
        <v>0</v>
      </c>
      <c r="J813" s="0" t="str">
        <f aca="false">IF(I813=0,"",IF(I812=I813,MAX(J812,B813),B813))</f>
        <v/>
      </c>
      <c r="K813" s="9" t="str">
        <f aca="false">IF(I813=0,"",B813/J813-1)</f>
        <v/>
      </c>
      <c r="M813" s="8"/>
      <c r="N813" s="8"/>
      <c r="O813" s="8"/>
      <c r="P813" s="8"/>
      <c r="Q813" s="9"/>
      <c r="R813" s="9"/>
      <c r="S813" s="9"/>
      <c r="T813" s="9"/>
      <c r="U813" s="9"/>
      <c r="V813" s="9"/>
    </row>
    <row r="814" customFormat="false" ht="15" hidden="false" customHeight="false" outlineLevel="0" collapsed="false">
      <c r="A814" s="5" t="n">
        <v>45008</v>
      </c>
      <c r="B814" s="6" t="n">
        <v>1993.8</v>
      </c>
      <c r="C814" s="9" t="n">
        <f aca="false">B814/B813-1</f>
        <v>0.0241421820423258</v>
      </c>
      <c r="D814" s="9" t="n">
        <f aca="false">LN(B814/B813)</f>
        <v>0.0238553666293043</v>
      </c>
      <c r="E814" s="9" t="n">
        <f aca="false">B814/B809-1</f>
        <v>0.0389786347055758</v>
      </c>
      <c r="F814" s="9" t="n">
        <f aca="false">B814/B793-1</f>
        <v>0.0883187772925764</v>
      </c>
      <c r="G814" s="0" t="n">
        <f aca="false">MAX(G813,B814)</f>
        <v>2051.5</v>
      </c>
      <c r="H814" s="9" t="n">
        <f aca="false">B814/G814-1</f>
        <v>-0.028125761637826</v>
      </c>
      <c r="I814" s="0" t="n">
        <f aca="false">IF(AND($A814&gt;=CrashTest!$B$3,$A814&lt;=CrashTest!$C$3),1,IF(AND($A814&gt;=CrashTest!$B$4,$A814&lt;=CrashTest!$C$4),2,IF(AND($A814&gt;=CrashTest!$B$5,$A814&lt;=CrashTest!$C$5),3,IF(AND($A814&gt;=CrashTest!$B$6,$A814&lt;=CrashTest!$C$6),4,IF(AND($A814&gt;=CrashTest!$B$7,$A814&lt;=CrashTest!$C$7),5,0)))))</f>
        <v>0</v>
      </c>
      <c r="J814" s="0" t="str">
        <f aca="false">IF(I814=0,"",IF(I813=I814,MAX(J813,B814),B814))</f>
        <v/>
      </c>
      <c r="K814" s="9" t="str">
        <f aca="false">IF(I814=0,"",B814/J814-1)</f>
        <v/>
      </c>
      <c r="M814" s="8"/>
      <c r="N814" s="8"/>
      <c r="O814" s="8"/>
      <c r="P814" s="8"/>
      <c r="Q814" s="9"/>
      <c r="R814" s="9"/>
      <c r="S814" s="9"/>
      <c r="T814" s="9"/>
      <c r="U814" s="9"/>
      <c r="V814" s="9"/>
    </row>
    <row r="815" customFormat="false" ht="15" hidden="false" customHeight="false" outlineLevel="0" collapsed="false">
      <c r="A815" s="5" t="n">
        <v>45009</v>
      </c>
      <c r="B815" s="6" t="n">
        <v>1982.1</v>
      </c>
      <c r="C815" s="9" t="n">
        <f aca="false">B815/B814-1</f>
        <v>-0.00586819139331929</v>
      </c>
      <c r="D815" s="9" t="n">
        <f aca="false">LN(B815/B814)</f>
        <v>-0.00588547688465389</v>
      </c>
      <c r="E815" s="9" t="n">
        <f aca="false">B815/B810-1</f>
        <v>0.00624428876028027</v>
      </c>
      <c r="F815" s="9" t="n">
        <f aca="false">B815/B794-1</f>
        <v>0.0902640264026402</v>
      </c>
      <c r="G815" s="0" t="n">
        <f aca="false">MAX(G814,B815)</f>
        <v>2051.5</v>
      </c>
      <c r="H815" s="9" t="n">
        <f aca="false">B815/G815-1</f>
        <v>-0.0338289056787717</v>
      </c>
      <c r="I815" s="0" t="n">
        <f aca="false">IF(AND($A815&gt;=CrashTest!$B$3,$A815&lt;=CrashTest!$C$3),1,IF(AND($A815&gt;=CrashTest!$B$4,$A815&lt;=CrashTest!$C$4),2,IF(AND($A815&gt;=CrashTest!$B$5,$A815&lt;=CrashTest!$C$5),3,IF(AND($A815&gt;=CrashTest!$B$6,$A815&lt;=CrashTest!$C$6),4,IF(AND($A815&gt;=CrashTest!$B$7,$A815&lt;=CrashTest!$C$7),5,0)))))</f>
        <v>0</v>
      </c>
      <c r="J815" s="0" t="str">
        <f aca="false">IF(I815=0,"",IF(I814=I815,MAX(J814,B815),B815))</f>
        <v/>
      </c>
      <c r="K815" s="9" t="str">
        <f aca="false">IF(I815=0,"",B815/J815-1)</f>
        <v/>
      </c>
      <c r="M815" s="8"/>
      <c r="N815" s="8"/>
      <c r="O815" s="8"/>
      <c r="P815" s="8"/>
      <c r="Q815" s="9"/>
      <c r="R815" s="9"/>
      <c r="S815" s="9"/>
      <c r="T815" s="9"/>
      <c r="U815" s="9"/>
      <c r="V815" s="9"/>
    </row>
    <row r="816" customFormat="false" ht="15" hidden="false" customHeight="false" outlineLevel="0" collapsed="false">
      <c r="A816" s="5" t="n">
        <v>45012</v>
      </c>
      <c r="B816" s="6" t="n">
        <v>1952.4</v>
      </c>
      <c r="C816" s="9" t="n">
        <f aca="false">B816/B815-1</f>
        <v>-0.0149841077644921</v>
      </c>
      <c r="D816" s="9" t="n">
        <f aca="false">LN(B816/B815)</f>
        <v>-0.0150975036909572</v>
      </c>
      <c r="E816" s="9" t="n">
        <f aca="false">B816/B811-1</f>
        <v>-0.013540824575586</v>
      </c>
      <c r="F816" s="9" t="n">
        <f aca="false">B816/B795-1</f>
        <v>0.079389650597081</v>
      </c>
      <c r="G816" s="0" t="n">
        <f aca="false">MAX(G815,B816)</f>
        <v>2051.5</v>
      </c>
      <c r="H816" s="9" t="n">
        <f aca="false">B816/G816-1</f>
        <v>-0.0483061174750182</v>
      </c>
      <c r="I816" s="0" t="n">
        <f aca="false">IF(AND($A816&gt;=CrashTest!$B$3,$A816&lt;=CrashTest!$C$3),1,IF(AND($A816&gt;=CrashTest!$B$4,$A816&lt;=CrashTest!$C$4),2,IF(AND($A816&gt;=CrashTest!$B$5,$A816&lt;=CrashTest!$C$5),3,IF(AND($A816&gt;=CrashTest!$B$6,$A816&lt;=CrashTest!$C$6),4,IF(AND($A816&gt;=CrashTest!$B$7,$A816&lt;=CrashTest!$C$7),5,0)))))</f>
        <v>0</v>
      </c>
      <c r="J816" s="0" t="str">
        <f aca="false">IF(I816=0,"",IF(I815=I816,MAX(J815,B816),B816))</f>
        <v/>
      </c>
      <c r="K816" s="9" t="str">
        <f aca="false">IF(I816=0,"",B816/J816-1)</f>
        <v/>
      </c>
      <c r="M816" s="8"/>
      <c r="N816" s="8"/>
      <c r="O816" s="8"/>
      <c r="P816" s="8"/>
      <c r="Q816" s="9"/>
      <c r="R816" s="9"/>
      <c r="S816" s="9"/>
      <c r="T816" s="9"/>
      <c r="U816" s="9"/>
      <c r="V816" s="9"/>
    </row>
    <row r="817" customFormat="false" ht="15" hidden="false" customHeight="false" outlineLevel="0" collapsed="false">
      <c r="A817" s="5" t="n">
        <v>45013</v>
      </c>
      <c r="B817" s="6" t="n">
        <v>1972.4</v>
      </c>
      <c r="C817" s="9" t="n">
        <f aca="false">B817/B816-1</f>
        <v>0.0102438024994878</v>
      </c>
      <c r="D817" s="9" t="n">
        <f aca="false">LN(B817/B816)</f>
        <v>0.0101916903369786</v>
      </c>
      <c r="E817" s="9" t="n">
        <f aca="false">B817/B812-1</f>
        <v>0.0177502579979361</v>
      </c>
      <c r="F817" s="9" t="n">
        <f aca="false">B817/B796-1</f>
        <v>0.0855255916345625</v>
      </c>
      <c r="G817" s="0" t="n">
        <f aca="false">MAX(G816,B817)</f>
        <v>2051.5</v>
      </c>
      <c r="H817" s="9" t="n">
        <f aca="false">B817/G817-1</f>
        <v>-0.0385571533024616</v>
      </c>
      <c r="I817" s="0" t="n">
        <f aca="false">IF(AND($A817&gt;=CrashTest!$B$3,$A817&lt;=CrashTest!$C$3),1,IF(AND($A817&gt;=CrashTest!$B$4,$A817&lt;=CrashTest!$C$4),2,IF(AND($A817&gt;=CrashTest!$B$5,$A817&lt;=CrashTest!$C$5),3,IF(AND($A817&gt;=CrashTest!$B$6,$A817&lt;=CrashTest!$C$6),4,IF(AND($A817&gt;=CrashTest!$B$7,$A817&lt;=CrashTest!$C$7),5,0)))))</f>
        <v>0</v>
      </c>
      <c r="J817" s="0" t="str">
        <f aca="false">IF(I817=0,"",IF(I816=I817,MAX(J816,B817),B817))</f>
        <v/>
      </c>
      <c r="K817" s="9" t="str">
        <f aca="false">IF(I817=0,"",B817/J817-1)</f>
        <v/>
      </c>
      <c r="M817" s="8"/>
      <c r="N817" s="8"/>
      <c r="O817" s="8"/>
      <c r="P817" s="8"/>
      <c r="Q817" s="9"/>
      <c r="R817" s="9"/>
      <c r="S817" s="9"/>
      <c r="T817" s="9"/>
      <c r="U817" s="9"/>
      <c r="V817" s="9"/>
    </row>
    <row r="818" customFormat="false" ht="15" hidden="false" customHeight="false" outlineLevel="0" collapsed="false">
      <c r="A818" s="5" t="n">
        <v>45014</v>
      </c>
      <c r="B818" s="6" t="n">
        <v>1966.1</v>
      </c>
      <c r="C818" s="9" t="n">
        <f aca="false">B818/B817-1</f>
        <v>-0.00319407828026774</v>
      </c>
      <c r="D818" s="9" t="n">
        <f aca="false">LN(B818/B817)</f>
        <v>-0.00319919023652595</v>
      </c>
      <c r="E818" s="9" t="n">
        <f aca="false">B818/B813-1</f>
        <v>0.00991370454078489</v>
      </c>
      <c r="F818" s="9" t="n">
        <f aca="false">B818/B797-1</f>
        <v>0.075017770244409</v>
      </c>
      <c r="G818" s="0" t="n">
        <f aca="false">MAX(G817,B818)</f>
        <v>2051.5</v>
      </c>
      <c r="H818" s="9" t="n">
        <f aca="false">B818/G818-1</f>
        <v>-0.041628077016817</v>
      </c>
      <c r="I818" s="0" t="n">
        <f aca="false">IF(AND($A818&gt;=CrashTest!$B$3,$A818&lt;=CrashTest!$C$3),1,IF(AND($A818&gt;=CrashTest!$B$4,$A818&lt;=CrashTest!$C$4),2,IF(AND($A818&gt;=CrashTest!$B$5,$A818&lt;=CrashTest!$C$5),3,IF(AND($A818&gt;=CrashTest!$B$6,$A818&lt;=CrashTest!$C$6),4,IF(AND($A818&gt;=CrashTest!$B$7,$A818&lt;=CrashTest!$C$7),5,0)))))</f>
        <v>0</v>
      </c>
      <c r="J818" s="0" t="str">
        <f aca="false">IF(I818=0,"",IF(I817=I818,MAX(J817,B818),B818))</f>
        <v/>
      </c>
      <c r="K818" s="9" t="str">
        <f aca="false">IF(I818=0,"",B818/J818-1)</f>
        <v/>
      </c>
      <c r="M818" s="8"/>
      <c r="N818" s="8"/>
      <c r="O818" s="8"/>
      <c r="P818" s="8"/>
      <c r="Q818" s="9"/>
      <c r="R818" s="9"/>
      <c r="S818" s="9"/>
      <c r="T818" s="9"/>
      <c r="U818" s="9"/>
      <c r="V818" s="9"/>
    </row>
    <row r="819" customFormat="false" ht="15" hidden="false" customHeight="false" outlineLevel="0" collapsed="false">
      <c r="A819" s="5" t="n">
        <v>45015</v>
      </c>
      <c r="B819" s="6" t="n">
        <v>1980.3</v>
      </c>
      <c r="C819" s="9" t="n">
        <f aca="false">B819/B818-1</f>
        <v>0.0072224200193276</v>
      </c>
      <c r="D819" s="9" t="n">
        <f aca="false">LN(B819/B818)</f>
        <v>0.00719646324938966</v>
      </c>
      <c r="E819" s="9" t="n">
        <f aca="false">B819/B814-1</f>
        <v>-0.00677099006921456</v>
      </c>
      <c r="F819" s="9" t="n">
        <f aca="false">B819/B798-1</f>
        <v>0.0775969962453065</v>
      </c>
      <c r="G819" s="0" t="n">
        <f aca="false">MAX(G818,B819)</f>
        <v>2051.5</v>
      </c>
      <c r="H819" s="9" t="n">
        <f aca="false">B819/G819-1</f>
        <v>-0.0347063124543018</v>
      </c>
      <c r="I819" s="0" t="n">
        <f aca="false">IF(AND($A819&gt;=CrashTest!$B$3,$A819&lt;=CrashTest!$C$3),1,IF(AND($A819&gt;=CrashTest!$B$4,$A819&lt;=CrashTest!$C$4),2,IF(AND($A819&gt;=CrashTest!$B$5,$A819&lt;=CrashTest!$C$5),3,IF(AND($A819&gt;=CrashTest!$B$6,$A819&lt;=CrashTest!$C$6),4,IF(AND($A819&gt;=CrashTest!$B$7,$A819&lt;=CrashTest!$C$7),5,0)))))</f>
        <v>0</v>
      </c>
      <c r="J819" s="0" t="str">
        <f aca="false">IF(I819=0,"",IF(I818=I819,MAX(J818,B819),B819))</f>
        <v/>
      </c>
      <c r="K819" s="9" t="str">
        <f aca="false">IF(I819=0,"",B819/J819-1)</f>
        <v/>
      </c>
      <c r="M819" s="8"/>
      <c r="N819" s="8"/>
      <c r="O819" s="8"/>
      <c r="P819" s="8"/>
      <c r="Q819" s="9"/>
      <c r="R819" s="9"/>
      <c r="S819" s="9"/>
      <c r="T819" s="9"/>
      <c r="U819" s="9"/>
      <c r="V819" s="9"/>
    </row>
    <row r="820" customFormat="false" ht="15" hidden="false" customHeight="false" outlineLevel="0" collapsed="false">
      <c r="A820" s="5" t="n">
        <v>45016</v>
      </c>
      <c r="B820" s="6" t="n">
        <v>1969</v>
      </c>
      <c r="C820" s="9" t="n">
        <f aca="false">B820/B819-1</f>
        <v>-0.00570620613038431</v>
      </c>
      <c r="D820" s="9" t="n">
        <f aca="false">LN(B820/B819)</f>
        <v>-0.00572254872370929</v>
      </c>
      <c r="E820" s="9" t="n">
        <f aca="false">B820/B815-1</f>
        <v>-0.00660915190959077</v>
      </c>
      <c r="F820" s="9" t="n">
        <f aca="false">B820/B799-1</f>
        <v>0.0739023725115899</v>
      </c>
      <c r="G820" s="0" t="n">
        <f aca="false">MAX(G819,B820)</f>
        <v>2051.5</v>
      </c>
      <c r="H820" s="9" t="n">
        <f aca="false">B820/G820-1</f>
        <v>-0.0402144772117963</v>
      </c>
      <c r="I820" s="0" t="n">
        <f aca="false">IF(AND($A820&gt;=CrashTest!$B$3,$A820&lt;=CrashTest!$C$3),1,IF(AND($A820&gt;=CrashTest!$B$4,$A820&lt;=CrashTest!$C$4),2,IF(AND($A820&gt;=CrashTest!$B$5,$A820&lt;=CrashTest!$C$5),3,IF(AND($A820&gt;=CrashTest!$B$6,$A820&lt;=CrashTest!$C$6),4,IF(AND($A820&gt;=CrashTest!$B$7,$A820&lt;=CrashTest!$C$7),5,0)))))</f>
        <v>0</v>
      </c>
      <c r="J820" s="0" t="str">
        <f aca="false">IF(I820=0,"",IF(I819=I820,MAX(J819,B820),B820))</f>
        <v/>
      </c>
      <c r="K820" s="9" t="str">
        <f aca="false">IF(I820=0,"",B820/J820-1)</f>
        <v/>
      </c>
      <c r="M820" s="8"/>
      <c r="N820" s="8"/>
      <c r="O820" s="8"/>
      <c r="P820" s="8"/>
      <c r="Q820" s="9"/>
      <c r="R820" s="9"/>
      <c r="S820" s="9"/>
      <c r="T820" s="9"/>
      <c r="U820" s="9"/>
      <c r="V820" s="9"/>
    </row>
    <row r="821" customFormat="false" ht="15" hidden="false" customHeight="false" outlineLevel="0" collapsed="false">
      <c r="A821" s="5" t="n">
        <v>45019</v>
      </c>
      <c r="B821" s="6" t="n">
        <v>1983.9</v>
      </c>
      <c r="C821" s="9" t="n">
        <f aca="false">B821/B820-1</f>
        <v>0.00756729304215353</v>
      </c>
      <c r="D821" s="9" t="n">
        <f aca="false">LN(B821/B820)</f>
        <v>0.007538804709601</v>
      </c>
      <c r="E821" s="9" t="n">
        <f aca="false">B821/B816-1</f>
        <v>0.0161339889366934</v>
      </c>
      <c r="F821" s="9" t="n">
        <f aca="false">B821/B800-1</f>
        <v>0.0737132651404449</v>
      </c>
      <c r="G821" s="0" t="n">
        <f aca="false">MAX(G820,B821)</f>
        <v>2051.5</v>
      </c>
      <c r="H821" s="9" t="n">
        <f aca="false">B821/G821-1</f>
        <v>-0.0329514989032415</v>
      </c>
      <c r="I821" s="0" t="n">
        <f aca="false">IF(AND($A821&gt;=CrashTest!$B$3,$A821&lt;=CrashTest!$C$3),1,IF(AND($A821&gt;=CrashTest!$B$4,$A821&lt;=CrashTest!$C$4),2,IF(AND($A821&gt;=CrashTest!$B$5,$A821&lt;=CrashTest!$C$5),3,IF(AND($A821&gt;=CrashTest!$B$6,$A821&lt;=CrashTest!$C$6),4,IF(AND($A821&gt;=CrashTest!$B$7,$A821&lt;=CrashTest!$C$7),5,0)))))</f>
        <v>0</v>
      </c>
      <c r="J821" s="0" t="str">
        <f aca="false">IF(I821=0,"",IF(I820=I821,MAX(J820,B821),B821))</f>
        <v/>
      </c>
      <c r="K821" s="9" t="str">
        <f aca="false">IF(I821=0,"",B821/J821-1)</f>
        <v/>
      </c>
      <c r="M821" s="8"/>
      <c r="N821" s="8"/>
      <c r="O821" s="8"/>
      <c r="P821" s="8"/>
      <c r="Q821" s="9"/>
      <c r="R821" s="9"/>
      <c r="S821" s="9"/>
      <c r="T821" s="9"/>
      <c r="U821" s="9"/>
      <c r="V821" s="9"/>
    </row>
    <row r="822" customFormat="false" ht="15" hidden="false" customHeight="false" outlineLevel="0" collapsed="false">
      <c r="A822" s="5" t="n">
        <v>45020</v>
      </c>
      <c r="B822" s="6" t="n">
        <v>2022.2</v>
      </c>
      <c r="C822" s="9" t="n">
        <f aca="false">B822/B821-1</f>
        <v>0.0193054085387367</v>
      </c>
      <c r="D822" s="9" t="n">
        <f aca="false">LN(B822/B821)</f>
        <v>0.0191214233085722</v>
      </c>
      <c r="E822" s="9" t="n">
        <f aca="false">B822/B817-1</f>
        <v>0.0252484283106875</v>
      </c>
      <c r="F822" s="9" t="n">
        <f aca="false">B822/B801-1</f>
        <v>0.0943232858920937</v>
      </c>
      <c r="G822" s="0" t="n">
        <f aca="false">MAX(G821,B822)</f>
        <v>2051.5</v>
      </c>
      <c r="H822" s="9" t="n">
        <f aca="false">B822/G822-1</f>
        <v>-0.0142822325127955</v>
      </c>
      <c r="I822" s="0" t="n">
        <f aca="false">IF(AND($A822&gt;=CrashTest!$B$3,$A822&lt;=CrashTest!$C$3),1,IF(AND($A822&gt;=CrashTest!$B$4,$A822&lt;=CrashTest!$C$4),2,IF(AND($A822&gt;=CrashTest!$B$5,$A822&lt;=CrashTest!$C$5),3,IF(AND($A822&gt;=CrashTest!$B$6,$A822&lt;=CrashTest!$C$6),4,IF(AND($A822&gt;=CrashTest!$B$7,$A822&lt;=CrashTest!$C$7),5,0)))))</f>
        <v>0</v>
      </c>
      <c r="J822" s="0" t="str">
        <f aca="false">IF(I822=0,"",IF(I821=I822,MAX(J821,B822),B822))</f>
        <v/>
      </c>
      <c r="K822" s="9" t="str">
        <f aca="false">IF(I822=0,"",B822/J822-1)</f>
        <v/>
      </c>
      <c r="M822" s="8"/>
      <c r="N822" s="8"/>
      <c r="O822" s="8"/>
      <c r="P822" s="8"/>
      <c r="Q822" s="9"/>
      <c r="R822" s="9"/>
      <c r="S822" s="9"/>
      <c r="T822" s="9"/>
      <c r="U822" s="9"/>
      <c r="V822" s="9"/>
    </row>
    <row r="823" customFormat="false" ht="15" hidden="false" customHeight="false" outlineLevel="0" collapsed="false">
      <c r="A823" s="5" t="n">
        <v>45021</v>
      </c>
      <c r="B823" s="6" t="n">
        <v>2020.9</v>
      </c>
      <c r="C823" s="9" t="n">
        <f aca="false">B823/B822-1</f>
        <v>-0.000642864207298977</v>
      </c>
      <c r="D823" s="9" t="n">
        <f aca="false">LN(B823/B822)</f>
        <v>-0.000643070933095981</v>
      </c>
      <c r="E823" s="9" t="n">
        <f aca="false">B823/B818-1</f>
        <v>0.0278724378210671</v>
      </c>
      <c r="F823" s="9" t="n">
        <f aca="false">B823/B802-1</f>
        <v>0.114118749655439</v>
      </c>
      <c r="G823" s="0" t="n">
        <f aca="false">MAX(G822,B823)</f>
        <v>2051.5</v>
      </c>
      <c r="H823" s="9" t="n">
        <f aca="false">B823/G823-1</f>
        <v>-0.0149159151840117</v>
      </c>
      <c r="I823" s="0" t="n">
        <f aca="false">IF(AND($A823&gt;=CrashTest!$B$3,$A823&lt;=CrashTest!$C$3),1,IF(AND($A823&gt;=CrashTest!$B$4,$A823&lt;=CrashTest!$C$4),2,IF(AND($A823&gt;=CrashTest!$B$5,$A823&lt;=CrashTest!$C$5),3,IF(AND($A823&gt;=CrashTest!$B$6,$A823&lt;=CrashTest!$C$6),4,IF(AND($A823&gt;=CrashTest!$B$7,$A823&lt;=CrashTest!$C$7),5,0)))))</f>
        <v>0</v>
      </c>
      <c r="J823" s="0" t="str">
        <f aca="false">IF(I823=0,"",IF(I822=I823,MAX(J822,B823),B823))</f>
        <v/>
      </c>
      <c r="K823" s="9" t="str">
        <f aca="false">IF(I823=0,"",B823/J823-1)</f>
        <v/>
      </c>
      <c r="M823" s="8"/>
      <c r="N823" s="8"/>
      <c r="O823" s="8"/>
      <c r="P823" s="8"/>
      <c r="Q823" s="9"/>
      <c r="R823" s="9"/>
      <c r="S823" s="9"/>
      <c r="T823" s="9"/>
      <c r="U823" s="9"/>
      <c r="V823" s="9"/>
    </row>
    <row r="824" customFormat="false" ht="15" hidden="false" customHeight="false" outlineLevel="0" collapsed="false">
      <c r="A824" s="5" t="n">
        <v>45022</v>
      </c>
      <c r="B824" s="6" t="n">
        <v>2011.9</v>
      </c>
      <c r="C824" s="9" t="n">
        <f aca="false">B824/B823-1</f>
        <v>-0.00445346132911084</v>
      </c>
      <c r="D824" s="9" t="n">
        <f aca="false">LN(B824/B823)</f>
        <v>-0.00446340752901221</v>
      </c>
      <c r="E824" s="9" t="n">
        <f aca="false">B824/B819-1</f>
        <v>0.0159571782053225</v>
      </c>
      <c r="F824" s="9" t="n">
        <f aca="false">B824/B803-1</f>
        <v>0.109891322336846</v>
      </c>
      <c r="G824" s="0" t="n">
        <f aca="false">MAX(G823,B824)</f>
        <v>2051.5</v>
      </c>
      <c r="H824" s="9" t="n">
        <f aca="false">B824/G824-1</f>
        <v>-0.0193029490616622</v>
      </c>
      <c r="I824" s="0" t="n">
        <f aca="false">IF(AND($A824&gt;=CrashTest!$B$3,$A824&lt;=CrashTest!$C$3),1,IF(AND($A824&gt;=CrashTest!$B$4,$A824&lt;=CrashTest!$C$4),2,IF(AND($A824&gt;=CrashTest!$B$5,$A824&lt;=CrashTest!$C$5),3,IF(AND($A824&gt;=CrashTest!$B$6,$A824&lt;=CrashTest!$C$6),4,IF(AND($A824&gt;=CrashTest!$B$7,$A824&lt;=CrashTest!$C$7),5,0)))))</f>
        <v>0</v>
      </c>
      <c r="J824" s="0" t="str">
        <f aca="false">IF(I824=0,"",IF(I823=I824,MAX(J823,B824),B824))</f>
        <v/>
      </c>
      <c r="K824" s="9" t="str">
        <f aca="false">IF(I824=0,"",B824/J824-1)</f>
        <v/>
      </c>
      <c r="M824" s="8"/>
      <c r="N824" s="8"/>
      <c r="O824" s="8"/>
      <c r="P824" s="8"/>
      <c r="Q824" s="9"/>
      <c r="R824" s="9"/>
      <c r="S824" s="9"/>
      <c r="T824" s="9"/>
      <c r="U824" s="9"/>
      <c r="V824" s="9"/>
    </row>
    <row r="825" customFormat="false" ht="15" hidden="false" customHeight="false" outlineLevel="0" collapsed="false">
      <c r="A825" s="5" t="n">
        <v>45026</v>
      </c>
      <c r="B825" s="6" t="n">
        <v>1989.1</v>
      </c>
      <c r="C825" s="9" t="n">
        <f aca="false">B825/B824-1</f>
        <v>-0.011332571201352</v>
      </c>
      <c r="D825" s="9" t="n">
        <f aca="false">LN(B825/B824)</f>
        <v>-0.0113972740841756</v>
      </c>
      <c r="E825" s="9" t="n">
        <f aca="false">B825/B820-1</f>
        <v>0.0102082275266633</v>
      </c>
      <c r="F825" s="9" t="n">
        <f aca="false">B825/B804-1</f>
        <v>0.087355819165801</v>
      </c>
      <c r="G825" s="0" t="n">
        <f aca="false">MAX(G824,B825)</f>
        <v>2051.5</v>
      </c>
      <c r="H825" s="9" t="n">
        <f aca="false">B825/G825-1</f>
        <v>-0.0304167682183768</v>
      </c>
      <c r="I825" s="0" t="n">
        <f aca="false">IF(AND($A825&gt;=CrashTest!$B$3,$A825&lt;=CrashTest!$C$3),1,IF(AND($A825&gt;=CrashTest!$B$4,$A825&lt;=CrashTest!$C$4),2,IF(AND($A825&gt;=CrashTest!$B$5,$A825&lt;=CrashTest!$C$5),3,IF(AND($A825&gt;=CrashTest!$B$6,$A825&lt;=CrashTest!$C$6),4,IF(AND($A825&gt;=CrashTest!$B$7,$A825&lt;=CrashTest!$C$7),5,0)))))</f>
        <v>0</v>
      </c>
      <c r="J825" s="0" t="str">
        <f aca="false">IF(I825=0,"",IF(I824=I825,MAX(J824,B825),B825))</f>
        <v/>
      </c>
      <c r="K825" s="9" t="str">
        <f aca="false">IF(I825=0,"",B825/J825-1)</f>
        <v/>
      </c>
      <c r="M825" s="8"/>
      <c r="N825" s="8"/>
      <c r="O825" s="8"/>
      <c r="P825" s="8"/>
      <c r="Q825" s="9"/>
      <c r="R825" s="9"/>
      <c r="S825" s="9"/>
      <c r="T825" s="9"/>
      <c r="U825" s="9"/>
      <c r="V825" s="9"/>
    </row>
    <row r="826" customFormat="false" ht="15" hidden="false" customHeight="false" outlineLevel="0" collapsed="false">
      <c r="A826" s="5" t="n">
        <v>45027</v>
      </c>
      <c r="B826" s="6" t="n">
        <v>2004.8</v>
      </c>
      <c r="C826" s="9" t="n">
        <f aca="false">B826/B825-1</f>
        <v>0.00789301694233568</v>
      </c>
      <c r="D826" s="9" t="n">
        <f aca="false">LN(B826/B825)</f>
        <v>0.00786203003078877</v>
      </c>
      <c r="E826" s="9" t="n">
        <f aca="false">B826/B821-1</f>
        <v>0.0105348051817127</v>
      </c>
      <c r="F826" s="9" t="n">
        <f aca="false">B826/B805-1</f>
        <v>0.0766917293233083</v>
      </c>
      <c r="G826" s="0" t="n">
        <f aca="false">MAX(G825,B826)</f>
        <v>2051.5</v>
      </c>
      <c r="H826" s="9" t="n">
        <f aca="false">B826/G826-1</f>
        <v>-0.0227638313429198</v>
      </c>
      <c r="I826" s="0" t="n">
        <f aca="false">IF(AND($A826&gt;=CrashTest!$B$3,$A826&lt;=CrashTest!$C$3),1,IF(AND($A826&gt;=CrashTest!$B$4,$A826&lt;=CrashTest!$C$4),2,IF(AND($A826&gt;=CrashTest!$B$5,$A826&lt;=CrashTest!$C$5),3,IF(AND($A826&gt;=CrashTest!$B$6,$A826&lt;=CrashTest!$C$6),4,IF(AND($A826&gt;=CrashTest!$B$7,$A826&lt;=CrashTest!$C$7),5,0)))))</f>
        <v>0</v>
      </c>
      <c r="J826" s="0" t="str">
        <f aca="false">IF(I826=0,"",IF(I825=I826,MAX(J825,B826),B826))</f>
        <v/>
      </c>
      <c r="K826" s="9" t="str">
        <f aca="false">IF(I826=0,"",B826/J826-1)</f>
        <v/>
      </c>
      <c r="M826" s="8"/>
      <c r="N826" s="8"/>
      <c r="O826" s="8"/>
      <c r="P826" s="8"/>
      <c r="Q826" s="9"/>
      <c r="R826" s="9"/>
      <c r="S826" s="9"/>
      <c r="T826" s="9"/>
      <c r="U826" s="9"/>
      <c r="V826" s="9"/>
    </row>
    <row r="827" customFormat="false" ht="15" hidden="false" customHeight="false" outlineLevel="0" collapsed="false">
      <c r="A827" s="5" t="n">
        <v>45028</v>
      </c>
      <c r="B827" s="6" t="n">
        <v>2010.9</v>
      </c>
      <c r="C827" s="9" t="n">
        <f aca="false">B827/B826-1</f>
        <v>0.00304269752593789</v>
      </c>
      <c r="D827" s="9" t="n">
        <f aca="false">LN(B827/B826)</f>
        <v>0.00303807789021798</v>
      </c>
      <c r="E827" s="9" t="n">
        <f aca="false">B827/B822-1</f>
        <v>-0.00558797349421425</v>
      </c>
      <c r="F827" s="9" t="n">
        <f aca="false">B827/B806-1</f>
        <v>0.0518909870795627</v>
      </c>
      <c r="G827" s="0" t="n">
        <f aca="false">MAX(G826,B827)</f>
        <v>2051.5</v>
      </c>
      <c r="H827" s="9" t="n">
        <f aca="false">B827/G827-1</f>
        <v>-0.01979039727029</v>
      </c>
      <c r="I827" s="0" t="n">
        <f aca="false">IF(AND($A827&gt;=CrashTest!$B$3,$A827&lt;=CrashTest!$C$3),1,IF(AND($A827&gt;=CrashTest!$B$4,$A827&lt;=CrashTest!$C$4),2,IF(AND($A827&gt;=CrashTest!$B$5,$A827&lt;=CrashTest!$C$5),3,IF(AND($A827&gt;=CrashTest!$B$6,$A827&lt;=CrashTest!$C$6),4,IF(AND($A827&gt;=CrashTest!$B$7,$A827&lt;=CrashTest!$C$7),5,0)))))</f>
        <v>0</v>
      </c>
      <c r="J827" s="0" t="str">
        <f aca="false">IF(I827=0,"",IF(I826=I827,MAX(J826,B827),B827))</f>
        <v/>
      </c>
      <c r="K827" s="9" t="str">
        <f aca="false">IF(I827=0,"",B827/J827-1)</f>
        <v/>
      </c>
      <c r="M827" s="8"/>
      <c r="N827" s="8"/>
      <c r="O827" s="8"/>
      <c r="P827" s="8"/>
      <c r="Q827" s="9"/>
      <c r="R827" s="9"/>
      <c r="S827" s="9"/>
      <c r="T827" s="9"/>
      <c r="U827" s="9"/>
      <c r="V827" s="9"/>
    </row>
    <row r="828" customFormat="false" ht="15" hidden="false" customHeight="false" outlineLevel="0" collapsed="false">
      <c r="A828" s="5" t="n">
        <v>45029</v>
      </c>
      <c r="B828" s="6" t="n">
        <v>2041.3</v>
      </c>
      <c r="C828" s="9" t="n">
        <f aca="false">B828/B827-1</f>
        <v>0.0151176090307821</v>
      </c>
      <c r="D828" s="9" t="n">
        <f aca="false">LN(B828/B827)</f>
        <v>0.0150044767475165</v>
      </c>
      <c r="E828" s="9" t="n">
        <f aca="false">B828/B823-1</f>
        <v>0.0100945123459844</v>
      </c>
      <c r="F828" s="9" t="n">
        <f aca="false">B828/B807-1</f>
        <v>0.0708739901374462</v>
      </c>
      <c r="G828" s="0" t="n">
        <f aca="false">MAX(G827,B828)</f>
        <v>2051.5</v>
      </c>
      <c r="H828" s="9" t="n">
        <f aca="false">B828/G828-1</f>
        <v>-0.0049719717280039</v>
      </c>
      <c r="I828" s="0" t="n">
        <f aca="false">IF(AND($A828&gt;=CrashTest!$B$3,$A828&lt;=CrashTest!$C$3),1,IF(AND($A828&gt;=CrashTest!$B$4,$A828&lt;=CrashTest!$C$4),2,IF(AND($A828&gt;=CrashTest!$B$5,$A828&lt;=CrashTest!$C$5),3,IF(AND($A828&gt;=CrashTest!$B$6,$A828&lt;=CrashTest!$C$6),4,IF(AND($A828&gt;=CrashTest!$B$7,$A828&lt;=CrashTest!$C$7),5,0)))))</f>
        <v>0</v>
      </c>
      <c r="J828" s="0" t="str">
        <f aca="false">IF(I828=0,"",IF(I827=I828,MAX(J827,B828),B828))</f>
        <v/>
      </c>
      <c r="K828" s="9" t="str">
        <f aca="false">IF(I828=0,"",B828/J828-1)</f>
        <v/>
      </c>
      <c r="M828" s="8"/>
      <c r="N828" s="8"/>
      <c r="O828" s="8"/>
      <c r="P828" s="8"/>
      <c r="Q828" s="9"/>
      <c r="R828" s="9"/>
      <c r="S828" s="9"/>
      <c r="T828" s="9"/>
      <c r="U828" s="9"/>
      <c r="V828" s="9"/>
    </row>
    <row r="829" customFormat="false" ht="15" hidden="false" customHeight="false" outlineLevel="0" collapsed="false">
      <c r="A829" s="5" t="n">
        <v>45030</v>
      </c>
      <c r="B829" s="6" t="n">
        <v>2002.2</v>
      </c>
      <c r="C829" s="9" t="n">
        <f aca="false">B829/B828-1</f>
        <v>-0.0191544603928868</v>
      </c>
      <c r="D829" s="9" t="n">
        <f aca="false">LN(B829/B828)</f>
        <v>-0.019340283794155</v>
      </c>
      <c r="E829" s="9" t="n">
        <f aca="false">B829/B824-1</f>
        <v>-0.00482131318654011</v>
      </c>
      <c r="F829" s="9" t="n">
        <f aca="false">B829/B808-1</f>
        <v>0.0392401121146062</v>
      </c>
      <c r="G829" s="0" t="n">
        <f aca="false">MAX(G828,B829)</f>
        <v>2051.5</v>
      </c>
      <c r="H829" s="9" t="n">
        <f aca="false">B829/G829-1</f>
        <v>-0.0240311966853521</v>
      </c>
      <c r="I829" s="0" t="n">
        <f aca="false">IF(AND($A829&gt;=CrashTest!$B$3,$A829&lt;=CrashTest!$C$3),1,IF(AND($A829&gt;=CrashTest!$B$4,$A829&lt;=CrashTest!$C$4),2,IF(AND($A829&gt;=CrashTest!$B$5,$A829&lt;=CrashTest!$C$5),3,IF(AND($A829&gt;=CrashTest!$B$6,$A829&lt;=CrashTest!$C$6),4,IF(AND($A829&gt;=CrashTest!$B$7,$A829&lt;=CrashTest!$C$7),5,0)))))</f>
        <v>0</v>
      </c>
      <c r="J829" s="0" t="str">
        <f aca="false">IF(I829=0,"",IF(I828=I829,MAX(J828,B829),B829))</f>
        <v/>
      </c>
      <c r="K829" s="9" t="str">
        <f aca="false">IF(I829=0,"",B829/J829-1)</f>
        <v/>
      </c>
      <c r="M829" s="8"/>
      <c r="N829" s="8"/>
      <c r="O829" s="8"/>
      <c r="P829" s="8"/>
      <c r="Q829" s="9"/>
      <c r="R829" s="9"/>
      <c r="S829" s="9"/>
      <c r="T829" s="9"/>
      <c r="U829" s="9"/>
      <c r="V829" s="9"/>
    </row>
    <row r="830" customFormat="false" ht="15" hidden="false" customHeight="false" outlineLevel="0" collapsed="false">
      <c r="A830" s="5" t="n">
        <v>45033</v>
      </c>
      <c r="B830" s="6" t="n">
        <v>1994.2</v>
      </c>
      <c r="C830" s="9" t="n">
        <f aca="false">B830/B829-1</f>
        <v>-0.00399560483468187</v>
      </c>
      <c r="D830" s="9" t="n">
        <f aca="false">LN(B830/B829)</f>
        <v>-0.00400360859069079</v>
      </c>
      <c r="E830" s="9" t="n">
        <f aca="false">B830/B825-1</f>
        <v>0.00256397365642758</v>
      </c>
      <c r="F830" s="9" t="n">
        <f aca="false">B830/B809-1</f>
        <v>0.0391870766023972</v>
      </c>
      <c r="G830" s="0" t="n">
        <f aca="false">MAX(G829,B830)</f>
        <v>2051.5</v>
      </c>
      <c r="H830" s="9" t="n">
        <f aca="false">B830/G830-1</f>
        <v>-0.0279307823543749</v>
      </c>
      <c r="I830" s="0" t="n">
        <f aca="false">IF(AND($A830&gt;=CrashTest!$B$3,$A830&lt;=CrashTest!$C$3),1,IF(AND($A830&gt;=CrashTest!$B$4,$A830&lt;=CrashTest!$C$4),2,IF(AND($A830&gt;=CrashTest!$B$5,$A830&lt;=CrashTest!$C$5),3,IF(AND($A830&gt;=CrashTest!$B$6,$A830&lt;=CrashTest!$C$6),4,IF(AND($A830&gt;=CrashTest!$B$7,$A830&lt;=CrashTest!$C$7),5,0)))))</f>
        <v>0</v>
      </c>
      <c r="J830" s="0" t="str">
        <f aca="false">IF(I830=0,"",IF(I829=I830,MAX(J829,B830),B830))</f>
        <v/>
      </c>
      <c r="K830" s="9" t="str">
        <f aca="false">IF(I830=0,"",B830/J830-1)</f>
        <v/>
      </c>
      <c r="M830" s="8"/>
      <c r="N830" s="8"/>
      <c r="O830" s="8"/>
      <c r="P830" s="8"/>
      <c r="Q830" s="9"/>
      <c r="R830" s="9"/>
      <c r="S830" s="9"/>
      <c r="T830" s="9"/>
      <c r="U830" s="9"/>
      <c r="V830" s="9"/>
    </row>
    <row r="831" customFormat="false" ht="15" hidden="false" customHeight="false" outlineLevel="0" collapsed="false">
      <c r="A831" s="5" t="n">
        <v>45034</v>
      </c>
      <c r="B831" s="6" t="n">
        <v>2007.4</v>
      </c>
      <c r="C831" s="9" t="n">
        <f aca="false">B831/B830-1</f>
        <v>0.00661919566743552</v>
      </c>
      <c r="D831" s="9" t="n">
        <f aca="false">LN(B831/B830)</f>
        <v>0.00659738498500734</v>
      </c>
      <c r="E831" s="9" t="n">
        <f aca="false">B831/B826-1</f>
        <v>0.00129688747007184</v>
      </c>
      <c r="F831" s="9" t="n">
        <f aca="false">B831/B810-1</f>
        <v>0.0190882323078485</v>
      </c>
      <c r="G831" s="0" t="n">
        <f aca="false">MAX(G830,B831)</f>
        <v>2051.5</v>
      </c>
      <c r="H831" s="9" t="n">
        <f aca="false">B831/G831-1</f>
        <v>-0.0214964660004874</v>
      </c>
      <c r="I831" s="0" t="n">
        <f aca="false">IF(AND($A831&gt;=CrashTest!$B$3,$A831&lt;=CrashTest!$C$3),1,IF(AND($A831&gt;=CrashTest!$B$4,$A831&lt;=CrashTest!$C$4),2,IF(AND($A831&gt;=CrashTest!$B$5,$A831&lt;=CrashTest!$C$5),3,IF(AND($A831&gt;=CrashTest!$B$6,$A831&lt;=CrashTest!$C$6),4,IF(AND($A831&gt;=CrashTest!$B$7,$A831&lt;=CrashTest!$C$7),5,0)))))</f>
        <v>0</v>
      </c>
      <c r="J831" s="0" t="str">
        <f aca="false">IF(I831=0,"",IF(I830=I831,MAX(J830,B831),B831))</f>
        <v/>
      </c>
      <c r="K831" s="9" t="str">
        <f aca="false">IF(I831=0,"",B831/J831-1)</f>
        <v/>
      </c>
      <c r="M831" s="8"/>
      <c r="N831" s="8"/>
      <c r="O831" s="8"/>
      <c r="P831" s="8"/>
      <c r="Q831" s="9"/>
      <c r="R831" s="9"/>
      <c r="S831" s="9"/>
      <c r="T831" s="9"/>
      <c r="U831" s="9"/>
      <c r="V831" s="9"/>
    </row>
    <row r="832" customFormat="false" ht="15" hidden="false" customHeight="false" outlineLevel="0" collapsed="false">
      <c r="A832" s="5" t="n">
        <v>45035</v>
      </c>
      <c r="B832" s="6" t="n">
        <v>1995.2</v>
      </c>
      <c r="C832" s="9" t="n">
        <f aca="false">B832/B831-1</f>
        <v>-0.00607751320115579</v>
      </c>
      <c r="D832" s="9" t="n">
        <f aca="false">LN(B832/B831)</f>
        <v>-0.006096056453928</v>
      </c>
      <c r="E832" s="9" t="n">
        <f aca="false">B832/B827-1</f>
        <v>-0.00780744940076583</v>
      </c>
      <c r="F832" s="9" t="n">
        <f aca="false">B832/B811-1</f>
        <v>0.00808407437348424</v>
      </c>
      <c r="G832" s="0" t="n">
        <f aca="false">MAX(G831,B832)</f>
        <v>2051.5</v>
      </c>
      <c r="H832" s="9" t="n">
        <f aca="false">B832/G832-1</f>
        <v>-0.027443334145747</v>
      </c>
      <c r="I832" s="0" t="n">
        <f aca="false">IF(AND($A832&gt;=CrashTest!$B$3,$A832&lt;=CrashTest!$C$3),1,IF(AND($A832&gt;=CrashTest!$B$4,$A832&lt;=CrashTest!$C$4),2,IF(AND($A832&gt;=CrashTest!$B$5,$A832&lt;=CrashTest!$C$5),3,IF(AND($A832&gt;=CrashTest!$B$6,$A832&lt;=CrashTest!$C$6),4,IF(AND($A832&gt;=CrashTest!$B$7,$A832&lt;=CrashTest!$C$7),5,0)))))</f>
        <v>0</v>
      </c>
      <c r="J832" s="0" t="str">
        <f aca="false">IF(I832=0,"",IF(I831=I832,MAX(J831,B832),B832))</f>
        <v/>
      </c>
      <c r="K832" s="9" t="str">
        <f aca="false">IF(I832=0,"",B832/J832-1)</f>
        <v/>
      </c>
      <c r="M832" s="8"/>
      <c r="N832" s="8"/>
      <c r="O832" s="8"/>
      <c r="P832" s="8"/>
      <c r="Q832" s="9"/>
      <c r="R832" s="9"/>
      <c r="S832" s="9"/>
      <c r="T832" s="9"/>
      <c r="U832" s="9"/>
      <c r="V832" s="9"/>
    </row>
    <row r="833" customFormat="false" ht="15" hidden="false" customHeight="false" outlineLevel="0" collapsed="false">
      <c r="A833" s="5" t="n">
        <v>45036</v>
      </c>
      <c r="B833" s="6" t="n">
        <v>2007.6</v>
      </c>
      <c r="C833" s="9" t="n">
        <f aca="false">B833/B832-1</f>
        <v>0.006214915797915</v>
      </c>
      <c r="D833" s="9" t="n">
        <f aca="false">LN(B833/B832)</f>
        <v>0.0061956828550066</v>
      </c>
      <c r="E833" s="9" t="n">
        <f aca="false">B833/B828-1</f>
        <v>-0.016509087346299</v>
      </c>
      <c r="F833" s="9" t="n">
        <f aca="false">B833/B812-1</f>
        <v>0.0359133126934985</v>
      </c>
      <c r="G833" s="0" t="n">
        <f aca="false">MAX(G832,B833)</f>
        <v>2051.5</v>
      </c>
      <c r="H833" s="9" t="n">
        <f aca="false">B833/G833-1</f>
        <v>-0.021398976358762</v>
      </c>
      <c r="I833" s="0" t="n">
        <f aca="false">IF(AND($A833&gt;=CrashTest!$B$3,$A833&lt;=CrashTest!$C$3),1,IF(AND($A833&gt;=CrashTest!$B$4,$A833&lt;=CrashTest!$C$4),2,IF(AND($A833&gt;=CrashTest!$B$5,$A833&lt;=CrashTest!$C$5),3,IF(AND($A833&gt;=CrashTest!$B$6,$A833&lt;=CrashTest!$C$6),4,IF(AND($A833&gt;=CrashTest!$B$7,$A833&lt;=CrashTest!$C$7),5,0)))))</f>
        <v>0</v>
      </c>
      <c r="J833" s="0" t="str">
        <f aca="false">IF(I833=0,"",IF(I832=I833,MAX(J832,B833),B833))</f>
        <v/>
      </c>
      <c r="K833" s="9" t="str">
        <f aca="false">IF(I833=0,"",B833/J833-1)</f>
        <v/>
      </c>
      <c r="M833" s="8"/>
      <c r="N833" s="8"/>
      <c r="O833" s="8"/>
      <c r="P833" s="8"/>
      <c r="Q833" s="9"/>
      <c r="R833" s="9"/>
      <c r="S833" s="9"/>
      <c r="T833" s="9"/>
      <c r="U833" s="9"/>
      <c r="V833" s="9"/>
    </row>
    <row r="834" customFormat="false" ht="15" hidden="false" customHeight="false" outlineLevel="0" collapsed="false">
      <c r="A834" s="5" t="n">
        <v>45037</v>
      </c>
      <c r="B834" s="6" t="n">
        <v>1979.5</v>
      </c>
      <c r="C834" s="9" t="n">
        <f aca="false">B834/B833-1</f>
        <v>-0.0139968121139669</v>
      </c>
      <c r="D834" s="9" t="n">
        <f aca="false">LN(B834/B833)</f>
        <v>-0.0140956912345932</v>
      </c>
      <c r="E834" s="9" t="n">
        <f aca="false">B834/B829-1</f>
        <v>-0.0113375287184098</v>
      </c>
      <c r="F834" s="9" t="n">
        <f aca="false">B834/B813-1</f>
        <v>0.0167967947400862</v>
      </c>
      <c r="G834" s="0" t="n">
        <f aca="false">MAX(G833,B834)</f>
        <v>2051.5</v>
      </c>
      <c r="H834" s="9" t="n">
        <f aca="false">B834/G834-1</f>
        <v>-0.0350962710212041</v>
      </c>
      <c r="I834" s="0" t="n">
        <f aca="false">IF(AND($A834&gt;=CrashTest!$B$3,$A834&lt;=CrashTest!$C$3),1,IF(AND($A834&gt;=CrashTest!$B$4,$A834&lt;=CrashTest!$C$4),2,IF(AND($A834&gt;=CrashTest!$B$5,$A834&lt;=CrashTest!$C$5),3,IF(AND($A834&gt;=CrashTest!$B$6,$A834&lt;=CrashTest!$C$6),4,IF(AND($A834&gt;=CrashTest!$B$7,$A834&lt;=CrashTest!$C$7),5,0)))))</f>
        <v>0</v>
      </c>
      <c r="J834" s="0" t="str">
        <f aca="false">IF(I834=0,"",IF(I833=I834,MAX(J833,B834),B834))</f>
        <v/>
      </c>
      <c r="K834" s="9" t="str">
        <f aca="false">IF(I834=0,"",B834/J834-1)</f>
        <v/>
      </c>
      <c r="M834" s="8"/>
      <c r="N834" s="8"/>
      <c r="O834" s="8"/>
      <c r="P834" s="8"/>
      <c r="Q834" s="9"/>
      <c r="R834" s="9"/>
      <c r="S834" s="9"/>
      <c r="T834" s="9"/>
      <c r="U834" s="9"/>
      <c r="V834" s="9"/>
    </row>
    <row r="835" customFormat="false" ht="15" hidden="false" customHeight="false" outlineLevel="0" collapsed="false">
      <c r="A835" s="5" t="n">
        <v>45040</v>
      </c>
      <c r="B835" s="6" t="n">
        <v>1989.1</v>
      </c>
      <c r="C835" s="9" t="n">
        <f aca="false">B835/B834-1</f>
        <v>0.00484970952260677</v>
      </c>
      <c r="D835" s="9" t="n">
        <f aca="false">LN(B835/B834)</f>
        <v>0.00483798756482978</v>
      </c>
      <c r="E835" s="9" t="n">
        <f aca="false">B835/B830-1</f>
        <v>-0.00255741650787289</v>
      </c>
      <c r="F835" s="9" t="n">
        <f aca="false">B835/B814-1</f>
        <v>-0.00235730765372655</v>
      </c>
      <c r="G835" s="0" t="n">
        <f aca="false">MAX(G834,B835)</f>
        <v>2051.5</v>
      </c>
      <c r="H835" s="9" t="n">
        <f aca="false">B835/G835-1</f>
        <v>-0.0304167682183768</v>
      </c>
      <c r="I835" s="0" t="n">
        <f aca="false">IF(AND($A835&gt;=CrashTest!$B$3,$A835&lt;=CrashTest!$C$3),1,IF(AND($A835&gt;=CrashTest!$B$4,$A835&lt;=CrashTest!$C$4),2,IF(AND($A835&gt;=CrashTest!$B$5,$A835&lt;=CrashTest!$C$5),3,IF(AND($A835&gt;=CrashTest!$B$6,$A835&lt;=CrashTest!$C$6),4,IF(AND($A835&gt;=CrashTest!$B$7,$A835&lt;=CrashTest!$C$7),5,0)))))</f>
        <v>0</v>
      </c>
      <c r="J835" s="0" t="str">
        <f aca="false">IF(I835=0,"",IF(I834=I835,MAX(J834,B835),B835))</f>
        <v/>
      </c>
      <c r="K835" s="9" t="str">
        <f aca="false">IF(I835=0,"",B835/J835-1)</f>
        <v/>
      </c>
      <c r="M835" s="8"/>
      <c r="N835" s="8"/>
      <c r="O835" s="8"/>
      <c r="P835" s="8"/>
      <c r="Q835" s="9"/>
      <c r="R835" s="9"/>
      <c r="S835" s="9"/>
      <c r="T835" s="9"/>
      <c r="U835" s="9"/>
      <c r="V835" s="9"/>
    </row>
    <row r="836" customFormat="false" ht="15" hidden="false" customHeight="false" outlineLevel="0" collapsed="false">
      <c r="A836" s="5" t="n">
        <v>45041</v>
      </c>
      <c r="B836" s="6" t="n">
        <v>1994</v>
      </c>
      <c r="C836" s="9" t="n">
        <f aca="false">B836/B835-1</f>
        <v>0.00246342566990099</v>
      </c>
      <c r="D836" s="9" t="n">
        <f aca="false">LN(B836/B835)</f>
        <v>0.00246039641076863</v>
      </c>
      <c r="E836" s="9" t="n">
        <f aca="false">B836/B831-1</f>
        <v>-0.00667530138487604</v>
      </c>
      <c r="F836" s="9" t="n">
        <f aca="false">B836/B815-1</f>
        <v>0.00600373341405591</v>
      </c>
      <c r="G836" s="0" t="n">
        <f aca="false">MAX(G835,B836)</f>
        <v>2051.5</v>
      </c>
      <c r="H836" s="9" t="n">
        <f aca="false">B836/G836-1</f>
        <v>-0.0280282719961004</v>
      </c>
      <c r="I836" s="0" t="n">
        <f aca="false">IF(AND($A836&gt;=CrashTest!$B$3,$A836&lt;=CrashTest!$C$3),1,IF(AND($A836&gt;=CrashTest!$B$4,$A836&lt;=CrashTest!$C$4),2,IF(AND($A836&gt;=CrashTest!$B$5,$A836&lt;=CrashTest!$C$5),3,IF(AND($A836&gt;=CrashTest!$B$6,$A836&lt;=CrashTest!$C$6),4,IF(AND($A836&gt;=CrashTest!$B$7,$A836&lt;=CrashTest!$C$7),5,0)))))</f>
        <v>0</v>
      </c>
      <c r="J836" s="0" t="str">
        <f aca="false">IF(I836=0,"",IF(I835=I836,MAX(J835,B836),B836))</f>
        <v/>
      </c>
      <c r="K836" s="9" t="str">
        <f aca="false">IF(I836=0,"",B836/J836-1)</f>
        <v/>
      </c>
      <c r="M836" s="8"/>
      <c r="N836" s="8"/>
      <c r="O836" s="8"/>
      <c r="P836" s="8"/>
      <c r="Q836" s="9"/>
      <c r="R836" s="9"/>
      <c r="S836" s="9"/>
      <c r="T836" s="9"/>
      <c r="U836" s="9"/>
      <c r="V836" s="9"/>
    </row>
    <row r="837" customFormat="false" ht="15" hidden="false" customHeight="false" outlineLevel="0" collapsed="false">
      <c r="A837" s="5" t="n">
        <v>45042</v>
      </c>
      <c r="B837" s="6" t="n">
        <v>1985.7</v>
      </c>
      <c r="C837" s="9" t="n">
        <f aca="false">B837/B836-1</f>
        <v>-0.00416248746238712</v>
      </c>
      <c r="D837" s="9" t="n">
        <f aca="false">LN(B837/B836)</f>
        <v>-0.0041711747287968</v>
      </c>
      <c r="E837" s="9" t="n">
        <f aca="false">B837/B832-1</f>
        <v>-0.00476142742582197</v>
      </c>
      <c r="F837" s="9" t="n">
        <f aca="false">B837/B816-1</f>
        <v>0.0170559311616472</v>
      </c>
      <c r="G837" s="0" t="n">
        <f aca="false">MAX(G836,B837)</f>
        <v>2051.5</v>
      </c>
      <c r="H837" s="9" t="n">
        <f aca="false">B837/G837-1</f>
        <v>-0.0320740921277114</v>
      </c>
      <c r="I837" s="0" t="n">
        <f aca="false">IF(AND($A837&gt;=CrashTest!$B$3,$A837&lt;=CrashTest!$C$3),1,IF(AND($A837&gt;=CrashTest!$B$4,$A837&lt;=CrashTest!$C$4),2,IF(AND($A837&gt;=CrashTest!$B$5,$A837&lt;=CrashTest!$C$5),3,IF(AND($A837&gt;=CrashTest!$B$6,$A837&lt;=CrashTest!$C$6),4,IF(AND($A837&gt;=CrashTest!$B$7,$A837&lt;=CrashTest!$C$7),5,0)))))</f>
        <v>0</v>
      </c>
      <c r="J837" s="0" t="str">
        <f aca="false">IF(I837=0,"",IF(I836=I837,MAX(J836,B837),B837))</f>
        <v/>
      </c>
      <c r="K837" s="9" t="str">
        <f aca="false">IF(I837=0,"",B837/J837-1)</f>
        <v/>
      </c>
      <c r="M837" s="8"/>
      <c r="N837" s="8"/>
      <c r="O837" s="8"/>
      <c r="P837" s="8"/>
      <c r="Q837" s="9"/>
      <c r="R837" s="9"/>
      <c r="S837" s="9"/>
      <c r="T837" s="9"/>
      <c r="U837" s="9"/>
      <c r="V837" s="9"/>
    </row>
    <row r="838" customFormat="false" ht="15" hidden="false" customHeight="false" outlineLevel="0" collapsed="false">
      <c r="A838" s="5" t="n">
        <v>45043</v>
      </c>
      <c r="B838" s="6" t="n">
        <v>1989.9</v>
      </c>
      <c r="C838" s="9" t="n">
        <f aca="false">B838/B837-1</f>
        <v>0.0021151231303822</v>
      </c>
      <c r="D838" s="9" t="n">
        <f aca="false">LN(B838/B837)</f>
        <v>0.00211288940663316</v>
      </c>
      <c r="E838" s="9" t="n">
        <f aca="false">B838/B833-1</f>
        <v>-0.00881649731022105</v>
      </c>
      <c r="F838" s="9" t="n">
        <f aca="false">B838/B817-1</f>
        <v>0.00887243966741025</v>
      </c>
      <c r="G838" s="0" t="n">
        <f aca="false">MAX(G837,B838)</f>
        <v>2051.5</v>
      </c>
      <c r="H838" s="9" t="n">
        <f aca="false">B838/G838-1</f>
        <v>-0.0300268096514745</v>
      </c>
      <c r="I838" s="0" t="n">
        <f aca="false">IF(AND($A838&gt;=CrashTest!$B$3,$A838&lt;=CrashTest!$C$3),1,IF(AND($A838&gt;=CrashTest!$B$4,$A838&lt;=CrashTest!$C$4),2,IF(AND($A838&gt;=CrashTest!$B$5,$A838&lt;=CrashTest!$C$5),3,IF(AND($A838&gt;=CrashTest!$B$6,$A838&lt;=CrashTest!$C$6),4,IF(AND($A838&gt;=CrashTest!$B$7,$A838&lt;=CrashTest!$C$7),5,0)))))</f>
        <v>0</v>
      </c>
      <c r="J838" s="0" t="str">
        <f aca="false">IF(I838=0,"",IF(I837=I838,MAX(J837,B838),B838))</f>
        <v/>
      </c>
      <c r="K838" s="9" t="str">
        <f aca="false">IF(I838=0,"",B838/J838-1)</f>
        <v/>
      </c>
      <c r="M838" s="8"/>
      <c r="N838" s="8"/>
      <c r="O838" s="8"/>
      <c r="P838" s="8"/>
      <c r="Q838" s="9"/>
      <c r="R838" s="9"/>
      <c r="S838" s="9"/>
      <c r="T838" s="9"/>
      <c r="U838" s="9"/>
      <c r="V838" s="9"/>
    </row>
    <row r="839" customFormat="false" ht="15" hidden="false" customHeight="false" outlineLevel="0" collapsed="false">
      <c r="A839" s="5" t="n">
        <v>45044</v>
      </c>
      <c r="B839" s="6" t="n">
        <v>1990.1</v>
      </c>
      <c r="C839" s="9" t="n">
        <f aca="false">B839/B838-1</f>
        <v>0.00010050756319413</v>
      </c>
      <c r="D839" s="9" t="n">
        <f aca="false">LN(B839/B838)</f>
        <v>0.00010050251264741</v>
      </c>
      <c r="E839" s="9" t="n">
        <f aca="false">B839/B834-1</f>
        <v>0.00535488759787817</v>
      </c>
      <c r="F839" s="9" t="n">
        <f aca="false">B839/B818-1</f>
        <v>0.01220690707492</v>
      </c>
      <c r="G839" s="0" t="n">
        <f aca="false">MAX(G838,B839)</f>
        <v>2051.5</v>
      </c>
      <c r="H839" s="9" t="n">
        <f aca="false">B839/G839-1</f>
        <v>-0.029929320009749</v>
      </c>
      <c r="I839" s="0" t="n">
        <f aca="false">IF(AND($A839&gt;=CrashTest!$B$3,$A839&lt;=CrashTest!$C$3),1,IF(AND($A839&gt;=CrashTest!$B$4,$A839&lt;=CrashTest!$C$4),2,IF(AND($A839&gt;=CrashTest!$B$5,$A839&lt;=CrashTest!$C$5),3,IF(AND($A839&gt;=CrashTest!$B$6,$A839&lt;=CrashTest!$C$6),4,IF(AND($A839&gt;=CrashTest!$B$7,$A839&lt;=CrashTest!$C$7),5,0)))))</f>
        <v>0</v>
      </c>
      <c r="J839" s="0" t="str">
        <f aca="false">IF(I839=0,"",IF(I838=I839,MAX(J838,B839),B839))</f>
        <v/>
      </c>
      <c r="K839" s="9" t="str">
        <f aca="false">IF(I839=0,"",B839/J839-1)</f>
        <v/>
      </c>
      <c r="M839" s="8"/>
      <c r="N839" s="8"/>
      <c r="O839" s="8"/>
      <c r="P839" s="8"/>
      <c r="Q839" s="9"/>
      <c r="R839" s="9"/>
      <c r="S839" s="9"/>
      <c r="T839" s="9"/>
      <c r="U839" s="9"/>
      <c r="V839" s="9"/>
    </row>
    <row r="840" customFormat="false" ht="15" hidden="false" customHeight="false" outlineLevel="0" collapsed="false">
      <c r="A840" s="5" t="n">
        <v>45047</v>
      </c>
      <c r="B840" s="6" t="n">
        <v>1983.4</v>
      </c>
      <c r="C840" s="9" t="n">
        <f aca="false">B840/B839-1</f>
        <v>-0.0033666649917089</v>
      </c>
      <c r="D840" s="9" t="n">
        <f aca="false">LN(B840/B839)</f>
        <v>-0.00337234496024264</v>
      </c>
      <c r="E840" s="9" t="n">
        <f aca="false">B840/B835-1</f>
        <v>-0.00286561761600712</v>
      </c>
      <c r="F840" s="9" t="n">
        <f aca="false">B840/B819-1</f>
        <v>0.00156541938090204</v>
      </c>
      <c r="G840" s="0" t="n">
        <f aca="false">MAX(G839,B840)</f>
        <v>2051.5</v>
      </c>
      <c r="H840" s="9" t="n">
        <f aca="false">B840/G840-1</f>
        <v>-0.0331952230075554</v>
      </c>
      <c r="I840" s="0" t="n">
        <f aca="false">IF(AND($A840&gt;=CrashTest!$B$3,$A840&lt;=CrashTest!$C$3),1,IF(AND($A840&gt;=CrashTest!$B$4,$A840&lt;=CrashTest!$C$4),2,IF(AND($A840&gt;=CrashTest!$B$5,$A840&lt;=CrashTest!$C$5),3,IF(AND($A840&gt;=CrashTest!$B$6,$A840&lt;=CrashTest!$C$6),4,IF(AND($A840&gt;=CrashTest!$B$7,$A840&lt;=CrashTest!$C$7),5,0)))))</f>
        <v>0</v>
      </c>
      <c r="J840" s="0" t="str">
        <f aca="false">IF(I840=0,"",IF(I839=I840,MAX(J839,B840),B840))</f>
        <v/>
      </c>
      <c r="K840" s="9" t="str">
        <f aca="false">IF(I840=0,"",B840/J840-1)</f>
        <v/>
      </c>
      <c r="M840" s="8"/>
      <c r="N840" s="8"/>
      <c r="O840" s="8"/>
      <c r="P840" s="8"/>
      <c r="Q840" s="9"/>
      <c r="R840" s="9"/>
      <c r="S840" s="9"/>
      <c r="T840" s="9"/>
      <c r="U840" s="9"/>
      <c r="V840" s="9"/>
    </row>
    <row r="841" customFormat="false" ht="15" hidden="false" customHeight="false" outlineLevel="0" collapsed="false">
      <c r="A841" s="5" t="n">
        <v>45048</v>
      </c>
      <c r="B841" s="6" t="n">
        <v>2014.3</v>
      </c>
      <c r="C841" s="9" t="n">
        <f aca="false">B841/B840-1</f>
        <v>0.0155793082585458</v>
      </c>
      <c r="D841" s="9" t="n">
        <f aca="false">LN(B841/B840)</f>
        <v>0.0154591967323536</v>
      </c>
      <c r="E841" s="9" t="n">
        <f aca="false">B841/B836-1</f>
        <v>0.0101805416248746</v>
      </c>
      <c r="F841" s="9" t="n">
        <f aca="false">B841/B820-1</f>
        <v>0.0230066023362112</v>
      </c>
      <c r="G841" s="0" t="n">
        <f aca="false">MAX(G840,B841)</f>
        <v>2051.5</v>
      </c>
      <c r="H841" s="9" t="n">
        <f aca="false">B841/G841-1</f>
        <v>-0.0181330733609554</v>
      </c>
      <c r="I841" s="0" t="n">
        <f aca="false">IF(AND($A841&gt;=CrashTest!$B$3,$A841&lt;=CrashTest!$C$3),1,IF(AND($A841&gt;=CrashTest!$B$4,$A841&lt;=CrashTest!$C$4),2,IF(AND($A841&gt;=CrashTest!$B$5,$A841&lt;=CrashTest!$C$5),3,IF(AND($A841&gt;=CrashTest!$B$6,$A841&lt;=CrashTest!$C$6),4,IF(AND($A841&gt;=CrashTest!$B$7,$A841&lt;=CrashTest!$C$7),5,0)))))</f>
        <v>0</v>
      </c>
      <c r="J841" s="0" t="str">
        <f aca="false">IF(I841=0,"",IF(I840=I841,MAX(J840,B841),B841))</f>
        <v/>
      </c>
      <c r="K841" s="9" t="str">
        <f aca="false">IF(I841=0,"",B841/J841-1)</f>
        <v/>
      </c>
      <c r="M841" s="8"/>
      <c r="N841" s="8"/>
      <c r="O841" s="8"/>
      <c r="P841" s="8"/>
      <c r="Q841" s="9"/>
      <c r="R841" s="9"/>
      <c r="S841" s="9"/>
      <c r="T841" s="9"/>
      <c r="U841" s="9"/>
      <c r="V841" s="9"/>
    </row>
    <row r="842" customFormat="false" ht="15" hidden="false" customHeight="false" outlineLevel="0" collapsed="false">
      <c r="A842" s="5" t="n">
        <v>45049</v>
      </c>
      <c r="B842" s="6" t="n">
        <v>2028.6</v>
      </c>
      <c r="C842" s="9" t="n">
        <f aca="false">B842/B841-1</f>
        <v>0.00709924043091892</v>
      </c>
      <c r="D842" s="9" t="n">
        <f aca="false">LN(B842/B841)</f>
        <v>0.00707415945751692</v>
      </c>
      <c r="E842" s="9" t="n">
        <f aca="false">B842/B837-1</f>
        <v>0.0216044719746185</v>
      </c>
      <c r="F842" s="9" t="n">
        <f aca="false">B842/B821-1</f>
        <v>0.0225313775895961</v>
      </c>
      <c r="G842" s="0" t="n">
        <f aca="false">MAX(G841,B842)</f>
        <v>2051.5</v>
      </c>
      <c r="H842" s="9" t="n">
        <f aca="false">B842/G842-1</f>
        <v>-0.0111625639775774</v>
      </c>
      <c r="I842" s="0" t="n">
        <f aca="false">IF(AND($A842&gt;=CrashTest!$B$3,$A842&lt;=CrashTest!$C$3),1,IF(AND($A842&gt;=CrashTest!$B$4,$A842&lt;=CrashTest!$C$4),2,IF(AND($A842&gt;=CrashTest!$B$5,$A842&lt;=CrashTest!$C$5),3,IF(AND($A842&gt;=CrashTest!$B$6,$A842&lt;=CrashTest!$C$6),4,IF(AND($A842&gt;=CrashTest!$B$7,$A842&lt;=CrashTest!$C$7),5,0)))))</f>
        <v>0</v>
      </c>
      <c r="J842" s="0" t="str">
        <f aca="false">IF(I842=0,"",IF(I841=I842,MAX(J841,B842),B842))</f>
        <v/>
      </c>
      <c r="K842" s="9" t="str">
        <f aca="false">IF(I842=0,"",B842/J842-1)</f>
        <v/>
      </c>
      <c r="M842" s="8"/>
      <c r="N842" s="8"/>
      <c r="O842" s="8"/>
      <c r="P842" s="8"/>
      <c r="Q842" s="9"/>
      <c r="R842" s="9"/>
      <c r="S842" s="9"/>
      <c r="T842" s="9"/>
      <c r="U842" s="9"/>
      <c r="V842" s="9"/>
    </row>
    <row r="843" customFormat="false" ht="15" hidden="false" customHeight="false" outlineLevel="0" collapsed="false">
      <c r="A843" s="5" t="n">
        <v>45050</v>
      </c>
      <c r="B843" s="6" t="n">
        <v>2048</v>
      </c>
      <c r="C843" s="9" t="n">
        <f aca="false">B843/B842-1</f>
        <v>0.0095632455880903</v>
      </c>
      <c r="D843" s="9" t="n">
        <f aca="false">LN(B843/B842)</f>
        <v>0.00951780721750308</v>
      </c>
      <c r="E843" s="9" t="n">
        <f aca="false">B843/B838-1</f>
        <v>0.0291974471078948</v>
      </c>
      <c r="F843" s="9" t="n">
        <f aca="false">B843/B822-1</f>
        <v>0.0127583819602413</v>
      </c>
      <c r="G843" s="0" t="n">
        <f aca="false">MAX(G842,B843)</f>
        <v>2051.5</v>
      </c>
      <c r="H843" s="9" t="n">
        <f aca="false">B843/G843-1</f>
        <v>-0.00170606873019741</v>
      </c>
      <c r="I843" s="0" t="n">
        <f aca="false">IF(AND($A843&gt;=CrashTest!$B$3,$A843&lt;=CrashTest!$C$3),1,IF(AND($A843&gt;=CrashTest!$B$4,$A843&lt;=CrashTest!$C$4),2,IF(AND($A843&gt;=CrashTest!$B$5,$A843&lt;=CrashTest!$C$5),3,IF(AND($A843&gt;=CrashTest!$B$6,$A843&lt;=CrashTest!$C$6),4,IF(AND($A843&gt;=CrashTest!$B$7,$A843&lt;=CrashTest!$C$7),5,0)))))</f>
        <v>0</v>
      </c>
      <c r="J843" s="0" t="str">
        <f aca="false">IF(I843=0,"",IF(I842=I843,MAX(J842,B843),B843))</f>
        <v/>
      </c>
      <c r="K843" s="9" t="str">
        <f aca="false">IF(I843=0,"",B843/J843-1)</f>
        <v/>
      </c>
      <c r="M843" s="8"/>
      <c r="N843" s="8"/>
      <c r="O843" s="8"/>
      <c r="P843" s="8"/>
      <c r="Q843" s="9"/>
      <c r="R843" s="9"/>
      <c r="S843" s="9"/>
      <c r="T843" s="9"/>
      <c r="U843" s="9"/>
      <c r="V843" s="9"/>
    </row>
    <row r="844" customFormat="false" ht="15" hidden="false" customHeight="false" outlineLevel="0" collapsed="false">
      <c r="A844" s="5" t="n">
        <v>45051</v>
      </c>
      <c r="B844" s="6" t="n">
        <v>2017.4</v>
      </c>
      <c r="C844" s="9" t="n">
        <f aca="false">B844/B843-1</f>
        <v>-0.01494140625</v>
      </c>
      <c r="D844" s="9" t="n">
        <f aca="false">LN(B844/B843)</f>
        <v>-0.0150541535386633</v>
      </c>
      <c r="E844" s="9" t="n">
        <f aca="false">B844/B839-1</f>
        <v>0.0137179036229336</v>
      </c>
      <c r="F844" s="9" t="n">
        <f aca="false">B844/B823-1</f>
        <v>-0.00173190162798753</v>
      </c>
      <c r="G844" s="0" t="n">
        <f aca="false">MAX(G843,B844)</f>
        <v>2051.5</v>
      </c>
      <c r="H844" s="9" t="n">
        <f aca="false">B844/G844-1</f>
        <v>-0.0166219839142091</v>
      </c>
      <c r="I844" s="0" t="n">
        <f aca="false">IF(AND($A844&gt;=CrashTest!$B$3,$A844&lt;=CrashTest!$C$3),1,IF(AND($A844&gt;=CrashTest!$B$4,$A844&lt;=CrashTest!$C$4),2,IF(AND($A844&gt;=CrashTest!$B$5,$A844&lt;=CrashTest!$C$5),3,IF(AND($A844&gt;=CrashTest!$B$6,$A844&lt;=CrashTest!$C$6),4,IF(AND($A844&gt;=CrashTest!$B$7,$A844&lt;=CrashTest!$C$7),5,0)))))</f>
        <v>0</v>
      </c>
      <c r="J844" s="0" t="str">
        <f aca="false">IF(I844=0,"",IF(I843=I844,MAX(J843,B844),B844))</f>
        <v/>
      </c>
      <c r="K844" s="9" t="str">
        <f aca="false">IF(I844=0,"",B844/J844-1)</f>
        <v/>
      </c>
      <c r="M844" s="8"/>
      <c r="N844" s="8"/>
      <c r="O844" s="8"/>
      <c r="P844" s="8"/>
      <c r="Q844" s="9"/>
      <c r="R844" s="9"/>
      <c r="S844" s="9"/>
      <c r="T844" s="9"/>
      <c r="U844" s="9"/>
      <c r="V844" s="9"/>
    </row>
    <row r="845" customFormat="false" ht="15" hidden="false" customHeight="false" outlineLevel="0" collapsed="false">
      <c r="A845" s="5" t="n">
        <v>45054</v>
      </c>
      <c r="B845" s="6" t="n">
        <v>2026.3</v>
      </c>
      <c r="C845" s="9" t="n">
        <f aca="false">B845/B844-1</f>
        <v>0.00441161891543573</v>
      </c>
      <c r="D845" s="9" t="n">
        <f aca="false">LN(B845/B844)</f>
        <v>0.00440191625054852</v>
      </c>
      <c r="E845" s="9" t="n">
        <f aca="false">B845/B840-1</f>
        <v>0.0216295250579812</v>
      </c>
      <c r="F845" s="9" t="n">
        <f aca="false">B845/B824-1</f>
        <v>0.00715741339032738</v>
      </c>
      <c r="G845" s="0" t="n">
        <f aca="false">MAX(G844,B845)</f>
        <v>2051.5</v>
      </c>
      <c r="H845" s="9" t="n">
        <f aca="false">B845/G845-1</f>
        <v>-0.0122836948574214</v>
      </c>
      <c r="I845" s="0" t="n">
        <f aca="false">IF(AND($A845&gt;=CrashTest!$B$3,$A845&lt;=CrashTest!$C$3),1,IF(AND($A845&gt;=CrashTest!$B$4,$A845&lt;=CrashTest!$C$4),2,IF(AND($A845&gt;=CrashTest!$B$5,$A845&lt;=CrashTest!$C$5),3,IF(AND($A845&gt;=CrashTest!$B$6,$A845&lt;=CrashTest!$C$6),4,IF(AND($A845&gt;=CrashTest!$B$7,$A845&lt;=CrashTest!$C$7),5,0)))))</f>
        <v>0</v>
      </c>
      <c r="J845" s="0" t="str">
        <f aca="false">IF(I845=0,"",IF(I844=I845,MAX(J844,B845),B845))</f>
        <v/>
      </c>
      <c r="K845" s="9" t="str">
        <f aca="false">IF(I845=0,"",B845/J845-1)</f>
        <v/>
      </c>
      <c r="M845" s="8"/>
      <c r="N845" s="8"/>
      <c r="O845" s="8"/>
      <c r="P845" s="8"/>
      <c r="Q845" s="9"/>
      <c r="R845" s="9"/>
      <c r="S845" s="9"/>
      <c r="T845" s="9"/>
      <c r="U845" s="9"/>
      <c r="V845" s="9"/>
    </row>
    <row r="846" customFormat="false" ht="15" hidden="false" customHeight="false" outlineLevel="0" collapsed="false">
      <c r="A846" s="5" t="n">
        <v>45055</v>
      </c>
      <c r="B846" s="6" t="n">
        <v>2036.2</v>
      </c>
      <c r="C846" s="9" t="n">
        <f aca="false">B846/B845-1</f>
        <v>0.00488575235651201</v>
      </c>
      <c r="D846" s="9" t="n">
        <f aca="false">LN(B846/B845)</f>
        <v>0.00487385580181198</v>
      </c>
      <c r="E846" s="9" t="n">
        <f aca="false">B846/B841-1</f>
        <v>0.0108722633172815</v>
      </c>
      <c r="F846" s="9" t="n">
        <f aca="false">B846/B825-1</f>
        <v>0.0236790508270073</v>
      </c>
      <c r="G846" s="0" t="n">
        <f aca="false">MAX(G845,B846)</f>
        <v>2051.5</v>
      </c>
      <c r="H846" s="9" t="n">
        <f aca="false">B846/G846-1</f>
        <v>-0.00745795759200585</v>
      </c>
      <c r="I846" s="0" t="n">
        <f aca="false">IF(AND($A846&gt;=CrashTest!$B$3,$A846&lt;=CrashTest!$C$3),1,IF(AND($A846&gt;=CrashTest!$B$4,$A846&lt;=CrashTest!$C$4),2,IF(AND($A846&gt;=CrashTest!$B$5,$A846&lt;=CrashTest!$C$5),3,IF(AND($A846&gt;=CrashTest!$B$6,$A846&lt;=CrashTest!$C$6),4,IF(AND($A846&gt;=CrashTest!$B$7,$A846&lt;=CrashTest!$C$7),5,0)))))</f>
        <v>0</v>
      </c>
      <c r="J846" s="0" t="str">
        <f aca="false">IF(I846=0,"",IF(I845=I846,MAX(J845,B846),B846))</f>
        <v/>
      </c>
      <c r="K846" s="9" t="str">
        <f aca="false">IF(I846=0,"",B846/J846-1)</f>
        <v/>
      </c>
      <c r="M846" s="8"/>
      <c r="N846" s="8"/>
      <c r="O846" s="8"/>
      <c r="P846" s="8"/>
      <c r="Q846" s="9"/>
      <c r="R846" s="9"/>
      <c r="S846" s="9"/>
      <c r="T846" s="9"/>
      <c r="U846" s="9"/>
      <c r="V846" s="9"/>
    </row>
    <row r="847" customFormat="false" ht="15" hidden="false" customHeight="false" outlineLevel="0" collapsed="false">
      <c r="A847" s="5" t="n">
        <v>45056</v>
      </c>
      <c r="B847" s="6" t="n">
        <v>2030.5</v>
      </c>
      <c r="C847" s="9" t="n">
        <f aca="false">B847/B846-1</f>
        <v>-0.00279933208918581</v>
      </c>
      <c r="D847" s="9" t="n">
        <f aca="false">LN(B847/B846)</f>
        <v>-0.00280325754674295</v>
      </c>
      <c r="E847" s="9" t="n">
        <f aca="false">B847/B842-1</f>
        <v>0.000936606526668715</v>
      </c>
      <c r="F847" s="9" t="n">
        <f aca="false">B847/B826-1</f>
        <v>0.0128192338387869</v>
      </c>
      <c r="G847" s="0" t="n">
        <f aca="false">MAX(G846,B847)</f>
        <v>2051.5</v>
      </c>
      <c r="H847" s="9" t="n">
        <f aca="false">B847/G847-1</f>
        <v>-0.0102364123811844</v>
      </c>
      <c r="I847" s="0" t="n">
        <f aca="false">IF(AND($A847&gt;=CrashTest!$B$3,$A847&lt;=CrashTest!$C$3),1,IF(AND($A847&gt;=CrashTest!$B$4,$A847&lt;=CrashTest!$C$4),2,IF(AND($A847&gt;=CrashTest!$B$5,$A847&lt;=CrashTest!$C$5),3,IF(AND($A847&gt;=CrashTest!$B$6,$A847&lt;=CrashTest!$C$6),4,IF(AND($A847&gt;=CrashTest!$B$7,$A847&lt;=CrashTest!$C$7),5,0)))))</f>
        <v>0</v>
      </c>
      <c r="J847" s="0" t="str">
        <f aca="false">IF(I847=0,"",IF(I846=I847,MAX(J846,B847),B847))</f>
        <v/>
      </c>
      <c r="K847" s="9" t="str">
        <f aca="false">IF(I847=0,"",B847/J847-1)</f>
        <v/>
      </c>
      <c r="M847" s="8"/>
      <c r="N847" s="8"/>
      <c r="O847" s="8"/>
      <c r="P847" s="8"/>
      <c r="Q847" s="9"/>
      <c r="R847" s="9"/>
      <c r="S847" s="9"/>
      <c r="T847" s="9"/>
      <c r="U847" s="9"/>
      <c r="V847" s="9"/>
    </row>
    <row r="848" customFormat="false" ht="15" hidden="false" customHeight="false" outlineLevel="0" collapsed="false">
      <c r="A848" s="5" t="n">
        <v>45057</v>
      </c>
      <c r="B848" s="6" t="n">
        <v>2014.7</v>
      </c>
      <c r="C848" s="9" t="n">
        <f aca="false">B848/B847-1</f>
        <v>-0.00778133464663877</v>
      </c>
      <c r="D848" s="9" t="n">
        <f aca="false">LN(B848/B847)</f>
        <v>-0.00781176720448878</v>
      </c>
      <c r="E848" s="9" t="n">
        <f aca="false">B848/B843-1</f>
        <v>-0.016259765625</v>
      </c>
      <c r="F848" s="9" t="n">
        <f aca="false">B848/B827-1</f>
        <v>0.00188970112884768</v>
      </c>
      <c r="G848" s="0" t="n">
        <f aca="false">MAX(G847,B848)</f>
        <v>2051.5</v>
      </c>
      <c r="H848" s="9" t="n">
        <f aca="false">B848/G848-1</f>
        <v>-0.0179380940775042</v>
      </c>
      <c r="I848" s="0" t="n">
        <f aca="false">IF(AND($A848&gt;=CrashTest!$B$3,$A848&lt;=CrashTest!$C$3),1,IF(AND($A848&gt;=CrashTest!$B$4,$A848&lt;=CrashTest!$C$4),2,IF(AND($A848&gt;=CrashTest!$B$5,$A848&lt;=CrashTest!$C$5),3,IF(AND($A848&gt;=CrashTest!$B$6,$A848&lt;=CrashTest!$C$6),4,IF(AND($A848&gt;=CrashTest!$B$7,$A848&lt;=CrashTest!$C$7),5,0)))))</f>
        <v>0</v>
      </c>
      <c r="J848" s="0" t="str">
        <f aca="false">IF(I848=0,"",IF(I847=I848,MAX(J847,B848),B848))</f>
        <v/>
      </c>
      <c r="K848" s="9" t="str">
        <f aca="false">IF(I848=0,"",B848/J848-1)</f>
        <v/>
      </c>
      <c r="M848" s="8"/>
      <c r="N848" s="8"/>
      <c r="O848" s="8"/>
      <c r="P848" s="8"/>
      <c r="Q848" s="9"/>
      <c r="R848" s="9"/>
      <c r="S848" s="9"/>
      <c r="T848" s="9"/>
      <c r="U848" s="9"/>
      <c r="V848" s="9"/>
    </row>
    <row r="849" customFormat="false" ht="15" hidden="false" customHeight="false" outlineLevel="0" collapsed="false">
      <c r="A849" s="5" t="n">
        <v>45058</v>
      </c>
      <c r="B849" s="6" t="n">
        <v>2014.5</v>
      </c>
      <c r="C849" s="9" t="n">
        <f aca="false">B849/B848-1</f>
        <v>-9.92703628331926E-005</v>
      </c>
      <c r="D849" s="9" t="n">
        <f aca="false">LN(B849/B848)</f>
        <v>-9.92752904617754E-005</v>
      </c>
      <c r="E849" s="9" t="n">
        <f aca="false">B849/B844-1</f>
        <v>-0.00143749380390601</v>
      </c>
      <c r="F849" s="9" t="n">
        <f aca="false">B849/B828-1</f>
        <v>-0.0131288884534365</v>
      </c>
      <c r="G849" s="0" t="n">
        <f aca="false">MAX(G848,B849)</f>
        <v>2051.5</v>
      </c>
      <c r="H849" s="9" t="n">
        <f aca="false">B849/G849-1</f>
        <v>-0.0180355837192299</v>
      </c>
      <c r="I849" s="0" t="n">
        <f aca="false">IF(AND($A849&gt;=CrashTest!$B$3,$A849&lt;=CrashTest!$C$3),1,IF(AND($A849&gt;=CrashTest!$B$4,$A849&lt;=CrashTest!$C$4),2,IF(AND($A849&gt;=CrashTest!$B$5,$A849&lt;=CrashTest!$C$5),3,IF(AND($A849&gt;=CrashTest!$B$6,$A849&lt;=CrashTest!$C$6),4,IF(AND($A849&gt;=CrashTest!$B$7,$A849&lt;=CrashTest!$C$7),5,0)))))</f>
        <v>0</v>
      </c>
      <c r="J849" s="0" t="str">
        <f aca="false">IF(I849=0,"",IF(I848=I849,MAX(J848,B849),B849))</f>
        <v/>
      </c>
      <c r="K849" s="9" t="str">
        <f aca="false">IF(I849=0,"",B849/J849-1)</f>
        <v/>
      </c>
      <c r="M849" s="8"/>
      <c r="N849" s="8"/>
      <c r="O849" s="8"/>
      <c r="P849" s="8"/>
      <c r="Q849" s="9"/>
      <c r="R849" s="9"/>
      <c r="S849" s="9"/>
      <c r="T849" s="9"/>
      <c r="U849" s="9"/>
      <c r="V849" s="9"/>
    </row>
    <row r="850" customFormat="false" ht="15" hidden="false" customHeight="false" outlineLevel="0" collapsed="false">
      <c r="A850" s="5" t="n">
        <v>45061</v>
      </c>
      <c r="B850" s="6" t="n">
        <v>2018</v>
      </c>
      <c r="C850" s="9" t="n">
        <f aca="false">B850/B849-1</f>
        <v>0.00173740382228837</v>
      </c>
      <c r="D850" s="9" t="n">
        <f aca="false">LN(B850/B849)</f>
        <v>0.00173589628215228</v>
      </c>
      <c r="E850" s="9" t="n">
        <f aca="false">B850/B845-1</f>
        <v>-0.00409613581404533</v>
      </c>
      <c r="F850" s="9" t="n">
        <f aca="false">B850/B829-1</f>
        <v>0.00789131954849665</v>
      </c>
      <c r="G850" s="0" t="n">
        <f aca="false">MAX(G849,B850)</f>
        <v>2051.5</v>
      </c>
      <c r="H850" s="9" t="n">
        <f aca="false">B850/G850-1</f>
        <v>-0.0163295149890325</v>
      </c>
      <c r="I850" s="0" t="n">
        <f aca="false">IF(AND($A850&gt;=CrashTest!$B$3,$A850&lt;=CrashTest!$C$3),1,IF(AND($A850&gt;=CrashTest!$B$4,$A850&lt;=CrashTest!$C$4),2,IF(AND($A850&gt;=CrashTest!$B$5,$A850&lt;=CrashTest!$C$5),3,IF(AND($A850&gt;=CrashTest!$B$6,$A850&lt;=CrashTest!$C$6),4,IF(AND($A850&gt;=CrashTest!$B$7,$A850&lt;=CrashTest!$C$7),5,0)))))</f>
        <v>0</v>
      </c>
      <c r="J850" s="0" t="str">
        <f aca="false">IF(I850=0,"",IF(I849=I850,MAX(J849,B850),B850))</f>
        <v/>
      </c>
      <c r="K850" s="9" t="str">
        <f aca="false">IF(I850=0,"",B850/J850-1)</f>
        <v/>
      </c>
      <c r="M850" s="8"/>
      <c r="N850" s="8"/>
      <c r="O850" s="8"/>
      <c r="P850" s="8"/>
      <c r="Q850" s="9"/>
      <c r="R850" s="9"/>
      <c r="S850" s="9"/>
      <c r="T850" s="9"/>
      <c r="U850" s="9"/>
      <c r="V850" s="9"/>
    </row>
    <row r="851" customFormat="false" ht="15" hidden="false" customHeight="false" outlineLevel="0" collapsed="false">
      <c r="A851" s="5" t="n">
        <v>45062</v>
      </c>
      <c r="B851" s="6" t="n">
        <v>1988.4</v>
      </c>
      <c r="C851" s="9" t="n">
        <f aca="false">B851/B850-1</f>
        <v>-0.0146679881070366</v>
      </c>
      <c r="D851" s="9" t="n">
        <f aca="false">LN(B851/B850)</f>
        <v>-0.0147766266930367</v>
      </c>
      <c r="E851" s="9" t="n">
        <f aca="false">B851/B846-1</f>
        <v>-0.0234751006777331</v>
      </c>
      <c r="F851" s="9" t="n">
        <f aca="false">B851/B830-1</f>
        <v>-0.00290843445993383</v>
      </c>
      <c r="G851" s="0" t="n">
        <f aca="false">MAX(G850,B851)</f>
        <v>2051.5</v>
      </c>
      <c r="H851" s="9" t="n">
        <f aca="false">B851/G851-1</f>
        <v>-0.0307579819644163</v>
      </c>
      <c r="I851" s="0" t="n">
        <f aca="false">IF(AND($A851&gt;=CrashTest!$B$3,$A851&lt;=CrashTest!$C$3),1,IF(AND($A851&gt;=CrashTest!$B$4,$A851&lt;=CrashTest!$C$4),2,IF(AND($A851&gt;=CrashTest!$B$5,$A851&lt;=CrashTest!$C$5),3,IF(AND($A851&gt;=CrashTest!$B$6,$A851&lt;=CrashTest!$C$6),4,IF(AND($A851&gt;=CrashTest!$B$7,$A851&lt;=CrashTest!$C$7),5,0)))))</f>
        <v>0</v>
      </c>
      <c r="J851" s="0" t="str">
        <f aca="false">IF(I851=0,"",IF(I850=I851,MAX(J850,B851),B851))</f>
        <v/>
      </c>
      <c r="K851" s="9" t="str">
        <f aca="false">IF(I851=0,"",B851/J851-1)</f>
        <v/>
      </c>
      <c r="M851" s="8"/>
      <c r="N851" s="8"/>
      <c r="O851" s="8"/>
      <c r="P851" s="8"/>
      <c r="Q851" s="9"/>
      <c r="R851" s="9"/>
      <c r="S851" s="9"/>
      <c r="T851" s="9"/>
      <c r="U851" s="9"/>
      <c r="V851" s="9"/>
    </row>
    <row r="852" customFormat="false" ht="15" hidden="false" customHeight="false" outlineLevel="0" collapsed="false">
      <c r="A852" s="5" t="n">
        <v>45063</v>
      </c>
      <c r="B852" s="6" t="n">
        <v>1980.7</v>
      </c>
      <c r="C852" s="9" t="n">
        <f aca="false">B852/B851-1</f>
        <v>-0.00387246026956345</v>
      </c>
      <c r="D852" s="9" t="n">
        <f aca="false">LN(B852/B851)</f>
        <v>-0.00387997765729911</v>
      </c>
      <c r="E852" s="9" t="n">
        <f aca="false">B852/B847-1</f>
        <v>-0.02452597882295</v>
      </c>
      <c r="F852" s="9" t="n">
        <f aca="false">B852/B831-1</f>
        <v>-0.0133007870877753</v>
      </c>
      <c r="G852" s="0" t="n">
        <f aca="false">MAX(G851,B852)</f>
        <v>2051.5</v>
      </c>
      <c r="H852" s="9" t="n">
        <f aca="false">B852/G852-1</f>
        <v>-0.0345113331708505</v>
      </c>
      <c r="I852" s="0" t="n">
        <f aca="false">IF(AND($A852&gt;=CrashTest!$B$3,$A852&lt;=CrashTest!$C$3),1,IF(AND($A852&gt;=CrashTest!$B$4,$A852&lt;=CrashTest!$C$4),2,IF(AND($A852&gt;=CrashTest!$B$5,$A852&lt;=CrashTest!$C$5),3,IF(AND($A852&gt;=CrashTest!$B$6,$A852&lt;=CrashTest!$C$6),4,IF(AND($A852&gt;=CrashTest!$B$7,$A852&lt;=CrashTest!$C$7),5,0)))))</f>
        <v>0</v>
      </c>
      <c r="J852" s="0" t="str">
        <f aca="false">IF(I852=0,"",IF(I851=I852,MAX(J851,B852),B852))</f>
        <v/>
      </c>
      <c r="K852" s="9" t="str">
        <f aca="false">IF(I852=0,"",B852/J852-1)</f>
        <v/>
      </c>
      <c r="M852" s="8"/>
      <c r="N852" s="8"/>
      <c r="O852" s="8"/>
      <c r="P852" s="8"/>
      <c r="Q852" s="9"/>
      <c r="R852" s="9"/>
      <c r="S852" s="9"/>
      <c r="T852" s="9"/>
      <c r="U852" s="9"/>
      <c r="V852" s="9"/>
    </row>
    <row r="853" customFormat="false" ht="15" hidden="false" customHeight="false" outlineLevel="0" collapsed="false">
      <c r="A853" s="5" t="n">
        <v>45064</v>
      </c>
      <c r="B853" s="6" t="n">
        <v>1956.5</v>
      </c>
      <c r="C853" s="9" t="n">
        <f aca="false">B853/B852-1</f>
        <v>-0.0122179027616499</v>
      </c>
      <c r="D853" s="9" t="n">
        <f aca="false">LN(B853/B852)</f>
        <v>-0.0122931549127512</v>
      </c>
      <c r="E853" s="9" t="n">
        <f aca="false">B853/B848-1</f>
        <v>-0.0288876755844543</v>
      </c>
      <c r="F853" s="9" t="n">
        <f aca="false">B853/B832-1</f>
        <v>-0.0193965517241379</v>
      </c>
      <c r="G853" s="0" t="n">
        <f aca="false">MAX(G852,B853)</f>
        <v>2051.5</v>
      </c>
      <c r="H853" s="9" t="n">
        <f aca="false">B853/G853-1</f>
        <v>-0.0463075798196442</v>
      </c>
      <c r="I853" s="0" t="n">
        <f aca="false">IF(AND($A853&gt;=CrashTest!$B$3,$A853&lt;=CrashTest!$C$3),1,IF(AND($A853&gt;=CrashTest!$B$4,$A853&lt;=CrashTest!$C$4),2,IF(AND($A853&gt;=CrashTest!$B$5,$A853&lt;=CrashTest!$C$5),3,IF(AND($A853&gt;=CrashTest!$B$6,$A853&lt;=CrashTest!$C$6),4,IF(AND($A853&gt;=CrashTest!$B$7,$A853&lt;=CrashTest!$C$7),5,0)))))</f>
        <v>0</v>
      </c>
      <c r="J853" s="0" t="str">
        <f aca="false">IF(I853=0,"",IF(I852=I853,MAX(J852,B853),B853))</f>
        <v/>
      </c>
      <c r="K853" s="9" t="str">
        <f aca="false">IF(I853=0,"",B853/J853-1)</f>
        <v/>
      </c>
      <c r="M853" s="8"/>
      <c r="N853" s="8"/>
      <c r="O853" s="8"/>
      <c r="P853" s="8"/>
      <c r="Q853" s="9"/>
      <c r="R853" s="9"/>
      <c r="S853" s="9"/>
      <c r="T853" s="9"/>
      <c r="U853" s="9"/>
      <c r="V853" s="9"/>
    </row>
    <row r="854" customFormat="false" ht="15" hidden="false" customHeight="false" outlineLevel="0" collapsed="false">
      <c r="A854" s="5" t="n">
        <v>45065</v>
      </c>
      <c r="B854" s="6" t="n">
        <v>1978.7</v>
      </c>
      <c r="C854" s="9" t="n">
        <f aca="false">B854/B853-1</f>
        <v>0.0113467927421416</v>
      </c>
      <c r="D854" s="9" t="n">
        <f aca="false">LN(B854/B853)</f>
        <v>0.0112829007479272</v>
      </c>
      <c r="E854" s="9" t="n">
        <f aca="false">B854/B849-1</f>
        <v>-0.01777115909655</v>
      </c>
      <c r="F854" s="9" t="n">
        <f aca="false">B854/B833-1</f>
        <v>-0.0143952978681011</v>
      </c>
      <c r="G854" s="0" t="n">
        <f aca="false">MAX(G853,B854)</f>
        <v>2051.5</v>
      </c>
      <c r="H854" s="9" t="n">
        <f aca="false">B854/G854-1</f>
        <v>-0.0354862295881062</v>
      </c>
      <c r="I854" s="0" t="n">
        <f aca="false">IF(AND($A854&gt;=CrashTest!$B$3,$A854&lt;=CrashTest!$C$3),1,IF(AND($A854&gt;=CrashTest!$B$4,$A854&lt;=CrashTest!$C$4),2,IF(AND($A854&gt;=CrashTest!$B$5,$A854&lt;=CrashTest!$C$5),3,IF(AND($A854&gt;=CrashTest!$B$6,$A854&lt;=CrashTest!$C$6),4,IF(AND($A854&gt;=CrashTest!$B$7,$A854&lt;=CrashTest!$C$7),5,0)))))</f>
        <v>0</v>
      </c>
      <c r="J854" s="0" t="str">
        <f aca="false">IF(I854=0,"",IF(I853=I854,MAX(J853,B854),B854))</f>
        <v/>
      </c>
      <c r="K854" s="9" t="str">
        <f aca="false">IF(I854=0,"",B854/J854-1)</f>
        <v/>
      </c>
      <c r="M854" s="8"/>
      <c r="N854" s="8"/>
      <c r="O854" s="8"/>
      <c r="P854" s="8"/>
      <c r="Q854" s="9"/>
      <c r="R854" s="9"/>
      <c r="S854" s="9"/>
      <c r="T854" s="9"/>
      <c r="U854" s="9"/>
      <c r="V854" s="9"/>
    </row>
    <row r="855" customFormat="false" ht="15" hidden="false" customHeight="false" outlineLevel="0" collapsed="false">
      <c r="A855" s="5" t="n">
        <v>45068</v>
      </c>
      <c r="B855" s="6" t="n">
        <v>1974.8</v>
      </c>
      <c r="C855" s="9" t="n">
        <f aca="false">B855/B854-1</f>
        <v>-0.00197099105473297</v>
      </c>
      <c r="D855" s="9" t="n">
        <f aca="false">LN(B855/B854)</f>
        <v>-0.00197293601368657</v>
      </c>
      <c r="E855" s="9" t="n">
        <f aca="false">B855/B850-1</f>
        <v>-0.0214073339940536</v>
      </c>
      <c r="F855" s="9" t="n">
        <f aca="false">B855/B834-1</f>
        <v>-0.0023743369537762</v>
      </c>
      <c r="G855" s="0" t="n">
        <f aca="false">MAX(G854,B855)</f>
        <v>2051.5</v>
      </c>
      <c r="H855" s="9" t="n">
        <f aca="false">B855/G855-1</f>
        <v>-0.0373872776017549</v>
      </c>
      <c r="I855" s="0" t="n">
        <f aca="false">IF(AND($A855&gt;=CrashTest!$B$3,$A855&lt;=CrashTest!$C$3),1,IF(AND($A855&gt;=CrashTest!$B$4,$A855&lt;=CrashTest!$C$4),2,IF(AND($A855&gt;=CrashTest!$B$5,$A855&lt;=CrashTest!$C$5),3,IF(AND($A855&gt;=CrashTest!$B$6,$A855&lt;=CrashTest!$C$6),4,IF(AND($A855&gt;=CrashTest!$B$7,$A855&lt;=CrashTest!$C$7),5,0)))))</f>
        <v>0</v>
      </c>
      <c r="J855" s="0" t="str">
        <f aca="false">IF(I855=0,"",IF(I854=I855,MAX(J854,B855),B855))</f>
        <v/>
      </c>
      <c r="K855" s="9" t="str">
        <f aca="false">IF(I855=0,"",B855/J855-1)</f>
        <v/>
      </c>
      <c r="M855" s="8"/>
      <c r="N855" s="8"/>
      <c r="O855" s="8"/>
      <c r="P855" s="8"/>
      <c r="Q855" s="9"/>
      <c r="R855" s="9"/>
      <c r="S855" s="9"/>
      <c r="T855" s="9"/>
      <c r="U855" s="9"/>
      <c r="V855" s="9"/>
    </row>
    <row r="856" customFormat="false" ht="15" hidden="false" customHeight="false" outlineLevel="0" collapsed="false">
      <c r="A856" s="5" t="n">
        <v>45069</v>
      </c>
      <c r="B856" s="6" t="n">
        <v>1972.4</v>
      </c>
      <c r="C856" s="9" t="n">
        <f aca="false">B856/B855-1</f>
        <v>-0.00121531294308275</v>
      </c>
      <c r="D856" s="9" t="n">
        <f aca="false">LN(B856/B855)</f>
        <v>-0.00121605203473668</v>
      </c>
      <c r="E856" s="9" t="n">
        <f aca="false">B856/B851-1</f>
        <v>-0.00804667069000198</v>
      </c>
      <c r="F856" s="9" t="n">
        <f aca="false">B856/B835-1</f>
        <v>-0.00839575687496852</v>
      </c>
      <c r="G856" s="0" t="n">
        <f aca="false">MAX(G855,B856)</f>
        <v>2051.5</v>
      </c>
      <c r="H856" s="9" t="n">
        <f aca="false">B856/G856-1</f>
        <v>-0.0385571533024616</v>
      </c>
      <c r="I856" s="0" t="n">
        <f aca="false">IF(AND($A856&gt;=CrashTest!$B$3,$A856&lt;=CrashTest!$C$3),1,IF(AND($A856&gt;=CrashTest!$B$4,$A856&lt;=CrashTest!$C$4),2,IF(AND($A856&gt;=CrashTest!$B$5,$A856&lt;=CrashTest!$C$5),3,IF(AND($A856&gt;=CrashTest!$B$6,$A856&lt;=CrashTest!$C$6),4,IF(AND($A856&gt;=CrashTest!$B$7,$A856&lt;=CrashTest!$C$7),5,0)))))</f>
        <v>0</v>
      </c>
      <c r="J856" s="0" t="str">
        <f aca="false">IF(I856=0,"",IF(I855=I856,MAX(J855,B856),B856))</f>
        <v/>
      </c>
      <c r="K856" s="9" t="str">
        <f aca="false">IF(I856=0,"",B856/J856-1)</f>
        <v/>
      </c>
      <c r="M856" s="8"/>
      <c r="N856" s="8"/>
      <c r="O856" s="8"/>
      <c r="P856" s="8"/>
      <c r="Q856" s="9"/>
      <c r="R856" s="9"/>
      <c r="S856" s="9"/>
      <c r="T856" s="9"/>
      <c r="U856" s="9"/>
      <c r="V856" s="9"/>
    </row>
    <row r="857" customFormat="false" ht="15" hidden="false" customHeight="false" outlineLevel="0" collapsed="false">
      <c r="A857" s="5" t="n">
        <v>45070</v>
      </c>
      <c r="B857" s="6" t="n">
        <v>1962.8</v>
      </c>
      <c r="C857" s="9" t="n">
        <f aca="false">B857/B856-1</f>
        <v>-0.00486716690326516</v>
      </c>
      <c r="D857" s="9" t="n">
        <f aca="false">LN(B857/B856)</f>
        <v>-0.00487905013422282</v>
      </c>
      <c r="E857" s="9" t="n">
        <f aca="false">B857/B852-1</f>
        <v>-0.00903720906750138</v>
      </c>
      <c r="F857" s="9" t="n">
        <f aca="false">B857/B836-1</f>
        <v>-0.0156469408224674</v>
      </c>
      <c r="G857" s="0" t="n">
        <f aca="false">MAX(G856,B857)</f>
        <v>2051.5</v>
      </c>
      <c r="H857" s="9" t="n">
        <f aca="false">B857/G857-1</f>
        <v>-0.0432366561052888</v>
      </c>
      <c r="I857" s="0" t="n">
        <f aca="false">IF(AND($A857&gt;=CrashTest!$B$3,$A857&lt;=CrashTest!$C$3),1,IF(AND($A857&gt;=CrashTest!$B$4,$A857&lt;=CrashTest!$C$4),2,IF(AND($A857&gt;=CrashTest!$B$5,$A857&lt;=CrashTest!$C$5),3,IF(AND($A857&gt;=CrashTest!$B$6,$A857&lt;=CrashTest!$C$6),4,IF(AND($A857&gt;=CrashTest!$B$7,$A857&lt;=CrashTest!$C$7),5,0)))))</f>
        <v>0</v>
      </c>
      <c r="J857" s="0" t="str">
        <f aca="false">IF(I857=0,"",IF(I856=I857,MAX(J856,B857),B857))</f>
        <v/>
      </c>
      <c r="K857" s="9" t="str">
        <f aca="false">IF(I857=0,"",B857/J857-1)</f>
        <v/>
      </c>
      <c r="M857" s="8"/>
      <c r="N857" s="8"/>
      <c r="O857" s="8"/>
      <c r="P857" s="8"/>
      <c r="Q857" s="9"/>
      <c r="R857" s="9"/>
      <c r="S857" s="9"/>
      <c r="T857" s="9"/>
      <c r="U857" s="9"/>
      <c r="V857" s="9"/>
    </row>
    <row r="858" customFormat="false" ht="15" hidden="false" customHeight="false" outlineLevel="0" collapsed="false">
      <c r="A858" s="5" t="n">
        <v>45071</v>
      </c>
      <c r="B858" s="6" t="n">
        <v>1943.1</v>
      </c>
      <c r="C858" s="9" t="n">
        <f aca="false">B858/B857-1</f>
        <v>-0.0100366822906053</v>
      </c>
      <c r="D858" s="9" t="n">
        <f aca="false">LN(B858/B857)</f>
        <v>-0.0100873893587673</v>
      </c>
      <c r="E858" s="9" t="n">
        <f aca="false">B858/B853-1</f>
        <v>-0.00684896498849996</v>
      </c>
      <c r="F858" s="9" t="n">
        <f aca="false">B858/B837-1</f>
        <v>-0.0214533917510199</v>
      </c>
      <c r="G858" s="0" t="n">
        <f aca="false">MAX(G857,B858)</f>
        <v>2051.5</v>
      </c>
      <c r="H858" s="9" t="n">
        <f aca="false">B858/G858-1</f>
        <v>-0.0528393858152572</v>
      </c>
      <c r="I858" s="0" t="n">
        <f aca="false">IF(AND($A858&gt;=CrashTest!$B$3,$A858&lt;=CrashTest!$C$3),1,IF(AND($A858&gt;=CrashTest!$B$4,$A858&lt;=CrashTest!$C$4),2,IF(AND($A858&gt;=CrashTest!$B$5,$A858&lt;=CrashTest!$C$5),3,IF(AND($A858&gt;=CrashTest!$B$6,$A858&lt;=CrashTest!$C$6),4,IF(AND($A858&gt;=CrashTest!$B$7,$A858&lt;=CrashTest!$C$7),5,0)))))</f>
        <v>0</v>
      </c>
      <c r="J858" s="0" t="str">
        <f aca="false">IF(I858=0,"",IF(I857=I858,MAX(J857,B858),B858))</f>
        <v/>
      </c>
      <c r="K858" s="9" t="str">
        <f aca="false">IF(I858=0,"",B858/J858-1)</f>
        <v/>
      </c>
      <c r="M858" s="8"/>
      <c r="N858" s="8"/>
      <c r="O858" s="8"/>
      <c r="P858" s="8"/>
      <c r="Q858" s="9"/>
      <c r="R858" s="9"/>
      <c r="S858" s="9"/>
      <c r="T858" s="9"/>
      <c r="U858" s="9"/>
      <c r="V858" s="9"/>
    </row>
    <row r="859" customFormat="false" ht="15" hidden="false" customHeight="false" outlineLevel="0" collapsed="false">
      <c r="A859" s="5" t="n">
        <v>45072</v>
      </c>
      <c r="B859" s="6" t="n">
        <v>1944.1</v>
      </c>
      <c r="C859" s="9" t="n">
        <f aca="false">B859/B858-1</f>
        <v>0.000514641552158857</v>
      </c>
      <c r="D859" s="9" t="n">
        <f aca="false">LN(B859/B858)</f>
        <v>0.000514509169613011</v>
      </c>
      <c r="E859" s="9" t="n">
        <f aca="false">B859/B854-1</f>
        <v>-0.0174862283317331</v>
      </c>
      <c r="F859" s="9" t="n">
        <f aca="false">B859/B838-1</f>
        <v>-0.023016231971456</v>
      </c>
      <c r="G859" s="0" t="n">
        <f aca="false">MAX(G858,B859)</f>
        <v>2051.5</v>
      </c>
      <c r="H859" s="9" t="n">
        <f aca="false">B859/G859-1</f>
        <v>-0.0523519376066294</v>
      </c>
      <c r="I859" s="0" t="n">
        <f aca="false">IF(AND($A859&gt;=CrashTest!$B$3,$A859&lt;=CrashTest!$C$3),1,IF(AND($A859&gt;=CrashTest!$B$4,$A859&lt;=CrashTest!$C$4),2,IF(AND($A859&gt;=CrashTest!$B$5,$A859&lt;=CrashTest!$C$5),3,IF(AND($A859&gt;=CrashTest!$B$6,$A859&lt;=CrashTest!$C$6),4,IF(AND($A859&gt;=CrashTest!$B$7,$A859&lt;=CrashTest!$C$7),5,0)))))</f>
        <v>0</v>
      </c>
      <c r="J859" s="0" t="str">
        <f aca="false">IF(I859=0,"",IF(I858=I859,MAX(J858,B859),B859))</f>
        <v/>
      </c>
      <c r="K859" s="9" t="str">
        <f aca="false">IF(I859=0,"",B859/J859-1)</f>
        <v/>
      </c>
      <c r="M859" s="8"/>
      <c r="N859" s="8"/>
      <c r="O859" s="8"/>
      <c r="P859" s="8"/>
      <c r="Q859" s="9"/>
      <c r="R859" s="9"/>
      <c r="S859" s="9"/>
      <c r="T859" s="9"/>
      <c r="U859" s="9"/>
      <c r="V859" s="9"/>
    </row>
    <row r="860" customFormat="false" ht="15" hidden="false" customHeight="false" outlineLevel="0" collapsed="false">
      <c r="A860" s="5" t="n">
        <v>45076</v>
      </c>
      <c r="B860" s="6" t="n">
        <v>1958</v>
      </c>
      <c r="C860" s="9" t="n">
        <f aca="false">B860/B859-1</f>
        <v>0.00714983797129776</v>
      </c>
      <c r="D860" s="9" t="n">
        <f aca="false">LN(B860/B859)</f>
        <v>0.00712439906386155</v>
      </c>
      <c r="E860" s="9" t="n">
        <f aca="false">B860/B855-1</f>
        <v>-0.0085071906015799</v>
      </c>
      <c r="F860" s="9" t="n">
        <f aca="false">B860/B839-1</f>
        <v>-0.0161298427214712</v>
      </c>
      <c r="G860" s="0" t="n">
        <f aca="false">MAX(G859,B860)</f>
        <v>2051.5</v>
      </c>
      <c r="H860" s="9" t="n">
        <f aca="false">B860/G860-1</f>
        <v>-0.0455764075067024</v>
      </c>
      <c r="I860" s="0" t="n">
        <f aca="false">IF(AND($A860&gt;=CrashTest!$B$3,$A860&lt;=CrashTest!$C$3),1,IF(AND($A860&gt;=CrashTest!$B$4,$A860&lt;=CrashTest!$C$4),2,IF(AND($A860&gt;=CrashTest!$B$5,$A860&lt;=CrashTest!$C$5),3,IF(AND($A860&gt;=CrashTest!$B$6,$A860&lt;=CrashTest!$C$6),4,IF(AND($A860&gt;=CrashTest!$B$7,$A860&lt;=CrashTest!$C$7),5,0)))))</f>
        <v>0</v>
      </c>
      <c r="J860" s="0" t="str">
        <f aca="false">IF(I860=0,"",IF(I859=I860,MAX(J859,B860),B860))</f>
        <v/>
      </c>
      <c r="K860" s="9" t="str">
        <f aca="false">IF(I860=0,"",B860/J860-1)</f>
        <v/>
      </c>
      <c r="M860" s="8"/>
      <c r="N860" s="8"/>
      <c r="O860" s="8"/>
      <c r="P860" s="8"/>
      <c r="Q860" s="9"/>
      <c r="R860" s="9"/>
      <c r="S860" s="9"/>
      <c r="T860" s="9"/>
      <c r="U860" s="9"/>
      <c r="V860" s="9"/>
    </row>
    <row r="861" customFormat="false" ht="15" hidden="false" customHeight="false" outlineLevel="0" collapsed="false">
      <c r="A861" s="5" t="n">
        <v>45077</v>
      </c>
      <c r="B861" s="6" t="n">
        <v>1963.9</v>
      </c>
      <c r="C861" s="9" t="n">
        <f aca="false">B861/B860-1</f>
        <v>0.00301327885597558</v>
      </c>
      <c r="D861" s="9" t="n">
        <f aca="false">LN(B861/B860)</f>
        <v>0.00300874803072175</v>
      </c>
      <c r="E861" s="9" t="n">
        <f aca="false">B861/B856-1</f>
        <v>-0.00430947069559928</v>
      </c>
      <c r="F861" s="9" t="n">
        <f aca="false">B861/B840-1</f>
        <v>-0.00983160229908242</v>
      </c>
      <c r="G861" s="0" t="n">
        <f aca="false">MAX(G860,B861)</f>
        <v>2051.5</v>
      </c>
      <c r="H861" s="9" t="n">
        <f aca="false">B861/G861-1</f>
        <v>-0.0427004630757981</v>
      </c>
      <c r="I861" s="0" t="n">
        <f aca="false">IF(AND($A861&gt;=CrashTest!$B$3,$A861&lt;=CrashTest!$C$3),1,IF(AND($A861&gt;=CrashTest!$B$4,$A861&lt;=CrashTest!$C$4),2,IF(AND($A861&gt;=CrashTest!$B$5,$A861&lt;=CrashTest!$C$5),3,IF(AND($A861&gt;=CrashTest!$B$6,$A861&lt;=CrashTest!$C$6),4,IF(AND($A861&gt;=CrashTest!$B$7,$A861&lt;=CrashTest!$C$7),5,0)))))</f>
        <v>0</v>
      </c>
      <c r="J861" s="0" t="str">
        <f aca="false">IF(I861=0,"",IF(I860=I861,MAX(J860,B861),B861))</f>
        <v/>
      </c>
      <c r="K861" s="9" t="str">
        <f aca="false">IF(I861=0,"",B861/J861-1)</f>
        <v/>
      </c>
      <c r="M861" s="8"/>
      <c r="N861" s="8"/>
      <c r="O861" s="8"/>
      <c r="P861" s="8"/>
      <c r="Q861" s="9"/>
      <c r="R861" s="9"/>
      <c r="S861" s="9"/>
      <c r="T861" s="9"/>
      <c r="U861" s="9"/>
      <c r="V861" s="9"/>
    </row>
    <row r="862" customFormat="false" ht="15" hidden="false" customHeight="false" outlineLevel="0" collapsed="false">
      <c r="A862" s="5" t="n">
        <v>45078</v>
      </c>
      <c r="B862" s="6" t="n">
        <v>1978</v>
      </c>
      <c r="C862" s="9" t="n">
        <f aca="false">B862/B861-1</f>
        <v>0.00717959162890169</v>
      </c>
      <c r="D862" s="9" t="n">
        <f aca="false">LN(B862/B861)</f>
        <v>0.00715394106148009</v>
      </c>
      <c r="E862" s="9" t="n">
        <f aca="false">B862/B857-1</f>
        <v>0.00774403912777677</v>
      </c>
      <c r="F862" s="9" t="n">
        <f aca="false">B862/B841-1</f>
        <v>-0.0180211487861788</v>
      </c>
      <c r="G862" s="0" t="n">
        <f aca="false">MAX(G861,B862)</f>
        <v>2051.5</v>
      </c>
      <c r="H862" s="9" t="n">
        <f aca="false">B862/G862-1</f>
        <v>-0.0358274433341458</v>
      </c>
      <c r="I862" s="0" t="n">
        <f aca="false">IF(AND($A862&gt;=CrashTest!$B$3,$A862&lt;=CrashTest!$C$3),1,IF(AND($A862&gt;=CrashTest!$B$4,$A862&lt;=CrashTest!$C$4),2,IF(AND($A862&gt;=CrashTest!$B$5,$A862&lt;=CrashTest!$C$5),3,IF(AND($A862&gt;=CrashTest!$B$6,$A862&lt;=CrashTest!$C$6),4,IF(AND($A862&gt;=CrashTest!$B$7,$A862&lt;=CrashTest!$C$7),5,0)))))</f>
        <v>0</v>
      </c>
      <c r="J862" s="0" t="str">
        <f aca="false">IF(I862=0,"",IF(I861=I862,MAX(J861,B862),B862))</f>
        <v/>
      </c>
      <c r="K862" s="9" t="str">
        <f aca="false">IF(I862=0,"",B862/J862-1)</f>
        <v/>
      </c>
      <c r="M862" s="8"/>
      <c r="N862" s="8"/>
      <c r="O862" s="8"/>
      <c r="P862" s="8"/>
      <c r="Q862" s="9"/>
      <c r="R862" s="9"/>
      <c r="S862" s="9"/>
      <c r="T862" s="9"/>
      <c r="U862" s="9"/>
      <c r="V862" s="9"/>
    </row>
    <row r="863" customFormat="false" ht="15" hidden="false" customHeight="false" outlineLevel="0" collapsed="false">
      <c r="A863" s="5" t="n">
        <v>45079</v>
      </c>
      <c r="B863" s="6" t="n">
        <v>1952.4</v>
      </c>
      <c r="C863" s="9" t="n">
        <f aca="false">B863/B862-1</f>
        <v>-0.0129423660262892</v>
      </c>
      <c r="D863" s="9" t="n">
        <f aca="false">LN(B863/B862)</f>
        <v>-0.013026848169665</v>
      </c>
      <c r="E863" s="9" t="n">
        <f aca="false">B863/B858-1</f>
        <v>0.00478616643507812</v>
      </c>
      <c r="F863" s="9" t="n">
        <f aca="false">B863/B842-1</f>
        <v>-0.0375628512274474</v>
      </c>
      <c r="G863" s="0" t="n">
        <f aca="false">MAX(G862,B863)</f>
        <v>2051.5</v>
      </c>
      <c r="H863" s="9" t="n">
        <f aca="false">B863/G863-1</f>
        <v>-0.0483061174750182</v>
      </c>
      <c r="I863" s="0" t="n">
        <f aca="false">IF(AND($A863&gt;=CrashTest!$B$3,$A863&lt;=CrashTest!$C$3),1,IF(AND($A863&gt;=CrashTest!$B$4,$A863&lt;=CrashTest!$C$4),2,IF(AND($A863&gt;=CrashTest!$B$5,$A863&lt;=CrashTest!$C$5),3,IF(AND($A863&gt;=CrashTest!$B$6,$A863&lt;=CrashTest!$C$6),4,IF(AND($A863&gt;=CrashTest!$B$7,$A863&lt;=CrashTest!$C$7),5,0)))))</f>
        <v>0</v>
      </c>
      <c r="J863" s="0" t="str">
        <f aca="false">IF(I863=0,"",IF(I862=I863,MAX(J862,B863),B863))</f>
        <v/>
      </c>
      <c r="K863" s="9" t="str">
        <f aca="false">IF(I863=0,"",B863/J863-1)</f>
        <v/>
      </c>
      <c r="M863" s="8"/>
      <c r="N863" s="8"/>
      <c r="O863" s="8"/>
      <c r="P863" s="8"/>
      <c r="Q863" s="9"/>
      <c r="R863" s="9"/>
      <c r="S863" s="9"/>
      <c r="T863" s="9"/>
      <c r="U863" s="9"/>
      <c r="V863" s="9"/>
    </row>
    <row r="864" customFormat="false" ht="15" hidden="false" customHeight="false" outlineLevel="0" collapsed="false">
      <c r="A864" s="5" t="n">
        <v>45082</v>
      </c>
      <c r="B864" s="6" t="n">
        <v>1958</v>
      </c>
      <c r="C864" s="9" t="n">
        <f aca="false">B864/B863-1</f>
        <v>0.00286826469985657</v>
      </c>
      <c r="D864" s="9" t="n">
        <f aca="false">LN(B864/B863)</f>
        <v>0.00286415907746325</v>
      </c>
      <c r="E864" s="9" t="n">
        <f aca="false">B864/B859-1</f>
        <v>0.00714983797129776</v>
      </c>
      <c r="F864" s="9" t="n">
        <f aca="false">B864/B843-1</f>
        <v>-0.0439453125</v>
      </c>
      <c r="G864" s="0" t="n">
        <f aca="false">MAX(G863,B864)</f>
        <v>2051.5</v>
      </c>
      <c r="H864" s="9" t="n">
        <f aca="false">B864/G864-1</f>
        <v>-0.0455764075067024</v>
      </c>
      <c r="I864" s="0" t="n">
        <f aca="false">IF(AND($A864&gt;=CrashTest!$B$3,$A864&lt;=CrashTest!$C$3),1,IF(AND($A864&gt;=CrashTest!$B$4,$A864&lt;=CrashTest!$C$4),2,IF(AND($A864&gt;=CrashTest!$B$5,$A864&lt;=CrashTest!$C$5),3,IF(AND($A864&gt;=CrashTest!$B$6,$A864&lt;=CrashTest!$C$6),4,IF(AND($A864&gt;=CrashTest!$B$7,$A864&lt;=CrashTest!$C$7),5,0)))))</f>
        <v>0</v>
      </c>
      <c r="J864" s="0" t="str">
        <f aca="false">IF(I864=0,"",IF(I863=I864,MAX(J863,B864),B864))</f>
        <v/>
      </c>
      <c r="K864" s="9" t="str">
        <f aca="false">IF(I864=0,"",B864/J864-1)</f>
        <v/>
      </c>
      <c r="M864" s="8"/>
      <c r="N864" s="8"/>
      <c r="O864" s="8"/>
      <c r="P864" s="8"/>
      <c r="Q864" s="9"/>
      <c r="R864" s="9"/>
      <c r="S864" s="9"/>
      <c r="T864" s="9"/>
      <c r="U864" s="9"/>
      <c r="V864" s="9"/>
    </row>
    <row r="865" customFormat="false" ht="15" hidden="false" customHeight="false" outlineLevel="0" collapsed="false">
      <c r="A865" s="5" t="n">
        <v>45083</v>
      </c>
      <c r="B865" s="6" t="n">
        <v>1965.5</v>
      </c>
      <c r="C865" s="9" t="n">
        <f aca="false">B865/B864-1</f>
        <v>0.00383043922369764</v>
      </c>
      <c r="D865" s="9" t="n">
        <f aca="false">LN(B865/B864)</f>
        <v>0.00382312177145931</v>
      </c>
      <c r="E865" s="9" t="n">
        <f aca="false">B865/B860-1</f>
        <v>0.00383043922369764</v>
      </c>
      <c r="F865" s="9" t="n">
        <f aca="false">B865/B844-1</f>
        <v>-0.0257261822147319</v>
      </c>
      <c r="G865" s="0" t="n">
        <f aca="false">MAX(G864,B865)</f>
        <v>2051.5</v>
      </c>
      <c r="H865" s="9" t="n">
        <f aca="false">B865/G865-1</f>
        <v>-0.0419205459419937</v>
      </c>
      <c r="I865" s="0" t="n">
        <f aca="false">IF(AND($A865&gt;=CrashTest!$B$3,$A865&lt;=CrashTest!$C$3),1,IF(AND($A865&gt;=CrashTest!$B$4,$A865&lt;=CrashTest!$C$4),2,IF(AND($A865&gt;=CrashTest!$B$5,$A865&lt;=CrashTest!$C$5),3,IF(AND($A865&gt;=CrashTest!$B$6,$A865&lt;=CrashTest!$C$6),4,IF(AND($A865&gt;=CrashTest!$B$7,$A865&lt;=CrashTest!$C$7),5,0)))))</f>
        <v>0</v>
      </c>
      <c r="J865" s="0" t="str">
        <f aca="false">IF(I865=0,"",IF(I864=I865,MAX(J864,B865),B865))</f>
        <v/>
      </c>
      <c r="K865" s="9" t="str">
        <f aca="false">IF(I865=0,"",B865/J865-1)</f>
        <v/>
      </c>
      <c r="M865" s="8"/>
      <c r="N865" s="8"/>
      <c r="O865" s="8"/>
      <c r="P865" s="8"/>
      <c r="Q865" s="9"/>
      <c r="R865" s="9"/>
      <c r="S865" s="9"/>
      <c r="T865" s="9"/>
      <c r="U865" s="9"/>
      <c r="V865" s="9"/>
    </row>
    <row r="866" customFormat="false" ht="15" hidden="false" customHeight="false" outlineLevel="0" collapsed="false">
      <c r="A866" s="5" t="n">
        <v>45084</v>
      </c>
      <c r="B866" s="6" t="n">
        <v>1942.7</v>
      </c>
      <c r="C866" s="9" t="n">
        <f aca="false">B866/B865-1</f>
        <v>-0.0116001017552785</v>
      </c>
      <c r="D866" s="9" t="n">
        <f aca="false">LN(B866/B865)</f>
        <v>-0.0116679078171799</v>
      </c>
      <c r="E866" s="9" t="n">
        <f aca="false">B866/B861-1</f>
        <v>-0.0107948469881358</v>
      </c>
      <c r="F866" s="9" t="n">
        <f aca="false">B866/B845-1</f>
        <v>-0.041257464343878</v>
      </c>
      <c r="G866" s="0" t="n">
        <f aca="false">MAX(G865,B866)</f>
        <v>2051.5</v>
      </c>
      <c r="H866" s="9" t="n">
        <f aca="false">B866/G866-1</f>
        <v>-0.0530343650987083</v>
      </c>
      <c r="I866" s="0" t="n">
        <f aca="false">IF(AND($A866&gt;=CrashTest!$B$3,$A866&lt;=CrashTest!$C$3),1,IF(AND($A866&gt;=CrashTest!$B$4,$A866&lt;=CrashTest!$C$4),2,IF(AND($A866&gt;=CrashTest!$B$5,$A866&lt;=CrashTest!$C$5),3,IF(AND($A866&gt;=CrashTest!$B$6,$A866&lt;=CrashTest!$C$6),4,IF(AND($A866&gt;=CrashTest!$B$7,$A866&lt;=CrashTest!$C$7),5,0)))))</f>
        <v>0</v>
      </c>
      <c r="J866" s="0" t="str">
        <f aca="false">IF(I866=0,"",IF(I865=I866,MAX(J865,B866),B866))</f>
        <v/>
      </c>
      <c r="K866" s="9" t="str">
        <f aca="false">IF(I866=0,"",B866/J866-1)</f>
        <v/>
      </c>
      <c r="M866" s="8"/>
      <c r="N866" s="8"/>
      <c r="O866" s="8"/>
      <c r="P866" s="8"/>
      <c r="Q866" s="9"/>
      <c r="R866" s="9"/>
      <c r="S866" s="9"/>
      <c r="T866" s="9"/>
      <c r="U866" s="9"/>
      <c r="V866" s="9"/>
    </row>
    <row r="867" customFormat="false" ht="15" hidden="false" customHeight="false" outlineLevel="0" collapsed="false">
      <c r="A867" s="5" t="n">
        <v>45085</v>
      </c>
      <c r="B867" s="6" t="n">
        <v>1963.6</v>
      </c>
      <c r="C867" s="9" t="n">
        <f aca="false">B867/B866-1</f>
        <v>0.0107582230915735</v>
      </c>
      <c r="D867" s="9" t="n">
        <f aca="false">LN(B867/B866)</f>
        <v>0.0107007651391623</v>
      </c>
      <c r="E867" s="9" t="n">
        <f aca="false">B867/B862-1</f>
        <v>-0.00728008088978771</v>
      </c>
      <c r="F867" s="9" t="n">
        <f aca="false">B867/B846-1</f>
        <v>-0.0356546508201553</v>
      </c>
      <c r="G867" s="0" t="n">
        <f aca="false">MAX(G866,B867)</f>
        <v>2051.5</v>
      </c>
      <c r="H867" s="9" t="n">
        <f aca="false">B867/G867-1</f>
        <v>-0.0428466975383866</v>
      </c>
      <c r="I867" s="0" t="n">
        <f aca="false">IF(AND($A867&gt;=CrashTest!$B$3,$A867&lt;=CrashTest!$C$3),1,IF(AND($A867&gt;=CrashTest!$B$4,$A867&lt;=CrashTest!$C$4),2,IF(AND($A867&gt;=CrashTest!$B$5,$A867&lt;=CrashTest!$C$5),3,IF(AND($A867&gt;=CrashTest!$B$6,$A867&lt;=CrashTest!$C$6),4,IF(AND($A867&gt;=CrashTest!$B$7,$A867&lt;=CrashTest!$C$7),5,0)))))</f>
        <v>0</v>
      </c>
      <c r="J867" s="0" t="str">
        <f aca="false">IF(I867=0,"",IF(I866=I867,MAX(J866,B867),B867))</f>
        <v/>
      </c>
      <c r="K867" s="9" t="str">
        <f aca="false">IF(I867=0,"",B867/J867-1)</f>
        <v/>
      </c>
      <c r="M867" s="8"/>
      <c r="N867" s="8"/>
      <c r="O867" s="8"/>
      <c r="P867" s="8"/>
      <c r="Q867" s="9"/>
      <c r="R867" s="9"/>
      <c r="S867" s="9"/>
      <c r="T867" s="9"/>
      <c r="U867" s="9"/>
      <c r="V867" s="9"/>
    </row>
    <row r="868" customFormat="false" ht="15" hidden="false" customHeight="false" outlineLevel="0" collapsed="false">
      <c r="A868" s="5" t="n">
        <v>45086</v>
      </c>
      <c r="B868" s="6" t="n">
        <v>1962.2</v>
      </c>
      <c r="C868" s="9" t="n">
        <f aca="false">B868/B867-1</f>
        <v>-0.000712976166225232</v>
      </c>
      <c r="D868" s="9" t="n">
        <f aca="false">LN(B868/B867)</f>
        <v>-0.000713230454606922</v>
      </c>
      <c r="E868" s="9" t="n">
        <f aca="false">B868/B863-1</f>
        <v>0.00501946322474911</v>
      </c>
      <c r="F868" s="9" t="n">
        <f aca="false">B868/B847-1</f>
        <v>-0.0336370352130017</v>
      </c>
      <c r="G868" s="0" t="n">
        <f aca="false">MAX(G867,B868)</f>
        <v>2051.5</v>
      </c>
      <c r="H868" s="9" t="n">
        <f aca="false">B868/G868-1</f>
        <v>-0.0435291250304655</v>
      </c>
      <c r="I868" s="0" t="n">
        <f aca="false">IF(AND($A868&gt;=CrashTest!$B$3,$A868&lt;=CrashTest!$C$3),1,IF(AND($A868&gt;=CrashTest!$B$4,$A868&lt;=CrashTest!$C$4),2,IF(AND($A868&gt;=CrashTest!$B$5,$A868&lt;=CrashTest!$C$5),3,IF(AND($A868&gt;=CrashTest!$B$6,$A868&lt;=CrashTest!$C$6),4,IF(AND($A868&gt;=CrashTest!$B$7,$A868&lt;=CrashTest!$C$7),5,0)))))</f>
        <v>0</v>
      </c>
      <c r="J868" s="0" t="str">
        <f aca="false">IF(I868=0,"",IF(I867=I868,MAX(J867,B868),B868))</f>
        <v/>
      </c>
      <c r="K868" s="9" t="str">
        <f aca="false">IF(I868=0,"",B868/J868-1)</f>
        <v/>
      </c>
      <c r="M868" s="8"/>
      <c r="N868" s="8"/>
      <c r="O868" s="8"/>
      <c r="P868" s="8"/>
      <c r="Q868" s="9"/>
      <c r="R868" s="9"/>
      <c r="S868" s="9"/>
      <c r="T868" s="9"/>
      <c r="U868" s="9"/>
      <c r="V868" s="9"/>
    </row>
    <row r="869" customFormat="false" ht="15" hidden="false" customHeight="false" outlineLevel="0" collapsed="false">
      <c r="A869" s="5" t="n">
        <v>45089</v>
      </c>
      <c r="B869" s="6" t="n">
        <v>1955.3</v>
      </c>
      <c r="C869" s="9" t="n">
        <f aca="false">B869/B868-1</f>
        <v>-0.00351646111507498</v>
      </c>
      <c r="D869" s="9" t="n">
        <f aca="false">LN(B869/B868)</f>
        <v>-0.00352265839706134</v>
      </c>
      <c r="E869" s="9" t="n">
        <f aca="false">B869/B864-1</f>
        <v>-0.00137895812053113</v>
      </c>
      <c r="F869" s="9" t="n">
        <f aca="false">B869/B848-1</f>
        <v>-0.0294832977614533</v>
      </c>
      <c r="G869" s="0" t="n">
        <f aca="false">MAX(G868,B869)</f>
        <v>2051.5</v>
      </c>
      <c r="H869" s="9" t="n">
        <f aca="false">B869/G869-1</f>
        <v>-0.0468925176699976</v>
      </c>
      <c r="I869" s="0" t="n">
        <f aca="false">IF(AND($A869&gt;=CrashTest!$B$3,$A869&lt;=CrashTest!$C$3),1,IF(AND($A869&gt;=CrashTest!$B$4,$A869&lt;=CrashTest!$C$4),2,IF(AND($A869&gt;=CrashTest!$B$5,$A869&lt;=CrashTest!$C$5),3,IF(AND($A869&gt;=CrashTest!$B$6,$A869&lt;=CrashTest!$C$6),4,IF(AND($A869&gt;=CrashTest!$B$7,$A869&lt;=CrashTest!$C$7),5,0)))))</f>
        <v>0</v>
      </c>
      <c r="J869" s="0" t="str">
        <f aca="false">IF(I869=0,"",IF(I868=I869,MAX(J868,B869),B869))</f>
        <v/>
      </c>
      <c r="K869" s="9" t="str">
        <f aca="false">IF(I869=0,"",B869/J869-1)</f>
        <v/>
      </c>
      <c r="M869" s="8"/>
      <c r="N869" s="8"/>
      <c r="O869" s="8"/>
      <c r="P869" s="8"/>
      <c r="Q869" s="9"/>
      <c r="R869" s="9"/>
      <c r="S869" s="9"/>
      <c r="T869" s="9"/>
      <c r="U869" s="9"/>
      <c r="V869" s="9"/>
    </row>
    <row r="870" customFormat="false" ht="15" hidden="false" customHeight="false" outlineLevel="0" collapsed="false">
      <c r="A870" s="5" t="n">
        <v>45090</v>
      </c>
      <c r="B870" s="6" t="n">
        <v>1944.6</v>
      </c>
      <c r="C870" s="9" t="n">
        <f aca="false">B870/B869-1</f>
        <v>-0.00547230603999394</v>
      </c>
      <c r="D870" s="9" t="n">
        <f aca="false">LN(B870/B869)</f>
        <v>-0.00548733395667253</v>
      </c>
      <c r="E870" s="9" t="n">
        <f aca="false">B870/B865-1</f>
        <v>-0.0106334266090053</v>
      </c>
      <c r="F870" s="9" t="n">
        <f aca="false">B870/B849-1</f>
        <v>-0.03469843633656</v>
      </c>
      <c r="G870" s="0" t="n">
        <f aca="false">MAX(G869,B870)</f>
        <v>2051.5</v>
      </c>
      <c r="H870" s="9" t="n">
        <f aca="false">B870/G870-1</f>
        <v>-0.0521082135023154</v>
      </c>
      <c r="I870" s="0" t="n">
        <f aca="false">IF(AND($A870&gt;=CrashTest!$B$3,$A870&lt;=CrashTest!$C$3),1,IF(AND($A870&gt;=CrashTest!$B$4,$A870&lt;=CrashTest!$C$4),2,IF(AND($A870&gt;=CrashTest!$B$5,$A870&lt;=CrashTest!$C$5),3,IF(AND($A870&gt;=CrashTest!$B$6,$A870&lt;=CrashTest!$C$6),4,IF(AND($A870&gt;=CrashTest!$B$7,$A870&lt;=CrashTest!$C$7),5,0)))))</f>
        <v>0</v>
      </c>
      <c r="J870" s="0" t="str">
        <f aca="false">IF(I870=0,"",IF(I869=I870,MAX(J869,B870),B870))</f>
        <v/>
      </c>
      <c r="K870" s="9" t="str">
        <f aca="false">IF(I870=0,"",B870/J870-1)</f>
        <v/>
      </c>
      <c r="M870" s="8"/>
      <c r="N870" s="8"/>
      <c r="O870" s="8"/>
      <c r="P870" s="8"/>
      <c r="Q870" s="9"/>
      <c r="R870" s="9"/>
      <c r="S870" s="9"/>
      <c r="T870" s="9"/>
      <c r="U870" s="9"/>
      <c r="V870" s="9"/>
    </row>
    <row r="871" customFormat="false" ht="15" hidden="false" customHeight="false" outlineLevel="0" collapsed="false">
      <c r="A871" s="5" t="n">
        <v>45091</v>
      </c>
      <c r="B871" s="6" t="n">
        <v>1955.3</v>
      </c>
      <c r="C871" s="9" t="n">
        <f aca="false">B871/B870-1</f>
        <v>0.00550241694950127</v>
      </c>
      <c r="D871" s="9" t="n">
        <f aca="false">LN(B871/B870)</f>
        <v>0.00548733395667254</v>
      </c>
      <c r="E871" s="9" t="n">
        <f aca="false">B871/B866-1</f>
        <v>0.00648581870592468</v>
      </c>
      <c r="F871" s="9" t="n">
        <f aca="false">B871/B850-1</f>
        <v>-0.0310703666997026</v>
      </c>
      <c r="G871" s="0" t="n">
        <f aca="false">MAX(G870,B871)</f>
        <v>2051.5</v>
      </c>
      <c r="H871" s="9" t="n">
        <f aca="false">B871/G871-1</f>
        <v>-0.0468925176699976</v>
      </c>
      <c r="I871" s="0" t="n">
        <f aca="false">IF(AND($A871&gt;=CrashTest!$B$3,$A871&lt;=CrashTest!$C$3),1,IF(AND($A871&gt;=CrashTest!$B$4,$A871&lt;=CrashTest!$C$4),2,IF(AND($A871&gt;=CrashTest!$B$5,$A871&lt;=CrashTest!$C$5),3,IF(AND($A871&gt;=CrashTest!$B$6,$A871&lt;=CrashTest!$C$6),4,IF(AND($A871&gt;=CrashTest!$B$7,$A871&lt;=CrashTest!$C$7),5,0)))))</f>
        <v>0</v>
      </c>
      <c r="J871" s="0" t="str">
        <f aca="false">IF(I871=0,"",IF(I870=I871,MAX(J870,B871),B871))</f>
        <v/>
      </c>
      <c r="K871" s="9" t="str">
        <f aca="false">IF(I871=0,"",B871/J871-1)</f>
        <v/>
      </c>
      <c r="M871" s="8"/>
      <c r="N871" s="8"/>
      <c r="O871" s="8"/>
      <c r="P871" s="8"/>
      <c r="Q871" s="9"/>
      <c r="R871" s="9"/>
      <c r="S871" s="9"/>
      <c r="T871" s="9"/>
      <c r="U871" s="9"/>
      <c r="V871" s="9"/>
    </row>
    <row r="872" customFormat="false" ht="15" hidden="false" customHeight="false" outlineLevel="0" collapsed="false">
      <c r="A872" s="5" t="n">
        <v>45092</v>
      </c>
      <c r="B872" s="6" t="n">
        <v>1957.8</v>
      </c>
      <c r="C872" s="9" t="n">
        <f aca="false">B872/B871-1</f>
        <v>0.00127857617756866</v>
      </c>
      <c r="D872" s="9" t="n">
        <f aca="false">LN(B872/B871)</f>
        <v>0.00127775949510078</v>
      </c>
      <c r="E872" s="9" t="n">
        <f aca="false">B872/B867-1</f>
        <v>-0.00295375840293333</v>
      </c>
      <c r="F872" s="9" t="n">
        <f aca="false">B872/B851-1</f>
        <v>-0.015389257694629</v>
      </c>
      <c r="G872" s="0" t="n">
        <f aca="false">MAX(G871,B872)</f>
        <v>2051.5</v>
      </c>
      <c r="H872" s="9" t="n">
        <f aca="false">B872/G872-1</f>
        <v>-0.045673897148428</v>
      </c>
      <c r="I872" s="0" t="n">
        <f aca="false">IF(AND($A872&gt;=CrashTest!$B$3,$A872&lt;=CrashTest!$C$3),1,IF(AND($A872&gt;=CrashTest!$B$4,$A872&lt;=CrashTest!$C$4),2,IF(AND($A872&gt;=CrashTest!$B$5,$A872&lt;=CrashTest!$C$5),3,IF(AND($A872&gt;=CrashTest!$B$6,$A872&lt;=CrashTest!$C$6),4,IF(AND($A872&gt;=CrashTest!$B$7,$A872&lt;=CrashTest!$C$7),5,0)))))</f>
        <v>0</v>
      </c>
      <c r="J872" s="0" t="str">
        <f aca="false">IF(I872=0,"",IF(I871=I872,MAX(J871,B872),B872))</f>
        <v/>
      </c>
      <c r="K872" s="9" t="str">
        <f aca="false">IF(I872=0,"",B872/J872-1)</f>
        <v/>
      </c>
      <c r="M872" s="8"/>
      <c r="N872" s="8"/>
      <c r="O872" s="8"/>
      <c r="P872" s="8"/>
      <c r="Q872" s="9"/>
      <c r="R872" s="9"/>
      <c r="S872" s="9"/>
      <c r="T872" s="9"/>
      <c r="U872" s="9"/>
      <c r="V872" s="9"/>
    </row>
    <row r="873" customFormat="false" ht="15" hidden="false" customHeight="false" outlineLevel="0" collapsed="false">
      <c r="A873" s="5" t="n">
        <v>45093</v>
      </c>
      <c r="B873" s="6" t="n">
        <v>1958.4</v>
      </c>
      <c r="C873" s="9" t="n">
        <f aca="false">B873/B872-1</f>
        <v>0.00030646644192478</v>
      </c>
      <c r="D873" s="9" t="n">
        <f aca="false">LN(B873/B872)</f>
        <v>0.000306419490677176</v>
      </c>
      <c r="E873" s="9" t="n">
        <f aca="false">B873/B868-1</f>
        <v>-0.00193660177351951</v>
      </c>
      <c r="F873" s="9" t="n">
        <f aca="false">B873/B852-1</f>
        <v>-0.0112586459332559</v>
      </c>
      <c r="G873" s="0" t="n">
        <f aca="false">MAX(G872,B873)</f>
        <v>2051.5</v>
      </c>
      <c r="H873" s="9" t="n">
        <f aca="false">B873/G873-1</f>
        <v>-0.0453814282232512</v>
      </c>
      <c r="I873" s="0" t="n">
        <f aca="false">IF(AND($A873&gt;=CrashTest!$B$3,$A873&lt;=CrashTest!$C$3),1,IF(AND($A873&gt;=CrashTest!$B$4,$A873&lt;=CrashTest!$C$4),2,IF(AND($A873&gt;=CrashTest!$B$5,$A873&lt;=CrashTest!$C$5),3,IF(AND($A873&gt;=CrashTest!$B$6,$A873&lt;=CrashTest!$C$6),4,IF(AND($A873&gt;=CrashTest!$B$7,$A873&lt;=CrashTest!$C$7),5,0)))))</f>
        <v>0</v>
      </c>
      <c r="J873" s="0" t="str">
        <f aca="false">IF(I873=0,"",IF(I872=I873,MAX(J872,B873),B873))</f>
        <v/>
      </c>
      <c r="K873" s="9" t="str">
        <f aca="false">IF(I873=0,"",B873/J873-1)</f>
        <v/>
      </c>
      <c r="M873" s="8"/>
      <c r="N873" s="8"/>
      <c r="O873" s="8"/>
      <c r="P873" s="8"/>
      <c r="Q873" s="9"/>
      <c r="R873" s="9"/>
      <c r="S873" s="9"/>
      <c r="T873" s="9"/>
      <c r="U873" s="9"/>
      <c r="V873" s="9"/>
    </row>
    <row r="874" customFormat="false" ht="15" hidden="false" customHeight="false" outlineLevel="0" collapsed="false">
      <c r="A874" s="5" t="n">
        <v>45097</v>
      </c>
      <c r="B874" s="6" t="n">
        <v>1935.5</v>
      </c>
      <c r="C874" s="9" t="n">
        <f aca="false">B874/B873-1</f>
        <v>-0.0116932189542485</v>
      </c>
      <c r="D874" s="9" t="n">
        <f aca="false">LN(B874/B873)</f>
        <v>-0.0117621223003042</v>
      </c>
      <c r="E874" s="9" t="n">
        <f aca="false">B874/B869-1</f>
        <v>-0.0101263233263438</v>
      </c>
      <c r="F874" s="9" t="n">
        <f aca="false">B874/B853-1</f>
        <v>-0.0107334525939177</v>
      </c>
      <c r="G874" s="0" t="n">
        <f aca="false">MAX(G873,B874)</f>
        <v>2051.5</v>
      </c>
      <c r="H874" s="9" t="n">
        <f aca="false">B874/G874-1</f>
        <v>-0.0565439922008286</v>
      </c>
      <c r="I874" s="0" t="n">
        <f aca="false">IF(AND($A874&gt;=CrashTest!$B$3,$A874&lt;=CrashTest!$C$3),1,IF(AND($A874&gt;=CrashTest!$B$4,$A874&lt;=CrashTest!$C$4),2,IF(AND($A874&gt;=CrashTest!$B$5,$A874&lt;=CrashTest!$C$5),3,IF(AND($A874&gt;=CrashTest!$B$6,$A874&lt;=CrashTest!$C$6),4,IF(AND($A874&gt;=CrashTest!$B$7,$A874&lt;=CrashTest!$C$7),5,0)))))</f>
        <v>0</v>
      </c>
      <c r="J874" s="0" t="str">
        <f aca="false">IF(I874=0,"",IF(I873=I874,MAX(J873,B874),B874))</f>
        <v/>
      </c>
      <c r="K874" s="9" t="str">
        <f aca="false">IF(I874=0,"",B874/J874-1)</f>
        <v/>
      </c>
      <c r="M874" s="8"/>
      <c r="N874" s="8"/>
      <c r="O874" s="8"/>
      <c r="P874" s="8"/>
      <c r="Q874" s="9"/>
      <c r="R874" s="9"/>
      <c r="S874" s="9"/>
      <c r="T874" s="9"/>
      <c r="U874" s="9"/>
      <c r="V874" s="9"/>
    </row>
    <row r="875" customFormat="false" ht="15" hidden="false" customHeight="false" outlineLevel="0" collapsed="false">
      <c r="A875" s="5" t="n">
        <v>45098</v>
      </c>
      <c r="B875" s="6" t="n">
        <v>1933.3</v>
      </c>
      <c r="C875" s="9" t="n">
        <f aca="false">B875/B874-1</f>
        <v>-0.00113665719452338</v>
      </c>
      <c r="D875" s="9" t="n">
        <f aca="false">LN(B875/B874)</f>
        <v>-0.00113730367924642</v>
      </c>
      <c r="E875" s="9" t="n">
        <f aca="false">B875/B870-1</f>
        <v>-0.00581096369433298</v>
      </c>
      <c r="F875" s="9" t="n">
        <f aca="false">B875/B854-1</f>
        <v>-0.022944357406378</v>
      </c>
      <c r="G875" s="0" t="n">
        <f aca="false">MAX(G874,B875)</f>
        <v>2051.5</v>
      </c>
      <c r="H875" s="9" t="n">
        <f aca="false">B875/G875-1</f>
        <v>-0.0576163782598099</v>
      </c>
      <c r="I875" s="0" t="n">
        <f aca="false">IF(AND($A875&gt;=CrashTest!$B$3,$A875&lt;=CrashTest!$C$3),1,IF(AND($A875&gt;=CrashTest!$B$4,$A875&lt;=CrashTest!$C$4),2,IF(AND($A875&gt;=CrashTest!$B$5,$A875&lt;=CrashTest!$C$5),3,IF(AND($A875&gt;=CrashTest!$B$6,$A875&lt;=CrashTest!$C$6),4,IF(AND($A875&gt;=CrashTest!$B$7,$A875&lt;=CrashTest!$C$7),5,0)))))</f>
        <v>0</v>
      </c>
      <c r="J875" s="0" t="str">
        <f aca="false">IF(I875=0,"",IF(I874=I875,MAX(J874,B875),B875))</f>
        <v/>
      </c>
      <c r="K875" s="9" t="str">
        <f aca="false">IF(I875=0,"",B875/J875-1)</f>
        <v/>
      </c>
      <c r="M875" s="8"/>
      <c r="N875" s="8"/>
      <c r="O875" s="8"/>
      <c r="P875" s="8"/>
      <c r="Q875" s="9"/>
      <c r="R875" s="9"/>
      <c r="S875" s="9"/>
      <c r="T875" s="9"/>
      <c r="U875" s="9"/>
      <c r="V875" s="9"/>
    </row>
    <row r="876" customFormat="false" ht="15" hidden="false" customHeight="false" outlineLevel="0" collapsed="false">
      <c r="A876" s="5" t="n">
        <v>45099</v>
      </c>
      <c r="B876" s="6" t="n">
        <v>1912.7</v>
      </c>
      <c r="C876" s="9" t="n">
        <f aca="false">B876/B875-1</f>
        <v>-0.0106553561268298</v>
      </c>
      <c r="D876" s="9" t="n">
        <f aca="false">LN(B876/B875)</f>
        <v>-0.010712530941968</v>
      </c>
      <c r="E876" s="9" t="n">
        <f aca="false">B876/B871-1</f>
        <v>-0.0217869380657699</v>
      </c>
      <c r="F876" s="9" t="n">
        <f aca="false">B876/B855-1</f>
        <v>-0.0314462224022686</v>
      </c>
      <c r="G876" s="0" t="n">
        <f aca="false">MAX(G875,B876)</f>
        <v>2051.5</v>
      </c>
      <c r="H876" s="9" t="n">
        <f aca="false">B876/G876-1</f>
        <v>-0.0676578113575432</v>
      </c>
      <c r="I876" s="0" t="n">
        <f aca="false">IF(AND($A876&gt;=CrashTest!$B$3,$A876&lt;=CrashTest!$C$3),1,IF(AND($A876&gt;=CrashTest!$B$4,$A876&lt;=CrashTest!$C$4),2,IF(AND($A876&gt;=CrashTest!$B$5,$A876&lt;=CrashTest!$C$5),3,IF(AND($A876&gt;=CrashTest!$B$6,$A876&lt;=CrashTest!$C$6),4,IF(AND($A876&gt;=CrashTest!$B$7,$A876&lt;=CrashTest!$C$7),5,0)))))</f>
        <v>0</v>
      </c>
      <c r="J876" s="0" t="str">
        <f aca="false">IF(I876=0,"",IF(I875=I876,MAX(J875,B876),B876))</f>
        <v/>
      </c>
      <c r="K876" s="9" t="str">
        <f aca="false">IF(I876=0,"",B876/J876-1)</f>
        <v/>
      </c>
      <c r="M876" s="8"/>
      <c r="N876" s="8"/>
      <c r="O876" s="8"/>
      <c r="P876" s="8"/>
      <c r="Q876" s="9"/>
      <c r="R876" s="9"/>
      <c r="S876" s="9"/>
      <c r="T876" s="9"/>
      <c r="U876" s="9"/>
      <c r="V876" s="9"/>
    </row>
    <row r="877" customFormat="false" ht="15" hidden="false" customHeight="false" outlineLevel="0" collapsed="false">
      <c r="A877" s="5" t="n">
        <v>45100</v>
      </c>
      <c r="B877" s="6" t="n">
        <v>1919.1</v>
      </c>
      <c r="C877" s="9" t="n">
        <f aca="false">B877/B876-1</f>
        <v>0.00334605531447685</v>
      </c>
      <c r="D877" s="9" t="n">
        <f aca="false">LN(B877/B876)</f>
        <v>0.00334046972771319</v>
      </c>
      <c r="E877" s="9" t="n">
        <f aca="false">B877/B872-1</f>
        <v>-0.0197670855041373</v>
      </c>
      <c r="F877" s="9" t="n">
        <f aca="false">B877/B856-1</f>
        <v>-0.0270229162441696</v>
      </c>
      <c r="G877" s="0" t="n">
        <f aca="false">MAX(G876,B877)</f>
        <v>2051.5</v>
      </c>
      <c r="H877" s="9" t="n">
        <f aca="false">B877/G877-1</f>
        <v>-0.0645381428223252</v>
      </c>
      <c r="I877" s="0" t="n">
        <f aca="false">IF(AND($A877&gt;=CrashTest!$B$3,$A877&lt;=CrashTest!$C$3),1,IF(AND($A877&gt;=CrashTest!$B$4,$A877&lt;=CrashTest!$C$4),2,IF(AND($A877&gt;=CrashTest!$B$5,$A877&lt;=CrashTest!$C$5),3,IF(AND($A877&gt;=CrashTest!$B$6,$A877&lt;=CrashTest!$C$6),4,IF(AND($A877&gt;=CrashTest!$B$7,$A877&lt;=CrashTest!$C$7),5,0)))))</f>
        <v>0</v>
      </c>
      <c r="J877" s="0" t="str">
        <f aca="false">IF(I877=0,"",IF(I876=I877,MAX(J876,B877),B877))</f>
        <v/>
      </c>
      <c r="K877" s="9" t="str">
        <f aca="false">IF(I877=0,"",B877/J877-1)</f>
        <v/>
      </c>
      <c r="M877" s="8"/>
      <c r="N877" s="8"/>
      <c r="O877" s="8"/>
      <c r="P877" s="8"/>
      <c r="Q877" s="9"/>
      <c r="R877" s="9"/>
      <c r="S877" s="9"/>
      <c r="T877" s="9"/>
      <c r="U877" s="9"/>
      <c r="V877" s="9"/>
    </row>
    <row r="878" customFormat="false" ht="15" hidden="false" customHeight="false" outlineLevel="0" collapsed="false">
      <c r="A878" s="5" t="n">
        <v>45103</v>
      </c>
      <c r="B878" s="6" t="n">
        <v>1923.7</v>
      </c>
      <c r="C878" s="9" t="n">
        <f aca="false">B878/B877-1</f>
        <v>0.00239695690688357</v>
      </c>
      <c r="D878" s="9" t="n">
        <f aca="false">LN(B878/B877)</f>
        <v>0.00239408878793423</v>
      </c>
      <c r="E878" s="9" t="n">
        <f aca="false">B878/B873-1</f>
        <v>-0.017718545751634</v>
      </c>
      <c r="F878" s="9" t="n">
        <f aca="false">B878/B857-1</f>
        <v>-0.0199205217036885</v>
      </c>
      <c r="G878" s="0" t="n">
        <f aca="false">MAX(G877,B878)</f>
        <v>2051.5</v>
      </c>
      <c r="H878" s="9" t="n">
        <f aca="false">B878/G878-1</f>
        <v>-0.0622958810626371</v>
      </c>
      <c r="I878" s="0" t="n">
        <f aca="false">IF(AND($A878&gt;=CrashTest!$B$3,$A878&lt;=CrashTest!$C$3),1,IF(AND($A878&gt;=CrashTest!$B$4,$A878&lt;=CrashTest!$C$4),2,IF(AND($A878&gt;=CrashTest!$B$5,$A878&lt;=CrashTest!$C$5),3,IF(AND($A878&gt;=CrashTest!$B$6,$A878&lt;=CrashTest!$C$6),4,IF(AND($A878&gt;=CrashTest!$B$7,$A878&lt;=CrashTest!$C$7),5,0)))))</f>
        <v>0</v>
      </c>
      <c r="J878" s="0" t="str">
        <f aca="false">IF(I878=0,"",IF(I877=I878,MAX(J877,B878),B878))</f>
        <v/>
      </c>
      <c r="K878" s="9" t="str">
        <f aca="false">IF(I878=0,"",B878/J878-1)</f>
        <v/>
      </c>
      <c r="M878" s="8"/>
      <c r="N878" s="8"/>
      <c r="O878" s="8"/>
      <c r="P878" s="8"/>
      <c r="Q878" s="9"/>
      <c r="R878" s="9"/>
      <c r="S878" s="9"/>
      <c r="T878" s="9"/>
      <c r="U878" s="9"/>
      <c r="V878" s="9"/>
    </row>
    <row r="879" customFormat="false" ht="15" hidden="false" customHeight="false" outlineLevel="0" collapsed="false">
      <c r="A879" s="5" t="n">
        <v>45104</v>
      </c>
      <c r="B879" s="6" t="n">
        <v>1914</v>
      </c>
      <c r="C879" s="9" t="n">
        <f aca="false">B879/B878-1</f>
        <v>-0.00504236627332744</v>
      </c>
      <c r="D879" s="9" t="n">
        <f aca="false">LN(B879/B878)</f>
        <v>-0.00505512189923614</v>
      </c>
      <c r="E879" s="9" t="n">
        <f aca="false">B879/B874-1</f>
        <v>-0.0111082407646603</v>
      </c>
      <c r="F879" s="9" t="n">
        <f aca="false">B879/B858-1</f>
        <v>-0.0149760691678246</v>
      </c>
      <c r="G879" s="0" t="n">
        <f aca="false">MAX(G878,B879)</f>
        <v>2051.5</v>
      </c>
      <c r="H879" s="9" t="n">
        <f aca="false">B879/G879-1</f>
        <v>-0.0670241286863271</v>
      </c>
      <c r="I879" s="0" t="n">
        <f aca="false">IF(AND($A879&gt;=CrashTest!$B$3,$A879&lt;=CrashTest!$C$3),1,IF(AND($A879&gt;=CrashTest!$B$4,$A879&lt;=CrashTest!$C$4),2,IF(AND($A879&gt;=CrashTest!$B$5,$A879&lt;=CrashTest!$C$5),3,IF(AND($A879&gt;=CrashTest!$B$6,$A879&lt;=CrashTest!$C$6),4,IF(AND($A879&gt;=CrashTest!$B$7,$A879&lt;=CrashTest!$C$7),5,0)))))</f>
        <v>0</v>
      </c>
      <c r="J879" s="0" t="str">
        <f aca="false">IF(I879=0,"",IF(I878=I879,MAX(J878,B879),B879))</f>
        <v/>
      </c>
      <c r="K879" s="9" t="str">
        <f aca="false">IF(I879=0,"",B879/J879-1)</f>
        <v/>
      </c>
      <c r="M879" s="8"/>
      <c r="N879" s="8"/>
      <c r="O879" s="8"/>
      <c r="P879" s="8"/>
      <c r="Q879" s="9"/>
      <c r="R879" s="9"/>
      <c r="S879" s="9"/>
      <c r="T879" s="9"/>
      <c r="U879" s="9"/>
      <c r="V879" s="9"/>
    </row>
    <row r="880" customFormat="false" ht="15" hidden="false" customHeight="false" outlineLevel="0" collapsed="false">
      <c r="A880" s="5" t="n">
        <v>45105</v>
      </c>
      <c r="B880" s="6" t="n">
        <v>1912.3</v>
      </c>
      <c r="C880" s="9" t="n">
        <f aca="false">B880/B879-1</f>
        <v>-0.000888192267502586</v>
      </c>
      <c r="D880" s="9" t="n">
        <f aca="false">LN(B880/B879)</f>
        <v>-0.000888586943970975</v>
      </c>
      <c r="E880" s="9" t="n">
        <f aca="false">B880/B875-1</f>
        <v>-0.0108622562457974</v>
      </c>
      <c r="F880" s="9" t="n">
        <f aca="false">B880/B859-1</f>
        <v>-0.0163571832724654</v>
      </c>
      <c r="G880" s="0" t="n">
        <f aca="false">MAX(G879,B880)</f>
        <v>2051.5</v>
      </c>
      <c r="H880" s="9" t="n">
        <f aca="false">B880/G880-1</f>
        <v>-0.0678527906409944</v>
      </c>
      <c r="I880" s="0" t="n">
        <f aca="false">IF(AND($A880&gt;=CrashTest!$B$3,$A880&lt;=CrashTest!$C$3),1,IF(AND($A880&gt;=CrashTest!$B$4,$A880&lt;=CrashTest!$C$4),2,IF(AND($A880&gt;=CrashTest!$B$5,$A880&lt;=CrashTest!$C$5),3,IF(AND($A880&gt;=CrashTest!$B$6,$A880&lt;=CrashTest!$C$6),4,IF(AND($A880&gt;=CrashTest!$B$7,$A880&lt;=CrashTest!$C$7),5,0)))))</f>
        <v>0</v>
      </c>
      <c r="J880" s="0" t="str">
        <f aca="false">IF(I880=0,"",IF(I879=I880,MAX(J879,B880),B880))</f>
        <v/>
      </c>
      <c r="K880" s="9" t="str">
        <f aca="false">IF(I880=0,"",B880/J880-1)</f>
        <v/>
      </c>
      <c r="M880" s="8"/>
      <c r="N880" s="8"/>
      <c r="O880" s="8"/>
      <c r="P880" s="8"/>
      <c r="Q880" s="9"/>
      <c r="R880" s="9"/>
      <c r="S880" s="9"/>
      <c r="T880" s="9"/>
      <c r="U880" s="9"/>
      <c r="V880" s="9"/>
    </row>
    <row r="881" customFormat="false" ht="15" hidden="false" customHeight="false" outlineLevel="0" collapsed="false">
      <c r="A881" s="5" t="n">
        <v>45106</v>
      </c>
      <c r="B881" s="6" t="n">
        <v>1909.2</v>
      </c>
      <c r="C881" s="9" t="n">
        <f aca="false">B881/B880-1</f>
        <v>-0.00162108455786225</v>
      </c>
      <c r="D881" s="9" t="n">
        <f aca="false">LN(B881/B880)</f>
        <v>-0.00162239993718707</v>
      </c>
      <c r="E881" s="9" t="n">
        <f aca="false">B881/B876-1</f>
        <v>-0.00182987400010459</v>
      </c>
      <c r="F881" s="9" t="n">
        <f aca="false">B881/B860-1</f>
        <v>-0.024923391215526</v>
      </c>
      <c r="G881" s="0" t="n">
        <f aca="false">MAX(G880,B881)</f>
        <v>2051.5</v>
      </c>
      <c r="H881" s="9" t="n">
        <f aca="false">B881/G881-1</f>
        <v>-0.0693638800877406</v>
      </c>
      <c r="I881" s="0" t="n">
        <f aca="false">IF(AND($A881&gt;=CrashTest!$B$3,$A881&lt;=CrashTest!$C$3),1,IF(AND($A881&gt;=CrashTest!$B$4,$A881&lt;=CrashTest!$C$4),2,IF(AND($A881&gt;=CrashTest!$B$5,$A881&lt;=CrashTest!$C$5),3,IF(AND($A881&gt;=CrashTest!$B$6,$A881&lt;=CrashTest!$C$6),4,IF(AND($A881&gt;=CrashTest!$B$7,$A881&lt;=CrashTest!$C$7),5,0)))))</f>
        <v>0</v>
      </c>
      <c r="J881" s="0" t="str">
        <f aca="false">IF(I881=0,"",IF(I880=I881,MAX(J880,B881),B881))</f>
        <v/>
      </c>
      <c r="K881" s="9" t="str">
        <f aca="false">IF(I881=0,"",B881/J881-1)</f>
        <v/>
      </c>
      <c r="M881" s="8"/>
      <c r="N881" s="8"/>
      <c r="O881" s="8"/>
      <c r="P881" s="8"/>
      <c r="Q881" s="9"/>
      <c r="R881" s="9"/>
      <c r="S881" s="9"/>
      <c r="T881" s="9"/>
      <c r="U881" s="9"/>
      <c r="V881" s="9"/>
    </row>
    <row r="882" customFormat="false" ht="15" hidden="false" customHeight="false" outlineLevel="0" collapsed="false">
      <c r="A882" s="5" t="n">
        <v>45107</v>
      </c>
      <c r="B882" s="6" t="n">
        <v>1921.1</v>
      </c>
      <c r="C882" s="9" t="n">
        <f aca="false">B882/B881-1</f>
        <v>0.0062329771632097</v>
      </c>
      <c r="D882" s="9" t="n">
        <f aca="false">LN(B882/B881)</f>
        <v>0.00621363250265547</v>
      </c>
      <c r="E882" s="9" t="n">
        <f aca="false">B882/B877-1</f>
        <v>0.00104215517690576</v>
      </c>
      <c r="F882" s="9" t="n">
        <f aca="false">B882/B861-1</f>
        <v>-0.0217933703345385</v>
      </c>
      <c r="G882" s="0" t="n">
        <f aca="false">MAX(G881,B882)</f>
        <v>2051.5</v>
      </c>
      <c r="H882" s="9" t="n">
        <f aca="false">B882/G882-1</f>
        <v>-0.0635632464050695</v>
      </c>
      <c r="I882" s="0" t="n">
        <f aca="false">IF(AND($A882&gt;=CrashTest!$B$3,$A882&lt;=CrashTest!$C$3),1,IF(AND($A882&gt;=CrashTest!$B$4,$A882&lt;=CrashTest!$C$4),2,IF(AND($A882&gt;=CrashTest!$B$5,$A882&lt;=CrashTest!$C$5),3,IF(AND($A882&gt;=CrashTest!$B$6,$A882&lt;=CrashTest!$C$6),4,IF(AND($A882&gt;=CrashTest!$B$7,$A882&lt;=CrashTest!$C$7),5,0)))))</f>
        <v>0</v>
      </c>
      <c r="J882" s="0" t="str">
        <f aca="false">IF(I882=0,"",IF(I881=I882,MAX(J881,B882),B882))</f>
        <v/>
      </c>
      <c r="K882" s="9" t="str">
        <f aca="false">IF(I882=0,"",B882/J882-1)</f>
        <v/>
      </c>
      <c r="M882" s="8"/>
      <c r="N882" s="8"/>
      <c r="O882" s="8"/>
      <c r="P882" s="8"/>
      <c r="Q882" s="9"/>
      <c r="R882" s="9"/>
      <c r="S882" s="9"/>
      <c r="T882" s="9"/>
      <c r="U882" s="9"/>
      <c r="V882" s="9"/>
    </row>
    <row r="883" customFormat="false" ht="15" hidden="false" customHeight="false" outlineLevel="0" collapsed="false">
      <c r="A883" s="5" t="n">
        <v>45110</v>
      </c>
      <c r="B883" s="6" t="n">
        <v>1921.7</v>
      </c>
      <c r="C883" s="9" t="n">
        <f aca="false">B883/B882-1</f>
        <v>0.000312321066056054</v>
      </c>
      <c r="D883" s="9" t="n">
        <f aca="false">LN(B883/B882)</f>
        <v>0.000312272303984587</v>
      </c>
      <c r="E883" s="9" t="n">
        <f aca="false">B883/B878-1</f>
        <v>-0.00103966314913972</v>
      </c>
      <c r="F883" s="9" t="n">
        <f aca="false">B883/B862-1</f>
        <v>-0.0284630940343782</v>
      </c>
      <c r="G883" s="0" t="n">
        <f aca="false">MAX(G882,B883)</f>
        <v>2051.5</v>
      </c>
      <c r="H883" s="9" t="n">
        <f aca="false">B883/G883-1</f>
        <v>-0.0632707774798927</v>
      </c>
      <c r="I883" s="0" t="n">
        <f aca="false">IF(AND($A883&gt;=CrashTest!$B$3,$A883&lt;=CrashTest!$C$3),1,IF(AND($A883&gt;=CrashTest!$B$4,$A883&lt;=CrashTest!$C$4),2,IF(AND($A883&gt;=CrashTest!$B$5,$A883&lt;=CrashTest!$C$5),3,IF(AND($A883&gt;=CrashTest!$B$6,$A883&lt;=CrashTest!$C$6),4,IF(AND($A883&gt;=CrashTest!$B$7,$A883&lt;=CrashTest!$C$7),5,0)))))</f>
        <v>0</v>
      </c>
      <c r="J883" s="0" t="str">
        <f aca="false">IF(I883=0,"",IF(I882=I883,MAX(J882,B883),B883))</f>
        <v/>
      </c>
      <c r="K883" s="9" t="str">
        <f aca="false">IF(I883=0,"",B883/J883-1)</f>
        <v/>
      </c>
      <c r="M883" s="8"/>
      <c r="N883" s="8"/>
      <c r="O883" s="8"/>
      <c r="P883" s="8"/>
      <c r="Q883" s="9"/>
      <c r="R883" s="9"/>
      <c r="S883" s="9"/>
      <c r="T883" s="9"/>
      <c r="U883" s="9"/>
      <c r="V883" s="9"/>
    </row>
    <row r="884" customFormat="false" ht="15" hidden="false" customHeight="false" outlineLevel="0" collapsed="false">
      <c r="A884" s="5" t="n">
        <v>45112</v>
      </c>
      <c r="B884" s="6" t="n">
        <v>1919.6</v>
      </c>
      <c r="C884" s="9" t="n">
        <f aca="false">B884/B883-1</f>
        <v>-0.00109278243222155</v>
      </c>
      <c r="D884" s="9" t="n">
        <f aca="false">LN(B884/B883)</f>
        <v>-0.00109337995429105</v>
      </c>
      <c r="E884" s="9" t="n">
        <f aca="false">B884/B879-1</f>
        <v>0.00292580982236146</v>
      </c>
      <c r="F884" s="9" t="n">
        <f aca="false">B884/B863-1</f>
        <v>-0.0167998360991601</v>
      </c>
      <c r="G884" s="0" t="n">
        <f aca="false">MAX(G883,B884)</f>
        <v>2051.5</v>
      </c>
      <c r="H884" s="9" t="n">
        <f aca="false">B884/G884-1</f>
        <v>-0.0642944187180112</v>
      </c>
      <c r="I884" s="0" t="n">
        <f aca="false">IF(AND($A884&gt;=CrashTest!$B$3,$A884&lt;=CrashTest!$C$3),1,IF(AND($A884&gt;=CrashTest!$B$4,$A884&lt;=CrashTest!$C$4),2,IF(AND($A884&gt;=CrashTest!$B$5,$A884&lt;=CrashTest!$C$5),3,IF(AND($A884&gt;=CrashTest!$B$6,$A884&lt;=CrashTest!$C$6),4,IF(AND($A884&gt;=CrashTest!$B$7,$A884&lt;=CrashTest!$C$7),5,0)))))</f>
        <v>0</v>
      </c>
      <c r="J884" s="0" t="str">
        <f aca="false">IF(I884=0,"",IF(I883=I884,MAX(J883,B884),B884))</f>
        <v/>
      </c>
      <c r="K884" s="9" t="str">
        <f aca="false">IF(I884=0,"",B884/J884-1)</f>
        <v/>
      </c>
      <c r="M884" s="8"/>
      <c r="N884" s="8"/>
      <c r="O884" s="8"/>
      <c r="P884" s="8"/>
      <c r="Q884" s="9"/>
      <c r="R884" s="9"/>
      <c r="S884" s="9"/>
      <c r="T884" s="9"/>
      <c r="U884" s="9"/>
      <c r="V884" s="9"/>
    </row>
    <row r="885" customFormat="false" ht="15" hidden="false" customHeight="false" outlineLevel="0" collapsed="false">
      <c r="A885" s="5" t="n">
        <v>45113</v>
      </c>
      <c r="B885" s="6" t="n">
        <v>1908.7</v>
      </c>
      <c r="C885" s="9" t="n">
        <f aca="false">B885/B884-1</f>
        <v>-0.00567826630548018</v>
      </c>
      <c r="D885" s="9" t="n">
        <f aca="false">LN(B885/B884)</f>
        <v>-0.00569444894824371</v>
      </c>
      <c r="E885" s="9" t="n">
        <f aca="false">B885/B880-1</f>
        <v>-0.00188254980913027</v>
      </c>
      <c r="F885" s="9" t="n">
        <f aca="false">B885/B864-1</f>
        <v>-0.0251787538304392</v>
      </c>
      <c r="G885" s="0" t="n">
        <f aca="false">MAX(G884,B885)</f>
        <v>2051.5</v>
      </c>
      <c r="H885" s="9" t="n">
        <f aca="false">B885/G885-1</f>
        <v>-0.0696076041920546</v>
      </c>
      <c r="I885" s="0" t="n">
        <f aca="false">IF(AND($A885&gt;=CrashTest!$B$3,$A885&lt;=CrashTest!$C$3),1,IF(AND($A885&gt;=CrashTest!$B$4,$A885&lt;=CrashTest!$C$4),2,IF(AND($A885&gt;=CrashTest!$B$5,$A885&lt;=CrashTest!$C$5),3,IF(AND($A885&gt;=CrashTest!$B$6,$A885&lt;=CrashTest!$C$6),4,IF(AND($A885&gt;=CrashTest!$B$7,$A885&lt;=CrashTest!$C$7),5,0)))))</f>
        <v>0</v>
      </c>
      <c r="J885" s="0" t="str">
        <f aca="false">IF(I885=0,"",IF(I884=I885,MAX(J884,B885),B885))</f>
        <v/>
      </c>
      <c r="K885" s="9" t="str">
        <f aca="false">IF(I885=0,"",B885/J885-1)</f>
        <v/>
      </c>
      <c r="M885" s="8"/>
      <c r="N885" s="8"/>
      <c r="O885" s="8"/>
      <c r="P885" s="8"/>
      <c r="Q885" s="9"/>
      <c r="R885" s="9"/>
      <c r="S885" s="9"/>
      <c r="T885" s="9"/>
      <c r="U885" s="9"/>
      <c r="V885" s="9"/>
    </row>
    <row r="886" customFormat="false" ht="15" hidden="false" customHeight="false" outlineLevel="0" collapsed="false">
      <c r="A886" s="5" t="n">
        <v>45114</v>
      </c>
      <c r="B886" s="6" t="n">
        <v>1926.2</v>
      </c>
      <c r="C886" s="9" t="n">
        <f aca="false">B886/B885-1</f>
        <v>0.00916854403520717</v>
      </c>
      <c r="D886" s="9" t="n">
        <f aca="false">LN(B886/B885)</f>
        <v>0.00912676809091726</v>
      </c>
      <c r="E886" s="9" t="n">
        <f aca="false">B886/B881-1</f>
        <v>0.00890425309029963</v>
      </c>
      <c r="F886" s="9" t="n">
        <f aca="false">B886/B865-1</f>
        <v>-0.0199949122360722</v>
      </c>
      <c r="G886" s="0" t="n">
        <f aca="false">MAX(G885,B886)</f>
        <v>2051.5</v>
      </c>
      <c r="H886" s="9" t="n">
        <f aca="false">B886/G886-1</f>
        <v>-0.0610772605410674</v>
      </c>
      <c r="I886" s="0" t="n">
        <f aca="false">IF(AND($A886&gt;=CrashTest!$B$3,$A886&lt;=CrashTest!$C$3),1,IF(AND($A886&gt;=CrashTest!$B$4,$A886&lt;=CrashTest!$C$4),2,IF(AND($A886&gt;=CrashTest!$B$5,$A886&lt;=CrashTest!$C$5),3,IF(AND($A886&gt;=CrashTest!$B$6,$A886&lt;=CrashTest!$C$6),4,IF(AND($A886&gt;=CrashTest!$B$7,$A886&lt;=CrashTest!$C$7),5,0)))))</f>
        <v>0</v>
      </c>
      <c r="J886" s="0" t="str">
        <f aca="false">IF(I886=0,"",IF(I885=I886,MAX(J885,B886),B886))</f>
        <v/>
      </c>
      <c r="K886" s="9" t="str">
        <f aca="false">IF(I886=0,"",B886/J886-1)</f>
        <v/>
      </c>
      <c r="M886" s="8"/>
      <c r="N886" s="8"/>
      <c r="O886" s="8"/>
      <c r="P886" s="8"/>
      <c r="Q886" s="9"/>
      <c r="R886" s="9"/>
      <c r="S886" s="9"/>
      <c r="T886" s="9"/>
      <c r="U886" s="9"/>
      <c r="V886" s="9"/>
    </row>
    <row r="887" customFormat="false" ht="15" hidden="false" customHeight="false" outlineLevel="0" collapsed="false">
      <c r="A887" s="5" t="n">
        <v>45117</v>
      </c>
      <c r="B887" s="6" t="n">
        <v>1925</v>
      </c>
      <c r="C887" s="9" t="n">
        <f aca="false">B887/B886-1</f>
        <v>-0.000622988267054314</v>
      </c>
      <c r="D887" s="9" t="n">
        <f aca="false">LN(B887/B886)</f>
        <v>-0.000623182404879337</v>
      </c>
      <c r="E887" s="9" t="n">
        <f aca="false">B887/B882-1</f>
        <v>0.00203008692936346</v>
      </c>
      <c r="F887" s="9" t="n">
        <f aca="false">B887/B866-1</f>
        <v>-0.00911103103927524</v>
      </c>
      <c r="G887" s="0" t="n">
        <f aca="false">MAX(G886,B887)</f>
        <v>2051.5</v>
      </c>
      <c r="H887" s="9" t="n">
        <f aca="false">B887/G887-1</f>
        <v>-0.061662198391421</v>
      </c>
      <c r="I887" s="0" t="n">
        <f aca="false">IF(AND($A887&gt;=CrashTest!$B$3,$A887&lt;=CrashTest!$C$3),1,IF(AND($A887&gt;=CrashTest!$B$4,$A887&lt;=CrashTest!$C$4),2,IF(AND($A887&gt;=CrashTest!$B$5,$A887&lt;=CrashTest!$C$5),3,IF(AND($A887&gt;=CrashTest!$B$6,$A887&lt;=CrashTest!$C$6),4,IF(AND($A887&gt;=CrashTest!$B$7,$A887&lt;=CrashTest!$C$7),5,0)))))</f>
        <v>0</v>
      </c>
      <c r="J887" s="0" t="str">
        <f aca="false">IF(I887=0,"",IF(I886=I887,MAX(J886,B887),B887))</f>
        <v/>
      </c>
      <c r="K887" s="9" t="str">
        <f aca="false">IF(I887=0,"",B887/J887-1)</f>
        <v/>
      </c>
      <c r="M887" s="8"/>
      <c r="N887" s="8"/>
      <c r="O887" s="8"/>
      <c r="P887" s="8"/>
      <c r="Q887" s="9"/>
      <c r="R887" s="9"/>
      <c r="S887" s="9"/>
      <c r="T887" s="9"/>
      <c r="U887" s="9"/>
      <c r="V887" s="9"/>
    </row>
    <row r="888" customFormat="false" ht="15" hidden="false" customHeight="false" outlineLevel="0" collapsed="false">
      <c r="A888" s="5" t="n">
        <v>45118</v>
      </c>
      <c r="B888" s="6" t="n">
        <v>1931.3</v>
      </c>
      <c r="C888" s="9" t="n">
        <f aca="false">B888/B887-1</f>
        <v>0.00327272727272732</v>
      </c>
      <c r="D888" s="9" t="n">
        <f aca="false">LN(B888/B887)</f>
        <v>0.00326738355666915</v>
      </c>
      <c r="E888" s="9" t="n">
        <f aca="false">B888/B883-1</f>
        <v>0.00499557683301233</v>
      </c>
      <c r="F888" s="9" t="n">
        <f aca="false">B888/B867-1</f>
        <v>-0.016449378692198</v>
      </c>
      <c r="G888" s="0" t="n">
        <f aca="false">MAX(G887,B888)</f>
        <v>2051.5</v>
      </c>
      <c r="H888" s="9" t="n">
        <f aca="false">B888/G888-1</f>
        <v>-0.0585912746770656</v>
      </c>
      <c r="I888" s="0" t="n">
        <f aca="false">IF(AND($A888&gt;=CrashTest!$B$3,$A888&lt;=CrashTest!$C$3),1,IF(AND($A888&gt;=CrashTest!$B$4,$A888&lt;=CrashTest!$C$4),2,IF(AND($A888&gt;=CrashTest!$B$5,$A888&lt;=CrashTest!$C$5),3,IF(AND($A888&gt;=CrashTest!$B$6,$A888&lt;=CrashTest!$C$6),4,IF(AND($A888&gt;=CrashTest!$B$7,$A888&lt;=CrashTest!$C$7),5,0)))))</f>
        <v>0</v>
      </c>
      <c r="J888" s="0" t="str">
        <f aca="false">IF(I888=0,"",IF(I887=I888,MAX(J887,B888),B888))</f>
        <v/>
      </c>
      <c r="K888" s="9" t="str">
        <f aca="false">IF(I888=0,"",B888/J888-1)</f>
        <v/>
      </c>
      <c r="M888" s="8"/>
      <c r="N888" s="8"/>
      <c r="O888" s="8"/>
      <c r="P888" s="8"/>
      <c r="Q888" s="9"/>
      <c r="R888" s="9"/>
      <c r="S888" s="9"/>
      <c r="T888" s="9"/>
      <c r="U888" s="9"/>
      <c r="V888" s="9"/>
    </row>
    <row r="889" customFormat="false" ht="15" hidden="false" customHeight="false" outlineLevel="0" collapsed="false">
      <c r="A889" s="5" t="n">
        <v>45119</v>
      </c>
      <c r="B889" s="6" t="n">
        <v>1956.2</v>
      </c>
      <c r="C889" s="9" t="n">
        <f aca="false">B889/B888-1</f>
        <v>0.0128928700875059</v>
      </c>
      <c r="D889" s="9" t="n">
        <f aca="false">LN(B889/B888)</f>
        <v>0.012810464577839</v>
      </c>
      <c r="E889" s="9" t="n">
        <f aca="false">B889/B884-1</f>
        <v>0.0190664721817047</v>
      </c>
      <c r="F889" s="9" t="n">
        <f aca="false">B889/B868-1</f>
        <v>-0.00305779227397818</v>
      </c>
      <c r="G889" s="0" t="n">
        <f aca="false">MAX(G888,B889)</f>
        <v>2051.5</v>
      </c>
      <c r="H889" s="9" t="n">
        <f aca="false">B889/G889-1</f>
        <v>-0.0464538142822325</v>
      </c>
      <c r="I889" s="0" t="n">
        <f aca="false">IF(AND($A889&gt;=CrashTest!$B$3,$A889&lt;=CrashTest!$C$3),1,IF(AND($A889&gt;=CrashTest!$B$4,$A889&lt;=CrashTest!$C$4),2,IF(AND($A889&gt;=CrashTest!$B$5,$A889&lt;=CrashTest!$C$5),3,IF(AND($A889&gt;=CrashTest!$B$6,$A889&lt;=CrashTest!$C$6),4,IF(AND($A889&gt;=CrashTest!$B$7,$A889&lt;=CrashTest!$C$7),5,0)))))</f>
        <v>0</v>
      </c>
      <c r="J889" s="0" t="str">
        <f aca="false">IF(I889=0,"",IF(I888=I889,MAX(J888,B889),B889))</f>
        <v/>
      </c>
      <c r="K889" s="9" t="str">
        <f aca="false">IF(I889=0,"",B889/J889-1)</f>
        <v/>
      </c>
      <c r="M889" s="8"/>
      <c r="N889" s="8"/>
      <c r="O889" s="8"/>
      <c r="P889" s="8"/>
      <c r="Q889" s="9"/>
      <c r="R889" s="9"/>
      <c r="S889" s="9"/>
      <c r="T889" s="9"/>
      <c r="U889" s="9"/>
      <c r="V889" s="9"/>
    </row>
    <row r="890" customFormat="false" ht="15" hidden="false" customHeight="false" outlineLevel="0" collapsed="false">
      <c r="A890" s="5" t="n">
        <v>45120</v>
      </c>
      <c r="B890" s="6" t="n">
        <v>1959.2</v>
      </c>
      <c r="C890" s="9" t="n">
        <f aca="false">B890/B889-1</f>
        <v>0.00153358552295257</v>
      </c>
      <c r="D890" s="9" t="n">
        <f aca="false">LN(B890/B889)</f>
        <v>0.00153241078156536</v>
      </c>
      <c r="E890" s="9" t="n">
        <f aca="false">B890/B885-1</f>
        <v>0.0264577985015979</v>
      </c>
      <c r="F890" s="9" t="n">
        <f aca="false">B890/B869-1</f>
        <v>0.00199457883700727</v>
      </c>
      <c r="G890" s="0" t="n">
        <f aca="false">MAX(G889,B890)</f>
        <v>2051.5</v>
      </c>
      <c r="H890" s="9" t="n">
        <f aca="false">B890/G890-1</f>
        <v>-0.044991469656349</v>
      </c>
      <c r="I890" s="0" t="n">
        <f aca="false">IF(AND($A890&gt;=CrashTest!$B$3,$A890&lt;=CrashTest!$C$3),1,IF(AND($A890&gt;=CrashTest!$B$4,$A890&lt;=CrashTest!$C$4),2,IF(AND($A890&gt;=CrashTest!$B$5,$A890&lt;=CrashTest!$C$5),3,IF(AND($A890&gt;=CrashTest!$B$6,$A890&lt;=CrashTest!$C$6),4,IF(AND($A890&gt;=CrashTest!$B$7,$A890&lt;=CrashTest!$C$7),5,0)))))</f>
        <v>0</v>
      </c>
      <c r="J890" s="0" t="str">
        <f aca="false">IF(I890=0,"",IF(I889=I890,MAX(J889,B890),B890))</f>
        <v/>
      </c>
      <c r="K890" s="9" t="str">
        <f aca="false">IF(I890=0,"",B890/J890-1)</f>
        <v/>
      </c>
      <c r="M890" s="8"/>
      <c r="N890" s="8"/>
      <c r="O890" s="8"/>
      <c r="P890" s="8"/>
      <c r="Q890" s="9"/>
      <c r="R890" s="9"/>
      <c r="S890" s="9"/>
      <c r="T890" s="9"/>
      <c r="U890" s="9"/>
      <c r="V890" s="9"/>
    </row>
    <row r="891" customFormat="false" ht="15" hidden="false" customHeight="false" outlineLevel="0" collapsed="false">
      <c r="A891" s="5" t="n">
        <v>45121</v>
      </c>
      <c r="B891" s="6" t="n">
        <v>1960.1</v>
      </c>
      <c r="C891" s="9" t="n">
        <f aca="false">B891/B890-1</f>
        <v>0.000459371171906753</v>
      </c>
      <c r="D891" s="9" t="n">
        <f aca="false">LN(B891/B890)</f>
        <v>0.00045926569327129</v>
      </c>
      <c r="E891" s="9" t="n">
        <f aca="false">B891/B886-1</f>
        <v>0.017599418544284</v>
      </c>
      <c r="F891" s="9" t="n">
        <f aca="false">B891/B870-1</f>
        <v>0.00797079090815589</v>
      </c>
      <c r="G891" s="0" t="n">
        <f aca="false">MAX(G890,B891)</f>
        <v>2051.5</v>
      </c>
      <c r="H891" s="9" t="n">
        <f aca="false">B891/G891-1</f>
        <v>-0.044552766268584</v>
      </c>
      <c r="I891" s="0" t="n">
        <f aca="false">IF(AND($A891&gt;=CrashTest!$B$3,$A891&lt;=CrashTest!$C$3),1,IF(AND($A891&gt;=CrashTest!$B$4,$A891&lt;=CrashTest!$C$4),2,IF(AND($A891&gt;=CrashTest!$B$5,$A891&lt;=CrashTest!$C$5),3,IF(AND($A891&gt;=CrashTest!$B$6,$A891&lt;=CrashTest!$C$6),4,IF(AND($A891&gt;=CrashTest!$B$7,$A891&lt;=CrashTest!$C$7),5,0)))))</f>
        <v>0</v>
      </c>
      <c r="J891" s="0" t="str">
        <f aca="false">IF(I891=0,"",IF(I890=I891,MAX(J890,B891),B891))</f>
        <v/>
      </c>
      <c r="K891" s="9" t="str">
        <f aca="false">IF(I891=0,"",B891/J891-1)</f>
        <v/>
      </c>
      <c r="M891" s="8"/>
      <c r="N891" s="8"/>
      <c r="O891" s="8"/>
      <c r="P891" s="8"/>
      <c r="Q891" s="9"/>
      <c r="R891" s="9"/>
      <c r="S891" s="9"/>
      <c r="T891" s="9"/>
      <c r="U891" s="9"/>
      <c r="V891" s="9"/>
    </row>
    <row r="892" customFormat="false" ht="15" hidden="false" customHeight="false" outlineLevel="0" collapsed="false">
      <c r="A892" s="5" t="n">
        <v>45124</v>
      </c>
      <c r="B892" s="6" t="n">
        <v>1952.4</v>
      </c>
      <c r="C892" s="9" t="n">
        <f aca="false">B892/B891-1</f>
        <v>-0.00392837100147947</v>
      </c>
      <c r="D892" s="9" t="n">
        <f aca="false">LN(B892/B891)</f>
        <v>-0.00393610731823695</v>
      </c>
      <c r="E892" s="9" t="n">
        <f aca="false">B892/B887-1</f>
        <v>0.0142337662337664</v>
      </c>
      <c r="F892" s="9" t="n">
        <f aca="false">B892/B871-1</f>
        <v>-0.00148314836597963</v>
      </c>
      <c r="G892" s="0" t="n">
        <f aca="false">MAX(G891,B892)</f>
        <v>2051.5</v>
      </c>
      <c r="H892" s="9" t="n">
        <f aca="false">B892/G892-1</f>
        <v>-0.0483061174750182</v>
      </c>
      <c r="I892" s="0" t="n">
        <f aca="false">IF(AND($A892&gt;=CrashTest!$B$3,$A892&lt;=CrashTest!$C$3),1,IF(AND($A892&gt;=CrashTest!$B$4,$A892&lt;=CrashTest!$C$4),2,IF(AND($A892&gt;=CrashTest!$B$5,$A892&lt;=CrashTest!$C$5),3,IF(AND($A892&gt;=CrashTest!$B$6,$A892&lt;=CrashTest!$C$6),4,IF(AND($A892&gt;=CrashTest!$B$7,$A892&lt;=CrashTest!$C$7),5,0)))))</f>
        <v>0</v>
      </c>
      <c r="J892" s="0" t="str">
        <f aca="false">IF(I892=0,"",IF(I891=I892,MAX(J891,B892),B892))</f>
        <v/>
      </c>
      <c r="K892" s="9" t="str">
        <f aca="false">IF(I892=0,"",B892/J892-1)</f>
        <v/>
      </c>
      <c r="M892" s="8"/>
      <c r="N892" s="8"/>
      <c r="O892" s="8"/>
      <c r="P892" s="8"/>
      <c r="Q892" s="9"/>
      <c r="R892" s="9"/>
      <c r="S892" s="9"/>
      <c r="T892" s="9"/>
      <c r="U892" s="9"/>
      <c r="V892" s="9"/>
    </row>
    <row r="893" customFormat="false" ht="15" hidden="false" customHeight="false" outlineLevel="0" collapsed="false">
      <c r="A893" s="5" t="n">
        <v>45125</v>
      </c>
      <c r="B893" s="6" t="n">
        <v>1977.2</v>
      </c>
      <c r="C893" s="9" t="n">
        <f aca="false">B893/B892-1</f>
        <v>0.0127023150993648</v>
      </c>
      <c r="D893" s="9" t="n">
        <f aca="false">LN(B893/B892)</f>
        <v>0.0126223174198117</v>
      </c>
      <c r="E893" s="9" t="n">
        <f aca="false">B893/B888-1</f>
        <v>0.023766374980583</v>
      </c>
      <c r="F893" s="9" t="n">
        <f aca="false">B893/B872-1</f>
        <v>0.00990908162222914</v>
      </c>
      <c r="G893" s="0" t="n">
        <f aca="false">MAX(G892,B893)</f>
        <v>2051.5</v>
      </c>
      <c r="H893" s="9" t="n">
        <f aca="false">B893/G893-1</f>
        <v>-0.0362174019010479</v>
      </c>
      <c r="I893" s="0" t="n">
        <f aca="false">IF(AND($A893&gt;=CrashTest!$B$3,$A893&lt;=CrashTest!$C$3),1,IF(AND($A893&gt;=CrashTest!$B$4,$A893&lt;=CrashTest!$C$4),2,IF(AND($A893&gt;=CrashTest!$B$5,$A893&lt;=CrashTest!$C$5),3,IF(AND($A893&gt;=CrashTest!$B$6,$A893&lt;=CrashTest!$C$6),4,IF(AND($A893&gt;=CrashTest!$B$7,$A893&lt;=CrashTest!$C$7),5,0)))))</f>
        <v>0</v>
      </c>
      <c r="J893" s="0" t="str">
        <f aca="false">IF(I893=0,"",IF(I892=I893,MAX(J892,B893),B893))</f>
        <v/>
      </c>
      <c r="K893" s="9" t="str">
        <f aca="false">IF(I893=0,"",B893/J893-1)</f>
        <v/>
      </c>
      <c r="M893" s="8"/>
      <c r="N893" s="8"/>
      <c r="O893" s="8"/>
      <c r="P893" s="8"/>
      <c r="Q893" s="9"/>
      <c r="R893" s="9"/>
      <c r="S893" s="9"/>
      <c r="T893" s="9"/>
      <c r="U893" s="9"/>
      <c r="V893" s="9"/>
    </row>
    <row r="894" customFormat="false" ht="15" hidden="false" customHeight="false" outlineLevel="0" collapsed="false">
      <c r="A894" s="5" t="n">
        <v>45126</v>
      </c>
      <c r="B894" s="6" t="n">
        <v>1977.5</v>
      </c>
      <c r="C894" s="9" t="n">
        <f aca="false">B894/B893-1</f>
        <v>0.000151729718794291</v>
      </c>
      <c r="D894" s="9" t="n">
        <f aca="false">LN(B894/B893)</f>
        <v>0.000151718209004745</v>
      </c>
      <c r="E894" s="9" t="n">
        <f aca="false">B894/B889-1</f>
        <v>0.0108884572129639</v>
      </c>
      <c r="F894" s="9" t="n">
        <f aca="false">B894/B873-1</f>
        <v>0.00975285947712412</v>
      </c>
      <c r="G894" s="0" t="n">
        <f aca="false">MAX(G893,B894)</f>
        <v>2051.5</v>
      </c>
      <c r="H894" s="9" t="n">
        <f aca="false">B894/G894-1</f>
        <v>-0.0360711674384596</v>
      </c>
      <c r="I894" s="0" t="n">
        <f aca="false">IF(AND($A894&gt;=CrashTest!$B$3,$A894&lt;=CrashTest!$C$3),1,IF(AND($A894&gt;=CrashTest!$B$4,$A894&lt;=CrashTest!$C$4),2,IF(AND($A894&gt;=CrashTest!$B$5,$A894&lt;=CrashTest!$C$5),3,IF(AND($A894&gt;=CrashTest!$B$6,$A894&lt;=CrashTest!$C$6),4,IF(AND($A894&gt;=CrashTest!$B$7,$A894&lt;=CrashTest!$C$7),5,0)))))</f>
        <v>0</v>
      </c>
      <c r="J894" s="0" t="str">
        <f aca="false">IF(I894=0,"",IF(I893=I894,MAX(J893,B894),B894))</f>
        <v/>
      </c>
      <c r="K894" s="9" t="str">
        <f aca="false">IF(I894=0,"",B894/J894-1)</f>
        <v/>
      </c>
      <c r="M894" s="8"/>
      <c r="N894" s="8"/>
      <c r="O894" s="8"/>
      <c r="P894" s="8"/>
      <c r="Q894" s="9"/>
      <c r="R894" s="9"/>
      <c r="S894" s="9"/>
      <c r="T894" s="9"/>
      <c r="U894" s="9"/>
      <c r="V894" s="9"/>
    </row>
    <row r="895" customFormat="false" ht="15" hidden="false" customHeight="false" outlineLevel="0" collapsed="false">
      <c r="A895" s="5" t="n">
        <v>45127</v>
      </c>
      <c r="B895" s="6" t="n">
        <v>1968.3</v>
      </c>
      <c r="C895" s="9" t="n">
        <f aca="false">B895/B894-1</f>
        <v>-0.00465233881163085</v>
      </c>
      <c r="D895" s="9" t="n">
        <f aca="false">LN(B895/B894)</f>
        <v>-0.00466319462286741</v>
      </c>
      <c r="E895" s="9" t="n">
        <f aca="false">B895/B890-1</f>
        <v>0.00464475296039191</v>
      </c>
      <c r="F895" s="9" t="n">
        <f aca="false">B895/B874-1</f>
        <v>0.0169465254456214</v>
      </c>
      <c r="G895" s="0" t="n">
        <f aca="false">MAX(G894,B895)</f>
        <v>2051.5</v>
      </c>
      <c r="H895" s="9" t="n">
        <f aca="false">B895/G895-1</f>
        <v>-0.0405556909578357</v>
      </c>
      <c r="I895" s="0" t="n">
        <f aca="false">IF(AND($A895&gt;=CrashTest!$B$3,$A895&lt;=CrashTest!$C$3),1,IF(AND($A895&gt;=CrashTest!$B$4,$A895&lt;=CrashTest!$C$4),2,IF(AND($A895&gt;=CrashTest!$B$5,$A895&lt;=CrashTest!$C$5),3,IF(AND($A895&gt;=CrashTest!$B$6,$A895&lt;=CrashTest!$C$6),4,IF(AND($A895&gt;=CrashTest!$B$7,$A895&lt;=CrashTest!$C$7),5,0)))))</f>
        <v>0</v>
      </c>
      <c r="J895" s="0" t="str">
        <f aca="false">IF(I895=0,"",IF(I894=I895,MAX(J894,B895),B895))</f>
        <v/>
      </c>
      <c r="K895" s="9" t="str">
        <f aca="false">IF(I895=0,"",B895/J895-1)</f>
        <v/>
      </c>
      <c r="M895" s="8"/>
      <c r="N895" s="8"/>
      <c r="O895" s="8"/>
      <c r="P895" s="8"/>
      <c r="Q895" s="9"/>
      <c r="R895" s="9"/>
      <c r="S895" s="9"/>
      <c r="T895" s="9"/>
      <c r="U895" s="9"/>
      <c r="V895" s="9"/>
    </row>
    <row r="896" customFormat="false" ht="15" hidden="false" customHeight="false" outlineLevel="0" collapsed="false">
      <c r="A896" s="5" t="n">
        <v>45128</v>
      </c>
      <c r="B896" s="6" t="n">
        <v>1964.3</v>
      </c>
      <c r="C896" s="9" t="n">
        <f aca="false">B896/B895-1</f>
        <v>-0.00203221053701164</v>
      </c>
      <c r="D896" s="9" t="n">
        <f aca="false">LN(B896/B895)</f>
        <v>-0.00203427827871092</v>
      </c>
      <c r="E896" s="9" t="n">
        <f aca="false">B896/B891-1</f>
        <v>0.00214274781898882</v>
      </c>
      <c r="F896" s="9" t="n">
        <f aca="false">B896/B875-1</f>
        <v>0.0160347592199865</v>
      </c>
      <c r="G896" s="0" t="n">
        <f aca="false">MAX(G895,B896)</f>
        <v>2051.5</v>
      </c>
      <c r="H896" s="9" t="n">
        <f aca="false">B896/G896-1</f>
        <v>-0.0425054837923471</v>
      </c>
      <c r="I896" s="0" t="n">
        <f aca="false">IF(AND($A896&gt;=CrashTest!$B$3,$A896&lt;=CrashTest!$C$3),1,IF(AND($A896&gt;=CrashTest!$B$4,$A896&lt;=CrashTest!$C$4),2,IF(AND($A896&gt;=CrashTest!$B$5,$A896&lt;=CrashTest!$C$5),3,IF(AND($A896&gt;=CrashTest!$B$6,$A896&lt;=CrashTest!$C$6),4,IF(AND($A896&gt;=CrashTest!$B$7,$A896&lt;=CrashTest!$C$7),5,0)))))</f>
        <v>0</v>
      </c>
      <c r="J896" s="0" t="str">
        <f aca="false">IF(I896=0,"",IF(I895=I896,MAX(J895,B896),B896))</f>
        <v/>
      </c>
      <c r="K896" s="9" t="str">
        <f aca="false">IF(I896=0,"",B896/J896-1)</f>
        <v/>
      </c>
      <c r="M896" s="8"/>
      <c r="N896" s="8"/>
      <c r="O896" s="8"/>
      <c r="P896" s="8"/>
      <c r="Q896" s="9"/>
      <c r="R896" s="9"/>
      <c r="S896" s="9"/>
      <c r="T896" s="9"/>
      <c r="U896" s="9"/>
      <c r="V896" s="9"/>
    </row>
    <row r="897" customFormat="false" ht="15" hidden="false" customHeight="false" outlineLevel="0" collapsed="false">
      <c r="A897" s="5" t="n">
        <v>45131</v>
      </c>
      <c r="B897" s="6" t="n">
        <v>1960.3</v>
      </c>
      <c r="C897" s="9" t="n">
        <f aca="false">B897/B896-1</f>
        <v>-0.00203634882655401</v>
      </c>
      <c r="D897" s="9" t="n">
        <f aca="false">LN(B897/B896)</f>
        <v>-0.002038425003852</v>
      </c>
      <c r="E897" s="9" t="n">
        <f aca="false">B897/B892-1</f>
        <v>0.00404630198729761</v>
      </c>
      <c r="F897" s="9" t="n">
        <f aca="false">B897/B876-1</f>
        <v>0.0248862864014221</v>
      </c>
      <c r="G897" s="0" t="n">
        <f aca="false">MAX(G896,B897)</f>
        <v>2051.5</v>
      </c>
      <c r="H897" s="9" t="n">
        <f aca="false">B897/G897-1</f>
        <v>-0.0444552766268584</v>
      </c>
      <c r="I897" s="0" t="n">
        <f aca="false">IF(AND($A897&gt;=CrashTest!$B$3,$A897&lt;=CrashTest!$C$3),1,IF(AND($A897&gt;=CrashTest!$B$4,$A897&lt;=CrashTest!$C$4),2,IF(AND($A897&gt;=CrashTest!$B$5,$A897&lt;=CrashTest!$C$5),3,IF(AND($A897&gt;=CrashTest!$B$6,$A897&lt;=CrashTest!$C$6),4,IF(AND($A897&gt;=CrashTest!$B$7,$A897&lt;=CrashTest!$C$7),5,0)))))</f>
        <v>0</v>
      </c>
      <c r="J897" s="0" t="str">
        <f aca="false">IF(I897=0,"",IF(I896=I897,MAX(J896,B897),B897))</f>
        <v/>
      </c>
      <c r="K897" s="9" t="str">
        <f aca="false">IF(I897=0,"",B897/J897-1)</f>
        <v/>
      </c>
      <c r="M897" s="8"/>
      <c r="N897" s="8"/>
      <c r="O897" s="8"/>
      <c r="P897" s="8"/>
      <c r="Q897" s="9"/>
      <c r="R897" s="9"/>
      <c r="S897" s="9"/>
      <c r="T897" s="9"/>
      <c r="U897" s="9"/>
      <c r="V897" s="9"/>
    </row>
    <row r="898" customFormat="false" ht="15" hidden="false" customHeight="false" outlineLevel="0" collapsed="false">
      <c r="A898" s="5" t="n">
        <v>45132</v>
      </c>
      <c r="B898" s="6" t="n">
        <v>1962.1</v>
      </c>
      <c r="C898" s="9" t="n">
        <f aca="false">B898/B897-1</f>
        <v>0.000918226802020028</v>
      </c>
      <c r="D898" s="9" t="n">
        <f aca="false">LN(B898/B897)</f>
        <v>0.000917805489677186</v>
      </c>
      <c r="E898" s="9" t="n">
        <f aca="false">B898/B893-1</f>
        <v>-0.00763706251264418</v>
      </c>
      <c r="F898" s="9" t="n">
        <f aca="false">B898/B877-1</f>
        <v>0.0224063363034757</v>
      </c>
      <c r="G898" s="0" t="n">
        <f aca="false">MAX(G897,B898)</f>
        <v>2051.5</v>
      </c>
      <c r="H898" s="9" t="n">
        <f aca="false">B898/G898-1</f>
        <v>-0.0435778698513284</v>
      </c>
      <c r="I898" s="0" t="n">
        <f aca="false">IF(AND($A898&gt;=CrashTest!$B$3,$A898&lt;=CrashTest!$C$3),1,IF(AND($A898&gt;=CrashTest!$B$4,$A898&lt;=CrashTest!$C$4),2,IF(AND($A898&gt;=CrashTest!$B$5,$A898&lt;=CrashTest!$C$5),3,IF(AND($A898&gt;=CrashTest!$B$6,$A898&lt;=CrashTest!$C$6),4,IF(AND($A898&gt;=CrashTest!$B$7,$A898&lt;=CrashTest!$C$7),5,0)))))</f>
        <v>0</v>
      </c>
      <c r="J898" s="0" t="str">
        <f aca="false">IF(I898=0,"",IF(I897=I898,MAX(J897,B898),B898))</f>
        <v/>
      </c>
      <c r="K898" s="9" t="str">
        <f aca="false">IF(I898=0,"",B898/J898-1)</f>
        <v/>
      </c>
      <c r="M898" s="8"/>
      <c r="N898" s="8"/>
      <c r="O898" s="8"/>
      <c r="P898" s="8"/>
      <c r="Q898" s="9"/>
      <c r="R898" s="9"/>
      <c r="S898" s="9"/>
      <c r="T898" s="9"/>
      <c r="U898" s="9"/>
      <c r="V898" s="9"/>
    </row>
    <row r="899" customFormat="false" ht="15" hidden="false" customHeight="false" outlineLevel="0" collapsed="false">
      <c r="A899" s="5" t="n">
        <v>45133</v>
      </c>
      <c r="B899" s="6" t="n">
        <v>1968.9</v>
      </c>
      <c r="C899" s="9" t="n">
        <f aca="false">B899/B898-1</f>
        <v>0.00346567453238889</v>
      </c>
      <c r="D899" s="9" t="n">
        <f aca="false">LN(B899/B898)</f>
        <v>0.00345968292173098</v>
      </c>
      <c r="E899" s="9" t="n">
        <f aca="false">B899/B894-1</f>
        <v>-0.00434892541087228</v>
      </c>
      <c r="F899" s="9" t="n">
        <f aca="false">B899/B878-1</f>
        <v>0.0234963871705567</v>
      </c>
      <c r="G899" s="0" t="n">
        <f aca="false">MAX(G898,B899)</f>
        <v>2051.5</v>
      </c>
      <c r="H899" s="9" t="n">
        <f aca="false">B899/G899-1</f>
        <v>-0.040263222032659</v>
      </c>
      <c r="I899" s="0" t="n">
        <f aca="false">IF(AND($A899&gt;=CrashTest!$B$3,$A899&lt;=CrashTest!$C$3),1,IF(AND($A899&gt;=CrashTest!$B$4,$A899&lt;=CrashTest!$C$4),2,IF(AND($A899&gt;=CrashTest!$B$5,$A899&lt;=CrashTest!$C$5),3,IF(AND($A899&gt;=CrashTest!$B$6,$A899&lt;=CrashTest!$C$6),4,IF(AND($A899&gt;=CrashTest!$B$7,$A899&lt;=CrashTest!$C$7),5,0)))))</f>
        <v>0</v>
      </c>
      <c r="J899" s="0" t="str">
        <f aca="false">IF(I899=0,"",IF(I898=I899,MAX(J898,B899),B899))</f>
        <v/>
      </c>
      <c r="K899" s="9" t="str">
        <f aca="false">IF(I899=0,"",B899/J899-1)</f>
        <v/>
      </c>
      <c r="M899" s="8"/>
      <c r="N899" s="8"/>
      <c r="O899" s="8"/>
      <c r="P899" s="8"/>
      <c r="Q899" s="9"/>
      <c r="R899" s="9"/>
      <c r="S899" s="9"/>
      <c r="T899" s="9"/>
      <c r="U899" s="9"/>
      <c r="V899" s="9"/>
    </row>
    <row r="900" customFormat="false" ht="15" hidden="false" customHeight="false" outlineLevel="0" collapsed="false">
      <c r="A900" s="5" t="n">
        <v>45134</v>
      </c>
      <c r="B900" s="6" t="n">
        <v>1945.4</v>
      </c>
      <c r="C900" s="9" t="n">
        <f aca="false">B900/B899-1</f>
        <v>-0.0119355985575702</v>
      </c>
      <c r="D900" s="9" t="n">
        <f aca="false">LN(B900/B899)</f>
        <v>-0.0120073997124468</v>
      </c>
      <c r="E900" s="9" t="n">
        <f aca="false">B900/B895-1</f>
        <v>-0.0116344053243915</v>
      </c>
      <c r="F900" s="9" t="n">
        <f aca="false">B900/B879-1</f>
        <v>0.0164054336468129</v>
      </c>
      <c r="G900" s="0" t="n">
        <f aca="false">MAX(G899,B900)</f>
        <v>2051.5</v>
      </c>
      <c r="H900" s="9" t="n">
        <f aca="false">B900/G900-1</f>
        <v>-0.051718254935413</v>
      </c>
      <c r="I900" s="0" t="n">
        <f aca="false">IF(AND($A900&gt;=CrashTest!$B$3,$A900&lt;=CrashTest!$C$3),1,IF(AND($A900&gt;=CrashTest!$B$4,$A900&lt;=CrashTest!$C$4),2,IF(AND($A900&gt;=CrashTest!$B$5,$A900&lt;=CrashTest!$C$5),3,IF(AND($A900&gt;=CrashTest!$B$6,$A900&lt;=CrashTest!$C$6),4,IF(AND($A900&gt;=CrashTest!$B$7,$A900&lt;=CrashTest!$C$7),5,0)))))</f>
        <v>0</v>
      </c>
      <c r="J900" s="0" t="str">
        <f aca="false">IF(I900=0,"",IF(I899=I900,MAX(J899,B900),B900))</f>
        <v/>
      </c>
      <c r="K900" s="9" t="str">
        <f aca="false">IF(I900=0,"",B900/J900-1)</f>
        <v/>
      </c>
      <c r="M900" s="8"/>
      <c r="N900" s="8"/>
      <c r="O900" s="8"/>
      <c r="P900" s="8"/>
      <c r="Q900" s="9"/>
      <c r="R900" s="9"/>
      <c r="S900" s="9"/>
      <c r="T900" s="9"/>
      <c r="U900" s="9"/>
      <c r="V900" s="9"/>
    </row>
    <row r="901" customFormat="false" ht="15" hidden="false" customHeight="false" outlineLevel="0" collapsed="false">
      <c r="A901" s="5" t="n">
        <v>45135</v>
      </c>
      <c r="B901" s="6" t="n">
        <v>1960.4</v>
      </c>
      <c r="C901" s="9" t="n">
        <f aca="false">B901/B900-1</f>
        <v>0.00771049655597822</v>
      </c>
      <c r="D901" s="9" t="n">
        <f aca="false">LN(B901/B900)</f>
        <v>0.00768092260005249</v>
      </c>
      <c r="E901" s="9" t="n">
        <f aca="false">B901/B896-1</f>
        <v>-0.00198544010589008</v>
      </c>
      <c r="F901" s="9" t="n">
        <f aca="false">B901/B880-1</f>
        <v>0.025152957171992</v>
      </c>
      <c r="G901" s="0" t="n">
        <f aca="false">MAX(G900,B901)</f>
        <v>2051.5</v>
      </c>
      <c r="H901" s="9" t="n">
        <f aca="false">B901/G901-1</f>
        <v>-0.0444065318059955</v>
      </c>
      <c r="I901" s="0" t="n">
        <f aca="false">IF(AND($A901&gt;=CrashTest!$B$3,$A901&lt;=CrashTest!$C$3),1,IF(AND($A901&gt;=CrashTest!$B$4,$A901&lt;=CrashTest!$C$4),2,IF(AND($A901&gt;=CrashTest!$B$5,$A901&lt;=CrashTest!$C$5),3,IF(AND($A901&gt;=CrashTest!$B$6,$A901&lt;=CrashTest!$C$6),4,IF(AND($A901&gt;=CrashTest!$B$7,$A901&lt;=CrashTest!$C$7),5,0)))))</f>
        <v>0</v>
      </c>
      <c r="J901" s="0" t="str">
        <f aca="false">IF(I901=0,"",IF(I900=I901,MAX(J900,B901),B901))</f>
        <v/>
      </c>
      <c r="K901" s="9" t="str">
        <f aca="false">IF(I901=0,"",B901/J901-1)</f>
        <v/>
      </c>
      <c r="M901" s="8"/>
      <c r="N901" s="8"/>
      <c r="O901" s="8"/>
      <c r="P901" s="8"/>
      <c r="Q901" s="9"/>
      <c r="R901" s="9"/>
      <c r="S901" s="9"/>
      <c r="T901" s="9"/>
      <c r="U901" s="9"/>
      <c r="V901" s="9"/>
    </row>
    <row r="902" customFormat="false" ht="15" hidden="false" customHeight="false" outlineLevel="0" collapsed="false">
      <c r="A902" s="5" t="n">
        <v>45138</v>
      </c>
      <c r="B902" s="6" t="n">
        <v>1970.5</v>
      </c>
      <c r="C902" s="9" t="n">
        <f aca="false">B902/B901-1</f>
        <v>0.0051520097939195</v>
      </c>
      <c r="D902" s="9" t="n">
        <f aca="false">LN(B902/B901)</f>
        <v>0.00513878359966583</v>
      </c>
      <c r="E902" s="9" t="n">
        <f aca="false">B902/B897-1</f>
        <v>0.0052032852114472</v>
      </c>
      <c r="F902" s="9" t="n">
        <f aca="false">B902/B881-1</f>
        <v>0.0321076890844332</v>
      </c>
      <c r="G902" s="0" t="n">
        <f aca="false">MAX(G901,B902)</f>
        <v>2051.5</v>
      </c>
      <c r="H902" s="9" t="n">
        <f aca="false">B902/G902-1</f>
        <v>-0.0394833048988545</v>
      </c>
      <c r="I902" s="0" t="n">
        <f aca="false">IF(AND($A902&gt;=CrashTest!$B$3,$A902&lt;=CrashTest!$C$3),1,IF(AND($A902&gt;=CrashTest!$B$4,$A902&lt;=CrashTest!$C$4),2,IF(AND($A902&gt;=CrashTest!$B$5,$A902&lt;=CrashTest!$C$5),3,IF(AND($A902&gt;=CrashTest!$B$6,$A902&lt;=CrashTest!$C$6),4,IF(AND($A902&gt;=CrashTest!$B$7,$A902&lt;=CrashTest!$C$7),5,0)))))</f>
        <v>0</v>
      </c>
      <c r="J902" s="0" t="str">
        <f aca="false">IF(I902=0,"",IF(I901=I902,MAX(J901,B902),B902))</f>
        <v/>
      </c>
      <c r="K902" s="9" t="str">
        <f aca="false">IF(I902=0,"",B902/J902-1)</f>
        <v/>
      </c>
      <c r="M902" s="8"/>
      <c r="N902" s="8"/>
      <c r="O902" s="8"/>
      <c r="P902" s="8"/>
      <c r="Q902" s="9"/>
      <c r="R902" s="9"/>
      <c r="S902" s="9"/>
      <c r="T902" s="9"/>
      <c r="U902" s="9"/>
      <c r="V902" s="9"/>
    </row>
    <row r="903" customFormat="false" ht="15" hidden="false" customHeight="false" outlineLevel="0" collapsed="false">
      <c r="A903" s="5" t="n">
        <v>45139</v>
      </c>
      <c r="B903" s="6" t="n">
        <v>1940.7</v>
      </c>
      <c r="C903" s="9" t="n">
        <f aca="false">B903/B902-1</f>
        <v>-0.0151230652118751</v>
      </c>
      <c r="D903" s="9" t="n">
        <f aca="false">LN(B903/B902)</f>
        <v>-0.0152385849170089</v>
      </c>
      <c r="E903" s="9" t="n">
        <f aca="false">B903/B898-1</f>
        <v>-0.0109066816166352</v>
      </c>
      <c r="F903" s="9" t="n">
        <f aca="false">B903/B882-1</f>
        <v>0.0102024881578262</v>
      </c>
      <c r="G903" s="0" t="n">
        <f aca="false">MAX(G902,B903)</f>
        <v>2051.5</v>
      </c>
      <c r="H903" s="9" t="n">
        <f aca="false">B903/G903-1</f>
        <v>-0.0540092615159639</v>
      </c>
      <c r="I903" s="0" t="n">
        <f aca="false">IF(AND($A903&gt;=CrashTest!$B$3,$A903&lt;=CrashTest!$C$3),1,IF(AND($A903&gt;=CrashTest!$B$4,$A903&lt;=CrashTest!$C$4),2,IF(AND($A903&gt;=CrashTest!$B$5,$A903&lt;=CrashTest!$C$5),3,IF(AND($A903&gt;=CrashTest!$B$6,$A903&lt;=CrashTest!$C$6),4,IF(AND($A903&gt;=CrashTest!$B$7,$A903&lt;=CrashTest!$C$7),5,0)))))</f>
        <v>0</v>
      </c>
      <c r="J903" s="0" t="str">
        <f aca="false">IF(I903=0,"",IF(I902=I903,MAX(J902,B903),B903))</f>
        <v/>
      </c>
      <c r="K903" s="9" t="str">
        <f aca="false">IF(I903=0,"",B903/J903-1)</f>
        <v/>
      </c>
      <c r="M903" s="8"/>
      <c r="N903" s="8"/>
      <c r="O903" s="8"/>
      <c r="P903" s="8"/>
      <c r="Q903" s="9"/>
      <c r="R903" s="9"/>
      <c r="S903" s="9"/>
      <c r="T903" s="9"/>
      <c r="U903" s="9"/>
      <c r="V903" s="9"/>
    </row>
    <row r="904" customFormat="false" ht="15" hidden="false" customHeight="false" outlineLevel="0" collapsed="false">
      <c r="A904" s="5" t="n">
        <v>45140</v>
      </c>
      <c r="B904" s="6" t="n">
        <v>1937.4</v>
      </c>
      <c r="C904" s="9" t="n">
        <f aca="false">B904/B903-1</f>
        <v>-0.0017004173751739</v>
      </c>
      <c r="D904" s="9" t="n">
        <f aca="false">LN(B904/B903)</f>
        <v>-0.0017018647257649</v>
      </c>
      <c r="E904" s="9" t="n">
        <f aca="false">B904/B899-1</f>
        <v>-0.0159987810452537</v>
      </c>
      <c r="F904" s="9" t="n">
        <f aca="false">B904/B883-1</f>
        <v>0.00816984961232237</v>
      </c>
      <c r="G904" s="0" t="n">
        <f aca="false">MAX(G903,B904)</f>
        <v>2051.5</v>
      </c>
      <c r="H904" s="9" t="n">
        <f aca="false">B904/G904-1</f>
        <v>-0.0556178406044358</v>
      </c>
      <c r="I904" s="0" t="n">
        <f aca="false">IF(AND($A904&gt;=CrashTest!$B$3,$A904&lt;=CrashTest!$C$3),1,IF(AND($A904&gt;=CrashTest!$B$4,$A904&lt;=CrashTest!$C$4),2,IF(AND($A904&gt;=CrashTest!$B$5,$A904&lt;=CrashTest!$C$5),3,IF(AND($A904&gt;=CrashTest!$B$6,$A904&lt;=CrashTest!$C$6),4,IF(AND($A904&gt;=CrashTest!$B$7,$A904&lt;=CrashTest!$C$7),5,0)))))</f>
        <v>0</v>
      </c>
      <c r="J904" s="0" t="str">
        <f aca="false">IF(I904=0,"",IF(I903=I904,MAX(J903,B904),B904))</f>
        <v/>
      </c>
      <c r="K904" s="9" t="str">
        <f aca="false">IF(I904=0,"",B904/J904-1)</f>
        <v/>
      </c>
      <c r="M904" s="8"/>
      <c r="N904" s="8"/>
      <c r="O904" s="8"/>
      <c r="P904" s="8"/>
      <c r="Q904" s="9"/>
      <c r="R904" s="9"/>
      <c r="S904" s="9"/>
      <c r="T904" s="9"/>
      <c r="U904" s="9"/>
      <c r="V904" s="9"/>
    </row>
    <row r="905" customFormat="false" ht="15" hidden="false" customHeight="false" outlineLevel="0" collapsed="false">
      <c r="A905" s="5" t="n">
        <v>45141</v>
      </c>
      <c r="B905" s="6" t="n">
        <v>1932</v>
      </c>
      <c r="C905" s="9" t="n">
        <f aca="false">B905/B904-1</f>
        <v>-0.0027872406317746</v>
      </c>
      <c r="D905" s="9" t="n">
        <f aca="false">LN(B905/B904)</f>
        <v>-0.00279113221982128</v>
      </c>
      <c r="E905" s="9" t="n">
        <f aca="false">B905/B900-1</f>
        <v>-0.00688804359000728</v>
      </c>
      <c r="F905" s="9" t="n">
        <f aca="false">B905/B884-1</f>
        <v>0.0064596790998126</v>
      </c>
      <c r="G905" s="0" t="n">
        <f aca="false">MAX(G904,B905)</f>
        <v>2051.5</v>
      </c>
      <c r="H905" s="9" t="n">
        <f aca="false">B905/G905-1</f>
        <v>-0.058250060931026</v>
      </c>
      <c r="I905" s="0" t="n">
        <f aca="false">IF(AND($A905&gt;=CrashTest!$B$3,$A905&lt;=CrashTest!$C$3),1,IF(AND($A905&gt;=CrashTest!$B$4,$A905&lt;=CrashTest!$C$4),2,IF(AND($A905&gt;=CrashTest!$B$5,$A905&lt;=CrashTest!$C$5),3,IF(AND($A905&gt;=CrashTest!$B$6,$A905&lt;=CrashTest!$C$6),4,IF(AND($A905&gt;=CrashTest!$B$7,$A905&lt;=CrashTest!$C$7),5,0)))))</f>
        <v>0</v>
      </c>
      <c r="J905" s="0" t="str">
        <f aca="false">IF(I905=0,"",IF(I904=I905,MAX(J904,B905),B905))</f>
        <v/>
      </c>
      <c r="K905" s="9" t="str">
        <f aca="false">IF(I905=0,"",B905/J905-1)</f>
        <v/>
      </c>
      <c r="M905" s="8"/>
      <c r="N905" s="8"/>
      <c r="O905" s="8"/>
      <c r="P905" s="8"/>
      <c r="Q905" s="9"/>
      <c r="R905" s="9"/>
      <c r="S905" s="9"/>
      <c r="T905" s="9"/>
      <c r="U905" s="9"/>
      <c r="V905" s="9"/>
    </row>
    <row r="906" customFormat="false" ht="15" hidden="false" customHeight="false" outlineLevel="0" collapsed="false">
      <c r="A906" s="5" t="n">
        <v>45142</v>
      </c>
      <c r="B906" s="6" t="n">
        <v>1939.6</v>
      </c>
      <c r="C906" s="9" t="n">
        <f aca="false">B906/B905-1</f>
        <v>0.00393374741200825</v>
      </c>
      <c r="D906" s="9" t="n">
        <f aca="false">LN(B906/B905)</f>
        <v>0.00392603045873387</v>
      </c>
      <c r="E906" s="9" t="n">
        <f aca="false">B906/B901-1</f>
        <v>-0.0106100795755969</v>
      </c>
      <c r="F906" s="9" t="n">
        <f aca="false">B906/B885-1</f>
        <v>0.0161890291821658</v>
      </c>
      <c r="G906" s="0" t="n">
        <f aca="false">MAX(G905,B906)</f>
        <v>2051.5</v>
      </c>
      <c r="H906" s="9" t="n">
        <f aca="false">B906/G906-1</f>
        <v>-0.0545454545454546</v>
      </c>
      <c r="I906" s="0" t="n">
        <f aca="false">IF(AND($A906&gt;=CrashTest!$B$3,$A906&lt;=CrashTest!$C$3),1,IF(AND($A906&gt;=CrashTest!$B$4,$A906&lt;=CrashTest!$C$4),2,IF(AND($A906&gt;=CrashTest!$B$5,$A906&lt;=CrashTest!$C$5),3,IF(AND($A906&gt;=CrashTest!$B$6,$A906&lt;=CrashTest!$C$6),4,IF(AND($A906&gt;=CrashTest!$B$7,$A906&lt;=CrashTest!$C$7),5,0)))))</f>
        <v>0</v>
      </c>
      <c r="J906" s="0" t="str">
        <f aca="false">IF(I906=0,"",IF(I905=I906,MAX(J905,B906),B906))</f>
        <v/>
      </c>
      <c r="K906" s="9" t="str">
        <f aca="false">IF(I906=0,"",B906/J906-1)</f>
        <v/>
      </c>
      <c r="M906" s="8"/>
      <c r="N906" s="8"/>
      <c r="O906" s="8"/>
      <c r="P906" s="8"/>
      <c r="Q906" s="9"/>
      <c r="R906" s="9"/>
      <c r="S906" s="9"/>
      <c r="T906" s="9"/>
      <c r="U906" s="9"/>
      <c r="V906" s="9"/>
    </row>
    <row r="907" customFormat="false" ht="15" hidden="false" customHeight="false" outlineLevel="0" collapsed="false">
      <c r="A907" s="5" t="n">
        <v>45145</v>
      </c>
      <c r="B907" s="6" t="n">
        <v>1933.5</v>
      </c>
      <c r="C907" s="9" t="n">
        <f aca="false">B907/B906-1</f>
        <v>-0.00314497834605065</v>
      </c>
      <c r="D907" s="9" t="n">
        <f aca="false">LN(B907/B906)</f>
        <v>-0.00314993418384536</v>
      </c>
      <c r="E907" s="9" t="n">
        <f aca="false">B907/B902-1</f>
        <v>-0.0187769601623954</v>
      </c>
      <c r="F907" s="9" t="n">
        <f aca="false">B907/B886-1</f>
        <v>0.00378984529124704</v>
      </c>
      <c r="G907" s="0" t="n">
        <f aca="false">MAX(G906,B907)</f>
        <v>2051.5</v>
      </c>
      <c r="H907" s="9" t="n">
        <f aca="false">B907/G907-1</f>
        <v>-0.0575188886180843</v>
      </c>
      <c r="I907" s="0" t="n">
        <f aca="false">IF(AND($A907&gt;=CrashTest!$B$3,$A907&lt;=CrashTest!$C$3),1,IF(AND($A907&gt;=CrashTest!$B$4,$A907&lt;=CrashTest!$C$4),2,IF(AND($A907&gt;=CrashTest!$B$5,$A907&lt;=CrashTest!$C$5),3,IF(AND($A907&gt;=CrashTest!$B$6,$A907&lt;=CrashTest!$C$6),4,IF(AND($A907&gt;=CrashTest!$B$7,$A907&lt;=CrashTest!$C$7),5,0)))))</f>
        <v>0</v>
      </c>
      <c r="J907" s="0" t="str">
        <f aca="false">IF(I907=0,"",IF(I906=I907,MAX(J906,B907),B907))</f>
        <v/>
      </c>
      <c r="K907" s="9" t="str">
        <f aca="false">IF(I907=0,"",B907/J907-1)</f>
        <v/>
      </c>
      <c r="M907" s="8"/>
      <c r="N907" s="8"/>
      <c r="O907" s="8"/>
      <c r="P907" s="8"/>
      <c r="Q907" s="9"/>
      <c r="R907" s="9"/>
      <c r="S907" s="9"/>
      <c r="T907" s="9"/>
      <c r="U907" s="9"/>
      <c r="V907" s="9"/>
    </row>
    <row r="908" customFormat="false" ht="15" hidden="false" customHeight="false" outlineLevel="0" collapsed="false">
      <c r="A908" s="5" t="n">
        <v>45146</v>
      </c>
      <c r="B908" s="6" t="n">
        <v>1924.1</v>
      </c>
      <c r="C908" s="9" t="n">
        <f aca="false">B908/B907-1</f>
        <v>-0.00486164985777093</v>
      </c>
      <c r="D908" s="9" t="n">
        <f aca="false">LN(B908/B907)</f>
        <v>-0.00487350612038118</v>
      </c>
      <c r="E908" s="9" t="n">
        <f aca="false">B908/B903-1</f>
        <v>-0.00855361467511728</v>
      </c>
      <c r="F908" s="9" t="n">
        <f aca="false">B908/B887-1</f>
        <v>-0.000467532467532505</v>
      </c>
      <c r="G908" s="0" t="n">
        <f aca="false">MAX(G907,B908)</f>
        <v>2051.5</v>
      </c>
      <c r="H908" s="9" t="n">
        <f aca="false">B908/G908-1</f>
        <v>-0.062100901779186</v>
      </c>
      <c r="I908" s="0" t="n">
        <f aca="false">IF(AND($A908&gt;=CrashTest!$B$3,$A908&lt;=CrashTest!$C$3),1,IF(AND($A908&gt;=CrashTest!$B$4,$A908&lt;=CrashTest!$C$4),2,IF(AND($A908&gt;=CrashTest!$B$5,$A908&lt;=CrashTest!$C$5),3,IF(AND($A908&gt;=CrashTest!$B$6,$A908&lt;=CrashTest!$C$6),4,IF(AND($A908&gt;=CrashTest!$B$7,$A908&lt;=CrashTest!$C$7),5,0)))))</f>
        <v>0</v>
      </c>
      <c r="J908" s="0" t="str">
        <f aca="false">IF(I908=0,"",IF(I907=I908,MAX(J907,B908),B908))</f>
        <v/>
      </c>
      <c r="K908" s="9" t="str">
        <f aca="false">IF(I908=0,"",B908/J908-1)</f>
        <v/>
      </c>
      <c r="M908" s="8"/>
      <c r="N908" s="8"/>
      <c r="O908" s="8"/>
      <c r="P908" s="8"/>
      <c r="Q908" s="9"/>
      <c r="R908" s="9"/>
      <c r="S908" s="9"/>
      <c r="T908" s="9"/>
      <c r="U908" s="9"/>
      <c r="V908" s="9"/>
    </row>
    <row r="909" customFormat="false" ht="15" hidden="false" customHeight="false" outlineLevel="0" collapsed="false">
      <c r="A909" s="5" t="n">
        <v>45147</v>
      </c>
      <c r="B909" s="6" t="n">
        <v>1915.4</v>
      </c>
      <c r="C909" s="9" t="n">
        <f aca="false">B909/B908-1</f>
        <v>-0.00452159451171963</v>
      </c>
      <c r="D909" s="9" t="n">
        <f aca="false">LN(B909/B908)</f>
        <v>-0.00453184783945157</v>
      </c>
      <c r="E909" s="9" t="n">
        <f aca="false">B909/B904-1</f>
        <v>-0.0113554247961185</v>
      </c>
      <c r="F909" s="9" t="n">
        <f aca="false">B909/B888-1</f>
        <v>-0.00823279656190123</v>
      </c>
      <c r="G909" s="0" t="n">
        <f aca="false">MAX(G908,B909)</f>
        <v>2051.5</v>
      </c>
      <c r="H909" s="9" t="n">
        <f aca="false">B909/G909-1</f>
        <v>-0.0663417011942481</v>
      </c>
      <c r="I909" s="0" t="n">
        <f aca="false">IF(AND($A909&gt;=CrashTest!$B$3,$A909&lt;=CrashTest!$C$3),1,IF(AND($A909&gt;=CrashTest!$B$4,$A909&lt;=CrashTest!$C$4),2,IF(AND($A909&gt;=CrashTest!$B$5,$A909&lt;=CrashTest!$C$5),3,IF(AND($A909&gt;=CrashTest!$B$6,$A909&lt;=CrashTest!$C$6),4,IF(AND($A909&gt;=CrashTest!$B$7,$A909&lt;=CrashTest!$C$7),5,0)))))</f>
        <v>0</v>
      </c>
      <c r="J909" s="0" t="str">
        <f aca="false">IF(I909=0,"",IF(I908=I909,MAX(J908,B909),B909))</f>
        <v/>
      </c>
      <c r="K909" s="9" t="str">
        <f aca="false">IF(I909=0,"",B909/J909-1)</f>
        <v/>
      </c>
      <c r="M909" s="8"/>
      <c r="N909" s="8"/>
      <c r="O909" s="8"/>
      <c r="P909" s="8"/>
      <c r="Q909" s="9"/>
      <c r="R909" s="9"/>
      <c r="S909" s="9"/>
      <c r="T909" s="9"/>
      <c r="U909" s="9"/>
      <c r="V909" s="9"/>
    </row>
    <row r="910" customFormat="false" ht="15" hidden="false" customHeight="false" outlineLevel="0" collapsed="false">
      <c r="A910" s="5" t="n">
        <v>45148</v>
      </c>
      <c r="B910" s="6" t="n">
        <v>1914.4</v>
      </c>
      <c r="C910" s="9" t="n">
        <f aca="false">B910/B909-1</f>
        <v>-0.000522084159966574</v>
      </c>
      <c r="D910" s="9" t="n">
        <f aca="false">LN(B910/B909)</f>
        <v>-0.000522220493355351</v>
      </c>
      <c r="E910" s="9" t="n">
        <f aca="false">B910/B905-1</f>
        <v>-0.00910973084886124</v>
      </c>
      <c r="F910" s="9" t="n">
        <f aca="false">B910/B889-1</f>
        <v>-0.0213679582864738</v>
      </c>
      <c r="G910" s="0" t="n">
        <f aca="false">MAX(G909,B910)</f>
        <v>2051.5</v>
      </c>
      <c r="H910" s="9" t="n">
        <f aca="false">B910/G910-1</f>
        <v>-0.0668291494028759</v>
      </c>
      <c r="I910" s="0" t="n">
        <f aca="false">IF(AND($A910&gt;=CrashTest!$B$3,$A910&lt;=CrashTest!$C$3),1,IF(AND($A910&gt;=CrashTest!$B$4,$A910&lt;=CrashTest!$C$4),2,IF(AND($A910&gt;=CrashTest!$B$5,$A910&lt;=CrashTest!$C$5),3,IF(AND($A910&gt;=CrashTest!$B$6,$A910&lt;=CrashTest!$C$6),4,IF(AND($A910&gt;=CrashTest!$B$7,$A910&lt;=CrashTest!$C$7),5,0)))))</f>
        <v>0</v>
      </c>
      <c r="J910" s="0" t="str">
        <f aca="false">IF(I910=0,"",IF(I909=I910,MAX(J909,B910),B910))</f>
        <v/>
      </c>
      <c r="K910" s="9" t="str">
        <f aca="false">IF(I910=0,"",B910/J910-1)</f>
        <v/>
      </c>
      <c r="M910" s="8"/>
      <c r="N910" s="8"/>
      <c r="O910" s="8"/>
      <c r="P910" s="8"/>
      <c r="Q910" s="9"/>
      <c r="R910" s="9"/>
      <c r="S910" s="9"/>
      <c r="T910" s="9"/>
      <c r="U910" s="9"/>
      <c r="V910" s="9"/>
    </row>
    <row r="911" customFormat="false" ht="15" hidden="false" customHeight="false" outlineLevel="0" collapsed="false">
      <c r="A911" s="5" t="n">
        <v>45149</v>
      </c>
      <c r="B911" s="6" t="n">
        <v>1912.9</v>
      </c>
      <c r="C911" s="9" t="n">
        <f aca="false">B911/B910-1</f>
        <v>-0.00078353531132469</v>
      </c>
      <c r="D911" s="9" t="n">
        <f aca="false">LN(B911/B910)</f>
        <v>-0.000783842435555669</v>
      </c>
      <c r="E911" s="9" t="n">
        <f aca="false">B911/B906-1</f>
        <v>-0.0137657248917301</v>
      </c>
      <c r="F911" s="9" t="n">
        <f aca="false">B911/B890-1</f>
        <v>-0.0236320947325439</v>
      </c>
      <c r="G911" s="0" t="n">
        <f aca="false">MAX(G910,B911)</f>
        <v>2051.5</v>
      </c>
      <c r="H911" s="9" t="n">
        <f aca="false">B911/G911-1</f>
        <v>-0.0675603217158176</v>
      </c>
      <c r="I911" s="0" t="n">
        <f aca="false">IF(AND($A911&gt;=CrashTest!$B$3,$A911&lt;=CrashTest!$C$3),1,IF(AND($A911&gt;=CrashTest!$B$4,$A911&lt;=CrashTest!$C$4),2,IF(AND($A911&gt;=CrashTest!$B$5,$A911&lt;=CrashTest!$C$5),3,IF(AND($A911&gt;=CrashTest!$B$6,$A911&lt;=CrashTest!$C$6),4,IF(AND($A911&gt;=CrashTest!$B$7,$A911&lt;=CrashTest!$C$7),5,0)))))</f>
        <v>0</v>
      </c>
      <c r="J911" s="0" t="str">
        <f aca="false">IF(I911=0,"",IF(I910=I911,MAX(J910,B911),B911))</f>
        <v/>
      </c>
      <c r="K911" s="9" t="str">
        <f aca="false">IF(I911=0,"",B911/J911-1)</f>
        <v/>
      </c>
      <c r="M911" s="8"/>
      <c r="N911" s="8"/>
      <c r="O911" s="8"/>
      <c r="P911" s="8"/>
      <c r="Q911" s="9"/>
      <c r="R911" s="9"/>
      <c r="S911" s="9"/>
      <c r="T911" s="9"/>
      <c r="U911" s="9"/>
      <c r="V911" s="9"/>
    </row>
    <row r="912" customFormat="false" ht="15" hidden="false" customHeight="false" outlineLevel="0" collapsed="false">
      <c r="A912" s="5" t="n">
        <v>45152</v>
      </c>
      <c r="B912" s="6" t="n">
        <v>1910.6</v>
      </c>
      <c r="C912" s="9" t="n">
        <f aca="false">B912/B911-1</f>
        <v>-0.00120236290449061</v>
      </c>
      <c r="D912" s="9" t="n">
        <f aca="false">LN(B912/B911)</f>
        <v>-0.00120308632269994</v>
      </c>
      <c r="E912" s="9" t="n">
        <f aca="false">B912/B907-1</f>
        <v>-0.0118438065683993</v>
      </c>
      <c r="F912" s="9" t="n">
        <f aca="false">B912/B891-1</f>
        <v>-0.0252538135809397</v>
      </c>
      <c r="G912" s="0" t="n">
        <f aca="false">MAX(G911,B912)</f>
        <v>2051.5</v>
      </c>
      <c r="H912" s="9" t="n">
        <f aca="false">B912/G912-1</f>
        <v>-0.0686814525956617</v>
      </c>
      <c r="I912" s="0" t="n">
        <f aca="false">IF(AND($A912&gt;=CrashTest!$B$3,$A912&lt;=CrashTest!$C$3),1,IF(AND($A912&gt;=CrashTest!$B$4,$A912&lt;=CrashTest!$C$4),2,IF(AND($A912&gt;=CrashTest!$B$5,$A912&lt;=CrashTest!$C$5),3,IF(AND($A912&gt;=CrashTest!$B$6,$A912&lt;=CrashTest!$C$6),4,IF(AND($A912&gt;=CrashTest!$B$7,$A912&lt;=CrashTest!$C$7),5,0)))))</f>
        <v>0</v>
      </c>
      <c r="J912" s="0" t="str">
        <f aca="false">IF(I912=0,"",IF(I911=I912,MAX(J911,B912),B912))</f>
        <v/>
      </c>
      <c r="K912" s="9" t="str">
        <f aca="false">IF(I912=0,"",B912/J912-1)</f>
        <v/>
      </c>
      <c r="M912" s="8"/>
      <c r="N912" s="8"/>
      <c r="O912" s="8"/>
      <c r="P912" s="8"/>
      <c r="Q912" s="9"/>
      <c r="R912" s="9"/>
      <c r="S912" s="9"/>
      <c r="T912" s="9"/>
      <c r="U912" s="9"/>
      <c r="V912" s="9"/>
    </row>
    <row r="913" customFormat="false" ht="15" hidden="false" customHeight="false" outlineLevel="0" collapsed="false">
      <c r="A913" s="5" t="n">
        <v>45153</v>
      </c>
      <c r="B913" s="6" t="n">
        <v>1902.5</v>
      </c>
      <c r="C913" s="9" t="n">
        <f aca="false">B913/B912-1</f>
        <v>-0.00423950591437239</v>
      </c>
      <c r="D913" s="9" t="n">
        <f aca="false">LN(B913/B912)</f>
        <v>-0.00424851810006703</v>
      </c>
      <c r="E913" s="9" t="n">
        <f aca="false">B913/B908-1</f>
        <v>-0.0112260277532352</v>
      </c>
      <c r="F913" s="9" t="n">
        <f aca="false">B913/B892-1</f>
        <v>-0.0255582872362221</v>
      </c>
      <c r="G913" s="0" t="n">
        <f aca="false">MAX(G912,B913)</f>
        <v>2051.5</v>
      </c>
      <c r="H913" s="9" t="n">
        <f aca="false">B913/G913-1</f>
        <v>-0.0726297830855471</v>
      </c>
      <c r="I913" s="0" t="n">
        <f aca="false">IF(AND($A913&gt;=CrashTest!$B$3,$A913&lt;=CrashTest!$C$3),1,IF(AND($A913&gt;=CrashTest!$B$4,$A913&lt;=CrashTest!$C$4),2,IF(AND($A913&gt;=CrashTest!$B$5,$A913&lt;=CrashTest!$C$5),3,IF(AND($A913&gt;=CrashTest!$B$6,$A913&lt;=CrashTest!$C$6),4,IF(AND($A913&gt;=CrashTest!$B$7,$A913&lt;=CrashTest!$C$7),5,0)))))</f>
        <v>0</v>
      </c>
      <c r="J913" s="0" t="str">
        <f aca="false">IF(I913=0,"",IF(I912=I913,MAX(J912,B913),B913))</f>
        <v/>
      </c>
      <c r="K913" s="9" t="str">
        <f aca="false">IF(I913=0,"",B913/J913-1)</f>
        <v/>
      </c>
      <c r="M913" s="8"/>
      <c r="N913" s="8"/>
      <c r="O913" s="8"/>
      <c r="P913" s="8"/>
      <c r="Q913" s="9"/>
      <c r="R913" s="9"/>
      <c r="S913" s="9"/>
      <c r="T913" s="9"/>
      <c r="U913" s="9"/>
      <c r="V913" s="9"/>
    </row>
    <row r="914" customFormat="false" ht="15" hidden="false" customHeight="false" outlineLevel="0" collapsed="false">
      <c r="A914" s="5" t="n">
        <v>45154</v>
      </c>
      <c r="B914" s="6" t="n">
        <v>1896.1</v>
      </c>
      <c r="C914" s="9" t="n">
        <f aca="false">B914/B913-1</f>
        <v>-0.00336399474375826</v>
      </c>
      <c r="D914" s="9" t="n">
        <f aca="false">LN(B914/B913)</f>
        <v>-0.00336966569568295</v>
      </c>
      <c r="E914" s="9" t="n">
        <f aca="false">B914/B909-1</f>
        <v>-0.0100762242873552</v>
      </c>
      <c r="F914" s="9" t="n">
        <f aca="false">B914/B893-1</f>
        <v>-0.0410176006473803</v>
      </c>
      <c r="G914" s="0" t="n">
        <f aca="false">MAX(G913,B914)</f>
        <v>2051.5</v>
      </c>
      <c r="H914" s="9" t="n">
        <f aca="false">B914/G914-1</f>
        <v>-0.0757494516207653</v>
      </c>
      <c r="I914" s="0" t="n">
        <f aca="false">IF(AND($A914&gt;=CrashTest!$B$3,$A914&lt;=CrashTest!$C$3),1,IF(AND($A914&gt;=CrashTest!$B$4,$A914&lt;=CrashTest!$C$4),2,IF(AND($A914&gt;=CrashTest!$B$5,$A914&lt;=CrashTest!$C$5),3,IF(AND($A914&gt;=CrashTest!$B$6,$A914&lt;=CrashTest!$C$6),4,IF(AND($A914&gt;=CrashTest!$B$7,$A914&lt;=CrashTest!$C$7),5,0)))))</f>
        <v>0</v>
      </c>
      <c r="J914" s="0" t="str">
        <f aca="false">IF(I914=0,"",IF(I913=I914,MAX(J913,B914),B914))</f>
        <v/>
      </c>
      <c r="K914" s="9" t="str">
        <f aca="false">IF(I914=0,"",B914/J914-1)</f>
        <v/>
      </c>
      <c r="M914" s="8"/>
      <c r="N914" s="8"/>
      <c r="O914" s="8"/>
      <c r="P914" s="8"/>
      <c r="Q914" s="9"/>
      <c r="R914" s="9"/>
      <c r="S914" s="9"/>
      <c r="T914" s="9"/>
      <c r="U914" s="9"/>
      <c r="V914" s="9"/>
    </row>
    <row r="915" customFormat="false" ht="15" hidden="false" customHeight="false" outlineLevel="0" collapsed="false">
      <c r="A915" s="5" t="n">
        <v>45155</v>
      </c>
      <c r="B915" s="6" t="n">
        <v>1884.1</v>
      </c>
      <c r="C915" s="9" t="n">
        <f aca="false">B915/B914-1</f>
        <v>-0.00632878012763038</v>
      </c>
      <c r="D915" s="9" t="n">
        <f aca="false">LN(B915/B914)</f>
        <v>-0.00634889175620307</v>
      </c>
      <c r="E915" s="9" t="n">
        <f aca="false">B915/B910-1</f>
        <v>-0.015827413288759</v>
      </c>
      <c r="F915" s="9" t="n">
        <f aca="false">B915/B894-1</f>
        <v>-0.0472313527180784</v>
      </c>
      <c r="G915" s="0" t="n">
        <f aca="false">MAX(G914,B915)</f>
        <v>2051.5</v>
      </c>
      <c r="H915" s="9" t="n">
        <f aca="false">B915/G915-1</f>
        <v>-0.0815988301242994</v>
      </c>
      <c r="I915" s="0" t="n">
        <f aca="false">IF(AND($A915&gt;=CrashTest!$B$3,$A915&lt;=CrashTest!$C$3),1,IF(AND($A915&gt;=CrashTest!$B$4,$A915&lt;=CrashTest!$C$4),2,IF(AND($A915&gt;=CrashTest!$B$5,$A915&lt;=CrashTest!$C$5),3,IF(AND($A915&gt;=CrashTest!$B$6,$A915&lt;=CrashTest!$C$6),4,IF(AND($A915&gt;=CrashTest!$B$7,$A915&lt;=CrashTest!$C$7),5,0)))))</f>
        <v>0</v>
      </c>
      <c r="J915" s="0" t="str">
        <f aca="false">IF(I915=0,"",IF(I914=I915,MAX(J914,B915),B915))</f>
        <v/>
      </c>
      <c r="K915" s="9" t="str">
        <f aca="false">IF(I915=0,"",B915/J915-1)</f>
        <v/>
      </c>
      <c r="M915" s="8"/>
      <c r="N915" s="8"/>
      <c r="O915" s="8"/>
      <c r="P915" s="8"/>
      <c r="Q915" s="9"/>
      <c r="R915" s="9"/>
      <c r="S915" s="9"/>
      <c r="T915" s="9"/>
      <c r="U915" s="9"/>
      <c r="V915" s="9"/>
    </row>
    <row r="916" customFormat="false" ht="15" hidden="false" customHeight="false" outlineLevel="0" collapsed="false">
      <c r="A916" s="5" t="n">
        <v>45156</v>
      </c>
      <c r="B916" s="6" t="n">
        <v>1886.1</v>
      </c>
      <c r="C916" s="9" t="n">
        <f aca="false">B916/B915-1</f>
        <v>0.00106151478159333</v>
      </c>
      <c r="D916" s="9" t="n">
        <f aca="false">LN(B916/B915)</f>
        <v>0.00106095177317018</v>
      </c>
      <c r="E916" s="9" t="n">
        <f aca="false">B916/B911-1</f>
        <v>-0.0140101416697163</v>
      </c>
      <c r="F916" s="9" t="n">
        <f aca="false">B916/B895-1</f>
        <v>-0.0417619265355891</v>
      </c>
      <c r="G916" s="0" t="n">
        <f aca="false">MAX(G915,B916)</f>
        <v>2051.5</v>
      </c>
      <c r="H916" s="9" t="n">
        <f aca="false">B916/G916-1</f>
        <v>-0.0806239337070437</v>
      </c>
      <c r="I916" s="0" t="n">
        <f aca="false">IF(AND($A916&gt;=CrashTest!$B$3,$A916&lt;=CrashTest!$C$3),1,IF(AND($A916&gt;=CrashTest!$B$4,$A916&lt;=CrashTest!$C$4),2,IF(AND($A916&gt;=CrashTest!$B$5,$A916&lt;=CrashTest!$C$5),3,IF(AND($A916&gt;=CrashTest!$B$6,$A916&lt;=CrashTest!$C$6),4,IF(AND($A916&gt;=CrashTest!$B$7,$A916&lt;=CrashTest!$C$7),5,0)))))</f>
        <v>0</v>
      </c>
      <c r="J916" s="0" t="str">
        <f aca="false">IF(I916=0,"",IF(I915=I916,MAX(J915,B916),B916))</f>
        <v/>
      </c>
      <c r="K916" s="9" t="str">
        <f aca="false">IF(I916=0,"",B916/J916-1)</f>
        <v/>
      </c>
      <c r="M916" s="8"/>
      <c r="N916" s="8"/>
      <c r="O916" s="8"/>
      <c r="P916" s="8"/>
      <c r="Q916" s="9"/>
      <c r="R916" s="9"/>
      <c r="S916" s="9"/>
      <c r="T916" s="9"/>
      <c r="U916" s="9"/>
      <c r="V916" s="9"/>
    </row>
    <row r="917" customFormat="false" ht="15" hidden="false" customHeight="false" outlineLevel="0" collapsed="false">
      <c r="A917" s="5" t="n">
        <v>45159</v>
      </c>
      <c r="B917" s="6" t="n">
        <v>1893.3</v>
      </c>
      <c r="C917" s="9" t="n">
        <f aca="false">B917/B916-1</f>
        <v>0.00381740098616201</v>
      </c>
      <c r="D917" s="9" t="n">
        <f aca="false">LN(B917/B916)</f>
        <v>0.00381013320117853</v>
      </c>
      <c r="E917" s="9" t="n">
        <f aca="false">B917/B912-1</f>
        <v>-0.00905474719983246</v>
      </c>
      <c r="F917" s="9" t="n">
        <f aca="false">B917/B896-1</f>
        <v>-0.0361451916713333</v>
      </c>
      <c r="G917" s="0" t="n">
        <f aca="false">MAX(G916,B917)</f>
        <v>2051.5</v>
      </c>
      <c r="H917" s="9" t="n">
        <f aca="false">B917/G917-1</f>
        <v>-0.0771143066049232</v>
      </c>
      <c r="I917" s="0" t="n">
        <f aca="false">IF(AND($A917&gt;=CrashTest!$B$3,$A917&lt;=CrashTest!$C$3),1,IF(AND($A917&gt;=CrashTest!$B$4,$A917&lt;=CrashTest!$C$4),2,IF(AND($A917&gt;=CrashTest!$B$5,$A917&lt;=CrashTest!$C$5),3,IF(AND($A917&gt;=CrashTest!$B$6,$A917&lt;=CrashTest!$C$6),4,IF(AND($A917&gt;=CrashTest!$B$7,$A917&lt;=CrashTest!$C$7),5,0)))))</f>
        <v>0</v>
      </c>
      <c r="J917" s="0" t="str">
        <f aca="false">IF(I917=0,"",IF(I916=I917,MAX(J916,B917),B917))</f>
        <v/>
      </c>
      <c r="K917" s="9" t="str">
        <f aca="false">IF(I917=0,"",B917/J917-1)</f>
        <v/>
      </c>
      <c r="M917" s="8"/>
      <c r="N917" s="8"/>
      <c r="O917" s="8"/>
      <c r="P917" s="8"/>
      <c r="Q917" s="9"/>
      <c r="R917" s="9"/>
      <c r="S917" s="9"/>
      <c r="T917" s="9"/>
      <c r="U917" s="9"/>
      <c r="V917" s="9"/>
    </row>
    <row r="918" customFormat="false" ht="15" hidden="false" customHeight="false" outlineLevel="0" collapsed="false">
      <c r="A918" s="5" t="n">
        <v>45160</v>
      </c>
      <c r="B918" s="6" t="n">
        <v>1896.4</v>
      </c>
      <c r="C918" s="9" t="n">
        <f aca="false">B918/B917-1</f>
        <v>0.00163735277029531</v>
      </c>
      <c r="D918" s="9" t="n">
        <f aca="false">LN(B918/B917)</f>
        <v>0.00163601376965979</v>
      </c>
      <c r="E918" s="9" t="n">
        <f aca="false">B918/B913-1</f>
        <v>-0.0032063074901445</v>
      </c>
      <c r="F918" s="9" t="n">
        <f aca="false">B918/B897-1</f>
        <v>-0.0325970514717134</v>
      </c>
      <c r="G918" s="0" t="n">
        <f aca="false">MAX(G917,B918)</f>
        <v>2051.5</v>
      </c>
      <c r="H918" s="9" t="n">
        <f aca="false">B918/G918-1</f>
        <v>-0.0756032171581769</v>
      </c>
      <c r="I918" s="0" t="n">
        <f aca="false">IF(AND($A918&gt;=CrashTest!$B$3,$A918&lt;=CrashTest!$C$3),1,IF(AND($A918&gt;=CrashTest!$B$4,$A918&lt;=CrashTest!$C$4),2,IF(AND($A918&gt;=CrashTest!$B$5,$A918&lt;=CrashTest!$C$5),3,IF(AND($A918&gt;=CrashTest!$B$6,$A918&lt;=CrashTest!$C$6),4,IF(AND($A918&gt;=CrashTest!$B$7,$A918&lt;=CrashTest!$C$7),5,0)))))</f>
        <v>0</v>
      </c>
      <c r="J918" s="0" t="str">
        <f aca="false">IF(I918=0,"",IF(I917=I918,MAX(J917,B918),B918))</f>
        <v/>
      </c>
      <c r="K918" s="9" t="str">
        <f aca="false">IF(I918=0,"",B918/J918-1)</f>
        <v/>
      </c>
      <c r="M918" s="8"/>
      <c r="N918" s="8"/>
      <c r="O918" s="8"/>
      <c r="P918" s="8"/>
      <c r="Q918" s="9"/>
      <c r="R918" s="9"/>
      <c r="S918" s="9"/>
      <c r="T918" s="9"/>
      <c r="U918" s="9"/>
      <c r="V918" s="9"/>
    </row>
    <row r="919" customFormat="false" ht="15" hidden="false" customHeight="false" outlineLevel="0" collapsed="false">
      <c r="A919" s="5" t="n">
        <v>45161</v>
      </c>
      <c r="B919" s="6" t="n">
        <v>1918.5</v>
      </c>
      <c r="C919" s="9" t="n">
        <f aca="false">B919/B918-1</f>
        <v>0.0116536595654924</v>
      </c>
      <c r="D919" s="9" t="n">
        <f aca="false">LN(B919/B918)</f>
        <v>0.0115862786590437</v>
      </c>
      <c r="E919" s="9" t="n">
        <f aca="false">B919/B914-1</f>
        <v>0.0118137229049102</v>
      </c>
      <c r="F919" s="9" t="n">
        <f aca="false">B919/B898-1</f>
        <v>-0.0222210896488456</v>
      </c>
      <c r="G919" s="0" t="n">
        <f aca="false">MAX(G918,B919)</f>
        <v>2051.5</v>
      </c>
      <c r="H919" s="9" t="n">
        <f aca="false">B919/G919-1</f>
        <v>-0.0648306117475018</v>
      </c>
      <c r="I919" s="0" t="n">
        <f aca="false">IF(AND($A919&gt;=CrashTest!$B$3,$A919&lt;=CrashTest!$C$3),1,IF(AND($A919&gt;=CrashTest!$B$4,$A919&lt;=CrashTest!$C$4),2,IF(AND($A919&gt;=CrashTest!$B$5,$A919&lt;=CrashTest!$C$5),3,IF(AND($A919&gt;=CrashTest!$B$6,$A919&lt;=CrashTest!$C$6),4,IF(AND($A919&gt;=CrashTest!$B$7,$A919&lt;=CrashTest!$C$7),5,0)))))</f>
        <v>0</v>
      </c>
      <c r="J919" s="0" t="str">
        <f aca="false">IF(I919=0,"",IF(I918=I919,MAX(J918,B919),B919))</f>
        <v/>
      </c>
      <c r="K919" s="9" t="str">
        <f aca="false">IF(I919=0,"",B919/J919-1)</f>
        <v/>
      </c>
      <c r="M919" s="8"/>
      <c r="N919" s="8"/>
      <c r="O919" s="8"/>
      <c r="P919" s="8"/>
      <c r="Q919" s="9"/>
      <c r="R919" s="9"/>
      <c r="S919" s="9"/>
      <c r="T919" s="9"/>
      <c r="U919" s="9"/>
      <c r="V919" s="9"/>
    </row>
    <row r="920" customFormat="false" ht="15" hidden="false" customHeight="false" outlineLevel="0" collapsed="false">
      <c r="A920" s="5" t="n">
        <v>45162</v>
      </c>
      <c r="B920" s="6" t="n">
        <v>1918.2</v>
      </c>
      <c r="C920" s="9" t="n">
        <f aca="false">B920/B919-1</f>
        <v>-0.000156372165754481</v>
      </c>
      <c r="D920" s="9" t="n">
        <f aca="false">LN(B920/B919)</f>
        <v>-0.000156384393156293</v>
      </c>
      <c r="E920" s="9" t="n">
        <f aca="false">B920/B915-1</f>
        <v>0.0180988270261664</v>
      </c>
      <c r="F920" s="9" t="n">
        <f aca="false">B920/B899-1</f>
        <v>-0.0257504190156941</v>
      </c>
      <c r="G920" s="0" t="n">
        <f aca="false">MAX(G919,B920)</f>
        <v>2051.5</v>
      </c>
      <c r="H920" s="9" t="n">
        <f aca="false">B920/G920-1</f>
        <v>-0.0649768462100901</v>
      </c>
      <c r="I920" s="0" t="n">
        <f aca="false">IF(AND($A920&gt;=CrashTest!$B$3,$A920&lt;=CrashTest!$C$3),1,IF(AND($A920&gt;=CrashTest!$B$4,$A920&lt;=CrashTest!$C$4),2,IF(AND($A920&gt;=CrashTest!$B$5,$A920&lt;=CrashTest!$C$5),3,IF(AND($A920&gt;=CrashTest!$B$6,$A920&lt;=CrashTest!$C$6),4,IF(AND($A920&gt;=CrashTest!$B$7,$A920&lt;=CrashTest!$C$7),5,0)))))</f>
        <v>0</v>
      </c>
      <c r="J920" s="0" t="str">
        <f aca="false">IF(I920=0,"",IF(I919=I920,MAX(J919,B920),B920))</f>
        <v/>
      </c>
      <c r="K920" s="9" t="str">
        <f aca="false">IF(I920=0,"",B920/J920-1)</f>
        <v/>
      </c>
      <c r="M920" s="8"/>
      <c r="N920" s="8"/>
      <c r="O920" s="8"/>
      <c r="P920" s="8"/>
      <c r="Q920" s="9"/>
      <c r="R920" s="9"/>
      <c r="S920" s="9"/>
      <c r="T920" s="9"/>
      <c r="U920" s="9"/>
      <c r="V920" s="9"/>
    </row>
    <row r="921" customFormat="false" ht="15" hidden="false" customHeight="false" outlineLevel="0" collapsed="false">
      <c r="A921" s="5" t="n">
        <v>45163</v>
      </c>
      <c r="B921" s="6" t="n">
        <v>1911.1</v>
      </c>
      <c r="C921" s="9" t="n">
        <f aca="false">B921/B920-1</f>
        <v>-0.00370138671671361</v>
      </c>
      <c r="D921" s="9" t="n">
        <f aca="false">LN(B921/B920)</f>
        <v>-0.00370825379891522</v>
      </c>
      <c r="E921" s="9" t="n">
        <f aca="false">B921/B916-1</f>
        <v>0.0132548645352844</v>
      </c>
      <c r="F921" s="9" t="n">
        <f aca="false">B921/B900-1</f>
        <v>-0.0176313354580036</v>
      </c>
      <c r="G921" s="0" t="n">
        <f aca="false">MAX(G920,B921)</f>
        <v>2051.5</v>
      </c>
      <c r="H921" s="9" t="n">
        <f aca="false">B921/G921-1</f>
        <v>-0.0684377284913479</v>
      </c>
      <c r="I921" s="0" t="n">
        <f aca="false">IF(AND($A921&gt;=CrashTest!$B$3,$A921&lt;=CrashTest!$C$3),1,IF(AND($A921&gt;=CrashTest!$B$4,$A921&lt;=CrashTest!$C$4),2,IF(AND($A921&gt;=CrashTest!$B$5,$A921&lt;=CrashTest!$C$5),3,IF(AND($A921&gt;=CrashTest!$B$6,$A921&lt;=CrashTest!$C$6),4,IF(AND($A921&gt;=CrashTest!$B$7,$A921&lt;=CrashTest!$C$7),5,0)))))</f>
        <v>0</v>
      </c>
      <c r="J921" s="0" t="str">
        <f aca="false">IF(I921=0,"",IF(I920=I921,MAX(J920,B921),B921))</f>
        <v/>
      </c>
      <c r="K921" s="9" t="str">
        <f aca="false">IF(I921=0,"",B921/J921-1)</f>
        <v/>
      </c>
      <c r="M921" s="8"/>
      <c r="N921" s="8"/>
      <c r="O921" s="8"/>
      <c r="P921" s="8"/>
      <c r="Q921" s="9"/>
      <c r="R921" s="9"/>
      <c r="S921" s="9"/>
      <c r="T921" s="9"/>
      <c r="U921" s="9"/>
      <c r="V921" s="9"/>
    </row>
    <row r="922" customFormat="false" ht="15" hidden="false" customHeight="false" outlineLevel="0" collapsed="false">
      <c r="A922" s="5" t="n">
        <v>45166</v>
      </c>
      <c r="B922" s="6" t="n">
        <v>1917.9</v>
      </c>
      <c r="C922" s="9" t="n">
        <f aca="false">B922/B921-1</f>
        <v>0.00355816022186195</v>
      </c>
      <c r="D922" s="9" t="n">
        <f aca="false">LN(B922/B921)</f>
        <v>0.00355184494585547</v>
      </c>
      <c r="E922" s="9" t="n">
        <f aca="false">B922/B917-1</f>
        <v>0.0129931864997623</v>
      </c>
      <c r="F922" s="9" t="n">
        <f aca="false">B922/B901-1</f>
        <v>-0.02167924913283</v>
      </c>
      <c r="G922" s="0" t="n">
        <f aca="false">MAX(G921,B922)</f>
        <v>2051.5</v>
      </c>
      <c r="H922" s="9" t="n">
        <f aca="false">B922/G922-1</f>
        <v>-0.0651230806726785</v>
      </c>
      <c r="I922" s="0" t="n">
        <f aca="false">IF(AND($A922&gt;=CrashTest!$B$3,$A922&lt;=CrashTest!$C$3),1,IF(AND($A922&gt;=CrashTest!$B$4,$A922&lt;=CrashTest!$C$4),2,IF(AND($A922&gt;=CrashTest!$B$5,$A922&lt;=CrashTest!$C$5),3,IF(AND($A922&gt;=CrashTest!$B$6,$A922&lt;=CrashTest!$C$6),4,IF(AND($A922&gt;=CrashTest!$B$7,$A922&lt;=CrashTest!$C$7),5,0)))))</f>
        <v>0</v>
      </c>
      <c r="J922" s="0" t="str">
        <f aca="false">IF(I922=0,"",IF(I921=I922,MAX(J921,B922),B922))</f>
        <v/>
      </c>
      <c r="K922" s="9" t="str">
        <f aca="false">IF(I922=0,"",B922/J922-1)</f>
        <v/>
      </c>
      <c r="M922" s="8"/>
      <c r="N922" s="8"/>
      <c r="O922" s="8"/>
      <c r="P922" s="8"/>
      <c r="Q922" s="9"/>
      <c r="R922" s="9"/>
      <c r="S922" s="9"/>
      <c r="T922" s="9"/>
      <c r="U922" s="9"/>
      <c r="V922" s="9"/>
    </row>
    <row r="923" customFormat="false" ht="15" hidden="false" customHeight="false" outlineLevel="0" collapsed="false">
      <c r="A923" s="5" t="n">
        <v>45167</v>
      </c>
      <c r="B923" s="6" t="n">
        <v>1936.5</v>
      </c>
      <c r="C923" s="9" t="n">
        <f aca="false">B923/B922-1</f>
        <v>0.00969810730486476</v>
      </c>
      <c r="D923" s="9" t="n">
        <f aca="false">LN(B923/B922)</f>
        <v>0.0096513825140161</v>
      </c>
      <c r="E923" s="9" t="n">
        <f aca="false">B923/B918-1</f>
        <v>0.0211453279898755</v>
      </c>
      <c r="F923" s="9" t="n">
        <f aca="false">B923/B902-1</f>
        <v>-0.017254503933012</v>
      </c>
      <c r="G923" s="0" t="n">
        <f aca="false">MAX(G922,B923)</f>
        <v>2051.5</v>
      </c>
      <c r="H923" s="9" t="n">
        <f aca="false">B923/G923-1</f>
        <v>-0.0560565439922008</v>
      </c>
      <c r="I923" s="0" t="n">
        <f aca="false">IF(AND($A923&gt;=CrashTest!$B$3,$A923&lt;=CrashTest!$C$3),1,IF(AND($A923&gt;=CrashTest!$B$4,$A923&lt;=CrashTest!$C$4),2,IF(AND($A923&gt;=CrashTest!$B$5,$A923&lt;=CrashTest!$C$5),3,IF(AND($A923&gt;=CrashTest!$B$6,$A923&lt;=CrashTest!$C$6),4,IF(AND($A923&gt;=CrashTest!$B$7,$A923&lt;=CrashTest!$C$7),5,0)))))</f>
        <v>0</v>
      </c>
      <c r="J923" s="0" t="str">
        <f aca="false">IF(I923=0,"",IF(I922=I923,MAX(J922,B923),B923))</f>
        <v/>
      </c>
      <c r="K923" s="9" t="str">
        <f aca="false">IF(I923=0,"",B923/J923-1)</f>
        <v/>
      </c>
      <c r="M923" s="8"/>
      <c r="N923" s="8"/>
      <c r="O923" s="8"/>
      <c r="P923" s="8"/>
      <c r="Q923" s="9"/>
      <c r="R923" s="9"/>
      <c r="S923" s="9"/>
      <c r="T923" s="9"/>
      <c r="U923" s="9"/>
      <c r="V923" s="9"/>
    </row>
    <row r="924" customFormat="false" ht="15" hidden="false" customHeight="false" outlineLevel="0" collapsed="false">
      <c r="A924" s="5" t="n">
        <v>45168</v>
      </c>
      <c r="B924" s="6" t="n">
        <v>1944.3</v>
      </c>
      <c r="C924" s="9" t="n">
        <f aca="false">B924/B923-1</f>
        <v>0.00402788536018583</v>
      </c>
      <c r="D924" s="9" t="n">
        <f aca="false">LN(B924/B923)</f>
        <v>0.00401979514697305</v>
      </c>
      <c r="E924" s="9" t="n">
        <f aca="false">B924/B919-1</f>
        <v>0.0134480062548865</v>
      </c>
      <c r="F924" s="9" t="n">
        <f aca="false">B924/B903-1</f>
        <v>0.001855000772917</v>
      </c>
      <c r="G924" s="0" t="n">
        <f aca="false">MAX(G923,B924)</f>
        <v>2051.5</v>
      </c>
      <c r="H924" s="9" t="n">
        <f aca="false">B924/G924-1</f>
        <v>-0.0522544479649038</v>
      </c>
      <c r="I924" s="0" t="n">
        <f aca="false">IF(AND($A924&gt;=CrashTest!$B$3,$A924&lt;=CrashTest!$C$3),1,IF(AND($A924&gt;=CrashTest!$B$4,$A924&lt;=CrashTest!$C$4),2,IF(AND($A924&gt;=CrashTest!$B$5,$A924&lt;=CrashTest!$C$5),3,IF(AND($A924&gt;=CrashTest!$B$6,$A924&lt;=CrashTest!$C$6),4,IF(AND($A924&gt;=CrashTest!$B$7,$A924&lt;=CrashTest!$C$7),5,0)))))</f>
        <v>0</v>
      </c>
      <c r="J924" s="0" t="str">
        <f aca="false">IF(I924=0,"",IF(I923=I924,MAX(J923,B924),B924))</f>
        <v/>
      </c>
      <c r="K924" s="9" t="str">
        <f aca="false">IF(I924=0,"",B924/J924-1)</f>
        <v/>
      </c>
      <c r="M924" s="8"/>
      <c r="N924" s="8"/>
      <c r="O924" s="8"/>
      <c r="P924" s="8"/>
      <c r="Q924" s="9"/>
      <c r="R924" s="9"/>
      <c r="S924" s="9"/>
      <c r="T924" s="9"/>
      <c r="U924" s="9"/>
      <c r="V924" s="9"/>
    </row>
    <row r="925" customFormat="false" ht="15" hidden="false" customHeight="false" outlineLevel="0" collapsed="false">
      <c r="A925" s="5" t="n">
        <v>45169</v>
      </c>
      <c r="B925" s="6" t="n">
        <v>1938.2</v>
      </c>
      <c r="C925" s="9" t="n">
        <f aca="false">B925/B924-1</f>
        <v>-0.00313737591935392</v>
      </c>
      <c r="D925" s="9" t="n">
        <f aca="false">LN(B925/B924)</f>
        <v>-0.00314230780133024</v>
      </c>
      <c r="E925" s="9" t="n">
        <f aca="false">B925/B920-1</f>
        <v>0.0104264414555313</v>
      </c>
      <c r="F925" s="9" t="n">
        <f aca="false">B925/B904-1</f>
        <v>0.000412924538040649</v>
      </c>
      <c r="G925" s="0" t="n">
        <f aca="false">MAX(G924,B925)</f>
        <v>2051.5</v>
      </c>
      <c r="H925" s="9" t="n">
        <f aca="false">B925/G925-1</f>
        <v>-0.0552278820375335</v>
      </c>
      <c r="I925" s="0" t="n">
        <f aca="false">IF(AND($A925&gt;=CrashTest!$B$3,$A925&lt;=CrashTest!$C$3),1,IF(AND($A925&gt;=CrashTest!$B$4,$A925&lt;=CrashTest!$C$4),2,IF(AND($A925&gt;=CrashTest!$B$5,$A925&lt;=CrashTest!$C$5),3,IF(AND($A925&gt;=CrashTest!$B$6,$A925&lt;=CrashTest!$C$6),4,IF(AND($A925&gt;=CrashTest!$B$7,$A925&lt;=CrashTest!$C$7),5,0)))))</f>
        <v>0</v>
      </c>
      <c r="J925" s="0" t="str">
        <f aca="false">IF(I925=0,"",IF(I924=I925,MAX(J924,B925),B925))</f>
        <v/>
      </c>
      <c r="K925" s="9" t="str">
        <f aca="false">IF(I925=0,"",B925/J925-1)</f>
        <v/>
      </c>
      <c r="M925" s="8"/>
      <c r="N925" s="8"/>
      <c r="O925" s="8"/>
      <c r="P925" s="8"/>
      <c r="Q925" s="9"/>
      <c r="R925" s="9"/>
      <c r="S925" s="9"/>
      <c r="T925" s="9"/>
      <c r="U925" s="9"/>
      <c r="V925" s="9"/>
    </row>
    <row r="926" customFormat="false" ht="15" hidden="false" customHeight="false" outlineLevel="0" collapsed="false">
      <c r="A926" s="5" t="n">
        <v>45170</v>
      </c>
      <c r="B926" s="6" t="n">
        <v>1939.8</v>
      </c>
      <c r="C926" s="9" t="n">
        <f aca="false">B926/B925-1</f>
        <v>0.000825508203487813</v>
      </c>
      <c r="D926" s="9" t="n">
        <f aca="false">LN(B926/B925)</f>
        <v>0.000825167658992762</v>
      </c>
      <c r="E926" s="9" t="n">
        <f aca="false">B926/B921-1</f>
        <v>0.0150175291716812</v>
      </c>
      <c r="F926" s="9" t="n">
        <f aca="false">B926/B905-1</f>
        <v>0.00403726708074537</v>
      </c>
      <c r="G926" s="0" t="n">
        <f aca="false">MAX(G925,B926)</f>
        <v>2051.5</v>
      </c>
      <c r="H926" s="9" t="n">
        <f aca="false">B926/G926-1</f>
        <v>-0.0544479649037291</v>
      </c>
      <c r="I926" s="0" t="n">
        <f aca="false">IF(AND($A926&gt;=CrashTest!$B$3,$A926&lt;=CrashTest!$C$3),1,IF(AND($A926&gt;=CrashTest!$B$4,$A926&lt;=CrashTest!$C$4),2,IF(AND($A926&gt;=CrashTest!$B$5,$A926&lt;=CrashTest!$C$5),3,IF(AND($A926&gt;=CrashTest!$B$6,$A926&lt;=CrashTest!$C$6),4,IF(AND($A926&gt;=CrashTest!$B$7,$A926&lt;=CrashTest!$C$7),5,0)))))</f>
        <v>0</v>
      </c>
      <c r="J926" s="0" t="str">
        <f aca="false">IF(I926=0,"",IF(I925=I926,MAX(J925,B926),B926))</f>
        <v/>
      </c>
      <c r="K926" s="9" t="str">
        <f aca="false">IF(I926=0,"",B926/J926-1)</f>
        <v/>
      </c>
      <c r="M926" s="8"/>
      <c r="N926" s="8"/>
      <c r="O926" s="8"/>
      <c r="P926" s="8"/>
      <c r="Q926" s="9"/>
      <c r="R926" s="9"/>
      <c r="S926" s="9"/>
      <c r="T926" s="9"/>
      <c r="U926" s="9"/>
      <c r="V926" s="9"/>
    </row>
    <row r="927" customFormat="false" ht="15" hidden="false" customHeight="false" outlineLevel="0" collapsed="false">
      <c r="A927" s="5" t="n">
        <v>45174</v>
      </c>
      <c r="B927" s="6" t="n">
        <v>1926.2</v>
      </c>
      <c r="C927" s="9" t="n">
        <f aca="false">B927/B926-1</f>
        <v>-0.00701103206516129</v>
      </c>
      <c r="D927" s="9" t="n">
        <f aca="false">LN(B927/B926)</f>
        <v>-0.00703572483267841</v>
      </c>
      <c r="E927" s="9" t="n">
        <f aca="false">B927/B922-1</f>
        <v>0.00432765003389113</v>
      </c>
      <c r="F927" s="9" t="n">
        <f aca="false">B927/B906-1</f>
        <v>-0.00690864095689825</v>
      </c>
      <c r="G927" s="0" t="n">
        <f aca="false">MAX(G926,B927)</f>
        <v>2051.5</v>
      </c>
      <c r="H927" s="9" t="n">
        <f aca="false">B927/G927-1</f>
        <v>-0.0610772605410674</v>
      </c>
      <c r="I927" s="0" t="n">
        <f aca="false">IF(AND($A927&gt;=CrashTest!$B$3,$A927&lt;=CrashTest!$C$3),1,IF(AND($A927&gt;=CrashTest!$B$4,$A927&lt;=CrashTest!$C$4),2,IF(AND($A927&gt;=CrashTest!$B$5,$A927&lt;=CrashTest!$C$5),3,IF(AND($A927&gt;=CrashTest!$B$6,$A927&lt;=CrashTest!$C$6),4,IF(AND($A927&gt;=CrashTest!$B$7,$A927&lt;=CrashTest!$C$7),5,0)))))</f>
        <v>0</v>
      </c>
      <c r="J927" s="0" t="str">
        <f aca="false">IF(I927=0,"",IF(I926=I927,MAX(J926,B927),B927))</f>
        <v/>
      </c>
      <c r="K927" s="9" t="str">
        <f aca="false">IF(I927=0,"",B927/J927-1)</f>
        <v/>
      </c>
      <c r="M927" s="8"/>
      <c r="N927" s="8"/>
      <c r="O927" s="8"/>
      <c r="P927" s="8"/>
      <c r="Q927" s="9"/>
      <c r="R927" s="9"/>
      <c r="S927" s="9"/>
      <c r="T927" s="9"/>
      <c r="U927" s="9"/>
      <c r="V927" s="9"/>
    </row>
    <row r="928" customFormat="false" ht="15" hidden="false" customHeight="false" outlineLevel="0" collapsed="false">
      <c r="A928" s="5" t="n">
        <v>45175</v>
      </c>
      <c r="B928" s="6" t="n">
        <v>1918.1</v>
      </c>
      <c r="C928" s="9" t="n">
        <f aca="false">B928/B927-1</f>
        <v>-0.00420517080261662</v>
      </c>
      <c r="D928" s="9" t="n">
        <f aca="false">LN(B928/B927)</f>
        <v>-0.00421403739912163</v>
      </c>
      <c r="E928" s="9" t="n">
        <f aca="false">B928/B923-1</f>
        <v>-0.00950167828556681</v>
      </c>
      <c r="F928" s="9" t="n">
        <f aca="false">B928/B907-1</f>
        <v>-0.0079648306180502</v>
      </c>
      <c r="G928" s="0" t="n">
        <f aca="false">MAX(G927,B928)</f>
        <v>2051.5</v>
      </c>
      <c r="H928" s="9" t="n">
        <f aca="false">B928/G928-1</f>
        <v>-0.065025591030953</v>
      </c>
      <c r="I928" s="0" t="n">
        <f aca="false">IF(AND($A928&gt;=CrashTest!$B$3,$A928&lt;=CrashTest!$C$3),1,IF(AND($A928&gt;=CrashTest!$B$4,$A928&lt;=CrashTest!$C$4),2,IF(AND($A928&gt;=CrashTest!$B$5,$A928&lt;=CrashTest!$C$5),3,IF(AND($A928&gt;=CrashTest!$B$6,$A928&lt;=CrashTest!$C$6),4,IF(AND($A928&gt;=CrashTest!$B$7,$A928&lt;=CrashTest!$C$7),5,0)))))</f>
        <v>0</v>
      </c>
      <c r="J928" s="0" t="str">
        <f aca="false">IF(I928=0,"",IF(I927=I928,MAX(J927,B928),B928))</f>
        <v/>
      </c>
      <c r="K928" s="9" t="str">
        <f aca="false">IF(I928=0,"",B928/J928-1)</f>
        <v/>
      </c>
      <c r="M928" s="8"/>
      <c r="N928" s="8"/>
      <c r="O928" s="8"/>
      <c r="P928" s="8"/>
      <c r="Q928" s="9"/>
      <c r="R928" s="9"/>
      <c r="S928" s="9"/>
      <c r="T928" s="9"/>
      <c r="U928" s="9"/>
      <c r="V928" s="9"/>
    </row>
    <row r="929" customFormat="false" ht="15" hidden="false" customHeight="false" outlineLevel="0" collapsed="false">
      <c r="A929" s="5" t="n">
        <v>45176</v>
      </c>
      <c r="B929" s="6" t="n">
        <v>1917.5</v>
      </c>
      <c r="C929" s="9" t="n">
        <f aca="false">B929/B928-1</f>
        <v>-0.000312809551118232</v>
      </c>
      <c r="D929" s="9" t="n">
        <f aca="false">LN(B929/B928)</f>
        <v>-0.000312858486231047</v>
      </c>
      <c r="E929" s="9" t="n">
        <f aca="false">B929/B924-1</f>
        <v>-0.0137838810883094</v>
      </c>
      <c r="F929" s="9" t="n">
        <f aca="false">B929/B908-1</f>
        <v>-0.00343017514682187</v>
      </c>
      <c r="G929" s="0" t="n">
        <f aca="false">MAX(G928,B929)</f>
        <v>2051.5</v>
      </c>
      <c r="H929" s="9" t="n">
        <f aca="false">B929/G929-1</f>
        <v>-0.0653180599561297</v>
      </c>
      <c r="I929" s="0" t="n">
        <f aca="false">IF(AND($A929&gt;=CrashTest!$B$3,$A929&lt;=CrashTest!$C$3),1,IF(AND($A929&gt;=CrashTest!$B$4,$A929&lt;=CrashTest!$C$4),2,IF(AND($A929&gt;=CrashTest!$B$5,$A929&lt;=CrashTest!$C$5),3,IF(AND($A929&gt;=CrashTest!$B$6,$A929&lt;=CrashTest!$C$6),4,IF(AND($A929&gt;=CrashTest!$B$7,$A929&lt;=CrashTest!$C$7),5,0)))))</f>
        <v>0</v>
      </c>
      <c r="J929" s="0" t="str">
        <f aca="false">IF(I929=0,"",IF(I928=I929,MAX(J928,B929),B929))</f>
        <v/>
      </c>
      <c r="K929" s="9" t="str">
        <f aca="false">IF(I929=0,"",B929/J929-1)</f>
        <v/>
      </c>
      <c r="M929" s="8"/>
      <c r="N929" s="8"/>
      <c r="O929" s="8"/>
      <c r="P929" s="8"/>
      <c r="Q929" s="9"/>
      <c r="R929" s="9"/>
      <c r="S929" s="9"/>
      <c r="T929" s="9"/>
      <c r="U929" s="9"/>
      <c r="V929" s="9"/>
    </row>
    <row r="930" customFormat="false" ht="15" hidden="false" customHeight="false" outlineLevel="0" collapsed="false">
      <c r="A930" s="5" t="n">
        <v>45177</v>
      </c>
      <c r="B930" s="6" t="n">
        <v>1918.4</v>
      </c>
      <c r="C930" s="9" t="n">
        <f aca="false">B930/B929-1</f>
        <v>0.000469361147327207</v>
      </c>
      <c r="D930" s="9" t="n">
        <f aca="false">LN(B930/B929)</f>
        <v>0.000469251031838505</v>
      </c>
      <c r="E930" s="9" t="n">
        <f aca="false">B930/B925-1</f>
        <v>-0.0102156640181612</v>
      </c>
      <c r="F930" s="9" t="n">
        <f aca="false">B930/B909-1</f>
        <v>0.00156625247989983</v>
      </c>
      <c r="G930" s="0" t="n">
        <f aca="false">MAX(G929,B930)</f>
        <v>2051.5</v>
      </c>
      <c r="H930" s="9" t="n">
        <f aca="false">B930/G930-1</f>
        <v>-0.0648793565683645</v>
      </c>
      <c r="I930" s="0" t="n">
        <f aca="false">IF(AND($A930&gt;=CrashTest!$B$3,$A930&lt;=CrashTest!$C$3),1,IF(AND($A930&gt;=CrashTest!$B$4,$A930&lt;=CrashTest!$C$4),2,IF(AND($A930&gt;=CrashTest!$B$5,$A930&lt;=CrashTest!$C$5),3,IF(AND($A930&gt;=CrashTest!$B$6,$A930&lt;=CrashTest!$C$6),4,IF(AND($A930&gt;=CrashTest!$B$7,$A930&lt;=CrashTest!$C$7),5,0)))))</f>
        <v>0</v>
      </c>
      <c r="J930" s="0" t="str">
        <f aca="false">IF(I930=0,"",IF(I929=I930,MAX(J929,B930),B930))</f>
        <v/>
      </c>
      <c r="K930" s="9" t="str">
        <f aca="false">IF(I930=0,"",B930/J930-1)</f>
        <v/>
      </c>
      <c r="M930" s="8"/>
      <c r="N930" s="8"/>
      <c r="O930" s="8"/>
      <c r="P930" s="8"/>
      <c r="Q930" s="9"/>
      <c r="R930" s="9"/>
      <c r="S930" s="9"/>
      <c r="T930" s="9"/>
      <c r="U930" s="9"/>
      <c r="V930" s="9"/>
    </row>
    <row r="931" customFormat="false" ht="15" hidden="false" customHeight="false" outlineLevel="0" collapsed="false">
      <c r="A931" s="5" t="n">
        <v>45180</v>
      </c>
      <c r="B931" s="6" t="n">
        <v>1923.3</v>
      </c>
      <c r="C931" s="9" t="n">
        <f aca="false">B931/B930-1</f>
        <v>0.0025542118432027</v>
      </c>
      <c r="D931" s="9" t="n">
        <f aca="false">LN(B931/B930)</f>
        <v>0.00255095538807155</v>
      </c>
      <c r="E931" s="9" t="n">
        <f aca="false">B931/B926-1</f>
        <v>-0.00850603154964424</v>
      </c>
      <c r="F931" s="9" t="n">
        <f aca="false">B931/B910-1</f>
        <v>0.0046489761805264</v>
      </c>
      <c r="G931" s="0" t="n">
        <f aca="false">MAX(G930,B931)</f>
        <v>2051.5</v>
      </c>
      <c r="H931" s="9" t="n">
        <f aca="false">B931/G931-1</f>
        <v>-0.0624908603460882</v>
      </c>
      <c r="I931" s="0" t="n">
        <f aca="false">IF(AND($A931&gt;=CrashTest!$B$3,$A931&lt;=CrashTest!$C$3),1,IF(AND($A931&gt;=CrashTest!$B$4,$A931&lt;=CrashTest!$C$4),2,IF(AND($A931&gt;=CrashTest!$B$5,$A931&lt;=CrashTest!$C$5),3,IF(AND($A931&gt;=CrashTest!$B$6,$A931&lt;=CrashTest!$C$6),4,IF(AND($A931&gt;=CrashTest!$B$7,$A931&lt;=CrashTest!$C$7),5,0)))))</f>
        <v>0</v>
      </c>
      <c r="J931" s="0" t="str">
        <f aca="false">IF(I931=0,"",IF(I930=I931,MAX(J930,B931),B931))</f>
        <v/>
      </c>
      <c r="K931" s="9" t="str">
        <f aca="false">IF(I931=0,"",B931/J931-1)</f>
        <v/>
      </c>
      <c r="M931" s="8"/>
      <c r="N931" s="8"/>
      <c r="O931" s="8"/>
      <c r="P931" s="8"/>
      <c r="Q931" s="9"/>
      <c r="R931" s="9"/>
      <c r="S931" s="9"/>
      <c r="T931" s="9"/>
      <c r="U931" s="9"/>
      <c r="V931" s="9"/>
    </row>
    <row r="932" customFormat="false" ht="15" hidden="false" customHeight="false" outlineLevel="0" collapsed="false">
      <c r="A932" s="5" t="n">
        <v>45181</v>
      </c>
      <c r="B932" s="6" t="n">
        <v>1911.3</v>
      </c>
      <c r="C932" s="9" t="n">
        <f aca="false">B932/B931-1</f>
        <v>-0.00623927624395571</v>
      </c>
      <c r="D932" s="9" t="n">
        <f aca="false">LN(B932/B931)</f>
        <v>-0.00625882187076912</v>
      </c>
      <c r="E932" s="9" t="n">
        <f aca="false">B932/B927-1</f>
        <v>-0.00773543764925766</v>
      </c>
      <c r="F932" s="9" t="n">
        <f aca="false">B932/B911-1</f>
        <v>-0.000836426368341359</v>
      </c>
      <c r="G932" s="0" t="n">
        <f aca="false">MAX(G931,B932)</f>
        <v>2051.5</v>
      </c>
      <c r="H932" s="9" t="n">
        <f aca="false">B932/G932-1</f>
        <v>-0.0683402388496223</v>
      </c>
      <c r="I932" s="0" t="n">
        <f aca="false">IF(AND($A932&gt;=CrashTest!$B$3,$A932&lt;=CrashTest!$C$3),1,IF(AND($A932&gt;=CrashTest!$B$4,$A932&lt;=CrashTest!$C$4),2,IF(AND($A932&gt;=CrashTest!$B$5,$A932&lt;=CrashTest!$C$5),3,IF(AND($A932&gt;=CrashTest!$B$6,$A932&lt;=CrashTest!$C$6),4,IF(AND($A932&gt;=CrashTest!$B$7,$A932&lt;=CrashTest!$C$7),5,0)))))</f>
        <v>0</v>
      </c>
      <c r="J932" s="0" t="str">
        <f aca="false">IF(I932=0,"",IF(I931=I932,MAX(J931,B932),B932))</f>
        <v/>
      </c>
      <c r="K932" s="9" t="str">
        <f aca="false">IF(I932=0,"",B932/J932-1)</f>
        <v/>
      </c>
      <c r="M932" s="8"/>
      <c r="N932" s="8"/>
      <c r="O932" s="8"/>
      <c r="P932" s="8"/>
      <c r="Q932" s="9"/>
      <c r="R932" s="9"/>
      <c r="S932" s="9"/>
      <c r="T932" s="9"/>
      <c r="U932" s="9"/>
      <c r="V932" s="9"/>
    </row>
    <row r="933" customFormat="false" ht="15" hidden="false" customHeight="false" outlineLevel="0" collapsed="false">
      <c r="A933" s="5" t="n">
        <v>45182</v>
      </c>
      <c r="B933" s="6" t="n">
        <v>1909.1</v>
      </c>
      <c r="C933" s="9" t="n">
        <f aca="false">B933/B932-1</f>
        <v>-0.00115104902422436</v>
      </c>
      <c r="D933" s="9" t="n">
        <f aca="false">LN(B933/B932)</f>
        <v>-0.00115171198993863</v>
      </c>
      <c r="E933" s="9" t="n">
        <f aca="false">B933/B928-1</f>
        <v>-0.00469214326677436</v>
      </c>
      <c r="F933" s="9" t="n">
        <f aca="false">B933/B912-1</f>
        <v>-0.000785093687846739</v>
      </c>
      <c r="G933" s="0" t="n">
        <f aca="false">MAX(G932,B933)</f>
        <v>2051.5</v>
      </c>
      <c r="H933" s="9" t="n">
        <f aca="false">B933/G933-1</f>
        <v>-0.0694126249086036</v>
      </c>
      <c r="I933" s="0" t="n">
        <f aca="false">IF(AND($A933&gt;=CrashTest!$B$3,$A933&lt;=CrashTest!$C$3),1,IF(AND($A933&gt;=CrashTest!$B$4,$A933&lt;=CrashTest!$C$4),2,IF(AND($A933&gt;=CrashTest!$B$5,$A933&lt;=CrashTest!$C$5),3,IF(AND($A933&gt;=CrashTest!$B$6,$A933&lt;=CrashTest!$C$6),4,IF(AND($A933&gt;=CrashTest!$B$7,$A933&lt;=CrashTest!$C$7),5,0)))))</f>
        <v>0</v>
      </c>
      <c r="J933" s="0" t="str">
        <f aca="false">IF(I933=0,"",IF(I932=I933,MAX(J932,B933),B933))</f>
        <v/>
      </c>
      <c r="K933" s="9" t="str">
        <f aca="false">IF(I933=0,"",B933/J933-1)</f>
        <v/>
      </c>
      <c r="M933" s="8"/>
      <c r="N933" s="8"/>
      <c r="O933" s="8"/>
      <c r="P933" s="8"/>
      <c r="Q933" s="9"/>
      <c r="R933" s="9"/>
      <c r="S933" s="9"/>
      <c r="T933" s="9"/>
      <c r="U933" s="9"/>
      <c r="V933" s="9"/>
    </row>
    <row r="934" customFormat="false" ht="15" hidden="false" customHeight="false" outlineLevel="0" collapsed="false">
      <c r="A934" s="5" t="n">
        <v>45183</v>
      </c>
      <c r="B934" s="6" t="n">
        <v>1910</v>
      </c>
      <c r="C934" s="9" t="n">
        <f aca="false">B934/B933-1</f>
        <v>0.000471426326541291</v>
      </c>
      <c r="D934" s="9" t="n">
        <f aca="false">LN(B934/B933)</f>
        <v>0.000471315240061969</v>
      </c>
      <c r="E934" s="9" t="n">
        <f aca="false">B934/B929-1</f>
        <v>-0.00391134289439377</v>
      </c>
      <c r="F934" s="9" t="n">
        <f aca="false">B934/B913-1</f>
        <v>0.00394218134034174</v>
      </c>
      <c r="G934" s="0" t="n">
        <f aca="false">MAX(G933,B934)</f>
        <v>2051.5</v>
      </c>
      <c r="H934" s="9" t="n">
        <f aca="false">B934/G934-1</f>
        <v>-0.0689739215208384</v>
      </c>
      <c r="I934" s="0" t="n">
        <f aca="false">IF(AND($A934&gt;=CrashTest!$B$3,$A934&lt;=CrashTest!$C$3),1,IF(AND($A934&gt;=CrashTest!$B$4,$A934&lt;=CrashTest!$C$4),2,IF(AND($A934&gt;=CrashTest!$B$5,$A934&lt;=CrashTest!$C$5),3,IF(AND($A934&gt;=CrashTest!$B$6,$A934&lt;=CrashTest!$C$6),4,IF(AND($A934&gt;=CrashTest!$B$7,$A934&lt;=CrashTest!$C$7),5,0)))))</f>
        <v>0</v>
      </c>
      <c r="J934" s="0" t="str">
        <f aca="false">IF(I934=0,"",IF(I933=I934,MAX(J933,B934),B934))</f>
        <v/>
      </c>
      <c r="K934" s="9" t="str">
        <f aca="false">IF(I934=0,"",B934/J934-1)</f>
        <v/>
      </c>
      <c r="M934" s="8"/>
      <c r="N934" s="8"/>
      <c r="O934" s="8"/>
      <c r="P934" s="8"/>
      <c r="Q934" s="9"/>
      <c r="R934" s="9"/>
      <c r="S934" s="9"/>
      <c r="T934" s="9"/>
      <c r="U934" s="9"/>
      <c r="V934" s="9"/>
    </row>
    <row r="935" customFormat="false" ht="15" hidden="false" customHeight="false" outlineLevel="0" collapsed="false">
      <c r="A935" s="5" t="n">
        <v>45184</v>
      </c>
      <c r="B935" s="6" t="n">
        <v>1923.7</v>
      </c>
      <c r="C935" s="9" t="n">
        <f aca="false">B935/B934-1</f>
        <v>0.00717277486910994</v>
      </c>
      <c r="D935" s="9" t="n">
        <f aca="false">LN(B935/B934)</f>
        <v>0.00714717287146016</v>
      </c>
      <c r="E935" s="9" t="n">
        <f aca="false">B935/B930-1</f>
        <v>0.00276271893244373</v>
      </c>
      <c r="F935" s="9" t="n">
        <f aca="false">B935/B914-1</f>
        <v>0.0145561942935499</v>
      </c>
      <c r="G935" s="0" t="n">
        <f aca="false">MAX(G934,B935)</f>
        <v>2051.5</v>
      </c>
      <c r="H935" s="9" t="n">
        <f aca="false">B935/G935-1</f>
        <v>-0.0622958810626371</v>
      </c>
      <c r="I935" s="0" t="n">
        <f aca="false">IF(AND($A935&gt;=CrashTest!$B$3,$A935&lt;=CrashTest!$C$3),1,IF(AND($A935&gt;=CrashTest!$B$4,$A935&lt;=CrashTest!$C$4),2,IF(AND($A935&gt;=CrashTest!$B$5,$A935&lt;=CrashTest!$C$5),3,IF(AND($A935&gt;=CrashTest!$B$6,$A935&lt;=CrashTest!$C$6),4,IF(AND($A935&gt;=CrashTest!$B$7,$A935&lt;=CrashTest!$C$7),5,0)))))</f>
        <v>0</v>
      </c>
      <c r="J935" s="0" t="str">
        <f aca="false">IF(I935=0,"",IF(I934=I935,MAX(J934,B935),B935))</f>
        <v/>
      </c>
      <c r="K935" s="9" t="str">
        <f aca="false">IF(I935=0,"",B935/J935-1)</f>
        <v/>
      </c>
      <c r="M935" s="8"/>
      <c r="N935" s="8"/>
      <c r="O935" s="8"/>
      <c r="P935" s="8"/>
      <c r="Q935" s="9"/>
      <c r="R935" s="9"/>
      <c r="S935" s="9"/>
      <c r="T935" s="9"/>
      <c r="U935" s="9"/>
      <c r="V935" s="9"/>
    </row>
    <row r="936" customFormat="false" ht="15" hidden="false" customHeight="false" outlineLevel="0" collapsed="false">
      <c r="A936" s="5" t="n">
        <v>45187</v>
      </c>
      <c r="B936" s="6" t="n">
        <v>1931.5</v>
      </c>
      <c r="C936" s="9" t="n">
        <f aca="false">B936/B935-1</f>
        <v>0.00405468628164463</v>
      </c>
      <c r="D936" s="9" t="n">
        <f aca="false">LN(B936/B935)</f>
        <v>0.00404648819420016</v>
      </c>
      <c r="E936" s="9" t="n">
        <f aca="false">B936/B931-1</f>
        <v>0.00426350543336973</v>
      </c>
      <c r="F936" s="9" t="n">
        <f aca="false">B936/B915-1</f>
        <v>0.0251579003237621</v>
      </c>
      <c r="G936" s="0" t="n">
        <f aca="false">MAX(G935,B936)</f>
        <v>2051.5</v>
      </c>
      <c r="H936" s="9" t="n">
        <f aca="false">B936/G936-1</f>
        <v>-0.05849378503534</v>
      </c>
      <c r="I936" s="0" t="n">
        <f aca="false">IF(AND($A936&gt;=CrashTest!$B$3,$A936&lt;=CrashTest!$C$3),1,IF(AND($A936&gt;=CrashTest!$B$4,$A936&lt;=CrashTest!$C$4),2,IF(AND($A936&gt;=CrashTest!$B$5,$A936&lt;=CrashTest!$C$5),3,IF(AND($A936&gt;=CrashTest!$B$6,$A936&lt;=CrashTest!$C$6),4,IF(AND($A936&gt;=CrashTest!$B$7,$A936&lt;=CrashTest!$C$7),5,0)))))</f>
        <v>0</v>
      </c>
      <c r="J936" s="0" t="str">
        <f aca="false">IF(I936=0,"",IF(I935=I936,MAX(J935,B936),B936))</f>
        <v/>
      </c>
      <c r="K936" s="9" t="str">
        <f aca="false">IF(I936=0,"",B936/J936-1)</f>
        <v/>
      </c>
      <c r="M936" s="8"/>
      <c r="N936" s="8"/>
      <c r="O936" s="8"/>
      <c r="P936" s="8"/>
      <c r="Q936" s="9"/>
      <c r="R936" s="9"/>
      <c r="S936" s="9"/>
      <c r="T936" s="9"/>
      <c r="U936" s="9"/>
      <c r="V936" s="9"/>
    </row>
    <row r="937" customFormat="false" ht="15" hidden="false" customHeight="false" outlineLevel="0" collapsed="false">
      <c r="A937" s="5" t="n">
        <v>45188</v>
      </c>
      <c r="B937" s="6" t="n">
        <v>1932</v>
      </c>
      <c r="C937" s="9" t="n">
        <f aca="false">B937/B936-1</f>
        <v>0.000258866166191973</v>
      </c>
      <c r="D937" s="9" t="n">
        <f aca="false">LN(B937/B936)</f>
        <v>0.000258832666127205</v>
      </c>
      <c r="E937" s="9" t="n">
        <f aca="false">B937/B932-1</f>
        <v>0.0108303249097472</v>
      </c>
      <c r="F937" s="9" t="n">
        <f aca="false">B937/B916-1</f>
        <v>0.0243359312867824</v>
      </c>
      <c r="G937" s="0" t="n">
        <f aca="false">MAX(G936,B937)</f>
        <v>2051.5</v>
      </c>
      <c r="H937" s="9" t="n">
        <f aca="false">B937/G937-1</f>
        <v>-0.058250060931026</v>
      </c>
      <c r="I937" s="0" t="n">
        <f aca="false">IF(AND($A937&gt;=CrashTest!$B$3,$A937&lt;=CrashTest!$C$3),1,IF(AND($A937&gt;=CrashTest!$B$4,$A937&lt;=CrashTest!$C$4),2,IF(AND($A937&gt;=CrashTest!$B$5,$A937&lt;=CrashTest!$C$5),3,IF(AND($A937&gt;=CrashTest!$B$6,$A937&lt;=CrashTest!$C$6),4,IF(AND($A937&gt;=CrashTest!$B$7,$A937&lt;=CrashTest!$C$7),5,0)))))</f>
        <v>0</v>
      </c>
      <c r="J937" s="0" t="str">
        <f aca="false">IF(I937=0,"",IF(I936=I937,MAX(J936,B937),B937))</f>
        <v/>
      </c>
      <c r="K937" s="9" t="str">
        <f aca="false">IF(I937=0,"",B937/J937-1)</f>
        <v/>
      </c>
      <c r="M937" s="8"/>
      <c r="N937" s="8"/>
      <c r="O937" s="8"/>
      <c r="P937" s="8"/>
      <c r="Q937" s="9"/>
      <c r="R937" s="9"/>
      <c r="S937" s="9"/>
      <c r="T937" s="9"/>
      <c r="U937" s="9"/>
      <c r="V937" s="9"/>
    </row>
    <row r="938" customFormat="false" ht="15" hidden="false" customHeight="false" outlineLevel="0" collapsed="false">
      <c r="A938" s="5" t="n">
        <v>45189</v>
      </c>
      <c r="B938" s="6" t="n">
        <v>1945.6</v>
      </c>
      <c r="C938" s="9" t="n">
        <f aca="false">B938/B937-1</f>
        <v>0.00703933747412</v>
      </c>
      <c r="D938" s="9" t="n">
        <f aca="false">LN(B938/B937)</f>
        <v>0.00701467699938448</v>
      </c>
      <c r="E938" s="9" t="n">
        <f aca="false">B938/B933-1</f>
        <v>0.0191189565763972</v>
      </c>
      <c r="F938" s="9" t="n">
        <f aca="false">B938/B917-1</f>
        <v>0.02762372576982</v>
      </c>
      <c r="G938" s="0" t="n">
        <f aca="false">MAX(G937,B938)</f>
        <v>2051.5</v>
      </c>
      <c r="H938" s="9" t="n">
        <f aca="false">B938/G938-1</f>
        <v>-0.0516207652936876</v>
      </c>
      <c r="I938" s="0" t="n">
        <f aca="false">IF(AND($A938&gt;=CrashTest!$B$3,$A938&lt;=CrashTest!$C$3),1,IF(AND($A938&gt;=CrashTest!$B$4,$A938&lt;=CrashTest!$C$4),2,IF(AND($A938&gt;=CrashTest!$B$5,$A938&lt;=CrashTest!$C$5),3,IF(AND($A938&gt;=CrashTest!$B$6,$A938&lt;=CrashTest!$C$6),4,IF(AND($A938&gt;=CrashTest!$B$7,$A938&lt;=CrashTest!$C$7),5,0)))))</f>
        <v>0</v>
      </c>
      <c r="J938" s="0" t="str">
        <f aca="false">IF(I938=0,"",IF(I937=I938,MAX(J937,B938),B938))</f>
        <v/>
      </c>
      <c r="K938" s="9" t="str">
        <f aca="false">IF(I938=0,"",B938/J938-1)</f>
        <v/>
      </c>
      <c r="M938" s="8"/>
      <c r="N938" s="8"/>
      <c r="O938" s="8"/>
      <c r="P938" s="8"/>
      <c r="Q938" s="9"/>
      <c r="R938" s="9"/>
      <c r="S938" s="9"/>
      <c r="T938" s="9"/>
      <c r="U938" s="9"/>
      <c r="V938" s="9"/>
    </row>
    <row r="939" customFormat="false" ht="15" hidden="false" customHeight="false" outlineLevel="0" collapsed="false">
      <c r="A939" s="5" t="n">
        <v>45190</v>
      </c>
      <c r="B939" s="6" t="n">
        <v>1919.2</v>
      </c>
      <c r="C939" s="9" t="n">
        <f aca="false">B939/B938-1</f>
        <v>-0.0135690789473684</v>
      </c>
      <c r="D939" s="9" t="n">
        <f aca="false">LN(B939/B938)</f>
        <v>-0.013661980246363</v>
      </c>
      <c r="E939" s="9" t="n">
        <f aca="false">B939/B934-1</f>
        <v>0.00481675392670167</v>
      </c>
      <c r="F939" s="9" t="n">
        <f aca="false">B939/B918-1</f>
        <v>0.0120227800042185</v>
      </c>
      <c r="G939" s="0" t="n">
        <f aca="false">MAX(G938,B939)</f>
        <v>2051.5</v>
      </c>
      <c r="H939" s="9" t="n">
        <f aca="false">B939/G939-1</f>
        <v>-0.0644893980014624</v>
      </c>
      <c r="I939" s="0" t="n">
        <f aca="false">IF(AND($A939&gt;=CrashTest!$B$3,$A939&lt;=CrashTest!$C$3),1,IF(AND($A939&gt;=CrashTest!$B$4,$A939&lt;=CrashTest!$C$4),2,IF(AND($A939&gt;=CrashTest!$B$5,$A939&lt;=CrashTest!$C$5),3,IF(AND($A939&gt;=CrashTest!$B$6,$A939&lt;=CrashTest!$C$6),4,IF(AND($A939&gt;=CrashTest!$B$7,$A939&lt;=CrashTest!$C$7),5,0)))))</f>
        <v>0</v>
      </c>
      <c r="J939" s="0" t="str">
        <f aca="false">IF(I939=0,"",IF(I938=I939,MAX(J938,B939),B939))</f>
        <v/>
      </c>
      <c r="K939" s="9" t="str">
        <f aca="false">IF(I939=0,"",B939/J939-1)</f>
        <v/>
      </c>
      <c r="M939" s="8"/>
      <c r="N939" s="8"/>
      <c r="O939" s="8"/>
      <c r="P939" s="8"/>
      <c r="Q939" s="9"/>
      <c r="R939" s="9"/>
      <c r="S939" s="9"/>
      <c r="T939" s="9"/>
      <c r="U939" s="9"/>
      <c r="V939" s="9"/>
    </row>
    <row r="940" customFormat="false" ht="15" hidden="false" customHeight="false" outlineLevel="0" collapsed="false">
      <c r="A940" s="5" t="n">
        <v>45191</v>
      </c>
      <c r="B940" s="6" t="n">
        <v>1925.4</v>
      </c>
      <c r="C940" s="9" t="n">
        <f aca="false">B940/B939-1</f>
        <v>0.00323051271363073</v>
      </c>
      <c r="D940" s="9" t="n">
        <f aca="false">LN(B940/B939)</f>
        <v>0.00322530581838142</v>
      </c>
      <c r="E940" s="9" t="n">
        <f aca="false">B940/B935-1</f>
        <v>0.00088371367676876</v>
      </c>
      <c r="F940" s="9" t="n">
        <f aca="false">B940/B919-1</f>
        <v>0.00359655981235352</v>
      </c>
      <c r="G940" s="0" t="n">
        <f aca="false">MAX(G939,B940)</f>
        <v>2051.5</v>
      </c>
      <c r="H940" s="9" t="n">
        <f aca="false">B940/G940-1</f>
        <v>-0.0614672191079697</v>
      </c>
      <c r="I940" s="0" t="n">
        <f aca="false">IF(AND($A940&gt;=CrashTest!$B$3,$A940&lt;=CrashTest!$C$3),1,IF(AND($A940&gt;=CrashTest!$B$4,$A940&lt;=CrashTest!$C$4),2,IF(AND($A940&gt;=CrashTest!$B$5,$A940&lt;=CrashTest!$C$5),3,IF(AND($A940&gt;=CrashTest!$B$6,$A940&lt;=CrashTest!$C$6),4,IF(AND($A940&gt;=CrashTest!$B$7,$A940&lt;=CrashTest!$C$7),5,0)))))</f>
        <v>0</v>
      </c>
      <c r="J940" s="0" t="str">
        <f aca="false">IF(I940=0,"",IF(I939=I940,MAX(J939,B940),B940))</f>
        <v/>
      </c>
      <c r="K940" s="9" t="str">
        <f aca="false">IF(I940=0,"",B940/J940-1)</f>
        <v/>
      </c>
      <c r="M940" s="8"/>
      <c r="N940" s="8"/>
      <c r="O940" s="8"/>
      <c r="P940" s="8"/>
      <c r="Q940" s="9"/>
      <c r="R940" s="9"/>
      <c r="S940" s="9"/>
      <c r="T940" s="9"/>
      <c r="U940" s="9"/>
      <c r="V940" s="9"/>
    </row>
    <row r="941" customFormat="false" ht="15" hidden="false" customHeight="false" outlineLevel="0" collapsed="false">
      <c r="A941" s="5" t="n">
        <v>45194</v>
      </c>
      <c r="B941" s="6" t="n">
        <v>1916.6</v>
      </c>
      <c r="C941" s="9" t="n">
        <f aca="false">B941/B940-1</f>
        <v>-0.00457047886153539</v>
      </c>
      <c r="D941" s="9" t="n">
        <f aca="false">LN(B941/B940)</f>
        <v>-0.00458095543420449</v>
      </c>
      <c r="E941" s="9" t="n">
        <f aca="false">B941/B936-1</f>
        <v>-0.00771421175252396</v>
      </c>
      <c r="F941" s="9" t="n">
        <f aca="false">B941/B920-1</f>
        <v>-0.000834115316442619</v>
      </c>
      <c r="G941" s="0" t="n">
        <f aca="false">MAX(G940,B941)</f>
        <v>2051.5</v>
      </c>
      <c r="H941" s="9" t="n">
        <f aca="false">B941/G941-1</f>
        <v>-0.0657567633438948</v>
      </c>
      <c r="I941" s="0" t="n">
        <f aca="false">IF(AND($A941&gt;=CrashTest!$B$3,$A941&lt;=CrashTest!$C$3),1,IF(AND($A941&gt;=CrashTest!$B$4,$A941&lt;=CrashTest!$C$4),2,IF(AND($A941&gt;=CrashTest!$B$5,$A941&lt;=CrashTest!$C$5),3,IF(AND($A941&gt;=CrashTest!$B$6,$A941&lt;=CrashTest!$C$6),4,IF(AND($A941&gt;=CrashTest!$B$7,$A941&lt;=CrashTest!$C$7),5,0)))))</f>
        <v>0</v>
      </c>
      <c r="J941" s="0" t="str">
        <f aca="false">IF(I941=0,"",IF(I940=I941,MAX(J940,B941),B941))</f>
        <v/>
      </c>
      <c r="K941" s="9" t="str">
        <f aca="false">IF(I941=0,"",B941/J941-1)</f>
        <v/>
      </c>
      <c r="M941" s="8"/>
      <c r="N941" s="8"/>
      <c r="O941" s="8"/>
      <c r="P941" s="8"/>
      <c r="Q941" s="9"/>
      <c r="R941" s="9"/>
      <c r="S941" s="9"/>
      <c r="T941" s="9"/>
      <c r="U941" s="9"/>
      <c r="V941" s="9"/>
    </row>
    <row r="942" customFormat="false" ht="15" hidden="false" customHeight="false" outlineLevel="0" collapsed="false">
      <c r="A942" s="5" t="n">
        <v>45195</v>
      </c>
      <c r="B942" s="6" t="n">
        <v>1900.4</v>
      </c>
      <c r="C942" s="9" t="n">
        <f aca="false">B942/B941-1</f>
        <v>-0.00845246791192733</v>
      </c>
      <c r="D942" s="9" t="n">
        <f aca="false">LN(B942/B941)</f>
        <v>-0.00848839259689552</v>
      </c>
      <c r="E942" s="9" t="n">
        <f aca="false">B942/B937-1</f>
        <v>-0.0163561076604555</v>
      </c>
      <c r="F942" s="9" t="n">
        <f aca="false">B942/B921-1</f>
        <v>-0.00559886976087065</v>
      </c>
      <c r="G942" s="0" t="n">
        <f aca="false">MAX(G941,B942)</f>
        <v>2051.5</v>
      </c>
      <c r="H942" s="9" t="n">
        <f aca="false">B942/G942-1</f>
        <v>-0.0736534243236656</v>
      </c>
      <c r="I942" s="0" t="n">
        <f aca="false">IF(AND($A942&gt;=CrashTest!$B$3,$A942&lt;=CrashTest!$C$3),1,IF(AND($A942&gt;=CrashTest!$B$4,$A942&lt;=CrashTest!$C$4),2,IF(AND($A942&gt;=CrashTest!$B$5,$A942&lt;=CrashTest!$C$5),3,IF(AND($A942&gt;=CrashTest!$B$6,$A942&lt;=CrashTest!$C$6),4,IF(AND($A942&gt;=CrashTest!$B$7,$A942&lt;=CrashTest!$C$7),5,0)))))</f>
        <v>0</v>
      </c>
      <c r="J942" s="0" t="str">
        <f aca="false">IF(I942=0,"",IF(I941=I942,MAX(J941,B942),B942))</f>
        <v/>
      </c>
      <c r="K942" s="9" t="str">
        <f aca="false">IF(I942=0,"",B942/J942-1)</f>
        <v/>
      </c>
      <c r="M942" s="8"/>
      <c r="N942" s="8"/>
      <c r="O942" s="8"/>
      <c r="P942" s="8"/>
      <c r="Q942" s="9"/>
      <c r="R942" s="9"/>
      <c r="S942" s="9"/>
      <c r="T942" s="9"/>
      <c r="U942" s="9"/>
      <c r="V942" s="9"/>
    </row>
    <row r="943" customFormat="false" ht="15" hidden="false" customHeight="false" outlineLevel="0" collapsed="false">
      <c r="A943" s="5" t="n">
        <v>45196</v>
      </c>
      <c r="B943" s="6" t="n">
        <v>1871.6</v>
      </c>
      <c r="C943" s="9" t="n">
        <f aca="false">B943/B942-1</f>
        <v>-0.0151547042727848</v>
      </c>
      <c r="D943" s="9" t="n">
        <f aca="false">LN(B943/B942)</f>
        <v>-0.0152707103207051</v>
      </c>
      <c r="E943" s="9" t="n">
        <f aca="false">B943/B938-1</f>
        <v>-0.0380345394736842</v>
      </c>
      <c r="F943" s="9" t="n">
        <f aca="false">B943/B922-1</f>
        <v>-0.0241409875384536</v>
      </c>
      <c r="G943" s="0" t="n">
        <f aca="false">MAX(G942,B943)</f>
        <v>2051.5</v>
      </c>
      <c r="H943" s="9" t="n">
        <f aca="false">B943/G943-1</f>
        <v>-0.0876919327321473</v>
      </c>
      <c r="I943" s="0" t="n">
        <f aca="false">IF(AND($A943&gt;=CrashTest!$B$3,$A943&lt;=CrashTest!$C$3),1,IF(AND($A943&gt;=CrashTest!$B$4,$A943&lt;=CrashTest!$C$4),2,IF(AND($A943&gt;=CrashTest!$B$5,$A943&lt;=CrashTest!$C$5),3,IF(AND($A943&gt;=CrashTest!$B$6,$A943&lt;=CrashTest!$C$6),4,IF(AND($A943&gt;=CrashTest!$B$7,$A943&lt;=CrashTest!$C$7),5,0)))))</f>
        <v>0</v>
      </c>
      <c r="J943" s="0" t="str">
        <f aca="false">IF(I943=0,"",IF(I942=I943,MAX(J942,B943),B943))</f>
        <v/>
      </c>
      <c r="K943" s="9" t="str">
        <f aca="false">IF(I943=0,"",B943/J943-1)</f>
        <v/>
      </c>
      <c r="M943" s="8"/>
      <c r="N943" s="8"/>
      <c r="O943" s="8"/>
      <c r="P943" s="8"/>
      <c r="Q943" s="9"/>
      <c r="R943" s="9"/>
      <c r="S943" s="9"/>
      <c r="T943" s="9"/>
      <c r="U943" s="9"/>
      <c r="V943" s="9"/>
    </row>
    <row r="944" customFormat="false" ht="15" hidden="false" customHeight="false" outlineLevel="0" collapsed="false">
      <c r="A944" s="5" t="n">
        <v>45197</v>
      </c>
      <c r="B944" s="6" t="n">
        <v>1860.4</v>
      </c>
      <c r="C944" s="9" t="n">
        <f aca="false">B944/B943-1</f>
        <v>-0.00598418465484063</v>
      </c>
      <c r="D944" s="9" t="n">
        <f aca="false">LN(B944/B943)</f>
        <v>-0.00600216164211912</v>
      </c>
      <c r="E944" s="9" t="n">
        <f aca="false">B944/B939-1</f>
        <v>-0.0306377657357232</v>
      </c>
      <c r="F944" s="9" t="n">
        <f aca="false">B944/B923-1</f>
        <v>-0.0392977020397625</v>
      </c>
      <c r="G944" s="0" t="n">
        <f aca="false">MAX(G943,B944)</f>
        <v>2051.5</v>
      </c>
      <c r="H944" s="9" t="n">
        <f aca="false">B944/G944-1</f>
        <v>-0.0931513526687789</v>
      </c>
      <c r="I944" s="0" t="n">
        <f aca="false">IF(AND($A944&gt;=CrashTest!$B$3,$A944&lt;=CrashTest!$C$3),1,IF(AND($A944&gt;=CrashTest!$B$4,$A944&lt;=CrashTest!$C$4),2,IF(AND($A944&gt;=CrashTest!$B$5,$A944&lt;=CrashTest!$C$5),3,IF(AND($A944&gt;=CrashTest!$B$6,$A944&lt;=CrashTest!$C$6),4,IF(AND($A944&gt;=CrashTest!$B$7,$A944&lt;=CrashTest!$C$7),5,0)))))</f>
        <v>0</v>
      </c>
      <c r="J944" s="0" t="str">
        <f aca="false">IF(I944=0,"",IF(I943=I944,MAX(J943,B944),B944))</f>
        <v/>
      </c>
      <c r="K944" s="9" t="str">
        <f aca="false">IF(I944=0,"",B944/J944-1)</f>
        <v/>
      </c>
      <c r="M944" s="8"/>
      <c r="N944" s="8"/>
      <c r="O944" s="8"/>
      <c r="P944" s="8"/>
      <c r="Q944" s="9"/>
      <c r="R944" s="9"/>
      <c r="S944" s="9"/>
      <c r="T944" s="9"/>
      <c r="U944" s="9"/>
      <c r="V944" s="9"/>
    </row>
    <row r="945" customFormat="false" ht="15" hidden="false" customHeight="false" outlineLevel="0" collapsed="false">
      <c r="A945" s="5" t="n">
        <v>45198</v>
      </c>
      <c r="B945" s="6" t="n">
        <v>1848.1</v>
      </c>
      <c r="C945" s="9" t="n">
        <f aca="false">B945/B944-1</f>
        <v>-0.0066114814018492</v>
      </c>
      <c r="D945" s="9" t="n">
        <f aca="false">LN(B945/B944)</f>
        <v>-0.0066334340582315</v>
      </c>
      <c r="E945" s="9" t="n">
        <f aca="false">B945/B940-1</f>
        <v>-0.0401475018178041</v>
      </c>
      <c r="F945" s="9" t="n">
        <f aca="false">B945/B924-1</f>
        <v>-0.0494779612199764</v>
      </c>
      <c r="G945" s="0" t="n">
        <f aca="false">MAX(G944,B945)</f>
        <v>2051.5</v>
      </c>
      <c r="H945" s="9" t="n">
        <f aca="false">B945/G945-1</f>
        <v>-0.0991469656349013</v>
      </c>
      <c r="I945" s="0" t="n">
        <f aca="false">IF(AND($A945&gt;=CrashTest!$B$3,$A945&lt;=CrashTest!$C$3),1,IF(AND($A945&gt;=CrashTest!$B$4,$A945&lt;=CrashTest!$C$4),2,IF(AND($A945&gt;=CrashTest!$B$5,$A945&lt;=CrashTest!$C$5),3,IF(AND($A945&gt;=CrashTest!$B$6,$A945&lt;=CrashTest!$C$6),4,IF(AND($A945&gt;=CrashTest!$B$7,$A945&lt;=CrashTest!$C$7),5,0)))))</f>
        <v>0</v>
      </c>
      <c r="J945" s="0" t="str">
        <f aca="false">IF(I945=0,"",IF(I944=I945,MAX(J944,B945),B945))</f>
        <v/>
      </c>
      <c r="K945" s="9" t="str">
        <f aca="false">IF(I945=0,"",B945/J945-1)</f>
        <v/>
      </c>
      <c r="M945" s="8"/>
      <c r="N945" s="8"/>
      <c r="O945" s="8"/>
      <c r="P945" s="8"/>
      <c r="Q945" s="9"/>
      <c r="R945" s="9"/>
      <c r="S945" s="9"/>
      <c r="T945" s="9"/>
      <c r="U945" s="9"/>
      <c r="V945" s="9"/>
    </row>
    <row r="946" customFormat="false" ht="15" hidden="false" customHeight="false" outlineLevel="0" collapsed="false">
      <c r="A946" s="5" t="n">
        <v>45201</v>
      </c>
      <c r="B946" s="6" t="n">
        <v>1830</v>
      </c>
      <c r="C946" s="9" t="n">
        <f aca="false">B946/B945-1</f>
        <v>-0.0097938423245495</v>
      </c>
      <c r="D946" s="9" t="n">
        <f aca="false">LN(B946/B945)</f>
        <v>-0.00984211745624392</v>
      </c>
      <c r="E946" s="9" t="n">
        <f aca="false">B946/B941-1</f>
        <v>-0.0451841803193154</v>
      </c>
      <c r="F946" s="9" t="n">
        <f aca="false">B946/B925-1</f>
        <v>-0.0558249922608606</v>
      </c>
      <c r="G946" s="0" t="n">
        <f aca="false">MAX(G945,B946)</f>
        <v>2051.5</v>
      </c>
      <c r="H946" s="9" t="n">
        <f aca="false">B946/G946-1</f>
        <v>-0.107969778211065</v>
      </c>
      <c r="I946" s="0" t="n">
        <f aca="false">IF(AND($A946&gt;=CrashTest!$B$3,$A946&lt;=CrashTest!$C$3),1,IF(AND($A946&gt;=CrashTest!$B$4,$A946&lt;=CrashTest!$C$4),2,IF(AND($A946&gt;=CrashTest!$B$5,$A946&lt;=CrashTest!$C$5),3,IF(AND($A946&gt;=CrashTest!$B$6,$A946&lt;=CrashTest!$C$6),4,IF(AND($A946&gt;=CrashTest!$B$7,$A946&lt;=CrashTest!$C$7),5,0)))))</f>
        <v>0</v>
      </c>
      <c r="J946" s="0" t="str">
        <f aca="false">IF(I946=0,"",IF(I945=I946,MAX(J945,B946),B946))</f>
        <v/>
      </c>
      <c r="K946" s="9" t="str">
        <f aca="false">IF(I946=0,"",B946/J946-1)</f>
        <v/>
      </c>
      <c r="M946" s="8"/>
      <c r="N946" s="8"/>
      <c r="O946" s="8"/>
      <c r="P946" s="8"/>
      <c r="Q946" s="9"/>
      <c r="R946" s="9"/>
      <c r="S946" s="9"/>
      <c r="T946" s="9"/>
      <c r="U946" s="9"/>
      <c r="V946" s="9"/>
    </row>
    <row r="947" customFormat="false" ht="15" hidden="false" customHeight="false" outlineLevel="0" collapsed="false">
      <c r="A947" s="5" t="n">
        <v>45202</v>
      </c>
      <c r="B947" s="6" t="n">
        <v>1824.6</v>
      </c>
      <c r="C947" s="9" t="n">
        <f aca="false">B947/B946-1</f>
        <v>-0.00295081967213118</v>
      </c>
      <c r="D947" s="9" t="n">
        <f aca="false">LN(B947/B946)</f>
        <v>-0.00295518192409269</v>
      </c>
      <c r="E947" s="9" t="n">
        <f aca="false">B947/B942-1</f>
        <v>-0.0398863397179542</v>
      </c>
      <c r="F947" s="9" t="n">
        <f aca="false">B947/B926-1</f>
        <v>-0.0593875657284256</v>
      </c>
      <c r="G947" s="0" t="n">
        <f aca="false">MAX(G946,B947)</f>
        <v>2051.5</v>
      </c>
      <c r="H947" s="9" t="n">
        <f aca="false">B947/G947-1</f>
        <v>-0.110601998537655</v>
      </c>
      <c r="I947" s="0" t="n">
        <f aca="false">IF(AND($A947&gt;=CrashTest!$B$3,$A947&lt;=CrashTest!$C$3),1,IF(AND($A947&gt;=CrashTest!$B$4,$A947&lt;=CrashTest!$C$4),2,IF(AND($A947&gt;=CrashTest!$B$5,$A947&lt;=CrashTest!$C$5),3,IF(AND($A947&gt;=CrashTest!$B$6,$A947&lt;=CrashTest!$C$6),4,IF(AND($A947&gt;=CrashTest!$B$7,$A947&lt;=CrashTest!$C$7),5,0)))))</f>
        <v>0</v>
      </c>
      <c r="J947" s="0" t="str">
        <f aca="false">IF(I947=0,"",IF(I946=I947,MAX(J946,B947),B947))</f>
        <v/>
      </c>
      <c r="K947" s="9" t="str">
        <f aca="false">IF(I947=0,"",B947/J947-1)</f>
        <v/>
      </c>
      <c r="M947" s="8"/>
      <c r="N947" s="8"/>
      <c r="O947" s="8"/>
      <c r="P947" s="8"/>
      <c r="Q947" s="9"/>
      <c r="R947" s="9"/>
      <c r="S947" s="9"/>
      <c r="T947" s="9"/>
      <c r="U947" s="9"/>
      <c r="V947" s="9"/>
    </row>
    <row r="948" customFormat="false" ht="15" hidden="false" customHeight="false" outlineLevel="0" collapsed="false">
      <c r="A948" s="5" t="n">
        <v>45203</v>
      </c>
      <c r="B948" s="6" t="n">
        <v>1818.5</v>
      </c>
      <c r="C948" s="9" t="n">
        <f aca="false">B948/B947-1</f>
        <v>-0.00334319850926224</v>
      </c>
      <c r="D948" s="9" t="n">
        <f aca="false">LN(B948/B947)</f>
        <v>-0.00334879948433017</v>
      </c>
      <c r="E948" s="9" t="n">
        <f aca="false">B948/B943-1</f>
        <v>-0.0283714468903612</v>
      </c>
      <c r="F948" s="9" t="n">
        <f aca="false">B948/B927-1</f>
        <v>-0.0559131969681238</v>
      </c>
      <c r="G948" s="0" t="n">
        <f aca="false">MAX(G947,B948)</f>
        <v>2051.5</v>
      </c>
      <c r="H948" s="9" t="n">
        <f aca="false">B948/G948-1</f>
        <v>-0.113575432610285</v>
      </c>
      <c r="I948" s="0" t="n">
        <f aca="false">IF(AND($A948&gt;=CrashTest!$B$3,$A948&lt;=CrashTest!$C$3),1,IF(AND($A948&gt;=CrashTest!$B$4,$A948&lt;=CrashTest!$C$4),2,IF(AND($A948&gt;=CrashTest!$B$5,$A948&lt;=CrashTest!$C$5),3,IF(AND($A948&gt;=CrashTest!$B$6,$A948&lt;=CrashTest!$C$6),4,IF(AND($A948&gt;=CrashTest!$B$7,$A948&lt;=CrashTest!$C$7),5,0)))))</f>
        <v>0</v>
      </c>
      <c r="J948" s="0" t="str">
        <f aca="false">IF(I948=0,"",IF(I947=I948,MAX(J947,B948),B948))</f>
        <v/>
      </c>
      <c r="K948" s="9" t="str">
        <f aca="false">IF(I948=0,"",B948/J948-1)</f>
        <v/>
      </c>
      <c r="M948" s="8"/>
      <c r="N948" s="8"/>
      <c r="O948" s="8"/>
      <c r="P948" s="8"/>
      <c r="Q948" s="9"/>
      <c r="R948" s="9"/>
      <c r="S948" s="9"/>
      <c r="T948" s="9"/>
      <c r="U948" s="9"/>
      <c r="V948" s="9"/>
    </row>
    <row r="949" customFormat="false" ht="15" hidden="false" customHeight="false" outlineLevel="0" collapsed="false">
      <c r="A949" s="5" t="n">
        <v>45204</v>
      </c>
      <c r="B949" s="6" t="n">
        <v>1816.6</v>
      </c>
      <c r="C949" s="9" t="n">
        <f aca="false">B949/B948-1</f>
        <v>-0.00104481715699756</v>
      </c>
      <c r="D949" s="9" t="n">
        <f aca="false">LN(B949/B948)</f>
        <v>-0.00104536335893058</v>
      </c>
      <c r="E949" s="9" t="n">
        <f aca="false">B949/B944-1</f>
        <v>-0.0235433240163406</v>
      </c>
      <c r="F949" s="9" t="n">
        <f aca="false">B949/B928-1</f>
        <v>-0.0529169490641781</v>
      </c>
      <c r="G949" s="0" t="n">
        <f aca="false">MAX(G948,B949)</f>
        <v>2051.5</v>
      </c>
      <c r="H949" s="9" t="n">
        <f aca="false">B949/G949-1</f>
        <v>-0.114501584206678</v>
      </c>
      <c r="I949" s="0" t="n">
        <f aca="false">IF(AND($A949&gt;=CrashTest!$B$3,$A949&lt;=CrashTest!$C$3),1,IF(AND($A949&gt;=CrashTest!$B$4,$A949&lt;=CrashTest!$C$4),2,IF(AND($A949&gt;=CrashTest!$B$5,$A949&lt;=CrashTest!$C$5),3,IF(AND($A949&gt;=CrashTest!$B$6,$A949&lt;=CrashTest!$C$6),4,IF(AND($A949&gt;=CrashTest!$B$7,$A949&lt;=CrashTest!$C$7),5,0)))))</f>
        <v>0</v>
      </c>
      <c r="J949" s="0" t="str">
        <f aca="false">IF(I949=0,"",IF(I948=I949,MAX(J948,B949),B949))</f>
        <v/>
      </c>
      <c r="K949" s="9" t="str">
        <f aca="false">IF(I949=0,"",B949/J949-1)</f>
        <v/>
      </c>
      <c r="M949" s="8"/>
      <c r="N949" s="8"/>
      <c r="O949" s="8"/>
      <c r="P949" s="8"/>
      <c r="Q949" s="9"/>
      <c r="R949" s="9"/>
      <c r="S949" s="9"/>
      <c r="T949" s="9"/>
      <c r="U949" s="9"/>
      <c r="V949" s="9"/>
    </row>
    <row r="950" customFormat="false" ht="15" hidden="false" customHeight="false" outlineLevel="0" collapsed="false">
      <c r="A950" s="5" t="n">
        <v>45205</v>
      </c>
      <c r="B950" s="6" t="n">
        <v>1830.2</v>
      </c>
      <c r="C950" s="9" t="n">
        <f aca="false">B950/B949-1</f>
        <v>0.00748651326654204</v>
      </c>
      <c r="D950" s="9" t="n">
        <f aca="false">LN(B950/B949)</f>
        <v>0.00745862841316478</v>
      </c>
      <c r="E950" s="9" t="n">
        <f aca="false">B950/B945-1</f>
        <v>-0.00968562307234455</v>
      </c>
      <c r="F950" s="9" t="n">
        <f aca="false">B950/B929-1</f>
        <v>-0.0455280312907431</v>
      </c>
      <c r="G950" s="0" t="n">
        <f aca="false">MAX(G949,B950)</f>
        <v>2051.5</v>
      </c>
      <c r="H950" s="9" t="n">
        <f aca="false">B950/G950-1</f>
        <v>-0.10787228856934</v>
      </c>
      <c r="I950" s="0" t="n">
        <f aca="false">IF(AND($A950&gt;=CrashTest!$B$3,$A950&lt;=CrashTest!$C$3),1,IF(AND($A950&gt;=CrashTest!$B$4,$A950&lt;=CrashTest!$C$4),2,IF(AND($A950&gt;=CrashTest!$B$5,$A950&lt;=CrashTest!$C$5),3,IF(AND($A950&gt;=CrashTest!$B$6,$A950&lt;=CrashTest!$C$6),4,IF(AND($A950&gt;=CrashTest!$B$7,$A950&lt;=CrashTest!$C$7),5,0)))))</f>
        <v>0</v>
      </c>
      <c r="J950" s="0" t="str">
        <f aca="false">IF(I950=0,"",IF(I949=I950,MAX(J949,B950),B950))</f>
        <v/>
      </c>
      <c r="K950" s="9" t="str">
        <f aca="false">IF(I950=0,"",B950/J950-1)</f>
        <v/>
      </c>
      <c r="M950" s="8"/>
      <c r="N950" s="8"/>
      <c r="O950" s="8"/>
      <c r="P950" s="8"/>
      <c r="Q950" s="9"/>
      <c r="R950" s="9"/>
      <c r="S950" s="9"/>
      <c r="T950" s="9"/>
      <c r="U950" s="9"/>
      <c r="V950" s="9"/>
    </row>
    <row r="951" customFormat="false" ht="15" hidden="false" customHeight="false" outlineLevel="0" collapsed="false">
      <c r="A951" s="5" t="n">
        <v>45208</v>
      </c>
      <c r="B951" s="6" t="n">
        <v>1849.5</v>
      </c>
      <c r="C951" s="9" t="n">
        <f aca="false">B951/B950-1</f>
        <v>0.0105452955961096</v>
      </c>
      <c r="D951" s="9" t="n">
        <f aca="false">LN(B951/B950)</f>
        <v>0.0104900817912308</v>
      </c>
      <c r="E951" s="9" t="n">
        <f aca="false">B951/B946-1</f>
        <v>0.0106557377049181</v>
      </c>
      <c r="F951" s="9" t="n">
        <f aca="false">B951/B930-1</f>
        <v>-0.0359153461217682</v>
      </c>
      <c r="G951" s="0" t="n">
        <f aca="false">MAX(G950,B951)</f>
        <v>2051.5</v>
      </c>
      <c r="H951" s="9" t="n">
        <f aca="false">B951/G951-1</f>
        <v>-0.0984645381428223</v>
      </c>
      <c r="I951" s="0" t="n">
        <f aca="false">IF(AND($A951&gt;=CrashTest!$B$3,$A951&lt;=CrashTest!$C$3),1,IF(AND($A951&gt;=CrashTest!$B$4,$A951&lt;=CrashTest!$C$4),2,IF(AND($A951&gt;=CrashTest!$B$5,$A951&lt;=CrashTest!$C$5),3,IF(AND($A951&gt;=CrashTest!$B$6,$A951&lt;=CrashTest!$C$6),4,IF(AND($A951&gt;=CrashTest!$B$7,$A951&lt;=CrashTest!$C$7),5,0)))))</f>
        <v>0</v>
      </c>
      <c r="J951" s="0" t="str">
        <f aca="false">IF(I951=0,"",IF(I950=I951,MAX(J950,B951),B951))</f>
        <v/>
      </c>
      <c r="K951" s="9" t="str">
        <f aca="false">IF(I951=0,"",B951/J951-1)</f>
        <v/>
      </c>
      <c r="M951" s="8"/>
      <c r="N951" s="8"/>
      <c r="O951" s="8"/>
      <c r="P951" s="8"/>
      <c r="Q951" s="9"/>
      <c r="R951" s="9"/>
      <c r="S951" s="9"/>
      <c r="T951" s="9"/>
      <c r="U951" s="9"/>
      <c r="V951" s="9"/>
    </row>
    <row r="952" customFormat="false" ht="15" hidden="false" customHeight="false" outlineLevel="0" collapsed="false">
      <c r="A952" s="5" t="n">
        <v>45209</v>
      </c>
      <c r="B952" s="6" t="n">
        <v>1861</v>
      </c>
      <c r="C952" s="9" t="n">
        <f aca="false">B952/B951-1</f>
        <v>0.00621789672884554</v>
      </c>
      <c r="D952" s="9" t="n">
        <f aca="false">LN(B952/B951)</f>
        <v>0.00619864536974198</v>
      </c>
      <c r="E952" s="9" t="n">
        <f aca="false">B952/B947-1</f>
        <v>0.0199495779896963</v>
      </c>
      <c r="F952" s="9" t="n">
        <f aca="false">B952/B931-1</f>
        <v>-0.0323922424998699</v>
      </c>
      <c r="G952" s="0" t="n">
        <f aca="false">MAX(G951,B952)</f>
        <v>2051.5</v>
      </c>
      <c r="H952" s="9" t="n">
        <f aca="false">B952/G952-1</f>
        <v>-0.0928588837436023</v>
      </c>
      <c r="I952" s="0" t="n">
        <f aca="false">IF(AND($A952&gt;=CrashTest!$B$3,$A952&lt;=CrashTest!$C$3),1,IF(AND($A952&gt;=CrashTest!$B$4,$A952&lt;=CrashTest!$C$4),2,IF(AND($A952&gt;=CrashTest!$B$5,$A952&lt;=CrashTest!$C$5),3,IF(AND($A952&gt;=CrashTest!$B$6,$A952&lt;=CrashTest!$C$6),4,IF(AND($A952&gt;=CrashTest!$B$7,$A952&lt;=CrashTest!$C$7),5,0)))))</f>
        <v>0</v>
      </c>
      <c r="J952" s="0" t="str">
        <f aca="false">IF(I952=0,"",IF(I951=I952,MAX(J951,B952),B952))</f>
        <v/>
      </c>
      <c r="K952" s="9" t="str">
        <f aca="false">IF(I952=0,"",B952/J952-1)</f>
        <v/>
      </c>
      <c r="M952" s="8"/>
      <c r="N952" s="8"/>
      <c r="O952" s="8"/>
      <c r="P952" s="8"/>
      <c r="Q952" s="9"/>
      <c r="R952" s="9"/>
      <c r="S952" s="9"/>
      <c r="T952" s="9"/>
      <c r="U952" s="9"/>
      <c r="V952" s="9"/>
    </row>
    <row r="953" customFormat="false" ht="15" hidden="false" customHeight="false" outlineLevel="0" collapsed="false">
      <c r="A953" s="5" t="n">
        <v>45210</v>
      </c>
      <c r="B953" s="6" t="n">
        <v>1872.8</v>
      </c>
      <c r="C953" s="9" t="n">
        <f aca="false">B953/B952-1</f>
        <v>0.00634067705534647</v>
      </c>
      <c r="D953" s="9" t="n">
        <f aca="false">LN(B953/B952)</f>
        <v>0.00632065953445013</v>
      </c>
      <c r="E953" s="9" t="n">
        <f aca="false">B953/B948-1</f>
        <v>0.0298597745394555</v>
      </c>
      <c r="F953" s="9" t="n">
        <f aca="false">B953/B932-1</f>
        <v>-0.0201433579239261</v>
      </c>
      <c r="G953" s="0" t="n">
        <f aca="false">MAX(G952,B953)</f>
        <v>2051.5</v>
      </c>
      <c r="H953" s="9" t="n">
        <f aca="false">B953/G953-1</f>
        <v>-0.0871069948817939</v>
      </c>
      <c r="I953" s="0" t="n">
        <f aca="false">IF(AND($A953&gt;=CrashTest!$B$3,$A953&lt;=CrashTest!$C$3),1,IF(AND($A953&gt;=CrashTest!$B$4,$A953&lt;=CrashTest!$C$4),2,IF(AND($A953&gt;=CrashTest!$B$5,$A953&lt;=CrashTest!$C$5),3,IF(AND($A953&gt;=CrashTest!$B$6,$A953&lt;=CrashTest!$C$6),4,IF(AND($A953&gt;=CrashTest!$B$7,$A953&lt;=CrashTest!$C$7),5,0)))))</f>
        <v>0</v>
      </c>
      <c r="J953" s="0" t="str">
        <f aca="false">IF(I953=0,"",IF(I952=I953,MAX(J952,B953),B953))</f>
        <v/>
      </c>
      <c r="K953" s="9" t="str">
        <f aca="false">IF(I953=0,"",B953/J953-1)</f>
        <v/>
      </c>
      <c r="M953" s="8"/>
      <c r="N953" s="8"/>
      <c r="O953" s="8"/>
      <c r="P953" s="8"/>
      <c r="Q953" s="9"/>
      <c r="R953" s="9"/>
      <c r="S953" s="9"/>
      <c r="T953" s="9"/>
      <c r="U953" s="9"/>
      <c r="V953" s="9"/>
    </row>
    <row r="954" customFormat="false" ht="15" hidden="false" customHeight="false" outlineLevel="0" collapsed="false">
      <c r="A954" s="5" t="n">
        <v>45211</v>
      </c>
      <c r="B954" s="6" t="n">
        <v>1869.3</v>
      </c>
      <c r="C954" s="9" t="n">
        <f aca="false">B954/B953-1</f>
        <v>-0.00186885946176851</v>
      </c>
      <c r="D954" s="9" t="n">
        <f aca="false">LN(B954/B953)</f>
        <v>-0.00187060795841504</v>
      </c>
      <c r="E954" s="9" t="n">
        <f aca="false">B954/B949-1</f>
        <v>0.0290102389078499</v>
      </c>
      <c r="F954" s="9" t="n">
        <f aca="false">B954/B933-1</f>
        <v>-0.0208475197737154</v>
      </c>
      <c r="G954" s="0" t="n">
        <f aca="false">MAX(G953,B954)</f>
        <v>2051.5</v>
      </c>
      <c r="H954" s="9" t="n">
        <f aca="false">B954/G954-1</f>
        <v>-0.0888130636119913</v>
      </c>
      <c r="I954" s="0" t="n">
        <f aca="false">IF(AND($A954&gt;=CrashTest!$B$3,$A954&lt;=CrashTest!$C$3),1,IF(AND($A954&gt;=CrashTest!$B$4,$A954&lt;=CrashTest!$C$4),2,IF(AND($A954&gt;=CrashTest!$B$5,$A954&lt;=CrashTest!$C$5),3,IF(AND($A954&gt;=CrashTest!$B$6,$A954&lt;=CrashTest!$C$6),4,IF(AND($A954&gt;=CrashTest!$B$7,$A954&lt;=CrashTest!$C$7),5,0)))))</f>
        <v>0</v>
      </c>
      <c r="J954" s="0" t="str">
        <f aca="false">IF(I954=0,"",IF(I953=I954,MAX(J953,B954),B954))</f>
        <v/>
      </c>
      <c r="K954" s="9" t="str">
        <f aca="false">IF(I954=0,"",B954/J954-1)</f>
        <v/>
      </c>
      <c r="M954" s="8"/>
      <c r="N954" s="8"/>
      <c r="O954" s="8"/>
      <c r="P954" s="8"/>
      <c r="Q954" s="9"/>
      <c r="R954" s="9"/>
      <c r="S954" s="9"/>
      <c r="T954" s="9"/>
      <c r="U954" s="9"/>
      <c r="V954" s="9"/>
    </row>
    <row r="955" customFormat="false" ht="15" hidden="false" customHeight="false" outlineLevel="0" collapsed="false">
      <c r="A955" s="5" t="n">
        <v>45212</v>
      </c>
      <c r="B955" s="6" t="n">
        <v>1927.4</v>
      </c>
      <c r="C955" s="9" t="n">
        <f aca="false">B955/B954-1</f>
        <v>0.0310811533729205</v>
      </c>
      <c r="D955" s="9" t="n">
        <f aca="false">LN(B955/B954)</f>
        <v>0.0306079151989012</v>
      </c>
      <c r="E955" s="9" t="n">
        <f aca="false">B955/B950-1</f>
        <v>0.0531089498415474</v>
      </c>
      <c r="F955" s="9" t="n">
        <f aca="false">B955/B934-1</f>
        <v>0.0091099476439791</v>
      </c>
      <c r="G955" s="0" t="n">
        <f aca="false">MAX(G954,B955)</f>
        <v>2051.5</v>
      </c>
      <c r="H955" s="9" t="n">
        <f aca="false">B955/G955-1</f>
        <v>-0.060492322690714</v>
      </c>
      <c r="I955" s="0" t="n">
        <f aca="false">IF(AND($A955&gt;=CrashTest!$B$3,$A955&lt;=CrashTest!$C$3),1,IF(AND($A955&gt;=CrashTest!$B$4,$A955&lt;=CrashTest!$C$4),2,IF(AND($A955&gt;=CrashTest!$B$5,$A955&lt;=CrashTest!$C$5),3,IF(AND($A955&gt;=CrashTest!$B$6,$A955&lt;=CrashTest!$C$6),4,IF(AND($A955&gt;=CrashTest!$B$7,$A955&lt;=CrashTest!$C$7),5,0)))))</f>
        <v>0</v>
      </c>
      <c r="J955" s="0" t="str">
        <f aca="false">IF(I955=0,"",IF(I954=I955,MAX(J954,B955),B955))</f>
        <v/>
      </c>
      <c r="K955" s="9" t="str">
        <f aca="false">IF(I955=0,"",B955/J955-1)</f>
        <v/>
      </c>
      <c r="M955" s="8"/>
      <c r="N955" s="8"/>
      <c r="O955" s="8"/>
      <c r="P955" s="8"/>
      <c r="Q955" s="9"/>
      <c r="R955" s="9"/>
      <c r="S955" s="9"/>
      <c r="T955" s="9"/>
      <c r="U955" s="9"/>
      <c r="V955" s="9"/>
    </row>
    <row r="956" customFormat="false" ht="15" hidden="false" customHeight="false" outlineLevel="0" collapsed="false">
      <c r="A956" s="5" t="n">
        <v>45215</v>
      </c>
      <c r="B956" s="6" t="n">
        <v>1921.1</v>
      </c>
      <c r="C956" s="9" t="n">
        <f aca="false">B956/B955-1</f>
        <v>-0.00326865207014637</v>
      </c>
      <c r="D956" s="9" t="n">
        <f aca="false">LN(B956/B955)</f>
        <v>-0.00327400578279012</v>
      </c>
      <c r="E956" s="9" t="n">
        <f aca="false">B956/B951-1</f>
        <v>0.0387131657204649</v>
      </c>
      <c r="F956" s="9" t="n">
        <f aca="false">B956/B935-1</f>
        <v>-0.00135156209388165</v>
      </c>
      <c r="G956" s="0" t="n">
        <f aca="false">MAX(G955,B956)</f>
        <v>2051.5</v>
      </c>
      <c r="H956" s="9" t="n">
        <f aca="false">B956/G956-1</f>
        <v>-0.0635632464050695</v>
      </c>
      <c r="I956" s="0" t="n">
        <f aca="false">IF(AND($A956&gt;=CrashTest!$B$3,$A956&lt;=CrashTest!$C$3),1,IF(AND($A956&gt;=CrashTest!$B$4,$A956&lt;=CrashTest!$C$4),2,IF(AND($A956&gt;=CrashTest!$B$5,$A956&lt;=CrashTest!$C$5),3,IF(AND($A956&gt;=CrashTest!$B$6,$A956&lt;=CrashTest!$C$6),4,IF(AND($A956&gt;=CrashTest!$B$7,$A956&lt;=CrashTest!$C$7),5,0)))))</f>
        <v>0</v>
      </c>
      <c r="J956" s="0" t="str">
        <f aca="false">IF(I956=0,"",IF(I955=I956,MAX(J955,B956),B956))</f>
        <v/>
      </c>
      <c r="K956" s="9" t="str">
        <f aca="false">IF(I956=0,"",B956/J956-1)</f>
        <v/>
      </c>
      <c r="M956" s="8"/>
      <c r="N956" s="8"/>
      <c r="O956" s="8"/>
      <c r="P956" s="8"/>
      <c r="Q956" s="9"/>
      <c r="R956" s="9"/>
      <c r="S956" s="9"/>
      <c r="T956" s="9"/>
      <c r="U956" s="9"/>
      <c r="V956" s="9"/>
    </row>
    <row r="957" customFormat="false" ht="15" hidden="false" customHeight="false" outlineLevel="0" collapsed="false">
      <c r="A957" s="5" t="n">
        <v>45216</v>
      </c>
      <c r="B957" s="6" t="n">
        <v>1922.7</v>
      </c>
      <c r="C957" s="9" t="n">
        <f aca="false">B957/B956-1</f>
        <v>0.000832856176149255</v>
      </c>
      <c r="D957" s="9" t="n">
        <f aca="false">LN(B957/B956)</f>
        <v>0.000832509543894038</v>
      </c>
      <c r="E957" s="9" t="n">
        <f aca="false">B957/B952-1</f>
        <v>0.0331542181622784</v>
      </c>
      <c r="F957" s="9" t="n">
        <f aca="false">B957/B936-1</f>
        <v>-0.0045560445249806</v>
      </c>
      <c r="G957" s="0" t="n">
        <f aca="false">MAX(G956,B957)</f>
        <v>2051.5</v>
      </c>
      <c r="H957" s="9" t="n">
        <f aca="false">B957/G957-1</f>
        <v>-0.062783329271265</v>
      </c>
      <c r="I957" s="0" t="n">
        <f aca="false">IF(AND($A957&gt;=CrashTest!$B$3,$A957&lt;=CrashTest!$C$3),1,IF(AND($A957&gt;=CrashTest!$B$4,$A957&lt;=CrashTest!$C$4),2,IF(AND($A957&gt;=CrashTest!$B$5,$A957&lt;=CrashTest!$C$5),3,IF(AND($A957&gt;=CrashTest!$B$6,$A957&lt;=CrashTest!$C$6),4,IF(AND($A957&gt;=CrashTest!$B$7,$A957&lt;=CrashTest!$C$7),5,0)))))</f>
        <v>0</v>
      </c>
      <c r="J957" s="0" t="str">
        <f aca="false">IF(I957=0,"",IF(I956=I957,MAX(J956,B957),B957))</f>
        <v/>
      </c>
      <c r="K957" s="9" t="str">
        <f aca="false">IF(I957=0,"",B957/J957-1)</f>
        <v/>
      </c>
      <c r="M957" s="8"/>
      <c r="N957" s="8"/>
      <c r="O957" s="8"/>
      <c r="P957" s="8"/>
      <c r="Q957" s="9"/>
      <c r="R957" s="9"/>
      <c r="S957" s="9"/>
      <c r="T957" s="9"/>
      <c r="U957" s="9"/>
      <c r="V957" s="9"/>
    </row>
    <row r="958" customFormat="false" ht="15" hidden="false" customHeight="false" outlineLevel="0" collapsed="false">
      <c r="A958" s="5" t="n">
        <v>45217</v>
      </c>
      <c r="B958" s="6" t="n">
        <v>1955.3</v>
      </c>
      <c r="C958" s="9" t="n">
        <f aca="false">B958/B957-1</f>
        <v>0.0169553232433557</v>
      </c>
      <c r="D958" s="9" t="n">
        <f aca="false">LN(B958/B957)</f>
        <v>0.0168131861539383</v>
      </c>
      <c r="E958" s="9" t="n">
        <f aca="false">B958/B953-1</f>
        <v>0.044051687313114</v>
      </c>
      <c r="F958" s="9" t="n">
        <f aca="false">B958/B937-1</f>
        <v>0.0120600414078675</v>
      </c>
      <c r="G958" s="0" t="n">
        <f aca="false">MAX(G957,B958)</f>
        <v>2051.5</v>
      </c>
      <c r="H958" s="9" t="n">
        <f aca="false">B958/G958-1</f>
        <v>-0.0468925176699976</v>
      </c>
      <c r="I958" s="0" t="n">
        <f aca="false">IF(AND($A958&gt;=CrashTest!$B$3,$A958&lt;=CrashTest!$C$3),1,IF(AND($A958&gt;=CrashTest!$B$4,$A958&lt;=CrashTest!$C$4),2,IF(AND($A958&gt;=CrashTest!$B$5,$A958&lt;=CrashTest!$C$5),3,IF(AND($A958&gt;=CrashTest!$B$6,$A958&lt;=CrashTest!$C$6),4,IF(AND($A958&gt;=CrashTest!$B$7,$A958&lt;=CrashTest!$C$7),5,0)))))</f>
        <v>0</v>
      </c>
      <c r="J958" s="0" t="str">
        <f aca="false">IF(I958=0,"",IF(I957=I958,MAX(J957,B958),B958))</f>
        <v/>
      </c>
      <c r="K958" s="9" t="str">
        <f aca="false">IF(I958=0,"",B958/J958-1)</f>
        <v/>
      </c>
      <c r="M958" s="8"/>
      <c r="N958" s="8"/>
      <c r="O958" s="8"/>
      <c r="P958" s="8"/>
      <c r="Q958" s="9"/>
      <c r="R958" s="9"/>
      <c r="S958" s="9"/>
      <c r="T958" s="9"/>
      <c r="U958" s="9"/>
      <c r="V958" s="9"/>
    </row>
    <row r="959" customFormat="false" ht="15" hidden="false" customHeight="false" outlineLevel="0" collapsed="false">
      <c r="A959" s="5" t="n">
        <v>45218</v>
      </c>
      <c r="B959" s="6" t="n">
        <v>1968.4</v>
      </c>
      <c r="C959" s="9" t="n">
        <f aca="false">B959/B958-1</f>
        <v>0.00669973917045974</v>
      </c>
      <c r="D959" s="9" t="n">
        <f aca="false">LN(B959/B958)</f>
        <v>0.00667739565959395</v>
      </c>
      <c r="E959" s="9" t="n">
        <f aca="false">B959/B954-1</f>
        <v>0.0530144974054461</v>
      </c>
      <c r="F959" s="9" t="n">
        <f aca="false">B959/B938-1</f>
        <v>0.01171875</v>
      </c>
      <c r="G959" s="0" t="n">
        <f aca="false">MAX(G958,B959)</f>
        <v>2051.5</v>
      </c>
      <c r="H959" s="9" t="n">
        <f aca="false">B959/G959-1</f>
        <v>-0.0405069461369729</v>
      </c>
      <c r="I959" s="0" t="n">
        <f aca="false">IF(AND($A959&gt;=CrashTest!$B$3,$A959&lt;=CrashTest!$C$3),1,IF(AND($A959&gt;=CrashTest!$B$4,$A959&lt;=CrashTest!$C$4),2,IF(AND($A959&gt;=CrashTest!$B$5,$A959&lt;=CrashTest!$C$5),3,IF(AND($A959&gt;=CrashTest!$B$6,$A959&lt;=CrashTest!$C$6),4,IF(AND($A959&gt;=CrashTest!$B$7,$A959&lt;=CrashTest!$C$7),5,0)))))</f>
        <v>0</v>
      </c>
      <c r="J959" s="0" t="str">
        <f aca="false">IF(I959=0,"",IF(I958=I959,MAX(J958,B959),B959))</f>
        <v/>
      </c>
      <c r="K959" s="9" t="str">
        <f aca="false">IF(I959=0,"",B959/J959-1)</f>
        <v/>
      </c>
      <c r="M959" s="8"/>
      <c r="N959" s="8"/>
      <c r="O959" s="8"/>
      <c r="P959" s="8"/>
      <c r="Q959" s="9"/>
      <c r="R959" s="9"/>
      <c r="S959" s="9"/>
      <c r="T959" s="9"/>
      <c r="U959" s="9"/>
      <c r="V959" s="9"/>
    </row>
    <row r="960" customFormat="false" ht="15" hidden="false" customHeight="false" outlineLevel="0" collapsed="false">
      <c r="A960" s="5" t="n">
        <v>45219</v>
      </c>
      <c r="B960" s="6" t="n">
        <v>1982.5</v>
      </c>
      <c r="C960" s="9" t="n">
        <f aca="false">B960/B959-1</f>
        <v>0.0071631782158097</v>
      </c>
      <c r="D960" s="9" t="n">
        <f aca="false">LN(B960/B959)</f>
        <v>0.00713764451717981</v>
      </c>
      <c r="E960" s="9" t="n">
        <f aca="false">B960/B955-1</f>
        <v>0.0285877347722319</v>
      </c>
      <c r="F960" s="9" t="n">
        <f aca="false">B960/B939-1</f>
        <v>0.0329824927052937</v>
      </c>
      <c r="G960" s="0" t="n">
        <f aca="false">MAX(G959,B960)</f>
        <v>2051.5</v>
      </c>
      <c r="H960" s="9" t="n">
        <f aca="false">B960/G960-1</f>
        <v>-0.0336339263953205</v>
      </c>
      <c r="I960" s="0" t="n">
        <f aca="false">IF(AND($A960&gt;=CrashTest!$B$3,$A960&lt;=CrashTest!$C$3),1,IF(AND($A960&gt;=CrashTest!$B$4,$A960&lt;=CrashTest!$C$4),2,IF(AND($A960&gt;=CrashTest!$B$5,$A960&lt;=CrashTest!$C$5),3,IF(AND($A960&gt;=CrashTest!$B$6,$A960&lt;=CrashTest!$C$6),4,IF(AND($A960&gt;=CrashTest!$B$7,$A960&lt;=CrashTest!$C$7),5,0)))))</f>
        <v>0</v>
      </c>
      <c r="J960" s="0" t="str">
        <f aca="false">IF(I960=0,"",IF(I959=I960,MAX(J959,B960),B960))</f>
        <v/>
      </c>
      <c r="K960" s="9" t="str">
        <f aca="false">IF(I960=0,"",B960/J960-1)</f>
        <v/>
      </c>
      <c r="M960" s="8"/>
      <c r="N960" s="8"/>
      <c r="O960" s="8"/>
      <c r="P960" s="8"/>
      <c r="Q960" s="9"/>
      <c r="R960" s="9"/>
      <c r="S960" s="9"/>
      <c r="T960" s="9"/>
      <c r="U960" s="9"/>
      <c r="V960" s="9"/>
    </row>
    <row r="961" customFormat="false" ht="15" hidden="false" customHeight="false" outlineLevel="0" collapsed="false">
      <c r="A961" s="5" t="n">
        <v>45222</v>
      </c>
      <c r="B961" s="6" t="n">
        <v>1976.3</v>
      </c>
      <c r="C961" s="9" t="n">
        <f aca="false">B961/B960-1</f>
        <v>-0.00312736443883987</v>
      </c>
      <c r="D961" s="9" t="n">
        <f aca="false">LN(B961/B960)</f>
        <v>-0.00313226486261436</v>
      </c>
      <c r="E961" s="9" t="n">
        <f aca="false">B961/B956-1</f>
        <v>0.0287335380771434</v>
      </c>
      <c r="F961" s="9" t="n">
        <f aca="false">B961/B940-1</f>
        <v>0.0264360652331983</v>
      </c>
      <c r="G961" s="0" t="n">
        <f aca="false">MAX(G960,B961)</f>
        <v>2051.5</v>
      </c>
      <c r="H961" s="9" t="n">
        <f aca="false">B961/G961-1</f>
        <v>-0.0366561052888131</v>
      </c>
      <c r="I961" s="0" t="n">
        <f aca="false">IF(AND($A961&gt;=CrashTest!$B$3,$A961&lt;=CrashTest!$C$3),1,IF(AND($A961&gt;=CrashTest!$B$4,$A961&lt;=CrashTest!$C$4),2,IF(AND($A961&gt;=CrashTest!$B$5,$A961&lt;=CrashTest!$C$5),3,IF(AND($A961&gt;=CrashTest!$B$6,$A961&lt;=CrashTest!$C$6),4,IF(AND($A961&gt;=CrashTest!$B$7,$A961&lt;=CrashTest!$C$7),5,0)))))</f>
        <v>0</v>
      </c>
      <c r="J961" s="0" t="str">
        <f aca="false">IF(I961=0,"",IF(I960=I961,MAX(J960,B961),B961))</f>
        <v/>
      </c>
      <c r="K961" s="9" t="str">
        <f aca="false">IF(I961=0,"",B961/J961-1)</f>
        <v/>
      </c>
      <c r="M961" s="8"/>
      <c r="N961" s="8"/>
      <c r="O961" s="8"/>
      <c r="P961" s="8"/>
      <c r="Q961" s="9"/>
      <c r="R961" s="9"/>
      <c r="S961" s="9"/>
      <c r="T961" s="9"/>
      <c r="U961" s="9"/>
      <c r="V961" s="9"/>
    </row>
    <row r="962" customFormat="false" ht="15" hidden="false" customHeight="false" outlineLevel="0" collapsed="false">
      <c r="A962" s="5" t="n">
        <v>45223</v>
      </c>
      <c r="B962" s="6" t="n">
        <v>1975</v>
      </c>
      <c r="C962" s="9" t="n">
        <f aca="false">B962/B961-1</f>
        <v>-0.000657794869200035</v>
      </c>
      <c r="D962" s="9" t="n">
        <f aca="false">LN(B962/B961)</f>
        <v>-0.000658011311166489</v>
      </c>
      <c r="E962" s="9" t="n">
        <f aca="false">B962/B957-1</f>
        <v>0.0272013314609663</v>
      </c>
      <c r="F962" s="9" t="n">
        <f aca="false">B962/B941-1</f>
        <v>0.0304706250652198</v>
      </c>
      <c r="G962" s="0" t="n">
        <f aca="false">MAX(G961,B962)</f>
        <v>2051.5</v>
      </c>
      <c r="H962" s="9" t="n">
        <f aca="false">B962/G962-1</f>
        <v>-0.0372897879600292</v>
      </c>
      <c r="I962" s="0" t="n">
        <f aca="false">IF(AND($A962&gt;=CrashTest!$B$3,$A962&lt;=CrashTest!$C$3),1,IF(AND($A962&gt;=CrashTest!$B$4,$A962&lt;=CrashTest!$C$4),2,IF(AND($A962&gt;=CrashTest!$B$5,$A962&lt;=CrashTest!$C$5),3,IF(AND($A962&gt;=CrashTest!$B$6,$A962&lt;=CrashTest!$C$6),4,IF(AND($A962&gt;=CrashTest!$B$7,$A962&lt;=CrashTest!$C$7),5,0)))))</f>
        <v>0</v>
      </c>
      <c r="J962" s="0" t="str">
        <f aca="false">IF(I962=0,"",IF(I961=I962,MAX(J961,B962),B962))</f>
        <v/>
      </c>
      <c r="K962" s="9" t="str">
        <f aca="false">IF(I962=0,"",B962/J962-1)</f>
        <v/>
      </c>
      <c r="M962" s="8"/>
      <c r="N962" s="8"/>
      <c r="O962" s="8"/>
      <c r="P962" s="8"/>
      <c r="Q962" s="9"/>
      <c r="R962" s="9"/>
      <c r="S962" s="9"/>
      <c r="T962" s="9"/>
      <c r="U962" s="9"/>
      <c r="V962" s="9"/>
    </row>
    <row r="963" customFormat="false" ht="15" hidden="false" customHeight="false" outlineLevel="0" collapsed="false">
      <c r="A963" s="5" t="n">
        <v>45224</v>
      </c>
      <c r="B963" s="6" t="n">
        <v>1984.1</v>
      </c>
      <c r="C963" s="9" t="n">
        <f aca="false">B963/B962-1</f>
        <v>0.00460759493670881</v>
      </c>
      <c r="D963" s="9" t="n">
        <f aca="false">LN(B963/B962)</f>
        <v>0.00459701246520236</v>
      </c>
      <c r="E963" s="9" t="n">
        <f aca="false">B963/B958-1</f>
        <v>0.014729197565591</v>
      </c>
      <c r="F963" s="9" t="n">
        <f aca="false">B963/B942-1</f>
        <v>0.0440433592927805</v>
      </c>
      <c r="G963" s="0" t="n">
        <f aca="false">MAX(G962,B963)</f>
        <v>2051.5</v>
      </c>
      <c r="H963" s="9" t="n">
        <f aca="false">B963/G963-1</f>
        <v>-0.0328540092615161</v>
      </c>
      <c r="I963" s="0" t="n">
        <f aca="false">IF(AND($A963&gt;=CrashTest!$B$3,$A963&lt;=CrashTest!$C$3),1,IF(AND($A963&gt;=CrashTest!$B$4,$A963&lt;=CrashTest!$C$4),2,IF(AND($A963&gt;=CrashTest!$B$5,$A963&lt;=CrashTest!$C$5),3,IF(AND($A963&gt;=CrashTest!$B$6,$A963&lt;=CrashTest!$C$6),4,IF(AND($A963&gt;=CrashTest!$B$7,$A963&lt;=CrashTest!$C$7),5,0)))))</f>
        <v>0</v>
      </c>
      <c r="J963" s="0" t="str">
        <f aca="false">IF(I963=0,"",IF(I962=I963,MAX(J962,B963),B963))</f>
        <v/>
      </c>
      <c r="K963" s="9" t="str">
        <f aca="false">IF(I963=0,"",B963/J963-1)</f>
        <v/>
      </c>
      <c r="M963" s="8"/>
      <c r="N963" s="8"/>
      <c r="O963" s="8"/>
      <c r="P963" s="8"/>
      <c r="Q963" s="9"/>
      <c r="R963" s="9"/>
      <c r="S963" s="9"/>
      <c r="T963" s="9"/>
      <c r="U963" s="9"/>
      <c r="V963" s="9"/>
    </row>
    <row r="964" customFormat="false" ht="15" hidden="false" customHeight="false" outlineLevel="0" collapsed="false">
      <c r="A964" s="5" t="n">
        <v>45225</v>
      </c>
      <c r="B964" s="6" t="n">
        <v>1987.2</v>
      </c>
      <c r="C964" s="9" t="n">
        <f aca="false">B964/B963-1</f>
        <v>0.00156242124892914</v>
      </c>
      <c r="D964" s="9" t="n">
        <f aca="false">LN(B964/B963)</f>
        <v>0.00156120193873513</v>
      </c>
      <c r="E964" s="9" t="n">
        <f aca="false">B964/B959-1</f>
        <v>0.00955090428774641</v>
      </c>
      <c r="F964" s="9" t="n">
        <f aca="false">B964/B943-1</f>
        <v>0.0617653344731781</v>
      </c>
      <c r="G964" s="0" t="n">
        <f aca="false">MAX(G963,B964)</f>
        <v>2051.5</v>
      </c>
      <c r="H964" s="9" t="n">
        <f aca="false">B964/G964-1</f>
        <v>-0.0313429198147697</v>
      </c>
      <c r="I964" s="0" t="n">
        <f aca="false">IF(AND($A964&gt;=CrashTest!$B$3,$A964&lt;=CrashTest!$C$3),1,IF(AND($A964&gt;=CrashTest!$B$4,$A964&lt;=CrashTest!$C$4),2,IF(AND($A964&gt;=CrashTest!$B$5,$A964&lt;=CrashTest!$C$5),3,IF(AND($A964&gt;=CrashTest!$B$6,$A964&lt;=CrashTest!$C$6),4,IF(AND($A964&gt;=CrashTest!$B$7,$A964&lt;=CrashTest!$C$7),5,0)))))</f>
        <v>0</v>
      </c>
      <c r="J964" s="0" t="str">
        <f aca="false">IF(I964=0,"",IF(I963=I964,MAX(J963,B964),B964))</f>
        <v/>
      </c>
      <c r="K964" s="9" t="str">
        <f aca="false">IF(I964=0,"",B964/J964-1)</f>
        <v/>
      </c>
      <c r="M964" s="8"/>
      <c r="N964" s="8"/>
      <c r="O964" s="8"/>
      <c r="P964" s="8"/>
      <c r="Q964" s="9"/>
      <c r="R964" s="9"/>
      <c r="S964" s="9"/>
      <c r="T964" s="9"/>
      <c r="U964" s="9"/>
      <c r="V964" s="9"/>
    </row>
    <row r="965" customFormat="false" ht="15" hidden="false" customHeight="false" outlineLevel="0" collapsed="false">
      <c r="A965" s="5" t="n">
        <v>45226</v>
      </c>
      <c r="B965" s="6" t="n">
        <v>1988.6</v>
      </c>
      <c r="C965" s="9" t="n">
        <f aca="false">B965/B964-1</f>
        <v>0.000704508856682606</v>
      </c>
      <c r="D965" s="9" t="n">
        <f aca="false">LN(B965/B964)</f>
        <v>0.000704260806813417</v>
      </c>
      <c r="E965" s="9" t="n">
        <f aca="false">B965/B960-1</f>
        <v>0.00307692307692298</v>
      </c>
      <c r="F965" s="9" t="n">
        <f aca="false">B965/B944-1</f>
        <v>0.0689099118469145</v>
      </c>
      <c r="G965" s="0" t="n">
        <f aca="false">MAX(G964,B965)</f>
        <v>2051.5</v>
      </c>
      <c r="H965" s="9" t="n">
        <f aca="false">B965/G965-1</f>
        <v>-0.0306604923226907</v>
      </c>
      <c r="I965" s="0" t="n">
        <f aca="false">IF(AND($A965&gt;=CrashTest!$B$3,$A965&lt;=CrashTest!$C$3),1,IF(AND($A965&gt;=CrashTest!$B$4,$A965&lt;=CrashTest!$C$4),2,IF(AND($A965&gt;=CrashTest!$B$5,$A965&lt;=CrashTest!$C$5),3,IF(AND($A965&gt;=CrashTest!$B$6,$A965&lt;=CrashTest!$C$6),4,IF(AND($A965&gt;=CrashTest!$B$7,$A965&lt;=CrashTest!$C$7),5,0)))))</f>
        <v>0</v>
      </c>
      <c r="J965" s="0" t="str">
        <f aca="false">IF(I965=0,"",IF(I964=I965,MAX(J964,B965),B965))</f>
        <v/>
      </c>
      <c r="K965" s="9" t="str">
        <f aca="false">IF(I965=0,"",B965/J965-1)</f>
        <v/>
      </c>
      <c r="M965" s="8"/>
      <c r="N965" s="8"/>
      <c r="O965" s="8"/>
      <c r="P965" s="8"/>
      <c r="Q965" s="9"/>
      <c r="R965" s="9"/>
      <c r="S965" s="9"/>
      <c r="T965" s="9"/>
      <c r="U965" s="9"/>
      <c r="V965" s="9"/>
    </row>
    <row r="966" customFormat="false" ht="15" hidden="false" customHeight="false" outlineLevel="0" collapsed="false">
      <c r="A966" s="5" t="n">
        <v>45229</v>
      </c>
      <c r="B966" s="6" t="n">
        <v>1996.2</v>
      </c>
      <c r="C966" s="9" t="n">
        <f aca="false">B966/B965-1</f>
        <v>0.00382178416976764</v>
      </c>
      <c r="D966" s="9" t="n">
        <f aca="false">LN(B966/B965)</f>
        <v>0.0038144997065128</v>
      </c>
      <c r="E966" s="9" t="n">
        <f aca="false">B966/B961-1</f>
        <v>0.0100693214592926</v>
      </c>
      <c r="F966" s="9" t="n">
        <f aca="false">B966/B945-1</f>
        <v>0.0801363562577784</v>
      </c>
      <c r="G966" s="0" t="n">
        <f aca="false">MAX(G965,B966)</f>
        <v>2051.5</v>
      </c>
      <c r="H966" s="9" t="n">
        <f aca="false">B966/G966-1</f>
        <v>-0.0269558859371192</v>
      </c>
      <c r="I966" s="0" t="n">
        <f aca="false">IF(AND($A966&gt;=CrashTest!$B$3,$A966&lt;=CrashTest!$C$3),1,IF(AND($A966&gt;=CrashTest!$B$4,$A966&lt;=CrashTest!$C$4),2,IF(AND($A966&gt;=CrashTest!$B$5,$A966&lt;=CrashTest!$C$5),3,IF(AND($A966&gt;=CrashTest!$B$6,$A966&lt;=CrashTest!$C$6),4,IF(AND($A966&gt;=CrashTest!$B$7,$A966&lt;=CrashTest!$C$7),5,0)))))</f>
        <v>0</v>
      </c>
      <c r="J966" s="0" t="str">
        <f aca="false">IF(I966=0,"",IF(I965=I966,MAX(J965,B966),B966))</f>
        <v/>
      </c>
      <c r="K966" s="9" t="str">
        <f aca="false">IF(I966=0,"",B966/J966-1)</f>
        <v/>
      </c>
      <c r="M966" s="8"/>
      <c r="N966" s="8"/>
      <c r="O966" s="8"/>
      <c r="P966" s="8"/>
      <c r="Q966" s="9"/>
      <c r="R966" s="9"/>
      <c r="S966" s="9"/>
      <c r="T966" s="9"/>
      <c r="U966" s="9"/>
      <c r="V966" s="9"/>
    </row>
    <row r="967" customFormat="false" ht="15" hidden="false" customHeight="false" outlineLevel="0" collapsed="false">
      <c r="A967" s="5" t="n">
        <v>45230</v>
      </c>
      <c r="B967" s="6" t="n">
        <v>1985.2</v>
      </c>
      <c r="C967" s="9" t="n">
        <f aca="false">B967/B966-1</f>
        <v>-0.00551046989279636</v>
      </c>
      <c r="D967" s="9" t="n">
        <f aca="false">LN(B967/B966)</f>
        <v>-0.00552570853920035</v>
      </c>
      <c r="E967" s="9" t="n">
        <f aca="false">B967/B962-1</f>
        <v>0.00516455696202534</v>
      </c>
      <c r="F967" s="9" t="n">
        <f aca="false">B967/B946-1</f>
        <v>0.0848087431693989</v>
      </c>
      <c r="G967" s="0" t="n">
        <f aca="false">MAX(G966,B967)</f>
        <v>2051.5</v>
      </c>
      <c r="H967" s="9" t="n">
        <f aca="false">B967/G967-1</f>
        <v>-0.0323178162320253</v>
      </c>
      <c r="I967" s="0" t="n">
        <f aca="false">IF(AND($A967&gt;=CrashTest!$B$3,$A967&lt;=CrashTest!$C$3),1,IF(AND($A967&gt;=CrashTest!$B$4,$A967&lt;=CrashTest!$C$4),2,IF(AND($A967&gt;=CrashTest!$B$5,$A967&lt;=CrashTest!$C$5),3,IF(AND($A967&gt;=CrashTest!$B$6,$A967&lt;=CrashTest!$C$6),4,IF(AND($A967&gt;=CrashTest!$B$7,$A967&lt;=CrashTest!$C$7),5,0)))))</f>
        <v>0</v>
      </c>
      <c r="J967" s="0" t="str">
        <f aca="false">IF(I967=0,"",IF(I966=I967,MAX(J966,B967),B967))</f>
        <v/>
      </c>
      <c r="K967" s="9" t="str">
        <f aca="false">IF(I967=0,"",B967/J967-1)</f>
        <v/>
      </c>
      <c r="M967" s="8"/>
      <c r="N967" s="8"/>
      <c r="O967" s="8"/>
      <c r="P967" s="8"/>
      <c r="Q967" s="9"/>
      <c r="R967" s="9"/>
      <c r="S967" s="9"/>
      <c r="T967" s="9"/>
      <c r="U967" s="9"/>
      <c r="V967" s="9"/>
    </row>
    <row r="968" customFormat="false" ht="15" hidden="false" customHeight="false" outlineLevel="0" collapsed="false">
      <c r="A968" s="5" t="n">
        <v>45231</v>
      </c>
      <c r="B968" s="6" t="n">
        <v>1978.8</v>
      </c>
      <c r="C968" s="9" t="n">
        <f aca="false">B968/B967-1</f>
        <v>-0.00322385653838408</v>
      </c>
      <c r="D968" s="9" t="n">
        <f aca="false">LN(B968/B967)</f>
        <v>-0.00322906435973225</v>
      </c>
      <c r="E968" s="9" t="n">
        <f aca="false">B968/B963-1</f>
        <v>-0.00267123632881405</v>
      </c>
      <c r="F968" s="9" t="n">
        <f aca="false">B968/B947-1</f>
        <v>0.0845116737915159</v>
      </c>
      <c r="G968" s="0" t="n">
        <f aca="false">MAX(G967,B968)</f>
        <v>2051.5</v>
      </c>
      <c r="H968" s="9" t="n">
        <f aca="false">B968/G968-1</f>
        <v>-0.0354374847672435</v>
      </c>
      <c r="I968" s="0" t="n">
        <f aca="false">IF(AND($A968&gt;=CrashTest!$B$3,$A968&lt;=CrashTest!$C$3),1,IF(AND($A968&gt;=CrashTest!$B$4,$A968&lt;=CrashTest!$C$4),2,IF(AND($A968&gt;=CrashTest!$B$5,$A968&lt;=CrashTest!$C$5),3,IF(AND($A968&gt;=CrashTest!$B$6,$A968&lt;=CrashTest!$C$6),4,IF(AND($A968&gt;=CrashTest!$B$7,$A968&lt;=CrashTest!$C$7),5,0)))))</f>
        <v>0</v>
      </c>
      <c r="J968" s="0" t="str">
        <f aca="false">IF(I968=0,"",IF(I967=I968,MAX(J967,B968),B968))</f>
        <v/>
      </c>
      <c r="K968" s="9" t="str">
        <f aca="false">IF(I968=0,"",B968/J968-1)</f>
        <v/>
      </c>
      <c r="M968" s="8"/>
      <c r="N968" s="8"/>
      <c r="O968" s="8"/>
      <c r="P968" s="8"/>
      <c r="Q968" s="9"/>
      <c r="R968" s="9"/>
      <c r="S968" s="9"/>
      <c r="T968" s="9"/>
      <c r="U968" s="9"/>
      <c r="V968" s="9"/>
    </row>
    <row r="969" customFormat="false" ht="15" hidden="false" customHeight="false" outlineLevel="0" collapsed="false">
      <c r="A969" s="5" t="n">
        <v>45232</v>
      </c>
      <c r="B969" s="6" t="n">
        <v>1985.6</v>
      </c>
      <c r="C969" s="9" t="n">
        <f aca="false">B969/B968-1</f>
        <v>0.00343642611683848</v>
      </c>
      <c r="D969" s="9" t="n">
        <f aca="false">LN(B969/B968)</f>
        <v>0.00343053509678922</v>
      </c>
      <c r="E969" s="9" t="n">
        <f aca="false">B969/B964-1</f>
        <v>-0.000805152979066137</v>
      </c>
      <c r="F969" s="9" t="n">
        <f aca="false">B969/B948-1</f>
        <v>0.0918889194390982</v>
      </c>
      <c r="G969" s="0" t="n">
        <f aca="false">MAX(G968,B969)</f>
        <v>2051.5</v>
      </c>
      <c r="H969" s="9" t="n">
        <f aca="false">B969/G969-1</f>
        <v>-0.0321228369485742</v>
      </c>
      <c r="I969" s="0" t="n">
        <f aca="false">IF(AND($A969&gt;=CrashTest!$B$3,$A969&lt;=CrashTest!$C$3),1,IF(AND($A969&gt;=CrashTest!$B$4,$A969&lt;=CrashTest!$C$4),2,IF(AND($A969&gt;=CrashTest!$B$5,$A969&lt;=CrashTest!$C$5),3,IF(AND($A969&gt;=CrashTest!$B$6,$A969&lt;=CrashTest!$C$6),4,IF(AND($A969&gt;=CrashTest!$B$7,$A969&lt;=CrashTest!$C$7),5,0)))))</f>
        <v>0</v>
      </c>
      <c r="J969" s="0" t="str">
        <f aca="false">IF(I969=0,"",IF(I968=I969,MAX(J968,B969),B969))</f>
        <v/>
      </c>
      <c r="K969" s="9" t="str">
        <f aca="false">IF(I969=0,"",B969/J969-1)</f>
        <v/>
      </c>
      <c r="M969" s="8"/>
      <c r="N969" s="8"/>
      <c r="O969" s="8"/>
      <c r="P969" s="8"/>
      <c r="Q969" s="9"/>
      <c r="R969" s="9"/>
      <c r="S969" s="9"/>
      <c r="T969" s="9"/>
      <c r="U969" s="9"/>
      <c r="V969" s="9"/>
    </row>
    <row r="970" customFormat="false" ht="15" hidden="false" customHeight="false" outlineLevel="0" collapsed="false">
      <c r="A970" s="5" t="n">
        <v>45233</v>
      </c>
      <c r="B970" s="6" t="n">
        <v>1991.5</v>
      </c>
      <c r="C970" s="9" t="n">
        <f aca="false">B970/B969-1</f>
        <v>0.00297139403706703</v>
      </c>
      <c r="D970" s="9" t="n">
        <f aca="false">LN(B970/B969)</f>
        <v>0.0029669881713563</v>
      </c>
      <c r="E970" s="9" t="n">
        <f aca="false">B970/B965-1</f>
        <v>0.00145831238056937</v>
      </c>
      <c r="F970" s="9" t="n">
        <f aca="false">B970/B949-1</f>
        <v>0.0962787625233954</v>
      </c>
      <c r="G970" s="0" t="n">
        <f aca="false">MAX(G969,B970)</f>
        <v>2051.5</v>
      </c>
      <c r="H970" s="9" t="n">
        <f aca="false">B970/G970-1</f>
        <v>-0.02924689251767</v>
      </c>
      <c r="I970" s="0" t="n">
        <f aca="false">IF(AND($A970&gt;=CrashTest!$B$3,$A970&lt;=CrashTest!$C$3),1,IF(AND($A970&gt;=CrashTest!$B$4,$A970&lt;=CrashTest!$C$4),2,IF(AND($A970&gt;=CrashTest!$B$5,$A970&lt;=CrashTest!$C$5),3,IF(AND($A970&gt;=CrashTest!$B$6,$A970&lt;=CrashTest!$C$6),4,IF(AND($A970&gt;=CrashTest!$B$7,$A970&lt;=CrashTest!$C$7),5,0)))))</f>
        <v>0</v>
      </c>
      <c r="J970" s="0" t="str">
        <f aca="false">IF(I970=0,"",IF(I969=I970,MAX(J969,B970),B970))</f>
        <v/>
      </c>
      <c r="K970" s="9" t="str">
        <f aca="false">IF(I970=0,"",B970/J970-1)</f>
        <v/>
      </c>
      <c r="M970" s="8"/>
      <c r="N970" s="8"/>
      <c r="O970" s="8"/>
      <c r="P970" s="8"/>
      <c r="Q970" s="9"/>
      <c r="R970" s="9"/>
      <c r="S970" s="9"/>
      <c r="T970" s="9"/>
      <c r="U970" s="9"/>
      <c r="V970" s="9"/>
    </row>
    <row r="971" customFormat="false" ht="15" hidden="false" customHeight="false" outlineLevel="0" collapsed="false">
      <c r="A971" s="5" t="n">
        <v>45236</v>
      </c>
      <c r="B971" s="6" t="n">
        <v>1981.6</v>
      </c>
      <c r="C971" s="9" t="n">
        <f aca="false">B971/B970-1</f>
        <v>-0.0049711272909867</v>
      </c>
      <c r="D971" s="9" t="n">
        <f aca="false">LN(B971/B970)</f>
        <v>-0.00498352444654912</v>
      </c>
      <c r="E971" s="9" t="n">
        <f aca="false">B971/B966-1</f>
        <v>-0.00731389640316604</v>
      </c>
      <c r="F971" s="9" t="n">
        <f aca="false">B971/B950-1</f>
        <v>0.0827231996503113</v>
      </c>
      <c r="G971" s="0" t="n">
        <f aca="false">MAX(G970,B971)</f>
        <v>2051.5</v>
      </c>
      <c r="H971" s="9" t="n">
        <f aca="false">B971/G971-1</f>
        <v>-0.0340726297830856</v>
      </c>
      <c r="I971" s="0" t="n">
        <f aca="false">IF(AND($A971&gt;=CrashTest!$B$3,$A971&lt;=CrashTest!$C$3),1,IF(AND($A971&gt;=CrashTest!$B$4,$A971&lt;=CrashTest!$C$4),2,IF(AND($A971&gt;=CrashTest!$B$5,$A971&lt;=CrashTest!$C$5),3,IF(AND($A971&gt;=CrashTest!$B$6,$A971&lt;=CrashTest!$C$6),4,IF(AND($A971&gt;=CrashTest!$B$7,$A971&lt;=CrashTest!$C$7),5,0)))))</f>
        <v>0</v>
      </c>
      <c r="J971" s="0" t="str">
        <f aca="false">IF(I971=0,"",IF(I970=I971,MAX(J970,B971),B971))</f>
        <v/>
      </c>
      <c r="K971" s="9" t="str">
        <f aca="false">IF(I971=0,"",B971/J971-1)</f>
        <v/>
      </c>
      <c r="M971" s="8"/>
      <c r="N971" s="8"/>
      <c r="O971" s="8"/>
      <c r="P971" s="8"/>
      <c r="Q971" s="9"/>
      <c r="R971" s="9"/>
      <c r="S971" s="9"/>
      <c r="T971" s="9"/>
      <c r="U971" s="9"/>
      <c r="V971" s="9"/>
    </row>
    <row r="972" customFormat="false" ht="15" hidden="false" customHeight="false" outlineLevel="0" collapsed="false">
      <c r="A972" s="5" t="n">
        <v>45237</v>
      </c>
      <c r="B972" s="6" t="n">
        <v>1966.8</v>
      </c>
      <c r="C972" s="9" t="n">
        <f aca="false">B972/B971-1</f>
        <v>-0.00746871215179645</v>
      </c>
      <c r="D972" s="9" t="n">
        <f aca="false">LN(B972/B971)</f>
        <v>-0.00749674263736542</v>
      </c>
      <c r="E972" s="9" t="n">
        <f aca="false">B972/B967-1</f>
        <v>-0.0092685875478542</v>
      </c>
      <c r="F972" s="9" t="n">
        <f aca="false">B972/B951-1</f>
        <v>0.0634225466342255</v>
      </c>
      <c r="G972" s="0" t="n">
        <f aca="false">MAX(G971,B972)</f>
        <v>2051.5</v>
      </c>
      <c r="H972" s="9" t="n">
        <f aca="false">B972/G972-1</f>
        <v>-0.0412868632707775</v>
      </c>
      <c r="I972" s="0" t="n">
        <f aca="false">IF(AND($A972&gt;=CrashTest!$B$3,$A972&lt;=CrashTest!$C$3),1,IF(AND($A972&gt;=CrashTest!$B$4,$A972&lt;=CrashTest!$C$4),2,IF(AND($A972&gt;=CrashTest!$B$5,$A972&lt;=CrashTest!$C$5),3,IF(AND($A972&gt;=CrashTest!$B$6,$A972&lt;=CrashTest!$C$6),4,IF(AND($A972&gt;=CrashTest!$B$7,$A972&lt;=CrashTest!$C$7),5,0)))))</f>
        <v>0</v>
      </c>
      <c r="J972" s="0" t="str">
        <f aca="false">IF(I972=0,"",IF(I971=I972,MAX(J971,B972),B972))</f>
        <v/>
      </c>
      <c r="K972" s="9" t="str">
        <f aca="false">IF(I972=0,"",B972/J972-1)</f>
        <v/>
      </c>
      <c r="M972" s="8"/>
      <c r="N972" s="8"/>
      <c r="O972" s="8"/>
      <c r="P972" s="8"/>
      <c r="Q972" s="9"/>
      <c r="R972" s="9"/>
      <c r="S972" s="9"/>
      <c r="T972" s="9"/>
      <c r="U972" s="9"/>
      <c r="V972" s="9"/>
    </row>
    <row r="973" customFormat="false" ht="15" hidden="false" customHeight="false" outlineLevel="0" collapsed="false">
      <c r="A973" s="5" t="n">
        <v>45238</v>
      </c>
      <c r="B973" s="6" t="n">
        <v>1951.5</v>
      </c>
      <c r="C973" s="9" t="n">
        <f aca="false">B973/B972-1</f>
        <v>-0.00777913361805982</v>
      </c>
      <c r="D973" s="9" t="n">
        <f aca="false">LN(B973/B972)</f>
        <v>-0.00780954891711468</v>
      </c>
      <c r="E973" s="9" t="n">
        <f aca="false">B973/B968-1</f>
        <v>-0.0137962401455427</v>
      </c>
      <c r="F973" s="9" t="n">
        <f aca="false">B973/B952-1</f>
        <v>0.0486297689414292</v>
      </c>
      <c r="G973" s="0" t="n">
        <f aca="false">MAX(G972,B973)</f>
        <v>2051.5</v>
      </c>
      <c r="H973" s="9" t="n">
        <f aca="false">B973/G973-1</f>
        <v>-0.0487448208627833</v>
      </c>
      <c r="I973" s="0" t="n">
        <f aca="false">IF(AND($A973&gt;=CrashTest!$B$3,$A973&lt;=CrashTest!$C$3),1,IF(AND($A973&gt;=CrashTest!$B$4,$A973&lt;=CrashTest!$C$4),2,IF(AND($A973&gt;=CrashTest!$B$5,$A973&lt;=CrashTest!$C$5),3,IF(AND($A973&gt;=CrashTest!$B$6,$A973&lt;=CrashTest!$C$6),4,IF(AND($A973&gt;=CrashTest!$B$7,$A973&lt;=CrashTest!$C$7),5,0)))))</f>
        <v>0</v>
      </c>
      <c r="J973" s="0" t="str">
        <f aca="false">IF(I973=0,"",IF(I972=I973,MAX(J972,B973),B973))</f>
        <v/>
      </c>
      <c r="K973" s="9" t="str">
        <f aca="false">IF(I973=0,"",B973/J973-1)</f>
        <v/>
      </c>
      <c r="M973" s="8"/>
      <c r="N973" s="8"/>
      <c r="O973" s="8"/>
      <c r="P973" s="8"/>
      <c r="Q973" s="9"/>
      <c r="R973" s="9"/>
      <c r="S973" s="9"/>
      <c r="T973" s="9"/>
      <c r="U973" s="9"/>
      <c r="V973" s="9"/>
    </row>
    <row r="974" customFormat="false" ht="15" hidden="false" customHeight="false" outlineLevel="0" collapsed="false">
      <c r="A974" s="5" t="n">
        <v>45239</v>
      </c>
      <c r="B974" s="6" t="n">
        <v>1964.2</v>
      </c>
      <c r="C974" s="9" t="n">
        <f aca="false">B974/B973-1</f>
        <v>0.00650781450166549</v>
      </c>
      <c r="D974" s="9" t="n">
        <f aca="false">LN(B974/B973)</f>
        <v>0.00648673010300432</v>
      </c>
      <c r="E974" s="9" t="n">
        <f aca="false">B974/B969-1</f>
        <v>-0.010777598710717</v>
      </c>
      <c r="F974" s="9" t="n">
        <f aca="false">B974/B953-1</f>
        <v>0.0488039299444683</v>
      </c>
      <c r="G974" s="0" t="n">
        <f aca="false">MAX(G973,B974)</f>
        <v>2051.5</v>
      </c>
      <c r="H974" s="9" t="n">
        <f aca="false">B974/G974-1</f>
        <v>-0.0425542286132098</v>
      </c>
      <c r="I974" s="0" t="n">
        <f aca="false">IF(AND($A974&gt;=CrashTest!$B$3,$A974&lt;=CrashTest!$C$3),1,IF(AND($A974&gt;=CrashTest!$B$4,$A974&lt;=CrashTest!$C$4),2,IF(AND($A974&gt;=CrashTest!$B$5,$A974&lt;=CrashTest!$C$5),3,IF(AND($A974&gt;=CrashTest!$B$6,$A974&lt;=CrashTest!$C$6),4,IF(AND($A974&gt;=CrashTest!$B$7,$A974&lt;=CrashTest!$C$7),5,0)))))</f>
        <v>0</v>
      </c>
      <c r="J974" s="0" t="str">
        <f aca="false">IF(I974=0,"",IF(I973=I974,MAX(J973,B974),B974))</f>
        <v/>
      </c>
      <c r="K974" s="9" t="str">
        <f aca="false">IF(I974=0,"",B974/J974-1)</f>
        <v/>
      </c>
      <c r="M974" s="8"/>
      <c r="N974" s="8"/>
      <c r="O974" s="8"/>
      <c r="P974" s="8"/>
      <c r="Q974" s="9"/>
      <c r="R974" s="9"/>
      <c r="S974" s="9"/>
      <c r="T974" s="9"/>
      <c r="U974" s="9"/>
      <c r="V974" s="9"/>
    </row>
    <row r="975" customFormat="false" ht="15" hidden="false" customHeight="false" outlineLevel="0" collapsed="false">
      <c r="A975" s="5" t="n">
        <v>45240</v>
      </c>
      <c r="B975" s="6" t="n">
        <v>1932.6</v>
      </c>
      <c r="C975" s="9" t="n">
        <f aca="false">B975/B974-1</f>
        <v>-0.0160879747479891</v>
      </c>
      <c r="D975" s="9" t="n">
        <f aca="false">LN(B975/B974)</f>
        <v>-0.0162187911584658</v>
      </c>
      <c r="E975" s="9" t="n">
        <f aca="false">B975/B970-1</f>
        <v>-0.0295756967110219</v>
      </c>
      <c r="F975" s="9" t="n">
        <f aca="false">B975/B954-1</f>
        <v>0.0338629433477773</v>
      </c>
      <c r="G975" s="0" t="n">
        <f aca="false">MAX(G974,B975)</f>
        <v>2051.5</v>
      </c>
      <c r="H975" s="9" t="n">
        <f aca="false">B975/G975-1</f>
        <v>-0.0579575920058494</v>
      </c>
      <c r="I975" s="0" t="n">
        <f aca="false">IF(AND($A975&gt;=CrashTest!$B$3,$A975&lt;=CrashTest!$C$3),1,IF(AND($A975&gt;=CrashTest!$B$4,$A975&lt;=CrashTest!$C$4),2,IF(AND($A975&gt;=CrashTest!$B$5,$A975&lt;=CrashTest!$C$5),3,IF(AND($A975&gt;=CrashTest!$B$6,$A975&lt;=CrashTest!$C$6),4,IF(AND($A975&gt;=CrashTest!$B$7,$A975&lt;=CrashTest!$C$7),5,0)))))</f>
        <v>0</v>
      </c>
      <c r="J975" s="0" t="str">
        <f aca="false">IF(I975=0,"",IF(I974=I975,MAX(J974,B975),B975))</f>
        <v/>
      </c>
      <c r="K975" s="9" t="str">
        <f aca="false">IF(I975=0,"",B975/J975-1)</f>
        <v/>
      </c>
      <c r="M975" s="8"/>
      <c r="N975" s="8"/>
      <c r="O975" s="8"/>
      <c r="P975" s="8"/>
      <c r="Q975" s="9"/>
      <c r="R975" s="9"/>
      <c r="S975" s="9"/>
      <c r="T975" s="9"/>
      <c r="U975" s="9"/>
      <c r="V975" s="9"/>
    </row>
    <row r="976" customFormat="false" ht="15" hidden="false" customHeight="false" outlineLevel="0" collapsed="false">
      <c r="A976" s="5" t="n">
        <v>45243</v>
      </c>
      <c r="B976" s="6" t="n">
        <v>1945.5</v>
      </c>
      <c r="C976" s="9" t="n">
        <f aca="false">B976/B975-1</f>
        <v>0.00667494566904692</v>
      </c>
      <c r="D976" s="9" t="n">
        <f aca="false">LN(B976/B975)</f>
        <v>0.00665276685940016</v>
      </c>
      <c r="E976" s="9" t="n">
        <f aca="false">B976/B971-1</f>
        <v>-0.018217601937828</v>
      </c>
      <c r="F976" s="9" t="n">
        <f aca="false">B976/B955-1</f>
        <v>0.00939088928089649</v>
      </c>
      <c r="G976" s="0" t="n">
        <f aca="false">MAX(G975,B976)</f>
        <v>2051.5</v>
      </c>
      <c r="H976" s="9" t="n">
        <f aca="false">B976/G976-1</f>
        <v>-0.0516695101145503</v>
      </c>
      <c r="I976" s="0" t="n">
        <f aca="false">IF(AND($A976&gt;=CrashTest!$B$3,$A976&lt;=CrashTest!$C$3),1,IF(AND($A976&gt;=CrashTest!$B$4,$A976&lt;=CrashTest!$C$4),2,IF(AND($A976&gt;=CrashTest!$B$5,$A976&lt;=CrashTest!$C$5),3,IF(AND($A976&gt;=CrashTest!$B$6,$A976&lt;=CrashTest!$C$6),4,IF(AND($A976&gt;=CrashTest!$B$7,$A976&lt;=CrashTest!$C$7),5,0)))))</f>
        <v>0</v>
      </c>
      <c r="J976" s="0" t="str">
        <f aca="false">IF(I976=0,"",IF(I975=I976,MAX(J975,B976),B976))</f>
        <v/>
      </c>
      <c r="K976" s="9" t="str">
        <f aca="false">IF(I976=0,"",B976/J976-1)</f>
        <v/>
      </c>
      <c r="M976" s="8"/>
      <c r="N976" s="8"/>
      <c r="O976" s="8"/>
      <c r="P976" s="8"/>
      <c r="Q976" s="9"/>
      <c r="R976" s="9"/>
      <c r="S976" s="9"/>
      <c r="T976" s="9"/>
      <c r="U976" s="9"/>
      <c r="V976" s="9"/>
    </row>
    <row r="977" customFormat="false" ht="15" hidden="false" customHeight="false" outlineLevel="0" collapsed="false">
      <c r="A977" s="5" t="n">
        <v>45244</v>
      </c>
      <c r="B977" s="6" t="n">
        <v>1961.8</v>
      </c>
      <c r="C977" s="9" t="n">
        <f aca="false">B977/B976-1</f>
        <v>0.00837830891801583</v>
      </c>
      <c r="D977" s="9" t="n">
        <f aca="false">LN(B977/B976)</f>
        <v>0.0083434057056069</v>
      </c>
      <c r="E977" s="9" t="n">
        <f aca="false">B977/B972-1</f>
        <v>-0.00254220052877774</v>
      </c>
      <c r="F977" s="9" t="n">
        <f aca="false">B977/B956-1</f>
        <v>0.0211857789807923</v>
      </c>
      <c r="G977" s="0" t="n">
        <f aca="false">MAX(G976,B977)</f>
        <v>2051.5</v>
      </c>
      <c r="H977" s="9" t="n">
        <f aca="false">B977/G977-1</f>
        <v>-0.0437241043139167</v>
      </c>
      <c r="I977" s="0" t="n">
        <f aca="false">IF(AND($A977&gt;=CrashTest!$B$3,$A977&lt;=CrashTest!$C$3),1,IF(AND($A977&gt;=CrashTest!$B$4,$A977&lt;=CrashTest!$C$4),2,IF(AND($A977&gt;=CrashTest!$B$5,$A977&lt;=CrashTest!$C$5),3,IF(AND($A977&gt;=CrashTest!$B$6,$A977&lt;=CrashTest!$C$6),4,IF(AND($A977&gt;=CrashTest!$B$7,$A977&lt;=CrashTest!$C$7),5,0)))))</f>
        <v>0</v>
      </c>
      <c r="J977" s="0" t="str">
        <f aca="false">IF(I977=0,"",IF(I976=I977,MAX(J976,B977),B977))</f>
        <v/>
      </c>
      <c r="K977" s="9" t="str">
        <f aca="false">IF(I977=0,"",B977/J977-1)</f>
        <v/>
      </c>
      <c r="M977" s="8"/>
      <c r="N977" s="8"/>
      <c r="O977" s="8"/>
      <c r="P977" s="8"/>
      <c r="Q977" s="9"/>
      <c r="R977" s="9"/>
      <c r="S977" s="9"/>
      <c r="T977" s="9"/>
      <c r="U977" s="9"/>
      <c r="V977" s="9"/>
    </row>
    <row r="978" customFormat="false" ht="15" hidden="false" customHeight="false" outlineLevel="0" collapsed="false">
      <c r="A978" s="5" t="n">
        <v>45245</v>
      </c>
      <c r="B978" s="6" t="n">
        <v>1960.1</v>
      </c>
      <c r="C978" s="9" t="n">
        <f aca="false">B978/B977-1</f>
        <v>-0.000866551126516457</v>
      </c>
      <c r="D978" s="9" t="n">
        <f aca="false">LN(B978/B977)</f>
        <v>-0.000866926798985838</v>
      </c>
      <c r="E978" s="9" t="n">
        <f aca="false">B978/B973-1</f>
        <v>0.00440686651293865</v>
      </c>
      <c r="F978" s="9" t="n">
        <f aca="false">B978/B957-1</f>
        <v>0.0194518125552607</v>
      </c>
      <c r="G978" s="0" t="n">
        <f aca="false">MAX(G977,B978)</f>
        <v>2051.5</v>
      </c>
      <c r="H978" s="9" t="n">
        <f aca="false">B978/G978-1</f>
        <v>-0.044552766268584</v>
      </c>
      <c r="I978" s="0" t="n">
        <f aca="false">IF(AND($A978&gt;=CrashTest!$B$3,$A978&lt;=CrashTest!$C$3),1,IF(AND($A978&gt;=CrashTest!$B$4,$A978&lt;=CrashTest!$C$4),2,IF(AND($A978&gt;=CrashTest!$B$5,$A978&lt;=CrashTest!$C$5),3,IF(AND($A978&gt;=CrashTest!$B$6,$A978&lt;=CrashTest!$C$6),4,IF(AND($A978&gt;=CrashTest!$B$7,$A978&lt;=CrashTest!$C$7),5,0)))))</f>
        <v>0</v>
      </c>
      <c r="J978" s="0" t="str">
        <f aca="false">IF(I978=0,"",IF(I977=I978,MAX(J977,B978),B978))</f>
        <v/>
      </c>
      <c r="K978" s="9" t="str">
        <f aca="false">IF(I978=0,"",B978/J978-1)</f>
        <v/>
      </c>
      <c r="M978" s="8"/>
      <c r="N978" s="8"/>
      <c r="O978" s="8"/>
      <c r="P978" s="8"/>
      <c r="Q978" s="9"/>
      <c r="R978" s="9"/>
      <c r="S978" s="9"/>
      <c r="T978" s="9"/>
      <c r="U978" s="9"/>
      <c r="V978" s="9"/>
    </row>
    <row r="979" customFormat="false" ht="15" hidden="false" customHeight="false" outlineLevel="0" collapsed="false">
      <c r="A979" s="5" t="n">
        <v>45246</v>
      </c>
      <c r="B979" s="6" t="n">
        <v>1983.9</v>
      </c>
      <c r="C979" s="9" t="n">
        <f aca="false">B979/B978-1</f>
        <v>0.0121422376409368</v>
      </c>
      <c r="D979" s="9" t="n">
        <f aca="false">LN(B979/B978)</f>
        <v>0.0120691120174971</v>
      </c>
      <c r="E979" s="9" t="n">
        <f aca="false">B979/B974-1</f>
        <v>0.0100295285612464</v>
      </c>
      <c r="F979" s="9" t="n">
        <f aca="false">B979/B958-1</f>
        <v>0.0146269114713855</v>
      </c>
      <c r="G979" s="0" t="n">
        <f aca="false">MAX(G978,B979)</f>
        <v>2051.5</v>
      </c>
      <c r="H979" s="9" t="n">
        <f aca="false">B979/G979-1</f>
        <v>-0.0329514989032415</v>
      </c>
      <c r="I979" s="0" t="n">
        <f aca="false">IF(AND($A979&gt;=CrashTest!$B$3,$A979&lt;=CrashTest!$C$3),1,IF(AND($A979&gt;=CrashTest!$B$4,$A979&lt;=CrashTest!$C$4),2,IF(AND($A979&gt;=CrashTest!$B$5,$A979&lt;=CrashTest!$C$5),3,IF(AND($A979&gt;=CrashTest!$B$6,$A979&lt;=CrashTest!$C$6),4,IF(AND($A979&gt;=CrashTest!$B$7,$A979&lt;=CrashTest!$C$7),5,0)))))</f>
        <v>0</v>
      </c>
      <c r="J979" s="0" t="str">
        <f aca="false">IF(I979=0,"",IF(I978=I979,MAX(J978,B979),B979))</f>
        <v/>
      </c>
      <c r="K979" s="9" t="str">
        <f aca="false">IF(I979=0,"",B979/J979-1)</f>
        <v/>
      </c>
      <c r="M979" s="8"/>
      <c r="N979" s="8"/>
      <c r="O979" s="8"/>
      <c r="P979" s="8"/>
      <c r="Q979" s="9"/>
      <c r="R979" s="9"/>
      <c r="S979" s="9"/>
      <c r="T979" s="9"/>
      <c r="U979" s="9"/>
      <c r="V979" s="9"/>
    </row>
    <row r="980" customFormat="false" ht="15" hidden="false" customHeight="false" outlineLevel="0" collapsed="false">
      <c r="A980" s="5" t="n">
        <v>45247</v>
      </c>
      <c r="B980" s="6" t="n">
        <v>1981.6</v>
      </c>
      <c r="C980" s="9" t="n">
        <f aca="false">B980/B979-1</f>
        <v>-0.00115933262765267</v>
      </c>
      <c r="D980" s="9" t="n">
        <f aca="false">LN(B980/B979)</f>
        <v>-0.00116000517357664</v>
      </c>
      <c r="E980" s="9" t="n">
        <f aca="false">B980/B975-1</f>
        <v>0.025354444789403</v>
      </c>
      <c r="F980" s="9" t="n">
        <f aca="false">B980/B959-1</f>
        <v>0.00670595407437502</v>
      </c>
      <c r="G980" s="0" t="n">
        <f aca="false">MAX(G979,B980)</f>
        <v>2051.5</v>
      </c>
      <c r="H980" s="9" t="n">
        <f aca="false">B980/G980-1</f>
        <v>-0.0340726297830856</v>
      </c>
      <c r="I980" s="0" t="n">
        <f aca="false">IF(AND($A980&gt;=CrashTest!$B$3,$A980&lt;=CrashTest!$C$3),1,IF(AND($A980&gt;=CrashTest!$B$4,$A980&lt;=CrashTest!$C$4),2,IF(AND($A980&gt;=CrashTest!$B$5,$A980&lt;=CrashTest!$C$5),3,IF(AND($A980&gt;=CrashTest!$B$6,$A980&lt;=CrashTest!$C$6),4,IF(AND($A980&gt;=CrashTest!$B$7,$A980&lt;=CrashTest!$C$7),5,0)))))</f>
        <v>0</v>
      </c>
      <c r="J980" s="0" t="str">
        <f aca="false">IF(I980=0,"",IF(I979=I980,MAX(J979,B980),B980))</f>
        <v/>
      </c>
      <c r="K980" s="9" t="str">
        <f aca="false">IF(I980=0,"",B980/J980-1)</f>
        <v/>
      </c>
      <c r="M980" s="8"/>
      <c r="N980" s="8"/>
      <c r="O980" s="8"/>
      <c r="P980" s="8"/>
      <c r="Q980" s="9"/>
      <c r="R980" s="9"/>
      <c r="S980" s="9"/>
      <c r="T980" s="9"/>
      <c r="U980" s="9"/>
      <c r="V980" s="9"/>
    </row>
    <row r="981" customFormat="false" ht="15" hidden="false" customHeight="false" outlineLevel="0" collapsed="false">
      <c r="A981" s="5" t="n">
        <v>45250</v>
      </c>
      <c r="B981" s="6" t="n">
        <v>1977.7</v>
      </c>
      <c r="C981" s="9" t="n">
        <f aca="false">B981/B980-1</f>
        <v>-0.00196810658054092</v>
      </c>
      <c r="D981" s="9" t="n">
        <f aca="false">LN(B981/B980)</f>
        <v>-0.00197004584717046</v>
      </c>
      <c r="E981" s="9" t="n">
        <f aca="false">B981/B976-1</f>
        <v>0.0165510151631971</v>
      </c>
      <c r="F981" s="9" t="n">
        <f aca="false">B981/B960-1</f>
        <v>-0.00242118537200497</v>
      </c>
      <c r="G981" s="0" t="n">
        <f aca="false">MAX(G980,B981)</f>
        <v>2051.5</v>
      </c>
      <c r="H981" s="9" t="n">
        <f aca="false">B981/G981-1</f>
        <v>-0.0359736777967341</v>
      </c>
      <c r="I981" s="0" t="n">
        <f aca="false">IF(AND($A981&gt;=CrashTest!$B$3,$A981&lt;=CrashTest!$C$3),1,IF(AND($A981&gt;=CrashTest!$B$4,$A981&lt;=CrashTest!$C$4),2,IF(AND($A981&gt;=CrashTest!$B$5,$A981&lt;=CrashTest!$C$5),3,IF(AND($A981&gt;=CrashTest!$B$6,$A981&lt;=CrashTest!$C$6),4,IF(AND($A981&gt;=CrashTest!$B$7,$A981&lt;=CrashTest!$C$7),5,0)))))</f>
        <v>0</v>
      </c>
      <c r="J981" s="0" t="str">
        <f aca="false">IF(I981=0,"",IF(I980=I981,MAX(J980,B981),B981))</f>
        <v/>
      </c>
      <c r="K981" s="9" t="str">
        <f aca="false">IF(I981=0,"",B981/J981-1)</f>
        <v/>
      </c>
      <c r="M981" s="8"/>
      <c r="N981" s="8"/>
      <c r="O981" s="8"/>
      <c r="P981" s="8"/>
      <c r="Q981" s="9"/>
      <c r="R981" s="9"/>
      <c r="S981" s="9"/>
      <c r="T981" s="9"/>
      <c r="U981" s="9"/>
      <c r="V981" s="9"/>
    </row>
    <row r="982" customFormat="false" ht="15" hidden="false" customHeight="false" outlineLevel="0" collapsed="false">
      <c r="A982" s="5" t="n">
        <v>45251</v>
      </c>
      <c r="B982" s="6" t="n">
        <v>1999.3</v>
      </c>
      <c r="C982" s="9" t="n">
        <f aca="false">B982/B981-1</f>
        <v>0.0109217778227233</v>
      </c>
      <c r="D982" s="9" t="n">
        <f aca="false">LN(B982/B981)</f>
        <v>0.0108625659498076</v>
      </c>
      <c r="E982" s="9" t="n">
        <f aca="false">B982/B977-1</f>
        <v>0.0191150983790396</v>
      </c>
      <c r="F982" s="9" t="n">
        <f aca="false">B982/B961-1</f>
        <v>0.011637909224308</v>
      </c>
      <c r="G982" s="0" t="n">
        <f aca="false">MAX(G981,B982)</f>
        <v>2051.5</v>
      </c>
      <c r="H982" s="9" t="n">
        <f aca="false">B982/G982-1</f>
        <v>-0.0254447964903729</v>
      </c>
      <c r="I982" s="0" t="n">
        <f aca="false">IF(AND($A982&gt;=CrashTest!$B$3,$A982&lt;=CrashTest!$C$3),1,IF(AND($A982&gt;=CrashTest!$B$4,$A982&lt;=CrashTest!$C$4),2,IF(AND($A982&gt;=CrashTest!$B$5,$A982&lt;=CrashTest!$C$5),3,IF(AND($A982&gt;=CrashTest!$B$6,$A982&lt;=CrashTest!$C$6),4,IF(AND($A982&gt;=CrashTest!$B$7,$A982&lt;=CrashTest!$C$7),5,0)))))</f>
        <v>0</v>
      </c>
      <c r="J982" s="0" t="str">
        <f aca="false">IF(I982=0,"",IF(I981=I982,MAX(J981,B982),B982))</f>
        <v/>
      </c>
      <c r="K982" s="9" t="str">
        <f aca="false">IF(I982=0,"",B982/J982-1)</f>
        <v/>
      </c>
      <c r="M982" s="8"/>
      <c r="N982" s="8"/>
      <c r="O982" s="8"/>
      <c r="P982" s="8"/>
      <c r="Q982" s="9"/>
      <c r="R982" s="9"/>
      <c r="S982" s="9"/>
      <c r="T982" s="9"/>
      <c r="U982" s="9"/>
      <c r="V982" s="9"/>
    </row>
    <row r="983" customFormat="false" ht="15" hidden="false" customHeight="false" outlineLevel="0" collapsed="false">
      <c r="A983" s="5" t="n">
        <v>45252</v>
      </c>
      <c r="B983" s="6" t="n">
        <v>1991.4</v>
      </c>
      <c r="C983" s="9" t="n">
        <f aca="false">B983/B982-1</f>
        <v>-0.00395138298404429</v>
      </c>
      <c r="D983" s="9" t="n">
        <f aca="false">LN(B983/B982)</f>
        <v>-0.00395921032380289</v>
      </c>
      <c r="E983" s="9" t="n">
        <f aca="false">B983/B978-1</f>
        <v>0.0159685730319883</v>
      </c>
      <c r="F983" s="9" t="n">
        <f aca="false">B983/B962-1</f>
        <v>0.00830379746835441</v>
      </c>
      <c r="G983" s="0" t="n">
        <f aca="false">MAX(G982,B983)</f>
        <v>2051.5</v>
      </c>
      <c r="H983" s="9" t="n">
        <f aca="false">B983/G983-1</f>
        <v>-0.0292956373385327</v>
      </c>
      <c r="I983" s="0" t="n">
        <f aca="false">IF(AND($A983&gt;=CrashTest!$B$3,$A983&lt;=CrashTest!$C$3),1,IF(AND($A983&gt;=CrashTest!$B$4,$A983&lt;=CrashTest!$C$4),2,IF(AND($A983&gt;=CrashTest!$B$5,$A983&lt;=CrashTest!$C$5),3,IF(AND($A983&gt;=CrashTest!$B$6,$A983&lt;=CrashTest!$C$6),4,IF(AND($A983&gt;=CrashTest!$B$7,$A983&lt;=CrashTest!$C$7),5,0)))))</f>
        <v>0</v>
      </c>
      <c r="J983" s="0" t="str">
        <f aca="false">IF(I983=0,"",IF(I982=I983,MAX(J982,B983),B983))</f>
        <v/>
      </c>
      <c r="K983" s="9" t="str">
        <f aca="false">IF(I983=0,"",B983/J983-1)</f>
        <v/>
      </c>
      <c r="M983" s="8"/>
      <c r="N983" s="8"/>
      <c r="O983" s="8"/>
      <c r="P983" s="8"/>
      <c r="Q983" s="9"/>
      <c r="R983" s="9"/>
      <c r="S983" s="9"/>
      <c r="T983" s="9"/>
      <c r="U983" s="9"/>
      <c r="V983" s="9"/>
    </row>
    <row r="984" customFormat="false" ht="15" hidden="false" customHeight="false" outlineLevel="0" collapsed="false">
      <c r="A984" s="5" t="n">
        <v>45254</v>
      </c>
      <c r="B984" s="6" t="n">
        <v>2002.2</v>
      </c>
      <c r="C984" s="9" t="n">
        <f aca="false">B984/B983-1</f>
        <v>0.00542332027719183</v>
      </c>
      <c r="D984" s="9" t="n">
        <f aca="false">LN(B984/B983)</f>
        <v>0.00540866703139931</v>
      </c>
      <c r="E984" s="9" t="n">
        <f aca="false">B984/B979-1</f>
        <v>0.0092242552548012</v>
      </c>
      <c r="F984" s="9" t="n">
        <f aca="false">B984/B963-1</f>
        <v>0.0091225240663273</v>
      </c>
      <c r="G984" s="0" t="n">
        <f aca="false">MAX(G983,B984)</f>
        <v>2051.5</v>
      </c>
      <c r="H984" s="9" t="n">
        <f aca="false">B984/G984-1</f>
        <v>-0.0240311966853521</v>
      </c>
      <c r="I984" s="0" t="n">
        <f aca="false">IF(AND($A984&gt;=CrashTest!$B$3,$A984&lt;=CrashTest!$C$3),1,IF(AND($A984&gt;=CrashTest!$B$4,$A984&lt;=CrashTest!$C$4),2,IF(AND($A984&gt;=CrashTest!$B$5,$A984&lt;=CrashTest!$C$5),3,IF(AND($A984&gt;=CrashTest!$B$6,$A984&lt;=CrashTest!$C$6),4,IF(AND($A984&gt;=CrashTest!$B$7,$A984&lt;=CrashTest!$C$7),5,0)))))</f>
        <v>0</v>
      </c>
      <c r="J984" s="0" t="str">
        <f aca="false">IF(I984=0,"",IF(I983=I984,MAX(J983,B984),B984))</f>
        <v/>
      </c>
      <c r="K984" s="9" t="str">
        <f aca="false">IF(I984=0,"",B984/J984-1)</f>
        <v/>
      </c>
      <c r="M984" s="8"/>
      <c r="N984" s="8"/>
      <c r="O984" s="8"/>
      <c r="P984" s="8"/>
      <c r="Q984" s="9"/>
      <c r="R984" s="9"/>
      <c r="S984" s="9"/>
      <c r="T984" s="9"/>
      <c r="U984" s="9"/>
      <c r="V984" s="9"/>
    </row>
    <row r="985" customFormat="false" ht="15" hidden="false" customHeight="false" outlineLevel="0" collapsed="false">
      <c r="A985" s="5" t="n">
        <v>45257</v>
      </c>
      <c r="B985" s="6" t="n">
        <v>2011.8</v>
      </c>
      <c r="C985" s="9" t="n">
        <f aca="false">B985/B984-1</f>
        <v>0.00479472580161811</v>
      </c>
      <c r="D985" s="9" t="n">
        <f aca="false">LN(B985/B984)</f>
        <v>0.00478326771485442</v>
      </c>
      <c r="E985" s="9" t="n">
        <f aca="false">B985/B980-1</f>
        <v>0.0152402099313687</v>
      </c>
      <c r="F985" s="9" t="n">
        <f aca="false">B985/B964-1</f>
        <v>0.01237922705314</v>
      </c>
      <c r="G985" s="0" t="n">
        <f aca="false">MAX(G984,B985)</f>
        <v>2051.5</v>
      </c>
      <c r="H985" s="9" t="n">
        <f aca="false">B985/G985-1</f>
        <v>-0.019351693882525</v>
      </c>
      <c r="I985" s="0" t="n">
        <f aca="false">IF(AND($A985&gt;=CrashTest!$B$3,$A985&lt;=CrashTest!$C$3),1,IF(AND($A985&gt;=CrashTest!$B$4,$A985&lt;=CrashTest!$C$4),2,IF(AND($A985&gt;=CrashTest!$B$5,$A985&lt;=CrashTest!$C$5),3,IF(AND($A985&gt;=CrashTest!$B$6,$A985&lt;=CrashTest!$C$6),4,IF(AND($A985&gt;=CrashTest!$B$7,$A985&lt;=CrashTest!$C$7),5,0)))))</f>
        <v>0</v>
      </c>
      <c r="J985" s="0" t="str">
        <f aca="false">IF(I985=0,"",IF(I984=I985,MAX(J984,B985),B985))</f>
        <v/>
      </c>
      <c r="K985" s="9" t="str">
        <f aca="false">IF(I985=0,"",B985/J985-1)</f>
        <v/>
      </c>
      <c r="M985" s="8"/>
      <c r="N985" s="8"/>
      <c r="O985" s="8"/>
      <c r="P985" s="8"/>
      <c r="Q985" s="9"/>
      <c r="R985" s="9"/>
      <c r="S985" s="9"/>
      <c r="T985" s="9"/>
      <c r="U985" s="9"/>
      <c r="V985" s="9"/>
    </row>
    <row r="986" customFormat="false" ht="15" hidden="false" customHeight="false" outlineLevel="0" collapsed="false">
      <c r="A986" s="5" t="n">
        <v>45258</v>
      </c>
      <c r="B986" s="6" t="n">
        <v>2039.7</v>
      </c>
      <c r="C986" s="9" t="n">
        <f aca="false">B986/B985-1</f>
        <v>0.0138681777512675</v>
      </c>
      <c r="D986" s="9" t="n">
        <f aca="false">LN(B986/B985)</f>
        <v>0.0137728945002857</v>
      </c>
      <c r="E986" s="9" t="n">
        <f aca="false">B986/B981-1</f>
        <v>0.0313495474541135</v>
      </c>
      <c r="F986" s="9" t="n">
        <f aca="false">B986/B965-1</f>
        <v>0.0256964698783064</v>
      </c>
      <c r="G986" s="0" t="n">
        <f aca="false">MAX(G985,B986)</f>
        <v>2051.5</v>
      </c>
      <c r="H986" s="9" t="n">
        <f aca="false">B986/G986-1</f>
        <v>-0.00575188886180844</v>
      </c>
      <c r="I986" s="0" t="n">
        <f aca="false">IF(AND($A986&gt;=CrashTest!$B$3,$A986&lt;=CrashTest!$C$3),1,IF(AND($A986&gt;=CrashTest!$B$4,$A986&lt;=CrashTest!$C$4),2,IF(AND($A986&gt;=CrashTest!$B$5,$A986&lt;=CrashTest!$C$5),3,IF(AND($A986&gt;=CrashTest!$B$6,$A986&lt;=CrashTest!$C$6),4,IF(AND($A986&gt;=CrashTest!$B$7,$A986&lt;=CrashTest!$C$7),5,0)))))</f>
        <v>0</v>
      </c>
      <c r="J986" s="0" t="str">
        <f aca="false">IF(I986=0,"",IF(I985=I986,MAX(J985,B986),B986))</f>
        <v/>
      </c>
      <c r="K986" s="9" t="str">
        <f aca="false">IF(I986=0,"",B986/J986-1)</f>
        <v/>
      </c>
      <c r="M986" s="8"/>
      <c r="N986" s="8"/>
      <c r="O986" s="8"/>
      <c r="P986" s="8"/>
      <c r="Q986" s="9"/>
      <c r="R986" s="9"/>
      <c r="S986" s="9"/>
      <c r="T986" s="9"/>
      <c r="U986" s="9"/>
      <c r="V986" s="9"/>
    </row>
    <row r="987" customFormat="false" ht="15" hidden="false" customHeight="false" outlineLevel="0" collapsed="false">
      <c r="A987" s="5" t="n">
        <v>45259</v>
      </c>
      <c r="B987" s="6" t="n">
        <v>2047.1</v>
      </c>
      <c r="C987" s="9" t="n">
        <f aca="false">B987/B986-1</f>
        <v>0.00362798450752555</v>
      </c>
      <c r="D987" s="9" t="n">
        <f aca="false">LN(B987/B986)</f>
        <v>0.00362141924605191</v>
      </c>
      <c r="E987" s="9" t="n">
        <f aca="false">B987/B982-1</f>
        <v>0.023908367928775</v>
      </c>
      <c r="F987" s="9" t="n">
        <f aca="false">B987/B966-1</f>
        <v>0.0254984470493937</v>
      </c>
      <c r="G987" s="0" t="n">
        <f aca="false">MAX(G986,B987)</f>
        <v>2051.5</v>
      </c>
      <c r="H987" s="9" t="n">
        <f aca="false">B987/G987-1</f>
        <v>-0.00214477211796249</v>
      </c>
      <c r="I987" s="0" t="n">
        <f aca="false">IF(AND($A987&gt;=CrashTest!$B$3,$A987&lt;=CrashTest!$C$3),1,IF(AND($A987&gt;=CrashTest!$B$4,$A987&lt;=CrashTest!$C$4),2,IF(AND($A987&gt;=CrashTest!$B$5,$A987&lt;=CrashTest!$C$5),3,IF(AND($A987&gt;=CrashTest!$B$6,$A987&lt;=CrashTest!$C$6),4,IF(AND($A987&gt;=CrashTest!$B$7,$A987&lt;=CrashTest!$C$7),5,0)))))</f>
        <v>0</v>
      </c>
      <c r="J987" s="0" t="str">
        <f aca="false">IF(I987=0,"",IF(I986=I987,MAX(J986,B987),B987))</f>
        <v/>
      </c>
      <c r="K987" s="9" t="str">
        <f aca="false">IF(I987=0,"",B987/J987-1)</f>
        <v/>
      </c>
      <c r="M987" s="8"/>
      <c r="N987" s="8"/>
      <c r="O987" s="8"/>
      <c r="P987" s="8"/>
      <c r="Q987" s="9"/>
      <c r="R987" s="9"/>
      <c r="S987" s="9"/>
      <c r="T987" s="9"/>
      <c r="U987" s="9"/>
      <c r="V987" s="9"/>
    </row>
    <row r="988" customFormat="false" ht="15" hidden="false" customHeight="false" outlineLevel="0" collapsed="false">
      <c r="A988" s="5" t="n">
        <v>45260</v>
      </c>
      <c r="B988" s="6" t="n">
        <v>2038.1</v>
      </c>
      <c r="C988" s="9" t="n">
        <f aca="false">B988/B987-1</f>
        <v>-0.00439646328953158</v>
      </c>
      <c r="D988" s="9" t="n">
        <f aca="false">LN(B988/B987)</f>
        <v>-0.00440615615424186</v>
      </c>
      <c r="E988" s="9" t="n">
        <f aca="false">B988/B983-1</f>
        <v>0.0234508386060057</v>
      </c>
      <c r="F988" s="9" t="n">
        <f aca="false">B988/B967-1</f>
        <v>0.0266471892000806</v>
      </c>
      <c r="G988" s="0" t="n">
        <f aca="false">MAX(G987,B988)</f>
        <v>2051.5</v>
      </c>
      <c r="H988" s="9" t="n">
        <f aca="false">B988/G988-1</f>
        <v>-0.00653180599561298</v>
      </c>
      <c r="I988" s="0" t="n">
        <f aca="false">IF(AND($A988&gt;=CrashTest!$B$3,$A988&lt;=CrashTest!$C$3),1,IF(AND($A988&gt;=CrashTest!$B$4,$A988&lt;=CrashTest!$C$4),2,IF(AND($A988&gt;=CrashTest!$B$5,$A988&lt;=CrashTest!$C$5),3,IF(AND($A988&gt;=CrashTest!$B$6,$A988&lt;=CrashTest!$C$6),4,IF(AND($A988&gt;=CrashTest!$B$7,$A988&lt;=CrashTest!$C$7),5,0)))))</f>
        <v>0</v>
      </c>
      <c r="J988" s="0" t="str">
        <f aca="false">IF(I988=0,"",IF(I987=I988,MAX(J987,B988),B988))</f>
        <v/>
      </c>
      <c r="K988" s="9" t="str">
        <f aca="false">IF(I988=0,"",B988/J988-1)</f>
        <v/>
      </c>
      <c r="M988" s="8"/>
      <c r="N988" s="8"/>
      <c r="O988" s="8"/>
      <c r="P988" s="8"/>
      <c r="Q988" s="9"/>
      <c r="R988" s="9"/>
      <c r="S988" s="9"/>
      <c r="T988" s="9"/>
      <c r="U988" s="9"/>
      <c r="V988" s="9"/>
    </row>
    <row r="989" customFormat="false" ht="15" hidden="false" customHeight="false" outlineLevel="0" collapsed="false">
      <c r="A989" s="5" t="n">
        <v>45261</v>
      </c>
      <c r="B989" s="6" t="n">
        <v>2071</v>
      </c>
      <c r="C989" s="9" t="n">
        <f aca="false">B989/B988-1</f>
        <v>0.016142485648398</v>
      </c>
      <c r="D989" s="9" t="n">
        <f aca="false">LN(B989/B988)</f>
        <v>0.0160135811032504</v>
      </c>
      <c r="E989" s="9" t="n">
        <f aca="false">B989/B984-1</f>
        <v>0.0343622015782639</v>
      </c>
      <c r="F989" s="9" t="n">
        <f aca="false">B989/B968-1</f>
        <v>0.0465938952900749</v>
      </c>
      <c r="G989" s="0" t="n">
        <f aca="false">MAX(G988,B989)</f>
        <v>2071</v>
      </c>
      <c r="H989" s="9" t="n">
        <f aca="false">B989/G989-1</f>
        <v>0</v>
      </c>
      <c r="I989" s="0" t="n">
        <f aca="false">IF(AND($A989&gt;=CrashTest!$B$3,$A989&lt;=CrashTest!$C$3),1,IF(AND($A989&gt;=CrashTest!$B$4,$A989&lt;=CrashTest!$C$4),2,IF(AND($A989&gt;=CrashTest!$B$5,$A989&lt;=CrashTest!$C$5),3,IF(AND($A989&gt;=CrashTest!$B$6,$A989&lt;=CrashTest!$C$6),4,IF(AND($A989&gt;=CrashTest!$B$7,$A989&lt;=CrashTest!$C$7),5,0)))))</f>
        <v>0</v>
      </c>
      <c r="J989" s="0" t="str">
        <f aca="false">IF(I989=0,"",IF(I988=I989,MAX(J988,B989),B989))</f>
        <v/>
      </c>
      <c r="K989" s="9" t="str">
        <f aca="false">IF(I989=0,"",B989/J989-1)</f>
        <v/>
      </c>
      <c r="M989" s="8"/>
      <c r="N989" s="8"/>
      <c r="O989" s="8"/>
      <c r="P989" s="8"/>
      <c r="Q989" s="9"/>
      <c r="R989" s="9"/>
      <c r="S989" s="9"/>
      <c r="T989" s="9"/>
      <c r="U989" s="9"/>
      <c r="V989" s="9"/>
    </row>
    <row r="990" customFormat="false" ht="15" hidden="false" customHeight="false" outlineLevel="0" collapsed="false">
      <c r="A990" s="5" t="n">
        <v>45264</v>
      </c>
      <c r="B990" s="6" t="n">
        <v>2024.1</v>
      </c>
      <c r="C990" s="9" t="n">
        <f aca="false">B990/B989-1</f>
        <v>-0.0226460647030421</v>
      </c>
      <c r="D990" s="9" t="n">
        <f aca="false">LN(B990/B989)</f>
        <v>-0.0229064250940949</v>
      </c>
      <c r="E990" s="9" t="n">
        <f aca="false">B990/B985-1</f>
        <v>0.00611392782582754</v>
      </c>
      <c r="F990" s="9" t="n">
        <f aca="false">B990/B969-1</f>
        <v>0.0193896051571314</v>
      </c>
      <c r="G990" s="0" t="n">
        <f aca="false">MAX(G989,B990)</f>
        <v>2071</v>
      </c>
      <c r="H990" s="9" t="n">
        <f aca="false">B990/G990-1</f>
        <v>-0.0226460647030421</v>
      </c>
      <c r="I990" s="0" t="n">
        <f aca="false">IF(AND($A990&gt;=CrashTest!$B$3,$A990&lt;=CrashTest!$C$3),1,IF(AND($A990&gt;=CrashTest!$B$4,$A990&lt;=CrashTest!$C$4),2,IF(AND($A990&gt;=CrashTest!$B$5,$A990&lt;=CrashTest!$C$5),3,IF(AND($A990&gt;=CrashTest!$B$6,$A990&lt;=CrashTest!$C$6),4,IF(AND($A990&gt;=CrashTest!$B$7,$A990&lt;=CrashTest!$C$7),5,0)))))</f>
        <v>0</v>
      </c>
      <c r="J990" s="0" t="str">
        <f aca="false">IF(I990=0,"",IF(I989=I990,MAX(J989,B990),B990))</f>
        <v/>
      </c>
      <c r="K990" s="9" t="str">
        <f aca="false">IF(I990=0,"",B990/J990-1)</f>
        <v/>
      </c>
      <c r="M990" s="8"/>
      <c r="N990" s="8"/>
      <c r="O990" s="8"/>
      <c r="P990" s="8"/>
      <c r="Q990" s="9"/>
      <c r="R990" s="9"/>
      <c r="S990" s="9"/>
      <c r="T990" s="9"/>
      <c r="U990" s="9"/>
      <c r="V990" s="9"/>
    </row>
    <row r="991" customFormat="false" ht="15" hidden="false" customHeight="false" outlineLevel="0" collapsed="false">
      <c r="A991" s="5" t="n">
        <v>45265</v>
      </c>
      <c r="B991" s="6" t="n">
        <v>2018.5</v>
      </c>
      <c r="C991" s="9" t="n">
        <f aca="false">B991/B990-1</f>
        <v>-0.00276666172619922</v>
      </c>
      <c r="D991" s="9" t="n">
        <f aca="false">LN(B991/B990)</f>
        <v>-0.00277049600849379</v>
      </c>
      <c r="E991" s="9" t="n">
        <f aca="false">B991/B986-1</f>
        <v>-0.0103936853458843</v>
      </c>
      <c r="F991" s="9" t="n">
        <f aca="false">B991/B970-1</f>
        <v>0.0135576198845091</v>
      </c>
      <c r="G991" s="0" t="n">
        <f aca="false">MAX(G990,B991)</f>
        <v>2071</v>
      </c>
      <c r="H991" s="9" t="n">
        <f aca="false">B991/G991-1</f>
        <v>-0.0253500724287784</v>
      </c>
      <c r="I991" s="0" t="n">
        <f aca="false">IF(AND($A991&gt;=CrashTest!$B$3,$A991&lt;=CrashTest!$C$3),1,IF(AND($A991&gt;=CrashTest!$B$4,$A991&lt;=CrashTest!$C$4),2,IF(AND($A991&gt;=CrashTest!$B$5,$A991&lt;=CrashTest!$C$5),3,IF(AND($A991&gt;=CrashTest!$B$6,$A991&lt;=CrashTest!$C$6),4,IF(AND($A991&gt;=CrashTest!$B$7,$A991&lt;=CrashTest!$C$7),5,0)))))</f>
        <v>0</v>
      </c>
      <c r="J991" s="0" t="str">
        <f aca="false">IF(I991=0,"",IF(I990=I991,MAX(J990,B991),B991))</f>
        <v/>
      </c>
      <c r="K991" s="9" t="str">
        <f aca="false">IF(I991=0,"",B991/J991-1)</f>
        <v/>
      </c>
      <c r="M991" s="8"/>
      <c r="N991" s="8"/>
      <c r="O991" s="8"/>
      <c r="P991" s="8"/>
      <c r="Q991" s="9"/>
      <c r="R991" s="9"/>
      <c r="S991" s="9"/>
      <c r="T991" s="9"/>
      <c r="U991" s="9"/>
      <c r="V991" s="9"/>
    </row>
    <row r="992" customFormat="false" ht="15" hidden="false" customHeight="false" outlineLevel="0" collapsed="false">
      <c r="A992" s="5" t="n">
        <v>45266</v>
      </c>
      <c r="B992" s="6" t="n">
        <v>2030.5</v>
      </c>
      <c r="C992" s="9" t="n">
        <f aca="false">B992/B991-1</f>
        <v>0.0059450086698043</v>
      </c>
      <c r="D992" s="9" t="n">
        <f aca="false">LN(B992/B991)</f>
        <v>0.00592740683335696</v>
      </c>
      <c r="E992" s="9" t="n">
        <f aca="false">B992/B987-1</f>
        <v>-0.00810903228958038</v>
      </c>
      <c r="F992" s="9" t="n">
        <f aca="false">B992/B971-1</f>
        <v>0.0246770286637061</v>
      </c>
      <c r="G992" s="0" t="n">
        <f aca="false">MAX(G991,B992)</f>
        <v>2071</v>
      </c>
      <c r="H992" s="9" t="n">
        <f aca="false">B992/G992-1</f>
        <v>-0.0195557701593433</v>
      </c>
      <c r="I992" s="0" t="n">
        <f aca="false">IF(AND($A992&gt;=CrashTest!$B$3,$A992&lt;=CrashTest!$C$3),1,IF(AND($A992&gt;=CrashTest!$B$4,$A992&lt;=CrashTest!$C$4),2,IF(AND($A992&gt;=CrashTest!$B$5,$A992&lt;=CrashTest!$C$5),3,IF(AND($A992&gt;=CrashTest!$B$6,$A992&lt;=CrashTest!$C$6),4,IF(AND($A992&gt;=CrashTest!$B$7,$A992&lt;=CrashTest!$C$7),5,0)))))</f>
        <v>0</v>
      </c>
      <c r="J992" s="0" t="str">
        <f aca="false">IF(I992=0,"",IF(I991=I992,MAX(J991,B992),B992))</f>
        <v/>
      </c>
      <c r="K992" s="9" t="str">
        <f aca="false">IF(I992=0,"",B992/J992-1)</f>
        <v/>
      </c>
      <c r="M992" s="8"/>
      <c r="N992" s="8"/>
      <c r="O992" s="8"/>
      <c r="P992" s="8"/>
      <c r="Q992" s="9"/>
      <c r="R992" s="9"/>
      <c r="S992" s="9"/>
      <c r="T992" s="9"/>
      <c r="U992" s="9"/>
      <c r="V992" s="9"/>
    </row>
    <row r="993" customFormat="false" ht="15" hidden="false" customHeight="false" outlineLevel="0" collapsed="false">
      <c r="A993" s="5" t="n">
        <v>45267</v>
      </c>
      <c r="B993" s="6" t="n">
        <v>2029.9</v>
      </c>
      <c r="C993" s="9" t="n">
        <f aca="false">B993/B992-1</f>
        <v>-0.000295493720758433</v>
      </c>
      <c r="D993" s="9" t="n">
        <f aca="false">LN(B993/B992)</f>
        <v>-0.00029553738763034</v>
      </c>
      <c r="E993" s="9" t="n">
        <f aca="false">B993/B988-1</f>
        <v>-0.00402335508561891</v>
      </c>
      <c r="F993" s="9" t="n">
        <f aca="false">B993/B972-1</f>
        <v>0.0320825706731747</v>
      </c>
      <c r="G993" s="0" t="n">
        <f aca="false">MAX(G992,B993)</f>
        <v>2071</v>
      </c>
      <c r="H993" s="9" t="n">
        <f aca="false">B993/G993-1</f>
        <v>-0.019845485272815</v>
      </c>
      <c r="I993" s="0" t="n">
        <f aca="false">IF(AND($A993&gt;=CrashTest!$B$3,$A993&lt;=CrashTest!$C$3),1,IF(AND($A993&gt;=CrashTest!$B$4,$A993&lt;=CrashTest!$C$4),2,IF(AND($A993&gt;=CrashTest!$B$5,$A993&lt;=CrashTest!$C$5),3,IF(AND($A993&gt;=CrashTest!$B$6,$A993&lt;=CrashTest!$C$6),4,IF(AND($A993&gt;=CrashTest!$B$7,$A993&lt;=CrashTest!$C$7),5,0)))))</f>
        <v>0</v>
      </c>
      <c r="J993" s="0" t="str">
        <f aca="false">IF(I993=0,"",IF(I992=I993,MAX(J992,B993),B993))</f>
        <v/>
      </c>
      <c r="K993" s="9" t="str">
        <f aca="false">IF(I993=0,"",B993/J993-1)</f>
        <v/>
      </c>
      <c r="M993" s="8"/>
      <c r="N993" s="8"/>
      <c r="O993" s="8"/>
      <c r="P993" s="8"/>
      <c r="Q993" s="9"/>
      <c r="R993" s="9"/>
      <c r="S993" s="9"/>
      <c r="T993" s="9"/>
      <c r="U993" s="9"/>
      <c r="V993" s="9"/>
    </row>
    <row r="994" customFormat="false" ht="15" hidden="false" customHeight="false" outlineLevel="0" collapsed="false">
      <c r="A994" s="5" t="n">
        <v>45268</v>
      </c>
      <c r="B994" s="6" t="n">
        <v>1998.3</v>
      </c>
      <c r="C994" s="9" t="n">
        <f aca="false">B994/B993-1</f>
        <v>-0.0155672693236121</v>
      </c>
      <c r="D994" s="9" t="n">
        <f aca="false">LN(B994/B993)</f>
        <v>-0.0156897116514788</v>
      </c>
      <c r="E994" s="9" t="n">
        <f aca="false">B994/B989-1</f>
        <v>-0.0351038145823274</v>
      </c>
      <c r="F994" s="9" t="n">
        <f aca="false">B994/B973-1</f>
        <v>0.0239815526518063</v>
      </c>
      <c r="G994" s="0" t="n">
        <f aca="false">MAX(G993,B994)</f>
        <v>2071</v>
      </c>
      <c r="H994" s="9" t="n">
        <f aca="false">B994/G994-1</f>
        <v>-0.0351038145823274</v>
      </c>
      <c r="I994" s="0" t="n">
        <f aca="false">IF(AND($A994&gt;=CrashTest!$B$3,$A994&lt;=CrashTest!$C$3),1,IF(AND($A994&gt;=CrashTest!$B$4,$A994&lt;=CrashTest!$C$4),2,IF(AND($A994&gt;=CrashTest!$B$5,$A994&lt;=CrashTest!$C$5),3,IF(AND($A994&gt;=CrashTest!$B$6,$A994&lt;=CrashTest!$C$6),4,IF(AND($A994&gt;=CrashTest!$B$7,$A994&lt;=CrashTest!$C$7),5,0)))))</f>
        <v>0</v>
      </c>
      <c r="J994" s="0" t="str">
        <f aca="false">IF(I994=0,"",IF(I993=I994,MAX(J993,B994),B994))</f>
        <v/>
      </c>
      <c r="K994" s="9" t="str">
        <f aca="false">IF(I994=0,"",B994/J994-1)</f>
        <v/>
      </c>
      <c r="M994" s="8"/>
      <c r="N994" s="8"/>
      <c r="O994" s="8"/>
      <c r="P994" s="8"/>
      <c r="Q994" s="9"/>
      <c r="R994" s="9"/>
      <c r="S994" s="9"/>
      <c r="T994" s="9"/>
      <c r="U994" s="9"/>
      <c r="V994" s="9"/>
    </row>
    <row r="995" customFormat="false" ht="15" hidden="false" customHeight="false" outlineLevel="0" collapsed="false">
      <c r="A995" s="5" t="n">
        <v>45271</v>
      </c>
      <c r="B995" s="6" t="n">
        <v>1978</v>
      </c>
      <c r="C995" s="9" t="n">
        <f aca="false">B995/B994-1</f>
        <v>-0.0101586348396137</v>
      </c>
      <c r="D995" s="9" t="n">
        <f aca="false">LN(B995/B994)</f>
        <v>-0.010210585904586</v>
      </c>
      <c r="E995" s="9" t="n">
        <f aca="false">B995/B990-1</f>
        <v>-0.0227755545674621</v>
      </c>
      <c r="F995" s="9" t="n">
        <f aca="false">B995/B974-1</f>
        <v>0.00702576112412179</v>
      </c>
      <c r="G995" s="0" t="n">
        <f aca="false">MAX(G994,B995)</f>
        <v>2071</v>
      </c>
      <c r="H995" s="9" t="n">
        <f aca="false">B995/G995-1</f>
        <v>-0.0449058425881217</v>
      </c>
      <c r="I995" s="0" t="n">
        <f aca="false">IF(AND($A995&gt;=CrashTest!$B$3,$A995&lt;=CrashTest!$C$3),1,IF(AND($A995&gt;=CrashTest!$B$4,$A995&lt;=CrashTest!$C$4),2,IF(AND($A995&gt;=CrashTest!$B$5,$A995&lt;=CrashTest!$C$5),3,IF(AND($A995&gt;=CrashTest!$B$6,$A995&lt;=CrashTest!$C$6),4,IF(AND($A995&gt;=CrashTest!$B$7,$A995&lt;=CrashTest!$C$7),5,0)))))</f>
        <v>0</v>
      </c>
      <c r="J995" s="0" t="str">
        <f aca="false">IF(I995=0,"",IF(I994=I995,MAX(J994,B995),B995))</f>
        <v/>
      </c>
      <c r="K995" s="9" t="str">
        <f aca="false">IF(I995=0,"",B995/J995-1)</f>
        <v/>
      </c>
      <c r="M995" s="8"/>
      <c r="N995" s="8"/>
      <c r="O995" s="8"/>
      <c r="P995" s="8"/>
      <c r="Q995" s="9"/>
      <c r="R995" s="9"/>
      <c r="S995" s="9"/>
      <c r="T995" s="9"/>
      <c r="U995" s="9"/>
      <c r="V995" s="9"/>
    </row>
    <row r="996" customFormat="false" ht="15" hidden="false" customHeight="false" outlineLevel="0" collapsed="false">
      <c r="A996" s="5" t="n">
        <v>45272</v>
      </c>
      <c r="B996" s="6" t="n">
        <v>1977.8</v>
      </c>
      <c r="C996" s="9" t="n">
        <f aca="false">B996/B995-1</f>
        <v>-0.000101112234580425</v>
      </c>
      <c r="D996" s="9" t="n">
        <f aca="false">LN(B996/B995)</f>
        <v>-0.000101117346767022</v>
      </c>
      <c r="E996" s="9" t="n">
        <f aca="false">B996/B991-1</f>
        <v>-0.0201634877384197</v>
      </c>
      <c r="F996" s="9" t="n">
        <f aca="false">B996/B975-1</f>
        <v>0.0233881817241022</v>
      </c>
      <c r="G996" s="0" t="n">
        <f aca="false">MAX(G995,B996)</f>
        <v>2071</v>
      </c>
      <c r="H996" s="9" t="n">
        <f aca="false">B996/G996-1</f>
        <v>-0.0450024142926123</v>
      </c>
      <c r="I996" s="0" t="n">
        <f aca="false">IF(AND($A996&gt;=CrashTest!$B$3,$A996&lt;=CrashTest!$C$3),1,IF(AND($A996&gt;=CrashTest!$B$4,$A996&lt;=CrashTest!$C$4),2,IF(AND($A996&gt;=CrashTest!$B$5,$A996&lt;=CrashTest!$C$5),3,IF(AND($A996&gt;=CrashTest!$B$6,$A996&lt;=CrashTest!$C$6),4,IF(AND($A996&gt;=CrashTest!$B$7,$A996&lt;=CrashTest!$C$7),5,0)))))</f>
        <v>0</v>
      </c>
      <c r="J996" s="0" t="str">
        <f aca="false">IF(I996=0,"",IF(I995=I996,MAX(J995,B996),B996))</f>
        <v/>
      </c>
      <c r="K996" s="9" t="str">
        <f aca="false">IF(I996=0,"",B996/J996-1)</f>
        <v/>
      </c>
      <c r="M996" s="8"/>
      <c r="N996" s="8"/>
      <c r="O996" s="8"/>
      <c r="P996" s="8"/>
      <c r="Q996" s="9"/>
      <c r="R996" s="9"/>
      <c r="S996" s="9"/>
      <c r="T996" s="9"/>
      <c r="U996" s="9"/>
      <c r="V996" s="9"/>
    </row>
    <row r="997" customFormat="false" ht="15" hidden="false" customHeight="false" outlineLevel="0" collapsed="false">
      <c r="A997" s="5" t="n">
        <v>45273</v>
      </c>
      <c r="B997" s="6" t="n">
        <v>1982.3</v>
      </c>
      <c r="C997" s="9" t="n">
        <f aca="false">B997/B996-1</f>
        <v>0.0022752553342098</v>
      </c>
      <c r="D997" s="9" t="n">
        <f aca="false">LN(B997/B996)</f>
        <v>0.00227267086027489</v>
      </c>
      <c r="E997" s="9" t="n">
        <f aca="false">B997/B992-1</f>
        <v>-0.0237379955675943</v>
      </c>
      <c r="F997" s="9" t="n">
        <f aca="false">B997/B976-1</f>
        <v>0.0189154459007967</v>
      </c>
      <c r="G997" s="0" t="n">
        <f aca="false">MAX(G996,B997)</f>
        <v>2071</v>
      </c>
      <c r="H997" s="9" t="n">
        <f aca="false">B997/G997-1</f>
        <v>-0.0428295509415741</v>
      </c>
      <c r="I997" s="0" t="n">
        <f aca="false">IF(AND($A997&gt;=CrashTest!$B$3,$A997&lt;=CrashTest!$C$3),1,IF(AND($A997&gt;=CrashTest!$B$4,$A997&lt;=CrashTest!$C$4),2,IF(AND($A997&gt;=CrashTest!$B$5,$A997&lt;=CrashTest!$C$5),3,IF(AND($A997&gt;=CrashTest!$B$6,$A997&lt;=CrashTest!$C$6),4,IF(AND($A997&gt;=CrashTest!$B$7,$A997&lt;=CrashTest!$C$7),5,0)))))</f>
        <v>0</v>
      </c>
      <c r="J997" s="0" t="str">
        <f aca="false">IF(I997=0,"",IF(I996=I997,MAX(J996,B997),B997))</f>
        <v/>
      </c>
      <c r="K997" s="9" t="str">
        <f aca="false">IF(I997=0,"",B997/J997-1)</f>
        <v/>
      </c>
      <c r="M997" s="8"/>
      <c r="N997" s="8"/>
      <c r="O997" s="8"/>
      <c r="P997" s="8"/>
      <c r="Q997" s="9"/>
      <c r="R997" s="9"/>
      <c r="S997" s="9"/>
      <c r="T997" s="9"/>
      <c r="U997" s="9"/>
      <c r="V997" s="9"/>
    </row>
    <row r="998" customFormat="false" ht="15" hidden="false" customHeight="false" outlineLevel="0" collapsed="false">
      <c r="A998" s="5" t="n">
        <v>45274</v>
      </c>
      <c r="B998" s="6" t="n">
        <v>2030.2</v>
      </c>
      <c r="C998" s="9" t="n">
        <f aca="false">B998/B997-1</f>
        <v>0.0241638500731474</v>
      </c>
      <c r="D998" s="9" t="n">
        <f aca="false">LN(B998/B997)</f>
        <v>0.0238765236541655</v>
      </c>
      <c r="E998" s="9" t="n">
        <f aca="false">B998/B993-1</f>
        <v>0.000147790531553227</v>
      </c>
      <c r="F998" s="9" t="n">
        <f aca="false">B998/B977-1</f>
        <v>0.0348659394433684</v>
      </c>
      <c r="G998" s="0" t="n">
        <f aca="false">MAX(G997,B998)</f>
        <v>2071</v>
      </c>
      <c r="H998" s="9" t="n">
        <f aca="false">B998/G998-1</f>
        <v>-0.0197006277160792</v>
      </c>
      <c r="I998" s="0" t="n">
        <f aca="false">IF(AND($A998&gt;=CrashTest!$B$3,$A998&lt;=CrashTest!$C$3),1,IF(AND($A998&gt;=CrashTest!$B$4,$A998&lt;=CrashTest!$C$4),2,IF(AND($A998&gt;=CrashTest!$B$5,$A998&lt;=CrashTest!$C$5),3,IF(AND($A998&gt;=CrashTest!$B$6,$A998&lt;=CrashTest!$C$6),4,IF(AND($A998&gt;=CrashTest!$B$7,$A998&lt;=CrashTest!$C$7),5,0)))))</f>
        <v>0</v>
      </c>
      <c r="J998" s="0" t="str">
        <f aca="false">IF(I998=0,"",IF(I997=I998,MAX(J997,B998),B998))</f>
        <v/>
      </c>
      <c r="K998" s="9" t="str">
        <f aca="false">IF(I998=0,"",B998/J998-1)</f>
        <v/>
      </c>
      <c r="M998" s="8"/>
      <c r="N998" s="8"/>
      <c r="O998" s="8"/>
      <c r="P998" s="8"/>
      <c r="Q998" s="9"/>
      <c r="R998" s="9"/>
      <c r="S998" s="9"/>
      <c r="T998" s="9"/>
      <c r="U998" s="9"/>
      <c r="V998" s="9"/>
    </row>
    <row r="999" customFormat="false" ht="15" hidden="false" customHeight="false" outlineLevel="0" collapsed="false">
      <c r="A999" s="5" t="n">
        <v>45275</v>
      </c>
      <c r="B999" s="6" t="n">
        <v>2021.1</v>
      </c>
      <c r="C999" s="9" t="n">
        <f aca="false">B999/B998-1</f>
        <v>-0.0044823170131022</v>
      </c>
      <c r="D999" s="9" t="n">
        <f aca="false">LN(B999/B998)</f>
        <v>-0.0044923927156069</v>
      </c>
      <c r="E999" s="9" t="n">
        <f aca="false">B999/B994-1</f>
        <v>0.011409698243507</v>
      </c>
      <c r="F999" s="9" t="n">
        <f aca="false">B999/B978-1</f>
        <v>0.031120861180552</v>
      </c>
      <c r="G999" s="0" t="n">
        <f aca="false">MAX(G998,B999)</f>
        <v>2071</v>
      </c>
      <c r="H999" s="9" t="n">
        <f aca="false">B999/G999-1</f>
        <v>-0.0240946402704009</v>
      </c>
      <c r="I999" s="0" t="n">
        <f aca="false">IF(AND($A999&gt;=CrashTest!$B$3,$A999&lt;=CrashTest!$C$3),1,IF(AND($A999&gt;=CrashTest!$B$4,$A999&lt;=CrashTest!$C$4),2,IF(AND($A999&gt;=CrashTest!$B$5,$A999&lt;=CrashTest!$C$5),3,IF(AND($A999&gt;=CrashTest!$B$6,$A999&lt;=CrashTest!$C$6),4,IF(AND($A999&gt;=CrashTest!$B$7,$A999&lt;=CrashTest!$C$7),5,0)))))</f>
        <v>0</v>
      </c>
      <c r="J999" s="0" t="str">
        <f aca="false">IF(I999=0,"",IF(I998=I999,MAX(J998,B999),B999))</f>
        <v/>
      </c>
      <c r="K999" s="9" t="str">
        <f aca="false">IF(I999=0,"",B999/J999-1)</f>
        <v/>
      </c>
      <c r="M999" s="8"/>
      <c r="N999" s="8"/>
      <c r="O999" s="8"/>
      <c r="P999" s="8"/>
      <c r="Q999" s="9"/>
      <c r="R999" s="9"/>
      <c r="S999" s="9"/>
      <c r="T999" s="9"/>
      <c r="U999" s="9"/>
      <c r="V999" s="9"/>
    </row>
    <row r="1000" customFormat="false" ht="15" hidden="false" customHeight="false" outlineLevel="0" collapsed="false">
      <c r="A1000" s="5" t="n">
        <v>45278</v>
      </c>
      <c r="B1000" s="6" t="n">
        <v>2026.3</v>
      </c>
      <c r="C1000" s="9" t="n">
        <f aca="false">B1000/B999-1</f>
        <v>0.00257285636534554</v>
      </c>
      <c r="D1000" s="9" t="n">
        <f aca="false">LN(B1000/B999)</f>
        <v>0.0025695522365596</v>
      </c>
      <c r="E1000" s="9" t="n">
        <f aca="false">B1000/B995-1</f>
        <v>0.0244186046511627</v>
      </c>
      <c r="F1000" s="9" t="n">
        <f aca="false">B1000/B979-1</f>
        <v>0.0213720449619437</v>
      </c>
      <c r="G1000" s="0" t="n">
        <f aca="false">MAX(G999,B1000)</f>
        <v>2071</v>
      </c>
      <c r="H1000" s="9" t="n">
        <f aca="false">B1000/G1000-1</f>
        <v>-0.0215837759536456</v>
      </c>
      <c r="I1000" s="0" t="n">
        <f aca="false">IF(AND($A1000&gt;=CrashTest!$B$3,$A1000&lt;=CrashTest!$C$3),1,IF(AND($A1000&gt;=CrashTest!$B$4,$A1000&lt;=CrashTest!$C$4),2,IF(AND($A1000&gt;=CrashTest!$B$5,$A1000&lt;=CrashTest!$C$5),3,IF(AND($A1000&gt;=CrashTest!$B$6,$A1000&lt;=CrashTest!$C$6),4,IF(AND($A1000&gt;=CrashTest!$B$7,$A1000&lt;=CrashTest!$C$7),5,0)))))</f>
        <v>0</v>
      </c>
      <c r="J1000" s="0" t="str">
        <f aca="false">IF(I1000=0,"",IF(I999=I1000,MAX(J999,B1000),B1000))</f>
        <v/>
      </c>
      <c r="K1000" s="9" t="str">
        <f aca="false">IF(I1000=0,"",B1000/J1000-1)</f>
        <v/>
      </c>
      <c r="M1000" s="8"/>
      <c r="N1000" s="8"/>
      <c r="O1000" s="8"/>
      <c r="P1000" s="8"/>
      <c r="Q1000" s="9"/>
      <c r="R1000" s="9"/>
      <c r="S1000" s="9"/>
      <c r="T1000" s="9"/>
      <c r="U1000" s="9"/>
      <c r="V1000" s="9"/>
    </row>
    <row r="1001" customFormat="false" ht="15" hidden="false" customHeight="false" outlineLevel="0" collapsed="false">
      <c r="A1001" s="5" t="n">
        <v>45279</v>
      </c>
      <c r="B1001" s="6" t="n">
        <v>2038.4</v>
      </c>
      <c r="C1001" s="9" t="n">
        <f aca="false">B1001/B1000-1</f>
        <v>0.00597147510240337</v>
      </c>
      <c r="D1001" s="9" t="n">
        <f aca="false">LN(B1001/B1000)</f>
        <v>0.00595371650656067</v>
      </c>
      <c r="E1001" s="9" t="n">
        <f aca="false">B1001/B996-1</f>
        <v>0.0306401051673577</v>
      </c>
      <c r="F1001" s="9" t="n">
        <f aca="false">B1001/B980-1</f>
        <v>0.0286637060960842</v>
      </c>
      <c r="G1001" s="0" t="n">
        <f aca="false">MAX(G1000,B1001)</f>
        <v>2071</v>
      </c>
      <c r="H1001" s="9" t="n">
        <f aca="false">B1001/G1001-1</f>
        <v>-0.0157411878319652</v>
      </c>
      <c r="I1001" s="0" t="n">
        <f aca="false">IF(AND($A1001&gt;=CrashTest!$B$3,$A1001&lt;=CrashTest!$C$3),1,IF(AND($A1001&gt;=CrashTest!$B$4,$A1001&lt;=CrashTest!$C$4),2,IF(AND($A1001&gt;=CrashTest!$B$5,$A1001&lt;=CrashTest!$C$5),3,IF(AND($A1001&gt;=CrashTest!$B$6,$A1001&lt;=CrashTest!$C$6),4,IF(AND($A1001&gt;=CrashTest!$B$7,$A1001&lt;=CrashTest!$C$7),5,0)))))</f>
        <v>0</v>
      </c>
      <c r="J1001" s="0" t="str">
        <f aca="false">IF(I1001=0,"",IF(I1000=I1001,MAX(J1000,B1001),B1001))</f>
        <v/>
      </c>
      <c r="K1001" s="9" t="str">
        <f aca="false">IF(I1001=0,"",B1001/J1001-1)</f>
        <v/>
      </c>
      <c r="M1001" s="8"/>
      <c r="N1001" s="8"/>
      <c r="O1001" s="8"/>
      <c r="P1001" s="8"/>
      <c r="Q1001" s="9"/>
      <c r="R1001" s="9"/>
      <c r="S1001" s="9"/>
      <c r="T1001" s="9"/>
      <c r="U1001" s="9"/>
      <c r="V1001" s="9"/>
    </row>
    <row r="1002" customFormat="false" ht="15" hidden="false" customHeight="false" outlineLevel="0" collapsed="false">
      <c r="A1002" s="5" t="n">
        <v>45280</v>
      </c>
      <c r="B1002" s="6" t="n">
        <v>2034.5</v>
      </c>
      <c r="C1002" s="9" t="n">
        <f aca="false">B1002/B1001-1</f>
        <v>-0.00191326530612246</v>
      </c>
      <c r="D1002" s="9" t="n">
        <f aca="false">LN(B1002/B1001)</f>
        <v>-0.00191509793609958</v>
      </c>
      <c r="E1002" s="9" t="n">
        <f aca="false">B1002/B997-1</f>
        <v>0.0263330474701105</v>
      </c>
      <c r="F1002" s="9" t="n">
        <f aca="false">B1002/B981-1</f>
        <v>0.0287202305708651</v>
      </c>
      <c r="G1002" s="0" t="n">
        <f aca="false">MAX(G1001,B1002)</f>
        <v>2071</v>
      </c>
      <c r="H1002" s="9" t="n">
        <f aca="false">B1002/G1002-1</f>
        <v>-0.0176243360695316</v>
      </c>
      <c r="I1002" s="0" t="n">
        <f aca="false">IF(AND($A1002&gt;=CrashTest!$B$3,$A1002&lt;=CrashTest!$C$3),1,IF(AND($A1002&gt;=CrashTest!$B$4,$A1002&lt;=CrashTest!$C$4),2,IF(AND($A1002&gt;=CrashTest!$B$5,$A1002&lt;=CrashTest!$C$5),3,IF(AND($A1002&gt;=CrashTest!$B$6,$A1002&lt;=CrashTest!$C$6),4,IF(AND($A1002&gt;=CrashTest!$B$7,$A1002&lt;=CrashTest!$C$7),5,0)))))</f>
        <v>0</v>
      </c>
      <c r="J1002" s="0" t="str">
        <f aca="false">IF(I1002=0,"",IF(I1001=I1002,MAX(J1001,B1002),B1002))</f>
        <v/>
      </c>
      <c r="K1002" s="9" t="str">
        <f aca="false">IF(I1002=0,"",B1002/J1002-1)</f>
        <v/>
      </c>
      <c r="M1002" s="8"/>
      <c r="N1002" s="8"/>
      <c r="O1002" s="8"/>
      <c r="P1002" s="8"/>
      <c r="Q1002" s="9"/>
      <c r="R1002" s="9"/>
      <c r="S1002" s="9"/>
      <c r="T1002" s="9"/>
      <c r="U1002" s="9"/>
      <c r="V1002" s="9"/>
    </row>
    <row r="1003" customFormat="false" ht="15" hidden="false" customHeight="false" outlineLevel="0" collapsed="false">
      <c r="A1003" s="5" t="n">
        <v>45281</v>
      </c>
      <c r="B1003" s="6" t="n">
        <v>2039.1</v>
      </c>
      <c r="C1003" s="9" t="n">
        <f aca="false">B1003/B1002-1</f>
        <v>0.00226099778815425</v>
      </c>
      <c r="D1003" s="9" t="n">
        <f aca="false">LN(B1003/B1002)</f>
        <v>0.00225844557895749</v>
      </c>
      <c r="E1003" s="9" t="n">
        <f aca="false">B1003/B998-1</f>
        <v>0.00438380455127563</v>
      </c>
      <c r="F1003" s="9" t="n">
        <f aca="false">B1003/B982-1</f>
        <v>0.0199069674386034</v>
      </c>
      <c r="G1003" s="0" t="n">
        <f aca="false">MAX(G1002,B1003)</f>
        <v>2071</v>
      </c>
      <c r="H1003" s="9" t="n">
        <f aca="false">B1003/G1003-1</f>
        <v>-0.0154031868662482</v>
      </c>
      <c r="I1003" s="0" t="n">
        <f aca="false">IF(AND($A1003&gt;=CrashTest!$B$3,$A1003&lt;=CrashTest!$C$3),1,IF(AND($A1003&gt;=CrashTest!$B$4,$A1003&lt;=CrashTest!$C$4),2,IF(AND($A1003&gt;=CrashTest!$B$5,$A1003&lt;=CrashTest!$C$5),3,IF(AND($A1003&gt;=CrashTest!$B$6,$A1003&lt;=CrashTest!$C$6),4,IF(AND($A1003&gt;=CrashTest!$B$7,$A1003&lt;=CrashTest!$C$7),5,0)))))</f>
        <v>0</v>
      </c>
      <c r="J1003" s="0" t="str">
        <f aca="false">IF(I1003=0,"",IF(I1002=I1003,MAX(J1002,B1003),B1003))</f>
        <v/>
      </c>
      <c r="K1003" s="9" t="str">
        <f aca="false">IF(I1003=0,"",B1003/J1003-1)</f>
        <v/>
      </c>
      <c r="M1003" s="8"/>
      <c r="N1003" s="8"/>
      <c r="O1003" s="8"/>
      <c r="P1003" s="8"/>
      <c r="Q1003" s="9"/>
      <c r="R1003" s="9"/>
      <c r="S1003" s="9"/>
      <c r="T1003" s="9"/>
      <c r="U1003" s="9"/>
      <c r="V1003" s="9"/>
    </row>
    <row r="1004" customFormat="false" ht="15" hidden="false" customHeight="false" outlineLevel="0" collapsed="false">
      <c r="A1004" s="5" t="n">
        <v>45282</v>
      </c>
      <c r="B1004" s="6" t="n">
        <v>2057.1</v>
      </c>
      <c r="C1004" s="9" t="n">
        <f aca="false">B1004/B1003-1</f>
        <v>0.00882742386346913</v>
      </c>
      <c r="D1004" s="9" t="n">
        <f aca="false">LN(B1004/B1003)</f>
        <v>0.00878868993772618</v>
      </c>
      <c r="E1004" s="9" t="n">
        <f aca="false">B1004/B999-1</f>
        <v>0.0178120825293158</v>
      </c>
      <c r="F1004" s="9" t="n">
        <f aca="false">B1004/B983-1</f>
        <v>0.0329918650195842</v>
      </c>
      <c r="G1004" s="0" t="n">
        <f aca="false">MAX(G1003,B1004)</f>
        <v>2071</v>
      </c>
      <c r="H1004" s="9" t="n">
        <f aca="false">B1004/G1004-1</f>
        <v>-0.00671173346209564</v>
      </c>
      <c r="I1004" s="0" t="n">
        <f aca="false">IF(AND($A1004&gt;=CrashTest!$B$3,$A1004&lt;=CrashTest!$C$3),1,IF(AND($A1004&gt;=CrashTest!$B$4,$A1004&lt;=CrashTest!$C$4),2,IF(AND($A1004&gt;=CrashTest!$B$5,$A1004&lt;=CrashTest!$C$5),3,IF(AND($A1004&gt;=CrashTest!$B$6,$A1004&lt;=CrashTest!$C$6),4,IF(AND($A1004&gt;=CrashTest!$B$7,$A1004&lt;=CrashTest!$C$7),5,0)))))</f>
        <v>0</v>
      </c>
      <c r="J1004" s="0" t="str">
        <f aca="false">IF(I1004=0,"",IF(I1003=I1004,MAX(J1003,B1004),B1004))</f>
        <v/>
      </c>
      <c r="K1004" s="9" t="str">
        <f aca="false">IF(I1004=0,"",B1004/J1004-1)</f>
        <v/>
      </c>
      <c r="M1004" s="8"/>
      <c r="N1004" s="8"/>
      <c r="O1004" s="8"/>
      <c r="P1004" s="8"/>
      <c r="Q1004" s="9"/>
      <c r="R1004" s="9"/>
      <c r="S1004" s="9"/>
      <c r="T1004" s="9"/>
      <c r="U1004" s="9"/>
      <c r="V1004" s="9"/>
    </row>
    <row r="1005" customFormat="false" ht="15" hidden="false" customHeight="false" outlineLevel="0" collapsed="false">
      <c r="A1005" s="5" t="n">
        <v>45286</v>
      </c>
      <c r="B1005" s="6" t="n">
        <v>2058.2</v>
      </c>
      <c r="C1005" s="9" t="n">
        <f aca="false">B1005/B1004-1</f>
        <v>0.000534733362500539</v>
      </c>
      <c r="D1005" s="9" t="n">
        <f aca="false">LN(B1005/B1004)</f>
        <v>0.0005345904435628</v>
      </c>
      <c r="E1005" s="9" t="n">
        <f aca="false">B1005/B1000-1</f>
        <v>0.0157429798154272</v>
      </c>
      <c r="F1005" s="9" t="n">
        <f aca="false">B1005/B984-1</f>
        <v>0.0279692338427728</v>
      </c>
      <c r="G1005" s="0" t="n">
        <f aca="false">MAX(G1004,B1005)</f>
        <v>2071</v>
      </c>
      <c r="H1005" s="9" t="n">
        <f aca="false">B1005/G1005-1</f>
        <v>-0.00618058908739749</v>
      </c>
      <c r="I1005" s="0" t="n">
        <f aca="false">IF(AND($A1005&gt;=CrashTest!$B$3,$A1005&lt;=CrashTest!$C$3),1,IF(AND($A1005&gt;=CrashTest!$B$4,$A1005&lt;=CrashTest!$C$4),2,IF(AND($A1005&gt;=CrashTest!$B$5,$A1005&lt;=CrashTest!$C$5),3,IF(AND($A1005&gt;=CrashTest!$B$6,$A1005&lt;=CrashTest!$C$6),4,IF(AND($A1005&gt;=CrashTest!$B$7,$A1005&lt;=CrashTest!$C$7),5,0)))))</f>
        <v>0</v>
      </c>
      <c r="J1005" s="0" t="str">
        <f aca="false">IF(I1005=0,"",IF(I1004=I1005,MAX(J1004,B1005),B1005))</f>
        <v/>
      </c>
      <c r="K1005" s="9" t="str">
        <f aca="false">IF(I1005=0,"",B1005/J1005-1)</f>
        <v/>
      </c>
      <c r="M1005" s="8"/>
      <c r="N1005" s="8"/>
      <c r="O1005" s="8"/>
      <c r="P1005" s="8"/>
      <c r="Q1005" s="9"/>
      <c r="R1005" s="9"/>
      <c r="S1005" s="9"/>
      <c r="T1005" s="9"/>
      <c r="U1005" s="9"/>
      <c r="V1005" s="9"/>
    </row>
    <row r="1006" customFormat="false" ht="15" hidden="false" customHeight="false" outlineLevel="0" collapsed="false">
      <c r="A1006" s="5" t="n">
        <v>45287</v>
      </c>
      <c r="B1006" s="6" t="n">
        <v>2081.9</v>
      </c>
      <c r="C1006" s="9" t="n">
        <f aca="false">B1006/B1005-1</f>
        <v>0.0115149159459724</v>
      </c>
      <c r="D1006" s="9" t="n">
        <f aca="false">LN(B1006/B1005)</f>
        <v>0.0114491238797368</v>
      </c>
      <c r="E1006" s="9" t="n">
        <f aca="false">B1006/B1001-1</f>
        <v>0.0213402668759812</v>
      </c>
      <c r="F1006" s="9" t="n">
        <f aca="false">B1006/B985-1</f>
        <v>0.0348444179341885</v>
      </c>
      <c r="G1006" s="0" t="n">
        <f aca="false">MAX(G1005,B1006)</f>
        <v>2081.9</v>
      </c>
      <c r="H1006" s="9" t="n">
        <f aca="false">B1006/G1006-1</f>
        <v>0</v>
      </c>
      <c r="I1006" s="0" t="n">
        <f aca="false">IF(AND($A1006&gt;=CrashTest!$B$3,$A1006&lt;=CrashTest!$C$3),1,IF(AND($A1006&gt;=CrashTest!$B$4,$A1006&lt;=CrashTest!$C$4),2,IF(AND($A1006&gt;=CrashTest!$B$5,$A1006&lt;=CrashTest!$C$5),3,IF(AND($A1006&gt;=CrashTest!$B$6,$A1006&lt;=CrashTest!$C$6),4,IF(AND($A1006&gt;=CrashTest!$B$7,$A1006&lt;=CrashTest!$C$7),5,0)))))</f>
        <v>0</v>
      </c>
      <c r="J1006" s="0" t="str">
        <f aca="false">IF(I1006=0,"",IF(I1005=I1006,MAX(J1005,B1006),B1006))</f>
        <v/>
      </c>
      <c r="K1006" s="9" t="str">
        <f aca="false">IF(I1006=0,"",B1006/J1006-1)</f>
        <v/>
      </c>
      <c r="M1006" s="8"/>
      <c r="N1006" s="8"/>
      <c r="O1006" s="8"/>
      <c r="P1006" s="8"/>
      <c r="Q1006" s="9"/>
      <c r="R1006" s="9"/>
      <c r="S1006" s="9"/>
      <c r="T1006" s="9"/>
      <c r="U1006" s="9"/>
      <c r="V1006" s="9"/>
    </row>
    <row r="1007" customFormat="false" ht="15" hidden="false" customHeight="false" outlineLevel="0" collapsed="false">
      <c r="A1007" s="5" t="n">
        <v>45288</v>
      </c>
      <c r="B1007" s="6" t="n">
        <v>2073.9</v>
      </c>
      <c r="C1007" s="9" t="n">
        <f aca="false">B1007/B1006-1</f>
        <v>-0.00384264373889232</v>
      </c>
      <c r="D1007" s="9" t="n">
        <f aca="false">LN(B1007/B1006)</f>
        <v>-0.00385004566239883</v>
      </c>
      <c r="E1007" s="9" t="n">
        <f aca="false">B1007/B1002-1</f>
        <v>0.0193659375768003</v>
      </c>
      <c r="F1007" s="9" t="n">
        <f aca="false">B1007/B986-1</f>
        <v>0.0167671716428888</v>
      </c>
      <c r="G1007" s="0" t="n">
        <f aca="false">MAX(G1006,B1007)</f>
        <v>2081.9</v>
      </c>
      <c r="H1007" s="9" t="n">
        <f aca="false">B1007/G1007-1</f>
        <v>-0.00384264373889232</v>
      </c>
      <c r="I1007" s="0" t="n">
        <f aca="false">IF(AND($A1007&gt;=CrashTest!$B$3,$A1007&lt;=CrashTest!$C$3),1,IF(AND($A1007&gt;=CrashTest!$B$4,$A1007&lt;=CrashTest!$C$4),2,IF(AND($A1007&gt;=CrashTest!$B$5,$A1007&lt;=CrashTest!$C$5),3,IF(AND($A1007&gt;=CrashTest!$B$6,$A1007&lt;=CrashTest!$C$6),4,IF(AND($A1007&gt;=CrashTest!$B$7,$A1007&lt;=CrashTest!$C$7),5,0)))))</f>
        <v>0</v>
      </c>
      <c r="J1007" s="0" t="str">
        <f aca="false">IF(I1007=0,"",IF(I1006=I1007,MAX(J1006,B1007),B1007))</f>
        <v/>
      </c>
      <c r="K1007" s="9" t="str">
        <f aca="false">IF(I1007=0,"",B1007/J1007-1)</f>
        <v/>
      </c>
      <c r="M1007" s="8"/>
      <c r="N1007" s="8"/>
      <c r="O1007" s="8"/>
      <c r="P1007" s="8"/>
      <c r="Q1007" s="9"/>
      <c r="R1007" s="9"/>
      <c r="S1007" s="9"/>
      <c r="T1007" s="9"/>
      <c r="U1007" s="9"/>
      <c r="V1007" s="9"/>
    </row>
    <row r="1008" customFormat="false" ht="15" hidden="false" customHeight="false" outlineLevel="0" collapsed="false">
      <c r="A1008" s="5" t="n">
        <v>45289</v>
      </c>
      <c r="B1008" s="6" t="n">
        <v>2062.4</v>
      </c>
      <c r="C1008" s="9" t="n">
        <f aca="false">B1008/B1007-1</f>
        <v>-0.00554510825015675</v>
      </c>
      <c r="D1008" s="9" t="n">
        <f aca="false">LN(B1008/B1007)</f>
        <v>-0.00556053943440611</v>
      </c>
      <c r="E1008" s="9" t="n">
        <f aca="false">B1008/B1003-1</f>
        <v>0.011426609778824</v>
      </c>
      <c r="F1008" s="9" t="n">
        <f aca="false">B1008/B987-1</f>
        <v>0.00747398759220364</v>
      </c>
      <c r="G1008" s="0" t="n">
        <f aca="false">MAX(G1007,B1008)</f>
        <v>2081.9</v>
      </c>
      <c r="H1008" s="9" t="n">
        <f aca="false">B1008/G1008-1</f>
        <v>-0.00936644411355014</v>
      </c>
      <c r="I1008" s="0" t="n">
        <f aca="false">IF(AND($A1008&gt;=CrashTest!$B$3,$A1008&lt;=CrashTest!$C$3),1,IF(AND($A1008&gt;=CrashTest!$B$4,$A1008&lt;=CrashTest!$C$4),2,IF(AND($A1008&gt;=CrashTest!$B$5,$A1008&lt;=CrashTest!$C$5),3,IF(AND($A1008&gt;=CrashTest!$B$6,$A1008&lt;=CrashTest!$C$6),4,IF(AND($A1008&gt;=CrashTest!$B$7,$A1008&lt;=CrashTest!$C$7),5,0)))))</f>
        <v>0</v>
      </c>
      <c r="J1008" s="0" t="str">
        <f aca="false">IF(I1008=0,"",IF(I1007=I1008,MAX(J1007,B1008),B1008))</f>
        <v/>
      </c>
      <c r="K1008" s="9" t="str">
        <f aca="false">IF(I1008=0,"",B1008/J1008-1)</f>
        <v/>
      </c>
      <c r="M1008" s="8"/>
      <c r="N1008" s="8"/>
      <c r="O1008" s="8"/>
      <c r="P1008" s="8"/>
      <c r="Q1008" s="9"/>
      <c r="R1008" s="9"/>
      <c r="S1008" s="9"/>
      <c r="T1008" s="9"/>
      <c r="U1008" s="9"/>
      <c r="V1008" s="9"/>
    </row>
    <row r="1009" customFormat="false" ht="15" hidden="false" customHeight="false" outlineLevel="0" collapsed="false">
      <c r="A1009" s="5" t="n">
        <v>45293</v>
      </c>
      <c r="B1009" s="6" t="n">
        <v>2064.4</v>
      </c>
      <c r="C1009" s="9" t="n">
        <f aca="false">B1009/B1008-1</f>
        <v>0.000969743987587313</v>
      </c>
      <c r="D1009" s="9" t="n">
        <f aca="false">LN(B1009/B1008)</f>
        <v>0.000969274089649178</v>
      </c>
      <c r="E1009" s="9" t="n">
        <f aca="false">B1009/B1004-1</f>
        <v>0.00354868504204964</v>
      </c>
      <c r="F1009" s="9" t="n">
        <f aca="false">B1009/B988-1</f>
        <v>0.0129041754575341</v>
      </c>
      <c r="G1009" s="0" t="n">
        <f aca="false">MAX(G1008,B1009)</f>
        <v>2081.9</v>
      </c>
      <c r="H1009" s="9" t="n">
        <f aca="false">B1009/G1009-1</f>
        <v>-0.00840578317882701</v>
      </c>
      <c r="I1009" s="0" t="n">
        <f aca="false">IF(AND($A1009&gt;=CrashTest!$B$3,$A1009&lt;=CrashTest!$C$3),1,IF(AND($A1009&gt;=CrashTest!$B$4,$A1009&lt;=CrashTest!$C$4),2,IF(AND($A1009&gt;=CrashTest!$B$5,$A1009&lt;=CrashTest!$C$5),3,IF(AND($A1009&gt;=CrashTest!$B$6,$A1009&lt;=CrashTest!$C$6),4,IF(AND($A1009&gt;=CrashTest!$B$7,$A1009&lt;=CrashTest!$C$7),5,0)))))</f>
        <v>0</v>
      </c>
      <c r="J1009" s="0" t="str">
        <f aca="false">IF(I1009=0,"",IF(I1008=I1009,MAX(J1008,B1009),B1009))</f>
        <v/>
      </c>
      <c r="K1009" s="9" t="str">
        <f aca="false">IF(I1009=0,"",B1009/J1009-1)</f>
        <v/>
      </c>
      <c r="M1009" s="8"/>
      <c r="N1009" s="8"/>
      <c r="O1009" s="8"/>
      <c r="P1009" s="8"/>
      <c r="Q1009" s="9"/>
      <c r="R1009" s="9"/>
      <c r="S1009" s="9"/>
      <c r="T1009" s="9"/>
      <c r="U1009" s="9"/>
      <c r="V1009" s="9"/>
    </row>
    <row r="1010" customFormat="false" ht="15" hidden="false" customHeight="false" outlineLevel="0" collapsed="false">
      <c r="A1010" s="5" t="n">
        <v>45294</v>
      </c>
      <c r="B1010" s="6" t="n">
        <v>2034.2</v>
      </c>
      <c r="C1010" s="9" t="n">
        <f aca="false">B1010/B1009-1</f>
        <v>-0.0146289478783181</v>
      </c>
      <c r="D1010" s="9" t="n">
        <f aca="false">LN(B1010/B1009)</f>
        <v>-0.0147370060830762</v>
      </c>
      <c r="E1010" s="9" t="n">
        <f aca="false">B1010/B1005-1</f>
        <v>-0.011660674375668</v>
      </c>
      <c r="F1010" s="9" t="n">
        <f aca="false">B1010/B989-1</f>
        <v>-0.0177691936262675</v>
      </c>
      <c r="G1010" s="0" t="n">
        <f aca="false">MAX(G1009,B1010)</f>
        <v>2081.9</v>
      </c>
      <c r="H1010" s="9" t="n">
        <f aca="false">B1010/G1010-1</f>
        <v>-0.0229117632931457</v>
      </c>
      <c r="I1010" s="0" t="n">
        <f aca="false">IF(AND($A1010&gt;=CrashTest!$B$3,$A1010&lt;=CrashTest!$C$3),1,IF(AND($A1010&gt;=CrashTest!$B$4,$A1010&lt;=CrashTest!$C$4),2,IF(AND($A1010&gt;=CrashTest!$B$5,$A1010&lt;=CrashTest!$C$5),3,IF(AND($A1010&gt;=CrashTest!$B$6,$A1010&lt;=CrashTest!$C$6),4,IF(AND($A1010&gt;=CrashTest!$B$7,$A1010&lt;=CrashTest!$C$7),5,0)))))</f>
        <v>0</v>
      </c>
      <c r="J1010" s="0" t="str">
        <f aca="false">IF(I1010=0,"",IF(I1009=I1010,MAX(J1009,B1010),B1010))</f>
        <v/>
      </c>
      <c r="K1010" s="9" t="str">
        <f aca="false">IF(I1010=0,"",B1010/J1010-1)</f>
        <v/>
      </c>
      <c r="M1010" s="8"/>
      <c r="N1010" s="8"/>
      <c r="O1010" s="8"/>
      <c r="P1010" s="8"/>
      <c r="Q1010" s="9"/>
      <c r="R1010" s="9"/>
      <c r="S1010" s="9"/>
      <c r="T1010" s="9"/>
      <c r="U1010" s="9"/>
      <c r="V1010" s="9"/>
    </row>
    <row r="1011" customFormat="false" ht="15" hidden="false" customHeight="false" outlineLevel="0" collapsed="false">
      <c r="A1011" s="5" t="n">
        <v>45295</v>
      </c>
      <c r="B1011" s="6" t="n">
        <v>2042.3</v>
      </c>
      <c r="C1011" s="9" t="n">
        <f aca="false">B1011/B1010-1</f>
        <v>0.003981909350113</v>
      </c>
      <c r="D1011" s="9" t="n">
        <f aca="false">LN(B1011/B1010)</f>
        <v>0.00397400253161631</v>
      </c>
      <c r="E1011" s="9" t="n">
        <f aca="false">B1011/B1006-1</f>
        <v>-0.0190210865075172</v>
      </c>
      <c r="F1011" s="9" t="n">
        <f aca="false">B1011/B990-1</f>
        <v>0.00899165061014773</v>
      </c>
      <c r="G1011" s="0" t="n">
        <f aca="false">MAX(G1010,B1011)</f>
        <v>2081.9</v>
      </c>
      <c r="H1011" s="9" t="n">
        <f aca="false">B1011/G1011-1</f>
        <v>-0.0190210865075172</v>
      </c>
      <c r="I1011" s="0" t="n">
        <f aca="false">IF(AND($A1011&gt;=CrashTest!$B$3,$A1011&lt;=CrashTest!$C$3),1,IF(AND($A1011&gt;=CrashTest!$B$4,$A1011&lt;=CrashTest!$C$4),2,IF(AND($A1011&gt;=CrashTest!$B$5,$A1011&lt;=CrashTest!$C$5),3,IF(AND($A1011&gt;=CrashTest!$B$6,$A1011&lt;=CrashTest!$C$6),4,IF(AND($A1011&gt;=CrashTest!$B$7,$A1011&lt;=CrashTest!$C$7),5,0)))))</f>
        <v>0</v>
      </c>
      <c r="J1011" s="0" t="str">
        <f aca="false">IF(I1011=0,"",IF(I1010=I1011,MAX(J1010,B1011),B1011))</f>
        <v/>
      </c>
      <c r="K1011" s="9" t="str">
        <f aca="false">IF(I1011=0,"",B1011/J1011-1)</f>
        <v/>
      </c>
      <c r="M1011" s="8"/>
      <c r="N1011" s="8"/>
      <c r="O1011" s="8"/>
      <c r="P1011" s="8"/>
      <c r="Q1011" s="9"/>
      <c r="R1011" s="9"/>
      <c r="S1011" s="9"/>
      <c r="T1011" s="9"/>
      <c r="U1011" s="9"/>
      <c r="V1011" s="9"/>
    </row>
    <row r="1012" customFormat="false" ht="15" hidden="false" customHeight="false" outlineLevel="0" collapsed="false">
      <c r="A1012" s="5" t="n">
        <v>45296</v>
      </c>
      <c r="B1012" s="6" t="n">
        <v>2042.4</v>
      </c>
      <c r="C1012" s="9" t="n">
        <f aca="false">B1012/B1011-1</f>
        <v>4.89644028791592E-005</v>
      </c>
      <c r="D1012" s="9" t="n">
        <f aca="false">LN(B1012/B1011)</f>
        <v>4.8963204161914E-005</v>
      </c>
      <c r="E1012" s="9" t="n">
        <f aca="false">B1012/B1007-1</f>
        <v>-0.0151887747721684</v>
      </c>
      <c r="F1012" s="9" t="n">
        <f aca="false">B1012/B991-1</f>
        <v>0.0118404756006936</v>
      </c>
      <c r="G1012" s="0" t="n">
        <f aca="false">MAX(G1011,B1012)</f>
        <v>2081.9</v>
      </c>
      <c r="H1012" s="9" t="n">
        <f aca="false">B1012/G1012-1</f>
        <v>-0.018973053460781</v>
      </c>
      <c r="I1012" s="0" t="n">
        <f aca="false">IF(AND($A1012&gt;=CrashTest!$B$3,$A1012&lt;=CrashTest!$C$3),1,IF(AND($A1012&gt;=CrashTest!$B$4,$A1012&lt;=CrashTest!$C$4),2,IF(AND($A1012&gt;=CrashTest!$B$5,$A1012&lt;=CrashTest!$C$5),3,IF(AND($A1012&gt;=CrashTest!$B$6,$A1012&lt;=CrashTest!$C$6),4,IF(AND($A1012&gt;=CrashTest!$B$7,$A1012&lt;=CrashTest!$C$7),5,0)))))</f>
        <v>0</v>
      </c>
      <c r="J1012" s="0" t="str">
        <f aca="false">IF(I1012=0,"",IF(I1011=I1012,MAX(J1011,B1012),B1012))</f>
        <v/>
      </c>
      <c r="K1012" s="9" t="str">
        <f aca="false">IF(I1012=0,"",B1012/J1012-1)</f>
        <v/>
      </c>
      <c r="M1012" s="8"/>
      <c r="N1012" s="8"/>
      <c r="O1012" s="8"/>
      <c r="P1012" s="8"/>
      <c r="Q1012" s="9"/>
      <c r="R1012" s="9"/>
      <c r="S1012" s="9"/>
      <c r="T1012" s="9"/>
      <c r="U1012" s="9"/>
      <c r="V1012" s="9"/>
    </row>
    <row r="1013" customFormat="false" ht="15" hidden="false" customHeight="false" outlineLevel="0" collapsed="false">
      <c r="A1013" s="5" t="n">
        <v>45299</v>
      </c>
      <c r="B1013" s="6" t="n">
        <v>2026.6</v>
      </c>
      <c r="C1013" s="9" t="n">
        <f aca="false">B1013/B1012-1</f>
        <v>-0.00773599686643178</v>
      </c>
      <c r="D1013" s="9" t="n">
        <f aca="false">LN(B1013/B1012)</f>
        <v>-0.00776607491305703</v>
      </c>
      <c r="E1013" s="9" t="n">
        <f aca="false">B1013/B1008-1</f>
        <v>-0.0173584173778123</v>
      </c>
      <c r="F1013" s="9" t="n">
        <f aca="false">B1013/B992-1</f>
        <v>-0.00192070918492981</v>
      </c>
      <c r="G1013" s="0" t="n">
        <f aca="false">MAX(G1012,B1013)</f>
        <v>2081.9</v>
      </c>
      <c r="H1013" s="9" t="n">
        <f aca="false">B1013/G1013-1</f>
        <v>-0.0265622748450935</v>
      </c>
      <c r="I1013" s="0" t="n">
        <f aca="false">IF(AND($A1013&gt;=CrashTest!$B$3,$A1013&lt;=CrashTest!$C$3),1,IF(AND($A1013&gt;=CrashTest!$B$4,$A1013&lt;=CrashTest!$C$4),2,IF(AND($A1013&gt;=CrashTest!$B$5,$A1013&lt;=CrashTest!$C$5),3,IF(AND($A1013&gt;=CrashTest!$B$6,$A1013&lt;=CrashTest!$C$6),4,IF(AND($A1013&gt;=CrashTest!$B$7,$A1013&lt;=CrashTest!$C$7),5,0)))))</f>
        <v>0</v>
      </c>
      <c r="J1013" s="0" t="str">
        <f aca="false">IF(I1013=0,"",IF(I1012=I1013,MAX(J1012,B1013),B1013))</f>
        <v/>
      </c>
      <c r="K1013" s="9" t="str">
        <f aca="false">IF(I1013=0,"",B1013/J1013-1)</f>
        <v/>
      </c>
      <c r="M1013" s="8"/>
      <c r="N1013" s="8"/>
      <c r="O1013" s="8"/>
      <c r="P1013" s="8"/>
      <c r="Q1013" s="9"/>
      <c r="R1013" s="9"/>
      <c r="S1013" s="9"/>
      <c r="T1013" s="9"/>
      <c r="U1013" s="9"/>
      <c r="V1013" s="9"/>
    </row>
    <row r="1014" customFormat="false" ht="15" hidden="false" customHeight="false" outlineLevel="0" collapsed="false">
      <c r="A1014" s="5" t="n">
        <v>45300</v>
      </c>
      <c r="B1014" s="6" t="n">
        <v>2026.4</v>
      </c>
      <c r="C1014" s="9" t="n">
        <f aca="false">B1014/B1013-1</f>
        <v>-9.86874568241758E-005</v>
      </c>
      <c r="D1014" s="9" t="n">
        <f aca="false">LN(B1014/B1013)</f>
        <v>-9.86923267516461E-005</v>
      </c>
      <c r="E1014" s="9" t="n">
        <f aca="false">B1014/B1009-1</f>
        <v>-0.0184072854098043</v>
      </c>
      <c r="F1014" s="9" t="n">
        <f aca="false">B1014/B993-1</f>
        <v>-0.00172422286812157</v>
      </c>
      <c r="G1014" s="0" t="n">
        <f aca="false">MAX(G1013,B1014)</f>
        <v>2081.9</v>
      </c>
      <c r="H1014" s="9" t="n">
        <f aca="false">B1014/G1014-1</f>
        <v>-0.0266583409385658</v>
      </c>
      <c r="I1014" s="0" t="n">
        <f aca="false">IF(AND($A1014&gt;=CrashTest!$B$3,$A1014&lt;=CrashTest!$C$3),1,IF(AND($A1014&gt;=CrashTest!$B$4,$A1014&lt;=CrashTest!$C$4),2,IF(AND($A1014&gt;=CrashTest!$B$5,$A1014&lt;=CrashTest!$C$5),3,IF(AND($A1014&gt;=CrashTest!$B$6,$A1014&lt;=CrashTest!$C$6),4,IF(AND($A1014&gt;=CrashTest!$B$7,$A1014&lt;=CrashTest!$C$7),5,0)))))</f>
        <v>0</v>
      </c>
      <c r="J1014" s="0" t="str">
        <f aca="false">IF(I1014=0,"",IF(I1013=I1014,MAX(J1013,B1014),B1014))</f>
        <v/>
      </c>
      <c r="K1014" s="9" t="str">
        <f aca="false">IF(I1014=0,"",B1014/J1014-1)</f>
        <v/>
      </c>
      <c r="M1014" s="8"/>
      <c r="N1014" s="8"/>
      <c r="O1014" s="8"/>
      <c r="P1014" s="8"/>
      <c r="Q1014" s="9"/>
      <c r="R1014" s="9"/>
      <c r="S1014" s="9"/>
      <c r="T1014" s="9"/>
      <c r="U1014" s="9"/>
      <c r="V1014" s="9"/>
    </row>
    <row r="1015" customFormat="false" ht="15" hidden="false" customHeight="false" outlineLevel="0" collapsed="false">
      <c r="A1015" s="5" t="n">
        <v>45301</v>
      </c>
      <c r="B1015" s="6" t="n">
        <v>2021.7</v>
      </c>
      <c r="C1015" s="9" t="n">
        <f aca="false">B1015/B1014-1</f>
        <v>-0.00231938412949073</v>
      </c>
      <c r="D1015" s="9" t="n">
        <f aca="false">LN(B1015/B1014)</f>
        <v>-0.00232207806718447</v>
      </c>
      <c r="E1015" s="9" t="n">
        <f aca="false">B1015/B1010-1</f>
        <v>-0.00614492183659421</v>
      </c>
      <c r="F1015" s="9" t="n">
        <f aca="false">B1015/B994-1</f>
        <v>0.0117099534604415</v>
      </c>
      <c r="G1015" s="0" t="n">
        <f aca="false">MAX(G1014,B1015)</f>
        <v>2081.9</v>
      </c>
      <c r="H1015" s="9" t="n">
        <f aca="false">B1015/G1015-1</f>
        <v>-0.028915894135165</v>
      </c>
      <c r="I1015" s="0" t="n">
        <f aca="false">IF(AND($A1015&gt;=CrashTest!$B$3,$A1015&lt;=CrashTest!$C$3),1,IF(AND($A1015&gt;=CrashTest!$B$4,$A1015&lt;=CrashTest!$C$4),2,IF(AND($A1015&gt;=CrashTest!$B$5,$A1015&lt;=CrashTest!$C$5),3,IF(AND($A1015&gt;=CrashTest!$B$6,$A1015&lt;=CrashTest!$C$6),4,IF(AND($A1015&gt;=CrashTest!$B$7,$A1015&lt;=CrashTest!$C$7),5,0)))))</f>
        <v>0</v>
      </c>
      <c r="J1015" s="0" t="str">
        <f aca="false">IF(I1015=0,"",IF(I1014=I1015,MAX(J1014,B1015),B1015))</f>
        <v/>
      </c>
      <c r="K1015" s="9" t="str">
        <f aca="false">IF(I1015=0,"",B1015/J1015-1)</f>
        <v/>
      </c>
      <c r="M1015" s="8"/>
      <c r="N1015" s="8"/>
      <c r="O1015" s="8"/>
      <c r="P1015" s="8"/>
      <c r="Q1015" s="9"/>
      <c r="R1015" s="9"/>
      <c r="S1015" s="9"/>
      <c r="T1015" s="9"/>
      <c r="U1015" s="9"/>
      <c r="V1015" s="9"/>
    </row>
    <row r="1016" customFormat="false" ht="15" hidden="false" customHeight="false" outlineLevel="0" collapsed="false">
      <c r="A1016" s="5" t="n">
        <v>45302</v>
      </c>
      <c r="B1016" s="6" t="n">
        <v>2014.3</v>
      </c>
      <c r="C1016" s="9" t="n">
        <f aca="false">B1016/B1015-1</f>
        <v>-0.00366028589800671</v>
      </c>
      <c r="D1016" s="9" t="n">
        <f aca="false">LN(B1016/B1015)</f>
        <v>-0.00366700113590271</v>
      </c>
      <c r="E1016" s="9" t="n">
        <f aca="false">B1016/B1011-1</f>
        <v>-0.0137100328061499</v>
      </c>
      <c r="F1016" s="9" t="n">
        <f aca="false">B1016/B995-1</f>
        <v>0.0183518705763397</v>
      </c>
      <c r="G1016" s="0" t="n">
        <f aca="false">MAX(G1015,B1016)</f>
        <v>2081.9</v>
      </c>
      <c r="H1016" s="9" t="n">
        <f aca="false">B1016/G1016-1</f>
        <v>-0.0324703395936405</v>
      </c>
      <c r="I1016" s="0" t="n">
        <f aca="false">IF(AND($A1016&gt;=CrashTest!$B$3,$A1016&lt;=CrashTest!$C$3),1,IF(AND($A1016&gt;=CrashTest!$B$4,$A1016&lt;=CrashTest!$C$4),2,IF(AND($A1016&gt;=CrashTest!$B$5,$A1016&lt;=CrashTest!$C$5),3,IF(AND($A1016&gt;=CrashTest!$B$6,$A1016&lt;=CrashTest!$C$6),4,IF(AND($A1016&gt;=CrashTest!$B$7,$A1016&lt;=CrashTest!$C$7),5,0)))))</f>
        <v>0</v>
      </c>
      <c r="J1016" s="0" t="str">
        <f aca="false">IF(I1016=0,"",IF(I1015=I1016,MAX(J1015,B1016),B1016))</f>
        <v/>
      </c>
      <c r="K1016" s="9" t="str">
        <f aca="false">IF(I1016=0,"",B1016/J1016-1)</f>
        <v/>
      </c>
      <c r="M1016" s="8"/>
      <c r="N1016" s="8"/>
      <c r="O1016" s="8"/>
      <c r="P1016" s="8"/>
      <c r="Q1016" s="9"/>
      <c r="R1016" s="9"/>
      <c r="S1016" s="9"/>
      <c r="T1016" s="9"/>
      <c r="U1016" s="9"/>
      <c r="V1016" s="9"/>
    </row>
    <row r="1017" customFormat="false" ht="15" hidden="false" customHeight="false" outlineLevel="0" collapsed="false">
      <c r="A1017" s="5" t="n">
        <v>45303</v>
      </c>
      <c r="B1017" s="6" t="n">
        <v>2046.7</v>
      </c>
      <c r="C1017" s="9" t="n">
        <f aca="false">B1017/B1016-1</f>
        <v>0.0160849923050193</v>
      </c>
      <c r="D1017" s="9" t="n">
        <f aca="false">LN(B1017/B1016)</f>
        <v>0.0159569995010254</v>
      </c>
      <c r="E1017" s="9" t="n">
        <f aca="false">B1017/B1012-1</f>
        <v>0.00210536623580104</v>
      </c>
      <c r="F1017" s="9" t="n">
        <f aca="false">B1017/B996-1</f>
        <v>0.0348366872282335</v>
      </c>
      <c r="G1017" s="0" t="n">
        <f aca="false">MAX(G1016,B1017)</f>
        <v>2081.9</v>
      </c>
      <c r="H1017" s="9" t="n">
        <f aca="false">B1017/G1017-1</f>
        <v>-0.0169076324511264</v>
      </c>
      <c r="I1017" s="0" t="n">
        <f aca="false">IF(AND($A1017&gt;=CrashTest!$B$3,$A1017&lt;=CrashTest!$C$3),1,IF(AND($A1017&gt;=CrashTest!$B$4,$A1017&lt;=CrashTest!$C$4),2,IF(AND($A1017&gt;=CrashTest!$B$5,$A1017&lt;=CrashTest!$C$5),3,IF(AND($A1017&gt;=CrashTest!$B$6,$A1017&lt;=CrashTest!$C$6),4,IF(AND($A1017&gt;=CrashTest!$B$7,$A1017&lt;=CrashTest!$C$7),5,0)))))</f>
        <v>0</v>
      </c>
      <c r="J1017" s="0" t="str">
        <f aca="false">IF(I1017=0,"",IF(I1016=I1017,MAX(J1016,B1017),B1017))</f>
        <v/>
      </c>
      <c r="K1017" s="9" t="str">
        <f aca="false">IF(I1017=0,"",B1017/J1017-1)</f>
        <v/>
      </c>
      <c r="M1017" s="8"/>
      <c r="N1017" s="8"/>
      <c r="O1017" s="8"/>
      <c r="P1017" s="8"/>
      <c r="Q1017" s="9"/>
      <c r="R1017" s="9"/>
      <c r="S1017" s="9"/>
      <c r="T1017" s="9"/>
      <c r="U1017" s="9"/>
      <c r="V1017" s="9"/>
    </row>
    <row r="1018" customFormat="false" ht="15" hidden="false" customHeight="false" outlineLevel="0" collapsed="false">
      <c r="A1018" s="5" t="n">
        <v>45307</v>
      </c>
      <c r="B1018" s="6" t="n">
        <v>2026</v>
      </c>
      <c r="C1018" s="9" t="n">
        <f aca="false">B1018/B1017-1</f>
        <v>-0.0101138417941076</v>
      </c>
      <c r="D1018" s="9" t="n">
        <f aca="false">LN(B1018/B1017)</f>
        <v>-0.0101653341767749</v>
      </c>
      <c r="E1018" s="9" t="n">
        <f aca="false">B1018/B1013-1</f>
        <v>-0.000296062370472638</v>
      </c>
      <c r="F1018" s="9" t="n">
        <f aca="false">B1018/B997-1</f>
        <v>0.0220450991272765</v>
      </c>
      <c r="G1018" s="0" t="n">
        <f aca="false">MAX(G1017,B1018)</f>
        <v>2081.9</v>
      </c>
      <c r="H1018" s="9" t="n">
        <f aca="false">B1018/G1018-1</f>
        <v>-0.0268504731255104</v>
      </c>
      <c r="I1018" s="0" t="n">
        <f aca="false">IF(AND($A1018&gt;=CrashTest!$B$3,$A1018&lt;=CrashTest!$C$3),1,IF(AND($A1018&gt;=CrashTest!$B$4,$A1018&lt;=CrashTest!$C$4),2,IF(AND($A1018&gt;=CrashTest!$B$5,$A1018&lt;=CrashTest!$C$5),3,IF(AND($A1018&gt;=CrashTest!$B$6,$A1018&lt;=CrashTest!$C$6),4,IF(AND($A1018&gt;=CrashTest!$B$7,$A1018&lt;=CrashTest!$C$7),5,0)))))</f>
        <v>0</v>
      </c>
      <c r="J1018" s="0" t="str">
        <f aca="false">IF(I1018=0,"",IF(I1017=I1018,MAX(J1017,B1018),B1018))</f>
        <v/>
      </c>
      <c r="K1018" s="9" t="str">
        <f aca="false">IF(I1018=0,"",B1018/J1018-1)</f>
        <v/>
      </c>
      <c r="M1018" s="8"/>
      <c r="N1018" s="8"/>
      <c r="O1018" s="8"/>
      <c r="P1018" s="8"/>
      <c r="Q1018" s="9"/>
      <c r="R1018" s="9"/>
      <c r="S1018" s="9"/>
      <c r="T1018" s="9"/>
      <c r="U1018" s="9"/>
      <c r="V1018" s="9"/>
    </row>
    <row r="1019" customFormat="false" ht="15" hidden="false" customHeight="false" outlineLevel="0" collapsed="false">
      <c r="A1019" s="5" t="n">
        <v>45308</v>
      </c>
      <c r="B1019" s="6" t="n">
        <v>2002.6</v>
      </c>
      <c r="C1019" s="9" t="n">
        <f aca="false">B1019/B1018-1</f>
        <v>-0.0115498519249754</v>
      </c>
      <c r="D1019" s="9" t="n">
        <f aca="false">LN(B1019/B1018)</f>
        <v>-0.0116170695349263</v>
      </c>
      <c r="E1019" s="9" t="n">
        <f aca="false">B1019/B1014-1</f>
        <v>-0.0117449664429531</v>
      </c>
      <c r="F1019" s="9" t="n">
        <f aca="false">B1019/B998-1</f>
        <v>-0.0135947197320462</v>
      </c>
      <c r="G1019" s="0" t="n">
        <f aca="false">MAX(G1018,B1019)</f>
        <v>2081.9</v>
      </c>
      <c r="H1019" s="9" t="n">
        <f aca="false">B1019/G1019-1</f>
        <v>-0.0380902060617706</v>
      </c>
      <c r="I1019" s="0" t="n">
        <f aca="false">IF(AND($A1019&gt;=CrashTest!$B$3,$A1019&lt;=CrashTest!$C$3),1,IF(AND($A1019&gt;=CrashTest!$B$4,$A1019&lt;=CrashTest!$C$4),2,IF(AND($A1019&gt;=CrashTest!$B$5,$A1019&lt;=CrashTest!$C$5),3,IF(AND($A1019&gt;=CrashTest!$B$6,$A1019&lt;=CrashTest!$C$6),4,IF(AND($A1019&gt;=CrashTest!$B$7,$A1019&lt;=CrashTest!$C$7),5,0)))))</f>
        <v>0</v>
      </c>
      <c r="J1019" s="0" t="str">
        <f aca="false">IF(I1019=0,"",IF(I1018=I1019,MAX(J1018,B1019),B1019))</f>
        <v/>
      </c>
      <c r="K1019" s="9" t="str">
        <f aca="false">IF(I1019=0,"",B1019/J1019-1)</f>
        <v/>
      </c>
      <c r="M1019" s="8"/>
      <c r="N1019" s="8"/>
      <c r="O1019" s="8"/>
      <c r="P1019" s="8"/>
      <c r="Q1019" s="9"/>
      <c r="R1019" s="9"/>
      <c r="S1019" s="9"/>
      <c r="T1019" s="9"/>
      <c r="U1019" s="9"/>
      <c r="V1019" s="9"/>
    </row>
    <row r="1020" customFormat="false" ht="15" hidden="false" customHeight="false" outlineLevel="0" collapsed="false">
      <c r="A1020" s="5" t="n">
        <v>45309</v>
      </c>
      <c r="B1020" s="6" t="n">
        <v>2018.6</v>
      </c>
      <c r="C1020" s="9" t="n">
        <f aca="false">B1020/B1019-1</f>
        <v>0.00798961350244687</v>
      </c>
      <c r="D1020" s="9" t="n">
        <f aca="false">LN(B1020/B1019)</f>
        <v>0.00795786553105676</v>
      </c>
      <c r="E1020" s="9" t="n">
        <f aca="false">B1020/B1015-1</f>
        <v>-0.00153336301132712</v>
      </c>
      <c r="F1020" s="9" t="n">
        <f aca="false">B1020/B999-1</f>
        <v>-0.00123695017564696</v>
      </c>
      <c r="G1020" s="0" t="n">
        <f aca="false">MAX(G1019,B1020)</f>
        <v>2081.9</v>
      </c>
      <c r="H1020" s="9" t="n">
        <f aca="false">B1020/G1020-1</f>
        <v>-0.0304049185839859</v>
      </c>
      <c r="I1020" s="0" t="n">
        <f aca="false">IF(AND($A1020&gt;=CrashTest!$B$3,$A1020&lt;=CrashTest!$C$3),1,IF(AND($A1020&gt;=CrashTest!$B$4,$A1020&lt;=CrashTest!$C$4),2,IF(AND($A1020&gt;=CrashTest!$B$5,$A1020&lt;=CrashTest!$C$5),3,IF(AND($A1020&gt;=CrashTest!$B$6,$A1020&lt;=CrashTest!$C$6),4,IF(AND($A1020&gt;=CrashTest!$B$7,$A1020&lt;=CrashTest!$C$7),5,0)))))</f>
        <v>0</v>
      </c>
      <c r="J1020" s="0" t="str">
        <f aca="false">IF(I1020=0,"",IF(I1019=I1020,MAX(J1019,B1020),B1020))</f>
        <v/>
      </c>
      <c r="K1020" s="9" t="str">
        <f aca="false">IF(I1020=0,"",B1020/J1020-1)</f>
        <v/>
      </c>
      <c r="M1020" s="8"/>
      <c r="N1020" s="8"/>
      <c r="O1020" s="8"/>
      <c r="P1020" s="8"/>
      <c r="Q1020" s="9"/>
      <c r="R1020" s="9"/>
      <c r="S1020" s="9"/>
      <c r="T1020" s="9"/>
      <c r="U1020" s="9"/>
      <c r="V1020" s="9"/>
    </row>
    <row r="1021" customFormat="false" ht="15" hidden="false" customHeight="false" outlineLevel="0" collapsed="false">
      <c r="A1021" s="5" t="n">
        <v>45310</v>
      </c>
      <c r="B1021" s="6" t="n">
        <v>2026.5</v>
      </c>
      <c r="C1021" s="9" t="n">
        <f aca="false">B1021/B1020-1</f>
        <v>0.00391360348756575</v>
      </c>
      <c r="D1021" s="9" t="n">
        <f aca="false">LN(B1021/B1020)</f>
        <v>0.00390596526360423</v>
      </c>
      <c r="E1021" s="9" t="n">
        <f aca="false">B1021/B1016-1</f>
        <v>0.00605669463337133</v>
      </c>
      <c r="F1021" s="9" t="n">
        <f aca="false">B1021/B1000-1</f>
        <v>9.87020678082651E-005</v>
      </c>
      <c r="G1021" s="0" t="n">
        <f aca="false">MAX(G1020,B1021)</f>
        <v>2081.9</v>
      </c>
      <c r="H1021" s="9" t="n">
        <f aca="false">B1021/G1021-1</f>
        <v>-0.0266103078918296</v>
      </c>
      <c r="I1021" s="0" t="n">
        <f aca="false">IF(AND($A1021&gt;=CrashTest!$B$3,$A1021&lt;=CrashTest!$C$3),1,IF(AND($A1021&gt;=CrashTest!$B$4,$A1021&lt;=CrashTest!$C$4),2,IF(AND($A1021&gt;=CrashTest!$B$5,$A1021&lt;=CrashTest!$C$5),3,IF(AND($A1021&gt;=CrashTest!$B$6,$A1021&lt;=CrashTest!$C$6),4,IF(AND($A1021&gt;=CrashTest!$B$7,$A1021&lt;=CrashTest!$C$7),5,0)))))</f>
        <v>0</v>
      </c>
      <c r="J1021" s="0" t="str">
        <f aca="false">IF(I1021=0,"",IF(I1020=I1021,MAX(J1020,B1021),B1021))</f>
        <v/>
      </c>
      <c r="K1021" s="9" t="str">
        <f aca="false">IF(I1021=0,"",B1021/J1021-1)</f>
        <v/>
      </c>
      <c r="M1021" s="8"/>
      <c r="N1021" s="8"/>
      <c r="O1021" s="8"/>
      <c r="P1021" s="8"/>
      <c r="Q1021" s="9"/>
      <c r="R1021" s="9"/>
      <c r="S1021" s="9"/>
      <c r="T1021" s="9"/>
      <c r="U1021" s="9"/>
      <c r="V1021" s="9"/>
    </row>
    <row r="1022" customFormat="false" ht="15" hidden="false" customHeight="false" outlineLevel="0" collapsed="false">
      <c r="A1022" s="5" t="n">
        <v>45313</v>
      </c>
      <c r="B1022" s="6" t="n">
        <v>2019.8</v>
      </c>
      <c r="C1022" s="9" t="n">
        <f aca="false">B1022/B1021-1</f>
        <v>-0.00330619294349865</v>
      </c>
      <c r="D1022" s="9" t="n">
        <f aca="false">LN(B1022/B1021)</f>
        <v>-0.00331167047590671</v>
      </c>
      <c r="E1022" s="9" t="n">
        <f aca="false">B1022/B1017-1</f>
        <v>-0.0131431084184297</v>
      </c>
      <c r="F1022" s="9" t="n">
        <f aca="false">B1022/B1001-1</f>
        <v>-0.00912480376766101</v>
      </c>
      <c r="G1022" s="0" t="n">
        <f aca="false">MAX(G1021,B1022)</f>
        <v>2081.9</v>
      </c>
      <c r="H1022" s="9" t="n">
        <f aca="false">B1022/G1022-1</f>
        <v>-0.029828522023152</v>
      </c>
      <c r="I1022" s="0" t="n">
        <f aca="false">IF(AND($A1022&gt;=CrashTest!$B$3,$A1022&lt;=CrashTest!$C$3),1,IF(AND($A1022&gt;=CrashTest!$B$4,$A1022&lt;=CrashTest!$C$4),2,IF(AND($A1022&gt;=CrashTest!$B$5,$A1022&lt;=CrashTest!$C$5),3,IF(AND($A1022&gt;=CrashTest!$B$6,$A1022&lt;=CrashTest!$C$6),4,IF(AND($A1022&gt;=CrashTest!$B$7,$A1022&lt;=CrashTest!$C$7),5,0)))))</f>
        <v>0</v>
      </c>
      <c r="J1022" s="0" t="str">
        <f aca="false">IF(I1022=0,"",IF(I1021=I1022,MAX(J1021,B1022),B1022))</f>
        <v/>
      </c>
      <c r="K1022" s="9" t="str">
        <f aca="false">IF(I1022=0,"",B1022/J1022-1)</f>
        <v/>
      </c>
      <c r="M1022" s="8"/>
      <c r="N1022" s="8"/>
      <c r="O1022" s="8"/>
      <c r="P1022" s="8"/>
      <c r="Q1022" s="9"/>
      <c r="R1022" s="9"/>
      <c r="S1022" s="9"/>
      <c r="T1022" s="9"/>
      <c r="U1022" s="9"/>
      <c r="V1022" s="9"/>
    </row>
    <row r="1023" customFormat="false" ht="15" hidden="false" customHeight="false" outlineLevel="0" collapsed="false">
      <c r="A1023" s="5" t="n">
        <v>45314</v>
      </c>
      <c r="B1023" s="6" t="n">
        <v>2023.7</v>
      </c>
      <c r="C1023" s="9" t="n">
        <f aca="false">B1023/B1022-1</f>
        <v>0.00193088424596488</v>
      </c>
      <c r="D1023" s="9" t="n">
        <f aca="false">LN(B1023/B1022)</f>
        <v>0.00192902248515707</v>
      </c>
      <c r="E1023" s="9" t="n">
        <f aca="false">B1023/B1018-1</f>
        <v>-0.00113524185587366</v>
      </c>
      <c r="F1023" s="9" t="n">
        <f aca="false">B1023/B1002-1</f>
        <v>-0.00530842958957978</v>
      </c>
      <c r="G1023" s="0" t="n">
        <f aca="false">MAX(G1022,B1023)</f>
        <v>2081.9</v>
      </c>
      <c r="H1023" s="9" t="n">
        <f aca="false">B1023/G1023-1</f>
        <v>-0.0279552332004419</v>
      </c>
      <c r="I1023" s="0" t="n">
        <f aca="false">IF(AND($A1023&gt;=CrashTest!$B$3,$A1023&lt;=CrashTest!$C$3),1,IF(AND($A1023&gt;=CrashTest!$B$4,$A1023&lt;=CrashTest!$C$4),2,IF(AND($A1023&gt;=CrashTest!$B$5,$A1023&lt;=CrashTest!$C$5),3,IF(AND($A1023&gt;=CrashTest!$B$6,$A1023&lt;=CrashTest!$C$6),4,IF(AND($A1023&gt;=CrashTest!$B$7,$A1023&lt;=CrashTest!$C$7),5,0)))))</f>
        <v>0</v>
      </c>
      <c r="J1023" s="0" t="str">
        <f aca="false">IF(I1023=0,"",IF(I1022=I1023,MAX(J1022,B1023),B1023))</f>
        <v/>
      </c>
      <c r="K1023" s="9" t="str">
        <f aca="false">IF(I1023=0,"",B1023/J1023-1)</f>
        <v/>
      </c>
      <c r="M1023" s="8"/>
      <c r="N1023" s="8"/>
      <c r="O1023" s="8"/>
      <c r="P1023" s="8"/>
      <c r="Q1023" s="9"/>
      <c r="R1023" s="9"/>
      <c r="S1023" s="9"/>
      <c r="T1023" s="9"/>
      <c r="U1023" s="9"/>
      <c r="V1023" s="9"/>
    </row>
    <row r="1024" customFormat="false" ht="15" hidden="false" customHeight="false" outlineLevel="0" collapsed="false">
      <c r="A1024" s="5" t="n">
        <v>45315</v>
      </c>
      <c r="B1024" s="6" t="n">
        <v>2013.9</v>
      </c>
      <c r="C1024" s="9" t="n">
        <f aca="false">B1024/B1023-1</f>
        <v>-0.00484261501210648</v>
      </c>
      <c r="D1024" s="9" t="n">
        <f aca="false">LN(B1024/B1023)</f>
        <v>-0.00485437846479809</v>
      </c>
      <c r="E1024" s="9" t="n">
        <f aca="false">B1024/B1019-1</f>
        <v>0.00564266453610318</v>
      </c>
      <c r="F1024" s="9" t="n">
        <f aca="false">B1024/B1003-1</f>
        <v>-0.0123583934088568</v>
      </c>
      <c r="G1024" s="0" t="n">
        <f aca="false">MAX(G1023,B1024)</f>
        <v>2081.9</v>
      </c>
      <c r="H1024" s="9" t="n">
        <f aca="false">B1024/G1024-1</f>
        <v>-0.032662471780585</v>
      </c>
      <c r="I1024" s="0" t="n">
        <f aca="false">IF(AND($A1024&gt;=CrashTest!$B$3,$A1024&lt;=CrashTest!$C$3),1,IF(AND($A1024&gt;=CrashTest!$B$4,$A1024&lt;=CrashTest!$C$4),2,IF(AND($A1024&gt;=CrashTest!$B$5,$A1024&lt;=CrashTest!$C$5),3,IF(AND($A1024&gt;=CrashTest!$B$6,$A1024&lt;=CrashTest!$C$6),4,IF(AND($A1024&gt;=CrashTest!$B$7,$A1024&lt;=CrashTest!$C$7),5,0)))))</f>
        <v>0</v>
      </c>
      <c r="J1024" s="0" t="str">
        <f aca="false">IF(I1024=0,"",IF(I1023=I1024,MAX(J1023,B1024),B1024))</f>
        <v/>
      </c>
      <c r="K1024" s="9" t="str">
        <f aca="false">IF(I1024=0,"",B1024/J1024-1)</f>
        <v/>
      </c>
      <c r="M1024" s="8"/>
      <c r="N1024" s="8"/>
      <c r="O1024" s="8"/>
      <c r="P1024" s="8"/>
      <c r="Q1024" s="9"/>
      <c r="R1024" s="9"/>
      <c r="S1024" s="9"/>
      <c r="T1024" s="9"/>
      <c r="U1024" s="9"/>
      <c r="V1024" s="9"/>
    </row>
    <row r="1025" customFormat="false" ht="15" hidden="false" customHeight="false" outlineLevel="0" collapsed="false">
      <c r="A1025" s="5" t="n">
        <v>45316</v>
      </c>
      <c r="B1025" s="6" t="n">
        <v>2016.9</v>
      </c>
      <c r="C1025" s="9" t="n">
        <f aca="false">B1025/B1024-1</f>
        <v>0.00148964695367204</v>
      </c>
      <c r="D1025" s="9" t="n">
        <f aca="false">LN(B1025/B1024)</f>
        <v>0.00148853853028523</v>
      </c>
      <c r="E1025" s="9" t="n">
        <f aca="false">B1025/B1020-1</f>
        <v>-0.000842167839096297</v>
      </c>
      <c r="F1025" s="9" t="n">
        <f aca="false">B1025/B1004-1</f>
        <v>-0.0195420737932039</v>
      </c>
      <c r="G1025" s="0" t="n">
        <f aca="false">MAX(G1024,B1025)</f>
        <v>2081.9</v>
      </c>
      <c r="H1025" s="9" t="n">
        <f aca="false">B1025/G1025-1</f>
        <v>-0.0312214803785004</v>
      </c>
      <c r="I1025" s="0" t="n">
        <f aca="false">IF(AND($A1025&gt;=CrashTest!$B$3,$A1025&lt;=CrashTest!$C$3),1,IF(AND($A1025&gt;=CrashTest!$B$4,$A1025&lt;=CrashTest!$C$4),2,IF(AND($A1025&gt;=CrashTest!$B$5,$A1025&lt;=CrashTest!$C$5),3,IF(AND($A1025&gt;=CrashTest!$B$6,$A1025&lt;=CrashTest!$C$6),4,IF(AND($A1025&gt;=CrashTest!$B$7,$A1025&lt;=CrashTest!$C$7),5,0)))))</f>
        <v>0</v>
      </c>
      <c r="J1025" s="0" t="str">
        <f aca="false">IF(I1025=0,"",IF(I1024=I1025,MAX(J1024,B1025),B1025))</f>
        <v/>
      </c>
      <c r="K1025" s="9" t="str">
        <f aca="false">IF(I1025=0,"",B1025/J1025-1)</f>
        <v/>
      </c>
      <c r="M1025" s="8"/>
      <c r="N1025" s="8"/>
      <c r="O1025" s="8"/>
      <c r="P1025" s="8"/>
      <c r="Q1025" s="9"/>
      <c r="R1025" s="9"/>
      <c r="S1025" s="9"/>
      <c r="T1025" s="9"/>
      <c r="U1025" s="9"/>
      <c r="V1025" s="9"/>
    </row>
    <row r="1026" customFormat="false" ht="15" hidden="false" customHeight="false" outlineLevel="0" collapsed="false">
      <c r="A1026" s="5" t="n">
        <v>45317</v>
      </c>
      <c r="B1026" s="6" t="n">
        <v>2016.8</v>
      </c>
      <c r="C1026" s="9" t="n">
        <f aca="false">B1026/B1025-1</f>
        <v>-4.95810402102448E-005</v>
      </c>
      <c r="D1026" s="9" t="n">
        <f aca="false">LN(B1026/B1025)</f>
        <v>-4.95822693906485E-005</v>
      </c>
      <c r="E1026" s="9" t="n">
        <f aca="false">B1026/B1021-1</f>
        <v>-0.00478657784357273</v>
      </c>
      <c r="F1026" s="9" t="n">
        <f aca="false">B1026/B1005-1</f>
        <v>-0.0201146632980274</v>
      </c>
      <c r="G1026" s="0" t="n">
        <f aca="false">MAX(G1025,B1026)</f>
        <v>2081.9</v>
      </c>
      <c r="H1026" s="9" t="n">
        <f aca="false">B1026/G1026-1</f>
        <v>-0.0312695134252367</v>
      </c>
      <c r="I1026" s="0" t="n">
        <f aca="false">IF(AND($A1026&gt;=CrashTest!$B$3,$A1026&lt;=CrashTest!$C$3),1,IF(AND($A1026&gt;=CrashTest!$B$4,$A1026&lt;=CrashTest!$C$4),2,IF(AND($A1026&gt;=CrashTest!$B$5,$A1026&lt;=CrashTest!$C$5),3,IF(AND($A1026&gt;=CrashTest!$B$6,$A1026&lt;=CrashTest!$C$6),4,IF(AND($A1026&gt;=CrashTest!$B$7,$A1026&lt;=CrashTest!$C$7),5,0)))))</f>
        <v>0</v>
      </c>
      <c r="J1026" s="0" t="str">
        <f aca="false">IF(I1026=0,"",IF(I1025=I1026,MAX(J1025,B1026),B1026))</f>
        <v/>
      </c>
      <c r="K1026" s="9" t="str">
        <f aca="false">IF(I1026=0,"",B1026/J1026-1)</f>
        <v/>
      </c>
      <c r="M1026" s="8"/>
      <c r="N1026" s="8"/>
      <c r="O1026" s="8"/>
      <c r="P1026" s="8"/>
      <c r="Q1026" s="9"/>
      <c r="R1026" s="9"/>
      <c r="S1026" s="9"/>
      <c r="T1026" s="9"/>
      <c r="U1026" s="9"/>
      <c r="V1026" s="9"/>
    </row>
    <row r="1027" customFormat="false" ht="15" hidden="false" customHeight="false" outlineLevel="0" collapsed="false">
      <c r="A1027" s="5" t="n">
        <v>45320</v>
      </c>
      <c r="B1027" s="6" t="n">
        <v>2025.2</v>
      </c>
      <c r="C1027" s="9" t="n">
        <f aca="false">B1027/B1026-1</f>
        <v>0.00416501388337975</v>
      </c>
      <c r="D1027" s="9" t="n">
        <f aca="false">LN(B1027/B1026)</f>
        <v>0.00415636422204418</v>
      </c>
      <c r="E1027" s="9" t="n">
        <f aca="false">B1027/B1022-1</f>
        <v>0.00267353203287457</v>
      </c>
      <c r="F1027" s="9" t="n">
        <f aca="false">B1027/B1006-1</f>
        <v>-0.0272347374993996</v>
      </c>
      <c r="G1027" s="0" t="n">
        <f aca="false">MAX(G1026,B1027)</f>
        <v>2081.9</v>
      </c>
      <c r="H1027" s="9" t="n">
        <f aca="false">B1027/G1027-1</f>
        <v>-0.0272347374993996</v>
      </c>
      <c r="I1027" s="0" t="n">
        <f aca="false">IF(AND($A1027&gt;=CrashTest!$B$3,$A1027&lt;=CrashTest!$C$3),1,IF(AND($A1027&gt;=CrashTest!$B$4,$A1027&lt;=CrashTest!$C$4),2,IF(AND($A1027&gt;=CrashTest!$B$5,$A1027&lt;=CrashTest!$C$5),3,IF(AND($A1027&gt;=CrashTest!$B$6,$A1027&lt;=CrashTest!$C$6),4,IF(AND($A1027&gt;=CrashTest!$B$7,$A1027&lt;=CrashTest!$C$7),5,0)))))</f>
        <v>0</v>
      </c>
      <c r="J1027" s="0" t="str">
        <f aca="false">IF(I1027=0,"",IF(I1026=I1027,MAX(J1026,B1027),B1027))</f>
        <v/>
      </c>
      <c r="K1027" s="9" t="str">
        <f aca="false">IF(I1027=0,"",B1027/J1027-1)</f>
        <v/>
      </c>
      <c r="M1027" s="8"/>
      <c r="N1027" s="8"/>
      <c r="O1027" s="8"/>
      <c r="P1027" s="8"/>
      <c r="Q1027" s="9"/>
      <c r="R1027" s="9"/>
      <c r="S1027" s="9"/>
      <c r="T1027" s="9"/>
      <c r="U1027" s="9"/>
      <c r="V1027" s="9"/>
    </row>
    <row r="1028" customFormat="false" ht="15" hidden="false" customHeight="false" outlineLevel="0" collapsed="false">
      <c r="A1028" s="5" t="n">
        <v>45321</v>
      </c>
      <c r="B1028" s="6" t="n">
        <v>2031.5</v>
      </c>
      <c r="C1028" s="9" t="n">
        <f aca="false">B1028/B1027-1</f>
        <v>0.00311080387122265</v>
      </c>
      <c r="D1028" s="9" t="n">
        <f aca="false">LN(B1028/B1027)</f>
        <v>0.00310597533202738</v>
      </c>
      <c r="E1028" s="9" t="n">
        <f aca="false">B1028/B1023-1</f>
        <v>0.00385432623412552</v>
      </c>
      <c r="F1028" s="9" t="n">
        <f aca="false">B1028/B1007-1</f>
        <v>-0.0204445730266648</v>
      </c>
      <c r="G1028" s="0" t="n">
        <f aca="false">MAX(G1027,B1028)</f>
        <v>2081.9</v>
      </c>
      <c r="H1028" s="9" t="n">
        <f aca="false">B1028/G1028-1</f>
        <v>-0.0242086555550219</v>
      </c>
      <c r="I1028" s="0" t="n">
        <f aca="false">IF(AND($A1028&gt;=CrashTest!$B$3,$A1028&lt;=CrashTest!$C$3),1,IF(AND($A1028&gt;=CrashTest!$B$4,$A1028&lt;=CrashTest!$C$4),2,IF(AND($A1028&gt;=CrashTest!$B$5,$A1028&lt;=CrashTest!$C$5),3,IF(AND($A1028&gt;=CrashTest!$B$6,$A1028&lt;=CrashTest!$C$6),4,IF(AND($A1028&gt;=CrashTest!$B$7,$A1028&lt;=CrashTest!$C$7),5,0)))))</f>
        <v>0</v>
      </c>
      <c r="J1028" s="0" t="str">
        <f aca="false">IF(I1028=0,"",IF(I1027=I1028,MAX(J1027,B1028),B1028))</f>
        <v/>
      </c>
      <c r="K1028" s="9" t="str">
        <f aca="false">IF(I1028=0,"",B1028/J1028-1)</f>
        <v/>
      </c>
      <c r="M1028" s="8"/>
      <c r="N1028" s="8"/>
      <c r="O1028" s="8"/>
      <c r="P1028" s="8"/>
      <c r="Q1028" s="9"/>
      <c r="R1028" s="9"/>
      <c r="S1028" s="9"/>
      <c r="T1028" s="9"/>
      <c r="U1028" s="9"/>
      <c r="V1028" s="9"/>
    </row>
    <row r="1029" customFormat="false" ht="15" hidden="false" customHeight="false" outlineLevel="0" collapsed="false">
      <c r="A1029" s="5" t="n">
        <v>45322</v>
      </c>
      <c r="B1029" s="6" t="n">
        <v>2048.4</v>
      </c>
      <c r="C1029" s="9" t="n">
        <f aca="false">B1029/B1028-1</f>
        <v>0.0083189761260154</v>
      </c>
      <c r="D1029" s="9" t="n">
        <f aca="false">LN(B1029/B1028)</f>
        <v>0.00828456416061394</v>
      </c>
      <c r="E1029" s="9" t="n">
        <f aca="false">B1029/B1024-1</f>
        <v>0.0171309399672277</v>
      </c>
      <c r="F1029" s="9" t="n">
        <f aca="false">B1029/B1008-1</f>
        <v>-0.00678820791311097</v>
      </c>
      <c r="G1029" s="0" t="n">
        <f aca="false">MAX(G1028,B1029)</f>
        <v>2081.9</v>
      </c>
      <c r="H1029" s="9" t="n">
        <f aca="false">B1029/G1029-1</f>
        <v>-0.0160910706566118</v>
      </c>
      <c r="I1029" s="0" t="n">
        <f aca="false">IF(AND($A1029&gt;=CrashTest!$B$3,$A1029&lt;=CrashTest!$C$3),1,IF(AND($A1029&gt;=CrashTest!$B$4,$A1029&lt;=CrashTest!$C$4),2,IF(AND($A1029&gt;=CrashTest!$B$5,$A1029&lt;=CrashTest!$C$5),3,IF(AND($A1029&gt;=CrashTest!$B$6,$A1029&lt;=CrashTest!$C$6),4,IF(AND($A1029&gt;=CrashTest!$B$7,$A1029&lt;=CrashTest!$C$7),5,0)))))</f>
        <v>0</v>
      </c>
      <c r="J1029" s="0" t="str">
        <f aca="false">IF(I1029=0,"",IF(I1028=I1029,MAX(J1028,B1029),B1029))</f>
        <v/>
      </c>
      <c r="K1029" s="9" t="str">
        <f aca="false">IF(I1029=0,"",B1029/J1029-1)</f>
        <v/>
      </c>
      <c r="M1029" s="8"/>
      <c r="N1029" s="8"/>
      <c r="O1029" s="8"/>
      <c r="P1029" s="8"/>
      <c r="Q1029" s="9"/>
      <c r="R1029" s="9"/>
      <c r="S1029" s="9"/>
      <c r="T1029" s="9"/>
      <c r="U1029" s="9"/>
      <c r="V1029" s="9"/>
    </row>
    <row r="1030" customFormat="false" ht="15" hidden="false" customHeight="false" outlineLevel="0" collapsed="false">
      <c r="A1030" s="5" t="n">
        <v>45323</v>
      </c>
      <c r="B1030" s="6" t="n">
        <v>2053</v>
      </c>
      <c r="C1030" s="9" t="n">
        <f aca="false">B1030/B1029-1</f>
        <v>0.00224565514547925</v>
      </c>
      <c r="D1030" s="9" t="n">
        <f aca="false">LN(B1030/B1029)</f>
        <v>0.00224313743053819</v>
      </c>
      <c r="E1030" s="9" t="n">
        <f aca="false">B1030/B1025-1</f>
        <v>0.0178987555158907</v>
      </c>
      <c r="F1030" s="9" t="n">
        <f aca="false">B1030/B1009-1</f>
        <v>-0.00552218562294138</v>
      </c>
      <c r="G1030" s="0" t="n">
        <f aca="false">MAX(G1029,B1030)</f>
        <v>2081.9</v>
      </c>
      <c r="H1030" s="9" t="n">
        <f aca="false">B1030/G1030-1</f>
        <v>-0.0138815505067487</v>
      </c>
      <c r="I1030" s="0" t="n">
        <f aca="false">IF(AND($A1030&gt;=CrashTest!$B$3,$A1030&lt;=CrashTest!$C$3),1,IF(AND($A1030&gt;=CrashTest!$B$4,$A1030&lt;=CrashTest!$C$4),2,IF(AND($A1030&gt;=CrashTest!$B$5,$A1030&lt;=CrashTest!$C$5),3,IF(AND($A1030&gt;=CrashTest!$B$6,$A1030&lt;=CrashTest!$C$6),4,IF(AND($A1030&gt;=CrashTest!$B$7,$A1030&lt;=CrashTest!$C$7),5,0)))))</f>
        <v>0</v>
      </c>
      <c r="J1030" s="0" t="str">
        <f aca="false">IF(I1030=0,"",IF(I1029=I1030,MAX(J1029,B1030),B1030))</f>
        <v/>
      </c>
      <c r="K1030" s="9" t="str">
        <f aca="false">IF(I1030=0,"",B1030/J1030-1)</f>
        <v/>
      </c>
      <c r="M1030" s="8"/>
      <c r="N1030" s="8"/>
      <c r="O1030" s="8"/>
      <c r="P1030" s="8"/>
      <c r="Q1030" s="9"/>
      <c r="R1030" s="9"/>
      <c r="S1030" s="9"/>
      <c r="T1030" s="9"/>
      <c r="U1030" s="9"/>
      <c r="V1030" s="9"/>
    </row>
    <row r="1031" customFormat="false" ht="15" hidden="false" customHeight="false" outlineLevel="0" collapsed="false">
      <c r="A1031" s="5" t="n">
        <v>45324</v>
      </c>
      <c r="B1031" s="6" t="n">
        <v>2036.1</v>
      </c>
      <c r="C1031" s="9" t="n">
        <f aca="false">B1031/B1030-1</f>
        <v>-0.00823185582075015</v>
      </c>
      <c r="D1031" s="9" t="n">
        <f aca="false">LN(B1031/B1030)</f>
        <v>-0.00826592464111123</v>
      </c>
      <c r="E1031" s="9" t="n">
        <f aca="false">B1031/B1026-1</f>
        <v>0.0095696152320508</v>
      </c>
      <c r="F1031" s="9" t="n">
        <f aca="false">B1031/B1010-1</f>
        <v>0.000934028119162322</v>
      </c>
      <c r="G1031" s="0" t="n">
        <f aca="false">MAX(G1030,B1031)</f>
        <v>2081.9</v>
      </c>
      <c r="H1031" s="9" t="n">
        <f aca="false">B1031/G1031-1</f>
        <v>-0.0219991354051589</v>
      </c>
      <c r="I1031" s="0" t="n">
        <f aca="false">IF(AND($A1031&gt;=CrashTest!$B$3,$A1031&lt;=CrashTest!$C$3),1,IF(AND($A1031&gt;=CrashTest!$B$4,$A1031&lt;=CrashTest!$C$4),2,IF(AND($A1031&gt;=CrashTest!$B$5,$A1031&lt;=CrashTest!$C$5),3,IF(AND($A1031&gt;=CrashTest!$B$6,$A1031&lt;=CrashTest!$C$6),4,IF(AND($A1031&gt;=CrashTest!$B$7,$A1031&lt;=CrashTest!$C$7),5,0)))))</f>
        <v>0</v>
      </c>
      <c r="J1031" s="0" t="str">
        <f aca="false">IF(I1031=0,"",IF(I1030=I1031,MAX(J1030,B1031),B1031))</f>
        <v/>
      </c>
      <c r="K1031" s="9" t="str">
        <f aca="false">IF(I1031=0,"",B1031/J1031-1)</f>
        <v/>
      </c>
      <c r="M1031" s="8"/>
      <c r="N1031" s="8"/>
      <c r="O1031" s="8"/>
      <c r="P1031" s="8"/>
      <c r="Q1031" s="9"/>
      <c r="R1031" s="9"/>
      <c r="S1031" s="9"/>
      <c r="T1031" s="9"/>
      <c r="U1031" s="9"/>
      <c r="V1031" s="9"/>
    </row>
    <row r="1032" customFormat="false" ht="15" hidden="false" customHeight="false" outlineLevel="0" collapsed="false">
      <c r="A1032" s="5" t="n">
        <v>45327</v>
      </c>
      <c r="B1032" s="6" t="n">
        <v>2025.7</v>
      </c>
      <c r="C1032" s="9" t="n">
        <f aca="false">B1032/B1031-1</f>
        <v>-0.00510780413535672</v>
      </c>
      <c r="D1032" s="9" t="n">
        <f aca="false">LN(B1032/B1031)</f>
        <v>-0.00512089355806158</v>
      </c>
      <c r="E1032" s="9" t="n">
        <f aca="false">B1032/B1027-1</f>
        <v>0.000246889196128697</v>
      </c>
      <c r="F1032" s="9" t="n">
        <f aca="false">B1032/B1011-1</f>
        <v>-0.00812809087793165</v>
      </c>
      <c r="G1032" s="0" t="n">
        <f aca="false">MAX(G1031,B1032)</f>
        <v>2081.9</v>
      </c>
      <c r="H1032" s="9" t="n">
        <f aca="false">B1032/G1032-1</f>
        <v>-0.0269945722657189</v>
      </c>
      <c r="I1032" s="0" t="n">
        <f aca="false">IF(AND($A1032&gt;=CrashTest!$B$3,$A1032&lt;=CrashTest!$C$3),1,IF(AND($A1032&gt;=CrashTest!$B$4,$A1032&lt;=CrashTest!$C$4),2,IF(AND($A1032&gt;=CrashTest!$B$5,$A1032&lt;=CrashTest!$C$5),3,IF(AND($A1032&gt;=CrashTest!$B$6,$A1032&lt;=CrashTest!$C$6),4,IF(AND($A1032&gt;=CrashTest!$B$7,$A1032&lt;=CrashTest!$C$7),5,0)))))</f>
        <v>0</v>
      </c>
      <c r="J1032" s="0" t="str">
        <f aca="false">IF(I1032=0,"",IF(I1031=I1032,MAX(J1031,B1032),B1032))</f>
        <v/>
      </c>
      <c r="K1032" s="9" t="str">
        <f aca="false">IF(I1032=0,"",B1032/J1032-1)</f>
        <v/>
      </c>
      <c r="M1032" s="8"/>
      <c r="N1032" s="8"/>
      <c r="O1032" s="8"/>
      <c r="P1032" s="8"/>
      <c r="Q1032" s="9"/>
      <c r="R1032" s="9"/>
      <c r="S1032" s="9"/>
      <c r="T1032" s="9"/>
      <c r="U1032" s="9"/>
      <c r="V1032" s="9"/>
    </row>
    <row r="1033" customFormat="false" ht="15" hidden="false" customHeight="false" outlineLevel="0" collapsed="false">
      <c r="A1033" s="5" t="n">
        <v>45328</v>
      </c>
      <c r="B1033" s="6" t="n">
        <v>2034.5</v>
      </c>
      <c r="C1033" s="9" t="n">
        <f aca="false">B1033/B1032-1</f>
        <v>0.00434417732141967</v>
      </c>
      <c r="D1033" s="9" t="n">
        <f aca="false">LN(B1033/B1032)</f>
        <v>0.00433476862198387</v>
      </c>
      <c r="E1033" s="9" t="n">
        <f aca="false">B1033/B1028-1</f>
        <v>0.00147674132414477</v>
      </c>
      <c r="F1033" s="9" t="n">
        <f aca="false">B1033/B1012-1</f>
        <v>-0.00386799843321584</v>
      </c>
      <c r="G1033" s="0" t="n">
        <f aca="false">MAX(G1032,B1033)</f>
        <v>2081.9</v>
      </c>
      <c r="H1033" s="9" t="n">
        <f aca="false">B1033/G1033-1</f>
        <v>-0.0227676641529373</v>
      </c>
      <c r="I1033" s="0" t="n">
        <f aca="false">IF(AND($A1033&gt;=CrashTest!$B$3,$A1033&lt;=CrashTest!$C$3),1,IF(AND($A1033&gt;=CrashTest!$B$4,$A1033&lt;=CrashTest!$C$4),2,IF(AND($A1033&gt;=CrashTest!$B$5,$A1033&lt;=CrashTest!$C$5),3,IF(AND($A1033&gt;=CrashTest!$B$6,$A1033&lt;=CrashTest!$C$6),4,IF(AND($A1033&gt;=CrashTest!$B$7,$A1033&lt;=CrashTest!$C$7),5,0)))))</f>
        <v>0</v>
      </c>
      <c r="J1033" s="0" t="str">
        <f aca="false">IF(I1033=0,"",IF(I1032=I1033,MAX(J1032,B1033),B1033))</f>
        <v/>
      </c>
      <c r="K1033" s="9" t="str">
        <f aca="false">IF(I1033=0,"",B1033/J1033-1)</f>
        <v/>
      </c>
      <c r="M1033" s="8"/>
      <c r="N1033" s="8"/>
      <c r="O1033" s="8"/>
      <c r="P1033" s="8"/>
      <c r="Q1033" s="9"/>
      <c r="R1033" s="9"/>
      <c r="S1033" s="9"/>
      <c r="T1033" s="9"/>
      <c r="U1033" s="9"/>
      <c r="V1033" s="9"/>
    </row>
    <row r="1034" customFormat="false" ht="15" hidden="false" customHeight="false" outlineLevel="0" collapsed="false">
      <c r="A1034" s="5" t="n">
        <v>45329</v>
      </c>
      <c r="B1034" s="6" t="n">
        <v>2035.2</v>
      </c>
      <c r="C1034" s="9" t="n">
        <f aca="false">B1034/B1033-1</f>
        <v>0.000344064880806183</v>
      </c>
      <c r="D1034" s="9" t="n">
        <f aca="false">LN(B1034/B1033)</f>
        <v>0.000344005704058452</v>
      </c>
      <c r="E1034" s="9" t="n">
        <f aca="false">B1034/B1029-1</f>
        <v>-0.00644405389572356</v>
      </c>
      <c r="F1034" s="9" t="n">
        <f aca="false">B1034/B1013-1</f>
        <v>0.00424356064344233</v>
      </c>
      <c r="G1034" s="0" t="n">
        <f aca="false">MAX(G1033,B1034)</f>
        <v>2081.9</v>
      </c>
      <c r="H1034" s="9" t="n">
        <f aca="false">B1034/G1034-1</f>
        <v>-0.0224314328257842</v>
      </c>
      <c r="I1034" s="0" t="n">
        <f aca="false">IF(AND($A1034&gt;=CrashTest!$B$3,$A1034&lt;=CrashTest!$C$3),1,IF(AND($A1034&gt;=CrashTest!$B$4,$A1034&lt;=CrashTest!$C$4),2,IF(AND($A1034&gt;=CrashTest!$B$5,$A1034&lt;=CrashTest!$C$5),3,IF(AND($A1034&gt;=CrashTest!$B$6,$A1034&lt;=CrashTest!$C$6),4,IF(AND($A1034&gt;=CrashTest!$B$7,$A1034&lt;=CrashTest!$C$7),5,0)))))</f>
        <v>0</v>
      </c>
      <c r="J1034" s="0" t="str">
        <f aca="false">IF(I1034=0,"",IF(I1033=I1034,MAX(J1033,B1034),B1034))</f>
        <v/>
      </c>
      <c r="K1034" s="9" t="str">
        <f aca="false">IF(I1034=0,"",B1034/J1034-1)</f>
        <v/>
      </c>
      <c r="M1034" s="8"/>
      <c r="N1034" s="8"/>
      <c r="O1034" s="8"/>
      <c r="P1034" s="8"/>
      <c r="Q1034" s="9"/>
      <c r="R1034" s="9"/>
      <c r="S1034" s="9"/>
      <c r="T1034" s="9"/>
      <c r="U1034" s="9"/>
      <c r="V1034" s="9"/>
    </row>
    <row r="1035" customFormat="false" ht="15" hidden="false" customHeight="false" outlineLevel="0" collapsed="false">
      <c r="A1035" s="5" t="n">
        <v>45330</v>
      </c>
      <c r="B1035" s="6" t="n">
        <v>2032.2</v>
      </c>
      <c r="C1035" s="9" t="n">
        <f aca="false">B1035/B1034-1</f>
        <v>-0.00147405660377353</v>
      </c>
      <c r="D1035" s="9" t="n">
        <f aca="false">LN(B1035/B1034)</f>
        <v>-0.00147514409402193</v>
      </c>
      <c r="E1035" s="9" t="n">
        <f aca="false">B1035/B1030-1</f>
        <v>-0.0101315148563078</v>
      </c>
      <c r="F1035" s="9" t="n">
        <f aca="false">B1035/B1014-1</f>
        <v>0.00286221871298853</v>
      </c>
      <c r="G1035" s="0" t="n">
        <f aca="false">MAX(G1034,B1035)</f>
        <v>2081.9</v>
      </c>
      <c r="H1035" s="9" t="n">
        <f aca="false">B1035/G1035-1</f>
        <v>-0.0238724242278688</v>
      </c>
      <c r="I1035" s="0" t="n">
        <f aca="false">IF(AND($A1035&gt;=CrashTest!$B$3,$A1035&lt;=CrashTest!$C$3),1,IF(AND($A1035&gt;=CrashTest!$B$4,$A1035&lt;=CrashTest!$C$4),2,IF(AND($A1035&gt;=CrashTest!$B$5,$A1035&lt;=CrashTest!$C$5),3,IF(AND($A1035&gt;=CrashTest!$B$6,$A1035&lt;=CrashTest!$C$6),4,IF(AND($A1035&gt;=CrashTest!$B$7,$A1035&lt;=CrashTest!$C$7),5,0)))))</f>
        <v>0</v>
      </c>
      <c r="J1035" s="0" t="str">
        <f aca="false">IF(I1035=0,"",IF(I1034=I1035,MAX(J1034,B1035),B1035))</f>
        <v/>
      </c>
      <c r="K1035" s="9" t="str">
        <f aca="false">IF(I1035=0,"",B1035/J1035-1)</f>
        <v/>
      </c>
      <c r="M1035" s="8"/>
      <c r="N1035" s="8"/>
      <c r="O1035" s="8"/>
      <c r="P1035" s="8"/>
      <c r="Q1035" s="9"/>
      <c r="R1035" s="9"/>
      <c r="S1035" s="9"/>
      <c r="T1035" s="9"/>
      <c r="U1035" s="9"/>
      <c r="V1035" s="9"/>
    </row>
    <row r="1036" customFormat="false" ht="15" hidden="false" customHeight="false" outlineLevel="0" collapsed="false">
      <c r="A1036" s="5" t="n">
        <v>45331</v>
      </c>
      <c r="B1036" s="6" t="n">
        <v>2023.3</v>
      </c>
      <c r="C1036" s="9" t="n">
        <f aca="false">B1036/B1035-1</f>
        <v>-0.00437949020765682</v>
      </c>
      <c r="D1036" s="9" t="n">
        <f aca="false">LN(B1036/B1035)</f>
        <v>-0.00438910826663225</v>
      </c>
      <c r="E1036" s="9" t="n">
        <f aca="false">B1036/B1031-1</f>
        <v>-0.00628652816659292</v>
      </c>
      <c r="F1036" s="9" t="n">
        <f aca="false">B1036/B1015-1</f>
        <v>0.00079141316713649</v>
      </c>
      <c r="G1036" s="0" t="n">
        <f aca="false">MAX(G1035,B1036)</f>
        <v>2081.9</v>
      </c>
      <c r="H1036" s="9" t="n">
        <f aca="false">B1036/G1036-1</f>
        <v>-0.0281473653873866</v>
      </c>
      <c r="I1036" s="0" t="n">
        <f aca="false">IF(AND($A1036&gt;=CrashTest!$B$3,$A1036&lt;=CrashTest!$C$3),1,IF(AND($A1036&gt;=CrashTest!$B$4,$A1036&lt;=CrashTest!$C$4),2,IF(AND($A1036&gt;=CrashTest!$B$5,$A1036&lt;=CrashTest!$C$5),3,IF(AND($A1036&gt;=CrashTest!$B$6,$A1036&lt;=CrashTest!$C$6),4,IF(AND($A1036&gt;=CrashTest!$B$7,$A1036&lt;=CrashTest!$C$7),5,0)))))</f>
        <v>0</v>
      </c>
      <c r="J1036" s="0" t="str">
        <f aca="false">IF(I1036=0,"",IF(I1035=I1036,MAX(J1035,B1036),B1036))</f>
        <v/>
      </c>
      <c r="K1036" s="9" t="str">
        <f aca="false">IF(I1036=0,"",B1036/J1036-1)</f>
        <v/>
      </c>
      <c r="M1036" s="8"/>
      <c r="N1036" s="8"/>
      <c r="O1036" s="8"/>
      <c r="P1036" s="8"/>
      <c r="Q1036" s="9"/>
      <c r="R1036" s="9"/>
      <c r="S1036" s="9"/>
      <c r="T1036" s="9"/>
      <c r="U1036" s="9"/>
      <c r="V1036" s="9"/>
    </row>
    <row r="1037" customFormat="false" ht="15" hidden="false" customHeight="false" outlineLevel="0" collapsed="false">
      <c r="A1037" s="5" t="n">
        <v>45334</v>
      </c>
      <c r="B1037" s="6" t="n">
        <v>2018.2</v>
      </c>
      <c r="C1037" s="9" t="n">
        <f aca="false">B1037/B1036-1</f>
        <v>-0.00252063460683039</v>
      </c>
      <c r="D1037" s="9" t="n">
        <f aca="false">LN(B1037/B1036)</f>
        <v>-0.00252381675472043</v>
      </c>
      <c r="E1037" s="9" t="n">
        <f aca="false">B1037/B1032-1</f>
        <v>-0.00370242385348274</v>
      </c>
      <c r="F1037" s="9" t="n">
        <f aca="false">B1037/B1016-1</f>
        <v>0.00193615648115975</v>
      </c>
      <c r="G1037" s="0" t="n">
        <f aca="false">MAX(G1036,B1037)</f>
        <v>2081.9</v>
      </c>
      <c r="H1037" s="9" t="n">
        <f aca="false">B1037/G1037-1</f>
        <v>-0.0305970507709304</v>
      </c>
      <c r="I1037" s="0" t="n">
        <f aca="false">IF(AND($A1037&gt;=CrashTest!$B$3,$A1037&lt;=CrashTest!$C$3),1,IF(AND($A1037&gt;=CrashTest!$B$4,$A1037&lt;=CrashTest!$C$4),2,IF(AND($A1037&gt;=CrashTest!$B$5,$A1037&lt;=CrashTest!$C$5),3,IF(AND($A1037&gt;=CrashTest!$B$6,$A1037&lt;=CrashTest!$C$6),4,IF(AND($A1037&gt;=CrashTest!$B$7,$A1037&lt;=CrashTest!$C$7),5,0)))))</f>
        <v>0</v>
      </c>
      <c r="J1037" s="0" t="str">
        <f aca="false">IF(I1037=0,"",IF(I1036=I1037,MAX(J1036,B1037),B1037))</f>
        <v/>
      </c>
      <c r="K1037" s="9" t="str">
        <f aca="false">IF(I1037=0,"",B1037/J1037-1)</f>
        <v/>
      </c>
      <c r="M1037" s="8"/>
      <c r="N1037" s="8"/>
      <c r="O1037" s="8"/>
      <c r="P1037" s="8"/>
      <c r="Q1037" s="9"/>
      <c r="R1037" s="9"/>
      <c r="S1037" s="9"/>
      <c r="T1037" s="9"/>
      <c r="U1037" s="9"/>
      <c r="V1037" s="9"/>
    </row>
    <row r="1038" customFormat="false" ht="15" hidden="false" customHeight="false" outlineLevel="0" collapsed="false">
      <c r="A1038" s="5" t="n">
        <v>45335</v>
      </c>
      <c r="B1038" s="6" t="n">
        <v>1992.9</v>
      </c>
      <c r="C1038" s="9" t="n">
        <f aca="false">B1038/B1037-1</f>
        <v>-0.0125359230997919</v>
      </c>
      <c r="D1038" s="9" t="n">
        <f aca="false">LN(B1038/B1037)</f>
        <v>-0.0126151606911232</v>
      </c>
      <c r="E1038" s="9" t="n">
        <f aca="false">B1038/B1033-1</f>
        <v>-0.0204472843450478</v>
      </c>
      <c r="F1038" s="9" t="n">
        <f aca="false">B1038/B1017-1</f>
        <v>-0.0262862168368593</v>
      </c>
      <c r="G1038" s="0" t="n">
        <f aca="false">MAX(G1037,B1038)</f>
        <v>2081.9</v>
      </c>
      <c r="H1038" s="9" t="n">
        <f aca="false">B1038/G1038-1</f>
        <v>-0.0427494115951775</v>
      </c>
      <c r="I1038" s="0" t="n">
        <f aca="false">IF(AND($A1038&gt;=CrashTest!$B$3,$A1038&lt;=CrashTest!$C$3),1,IF(AND($A1038&gt;=CrashTest!$B$4,$A1038&lt;=CrashTest!$C$4),2,IF(AND($A1038&gt;=CrashTest!$B$5,$A1038&lt;=CrashTest!$C$5),3,IF(AND($A1038&gt;=CrashTest!$B$6,$A1038&lt;=CrashTest!$C$6),4,IF(AND($A1038&gt;=CrashTest!$B$7,$A1038&lt;=CrashTest!$C$7),5,0)))))</f>
        <v>0</v>
      </c>
      <c r="J1038" s="0" t="str">
        <f aca="false">IF(I1038=0,"",IF(I1037=I1038,MAX(J1037,B1038),B1038))</f>
        <v/>
      </c>
      <c r="K1038" s="9" t="str">
        <f aca="false">IF(I1038=0,"",B1038/J1038-1)</f>
        <v/>
      </c>
      <c r="M1038" s="8"/>
      <c r="N1038" s="8"/>
      <c r="O1038" s="8"/>
      <c r="P1038" s="8"/>
      <c r="Q1038" s="9"/>
      <c r="R1038" s="9"/>
      <c r="S1038" s="9"/>
      <c r="T1038" s="9"/>
      <c r="U1038" s="9"/>
      <c r="V1038" s="9"/>
    </row>
    <row r="1039" customFormat="false" ht="15" hidden="false" customHeight="false" outlineLevel="0" collapsed="false">
      <c r="A1039" s="5" t="n">
        <v>45336</v>
      </c>
      <c r="B1039" s="6" t="n">
        <v>1990.3</v>
      </c>
      <c r="C1039" s="9" t="n">
        <f aca="false">B1039/B1038-1</f>
        <v>-0.00130463144161785</v>
      </c>
      <c r="D1039" s="9" t="n">
        <f aca="false">LN(B1039/B1038)</f>
        <v>-0.00130548321413048</v>
      </c>
      <c r="E1039" s="9" t="n">
        <f aca="false">B1039/B1034-1</f>
        <v>-0.022061713836478</v>
      </c>
      <c r="F1039" s="9" t="n">
        <f aca="false">B1039/B1018-1</f>
        <v>-0.0176209279368214</v>
      </c>
      <c r="G1039" s="0" t="n">
        <f aca="false">MAX(G1038,B1039)</f>
        <v>2081.9</v>
      </c>
      <c r="H1039" s="9" t="n">
        <f aca="false">B1039/G1039-1</f>
        <v>-0.0439982708103176</v>
      </c>
      <c r="I1039" s="0" t="n">
        <f aca="false">IF(AND($A1039&gt;=CrashTest!$B$3,$A1039&lt;=CrashTest!$C$3),1,IF(AND($A1039&gt;=CrashTest!$B$4,$A1039&lt;=CrashTest!$C$4),2,IF(AND($A1039&gt;=CrashTest!$B$5,$A1039&lt;=CrashTest!$C$5),3,IF(AND($A1039&gt;=CrashTest!$B$6,$A1039&lt;=CrashTest!$C$6),4,IF(AND($A1039&gt;=CrashTest!$B$7,$A1039&lt;=CrashTest!$C$7),5,0)))))</f>
        <v>0</v>
      </c>
      <c r="J1039" s="0" t="str">
        <f aca="false">IF(I1039=0,"",IF(I1038=I1039,MAX(J1038,B1039),B1039))</f>
        <v/>
      </c>
      <c r="K1039" s="9" t="str">
        <f aca="false">IF(I1039=0,"",B1039/J1039-1)</f>
        <v/>
      </c>
      <c r="M1039" s="8"/>
      <c r="N1039" s="8"/>
      <c r="O1039" s="8"/>
      <c r="P1039" s="8"/>
      <c r="Q1039" s="9"/>
      <c r="R1039" s="9"/>
      <c r="S1039" s="9"/>
      <c r="T1039" s="9"/>
      <c r="U1039" s="9"/>
      <c r="V1039" s="9"/>
    </row>
    <row r="1040" customFormat="false" ht="15" hidden="false" customHeight="false" outlineLevel="0" collapsed="false">
      <c r="A1040" s="5" t="n">
        <v>45337</v>
      </c>
      <c r="B1040" s="6" t="n">
        <v>2002.1</v>
      </c>
      <c r="C1040" s="9" t="n">
        <f aca="false">B1040/B1039-1</f>
        <v>0.00592875445912666</v>
      </c>
      <c r="D1040" s="9" t="n">
        <f aca="false">LN(B1040/B1039)</f>
        <v>0.00591124855247883</v>
      </c>
      <c r="E1040" s="9" t="n">
        <f aca="false">B1040/B1035-1</f>
        <v>-0.0148115342978054</v>
      </c>
      <c r="F1040" s="9" t="n">
        <f aca="false">B1040/B1019-1</f>
        <v>-0.000249675421951423</v>
      </c>
      <c r="G1040" s="0" t="n">
        <f aca="false">MAX(G1039,B1040)</f>
        <v>2081.9</v>
      </c>
      <c r="H1040" s="9" t="n">
        <f aca="false">B1040/G1040-1</f>
        <v>-0.0383303712954514</v>
      </c>
      <c r="I1040" s="0" t="n">
        <f aca="false">IF(AND($A1040&gt;=CrashTest!$B$3,$A1040&lt;=CrashTest!$C$3),1,IF(AND($A1040&gt;=CrashTest!$B$4,$A1040&lt;=CrashTest!$C$4),2,IF(AND($A1040&gt;=CrashTest!$B$5,$A1040&lt;=CrashTest!$C$5),3,IF(AND($A1040&gt;=CrashTest!$B$6,$A1040&lt;=CrashTest!$C$6),4,IF(AND($A1040&gt;=CrashTest!$B$7,$A1040&lt;=CrashTest!$C$7),5,0)))))</f>
        <v>0</v>
      </c>
      <c r="J1040" s="0" t="str">
        <f aca="false">IF(I1040=0,"",IF(I1039=I1040,MAX(J1039,B1040),B1040))</f>
        <v/>
      </c>
      <c r="K1040" s="9" t="str">
        <f aca="false">IF(I1040=0,"",B1040/J1040-1)</f>
        <v/>
      </c>
      <c r="M1040" s="8"/>
      <c r="N1040" s="8"/>
      <c r="O1040" s="8"/>
      <c r="P1040" s="8"/>
      <c r="Q1040" s="9"/>
      <c r="R1040" s="9"/>
      <c r="S1040" s="9"/>
      <c r="T1040" s="9"/>
      <c r="U1040" s="9"/>
      <c r="V1040" s="9"/>
    </row>
    <row r="1041" customFormat="false" ht="15" hidden="false" customHeight="false" outlineLevel="0" collapsed="false">
      <c r="A1041" s="5" t="n">
        <v>45338</v>
      </c>
      <c r="B1041" s="6" t="n">
        <v>2011.5</v>
      </c>
      <c r="C1041" s="9" t="n">
        <f aca="false">B1041/B1040-1</f>
        <v>0.00469507017631488</v>
      </c>
      <c r="D1041" s="9" t="n">
        <f aca="false">LN(B1041/B1040)</f>
        <v>0.00468408271218917</v>
      </c>
      <c r="E1041" s="9" t="n">
        <f aca="false">B1041/B1036-1</f>
        <v>-0.00583205654129393</v>
      </c>
      <c r="F1041" s="9" t="n">
        <f aca="false">B1041/B1020-1</f>
        <v>-0.00351728921034378</v>
      </c>
      <c r="G1041" s="0" t="n">
        <f aca="false">MAX(G1040,B1041)</f>
        <v>2081.9</v>
      </c>
      <c r="H1041" s="9" t="n">
        <f aca="false">B1041/G1041-1</f>
        <v>-0.0338152649022528</v>
      </c>
      <c r="I1041" s="0" t="n">
        <f aca="false">IF(AND($A1041&gt;=CrashTest!$B$3,$A1041&lt;=CrashTest!$C$3),1,IF(AND($A1041&gt;=CrashTest!$B$4,$A1041&lt;=CrashTest!$C$4),2,IF(AND($A1041&gt;=CrashTest!$B$5,$A1041&lt;=CrashTest!$C$5),3,IF(AND($A1041&gt;=CrashTest!$B$6,$A1041&lt;=CrashTest!$C$6),4,IF(AND($A1041&gt;=CrashTest!$B$7,$A1041&lt;=CrashTest!$C$7),5,0)))))</f>
        <v>0</v>
      </c>
      <c r="J1041" s="0" t="str">
        <f aca="false">IF(I1041=0,"",IF(I1040=I1041,MAX(J1040,B1041),B1041))</f>
        <v/>
      </c>
      <c r="K1041" s="9" t="str">
        <f aca="false">IF(I1041=0,"",B1041/J1041-1)</f>
        <v/>
      </c>
      <c r="M1041" s="8"/>
      <c r="N1041" s="8"/>
      <c r="O1041" s="8"/>
      <c r="P1041" s="8"/>
      <c r="Q1041" s="9"/>
      <c r="R1041" s="9"/>
      <c r="S1041" s="9"/>
      <c r="T1041" s="9"/>
      <c r="U1041" s="9"/>
      <c r="V1041" s="9"/>
    </row>
    <row r="1042" customFormat="false" ht="15" hidden="false" customHeight="false" outlineLevel="0" collapsed="false">
      <c r="A1042" s="5" t="n">
        <v>45342</v>
      </c>
      <c r="B1042" s="6" t="n">
        <v>2027.5</v>
      </c>
      <c r="C1042" s="9" t="n">
        <f aca="false">B1042/B1041-1</f>
        <v>0.00795426298781998</v>
      </c>
      <c r="D1042" s="9" t="n">
        <f aca="false">LN(B1042/B1041)</f>
        <v>0.00792279459972503</v>
      </c>
      <c r="E1042" s="9" t="n">
        <f aca="false">B1042/B1037-1</f>
        <v>0.00460806659399471</v>
      </c>
      <c r="F1042" s="9" t="n">
        <f aca="false">B1042/B1021-1</f>
        <v>0.000493461633358061</v>
      </c>
      <c r="G1042" s="0" t="n">
        <f aca="false">MAX(G1041,B1042)</f>
        <v>2081.9</v>
      </c>
      <c r="H1042" s="9" t="n">
        <f aca="false">B1042/G1042-1</f>
        <v>-0.0261299774244681</v>
      </c>
      <c r="I1042" s="0" t="n">
        <f aca="false">IF(AND($A1042&gt;=CrashTest!$B$3,$A1042&lt;=CrashTest!$C$3),1,IF(AND($A1042&gt;=CrashTest!$B$4,$A1042&lt;=CrashTest!$C$4),2,IF(AND($A1042&gt;=CrashTest!$B$5,$A1042&lt;=CrashTest!$C$5),3,IF(AND($A1042&gt;=CrashTest!$B$6,$A1042&lt;=CrashTest!$C$6),4,IF(AND($A1042&gt;=CrashTest!$B$7,$A1042&lt;=CrashTest!$C$7),5,0)))))</f>
        <v>0</v>
      </c>
      <c r="J1042" s="0" t="str">
        <f aca="false">IF(I1042=0,"",IF(I1041=I1042,MAX(J1041,B1042),B1042))</f>
        <v/>
      </c>
      <c r="K1042" s="9" t="str">
        <f aca="false">IF(I1042=0,"",B1042/J1042-1)</f>
        <v/>
      </c>
      <c r="M1042" s="8"/>
      <c r="N1042" s="8"/>
      <c r="O1042" s="8"/>
      <c r="P1042" s="8"/>
      <c r="Q1042" s="9"/>
      <c r="R1042" s="9"/>
      <c r="S1042" s="9"/>
      <c r="T1042" s="9"/>
      <c r="U1042" s="9"/>
      <c r="V1042" s="9"/>
    </row>
    <row r="1043" customFormat="false" ht="15" hidden="false" customHeight="false" outlineLevel="0" collapsed="false">
      <c r="A1043" s="5" t="n">
        <v>45343</v>
      </c>
      <c r="B1043" s="6" t="n">
        <v>2022.3</v>
      </c>
      <c r="C1043" s="9" t="n">
        <f aca="false">B1043/B1042-1</f>
        <v>-0.00256473489519116</v>
      </c>
      <c r="D1043" s="9" t="n">
        <f aca="false">LN(B1043/B1042)</f>
        <v>-0.00256802946206515</v>
      </c>
      <c r="E1043" s="9" t="n">
        <f aca="false">B1043/B1038-1</f>
        <v>0.0147523709167545</v>
      </c>
      <c r="F1043" s="9" t="n">
        <f aca="false">B1043/B1022-1</f>
        <v>0.00123774631151607</v>
      </c>
      <c r="G1043" s="0" t="n">
        <f aca="false">MAX(G1042,B1043)</f>
        <v>2081.9</v>
      </c>
      <c r="H1043" s="9" t="n">
        <f aca="false">B1043/G1043-1</f>
        <v>-0.0286276958547481</v>
      </c>
      <c r="I1043" s="0" t="n">
        <f aca="false">IF(AND($A1043&gt;=CrashTest!$B$3,$A1043&lt;=CrashTest!$C$3),1,IF(AND($A1043&gt;=CrashTest!$B$4,$A1043&lt;=CrashTest!$C$4),2,IF(AND($A1043&gt;=CrashTest!$B$5,$A1043&lt;=CrashTest!$C$5),3,IF(AND($A1043&gt;=CrashTest!$B$6,$A1043&lt;=CrashTest!$C$6),4,IF(AND($A1043&gt;=CrashTest!$B$7,$A1043&lt;=CrashTest!$C$7),5,0)))))</f>
        <v>0</v>
      </c>
      <c r="J1043" s="0" t="str">
        <f aca="false">IF(I1043=0,"",IF(I1042=I1043,MAX(J1042,B1043),B1043))</f>
        <v/>
      </c>
      <c r="K1043" s="9" t="str">
        <f aca="false">IF(I1043=0,"",B1043/J1043-1)</f>
        <v/>
      </c>
      <c r="M1043" s="8"/>
      <c r="N1043" s="8"/>
      <c r="O1043" s="8"/>
      <c r="P1043" s="8"/>
      <c r="Q1043" s="9"/>
      <c r="R1043" s="9"/>
      <c r="S1043" s="9"/>
      <c r="T1043" s="9"/>
      <c r="U1043" s="9"/>
      <c r="V1043" s="9"/>
    </row>
    <row r="1044" customFormat="false" ht="15" hidden="false" customHeight="false" outlineLevel="0" collapsed="false">
      <c r="A1044" s="5" t="n">
        <v>45344</v>
      </c>
      <c r="B1044" s="6" t="n">
        <v>2019.7</v>
      </c>
      <c r="C1044" s="9" t="n">
        <f aca="false">B1044/B1043-1</f>
        <v>-0.00128566483706671</v>
      </c>
      <c r="D1044" s="9" t="n">
        <f aca="false">LN(B1044/B1043)</f>
        <v>-0.00128649201316017</v>
      </c>
      <c r="E1044" s="9" t="n">
        <f aca="false">B1044/B1039-1</f>
        <v>0.0147716424659599</v>
      </c>
      <c r="F1044" s="9" t="n">
        <f aca="false">B1044/B1023-1</f>
        <v>-0.00197657755596181</v>
      </c>
      <c r="G1044" s="0" t="n">
        <f aca="false">MAX(G1043,B1044)</f>
        <v>2081.9</v>
      </c>
      <c r="H1044" s="9" t="n">
        <f aca="false">B1044/G1044-1</f>
        <v>-0.0298765550698881</v>
      </c>
      <c r="I1044" s="0" t="n">
        <f aca="false">IF(AND($A1044&gt;=CrashTest!$B$3,$A1044&lt;=CrashTest!$C$3),1,IF(AND($A1044&gt;=CrashTest!$B$4,$A1044&lt;=CrashTest!$C$4),2,IF(AND($A1044&gt;=CrashTest!$B$5,$A1044&lt;=CrashTest!$C$5),3,IF(AND($A1044&gt;=CrashTest!$B$6,$A1044&lt;=CrashTest!$C$6),4,IF(AND($A1044&gt;=CrashTest!$B$7,$A1044&lt;=CrashTest!$C$7),5,0)))))</f>
        <v>0</v>
      </c>
      <c r="J1044" s="0" t="str">
        <f aca="false">IF(I1044=0,"",IF(I1043=I1044,MAX(J1043,B1044),B1044))</f>
        <v/>
      </c>
      <c r="K1044" s="9" t="str">
        <f aca="false">IF(I1044=0,"",B1044/J1044-1)</f>
        <v/>
      </c>
      <c r="M1044" s="8"/>
      <c r="N1044" s="8"/>
      <c r="O1044" s="8"/>
      <c r="P1044" s="8"/>
      <c r="Q1044" s="9"/>
      <c r="R1044" s="9"/>
      <c r="S1044" s="9"/>
      <c r="T1044" s="9"/>
      <c r="U1044" s="9"/>
      <c r="V1044" s="9"/>
    </row>
    <row r="1045" customFormat="false" ht="15" hidden="false" customHeight="false" outlineLevel="0" collapsed="false">
      <c r="A1045" s="5" t="n">
        <v>45345</v>
      </c>
      <c r="B1045" s="6" t="n">
        <v>2038.6</v>
      </c>
      <c r="C1045" s="9" t="n">
        <f aca="false">B1045/B1044-1</f>
        <v>0.00935782541961672</v>
      </c>
      <c r="D1045" s="9" t="n">
        <f aca="false">LN(B1045/B1044)</f>
        <v>0.00931431221996965</v>
      </c>
      <c r="E1045" s="9" t="n">
        <f aca="false">B1045/B1040-1</f>
        <v>0.0182308575995205</v>
      </c>
      <c r="F1045" s="9" t="n">
        <f aca="false">B1045/B1024-1</f>
        <v>0.0122647599185659</v>
      </c>
      <c r="G1045" s="0" t="n">
        <f aca="false">MAX(G1044,B1045)</f>
        <v>2081.9</v>
      </c>
      <c r="H1045" s="9" t="n">
        <f aca="false">B1045/G1045-1</f>
        <v>-0.020798309236755</v>
      </c>
      <c r="I1045" s="0" t="n">
        <f aca="false">IF(AND($A1045&gt;=CrashTest!$B$3,$A1045&lt;=CrashTest!$C$3),1,IF(AND($A1045&gt;=CrashTest!$B$4,$A1045&lt;=CrashTest!$C$4),2,IF(AND($A1045&gt;=CrashTest!$B$5,$A1045&lt;=CrashTest!$C$5),3,IF(AND($A1045&gt;=CrashTest!$B$6,$A1045&lt;=CrashTest!$C$6),4,IF(AND($A1045&gt;=CrashTest!$B$7,$A1045&lt;=CrashTest!$C$7),5,0)))))</f>
        <v>0</v>
      </c>
      <c r="J1045" s="0" t="str">
        <f aca="false">IF(I1045=0,"",IF(I1044=I1045,MAX(J1044,B1045),B1045))</f>
        <v/>
      </c>
      <c r="K1045" s="9" t="str">
        <f aca="false">IF(I1045=0,"",B1045/J1045-1)</f>
        <v/>
      </c>
      <c r="M1045" s="8"/>
      <c r="N1045" s="8"/>
      <c r="O1045" s="8"/>
      <c r="P1045" s="8"/>
      <c r="Q1045" s="9"/>
      <c r="R1045" s="9"/>
      <c r="S1045" s="9"/>
      <c r="T1045" s="9"/>
      <c r="U1045" s="9"/>
      <c r="V1045" s="9"/>
    </row>
    <row r="1046" customFormat="false" ht="15" hidden="false" customHeight="false" outlineLevel="0" collapsed="false">
      <c r="A1046" s="5" t="n">
        <v>45348</v>
      </c>
      <c r="B1046" s="6" t="n">
        <v>2028.5</v>
      </c>
      <c r="C1046" s="9" t="n">
        <f aca="false">B1046/B1045-1</f>
        <v>-0.00495438045717644</v>
      </c>
      <c r="D1046" s="9" t="n">
        <f aca="false">LN(B1046/B1045)</f>
        <v>-0.00496669408781044</v>
      </c>
      <c r="E1046" s="9" t="n">
        <f aca="false">B1046/B1041-1</f>
        <v>0.00845140442455872</v>
      </c>
      <c r="F1046" s="9" t="n">
        <f aca="false">B1046/B1025-1</f>
        <v>0.00575140066438595</v>
      </c>
      <c r="G1046" s="0" t="n">
        <f aca="false">MAX(G1045,B1046)</f>
        <v>2081.9</v>
      </c>
      <c r="H1046" s="9" t="n">
        <f aca="false">B1046/G1046-1</f>
        <v>-0.0256496469571066</v>
      </c>
      <c r="I1046" s="0" t="n">
        <f aca="false">IF(AND($A1046&gt;=CrashTest!$B$3,$A1046&lt;=CrashTest!$C$3),1,IF(AND($A1046&gt;=CrashTest!$B$4,$A1046&lt;=CrashTest!$C$4),2,IF(AND($A1046&gt;=CrashTest!$B$5,$A1046&lt;=CrashTest!$C$5),3,IF(AND($A1046&gt;=CrashTest!$B$6,$A1046&lt;=CrashTest!$C$6),4,IF(AND($A1046&gt;=CrashTest!$B$7,$A1046&lt;=CrashTest!$C$7),5,0)))))</f>
        <v>0</v>
      </c>
      <c r="J1046" s="0" t="str">
        <f aca="false">IF(I1046=0,"",IF(I1045=I1046,MAX(J1045,B1046),B1046))</f>
        <v/>
      </c>
      <c r="K1046" s="9" t="str">
        <f aca="false">IF(I1046=0,"",B1046/J1046-1)</f>
        <v/>
      </c>
      <c r="M1046" s="8"/>
      <c r="N1046" s="8"/>
      <c r="O1046" s="8"/>
      <c r="P1046" s="8"/>
      <c r="Q1046" s="9"/>
      <c r="R1046" s="9"/>
      <c r="S1046" s="9"/>
      <c r="T1046" s="9"/>
      <c r="U1046" s="9"/>
      <c r="V1046" s="9"/>
    </row>
    <row r="1047" customFormat="false" ht="15" hidden="false" customHeight="false" outlineLevel="0" collapsed="false">
      <c r="A1047" s="5" t="n">
        <v>45349</v>
      </c>
      <c r="B1047" s="6" t="n">
        <v>2034</v>
      </c>
      <c r="C1047" s="9" t="n">
        <f aca="false">B1047/B1046-1</f>
        <v>0.0027113630761646</v>
      </c>
      <c r="D1047" s="9" t="n">
        <f aca="false">LN(B1047/B1046)</f>
        <v>0.00270769396200328</v>
      </c>
      <c r="E1047" s="9" t="n">
        <f aca="false">B1047/B1042-1</f>
        <v>0.003205918618989</v>
      </c>
      <c r="F1047" s="9" t="n">
        <f aca="false">B1047/B1026-1</f>
        <v>0.00852836176120597</v>
      </c>
      <c r="G1047" s="0" t="n">
        <f aca="false">MAX(G1046,B1047)</f>
        <v>2081.9</v>
      </c>
      <c r="H1047" s="9" t="n">
        <f aca="false">B1047/G1047-1</f>
        <v>-0.0230078293866181</v>
      </c>
      <c r="I1047" s="0" t="n">
        <f aca="false">IF(AND($A1047&gt;=CrashTest!$B$3,$A1047&lt;=CrashTest!$C$3),1,IF(AND($A1047&gt;=CrashTest!$B$4,$A1047&lt;=CrashTest!$C$4),2,IF(AND($A1047&gt;=CrashTest!$B$5,$A1047&lt;=CrashTest!$C$5),3,IF(AND($A1047&gt;=CrashTest!$B$6,$A1047&lt;=CrashTest!$C$6),4,IF(AND($A1047&gt;=CrashTest!$B$7,$A1047&lt;=CrashTest!$C$7),5,0)))))</f>
        <v>0</v>
      </c>
      <c r="J1047" s="0" t="str">
        <f aca="false">IF(I1047=0,"",IF(I1046=I1047,MAX(J1046,B1047),B1047))</f>
        <v/>
      </c>
      <c r="K1047" s="9" t="str">
        <f aca="false">IF(I1047=0,"",B1047/J1047-1)</f>
        <v/>
      </c>
      <c r="M1047" s="8"/>
      <c r="N1047" s="8"/>
      <c r="O1047" s="8"/>
      <c r="P1047" s="8"/>
      <c r="Q1047" s="9"/>
      <c r="R1047" s="9"/>
      <c r="S1047" s="9"/>
      <c r="T1047" s="9"/>
      <c r="U1047" s="9"/>
      <c r="V1047" s="9"/>
    </row>
    <row r="1048" customFormat="false" ht="15" hidden="false" customHeight="false" outlineLevel="0" collapsed="false">
      <c r="A1048" s="5" t="n">
        <v>45350</v>
      </c>
      <c r="B1048" s="6" t="n">
        <v>2033</v>
      </c>
      <c r="C1048" s="9" t="n">
        <f aca="false">B1048/B1047-1</f>
        <v>-0.000491642084562427</v>
      </c>
      <c r="D1048" s="9" t="n">
        <f aca="false">LN(B1048/B1047)</f>
        <v>-0.000491762980158616</v>
      </c>
      <c r="E1048" s="9" t="n">
        <f aca="false">B1048/B1043-1</f>
        <v>0.00529100529100535</v>
      </c>
      <c r="F1048" s="9" t="n">
        <f aca="false">B1048/B1027-1</f>
        <v>0.00385147145960896</v>
      </c>
      <c r="G1048" s="0" t="n">
        <f aca="false">MAX(G1047,B1048)</f>
        <v>2081.9</v>
      </c>
      <c r="H1048" s="9" t="n">
        <f aca="false">B1048/G1048-1</f>
        <v>-0.0234881598539796</v>
      </c>
      <c r="I1048" s="0" t="n">
        <f aca="false">IF(AND($A1048&gt;=CrashTest!$B$3,$A1048&lt;=CrashTest!$C$3),1,IF(AND($A1048&gt;=CrashTest!$B$4,$A1048&lt;=CrashTest!$C$4),2,IF(AND($A1048&gt;=CrashTest!$B$5,$A1048&lt;=CrashTest!$C$5),3,IF(AND($A1048&gt;=CrashTest!$B$6,$A1048&lt;=CrashTest!$C$6),4,IF(AND($A1048&gt;=CrashTest!$B$7,$A1048&lt;=CrashTest!$C$7),5,0)))))</f>
        <v>0</v>
      </c>
      <c r="J1048" s="0" t="str">
        <f aca="false">IF(I1048=0,"",IF(I1047=I1048,MAX(J1047,B1048),B1048))</f>
        <v/>
      </c>
      <c r="K1048" s="9" t="str">
        <f aca="false">IF(I1048=0,"",B1048/J1048-1)</f>
        <v/>
      </c>
      <c r="M1048" s="8"/>
      <c r="N1048" s="8"/>
      <c r="O1048" s="8"/>
      <c r="P1048" s="8"/>
      <c r="Q1048" s="9"/>
      <c r="R1048" s="9"/>
      <c r="S1048" s="9"/>
      <c r="T1048" s="9"/>
      <c r="U1048" s="9"/>
      <c r="V1048" s="9"/>
    </row>
    <row r="1049" customFormat="false" ht="15" hidden="false" customHeight="false" outlineLevel="0" collapsed="false">
      <c r="A1049" s="5" t="n">
        <v>45351</v>
      </c>
      <c r="B1049" s="6" t="n">
        <v>2045.7</v>
      </c>
      <c r="C1049" s="9" t="n">
        <f aca="false">B1049/B1048-1</f>
        <v>0.00624692572552887</v>
      </c>
      <c r="D1049" s="9" t="n">
        <f aca="false">LN(B1049/B1048)</f>
        <v>0.00622749456637037</v>
      </c>
      <c r="E1049" s="9" t="n">
        <f aca="false">B1049/B1044-1</f>
        <v>0.0128731989899491</v>
      </c>
      <c r="F1049" s="9" t="n">
        <f aca="false">B1049/B1028-1</f>
        <v>0.00698990893428508</v>
      </c>
      <c r="G1049" s="0" t="n">
        <f aca="false">MAX(G1048,B1049)</f>
        <v>2081.9</v>
      </c>
      <c r="H1049" s="9" t="n">
        <f aca="false">B1049/G1049-1</f>
        <v>-0.017387962918488</v>
      </c>
      <c r="I1049" s="0" t="n">
        <f aca="false">IF(AND($A1049&gt;=CrashTest!$B$3,$A1049&lt;=CrashTest!$C$3),1,IF(AND($A1049&gt;=CrashTest!$B$4,$A1049&lt;=CrashTest!$C$4),2,IF(AND($A1049&gt;=CrashTest!$B$5,$A1049&lt;=CrashTest!$C$5),3,IF(AND($A1049&gt;=CrashTest!$B$6,$A1049&lt;=CrashTest!$C$6),4,IF(AND($A1049&gt;=CrashTest!$B$7,$A1049&lt;=CrashTest!$C$7),5,0)))))</f>
        <v>0</v>
      </c>
      <c r="J1049" s="0" t="str">
        <f aca="false">IF(I1049=0,"",IF(I1048=I1049,MAX(J1048,B1049),B1049))</f>
        <v/>
      </c>
      <c r="K1049" s="9" t="str">
        <f aca="false">IF(I1049=0,"",B1049/J1049-1)</f>
        <v/>
      </c>
      <c r="M1049" s="8"/>
      <c r="N1049" s="8"/>
      <c r="O1049" s="8"/>
      <c r="P1049" s="8"/>
      <c r="Q1049" s="9"/>
      <c r="R1049" s="9"/>
      <c r="S1049" s="9"/>
      <c r="T1049" s="9"/>
      <c r="U1049" s="9"/>
      <c r="V1049" s="9"/>
    </row>
    <row r="1050" customFormat="false" ht="15" hidden="false" customHeight="false" outlineLevel="0" collapsed="false">
      <c r="A1050" s="5" t="n">
        <v>45352</v>
      </c>
      <c r="B1050" s="6" t="n">
        <v>2086.9</v>
      </c>
      <c r="C1050" s="9" t="n">
        <f aca="false">B1050/B1049-1</f>
        <v>0.0201398054455688</v>
      </c>
      <c r="D1050" s="9" t="n">
        <f aca="false">LN(B1050/B1049)</f>
        <v>0.019939682066068</v>
      </c>
      <c r="E1050" s="9" t="n">
        <f aca="false">B1050/B1045-1</f>
        <v>0.0236927303051115</v>
      </c>
      <c r="F1050" s="9" t="n">
        <f aca="false">B1050/B1029-1</f>
        <v>0.0187951571958602</v>
      </c>
      <c r="G1050" s="0" t="n">
        <f aca="false">MAX(G1049,B1050)</f>
        <v>2086.9</v>
      </c>
      <c r="H1050" s="9" t="n">
        <f aca="false">B1050/G1050-1</f>
        <v>0</v>
      </c>
      <c r="I1050" s="0" t="n">
        <f aca="false">IF(AND($A1050&gt;=CrashTest!$B$3,$A1050&lt;=CrashTest!$C$3),1,IF(AND($A1050&gt;=CrashTest!$B$4,$A1050&lt;=CrashTest!$C$4),2,IF(AND($A1050&gt;=CrashTest!$B$5,$A1050&lt;=CrashTest!$C$5),3,IF(AND($A1050&gt;=CrashTest!$B$6,$A1050&lt;=CrashTest!$C$6),4,IF(AND($A1050&gt;=CrashTest!$B$7,$A1050&lt;=CrashTest!$C$7),5,0)))))</f>
        <v>0</v>
      </c>
      <c r="J1050" s="0" t="str">
        <f aca="false">IF(I1050=0,"",IF(I1049=I1050,MAX(J1049,B1050),B1050))</f>
        <v/>
      </c>
      <c r="K1050" s="9" t="str">
        <f aca="false">IF(I1050=0,"",B1050/J1050-1)</f>
        <v/>
      </c>
      <c r="M1050" s="8"/>
      <c r="N1050" s="8"/>
      <c r="O1050" s="8"/>
      <c r="P1050" s="8"/>
      <c r="Q1050" s="9"/>
      <c r="R1050" s="9"/>
      <c r="S1050" s="9"/>
      <c r="T1050" s="9"/>
      <c r="U1050" s="9"/>
      <c r="V1050" s="9"/>
    </row>
    <row r="1051" customFormat="false" ht="15" hidden="false" customHeight="false" outlineLevel="0" collapsed="false">
      <c r="A1051" s="5" t="n">
        <v>45355</v>
      </c>
      <c r="B1051" s="6" t="n">
        <v>2117.7</v>
      </c>
      <c r="C1051" s="9" t="n">
        <f aca="false">B1051/B1050-1</f>
        <v>0.01475873304902</v>
      </c>
      <c r="D1051" s="9" t="n">
        <f aca="false">LN(B1051/B1050)</f>
        <v>0.0146508828087512</v>
      </c>
      <c r="E1051" s="9" t="n">
        <f aca="false">B1051/B1046-1</f>
        <v>0.0439733793443431</v>
      </c>
      <c r="F1051" s="9" t="n">
        <f aca="false">B1051/B1030-1</f>
        <v>0.031514856307842</v>
      </c>
      <c r="G1051" s="0" t="n">
        <f aca="false">MAX(G1050,B1051)</f>
        <v>2117.7</v>
      </c>
      <c r="H1051" s="9" t="n">
        <f aca="false">B1051/G1051-1</f>
        <v>0</v>
      </c>
      <c r="I1051" s="0" t="n">
        <f aca="false">IF(AND($A1051&gt;=CrashTest!$B$3,$A1051&lt;=CrashTest!$C$3),1,IF(AND($A1051&gt;=CrashTest!$B$4,$A1051&lt;=CrashTest!$C$4),2,IF(AND($A1051&gt;=CrashTest!$B$5,$A1051&lt;=CrashTest!$C$5),3,IF(AND($A1051&gt;=CrashTest!$B$6,$A1051&lt;=CrashTest!$C$6),4,IF(AND($A1051&gt;=CrashTest!$B$7,$A1051&lt;=CrashTest!$C$7),5,0)))))</f>
        <v>0</v>
      </c>
      <c r="J1051" s="0" t="str">
        <f aca="false">IF(I1051=0,"",IF(I1050=I1051,MAX(J1050,B1051),B1051))</f>
        <v/>
      </c>
      <c r="K1051" s="9" t="str">
        <f aca="false">IF(I1051=0,"",B1051/J1051-1)</f>
        <v/>
      </c>
      <c r="M1051" s="8"/>
      <c r="N1051" s="8"/>
      <c r="O1051" s="8"/>
      <c r="P1051" s="8"/>
      <c r="Q1051" s="9"/>
      <c r="R1051" s="9"/>
      <c r="S1051" s="9"/>
      <c r="T1051" s="9"/>
      <c r="U1051" s="9"/>
      <c r="V1051" s="9"/>
    </row>
    <row r="1052" customFormat="false" ht="15" hidden="false" customHeight="false" outlineLevel="0" collapsed="false">
      <c r="A1052" s="5" t="n">
        <v>45356</v>
      </c>
      <c r="B1052" s="6" t="n">
        <v>2133.5</v>
      </c>
      <c r="C1052" s="9" t="n">
        <f aca="false">B1052/B1051-1</f>
        <v>0.00746092458799641</v>
      </c>
      <c r="D1052" s="9" t="n">
        <f aca="false">LN(B1052/B1051)</f>
        <v>0.00743322955851847</v>
      </c>
      <c r="E1052" s="9" t="n">
        <f aca="false">B1052/B1047-1</f>
        <v>0.0489183874139627</v>
      </c>
      <c r="F1052" s="9" t="n">
        <f aca="false">B1052/B1031-1</f>
        <v>0.0478365502676685</v>
      </c>
      <c r="G1052" s="0" t="n">
        <f aca="false">MAX(G1051,B1052)</f>
        <v>2133.5</v>
      </c>
      <c r="H1052" s="9" t="n">
        <f aca="false">B1052/G1052-1</f>
        <v>0</v>
      </c>
      <c r="I1052" s="0" t="n">
        <f aca="false">IF(AND($A1052&gt;=CrashTest!$B$3,$A1052&lt;=CrashTest!$C$3),1,IF(AND($A1052&gt;=CrashTest!$B$4,$A1052&lt;=CrashTest!$C$4),2,IF(AND($A1052&gt;=CrashTest!$B$5,$A1052&lt;=CrashTest!$C$5),3,IF(AND($A1052&gt;=CrashTest!$B$6,$A1052&lt;=CrashTest!$C$6),4,IF(AND($A1052&gt;=CrashTest!$B$7,$A1052&lt;=CrashTest!$C$7),5,0)))))</f>
        <v>0</v>
      </c>
      <c r="J1052" s="0" t="str">
        <f aca="false">IF(I1052=0,"",IF(I1051=I1052,MAX(J1051,B1052),B1052))</f>
        <v/>
      </c>
      <c r="K1052" s="9" t="str">
        <f aca="false">IF(I1052=0,"",B1052/J1052-1)</f>
        <v/>
      </c>
      <c r="M1052" s="8"/>
      <c r="N1052" s="8"/>
      <c r="O1052" s="8"/>
      <c r="P1052" s="8"/>
      <c r="Q1052" s="9"/>
      <c r="R1052" s="9"/>
      <c r="S1052" s="9"/>
      <c r="T1052" s="9"/>
      <c r="U1052" s="9"/>
      <c r="V1052" s="9"/>
    </row>
    <row r="1053" customFormat="false" ht="15" hidden="false" customHeight="false" outlineLevel="0" collapsed="false">
      <c r="A1053" s="5" t="n">
        <v>45357</v>
      </c>
      <c r="B1053" s="6" t="n">
        <v>2150.3</v>
      </c>
      <c r="C1053" s="9" t="n">
        <f aca="false">B1053/B1052-1</f>
        <v>0.00787438481368641</v>
      </c>
      <c r="D1053" s="9" t="n">
        <f aca="false">LN(B1053/B1052)</f>
        <v>0.00784354364328833</v>
      </c>
      <c r="E1053" s="9" t="n">
        <f aca="false">B1053/B1048-1</f>
        <v>0.057697983275947</v>
      </c>
      <c r="F1053" s="9" t="n">
        <f aca="false">B1053/B1032-1</f>
        <v>0.0615096016191934</v>
      </c>
      <c r="G1053" s="0" t="n">
        <f aca="false">MAX(G1052,B1053)</f>
        <v>2150.3</v>
      </c>
      <c r="H1053" s="9" t="n">
        <f aca="false">B1053/G1053-1</f>
        <v>0</v>
      </c>
      <c r="I1053" s="0" t="n">
        <f aca="false">IF(AND($A1053&gt;=CrashTest!$B$3,$A1053&lt;=CrashTest!$C$3),1,IF(AND($A1053&gt;=CrashTest!$B$4,$A1053&lt;=CrashTest!$C$4),2,IF(AND($A1053&gt;=CrashTest!$B$5,$A1053&lt;=CrashTest!$C$5),3,IF(AND($A1053&gt;=CrashTest!$B$6,$A1053&lt;=CrashTest!$C$6),4,IF(AND($A1053&gt;=CrashTest!$B$7,$A1053&lt;=CrashTest!$C$7),5,0)))))</f>
        <v>0</v>
      </c>
      <c r="J1053" s="0" t="str">
        <f aca="false">IF(I1053=0,"",IF(I1052=I1053,MAX(J1052,B1053),B1053))</f>
        <v/>
      </c>
      <c r="K1053" s="9" t="str">
        <f aca="false">IF(I1053=0,"",B1053/J1053-1)</f>
        <v/>
      </c>
      <c r="M1053" s="8"/>
      <c r="N1053" s="8"/>
      <c r="O1053" s="8"/>
      <c r="P1053" s="8"/>
      <c r="Q1053" s="9"/>
      <c r="R1053" s="9"/>
      <c r="S1053" s="9"/>
      <c r="T1053" s="9"/>
      <c r="U1053" s="9"/>
      <c r="V1053" s="9"/>
    </row>
    <row r="1054" customFormat="false" ht="15" hidden="false" customHeight="false" outlineLevel="0" collapsed="false">
      <c r="A1054" s="5" t="n">
        <v>45358</v>
      </c>
      <c r="B1054" s="6" t="n">
        <v>2158</v>
      </c>
      <c r="C1054" s="9" t="n">
        <f aca="false">B1054/B1053-1</f>
        <v>0.00358089568897357</v>
      </c>
      <c r="D1054" s="9" t="n">
        <f aca="false">LN(B1054/B1053)</f>
        <v>0.0035744995467369</v>
      </c>
      <c r="E1054" s="9" t="n">
        <f aca="false">B1054/B1049-1</f>
        <v>0.0548956347460527</v>
      </c>
      <c r="F1054" s="9" t="n">
        <f aca="false">B1054/B1033-1</f>
        <v>0.060702875399361</v>
      </c>
      <c r="G1054" s="0" t="n">
        <f aca="false">MAX(G1053,B1054)</f>
        <v>2158</v>
      </c>
      <c r="H1054" s="9" t="n">
        <f aca="false">B1054/G1054-1</f>
        <v>0</v>
      </c>
      <c r="I1054" s="0" t="n">
        <f aca="false">IF(AND($A1054&gt;=CrashTest!$B$3,$A1054&lt;=CrashTest!$C$3),1,IF(AND($A1054&gt;=CrashTest!$B$4,$A1054&lt;=CrashTest!$C$4),2,IF(AND($A1054&gt;=CrashTest!$B$5,$A1054&lt;=CrashTest!$C$5),3,IF(AND($A1054&gt;=CrashTest!$B$6,$A1054&lt;=CrashTest!$C$6),4,IF(AND($A1054&gt;=CrashTest!$B$7,$A1054&lt;=CrashTest!$C$7),5,0)))))</f>
        <v>0</v>
      </c>
      <c r="J1054" s="0" t="str">
        <f aca="false">IF(I1054=0,"",IF(I1053=I1054,MAX(J1053,B1054),B1054))</f>
        <v/>
      </c>
      <c r="K1054" s="9" t="str">
        <f aca="false">IF(I1054=0,"",B1054/J1054-1)</f>
        <v/>
      </c>
      <c r="M1054" s="8"/>
      <c r="N1054" s="8"/>
      <c r="O1054" s="8"/>
      <c r="P1054" s="8"/>
      <c r="Q1054" s="9"/>
      <c r="R1054" s="9"/>
      <c r="S1054" s="9"/>
      <c r="T1054" s="9"/>
      <c r="U1054" s="9"/>
      <c r="V1054" s="9"/>
    </row>
    <row r="1055" customFormat="false" ht="15" hidden="false" customHeight="false" outlineLevel="0" collapsed="false">
      <c r="A1055" s="5" t="n">
        <v>45359</v>
      </c>
      <c r="B1055" s="6" t="n">
        <v>2178.6</v>
      </c>
      <c r="C1055" s="9" t="n">
        <f aca="false">B1055/B1054-1</f>
        <v>0.00954587581093591</v>
      </c>
      <c r="D1055" s="9" t="n">
        <f aca="false">LN(B1055/B1054)</f>
        <v>0.00950060183026499</v>
      </c>
      <c r="E1055" s="9" t="n">
        <f aca="false">B1055/B1050-1</f>
        <v>0.043940773395946</v>
      </c>
      <c r="F1055" s="9" t="n">
        <f aca="false">B1055/B1034-1</f>
        <v>0.0704599056603772</v>
      </c>
      <c r="G1055" s="0" t="n">
        <f aca="false">MAX(G1054,B1055)</f>
        <v>2178.6</v>
      </c>
      <c r="H1055" s="9" t="n">
        <f aca="false">B1055/G1055-1</f>
        <v>0</v>
      </c>
      <c r="I1055" s="0" t="n">
        <f aca="false">IF(AND($A1055&gt;=CrashTest!$B$3,$A1055&lt;=CrashTest!$C$3),1,IF(AND($A1055&gt;=CrashTest!$B$4,$A1055&lt;=CrashTest!$C$4),2,IF(AND($A1055&gt;=CrashTest!$B$5,$A1055&lt;=CrashTest!$C$5),3,IF(AND($A1055&gt;=CrashTest!$B$6,$A1055&lt;=CrashTest!$C$6),4,IF(AND($A1055&gt;=CrashTest!$B$7,$A1055&lt;=CrashTest!$C$7),5,0)))))</f>
        <v>0</v>
      </c>
      <c r="J1055" s="0" t="str">
        <f aca="false">IF(I1055=0,"",IF(I1054=I1055,MAX(J1054,B1055),B1055))</f>
        <v/>
      </c>
      <c r="K1055" s="9" t="str">
        <f aca="false">IF(I1055=0,"",B1055/J1055-1)</f>
        <v/>
      </c>
      <c r="M1055" s="8"/>
      <c r="N1055" s="8"/>
      <c r="O1055" s="8"/>
      <c r="P1055" s="8"/>
      <c r="Q1055" s="9"/>
      <c r="R1055" s="9"/>
      <c r="S1055" s="9"/>
      <c r="T1055" s="9"/>
      <c r="U1055" s="9"/>
      <c r="V1055" s="9"/>
    </row>
    <row r="1056" customFormat="false" ht="15" hidden="false" customHeight="false" outlineLevel="0" collapsed="false">
      <c r="A1056" s="5" t="n">
        <v>45362</v>
      </c>
      <c r="B1056" s="6" t="n">
        <v>2182.5</v>
      </c>
      <c r="C1056" s="9" t="n">
        <f aca="false">B1056/B1055-1</f>
        <v>0.00179014045717429</v>
      </c>
      <c r="D1056" s="9" t="n">
        <f aca="false">LN(B1056/B1055)</f>
        <v>0.00178854006541213</v>
      </c>
      <c r="E1056" s="9" t="n">
        <f aca="false">B1056/B1051-1</f>
        <v>0.0305992350191247</v>
      </c>
      <c r="F1056" s="9" t="n">
        <f aca="false">B1056/B1035-1</f>
        <v>0.0739592559787423</v>
      </c>
      <c r="G1056" s="0" t="n">
        <f aca="false">MAX(G1055,B1056)</f>
        <v>2182.5</v>
      </c>
      <c r="H1056" s="9" t="n">
        <f aca="false">B1056/G1056-1</f>
        <v>0</v>
      </c>
      <c r="I1056" s="0" t="n">
        <f aca="false">IF(AND($A1056&gt;=CrashTest!$B$3,$A1056&lt;=CrashTest!$C$3),1,IF(AND($A1056&gt;=CrashTest!$B$4,$A1056&lt;=CrashTest!$C$4),2,IF(AND($A1056&gt;=CrashTest!$B$5,$A1056&lt;=CrashTest!$C$5),3,IF(AND($A1056&gt;=CrashTest!$B$6,$A1056&lt;=CrashTest!$C$6),4,IF(AND($A1056&gt;=CrashTest!$B$7,$A1056&lt;=CrashTest!$C$7),5,0)))))</f>
        <v>0</v>
      </c>
      <c r="J1056" s="0" t="str">
        <f aca="false">IF(I1056=0,"",IF(I1055=I1056,MAX(J1055,B1056),B1056))</f>
        <v/>
      </c>
      <c r="K1056" s="9" t="str">
        <f aca="false">IF(I1056=0,"",B1056/J1056-1)</f>
        <v/>
      </c>
      <c r="M1056" s="8"/>
      <c r="N1056" s="8"/>
      <c r="O1056" s="8"/>
      <c r="P1056" s="8"/>
      <c r="Q1056" s="9"/>
      <c r="R1056" s="9"/>
      <c r="S1056" s="9"/>
      <c r="T1056" s="9"/>
      <c r="U1056" s="9"/>
      <c r="V1056" s="9"/>
    </row>
    <row r="1057" customFormat="false" ht="15" hidden="false" customHeight="false" outlineLevel="0" collapsed="false">
      <c r="A1057" s="5" t="n">
        <v>45363</v>
      </c>
      <c r="B1057" s="6" t="n">
        <v>2160.4</v>
      </c>
      <c r="C1057" s="9" t="n">
        <f aca="false">B1057/B1056-1</f>
        <v>-0.0101260022909507</v>
      </c>
      <c r="D1057" s="9" t="n">
        <f aca="false">LN(B1057/B1056)</f>
        <v>-0.0101776189950212</v>
      </c>
      <c r="E1057" s="9" t="n">
        <f aca="false">B1057/B1052-1</f>
        <v>0.0126083899695337</v>
      </c>
      <c r="F1057" s="9" t="n">
        <f aca="false">B1057/B1036-1</f>
        <v>0.0677605891365591</v>
      </c>
      <c r="G1057" s="0" t="n">
        <f aca="false">MAX(G1056,B1057)</f>
        <v>2182.5</v>
      </c>
      <c r="H1057" s="9" t="n">
        <f aca="false">B1057/G1057-1</f>
        <v>-0.0101260022909507</v>
      </c>
      <c r="I1057" s="0" t="n">
        <f aca="false">IF(AND($A1057&gt;=CrashTest!$B$3,$A1057&lt;=CrashTest!$C$3),1,IF(AND($A1057&gt;=CrashTest!$B$4,$A1057&lt;=CrashTest!$C$4),2,IF(AND($A1057&gt;=CrashTest!$B$5,$A1057&lt;=CrashTest!$C$5),3,IF(AND($A1057&gt;=CrashTest!$B$6,$A1057&lt;=CrashTest!$C$6),4,IF(AND($A1057&gt;=CrashTest!$B$7,$A1057&lt;=CrashTest!$C$7),5,0)))))</f>
        <v>0</v>
      </c>
      <c r="J1057" s="0" t="str">
        <f aca="false">IF(I1057=0,"",IF(I1056=I1057,MAX(J1056,B1057),B1057))</f>
        <v/>
      </c>
      <c r="K1057" s="9" t="str">
        <f aca="false">IF(I1057=0,"",B1057/J1057-1)</f>
        <v/>
      </c>
      <c r="M1057" s="8"/>
      <c r="N1057" s="8"/>
      <c r="O1057" s="8"/>
      <c r="P1057" s="8"/>
      <c r="Q1057" s="9"/>
      <c r="R1057" s="9"/>
      <c r="S1057" s="9"/>
      <c r="T1057" s="9"/>
      <c r="U1057" s="9"/>
      <c r="V1057" s="9"/>
    </row>
    <row r="1058" customFormat="false" ht="15" hidden="false" customHeight="false" outlineLevel="0" collapsed="false">
      <c r="A1058" s="5" t="n">
        <v>45364</v>
      </c>
      <c r="B1058" s="6" t="n">
        <v>2175.4</v>
      </c>
      <c r="C1058" s="9" t="n">
        <f aca="false">B1058/B1057-1</f>
        <v>0.00694315867431961</v>
      </c>
      <c r="D1058" s="9" t="n">
        <f aca="false">LN(B1058/B1057)</f>
        <v>0.00691916594101387</v>
      </c>
      <c r="E1058" s="9" t="n">
        <f aca="false">B1058/B1053-1</f>
        <v>0.0116727898432776</v>
      </c>
      <c r="F1058" s="9" t="n">
        <f aca="false">B1058/B1037-1</f>
        <v>0.0778911901694579</v>
      </c>
      <c r="G1058" s="0" t="n">
        <f aca="false">MAX(G1057,B1058)</f>
        <v>2182.5</v>
      </c>
      <c r="H1058" s="9" t="n">
        <f aca="false">B1058/G1058-1</f>
        <v>-0.00325315005727378</v>
      </c>
      <c r="I1058" s="0" t="n">
        <f aca="false">IF(AND($A1058&gt;=CrashTest!$B$3,$A1058&lt;=CrashTest!$C$3),1,IF(AND($A1058&gt;=CrashTest!$B$4,$A1058&lt;=CrashTest!$C$4),2,IF(AND($A1058&gt;=CrashTest!$B$5,$A1058&lt;=CrashTest!$C$5),3,IF(AND($A1058&gt;=CrashTest!$B$6,$A1058&lt;=CrashTest!$C$6),4,IF(AND($A1058&gt;=CrashTest!$B$7,$A1058&lt;=CrashTest!$C$7),5,0)))))</f>
        <v>0</v>
      </c>
      <c r="J1058" s="0" t="str">
        <f aca="false">IF(I1058=0,"",IF(I1057=I1058,MAX(J1057,B1058),B1058))</f>
        <v/>
      </c>
      <c r="K1058" s="9" t="str">
        <f aca="false">IF(I1058=0,"",B1058/J1058-1)</f>
        <v/>
      </c>
      <c r="M1058" s="8"/>
      <c r="N1058" s="8"/>
      <c r="O1058" s="8"/>
      <c r="P1058" s="8"/>
      <c r="Q1058" s="9"/>
      <c r="R1058" s="9"/>
      <c r="S1058" s="9"/>
      <c r="T1058" s="9"/>
      <c r="U1058" s="9"/>
      <c r="V1058" s="9"/>
    </row>
    <row r="1059" customFormat="false" ht="15" hidden="false" customHeight="false" outlineLevel="0" collapsed="false">
      <c r="A1059" s="5" t="n">
        <v>45365</v>
      </c>
      <c r="B1059" s="6" t="n">
        <v>2163</v>
      </c>
      <c r="C1059" s="9" t="n">
        <f aca="false">B1059/B1058-1</f>
        <v>-0.00570010113082653</v>
      </c>
      <c r="D1059" s="9" t="n">
        <f aca="false">LN(B1059/B1058)</f>
        <v>-0.00571640870669114</v>
      </c>
      <c r="E1059" s="9" t="n">
        <f aca="false">B1059/B1054-1</f>
        <v>0.00231696014828553</v>
      </c>
      <c r="F1059" s="9" t="n">
        <f aca="false">B1059/B1038-1</f>
        <v>0.0853530031612222</v>
      </c>
      <c r="G1059" s="0" t="n">
        <f aca="false">MAX(G1058,B1059)</f>
        <v>2182.5</v>
      </c>
      <c r="H1059" s="9" t="n">
        <f aca="false">B1059/G1059-1</f>
        <v>-0.00893470790378004</v>
      </c>
      <c r="I1059" s="0" t="n">
        <f aca="false">IF(AND($A1059&gt;=CrashTest!$B$3,$A1059&lt;=CrashTest!$C$3),1,IF(AND($A1059&gt;=CrashTest!$B$4,$A1059&lt;=CrashTest!$C$4),2,IF(AND($A1059&gt;=CrashTest!$B$5,$A1059&lt;=CrashTest!$C$5),3,IF(AND($A1059&gt;=CrashTest!$B$6,$A1059&lt;=CrashTest!$C$6),4,IF(AND($A1059&gt;=CrashTest!$B$7,$A1059&lt;=CrashTest!$C$7),5,0)))))</f>
        <v>0</v>
      </c>
      <c r="J1059" s="0" t="str">
        <f aca="false">IF(I1059=0,"",IF(I1058=I1059,MAX(J1058,B1059),B1059))</f>
        <v/>
      </c>
      <c r="K1059" s="9" t="str">
        <f aca="false">IF(I1059=0,"",B1059/J1059-1)</f>
        <v/>
      </c>
      <c r="M1059" s="8"/>
      <c r="N1059" s="8"/>
      <c r="O1059" s="8"/>
      <c r="P1059" s="8"/>
      <c r="Q1059" s="9"/>
      <c r="R1059" s="9"/>
      <c r="S1059" s="9"/>
      <c r="T1059" s="9"/>
      <c r="U1059" s="9"/>
      <c r="V1059" s="9"/>
    </row>
    <row r="1060" customFormat="false" ht="15" hidden="false" customHeight="false" outlineLevel="0" collapsed="false">
      <c r="A1060" s="5" t="n">
        <v>45366</v>
      </c>
      <c r="B1060" s="6" t="n">
        <v>2157.3</v>
      </c>
      <c r="C1060" s="9" t="n">
        <f aca="false">B1060/B1059-1</f>
        <v>-0.00263522884882095</v>
      </c>
      <c r="D1060" s="9" t="n">
        <f aca="false">LN(B1060/B1059)</f>
        <v>-0.00263870717650058</v>
      </c>
      <c r="E1060" s="9" t="n">
        <f aca="false">B1060/B1055-1</f>
        <v>-0.00977692095841354</v>
      </c>
      <c r="F1060" s="9" t="n">
        <f aca="false">B1060/B1039-1</f>
        <v>0.083906948701201</v>
      </c>
      <c r="G1060" s="0" t="n">
        <f aca="false">MAX(G1059,B1060)</f>
        <v>2182.5</v>
      </c>
      <c r="H1060" s="9" t="n">
        <f aca="false">B1060/G1060-1</f>
        <v>-0.0115463917525772</v>
      </c>
      <c r="I1060" s="0" t="n">
        <f aca="false">IF(AND($A1060&gt;=CrashTest!$B$3,$A1060&lt;=CrashTest!$C$3),1,IF(AND($A1060&gt;=CrashTest!$B$4,$A1060&lt;=CrashTest!$C$4),2,IF(AND($A1060&gt;=CrashTest!$B$5,$A1060&lt;=CrashTest!$C$5),3,IF(AND($A1060&gt;=CrashTest!$B$6,$A1060&lt;=CrashTest!$C$6),4,IF(AND($A1060&gt;=CrashTest!$B$7,$A1060&lt;=CrashTest!$C$7),5,0)))))</f>
        <v>0</v>
      </c>
      <c r="J1060" s="0" t="str">
        <f aca="false">IF(I1060=0,"",IF(I1059=I1060,MAX(J1059,B1060),B1060))</f>
        <v/>
      </c>
      <c r="K1060" s="9" t="str">
        <f aca="false">IF(I1060=0,"",B1060/J1060-1)</f>
        <v/>
      </c>
      <c r="M1060" s="8"/>
      <c r="N1060" s="8"/>
      <c r="O1060" s="8"/>
      <c r="P1060" s="8"/>
      <c r="Q1060" s="9"/>
      <c r="R1060" s="9"/>
      <c r="S1060" s="9"/>
      <c r="T1060" s="9"/>
      <c r="U1060" s="9"/>
      <c r="V1060" s="9"/>
    </row>
    <row r="1061" customFormat="false" ht="15" hidden="false" customHeight="false" outlineLevel="0" collapsed="false">
      <c r="A1061" s="5" t="n">
        <v>45369</v>
      </c>
      <c r="B1061" s="6" t="n">
        <v>2160.7</v>
      </c>
      <c r="C1061" s="9" t="n">
        <f aca="false">B1061/B1060-1</f>
        <v>0.0015760441292354</v>
      </c>
      <c r="D1061" s="9" t="n">
        <f aca="false">LN(B1061/B1060)</f>
        <v>0.00157480347506617</v>
      </c>
      <c r="E1061" s="9" t="n">
        <f aca="false">B1061/B1056-1</f>
        <v>-0.00998854524627724</v>
      </c>
      <c r="F1061" s="9" t="n">
        <f aca="false">B1061/B1040-1</f>
        <v>0.0792168223365466</v>
      </c>
      <c r="G1061" s="0" t="n">
        <f aca="false">MAX(G1060,B1061)</f>
        <v>2182.5</v>
      </c>
      <c r="H1061" s="9" t="n">
        <f aca="false">B1061/G1061-1</f>
        <v>-0.00998854524627724</v>
      </c>
      <c r="I1061" s="0" t="n">
        <f aca="false">IF(AND($A1061&gt;=CrashTest!$B$3,$A1061&lt;=CrashTest!$C$3),1,IF(AND($A1061&gt;=CrashTest!$B$4,$A1061&lt;=CrashTest!$C$4),2,IF(AND($A1061&gt;=CrashTest!$B$5,$A1061&lt;=CrashTest!$C$5),3,IF(AND($A1061&gt;=CrashTest!$B$6,$A1061&lt;=CrashTest!$C$6),4,IF(AND($A1061&gt;=CrashTest!$B$7,$A1061&lt;=CrashTest!$C$7),5,0)))))</f>
        <v>0</v>
      </c>
      <c r="J1061" s="0" t="str">
        <f aca="false">IF(I1061=0,"",IF(I1060=I1061,MAX(J1060,B1061),B1061))</f>
        <v/>
      </c>
      <c r="K1061" s="9" t="str">
        <f aca="false">IF(I1061=0,"",B1061/J1061-1)</f>
        <v/>
      </c>
      <c r="M1061" s="8"/>
      <c r="N1061" s="8"/>
      <c r="O1061" s="8"/>
      <c r="P1061" s="8"/>
      <c r="Q1061" s="9"/>
      <c r="R1061" s="9"/>
      <c r="S1061" s="9"/>
      <c r="T1061" s="9"/>
      <c r="U1061" s="9"/>
      <c r="V1061" s="9"/>
    </row>
    <row r="1062" customFormat="false" ht="15" hidden="false" customHeight="false" outlineLevel="0" collapsed="false">
      <c r="A1062" s="5" t="n">
        <v>45370</v>
      </c>
      <c r="B1062" s="6" t="n">
        <v>2156.3</v>
      </c>
      <c r="C1062" s="9" t="n">
        <f aca="false">B1062/B1061-1</f>
        <v>-0.0020363771000137</v>
      </c>
      <c r="D1062" s="9" t="n">
        <f aca="false">LN(B1062/B1061)</f>
        <v>-0.0020384533350042</v>
      </c>
      <c r="E1062" s="9" t="n">
        <f aca="false">B1062/B1057-1</f>
        <v>-0.001897796704314</v>
      </c>
      <c r="F1062" s="9" t="n">
        <f aca="false">B1062/B1041-1</f>
        <v>0.0719860800397714</v>
      </c>
      <c r="G1062" s="0" t="n">
        <f aca="false">MAX(G1061,B1062)</f>
        <v>2182.5</v>
      </c>
      <c r="H1062" s="9" t="n">
        <f aca="false">B1062/G1062-1</f>
        <v>-0.012004581901489</v>
      </c>
      <c r="I1062" s="0" t="n">
        <f aca="false">IF(AND($A1062&gt;=CrashTest!$B$3,$A1062&lt;=CrashTest!$C$3),1,IF(AND($A1062&gt;=CrashTest!$B$4,$A1062&lt;=CrashTest!$C$4),2,IF(AND($A1062&gt;=CrashTest!$B$5,$A1062&lt;=CrashTest!$C$5),3,IF(AND($A1062&gt;=CrashTest!$B$6,$A1062&lt;=CrashTest!$C$6),4,IF(AND($A1062&gt;=CrashTest!$B$7,$A1062&lt;=CrashTest!$C$7),5,0)))))</f>
        <v>0</v>
      </c>
      <c r="J1062" s="0" t="str">
        <f aca="false">IF(I1062=0,"",IF(I1061=I1062,MAX(J1061,B1062),B1062))</f>
        <v/>
      </c>
      <c r="K1062" s="9" t="str">
        <f aca="false">IF(I1062=0,"",B1062/J1062-1)</f>
        <v/>
      </c>
      <c r="M1062" s="8"/>
      <c r="N1062" s="8"/>
      <c r="O1062" s="8"/>
      <c r="P1062" s="8"/>
      <c r="Q1062" s="9"/>
      <c r="R1062" s="9"/>
      <c r="S1062" s="9"/>
      <c r="T1062" s="9"/>
      <c r="U1062" s="9"/>
      <c r="V1062" s="9"/>
    </row>
    <row r="1063" customFormat="false" ht="15" hidden="false" customHeight="false" outlineLevel="0" collapsed="false">
      <c r="A1063" s="5" t="n">
        <v>45371</v>
      </c>
      <c r="B1063" s="6" t="n">
        <v>2157.9</v>
      </c>
      <c r="C1063" s="9" t="n">
        <f aca="false">B1063/B1062-1</f>
        <v>0.000742011779437002</v>
      </c>
      <c r="D1063" s="9" t="n">
        <f aca="false">LN(B1063/B1062)</f>
        <v>0.000741736624800165</v>
      </c>
      <c r="E1063" s="9" t="n">
        <f aca="false">B1063/B1058-1</f>
        <v>-0.00804449756366643</v>
      </c>
      <c r="F1063" s="9" t="n">
        <f aca="false">B1063/B1042-1</f>
        <v>0.0643156596794081</v>
      </c>
      <c r="G1063" s="0" t="n">
        <f aca="false">MAX(G1062,B1063)</f>
        <v>2182.5</v>
      </c>
      <c r="H1063" s="9" t="n">
        <f aca="false">B1063/G1063-1</f>
        <v>-0.0112714776632302</v>
      </c>
      <c r="I1063" s="0" t="n">
        <f aca="false">IF(AND($A1063&gt;=CrashTest!$B$3,$A1063&lt;=CrashTest!$C$3),1,IF(AND($A1063&gt;=CrashTest!$B$4,$A1063&lt;=CrashTest!$C$4),2,IF(AND($A1063&gt;=CrashTest!$B$5,$A1063&lt;=CrashTest!$C$5),3,IF(AND($A1063&gt;=CrashTest!$B$6,$A1063&lt;=CrashTest!$C$6),4,IF(AND($A1063&gt;=CrashTest!$B$7,$A1063&lt;=CrashTest!$C$7),5,0)))))</f>
        <v>0</v>
      </c>
      <c r="J1063" s="0" t="str">
        <f aca="false">IF(I1063=0,"",IF(I1062=I1063,MAX(J1062,B1063),B1063))</f>
        <v/>
      </c>
      <c r="K1063" s="9" t="str">
        <f aca="false">IF(I1063=0,"",B1063/J1063-1)</f>
        <v/>
      </c>
      <c r="M1063" s="8"/>
      <c r="N1063" s="8"/>
      <c r="O1063" s="8"/>
      <c r="P1063" s="8"/>
      <c r="Q1063" s="9"/>
      <c r="R1063" s="9"/>
      <c r="S1063" s="9"/>
      <c r="T1063" s="9"/>
      <c r="U1063" s="9"/>
      <c r="V1063" s="9"/>
    </row>
    <row r="1064" customFormat="false" ht="15" hidden="false" customHeight="false" outlineLevel="0" collapsed="false">
      <c r="A1064" s="5" t="n">
        <v>45372</v>
      </c>
      <c r="B1064" s="6" t="n">
        <v>2182.4</v>
      </c>
      <c r="C1064" s="9" t="n">
        <f aca="false">B1064/B1063-1</f>
        <v>0.0113536308448028</v>
      </c>
      <c r="D1064" s="9" t="n">
        <f aca="false">LN(B1064/B1063)</f>
        <v>0.0112896621077227</v>
      </c>
      <c r="E1064" s="9" t="n">
        <f aca="false">B1064/B1059-1</f>
        <v>0.00896902450300519</v>
      </c>
      <c r="F1064" s="9" t="n">
        <f aca="false">B1064/B1043-1</f>
        <v>0.0791672847747615</v>
      </c>
      <c r="G1064" s="0" t="n">
        <f aca="false">MAX(G1063,B1064)</f>
        <v>2182.5</v>
      </c>
      <c r="H1064" s="9" t="n">
        <f aca="false">B1064/G1064-1</f>
        <v>-4.58190148910909E-005</v>
      </c>
      <c r="I1064" s="0" t="n">
        <f aca="false">IF(AND($A1064&gt;=CrashTest!$B$3,$A1064&lt;=CrashTest!$C$3),1,IF(AND($A1064&gt;=CrashTest!$B$4,$A1064&lt;=CrashTest!$C$4),2,IF(AND($A1064&gt;=CrashTest!$B$5,$A1064&lt;=CrashTest!$C$5),3,IF(AND($A1064&gt;=CrashTest!$B$6,$A1064&lt;=CrashTest!$C$6),4,IF(AND($A1064&gt;=CrashTest!$B$7,$A1064&lt;=CrashTest!$C$7),5,0)))))</f>
        <v>0</v>
      </c>
      <c r="J1064" s="0" t="str">
        <f aca="false">IF(I1064=0,"",IF(I1063=I1064,MAX(J1063,B1064),B1064))</f>
        <v/>
      </c>
      <c r="K1064" s="9" t="str">
        <f aca="false">IF(I1064=0,"",B1064/J1064-1)</f>
        <v/>
      </c>
      <c r="M1064" s="8"/>
      <c r="N1064" s="8"/>
      <c r="O1064" s="8"/>
      <c r="P1064" s="8"/>
      <c r="Q1064" s="9"/>
      <c r="R1064" s="9"/>
      <c r="S1064" s="9"/>
      <c r="T1064" s="9"/>
      <c r="U1064" s="9"/>
      <c r="V1064" s="9"/>
    </row>
    <row r="1065" customFormat="false" ht="15" hidden="false" customHeight="false" outlineLevel="0" collapsed="false">
      <c r="A1065" s="5" t="n">
        <v>45373</v>
      </c>
      <c r="B1065" s="6" t="n">
        <v>2158.1</v>
      </c>
      <c r="C1065" s="9" t="n">
        <f aca="false">B1065/B1064-1</f>
        <v>-0.0111345307917889</v>
      </c>
      <c r="D1065" s="9" t="n">
        <f aca="false">LN(B1065/B1064)</f>
        <v>-0.0111969837017251</v>
      </c>
      <c r="E1065" s="9" t="n">
        <f aca="false">B1065/B1060-1</f>
        <v>0.00037083391276127</v>
      </c>
      <c r="F1065" s="9" t="n">
        <f aca="false">B1065/B1044-1</f>
        <v>0.0685250284695746</v>
      </c>
      <c r="G1065" s="0" t="n">
        <f aca="false">MAX(G1064,B1065)</f>
        <v>2182.5</v>
      </c>
      <c r="H1065" s="9" t="n">
        <f aca="false">B1065/G1065-1</f>
        <v>-0.0111798396334479</v>
      </c>
      <c r="I1065" s="0" t="n">
        <f aca="false">IF(AND($A1065&gt;=CrashTest!$B$3,$A1065&lt;=CrashTest!$C$3),1,IF(AND($A1065&gt;=CrashTest!$B$4,$A1065&lt;=CrashTest!$C$4),2,IF(AND($A1065&gt;=CrashTest!$B$5,$A1065&lt;=CrashTest!$C$5),3,IF(AND($A1065&gt;=CrashTest!$B$6,$A1065&lt;=CrashTest!$C$6),4,IF(AND($A1065&gt;=CrashTest!$B$7,$A1065&lt;=CrashTest!$C$7),5,0)))))</f>
        <v>0</v>
      </c>
      <c r="J1065" s="0" t="str">
        <f aca="false">IF(I1065=0,"",IF(I1064=I1065,MAX(J1064,B1065),B1065))</f>
        <v/>
      </c>
      <c r="K1065" s="9" t="str">
        <f aca="false">IF(I1065=0,"",B1065/J1065-1)</f>
        <v/>
      </c>
      <c r="M1065" s="8"/>
      <c r="N1065" s="8"/>
      <c r="O1065" s="8"/>
      <c r="P1065" s="8"/>
      <c r="Q1065" s="9"/>
      <c r="R1065" s="9"/>
      <c r="S1065" s="9"/>
      <c r="T1065" s="9"/>
      <c r="U1065" s="9"/>
      <c r="V1065" s="9"/>
    </row>
    <row r="1066" customFormat="false" ht="15" hidden="false" customHeight="false" outlineLevel="0" collapsed="false">
      <c r="A1066" s="5" t="n">
        <v>45376</v>
      </c>
      <c r="B1066" s="6" t="n">
        <v>2174.8</v>
      </c>
      <c r="C1066" s="9" t="n">
        <f aca="false">B1066/B1065-1</f>
        <v>0.00773828830916101</v>
      </c>
      <c r="D1066" s="9" t="n">
        <f aca="false">LN(B1066/B1065)</f>
        <v>0.00770850132434779</v>
      </c>
      <c r="E1066" s="9" t="n">
        <f aca="false">B1066/B1061-1</f>
        <v>0.00652566297959001</v>
      </c>
      <c r="F1066" s="9" t="n">
        <f aca="false">B1066/B1045-1</f>
        <v>0.066810556264103</v>
      </c>
      <c r="G1066" s="0" t="n">
        <f aca="false">MAX(G1065,B1066)</f>
        <v>2182.5</v>
      </c>
      <c r="H1066" s="9" t="n">
        <f aca="false">B1066/G1066-1</f>
        <v>-0.00352806414662077</v>
      </c>
      <c r="I1066" s="0" t="n">
        <f aca="false">IF(AND($A1066&gt;=CrashTest!$B$3,$A1066&lt;=CrashTest!$C$3),1,IF(AND($A1066&gt;=CrashTest!$B$4,$A1066&lt;=CrashTest!$C$4),2,IF(AND($A1066&gt;=CrashTest!$B$5,$A1066&lt;=CrashTest!$C$5),3,IF(AND($A1066&gt;=CrashTest!$B$6,$A1066&lt;=CrashTest!$C$6),4,IF(AND($A1066&gt;=CrashTest!$B$7,$A1066&lt;=CrashTest!$C$7),5,0)))))</f>
        <v>0</v>
      </c>
      <c r="J1066" s="0" t="str">
        <f aca="false">IF(I1066=0,"",IF(I1065=I1066,MAX(J1065,B1066),B1066))</f>
        <v/>
      </c>
      <c r="K1066" s="9" t="str">
        <f aca="false">IF(I1066=0,"",B1066/J1066-1)</f>
        <v/>
      </c>
      <c r="M1066" s="8"/>
      <c r="N1066" s="8"/>
      <c r="O1066" s="8"/>
      <c r="P1066" s="8"/>
      <c r="Q1066" s="9"/>
      <c r="R1066" s="9"/>
      <c r="S1066" s="9"/>
      <c r="T1066" s="9"/>
      <c r="U1066" s="9"/>
      <c r="V1066" s="9"/>
    </row>
    <row r="1067" customFormat="false" ht="15" hidden="false" customHeight="false" outlineLevel="0" collapsed="false">
      <c r="A1067" s="5" t="n">
        <v>45377</v>
      </c>
      <c r="B1067" s="6" t="n">
        <v>2175.6</v>
      </c>
      <c r="C1067" s="9" t="n">
        <f aca="false">B1067/B1066-1</f>
        <v>0.000367849917233709</v>
      </c>
      <c r="D1067" s="9" t="n">
        <f aca="false">LN(B1067/B1066)</f>
        <v>0.000367782277040023</v>
      </c>
      <c r="E1067" s="9" t="n">
        <f aca="false">B1067/B1062-1</f>
        <v>0.0089505170894586</v>
      </c>
      <c r="F1067" s="9" t="n">
        <f aca="false">B1067/B1046-1</f>
        <v>0.0725166379097855</v>
      </c>
      <c r="G1067" s="0" t="n">
        <f aca="false">MAX(G1066,B1067)</f>
        <v>2182.5</v>
      </c>
      <c r="H1067" s="9" t="n">
        <f aca="false">B1067/G1067-1</f>
        <v>-0.00316151202749149</v>
      </c>
      <c r="I1067" s="0" t="n">
        <f aca="false">IF(AND($A1067&gt;=CrashTest!$B$3,$A1067&lt;=CrashTest!$C$3),1,IF(AND($A1067&gt;=CrashTest!$B$4,$A1067&lt;=CrashTest!$C$4),2,IF(AND($A1067&gt;=CrashTest!$B$5,$A1067&lt;=CrashTest!$C$5),3,IF(AND($A1067&gt;=CrashTest!$B$6,$A1067&lt;=CrashTest!$C$6),4,IF(AND($A1067&gt;=CrashTest!$B$7,$A1067&lt;=CrashTest!$C$7),5,0)))))</f>
        <v>0</v>
      </c>
      <c r="J1067" s="0" t="str">
        <f aca="false">IF(I1067=0,"",IF(I1066=I1067,MAX(J1066,B1067),B1067))</f>
        <v/>
      </c>
      <c r="K1067" s="9" t="str">
        <f aca="false">IF(I1067=0,"",B1067/J1067-1)</f>
        <v/>
      </c>
      <c r="M1067" s="8"/>
      <c r="N1067" s="8"/>
      <c r="O1067" s="8"/>
      <c r="P1067" s="8"/>
      <c r="Q1067" s="9"/>
      <c r="R1067" s="9"/>
      <c r="S1067" s="9"/>
      <c r="T1067" s="9"/>
      <c r="U1067" s="9"/>
      <c r="V1067" s="9"/>
    </row>
    <row r="1068" customFormat="false" ht="15" hidden="false" customHeight="false" outlineLevel="0" collapsed="false">
      <c r="A1068" s="5" t="n">
        <v>45378</v>
      </c>
      <c r="B1068" s="6" t="n">
        <v>2190.6</v>
      </c>
      <c r="C1068" s="9" t="n">
        <f aca="false">B1068/B1067-1</f>
        <v>0.00689464975179255</v>
      </c>
      <c r="D1068" s="9" t="n">
        <f aca="false">LN(B1068/B1067)</f>
        <v>0.00687099034084044</v>
      </c>
      <c r="E1068" s="9" t="n">
        <f aca="false">B1068/B1063-1</f>
        <v>0.0151536215765327</v>
      </c>
      <c r="F1068" s="9" t="n">
        <f aca="false">B1068/B1047-1</f>
        <v>0.0769911504424778</v>
      </c>
      <c r="G1068" s="0" t="n">
        <f aca="false">MAX(G1067,B1068)</f>
        <v>2190.6</v>
      </c>
      <c r="H1068" s="9" t="n">
        <f aca="false">B1068/G1068-1</f>
        <v>0</v>
      </c>
      <c r="I1068" s="0" t="n">
        <f aca="false">IF(AND($A1068&gt;=CrashTest!$B$3,$A1068&lt;=CrashTest!$C$3),1,IF(AND($A1068&gt;=CrashTest!$B$4,$A1068&lt;=CrashTest!$C$4),2,IF(AND($A1068&gt;=CrashTest!$B$5,$A1068&lt;=CrashTest!$C$5),3,IF(AND($A1068&gt;=CrashTest!$B$6,$A1068&lt;=CrashTest!$C$6),4,IF(AND($A1068&gt;=CrashTest!$B$7,$A1068&lt;=CrashTest!$C$7),5,0)))))</f>
        <v>0</v>
      </c>
      <c r="J1068" s="0" t="str">
        <f aca="false">IF(I1068=0,"",IF(I1067=I1068,MAX(J1067,B1068),B1068))</f>
        <v/>
      </c>
      <c r="K1068" s="9" t="str">
        <f aca="false">IF(I1068=0,"",B1068/J1068-1)</f>
        <v/>
      </c>
      <c r="M1068" s="8"/>
      <c r="N1068" s="8"/>
      <c r="O1068" s="8"/>
      <c r="P1068" s="8"/>
      <c r="Q1068" s="9"/>
      <c r="R1068" s="9"/>
      <c r="S1068" s="9"/>
      <c r="T1068" s="9"/>
      <c r="U1068" s="9"/>
      <c r="V1068" s="9"/>
    </row>
    <row r="1069" customFormat="false" ht="15" hidden="false" customHeight="false" outlineLevel="0" collapsed="false">
      <c r="A1069" s="5" t="n">
        <v>45379</v>
      </c>
      <c r="B1069" s="6" t="n">
        <v>2217.4</v>
      </c>
      <c r="C1069" s="9" t="n">
        <f aca="false">B1069/B1068-1</f>
        <v>0.0122340911165892</v>
      </c>
      <c r="D1069" s="9" t="n">
        <f aca="false">LN(B1069/B1068)</f>
        <v>0.0121598594486052</v>
      </c>
      <c r="E1069" s="9" t="n">
        <f aca="false">B1069/B1064-1</f>
        <v>0.0160373900293256</v>
      </c>
      <c r="F1069" s="9" t="n">
        <f aca="false">B1069/B1048-1</f>
        <v>0.0907033939990163</v>
      </c>
      <c r="G1069" s="0" t="n">
        <f aca="false">MAX(G1068,B1069)</f>
        <v>2217.4</v>
      </c>
      <c r="H1069" s="9" t="n">
        <f aca="false">B1069/G1069-1</f>
        <v>0</v>
      </c>
      <c r="I1069" s="0" t="n">
        <f aca="false">IF(AND($A1069&gt;=CrashTest!$B$3,$A1069&lt;=CrashTest!$C$3),1,IF(AND($A1069&gt;=CrashTest!$B$4,$A1069&lt;=CrashTest!$C$4),2,IF(AND($A1069&gt;=CrashTest!$B$5,$A1069&lt;=CrashTest!$C$5),3,IF(AND($A1069&gt;=CrashTest!$B$6,$A1069&lt;=CrashTest!$C$6),4,IF(AND($A1069&gt;=CrashTest!$B$7,$A1069&lt;=CrashTest!$C$7),5,0)))))</f>
        <v>0</v>
      </c>
      <c r="J1069" s="0" t="str">
        <f aca="false">IF(I1069=0,"",IF(I1068=I1069,MAX(J1068,B1069),B1069))</f>
        <v/>
      </c>
      <c r="K1069" s="9" t="str">
        <f aca="false">IF(I1069=0,"",B1069/J1069-1)</f>
        <v/>
      </c>
      <c r="M1069" s="8"/>
      <c r="N1069" s="8"/>
      <c r="O1069" s="8"/>
      <c r="P1069" s="8"/>
      <c r="Q1069" s="9"/>
      <c r="R1069" s="9"/>
      <c r="S1069" s="9"/>
      <c r="T1069" s="9"/>
      <c r="U1069" s="9"/>
      <c r="V1069" s="9"/>
    </row>
    <row r="1070" customFormat="false" ht="15" hidden="false" customHeight="false" outlineLevel="0" collapsed="false">
      <c r="A1070" s="5" t="n">
        <v>45383</v>
      </c>
      <c r="B1070" s="6" t="n">
        <v>2236.5</v>
      </c>
      <c r="C1070" s="9" t="n">
        <f aca="false">B1070/B1069-1</f>
        <v>0.00861369171101289</v>
      </c>
      <c r="D1070" s="9" t="n">
        <f aca="false">LN(B1070/B1069)</f>
        <v>0.00857680553465154</v>
      </c>
      <c r="E1070" s="9" t="n">
        <f aca="false">B1070/B1065-1</f>
        <v>0.0363282517028869</v>
      </c>
      <c r="F1070" s="9" t="n">
        <f aca="false">B1070/B1049-1</f>
        <v>0.0932688077430708</v>
      </c>
      <c r="G1070" s="0" t="n">
        <f aca="false">MAX(G1069,B1070)</f>
        <v>2236.5</v>
      </c>
      <c r="H1070" s="9" t="n">
        <f aca="false">B1070/G1070-1</f>
        <v>0</v>
      </c>
      <c r="I1070" s="0" t="n">
        <f aca="false">IF(AND($A1070&gt;=CrashTest!$B$3,$A1070&lt;=CrashTest!$C$3),1,IF(AND($A1070&gt;=CrashTest!$B$4,$A1070&lt;=CrashTest!$C$4),2,IF(AND($A1070&gt;=CrashTest!$B$5,$A1070&lt;=CrashTest!$C$5),3,IF(AND($A1070&gt;=CrashTest!$B$6,$A1070&lt;=CrashTest!$C$6),4,IF(AND($A1070&gt;=CrashTest!$B$7,$A1070&lt;=CrashTest!$C$7),5,0)))))</f>
        <v>0</v>
      </c>
      <c r="J1070" s="0" t="str">
        <f aca="false">IF(I1070=0,"",IF(I1069=I1070,MAX(J1069,B1070),B1070))</f>
        <v/>
      </c>
      <c r="K1070" s="9" t="str">
        <f aca="false">IF(I1070=0,"",B1070/J1070-1)</f>
        <v/>
      </c>
      <c r="M1070" s="8"/>
      <c r="N1070" s="8"/>
      <c r="O1070" s="8"/>
      <c r="P1070" s="8"/>
      <c r="Q1070" s="9"/>
      <c r="R1070" s="9"/>
      <c r="S1070" s="9"/>
      <c r="T1070" s="9"/>
      <c r="U1070" s="9"/>
      <c r="V1070" s="9"/>
    </row>
    <row r="1071" customFormat="false" ht="15" hidden="false" customHeight="false" outlineLevel="0" collapsed="false">
      <c r="A1071" s="5" t="n">
        <v>45384</v>
      </c>
      <c r="B1071" s="6" t="n">
        <v>2261</v>
      </c>
      <c r="C1071" s="9" t="n">
        <f aca="false">B1071/B1070-1</f>
        <v>0.0109546165884193</v>
      </c>
      <c r="D1071" s="9" t="n">
        <f aca="false">LN(B1071/B1070)</f>
        <v>0.010895049405067</v>
      </c>
      <c r="E1071" s="9" t="n">
        <f aca="false">B1071/B1066-1</f>
        <v>0.0396358285819385</v>
      </c>
      <c r="F1071" s="9" t="n">
        <f aca="false">B1071/B1050-1</f>
        <v>0.0834251760985192</v>
      </c>
      <c r="G1071" s="0" t="n">
        <f aca="false">MAX(G1070,B1071)</f>
        <v>2261</v>
      </c>
      <c r="H1071" s="9" t="n">
        <f aca="false">B1071/G1071-1</f>
        <v>0</v>
      </c>
      <c r="I1071" s="0" t="n">
        <f aca="false">IF(AND($A1071&gt;=CrashTest!$B$3,$A1071&lt;=CrashTest!$C$3),1,IF(AND($A1071&gt;=CrashTest!$B$4,$A1071&lt;=CrashTest!$C$4),2,IF(AND($A1071&gt;=CrashTest!$B$5,$A1071&lt;=CrashTest!$C$5),3,IF(AND($A1071&gt;=CrashTest!$B$6,$A1071&lt;=CrashTest!$C$6),4,IF(AND($A1071&gt;=CrashTest!$B$7,$A1071&lt;=CrashTest!$C$7),5,0)))))</f>
        <v>0</v>
      </c>
      <c r="J1071" s="0" t="str">
        <f aca="false">IF(I1071=0,"",IF(I1070=I1071,MAX(J1070,B1071),B1071))</f>
        <v/>
      </c>
      <c r="K1071" s="9" t="str">
        <f aca="false">IF(I1071=0,"",B1071/J1071-1)</f>
        <v/>
      </c>
      <c r="M1071" s="8"/>
      <c r="N1071" s="8"/>
      <c r="O1071" s="8"/>
      <c r="P1071" s="8"/>
      <c r="Q1071" s="9"/>
      <c r="R1071" s="9"/>
      <c r="S1071" s="9"/>
      <c r="T1071" s="9"/>
      <c r="U1071" s="9"/>
      <c r="V1071" s="9"/>
    </row>
    <row r="1072" customFormat="false" ht="15" hidden="false" customHeight="false" outlineLevel="0" collapsed="false">
      <c r="A1072" s="5" t="n">
        <v>45385</v>
      </c>
      <c r="B1072" s="6" t="n">
        <v>2294.4</v>
      </c>
      <c r="C1072" s="9" t="n">
        <f aca="false">B1072/B1071-1</f>
        <v>0.0147722246793454</v>
      </c>
      <c r="D1072" s="9" t="n">
        <f aca="false">LN(B1072/B1071)</f>
        <v>0.0146641781273313</v>
      </c>
      <c r="E1072" s="9" t="n">
        <f aca="false">B1072/B1067-1</f>
        <v>0.0546056260341976</v>
      </c>
      <c r="F1072" s="9" t="n">
        <f aca="false">B1072/B1051-1</f>
        <v>0.08343958067715</v>
      </c>
      <c r="G1072" s="0" t="n">
        <f aca="false">MAX(G1071,B1072)</f>
        <v>2294.4</v>
      </c>
      <c r="H1072" s="9" t="n">
        <f aca="false">B1072/G1072-1</f>
        <v>0</v>
      </c>
      <c r="I1072" s="0" t="n">
        <f aca="false">IF(AND($A1072&gt;=CrashTest!$B$3,$A1072&lt;=CrashTest!$C$3),1,IF(AND($A1072&gt;=CrashTest!$B$4,$A1072&lt;=CrashTest!$C$4),2,IF(AND($A1072&gt;=CrashTest!$B$5,$A1072&lt;=CrashTest!$C$5),3,IF(AND($A1072&gt;=CrashTest!$B$6,$A1072&lt;=CrashTest!$C$6),4,IF(AND($A1072&gt;=CrashTest!$B$7,$A1072&lt;=CrashTest!$C$7),5,0)))))</f>
        <v>0</v>
      </c>
      <c r="J1072" s="0" t="str">
        <f aca="false">IF(I1072=0,"",IF(I1071=I1072,MAX(J1071,B1072),B1072))</f>
        <v/>
      </c>
      <c r="K1072" s="9" t="str">
        <f aca="false">IF(I1072=0,"",B1072/J1072-1)</f>
        <v/>
      </c>
      <c r="M1072" s="8"/>
      <c r="N1072" s="8"/>
      <c r="O1072" s="8"/>
      <c r="P1072" s="8"/>
      <c r="Q1072" s="9"/>
      <c r="R1072" s="9"/>
      <c r="S1072" s="9"/>
      <c r="T1072" s="9"/>
      <c r="U1072" s="9"/>
      <c r="V1072" s="9"/>
    </row>
    <row r="1073" customFormat="false" ht="15" hidden="false" customHeight="false" outlineLevel="0" collapsed="false">
      <c r="A1073" s="5" t="n">
        <v>45386</v>
      </c>
      <c r="B1073" s="6" t="n">
        <v>2288.8</v>
      </c>
      <c r="C1073" s="9" t="n">
        <f aca="false">B1073/B1072-1</f>
        <v>-0.00244072524407246</v>
      </c>
      <c r="D1073" s="9" t="n">
        <f aca="false">LN(B1073/B1072)</f>
        <v>-0.00244370866940065</v>
      </c>
      <c r="E1073" s="9" t="n">
        <f aca="false">B1073/B1068-1</f>
        <v>0.044827901031681</v>
      </c>
      <c r="F1073" s="9" t="n">
        <f aca="false">B1073/B1052-1</f>
        <v>0.0727911881884229</v>
      </c>
      <c r="G1073" s="0" t="n">
        <f aca="false">MAX(G1072,B1073)</f>
        <v>2294.4</v>
      </c>
      <c r="H1073" s="9" t="n">
        <f aca="false">B1073/G1073-1</f>
        <v>-0.00244072524407246</v>
      </c>
      <c r="I1073" s="0" t="n">
        <f aca="false">IF(AND($A1073&gt;=CrashTest!$B$3,$A1073&lt;=CrashTest!$C$3),1,IF(AND($A1073&gt;=CrashTest!$B$4,$A1073&lt;=CrashTest!$C$4),2,IF(AND($A1073&gt;=CrashTest!$B$5,$A1073&lt;=CrashTest!$C$5),3,IF(AND($A1073&gt;=CrashTest!$B$6,$A1073&lt;=CrashTest!$C$6),4,IF(AND($A1073&gt;=CrashTest!$B$7,$A1073&lt;=CrashTest!$C$7),5,0)))))</f>
        <v>0</v>
      </c>
      <c r="J1073" s="0" t="str">
        <f aca="false">IF(I1073=0,"",IF(I1072=I1073,MAX(J1072,B1073),B1073))</f>
        <v/>
      </c>
      <c r="K1073" s="9" t="str">
        <f aca="false">IF(I1073=0,"",B1073/J1073-1)</f>
        <v/>
      </c>
      <c r="M1073" s="8"/>
      <c r="N1073" s="8"/>
      <c r="O1073" s="8"/>
      <c r="P1073" s="8"/>
      <c r="Q1073" s="9"/>
      <c r="R1073" s="9"/>
      <c r="S1073" s="9"/>
      <c r="T1073" s="9"/>
      <c r="U1073" s="9"/>
      <c r="V1073" s="9"/>
    </row>
    <row r="1074" customFormat="false" ht="15" hidden="false" customHeight="false" outlineLevel="0" collapsed="false">
      <c r="A1074" s="5" t="n">
        <v>45387</v>
      </c>
      <c r="B1074" s="6" t="n">
        <v>2325.7</v>
      </c>
      <c r="C1074" s="9" t="n">
        <f aca="false">B1074/B1073-1</f>
        <v>0.016121985319818</v>
      </c>
      <c r="D1074" s="9" t="n">
        <f aca="false">LN(B1074/B1073)</f>
        <v>0.0159934062403095</v>
      </c>
      <c r="E1074" s="9" t="n">
        <f aca="false">B1074/B1069-1</f>
        <v>0.0488409849373139</v>
      </c>
      <c r="F1074" s="9" t="n">
        <f aca="false">B1074/B1053-1</f>
        <v>0.0815700134864901</v>
      </c>
      <c r="G1074" s="0" t="n">
        <f aca="false">MAX(G1073,B1074)</f>
        <v>2325.7</v>
      </c>
      <c r="H1074" s="9" t="n">
        <f aca="false">B1074/G1074-1</f>
        <v>0</v>
      </c>
      <c r="I1074" s="0" t="n">
        <f aca="false">IF(AND($A1074&gt;=CrashTest!$B$3,$A1074&lt;=CrashTest!$C$3),1,IF(AND($A1074&gt;=CrashTest!$B$4,$A1074&lt;=CrashTest!$C$4),2,IF(AND($A1074&gt;=CrashTest!$B$5,$A1074&lt;=CrashTest!$C$5),3,IF(AND($A1074&gt;=CrashTest!$B$6,$A1074&lt;=CrashTest!$C$6),4,IF(AND($A1074&gt;=CrashTest!$B$7,$A1074&lt;=CrashTest!$C$7),5,0)))))</f>
        <v>0</v>
      </c>
      <c r="J1074" s="0" t="str">
        <f aca="false">IF(I1074=0,"",IF(I1073=I1074,MAX(J1073,B1074),B1074))</f>
        <v/>
      </c>
      <c r="K1074" s="9" t="str">
        <f aca="false">IF(I1074=0,"",B1074/J1074-1)</f>
        <v/>
      </c>
      <c r="M1074" s="8"/>
      <c r="N1074" s="8"/>
      <c r="O1074" s="8"/>
      <c r="P1074" s="8"/>
      <c r="Q1074" s="9"/>
      <c r="R1074" s="9"/>
      <c r="S1074" s="9"/>
      <c r="T1074" s="9"/>
      <c r="U1074" s="9"/>
      <c r="V1074" s="9"/>
    </row>
    <row r="1075" customFormat="false" ht="15" hidden="false" customHeight="false" outlineLevel="0" collapsed="false">
      <c r="A1075" s="5" t="n">
        <v>45390</v>
      </c>
      <c r="B1075" s="6" t="n">
        <v>2331.7</v>
      </c>
      <c r="C1075" s="9" t="n">
        <f aca="false">B1075/B1074-1</f>
        <v>0.00257986842671021</v>
      </c>
      <c r="D1075" s="9" t="n">
        <f aca="false">LN(B1075/B1074)</f>
        <v>0.00257654627873703</v>
      </c>
      <c r="E1075" s="9" t="n">
        <f aca="false">B1075/B1070-1</f>
        <v>0.042566510172144</v>
      </c>
      <c r="F1075" s="9" t="n">
        <f aca="false">B1075/B1054-1</f>
        <v>0.0804911955514365</v>
      </c>
      <c r="G1075" s="0" t="n">
        <f aca="false">MAX(G1074,B1075)</f>
        <v>2331.7</v>
      </c>
      <c r="H1075" s="9" t="n">
        <f aca="false">B1075/G1075-1</f>
        <v>0</v>
      </c>
      <c r="I1075" s="0" t="n">
        <f aca="false">IF(AND($A1075&gt;=CrashTest!$B$3,$A1075&lt;=CrashTest!$C$3),1,IF(AND($A1075&gt;=CrashTest!$B$4,$A1075&lt;=CrashTest!$C$4),2,IF(AND($A1075&gt;=CrashTest!$B$5,$A1075&lt;=CrashTest!$C$5),3,IF(AND($A1075&gt;=CrashTest!$B$6,$A1075&lt;=CrashTest!$C$6),4,IF(AND($A1075&gt;=CrashTest!$B$7,$A1075&lt;=CrashTest!$C$7),5,0)))))</f>
        <v>0</v>
      </c>
      <c r="J1075" s="0" t="str">
        <f aca="false">IF(I1075=0,"",IF(I1074=I1075,MAX(J1074,B1075),B1075))</f>
        <v/>
      </c>
      <c r="K1075" s="9" t="str">
        <f aca="false">IF(I1075=0,"",B1075/J1075-1)</f>
        <v/>
      </c>
      <c r="M1075" s="8"/>
      <c r="N1075" s="8"/>
      <c r="O1075" s="8"/>
      <c r="P1075" s="8"/>
      <c r="Q1075" s="9"/>
      <c r="R1075" s="9"/>
      <c r="S1075" s="9"/>
      <c r="T1075" s="9"/>
      <c r="U1075" s="9"/>
      <c r="V1075" s="9"/>
    </row>
    <row r="1076" customFormat="false" ht="15" hidden="false" customHeight="false" outlineLevel="0" collapsed="false">
      <c r="A1076" s="5" t="n">
        <v>45391</v>
      </c>
      <c r="B1076" s="6" t="n">
        <v>2343.5</v>
      </c>
      <c r="C1076" s="9" t="n">
        <f aca="false">B1076/B1075-1</f>
        <v>0.00506068533687865</v>
      </c>
      <c r="D1076" s="9" t="n">
        <f aca="false">LN(B1076/B1075)</f>
        <v>0.00504792310781351</v>
      </c>
      <c r="E1076" s="9" t="n">
        <f aca="false">B1076/B1071-1</f>
        <v>0.0364882795223354</v>
      </c>
      <c r="F1076" s="9" t="n">
        <f aca="false">B1076/B1055-1</f>
        <v>0.07569081061232</v>
      </c>
      <c r="G1076" s="0" t="n">
        <f aca="false">MAX(G1075,B1076)</f>
        <v>2343.5</v>
      </c>
      <c r="H1076" s="9" t="n">
        <f aca="false">B1076/G1076-1</f>
        <v>0</v>
      </c>
      <c r="I1076" s="0" t="n">
        <f aca="false">IF(AND($A1076&gt;=CrashTest!$B$3,$A1076&lt;=CrashTest!$C$3),1,IF(AND($A1076&gt;=CrashTest!$B$4,$A1076&lt;=CrashTest!$C$4),2,IF(AND($A1076&gt;=CrashTest!$B$5,$A1076&lt;=CrashTest!$C$5),3,IF(AND($A1076&gt;=CrashTest!$B$6,$A1076&lt;=CrashTest!$C$6),4,IF(AND($A1076&gt;=CrashTest!$B$7,$A1076&lt;=CrashTest!$C$7),5,0)))))</f>
        <v>0</v>
      </c>
      <c r="J1076" s="0" t="str">
        <f aca="false">IF(I1076=0,"",IF(I1075=I1076,MAX(J1075,B1076),B1076))</f>
        <v/>
      </c>
      <c r="K1076" s="9" t="str">
        <f aca="false">IF(I1076=0,"",B1076/J1076-1)</f>
        <v/>
      </c>
      <c r="M1076" s="8"/>
      <c r="N1076" s="8"/>
      <c r="O1076" s="8"/>
      <c r="P1076" s="8"/>
      <c r="Q1076" s="9"/>
      <c r="R1076" s="9"/>
      <c r="S1076" s="9"/>
      <c r="T1076" s="9"/>
      <c r="U1076" s="9"/>
      <c r="V1076" s="9"/>
    </row>
    <row r="1077" customFormat="false" ht="15" hidden="false" customHeight="false" outlineLevel="0" collapsed="false">
      <c r="A1077" s="5" t="n">
        <v>45392</v>
      </c>
      <c r="B1077" s="6" t="n">
        <v>2329.6</v>
      </c>
      <c r="C1077" s="9" t="n">
        <f aca="false">B1077/B1076-1</f>
        <v>-0.00593129933859615</v>
      </c>
      <c r="D1077" s="9" t="n">
        <f aca="false">LN(B1077/B1076)</f>
        <v>-0.00594895936039402</v>
      </c>
      <c r="E1077" s="9" t="n">
        <f aca="false">B1077/B1072-1</f>
        <v>0.0153417015341701</v>
      </c>
      <c r="F1077" s="9" t="n">
        <f aca="false">B1077/B1056-1</f>
        <v>0.0673997709049254</v>
      </c>
      <c r="G1077" s="0" t="n">
        <f aca="false">MAX(G1076,B1077)</f>
        <v>2343.5</v>
      </c>
      <c r="H1077" s="9" t="n">
        <f aca="false">B1077/G1077-1</f>
        <v>-0.00593129933859615</v>
      </c>
      <c r="I1077" s="0" t="n">
        <f aca="false">IF(AND($A1077&gt;=CrashTest!$B$3,$A1077&lt;=CrashTest!$C$3),1,IF(AND($A1077&gt;=CrashTest!$B$4,$A1077&lt;=CrashTest!$C$4),2,IF(AND($A1077&gt;=CrashTest!$B$5,$A1077&lt;=CrashTest!$C$5),3,IF(AND($A1077&gt;=CrashTest!$B$6,$A1077&lt;=CrashTest!$C$6),4,IF(AND($A1077&gt;=CrashTest!$B$7,$A1077&lt;=CrashTest!$C$7),5,0)))))</f>
        <v>0</v>
      </c>
      <c r="J1077" s="0" t="str">
        <f aca="false">IF(I1077=0,"",IF(I1076=I1077,MAX(J1076,B1077),B1077))</f>
        <v/>
      </c>
      <c r="K1077" s="9" t="str">
        <f aca="false">IF(I1077=0,"",B1077/J1077-1)</f>
        <v/>
      </c>
      <c r="M1077" s="8"/>
      <c r="N1077" s="8"/>
      <c r="O1077" s="8"/>
      <c r="P1077" s="8"/>
      <c r="Q1077" s="9"/>
      <c r="R1077" s="9"/>
      <c r="S1077" s="9"/>
      <c r="T1077" s="9"/>
      <c r="U1077" s="9"/>
      <c r="V1077" s="9"/>
    </row>
    <row r="1078" customFormat="false" ht="15" hidden="false" customHeight="false" outlineLevel="0" collapsed="false">
      <c r="A1078" s="5" t="n">
        <v>45393</v>
      </c>
      <c r="B1078" s="6" t="n">
        <v>2354.8</v>
      </c>
      <c r="C1078" s="9" t="n">
        <f aca="false">B1078/B1077-1</f>
        <v>0.0108173076923077</v>
      </c>
      <c r="D1078" s="9" t="n">
        <f aca="false">LN(B1078/B1077)</f>
        <v>0.0107592191517395</v>
      </c>
      <c r="E1078" s="9" t="n">
        <f aca="false">B1078/B1073-1</f>
        <v>0.0288360713037399</v>
      </c>
      <c r="F1078" s="9" t="n">
        <f aca="false">B1078/B1057-1</f>
        <v>0.0899833364191818</v>
      </c>
      <c r="G1078" s="0" t="n">
        <f aca="false">MAX(G1077,B1078)</f>
        <v>2354.8</v>
      </c>
      <c r="H1078" s="9" t="n">
        <f aca="false">B1078/G1078-1</f>
        <v>0</v>
      </c>
      <c r="I1078" s="0" t="n">
        <f aca="false">IF(AND($A1078&gt;=CrashTest!$B$3,$A1078&lt;=CrashTest!$C$3),1,IF(AND($A1078&gt;=CrashTest!$B$4,$A1078&lt;=CrashTest!$C$4),2,IF(AND($A1078&gt;=CrashTest!$B$5,$A1078&lt;=CrashTest!$C$5),3,IF(AND($A1078&gt;=CrashTest!$B$6,$A1078&lt;=CrashTest!$C$6),4,IF(AND($A1078&gt;=CrashTest!$B$7,$A1078&lt;=CrashTest!$C$7),5,0)))))</f>
        <v>0</v>
      </c>
      <c r="J1078" s="0" t="str">
        <f aca="false">IF(I1078=0,"",IF(I1077=I1078,MAX(J1077,B1078),B1078))</f>
        <v/>
      </c>
      <c r="K1078" s="9" t="str">
        <f aca="false">IF(I1078=0,"",B1078/J1078-1)</f>
        <v/>
      </c>
      <c r="M1078" s="8"/>
      <c r="N1078" s="8"/>
      <c r="O1078" s="8"/>
      <c r="P1078" s="8"/>
      <c r="Q1078" s="9"/>
      <c r="R1078" s="9"/>
      <c r="S1078" s="9"/>
      <c r="T1078" s="9"/>
      <c r="U1078" s="9"/>
      <c r="V1078" s="9"/>
    </row>
    <row r="1079" customFormat="false" ht="15" hidden="false" customHeight="false" outlineLevel="0" collapsed="false">
      <c r="A1079" s="5" t="n">
        <v>45394</v>
      </c>
      <c r="B1079" s="6" t="n">
        <v>2356.2</v>
      </c>
      <c r="C1079" s="9" t="n">
        <f aca="false">B1079/B1078-1</f>
        <v>0.000594530321046172</v>
      </c>
      <c r="D1079" s="9" t="n">
        <f aca="false">LN(B1079/B1078)</f>
        <v>0.000594353657912442</v>
      </c>
      <c r="E1079" s="9" t="n">
        <f aca="false">B1079/B1074-1</f>
        <v>0.0131143311691104</v>
      </c>
      <c r="F1079" s="9" t="n">
        <f aca="false">B1079/B1058-1</f>
        <v>0.0831111519720509</v>
      </c>
      <c r="G1079" s="0" t="n">
        <f aca="false">MAX(G1078,B1079)</f>
        <v>2356.2</v>
      </c>
      <c r="H1079" s="9" t="n">
        <f aca="false">B1079/G1079-1</f>
        <v>0</v>
      </c>
      <c r="I1079" s="0" t="n">
        <f aca="false">IF(AND($A1079&gt;=CrashTest!$B$3,$A1079&lt;=CrashTest!$C$3),1,IF(AND($A1079&gt;=CrashTest!$B$4,$A1079&lt;=CrashTest!$C$4),2,IF(AND($A1079&gt;=CrashTest!$B$5,$A1079&lt;=CrashTest!$C$5),3,IF(AND($A1079&gt;=CrashTest!$B$6,$A1079&lt;=CrashTest!$C$6),4,IF(AND($A1079&gt;=CrashTest!$B$7,$A1079&lt;=CrashTest!$C$7),5,0)))))</f>
        <v>0</v>
      </c>
      <c r="J1079" s="0" t="str">
        <f aca="false">IF(I1079=0,"",IF(I1078=I1079,MAX(J1078,B1079),B1079))</f>
        <v/>
      </c>
      <c r="K1079" s="9" t="str">
        <f aca="false">IF(I1079=0,"",B1079/J1079-1)</f>
        <v/>
      </c>
      <c r="M1079" s="8"/>
      <c r="N1079" s="8"/>
      <c r="O1079" s="8"/>
      <c r="P1079" s="8"/>
      <c r="Q1079" s="9"/>
      <c r="R1079" s="9"/>
      <c r="S1079" s="9"/>
      <c r="T1079" s="9"/>
      <c r="U1079" s="9"/>
      <c r="V1079" s="9"/>
    </row>
    <row r="1080" customFormat="false" ht="15" hidden="false" customHeight="false" outlineLevel="0" collapsed="false">
      <c r="A1080" s="5" t="n">
        <v>45397</v>
      </c>
      <c r="B1080" s="6" t="n">
        <v>2365.8</v>
      </c>
      <c r="C1080" s="9" t="n">
        <f aca="false">B1080/B1079-1</f>
        <v>0.00407435701553371</v>
      </c>
      <c r="D1080" s="9" t="n">
        <f aca="false">LN(B1080/B1079)</f>
        <v>0.00406607929961778</v>
      </c>
      <c r="E1080" s="9" t="n">
        <f aca="false">B1080/B1075-1</f>
        <v>0.0146245228803021</v>
      </c>
      <c r="F1080" s="9" t="n">
        <f aca="false">B1080/B1059-1</f>
        <v>0.0937586685159502</v>
      </c>
      <c r="G1080" s="0" t="n">
        <f aca="false">MAX(G1079,B1080)</f>
        <v>2365.8</v>
      </c>
      <c r="H1080" s="9" t="n">
        <f aca="false">B1080/G1080-1</f>
        <v>0</v>
      </c>
      <c r="I1080" s="0" t="n">
        <f aca="false">IF(AND($A1080&gt;=CrashTest!$B$3,$A1080&lt;=CrashTest!$C$3),1,IF(AND($A1080&gt;=CrashTest!$B$4,$A1080&lt;=CrashTest!$C$4),2,IF(AND($A1080&gt;=CrashTest!$B$5,$A1080&lt;=CrashTest!$C$5),3,IF(AND($A1080&gt;=CrashTest!$B$6,$A1080&lt;=CrashTest!$C$6),4,IF(AND($A1080&gt;=CrashTest!$B$7,$A1080&lt;=CrashTest!$C$7),5,0)))))</f>
        <v>0</v>
      </c>
      <c r="J1080" s="0" t="str">
        <f aca="false">IF(I1080=0,"",IF(I1079=I1080,MAX(J1079,B1080),B1080))</f>
        <v/>
      </c>
      <c r="K1080" s="9" t="str">
        <f aca="false">IF(I1080=0,"",B1080/J1080-1)</f>
        <v/>
      </c>
      <c r="M1080" s="8"/>
      <c r="N1080" s="8"/>
      <c r="O1080" s="8"/>
      <c r="P1080" s="8"/>
      <c r="Q1080" s="9"/>
      <c r="R1080" s="9"/>
      <c r="S1080" s="9"/>
      <c r="T1080" s="9"/>
      <c r="U1080" s="9"/>
      <c r="V1080" s="9"/>
    </row>
    <row r="1081" customFormat="false" ht="15" hidden="false" customHeight="false" outlineLevel="0" collapsed="false">
      <c r="A1081" s="5" t="n">
        <v>45398</v>
      </c>
      <c r="B1081" s="6" t="n">
        <v>2390.8</v>
      </c>
      <c r="C1081" s="9" t="n">
        <f aca="false">B1081/B1080-1</f>
        <v>0.0105672499788656</v>
      </c>
      <c r="D1081" s="9" t="n">
        <f aca="false">LN(B1081/B1080)</f>
        <v>0.0105118068384627</v>
      </c>
      <c r="E1081" s="9" t="n">
        <f aca="false">B1081/B1076-1</f>
        <v>0.0201834862385322</v>
      </c>
      <c r="F1081" s="9" t="n">
        <f aca="false">B1081/B1060-1</f>
        <v>0.108237148287211</v>
      </c>
      <c r="G1081" s="0" t="n">
        <f aca="false">MAX(G1080,B1081)</f>
        <v>2390.8</v>
      </c>
      <c r="H1081" s="9" t="n">
        <f aca="false">B1081/G1081-1</f>
        <v>0</v>
      </c>
      <c r="I1081" s="0" t="n">
        <f aca="false">IF(AND($A1081&gt;=CrashTest!$B$3,$A1081&lt;=CrashTest!$C$3),1,IF(AND($A1081&gt;=CrashTest!$B$4,$A1081&lt;=CrashTest!$C$4),2,IF(AND($A1081&gt;=CrashTest!$B$5,$A1081&lt;=CrashTest!$C$5),3,IF(AND($A1081&gt;=CrashTest!$B$6,$A1081&lt;=CrashTest!$C$6),4,IF(AND($A1081&gt;=CrashTest!$B$7,$A1081&lt;=CrashTest!$C$7),5,0)))))</f>
        <v>0</v>
      </c>
      <c r="J1081" s="0" t="str">
        <f aca="false">IF(I1081=0,"",IF(I1080=I1081,MAX(J1080,B1081),B1081))</f>
        <v/>
      </c>
      <c r="K1081" s="9" t="str">
        <f aca="false">IF(I1081=0,"",B1081/J1081-1)</f>
        <v/>
      </c>
      <c r="M1081" s="8"/>
      <c r="N1081" s="8"/>
      <c r="O1081" s="8"/>
      <c r="P1081" s="8"/>
      <c r="Q1081" s="9"/>
      <c r="R1081" s="9"/>
      <c r="S1081" s="9"/>
      <c r="T1081" s="9"/>
      <c r="U1081" s="9"/>
      <c r="V1081" s="9"/>
    </row>
    <row r="1082" customFormat="false" ht="15" hidden="false" customHeight="false" outlineLevel="0" collapsed="false">
      <c r="A1082" s="5" t="n">
        <v>45399</v>
      </c>
      <c r="B1082" s="6" t="n">
        <v>2371.7</v>
      </c>
      <c r="C1082" s="9" t="n">
        <f aca="false">B1082/B1081-1</f>
        <v>-0.00798895767107255</v>
      </c>
      <c r="D1082" s="9" t="n">
        <f aca="false">LN(B1082/B1081)</f>
        <v>-0.00802104037925042</v>
      </c>
      <c r="E1082" s="9" t="n">
        <f aca="false">B1082/B1077-1</f>
        <v>0.0180717719780219</v>
      </c>
      <c r="F1082" s="9" t="n">
        <f aca="false">B1082/B1061-1</f>
        <v>0.0976535382052113</v>
      </c>
      <c r="G1082" s="0" t="n">
        <f aca="false">MAX(G1081,B1082)</f>
        <v>2390.8</v>
      </c>
      <c r="H1082" s="9" t="n">
        <f aca="false">B1082/G1082-1</f>
        <v>-0.00798895767107255</v>
      </c>
      <c r="I1082" s="0" t="n">
        <f aca="false">IF(AND($A1082&gt;=CrashTest!$B$3,$A1082&lt;=CrashTest!$C$3),1,IF(AND($A1082&gt;=CrashTest!$B$4,$A1082&lt;=CrashTest!$C$4),2,IF(AND($A1082&gt;=CrashTest!$B$5,$A1082&lt;=CrashTest!$C$5),3,IF(AND($A1082&gt;=CrashTest!$B$6,$A1082&lt;=CrashTest!$C$6),4,IF(AND($A1082&gt;=CrashTest!$B$7,$A1082&lt;=CrashTest!$C$7),5,0)))))</f>
        <v>0</v>
      </c>
      <c r="J1082" s="0" t="str">
        <f aca="false">IF(I1082=0,"",IF(I1081=I1082,MAX(J1081,B1082),B1082))</f>
        <v/>
      </c>
      <c r="K1082" s="9" t="str">
        <f aca="false">IF(I1082=0,"",B1082/J1082-1)</f>
        <v/>
      </c>
      <c r="M1082" s="8"/>
      <c r="N1082" s="8"/>
      <c r="O1082" s="8"/>
      <c r="P1082" s="8"/>
      <c r="Q1082" s="9"/>
      <c r="R1082" s="9"/>
      <c r="S1082" s="9"/>
      <c r="T1082" s="9"/>
      <c r="U1082" s="9"/>
      <c r="V1082" s="9"/>
    </row>
    <row r="1083" customFormat="false" ht="15" hidden="false" customHeight="false" outlineLevel="0" collapsed="false">
      <c r="A1083" s="5" t="n">
        <v>45400</v>
      </c>
      <c r="B1083" s="6" t="n">
        <v>2382.3</v>
      </c>
      <c r="C1083" s="9" t="n">
        <f aca="false">B1083/B1082-1</f>
        <v>0.00446936796390784</v>
      </c>
      <c r="D1083" s="9" t="n">
        <f aca="false">LN(B1083/B1082)</f>
        <v>0.00445940999842627</v>
      </c>
      <c r="E1083" s="9" t="n">
        <f aca="false">B1083/B1078-1</f>
        <v>0.0116782741634109</v>
      </c>
      <c r="F1083" s="9" t="n">
        <f aca="false">B1083/B1062-1</f>
        <v>0.104809163845476</v>
      </c>
      <c r="G1083" s="0" t="n">
        <f aca="false">MAX(G1082,B1083)</f>
        <v>2390.8</v>
      </c>
      <c r="H1083" s="9" t="n">
        <f aca="false">B1083/G1083-1</f>
        <v>-0.00355529529864485</v>
      </c>
      <c r="I1083" s="0" t="n">
        <f aca="false">IF(AND($A1083&gt;=CrashTest!$B$3,$A1083&lt;=CrashTest!$C$3),1,IF(AND($A1083&gt;=CrashTest!$B$4,$A1083&lt;=CrashTest!$C$4),2,IF(AND($A1083&gt;=CrashTest!$B$5,$A1083&lt;=CrashTest!$C$5),3,IF(AND($A1083&gt;=CrashTest!$B$6,$A1083&lt;=CrashTest!$C$6),4,IF(AND($A1083&gt;=CrashTest!$B$7,$A1083&lt;=CrashTest!$C$7),5,0)))))</f>
        <v>0</v>
      </c>
      <c r="J1083" s="0" t="str">
        <f aca="false">IF(I1083=0,"",IF(I1082=I1083,MAX(J1082,B1083),B1083))</f>
        <v/>
      </c>
      <c r="K1083" s="9" t="str">
        <f aca="false">IF(I1083=0,"",B1083/J1083-1)</f>
        <v/>
      </c>
      <c r="M1083" s="8"/>
      <c r="N1083" s="8"/>
      <c r="O1083" s="8"/>
      <c r="P1083" s="8"/>
      <c r="Q1083" s="9"/>
      <c r="R1083" s="9"/>
      <c r="S1083" s="9"/>
      <c r="T1083" s="9"/>
      <c r="U1083" s="9"/>
      <c r="V1083" s="9"/>
    </row>
    <row r="1084" customFormat="false" ht="15" hidden="false" customHeight="false" outlineLevel="0" collapsed="false">
      <c r="A1084" s="5" t="n">
        <v>45401</v>
      </c>
      <c r="B1084" s="6" t="n">
        <v>2398.4</v>
      </c>
      <c r="C1084" s="9" t="n">
        <f aca="false">B1084/B1083-1</f>
        <v>0.00675817487302188</v>
      </c>
      <c r="D1084" s="9" t="n">
        <f aca="false">LN(B1084/B1083)</f>
        <v>0.0067354407790583</v>
      </c>
      <c r="E1084" s="9" t="n">
        <f aca="false">B1084/B1079-1</f>
        <v>0.0179101943807827</v>
      </c>
      <c r="F1084" s="9" t="n">
        <f aca="false">B1084/B1063-1</f>
        <v>0.111450947680615</v>
      </c>
      <c r="G1084" s="0" t="n">
        <f aca="false">MAX(G1083,B1084)</f>
        <v>2398.4</v>
      </c>
      <c r="H1084" s="9" t="n">
        <f aca="false">B1084/G1084-1</f>
        <v>0</v>
      </c>
      <c r="I1084" s="0" t="n">
        <f aca="false">IF(AND($A1084&gt;=CrashTest!$B$3,$A1084&lt;=CrashTest!$C$3),1,IF(AND($A1084&gt;=CrashTest!$B$4,$A1084&lt;=CrashTest!$C$4),2,IF(AND($A1084&gt;=CrashTest!$B$5,$A1084&lt;=CrashTest!$C$5),3,IF(AND($A1084&gt;=CrashTest!$B$6,$A1084&lt;=CrashTest!$C$6),4,IF(AND($A1084&gt;=CrashTest!$B$7,$A1084&lt;=CrashTest!$C$7),5,0)))))</f>
        <v>0</v>
      </c>
      <c r="J1084" s="0" t="str">
        <f aca="false">IF(I1084=0,"",IF(I1083=I1084,MAX(J1083,B1084),B1084))</f>
        <v/>
      </c>
      <c r="K1084" s="9" t="str">
        <f aca="false">IF(I1084=0,"",B1084/J1084-1)</f>
        <v/>
      </c>
      <c r="M1084" s="8"/>
      <c r="N1084" s="8"/>
      <c r="O1084" s="8"/>
      <c r="P1084" s="8"/>
      <c r="Q1084" s="9"/>
      <c r="R1084" s="9"/>
      <c r="S1084" s="9"/>
      <c r="T1084" s="9"/>
      <c r="U1084" s="9"/>
      <c r="V1084" s="9"/>
    </row>
    <row r="1085" customFormat="false" ht="15" hidden="false" customHeight="false" outlineLevel="0" collapsed="false">
      <c r="A1085" s="5" t="n">
        <v>45404</v>
      </c>
      <c r="B1085" s="6" t="n">
        <v>2332.2</v>
      </c>
      <c r="C1085" s="9" t="n">
        <f aca="false">B1085/B1084-1</f>
        <v>-0.0276017344896599</v>
      </c>
      <c r="D1085" s="9" t="n">
        <f aca="false">LN(B1085/B1084)</f>
        <v>-0.0279898202621009</v>
      </c>
      <c r="E1085" s="9" t="n">
        <f aca="false">B1085/B1080-1</f>
        <v>-0.0142023839715953</v>
      </c>
      <c r="F1085" s="9" t="n">
        <f aca="false">B1085/B1064-1</f>
        <v>0.0686400293255132</v>
      </c>
      <c r="G1085" s="0" t="n">
        <f aca="false">MAX(G1084,B1085)</f>
        <v>2398.4</v>
      </c>
      <c r="H1085" s="9" t="n">
        <f aca="false">B1085/G1085-1</f>
        <v>-0.0276017344896599</v>
      </c>
      <c r="I1085" s="0" t="n">
        <f aca="false">IF(AND($A1085&gt;=CrashTest!$B$3,$A1085&lt;=CrashTest!$C$3),1,IF(AND($A1085&gt;=CrashTest!$B$4,$A1085&lt;=CrashTest!$C$4),2,IF(AND($A1085&gt;=CrashTest!$B$5,$A1085&lt;=CrashTest!$C$5),3,IF(AND($A1085&gt;=CrashTest!$B$6,$A1085&lt;=CrashTest!$C$6),4,IF(AND($A1085&gt;=CrashTest!$B$7,$A1085&lt;=CrashTest!$C$7),5,0)))))</f>
        <v>0</v>
      </c>
      <c r="J1085" s="0" t="str">
        <f aca="false">IF(I1085=0,"",IF(I1084=I1085,MAX(J1084,B1085),B1085))</f>
        <v/>
      </c>
      <c r="K1085" s="9" t="str">
        <f aca="false">IF(I1085=0,"",B1085/J1085-1)</f>
        <v/>
      </c>
      <c r="M1085" s="8"/>
      <c r="N1085" s="8"/>
      <c r="O1085" s="8"/>
      <c r="P1085" s="8"/>
      <c r="Q1085" s="9"/>
      <c r="R1085" s="9"/>
      <c r="S1085" s="9"/>
      <c r="T1085" s="9"/>
      <c r="U1085" s="9"/>
      <c r="V1085" s="9"/>
    </row>
    <row r="1086" customFormat="false" ht="15" hidden="false" customHeight="false" outlineLevel="0" collapsed="false">
      <c r="A1086" s="5" t="n">
        <v>45405</v>
      </c>
      <c r="B1086" s="6" t="n">
        <v>2327.7</v>
      </c>
      <c r="C1086" s="9" t="n">
        <f aca="false">B1086/B1085-1</f>
        <v>-0.00192950861847185</v>
      </c>
      <c r="D1086" s="9" t="n">
        <f aca="false">LN(B1086/B1085)</f>
        <v>-0.00193137251821923</v>
      </c>
      <c r="E1086" s="9" t="n">
        <f aca="false">B1086/B1081-1</f>
        <v>-0.0263928392169986</v>
      </c>
      <c r="F1086" s="9" t="n">
        <f aca="false">B1086/B1065-1</f>
        <v>0.0785876465409388</v>
      </c>
      <c r="G1086" s="0" t="n">
        <f aca="false">MAX(G1085,B1086)</f>
        <v>2398.4</v>
      </c>
      <c r="H1086" s="9" t="n">
        <f aca="false">B1086/G1086-1</f>
        <v>-0.0294779853235492</v>
      </c>
      <c r="I1086" s="0" t="n">
        <f aca="false">IF(AND($A1086&gt;=CrashTest!$B$3,$A1086&lt;=CrashTest!$C$3),1,IF(AND($A1086&gt;=CrashTest!$B$4,$A1086&lt;=CrashTest!$C$4),2,IF(AND($A1086&gt;=CrashTest!$B$5,$A1086&lt;=CrashTest!$C$5),3,IF(AND($A1086&gt;=CrashTest!$B$6,$A1086&lt;=CrashTest!$C$6),4,IF(AND($A1086&gt;=CrashTest!$B$7,$A1086&lt;=CrashTest!$C$7),5,0)))))</f>
        <v>0</v>
      </c>
      <c r="J1086" s="0" t="str">
        <f aca="false">IF(I1086=0,"",IF(I1085=I1086,MAX(J1085,B1086),B1086))</f>
        <v/>
      </c>
      <c r="K1086" s="9" t="str">
        <f aca="false">IF(I1086=0,"",B1086/J1086-1)</f>
        <v/>
      </c>
      <c r="M1086" s="8"/>
      <c r="N1086" s="8"/>
      <c r="O1086" s="8"/>
      <c r="P1086" s="8"/>
      <c r="Q1086" s="9"/>
      <c r="R1086" s="9"/>
      <c r="S1086" s="9"/>
      <c r="T1086" s="9"/>
      <c r="U1086" s="9"/>
      <c r="V1086" s="9"/>
    </row>
    <row r="1087" customFormat="false" ht="15" hidden="false" customHeight="false" outlineLevel="0" collapsed="false">
      <c r="A1087" s="5" t="n">
        <v>45406</v>
      </c>
      <c r="B1087" s="6" t="n">
        <v>2324.5</v>
      </c>
      <c r="C1087" s="9" t="n">
        <f aca="false">B1087/B1086-1</f>
        <v>-0.00137474760493184</v>
      </c>
      <c r="D1087" s="9" t="n">
        <f aca="false">LN(B1087/B1086)</f>
        <v>-0.00137569343737377</v>
      </c>
      <c r="E1087" s="9" t="n">
        <f aca="false">B1087/B1082-1</f>
        <v>-0.0199013365940042</v>
      </c>
      <c r="F1087" s="9" t="n">
        <f aca="false">B1087/B1066-1</f>
        <v>0.068833915762369</v>
      </c>
      <c r="G1087" s="0" t="n">
        <f aca="false">MAX(G1086,B1087)</f>
        <v>2398.4</v>
      </c>
      <c r="H1087" s="9" t="n">
        <f aca="false">B1087/G1087-1</f>
        <v>-0.0308122081387592</v>
      </c>
      <c r="I1087" s="0" t="n">
        <f aca="false">IF(AND($A1087&gt;=CrashTest!$B$3,$A1087&lt;=CrashTest!$C$3),1,IF(AND($A1087&gt;=CrashTest!$B$4,$A1087&lt;=CrashTest!$C$4),2,IF(AND($A1087&gt;=CrashTest!$B$5,$A1087&lt;=CrashTest!$C$5),3,IF(AND($A1087&gt;=CrashTest!$B$6,$A1087&lt;=CrashTest!$C$6),4,IF(AND($A1087&gt;=CrashTest!$B$7,$A1087&lt;=CrashTest!$C$7),5,0)))))</f>
        <v>0</v>
      </c>
      <c r="J1087" s="0" t="str">
        <f aca="false">IF(I1087=0,"",IF(I1086=I1087,MAX(J1086,B1087),B1087))</f>
        <v/>
      </c>
      <c r="K1087" s="9" t="str">
        <f aca="false">IF(I1087=0,"",B1087/J1087-1)</f>
        <v/>
      </c>
      <c r="M1087" s="8"/>
      <c r="N1087" s="8"/>
      <c r="O1087" s="8"/>
      <c r="P1087" s="8"/>
      <c r="Q1087" s="9"/>
      <c r="R1087" s="9"/>
      <c r="S1087" s="9"/>
      <c r="T1087" s="9"/>
      <c r="U1087" s="9"/>
      <c r="V1087" s="9"/>
    </row>
    <row r="1088" customFormat="false" ht="15" hidden="false" customHeight="false" outlineLevel="0" collapsed="false">
      <c r="A1088" s="5" t="n">
        <v>45407</v>
      </c>
      <c r="B1088" s="6" t="n">
        <v>2329.8</v>
      </c>
      <c r="C1088" s="9" t="n">
        <f aca="false">B1088/B1087-1</f>
        <v>0.0022800602280062</v>
      </c>
      <c r="D1088" s="9" t="n">
        <f aca="false">LN(B1088/B1087)</f>
        <v>0.00227746483503737</v>
      </c>
      <c r="E1088" s="9" t="n">
        <f aca="false">B1088/B1083-1</f>
        <v>-0.0220375267598539</v>
      </c>
      <c r="F1088" s="9" t="n">
        <f aca="false">B1088/B1067-1</f>
        <v>0.0708769994484282</v>
      </c>
      <c r="G1088" s="0" t="n">
        <f aca="false">MAX(G1087,B1088)</f>
        <v>2398.4</v>
      </c>
      <c r="H1088" s="9" t="n">
        <f aca="false">B1088/G1088-1</f>
        <v>-0.0286024016010673</v>
      </c>
      <c r="I1088" s="0" t="n">
        <f aca="false">IF(AND($A1088&gt;=CrashTest!$B$3,$A1088&lt;=CrashTest!$C$3),1,IF(AND($A1088&gt;=CrashTest!$B$4,$A1088&lt;=CrashTest!$C$4),2,IF(AND($A1088&gt;=CrashTest!$B$5,$A1088&lt;=CrashTest!$C$5),3,IF(AND($A1088&gt;=CrashTest!$B$6,$A1088&lt;=CrashTest!$C$6),4,IF(AND($A1088&gt;=CrashTest!$B$7,$A1088&lt;=CrashTest!$C$7),5,0)))))</f>
        <v>0</v>
      </c>
      <c r="J1088" s="0" t="str">
        <f aca="false">IF(I1088=0,"",IF(I1087=I1088,MAX(J1087,B1088),B1088))</f>
        <v/>
      </c>
      <c r="K1088" s="9" t="str">
        <f aca="false">IF(I1088=0,"",B1088/J1088-1)</f>
        <v/>
      </c>
      <c r="M1088" s="8"/>
      <c r="N1088" s="8"/>
      <c r="O1088" s="8"/>
      <c r="P1088" s="8"/>
      <c r="Q1088" s="9"/>
      <c r="R1088" s="9"/>
      <c r="S1088" s="9"/>
      <c r="T1088" s="9"/>
      <c r="U1088" s="9"/>
      <c r="V1088" s="9"/>
    </row>
    <row r="1089" customFormat="false" ht="15" hidden="false" customHeight="false" outlineLevel="0" collapsed="false">
      <c r="A1089" s="5" t="n">
        <v>45408</v>
      </c>
      <c r="B1089" s="6" t="n">
        <v>2334.8</v>
      </c>
      <c r="C1089" s="9" t="n">
        <f aca="false">B1089/B1088-1</f>
        <v>0.00214610696197104</v>
      </c>
      <c r="D1089" s="9" t="n">
        <f aca="false">LN(B1089/B1088)</f>
        <v>0.00214380736395939</v>
      </c>
      <c r="E1089" s="9" t="n">
        <f aca="false">B1089/B1084-1</f>
        <v>-0.0265176784523015</v>
      </c>
      <c r="F1089" s="9" t="n">
        <f aca="false">B1089/B1068-1</f>
        <v>0.0658267141422442</v>
      </c>
      <c r="G1089" s="0" t="n">
        <f aca="false">MAX(G1088,B1089)</f>
        <v>2398.4</v>
      </c>
      <c r="H1089" s="9" t="n">
        <f aca="false">B1089/G1089-1</f>
        <v>-0.0265176784523015</v>
      </c>
      <c r="I1089" s="0" t="n">
        <f aca="false">IF(AND($A1089&gt;=CrashTest!$B$3,$A1089&lt;=CrashTest!$C$3),1,IF(AND($A1089&gt;=CrashTest!$B$4,$A1089&lt;=CrashTest!$C$4),2,IF(AND($A1089&gt;=CrashTest!$B$5,$A1089&lt;=CrashTest!$C$5),3,IF(AND($A1089&gt;=CrashTest!$B$6,$A1089&lt;=CrashTest!$C$6),4,IF(AND($A1089&gt;=CrashTest!$B$7,$A1089&lt;=CrashTest!$C$7),5,0)))))</f>
        <v>0</v>
      </c>
      <c r="J1089" s="0" t="str">
        <f aca="false">IF(I1089=0,"",IF(I1088=I1089,MAX(J1088,B1089),B1089))</f>
        <v/>
      </c>
      <c r="K1089" s="9" t="str">
        <f aca="false">IF(I1089=0,"",B1089/J1089-1)</f>
        <v/>
      </c>
      <c r="M1089" s="8"/>
      <c r="N1089" s="8"/>
      <c r="O1089" s="8"/>
      <c r="P1089" s="8"/>
      <c r="Q1089" s="9"/>
      <c r="R1089" s="9"/>
      <c r="S1089" s="9"/>
      <c r="T1089" s="9"/>
      <c r="U1089" s="9"/>
      <c r="V1089" s="9"/>
    </row>
    <row r="1090" customFormat="false" ht="15" hidden="false" customHeight="false" outlineLevel="0" collapsed="false">
      <c r="A1090" s="5" t="n">
        <v>45411</v>
      </c>
      <c r="B1090" s="6" t="n">
        <v>2345.4</v>
      </c>
      <c r="C1090" s="9" t="n">
        <f aca="false">B1090/B1089-1</f>
        <v>0.00454000342641758</v>
      </c>
      <c r="D1090" s="9" t="n">
        <f aca="false">LN(B1090/B1089)</f>
        <v>0.00452972869732806</v>
      </c>
      <c r="E1090" s="9" t="n">
        <f aca="false">B1090/B1085-1</f>
        <v>0.00565989194751748</v>
      </c>
      <c r="F1090" s="9" t="n">
        <f aca="false">B1090/B1069-1</f>
        <v>0.0577252638224948</v>
      </c>
      <c r="G1090" s="0" t="n">
        <f aca="false">MAX(G1089,B1090)</f>
        <v>2398.4</v>
      </c>
      <c r="H1090" s="9" t="n">
        <f aca="false">B1090/G1090-1</f>
        <v>-0.0220980653769179</v>
      </c>
      <c r="I1090" s="0" t="n">
        <f aca="false">IF(AND($A1090&gt;=CrashTest!$B$3,$A1090&lt;=CrashTest!$C$3),1,IF(AND($A1090&gt;=CrashTest!$B$4,$A1090&lt;=CrashTest!$C$4),2,IF(AND($A1090&gt;=CrashTest!$B$5,$A1090&lt;=CrashTest!$C$5),3,IF(AND($A1090&gt;=CrashTest!$B$6,$A1090&lt;=CrashTest!$C$6),4,IF(AND($A1090&gt;=CrashTest!$B$7,$A1090&lt;=CrashTest!$C$7),5,0)))))</f>
        <v>0</v>
      </c>
      <c r="J1090" s="0" t="str">
        <f aca="false">IF(I1090=0,"",IF(I1089=I1090,MAX(J1089,B1090),B1090))</f>
        <v/>
      </c>
      <c r="K1090" s="9" t="str">
        <f aca="false">IF(I1090=0,"",B1090/J1090-1)</f>
        <v/>
      </c>
      <c r="M1090" s="8"/>
      <c r="N1090" s="8"/>
      <c r="O1090" s="8"/>
      <c r="P1090" s="8"/>
      <c r="Q1090" s="9"/>
      <c r="R1090" s="9"/>
      <c r="S1090" s="9"/>
      <c r="T1090" s="9"/>
      <c r="U1090" s="9"/>
      <c r="V1090" s="9"/>
    </row>
    <row r="1091" customFormat="false" ht="15" hidden="false" customHeight="false" outlineLevel="0" collapsed="false">
      <c r="A1091" s="5" t="n">
        <v>45412</v>
      </c>
      <c r="B1091" s="6" t="n">
        <v>2291.4</v>
      </c>
      <c r="C1091" s="9" t="n">
        <f aca="false">B1091/B1090-1</f>
        <v>-0.0230237912509593</v>
      </c>
      <c r="D1091" s="9" t="n">
        <f aca="false">LN(B1091/B1090)</f>
        <v>-0.0232929785674386</v>
      </c>
      <c r="E1091" s="9" t="n">
        <f aca="false">B1091/B1086-1</f>
        <v>-0.0155947931434463</v>
      </c>
      <c r="F1091" s="9" t="n">
        <f aca="false">B1091/B1070-1</f>
        <v>0.0245472837022134</v>
      </c>
      <c r="G1091" s="0" t="n">
        <f aca="false">MAX(G1090,B1091)</f>
        <v>2398.4</v>
      </c>
      <c r="H1091" s="9" t="n">
        <f aca="false">B1091/G1091-1</f>
        <v>-0.0446130753835891</v>
      </c>
      <c r="I1091" s="0" t="n">
        <f aca="false">IF(AND($A1091&gt;=CrashTest!$B$3,$A1091&lt;=CrashTest!$C$3),1,IF(AND($A1091&gt;=CrashTest!$B$4,$A1091&lt;=CrashTest!$C$4),2,IF(AND($A1091&gt;=CrashTest!$B$5,$A1091&lt;=CrashTest!$C$5),3,IF(AND($A1091&gt;=CrashTest!$B$6,$A1091&lt;=CrashTest!$C$6),4,IF(AND($A1091&gt;=CrashTest!$B$7,$A1091&lt;=CrashTest!$C$7),5,0)))))</f>
        <v>0</v>
      </c>
      <c r="J1091" s="0" t="str">
        <f aca="false">IF(I1091=0,"",IF(I1090=I1091,MAX(J1090,B1091),B1091))</f>
        <v/>
      </c>
      <c r="K1091" s="9" t="str">
        <f aca="false">IF(I1091=0,"",B1091/J1091-1)</f>
        <v/>
      </c>
      <c r="M1091" s="8"/>
      <c r="N1091" s="8"/>
      <c r="O1091" s="8"/>
      <c r="P1091" s="8"/>
      <c r="Q1091" s="9"/>
      <c r="R1091" s="9"/>
      <c r="S1091" s="9"/>
      <c r="T1091" s="9"/>
      <c r="U1091" s="9"/>
      <c r="V1091" s="9"/>
    </row>
    <row r="1092" customFormat="false" ht="15" hidden="false" customHeight="false" outlineLevel="0" collapsed="false">
      <c r="A1092" s="5" t="n">
        <v>45413</v>
      </c>
      <c r="B1092" s="6" t="n">
        <v>2299.9</v>
      </c>
      <c r="C1092" s="9" t="n">
        <f aca="false">B1092/B1091-1</f>
        <v>0.00370952256262558</v>
      </c>
      <c r="D1092" s="9" t="n">
        <f aca="false">LN(B1092/B1091)</f>
        <v>0.00370265925163909</v>
      </c>
      <c r="E1092" s="9" t="n">
        <f aca="false">B1092/B1087-1</f>
        <v>-0.0105829210582921</v>
      </c>
      <c r="F1092" s="9" t="n">
        <f aca="false">B1092/B1071-1</f>
        <v>0.0172047766475012</v>
      </c>
      <c r="G1092" s="0" t="n">
        <f aca="false">MAX(G1091,B1092)</f>
        <v>2398.4</v>
      </c>
      <c r="H1092" s="9" t="n">
        <f aca="false">B1092/G1092-1</f>
        <v>-0.0410690460306872</v>
      </c>
      <c r="I1092" s="0" t="n">
        <f aca="false">IF(AND($A1092&gt;=CrashTest!$B$3,$A1092&lt;=CrashTest!$C$3),1,IF(AND($A1092&gt;=CrashTest!$B$4,$A1092&lt;=CrashTest!$C$4),2,IF(AND($A1092&gt;=CrashTest!$B$5,$A1092&lt;=CrashTest!$C$5),3,IF(AND($A1092&gt;=CrashTest!$B$6,$A1092&lt;=CrashTest!$C$6),4,IF(AND($A1092&gt;=CrashTest!$B$7,$A1092&lt;=CrashTest!$C$7),5,0)))))</f>
        <v>0</v>
      </c>
      <c r="J1092" s="0" t="str">
        <f aca="false">IF(I1092=0,"",IF(I1091=I1092,MAX(J1091,B1092),B1092))</f>
        <v/>
      </c>
      <c r="K1092" s="9" t="str">
        <f aca="false">IF(I1092=0,"",B1092/J1092-1)</f>
        <v/>
      </c>
      <c r="M1092" s="8"/>
      <c r="N1092" s="8"/>
      <c r="O1092" s="8"/>
      <c r="P1092" s="8"/>
      <c r="Q1092" s="9"/>
      <c r="R1092" s="9"/>
      <c r="S1092" s="9"/>
      <c r="T1092" s="9"/>
      <c r="U1092" s="9"/>
      <c r="V1092" s="9"/>
    </row>
    <row r="1093" customFormat="false" ht="15" hidden="false" customHeight="false" outlineLevel="0" collapsed="false">
      <c r="A1093" s="5" t="n">
        <v>45414</v>
      </c>
      <c r="B1093" s="6" t="n">
        <v>2299.2</v>
      </c>
      <c r="C1093" s="9" t="n">
        <f aca="false">B1093/B1092-1</f>
        <v>-0.000304361059176639</v>
      </c>
      <c r="D1093" s="9" t="n">
        <f aca="false">LN(B1093/B1092)</f>
        <v>-0.000304407386404185</v>
      </c>
      <c r="E1093" s="9" t="n">
        <f aca="false">B1093/B1088-1</f>
        <v>-0.0131341746072626</v>
      </c>
      <c r="F1093" s="9" t="n">
        <f aca="false">B1093/B1072-1</f>
        <v>0.002092050209205</v>
      </c>
      <c r="G1093" s="0" t="n">
        <f aca="false">MAX(G1092,B1093)</f>
        <v>2398.4</v>
      </c>
      <c r="H1093" s="9" t="n">
        <f aca="false">B1093/G1093-1</f>
        <v>-0.0413609072715144</v>
      </c>
      <c r="I1093" s="0" t="n">
        <f aca="false">IF(AND($A1093&gt;=CrashTest!$B$3,$A1093&lt;=CrashTest!$C$3),1,IF(AND($A1093&gt;=CrashTest!$B$4,$A1093&lt;=CrashTest!$C$4),2,IF(AND($A1093&gt;=CrashTest!$B$5,$A1093&lt;=CrashTest!$C$5),3,IF(AND($A1093&gt;=CrashTest!$B$6,$A1093&lt;=CrashTest!$C$6),4,IF(AND($A1093&gt;=CrashTest!$B$7,$A1093&lt;=CrashTest!$C$7),5,0)))))</f>
        <v>0</v>
      </c>
      <c r="J1093" s="0" t="str">
        <f aca="false">IF(I1093=0,"",IF(I1092=I1093,MAX(J1092,B1093),B1093))</f>
        <v/>
      </c>
      <c r="K1093" s="9" t="str">
        <f aca="false">IF(I1093=0,"",B1093/J1093-1)</f>
        <v/>
      </c>
      <c r="M1093" s="8"/>
      <c r="N1093" s="8"/>
      <c r="O1093" s="8"/>
      <c r="P1093" s="8"/>
      <c r="Q1093" s="9"/>
      <c r="R1093" s="9"/>
      <c r="S1093" s="9"/>
      <c r="T1093" s="9"/>
      <c r="U1093" s="9"/>
      <c r="V1093" s="9"/>
    </row>
    <row r="1094" customFormat="false" ht="15" hidden="false" customHeight="false" outlineLevel="0" collapsed="false">
      <c r="A1094" s="5" t="n">
        <v>45415</v>
      </c>
      <c r="B1094" s="6" t="n">
        <v>2299</v>
      </c>
      <c r="C1094" s="9" t="n">
        <f aca="false">B1094/B1093-1</f>
        <v>-8.69867780096678E-005</v>
      </c>
      <c r="D1094" s="9" t="n">
        <f aca="false">LN(B1094/B1093)</f>
        <v>-8.69905615788573E-005</v>
      </c>
      <c r="E1094" s="9" t="n">
        <f aca="false">B1094/B1089-1</f>
        <v>-0.0153332191194108</v>
      </c>
      <c r="F1094" s="9" t="n">
        <f aca="false">B1094/B1073-1</f>
        <v>0.00445648374694163</v>
      </c>
      <c r="G1094" s="0" t="n">
        <f aca="false">MAX(G1093,B1094)</f>
        <v>2398.4</v>
      </c>
      <c r="H1094" s="9" t="n">
        <f aca="false">B1094/G1094-1</f>
        <v>-0.041444296197465</v>
      </c>
      <c r="I1094" s="0" t="n">
        <f aca="false">IF(AND($A1094&gt;=CrashTest!$B$3,$A1094&lt;=CrashTest!$C$3),1,IF(AND($A1094&gt;=CrashTest!$B$4,$A1094&lt;=CrashTest!$C$4),2,IF(AND($A1094&gt;=CrashTest!$B$5,$A1094&lt;=CrashTest!$C$5),3,IF(AND($A1094&gt;=CrashTest!$B$6,$A1094&lt;=CrashTest!$C$6),4,IF(AND($A1094&gt;=CrashTest!$B$7,$A1094&lt;=CrashTest!$C$7),5,0)))))</f>
        <v>0</v>
      </c>
      <c r="J1094" s="0" t="str">
        <f aca="false">IF(I1094=0,"",IF(I1093=I1094,MAX(J1093,B1094),B1094))</f>
        <v/>
      </c>
      <c r="K1094" s="9" t="str">
        <f aca="false">IF(I1094=0,"",B1094/J1094-1)</f>
        <v/>
      </c>
      <c r="M1094" s="8"/>
      <c r="N1094" s="8"/>
      <c r="O1094" s="8"/>
      <c r="P1094" s="8"/>
      <c r="Q1094" s="9"/>
      <c r="R1094" s="9"/>
      <c r="S1094" s="9"/>
      <c r="T1094" s="9"/>
      <c r="U1094" s="9"/>
      <c r="V1094" s="9"/>
    </row>
    <row r="1095" customFormat="false" ht="15" hidden="false" customHeight="false" outlineLevel="0" collapsed="false">
      <c r="A1095" s="5" t="n">
        <v>45418</v>
      </c>
      <c r="B1095" s="6" t="n">
        <v>2321.6</v>
      </c>
      <c r="C1095" s="9" t="n">
        <f aca="false">B1095/B1094-1</f>
        <v>0.00983036102653334</v>
      </c>
      <c r="D1095" s="9" t="n">
        <f aca="false">LN(B1095/B1094)</f>
        <v>0.00978235736674192</v>
      </c>
      <c r="E1095" s="9" t="n">
        <f aca="false">B1095/B1090-1</f>
        <v>-0.010147522810608</v>
      </c>
      <c r="F1095" s="9" t="n">
        <f aca="false">B1095/B1074-1</f>
        <v>-0.00176291009158525</v>
      </c>
      <c r="G1095" s="0" t="n">
        <f aca="false">MAX(G1094,B1095)</f>
        <v>2398.4</v>
      </c>
      <c r="H1095" s="9" t="n">
        <f aca="false">B1095/G1095-1</f>
        <v>-0.0320213475650435</v>
      </c>
      <c r="I1095" s="0" t="n">
        <f aca="false">IF(AND($A1095&gt;=CrashTest!$B$3,$A1095&lt;=CrashTest!$C$3),1,IF(AND($A1095&gt;=CrashTest!$B$4,$A1095&lt;=CrashTest!$C$4),2,IF(AND($A1095&gt;=CrashTest!$B$5,$A1095&lt;=CrashTest!$C$5),3,IF(AND($A1095&gt;=CrashTest!$B$6,$A1095&lt;=CrashTest!$C$6),4,IF(AND($A1095&gt;=CrashTest!$B$7,$A1095&lt;=CrashTest!$C$7),5,0)))))</f>
        <v>0</v>
      </c>
      <c r="J1095" s="0" t="str">
        <f aca="false">IF(I1095=0,"",IF(I1094=I1095,MAX(J1094,B1095),B1095))</f>
        <v/>
      </c>
      <c r="K1095" s="9" t="str">
        <f aca="false">IF(I1095=0,"",B1095/J1095-1)</f>
        <v/>
      </c>
      <c r="M1095" s="8"/>
      <c r="N1095" s="8"/>
      <c r="O1095" s="8"/>
      <c r="P1095" s="8"/>
      <c r="Q1095" s="9"/>
      <c r="R1095" s="9"/>
      <c r="S1095" s="9"/>
      <c r="T1095" s="9"/>
      <c r="U1095" s="9"/>
      <c r="V1095" s="9"/>
    </row>
    <row r="1096" customFormat="false" ht="15" hidden="false" customHeight="false" outlineLevel="0" collapsed="false">
      <c r="A1096" s="5" t="n">
        <v>45419</v>
      </c>
      <c r="B1096" s="6" t="n">
        <v>2315.2</v>
      </c>
      <c r="C1096" s="9" t="n">
        <f aca="false">B1096/B1095-1</f>
        <v>-0.00275671950379053</v>
      </c>
      <c r="D1096" s="9" t="n">
        <f aca="false">LN(B1096/B1095)</f>
        <v>-0.00276052625270402</v>
      </c>
      <c r="E1096" s="9" t="n">
        <f aca="false">B1096/B1091-1</f>
        <v>0.0103866631753511</v>
      </c>
      <c r="F1096" s="9" t="n">
        <f aca="false">B1096/B1075-1</f>
        <v>-0.00707638203885574</v>
      </c>
      <c r="G1096" s="0" t="n">
        <f aca="false">MAX(G1095,B1096)</f>
        <v>2398.4</v>
      </c>
      <c r="H1096" s="9" t="n">
        <f aca="false">B1096/G1096-1</f>
        <v>-0.0346897931954637</v>
      </c>
      <c r="I1096" s="0" t="n">
        <f aca="false">IF(AND($A1096&gt;=CrashTest!$B$3,$A1096&lt;=CrashTest!$C$3),1,IF(AND($A1096&gt;=CrashTest!$B$4,$A1096&lt;=CrashTest!$C$4),2,IF(AND($A1096&gt;=CrashTest!$B$5,$A1096&lt;=CrashTest!$C$5),3,IF(AND($A1096&gt;=CrashTest!$B$6,$A1096&lt;=CrashTest!$C$6),4,IF(AND($A1096&gt;=CrashTest!$B$7,$A1096&lt;=CrashTest!$C$7),5,0)))))</f>
        <v>0</v>
      </c>
      <c r="J1096" s="0" t="str">
        <f aca="false">IF(I1096=0,"",IF(I1095=I1096,MAX(J1095,B1096),B1096))</f>
        <v/>
      </c>
      <c r="K1096" s="9" t="str">
        <f aca="false">IF(I1096=0,"",B1096/J1096-1)</f>
        <v/>
      </c>
      <c r="M1096" s="8"/>
      <c r="N1096" s="8"/>
      <c r="O1096" s="8"/>
      <c r="P1096" s="8"/>
      <c r="Q1096" s="9"/>
      <c r="R1096" s="9"/>
      <c r="S1096" s="9"/>
      <c r="T1096" s="9"/>
      <c r="U1096" s="9"/>
      <c r="V1096" s="9"/>
    </row>
    <row r="1097" customFormat="false" ht="15" hidden="false" customHeight="false" outlineLevel="0" collapsed="false">
      <c r="A1097" s="5" t="n">
        <v>45420</v>
      </c>
      <c r="B1097" s="6" t="n">
        <v>2313.6</v>
      </c>
      <c r="C1097" s="9" t="n">
        <f aca="false">B1097/B1096-1</f>
        <v>-0.000691085003455383</v>
      </c>
      <c r="D1097" s="9" t="n">
        <f aca="false">LN(B1097/B1096)</f>
        <v>-0.000691323912773823</v>
      </c>
      <c r="E1097" s="9" t="n">
        <f aca="false">B1097/B1092-1</f>
        <v>0.00595678072959682</v>
      </c>
      <c r="F1097" s="9" t="n">
        <f aca="false">B1097/B1076-1</f>
        <v>-0.0127586942607212</v>
      </c>
      <c r="G1097" s="0" t="n">
        <f aca="false">MAX(G1096,B1097)</f>
        <v>2398.4</v>
      </c>
      <c r="H1097" s="9" t="n">
        <f aca="false">B1097/G1097-1</f>
        <v>-0.0353569046030688</v>
      </c>
      <c r="I1097" s="0" t="n">
        <f aca="false">IF(AND($A1097&gt;=CrashTest!$B$3,$A1097&lt;=CrashTest!$C$3),1,IF(AND($A1097&gt;=CrashTest!$B$4,$A1097&lt;=CrashTest!$C$4),2,IF(AND($A1097&gt;=CrashTest!$B$5,$A1097&lt;=CrashTest!$C$5),3,IF(AND($A1097&gt;=CrashTest!$B$6,$A1097&lt;=CrashTest!$C$6),4,IF(AND($A1097&gt;=CrashTest!$B$7,$A1097&lt;=CrashTest!$C$7),5,0)))))</f>
        <v>0</v>
      </c>
      <c r="J1097" s="0" t="str">
        <f aca="false">IF(I1097=0,"",IF(I1096=I1097,MAX(J1096,B1097),B1097))</f>
        <v/>
      </c>
      <c r="K1097" s="9" t="str">
        <f aca="false">IF(I1097=0,"",B1097/J1097-1)</f>
        <v/>
      </c>
      <c r="M1097" s="8"/>
      <c r="N1097" s="8"/>
      <c r="O1097" s="8"/>
      <c r="P1097" s="8"/>
      <c r="Q1097" s="9"/>
      <c r="R1097" s="9"/>
      <c r="S1097" s="9"/>
      <c r="T1097" s="9"/>
      <c r="U1097" s="9"/>
      <c r="V1097" s="9"/>
    </row>
    <row r="1098" customFormat="false" ht="15" hidden="false" customHeight="false" outlineLevel="0" collapsed="false">
      <c r="A1098" s="5" t="n">
        <v>45421</v>
      </c>
      <c r="B1098" s="6" t="n">
        <v>2332.1</v>
      </c>
      <c r="C1098" s="9" t="n">
        <f aca="false">B1098/B1097-1</f>
        <v>0.00799619640387284</v>
      </c>
      <c r="D1098" s="9" t="n">
        <f aca="false">LN(B1098/B1097)</f>
        <v>0.00796439623320124</v>
      </c>
      <c r="E1098" s="9" t="n">
        <f aca="false">B1098/B1093-1</f>
        <v>0.0143093249826027</v>
      </c>
      <c r="F1098" s="9" t="n">
        <f aca="false">B1098/B1077-1</f>
        <v>0.00107314560439553</v>
      </c>
      <c r="G1098" s="0" t="n">
        <f aca="false">MAX(G1097,B1098)</f>
        <v>2398.4</v>
      </c>
      <c r="H1098" s="9" t="n">
        <f aca="false">B1098/G1098-1</f>
        <v>-0.0276434289526352</v>
      </c>
      <c r="I1098" s="0" t="n">
        <f aca="false">IF(AND($A1098&gt;=CrashTest!$B$3,$A1098&lt;=CrashTest!$C$3),1,IF(AND($A1098&gt;=CrashTest!$B$4,$A1098&lt;=CrashTest!$C$4),2,IF(AND($A1098&gt;=CrashTest!$B$5,$A1098&lt;=CrashTest!$C$5),3,IF(AND($A1098&gt;=CrashTest!$B$6,$A1098&lt;=CrashTest!$C$6),4,IF(AND($A1098&gt;=CrashTest!$B$7,$A1098&lt;=CrashTest!$C$7),5,0)))))</f>
        <v>0</v>
      </c>
      <c r="J1098" s="0" t="str">
        <f aca="false">IF(I1098=0,"",IF(I1097=I1098,MAX(J1097,B1098),B1098))</f>
        <v/>
      </c>
      <c r="K1098" s="9" t="str">
        <f aca="false">IF(I1098=0,"",B1098/J1098-1)</f>
        <v/>
      </c>
      <c r="M1098" s="8"/>
      <c r="N1098" s="8"/>
      <c r="O1098" s="8"/>
      <c r="P1098" s="8"/>
      <c r="Q1098" s="9"/>
      <c r="R1098" s="9"/>
      <c r="S1098" s="9"/>
      <c r="T1098" s="9"/>
      <c r="U1098" s="9"/>
      <c r="V1098" s="9"/>
    </row>
    <row r="1099" customFormat="false" ht="15" hidden="false" customHeight="false" outlineLevel="0" collapsed="false">
      <c r="A1099" s="5" t="n">
        <v>45422</v>
      </c>
      <c r="B1099" s="6" t="n">
        <v>2367.3</v>
      </c>
      <c r="C1099" s="9" t="n">
        <f aca="false">B1099/B1098-1</f>
        <v>0.0150936923802583</v>
      </c>
      <c r="D1099" s="9" t="n">
        <f aca="false">LN(B1099/B1098)</f>
        <v>0.0149809159974524</v>
      </c>
      <c r="E1099" s="9" t="n">
        <f aca="false">B1099/B1094-1</f>
        <v>0.0297085689430188</v>
      </c>
      <c r="F1099" s="9" t="n">
        <f aca="false">B1099/B1078-1</f>
        <v>0.00530830643791402</v>
      </c>
      <c r="G1099" s="0" t="n">
        <f aca="false">MAX(G1098,B1099)</f>
        <v>2398.4</v>
      </c>
      <c r="H1099" s="9" t="n">
        <f aca="false">B1099/G1099-1</f>
        <v>-0.0129669779853235</v>
      </c>
      <c r="I1099" s="0" t="n">
        <f aca="false">IF(AND($A1099&gt;=CrashTest!$B$3,$A1099&lt;=CrashTest!$C$3),1,IF(AND($A1099&gt;=CrashTest!$B$4,$A1099&lt;=CrashTest!$C$4),2,IF(AND($A1099&gt;=CrashTest!$B$5,$A1099&lt;=CrashTest!$C$5),3,IF(AND($A1099&gt;=CrashTest!$B$6,$A1099&lt;=CrashTest!$C$6),4,IF(AND($A1099&gt;=CrashTest!$B$7,$A1099&lt;=CrashTest!$C$7),5,0)))))</f>
        <v>0</v>
      </c>
      <c r="J1099" s="0" t="str">
        <f aca="false">IF(I1099=0,"",IF(I1098=I1099,MAX(J1098,B1099),B1099))</f>
        <v/>
      </c>
      <c r="K1099" s="9" t="str">
        <f aca="false">IF(I1099=0,"",B1099/J1099-1)</f>
        <v/>
      </c>
      <c r="M1099" s="8"/>
      <c r="N1099" s="8"/>
      <c r="O1099" s="8"/>
      <c r="P1099" s="8"/>
      <c r="Q1099" s="9"/>
      <c r="R1099" s="9"/>
      <c r="S1099" s="9"/>
      <c r="T1099" s="9"/>
      <c r="U1099" s="9"/>
      <c r="V1099" s="9"/>
    </row>
    <row r="1100" customFormat="false" ht="15" hidden="false" customHeight="false" outlineLevel="0" collapsed="false">
      <c r="A1100" s="5" t="n">
        <v>45425</v>
      </c>
      <c r="B1100" s="6" t="n">
        <v>2336.1</v>
      </c>
      <c r="C1100" s="9" t="n">
        <f aca="false">B1100/B1099-1</f>
        <v>-0.013179571663921</v>
      </c>
      <c r="D1100" s="9" t="n">
        <f aca="false">LN(B1100/B1099)</f>
        <v>-0.013267192944049</v>
      </c>
      <c r="E1100" s="9" t="n">
        <f aca="false">B1100/B1095-1</f>
        <v>0.00624569262577523</v>
      </c>
      <c r="F1100" s="9" t="n">
        <f aca="false">B1100/B1079-1</f>
        <v>-0.00853068500127319</v>
      </c>
      <c r="G1100" s="0" t="n">
        <f aca="false">MAX(G1099,B1100)</f>
        <v>2398.4</v>
      </c>
      <c r="H1100" s="9" t="n">
        <f aca="false">B1100/G1100-1</f>
        <v>-0.0259756504336225</v>
      </c>
      <c r="I1100" s="0" t="n">
        <f aca="false">IF(AND($A1100&gt;=CrashTest!$B$3,$A1100&lt;=CrashTest!$C$3),1,IF(AND($A1100&gt;=CrashTest!$B$4,$A1100&lt;=CrashTest!$C$4),2,IF(AND($A1100&gt;=CrashTest!$B$5,$A1100&lt;=CrashTest!$C$5),3,IF(AND($A1100&gt;=CrashTest!$B$6,$A1100&lt;=CrashTest!$C$6),4,IF(AND($A1100&gt;=CrashTest!$B$7,$A1100&lt;=CrashTest!$C$7),5,0)))))</f>
        <v>0</v>
      </c>
      <c r="J1100" s="0" t="str">
        <f aca="false">IF(I1100=0,"",IF(I1099=I1100,MAX(J1099,B1100),B1100))</f>
        <v/>
      </c>
      <c r="K1100" s="9" t="str">
        <f aca="false">IF(I1100=0,"",B1100/J1100-1)</f>
        <v/>
      </c>
      <c r="M1100" s="8"/>
      <c r="N1100" s="8"/>
      <c r="O1100" s="8"/>
      <c r="P1100" s="8"/>
      <c r="Q1100" s="9"/>
      <c r="R1100" s="9"/>
      <c r="S1100" s="9"/>
      <c r="T1100" s="9"/>
      <c r="U1100" s="9"/>
      <c r="V1100" s="9"/>
    </row>
    <row r="1101" customFormat="false" ht="15" hidden="false" customHeight="false" outlineLevel="0" collapsed="false">
      <c r="A1101" s="5" t="n">
        <v>45426</v>
      </c>
      <c r="B1101" s="6" t="n">
        <v>2353.4</v>
      </c>
      <c r="C1101" s="9" t="n">
        <f aca="false">B1101/B1100-1</f>
        <v>0.0074055049013313</v>
      </c>
      <c r="D1101" s="9" t="n">
        <f aca="false">LN(B1101/B1100)</f>
        <v>0.00737821877877846</v>
      </c>
      <c r="E1101" s="9" t="n">
        <f aca="false">B1101/B1096-1</f>
        <v>0.0164996544574985</v>
      </c>
      <c r="F1101" s="9" t="n">
        <f aca="false">B1101/B1080-1</f>
        <v>-0.00524135598951736</v>
      </c>
      <c r="G1101" s="0" t="n">
        <f aca="false">MAX(G1100,B1101)</f>
        <v>2398.4</v>
      </c>
      <c r="H1101" s="9" t="n">
        <f aca="false">B1101/G1101-1</f>
        <v>-0.0187625083388926</v>
      </c>
      <c r="I1101" s="0" t="n">
        <f aca="false">IF(AND($A1101&gt;=CrashTest!$B$3,$A1101&lt;=CrashTest!$C$3),1,IF(AND($A1101&gt;=CrashTest!$B$4,$A1101&lt;=CrashTest!$C$4),2,IF(AND($A1101&gt;=CrashTest!$B$5,$A1101&lt;=CrashTest!$C$5),3,IF(AND($A1101&gt;=CrashTest!$B$6,$A1101&lt;=CrashTest!$C$6),4,IF(AND($A1101&gt;=CrashTest!$B$7,$A1101&lt;=CrashTest!$C$7),5,0)))))</f>
        <v>0</v>
      </c>
      <c r="J1101" s="0" t="str">
        <f aca="false">IF(I1101=0,"",IF(I1100=I1101,MAX(J1100,B1101),B1101))</f>
        <v/>
      </c>
      <c r="K1101" s="9" t="str">
        <f aca="false">IF(I1101=0,"",B1101/J1101-1)</f>
        <v/>
      </c>
      <c r="M1101" s="8"/>
      <c r="N1101" s="8"/>
      <c r="O1101" s="8"/>
      <c r="P1101" s="8"/>
      <c r="Q1101" s="9"/>
      <c r="R1101" s="9"/>
      <c r="S1101" s="9"/>
      <c r="T1101" s="9"/>
      <c r="U1101" s="9"/>
      <c r="V1101" s="9"/>
    </row>
    <row r="1102" customFormat="false" ht="15" hidden="false" customHeight="false" outlineLevel="0" collapsed="false">
      <c r="A1102" s="5" t="n">
        <v>45427</v>
      </c>
      <c r="B1102" s="6" t="n">
        <v>2388.7</v>
      </c>
      <c r="C1102" s="9" t="n">
        <f aca="false">B1102/B1101-1</f>
        <v>0.0149995750828587</v>
      </c>
      <c r="D1102" s="9" t="n">
        <f aca="false">LN(B1102/B1101)</f>
        <v>0.0148881938560853</v>
      </c>
      <c r="E1102" s="9" t="n">
        <f aca="false">B1102/B1097-1</f>
        <v>0.032460235131397</v>
      </c>
      <c r="F1102" s="9" t="n">
        <f aca="false">B1102/B1081-1</f>
        <v>-0.000878367073782971</v>
      </c>
      <c r="G1102" s="0" t="n">
        <f aca="false">MAX(G1101,B1102)</f>
        <v>2398.4</v>
      </c>
      <c r="H1102" s="9" t="n">
        <f aca="false">B1102/G1102-1</f>
        <v>-0.00404436290860588</v>
      </c>
      <c r="I1102" s="0" t="n">
        <f aca="false">IF(AND($A1102&gt;=CrashTest!$B$3,$A1102&lt;=CrashTest!$C$3),1,IF(AND($A1102&gt;=CrashTest!$B$4,$A1102&lt;=CrashTest!$C$4),2,IF(AND($A1102&gt;=CrashTest!$B$5,$A1102&lt;=CrashTest!$C$5),3,IF(AND($A1102&gt;=CrashTest!$B$6,$A1102&lt;=CrashTest!$C$6),4,IF(AND($A1102&gt;=CrashTest!$B$7,$A1102&lt;=CrashTest!$C$7),5,0)))))</f>
        <v>0</v>
      </c>
      <c r="J1102" s="0" t="str">
        <f aca="false">IF(I1102=0,"",IF(I1101=I1102,MAX(J1101,B1102),B1102))</f>
        <v/>
      </c>
      <c r="K1102" s="9" t="str">
        <f aca="false">IF(I1102=0,"",B1102/J1102-1)</f>
        <v/>
      </c>
      <c r="M1102" s="8"/>
      <c r="N1102" s="8"/>
      <c r="O1102" s="8"/>
      <c r="P1102" s="8"/>
      <c r="Q1102" s="9"/>
      <c r="R1102" s="9"/>
      <c r="S1102" s="9"/>
      <c r="T1102" s="9"/>
      <c r="U1102" s="9"/>
      <c r="V1102" s="9"/>
    </row>
    <row r="1103" customFormat="false" ht="15" hidden="false" customHeight="false" outlineLevel="0" collapsed="false">
      <c r="A1103" s="5" t="n">
        <v>45428</v>
      </c>
      <c r="B1103" s="6" t="n">
        <v>2380</v>
      </c>
      <c r="C1103" s="9" t="n">
        <f aca="false">B1103/B1102-1</f>
        <v>-0.00364214844894706</v>
      </c>
      <c r="D1103" s="9" t="n">
        <f aca="false">LN(B1103/B1102)</f>
        <v>-0.00364879722039362</v>
      </c>
      <c r="E1103" s="9" t="n">
        <f aca="false">B1103/B1098-1</f>
        <v>0.0205394279833626</v>
      </c>
      <c r="F1103" s="9" t="n">
        <f aca="false">B1103/B1082-1</f>
        <v>0.00349959944343725</v>
      </c>
      <c r="G1103" s="0" t="n">
        <f aca="false">MAX(G1102,B1103)</f>
        <v>2398.4</v>
      </c>
      <c r="H1103" s="9" t="n">
        <f aca="false">B1103/G1103-1</f>
        <v>-0.00767178118745837</v>
      </c>
      <c r="I1103" s="0" t="n">
        <f aca="false">IF(AND($A1103&gt;=CrashTest!$B$3,$A1103&lt;=CrashTest!$C$3),1,IF(AND($A1103&gt;=CrashTest!$B$4,$A1103&lt;=CrashTest!$C$4),2,IF(AND($A1103&gt;=CrashTest!$B$5,$A1103&lt;=CrashTest!$C$5),3,IF(AND($A1103&gt;=CrashTest!$B$6,$A1103&lt;=CrashTest!$C$6),4,IF(AND($A1103&gt;=CrashTest!$B$7,$A1103&lt;=CrashTest!$C$7),5,0)))))</f>
        <v>0</v>
      </c>
      <c r="J1103" s="0" t="str">
        <f aca="false">IF(I1103=0,"",IF(I1102=I1103,MAX(J1102,B1103),B1103))</f>
        <v/>
      </c>
      <c r="K1103" s="9" t="str">
        <f aca="false">IF(I1103=0,"",B1103/J1103-1)</f>
        <v/>
      </c>
      <c r="M1103" s="8"/>
      <c r="N1103" s="8"/>
      <c r="O1103" s="8"/>
      <c r="P1103" s="8"/>
      <c r="Q1103" s="9"/>
      <c r="R1103" s="9"/>
      <c r="S1103" s="9"/>
      <c r="T1103" s="9"/>
      <c r="U1103" s="9"/>
      <c r="V1103" s="9"/>
    </row>
    <row r="1104" customFormat="false" ht="15" hidden="false" customHeight="false" outlineLevel="0" collapsed="false">
      <c r="A1104" s="5" t="n">
        <v>45429</v>
      </c>
      <c r="B1104" s="6" t="n">
        <v>2412.2</v>
      </c>
      <c r="C1104" s="9" t="n">
        <f aca="false">B1104/B1103-1</f>
        <v>0.0135294117647058</v>
      </c>
      <c r="D1104" s="9" t="n">
        <f aca="false">LN(B1104/B1103)</f>
        <v>0.0134387064836221</v>
      </c>
      <c r="E1104" s="9" t="n">
        <f aca="false">B1104/B1099-1</f>
        <v>0.0189667553753219</v>
      </c>
      <c r="F1104" s="9" t="n">
        <f aca="false">B1104/B1083-1</f>
        <v>0.0125508961927547</v>
      </c>
      <c r="G1104" s="0" t="n">
        <f aca="false">MAX(G1103,B1104)</f>
        <v>2412.2</v>
      </c>
      <c r="H1104" s="9" t="n">
        <f aca="false">B1104/G1104-1</f>
        <v>0</v>
      </c>
      <c r="I1104" s="0" t="n">
        <f aca="false">IF(AND($A1104&gt;=CrashTest!$B$3,$A1104&lt;=CrashTest!$C$3),1,IF(AND($A1104&gt;=CrashTest!$B$4,$A1104&lt;=CrashTest!$C$4),2,IF(AND($A1104&gt;=CrashTest!$B$5,$A1104&lt;=CrashTest!$C$5),3,IF(AND($A1104&gt;=CrashTest!$B$6,$A1104&lt;=CrashTest!$C$6),4,IF(AND($A1104&gt;=CrashTest!$B$7,$A1104&lt;=CrashTest!$C$7),5,0)))))</f>
        <v>0</v>
      </c>
      <c r="J1104" s="0" t="str">
        <f aca="false">IF(I1104=0,"",IF(I1103=I1104,MAX(J1103,B1104),B1104))</f>
        <v/>
      </c>
      <c r="K1104" s="9" t="str">
        <f aca="false">IF(I1104=0,"",B1104/J1104-1)</f>
        <v/>
      </c>
      <c r="M1104" s="8"/>
      <c r="N1104" s="8"/>
      <c r="O1104" s="8"/>
      <c r="P1104" s="8"/>
      <c r="Q1104" s="9"/>
      <c r="R1104" s="9"/>
      <c r="S1104" s="9"/>
      <c r="T1104" s="9"/>
      <c r="U1104" s="9"/>
      <c r="V1104" s="9"/>
    </row>
    <row r="1105" customFormat="false" ht="15" hidden="false" customHeight="false" outlineLevel="0" collapsed="false">
      <c r="A1105" s="5" t="n">
        <v>45432</v>
      </c>
      <c r="B1105" s="6" t="n">
        <v>2433.9</v>
      </c>
      <c r="C1105" s="9" t="n">
        <f aca="false">B1105/B1104-1</f>
        <v>0.00899593731863035</v>
      </c>
      <c r="D1105" s="9" t="n">
        <f aca="false">LN(B1105/B1104)</f>
        <v>0.00895571491998653</v>
      </c>
      <c r="E1105" s="9" t="n">
        <f aca="false">B1105/B1100-1</f>
        <v>0.0418646462052139</v>
      </c>
      <c r="F1105" s="9" t="n">
        <f aca="false">B1105/B1084-1</f>
        <v>0.0148015343562375</v>
      </c>
      <c r="G1105" s="0" t="n">
        <f aca="false">MAX(G1104,B1105)</f>
        <v>2433.9</v>
      </c>
      <c r="H1105" s="9" t="n">
        <f aca="false">B1105/G1105-1</f>
        <v>0</v>
      </c>
      <c r="I1105" s="0" t="n">
        <f aca="false">IF(AND($A1105&gt;=CrashTest!$B$3,$A1105&lt;=CrashTest!$C$3),1,IF(AND($A1105&gt;=CrashTest!$B$4,$A1105&lt;=CrashTest!$C$4),2,IF(AND($A1105&gt;=CrashTest!$B$5,$A1105&lt;=CrashTest!$C$5),3,IF(AND($A1105&gt;=CrashTest!$B$6,$A1105&lt;=CrashTest!$C$6),4,IF(AND($A1105&gt;=CrashTest!$B$7,$A1105&lt;=CrashTest!$C$7),5,0)))))</f>
        <v>0</v>
      </c>
      <c r="J1105" s="0" t="str">
        <f aca="false">IF(I1105=0,"",IF(I1104=I1105,MAX(J1104,B1105),B1105))</f>
        <v/>
      </c>
      <c r="K1105" s="9" t="str">
        <f aca="false">IF(I1105=0,"",B1105/J1105-1)</f>
        <v/>
      </c>
      <c r="M1105" s="8"/>
      <c r="N1105" s="8"/>
      <c r="O1105" s="8"/>
      <c r="P1105" s="8"/>
      <c r="Q1105" s="9"/>
      <c r="R1105" s="9"/>
      <c r="S1105" s="9"/>
      <c r="T1105" s="9"/>
      <c r="U1105" s="9"/>
      <c r="V1105" s="9"/>
    </row>
    <row r="1106" customFormat="false" ht="15" hidden="false" customHeight="false" outlineLevel="0" collapsed="false">
      <c r="A1106" s="5" t="n">
        <v>45433</v>
      </c>
      <c r="B1106" s="6" t="n">
        <v>2421.7</v>
      </c>
      <c r="C1106" s="9" t="n">
        <f aca="false">B1106/B1105-1</f>
        <v>-0.00501253132832091</v>
      </c>
      <c r="D1106" s="9" t="n">
        <f aca="false">LN(B1106/B1105)</f>
        <v>-0.00502513620267316</v>
      </c>
      <c r="E1106" s="9" t="n">
        <f aca="false">B1106/B1101-1</f>
        <v>0.0290218407410554</v>
      </c>
      <c r="F1106" s="9" t="n">
        <f aca="false">B1106/B1085-1</f>
        <v>0.0383757825229398</v>
      </c>
      <c r="G1106" s="0" t="n">
        <f aca="false">MAX(G1105,B1106)</f>
        <v>2433.9</v>
      </c>
      <c r="H1106" s="9" t="n">
        <f aca="false">B1106/G1106-1</f>
        <v>-0.00501253132832091</v>
      </c>
      <c r="I1106" s="0" t="n">
        <f aca="false">IF(AND($A1106&gt;=CrashTest!$B$3,$A1106&lt;=CrashTest!$C$3),1,IF(AND($A1106&gt;=CrashTest!$B$4,$A1106&lt;=CrashTest!$C$4),2,IF(AND($A1106&gt;=CrashTest!$B$5,$A1106&lt;=CrashTest!$C$5),3,IF(AND($A1106&gt;=CrashTest!$B$6,$A1106&lt;=CrashTest!$C$6),4,IF(AND($A1106&gt;=CrashTest!$B$7,$A1106&lt;=CrashTest!$C$7),5,0)))))</f>
        <v>0</v>
      </c>
      <c r="J1106" s="0" t="str">
        <f aca="false">IF(I1106=0,"",IF(I1105=I1106,MAX(J1105,B1106),B1106))</f>
        <v/>
      </c>
      <c r="K1106" s="9" t="str">
        <f aca="false">IF(I1106=0,"",B1106/J1106-1)</f>
        <v/>
      </c>
      <c r="M1106" s="8"/>
      <c r="N1106" s="8"/>
      <c r="O1106" s="8"/>
      <c r="P1106" s="8"/>
      <c r="Q1106" s="9"/>
      <c r="R1106" s="9"/>
      <c r="S1106" s="9"/>
      <c r="T1106" s="9"/>
      <c r="U1106" s="9"/>
      <c r="V1106" s="9"/>
    </row>
    <row r="1107" customFormat="false" ht="15" hidden="false" customHeight="false" outlineLevel="0" collapsed="false">
      <c r="A1107" s="5" t="n">
        <v>45434</v>
      </c>
      <c r="B1107" s="6" t="n">
        <v>2389.2</v>
      </c>
      <c r="C1107" s="9" t="n">
        <f aca="false">B1107/B1106-1</f>
        <v>-0.013420324565388</v>
      </c>
      <c r="D1107" s="9" t="n">
        <f aca="false">LN(B1107/B1106)</f>
        <v>-0.0135111910083051</v>
      </c>
      <c r="E1107" s="9" t="n">
        <f aca="false">B1107/B1102-1</f>
        <v>0.000209318876376319</v>
      </c>
      <c r="F1107" s="9" t="n">
        <f aca="false">B1107/B1086-1</f>
        <v>0.0264209305322851</v>
      </c>
      <c r="G1107" s="0" t="n">
        <f aca="false">MAX(G1106,B1107)</f>
        <v>2433.9</v>
      </c>
      <c r="H1107" s="9" t="n">
        <f aca="false">B1107/G1107-1</f>
        <v>-0.0183655860963886</v>
      </c>
      <c r="I1107" s="0" t="n">
        <f aca="false">IF(AND($A1107&gt;=CrashTest!$B$3,$A1107&lt;=CrashTest!$C$3),1,IF(AND($A1107&gt;=CrashTest!$B$4,$A1107&lt;=CrashTest!$C$4),2,IF(AND($A1107&gt;=CrashTest!$B$5,$A1107&lt;=CrashTest!$C$5),3,IF(AND($A1107&gt;=CrashTest!$B$6,$A1107&lt;=CrashTest!$C$6),4,IF(AND($A1107&gt;=CrashTest!$B$7,$A1107&lt;=CrashTest!$C$7),5,0)))))</f>
        <v>0</v>
      </c>
      <c r="J1107" s="0" t="str">
        <f aca="false">IF(I1107=0,"",IF(I1106=I1107,MAX(J1106,B1107),B1107))</f>
        <v/>
      </c>
      <c r="K1107" s="9" t="str">
        <f aca="false">IF(I1107=0,"",B1107/J1107-1)</f>
        <v/>
      </c>
      <c r="M1107" s="8"/>
      <c r="N1107" s="8"/>
      <c r="O1107" s="8"/>
      <c r="P1107" s="8"/>
      <c r="Q1107" s="9"/>
      <c r="R1107" s="9"/>
      <c r="S1107" s="9"/>
      <c r="T1107" s="9"/>
      <c r="U1107" s="9"/>
      <c r="V1107" s="9"/>
    </row>
    <row r="1108" customFormat="false" ht="15" hidden="false" customHeight="false" outlineLevel="0" collapsed="false">
      <c r="A1108" s="5" t="n">
        <v>45435</v>
      </c>
      <c r="B1108" s="6" t="n">
        <v>2335</v>
      </c>
      <c r="C1108" s="9" t="n">
        <f aca="false">B1108/B1107-1</f>
        <v>-0.022685417713042</v>
      </c>
      <c r="D1108" s="9" t="n">
        <f aca="false">LN(B1108/B1107)</f>
        <v>-0.0229466907551532</v>
      </c>
      <c r="E1108" s="9" t="n">
        <f aca="false">B1108/B1103-1</f>
        <v>-0.0189075630252101</v>
      </c>
      <c r="F1108" s="9" t="n">
        <f aca="false">B1108/B1087-1</f>
        <v>0.00451710045170994</v>
      </c>
      <c r="G1108" s="0" t="n">
        <f aca="false">MAX(G1107,B1108)</f>
        <v>2433.9</v>
      </c>
      <c r="H1108" s="9" t="n">
        <f aca="false">B1108/G1108-1</f>
        <v>-0.0406343728172892</v>
      </c>
      <c r="I1108" s="0" t="n">
        <f aca="false">IF(AND($A1108&gt;=CrashTest!$B$3,$A1108&lt;=CrashTest!$C$3),1,IF(AND($A1108&gt;=CrashTest!$B$4,$A1108&lt;=CrashTest!$C$4),2,IF(AND($A1108&gt;=CrashTest!$B$5,$A1108&lt;=CrashTest!$C$5),3,IF(AND($A1108&gt;=CrashTest!$B$6,$A1108&lt;=CrashTest!$C$6),4,IF(AND($A1108&gt;=CrashTest!$B$7,$A1108&lt;=CrashTest!$C$7),5,0)))))</f>
        <v>0</v>
      </c>
      <c r="J1108" s="0" t="str">
        <f aca="false">IF(I1108=0,"",IF(I1107=I1108,MAX(J1107,B1108),B1108))</f>
        <v/>
      </c>
      <c r="K1108" s="9" t="str">
        <f aca="false">IF(I1108=0,"",B1108/J1108-1)</f>
        <v/>
      </c>
      <c r="M1108" s="8"/>
      <c r="N1108" s="8"/>
      <c r="O1108" s="8"/>
      <c r="P1108" s="8"/>
      <c r="Q1108" s="9"/>
      <c r="R1108" s="9"/>
      <c r="S1108" s="9"/>
      <c r="T1108" s="9"/>
      <c r="U1108" s="9"/>
      <c r="V1108" s="9"/>
    </row>
    <row r="1109" customFormat="false" ht="15" hidden="false" customHeight="false" outlineLevel="0" collapsed="false">
      <c r="A1109" s="5" t="n">
        <v>45436</v>
      </c>
      <c r="B1109" s="6" t="n">
        <v>2332.5</v>
      </c>
      <c r="C1109" s="9" t="n">
        <f aca="false">B1109/B1108-1</f>
        <v>-0.00107066381156318</v>
      </c>
      <c r="D1109" s="9" t="n">
        <f aca="false">LN(B1109/B1108)</f>
        <v>-0.0010712373814988</v>
      </c>
      <c r="E1109" s="9" t="n">
        <f aca="false">B1109/B1104-1</f>
        <v>-0.0330403780781029</v>
      </c>
      <c r="F1109" s="9" t="n">
        <f aca="false">B1109/B1088-1</f>
        <v>0.00115889775946432</v>
      </c>
      <c r="G1109" s="0" t="n">
        <f aca="false">MAX(G1108,B1109)</f>
        <v>2433.9</v>
      </c>
      <c r="H1109" s="9" t="n">
        <f aca="false">B1109/G1109-1</f>
        <v>-0.0416615308763713</v>
      </c>
      <c r="I1109" s="0" t="n">
        <f aca="false">IF(AND($A1109&gt;=CrashTest!$B$3,$A1109&lt;=CrashTest!$C$3),1,IF(AND($A1109&gt;=CrashTest!$B$4,$A1109&lt;=CrashTest!$C$4),2,IF(AND($A1109&gt;=CrashTest!$B$5,$A1109&lt;=CrashTest!$C$5),3,IF(AND($A1109&gt;=CrashTest!$B$6,$A1109&lt;=CrashTest!$C$6),4,IF(AND($A1109&gt;=CrashTest!$B$7,$A1109&lt;=CrashTest!$C$7),5,0)))))</f>
        <v>0</v>
      </c>
      <c r="J1109" s="0" t="str">
        <f aca="false">IF(I1109=0,"",IF(I1108=I1109,MAX(J1108,B1109),B1109))</f>
        <v/>
      </c>
      <c r="K1109" s="9" t="str">
        <f aca="false">IF(I1109=0,"",B1109/J1109-1)</f>
        <v/>
      </c>
      <c r="M1109" s="8"/>
      <c r="N1109" s="8"/>
      <c r="O1109" s="8"/>
      <c r="P1109" s="8"/>
      <c r="Q1109" s="9"/>
      <c r="R1109" s="9"/>
      <c r="S1109" s="9"/>
      <c r="T1109" s="9"/>
      <c r="U1109" s="9"/>
      <c r="V1109" s="9"/>
    </row>
    <row r="1110" customFormat="false" ht="15" hidden="false" customHeight="false" outlineLevel="0" collapsed="false">
      <c r="A1110" s="5" t="n">
        <v>45440</v>
      </c>
      <c r="B1110" s="6" t="n">
        <v>2355.2</v>
      </c>
      <c r="C1110" s="9" t="n">
        <f aca="false">B1110/B1109-1</f>
        <v>0.00973204715969978</v>
      </c>
      <c r="D1110" s="9" t="n">
        <f aca="false">LN(B1110/B1109)</f>
        <v>0.00968499581305809</v>
      </c>
      <c r="E1110" s="9" t="n">
        <f aca="false">B1110/B1105-1</f>
        <v>-0.0323349356999056</v>
      </c>
      <c r="F1110" s="9" t="n">
        <f aca="false">B1110/B1089-1</f>
        <v>0.00873736508480372</v>
      </c>
      <c r="G1110" s="0" t="n">
        <f aca="false">MAX(G1109,B1110)</f>
        <v>2433.9</v>
      </c>
      <c r="H1110" s="9" t="n">
        <f aca="false">B1110/G1110-1</f>
        <v>-0.0323349356999056</v>
      </c>
      <c r="I1110" s="0" t="n">
        <f aca="false">IF(AND($A1110&gt;=CrashTest!$B$3,$A1110&lt;=CrashTest!$C$3),1,IF(AND($A1110&gt;=CrashTest!$B$4,$A1110&lt;=CrashTest!$C$4),2,IF(AND($A1110&gt;=CrashTest!$B$5,$A1110&lt;=CrashTest!$C$5),3,IF(AND($A1110&gt;=CrashTest!$B$6,$A1110&lt;=CrashTest!$C$6),4,IF(AND($A1110&gt;=CrashTest!$B$7,$A1110&lt;=CrashTest!$C$7),5,0)))))</f>
        <v>0</v>
      </c>
      <c r="J1110" s="0" t="str">
        <f aca="false">IF(I1110=0,"",IF(I1109=I1110,MAX(J1109,B1110),B1110))</f>
        <v/>
      </c>
      <c r="K1110" s="9" t="str">
        <f aca="false">IF(I1110=0,"",B1110/J1110-1)</f>
        <v/>
      </c>
      <c r="M1110" s="8"/>
      <c r="N1110" s="8"/>
      <c r="O1110" s="8"/>
      <c r="P1110" s="8"/>
      <c r="Q1110" s="9"/>
      <c r="R1110" s="9"/>
      <c r="S1110" s="9"/>
      <c r="T1110" s="9"/>
      <c r="U1110" s="9"/>
      <c r="V1110" s="9"/>
    </row>
    <row r="1111" customFormat="false" ht="15" hidden="false" customHeight="false" outlineLevel="0" collapsed="false">
      <c r="A1111" s="5" t="n">
        <v>45441</v>
      </c>
      <c r="B1111" s="6" t="n">
        <v>2340.3</v>
      </c>
      <c r="C1111" s="9" t="n">
        <f aca="false">B1111/B1110-1</f>
        <v>-0.00632642663043459</v>
      </c>
      <c r="D1111" s="9" t="n">
        <f aca="false">LN(B1111/B1110)</f>
        <v>-0.00634652327217977</v>
      </c>
      <c r="E1111" s="9" t="n">
        <f aca="false">B1111/B1106-1</f>
        <v>-0.0336127513730022</v>
      </c>
      <c r="F1111" s="9" t="n">
        <f aca="false">B1111/B1090-1</f>
        <v>-0.00217446917370168</v>
      </c>
      <c r="G1111" s="0" t="n">
        <f aca="false">MAX(G1110,B1111)</f>
        <v>2433.9</v>
      </c>
      <c r="H1111" s="9" t="n">
        <f aca="false">B1111/G1111-1</f>
        <v>-0.0384567977320349</v>
      </c>
      <c r="I1111" s="0" t="n">
        <f aca="false">IF(AND($A1111&gt;=CrashTest!$B$3,$A1111&lt;=CrashTest!$C$3),1,IF(AND($A1111&gt;=CrashTest!$B$4,$A1111&lt;=CrashTest!$C$4),2,IF(AND($A1111&gt;=CrashTest!$B$5,$A1111&lt;=CrashTest!$C$5),3,IF(AND($A1111&gt;=CrashTest!$B$6,$A1111&lt;=CrashTest!$C$6),4,IF(AND($A1111&gt;=CrashTest!$B$7,$A1111&lt;=CrashTest!$C$7),5,0)))))</f>
        <v>0</v>
      </c>
      <c r="J1111" s="0" t="str">
        <f aca="false">IF(I1111=0,"",IF(I1110=I1111,MAX(J1110,B1111),B1111))</f>
        <v/>
      </c>
      <c r="K1111" s="9" t="str">
        <f aca="false">IF(I1111=0,"",B1111/J1111-1)</f>
        <v/>
      </c>
      <c r="M1111" s="8"/>
      <c r="N1111" s="8"/>
      <c r="O1111" s="8"/>
      <c r="P1111" s="8"/>
      <c r="Q1111" s="9"/>
      <c r="R1111" s="9"/>
      <c r="S1111" s="9"/>
      <c r="T1111" s="9"/>
      <c r="U1111" s="9"/>
      <c r="V1111" s="9"/>
    </row>
    <row r="1112" customFormat="false" ht="15" hidden="false" customHeight="false" outlineLevel="0" collapsed="false">
      <c r="A1112" s="5" t="n">
        <v>45442</v>
      </c>
      <c r="B1112" s="6" t="n">
        <v>2342.9</v>
      </c>
      <c r="C1112" s="9" t="n">
        <f aca="false">B1112/B1111-1</f>
        <v>0.00111096867922922</v>
      </c>
      <c r="D1112" s="9" t="n">
        <f aca="false">LN(B1112/B1111)</f>
        <v>0.00111035201021715</v>
      </c>
      <c r="E1112" s="9" t="n">
        <f aca="false">B1112/B1107-1</f>
        <v>-0.0193788715888162</v>
      </c>
      <c r="F1112" s="9" t="n">
        <f aca="false">B1112/B1091-1</f>
        <v>0.022475342585319</v>
      </c>
      <c r="G1112" s="0" t="n">
        <f aca="false">MAX(G1111,B1112)</f>
        <v>2433.9</v>
      </c>
      <c r="H1112" s="9" t="n">
        <f aca="false">B1112/G1112-1</f>
        <v>-0.0373885533505896</v>
      </c>
      <c r="I1112" s="0" t="n">
        <f aca="false">IF(AND($A1112&gt;=CrashTest!$B$3,$A1112&lt;=CrashTest!$C$3),1,IF(AND($A1112&gt;=CrashTest!$B$4,$A1112&lt;=CrashTest!$C$4),2,IF(AND($A1112&gt;=CrashTest!$B$5,$A1112&lt;=CrashTest!$C$5),3,IF(AND($A1112&gt;=CrashTest!$B$6,$A1112&lt;=CrashTest!$C$6),4,IF(AND($A1112&gt;=CrashTest!$B$7,$A1112&lt;=CrashTest!$C$7),5,0)))))</f>
        <v>0</v>
      </c>
      <c r="J1112" s="0" t="str">
        <f aca="false">IF(I1112=0,"",IF(I1111=I1112,MAX(J1111,B1112),B1112))</f>
        <v/>
      </c>
      <c r="K1112" s="9" t="str">
        <f aca="false">IF(I1112=0,"",B1112/J1112-1)</f>
        <v/>
      </c>
      <c r="M1112" s="8"/>
      <c r="N1112" s="8"/>
      <c r="O1112" s="8"/>
      <c r="P1112" s="8"/>
      <c r="Q1112" s="9"/>
      <c r="R1112" s="9"/>
      <c r="S1112" s="9"/>
      <c r="T1112" s="9"/>
      <c r="U1112" s="9"/>
      <c r="V1112" s="9"/>
    </row>
    <row r="1113" customFormat="false" ht="15" hidden="false" customHeight="false" outlineLevel="0" collapsed="false">
      <c r="A1113" s="5" t="n">
        <v>45443</v>
      </c>
      <c r="B1113" s="6" t="n">
        <v>2322.9</v>
      </c>
      <c r="C1113" s="9" t="n">
        <f aca="false">B1113/B1112-1</f>
        <v>-0.00853642921166076</v>
      </c>
      <c r="D1113" s="9" t="n">
        <f aca="false">LN(B1113/B1112)</f>
        <v>-0.00857307321180666</v>
      </c>
      <c r="E1113" s="9" t="n">
        <f aca="false">B1113/B1108-1</f>
        <v>-0.00518201284796571</v>
      </c>
      <c r="F1113" s="9" t="n">
        <f aca="false">B1113/B1092-1</f>
        <v>0.010000434801513</v>
      </c>
      <c r="G1113" s="0" t="n">
        <f aca="false">MAX(G1112,B1113)</f>
        <v>2433.9</v>
      </c>
      <c r="H1113" s="9" t="n">
        <f aca="false">B1113/G1113-1</f>
        <v>-0.0456058178232467</v>
      </c>
      <c r="I1113" s="0" t="n">
        <f aca="false">IF(AND($A1113&gt;=CrashTest!$B$3,$A1113&lt;=CrashTest!$C$3),1,IF(AND($A1113&gt;=CrashTest!$B$4,$A1113&lt;=CrashTest!$C$4),2,IF(AND($A1113&gt;=CrashTest!$B$5,$A1113&lt;=CrashTest!$C$5),3,IF(AND($A1113&gt;=CrashTest!$B$6,$A1113&lt;=CrashTest!$C$6),4,IF(AND($A1113&gt;=CrashTest!$B$7,$A1113&lt;=CrashTest!$C$7),5,0)))))</f>
        <v>0</v>
      </c>
      <c r="J1113" s="0" t="str">
        <f aca="false">IF(I1113=0,"",IF(I1112=I1113,MAX(J1112,B1113),B1113))</f>
        <v/>
      </c>
      <c r="K1113" s="9" t="str">
        <f aca="false">IF(I1113=0,"",B1113/J1113-1)</f>
        <v/>
      </c>
      <c r="M1113" s="8"/>
      <c r="N1113" s="8"/>
      <c r="O1113" s="8"/>
      <c r="P1113" s="8"/>
      <c r="Q1113" s="9"/>
      <c r="R1113" s="9"/>
      <c r="S1113" s="9"/>
      <c r="T1113" s="9"/>
      <c r="U1113" s="9"/>
      <c r="V1113" s="9"/>
    </row>
    <row r="1114" customFormat="false" ht="15" hidden="false" customHeight="false" outlineLevel="0" collapsed="false">
      <c r="A1114" s="5" t="n">
        <v>45446</v>
      </c>
      <c r="B1114" s="6" t="n">
        <v>2346.6</v>
      </c>
      <c r="C1114" s="9" t="n">
        <f aca="false">B1114/B1113-1</f>
        <v>0.010202763786646</v>
      </c>
      <c r="D1114" s="9" t="n">
        <f aca="false">LN(B1114/B1113)</f>
        <v>0.0101510669287358</v>
      </c>
      <c r="E1114" s="9" t="n">
        <f aca="false">B1114/B1109-1</f>
        <v>0.00604501607717034</v>
      </c>
      <c r="F1114" s="9" t="n">
        <f aca="false">B1114/B1093-1</f>
        <v>0.0206158663883089</v>
      </c>
      <c r="G1114" s="0" t="n">
        <f aca="false">MAX(G1113,B1114)</f>
        <v>2433.9</v>
      </c>
      <c r="H1114" s="9" t="n">
        <f aca="false">B1114/G1114-1</f>
        <v>-0.0358683594231481</v>
      </c>
      <c r="I1114" s="0" t="n">
        <f aca="false">IF(AND($A1114&gt;=CrashTest!$B$3,$A1114&lt;=CrashTest!$C$3),1,IF(AND($A1114&gt;=CrashTest!$B$4,$A1114&lt;=CrashTest!$C$4),2,IF(AND($A1114&gt;=CrashTest!$B$5,$A1114&lt;=CrashTest!$C$5),3,IF(AND($A1114&gt;=CrashTest!$B$6,$A1114&lt;=CrashTest!$C$6),4,IF(AND($A1114&gt;=CrashTest!$B$7,$A1114&lt;=CrashTest!$C$7),5,0)))))</f>
        <v>0</v>
      </c>
      <c r="J1114" s="0" t="str">
        <f aca="false">IF(I1114=0,"",IF(I1113=I1114,MAX(J1113,B1114),B1114))</f>
        <v/>
      </c>
      <c r="K1114" s="9" t="str">
        <f aca="false">IF(I1114=0,"",B1114/J1114-1)</f>
        <v/>
      </c>
      <c r="M1114" s="8"/>
      <c r="N1114" s="8"/>
      <c r="O1114" s="8"/>
      <c r="P1114" s="8"/>
      <c r="Q1114" s="9"/>
      <c r="R1114" s="9"/>
      <c r="S1114" s="9"/>
      <c r="T1114" s="9"/>
      <c r="U1114" s="9"/>
      <c r="V1114" s="9"/>
    </row>
    <row r="1115" customFormat="false" ht="15" hidden="false" customHeight="false" outlineLevel="0" collapsed="false">
      <c r="A1115" s="5" t="n">
        <v>45447</v>
      </c>
      <c r="B1115" s="6" t="n">
        <v>2325.5</v>
      </c>
      <c r="C1115" s="9" t="n">
        <f aca="false">B1115/B1114-1</f>
        <v>-0.00899173271967946</v>
      </c>
      <c r="D1115" s="9" t="n">
        <f aca="false">LN(B1115/B1114)</f>
        <v>-0.00903240232537165</v>
      </c>
      <c r="E1115" s="9" t="n">
        <f aca="false">B1115/B1110-1</f>
        <v>-0.012610394021739</v>
      </c>
      <c r="F1115" s="9" t="n">
        <f aca="false">B1115/B1094-1</f>
        <v>0.0115267507612005</v>
      </c>
      <c r="G1115" s="0" t="n">
        <f aca="false">MAX(G1114,B1115)</f>
        <v>2433.9</v>
      </c>
      <c r="H1115" s="9" t="n">
        <f aca="false">B1115/G1115-1</f>
        <v>-0.0445375734418013</v>
      </c>
      <c r="I1115" s="0" t="n">
        <f aca="false">IF(AND($A1115&gt;=CrashTest!$B$3,$A1115&lt;=CrashTest!$C$3),1,IF(AND($A1115&gt;=CrashTest!$B$4,$A1115&lt;=CrashTest!$C$4),2,IF(AND($A1115&gt;=CrashTest!$B$5,$A1115&lt;=CrashTest!$C$5),3,IF(AND($A1115&gt;=CrashTest!$B$6,$A1115&lt;=CrashTest!$C$6),4,IF(AND($A1115&gt;=CrashTest!$B$7,$A1115&lt;=CrashTest!$C$7),5,0)))))</f>
        <v>0</v>
      </c>
      <c r="J1115" s="0" t="str">
        <f aca="false">IF(I1115=0,"",IF(I1114=I1115,MAX(J1114,B1115),B1115))</f>
        <v/>
      </c>
      <c r="K1115" s="9" t="str">
        <f aca="false">IF(I1115=0,"",B1115/J1115-1)</f>
        <v/>
      </c>
      <c r="M1115" s="8"/>
      <c r="N1115" s="8"/>
      <c r="O1115" s="8"/>
      <c r="P1115" s="8"/>
      <c r="Q1115" s="9"/>
      <c r="R1115" s="9"/>
      <c r="S1115" s="9"/>
      <c r="T1115" s="9"/>
      <c r="U1115" s="9"/>
      <c r="V1115" s="9"/>
    </row>
    <row r="1116" customFormat="false" ht="15" hidden="false" customHeight="false" outlineLevel="0" collapsed="false">
      <c r="A1116" s="5" t="n">
        <v>45448</v>
      </c>
      <c r="B1116" s="6" t="n">
        <v>2354.1</v>
      </c>
      <c r="C1116" s="9" t="n">
        <f aca="false">B1116/B1115-1</f>
        <v>0.0122984304450655</v>
      </c>
      <c r="D1116" s="9" t="n">
        <f aca="false">LN(B1116/B1115)</f>
        <v>0.0122234191373855</v>
      </c>
      <c r="E1116" s="9" t="n">
        <f aca="false">B1116/B1111-1</f>
        <v>0.00589667991283149</v>
      </c>
      <c r="F1116" s="9" t="n">
        <f aca="false">B1116/B1095-1</f>
        <v>0.013998966230186</v>
      </c>
      <c r="G1116" s="0" t="n">
        <f aca="false">MAX(G1115,B1116)</f>
        <v>2433.9</v>
      </c>
      <c r="H1116" s="9" t="n">
        <f aca="false">B1116/G1116-1</f>
        <v>-0.0327868852459017</v>
      </c>
      <c r="I1116" s="0" t="n">
        <f aca="false">IF(AND($A1116&gt;=CrashTest!$B$3,$A1116&lt;=CrashTest!$C$3),1,IF(AND($A1116&gt;=CrashTest!$B$4,$A1116&lt;=CrashTest!$C$4),2,IF(AND($A1116&gt;=CrashTest!$B$5,$A1116&lt;=CrashTest!$C$5),3,IF(AND($A1116&gt;=CrashTest!$B$6,$A1116&lt;=CrashTest!$C$6),4,IF(AND($A1116&gt;=CrashTest!$B$7,$A1116&lt;=CrashTest!$C$7),5,0)))))</f>
        <v>0</v>
      </c>
      <c r="J1116" s="0" t="str">
        <f aca="false">IF(I1116=0,"",IF(I1115=I1116,MAX(J1115,B1116),B1116))</f>
        <v/>
      </c>
      <c r="K1116" s="9" t="str">
        <f aca="false">IF(I1116=0,"",B1116/J1116-1)</f>
        <v/>
      </c>
      <c r="M1116" s="8"/>
      <c r="N1116" s="8"/>
      <c r="O1116" s="8"/>
      <c r="P1116" s="8"/>
      <c r="Q1116" s="9"/>
      <c r="R1116" s="9"/>
      <c r="S1116" s="9"/>
      <c r="T1116" s="9"/>
      <c r="U1116" s="9"/>
      <c r="V1116" s="9"/>
    </row>
    <row r="1117" customFormat="false" ht="15" hidden="false" customHeight="false" outlineLevel="0" collapsed="false">
      <c r="A1117" s="5" t="n">
        <v>45449</v>
      </c>
      <c r="B1117" s="6" t="n">
        <v>2370.3</v>
      </c>
      <c r="C1117" s="9" t="n">
        <f aca="false">B1117/B1116-1</f>
        <v>0.00688161080667782</v>
      </c>
      <c r="D1117" s="9" t="n">
        <f aca="false">LN(B1117/B1116)</f>
        <v>0.00685804059526017</v>
      </c>
      <c r="E1117" s="9" t="n">
        <f aca="false">B1117/B1112-1</f>
        <v>0.0116949080199753</v>
      </c>
      <c r="F1117" s="9" t="n">
        <f aca="false">B1117/B1096-1</f>
        <v>0.0237992398064963</v>
      </c>
      <c r="G1117" s="0" t="n">
        <f aca="false">MAX(G1116,B1117)</f>
        <v>2433.9</v>
      </c>
      <c r="H1117" s="9" t="n">
        <f aca="false">B1117/G1117-1</f>
        <v>-0.0261309010230494</v>
      </c>
      <c r="I1117" s="0" t="n">
        <f aca="false">IF(AND($A1117&gt;=CrashTest!$B$3,$A1117&lt;=CrashTest!$C$3),1,IF(AND($A1117&gt;=CrashTest!$B$4,$A1117&lt;=CrashTest!$C$4),2,IF(AND($A1117&gt;=CrashTest!$B$5,$A1117&lt;=CrashTest!$C$5),3,IF(AND($A1117&gt;=CrashTest!$B$6,$A1117&lt;=CrashTest!$C$6),4,IF(AND($A1117&gt;=CrashTest!$B$7,$A1117&lt;=CrashTest!$C$7),5,0)))))</f>
        <v>0</v>
      </c>
      <c r="J1117" s="0" t="str">
        <f aca="false">IF(I1117=0,"",IF(I1116=I1117,MAX(J1116,B1117),B1117))</f>
        <v/>
      </c>
      <c r="K1117" s="9" t="str">
        <f aca="false">IF(I1117=0,"",B1117/J1117-1)</f>
        <v/>
      </c>
      <c r="M1117" s="8"/>
      <c r="N1117" s="8"/>
      <c r="O1117" s="8"/>
      <c r="P1117" s="8"/>
      <c r="Q1117" s="9"/>
      <c r="R1117" s="9"/>
      <c r="S1117" s="9"/>
      <c r="T1117" s="9"/>
      <c r="U1117" s="9"/>
      <c r="V1117" s="9"/>
    </row>
    <row r="1118" customFormat="false" ht="15" hidden="false" customHeight="false" outlineLevel="0" collapsed="false">
      <c r="A1118" s="5" t="n">
        <v>45450</v>
      </c>
      <c r="B1118" s="6" t="n">
        <v>2305.2</v>
      </c>
      <c r="C1118" s="9" t="n">
        <f aca="false">B1118/B1117-1</f>
        <v>-0.0274648778635618</v>
      </c>
      <c r="D1118" s="9" t="n">
        <f aca="false">LN(B1118/B1117)</f>
        <v>-0.0278490888342862</v>
      </c>
      <c r="E1118" s="9" t="n">
        <f aca="false">B1118/B1113-1</f>
        <v>-0.00761978561281174</v>
      </c>
      <c r="F1118" s="9" t="n">
        <f aca="false">B1118/B1097-1</f>
        <v>-0.00363070539419086</v>
      </c>
      <c r="G1118" s="0" t="n">
        <f aca="false">MAX(G1117,B1118)</f>
        <v>2433.9</v>
      </c>
      <c r="H1118" s="9" t="n">
        <f aca="false">B1118/G1118-1</f>
        <v>-0.0528780968815482</v>
      </c>
      <c r="I1118" s="0" t="n">
        <f aca="false">IF(AND($A1118&gt;=CrashTest!$B$3,$A1118&lt;=CrashTest!$C$3),1,IF(AND($A1118&gt;=CrashTest!$B$4,$A1118&lt;=CrashTest!$C$4),2,IF(AND($A1118&gt;=CrashTest!$B$5,$A1118&lt;=CrashTest!$C$5),3,IF(AND($A1118&gt;=CrashTest!$B$6,$A1118&lt;=CrashTest!$C$6),4,IF(AND($A1118&gt;=CrashTest!$B$7,$A1118&lt;=CrashTest!$C$7),5,0)))))</f>
        <v>0</v>
      </c>
      <c r="J1118" s="0" t="str">
        <f aca="false">IF(I1118=0,"",IF(I1117=I1118,MAX(J1117,B1118),B1118))</f>
        <v/>
      </c>
      <c r="K1118" s="9" t="str">
        <f aca="false">IF(I1118=0,"",B1118/J1118-1)</f>
        <v/>
      </c>
      <c r="M1118" s="8"/>
      <c r="N1118" s="8"/>
      <c r="O1118" s="8"/>
      <c r="P1118" s="8"/>
      <c r="Q1118" s="9"/>
      <c r="R1118" s="9"/>
      <c r="S1118" s="9"/>
      <c r="T1118" s="9"/>
      <c r="U1118" s="9"/>
      <c r="V1118" s="9"/>
    </row>
    <row r="1119" customFormat="false" ht="15" hidden="false" customHeight="false" outlineLevel="0" collapsed="false">
      <c r="A1119" s="5" t="n">
        <v>45453</v>
      </c>
      <c r="B1119" s="6" t="n">
        <v>2307.7</v>
      </c>
      <c r="C1119" s="9" t="n">
        <f aca="false">B1119/B1118-1</f>
        <v>0.00108450459829945</v>
      </c>
      <c r="D1119" s="9" t="n">
        <f aca="false">LN(B1119/B1118)</f>
        <v>0.00108391694802216</v>
      </c>
      <c r="E1119" s="9" t="n">
        <f aca="false">B1119/B1114-1</f>
        <v>-0.01657717548794</v>
      </c>
      <c r="F1119" s="9" t="n">
        <f aca="false">B1119/B1098-1</f>
        <v>-0.0104626731272244</v>
      </c>
      <c r="G1119" s="0" t="n">
        <f aca="false">MAX(G1118,B1119)</f>
        <v>2433.9</v>
      </c>
      <c r="H1119" s="9" t="n">
        <f aca="false">B1119/G1119-1</f>
        <v>-0.0518509388224662</v>
      </c>
      <c r="I1119" s="0" t="n">
        <f aca="false">IF(AND($A1119&gt;=CrashTest!$B$3,$A1119&lt;=CrashTest!$C$3),1,IF(AND($A1119&gt;=CrashTest!$B$4,$A1119&lt;=CrashTest!$C$4),2,IF(AND($A1119&gt;=CrashTest!$B$5,$A1119&lt;=CrashTest!$C$5),3,IF(AND($A1119&gt;=CrashTest!$B$6,$A1119&lt;=CrashTest!$C$6),4,IF(AND($A1119&gt;=CrashTest!$B$7,$A1119&lt;=CrashTest!$C$7),5,0)))))</f>
        <v>0</v>
      </c>
      <c r="J1119" s="0" t="str">
        <f aca="false">IF(I1119=0,"",IF(I1118=I1119,MAX(J1118,B1119),B1119))</f>
        <v/>
      </c>
      <c r="K1119" s="9" t="str">
        <f aca="false">IF(I1119=0,"",B1119/J1119-1)</f>
        <v/>
      </c>
      <c r="M1119" s="8"/>
      <c r="N1119" s="8"/>
      <c r="O1119" s="8"/>
      <c r="P1119" s="8"/>
      <c r="Q1119" s="9"/>
      <c r="R1119" s="9"/>
      <c r="S1119" s="9"/>
      <c r="T1119" s="9"/>
      <c r="U1119" s="9"/>
      <c r="V1119" s="9"/>
    </row>
    <row r="1120" customFormat="false" ht="15" hidden="false" customHeight="false" outlineLevel="0" collapsed="false">
      <c r="A1120" s="5" t="n">
        <v>45454</v>
      </c>
      <c r="B1120" s="6" t="n">
        <v>2307.5</v>
      </c>
      <c r="C1120" s="9" t="n">
        <f aca="false">B1120/B1119-1</f>
        <v>-8.66663777786547E-005</v>
      </c>
      <c r="D1120" s="9" t="n">
        <f aca="false">LN(B1120/B1119)</f>
        <v>-8.66701335261729E-005</v>
      </c>
      <c r="E1120" s="9" t="n">
        <f aca="false">B1120/B1115-1</f>
        <v>-0.00774027090948182</v>
      </c>
      <c r="F1120" s="9" t="n">
        <f aca="false">B1120/B1099-1</f>
        <v>-0.0252608456891819</v>
      </c>
      <c r="G1120" s="0" t="n">
        <f aca="false">MAX(G1119,B1120)</f>
        <v>2433.9</v>
      </c>
      <c r="H1120" s="9" t="n">
        <f aca="false">B1120/G1120-1</f>
        <v>-0.0519331114671926</v>
      </c>
      <c r="I1120" s="0" t="n">
        <f aca="false">IF(AND($A1120&gt;=CrashTest!$B$3,$A1120&lt;=CrashTest!$C$3),1,IF(AND($A1120&gt;=CrashTest!$B$4,$A1120&lt;=CrashTest!$C$4),2,IF(AND($A1120&gt;=CrashTest!$B$5,$A1120&lt;=CrashTest!$C$5),3,IF(AND($A1120&gt;=CrashTest!$B$6,$A1120&lt;=CrashTest!$C$6),4,IF(AND($A1120&gt;=CrashTest!$B$7,$A1120&lt;=CrashTest!$C$7),5,0)))))</f>
        <v>0</v>
      </c>
      <c r="J1120" s="0" t="str">
        <f aca="false">IF(I1120=0,"",IF(I1119=I1120,MAX(J1119,B1120),B1120))</f>
        <v/>
      </c>
      <c r="K1120" s="9" t="str">
        <f aca="false">IF(I1120=0,"",B1120/J1120-1)</f>
        <v/>
      </c>
      <c r="M1120" s="8"/>
      <c r="N1120" s="8"/>
      <c r="O1120" s="8"/>
      <c r="P1120" s="8"/>
      <c r="Q1120" s="9"/>
      <c r="R1120" s="9"/>
      <c r="S1120" s="9"/>
      <c r="T1120" s="9"/>
      <c r="U1120" s="9"/>
      <c r="V1120" s="9"/>
    </row>
    <row r="1121" customFormat="false" ht="15" hidden="false" customHeight="false" outlineLevel="0" collapsed="false">
      <c r="A1121" s="5" t="n">
        <v>45455</v>
      </c>
      <c r="B1121" s="6" t="n">
        <v>2336</v>
      </c>
      <c r="C1121" s="9" t="n">
        <f aca="false">B1121/B1120-1</f>
        <v>0.0123510292524378</v>
      </c>
      <c r="D1121" s="9" t="n">
        <f aca="false">LN(B1121/B1120)</f>
        <v>0.0122753775711106</v>
      </c>
      <c r="E1121" s="9" t="n">
        <f aca="false">B1121/B1116-1</f>
        <v>-0.00768871330869547</v>
      </c>
      <c r="F1121" s="9" t="n">
        <f aca="false">B1121/B1100-1</f>
        <v>-4.28063867128348E-005</v>
      </c>
      <c r="G1121" s="0" t="n">
        <f aca="false">MAX(G1120,B1121)</f>
        <v>2433.9</v>
      </c>
      <c r="H1121" s="9" t="n">
        <f aca="false">B1121/G1121-1</f>
        <v>-0.0402235095936563</v>
      </c>
      <c r="I1121" s="0" t="n">
        <f aca="false">IF(AND($A1121&gt;=CrashTest!$B$3,$A1121&lt;=CrashTest!$C$3),1,IF(AND($A1121&gt;=CrashTest!$B$4,$A1121&lt;=CrashTest!$C$4),2,IF(AND($A1121&gt;=CrashTest!$B$5,$A1121&lt;=CrashTest!$C$5),3,IF(AND($A1121&gt;=CrashTest!$B$6,$A1121&lt;=CrashTest!$C$6),4,IF(AND($A1121&gt;=CrashTest!$B$7,$A1121&lt;=CrashTest!$C$7),5,0)))))</f>
        <v>0</v>
      </c>
      <c r="J1121" s="0" t="str">
        <f aca="false">IF(I1121=0,"",IF(I1120=I1121,MAX(J1120,B1121),B1121))</f>
        <v/>
      </c>
      <c r="K1121" s="9" t="str">
        <f aca="false">IF(I1121=0,"",B1121/J1121-1)</f>
        <v/>
      </c>
      <c r="M1121" s="8"/>
      <c r="N1121" s="8"/>
      <c r="O1121" s="8"/>
      <c r="P1121" s="8"/>
      <c r="Q1121" s="9"/>
      <c r="R1121" s="9"/>
      <c r="S1121" s="9"/>
      <c r="T1121" s="9"/>
      <c r="U1121" s="9"/>
      <c r="V1121" s="9"/>
    </row>
    <row r="1122" customFormat="false" ht="15" hidden="false" customHeight="false" outlineLevel="0" collapsed="false">
      <c r="A1122" s="5" t="n">
        <v>45456</v>
      </c>
      <c r="B1122" s="6" t="n">
        <v>2300.2</v>
      </c>
      <c r="C1122" s="9" t="n">
        <f aca="false">B1122/B1121-1</f>
        <v>-0.0153253424657535</v>
      </c>
      <c r="D1122" s="9" t="n">
        <f aca="false">LN(B1122/B1121)</f>
        <v>-0.0154439892896367</v>
      </c>
      <c r="E1122" s="9" t="n">
        <f aca="false">B1122/B1117-1</f>
        <v>-0.0295743154874912</v>
      </c>
      <c r="F1122" s="9" t="n">
        <f aca="false">B1122/B1101-1</f>
        <v>-0.0226055919095778</v>
      </c>
      <c r="G1122" s="0" t="n">
        <f aca="false">MAX(G1121,B1122)</f>
        <v>2433.9</v>
      </c>
      <c r="H1122" s="9" t="n">
        <f aca="false">B1122/G1122-1</f>
        <v>-0.0549324129997125</v>
      </c>
      <c r="I1122" s="0" t="n">
        <f aca="false">IF(AND($A1122&gt;=CrashTest!$B$3,$A1122&lt;=CrashTest!$C$3),1,IF(AND($A1122&gt;=CrashTest!$B$4,$A1122&lt;=CrashTest!$C$4),2,IF(AND($A1122&gt;=CrashTest!$B$5,$A1122&lt;=CrashTest!$C$5),3,IF(AND($A1122&gt;=CrashTest!$B$6,$A1122&lt;=CrashTest!$C$6),4,IF(AND($A1122&gt;=CrashTest!$B$7,$A1122&lt;=CrashTest!$C$7),5,0)))))</f>
        <v>0</v>
      </c>
      <c r="J1122" s="0" t="str">
        <f aca="false">IF(I1122=0,"",IF(I1121=I1122,MAX(J1121,B1122),B1122))</f>
        <v/>
      </c>
      <c r="K1122" s="9" t="str">
        <f aca="false">IF(I1122=0,"",B1122/J1122-1)</f>
        <v/>
      </c>
      <c r="M1122" s="8"/>
      <c r="N1122" s="8"/>
      <c r="O1122" s="8"/>
      <c r="P1122" s="8"/>
      <c r="Q1122" s="9"/>
      <c r="R1122" s="9"/>
      <c r="S1122" s="9"/>
      <c r="T1122" s="9"/>
      <c r="U1122" s="9"/>
      <c r="V1122" s="9"/>
    </row>
    <row r="1123" customFormat="false" ht="15" hidden="false" customHeight="false" outlineLevel="0" collapsed="false">
      <c r="A1123" s="5" t="n">
        <v>45457</v>
      </c>
      <c r="B1123" s="6" t="n">
        <v>2331.4</v>
      </c>
      <c r="C1123" s="9" t="n">
        <f aca="false">B1123/B1122-1</f>
        <v>0.013564037909747</v>
      </c>
      <c r="D1123" s="9" t="n">
        <f aca="false">LN(B1123/B1122)</f>
        <v>0.013472869827251</v>
      </c>
      <c r="E1123" s="9" t="n">
        <f aca="false">B1123/B1118-1</f>
        <v>0.011365608190179</v>
      </c>
      <c r="F1123" s="9" t="n">
        <f aca="false">B1123/B1102-1</f>
        <v>-0.0239879432327206</v>
      </c>
      <c r="G1123" s="0" t="n">
        <f aca="false">MAX(G1122,B1123)</f>
        <v>2433.9</v>
      </c>
      <c r="H1123" s="9" t="n">
        <f aca="false">B1123/G1123-1</f>
        <v>-0.0421134804223674</v>
      </c>
      <c r="I1123" s="0" t="n">
        <f aca="false">IF(AND($A1123&gt;=CrashTest!$B$3,$A1123&lt;=CrashTest!$C$3),1,IF(AND($A1123&gt;=CrashTest!$B$4,$A1123&lt;=CrashTest!$C$4),2,IF(AND($A1123&gt;=CrashTest!$B$5,$A1123&lt;=CrashTest!$C$5),3,IF(AND($A1123&gt;=CrashTest!$B$6,$A1123&lt;=CrashTest!$C$6),4,IF(AND($A1123&gt;=CrashTest!$B$7,$A1123&lt;=CrashTest!$C$7),5,0)))))</f>
        <v>0</v>
      </c>
      <c r="J1123" s="0" t="str">
        <f aca="false">IF(I1123=0,"",IF(I1122=I1123,MAX(J1122,B1123),B1123))</f>
        <v/>
      </c>
      <c r="K1123" s="9" t="str">
        <f aca="false">IF(I1123=0,"",B1123/J1123-1)</f>
        <v/>
      </c>
      <c r="M1123" s="8"/>
      <c r="N1123" s="8"/>
      <c r="O1123" s="8"/>
      <c r="P1123" s="8"/>
      <c r="Q1123" s="9"/>
      <c r="R1123" s="9"/>
      <c r="S1123" s="9"/>
      <c r="T1123" s="9"/>
      <c r="U1123" s="9"/>
      <c r="V1123" s="9"/>
    </row>
    <row r="1124" customFormat="false" ht="15" hidden="false" customHeight="false" outlineLevel="0" collapsed="false">
      <c r="A1124" s="5" t="n">
        <v>45460</v>
      </c>
      <c r="B1124" s="6" t="n">
        <v>2312.4</v>
      </c>
      <c r="C1124" s="9" t="n">
        <f aca="false">B1124/B1123-1</f>
        <v>-0.00814960967658918</v>
      </c>
      <c r="D1124" s="9" t="n">
        <f aca="false">LN(B1124/B1123)</f>
        <v>-0.00818299927741097</v>
      </c>
      <c r="E1124" s="9" t="n">
        <f aca="false">B1124/B1119-1</f>
        <v>0.00203665987780055</v>
      </c>
      <c r="F1124" s="9" t="n">
        <f aca="false">B1124/B1103-1</f>
        <v>-0.0284033613445378</v>
      </c>
      <c r="G1124" s="0" t="n">
        <f aca="false">MAX(G1123,B1124)</f>
        <v>2433.9</v>
      </c>
      <c r="H1124" s="9" t="n">
        <f aca="false">B1124/G1124-1</f>
        <v>-0.0499198816713916</v>
      </c>
      <c r="I1124" s="0" t="n">
        <f aca="false">IF(AND($A1124&gt;=CrashTest!$B$3,$A1124&lt;=CrashTest!$C$3),1,IF(AND($A1124&gt;=CrashTest!$B$4,$A1124&lt;=CrashTest!$C$4),2,IF(AND($A1124&gt;=CrashTest!$B$5,$A1124&lt;=CrashTest!$C$5),3,IF(AND($A1124&gt;=CrashTest!$B$6,$A1124&lt;=CrashTest!$C$6),4,IF(AND($A1124&gt;=CrashTest!$B$7,$A1124&lt;=CrashTest!$C$7),5,0)))))</f>
        <v>0</v>
      </c>
      <c r="J1124" s="0" t="str">
        <f aca="false">IF(I1124=0,"",IF(I1123=I1124,MAX(J1123,B1124),B1124))</f>
        <v/>
      </c>
      <c r="K1124" s="9" t="str">
        <f aca="false">IF(I1124=0,"",B1124/J1124-1)</f>
        <v/>
      </c>
      <c r="M1124" s="8"/>
      <c r="N1124" s="8"/>
      <c r="O1124" s="8"/>
      <c r="P1124" s="8"/>
      <c r="Q1124" s="9"/>
      <c r="R1124" s="9"/>
      <c r="S1124" s="9"/>
      <c r="T1124" s="9"/>
      <c r="U1124" s="9"/>
      <c r="V1124" s="9"/>
    </row>
    <row r="1125" customFormat="false" ht="15" hidden="false" customHeight="false" outlineLevel="0" collapsed="false">
      <c r="A1125" s="5" t="n">
        <v>45461</v>
      </c>
      <c r="B1125" s="6" t="n">
        <v>2330.4</v>
      </c>
      <c r="C1125" s="9" t="n">
        <f aca="false">B1125/B1124-1</f>
        <v>0.00778412039439536</v>
      </c>
      <c r="D1125" s="9" t="n">
        <f aca="false">LN(B1125/B1124)</f>
        <v>0.00775398043690375</v>
      </c>
      <c r="E1125" s="9" t="n">
        <f aca="false">B1125/B1120-1</f>
        <v>0.00992416034669552</v>
      </c>
      <c r="F1125" s="9" t="n">
        <f aca="false">B1125/B1104-1</f>
        <v>-0.0339109526573251</v>
      </c>
      <c r="G1125" s="0" t="n">
        <f aca="false">MAX(G1124,B1125)</f>
        <v>2433.9</v>
      </c>
      <c r="H1125" s="9" t="n">
        <f aca="false">B1125/G1125-1</f>
        <v>-0.0425243436460002</v>
      </c>
      <c r="I1125" s="0" t="n">
        <f aca="false">IF(AND($A1125&gt;=CrashTest!$B$3,$A1125&lt;=CrashTest!$C$3),1,IF(AND($A1125&gt;=CrashTest!$B$4,$A1125&lt;=CrashTest!$C$4),2,IF(AND($A1125&gt;=CrashTest!$B$5,$A1125&lt;=CrashTest!$C$5),3,IF(AND($A1125&gt;=CrashTest!$B$6,$A1125&lt;=CrashTest!$C$6),4,IF(AND($A1125&gt;=CrashTest!$B$7,$A1125&lt;=CrashTest!$C$7),5,0)))))</f>
        <v>0</v>
      </c>
      <c r="J1125" s="0" t="str">
        <f aca="false">IF(I1125=0,"",IF(I1124=I1125,MAX(J1124,B1125),B1125))</f>
        <v/>
      </c>
      <c r="K1125" s="9" t="str">
        <f aca="false">IF(I1125=0,"",B1125/J1125-1)</f>
        <v/>
      </c>
      <c r="M1125" s="8"/>
      <c r="N1125" s="8"/>
      <c r="O1125" s="8"/>
      <c r="P1125" s="8"/>
      <c r="Q1125" s="9"/>
      <c r="R1125" s="9"/>
      <c r="S1125" s="9"/>
      <c r="T1125" s="9"/>
      <c r="U1125" s="9"/>
      <c r="V1125" s="9"/>
    </row>
    <row r="1126" customFormat="false" ht="15" hidden="false" customHeight="false" outlineLevel="0" collapsed="false">
      <c r="A1126" s="5" t="n">
        <v>45463</v>
      </c>
      <c r="B1126" s="6" t="n">
        <v>2353.8</v>
      </c>
      <c r="C1126" s="9" t="n">
        <f aca="false">B1126/B1125-1</f>
        <v>0.0100411946446963</v>
      </c>
      <c r="D1126" s="9" t="n">
        <f aca="false">LN(B1126/B1125)</f>
        <v>0.00999111679833717</v>
      </c>
      <c r="E1126" s="9" t="n">
        <f aca="false">B1126/B1121-1</f>
        <v>0.00761986301369877</v>
      </c>
      <c r="F1126" s="9" t="n">
        <f aca="false">B1126/B1105-1</f>
        <v>-0.0329101442129914</v>
      </c>
      <c r="G1126" s="0" t="n">
        <f aca="false">MAX(G1125,B1126)</f>
        <v>2433.9</v>
      </c>
      <c r="H1126" s="9" t="n">
        <f aca="false">B1126/G1126-1</f>
        <v>-0.0329101442129914</v>
      </c>
      <c r="I1126" s="0" t="n">
        <f aca="false">IF(AND($A1126&gt;=CrashTest!$B$3,$A1126&lt;=CrashTest!$C$3),1,IF(AND($A1126&gt;=CrashTest!$B$4,$A1126&lt;=CrashTest!$C$4),2,IF(AND($A1126&gt;=CrashTest!$B$5,$A1126&lt;=CrashTest!$C$5),3,IF(AND($A1126&gt;=CrashTest!$B$6,$A1126&lt;=CrashTest!$C$6),4,IF(AND($A1126&gt;=CrashTest!$B$7,$A1126&lt;=CrashTest!$C$7),5,0)))))</f>
        <v>0</v>
      </c>
      <c r="J1126" s="0" t="str">
        <f aca="false">IF(I1126=0,"",IF(I1125=I1126,MAX(J1125,B1126),B1126))</f>
        <v/>
      </c>
      <c r="K1126" s="9" t="str">
        <f aca="false">IF(I1126=0,"",B1126/J1126-1)</f>
        <v/>
      </c>
      <c r="M1126" s="8"/>
      <c r="N1126" s="8"/>
      <c r="O1126" s="8"/>
      <c r="P1126" s="8"/>
      <c r="Q1126" s="9"/>
      <c r="R1126" s="9"/>
      <c r="S1126" s="9"/>
      <c r="T1126" s="9"/>
      <c r="U1126" s="9"/>
      <c r="V1126" s="9"/>
    </row>
    <row r="1127" customFormat="false" ht="15" hidden="false" customHeight="false" outlineLevel="0" collapsed="false">
      <c r="A1127" s="5" t="n">
        <v>45464</v>
      </c>
      <c r="B1127" s="6" t="n">
        <v>2316.4</v>
      </c>
      <c r="C1127" s="9" t="n">
        <f aca="false">B1127/B1126-1</f>
        <v>-0.0158892004418387</v>
      </c>
      <c r="D1127" s="9" t="n">
        <f aca="false">LN(B1127/B1126)</f>
        <v>-0.0160167870919271</v>
      </c>
      <c r="E1127" s="9" t="n">
        <f aca="false">B1127/B1122-1</f>
        <v>0.00704286583775327</v>
      </c>
      <c r="F1127" s="9" t="n">
        <f aca="false">B1127/B1106-1</f>
        <v>-0.0434818515918568</v>
      </c>
      <c r="G1127" s="0" t="n">
        <f aca="false">MAX(G1126,B1127)</f>
        <v>2433.9</v>
      </c>
      <c r="H1127" s="9" t="n">
        <f aca="false">B1127/G1127-1</f>
        <v>-0.0482764287768602</v>
      </c>
      <c r="I1127" s="0" t="n">
        <f aca="false">IF(AND($A1127&gt;=CrashTest!$B$3,$A1127&lt;=CrashTest!$C$3),1,IF(AND($A1127&gt;=CrashTest!$B$4,$A1127&lt;=CrashTest!$C$4),2,IF(AND($A1127&gt;=CrashTest!$B$5,$A1127&lt;=CrashTest!$C$5),3,IF(AND($A1127&gt;=CrashTest!$B$6,$A1127&lt;=CrashTest!$C$6),4,IF(AND($A1127&gt;=CrashTest!$B$7,$A1127&lt;=CrashTest!$C$7),5,0)))))</f>
        <v>0</v>
      </c>
      <c r="J1127" s="0" t="str">
        <f aca="false">IF(I1127=0,"",IF(I1126=I1127,MAX(J1126,B1127),B1127))</f>
        <v/>
      </c>
      <c r="K1127" s="9" t="str">
        <f aca="false">IF(I1127=0,"",B1127/J1127-1)</f>
        <v/>
      </c>
      <c r="M1127" s="8"/>
      <c r="N1127" s="8"/>
      <c r="O1127" s="8"/>
      <c r="P1127" s="8"/>
      <c r="Q1127" s="9"/>
      <c r="R1127" s="9"/>
      <c r="S1127" s="9"/>
      <c r="T1127" s="9"/>
      <c r="U1127" s="9"/>
      <c r="V1127" s="9"/>
    </row>
    <row r="1128" customFormat="false" ht="15" hidden="false" customHeight="false" outlineLevel="0" collapsed="false">
      <c r="A1128" s="5" t="n">
        <v>45467</v>
      </c>
      <c r="B1128" s="6" t="n">
        <v>2330</v>
      </c>
      <c r="C1128" s="9" t="n">
        <f aca="false">B1128/B1127-1</f>
        <v>0.00587117941633575</v>
      </c>
      <c r="D1128" s="9" t="n">
        <f aca="false">LN(B1128/B1127)</f>
        <v>0.00585401120811157</v>
      </c>
      <c r="E1128" s="9" t="n">
        <f aca="false">B1128/B1123-1</f>
        <v>-0.000600497555117152</v>
      </c>
      <c r="F1128" s="9" t="n">
        <f aca="false">B1128/B1107-1</f>
        <v>-0.0247781684245771</v>
      </c>
      <c r="G1128" s="0" t="n">
        <f aca="false">MAX(G1127,B1128)</f>
        <v>2433.9</v>
      </c>
      <c r="H1128" s="9" t="n">
        <f aca="false">B1128/G1128-1</f>
        <v>-0.0426886889354534</v>
      </c>
      <c r="I1128" s="0" t="n">
        <f aca="false">IF(AND($A1128&gt;=CrashTest!$B$3,$A1128&lt;=CrashTest!$C$3),1,IF(AND($A1128&gt;=CrashTest!$B$4,$A1128&lt;=CrashTest!$C$4),2,IF(AND($A1128&gt;=CrashTest!$B$5,$A1128&lt;=CrashTest!$C$5),3,IF(AND($A1128&gt;=CrashTest!$B$6,$A1128&lt;=CrashTest!$C$6),4,IF(AND($A1128&gt;=CrashTest!$B$7,$A1128&lt;=CrashTest!$C$7),5,0)))))</f>
        <v>0</v>
      </c>
      <c r="J1128" s="0" t="str">
        <f aca="false">IF(I1128=0,"",IF(I1127=I1128,MAX(J1127,B1128),B1128))</f>
        <v/>
      </c>
      <c r="K1128" s="9" t="str">
        <f aca="false">IF(I1128=0,"",B1128/J1128-1)</f>
        <v/>
      </c>
      <c r="M1128" s="8"/>
      <c r="N1128" s="8"/>
      <c r="O1128" s="8"/>
      <c r="P1128" s="8"/>
      <c r="Q1128" s="9"/>
      <c r="R1128" s="9"/>
      <c r="S1128" s="9"/>
      <c r="T1128" s="9"/>
      <c r="U1128" s="9"/>
      <c r="V1128" s="9"/>
    </row>
    <row r="1129" customFormat="false" ht="15" hidden="false" customHeight="false" outlineLevel="0" collapsed="false">
      <c r="A1129" s="5" t="n">
        <v>45468</v>
      </c>
      <c r="B1129" s="6" t="n">
        <v>2316.6</v>
      </c>
      <c r="C1129" s="9" t="n">
        <f aca="false">B1129/B1128-1</f>
        <v>-0.00575107296137345</v>
      </c>
      <c r="D1129" s="9" t="n">
        <f aca="false">LN(B1129/B1128)</f>
        <v>-0.00576767406150064</v>
      </c>
      <c r="E1129" s="9" t="n">
        <f aca="false">B1129/B1124-1</f>
        <v>0.00181629475869216</v>
      </c>
      <c r="F1129" s="9" t="n">
        <f aca="false">B1129/B1108-1</f>
        <v>-0.00788008565310494</v>
      </c>
      <c r="G1129" s="0" t="n">
        <f aca="false">MAX(G1128,B1129)</f>
        <v>2433.9</v>
      </c>
      <c r="H1129" s="9" t="n">
        <f aca="false">B1129/G1129-1</f>
        <v>-0.0481942561321337</v>
      </c>
      <c r="I1129" s="0" t="n">
        <f aca="false">IF(AND($A1129&gt;=CrashTest!$B$3,$A1129&lt;=CrashTest!$C$3),1,IF(AND($A1129&gt;=CrashTest!$B$4,$A1129&lt;=CrashTest!$C$4),2,IF(AND($A1129&gt;=CrashTest!$B$5,$A1129&lt;=CrashTest!$C$5),3,IF(AND($A1129&gt;=CrashTest!$B$6,$A1129&lt;=CrashTest!$C$6),4,IF(AND($A1129&gt;=CrashTest!$B$7,$A1129&lt;=CrashTest!$C$7),5,0)))))</f>
        <v>0</v>
      </c>
      <c r="J1129" s="0" t="str">
        <f aca="false">IF(I1129=0,"",IF(I1128=I1129,MAX(J1128,B1129),B1129))</f>
        <v/>
      </c>
      <c r="K1129" s="9" t="str">
        <f aca="false">IF(I1129=0,"",B1129/J1129-1)</f>
        <v/>
      </c>
      <c r="M1129" s="8"/>
      <c r="N1129" s="8"/>
      <c r="O1129" s="8"/>
      <c r="P1129" s="8"/>
      <c r="Q1129" s="9"/>
      <c r="R1129" s="9"/>
      <c r="S1129" s="9"/>
      <c r="T1129" s="9"/>
      <c r="U1129" s="9"/>
      <c r="V1129" s="9"/>
    </row>
    <row r="1130" customFormat="false" ht="15" hidden="false" customHeight="false" outlineLevel="0" collapsed="false">
      <c r="A1130" s="5" t="n">
        <v>45469</v>
      </c>
      <c r="B1130" s="6" t="n">
        <v>2299.2</v>
      </c>
      <c r="C1130" s="9" t="n">
        <f aca="false">B1130/B1129-1</f>
        <v>-0.00751100751100753</v>
      </c>
      <c r="D1130" s="9" t="n">
        <f aca="false">LN(B1130/B1129)</f>
        <v>-0.00753935717348521</v>
      </c>
      <c r="E1130" s="9" t="n">
        <f aca="false">B1130/B1125-1</f>
        <v>-0.0133882595262617</v>
      </c>
      <c r="F1130" s="9" t="n">
        <f aca="false">B1130/B1109-1</f>
        <v>-0.0142765273311898</v>
      </c>
      <c r="G1130" s="0" t="n">
        <f aca="false">MAX(G1129,B1130)</f>
        <v>2433.9</v>
      </c>
      <c r="H1130" s="9" t="n">
        <f aca="false">B1130/G1130-1</f>
        <v>-0.0553432762233453</v>
      </c>
      <c r="I1130" s="0" t="n">
        <f aca="false">IF(AND($A1130&gt;=CrashTest!$B$3,$A1130&lt;=CrashTest!$C$3),1,IF(AND($A1130&gt;=CrashTest!$B$4,$A1130&lt;=CrashTest!$C$4),2,IF(AND($A1130&gt;=CrashTest!$B$5,$A1130&lt;=CrashTest!$C$5),3,IF(AND($A1130&gt;=CrashTest!$B$6,$A1130&lt;=CrashTest!$C$6),4,IF(AND($A1130&gt;=CrashTest!$B$7,$A1130&lt;=CrashTest!$C$7),5,0)))))</f>
        <v>0</v>
      </c>
      <c r="J1130" s="0" t="str">
        <f aca="false">IF(I1130=0,"",IF(I1129=I1130,MAX(J1129,B1130),B1130))</f>
        <v/>
      </c>
      <c r="K1130" s="9" t="str">
        <f aca="false">IF(I1130=0,"",B1130/J1130-1)</f>
        <v/>
      </c>
      <c r="M1130" s="8"/>
      <c r="N1130" s="8"/>
      <c r="O1130" s="8"/>
      <c r="P1130" s="8"/>
      <c r="Q1130" s="9"/>
      <c r="R1130" s="9"/>
      <c r="S1130" s="9"/>
      <c r="T1130" s="9"/>
      <c r="U1130" s="9"/>
      <c r="V1130" s="9"/>
    </row>
    <row r="1131" customFormat="false" ht="15" hidden="false" customHeight="false" outlineLevel="0" collapsed="false">
      <c r="A1131" s="5" t="n">
        <v>45470</v>
      </c>
      <c r="B1131" s="6" t="n">
        <v>2324.5</v>
      </c>
      <c r="C1131" s="9" t="n">
        <f aca="false">B1131/B1130-1</f>
        <v>0.0110038274182325</v>
      </c>
      <c r="D1131" s="9" t="n">
        <f aca="false">LN(B1131/B1130)</f>
        <v>0.010943725805879</v>
      </c>
      <c r="E1131" s="9" t="n">
        <f aca="false">B1131/B1126-1</f>
        <v>-0.012447956495879</v>
      </c>
      <c r="F1131" s="9" t="n">
        <f aca="false">B1131/B1110-1</f>
        <v>-0.0130349864130433</v>
      </c>
      <c r="G1131" s="0" t="n">
        <f aca="false">MAX(G1130,B1131)</f>
        <v>2433.9</v>
      </c>
      <c r="H1131" s="9" t="n">
        <f aca="false">B1131/G1131-1</f>
        <v>-0.0449484366654341</v>
      </c>
      <c r="I1131" s="0" t="n">
        <f aca="false">IF(AND($A1131&gt;=CrashTest!$B$3,$A1131&lt;=CrashTest!$C$3),1,IF(AND($A1131&gt;=CrashTest!$B$4,$A1131&lt;=CrashTest!$C$4),2,IF(AND($A1131&gt;=CrashTest!$B$5,$A1131&lt;=CrashTest!$C$5),3,IF(AND($A1131&gt;=CrashTest!$B$6,$A1131&lt;=CrashTest!$C$6),4,IF(AND($A1131&gt;=CrashTest!$B$7,$A1131&lt;=CrashTest!$C$7),5,0)))))</f>
        <v>0</v>
      </c>
      <c r="J1131" s="0" t="str">
        <f aca="false">IF(I1131=0,"",IF(I1130=I1131,MAX(J1130,B1131),B1131))</f>
        <v/>
      </c>
      <c r="K1131" s="9" t="str">
        <f aca="false">IF(I1131=0,"",B1131/J1131-1)</f>
        <v/>
      </c>
      <c r="M1131" s="8"/>
      <c r="N1131" s="8"/>
      <c r="O1131" s="8"/>
      <c r="P1131" s="8"/>
      <c r="Q1131" s="9"/>
      <c r="R1131" s="9"/>
      <c r="S1131" s="9"/>
      <c r="T1131" s="9"/>
      <c r="U1131" s="9"/>
      <c r="V1131" s="9"/>
    </row>
    <row r="1132" customFormat="false" ht="15" hidden="false" customHeight="false" outlineLevel="0" collapsed="false">
      <c r="A1132" s="5" t="n">
        <v>45471</v>
      </c>
      <c r="B1132" s="6" t="n">
        <v>2327.7</v>
      </c>
      <c r="C1132" s="9" t="n">
        <f aca="false">B1132/B1131-1</f>
        <v>0.00137664013766403</v>
      </c>
      <c r="D1132" s="9" t="n">
        <f aca="false">LN(B1132/B1131)</f>
        <v>0.00137569343737386</v>
      </c>
      <c r="E1132" s="9" t="n">
        <f aca="false">B1132/B1127-1</f>
        <v>0.00487825936798458</v>
      </c>
      <c r="F1132" s="9" t="n">
        <f aca="false">B1132/B1111-1</f>
        <v>-0.00538392513780295</v>
      </c>
      <c r="G1132" s="0" t="n">
        <f aca="false">MAX(G1131,B1132)</f>
        <v>2433.9</v>
      </c>
      <c r="H1132" s="9" t="n">
        <f aca="false">B1132/G1132-1</f>
        <v>-0.043633674349809</v>
      </c>
      <c r="I1132" s="0" t="n">
        <f aca="false">IF(AND($A1132&gt;=CrashTest!$B$3,$A1132&lt;=CrashTest!$C$3),1,IF(AND($A1132&gt;=CrashTest!$B$4,$A1132&lt;=CrashTest!$C$4),2,IF(AND($A1132&gt;=CrashTest!$B$5,$A1132&lt;=CrashTest!$C$5),3,IF(AND($A1132&gt;=CrashTest!$B$6,$A1132&lt;=CrashTest!$C$6),4,IF(AND($A1132&gt;=CrashTest!$B$7,$A1132&lt;=CrashTest!$C$7),5,0)))))</f>
        <v>0</v>
      </c>
      <c r="J1132" s="0" t="str">
        <f aca="false">IF(I1132=0,"",IF(I1131=I1132,MAX(J1131,B1132),B1132))</f>
        <v/>
      </c>
      <c r="K1132" s="9" t="str">
        <f aca="false">IF(I1132=0,"",B1132/J1132-1)</f>
        <v/>
      </c>
      <c r="M1132" s="8"/>
      <c r="N1132" s="8"/>
      <c r="O1132" s="8"/>
      <c r="P1132" s="8"/>
      <c r="Q1132" s="9"/>
      <c r="R1132" s="9"/>
      <c r="S1132" s="9"/>
      <c r="T1132" s="9"/>
      <c r="U1132" s="9"/>
      <c r="V1132" s="9"/>
    </row>
    <row r="1133" customFormat="false" ht="15" hidden="false" customHeight="false" outlineLevel="0" collapsed="false">
      <c r="A1133" s="5" t="n">
        <v>45474</v>
      </c>
      <c r="B1133" s="6" t="n">
        <v>2327.6</v>
      </c>
      <c r="C1133" s="9" t="n">
        <f aca="false">B1133/B1132-1</f>
        <v>-4.29608626540956E-005</v>
      </c>
      <c r="D1133" s="9" t="n">
        <f aca="false">LN(B1133/B1132)</f>
        <v>-4.29617854983865E-005</v>
      </c>
      <c r="E1133" s="9" t="n">
        <f aca="false">B1133/B1128-1</f>
        <v>-0.00103004291845499</v>
      </c>
      <c r="F1133" s="9" t="n">
        <f aca="false">B1133/B1112-1</f>
        <v>-0.00653036834692056</v>
      </c>
      <c r="G1133" s="0" t="n">
        <f aca="false">MAX(G1132,B1133)</f>
        <v>2433.9</v>
      </c>
      <c r="H1133" s="9" t="n">
        <f aca="false">B1133/G1133-1</f>
        <v>-0.0436747606721724</v>
      </c>
      <c r="I1133" s="0" t="n">
        <f aca="false">IF(AND($A1133&gt;=CrashTest!$B$3,$A1133&lt;=CrashTest!$C$3),1,IF(AND($A1133&gt;=CrashTest!$B$4,$A1133&lt;=CrashTest!$C$4),2,IF(AND($A1133&gt;=CrashTest!$B$5,$A1133&lt;=CrashTest!$C$5),3,IF(AND($A1133&gt;=CrashTest!$B$6,$A1133&lt;=CrashTest!$C$6),4,IF(AND($A1133&gt;=CrashTest!$B$7,$A1133&lt;=CrashTest!$C$7),5,0)))))</f>
        <v>0</v>
      </c>
      <c r="J1133" s="0" t="str">
        <f aca="false">IF(I1133=0,"",IF(I1132=I1133,MAX(J1132,B1133),B1133))</f>
        <v/>
      </c>
      <c r="K1133" s="9" t="str">
        <f aca="false">IF(I1133=0,"",B1133/J1133-1)</f>
        <v/>
      </c>
      <c r="M1133" s="8"/>
      <c r="N1133" s="8"/>
      <c r="O1133" s="8"/>
      <c r="P1133" s="8"/>
      <c r="Q1133" s="9"/>
      <c r="R1133" s="9"/>
      <c r="S1133" s="9"/>
      <c r="T1133" s="9"/>
      <c r="U1133" s="9"/>
      <c r="V1133" s="9"/>
    </row>
    <row r="1134" customFormat="false" ht="15" hidden="false" customHeight="false" outlineLevel="0" collapsed="false">
      <c r="A1134" s="5" t="n">
        <v>45475</v>
      </c>
      <c r="B1134" s="6" t="n">
        <v>2323</v>
      </c>
      <c r="C1134" s="9" t="n">
        <f aca="false">B1134/B1133-1</f>
        <v>-0.00197628458498023</v>
      </c>
      <c r="D1134" s="9" t="n">
        <f aca="false">LN(B1134/B1133)</f>
        <v>-0.00197824001210571</v>
      </c>
      <c r="E1134" s="9" t="n">
        <f aca="false">B1134/B1129-1</f>
        <v>0.00276266942933612</v>
      </c>
      <c r="F1134" s="9" t="n">
        <f aca="false">B1134/B1113-1</f>
        <v>4.30496362304744E-005</v>
      </c>
      <c r="G1134" s="0" t="n">
        <f aca="false">MAX(G1133,B1134)</f>
        <v>2433.9</v>
      </c>
      <c r="H1134" s="9" t="n">
        <f aca="false">B1134/G1134-1</f>
        <v>-0.0455647315008834</v>
      </c>
      <c r="I1134" s="0" t="n">
        <f aca="false">IF(AND($A1134&gt;=CrashTest!$B$3,$A1134&lt;=CrashTest!$C$3),1,IF(AND($A1134&gt;=CrashTest!$B$4,$A1134&lt;=CrashTest!$C$4),2,IF(AND($A1134&gt;=CrashTest!$B$5,$A1134&lt;=CrashTest!$C$5),3,IF(AND($A1134&gt;=CrashTest!$B$6,$A1134&lt;=CrashTest!$C$6),4,IF(AND($A1134&gt;=CrashTest!$B$7,$A1134&lt;=CrashTest!$C$7),5,0)))))</f>
        <v>0</v>
      </c>
      <c r="J1134" s="0" t="str">
        <f aca="false">IF(I1134=0,"",IF(I1133=I1134,MAX(J1133,B1134),B1134))</f>
        <v/>
      </c>
      <c r="K1134" s="9" t="str">
        <f aca="false">IF(I1134=0,"",B1134/J1134-1)</f>
        <v/>
      </c>
      <c r="M1134" s="8"/>
      <c r="N1134" s="8"/>
      <c r="O1134" s="8"/>
      <c r="P1134" s="8"/>
      <c r="Q1134" s="9"/>
      <c r="R1134" s="9"/>
      <c r="S1134" s="9"/>
      <c r="T1134" s="9"/>
      <c r="U1134" s="9"/>
      <c r="V1134" s="9"/>
    </row>
    <row r="1135" customFormat="false" ht="15" hidden="false" customHeight="false" outlineLevel="0" collapsed="false">
      <c r="A1135" s="5" t="n">
        <v>45476</v>
      </c>
      <c r="B1135" s="6" t="n">
        <v>2359.8</v>
      </c>
      <c r="C1135" s="9" t="n">
        <f aca="false">B1135/B1134-1</f>
        <v>0.0158415841584159</v>
      </c>
      <c r="D1135" s="9" t="n">
        <f aca="false">LN(B1135/B1134)</f>
        <v>0.0157174158954097</v>
      </c>
      <c r="E1135" s="9" t="n">
        <f aca="false">B1135/B1130-1</f>
        <v>0.0263569937369521</v>
      </c>
      <c r="F1135" s="9" t="n">
        <f aca="false">B1135/B1114-1</f>
        <v>0.00562515980567646</v>
      </c>
      <c r="G1135" s="0" t="n">
        <f aca="false">MAX(G1134,B1135)</f>
        <v>2433.9</v>
      </c>
      <c r="H1135" s="9" t="n">
        <f aca="false">B1135/G1135-1</f>
        <v>-0.0304449648711943</v>
      </c>
      <c r="I1135" s="0" t="n">
        <f aca="false">IF(AND($A1135&gt;=CrashTest!$B$3,$A1135&lt;=CrashTest!$C$3),1,IF(AND($A1135&gt;=CrashTest!$B$4,$A1135&lt;=CrashTest!$C$4),2,IF(AND($A1135&gt;=CrashTest!$B$5,$A1135&lt;=CrashTest!$C$5),3,IF(AND($A1135&gt;=CrashTest!$B$6,$A1135&lt;=CrashTest!$C$6),4,IF(AND($A1135&gt;=CrashTest!$B$7,$A1135&lt;=CrashTest!$C$7),5,0)))))</f>
        <v>0</v>
      </c>
      <c r="J1135" s="0" t="str">
        <f aca="false">IF(I1135=0,"",IF(I1134=I1135,MAX(J1134,B1135),B1135))</f>
        <v/>
      </c>
      <c r="K1135" s="9" t="str">
        <f aca="false">IF(I1135=0,"",B1135/J1135-1)</f>
        <v/>
      </c>
      <c r="M1135" s="8"/>
      <c r="N1135" s="8"/>
      <c r="O1135" s="8"/>
      <c r="P1135" s="8"/>
      <c r="Q1135" s="9"/>
      <c r="R1135" s="9"/>
      <c r="S1135" s="9"/>
      <c r="T1135" s="9"/>
      <c r="U1135" s="9"/>
      <c r="V1135" s="9"/>
    </row>
    <row r="1136" customFormat="false" ht="15" hidden="false" customHeight="false" outlineLevel="0" collapsed="false">
      <c r="A1136" s="5" t="n">
        <v>45478</v>
      </c>
      <c r="B1136" s="6" t="n">
        <v>2388.5</v>
      </c>
      <c r="C1136" s="9" t="n">
        <f aca="false">B1136/B1135-1</f>
        <v>0.012162047631155</v>
      </c>
      <c r="D1136" s="9" t="n">
        <f aca="false">LN(B1136/B1135)</f>
        <v>0.0120886841641975</v>
      </c>
      <c r="E1136" s="9" t="n">
        <f aca="false">B1136/B1131-1</f>
        <v>0.0275328027532802</v>
      </c>
      <c r="F1136" s="9" t="n">
        <f aca="false">B1136/B1115-1</f>
        <v>0.0270909481831865</v>
      </c>
      <c r="G1136" s="0" t="n">
        <f aca="false">MAX(G1135,B1136)</f>
        <v>2433.9</v>
      </c>
      <c r="H1136" s="9" t="n">
        <f aca="false">B1136/G1136-1</f>
        <v>-0.0186531903529316</v>
      </c>
      <c r="I1136" s="0" t="n">
        <f aca="false">IF(AND($A1136&gt;=CrashTest!$B$3,$A1136&lt;=CrashTest!$C$3),1,IF(AND($A1136&gt;=CrashTest!$B$4,$A1136&lt;=CrashTest!$C$4),2,IF(AND($A1136&gt;=CrashTest!$B$5,$A1136&lt;=CrashTest!$C$5),3,IF(AND($A1136&gt;=CrashTest!$B$6,$A1136&lt;=CrashTest!$C$6),4,IF(AND($A1136&gt;=CrashTest!$B$7,$A1136&lt;=CrashTest!$C$7),5,0)))))</f>
        <v>0</v>
      </c>
      <c r="J1136" s="0" t="str">
        <f aca="false">IF(I1136=0,"",IF(I1135=I1136,MAX(J1135,B1136),B1136))</f>
        <v/>
      </c>
      <c r="K1136" s="9" t="str">
        <f aca="false">IF(I1136=0,"",B1136/J1136-1)</f>
        <v/>
      </c>
      <c r="M1136" s="8"/>
      <c r="N1136" s="8"/>
      <c r="O1136" s="8"/>
      <c r="P1136" s="8"/>
      <c r="Q1136" s="9"/>
      <c r="R1136" s="9"/>
      <c r="S1136" s="9"/>
      <c r="T1136" s="9"/>
      <c r="U1136" s="9"/>
      <c r="V1136" s="9"/>
    </row>
    <row r="1137" customFormat="false" ht="15" hidden="false" customHeight="false" outlineLevel="0" collapsed="false">
      <c r="A1137" s="5" t="n">
        <v>45481</v>
      </c>
      <c r="B1137" s="6" t="n">
        <v>2355.2</v>
      </c>
      <c r="C1137" s="9" t="n">
        <f aca="false">B1137/B1136-1</f>
        <v>-0.0139418044797991</v>
      </c>
      <c r="D1137" s="9" t="n">
        <f aca="false">LN(B1137/B1136)</f>
        <v>-0.0140399042954595</v>
      </c>
      <c r="E1137" s="9" t="n">
        <f aca="false">B1137/B1132-1</f>
        <v>0.0118142372298835</v>
      </c>
      <c r="F1137" s="9" t="n">
        <f aca="false">B1137/B1116-1</f>
        <v>0.000467269869589115</v>
      </c>
      <c r="G1137" s="0" t="n">
        <f aca="false">MAX(G1136,B1137)</f>
        <v>2433.9</v>
      </c>
      <c r="H1137" s="9" t="n">
        <f aca="false">B1137/G1137-1</f>
        <v>-0.0323349356999056</v>
      </c>
      <c r="I1137" s="0" t="n">
        <f aca="false">IF(AND($A1137&gt;=CrashTest!$B$3,$A1137&lt;=CrashTest!$C$3),1,IF(AND($A1137&gt;=CrashTest!$B$4,$A1137&lt;=CrashTest!$C$4),2,IF(AND($A1137&gt;=CrashTest!$B$5,$A1137&lt;=CrashTest!$C$5),3,IF(AND($A1137&gt;=CrashTest!$B$6,$A1137&lt;=CrashTest!$C$6),4,IF(AND($A1137&gt;=CrashTest!$B$7,$A1137&lt;=CrashTest!$C$7),5,0)))))</f>
        <v>0</v>
      </c>
      <c r="J1137" s="0" t="str">
        <f aca="false">IF(I1137=0,"",IF(I1136=I1137,MAX(J1136,B1137),B1137))</f>
        <v/>
      </c>
      <c r="K1137" s="9" t="str">
        <f aca="false">IF(I1137=0,"",B1137/J1137-1)</f>
        <v/>
      </c>
      <c r="M1137" s="8"/>
      <c r="N1137" s="8"/>
      <c r="O1137" s="8"/>
      <c r="P1137" s="8"/>
      <c r="Q1137" s="9"/>
      <c r="R1137" s="9"/>
      <c r="S1137" s="9"/>
      <c r="T1137" s="9"/>
      <c r="U1137" s="9"/>
      <c r="V1137" s="9"/>
    </row>
    <row r="1138" customFormat="false" ht="15" hidden="false" customHeight="false" outlineLevel="0" collapsed="false">
      <c r="A1138" s="5" t="n">
        <v>45482</v>
      </c>
      <c r="B1138" s="6" t="n">
        <v>2360.1</v>
      </c>
      <c r="C1138" s="9" t="n">
        <f aca="false">B1138/B1137-1</f>
        <v>0.00208050271739135</v>
      </c>
      <c r="D1138" s="9" t="n">
        <f aca="false">LN(B1138/B1137)</f>
        <v>0.00207834146874945</v>
      </c>
      <c r="E1138" s="9" t="n">
        <f aca="false">B1138/B1133-1</f>
        <v>0.0139628802199692</v>
      </c>
      <c r="F1138" s="9" t="n">
        <f aca="false">B1138/B1117-1</f>
        <v>-0.00430325275281618</v>
      </c>
      <c r="G1138" s="0" t="n">
        <f aca="false">MAX(G1137,B1138)</f>
        <v>2433.9</v>
      </c>
      <c r="H1138" s="9" t="n">
        <f aca="false">B1138/G1138-1</f>
        <v>-0.0303217059041045</v>
      </c>
      <c r="I1138" s="0" t="n">
        <f aca="false">IF(AND($A1138&gt;=CrashTest!$B$3,$A1138&lt;=CrashTest!$C$3),1,IF(AND($A1138&gt;=CrashTest!$B$4,$A1138&lt;=CrashTest!$C$4),2,IF(AND($A1138&gt;=CrashTest!$B$5,$A1138&lt;=CrashTest!$C$5),3,IF(AND($A1138&gt;=CrashTest!$B$6,$A1138&lt;=CrashTest!$C$6),4,IF(AND($A1138&gt;=CrashTest!$B$7,$A1138&lt;=CrashTest!$C$7),5,0)))))</f>
        <v>0</v>
      </c>
      <c r="J1138" s="0" t="str">
        <f aca="false">IF(I1138=0,"",IF(I1137=I1138,MAX(J1137,B1138),B1138))</f>
        <v/>
      </c>
      <c r="K1138" s="9" t="str">
        <f aca="false">IF(I1138=0,"",B1138/J1138-1)</f>
        <v/>
      </c>
      <c r="M1138" s="8"/>
      <c r="N1138" s="8"/>
      <c r="O1138" s="8"/>
      <c r="P1138" s="8"/>
      <c r="Q1138" s="9"/>
      <c r="R1138" s="9"/>
      <c r="S1138" s="9"/>
      <c r="T1138" s="9"/>
      <c r="U1138" s="9"/>
      <c r="V1138" s="9"/>
    </row>
    <row r="1139" customFormat="false" ht="15" hidden="false" customHeight="false" outlineLevel="0" collapsed="false">
      <c r="A1139" s="5" t="n">
        <v>45483</v>
      </c>
      <c r="B1139" s="6" t="n">
        <v>2372.2</v>
      </c>
      <c r="C1139" s="9" t="n">
        <f aca="false">B1139/B1138-1</f>
        <v>0.00512690140248284</v>
      </c>
      <c r="D1139" s="9" t="n">
        <f aca="false">LN(B1139/B1138)</f>
        <v>0.00511380359186879</v>
      </c>
      <c r="E1139" s="9" t="n">
        <f aca="false">B1139/B1134-1</f>
        <v>0.0211795092552733</v>
      </c>
      <c r="F1139" s="9" t="n">
        <f aca="false">B1139/B1118-1</f>
        <v>0.0290647232344265</v>
      </c>
      <c r="G1139" s="0" t="n">
        <f aca="false">MAX(G1138,B1139)</f>
        <v>2433.9</v>
      </c>
      <c r="H1139" s="9" t="n">
        <f aca="false">B1139/G1139-1</f>
        <v>-0.0253502608981471</v>
      </c>
      <c r="I1139" s="0" t="n">
        <f aca="false">IF(AND($A1139&gt;=CrashTest!$B$3,$A1139&lt;=CrashTest!$C$3),1,IF(AND($A1139&gt;=CrashTest!$B$4,$A1139&lt;=CrashTest!$C$4),2,IF(AND($A1139&gt;=CrashTest!$B$5,$A1139&lt;=CrashTest!$C$5),3,IF(AND($A1139&gt;=CrashTest!$B$6,$A1139&lt;=CrashTest!$C$6),4,IF(AND($A1139&gt;=CrashTest!$B$7,$A1139&lt;=CrashTest!$C$7),5,0)))))</f>
        <v>0</v>
      </c>
      <c r="J1139" s="0" t="str">
        <f aca="false">IF(I1139=0,"",IF(I1138=I1139,MAX(J1138,B1139),B1139))</f>
        <v/>
      </c>
      <c r="K1139" s="9" t="str">
        <f aca="false">IF(I1139=0,"",B1139/J1139-1)</f>
        <v/>
      </c>
      <c r="M1139" s="8"/>
      <c r="N1139" s="8"/>
      <c r="O1139" s="8"/>
      <c r="P1139" s="8"/>
      <c r="Q1139" s="9"/>
      <c r="R1139" s="9"/>
      <c r="S1139" s="9"/>
      <c r="T1139" s="9"/>
      <c r="U1139" s="9"/>
      <c r="V1139" s="9"/>
    </row>
    <row r="1140" customFormat="false" ht="15" hidden="false" customHeight="false" outlineLevel="0" collapsed="false">
      <c r="A1140" s="5" t="n">
        <v>45484</v>
      </c>
      <c r="B1140" s="6" t="n">
        <v>2415</v>
      </c>
      <c r="C1140" s="9" t="n">
        <f aca="false">B1140/B1139-1</f>
        <v>0.0180423235814857</v>
      </c>
      <c r="D1140" s="9" t="n">
        <f aca="false">LN(B1140/B1139)</f>
        <v>0.0178814924914978</v>
      </c>
      <c r="E1140" s="9" t="n">
        <f aca="false">B1140/B1135-1</f>
        <v>0.0233918128654971</v>
      </c>
      <c r="F1140" s="9" t="n">
        <f aca="false">B1140/B1119-1</f>
        <v>0.0464965116782945</v>
      </c>
      <c r="G1140" s="0" t="n">
        <f aca="false">MAX(G1139,B1140)</f>
        <v>2433.9</v>
      </c>
      <c r="H1140" s="9" t="n">
        <f aca="false">B1140/G1140-1</f>
        <v>-0.00776531492666099</v>
      </c>
      <c r="I1140" s="0" t="n">
        <f aca="false">IF(AND($A1140&gt;=CrashTest!$B$3,$A1140&lt;=CrashTest!$C$3),1,IF(AND($A1140&gt;=CrashTest!$B$4,$A1140&lt;=CrashTest!$C$4),2,IF(AND($A1140&gt;=CrashTest!$B$5,$A1140&lt;=CrashTest!$C$5),3,IF(AND($A1140&gt;=CrashTest!$B$6,$A1140&lt;=CrashTest!$C$6),4,IF(AND($A1140&gt;=CrashTest!$B$7,$A1140&lt;=CrashTest!$C$7),5,0)))))</f>
        <v>0</v>
      </c>
      <c r="J1140" s="0" t="str">
        <f aca="false">IF(I1140=0,"",IF(I1139=I1140,MAX(J1139,B1140),B1140))</f>
        <v/>
      </c>
      <c r="K1140" s="9" t="str">
        <f aca="false">IF(I1140=0,"",B1140/J1140-1)</f>
        <v/>
      </c>
      <c r="M1140" s="8"/>
      <c r="N1140" s="8"/>
      <c r="O1140" s="8"/>
      <c r="P1140" s="8"/>
      <c r="Q1140" s="9"/>
      <c r="R1140" s="9"/>
      <c r="S1140" s="9"/>
      <c r="T1140" s="9"/>
      <c r="U1140" s="9"/>
      <c r="V1140" s="9"/>
    </row>
    <row r="1141" customFormat="false" ht="15" hidden="false" customHeight="false" outlineLevel="0" collapsed="false">
      <c r="A1141" s="5" t="n">
        <v>45485</v>
      </c>
      <c r="B1141" s="6" t="n">
        <v>2414</v>
      </c>
      <c r="C1141" s="9" t="n">
        <f aca="false">B1141/B1140-1</f>
        <v>-0.000414078674948248</v>
      </c>
      <c r="D1141" s="9" t="n">
        <f aca="false">LN(B1141/B1140)</f>
        <v>-0.000414164429196259</v>
      </c>
      <c r="E1141" s="9" t="n">
        <f aca="false">B1141/B1136-1</f>
        <v>0.01067615658363</v>
      </c>
      <c r="F1141" s="9" t="n">
        <f aca="false">B1141/B1120-1</f>
        <v>0.0461538461538462</v>
      </c>
      <c r="G1141" s="0" t="n">
        <f aca="false">MAX(G1140,B1141)</f>
        <v>2433.9</v>
      </c>
      <c r="H1141" s="9" t="n">
        <f aca="false">B1141/G1141-1</f>
        <v>-0.00817617815029381</v>
      </c>
      <c r="I1141" s="0" t="n">
        <f aca="false">IF(AND($A1141&gt;=CrashTest!$B$3,$A1141&lt;=CrashTest!$C$3),1,IF(AND($A1141&gt;=CrashTest!$B$4,$A1141&lt;=CrashTest!$C$4),2,IF(AND($A1141&gt;=CrashTest!$B$5,$A1141&lt;=CrashTest!$C$5),3,IF(AND($A1141&gt;=CrashTest!$B$6,$A1141&lt;=CrashTest!$C$6),4,IF(AND($A1141&gt;=CrashTest!$B$7,$A1141&lt;=CrashTest!$C$7),5,0)))))</f>
        <v>0</v>
      </c>
      <c r="J1141" s="0" t="str">
        <f aca="false">IF(I1141=0,"",IF(I1140=I1141,MAX(J1140,B1141),B1141))</f>
        <v/>
      </c>
      <c r="K1141" s="9" t="str">
        <f aca="false">IF(I1141=0,"",B1141/J1141-1)</f>
        <v/>
      </c>
      <c r="M1141" s="8"/>
      <c r="N1141" s="8"/>
      <c r="O1141" s="8"/>
      <c r="P1141" s="8"/>
      <c r="Q1141" s="9"/>
      <c r="R1141" s="9"/>
      <c r="S1141" s="9"/>
      <c r="T1141" s="9"/>
      <c r="U1141" s="9"/>
      <c r="V1141" s="9"/>
    </row>
    <row r="1142" customFormat="false" ht="15" hidden="false" customHeight="false" outlineLevel="0" collapsed="false">
      <c r="A1142" s="5" t="n">
        <v>45488</v>
      </c>
      <c r="B1142" s="6" t="n">
        <v>2422.9</v>
      </c>
      <c r="C1142" s="9" t="n">
        <f aca="false">B1142/B1141-1</f>
        <v>0.00368682684341337</v>
      </c>
      <c r="D1142" s="9" t="n">
        <f aca="false">LN(B1142/B1141)</f>
        <v>0.00368004715590634</v>
      </c>
      <c r="E1142" s="9" t="n">
        <f aca="false">B1142/B1137-1</f>
        <v>0.0287449048913044</v>
      </c>
      <c r="F1142" s="9" t="n">
        <f aca="false">B1142/B1121-1</f>
        <v>0.0372003424657534</v>
      </c>
      <c r="G1142" s="0" t="n">
        <f aca="false">MAX(G1141,B1142)</f>
        <v>2433.9</v>
      </c>
      <c r="H1142" s="9" t="n">
        <f aca="false">B1142/G1142-1</f>
        <v>-0.00451949545996133</v>
      </c>
      <c r="I1142" s="0" t="n">
        <f aca="false">IF(AND($A1142&gt;=CrashTest!$B$3,$A1142&lt;=CrashTest!$C$3),1,IF(AND($A1142&gt;=CrashTest!$B$4,$A1142&lt;=CrashTest!$C$4),2,IF(AND($A1142&gt;=CrashTest!$B$5,$A1142&lt;=CrashTest!$C$5),3,IF(AND($A1142&gt;=CrashTest!$B$6,$A1142&lt;=CrashTest!$C$6),4,IF(AND($A1142&gt;=CrashTest!$B$7,$A1142&lt;=CrashTest!$C$7),5,0)))))</f>
        <v>0</v>
      </c>
      <c r="J1142" s="0" t="str">
        <f aca="false">IF(I1142=0,"",IF(I1141=I1142,MAX(J1141,B1142),B1142))</f>
        <v/>
      </c>
      <c r="K1142" s="9" t="str">
        <f aca="false">IF(I1142=0,"",B1142/J1142-1)</f>
        <v/>
      </c>
      <c r="M1142" s="8"/>
      <c r="N1142" s="8"/>
      <c r="O1142" s="8"/>
      <c r="P1142" s="8"/>
      <c r="Q1142" s="9"/>
      <c r="R1142" s="9"/>
      <c r="S1142" s="9"/>
      <c r="T1142" s="9"/>
      <c r="U1142" s="9"/>
      <c r="V1142" s="9"/>
    </row>
    <row r="1143" customFormat="false" ht="15" hidden="false" customHeight="false" outlineLevel="0" collapsed="false">
      <c r="A1143" s="5" t="n">
        <v>45489</v>
      </c>
      <c r="B1143" s="6" t="n">
        <v>2462.4</v>
      </c>
      <c r="C1143" s="9" t="n">
        <f aca="false">B1143/B1142-1</f>
        <v>0.016302777663131</v>
      </c>
      <c r="D1143" s="9" t="n">
        <f aca="false">LN(B1143/B1142)</f>
        <v>0.0161713142712317</v>
      </c>
      <c r="E1143" s="9" t="n">
        <f aca="false">B1143/B1138-1</f>
        <v>0.043345620948265</v>
      </c>
      <c r="F1143" s="9" t="n">
        <f aca="false">B1143/B1122-1</f>
        <v>0.0705156073384925</v>
      </c>
      <c r="G1143" s="0" t="n">
        <f aca="false">MAX(G1142,B1143)</f>
        <v>2462.4</v>
      </c>
      <c r="H1143" s="9" t="n">
        <f aca="false">B1143/G1143-1</f>
        <v>0</v>
      </c>
      <c r="I1143" s="0" t="n">
        <f aca="false">IF(AND($A1143&gt;=CrashTest!$B$3,$A1143&lt;=CrashTest!$C$3),1,IF(AND($A1143&gt;=CrashTest!$B$4,$A1143&lt;=CrashTest!$C$4),2,IF(AND($A1143&gt;=CrashTest!$B$5,$A1143&lt;=CrashTest!$C$5),3,IF(AND($A1143&gt;=CrashTest!$B$6,$A1143&lt;=CrashTest!$C$6),4,IF(AND($A1143&gt;=CrashTest!$B$7,$A1143&lt;=CrashTest!$C$7),5,0)))))</f>
        <v>0</v>
      </c>
      <c r="J1143" s="0" t="str">
        <f aca="false">IF(I1143=0,"",IF(I1142=I1143,MAX(J1142,B1143),B1143))</f>
        <v/>
      </c>
      <c r="K1143" s="9" t="str">
        <f aca="false">IF(I1143=0,"",B1143/J1143-1)</f>
        <v/>
      </c>
      <c r="M1143" s="8"/>
      <c r="N1143" s="8"/>
      <c r="O1143" s="8"/>
      <c r="P1143" s="8"/>
      <c r="Q1143" s="9"/>
      <c r="R1143" s="9"/>
      <c r="S1143" s="9"/>
      <c r="T1143" s="9"/>
      <c r="U1143" s="9"/>
      <c r="V1143" s="9"/>
    </row>
    <row r="1144" customFormat="false" ht="15" hidden="false" customHeight="false" outlineLevel="0" collapsed="false">
      <c r="A1144" s="5" t="n">
        <v>45490</v>
      </c>
      <c r="B1144" s="6" t="n">
        <v>2454.8</v>
      </c>
      <c r="C1144" s="9" t="n">
        <f aca="false">B1144/B1143-1</f>
        <v>-0.00308641975308643</v>
      </c>
      <c r="D1144" s="9" t="n">
        <f aca="false">LN(B1144/B1143)</f>
        <v>-0.00309119256967286</v>
      </c>
      <c r="E1144" s="9" t="n">
        <f aca="false">B1144/B1139-1</f>
        <v>0.0348199983138018</v>
      </c>
      <c r="F1144" s="9" t="n">
        <f aca="false">B1144/B1123-1</f>
        <v>0.0529295702153214</v>
      </c>
      <c r="G1144" s="0" t="n">
        <f aca="false">MAX(G1143,B1144)</f>
        <v>2462.4</v>
      </c>
      <c r="H1144" s="9" t="n">
        <f aca="false">B1144/G1144-1</f>
        <v>-0.00308641975308643</v>
      </c>
      <c r="I1144" s="0" t="n">
        <f aca="false">IF(AND($A1144&gt;=CrashTest!$B$3,$A1144&lt;=CrashTest!$C$3),1,IF(AND($A1144&gt;=CrashTest!$B$4,$A1144&lt;=CrashTest!$C$4),2,IF(AND($A1144&gt;=CrashTest!$B$5,$A1144&lt;=CrashTest!$C$5),3,IF(AND($A1144&gt;=CrashTest!$B$6,$A1144&lt;=CrashTest!$C$6),4,IF(AND($A1144&gt;=CrashTest!$B$7,$A1144&lt;=CrashTest!$C$7),5,0)))))</f>
        <v>0</v>
      </c>
      <c r="J1144" s="0" t="str">
        <f aca="false">IF(I1144=0,"",IF(I1143=I1144,MAX(J1143,B1144),B1144))</f>
        <v/>
      </c>
      <c r="K1144" s="9" t="str">
        <f aca="false">IF(I1144=0,"",B1144/J1144-1)</f>
        <v/>
      </c>
      <c r="M1144" s="8"/>
      <c r="N1144" s="8"/>
      <c r="O1144" s="8"/>
      <c r="P1144" s="8"/>
      <c r="Q1144" s="9"/>
      <c r="R1144" s="9"/>
      <c r="S1144" s="9"/>
      <c r="T1144" s="9"/>
      <c r="U1144" s="9"/>
      <c r="V1144" s="9"/>
    </row>
    <row r="1145" customFormat="false" ht="15" hidden="false" customHeight="false" outlineLevel="0" collapsed="false">
      <c r="A1145" s="5" t="n">
        <v>45491</v>
      </c>
      <c r="B1145" s="6" t="n">
        <v>2451.8</v>
      </c>
      <c r="C1145" s="9" t="n">
        <f aca="false">B1145/B1144-1</f>
        <v>-0.00122209548639396</v>
      </c>
      <c r="D1145" s="9" t="n">
        <f aca="false">LN(B1145/B1144)</f>
        <v>-0.00122284285404803</v>
      </c>
      <c r="E1145" s="9" t="n">
        <f aca="false">B1145/B1140-1</f>
        <v>0.0152380952380953</v>
      </c>
      <c r="F1145" s="9" t="n">
        <f aca="false">B1145/B1124-1</f>
        <v>0.0602836879432624</v>
      </c>
      <c r="G1145" s="0" t="n">
        <f aca="false">MAX(G1144,B1145)</f>
        <v>2462.4</v>
      </c>
      <c r="H1145" s="9" t="n">
        <f aca="false">B1145/G1145-1</f>
        <v>-0.004304743339831</v>
      </c>
      <c r="I1145" s="0" t="n">
        <f aca="false">IF(AND($A1145&gt;=CrashTest!$B$3,$A1145&lt;=CrashTest!$C$3),1,IF(AND($A1145&gt;=CrashTest!$B$4,$A1145&lt;=CrashTest!$C$4),2,IF(AND($A1145&gt;=CrashTest!$B$5,$A1145&lt;=CrashTest!$C$5),3,IF(AND($A1145&gt;=CrashTest!$B$6,$A1145&lt;=CrashTest!$C$6),4,IF(AND($A1145&gt;=CrashTest!$B$7,$A1145&lt;=CrashTest!$C$7),5,0)))))</f>
        <v>0</v>
      </c>
      <c r="J1145" s="0" t="str">
        <f aca="false">IF(I1145=0,"",IF(I1144=I1145,MAX(J1144,B1145),B1145))</f>
        <v/>
      </c>
      <c r="K1145" s="9" t="str">
        <f aca="false">IF(I1145=0,"",B1145/J1145-1)</f>
        <v/>
      </c>
      <c r="M1145" s="8"/>
      <c r="N1145" s="8"/>
      <c r="O1145" s="8"/>
      <c r="P1145" s="8"/>
      <c r="Q1145" s="9"/>
      <c r="R1145" s="9"/>
      <c r="S1145" s="9"/>
      <c r="T1145" s="9"/>
      <c r="U1145" s="9"/>
      <c r="V1145" s="9"/>
    </row>
    <row r="1146" customFormat="false" ht="15" hidden="false" customHeight="false" outlineLevel="0" collapsed="false">
      <c r="A1146" s="5" t="n">
        <v>45492</v>
      </c>
      <c r="B1146" s="6" t="n">
        <v>2395.5</v>
      </c>
      <c r="C1146" s="9" t="n">
        <f aca="false">B1146/B1145-1</f>
        <v>-0.0229627212660087</v>
      </c>
      <c r="D1146" s="9" t="n">
        <f aca="false">LN(B1146/B1145)</f>
        <v>-0.0232304713377171</v>
      </c>
      <c r="E1146" s="9" t="n">
        <f aca="false">B1146/B1141-1</f>
        <v>-0.00766362883181437</v>
      </c>
      <c r="F1146" s="9" t="n">
        <f aca="false">B1146/B1125-1</f>
        <v>0.0279351184346035</v>
      </c>
      <c r="G1146" s="0" t="n">
        <f aca="false">MAX(G1145,B1146)</f>
        <v>2462.4</v>
      </c>
      <c r="H1146" s="9" t="n">
        <f aca="false">B1146/G1146-1</f>
        <v>-0.0271686159844055</v>
      </c>
      <c r="I1146" s="0" t="n">
        <f aca="false">IF(AND($A1146&gt;=CrashTest!$B$3,$A1146&lt;=CrashTest!$C$3),1,IF(AND($A1146&gt;=CrashTest!$B$4,$A1146&lt;=CrashTest!$C$4),2,IF(AND($A1146&gt;=CrashTest!$B$5,$A1146&lt;=CrashTest!$C$5),3,IF(AND($A1146&gt;=CrashTest!$B$6,$A1146&lt;=CrashTest!$C$6),4,IF(AND($A1146&gt;=CrashTest!$B$7,$A1146&lt;=CrashTest!$C$7),5,0)))))</f>
        <v>0</v>
      </c>
      <c r="J1146" s="0" t="str">
        <f aca="false">IF(I1146=0,"",IF(I1145=I1146,MAX(J1145,B1146),B1146))</f>
        <v/>
      </c>
      <c r="K1146" s="9" t="str">
        <f aca="false">IF(I1146=0,"",B1146/J1146-1)</f>
        <v/>
      </c>
      <c r="M1146" s="8"/>
      <c r="N1146" s="8"/>
      <c r="O1146" s="8"/>
      <c r="P1146" s="8"/>
      <c r="Q1146" s="9"/>
      <c r="R1146" s="9"/>
      <c r="S1146" s="9"/>
      <c r="T1146" s="9"/>
      <c r="U1146" s="9"/>
      <c r="V1146" s="9"/>
    </row>
    <row r="1147" customFormat="false" ht="15" hidden="false" customHeight="false" outlineLevel="0" collapsed="false">
      <c r="A1147" s="5" t="n">
        <v>45495</v>
      </c>
      <c r="B1147" s="6" t="n">
        <v>2392</v>
      </c>
      <c r="C1147" s="9" t="n">
        <f aca="false">B1147/B1146-1</f>
        <v>-0.00146107284491759</v>
      </c>
      <c r="D1147" s="9" t="n">
        <f aca="false">LN(B1147/B1146)</f>
        <v>-0.0014621412526545</v>
      </c>
      <c r="E1147" s="9" t="n">
        <f aca="false">B1147/B1142-1</f>
        <v>-0.0127533121466012</v>
      </c>
      <c r="F1147" s="9" t="n">
        <f aca="false">B1147/B1126-1</f>
        <v>0.0162290763871187</v>
      </c>
      <c r="G1147" s="0" t="n">
        <f aca="false">MAX(G1146,B1147)</f>
        <v>2462.4</v>
      </c>
      <c r="H1147" s="9" t="n">
        <f aca="false">B1147/G1147-1</f>
        <v>-0.0285899935022742</v>
      </c>
      <c r="I1147" s="0" t="n">
        <f aca="false">IF(AND($A1147&gt;=CrashTest!$B$3,$A1147&lt;=CrashTest!$C$3),1,IF(AND($A1147&gt;=CrashTest!$B$4,$A1147&lt;=CrashTest!$C$4),2,IF(AND($A1147&gt;=CrashTest!$B$5,$A1147&lt;=CrashTest!$C$5),3,IF(AND($A1147&gt;=CrashTest!$B$6,$A1147&lt;=CrashTest!$C$6),4,IF(AND($A1147&gt;=CrashTest!$B$7,$A1147&lt;=CrashTest!$C$7),5,0)))))</f>
        <v>5</v>
      </c>
      <c r="J1147" s="10" t="n">
        <f aca="false">IF(I1147=0,"",IF(I1146=I1147,MAX(J1146,B1147),B1147))</f>
        <v>2392</v>
      </c>
      <c r="K1147" s="9" t="n">
        <f aca="false">IF(I1147=0,"",B1147/J1147-1)</f>
        <v>0</v>
      </c>
      <c r="M1147" s="8"/>
      <c r="N1147" s="8"/>
      <c r="O1147" s="8"/>
      <c r="P1147" s="8"/>
      <c r="Q1147" s="9"/>
      <c r="R1147" s="9"/>
      <c r="S1147" s="9"/>
      <c r="T1147" s="9"/>
      <c r="U1147" s="9"/>
      <c r="V1147" s="9"/>
    </row>
    <row r="1148" customFormat="false" ht="15" hidden="false" customHeight="false" outlineLevel="0" collapsed="false">
      <c r="A1148" s="5" t="n">
        <v>45496</v>
      </c>
      <c r="B1148" s="6" t="n">
        <v>2404.6</v>
      </c>
      <c r="C1148" s="9" t="n">
        <f aca="false">B1148/B1147-1</f>
        <v>0.00526755852842809</v>
      </c>
      <c r="D1148" s="9" t="n">
        <f aca="false">LN(B1148/B1147)</f>
        <v>0.00525373347028637</v>
      </c>
      <c r="E1148" s="9" t="n">
        <f aca="false">B1148/B1143-1</f>
        <v>-0.0234730344379468</v>
      </c>
      <c r="F1148" s="9" t="n">
        <f aca="false">B1148/B1127-1</f>
        <v>0.0380763253324123</v>
      </c>
      <c r="G1148" s="0" t="n">
        <f aca="false">MAX(G1147,B1148)</f>
        <v>2462.4</v>
      </c>
      <c r="H1148" s="9" t="n">
        <f aca="false">B1148/G1148-1</f>
        <v>-0.0234730344379468</v>
      </c>
      <c r="I1148" s="0" t="n">
        <f aca="false">IF(AND($A1148&gt;=CrashTest!$B$3,$A1148&lt;=CrashTest!$C$3),1,IF(AND($A1148&gt;=CrashTest!$B$4,$A1148&lt;=CrashTest!$C$4),2,IF(AND($A1148&gt;=CrashTest!$B$5,$A1148&lt;=CrashTest!$C$5),3,IF(AND($A1148&gt;=CrashTest!$B$6,$A1148&lt;=CrashTest!$C$6),4,IF(AND($A1148&gt;=CrashTest!$B$7,$A1148&lt;=CrashTest!$C$7),5,0)))))</f>
        <v>5</v>
      </c>
      <c r="J1148" s="0" t="n">
        <f aca="false">IF(I1148=0,"",IF(I1147=I1148,MAX(J1147,B1148),B1148))</f>
        <v>2404.6</v>
      </c>
      <c r="K1148" s="9" t="n">
        <f aca="false">IF(I1148=0,"",B1148/J1148-1)</f>
        <v>0</v>
      </c>
      <c r="M1148" s="8"/>
      <c r="N1148" s="8"/>
      <c r="O1148" s="8"/>
      <c r="P1148" s="8"/>
      <c r="Q1148" s="9"/>
      <c r="R1148" s="9"/>
      <c r="S1148" s="9"/>
      <c r="T1148" s="9"/>
      <c r="U1148" s="9"/>
      <c r="V1148" s="9"/>
    </row>
    <row r="1149" customFormat="false" ht="15" hidden="false" customHeight="false" outlineLevel="0" collapsed="false">
      <c r="A1149" s="5" t="n">
        <v>45497</v>
      </c>
      <c r="B1149" s="6" t="n">
        <v>2413.3</v>
      </c>
      <c r="C1149" s="9" t="n">
        <f aca="false">B1149/B1148-1</f>
        <v>0.00361806537469866</v>
      </c>
      <c r="D1149" s="9" t="n">
        <f aca="false">LN(B1149/B1148)</f>
        <v>0.00361153592075898</v>
      </c>
      <c r="E1149" s="9" t="n">
        <f aca="false">B1149/B1144-1</f>
        <v>-0.0169056542284504</v>
      </c>
      <c r="F1149" s="9" t="n">
        <f aca="false">B1149/B1128-1</f>
        <v>0.0357510729613735</v>
      </c>
      <c r="G1149" s="0" t="n">
        <f aca="false">MAX(G1148,B1149)</f>
        <v>2462.4</v>
      </c>
      <c r="H1149" s="9" t="n">
        <f aca="false">B1149/G1149-1</f>
        <v>-0.0199398960363872</v>
      </c>
      <c r="I1149" s="0" t="n">
        <f aca="false">IF(AND($A1149&gt;=CrashTest!$B$3,$A1149&lt;=CrashTest!$C$3),1,IF(AND($A1149&gt;=CrashTest!$B$4,$A1149&lt;=CrashTest!$C$4),2,IF(AND($A1149&gt;=CrashTest!$B$5,$A1149&lt;=CrashTest!$C$5),3,IF(AND($A1149&gt;=CrashTest!$B$6,$A1149&lt;=CrashTest!$C$6),4,IF(AND($A1149&gt;=CrashTest!$B$7,$A1149&lt;=CrashTest!$C$7),5,0)))))</f>
        <v>5</v>
      </c>
      <c r="J1149" s="0" t="n">
        <f aca="false">IF(I1149=0,"",IF(I1148=I1149,MAX(J1148,B1149),B1149))</f>
        <v>2413.3</v>
      </c>
      <c r="K1149" s="9" t="n">
        <f aca="false">IF(I1149=0,"",B1149/J1149-1)</f>
        <v>0</v>
      </c>
      <c r="M1149" s="8"/>
      <c r="N1149" s="8"/>
      <c r="O1149" s="8"/>
      <c r="P1149" s="8"/>
      <c r="Q1149" s="9"/>
      <c r="R1149" s="9"/>
      <c r="S1149" s="9"/>
      <c r="T1149" s="9"/>
      <c r="U1149" s="9"/>
      <c r="V1149" s="9"/>
    </row>
    <row r="1150" customFormat="false" ht="15" hidden="false" customHeight="false" outlineLevel="0" collapsed="false">
      <c r="A1150" s="5" t="n">
        <v>45498</v>
      </c>
      <c r="B1150" s="6" t="n">
        <v>2351.9</v>
      </c>
      <c r="C1150" s="9" t="n">
        <f aca="false">B1150/B1149-1</f>
        <v>-0.0254423403638172</v>
      </c>
      <c r="D1150" s="9" t="n">
        <f aca="false">LN(B1150/B1149)</f>
        <v>-0.0257715933537263</v>
      </c>
      <c r="E1150" s="9" t="n">
        <f aca="false">B1150/B1145-1</f>
        <v>-0.0407455746798271</v>
      </c>
      <c r="F1150" s="9" t="n">
        <f aca="false">B1150/B1129-1</f>
        <v>0.0152378485711819</v>
      </c>
      <c r="G1150" s="0" t="n">
        <f aca="false">MAX(G1149,B1150)</f>
        <v>2462.4</v>
      </c>
      <c r="H1150" s="9" t="n">
        <f aca="false">B1150/G1150-1</f>
        <v>-0.0448749187784275</v>
      </c>
      <c r="I1150" s="0" t="n">
        <f aca="false">IF(AND($A1150&gt;=CrashTest!$B$3,$A1150&lt;=CrashTest!$C$3),1,IF(AND($A1150&gt;=CrashTest!$B$4,$A1150&lt;=CrashTest!$C$4),2,IF(AND($A1150&gt;=CrashTest!$B$5,$A1150&lt;=CrashTest!$C$5),3,IF(AND($A1150&gt;=CrashTest!$B$6,$A1150&lt;=CrashTest!$C$6),4,IF(AND($A1150&gt;=CrashTest!$B$7,$A1150&lt;=CrashTest!$C$7),5,0)))))</f>
        <v>5</v>
      </c>
      <c r="J1150" s="0" t="n">
        <f aca="false">IF(I1150=0,"",IF(I1149=I1150,MAX(J1149,B1150),B1150))</f>
        <v>2413.3</v>
      </c>
      <c r="K1150" s="9" t="n">
        <f aca="false">IF(I1150=0,"",B1150/J1150-1)</f>
        <v>-0.0254423403638172</v>
      </c>
      <c r="M1150" s="8"/>
      <c r="N1150" s="8"/>
      <c r="O1150" s="8"/>
      <c r="P1150" s="8"/>
      <c r="Q1150" s="9"/>
      <c r="R1150" s="9"/>
      <c r="S1150" s="9"/>
      <c r="T1150" s="9"/>
      <c r="U1150" s="9"/>
      <c r="V1150" s="9"/>
    </row>
    <row r="1151" customFormat="false" ht="15" hidden="false" customHeight="false" outlineLevel="0" collapsed="false">
      <c r="A1151" s="5" t="n">
        <v>45499</v>
      </c>
      <c r="B1151" s="6" t="n">
        <v>2380</v>
      </c>
      <c r="C1151" s="9" t="n">
        <f aca="false">B1151/B1150-1</f>
        <v>0.0119477868957014</v>
      </c>
      <c r="D1151" s="9" t="n">
        <f aca="false">LN(B1151/B1150)</f>
        <v>0.0118769755576792</v>
      </c>
      <c r="E1151" s="9" t="n">
        <f aca="false">B1151/B1146-1</f>
        <v>-0.00647046545606345</v>
      </c>
      <c r="F1151" s="9" t="n">
        <f aca="false">B1151/B1130-1</f>
        <v>0.035142658315936</v>
      </c>
      <c r="G1151" s="0" t="n">
        <f aca="false">MAX(G1150,B1151)</f>
        <v>2462.4</v>
      </c>
      <c r="H1151" s="9" t="n">
        <f aca="false">B1151/G1151-1</f>
        <v>-0.0334632878492528</v>
      </c>
      <c r="I1151" s="0" t="n">
        <f aca="false">IF(AND($A1151&gt;=CrashTest!$B$3,$A1151&lt;=CrashTest!$C$3),1,IF(AND($A1151&gt;=CrashTest!$B$4,$A1151&lt;=CrashTest!$C$4),2,IF(AND($A1151&gt;=CrashTest!$B$5,$A1151&lt;=CrashTest!$C$5),3,IF(AND($A1151&gt;=CrashTest!$B$6,$A1151&lt;=CrashTest!$C$6),4,IF(AND($A1151&gt;=CrashTest!$B$7,$A1151&lt;=CrashTest!$C$7),5,0)))))</f>
        <v>5</v>
      </c>
      <c r="J1151" s="0" t="n">
        <f aca="false">IF(I1151=0,"",IF(I1150=I1151,MAX(J1150,B1151),B1151))</f>
        <v>2413.3</v>
      </c>
      <c r="K1151" s="9" t="n">
        <f aca="false">IF(I1151=0,"",B1151/J1151-1)</f>
        <v>-0.0137985331289107</v>
      </c>
      <c r="M1151" s="8"/>
      <c r="N1151" s="8"/>
      <c r="O1151" s="8"/>
      <c r="P1151" s="8"/>
      <c r="Q1151" s="9"/>
      <c r="R1151" s="9"/>
      <c r="S1151" s="9"/>
      <c r="T1151" s="9"/>
      <c r="U1151" s="9"/>
      <c r="V1151" s="9"/>
    </row>
    <row r="1152" customFormat="false" ht="15" hidden="false" customHeight="false" outlineLevel="0" collapsed="false">
      <c r="A1152" s="5" t="n">
        <v>45502</v>
      </c>
      <c r="B1152" s="6" t="n">
        <v>2377.3</v>
      </c>
      <c r="C1152" s="9" t="n">
        <f aca="false">B1152/B1151-1</f>
        <v>-0.00113445378151256</v>
      </c>
      <c r="D1152" s="9" t="n">
        <f aca="false">LN(B1152/B1151)</f>
        <v>-0.00113509776129335</v>
      </c>
      <c r="E1152" s="9" t="n">
        <f aca="false">B1152/B1147-1</f>
        <v>-0.00614548494983269</v>
      </c>
      <c r="F1152" s="9" t="n">
        <f aca="false">B1152/B1131-1</f>
        <v>0.0227145622714564</v>
      </c>
      <c r="G1152" s="0" t="n">
        <f aca="false">MAX(G1151,B1152)</f>
        <v>2462.4</v>
      </c>
      <c r="H1152" s="9" t="n">
        <f aca="false">B1152/G1152-1</f>
        <v>-0.0345597790773229</v>
      </c>
      <c r="I1152" s="0" t="n">
        <f aca="false">IF(AND($A1152&gt;=CrashTest!$B$3,$A1152&lt;=CrashTest!$C$3),1,IF(AND($A1152&gt;=CrashTest!$B$4,$A1152&lt;=CrashTest!$C$4),2,IF(AND($A1152&gt;=CrashTest!$B$5,$A1152&lt;=CrashTest!$C$5),3,IF(AND($A1152&gt;=CrashTest!$B$6,$A1152&lt;=CrashTest!$C$6),4,IF(AND($A1152&gt;=CrashTest!$B$7,$A1152&lt;=CrashTest!$C$7),5,0)))))</f>
        <v>5</v>
      </c>
      <c r="J1152" s="0" t="n">
        <f aca="false">IF(I1152=0,"",IF(I1151=I1152,MAX(J1151,B1152),B1152))</f>
        <v>2413.3</v>
      </c>
      <c r="K1152" s="9" t="n">
        <f aca="false">IF(I1152=0,"",B1152/J1152-1)</f>
        <v>-0.0149173331123358</v>
      </c>
      <c r="M1152" s="8"/>
      <c r="N1152" s="8"/>
      <c r="O1152" s="8"/>
      <c r="P1152" s="8"/>
      <c r="Q1152" s="9"/>
      <c r="R1152" s="9"/>
      <c r="S1152" s="9"/>
      <c r="T1152" s="9"/>
      <c r="U1152" s="9"/>
      <c r="V1152" s="9"/>
    </row>
    <row r="1153" customFormat="false" ht="15" hidden="false" customHeight="false" outlineLevel="0" collapsed="false">
      <c r="A1153" s="5" t="n">
        <v>45503</v>
      </c>
      <c r="B1153" s="6" t="n">
        <v>2405</v>
      </c>
      <c r="C1153" s="9" t="n">
        <f aca="false">B1153/B1152-1</f>
        <v>0.0116518739746772</v>
      </c>
      <c r="D1153" s="9" t="n">
        <f aca="false">LN(B1153/B1152)</f>
        <v>0.0115845136356346</v>
      </c>
      <c r="E1153" s="9" t="n">
        <f aca="false">B1153/B1148-1</f>
        <v>0.000166347833319591</v>
      </c>
      <c r="F1153" s="9" t="n">
        <f aca="false">B1153/B1132-1</f>
        <v>0.0332087468316364</v>
      </c>
      <c r="G1153" s="0" t="n">
        <f aca="false">MAX(G1152,B1153)</f>
        <v>2462.4</v>
      </c>
      <c r="H1153" s="9" t="n">
        <f aca="false">B1153/G1153-1</f>
        <v>-0.0233105912930475</v>
      </c>
      <c r="I1153" s="0" t="n">
        <f aca="false">IF(AND($A1153&gt;=CrashTest!$B$3,$A1153&lt;=CrashTest!$C$3),1,IF(AND($A1153&gt;=CrashTest!$B$4,$A1153&lt;=CrashTest!$C$4),2,IF(AND($A1153&gt;=CrashTest!$B$5,$A1153&lt;=CrashTest!$C$5),3,IF(AND($A1153&gt;=CrashTest!$B$6,$A1153&lt;=CrashTest!$C$6),4,IF(AND($A1153&gt;=CrashTest!$B$7,$A1153&lt;=CrashTest!$C$7),5,0)))))</f>
        <v>5</v>
      </c>
      <c r="J1153" s="0" t="n">
        <f aca="false">IF(I1153=0,"",IF(I1152=I1153,MAX(J1152,B1153),B1153))</f>
        <v>2413.3</v>
      </c>
      <c r="K1153" s="9" t="n">
        <f aca="false">IF(I1153=0,"",B1153/J1153-1)</f>
        <v>-0.00343927402312194</v>
      </c>
      <c r="M1153" s="8"/>
      <c r="N1153" s="8"/>
      <c r="O1153" s="8"/>
      <c r="P1153" s="8"/>
      <c r="Q1153" s="9"/>
      <c r="R1153" s="9"/>
      <c r="S1153" s="9"/>
      <c r="T1153" s="9"/>
      <c r="U1153" s="9"/>
      <c r="V1153" s="9"/>
    </row>
    <row r="1154" customFormat="false" ht="15" hidden="false" customHeight="false" outlineLevel="0" collapsed="false">
      <c r="A1154" s="5" t="n">
        <v>45504</v>
      </c>
      <c r="B1154" s="6" t="n">
        <v>2426.5</v>
      </c>
      <c r="C1154" s="9" t="n">
        <f aca="false">B1154/B1153-1</f>
        <v>0.00893970893970897</v>
      </c>
      <c r="D1154" s="9" t="n">
        <f aca="false">LN(B1154/B1153)</f>
        <v>0.00889998630540935</v>
      </c>
      <c r="E1154" s="9" t="n">
        <f aca="false">B1154/B1149-1</f>
        <v>0.00546968880785648</v>
      </c>
      <c r="F1154" s="9" t="n">
        <f aca="false">B1154/B1133-1</f>
        <v>0.0424901185770752</v>
      </c>
      <c r="G1154" s="0" t="n">
        <f aca="false">MAX(G1153,B1154)</f>
        <v>2462.4</v>
      </c>
      <c r="H1154" s="9" t="n">
        <f aca="false">B1154/G1154-1</f>
        <v>-0.0145792722547109</v>
      </c>
      <c r="I1154" s="0" t="n">
        <f aca="false">IF(AND($A1154&gt;=CrashTest!$B$3,$A1154&lt;=CrashTest!$C$3),1,IF(AND($A1154&gt;=CrashTest!$B$4,$A1154&lt;=CrashTest!$C$4),2,IF(AND($A1154&gt;=CrashTest!$B$5,$A1154&lt;=CrashTest!$C$5),3,IF(AND($A1154&gt;=CrashTest!$B$6,$A1154&lt;=CrashTest!$C$6),4,IF(AND($A1154&gt;=CrashTest!$B$7,$A1154&lt;=CrashTest!$C$7),5,0)))))</f>
        <v>5</v>
      </c>
      <c r="J1154" s="0" t="n">
        <f aca="false">IF(I1154=0,"",IF(I1153=I1154,MAX(J1153,B1154),B1154))</f>
        <v>2426.5</v>
      </c>
      <c r="K1154" s="9" t="n">
        <f aca="false">IF(I1154=0,"",B1154/J1154-1)</f>
        <v>0</v>
      </c>
      <c r="M1154" s="8"/>
      <c r="N1154" s="8"/>
      <c r="O1154" s="8"/>
      <c r="P1154" s="8"/>
      <c r="Q1154" s="9"/>
      <c r="R1154" s="9"/>
      <c r="S1154" s="9"/>
      <c r="T1154" s="9"/>
      <c r="U1154" s="9"/>
      <c r="V1154" s="9"/>
    </row>
    <row r="1155" customFormat="false" ht="15" hidden="false" customHeight="false" outlineLevel="0" collapsed="false">
      <c r="A1155" s="5" t="n">
        <v>45505</v>
      </c>
      <c r="B1155" s="6" t="n">
        <v>2435</v>
      </c>
      <c r="C1155" s="9" t="n">
        <f aca="false">B1155/B1154-1</f>
        <v>0.00350298784257164</v>
      </c>
      <c r="D1155" s="9" t="n">
        <f aca="false">LN(B1155/B1154)</f>
        <v>0.00349686667141932</v>
      </c>
      <c r="E1155" s="9" t="n">
        <f aca="false">B1155/B1150-1</f>
        <v>0.0353331349121986</v>
      </c>
      <c r="F1155" s="9" t="n">
        <f aca="false">B1155/B1134-1</f>
        <v>0.0482135170038742</v>
      </c>
      <c r="G1155" s="0" t="n">
        <f aca="false">MAX(G1154,B1155)</f>
        <v>2462.4</v>
      </c>
      <c r="H1155" s="9" t="n">
        <f aca="false">B1155/G1155-1</f>
        <v>-0.0111273554256011</v>
      </c>
      <c r="I1155" s="0" t="n">
        <f aca="false">IF(AND($A1155&gt;=CrashTest!$B$3,$A1155&lt;=CrashTest!$C$3),1,IF(AND($A1155&gt;=CrashTest!$B$4,$A1155&lt;=CrashTest!$C$4),2,IF(AND($A1155&gt;=CrashTest!$B$5,$A1155&lt;=CrashTest!$C$5),3,IF(AND($A1155&gt;=CrashTest!$B$6,$A1155&lt;=CrashTest!$C$6),4,IF(AND($A1155&gt;=CrashTest!$B$7,$A1155&lt;=CrashTest!$C$7),5,0)))))</f>
        <v>5</v>
      </c>
      <c r="J1155" s="0" t="n">
        <f aca="false">IF(I1155=0,"",IF(I1154=I1155,MAX(J1154,B1155),B1155))</f>
        <v>2435</v>
      </c>
      <c r="K1155" s="9" t="n">
        <f aca="false">IF(I1155=0,"",B1155/J1155-1)</f>
        <v>0</v>
      </c>
      <c r="M1155" s="8"/>
      <c r="N1155" s="8"/>
      <c r="O1155" s="8"/>
      <c r="P1155" s="8"/>
      <c r="Q1155" s="9"/>
      <c r="R1155" s="9"/>
      <c r="S1155" s="9"/>
      <c r="T1155" s="9"/>
      <c r="U1155" s="9"/>
      <c r="V1155" s="9"/>
    </row>
    <row r="1156" customFormat="false" ht="15" hidden="false" customHeight="false" outlineLevel="0" collapsed="false">
      <c r="A1156" s="5" t="n">
        <v>45506</v>
      </c>
      <c r="B1156" s="6" t="n">
        <v>2425.7</v>
      </c>
      <c r="C1156" s="9" t="n">
        <f aca="false">B1156/B1155-1</f>
        <v>-0.00381930184804935</v>
      </c>
      <c r="D1156" s="9" t="n">
        <f aca="false">LN(B1156/B1155)</f>
        <v>-0.00382661400551477</v>
      </c>
      <c r="E1156" s="9" t="n">
        <f aca="false">B1156/B1151-1</f>
        <v>0.0192016806722688</v>
      </c>
      <c r="F1156" s="9" t="n">
        <f aca="false">B1156/B1135-1</f>
        <v>0.0279260954318161</v>
      </c>
      <c r="G1156" s="0" t="n">
        <f aca="false">MAX(G1155,B1156)</f>
        <v>2462.4</v>
      </c>
      <c r="H1156" s="9" t="n">
        <f aca="false">B1156/G1156-1</f>
        <v>-0.0149041585445096</v>
      </c>
      <c r="I1156" s="0" t="n">
        <f aca="false">IF(AND($A1156&gt;=CrashTest!$B$3,$A1156&lt;=CrashTest!$C$3),1,IF(AND($A1156&gt;=CrashTest!$B$4,$A1156&lt;=CrashTest!$C$4),2,IF(AND($A1156&gt;=CrashTest!$B$5,$A1156&lt;=CrashTest!$C$5),3,IF(AND($A1156&gt;=CrashTest!$B$6,$A1156&lt;=CrashTest!$C$6),4,IF(AND($A1156&gt;=CrashTest!$B$7,$A1156&lt;=CrashTest!$C$7),5,0)))))</f>
        <v>5</v>
      </c>
      <c r="J1156" s="0" t="n">
        <f aca="false">IF(I1156=0,"",IF(I1155=I1156,MAX(J1155,B1156),B1156))</f>
        <v>2435</v>
      </c>
      <c r="K1156" s="9" t="n">
        <f aca="false">IF(I1156=0,"",B1156/J1156-1)</f>
        <v>-0.00381930184804935</v>
      </c>
      <c r="M1156" s="8"/>
      <c r="N1156" s="8"/>
      <c r="O1156" s="8"/>
      <c r="P1156" s="8"/>
      <c r="Q1156" s="9"/>
      <c r="R1156" s="9"/>
      <c r="S1156" s="9"/>
      <c r="T1156" s="9"/>
      <c r="U1156" s="9"/>
      <c r="V1156" s="9"/>
    </row>
    <row r="1157" customFormat="false" ht="15" hidden="false" customHeight="false" outlineLevel="0" collapsed="false">
      <c r="A1157" s="5" t="n">
        <v>45509</v>
      </c>
      <c r="B1157" s="6" t="n">
        <v>2401.7</v>
      </c>
      <c r="C1157" s="9" t="n">
        <f aca="false">B1157/B1156-1</f>
        <v>-0.00989405120171494</v>
      </c>
      <c r="D1157" s="9" t="n">
        <f aca="false">LN(B1157/B1156)</f>
        <v>-0.00994332259145809</v>
      </c>
      <c r="E1157" s="9" t="n">
        <f aca="false">B1157/B1152-1</f>
        <v>0.010263744584192</v>
      </c>
      <c r="F1157" s="9" t="n">
        <f aca="false">B1157/B1136-1</f>
        <v>0.00552648105505549</v>
      </c>
      <c r="G1157" s="0" t="n">
        <f aca="false">MAX(G1156,B1157)</f>
        <v>2462.4</v>
      </c>
      <c r="H1157" s="9" t="n">
        <f aca="false">B1157/G1157-1</f>
        <v>-0.0246507472384666</v>
      </c>
      <c r="I1157" s="0" t="n">
        <f aca="false">IF(AND($A1157&gt;=CrashTest!$B$3,$A1157&lt;=CrashTest!$C$3),1,IF(AND($A1157&gt;=CrashTest!$B$4,$A1157&lt;=CrashTest!$C$4),2,IF(AND($A1157&gt;=CrashTest!$B$5,$A1157&lt;=CrashTest!$C$5),3,IF(AND($A1157&gt;=CrashTest!$B$6,$A1157&lt;=CrashTest!$C$6),4,IF(AND($A1157&gt;=CrashTest!$B$7,$A1157&lt;=CrashTest!$C$7),5,0)))))</f>
        <v>5</v>
      </c>
      <c r="J1157" s="0" t="n">
        <f aca="false">IF(I1157=0,"",IF(I1156=I1157,MAX(J1156,B1157),B1157))</f>
        <v>2435</v>
      </c>
      <c r="K1157" s="9" t="n">
        <f aca="false">IF(I1157=0,"",B1157/J1157-1)</f>
        <v>-0.0136755646817249</v>
      </c>
      <c r="M1157" s="8"/>
      <c r="N1157" s="8"/>
      <c r="O1157" s="8"/>
      <c r="P1157" s="8"/>
      <c r="Q1157" s="9"/>
      <c r="R1157" s="9"/>
      <c r="S1157" s="9"/>
      <c r="T1157" s="9"/>
      <c r="U1157" s="9"/>
      <c r="V1157" s="9"/>
    </row>
    <row r="1158" customFormat="false" ht="15" hidden="false" customHeight="false" outlineLevel="0" collapsed="false">
      <c r="A1158" s="5" t="n">
        <v>45510</v>
      </c>
      <c r="B1158" s="6" t="n">
        <v>2389.1</v>
      </c>
      <c r="C1158" s="9" t="n">
        <f aca="false">B1158/B1157-1</f>
        <v>-0.00524628388225001</v>
      </c>
      <c r="D1158" s="9" t="n">
        <f aca="false">LN(B1158/B1157)</f>
        <v>-0.00526009395174262</v>
      </c>
      <c r="E1158" s="9" t="n">
        <f aca="false">B1158/B1153-1</f>
        <v>-0.0066112266112266</v>
      </c>
      <c r="F1158" s="9" t="n">
        <f aca="false">B1158/B1137-1</f>
        <v>0.0143936820652175</v>
      </c>
      <c r="G1158" s="0" t="n">
        <f aca="false">MAX(G1157,B1158)</f>
        <v>2462.4</v>
      </c>
      <c r="H1158" s="9" t="n">
        <f aca="false">B1158/G1158-1</f>
        <v>-0.0297677063027941</v>
      </c>
      <c r="I1158" s="0" t="n">
        <f aca="false">IF(AND($A1158&gt;=CrashTest!$B$3,$A1158&lt;=CrashTest!$C$3),1,IF(AND($A1158&gt;=CrashTest!$B$4,$A1158&lt;=CrashTest!$C$4),2,IF(AND($A1158&gt;=CrashTest!$B$5,$A1158&lt;=CrashTest!$C$5),3,IF(AND($A1158&gt;=CrashTest!$B$6,$A1158&lt;=CrashTest!$C$6),4,IF(AND($A1158&gt;=CrashTest!$B$7,$A1158&lt;=CrashTest!$C$7),5,0)))))</f>
        <v>5</v>
      </c>
      <c r="J1158" s="0" t="n">
        <f aca="false">IF(I1158=0,"",IF(I1157=I1158,MAX(J1157,B1158),B1158))</f>
        <v>2435</v>
      </c>
      <c r="K1158" s="9" t="n">
        <f aca="false">IF(I1158=0,"",B1158/J1158-1)</f>
        <v>-0.0188501026694046</v>
      </c>
      <c r="M1158" s="8"/>
      <c r="N1158" s="8"/>
      <c r="O1158" s="8"/>
      <c r="P1158" s="8"/>
      <c r="Q1158" s="9"/>
      <c r="R1158" s="9"/>
      <c r="S1158" s="9"/>
      <c r="T1158" s="9"/>
      <c r="U1158" s="9"/>
      <c r="V1158" s="9"/>
    </row>
    <row r="1159" customFormat="false" ht="15" hidden="false" customHeight="false" outlineLevel="0" collapsed="false">
      <c r="A1159" s="5" t="n">
        <v>45511</v>
      </c>
      <c r="B1159" s="6" t="n">
        <v>2390.5</v>
      </c>
      <c r="C1159" s="9" t="n">
        <f aca="false">B1159/B1158-1</f>
        <v>0.00058599472604759</v>
      </c>
      <c r="D1159" s="9" t="n">
        <f aca="false">LN(B1159/B1158)</f>
        <v>0.000585823098183521</v>
      </c>
      <c r="E1159" s="9" t="n">
        <f aca="false">B1159/B1154-1</f>
        <v>-0.0148361838038327</v>
      </c>
      <c r="F1159" s="9" t="n">
        <f aca="false">B1159/B1138-1</f>
        <v>0.0128808101351638</v>
      </c>
      <c r="G1159" s="0" t="n">
        <f aca="false">MAX(G1158,B1159)</f>
        <v>2462.4</v>
      </c>
      <c r="H1159" s="9" t="n">
        <f aca="false">B1159/G1159-1</f>
        <v>-0.0291991552956465</v>
      </c>
      <c r="I1159" s="0" t="n">
        <f aca="false">IF(AND($A1159&gt;=CrashTest!$B$3,$A1159&lt;=CrashTest!$C$3),1,IF(AND($A1159&gt;=CrashTest!$B$4,$A1159&lt;=CrashTest!$C$4),2,IF(AND($A1159&gt;=CrashTest!$B$5,$A1159&lt;=CrashTest!$C$5),3,IF(AND($A1159&gt;=CrashTest!$B$6,$A1159&lt;=CrashTest!$C$6),4,IF(AND($A1159&gt;=CrashTest!$B$7,$A1159&lt;=CrashTest!$C$7),5,0)))))</f>
        <v>5</v>
      </c>
      <c r="J1159" s="0" t="n">
        <f aca="false">IF(I1159=0,"",IF(I1158=I1159,MAX(J1158,B1159),B1159))</f>
        <v>2435</v>
      </c>
      <c r="K1159" s="9" t="n">
        <f aca="false">IF(I1159=0,"",B1159/J1159-1)</f>
        <v>-0.0182751540041067</v>
      </c>
      <c r="M1159" s="8"/>
      <c r="N1159" s="8"/>
      <c r="O1159" s="8"/>
      <c r="P1159" s="8"/>
      <c r="Q1159" s="9"/>
      <c r="R1159" s="9"/>
      <c r="S1159" s="9"/>
      <c r="T1159" s="9"/>
      <c r="U1159" s="9"/>
      <c r="V1159" s="9"/>
    </row>
    <row r="1160" customFormat="false" ht="15" hidden="false" customHeight="false" outlineLevel="0" collapsed="false">
      <c r="A1160" s="5" t="n">
        <v>45512</v>
      </c>
      <c r="B1160" s="6" t="n">
        <v>2422.2</v>
      </c>
      <c r="C1160" s="9" t="n">
        <f aca="false">B1160/B1159-1</f>
        <v>0.0132608240953775</v>
      </c>
      <c r="D1160" s="9" t="n">
        <f aca="false">LN(B1160/B1159)</f>
        <v>0.0131736690207921</v>
      </c>
      <c r="E1160" s="9" t="n">
        <f aca="false">B1160/B1155-1</f>
        <v>-0.00525667351129366</v>
      </c>
      <c r="F1160" s="9" t="n">
        <f aca="false">B1160/B1139-1</f>
        <v>0.0210774808194925</v>
      </c>
      <c r="G1160" s="0" t="n">
        <f aca="false">MAX(G1159,B1160)</f>
        <v>2462.4</v>
      </c>
      <c r="H1160" s="9" t="n">
        <f aca="false">B1160/G1160-1</f>
        <v>-0.0163255360623783</v>
      </c>
      <c r="I1160" s="0" t="n">
        <f aca="false">IF(AND($A1160&gt;=CrashTest!$B$3,$A1160&lt;=CrashTest!$C$3),1,IF(AND($A1160&gt;=CrashTest!$B$4,$A1160&lt;=CrashTest!$C$4),2,IF(AND($A1160&gt;=CrashTest!$B$5,$A1160&lt;=CrashTest!$C$5),3,IF(AND($A1160&gt;=CrashTest!$B$6,$A1160&lt;=CrashTest!$C$6),4,IF(AND($A1160&gt;=CrashTest!$B$7,$A1160&lt;=CrashTest!$C$7),5,0)))))</f>
        <v>5</v>
      </c>
      <c r="J1160" s="0" t="n">
        <f aca="false">IF(I1160=0,"",IF(I1159=I1160,MAX(J1159,B1160),B1160))</f>
        <v>2435</v>
      </c>
      <c r="K1160" s="9" t="n">
        <f aca="false">IF(I1160=0,"",B1160/J1160-1)</f>
        <v>-0.00525667351129366</v>
      </c>
      <c r="M1160" s="8"/>
      <c r="N1160" s="8"/>
      <c r="O1160" s="8"/>
      <c r="P1160" s="8"/>
      <c r="Q1160" s="9"/>
      <c r="R1160" s="9"/>
      <c r="S1160" s="9"/>
      <c r="T1160" s="9"/>
      <c r="U1160" s="9"/>
      <c r="V1160" s="9"/>
    </row>
    <row r="1161" customFormat="false" ht="15" hidden="false" customHeight="false" outlineLevel="0" collapsed="false">
      <c r="A1161" s="5" t="n">
        <v>45513</v>
      </c>
      <c r="B1161" s="6" t="n">
        <v>2432.1</v>
      </c>
      <c r="C1161" s="9" t="n">
        <f aca="false">B1161/B1160-1</f>
        <v>0.00408719346049047</v>
      </c>
      <c r="D1161" s="9" t="n">
        <f aca="false">LN(B1161/B1160)</f>
        <v>0.00407886357482103</v>
      </c>
      <c r="E1161" s="9" t="n">
        <f aca="false">B1161/B1156-1</f>
        <v>0.00263841365379069</v>
      </c>
      <c r="F1161" s="9" t="n">
        <f aca="false">B1161/B1140-1</f>
        <v>0.00708074534161485</v>
      </c>
      <c r="G1161" s="0" t="n">
        <f aca="false">MAX(G1160,B1161)</f>
        <v>2462.4</v>
      </c>
      <c r="H1161" s="9" t="n">
        <f aca="false">B1161/G1161-1</f>
        <v>-0.012305068226121</v>
      </c>
      <c r="I1161" s="0" t="n">
        <f aca="false">IF(AND($A1161&gt;=CrashTest!$B$3,$A1161&lt;=CrashTest!$C$3),1,IF(AND($A1161&gt;=CrashTest!$B$4,$A1161&lt;=CrashTest!$C$4),2,IF(AND($A1161&gt;=CrashTest!$B$5,$A1161&lt;=CrashTest!$C$5),3,IF(AND($A1161&gt;=CrashTest!$B$6,$A1161&lt;=CrashTest!$C$6),4,IF(AND($A1161&gt;=CrashTest!$B$7,$A1161&lt;=CrashTest!$C$7),5,0)))))</f>
        <v>5</v>
      </c>
      <c r="J1161" s="0" t="n">
        <f aca="false">IF(I1161=0,"",IF(I1160=I1161,MAX(J1160,B1161),B1161))</f>
        <v>2435</v>
      </c>
      <c r="K1161" s="9" t="n">
        <f aca="false">IF(I1161=0,"",B1161/J1161-1)</f>
        <v>-0.00119096509240246</v>
      </c>
      <c r="M1161" s="8"/>
      <c r="N1161" s="8"/>
      <c r="O1161" s="8"/>
      <c r="P1161" s="8"/>
      <c r="Q1161" s="9"/>
      <c r="R1161" s="9"/>
      <c r="S1161" s="9"/>
      <c r="T1161" s="9"/>
      <c r="U1161" s="9"/>
      <c r="V1161" s="9"/>
    </row>
    <row r="1162" customFormat="false" ht="15" hidden="false" customHeight="false" outlineLevel="0" collapsed="false">
      <c r="A1162" s="5" t="n">
        <v>45516</v>
      </c>
      <c r="B1162" s="6" t="n">
        <v>2462.4</v>
      </c>
      <c r="C1162" s="9" t="n">
        <f aca="false">B1162/B1161-1</f>
        <v>0.0124583693104725</v>
      </c>
      <c r="D1162" s="9" t="n">
        <f aca="false">LN(B1162/B1161)</f>
        <v>0.0123814024228437</v>
      </c>
      <c r="E1162" s="9" t="n">
        <f aca="false">B1162/B1157-1</f>
        <v>0.0252737644168715</v>
      </c>
      <c r="F1162" s="9" t="n">
        <f aca="false">B1162/B1141-1</f>
        <v>0.0200497100248551</v>
      </c>
      <c r="G1162" s="0" t="n">
        <f aca="false">MAX(G1161,B1162)</f>
        <v>2462.4</v>
      </c>
      <c r="H1162" s="9" t="n">
        <f aca="false">B1162/G1162-1</f>
        <v>0</v>
      </c>
      <c r="I1162" s="0" t="n">
        <f aca="false">IF(AND($A1162&gt;=CrashTest!$B$3,$A1162&lt;=CrashTest!$C$3),1,IF(AND($A1162&gt;=CrashTest!$B$4,$A1162&lt;=CrashTest!$C$4),2,IF(AND($A1162&gt;=CrashTest!$B$5,$A1162&lt;=CrashTest!$C$5),3,IF(AND($A1162&gt;=CrashTest!$B$6,$A1162&lt;=CrashTest!$C$6),4,IF(AND($A1162&gt;=CrashTest!$B$7,$A1162&lt;=CrashTest!$C$7),5,0)))))</f>
        <v>5</v>
      </c>
      <c r="J1162" s="0" t="n">
        <f aca="false">IF(I1162=0,"",IF(I1161=I1162,MAX(J1161,B1162),B1162))</f>
        <v>2462.4</v>
      </c>
      <c r="K1162" s="9" t="n">
        <f aca="false">IF(I1162=0,"",B1162/J1162-1)</f>
        <v>0</v>
      </c>
      <c r="M1162" s="8"/>
      <c r="N1162" s="8"/>
      <c r="O1162" s="8"/>
      <c r="P1162" s="8"/>
      <c r="Q1162" s="9"/>
      <c r="R1162" s="9"/>
      <c r="S1162" s="9"/>
      <c r="T1162" s="9"/>
      <c r="U1162" s="9"/>
      <c r="V1162" s="9"/>
    </row>
    <row r="1163" customFormat="false" ht="15" hidden="false" customHeight="false" outlineLevel="0" collapsed="false">
      <c r="A1163" s="5" t="n">
        <v>45517</v>
      </c>
      <c r="B1163" s="6" t="n">
        <v>2466.7</v>
      </c>
      <c r="C1163" s="9" t="n">
        <f aca="false">B1163/B1162-1</f>
        <v>0.00174626380766729</v>
      </c>
      <c r="D1163" s="9" t="n">
        <f aca="false">LN(B1163/B1162)</f>
        <v>0.00174474086174344</v>
      </c>
      <c r="E1163" s="9" t="n">
        <f aca="false">B1163/B1158-1</f>
        <v>0.032480850529488</v>
      </c>
      <c r="F1163" s="9" t="n">
        <f aca="false">B1163/B1142-1</f>
        <v>0.0180775104213957</v>
      </c>
      <c r="G1163" s="0" t="n">
        <f aca="false">MAX(G1162,B1163)</f>
        <v>2466.7</v>
      </c>
      <c r="H1163" s="9" t="n">
        <f aca="false">B1163/G1163-1</f>
        <v>0</v>
      </c>
      <c r="I1163" s="0" t="n">
        <f aca="false">IF(AND($A1163&gt;=CrashTest!$B$3,$A1163&lt;=CrashTest!$C$3),1,IF(AND($A1163&gt;=CrashTest!$B$4,$A1163&lt;=CrashTest!$C$4),2,IF(AND($A1163&gt;=CrashTest!$B$5,$A1163&lt;=CrashTest!$C$5),3,IF(AND($A1163&gt;=CrashTest!$B$6,$A1163&lt;=CrashTest!$C$6),4,IF(AND($A1163&gt;=CrashTest!$B$7,$A1163&lt;=CrashTest!$C$7),5,0)))))</f>
        <v>5</v>
      </c>
      <c r="J1163" s="0" t="n">
        <f aca="false">IF(I1163=0,"",IF(I1162=I1163,MAX(J1162,B1163),B1163))</f>
        <v>2466.7</v>
      </c>
      <c r="K1163" s="9" t="n">
        <f aca="false">IF(I1163=0,"",B1163/J1163-1)</f>
        <v>0</v>
      </c>
      <c r="M1163" s="8"/>
      <c r="N1163" s="8"/>
      <c r="O1163" s="8"/>
      <c r="P1163" s="8"/>
      <c r="Q1163" s="9"/>
      <c r="R1163" s="9"/>
      <c r="S1163" s="9"/>
      <c r="T1163" s="9"/>
      <c r="U1163" s="9"/>
      <c r="V1163" s="9"/>
    </row>
    <row r="1164" customFormat="false" ht="15" hidden="false" customHeight="false" outlineLevel="0" collapsed="false">
      <c r="A1164" s="5" t="n">
        <v>45518</v>
      </c>
      <c r="B1164" s="6" t="n">
        <v>2439.4</v>
      </c>
      <c r="C1164" s="9" t="n">
        <f aca="false">B1164/B1163-1</f>
        <v>-0.0110674180078646</v>
      </c>
      <c r="D1164" s="9" t="n">
        <f aca="false">LN(B1164/B1163)</f>
        <v>-0.0111291175372202</v>
      </c>
      <c r="E1164" s="9" t="n">
        <f aca="false">B1164/B1159-1</f>
        <v>0.0204559715540682</v>
      </c>
      <c r="F1164" s="9" t="n">
        <f aca="false">B1164/B1143-1</f>
        <v>-0.00934048083170891</v>
      </c>
      <c r="G1164" s="0" t="n">
        <f aca="false">MAX(G1163,B1164)</f>
        <v>2466.7</v>
      </c>
      <c r="H1164" s="9" t="n">
        <f aca="false">B1164/G1164-1</f>
        <v>-0.0110674180078646</v>
      </c>
      <c r="I1164" s="0" t="n">
        <f aca="false">IF(AND($A1164&gt;=CrashTest!$B$3,$A1164&lt;=CrashTest!$C$3),1,IF(AND($A1164&gt;=CrashTest!$B$4,$A1164&lt;=CrashTest!$C$4),2,IF(AND($A1164&gt;=CrashTest!$B$5,$A1164&lt;=CrashTest!$C$5),3,IF(AND($A1164&gt;=CrashTest!$B$6,$A1164&lt;=CrashTest!$C$6),4,IF(AND($A1164&gt;=CrashTest!$B$7,$A1164&lt;=CrashTest!$C$7),5,0)))))</f>
        <v>5</v>
      </c>
      <c r="J1164" s="0" t="n">
        <f aca="false">IF(I1164=0,"",IF(I1163=I1164,MAX(J1163,B1164),B1164))</f>
        <v>2466.7</v>
      </c>
      <c r="K1164" s="9" t="n">
        <f aca="false">IF(I1164=0,"",B1164/J1164-1)</f>
        <v>-0.0110674180078646</v>
      </c>
      <c r="M1164" s="8"/>
      <c r="N1164" s="8"/>
      <c r="O1164" s="8"/>
      <c r="P1164" s="8"/>
      <c r="Q1164" s="9"/>
      <c r="R1164" s="9"/>
      <c r="S1164" s="9"/>
      <c r="T1164" s="9"/>
      <c r="U1164" s="9"/>
      <c r="V1164" s="9"/>
    </row>
    <row r="1165" customFormat="false" ht="15" hidden="false" customHeight="false" outlineLevel="0" collapsed="false">
      <c r="A1165" s="5" t="n">
        <v>45519</v>
      </c>
      <c r="B1165" s="6" t="n">
        <v>2453.1</v>
      </c>
      <c r="C1165" s="9" t="n">
        <f aca="false">B1165/B1164-1</f>
        <v>0.00561613511519221</v>
      </c>
      <c r="D1165" s="9" t="n">
        <f aca="false">LN(B1165/B1164)</f>
        <v>0.00560042342690332</v>
      </c>
      <c r="E1165" s="9" t="n">
        <f aca="false">B1165/B1160-1</f>
        <v>0.0127569977706219</v>
      </c>
      <c r="F1165" s="9" t="n">
        <f aca="false">B1165/B1144-1</f>
        <v>-0.000692520775623429</v>
      </c>
      <c r="G1165" s="0" t="n">
        <f aca="false">MAX(G1164,B1165)</f>
        <v>2466.7</v>
      </c>
      <c r="H1165" s="9" t="n">
        <f aca="false">B1165/G1165-1</f>
        <v>-0.00551343900758095</v>
      </c>
      <c r="I1165" s="0" t="n">
        <f aca="false">IF(AND($A1165&gt;=CrashTest!$B$3,$A1165&lt;=CrashTest!$C$3),1,IF(AND($A1165&gt;=CrashTest!$B$4,$A1165&lt;=CrashTest!$C$4),2,IF(AND($A1165&gt;=CrashTest!$B$5,$A1165&lt;=CrashTest!$C$5),3,IF(AND($A1165&gt;=CrashTest!$B$6,$A1165&lt;=CrashTest!$C$6),4,IF(AND($A1165&gt;=CrashTest!$B$7,$A1165&lt;=CrashTest!$C$7),5,0)))))</f>
        <v>5</v>
      </c>
      <c r="J1165" s="0" t="n">
        <f aca="false">IF(I1165=0,"",IF(I1164=I1165,MAX(J1164,B1165),B1165))</f>
        <v>2466.7</v>
      </c>
      <c r="K1165" s="9" t="n">
        <f aca="false">IF(I1165=0,"",B1165/J1165-1)</f>
        <v>-0.00551343900758095</v>
      </c>
      <c r="M1165" s="8"/>
      <c r="N1165" s="8"/>
      <c r="O1165" s="8"/>
      <c r="P1165" s="8"/>
      <c r="Q1165" s="9"/>
      <c r="R1165" s="9"/>
      <c r="S1165" s="9"/>
      <c r="T1165" s="9"/>
      <c r="U1165" s="9"/>
      <c r="V1165" s="9"/>
    </row>
    <row r="1166" customFormat="false" ht="15" hidden="false" customHeight="false" outlineLevel="0" collapsed="false">
      <c r="A1166" s="5" t="n">
        <v>45520</v>
      </c>
      <c r="B1166" s="6" t="n">
        <v>2498.6</v>
      </c>
      <c r="C1166" s="9" t="n">
        <f aca="false">B1166/B1165-1</f>
        <v>0.0185479597244302</v>
      </c>
      <c r="D1166" s="9" t="n">
        <f aca="false">LN(B1166/B1165)</f>
        <v>0.0183780441616875</v>
      </c>
      <c r="E1166" s="9" t="n">
        <f aca="false">B1166/B1161-1</f>
        <v>0.0273426257144032</v>
      </c>
      <c r="F1166" s="9" t="n">
        <f aca="false">B1166/B1145-1</f>
        <v>0.0190880169671261</v>
      </c>
      <c r="G1166" s="0" t="n">
        <f aca="false">MAX(G1165,B1166)</f>
        <v>2498.6</v>
      </c>
      <c r="H1166" s="9" t="n">
        <f aca="false">B1166/G1166-1</f>
        <v>0</v>
      </c>
      <c r="I1166" s="0" t="n">
        <f aca="false">IF(AND($A1166&gt;=CrashTest!$B$3,$A1166&lt;=CrashTest!$C$3),1,IF(AND($A1166&gt;=CrashTest!$B$4,$A1166&lt;=CrashTest!$C$4),2,IF(AND($A1166&gt;=CrashTest!$B$5,$A1166&lt;=CrashTest!$C$5),3,IF(AND($A1166&gt;=CrashTest!$B$6,$A1166&lt;=CrashTest!$C$6),4,IF(AND($A1166&gt;=CrashTest!$B$7,$A1166&lt;=CrashTest!$C$7),5,0)))))</f>
        <v>0</v>
      </c>
      <c r="J1166" s="0" t="str">
        <f aca="false">IF(I1166=0,"",IF(I1165=I1166,MAX(J1165,B1166),B1166))</f>
        <v/>
      </c>
      <c r="K1166" s="9" t="str">
        <f aca="false">IF(I1166=0,"",B1166/J1166-1)</f>
        <v/>
      </c>
      <c r="M1166" s="8"/>
      <c r="N1166" s="8"/>
      <c r="O1166" s="8"/>
      <c r="P1166" s="8"/>
      <c r="Q1166" s="9"/>
      <c r="R1166" s="9"/>
      <c r="S1166" s="9"/>
      <c r="T1166" s="9"/>
      <c r="U1166" s="9"/>
      <c r="V1166" s="9"/>
    </row>
    <row r="1167" customFormat="false" ht="15" hidden="false" customHeight="false" outlineLevel="0" collapsed="false">
      <c r="A1167" s="5" t="n">
        <v>45523</v>
      </c>
      <c r="B1167" s="6" t="n">
        <v>2501.8</v>
      </c>
      <c r="C1167" s="9" t="n">
        <f aca="false">B1167/B1166-1</f>
        <v>0.00128071720163292</v>
      </c>
      <c r="D1167" s="9" t="n">
        <f aca="false">LN(B1167/B1166)</f>
        <v>0.00127989778291212</v>
      </c>
      <c r="E1167" s="9" t="n">
        <f aca="false">B1167/B1162-1</f>
        <v>0.0160006497725795</v>
      </c>
      <c r="F1167" s="9" t="n">
        <f aca="false">B1167/B1146-1</f>
        <v>0.0443748695470676</v>
      </c>
      <c r="G1167" s="0" t="n">
        <f aca="false">MAX(G1166,B1167)</f>
        <v>2501.8</v>
      </c>
      <c r="H1167" s="9" t="n">
        <f aca="false">B1167/G1167-1</f>
        <v>0</v>
      </c>
      <c r="I1167" s="0" t="n">
        <f aca="false">IF(AND($A1167&gt;=CrashTest!$B$3,$A1167&lt;=CrashTest!$C$3),1,IF(AND($A1167&gt;=CrashTest!$B$4,$A1167&lt;=CrashTest!$C$4),2,IF(AND($A1167&gt;=CrashTest!$B$5,$A1167&lt;=CrashTest!$C$5),3,IF(AND($A1167&gt;=CrashTest!$B$6,$A1167&lt;=CrashTest!$C$6),4,IF(AND($A1167&gt;=CrashTest!$B$7,$A1167&lt;=CrashTest!$C$7),5,0)))))</f>
        <v>0</v>
      </c>
      <c r="J1167" s="0" t="str">
        <f aca="false">IF(I1167=0,"",IF(I1166=I1167,MAX(J1166,B1167),B1167))</f>
        <v/>
      </c>
      <c r="K1167" s="9" t="str">
        <f aca="false">IF(I1167=0,"",B1167/J1167-1)</f>
        <v/>
      </c>
      <c r="M1167" s="8"/>
      <c r="N1167" s="8"/>
      <c r="O1167" s="8"/>
      <c r="P1167" s="8"/>
      <c r="Q1167" s="9"/>
      <c r="R1167" s="9"/>
      <c r="S1167" s="9"/>
      <c r="T1167" s="9"/>
      <c r="U1167" s="9"/>
      <c r="V1167" s="9"/>
    </row>
    <row r="1168" customFormat="false" ht="15" hidden="false" customHeight="false" outlineLevel="0" collapsed="false">
      <c r="A1168" s="5" t="n">
        <v>45524</v>
      </c>
      <c r="B1168" s="6" t="n">
        <v>2511.3</v>
      </c>
      <c r="C1168" s="9" t="n">
        <f aca="false">B1168/B1167-1</f>
        <v>0.00379726596850261</v>
      </c>
      <c r="D1168" s="9" t="n">
        <f aca="false">LN(B1168/B1167)</f>
        <v>0.00379007455347934</v>
      </c>
      <c r="E1168" s="9" t="n">
        <f aca="false">B1168/B1163-1</f>
        <v>0.0180808367454495</v>
      </c>
      <c r="F1168" s="9" t="n">
        <f aca="false">B1168/B1147-1</f>
        <v>0.0498745819397994</v>
      </c>
      <c r="G1168" s="0" t="n">
        <f aca="false">MAX(G1167,B1168)</f>
        <v>2511.3</v>
      </c>
      <c r="H1168" s="9" t="n">
        <f aca="false">B1168/G1168-1</f>
        <v>0</v>
      </c>
      <c r="I1168" s="0" t="n">
        <f aca="false">IF(AND($A1168&gt;=CrashTest!$B$3,$A1168&lt;=CrashTest!$C$3),1,IF(AND($A1168&gt;=CrashTest!$B$4,$A1168&lt;=CrashTest!$C$4),2,IF(AND($A1168&gt;=CrashTest!$B$5,$A1168&lt;=CrashTest!$C$5),3,IF(AND($A1168&gt;=CrashTest!$B$6,$A1168&lt;=CrashTest!$C$6),4,IF(AND($A1168&gt;=CrashTest!$B$7,$A1168&lt;=CrashTest!$C$7),5,0)))))</f>
        <v>0</v>
      </c>
      <c r="J1168" s="0" t="str">
        <f aca="false">IF(I1168=0,"",IF(I1167=I1168,MAX(J1167,B1168),B1168))</f>
        <v/>
      </c>
      <c r="K1168" s="9" t="str">
        <f aca="false">IF(I1168=0,"",B1168/J1168-1)</f>
        <v/>
      </c>
      <c r="M1168" s="8"/>
      <c r="N1168" s="8"/>
      <c r="O1168" s="8"/>
      <c r="P1168" s="8"/>
      <c r="Q1168" s="9"/>
      <c r="R1168" s="9"/>
      <c r="S1168" s="9"/>
      <c r="T1168" s="9"/>
      <c r="U1168" s="9"/>
      <c r="V1168" s="9"/>
    </row>
    <row r="1169" customFormat="false" ht="15" hidden="false" customHeight="false" outlineLevel="0" collapsed="false">
      <c r="A1169" s="5" t="n">
        <v>45525</v>
      </c>
      <c r="B1169" s="6" t="n">
        <v>2508.4</v>
      </c>
      <c r="C1169" s="9" t="n">
        <f aca="false">B1169/B1168-1</f>
        <v>-0.0011547803926254</v>
      </c>
      <c r="D1169" s="9" t="n">
        <f aca="false">LN(B1169/B1168)</f>
        <v>-0.00115544766525469</v>
      </c>
      <c r="E1169" s="9" t="n">
        <f aca="false">B1169/B1164-1</f>
        <v>0.0282856440108223</v>
      </c>
      <c r="F1169" s="9" t="n">
        <f aca="false">B1169/B1148-1</f>
        <v>0.0431672627464028</v>
      </c>
      <c r="G1169" s="0" t="n">
        <f aca="false">MAX(G1168,B1169)</f>
        <v>2511.3</v>
      </c>
      <c r="H1169" s="9" t="n">
        <f aca="false">B1169/G1169-1</f>
        <v>-0.0011547803926254</v>
      </c>
      <c r="I1169" s="0" t="n">
        <f aca="false">IF(AND($A1169&gt;=CrashTest!$B$3,$A1169&lt;=CrashTest!$C$3),1,IF(AND($A1169&gt;=CrashTest!$B$4,$A1169&lt;=CrashTest!$C$4),2,IF(AND($A1169&gt;=CrashTest!$B$5,$A1169&lt;=CrashTest!$C$5),3,IF(AND($A1169&gt;=CrashTest!$B$6,$A1169&lt;=CrashTest!$C$6),4,IF(AND($A1169&gt;=CrashTest!$B$7,$A1169&lt;=CrashTest!$C$7),5,0)))))</f>
        <v>0</v>
      </c>
      <c r="J1169" s="0" t="str">
        <f aca="false">IF(I1169=0,"",IF(I1168=I1169,MAX(J1168,B1169),B1169))</f>
        <v/>
      </c>
      <c r="K1169" s="9" t="str">
        <f aca="false">IF(I1169=0,"",B1169/J1169-1)</f>
        <v/>
      </c>
      <c r="M1169" s="8"/>
      <c r="N1169" s="8"/>
      <c r="O1169" s="8"/>
      <c r="P1169" s="8"/>
      <c r="Q1169" s="9"/>
      <c r="R1169" s="9"/>
      <c r="S1169" s="9"/>
      <c r="T1169" s="9"/>
      <c r="U1169" s="9"/>
      <c r="V1169" s="9"/>
    </row>
    <row r="1170" customFormat="false" ht="15" hidden="false" customHeight="false" outlineLevel="0" collapsed="false">
      <c r="A1170" s="5" t="n">
        <v>45526</v>
      </c>
      <c r="B1170" s="6" t="n">
        <v>2478.9</v>
      </c>
      <c r="C1170" s="9" t="n">
        <f aca="false">B1170/B1169-1</f>
        <v>-0.0117604847711689</v>
      </c>
      <c r="D1170" s="9" t="n">
        <f aca="false">LN(B1170/B1169)</f>
        <v>-0.0118301862936174</v>
      </c>
      <c r="E1170" s="9" t="n">
        <f aca="false">B1170/B1165-1</f>
        <v>0.0105173046349518</v>
      </c>
      <c r="F1170" s="9" t="n">
        <f aca="false">B1170/B1149-1</f>
        <v>0.0271826958935897</v>
      </c>
      <c r="G1170" s="0" t="n">
        <f aca="false">MAX(G1169,B1170)</f>
        <v>2511.3</v>
      </c>
      <c r="H1170" s="9" t="n">
        <f aca="false">B1170/G1170-1</f>
        <v>-0.0129016843865727</v>
      </c>
      <c r="I1170" s="0" t="n">
        <f aca="false">IF(AND($A1170&gt;=CrashTest!$B$3,$A1170&lt;=CrashTest!$C$3),1,IF(AND($A1170&gt;=CrashTest!$B$4,$A1170&lt;=CrashTest!$C$4),2,IF(AND($A1170&gt;=CrashTest!$B$5,$A1170&lt;=CrashTest!$C$5),3,IF(AND($A1170&gt;=CrashTest!$B$6,$A1170&lt;=CrashTest!$C$6),4,IF(AND($A1170&gt;=CrashTest!$B$7,$A1170&lt;=CrashTest!$C$7),5,0)))))</f>
        <v>0</v>
      </c>
      <c r="J1170" s="0" t="str">
        <f aca="false">IF(I1170=0,"",IF(I1169=I1170,MAX(J1169,B1170),B1170))</f>
        <v/>
      </c>
      <c r="K1170" s="9" t="str">
        <f aca="false">IF(I1170=0,"",B1170/J1170-1)</f>
        <v/>
      </c>
      <c r="M1170" s="8"/>
      <c r="N1170" s="8"/>
      <c r="O1170" s="8"/>
      <c r="P1170" s="8"/>
      <c r="Q1170" s="9"/>
      <c r="R1170" s="9"/>
      <c r="S1170" s="9"/>
      <c r="T1170" s="9"/>
      <c r="U1170" s="9"/>
      <c r="V1170" s="9"/>
    </row>
    <row r="1171" customFormat="false" ht="15" hidden="false" customHeight="false" outlineLevel="0" collapsed="false">
      <c r="A1171" s="5" t="n">
        <v>45527</v>
      </c>
      <c r="B1171" s="6" t="n">
        <v>2508.4</v>
      </c>
      <c r="C1171" s="9" t="n">
        <f aca="false">B1171/B1170-1</f>
        <v>0.0119004397111622</v>
      </c>
      <c r="D1171" s="9" t="n">
        <f aca="false">LN(B1171/B1170)</f>
        <v>0.0118301862936174</v>
      </c>
      <c r="E1171" s="9" t="n">
        <f aca="false">B1171/B1166-1</f>
        <v>0.00392219643000091</v>
      </c>
      <c r="F1171" s="9" t="n">
        <f aca="false">B1171/B1150-1</f>
        <v>0.0665419448105786</v>
      </c>
      <c r="G1171" s="0" t="n">
        <f aca="false">MAX(G1170,B1171)</f>
        <v>2511.3</v>
      </c>
      <c r="H1171" s="9" t="n">
        <f aca="false">B1171/G1171-1</f>
        <v>-0.0011547803926254</v>
      </c>
      <c r="I1171" s="0" t="n">
        <f aca="false">IF(AND($A1171&gt;=CrashTest!$B$3,$A1171&lt;=CrashTest!$C$3),1,IF(AND($A1171&gt;=CrashTest!$B$4,$A1171&lt;=CrashTest!$C$4),2,IF(AND($A1171&gt;=CrashTest!$B$5,$A1171&lt;=CrashTest!$C$5),3,IF(AND($A1171&gt;=CrashTest!$B$6,$A1171&lt;=CrashTest!$C$6),4,IF(AND($A1171&gt;=CrashTest!$B$7,$A1171&lt;=CrashTest!$C$7),5,0)))))</f>
        <v>0</v>
      </c>
      <c r="J1171" s="0" t="str">
        <f aca="false">IF(I1171=0,"",IF(I1170=I1171,MAX(J1170,B1171),B1171))</f>
        <v/>
      </c>
      <c r="K1171" s="9" t="str">
        <f aca="false">IF(I1171=0,"",B1171/J1171-1)</f>
        <v/>
      </c>
      <c r="M1171" s="8"/>
      <c r="N1171" s="8"/>
      <c r="O1171" s="8"/>
      <c r="P1171" s="8"/>
      <c r="Q1171" s="9"/>
      <c r="R1171" s="9"/>
      <c r="S1171" s="9"/>
      <c r="T1171" s="9"/>
      <c r="U1171" s="9"/>
      <c r="V1171" s="9"/>
    </row>
    <row r="1172" customFormat="false" ht="15" hidden="false" customHeight="false" outlineLevel="0" collapsed="false">
      <c r="A1172" s="5" t="n">
        <v>45530</v>
      </c>
      <c r="B1172" s="6" t="n">
        <v>2517.7</v>
      </c>
      <c r="C1172" s="9" t="n">
        <f aca="false">B1172/B1171-1</f>
        <v>0.0037075426566735</v>
      </c>
      <c r="D1172" s="9" t="n">
        <f aca="false">LN(B1172/B1171)</f>
        <v>0.00370068666110334</v>
      </c>
      <c r="E1172" s="9" t="n">
        <f aca="false">B1172/B1167-1</f>
        <v>0.00635542409465173</v>
      </c>
      <c r="F1172" s="9" t="n">
        <f aca="false">B1172/B1151-1</f>
        <v>0.0578571428571428</v>
      </c>
      <c r="G1172" s="0" t="n">
        <f aca="false">MAX(G1171,B1172)</f>
        <v>2517.7</v>
      </c>
      <c r="H1172" s="9" t="n">
        <f aca="false">B1172/G1172-1</f>
        <v>0</v>
      </c>
      <c r="I1172" s="0" t="n">
        <f aca="false">IF(AND($A1172&gt;=CrashTest!$B$3,$A1172&lt;=CrashTest!$C$3),1,IF(AND($A1172&gt;=CrashTest!$B$4,$A1172&lt;=CrashTest!$C$4),2,IF(AND($A1172&gt;=CrashTest!$B$5,$A1172&lt;=CrashTest!$C$5),3,IF(AND($A1172&gt;=CrashTest!$B$6,$A1172&lt;=CrashTest!$C$6),4,IF(AND($A1172&gt;=CrashTest!$B$7,$A1172&lt;=CrashTest!$C$7),5,0)))))</f>
        <v>0</v>
      </c>
      <c r="J1172" s="0" t="str">
        <f aca="false">IF(I1172=0,"",IF(I1171=I1172,MAX(J1171,B1172),B1172))</f>
        <v/>
      </c>
      <c r="K1172" s="9" t="str">
        <f aca="false">IF(I1172=0,"",B1172/J1172-1)</f>
        <v/>
      </c>
      <c r="M1172" s="8"/>
      <c r="N1172" s="8"/>
      <c r="O1172" s="8"/>
      <c r="P1172" s="8"/>
      <c r="Q1172" s="9"/>
      <c r="R1172" s="9"/>
      <c r="S1172" s="9"/>
      <c r="T1172" s="9"/>
      <c r="U1172" s="9"/>
      <c r="V1172" s="9"/>
    </row>
    <row r="1173" customFormat="false" ht="15" hidden="false" customHeight="false" outlineLevel="0" collapsed="false">
      <c r="A1173" s="5" t="n">
        <v>45531</v>
      </c>
      <c r="B1173" s="6" t="n">
        <v>2516</v>
      </c>
      <c r="C1173" s="9" t="n">
        <f aca="false">B1173/B1172-1</f>
        <v>-0.000675219446319986</v>
      </c>
      <c r="D1173" s="9" t="n">
        <f aca="false">LN(B1173/B1172)</f>
        <v>-0.000675447509637967</v>
      </c>
      <c r="E1173" s="9" t="n">
        <f aca="false">B1173/B1168-1</f>
        <v>0.00187154063632367</v>
      </c>
      <c r="F1173" s="9" t="n">
        <f aca="false">B1173/B1152-1</f>
        <v>0.0583434989273546</v>
      </c>
      <c r="G1173" s="0" t="n">
        <f aca="false">MAX(G1172,B1173)</f>
        <v>2517.7</v>
      </c>
      <c r="H1173" s="9" t="n">
        <f aca="false">B1173/G1173-1</f>
        <v>-0.000675219446319986</v>
      </c>
      <c r="I1173" s="0" t="n">
        <f aca="false">IF(AND($A1173&gt;=CrashTest!$B$3,$A1173&lt;=CrashTest!$C$3),1,IF(AND($A1173&gt;=CrashTest!$B$4,$A1173&lt;=CrashTest!$C$4),2,IF(AND($A1173&gt;=CrashTest!$B$5,$A1173&lt;=CrashTest!$C$5),3,IF(AND($A1173&gt;=CrashTest!$B$6,$A1173&lt;=CrashTest!$C$6),4,IF(AND($A1173&gt;=CrashTest!$B$7,$A1173&lt;=CrashTest!$C$7),5,0)))))</f>
        <v>0</v>
      </c>
      <c r="J1173" s="0" t="str">
        <f aca="false">IF(I1173=0,"",IF(I1172=I1173,MAX(J1172,B1173),B1173))</f>
        <v/>
      </c>
      <c r="K1173" s="9" t="str">
        <f aca="false">IF(I1173=0,"",B1173/J1173-1)</f>
        <v/>
      </c>
      <c r="M1173" s="8"/>
      <c r="N1173" s="8"/>
      <c r="O1173" s="8"/>
      <c r="P1173" s="8"/>
      <c r="Q1173" s="9"/>
      <c r="R1173" s="9"/>
      <c r="S1173" s="9"/>
      <c r="T1173" s="9"/>
      <c r="U1173" s="9"/>
      <c r="V1173" s="9"/>
    </row>
    <row r="1174" customFormat="false" ht="15" hidden="false" customHeight="false" outlineLevel="0" collapsed="false">
      <c r="A1174" s="5" t="n">
        <v>45532</v>
      </c>
      <c r="B1174" s="6" t="n">
        <v>2501</v>
      </c>
      <c r="C1174" s="9" t="n">
        <f aca="false">B1174/B1173-1</f>
        <v>-0.0059618441971383</v>
      </c>
      <c r="D1174" s="9" t="n">
        <f aca="false">LN(B1174/B1173)</f>
        <v>-0.00597968694271208</v>
      </c>
      <c r="E1174" s="9" t="n">
        <f aca="false">B1174/B1169-1</f>
        <v>-0.00295008770531024</v>
      </c>
      <c r="F1174" s="9" t="n">
        <f aca="false">B1174/B1153-1</f>
        <v>0.0399168399168399</v>
      </c>
      <c r="G1174" s="0" t="n">
        <f aca="false">MAX(G1173,B1174)</f>
        <v>2517.7</v>
      </c>
      <c r="H1174" s="9" t="n">
        <f aca="false">B1174/G1174-1</f>
        <v>-0.00663303809032045</v>
      </c>
      <c r="I1174" s="0" t="n">
        <f aca="false">IF(AND($A1174&gt;=CrashTest!$B$3,$A1174&lt;=CrashTest!$C$3),1,IF(AND($A1174&gt;=CrashTest!$B$4,$A1174&lt;=CrashTest!$C$4),2,IF(AND($A1174&gt;=CrashTest!$B$5,$A1174&lt;=CrashTest!$C$5),3,IF(AND($A1174&gt;=CrashTest!$B$6,$A1174&lt;=CrashTest!$C$6),4,IF(AND($A1174&gt;=CrashTest!$B$7,$A1174&lt;=CrashTest!$C$7),5,0)))))</f>
        <v>0</v>
      </c>
      <c r="J1174" s="0" t="str">
        <f aca="false">IF(I1174=0,"",IF(I1173=I1174,MAX(J1173,B1174),B1174))</f>
        <v/>
      </c>
      <c r="K1174" s="9" t="str">
        <f aca="false">IF(I1174=0,"",B1174/J1174-1)</f>
        <v/>
      </c>
      <c r="M1174" s="8"/>
      <c r="N1174" s="8"/>
      <c r="O1174" s="8"/>
      <c r="P1174" s="8"/>
      <c r="Q1174" s="9"/>
      <c r="R1174" s="9"/>
      <c r="S1174" s="9"/>
      <c r="T1174" s="9"/>
      <c r="U1174" s="9"/>
      <c r="V1174" s="9"/>
    </row>
    <row r="1175" customFormat="false" ht="15" hidden="false" customHeight="false" outlineLevel="0" collapsed="false">
      <c r="A1175" s="5" t="n">
        <v>45533</v>
      </c>
      <c r="B1175" s="6" t="n">
        <v>2525.7</v>
      </c>
      <c r="C1175" s="9" t="n">
        <f aca="false">B1175/B1174-1</f>
        <v>0.00987604958016797</v>
      </c>
      <c r="D1175" s="9" t="n">
        <f aca="false">LN(B1175/B1174)</f>
        <v>0.00982760013410898</v>
      </c>
      <c r="E1175" s="9" t="n">
        <f aca="false">B1175/B1170-1</f>
        <v>0.0188793416434707</v>
      </c>
      <c r="F1175" s="9" t="n">
        <f aca="false">B1175/B1154-1</f>
        <v>0.0408819287038944</v>
      </c>
      <c r="G1175" s="0" t="n">
        <f aca="false">MAX(G1174,B1175)</f>
        <v>2525.7</v>
      </c>
      <c r="H1175" s="9" t="n">
        <f aca="false">B1175/G1175-1</f>
        <v>0</v>
      </c>
      <c r="I1175" s="0" t="n">
        <f aca="false">IF(AND($A1175&gt;=CrashTest!$B$3,$A1175&lt;=CrashTest!$C$3),1,IF(AND($A1175&gt;=CrashTest!$B$4,$A1175&lt;=CrashTest!$C$4),2,IF(AND($A1175&gt;=CrashTest!$B$5,$A1175&lt;=CrashTest!$C$5),3,IF(AND($A1175&gt;=CrashTest!$B$6,$A1175&lt;=CrashTest!$C$6),4,IF(AND($A1175&gt;=CrashTest!$B$7,$A1175&lt;=CrashTest!$C$7),5,0)))))</f>
        <v>0</v>
      </c>
      <c r="J1175" s="0" t="str">
        <f aca="false">IF(I1175=0,"",IF(I1174=I1175,MAX(J1174,B1175),B1175))</f>
        <v/>
      </c>
      <c r="K1175" s="9" t="str">
        <f aca="false">IF(I1175=0,"",B1175/J1175-1)</f>
        <v/>
      </c>
      <c r="M1175" s="8"/>
      <c r="N1175" s="8"/>
      <c r="O1175" s="8"/>
      <c r="P1175" s="8"/>
      <c r="Q1175" s="9"/>
      <c r="R1175" s="9"/>
      <c r="S1175" s="9"/>
      <c r="T1175" s="9"/>
      <c r="U1175" s="9"/>
      <c r="V1175" s="9"/>
    </row>
    <row r="1176" customFormat="false" ht="15" hidden="false" customHeight="false" outlineLevel="0" collapsed="false">
      <c r="A1176" s="5" t="n">
        <v>45534</v>
      </c>
      <c r="B1176" s="6" t="n">
        <v>2493.8</v>
      </c>
      <c r="C1176" s="9" t="n">
        <f aca="false">B1176/B1175-1</f>
        <v>-0.012630161935305</v>
      </c>
      <c r="D1176" s="9" t="n">
        <f aca="false">LN(B1176/B1175)</f>
        <v>-0.0127106004492421</v>
      </c>
      <c r="E1176" s="9" t="n">
        <f aca="false">B1176/B1171-1</f>
        <v>-0.00582044331047671</v>
      </c>
      <c r="F1176" s="9" t="n">
        <f aca="false">B1176/B1155-1</f>
        <v>0.0241478439425051</v>
      </c>
      <c r="G1176" s="0" t="n">
        <f aca="false">MAX(G1175,B1176)</f>
        <v>2525.7</v>
      </c>
      <c r="H1176" s="9" t="n">
        <f aca="false">B1176/G1176-1</f>
        <v>-0.012630161935305</v>
      </c>
      <c r="I1176" s="0" t="n">
        <f aca="false">IF(AND($A1176&gt;=CrashTest!$B$3,$A1176&lt;=CrashTest!$C$3),1,IF(AND($A1176&gt;=CrashTest!$B$4,$A1176&lt;=CrashTest!$C$4),2,IF(AND($A1176&gt;=CrashTest!$B$5,$A1176&lt;=CrashTest!$C$5),3,IF(AND($A1176&gt;=CrashTest!$B$6,$A1176&lt;=CrashTest!$C$6),4,IF(AND($A1176&gt;=CrashTest!$B$7,$A1176&lt;=CrashTest!$C$7),5,0)))))</f>
        <v>0</v>
      </c>
      <c r="J1176" s="0" t="str">
        <f aca="false">IF(I1176=0,"",IF(I1175=I1176,MAX(J1175,B1176),B1176))</f>
        <v/>
      </c>
      <c r="K1176" s="9" t="str">
        <f aca="false">IF(I1176=0,"",B1176/J1176-1)</f>
        <v/>
      </c>
      <c r="M1176" s="8"/>
      <c r="N1176" s="8"/>
      <c r="O1176" s="8"/>
      <c r="P1176" s="8"/>
      <c r="Q1176" s="9"/>
      <c r="R1176" s="9"/>
      <c r="S1176" s="9"/>
      <c r="T1176" s="9"/>
      <c r="U1176" s="9"/>
      <c r="V1176" s="9"/>
    </row>
    <row r="1177" customFormat="false" ht="15" hidden="false" customHeight="false" outlineLevel="0" collapsed="false">
      <c r="A1177" s="5" t="n">
        <v>45538</v>
      </c>
      <c r="B1177" s="6" t="n">
        <v>2489.9</v>
      </c>
      <c r="C1177" s="9" t="n">
        <f aca="false">B1177/B1176-1</f>
        <v>-0.00156387841847783</v>
      </c>
      <c r="D1177" s="9" t="n">
        <f aca="false">LN(B1177/B1176)</f>
        <v>-0.00156510255276298</v>
      </c>
      <c r="E1177" s="9" t="n">
        <f aca="false">B1177/B1172-1</f>
        <v>-0.0110418238868808</v>
      </c>
      <c r="F1177" s="9" t="n">
        <f aca="false">B1177/B1156-1</f>
        <v>0.0264665869645877</v>
      </c>
      <c r="G1177" s="0" t="n">
        <f aca="false">MAX(G1176,B1177)</f>
        <v>2525.7</v>
      </c>
      <c r="H1177" s="9" t="n">
        <f aca="false">B1177/G1177-1</f>
        <v>-0.0141742883161102</v>
      </c>
      <c r="I1177" s="0" t="n">
        <f aca="false">IF(AND($A1177&gt;=CrashTest!$B$3,$A1177&lt;=CrashTest!$C$3),1,IF(AND($A1177&gt;=CrashTest!$B$4,$A1177&lt;=CrashTest!$C$4),2,IF(AND($A1177&gt;=CrashTest!$B$5,$A1177&lt;=CrashTest!$C$5),3,IF(AND($A1177&gt;=CrashTest!$B$6,$A1177&lt;=CrashTest!$C$6),4,IF(AND($A1177&gt;=CrashTest!$B$7,$A1177&lt;=CrashTest!$C$7),5,0)))))</f>
        <v>0</v>
      </c>
      <c r="J1177" s="0" t="str">
        <f aca="false">IF(I1177=0,"",IF(I1176=I1177,MAX(J1176,B1177),B1177))</f>
        <v/>
      </c>
      <c r="K1177" s="9" t="str">
        <f aca="false">IF(I1177=0,"",B1177/J1177-1)</f>
        <v/>
      </c>
      <c r="M1177" s="8"/>
      <c r="N1177" s="8"/>
      <c r="O1177" s="8"/>
      <c r="P1177" s="8"/>
      <c r="Q1177" s="9"/>
      <c r="R1177" s="9"/>
      <c r="S1177" s="9"/>
      <c r="T1177" s="9"/>
      <c r="U1177" s="9"/>
      <c r="V1177" s="9"/>
    </row>
    <row r="1178" customFormat="false" ht="15" hidden="false" customHeight="false" outlineLevel="0" collapsed="false">
      <c r="A1178" s="5" t="n">
        <v>45539</v>
      </c>
      <c r="B1178" s="6" t="n">
        <v>2493.4</v>
      </c>
      <c r="C1178" s="9" t="n">
        <f aca="false">B1178/B1177-1</f>
        <v>0.00140567894292953</v>
      </c>
      <c r="D1178" s="9" t="n">
        <f aca="false">LN(B1178/B1177)</f>
        <v>0.00140469190115186</v>
      </c>
      <c r="E1178" s="9" t="n">
        <f aca="false">B1178/B1173-1</f>
        <v>-0.00898251192368837</v>
      </c>
      <c r="F1178" s="9" t="n">
        <f aca="false">B1178/B1157-1</f>
        <v>0.0381812882541535</v>
      </c>
      <c r="G1178" s="0" t="n">
        <f aca="false">MAX(G1177,B1178)</f>
        <v>2525.7</v>
      </c>
      <c r="H1178" s="9" t="n">
        <f aca="false">B1178/G1178-1</f>
        <v>-0.0127885338717978</v>
      </c>
      <c r="I1178" s="0" t="n">
        <f aca="false">IF(AND($A1178&gt;=CrashTest!$B$3,$A1178&lt;=CrashTest!$C$3),1,IF(AND($A1178&gt;=CrashTest!$B$4,$A1178&lt;=CrashTest!$C$4),2,IF(AND($A1178&gt;=CrashTest!$B$5,$A1178&lt;=CrashTest!$C$5),3,IF(AND($A1178&gt;=CrashTest!$B$6,$A1178&lt;=CrashTest!$C$6),4,IF(AND($A1178&gt;=CrashTest!$B$7,$A1178&lt;=CrashTest!$C$7),5,0)))))</f>
        <v>0</v>
      </c>
      <c r="J1178" s="0" t="str">
        <f aca="false">IF(I1178=0,"",IF(I1177=I1178,MAX(J1177,B1178),B1178))</f>
        <v/>
      </c>
      <c r="K1178" s="9" t="str">
        <f aca="false">IF(I1178=0,"",B1178/J1178-1)</f>
        <v/>
      </c>
      <c r="M1178" s="8"/>
      <c r="N1178" s="8"/>
      <c r="O1178" s="8"/>
      <c r="P1178" s="8"/>
      <c r="Q1178" s="9"/>
      <c r="R1178" s="9"/>
      <c r="S1178" s="9"/>
      <c r="T1178" s="9"/>
      <c r="U1178" s="9"/>
      <c r="V1178" s="9"/>
    </row>
    <row r="1179" customFormat="false" ht="15" hidden="false" customHeight="false" outlineLevel="0" collapsed="false">
      <c r="A1179" s="5" t="n">
        <v>45540</v>
      </c>
      <c r="B1179" s="6" t="n">
        <v>2511.4</v>
      </c>
      <c r="C1179" s="9" t="n">
        <f aca="false">B1179/B1178-1</f>
        <v>0.00721905831394887</v>
      </c>
      <c r="D1179" s="9" t="n">
        <f aca="false">LN(B1179/B1178)</f>
        <v>0.00719312564398896</v>
      </c>
      <c r="E1179" s="9" t="n">
        <f aca="false">B1179/B1174-1</f>
        <v>0.00415833666533394</v>
      </c>
      <c r="F1179" s="9" t="n">
        <f aca="false">B1179/B1158-1</f>
        <v>0.0511908249968609</v>
      </c>
      <c r="G1179" s="0" t="n">
        <f aca="false">MAX(G1178,B1179)</f>
        <v>2525.7</v>
      </c>
      <c r="H1179" s="9" t="n">
        <f aca="false">B1179/G1179-1</f>
        <v>-0.00566179672961942</v>
      </c>
      <c r="I1179" s="0" t="n">
        <f aca="false">IF(AND($A1179&gt;=CrashTest!$B$3,$A1179&lt;=CrashTest!$C$3),1,IF(AND($A1179&gt;=CrashTest!$B$4,$A1179&lt;=CrashTest!$C$4),2,IF(AND($A1179&gt;=CrashTest!$B$5,$A1179&lt;=CrashTest!$C$5),3,IF(AND($A1179&gt;=CrashTest!$B$6,$A1179&lt;=CrashTest!$C$6),4,IF(AND($A1179&gt;=CrashTest!$B$7,$A1179&lt;=CrashTest!$C$7),5,0)))))</f>
        <v>0</v>
      </c>
      <c r="J1179" s="0" t="str">
        <f aca="false">IF(I1179=0,"",IF(I1178=I1179,MAX(J1178,B1179),B1179))</f>
        <v/>
      </c>
      <c r="K1179" s="9" t="str">
        <f aca="false">IF(I1179=0,"",B1179/J1179-1)</f>
        <v/>
      </c>
      <c r="M1179" s="8"/>
      <c r="N1179" s="8"/>
      <c r="O1179" s="8"/>
      <c r="P1179" s="8"/>
      <c r="Q1179" s="9"/>
      <c r="R1179" s="9"/>
      <c r="S1179" s="9"/>
      <c r="T1179" s="9"/>
      <c r="U1179" s="9"/>
      <c r="V1179" s="9"/>
    </row>
    <row r="1180" customFormat="false" ht="15" hidden="false" customHeight="false" outlineLevel="0" collapsed="false">
      <c r="A1180" s="5" t="n">
        <v>45541</v>
      </c>
      <c r="B1180" s="6" t="n">
        <v>2493.5</v>
      </c>
      <c r="C1180" s="9" t="n">
        <f aca="false">B1180/B1179-1</f>
        <v>-0.00712749860635509</v>
      </c>
      <c r="D1180" s="9" t="n">
        <f aca="false">LN(B1180/B1179)</f>
        <v>-0.00715302056868633</v>
      </c>
      <c r="E1180" s="9" t="n">
        <f aca="false">B1180/B1175-1</f>
        <v>-0.0127489408876746</v>
      </c>
      <c r="F1180" s="9" t="n">
        <f aca="false">B1180/B1159-1</f>
        <v>0.0430872202468102</v>
      </c>
      <c r="G1180" s="0" t="n">
        <f aca="false">MAX(G1179,B1180)</f>
        <v>2525.7</v>
      </c>
      <c r="H1180" s="9" t="n">
        <f aca="false">B1180/G1180-1</f>
        <v>-0.0127489408876746</v>
      </c>
      <c r="I1180" s="0" t="n">
        <f aca="false">IF(AND($A1180&gt;=CrashTest!$B$3,$A1180&lt;=CrashTest!$C$3),1,IF(AND($A1180&gt;=CrashTest!$B$4,$A1180&lt;=CrashTest!$C$4),2,IF(AND($A1180&gt;=CrashTest!$B$5,$A1180&lt;=CrashTest!$C$5),3,IF(AND($A1180&gt;=CrashTest!$B$6,$A1180&lt;=CrashTest!$C$6),4,IF(AND($A1180&gt;=CrashTest!$B$7,$A1180&lt;=CrashTest!$C$7),5,0)))))</f>
        <v>0</v>
      </c>
      <c r="J1180" s="0" t="str">
        <f aca="false">IF(I1180=0,"",IF(I1179=I1180,MAX(J1179,B1180),B1180))</f>
        <v/>
      </c>
      <c r="K1180" s="9" t="str">
        <f aca="false">IF(I1180=0,"",B1180/J1180-1)</f>
        <v/>
      </c>
      <c r="M1180" s="8"/>
      <c r="N1180" s="8"/>
      <c r="O1180" s="8"/>
      <c r="P1180" s="8"/>
      <c r="Q1180" s="9"/>
      <c r="R1180" s="9"/>
      <c r="S1180" s="9"/>
      <c r="T1180" s="9"/>
      <c r="U1180" s="9"/>
      <c r="V1180" s="9"/>
    </row>
    <row r="1181" customFormat="false" ht="15" hidden="false" customHeight="false" outlineLevel="0" collapsed="false">
      <c r="A1181" s="5" t="n">
        <v>45544</v>
      </c>
      <c r="B1181" s="6" t="n">
        <v>2501.8</v>
      </c>
      <c r="C1181" s="9" t="n">
        <f aca="false">B1181/B1180-1</f>
        <v>0.00332865450170461</v>
      </c>
      <c r="D1181" s="9" t="n">
        <f aca="false">LN(B1181/B1180)</f>
        <v>0.00332312679446391</v>
      </c>
      <c r="E1181" s="9" t="n">
        <f aca="false">B1181/B1176-1</f>
        <v>0.00320795573021093</v>
      </c>
      <c r="F1181" s="9" t="n">
        <f aca="false">B1181/B1160-1</f>
        <v>0.0328626868136406</v>
      </c>
      <c r="G1181" s="0" t="n">
        <f aca="false">MAX(G1180,B1181)</f>
        <v>2525.7</v>
      </c>
      <c r="H1181" s="9" t="n">
        <f aca="false">B1181/G1181-1</f>
        <v>-0.00946272320544783</v>
      </c>
      <c r="I1181" s="0" t="n">
        <f aca="false">IF(AND($A1181&gt;=CrashTest!$B$3,$A1181&lt;=CrashTest!$C$3),1,IF(AND($A1181&gt;=CrashTest!$B$4,$A1181&lt;=CrashTest!$C$4),2,IF(AND($A1181&gt;=CrashTest!$B$5,$A1181&lt;=CrashTest!$C$5),3,IF(AND($A1181&gt;=CrashTest!$B$6,$A1181&lt;=CrashTest!$C$6),4,IF(AND($A1181&gt;=CrashTest!$B$7,$A1181&lt;=CrashTest!$C$7),5,0)))))</f>
        <v>0</v>
      </c>
      <c r="J1181" s="0" t="str">
        <f aca="false">IF(I1181=0,"",IF(I1180=I1181,MAX(J1180,B1181),B1181))</f>
        <v/>
      </c>
      <c r="K1181" s="9" t="str">
        <f aca="false">IF(I1181=0,"",B1181/J1181-1)</f>
        <v/>
      </c>
      <c r="M1181" s="8"/>
      <c r="N1181" s="8"/>
      <c r="O1181" s="8"/>
      <c r="P1181" s="8"/>
      <c r="Q1181" s="9"/>
      <c r="R1181" s="9"/>
      <c r="S1181" s="9"/>
      <c r="T1181" s="9"/>
      <c r="U1181" s="9"/>
      <c r="V1181" s="9"/>
    </row>
    <row r="1182" customFormat="false" ht="15" hidden="false" customHeight="false" outlineLevel="0" collapsed="false">
      <c r="A1182" s="5" t="n">
        <v>45545</v>
      </c>
      <c r="B1182" s="6" t="n">
        <v>2512.3</v>
      </c>
      <c r="C1182" s="9" t="n">
        <f aca="false">B1182/B1181-1</f>
        <v>0.00419697817571341</v>
      </c>
      <c r="D1182" s="9" t="n">
        <f aca="false">LN(B1182/B1181)</f>
        <v>0.00418819542823384</v>
      </c>
      <c r="E1182" s="9" t="n">
        <f aca="false">B1182/B1177-1</f>
        <v>0.00899634523474835</v>
      </c>
      <c r="F1182" s="9" t="n">
        <f aca="false">B1182/B1161-1</f>
        <v>0.0329756177788743</v>
      </c>
      <c r="G1182" s="0" t="n">
        <f aca="false">MAX(G1181,B1182)</f>
        <v>2525.7</v>
      </c>
      <c r="H1182" s="9" t="n">
        <f aca="false">B1182/G1182-1</f>
        <v>-0.00530545987251041</v>
      </c>
      <c r="I1182" s="0" t="n">
        <f aca="false">IF(AND($A1182&gt;=CrashTest!$B$3,$A1182&lt;=CrashTest!$C$3),1,IF(AND($A1182&gt;=CrashTest!$B$4,$A1182&lt;=CrashTest!$C$4),2,IF(AND($A1182&gt;=CrashTest!$B$5,$A1182&lt;=CrashTest!$C$5),3,IF(AND($A1182&gt;=CrashTest!$B$6,$A1182&lt;=CrashTest!$C$6),4,IF(AND($A1182&gt;=CrashTest!$B$7,$A1182&lt;=CrashTest!$C$7),5,0)))))</f>
        <v>0</v>
      </c>
      <c r="J1182" s="0" t="str">
        <f aca="false">IF(I1182=0,"",IF(I1181=I1182,MAX(J1181,B1182),B1182))</f>
        <v/>
      </c>
      <c r="K1182" s="9" t="str">
        <f aca="false">IF(I1182=0,"",B1182/J1182-1)</f>
        <v/>
      </c>
      <c r="M1182" s="8"/>
      <c r="N1182" s="8"/>
      <c r="O1182" s="8"/>
      <c r="P1182" s="8"/>
      <c r="Q1182" s="9"/>
      <c r="R1182" s="9"/>
      <c r="S1182" s="9"/>
      <c r="T1182" s="9"/>
      <c r="U1182" s="9"/>
      <c r="V1182" s="9"/>
    </row>
    <row r="1183" customFormat="false" ht="15" hidden="false" customHeight="false" outlineLevel="0" collapsed="false">
      <c r="A1183" s="5" t="n">
        <v>45546</v>
      </c>
      <c r="B1183" s="6" t="n">
        <v>2512.1</v>
      </c>
      <c r="C1183" s="9" t="n">
        <f aca="false">B1183/B1182-1</f>
        <v>-7.96083270311332E-005</v>
      </c>
      <c r="D1183" s="9" t="n">
        <f aca="false">LN(B1183/B1182)</f>
        <v>-7.96114959421818E-005</v>
      </c>
      <c r="E1183" s="9" t="n">
        <f aca="false">B1183/B1178-1</f>
        <v>0.00749979947060231</v>
      </c>
      <c r="F1183" s="9" t="n">
        <f aca="false">B1183/B1162-1</f>
        <v>0.0201835607537362</v>
      </c>
      <c r="G1183" s="0" t="n">
        <f aca="false">MAX(G1182,B1183)</f>
        <v>2525.7</v>
      </c>
      <c r="H1183" s="9" t="n">
        <f aca="false">B1183/G1183-1</f>
        <v>-0.00538464584075693</v>
      </c>
      <c r="I1183" s="0" t="n">
        <f aca="false">IF(AND($A1183&gt;=CrashTest!$B$3,$A1183&lt;=CrashTest!$C$3),1,IF(AND($A1183&gt;=CrashTest!$B$4,$A1183&lt;=CrashTest!$C$4),2,IF(AND($A1183&gt;=CrashTest!$B$5,$A1183&lt;=CrashTest!$C$5),3,IF(AND($A1183&gt;=CrashTest!$B$6,$A1183&lt;=CrashTest!$C$6),4,IF(AND($A1183&gt;=CrashTest!$B$7,$A1183&lt;=CrashTest!$C$7),5,0)))))</f>
        <v>0</v>
      </c>
      <c r="J1183" s="0" t="str">
        <f aca="false">IF(I1183=0,"",IF(I1182=I1183,MAX(J1182,B1183),B1183))</f>
        <v/>
      </c>
      <c r="K1183" s="9" t="str">
        <f aca="false">IF(I1183=0,"",B1183/J1183-1)</f>
        <v/>
      </c>
      <c r="M1183" s="8"/>
      <c r="N1183" s="8"/>
      <c r="O1183" s="8"/>
      <c r="P1183" s="8"/>
      <c r="Q1183" s="9"/>
      <c r="R1183" s="9"/>
      <c r="S1183" s="9"/>
      <c r="T1183" s="9"/>
      <c r="U1183" s="9"/>
      <c r="V1183" s="9"/>
    </row>
    <row r="1184" customFormat="false" ht="15" hidden="false" customHeight="false" outlineLevel="0" collapsed="false">
      <c r="A1184" s="5" t="n">
        <v>45547</v>
      </c>
      <c r="B1184" s="6" t="n">
        <v>2551.2</v>
      </c>
      <c r="C1184" s="9" t="n">
        <f aca="false">B1184/B1183-1</f>
        <v>0.0155646670116636</v>
      </c>
      <c r="D1184" s="9" t="n">
        <f aca="false">LN(B1184/B1183)</f>
        <v>0.0154447799829151</v>
      </c>
      <c r="E1184" s="9" t="n">
        <f aca="false">B1184/B1179-1</f>
        <v>0.0158477343314485</v>
      </c>
      <c r="F1184" s="9" t="n">
        <f aca="false">B1184/B1163-1</f>
        <v>0.0342562938338671</v>
      </c>
      <c r="G1184" s="0" t="n">
        <f aca="false">MAX(G1183,B1184)</f>
        <v>2551.2</v>
      </c>
      <c r="H1184" s="9" t="n">
        <f aca="false">B1184/G1184-1</f>
        <v>0</v>
      </c>
      <c r="I1184" s="0" t="n">
        <f aca="false">IF(AND($A1184&gt;=CrashTest!$B$3,$A1184&lt;=CrashTest!$C$3),1,IF(AND($A1184&gt;=CrashTest!$B$4,$A1184&lt;=CrashTest!$C$4),2,IF(AND($A1184&gt;=CrashTest!$B$5,$A1184&lt;=CrashTest!$C$5),3,IF(AND($A1184&gt;=CrashTest!$B$6,$A1184&lt;=CrashTest!$C$6),4,IF(AND($A1184&gt;=CrashTest!$B$7,$A1184&lt;=CrashTest!$C$7),5,0)))))</f>
        <v>0</v>
      </c>
      <c r="J1184" s="0" t="str">
        <f aca="false">IF(I1184=0,"",IF(I1183=I1184,MAX(J1183,B1184),B1184))</f>
        <v/>
      </c>
      <c r="K1184" s="9" t="str">
        <f aca="false">IF(I1184=0,"",B1184/J1184-1)</f>
        <v/>
      </c>
      <c r="M1184" s="8"/>
      <c r="N1184" s="8"/>
      <c r="O1184" s="8"/>
      <c r="P1184" s="8"/>
      <c r="Q1184" s="9"/>
      <c r="R1184" s="9"/>
      <c r="S1184" s="9"/>
      <c r="T1184" s="9"/>
      <c r="U1184" s="9"/>
      <c r="V1184" s="9"/>
    </row>
    <row r="1185" customFormat="false" ht="15" hidden="false" customHeight="false" outlineLevel="0" collapsed="false">
      <c r="A1185" s="5" t="n">
        <v>45548</v>
      </c>
      <c r="B1185" s="6" t="n">
        <v>2581.3</v>
      </c>
      <c r="C1185" s="9" t="n">
        <f aca="false">B1185/B1184-1</f>
        <v>0.0117983693947947</v>
      </c>
      <c r="D1185" s="9" t="n">
        <f aca="false">LN(B1185/B1184)</f>
        <v>0.0117293112859386</v>
      </c>
      <c r="E1185" s="9" t="n">
        <f aca="false">B1185/B1180-1</f>
        <v>0.0352115500300783</v>
      </c>
      <c r="F1185" s="9" t="n">
        <f aca="false">B1185/B1164-1</f>
        <v>0.0581700418135607</v>
      </c>
      <c r="G1185" s="0" t="n">
        <f aca="false">MAX(G1184,B1185)</f>
        <v>2581.3</v>
      </c>
      <c r="H1185" s="9" t="n">
        <f aca="false">B1185/G1185-1</f>
        <v>0</v>
      </c>
      <c r="I1185" s="0" t="n">
        <f aca="false">IF(AND($A1185&gt;=CrashTest!$B$3,$A1185&lt;=CrashTest!$C$3),1,IF(AND($A1185&gt;=CrashTest!$B$4,$A1185&lt;=CrashTest!$C$4),2,IF(AND($A1185&gt;=CrashTest!$B$5,$A1185&lt;=CrashTest!$C$5),3,IF(AND($A1185&gt;=CrashTest!$B$6,$A1185&lt;=CrashTest!$C$6),4,IF(AND($A1185&gt;=CrashTest!$B$7,$A1185&lt;=CrashTest!$C$7),5,0)))))</f>
        <v>0</v>
      </c>
      <c r="J1185" s="0" t="str">
        <f aca="false">IF(I1185=0,"",IF(I1184=I1185,MAX(J1184,B1185),B1185))</f>
        <v/>
      </c>
      <c r="K1185" s="9" t="str">
        <f aca="false">IF(I1185=0,"",B1185/J1185-1)</f>
        <v/>
      </c>
      <c r="M1185" s="8"/>
      <c r="N1185" s="8"/>
      <c r="O1185" s="8"/>
      <c r="P1185" s="8"/>
      <c r="Q1185" s="9"/>
      <c r="R1185" s="9"/>
      <c r="S1185" s="9"/>
      <c r="T1185" s="9"/>
      <c r="U1185" s="9"/>
      <c r="V1185" s="9"/>
    </row>
    <row r="1186" customFormat="false" ht="15" hidden="false" customHeight="false" outlineLevel="0" collapsed="false">
      <c r="A1186" s="5" t="n">
        <v>45551</v>
      </c>
      <c r="B1186" s="6" t="n">
        <v>2580.4</v>
      </c>
      <c r="C1186" s="9" t="n">
        <f aca="false">B1186/B1185-1</f>
        <v>-0.000348661527137528</v>
      </c>
      <c r="D1186" s="9" t="n">
        <f aca="false">LN(B1186/B1185)</f>
        <v>-0.000348722323699807</v>
      </c>
      <c r="E1186" s="9" t="n">
        <f aca="false">B1186/B1181-1</f>
        <v>0.0314173794867696</v>
      </c>
      <c r="F1186" s="9" t="n">
        <f aca="false">B1186/B1165-1</f>
        <v>0.0518935224817578</v>
      </c>
      <c r="G1186" s="0" t="n">
        <f aca="false">MAX(G1185,B1186)</f>
        <v>2581.3</v>
      </c>
      <c r="H1186" s="9" t="n">
        <f aca="false">B1186/G1186-1</f>
        <v>-0.000348661527137528</v>
      </c>
      <c r="I1186" s="0" t="n">
        <f aca="false">IF(AND($A1186&gt;=CrashTest!$B$3,$A1186&lt;=CrashTest!$C$3),1,IF(AND($A1186&gt;=CrashTest!$B$4,$A1186&lt;=CrashTest!$C$4),2,IF(AND($A1186&gt;=CrashTest!$B$5,$A1186&lt;=CrashTest!$C$5),3,IF(AND($A1186&gt;=CrashTest!$B$6,$A1186&lt;=CrashTest!$C$6),4,IF(AND($A1186&gt;=CrashTest!$B$7,$A1186&lt;=CrashTest!$C$7),5,0)))))</f>
        <v>0</v>
      </c>
      <c r="J1186" s="0" t="str">
        <f aca="false">IF(I1186=0,"",IF(I1185=I1186,MAX(J1185,B1186),B1186))</f>
        <v/>
      </c>
      <c r="K1186" s="9" t="str">
        <f aca="false">IF(I1186=0,"",B1186/J1186-1)</f>
        <v/>
      </c>
      <c r="M1186" s="8"/>
      <c r="N1186" s="8"/>
      <c r="O1186" s="8"/>
      <c r="P1186" s="8"/>
      <c r="Q1186" s="9"/>
      <c r="R1186" s="9"/>
      <c r="S1186" s="9"/>
      <c r="T1186" s="9"/>
      <c r="U1186" s="9"/>
      <c r="V1186" s="9"/>
    </row>
    <row r="1187" customFormat="false" ht="15" hidden="false" customHeight="false" outlineLevel="0" collapsed="false">
      <c r="A1187" s="5" t="n">
        <v>45552</v>
      </c>
      <c r="B1187" s="6" t="n">
        <v>2564.3</v>
      </c>
      <c r="C1187" s="9" t="n">
        <f aca="false">B1187/B1186-1</f>
        <v>-0.00623934273755999</v>
      </c>
      <c r="D1187" s="9" t="n">
        <f aca="false">LN(B1187/B1186)</f>
        <v>-0.00625888878185237</v>
      </c>
      <c r="E1187" s="9" t="n">
        <f aca="false">B1187/B1182-1</f>
        <v>0.020698165028062</v>
      </c>
      <c r="F1187" s="9" t="n">
        <f aca="false">B1187/B1166-1</f>
        <v>0.0262947250460259</v>
      </c>
      <c r="G1187" s="0" t="n">
        <f aca="false">MAX(G1186,B1187)</f>
        <v>2581.3</v>
      </c>
      <c r="H1187" s="9" t="n">
        <f aca="false">B1187/G1187-1</f>
        <v>-0.0065858288459304</v>
      </c>
      <c r="I1187" s="0" t="n">
        <f aca="false">IF(AND($A1187&gt;=CrashTest!$B$3,$A1187&lt;=CrashTest!$C$3),1,IF(AND($A1187&gt;=CrashTest!$B$4,$A1187&lt;=CrashTest!$C$4),2,IF(AND($A1187&gt;=CrashTest!$B$5,$A1187&lt;=CrashTest!$C$5),3,IF(AND($A1187&gt;=CrashTest!$B$6,$A1187&lt;=CrashTest!$C$6),4,IF(AND($A1187&gt;=CrashTest!$B$7,$A1187&lt;=CrashTest!$C$7),5,0)))))</f>
        <v>0</v>
      </c>
      <c r="J1187" s="0" t="str">
        <f aca="false">IF(I1187=0,"",IF(I1186=I1187,MAX(J1186,B1187),B1187))</f>
        <v/>
      </c>
      <c r="K1187" s="9" t="str">
        <f aca="false">IF(I1187=0,"",B1187/J1187-1)</f>
        <v/>
      </c>
      <c r="M1187" s="8"/>
      <c r="N1187" s="8"/>
      <c r="O1187" s="8"/>
      <c r="P1187" s="8"/>
      <c r="Q1187" s="9"/>
      <c r="R1187" s="9"/>
      <c r="S1187" s="9"/>
      <c r="T1187" s="9"/>
      <c r="U1187" s="9"/>
      <c r="V1187" s="9"/>
    </row>
    <row r="1188" customFormat="false" ht="15" hidden="false" customHeight="false" outlineLevel="0" collapsed="false">
      <c r="A1188" s="5" t="n">
        <v>45553</v>
      </c>
      <c r="B1188" s="6" t="n">
        <v>2570.7</v>
      </c>
      <c r="C1188" s="9" t="n">
        <f aca="false">B1188/B1187-1</f>
        <v>0.00249580782279746</v>
      </c>
      <c r="D1188" s="9" t="n">
        <f aca="false">LN(B1188/B1187)</f>
        <v>0.00249269846694847</v>
      </c>
      <c r="E1188" s="9" t="n">
        <f aca="false">B1188/B1183-1</f>
        <v>0.02332709685124</v>
      </c>
      <c r="F1188" s="9" t="n">
        <f aca="false">B1188/B1167-1</f>
        <v>0.0275401710768246</v>
      </c>
      <c r="G1188" s="0" t="n">
        <f aca="false">MAX(G1187,B1188)</f>
        <v>2581.3</v>
      </c>
      <c r="H1188" s="9" t="n">
        <f aca="false">B1188/G1188-1</f>
        <v>-0.00410645798628617</v>
      </c>
      <c r="I1188" s="0" t="n">
        <f aca="false">IF(AND($A1188&gt;=CrashTest!$B$3,$A1188&lt;=CrashTest!$C$3),1,IF(AND($A1188&gt;=CrashTest!$B$4,$A1188&lt;=CrashTest!$C$4),2,IF(AND($A1188&gt;=CrashTest!$B$5,$A1188&lt;=CrashTest!$C$5),3,IF(AND($A1188&gt;=CrashTest!$B$6,$A1188&lt;=CrashTest!$C$6),4,IF(AND($A1188&gt;=CrashTest!$B$7,$A1188&lt;=CrashTest!$C$7),5,0)))))</f>
        <v>0</v>
      </c>
      <c r="J1188" s="0" t="str">
        <f aca="false">IF(I1188=0,"",IF(I1187=I1188,MAX(J1187,B1188),B1188))</f>
        <v/>
      </c>
      <c r="K1188" s="9" t="str">
        <f aca="false">IF(I1188=0,"",B1188/J1188-1)</f>
        <v/>
      </c>
      <c r="M1188" s="8"/>
      <c r="N1188" s="8"/>
      <c r="O1188" s="8"/>
      <c r="P1188" s="8"/>
      <c r="Q1188" s="9"/>
      <c r="R1188" s="9"/>
      <c r="S1188" s="9"/>
      <c r="T1188" s="9"/>
      <c r="U1188" s="9"/>
      <c r="V1188" s="9"/>
    </row>
    <row r="1189" customFormat="false" ht="15" hidden="false" customHeight="false" outlineLevel="0" collapsed="false">
      <c r="A1189" s="5" t="n">
        <v>45554</v>
      </c>
      <c r="B1189" s="6" t="n">
        <v>2588</v>
      </c>
      <c r="C1189" s="9" t="n">
        <f aca="false">B1189/B1188-1</f>
        <v>0.00672968452172573</v>
      </c>
      <c r="D1189" s="9" t="n">
        <f aca="false">LN(B1189/B1188)</f>
        <v>0.0067071412776085</v>
      </c>
      <c r="E1189" s="9" t="n">
        <f aca="false">B1189/B1184-1</f>
        <v>0.0144245845092505</v>
      </c>
      <c r="F1189" s="9" t="n">
        <f aca="false">B1189/B1168-1</f>
        <v>0.030541950384263</v>
      </c>
      <c r="G1189" s="0" t="n">
        <f aca="false">MAX(G1188,B1189)</f>
        <v>2588</v>
      </c>
      <c r="H1189" s="9" t="n">
        <f aca="false">B1189/G1189-1</f>
        <v>0</v>
      </c>
      <c r="I1189" s="0" t="n">
        <f aca="false">IF(AND($A1189&gt;=CrashTest!$B$3,$A1189&lt;=CrashTest!$C$3),1,IF(AND($A1189&gt;=CrashTest!$B$4,$A1189&lt;=CrashTest!$C$4),2,IF(AND($A1189&gt;=CrashTest!$B$5,$A1189&lt;=CrashTest!$C$5),3,IF(AND($A1189&gt;=CrashTest!$B$6,$A1189&lt;=CrashTest!$C$6),4,IF(AND($A1189&gt;=CrashTest!$B$7,$A1189&lt;=CrashTest!$C$7),5,0)))))</f>
        <v>0</v>
      </c>
      <c r="J1189" s="0" t="str">
        <f aca="false">IF(I1189=0,"",IF(I1188=I1189,MAX(J1188,B1189),B1189))</f>
        <v/>
      </c>
      <c r="K1189" s="9" t="str">
        <f aca="false">IF(I1189=0,"",B1189/J1189-1)</f>
        <v/>
      </c>
      <c r="M1189" s="8"/>
      <c r="N1189" s="8"/>
      <c r="O1189" s="8"/>
      <c r="P1189" s="8"/>
      <c r="Q1189" s="9"/>
      <c r="R1189" s="9"/>
      <c r="S1189" s="9"/>
      <c r="T1189" s="9"/>
      <c r="U1189" s="9"/>
      <c r="V1189" s="9"/>
    </row>
    <row r="1190" customFormat="false" ht="15" hidden="false" customHeight="false" outlineLevel="0" collapsed="false">
      <c r="A1190" s="5" t="n">
        <v>45555</v>
      </c>
      <c r="B1190" s="6" t="n">
        <v>2619.9</v>
      </c>
      <c r="C1190" s="9" t="n">
        <f aca="false">B1190/B1189-1</f>
        <v>0.0123261205564142</v>
      </c>
      <c r="D1190" s="9" t="n">
        <f aca="false">LN(B1190/B1189)</f>
        <v>0.0122507724670058</v>
      </c>
      <c r="E1190" s="9" t="n">
        <f aca="false">B1190/B1185-1</f>
        <v>0.01495370549723</v>
      </c>
      <c r="F1190" s="9" t="n">
        <f aca="false">B1190/B1169-1</f>
        <v>0.0444506458300111</v>
      </c>
      <c r="G1190" s="0" t="n">
        <f aca="false">MAX(G1189,B1190)</f>
        <v>2619.9</v>
      </c>
      <c r="H1190" s="9" t="n">
        <f aca="false">B1190/G1190-1</f>
        <v>0</v>
      </c>
      <c r="I1190" s="0" t="n">
        <f aca="false">IF(AND($A1190&gt;=CrashTest!$B$3,$A1190&lt;=CrashTest!$C$3),1,IF(AND($A1190&gt;=CrashTest!$B$4,$A1190&lt;=CrashTest!$C$4),2,IF(AND($A1190&gt;=CrashTest!$B$5,$A1190&lt;=CrashTest!$C$5),3,IF(AND($A1190&gt;=CrashTest!$B$6,$A1190&lt;=CrashTest!$C$6),4,IF(AND($A1190&gt;=CrashTest!$B$7,$A1190&lt;=CrashTest!$C$7),5,0)))))</f>
        <v>0</v>
      </c>
      <c r="J1190" s="0" t="str">
        <f aca="false">IF(I1190=0,"",IF(I1189=I1190,MAX(J1189,B1190),B1190))</f>
        <v/>
      </c>
      <c r="K1190" s="9" t="str">
        <f aca="false">IF(I1190=0,"",B1190/J1190-1)</f>
        <v/>
      </c>
      <c r="M1190" s="8"/>
      <c r="N1190" s="8"/>
      <c r="O1190" s="8"/>
      <c r="P1190" s="8"/>
      <c r="Q1190" s="9"/>
      <c r="R1190" s="9"/>
      <c r="S1190" s="9"/>
      <c r="T1190" s="9"/>
      <c r="U1190" s="9"/>
      <c r="V1190" s="9"/>
    </row>
    <row r="1191" customFormat="false" ht="15" hidden="false" customHeight="false" outlineLevel="0" collapsed="false">
      <c r="A1191" s="5" t="n">
        <v>45558</v>
      </c>
      <c r="B1191" s="6" t="n">
        <v>2626.5</v>
      </c>
      <c r="C1191" s="9" t="n">
        <f aca="false">B1191/B1190-1</f>
        <v>0.00251918012137864</v>
      </c>
      <c r="D1191" s="9" t="n">
        <f aca="false">LN(B1191/B1190)</f>
        <v>0.00251601230621927</v>
      </c>
      <c r="E1191" s="9" t="n">
        <f aca="false">B1191/B1186-1</f>
        <v>0.0178654472174857</v>
      </c>
      <c r="F1191" s="9" t="n">
        <f aca="false">B1191/B1170-1</f>
        <v>0.0595425390294082</v>
      </c>
      <c r="G1191" s="0" t="n">
        <f aca="false">MAX(G1190,B1191)</f>
        <v>2626.5</v>
      </c>
      <c r="H1191" s="9" t="n">
        <f aca="false">B1191/G1191-1</f>
        <v>0</v>
      </c>
      <c r="I1191" s="0" t="n">
        <f aca="false">IF(AND($A1191&gt;=CrashTest!$B$3,$A1191&lt;=CrashTest!$C$3),1,IF(AND($A1191&gt;=CrashTest!$B$4,$A1191&lt;=CrashTest!$C$4),2,IF(AND($A1191&gt;=CrashTest!$B$5,$A1191&lt;=CrashTest!$C$5),3,IF(AND($A1191&gt;=CrashTest!$B$6,$A1191&lt;=CrashTest!$C$6),4,IF(AND($A1191&gt;=CrashTest!$B$7,$A1191&lt;=CrashTest!$C$7),5,0)))))</f>
        <v>0</v>
      </c>
      <c r="J1191" s="0" t="str">
        <f aca="false">IF(I1191=0,"",IF(I1190=I1191,MAX(J1190,B1191),B1191))</f>
        <v/>
      </c>
      <c r="K1191" s="9" t="str">
        <f aca="false">IF(I1191=0,"",B1191/J1191-1)</f>
        <v/>
      </c>
      <c r="M1191" s="8"/>
      <c r="N1191" s="8"/>
      <c r="O1191" s="8"/>
      <c r="P1191" s="8"/>
      <c r="Q1191" s="9"/>
      <c r="R1191" s="9"/>
      <c r="S1191" s="9"/>
      <c r="T1191" s="9"/>
      <c r="U1191" s="9"/>
      <c r="V1191" s="9"/>
    </row>
    <row r="1192" customFormat="false" ht="15" hidden="false" customHeight="false" outlineLevel="0" collapsed="false">
      <c r="A1192" s="5" t="n">
        <v>45559</v>
      </c>
      <c r="B1192" s="6" t="n">
        <v>2651.2</v>
      </c>
      <c r="C1192" s="9" t="n">
        <f aca="false">B1192/B1191-1</f>
        <v>0.00940415000951833</v>
      </c>
      <c r="D1192" s="9" t="n">
        <f aca="false">LN(B1192/B1191)</f>
        <v>0.00936020627828219</v>
      </c>
      <c r="E1192" s="9" t="n">
        <f aca="false">B1192/B1187-1</f>
        <v>0.0338883905939242</v>
      </c>
      <c r="F1192" s="9" t="n">
        <f aca="false">B1192/B1171-1</f>
        <v>0.0569287195024717</v>
      </c>
      <c r="G1192" s="0" t="n">
        <f aca="false">MAX(G1191,B1192)</f>
        <v>2651.2</v>
      </c>
      <c r="H1192" s="9" t="n">
        <f aca="false">B1192/G1192-1</f>
        <v>0</v>
      </c>
      <c r="I1192" s="0" t="n">
        <f aca="false">IF(AND($A1192&gt;=CrashTest!$B$3,$A1192&lt;=CrashTest!$C$3),1,IF(AND($A1192&gt;=CrashTest!$B$4,$A1192&lt;=CrashTest!$C$4),2,IF(AND($A1192&gt;=CrashTest!$B$5,$A1192&lt;=CrashTest!$C$5),3,IF(AND($A1192&gt;=CrashTest!$B$6,$A1192&lt;=CrashTest!$C$6),4,IF(AND($A1192&gt;=CrashTest!$B$7,$A1192&lt;=CrashTest!$C$7),5,0)))))</f>
        <v>0</v>
      </c>
      <c r="J1192" s="0" t="str">
        <f aca="false">IF(I1192=0,"",IF(I1191=I1192,MAX(J1191,B1192),B1192))</f>
        <v/>
      </c>
      <c r="K1192" s="9" t="str">
        <f aca="false">IF(I1192=0,"",B1192/J1192-1)</f>
        <v/>
      </c>
      <c r="M1192" s="8"/>
      <c r="N1192" s="8"/>
      <c r="O1192" s="8"/>
      <c r="P1192" s="8"/>
      <c r="Q1192" s="9"/>
      <c r="R1192" s="9"/>
      <c r="S1192" s="9"/>
      <c r="T1192" s="9"/>
      <c r="U1192" s="9"/>
      <c r="V1192" s="9"/>
    </row>
    <row r="1193" customFormat="false" ht="15" hidden="false" customHeight="false" outlineLevel="0" collapsed="false">
      <c r="A1193" s="5" t="n">
        <v>45560</v>
      </c>
      <c r="B1193" s="6" t="n">
        <v>2659.2</v>
      </c>
      <c r="C1193" s="9" t="n">
        <f aca="false">B1193/B1192-1</f>
        <v>0.0030175015087508</v>
      </c>
      <c r="D1193" s="9" t="n">
        <f aca="false">LN(B1193/B1192)</f>
        <v>0.00301295798883063</v>
      </c>
      <c r="E1193" s="9" t="n">
        <f aca="false">B1193/B1188-1</f>
        <v>0.0344264208192322</v>
      </c>
      <c r="F1193" s="9" t="n">
        <f aca="false">B1193/B1172-1</f>
        <v>0.0562020892084045</v>
      </c>
      <c r="G1193" s="0" t="n">
        <f aca="false">MAX(G1192,B1193)</f>
        <v>2659.2</v>
      </c>
      <c r="H1193" s="9" t="n">
        <f aca="false">B1193/G1193-1</f>
        <v>0</v>
      </c>
      <c r="I1193" s="0" t="n">
        <f aca="false">IF(AND($A1193&gt;=CrashTest!$B$3,$A1193&lt;=CrashTest!$C$3),1,IF(AND($A1193&gt;=CrashTest!$B$4,$A1193&lt;=CrashTest!$C$4),2,IF(AND($A1193&gt;=CrashTest!$B$5,$A1193&lt;=CrashTest!$C$5),3,IF(AND($A1193&gt;=CrashTest!$B$6,$A1193&lt;=CrashTest!$C$6),4,IF(AND($A1193&gt;=CrashTest!$B$7,$A1193&lt;=CrashTest!$C$7),5,0)))))</f>
        <v>0</v>
      </c>
      <c r="J1193" s="0" t="str">
        <f aca="false">IF(I1193=0,"",IF(I1192=I1193,MAX(J1192,B1193),B1193))</f>
        <v/>
      </c>
      <c r="K1193" s="9" t="str">
        <f aca="false">IF(I1193=0,"",B1193/J1193-1)</f>
        <v/>
      </c>
      <c r="M1193" s="8"/>
      <c r="N1193" s="8"/>
      <c r="O1193" s="8"/>
      <c r="P1193" s="8"/>
      <c r="Q1193" s="9"/>
      <c r="R1193" s="9"/>
      <c r="S1193" s="9"/>
      <c r="T1193" s="9"/>
      <c r="U1193" s="9"/>
      <c r="V1193" s="9"/>
    </row>
    <row r="1194" customFormat="false" ht="15" hidden="false" customHeight="false" outlineLevel="0" collapsed="false">
      <c r="A1194" s="5" t="n">
        <v>45561</v>
      </c>
      <c r="B1194" s="6" t="n">
        <v>2669.9</v>
      </c>
      <c r="C1194" s="9" t="n">
        <f aca="false">B1194/B1193-1</f>
        <v>0.00402376654632985</v>
      </c>
      <c r="D1194" s="9" t="n">
        <f aca="false">LN(B1194/B1193)</f>
        <v>0.0040156928482577</v>
      </c>
      <c r="E1194" s="9" t="n">
        <f aca="false">B1194/B1189-1</f>
        <v>0.0316460587326122</v>
      </c>
      <c r="F1194" s="9" t="n">
        <f aca="false">B1194/B1173-1</f>
        <v>0.0611685214626392</v>
      </c>
      <c r="G1194" s="0" t="n">
        <f aca="false">MAX(G1193,B1194)</f>
        <v>2669.9</v>
      </c>
      <c r="H1194" s="9" t="n">
        <f aca="false">B1194/G1194-1</f>
        <v>0</v>
      </c>
      <c r="I1194" s="0" t="n">
        <f aca="false">IF(AND($A1194&gt;=CrashTest!$B$3,$A1194&lt;=CrashTest!$C$3),1,IF(AND($A1194&gt;=CrashTest!$B$4,$A1194&lt;=CrashTest!$C$4),2,IF(AND($A1194&gt;=CrashTest!$B$5,$A1194&lt;=CrashTest!$C$5),3,IF(AND($A1194&gt;=CrashTest!$B$6,$A1194&lt;=CrashTest!$C$6),4,IF(AND($A1194&gt;=CrashTest!$B$7,$A1194&lt;=CrashTest!$C$7),5,0)))))</f>
        <v>0</v>
      </c>
      <c r="J1194" s="0" t="str">
        <f aca="false">IF(I1194=0,"",IF(I1193=I1194,MAX(J1193,B1194),B1194))</f>
        <v/>
      </c>
      <c r="K1194" s="9" t="str">
        <f aca="false">IF(I1194=0,"",B1194/J1194-1)</f>
        <v/>
      </c>
      <c r="M1194" s="8"/>
      <c r="N1194" s="8"/>
      <c r="O1194" s="8"/>
      <c r="P1194" s="8"/>
      <c r="Q1194" s="9"/>
      <c r="R1194" s="9"/>
      <c r="S1194" s="9"/>
      <c r="T1194" s="9"/>
      <c r="U1194" s="9"/>
      <c r="V1194" s="9"/>
    </row>
    <row r="1195" customFormat="false" ht="15" hidden="false" customHeight="false" outlineLevel="0" collapsed="false">
      <c r="A1195" s="5" t="n">
        <v>45562</v>
      </c>
      <c r="B1195" s="6" t="n">
        <v>2644.3</v>
      </c>
      <c r="C1195" s="9" t="n">
        <f aca="false">B1195/B1194-1</f>
        <v>-0.00958837409640811</v>
      </c>
      <c r="D1195" s="9" t="n">
        <f aca="false">LN(B1195/B1194)</f>
        <v>-0.00963463852660695</v>
      </c>
      <c r="E1195" s="9" t="n">
        <f aca="false">B1195/B1190-1</f>
        <v>0.00931333256994549</v>
      </c>
      <c r="F1195" s="9" t="n">
        <f aca="false">B1195/B1174-1</f>
        <v>0.0572970811675331</v>
      </c>
      <c r="G1195" s="0" t="n">
        <f aca="false">MAX(G1194,B1195)</f>
        <v>2669.9</v>
      </c>
      <c r="H1195" s="9" t="n">
        <f aca="false">B1195/G1195-1</f>
        <v>-0.00958837409640811</v>
      </c>
      <c r="I1195" s="0" t="n">
        <f aca="false">IF(AND($A1195&gt;=CrashTest!$B$3,$A1195&lt;=CrashTest!$C$3),1,IF(AND($A1195&gt;=CrashTest!$B$4,$A1195&lt;=CrashTest!$C$4),2,IF(AND($A1195&gt;=CrashTest!$B$5,$A1195&lt;=CrashTest!$C$5),3,IF(AND($A1195&gt;=CrashTest!$B$6,$A1195&lt;=CrashTest!$C$6),4,IF(AND($A1195&gt;=CrashTest!$B$7,$A1195&lt;=CrashTest!$C$7),5,0)))))</f>
        <v>0</v>
      </c>
      <c r="J1195" s="0" t="str">
        <f aca="false">IF(I1195=0,"",IF(I1194=I1195,MAX(J1194,B1195),B1195))</f>
        <v/>
      </c>
      <c r="K1195" s="9" t="str">
        <f aca="false">IF(I1195=0,"",B1195/J1195-1)</f>
        <v/>
      </c>
      <c r="M1195" s="8"/>
      <c r="N1195" s="8"/>
      <c r="O1195" s="8"/>
      <c r="P1195" s="8"/>
      <c r="Q1195" s="9"/>
      <c r="R1195" s="9"/>
      <c r="S1195" s="9"/>
      <c r="T1195" s="9"/>
      <c r="U1195" s="9"/>
      <c r="V1195" s="9"/>
    </row>
    <row r="1196" customFormat="false" ht="15" hidden="false" customHeight="false" outlineLevel="0" collapsed="false">
      <c r="A1196" s="5" t="n">
        <v>45565</v>
      </c>
      <c r="B1196" s="6" t="n">
        <v>2636.1</v>
      </c>
      <c r="C1196" s="9" t="n">
        <f aca="false">B1196/B1195-1</f>
        <v>-0.00310100971901839</v>
      </c>
      <c r="D1196" s="9" t="n">
        <f aca="false">LN(B1196/B1195)</f>
        <v>-0.00310582781287263</v>
      </c>
      <c r="E1196" s="9" t="n">
        <f aca="false">B1196/B1191-1</f>
        <v>0.00365505425471158</v>
      </c>
      <c r="F1196" s="9" t="n">
        <f aca="false">B1196/B1175-1</f>
        <v>0.0437106544720276</v>
      </c>
      <c r="G1196" s="0" t="n">
        <f aca="false">MAX(G1195,B1196)</f>
        <v>2669.9</v>
      </c>
      <c r="H1196" s="9" t="n">
        <f aca="false">B1196/G1196-1</f>
        <v>-0.0126596501741639</v>
      </c>
      <c r="I1196" s="0" t="n">
        <f aca="false">IF(AND($A1196&gt;=CrashTest!$B$3,$A1196&lt;=CrashTest!$C$3),1,IF(AND($A1196&gt;=CrashTest!$B$4,$A1196&lt;=CrashTest!$C$4),2,IF(AND($A1196&gt;=CrashTest!$B$5,$A1196&lt;=CrashTest!$C$5),3,IF(AND($A1196&gt;=CrashTest!$B$6,$A1196&lt;=CrashTest!$C$6),4,IF(AND($A1196&gt;=CrashTest!$B$7,$A1196&lt;=CrashTest!$C$7),5,0)))))</f>
        <v>0</v>
      </c>
      <c r="J1196" s="0" t="str">
        <f aca="false">IF(I1196=0,"",IF(I1195=I1196,MAX(J1195,B1196),B1196))</f>
        <v/>
      </c>
      <c r="K1196" s="9" t="str">
        <f aca="false">IF(I1196=0,"",B1196/J1196-1)</f>
        <v/>
      </c>
      <c r="M1196" s="8"/>
      <c r="N1196" s="8"/>
      <c r="O1196" s="8"/>
      <c r="P1196" s="8"/>
      <c r="Q1196" s="9"/>
      <c r="R1196" s="9"/>
      <c r="S1196" s="9"/>
      <c r="T1196" s="9"/>
      <c r="U1196" s="9"/>
      <c r="V1196" s="9"/>
    </row>
    <row r="1197" customFormat="false" ht="15" hidden="false" customHeight="false" outlineLevel="0" collapsed="false">
      <c r="A1197" s="5" t="n">
        <v>45566</v>
      </c>
      <c r="B1197" s="6" t="n">
        <v>2667.3</v>
      </c>
      <c r="C1197" s="9" t="n">
        <f aca="false">B1197/B1196-1</f>
        <v>0.0118356663252532</v>
      </c>
      <c r="D1197" s="9" t="n">
        <f aca="false">LN(B1197/B1196)</f>
        <v>0.0117661726252958</v>
      </c>
      <c r="E1197" s="9" t="n">
        <f aca="false">B1197/B1192-1</f>
        <v>0.00607272178636098</v>
      </c>
      <c r="F1197" s="9" t="n">
        <f aca="false">B1197/B1176-1</f>
        <v>0.0695725398989493</v>
      </c>
      <c r="G1197" s="0" t="n">
        <f aca="false">MAX(G1196,B1197)</f>
        <v>2669.9</v>
      </c>
      <c r="H1197" s="9" t="n">
        <f aca="false">B1197/G1197-1</f>
        <v>-0.000973819244166396</v>
      </c>
      <c r="I1197" s="0" t="n">
        <f aca="false">IF(AND($A1197&gt;=CrashTest!$B$3,$A1197&lt;=CrashTest!$C$3),1,IF(AND($A1197&gt;=CrashTest!$B$4,$A1197&lt;=CrashTest!$C$4),2,IF(AND($A1197&gt;=CrashTest!$B$5,$A1197&lt;=CrashTest!$C$5),3,IF(AND($A1197&gt;=CrashTest!$B$6,$A1197&lt;=CrashTest!$C$6),4,IF(AND($A1197&gt;=CrashTest!$B$7,$A1197&lt;=CrashTest!$C$7),5,0)))))</f>
        <v>0</v>
      </c>
      <c r="J1197" s="0" t="str">
        <f aca="false">IF(I1197=0,"",IF(I1196=I1197,MAX(J1196,B1197),B1197))</f>
        <v/>
      </c>
      <c r="K1197" s="9" t="str">
        <f aca="false">IF(I1197=0,"",B1197/J1197-1)</f>
        <v/>
      </c>
      <c r="M1197" s="8"/>
      <c r="N1197" s="8"/>
      <c r="O1197" s="8"/>
      <c r="P1197" s="8"/>
      <c r="Q1197" s="9"/>
      <c r="R1197" s="9"/>
      <c r="S1197" s="9"/>
      <c r="T1197" s="9"/>
      <c r="U1197" s="9"/>
      <c r="V1197" s="9"/>
    </row>
    <row r="1198" customFormat="false" ht="15" hidden="false" customHeight="false" outlineLevel="0" collapsed="false">
      <c r="A1198" s="5" t="n">
        <v>45567</v>
      </c>
      <c r="B1198" s="6" t="n">
        <v>2647.1</v>
      </c>
      <c r="C1198" s="9" t="n">
        <f aca="false">B1198/B1197-1</f>
        <v>-0.00757320136467599</v>
      </c>
      <c r="D1198" s="9" t="n">
        <f aca="false">LN(B1198/B1197)</f>
        <v>-0.0076020236643932</v>
      </c>
      <c r="E1198" s="9" t="n">
        <f aca="false">B1198/B1193-1</f>
        <v>-0.00455024067388687</v>
      </c>
      <c r="F1198" s="9" t="n">
        <f aca="false">B1198/B1177-1</f>
        <v>0.0631350656652876</v>
      </c>
      <c r="G1198" s="0" t="n">
        <f aca="false">MAX(G1197,B1198)</f>
        <v>2669.9</v>
      </c>
      <c r="H1198" s="9" t="n">
        <f aca="false">B1198/G1198-1</f>
        <v>-0.00853964567961352</v>
      </c>
      <c r="I1198" s="0" t="n">
        <f aca="false">IF(AND($A1198&gt;=CrashTest!$B$3,$A1198&lt;=CrashTest!$C$3),1,IF(AND($A1198&gt;=CrashTest!$B$4,$A1198&lt;=CrashTest!$C$4),2,IF(AND($A1198&gt;=CrashTest!$B$5,$A1198&lt;=CrashTest!$C$5),3,IF(AND($A1198&gt;=CrashTest!$B$6,$A1198&lt;=CrashTest!$C$6),4,IF(AND($A1198&gt;=CrashTest!$B$7,$A1198&lt;=CrashTest!$C$7),5,0)))))</f>
        <v>0</v>
      </c>
      <c r="J1198" s="0" t="str">
        <f aca="false">IF(I1198=0,"",IF(I1197=I1198,MAX(J1197,B1198),B1198))</f>
        <v/>
      </c>
      <c r="K1198" s="9" t="str">
        <f aca="false">IF(I1198=0,"",B1198/J1198-1)</f>
        <v/>
      </c>
      <c r="M1198" s="8"/>
      <c r="N1198" s="8"/>
      <c r="O1198" s="8"/>
      <c r="P1198" s="8"/>
      <c r="Q1198" s="9"/>
      <c r="R1198" s="9"/>
      <c r="S1198" s="9"/>
      <c r="T1198" s="9"/>
      <c r="U1198" s="9"/>
      <c r="V1198" s="9"/>
    </row>
    <row r="1199" customFormat="false" ht="15" hidden="false" customHeight="false" outlineLevel="0" collapsed="false">
      <c r="A1199" s="5" t="n">
        <v>45568</v>
      </c>
      <c r="B1199" s="6" t="n">
        <v>2657.1</v>
      </c>
      <c r="C1199" s="9" t="n">
        <f aca="false">B1199/B1198-1</f>
        <v>0.00377771901325974</v>
      </c>
      <c r="D1199" s="9" t="n">
        <f aca="false">LN(B1199/B1198)</f>
        <v>0.00377060135283707</v>
      </c>
      <c r="E1199" s="9" t="n">
        <f aca="false">B1199/B1194-1</f>
        <v>-0.00479418704820411</v>
      </c>
      <c r="F1199" s="9" t="n">
        <f aca="false">B1199/B1178-1</f>
        <v>0.0656533247774123</v>
      </c>
      <c r="G1199" s="0" t="n">
        <f aca="false">MAX(G1198,B1199)</f>
        <v>2669.9</v>
      </c>
      <c r="H1199" s="9" t="n">
        <f aca="false">B1199/G1199-1</f>
        <v>-0.00479418704820411</v>
      </c>
      <c r="I1199" s="0" t="n">
        <f aca="false">IF(AND($A1199&gt;=CrashTest!$B$3,$A1199&lt;=CrashTest!$C$3),1,IF(AND($A1199&gt;=CrashTest!$B$4,$A1199&lt;=CrashTest!$C$4),2,IF(AND($A1199&gt;=CrashTest!$B$5,$A1199&lt;=CrashTest!$C$5),3,IF(AND($A1199&gt;=CrashTest!$B$6,$A1199&lt;=CrashTest!$C$6),4,IF(AND($A1199&gt;=CrashTest!$B$7,$A1199&lt;=CrashTest!$C$7),5,0)))))</f>
        <v>0</v>
      </c>
      <c r="J1199" s="0" t="str">
        <f aca="false">IF(I1199=0,"",IF(I1198=I1199,MAX(J1198,B1199),B1199))</f>
        <v/>
      </c>
      <c r="K1199" s="9" t="str">
        <f aca="false">IF(I1199=0,"",B1199/J1199-1)</f>
        <v/>
      </c>
      <c r="M1199" s="8"/>
      <c r="N1199" s="8"/>
      <c r="O1199" s="8"/>
      <c r="P1199" s="8"/>
      <c r="Q1199" s="9"/>
      <c r="R1199" s="9"/>
      <c r="S1199" s="9"/>
      <c r="T1199" s="9"/>
      <c r="U1199" s="9"/>
      <c r="V1199" s="9"/>
    </row>
    <row r="1200" customFormat="false" ht="15" hidden="false" customHeight="false" outlineLevel="0" collapsed="false">
      <c r="A1200" s="5" t="n">
        <v>45569</v>
      </c>
      <c r="B1200" s="6" t="n">
        <v>2645.8</v>
      </c>
      <c r="C1200" s="9" t="n">
        <f aca="false">B1200/B1199-1</f>
        <v>-0.00425275676489401</v>
      </c>
      <c r="D1200" s="9" t="n">
        <f aca="false">LN(B1200/B1199)</f>
        <v>-0.00426182545536723</v>
      </c>
      <c r="E1200" s="9" t="n">
        <f aca="false">B1200/B1195-1</f>
        <v>0.000567257875430105</v>
      </c>
      <c r="F1200" s="9" t="n">
        <f aca="false">B1200/B1179-1</f>
        <v>0.0535159671896155</v>
      </c>
      <c r="G1200" s="0" t="n">
        <f aca="false">MAX(G1199,B1200)</f>
        <v>2669.9</v>
      </c>
      <c r="H1200" s="9" t="n">
        <f aca="false">B1200/G1200-1</f>
        <v>-0.0090265553016966</v>
      </c>
      <c r="I1200" s="0" t="n">
        <f aca="false">IF(AND($A1200&gt;=CrashTest!$B$3,$A1200&lt;=CrashTest!$C$3),1,IF(AND($A1200&gt;=CrashTest!$B$4,$A1200&lt;=CrashTest!$C$4),2,IF(AND($A1200&gt;=CrashTest!$B$5,$A1200&lt;=CrashTest!$C$5),3,IF(AND($A1200&gt;=CrashTest!$B$6,$A1200&lt;=CrashTest!$C$6),4,IF(AND($A1200&gt;=CrashTest!$B$7,$A1200&lt;=CrashTest!$C$7),5,0)))))</f>
        <v>0</v>
      </c>
      <c r="J1200" s="0" t="str">
        <f aca="false">IF(I1200=0,"",IF(I1199=I1200,MAX(J1199,B1200),B1200))</f>
        <v/>
      </c>
      <c r="K1200" s="9" t="str">
        <f aca="false">IF(I1200=0,"",B1200/J1200-1)</f>
        <v/>
      </c>
      <c r="M1200" s="8"/>
      <c r="N1200" s="8"/>
      <c r="O1200" s="8"/>
      <c r="P1200" s="8"/>
      <c r="Q1200" s="9"/>
      <c r="R1200" s="9"/>
      <c r="S1200" s="9"/>
      <c r="T1200" s="9"/>
      <c r="U1200" s="9"/>
      <c r="V1200" s="9"/>
    </row>
    <row r="1201" customFormat="false" ht="15" hidden="false" customHeight="false" outlineLevel="0" collapsed="false">
      <c r="A1201" s="5" t="n">
        <v>45572</v>
      </c>
      <c r="B1201" s="6" t="n">
        <v>2644.8</v>
      </c>
      <c r="C1201" s="9" t="n">
        <f aca="false">B1201/B1200-1</f>
        <v>-0.000377957517575078</v>
      </c>
      <c r="D1201" s="9" t="n">
        <f aca="false">LN(B1201/B1200)</f>
        <v>-0.000378028961520042</v>
      </c>
      <c r="E1201" s="9" t="n">
        <f aca="false">B1201/B1196-1</f>
        <v>0.00330033003300345</v>
      </c>
      <c r="F1201" s="9" t="n">
        <f aca="false">B1201/B1180-1</f>
        <v>0.0606777621816723</v>
      </c>
      <c r="G1201" s="0" t="n">
        <f aca="false">MAX(G1200,B1201)</f>
        <v>2669.9</v>
      </c>
      <c r="H1201" s="9" t="n">
        <f aca="false">B1201/G1201-1</f>
        <v>-0.00940110116483761</v>
      </c>
      <c r="I1201" s="0" t="n">
        <f aca="false">IF(AND($A1201&gt;=CrashTest!$B$3,$A1201&lt;=CrashTest!$C$3),1,IF(AND($A1201&gt;=CrashTest!$B$4,$A1201&lt;=CrashTest!$C$4),2,IF(AND($A1201&gt;=CrashTest!$B$5,$A1201&lt;=CrashTest!$C$5),3,IF(AND($A1201&gt;=CrashTest!$B$6,$A1201&lt;=CrashTest!$C$6),4,IF(AND($A1201&gt;=CrashTest!$B$7,$A1201&lt;=CrashTest!$C$7),5,0)))))</f>
        <v>0</v>
      </c>
      <c r="J1201" s="0" t="str">
        <f aca="false">IF(I1201=0,"",IF(I1200=I1201,MAX(J1200,B1201),B1201))</f>
        <v/>
      </c>
      <c r="K1201" s="9" t="str">
        <f aca="false">IF(I1201=0,"",B1201/J1201-1)</f>
        <v/>
      </c>
      <c r="M1201" s="8"/>
      <c r="N1201" s="8"/>
      <c r="O1201" s="8"/>
      <c r="P1201" s="8"/>
      <c r="Q1201" s="9"/>
      <c r="R1201" s="9"/>
      <c r="S1201" s="9"/>
      <c r="T1201" s="9"/>
      <c r="U1201" s="9"/>
      <c r="V1201" s="9"/>
    </row>
    <row r="1202" customFormat="false" ht="15" hidden="false" customHeight="false" outlineLevel="0" collapsed="false">
      <c r="A1202" s="5" t="n">
        <v>45573</v>
      </c>
      <c r="B1202" s="6" t="n">
        <v>2615</v>
      </c>
      <c r="C1202" s="9" t="n">
        <f aca="false">B1202/B1201-1</f>
        <v>-0.0112673926194798</v>
      </c>
      <c r="D1202" s="9" t="n">
        <f aca="false">LN(B1202/B1201)</f>
        <v>-0.0113313505677366</v>
      </c>
      <c r="E1202" s="9" t="n">
        <f aca="false">B1202/B1197-1</f>
        <v>-0.0196078431372549</v>
      </c>
      <c r="F1202" s="9" t="n">
        <f aca="false">B1202/B1181-1</f>
        <v>0.0452474218562635</v>
      </c>
      <c r="G1202" s="0" t="n">
        <f aca="false">MAX(G1201,B1202)</f>
        <v>2669.9</v>
      </c>
      <c r="H1202" s="9" t="n">
        <f aca="false">B1202/G1202-1</f>
        <v>-0.0205625678864377</v>
      </c>
      <c r="I1202" s="0" t="n">
        <f aca="false">IF(AND($A1202&gt;=CrashTest!$B$3,$A1202&lt;=CrashTest!$C$3),1,IF(AND($A1202&gt;=CrashTest!$B$4,$A1202&lt;=CrashTest!$C$4),2,IF(AND($A1202&gt;=CrashTest!$B$5,$A1202&lt;=CrashTest!$C$5),3,IF(AND($A1202&gt;=CrashTest!$B$6,$A1202&lt;=CrashTest!$C$6),4,IF(AND($A1202&gt;=CrashTest!$B$7,$A1202&lt;=CrashTest!$C$7),5,0)))))</f>
        <v>0</v>
      </c>
      <c r="J1202" s="0" t="str">
        <f aca="false">IF(I1202=0,"",IF(I1201=I1202,MAX(J1201,B1202),B1202))</f>
        <v/>
      </c>
      <c r="K1202" s="9" t="str">
        <f aca="false">IF(I1202=0,"",B1202/J1202-1)</f>
        <v/>
      </c>
      <c r="M1202" s="8"/>
      <c r="N1202" s="8"/>
      <c r="O1202" s="8"/>
      <c r="P1202" s="8"/>
      <c r="Q1202" s="9"/>
      <c r="R1202" s="9"/>
      <c r="S1202" s="9"/>
      <c r="T1202" s="9"/>
      <c r="U1202" s="9"/>
      <c r="V1202" s="9"/>
    </row>
    <row r="1203" customFormat="false" ht="15" hidden="false" customHeight="false" outlineLevel="0" collapsed="false">
      <c r="A1203" s="5" t="n">
        <v>45574</v>
      </c>
      <c r="B1203" s="6" t="n">
        <v>2606</v>
      </c>
      <c r="C1203" s="9" t="n">
        <f aca="false">B1203/B1202-1</f>
        <v>-0.00344168260038236</v>
      </c>
      <c r="D1203" s="9" t="n">
        <f aca="false">LN(B1203/B1202)</f>
        <v>-0.0034476188142328</v>
      </c>
      <c r="E1203" s="9" t="n">
        <f aca="false">B1203/B1198-1</f>
        <v>-0.0155264251444978</v>
      </c>
      <c r="F1203" s="9" t="n">
        <f aca="false">B1203/B1182-1</f>
        <v>0.0372965012140269</v>
      </c>
      <c r="G1203" s="0" t="n">
        <f aca="false">MAX(G1202,B1203)</f>
        <v>2669.9</v>
      </c>
      <c r="H1203" s="9" t="n">
        <f aca="false">B1203/G1203-1</f>
        <v>-0.0239334806547062</v>
      </c>
      <c r="I1203" s="0" t="n">
        <f aca="false">IF(AND($A1203&gt;=CrashTest!$B$3,$A1203&lt;=CrashTest!$C$3),1,IF(AND($A1203&gt;=CrashTest!$B$4,$A1203&lt;=CrashTest!$C$4),2,IF(AND($A1203&gt;=CrashTest!$B$5,$A1203&lt;=CrashTest!$C$5),3,IF(AND($A1203&gt;=CrashTest!$B$6,$A1203&lt;=CrashTest!$C$6),4,IF(AND($A1203&gt;=CrashTest!$B$7,$A1203&lt;=CrashTest!$C$7),5,0)))))</f>
        <v>0</v>
      </c>
      <c r="J1203" s="0" t="str">
        <f aca="false">IF(I1203=0,"",IF(I1202=I1203,MAX(J1202,B1203),B1203))</f>
        <v/>
      </c>
      <c r="K1203" s="9" t="str">
        <f aca="false">IF(I1203=0,"",B1203/J1203-1)</f>
        <v/>
      </c>
      <c r="M1203" s="8"/>
      <c r="N1203" s="8"/>
      <c r="O1203" s="8"/>
      <c r="P1203" s="8"/>
      <c r="Q1203" s="9"/>
      <c r="R1203" s="9"/>
      <c r="S1203" s="9"/>
      <c r="T1203" s="9"/>
      <c r="U1203" s="9"/>
      <c r="V1203" s="9"/>
    </row>
    <row r="1204" customFormat="false" ht="15" hidden="false" customHeight="false" outlineLevel="0" collapsed="false">
      <c r="A1204" s="5" t="n">
        <v>45575</v>
      </c>
      <c r="B1204" s="6" t="n">
        <v>2620.6</v>
      </c>
      <c r="C1204" s="9" t="n">
        <f aca="false">B1204/B1203-1</f>
        <v>0.00560245587106678</v>
      </c>
      <c r="D1204" s="9" t="n">
        <f aca="false">LN(B1204/B1203)</f>
        <v>0.0055868204856945</v>
      </c>
      <c r="E1204" s="9" t="n">
        <f aca="false">B1204/B1199-1</f>
        <v>-0.013736780700764</v>
      </c>
      <c r="F1204" s="9" t="n">
        <f aca="false">B1204/B1183-1</f>
        <v>0.0431909557740535</v>
      </c>
      <c r="G1204" s="0" t="n">
        <f aca="false">MAX(G1203,B1204)</f>
        <v>2669.9</v>
      </c>
      <c r="H1204" s="9" t="n">
        <f aca="false">B1204/G1204-1</f>
        <v>-0.0184651110528485</v>
      </c>
      <c r="I1204" s="0" t="n">
        <f aca="false">IF(AND($A1204&gt;=CrashTest!$B$3,$A1204&lt;=CrashTest!$C$3),1,IF(AND($A1204&gt;=CrashTest!$B$4,$A1204&lt;=CrashTest!$C$4),2,IF(AND($A1204&gt;=CrashTest!$B$5,$A1204&lt;=CrashTest!$C$5),3,IF(AND($A1204&gt;=CrashTest!$B$6,$A1204&lt;=CrashTest!$C$6),4,IF(AND($A1204&gt;=CrashTest!$B$7,$A1204&lt;=CrashTest!$C$7),5,0)))))</f>
        <v>0</v>
      </c>
      <c r="J1204" s="0" t="str">
        <f aca="false">IF(I1204=0,"",IF(I1203=I1204,MAX(J1203,B1204),B1204))</f>
        <v/>
      </c>
      <c r="K1204" s="9" t="str">
        <f aca="false">IF(I1204=0,"",B1204/J1204-1)</f>
        <v/>
      </c>
      <c r="M1204" s="8"/>
      <c r="N1204" s="8"/>
      <c r="O1204" s="8"/>
      <c r="P1204" s="8"/>
      <c r="Q1204" s="9"/>
      <c r="R1204" s="9"/>
      <c r="S1204" s="9"/>
      <c r="T1204" s="9"/>
      <c r="U1204" s="9"/>
      <c r="V1204" s="9"/>
    </row>
    <row r="1205" customFormat="false" ht="15" hidden="false" customHeight="false" outlineLevel="0" collapsed="false">
      <c r="A1205" s="5" t="n">
        <v>45576</v>
      </c>
      <c r="B1205" s="6" t="n">
        <v>2657.6</v>
      </c>
      <c r="C1205" s="9" t="n">
        <f aca="false">B1205/B1204-1</f>
        <v>0.0141189040677707</v>
      </c>
      <c r="D1205" s="9" t="n">
        <f aca="false">LN(B1205/B1204)</f>
        <v>0.0140201606885455</v>
      </c>
      <c r="E1205" s="9" t="n">
        <f aca="false">B1205/B1200-1</f>
        <v>0.00445989870738517</v>
      </c>
      <c r="F1205" s="9" t="n">
        <f aca="false">B1205/B1184-1</f>
        <v>0.041705863907181</v>
      </c>
      <c r="G1205" s="0" t="n">
        <f aca="false">MAX(G1204,B1205)</f>
        <v>2669.9</v>
      </c>
      <c r="H1205" s="9" t="n">
        <f aca="false">B1205/G1205-1</f>
        <v>-0.00460691411663361</v>
      </c>
      <c r="I1205" s="0" t="n">
        <f aca="false">IF(AND($A1205&gt;=CrashTest!$B$3,$A1205&lt;=CrashTest!$C$3),1,IF(AND($A1205&gt;=CrashTest!$B$4,$A1205&lt;=CrashTest!$C$4),2,IF(AND($A1205&gt;=CrashTest!$B$5,$A1205&lt;=CrashTest!$C$5),3,IF(AND($A1205&gt;=CrashTest!$B$6,$A1205&lt;=CrashTest!$C$6),4,IF(AND($A1205&gt;=CrashTest!$B$7,$A1205&lt;=CrashTest!$C$7),5,0)))))</f>
        <v>0</v>
      </c>
      <c r="J1205" s="0" t="str">
        <f aca="false">IF(I1205=0,"",IF(I1204=I1205,MAX(J1204,B1205),B1205))</f>
        <v/>
      </c>
      <c r="K1205" s="9" t="str">
        <f aca="false">IF(I1205=0,"",B1205/J1205-1)</f>
        <v/>
      </c>
      <c r="M1205" s="8"/>
      <c r="N1205" s="8"/>
      <c r="O1205" s="8"/>
      <c r="P1205" s="8"/>
      <c r="Q1205" s="9"/>
      <c r="R1205" s="9"/>
      <c r="S1205" s="9"/>
      <c r="T1205" s="9"/>
      <c r="U1205" s="9"/>
      <c r="V1205" s="9"/>
    </row>
    <row r="1206" customFormat="false" ht="15" hidden="false" customHeight="false" outlineLevel="0" collapsed="false">
      <c r="A1206" s="5" t="n">
        <v>45579</v>
      </c>
      <c r="B1206" s="6" t="n">
        <v>2647.8</v>
      </c>
      <c r="C1206" s="9" t="n">
        <f aca="false">B1206/B1205-1</f>
        <v>-0.00368753762793483</v>
      </c>
      <c r="D1206" s="9" t="n">
        <f aca="false">LN(B1206/B1205)</f>
        <v>-0.00369435335547375</v>
      </c>
      <c r="E1206" s="9" t="n">
        <f aca="false">B1206/B1201-1</f>
        <v>0.00113430127041747</v>
      </c>
      <c r="F1206" s="9" t="n">
        <f aca="false">B1206/B1185-1</f>
        <v>0.0257622128384922</v>
      </c>
      <c r="G1206" s="0" t="n">
        <f aca="false">MAX(G1205,B1206)</f>
        <v>2669.9</v>
      </c>
      <c r="H1206" s="9" t="n">
        <f aca="false">B1206/G1206-1</f>
        <v>-0.00827746357541481</v>
      </c>
      <c r="I1206" s="0" t="n">
        <f aca="false">IF(AND($A1206&gt;=CrashTest!$B$3,$A1206&lt;=CrashTest!$C$3),1,IF(AND($A1206&gt;=CrashTest!$B$4,$A1206&lt;=CrashTest!$C$4),2,IF(AND($A1206&gt;=CrashTest!$B$5,$A1206&lt;=CrashTest!$C$5),3,IF(AND($A1206&gt;=CrashTest!$B$6,$A1206&lt;=CrashTest!$C$6),4,IF(AND($A1206&gt;=CrashTest!$B$7,$A1206&lt;=CrashTest!$C$7),5,0)))))</f>
        <v>0</v>
      </c>
      <c r="J1206" s="0" t="str">
        <f aca="false">IF(I1206=0,"",IF(I1205=I1206,MAX(J1205,B1206),B1206))</f>
        <v/>
      </c>
      <c r="K1206" s="9" t="str">
        <f aca="false">IF(I1206=0,"",B1206/J1206-1)</f>
        <v/>
      </c>
      <c r="M1206" s="8"/>
      <c r="N1206" s="8"/>
      <c r="O1206" s="8"/>
      <c r="P1206" s="8"/>
      <c r="Q1206" s="9"/>
      <c r="R1206" s="9"/>
      <c r="S1206" s="9"/>
      <c r="T1206" s="9"/>
      <c r="U1206" s="9"/>
      <c r="V1206" s="9"/>
    </row>
    <row r="1207" customFormat="false" ht="15" hidden="false" customHeight="false" outlineLevel="0" collapsed="false">
      <c r="A1207" s="5" t="n">
        <v>45580</v>
      </c>
      <c r="B1207" s="6" t="n">
        <v>2661.4</v>
      </c>
      <c r="C1207" s="9" t="n">
        <f aca="false">B1207/B1206-1</f>
        <v>0.00513633960268889</v>
      </c>
      <c r="D1207" s="9" t="n">
        <f aca="false">LN(B1207/B1206)</f>
        <v>0.00512319360608543</v>
      </c>
      <c r="E1207" s="9" t="n">
        <f aca="false">B1207/B1202-1</f>
        <v>0.0177437858508605</v>
      </c>
      <c r="F1207" s="9" t="n">
        <f aca="false">B1207/B1186-1</f>
        <v>0.0313904820957991</v>
      </c>
      <c r="G1207" s="0" t="n">
        <f aca="false">MAX(G1206,B1207)</f>
        <v>2669.9</v>
      </c>
      <c r="H1207" s="9" t="n">
        <f aca="false">B1207/G1207-1</f>
        <v>-0.003183639836698</v>
      </c>
      <c r="I1207" s="0" t="n">
        <f aca="false">IF(AND($A1207&gt;=CrashTest!$B$3,$A1207&lt;=CrashTest!$C$3),1,IF(AND($A1207&gt;=CrashTest!$B$4,$A1207&lt;=CrashTest!$C$4),2,IF(AND($A1207&gt;=CrashTest!$B$5,$A1207&lt;=CrashTest!$C$5),3,IF(AND($A1207&gt;=CrashTest!$B$6,$A1207&lt;=CrashTest!$C$6),4,IF(AND($A1207&gt;=CrashTest!$B$7,$A1207&lt;=CrashTest!$C$7),5,0)))))</f>
        <v>0</v>
      </c>
      <c r="J1207" s="0" t="str">
        <f aca="false">IF(I1207=0,"",IF(I1206=I1207,MAX(J1206,B1207),B1207))</f>
        <v/>
      </c>
      <c r="K1207" s="9" t="str">
        <f aca="false">IF(I1207=0,"",B1207/J1207-1)</f>
        <v/>
      </c>
      <c r="M1207" s="8"/>
      <c r="N1207" s="8"/>
      <c r="O1207" s="8"/>
      <c r="P1207" s="8"/>
      <c r="Q1207" s="9"/>
      <c r="R1207" s="9"/>
      <c r="S1207" s="9"/>
      <c r="T1207" s="9"/>
      <c r="U1207" s="9"/>
      <c r="V1207" s="9"/>
    </row>
    <row r="1208" customFormat="false" ht="15" hidden="false" customHeight="false" outlineLevel="0" collapsed="false">
      <c r="A1208" s="5" t="n">
        <v>45581</v>
      </c>
      <c r="B1208" s="6" t="n">
        <v>2674</v>
      </c>
      <c r="C1208" s="9" t="n">
        <f aca="false">B1208/B1207-1</f>
        <v>0.00473435034192526</v>
      </c>
      <c r="D1208" s="9" t="n">
        <f aca="false">LN(B1208/B1207)</f>
        <v>0.00472317855224636</v>
      </c>
      <c r="E1208" s="9" t="n">
        <f aca="false">B1208/B1203-1</f>
        <v>0.0260936300844206</v>
      </c>
      <c r="F1208" s="9" t="n">
        <f aca="false">B1208/B1187-1</f>
        <v>0.0427797059626409</v>
      </c>
      <c r="G1208" s="0" t="n">
        <f aca="false">MAX(G1207,B1208)</f>
        <v>2674</v>
      </c>
      <c r="H1208" s="9" t="n">
        <f aca="false">B1208/G1208-1</f>
        <v>0</v>
      </c>
      <c r="I1208" s="0" t="n">
        <f aca="false">IF(AND($A1208&gt;=CrashTest!$B$3,$A1208&lt;=CrashTest!$C$3),1,IF(AND($A1208&gt;=CrashTest!$B$4,$A1208&lt;=CrashTest!$C$4),2,IF(AND($A1208&gt;=CrashTest!$B$5,$A1208&lt;=CrashTest!$C$5),3,IF(AND($A1208&gt;=CrashTest!$B$6,$A1208&lt;=CrashTest!$C$6),4,IF(AND($A1208&gt;=CrashTest!$B$7,$A1208&lt;=CrashTest!$C$7),5,0)))))</f>
        <v>0</v>
      </c>
      <c r="J1208" s="0" t="str">
        <f aca="false">IF(I1208=0,"",IF(I1207=I1208,MAX(J1207,B1208),B1208))</f>
        <v/>
      </c>
      <c r="K1208" s="9" t="str">
        <f aca="false">IF(I1208=0,"",B1208/J1208-1)</f>
        <v/>
      </c>
      <c r="M1208" s="8"/>
      <c r="N1208" s="8"/>
      <c r="O1208" s="8"/>
      <c r="P1208" s="8"/>
      <c r="Q1208" s="9"/>
      <c r="R1208" s="9"/>
      <c r="S1208" s="9"/>
      <c r="T1208" s="9"/>
      <c r="U1208" s="9"/>
      <c r="V1208" s="9"/>
    </row>
    <row r="1209" customFormat="false" ht="15" hidden="false" customHeight="false" outlineLevel="0" collapsed="false">
      <c r="A1209" s="5" t="n">
        <v>45582</v>
      </c>
      <c r="B1209" s="6" t="n">
        <v>2691</v>
      </c>
      <c r="C1209" s="9" t="n">
        <f aca="false">B1209/B1208-1</f>
        <v>0.0063575168287211</v>
      </c>
      <c r="D1209" s="9" t="n">
        <f aca="false">LN(B1209/B1208)</f>
        <v>0.0063373930650174</v>
      </c>
      <c r="E1209" s="9" t="n">
        <f aca="false">B1209/B1204-1</f>
        <v>0.0268640769289477</v>
      </c>
      <c r="F1209" s="9" t="n">
        <f aca="false">B1209/B1188-1</f>
        <v>0.0467965923678377</v>
      </c>
      <c r="G1209" s="0" t="n">
        <f aca="false">MAX(G1208,B1209)</f>
        <v>2691</v>
      </c>
      <c r="H1209" s="9" t="n">
        <f aca="false">B1209/G1209-1</f>
        <v>0</v>
      </c>
      <c r="I1209" s="0" t="n">
        <f aca="false">IF(AND($A1209&gt;=CrashTest!$B$3,$A1209&lt;=CrashTest!$C$3),1,IF(AND($A1209&gt;=CrashTest!$B$4,$A1209&lt;=CrashTest!$C$4),2,IF(AND($A1209&gt;=CrashTest!$B$5,$A1209&lt;=CrashTest!$C$5),3,IF(AND($A1209&gt;=CrashTest!$B$6,$A1209&lt;=CrashTest!$C$6),4,IF(AND($A1209&gt;=CrashTest!$B$7,$A1209&lt;=CrashTest!$C$7),5,0)))))</f>
        <v>0</v>
      </c>
      <c r="J1209" s="0" t="str">
        <f aca="false">IF(I1209=0,"",IF(I1208=I1209,MAX(J1208,B1209),B1209))</f>
        <v/>
      </c>
      <c r="K1209" s="9" t="str">
        <f aca="false">IF(I1209=0,"",B1209/J1209-1)</f>
        <v/>
      </c>
      <c r="M1209" s="8"/>
      <c r="N1209" s="8"/>
      <c r="O1209" s="8"/>
      <c r="P1209" s="8"/>
      <c r="Q1209" s="9"/>
      <c r="R1209" s="9"/>
      <c r="S1209" s="9"/>
      <c r="T1209" s="9"/>
      <c r="U1209" s="9"/>
      <c r="V1209" s="9"/>
    </row>
    <row r="1210" customFormat="false" ht="15" hidden="false" customHeight="false" outlineLevel="0" collapsed="false">
      <c r="A1210" s="5" t="n">
        <v>45583</v>
      </c>
      <c r="B1210" s="6" t="n">
        <v>2713.7</v>
      </c>
      <c r="C1210" s="9" t="n">
        <f aca="false">B1210/B1209-1</f>
        <v>0.00843552582683005</v>
      </c>
      <c r="D1210" s="9" t="n">
        <f aca="false">LN(B1210/B1209)</f>
        <v>0.00840014560677562</v>
      </c>
      <c r="E1210" s="9" t="n">
        <f aca="false">B1210/B1205-1</f>
        <v>0.0211092715231789</v>
      </c>
      <c r="F1210" s="9" t="n">
        <f aca="false">B1210/B1189-1</f>
        <v>0.0485703245749614</v>
      </c>
      <c r="G1210" s="0" t="n">
        <f aca="false">MAX(G1209,B1210)</f>
        <v>2713.7</v>
      </c>
      <c r="H1210" s="9" t="n">
        <f aca="false">B1210/G1210-1</f>
        <v>0</v>
      </c>
      <c r="I1210" s="0" t="n">
        <f aca="false">IF(AND($A1210&gt;=CrashTest!$B$3,$A1210&lt;=CrashTest!$C$3),1,IF(AND($A1210&gt;=CrashTest!$B$4,$A1210&lt;=CrashTest!$C$4),2,IF(AND($A1210&gt;=CrashTest!$B$5,$A1210&lt;=CrashTest!$C$5),3,IF(AND($A1210&gt;=CrashTest!$B$6,$A1210&lt;=CrashTest!$C$6),4,IF(AND($A1210&gt;=CrashTest!$B$7,$A1210&lt;=CrashTest!$C$7),5,0)))))</f>
        <v>0</v>
      </c>
      <c r="J1210" s="0" t="str">
        <f aca="false">IF(I1210=0,"",IF(I1209=I1210,MAX(J1209,B1210),B1210))</f>
        <v/>
      </c>
      <c r="K1210" s="9" t="str">
        <f aca="false">IF(I1210=0,"",B1210/J1210-1)</f>
        <v/>
      </c>
      <c r="M1210" s="8"/>
      <c r="N1210" s="8"/>
      <c r="O1210" s="8"/>
      <c r="P1210" s="8"/>
      <c r="Q1210" s="9"/>
      <c r="R1210" s="9"/>
      <c r="S1210" s="9"/>
      <c r="T1210" s="9"/>
      <c r="U1210" s="9"/>
      <c r="V1210" s="9"/>
    </row>
    <row r="1211" customFormat="false" ht="15" hidden="false" customHeight="false" outlineLevel="0" collapsed="false">
      <c r="A1211" s="5" t="n">
        <v>45586</v>
      </c>
      <c r="B1211" s="6" t="n">
        <v>2723.1</v>
      </c>
      <c r="C1211" s="9" t="n">
        <f aca="false">B1211/B1210-1</f>
        <v>0.00346390536905328</v>
      </c>
      <c r="D1211" s="9" t="n">
        <f aca="false">LN(B1211/B1210)</f>
        <v>0.00345791986700965</v>
      </c>
      <c r="E1211" s="9" t="n">
        <f aca="false">B1211/B1206-1</f>
        <v>0.0284387038295943</v>
      </c>
      <c r="F1211" s="9" t="n">
        <f aca="false">B1211/B1190-1</f>
        <v>0.0393908164433756</v>
      </c>
      <c r="G1211" s="0" t="n">
        <f aca="false">MAX(G1210,B1211)</f>
        <v>2723.1</v>
      </c>
      <c r="H1211" s="9" t="n">
        <f aca="false">B1211/G1211-1</f>
        <v>0</v>
      </c>
      <c r="I1211" s="0" t="n">
        <f aca="false">IF(AND($A1211&gt;=CrashTest!$B$3,$A1211&lt;=CrashTest!$C$3),1,IF(AND($A1211&gt;=CrashTest!$B$4,$A1211&lt;=CrashTest!$C$4),2,IF(AND($A1211&gt;=CrashTest!$B$5,$A1211&lt;=CrashTest!$C$5),3,IF(AND($A1211&gt;=CrashTest!$B$6,$A1211&lt;=CrashTest!$C$6),4,IF(AND($A1211&gt;=CrashTest!$B$7,$A1211&lt;=CrashTest!$C$7),5,0)))))</f>
        <v>0</v>
      </c>
      <c r="J1211" s="0" t="str">
        <f aca="false">IF(I1211=0,"",IF(I1210=I1211,MAX(J1210,B1211),B1211))</f>
        <v/>
      </c>
      <c r="K1211" s="9" t="str">
        <f aca="false">IF(I1211=0,"",B1211/J1211-1)</f>
        <v/>
      </c>
      <c r="M1211" s="8"/>
      <c r="N1211" s="8"/>
      <c r="O1211" s="8"/>
      <c r="P1211" s="8"/>
      <c r="Q1211" s="9"/>
      <c r="R1211" s="9"/>
      <c r="S1211" s="9"/>
      <c r="T1211" s="9"/>
      <c r="U1211" s="9"/>
      <c r="V1211" s="9"/>
    </row>
    <row r="1212" customFormat="false" ht="15" hidden="false" customHeight="false" outlineLevel="0" collapsed="false">
      <c r="A1212" s="5" t="n">
        <v>45587</v>
      </c>
      <c r="B1212" s="6" t="n">
        <v>2744.2</v>
      </c>
      <c r="C1212" s="9" t="n">
        <f aca="false">B1212/B1211-1</f>
        <v>0.0077485219051816</v>
      </c>
      <c r="D1212" s="9" t="n">
        <f aca="false">LN(B1212/B1211)</f>
        <v>0.00771865628638358</v>
      </c>
      <c r="E1212" s="9" t="n">
        <f aca="false">B1212/B1207-1</f>
        <v>0.0311114451040804</v>
      </c>
      <c r="F1212" s="9" t="n">
        <f aca="false">B1212/B1191-1</f>
        <v>0.0448124881020369</v>
      </c>
      <c r="G1212" s="0" t="n">
        <f aca="false">MAX(G1211,B1212)</f>
        <v>2744.2</v>
      </c>
      <c r="H1212" s="9" t="n">
        <f aca="false">B1212/G1212-1</f>
        <v>0</v>
      </c>
      <c r="I1212" s="0" t="n">
        <f aca="false">IF(AND($A1212&gt;=CrashTest!$B$3,$A1212&lt;=CrashTest!$C$3),1,IF(AND($A1212&gt;=CrashTest!$B$4,$A1212&lt;=CrashTest!$C$4),2,IF(AND($A1212&gt;=CrashTest!$B$5,$A1212&lt;=CrashTest!$C$5),3,IF(AND($A1212&gt;=CrashTest!$B$6,$A1212&lt;=CrashTest!$C$6),4,IF(AND($A1212&gt;=CrashTest!$B$7,$A1212&lt;=CrashTest!$C$7),5,0)))))</f>
        <v>0</v>
      </c>
      <c r="J1212" s="0" t="str">
        <f aca="false">IF(I1212=0,"",IF(I1211=I1212,MAX(J1211,B1212),B1212))</f>
        <v/>
      </c>
      <c r="K1212" s="9" t="str">
        <f aca="false">IF(I1212=0,"",B1212/J1212-1)</f>
        <v/>
      </c>
      <c r="M1212" s="8"/>
      <c r="N1212" s="8"/>
      <c r="O1212" s="8"/>
      <c r="P1212" s="8"/>
      <c r="Q1212" s="9"/>
      <c r="R1212" s="9"/>
      <c r="S1212" s="9"/>
      <c r="T1212" s="9"/>
      <c r="U1212" s="9"/>
      <c r="V1212" s="9"/>
    </row>
    <row r="1213" customFormat="false" ht="15" hidden="false" customHeight="false" outlineLevel="0" collapsed="false">
      <c r="A1213" s="5" t="n">
        <v>45588</v>
      </c>
      <c r="B1213" s="6" t="n">
        <v>2714.4</v>
      </c>
      <c r="C1213" s="9" t="n">
        <f aca="false">B1213/B1212-1</f>
        <v>-0.0108592668172872</v>
      </c>
      <c r="D1213" s="9" t="n">
        <f aca="false">LN(B1213/B1212)</f>
        <v>-0.0109186590170543</v>
      </c>
      <c r="E1213" s="9" t="n">
        <f aca="false">B1213/B1208-1</f>
        <v>0.0151084517576665</v>
      </c>
      <c r="F1213" s="9" t="n">
        <f aca="false">B1213/B1192-1</f>
        <v>0.0238382619191311</v>
      </c>
      <c r="G1213" s="0" t="n">
        <f aca="false">MAX(G1212,B1213)</f>
        <v>2744.2</v>
      </c>
      <c r="H1213" s="9" t="n">
        <f aca="false">B1213/G1213-1</f>
        <v>-0.0108592668172872</v>
      </c>
      <c r="I1213" s="0" t="n">
        <f aca="false">IF(AND($A1213&gt;=CrashTest!$B$3,$A1213&lt;=CrashTest!$C$3),1,IF(AND($A1213&gt;=CrashTest!$B$4,$A1213&lt;=CrashTest!$C$4),2,IF(AND($A1213&gt;=CrashTest!$B$5,$A1213&lt;=CrashTest!$C$5),3,IF(AND($A1213&gt;=CrashTest!$B$6,$A1213&lt;=CrashTest!$C$6),4,IF(AND($A1213&gt;=CrashTest!$B$7,$A1213&lt;=CrashTest!$C$7),5,0)))))</f>
        <v>0</v>
      </c>
      <c r="J1213" s="0" t="str">
        <f aca="false">IF(I1213=0,"",IF(I1212=I1213,MAX(J1212,B1213),B1213))</f>
        <v/>
      </c>
      <c r="K1213" s="9" t="str">
        <f aca="false">IF(I1213=0,"",B1213/J1213-1)</f>
        <v/>
      </c>
      <c r="M1213" s="8"/>
      <c r="N1213" s="8"/>
      <c r="O1213" s="8"/>
      <c r="P1213" s="8"/>
      <c r="Q1213" s="9"/>
      <c r="R1213" s="9"/>
      <c r="S1213" s="9"/>
      <c r="T1213" s="9"/>
      <c r="U1213" s="9"/>
      <c r="V1213" s="9"/>
    </row>
    <row r="1214" customFormat="false" ht="15" hidden="false" customHeight="false" outlineLevel="0" collapsed="false">
      <c r="A1214" s="5" t="n">
        <v>45589</v>
      </c>
      <c r="B1214" s="6" t="n">
        <v>2734.9</v>
      </c>
      <c r="C1214" s="9" t="n">
        <f aca="false">B1214/B1213-1</f>
        <v>0.00755231358679631</v>
      </c>
      <c r="D1214" s="9" t="n">
        <f aca="false">LN(B1214/B1213)</f>
        <v>0.00752393764631778</v>
      </c>
      <c r="E1214" s="9" t="n">
        <f aca="false">B1214/B1209-1</f>
        <v>0.0163136380527684</v>
      </c>
      <c r="F1214" s="9" t="n">
        <f aca="false">B1214/B1193-1</f>
        <v>0.0284672081829123</v>
      </c>
      <c r="G1214" s="0" t="n">
        <f aca="false">MAX(G1213,B1214)</f>
        <v>2744.2</v>
      </c>
      <c r="H1214" s="9" t="n">
        <f aca="false">B1214/G1214-1</f>
        <v>-0.00338896581881776</v>
      </c>
      <c r="I1214" s="0" t="n">
        <f aca="false">IF(AND($A1214&gt;=CrashTest!$B$3,$A1214&lt;=CrashTest!$C$3),1,IF(AND($A1214&gt;=CrashTest!$B$4,$A1214&lt;=CrashTest!$C$4),2,IF(AND($A1214&gt;=CrashTest!$B$5,$A1214&lt;=CrashTest!$C$5),3,IF(AND($A1214&gt;=CrashTest!$B$6,$A1214&lt;=CrashTest!$C$6),4,IF(AND($A1214&gt;=CrashTest!$B$7,$A1214&lt;=CrashTest!$C$7),5,0)))))</f>
        <v>0</v>
      </c>
      <c r="J1214" s="0" t="str">
        <f aca="false">IF(I1214=0,"",IF(I1213=I1214,MAX(J1213,B1214),B1214))</f>
        <v/>
      </c>
      <c r="K1214" s="9" t="str">
        <f aca="false">IF(I1214=0,"",B1214/J1214-1)</f>
        <v/>
      </c>
      <c r="M1214" s="8"/>
      <c r="N1214" s="8"/>
      <c r="O1214" s="8"/>
      <c r="P1214" s="8"/>
      <c r="Q1214" s="9"/>
      <c r="R1214" s="9"/>
      <c r="S1214" s="9"/>
      <c r="T1214" s="9"/>
      <c r="U1214" s="9"/>
      <c r="V1214" s="9"/>
    </row>
    <row r="1215" customFormat="false" ht="15" hidden="false" customHeight="false" outlineLevel="0" collapsed="false">
      <c r="A1215" s="5" t="n">
        <v>45590</v>
      </c>
      <c r="B1215" s="6" t="n">
        <v>2740.9</v>
      </c>
      <c r="C1215" s="9" t="n">
        <f aca="false">B1215/B1214-1</f>
        <v>0.00219386449230319</v>
      </c>
      <c r="D1215" s="9" t="n">
        <f aca="false">LN(B1215/B1214)</f>
        <v>0.00219146148553691</v>
      </c>
      <c r="E1215" s="9" t="n">
        <f aca="false">B1215/B1210-1</f>
        <v>0.0100232155359843</v>
      </c>
      <c r="F1215" s="9" t="n">
        <f aca="false">B1215/B1194-1</f>
        <v>0.0265927562830068</v>
      </c>
      <c r="G1215" s="0" t="n">
        <f aca="false">MAX(G1214,B1215)</f>
        <v>2744.2</v>
      </c>
      <c r="H1215" s="9" t="n">
        <f aca="false">B1215/G1215-1</f>
        <v>-0.00120253625829014</v>
      </c>
      <c r="I1215" s="0" t="n">
        <f aca="false">IF(AND($A1215&gt;=CrashTest!$B$3,$A1215&lt;=CrashTest!$C$3),1,IF(AND($A1215&gt;=CrashTest!$B$4,$A1215&lt;=CrashTest!$C$4),2,IF(AND($A1215&gt;=CrashTest!$B$5,$A1215&lt;=CrashTest!$C$5),3,IF(AND($A1215&gt;=CrashTest!$B$6,$A1215&lt;=CrashTest!$C$6),4,IF(AND($A1215&gt;=CrashTest!$B$7,$A1215&lt;=CrashTest!$C$7),5,0)))))</f>
        <v>0</v>
      </c>
      <c r="J1215" s="0" t="str">
        <f aca="false">IF(I1215=0,"",IF(I1214=I1215,MAX(J1214,B1215),B1215))</f>
        <v/>
      </c>
      <c r="K1215" s="9" t="str">
        <f aca="false">IF(I1215=0,"",B1215/J1215-1)</f>
        <v/>
      </c>
      <c r="M1215" s="8"/>
      <c r="N1215" s="8"/>
      <c r="O1215" s="8"/>
      <c r="P1215" s="8"/>
      <c r="Q1215" s="9"/>
      <c r="R1215" s="9"/>
      <c r="S1215" s="9"/>
      <c r="T1215" s="9"/>
      <c r="U1215" s="9"/>
      <c r="V1215" s="9"/>
    </row>
    <row r="1216" customFormat="false" ht="15" hidden="false" customHeight="false" outlineLevel="0" collapsed="false">
      <c r="A1216" s="5" t="n">
        <v>45593</v>
      </c>
      <c r="B1216" s="6" t="n">
        <v>2742.9</v>
      </c>
      <c r="C1216" s="9" t="n">
        <f aca="false">B1216/B1215-1</f>
        <v>0.000729687328979489</v>
      </c>
      <c r="D1216" s="9" t="n">
        <f aca="false">LN(B1216/B1215)</f>
        <v>0.000729421236615402</v>
      </c>
      <c r="E1216" s="9" t="n">
        <f aca="false">B1216/B1211-1</f>
        <v>0.00727112482097625</v>
      </c>
      <c r="F1216" s="9" t="n">
        <f aca="false">B1216/B1195-1</f>
        <v>0.0372877510116099</v>
      </c>
      <c r="G1216" s="0" t="n">
        <f aca="false">MAX(G1215,B1216)</f>
        <v>2744.2</v>
      </c>
      <c r="H1216" s="9" t="n">
        <f aca="false">B1216/G1216-1</f>
        <v>-0.000473726404780939</v>
      </c>
      <c r="I1216" s="0" t="n">
        <f aca="false">IF(AND($A1216&gt;=CrashTest!$B$3,$A1216&lt;=CrashTest!$C$3),1,IF(AND($A1216&gt;=CrashTest!$B$4,$A1216&lt;=CrashTest!$C$4),2,IF(AND($A1216&gt;=CrashTest!$B$5,$A1216&lt;=CrashTest!$C$5),3,IF(AND($A1216&gt;=CrashTest!$B$6,$A1216&lt;=CrashTest!$C$6),4,IF(AND($A1216&gt;=CrashTest!$B$7,$A1216&lt;=CrashTest!$C$7),5,0)))))</f>
        <v>0</v>
      </c>
      <c r="J1216" s="0" t="str">
        <f aca="false">IF(I1216=0,"",IF(I1215=I1216,MAX(J1215,B1216),B1216))</f>
        <v/>
      </c>
      <c r="K1216" s="9" t="str">
        <f aca="false">IF(I1216=0,"",B1216/J1216-1)</f>
        <v/>
      </c>
      <c r="M1216" s="8"/>
      <c r="N1216" s="8"/>
      <c r="O1216" s="8"/>
      <c r="P1216" s="8"/>
      <c r="Q1216" s="9"/>
      <c r="R1216" s="9"/>
      <c r="S1216" s="9"/>
      <c r="T1216" s="9"/>
      <c r="U1216" s="9"/>
      <c r="V1216" s="9"/>
    </row>
    <row r="1217" customFormat="false" ht="15" hidden="false" customHeight="false" outlineLevel="0" collapsed="false">
      <c r="A1217" s="5" t="n">
        <v>45594</v>
      </c>
      <c r="B1217" s="6" t="n">
        <v>2768.4</v>
      </c>
      <c r="C1217" s="9" t="n">
        <f aca="false">B1217/B1216-1</f>
        <v>0.00929672973859774</v>
      </c>
      <c r="D1217" s="9" t="n">
        <f aca="false">LN(B1217/B1216)</f>
        <v>0.00925378112921763</v>
      </c>
      <c r="E1217" s="9" t="n">
        <f aca="false">B1217/B1212-1</f>
        <v>0.00881859922746164</v>
      </c>
      <c r="F1217" s="9" t="n">
        <f aca="false">B1217/B1196-1</f>
        <v>0.0501877773984296</v>
      </c>
      <c r="G1217" s="0" t="n">
        <f aca="false">MAX(G1216,B1217)</f>
        <v>2768.4</v>
      </c>
      <c r="H1217" s="9" t="n">
        <f aca="false">B1217/G1217-1</f>
        <v>0</v>
      </c>
      <c r="I1217" s="0" t="n">
        <f aca="false">IF(AND($A1217&gt;=CrashTest!$B$3,$A1217&lt;=CrashTest!$C$3),1,IF(AND($A1217&gt;=CrashTest!$B$4,$A1217&lt;=CrashTest!$C$4),2,IF(AND($A1217&gt;=CrashTest!$B$5,$A1217&lt;=CrashTest!$C$5),3,IF(AND($A1217&gt;=CrashTest!$B$6,$A1217&lt;=CrashTest!$C$6),4,IF(AND($A1217&gt;=CrashTest!$B$7,$A1217&lt;=CrashTest!$C$7),5,0)))))</f>
        <v>0</v>
      </c>
      <c r="J1217" s="0" t="str">
        <f aca="false">IF(I1217=0,"",IF(I1216=I1217,MAX(J1216,B1217),B1217))</f>
        <v/>
      </c>
      <c r="K1217" s="9" t="str">
        <f aca="false">IF(I1217=0,"",B1217/J1217-1)</f>
        <v/>
      </c>
      <c r="M1217" s="8"/>
      <c r="N1217" s="8"/>
      <c r="O1217" s="8"/>
      <c r="P1217" s="8"/>
      <c r="Q1217" s="9"/>
      <c r="R1217" s="9"/>
      <c r="S1217" s="9"/>
      <c r="T1217" s="9"/>
      <c r="U1217" s="9"/>
      <c r="V1217" s="9"/>
    </row>
    <row r="1218" customFormat="false" ht="15" hidden="false" customHeight="false" outlineLevel="0" collapsed="false">
      <c r="A1218" s="5" t="n">
        <v>45595</v>
      </c>
      <c r="B1218" s="6" t="n">
        <v>2788.5</v>
      </c>
      <c r="C1218" s="9" t="n">
        <f aca="false">B1218/B1217-1</f>
        <v>0.00726051148677942</v>
      </c>
      <c r="D1218" s="9" t="n">
        <f aca="false">LN(B1218/B1217)</f>
        <v>0.00723428086190016</v>
      </c>
      <c r="E1218" s="9" t="n">
        <f aca="false">B1218/B1213-1</f>
        <v>0.0272988505747127</v>
      </c>
      <c r="F1218" s="9" t="n">
        <f aca="false">B1218/B1197-1</f>
        <v>0.0454392081880553</v>
      </c>
      <c r="G1218" s="0" t="n">
        <f aca="false">MAX(G1217,B1218)</f>
        <v>2788.5</v>
      </c>
      <c r="H1218" s="9" t="n">
        <f aca="false">B1218/G1218-1</f>
        <v>0</v>
      </c>
      <c r="I1218" s="0" t="n">
        <f aca="false">IF(AND($A1218&gt;=CrashTest!$B$3,$A1218&lt;=CrashTest!$C$3),1,IF(AND($A1218&gt;=CrashTest!$B$4,$A1218&lt;=CrashTest!$C$4),2,IF(AND($A1218&gt;=CrashTest!$B$5,$A1218&lt;=CrashTest!$C$5),3,IF(AND($A1218&gt;=CrashTest!$B$6,$A1218&lt;=CrashTest!$C$6),4,IF(AND($A1218&gt;=CrashTest!$B$7,$A1218&lt;=CrashTest!$C$7),5,0)))))</f>
        <v>0</v>
      </c>
      <c r="J1218" s="0" t="str">
        <f aca="false">IF(I1218=0,"",IF(I1217=I1218,MAX(J1217,B1218),B1218))</f>
        <v/>
      </c>
      <c r="K1218" s="9" t="str">
        <f aca="false">IF(I1218=0,"",B1218/J1218-1)</f>
        <v/>
      </c>
      <c r="M1218" s="8"/>
      <c r="N1218" s="8"/>
      <c r="O1218" s="8"/>
      <c r="P1218" s="8"/>
      <c r="Q1218" s="9"/>
      <c r="R1218" s="9"/>
      <c r="S1218" s="9"/>
      <c r="T1218" s="9"/>
      <c r="U1218" s="9"/>
      <c r="V1218" s="9"/>
    </row>
    <row r="1219" customFormat="false" ht="15" hidden="false" customHeight="false" outlineLevel="0" collapsed="false">
      <c r="A1219" s="5" t="n">
        <v>45596</v>
      </c>
      <c r="B1219" s="6" t="n">
        <v>2738.3</v>
      </c>
      <c r="C1219" s="9" t="n">
        <f aca="false">B1219/B1218-1</f>
        <v>-0.0180025103102025</v>
      </c>
      <c r="D1219" s="9" t="n">
        <f aca="false">LN(B1219/B1218)</f>
        <v>-0.0181665269549737</v>
      </c>
      <c r="E1219" s="9" t="n">
        <f aca="false">B1219/B1214-1</f>
        <v>0.00124318987897176</v>
      </c>
      <c r="F1219" s="9" t="n">
        <f aca="false">B1219/B1198-1</f>
        <v>0.0344527974009294</v>
      </c>
      <c r="G1219" s="0" t="n">
        <f aca="false">MAX(G1218,B1219)</f>
        <v>2788.5</v>
      </c>
      <c r="H1219" s="9" t="n">
        <f aca="false">B1219/G1219-1</f>
        <v>-0.0180025103102025</v>
      </c>
      <c r="I1219" s="0" t="n">
        <f aca="false">IF(AND($A1219&gt;=CrashTest!$B$3,$A1219&lt;=CrashTest!$C$3),1,IF(AND($A1219&gt;=CrashTest!$B$4,$A1219&lt;=CrashTest!$C$4),2,IF(AND($A1219&gt;=CrashTest!$B$5,$A1219&lt;=CrashTest!$C$5),3,IF(AND($A1219&gt;=CrashTest!$B$6,$A1219&lt;=CrashTest!$C$6),4,IF(AND($A1219&gt;=CrashTest!$B$7,$A1219&lt;=CrashTest!$C$7),5,0)))))</f>
        <v>0</v>
      </c>
      <c r="J1219" s="0" t="str">
        <f aca="false">IF(I1219=0,"",IF(I1218=I1219,MAX(J1218,B1219),B1219))</f>
        <v/>
      </c>
      <c r="K1219" s="9" t="str">
        <f aca="false">IF(I1219=0,"",B1219/J1219-1)</f>
        <v/>
      </c>
      <c r="M1219" s="8"/>
      <c r="N1219" s="8"/>
      <c r="O1219" s="8"/>
      <c r="P1219" s="8"/>
      <c r="Q1219" s="9"/>
      <c r="R1219" s="9"/>
      <c r="S1219" s="9"/>
      <c r="T1219" s="9"/>
      <c r="U1219" s="9"/>
      <c r="V1219" s="9"/>
    </row>
    <row r="1220" customFormat="false" ht="15" hidden="false" customHeight="false" outlineLevel="0" collapsed="false">
      <c r="A1220" s="5" t="n">
        <v>45597</v>
      </c>
      <c r="B1220" s="6" t="n">
        <v>2738.6</v>
      </c>
      <c r="C1220" s="9" t="n">
        <f aca="false">B1220/B1219-1</f>
        <v>0.000109557024431162</v>
      </c>
      <c r="D1220" s="9" t="n">
        <f aca="false">LN(B1220/B1219)</f>
        <v>0.000109551023498653</v>
      </c>
      <c r="E1220" s="9" t="n">
        <f aca="false">B1220/B1215-1</f>
        <v>-0.000839140428326557</v>
      </c>
      <c r="F1220" s="9" t="n">
        <f aca="false">B1220/B1199-1</f>
        <v>0.0306725377291031</v>
      </c>
      <c r="G1220" s="0" t="n">
        <f aca="false">MAX(G1219,B1220)</f>
        <v>2788.5</v>
      </c>
      <c r="H1220" s="9" t="n">
        <f aca="false">B1220/G1220-1</f>
        <v>-0.0178949255872333</v>
      </c>
      <c r="I1220" s="0" t="n">
        <f aca="false">IF(AND($A1220&gt;=CrashTest!$B$3,$A1220&lt;=CrashTest!$C$3),1,IF(AND($A1220&gt;=CrashTest!$B$4,$A1220&lt;=CrashTest!$C$4),2,IF(AND($A1220&gt;=CrashTest!$B$5,$A1220&lt;=CrashTest!$C$5),3,IF(AND($A1220&gt;=CrashTest!$B$6,$A1220&lt;=CrashTest!$C$6),4,IF(AND($A1220&gt;=CrashTest!$B$7,$A1220&lt;=CrashTest!$C$7),5,0)))))</f>
        <v>0</v>
      </c>
      <c r="J1220" s="0" t="str">
        <f aca="false">IF(I1220=0,"",IF(I1219=I1220,MAX(J1219,B1220),B1220))</f>
        <v/>
      </c>
      <c r="K1220" s="9" t="str">
        <f aca="false">IF(I1220=0,"",B1220/J1220-1)</f>
        <v/>
      </c>
      <c r="M1220" s="8"/>
      <c r="N1220" s="8"/>
      <c r="O1220" s="8"/>
      <c r="P1220" s="8"/>
      <c r="Q1220" s="9"/>
      <c r="R1220" s="9"/>
      <c r="S1220" s="9"/>
      <c r="T1220" s="9"/>
      <c r="U1220" s="9"/>
      <c r="V1220" s="9"/>
    </row>
    <row r="1221" customFormat="false" ht="15" hidden="false" customHeight="false" outlineLevel="0" collapsed="false">
      <c r="A1221" s="5" t="n">
        <v>45600</v>
      </c>
      <c r="B1221" s="6" t="n">
        <v>2736.1</v>
      </c>
      <c r="C1221" s="9" t="n">
        <f aca="false">B1221/B1220-1</f>
        <v>-0.000912875191703799</v>
      </c>
      <c r="D1221" s="9" t="n">
        <f aca="false">LN(B1221/B1220)</f>
        <v>-0.000913292116014165</v>
      </c>
      <c r="E1221" s="9" t="n">
        <f aca="false">B1221/B1216-1</f>
        <v>-0.00247912793029281</v>
      </c>
      <c r="F1221" s="9" t="n">
        <f aca="false">B1221/B1200-1</f>
        <v>0.0341295638370247</v>
      </c>
      <c r="G1221" s="0" t="n">
        <f aca="false">MAX(G1220,B1221)</f>
        <v>2788.5</v>
      </c>
      <c r="H1221" s="9" t="n">
        <f aca="false">B1221/G1221-1</f>
        <v>-0.0187914649453111</v>
      </c>
      <c r="I1221" s="0" t="n">
        <f aca="false">IF(AND($A1221&gt;=CrashTest!$B$3,$A1221&lt;=CrashTest!$C$3),1,IF(AND($A1221&gt;=CrashTest!$B$4,$A1221&lt;=CrashTest!$C$4),2,IF(AND($A1221&gt;=CrashTest!$B$5,$A1221&lt;=CrashTest!$C$5),3,IF(AND($A1221&gt;=CrashTest!$B$6,$A1221&lt;=CrashTest!$C$6),4,IF(AND($A1221&gt;=CrashTest!$B$7,$A1221&lt;=CrashTest!$C$7),5,0)))))</f>
        <v>0</v>
      </c>
      <c r="J1221" s="0" t="str">
        <f aca="false">IF(I1221=0,"",IF(I1220=I1221,MAX(J1220,B1221),B1221))</f>
        <v/>
      </c>
      <c r="K1221" s="9" t="str">
        <f aca="false">IF(I1221=0,"",B1221/J1221-1)</f>
        <v/>
      </c>
      <c r="M1221" s="8"/>
      <c r="N1221" s="8"/>
      <c r="O1221" s="8"/>
      <c r="P1221" s="8"/>
      <c r="Q1221" s="9"/>
      <c r="R1221" s="9"/>
      <c r="S1221" s="9"/>
      <c r="T1221" s="9"/>
      <c r="U1221" s="9"/>
      <c r="V1221" s="9"/>
    </row>
    <row r="1222" customFormat="false" ht="15" hidden="false" customHeight="false" outlineLevel="0" collapsed="false">
      <c r="A1222" s="5" t="n">
        <v>45601</v>
      </c>
      <c r="B1222" s="6" t="n">
        <v>2740.3</v>
      </c>
      <c r="C1222" s="9" t="n">
        <f aca="false">B1222/B1221-1</f>
        <v>0.00153503161434165</v>
      </c>
      <c r="D1222" s="9" t="n">
        <f aca="false">LN(B1222/B1221)</f>
        <v>0.00153385465760306</v>
      </c>
      <c r="E1222" s="9" t="n">
        <f aca="false">B1222/B1217-1</f>
        <v>-0.0101502673024129</v>
      </c>
      <c r="F1222" s="9" t="n">
        <f aca="false">B1222/B1201-1</f>
        <v>0.0361085904416214</v>
      </c>
      <c r="G1222" s="0" t="n">
        <f aca="false">MAX(G1221,B1222)</f>
        <v>2788.5</v>
      </c>
      <c r="H1222" s="9" t="n">
        <f aca="false">B1222/G1222-1</f>
        <v>-0.0172852788237403</v>
      </c>
      <c r="I1222" s="0" t="n">
        <f aca="false">IF(AND($A1222&gt;=CrashTest!$B$3,$A1222&lt;=CrashTest!$C$3),1,IF(AND($A1222&gt;=CrashTest!$B$4,$A1222&lt;=CrashTest!$C$4),2,IF(AND($A1222&gt;=CrashTest!$B$5,$A1222&lt;=CrashTest!$C$5),3,IF(AND($A1222&gt;=CrashTest!$B$6,$A1222&lt;=CrashTest!$C$6),4,IF(AND($A1222&gt;=CrashTest!$B$7,$A1222&lt;=CrashTest!$C$7),5,0)))))</f>
        <v>0</v>
      </c>
      <c r="J1222" s="0" t="str">
        <f aca="false">IF(I1222=0,"",IF(I1221=I1222,MAX(J1221,B1222),B1222))</f>
        <v/>
      </c>
      <c r="K1222" s="9" t="str">
        <f aca="false">IF(I1222=0,"",B1222/J1222-1)</f>
        <v/>
      </c>
      <c r="M1222" s="8"/>
      <c r="N1222" s="8"/>
      <c r="O1222" s="8"/>
      <c r="P1222" s="8"/>
      <c r="Q1222" s="9"/>
      <c r="R1222" s="9"/>
      <c r="S1222" s="9"/>
      <c r="T1222" s="9"/>
      <c r="U1222" s="9"/>
      <c r="V1222" s="9"/>
    </row>
    <row r="1223" customFormat="false" ht="15" hidden="false" customHeight="false" outlineLevel="0" collapsed="false">
      <c r="A1223" s="5" t="n">
        <v>45602</v>
      </c>
      <c r="B1223" s="6" t="n">
        <v>2667.6</v>
      </c>
      <c r="C1223" s="9" t="n">
        <f aca="false">B1223/B1222-1</f>
        <v>-0.0265299419771559</v>
      </c>
      <c r="D1223" s="9" t="n">
        <f aca="false">LN(B1223/B1222)</f>
        <v>-0.026888211681571</v>
      </c>
      <c r="E1223" s="9" t="n">
        <f aca="false">B1223/B1218-1</f>
        <v>-0.0433566433566434</v>
      </c>
      <c r="F1223" s="9" t="n">
        <f aca="false">B1223/B1202-1</f>
        <v>0.020114722753346</v>
      </c>
      <c r="G1223" s="0" t="n">
        <f aca="false">MAX(G1222,B1223)</f>
        <v>2788.5</v>
      </c>
      <c r="H1223" s="9" t="n">
        <f aca="false">B1223/G1223-1</f>
        <v>-0.0433566433566434</v>
      </c>
      <c r="I1223" s="0" t="n">
        <f aca="false">IF(AND($A1223&gt;=CrashTest!$B$3,$A1223&lt;=CrashTest!$C$3),1,IF(AND($A1223&gt;=CrashTest!$B$4,$A1223&lt;=CrashTest!$C$4),2,IF(AND($A1223&gt;=CrashTest!$B$5,$A1223&lt;=CrashTest!$C$5),3,IF(AND($A1223&gt;=CrashTest!$B$6,$A1223&lt;=CrashTest!$C$6),4,IF(AND($A1223&gt;=CrashTest!$B$7,$A1223&lt;=CrashTest!$C$7),5,0)))))</f>
        <v>0</v>
      </c>
      <c r="J1223" s="0" t="str">
        <f aca="false">IF(I1223=0,"",IF(I1222=I1223,MAX(J1222,B1223),B1223))</f>
        <v/>
      </c>
      <c r="K1223" s="9" t="str">
        <f aca="false">IF(I1223=0,"",B1223/J1223-1)</f>
        <v/>
      </c>
      <c r="M1223" s="8"/>
      <c r="N1223" s="8"/>
      <c r="O1223" s="8"/>
      <c r="P1223" s="8"/>
      <c r="Q1223" s="9"/>
      <c r="R1223" s="9"/>
      <c r="S1223" s="9"/>
      <c r="T1223" s="9"/>
      <c r="U1223" s="9"/>
      <c r="V1223" s="9"/>
    </row>
    <row r="1224" customFormat="false" ht="15" hidden="false" customHeight="false" outlineLevel="0" collapsed="false">
      <c r="A1224" s="5" t="n">
        <v>45603</v>
      </c>
      <c r="B1224" s="6" t="n">
        <v>2698.4</v>
      </c>
      <c r="C1224" s="9" t="n">
        <f aca="false">B1224/B1223-1</f>
        <v>0.01154595891438</v>
      </c>
      <c r="D1224" s="9" t="n">
        <f aca="false">LN(B1224/B1223)</f>
        <v>0.0114798129892894</v>
      </c>
      <c r="E1224" s="9" t="n">
        <f aca="false">B1224/B1219-1</f>
        <v>-0.0145710842493518</v>
      </c>
      <c r="F1224" s="9" t="n">
        <f aca="false">B1224/B1203-1</f>
        <v>0.0354566385264774</v>
      </c>
      <c r="G1224" s="0" t="n">
        <f aca="false">MAX(G1223,B1224)</f>
        <v>2788.5</v>
      </c>
      <c r="H1224" s="9" t="n">
        <f aca="false">B1224/G1224-1</f>
        <v>-0.0323112784651246</v>
      </c>
      <c r="I1224" s="0" t="n">
        <f aca="false">IF(AND($A1224&gt;=CrashTest!$B$3,$A1224&lt;=CrashTest!$C$3),1,IF(AND($A1224&gt;=CrashTest!$B$4,$A1224&lt;=CrashTest!$C$4),2,IF(AND($A1224&gt;=CrashTest!$B$5,$A1224&lt;=CrashTest!$C$5),3,IF(AND($A1224&gt;=CrashTest!$B$6,$A1224&lt;=CrashTest!$C$6),4,IF(AND($A1224&gt;=CrashTest!$B$7,$A1224&lt;=CrashTest!$C$7),5,0)))))</f>
        <v>0</v>
      </c>
      <c r="J1224" s="0" t="str">
        <f aca="false">IF(I1224=0,"",IF(I1223=I1224,MAX(J1223,B1224),B1224))</f>
        <v/>
      </c>
      <c r="K1224" s="9" t="str">
        <f aca="false">IF(I1224=0,"",B1224/J1224-1)</f>
        <v/>
      </c>
      <c r="M1224" s="8"/>
      <c r="N1224" s="8"/>
      <c r="O1224" s="8"/>
      <c r="P1224" s="8"/>
      <c r="Q1224" s="9"/>
      <c r="R1224" s="9"/>
      <c r="S1224" s="9"/>
      <c r="T1224" s="9"/>
      <c r="U1224" s="9"/>
      <c r="V1224" s="9"/>
    </row>
    <row r="1225" customFormat="false" ht="15" hidden="false" customHeight="false" outlineLevel="0" collapsed="false">
      <c r="A1225" s="5" t="n">
        <v>45604</v>
      </c>
      <c r="B1225" s="6" t="n">
        <v>2687.5</v>
      </c>
      <c r="C1225" s="9" t="n">
        <f aca="false">B1225/B1224-1</f>
        <v>-0.00403943077379187</v>
      </c>
      <c r="D1225" s="9" t="n">
        <f aca="false">LN(B1225/B1224)</f>
        <v>-0.00404761131152225</v>
      </c>
      <c r="E1225" s="9" t="n">
        <f aca="false">B1225/B1220-1</f>
        <v>-0.0186591689184255</v>
      </c>
      <c r="F1225" s="9" t="n">
        <f aca="false">B1225/B1204-1</f>
        <v>0.0255285049225369</v>
      </c>
      <c r="G1225" s="0" t="n">
        <f aca="false">MAX(G1224,B1225)</f>
        <v>2788.5</v>
      </c>
      <c r="H1225" s="9" t="n">
        <f aca="false">B1225/G1225-1</f>
        <v>-0.0362201900663439</v>
      </c>
      <c r="I1225" s="0" t="n">
        <f aca="false">IF(AND($A1225&gt;=CrashTest!$B$3,$A1225&lt;=CrashTest!$C$3),1,IF(AND($A1225&gt;=CrashTest!$B$4,$A1225&lt;=CrashTest!$C$4),2,IF(AND($A1225&gt;=CrashTest!$B$5,$A1225&lt;=CrashTest!$C$5),3,IF(AND($A1225&gt;=CrashTest!$B$6,$A1225&lt;=CrashTest!$C$6),4,IF(AND($A1225&gt;=CrashTest!$B$7,$A1225&lt;=CrashTest!$C$7),5,0)))))</f>
        <v>0</v>
      </c>
      <c r="J1225" s="0" t="str">
        <f aca="false">IF(I1225=0,"",IF(I1224=I1225,MAX(J1224,B1225),B1225))</f>
        <v/>
      </c>
      <c r="K1225" s="9" t="str">
        <f aca="false">IF(I1225=0,"",B1225/J1225-1)</f>
        <v/>
      </c>
      <c r="M1225" s="8"/>
      <c r="N1225" s="8"/>
      <c r="O1225" s="8"/>
      <c r="P1225" s="8"/>
      <c r="Q1225" s="9"/>
      <c r="R1225" s="9"/>
      <c r="S1225" s="9"/>
      <c r="T1225" s="9"/>
      <c r="U1225" s="9"/>
      <c r="V1225" s="9"/>
    </row>
    <row r="1226" customFormat="false" ht="15" hidden="false" customHeight="false" outlineLevel="0" collapsed="false">
      <c r="A1226" s="5" t="n">
        <v>45607</v>
      </c>
      <c r="B1226" s="6" t="n">
        <v>2611.2</v>
      </c>
      <c r="C1226" s="9" t="n">
        <f aca="false">B1226/B1225-1</f>
        <v>-0.0283906976744187</v>
      </c>
      <c r="D1226" s="9" t="n">
        <f aca="false">LN(B1226/B1225)</f>
        <v>-0.0288015076661305</v>
      </c>
      <c r="E1226" s="9" t="n">
        <f aca="false">B1226/B1221-1</f>
        <v>-0.0456489163407771</v>
      </c>
      <c r="F1226" s="9" t="n">
        <f aca="false">B1226/B1205-1</f>
        <v>-0.0174593618302228</v>
      </c>
      <c r="G1226" s="0" t="n">
        <f aca="false">MAX(G1225,B1226)</f>
        <v>2788.5</v>
      </c>
      <c r="H1226" s="9" t="n">
        <f aca="false">B1226/G1226-1</f>
        <v>-0.063582571274879</v>
      </c>
      <c r="I1226" s="0" t="n">
        <f aca="false">IF(AND($A1226&gt;=CrashTest!$B$3,$A1226&lt;=CrashTest!$C$3),1,IF(AND($A1226&gt;=CrashTest!$B$4,$A1226&lt;=CrashTest!$C$4),2,IF(AND($A1226&gt;=CrashTest!$B$5,$A1226&lt;=CrashTest!$C$5),3,IF(AND($A1226&gt;=CrashTest!$B$6,$A1226&lt;=CrashTest!$C$6),4,IF(AND($A1226&gt;=CrashTest!$B$7,$A1226&lt;=CrashTest!$C$7),5,0)))))</f>
        <v>0</v>
      </c>
      <c r="J1226" s="0" t="str">
        <f aca="false">IF(I1226=0,"",IF(I1225=I1226,MAX(J1225,B1226),B1226))</f>
        <v/>
      </c>
      <c r="K1226" s="9" t="str">
        <f aca="false">IF(I1226=0,"",B1226/J1226-1)</f>
        <v/>
      </c>
      <c r="M1226" s="8"/>
      <c r="N1226" s="8"/>
      <c r="O1226" s="8"/>
      <c r="P1226" s="8"/>
      <c r="Q1226" s="9"/>
      <c r="R1226" s="9"/>
      <c r="S1226" s="9"/>
      <c r="T1226" s="9"/>
      <c r="U1226" s="9"/>
      <c r="V1226" s="9"/>
    </row>
    <row r="1227" customFormat="false" ht="15" hidden="false" customHeight="false" outlineLevel="0" collapsed="false">
      <c r="A1227" s="5" t="n">
        <v>45608</v>
      </c>
      <c r="B1227" s="6" t="n">
        <v>2600</v>
      </c>
      <c r="C1227" s="9" t="n">
        <f aca="false">B1227/B1226-1</f>
        <v>-0.00428921568627449</v>
      </c>
      <c r="D1227" s="9" t="n">
        <f aca="false">LN(B1227/B1226)</f>
        <v>-0.00429844076021444</v>
      </c>
      <c r="E1227" s="9" t="n">
        <f aca="false">B1227/B1222-1</f>
        <v>-0.0511987738568771</v>
      </c>
      <c r="F1227" s="9" t="n">
        <f aca="false">B1227/B1206-1</f>
        <v>-0.0180527230153336</v>
      </c>
      <c r="G1227" s="0" t="n">
        <f aca="false">MAX(G1226,B1227)</f>
        <v>2788.5</v>
      </c>
      <c r="H1227" s="9" t="n">
        <f aca="false">B1227/G1227-1</f>
        <v>-0.0675990675990676</v>
      </c>
      <c r="I1227" s="0" t="n">
        <f aca="false">IF(AND($A1227&gt;=CrashTest!$B$3,$A1227&lt;=CrashTest!$C$3),1,IF(AND($A1227&gt;=CrashTest!$B$4,$A1227&lt;=CrashTest!$C$4),2,IF(AND($A1227&gt;=CrashTest!$B$5,$A1227&lt;=CrashTest!$C$5),3,IF(AND($A1227&gt;=CrashTest!$B$6,$A1227&lt;=CrashTest!$C$6),4,IF(AND($A1227&gt;=CrashTest!$B$7,$A1227&lt;=CrashTest!$C$7),5,0)))))</f>
        <v>0</v>
      </c>
      <c r="J1227" s="0" t="str">
        <f aca="false">IF(I1227=0,"",IF(I1226=I1227,MAX(J1226,B1227),B1227))</f>
        <v/>
      </c>
      <c r="K1227" s="9" t="str">
        <f aca="false">IF(I1227=0,"",B1227/J1227-1)</f>
        <v/>
      </c>
      <c r="M1227" s="8"/>
      <c r="N1227" s="8"/>
      <c r="O1227" s="8"/>
      <c r="P1227" s="8"/>
      <c r="Q1227" s="9"/>
      <c r="R1227" s="9"/>
      <c r="S1227" s="9"/>
      <c r="T1227" s="9"/>
      <c r="U1227" s="9"/>
      <c r="V1227" s="9"/>
    </row>
    <row r="1228" customFormat="false" ht="15" hidden="false" customHeight="false" outlineLevel="0" collapsed="false">
      <c r="A1228" s="5" t="n">
        <v>45609</v>
      </c>
      <c r="B1228" s="6" t="n">
        <v>2580.8</v>
      </c>
      <c r="C1228" s="9" t="n">
        <f aca="false">B1228/B1227-1</f>
        <v>-0.00738461538461532</v>
      </c>
      <c r="D1228" s="9" t="n">
        <f aca="false">LN(B1228/B1227)</f>
        <v>-0.00741201663862894</v>
      </c>
      <c r="E1228" s="9" t="n">
        <f aca="false">B1228/B1223-1</f>
        <v>-0.0325386114859798</v>
      </c>
      <c r="F1228" s="9" t="n">
        <f aca="false">B1228/B1207-1</f>
        <v>-0.0302848125046967</v>
      </c>
      <c r="G1228" s="0" t="n">
        <f aca="false">MAX(G1227,B1228)</f>
        <v>2788.5</v>
      </c>
      <c r="H1228" s="9" t="n">
        <f aca="false">B1228/G1228-1</f>
        <v>-0.0744844898691052</v>
      </c>
      <c r="I1228" s="0" t="n">
        <f aca="false">IF(AND($A1228&gt;=CrashTest!$B$3,$A1228&lt;=CrashTest!$C$3),1,IF(AND($A1228&gt;=CrashTest!$B$4,$A1228&lt;=CrashTest!$C$4),2,IF(AND($A1228&gt;=CrashTest!$B$5,$A1228&lt;=CrashTest!$C$5),3,IF(AND($A1228&gt;=CrashTest!$B$6,$A1228&lt;=CrashTest!$C$6),4,IF(AND($A1228&gt;=CrashTest!$B$7,$A1228&lt;=CrashTest!$C$7),5,0)))))</f>
        <v>0</v>
      </c>
      <c r="J1228" s="0" t="str">
        <f aca="false">IF(I1228=0,"",IF(I1227=I1228,MAX(J1227,B1228),B1228))</f>
        <v/>
      </c>
      <c r="K1228" s="9" t="str">
        <f aca="false">IF(I1228=0,"",B1228/J1228-1)</f>
        <v/>
      </c>
      <c r="M1228" s="8"/>
      <c r="N1228" s="8"/>
      <c r="O1228" s="8"/>
      <c r="P1228" s="8"/>
      <c r="Q1228" s="9"/>
      <c r="R1228" s="9"/>
      <c r="S1228" s="9"/>
      <c r="T1228" s="9"/>
      <c r="U1228" s="9"/>
      <c r="V1228" s="9"/>
    </row>
    <row r="1229" customFormat="false" ht="15" hidden="false" customHeight="false" outlineLevel="0" collapsed="false">
      <c r="A1229" s="5" t="n">
        <v>45610</v>
      </c>
      <c r="B1229" s="6" t="n">
        <v>2568.2</v>
      </c>
      <c r="C1229" s="9" t="n">
        <f aca="false">B1229/B1228-1</f>
        <v>-0.00488220706757614</v>
      </c>
      <c r="D1229" s="9" t="n">
        <f aca="false">LN(B1229/B1228)</f>
        <v>-0.00489416397377103</v>
      </c>
      <c r="E1229" s="9" t="n">
        <f aca="false">B1229/B1224-1</f>
        <v>-0.0482508152979545</v>
      </c>
      <c r="F1229" s="9" t="n">
        <f aca="false">B1229/B1208-1</f>
        <v>-0.0395661929693344</v>
      </c>
      <c r="G1229" s="0" t="n">
        <f aca="false">MAX(G1228,B1229)</f>
        <v>2788.5</v>
      </c>
      <c r="H1229" s="9" t="n">
        <f aca="false">B1229/G1229-1</f>
        <v>-0.0790030482338175</v>
      </c>
      <c r="I1229" s="0" t="n">
        <f aca="false">IF(AND($A1229&gt;=CrashTest!$B$3,$A1229&lt;=CrashTest!$C$3),1,IF(AND($A1229&gt;=CrashTest!$B$4,$A1229&lt;=CrashTest!$C$4),2,IF(AND($A1229&gt;=CrashTest!$B$5,$A1229&lt;=CrashTest!$C$5),3,IF(AND($A1229&gt;=CrashTest!$B$6,$A1229&lt;=CrashTest!$C$6),4,IF(AND($A1229&gt;=CrashTest!$B$7,$A1229&lt;=CrashTest!$C$7),5,0)))))</f>
        <v>0</v>
      </c>
      <c r="J1229" s="0" t="str">
        <f aca="false">IF(I1229=0,"",IF(I1228=I1229,MAX(J1228,B1229),B1229))</f>
        <v/>
      </c>
      <c r="K1229" s="9" t="str">
        <f aca="false">IF(I1229=0,"",B1229/J1229-1)</f>
        <v/>
      </c>
      <c r="M1229" s="8"/>
      <c r="N1229" s="8"/>
      <c r="O1229" s="8"/>
      <c r="P1229" s="8"/>
      <c r="Q1229" s="9"/>
      <c r="R1229" s="9"/>
      <c r="S1229" s="9"/>
      <c r="T1229" s="9"/>
      <c r="U1229" s="9"/>
      <c r="V1229" s="9"/>
    </row>
    <row r="1230" customFormat="false" ht="15" hidden="false" customHeight="false" outlineLevel="0" collapsed="false">
      <c r="A1230" s="5" t="n">
        <v>45611</v>
      </c>
      <c r="B1230" s="6" t="n">
        <v>2565.7</v>
      </c>
      <c r="C1230" s="9" t="n">
        <f aca="false">B1230/B1229-1</f>
        <v>-0.000973444435791615</v>
      </c>
      <c r="D1230" s="9" t="n">
        <f aca="false">LN(B1230/B1229)</f>
        <v>-0.000973918540527785</v>
      </c>
      <c r="E1230" s="9" t="n">
        <f aca="false">B1230/B1225-1</f>
        <v>-0.0453209302325582</v>
      </c>
      <c r="F1230" s="9" t="n">
        <f aca="false">B1230/B1209-1</f>
        <v>-0.0465626161278336</v>
      </c>
      <c r="G1230" s="0" t="n">
        <f aca="false">MAX(G1229,B1230)</f>
        <v>2788.5</v>
      </c>
      <c r="H1230" s="9" t="n">
        <f aca="false">B1230/G1230-1</f>
        <v>-0.0798995875918953</v>
      </c>
      <c r="I1230" s="0" t="n">
        <f aca="false">IF(AND($A1230&gt;=CrashTest!$B$3,$A1230&lt;=CrashTest!$C$3),1,IF(AND($A1230&gt;=CrashTest!$B$4,$A1230&lt;=CrashTest!$C$4),2,IF(AND($A1230&gt;=CrashTest!$B$5,$A1230&lt;=CrashTest!$C$5),3,IF(AND($A1230&gt;=CrashTest!$B$6,$A1230&lt;=CrashTest!$C$6),4,IF(AND($A1230&gt;=CrashTest!$B$7,$A1230&lt;=CrashTest!$C$7),5,0)))))</f>
        <v>0</v>
      </c>
      <c r="J1230" s="0" t="str">
        <f aca="false">IF(I1230=0,"",IF(I1229=I1230,MAX(J1229,B1230),B1230))</f>
        <v/>
      </c>
      <c r="K1230" s="9" t="str">
        <f aca="false">IF(I1230=0,"",B1230/J1230-1)</f>
        <v/>
      </c>
      <c r="M1230" s="8"/>
      <c r="N1230" s="8"/>
      <c r="O1230" s="8"/>
      <c r="P1230" s="8"/>
      <c r="Q1230" s="9"/>
      <c r="R1230" s="9"/>
      <c r="S1230" s="9"/>
      <c r="T1230" s="9"/>
      <c r="U1230" s="9"/>
      <c r="V1230" s="9"/>
    </row>
    <row r="1231" customFormat="false" ht="15" hidden="false" customHeight="false" outlineLevel="0" collapsed="false">
      <c r="A1231" s="5" t="n">
        <v>45614</v>
      </c>
      <c r="B1231" s="6" t="n">
        <v>2610.6</v>
      </c>
      <c r="C1231" s="9" t="n">
        <f aca="false">B1231/B1230-1</f>
        <v>0.0175000974392954</v>
      </c>
      <c r="D1231" s="9" t="n">
        <f aca="false">LN(B1231/B1230)</f>
        <v>0.0173487340980437</v>
      </c>
      <c r="E1231" s="9" t="n">
        <f aca="false">B1231/B1226-1</f>
        <v>-0.000229779411764719</v>
      </c>
      <c r="F1231" s="9" t="n">
        <f aca="false">B1231/B1210-1</f>
        <v>-0.0379924088882337</v>
      </c>
      <c r="G1231" s="0" t="n">
        <f aca="false">MAX(G1230,B1231)</f>
        <v>2788.5</v>
      </c>
      <c r="H1231" s="9" t="n">
        <f aca="false">B1231/G1231-1</f>
        <v>-0.0637977407208177</v>
      </c>
      <c r="I1231" s="0" t="n">
        <f aca="false">IF(AND($A1231&gt;=CrashTest!$B$3,$A1231&lt;=CrashTest!$C$3),1,IF(AND($A1231&gt;=CrashTest!$B$4,$A1231&lt;=CrashTest!$C$4),2,IF(AND($A1231&gt;=CrashTest!$B$5,$A1231&lt;=CrashTest!$C$5),3,IF(AND($A1231&gt;=CrashTest!$B$6,$A1231&lt;=CrashTest!$C$6),4,IF(AND($A1231&gt;=CrashTest!$B$7,$A1231&lt;=CrashTest!$C$7),5,0)))))</f>
        <v>0</v>
      </c>
      <c r="J1231" s="0" t="str">
        <f aca="false">IF(I1231=0,"",IF(I1230=I1231,MAX(J1230,B1231),B1231))</f>
        <v/>
      </c>
      <c r="K1231" s="9" t="str">
        <f aca="false">IF(I1231=0,"",B1231/J1231-1)</f>
        <v/>
      </c>
      <c r="M1231" s="8"/>
      <c r="N1231" s="8"/>
      <c r="O1231" s="8"/>
      <c r="P1231" s="8"/>
      <c r="Q1231" s="9"/>
      <c r="R1231" s="9"/>
      <c r="S1231" s="9"/>
      <c r="T1231" s="9"/>
      <c r="U1231" s="9"/>
      <c r="V1231" s="9"/>
    </row>
    <row r="1232" customFormat="false" ht="15" hidden="false" customHeight="false" outlineLevel="0" collapsed="false">
      <c r="A1232" s="5" t="n">
        <v>45615</v>
      </c>
      <c r="B1232" s="6" t="n">
        <v>2627.1</v>
      </c>
      <c r="C1232" s="9" t="n">
        <f aca="false">B1232/B1231-1</f>
        <v>0.00632038611813379</v>
      </c>
      <c r="D1232" s="9" t="n">
        <f aca="false">LN(B1232/B1231)</f>
        <v>0.00630049624159906</v>
      </c>
      <c r="E1232" s="9" t="n">
        <f aca="false">B1232/B1227-1</f>
        <v>0.0104230769230769</v>
      </c>
      <c r="F1232" s="9" t="n">
        <f aca="false">B1232/B1211-1</f>
        <v>-0.0352539385259447</v>
      </c>
      <c r="G1232" s="0" t="n">
        <f aca="false">MAX(G1231,B1232)</f>
        <v>2788.5</v>
      </c>
      <c r="H1232" s="9" t="n">
        <f aca="false">B1232/G1232-1</f>
        <v>-0.057880580957504</v>
      </c>
      <c r="I1232" s="0" t="n">
        <f aca="false">IF(AND($A1232&gt;=CrashTest!$B$3,$A1232&lt;=CrashTest!$C$3),1,IF(AND($A1232&gt;=CrashTest!$B$4,$A1232&lt;=CrashTest!$C$4),2,IF(AND($A1232&gt;=CrashTest!$B$5,$A1232&lt;=CrashTest!$C$5),3,IF(AND($A1232&gt;=CrashTest!$B$6,$A1232&lt;=CrashTest!$C$6),4,IF(AND($A1232&gt;=CrashTest!$B$7,$A1232&lt;=CrashTest!$C$7),5,0)))))</f>
        <v>0</v>
      </c>
      <c r="J1232" s="0" t="str">
        <f aca="false">IF(I1232=0,"",IF(I1231=I1232,MAX(J1231,B1232),B1232))</f>
        <v/>
      </c>
      <c r="K1232" s="9" t="str">
        <f aca="false">IF(I1232=0,"",B1232/J1232-1)</f>
        <v/>
      </c>
      <c r="M1232" s="8"/>
      <c r="N1232" s="8"/>
      <c r="O1232" s="8"/>
      <c r="P1232" s="8"/>
      <c r="Q1232" s="9"/>
      <c r="R1232" s="9"/>
      <c r="S1232" s="9"/>
      <c r="T1232" s="9"/>
      <c r="U1232" s="9"/>
      <c r="V1232" s="9"/>
    </row>
    <row r="1233" customFormat="false" ht="15" hidden="false" customHeight="false" outlineLevel="0" collapsed="false">
      <c r="A1233" s="5" t="n">
        <v>45616</v>
      </c>
      <c r="B1233" s="6" t="n">
        <v>2648.2</v>
      </c>
      <c r="C1233" s="9" t="n">
        <f aca="false">B1233/B1232-1</f>
        <v>0.00803166990217341</v>
      </c>
      <c r="D1233" s="9" t="n">
        <f aca="false">LN(B1233/B1232)</f>
        <v>0.00799958770936791</v>
      </c>
      <c r="E1233" s="9" t="n">
        <f aca="false">B1233/B1228-1</f>
        <v>0.0261159330440173</v>
      </c>
      <c r="F1233" s="9" t="n">
        <f aca="false">B1233/B1212-1</f>
        <v>-0.0349828729684425</v>
      </c>
      <c r="G1233" s="0" t="n">
        <f aca="false">MAX(G1232,B1233)</f>
        <v>2788.5</v>
      </c>
      <c r="H1233" s="9" t="n">
        <f aca="false">B1233/G1233-1</f>
        <v>-0.0503137887753273</v>
      </c>
      <c r="I1233" s="0" t="n">
        <f aca="false">IF(AND($A1233&gt;=CrashTest!$B$3,$A1233&lt;=CrashTest!$C$3),1,IF(AND($A1233&gt;=CrashTest!$B$4,$A1233&lt;=CrashTest!$C$4),2,IF(AND($A1233&gt;=CrashTest!$B$5,$A1233&lt;=CrashTest!$C$5),3,IF(AND($A1233&gt;=CrashTest!$B$6,$A1233&lt;=CrashTest!$C$6),4,IF(AND($A1233&gt;=CrashTest!$B$7,$A1233&lt;=CrashTest!$C$7),5,0)))))</f>
        <v>0</v>
      </c>
      <c r="J1233" s="0" t="str">
        <f aca="false">IF(I1233=0,"",IF(I1232=I1233,MAX(J1232,B1233),B1233))</f>
        <v/>
      </c>
      <c r="K1233" s="9" t="str">
        <f aca="false">IF(I1233=0,"",B1233/J1233-1)</f>
        <v/>
      </c>
      <c r="M1233" s="8"/>
      <c r="N1233" s="8"/>
      <c r="O1233" s="8"/>
      <c r="P1233" s="8"/>
      <c r="Q1233" s="9"/>
      <c r="R1233" s="9"/>
      <c r="S1233" s="9"/>
      <c r="T1233" s="9"/>
      <c r="U1233" s="9"/>
      <c r="V1233" s="9"/>
    </row>
    <row r="1234" customFormat="false" ht="15" hidden="false" customHeight="false" outlineLevel="0" collapsed="false">
      <c r="A1234" s="5" t="n">
        <v>45617</v>
      </c>
      <c r="B1234" s="6" t="n">
        <v>2672.1</v>
      </c>
      <c r="C1234" s="9" t="n">
        <f aca="false">B1234/B1233-1</f>
        <v>0.00902499811192503</v>
      </c>
      <c r="D1234" s="9" t="n">
        <f aca="false">LN(B1234/B1233)</f>
        <v>0.008984516200277</v>
      </c>
      <c r="E1234" s="9" t="n">
        <f aca="false">B1234/B1229-1</f>
        <v>0.0404563507514992</v>
      </c>
      <c r="F1234" s="9" t="n">
        <f aca="false">B1234/B1213-1</f>
        <v>-0.0155835543766579</v>
      </c>
      <c r="G1234" s="0" t="n">
        <f aca="false">MAX(G1233,B1234)</f>
        <v>2788.5</v>
      </c>
      <c r="H1234" s="9" t="n">
        <f aca="false">B1234/G1234-1</f>
        <v>-0.0417428725121033</v>
      </c>
      <c r="I1234" s="0" t="n">
        <f aca="false">IF(AND($A1234&gt;=CrashTest!$B$3,$A1234&lt;=CrashTest!$C$3),1,IF(AND($A1234&gt;=CrashTest!$B$4,$A1234&lt;=CrashTest!$C$4),2,IF(AND($A1234&gt;=CrashTest!$B$5,$A1234&lt;=CrashTest!$C$5),3,IF(AND($A1234&gt;=CrashTest!$B$6,$A1234&lt;=CrashTest!$C$6),4,IF(AND($A1234&gt;=CrashTest!$B$7,$A1234&lt;=CrashTest!$C$7),5,0)))))</f>
        <v>0</v>
      </c>
      <c r="J1234" s="0" t="str">
        <f aca="false">IF(I1234=0,"",IF(I1233=I1234,MAX(J1233,B1234),B1234))</f>
        <v/>
      </c>
      <c r="K1234" s="9" t="str">
        <f aca="false">IF(I1234=0,"",B1234/J1234-1)</f>
        <v/>
      </c>
      <c r="M1234" s="8"/>
      <c r="N1234" s="8"/>
      <c r="O1234" s="8"/>
      <c r="P1234" s="8"/>
      <c r="Q1234" s="9"/>
      <c r="R1234" s="9"/>
      <c r="S1234" s="9"/>
      <c r="T1234" s="9"/>
      <c r="U1234" s="9"/>
      <c r="V1234" s="9"/>
    </row>
    <row r="1235" customFormat="false" ht="15" hidden="false" customHeight="false" outlineLevel="0" collapsed="false">
      <c r="A1235" s="5" t="n">
        <v>45618</v>
      </c>
      <c r="B1235" s="6" t="n">
        <v>2709.9</v>
      </c>
      <c r="C1235" s="9" t="n">
        <f aca="false">B1235/B1234-1</f>
        <v>0.0141461771640283</v>
      </c>
      <c r="D1235" s="9" t="n">
        <f aca="false">LN(B1235/B1234)</f>
        <v>0.0140470537179741</v>
      </c>
      <c r="E1235" s="9" t="n">
        <f aca="false">B1235/B1230-1</f>
        <v>0.0562029855400086</v>
      </c>
      <c r="F1235" s="9" t="n">
        <f aca="false">B1235/B1214-1</f>
        <v>-0.00914110205126328</v>
      </c>
      <c r="G1235" s="0" t="n">
        <f aca="false">MAX(G1234,B1235)</f>
        <v>2788.5</v>
      </c>
      <c r="H1235" s="9" t="n">
        <f aca="false">B1235/G1235-1</f>
        <v>-0.0281871974179666</v>
      </c>
      <c r="I1235" s="0" t="n">
        <f aca="false">IF(AND($A1235&gt;=CrashTest!$B$3,$A1235&lt;=CrashTest!$C$3),1,IF(AND($A1235&gt;=CrashTest!$B$4,$A1235&lt;=CrashTest!$C$4),2,IF(AND($A1235&gt;=CrashTest!$B$5,$A1235&lt;=CrashTest!$C$5),3,IF(AND($A1235&gt;=CrashTest!$B$6,$A1235&lt;=CrashTest!$C$6),4,IF(AND($A1235&gt;=CrashTest!$B$7,$A1235&lt;=CrashTest!$C$7),5,0)))))</f>
        <v>0</v>
      </c>
      <c r="J1235" s="0" t="str">
        <f aca="false">IF(I1235=0,"",IF(I1234=I1235,MAX(J1234,B1235),B1235))</f>
        <v/>
      </c>
      <c r="K1235" s="9" t="str">
        <f aca="false">IF(I1235=0,"",B1235/J1235-1)</f>
        <v/>
      </c>
      <c r="M1235" s="8"/>
      <c r="N1235" s="8"/>
      <c r="O1235" s="8"/>
      <c r="P1235" s="8"/>
      <c r="Q1235" s="9"/>
      <c r="R1235" s="9"/>
      <c r="S1235" s="9"/>
      <c r="T1235" s="9"/>
      <c r="U1235" s="9"/>
      <c r="V1235" s="9"/>
    </row>
    <row r="1236" customFormat="false" ht="15" hidden="false" customHeight="false" outlineLevel="0" collapsed="false">
      <c r="A1236" s="5" t="n">
        <v>45621</v>
      </c>
      <c r="B1236" s="6" t="n">
        <v>2616.8</v>
      </c>
      <c r="C1236" s="9" t="n">
        <f aca="false">B1236/B1235-1</f>
        <v>-0.0343555112734787</v>
      </c>
      <c r="D1236" s="9" t="n">
        <f aca="false">LN(B1236/B1235)</f>
        <v>-0.0349595365997333</v>
      </c>
      <c r="E1236" s="9" t="n">
        <f aca="false">B1236/B1231-1</f>
        <v>0.00237493296560198</v>
      </c>
      <c r="F1236" s="9" t="n">
        <f aca="false">B1236/B1215-1</f>
        <v>-0.04527709876318</v>
      </c>
      <c r="G1236" s="0" t="n">
        <f aca="false">MAX(G1235,B1236)</f>
        <v>2788.5</v>
      </c>
      <c r="H1236" s="9" t="n">
        <f aca="false">B1236/G1236-1</f>
        <v>-0.0615743231127845</v>
      </c>
      <c r="I1236" s="0" t="n">
        <f aca="false">IF(AND($A1236&gt;=CrashTest!$B$3,$A1236&lt;=CrashTest!$C$3),1,IF(AND($A1236&gt;=CrashTest!$B$4,$A1236&lt;=CrashTest!$C$4),2,IF(AND($A1236&gt;=CrashTest!$B$5,$A1236&lt;=CrashTest!$C$5),3,IF(AND($A1236&gt;=CrashTest!$B$6,$A1236&lt;=CrashTest!$C$6),4,IF(AND($A1236&gt;=CrashTest!$B$7,$A1236&lt;=CrashTest!$C$7),5,0)))))</f>
        <v>0</v>
      </c>
      <c r="J1236" s="0" t="str">
        <f aca="false">IF(I1236=0,"",IF(I1235=I1236,MAX(J1235,B1236),B1236))</f>
        <v/>
      </c>
      <c r="K1236" s="9" t="str">
        <f aca="false">IF(I1236=0,"",B1236/J1236-1)</f>
        <v/>
      </c>
      <c r="M1236" s="8"/>
      <c r="N1236" s="8"/>
      <c r="O1236" s="8"/>
      <c r="P1236" s="8"/>
      <c r="Q1236" s="9"/>
      <c r="R1236" s="9"/>
      <c r="S1236" s="9"/>
      <c r="T1236" s="9"/>
      <c r="U1236" s="9"/>
      <c r="V1236" s="9"/>
    </row>
    <row r="1237" customFormat="false" ht="15" hidden="false" customHeight="false" outlineLevel="0" collapsed="false">
      <c r="A1237" s="5" t="n">
        <v>45622</v>
      </c>
      <c r="B1237" s="6" t="n">
        <v>2620.3</v>
      </c>
      <c r="C1237" s="9" t="n">
        <f aca="false">B1237/B1236-1</f>
        <v>0.00133751146438388</v>
      </c>
      <c r="D1237" s="9" t="n">
        <f aca="false">LN(B1237/B1236)</f>
        <v>0.00133661779270053</v>
      </c>
      <c r="E1237" s="9" t="n">
        <f aca="false">B1237/B1232-1</f>
        <v>-0.00258840546610317</v>
      </c>
      <c r="F1237" s="9" t="n">
        <f aca="false">B1237/B1216-1</f>
        <v>-0.0446972182726311</v>
      </c>
      <c r="G1237" s="0" t="n">
        <f aca="false">MAX(G1236,B1237)</f>
        <v>2788.5</v>
      </c>
      <c r="H1237" s="9" t="n">
        <f aca="false">B1237/G1237-1</f>
        <v>-0.0603191680114756</v>
      </c>
      <c r="I1237" s="0" t="n">
        <f aca="false">IF(AND($A1237&gt;=CrashTest!$B$3,$A1237&lt;=CrashTest!$C$3),1,IF(AND($A1237&gt;=CrashTest!$B$4,$A1237&lt;=CrashTest!$C$4),2,IF(AND($A1237&gt;=CrashTest!$B$5,$A1237&lt;=CrashTest!$C$5),3,IF(AND($A1237&gt;=CrashTest!$B$6,$A1237&lt;=CrashTest!$C$6),4,IF(AND($A1237&gt;=CrashTest!$B$7,$A1237&lt;=CrashTest!$C$7),5,0)))))</f>
        <v>0</v>
      </c>
      <c r="J1237" s="0" t="str">
        <f aca="false">IF(I1237=0,"",IF(I1236=I1237,MAX(J1236,B1237),B1237))</f>
        <v/>
      </c>
      <c r="K1237" s="9" t="str">
        <f aca="false">IF(I1237=0,"",B1237/J1237-1)</f>
        <v/>
      </c>
      <c r="M1237" s="8"/>
      <c r="N1237" s="8"/>
      <c r="O1237" s="8"/>
      <c r="P1237" s="8"/>
      <c r="Q1237" s="9"/>
      <c r="R1237" s="9"/>
      <c r="S1237" s="9"/>
      <c r="T1237" s="9"/>
      <c r="U1237" s="9"/>
      <c r="V1237" s="9"/>
    </row>
    <row r="1238" customFormat="false" ht="15" hidden="false" customHeight="false" outlineLevel="0" collapsed="false">
      <c r="A1238" s="5" t="n">
        <v>45623</v>
      </c>
      <c r="B1238" s="6" t="n">
        <v>2639.9</v>
      </c>
      <c r="C1238" s="9" t="n">
        <f aca="false">B1238/B1237-1</f>
        <v>0.00748005953516762</v>
      </c>
      <c r="D1238" s="9" t="n">
        <f aca="false">LN(B1238/B1237)</f>
        <v>0.00745222261818876</v>
      </c>
      <c r="E1238" s="9" t="n">
        <f aca="false">B1238/B1233-1</f>
        <v>-0.00313420436522915</v>
      </c>
      <c r="F1238" s="9" t="n">
        <f aca="false">B1238/B1217-1</f>
        <v>-0.0464167027886143</v>
      </c>
      <c r="G1238" s="0" t="n">
        <f aca="false">MAX(G1237,B1238)</f>
        <v>2788.5</v>
      </c>
      <c r="H1238" s="9" t="n">
        <f aca="false">B1238/G1238-1</f>
        <v>-0.0532902994441455</v>
      </c>
      <c r="I1238" s="0" t="n">
        <f aca="false">IF(AND($A1238&gt;=CrashTest!$B$3,$A1238&lt;=CrashTest!$C$3),1,IF(AND($A1238&gt;=CrashTest!$B$4,$A1238&lt;=CrashTest!$C$4),2,IF(AND($A1238&gt;=CrashTest!$B$5,$A1238&lt;=CrashTest!$C$5),3,IF(AND($A1238&gt;=CrashTest!$B$6,$A1238&lt;=CrashTest!$C$6),4,IF(AND($A1238&gt;=CrashTest!$B$7,$A1238&lt;=CrashTest!$C$7),5,0)))))</f>
        <v>0</v>
      </c>
      <c r="J1238" s="0" t="str">
        <f aca="false">IF(I1238=0,"",IF(I1237=I1238,MAX(J1237,B1238),B1238))</f>
        <v/>
      </c>
      <c r="K1238" s="9" t="str">
        <f aca="false">IF(I1238=0,"",B1238/J1238-1)</f>
        <v/>
      </c>
      <c r="M1238" s="8"/>
      <c r="N1238" s="8"/>
      <c r="O1238" s="8"/>
      <c r="P1238" s="8"/>
      <c r="Q1238" s="9"/>
      <c r="R1238" s="9"/>
      <c r="S1238" s="9"/>
      <c r="T1238" s="9"/>
      <c r="U1238" s="9"/>
      <c r="V1238" s="9"/>
    </row>
    <row r="1239" customFormat="false" ht="15" hidden="false" customHeight="false" outlineLevel="0" collapsed="false">
      <c r="A1239" s="5" t="n">
        <v>45625</v>
      </c>
      <c r="B1239" s="6" t="n">
        <v>2657</v>
      </c>
      <c r="C1239" s="9" t="n">
        <f aca="false">B1239/B1238-1</f>
        <v>0.00647751808780628</v>
      </c>
      <c r="D1239" s="9" t="n">
        <f aca="false">LN(B1239/B1238)</f>
        <v>0.00645662912474977</v>
      </c>
      <c r="E1239" s="9" t="n">
        <f aca="false">B1239/B1234-1</f>
        <v>-0.00565098611578907</v>
      </c>
      <c r="F1239" s="9" t="n">
        <f aca="false">B1239/B1218-1</f>
        <v>-0.0471579702348933</v>
      </c>
      <c r="G1239" s="0" t="n">
        <f aca="false">MAX(G1238,B1239)</f>
        <v>2788.5</v>
      </c>
      <c r="H1239" s="9" t="n">
        <f aca="false">B1239/G1239-1</f>
        <v>-0.0471579702348933</v>
      </c>
      <c r="I1239" s="0" t="n">
        <f aca="false">IF(AND($A1239&gt;=CrashTest!$B$3,$A1239&lt;=CrashTest!$C$3),1,IF(AND($A1239&gt;=CrashTest!$B$4,$A1239&lt;=CrashTest!$C$4),2,IF(AND($A1239&gt;=CrashTest!$B$5,$A1239&lt;=CrashTest!$C$5),3,IF(AND($A1239&gt;=CrashTest!$B$6,$A1239&lt;=CrashTest!$C$6),4,IF(AND($A1239&gt;=CrashTest!$B$7,$A1239&lt;=CrashTest!$C$7),5,0)))))</f>
        <v>0</v>
      </c>
      <c r="J1239" s="0" t="str">
        <f aca="false">IF(I1239=0,"",IF(I1238=I1239,MAX(J1238,B1239),B1239))</f>
        <v/>
      </c>
      <c r="K1239" s="9" t="str">
        <f aca="false">IF(I1239=0,"",B1239/J1239-1)</f>
        <v/>
      </c>
      <c r="M1239" s="8"/>
      <c r="N1239" s="8"/>
      <c r="O1239" s="8"/>
      <c r="P1239" s="8"/>
      <c r="Q1239" s="9"/>
      <c r="R1239" s="9"/>
      <c r="S1239" s="9"/>
      <c r="T1239" s="9"/>
      <c r="U1239" s="9"/>
      <c r="V1239" s="9"/>
    </row>
    <row r="1240" customFormat="false" ht="15" hidden="false" customHeight="false" outlineLevel="0" collapsed="false">
      <c r="A1240" s="5" t="n">
        <v>45628</v>
      </c>
      <c r="B1240" s="6" t="n">
        <v>2634.9</v>
      </c>
      <c r="C1240" s="9" t="n">
        <f aca="false">B1240/B1239-1</f>
        <v>-0.00831765148663899</v>
      </c>
      <c r="D1240" s="9" t="n">
        <f aca="false">LN(B1240/B1239)</f>
        <v>-0.00835243616863202</v>
      </c>
      <c r="E1240" s="9" t="n">
        <f aca="false">B1240/B1235-1</f>
        <v>-0.027676298018377</v>
      </c>
      <c r="F1240" s="9" t="n">
        <f aca="false">B1240/B1219-1</f>
        <v>-0.0377606544206259</v>
      </c>
      <c r="G1240" s="0" t="n">
        <f aca="false">MAX(G1239,B1240)</f>
        <v>2788.5</v>
      </c>
      <c r="H1240" s="9" t="n">
        <f aca="false">B1240/G1240-1</f>
        <v>-0.0550833781603012</v>
      </c>
      <c r="I1240" s="0" t="n">
        <f aca="false">IF(AND($A1240&gt;=CrashTest!$B$3,$A1240&lt;=CrashTest!$C$3),1,IF(AND($A1240&gt;=CrashTest!$B$4,$A1240&lt;=CrashTest!$C$4),2,IF(AND($A1240&gt;=CrashTest!$B$5,$A1240&lt;=CrashTest!$C$5),3,IF(AND($A1240&gt;=CrashTest!$B$6,$A1240&lt;=CrashTest!$C$6),4,IF(AND($A1240&gt;=CrashTest!$B$7,$A1240&lt;=CrashTest!$C$7),5,0)))))</f>
        <v>0</v>
      </c>
      <c r="J1240" s="0" t="str">
        <f aca="false">IF(I1240=0,"",IF(I1239=I1240,MAX(J1239,B1240),B1240))</f>
        <v/>
      </c>
      <c r="K1240" s="9" t="str">
        <f aca="false">IF(I1240=0,"",B1240/J1240-1)</f>
        <v/>
      </c>
      <c r="M1240" s="8"/>
      <c r="N1240" s="8"/>
      <c r="O1240" s="8"/>
      <c r="P1240" s="8"/>
      <c r="Q1240" s="9"/>
      <c r="R1240" s="9"/>
      <c r="S1240" s="9"/>
      <c r="T1240" s="9"/>
      <c r="U1240" s="9"/>
      <c r="V1240" s="9"/>
    </row>
    <row r="1241" customFormat="false" ht="15" hidden="false" customHeight="false" outlineLevel="0" collapsed="false">
      <c r="A1241" s="5" t="n">
        <v>45629</v>
      </c>
      <c r="B1241" s="6" t="n">
        <v>2644.7</v>
      </c>
      <c r="C1241" s="9" t="n">
        <f aca="false">B1241/B1240-1</f>
        <v>0.00371930623553074</v>
      </c>
      <c r="D1241" s="9" t="n">
        <f aca="false">LN(B1241/B1240)</f>
        <v>0.00371240671841339</v>
      </c>
      <c r="E1241" s="9" t="n">
        <f aca="false">B1241/B1236-1</f>
        <v>0.0106618771018037</v>
      </c>
      <c r="F1241" s="9" t="n">
        <f aca="false">B1241/B1220-1</f>
        <v>-0.0342875922003943</v>
      </c>
      <c r="G1241" s="0" t="n">
        <f aca="false">MAX(G1240,B1241)</f>
        <v>2788.5</v>
      </c>
      <c r="H1241" s="9" t="n">
        <f aca="false">B1241/G1241-1</f>
        <v>-0.0515689438766362</v>
      </c>
      <c r="I1241" s="0" t="n">
        <f aca="false">IF(AND($A1241&gt;=CrashTest!$B$3,$A1241&lt;=CrashTest!$C$3),1,IF(AND($A1241&gt;=CrashTest!$B$4,$A1241&lt;=CrashTest!$C$4),2,IF(AND($A1241&gt;=CrashTest!$B$5,$A1241&lt;=CrashTest!$C$5),3,IF(AND($A1241&gt;=CrashTest!$B$6,$A1241&lt;=CrashTest!$C$6),4,IF(AND($A1241&gt;=CrashTest!$B$7,$A1241&lt;=CrashTest!$C$7),5,0)))))</f>
        <v>0</v>
      </c>
      <c r="J1241" s="0" t="str">
        <f aca="false">IF(I1241=0,"",IF(I1240=I1241,MAX(J1240,B1241),B1241))</f>
        <v/>
      </c>
      <c r="K1241" s="9" t="str">
        <f aca="false">IF(I1241=0,"",B1241/J1241-1)</f>
        <v/>
      </c>
      <c r="M1241" s="8"/>
      <c r="N1241" s="8"/>
      <c r="O1241" s="8"/>
      <c r="P1241" s="8"/>
      <c r="Q1241" s="9"/>
      <c r="R1241" s="9"/>
      <c r="S1241" s="9"/>
      <c r="T1241" s="9"/>
      <c r="U1241" s="9"/>
      <c r="V1241" s="9"/>
    </row>
    <row r="1242" customFormat="false" ht="15" hidden="false" customHeight="false" outlineLevel="0" collapsed="false">
      <c r="A1242" s="5" t="n">
        <v>45630</v>
      </c>
      <c r="B1242" s="6" t="n">
        <v>2653.8</v>
      </c>
      <c r="C1242" s="9" t="n">
        <f aca="false">B1242/B1241-1</f>
        <v>0.00344084395205524</v>
      </c>
      <c r="D1242" s="9" t="n">
        <f aca="false">LN(B1242/B1241)</f>
        <v>0.00343493779274145</v>
      </c>
      <c r="E1242" s="9" t="n">
        <f aca="false">B1242/B1237-1</f>
        <v>0.0127847956340876</v>
      </c>
      <c r="F1242" s="9" t="n">
        <f aca="false">B1242/B1221-1</f>
        <v>-0.0300793099667409</v>
      </c>
      <c r="G1242" s="0" t="n">
        <f aca="false">MAX(G1241,B1242)</f>
        <v>2788.5</v>
      </c>
      <c r="H1242" s="9" t="n">
        <f aca="false">B1242/G1242-1</f>
        <v>-0.0483055406132329</v>
      </c>
      <c r="I1242" s="0" t="n">
        <f aca="false">IF(AND($A1242&gt;=CrashTest!$B$3,$A1242&lt;=CrashTest!$C$3),1,IF(AND($A1242&gt;=CrashTest!$B$4,$A1242&lt;=CrashTest!$C$4),2,IF(AND($A1242&gt;=CrashTest!$B$5,$A1242&lt;=CrashTest!$C$5),3,IF(AND($A1242&gt;=CrashTest!$B$6,$A1242&lt;=CrashTest!$C$6),4,IF(AND($A1242&gt;=CrashTest!$B$7,$A1242&lt;=CrashTest!$C$7),5,0)))))</f>
        <v>0</v>
      </c>
      <c r="J1242" s="0" t="str">
        <f aca="false">IF(I1242=0,"",IF(I1241=I1242,MAX(J1241,B1242),B1242))</f>
        <v/>
      </c>
      <c r="K1242" s="9" t="str">
        <f aca="false">IF(I1242=0,"",B1242/J1242-1)</f>
        <v/>
      </c>
      <c r="M1242" s="8"/>
      <c r="N1242" s="8"/>
      <c r="O1242" s="8"/>
      <c r="P1242" s="8"/>
      <c r="Q1242" s="9"/>
      <c r="R1242" s="9"/>
      <c r="S1242" s="9"/>
      <c r="T1242" s="9"/>
      <c r="U1242" s="9"/>
      <c r="V1242" s="9"/>
    </row>
    <row r="1243" customFormat="false" ht="15" hidden="false" customHeight="false" outlineLevel="0" collapsed="false">
      <c r="A1243" s="5" t="n">
        <v>45631</v>
      </c>
      <c r="B1243" s="6" t="n">
        <v>2626.6</v>
      </c>
      <c r="C1243" s="9" t="n">
        <f aca="false">B1243/B1242-1</f>
        <v>-0.0102494536136861</v>
      </c>
      <c r="D1243" s="9" t="n">
        <f aca="false">LN(B1243/B1242)</f>
        <v>-0.0103023409512766</v>
      </c>
      <c r="E1243" s="9" t="n">
        <f aca="false">B1243/B1238-1</f>
        <v>-0.00503806962384945</v>
      </c>
      <c r="F1243" s="9" t="n">
        <f aca="false">B1243/B1222-1</f>
        <v>-0.0414918074663359</v>
      </c>
      <c r="G1243" s="0" t="n">
        <f aca="false">MAX(G1242,B1243)</f>
        <v>2788.5</v>
      </c>
      <c r="H1243" s="9" t="n">
        <f aca="false">B1243/G1243-1</f>
        <v>-0.0580598888291196</v>
      </c>
      <c r="I1243" s="0" t="n">
        <f aca="false">IF(AND($A1243&gt;=CrashTest!$B$3,$A1243&lt;=CrashTest!$C$3),1,IF(AND($A1243&gt;=CrashTest!$B$4,$A1243&lt;=CrashTest!$C$4),2,IF(AND($A1243&gt;=CrashTest!$B$5,$A1243&lt;=CrashTest!$C$5),3,IF(AND($A1243&gt;=CrashTest!$B$6,$A1243&lt;=CrashTest!$C$6),4,IF(AND($A1243&gt;=CrashTest!$B$7,$A1243&lt;=CrashTest!$C$7),5,0)))))</f>
        <v>0</v>
      </c>
      <c r="J1243" s="0" t="str">
        <f aca="false">IF(I1243=0,"",IF(I1242=I1243,MAX(J1242,B1243),B1243))</f>
        <v/>
      </c>
      <c r="K1243" s="9" t="str">
        <f aca="false">IF(I1243=0,"",B1243/J1243-1)</f>
        <v/>
      </c>
      <c r="M1243" s="8"/>
      <c r="N1243" s="8"/>
      <c r="O1243" s="8"/>
      <c r="P1243" s="8"/>
      <c r="Q1243" s="9"/>
      <c r="R1243" s="9"/>
      <c r="S1243" s="9"/>
      <c r="T1243" s="9"/>
      <c r="U1243" s="9"/>
      <c r="V1243" s="9"/>
    </row>
    <row r="1244" customFormat="false" ht="15" hidden="false" customHeight="false" outlineLevel="0" collapsed="false">
      <c r="A1244" s="5" t="n">
        <v>45632</v>
      </c>
      <c r="B1244" s="6" t="n">
        <v>2638.6</v>
      </c>
      <c r="C1244" s="9" t="n">
        <f aca="false">B1244/B1243-1</f>
        <v>0.00456864387421008</v>
      </c>
      <c r="D1244" s="9" t="n">
        <f aca="false">LN(B1244/B1243)</f>
        <v>0.00455823929861676</v>
      </c>
      <c r="E1244" s="9" t="n">
        <f aca="false">B1244/B1239-1</f>
        <v>-0.00692510350018827</v>
      </c>
      <c r="F1244" s="9" t="n">
        <f aca="false">B1244/B1223-1</f>
        <v>-0.0108711950817214</v>
      </c>
      <c r="G1244" s="0" t="n">
        <f aca="false">MAX(G1243,B1244)</f>
        <v>2788.5</v>
      </c>
      <c r="H1244" s="9" t="n">
        <f aca="false">B1244/G1244-1</f>
        <v>-0.0537564999103461</v>
      </c>
      <c r="I1244" s="0" t="n">
        <f aca="false">IF(AND($A1244&gt;=CrashTest!$B$3,$A1244&lt;=CrashTest!$C$3),1,IF(AND($A1244&gt;=CrashTest!$B$4,$A1244&lt;=CrashTest!$C$4),2,IF(AND($A1244&gt;=CrashTest!$B$5,$A1244&lt;=CrashTest!$C$5),3,IF(AND($A1244&gt;=CrashTest!$B$6,$A1244&lt;=CrashTest!$C$6),4,IF(AND($A1244&gt;=CrashTest!$B$7,$A1244&lt;=CrashTest!$C$7),5,0)))))</f>
        <v>0</v>
      </c>
      <c r="J1244" s="0" t="str">
        <f aca="false">IF(I1244=0,"",IF(I1243=I1244,MAX(J1243,B1244),B1244))</f>
        <v/>
      </c>
      <c r="K1244" s="9" t="str">
        <f aca="false">IF(I1244=0,"",B1244/J1244-1)</f>
        <v/>
      </c>
      <c r="M1244" s="8"/>
      <c r="N1244" s="8"/>
      <c r="O1244" s="8"/>
      <c r="P1244" s="8"/>
      <c r="Q1244" s="9"/>
      <c r="R1244" s="9"/>
      <c r="S1244" s="9"/>
      <c r="T1244" s="9"/>
      <c r="U1244" s="9"/>
      <c r="V1244" s="9"/>
    </row>
    <row r="1245" customFormat="false" ht="15" hidden="false" customHeight="false" outlineLevel="0" collapsed="false">
      <c r="A1245" s="5" t="n">
        <v>45635</v>
      </c>
      <c r="B1245" s="6" t="n">
        <v>2664.9</v>
      </c>
      <c r="C1245" s="9" t="n">
        <f aca="false">B1245/B1244-1</f>
        <v>0.00996740695823539</v>
      </c>
      <c r="D1245" s="9" t="n">
        <f aca="false">LN(B1245/B1244)</f>
        <v>0.00991805999408871</v>
      </c>
      <c r="E1245" s="9" t="n">
        <f aca="false">B1245/B1240-1</f>
        <v>0.0113856313332574</v>
      </c>
      <c r="F1245" s="9" t="n">
        <f aca="false">B1245/B1224-1</f>
        <v>-0.0124147643047732</v>
      </c>
      <c r="G1245" s="0" t="n">
        <f aca="false">MAX(G1244,B1245)</f>
        <v>2788.5</v>
      </c>
      <c r="H1245" s="9" t="n">
        <f aca="false">B1245/G1245-1</f>
        <v>-0.0443249058633674</v>
      </c>
      <c r="I1245" s="0" t="n">
        <f aca="false">IF(AND($A1245&gt;=CrashTest!$B$3,$A1245&lt;=CrashTest!$C$3),1,IF(AND($A1245&gt;=CrashTest!$B$4,$A1245&lt;=CrashTest!$C$4),2,IF(AND($A1245&gt;=CrashTest!$B$5,$A1245&lt;=CrashTest!$C$5),3,IF(AND($A1245&gt;=CrashTest!$B$6,$A1245&lt;=CrashTest!$C$6),4,IF(AND($A1245&gt;=CrashTest!$B$7,$A1245&lt;=CrashTest!$C$7),5,0)))))</f>
        <v>0</v>
      </c>
      <c r="J1245" s="0" t="str">
        <f aca="false">IF(I1245=0,"",IF(I1244=I1245,MAX(J1244,B1245),B1245))</f>
        <v/>
      </c>
      <c r="K1245" s="9" t="str">
        <f aca="false">IF(I1245=0,"",B1245/J1245-1)</f>
        <v/>
      </c>
      <c r="M1245" s="8"/>
      <c r="N1245" s="8"/>
      <c r="O1245" s="8"/>
      <c r="P1245" s="8"/>
      <c r="Q1245" s="9"/>
      <c r="R1245" s="9"/>
      <c r="S1245" s="9"/>
      <c r="T1245" s="9"/>
      <c r="U1245" s="9"/>
      <c r="V1245" s="9"/>
    </row>
    <row r="1246" customFormat="false" ht="15" hidden="false" customHeight="false" outlineLevel="0" collapsed="false">
      <c r="A1246" s="5" t="n">
        <v>45636</v>
      </c>
      <c r="B1246" s="6" t="n">
        <v>2697.6</v>
      </c>
      <c r="C1246" s="9" t="n">
        <f aca="false">B1246/B1245-1</f>
        <v>0.0122706292919059</v>
      </c>
      <c r="D1246" s="9" t="n">
        <f aca="false">LN(B1246/B1245)</f>
        <v>0.0121959553637714</v>
      </c>
      <c r="E1246" s="9" t="n">
        <f aca="false">B1246/B1241-1</f>
        <v>0.0200022686883201</v>
      </c>
      <c r="F1246" s="9" t="n">
        <f aca="false">B1246/B1225-1</f>
        <v>0.0037581395348838</v>
      </c>
      <c r="G1246" s="0" t="n">
        <f aca="false">MAX(G1245,B1246)</f>
        <v>2788.5</v>
      </c>
      <c r="H1246" s="9" t="n">
        <f aca="false">B1246/G1246-1</f>
        <v>-0.0325981710597095</v>
      </c>
      <c r="I1246" s="0" t="n">
        <f aca="false">IF(AND($A1246&gt;=CrashTest!$B$3,$A1246&lt;=CrashTest!$C$3),1,IF(AND($A1246&gt;=CrashTest!$B$4,$A1246&lt;=CrashTest!$C$4),2,IF(AND($A1246&gt;=CrashTest!$B$5,$A1246&lt;=CrashTest!$C$5),3,IF(AND($A1246&gt;=CrashTest!$B$6,$A1246&lt;=CrashTest!$C$6),4,IF(AND($A1246&gt;=CrashTest!$B$7,$A1246&lt;=CrashTest!$C$7),5,0)))))</f>
        <v>0</v>
      </c>
      <c r="J1246" s="0" t="str">
        <f aca="false">IF(I1246=0,"",IF(I1245=I1246,MAX(J1245,B1246),B1246))</f>
        <v/>
      </c>
      <c r="K1246" s="9" t="str">
        <f aca="false">IF(I1246=0,"",B1246/J1246-1)</f>
        <v/>
      </c>
      <c r="M1246" s="8"/>
      <c r="N1246" s="8"/>
      <c r="O1246" s="8"/>
      <c r="P1246" s="8"/>
      <c r="Q1246" s="9"/>
      <c r="R1246" s="9"/>
      <c r="S1246" s="9"/>
      <c r="T1246" s="9"/>
      <c r="U1246" s="9"/>
      <c r="V1246" s="9"/>
    </row>
    <row r="1247" customFormat="false" ht="15" hidden="false" customHeight="false" outlineLevel="0" collapsed="false">
      <c r="A1247" s="5" t="n">
        <v>45637</v>
      </c>
      <c r="B1247" s="6" t="n">
        <v>2733.8</v>
      </c>
      <c r="C1247" s="9" t="n">
        <f aca="false">B1247/B1246-1</f>
        <v>0.0134193357058128</v>
      </c>
      <c r="D1247" s="9" t="n">
        <f aca="false">LN(B1247/B1246)</f>
        <v>0.0133300939110165</v>
      </c>
      <c r="E1247" s="9" t="n">
        <f aca="false">B1247/B1242-1</f>
        <v>0.0301454518049589</v>
      </c>
      <c r="F1247" s="9" t="n">
        <f aca="false">B1247/B1226-1</f>
        <v>0.0469515931372551</v>
      </c>
      <c r="G1247" s="0" t="n">
        <f aca="false">MAX(G1246,B1247)</f>
        <v>2788.5</v>
      </c>
      <c r="H1247" s="9" t="n">
        <f aca="false">B1247/G1247-1</f>
        <v>-0.0196162811547427</v>
      </c>
      <c r="I1247" s="0" t="n">
        <f aca="false">IF(AND($A1247&gt;=CrashTest!$B$3,$A1247&lt;=CrashTest!$C$3),1,IF(AND($A1247&gt;=CrashTest!$B$4,$A1247&lt;=CrashTest!$C$4),2,IF(AND($A1247&gt;=CrashTest!$B$5,$A1247&lt;=CrashTest!$C$5),3,IF(AND($A1247&gt;=CrashTest!$B$6,$A1247&lt;=CrashTest!$C$6),4,IF(AND($A1247&gt;=CrashTest!$B$7,$A1247&lt;=CrashTest!$C$7),5,0)))))</f>
        <v>0</v>
      </c>
      <c r="J1247" s="0" t="str">
        <f aca="false">IF(I1247=0,"",IF(I1246=I1247,MAX(J1246,B1247),B1247))</f>
        <v/>
      </c>
      <c r="K1247" s="9" t="str">
        <f aca="false">IF(I1247=0,"",B1247/J1247-1)</f>
        <v/>
      </c>
      <c r="M1247" s="8"/>
      <c r="N1247" s="8"/>
      <c r="O1247" s="8"/>
      <c r="P1247" s="8"/>
      <c r="Q1247" s="9"/>
      <c r="R1247" s="9"/>
      <c r="S1247" s="9"/>
      <c r="T1247" s="9"/>
      <c r="U1247" s="9"/>
      <c r="V1247" s="9"/>
    </row>
    <row r="1248" customFormat="false" ht="15" hidden="false" customHeight="false" outlineLevel="0" collapsed="false">
      <c r="A1248" s="5" t="n">
        <v>45638</v>
      </c>
      <c r="B1248" s="6" t="n">
        <v>2687.5</v>
      </c>
      <c r="C1248" s="9" t="n">
        <f aca="false">B1248/B1247-1</f>
        <v>-0.0169361328553662</v>
      </c>
      <c r="D1248" s="9" t="n">
        <f aca="false">LN(B1248/B1247)</f>
        <v>-0.0170811892826344</v>
      </c>
      <c r="E1248" s="9" t="n">
        <f aca="false">B1248/B1243-1</f>
        <v>0.0231858676616159</v>
      </c>
      <c r="F1248" s="9" t="n">
        <f aca="false">B1248/B1227-1</f>
        <v>0.0336538461538463</v>
      </c>
      <c r="G1248" s="0" t="n">
        <f aca="false">MAX(G1247,B1248)</f>
        <v>2788.5</v>
      </c>
      <c r="H1248" s="9" t="n">
        <f aca="false">B1248/G1248-1</f>
        <v>-0.0362201900663439</v>
      </c>
      <c r="I1248" s="0" t="n">
        <f aca="false">IF(AND($A1248&gt;=CrashTest!$B$3,$A1248&lt;=CrashTest!$C$3),1,IF(AND($A1248&gt;=CrashTest!$B$4,$A1248&lt;=CrashTest!$C$4),2,IF(AND($A1248&gt;=CrashTest!$B$5,$A1248&lt;=CrashTest!$C$5),3,IF(AND($A1248&gt;=CrashTest!$B$6,$A1248&lt;=CrashTest!$C$6),4,IF(AND($A1248&gt;=CrashTest!$B$7,$A1248&lt;=CrashTest!$C$7),5,0)))))</f>
        <v>0</v>
      </c>
      <c r="J1248" s="0" t="str">
        <f aca="false">IF(I1248=0,"",IF(I1247=I1248,MAX(J1247,B1248),B1248))</f>
        <v/>
      </c>
      <c r="K1248" s="9" t="str">
        <f aca="false">IF(I1248=0,"",B1248/J1248-1)</f>
        <v/>
      </c>
      <c r="M1248" s="8"/>
      <c r="N1248" s="8"/>
      <c r="O1248" s="8"/>
      <c r="P1248" s="8"/>
      <c r="Q1248" s="9"/>
      <c r="R1248" s="9"/>
      <c r="S1248" s="9"/>
      <c r="T1248" s="9"/>
      <c r="U1248" s="9"/>
      <c r="V1248" s="9"/>
    </row>
    <row r="1249" customFormat="false" ht="15" hidden="false" customHeight="false" outlineLevel="0" collapsed="false">
      <c r="A1249" s="5" t="n">
        <v>45639</v>
      </c>
      <c r="B1249" s="6" t="n">
        <v>2656</v>
      </c>
      <c r="C1249" s="9" t="n">
        <f aca="false">B1249/B1248-1</f>
        <v>-0.0117209302325582</v>
      </c>
      <c r="D1249" s="9" t="n">
        <f aca="false">LN(B1249/B1248)</f>
        <v>-0.0117901618395938</v>
      </c>
      <c r="E1249" s="9" t="n">
        <f aca="false">B1249/B1244-1</f>
        <v>0.00659440612446005</v>
      </c>
      <c r="F1249" s="9" t="n">
        <f aca="false">B1249/B1228-1</f>
        <v>0.0291382517048977</v>
      </c>
      <c r="G1249" s="0" t="n">
        <f aca="false">MAX(G1248,B1249)</f>
        <v>2788.5</v>
      </c>
      <c r="H1249" s="9" t="n">
        <f aca="false">B1249/G1249-1</f>
        <v>-0.0475165859781245</v>
      </c>
      <c r="I1249" s="0" t="n">
        <f aca="false">IF(AND($A1249&gt;=CrashTest!$B$3,$A1249&lt;=CrashTest!$C$3),1,IF(AND($A1249&gt;=CrashTest!$B$4,$A1249&lt;=CrashTest!$C$4),2,IF(AND($A1249&gt;=CrashTest!$B$5,$A1249&lt;=CrashTest!$C$5),3,IF(AND($A1249&gt;=CrashTest!$B$6,$A1249&lt;=CrashTest!$C$6),4,IF(AND($A1249&gt;=CrashTest!$B$7,$A1249&lt;=CrashTest!$C$7),5,0)))))</f>
        <v>0</v>
      </c>
      <c r="J1249" s="0" t="str">
        <f aca="false">IF(I1249=0,"",IF(I1248=I1249,MAX(J1248,B1249),B1249))</f>
        <v/>
      </c>
      <c r="K1249" s="9" t="str">
        <f aca="false">IF(I1249=0,"",B1249/J1249-1)</f>
        <v/>
      </c>
      <c r="M1249" s="8"/>
      <c r="N1249" s="8"/>
      <c r="O1249" s="8"/>
      <c r="P1249" s="8"/>
      <c r="Q1249" s="9"/>
      <c r="R1249" s="9"/>
      <c r="S1249" s="9"/>
      <c r="T1249" s="9"/>
      <c r="U1249" s="9"/>
      <c r="V1249" s="9"/>
    </row>
    <row r="1250" customFormat="false" ht="15" hidden="false" customHeight="false" outlineLevel="0" collapsed="false">
      <c r="A1250" s="5" t="n">
        <v>45642</v>
      </c>
      <c r="B1250" s="6" t="n">
        <v>2651.4</v>
      </c>
      <c r="C1250" s="9" t="n">
        <f aca="false">B1250/B1249-1</f>
        <v>-0.0017319277108433</v>
      </c>
      <c r="D1250" s="9" t="n">
        <f aca="false">LN(B1250/B1249)</f>
        <v>-0.00173342923157511</v>
      </c>
      <c r="E1250" s="9" t="n">
        <f aca="false">B1250/B1245-1</f>
        <v>-0.00506585612968591</v>
      </c>
      <c r="F1250" s="9" t="n">
        <f aca="false">B1250/B1229-1</f>
        <v>0.0323962308231447</v>
      </c>
      <c r="G1250" s="0" t="n">
        <f aca="false">MAX(G1249,B1250)</f>
        <v>2788.5</v>
      </c>
      <c r="H1250" s="9" t="n">
        <f aca="false">B1250/G1250-1</f>
        <v>-0.0491662183969877</v>
      </c>
      <c r="I1250" s="0" t="n">
        <f aca="false">IF(AND($A1250&gt;=CrashTest!$B$3,$A1250&lt;=CrashTest!$C$3),1,IF(AND($A1250&gt;=CrashTest!$B$4,$A1250&lt;=CrashTest!$C$4),2,IF(AND($A1250&gt;=CrashTest!$B$5,$A1250&lt;=CrashTest!$C$5),3,IF(AND($A1250&gt;=CrashTest!$B$6,$A1250&lt;=CrashTest!$C$6),4,IF(AND($A1250&gt;=CrashTest!$B$7,$A1250&lt;=CrashTest!$C$7),5,0)))))</f>
        <v>0</v>
      </c>
      <c r="J1250" s="0" t="str">
        <f aca="false">IF(I1250=0,"",IF(I1249=I1250,MAX(J1249,B1250),B1250))</f>
        <v/>
      </c>
      <c r="K1250" s="9" t="str">
        <f aca="false">IF(I1250=0,"",B1250/J1250-1)</f>
        <v/>
      </c>
      <c r="M1250" s="8"/>
      <c r="N1250" s="8"/>
      <c r="O1250" s="8"/>
      <c r="P1250" s="8"/>
      <c r="Q1250" s="9"/>
      <c r="R1250" s="9"/>
      <c r="S1250" s="9"/>
      <c r="T1250" s="9"/>
      <c r="U1250" s="9"/>
      <c r="V1250" s="9"/>
    </row>
    <row r="1251" customFormat="false" ht="15" hidden="false" customHeight="false" outlineLevel="0" collapsed="false">
      <c r="A1251" s="5" t="n">
        <v>45643</v>
      </c>
      <c r="B1251" s="6" t="n">
        <v>2644.4</v>
      </c>
      <c r="C1251" s="9" t="n">
        <f aca="false">B1251/B1250-1</f>
        <v>-0.0026401146564079</v>
      </c>
      <c r="D1251" s="9" t="n">
        <f aca="false">LN(B1251/B1250)</f>
        <v>-0.00264360590532618</v>
      </c>
      <c r="E1251" s="9" t="n">
        <f aca="false">B1251/B1246-1</f>
        <v>-0.0197212336892052</v>
      </c>
      <c r="F1251" s="9" t="n">
        <f aca="false">B1251/B1230-1</f>
        <v>0.0306738901664265</v>
      </c>
      <c r="G1251" s="0" t="n">
        <f aca="false">MAX(G1250,B1251)</f>
        <v>2788.5</v>
      </c>
      <c r="H1251" s="9" t="n">
        <f aca="false">B1251/G1251-1</f>
        <v>-0.0516765285996055</v>
      </c>
      <c r="I1251" s="0" t="n">
        <f aca="false">IF(AND($A1251&gt;=CrashTest!$B$3,$A1251&lt;=CrashTest!$C$3),1,IF(AND($A1251&gt;=CrashTest!$B$4,$A1251&lt;=CrashTest!$C$4),2,IF(AND($A1251&gt;=CrashTest!$B$5,$A1251&lt;=CrashTest!$C$5),3,IF(AND($A1251&gt;=CrashTest!$B$6,$A1251&lt;=CrashTest!$C$6),4,IF(AND($A1251&gt;=CrashTest!$B$7,$A1251&lt;=CrashTest!$C$7),5,0)))))</f>
        <v>0</v>
      </c>
      <c r="J1251" s="0" t="str">
        <f aca="false">IF(I1251=0,"",IF(I1250=I1251,MAX(J1250,B1251),B1251))</f>
        <v/>
      </c>
      <c r="K1251" s="9" t="str">
        <f aca="false">IF(I1251=0,"",B1251/J1251-1)</f>
        <v/>
      </c>
      <c r="M1251" s="8"/>
      <c r="N1251" s="8"/>
      <c r="O1251" s="8"/>
      <c r="P1251" s="8"/>
      <c r="Q1251" s="9"/>
      <c r="R1251" s="9"/>
      <c r="S1251" s="9"/>
      <c r="T1251" s="9"/>
      <c r="U1251" s="9"/>
      <c r="V1251" s="9"/>
    </row>
    <row r="1252" customFormat="false" ht="15" hidden="false" customHeight="false" outlineLevel="0" collapsed="false">
      <c r="A1252" s="5" t="n">
        <v>45644</v>
      </c>
      <c r="B1252" s="6" t="n">
        <v>2636.5</v>
      </c>
      <c r="C1252" s="9" t="n">
        <f aca="false">B1252/B1251-1</f>
        <v>-0.00298744516714566</v>
      </c>
      <c r="D1252" s="9" t="n">
        <f aca="false">LN(B1252/B1251)</f>
        <v>-0.00299191648889858</v>
      </c>
      <c r="E1252" s="9" t="n">
        <f aca="false">B1252/B1247-1</f>
        <v>-0.0355914843807156</v>
      </c>
      <c r="F1252" s="9" t="n">
        <f aca="false">B1252/B1231-1</f>
        <v>0.00992109093694937</v>
      </c>
      <c r="G1252" s="0" t="n">
        <f aca="false">MAX(G1251,B1252)</f>
        <v>2788.5</v>
      </c>
      <c r="H1252" s="9" t="n">
        <f aca="false">B1252/G1252-1</f>
        <v>-0.0545095929711315</v>
      </c>
      <c r="I1252" s="0" t="n">
        <f aca="false">IF(AND($A1252&gt;=CrashTest!$B$3,$A1252&lt;=CrashTest!$C$3),1,IF(AND($A1252&gt;=CrashTest!$B$4,$A1252&lt;=CrashTest!$C$4),2,IF(AND($A1252&gt;=CrashTest!$B$5,$A1252&lt;=CrashTest!$C$5),3,IF(AND($A1252&gt;=CrashTest!$B$6,$A1252&lt;=CrashTest!$C$6),4,IF(AND($A1252&gt;=CrashTest!$B$7,$A1252&lt;=CrashTest!$C$7),5,0)))))</f>
        <v>0</v>
      </c>
      <c r="J1252" s="0" t="str">
        <f aca="false">IF(I1252=0,"",IF(I1251=I1252,MAX(J1251,B1252),B1252))</f>
        <v/>
      </c>
      <c r="K1252" s="9" t="str">
        <f aca="false">IF(I1252=0,"",B1252/J1252-1)</f>
        <v/>
      </c>
      <c r="M1252" s="8"/>
      <c r="N1252" s="8"/>
      <c r="O1252" s="8"/>
      <c r="P1252" s="8"/>
      <c r="Q1252" s="9"/>
      <c r="R1252" s="9"/>
      <c r="S1252" s="9"/>
      <c r="T1252" s="9"/>
      <c r="U1252" s="9"/>
      <c r="V1252" s="9"/>
    </row>
    <row r="1253" customFormat="false" ht="15" hidden="false" customHeight="false" outlineLevel="0" collapsed="false">
      <c r="A1253" s="5" t="n">
        <v>45645</v>
      </c>
      <c r="B1253" s="6" t="n">
        <v>2592.2</v>
      </c>
      <c r="C1253" s="9" t="n">
        <f aca="false">B1253/B1252-1</f>
        <v>-0.0168025791769392</v>
      </c>
      <c r="D1253" s="9" t="n">
        <f aca="false">LN(B1253/B1252)</f>
        <v>-0.0169453439812498</v>
      </c>
      <c r="E1253" s="9" t="n">
        <f aca="false">B1253/B1248-1</f>
        <v>-0.0354604651162791</v>
      </c>
      <c r="F1253" s="9" t="n">
        <f aca="false">B1253/B1232-1</f>
        <v>-0.0132846104069126</v>
      </c>
      <c r="G1253" s="0" t="n">
        <f aca="false">MAX(G1252,B1253)</f>
        <v>2788.5</v>
      </c>
      <c r="H1253" s="9" t="n">
        <f aca="false">B1253/G1253-1</f>
        <v>-0.0703962703962705</v>
      </c>
      <c r="I1253" s="0" t="n">
        <f aca="false">IF(AND($A1253&gt;=CrashTest!$B$3,$A1253&lt;=CrashTest!$C$3),1,IF(AND($A1253&gt;=CrashTest!$B$4,$A1253&lt;=CrashTest!$C$4),2,IF(AND($A1253&gt;=CrashTest!$B$5,$A1253&lt;=CrashTest!$C$5),3,IF(AND($A1253&gt;=CrashTest!$B$6,$A1253&lt;=CrashTest!$C$6),4,IF(AND($A1253&gt;=CrashTest!$B$7,$A1253&lt;=CrashTest!$C$7),5,0)))))</f>
        <v>0</v>
      </c>
      <c r="J1253" s="0" t="str">
        <f aca="false">IF(I1253=0,"",IF(I1252=I1253,MAX(J1252,B1253),B1253))</f>
        <v/>
      </c>
      <c r="K1253" s="9" t="str">
        <f aca="false">IF(I1253=0,"",B1253/J1253-1)</f>
        <v/>
      </c>
      <c r="M1253" s="8"/>
      <c r="N1253" s="8"/>
      <c r="O1253" s="8"/>
      <c r="P1253" s="8"/>
      <c r="Q1253" s="9"/>
      <c r="R1253" s="9"/>
      <c r="S1253" s="9"/>
      <c r="T1253" s="9"/>
      <c r="U1253" s="9"/>
      <c r="V1253" s="9"/>
    </row>
    <row r="1254" customFormat="false" ht="15" hidden="false" customHeight="false" outlineLevel="0" collapsed="false">
      <c r="A1254" s="5" t="n">
        <v>45646</v>
      </c>
      <c r="B1254" s="6" t="n">
        <v>2628.7</v>
      </c>
      <c r="C1254" s="9" t="n">
        <f aca="false">B1254/B1253-1</f>
        <v>0.0140807036494097</v>
      </c>
      <c r="D1254" s="9" t="n">
        <f aca="false">LN(B1254/B1253)</f>
        <v>0.0139824913997633</v>
      </c>
      <c r="E1254" s="9" t="n">
        <f aca="false">B1254/B1249-1</f>
        <v>-0.0102786144578314</v>
      </c>
      <c r="F1254" s="9" t="n">
        <f aca="false">B1254/B1233-1</f>
        <v>-0.00736349218336985</v>
      </c>
      <c r="G1254" s="0" t="n">
        <f aca="false">MAX(G1253,B1254)</f>
        <v>2788.5</v>
      </c>
      <c r="H1254" s="9" t="n">
        <f aca="false">B1254/G1254-1</f>
        <v>-0.0573067957683343</v>
      </c>
      <c r="I1254" s="0" t="n">
        <f aca="false">IF(AND($A1254&gt;=CrashTest!$B$3,$A1254&lt;=CrashTest!$C$3),1,IF(AND($A1254&gt;=CrashTest!$B$4,$A1254&lt;=CrashTest!$C$4),2,IF(AND($A1254&gt;=CrashTest!$B$5,$A1254&lt;=CrashTest!$C$5),3,IF(AND($A1254&gt;=CrashTest!$B$6,$A1254&lt;=CrashTest!$C$6),4,IF(AND($A1254&gt;=CrashTest!$B$7,$A1254&lt;=CrashTest!$C$7),5,0)))))</f>
        <v>0</v>
      </c>
      <c r="J1254" s="0" t="str">
        <f aca="false">IF(I1254=0,"",IF(I1253=I1254,MAX(J1253,B1254),B1254))</f>
        <v/>
      </c>
      <c r="K1254" s="9" t="str">
        <f aca="false">IF(I1254=0,"",B1254/J1254-1)</f>
        <v/>
      </c>
      <c r="M1254" s="8"/>
      <c r="N1254" s="8"/>
      <c r="O1254" s="8"/>
      <c r="P1254" s="8"/>
      <c r="Q1254" s="9"/>
      <c r="R1254" s="9"/>
      <c r="S1254" s="9"/>
      <c r="T1254" s="9"/>
      <c r="U1254" s="9"/>
      <c r="V1254" s="9"/>
    </row>
    <row r="1255" customFormat="false" ht="15" hidden="false" customHeight="false" outlineLevel="0" collapsed="false">
      <c r="A1255" s="5" t="n">
        <v>45649</v>
      </c>
      <c r="B1255" s="6" t="n">
        <v>2612.3</v>
      </c>
      <c r="C1255" s="9" t="n">
        <f aca="false">B1255/B1254-1</f>
        <v>-0.00623882527485054</v>
      </c>
      <c r="D1255" s="9" t="n">
        <f aca="false">LN(B1255/B1254)</f>
        <v>-0.00625836807038029</v>
      </c>
      <c r="E1255" s="9" t="n">
        <f aca="false">B1255/B1250-1</f>
        <v>-0.0147469261522214</v>
      </c>
      <c r="F1255" s="9" t="n">
        <f aca="false">B1255/B1234-1</f>
        <v>-0.0223794019684891</v>
      </c>
      <c r="G1255" s="0" t="n">
        <f aca="false">MAX(G1254,B1255)</f>
        <v>2788.5</v>
      </c>
      <c r="H1255" s="9" t="n">
        <f aca="false">B1255/G1255-1</f>
        <v>-0.0631880939573246</v>
      </c>
      <c r="I1255" s="0" t="n">
        <f aca="false">IF(AND($A1255&gt;=CrashTest!$B$3,$A1255&lt;=CrashTest!$C$3),1,IF(AND($A1255&gt;=CrashTest!$B$4,$A1255&lt;=CrashTest!$C$4),2,IF(AND($A1255&gt;=CrashTest!$B$5,$A1255&lt;=CrashTest!$C$5),3,IF(AND($A1255&gt;=CrashTest!$B$6,$A1255&lt;=CrashTest!$C$6),4,IF(AND($A1255&gt;=CrashTest!$B$7,$A1255&lt;=CrashTest!$C$7),5,0)))))</f>
        <v>0</v>
      </c>
      <c r="J1255" s="0" t="str">
        <f aca="false">IF(I1255=0,"",IF(I1254=I1255,MAX(J1254,B1255),B1255))</f>
        <v/>
      </c>
      <c r="K1255" s="9" t="str">
        <f aca="false">IF(I1255=0,"",B1255/J1255-1)</f>
        <v/>
      </c>
      <c r="M1255" s="8"/>
      <c r="N1255" s="8"/>
      <c r="O1255" s="8"/>
      <c r="P1255" s="8"/>
      <c r="Q1255" s="9"/>
      <c r="R1255" s="9"/>
      <c r="S1255" s="9"/>
      <c r="T1255" s="9"/>
      <c r="U1255" s="9"/>
      <c r="V1255" s="9"/>
    </row>
    <row r="1256" customFormat="false" ht="15" hidden="false" customHeight="false" outlineLevel="0" collapsed="false">
      <c r="A1256" s="5" t="n">
        <v>45650</v>
      </c>
      <c r="B1256" s="6" t="n">
        <v>2620</v>
      </c>
      <c r="C1256" s="9" t="n">
        <f aca="false">B1256/B1255-1</f>
        <v>0.00294759407418743</v>
      </c>
      <c r="D1256" s="9" t="n">
        <f aca="false">LN(B1256/B1255)</f>
        <v>0.00294325843648488</v>
      </c>
      <c r="E1256" s="9" t="n">
        <f aca="false">B1256/B1251-1</f>
        <v>-0.00922704583270306</v>
      </c>
      <c r="F1256" s="9" t="n">
        <f aca="false">B1256/B1235-1</f>
        <v>-0.0331746558913614</v>
      </c>
      <c r="G1256" s="0" t="n">
        <f aca="false">MAX(G1255,B1256)</f>
        <v>2788.5</v>
      </c>
      <c r="H1256" s="9" t="n">
        <f aca="false">B1256/G1256-1</f>
        <v>-0.0604267527344451</v>
      </c>
      <c r="I1256" s="0" t="n">
        <f aca="false">IF(AND($A1256&gt;=CrashTest!$B$3,$A1256&lt;=CrashTest!$C$3),1,IF(AND($A1256&gt;=CrashTest!$B$4,$A1256&lt;=CrashTest!$C$4),2,IF(AND($A1256&gt;=CrashTest!$B$5,$A1256&lt;=CrashTest!$C$5),3,IF(AND($A1256&gt;=CrashTest!$B$6,$A1256&lt;=CrashTest!$C$6),4,IF(AND($A1256&gt;=CrashTest!$B$7,$A1256&lt;=CrashTest!$C$7),5,0)))))</f>
        <v>0</v>
      </c>
      <c r="J1256" s="0" t="str">
        <f aca="false">IF(I1256=0,"",IF(I1255=I1256,MAX(J1255,B1256),B1256))</f>
        <v/>
      </c>
      <c r="K1256" s="9" t="str">
        <f aca="false">IF(I1256=0,"",B1256/J1256-1)</f>
        <v/>
      </c>
      <c r="M1256" s="8"/>
      <c r="N1256" s="8"/>
      <c r="O1256" s="8"/>
      <c r="P1256" s="8"/>
      <c r="Q1256" s="9"/>
      <c r="R1256" s="9"/>
      <c r="S1256" s="9"/>
      <c r="T1256" s="9"/>
      <c r="U1256" s="9"/>
      <c r="V1256" s="9"/>
    </row>
    <row r="1257" customFormat="false" ht="15" hidden="false" customHeight="false" outlineLevel="0" collapsed="false">
      <c r="A1257" s="5" t="n">
        <v>45652</v>
      </c>
      <c r="B1257" s="6" t="n">
        <v>2638.8</v>
      </c>
      <c r="C1257" s="9" t="n">
        <f aca="false">B1257/B1256-1</f>
        <v>0.00717557251908407</v>
      </c>
      <c r="D1257" s="9" t="n">
        <f aca="false">LN(B1257/B1256)</f>
        <v>0.00714995059357338</v>
      </c>
      <c r="E1257" s="9" t="n">
        <f aca="false">B1257/B1252-1</f>
        <v>0.000872368670586043</v>
      </c>
      <c r="F1257" s="9" t="n">
        <f aca="false">B1257/B1236-1</f>
        <v>0.00840721491898511</v>
      </c>
      <c r="G1257" s="0" t="n">
        <f aca="false">MAX(G1256,B1257)</f>
        <v>2788.5</v>
      </c>
      <c r="H1257" s="9" t="n">
        <f aca="false">B1257/G1257-1</f>
        <v>-0.0536847767616998</v>
      </c>
      <c r="I1257" s="0" t="n">
        <f aca="false">IF(AND($A1257&gt;=CrashTest!$B$3,$A1257&lt;=CrashTest!$C$3),1,IF(AND($A1257&gt;=CrashTest!$B$4,$A1257&lt;=CrashTest!$C$4),2,IF(AND($A1257&gt;=CrashTest!$B$5,$A1257&lt;=CrashTest!$C$5),3,IF(AND($A1257&gt;=CrashTest!$B$6,$A1257&lt;=CrashTest!$C$6),4,IF(AND($A1257&gt;=CrashTest!$B$7,$A1257&lt;=CrashTest!$C$7),5,0)))))</f>
        <v>0</v>
      </c>
      <c r="J1257" s="0" t="str">
        <f aca="false">IF(I1257=0,"",IF(I1256=I1257,MAX(J1256,B1257),B1257))</f>
        <v/>
      </c>
      <c r="K1257" s="9" t="str">
        <f aca="false">IF(I1257=0,"",B1257/J1257-1)</f>
        <v/>
      </c>
      <c r="M1257" s="8"/>
      <c r="N1257" s="8"/>
      <c r="O1257" s="8"/>
      <c r="P1257" s="8"/>
      <c r="Q1257" s="9"/>
      <c r="R1257" s="9"/>
      <c r="S1257" s="9"/>
      <c r="T1257" s="9"/>
      <c r="U1257" s="9"/>
      <c r="V1257" s="9"/>
    </row>
    <row r="1258" customFormat="false" ht="15" hidden="false" customHeight="false" outlineLevel="0" collapsed="false">
      <c r="A1258" s="5" t="n">
        <v>45653</v>
      </c>
      <c r="B1258" s="6" t="n">
        <v>2617.2</v>
      </c>
      <c r="C1258" s="9" t="n">
        <f aca="false">B1258/B1257-1</f>
        <v>-0.0081855388813098</v>
      </c>
      <c r="D1258" s="9" t="n">
        <f aca="false">LN(B1258/B1257)</f>
        <v>-0.00821922435313224</v>
      </c>
      <c r="E1258" s="9" t="n">
        <f aca="false">B1258/B1253-1</f>
        <v>0.00964431756808892</v>
      </c>
      <c r="F1258" s="9" t="n">
        <f aca="false">B1258/B1237-1</f>
        <v>-0.0011830706407665</v>
      </c>
      <c r="G1258" s="0" t="n">
        <f aca="false">MAX(G1257,B1258)</f>
        <v>2788.5</v>
      </c>
      <c r="H1258" s="9" t="n">
        <f aca="false">B1258/G1258-1</f>
        <v>-0.0614308768154923</v>
      </c>
      <c r="I1258" s="0" t="n">
        <f aca="false">IF(AND($A1258&gt;=CrashTest!$B$3,$A1258&lt;=CrashTest!$C$3),1,IF(AND($A1258&gt;=CrashTest!$B$4,$A1258&lt;=CrashTest!$C$4),2,IF(AND($A1258&gt;=CrashTest!$B$5,$A1258&lt;=CrashTest!$C$5),3,IF(AND($A1258&gt;=CrashTest!$B$6,$A1258&lt;=CrashTest!$C$6),4,IF(AND($A1258&gt;=CrashTest!$B$7,$A1258&lt;=CrashTest!$C$7),5,0)))))</f>
        <v>0</v>
      </c>
      <c r="J1258" s="0" t="str">
        <f aca="false">IF(I1258=0,"",IF(I1257=I1258,MAX(J1257,B1258),B1258))</f>
        <v/>
      </c>
      <c r="K1258" s="9" t="str">
        <f aca="false">IF(I1258=0,"",B1258/J1258-1)</f>
        <v/>
      </c>
      <c r="M1258" s="8"/>
      <c r="N1258" s="8"/>
      <c r="O1258" s="8"/>
      <c r="P1258" s="8"/>
      <c r="Q1258" s="9"/>
      <c r="R1258" s="9"/>
      <c r="S1258" s="9"/>
      <c r="T1258" s="9"/>
      <c r="U1258" s="9"/>
      <c r="V1258" s="9"/>
    </row>
    <row r="1259" customFormat="false" ht="15" hidden="false" customHeight="false" outlineLevel="0" collapsed="false">
      <c r="A1259" s="5" t="n">
        <v>45656</v>
      </c>
      <c r="B1259" s="6" t="n">
        <v>2606.1</v>
      </c>
      <c r="C1259" s="9" t="n">
        <f aca="false">B1259/B1258-1</f>
        <v>-0.00424117377349831</v>
      </c>
      <c r="D1259" s="9" t="n">
        <f aca="false">LN(B1259/B1258)</f>
        <v>-0.00425019306159907</v>
      </c>
      <c r="E1259" s="9" t="n">
        <f aca="false">B1259/B1254-1</f>
        <v>-0.00859740556168442</v>
      </c>
      <c r="F1259" s="9" t="n">
        <f aca="false">B1259/B1238-1</f>
        <v>-0.0128035152846699</v>
      </c>
      <c r="G1259" s="0" t="n">
        <f aca="false">MAX(G1258,B1259)</f>
        <v>2788.5</v>
      </c>
      <c r="H1259" s="9" t="n">
        <f aca="false">B1259/G1259-1</f>
        <v>-0.0654115115653577</v>
      </c>
      <c r="I1259" s="0" t="n">
        <f aca="false">IF(AND($A1259&gt;=CrashTest!$B$3,$A1259&lt;=CrashTest!$C$3),1,IF(AND($A1259&gt;=CrashTest!$B$4,$A1259&lt;=CrashTest!$C$4),2,IF(AND($A1259&gt;=CrashTest!$B$5,$A1259&lt;=CrashTest!$C$5),3,IF(AND($A1259&gt;=CrashTest!$B$6,$A1259&lt;=CrashTest!$C$6),4,IF(AND($A1259&gt;=CrashTest!$B$7,$A1259&lt;=CrashTest!$C$7),5,0)))))</f>
        <v>0</v>
      </c>
      <c r="J1259" s="0" t="str">
        <f aca="false">IF(I1259=0,"",IF(I1258=I1259,MAX(J1258,B1259),B1259))</f>
        <v/>
      </c>
      <c r="K1259" s="9" t="str">
        <f aca="false">IF(I1259=0,"",B1259/J1259-1)</f>
        <v/>
      </c>
      <c r="M1259" s="8"/>
      <c r="N1259" s="8"/>
      <c r="O1259" s="8"/>
      <c r="P1259" s="8"/>
      <c r="Q1259" s="9"/>
      <c r="R1259" s="9"/>
      <c r="S1259" s="9"/>
      <c r="T1259" s="9"/>
      <c r="U1259" s="9"/>
      <c r="V1259" s="9"/>
    </row>
    <row r="1260" customFormat="false" ht="15" hidden="false" customHeight="false" outlineLevel="0" collapsed="false">
      <c r="A1260" s="5" t="n">
        <v>45657</v>
      </c>
      <c r="B1260" s="6" t="n">
        <v>2629.2</v>
      </c>
      <c r="C1260" s="9" t="n">
        <f aca="false">B1260/B1259-1</f>
        <v>0.00886381950040294</v>
      </c>
      <c r="D1260" s="9" t="n">
        <f aca="false">LN(B1260/B1259)</f>
        <v>0.00882476645543666</v>
      </c>
      <c r="E1260" s="9" t="n">
        <f aca="false">B1260/B1255-1</f>
        <v>0.00646939478620356</v>
      </c>
      <c r="F1260" s="9" t="n">
        <f aca="false">B1260/B1239-1</f>
        <v>-0.0104629281144148</v>
      </c>
      <c r="G1260" s="0" t="n">
        <f aca="false">MAX(G1259,B1260)</f>
        <v>2788.5</v>
      </c>
      <c r="H1260" s="9" t="n">
        <f aca="false">B1260/G1260-1</f>
        <v>-0.0571274878967187</v>
      </c>
      <c r="I1260" s="0" t="n">
        <f aca="false">IF(AND($A1260&gt;=CrashTest!$B$3,$A1260&lt;=CrashTest!$C$3),1,IF(AND($A1260&gt;=CrashTest!$B$4,$A1260&lt;=CrashTest!$C$4),2,IF(AND($A1260&gt;=CrashTest!$B$5,$A1260&lt;=CrashTest!$C$5),3,IF(AND($A1260&gt;=CrashTest!$B$6,$A1260&lt;=CrashTest!$C$6),4,IF(AND($A1260&gt;=CrashTest!$B$7,$A1260&lt;=CrashTest!$C$7),5,0)))))</f>
        <v>0</v>
      </c>
      <c r="J1260" s="0" t="str">
        <f aca="false">IF(I1260=0,"",IF(I1259=I1260,MAX(J1259,B1260),B1260))</f>
        <v/>
      </c>
      <c r="K1260" s="9" t="str">
        <f aca="false">IF(I1260=0,"",B1260/J1260-1)</f>
        <v/>
      </c>
      <c r="M1260" s="8"/>
      <c r="N1260" s="8"/>
      <c r="O1260" s="8"/>
      <c r="P1260" s="8"/>
      <c r="Q1260" s="9"/>
      <c r="R1260" s="9"/>
      <c r="S1260" s="9"/>
      <c r="T1260" s="9"/>
      <c r="U1260" s="9"/>
      <c r="V1260" s="9"/>
    </row>
    <row r="1261" customFormat="false" ht="15" hidden="false" customHeight="false" outlineLevel="0" collapsed="false">
      <c r="A1261" s="5" t="n">
        <v>45659</v>
      </c>
      <c r="B1261" s="6" t="n">
        <v>2658.9</v>
      </c>
      <c r="C1261" s="9" t="n">
        <f aca="false">B1261/B1260-1</f>
        <v>0.0112962117754452</v>
      </c>
      <c r="D1261" s="9" t="n">
        <f aca="false">LN(B1261/B1260)</f>
        <v>0.011232886023041</v>
      </c>
      <c r="E1261" s="9" t="n">
        <f aca="false">B1261/B1256-1</f>
        <v>0.0148473282442749</v>
      </c>
      <c r="F1261" s="9" t="n">
        <f aca="false">B1261/B1240-1</f>
        <v>0.00910850506660599</v>
      </c>
      <c r="G1261" s="0" t="n">
        <f aca="false">MAX(G1260,B1261)</f>
        <v>2788.5</v>
      </c>
      <c r="H1261" s="9" t="n">
        <f aca="false">B1261/G1261-1</f>
        <v>-0.0464766003227541</v>
      </c>
      <c r="I1261" s="0" t="n">
        <f aca="false">IF(AND($A1261&gt;=CrashTest!$B$3,$A1261&lt;=CrashTest!$C$3),1,IF(AND($A1261&gt;=CrashTest!$B$4,$A1261&lt;=CrashTest!$C$4),2,IF(AND($A1261&gt;=CrashTest!$B$5,$A1261&lt;=CrashTest!$C$5),3,IF(AND($A1261&gt;=CrashTest!$B$6,$A1261&lt;=CrashTest!$C$6),4,IF(AND($A1261&gt;=CrashTest!$B$7,$A1261&lt;=CrashTest!$C$7),5,0)))))</f>
        <v>0</v>
      </c>
      <c r="J1261" s="0" t="str">
        <f aca="false">IF(I1261=0,"",IF(I1260=I1261,MAX(J1260,B1261),B1261))</f>
        <v/>
      </c>
      <c r="K1261" s="9" t="str">
        <f aca="false">IF(I1261=0,"",B1261/J1261-1)</f>
        <v/>
      </c>
      <c r="M1261" s="8"/>
      <c r="N1261" s="8"/>
      <c r="O1261" s="8"/>
      <c r="P1261" s="8"/>
      <c r="Q1261" s="9"/>
      <c r="R1261" s="9"/>
      <c r="S1261" s="9"/>
      <c r="T1261" s="9"/>
      <c r="U1261" s="9"/>
      <c r="V1261" s="9"/>
    </row>
    <row r="1262" customFormat="false" ht="15" hidden="false" customHeight="false" outlineLevel="0" collapsed="false">
      <c r="A1262" s="5" t="n">
        <v>45660</v>
      </c>
      <c r="B1262" s="6" t="n">
        <v>2645</v>
      </c>
      <c r="C1262" s="9" t="n">
        <f aca="false">B1262/B1261-1</f>
        <v>-0.00522772575125052</v>
      </c>
      <c r="D1262" s="9" t="n">
        <f aca="false">LN(B1262/B1261)</f>
        <v>-0.00524143812006222</v>
      </c>
      <c r="E1262" s="9" t="n">
        <f aca="false">B1262/B1257-1</f>
        <v>0.00234955282704252</v>
      </c>
      <c r="F1262" s="9" t="n">
        <f aca="false">B1262/B1241-1</f>
        <v>0.000113434416001867</v>
      </c>
      <c r="G1262" s="0" t="n">
        <f aca="false">MAX(G1261,B1262)</f>
        <v>2788.5</v>
      </c>
      <c r="H1262" s="9" t="n">
        <f aca="false">B1262/G1262-1</f>
        <v>-0.0514613591536669</v>
      </c>
      <c r="I1262" s="0" t="n">
        <f aca="false">IF(AND($A1262&gt;=CrashTest!$B$3,$A1262&lt;=CrashTest!$C$3),1,IF(AND($A1262&gt;=CrashTest!$B$4,$A1262&lt;=CrashTest!$C$4),2,IF(AND($A1262&gt;=CrashTest!$B$5,$A1262&lt;=CrashTest!$C$5),3,IF(AND($A1262&gt;=CrashTest!$B$6,$A1262&lt;=CrashTest!$C$6),4,IF(AND($A1262&gt;=CrashTest!$B$7,$A1262&lt;=CrashTest!$C$7),5,0)))))</f>
        <v>0</v>
      </c>
      <c r="J1262" s="0" t="str">
        <f aca="false">IF(I1262=0,"",IF(I1261=I1262,MAX(J1261,B1262),B1262))</f>
        <v/>
      </c>
      <c r="K1262" s="9" t="str">
        <f aca="false">IF(I1262=0,"",B1262/J1262-1)</f>
        <v/>
      </c>
      <c r="M1262" s="8"/>
      <c r="N1262" s="8"/>
      <c r="O1262" s="8"/>
      <c r="P1262" s="8"/>
      <c r="Q1262" s="9"/>
      <c r="R1262" s="9"/>
      <c r="S1262" s="9"/>
      <c r="T1262" s="9"/>
      <c r="U1262" s="9"/>
      <c r="V1262" s="9"/>
    </row>
    <row r="1263" customFormat="false" ht="15" hidden="false" customHeight="false" outlineLevel="0" collapsed="false">
      <c r="A1263" s="5" t="n">
        <v>45663</v>
      </c>
      <c r="B1263" s="6" t="n">
        <v>2638.4</v>
      </c>
      <c r="C1263" s="9" t="n">
        <f aca="false">B1263/B1262-1</f>
        <v>-0.00249527410207939</v>
      </c>
      <c r="D1263" s="9" t="n">
        <f aca="false">LN(B1263/B1262)</f>
        <v>-0.0024983924870653</v>
      </c>
      <c r="E1263" s="9" t="n">
        <f aca="false">B1263/B1258-1</f>
        <v>0.00810025981965468</v>
      </c>
      <c r="F1263" s="9" t="n">
        <f aca="false">B1263/B1242-1</f>
        <v>-0.00580299947245466</v>
      </c>
      <c r="G1263" s="0" t="n">
        <f aca="false">MAX(G1262,B1263)</f>
        <v>2788.5</v>
      </c>
      <c r="H1263" s="9" t="n">
        <f aca="false">B1263/G1263-1</f>
        <v>-0.0538282230589923</v>
      </c>
      <c r="I1263" s="0" t="n">
        <f aca="false">IF(AND($A1263&gt;=CrashTest!$B$3,$A1263&lt;=CrashTest!$C$3),1,IF(AND($A1263&gt;=CrashTest!$B$4,$A1263&lt;=CrashTest!$C$4),2,IF(AND($A1263&gt;=CrashTest!$B$5,$A1263&lt;=CrashTest!$C$5),3,IF(AND($A1263&gt;=CrashTest!$B$6,$A1263&lt;=CrashTest!$C$6),4,IF(AND($A1263&gt;=CrashTest!$B$7,$A1263&lt;=CrashTest!$C$7),5,0)))))</f>
        <v>0</v>
      </c>
      <c r="J1263" s="0" t="str">
        <f aca="false">IF(I1263=0,"",IF(I1262=I1263,MAX(J1262,B1263),B1263))</f>
        <v/>
      </c>
      <c r="K1263" s="9" t="str">
        <f aca="false">IF(I1263=0,"",B1263/J1263-1)</f>
        <v/>
      </c>
      <c r="M1263" s="8"/>
      <c r="N1263" s="8"/>
      <c r="O1263" s="8"/>
      <c r="P1263" s="8"/>
      <c r="Q1263" s="9"/>
      <c r="R1263" s="9"/>
      <c r="S1263" s="9"/>
      <c r="T1263" s="9"/>
      <c r="U1263" s="9"/>
      <c r="V1263" s="9"/>
    </row>
    <row r="1264" customFormat="false" ht="15" hidden="false" customHeight="false" outlineLevel="0" collapsed="false">
      <c r="A1264" s="5" t="n">
        <v>45664</v>
      </c>
      <c r="B1264" s="6" t="n">
        <v>2656.7</v>
      </c>
      <c r="C1264" s="9" t="n">
        <f aca="false">B1264/B1263-1</f>
        <v>0.00693602183141295</v>
      </c>
      <c r="D1264" s="9" t="n">
        <f aca="false">LN(B1264/B1263)</f>
        <v>0.00691207828354587</v>
      </c>
      <c r="E1264" s="9" t="n">
        <f aca="false">B1264/B1259-1</f>
        <v>0.0194159855723111</v>
      </c>
      <c r="F1264" s="9" t="n">
        <f aca="false">B1264/B1243-1</f>
        <v>0.0114596817178101</v>
      </c>
      <c r="G1264" s="0" t="n">
        <f aca="false">MAX(G1263,B1264)</f>
        <v>2788.5</v>
      </c>
      <c r="H1264" s="9" t="n">
        <f aca="false">B1264/G1264-1</f>
        <v>-0.0472655549578627</v>
      </c>
      <c r="I1264" s="0" t="n">
        <f aca="false">IF(AND($A1264&gt;=CrashTest!$B$3,$A1264&lt;=CrashTest!$C$3),1,IF(AND($A1264&gt;=CrashTest!$B$4,$A1264&lt;=CrashTest!$C$4),2,IF(AND($A1264&gt;=CrashTest!$B$5,$A1264&lt;=CrashTest!$C$5),3,IF(AND($A1264&gt;=CrashTest!$B$6,$A1264&lt;=CrashTest!$C$6),4,IF(AND($A1264&gt;=CrashTest!$B$7,$A1264&lt;=CrashTest!$C$7),5,0)))))</f>
        <v>0</v>
      </c>
      <c r="J1264" s="0" t="str">
        <f aca="false">IF(I1264=0,"",IF(I1263=I1264,MAX(J1263,B1264),B1264))</f>
        <v/>
      </c>
      <c r="K1264" s="9" t="str">
        <f aca="false">IF(I1264=0,"",B1264/J1264-1)</f>
        <v/>
      </c>
      <c r="M1264" s="8"/>
      <c r="N1264" s="8"/>
      <c r="O1264" s="8"/>
      <c r="P1264" s="8"/>
      <c r="Q1264" s="9"/>
      <c r="R1264" s="9"/>
      <c r="S1264" s="9"/>
      <c r="T1264" s="9"/>
      <c r="U1264" s="9"/>
      <c r="V1264" s="9"/>
    </row>
    <row r="1265" customFormat="false" ht="15" hidden="false" customHeight="false" outlineLevel="0" collapsed="false">
      <c r="A1265" s="5" t="n">
        <v>45665</v>
      </c>
      <c r="B1265" s="6" t="n">
        <v>2664.5</v>
      </c>
      <c r="C1265" s="9" t="n">
        <f aca="false">B1265/B1264-1</f>
        <v>0.00293597319983441</v>
      </c>
      <c r="D1265" s="9" t="n">
        <f aca="false">LN(B1265/B1264)</f>
        <v>0.00293167164795662</v>
      </c>
      <c r="E1265" s="9" t="n">
        <f aca="false">B1265/B1260-1</f>
        <v>0.0134261372280542</v>
      </c>
      <c r="F1265" s="9" t="n">
        <f aca="false">B1265/B1244-1</f>
        <v>0.00981581141514454</v>
      </c>
      <c r="G1265" s="0" t="n">
        <f aca="false">MAX(G1264,B1265)</f>
        <v>2788.5</v>
      </c>
      <c r="H1265" s="9" t="n">
        <f aca="false">B1265/G1265-1</f>
        <v>-0.0444683521606598</v>
      </c>
      <c r="I1265" s="0" t="n">
        <f aca="false">IF(AND($A1265&gt;=CrashTest!$B$3,$A1265&lt;=CrashTest!$C$3),1,IF(AND($A1265&gt;=CrashTest!$B$4,$A1265&lt;=CrashTest!$C$4),2,IF(AND($A1265&gt;=CrashTest!$B$5,$A1265&lt;=CrashTest!$C$5),3,IF(AND($A1265&gt;=CrashTest!$B$6,$A1265&lt;=CrashTest!$C$6),4,IF(AND($A1265&gt;=CrashTest!$B$7,$A1265&lt;=CrashTest!$C$7),5,0)))))</f>
        <v>0</v>
      </c>
      <c r="J1265" s="0" t="str">
        <f aca="false">IF(I1265=0,"",IF(I1264=I1265,MAX(J1264,B1265),B1265))</f>
        <v/>
      </c>
      <c r="K1265" s="9" t="str">
        <f aca="false">IF(I1265=0,"",B1265/J1265-1)</f>
        <v/>
      </c>
      <c r="M1265" s="8"/>
      <c r="N1265" s="8"/>
      <c r="O1265" s="8"/>
      <c r="P1265" s="8"/>
      <c r="Q1265" s="9"/>
      <c r="R1265" s="9"/>
      <c r="S1265" s="9"/>
      <c r="T1265" s="9"/>
      <c r="U1265" s="9"/>
      <c r="V1265" s="9"/>
    </row>
    <row r="1266" customFormat="false" ht="15" hidden="false" customHeight="false" outlineLevel="0" collapsed="false">
      <c r="A1266" s="5" t="n">
        <v>45666</v>
      </c>
      <c r="B1266" s="6" t="n">
        <v>2683.8</v>
      </c>
      <c r="C1266" s="9" t="n">
        <f aca="false">B1266/B1265-1</f>
        <v>0.00724338525051604</v>
      </c>
      <c r="D1266" s="9" t="n">
        <f aca="false">LN(B1266/B1265)</f>
        <v>0.00721727793002048</v>
      </c>
      <c r="E1266" s="9" t="n">
        <f aca="false">B1266/B1261-1</f>
        <v>0.00936477490691634</v>
      </c>
      <c r="F1266" s="9" t="n">
        <f aca="false">B1266/B1245-1</f>
        <v>0.00709219858156041</v>
      </c>
      <c r="G1266" s="0" t="n">
        <f aca="false">MAX(G1265,B1266)</f>
        <v>2788.5</v>
      </c>
      <c r="H1266" s="9" t="n">
        <f aca="false">B1266/G1266-1</f>
        <v>-0.0375470683162991</v>
      </c>
      <c r="I1266" s="0" t="n">
        <f aca="false">IF(AND($A1266&gt;=CrashTest!$B$3,$A1266&lt;=CrashTest!$C$3),1,IF(AND($A1266&gt;=CrashTest!$B$4,$A1266&lt;=CrashTest!$C$4),2,IF(AND($A1266&gt;=CrashTest!$B$5,$A1266&lt;=CrashTest!$C$5),3,IF(AND($A1266&gt;=CrashTest!$B$6,$A1266&lt;=CrashTest!$C$6),4,IF(AND($A1266&gt;=CrashTest!$B$7,$A1266&lt;=CrashTest!$C$7),5,0)))))</f>
        <v>0</v>
      </c>
      <c r="J1266" s="0" t="str">
        <f aca="false">IF(I1266=0,"",IF(I1265=I1266,MAX(J1265,B1266),B1266))</f>
        <v/>
      </c>
      <c r="K1266" s="9" t="str">
        <f aca="false">IF(I1266=0,"",B1266/J1266-1)</f>
        <v/>
      </c>
      <c r="M1266" s="8"/>
      <c r="N1266" s="8"/>
      <c r="O1266" s="8"/>
      <c r="P1266" s="8"/>
      <c r="Q1266" s="9"/>
      <c r="R1266" s="9"/>
      <c r="S1266" s="9"/>
      <c r="T1266" s="9"/>
      <c r="U1266" s="9"/>
      <c r="V1266" s="9"/>
    </row>
    <row r="1267" customFormat="false" ht="15" hidden="false" customHeight="false" outlineLevel="0" collapsed="false">
      <c r="A1267" s="5" t="n">
        <v>45667</v>
      </c>
      <c r="B1267" s="6" t="n">
        <v>2708.5</v>
      </c>
      <c r="C1267" s="9" t="n">
        <f aca="false">B1267/B1266-1</f>
        <v>0.00920336835829794</v>
      </c>
      <c r="D1267" s="9" t="n">
        <f aca="false">LN(B1267/B1266)</f>
        <v>0.00916127543109613</v>
      </c>
      <c r="E1267" s="9" t="n">
        <f aca="false">B1267/B1262-1</f>
        <v>0.024007561436673</v>
      </c>
      <c r="F1267" s="9" t="n">
        <f aca="false">B1267/B1246-1</f>
        <v>0.00404062870699895</v>
      </c>
      <c r="G1267" s="0" t="n">
        <f aca="false">MAX(G1266,B1267)</f>
        <v>2788.5</v>
      </c>
      <c r="H1267" s="9" t="n">
        <f aca="false">B1267/G1267-1</f>
        <v>-0.0286892594584902</v>
      </c>
      <c r="I1267" s="0" t="n">
        <f aca="false">IF(AND($A1267&gt;=CrashTest!$B$3,$A1267&lt;=CrashTest!$C$3),1,IF(AND($A1267&gt;=CrashTest!$B$4,$A1267&lt;=CrashTest!$C$4),2,IF(AND($A1267&gt;=CrashTest!$B$5,$A1267&lt;=CrashTest!$C$5),3,IF(AND($A1267&gt;=CrashTest!$B$6,$A1267&lt;=CrashTest!$C$6),4,IF(AND($A1267&gt;=CrashTest!$B$7,$A1267&lt;=CrashTest!$C$7),5,0)))))</f>
        <v>0</v>
      </c>
      <c r="J1267" s="0" t="str">
        <f aca="false">IF(I1267=0,"",IF(I1266=I1267,MAX(J1266,B1267),B1267))</f>
        <v/>
      </c>
      <c r="K1267" s="9" t="str">
        <f aca="false">IF(I1267=0,"",B1267/J1267-1)</f>
        <v/>
      </c>
      <c r="M1267" s="8"/>
      <c r="N1267" s="8"/>
      <c r="O1267" s="8"/>
      <c r="P1267" s="8"/>
      <c r="Q1267" s="9"/>
      <c r="R1267" s="9"/>
      <c r="S1267" s="9"/>
      <c r="T1267" s="9"/>
      <c r="U1267" s="9"/>
      <c r="V1267" s="9"/>
    </row>
    <row r="1268" customFormat="false" ht="15" hidden="false" customHeight="false" outlineLevel="0" collapsed="false">
      <c r="A1268" s="5" t="n">
        <v>45670</v>
      </c>
      <c r="B1268" s="6" t="n">
        <v>2673.5</v>
      </c>
      <c r="C1268" s="9" t="n">
        <f aca="false">B1268/B1267-1</f>
        <v>-0.0129222817057412</v>
      </c>
      <c r="D1268" s="9" t="n">
        <f aca="false">LN(B1268/B1267)</f>
        <v>-0.0130065007091673</v>
      </c>
      <c r="E1268" s="9" t="n">
        <f aca="false">B1268/B1263-1</f>
        <v>0.0133035172832019</v>
      </c>
      <c r="F1268" s="9" t="n">
        <f aca="false">B1268/B1247-1</f>
        <v>-0.0220572097446778</v>
      </c>
      <c r="G1268" s="0" t="n">
        <f aca="false">MAX(G1267,B1268)</f>
        <v>2788.5</v>
      </c>
      <c r="H1268" s="9" t="n">
        <f aca="false">B1268/G1268-1</f>
        <v>-0.0412408104715797</v>
      </c>
      <c r="I1268" s="0" t="n">
        <f aca="false">IF(AND($A1268&gt;=CrashTest!$B$3,$A1268&lt;=CrashTest!$C$3),1,IF(AND($A1268&gt;=CrashTest!$B$4,$A1268&lt;=CrashTest!$C$4),2,IF(AND($A1268&gt;=CrashTest!$B$5,$A1268&lt;=CrashTest!$C$5),3,IF(AND($A1268&gt;=CrashTest!$B$6,$A1268&lt;=CrashTest!$C$6),4,IF(AND($A1268&gt;=CrashTest!$B$7,$A1268&lt;=CrashTest!$C$7),5,0)))))</f>
        <v>0</v>
      </c>
      <c r="J1268" s="0" t="str">
        <f aca="false">IF(I1268=0,"",IF(I1267=I1268,MAX(J1267,B1268),B1268))</f>
        <v/>
      </c>
      <c r="K1268" s="9" t="str">
        <f aca="false">IF(I1268=0,"",B1268/J1268-1)</f>
        <v/>
      </c>
      <c r="M1268" s="8"/>
      <c r="N1268" s="8"/>
      <c r="O1268" s="8"/>
      <c r="P1268" s="8"/>
      <c r="Q1268" s="9"/>
      <c r="R1268" s="9"/>
      <c r="S1268" s="9"/>
      <c r="T1268" s="9"/>
      <c r="U1268" s="9"/>
      <c r="V1268" s="9"/>
    </row>
    <row r="1269" customFormat="false" ht="15" hidden="false" customHeight="false" outlineLevel="0" collapsed="false">
      <c r="A1269" s="5" t="n">
        <v>45671</v>
      </c>
      <c r="B1269" s="6" t="n">
        <v>2677.5</v>
      </c>
      <c r="C1269" s="9" t="n">
        <f aca="false">B1269/B1268-1</f>
        <v>0.00149616607443437</v>
      </c>
      <c r="D1269" s="9" t="n">
        <f aca="false">LN(B1269/B1268)</f>
        <v>0.00149504793311768</v>
      </c>
      <c r="E1269" s="9" t="n">
        <f aca="false">B1269/B1264-1</f>
        <v>0.00782926186622501</v>
      </c>
      <c r="F1269" s="9" t="n">
        <f aca="false">B1269/B1248-1</f>
        <v>-0.00372093023255815</v>
      </c>
      <c r="G1269" s="0" t="n">
        <f aca="false">MAX(G1268,B1269)</f>
        <v>2788.5</v>
      </c>
      <c r="H1269" s="9" t="n">
        <f aca="false">B1269/G1269-1</f>
        <v>-0.0398063474986552</v>
      </c>
      <c r="I1269" s="0" t="n">
        <f aca="false">IF(AND($A1269&gt;=CrashTest!$B$3,$A1269&lt;=CrashTest!$C$3),1,IF(AND($A1269&gt;=CrashTest!$B$4,$A1269&lt;=CrashTest!$C$4),2,IF(AND($A1269&gt;=CrashTest!$B$5,$A1269&lt;=CrashTest!$C$5),3,IF(AND($A1269&gt;=CrashTest!$B$6,$A1269&lt;=CrashTest!$C$6),4,IF(AND($A1269&gt;=CrashTest!$B$7,$A1269&lt;=CrashTest!$C$7),5,0)))))</f>
        <v>0</v>
      </c>
      <c r="J1269" s="0" t="str">
        <f aca="false">IF(I1269=0,"",IF(I1268=I1269,MAX(J1268,B1269),B1269))</f>
        <v/>
      </c>
      <c r="K1269" s="9" t="str">
        <f aca="false">IF(I1269=0,"",B1269/J1269-1)</f>
        <v/>
      </c>
      <c r="M1269" s="8"/>
      <c r="N1269" s="8"/>
      <c r="O1269" s="8"/>
      <c r="P1269" s="8"/>
      <c r="Q1269" s="9"/>
      <c r="R1269" s="9"/>
      <c r="S1269" s="9"/>
      <c r="T1269" s="9"/>
      <c r="U1269" s="9"/>
      <c r="V1269" s="9"/>
    </row>
    <row r="1270" customFormat="false" ht="15" hidden="false" customHeight="false" outlineLevel="0" collapsed="false">
      <c r="A1270" s="5" t="n">
        <v>45672</v>
      </c>
      <c r="B1270" s="6" t="n">
        <v>2712.5</v>
      </c>
      <c r="C1270" s="9" t="n">
        <f aca="false">B1270/B1269-1</f>
        <v>0.0130718954248366</v>
      </c>
      <c r="D1270" s="9" t="n">
        <f aca="false">LN(B1270/B1269)</f>
        <v>0.0129871955268111</v>
      </c>
      <c r="E1270" s="9" t="n">
        <f aca="false">B1270/B1265-1</f>
        <v>0.0180146368924752</v>
      </c>
      <c r="F1270" s="9" t="n">
        <f aca="false">B1270/B1249-1</f>
        <v>0.0212725903614457</v>
      </c>
      <c r="G1270" s="0" t="n">
        <f aca="false">MAX(G1269,B1270)</f>
        <v>2788.5</v>
      </c>
      <c r="H1270" s="9" t="n">
        <f aca="false">B1270/G1270-1</f>
        <v>-0.0272547964855657</v>
      </c>
      <c r="I1270" s="0" t="n">
        <f aca="false">IF(AND($A1270&gt;=CrashTest!$B$3,$A1270&lt;=CrashTest!$C$3),1,IF(AND($A1270&gt;=CrashTest!$B$4,$A1270&lt;=CrashTest!$C$4),2,IF(AND($A1270&gt;=CrashTest!$B$5,$A1270&lt;=CrashTest!$C$5),3,IF(AND($A1270&gt;=CrashTest!$B$6,$A1270&lt;=CrashTest!$C$6),4,IF(AND($A1270&gt;=CrashTest!$B$7,$A1270&lt;=CrashTest!$C$7),5,0)))))</f>
        <v>0</v>
      </c>
      <c r="J1270" s="0" t="str">
        <f aca="false">IF(I1270=0,"",IF(I1269=I1270,MAX(J1269,B1270),B1270))</f>
        <v/>
      </c>
      <c r="K1270" s="9" t="str">
        <f aca="false">IF(I1270=0,"",B1270/J1270-1)</f>
        <v/>
      </c>
      <c r="M1270" s="8"/>
      <c r="N1270" s="8"/>
      <c r="O1270" s="8"/>
      <c r="P1270" s="8"/>
      <c r="Q1270" s="9"/>
      <c r="R1270" s="9"/>
      <c r="S1270" s="9"/>
      <c r="T1270" s="9"/>
      <c r="U1270" s="9"/>
      <c r="V1270" s="9"/>
    </row>
    <row r="1271" customFormat="false" ht="15" hidden="false" customHeight="false" outlineLevel="0" collapsed="false">
      <c r="A1271" s="5" t="n">
        <v>45673</v>
      </c>
      <c r="B1271" s="6" t="n">
        <v>2746.4</v>
      </c>
      <c r="C1271" s="9" t="n">
        <f aca="false">B1271/B1270-1</f>
        <v>0.0124976958525347</v>
      </c>
      <c r="D1271" s="9" t="n">
        <f aca="false">LN(B1271/B1270)</f>
        <v>0.0124202442947674</v>
      </c>
      <c r="E1271" s="9" t="n">
        <f aca="false">B1271/B1266-1</f>
        <v>0.0233251360011923</v>
      </c>
      <c r="F1271" s="9" t="n">
        <f aca="false">B1271/B1250-1</f>
        <v>0.0358301274798221</v>
      </c>
      <c r="G1271" s="0" t="n">
        <f aca="false">MAX(G1270,B1271)</f>
        <v>2788.5</v>
      </c>
      <c r="H1271" s="9" t="n">
        <f aca="false">B1271/G1271-1</f>
        <v>-0.0150977227900304</v>
      </c>
      <c r="I1271" s="0" t="n">
        <f aca="false">IF(AND($A1271&gt;=CrashTest!$B$3,$A1271&lt;=CrashTest!$C$3),1,IF(AND($A1271&gt;=CrashTest!$B$4,$A1271&lt;=CrashTest!$C$4),2,IF(AND($A1271&gt;=CrashTest!$B$5,$A1271&lt;=CrashTest!$C$5),3,IF(AND($A1271&gt;=CrashTest!$B$6,$A1271&lt;=CrashTest!$C$6),4,IF(AND($A1271&gt;=CrashTest!$B$7,$A1271&lt;=CrashTest!$C$7),5,0)))))</f>
        <v>0</v>
      </c>
      <c r="J1271" s="0" t="str">
        <f aca="false">IF(I1271=0,"",IF(I1270=I1271,MAX(J1270,B1271),B1271))</f>
        <v/>
      </c>
      <c r="K1271" s="9" t="str">
        <f aca="false">IF(I1271=0,"",B1271/J1271-1)</f>
        <v/>
      </c>
      <c r="M1271" s="8"/>
      <c r="N1271" s="8"/>
      <c r="O1271" s="8"/>
      <c r="P1271" s="8"/>
      <c r="Q1271" s="9"/>
      <c r="R1271" s="9"/>
      <c r="S1271" s="9"/>
      <c r="T1271" s="9"/>
      <c r="U1271" s="9"/>
      <c r="V1271" s="9"/>
    </row>
    <row r="1272" customFormat="false" ht="15" hidden="false" customHeight="false" outlineLevel="0" collapsed="false">
      <c r="A1272" s="5" t="n">
        <v>45674</v>
      </c>
      <c r="B1272" s="6" t="n">
        <v>2744.3</v>
      </c>
      <c r="C1272" s="9" t="n">
        <f aca="false">B1272/B1271-1</f>
        <v>-0.000764637343431351</v>
      </c>
      <c r="D1272" s="9" t="n">
        <f aca="false">LN(B1272/B1271)</f>
        <v>-0.000764929827670588</v>
      </c>
      <c r="E1272" s="9" t="n">
        <f aca="false">B1272/B1267-1</f>
        <v>0.0132176481447297</v>
      </c>
      <c r="F1272" s="9" t="n">
        <f aca="false">B1272/B1251-1</f>
        <v>0.0377779458478293</v>
      </c>
      <c r="G1272" s="0" t="n">
        <f aca="false">MAX(G1271,B1272)</f>
        <v>2788.5</v>
      </c>
      <c r="H1272" s="9" t="n">
        <f aca="false">B1272/G1272-1</f>
        <v>-0.0158508158508158</v>
      </c>
      <c r="I1272" s="0" t="n">
        <f aca="false">IF(AND($A1272&gt;=CrashTest!$B$3,$A1272&lt;=CrashTest!$C$3),1,IF(AND($A1272&gt;=CrashTest!$B$4,$A1272&lt;=CrashTest!$C$4),2,IF(AND($A1272&gt;=CrashTest!$B$5,$A1272&lt;=CrashTest!$C$5),3,IF(AND($A1272&gt;=CrashTest!$B$6,$A1272&lt;=CrashTest!$C$6),4,IF(AND($A1272&gt;=CrashTest!$B$7,$A1272&lt;=CrashTest!$C$7),5,0)))))</f>
        <v>0</v>
      </c>
      <c r="J1272" s="0" t="str">
        <f aca="false">IF(I1272=0,"",IF(I1271=I1272,MAX(J1271,B1272),B1272))</f>
        <v/>
      </c>
      <c r="K1272" s="9" t="str">
        <f aca="false">IF(I1272=0,"",B1272/J1272-1)</f>
        <v/>
      </c>
      <c r="M1272" s="8"/>
      <c r="N1272" s="8"/>
      <c r="O1272" s="8"/>
      <c r="P1272" s="8"/>
      <c r="Q1272" s="9"/>
      <c r="R1272" s="9"/>
      <c r="S1272" s="9"/>
      <c r="T1272" s="9"/>
      <c r="U1272" s="9"/>
      <c r="V1272" s="9"/>
    </row>
    <row r="1273" customFormat="false" ht="15" hidden="false" customHeight="false" outlineLevel="0" collapsed="false">
      <c r="A1273" s="5" t="n">
        <v>45678</v>
      </c>
      <c r="B1273" s="6" t="n">
        <v>2755</v>
      </c>
      <c r="C1273" s="9" t="n">
        <f aca="false">B1273/B1272-1</f>
        <v>0.00389899063513455</v>
      </c>
      <c r="D1273" s="9" t="n">
        <f aca="false">LN(B1273/B1272)</f>
        <v>0.00389140927120311</v>
      </c>
      <c r="E1273" s="9" t="n">
        <f aca="false">B1273/B1268-1</f>
        <v>0.030484383766598</v>
      </c>
      <c r="F1273" s="9" t="n">
        <f aca="false">B1273/B1252-1</f>
        <v>0.0449459510714962</v>
      </c>
      <c r="G1273" s="0" t="n">
        <f aca="false">MAX(G1272,B1273)</f>
        <v>2788.5</v>
      </c>
      <c r="H1273" s="9" t="n">
        <f aca="false">B1273/G1273-1</f>
        <v>-0.0120136273982427</v>
      </c>
      <c r="I1273" s="0" t="n">
        <f aca="false">IF(AND($A1273&gt;=CrashTest!$B$3,$A1273&lt;=CrashTest!$C$3),1,IF(AND($A1273&gt;=CrashTest!$B$4,$A1273&lt;=CrashTest!$C$4),2,IF(AND($A1273&gt;=CrashTest!$B$5,$A1273&lt;=CrashTest!$C$5),3,IF(AND($A1273&gt;=CrashTest!$B$6,$A1273&lt;=CrashTest!$C$6),4,IF(AND($A1273&gt;=CrashTest!$B$7,$A1273&lt;=CrashTest!$C$7),5,0)))))</f>
        <v>0</v>
      </c>
      <c r="J1273" s="0" t="str">
        <f aca="false">IF(I1273=0,"",IF(I1272=I1273,MAX(J1272,B1273),B1273))</f>
        <v/>
      </c>
      <c r="K1273" s="9" t="str">
        <f aca="false">IF(I1273=0,"",B1273/J1273-1)</f>
        <v/>
      </c>
      <c r="M1273" s="8"/>
      <c r="N1273" s="8"/>
      <c r="O1273" s="8"/>
      <c r="P1273" s="8"/>
      <c r="Q1273" s="9"/>
      <c r="R1273" s="9"/>
      <c r="S1273" s="9"/>
      <c r="T1273" s="9"/>
      <c r="U1273" s="9"/>
      <c r="V1273" s="9"/>
    </row>
    <row r="1274" customFormat="false" ht="15" hidden="false" customHeight="false" outlineLevel="0" collapsed="false">
      <c r="A1274" s="5" t="n">
        <v>45679</v>
      </c>
      <c r="B1274" s="6" t="n">
        <v>2767.6</v>
      </c>
      <c r="C1274" s="9" t="n">
        <f aca="false">B1274/B1273-1</f>
        <v>0.00457350272232304</v>
      </c>
      <c r="D1274" s="9" t="n">
        <f aca="false">LN(B1274/B1273)</f>
        <v>0.00456307603764113</v>
      </c>
      <c r="E1274" s="9" t="n">
        <f aca="false">B1274/B1269-1</f>
        <v>0.0336507936507937</v>
      </c>
      <c r="F1274" s="9" t="n">
        <f aca="false">B1274/B1253-1</f>
        <v>0.0676645320577116</v>
      </c>
      <c r="G1274" s="0" t="n">
        <f aca="false">MAX(G1273,B1274)</f>
        <v>2788.5</v>
      </c>
      <c r="H1274" s="9" t="n">
        <f aca="false">B1274/G1274-1</f>
        <v>-0.00749506903353059</v>
      </c>
      <c r="I1274" s="0" t="n">
        <f aca="false">IF(AND($A1274&gt;=CrashTest!$B$3,$A1274&lt;=CrashTest!$C$3),1,IF(AND($A1274&gt;=CrashTest!$B$4,$A1274&lt;=CrashTest!$C$4),2,IF(AND($A1274&gt;=CrashTest!$B$5,$A1274&lt;=CrashTest!$C$5),3,IF(AND($A1274&gt;=CrashTest!$B$6,$A1274&lt;=CrashTest!$C$6),4,IF(AND($A1274&gt;=CrashTest!$B$7,$A1274&lt;=CrashTest!$C$7),5,0)))))</f>
        <v>0</v>
      </c>
      <c r="J1274" s="0" t="str">
        <f aca="false">IF(I1274=0,"",IF(I1273=I1274,MAX(J1273,B1274),B1274))</f>
        <v/>
      </c>
      <c r="K1274" s="9" t="str">
        <f aca="false">IF(I1274=0,"",B1274/J1274-1)</f>
        <v/>
      </c>
      <c r="M1274" s="8"/>
      <c r="N1274" s="8"/>
      <c r="O1274" s="8"/>
      <c r="P1274" s="8"/>
      <c r="Q1274" s="9"/>
      <c r="R1274" s="9"/>
      <c r="S1274" s="9"/>
      <c r="T1274" s="9"/>
      <c r="U1274" s="9"/>
      <c r="V1274" s="9"/>
    </row>
    <row r="1275" customFormat="false" ht="15" hidden="false" customHeight="false" outlineLevel="0" collapsed="false">
      <c r="A1275" s="5" t="n">
        <v>45680</v>
      </c>
      <c r="B1275" s="6" t="n">
        <v>2763.1</v>
      </c>
      <c r="C1275" s="9" t="n">
        <f aca="false">B1275/B1274-1</f>
        <v>-0.00162595750831041</v>
      </c>
      <c r="D1275" s="9" t="n">
        <f aca="false">LN(B1275/B1274)</f>
        <v>-0.00162728081183789</v>
      </c>
      <c r="E1275" s="9" t="n">
        <f aca="false">B1275/B1270-1</f>
        <v>0.0186543778801842</v>
      </c>
      <c r="F1275" s="9" t="n">
        <f aca="false">B1275/B1254-1</f>
        <v>0.0511279339597519</v>
      </c>
      <c r="G1275" s="0" t="n">
        <f aca="false">MAX(G1274,B1275)</f>
        <v>2788.5</v>
      </c>
      <c r="H1275" s="9" t="n">
        <f aca="false">B1275/G1275-1</f>
        <v>-0.00910883987807065</v>
      </c>
      <c r="I1275" s="0" t="n">
        <f aca="false">IF(AND($A1275&gt;=CrashTest!$B$3,$A1275&lt;=CrashTest!$C$3),1,IF(AND($A1275&gt;=CrashTest!$B$4,$A1275&lt;=CrashTest!$C$4),2,IF(AND($A1275&gt;=CrashTest!$B$5,$A1275&lt;=CrashTest!$C$5),3,IF(AND($A1275&gt;=CrashTest!$B$6,$A1275&lt;=CrashTest!$C$6),4,IF(AND($A1275&gt;=CrashTest!$B$7,$A1275&lt;=CrashTest!$C$7),5,0)))))</f>
        <v>0</v>
      </c>
      <c r="J1275" s="0" t="str">
        <f aca="false">IF(I1275=0,"",IF(I1274=I1275,MAX(J1274,B1275),B1275))</f>
        <v/>
      </c>
      <c r="K1275" s="9" t="str">
        <f aca="false">IF(I1275=0,"",B1275/J1275-1)</f>
        <v/>
      </c>
      <c r="M1275" s="8"/>
      <c r="N1275" s="8"/>
      <c r="O1275" s="8"/>
      <c r="P1275" s="8"/>
      <c r="Q1275" s="9"/>
      <c r="R1275" s="9"/>
      <c r="S1275" s="9"/>
      <c r="T1275" s="9"/>
      <c r="U1275" s="9"/>
      <c r="V1275" s="9"/>
    </row>
    <row r="1276" customFormat="false" ht="15" hidden="false" customHeight="false" outlineLevel="0" collapsed="false">
      <c r="A1276" s="5" t="n">
        <v>45681</v>
      </c>
      <c r="B1276" s="6" t="n">
        <v>2777.3</v>
      </c>
      <c r="C1276" s="9" t="n">
        <f aca="false">B1276/B1275-1</f>
        <v>0.00513915529658737</v>
      </c>
      <c r="D1276" s="9" t="n">
        <f aca="false">LN(B1276/B1275)</f>
        <v>0.00512599490760418</v>
      </c>
      <c r="E1276" s="9" t="n">
        <f aca="false">B1276/B1271-1</f>
        <v>0.0112510923390621</v>
      </c>
      <c r="F1276" s="9" t="n">
        <f aca="false">B1276/B1255-1</f>
        <v>0.0631627301611606</v>
      </c>
      <c r="G1276" s="0" t="n">
        <f aca="false">MAX(G1275,B1276)</f>
        <v>2788.5</v>
      </c>
      <c r="H1276" s="9" t="n">
        <f aca="false">B1276/G1276-1</f>
        <v>-0.00401649632418855</v>
      </c>
      <c r="I1276" s="0" t="n">
        <f aca="false">IF(AND($A1276&gt;=CrashTest!$B$3,$A1276&lt;=CrashTest!$C$3),1,IF(AND($A1276&gt;=CrashTest!$B$4,$A1276&lt;=CrashTest!$C$4),2,IF(AND($A1276&gt;=CrashTest!$B$5,$A1276&lt;=CrashTest!$C$5),3,IF(AND($A1276&gt;=CrashTest!$B$6,$A1276&lt;=CrashTest!$C$6),4,IF(AND($A1276&gt;=CrashTest!$B$7,$A1276&lt;=CrashTest!$C$7),5,0)))))</f>
        <v>0</v>
      </c>
      <c r="J1276" s="0" t="str">
        <f aca="false">IF(I1276=0,"",IF(I1275=I1276,MAX(J1275,B1276),B1276))</f>
        <v/>
      </c>
      <c r="K1276" s="9" t="str">
        <f aca="false">IF(I1276=0,"",B1276/J1276-1)</f>
        <v/>
      </c>
      <c r="M1276" s="8"/>
      <c r="N1276" s="8"/>
      <c r="O1276" s="8"/>
      <c r="P1276" s="8"/>
      <c r="Q1276" s="9"/>
      <c r="R1276" s="9"/>
      <c r="S1276" s="9"/>
      <c r="T1276" s="9"/>
      <c r="U1276" s="9"/>
      <c r="V1276" s="9"/>
    </row>
    <row r="1277" customFormat="false" ht="15" hidden="false" customHeight="false" outlineLevel="0" collapsed="false">
      <c r="A1277" s="5" t="n">
        <v>45684</v>
      </c>
      <c r="B1277" s="6" t="n">
        <v>2737.5</v>
      </c>
      <c r="C1277" s="9" t="n">
        <f aca="false">B1277/B1276-1</f>
        <v>-0.0143304648399525</v>
      </c>
      <c r="D1277" s="9" t="n">
        <f aca="false">LN(B1277/B1276)</f>
        <v>-0.0144341375956658</v>
      </c>
      <c r="E1277" s="9" t="n">
        <f aca="false">B1277/B1272-1</f>
        <v>-0.00247786320737531</v>
      </c>
      <c r="F1277" s="9" t="n">
        <f aca="false">B1277/B1256-1</f>
        <v>0.0448473282442747</v>
      </c>
      <c r="G1277" s="0" t="n">
        <f aca="false">MAX(G1276,B1277)</f>
        <v>2788.5</v>
      </c>
      <c r="H1277" s="9" t="n">
        <f aca="false">B1277/G1277-1</f>
        <v>-0.0182894029047875</v>
      </c>
      <c r="I1277" s="0" t="n">
        <f aca="false">IF(AND($A1277&gt;=CrashTest!$B$3,$A1277&lt;=CrashTest!$C$3),1,IF(AND($A1277&gt;=CrashTest!$B$4,$A1277&lt;=CrashTest!$C$4),2,IF(AND($A1277&gt;=CrashTest!$B$5,$A1277&lt;=CrashTest!$C$5),3,IF(AND($A1277&gt;=CrashTest!$B$6,$A1277&lt;=CrashTest!$C$6),4,IF(AND($A1277&gt;=CrashTest!$B$7,$A1277&lt;=CrashTest!$C$7),5,0)))))</f>
        <v>0</v>
      </c>
      <c r="J1277" s="0" t="str">
        <f aca="false">IF(I1277=0,"",IF(I1276=I1277,MAX(J1276,B1277),B1277))</f>
        <v/>
      </c>
      <c r="K1277" s="9" t="str">
        <f aca="false">IF(I1277=0,"",B1277/J1277-1)</f>
        <v/>
      </c>
      <c r="M1277" s="8"/>
      <c r="N1277" s="8"/>
      <c r="O1277" s="8"/>
      <c r="P1277" s="8"/>
      <c r="Q1277" s="9"/>
      <c r="R1277" s="9"/>
      <c r="S1277" s="9"/>
      <c r="T1277" s="9"/>
      <c r="U1277" s="9"/>
      <c r="V1277" s="9"/>
    </row>
    <row r="1278" customFormat="false" ht="15" hidden="false" customHeight="false" outlineLevel="0" collapsed="false">
      <c r="A1278" s="5" t="n">
        <v>45685</v>
      </c>
      <c r="B1278" s="6" t="n">
        <v>2766.8</v>
      </c>
      <c r="C1278" s="9" t="n">
        <f aca="false">B1278/B1277-1</f>
        <v>0.0107031963470321</v>
      </c>
      <c r="D1278" s="9" t="n">
        <f aca="false">LN(B1278/B1277)</f>
        <v>0.0106463226016735</v>
      </c>
      <c r="E1278" s="9" t="n">
        <f aca="false">B1278/B1273-1</f>
        <v>0.00428312159709621</v>
      </c>
      <c r="F1278" s="9" t="n">
        <f aca="false">B1278/B1257-1</f>
        <v>0.0485068970744278</v>
      </c>
      <c r="G1278" s="0" t="n">
        <f aca="false">MAX(G1277,B1278)</f>
        <v>2788.5</v>
      </c>
      <c r="H1278" s="9" t="n">
        <f aca="false">B1278/G1278-1</f>
        <v>-0.0077819616281154</v>
      </c>
      <c r="I1278" s="0" t="n">
        <f aca="false">IF(AND($A1278&gt;=CrashTest!$B$3,$A1278&lt;=CrashTest!$C$3),1,IF(AND($A1278&gt;=CrashTest!$B$4,$A1278&lt;=CrashTest!$C$4),2,IF(AND($A1278&gt;=CrashTest!$B$5,$A1278&lt;=CrashTest!$C$5),3,IF(AND($A1278&gt;=CrashTest!$B$6,$A1278&lt;=CrashTest!$C$6),4,IF(AND($A1278&gt;=CrashTest!$B$7,$A1278&lt;=CrashTest!$C$7),5,0)))))</f>
        <v>0</v>
      </c>
      <c r="J1278" s="0" t="str">
        <f aca="false">IF(I1278=0,"",IF(I1277=I1278,MAX(J1277,B1278),B1278))</f>
        <v/>
      </c>
      <c r="K1278" s="9" t="str">
        <f aca="false">IF(I1278=0,"",B1278/J1278-1)</f>
        <v/>
      </c>
      <c r="M1278" s="8"/>
      <c r="N1278" s="8"/>
      <c r="O1278" s="8"/>
      <c r="P1278" s="8"/>
      <c r="Q1278" s="9"/>
      <c r="R1278" s="9"/>
      <c r="S1278" s="9"/>
      <c r="T1278" s="9"/>
      <c r="U1278" s="9"/>
      <c r="V1278" s="9"/>
    </row>
    <row r="1279" customFormat="false" ht="15" hidden="false" customHeight="false" outlineLevel="0" collapsed="false">
      <c r="A1279" s="5" t="n">
        <v>45686</v>
      </c>
      <c r="B1279" s="6" t="n">
        <v>2769.1</v>
      </c>
      <c r="C1279" s="9" t="n">
        <f aca="false">B1279/B1278-1</f>
        <v>0.000831285239265567</v>
      </c>
      <c r="D1279" s="9" t="n">
        <f aca="false">LN(B1279/B1278)</f>
        <v>0.000830939913054193</v>
      </c>
      <c r="E1279" s="9" t="n">
        <f aca="false">B1279/B1274-1</f>
        <v>0.000541985836103542</v>
      </c>
      <c r="F1279" s="9" t="n">
        <f aca="false">B1279/B1258-1</f>
        <v>0.05803912578328</v>
      </c>
      <c r="G1279" s="0" t="n">
        <f aca="false">MAX(G1278,B1279)</f>
        <v>2788.5</v>
      </c>
      <c r="H1279" s="9" t="n">
        <f aca="false">B1279/G1279-1</f>
        <v>-0.00695714541868386</v>
      </c>
      <c r="I1279" s="0" t="n">
        <f aca="false">IF(AND($A1279&gt;=CrashTest!$B$3,$A1279&lt;=CrashTest!$C$3),1,IF(AND($A1279&gt;=CrashTest!$B$4,$A1279&lt;=CrashTest!$C$4),2,IF(AND($A1279&gt;=CrashTest!$B$5,$A1279&lt;=CrashTest!$C$5),3,IF(AND($A1279&gt;=CrashTest!$B$6,$A1279&lt;=CrashTest!$C$6),4,IF(AND($A1279&gt;=CrashTest!$B$7,$A1279&lt;=CrashTest!$C$7),5,0)))))</f>
        <v>0</v>
      </c>
      <c r="J1279" s="0" t="str">
        <f aca="false">IF(I1279=0,"",IF(I1278=I1279,MAX(J1278,B1279),B1279))</f>
        <v/>
      </c>
      <c r="K1279" s="9" t="str">
        <f aca="false">IF(I1279=0,"",B1279/J1279-1)</f>
        <v/>
      </c>
      <c r="M1279" s="8"/>
      <c r="N1279" s="8"/>
      <c r="O1279" s="8"/>
      <c r="P1279" s="8"/>
      <c r="Q1279" s="9"/>
      <c r="R1279" s="9"/>
      <c r="S1279" s="9"/>
      <c r="T1279" s="9"/>
      <c r="U1279" s="9"/>
      <c r="V1279" s="9"/>
    </row>
    <row r="1280" customFormat="false" ht="15" hidden="false" customHeight="false" outlineLevel="0" collapsed="false">
      <c r="A1280" s="5" t="n">
        <v>45687</v>
      </c>
      <c r="B1280" s="6" t="n">
        <v>2823</v>
      </c>
      <c r="C1280" s="9" t="n">
        <f aca="false">B1280/B1279-1</f>
        <v>0.0194648080603808</v>
      </c>
      <c r="D1280" s="9" t="n">
        <f aca="false">LN(B1280/B1279)</f>
        <v>0.0192777916140056</v>
      </c>
      <c r="E1280" s="9" t="n">
        <f aca="false">B1280/B1275-1</f>
        <v>0.021678549455322</v>
      </c>
      <c r="F1280" s="9" t="n">
        <f aca="false">B1280/B1259-1</f>
        <v>0.0832278116726144</v>
      </c>
      <c r="G1280" s="0" t="n">
        <f aca="false">MAX(G1279,B1280)</f>
        <v>2823</v>
      </c>
      <c r="H1280" s="9" t="n">
        <f aca="false">B1280/G1280-1</f>
        <v>0</v>
      </c>
      <c r="I1280" s="0" t="n">
        <f aca="false">IF(AND($A1280&gt;=CrashTest!$B$3,$A1280&lt;=CrashTest!$C$3),1,IF(AND($A1280&gt;=CrashTest!$B$4,$A1280&lt;=CrashTest!$C$4),2,IF(AND($A1280&gt;=CrashTest!$B$5,$A1280&lt;=CrashTest!$C$5),3,IF(AND($A1280&gt;=CrashTest!$B$6,$A1280&lt;=CrashTest!$C$6),4,IF(AND($A1280&gt;=CrashTest!$B$7,$A1280&lt;=CrashTest!$C$7),5,0)))))</f>
        <v>0</v>
      </c>
      <c r="J1280" s="0" t="str">
        <f aca="false">IF(I1280=0,"",IF(I1279=I1280,MAX(J1279,B1280),B1280))</f>
        <v/>
      </c>
      <c r="K1280" s="9" t="str">
        <f aca="false">IF(I1280=0,"",B1280/J1280-1)</f>
        <v/>
      </c>
      <c r="M1280" s="8"/>
      <c r="N1280" s="8"/>
      <c r="O1280" s="8"/>
      <c r="P1280" s="8"/>
      <c r="Q1280" s="9"/>
      <c r="R1280" s="9"/>
      <c r="S1280" s="9"/>
      <c r="T1280" s="9"/>
      <c r="U1280" s="9"/>
      <c r="V1280" s="9"/>
    </row>
    <row r="1281" customFormat="false" ht="15" hidden="false" customHeight="false" outlineLevel="0" collapsed="false">
      <c r="A1281" s="5" t="n">
        <v>45688</v>
      </c>
      <c r="B1281" s="6" t="n">
        <v>2812.5</v>
      </c>
      <c r="C1281" s="9" t="n">
        <f aca="false">B1281/B1280-1</f>
        <v>-0.00371944739638685</v>
      </c>
      <c r="D1281" s="9" t="n">
        <f aca="false">LN(B1281/B1280)</f>
        <v>-0.00372638174081379</v>
      </c>
      <c r="E1281" s="9" t="n">
        <f aca="false">B1281/B1276-1</f>
        <v>0.0126741799589529</v>
      </c>
      <c r="F1281" s="9" t="n">
        <f aca="false">B1281/B1260-1</f>
        <v>0.0697170241898677</v>
      </c>
      <c r="G1281" s="0" t="n">
        <f aca="false">MAX(G1280,B1281)</f>
        <v>2823</v>
      </c>
      <c r="H1281" s="9" t="n">
        <f aca="false">B1281/G1281-1</f>
        <v>-0.00371944739638685</v>
      </c>
      <c r="I1281" s="0" t="n">
        <f aca="false">IF(AND($A1281&gt;=CrashTest!$B$3,$A1281&lt;=CrashTest!$C$3),1,IF(AND($A1281&gt;=CrashTest!$B$4,$A1281&lt;=CrashTest!$C$4),2,IF(AND($A1281&gt;=CrashTest!$B$5,$A1281&lt;=CrashTest!$C$5),3,IF(AND($A1281&gt;=CrashTest!$B$6,$A1281&lt;=CrashTest!$C$6),4,IF(AND($A1281&gt;=CrashTest!$B$7,$A1281&lt;=CrashTest!$C$7),5,0)))))</f>
        <v>0</v>
      </c>
      <c r="J1281" s="0" t="str">
        <f aca="false">IF(I1281=0,"",IF(I1280=I1281,MAX(J1280,B1281),B1281))</f>
        <v/>
      </c>
      <c r="K1281" s="9" t="str">
        <f aca="false">IF(I1281=0,"",B1281/J1281-1)</f>
        <v/>
      </c>
      <c r="M1281" s="8"/>
      <c r="N1281" s="8"/>
      <c r="O1281" s="8"/>
      <c r="P1281" s="8"/>
      <c r="Q1281" s="9"/>
      <c r="R1281" s="9"/>
      <c r="S1281" s="9"/>
      <c r="T1281" s="9"/>
      <c r="U1281" s="9"/>
      <c r="V1281" s="9"/>
    </row>
    <row r="1282" customFormat="false" ht="15" hidden="false" customHeight="false" outlineLevel="0" collapsed="false">
      <c r="A1282" s="5" t="n">
        <v>45691</v>
      </c>
      <c r="B1282" s="6" t="n">
        <v>2833.9</v>
      </c>
      <c r="C1282" s="9" t="n">
        <f aca="false">B1282/B1281-1</f>
        <v>0.007608888888889</v>
      </c>
      <c r="D1282" s="9" t="n">
        <f aca="false">LN(B1282/B1281)</f>
        <v>0.00758008730028894</v>
      </c>
      <c r="E1282" s="9" t="n">
        <f aca="false">B1282/B1277-1</f>
        <v>0.0352146118721461</v>
      </c>
      <c r="F1282" s="9" t="n">
        <f aca="false">B1282/B1261-1</f>
        <v>0.0658166911128661</v>
      </c>
      <c r="G1282" s="0" t="n">
        <f aca="false">MAX(G1281,B1282)</f>
        <v>2833.9</v>
      </c>
      <c r="H1282" s="9" t="n">
        <f aca="false">B1282/G1282-1</f>
        <v>0</v>
      </c>
      <c r="I1282" s="0" t="n">
        <f aca="false">IF(AND($A1282&gt;=CrashTest!$B$3,$A1282&lt;=CrashTest!$C$3),1,IF(AND($A1282&gt;=CrashTest!$B$4,$A1282&lt;=CrashTest!$C$4),2,IF(AND($A1282&gt;=CrashTest!$B$5,$A1282&lt;=CrashTest!$C$5),3,IF(AND($A1282&gt;=CrashTest!$B$6,$A1282&lt;=CrashTest!$C$6),4,IF(AND($A1282&gt;=CrashTest!$B$7,$A1282&lt;=CrashTest!$C$7),5,0)))))</f>
        <v>0</v>
      </c>
      <c r="J1282" s="0" t="str">
        <f aca="false">IF(I1282=0,"",IF(I1281=I1282,MAX(J1281,B1282),B1282))</f>
        <v/>
      </c>
      <c r="K1282" s="9" t="str">
        <f aca="false">IF(I1282=0,"",B1282/J1282-1)</f>
        <v/>
      </c>
      <c r="M1282" s="8"/>
      <c r="N1282" s="8"/>
      <c r="O1282" s="8"/>
      <c r="P1282" s="8"/>
      <c r="Q1282" s="9"/>
      <c r="R1282" s="9"/>
      <c r="S1282" s="9"/>
      <c r="T1282" s="9"/>
      <c r="U1282" s="9"/>
      <c r="V1282" s="9"/>
    </row>
    <row r="1283" customFormat="false" ht="15" hidden="false" customHeight="false" outlineLevel="0" collapsed="false">
      <c r="A1283" s="5" t="n">
        <v>45692</v>
      </c>
      <c r="B1283" s="6" t="n">
        <v>2853.3</v>
      </c>
      <c r="C1283" s="9" t="n">
        <f aca="false">B1283/B1282-1</f>
        <v>0.0068456896855924</v>
      </c>
      <c r="D1283" s="9" t="n">
        <f aca="false">LN(B1283/B1282)</f>
        <v>0.00682236434348522</v>
      </c>
      <c r="E1283" s="9" t="n">
        <f aca="false">B1283/B1278-1</f>
        <v>0.0312635535636836</v>
      </c>
      <c r="F1283" s="9" t="n">
        <f aca="false">B1283/B1262-1</f>
        <v>0.0787523629489604</v>
      </c>
      <c r="G1283" s="0" t="n">
        <f aca="false">MAX(G1282,B1283)</f>
        <v>2853.3</v>
      </c>
      <c r="H1283" s="9" t="n">
        <f aca="false">B1283/G1283-1</f>
        <v>0</v>
      </c>
      <c r="I1283" s="0" t="n">
        <f aca="false">IF(AND($A1283&gt;=CrashTest!$B$3,$A1283&lt;=CrashTest!$C$3),1,IF(AND($A1283&gt;=CrashTest!$B$4,$A1283&lt;=CrashTest!$C$4),2,IF(AND($A1283&gt;=CrashTest!$B$5,$A1283&lt;=CrashTest!$C$5),3,IF(AND($A1283&gt;=CrashTest!$B$6,$A1283&lt;=CrashTest!$C$6),4,IF(AND($A1283&gt;=CrashTest!$B$7,$A1283&lt;=CrashTest!$C$7),5,0)))))</f>
        <v>0</v>
      </c>
      <c r="J1283" s="0" t="str">
        <f aca="false">IF(I1283=0,"",IF(I1282=I1283,MAX(J1282,B1283),B1283))</f>
        <v/>
      </c>
      <c r="K1283" s="9" t="str">
        <f aca="false">IF(I1283=0,"",B1283/J1283-1)</f>
        <v/>
      </c>
      <c r="M1283" s="8"/>
      <c r="N1283" s="8"/>
      <c r="O1283" s="8"/>
      <c r="P1283" s="8"/>
      <c r="Q1283" s="9"/>
      <c r="R1283" s="9"/>
      <c r="S1283" s="9"/>
      <c r="T1283" s="9"/>
      <c r="U1283" s="9"/>
      <c r="V1283" s="9"/>
    </row>
    <row r="1284" customFormat="false" ht="15" hidden="false" customHeight="false" outlineLevel="0" collapsed="false">
      <c r="A1284" s="5" t="n">
        <v>45693</v>
      </c>
      <c r="B1284" s="6" t="n">
        <v>2871.6</v>
      </c>
      <c r="C1284" s="9" t="n">
        <f aca="false">B1284/B1283-1</f>
        <v>0.00641362632741016</v>
      </c>
      <c r="D1284" s="9" t="n">
        <f aca="false">LN(B1284/B1283)</f>
        <v>0.00639314654587824</v>
      </c>
      <c r="E1284" s="9" t="n">
        <f aca="false">B1284/B1279-1</f>
        <v>0.0370156368495178</v>
      </c>
      <c r="F1284" s="9" t="n">
        <f aca="false">B1284/B1263-1</f>
        <v>0.0883869011522134</v>
      </c>
      <c r="G1284" s="0" t="n">
        <f aca="false">MAX(G1283,B1284)</f>
        <v>2871.6</v>
      </c>
      <c r="H1284" s="9" t="n">
        <f aca="false">B1284/G1284-1</f>
        <v>0</v>
      </c>
      <c r="I1284" s="0" t="n">
        <f aca="false">IF(AND($A1284&gt;=CrashTest!$B$3,$A1284&lt;=CrashTest!$C$3),1,IF(AND($A1284&gt;=CrashTest!$B$4,$A1284&lt;=CrashTest!$C$4),2,IF(AND($A1284&gt;=CrashTest!$B$5,$A1284&lt;=CrashTest!$C$5),3,IF(AND($A1284&gt;=CrashTest!$B$6,$A1284&lt;=CrashTest!$C$6),4,IF(AND($A1284&gt;=CrashTest!$B$7,$A1284&lt;=CrashTest!$C$7),5,0)))))</f>
        <v>0</v>
      </c>
      <c r="J1284" s="0" t="str">
        <f aca="false">IF(I1284=0,"",IF(I1283=I1284,MAX(J1283,B1284),B1284))</f>
        <v/>
      </c>
      <c r="K1284" s="9" t="str">
        <f aca="false">IF(I1284=0,"",B1284/J1284-1)</f>
        <v/>
      </c>
      <c r="M1284" s="8"/>
      <c r="N1284" s="8"/>
      <c r="O1284" s="8"/>
      <c r="P1284" s="8"/>
      <c r="Q1284" s="9"/>
      <c r="R1284" s="9"/>
      <c r="S1284" s="9"/>
      <c r="T1284" s="9"/>
      <c r="U1284" s="9"/>
      <c r="V1284" s="9"/>
    </row>
    <row r="1285" customFormat="false" ht="15" hidden="false" customHeight="false" outlineLevel="0" collapsed="false">
      <c r="A1285" s="5" t="n">
        <v>45694</v>
      </c>
      <c r="B1285" s="6" t="n">
        <v>2856</v>
      </c>
      <c r="C1285" s="9" t="n">
        <f aca="false">B1285/B1284-1</f>
        <v>-0.0054325114918512</v>
      </c>
      <c r="D1285" s="9" t="n">
        <f aca="false">LN(B1285/B1284)</f>
        <v>-0.00544732124285291</v>
      </c>
      <c r="E1285" s="9" t="n">
        <f aca="false">B1285/B1280-1</f>
        <v>0.0116896918172158</v>
      </c>
      <c r="F1285" s="9" t="n">
        <f aca="false">B1285/B1264-1</f>
        <v>0.0750178793239735</v>
      </c>
      <c r="G1285" s="0" t="n">
        <f aca="false">MAX(G1284,B1285)</f>
        <v>2871.6</v>
      </c>
      <c r="H1285" s="9" t="n">
        <f aca="false">B1285/G1285-1</f>
        <v>-0.0054325114918512</v>
      </c>
      <c r="I1285" s="0" t="n">
        <f aca="false">IF(AND($A1285&gt;=CrashTest!$B$3,$A1285&lt;=CrashTest!$C$3),1,IF(AND($A1285&gt;=CrashTest!$B$4,$A1285&lt;=CrashTest!$C$4),2,IF(AND($A1285&gt;=CrashTest!$B$5,$A1285&lt;=CrashTest!$C$5),3,IF(AND($A1285&gt;=CrashTest!$B$6,$A1285&lt;=CrashTest!$C$6),4,IF(AND($A1285&gt;=CrashTest!$B$7,$A1285&lt;=CrashTest!$C$7),5,0)))))</f>
        <v>0</v>
      </c>
      <c r="J1285" s="0" t="str">
        <f aca="false">IF(I1285=0,"",IF(I1284=I1285,MAX(J1284,B1285),B1285))</f>
        <v/>
      </c>
      <c r="K1285" s="9" t="str">
        <f aca="false">IF(I1285=0,"",B1285/J1285-1)</f>
        <v/>
      </c>
      <c r="M1285" s="8"/>
      <c r="N1285" s="8"/>
      <c r="O1285" s="8"/>
      <c r="P1285" s="8"/>
      <c r="Q1285" s="9"/>
      <c r="R1285" s="9"/>
      <c r="S1285" s="9"/>
      <c r="T1285" s="9"/>
      <c r="U1285" s="9"/>
      <c r="V1285" s="9"/>
    </row>
    <row r="1286" customFormat="false" ht="15" hidden="false" customHeight="false" outlineLevel="0" collapsed="false">
      <c r="A1286" s="5" t="n">
        <v>45695</v>
      </c>
      <c r="B1286" s="6" t="n">
        <v>2867.3</v>
      </c>
      <c r="C1286" s="9" t="n">
        <f aca="false">B1286/B1285-1</f>
        <v>0.00395658263305321</v>
      </c>
      <c r="D1286" s="9" t="n">
        <f aca="false">LN(B1286/B1285)</f>
        <v>0.00394877594508265</v>
      </c>
      <c r="E1286" s="9" t="n">
        <f aca="false">B1286/B1281-1</f>
        <v>0.0194844444444444</v>
      </c>
      <c r="F1286" s="9" t="n">
        <f aca="false">B1286/B1265-1</f>
        <v>0.0761118408707076</v>
      </c>
      <c r="G1286" s="0" t="n">
        <f aca="false">MAX(G1285,B1286)</f>
        <v>2871.6</v>
      </c>
      <c r="H1286" s="9" t="n">
        <f aca="false">B1286/G1286-1</f>
        <v>-0.00149742303942046</v>
      </c>
      <c r="I1286" s="0" t="n">
        <f aca="false">IF(AND($A1286&gt;=CrashTest!$B$3,$A1286&lt;=CrashTest!$C$3),1,IF(AND($A1286&gt;=CrashTest!$B$4,$A1286&lt;=CrashTest!$C$4),2,IF(AND($A1286&gt;=CrashTest!$B$5,$A1286&lt;=CrashTest!$C$5),3,IF(AND($A1286&gt;=CrashTest!$B$6,$A1286&lt;=CrashTest!$C$6),4,IF(AND($A1286&gt;=CrashTest!$B$7,$A1286&lt;=CrashTest!$C$7),5,0)))))</f>
        <v>0</v>
      </c>
      <c r="J1286" s="0" t="str">
        <f aca="false">IF(I1286=0,"",IF(I1285=I1286,MAX(J1285,B1286),B1286))</f>
        <v/>
      </c>
      <c r="K1286" s="9" t="str">
        <f aca="false">IF(I1286=0,"",B1286/J1286-1)</f>
        <v/>
      </c>
      <c r="M1286" s="8"/>
      <c r="N1286" s="8"/>
      <c r="O1286" s="8"/>
      <c r="P1286" s="8"/>
      <c r="Q1286" s="9"/>
      <c r="R1286" s="9"/>
      <c r="S1286" s="9"/>
      <c r="T1286" s="9"/>
      <c r="U1286" s="9"/>
      <c r="V1286" s="9"/>
    </row>
    <row r="1287" customFormat="false" ht="15" hidden="false" customHeight="false" outlineLevel="0" collapsed="false">
      <c r="A1287" s="5" t="n">
        <v>45698</v>
      </c>
      <c r="B1287" s="6" t="n">
        <v>2914.3</v>
      </c>
      <c r="C1287" s="9" t="n">
        <f aca="false">B1287/B1286-1</f>
        <v>0.0163917274090608</v>
      </c>
      <c r="D1287" s="9" t="n">
        <f aca="false">LN(B1287/B1286)</f>
        <v>0.0162588333212065</v>
      </c>
      <c r="E1287" s="9" t="n">
        <f aca="false">B1287/B1282-1</f>
        <v>0.0283707964289495</v>
      </c>
      <c r="F1287" s="9" t="n">
        <f aca="false">B1287/B1266-1</f>
        <v>0.0858856844772338</v>
      </c>
      <c r="G1287" s="0" t="n">
        <f aca="false">MAX(G1286,B1287)</f>
        <v>2914.3</v>
      </c>
      <c r="H1287" s="9" t="n">
        <f aca="false">B1287/G1287-1</f>
        <v>0</v>
      </c>
      <c r="I1287" s="0" t="n">
        <f aca="false">IF(AND($A1287&gt;=CrashTest!$B$3,$A1287&lt;=CrashTest!$C$3),1,IF(AND($A1287&gt;=CrashTest!$B$4,$A1287&lt;=CrashTest!$C$4),2,IF(AND($A1287&gt;=CrashTest!$B$5,$A1287&lt;=CrashTest!$C$5),3,IF(AND($A1287&gt;=CrashTest!$B$6,$A1287&lt;=CrashTest!$C$6),4,IF(AND($A1287&gt;=CrashTest!$B$7,$A1287&lt;=CrashTest!$C$7),5,0)))))</f>
        <v>0</v>
      </c>
      <c r="J1287" s="0" t="str">
        <f aca="false">IF(I1287=0,"",IF(I1286=I1287,MAX(J1286,B1287),B1287))</f>
        <v/>
      </c>
      <c r="K1287" s="9" t="str">
        <f aca="false">IF(I1287=0,"",B1287/J1287-1)</f>
        <v/>
      </c>
      <c r="M1287" s="8"/>
      <c r="N1287" s="8"/>
      <c r="O1287" s="8"/>
      <c r="P1287" s="8"/>
      <c r="Q1287" s="9"/>
      <c r="R1287" s="9"/>
      <c r="S1287" s="9"/>
      <c r="T1287" s="9"/>
      <c r="U1287" s="9"/>
      <c r="V1287" s="9"/>
    </row>
    <row r="1288" customFormat="false" ht="15" hidden="false" customHeight="false" outlineLevel="0" collapsed="false">
      <c r="A1288" s="5" t="n">
        <v>45699</v>
      </c>
      <c r="B1288" s="6" t="n">
        <v>2912.5</v>
      </c>
      <c r="C1288" s="9" t="n">
        <f aca="false">B1288/B1287-1</f>
        <v>-0.000617644031156828</v>
      </c>
      <c r="D1288" s="9" t="n">
        <f aca="false">LN(B1288/B1287)</f>
        <v>-0.000617834851808309</v>
      </c>
      <c r="E1288" s="9" t="n">
        <f aca="false">B1288/B1283-1</f>
        <v>0.0207479059334805</v>
      </c>
      <c r="F1288" s="9" t="n">
        <f aca="false">B1288/B1267-1</f>
        <v>0.0753184419420343</v>
      </c>
      <c r="G1288" s="0" t="n">
        <f aca="false">MAX(G1287,B1288)</f>
        <v>2914.3</v>
      </c>
      <c r="H1288" s="9" t="n">
        <f aca="false">B1288/G1288-1</f>
        <v>-0.000617644031156828</v>
      </c>
      <c r="I1288" s="0" t="n">
        <f aca="false">IF(AND($A1288&gt;=CrashTest!$B$3,$A1288&lt;=CrashTest!$C$3),1,IF(AND($A1288&gt;=CrashTest!$B$4,$A1288&lt;=CrashTest!$C$4),2,IF(AND($A1288&gt;=CrashTest!$B$5,$A1288&lt;=CrashTest!$C$5),3,IF(AND($A1288&gt;=CrashTest!$B$6,$A1288&lt;=CrashTest!$C$6),4,IF(AND($A1288&gt;=CrashTest!$B$7,$A1288&lt;=CrashTest!$C$7),5,0)))))</f>
        <v>0</v>
      </c>
      <c r="J1288" s="0" t="str">
        <f aca="false">IF(I1288=0,"",IF(I1287=I1288,MAX(J1287,B1288),B1288))</f>
        <v/>
      </c>
      <c r="K1288" s="9" t="str">
        <f aca="false">IF(I1288=0,"",B1288/J1288-1)</f>
        <v/>
      </c>
      <c r="M1288" s="8"/>
      <c r="N1288" s="8"/>
      <c r="O1288" s="8"/>
      <c r="P1288" s="8"/>
      <c r="Q1288" s="9"/>
      <c r="R1288" s="9"/>
      <c r="S1288" s="9"/>
      <c r="T1288" s="9"/>
      <c r="U1288" s="9"/>
      <c r="V1288" s="9"/>
    </row>
    <row r="1289" customFormat="false" ht="15" hidden="false" customHeight="false" outlineLevel="0" collapsed="false">
      <c r="A1289" s="5" t="n">
        <v>45700</v>
      </c>
      <c r="B1289" s="6" t="n">
        <v>2909</v>
      </c>
      <c r="C1289" s="9" t="n">
        <f aca="false">B1289/B1288-1</f>
        <v>-0.00120171673819747</v>
      </c>
      <c r="D1289" s="9" t="n">
        <f aca="false">LN(B1289/B1288)</f>
        <v>-0.00120243937875441</v>
      </c>
      <c r="E1289" s="9" t="n">
        <f aca="false">B1289/B1284-1</f>
        <v>0.0130240980637972</v>
      </c>
      <c r="F1289" s="9" t="n">
        <f aca="false">B1289/B1268-1</f>
        <v>0.0880867776323171</v>
      </c>
      <c r="G1289" s="0" t="n">
        <f aca="false">MAX(G1288,B1289)</f>
        <v>2914.3</v>
      </c>
      <c r="H1289" s="9" t="n">
        <f aca="false">B1289/G1289-1</f>
        <v>-0.0018186185361837</v>
      </c>
      <c r="I1289" s="0" t="n">
        <f aca="false">IF(AND($A1289&gt;=CrashTest!$B$3,$A1289&lt;=CrashTest!$C$3),1,IF(AND($A1289&gt;=CrashTest!$B$4,$A1289&lt;=CrashTest!$C$4),2,IF(AND($A1289&gt;=CrashTest!$B$5,$A1289&lt;=CrashTest!$C$5),3,IF(AND($A1289&gt;=CrashTest!$B$6,$A1289&lt;=CrashTest!$C$6),4,IF(AND($A1289&gt;=CrashTest!$B$7,$A1289&lt;=CrashTest!$C$7),5,0)))))</f>
        <v>0</v>
      </c>
      <c r="J1289" s="0" t="str">
        <f aca="false">IF(I1289=0,"",IF(I1288=I1289,MAX(J1288,B1289),B1289))</f>
        <v/>
      </c>
      <c r="K1289" s="9" t="str">
        <f aca="false">IF(I1289=0,"",B1289/J1289-1)</f>
        <v/>
      </c>
      <c r="M1289" s="8"/>
      <c r="N1289" s="8"/>
      <c r="O1289" s="8"/>
      <c r="P1289" s="8"/>
      <c r="Q1289" s="9"/>
      <c r="R1289" s="9"/>
      <c r="S1289" s="9"/>
      <c r="T1289" s="9"/>
      <c r="U1289" s="9"/>
      <c r="V1289" s="9"/>
    </row>
    <row r="1290" customFormat="false" ht="15" hidden="false" customHeight="false" outlineLevel="0" collapsed="false">
      <c r="A1290" s="5" t="n">
        <v>45701</v>
      </c>
      <c r="B1290" s="6" t="n">
        <v>2925.9</v>
      </c>
      <c r="C1290" s="9" t="n">
        <f aca="false">B1290/B1289-1</f>
        <v>0.00580955654864224</v>
      </c>
      <c r="D1290" s="9" t="n">
        <f aca="false">LN(B1290/B1289)</f>
        <v>0.0057927461508775</v>
      </c>
      <c r="E1290" s="9" t="n">
        <f aca="false">B1290/B1285-1</f>
        <v>0.0244747899159665</v>
      </c>
      <c r="F1290" s="9" t="n">
        <f aca="false">B1290/B1269-1</f>
        <v>0.0927731092436974</v>
      </c>
      <c r="G1290" s="0" t="n">
        <f aca="false">MAX(G1289,B1290)</f>
        <v>2925.9</v>
      </c>
      <c r="H1290" s="9" t="n">
        <f aca="false">B1290/G1290-1</f>
        <v>0</v>
      </c>
      <c r="I1290" s="0" t="n">
        <f aca="false">IF(AND($A1290&gt;=CrashTest!$B$3,$A1290&lt;=CrashTest!$C$3),1,IF(AND($A1290&gt;=CrashTest!$B$4,$A1290&lt;=CrashTest!$C$4),2,IF(AND($A1290&gt;=CrashTest!$B$5,$A1290&lt;=CrashTest!$C$5),3,IF(AND($A1290&gt;=CrashTest!$B$6,$A1290&lt;=CrashTest!$C$6),4,IF(AND($A1290&gt;=CrashTest!$B$7,$A1290&lt;=CrashTest!$C$7),5,0)))))</f>
        <v>0</v>
      </c>
      <c r="J1290" s="0" t="str">
        <f aca="false">IF(I1290=0,"",IF(I1289=I1290,MAX(J1289,B1290),B1290))</f>
        <v/>
      </c>
      <c r="K1290" s="9" t="str">
        <f aca="false">IF(I1290=0,"",B1290/J1290-1)</f>
        <v/>
      </c>
      <c r="M1290" s="8"/>
      <c r="N1290" s="8"/>
      <c r="O1290" s="8"/>
      <c r="P1290" s="8"/>
      <c r="Q1290" s="9"/>
      <c r="R1290" s="9"/>
      <c r="S1290" s="9"/>
      <c r="T1290" s="9"/>
      <c r="U1290" s="9"/>
      <c r="V1290" s="9"/>
    </row>
    <row r="1291" customFormat="false" ht="15" hidden="false" customHeight="false" outlineLevel="0" collapsed="false">
      <c r="A1291" s="5" t="n">
        <v>45702</v>
      </c>
      <c r="B1291" s="6" t="n">
        <v>2883.6</v>
      </c>
      <c r="C1291" s="9" t="n">
        <f aca="false">B1291/B1290-1</f>
        <v>-0.0144570901261151</v>
      </c>
      <c r="D1291" s="9" t="n">
        <f aca="false">LN(B1291/B1290)</f>
        <v>-0.0145626121156555</v>
      </c>
      <c r="E1291" s="9" t="n">
        <f aca="false">B1291/B1286-1</f>
        <v>0.0056847905695252</v>
      </c>
      <c r="F1291" s="9" t="n">
        <f aca="false">B1291/B1270-1</f>
        <v>0.0630783410138249</v>
      </c>
      <c r="G1291" s="0" t="n">
        <f aca="false">MAX(G1290,B1291)</f>
        <v>2925.9</v>
      </c>
      <c r="H1291" s="9" t="n">
        <f aca="false">B1291/G1291-1</f>
        <v>-0.0144570901261151</v>
      </c>
      <c r="I1291" s="0" t="n">
        <f aca="false">IF(AND($A1291&gt;=CrashTest!$B$3,$A1291&lt;=CrashTest!$C$3),1,IF(AND($A1291&gt;=CrashTest!$B$4,$A1291&lt;=CrashTest!$C$4),2,IF(AND($A1291&gt;=CrashTest!$B$5,$A1291&lt;=CrashTest!$C$5),3,IF(AND($A1291&gt;=CrashTest!$B$6,$A1291&lt;=CrashTest!$C$6),4,IF(AND($A1291&gt;=CrashTest!$B$7,$A1291&lt;=CrashTest!$C$7),5,0)))))</f>
        <v>0</v>
      </c>
      <c r="J1291" s="0" t="str">
        <f aca="false">IF(I1291=0,"",IF(I1290=I1291,MAX(J1290,B1291),B1291))</f>
        <v/>
      </c>
      <c r="K1291" s="9" t="str">
        <f aca="false">IF(I1291=0,"",B1291/J1291-1)</f>
        <v/>
      </c>
      <c r="M1291" s="8"/>
      <c r="N1291" s="8"/>
      <c r="O1291" s="8"/>
      <c r="P1291" s="8"/>
      <c r="Q1291" s="9"/>
      <c r="R1291" s="9"/>
      <c r="S1291" s="9"/>
      <c r="T1291" s="9"/>
      <c r="U1291" s="9"/>
      <c r="V1291" s="9"/>
    </row>
    <row r="1292" customFormat="false" ht="15" hidden="false" customHeight="false" outlineLevel="0" collapsed="false">
      <c r="A1292" s="5" t="n">
        <v>45706</v>
      </c>
      <c r="B1292" s="6" t="n">
        <v>2931.6</v>
      </c>
      <c r="C1292" s="9" t="n">
        <f aca="false">B1292/B1291-1</f>
        <v>0.0166458593424885</v>
      </c>
      <c r="D1292" s="9" t="n">
        <f aca="false">LN(B1292/B1291)</f>
        <v>0.0165088355212715</v>
      </c>
      <c r="E1292" s="9" t="n">
        <f aca="false">B1292/B1287-1</f>
        <v>0.00593624541056159</v>
      </c>
      <c r="F1292" s="9" t="n">
        <f aca="false">B1292/B1271-1</f>
        <v>0.0674337314302358</v>
      </c>
      <c r="G1292" s="0" t="n">
        <f aca="false">MAX(G1291,B1292)</f>
        <v>2931.6</v>
      </c>
      <c r="H1292" s="9" t="n">
        <f aca="false">B1292/G1292-1</f>
        <v>0</v>
      </c>
      <c r="I1292" s="0" t="n">
        <f aca="false">IF(AND($A1292&gt;=CrashTest!$B$3,$A1292&lt;=CrashTest!$C$3),1,IF(AND($A1292&gt;=CrashTest!$B$4,$A1292&lt;=CrashTest!$C$4),2,IF(AND($A1292&gt;=CrashTest!$B$5,$A1292&lt;=CrashTest!$C$5),3,IF(AND($A1292&gt;=CrashTest!$B$6,$A1292&lt;=CrashTest!$C$6),4,IF(AND($A1292&gt;=CrashTest!$B$7,$A1292&lt;=CrashTest!$C$7),5,0)))))</f>
        <v>0</v>
      </c>
      <c r="J1292" s="0" t="str">
        <f aca="false">IF(I1292=0,"",IF(I1291=I1292,MAX(J1291,B1292),B1292))</f>
        <v/>
      </c>
      <c r="K1292" s="9" t="str">
        <f aca="false">IF(I1292=0,"",B1292/J1292-1)</f>
        <v/>
      </c>
      <c r="M1292" s="8"/>
      <c r="N1292" s="8"/>
      <c r="O1292" s="8"/>
      <c r="P1292" s="8"/>
      <c r="Q1292" s="9"/>
      <c r="R1292" s="9"/>
      <c r="S1292" s="9"/>
      <c r="T1292" s="9"/>
      <c r="U1292" s="9"/>
      <c r="V1292" s="9"/>
    </row>
    <row r="1293" customFormat="false" ht="15" hidden="false" customHeight="false" outlineLevel="0" collapsed="false">
      <c r="A1293" s="5" t="n">
        <v>45707</v>
      </c>
      <c r="B1293" s="6" t="n">
        <v>2919.4</v>
      </c>
      <c r="C1293" s="9" t="n">
        <f aca="false">B1293/B1292-1</f>
        <v>-0.00416155000682217</v>
      </c>
      <c r="D1293" s="9" t="n">
        <f aca="false">LN(B1293/B1292)</f>
        <v>-0.00417023335521737</v>
      </c>
      <c r="E1293" s="9" t="n">
        <f aca="false">B1293/B1288-1</f>
        <v>0.00236909871244628</v>
      </c>
      <c r="F1293" s="9" t="n">
        <f aca="false">B1293/B1272-1</f>
        <v>0.0638049775899137</v>
      </c>
      <c r="G1293" s="0" t="n">
        <f aca="false">MAX(G1292,B1293)</f>
        <v>2931.6</v>
      </c>
      <c r="H1293" s="9" t="n">
        <f aca="false">B1293/G1293-1</f>
        <v>-0.00416155000682217</v>
      </c>
      <c r="I1293" s="0" t="n">
        <f aca="false">IF(AND($A1293&gt;=CrashTest!$B$3,$A1293&lt;=CrashTest!$C$3),1,IF(AND($A1293&gt;=CrashTest!$B$4,$A1293&lt;=CrashTest!$C$4),2,IF(AND($A1293&gt;=CrashTest!$B$5,$A1293&lt;=CrashTest!$C$5),3,IF(AND($A1293&gt;=CrashTest!$B$6,$A1293&lt;=CrashTest!$C$6),4,IF(AND($A1293&gt;=CrashTest!$B$7,$A1293&lt;=CrashTest!$C$7),5,0)))))</f>
        <v>0</v>
      </c>
      <c r="J1293" s="0" t="str">
        <f aca="false">IF(I1293=0,"",IF(I1292=I1293,MAX(J1292,B1293),B1293))</f>
        <v/>
      </c>
      <c r="K1293" s="9" t="str">
        <f aca="false">IF(I1293=0,"",B1293/J1293-1)</f>
        <v/>
      </c>
      <c r="M1293" s="8"/>
      <c r="N1293" s="8"/>
      <c r="O1293" s="8"/>
      <c r="P1293" s="8"/>
      <c r="Q1293" s="9"/>
      <c r="R1293" s="9"/>
      <c r="S1293" s="9"/>
      <c r="T1293" s="9"/>
      <c r="U1293" s="9"/>
      <c r="V1293" s="9"/>
    </row>
    <row r="1294" customFormat="false" ht="15" hidden="false" customHeight="false" outlineLevel="0" collapsed="false">
      <c r="A1294" s="5" t="n">
        <v>45708</v>
      </c>
      <c r="B1294" s="6" t="n">
        <v>2940</v>
      </c>
      <c r="C1294" s="9" t="n">
        <f aca="false">B1294/B1293-1</f>
        <v>0.00705624443378783</v>
      </c>
      <c r="D1294" s="9" t="n">
        <f aca="false">LN(B1294/B1293)</f>
        <v>0.00703146563624968</v>
      </c>
      <c r="E1294" s="9" t="n">
        <f aca="false">B1294/B1289-1</f>
        <v>0.0106565830182193</v>
      </c>
      <c r="F1294" s="9" t="n">
        <f aca="false">B1294/B1273-1</f>
        <v>0.0671506352087115</v>
      </c>
      <c r="G1294" s="0" t="n">
        <f aca="false">MAX(G1293,B1294)</f>
        <v>2940</v>
      </c>
      <c r="H1294" s="9" t="n">
        <f aca="false">B1294/G1294-1</f>
        <v>0</v>
      </c>
      <c r="I1294" s="0" t="n">
        <f aca="false">IF(AND($A1294&gt;=CrashTest!$B$3,$A1294&lt;=CrashTest!$C$3),1,IF(AND($A1294&gt;=CrashTest!$B$4,$A1294&lt;=CrashTest!$C$4),2,IF(AND($A1294&gt;=CrashTest!$B$5,$A1294&lt;=CrashTest!$C$5),3,IF(AND($A1294&gt;=CrashTest!$B$6,$A1294&lt;=CrashTest!$C$6),4,IF(AND($A1294&gt;=CrashTest!$B$7,$A1294&lt;=CrashTest!$C$7),5,0)))))</f>
        <v>0</v>
      </c>
      <c r="J1294" s="0" t="str">
        <f aca="false">IF(I1294=0,"",IF(I1293=I1294,MAX(J1293,B1294),B1294))</f>
        <v/>
      </c>
      <c r="K1294" s="9" t="str">
        <f aca="false">IF(I1294=0,"",B1294/J1294-1)</f>
        <v/>
      </c>
      <c r="M1294" s="8"/>
      <c r="N1294" s="8"/>
      <c r="O1294" s="8"/>
      <c r="P1294" s="8"/>
      <c r="Q1294" s="9"/>
      <c r="R1294" s="9"/>
      <c r="S1294" s="9"/>
      <c r="T1294" s="9"/>
      <c r="U1294" s="9"/>
      <c r="V1294" s="9"/>
    </row>
    <row r="1295" customFormat="false" ht="15" hidden="false" customHeight="false" outlineLevel="0" collapsed="false">
      <c r="A1295" s="5" t="n">
        <v>45709</v>
      </c>
      <c r="B1295" s="6" t="n">
        <v>2937.6</v>
      </c>
      <c r="C1295" s="9" t="n">
        <f aca="false">B1295/B1294-1</f>
        <v>-0.000816326530612255</v>
      </c>
      <c r="D1295" s="9" t="n">
        <f aca="false">LN(B1295/B1294)</f>
        <v>-0.000816659906555978</v>
      </c>
      <c r="E1295" s="9" t="n">
        <f aca="false">B1295/B1290-1</f>
        <v>0.00399876960935086</v>
      </c>
      <c r="F1295" s="9" t="n">
        <f aca="false">B1295/B1274-1</f>
        <v>0.0614250614250613</v>
      </c>
      <c r="G1295" s="0" t="n">
        <f aca="false">MAX(G1294,B1295)</f>
        <v>2940</v>
      </c>
      <c r="H1295" s="9" t="n">
        <f aca="false">B1295/G1295-1</f>
        <v>-0.000816326530612255</v>
      </c>
      <c r="I1295" s="0" t="n">
        <f aca="false">IF(AND($A1295&gt;=CrashTest!$B$3,$A1295&lt;=CrashTest!$C$3),1,IF(AND($A1295&gt;=CrashTest!$B$4,$A1295&lt;=CrashTest!$C$4),2,IF(AND($A1295&gt;=CrashTest!$B$5,$A1295&lt;=CrashTest!$C$5),3,IF(AND($A1295&gt;=CrashTest!$B$6,$A1295&lt;=CrashTest!$C$6),4,IF(AND($A1295&gt;=CrashTest!$B$7,$A1295&lt;=CrashTest!$C$7),5,0)))))</f>
        <v>0</v>
      </c>
      <c r="J1295" s="0" t="str">
        <f aca="false">IF(I1295=0,"",IF(I1294=I1295,MAX(J1294,B1295),B1295))</f>
        <v/>
      </c>
      <c r="K1295" s="9" t="str">
        <f aca="false">IF(I1295=0,"",B1295/J1295-1)</f>
        <v/>
      </c>
      <c r="M1295" s="8"/>
      <c r="N1295" s="8"/>
      <c r="O1295" s="8"/>
      <c r="P1295" s="8"/>
      <c r="Q1295" s="9"/>
      <c r="R1295" s="9"/>
      <c r="S1295" s="9"/>
      <c r="T1295" s="9"/>
      <c r="U1295" s="9"/>
      <c r="V1295" s="9"/>
    </row>
    <row r="1296" customFormat="false" ht="15" hidden="false" customHeight="false" outlineLevel="0" collapsed="false">
      <c r="A1296" s="5" t="n">
        <v>45712</v>
      </c>
      <c r="B1296" s="6" t="n">
        <v>2947.9</v>
      </c>
      <c r="C1296" s="9" t="n">
        <f aca="false">B1296/B1295-1</f>
        <v>0.0035062636165577</v>
      </c>
      <c r="D1296" s="9" t="n">
        <f aca="false">LN(B1296/B1295)</f>
        <v>0.00350013100513745</v>
      </c>
      <c r="E1296" s="9" t="n">
        <f aca="false">B1296/B1291-1</f>
        <v>0.0222985157442086</v>
      </c>
      <c r="F1296" s="9" t="n">
        <f aca="false">B1296/B1275-1</f>
        <v>0.0668814013245993</v>
      </c>
      <c r="G1296" s="0" t="n">
        <f aca="false">MAX(G1295,B1296)</f>
        <v>2947.9</v>
      </c>
      <c r="H1296" s="9" t="n">
        <f aca="false">B1296/G1296-1</f>
        <v>0</v>
      </c>
      <c r="I1296" s="0" t="n">
        <f aca="false">IF(AND($A1296&gt;=CrashTest!$B$3,$A1296&lt;=CrashTest!$C$3),1,IF(AND($A1296&gt;=CrashTest!$B$4,$A1296&lt;=CrashTest!$C$4),2,IF(AND($A1296&gt;=CrashTest!$B$5,$A1296&lt;=CrashTest!$C$5),3,IF(AND($A1296&gt;=CrashTest!$B$6,$A1296&lt;=CrashTest!$C$6),4,IF(AND($A1296&gt;=CrashTest!$B$7,$A1296&lt;=CrashTest!$C$7),5,0)))))</f>
        <v>0</v>
      </c>
      <c r="J1296" s="0" t="str">
        <f aca="false">IF(I1296=0,"",IF(I1295=I1296,MAX(J1295,B1296),B1296))</f>
        <v/>
      </c>
      <c r="K1296" s="9" t="str">
        <f aca="false">IF(I1296=0,"",B1296/J1296-1)</f>
        <v/>
      </c>
      <c r="M1296" s="8"/>
      <c r="N1296" s="8"/>
      <c r="O1296" s="8"/>
      <c r="P1296" s="8"/>
      <c r="Q1296" s="9"/>
      <c r="R1296" s="9"/>
      <c r="S1296" s="9"/>
      <c r="T1296" s="9"/>
      <c r="U1296" s="9"/>
      <c r="V1296" s="9"/>
    </row>
    <row r="1297" customFormat="false" ht="15" hidden="false" customHeight="false" outlineLevel="0" collapsed="false">
      <c r="A1297" s="5" t="n">
        <v>45713</v>
      </c>
      <c r="B1297" s="6" t="n">
        <v>2904.5</v>
      </c>
      <c r="C1297" s="9" t="n">
        <f aca="false">B1297/B1296-1</f>
        <v>-0.0147223447199701</v>
      </c>
      <c r="D1297" s="9" t="n">
        <f aca="false">LN(B1297/B1296)</f>
        <v>-0.0148317939987216</v>
      </c>
      <c r="E1297" s="9" t="n">
        <f aca="false">B1297/B1292-1</f>
        <v>-0.00924409878564603</v>
      </c>
      <c r="F1297" s="9" t="n">
        <f aca="false">B1297/B1276-1</f>
        <v>0.0457998775789434</v>
      </c>
      <c r="G1297" s="0" t="n">
        <f aca="false">MAX(G1296,B1297)</f>
        <v>2947.9</v>
      </c>
      <c r="H1297" s="9" t="n">
        <f aca="false">B1297/G1297-1</f>
        <v>-0.0147223447199701</v>
      </c>
      <c r="I1297" s="0" t="n">
        <f aca="false">IF(AND($A1297&gt;=CrashTest!$B$3,$A1297&lt;=CrashTest!$C$3),1,IF(AND($A1297&gt;=CrashTest!$B$4,$A1297&lt;=CrashTest!$C$4),2,IF(AND($A1297&gt;=CrashTest!$B$5,$A1297&lt;=CrashTest!$C$5),3,IF(AND($A1297&gt;=CrashTest!$B$6,$A1297&lt;=CrashTest!$C$6),4,IF(AND($A1297&gt;=CrashTest!$B$7,$A1297&lt;=CrashTest!$C$7),5,0)))))</f>
        <v>0</v>
      </c>
      <c r="J1297" s="0" t="str">
        <f aca="false">IF(I1297=0,"",IF(I1296=I1297,MAX(J1296,B1297),B1297))</f>
        <v/>
      </c>
      <c r="K1297" s="9" t="str">
        <f aca="false">IF(I1297=0,"",B1297/J1297-1)</f>
        <v/>
      </c>
      <c r="M1297" s="8"/>
      <c r="N1297" s="8"/>
      <c r="O1297" s="8"/>
      <c r="P1297" s="8"/>
      <c r="Q1297" s="9"/>
      <c r="R1297" s="9"/>
      <c r="S1297" s="9"/>
      <c r="T1297" s="9"/>
      <c r="U1297" s="9"/>
      <c r="V1297" s="9"/>
    </row>
    <row r="1298" customFormat="false" ht="15" hidden="false" customHeight="false" outlineLevel="0" collapsed="false">
      <c r="A1298" s="5" t="n">
        <v>45714</v>
      </c>
      <c r="B1298" s="6" t="n">
        <v>2916.8</v>
      </c>
      <c r="C1298" s="9" t="n">
        <f aca="false">B1298/B1297-1</f>
        <v>0.00423480805646426</v>
      </c>
      <c r="D1298" s="9" t="n">
        <f aca="false">LN(B1298/B1297)</f>
        <v>0.00422586649181155</v>
      </c>
      <c r="E1298" s="9" t="n">
        <f aca="false">B1298/B1293-1</f>
        <v>-0.000890593957662555</v>
      </c>
      <c r="F1298" s="9" t="n">
        <f aca="false">B1298/B1277-1</f>
        <v>0.0654977168949773</v>
      </c>
      <c r="G1298" s="0" t="n">
        <f aca="false">MAX(G1297,B1298)</f>
        <v>2947.9</v>
      </c>
      <c r="H1298" s="9" t="n">
        <f aca="false">B1298/G1298-1</f>
        <v>-0.0105498829675362</v>
      </c>
      <c r="I1298" s="0" t="n">
        <f aca="false">IF(AND($A1298&gt;=CrashTest!$B$3,$A1298&lt;=CrashTest!$C$3),1,IF(AND($A1298&gt;=CrashTest!$B$4,$A1298&lt;=CrashTest!$C$4),2,IF(AND($A1298&gt;=CrashTest!$B$5,$A1298&lt;=CrashTest!$C$5),3,IF(AND($A1298&gt;=CrashTest!$B$6,$A1298&lt;=CrashTest!$C$6),4,IF(AND($A1298&gt;=CrashTest!$B$7,$A1298&lt;=CrashTest!$C$7),5,0)))))</f>
        <v>0</v>
      </c>
      <c r="J1298" s="0" t="str">
        <f aca="false">IF(I1298=0,"",IF(I1297=I1298,MAX(J1297,B1298),B1298))</f>
        <v/>
      </c>
      <c r="K1298" s="9" t="str">
        <f aca="false">IF(I1298=0,"",B1298/J1298-1)</f>
        <v/>
      </c>
      <c r="M1298" s="8"/>
      <c r="N1298" s="8"/>
      <c r="O1298" s="8"/>
      <c r="P1298" s="8"/>
      <c r="Q1298" s="9"/>
      <c r="R1298" s="9"/>
      <c r="S1298" s="9"/>
      <c r="T1298" s="9"/>
      <c r="U1298" s="9"/>
      <c r="V1298" s="9"/>
    </row>
    <row r="1299" customFormat="false" ht="15" hidden="false" customHeight="false" outlineLevel="0" collapsed="false">
      <c r="A1299" s="5" t="n">
        <v>45715</v>
      </c>
      <c r="B1299" s="6" t="n">
        <v>2883.2</v>
      </c>
      <c r="C1299" s="9" t="n">
        <f aca="false">B1299/B1298-1</f>
        <v>-0.0115194733955021</v>
      </c>
      <c r="D1299" s="9" t="n">
        <f aca="false">LN(B1299/B1298)</f>
        <v>-0.01158633651038</v>
      </c>
      <c r="E1299" s="9" t="n">
        <f aca="false">B1299/B1294-1</f>
        <v>-0.0193197278911565</v>
      </c>
      <c r="F1299" s="9" t="n">
        <f aca="false">B1299/B1278-1</f>
        <v>0.042070261674136</v>
      </c>
      <c r="G1299" s="0" t="n">
        <f aca="false">MAX(G1298,B1299)</f>
        <v>2947.9</v>
      </c>
      <c r="H1299" s="9" t="n">
        <f aca="false">B1299/G1299-1</f>
        <v>-0.0219478272668681</v>
      </c>
      <c r="I1299" s="0" t="n">
        <f aca="false">IF(AND($A1299&gt;=CrashTest!$B$3,$A1299&lt;=CrashTest!$C$3),1,IF(AND($A1299&gt;=CrashTest!$B$4,$A1299&lt;=CrashTest!$C$4),2,IF(AND($A1299&gt;=CrashTest!$B$5,$A1299&lt;=CrashTest!$C$5),3,IF(AND($A1299&gt;=CrashTest!$B$6,$A1299&lt;=CrashTest!$C$6),4,IF(AND($A1299&gt;=CrashTest!$B$7,$A1299&lt;=CrashTest!$C$7),5,0)))))</f>
        <v>0</v>
      </c>
      <c r="J1299" s="0" t="str">
        <f aca="false">IF(I1299=0,"",IF(I1298=I1299,MAX(J1298,B1299),B1299))</f>
        <v/>
      </c>
      <c r="K1299" s="9" t="str">
        <f aca="false">IF(I1299=0,"",B1299/J1299-1)</f>
        <v/>
      </c>
      <c r="M1299" s="8"/>
      <c r="N1299" s="8"/>
      <c r="O1299" s="8"/>
      <c r="P1299" s="8"/>
      <c r="Q1299" s="9"/>
      <c r="R1299" s="9"/>
      <c r="S1299" s="9"/>
      <c r="T1299" s="9"/>
      <c r="U1299" s="9"/>
      <c r="V1299" s="9"/>
    </row>
    <row r="1300" customFormat="false" ht="15" hidden="false" customHeight="false" outlineLevel="0" collapsed="false">
      <c r="A1300" s="5" t="n">
        <v>45716</v>
      </c>
      <c r="B1300" s="6" t="n">
        <v>2836.8</v>
      </c>
      <c r="C1300" s="9" t="n">
        <f aca="false">B1300/B1299-1</f>
        <v>-0.0160932297447279</v>
      </c>
      <c r="D1300" s="9" t="n">
        <f aca="false">LN(B1300/B1299)</f>
        <v>-0.0162241320940752</v>
      </c>
      <c r="E1300" s="9" t="n">
        <f aca="false">B1300/B1295-1</f>
        <v>-0.034313725490196</v>
      </c>
      <c r="F1300" s="9" t="n">
        <f aca="false">B1300/B1279-1</f>
        <v>0.0244483767289012</v>
      </c>
      <c r="G1300" s="0" t="n">
        <f aca="false">MAX(G1299,B1300)</f>
        <v>2947.9</v>
      </c>
      <c r="H1300" s="9" t="n">
        <f aca="false">B1300/G1300-1</f>
        <v>-0.0376878455849927</v>
      </c>
      <c r="I1300" s="0" t="n">
        <f aca="false">IF(AND($A1300&gt;=CrashTest!$B$3,$A1300&lt;=CrashTest!$C$3),1,IF(AND($A1300&gt;=CrashTest!$B$4,$A1300&lt;=CrashTest!$C$4),2,IF(AND($A1300&gt;=CrashTest!$B$5,$A1300&lt;=CrashTest!$C$5),3,IF(AND($A1300&gt;=CrashTest!$B$6,$A1300&lt;=CrashTest!$C$6),4,IF(AND($A1300&gt;=CrashTest!$B$7,$A1300&lt;=CrashTest!$C$7),5,0)))))</f>
        <v>0</v>
      </c>
      <c r="J1300" s="0" t="str">
        <f aca="false">IF(I1300=0,"",IF(I1299=I1300,MAX(J1299,B1300),B1300))</f>
        <v/>
      </c>
      <c r="K1300" s="9" t="str">
        <f aca="false">IF(I1300=0,"",B1300/J1300-1)</f>
        <v/>
      </c>
      <c r="M1300" s="8"/>
      <c r="N1300" s="8"/>
      <c r="O1300" s="8"/>
      <c r="P1300" s="8"/>
      <c r="Q1300" s="9"/>
      <c r="R1300" s="9"/>
      <c r="S1300" s="9"/>
      <c r="T1300" s="9"/>
      <c r="U1300" s="9"/>
      <c r="V1300" s="9"/>
    </row>
    <row r="1301" customFormat="false" ht="15" hidden="false" customHeight="false" outlineLevel="0" collapsed="false">
      <c r="A1301" s="5" t="n">
        <v>45719</v>
      </c>
      <c r="B1301" s="6" t="n">
        <v>2890.2</v>
      </c>
      <c r="C1301" s="9" t="n">
        <f aca="false">B1301/B1300-1</f>
        <v>0.018824027072758</v>
      </c>
      <c r="D1301" s="9" t="n">
        <f aca="false">LN(B1301/B1300)</f>
        <v>0.0186490475442866</v>
      </c>
      <c r="E1301" s="9" t="n">
        <f aca="false">B1301/B1296-1</f>
        <v>-0.0195732555378406</v>
      </c>
      <c r="F1301" s="9" t="n">
        <f aca="false">B1301/B1280-1</f>
        <v>0.0238044633368757</v>
      </c>
      <c r="G1301" s="0" t="n">
        <f aca="false">MAX(G1300,B1301)</f>
        <v>2947.9</v>
      </c>
      <c r="H1301" s="9" t="n">
        <f aca="false">B1301/G1301-1</f>
        <v>-0.0195732555378406</v>
      </c>
      <c r="I1301" s="0" t="n">
        <f aca="false">IF(AND($A1301&gt;=CrashTest!$B$3,$A1301&lt;=CrashTest!$C$3),1,IF(AND($A1301&gt;=CrashTest!$B$4,$A1301&lt;=CrashTest!$C$4),2,IF(AND($A1301&gt;=CrashTest!$B$5,$A1301&lt;=CrashTest!$C$5),3,IF(AND($A1301&gt;=CrashTest!$B$6,$A1301&lt;=CrashTest!$C$6),4,IF(AND($A1301&gt;=CrashTest!$B$7,$A1301&lt;=CrashTest!$C$7),5,0)))))</f>
        <v>0</v>
      </c>
      <c r="J1301" s="0" t="str">
        <f aca="false">IF(I1301=0,"",IF(I1300=I1301,MAX(J1300,B1301),B1301))</f>
        <v/>
      </c>
      <c r="K1301" s="9" t="str">
        <f aca="false">IF(I1301=0,"",B1301/J1301-1)</f>
        <v/>
      </c>
      <c r="M1301" s="8"/>
      <c r="N1301" s="8"/>
      <c r="O1301" s="8"/>
      <c r="P1301" s="8"/>
      <c r="Q1301" s="9"/>
      <c r="R1301" s="9"/>
      <c r="S1301" s="9"/>
      <c r="T1301" s="9"/>
      <c r="U1301" s="9"/>
      <c r="V1301" s="9"/>
    </row>
    <row r="1302" customFormat="false" ht="15" hidden="false" customHeight="false" outlineLevel="0" collapsed="false">
      <c r="A1302" s="5" t="n">
        <v>45720</v>
      </c>
      <c r="B1302" s="6" t="n">
        <v>2909.6</v>
      </c>
      <c r="C1302" s="9" t="n">
        <f aca="false">B1302/B1301-1</f>
        <v>0.0067123382464882</v>
      </c>
      <c r="D1302" s="9" t="n">
        <f aca="false">LN(B1302/B1301)</f>
        <v>0.00668991080854924</v>
      </c>
      <c r="E1302" s="9" t="n">
        <f aca="false">B1302/B1297-1</f>
        <v>0.00175589602341186</v>
      </c>
      <c r="F1302" s="9" t="n">
        <f aca="false">B1302/B1281-1</f>
        <v>0.0345244444444444</v>
      </c>
      <c r="G1302" s="0" t="n">
        <f aca="false">MAX(G1301,B1302)</f>
        <v>2947.9</v>
      </c>
      <c r="H1302" s="9" t="n">
        <f aca="false">B1302/G1302-1</f>
        <v>-0.0129922996031073</v>
      </c>
      <c r="I1302" s="0" t="n">
        <f aca="false">IF(AND($A1302&gt;=CrashTest!$B$3,$A1302&lt;=CrashTest!$C$3),1,IF(AND($A1302&gt;=CrashTest!$B$4,$A1302&lt;=CrashTest!$C$4),2,IF(AND($A1302&gt;=CrashTest!$B$5,$A1302&lt;=CrashTest!$C$5),3,IF(AND($A1302&gt;=CrashTest!$B$6,$A1302&lt;=CrashTest!$C$6),4,IF(AND($A1302&gt;=CrashTest!$B$7,$A1302&lt;=CrashTest!$C$7),5,0)))))</f>
        <v>0</v>
      </c>
      <c r="J1302" s="0" t="str">
        <f aca="false">IF(I1302=0,"",IF(I1301=I1302,MAX(J1301,B1302),B1302))</f>
        <v/>
      </c>
      <c r="K1302" s="9" t="str">
        <f aca="false">IF(I1302=0,"",B1302/J1302-1)</f>
        <v/>
      </c>
      <c r="M1302" s="8"/>
      <c r="N1302" s="8"/>
      <c r="O1302" s="8"/>
      <c r="P1302" s="8"/>
      <c r="Q1302" s="9"/>
      <c r="R1302" s="9"/>
      <c r="S1302" s="9"/>
      <c r="T1302" s="9"/>
      <c r="U1302" s="9"/>
      <c r="V1302" s="9"/>
    </row>
    <row r="1303" customFormat="false" ht="15" hidden="false" customHeight="false" outlineLevel="0" collapsed="false">
      <c r="A1303" s="5" t="n">
        <v>45721</v>
      </c>
      <c r="B1303" s="6" t="n">
        <v>2915.3</v>
      </c>
      <c r="C1303" s="9" t="n">
        <f aca="false">B1303/B1302-1</f>
        <v>0.00195903216937055</v>
      </c>
      <c r="D1303" s="9" t="n">
        <f aca="false">LN(B1303/B1302)</f>
        <v>0.00195711576830295</v>
      </c>
      <c r="E1303" s="9" t="n">
        <f aca="false">B1303/B1298-1</f>
        <v>-0.000514262205156379</v>
      </c>
      <c r="F1303" s="9" t="n">
        <f aca="false">B1303/B1282-1</f>
        <v>0.0287236670312996</v>
      </c>
      <c r="G1303" s="0" t="n">
        <f aca="false">MAX(G1302,B1303)</f>
        <v>2947.9</v>
      </c>
      <c r="H1303" s="9" t="n">
        <f aca="false">B1303/G1303-1</f>
        <v>-0.0110587197666135</v>
      </c>
      <c r="I1303" s="0" t="n">
        <f aca="false">IF(AND($A1303&gt;=CrashTest!$B$3,$A1303&lt;=CrashTest!$C$3),1,IF(AND($A1303&gt;=CrashTest!$B$4,$A1303&lt;=CrashTest!$C$4),2,IF(AND($A1303&gt;=CrashTest!$B$5,$A1303&lt;=CrashTest!$C$5),3,IF(AND($A1303&gt;=CrashTest!$B$6,$A1303&lt;=CrashTest!$C$6),4,IF(AND($A1303&gt;=CrashTest!$B$7,$A1303&lt;=CrashTest!$C$7),5,0)))))</f>
        <v>0</v>
      </c>
      <c r="J1303" s="0" t="str">
        <f aca="false">IF(I1303=0,"",IF(I1302=I1303,MAX(J1302,B1303),B1303))</f>
        <v/>
      </c>
      <c r="K1303" s="9" t="str">
        <f aca="false">IF(I1303=0,"",B1303/J1303-1)</f>
        <v/>
      </c>
      <c r="M1303" s="8"/>
      <c r="N1303" s="8"/>
      <c r="O1303" s="8"/>
      <c r="P1303" s="8"/>
      <c r="Q1303" s="9"/>
      <c r="R1303" s="9"/>
      <c r="S1303" s="9"/>
      <c r="T1303" s="9"/>
      <c r="U1303" s="9"/>
      <c r="V1303" s="9"/>
    </row>
    <row r="1304" customFormat="false" ht="15" hidden="false" customHeight="false" outlineLevel="0" collapsed="false">
      <c r="A1304" s="5" t="n">
        <v>45722</v>
      </c>
      <c r="B1304" s="6" t="n">
        <v>2916.6</v>
      </c>
      <c r="C1304" s="9" t="n">
        <f aca="false">B1304/B1303-1</f>
        <v>0.000445923232600398</v>
      </c>
      <c r="D1304" s="9" t="n">
        <f aca="false">LN(B1304/B1303)</f>
        <v>0.000445823838382741</v>
      </c>
      <c r="E1304" s="9" t="n">
        <f aca="false">B1304/B1299-1</f>
        <v>0.0115843507214206</v>
      </c>
      <c r="F1304" s="9" t="n">
        <f aca="false">B1304/B1283-1</f>
        <v>0.0221848386079275</v>
      </c>
      <c r="G1304" s="0" t="n">
        <f aca="false">MAX(G1303,B1304)</f>
        <v>2947.9</v>
      </c>
      <c r="H1304" s="9" t="n">
        <f aca="false">B1304/G1304-1</f>
        <v>-0.0106177278740799</v>
      </c>
      <c r="I1304" s="0" t="n">
        <f aca="false">IF(AND($A1304&gt;=CrashTest!$B$3,$A1304&lt;=CrashTest!$C$3),1,IF(AND($A1304&gt;=CrashTest!$B$4,$A1304&lt;=CrashTest!$C$4),2,IF(AND($A1304&gt;=CrashTest!$B$5,$A1304&lt;=CrashTest!$C$5),3,IF(AND($A1304&gt;=CrashTest!$B$6,$A1304&lt;=CrashTest!$C$6),4,IF(AND($A1304&gt;=CrashTest!$B$7,$A1304&lt;=CrashTest!$C$7),5,0)))))</f>
        <v>0</v>
      </c>
      <c r="J1304" s="0" t="str">
        <f aca="false">IF(I1304=0,"",IF(I1303=I1304,MAX(J1303,B1304),B1304))</f>
        <v/>
      </c>
      <c r="K1304" s="9" t="str">
        <f aca="false">IF(I1304=0,"",B1304/J1304-1)</f>
        <v/>
      </c>
      <c r="M1304" s="8"/>
      <c r="N1304" s="8"/>
      <c r="O1304" s="8"/>
      <c r="P1304" s="8"/>
      <c r="Q1304" s="9"/>
      <c r="R1304" s="9"/>
      <c r="S1304" s="9"/>
      <c r="T1304" s="9"/>
      <c r="U1304" s="9"/>
      <c r="V1304" s="9"/>
    </row>
    <row r="1305" customFormat="false" ht="15" hidden="false" customHeight="false" outlineLevel="0" collapsed="false">
      <c r="A1305" s="5" t="n">
        <v>45723</v>
      </c>
      <c r="B1305" s="6" t="n">
        <v>2904.7</v>
      </c>
      <c r="C1305" s="9" t="n">
        <f aca="false">B1305/B1304-1</f>
        <v>-0.0040800932592745</v>
      </c>
      <c r="D1305" s="9" t="n">
        <f aca="false">LN(B1305/B1304)</f>
        <v>-0.00408843954994206</v>
      </c>
      <c r="E1305" s="9" t="n">
        <f aca="false">B1305/B1300-1</f>
        <v>0.0239354201917652</v>
      </c>
      <c r="F1305" s="9" t="n">
        <f aca="false">B1305/B1284-1</f>
        <v>0.0115266750243765</v>
      </c>
      <c r="G1305" s="0" t="n">
        <f aca="false">MAX(G1304,B1305)</f>
        <v>2947.9</v>
      </c>
      <c r="H1305" s="9" t="n">
        <f aca="false">B1305/G1305-1</f>
        <v>-0.0146544998134266</v>
      </c>
      <c r="I1305" s="0" t="n">
        <f aca="false">IF(AND($A1305&gt;=CrashTest!$B$3,$A1305&lt;=CrashTest!$C$3),1,IF(AND($A1305&gt;=CrashTest!$B$4,$A1305&lt;=CrashTest!$C$4),2,IF(AND($A1305&gt;=CrashTest!$B$5,$A1305&lt;=CrashTest!$C$5),3,IF(AND($A1305&gt;=CrashTest!$B$6,$A1305&lt;=CrashTest!$C$6),4,IF(AND($A1305&gt;=CrashTest!$B$7,$A1305&lt;=CrashTest!$C$7),5,0)))))</f>
        <v>0</v>
      </c>
      <c r="J1305" s="0" t="str">
        <f aca="false">IF(I1305=0,"",IF(I1304=I1305,MAX(J1304,B1305),B1305))</f>
        <v/>
      </c>
      <c r="K1305" s="9" t="str">
        <f aca="false">IF(I1305=0,"",B1305/J1305-1)</f>
        <v/>
      </c>
      <c r="M1305" s="8"/>
      <c r="N1305" s="8"/>
      <c r="O1305" s="8"/>
      <c r="P1305" s="8"/>
      <c r="Q1305" s="9"/>
      <c r="R1305" s="9"/>
      <c r="S1305" s="9"/>
      <c r="T1305" s="9"/>
      <c r="U1305" s="9"/>
      <c r="V1305" s="9"/>
    </row>
    <row r="1306" customFormat="false" ht="15" hidden="false" customHeight="false" outlineLevel="0" collapsed="false">
      <c r="A1306" s="5" t="n">
        <v>45726</v>
      </c>
      <c r="B1306" s="6" t="n">
        <v>2891</v>
      </c>
      <c r="C1306" s="9" t="n">
        <f aca="false">B1306/B1305-1</f>
        <v>-0.00471649395806795</v>
      </c>
      <c r="D1306" s="9" t="n">
        <f aca="false">LN(B1306/B1305)</f>
        <v>-0.00472765171317668</v>
      </c>
      <c r="E1306" s="9" t="n">
        <f aca="false">B1306/B1301-1</f>
        <v>0.000276797453463429</v>
      </c>
      <c r="F1306" s="9" t="n">
        <f aca="false">B1306/B1285-1</f>
        <v>0.0122549019607843</v>
      </c>
      <c r="G1306" s="0" t="n">
        <f aca="false">MAX(G1305,B1306)</f>
        <v>2947.9</v>
      </c>
      <c r="H1306" s="9" t="n">
        <f aca="false">B1306/G1306-1</f>
        <v>-0.019301875911666</v>
      </c>
      <c r="I1306" s="0" t="n">
        <f aca="false">IF(AND($A1306&gt;=CrashTest!$B$3,$A1306&lt;=CrashTest!$C$3),1,IF(AND($A1306&gt;=CrashTest!$B$4,$A1306&lt;=CrashTest!$C$4),2,IF(AND($A1306&gt;=CrashTest!$B$5,$A1306&lt;=CrashTest!$C$5),3,IF(AND($A1306&gt;=CrashTest!$B$6,$A1306&lt;=CrashTest!$C$6),4,IF(AND($A1306&gt;=CrashTest!$B$7,$A1306&lt;=CrashTest!$C$7),5,0)))))</f>
        <v>0</v>
      </c>
      <c r="J1306" s="0" t="str">
        <f aca="false">IF(I1306=0,"",IF(I1305=I1306,MAX(J1305,B1306),B1306))</f>
        <v/>
      </c>
      <c r="K1306" s="9" t="str">
        <f aca="false">IF(I1306=0,"",B1306/J1306-1)</f>
        <v/>
      </c>
      <c r="M1306" s="8"/>
      <c r="N1306" s="8"/>
      <c r="O1306" s="8"/>
      <c r="P1306" s="8"/>
      <c r="Q1306" s="9"/>
      <c r="R1306" s="9"/>
      <c r="S1306" s="9"/>
      <c r="T1306" s="9"/>
      <c r="U1306" s="9"/>
      <c r="V1306" s="9"/>
    </row>
    <row r="1307" customFormat="false" ht="15" hidden="false" customHeight="false" outlineLevel="0" collapsed="false">
      <c r="A1307" s="5" t="n">
        <v>45727</v>
      </c>
      <c r="B1307" s="6" t="n">
        <v>2912.9</v>
      </c>
      <c r="C1307" s="9" t="n">
        <f aca="false">B1307/B1306-1</f>
        <v>0.00757523348322375</v>
      </c>
      <c r="D1307" s="9" t="n">
        <f aca="false">LN(B1307/B1306)</f>
        <v>0.00754668548325918</v>
      </c>
      <c r="E1307" s="9" t="n">
        <f aca="false">B1307/B1302-1</f>
        <v>0.0011341765191093</v>
      </c>
      <c r="F1307" s="9" t="n">
        <f aca="false">B1307/B1286-1</f>
        <v>0.0159034631883652</v>
      </c>
      <c r="G1307" s="0" t="n">
        <f aca="false">MAX(G1306,B1307)</f>
        <v>2947.9</v>
      </c>
      <c r="H1307" s="9" t="n">
        <f aca="false">B1307/G1307-1</f>
        <v>-0.0118728586451372</v>
      </c>
      <c r="I1307" s="0" t="n">
        <f aca="false">IF(AND($A1307&gt;=CrashTest!$B$3,$A1307&lt;=CrashTest!$C$3),1,IF(AND($A1307&gt;=CrashTest!$B$4,$A1307&lt;=CrashTest!$C$4),2,IF(AND($A1307&gt;=CrashTest!$B$5,$A1307&lt;=CrashTest!$C$5),3,IF(AND($A1307&gt;=CrashTest!$B$6,$A1307&lt;=CrashTest!$C$6),4,IF(AND($A1307&gt;=CrashTest!$B$7,$A1307&lt;=CrashTest!$C$7),5,0)))))</f>
        <v>0</v>
      </c>
      <c r="J1307" s="0" t="str">
        <f aca="false">IF(I1307=0,"",IF(I1306=I1307,MAX(J1306,B1307),B1307))</f>
        <v/>
      </c>
      <c r="K1307" s="9" t="str">
        <f aca="false">IF(I1307=0,"",B1307/J1307-1)</f>
        <v/>
      </c>
      <c r="M1307" s="8"/>
      <c r="N1307" s="8"/>
      <c r="O1307" s="8"/>
      <c r="P1307" s="8"/>
      <c r="Q1307" s="9"/>
      <c r="R1307" s="9"/>
      <c r="S1307" s="9"/>
      <c r="T1307" s="9"/>
      <c r="U1307" s="9"/>
      <c r="V1307" s="9"/>
    </row>
    <row r="1308" customFormat="false" ht="15" hidden="false" customHeight="false" outlineLevel="0" collapsed="false">
      <c r="A1308" s="5" t="n">
        <v>45728</v>
      </c>
      <c r="B1308" s="6" t="n">
        <v>2939.1</v>
      </c>
      <c r="C1308" s="9" t="n">
        <f aca="false">B1308/B1307-1</f>
        <v>0.00899447286209609</v>
      </c>
      <c r="D1308" s="9" t="n">
        <f aca="false">LN(B1308/B1307)</f>
        <v>0.0089542635191009</v>
      </c>
      <c r="E1308" s="9" t="n">
        <f aca="false">B1308/B1303-1</f>
        <v>0.0081638253352998</v>
      </c>
      <c r="F1308" s="9" t="n">
        <f aca="false">B1308/B1287-1</f>
        <v>0.0085097622070478</v>
      </c>
      <c r="G1308" s="0" t="n">
        <f aca="false">MAX(G1307,B1308)</f>
        <v>2947.9</v>
      </c>
      <c r="H1308" s="9" t="n">
        <f aca="false">B1308/G1308-1</f>
        <v>-0.00298517588792024</v>
      </c>
      <c r="I1308" s="0" t="n">
        <f aca="false">IF(AND($A1308&gt;=CrashTest!$B$3,$A1308&lt;=CrashTest!$C$3),1,IF(AND($A1308&gt;=CrashTest!$B$4,$A1308&lt;=CrashTest!$C$4),2,IF(AND($A1308&gt;=CrashTest!$B$5,$A1308&lt;=CrashTest!$C$5),3,IF(AND($A1308&gt;=CrashTest!$B$6,$A1308&lt;=CrashTest!$C$6),4,IF(AND($A1308&gt;=CrashTest!$B$7,$A1308&lt;=CrashTest!$C$7),5,0)))))</f>
        <v>0</v>
      </c>
      <c r="J1308" s="0" t="str">
        <f aca="false">IF(I1308=0,"",IF(I1307=I1308,MAX(J1307,B1308),B1308))</f>
        <v/>
      </c>
      <c r="K1308" s="9" t="str">
        <f aca="false">IF(I1308=0,"",B1308/J1308-1)</f>
        <v/>
      </c>
      <c r="M1308" s="8"/>
      <c r="N1308" s="8"/>
      <c r="O1308" s="8"/>
      <c r="P1308" s="8"/>
      <c r="Q1308" s="9"/>
      <c r="R1308" s="9"/>
      <c r="S1308" s="9"/>
      <c r="T1308" s="9"/>
      <c r="U1308" s="9"/>
      <c r="V1308" s="9"/>
    </row>
    <row r="1309" customFormat="false" ht="15" hidden="false" customHeight="false" outlineLevel="0" collapsed="false">
      <c r="A1309" s="5" t="n">
        <v>45729</v>
      </c>
      <c r="B1309" s="6" t="n">
        <v>2984.3</v>
      </c>
      <c r="C1309" s="9" t="n">
        <f aca="false">B1309/B1308-1</f>
        <v>0.0153788574733762</v>
      </c>
      <c r="D1309" s="9" t="n">
        <f aca="false">LN(B1309/B1308)</f>
        <v>0.0152618014445503</v>
      </c>
      <c r="E1309" s="9" t="n">
        <f aca="false">B1309/B1304-1</f>
        <v>0.0232119591304945</v>
      </c>
      <c r="F1309" s="9" t="n">
        <f aca="false">B1309/B1288-1</f>
        <v>0.0246523605150215</v>
      </c>
      <c r="G1309" s="0" t="n">
        <f aca="false">MAX(G1308,B1309)</f>
        <v>2984.3</v>
      </c>
      <c r="H1309" s="9" t="n">
        <f aca="false">B1309/G1309-1</f>
        <v>0</v>
      </c>
      <c r="I1309" s="0" t="n">
        <f aca="false">IF(AND($A1309&gt;=CrashTest!$B$3,$A1309&lt;=CrashTest!$C$3),1,IF(AND($A1309&gt;=CrashTest!$B$4,$A1309&lt;=CrashTest!$C$4),2,IF(AND($A1309&gt;=CrashTest!$B$5,$A1309&lt;=CrashTest!$C$5),3,IF(AND($A1309&gt;=CrashTest!$B$6,$A1309&lt;=CrashTest!$C$6),4,IF(AND($A1309&gt;=CrashTest!$B$7,$A1309&lt;=CrashTest!$C$7),5,0)))))</f>
        <v>0</v>
      </c>
      <c r="J1309" s="0" t="str">
        <f aca="false">IF(I1309=0,"",IF(I1308=I1309,MAX(J1308,B1309),B1309))</f>
        <v/>
      </c>
      <c r="K1309" s="9" t="str">
        <f aca="false">IF(I1309=0,"",B1309/J1309-1)</f>
        <v/>
      </c>
      <c r="M1309" s="8"/>
      <c r="N1309" s="8"/>
      <c r="O1309" s="8"/>
      <c r="P1309" s="8"/>
      <c r="Q1309" s="9"/>
      <c r="R1309" s="9"/>
      <c r="S1309" s="9"/>
      <c r="T1309" s="9"/>
      <c r="U1309" s="9"/>
      <c r="V1309" s="9"/>
    </row>
    <row r="1310" customFormat="false" ht="15" hidden="false" customHeight="false" outlineLevel="0" collapsed="false">
      <c r="A1310" s="5" t="n">
        <v>45730</v>
      </c>
      <c r="B1310" s="6" t="n">
        <v>2994.5</v>
      </c>
      <c r="C1310" s="9" t="n">
        <f aca="false">B1310/B1309-1</f>
        <v>0.00341788694166123</v>
      </c>
      <c r="D1310" s="9" t="n">
        <f aca="false">LN(B1310/B1309)</f>
        <v>0.00341205924126036</v>
      </c>
      <c r="E1310" s="9" t="n">
        <f aca="false">B1310/B1305-1</f>
        <v>0.0309154129514235</v>
      </c>
      <c r="F1310" s="9" t="n">
        <f aca="false">B1310/B1289-1</f>
        <v>0.0293915434857339</v>
      </c>
      <c r="G1310" s="0" t="n">
        <f aca="false">MAX(G1309,B1310)</f>
        <v>2994.5</v>
      </c>
      <c r="H1310" s="9" t="n">
        <f aca="false">B1310/G1310-1</f>
        <v>0</v>
      </c>
      <c r="I1310" s="0" t="n">
        <f aca="false">IF(AND($A1310&gt;=CrashTest!$B$3,$A1310&lt;=CrashTest!$C$3),1,IF(AND($A1310&gt;=CrashTest!$B$4,$A1310&lt;=CrashTest!$C$4),2,IF(AND($A1310&gt;=CrashTest!$B$5,$A1310&lt;=CrashTest!$C$5),3,IF(AND($A1310&gt;=CrashTest!$B$6,$A1310&lt;=CrashTest!$C$6),4,IF(AND($A1310&gt;=CrashTest!$B$7,$A1310&lt;=CrashTest!$C$7),5,0)))))</f>
        <v>0</v>
      </c>
      <c r="J1310" s="0" t="str">
        <f aca="false">IF(I1310=0,"",IF(I1309=I1310,MAX(J1309,B1310),B1310))</f>
        <v/>
      </c>
      <c r="K1310" s="9" t="str">
        <f aca="false">IF(I1310=0,"",B1310/J1310-1)</f>
        <v/>
      </c>
      <c r="M1310" s="8"/>
      <c r="N1310" s="8"/>
      <c r="O1310" s="8"/>
      <c r="P1310" s="8"/>
      <c r="Q1310" s="9"/>
      <c r="R1310" s="9"/>
      <c r="S1310" s="9"/>
      <c r="T1310" s="9"/>
      <c r="U1310" s="9"/>
      <c r="V1310" s="9"/>
    </row>
    <row r="1311" customFormat="false" ht="15" hidden="false" customHeight="false" outlineLevel="0" collapsed="false">
      <c r="A1311" s="5" t="n">
        <v>45733</v>
      </c>
      <c r="B1311" s="6" t="n">
        <v>3000</v>
      </c>
      <c r="C1311" s="9" t="n">
        <f aca="false">B1311/B1310-1</f>
        <v>0.00183670061779928</v>
      </c>
      <c r="D1311" s="9" t="n">
        <f aca="false">LN(B1311/B1310)</f>
        <v>0.00183501594572963</v>
      </c>
      <c r="E1311" s="9" t="n">
        <f aca="false">B1311/B1306-1</f>
        <v>0.0377032168799722</v>
      </c>
      <c r="F1311" s="9" t="n">
        <f aca="false">B1311/B1290-1</f>
        <v>0.0253255408592228</v>
      </c>
      <c r="G1311" s="0" t="n">
        <f aca="false">MAX(G1310,B1311)</f>
        <v>3000</v>
      </c>
      <c r="H1311" s="9" t="n">
        <f aca="false">B1311/G1311-1</f>
        <v>0</v>
      </c>
      <c r="I1311" s="0" t="n">
        <f aca="false">IF(AND($A1311&gt;=CrashTest!$B$3,$A1311&lt;=CrashTest!$C$3),1,IF(AND($A1311&gt;=CrashTest!$B$4,$A1311&lt;=CrashTest!$C$4),2,IF(AND($A1311&gt;=CrashTest!$B$5,$A1311&lt;=CrashTest!$C$5),3,IF(AND($A1311&gt;=CrashTest!$B$6,$A1311&lt;=CrashTest!$C$6),4,IF(AND($A1311&gt;=CrashTest!$B$7,$A1311&lt;=CrashTest!$C$7),5,0)))))</f>
        <v>0</v>
      </c>
      <c r="J1311" s="0" t="str">
        <f aca="false">IF(I1311=0,"",IF(I1310=I1311,MAX(J1310,B1311),B1311))</f>
        <v/>
      </c>
      <c r="K1311" s="9" t="str">
        <f aca="false">IF(I1311=0,"",B1311/J1311-1)</f>
        <v/>
      </c>
      <c r="M1311" s="8"/>
      <c r="N1311" s="8"/>
      <c r="O1311" s="8"/>
      <c r="P1311" s="8"/>
      <c r="Q1311" s="9"/>
      <c r="R1311" s="9"/>
      <c r="S1311" s="9"/>
      <c r="T1311" s="9"/>
      <c r="U1311" s="9"/>
      <c r="V1311" s="9"/>
    </row>
    <row r="1312" customFormat="false" ht="15" hidden="false" customHeight="false" outlineLevel="0" collapsed="false">
      <c r="A1312" s="5" t="n">
        <v>45734</v>
      </c>
      <c r="B1312" s="6" t="n">
        <v>3035.1</v>
      </c>
      <c r="C1312" s="9" t="n">
        <f aca="false">B1312/B1311-1</f>
        <v>0.0117</v>
      </c>
      <c r="D1312" s="9" t="n">
        <f aca="false">LN(B1312/B1311)</f>
        <v>0.0116320842297077</v>
      </c>
      <c r="E1312" s="9" t="n">
        <f aca="false">B1312/B1307-1</f>
        <v>0.0419513199903876</v>
      </c>
      <c r="F1312" s="9" t="n">
        <f aca="false">B1312/B1291-1</f>
        <v>0.0525384935497295</v>
      </c>
      <c r="G1312" s="0" t="n">
        <f aca="false">MAX(G1311,B1312)</f>
        <v>3035.1</v>
      </c>
      <c r="H1312" s="9" t="n">
        <f aca="false">B1312/G1312-1</f>
        <v>0</v>
      </c>
      <c r="I1312" s="0" t="n">
        <f aca="false">IF(AND($A1312&gt;=CrashTest!$B$3,$A1312&lt;=CrashTest!$C$3),1,IF(AND($A1312&gt;=CrashTest!$B$4,$A1312&lt;=CrashTest!$C$4),2,IF(AND($A1312&gt;=CrashTest!$B$5,$A1312&lt;=CrashTest!$C$5),3,IF(AND($A1312&gt;=CrashTest!$B$6,$A1312&lt;=CrashTest!$C$6),4,IF(AND($A1312&gt;=CrashTest!$B$7,$A1312&lt;=CrashTest!$C$7),5,0)))))</f>
        <v>0</v>
      </c>
      <c r="J1312" s="0" t="str">
        <f aca="false">IF(I1312=0,"",IF(I1311=I1312,MAX(J1311,B1312),B1312))</f>
        <v/>
      </c>
      <c r="K1312" s="9" t="str">
        <f aca="false">IF(I1312=0,"",B1312/J1312-1)</f>
        <v/>
      </c>
      <c r="M1312" s="8"/>
      <c r="N1312" s="8"/>
      <c r="O1312" s="8"/>
      <c r="P1312" s="8"/>
      <c r="Q1312" s="9"/>
      <c r="R1312" s="9"/>
      <c r="S1312" s="9"/>
      <c r="T1312" s="9"/>
      <c r="U1312" s="9"/>
      <c r="V1312" s="9"/>
    </row>
    <row r="1313" customFormat="false" ht="15" hidden="false" customHeight="false" outlineLevel="0" collapsed="false">
      <c r="A1313" s="5" t="n">
        <v>45735</v>
      </c>
      <c r="B1313" s="6" t="n">
        <v>3035.9</v>
      </c>
      <c r="C1313" s="9" t="n">
        <f aca="false">B1313/B1312-1</f>
        <v>0.000263582748509128</v>
      </c>
      <c r="D1313" s="9" t="n">
        <f aca="false">LN(B1313/B1312)</f>
        <v>0.000263548016679479</v>
      </c>
      <c r="E1313" s="9" t="n">
        <f aca="false">B1313/B1308-1</f>
        <v>0.0329352522881154</v>
      </c>
      <c r="F1313" s="9" t="n">
        <f aca="false">B1313/B1292-1</f>
        <v>0.0355778414517671</v>
      </c>
      <c r="G1313" s="0" t="n">
        <f aca="false">MAX(G1312,B1313)</f>
        <v>3035.9</v>
      </c>
      <c r="H1313" s="9" t="n">
        <f aca="false">B1313/G1313-1</f>
        <v>0</v>
      </c>
      <c r="I1313" s="0" t="n">
        <f aca="false">IF(AND($A1313&gt;=CrashTest!$B$3,$A1313&lt;=CrashTest!$C$3),1,IF(AND($A1313&gt;=CrashTest!$B$4,$A1313&lt;=CrashTest!$C$4),2,IF(AND($A1313&gt;=CrashTest!$B$5,$A1313&lt;=CrashTest!$C$5),3,IF(AND($A1313&gt;=CrashTest!$B$6,$A1313&lt;=CrashTest!$C$6),4,IF(AND($A1313&gt;=CrashTest!$B$7,$A1313&lt;=CrashTest!$C$7),5,0)))))</f>
        <v>0</v>
      </c>
      <c r="J1313" s="0" t="str">
        <f aca="false">IF(I1313=0,"",IF(I1312=I1313,MAX(J1312,B1313),B1313))</f>
        <v/>
      </c>
      <c r="K1313" s="9" t="str">
        <f aca="false">IF(I1313=0,"",B1313/J1313-1)</f>
        <v/>
      </c>
      <c r="M1313" s="8"/>
      <c r="N1313" s="8"/>
      <c r="O1313" s="8"/>
      <c r="P1313" s="8"/>
      <c r="Q1313" s="9"/>
      <c r="R1313" s="9"/>
      <c r="S1313" s="9"/>
      <c r="T1313" s="9"/>
      <c r="U1313" s="9"/>
      <c r="V1313" s="9"/>
    </row>
    <row r="1314" customFormat="false" ht="15" hidden="false" customHeight="false" outlineLevel="0" collapsed="false">
      <c r="A1314" s="5" t="n">
        <v>45736</v>
      </c>
      <c r="B1314" s="6" t="n">
        <v>3040</v>
      </c>
      <c r="C1314" s="9" t="n">
        <f aca="false">B1314/B1313-1</f>
        <v>0.00135050561612693</v>
      </c>
      <c r="D1314" s="9" t="n">
        <f aca="false">LN(B1314/B1313)</f>
        <v>0.00134959450363344</v>
      </c>
      <c r="E1314" s="9" t="n">
        <f aca="false">B1314/B1309-1</f>
        <v>0.0186643433971114</v>
      </c>
      <c r="F1314" s="9" t="n">
        <f aca="false">B1314/B1293-1</f>
        <v>0.0413098581900391</v>
      </c>
      <c r="G1314" s="0" t="n">
        <f aca="false">MAX(G1313,B1314)</f>
        <v>3040</v>
      </c>
      <c r="H1314" s="9" t="n">
        <f aca="false">B1314/G1314-1</f>
        <v>0</v>
      </c>
      <c r="I1314" s="0" t="n">
        <f aca="false">IF(AND($A1314&gt;=CrashTest!$B$3,$A1314&lt;=CrashTest!$C$3),1,IF(AND($A1314&gt;=CrashTest!$B$4,$A1314&lt;=CrashTest!$C$4),2,IF(AND($A1314&gt;=CrashTest!$B$5,$A1314&lt;=CrashTest!$C$5),3,IF(AND($A1314&gt;=CrashTest!$B$6,$A1314&lt;=CrashTest!$C$6),4,IF(AND($A1314&gt;=CrashTest!$B$7,$A1314&lt;=CrashTest!$C$7),5,0)))))</f>
        <v>0</v>
      </c>
      <c r="J1314" s="0" t="str">
        <f aca="false">IF(I1314=0,"",IF(I1313=I1314,MAX(J1313,B1314),B1314))</f>
        <v/>
      </c>
      <c r="K1314" s="9" t="str">
        <f aca="false">IF(I1314=0,"",B1314/J1314-1)</f>
        <v/>
      </c>
      <c r="M1314" s="8"/>
      <c r="N1314" s="8"/>
      <c r="O1314" s="8"/>
      <c r="P1314" s="8"/>
      <c r="Q1314" s="9"/>
      <c r="R1314" s="9"/>
      <c r="S1314" s="9"/>
      <c r="T1314" s="9"/>
      <c r="U1314" s="9"/>
      <c r="V1314" s="9"/>
    </row>
    <row r="1315" customFormat="false" ht="15" hidden="false" customHeight="false" outlineLevel="0" collapsed="false">
      <c r="A1315" s="5" t="n">
        <v>45737</v>
      </c>
      <c r="B1315" s="6" t="n">
        <v>3018.2</v>
      </c>
      <c r="C1315" s="9" t="n">
        <f aca="false">B1315/B1314-1</f>
        <v>-0.00717105263157902</v>
      </c>
      <c r="D1315" s="9" t="n">
        <f aca="false">LN(B1315/B1314)</f>
        <v>-0.00719688821581734</v>
      </c>
      <c r="E1315" s="9" t="n">
        <f aca="false">B1315/B1310-1</f>
        <v>0.00791450993488052</v>
      </c>
      <c r="F1315" s="9" t="n">
        <f aca="false">B1315/B1294-1</f>
        <v>0.0265986394557822</v>
      </c>
      <c r="G1315" s="0" t="n">
        <f aca="false">MAX(G1314,B1315)</f>
        <v>3040</v>
      </c>
      <c r="H1315" s="9" t="n">
        <f aca="false">B1315/G1315-1</f>
        <v>-0.00717105263157902</v>
      </c>
      <c r="I1315" s="0" t="n">
        <f aca="false">IF(AND($A1315&gt;=CrashTest!$B$3,$A1315&lt;=CrashTest!$C$3),1,IF(AND($A1315&gt;=CrashTest!$B$4,$A1315&lt;=CrashTest!$C$4),2,IF(AND($A1315&gt;=CrashTest!$B$5,$A1315&lt;=CrashTest!$C$5),3,IF(AND($A1315&gt;=CrashTest!$B$6,$A1315&lt;=CrashTest!$C$6),4,IF(AND($A1315&gt;=CrashTest!$B$7,$A1315&lt;=CrashTest!$C$7),5,0)))))</f>
        <v>0</v>
      </c>
      <c r="J1315" s="0" t="str">
        <f aca="false">IF(I1315=0,"",IF(I1314=I1315,MAX(J1314,B1315),B1315))</f>
        <v/>
      </c>
      <c r="K1315" s="9" t="str">
        <f aca="false">IF(I1315=0,"",B1315/J1315-1)</f>
        <v/>
      </c>
      <c r="M1315" s="8"/>
      <c r="N1315" s="8"/>
      <c r="O1315" s="8"/>
      <c r="P1315" s="8"/>
      <c r="Q1315" s="9"/>
      <c r="R1315" s="9"/>
      <c r="S1315" s="9"/>
      <c r="T1315" s="9"/>
      <c r="U1315" s="9"/>
      <c r="V1315" s="9"/>
    </row>
    <row r="1316" customFormat="false" ht="15" hidden="false" customHeight="false" outlineLevel="0" collapsed="false">
      <c r="A1316" s="5" t="n">
        <v>45740</v>
      </c>
      <c r="B1316" s="6" t="n">
        <v>3013.1</v>
      </c>
      <c r="C1316" s="9" t="n">
        <f aca="false">B1316/B1315-1</f>
        <v>-0.00168974885693451</v>
      </c>
      <c r="D1316" s="9" t="n">
        <f aca="false">LN(B1316/B1315)</f>
        <v>-0.00169117809279429</v>
      </c>
      <c r="E1316" s="9" t="n">
        <f aca="false">B1316/B1311-1</f>
        <v>0.00436666666666663</v>
      </c>
      <c r="F1316" s="9" t="n">
        <f aca="false">B1316/B1295-1</f>
        <v>0.0257012527233116</v>
      </c>
      <c r="G1316" s="0" t="n">
        <f aca="false">MAX(G1315,B1316)</f>
        <v>3040</v>
      </c>
      <c r="H1316" s="9" t="n">
        <f aca="false">B1316/G1316-1</f>
        <v>-0.00884868421052631</v>
      </c>
      <c r="I1316" s="0" t="n">
        <f aca="false">IF(AND($A1316&gt;=CrashTest!$B$3,$A1316&lt;=CrashTest!$C$3),1,IF(AND($A1316&gt;=CrashTest!$B$4,$A1316&lt;=CrashTest!$C$4),2,IF(AND($A1316&gt;=CrashTest!$B$5,$A1316&lt;=CrashTest!$C$5),3,IF(AND($A1316&gt;=CrashTest!$B$6,$A1316&lt;=CrashTest!$C$6),4,IF(AND($A1316&gt;=CrashTest!$B$7,$A1316&lt;=CrashTest!$C$7),5,0)))))</f>
        <v>0</v>
      </c>
      <c r="J1316" s="0" t="str">
        <f aca="false">IF(I1316=0,"",IF(I1315=I1316,MAX(J1315,B1316),B1316))</f>
        <v/>
      </c>
      <c r="K1316" s="9" t="str">
        <f aca="false">IF(I1316=0,"",B1316/J1316-1)</f>
        <v/>
      </c>
      <c r="M1316" s="8"/>
      <c r="N1316" s="8"/>
      <c r="O1316" s="8"/>
      <c r="P1316" s="8"/>
      <c r="Q1316" s="9"/>
      <c r="R1316" s="9"/>
      <c r="S1316" s="9"/>
      <c r="T1316" s="9"/>
      <c r="U1316" s="9"/>
      <c r="V1316" s="9"/>
    </row>
    <row r="1317" customFormat="false" ht="15" hidden="false" customHeight="false" outlineLevel="0" collapsed="false">
      <c r="A1317" s="5" t="n">
        <v>45741</v>
      </c>
      <c r="B1317" s="6" t="n">
        <v>3023.7</v>
      </c>
      <c r="C1317" s="9" t="n">
        <f aca="false">B1317/B1316-1</f>
        <v>0.00351797152434363</v>
      </c>
      <c r="D1317" s="9" t="n">
        <f aca="false">LN(B1317/B1316)</f>
        <v>0.00351179793728612</v>
      </c>
      <c r="E1317" s="9" t="n">
        <f aca="false">B1317/B1312-1</f>
        <v>-0.0037560541662548</v>
      </c>
      <c r="F1317" s="9" t="n">
        <f aca="false">B1317/B1296-1</f>
        <v>0.02571321958004</v>
      </c>
      <c r="G1317" s="0" t="n">
        <f aca="false">MAX(G1316,B1317)</f>
        <v>3040</v>
      </c>
      <c r="H1317" s="9" t="n">
        <f aca="false">B1317/G1317-1</f>
        <v>-0.00536184210526325</v>
      </c>
      <c r="I1317" s="0" t="n">
        <f aca="false">IF(AND($A1317&gt;=CrashTest!$B$3,$A1317&lt;=CrashTest!$C$3),1,IF(AND($A1317&gt;=CrashTest!$B$4,$A1317&lt;=CrashTest!$C$4),2,IF(AND($A1317&gt;=CrashTest!$B$5,$A1317&lt;=CrashTest!$C$5),3,IF(AND($A1317&gt;=CrashTest!$B$6,$A1317&lt;=CrashTest!$C$6),4,IF(AND($A1317&gt;=CrashTest!$B$7,$A1317&lt;=CrashTest!$C$7),5,0)))))</f>
        <v>0</v>
      </c>
      <c r="J1317" s="0" t="str">
        <f aca="false">IF(I1317=0,"",IF(I1316=I1317,MAX(J1316,B1317),B1317))</f>
        <v/>
      </c>
      <c r="K1317" s="9" t="str">
        <f aca="false">IF(I1317=0,"",B1317/J1317-1)</f>
        <v/>
      </c>
      <c r="M1317" s="8"/>
      <c r="N1317" s="8"/>
      <c r="O1317" s="8"/>
      <c r="P1317" s="8"/>
      <c r="Q1317" s="9"/>
      <c r="R1317" s="9"/>
      <c r="S1317" s="9"/>
      <c r="T1317" s="9"/>
      <c r="U1317" s="9"/>
      <c r="V1317" s="9"/>
    </row>
    <row r="1318" customFormat="false" ht="15" hidden="false" customHeight="false" outlineLevel="0" collapsed="false">
      <c r="A1318" s="5" t="n">
        <v>45742</v>
      </c>
      <c r="B1318" s="6" t="n">
        <v>3020.9</v>
      </c>
      <c r="C1318" s="9" t="n">
        <f aca="false">B1318/B1317-1</f>
        <v>-0.000926017792770351</v>
      </c>
      <c r="D1318" s="9" t="n">
        <f aca="false">LN(B1318/B1317)</f>
        <v>-0.000926446812120097</v>
      </c>
      <c r="E1318" s="9" t="n">
        <f aca="false">B1318/B1313-1</f>
        <v>-0.00494087420534273</v>
      </c>
      <c r="F1318" s="9" t="n">
        <f aca="false">B1318/B1297-1</f>
        <v>0.0400757445343434</v>
      </c>
      <c r="G1318" s="0" t="n">
        <f aca="false">MAX(G1317,B1318)</f>
        <v>3040</v>
      </c>
      <c r="H1318" s="9" t="n">
        <f aca="false">B1318/G1318-1</f>
        <v>-0.00628289473684207</v>
      </c>
      <c r="I1318" s="0" t="n">
        <f aca="false">IF(AND($A1318&gt;=CrashTest!$B$3,$A1318&lt;=CrashTest!$C$3),1,IF(AND($A1318&gt;=CrashTest!$B$4,$A1318&lt;=CrashTest!$C$4),2,IF(AND($A1318&gt;=CrashTest!$B$5,$A1318&lt;=CrashTest!$C$5),3,IF(AND($A1318&gt;=CrashTest!$B$6,$A1318&lt;=CrashTest!$C$6),4,IF(AND($A1318&gt;=CrashTest!$B$7,$A1318&lt;=CrashTest!$C$7),5,0)))))</f>
        <v>0</v>
      </c>
      <c r="J1318" s="0" t="str">
        <f aca="false">IF(I1318=0,"",IF(I1317=I1318,MAX(J1317,B1318),B1318))</f>
        <v/>
      </c>
      <c r="K1318" s="9" t="str">
        <f aca="false">IF(I1318=0,"",B1318/J1318-1)</f>
        <v/>
      </c>
      <c r="M1318" s="8"/>
      <c r="N1318" s="8"/>
      <c r="O1318" s="8"/>
      <c r="P1318" s="8"/>
      <c r="Q1318" s="9"/>
      <c r="R1318" s="9"/>
      <c r="S1318" s="9"/>
      <c r="T1318" s="9"/>
      <c r="U1318" s="9"/>
      <c r="V1318" s="9"/>
    </row>
    <row r="1319" customFormat="false" ht="15" hidden="false" customHeight="false" outlineLevel="0" collapsed="false">
      <c r="A1319" s="5" t="n">
        <v>45743</v>
      </c>
      <c r="B1319" s="6" t="n">
        <v>3060.2</v>
      </c>
      <c r="C1319" s="9" t="n">
        <f aca="false">B1319/B1318-1</f>
        <v>0.0130093680691183</v>
      </c>
      <c r="D1319" s="9" t="n">
        <f aca="false">LN(B1319/B1318)</f>
        <v>0.0129254730708912</v>
      </c>
      <c r="E1319" s="9" t="n">
        <f aca="false">B1319/B1314-1</f>
        <v>0.0066447368421052</v>
      </c>
      <c r="F1319" s="9" t="n">
        <f aca="false">B1319/B1298-1</f>
        <v>0.0491634668129455</v>
      </c>
      <c r="G1319" s="0" t="n">
        <f aca="false">MAX(G1318,B1319)</f>
        <v>3060.2</v>
      </c>
      <c r="H1319" s="9" t="n">
        <f aca="false">B1319/G1319-1</f>
        <v>0</v>
      </c>
      <c r="I1319" s="0" t="n">
        <f aca="false">IF(AND($A1319&gt;=CrashTest!$B$3,$A1319&lt;=CrashTest!$C$3),1,IF(AND($A1319&gt;=CrashTest!$B$4,$A1319&lt;=CrashTest!$C$4),2,IF(AND($A1319&gt;=CrashTest!$B$5,$A1319&lt;=CrashTest!$C$5),3,IF(AND($A1319&gt;=CrashTest!$B$6,$A1319&lt;=CrashTest!$C$6),4,IF(AND($A1319&gt;=CrashTest!$B$7,$A1319&lt;=CrashTest!$C$7),5,0)))))</f>
        <v>0</v>
      </c>
      <c r="J1319" s="0" t="str">
        <f aca="false">IF(I1319=0,"",IF(I1318=I1319,MAX(J1318,B1319),B1319))</f>
        <v/>
      </c>
      <c r="K1319" s="9" t="str">
        <f aca="false">IF(I1319=0,"",B1319/J1319-1)</f>
        <v/>
      </c>
      <c r="M1319" s="8"/>
      <c r="N1319" s="8"/>
      <c r="O1319" s="8"/>
      <c r="P1319" s="8"/>
      <c r="Q1319" s="9"/>
      <c r="R1319" s="9"/>
      <c r="S1319" s="9"/>
      <c r="T1319" s="9"/>
      <c r="U1319" s="9"/>
      <c r="V1319" s="9"/>
    </row>
    <row r="1320" customFormat="false" ht="15" hidden="false" customHeight="false" outlineLevel="0" collapsed="false">
      <c r="A1320" s="5" t="n">
        <v>45744</v>
      </c>
      <c r="B1320" s="6" t="n">
        <v>3086.5</v>
      </c>
      <c r="C1320" s="9" t="n">
        <f aca="false">B1320/B1319-1</f>
        <v>0.00859420952878898</v>
      </c>
      <c r="D1320" s="9" t="n">
        <f aca="false">LN(B1320/B1319)</f>
        <v>0.00855748954623751</v>
      </c>
      <c r="E1320" s="9" t="n">
        <f aca="false">B1320/B1315-1</f>
        <v>0.0226293817507124</v>
      </c>
      <c r="F1320" s="9" t="n">
        <f aca="false">B1320/B1299-1</f>
        <v>0.0705119311875695</v>
      </c>
      <c r="G1320" s="0" t="n">
        <f aca="false">MAX(G1319,B1320)</f>
        <v>3086.5</v>
      </c>
      <c r="H1320" s="9" t="n">
        <f aca="false">B1320/G1320-1</f>
        <v>0</v>
      </c>
      <c r="I1320" s="0" t="n">
        <f aca="false">IF(AND($A1320&gt;=CrashTest!$B$3,$A1320&lt;=CrashTest!$C$3),1,IF(AND($A1320&gt;=CrashTest!$B$4,$A1320&lt;=CrashTest!$C$4),2,IF(AND($A1320&gt;=CrashTest!$B$5,$A1320&lt;=CrashTest!$C$5),3,IF(AND($A1320&gt;=CrashTest!$B$6,$A1320&lt;=CrashTest!$C$6),4,IF(AND($A1320&gt;=CrashTest!$B$7,$A1320&lt;=CrashTest!$C$7),5,0)))))</f>
        <v>0</v>
      </c>
      <c r="J1320" s="0" t="str">
        <f aca="false">IF(I1320=0,"",IF(I1319=I1320,MAX(J1319,B1320),B1320))</f>
        <v/>
      </c>
      <c r="K1320" s="9" t="str">
        <f aca="false">IF(I1320=0,"",B1320/J1320-1)</f>
        <v/>
      </c>
      <c r="M1320" s="8"/>
      <c r="N1320" s="8"/>
      <c r="O1320" s="8"/>
      <c r="P1320" s="8"/>
      <c r="Q1320" s="9"/>
      <c r="R1320" s="9"/>
      <c r="S1320" s="9"/>
      <c r="T1320" s="9"/>
      <c r="U1320" s="9"/>
      <c r="V1320" s="9"/>
    </row>
    <row r="1321" customFormat="false" ht="15" hidden="false" customHeight="false" outlineLevel="0" collapsed="false">
      <c r="A1321" s="5" t="n">
        <v>45747</v>
      </c>
      <c r="B1321" s="6" t="n">
        <v>3122.8</v>
      </c>
      <c r="C1321" s="9" t="n">
        <f aca="false">B1321/B1320-1</f>
        <v>0.0117608942167504</v>
      </c>
      <c r="D1321" s="9" t="n">
        <f aca="false">LN(B1321/B1320)</f>
        <v>0.0116922724121853</v>
      </c>
      <c r="E1321" s="9" t="n">
        <f aca="false">B1321/B1316-1</f>
        <v>0.0364076864358967</v>
      </c>
      <c r="F1321" s="9" t="n">
        <f aca="false">B1321/B1300-1</f>
        <v>0.100817822899041</v>
      </c>
      <c r="G1321" s="0" t="n">
        <f aca="false">MAX(G1320,B1321)</f>
        <v>3122.8</v>
      </c>
      <c r="H1321" s="9" t="n">
        <f aca="false">B1321/G1321-1</f>
        <v>0</v>
      </c>
      <c r="I1321" s="0" t="n">
        <f aca="false">IF(AND($A1321&gt;=CrashTest!$B$3,$A1321&lt;=CrashTest!$C$3),1,IF(AND($A1321&gt;=CrashTest!$B$4,$A1321&lt;=CrashTest!$C$4),2,IF(AND($A1321&gt;=CrashTest!$B$5,$A1321&lt;=CrashTest!$C$5),3,IF(AND($A1321&gt;=CrashTest!$B$6,$A1321&lt;=CrashTest!$C$6),4,IF(AND($A1321&gt;=CrashTest!$B$7,$A1321&lt;=CrashTest!$C$7),5,0)))))</f>
        <v>0</v>
      </c>
      <c r="J1321" s="0" t="str">
        <f aca="false">IF(I1321=0,"",IF(I1320=I1321,MAX(J1320,B1321),B1321))</f>
        <v/>
      </c>
      <c r="K1321" s="9" t="str">
        <f aca="false">IF(I1321=0,"",B1321/J1321-1)</f>
        <v/>
      </c>
      <c r="M1321" s="8"/>
      <c r="N1321" s="8"/>
      <c r="O1321" s="8"/>
      <c r="P1321" s="8"/>
      <c r="Q1321" s="9"/>
      <c r="R1321" s="9"/>
      <c r="S1321" s="9"/>
      <c r="T1321" s="9"/>
      <c r="U1321" s="9"/>
      <c r="V1321" s="9"/>
    </row>
    <row r="1322" customFormat="false" ht="15" hidden="false" customHeight="false" outlineLevel="0" collapsed="false">
      <c r="A1322" s="5" t="n">
        <v>45748</v>
      </c>
      <c r="B1322" s="6" t="n">
        <v>3118.9</v>
      </c>
      <c r="C1322" s="9" t="n">
        <f aca="false">B1322/B1321-1</f>
        <v>-0.0012488792109645</v>
      </c>
      <c r="D1322" s="9" t="n">
        <f aca="false">LN(B1322/B1321)</f>
        <v>-0.00124965971050707</v>
      </c>
      <c r="E1322" s="9" t="n">
        <f aca="false">B1322/B1317-1</f>
        <v>0.0314846049541953</v>
      </c>
      <c r="F1322" s="9" t="n">
        <f aca="false">B1322/B1301-1</f>
        <v>0.0791294720088576</v>
      </c>
      <c r="G1322" s="0" t="n">
        <f aca="false">MAX(G1321,B1322)</f>
        <v>3122.8</v>
      </c>
      <c r="H1322" s="9" t="n">
        <f aca="false">B1322/G1322-1</f>
        <v>-0.0012488792109645</v>
      </c>
      <c r="I1322" s="0" t="n">
        <f aca="false">IF(AND($A1322&gt;=CrashTest!$B$3,$A1322&lt;=CrashTest!$C$3),1,IF(AND($A1322&gt;=CrashTest!$B$4,$A1322&lt;=CrashTest!$C$4),2,IF(AND($A1322&gt;=CrashTest!$B$5,$A1322&lt;=CrashTest!$C$5),3,IF(AND($A1322&gt;=CrashTest!$B$6,$A1322&lt;=CrashTest!$C$6),4,IF(AND($A1322&gt;=CrashTest!$B$7,$A1322&lt;=CrashTest!$C$7),5,0)))))</f>
        <v>0</v>
      </c>
      <c r="J1322" s="0" t="str">
        <f aca="false">IF(I1322=0,"",IF(I1321=I1322,MAX(J1321,B1322),B1322))</f>
        <v/>
      </c>
      <c r="K1322" s="9" t="str">
        <f aca="false">IF(I1322=0,"",B1322/J1322-1)</f>
        <v/>
      </c>
      <c r="M1322" s="8"/>
      <c r="N1322" s="8"/>
      <c r="O1322" s="8"/>
      <c r="P1322" s="8"/>
      <c r="Q1322" s="9"/>
      <c r="R1322" s="9"/>
      <c r="S1322" s="9"/>
      <c r="T1322" s="9"/>
      <c r="U1322" s="9"/>
      <c r="V1322" s="9"/>
    </row>
    <row r="1323" customFormat="false" ht="15" hidden="false" customHeight="false" outlineLevel="0" collapsed="false">
      <c r="A1323" s="5" t="n">
        <v>45749</v>
      </c>
      <c r="B1323" s="6" t="n">
        <v>3139.9</v>
      </c>
      <c r="C1323" s="9" t="n">
        <f aca="false">B1323/B1322-1</f>
        <v>0.00673314309532214</v>
      </c>
      <c r="D1323" s="9" t="n">
        <f aca="false">LN(B1323/B1322)</f>
        <v>0.00671057672578164</v>
      </c>
      <c r="E1323" s="9" t="n">
        <f aca="false">B1323/B1318-1</f>
        <v>0.0393922341024198</v>
      </c>
      <c r="F1323" s="9" t="n">
        <f aca="false">B1323/B1302-1</f>
        <v>0.0791517734396481</v>
      </c>
      <c r="G1323" s="0" t="n">
        <f aca="false">MAX(G1322,B1323)</f>
        <v>3139.9</v>
      </c>
      <c r="H1323" s="9" t="n">
        <f aca="false">B1323/G1323-1</f>
        <v>0</v>
      </c>
      <c r="I1323" s="0" t="n">
        <f aca="false">IF(AND($A1323&gt;=CrashTest!$B$3,$A1323&lt;=CrashTest!$C$3),1,IF(AND($A1323&gt;=CrashTest!$B$4,$A1323&lt;=CrashTest!$C$4),2,IF(AND($A1323&gt;=CrashTest!$B$5,$A1323&lt;=CrashTest!$C$5),3,IF(AND($A1323&gt;=CrashTest!$B$6,$A1323&lt;=CrashTest!$C$6),4,IF(AND($A1323&gt;=CrashTest!$B$7,$A1323&lt;=CrashTest!$C$7),5,0)))))</f>
        <v>0</v>
      </c>
      <c r="J1323" s="0" t="str">
        <f aca="false">IF(I1323=0,"",IF(I1322=I1323,MAX(J1322,B1323),B1323))</f>
        <v/>
      </c>
      <c r="K1323" s="9" t="str">
        <f aca="false">IF(I1323=0,"",B1323/J1323-1)</f>
        <v/>
      </c>
      <c r="M1323" s="8"/>
      <c r="N1323" s="8"/>
      <c r="O1323" s="8"/>
      <c r="P1323" s="8"/>
      <c r="Q1323" s="9"/>
      <c r="R1323" s="9"/>
      <c r="S1323" s="9"/>
      <c r="T1323" s="9"/>
      <c r="U1323" s="9"/>
      <c r="V1323" s="9"/>
    </row>
    <row r="1324" customFormat="false" ht="15" hidden="false" customHeight="false" outlineLevel="0" collapsed="false">
      <c r="A1324" s="5" t="n">
        <v>45750</v>
      </c>
      <c r="B1324" s="6" t="n">
        <v>3097</v>
      </c>
      <c r="C1324" s="9" t="n">
        <f aca="false">B1324/B1323-1</f>
        <v>-0.0136628555049524</v>
      </c>
      <c r="D1324" s="9" t="n">
        <f aca="false">LN(B1324/B1323)</f>
        <v>-0.0137570512882076</v>
      </c>
      <c r="E1324" s="9" t="n">
        <f aca="false">B1324/B1319-1</f>
        <v>0.0120253578197504</v>
      </c>
      <c r="F1324" s="9" t="n">
        <f aca="false">B1324/B1303-1</f>
        <v>0.0623263472026892</v>
      </c>
      <c r="G1324" s="0" t="n">
        <f aca="false">MAX(G1323,B1324)</f>
        <v>3139.9</v>
      </c>
      <c r="H1324" s="9" t="n">
        <f aca="false">B1324/G1324-1</f>
        <v>-0.0136628555049524</v>
      </c>
      <c r="I1324" s="0" t="n">
        <f aca="false">IF(AND($A1324&gt;=CrashTest!$B$3,$A1324&lt;=CrashTest!$C$3),1,IF(AND($A1324&gt;=CrashTest!$B$4,$A1324&lt;=CrashTest!$C$4),2,IF(AND($A1324&gt;=CrashTest!$B$5,$A1324&lt;=CrashTest!$C$5),3,IF(AND($A1324&gt;=CrashTest!$B$6,$A1324&lt;=CrashTest!$C$6),4,IF(AND($A1324&gt;=CrashTest!$B$7,$A1324&lt;=CrashTest!$C$7),5,0)))))</f>
        <v>0</v>
      </c>
      <c r="J1324" s="0" t="str">
        <f aca="false">IF(I1324=0,"",IF(I1323=I1324,MAX(J1323,B1324),B1324))</f>
        <v/>
      </c>
      <c r="K1324" s="9" t="str">
        <f aca="false">IF(I1324=0,"",B1324/J1324-1)</f>
        <v/>
      </c>
      <c r="M1324" s="8"/>
      <c r="N1324" s="8"/>
      <c r="O1324" s="8"/>
      <c r="P1324" s="8"/>
      <c r="Q1324" s="9"/>
      <c r="R1324" s="9"/>
      <c r="S1324" s="9"/>
      <c r="T1324" s="9"/>
      <c r="U1324" s="9"/>
      <c r="V1324" s="9"/>
    </row>
    <row r="1325" customFormat="false" ht="15" hidden="false" customHeight="false" outlineLevel="0" collapsed="false">
      <c r="A1325" s="5" t="n">
        <v>45751</v>
      </c>
      <c r="B1325" s="6" t="n">
        <v>3012</v>
      </c>
      <c r="C1325" s="9" t="n">
        <f aca="false">B1325/B1324-1</f>
        <v>-0.0274459154020019</v>
      </c>
      <c r="D1325" s="9" t="n">
        <f aca="false">LN(B1325/B1324)</f>
        <v>-0.0278295910534186</v>
      </c>
      <c r="E1325" s="9" t="n">
        <f aca="false">B1325/B1320-1</f>
        <v>-0.0241373724283168</v>
      </c>
      <c r="F1325" s="9" t="n">
        <f aca="false">B1325/B1304-1</f>
        <v>0.0327093190701502</v>
      </c>
      <c r="G1325" s="0" t="n">
        <f aca="false">MAX(G1324,B1325)</f>
        <v>3139.9</v>
      </c>
      <c r="H1325" s="9" t="n">
        <f aca="false">B1325/G1325-1</f>
        <v>-0.0407337813306157</v>
      </c>
      <c r="I1325" s="0" t="n">
        <f aca="false">IF(AND($A1325&gt;=CrashTest!$B$3,$A1325&lt;=CrashTest!$C$3),1,IF(AND($A1325&gt;=CrashTest!$B$4,$A1325&lt;=CrashTest!$C$4),2,IF(AND($A1325&gt;=CrashTest!$B$5,$A1325&lt;=CrashTest!$C$5),3,IF(AND($A1325&gt;=CrashTest!$B$6,$A1325&lt;=CrashTest!$C$6),4,IF(AND($A1325&gt;=CrashTest!$B$7,$A1325&lt;=CrashTest!$C$7),5,0)))))</f>
        <v>0</v>
      </c>
      <c r="J1325" s="0" t="str">
        <f aca="false">IF(I1325=0,"",IF(I1324=I1325,MAX(J1324,B1325),B1325))</f>
        <v/>
      </c>
      <c r="K1325" s="9" t="str">
        <f aca="false">IF(I1325=0,"",B1325/J1325-1)</f>
        <v/>
      </c>
      <c r="M1325" s="8"/>
      <c r="N1325" s="8"/>
      <c r="O1325" s="8"/>
      <c r="P1325" s="8"/>
      <c r="Q1325" s="9"/>
      <c r="R1325" s="9"/>
      <c r="S1325" s="9"/>
      <c r="T1325" s="9"/>
      <c r="U1325" s="9"/>
      <c r="V1325" s="9"/>
    </row>
    <row r="1326" customFormat="false" ht="15" hidden="false" customHeight="false" outlineLevel="0" collapsed="false">
      <c r="A1326" s="5" t="n">
        <v>45754</v>
      </c>
      <c r="B1326" s="6" t="n">
        <v>2951.3</v>
      </c>
      <c r="C1326" s="9" t="n">
        <f aca="false">B1326/B1325-1</f>
        <v>-0.020152722443559</v>
      </c>
      <c r="D1326" s="9" t="n">
        <f aca="false">LN(B1326/B1325)</f>
        <v>-0.0203585586898351</v>
      </c>
      <c r="E1326" s="9" t="n">
        <f aca="false">B1326/B1321-1</f>
        <v>-0.0549186627385679</v>
      </c>
      <c r="F1326" s="9" t="n">
        <f aca="false">B1326/B1305-1</f>
        <v>0.0160429648500706</v>
      </c>
      <c r="G1326" s="0" t="n">
        <f aca="false">MAX(G1325,B1326)</f>
        <v>3139.9</v>
      </c>
      <c r="H1326" s="9" t="n">
        <f aca="false">B1326/G1326-1</f>
        <v>-0.0600656071849421</v>
      </c>
      <c r="I1326" s="0" t="n">
        <f aca="false">IF(AND($A1326&gt;=CrashTest!$B$3,$A1326&lt;=CrashTest!$C$3),1,IF(AND($A1326&gt;=CrashTest!$B$4,$A1326&lt;=CrashTest!$C$4),2,IF(AND($A1326&gt;=CrashTest!$B$5,$A1326&lt;=CrashTest!$C$5),3,IF(AND($A1326&gt;=CrashTest!$B$6,$A1326&lt;=CrashTest!$C$6),4,IF(AND($A1326&gt;=CrashTest!$B$7,$A1326&lt;=CrashTest!$C$7),5,0)))))</f>
        <v>0</v>
      </c>
      <c r="J1326" s="0" t="str">
        <f aca="false">IF(I1326=0,"",IF(I1325=I1326,MAX(J1325,B1326),B1326))</f>
        <v/>
      </c>
      <c r="K1326" s="9" t="str">
        <f aca="false">IF(I1326=0,"",B1326/J1326-1)</f>
        <v/>
      </c>
      <c r="M1326" s="8"/>
      <c r="N1326" s="8"/>
      <c r="O1326" s="8"/>
      <c r="P1326" s="8"/>
      <c r="Q1326" s="9"/>
      <c r="R1326" s="9"/>
      <c r="S1326" s="9"/>
      <c r="T1326" s="9"/>
      <c r="U1326" s="9"/>
      <c r="V1326" s="9"/>
    </row>
    <row r="1327" customFormat="false" ht="15" hidden="false" customHeight="false" outlineLevel="0" collapsed="false">
      <c r="A1327" s="5" t="n">
        <v>45755</v>
      </c>
      <c r="B1327" s="6" t="n">
        <v>2968.4</v>
      </c>
      <c r="C1327" s="9" t="n">
        <f aca="false">B1327/B1326-1</f>
        <v>0.00579405685630063</v>
      </c>
      <c r="D1327" s="9" t="n">
        <f aca="false">LN(B1327/B1326)</f>
        <v>0.00577733586602951</v>
      </c>
      <c r="E1327" s="9" t="n">
        <f aca="false">B1327/B1322-1</f>
        <v>-0.0482541921831415</v>
      </c>
      <c r="F1327" s="9" t="n">
        <f aca="false">B1327/B1306-1</f>
        <v>0.0267727429955034</v>
      </c>
      <c r="G1327" s="0" t="n">
        <f aca="false">MAX(G1326,B1327)</f>
        <v>3139.9</v>
      </c>
      <c r="H1327" s="9" t="n">
        <f aca="false">B1327/G1327-1</f>
        <v>-0.0546195738717794</v>
      </c>
      <c r="I1327" s="0" t="n">
        <f aca="false">IF(AND($A1327&gt;=CrashTest!$B$3,$A1327&lt;=CrashTest!$C$3),1,IF(AND($A1327&gt;=CrashTest!$B$4,$A1327&lt;=CrashTest!$C$4),2,IF(AND($A1327&gt;=CrashTest!$B$5,$A1327&lt;=CrashTest!$C$5),3,IF(AND($A1327&gt;=CrashTest!$B$6,$A1327&lt;=CrashTest!$C$6),4,IF(AND($A1327&gt;=CrashTest!$B$7,$A1327&lt;=CrashTest!$C$7),5,0)))))</f>
        <v>0</v>
      </c>
      <c r="J1327" s="0" t="str">
        <f aca="false">IF(I1327=0,"",IF(I1326=I1327,MAX(J1326,B1327),B1327))</f>
        <v/>
      </c>
      <c r="K1327" s="9" t="str">
        <f aca="false">IF(I1327=0,"",B1327/J1327-1)</f>
        <v/>
      </c>
      <c r="M1327" s="8"/>
      <c r="N1327" s="8"/>
      <c r="O1327" s="8"/>
      <c r="P1327" s="8"/>
      <c r="Q1327" s="9"/>
      <c r="R1327" s="9"/>
      <c r="S1327" s="9"/>
      <c r="T1327" s="9"/>
      <c r="U1327" s="9"/>
      <c r="V1327" s="9"/>
    </row>
    <row r="1328" customFormat="false" ht="15" hidden="false" customHeight="false" outlineLevel="0" collapsed="false">
      <c r="A1328" s="5" t="n">
        <v>45756</v>
      </c>
      <c r="B1328" s="6" t="n">
        <v>3056.5</v>
      </c>
      <c r="C1328" s="9" t="n">
        <f aca="false">B1328/B1327-1</f>
        <v>0.0296792885055923</v>
      </c>
      <c r="D1328" s="9" t="n">
        <f aca="false">LN(B1328/B1327)</f>
        <v>0.0292473833728017</v>
      </c>
      <c r="E1328" s="9" t="n">
        <f aca="false">B1328/B1323-1</f>
        <v>-0.0265613554571802</v>
      </c>
      <c r="F1328" s="9" t="n">
        <f aca="false">B1328/B1307-1</f>
        <v>0.0492979504960691</v>
      </c>
      <c r="G1328" s="0" t="n">
        <f aca="false">MAX(G1327,B1328)</f>
        <v>3139.9</v>
      </c>
      <c r="H1328" s="9" t="n">
        <f aca="false">B1328/G1328-1</f>
        <v>-0.0265613554571802</v>
      </c>
      <c r="I1328" s="0" t="n">
        <f aca="false">IF(AND($A1328&gt;=CrashTest!$B$3,$A1328&lt;=CrashTest!$C$3),1,IF(AND($A1328&gt;=CrashTest!$B$4,$A1328&lt;=CrashTest!$C$4),2,IF(AND($A1328&gt;=CrashTest!$B$5,$A1328&lt;=CrashTest!$C$5),3,IF(AND($A1328&gt;=CrashTest!$B$6,$A1328&lt;=CrashTest!$C$6),4,IF(AND($A1328&gt;=CrashTest!$B$7,$A1328&lt;=CrashTest!$C$7),5,0)))))</f>
        <v>0</v>
      </c>
      <c r="J1328" s="0" t="str">
        <f aca="false">IF(I1328=0,"",IF(I1327=I1328,MAX(J1327,B1328),B1328))</f>
        <v/>
      </c>
      <c r="K1328" s="9" t="str">
        <f aca="false">IF(I1328=0,"",B1328/J1328-1)</f>
        <v/>
      </c>
      <c r="M1328" s="8"/>
      <c r="N1328" s="8"/>
      <c r="O1328" s="8"/>
      <c r="P1328" s="8"/>
      <c r="Q1328" s="9"/>
      <c r="R1328" s="9"/>
      <c r="S1328" s="9"/>
      <c r="T1328" s="9"/>
      <c r="U1328" s="9"/>
      <c r="V1328" s="9"/>
    </row>
    <row r="1329" customFormat="false" ht="15" hidden="false" customHeight="false" outlineLevel="0" collapsed="false">
      <c r="A1329" s="5" t="n">
        <v>45757</v>
      </c>
      <c r="B1329" s="6" t="n">
        <v>3155.2</v>
      </c>
      <c r="C1329" s="9" t="n">
        <f aca="false">B1329/B1328-1</f>
        <v>0.0322918370685423</v>
      </c>
      <c r="D1329" s="9" t="n">
        <f aca="false">LN(B1329/B1328)</f>
        <v>0.0317814149395361</v>
      </c>
      <c r="E1329" s="9" t="n">
        <f aca="false">B1329/B1324-1</f>
        <v>0.018792379722312</v>
      </c>
      <c r="F1329" s="9" t="n">
        <f aca="false">B1329/B1308-1</f>
        <v>0.07352590929196</v>
      </c>
      <c r="G1329" s="0" t="n">
        <f aca="false">MAX(G1328,B1329)</f>
        <v>3155.2</v>
      </c>
      <c r="H1329" s="9" t="n">
        <f aca="false">B1329/G1329-1</f>
        <v>0</v>
      </c>
      <c r="I1329" s="0" t="n">
        <f aca="false">IF(AND($A1329&gt;=CrashTest!$B$3,$A1329&lt;=CrashTest!$C$3),1,IF(AND($A1329&gt;=CrashTest!$B$4,$A1329&lt;=CrashTest!$C$4),2,IF(AND($A1329&gt;=CrashTest!$B$5,$A1329&lt;=CrashTest!$C$5),3,IF(AND($A1329&gt;=CrashTest!$B$6,$A1329&lt;=CrashTest!$C$6),4,IF(AND($A1329&gt;=CrashTest!$B$7,$A1329&lt;=CrashTest!$C$7),5,0)))))</f>
        <v>0</v>
      </c>
      <c r="J1329" s="0" t="str">
        <f aca="false">IF(I1329=0,"",IF(I1328=I1329,MAX(J1328,B1329),B1329))</f>
        <v/>
      </c>
      <c r="K1329" s="9" t="str">
        <f aca="false">IF(I1329=0,"",B1329/J1329-1)</f>
        <v/>
      </c>
      <c r="M1329" s="8"/>
      <c r="N1329" s="8"/>
      <c r="O1329" s="8"/>
      <c r="P1329" s="8"/>
      <c r="Q1329" s="9"/>
      <c r="R1329" s="9"/>
      <c r="S1329" s="9"/>
      <c r="T1329" s="9"/>
      <c r="U1329" s="9"/>
      <c r="V1329" s="9"/>
    </row>
    <row r="1330" customFormat="false" ht="15" hidden="false" customHeight="false" outlineLevel="0" collapsed="false">
      <c r="A1330" s="5" t="n">
        <v>45758</v>
      </c>
      <c r="B1330" s="6" t="n">
        <v>3222.2</v>
      </c>
      <c r="C1330" s="9" t="n">
        <f aca="false">B1330/B1329-1</f>
        <v>0.0212347870182557</v>
      </c>
      <c r="D1330" s="9" t="n">
        <f aca="false">LN(B1330/B1329)</f>
        <v>0.02101247064857</v>
      </c>
      <c r="E1330" s="9" t="n">
        <f aca="false">B1330/B1325-1</f>
        <v>0.0697875166002655</v>
      </c>
      <c r="F1330" s="9" t="n">
        <f aca="false">B1330/B1309-1</f>
        <v>0.0797171866099251</v>
      </c>
      <c r="G1330" s="0" t="n">
        <f aca="false">MAX(G1329,B1330)</f>
        <v>3222.2</v>
      </c>
      <c r="H1330" s="9" t="n">
        <f aca="false">B1330/G1330-1</f>
        <v>0</v>
      </c>
      <c r="I1330" s="0" t="n">
        <f aca="false">IF(AND($A1330&gt;=CrashTest!$B$3,$A1330&lt;=CrashTest!$C$3),1,IF(AND($A1330&gt;=CrashTest!$B$4,$A1330&lt;=CrashTest!$C$4),2,IF(AND($A1330&gt;=CrashTest!$B$5,$A1330&lt;=CrashTest!$C$5),3,IF(AND($A1330&gt;=CrashTest!$B$6,$A1330&lt;=CrashTest!$C$6),4,IF(AND($A1330&gt;=CrashTest!$B$7,$A1330&lt;=CrashTest!$C$7),5,0)))))</f>
        <v>0</v>
      </c>
      <c r="J1330" s="0" t="str">
        <f aca="false">IF(I1330=0,"",IF(I1329=I1330,MAX(J1329,B1330),B1330))</f>
        <v/>
      </c>
      <c r="K1330" s="9" t="str">
        <f aca="false">IF(I1330=0,"",B1330/J1330-1)</f>
        <v/>
      </c>
      <c r="M1330" s="8"/>
      <c r="N1330" s="8"/>
      <c r="O1330" s="8"/>
      <c r="P1330" s="8"/>
      <c r="Q1330" s="9"/>
      <c r="R1330" s="9"/>
      <c r="S1330" s="9"/>
      <c r="T1330" s="9"/>
      <c r="U1330" s="9"/>
      <c r="V1330" s="9"/>
    </row>
    <row r="1331" customFormat="false" ht="15" hidden="false" customHeight="false" outlineLevel="0" collapsed="false">
      <c r="A1331" s="5" t="n">
        <v>45761</v>
      </c>
      <c r="B1331" s="6" t="n">
        <v>3204.8</v>
      </c>
      <c r="C1331" s="9" t="n">
        <f aca="false">B1331/B1330-1</f>
        <v>-0.00540003724163607</v>
      </c>
      <c r="D1331" s="9" t="n">
        <f aca="false">LN(B1331/B1330)</f>
        <v>-0.00541467014533235</v>
      </c>
      <c r="E1331" s="9" t="n">
        <f aca="false">B1331/B1326-1</f>
        <v>0.0858943516416495</v>
      </c>
      <c r="F1331" s="9" t="n">
        <f aca="false">B1331/B1310-1</f>
        <v>0.0702287527133079</v>
      </c>
      <c r="G1331" s="0" t="n">
        <f aca="false">MAX(G1330,B1331)</f>
        <v>3222.2</v>
      </c>
      <c r="H1331" s="9" t="n">
        <f aca="false">B1331/G1331-1</f>
        <v>-0.00540003724163607</v>
      </c>
      <c r="I1331" s="0" t="n">
        <f aca="false">IF(AND($A1331&gt;=CrashTest!$B$3,$A1331&lt;=CrashTest!$C$3),1,IF(AND($A1331&gt;=CrashTest!$B$4,$A1331&lt;=CrashTest!$C$4),2,IF(AND($A1331&gt;=CrashTest!$B$5,$A1331&lt;=CrashTest!$C$5),3,IF(AND($A1331&gt;=CrashTest!$B$6,$A1331&lt;=CrashTest!$C$6),4,IF(AND($A1331&gt;=CrashTest!$B$7,$A1331&lt;=CrashTest!$C$7),5,0)))))</f>
        <v>0</v>
      </c>
      <c r="J1331" s="0" t="str">
        <f aca="false">IF(I1331=0,"",IF(I1330=I1331,MAX(J1330,B1331),B1331))</f>
        <v/>
      </c>
      <c r="K1331" s="9" t="str">
        <f aca="false">IF(I1331=0,"",B1331/J1331-1)</f>
        <v/>
      </c>
      <c r="M1331" s="8"/>
      <c r="N1331" s="8"/>
      <c r="O1331" s="8"/>
      <c r="P1331" s="8"/>
      <c r="Q1331" s="9"/>
      <c r="R1331" s="9"/>
      <c r="S1331" s="9"/>
      <c r="T1331" s="9"/>
      <c r="U1331" s="9"/>
      <c r="V1331" s="9"/>
    </row>
    <row r="1332" customFormat="false" ht="15" hidden="false" customHeight="false" outlineLevel="0" collapsed="false">
      <c r="A1332" s="5" t="n">
        <v>45762</v>
      </c>
      <c r="B1332" s="6" t="n">
        <v>3218.7</v>
      </c>
      <c r="C1332" s="9" t="n">
        <f aca="false">B1332/B1331-1</f>
        <v>0.00433724413379921</v>
      </c>
      <c r="D1332" s="9" t="n">
        <f aca="false">LN(B1332/B1331)</f>
        <v>0.00432786539925633</v>
      </c>
      <c r="E1332" s="9" t="n">
        <f aca="false">B1332/B1327-1</f>
        <v>0.0843215200107801</v>
      </c>
      <c r="F1332" s="9" t="n">
        <f aca="false">B1332/B1311-1</f>
        <v>0.0729</v>
      </c>
      <c r="G1332" s="0" t="n">
        <f aca="false">MAX(G1331,B1332)</f>
        <v>3222.2</v>
      </c>
      <c r="H1332" s="9" t="n">
        <f aca="false">B1332/G1332-1</f>
        <v>-0.00108621438768541</v>
      </c>
      <c r="I1332" s="0" t="n">
        <f aca="false">IF(AND($A1332&gt;=CrashTest!$B$3,$A1332&lt;=CrashTest!$C$3),1,IF(AND($A1332&gt;=CrashTest!$B$4,$A1332&lt;=CrashTest!$C$4),2,IF(AND($A1332&gt;=CrashTest!$B$5,$A1332&lt;=CrashTest!$C$5),3,IF(AND($A1332&gt;=CrashTest!$B$6,$A1332&lt;=CrashTest!$C$6),4,IF(AND($A1332&gt;=CrashTest!$B$7,$A1332&lt;=CrashTest!$C$7),5,0)))))</f>
        <v>0</v>
      </c>
      <c r="J1332" s="0" t="str">
        <f aca="false">IF(I1332=0,"",IF(I1331=I1332,MAX(J1331,B1332),B1332))</f>
        <v/>
      </c>
      <c r="K1332" s="9" t="str">
        <f aca="false">IF(I1332=0,"",B1332/J1332-1)</f>
        <v/>
      </c>
      <c r="M1332" s="8"/>
      <c r="N1332" s="8"/>
      <c r="O1332" s="8"/>
      <c r="P1332" s="8"/>
      <c r="Q1332" s="9"/>
      <c r="R1332" s="9"/>
      <c r="S1332" s="9"/>
      <c r="T1332" s="9"/>
      <c r="U1332" s="9"/>
      <c r="V1332" s="9"/>
    </row>
    <row r="1333" customFormat="false" ht="15" hidden="false" customHeight="false" outlineLevel="0" collapsed="false">
      <c r="A1333" s="5" t="n">
        <v>45763</v>
      </c>
      <c r="B1333" s="6" t="n">
        <v>3326.6</v>
      </c>
      <c r="C1333" s="9" t="n">
        <f aca="false">B1333/B1332-1</f>
        <v>0.0335228508404015</v>
      </c>
      <c r="D1333" s="9" t="n">
        <f aca="false">LN(B1333/B1332)</f>
        <v>0.0329732100456244</v>
      </c>
      <c r="E1333" s="9" t="n">
        <f aca="false">B1333/B1328-1</f>
        <v>0.0883690495664975</v>
      </c>
      <c r="F1333" s="9" t="n">
        <f aca="false">B1333/B1312-1</f>
        <v>0.0960429639880069</v>
      </c>
      <c r="G1333" s="0" t="n">
        <f aca="false">MAX(G1332,B1333)</f>
        <v>3326.6</v>
      </c>
      <c r="H1333" s="9" t="n">
        <f aca="false">B1333/G1333-1</f>
        <v>0</v>
      </c>
      <c r="I1333" s="0" t="n">
        <f aca="false">IF(AND($A1333&gt;=CrashTest!$B$3,$A1333&lt;=CrashTest!$C$3),1,IF(AND($A1333&gt;=CrashTest!$B$4,$A1333&lt;=CrashTest!$C$4),2,IF(AND($A1333&gt;=CrashTest!$B$5,$A1333&lt;=CrashTest!$C$5),3,IF(AND($A1333&gt;=CrashTest!$B$6,$A1333&lt;=CrashTest!$C$6),4,IF(AND($A1333&gt;=CrashTest!$B$7,$A1333&lt;=CrashTest!$C$7),5,0)))))</f>
        <v>0</v>
      </c>
      <c r="J1333" s="0" t="str">
        <f aca="false">IF(I1333=0,"",IF(I1332=I1333,MAX(J1332,B1333),B1333))</f>
        <v/>
      </c>
      <c r="K1333" s="9" t="str">
        <f aca="false">IF(I1333=0,"",B1333/J1333-1)</f>
        <v/>
      </c>
      <c r="M1333" s="8"/>
      <c r="N1333" s="8"/>
      <c r="O1333" s="8"/>
      <c r="P1333" s="8"/>
      <c r="Q1333" s="9"/>
      <c r="R1333" s="9"/>
      <c r="S1333" s="9"/>
      <c r="T1333" s="9"/>
      <c r="U1333" s="9"/>
      <c r="V1333" s="9"/>
    </row>
    <row r="1334" customFormat="false" ht="15" hidden="false" customHeight="false" outlineLevel="0" collapsed="false">
      <c r="A1334" s="5" t="n">
        <v>45764</v>
      </c>
      <c r="B1334" s="6" t="n">
        <v>3308.7</v>
      </c>
      <c r="C1334" s="9" t="n">
        <f aca="false">B1334/B1333-1</f>
        <v>-0.00538086935609938</v>
      </c>
      <c r="D1334" s="9" t="n">
        <f aca="false">LN(B1334/B1333)</f>
        <v>-0.0053953983762237</v>
      </c>
      <c r="E1334" s="9" t="n">
        <f aca="false">B1334/B1329-1</f>
        <v>0.0486498478701825</v>
      </c>
      <c r="F1334" s="9" t="n">
        <f aca="false">B1334/B1313-1</f>
        <v>0.0898580322144997</v>
      </c>
      <c r="G1334" s="0" t="n">
        <f aca="false">MAX(G1333,B1334)</f>
        <v>3326.6</v>
      </c>
      <c r="H1334" s="9" t="n">
        <f aca="false">B1334/G1334-1</f>
        <v>-0.00538086935609938</v>
      </c>
      <c r="I1334" s="0" t="n">
        <f aca="false">IF(AND($A1334&gt;=CrashTest!$B$3,$A1334&lt;=CrashTest!$C$3),1,IF(AND($A1334&gt;=CrashTest!$B$4,$A1334&lt;=CrashTest!$C$4),2,IF(AND($A1334&gt;=CrashTest!$B$5,$A1334&lt;=CrashTest!$C$5),3,IF(AND($A1334&gt;=CrashTest!$B$6,$A1334&lt;=CrashTest!$C$6),4,IF(AND($A1334&gt;=CrashTest!$B$7,$A1334&lt;=CrashTest!$C$7),5,0)))))</f>
        <v>0</v>
      </c>
      <c r="J1334" s="0" t="str">
        <f aca="false">IF(I1334=0,"",IF(I1333=I1334,MAX(J1333,B1334),B1334))</f>
        <v/>
      </c>
      <c r="K1334" s="9" t="str">
        <f aca="false">IF(I1334=0,"",B1334/J1334-1)</f>
        <v/>
      </c>
      <c r="M1334" s="8"/>
      <c r="N1334" s="8"/>
      <c r="O1334" s="8"/>
      <c r="P1334" s="8"/>
      <c r="Q1334" s="9"/>
      <c r="R1334" s="9"/>
      <c r="S1334" s="9"/>
      <c r="T1334" s="9"/>
      <c r="U1334" s="9"/>
      <c r="V1334" s="9"/>
    </row>
    <row r="1335" customFormat="false" ht="15" hidden="false" customHeight="false" outlineLevel="0" collapsed="false">
      <c r="A1335" s="5" t="n">
        <v>45768</v>
      </c>
      <c r="B1335" s="6" t="n">
        <v>3406.2</v>
      </c>
      <c r="C1335" s="9" t="n">
        <f aca="false">B1335/B1334-1</f>
        <v>0.029467766796627</v>
      </c>
      <c r="D1335" s="9" t="n">
        <f aca="false">LN(B1335/B1334)</f>
        <v>0.0290419374245245</v>
      </c>
      <c r="E1335" s="9" t="n">
        <f aca="false">B1335/B1330-1</f>
        <v>0.0571038420954628</v>
      </c>
      <c r="F1335" s="9" t="n">
        <f aca="false">B1335/B1314-1</f>
        <v>0.120460526315789</v>
      </c>
      <c r="G1335" s="0" t="n">
        <f aca="false">MAX(G1334,B1335)</f>
        <v>3406.2</v>
      </c>
      <c r="H1335" s="9" t="n">
        <f aca="false">B1335/G1335-1</f>
        <v>0</v>
      </c>
      <c r="I1335" s="0" t="n">
        <f aca="false">IF(AND($A1335&gt;=CrashTest!$B$3,$A1335&lt;=CrashTest!$C$3),1,IF(AND($A1335&gt;=CrashTest!$B$4,$A1335&lt;=CrashTest!$C$4),2,IF(AND($A1335&gt;=CrashTest!$B$5,$A1335&lt;=CrashTest!$C$5),3,IF(AND($A1335&gt;=CrashTest!$B$6,$A1335&lt;=CrashTest!$C$6),4,IF(AND($A1335&gt;=CrashTest!$B$7,$A1335&lt;=CrashTest!$C$7),5,0)))))</f>
        <v>0</v>
      </c>
      <c r="J1335" s="0" t="str">
        <f aca="false">IF(I1335=0,"",IF(I1334=I1335,MAX(J1334,B1335),B1335))</f>
        <v/>
      </c>
      <c r="K1335" s="9" t="str">
        <f aca="false">IF(I1335=0,"",B1335/J1335-1)</f>
        <v/>
      </c>
      <c r="M1335" s="8"/>
      <c r="N1335" s="8"/>
      <c r="O1335" s="8"/>
      <c r="P1335" s="8"/>
      <c r="Q1335" s="9"/>
      <c r="R1335" s="9"/>
      <c r="S1335" s="9"/>
      <c r="T1335" s="9"/>
      <c r="U1335" s="9"/>
      <c r="V1335" s="9"/>
    </row>
    <row r="1336" customFormat="false" ht="15" hidden="false" customHeight="false" outlineLevel="0" collapsed="false">
      <c r="A1336" s="5" t="n">
        <v>45769</v>
      </c>
      <c r="B1336" s="6" t="n">
        <v>3400.8</v>
      </c>
      <c r="C1336" s="9" t="n">
        <f aca="false">B1336/B1335-1</f>
        <v>-0.0015853443720274</v>
      </c>
      <c r="D1336" s="9" t="n">
        <f aca="false">LN(B1336/B1335)</f>
        <v>-0.00158660236015509</v>
      </c>
      <c r="E1336" s="9" t="n">
        <f aca="false">B1336/B1331-1</f>
        <v>0.0611582626060909</v>
      </c>
      <c r="F1336" s="9" t="n">
        <f aca="false">B1336/B1315-1</f>
        <v>0.126764296600623</v>
      </c>
      <c r="G1336" s="0" t="n">
        <f aca="false">MAX(G1335,B1336)</f>
        <v>3406.2</v>
      </c>
      <c r="H1336" s="9" t="n">
        <f aca="false">B1336/G1336-1</f>
        <v>-0.0015853443720274</v>
      </c>
      <c r="I1336" s="0" t="n">
        <f aca="false">IF(AND($A1336&gt;=CrashTest!$B$3,$A1336&lt;=CrashTest!$C$3),1,IF(AND($A1336&gt;=CrashTest!$B$4,$A1336&lt;=CrashTest!$C$4),2,IF(AND($A1336&gt;=CrashTest!$B$5,$A1336&lt;=CrashTest!$C$5),3,IF(AND($A1336&gt;=CrashTest!$B$6,$A1336&lt;=CrashTest!$C$6),4,IF(AND($A1336&gt;=CrashTest!$B$7,$A1336&lt;=CrashTest!$C$7),5,0)))))</f>
        <v>0</v>
      </c>
      <c r="J1336" s="0" t="str">
        <f aca="false">IF(I1336=0,"",IF(I1335=I1336,MAX(J1335,B1336),B1336))</f>
        <v/>
      </c>
      <c r="K1336" s="9" t="str">
        <f aca="false">IF(I1336=0,"",B1336/J1336-1)</f>
        <v/>
      </c>
      <c r="M1336" s="8"/>
      <c r="N1336" s="8"/>
      <c r="O1336" s="8"/>
      <c r="P1336" s="8"/>
      <c r="Q1336" s="9"/>
      <c r="R1336" s="9"/>
      <c r="S1336" s="9"/>
      <c r="T1336" s="9"/>
      <c r="U1336" s="9"/>
      <c r="V1336" s="9"/>
    </row>
    <row r="1337" customFormat="false" ht="15" hidden="false" customHeight="false" outlineLevel="0" collapsed="false">
      <c r="A1337" s="5" t="n">
        <v>45770</v>
      </c>
      <c r="B1337" s="6" t="n">
        <v>3276.3</v>
      </c>
      <c r="C1337" s="9" t="n">
        <f aca="false">B1337/B1336-1</f>
        <v>-0.0366090331686662</v>
      </c>
      <c r="D1337" s="9" t="n">
        <f aca="false">LN(B1337/B1336)</f>
        <v>-0.0372959611727879</v>
      </c>
      <c r="E1337" s="9" t="n">
        <f aca="false">B1337/B1332-1</f>
        <v>0.0178954236182312</v>
      </c>
      <c r="F1337" s="9" t="n">
        <f aca="false">B1337/B1316-1</f>
        <v>0.0873518967176663</v>
      </c>
      <c r="G1337" s="0" t="n">
        <f aca="false">MAX(G1336,B1337)</f>
        <v>3406.2</v>
      </c>
      <c r="H1337" s="9" t="n">
        <f aca="false">B1337/G1337-1</f>
        <v>-0.0381363396159943</v>
      </c>
      <c r="I1337" s="0" t="n">
        <f aca="false">IF(AND($A1337&gt;=CrashTest!$B$3,$A1337&lt;=CrashTest!$C$3),1,IF(AND($A1337&gt;=CrashTest!$B$4,$A1337&lt;=CrashTest!$C$4),2,IF(AND($A1337&gt;=CrashTest!$B$5,$A1337&lt;=CrashTest!$C$5),3,IF(AND($A1337&gt;=CrashTest!$B$6,$A1337&lt;=CrashTest!$C$6),4,IF(AND($A1337&gt;=CrashTest!$B$7,$A1337&lt;=CrashTest!$C$7),5,0)))))</f>
        <v>0</v>
      </c>
      <c r="J1337" s="0" t="str">
        <f aca="false">IF(I1337=0,"",IF(I1336=I1337,MAX(J1336,B1337),B1337))</f>
        <v/>
      </c>
      <c r="K1337" s="9" t="str">
        <f aca="false">IF(I1337=0,"",B1337/J1337-1)</f>
        <v/>
      </c>
      <c r="M1337" s="8"/>
      <c r="N1337" s="8"/>
      <c r="O1337" s="8"/>
      <c r="P1337" s="8"/>
      <c r="Q1337" s="9"/>
      <c r="R1337" s="9"/>
      <c r="S1337" s="9"/>
      <c r="T1337" s="9"/>
      <c r="U1337" s="9"/>
      <c r="V1337" s="9"/>
    </row>
    <row r="1338" customFormat="false" ht="15" hidden="false" customHeight="false" outlineLevel="0" collapsed="false">
      <c r="A1338" s="5" t="n">
        <v>45771</v>
      </c>
      <c r="B1338" s="6" t="n">
        <v>3332</v>
      </c>
      <c r="C1338" s="9" t="n">
        <f aca="false">B1338/B1337-1</f>
        <v>0.017000885144828</v>
      </c>
      <c r="D1338" s="9" t="n">
        <f aca="false">LN(B1338/B1337)</f>
        <v>0.0168579874149409</v>
      </c>
      <c r="E1338" s="9" t="n">
        <f aca="false">B1338/B1333-1</f>
        <v>0.00162327902362769</v>
      </c>
      <c r="F1338" s="9" t="n">
        <f aca="false">B1338/B1317-1</f>
        <v>0.101961173396832</v>
      </c>
      <c r="G1338" s="0" t="n">
        <f aca="false">MAX(G1337,B1338)</f>
        <v>3406.2</v>
      </c>
      <c r="H1338" s="9" t="n">
        <f aca="false">B1338/G1338-1</f>
        <v>-0.021783806000822</v>
      </c>
      <c r="I1338" s="0" t="n">
        <f aca="false">IF(AND($A1338&gt;=CrashTest!$B$3,$A1338&lt;=CrashTest!$C$3),1,IF(AND($A1338&gt;=CrashTest!$B$4,$A1338&lt;=CrashTest!$C$4),2,IF(AND($A1338&gt;=CrashTest!$B$5,$A1338&lt;=CrashTest!$C$5),3,IF(AND($A1338&gt;=CrashTest!$B$6,$A1338&lt;=CrashTest!$C$6),4,IF(AND($A1338&gt;=CrashTest!$B$7,$A1338&lt;=CrashTest!$C$7),5,0)))))</f>
        <v>0</v>
      </c>
      <c r="J1338" s="0" t="str">
        <f aca="false">IF(I1338=0,"",IF(I1337=I1338,MAX(J1337,B1338),B1338))</f>
        <v/>
      </c>
      <c r="K1338" s="9" t="str">
        <f aca="false">IF(I1338=0,"",B1338/J1338-1)</f>
        <v/>
      </c>
      <c r="M1338" s="8"/>
      <c r="N1338" s="8"/>
      <c r="O1338" s="8"/>
      <c r="P1338" s="8"/>
      <c r="Q1338" s="9"/>
      <c r="R1338" s="9"/>
      <c r="S1338" s="9"/>
      <c r="T1338" s="9"/>
      <c r="U1338" s="9"/>
      <c r="V1338" s="9"/>
    </row>
    <row r="1339" customFormat="false" ht="15" hidden="false" customHeight="false" outlineLevel="0" collapsed="false">
      <c r="A1339" s="5" t="n">
        <v>45772</v>
      </c>
      <c r="B1339" s="6" t="n">
        <v>3282.4</v>
      </c>
      <c r="C1339" s="9" t="n">
        <f aca="false">B1339/B1338-1</f>
        <v>-0.0148859543817527</v>
      </c>
      <c r="D1339" s="9" t="n">
        <f aca="false">LN(B1339/B1338)</f>
        <v>-0.0149978621587569</v>
      </c>
      <c r="E1339" s="9" t="n">
        <f aca="false">B1339/B1334-1</f>
        <v>-0.00794874119744904</v>
      </c>
      <c r="F1339" s="9" t="n">
        <f aca="false">B1339/B1318-1</f>
        <v>0.0865636068721243</v>
      </c>
      <c r="G1339" s="0" t="n">
        <f aca="false">MAX(G1338,B1339)</f>
        <v>3406.2</v>
      </c>
      <c r="H1339" s="9" t="n">
        <f aca="false">B1339/G1339-1</f>
        <v>-0.0363454876401854</v>
      </c>
      <c r="I1339" s="0" t="n">
        <f aca="false">IF(AND($A1339&gt;=CrashTest!$B$3,$A1339&lt;=CrashTest!$C$3),1,IF(AND($A1339&gt;=CrashTest!$B$4,$A1339&lt;=CrashTest!$C$4),2,IF(AND($A1339&gt;=CrashTest!$B$5,$A1339&lt;=CrashTest!$C$5),3,IF(AND($A1339&gt;=CrashTest!$B$6,$A1339&lt;=CrashTest!$C$6),4,IF(AND($A1339&gt;=CrashTest!$B$7,$A1339&lt;=CrashTest!$C$7),5,0)))))</f>
        <v>0</v>
      </c>
      <c r="J1339" s="0" t="str">
        <f aca="false">IF(I1339=0,"",IF(I1338=I1339,MAX(J1338,B1339),B1339))</f>
        <v/>
      </c>
      <c r="K1339" s="9" t="str">
        <f aca="false">IF(I1339=0,"",B1339/J1339-1)</f>
        <v/>
      </c>
      <c r="M1339" s="8"/>
      <c r="N1339" s="8"/>
      <c r="O1339" s="8"/>
      <c r="P1339" s="8"/>
      <c r="Q1339" s="9"/>
      <c r="R1339" s="9"/>
      <c r="S1339" s="9"/>
      <c r="T1339" s="9"/>
      <c r="U1339" s="9"/>
      <c r="V1339" s="9"/>
    </row>
    <row r="1340" customFormat="false" ht="15" hidden="false" customHeight="false" outlineLevel="0" collapsed="false">
      <c r="A1340" s="5" t="n">
        <v>45775</v>
      </c>
      <c r="B1340" s="6" t="n">
        <v>3332.5</v>
      </c>
      <c r="C1340" s="9" t="n">
        <f aca="false">B1340/B1339-1</f>
        <v>0.015263222032659</v>
      </c>
      <c r="D1340" s="9" t="n">
        <f aca="false">LN(B1340/B1339)</f>
        <v>0.0151479109248873</v>
      </c>
      <c r="E1340" s="9" t="n">
        <f aca="false">B1340/B1335-1</f>
        <v>-0.0216370148552639</v>
      </c>
      <c r="F1340" s="9" t="n">
        <f aca="false">B1340/B1319-1</f>
        <v>0.0889811123455984</v>
      </c>
      <c r="G1340" s="0" t="n">
        <f aca="false">MAX(G1339,B1340)</f>
        <v>3406.2</v>
      </c>
      <c r="H1340" s="9" t="n">
        <f aca="false">B1340/G1340-1</f>
        <v>-0.0216370148552639</v>
      </c>
      <c r="I1340" s="0" t="n">
        <f aca="false">IF(AND($A1340&gt;=CrashTest!$B$3,$A1340&lt;=CrashTest!$C$3),1,IF(AND($A1340&gt;=CrashTest!$B$4,$A1340&lt;=CrashTest!$C$4),2,IF(AND($A1340&gt;=CrashTest!$B$5,$A1340&lt;=CrashTest!$C$5),3,IF(AND($A1340&gt;=CrashTest!$B$6,$A1340&lt;=CrashTest!$C$6),4,IF(AND($A1340&gt;=CrashTest!$B$7,$A1340&lt;=CrashTest!$C$7),5,0)))))</f>
        <v>0</v>
      </c>
      <c r="J1340" s="0" t="str">
        <f aca="false">IF(I1340=0,"",IF(I1339=I1340,MAX(J1339,B1340),B1340))</f>
        <v/>
      </c>
      <c r="K1340" s="9" t="str">
        <f aca="false">IF(I1340=0,"",B1340/J1340-1)</f>
        <v/>
      </c>
      <c r="M1340" s="8"/>
      <c r="N1340" s="8"/>
      <c r="O1340" s="8"/>
      <c r="P1340" s="8"/>
      <c r="Q1340" s="9"/>
      <c r="R1340" s="9"/>
      <c r="S1340" s="9"/>
      <c r="T1340" s="9"/>
      <c r="U1340" s="9"/>
      <c r="V1340" s="9"/>
    </row>
    <row r="1341" customFormat="false" ht="15" hidden="false" customHeight="false" outlineLevel="0" collapsed="false">
      <c r="A1341" s="5" t="n">
        <v>45776</v>
      </c>
      <c r="B1341" s="6" t="n">
        <v>3318.8</v>
      </c>
      <c r="C1341" s="9" t="n">
        <f aca="false">B1341/B1340-1</f>
        <v>-0.00411102775693917</v>
      </c>
      <c r="D1341" s="9" t="n">
        <f aca="false">LN(B1341/B1340)</f>
        <v>-0.00411950126273344</v>
      </c>
      <c r="E1341" s="9" t="n">
        <f aca="false">B1341/B1336-1</f>
        <v>-0.024111973653258</v>
      </c>
      <c r="F1341" s="9" t="n">
        <f aca="false">B1341/B1320-1</f>
        <v>0.0752632431556781</v>
      </c>
      <c r="G1341" s="0" t="n">
        <f aca="false">MAX(G1340,B1341)</f>
        <v>3406.2</v>
      </c>
      <c r="H1341" s="9" t="n">
        <f aca="false">B1341/G1341-1</f>
        <v>-0.0256590922435558</v>
      </c>
      <c r="I1341" s="0" t="n">
        <f aca="false">IF(AND($A1341&gt;=CrashTest!$B$3,$A1341&lt;=CrashTest!$C$3),1,IF(AND($A1341&gt;=CrashTest!$B$4,$A1341&lt;=CrashTest!$C$4),2,IF(AND($A1341&gt;=CrashTest!$B$5,$A1341&lt;=CrashTest!$C$5),3,IF(AND($A1341&gt;=CrashTest!$B$6,$A1341&lt;=CrashTest!$C$6),4,IF(AND($A1341&gt;=CrashTest!$B$7,$A1341&lt;=CrashTest!$C$7),5,0)))))</f>
        <v>0</v>
      </c>
      <c r="J1341" s="0" t="str">
        <f aca="false">IF(I1341=0,"",IF(I1340=I1341,MAX(J1340,B1341),B1341))</f>
        <v/>
      </c>
      <c r="K1341" s="9" t="str">
        <f aca="false">IF(I1341=0,"",B1341/J1341-1)</f>
        <v/>
      </c>
      <c r="M1341" s="8"/>
      <c r="N1341" s="8"/>
      <c r="O1341" s="8"/>
      <c r="P1341" s="8"/>
      <c r="Q1341" s="9"/>
      <c r="R1341" s="9"/>
      <c r="S1341" s="9"/>
      <c r="T1341" s="9"/>
      <c r="U1341" s="9"/>
      <c r="V1341" s="9"/>
    </row>
    <row r="1342" customFormat="false" ht="15" hidden="false" customHeight="false" outlineLevel="0" collapsed="false">
      <c r="A1342" s="5" t="n">
        <v>45777</v>
      </c>
      <c r="B1342" s="6" t="n">
        <v>3305</v>
      </c>
      <c r="C1342" s="9" t="n">
        <f aca="false">B1342/B1341-1</f>
        <v>-0.00415812944437755</v>
      </c>
      <c r="D1342" s="9" t="n">
        <f aca="false">LN(B1342/B1341)</f>
        <v>-0.00416679850434363</v>
      </c>
      <c r="E1342" s="9" t="n">
        <f aca="false">B1342/B1337-1</f>
        <v>0.00875988157372643</v>
      </c>
      <c r="F1342" s="9" t="n">
        <f aca="false">B1342/B1321-1</f>
        <v>0.0583450749327525</v>
      </c>
      <c r="G1342" s="0" t="n">
        <f aca="false">MAX(G1341,B1342)</f>
        <v>3406.2</v>
      </c>
      <c r="H1342" s="9" t="n">
        <f aca="false">B1342/G1342-1</f>
        <v>-0.0297105278609594</v>
      </c>
      <c r="I1342" s="0" t="n">
        <f aca="false">IF(AND($A1342&gt;=CrashTest!$B$3,$A1342&lt;=CrashTest!$C$3),1,IF(AND($A1342&gt;=CrashTest!$B$4,$A1342&lt;=CrashTest!$C$4),2,IF(AND($A1342&gt;=CrashTest!$B$5,$A1342&lt;=CrashTest!$C$5),3,IF(AND($A1342&gt;=CrashTest!$B$6,$A1342&lt;=CrashTest!$C$6),4,IF(AND($A1342&gt;=CrashTest!$B$7,$A1342&lt;=CrashTest!$C$7),5,0)))))</f>
        <v>0</v>
      </c>
      <c r="J1342" s="0" t="str">
        <f aca="false">IF(I1342=0,"",IF(I1341=I1342,MAX(J1341,B1342),B1342))</f>
        <v/>
      </c>
      <c r="K1342" s="9" t="str">
        <f aca="false">IF(I1342=0,"",B1342/J1342-1)</f>
        <v/>
      </c>
      <c r="M1342" s="8"/>
      <c r="N1342" s="8"/>
      <c r="O1342" s="8"/>
      <c r="P1342" s="8"/>
      <c r="Q1342" s="9"/>
      <c r="R1342" s="9"/>
      <c r="S1342" s="9"/>
      <c r="T1342" s="9"/>
      <c r="U1342" s="9"/>
      <c r="V1342" s="9"/>
    </row>
    <row r="1343" customFormat="false" ht="15" hidden="false" customHeight="false" outlineLevel="0" collapsed="false">
      <c r="A1343" s="5" t="n">
        <v>45778</v>
      </c>
      <c r="B1343" s="6" t="n">
        <v>3210</v>
      </c>
      <c r="C1343" s="9" t="n">
        <f aca="false">B1343/B1342-1</f>
        <v>-0.0287443267776096</v>
      </c>
      <c r="D1343" s="9" t="n">
        <f aca="false">LN(B1343/B1342)</f>
        <v>-0.0291655361617251</v>
      </c>
      <c r="E1343" s="9" t="n">
        <f aca="false">B1343/B1338-1</f>
        <v>-0.0366146458583433</v>
      </c>
      <c r="F1343" s="9" t="n">
        <f aca="false">B1343/B1322-1</f>
        <v>0.0292090159992304</v>
      </c>
      <c r="G1343" s="0" t="n">
        <f aca="false">MAX(G1342,B1343)</f>
        <v>3406.2</v>
      </c>
      <c r="H1343" s="9" t="n">
        <f aca="false">B1343/G1343-1</f>
        <v>-0.0576008455169984</v>
      </c>
      <c r="I1343" s="0" t="n">
        <f aca="false">IF(AND($A1343&gt;=CrashTest!$B$3,$A1343&lt;=CrashTest!$C$3),1,IF(AND($A1343&gt;=CrashTest!$B$4,$A1343&lt;=CrashTest!$C$4),2,IF(AND($A1343&gt;=CrashTest!$B$5,$A1343&lt;=CrashTest!$C$5),3,IF(AND($A1343&gt;=CrashTest!$B$6,$A1343&lt;=CrashTest!$C$6),4,IF(AND($A1343&gt;=CrashTest!$B$7,$A1343&lt;=CrashTest!$C$7),5,0)))))</f>
        <v>0</v>
      </c>
      <c r="J1343" s="0" t="str">
        <f aca="false">IF(I1343=0,"",IF(I1342=I1343,MAX(J1342,B1343),B1343))</f>
        <v/>
      </c>
      <c r="K1343" s="9" t="str">
        <f aca="false">IF(I1343=0,"",B1343/J1343-1)</f>
        <v/>
      </c>
      <c r="M1343" s="8"/>
      <c r="N1343" s="8"/>
      <c r="O1343" s="8"/>
      <c r="P1343" s="8"/>
      <c r="Q1343" s="9"/>
      <c r="R1343" s="9"/>
      <c r="S1343" s="9"/>
      <c r="T1343" s="9"/>
      <c r="U1343" s="9"/>
      <c r="V1343" s="9"/>
    </row>
    <row r="1344" customFormat="false" ht="15" hidden="false" customHeight="false" outlineLevel="0" collapsed="false">
      <c r="A1344" s="5" t="n">
        <v>45779</v>
      </c>
      <c r="B1344" s="6" t="n">
        <v>3231.9</v>
      </c>
      <c r="C1344" s="9" t="n">
        <f aca="false">B1344/B1343-1</f>
        <v>0.00682242990654203</v>
      </c>
      <c r="D1344" s="9" t="n">
        <f aca="false">LN(B1344/B1343)</f>
        <v>0.00679926244419496</v>
      </c>
      <c r="E1344" s="9" t="n">
        <f aca="false">B1344/B1339-1</f>
        <v>-0.015385084084816</v>
      </c>
      <c r="F1344" s="9" t="n">
        <f aca="false">B1344/B1323-1</f>
        <v>0.0293002961877766</v>
      </c>
      <c r="G1344" s="0" t="n">
        <f aca="false">MAX(G1343,B1344)</f>
        <v>3406.2</v>
      </c>
      <c r="H1344" s="9" t="n">
        <f aca="false">B1344/G1344-1</f>
        <v>-0.0511713933415535</v>
      </c>
      <c r="I1344" s="0" t="n">
        <f aca="false">IF(AND($A1344&gt;=CrashTest!$B$3,$A1344&lt;=CrashTest!$C$3),1,IF(AND($A1344&gt;=CrashTest!$B$4,$A1344&lt;=CrashTest!$C$4),2,IF(AND($A1344&gt;=CrashTest!$B$5,$A1344&lt;=CrashTest!$C$5),3,IF(AND($A1344&gt;=CrashTest!$B$6,$A1344&lt;=CrashTest!$C$6),4,IF(AND($A1344&gt;=CrashTest!$B$7,$A1344&lt;=CrashTest!$C$7),5,0)))))</f>
        <v>0</v>
      </c>
      <c r="J1344" s="0" t="str">
        <f aca="false">IF(I1344=0,"",IF(I1343=I1344,MAX(J1343,B1344),B1344))</f>
        <v/>
      </c>
      <c r="K1344" s="9" t="str">
        <f aca="false">IF(I1344=0,"",B1344/J1344-1)</f>
        <v/>
      </c>
      <c r="M1344" s="8"/>
      <c r="N1344" s="8"/>
      <c r="O1344" s="8"/>
      <c r="P1344" s="8"/>
      <c r="Q1344" s="9"/>
      <c r="R1344" s="9"/>
      <c r="S1344" s="9"/>
      <c r="T1344" s="9"/>
      <c r="U1344" s="9"/>
      <c r="V1344" s="9"/>
    </row>
    <row r="1345" customFormat="false" ht="15" hidden="false" customHeight="false" outlineLevel="0" collapsed="false">
      <c r="A1345" s="5" t="n">
        <v>45782</v>
      </c>
      <c r="B1345" s="6" t="n">
        <v>3311.3</v>
      </c>
      <c r="C1345" s="9" t="n">
        <f aca="false">B1345/B1344-1</f>
        <v>0.0245675918190538</v>
      </c>
      <c r="D1345" s="9" t="n">
        <f aca="false">LN(B1345/B1344)</f>
        <v>0.0242706619417686</v>
      </c>
      <c r="E1345" s="9" t="n">
        <f aca="false">B1345/B1340-1</f>
        <v>-0.00636159039759932</v>
      </c>
      <c r="F1345" s="9" t="n">
        <f aca="false">B1345/B1324-1</f>
        <v>0.0691959961252826</v>
      </c>
      <c r="G1345" s="0" t="n">
        <f aca="false">MAX(G1344,B1345)</f>
        <v>3406.2</v>
      </c>
      <c r="H1345" s="9" t="n">
        <f aca="false">B1345/G1345-1</f>
        <v>-0.0278609594269272</v>
      </c>
      <c r="I1345" s="0" t="n">
        <f aca="false">IF(AND($A1345&gt;=CrashTest!$B$3,$A1345&lt;=CrashTest!$C$3),1,IF(AND($A1345&gt;=CrashTest!$B$4,$A1345&lt;=CrashTest!$C$4),2,IF(AND($A1345&gt;=CrashTest!$B$5,$A1345&lt;=CrashTest!$C$5),3,IF(AND($A1345&gt;=CrashTest!$B$6,$A1345&lt;=CrashTest!$C$6),4,IF(AND($A1345&gt;=CrashTest!$B$7,$A1345&lt;=CrashTest!$C$7),5,0)))))</f>
        <v>0</v>
      </c>
      <c r="J1345" s="0" t="str">
        <f aca="false">IF(I1345=0,"",IF(I1344=I1345,MAX(J1344,B1345),B1345))</f>
        <v/>
      </c>
      <c r="K1345" s="9" t="str">
        <f aca="false">IF(I1345=0,"",B1345/J1345-1)</f>
        <v/>
      </c>
      <c r="M1345" s="8"/>
      <c r="N1345" s="8"/>
      <c r="O1345" s="8"/>
      <c r="P1345" s="8"/>
      <c r="Q1345" s="9"/>
      <c r="R1345" s="9"/>
      <c r="S1345" s="9"/>
      <c r="T1345" s="9"/>
      <c r="U1345" s="9"/>
      <c r="V1345" s="9"/>
    </row>
    <row r="1346" customFormat="false" ht="15" hidden="false" customHeight="false" outlineLevel="0" collapsed="false">
      <c r="A1346" s="5" t="n">
        <v>45783</v>
      </c>
      <c r="B1346" s="6" t="n">
        <v>3411.4</v>
      </c>
      <c r="C1346" s="9" t="n">
        <f aca="false">B1346/B1345-1</f>
        <v>0.0302298191042794</v>
      </c>
      <c r="D1346" s="9" t="n">
        <f aca="false">LN(B1346/B1345)</f>
        <v>0.0297819026967475</v>
      </c>
      <c r="E1346" s="9" t="n">
        <f aca="false">B1346/B1341-1</f>
        <v>0.0279016511992287</v>
      </c>
      <c r="F1346" s="9" t="n">
        <f aca="false">B1346/B1325-1</f>
        <v>0.132602921646746</v>
      </c>
      <c r="G1346" s="0" t="n">
        <f aca="false">MAX(G1345,B1346)</f>
        <v>3411.4</v>
      </c>
      <c r="H1346" s="9" t="n">
        <f aca="false">B1346/G1346-1</f>
        <v>0</v>
      </c>
      <c r="I1346" s="0" t="n">
        <f aca="false">IF(AND($A1346&gt;=CrashTest!$B$3,$A1346&lt;=CrashTest!$C$3),1,IF(AND($A1346&gt;=CrashTest!$B$4,$A1346&lt;=CrashTest!$C$4),2,IF(AND($A1346&gt;=CrashTest!$B$5,$A1346&lt;=CrashTest!$C$5),3,IF(AND($A1346&gt;=CrashTest!$B$6,$A1346&lt;=CrashTest!$C$6),4,IF(AND($A1346&gt;=CrashTest!$B$7,$A1346&lt;=CrashTest!$C$7),5,0)))))</f>
        <v>0</v>
      </c>
      <c r="J1346" s="0" t="str">
        <f aca="false">IF(I1346=0,"",IF(I1345=I1346,MAX(J1345,B1346),B1346))</f>
        <v/>
      </c>
      <c r="K1346" s="9" t="str">
        <f aca="false">IF(I1346=0,"",B1346/J1346-1)</f>
        <v/>
      </c>
      <c r="M1346" s="8"/>
      <c r="N1346" s="8"/>
      <c r="O1346" s="8"/>
      <c r="P1346" s="8"/>
      <c r="Q1346" s="9"/>
      <c r="R1346" s="9"/>
      <c r="S1346" s="9"/>
      <c r="T1346" s="9"/>
      <c r="U1346" s="9"/>
      <c r="V1346" s="9"/>
    </row>
    <row r="1347" customFormat="false" ht="15" hidden="false" customHeight="false" outlineLevel="0" collapsed="false">
      <c r="A1347" s="5" t="n">
        <v>45784</v>
      </c>
      <c r="B1347" s="6" t="n">
        <v>3381.4</v>
      </c>
      <c r="C1347" s="9" t="n">
        <f aca="false">B1347/B1346-1</f>
        <v>-0.00879404350120183</v>
      </c>
      <c r="D1347" s="9" t="n">
        <f aca="false">LN(B1347/B1346)</f>
        <v>-0.00883293930390654</v>
      </c>
      <c r="E1347" s="9" t="n">
        <f aca="false">B1347/B1342-1</f>
        <v>0.0231164901664145</v>
      </c>
      <c r="F1347" s="9" t="n">
        <f aca="false">B1347/B1326-1</f>
        <v>0.14573238911666</v>
      </c>
      <c r="G1347" s="0" t="n">
        <f aca="false">MAX(G1346,B1347)</f>
        <v>3411.4</v>
      </c>
      <c r="H1347" s="9" t="n">
        <f aca="false">B1347/G1347-1</f>
        <v>-0.00879404350120183</v>
      </c>
      <c r="I1347" s="0" t="n">
        <f aca="false">IF(AND($A1347&gt;=CrashTest!$B$3,$A1347&lt;=CrashTest!$C$3),1,IF(AND($A1347&gt;=CrashTest!$B$4,$A1347&lt;=CrashTest!$C$4),2,IF(AND($A1347&gt;=CrashTest!$B$5,$A1347&lt;=CrashTest!$C$5),3,IF(AND($A1347&gt;=CrashTest!$B$6,$A1347&lt;=CrashTest!$C$6),4,IF(AND($A1347&gt;=CrashTest!$B$7,$A1347&lt;=CrashTest!$C$7),5,0)))))</f>
        <v>0</v>
      </c>
      <c r="J1347" s="0" t="str">
        <f aca="false">IF(I1347=0,"",IF(I1346=I1347,MAX(J1346,B1347),B1347))</f>
        <v/>
      </c>
      <c r="K1347" s="9" t="str">
        <f aca="false">IF(I1347=0,"",B1347/J1347-1)</f>
        <v/>
      </c>
      <c r="M1347" s="8"/>
      <c r="N1347" s="8"/>
      <c r="O1347" s="8"/>
      <c r="P1347" s="8"/>
      <c r="Q1347" s="9"/>
      <c r="R1347" s="9"/>
      <c r="S1347" s="9"/>
      <c r="T1347" s="9"/>
      <c r="U1347" s="9"/>
      <c r="V1347" s="9"/>
    </row>
    <row r="1348" customFormat="false" ht="15" hidden="false" customHeight="false" outlineLevel="0" collapsed="false">
      <c r="A1348" s="5" t="n">
        <v>45785</v>
      </c>
      <c r="B1348" s="6" t="n">
        <v>3296.6</v>
      </c>
      <c r="C1348" s="9" t="n">
        <f aca="false">B1348/B1347-1</f>
        <v>-0.0250783699059561</v>
      </c>
      <c r="D1348" s="9" t="n">
        <f aca="false">LN(B1348/B1347)</f>
        <v>-0.0253981906056105</v>
      </c>
      <c r="E1348" s="9" t="n">
        <f aca="false">B1348/B1343-1</f>
        <v>0.0269781931464175</v>
      </c>
      <c r="F1348" s="9" t="n">
        <f aca="false">B1348/B1327-1</f>
        <v>0.110564613933432</v>
      </c>
      <c r="G1348" s="0" t="n">
        <f aca="false">MAX(G1347,B1348)</f>
        <v>3411.4</v>
      </c>
      <c r="H1348" s="9" t="n">
        <f aca="false">B1348/G1348-1</f>
        <v>-0.0336518731312658</v>
      </c>
      <c r="I1348" s="0" t="n">
        <f aca="false">IF(AND($A1348&gt;=CrashTest!$B$3,$A1348&lt;=CrashTest!$C$3),1,IF(AND($A1348&gt;=CrashTest!$B$4,$A1348&lt;=CrashTest!$C$4),2,IF(AND($A1348&gt;=CrashTest!$B$5,$A1348&lt;=CrashTest!$C$5),3,IF(AND($A1348&gt;=CrashTest!$B$6,$A1348&lt;=CrashTest!$C$6),4,IF(AND($A1348&gt;=CrashTest!$B$7,$A1348&lt;=CrashTest!$C$7),5,0)))))</f>
        <v>0</v>
      </c>
      <c r="J1348" s="0" t="str">
        <f aca="false">IF(I1348=0,"",IF(I1347=I1348,MAX(J1347,B1348),B1348))</f>
        <v/>
      </c>
      <c r="K1348" s="9" t="str">
        <f aca="false">IF(I1348=0,"",B1348/J1348-1)</f>
        <v/>
      </c>
      <c r="M1348" s="8"/>
      <c r="N1348" s="8"/>
      <c r="O1348" s="8"/>
      <c r="P1348" s="8"/>
      <c r="Q1348" s="9"/>
      <c r="R1348" s="9"/>
      <c r="S1348" s="9"/>
      <c r="T1348" s="9"/>
      <c r="U1348" s="9"/>
      <c r="V1348" s="9"/>
    </row>
    <row r="1349" customFormat="false" ht="15" hidden="false" customHeight="false" outlineLevel="0" collapsed="false">
      <c r="A1349" s="5" t="n">
        <v>45786</v>
      </c>
      <c r="B1349" s="6" t="n">
        <v>3335.4</v>
      </c>
      <c r="C1349" s="9" t="n">
        <f aca="false">B1349/B1348-1</f>
        <v>0.0117697021173331</v>
      </c>
      <c r="D1349" s="9" t="n">
        <f aca="false">LN(B1349/B1348)</f>
        <v>0.0117009778902233</v>
      </c>
      <c r="E1349" s="9" t="n">
        <f aca="false">B1349/B1344-1</f>
        <v>0.0320245057087163</v>
      </c>
      <c r="F1349" s="9" t="n">
        <f aca="false">B1349/B1328-1</f>
        <v>0.0912481596597417</v>
      </c>
      <c r="G1349" s="0" t="n">
        <f aca="false">MAX(G1348,B1349)</f>
        <v>3411.4</v>
      </c>
      <c r="H1349" s="9" t="n">
        <f aca="false">B1349/G1349-1</f>
        <v>-0.022278243536378</v>
      </c>
      <c r="I1349" s="0" t="n">
        <f aca="false">IF(AND($A1349&gt;=CrashTest!$B$3,$A1349&lt;=CrashTest!$C$3),1,IF(AND($A1349&gt;=CrashTest!$B$4,$A1349&lt;=CrashTest!$C$4),2,IF(AND($A1349&gt;=CrashTest!$B$5,$A1349&lt;=CrashTest!$C$5),3,IF(AND($A1349&gt;=CrashTest!$B$6,$A1349&lt;=CrashTest!$C$6),4,IF(AND($A1349&gt;=CrashTest!$B$7,$A1349&lt;=CrashTest!$C$7),5,0)))))</f>
        <v>0</v>
      </c>
      <c r="J1349" s="0" t="str">
        <f aca="false">IF(I1349=0,"",IF(I1348=I1349,MAX(J1348,B1349),B1349))</f>
        <v/>
      </c>
      <c r="K1349" s="9" t="str">
        <f aca="false">IF(I1349=0,"",B1349/J1349-1)</f>
        <v/>
      </c>
      <c r="M1349" s="8"/>
      <c r="N1349" s="8"/>
      <c r="O1349" s="8"/>
      <c r="P1349" s="8"/>
      <c r="Q1349" s="9"/>
      <c r="R1349" s="9"/>
      <c r="S1349" s="9"/>
      <c r="T1349" s="9"/>
      <c r="U1349" s="9"/>
      <c r="V1349" s="9"/>
    </row>
    <row r="1350" customFormat="false" ht="15" hidden="false" customHeight="false" outlineLevel="0" collapsed="false">
      <c r="A1350" s="5" t="n">
        <v>45789</v>
      </c>
      <c r="B1350" s="6" t="n">
        <v>3220</v>
      </c>
      <c r="C1350" s="9" t="n">
        <f aca="false">B1350/B1349-1</f>
        <v>-0.0345985488996822</v>
      </c>
      <c r="D1350" s="9" t="n">
        <f aca="false">LN(B1350/B1349)</f>
        <v>-0.0352112526490248</v>
      </c>
      <c r="E1350" s="9" t="n">
        <f aca="false">B1350/B1345-1</f>
        <v>-0.0275722525896174</v>
      </c>
      <c r="F1350" s="9" t="n">
        <f aca="false">B1350/B1329-1</f>
        <v>0.0205375253549696</v>
      </c>
      <c r="G1350" s="0" t="n">
        <f aca="false">MAX(G1349,B1350)</f>
        <v>3411.4</v>
      </c>
      <c r="H1350" s="9" t="n">
        <f aca="false">B1350/G1350-1</f>
        <v>-0.0561059975376679</v>
      </c>
      <c r="I1350" s="0" t="n">
        <f aca="false">IF(AND($A1350&gt;=CrashTest!$B$3,$A1350&lt;=CrashTest!$C$3),1,IF(AND($A1350&gt;=CrashTest!$B$4,$A1350&lt;=CrashTest!$C$4),2,IF(AND($A1350&gt;=CrashTest!$B$5,$A1350&lt;=CrashTest!$C$5),3,IF(AND($A1350&gt;=CrashTest!$B$6,$A1350&lt;=CrashTest!$C$6),4,IF(AND($A1350&gt;=CrashTest!$B$7,$A1350&lt;=CrashTest!$C$7),5,0)))))</f>
        <v>0</v>
      </c>
      <c r="J1350" s="0" t="str">
        <f aca="false">IF(I1350=0,"",IF(I1349=I1350,MAX(J1349,B1350),B1350))</f>
        <v/>
      </c>
      <c r="K1350" s="9" t="str">
        <f aca="false">IF(I1350=0,"",B1350/J1350-1)</f>
        <v/>
      </c>
      <c r="M1350" s="8"/>
      <c r="N1350" s="8"/>
      <c r="O1350" s="8"/>
      <c r="P1350" s="8"/>
      <c r="Q1350" s="9"/>
      <c r="R1350" s="9"/>
      <c r="S1350" s="9"/>
      <c r="T1350" s="9"/>
      <c r="U1350" s="9"/>
      <c r="V1350" s="9"/>
    </row>
    <row r="1351" customFormat="false" ht="15" hidden="false" customHeight="false" outlineLevel="0" collapsed="false">
      <c r="A1351" s="5" t="n">
        <v>45790</v>
      </c>
      <c r="B1351" s="6" t="n">
        <v>3240.3</v>
      </c>
      <c r="C1351" s="9" t="n">
        <f aca="false">B1351/B1350-1</f>
        <v>0.00630434782608691</v>
      </c>
      <c r="D1351" s="9" t="n">
        <f aca="false">LN(B1351/B1350)</f>
        <v>0.00628455855408412</v>
      </c>
      <c r="E1351" s="9" t="n">
        <f aca="false">B1351/B1346-1</f>
        <v>-0.0501553614351878</v>
      </c>
      <c r="F1351" s="9" t="n">
        <f aca="false">B1351/B1330-1</f>
        <v>0.0056172801191734</v>
      </c>
      <c r="G1351" s="0" t="n">
        <f aca="false">MAX(G1350,B1351)</f>
        <v>3411.4</v>
      </c>
      <c r="H1351" s="9" t="n">
        <f aca="false">B1351/G1351-1</f>
        <v>-0.0501553614351878</v>
      </c>
      <c r="I1351" s="0" t="n">
        <f aca="false">IF(AND($A1351&gt;=CrashTest!$B$3,$A1351&lt;=CrashTest!$C$3),1,IF(AND($A1351&gt;=CrashTest!$B$4,$A1351&lt;=CrashTest!$C$4),2,IF(AND($A1351&gt;=CrashTest!$B$5,$A1351&lt;=CrashTest!$C$5),3,IF(AND($A1351&gt;=CrashTest!$B$6,$A1351&lt;=CrashTest!$C$6),4,IF(AND($A1351&gt;=CrashTest!$B$7,$A1351&lt;=CrashTest!$C$7),5,0)))))</f>
        <v>0</v>
      </c>
      <c r="J1351" s="0" t="str">
        <f aca="false">IF(I1351=0,"",IF(I1350=I1351,MAX(J1350,B1351),B1351))</f>
        <v/>
      </c>
      <c r="K1351" s="9" t="str">
        <f aca="false">IF(I1351=0,"",B1351/J1351-1)</f>
        <v/>
      </c>
      <c r="M1351" s="8"/>
      <c r="N1351" s="8"/>
      <c r="O1351" s="8"/>
      <c r="P1351" s="8"/>
      <c r="Q1351" s="9"/>
      <c r="R1351" s="9"/>
      <c r="S1351" s="9"/>
      <c r="T1351" s="9"/>
      <c r="U1351" s="9"/>
      <c r="V1351" s="9"/>
    </row>
    <row r="1352" customFormat="false" ht="15" hidden="false" customHeight="false" outlineLevel="0" collapsed="false">
      <c r="A1352" s="5" t="n">
        <v>45791</v>
      </c>
      <c r="B1352" s="6" t="n">
        <v>3181.4</v>
      </c>
      <c r="C1352" s="9" t="n">
        <f aca="false">B1352/B1351-1</f>
        <v>-0.0181773292596364</v>
      </c>
      <c r="D1352" s="9" t="n">
        <f aca="false">LN(B1352/B1351)</f>
        <v>-0.018344566628278</v>
      </c>
      <c r="E1352" s="9" t="n">
        <f aca="false">B1352/B1347-1</f>
        <v>-0.0591470988348022</v>
      </c>
      <c r="F1352" s="9" t="n">
        <f aca="false">B1352/B1331-1</f>
        <v>-0.00730154767848235</v>
      </c>
      <c r="G1352" s="0" t="n">
        <f aca="false">MAX(G1351,B1352)</f>
        <v>3411.4</v>
      </c>
      <c r="H1352" s="9" t="n">
        <f aca="false">B1352/G1352-1</f>
        <v>-0.0674210001758808</v>
      </c>
      <c r="I1352" s="0" t="n">
        <f aca="false">IF(AND($A1352&gt;=CrashTest!$B$3,$A1352&lt;=CrashTest!$C$3),1,IF(AND($A1352&gt;=CrashTest!$B$4,$A1352&lt;=CrashTest!$C$4),2,IF(AND($A1352&gt;=CrashTest!$B$5,$A1352&lt;=CrashTest!$C$5),3,IF(AND($A1352&gt;=CrashTest!$B$6,$A1352&lt;=CrashTest!$C$6),4,IF(AND($A1352&gt;=CrashTest!$B$7,$A1352&lt;=CrashTest!$C$7),5,0)))))</f>
        <v>0</v>
      </c>
      <c r="J1352" s="0" t="str">
        <f aca="false">IF(I1352=0,"",IF(I1351=I1352,MAX(J1351,B1352),B1352))</f>
        <v/>
      </c>
      <c r="K1352" s="9" t="str">
        <f aca="false">IF(I1352=0,"",B1352/J1352-1)</f>
        <v/>
      </c>
      <c r="M1352" s="8"/>
      <c r="N1352" s="8"/>
      <c r="O1352" s="8"/>
      <c r="P1352" s="8"/>
      <c r="Q1352" s="9"/>
      <c r="R1352" s="9"/>
      <c r="S1352" s="9"/>
      <c r="T1352" s="9"/>
      <c r="U1352" s="9"/>
      <c r="V1352" s="9"/>
    </row>
    <row r="1353" customFormat="false" ht="15" hidden="false" customHeight="false" outlineLevel="0" collapsed="false">
      <c r="A1353" s="5" t="n">
        <v>45792</v>
      </c>
      <c r="B1353" s="6" t="n">
        <v>3220.7</v>
      </c>
      <c r="C1353" s="9" t="n">
        <f aca="false">B1353/B1352-1</f>
        <v>0.0123530521154207</v>
      </c>
      <c r="D1353" s="9" t="n">
        <f aca="false">LN(B1353/B1352)</f>
        <v>0.0122773757524759</v>
      </c>
      <c r="E1353" s="9" t="n">
        <f aca="false">B1353/B1348-1</f>
        <v>-0.0230237214099376</v>
      </c>
      <c r="F1353" s="9" t="n">
        <f aca="false">B1353/B1332-1</f>
        <v>0.000621368875632911</v>
      </c>
      <c r="G1353" s="0" t="n">
        <f aca="false">MAX(G1352,B1353)</f>
        <v>3411.4</v>
      </c>
      <c r="H1353" s="9" t="n">
        <f aca="false">B1353/G1353-1</f>
        <v>-0.0559008031893066</v>
      </c>
      <c r="I1353" s="0" t="n">
        <f aca="false">IF(AND($A1353&gt;=CrashTest!$B$3,$A1353&lt;=CrashTest!$C$3),1,IF(AND($A1353&gt;=CrashTest!$B$4,$A1353&lt;=CrashTest!$C$4),2,IF(AND($A1353&gt;=CrashTest!$B$5,$A1353&lt;=CrashTest!$C$5),3,IF(AND($A1353&gt;=CrashTest!$B$6,$A1353&lt;=CrashTest!$C$6),4,IF(AND($A1353&gt;=CrashTest!$B$7,$A1353&lt;=CrashTest!$C$7),5,0)))))</f>
        <v>0</v>
      </c>
      <c r="J1353" s="0" t="str">
        <f aca="false">IF(I1353=0,"",IF(I1352=I1353,MAX(J1352,B1353),B1353))</f>
        <v/>
      </c>
      <c r="K1353" s="9" t="str">
        <f aca="false">IF(I1353=0,"",B1353/J1353-1)</f>
        <v/>
      </c>
      <c r="M1353" s="8"/>
      <c r="N1353" s="8"/>
      <c r="O1353" s="8"/>
      <c r="P1353" s="8"/>
      <c r="Q1353" s="9"/>
      <c r="R1353" s="9"/>
      <c r="S1353" s="9"/>
      <c r="T1353" s="9"/>
      <c r="U1353" s="9"/>
      <c r="V1353" s="9"/>
    </row>
    <row r="1354" customFormat="false" ht="15" hidden="false" customHeight="false" outlineLevel="0" collapsed="false">
      <c r="A1354" s="5" t="n">
        <v>45793</v>
      </c>
      <c r="B1354" s="6" t="n">
        <v>3182</v>
      </c>
      <c r="C1354" s="9" t="n">
        <f aca="false">B1354/B1353-1</f>
        <v>-0.0120160213618157</v>
      </c>
      <c r="D1354" s="9" t="n">
        <f aca="false">LN(B1354/B1353)</f>
        <v>-0.012088797319004</v>
      </c>
      <c r="E1354" s="9" t="n">
        <f aca="false">B1354/B1349-1</f>
        <v>-0.045991485279127</v>
      </c>
      <c r="F1354" s="9" t="n">
        <f aca="false">B1354/B1333-1</f>
        <v>-0.0434678049660313</v>
      </c>
      <c r="G1354" s="0" t="n">
        <f aca="false">MAX(G1353,B1354)</f>
        <v>3411.4</v>
      </c>
      <c r="H1354" s="9" t="n">
        <f aca="false">B1354/G1354-1</f>
        <v>-0.0672451193058569</v>
      </c>
      <c r="I1354" s="0" t="n">
        <f aca="false">IF(AND($A1354&gt;=CrashTest!$B$3,$A1354&lt;=CrashTest!$C$3),1,IF(AND($A1354&gt;=CrashTest!$B$4,$A1354&lt;=CrashTest!$C$4),2,IF(AND($A1354&gt;=CrashTest!$B$5,$A1354&lt;=CrashTest!$C$5),3,IF(AND($A1354&gt;=CrashTest!$B$6,$A1354&lt;=CrashTest!$C$6),4,IF(AND($A1354&gt;=CrashTest!$B$7,$A1354&lt;=CrashTest!$C$7),5,0)))))</f>
        <v>0</v>
      </c>
      <c r="J1354" s="0" t="str">
        <f aca="false">IF(I1354=0,"",IF(I1353=I1354,MAX(J1353,B1354),B1354))</f>
        <v/>
      </c>
      <c r="K1354" s="9" t="str">
        <f aca="false">IF(I1354=0,"",B1354/J1354-1)</f>
        <v/>
      </c>
      <c r="M1354" s="8"/>
      <c r="N1354" s="8"/>
      <c r="O1354" s="8"/>
      <c r="P1354" s="8"/>
      <c r="Q1354" s="9"/>
      <c r="R1354" s="9"/>
      <c r="S1354" s="9"/>
      <c r="T1354" s="9"/>
      <c r="U1354" s="9"/>
      <c r="V1354" s="9"/>
    </row>
    <row r="1355" customFormat="false" ht="15" hidden="false" customHeight="false" outlineLevel="0" collapsed="false">
      <c r="A1355" s="5" t="n">
        <v>45796</v>
      </c>
      <c r="B1355" s="6" t="n">
        <v>3228.9</v>
      </c>
      <c r="C1355" s="9" t="n">
        <f aca="false">B1355/B1354-1</f>
        <v>0.0147391577624136</v>
      </c>
      <c r="D1355" s="9" t="n">
        <f aca="false">LN(B1355/B1354)</f>
        <v>0.0146315920406301</v>
      </c>
      <c r="E1355" s="9" t="n">
        <f aca="false">B1355/B1350-1</f>
        <v>0.00276397515527949</v>
      </c>
      <c r="F1355" s="9" t="n">
        <f aca="false">B1355/B1334-1</f>
        <v>-0.0241182337473932</v>
      </c>
      <c r="G1355" s="0" t="n">
        <f aca="false">MAX(G1354,B1355)</f>
        <v>3411.4</v>
      </c>
      <c r="H1355" s="9" t="n">
        <f aca="false">B1355/G1355-1</f>
        <v>-0.0534970979656446</v>
      </c>
      <c r="I1355" s="0" t="n">
        <f aca="false">IF(AND($A1355&gt;=CrashTest!$B$3,$A1355&lt;=CrashTest!$C$3),1,IF(AND($A1355&gt;=CrashTest!$B$4,$A1355&lt;=CrashTest!$C$4),2,IF(AND($A1355&gt;=CrashTest!$B$5,$A1355&lt;=CrashTest!$C$5),3,IF(AND($A1355&gt;=CrashTest!$B$6,$A1355&lt;=CrashTest!$C$6),4,IF(AND($A1355&gt;=CrashTest!$B$7,$A1355&lt;=CrashTest!$C$7),5,0)))))</f>
        <v>0</v>
      </c>
      <c r="J1355" s="0" t="str">
        <f aca="false">IF(I1355=0,"",IF(I1354=I1355,MAX(J1354,B1355),B1355))</f>
        <v/>
      </c>
      <c r="K1355" s="9" t="str">
        <f aca="false">IF(I1355=0,"",B1355/J1355-1)</f>
        <v/>
      </c>
      <c r="M1355" s="8"/>
      <c r="N1355" s="8"/>
      <c r="O1355" s="8"/>
      <c r="P1355" s="8"/>
      <c r="Q1355" s="9"/>
      <c r="R1355" s="9"/>
      <c r="S1355" s="9"/>
      <c r="T1355" s="9"/>
      <c r="U1355" s="9"/>
      <c r="V1355" s="9"/>
    </row>
    <row r="1356" customFormat="false" ht="15" hidden="false" customHeight="false" outlineLevel="0" collapsed="false">
      <c r="A1356" s="5" t="n">
        <v>45797</v>
      </c>
      <c r="B1356" s="6" t="n">
        <v>3280.3</v>
      </c>
      <c r="C1356" s="9" t="n">
        <f aca="false">B1356/B1355-1</f>
        <v>0.0159187339341571</v>
      </c>
      <c r="D1356" s="9" t="n">
        <f aca="false">LN(B1356/B1355)</f>
        <v>0.0157933596719382</v>
      </c>
      <c r="E1356" s="9" t="n">
        <f aca="false">B1356/B1351-1</f>
        <v>0.0123445359997532</v>
      </c>
      <c r="F1356" s="9" t="n">
        <f aca="false">B1356/B1335-1</f>
        <v>-0.0369620104515295</v>
      </c>
      <c r="G1356" s="0" t="n">
        <f aca="false">MAX(G1355,B1356)</f>
        <v>3411.4</v>
      </c>
      <c r="H1356" s="9" t="n">
        <f aca="false">B1356/G1356-1</f>
        <v>-0.0384299701002521</v>
      </c>
      <c r="I1356" s="0" t="n">
        <f aca="false">IF(AND($A1356&gt;=CrashTest!$B$3,$A1356&lt;=CrashTest!$C$3),1,IF(AND($A1356&gt;=CrashTest!$B$4,$A1356&lt;=CrashTest!$C$4),2,IF(AND($A1356&gt;=CrashTest!$B$5,$A1356&lt;=CrashTest!$C$5),3,IF(AND($A1356&gt;=CrashTest!$B$6,$A1356&lt;=CrashTest!$C$6),4,IF(AND($A1356&gt;=CrashTest!$B$7,$A1356&lt;=CrashTest!$C$7),5,0)))))</f>
        <v>0</v>
      </c>
      <c r="J1356" s="0" t="str">
        <f aca="false">IF(I1356=0,"",IF(I1355=I1356,MAX(J1355,B1356),B1356))</f>
        <v/>
      </c>
      <c r="K1356" s="9" t="str">
        <f aca="false">IF(I1356=0,"",B1356/J1356-1)</f>
        <v/>
      </c>
      <c r="M1356" s="8"/>
      <c r="N1356" s="8"/>
      <c r="O1356" s="8"/>
      <c r="P1356" s="8"/>
      <c r="Q1356" s="9"/>
      <c r="R1356" s="9"/>
      <c r="S1356" s="9"/>
      <c r="T1356" s="9"/>
      <c r="U1356" s="9"/>
      <c r="V1356" s="9"/>
    </row>
    <row r="1357" customFormat="false" ht="15" hidden="false" customHeight="false" outlineLevel="0" collapsed="false">
      <c r="A1357" s="5" t="n">
        <v>45798</v>
      </c>
      <c r="B1357" s="6" t="n">
        <v>3309.3</v>
      </c>
      <c r="C1357" s="9" t="n">
        <f aca="false">B1357/B1356-1</f>
        <v>0.00884065481815677</v>
      </c>
      <c r="D1357" s="9" t="n">
        <f aca="false">LN(B1357/B1356)</f>
        <v>0.00880180503314511</v>
      </c>
      <c r="E1357" s="9" t="n">
        <f aca="false">B1357/B1352-1</f>
        <v>0.0402024266046395</v>
      </c>
      <c r="F1357" s="9" t="n">
        <f aca="false">B1357/B1336-1</f>
        <v>-0.0269054340155258</v>
      </c>
      <c r="G1357" s="0" t="n">
        <f aca="false">MAX(G1356,B1357)</f>
        <v>3411.4</v>
      </c>
      <c r="H1357" s="9" t="n">
        <f aca="false">B1357/G1357-1</f>
        <v>-0.0299290613824236</v>
      </c>
      <c r="I1357" s="0" t="n">
        <f aca="false">IF(AND($A1357&gt;=CrashTest!$B$3,$A1357&lt;=CrashTest!$C$3),1,IF(AND($A1357&gt;=CrashTest!$B$4,$A1357&lt;=CrashTest!$C$4),2,IF(AND($A1357&gt;=CrashTest!$B$5,$A1357&lt;=CrashTest!$C$5),3,IF(AND($A1357&gt;=CrashTest!$B$6,$A1357&lt;=CrashTest!$C$6),4,IF(AND($A1357&gt;=CrashTest!$B$7,$A1357&lt;=CrashTest!$C$7),5,0)))))</f>
        <v>0</v>
      </c>
      <c r="J1357" s="0" t="str">
        <f aca="false">IF(I1357=0,"",IF(I1356=I1357,MAX(J1356,B1357),B1357))</f>
        <v/>
      </c>
      <c r="K1357" s="9" t="str">
        <f aca="false">IF(I1357=0,"",B1357/J1357-1)</f>
        <v/>
      </c>
      <c r="M1357" s="8"/>
      <c r="N1357" s="8"/>
      <c r="O1357" s="8"/>
      <c r="P1357" s="8"/>
      <c r="Q1357" s="9"/>
      <c r="R1357" s="9"/>
      <c r="S1357" s="9"/>
      <c r="T1357" s="9"/>
      <c r="U1357" s="9"/>
      <c r="V1357" s="9"/>
    </row>
    <row r="1358" customFormat="false" ht="15" hidden="false" customHeight="false" outlineLevel="0" collapsed="false">
      <c r="A1358" s="5" t="n">
        <v>45799</v>
      </c>
      <c r="B1358" s="6" t="n">
        <v>3292.3</v>
      </c>
      <c r="C1358" s="9" t="n">
        <f aca="false">B1358/B1357-1</f>
        <v>-0.00513703804429944</v>
      </c>
      <c r="D1358" s="9" t="n">
        <f aca="false">LN(B1358/B1357)</f>
        <v>-0.00515027798642195</v>
      </c>
      <c r="E1358" s="9" t="n">
        <f aca="false">B1358/B1353-1</f>
        <v>0.0222311919768996</v>
      </c>
      <c r="F1358" s="9" t="n">
        <f aca="false">B1358/B1337-1</f>
        <v>0.00488355767176385</v>
      </c>
      <c r="G1358" s="0" t="n">
        <f aca="false">MAX(G1357,B1358)</f>
        <v>3411.4</v>
      </c>
      <c r="H1358" s="9" t="n">
        <f aca="false">B1358/G1358-1</f>
        <v>-0.0349123526997713</v>
      </c>
      <c r="I1358" s="0" t="n">
        <f aca="false">IF(AND($A1358&gt;=CrashTest!$B$3,$A1358&lt;=CrashTest!$C$3),1,IF(AND($A1358&gt;=CrashTest!$B$4,$A1358&lt;=CrashTest!$C$4),2,IF(AND($A1358&gt;=CrashTest!$B$5,$A1358&lt;=CrashTest!$C$5),3,IF(AND($A1358&gt;=CrashTest!$B$6,$A1358&lt;=CrashTest!$C$6),4,IF(AND($A1358&gt;=CrashTest!$B$7,$A1358&lt;=CrashTest!$C$7),5,0)))))</f>
        <v>0</v>
      </c>
      <c r="J1358" s="0" t="str">
        <f aca="false">IF(I1358=0,"",IF(I1357=I1358,MAX(J1357,B1358),B1358))</f>
        <v/>
      </c>
      <c r="K1358" s="9" t="str">
        <f aca="false">IF(I1358=0,"",B1358/J1358-1)</f>
        <v/>
      </c>
      <c r="M1358" s="8"/>
      <c r="N1358" s="8"/>
      <c r="O1358" s="8"/>
      <c r="P1358" s="8"/>
      <c r="Q1358" s="9"/>
      <c r="R1358" s="9"/>
      <c r="S1358" s="9"/>
      <c r="T1358" s="9"/>
      <c r="U1358" s="9"/>
      <c r="V1358" s="9"/>
    </row>
    <row r="1359" customFormat="false" ht="15" hidden="false" customHeight="false" outlineLevel="0" collapsed="false">
      <c r="A1359" s="5" t="n">
        <v>45800</v>
      </c>
      <c r="B1359" s="6" t="n">
        <v>3363.6</v>
      </c>
      <c r="C1359" s="9" t="n">
        <f aca="false">B1359/B1358-1</f>
        <v>0.0216565926555903</v>
      </c>
      <c r="D1359" s="9" t="n">
        <f aca="false">LN(B1359/B1358)</f>
        <v>0.0214254203017191</v>
      </c>
      <c r="E1359" s="9" t="n">
        <f aca="false">B1359/B1354-1</f>
        <v>0.0570710245128849</v>
      </c>
      <c r="F1359" s="9" t="n">
        <f aca="false">B1359/B1338-1</f>
        <v>0.00948379351740702</v>
      </c>
      <c r="G1359" s="0" t="n">
        <f aca="false">MAX(G1358,B1359)</f>
        <v>3411.4</v>
      </c>
      <c r="H1359" s="9" t="n">
        <f aca="false">B1359/G1359-1</f>
        <v>-0.0140118426452484</v>
      </c>
      <c r="I1359" s="0" t="n">
        <f aca="false">IF(AND($A1359&gt;=CrashTest!$B$3,$A1359&lt;=CrashTest!$C$3),1,IF(AND($A1359&gt;=CrashTest!$B$4,$A1359&lt;=CrashTest!$C$4),2,IF(AND($A1359&gt;=CrashTest!$B$5,$A1359&lt;=CrashTest!$C$5),3,IF(AND($A1359&gt;=CrashTest!$B$6,$A1359&lt;=CrashTest!$C$6),4,IF(AND($A1359&gt;=CrashTest!$B$7,$A1359&lt;=CrashTest!$C$7),5,0)))))</f>
        <v>0</v>
      </c>
      <c r="J1359" s="0" t="str">
        <f aca="false">IF(I1359=0,"",IF(I1358=I1359,MAX(J1358,B1359),B1359))</f>
        <v/>
      </c>
      <c r="K1359" s="9" t="str">
        <f aca="false">IF(I1359=0,"",B1359/J1359-1)</f>
        <v/>
      </c>
      <c r="M1359" s="8"/>
      <c r="N1359" s="8"/>
      <c r="O1359" s="8"/>
      <c r="P1359" s="8"/>
      <c r="Q1359" s="9"/>
      <c r="R1359" s="9"/>
      <c r="S1359" s="9"/>
      <c r="T1359" s="9"/>
      <c r="U1359" s="9"/>
      <c r="V1359" s="9"/>
    </row>
    <row r="1360" customFormat="false" ht="15" hidden="false" customHeight="false" outlineLevel="0" collapsed="false">
      <c r="A1360" s="5" t="n">
        <v>45804</v>
      </c>
      <c r="B1360" s="6" t="n">
        <v>3299.1</v>
      </c>
      <c r="C1360" s="9" t="n">
        <f aca="false">B1360/B1359-1</f>
        <v>-0.0191758829825187</v>
      </c>
      <c r="D1360" s="9" t="n">
        <f aca="false">LN(B1360/B1359)</f>
        <v>-0.0193621249737444</v>
      </c>
      <c r="E1360" s="9" t="n">
        <f aca="false">B1360/B1355-1</f>
        <v>0.0217411502369227</v>
      </c>
      <c r="F1360" s="9" t="n">
        <f aca="false">B1360/B1339-1</f>
        <v>0.00508774067755291</v>
      </c>
      <c r="G1360" s="0" t="n">
        <f aca="false">MAX(G1359,B1360)</f>
        <v>3411.4</v>
      </c>
      <c r="H1360" s="9" t="n">
        <f aca="false">B1360/G1360-1</f>
        <v>-0.0329190361728323</v>
      </c>
      <c r="I1360" s="0" t="n">
        <f aca="false">IF(AND($A1360&gt;=CrashTest!$B$3,$A1360&lt;=CrashTest!$C$3),1,IF(AND($A1360&gt;=CrashTest!$B$4,$A1360&lt;=CrashTest!$C$4),2,IF(AND($A1360&gt;=CrashTest!$B$5,$A1360&lt;=CrashTest!$C$5),3,IF(AND($A1360&gt;=CrashTest!$B$6,$A1360&lt;=CrashTest!$C$6),4,IF(AND($A1360&gt;=CrashTest!$B$7,$A1360&lt;=CrashTest!$C$7),5,0)))))</f>
        <v>0</v>
      </c>
      <c r="J1360" s="0" t="str">
        <f aca="false">IF(I1360=0,"",IF(I1359=I1360,MAX(J1359,B1360),B1360))</f>
        <v/>
      </c>
      <c r="K1360" s="9" t="str">
        <f aca="false">IF(I1360=0,"",B1360/J1360-1)</f>
        <v/>
      </c>
      <c r="M1360" s="8"/>
      <c r="N1360" s="8"/>
      <c r="O1360" s="8"/>
      <c r="P1360" s="8"/>
      <c r="Q1360" s="9"/>
      <c r="R1360" s="9"/>
      <c r="S1360" s="9"/>
      <c r="T1360" s="9"/>
      <c r="U1360" s="9"/>
      <c r="V1360" s="9"/>
    </row>
    <row r="1361" customFormat="false" ht="15" hidden="false" customHeight="false" outlineLevel="0" collapsed="false">
      <c r="A1361" s="5" t="n">
        <v>45805</v>
      </c>
      <c r="B1361" s="6" t="n">
        <v>3293.6</v>
      </c>
      <c r="C1361" s="9" t="n">
        <f aca="false">B1361/B1360-1</f>
        <v>-0.00166712133612201</v>
      </c>
      <c r="D1361" s="9" t="n">
        <f aca="false">LN(B1361/B1360)</f>
        <v>-0.00166851252930358</v>
      </c>
      <c r="E1361" s="9" t="n">
        <f aca="false">B1361/B1356-1</f>
        <v>0.00405450720970624</v>
      </c>
      <c r="F1361" s="9" t="n">
        <f aca="false">B1361/B1340-1</f>
        <v>-0.0116729182295574</v>
      </c>
      <c r="G1361" s="0" t="n">
        <f aca="false">MAX(G1360,B1361)</f>
        <v>3411.4</v>
      </c>
      <c r="H1361" s="9" t="n">
        <f aca="false">B1361/G1361-1</f>
        <v>-0.034531277481386</v>
      </c>
      <c r="I1361" s="0" t="n">
        <f aca="false">IF(AND($A1361&gt;=CrashTest!$B$3,$A1361&lt;=CrashTest!$C$3),1,IF(AND($A1361&gt;=CrashTest!$B$4,$A1361&lt;=CrashTest!$C$4),2,IF(AND($A1361&gt;=CrashTest!$B$5,$A1361&lt;=CrashTest!$C$5),3,IF(AND($A1361&gt;=CrashTest!$B$6,$A1361&lt;=CrashTest!$C$6),4,IF(AND($A1361&gt;=CrashTest!$B$7,$A1361&lt;=CrashTest!$C$7),5,0)))))</f>
        <v>0</v>
      </c>
      <c r="J1361" s="0" t="str">
        <f aca="false">IF(I1361=0,"",IF(I1360=I1361,MAX(J1360,B1361),B1361))</f>
        <v/>
      </c>
      <c r="K1361" s="9" t="str">
        <f aca="false">IF(I1361=0,"",B1361/J1361-1)</f>
        <v/>
      </c>
      <c r="M1361" s="8"/>
      <c r="N1361" s="8"/>
      <c r="O1361" s="8"/>
      <c r="P1361" s="8"/>
      <c r="Q1361" s="9"/>
      <c r="R1361" s="9"/>
      <c r="S1361" s="9"/>
      <c r="T1361" s="9"/>
      <c r="U1361" s="9"/>
      <c r="V1361" s="9"/>
    </row>
    <row r="1362" customFormat="false" ht="15" hidden="false" customHeight="false" outlineLevel="0" collapsed="false">
      <c r="A1362" s="5" t="n">
        <v>45806</v>
      </c>
      <c r="B1362" s="6" t="n">
        <v>3317.1</v>
      </c>
      <c r="C1362" s="9" t="n">
        <f aca="false">B1362/B1361-1</f>
        <v>0.00713504979353896</v>
      </c>
      <c r="D1362" s="9" t="n">
        <f aca="false">LN(B1362/B1361)</f>
        <v>0.00710971576077082</v>
      </c>
      <c r="E1362" s="9" t="n">
        <f aca="false">B1362/B1357-1</f>
        <v>0.00235699392620781</v>
      </c>
      <c r="F1362" s="9" t="n">
        <f aca="false">B1362/B1341-1</f>
        <v>-0.000512233337350954</v>
      </c>
      <c r="G1362" s="0" t="n">
        <f aca="false">MAX(G1361,B1362)</f>
        <v>3411.4</v>
      </c>
      <c r="H1362" s="9" t="n">
        <f aca="false">B1362/G1362-1</f>
        <v>-0.0276426100721112</v>
      </c>
      <c r="I1362" s="0" t="n">
        <f aca="false">IF(AND($A1362&gt;=CrashTest!$B$3,$A1362&lt;=CrashTest!$C$3),1,IF(AND($A1362&gt;=CrashTest!$B$4,$A1362&lt;=CrashTest!$C$4),2,IF(AND($A1362&gt;=CrashTest!$B$5,$A1362&lt;=CrashTest!$C$5),3,IF(AND($A1362&gt;=CrashTest!$B$6,$A1362&lt;=CrashTest!$C$6),4,IF(AND($A1362&gt;=CrashTest!$B$7,$A1362&lt;=CrashTest!$C$7),5,0)))))</f>
        <v>0</v>
      </c>
      <c r="J1362" s="0" t="str">
        <f aca="false">IF(I1362=0,"",IF(I1361=I1362,MAX(J1361,B1362),B1362))</f>
        <v/>
      </c>
      <c r="K1362" s="9" t="str">
        <f aca="false">IF(I1362=0,"",B1362/J1362-1)</f>
        <v/>
      </c>
      <c r="M1362" s="8"/>
      <c r="N1362" s="8"/>
      <c r="O1362" s="8"/>
      <c r="P1362" s="8"/>
      <c r="Q1362" s="9"/>
      <c r="R1362" s="9"/>
      <c r="S1362" s="9"/>
      <c r="T1362" s="9"/>
      <c r="U1362" s="9"/>
      <c r="V1362" s="9"/>
    </row>
    <row r="1363" customFormat="false" ht="15" hidden="false" customHeight="false" outlineLevel="0" collapsed="false">
      <c r="A1363" s="5" t="n">
        <v>45807</v>
      </c>
      <c r="B1363" s="6" t="n">
        <v>3288.9</v>
      </c>
      <c r="C1363" s="9" t="n">
        <f aca="false">B1363/B1362-1</f>
        <v>-0.00850140182689696</v>
      </c>
      <c r="D1363" s="9" t="n">
        <f aca="false">LN(B1363/B1362)</f>
        <v>-0.00853774486786172</v>
      </c>
      <c r="E1363" s="9" t="n">
        <f aca="false">B1363/B1358-1</f>
        <v>-0.001032712693254</v>
      </c>
      <c r="F1363" s="9" t="n">
        <f aca="false">B1363/B1342-1</f>
        <v>-0.00487140695915278</v>
      </c>
      <c r="G1363" s="0" t="n">
        <f aca="false">MAX(G1362,B1363)</f>
        <v>3411.4</v>
      </c>
      <c r="H1363" s="9" t="n">
        <f aca="false">B1363/G1363-1</f>
        <v>-0.035909010963241</v>
      </c>
      <c r="I1363" s="0" t="n">
        <f aca="false">IF(AND($A1363&gt;=CrashTest!$B$3,$A1363&lt;=CrashTest!$C$3),1,IF(AND($A1363&gt;=CrashTest!$B$4,$A1363&lt;=CrashTest!$C$4),2,IF(AND($A1363&gt;=CrashTest!$B$5,$A1363&lt;=CrashTest!$C$5),3,IF(AND($A1363&gt;=CrashTest!$B$6,$A1363&lt;=CrashTest!$C$6),4,IF(AND($A1363&gt;=CrashTest!$B$7,$A1363&lt;=CrashTest!$C$7),5,0)))))</f>
        <v>0</v>
      </c>
      <c r="J1363" s="0" t="str">
        <f aca="false">IF(I1363=0,"",IF(I1362=I1363,MAX(J1362,B1363),B1363))</f>
        <v/>
      </c>
      <c r="K1363" s="9" t="str">
        <f aca="false">IF(I1363=0,"",B1363/J1363-1)</f>
        <v/>
      </c>
      <c r="M1363" s="8"/>
      <c r="N1363" s="8"/>
      <c r="O1363" s="8"/>
      <c r="P1363" s="8"/>
      <c r="Q1363" s="9"/>
      <c r="R1363" s="9"/>
      <c r="S1363" s="9"/>
      <c r="T1363" s="9"/>
      <c r="U1363" s="9"/>
      <c r="V1363" s="9"/>
    </row>
    <row r="1364" customFormat="false" ht="15" hidden="false" customHeight="false" outlineLevel="0" collapsed="false">
      <c r="A1364" s="5" t="n">
        <v>45810</v>
      </c>
      <c r="B1364" s="6" t="n">
        <v>3370.6</v>
      </c>
      <c r="C1364" s="9" t="n">
        <f aca="false">B1364/B1363-1</f>
        <v>0.0248411322934718</v>
      </c>
      <c r="D1364" s="9" t="n">
        <f aca="false">LN(B1364/B1363)</f>
        <v>0.0245376076933154</v>
      </c>
      <c r="E1364" s="9" t="n">
        <f aca="false">B1364/B1359-1</f>
        <v>0.00208110357949809</v>
      </c>
      <c r="F1364" s="9" t="n">
        <f aca="false">B1364/B1343-1</f>
        <v>0.0500311526479751</v>
      </c>
      <c r="G1364" s="0" t="n">
        <f aca="false">MAX(G1363,B1364)</f>
        <v>3411.4</v>
      </c>
      <c r="H1364" s="9" t="n">
        <f aca="false">B1364/G1364-1</f>
        <v>-0.0119598991616345</v>
      </c>
      <c r="I1364" s="0" t="n">
        <f aca="false">IF(AND($A1364&gt;=CrashTest!$B$3,$A1364&lt;=CrashTest!$C$3),1,IF(AND($A1364&gt;=CrashTest!$B$4,$A1364&lt;=CrashTest!$C$4),2,IF(AND($A1364&gt;=CrashTest!$B$5,$A1364&lt;=CrashTest!$C$5),3,IF(AND($A1364&gt;=CrashTest!$B$6,$A1364&lt;=CrashTest!$C$6),4,IF(AND($A1364&gt;=CrashTest!$B$7,$A1364&lt;=CrashTest!$C$7),5,0)))))</f>
        <v>0</v>
      </c>
      <c r="J1364" s="0" t="str">
        <f aca="false">IF(I1364=0,"",IF(I1363=I1364,MAX(J1363,B1364),B1364))</f>
        <v/>
      </c>
      <c r="K1364" s="9" t="str">
        <f aca="false">IF(I1364=0,"",B1364/J1364-1)</f>
        <v/>
      </c>
      <c r="M1364" s="8"/>
      <c r="N1364" s="8"/>
      <c r="O1364" s="8"/>
      <c r="P1364" s="8"/>
      <c r="Q1364" s="9"/>
      <c r="R1364" s="9"/>
      <c r="S1364" s="9"/>
      <c r="T1364" s="9"/>
      <c r="U1364" s="9"/>
      <c r="V1364" s="9"/>
    </row>
    <row r="1365" customFormat="false" ht="15" hidden="false" customHeight="false" outlineLevel="0" collapsed="false">
      <c r="A1365" s="5" t="n">
        <v>45811</v>
      </c>
      <c r="B1365" s="6" t="n">
        <v>3350.2</v>
      </c>
      <c r="C1365" s="9" t="n">
        <f aca="false">B1365/B1364-1</f>
        <v>-0.00605233489586432</v>
      </c>
      <c r="D1365" s="9" t="n">
        <f aca="false">LN(B1365/B1364)</f>
        <v>-0.0060707245123334</v>
      </c>
      <c r="E1365" s="9" t="n">
        <f aca="false">B1365/B1360-1</f>
        <v>0.0154890727774242</v>
      </c>
      <c r="F1365" s="9" t="n">
        <f aca="false">B1365/B1344-1</f>
        <v>0.0366038553173056</v>
      </c>
      <c r="G1365" s="0" t="n">
        <f aca="false">MAX(G1364,B1365)</f>
        <v>3411.4</v>
      </c>
      <c r="H1365" s="9" t="n">
        <f aca="false">B1365/G1365-1</f>
        <v>-0.0179398487424519</v>
      </c>
      <c r="I1365" s="0" t="n">
        <f aca="false">IF(AND($A1365&gt;=CrashTest!$B$3,$A1365&lt;=CrashTest!$C$3),1,IF(AND($A1365&gt;=CrashTest!$B$4,$A1365&lt;=CrashTest!$C$4),2,IF(AND($A1365&gt;=CrashTest!$B$5,$A1365&lt;=CrashTest!$C$5),3,IF(AND($A1365&gt;=CrashTest!$B$6,$A1365&lt;=CrashTest!$C$6),4,IF(AND($A1365&gt;=CrashTest!$B$7,$A1365&lt;=CrashTest!$C$7),5,0)))))</f>
        <v>0</v>
      </c>
      <c r="J1365" s="0" t="str">
        <f aca="false">IF(I1365=0,"",IF(I1364=I1365,MAX(J1364,B1365),B1365))</f>
        <v/>
      </c>
      <c r="K1365" s="9" t="str">
        <f aca="false">IF(I1365=0,"",B1365/J1365-1)</f>
        <v/>
      </c>
      <c r="M1365" s="8"/>
      <c r="N1365" s="8"/>
      <c r="O1365" s="8"/>
      <c r="P1365" s="8"/>
      <c r="Q1365" s="9"/>
      <c r="R1365" s="9"/>
      <c r="S1365" s="9"/>
      <c r="T1365" s="9"/>
      <c r="U1365" s="9"/>
      <c r="V1365" s="9"/>
    </row>
    <row r="1366" customFormat="false" ht="15" hidden="false" customHeight="false" outlineLevel="0" collapsed="false">
      <c r="A1366" s="5" t="n">
        <v>45812</v>
      </c>
      <c r="B1366" s="6" t="n">
        <v>3373.5</v>
      </c>
      <c r="C1366" s="9" t="n">
        <f aca="false">B1366/B1365-1</f>
        <v>0.00695480866813925</v>
      </c>
      <c r="D1366" s="9" t="n">
        <f aca="false">LN(B1366/B1365)</f>
        <v>0.00693073553789384</v>
      </c>
      <c r="E1366" s="9" t="n">
        <f aca="false">B1366/B1361-1</f>
        <v>0.0242591692980325</v>
      </c>
      <c r="F1366" s="9" t="n">
        <f aca="false">B1366/B1345-1</f>
        <v>0.018784163319542</v>
      </c>
      <c r="G1366" s="0" t="n">
        <f aca="false">MAX(G1365,B1366)</f>
        <v>3411.4</v>
      </c>
      <c r="H1366" s="9" t="n">
        <f aca="false">B1366/G1366-1</f>
        <v>-0.0111098082898518</v>
      </c>
      <c r="I1366" s="0" t="n">
        <f aca="false">IF(AND($A1366&gt;=CrashTest!$B$3,$A1366&lt;=CrashTest!$C$3),1,IF(AND($A1366&gt;=CrashTest!$B$4,$A1366&lt;=CrashTest!$C$4),2,IF(AND($A1366&gt;=CrashTest!$B$5,$A1366&lt;=CrashTest!$C$5),3,IF(AND($A1366&gt;=CrashTest!$B$6,$A1366&lt;=CrashTest!$C$6),4,IF(AND($A1366&gt;=CrashTest!$B$7,$A1366&lt;=CrashTest!$C$7),5,0)))))</f>
        <v>0</v>
      </c>
      <c r="J1366" s="0" t="str">
        <f aca="false">IF(I1366=0,"",IF(I1365=I1366,MAX(J1365,B1366),B1366))</f>
        <v/>
      </c>
      <c r="K1366" s="9" t="str">
        <f aca="false">IF(I1366=0,"",B1366/J1366-1)</f>
        <v/>
      </c>
      <c r="M1366" s="8"/>
      <c r="N1366" s="8"/>
      <c r="O1366" s="8"/>
      <c r="P1366" s="8"/>
      <c r="Q1366" s="9"/>
      <c r="R1366" s="9"/>
      <c r="S1366" s="9"/>
      <c r="T1366" s="9"/>
      <c r="U1366" s="9"/>
      <c r="V1366" s="9"/>
    </row>
    <row r="1367" customFormat="false" ht="15" hidden="false" customHeight="false" outlineLevel="0" collapsed="false">
      <c r="A1367" s="5" t="n">
        <v>45813</v>
      </c>
      <c r="B1367" s="6" t="n">
        <v>3350.7</v>
      </c>
      <c r="C1367" s="9" t="n">
        <f aca="false">B1367/B1366-1</f>
        <v>-0.00675855935971548</v>
      </c>
      <c r="D1367" s="9" t="n">
        <f aca="false">LN(B1367/B1366)</f>
        <v>-0.00678150185258951</v>
      </c>
      <c r="E1367" s="9" t="n">
        <f aca="false">B1367/B1362-1</f>
        <v>0.0101293298363028</v>
      </c>
      <c r="F1367" s="9" t="n">
        <f aca="false">B1367/B1346-1</f>
        <v>-0.0177932813507652</v>
      </c>
      <c r="G1367" s="0" t="n">
        <f aca="false">MAX(G1366,B1367)</f>
        <v>3411.4</v>
      </c>
      <c r="H1367" s="9" t="n">
        <f aca="false">B1367/G1367-1</f>
        <v>-0.0177932813507652</v>
      </c>
      <c r="I1367" s="0" t="n">
        <f aca="false">IF(AND($A1367&gt;=CrashTest!$B$3,$A1367&lt;=CrashTest!$C$3),1,IF(AND($A1367&gt;=CrashTest!$B$4,$A1367&lt;=CrashTest!$C$4),2,IF(AND($A1367&gt;=CrashTest!$B$5,$A1367&lt;=CrashTest!$C$5),3,IF(AND($A1367&gt;=CrashTest!$B$6,$A1367&lt;=CrashTest!$C$6),4,IF(AND($A1367&gt;=CrashTest!$B$7,$A1367&lt;=CrashTest!$C$7),5,0)))))</f>
        <v>0</v>
      </c>
      <c r="J1367" s="0" t="str">
        <f aca="false">IF(I1367=0,"",IF(I1366=I1367,MAX(J1366,B1367),B1367))</f>
        <v/>
      </c>
      <c r="K1367" s="9" t="str">
        <f aca="false">IF(I1367=0,"",B1367/J1367-1)</f>
        <v/>
      </c>
      <c r="M1367" s="8"/>
      <c r="N1367" s="8"/>
      <c r="O1367" s="8"/>
      <c r="P1367" s="8"/>
      <c r="Q1367" s="9"/>
      <c r="R1367" s="9"/>
      <c r="S1367" s="9"/>
      <c r="T1367" s="9"/>
      <c r="U1367" s="9"/>
      <c r="V1367" s="9"/>
    </row>
    <row r="1368" customFormat="false" ht="15" hidden="false" customHeight="false" outlineLevel="0" collapsed="false">
      <c r="A1368" s="5" t="n">
        <v>45814</v>
      </c>
      <c r="B1368" s="6" t="n">
        <v>3322.7</v>
      </c>
      <c r="C1368" s="9" t="n">
        <f aca="false">B1368/B1367-1</f>
        <v>-0.00835646282866265</v>
      </c>
      <c r="D1368" s="9" t="n">
        <f aca="false">LN(B1368/B1367)</f>
        <v>-0.00839157380335836</v>
      </c>
      <c r="E1368" s="9" t="n">
        <f aca="false">B1368/B1363-1</f>
        <v>0.0102769923074584</v>
      </c>
      <c r="F1368" s="9" t="n">
        <f aca="false">B1368/B1347-1</f>
        <v>-0.0173596735080145</v>
      </c>
      <c r="G1368" s="0" t="n">
        <f aca="false">MAX(G1367,B1368)</f>
        <v>3411.4</v>
      </c>
      <c r="H1368" s="9" t="n">
        <f aca="false">B1368/G1368-1</f>
        <v>-0.0260010552852202</v>
      </c>
      <c r="I1368" s="0" t="n">
        <f aca="false">IF(AND($A1368&gt;=CrashTest!$B$3,$A1368&lt;=CrashTest!$C$3),1,IF(AND($A1368&gt;=CrashTest!$B$4,$A1368&lt;=CrashTest!$C$4),2,IF(AND($A1368&gt;=CrashTest!$B$5,$A1368&lt;=CrashTest!$C$5),3,IF(AND($A1368&gt;=CrashTest!$B$6,$A1368&lt;=CrashTest!$C$6),4,IF(AND($A1368&gt;=CrashTest!$B$7,$A1368&lt;=CrashTest!$C$7),5,0)))))</f>
        <v>0</v>
      </c>
      <c r="J1368" s="0" t="str">
        <f aca="false">IF(I1368=0,"",IF(I1367=I1368,MAX(J1367,B1368),B1368))</f>
        <v/>
      </c>
      <c r="K1368" s="9" t="str">
        <f aca="false">IF(I1368=0,"",B1368/J1368-1)</f>
        <v/>
      </c>
      <c r="M1368" s="8"/>
      <c r="N1368" s="8"/>
      <c r="O1368" s="8"/>
      <c r="P1368" s="8"/>
      <c r="Q1368" s="9"/>
      <c r="R1368" s="9"/>
      <c r="S1368" s="9"/>
      <c r="T1368" s="9"/>
      <c r="U1368" s="9"/>
      <c r="V1368" s="9"/>
    </row>
    <row r="1369" customFormat="false" ht="15" hidden="false" customHeight="false" outlineLevel="0" collapsed="false">
      <c r="A1369" s="5" t="n">
        <v>45817</v>
      </c>
      <c r="B1369" s="6" t="n">
        <v>3332.1</v>
      </c>
      <c r="C1369" s="9" t="n">
        <f aca="false">B1369/B1368-1</f>
        <v>0.00282902458843703</v>
      </c>
      <c r="D1369" s="9" t="n">
        <f aca="false">LN(B1369/B1368)</f>
        <v>0.00282503042965173</v>
      </c>
      <c r="E1369" s="9" t="n">
        <f aca="false">B1369/B1364-1</f>
        <v>-0.0114222987005281</v>
      </c>
      <c r="F1369" s="9" t="n">
        <f aca="false">B1369/B1348-1</f>
        <v>0.0107686707516836</v>
      </c>
      <c r="G1369" s="0" t="n">
        <f aca="false">MAX(G1368,B1369)</f>
        <v>3411.4</v>
      </c>
      <c r="H1369" s="9" t="n">
        <f aca="false">B1369/G1369-1</f>
        <v>-0.0232455883215102</v>
      </c>
      <c r="I1369" s="0" t="n">
        <f aca="false">IF(AND($A1369&gt;=CrashTest!$B$3,$A1369&lt;=CrashTest!$C$3),1,IF(AND($A1369&gt;=CrashTest!$B$4,$A1369&lt;=CrashTest!$C$4),2,IF(AND($A1369&gt;=CrashTest!$B$5,$A1369&lt;=CrashTest!$C$5),3,IF(AND($A1369&gt;=CrashTest!$B$6,$A1369&lt;=CrashTest!$C$6),4,IF(AND($A1369&gt;=CrashTest!$B$7,$A1369&lt;=CrashTest!$C$7),5,0)))))</f>
        <v>0</v>
      </c>
      <c r="J1369" s="0" t="str">
        <f aca="false">IF(I1369=0,"",IF(I1368=I1369,MAX(J1368,B1369),B1369))</f>
        <v/>
      </c>
      <c r="K1369" s="9" t="str">
        <f aca="false">IF(I1369=0,"",B1369/J1369-1)</f>
        <v/>
      </c>
      <c r="M1369" s="8"/>
      <c r="N1369" s="8"/>
      <c r="O1369" s="8"/>
      <c r="P1369" s="8"/>
      <c r="Q1369" s="9"/>
      <c r="R1369" s="9"/>
      <c r="S1369" s="9"/>
      <c r="T1369" s="9"/>
      <c r="U1369" s="9"/>
      <c r="V1369" s="9"/>
    </row>
    <row r="1370" customFormat="false" ht="15" hidden="false" customHeight="false" outlineLevel="0" collapsed="false">
      <c r="A1370" s="5" t="n">
        <v>45818</v>
      </c>
      <c r="B1370" s="6" t="n">
        <v>3320.9</v>
      </c>
      <c r="C1370" s="9" t="n">
        <f aca="false">B1370/B1369-1</f>
        <v>-0.00336124366015422</v>
      </c>
      <c r="D1370" s="9" t="n">
        <f aca="false">LN(B1370/B1369)</f>
        <v>-0.00336690533002033</v>
      </c>
      <c r="E1370" s="9" t="n">
        <f aca="false">B1370/B1365-1</f>
        <v>-0.00874574652259563</v>
      </c>
      <c r="F1370" s="9" t="n">
        <f aca="false">B1370/B1349-1</f>
        <v>-0.00434730467110389</v>
      </c>
      <c r="G1370" s="0" t="n">
        <f aca="false">MAX(G1369,B1370)</f>
        <v>3411.4</v>
      </c>
      <c r="H1370" s="9" t="n">
        <f aca="false">B1370/G1370-1</f>
        <v>-0.0265286978952922</v>
      </c>
      <c r="I1370" s="0" t="n">
        <f aca="false">IF(AND($A1370&gt;=CrashTest!$B$3,$A1370&lt;=CrashTest!$C$3),1,IF(AND($A1370&gt;=CrashTest!$B$4,$A1370&lt;=CrashTest!$C$4),2,IF(AND($A1370&gt;=CrashTest!$B$5,$A1370&lt;=CrashTest!$C$5),3,IF(AND($A1370&gt;=CrashTest!$B$6,$A1370&lt;=CrashTest!$C$6),4,IF(AND($A1370&gt;=CrashTest!$B$7,$A1370&lt;=CrashTest!$C$7),5,0)))))</f>
        <v>0</v>
      </c>
      <c r="J1370" s="0" t="str">
        <f aca="false">IF(I1370=0,"",IF(I1369=I1370,MAX(J1369,B1370),B1370))</f>
        <v/>
      </c>
      <c r="K1370" s="9" t="str">
        <f aca="false">IF(I1370=0,"",B1370/J1370-1)</f>
        <v/>
      </c>
      <c r="M1370" s="8"/>
      <c r="N1370" s="8"/>
      <c r="O1370" s="8"/>
      <c r="P1370" s="8"/>
      <c r="Q1370" s="9"/>
      <c r="R1370" s="9"/>
      <c r="S1370" s="9"/>
      <c r="T1370" s="9"/>
      <c r="U1370" s="9"/>
      <c r="V1370" s="9"/>
    </row>
    <row r="1371" customFormat="false" ht="15" hidden="false" customHeight="false" outlineLevel="0" collapsed="false">
      <c r="A1371" s="5" t="n">
        <v>45819</v>
      </c>
      <c r="B1371" s="6" t="n">
        <v>3321.3</v>
      </c>
      <c r="C1371" s="9" t="n">
        <f aca="false">B1371/B1370-1</f>
        <v>0.000120449275798684</v>
      </c>
      <c r="D1371" s="9" t="n">
        <f aca="false">LN(B1371/B1370)</f>
        <v>0.000120442022367105</v>
      </c>
      <c r="E1371" s="9" t="n">
        <f aca="false">B1371/B1366-1</f>
        <v>-0.0154735437972432</v>
      </c>
      <c r="F1371" s="9" t="n">
        <f aca="false">B1371/B1350-1</f>
        <v>0.0314596273291925</v>
      </c>
      <c r="G1371" s="0" t="n">
        <f aca="false">MAX(G1370,B1371)</f>
        <v>3411.4</v>
      </c>
      <c r="H1371" s="9" t="n">
        <f aca="false">B1371/G1371-1</f>
        <v>-0.0264114439819428</v>
      </c>
      <c r="I1371" s="0" t="n">
        <f aca="false">IF(AND($A1371&gt;=CrashTest!$B$3,$A1371&lt;=CrashTest!$C$3),1,IF(AND($A1371&gt;=CrashTest!$B$4,$A1371&lt;=CrashTest!$C$4),2,IF(AND($A1371&gt;=CrashTest!$B$5,$A1371&lt;=CrashTest!$C$5),3,IF(AND($A1371&gt;=CrashTest!$B$6,$A1371&lt;=CrashTest!$C$6),4,IF(AND($A1371&gt;=CrashTest!$B$7,$A1371&lt;=CrashTest!$C$7),5,0)))))</f>
        <v>0</v>
      </c>
      <c r="J1371" s="0" t="str">
        <f aca="false">IF(I1371=0,"",IF(I1370=I1371,MAX(J1370,B1371),B1371))</f>
        <v/>
      </c>
      <c r="K1371" s="9" t="str">
        <f aca="false">IF(I1371=0,"",B1371/J1371-1)</f>
        <v/>
      </c>
      <c r="M1371" s="8"/>
      <c r="N1371" s="8"/>
      <c r="O1371" s="8"/>
      <c r="P1371" s="8"/>
      <c r="Q1371" s="9"/>
      <c r="R1371" s="9"/>
      <c r="S1371" s="9"/>
      <c r="T1371" s="9"/>
      <c r="U1371" s="9"/>
      <c r="V1371" s="9"/>
    </row>
    <row r="1372" customFormat="false" ht="15" hidden="false" customHeight="false" outlineLevel="0" collapsed="false">
      <c r="A1372" s="5" t="n">
        <v>45820</v>
      </c>
      <c r="B1372" s="6" t="n">
        <v>3380.9</v>
      </c>
      <c r="C1372" s="9" t="n">
        <f aca="false">B1372/B1371-1</f>
        <v>0.0179447806581761</v>
      </c>
      <c r="D1372" s="9" t="n">
        <f aca="false">LN(B1372/B1371)</f>
        <v>0.0177856736887351</v>
      </c>
      <c r="E1372" s="9" t="n">
        <f aca="false">B1372/B1367-1</f>
        <v>0.00901304205091491</v>
      </c>
      <c r="F1372" s="9" t="n">
        <f aca="false">B1372/B1351-1</f>
        <v>0.0433910440391321</v>
      </c>
      <c r="G1372" s="0" t="n">
        <f aca="false">MAX(G1371,B1372)</f>
        <v>3411.4</v>
      </c>
      <c r="H1372" s="9" t="n">
        <f aca="false">B1372/G1372-1</f>
        <v>-0.00894061089288856</v>
      </c>
      <c r="I1372" s="0" t="n">
        <f aca="false">IF(AND($A1372&gt;=CrashTest!$B$3,$A1372&lt;=CrashTest!$C$3),1,IF(AND($A1372&gt;=CrashTest!$B$4,$A1372&lt;=CrashTest!$C$4),2,IF(AND($A1372&gt;=CrashTest!$B$5,$A1372&lt;=CrashTest!$C$5),3,IF(AND($A1372&gt;=CrashTest!$B$6,$A1372&lt;=CrashTest!$C$6),4,IF(AND($A1372&gt;=CrashTest!$B$7,$A1372&lt;=CrashTest!$C$7),5,0)))))</f>
        <v>0</v>
      </c>
      <c r="J1372" s="0" t="str">
        <f aca="false">IF(I1372=0,"",IF(I1371=I1372,MAX(J1371,B1372),B1372))</f>
        <v/>
      </c>
      <c r="K1372" s="9" t="str">
        <f aca="false">IF(I1372=0,"",B1372/J1372-1)</f>
        <v/>
      </c>
      <c r="M1372" s="8"/>
      <c r="N1372" s="8"/>
      <c r="O1372" s="8"/>
      <c r="P1372" s="8"/>
      <c r="Q1372" s="9"/>
      <c r="R1372" s="9"/>
      <c r="S1372" s="9"/>
      <c r="T1372" s="9"/>
      <c r="U1372" s="9"/>
      <c r="V1372" s="9"/>
    </row>
    <row r="1373" customFormat="false" ht="15" hidden="false" customHeight="false" outlineLevel="0" collapsed="false">
      <c r="A1373" s="5" t="n">
        <v>45821</v>
      </c>
      <c r="B1373" s="6" t="n">
        <v>3431.2</v>
      </c>
      <c r="C1373" s="9" t="n">
        <f aca="false">B1373/B1372-1</f>
        <v>0.0148776952882368</v>
      </c>
      <c r="D1373" s="9" t="n">
        <f aca="false">LN(B1373/B1372)</f>
        <v>0.0147681079804047</v>
      </c>
      <c r="E1373" s="9" t="n">
        <f aca="false">B1373/B1368-1</f>
        <v>0.0326541667920668</v>
      </c>
      <c r="F1373" s="9" t="n">
        <f aca="false">B1373/B1352-1</f>
        <v>0.0785188910542527</v>
      </c>
      <c r="G1373" s="0" t="n">
        <f aca="false">MAX(G1372,B1373)</f>
        <v>3431.2</v>
      </c>
      <c r="H1373" s="9" t="n">
        <f aca="false">B1373/G1373-1</f>
        <v>0</v>
      </c>
      <c r="I1373" s="0" t="n">
        <f aca="false">IF(AND($A1373&gt;=CrashTest!$B$3,$A1373&lt;=CrashTest!$C$3),1,IF(AND($A1373&gt;=CrashTest!$B$4,$A1373&lt;=CrashTest!$C$4),2,IF(AND($A1373&gt;=CrashTest!$B$5,$A1373&lt;=CrashTest!$C$5),3,IF(AND($A1373&gt;=CrashTest!$B$6,$A1373&lt;=CrashTest!$C$6),4,IF(AND($A1373&gt;=CrashTest!$B$7,$A1373&lt;=CrashTest!$C$7),5,0)))))</f>
        <v>0</v>
      </c>
      <c r="J1373" s="0" t="str">
        <f aca="false">IF(I1373=0,"",IF(I1372=I1373,MAX(J1372,B1373),B1373))</f>
        <v/>
      </c>
      <c r="K1373" s="9" t="str">
        <f aca="false">IF(I1373=0,"",B1373/J1373-1)</f>
        <v/>
      </c>
      <c r="M1373" s="8"/>
      <c r="N1373" s="8"/>
      <c r="O1373" s="8"/>
      <c r="P1373" s="8"/>
      <c r="Q1373" s="9"/>
      <c r="R1373" s="9"/>
      <c r="S1373" s="9"/>
      <c r="T1373" s="9"/>
      <c r="U1373" s="9"/>
      <c r="V1373" s="9"/>
    </row>
    <row r="1374" customFormat="false" ht="15" hidden="false" customHeight="false" outlineLevel="0" collapsed="false">
      <c r="A1374" s="5" t="n">
        <v>45824</v>
      </c>
      <c r="B1374" s="6" t="n">
        <v>3396.4</v>
      </c>
      <c r="C1374" s="9" t="n">
        <f aca="false">B1374/B1373-1</f>
        <v>-0.0101422242947073</v>
      </c>
      <c r="D1374" s="9" t="n">
        <f aca="false">LN(B1374/B1373)</f>
        <v>-0.0101940070774623</v>
      </c>
      <c r="E1374" s="9" t="n">
        <f aca="false">B1374/B1369-1</f>
        <v>0.0192971399417785</v>
      </c>
      <c r="F1374" s="9" t="n">
        <f aca="false">B1374/B1353-1</f>
        <v>0.0545533579656596</v>
      </c>
      <c r="G1374" s="0" t="n">
        <f aca="false">MAX(G1373,B1374)</f>
        <v>3431.2</v>
      </c>
      <c r="H1374" s="9" t="n">
        <f aca="false">B1374/G1374-1</f>
        <v>-0.0101422242947073</v>
      </c>
      <c r="I1374" s="0" t="n">
        <f aca="false">IF(AND($A1374&gt;=CrashTest!$B$3,$A1374&lt;=CrashTest!$C$3),1,IF(AND($A1374&gt;=CrashTest!$B$4,$A1374&lt;=CrashTest!$C$4),2,IF(AND($A1374&gt;=CrashTest!$B$5,$A1374&lt;=CrashTest!$C$5),3,IF(AND($A1374&gt;=CrashTest!$B$6,$A1374&lt;=CrashTest!$C$6),4,IF(AND($A1374&gt;=CrashTest!$B$7,$A1374&lt;=CrashTest!$C$7),5,0)))))</f>
        <v>0</v>
      </c>
      <c r="J1374" s="0" t="str">
        <f aca="false">IF(I1374=0,"",IF(I1373=I1374,MAX(J1373,B1374),B1374))</f>
        <v/>
      </c>
      <c r="K1374" s="9" t="str">
        <f aca="false">IF(I1374=0,"",B1374/J1374-1)</f>
        <v/>
      </c>
      <c r="M1374" s="8"/>
      <c r="N1374" s="8"/>
      <c r="O1374" s="8"/>
      <c r="P1374" s="8"/>
      <c r="Q1374" s="9"/>
      <c r="R1374" s="9"/>
      <c r="S1374" s="9"/>
      <c r="T1374" s="9"/>
      <c r="U1374" s="9"/>
      <c r="V1374" s="9"/>
    </row>
    <row r="1375" customFormat="false" ht="15" hidden="false" customHeight="false" outlineLevel="0" collapsed="false">
      <c r="A1375" s="5" t="n">
        <v>45825</v>
      </c>
      <c r="B1375" s="6" t="n">
        <v>3386.6</v>
      </c>
      <c r="C1375" s="9" t="n">
        <f aca="false">B1375/B1374-1</f>
        <v>-0.00288540807914273</v>
      </c>
      <c r="D1375" s="9" t="n">
        <f aca="false">LN(B1375/B1374)</f>
        <v>-0.00288957889396829</v>
      </c>
      <c r="E1375" s="9" t="n">
        <f aca="false">B1375/B1370-1</f>
        <v>0.0197837935499412</v>
      </c>
      <c r="F1375" s="9" t="n">
        <f aca="false">B1375/B1354-1</f>
        <v>0.064299182903834</v>
      </c>
      <c r="G1375" s="0" t="n">
        <f aca="false">MAX(G1374,B1375)</f>
        <v>3431.2</v>
      </c>
      <c r="H1375" s="9" t="n">
        <f aca="false">B1375/G1375-1</f>
        <v>-0.0129983679179295</v>
      </c>
      <c r="I1375" s="0" t="n">
        <f aca="false">IF(AND($A1375&gt;=CrashTest!$B$3,$A1375&lt;=CrashTest!$C$3),1,IF(AND($A1375&gt;=CrashTest!$B$4,$A1375&lt;=CrashTest!$C$4),2,IF(AND($A1375&gt;=CrashTest!$B$5,$A1375&lt;=CrashTest!$C$5),3,IF(AND($A1375&gt;=CrashTest!$B$6,$A1375&lt;=CrashTest!$C$6),4,IF(AND($A1375&gt;=CrashTest!$B$7,$A1375&lt;=CrashTest!$C$7),5,0)))))</f>
        <v>0</v>
      </c>
      <c r="J1375" s="0" t="str">
        <f aca="false">IF(I1375=0,"",IF(I1374=I1375,MAX(J1374,B1375),B1375))</f>
        <v/>
      </c>
      <c r="K1375" s="9" t="str">
        <f aca="false">IF(I1375=0,"",B1375/J1375-1)</f>
        <v/>
      </c>
      <c r="M1375" s="8"/>
      <c r="N1375" s="8"/>
      <c r="O1375" s="8"/>
      <c r="P1375" s="8"/>
      <c r="Q1375" s="9"/>
      <c r="R1375" s="9"/>
      <c r="S1375" s="9"/>
      <c r="T1375" s="9"/>
      <c r="U1375" s="9"/>
      <c r="V1375" s="9"/>
    </row>
    <row r="1376" customFormat="false" ht="15" hidden="false" customHeight="false" outlineLevel="0" collapsed="false">
      <c r="A1376" s="5" t="n">
        <v>45826</v>
      </c>
      <c r="B1376" s="6" t="n">
        <v>3389.8</v>
      </c>
      <c r="C1376" s="9" t="n">
        <f aca="false">B1376/B1375-1</f>
        <v>0.000944900490167155</v>
      </c>
      <c r="D1376" s="9" t="n">
        <f aca="false">LN(B1376/B1375)</f>
        <v>0.000944454352713877</v>
      </c>
      <c r="E1376" s="9" t="n">
        <f aca="false">B1376/B1371-1</f>
        <v>0.0206244542799505</v>
      </c>
      <c r="F1376" s="9" t="n">
        <f aca="false">B1376/B1355-1</f>
        <v>0.0498312118678188</v>
      </c>
      <c r="G1376" s="0" t="n">
        <f aca="false">MAX(G1375,B1376)</f>
        <v>3431.2</v>
      </c>
      <c r="H1376" s="9" t="n">
        <f aca="false">B1376/G1376-1</f>
        <v>-0.0120657495919794</v>
      </c>
      <c r="I1376" s="0" t="n">
        <f aca="false">IF(AND($A1376&gt;=CrashTest!$B$3,$A1376&lt;=CrashTest!$C$3),1,IF(AND($A1376&gt;=CrashTest!$B$4,$A1376&lt;=CrashTest!$C$4),2,IF(AND($A1376&gt;=CrashTest!$B$5,$A1376&lt;=CrashTest!$C$5),3,IF(AND($A1376&gt;=CrashTest!$B$6,$A1376&lt;=CrashTest!$C$6),4,IF(AND($A1376&gt;=CrashTest!$B$7,$A1376&lt;=CrashTest!$C$7),5,0)))))</f>
        <v>0</v>
      </c>
      <c r="J1376" s="0" t="str">
        <f aca="false">IF(I1376=0,"",IF(I1375=I1376,MAX(J1375,B1376),B1376))</f>
        <v/>
      </c>
      <c r="K1376" s="9" t="str">
        <f aca="false">IF(I1376=0,"",B1376/J1376-1)</f>
        <v/>
      </c>
      <c r="M1376" s="8"/>
      <c r="N1376" s="8"/>
      <c r="O1376" s="8"/>
      <c r="P1376" s="8"/>
      <c r="Q1376" s="9"/>
      <c r="R1376" s="9"/>
      <c r="S1376" s="9"/>
      <c r="T1376" s="9"/>
      <c r="U1376" s="9"/>
      <c r="V1376" s="9"/>
    </row>
    <row r="1377" customFormat="false" ht="15" hidden="false" customHeight="false" outlineLevel="0" collapsed="false">
      <c r="A1377" s="5" t="n">
        <v>45828</v>
      </c>
      <c r="B1377" s="6" t="n">
        <v>3368.1</v>
      </c>
      <c r="C1377" s="9" t="n">
        <f aca="false">B1377/B1376-1</f>
        <v>-0.00640155761401862</v>
      </c>
      <c r="D1377" s="9" t="n">
        <f aca="false">LN(B1377/B1376)</f>
        <v>-0.00642213545111065</v>
      </c>
      <c r="E1377" s="9" t="n">
        <f aca="false">B1377/B1372-1</f>
        <v>-0.00378597414889537</v>
      </c>
      <c r="F1377" s="9" t="n">
        <f aca="false">B1377/B1356-1</f>
        <v>0.0267658445873853</v>
      </c>
      <c r="G1377" s="0" t="n">
        <f aca="false">MAX(G1376,B1377)</f>
        <v>3431.2</v>
      </c>
      <c r="H1377" s="9" t="n">
        <f aca="false">B1377/G1377-1</f>
        <v>-0.0183900676148286</v>
      </c>
      <c r="I1377" s="0" t="n">
        <f aca="false">IF(AND($A1377&gt;=CrashTest!$B$3,$A1377&lt;=CrashTest!$C$3),1,IF(AND($A1377&gt;=CrashTest!$B$4,$A1377&lt;=CrashTest!$C$4),2,IF(AND($A1377&gt;=CrashTest!$B$5,$A1377&lt;=CrashTest!$C$5),3,IF(AND($A1377&gt;=CrashTest!$B$6,$A1377&lt;=CrashTest!$C$6),4,IF(AND($A1377&gt;=CrashTest!$B$7,$A1377&lt;=CrashTest!$C$7),5,0)))))</f>
        <v>0</v>
      </c>
      <c r="J1377" s="0" t="str">
        <f aca="false">IF(I1377=0,"",IF(I1376=I1377,MAX(J1376,B1377),B1377))</f>
        <v/>
      </c>
      <c r="K1377" s="9" t="str">
        <f aca="false">IF(I1377=0,"",B1377/J1377-1)</f>
        <v/>
      </c>
      <c r="M1377" s="8"/>
      <c r="N1377" s="8"/>
      <c r="O1377" s="8"/>
      <c r="P1377" s="8"/>
      <c r="Q1377" s="9"/>
      <c r="R1377" s="9"/>
      <c r="S1377" s="9"/>
      <c r="T1377" s="9"/>
      <c r="U1377" s="9"/>
      <c r="V1377" s="9"/>
    </row>
    <row r="1378" customFormat="false" ht="15" hidden="false" customHeight="false" outlineLevel="0" collapsed="false">
      <c r="A1378" s="5" t="n">
        <v>45831</v>
      </c>
      <c r="B1378" s="6" t="n">
        <v>3377.7</v>
      </c>
      <c r="C1378" s="9" t="n">
        <f aca="false">B1378/B1377-1</f>
        <v>0.00285027166651819</v>
      </c>
      <c r="D1378" s="9" t="n">
        <f aca="false">LN(B1378/B1377)</f>
        <v>0.00284621734435103</v>
      </c>
      <c r="E1378" s="9" t="n">
        <f aca="false">B1378/B1373-1</f>
        <v>-0.0155922126369783</v>
      </c>
      <c r="F1378" s="9" t="n">
        <f aca="false">B1378/B1357-1</f>
        <v>0.0206690236605929</v>
      </c>
      <c r="G1378" s="0" t="n">
        <f aca="false">MAX(G1377,B1378)</f>
        <v>3431.2</v>
      </c>
      <c r="H1378" s="9" t="n">
        <f aca="false">B1378/G1378-1</f>
        <v>-0.0155922126369783</v>
      </c>
      <c r="I1378" s="0" t="n">
        <f aca="false">IF(AND($A1378&gt;=CrashTest!$B$3,$A1378&lt;=CrashTest!$C$3),1,IF(AND($A1378&gt;=CrashTest!$B$4,$A1378&lt;=CrashTest!$C$4),2,IF(AND($A1378&gt;=CrashTest!$B$5,$A1378&lt;=CrashTest!$C$5),3,IF(AND($A1378&gt;=CrashTest!$B$6,$A1378&lt;=CrashTest!$C$6),4,IF(AND($A1378&gt;=CrashTest!$B$7,$A1378&lt;=CrashTest!$C$7),5,0)))))</f>
        <v>0</v>
      </c>
      <c r="J1378" s="0" t="str">
        <f aca="false">IF(I1378=0,"",IF(I1377=I1378,MAX(J1377,B1378),B1378))</f>
        <v/>
      </c>
      <c r="K1378" s="9" t="str">
        <f aca="false">IF(I1378=0,"",B1378/J1378-1)</f>
        <v/>
      </c>
      <c r="M1378" s="8"/>
      <c r="N1378" s="8"/>
      <c r="O1378" s="8"/>
      <c r="P1378" s="8"/>
      <c r="Q1378" s="9"/>
      <c r="R1378" s="9"/>
      <c r="S1378" s="9"/>
      <c r="T1378" s="9"/>
      <c r="U1378" s="9"/>
      <c r="V1378" s="9"/>
    </row>
    <row r="1379" customFormat="false" ht="15" hidden="false" customHeight="false" outlineLevel="0" collapsed="false">
      <c r="A1379" s="5" t="n">
        <v>45832</v>
      </c>
      <c r="B1379" s="6" t="n">
        <v>3317.4</v>
      </c>
      <c r="C1379" s="9" t="n">
        <f aca="false">B1379/B1378-1</f>
        <v>-0.0178523847588595</v>
      </c>
      <c r="D1379" s="9" t="n">
        <f aca="false">LN(B1379/B1378)</f>
        <v>-0.0180136609052522</v>
      </c>
      <c r="E1379" s="9" t="n">
        <f aca="false">B1379/B1374-1</f>
        <v>-0.0232599222706396</v>
      </c>
      <c r="F1379" s="9" t="n">
        <f aca="false">B1379/B1358-1</f>
        <v>0.00762384958843354</v>
      </c>
      <c r="G1379" s="0" t="n">
        <f aca="false">MAX(G1378,B1379)</f>
        <v>3431.2</v>
      </c>
      <c r="H1379" s="9" t="n">
        <f aca="false">B1379/G1379-1</f>
        <v>-0.0331662392166006</v>
      </c>
      <c r="I1379" s="0" t="n">
        <f aca="false">IF(AND($A1379&gt;=CrashTest!$B$3,$A1379&lt;=CrashTest!$C$3),1,IF(AND($A1379&gt;=CrashTest!$B$4,$A1379&lt;=CrashTest!$C$4),2,IF(AND($A1379&gt;=CrashTest!$B$5,$A1379&lt;=CrashTest!$C$5),3,IF(AND($A1379&gt;=CrashTest!$B$6,$A1379&lt;=CrashTest!$C$6),4,IF(AND($A1379&gt;=CrashTest!$B$7,$A1379&lt;=CrashTest!$C$7),5,0)))))</f>
        <v>0</v>
      </c>
      <c r="J1379" s="0" t="str">
        <f aca="false">IF(I1379=0,"",IF(I1378=I1379,MAX(J1378,B1379),B1379))</f>
        <v/>
      </c>
      <c r="K1379" s="9" t="str">
        <f aca="false">IF(I1379=0,"",B1379/J1379-1)</f>
        <v/>
      </c>
      <c r="M1379" s="8"/>
      <c r="N1379" s="8"/>
      <c r="O1379" s="8"/>
      <c r="P1379" s="8"/>
      <c r="Q1379" s="9"/>
      <c r="R1379" s="9"/>
      <c r="S1379" s="9"/>
      <c r="T1379" s="9"/>
      <c r="U1379" s="9"/>
      <c r="V1379" s="9"/>
    </row>
    <row r="1380" customFormat="false" ht="15" hidden="false" customHeight="false" outlineLevel="0" collapsed="false">
      <c r="A1380" s="5" t="n">
        <v>45833</v>
      </c>
      <c r="B1380" s="6" t="n">
        <v>3327.1</v>
      </c>
      <c r="C1380" s="9" t="n">
        <f aca="false">B1380/B1379-1</f>
        <v>0.002923976608187</v>
      </c>
      <c r="D1380" s="9" t="n">
        <f aca="false">LN(B1380/B1379)</f>
        <v>0.00291971010333462</v>
      </c>
      <c r="E1380" s="9" t="n">
        <f aca="false">B1380/B1375-1</f>
        <v>-0.0175692434890451</v>
      </c>
      <c r="F1380" s="9" t="n">
        <f aca="false">B1380/B1359-1</f>
        <v>-0.0108514686645261</v>
      </c>
      <c r="G1380" s="0" t="n">
        <f aca="false">MAX(G1379,B1380)</f>
        <v>3431.2</v>
      </c>
      <c r="H1380" s="9" t="n">
        <f aca="false">B1380/G1380-1</f>
        <v>-0.0303392399160644</v>
      </c>
      <c r="I1380" s="0" t="n">
        <f aca="false">IF(AND($A1380&gt;=CrashTest!$B$3,$A1380&lt;=CrashTest!$C$3),1,IF(AND($A1380&gt;=CrashTest!$B$4,$A1380&lt;=CrashTest!$C$4),2,IF(AND($A1380&gt;=CrashTest!$B$5,$A1380&lt;=CrashTest!$C$5),3,IF(AND($A1380&gt;=CrashTest!$B$6,$A1380&lt;=CrashTest!$C$6),4,IF(AND($A1380&gt;=CrashTest!$B$7,$A1380&lt;=CrashTest!$C$7),5,0)))))</f>
        <v>0</v>
      </c>
      <c r="J1380" s="0" t="str">
        <f aca="false">IF(I1380=0,"",IF(I1379=I1380,MAX(J1379,B1380),B1380))</f>
        <v/>
      </c>
      <c r="K1380" s="9" t="str">
        <f aca="false">IF(I1380=0,"",B1380/J1380-1)</f>
        <v/>
      </c>
      <c r="M1380" s="8"/>
      <c r="N1380" s="8"/>
      <c r="O1380" s="8"/>
      <c r="P1380" s="8"/>
      <c r="Q1380" s="9"/>
      <c r="R1380" s="9"/>
      <c r="S1380" s="9"/>
      <c r="T1380" s="9"/>
      <c r="U1380" s="9"/>
      <c r="V1380" s="9"/>
    </row>
    <row r="1381" customFormat="false" ht="15" hidden="false" customHeight="false" outlineLevel="0" collapsed="false">
      <c r="A1381" s="5" t="n">
        <v>45834</v>
      </c>
      <c r="B1381" s="6" t="n">
        <v>3333.5</v>
      </c>
      <c r="C1381" s="9" t="n">
        <f aca="false">B1381/B1380-1</f>
        <v>0.00192359712662693</v>
      </c>
      <c r="D1381" s="9" t="n">
        <f aca="false">LN(B1381/B1380)</f>
        <v>0.00192174938283779</v>
      </c>
      <c r="E1381" s="9" t="n">
        <f aca="false">B1381/B1376-1</f>
        <v>-0.0166086494778454</v>
      </c>
      <c r="F1381" s="9" t="n">
        <f aca="false">B1381/B1360-1</f>
        <v>0.0104270861750175</v>
      </c>
      <c r="G1381" s="0" t="n">
        <f aca="false">MAX(G1380,B1381)</f>
        <v>3431.2</v>
      </c>
      <c r="H1381" s="9" t="n">
        <f aca="false">B1381/G1381-1</f>
        <v>-0.0284740032641641</v>
      </c>
      <c r="I1381" s="0" t="n">
        <f aca="false">IF(AND($A1381&gt;=CrashTest!$B$3,$A1381&lt;=CrashTest!$C$3),1,IF(AND($A1381&gt;=CrashTest!$B$4,$A1381&lt;=CrashTest!$C$4),2,IF(AND($A1381&gt;=CrashTest!$B$5,$A1381&lt;=CrashTest!$C$5),3,IF(AND($A1381&gt;=CrashTest!$B$6,$A1381&lt;=CrashTest!$C$6),4,IF(AND($A1381&gt;=CrashTest!$B$7,$A1381&lt;=CrashTest!$C$7),5,0)))))</f>
        <v>0</v>
      </c>
      <c r="J1381" s="0" t="str">
        <f aca="false">IF(I1381=0,"",IF(I1380=I1381,MAX(J1380,B1381),B1381))</f>
        <v/>
      </c>
      <c r="K1381" s="9" t="str">
        <f aca="false">IF(I1381=0,"",B1381/J1381-1)</f>
        <v/>
      </c>
      <c r="M1381" s="8"/>
      <c r="N1381" s="8"/>
      <c r="O1381" s="8"/>
      <c r="P1381" s="8"/>
      <c r="Q1381" s="9"/>
      <c r="R1381" s="9"/>
      <c r="S1381" s="9"/>
      <c r="T1381" s="9"/>
      <c r="U1381" s="9"/>
      <c r="V1381" s="9"/>
    </row>
    <row r="1382" customFormat="false" ht="15" hidden="false" customHeight="false" outlineLevel="0" collapsed="false">
      <c r="A1382" s="5" t="n">
        <v>45835</v>
      </c>
      <c r="B1382" s="6" t="n">
        <v>3273.7</v>
      </c>
      <c r="C1382" s="9" t="n">
        <f aca="false">B1382/B1381-1</f>
        <v>-0.0179391030448478</v>
      </c>
      <c r="D1382" s="9" t="n">
        <f aca="false">LN(B1382/B1381)</f>
        <v>-0.0181019593577904</v>
      </c>
      <c r="E1382" s="9" t="n">
        <f aca="false">B1382/B1377-1</f>
        <v>-0.0280276713874291</v>
      </c>
      <c r="F1382" s="9" t="n">
        <f aca="false">B1382/B1361-1</f>
        <v>-0.00604202088899686</v>
      </c>
      <c r="G1382" s="0" t="n">
        <f aca="false">MAX(G1381,B1382)</f>
        <v>3431.2</v>
      </c>
      <c r="H1382" s="9" t="n">
        <f aca="false">B1382/G1382-1</f>
        <v>-0.0459023082303567</v>
      </c>
      <c r="I1382" s="0" t="n">
        <f aca="false">IF(AND($A1382&gt;=CrashTest!$B$3,$A1382&lt;=CrashTest!$C$3),1,IF(AND($A1382&gt;=CrashTest!$B$4,$A1382&lt;=CrashTest!$C$4),2,IF(AND($A1382&gt;=CrashTest!$B$5,$A1382&lt;=CrashTest!$C$5),3,IF(AND($A1382&gt;=CrashTest!$B$6,$A1382&lt;=CrashTest!$C$6),4,IF(AND($A1382&gt;=CrashTest!$B$7,$A1382&lt;=CrashTest!$C$7),5,0)))))</f>
        <v>0</v>
      </c>
      <c r="J1382" s="0" t="str">
        <f aca="false">IF(I1382=0,"",IF(I1381=I1382,MAX(J1381,B1382),B1382))</f>
        <v/>
      </c>
      <c r="K1382" s="9" t="str">
        <f aca="false">IF(I1382=0,"",B1382/J1382-1)</f>
        <v/>
      </c>
      <c r="M1382" s="8"/>
      <c r="N1382" s="8"/>
      <c r="O1382" s="8"/>
      <c r="P1382" s="8"/>
      <c r="Q1382" s="9"/>
      <c r="R1382" s="9"/>
      <c r="S1382" s="9"/>
      <c r="T1382" s="9"/>
      <c r="U1382" s="9"/>
      <c r="V1382" s="9"/>
    </row>
    <row r="1383" customFormat="false" ht="15" hidden="false" customHeight="false" outlineLevel="0" collapsed="false">
      <c r="A1383" s="5" t="n">
        <v>45838</v>
      </c>
      <c r="B1383" s="6" t="n">
        <v>3294.4</v>
      </c>
      <c r="C1383" s="9" t="n">
        <f aca="false">B1383/B1382-1</f>
        <v>0.00632312062803564</v>
      </c>
      <c r="D1383" s="9" t="n">
        <f aca="false">LN(B1383/B1382)</f>
        <v>0.00630321357320069</v>
      </c>
      <c r="E1383" s="9" t="n">
        <f aca="false">B1383/B1378-1</f>
        <v>-0.0246617520798176</v>
      </c>
      <c r="F1383" s="9" t="n">
        <f aca="false">B1383/B1362-1</f>
        <v>-0.00684332700250212</v>
      </c>
      <c r="G1383" s="0" t="n">
        <f aca="false">MAX(G1382,B1383)</f>
        <v>3431.2</v>
      </c>
      <c r="H1383" s="9" t="n">
        <f aca="false">B1383/G1383-1</f>
        <v>-0.0398694334343669</v>
      </c>
      <c r="I1383" s="0" t="n">
        <f aca="false">IF(AND($A1383&gt;=CrashTest!$B$3,$A1383&lt;=CrashTest!$C$3),1,IF(AND($A1383&gt;=CrashTest!$B$4,$A1383&lt;=CrashTest!$C$4),2,IF(AND($A1383&gt;=CrashTest!$B$5,$A1383&lt;=CrashTest!$C$5),3,IF(AND($A1383&gt;=CrashTest!$B$6,$A1383&lt;=CrashTest!$C$6),4,IF(AND($A1383&gt;=CrashTest!$B$7,$A1383&lt;=CrashTest!$C$7),5,0)))))</f>
        <v>0</v>
      </c>
      <c r="J1383" s="0" t="str">
        <f aca="false">IF(I1383=0,"",IF(I1382=I1383,MAX(J1382,B1383),B1383))</f>
        <v/>
      </c>
      <c r="K1383" s="9" t="str">
        <f aca="false">IF(I1383=0,"",B1383/J1383-1)</f>
        <v/>
      </c>
      <c r="M1383" s="8"/>
      <c r="N1383" s="8"/>
      <c r="O1383" s="8"/>
      <c r="P1383" s="8"/>
      <c r="Q1383" s="9"/>
      <c r="R1383" s="9"/>
      <c r="S1383" s="9"/>
      <c r="T1383" s="9"/>
      <c r="U1383" s="9"/>
      <c r="V1383" s="9"/>
    </row>
    <row r="1384" customFormat="false" ht="15" hidden="false" customHeight="false" outlineLevel="0" collapsed="false">
      <c r="A1384" s="5" t="n">
        <v>45839</v>
      </c>
      <c r="B1384" s="6" t="n">
        <v>3336.7</v>
      </c>
      <c r="C1384" s="9" t="n">
        <f aca="false">B1384/B1383-1</f>
        <v>0.0128399708596405</v>
      </c>
      <c r="D1384" s="9" t="n">
        <f aca="false">LN(B1384/B1383)</f>
        <v>0.0127582373277217</v>
      </c>
      <c r="E1384" s="9" t="n">
        <f aca="false">B1384/B1379-1</f>
        <v>0.00581780912762997</v>
      </c>
      <c r="F1384" s="9" t="n">
        <f aca="false">B1384/B1363-1</f>
        <v>0.0145337346833287</v>
      </c>
      <c r="G1384" s="0" t="n">
        <f aca="false">MAX(G1383,B1384)</f>
        <v>3431.2</v>
      </c>
      <c r="H1384" s="9" t="n">
        <f aca="false">B1384/G1384-1</f>
        <v>-0.027541384938214</v>
      </c>
      <c r="I1384" s="0" t="n">
        <f aca="false">IF(AND($A1384&gt;=CrashTest!$B$3,$A1384&lt;=CrashTest!$C$3),1,IF(AND($A1384&gt;=CrashTest!$B$4,$A1384&lt;=CrashTest!$C$4),2,IF(AND($A1384&gt;=CrashTest!$B$5,$A1384&lt;=CrashTest!$C$5),3,IF(AND($A1384&gt;=CrashTest!$B$6,$A1384&lt;=CrashTest!$C$6),4,IF(AND($A1384&gt;=CrashTest!$B$7,$A1384&lt;=CrashTest!$C$7),5,0)))))</f>
        <v>0</v>
      </c>
      <c r="J1384" s="0" t="str">
        <f aca="false">IF(I1384=0,"",IF(I1383=I1384,MAX(J1383,B1384),B1384))</f>
        <v/>
      </c>
      <c r="K1384" s="9" t="str">
        <f aca="false">IF(I1384=0,"",B1384/J1384-1)</f>
        <v/>
      </c>
      <c r="M1384" s="8"/>
      <c r="N1384" s="8"/>
      <c r="O1384" s="8"/>
      <c r="P1384" s="8"/>
      <c r="Q1384" s="9"/>
      <c r="R1384" s="9"/>
      <c r="S1384" s="9"/>
      <c r="T1384" s="9"/>
      <c r="U1384" s="9"/>
      <c r="V1384" s="9"/>
    </row>
    <row r="1385" customFormat="false" ht="15" hidden="false" customHeight="false" outlineLevel="0" collapsed="false">
      <c r="A1385" s="5" t="n">
        <v>45840</v>
      </c>
      <c r="B1385" s="6" t="n">
        <v>3348</v>
      </c>
      <c r="C1385" s="9" t="n">
        <f aca="false">B1385/B1384-1</f>
        <v>0.00338657955464994</v>
      </c>
      <c r="D1385" s="9" t="n">
        <f aca="false">LN(B1385/B1384)</f>
        <v>0.0033808580081193</v>
      </c>
      <c r="E1385" s="9" t="n">
        <f aca="false">B1385/B1380-1</f>
        <v>0.00628174686664074</v>
      </c>
      <c r="F1385" s="9" t="n">
        <f aca="false">B1385/B1364-1</f>
        <v>-0.00670503767875152</v>
      </c>
      <c r="G1385" s="0" t="n">
        <f aca="false">MAX(G1384,B1385)</f>
        <v>3431.2</v>
      </c>
      <c r="H1385" s="9" t="n">
        <f aca="false">B1385/G1385-1</f>
        <v>-0.0242480764747027</v>
      </c>
      <c r="I1385" s="0" t="n">
        <f aca="false">IF(AND($A1385&gt;=CrashTest!$B$3,$A1385&lt;=CrashTest!$C$3),1,IF(AND($A1385&gt;=CrashTest!$B$4,$A1385&lt;=CrashTest!$C$4),2,IF(AND($A1385&gt;=CrashTest!$B$5,$A1385&lt;=CrashTest!$C$5),3,IF(AND($A1385&gt;=CrashTest!$B$6,$A1385&lt;=CrashTest!$C$6),4,IF(AND($A1385&gt;=CrashTest!$B$7,$A1385&lt;=CrashTest!$C$7),5,0)))))</f>
        <v>0</v>
      </c>
      <c r="J1385" s="0" t="str">
        <f aca="false">IF(I1385=0,"",IF(I1384=I1385,MAX(J1384,B1385),B1385))</f>
        <v/>
      </c>
      <c r="K1385" s="9" t="str">
        <f aca="false">IF(I1385=0,"",B1385/J1385-1)</f>
        <v/>
      </c>
      <c r="M1385" s="8"/>
      <c r="N1385" s="8"/>
      <c r="O1385" s="8"/>
      <c r="P1385" s="8"/>
      <c r="Q1385" s="9"/>
      <c r="R1385" s="9"/>
      <c r="S1385" s="9"/>
      <c r="T1385" s="9"/>
      <c r="U1385" s="9"/>
      <c r="V1385" s="9"/>
    </row>
    <row r="1386" customFormat="false" ht="15" hidden="false" customHeight="false" outlineLevel="0" collapsed="false">
      <c r="A1386" s="5" t="n">
        <v>45841</v>
      </c>
      <c r="B1386" s="6" t="n">
        <v>3331.6</v>
      </c>
      <c r="C1386" s="9" t="n">
        <f aca="false">B1386/B1385-1</f>
        <v>-0.0048984468339307</v>
      </c>
      <c r="D1386" s="9" t="n">
        <f aca="false">LN(B1386/B1385)</f>
        <v>-0.00491048354818051</v>
      </c>
      <c r="E1386" s="9" t="n">
        <f aca="false">B1386/B1381-1</f>
        <v>-0.000569971501424904</v>
      </c>
      <c r="F1386" s="9" t="n">
        <f aca="false">B1386/B1365-1</f>
        <v>-0.00555190734881494</v>
      </c>
      <c r="G1386" s="0" t="n">
        <f aca="false">MAX(G1385,B1386)</f>
        <v>3431.2</v>
      </c>
      <c r="H1386" s="9" t="n">
        <f aca="false">B1386/G1386-1</f>
        <v>-0.029027745395197</v>
      </c>
      <c r="I1386" s="0" t="n">
        <f aca="false">IF(AND($A1386&gt;=CrashTest!$B$3,$A1386&lt;=CrashTest!$C$3),1,IF(AND($A1386&gt;=CrashTest!$B$4,$A1386&lt;=CrashTest!$C$4),2,IF(AND($A1386&gt;=CrashTest!$B$5,$A1386&lt;=CrashTest!$C$5),3,IF(AND($A1386&gt;=CrashTest!$B$6,$A1386&lt;=CrashTest!$C$6),4,IF(AND($A1386&gt;=CrashTest!$B$7,$A1386&lt;=CrashTest!$C$7),5,0)))))</f>
        <v>0</v>
      </c>
      <c r="J1386" s="0" t="str">
        <f aca="false">IF(I1386=0,"",IF(I1385=I1386,MAX(J1385,B1386),B1386))</f>
        <v/>
      </c>
      <c r="K1386" s="9" t="str">
        <f aca="false">IF(I1386=0,"",B1386/J1386-1)</f>
        <v/>
      </c>
      <c r="M1386" s="8"/>
      <c r="N1386" s="8"/>
      <c r="O1386" s="8"/>
      <c r="P1386" s="8"/>
      <c r="Q1386" s="9"/>
      <c r="R1386" s="9"/>
      <c r="S1386" s="9"/>
      <c r="T1386" s="9"/>
      <c r="U1386" s="9"/>
      <c r="V1386" s="9"/>
    </row>
    <row r="1387" customFormat="false" ht="15" hidden="false" customHeight="false" outlineLevel="0" collapsed="false">
      <c r="A1387" s="5" t="n">
        <v>45842</v>
      </c>
      <c r="B1387" s="6" t="n">
        <v>3332.5</v>
      </c>
      <c r="C1387" s="9" t="n">
        <f aca="false">B1387/B1386-1</f>
        <v>0.000270140473046077</v>
      </c>
      <c r="D1387" s="9" t="n">
        <f aca="false">LN(B1387/B1386)</f>
        <v>0.000270103991678403</v>
      </c>
      <c r="E1387" s="9" t="n">
        <f aca="false">B1387/B1382-1</f>
        <v>0.0179613281607967</v>
      </c>
      <c r="F1387" s="9" t="n">
        <f aca="false">B1387/B1366-1</f>
        <v>-0.0121535497258041</v>
      </c>
      <c r="G1387" s="0" t="n">
        <f aca="false">MAX(G1386,B1387)</f>
        <v>3431.2</v>
      </c>
      <c r="H1387" s="9" t="n">
        <f aca="false">B1387/G1387-1</f>
        <v>-0.0287654464910235</v>
      </c>
      <c r="I1387" s="0" t="n">
        <f aca="false">IF(AND($A1387&gt;=CrashTest!$B$3,$A1387&lt;=CrashTest!$C$3),1,IF(AND($A1387&gt;=CrashTest!$B$4,$A1387&lt;=CrashTest!$C$4),2,IF(AND($A1387&gt;=CrashTest!$B$5,$A1387&lt;=CrashTest!$C$5),3,IF(AND($A1387&gt;=CrashTest!$B$6,$A1387&lt;=CrashTest!$C$6),4,IF(AND($A1387&gt;=CrashTest!$B$7,$A1387&lt;=CrashTest!$C$7),5,0)))))</f>
        <v>0</v>
      </c>
      <c r="J1387" s="0" t="str">
        <f aca="false">IF(I1387=0,"",IF(I1386=I1387,MAX(J1386,B1387),B1387))</f>
        <v/>
      </c>
      <c r="K1387" s="9" t="str">
        <f aca="false">IF(I1387=0,"",B1387/J1387-1)</f>
        <v/>
      </c>
      <c r="M1387" s="8"/>
      <c r="N1387" s="8"/>
      <c r="O1387" s="8"/>
      <c r="P1387" s="8"/>
      <c r="Q1387" s="9"/>
      <c r="R1387" s="9"/>
      <c r="S1387" s="9"/>
      <c r="T1387" s="9"/>
      <c r="U1387" s="9"/>
      <c r="V1387" s="9"/>
    </row>
    <row r="1388" customFormat="false" ht="15" hidden="false" customHeight="false" outlineLevel="0" collapsed="false">
      <c r="A1388" s="5" t="n">
        <v>45845</v>
      </c>
      <c r="B1388" s="6" t="n">
        <v>3332.2</v>
      </c>
      <c r="C1388" s="9" t="n">
        <f aca="false">B1388/B1387-1</f>
        <v>-9.0022505626508E-005</v>
      </c>
      <c r="D1388" s="9" t="n">
        <f aca="false">LN(B1388/B1387)</f>
        <v>-9.00265578954665E-005</v>
      </c>
      <c r="E1388" s="9" t="n">
        <f aca="false">B1388/B1383-1</f>
        <v>0.0114740165128702</v>
      </c>
      <c r="F1388" s="9" t="n">
        <f aca="false">B1388/B1367-1</f>
        <v>-0.00552123436893781</v>
      </c>
      <c r="G1388" s="0" t="n">
        <f aca="false">MAX(G1387,B1388)</f>
        <v>3431.2</v>
      </c>
      <c r="H1388" s="9" t="n">
        <f aca="false">B1388/G1388-1</f>
        <v>-0.0288528794590813</v>
      </c>
      <c r="I1388" s="0" t="n">
        <f aca="false">IF(AND($A1388&gt;=CrashTest!$B$3,$A1388&lt;=CrashTest!$C$3),1,IF(AND($A1388&gt;=CrashTest!$B$4,$A1388&lt;=CrashTest!$C$4),2,IF(AND($A1388&gt;=CrashTest!$B$5,$A1388&lt;=CrashTest!$C$5),3,IF(AND($A1388&gt;=CrashTest!$B$6,$A1388&lt;=CrashTest!$C$6),4,IF(AND($A1388&gt;=CrashTest!$B$7,$A1388&lt;=CrashTest!$C$7),5,0)))))</f>
        <v>0</v>
      </c>
      <c r="J1388" s="0" t="str">
        <f aca="false">IF(I1388=0,"",IF(I1387=I1388,MAX(J1387,B1388),B1388))</f>
        <v/>
      </c>
      <c r="K1388" s="9" t="str">
        <f aca="false">IF(I1388=0,"",B1388/J1388-1)</f>
        <v/>
      </c>
      <c r="M1388" s="8"/>
      <c r="N1388" s="8"/>
      <c r="O1388" s="8"/>
      <c r="P1388" s="8"/>
      <c r="Q1388" s="9"/>
      <c r="R1388" s="9"/>
      <c r="S1388" s="9"/>
      <c r="T1388" s="9"/>
      <c r="U1388" s="9"/>
      <c r="V1388" s="9"/>
    </row>
    <row r="1389" customFormat="false" ht="15" hidden="false" customHeight="false" outlineLevel="0" collapsed="false">
      <c r="A1389" s="5" t="n">
        <v>45846</v>
      </c>
      <c r="B1389" s="6" t="n">
        <v>3307</v>
      </c>
      <c r="C1389" s="9" t="n">
        <f aca="false">B1389/B1388-1</f>
        <v>-0.00756257127423321</v>
      </c>
      <c r="D1389" s="9" t="n">
        <f aca="false">LN(B1389/B1388)</f>
        <v>-0.00759131251317556</v>
      </c>
      <c r="E1389" s="9" t="n">
        <f aca="false">B1389/B1384-1</f>
        <v>-0.00890100997992027</v>
      </c>
      <c r="F1389" s="9" t="n">
        <f aca="false">B1389/B1368-1</f>
        <v>-0.0047250729828151</v>
      </c>
      <c r="G1389" s="0" t="n">
        <f aca="false">MAX(G1388,B1389)</f>
        <v>3431.2</v>
      </c>
      <c r="H1389" s="9" t="n">
        <f aca="false">B1389/G1389-1</f>
        <v>-0.0361972487759384</v>
      </c>
      <c r="I1389" s="0" t="n">
        <f aca="false">IF(AND($A1389&gt;=CrashTest!$B$3,$A1389&lt;=CrashTest!$C$3),1,IF(AND($A1389&gt;=CrashTest!$B$4,$A1389&lt;=CrashTest!$C$4),2,IF(AND($A1389&gt;=CrashTest!$B$5,$A1389&lt;=CrashTest!$C$5),3,IF(AND($A1389&gt;=CrashTest!$B$6,$A1389&lt;=CrashTest!$C$6),4,IF(AND($A1389&gt;=CrashTest!$B$7,$A1389&lt;=CrashTest!$C$7),5,0)))))</f>
        <v>0</v>
      </c>
      <c r="J1389" s="0" t="str">
        <f aca="false">IF(I1389=0,"",IF(I1388=I1389,MAX(J1388,B1389),B1389))</f>
        <v/>
      </c>
      <c r="K1389" s="9" t="str">
        <f aca="false">IF(I1389=0,"",B1389/J1389-1)</f>
        <v/>
      </c>
      <c r="M1389" s="8"/>
      <c r="N1389" s="8"/>
      <c r="O1389" s="8"/>
      <c r="P1389" s="8"/>
      <c r="Q1389" s="9"/>
      <c r="R1389" s="9"/>
      <c r="S1389" s="9"/>
      <c r="T1389" s="9"/>
      <c r="U1389" s="9"/>
      <c r="V1389" s="9"/>
    </row>
    <row r="1390" customFormat="false" ht="15" hidden="false" customHeight="false" outlineLevel="0" collapsed="false">
      <c r="A1390" s="5" t="n">
        <v>45847</v>
      </c>
      <c r="B1390" s="6" t="n">
        <v>3311.6</v>
      </c>
      <c r="C1390" s="9" t="n">
        <f aca="false">B1390/B1389-1</f>
        <v>0.0013909888116117</v>
      </c>
      <c r="D1390" s="9" t="n">
        <f aca="false">LN(B1390/B1389)</f>
        <v>0.00139002228285799</v>
      </c>
      <c r="E1390" s="9" t="n">
        <f aca="false">B1390/B1385-1</f>
        <v>-0.0108721624850657</v>
      </c>
      <c r="F1390" s="9" t="n">
        <f aca="false">B1390/B1369-1</f>
        <v>-0.00615227634224658</v>
      </c>
      <c r="G1390" s="0" t="n">
        <f aca="false">MAX(G1389,B1390)</f>
        <v>3431.2</v>
      </c>
      <c r="H1390" s="9" t="n">
        <f aca="false">B1390/G1390-1</f>
        <v>-0.0348566099323852</v>
      </c>
      <c r="I1390" s="0" t="n">
        <f aca="false">IF(AND($A1390&gt;=CrashTest!$B$3,$A1390&lt;=CrashTest!$C$3),1,IF(AND($A1390&gt;=CrashTest!$B$4,$A1390&lt;=CrashTest!$C$4),2,IF(AND($A1390&gt;=CrashTest!$B$5,$A1390&lt;=CrashTest!$C$5),3,IF(AND($A1390&gt;=CrashTest!$B$6,$A1390&lt;=CrashTest!$C$6),4,IF(AND($A1390&gt;=CrashTest!$B$7,$A1390&lt;=CrashTest!$C$7),5,0)))))</f>
        <v>0</v>
      </c>
      <c r="J1390" s="0" t="str">
        <f aca="false">IF(I1390=0,"",IF(I1389=I1390,MAX(J1389,B1390),B1390))</f>
        <v/>
      </c>
      <c r="K1390" s="9" t="str">
        <f aca="false">IF(I1390=0,"",B1390/J1390-1)</f>
        <v/>
      </c>
      <c r="M1390" s="8"/>
      <c r="N1390" s="8"/>
      <c r="O1390" s="8"/>
      <c r="P1390" s="8"/>
      <c r="Q1390" s="9"/>
      <c r="R1390" s="9"/>
      <c r="S1390" s="9"/>
      <c r="T1390" s="9"/>
      <c r="U1390" s="9"/>
      <c r="V1390" s="9"/>
    </row>
    <row r="1391" customFormat="false" ht="15" hidden="false" customHeight="false" outlineLevel="0" collapsed="false">
      <c r="A1391" s="5" t="n">
        <v>45848</v>
      </c>
      <c r="B1391" s="6" t="n">
        <v>3317.4</v>
      </c>
      <c r="C1391" s="9" t="n">
        <f aca="false">B1391/B1390-1</f>
        <v>0.00175141925353306</v>
      </c>
      <c r="D1391" s="9" t="n">
        <f aca="false">LN(B1391/B1390)</f>
        <v>0.00174988730729151</v>
      </c>
      <c r="E1391" s="9" t="n">
        <f aca="false">B1391/B1386-1</f>
        <v>-0.00426221635250323</v>
      </c>
      <c r="F1391" s="9" t="n">
        <f aca="false">B1391/B1370-1</f>
        <v>-0.00105393116323893</v>
      </c>
      <c r="G1391" s="0" t="n">
        <f aca="false">MAX(G1390,B1391)</f>
        <v>3431.2</v>
      </c>
      <c r="H1391" s="9" t="n">
        <f aca="false">B1391/G1391-1</f>
        <v>-0.0331662392166006</v>
      </c>
      <c r="I1391" s="0" t="n">
        <f aca="false">IF(AND($A1391&gt;=CrashTest!$B$3,$A1391&lt;=CrashTest!$C$3),1,IF(AND($A1391&gt;=CrashTest!$B$4,$A1391&lt;=CrashTest!$C$4),2,IF(AND($A1391&gt;=CrashTest!$B$5,$A1391&lt;=CrashTest!$C$5),3,IF(AND($A1391&gt;=CrashTest!$B$6,$A1391&lt;=CrashTest!$C$6),4,IF(AND($A1391&gt;=CrashTest!$B$7,$A1391&lt;=CrashTest!$C$7),5,0)))))</f>
        <v>0</v>
      </c>
      <c r="J1391" s="0" t="str">
        <f aca="false">IF(I1391=0,"",IF(I1390=I1391,MAX(J1390,B1391),B1391))</f>
        <v/>
      </c>
      <c r="K1391" s="9" t="str">
        <f aca="false">IF(I1391=0,"",B1391/J1391-1)</f>
        <v/>
      </c>
      <c r="M1391" s="8"/>
      <c r="N1391" s="8"/>
      <c r="O1391" s="8"/>
      <c r="P1391" s="8"/>
      <c r="Q1391" s="9"/>
      <c r="R1391" s="9"/>
      <c r="S1391" s="9"/>
      <c r="T1391" s="9"/>
      <c r="U1391" s="9"/>
      <c r="V1391" s="9"/>
    </row>
    <row r="1392" customFormat="false" ht="15" hidden="false" customHeight="false" outlineLevel="0" collapsed="false">
      <c r="A1392" s="5" t="n">
        <v>45849</v>
      </c>
      <c r="B1392" s="6" t="n">
        <v>3356</v>
      </c>
      <c r="C1392" s="9" t="n">
        <f aca="false">B1392/B1391-1</f>
        <v>0.0116356182552602</v>
      </c>
      <c r="D1392" s="9" t="n">
        <f aca="false">LN(B1392/B1391)</f>
        <v>0.0115684450151545</v>
      </c>
      <c r="E1392" s="9" t="n">
        <f aca="false">B1392/B1387-1</f>
        <v>0.00705176294073517</v>
      </c>
      <c r="F1392" s="9" t="n">
        <f aca="false">B1392/B1371-1</f>
        <v>0.0104477162556829</v>
      </c>
      <c r="G1392" s="0" t="n">
        <f aca="false">MAX(G1391,B1392)</f>
        <v>3431.2</v>
      </c>
      <c r="H1392" s="9" t="n">
        <f aca="false">B1392/G1392-1</f>
        <v>-0.0219165306598275</v>
      </c>
      <c r="I1392" s="0" t="n">
        <f aca="false">IF(AND($A1392&gt;=CrashTest!$B$3,$A1392&lt;=CrashTest!$C$3),1,IF(AND($A1392&gt;=CrashTest!$B$4,$A1392&lt;=CrashTest!$C$4),2,IF(AND($A1392&gt;=CrashTest!$B$5,$A1392&lt;=CrashTest!$C$5),3,IF(AND($A1392&gt;=CrashTest!$B$6,$A1392&lt;=CrashTest!$C$6),4,IF(AND($A1392&gt;=CrashTest!$B$7,$A1392&lt;=CrashTest!$C$7),5,0)))))</f>
        <v>0</v>
      </c>
      <c r="J1392" s="0" t="str">
        <f aca="false">IF(I1392=0,"",IF(I1391=I1392,MAX(J1391,B1392),B1392))</f>
        <v/>
      </c>
      <c r="K1392" s="9" t="str">
        <f aca="false">IF(I1392=0,"",B1392/J1392-1)</f>
        <v/>
      </c>
      <c r="M1392" s="8"/>
      <c r="N1392" s="8"/>
      <c r="O1392" s="8"/>
      <c r="P1392" s="8"/>
      <c r="Q1392" s="9"/>
      <c r="R1392" s="9"/>
      <c r="S1392" s="9"/>
      <c r="T1392" s="9"/>
      <c r="U1392" s="9"/>
      <c r="V1392" s="9"/>
    </row>
    <row r="1393" customFormat="false" ht="15" hidden="false" customHeight="false" outlineLevel="0" collapsed="false">
      <c r="A1393" s="5" t="n">
        <v>45852</v>
      </c>
      <c r="B1393" s="6" t="n">
        <v>3351.5</v>
      </c>
      <c r="C1393" s="9" t="n">
        <f aca="false">B1393/B1392-1</f>
        <v>-0.0013408820023838</v>
      </c>
      <c r="D1393" s="9" t="n">
        <f aca="false">LN(B1393/B1392)</f>
        <v>-0.00134178178908443</v>
      </c>
      <c r="E1393" s="9" t="n">
        <f aca="false">B1393/B1388-1</f>
        <v>0.00579196926955161</v>
      </c>
      <c r="F1393" s="9" t="n">
        <f aca="false">B1393/B1372-1</f>
        <v>-0.00869590937324383</v>
      </c>
      <c r="G1393" s="0" t="n">
        <f aca="false">MAX(G1392,B1393)</f>
        <v>3431.2</v>
      </c>
      <c r="H1393" s="9" t="n">
        <f aca="false">B1393/G1393-1</f>
        <v>-0.0232280251806948</v>
      </c>
      <c r="I1393" s="0" t="n">
        <f aca="false">IF(AND($A1393&gt;=CrashTest!$B$3,$A1393&lt;=CrashTest!$C$3),1,IF(AND($A1393&gt;=CrashTest!$B$4,$A1393&lt;=CrashTest!$C$4),2,IF(AND($A1393&gt;=CrashTest!$B$5,$A1393&lt;=CrashTest!$C$5),3,IF(AND($A1393&gt;=CrashTest!$B$6,$A1393&lt;=CrashTest!$C$6),4,IF(AND($A1393&gt;=CrashTest!$B$7,$A1393&lt;=CrashTest!$C$7),5,0)))))</f>
        <v>0</v>
      </c>
      <c r="J1393" s="0" t="str">
        <f aca="false">IF(I1393=0,"",IF(I1392=I1393,MAX(J1392,B1393),B1393))</f>
        <v/>
      </c>
      <c r="K1393" s="9" t="str">
        <f aca="false">IF(I1393=0,"",B1393/J1393-1)</f>
        <v/>
      </c>
      <c r="M1393" s="8"/>
      <c r="N1393" s="8"/>
      <c r="O1393" s="8"/>
      <c r="P1393" s="8"/>
      <c r="Q1393" s="9"/>
      <c r="R1393" s="9"/>
      <c r="S1393" s="9"/>
      <c r="T1393" s="9"/>
      <c r="U1393" s="9"/>
      <c r="V1393" s="9"/>
    </row>
    <row r="1394" customFormat="false" ht="15" hidden="false" customHeight="false" outlineLevel="0" collapsed="false">
      <c r="A1394" s="5" t="n">
        <v>45853</v>
      </c>
      <c r="B1394" s="6" t="n">
        <v>3329.8</v>
      </c>
      <c r="C1394" s="9" t="n">
        <f aca="false">B1394/B1393-1</f>
        <v>-0.00647471281515732</v>
      </c>
      <c r="D1394" s="9" t="n">
        <f aca="false">LN(B1394/B1393)</f>
        <v>-0.00649576468726049</v>
      </c>
      <c r="E1394" s="9" t="n">
        <f aca="false">B1394/B1389-1</f>
        <v>0.00689446628364077</v>
      </c>
      <c r="F1394" s="9" t="n">
        <f aca="false">B1394/B1373-1</f>
        <v>-0.0295523432035438</v>
      </c>
      <c r="G1394" s="0" t="n">
        <f aca="false">MAX(G1393,B1394)</f>
        <v>3431.2</v>
      </c>
      <c r="H1394" s="9" t="n">
        <f aca="false">B1394/G1394-1</f>
        <v>-0.0295523432035438</v>
      </c>
      <c r="I1394" s="0" t="n">
        <f aca="false">IF(AND($A1394&gt;=CrashTest!$B$3,$A1394&lt;=CrashTest!$C$3),1,IF(AND($A1394&gt;=CrashTest!$B$4,$A1394&lt;=CrashTest!$C$4),2,IF(AND($A1394&gt;=CrashTest!$B$5,$A1394&lt;=CrashTest!$C$5),3,IF(AND($A1394&gt;=CrashTest!$B$6,$A1394&lt;=CrashTest!$C$6),4,IF(AND($A1394&gt;=CrashTest!$B$7,$A1394&lt;=CrashTest!$C$7),5,0)))))</f>
        <v>0</v>
      </c>
      <c r="J1394" s="0" t="str">
        <f aca="false">IF(I1394=0,"",IF(I1393=I1394,MAX(J1393,B1394),B1394))</f>
        <v/>
      </c>
      <c r="K1394" s="9" t="str">
        <f aca="false">IF(I1394=0,"",B1394/J1394-1)</f>
        <v/>
      </c>
      <c r="M1394" s="8"/>
      <c r="N1394" s="8"/>
      <c r="O1394" s="8"/>
      <c r="P1394" s="8"/>
      <c r="Q1394" s="9"/>
      <c r="R1394" s="9"/>
      <c r="S1394" s="9"/>
      <c r="T1394" s="9"/>
      <c r="U1394" s="9"/>
      <c r="V1394" s="9"/>
    </row>
    <row r="1395" customFormat="false" ht="15" hidden="false" customHeight="false" outlineLevel="0" collapsed="false">
      <c r="A1395" s="5" t="n">
        <v>45854</v>
      </c>
      <c r="B1395" s="6" t="n">
        <v>3352.5</v>
      </c>
      <c r="C1395" s="9" t="n">
        <f aca="false">B1395/B1394-1</f>
        <v>0.00681722625983539</v>
      </c>
      <c r="D1395" s="9" t="n">
        <f aca="false">LN(B1395/B1394)</f>
        <v>0.00679409404508172</v>
      </c>
      <c r="E1395" s="9" t="n">
        <f aca="false">B1395/B1390-1</f>
        <v>0.0123505254257761</v>
      </c>
      <c r="F1395" s="9" t="n">
        <f aca="false">B1395/B1374-1</f>
        <v>-0.0129254504769757</v>
      </c>
      <c r="G1395" s="0" t="n">
        <f aca="false">MAX(G1394,B1395)</f>
        <v>3431.2</v>
      </c>
      <c r="H1395" s="9" t="n">
        <f aca="false">B1395/G1395-1</f>
        <v>-0.0229365819538353</v>
      </c>
      <c r="I1395" s="0" t="n">
        <f aca="false">IF(AND($A1395&gt;=CrashTest!$B$3,$A1395&lt;=CrashTest!$C$3),1,IF(AND($A1395&gt;=CrashTest!$B$4,$A1395&lt;=CrashTest!$C$4),2,IF(AND($A1395&gt;=CrashTest!$B$5,$A1395&lt;=CrashTest!$C$5),3,IF(AND($A1395&gt;=CrashTest!$B$6,$A1395&lt;=CrashTest!$C$6),4,IF(AND($A1395&gt;=CrashTest!$B$7,$A1395&lt;=CrashTest!$C$7),5,0)))))</f>
        <v>0</v>
      </c>
      <c r="J1395" s="0" t="str">
        <f aca="false">IF(I1395=0,"",IF(I1394=I1395,MAX(J1394,B1395),B1395))</f>
        <v/>
      </c>
      <c r="K1395" s="9" t="str">
        <f aca="false">IF(I1395=0,"",B1395/J1395-1)</f>
        <v/>
      </c>
      <c r="M1395" s="8"/>
      <c r="N1395" s="8"/>
      <c r="O1395" s="8"/>
      <c r="P1395" s="8"/>
      <c r="Q1395" s="9"/>
      <c r="R1395" s="9"/>
      <c r="S1395" s="9"/>
      <c r="T1395" s="9"/>
      <c r="U1395" s="9"/>
      <c r="V1395" s="9"/>
    </row>
    <row r="1396" customFormat="false" ht="15" hidden="false" customHeight="false" outlineLevel="0" collapsed="false">
      <c r="A1396" s="5" t="n">
        <v>45855</v>
      </c>
      <c r="B1396" s="6" t="n">
        <v>3340.1</v>
      </c>
      <c r="C1396" s="9" t="n">
        <f aca="false">B1396/B1395-1</f>
        <v>-0.00369873228933637</v>
      </c>
      <c r="D1396" s="9" t="n">
        <f aca="false">LN(B1396/B1395)</f>
        <v>-0.0037055895135235</v>
      </c>
      <c r="E1396" s="9" t="n">
        <f aca="false">B1396/B1391-1</f>
        <v>0.00684270814493271</v>
      </c>
      <c r="F1396" s="9" t="n">
        <f aca="false">B1396/B1375-1</f>
        <v>-0.0137305852477411</v>
      </c>
      <c r="G1396" s="0" t="n">
        <f aca="false">MAX(G1395,B1396)</f>
        <v>3431.2</v>
      </c>
      <c r="H1396" s="9" t="n">
        <f aca="false">B1396/G1396-1</f>
        <v>-0.026550477966892</v>
      </c>
      <c r="I1396" s="0" t="n">
        <f aca="false">IF(AND($A1396&gt;=CrashTest!$B$3,$A1396&lt;=CrashTest!$C$3),1,IF(AND($A1396&gt;=CrashTest!$B$4,$A1396&lt;=CrashTest!$C$4),2,IF(AND($A1396&gt;=CrashTest!$B$5,$A1396&lt;=CrashTest!$C$5),3,IF(AND($A1396&gt;=CrashTest!$B$6,$A1396&lt;=CrashTest!$C$6),4,IF(AND($A1396&gt;=CrashTest!$B$7,$A1396&lt;=CrashTest!$C$7),5,0)))))</f>
        <v>0</v>
      </c>
      <c r="J1396" s="0" t="str">
        <f aca="false">IF(I1396=0,"",IF(I1395=I1396,MAX(J1395,B1396),B1396))</f>
        <v/>
      </c>
      <c r="K1396" s="9" t="str">
        <f aca="false">IF(I1396=0,"",B1396/J1396-1)</f>
        <v/>
      </c>
      <c r="M1396" s="8"/>
      <c r="N1396" s="8"/>
      <c r="O1396" s="8"/>
      <c r="P1396" s="8"/>
      <c r="Q1396" s="9"/>
      <c r="R1396" s="9"/>
      <c r="S1396" s="9"/>
      <c r="T1396" s="9"/>
      <c r="U1396" s="9"/>
      <c r="V1396" s="9"/>
    </row>
    <row r="1397" customFormat="false" ht="15" hidden="false" customHeight="false" outlineLevel="0" collapsed="false">
      <c r="A1397" s="5" t="n">
        <v>45856</v>
      </c>
      <c r="B1397" s="6" t="n">
        <v>3353</v>
      </c>
      <c r="C1397" s="9" t="n">
        <f aca="false">B1397/B1396-1</f>
        <v>0.00386215981557436</v>
      </c>
      <c r="D1397" s="9" t="n">
        <f aca="false">LN(B1397/B1396)</f>
        <v>0.00385472082391838</v>
      </c>
      <c r="E1397" s="9" t="n">
        <f aca="false">B1397/B1392-1</f>
        <v>-0.000893921334922498</v>
      </c>
      <c r="F1397" s="9" t="n">
        <f aca="false">B1397/B1376-1</f>
        <v>-0.0108560977048794</v>
      </c>
      <c r="G1397" s="0" t="n">
        <f aca="false">MAX(G1396,B1397)</f>
        <v>3431.2</v>
      </c>
      <c r="H1397" s="9" t="n">
        <f aca="false">B1397/G1397-1</f>
        <v>-0.0227908603404057</v>
      </c>
      <c r="I1397" s="0" t="n">
        <f aca="false">IF(AND($A1397&gt;=CrashTest!$B$3,$A1397&lt;=CrashTest!$C$3),1,IF(AND($A1397&gt;=CrashTest!$B$4,$A1397&lt;=CrashTest!$C$4),2,IF(AND($A1397&gt;=CrashTest!$B$5,$A1397&lt;=CrashTest!$C$5),3,IF(AND($A1397&gt;=CrashTest!$B$6,$A1397&lt;=CrashTest!$C$6),4,IF(AND($A1397&gt;=CrashTest!$B$7,$A1397&lt;=CrashTest!$C$7),5,0)))))</f>
        <v>0</v>
      </c>
      <c r="J1397" s="0" t="str">
        <f aca="false">IF(I1397=0,"",IF(I1396=I1397,MAX(J1396,B1397),B1397))</f>
        <v/>
      </c>
      <c r="K1397" s="9" t="str">
        <f aca="false">IF(I1397=0,"",B1397/J1397-1)</f>
        <v/>
      </c>
      <c r="M1397" s="8"/>
      <c r="N1397" s="8"/>
      <c r="O1397" s="8"/>
      <c r="P1397" s="8"/>
      <c r="Q1397" s="9"/>
      <c r="R1397" s="9"/>
      <c r="S1397" s="9"/>
      <c r="T1397" s="9"/>
      <c r="U1397" s="9"/>
      <c r="V1397" s="9"/>
    </row>
    <row r="1398" customFormat="false" ht="15" hidden="false" customHeight="false" outlineLevel="0" collapsed="false">
      <c r="A1398" s="5" t="n">
        <v>45859</v>
      </c>
      <c r="B1398" s="6" t="n">
        <v>3401.9</v>
      </c>
      <c r="C1398" s="9" t="n">
        <f aca="false">B1398/B1397-1</f>
        <v>0.014583954667462</v>
      </c>
      <c r="D1398" s="9" t="n">
        <f aca="false">LN(B1398/B1397)</f>
        <v>0.0144786315837136</v>
      </c>
      <c r="E1398" s="9" t="n">
        <f aca="false">B1398/B1393-1</f>
        <v>0.0150380426674623</v>
      </c>
      <c r="F1398" s="9" t="n">
        <f aca="false">B1398/B1377-1</f>
        <v>0.010035331492533</v>
      </c>
      <c r="G1398" s="0" t="n">
        <f aca="false">MAX(G1397,B1398)</f>
        <v>3431.2</v>
      </c>
      <c r="H1398" s="9" t="n">
        <f aca="false">B1398/G1398-1</f>
        <v>-0.00853928654698055</v>
      </c>
      <c r="I1398" s="0" t="n">
        <f aca="false">IF(AND($A1398&gt;=CrashTest!$B$3,$A1398&lt;=CrashTest!$C$3),1,IF(AND($A1398&gt;=CrashTest!$B$4,$A1398&lt;=CrashTest!$C$4),2,IF(AND($A1398&gt;=CrashTest!$B$5,$A1398&lt;=CrashTest!$C$5),3,IF(AND($A1398&gt;=CrashTest!$B$6,$A1398&lt;=CrashTest!$C$6),4,IF(AND($A1398&gt;=CrashTest!$B$7,$A1398&lt;=CrashTest!$C$7),5,0)))))</f>
        <v>0</v>
      </c>
      <c r="J1398" s="0" t="str">
        <f aca="false">IF(I1398=0,"",IF(I1397=I1398,MAX(J1397,B1398),B1398))</f>
        <v/>
      </c>
      <c r="K1398" s="9" t="str">
        <f aca="false">IF(I1398=0,"",B1398/J1398-1)</f>
        <v/>
      </c>
      <c r="M1398" s="8"/>
      <c r="N1398" s="8"/>
      <c r="O1398" s="8"/>
      <c r="P1398" s="8"/>
      <c r="Q1398" s="9"/>
      <c r="R1398" s="9"/>
      <c r="S1398" s="9"/>
      <c r="T1398" s="9"/>
      <c r="U1398" s="9"/>
      <c r="V1398" s="9"/>
    </row>
    <row r="1399" customFormat="false" ht="15" hidden="false" customHeight="false" outlineLevel="0" collapsed="false">
      <c r="A1399" s="5" t="n">
        <v>45860</v>
      </c>
      <c r="B1399" s="6" t="n">
        <v>3439.2</v>
      </c>
      <c r="C1399" s="9" t="n">
        <f aca="false">B1399/B1398-1</f>
        <v>0.0109644610364796</v>
      </c>
      <c r="D1399" s="9" t="n">
        <f aca="false">LN(B1399/B1398)</f>
        <v>0.0109047871321297</v>
      </c>
      <c r="E1399" s="9" t="n">
        <f aca="false">B1399/B1394-1</f>
        <v>0.0328548261156825</v>
      </c>
      <c r="F1399" s="9" t="n">
        <f aca="false">B1399/B1378-1</f>
        <v>0.0182076560973443</v>
      </c>
      <c r="G1399" s="0" t="n">
        <f aca="false">MAX(G1398,B1399)</f>
        <v>3439.2</v>
      </c>
      <c r="H1399" s="9" t="n">
        <f aca="false">B1399/G1399-1</f>
        <v>0</v>
      </c>
      <c r="I1399" s="0" t="n">
        <f aca="false">IF(AND($A1399&gt;=CrashTest!$B$3,$A1399&lt;=CrashTest!$C$3),1,IF(AND($A1399&gt;=CrashTest!$B$4,$A1399&lt;=CrashTest!$C$4),2,IF(AND($A1399&gt;=CrashTest!$B$5,$A1399&lt;=CrashTest!$C$5),3,IF(AND($A1399&gt;=CrashTest!$B$6,$A1399&lt;=CrashTest!$C$6),4,IF(AND($A1399&gt;=CrashTest!$B$7,$A1399&lt;=CrashTest!$C$7),5,0)))))</f>
        <v>0</v>
      </c>
      <c r="J1399" s="0" t="str">
        <f aca="false">IF(I1399=0,"",IF(I1398=I1399,MAX(J1398,B1399),B1399))</f>
        <v/>
      </c>
      <c r="K1399" s="9" t="str">
        <f aca="false">IF(I1399=0,"",B1399/J1399-1)</f>
        <v/>
      </c>
      <c r="M1399" s="8"/>
      <c r="N1399" s="8"/>
      <c r="O1399" s="8"/>
      <c r="P1399" s="8"/>
      <c r="Q1399" s="9"/>
      <c r="R1399" s="9"/>
      <c r="S1399" s="9"/>
      <c r="T1399" s="9"/>
      <c r="U1399" s="9"/>
      <c r="V1399" s="9"/>
    </row>
    <row r="1400" customFormat="false" ht="15" hidden="false" customHeight="false" outlineLevel="0" collapsed="false">
      <c r="A1400" s="5" t="n">
        <v>45861</v>
      </c>
      <c r="B1400" s="6" t="n">
        <v>3394.1</v>
      </c>
      <c r="C1400" s="9" t="n">
        <f aca="false">B1400/B1399-1</f>
        <v>-0.013113514770877</v>
      </c>
      <c r="D1400" s="9" t="n">
        <f aca="false">LN(B1400/B1399)</f>
        <v>-0.0132002560623725</v>
      </c>
      <c r="E1400" s="9" t="n">
        <f aca="false">B1400/B1395-1</f>
        <v>0.0124086502609992</v>
      </c>
      <c r="F1400" s="9" t="n">
        <f aca="false">B1400/B1379-1</f>
        <v>0.0231205160667993</v>
      </c>
      <c r="G1400" s="0" t="n">
        <f aca="false">MAX(G1399,B1400)</f>
        <v>3439.2</v>
      </c>
      <c r="H1400" s="9" t="n">
        <f aca="false">B1400/G1400-1</f>
        <v>-0.013113514770877</v>
      </c>
      <c r="I1400" s="0" t="n">
        <f aca="false">IF(AND($A1400&gt;=CrashTest!$B$3,$A1400&lt;=CrashTest!$C$3),1,IF(AND($A1400&gt;=CrashTest!$B$4,$A1400&lt;=CrashTest!$C$4),2,IF(AND($A1400&gt;=CrashTest!$B$5,$A1400&lt;=CrashTest!$C$5),3,IF(AND($A1400&gt;=CrashTest!$B$6,$A1400&lt;=CrashTest!$C$6),4,IF(AND($A1400&gt;=CrashTest!$B$7,$A1400&lt;=CrashTest!$C$7),5,0)))))</f>
        <v>0</v>
      </c>
      <c r="J1400" s="0" t="str">
        <f aca="false">IF(I1400=0,"",IF(I1399=I1400,MAX(J1399,B1400),B1400))</f>
        <v/>
      </c>
      <c r="K1400" s="9" t="str">
        <f aca="false">IF(I1400=0,"",B1400/J1400-1)</f>
        <v/>
      </c>
      <c r="M1400" s="8"/>
      <c r="N1400" s="8"/>
      <c r="O1400" s="8"/>
      <c r="P1400" s="8"/>
      <c r="Q1400" s="9"/>
      <c r="R1400" s="9"/>
      <c r="S1400" s="9"/>
      <c r="T1400" s="9"/>
      <c r="U1400" s="9"/>
      <c r="V1400" s="9"/>
    </row>
    <row r="1401" customFormat="false" ht="15" hidden="false" customHeight="false" outlineLevel="0" collapsed="false">
      <c r="A1401" s="5" t="n">
        <v>45862</v>
      </c>
      <c r="B1401" s="6" t="n">
        <v>3371</v>
      </c>
      <c r="C1401" s="9" t="n">
        <f aca="false">B1401/B1400-1</f>
        <v>-0.00680592793376744</v>
      </c>
      <c r="D1401" s="9" t="n">
        <f aca="false">LN(B1401/B1400)</f>
        <v>-0.0068291938856386</v>
      </c>
      <c r="E1401" s="9" t="n">
        <f aca="false">B1401/B1396-1</f>
        <v>0.00925122002335255</v>
      </c>
      <c r="F1401" s="9" t="n">
        <f aca="false">B1401/B1380-1</f>
        <v>0.0131946740404556</v>
      </c>
      <c r="G1401" s="0" t="n">
        <f aca="false">MAX(G1400,B1401)</f>
        <v>3439.2</v>
      </c>
      <c r="H1401" s="9" t="n">
        <f aca="false">B1401/G1401-1</f>
        <v>-0.0198301930681554</v>
      </c>
      <c r="I1401" s="0" t="n">
        <f aca="false">IF(AND($A1401&gt;=CrashTest!$B$3,$A1401&lt;=CrashTest!$C$3),1,IF(AND($A1401&gt;=CrashTest!$B$4,$A1401&lt;=CrashTest!$C$4),2,IF(AND($A1401&gt;=CrashTest!$B$5,$A1401&lt;=CrashTest!$C$5),3,IF(AND($A1401&gt;=CrashTest!$B$6,$A1401&lt;=CrashTest!$C$6),4,IF(AND($A1401&gt;=CrashTest!$B$7,$A1401&lt;=CrashTest!$C$7),5,0)))))</f>
        <v>0</v>
      </c>
      <c r="J1401" s="0" t="str">
        <f aca="false">IF(I1401=0,"",IF(I1400=I1401,MAX(J1400,B1401),B1401))</f>
        <v/>
      </c>
      <c r="K1401" s="9" t="str">
        <f aca="false">IF(I1401=0,"",B1401/J1401-1)</f>
        <v/>
      </c>
      <c r="M1401" s="8"/>
      <c r="N1401" s="8"/>
      <c r="O1401" s="8"/>
      <c r="P1401" s="8"/>
      <c r="Q1401" s="9"/>
      <c r="R1401" s="9"/>
      <c r="S1401" s="9"/>
      <c r="T1401" s="9"/>
      <c r="U1401" s="9"/>
      <c r="V1401" s="9"/>
    </row>
    <row r="1402" customFormat="false" ht="15" hidden="false" customHeight="false" outlineLevel="0" collapsed="false">
      <c r="A1402" s="5" t="n">
        <v>45863</v>
      </c>
      <c r="B1402" s="6" t="n">
        <v>3334</v>
      </c>
      <c r="C1402" s="9" t="n">
        <f aca="false">B1402/B1401-1</f>
        <v>-0.0109759715218036</v>
      </c>
      <c r="D1402" s="9" t="n">
        <f aca="false">LN(B1402/B1401)</f>
        <v>-0.0110366519233214</v>
      </c>
      <c r="E1402" s="9" t="n">
        <f aca="false">B1402/B1397-1</f>
        <v>-0.00566656725320613</v>
      </c>
      <c r="F1402" s="9" t="n">
        <f aca="false">B1402/B1381-1</f>
        <v>0.000149992500374951</v>
      </c>
      <c r="G1402" s="0" t="n">
        <f aca="false">MAX(G1401,B1402)</f>
        <v>3439.2</v>
      </c>
      <c r="H1402" s="9" t="n">
        <f aca="false">B1402/G1402-1</f>
        <v>-0.030588508955571</v>
      </c>
      <c r="I1402" s="0" t="n">
        <f aca="false">IF(AND($A1402&gt;=CrashTest!$B$3,$A1402&lt;=CrashTest!$C$3),1,IF(AND($A1402&gt;=CrashTest!$B$4,$A1402&lt;=CrashTest!$C$4),2,IF(AND($A1402&gt;=CrashTest!$B$5,$A1402&lt;=CrashTest!$C$5),3,IF(AND($A1402&gt;=CrashTest!$B$6,$A1402&lt;=CrashTest!$C$6),4,IF(AND($A1402&gt;=CrashTest!$B$7,$A1402&lt;=CrashTest!$C$7),5,0)))))</f>
        <v>0</v>
      </c>
      <c r="J1402" s="0" t="str">
        <f aca="false">IF(I1402=0,"",IF(I1401=I1402,MAX(J1401,B1402),B1402))</f>
        <v/>
      </c>
      <c r="K1402" s="9" t="str">
        <f aca="false">IF(I1402=0,"",B1402/J1402-1)</f>
        <v/>
      </c>
      <c r="M1402" s="8"/>
      <c r="N1402" s="8"/>
      <c r="O1402" s="8"/>
      <c r="P1402" s="8"/>
      <c r="Q1402" s="9"/>
      <c r="R1402" s="9"/>
      <c r="S1402" s="9"/>
      <c r="T1402" s="9"/>
      <c r="U1402" s="9"/>
      <c r="V1402" s="9"/>
    </row>
    <row r="1403" customFormat="false" ht="15" hidden="false" customHeight="false" outlineLevel="0" collapsed="false">
      <c r="A1403" s="5" t="n">
        <v>45866</v>
      </c>
      <c r="B1403" s="6" t="n">
        <v>3309.1</v>
      </c>
      <c r="C1403" s="9" t="n">
        <f aca="false">B1403/B1402-1</f>
        <v>-0.0074685062987403</v>
      </c>
      <c r="D1403" s="9" t="n">
        <f aca="false">LN(B1403/B1402)</f>
        <v>-0.00749653523530431</v>
      </c>
      <c r="E1403" s="9" t="n">
        <f aca="false">B1403/B1398-1</f>
        <v>-0.0272788735706517</v>
      </c>
      <c r="F1403" s="9" t="n">
        <f aca="false">B1403/B1382-1</f>
        <v>0.0108134526682349</v>
      </c>
      <c r="G1403" s="0" t="n">
        <f aca="false">MAX(G1402,B1403)</f>
        <v>3439.2</v>
      </c>
      <c r="H1403" s="9" t="n">
        <f aca="false">B1403/G1403-1</f>
        <v>-0.0378285647825075</v>
      </c>
      <c r="I1403" s="0" t="n">
        <f aca="false">IF(AND($A1403&gt;=CrashTest!$B$3,$A1403&lt;=CrashTest!$C$3),1,IF(AND($A1403&gt;=CrashTest!$B$4,$A1403&lt;=CrashTest!$C$4),2,IF(AND($A1403&gt;=CrashTest!$B$5,$A1403&lt;=CrashTest!$C$5),3,IF(AND($A1403&gt;=CrashTest!$B$6,$A1403&lt;=CrashTest!$C$6),4,IF(AND($A1403&gt;=CrashTest!$B$7,$A1403&lt;=CrashTest!$C$7),5,0)))))</f>
        <v>0</v>
      </c>
      <c r="J1403" s="0" t="str">
        <f aca="false">IF(I1403=0,"",IF(I1402=I1403,MAX(J1402,B1403),B1403))</f>
        <v/>
      </c>
      <c r="K1403" s="9" t="str">
        <f aca="false">IF(I1403=0,"",B1403/J1403-1)</f>
        <v/>
      </c>
      <c r="M1403" s="8"/>
      <c r="N1403" s="8"/>
      <c r="O1403" s="8"/>
      <c r="P1403" s="8"/>
      <c r="Q1403" s="9"/>
      <c r="R1403" s="9"/>
      <c r="S1403" s="9"/>
      <c r="T1403" s="9"/>
      <c r="U1403" s="9"/>
      <c r="V1403" s="9"/>
    </row>
    <row r="1404" customFormat="false" ht="15" hidden="false" customHeight="false" outlineLevel="0" collapsed="false">
      <c r="A1404" s="5" t="n">
        <v>45867</v>
      </c>
      <c r="B1404" s="6" t="n">
        <v>3323.4</v>
      </c>
      <c r="C1404" s="9" t="n">
        <f aca="false">B1404/B1403-1</f>
        <v>0.00432141669940478</v>
      </c>
      <c r="D1404" s="9" t="n">
        <f aca="false">LN(B1404/B1403)</f>
        <v>0.00431210619167828</v>
      </c>
      <c r="E1404" s="9" t="n">
        <f aca="false">B1404/B1399-1</f>
        <v>-0.0336706210746685</v>
      </c>
      <c r="F1404" s="9" t="n">
        <f aca="false">B1404/B1383-1</f>
        <v>0.00880281690140849</v>
      </c>
      <c r="G1404" s="0" t="n">
        <f aca="false">MAX(G1403,B1404)</f>
        <v>3439.2</v>
      </c>
      <c r="H1404" s="9" t="n">
        <f aca="false">B1404/G1404-1</f>
        <v>-0.0336706210746685</v>
      </c>
      <c r="I1404" s="0" t="n">
        <f aca="false">IF(AND($A1404&gt;=CrashTest!$B$3,$A1404&lt;=CrashTest!$C$3),1,IF(AND($A1404&gt;=CrashTest!$B$4,$A1404&lt;=CrashTest!$C$4),2,IF(AND($A1404&gt;=CrashTest!$B$5,$A1404&lt;=CrashTest!$C$5),3,IF(AND($A1404&gt;=CrashTest!$B$6,$A1404&lt;=CrashTest!$C$6),4,IF(AND($A1404&gt;=CrashTest!$B$7,$A1404&lt;=CrashTest!$C$7),5,0)))))</f>
        <v>0</v>
      </c>
      <c r="J1404" s="0" t="str">
        <f aca="false">IF(I1404=0,"",IF(I1403=I1404,MAX(J1403,B1404),B1404))</f>
        <v/>
      </c>
      <c r="K1404" s="9" t="str">
        <f aca="false">IF(I1404=0,"",B1404/J1404-1)</f>
        <v/>
      </c>
      <c r="M1404" s="8"/>
      <c r="N1404" s="8"/>
      <c r="O1404" s="8"/>
      <c r="P1404" s="8"/>
      <c r="Q1404" s="9"/>
      <c r="R1404" s="9"/>
      <c r="S1404" s="9"/>
      <c r="T1404" s="9"/>
      <c r="U1404" s="9"/>
      <c r="V1404" s="9"/>
    </row>
    <row r="1405" customFormat="false" ht="15" hidden="false" customHeight="false" outlineLevel="0" collapsed="false">
      <c r="A1405" s="5" t="n">
        <v>45868</v>
      </c>
      <c r="B1405" s="6" t="n">
        <v>3295.8</v>
      </c>
      <c r="C1405" s="9" t="n">
        <f aca="false">B1405/B1404-1</f>
        <v>-0.00830474814948545</v>
      </c>
      <c r="D1405" s="9" t="n">
        <f aca="false">LN(B1405/B1404)</f>
        <v>-0.00833942469048348</v>
      </c>
      <c r="E1405" s="9" t="n">
        <f aca="false">B1405/B1400-1</f>
        <v>-0.0289620223328717</v>
      </c>
      <c r="F1405" s="9" t="n">
        <f aca="false">B1405/B1384-1</f>
        <v>-0.0122576198039979</v>
      </c>
      <c r="G1405" s="0" t="n">
        <f aca="false">MAX(G1404,B1405)</f>
        <v>3439.2</v>
      </c>
      <c r="H1405" s="9" t="n">
        <f aca="false">B1405/G1405-1</f>
        <v>-0.041695743196092</v>
      </c>
      <c r="I1405" s="0" t="n">
        <f aca="false">IF(AND($A1405&gt;=CrashTest!$B$3,$A1405&lt;=CrashTest!$C$3),1,IF(AND($A1405&gt;=CrashTest!$B$4,$A1405&lt;=CrashTest!$C$4),2,IF(AND($A1405&gt;=CrashTest!$B$5,$A1405&lt;=CrashTest!$C$5),3,IF(AND($A1405&gt;=CrashTest!$B$6,$A1405&lt;=CrashTest!$C$6),4,IF(AND($A1405&gt;=CrashTest!$B$7,$A1405&lt;=CrashTest!$C$7),5,0)))))</f>
        <v>0</v>
      </c>
      <c r="J1405" s="0" t="str">
        <f aca="false">IF(I1405=0,"",IF(I1404=I1405,MAX(J1404,B1405),B1405))</f>
        <v/>
      </c>
      <c r="K1405" s="9" t="str">
        <f aca="false">IF(I1405=0,"",B1405/J1405-1)</f>
        <v/>
      </c>
      <c r="M1405" s="8"/>
      <c r="N1405" s="8"/>
      <c r="O1405" s="8"/>
      <c r="P1405" s="8"/>
      <c r="Q1405" s="9"/>
      <c r="R1405" s="9"/>
      <c r="S1405" s="9"/>
      <c r="T1405" s="9"/>
      <c r="U1405" s="9"/>
      <c r="V1405" s="9"/>
    </row>
    <row r="1406" customFormat="false" ht="15" hidden="false" customHeight="false" outlineLevel="0" collapsed="false">
      <c r="A1406" s="5" t="n">
        <v>45869</v>
      </c>
      <c r="B1406" s="6" t="n">
        <v>3293.2</v>
      </c>
      <c r="C1406" s="9" t="n">
        <f aca="false">B1406/B1405-1</f>
        <v>-0.000788882820559556</v>
      </c>
      <c r="D1406" s="9" t="n">
        <f aca="false">LN(B1406/B1405)</f>
        <v>-0.000789194152358816</v>
      </c>
      <c r="E1406" s="9" t="n">
        <f aca="false">B1406/B1401-1</f>
        <v>-0.0230792049836844</v>
      </c>
      <c r="F1406" s="9" t="n">
        <f aca="false">B1406/B1385-1</f>
        <v>-0.01636798088411</v>
      </c>
      <c r="G1406" s="0" t="n">
        <f aca="false">MAX(G1405,B1406)</f>
        <v>3439.2</v>
      </c>
      <c r="H1406" s="9" t="n">
        <f aca="false">B1406/G1406-1</f>
        <v>-0.0424517329611538</v>
      </c>
      <c r="I1406" s="0" t="n">
        <f aca="false">IF(AND($A1406&gt;=CrashTest!$B$3,$A1406&lt;=CrashTest!$C$3),1,IF(AND($A1406&gt;=CrashTest!$B$4,$A1406&lt;=CrashTest!$C$4),2,IF(AND($A1406&gt;=CrashTest!$B$5,$A1406&lt;=CrashTest!$C$5),3,IF(AND($A1406&gt;=CrashTest!$B$6,$A1406&lt;=CrashTest!$C$6),4,IF(AND($A1406&gt;=CrashTest!$B$7,$A1406&lt;=CrashTest!$C$7),5,0)))))</f>
        <v>0</v>
      </c>
      <c r="J1406" s="0" t="str">
        <f aca="false">IF(I1406=0,"",IF(I1405=I1406,MAX(J1405,B1406),B1406))</f>
        <v/>
      </c>
      <c r="K1406" s="9" t="str">
        <f aca="false">IF(I1406=0,"",B1406/J1406-1)</f>
        <v/>
      </c>
      <c r="M1406" s="8"/>
      <c r="N1406" s="8"/>
      <c r="O1406" s="8"/>
      <c r="P1406" s="8"/>
      <c r="Q1406" s="9"/>
      <c r="R1406" s="9"/>
      <c r="S1406" s="9"/>
      <c r="T1406" s="9"/>
      <c r="U1406" s="9"/>
      <c r="V1406" s="9"/>
    </row>
    <row r="1407" customFormat="false" ht="15" hidden="false" customHeight="false" outlineLevel="0" collapsed="false">
      <c r="A1407" s="5" t="n">
        <v>45870</v>
      </c>
      <c r="B1407" s="6" t="n">
        <v>3347.7</v>
      </c>
      <c r="C1407" s="9" t="n">
        <f aca="false">B1407/B1406-1</f>
        <v>0.0165492530061946</v>
      </c>
      <c r="D1407" s="9" t="n">
        <f aca="false">LN(B1407/B1406)</f>
        <v>0.0164138064354943</v>
      </c>
      <c r="E1407" s="9" t="n">
        <f aca="false">B1407/B1402-1</f>
        <v>0.00410917816436718</v>
      </c>
      <c r="F1407" s="9" t="n">
        <f aca="false">B1407/B1386-1</f>
        <v>0.0048325129067115</v>
      </c>
      <c r="G1407" s="0" t="n">
        <f aca="false">MAX(G1406,B1407)</f>
        <v>3439.2</v>
      </c>
      <c r="H1407" s="9" t="n">
        <f aca="false">B1407/G1407-1</f>
        <v>-0.0266050244242847</v>
      </c>
      <c r="I1407" s="0" t="n">
        <f aca="false">IF(AND($A1407&gt;=CrashTest!$B$3,$A1407&lt;=CrashTest!$C$3),1,IF(AND($A1407&gt;=CrashTest!$B$4,$A1407&lt;=CrashTest!$C$4),2,IF(AND($A1407&gt;=CrashTest!$B$5,$A1407&lt;=CrashTest!$C$5),3,IF(AND($A1407&gt;=CrashTest!$B$6,$A1407&lt;=CrashTest!$C$6),4,IF(AND($A1407&gt;=CrashTest!$B$7,$A1407&lt;=CrashTest!$C$7),5,0)))))</f>
        <v>0</v>
      </c>
      <c r="J1407" s="0" t="str">
        <f aca="false">IF(I1407=0,"",IF(I1406=I1407,MAX(J1406,B1407),B1407))</f>
        <v/>
      </c>
      <c r="K1407" s="9" t="str">
        <f aca="false">IF(I1407=0,"",B1407/J1407-1)</f>
        <v/>
      </c>
      <c r="M1407" s="8"/>
      <c r="N1407" s="8"/>
      <c r="O1407" s="8"/>
      <c r="P1407" s="8"/>
      <c r="Q1407" s="9"/>
      <c r="R1407" s="9"/>
      <c r="S1407" s="9"/>
      <c r="T1407" s="9"/>
      <c r="U1407" s="9"/>
      <c r="V1407" s="9"/>
    </row>
    <row r="1408" customFormat="false" ht="15" hidden="false" customHeight="false" outlineLevel="0" collapsed="false">
      <c r="A1408" s="5" t="n">
        <v>45873</v>
      </c>
      <c r="B1408" s="6" t="n">
        <v>3374.4</v>
      </c>
      <c r="C1408" s="9" t="n">
        <f aca="false">B1408/B1407-1</f>
        <v>0.0079756250560088</v>
      </c>
      <c r="D1408" s="9" t="n">
        <f aca="false">LN(B1408/B1407)</f>
        <v>0.00794398786474511</v>
      </c>
      <c r="E1408" s="9" t="n">
        <f aca="false">B1408/B1403-1</f>
        <v>0.0197334622707082</v>
      </c>
      <c r="F1408" s="9" t="n">
        <f aca="false">B1408/B1387-1</f>
        <v>0.0125731432858214</v>
      </c>
      <c r="G1408" s="0" t="n">
        <f aca="false">MAX(G1407,B1408)</f>
        <v>3439.2</v>
      </c>
      <c r="H1408" s="9" t="n">
        <f aca="false">B1408/G1408-1</f>
        <v>-0.0188415910676901</v>
      </c>
      <c r="I1408" s="0" t="n">
        <f aca="false">IF(AND($A1408&gt;=CrashTest!$B$3,$A1408&lt;=CrashTest!$C$3),1,IF(AND($A1408&gt;=CrashTest!$B$4,$A1408&lt;=CrashTest!$C$4),2,IF(AND($A1408&gt;=CrashTest!$B$5,$A1408&lt;=CrashTest!$C$5),3,IF(AND($A1408&gt;=CrashTest!$B$6,$A1408&lt;=CrashTest!$C$6),4,IF(AND($A1408&gt;=CrashTest!$B$7,$A1408&lt;=CrashTest!$C$7),5,0)))))</f>
        <v>0</v>
      </c>
      <c r="J1408" s="0" t="str">
        <f aca="false">IF(I1408=0,"",IF(I1407=I1408,MAX(J1407,B1408),B1408))</f>
        <v/>
      </c>
      <c r="K1408" s="9" t="str">
        <f aca="false">IF(I1408=0,"",B1408/J1408-1)</f>
        <v/>
      </c>
      <c r="M1408" s="8"/>
      <c r="N1408" s="8"/>
      <c r="O1408" s="8"/>
      <c r="P1408" s="8"/>
      <c r="Q1408" s="9"/>
      <c r="R1408" s="9"/>
      <c r="S1408" s="9"/>
      <c r="T1408" s="9"/>
      <c r="U1408" s="9"/>
      <c r="V1408" s="9"/>
    </row>
    <row r="1409" customFormat="false" ht="15" hidden="false" customHeight="false" outlineLevel="0" collapsed="false">
      <c r="A1409" s="5" t="n">
        <v>45874</v>
      </c>
      <c r="B1409" s="6" t="n">
        <v>3381.9</v>
      </c>
      <c r="C1409" s="9" t="n">
        <f aca="false">B1409/B1408-1</f>
        <v>0.00222261735419638</v>
      </c>
      <c r="D1409" s="9" t="n">
        <f aca="false">LN(B1409/B1408)</f>
        <v>0.00222015099408523</v>
      </c>
      <c r="E1409" s="9" t="n">
        <f aca="false">B1409/B1404-1</f>
        <v>0.0176024553168441</v>
      </c>
      <c r="F1409" s="9" t="n">
        <f aca="false">B1409/B1388-1</f>
        <v>0.0149150711241823</v>
      </c>
      <c r="G1409" s="0" t="n">
        <f aca="false">MAX(G1408,B1409)</f>
        <v>3439.2</v>
      </c>
      <c r="H1409" s="9" t="n">
        <f aca="false">B1409/G1409-1</f>
        <v>-0.0166608513607815</v>
      </c>
      <c r="I1409" s="0" t="n">
        <f aca="false">IF(AND($A1409&gt;=CrashTest!$B$3,$A1409&lt;=CrashTest!$C$3),1,IF(AND($A1409&gt;=CrashTest!$B$4,$A1409&lt;=CrashTest!$C$4),2,IF(AND($A1409&gt;=CrashTest!$B$5,$A1409&lt;=CrashTest!$C$5),3,IF(AND($A1409&gt;=CrashTest!$B$6,$A1409&lt;=CrashTest!$C$6),4,IF(AND($A1409&gt;=CrashTest!$B$7,$A1409&lt;=CrashTest!$C$7),5,0)))))</f>
        <v>0</v>
      </c>
      <c r="J1409" s="0" t="str">
        <f aca="false">IF(I1409=0,"",IF(I1408=I1409,MAX(J1408,B1409),B1409))</f>
        <v/>
      </c>
      <c r="K1409" s="9" t="str">
        <f aca="false">IF(I1409=0,"",B1409/J1409-1)</f>
        <v/>
      </c>
      <c r="M1409" s="8"/>
      <c r="N1409" s="8"/>
      <c r="O1409" s="8"/>
      <c r="P1409" s="8"/>
      <c r="Q1409" s="9"/>
      <c r="R1409" s="9"/>
      <c r="S1409" s="9"/>
      <c r="T1409" s="9"/>
      <c r="U1409" s="9"/>
      <c r="V1409" s="9"/>
    </row>
    <row r="1410" customFormat="false" ht="15" hidden="false" customHeight="false" outlineLevel="0" collapsed="false">
      <c r="A1410" s="5" t="n">
        <v>45875</v>
      </c>
      <c r="B1410" s="6" t="n">
        <v>3380</v>
      </c>
      <c r="C1410" s="9" t="n">
        <f aca="false">B1410/B1409-1</f>
        <v>-0.000561814364706259</v>
      </c>
      <c r="D1410" s="9" t="n">
        <f aca="false">LN(B1410/B1409)</f>
        <v>-0.000561972241530869</v>
      </c>
      <c r="E1410" s="9" t="n">
        <f aca="false">B1410/B1405-1</f>
        <v>0.02554766672735</v>
      </c>
      <c r="F1410" s="9" t="n">
        <f aca="false">B1410/B1389-1</f>
        <v>0.022074387662534</v>
      </c>
      <c r="G1410" s="0" t="n">
        <f aca="false">MAX(G1409,B1410)</f>
        <v>3439.2</v>
      </c>
      <c r="H1410" s="9" t="n">
        <f aca="false">B1410/G1410-1</f>
        <v>-0.017213305419865</v>
      </c>
      <c r="I1410" s="0" t="n">
        <f aca="false">IF(AND($A1410&gt;=CrashTest!$B$3,$A1410&lt;=CrashTest!$C$3),1,IF(AND($A1410&gt;=CrashTest!$B$4,$A1410&lt;=CrashTest!$C$4),2,IF(AND($A1410&gt;=CrashTest!$B$5,$A1410&lt;=CrashTest!$C$5),3,IF(AND($A1410&gt;=CrashTest!$B$6,$A1410&lt;=CrashTest!$C$6),4,IF(AND($A1410&gt;=CrashTest!$B$7,$A1410&lt;=CrashTest!$C$7),5,0)))))</f>
        <v>0</v>
      </c>
      <c r="J1410" s="0" t="str">
        <f aca="false">IF(I1410=0,"",IF(I1409=I1410,MAX(J1409,B1410),B1410))</f>
        <v/>
      </c>
      <c r="K1410" s="9" t="str">
        <f aca="false">IF(I1410=0,"",B1410/J1410-1)</f>
        <v/>
      </c>
      <c r="M1410" s="8"/>
      <c r="N1410" s="8"/>
      <c r="O1410" s="8"/>
      <c r="P1410" s="8"/>
      <c r="Q1410" s="9"/>
      <c r="R1410" s="9"/>
      <c r="S1410" s="9"/>
      <c r="T1410" s="9"/>
      <c r="U1410" s="9"/>
      <c r="V1410" s="9"/>
    </row>
    <row r="1411" customFormat="false" ht="15" hidden="false" customHeight="false" outlineLevel="0" collapsed="false">
      <c r="A1411" s="5" t="n">
        <v>45876</v>
      </c>
      <c r="B1411" s="6" t="n">
        <v>3400.3</v>
      </c>
      <c r="C1411" s="9" t="n">
        <f aca="false">B1411/B1410-1</f>
        <v>0.00600591715976329</v>
      </c>
      <c r="D1411" s="9" t="n">
        <f aca="false">LN(B1411/B1410)</f>
        <v>0.00598795352880132</v>
      </c>
      <c r="E1411" s="9" t="n">
        <f aca="false">B1411/B1406-1</f>
        <v>0.032521559577311</v>
      </c>
      <c r="F1411" s="9" t="n">
        <f aca="false">B1411/B1390-1</f>
        <v>0.026784635825583</v>
      </c>
      <c r="G1411" s="0" t="n">
        <f aca="false">MAX(G1410,B1411)</f>
        <v>3439.2</v>
      </c>
      <c r="H1411" s="9" t="n">
        <f aca="false">B1411/G1411-1</f>
        <v>-0.011310769946499</v>
      </c>
      <c r="I1411" s="0" t="n">
        <f aca="false">IF(AND($A1411&gt;=CrashTest!$B$3,$A1411&lt;=CrashTest!$C$3),1,IF(AND($A1411&gt;=CrashTest!$B$4,$A1411&lt;=CrashTest!$C$4),2,IF(AND($A1411&gt;=CrashTest!$B$5,$A1411&lt;=CrashTest!$C$5),3,IF(AND($A1411&gt;=CrashTest!$B$6,$A1411&lt;=CrashTest!$C$6),4,IF(AND($A1411&gt;=CrashTest!$B$7,$A1411&lt;=CrashTest!$C$7),5,0)))))</f>
        <v>0</v>
      </c>
      <c r="J1411" s="0" t="str">
        <f aca="false">IF(I1411=0,"",IF(I1410=I1411,MAX(J1410,B1411),B1411))</f>
        <v/>
      </c>
      <c r="K1411" s="9" t="str">
        <f aca="false">IF(I1411=0,"",B1411/J1411-1)</f>
        <v/>
      </c>
      <c r="M1411" s="8"/>
      <c r="N1411" s="8"/>
      <c r="O1411" s="8"/>
      <c r="P1411" s="8"/>
      <c r="Q1411" s="9"/>
      <c r="R1411" s="9"/>
      <c r="S1411" s="9"/>
      <c r="T1411" s="9"/>
      <c r="U1411" s="9"/>
      <c r="V1411" s="9"/>
    </row>
    <row r="1412" customFormat="false" ht="15" hidden="false" customHeight="false" outlineLevel="0" collapsed="false">
      <c r="A1412" s="5" t="n">
        <v>45877</v>
      </c>
      <c r="B1412" s="6" t="n">
        <v>3439.1</v>
      </c>
      <c r="C1412" s="9" t="n">
        <f aca="false">B1412/B1411-1</f>
        <v>0.0114107578743052</v>
      </c>
      <c r="D1412" s="9" t="n">
        <f aca="false">LN(B1412/B1411)</f>
        <v>0.0113461462240501</v>
      </c>
      <c r="E1412" s="9" t="n">
        <f aca="false">B1412/B1407-1</f>
        <v>0.027302326970756</v>
      </c>
      <c r="F1412" s="9" t="n">
        <f aca="false">B1412/B1391-1</f>
        <v>0.036685356001688</v>
      </c>
      <c r="G1412" s="0" t="n">
        <f aca="false">MAX(G1411,B1412)</f>
        <v>3439.2</v>
      </c>
      <c r="H1412" s="9" t="n">
        <f aca="false">B1412/G1412-1</f>
        <v>-2.90765294254092E-005</v>
      </c>
      <c r="I1412" s="0" t="n">
        <f aca="false">IF(AND($A1412&gt;=CrashTest!$B$3,$A1412&lt;=CrashTest!$C$3),1,IF(AND($A1412&gt;=CrashTest!$B$4,$A1412&lt;=CrashTest!$C$4),2,IF(AND($A1412&gt;=CrashTest!$B$5,$A1412&lt;=CrashTest!$C$5),3,IF(AND($A1412&gt;=CrashTest!$B$6,$A1412&lt;=CrashTest!$C$6),4,IF(AND($A1412&gt;=CrashTest!$B$7,$A1412&lt;=CrashTest!$C$7),5,0)))))</f>
        <v>0</v>
      </c>
      <c r="J1412" s="0" t="str">
        <f aca="false">IF(I1412=0,"",IF(I1411=I1412,MAX(J1411,B1412),B1412))</f>
        <v/>
      </c>
      <c r="K1412" s="9" t="str">
        <f aca="false">IF(I1412=0,"",B1412/J1412-1)</f>
        <v/>
      </c>
      <c r="M1412" s="8"/>
      <c r="N1412" s="8"/>
      <c r="O1412" s="8"/>
      <c r="P1412" s="8"/>
      <c r="Q1412" s="9"/>
      <c r="R1412" s="9"/>
      <c r="S1412" s="9"/>
      <c r="T1412" s="9"/>
      <c r="U1412" s="9"/>
      <c r="V1412" s="9"/>
    </row>
    <row r="1413" customFormat="false" ht="15" hidden="false" customHeight="false" outlineLevel="0" collapsed="false">
      <c r="A1413" s="5" t="n">
        <v>45880</v>
      </c>
      <c r="B1413" s="6" t="n">
        <v>3353.1</v>
      </c>
      <c r="C1413" s="9" t="n">
        <f aca="false">B1413/B1412-1</f>
        <v>-0.0250065424093513</v>
      </c>
      <c r="D1413" s="9" t="n">
        <f aca="false">LN(B1413/B1412)</f>
        <v>-0.0253245181702404</v>
      </c>
      <c r="E1413" s="9" t="n">
        <f aca="false">B1413/B1408-1</f>
        <v>-0.00631223328591757</v>
      </c>
      <c r="F1413" s="9" t="n">
        <f aca="false">B1413/B1392-1</f>
        <v>-0.000864123957091789</v>
      </c>
      <c r="G1413" s="0" t="n">
        <f aca="false">MAX(G1412,B1413)</f>
        <v>3439.2</v>
      </c>
      <c r="H1413" s="9" t="n">
        <f aca="false">B1413/G1413-1</f>
        <v>-0.0250348918353105</v>
      </c>
      <c r="I1413" s="0" t="n">
        <f aca="false">IF(AND($A1413&gt;=CrashTest!$B$3,$A1413&lt;=CrashTest!$C$3),1,IF(AND($A1413&gt;=CrashTest!$B$4,$A1413&lt;=CrashTest!$C$4),2,IF(AND($A1413&gt;=CrashTest!$B$5,$A1413&lt;=CrashTest!$C$5),3,IF(AND($A1413&gt;=CrashTest!$B$6,$A1413&lt;=CrashTest!$C$6),4,IF(AND($A1413&gt;=CrashTest!$B$7,$A1413&lt;=CrashTest!$C$7),5,0)))))</f>
        <v>0</v>
      </c>
      <c r="J1413" s="0" t="str">
        <f aca="false">IF(I1413=0,"",IF(I1412=I1413,MAX(J1412,B1413),B1413))</f>
        <v/>
      </c>
      <c r="K1413" s="9" t="str">
        <f aca="false">IF(I1413=0,"",B1413/J1413-1)</f>
        <v/>
      </c>
      <c r="M1413" s="8"/>
      <c r="N1413" s="8"/>
      <c r="O1413" s="8"/>
      <c r="P1413" s="8"/>
      <c r="Q1413" s="9"/>
      <c r="R1413" s="9"/>
      <c r="S1413" s="9"/>
      <c r="T1413" s="9"/>
      <c r="U1413" s="9"/>
      <c r="V1413" s="9"/>
    </row>
    <row r="1414" customFormat="false" ht="15" hidden="false" customHeight="false" outlineLevel="0" collapsed="false">
      <c r="A1414" s="5" t="n">
        <v>45881</v>
      </c>
      <c r="B1414" s="6" t="n">
        <v>3348.9</v>
      </c>
      <c r="C1414" s="9" t="n">
        <f aca="false">B1414/B1413-1</f>
        <v>-0.00125257224657771</v>
      </c>
      <c r="D1414" s="9" t="n">
        <f aca="false">LN(B1414/B1413)</f>
        <v>-0.00125335737087925</v>
      </c>
      <c r="E1414" s="9" t="n">
        <f aca="false">B1414/B1409-1</f>
        <v>-0.00975782843963458</v>
      </c>
      <c r="F1414" s="9" t="n">
        <f aca="false">B1414/B1393-1</f>
        <v>-0.000775772042369116</v>
      </c>
      <c r="G1414" s="0" t="n">
        <f aca="false">MAX(G1413,B1414)</f>
        <v>3439.2</v>
      </c>
      <c r="H1414" s="9" t="n">
        <f aca="false">B1414/G1414-1</f>
        <v>-0.0262561060711792</v>
      </c>
      <c r="I1414" s="0" t="n">
        <f aca="false">IF(AND($A1414&gt;=CrashTest!$B$3,$A1414&lt;=CrashTest!$C$3),1,IF(AND($A1414&gt;=CrashTest!$B$4,$A1414&lt;=CrashTest!$C$4),2,IF(AND($A1414&gt;=CrashTest!$B$5,$A1414&lt;=CrashTest!$C$5),3,IF(AND($A1414&gt;=CrashTest!$B$6,$A1414&lt;=CrashTest!$C$6),4,IF(AND($A1414&gt;=CrashTest!$B$7,$A1414&lt;=CrashTest!$C$7),5,0)))))</f>
        <v>0</v>
      </c>
      <c r="J1414" s="0" t="str">
        <f aca="false">IF(I1414=0,"",IF(I1413=I1414,MAX(J1413,B1414),B1414))</f>
        <v/>
      </c>
      <c r="K1414" s="9" t="str">
        <f aca="false">IF(I1414=0,"",B1414/J1414-1)</f>
        <v/>
      </c>
      <c r="M1414" s="8"/>
      <c r="N1414" s="8"/>
      <c r="O1414" s="8"/>
      <c r="P1414" s="8"/>
      <c r="Q1414" s="9"/>
      <c r="R1414" s="9"/>
      <c r="S1414" s="9"/>
      <c r="T1414" s="9"/>
      <c r="U1414" s="9"/>
      <c r="V1414" s="9"/>
    </row>
    <row r="1415" customFormat="false" ht="15" hidden="false" customHeight="false" outlineLevel="0" collapsed="false">
      <c r="A1415" s="5" t="n">
        <v>45882</v>
      </c>
      <c r="B1415" s="6" t="n">
        <v>3358.7</v>
      </c>
      <c r="C1415" s="9" t="n">
        <f aca="false">B1415/B1414-1</f>
        <v>0.00292633402012599</v>
      </c>
      <c r="D1415" s="9" t="n">
        <f aca="false">LN(B1415/B1414)</f>
        <v>0.00292206063959</v>
      </c>
      <c r="E1415" s="9" t="n">
        <f aca="false">B1415/B1410-1</f>
        <v>-0.00630177514792907</v>
      </c>
      <c r="F1415" s="9" t="n">
        <f aca="false">B1415/B1394-1</f>
        <v>0.00867919995194888</v>
      </c>
      <c r="G1415" s="0" t="n">
        <f aca="false">MAX(G1414,B1415)</f>
        <v>3439.2</v>
      </c>
      <c r="H1415" s="9" t="n">
        <f aca="false">B1415/G1415-1</f>
        <v>-0.0234066061874855</v>
      </c>
      <c r="I1415" s="0" t="n">
        <f aca="false">IF(AND($A1415&gt;=CrashTest!$B$3,$A1415&lt;=CrashTest!$C$3),1,IF(AND($A1415&gt;=CrashTest!$B$4,$A1415&lt;=CrashTest!$C$4),2,IF(AND($A1415&gt;=CrashTest!$B$5,$A1415&lt;=CrashTest!$C$5),3,IF(AND($A1415&gt;=CrashTest!$B$6,$A1415&lt;=CrashTest!$C$6),4,IF(AND($A1415&gt;=CrashTest!$B$7,$A1415&lt;=CrashTest!$C$7),5,0)))))</f>
        <v>0</v>
      </c>
      <c r="J1415" s="0" t="str">
        <f aca="false">IF(I1415=0,"",IF(I1414=I1415,MAX(J1414,B1415),B1415))</f>
        <v/>
      </c>
      <c r="K1415" s="9" t="str">
        <f aca="false">IF(I1415=0,"",B1415/J1415-1)</f>
        <v/>
      </c>
      <c r="M1415" s="8"/>
      <c r="N1415" s="8"/>
      <c r="O1415" s="8"/>
      <c r="P1415" s="8"/>
      <c r="Q1415" s="9"/>
      <c r="R1415" s="9"/>
      <c r="S1415" s="9"/>
      <c r="T1415" s="9"/>
      <c r="U1415" s="9"/>
      <c r="V1415" s="9"/>
    </row>
    <row r="1416" customFormat="false" ht="15" hidden="false" customHeight="false" outlineLevel="0" collapsed="false">
      <c r="A1416" s="5" t="n">
        <v>45883</v>
      </c>
      <c r="B1416" s="6" t="n">
        <v>3335.2</v>
      </c>
      <c r="C1416" s="9" t="n">
        <f aca="false">B1416/B1415-1</f>
        <v>-0.00699675469675765</v>
      </c>
      <c r="D1416" s="9" t="n">
        <f aca="false">LN(B1416/B1415)</f>
        <v>-0.00702134676179906</v>
      </c>
      <c r="E1416" s="9" t="n">
        <f aca="false">B1416/B1411-1</f>
        <v>-0.0191453695262184</v>
      </c>
      <c r="F1416" s="9" t="n">
        <f aca="false">B1416/B1395-1</f>
        <v>-0.00516032811334832</v>
      </c>
      <c r="G1416" s="0" t="n">
        <f aca="false">MAX(G1415,B1416)</f>
        <v>3439.2</v>
      </c>
      <c r="H1416" s="9" t="n">
        <f aca="false">B1416/G1416-1</f>
        <v>-0.0302395906024657</v>
      </c>
      <c r="I1416" s="0" t="n">
        <f aca="false">IF(AND($A1416&gt;=CrashTest!$B$3,$A1416&lt;=CrashTest!$C$3),1,IF(AND($A1416&gt;=CrashTest!$B$4,$A1416&lt;=CrashTest!$C$4),2,IF(AND($A1416&gt;=CrashTest!$B$5,$A1416&lt;=CrashTest!$C$5),3,IF(AND($A1416&gt;=CrashTest!$B$6,$A1416&lt;=CrashTest!$C$6),4,IF(AND($A1416&gt;=CrashTest!$B$7,$A1416&lt;=CrashTest!$C$7),5,0)))))</f>
        <v>0</v>
      </c>
      <c r="J1416" s="0" t="str">
        <f aca="false">IF(I1416=0,"",IF(I1415=I1416,MAX(J1415,B1416),B1416))</f>
        <v/>
      </c>
      <c r="K1416" s="9" t="str">
        <f aca="false">IF(I1416=0,"",B1416/J1416-1)</f>
        <v/>
      </c>
      <c r="M1416" s="8"/>
      <c r="N1416" s="8"/>
      <c r="O1416" s="8"/>
      <c r="P1416" s="8"/>
      <c r="Q1416" s="9"/>
      <c r="R1416" s="9"/>
      <c r="S1416" s="9"/>
      <c r="T1416" s="9"/>
      <c r="U1416" s="9"/>
      <c r="V1416" s="9"/>
    </row>
    <row r="1417" customFormat="false" ht="15" hidden="false" customHeight="false" outlineLevel="0" collapsed="false">
      <c r="A1417" s="5" t="n">
        <v>45884</v>
      </c>
      <c r="B1417" s="6" t="n">
        <v>3336</v>
      </c>
      <c r="C1417" s="9" t="n">
        <f aca="false">B1417/B1416-1</f>
        <v>0.000239865675221829</v>
      </c>
      <c r="D1417" s="9" t="n">
        <f aca="false">LN(B1417/B1416)</f>
        <v>0.000239836912050194</v>
      </c>
      <c r="E1417" s="9" t="n">
        <f aca="false">B1417/B1412-1</f>
        <v>-0.0299787735163269</v>
      </c>
      <c r="F1417" s="9" t="n">
        <f aca="false">B1417/B1396-1</f>
        <v>-0.00122750815843831</v>
      </c>
      <c r="G1417" s="0" t="n">
        <f aca="false">MAX(G1416,B1417)</f>
        <v>3439.2</v>
      </c>
      <c r="H1417" s="9" t="n">
        <f aca="false">B1417/G1417-1</f>
        <v>-0.030006978367062</v>
      </c>
      <c r="I1417" s="0" t="n">
        <f aca="false">IF(AND($A1417&gt;=CrashTest!$B$3,$A1417&lt;=CrashTest!$C$3),1,IF(AND($A1417&gt;=CrashTest!$B$4,$A1417&lt;=CrashTest!$C$4),2,IF(AND($A1417&gt;=CrashTest!$B$5,$A1417&lt;=CrashTest!$C$5),3,IF(AND($A1417&gt;=CrashTest!$B$6,$A1417&lt;=CrashTest!$C$6),4,IF(AND($A1417&gt;=CrashTest!$B$7,$A1417&lt;=CrashTest!$C$7),5,0)))))</f>
        <v>0</v>
      </c>
      <c r="J1417" s="0" t="str">
        <f aca="false">IF(I1417=0,"",IF(I1416=I1417,MAX(J1416,B1417),B1417))</f>
        <v/>
      </c>
      <c r="K1417" s="9" t="str">
        <f aca="false">IF(I1417=0,"",B1417/J1417-1)</f>
        <v/>
      </c>
      <c r="M1417" s="8"/>
      <c r="N1417" s="8"/>
      <c r="O1417" s="8"/>
      <c r="P1417" s="8"/>
      <c r="Q1417" s="9"/>
      <c r="R1417" s="9"/>
      <c r="S1417" s="9"/>
      <c r="T1417" s="9"/>
      <c r="U1417" s="9"/>
      <c r="V1417" s="9"/>
    </row>
    <row r="1418" customFormat="false" ht="15" hidden="false" customHeight="false" outlineLevel="0" collapsed="false">
      <c r="A1418" s="5" t="n">
        <v>45887</v>
      </c>
      <c r="B1418" s="6" t="n">
        <v>3331.7</v>
      </c>
      <c r="C1418" s="9" t="n">
        <f aca="false">B1418/B1417-1</f>
        <v>-0.00128896882494012</v>
      </c>
      <c r="D1418" s="9" t="n">
        <f aca="false">LN(B1418/B1417)</f>
        <v>-0.00128980025979515</v>
      </c>
      <c r="E1418" s="9" t="n">
        <f aca="false">B1418/B1413-1</f>
        <v>-0.00638215382780116</v>
      </c>
      <c r="F1418" s="9" t="n">
        <f aca="false">B1418/B1397-1</f>
        <v>-0.00635252013122578</v>
      </c>
      <c r="G1418" s="0" t="n">
        <f aca="false">MAX(G1417,B1418)</f>
        <v>3439.2</v>
      </c>
      <c r="H1418" s="9" t="n">
        <f aca="false">B1418/G1418-1</f>
        <v>-0.0312572691323564</v>
      </c>
      <c r="I1418" s="0" t="n">
        <f aca="false">IF(AND($A1418&gt;=CrashTest!$B$3,$A1418&lt;=CrashTest!$C$3),1,IF(AND($A1418&gt;=CrashTest!$B$4,$A1418&lt;=CrashTest!$C$4),2,IF(AND($A1418&gt;=CrashTest!$B$5,$A1418&lt;=CrashTest!$C$5),3,IF(AND($A1418&gt;=CrashTest!$B$6,$A1418&lt;=CrashTest!$C$6),4,IF(AND($A1418&gt;=CrashTest!$B$7,$A1418&lt;=CrashTest!$C$7),5,0)))))</f>
        <v>0</v>
      </c>
      <c r="J1418" s="0" t="str">
        <f aca="false">IF(I1418=0,"",IF(I1417=I1418,MAX(J1417,B1418),B1418))</f>
        <v/>
      </c>
      <c r="K1418" s="9" t="str">
        <f aca="false">IF(I1418=0,"",B1418/J1418-1)</f>
        <v/>
      </c>
      <c r="M1418" s="8"/>
      <c r="N1418" s="8"/>
      <c r="O1418" s="8"/>
      <c r="P1418" s="8"/>
      <c r="Q1418" s="9"/>
      <c r="R1418" s="9"/>
      <c r="S1418" s="9"/>
      <c r="T1418" s="9"/>
      <c r="U1418" s="9"/>
      <c r="V1418" s="9"/>
    </row>
    <row r="1419" customFormat="false" ht="15" hidden="false" customHeight="false" outlineLevel="0" collapsed="false">
      <c r="A1419" s="5" t="n">
        <v>45888</v>
      </c>
      <c r="B1419" s="6" t="n">
        <v>3313.4</v>
      </c>
      <c r="C1419" s="9" t="n">
        <f aca="false">B1419/B1418-1</f>
        <v>-0.00549269141879516</v>
      </c>
      <c r="D1419" s="9" t="n">
        <f aca="false">LN(B1419/B1418)</f>
        <v>-0.0055078317144052</v>
      </c>
      <c r="E1419" s="9" t="n">
        <f aca="false">B1419/B1414-1</f>
        <v>-0.0106004956851503</v>
      </c>
      <c r="F1419" s="9" t="n">
        <f aca="false">B1419/B1398-1</f>
        <v>-0.0260148740409771</v>
      </c>
      <c r="G1419" s="0" t="n">
        <f aca="false">MAX(G1418,B1419)</f>
        <v>3439.2</v>
      </c>
      <c r="H1419" s="9" t="n">
        <f aca="false">B1419/G1419-1</f>
        <v>-0.0365782740172133</v>
      </c>
      <c r="I1419" s="0" t="n">
        <f aca="false">IF(AND($A1419&gt;=CrashTest!$B$3,$A1419&lt;=CrashTest!$C$3),1,IF(AND($A1419&gt;=CrashTest!$B$4,$A1419&lt;=CrashTest!$C$4),2,IF(AND($A1419&gt;=CrashTest!$B$5,$A1419&lt;=CrashTest!$C$5),3,IF(AND($A1419&gt;=CrashTest!$B$6,$A1419&lt;=CrashTest!$C$6),4,IF(AND($A1419&gt;=CrashTest!$B$7,$A1419&lt;=CrashTest!$C$7),5,0)))))</f>
        <v>0</v>
      </c>
      <c r="J1419" s="0" t="str">
        <f aca="false">IF(I1419=0,"",IF(I1418=I1419,MAX(J1418,B1419),B1419))</f>
        <v/>
      </c>
      <c r="K1419" s="9" t="str">
        <f aca="false">IF(I1419=0,"",B1419/J1419-1)</f>
        <v/>
      </c>
      <c r="M1419" s="8"/>
      <c r="N1419" s="8"/>
      <c r="O1419" s="8"/>
      <c r="P1419" s="8"/>
      <c r="Q1419" s="9"/>
      <c r="R1419" s="9"/>
      <c r="S1419" s="9"/>
      <c r="T1419" s="9"/>
      <c r="U1419" s="9"/>
      <c r="V1419" s="9"/>
    </row>
    <row r="1420" customFormat="false" ht="15" hidden="false" customHeight="false" outlineLevel="0" collapsed="false">
      <c r="A1420" s="5" t="n">
        <v>45889</v>
      </c>
      <c r="B1420" s="6" t="n">
        <v>3343.4</v>
      </c>
      <c r="C1420" s="9" t="n">
        <f aca="false">B1420/B1419-1</f>
        <v>0.00905414377980329</v>
      </c>
      <c r="D1420" s="9" t="n">
        <f aca="false">LN(B1420/B1419)</f>
        <v>0.00901340076409343</v>
      </c>
      <c r="E1420" s="9" t="n">
        <f aca="false">B1420/B1415-1</f>
        <v>-0.0045553339089528</v>
      </c>
      <c r="F1420" s="9" t="n">
        <f aca="false">B1420/B1399-1</f>
        <v>-0.0278553151895788</v>
      </c>
      <c r="G1420" s="0" t="n">
        <f aca="false">MAX(G1419,B1420)</f>
        <v>3439.2</v>
      </c>
      <c r="H1420" s="9" t="n">
        <f aca="false">B1420/G1420-1</f>
        <v>-0.0278553151895788</v>
      </c>
      <c r="I1420" s="0" t="n">
        <f aca="false">IF(AND($A1420&gt;=CrashTest!$B$3,$A1420&lt;=CrashTest!$C$3),1,IF(AND($A1420&gt;=CrashTest!$B$4,$A1420&lt;=CrashTest!$C$4),2,IF(AND($A1420&gt;=CrashTest!$B$5,$A1420&lt;=CrashTest!$C$5),3,IF(AND($A1420&gt;=CrashTest!$B$6,$A1420&lt;=CrashTest!$C$6),4,IF(AND($A1420&gt;=CrashTest!$B$7,$A1420&lt;=CrashTest!$C$7),5,0)))))</f>
        <v>0</v>
      </c>
      <c r="J1420" s="0" t="str">
        <f aca="false">IF(I1420=0,"",IF(I1419=I1420,MAX(J1419,B1420),B1420))</f>
        <v/>
      </c>
      <c r="K1420" s="9" t="str">
        <f aca="false">IF(I1420=0,"",B1420/J1420-1)</f>
        <v/>
      </c>
      <c r="M1420" s="8"/>
      <c r="N1420" s="8"/>
      <c r="O1420" s="8"/>
      <c r="P1420" s="8"/>
      <c r="Q1420" s="9"/>
      <c r="R1420" s="9"/>
      <c r="S1420" s="9"/>
      <c r="T1420" s="9"/>
      <c r="U1420" s="9"/>
      <c r="V1420" s="9"/>
    </row>
    <row r="1421" customFormat="false" ht="15" hidden="false" customHeight="false" outlineLevel="0" collapsed="false">
      <c r="A1421" s="5" t="n">
        <v>45890</v>
      </c>
      <c r="B1421" s="6" t="n">
        <v>3336.9</v>
      </c>
      <c r="C1421" s="9" t="n">
        <f aca="false">B1421/B1420-1</f>
        <v>-0.00194412873123173</v>
      </c>
      <c r="D1421" s="9" t="n">
        <f aca="false">LN(B1421/B1420)</f>
        <v>-0.00194602100243716</v>
      </c>
      <c r="E1421" s="9" t="n">
        <f aca="false">B1421/B1416-1</f>
        <v>0.000509714559846497</v>
      </c>
      <c r="F1421" s="9" t="n">
        <f aca="false">B1421/B1400-1</f>
        <v>-0.0168527739312335</v>
      </c>
      <c r="G1421" s="0" t="n">
        <f aca="false">MAX(G1420,B1421)</f>
        <v>3439.2</v>
      </c>
      <c r="H1421" s="9" t="n">
        <f aca="false">B1421/G1421-1</f>
        <v>-0.029745289602233</v>
      </c>
      <c r="I1421" s="0" t="n">
        <f aca="false">IF(AND($A1421&gt;=CrashTest!$B$3,$A1421&lt;=CrashTest!$C$3),1,IF(AND($A1421&gt;=CrashTest!$B$4,$A1421&lt;=CrashTest!$C$4),2,IF(AND($A1421&gt;=CrashTest!$B$5,$A1421&lt;=CrashTest!$C$5),3,IF(AND($A1421&gt;=CrashTest!$B$6,$A1421&lt;=CrashTest!$C$6),4,IF(AND($A1421&gt;=CrashTest!$B$7,$A1421&lt;=CrashTest!$C$7),5,0)))))</f>
        <v>0</v>
      </c>
      <c r="J1421" s="0" t="str">
        <f aca="false">IF(I1421=0,"",IF(I1420=I1421,MAX(J1420,B1421),B1421))</f>
        <v/>
      </c>
      <c r="K1421" s="9" t="str">
        <f aca="false">IF(I1421=0,"",B1421/J1421-1)</f>
        <v/>
      </c>
      <c r="M1421" s="8"/>
      <c r="N1421" s="8"/>
      <c r="O1421" s="8"/>
      <c r="P1421" s="8"/>
      <c r="Q1421" s="9"/>
      <c r="R1421" s="9"/>
      <c r="S1421" s="9"/>
      <c r="T1421" s="9"/>
      <c r="U1421" s="9"/>
      <c r="V1421" s="9"/>
    </row>
    <row r="1422" customFormat="false" ht="15" hidden="false" customHeight="false" outlineLevel="0" collapsed="false">
      <c r="A1422" s="5" t="n">
        <v>45891</v>
      </c>
      <c r="B1422" s="6" t="n">
        <v>3374.4</v>
      </c>
      <c r="C1422" s="9" t="n">
        <f aca="false">B1422/B1421-1</f>
        <v>0.0112379753663581</v>
      </c>
      <c r="D1422" s="9" t="n">
        <f aca="false">LN(B1422/B1421)</f>
        <v>0.0111752984584169</v>
      </c>
      <c r="E1422" s="9" t="n">
        <f aca="false">B1422/B1417-1</f>
        <v>0.0115107913669066</v>
      </c>
      <c r="F1422" s="9" t="n">
        <f aca="false">B1422/B1401-1</f>
        <v>0.00100860278849013</v>
      </c>
      <c r="G1422" s="0" t="n">
        <f aca="false">MAX(G1421,B1422)</f>
        <v>3439.2</v>
      </c>
      <c r="H1422" s="9" t="n">
        <f aca="false">B1422/G1422-1</f>
        <v>-0.0188415910676901</v>
      </c>
      <c r="I1422" s="0" t="n">
        <f aca="false">IF(AND($A1422&gt;=CrashTest!$B$3,$A1422&lt;=CrashTest!$C$3),1,IF(AND($A1422&gt;=CrashTest!$B$4,$A1422&lt;=CrashTest!$C$4),2,IF(AND($A1422&gt;=CrashTest!$B$5,$A1422&lt;=CrashTest!$C$5),3,IF(AND($A1422&gt;=CrashTest!$B$6,$A1422&lt;=CrashTest!$C$6),4,IF(AND($A1422&gt;=CrashTest!$B$7,$A1422&lt;=CrashTest!$C$7),5,0)))))</f>
        <v>0</v>
      </c>
      <c r="J1422" s="0" t="str">
        <f aca="false">IF(I1422=0,"",IF(I1421=I1422,MAX(J1421,B1422),B1422))</f>
        <v/>
      </c>
      <c r="K1422" s="9" t="str">
        <f aca="false">IF(I1422=0,"",B1422/J1422-1)</f>
        <v/>
      </c>
      <c r="M1422" s="8"/>
      <c r="N1422" s="8"/>
      <c r="O1422" s="8"/>
      <c r="P1422" s="8"/>
      <c r="Q1422" s="9"/>
      <c r="R1422" s="9"/>
      <c r="S1422" s="9"/>
      <c r="T1422" s="9"/>
      <c r="U1422" s="9"/>
      <c r="V1422" s="9"/>
    </row>
    <row r="1423" customFormat="false" ht="15" hidden="false" customHeight="false" outlineLevel="0" collapsed="false">
      <c r="A1423" s="5" t="n">
        <v>45894</v>
      </c>
      <c r="B1423" s="6" t="n">
        <v>3373.8</v>
      </c>
      <c r="C1423" s="9" t="n">
        <f aca="false">B1423/B1422-1</f>
        <v>-0.00017780938833567</v>
      </c>
      <c r="D1423" s="9" t="n">
        <f aca="false">LN(B1423/B1422)</f>
        <v>-0.000177825198299095</v>
      </c>
      <c r="E1423" s="9" t="n">
        <f aca="false">B1423/B1418-1</f>
        <v>0.0126361917339497</v>
      </c>
      <c r="F1423" s="9" t="n">
        <f aca="false">B1423/B1402-1</f>
        <v>0.0119376124775046</v>
      </c>
      <c r="G1423" s="0" t="n">
        <f aca="false">MAX(G1422,B1423)</f>
        <v>3439.2</v>
      </c>
      <c r="H1423" s="9" t="n">
        <f aca="false">B1423/G1423-1</f>
        <v>-0.0190160502442427</v>
      </c>
      <c r="I1423" s="0" t="n">
        <f aca="false">IF(AND($A1423&gt;=CrashTest!$B$3,$A1423&lt;=CrashTest!$C$3),1,IF(AND($A1423&gt;=CrashTest!$B$4,$A1423&lt;=CrashTest!$C$4),2,IF(AND($A1423&gt;=CrashTest!$B$5,$A1423&lt;=CrashTest!$C$5),3,IF(AND($A1423&gt;=CrashTest!$B$6,$A1423&lt;=CrashTest!$C$6),4,IF(AND($A1423&gt;=CrashTest!$B$7,$A1423&lt;=CrashTest!$C$7),5,0)))))</f>
        <v>0</v>
      </c>
      <c r="J1423" s="0" t="str">
        <f aca="false">IF(I1423=0,"",IF(I1422=I1423,MAX(J1422,B1423),B1423))</f>
        <v/>
      </c>
      <c r="K1423" s="9" t="str">
        <f aca="false">IF(I1423=0,"",B1423/J1423-1)</f>
        <v/>
      </c>
      <c r="M1423" s="8"/>
      <c r="N1423" s="8"/>
      <c r="O1423" s="8"/>
      <c r="P1423" s="8"/>
      <c r="Q1423" s="9"/>
      <c r="R1423" s="9"/>
      <c r="S1423" s="9"/>
      <c r="T1423" s="9"/>
      <c r="U1423" s="9"/>
      <c r="V1423" s="9"/>
    </row>
    <row r="1424" customFormat="false" ht="15" hidden="false" customHeight="false" outlineLevel="0" collapsed="false">
      <c r="A1424" s="5" t="n">
        <v>45895</v>
      </c>
      <c r="B1424" s="6" t="n">
        <v>3388.6</v>
      </c>
      <c r="C1424" s="9" t="n">
        <f aca="false">B1424/B1423-1</f>
        <v>0.00438674491671098</v>
      </c>
      <c r="D1424" s="9" t="n">
        <f aca="false">LN(B1424/B1423)</f>
        <v>0.00437715119779472</v>
      </c>
      <c r="E1424" s="9" t="n">
        <f aca="false">B1424/B1419-1</f>
        <v>0.02269572040804</v>
      </c>
      <c r="F1424" s="9" t="n">
        <f aca="false">B1424/B1403-1</f>
        <v>0.0240246592729141</v>
      </c>
      <c r="G1424" s="0" t="n">
        <f aca="false">MAX(G1423,B1424)</f>
        <v>3439.2</v>
      </c>
      <c r="H1424" s="9" t="n">
        <f aca="false">B1424/G1424-1</f>
        <v>-0.0147127238892766</v>
      </c>
      <c r="I1424" s="0" t="n">
        <f aca="false">IF(AND($A1424&gt;=CrashTest!$B$3,$A1424&lt;=CrashTest!$C$3),1,IF(AND($A1424&gt;=CrashTest!$B$4,$A1424&lt;=CrashTest!$C$4),2,IF(AND($A1424&gt;=CrashTest!$B$5,$A1424&lt;=CrashTest!$C$5),3,IF(AND($A1424&gt;=CrashTest!$B$6,$A1424&lt;=CrashTest!$C$6),4,IF(AND($A1424&gt;=CrashTest!$B$7,$A1424&lt;=CrashTest!$C$7),5,0)))))</f>
        <v>0</v>
      </c>
      <c r="J1424" s="0" t="str">
        <f aca="false">IF(I1424=0,"",IF(I1423=I1424,MAX(J1423,B1424),B1424))</f>
        <v/>
      </c>
      <c r="K1424" s="9" t="str">
        <f aca="false">IF(I1424=0,"",B1424/J1424-1)</f>
        <v/>
      </c>
      <c r="M1424" s="8"/>
      <c r="N1424" s="8"/>
      <c r="O1424" s="8"/>
      <c r="P1424" s="8"/>
      <c r="Q1424" s="9"/>
      <c r="R1424" s="9"/>
      <c r="S1424" s="9"/>
      <c r="T1424" s="9"/>
      <c r="U1424" s="9"/>
      <c r="V1424" s="9"/>
    </row>
    <row r="1425" customFormat="false" ht="15" hidden="false" customHeight="false" outlineLevel="0" collapsed="false">
      <c r="A1425" s="5" t="n">
        <v>45896</v>
      </c>
      <c r="B1425" s="6" t="n">
        <v>3404.6</v>
      </c>
      <c r="C1425" s="9" t="n">
        <f aca="false">B1425/B1424-1</f>
        <v>0.00472171398217558</v>
      </c>
      <c r="D1425" s="9" t="n">
        <f aca="false">LN(B1425/B1424)</f>
        <v>0.00471060165646426</v>
      </c>
      <c r="E1425" s="9" t="n">
        <f aca="false">B1425/B1420-1</f>
        <v>0.0183047197463659</v>
      </c>
      <c r="F1425" s="9" t="n">
        <f aca="false">B1425/B1404-1</f>
        <v>0.0244328097731239</v>
      </c>
      <c r="G1425" s="0" t="n">
        <f aca="false">MAX(G1424,B1425)</f>
        <v>3439.2</v>
      </c>
      <c r="H1425" s="9" t="n">
        <f aca="false">B1425/G1425-1</f>
        <v>-0.0100604791812049</v>
      </c>
      <c r="I1425" s="0" t="n">
        <f aca="false">IF(AND($A1425&gt;=CrashTest!$B$3,$A1425&lt;=CrashTest!$C$3),1,IF(AND($A1425&gt;=CrashTest!$B$4,$A1425&lt;=CrashTest!$C$4),2,IF(AND($A1425&gt;=CrashTest!$B$5,$A1425&lt;=CrashTest!$C$5),3,IF(AND($A1425&gt;=CrashTest!$B$6,$A1425&lt;=CrashTest!$C$6),4,IF(AND($A1425&gt;=CrashTest!$B$7,$A1425&lt;=CrashTest!$C$7),5,0)))))</f>
        <v>0</v>
      </c>
      <c r="J1425" s="0" t="str">
        <f aca="false">IF(I1425=0,"",IF(I1424=I1425,MAX(J1424,B1425),B1425))</f>
        <v/>
      </c>
      <c r="K1425" s="9" t="str">
        <f aca="false">IF(I1425=0,"",B1425/J1425-1)</f>
        <v/>
      </c>
      <c r="M1425" s="8"/>
      <c r="N1425" s="8"/>
      <c r="O1425" s="8"/>
      <c r="P1425" s="8"/>
      <c r="Q1425" s="9"/>
      <c r="R1425" s="9"/>
      <c r="S1425" s="9"/>
      <c r="T1425" s="9"/>
      <c r="U1425" s="9"/>
      <c r="V1425" s="9"/>
    </row>
    <row r="1426" customFormat="false" ht="15" hidden="false" customHeight="false" outlineLevel="0" collapsed="false">
      <c r="A1426" s="5" t="n">
        <v>45897</v>
      </c>
      <c r="B1426" s="6" t="n">
        <v>3431.8</v>
      </c>
      <c r="C1426" s="9" t="n">
        <f aca="false">B1426/B1425-1</f>
        <v>0.00798919109440188</v>
      </c>
      <c r="D1426" s="9" t="n">
        <f aca="false">LN(B1426/B1425)</f>
        <v>0.00795744647105075</v>
      </c>
      <c r="E1426" s="9" t="n">
        <f aca="false">B1426/B1421-1</f>
        <v>0.0284395696604634</v>
      </c>
      <c r="F1426" s="9" t="n">
        <f aca="false">B1426/B1405-1</f>
        <v>0.0412646398446508</v>
      </c>
      <c r="G1426" s="0" t="n">
        <f aca="false">MAX(G1425,B1426)</f>
        <v>3439.2</v>
      </c>
      <c r="H1426" s="9" t="n">
        <f aca="false">B1426/G1426-1</f>
        <v>-0.00215166317748305</v>
      </c>
      <c r="I1426" s="0" t="n">
        <f aca="false">IF(AND($A1426&gt;=CrashTest!$B$3,$A1426&lt;=CrashTest!$C$3),1,IF(AND($A1426&gt;=CrashTest!$B$4,$A1426&lt;=CrashTest!$C$4),2,IF(AND($A1426&gt;=CrashTest!$B$5,$A1426&lt;=CrashTest!$C$5),3,IF(AND($A1426&gt;=CrashTest!$B$6,$A1426&lt;=CrashTest!$C$6),4,IF(AND($A1426&gt;=CrashTest!$B$7,$A1426&lt;=CrashTest!$C$7),5,0)))))</f>
        <v>0</v>
      </c>
      <c r="J1426" s="0" t="str">
        <f aca="false">IF(I1426=0,"",IF(I1425=I1426,MAX(J1425,B1426),B1426))</f>
        <v/>
      </c>
      <c r="K1426" s="9" t="str">
        <f aca="false">IF(I1426=0,"",B1426/J1426-1)</f>
        <v/>
      </c>
      <c r="M1426" s="8"/>
      <c r="N1426" s="8"/>
      <c r="O1426" s="8"/>
      <c r="P1426" s="8"/>
      <c r="Q1426" s="9"/>
      <c r="R1426" s="9"/>
      <c r="S1426" s="9"/>
      <c r="T1426" s="9"/>
      <c r="U1426" s="9"/>
      <c r="V1426" s="9"/>
    </row>
    <row r="1427" customFormat="false" ht="15" hidden="false" customHeight="false" outlineLevel="0" collapsed="false">
      <c r="A1427" s="5" t="n">
        <v>45898</v>
      </c>
      <c r="B1427" s="6" t="n">
        <v>3473.7</v>
      </c>
      <c r="C1427" s="9" t="n">
        <f aca="false">B1427/B1426-1</f>
        <v>0.0122093362084037</v>
      </c>
      <c r="D1427" s="9" t="n">
        <f aca="false">LN(B1427/B1426)</f>
        <v>0.0121354034348163</v>
      </c>
      <c r="E1427" s="9" t="n">
        <f aca="false">B1427/B1422-1</f>
        <v>0.0294274537695589</v>
      </c>
      <c r="F1427" s="9" t="n">
        <f aca="false">B1427/B1406-1</f>
        <v>0.0548099113324425</v>
      </c>
      <c r="G1427" s="0" t="n">
        <f aca="false">MAX(G1426,B1427)</f>
        <v>3473.7</v>
      </c>
      <c r="H1427" s="9" t="n">
        <f aca="false">B1427/G1427-1</f>
        <v>0</v>
      </c>
      <c r="I1427" s="0" t="n">
        <f aca="false">IF(AND($A1427&gt;=CrashTest!$B$3,$A1427&lt;=CrashTest!$C$3),1,IF(AND($A1427&gt;=CrashTest!$B$4,$A1427&lt;=CrashTest!$C$4),2,IF(AND($A1427&gt;=CrashTest!$B$5,$A1427&lt;=CrashTest!$C$5),3,IF(AND($A1427&gt;=CrashTest!$B$6,$A1427&lt;=CrashTest!$C$6),4,IF(AND($A1427&gt;=CrashTest!$B$7,$A1427&lt;=CrashTest!$C$7),5,0)))))</f>
        <v>0</v>
      </c>
      <c r="J1427" s="0" t="str">
        <f aca="false">IF(I1427=0,"",IF(I1426=I1427,MAX(J1426,B1427),B1427))</f>
        <v/>
      </c>
      <c r="K1427" s="9" t="str">
        <f aca="false">IF(I1427=0,"",B1427/J1427-1)</f>
        <v/>
      </c>
      <c r="M1427" s="8"/>
      <c r="N1427" s="8"/>
      <c r="O1427" s="8"/>
      <c r="P1427" s="8"/>
      <c r="Q1427" s="9"/>
      <c r="R1427" s="9"/>
      <c r="S1427" s="9"/>
      <c r="T1427" s="9"/>
      <c r="U1427" s="9"/>
      <c r="V1427" s="9"/>
    </row>
    <row r="1428" customFormat="false" ht="15" hidden="false" customHeight="false" outlineLevel="0" collapsed="false">
      <c r="A1428" s="5" t="n">
        <v>45902</v>
      </c>
      <c r="B1428" s="6" t="n">
        <v>3549.4</v>
      </c>
      <c r="C1428" s="9" t="n">
        <f aca="false">B1428/B1427-1</f>
        <v>0.0217923251864007</v>
      </c>
      <c r="D1428" s="9" t="n">
        <f aca="false">LN(B1428/B1427)</f>
        <v>0.0215582668141275</v>
      </c>
      <c r="E1428" s="9" t="n">
        <f aca="false">B1428/B1423-1</f>
        <v>0.0520481356334104</v>
      </c>
      <c r="F1428" s="9" t="n">
        <f aca="false">B1428/B1407-1</f>
        <v>0.0602503211159902</v>
      </c>
      <c r="G1428" s="0" t="n">
        <f aca="false">MAX(G1427,B1428)</f>
        <v>3549.4</v>
      </c>
      <c r="H1428" s="9" t="n">
        <f aca="false">B1428/G1428-1</f>
        <v>0</v>
      </c>
      <c r="I1428" s="0" t="n">
        <f aca="false">IF(AND($A1428&gt;=CrashTest!$B$3,$A1428&lt;=CrashTest!$C$3),1,IF(AND($A1428&gt;=CrashTest!$B$4,$A1428&lt;=CrashTest!$C$4),2,IF(AND($A1428&gt;=CrashTest!$B$5,$A1428&lt;=CrashTest!$C$5),3,IF(AND($A1428&gt;=CrashTest!$B$6,$A1428&lt;=CrashTest!$C$6),4,IF(AND($A1428&gt;=CrashTest!$B$7,$A1428&lt;=CrashTest!$C$7),5,0)))))</f>
        <v>0</v>
      </c>
      <c r="J1428" s="0" t="str">
        <f aca="false">IF(I1428=0,"",IF(I1427=I1428,MAX(J1427,B1428),B1428))</f>
        <v/>
      </c>
      <c r="K1428" s="9" t="str">
        <f aca="false">IF(I1428=0,"",B1428/J1428-1)</f>
        <v/>
      </c>
      <c r="M1428" s="8"/>
      <c r="N1428" s="8"/>
      <c r="O1428" s="8"/>
      <c r="P1428" s="8"/>
      <c r="Q1428" s="9"/>
      <c r="R1428" s="9"/>
      <c r="S1428" s="9"/>
      <c r="T1428" s="9"/>
      <c r="U1428" s="9"/>
      <c r="V1428" s="9"/>
    </row>
    <row r="1429" customFormat="false" ht="15" hidden="false" customHeight="false" outlineLevel="0" collapsed="false">
      <c r="A1429" s="5" t="n">
        <v>45903</v>
      </c>
      <c r="B1429" s="6" t="n">
        <v>3593.2</v>
      </c>
      <c r="C1429" s="9" t="n">
        <f aca="false">B1429/B1428-1</f>
        <v>0.0123401138220542</v>
      </c>
      <c r="D1429" s="9" t="n">
        <f aca="false">LN(B1429/B1428)</f>
        <v>0.0122645952545869</v>
      </c>
      <c r="E1429" s="9" t="n">
        <f aca="false">B1429/B1424-1</f>
        <v>0.0603789175470695</v>
      </c>
      <c r="F1429" s="9" t="n">
        <f aca="false">B1429/B1408-1</f>
        <v>0.06484115694642</v>
      </c>
      <c r="G1429" s="0" t="n">
        <f aca="false">MAX(G1428,B1429)</f>
        <v>3593.2</v>
      </c>
      <c r="H1429" s="9" t="n">
        <f aca="false">B1429/G1429-1</f>
        <v>0</v>
      </c>
      <c r="I1429" s="0" t="n">
        <f aca="false">IF(AND($A1429&gt;=CrashTest!$B$3,$A1429&lt;=CrashTest!$C$3),1,IF(AND($A1429&gt;=CrashTest!$B$4,$A1429&lt;=CrashTest!$C$4),2,IF(AND($A1429&gt;=CrashTest!$B$5,$A1429&lt;=CrashTest!$C$5),3,IF(AND($A1429&gt;=CrashTest!$B$6,$A1429&lt;=CrashTest!$C$6),4,IF(AND($A1429&gt;=CrashTest!$B$7,$A1429&lt;=CrashTest!$C$7),5,0)))))</f>
        <v>0</v>
      </c>
      <c r="J1429" s="0" t="str">
        <f aca="false">IF(I1429=0,"",IF(I1428=I1429,MAX(J1428,B1429),B1429))</f>
        <v/>
      </c>
      <c r="K1429" s="9" t="str">
        <f aca="false">IF(I1429=0,"",B1429/J1429-1)</f>
        <v/>
      </c>
      <c r="M1429" s="8"/>
      <c r="N1429" s="8"/>
      <c r="O1429" s="8"/>
      <c r="P1429" s="8"/>
      <c r="Q1429" s="9"/>
      <c r="R1429" s="9"/>
      <c r="S1429" s="9"/>
      <c r="T1429" s="9"/>
      <c r="U1429" s="9"/>
      <c r="V1429" s="9"/>
    </row>
    <row r="1430" customFormat="false" ht="15" hidden="false" customHeight="false" outlineLevel="0" collapsed="false">
      <c r="A1430" s="5" t="n">
        <v>45904</v>
      </c>
      <c r="B1430" s="6" t="n">
        <v>3565.8</v>
      </c>
      <c r="C1430" s="9" t="n">
        <f aca="false">B1430/B1429-1</f>
        <v>-0.00762551486140473</v>
      </c>
      <c r="D1430" s="9" t="n">
        <f aca="false">LN(B1430/B1429)</f>
        <v>-0.00765473775438148</v>
      </c>
      <c r="E1430" s="9" t="n">
        <f aca="false">B1430/B1425-1</f>
        <v>0.0473477060447631</v>
      </c>
      <c r="F1430" s="9" t="n">
        <f aca="false">B1430/B1409-1</f>
        <v>0.0543777166681452</v>
      </c>
      <c r="G1430" s="0" t="n">
        <f aca="false">MAX(G1429,B1430)</f>
        <v>3593.2</v>
      </c>
      <c r="H1430" s="9" t="n">
        <f aca="false">B1430/G1430-1</f>
        <v>-0.00762551486140473</v>
      </c>
      <c r="I1430" s="0" t="n">
        <f aca="false">IF(AND($A1430&gt;=CrashTest!$B$3,$A1430&lt;=CrashTest!$C$3),1,IF(AND($A1430&gt;=CrashTest!$B$4,$A1430&lt;=CrashTest!$C$4),2,IF(AND($A1430&gt;=CrashTest!$B$5,$A1430&lt;=CrashTest!$C$5),3,IF(AND($A1430&gt;=CrashTest!$B$6,$A1430&lt;=CrashTest!$C$6),4,IF(AND($A1430&gt;=CrashTest!$B$7,$A1430&lt;=CrashTest!$C$7),5,0)))))</f>
        <v>0</v>
      </c>
      <c r="J1430" s="0" t="str">
        <f aca="false">IF(I1430=0,"",IF(I1429=I1430,MAX(J1429,B1430),B1430))</f>
        <v/>
      </c>
      <c r="K1430" s="9" t="str">
        <f aca="false">IF(I1430=0,"",B1430/J1430-1)</f>
        <v/>
      </c>
      <c r="M1430" s="8"/>
      <c r="N1430" s="8"/>
      <c r="O1430" s="8"/>
      <c r="P1430" s="8"/>
      <c r="Q1430" s="9"/>
      <c r="R1430" s="9"/>
      <c r="S1430" s="9"/>
      <c r="T1430" s="9"/>
      <c r="U1430" s="9"/>
      <c r="V1430" s="9"/>
    </row>
    <row r="1431" customFormat="false" ht="15" hidden="false" customHeight="false" outlineLevel="0" collapsed="false">
      <c r="A1431" s="5" t="n">
        <v>45905</v>
      </c>
      <c r="B1431" s="6" t="n">
        <v>3613.2</v>
      </c>
      <c r="C1431" s="9" t="n">
        <f aca="false">B1431/B1430-1</f>
        <v>0.0132929496887093</v>
      </c>
      <c r="D1431" s="9" t="n">
        <f aca="false">LN(B1431/B1430)</f>
        <v>0.0132053736750184</v>
      </c>
      <c r="E1431" s="9" t="n">
        <f aca="false">B1431/B1426-1</f>
        <v>0.0528585581910366</v>
      </c>
      <c r="F1431" s="9" t="n">
        <f aca="false">B1431/B1410-1</f>
        <v>0.0689940828402367</v>
      </c>
      <c r="G1431" s="0" t="n">
        <f aca="false">MAX(G1430,B1431)</f>
        <v>3613.2</v>
      </c>
      <c r="H1431" s="9" t="n">
        <f aca="false">B1431/G1431-1</f>
        <v>0</v>
      </c>
      <c r="I1431" s="0" t="n">
        <f aca="false">IF(AND($A1431&gt;=CrashTest!$B$3,$A1431&lt;=CrashTest!$C$3),1,IF(AND($A1431&gt;=CrashTest!$B$4,$A1431&lt;=CrashTest!$C$4),2,IF(AND($A1431&gt;=CrashTest!$B$5,$A1431&lt;=CrashTest!$C$5),3,IF(AND($A1431&gt;=CrashTest!$B$6,$A1431&lt;=CrashTest!$C$6),4,IF(AND($A1431&gt;=CrashTest!$B$7,$A1431&lt;=CrashTest!$C$7),5,0)))))</f>
        <v>0</v>
      </c>
      <c r="J1431" s="0" t="str">
        <f aca="false">IF(I1431=0,"",IF(I1430=I1431,MAX(J1430,B1431),B1431))</f>
        <v/>
      </c>
      <c r="K1431" s="9" t="str">
        <f aca="false">IF(I1431=0,"",B1431/J1431-1)</f>
        <v/>
      </c>
      <c r="M1431" s="8"/>
      <c r="N1431" s="8"/>
      <c r="O1431" s="8"/>
      <c r="P1431" s="8"/>
      <c r="Q1431" s="9"/>
      <c r="R1431" s="9"/>
      <c r="S1431" s="9"/>
      <c r="T1431" s="9"/>
      <c r="U1431" s="9"/>
      <c r="V1431" s="9"/>
    </row>
    <row r="1432" customFormat="false" ht="15" hidden="false" customHeight="false" outlineLevel="0" collapsed="false">
      <c r="A1432" s="5" t="n">
        <v>45908</v>
      </c>
      <c r="B1432" s="6" t="n">
        <v>3638.1</v>
      </c>
      <c r="C1432" s="9" t="n">
        <f aca="false">B1432/B1431-1</f>
        <v>0.00689139820657592</v>
      </c>
      <c r="D1432" s="9" t="n">
        <f aca="false">LN(B1432/B1431)</f>
        <v>0.00686776105516738</v>
      </c>
      <c r="E1432" s="9" t="n">
        <f aca="false">B1432/B1427-1</f>
        <v>0.0473270576042837</v>
      </c>
      <c r="F1432" s="9" t="n">
        <f aca="false">B1432/B1411-1</f>
        <v>0.0699350057347881</v>
      </c>
      <c r="G1432" s="0" t="n">
        <f aca="false">MAX(G1431,B1432)</f>
        <v>3638.1</v>
      </c>
      <c r="H1432" s="9" t="n">
        <f aca="false">B1432/G1432-1</f>
        <v>0</v>
      </c>
      <c r="I1432" s="0" t="n">
        <f aca="false">IF(AND($A1432&gt;=CrashTest!$B$3,$A1432&lt;=CrashTest!$C$3),1,IF(AND($A1432&gt;=CrashTest!$B$4,$A1432&lt;=CrashTest!$C$4),2,IF(AND($A1432&gt;=CrashTest!$B$5,$A1432&lt;=CrashTest!$C$5),3,IF(AND($A1432&gt;=CrashTest!$B$6,$A1432&lt;=CrashTest!$C$6),4,IF(AND($A1432&gt;=CrashTest!$B$7,$A1432&lt;=CrashTest!$C$7),5,0)))))</f>
        <v>0</v>
      </c>
      <c r="J1432" s="0" t="str">
        <f aca="false">IF(I1432=0,"",IF(I1431=I1432,MAX(J1431,B1432),B1432))</f>
        <v/>
      </c>
      <c r="K1432" s="9" t="str">
        <f aca="false">IF(I1432=0,"",B1432/J1432-1)</f>
        <v/>
      </c>
      <c r="M1432" s="8"/>
      <c r="N1432" s="8"/>
      <c r="O1432" s="8"/>
      <c r="P1432" s="8"/>
      <c r="Q1432" s="9"/>
      <c r="R1432" s="9"/>
      <c r="S1432" s="9"/>
      <c r="T1432" s="9"/>
      <c r="U1432" s="9"/>
      <c r="V1432" s="9"/>
    </row>
    <row r="1433" customFormat="false" ht="15" hidden="false" customHeight="false" outlineLevel="0" collapsed="false">
      <c r="A1433" s="5" t="n">
        <v>45909</v>
      </c>
      <c r="B1433" s="6" t="n">
        <v>3643.3</v>
      </c>
      <c r="C1433" s="9" t="n">
        <f aca="false">B1433/B1432-1</f>
        <v>0.00142931750089348</v>
      </c>
      <c r="D1433" s="9" t="n">
        <f aca="false">LN(B1433/B1432)</f>
        <v>0.00142829699893277</v>
      </c>
      <c r="E1433" s="9" t="n">
        <f aca="false">B1433/B1428-1</f>
        <v>0.0264551755226237</v>
      </c>
      <c r="F1433" s="9" t="n">
        <f aca="false">B1433/B1412-1</f>
        <v>0.059375999534762</v>
      </c>
      <c r="G1433" s="0" t="n">
        <f aca="false">MAX(G1432,B1433)</f>
        <v>3643.3</v>
      </c>
      <c r="H1433" s="9" t="n">
        <f aca="false">B1433/G1433-1</f>
        <v>0</v>
      </c>
      <c r="I1433" s="0" t="n">
        <f aca="false">IF(AND($A1433&gt;=CrashTest!$B$3,$A1433&lt;=CrashTest!$C$3),1,IF(AND($A1433&gt;=CrashTest!$B$4,$A1433&lt;=CrashTest!$C$4),2,IF(AND($A1433&gt;=CrashTest!$B$5,$A1433&lt;=CrashTest!$C$5),3,IF(AND($A1433&gt;=CrashTest!$B$6,$A1433&lt;=CrashTest!$C$6),4,IF(AND($A1433&gt;=CrashTest!$B$7,$A1433&lt;=CrashTest!$C$7),5,0)))))</f>
        <v>0</v>
      </c>
      <c r="J1433" s="0" t="str">
        <f aca="false">IF(I1433=0,"",IF(I1432=I1433,MAX(J1432,B1433),B1433))</f>
        <v/>
      </c>
      <c r="K1433" s="9" t="str">
        <f aca="false">IF(I1433=0,"",B1433/J1433-1)</f>
        <v/>
      </c>
      <c r="M1433" s="8"/>
      <c r="N1433" s="8"/>
      <c r="O1433" s="8"/>
      <c r="P1433" s="8"/>
      <c r="Q1433" s="9"/>
      <c r="R1433" s="9"/>
      <c r="S1433" s="9"/>
      <c r="T1433" s="9"/>
      <c r="U1433" s="9"/>
      <c r="V1433" s="9"/>
    </row>
    <row r="1434" customFormat="false" ht="15" hidden="false" customHeight="false" outlineLevel="0" collapsed="false">
      <c r="A1434" s="5" t="n">
        <v>45910</v>
      </c>
      <c r="B1434" s="6" t="n">
        <v>3643.6</v>
      </c>
      <c r="C1434" s="9" t="n">
        <f aca="false">B1434/B1433-1</f>
        <v>8.23429308594026E-005</v>
      </c>
      <c r="D1434" s="9" t="n">
        <f aca="false">LN(B1434/B1433)</f>
        <v>8.23395408663647E-005</v>
      </c>
      <c r="E1434" s="9" t="n">
        <f aca="false">B1434/B1429-1</f>
        <v>0.0140264944895914</v>
      </c>
      <c r="F1434" s="9" t="n">
        <f aca="false">B1434/B1413-1</f>
        <v>0.086636247054964</v>
      </c>
      <c r="G1434" s="0" t="n">
        <f aca="false">MAX(G1433,B1434)</f>
        <v>3643.6</v>
      </c>
      <c r="H1434" s="9" t="n">
        <f aca="false">B1434/G1434-1</f>
        <v>0</v>
      </c>
      <c r="I1434" s="0" t="n">
        <f aca="false">IF(AND($A1434&gt;=CrashTest!$B$3,$A1434&lt;=CrashTest!$C$3),1,IF(AND($A1434&gt;=CrashTest!$B$4,$A1434&lt;=CrashTest!$C$4),2,IF(AND($A1434&gt;=CrashTest!$B$5,$A1434&lt;=CrashTest!$C$5),3,IF(AND($A1434&gt;=CrashTest!$B$6,$A1434&lt;=CrashTest!$C$6),4,IF(AND($A1434&gt;=CrashTest!$B$7,$A1434&lt;=CrashTest!$C$7),5,0)))))</f>
        <v>0</v>
      </c>
      <c r="J1434" s="0" t="str">
        <f aca="false">IF(I1434=0,"",IF(I1433=I1434,MAX(J1433,B1434),B1434))</f>
        <v/>
      </c>
      <c r="K1434" s="9" t="str">
        <f aca="false">IF(I1434=0,"",B1434/J1434-1)</f>
        <v/>
      </c>
      <c r="M1434" s="8"/>
      <c r="N1434" s="8"/>
      <c r="O1434" s="8"/>
      <c r="P1434" s="8"/>
      <c r="Q1434" s="9"/>
      <c r="R1434" s="9"/>
      <c r="S1434" s="9"/>
      <c r="T1434" s="9"/>
      <c r="U1434" s="9"/>
      <c r="V1434" s="9"/>
    </row>
    <row r="1435" customFormat="false" ht="15" hidden="false" customHeight="false" outlineLevel="0" collapsed="false">
      <c r="A1435" s="5" t="n">
        <v>45911</v>
      </c>
      <c r="B1435" s="6" t="n">
        <v>3636.9</v>
      </c>
      <c r="C1435" s="9" t="n">
        <f aca="false">B1435/B1434-1</f>
        <v>-0.00183884070699303</v>
      </c>
      <c r="D1435" s="9" t="n">
        <f aca="false">LN(B1435/B1434)</f>
        <v>-0.00184053345000735</v>
      </c>
      <c r="E1435" s="9" t="n">
        <f aca="false">B1435/B1430-1</f>
        <v>0.0199394245330642</v>
      </c>
      <c r="F1435" s="9" t="n">
        <f aca="false">B1435/B1414-1</f>
        <v>0.0859983875302337</v>
      </c>
      <c r="G1435" s="0" t="n">
        <f aca="false">MAX(G1434,B1435)</f>
        <v>3643.6</v>
      </c>
      <c r="H1435" s="9" t="n">
        <f aca="false">B1435/G1435-1</f>
        <v>-0.00183884070699303</v>
      </c>
      <c r="I1435" s="0" t="n">
        <f aca="false">IF(AND($A1435&gt;=CrashTest!$B$3,$A1435&lt;=CrashTest!$C$3),1,IF(AND($A1435&gt;=CrashTest!$B$4,$A1435&lt;=CrashTest!$C$4),2,IF(AND($A1435&gt;=CrashTest!$B$5,$A1435&lt;=CrashTest!$C$5),3,IF(AND($A1435&gt;=CrashTest!$B$6,$A1435&lt;=CrashTest!$C$6),4,IF(AND($A1435&gt;=CrashTest!$B$7,$A1435&lt;=CrashTest!$C$7),5,0)))))</f>
        <v>0</v>
      </c>
      <c r="J1435" s="0" t="str">
        <f aca="false">IF(I1435=0,"",IF(I1434=I1435,MAX(J1434,B1435),B1435))</f>
        <v/>
      </c>
      <c r="K1435" s="9" t="str">
        <f aca="false">IF(I1435=0,"",B1435/J1435-1)</f>
        <v/>
      </c>
      <c r="M1435" s="8"/>
      <c r="N1435" s="8"/>
      <c r="O1435" s="8"/>
      <c r="P1435" s="8"/>
      <c r="Q1435" s="9"/>
      <c r="R1435" s="9"/>
      <c r="S1435" s="9"/>
      <c r="T1435" s="9"/>
      <c r="U1435" s="9"/>
      <c r="V1435" s="9"/>
    </row>
    <row r="1436" customFormat="false" ht="15" hidden="false" customHeight="false" outlineLevel="0" collapsed="false">
      <c r="A1436" s="5" t="n">
        <v>45912</v>
      </c>
      <c r="B1436" s="6" t="n">
        <v>3649.4</v>
      </c>
      <c r="C1436" s="9" t="n">
        <f aca="false">B1436/B1435-1</f>
        <v>0.00343699304352607</v>
      </c>
      <c r="D1436" s="9" t="n">
        <f aca="false">LN(B1436/B1435)</f>
        <v>0.00343110008178746</v>
      </c>
      <c r="E1436" s="9" t="n">
        <f aca="false">B1436/B1431-1</f>
        <v>0.0100188198826525</v>
      </c>
      <c r="F1436" s="9" t="n">
        <f aca="false">B1436/B1415-1</f>
        <v>0.0865513442701047</v>
      </c>
      <c r="G1436" s="0" t="n">
        <f aca="false">MAX(G1435,B1436)</f>
        <v>3649.4</v>
      </c>
      <c r="H1436" s="9" t="n">
        <f aca="false">B1436/G1436-1</f>
        <v>0</v>
      </c>
      <c r="I1436" s="0" t="n">
        <f aca="false">IF(AND($A1436&gt;=CrashTest!$B$3,$A1436&lt;=CrashTest!$C$3),1,IF(AND($A1436&gt;=CrashTest!$B$4,$A1436&lt;=CrashTest!$C$4),2,IF(AND($A1436&gt;=CrashTest!$B$5,$A1436&lt;=CrashTest!$C$5),3,IF(AND($A1436&gt;=CrashTest!$B$6,$A1436&lt;=CrashTest!$C$6),4,IF(AND($A1436&gt;=CrashTest!$B$7,$A1436&lt;=CrashTest!$C$7),5,0)))))</f>
        <v>0</v>
      </c>
      <c r="J1436" s="0" t="str">
        <f aca="false">IF(I1436=0,"",IF(I1435=I1436,MAX(J1435,B1436),B1436))</f>
        <v/>
      </c>
      <c r="K1436" s="9" t="str">
        <f aca="false">IF(I1436=0,"",B1436/J1436-1)</f>
        <v/>
      </c>
      <c r="M1436" s="8"/>
      <c r="N1436" s="8"/>
      <c r="O1436" s="8"/>
      <c r="P1436" s="8"/>
      <c r="Q1436" s="9"/>
      <c r="R1436" s="9"/>
      <c r="S1436" s="9"/>
      <c r="T1436" s="9"/>
      <c r="U1436" s="9"/>
      <c r="V1436" s="9"/>
    </row>
    <row r="1437" customFormat="false" ht="15" hidden="false" customHeight="false" outlineLevel="0" collapsed="false">
      <c r="A1437" s="5" t="n">
        <v>45915</v>
      </c>
      <c r="B1437" s="6" t="n">
        <v>3682.2</v>
      </c>
      <c r="C1437" s="9" t="n">
        <f aca="false">B1437/B1436-1</f>
        <v>0.00898777881295554</v>
      </c>
      <c r="D1437" s="9" t="n">
        <f aca="false">LN(B1437/B1436)</f>
        <v>0.00894762912067146</v>
      </c>
      <c r="E1437" s="9" t="n">
        <f aca="false">B1437/B1432-1</f>
        <v>0.012121711882576</v>
      </c>
      <c r="F1437" s="9" t="n">
        <f aca="false">B1437/B1416-1</f>
        <v>0.104041736627489</v>
      </c>
      <c r="G1437" s="0" t="n">
        <f aca="false">MAX(G1436,B1437)</f>
        <v>3682.2</v>
      </c>
      <c r="H1437" s="9" t="n">
        <f aca="false">B1437/G1437-1</f>
        <v>0</v>
      </c>
      <c r="I1437" s="0" t="n">
        <f aca="false">IF(AND($A1437&gt;=CrashTest!$B$3,$A1437&lt;=CrashTest!$C$3),1,IF(AND($A1437&gt;=CrashTest!$B$4,$A1437&lt;=CrashTest!$C$4),2,IF(AND($A1437&gt;=CrashTest!$B$5,$A1437&lt;=CrashTest!$C$5),3,IF(AND($A1437&gt;=CrashTest!$B$6,$A1437&lt;=CrashTest!$C$6),4,IF(AND($A1437&gt;=CrashTest!$B$7,$A1437&lt;=CrashTest!$C$7),5,0)))))</f>
        <v>0</v>
      </c>
      <c r="J1437" s="0" t="str">
        <f aca="false">IF(I1437=0,"",IF(I1436=I1437,MAX(J1436,B1437),B1437))</f>
        <v/>
      </c>
      <c r="K1437" s="9" t="str">
        <f aca="false">IF(I1437=0,"",B1437/J1437-1)</f>
        <v/>
      </c>
      <c r="M1437" s="8"/>
      <c r="N1437" s="8"/>
      <c r="O1437" s="8"/>
      <c r="P1437" s="8"/>
      <c r="Q1437" s="9"/>
      <c r="R1437" s="9"/>
      <c r="S1437" s="9"/>
      <c r="T1437" s="9"/>
      <c r="U1437" s="9"/>
      <c r="V1437" s="9"/>
    </row>
    <row r="1438" customFormat="false" ht="15" hidden="false" customHeight="false" outlineLevel="0" collapsed="false">
      <c r="A1438" s="5" t="n">
        <v>45916</v>
      </c>
      <c r="B1438" s="6" t="n">
        <v>3688.9</v>
      </c>
      <c r="C1438" s="9" t="n">
        <f aca="false">B1438/B1437-1</f>
        <v>0.0018195643908534</v>
      </c>
      <c r="D1438" s="9" t="n">
        <f aca="false">LN(B1438/B1437)</f>
        <v>0.00181791098891088</v>
      </c>
      <c r="E1438" s="9" t="n">
        <f aca="false">B1438/B1433-1</f>
        <v>0.0125161254906265</v>
      </c>
      <c r="F1438" s="9" t="n">
        <f aca="false">B1438/B1417-1</f>
        <v>0.105785371702638</v>
      </c>
      <c r="G1438" s="0" t="n">
        <f aca="false">MAX(G1437,B1438)</f>
        <v>3688.9</v>
      </c>
      <c r="H1438" s="9" t="n">
        <f aca="false">B1438/G1438-1</f>
        <v>0</v>
      </c>
      <c r="I1438" s="0" t="n">
        <f aca="false">IF(AND($A1438&gt;=CrashTest!$B$3,$A1438&lt;=CrashTest!$C$3),1,IF(AND($A1438&gt;=CrashTest!$B$4,$A1438&lt;=CrashTest!$C$4),2,IF(AND($A1438&gt;=CrashTest!$B$5,$A1438&lt;=CrashTest!$C$5),3,IF(AND($A1438&gt;=CrashTest!$B$6,$A1438&lt;=CrashTest!$C$6),4,IF(AND($A1438&gt;=CrashTest!$B$7,$A1438&lt;=CrashTest!$C$7),5,0)))))</f>
        <v>0</v>
      </c>
      <c r="J1438" s="0" t="str">
        <f aca="false">IF(I1438=0,"",IF(I1437=I1438,MAX(J1437,B1438),B1438))</f>
        <v/>
      </c>
      <c r="K1438" s="9" t="str">
        <f aca="false">IF(I1438=0,"",B1438/J1438-1)</f>
        <v/>
      </c>
      <c r="M1438" s="8"/>
      <c r="N1438" s="8"/>
      <c r="O1438" s="8"/>
      <c r="P1438" s="8"/>
      <c r="Q1438" s="9"/>
      <c r="R1438" s="9"/>
      <c r="S1438" s="9"/>
      <c r="T1438" s="9"/>
      <c r="U1438" s="9"/>
      <c r="V1438" s="9"/>
    </row>
    <row r="1439" customFormat="false" ht="15" hidden="false" customHeight="false" outlineLevel="0" collapsed="false">
      <c r="A1439" s="5" t="n">
        <v>45917</v>
      </c>
      <c r="B1439" s="6" t="n">
        <v>3681.8</v>
      </c>
      <c r="C1439" s="9" t="n">
        <f aca="false">B1439/B1438-1</f>
        <v>-0.00192469299791265</v>
      </c>
      <c r="D1439" s="9" t="n">
        <f aca="false">LN(B1439/B1438)</f>
        <v>-0.00192654759955536</v>
      </c>
      <c r="E1439" s="9" t="n">
        <f aca="false">B1439/B1434-1</f>
        <v>0.0104841365682293</v>
      </c>
      <c r="F1439" s="9" t="n">
        <f aca="false">B1439/B1418-1</f>
        <v>0.105081489930066</v>
      </c>
      <c r="G1439" s="0" t="n">
        <f aca="false">MAX(G1438,B1439)</f>
        <v>3688.9</v>
      </c>
      <c r="H1439" s="9" t="n">
        <f aca="false">B1439/G1439-1</f>
        <v>-0.00192469299791265</v>
      </c>
      <c r="I1439" s="0" t="n">
        <f aca="false">IF(AND($A1439&gt;=CrashTest!$B$3,$A1439&lt;=CrashTest!$C$3),1,IF(AND($A1439&gt;=CrashTest!$B$4,$A1439&lt;=CrashTest!$C$4),2,IF(AND($A1439&gt;=CrashTest!$B$5,$A1439&lt;=CrashTest!$C$5),3,IF(AND($A1439&gt;=CrashTest!$B$6,$A1439&lt;=CrashTest!$C$6),4,IF(AND($A1439&gt;=CrashTest!$B$7,$A1439&lt;=CrashTest!$C$7),5,0)))))</f>
        <v>0</v>
      </c>
      <c r="J1439" s="0" t="str">
        <f aca="false">IF(I1439=0,"",IF(I1438=I1439,MAX(J1438,B1439),B1439))</f>
        <v/>
      </c>
      <c r="K1439" s="9" t="str">
        <f aca="false">IF(I1439=0,"",B1439/J1439-1)</f>
        <v/>
      </c>
      <c r="M1439" s="8"/>
      <c r="N1439" s="8"/>
      <c r="O1439" s="8"/>
      <c r="P1439" s="8"/>
      <c r="Q1439" s="9"/>
      <c r="R1439" s="9"/>
      <c r="S1439" s="9"/>
      <c r="T1439" s="9"/>
      <c r="U1439" s="9"/>
      <c r="V1439" s="9"/>
    </row>
    <row r="1440" customFormat="false" ht="15" hidden="false" customHeight="false" outlineLevel="0" collapsed="false">
      <c r="A1440" s="5" t="n">
        <v>45918</v>
      </c>
      <c r="B1440" s="6" t="n">
        <v>3643.7</v>
      </c>
      <c r="C1440" s="9" t="n">
        <f aca="false">B1440/B1439-1</f>
        <v>-0.0103481992503668</v>
      </c>
      <c r="D1440" s="9" t="n">
        <f aca="false">LN(B1440/B1439)</f>
        <v>-0.0104021141347383</v>
      </c>
      <c r="E1440" s="9" t="n">
        <f aca="false">B1440/B1435-1</f>
        <v>0.00186972421567821</v>
      </c>
      <c r="F1440" s="9" t="n">
        <f aca="false">B1440/B1419-1</f>
        <v>0.0996861230156334</v>
      </c>
      <c r="G1440" s="0" t="n">
        <f aca="false">MAX(G1439,B1440)</f>
        <v>3688.9</v>
      </c>
      <c r="H1440" s="9" t="n">
        <f aca="false">B1440/G1440-1</f>
        <v>-0.0122529751416413</v>
      </c>
      <c r="I1440" s="0" t="n">
        <f aca="false">IF(AND($A1440&gt;=CrashTest!$B$3,$A1440&lt;=CrashTest!$C$3),1,IF(AND($A1440&gt;=CrashTest!$B$4,$A1440&lt;=CrashTest!$C$4),2,IF(AND($A1440&gt;=CrashTest!$B$5,$A1440&lt;=CrashTest!$C$5),3,IF(AND($A1440&gt;=CrashTest!$B$6,$A1440&lt;=CrashTest!$C$6),4,IF(AND($A1440&gt;=CrashTest!$B$7,$A1440&lt;=CrashTest!$C$7),5,0)))))</f>
        <v>0</v>
      </c>
      <c r="J1440" s="0" t="str">
        <f aca="false">IF(I1440=0,"",IF(I1439=I1440,MAX(J1439,B1440),B1440))</f>
        <v/>
      </c>
      <c r="K1440" s="9" t="str">
        <f aca="false">IF(I1440=0,"",B1440/J1440-1)</f>
        <v/>
      </c>
      <c r="M1440" s="8"/>
      <c r="N1440" s="8"/>
      <c r="O1440" s="8"/>
      <c r="P1440" s="8"/>
      <c r="Q1440" s="9"/>
      <c r="R1440" s="9"/>
      <c r="S1440" s="9"/>
      <c r="T1440" s="9"/>
      <c r="U1440" s="9"/>
      <c r="V1440" s="9"/>
    </row>
    <row r="1441" customFormat="false" ht="15" hidden="false" customHeight="false" outlineLevel="0" collapsed="false">
      <c r="A1441" s="5" t="n">
        <v>45919</v>
      </c>
      <c r="B1441" s="6" t="n">
        <v>3671.5</v>
      </c>
      <c r="C1441" s="9" t="n">
        <f aca="false">B1441/B1440-1</f>
        <v>0.0076296072673383</v>
      </c>
      <c r="D1441" s="9" t="n">
        <f aca="false">LN(B1441/B1440)</f>
        <v>0.00760064901394174</v>
      </c>
      <c r="E1441" s="9" t="n">
        <f aca="false">B1441/B1436-1</f>
        <v>0.00605578999287548</v>
      </c>
      <c r="F1441" s="9" t="n">
        <f aca="false">B1441/B1420-1</f>
        <v>0.0981336364180176</v>
      </c>
      <c r="G1441" s="0" t="n">
        <f aca="false">MAX(G1440,B1441)</f>
        <v>3688.9</v>
      </c>
      <c r="H1441" s="9" t="n">
        <f aca="false">B1441/G1441-1</f>
        <v>-0.00471685326249016</v>
      </c>
      <c r="I1441" s="0" t="n">
        <f aca="false">IF(AND($A1441&gt;=CrashTest!$B$3,$A1441&lt;=CrashTest!$C$3),1,IF(AND($A1441&gt;=CrashTest!$B$4,$A1441&lt;=CrashTest!$C$4),2,IF(AND($A1441&gt;=CrashTest!$B$5,$A1441&lt;=CrashTest!$C$5),3,IF(AND($A1441&gt;=CrashTest!$B$6,$A1441&lt;=CrashTest!$C$6),4,IF(AND($A1441&gt;=CrashTest!$B$7,$A1441&lt;=CrashTest!$C$7),5,0)))))</f>
        <v>0</v>
      </c>
      <c r="J1441" s="0" t="str">
        <f aca="false">IF(I1441=0,"",IF(I1440=I1441,MAX(J1440,B1441),B1441))</f>
        <v/>
      </c>
      <c r="K1441" s="9" t="str">
        <f aca="false">IF(I1441=0,"",B1441/J1441-1)</f>
        <v/>
      </c>
      <c r="M1441" s="8"/>
      <c r="N1441" s="8"/>
      <c r="O1441" s="8"/>
      <c r="P1441" s="8"/>
      <c r="Q1441" s="9"/>
      <c r="R1441" s="9"/>
      <c r="S1441" s="9"/>
      <c r="T1441" s="9"/>
      <c r="U1441" s="9"/>
      <c r="V1441" s="9"/>
    </row>
    <row r="1442" customFormat="false" ht="15" hidden="false" customHeight="false" outlineLevel="0" collapsed="false">
      <c r="A1442" s="5" t="n">
        <v>45922</v>
      </c>
      <c r="B1442" s="6" t="n">
        <v>3740.7</v>
      </c>
      <c r="C1442" s="9" t="n">
        <f aca="false">B1442/B1441-1</f>
        <v>0.0188478823369194</v>
      </c>
      <c r="D1442" s="9" t="n">
        <f aca="false">LN(B1442/B1441)</f>
        <v>0.0186724617789849</v>
      </c>
      <c r="E1442" s="9" t="n">
        <f aca="false">B1442/B1437-1</f>
        <v>0.0158872413231221</v>
      </c>
      <c r="F1442" s="9" t="n">
        <f aca="false">B1442/B1421-1</f>
        <v>0.121010518744943</v>
      </c>
      <c r="G1442" s="0" t="n">
        <f aca="false">MAX(G1441,B1442)</f>
        <v>3740.7</v>
      </c>
      <c r="H1442" s="9" t="n">
        <f aca="false">B1442/G1442-1</f>
        <v>0</v>
      </c>
      <c r="I1442" s="0" t="n">
        <f aca="false">IF(AND($A1442&gt;=CrashTest!$B$3,$A1442&lt;=CrashTest!$C$3),1,IF(AND($A1442&gt;=CrashTest!$B$4,$A1442&lt;=CrashTest!$C$4),2,IF(AND($A1442&gt;=CrashTest!$B$5,$A1442&lt;=CrashTest!$C$5),3,IF(AND($A1442&gt;=CrashTest!$B$6,$A1442&lt;=CrashTest!$C$6),4,IF(AND($A1442&gt;=CrashTest!$B$7,$A1442&lt;=CrashTest!$C$7),5,0)))))</f>
        <v>0</v>
      </c>
      <c r="J1442" s="0" t="str">
        <f aca="false">IF(I1442=0,"",IF(I1441=I1442,MAX(J1441,B1442),B1442))</f>
        <v/>
      </c>
      <c r="K1442" s="9" t="str">
        <f aca="false">IF(I1442=0,"",B1442/J1442-1)</f>
        <v/>
      </c>
      <c r="M1442" s="8"/>
      <c r="N1442" s="8"/>
      <c r="O1442" s="8"/>
      <c r="P1442" s="8"/>
      <c r="Q1442" s="9"/>
      <c r="R1442" s="9"/>
      <c r="S1442" s="9"/>
      <c r="T1442" s="9"/>
      <c r="U1442" s="9"/>
      <c r="V1442" s="9"/>
    </row>
    <row r="1443" customFormat="false" ht="15" hidden="false" customHeight="false" outlineLevel="0" collapsed="false">
      <c r="A1443" s="5" t="n">
        <v>45923</v>
      </c>
      <c r="B1443" s="6" t="n">
        <v>3780.6</v>
      </c>
      <c r="C1443" s="9" t="n">
        <f aca="false">B1443/B1442-1</f>
        <v>0.0106664528029514</v>
      </c>
      <c r="D1443" s="9" t="n">
        <f aca="false">LN(B1443/B1442)</f>
        <v>0.0106099675054147</v>
      </c>
      <c r="E1443" s="9" t="n">
        <f aca="false">B1443/B1438-1</f>
        <v>0.0248583588603648</v>
      </c>
      <c r="F1443" s="9" t="n">
        <f aca="false">B1443/B1422-1</f>
        <v>0.120376955903272</v>
      </c>
      <c r="G1443" s="0" t="n">
        <f aca="false">MAX(G1442,B1443)</f>
        <v>3780.6</v>
      </c>
      <c r="H1443" s="9" t="n">
        <f aca="false">B1443/G1443-1</f>
        <v>0</v>
      </c>
      <c r="I1443" s="0" t="n">
        <f aca="false">IF(AND($A1443&gt;=CrashTest!$B$3,$A1443&lt;=CrashTest!$C$3),1,IF(AND($A1443&gt;=CrashTest!$B$4,$A1443&lt;=CrashTest!$C$4),2,IF(AND($A1443&gt;=CrashTest!$B$5,$A1443&lt;=CrashTest!$C$5),3,IF(AND($A1443&gt;=CrashTest!$B$6,$A1443&lt;=CrashTest!$C$6),4,IF(AND($A1443&gt;=CrashTest!$B$7,$A1443&lt;=CrashTest!$C$7),5,0)))))</f>
        <v>0</v>
      </c>
      <c r="J1443" s="0" t="str">
        <f aca="false">IF(I1443=0,"",IF(I1442=I1443,MAX(J1442,B1443),B1443))</f>
        <v/>
      </c>
      <c r="K1443" s="9" t="str">
        <f aca="false">IF(I1443=0,"",B1443/J1443-1)</f>
        <v/>
      </c>
      <c r="M1443" s="8"/>
      <c r="N1443" s="8"/>
      <c r="O1443" s="8"/>
      <c r="P1443" s="8"/>
      <c r="Q1443" s="9"/>
      <c r="R1443" s="9"/>
      <c r="S1443" s="9"/>
      <c r="T1443" s="9"/>
      <c r="U1443" s="9"/>
      <c r="V1443" s="9"/>
    </row>
    <row r="1444" customFormat="false" ht="15" hidden="false" customHeight="false" outlineLevel="0" collapsed="false">
      <c r="A1444" s="5" t="n">
        <v>45924</v>
      </c>
      <c r="B1444" s="6" t="n">
        <v>3732.1</v>
      </c>
      <c r="C1444" s="9" t="n">
        <f aca="false">B1444/B1443-1</f>
        <v>-0.0128286515367931</v>
      </c>
      <c r="D1444" s="9" t="n">
        <f aca="false">LN(B1444/B1443)</f>
        <v>-0.0129116492837876</v>
      </c>
      <c r="E1444" s="9" t="n">
        <f aca="false">B1444/B1439-1</f>
        <v>0.0136617958607201</v>
      </c>
      <c r="F1444" s="9" t="n">
        <f aca="false">B1444/B1423-1</f>
        <v>0.106200723220108</v>
      </c>
      <c r="G1444" s="0" t="n">
        <f aca="false">MAX(G1443,B1444)</f>
        <v>3780.6</v>
      </c>
      <c r="H1444" s="9" t="n">
        <f aca="false">B1444/G1444-1</f>
        <v>-0.0128286515367931</v>
      </c>
      <c r="I1444" s="0" t="n">
        <f aca="false">IF(AND($A1444&gt;=CrashTest!$B$3,$A1444&lt;=CrashTest!$C$3),1,IF(AND($A1444&gt;=CrashTest!$B$4,$A1444&lt;=CrashTest!$C$4),2,IF(AND($A1444&gt;=CrashTest!$B$5,$A1444&lt;=CrashTest!$C$5),3,IF(AND($A1444&gt;=CrashTest!$B$6,$A1444&lt;=CrashTest!$C$6),4,IF(AND($A1444&gt;=CrashTest!$B$7,$A1444&lt;=CrashTest!$C$7),5,0)))))</f>
        <v>0</v>
      </c>
      <c r="J1444" s="0" t="str">
        <f aca="false">IF(I1444=0,"",IF(I1443=I1444,MAX(J1443,B1444),B1444))</f>
        <v/>
      </c>
      <c r="K1444" s="9" t="str">
        <f aca="false">IF(I1444=0,"",B1444/J1444-1)</f>
        <v/>
      </c>
      <c r="M1444" s="8"/>
      <c r="N1444" s="8"/>
      <c r="O1444" s="8"/>
      <c r="P1444" s="8"/>
      <c r="Q1444" s="9"/>
      <c r="R1444" s="9"/>
      <c r="S1444" s="9"/>
      <c r="T1444" s="9"/>
      <c r="U1444" s="9"/>
      <c r="V1444" s="9"/>
    </row>
    <row r="1445" customFormat="false" ht="15" hidden="false" customHeight="false" outlineLevel="0" collapsed="false">
      <c r="A1445" s="5" t="n">
        <v>45925</v>
      </c>
      <c r="B1445" s="6" t="n">
        <v>3736.9</v>
      </c>
      <c r="C1445" s="9" t="n">
        <f aca="false">B1445/B1444-1</f>
        <v>0.0012861391709762</v>
      </c>
      <c r="D1445" s="9" t="n">
        <f aca="false">LN(B1445/B1444)</f>
        <v>0.00128531280246669</v>
      </c>
      <c r="E1445" s="9" t="n">
        <f aca="false">B1445/B1440-1</f>
        <v>0.0255783955869036</v>
      </c>
      <c r="F1445" s="9" t="n">
        <f aca="false">B1445/B1424-1</f>
        <v>0.102785811249484</v>
      </c>
      <c r="G1445" s="0" t="n">
        <f aca="false">MAX(G1444,B1445)</f>
        <v>3780.6</v>
      </c>
      <c r="H1445" s="9" t="n">
        <f aca="false">B1445/G1445-1</f>
        <v>-0.0115590117970692</v>
      </c>
      <c r="I1445" s="0" t="n">
        <f aca="false">IF(AND($A1445&gt;=CrashTest!$B$3,$A1445&lt;=CrashTest!$C$3),1,IF(AND($A1445&gt;=CrashTest!$B$4,$A1445&lt;=CrashTest!$C$4),2,IF(AND($A1445&gt;=CrashTest!$B$5,$A1445&lt;=CrashTest!$C$5),3,IF(AND($A1445&gt;=CrashTest!$B$6,$A1445&lt;=CrashTest!$C$6),4,IF(AND($A1445&gt;=CrashTest!$B$7,$A1445&lt;=CrashTest!$C$7),5,0)))))</f>
        <v>0</v>
      </c>
      <c r="J1445" s="0" t="str">
        <f aca="false">IF(I1445=0,"",IF(I1444=I1445,MAX(J1444,B1445),B1445))</f>
        <v/>
      </c>
      <c r="K1445" s="9" t="str">
        <f aca="false">IF(I1445=0,"",B1445/J1445-1)</f>
        <v/>
      </c>
      <c r="M1445" s="8"/>
      <c r="N1445" s="8"/>
      <c r="O1445" s="8"/>
      <c r="P1445" s="8"/>
      <c r="Q1445" s="9"/>
      <c r="R1445" s="9"/>
      <c r="S1445" s="9"/>
      <c r="T1445" s="9"/>
      <c r="U1445" s="9"/>
      <c r="V1445" s="9"/>
    </row>
    <row r="1446" customFormat="false" ht="15" hidden="false" customHeight="false" outlineLevel="0" collapsed="false">
      <c r="A1446" s="5" t="n">
        <v>45926</v>
      </c>
      <c r="B1446" s="6" t="n">
        <v>3775.3</v>
      </c>
      <c r="C1446" s="9" t="n">
        <f aca="false">B1446/B1445-1</f>
        <v>0.010275897133988</v>
      </c>
      <c r="D1446" s="9" t="n">
        <f aca="false">LN(B1446/B1445)</f>
        <v>0.0102234590294677</v>
      </c>
      <c r="E1446" s="9" t="n">
        <f aca="false">B1446/B1441-1</f>
        <v>0.0282718235053794</v>
      </c>
      <c r="F1446" s="9" t="n">
        <f aca="false">B1446/B1425-1</f>
        <v>0.108882100687306</v>
      </c>
      <c r="G1446" s="0" t="n">
        <f aca="false">MAX(G1445,B1446)</f>
        <v>3780.6</v>
      </c>
      <c r="H1446" s="9" t="n">
        <f aca="false">B1446/G1446-1</f>
        <v>-0.00140189387927836</v>
      </c>
      <c r="I1446" s="0" t="n">
        <f aca="false">IF(AND($A1446&gt;=CrashTest!$B$3,$A1446&lt;=CrashTest!$C$3),1,IF(AND($A1446&gt;=CrashTest!$B$4,$A1446&lt;=CrashTest!$C$4),2,IF(AND($A1446&gt;=CrashTest!$B$5,$A1446&lt;=CrashTest!$C$5),3,IF(AND($A1446&gt;=CrashTest!$B$6,$A1446&lt;=CrashTest!$C$6),4,IF(AND($A1446&gt;=CrashTest!$B$7,$A1446&lt;=CrashTest!$C$7),5,0)))))</f>
        <v>0</v>
      </c>
      <c r="J1446" s="0" t="str">
        <f aca="false">IF(I1446=0,"",IF(I1445=I1446,MAX(J1445,B1446),B1446))</f>
        <v/>
      </c>
      <c r="K1446" s="9" t="str">
        <f aca="false">IF(I1446=0,"",B1446/J1446-1)</f>
        <v/>
      </c>
      <c r="M1446" s="8"/>
      <c r="N1446" s="8"/>
      <c r="O1446" s="8"/>
      <c r="P1446" s="8"/>
      <c r="Q1446" s="9"/>
      <c r="R1446" s="9"/>
      <c r="S1446" s="9"/>
      <c r="T1446" s="9"/>
      <c r="U1446" s="9"/>
      <c r="V1446" s="9"/>
    </row>
    <row r="1447" customFormat="false" ht="15" hidden="false" customHeight="false" outlineLevel="0" collapsed="false">
      <c r="A1447" s="5" t="n">
        <v>45929</v>
      </c>
      <c r="B1447" s="6" t="n">
        <v>3820.9</v>
      </c>
      <c r="C1447" s="9" t="n">
        <f aca="false">B1447/B1446-1</f>
        <v>0.0120785103170609</v>
      </c>
      <c r="D1447" s="9" t="n">
        <f aca="false">LN(B1447/B1446)</f>
        <v>0.0120061472208352</v>
      </c>
      <c r="E1447" s="9" t="n">
        <f aca="false">B1447/B1442-1</f>
        <v>0.0214398374635765</v>
      </c>
      <c r="F1447" s="9" t="n">
        <f aca="false">B1447/B1426-1</f>
        <v>0.113380733142957</v>
      </c>
      <c r="G1447" s="0" t="n">
        <f aca="false">MAX(G1446,B1447)</f>
        <v>3820.9</v>
      </c>
      <c r="H1447" s="9" t="n">
        <f aca="false">B1447/G1447-1</f>
        <v>0</v>
      </c>
      <c r="I1447" s="0" t="n">
        <f aca="false">IF(AND($A1447&gt;=CrashTest!$B$3,$A1447&lt;=CrashTest!$C$3),1,IF(AND($A1447&gt;=CrashTest!$B$4,$A1447&lt;=CrashTest!$C$4),2,IF(AND($A1447&gt;=CrashTest!$B$5,$A1447&lt;=CrashTest!$C$5),3,IF(AND($A1447&gt;=CrashTest!$B$6,$A1447&lt;=CrashTest!$C$6),4,IF(AND($A1447&gt;=CrashTest!$B$7,$A1447&lt;=CrashTest!$C$7),5,0)))))</f>
        <v>0</v>
      </c>
      <c r="J1447" s="0" t="str">
        <f aca="false">IF(I1447=0,"",IF(I1446=I1447,MAX(J1446,B1447),B1447))</f>
        <v/>
      </c>
      <c r="K1447" s="9" t="str">
        <f aca="false">IF(I1447=0,"",B1447/J1447-1)</f>
        <v/>
      </c>
      <c r="M1447" s="8"/>
      <c r="N1447" s="8"/>
      <c r="O1447" s="8"/>
      <c r="P1447" s="8"/>
      <c r="Q1447" s="9"/>
      <c r="R1447" s="9"/>
      <c r="S1447" s="9"/>
      <c r="T1447" s="9"/>
      <c r="U1447" s="9"/>
      <c r="V1447" s="9"/>
    </row>
    <row r="1448" customFormat="false" ht="15" hidden="false" customHeight="false" outlineLevel="0" collapsed="false">
      <c r="A1448" s="5" t="n">
        <v>45930</v>
      </c>
      <c r="B1448" s="6" t="n">
        <v>3840.8</v>
      </c>
      <c r="C1448" s="9" t="n">
        <f aca="false">B1448/B1447-1</f>
        <v>0.00520819702164421</v>
      </c>
      <c r="D1448" s="9" t="n">
        <f aca="false">LN(B1448/B1447)</f>
        <v>0.00519468127168387</v>
      </c>
      <c r="E1448" s="9" t="n">
        <f aca="false">B1448/B1443-1</f>
        <v>0.0159233984023701</v>
      </c>
      <c r="F1448" s="9" t="n">
        <f aca="false">B1448/B1427-1</f>
        <v>0.105679822667473</v>
      </c>
      <c r="G1448" s="0" t="n">
        <f aca="false">MAX(G1447,B1448)</f>
        <v>3840.8</v>
      </c>
      <c r="H1448" s="9" t="n">
        <f aca="false">B1448/G1448-1</f>
        <v>0</v>
      </c>
      <c r="I1448" s="0" t="n">
        <f aca="false">IF(AND($A1448&gt;=CrashTest!$B$3,$A1448&lt;=CrashTest!$C$3),1,IF(AND($A1448&gt;=CrashTest!$B$4,$A1448&lt;=CrashTest!$C$4),2,IF(AND($A1448&gt;=CrashTest!$B$5,$A1448&lt;=CrashTest!$C$5),3,IF(AND($A1448&gt;=CrashTest!$B$6,$A1448&lt;=CrashTest!$C$6),4,IF(AND($A1448&gt;=CrashTest!$B$7,$A1448&lt;=CrashTest!$C$7),5,0)))))</f>
        <v>0</v>
      </c>
      <c r="J1448" s="0" t="str">
        <f aca="false">IF(I1448=0,"",IF(I1447=I1448,MAX(J1447,B1448),B1448))</f>
        <v/>
      </c>
      <c r="K1448" s="9" t="str">
        <f aca="false">IF(I1448=0,"",B1448/J1448-1)</f>
        <v/>
      </c>
      <c r="M1448" s="8"/>
      <c r="N1448" s="8"/>
      <c r="O1448" s="8"/>
      <c r="P1448" s="8"/>
      <c r="Q1448" s="9"/>
      <c r="R1448" s="9"/>
      <c r="S1448" s="9"/>
      <c r="T1448" s="9"/>
      <c r="U1448" s="9"/>
      <c r="V1448" s="9"/>
    </row>
    <row r="1449" customFormat="false" ht="15" hidden="false" customHeight="false" outlineLevel="0" collapsed="false">
      <c r="A1449" s="5" t="n">
        <v>45931</v>
      </c>
      <c r="B1449" s="6" t="n">
        <v>3867.5</v>
      </c>
      <c r="C1449" s="9" t="n">
        <f aca="false">B1449/B1448-1</f>
        <v>0.00695167673401365</v>
      </c>
      <c r="D1449" s="9" t="n">
        <f aca="false">LN(B1449/B1448)</f>
        <v>0.00692762523049049</v>
      </c>
      <c r="E1449" s="9" t="n">
        <f aca="false">B1449/B1444-1</f>
        <v>0.0362798424479516</v>
      </c>
      <c r="F1449" s="9" t="n">
        <f aca="false">B1449/B1428-1</f>
        <v>0.0896207809770666</v>
      </c>
      <c r="G1449" s="0" t="n">
        <f aca="false">MAX(G1448,B1449)</f>
        <v>3867.5</v>
      </c>
      <c r="H1449" s="9" t="n">
        <f aca="false">B1449/G1449-1</f>
        <v>0</v>
      </c>
      <c r="I1449" s="0" t="n">
        <f aca="false">IF(AND($A1449&gt;=CrashTest!$B$3,$A1449&lt;=CrashTest!$C$3),1,IF(AND($A1449&gt;=CrashTest!$B$4,$A1449&lt;=CrashTest!$C$4),2,IF(AND($A1449&gt;=CrashTest!$B$5,$A1449&lt;=CrashTest!$C$5),3,IF(AND($A1449&gt;=CrashTest!$B$6,$A1449&lt;=CrashTest!$C$6),4,IF(AND($A1449&gt;=CrashTest!$B$7,$A1449&lt;=CrashTest!$C$7),5,0)))))</f>
        <v>0</v>
      </c>
      <c r="J1449" s="0" t="str">
        <f aca="false">IF(I1449=0,"",IF(I1448=I1449,MAX(J1448,B1449),B1449))</f>
        <v/>
      </c>
      <c r="K1449" s="9" t="str">
        <f aca="false">IF(I1449=0,"",B1449/J1449-1)</f>
        <v/>
      </c>
      <c r="M1449" s="8"/>
      <c r="N1449" s="8"/>
      <c r="O1449" s="8"/>
      <c r="P1449" s="8"/>
      <c r="Q1449" s="9"/>
      <c r="R1449" s="9"/>
      <c r="S1449" s="9"/>
      <c r="T1449" s="9"/>
      <c r="U1449" s="9"/>
      <c r="V1449" s="9"/>
    </row>
    <row r="1450" customFormat="false" ht="15" hidden="false" customHeight="false" outlineLevel="0" collapsed="false">
      <c r="A1450" s="5" t="n">
        <v>45932</v>
      </c>
      <c r="B1450" s="6" t="n">
        <v>3839.7</v>
      </c>
      <c r="C1450" s="9" t="n">
        <f aca="false">B1450/B1449-1</f>
        <v>-0.00718810601163544</v>
      </c>
      <c r="D1450" s="9" t="n">
        <f aca="false">LN(B1450/B1449)</f>
        <v>-0.00721406491736543</v>
      </c>
      <c r="E1450" s="9" t="n">
        <f aca="false">B1450/B1445-1</f>
        <v>0.0275094329524472</v>
      </c>
      <c r="F1450" s="9" t="n">
        <f aca="false">B1450/B1429-1</f>
        <v>0.0686018034064344</v>
      </c>
      <c r="G1450" s="0" t="n">
        <f aca="false">MAX(G1449,B1450)</f>
        <v>3867.5</v>
      </c>
      <c r="H1450" s="9" t="n">
        <f aca="false">B1450/G1450-1</f>
        <v>-0.00718810601163544</v>
      </c>
      <c r="I1450" s="0" t="n">
        <f aca="false">IF(AND($A1450&gt;=CrashTest!$B$3,$A1450&lt;=CrashTest!$C$3),1,IF(AND($A1450&gt;=CrashTest!$B$4,$A1450&lt;=CrashTest!$C$4),2,IF(AND($A1450&gt;=CrashTest!$B$5,$A1450&lt;=CrashTest!$C$5),3,IF(AND($A1450&gt;=CrashTest!$B$6,$A1450&lt;=CrashTest!$C$6),4,IF(AND($A1450&gt;=CrashTest!$B$7,$A1450&lt;=CrashTest!$C$7),5,0)))))</f>
        <v>0</v>
      </c>
      <c r="J1450" s="0" t="str">
        <f aca="false">IF(I1450=0,"",IF(I1449=I1450,MAX(J1449,B1450),B1450))</f>
        <v/>
      </c>
      <c r="K1450" s="9" t="str">
        <f aca="false">IF(I1450=0,"",B1450/J1450-1)</f>
        <v/>
      </c>
      <c r="M1450" s="8"/>
      <c r="N1450" s="8"/>
      <c r="O1450" s="8"/>
      <c r="P1450" s="8"/>
      <c r="Q1450" s="9"/>
      <c r="R1450" s="9"/>
      <c r="S1450" s="9"/>
      <c r="T1450" s="9"/>
      <c r="U1450" s="9"/>
      <c r="V1450" s="9"/>
    </row>
    <row r="1451" customFormat="false" ht="15" hidden="false" customHeight="false" outlineLevel="0" collapsed="false">
      <c r="A1451" s="5" t="n">
        <v>45933</v>
      </c>
      <c r="B1451" s="6" t="n">
        <v>3880.8</v>
      </c>
      <c r="C1451" s="9" t="n">
        <f aca="false">B1451/B1450-1</f>
        <v>0.0107039612469726</v>
      </c>
      <c r="D1451" s="9" t="n">
        <f aca="false">LN(B1451/B1450)</f>
        <v>0.0106470794011512</v>
      </c>
      <c r="E1451" s="9" t="n">
        <f aca="false">B1451/B1446-1</f>
        <v>0.0279447990888142</v>
      </c>
      <c r="F1451" s="9" t="n">
        <f aca="false">B1451/B1430-1</f>
        <v>0.088339222614841</v>
      </c>
      <c r="G1451" s="0" t="n">
        <f aca="false">MAX(G1450,B1451)</f>
        <v>3880.8</v>
      </c>
      <c r="H1451" s="9" t="n">
        <f aca="false">B1451/G1451-1</f>
        <v>0</v>
      </c>
      <c r="I1451" s="0" t="n">
        <f aca="false">IF(AND($A1451&gt;=CrashTest!$B$3,$A1451&lt;=CrashTest!$C$3),1,IF(AND($A1451&gt;=CrashTest!$B$4,$A1451&lt;=CrashTest!$C$4),2,IF(AND($A1451&gt;=CrashTest!$B$5,$A1451&lt;=CrashTest!$C$5),3,IF(AND($A1451&gt;=CrashTest!$B$6,$A1451&lt;=CrashTest!$C$6),4,IF(AND($A1451&gt;=CrashTest!$B$7,$A1451&lt;=CrashTest!$C$7),5,0)))))</f>
        <v>0</v>
      </c>
      <c r="J1451" s="0" t="str">
        <f aca="false">IF(I1451=0,"",IF(I1450=I1451,MAX(J1450,B1451),B1451))</f>
        <v/>
      </c>
      <c r="K1451" s="9" t="str">
        <f aca="false">IF(I1451=0,"",B1451/J1451-1)</f>
        <v/>
      </c>
      <c r="M1451" s="8"/>
      <c r="N1451" s="8"/>
      <c r="O1451" s="8"/>
      <c r="P1451" s="8"/>
      <c r="Q1451" s="9"/>
      <c r="R1451" s="9"/>
      <c r="S1451" s="9"/>
      <c r="T1451" s="9"/>
      <c r="U1451" s="9"/>
      <c r="V1451" s="9"/>
    </row>
    <row r="1452" customFormat="false" ht="15" hidden="false" customHeight="false" outlineLevel="0" collapsed="false">
      <c r="A1452" s="5" t="n">
        <v>45936</v>
      </c>
      <c r="B1452" s="6" t="n">
        <v>3948.5</v>
      </c>
      <c r="C1452" s="9" t="n">
        <f aca="false">B1452/B1451-1</f>
        <v>0.0174448567305709</v>
      </c>
      <c r="D1452" s="9" t="n">
        <f aca="false">LN(B1452/B1451)</f>
        <v>0.0172944420066288</v>
      </c>
      <c r="E1452" s="9" t="n">
        <f aca="false">B1452/B1447-1</f>
        <v>0.0333952733649141</v>
      </c>
      <c r="F1452" s="9" t="n">
        <f aca="false">B1452/B1431-1</f>
        <v>0.0927986272556183</v>
      </c>
      <c r="G1452" s="0" t="n">
        <f aca="false">MAX(G1451,B1452)</f>
        <v>3948.5</v>
      </c>
      <c r="H1452" s="9" t="n">
        <f aca="false">B1452/G1452-1</f>
        <v>0</v>
      </c>
      <c r="I1452" s="0" t="n">
        <f aca="false">IF(AND($A1452&gt;=CrashTest!$B$3,$A1452&lt;=CrashTest!$C$3),1,IF(AND($A1452&gt;=CrashTest!$B$4,$A1452&lt;=CrashTest!$C$4),2,IF(AND($A1452&gt;=CrashTest!$B$5,$A1452&lt;=CrashTest!$C$5),3,IF(AND($A1452&gt;=CrashTest!$B$6,$A1452&lt;=CrashTest!$C$6),4,IF(AND($A1452&gt;=CrashTest!$B$7,$A1452&lt;=CrashTest!$C$7),5,0)))))</f>
        <v>0</v>
      </c>
      <c r="J1452" s="0" t="str">
        <f aca="false">IF(I1452=0,"",IF(I1451=I1452,MAX(J1451,B1452),B1452))</f>
        <v/>
      </c>
      <c r="K1452" s="9" t="str">
        <f aca="false">IF(I1452=0,"",B1452/J1452-1)</f>
        <v/>
      </c>
      <c r="M1452" s="8"/>
      <c r="N1452" s="8"/>
      <c r="O1452" s="8"/>
      <c r="P1452" s="8"/>
      <c r="Q1452" s="9"/>
      <c r="R1452" s="9"/>
      <c r="S1452" s="9"/>
      <c r="T1452" s="9"/>
      <c r="U1452" s="9"/>
      <c r="V1452" s="9"/>
    </row>
    <row r="1453" customFormat="false" ht="15" hidden="false" customHeight="false" outlineLevel="0" collapsed="false">
      <c r="A1453" s="5" t="n">
        <v>45937</v>
      </c>
      <c r="B1453" s="6" t="n">
        <v>3976.6</v>
      </c>
      <c r="C1453" s="9" t="n">
        <f aca="false">B1453/B1452-1</f>
        <v>0.00711662656705081</v>
      </c>
      <c r="D1453" s="9" t="n">
        <f aca="false">LN(B1453/B1452)</f>
        <v>0.00709142288634517</v>
      </c>
      <c r="E1453" s="9" t="n">
        <f aca="false">B1453/B1448-1</f>
        <v>0.035357217246407</v>
      </c>
      <c r="F1453" s="9" t="n">
        <f aca="false">B1453/B1432-1</f>
        <v>0.0930430719331519</v>
      </c>
      <c r="G1453" s="0" t="n">
        <f aca="false">MAX(G1452,B1453)</f>
        <v>3976.6</v>
      </c>
      <c r="H1453" s="9" t="n">
        <f aca="false">B1453/G1453-1</f>
        <v>0</v>
      </c>
      <c r="I1453" s="0" t="n">
        <f aca="false">IF(AND($A1453&gt;=CrashTest!$B$3,$A1453&lt;=CrashTest!$C$3),1,IF(AND($A1453&gt;=CrashTest!$B$4,$A1453&lt;=CrashTest!$C$4),2,IF(AND($A1453&gt;=CrashTest!$B$5,$A1453&lt;=CrashTest!$C$5),3,IF(AND($A1453&gt;=CrashTest!$B$6,$A1453&lt;=CrashTest!$C$6),4,IF(AND($A1453&gt;=CrashTest!$B$7,$A1453&lt;=CrashTest!$C$7),5,0)))))</f>
        <v>0</v>
      </c>
      <c r="J1453" s="0" t="str">
        <f aca="false">IF(I1453=0,"",IF(I1452=I1453,MAX(J1452,B1453),B1453))</f>
        <v/>
      </c>
      <c r="K1453" s="9" t="str">
        <f aca="false">IF(I1453=0,"",B1453/J1453-1)</f>
        <v/>
      </c>
      <c r="M1453" s="8"/>
      <c r="N1453" s="8"/>
      <c r="O1453" s="8"/>
      <c r="P1453" s="8"/>
      <c r="Q1453" s="9"/>
      <c r="R1453" s="9"/>
      <c r="S1453" s="9"/>
      <c r="T1453" s="9"/>
      <c r="U1453" s="9"/>
      <c r="V1453" s="9"/>
    </row>
    <row r="1454" customFormat="false" ht="15" hidden="false" customHeight="false" outlineLevel="0" collapsed="false">
      <c r="A1454" s="5" t="n">
        <v>45938</v>
      </c>
      <c r="B1454" s="6" t="n">
        <v>4043.3</v>
      </c>
      <c r="C1454" s="9" t="n">
        <f aca="false">B1454/B1453-1</f>
        <v>0.016773122768194</v>
      </c>
      <c r="D1454" s="9" t="n">
        <f aca="false">LN(B1454/B1453)</f>
        <v>0.01663400738894</v>
      </c>
      <c r="E1454" s="9" t="n">
        <f aca="false">B1454/B1449-1</f>
        <v>0.0454557207498385</v>
      </c>
      <c r="F1454" s="9" t="n">
        <f aca="false">B1454/B1433-1</f>
        <v>0.109790574479181</v>
      </c>
      <c r="G1454" s="0" t="n">
        <f aca="false">MAX(G1453,B1454)</f>
        <v>4043.3</v>
      </c>
      <c r="H1454" s="9" t="n">
        <f aca="false">B1454/G1454-1</f>
        <v>0</v>
      </c>
      <c r="I1454" s="0" t="n">
        <f aca="false">IF(AND($A1454&gt;=CrashTest!$B$3,$A1454&lt;=CrashTest!$C$3),1,IF(AND($A1454&gt;=CrashTest!$B$4,$A1454&lt;=CrashTest!$C$4),2,IF(AND($A1454&gt;=CrashTest!$B$5,$A1454&lt;=CrashTest!$C$5),3,IF(AND($A1454&gt;=CrashTest!$B$6,$A1454&lt;=CrashTest!$C$6),4,IF(AND($A1454&gt;=CrashTest!$B$7,$A1454&lt;=CrashTest!$C$7),5,0)))))</f>
        <v>0</v>
      </c>
      <c r="J1454" s="0" t="str">
        <f aca="false">IF(I1454=0,"",IF(I1453=I1454,MAX(J1453,B1454),B1454))</f>
        <v/>
      </c>
      <c r="K1454" s="9" t="str">
        <f aca="false">IF(I1454=0,"",B1454/J1454-1)</f>
        <v/>
      </c>
      <c r="M1454" s="8"/>
      <c r="N1454" s="8"/>
      <c r="O1454" s="8"/>
      <c r="P1454" s="8"/>
      <c r="Q1454" s="9"/>
      <c r="R1454" s="9"/>
      <c r="S1454" s="9"/>
      <c r="T1454" s="9"/>
      <c r="U1454" s="9"/>
      <c r="V1454" s="9"/>
    </row>
    <row r="1455" customFormat="false" ht="15" hidden="false" customHeight="false" outlineLevel="0" collapsed="false">
      <c r="A1455" s="5" t="n">
        <v>45939</v>
      </c>
      <c r="B1455" s="6" t="n">
        <v>3946.3</v>
      </c>
      <c r="C1455" s="9" t="n">
        <f aca="false">B1455/B1454-1</f>
        <v>-0.0239903049489278</v>
      </c>
      <c r="D1455" s="9" t="n">
        <f aca="false">LN(B1455/B1454)</f>
        <v>-0.0242827591644136</v>
      </c>
      <c r="E1455" s="9" t="n">
        <f aca="false">B1455/B1450-1</f>
        <v>0.0277625856186683</v>
      </c>
      <c r="F1455" s="9" t="n">
        <f aca="false">B1455/B1434-1</f>
        <v>0.0830771764189264</v>
      </c>
      <c r="G1455" s="0" t="n">
        <f aca="false">MAX(G1454,B1455)</f>
        <v>4043.3</v>
      </c>
      <c r="H1455" s="9" t="n">
        <f aca="false">B1455/G1455-1</f>
        <v>-0.0239903049489278</v>
      </c>
      <c r="I1455" s="0" t="n">
        <f aca="false">IF(AND($A1455&gt;=CrashTest!$B$3,$A1455&lt;=CrashTest!$C$3),1,IF(AND($A1455&gt;=CrashTest!$B$4,$A1455&lt;=CrashTest!$C$4),2,IF(AND($A1455&gt;=CrashTest!$B$5,$A1455&lt;=CrashTest!$C$5),3,IF(AND($A1455&gt;=CrashTest!$B$6,$A1455&lt;=CrashTest!$C$6),4,IF(AND($A1455&gt;=CrashTest!$B$7,$A1455&lt;=CrashTest!$C$7),5,0)))))</f>
        <v>0</v>
      </c>
      <c r="J1455" s="0" t="str">
        <f aca="false">IF(I1455=0,"",IF(I1454=I1455,MAX(J1454,B1455),B1455))</f>
        <v/>
      </c>
      <c r="K1455" s="9" t="str">
        <f aca="false">IF(I1455=0,"",B1455/J1455-1)</f>
        <v/>
      </c>
      <c r="M1455" s="8"/>
      <c r="N1455" s="8"/>
      <c r="O1455" s="8"/>
      <c r="P1455" s="8"/>
      <c r="Q1455" s="9"/>
      <c r="R1455" s="9"/>
      <c r="S1455" s="9"/>
      <c r="T1455" s="9"/>
      <c r="U1455" s="9"/>
      <c r="V1455" s="9"/>
    </row>
    <row r="1456" customFormat="false" ht="15" hidden="false" customHeight="false" outlineLevel="0" collapsed="false">
      <c r="A1456" s="5" t="n">
        <v>45940</v>
      </c>
      <c r="B1456" s="6" t="n">
        <v>3975.9</v>
      </c>
      <c r="C1456" s="9" t="n">
        <f aca="false">B1456/B1455-1</f>
        <v>0.00750069685528221</v>
      </c>
      <c r="D1456" s="9" t="n">
        <f aca="false">LN(B1456/B1455)</f>
        <v>0.0074727065062357</v>
      </c>
      <c r="E1456" s="9" t="n">
        <f aca="false">B1456/B1451-1</f>
        <v>0.0245052566481139</v>
      </c>
      <c r="F1456" s="9" t="n">
        <f aca="false">B1456/B1435-1</f>
        <v>0.0932112513404273</v>
      </c>
      <c r="G1456" s="0" t="n">
        <f aca="false">MAX(G1455,B1456)</f>
        <v>4043.3</v>
      </c>
      <c r="H1456" s="9" t="n">
        <f aca="false">B1456/G1456-1</f>
        <v>-0.0166695520985334</v>
      </c>
      <c r="I1456" s="0" t="n">
        <f aca="false">IF(AND($A1456&gt;=CrashTest!$B$3,$A1456&lt;=CrashTest!$C$3),1,IF(AND($A1456&gt;=CrashTest!$B$4,$A1456&lt;=CrashTest!$C$4),2,IF(AND($A1456&gt;=CrashTest!$B$5,$A1456&lt;=CrashTest!$C$5),3,IF(AND($A1456&gt;=CrashTest!$B$6,$A1456&lt;=CrashTest!$C$6),4,IF(AND($A1456&gt;=CrashTest!$B$7,$A1456&lt;=CrashTest!$C$7),5,0)))))</f>
        <v>0</v>
      </c>
      <c r="J1456" s="0" t="str">
        <f aca="false">IF(I1456=0,"",IF(I1455=I1456,MAX(J1455,B1456),B1456))</f>
        <v/>
      </c>
      <c r="K1456" s="9" t="str">
        <f aca="false">IF(I1456=0,"",B1456/J1456-1)</f>
        <v/>
      </c>
      <c r="M1456" s="8"/>
      <c r="N1456" s="8"/>
      <c r="O1456" s="8"/>
      <c r="P1456" s="8"/>
      <c r="Q1456" s="9"/>
      <c r="R1456" s="9"/>
      <c r="S1456" s="9"/>
      <c r="T1456" s="9"/>
      <c r="U1456" s="9"/>
      <c r="V1456" s="9"/>
    </row>
    <row r="1457" customFormat="false" ht="15" hidden="false" customHeight="false" outlineLevel="0" collapsed="false">
      <c r="A1457" s="5" t="n">
        <v>45943</v>
      </c>
      <c r="B1457" s="6" t="n">
        <v>4108.6</v>
      </c>
      <c r="C1457" s="9" t="n">
        <f aca="false">B1457/B1456-1</f>
        <v>0.0333760909479615</v>
      </c>
      <c r="D1457" s="9" t="n">
        <f aca="false">LN(B1457/B1456)</f>
        <v>0.032831200303668</v>
      </c>
      <c r="E1457" s="9" t="n">
        <f aca="false">B1457/B1452-1</f>
        <v>0.0405470431809549</v>
      </c>
      <c r="F1457" s="9" t="n">
        <f aca="false">B1457/B1436-1</f>
        <v>0.125828903381378</v>
      </c>
      <c r="G1457" s="0" t="n">
        <f aca="false">MAX(G1456,B1457)</f>
        <v>4108.6</v>
      </c>
      <c r="H1457" s="9" t="n">
        <f aca="false">B1457/G1457-1</f>
        <v>0</v>
      </c>
      <c r="I1457" s="0" t="n">
        <f aca="false">IF(AND($A1457&gt;=CrashTest!$B$3,$A1457&lt;=CrashTest!$C$3),1,IF(AND($A1457&gt;=CrashTest!$B$4,$A1457&lt;=CrashTest!$C$4),2,IF(AND($A1457&gt;=CrashTest!$B$5,$A1457&lt;=CrashTest!$C$5),3,IF(AND($A1457&gt;=CrashTest!$B$6,$A1457&lt;=CrashTest!$C$6),4,IF(AND($A1457&gt;=CrashTest!$B$7,$A1457&lt;=CrashTest!$C$7),5,0)))))</f>
        <v>0</v>
      </c>
      <c r="J1457" s="0" t="str">
        <f aca="false">IF(I1457=0,"",IF(I1456=I1457,MAX(J1456,B1457),B1457))</f>
        <v/>
      </c>
      <c r="K1457" s="9" t="str">
        <f aca="false">IF(I1457=0,"",B1457/J1457-1)</f>
        <v/>
      </c>
      <c r="M1457" s="8"/>
      <c r="N1457" s="8"/>
      <c r="O1457" s="8"/>
      <c r="P1457" s="8"/>
      <c r="Q1457" s="9"/>
      <c r="R1457" s="9"/>
      <c r="S1457" s="9"/>
      <c r="T1457" s="9"/>
      <c r="U1457" s="9"/>
      <c r="V1457" s="9"/>
    </row>
    <row r="1458" customFormat="false" ht="15" hidden="false" customHeight="false" outlineLevel="0" collapsed="false">
      <c r="A1458" s="5" t="n">
        <v>45944</v>
      </c>
      <c r="B1458" s="6" t="n">
        <v>4138.7</v>
      </c>
      <c r="C1458" s="9" t="n">
        <f aca="false">B1458/B1457-1</f>
        <v>0.00732609648055282</v>
      </c>
      <c r="D1458" s="9" t="n">
        <f aca="false">LN(B1458/B1457)</f>
        <v>0.00729939098775645</v>
      </c>
      <c r="E1458" s="9" t="n">
        <f aca="false">B1458/B1453-1</f>
        <v>0.0407634662777248</v>
      </c>
      <c r="F1458" s="9" t="n">
        <f aca="false">B1458/B1437-1</f>
        <v>0.123974797675303</v>
      </c>
      <c r="G1458" s="0" t="n">
        <f aca="false">MAX(G1457,B1458)</f>
        <v>4138.7</v>
      </c>
      <c r="H1458" s="9" t="n">
        <f aca="false">B1458/G1458-1</f>
        <v>0</v>
      </c>
      <c r="I1458" s="0" t="n">
        <f aca="false">IF(AND($A1458&gt;=CrashTest!$B$3,$A1458&lt;=CrashTest!$C$3),1,IF(AND($A1458&gt;=CrashTest!$B$4,$A1458&lt;=CrashTest!$C$4),2,IF(AND($A1458&gt;=CrashTest!$B$5,$A1458&lt;=CrashTest!$C$5),3,IF(AND($A1458&gt;=CrashTest!$B$6,$A1458&lt;=CrashTest!$C$6),4,IF(AND($A1458&gt;=CrashTest!$B$7,$A1458&lt;=CrashTest!$C$7),5,0)))))</f>
        <v>0</v>
      </c>
      <c r="J1458" s="0" t="str">
        <f aca="false">IF(I1458=0,"",IF(I1457=I1458,MAX(J1457,B1458),B1458))</f>
        <v/>
      </c>
      <c r="K1458" s="9" t="str">
        <f aca="false">IF(I1458=0,"",B1458/J1458-1)</f>
        <v/>
      </c>
      <c r="M1458" s="8"/>
      <c r="N1458" s="8"/>
      <c r="O1458" s="8"/>
      <c r="P1458" s="8"/>
      <c r="Q1458" s="9"/>
      <c r="R1458" s="9"/>
      <c r="S1458" s="9"/>
      <c r="T1458" s="9"/>
      <c r="U1458" s="9"/>
      <c r="V1458" s="9"/>
    </row>
    <row r="1459" customFormat="false" ht="15" hidden="false" customHeight="false" outlineLevel="0" collapsed="false">
      <c r="A1459" s="5" t="n">
        <v>45945</v>
      </c>
      <c r="B1459" s="6" t="n">
        <v>4176.9</v>
      </c>
      <c r="C1459" s="9" t="n">
        <f aca="false">B1459/B1458-1</f>
        <v>0.00922995143402505</v>
      </c>
      <c r="D1459" s="9" t="n">
        <f aca="false">LN(B1459/B1458)</f>
        <v>0.00918761573718203</v>
      </c>
      <c r="E1459" s="9" t="n">
        <f aca="false">B1459/B1454-1</f>
        <v>0.0330423169193479</v>
      </c>
      <c r="F1459" s="9" t="n">
        <f aca="false">B1459/B1438-1</f>
        <v>0.132288758166391</v>
      </c>
      <c r="G1459" s="0" t="n">
        <f aca="false">MAX(G1458,B1459)</f>
        <v>4176.9</v>
      </c>
      <c r="H1459" s="9" t="n">
        <f aca="false">B1459/G1459-1</f>
        <v>0</v>
      </c>
      <c r="I1459" s="0" t="n">
        <f aca="false">IF(AND($A1459&gt;=CrashTest!$B$3,$A1459&lt;=CrashTest!$C$3),1,IF(AND($A1459&gt;=CrashTest!$B$4,$A1459&lt;=CrashTest!$C$4),2,IF(AND($A1459&gt;=CrashTest!$B$5,$A1459&lt;=CrashTest!$C$5),3,IF(AND($A1459&gt;=CrashTest!$B$6,$A1459&lt;=CrashTest!$C$6),4,IF(AND($A1459&gt;=CrashTest!$B$7,$A1459&lt;=CrashTest!$C$7),5,0)))))</f>
        <v>0</v>
      </c>
      <c r="J1459" s="0" t="str">
        <f aca="false">IF(I1459=0,"",IF(I1458=I1459,MAX(J1458,B1459),B1459))</f>
        <v/>
      </c>
      <c r="K1459" s="9" t="str">
        <f aca="false">IF(I1459=0,"",B1459/J1459-1)</f>
        <v/>
      </c>
      <c r="M1459" s="8"/>
      <c r="N1459" s="8"/>
      <c r="O1459" s="8"/>
      <c r="P1459" s="8"/>
      <c r="Q1459" s="9"/>
      <c r="R1459" s="9"/>
      <c r="S1459" s="9"/>
      <c r="T1459" s="9"/>
      <c r="U1459" s="9"/>
      <c r="V1459" s="9"/>
    </row>
    <row r="1460" customFormat="false" ht="15" hidden="false" customHeight="false" outlineLevel="0" collapsed="false">
      <c r="A1460" s="5" t="n">
        <v>45946</v>
      </c>
      <c r="B1460" s="6" t="n">
        <v>4280.2</v>
      </c>
      <c r="C1460" s="9" t="n">
        <f aca="false">B1460/B1459-1</f>
        <v>0.0247312600253777</v>
      </c>
      <c r="D1460" s="9" t="n">
        <f aca="false">LN(B1460/B1459)</f>
        <v>0.0244303928726912</v>
      </c>
      <c r="E1460" s="9" t="n">
        <f aca="false">B1460/B1455-1</f>
        <v>0.0846109013506322</v>
      </c>
      <c r="F1460" s="9" t="n">
        <f aca="false">B1460/B1439-1</f>
        <v>0.16252919767505</v>
      </c>
      <c r="G1460" s="0" t="n">
        <f aca="false">MAX(G1459,B1460)</f>
        <v>4280.2</v>
      </c>
      <c r="H1460" s="9" t="n">
        <f aca="false">B1460/G1460-1</f>
        <v>0</v>
      </c>
      <c r="I1460" s="0" t="n">
        <f aca="false">IF(AND($A1460&gt;=CrashTest!$B$3,$A1460&lt;=CrashTest!$C$3),1,IF(AND($A1460&gt;=CrashTest!$B$4,$A1460&lt;=CrashTest!$C$4),2,IF(AND($A1460&gt;=CrashTest!$B$5,$A1460&lt;=CrashTest!$C$5),3,IF(AND($A1460&gt;=CrashTest!$B$6,$A1460&lt;=CrashTest!$C$6),4,IF(AND($A1460&gt;=CrashTest!$B$7,$A1460&lt;=CrashTest!$C$7),5,0)))))</f>
        <v>0</v>
      </c>
      <c r="J1460" s="0" t="str">
        <f aca="false">IF(I1460=0,"",IF(I1459=I1460,MAX(J1459,B1460),B1460))</f>
        <v/>
      </c>
      <c r="K1460" s="9" t="str">
        <f aca="false">IF(I1460=0,"",B1460/J1460-1)</f>
        <v/>
      </c>
      <c r="M1460" s="8"/>
      <c r="N1460" s="8"/>
      <c r="O1460" s="8"/>
      <c r="P1460" s="8"/>
      <c r="Q1460" s="9"/>
      <c r="R1460" s="9"/>
      <c r="S1460" s="9"/>
      <c r="T1460" s="9"/>
      <c r="U1460" s="9"/>
      <c r="V1460" s="9"/>
    </row>
    <row r="1461" customFormat="false" ht="15" hidden="false" customHeight="false" outlineLevel="0" collapsed="false">
      <c r="A1461" s="5" t="n">
        <v>45947</v>
      </c>
      <c r="B1461" s="6" t="n">
        <v>4189.9</v>
      </c>
      <c r="C1461" s="9" t="n">
        <f aca="false">B1461/B1460-1</f>
        <v>-0.0210971449932247</v>
      </c>
      <c r="D1461" s="9" t="n">
        <f aca="false">LN(B1461/B1460)</f>
        <v>-0.0213228701731119</v>
      </c>
      <c r="E1461" s="9" t="n">
        <f aca="false">B1461/B1456-1</f>
        <v>0.0538242913554163</v>
      </c>
      <c r="F1461" s="9" t="n">
        <f aca="false">B1461/B1440-1</f>
        <v>0.149902571561874</v>
      </c>
      <c r="G1461" s="0" t="n">
        <f aca="false">MAX(G1460,B1461)</f>
        <v>4280.2</v>
      </c>
      <c r="H1461" s="9" t="n">
        <f aca="false">B1461/G1461-1</f>
        <v>-0.0210971449932247</v>
      </c>
      <c r="I1461" s="0" t="n">
        <f aca="false">IF(AND($A1461&gt;=CrashTest!$B$3,$A1461&lt;=CrashTest!$C$3),1,IF(AND($A1461&gt;=CrashTest!$B$4,$A1461&lt;=CrashTest!$C$4),2,IF(AND($A1461&gt;=CrashTest!$B$5,$A1461&lt;=CrashTest!$C$5),3,IF(AND($A1461&gt;=CrashTest!$B$6,$A1461&lt;=CrashTest!$C$6),4,IF(AND($A1461&gt;=CrashTest!$B$7,$A1461&lt;=CrashTest!$C$7),5,0)))))</f>
        <v>0</v>
      </c>
      <c r="J1461" s="0" t="str">
        <f aca="false">IF(I1461=0,"",IF(I1460=I1461,MAX(J1460,B1461),B1461))</f>
        <v/>
      </c>
      <c r="K1461" s="9" t="str">
        <f aca="false">IF(I1461=0,"",B1461/J1461-1)</f>
        <v/>
      </c>
      <c r="M1461" s="8"/>
      <c r="N1461" s="8"/>
      <c r="O1461" s="8"/>
      <c r="P1461" s="8"/>
      <c r="Q1461" s="9"/>
      <c r="R1461" s="9"/>
      <c r="S1461" s="9"/>
      <c r="T1461" s="9"/>
      <c r="U1461" s="9"/>
      <c r="V1461" s="9"/>
    </row>
    <row r="1462" customFormat="false" ht="15" hidden="false" customHeight="false" outlineLevel="0" collapsed="false">
      <c r="A1462" s="5" t="n">
        <v>45950</v>
      </c>
      <c r="B1462" s="6" t="n">
        <v>4336.4</v>
      </c>
      <c r="C1462" s="9" t="n">
        <f aca="false">B1462/B1461-1</f>
        <v>0.034965034965035</v>
      </c>
      <c r="D1462" s="9" t="n">
        <f aca="false">LN(B1462/B1461)</f>
        <v>0.0343676435042078</v>
      </c>
      <c r="E1462" s="9" t="n">
        <f aca="false">B1462/B1457-1</f>
        <v>0.0554446770189356</v>
      </c>
      <c r="F1462" s="9" t="n">
        <f aca="false">B1462/B1441-1</f>
        <v>0.181097644014708</v>
      </c>
      <c r="G1462" s="0" t="n">
        <f aca="false">MAX(G1461,B1462)</f>
        <v>4336.4</v>
      </c>
      <c r="H1462" s="9" t="n">
        <f aca="false">B1462/G1462-1</f>
        <v>0</v>
      </c>
      <c r="I1462" s="0" t="n">
        <f aca="false">IF(AND($A1462&gt;=CrashTest!$B$3,$A1462&lt;=CrashTest!$C$3),1,IF(AND($A1462&gt;=CrashTest!$B$4,$A1462&lt;=CrashTest!$C$4),2,IF(AND($A1462&gt;=CrashTest!$B$5,$A1462&lt;=CrashTest!$C$5),3,IF(AND($A1462&gt;=CrashTest!$B$6,$A1462&lt;=CrashTest!$C$6),4,IF(AND($A1462&gt;=CrashTest!$B$7,$A1462&lt;=CrashTest!$C$7),5,0)))))</f>
        <v>0</v>
      </c>
      <c r="J1462" s="0" t="str">
        <f aca="false">IF(I1462=0,"",IF(I1461=I1462,MAX(J1461,B1462),B1462))</f>
        <v/>
      </c>
      <c r="K1462" s="9" t="str">
        <f aca="false">IF(I1462=0,"",B1462/J1462-1)</f>
        <v/>
      </c>
      <c r="M1462" s="8"/>
      <c r="N1462" s="8"/>
      <c r="O1462" s="8"/>
      <c r="P1462" s="8"/>
      <c r="Q1462" s="9"/>
      <c r="R1462" s="9"/>
      <c r="S1462" s="9"/>
      <c r="T1462" s="9"/>
      <c r="U1462" s="9"/>
      <c r="V1462" s="9"/>
    </row>
    <row r="1463" customFormat="false" ht="15" hidden="false" customHeight="false" outlineLevel="0" collapsed="false">
      <c r="A1463" s="5" t="n">
        <v>45951</v>
      </c>
      <c r="B1463" s="6" t="n">
        <v>4087.7</v>
      </c>
      <c r="C1463" s="9" t="n">
        <f aca="false">B1463/B1462-1</f>
        <v>-0.0573517203210036</v>
      </c>
      <c r="D1463" s="9" t="n">
        <f aca="false">LN(B1463/B1462)</f>
        <v>-0.0590620461150362</v>
      </c>
      <c r="E1463" s="9" t="n">
        <f aca="false">B1463/B1458-1</f>
        <v>-0.0123227100297195</v>
      </c>
      <c r="F1463" s="9" t="n">
        <f aca="false">B1463/B1442-1</f>
        <v>0.0927633865319326</v>
      </c>
      <c r="G1463" s="0" t="n">
        <f aca="false">MAX(G1462,B1463)</f>
        <v>4336.4</v>
      </c>
      <c r="H1463" s="9" t="n">
        <f aca="false">B1463/G1463-1</f>
        <v>-0.0573517203210036</v>
      </c>
      <c r="I1463" s="0" t="n">
        <f aca="false">IF(AND($A1463&gt;=CrashTest!$B$3,$A1463&lt;=CrashTest!$C$3),1,IF(AND($A1463&gt;=CrashTest!$B$4,$A1463&lt;=CrashTest!$C$4),2,IF(AND($A1463&gt;=CrashTest!$B$5,$A1463&lt;=CrashTest!$C$5),3,IF(AND($A1463&gt;=CrashTest!$B$6,$A1463&lt;=CrashTest!$C$6),4,IF(AND($A1463&gt;=CrashTest!$B$7,$A1463&lt;=CrashTest!$C$7),5,0)))))</f>
        <v>0</v>
      </c>
      <c r="J1463" s="0" t="str">
        <f aca="false">IF(I1463=0,"",IF(I1462=I1463,MAX(J1462,B1463),B1463))</f>
        <v/>
      </c>
      <c r="K1463" s="9" t="str">
        <f aca="false">IF(I1463=0,"",B1463/J1463-1)</f>
        <v/>
      </c>
      <c r="M1463" s="8"/>
      <c r="N1463" s="8"/>
      <c r="O1463" s="8"/>
      <c r="P1463" s="8"/>
      <c r="Q1463" s="9"/>
      <c r="R1463" s="9"/>
      <c r="S1463" s="9"/>
      <c r="T1463" s="9"/>
      <c r="U1463" s="9"/>
      <c r="V1463" s="9"/>
    </row>
    <row r="1464" customFormat="false" ht="15" hidden="false" customHeight="false" outlineLevel="0" collapsed="false">
      <c r="A1464" s="5" t="n">
        <v>45952</v>
      </c>
      <c r="B1464" s="6" t="n">
        <v>4044.4</v>
      </c>
      <c r="C1464" s="9" t="n">
        <f aca="false">B1464/B1463-1</f>
        <v>-0.0105927538713702</v>
      </c>
      <c r="D1464" s="9" t="n">
        <f aca="false">LN(B1464/B1463)</f>
        <v>-0.0106492564548564</v>
      </c>
      <c r="E1464" s="9" t="n">
        <f aca="false">B1464/B1459-1</f>
        <v>-0.0317220905456198</v>
      </c>
      <c r="F1464" s="9" t="n">
        <f aca="false">B1464/B1443-1</f>
        <v>0.0697772840289901</v>
      </c>
      <c r="G1464" s="0" t="n">
        <f aca="false">MAX(G1463,B1464)</f>
        <v>4336.4</v>
      </c>
      <c r="H1464" s="9" t="n">
        <f aca="false">B1464/G1464-1</f>
        <v>-0.0673369615349136</v>
      </c>
      <c r="I1464" s="0" t="n">
        <f aca="false">IF(AND($A1464&gt;=CrashTest!$B$3,$A1464&lt;=CrashTest!$C$3),1,IF(AND($A1464&gt;=CrashTest!$B$4,$A1464&lt;=CrashTest!$C$4),2,IF(AND($A1464&gt;=CrashTest!$B$5,$A1464&lt;=CrashTest!$C$5),3,IF(AND($A1464&gt;=CrashTest!$B$6,$A1464&lt;=CrashTest!$C$6),4,IF(AND($A1464&gt;=CrashTest!$B$7,$A1464&lt;=CrashTest!$C$7),5,0)))))</f>
        <v>0</v>
      </c>
      <c r="J1464" s="0" t="str">
        <f aca="false">IF(I1464=0,"",IF(I1463=I1464,MAX(J1463,B1464),B1464))</f>
        <v/>
      </c>
      <c r="K1464" s="9" t="str">
        <f aca="false">IF(I1464=0,"",B1464/J1464-1)</f>
        <v/>
      </c>
      <c r="M1464" s="8"/>
      <c r="N1464" s="8"/>
      <c r="O1464" s="8"/>
      <c r="P1464" s="8"/>
      <c r="Q1464" s="9"/>
      <c r="R1464" s="9"/>
      <c r="S1464" s="9"/>
      <c r="T1464" s="9"/>
      <c r="U1464" s="9"/>
      <c r="V1464" s="9"/>
    </row>
    <row r="1465" customFormat="false" ht="15" hidden="false" customHeight="false" outlineLevel="0" collapsed="false">
      <c r="A1465" s="5" t="n">
        <v>45953</v>
      </c>
      <c r="B1465" s="6" t="n">
        <v>4125.5</v>
      </c>
      <c r="C1465" s="9" t="n">
        <f aca="false">B1465/B1464-1</f>
        <v>0.0200524181584414</v>
      </c>
      <c r="D1465" s="9" t="n">
        <f aca="false">LN(B1465/B1464)</f>
        <v>0.019854016327154</v>
      </c>
      <c r="E1465" s="9" t="n">
        <f aca="false">B1465/B1460-1</f>
        <v>-0.0361431708798654</v>
      </c>
      <c r="F1465" s="9" t="n">
        <f aca="false">B1465/B1444-1</f>
        <v>0.105409822887918</v>
      </c>
      <c r="G1465" s="0" t="n">
        <f aca="false">MAX(G1464,B1465)</f>
        <v>4336.4</v>
      </c>
      <c r="H1465" s="9" t="n">
        <f aca="false">B1465/G1465-1</f>
        <v>-0.0486348122866893</v>
      </c>
      <c r="I1465" s="0" t="n">
        <f aca="false">IF(AND($A1465&gt;=CrashTest!$B$3,$A1465&lt;=CrashTest!$C$3),1,IF(AND($A1465&gt;=CrashTest!$B$4,$A1465&lt;=CrashTest!$C$4),2,IF(AND($A1465&gt;=CrashTest!$B$5,$A1465&lt;=CrashTest!$C$5),3,IF(AND($A1465&gt;=CrashTest!$B$6,$A1465&lt;=CrashTest!$C$6),4,IF(AND($A1465&gt;=CrashTest!$B$7,$A1465&lt;=CrashTest!$C$7),5,0)))))</f>
        <v>0</v>
      </c>
      <c r="J1465" s="0" t="str">
        <f aca="false">IF(I1465=0,"",IF(I1464=I1465,MAX(J1464,B1465),B1465))</f>
        <v/>
      </c>
      <c r="K1465" s="9" t="str">
        <f aca="false">IF(I1465=0,"",B1465/J1465-1)</f>
        <v/>
      </c>
      <c r="M1465" s="8"/>
      <c r="N1465" s="8"/>
      <c r="O1465" s="8"/>
      <c r="P1465" s="8"/>
      <c r="Q1465" s="9"/>
      <c r="R1465" s="9"/>
      <c r="S1465" s="9"/>
      <c r="T1465" s="9"/>
      <c r="U1465" s="9"/>
      <c r="V1465" s="9"/>
    </row>
    <row r="1466" customFormat="false" ht="15" hidden="false" customHeight="false" outlineLevel="0" collapsed="false">
      <c r="A1466" s="5" t="n">
        <v>45954</v>
      </c>
      <c r="B1466" s="6" t="n">
        <v>4118.4</v>
      </c>
      <c r="C1466" s="9" t="n">
        <f aca="false">B1466/B1465-1</f>
        <v>-0.00172100351472559</v>
      </c>
      <c r="D1466" s="9" t="n">
        <f aca="false">LN(B1466/B1465)</f>
        <v>-0.00172248614259047</v>
      </c>
      <c r="E1466" s="9" t="n">
        <f aca="false">B1466/B1461-1</f>
        <v>-0.0170648464163823</v>
      </c>
      <c r="F1466" s="9" t="n">
        <f aca="false">B1466/B1445-1</f>
        <v>0.10208996762022</v>
      </c>
      <c r="G1466" s="0" t="n">
        <f aca="false">MAX(G1465,B1466)</f>
        <v>4336.4</v>
      </c>
      <c r="H1466" s="9" t="n">
        <f aca="false">B1466/G1466-1</f>
        <v>-0.0502721151185315</v>
      </c>
      <c r="I1466" s="0" t="n">
        <f aca="false">IF(AND($A1466&gt;=CrashTest!$B$3,$A1466&lt;=CrashTest!$C$3),1,IF(AND($A1466&gt;=CrashTest!$B$4,$A1466&lt;=CrashTest!$C$4),2,IF(AND($A1466&gt;=CrashTest!$B$5,$A1466&lt;=CrashTest!$C$5),3,IF(AND($A1466&gt;=CrashTest!$B$6,$A1466&lt;=CrashTest!$C$6),4,IF(AND($A1466&gt;=CrashTest!$B$7,$A1466&lt;=CrashTest!$C$7),5,0)))))</f>
        <v>0</v>
      </c>
      <c r="J1466" s="0" t="str">
        <f aca="false">IF(I1466=0,"",IF(I1465=I1466,MAX(J1465,B1466),B1466))</f>
        <v/>
      </c>
      <c r="K1466" s="9" t="str">
        <f aca="false">IF(I1466=0,"",B1466/J1466-1)</f>
        <v/>
      </c>
      <c r="M1466" s="8"/>
      <c r="N1466" s="8"/>
      <c r="O1466" s="8"/>
      <c r="P1466" s="8"/>
      <c r="Q1466" s="9"/>
      <c r="R1466" s="9"/>
      <c r="S1466" s="9"/>
      <c r="T1466" s="9"/>
      <c r="U1466" s="9"/>
      <c r="V1466" s="9"/>
    </row>
    <row r="1467" customFormat="false" ht="15" hidden="false" customHeight="false" outlineLevel="0" collapsed="false">
      <c r="A1467" s="5" t="n">
        <v>45957</v>
      </c>
      <c r="B1467" s="6" t="n">
        <v>4001.9</v>
      </c>
      <c r="C1467" s="9" t="n">
        <f aca="false">B1467/B1466-1</f>
        <v>-0.0282876845376844</v>
      </c>
      <c r="D1467" s="9" t="n">
        <f aca="false">LN(B1467/B1466)</f>
        <v>-0.0286954900765685</v>
      </c>
      <c r="E1467" s="9" t="n">
        <f aca="false">B1467/B1462-1</f>
        <v>-0.0771377179227007</v>
      </c>
      <c r="F1467" s="9" t="n">
        <f aca="false">B1467/B1446-1</f>
        <v>0.0600217201282016</v>
      </c>
      <c r="G1467" s="0" t="n">
        <f aca="false">MAX(G1466,B1467)</f>
        <v>4336.4</v>
      </c>
      <c r="H1467" s="9" t="n">
        <f aca="false">B1467/G1467-1</f>
        <v>-0.0771377179227007</v>
      </c>
      <c r="I1467" s="0" t="n">
        <f aca="false">IF(AND($A1467&gt;=CrashTest!$B$3,$A1467&lt;=CrashTest!$C$3),1,IF(AND($A1467&gt;=CrashTest!$B$4,$A1467&lt;=CrashTest!$C$4),2,IF(AND($A1467&gt;=CrashTest!$B$5,$A1467&lt;=CrashTest!$C$5),3,IF(AND($A1467&gt;=CrashTest!$B$6,$A1467&lt;=CrashTest!$C$6),4,IF(AND($A1467&gt;=CrashTest!$B$7,$A1467&lt;=CrashTest!$C$7),5,0)))))</f>
        <v>0</v>
      </c>
      <c r="J1467" s="0" t="str">
        <f aca="false">IF(I1467=0,"",IF(I1466=I1467,MAX(J1466,B1467),B1467))</f>
        <v/>
      </c>
      <c r="K1467" s="9" t="str">
        <f aca="false">IF(I1467=0,"",B1467/J1467-1)</f>
        <v/>
      </c>
      <c r="M1467" s="8"/>
      <c r="N1467" s="8"/>
      <c r="O1467" s="8"/>
      <c r="P1467" s="8"/>
      <c r="Q1467" s="9"/>
      <c r="R1467" s="9"/>
      <c r="S1467" s="9"/>
      <c r="T1467" s="9"/>
      <c r="U1467" s="9"/>
      <c r="V1467" s="9"/>
    </row>
    <row r="1468" customFormat="false" ht="15" hidden="false" customHeight="false" outlineLevel="0" collapsed="false">
      <c r="A1468" s="5" t="n">
        <v>45958</v>
      </c>
      <c r="B1468" s="6" t="n">
        <v>3966.2</v>
      </c>
      <c r="C1468" s="9" t="n">
        <f aca="false">B1468/B1467-1</f>
        <v>-0.0089207626377471</v>
      </c>
      <c r="D1468" s="9" t="n">
        <f aca="false">LN(B1468/B1467)</f>
        <v>-0.00896079087350946</v>
      </c>
      <c r="E1468" s="9" t="n">
        <f aca="false">B1468/B1463-1</f>
        <v>-0.0297233162903344</v>
      </c>
      <c r="F1468" s="9" t="n">
        <f aca="false">B1468/B1447-1</f>
        <v>0.038027689811301</v>
      </c>
      <c r="G1468" s="0" t="n">
        <f aca="false">MAX(G1467,B1468)</f>
        <v>4336.4</v>
      </c>
      <c r="H1468" s="9" t="n">
        <f aca="false">B1468/G1468-1</f>
        <v>-0.085370353288442</v>
      </c>
      <c r="I1468" s="0" t="n">
        <f aca="false">IF(AND($A1468&gt;=CrashTest!$B$3,$A1468&lt;=CrashTest!$C$3),1,IF(AND($A1468&gt;=CrashTest!$B$4,$A1468&lt;=CrashTest!$C$4),2,IF(AND($A1468&gt;=CrashTest!$B$5,$A1468&lt;=CrashTest!$C$5),3,IF(AND($A1468&gt;=CrashTest!$B$6,$A1468&lt;=CrashTest!$C$6),4,IF(AND($A1468&gt;=CrashTest!$B$7,$A1468&lt;=CrashTest!$C$7),5,0)))))</f>
        <v>0</v>
      </c>
      <c r="J1468" s="0" t="str">
        <f aca="false">IF(I1468=0,"",IF(I1467=I1468,MAX(J1467,B1468),B1468))</f>
        <v/>
      </c>
      <c r="K1468" s="9" t="str">
        <f aca="false">IF(I1468=0,"",B1468/J1468-1)</f>
        <v/>
      </c>
      <c r="M1468" s="8"/>
      <c r="N1468" s="8"/>
      <c r="O1468" s="8"/>
      <c r="P1468" s="8"/>
      <c r="Q1468" s="9"/>
      <c r="R1468" s="9"/>
      <c r="S1468" s="9"/>
      <c r="T1468" s="9"/>
      <c r="U1468" s="9"/>
      <c r="V1468" s="9"/>
    </row>
    <row r="1469" customFormat="false" ht="15" hidden="false" customHeight="false" outlineLevel="0" collapsed="false">
      <c r="A1469" s="5" t="n">
        <v>45959</v>
      </c>
      <c r="B1469" s="6" t="n">
        <v>3983.7</v>
      </c>
      <c r="C1469" s="9" t="n">
        <f aca="false">B1469/B1468-1</f>
        <v>0.004412283798094</v>
      </c>
      <c r="D1469" s="9" t="n">
        <f aca="false">LN(B1469/B1468)</f>
        <v>0.00440257821266214</v>
      </c>
      <c r="E1469" s="9" t="n">
        <f aca="false">B1469/B1464-1</f>
        <v>-0.0150084066857878</v>
      </c>
      <c r="F1469" s="9" t="n">
        <f aca="false">B1469/B1448-1</f>
        <v>0.0372057904603207</v>
      </c>
      <c r="G1469" s="0" t="n">
        <f aca="false">MAX(G1468,B1469)</f>
        <v>4336.4</v>
      </c>
      <c r="H1469" s="9" t="n">
        <f aca="false">B1469/G1469-1</f>
        <v>-0.0813347477170002</v>
      </c>
      <c r="I1469" s="0" t="n">
        <f aca="false">IF(AND($A1469&gt;=CrashTest!$B$3,$A1469&lt;=CrashTest!$C$3),1,IF(AND($A1469&gt;=CrashTest!$B$4,$A1469&lt;=CrashTest!$C$4),2,IF(AND($A1469&gt;=CrashTest!$B$5,$A1469&lt;=CrashTest!$C$5),3,IF(AND($A1469&gt;=CrashTest!$B$6,$A1469&lt;=CrashTest!$C$6),4,IF(AND($A1469&gt;=CrashTest!$B$7,$A1469&lt;=CrashTest!$C$7),5,0)))))</f>
        <v>0</v>
      </c>
      <c r="J1469" s="0" t="str">
        <f aca="false">IF(I1469=0,"",IF(I1468=I1469,MAX(J1468,B1469),B1469))</f>
        <v/>
      </c>
      <c r="K1469" s="9" t="str">
        <f aca="false">IF(I1469=0,"",B1469/J1469-1)</f>
        <v/>
      </c>
      <c r="M1469" s="8"/>
      <c r="N1469" s="8"/>
      <c r="O1469" s="8"/>
      <c r="P1469" s="8"/>
      <c r="Q1469" s="9"/>
      <c r="R1469" s="9"/>
      <c r="S1469" s="9"/>
      <c r="T1469" s="9"/>
      <c r="U1469" s="9"/>
      <c r="V1469" s="9"/>
    </row>
    <row r="1470" customFormat="false" ht="15" hidden="false" customHeight="false" outlineLevel="0" collapsed="false">
      <c r="A1470" s="5" t="n">
        <v>45960</v>
      </c>
      <c r="B1470" s="6" t="n">
        <v>4001.3</v>
      </c>
      <c r="C1470" s="9" t="n">
        <f aca="false">B1470/B1469-1</f>
        <v>0.00441800336370712</v>
      </c>
      <c r="D1470" s="9" t="n">
        <f aca="false">LN(B1470/B1469)</f>
        <v>0.00440827263657609</v>
      </c>
      <c r="E1470" s="9" t="n">
        <f aca="false">B1470/B1465-1</f>
        <v>-0.0301054417646346</v>
      </c>
      <c r="F1470" s="9" t="n">
        <f aca="false">B1470/B1449-1</f>
        <v>0.0345959922430512</v>
      </c>
      <c r="G1470" s="0" t="n">
        <f aca="false">MAX(G1469,B1470)</f>
        <v>4336.4</v>
      </c>
      <c r="H1470" s="9" t="n">
        <f aca="false">B1470/G1470-1</f>
        <v>-0.077276081542293</v>
      </c>
      <c r="I1470" s="0" t="n">
        <f aca="false">IF(AND($A1470&gt;=CrashTest!$B$3,$A1470&lt;=CrashTest!$C$3),1,IF(AND($A1470&gt;=CrashTest!$B$4,$A1470&lt;=CrashTest!$C$4),2,IF(AND($A1470&gt;=CrashTest!$B$5,$A1470&lt;=CrashTest!$C$5),3,IF(AND($A1470&gt;=CrashTest!$B$6,$A1470&lt;=CrashTest!$C$6),4,IF(AND($A1470&gt;=CrashTest!$B$7,$A1470&lt;=CrashTest!$C$7),5,0)))))</f>
        <v>0</v>
      </c>
      <c r="J1470" s="0" t="str">
        <f aca="false">IF(I1470=0,"",IF(I1469=I1470,MAX(J1469,B1470),B1470))</f>
        <v/>
      </c>
      <c r="K1470" s="9" t="str">
        <f aca="false">IF(I1470=0,"",B1470/J1470-1)</f>
        <v/>
      </c>
      <c r="M1470" s="8"/>
      <c r="N1470" s="8"/>
      <c r="O1470" s="8"/>
      <c r="P1470" s="8"/>
      <c r="Q1470" s="9"/>
      <c r="R1470" s="9"/>
      <c r="S1470" s="9"/>
      <c r="T1470" s="9"/>
      <c r="U1470" s="9"/>
      <c r="V1470" s="9"/>
    </row>
    <row r="1471" customFormat="false" ht="15" hidden="false" customHeight="false" outlineLevel="0" collapsed="false">
      <c r="A1471" s="5" t="n">
        <v>45961</v>
      </c>
      <c r="B1471" s="6" t="n">
        <v>3982.2</v>
      </c>
      <c r="C1471" s="9" t="n">
        <f aca="false">B1471/B1470-1</f>
        <v>-0.0047734486291956</v>
      </c>
      <c r="D1471" s="9" t="n">
        <f aca="false">LN(B1471/B1470)</f>
        <v>-0.00478487792103339</v>
      </c>
      <c r="E1471" s="9" t="n">
        <f aca="false">B1471/B1466-1</f>
        <v>-0.0330710955710956</v>
      </c>
      <c r="F1471" s="9" t="n">
        <f aca="false">B1471/B1450-1</f>
        <v>0.0371122743964372</v>
      </c>
      <c r="G1471" s="0" t="n">
        <f aca="false">MAX(G1470,B1471)</f>
        <v>4336.4</v>
      </c>
      <c r="H1471" s="9" t="n">
        <f aca="false">B1471/G1471-1</f>
        <v>-0.0816806567659809</v>
      </c>
      <c r="I1471" s="0" t="n">
        <f aca="false">IF(AND($A1471&gt;=CrashTest!$B$3,$A1471&lt;=CrashTest!$C$3),1,IF(AND($A1471&gt;=CrashTest!$B$4,$A1471&lt;=CrashTest!$C$4),2,IF(AND($A1471&gt;=CrashTest!$B$5,$A1471&lt;=CrashTest!$C$5),3,IF(AND($A1471&gt;=CrashTest!$B$6,$A1471&lt;=CrashTest!$C$6),4,IF(AND($A1471&gt;=CrashTest!$B$7,$A1471&lt;=CrashTest!$C$7),5,0)))))</f>
        <v>0</v>
      </c>
      <c r="J1471" s="0" t="str">
        <f aca="false">IF(I1471=0,"",IF(I1470=I1471,MAX(J1470,B1471),B1471))</f>
        <v/>
      </c>
      <c r="K1471" s="9" t="str">
        <f aca="false">IF(I1471=0,"",B1471/J1471-1)</f>
        <v/>
      </c>
      <c r="M1471" s="8"/>
      <c r="N1471" s="8"/>
      <c r="O1471" s="8"/>
      <c r="P1471" s="8"/>
      <c r="Q1471" s="9"/>
      <c r="R1471" s="9"/>
      <c r="S1471" s="9"/>
      <c r="T1471" s="9"/>
      <c r="U1471" s="9"/>
      <c r="V1471" s="9"/>
    </row>
    <row r="1472" customFormat="false" ht="15" hidden="false" customHeight="false" outlineLevel="0" collapsed="false">
      <c r="A1472" s="5" t="n">
        <v>45964</v>
      </c>
      <c r="B1472" s="6" t="n">
        <v>4000.3</v>
      </c>
      <c r="C1472" s="9" t="n">
        <f aca="false">B1472/B1471-1</f>
        <v>0.00454522625684306</v>
      </c>
      <c r="D1472" s="9" t="n">
        <f aca="false">LN(B1472/B1471)</f>
        <v>0.00453492790973411</v>
      </c>
      <c r="E1472" s="9" t="n">
        <f aca="false">B1472/B1467-1</f>
        <v>-0.000399810090207176</v>
      </c>
      <c r="F1472" s="9" t="n">
        <f aca="false">B1472/B1451-1</f>
        <v>0.0307926200783344</v>
      </c>
      <c r="G1472" s="0" t="n">
        <f aca="false">MAX(G1471,B1472)</f>
        <v>4336.4</v>
      </c>
      <c r="H1472" s="9" t="n">
        <f aca="false">B1472/G1472-1</f>
        <v>-0.0775066875749468</v>
      </c>
      <c r="I1472" s="0" t="n">
        <f aca="false">IF(AND($A1472&gt;=CrashTest!$B$3,$A1472&lt;=CrashTest!$C$3),1,IF(AND($A1472&gt;=CrashTest!$B$4,$A1472&lt;=CrashTest!$C$4),2,IF(AND($A1472&gt;=CrashTest!$B$5,$A1472&lt;=CrashTest!$C$5),3,IF(AND($A1472&gt;=CrashTest!$B$6,$A1472&lt;=CrashTest!$C$6),4,IF(AND($A1472&gt;=CrashTest!$B$7,$A1472&lt;=CrashTest!$C$7),5,0)))))</f>
        <v>0</v>
      </c>
      <c r="J1472" s="0" t="str">
        <f aca="false">IF(I1472=0,"",IF(I1471=I1472,MAX(J1471,B1472),B1472))</f>
        <v/>
      </c>
      <c r="K1472" s="9" t="str">
        <f aca="false">IF(I1472=0,"",B1472/J1472-1)</f>
        <v/>
      </c>
      <c r="M1472" s="8"/>
      <c r="N1472" s="8"/>
      <c r="O1472" s="8"/>
      <c r="P1472" s="8"/>
      <c r="Q1472" s="9"/>
      <c r="R1472" s="9"/>
      <c r="S1472" s="9"/>
      <c r="T1472" s="9"/>
      <c r="U1472" s="9"/>
      <c r="V1472" s="9"/>
    </row>
    <row r="1473" customFormat="false" ht="15" hidden="false" customHeight="false" outlineLevel="0" collapsed="false">
      <c r="A1473" s="5" t="n">
        <v>45965</v>
      </c>
      <c r="B1473" s="6" t="n">
        <v>3947.7</v>
      </c>
      <c r="C1473" s="9" t="n">
        <f aca="false">B1473/B1472-1</f>
        <v>-0.0131490138239633</v>
      </c>
      <c r="D1473" s="9" t="n">
        <f aca="false">LN(B1473/B1472)</f>
        <v>-0.0132362274654638</v>
      </c>
      <c r="E1473" s="9" t="n">
        <f aca="false">B1473/B1468-1</f>
        <v>-0.00466441430084208</v>
      </c>
      <c r="F1473" s="9" t="n">
        <f aca="false">B1473/B1452-1</f>
        <v>-0.000202608585538888</v>
      </c>
      <c r="G1473" s="0" t="n">
        <f aca="false">MAX(G1472,B1473)</f>
        <v>4336.4</v>
      </c>
      <c r="H1473" s="9" t="n">
        <f aca="false">B1473/G1473-1</f>
        <v>-0.0896365648925376</v>
      </c>
      <c r="I1473" s="0" t="n">
        <f aca="false">IF(AND($A1473&gt;=CrashTest!$B$3,$A1473&lt;=CrashTest!$C$3),1,IF(AND($A1473&gt;=CrashTest!$B$4,$A1473&lt;=CrashTest!$C$4),2,IF(AND($A1473&gt;=CrashTest!$B$5,$A1473&lt;=CrashTest!$C$5),3,IF(AND($A1473&gt;=CrashTest!$B$6,$A1473&lt;=CrashTest!$C$6),4,IF(AND($A1473&gt;=CrashTest!$B$7,$A1473&lt;=CrashTest!$C$7),5,0)))))</f>
        <v>0</v>
      </c>
      <c r="J1473" s="0" t="str">
        <f aca="false">IF(I1473=0,"",IF(I1472=I1473,MAX(J1472,B1473),B1473))</f>
        <v/>
      </c>
      <c r="K1473" s="9" t="str">
        <f aca="false">IF(I1473=0,"",B1473/J1473-1)</f>
        <v/>
      </c>
      <c r="M1473" s="8"/>
      <c r="N1473" s="8"/>
      <c r="O1473" s="8"/>
      <c r="P1473" s="8"/>
      <c r="Q1473" s="9"/>
      <c r="R1473" s="9"/>
      <c r="S1473" s="9"/>
      <c r="T1473" s="9"/>
      <c r="U1473" s="9"/>
      <c r="V1473" s="9"/>
    </row>
    <row r="1474" customFormat="false" ht="15" hidden="false" customHeight="false" outlineLevel="0" collapsed="false">
      <c r="A1474" s="5" t="n">
        <v>45966</v>
      </c>
      <c r="B1474" s="6" t="n">
        <v>3980.3</v>
      </c>
      <c r="C1474" s="9" t="n">
        <f aca="false">B1474/B1473-1</f>
        <v>0.00825797299693498</v>
      </c>
      <c r="D1474" s="9" t="n">
        <f aca="false">LN(B1474/B1473)</f>
        <v>0.00822406249800636</v>
      </c>
      <c r="E1474" s="9" t="n">
        <f aca="false">B1474/B1469-1</f>
        <v>-0.000853477922534207</v>
      </c>
      <c r="F1474" s="9" t="n">
        <f aca="false">B1474/B1453-1</f>
        <v>0.000930443092088895</v>
      </c>
      <c r="G1474" s="0" t="n">
        <f aca="false">MAX(G1473,B1474)</f>
        <v>4336.4</v>
      </c>
      <c r="H1474" s="9" t="n">
        <f aca="false">B1474/G1474-1</f>
        <v>-0.0821188082280231</v>
      </c>
      <c r="I1474" s="0" t="n">
        <f aca="false">IF(AND($A1474&gt;=CrashTest!$B$3,$A1474&lt;=CrashTest!$C$3),1,IF(AND($A1474&gt;=CrashTest!$B$4,$A1474&lt;=CrashTest!$C$4),2,IF(AND($A1474&gt;=CrashTest!$B$5,$A1474&lt;=CrashTest!$C$5),3,IF(AND($A1474&gt;=CrashTest!$B$6,$A1474&lt;=CrashTest!$C$6),4,IF(AND($A1474&gt;=CrashTest!$B$7,$A1474&lt;=CrashTest!$C$7),5,0)))))</f>
        <v>0</v>
      </c>
      <c r="J1474" s="0" t="str">
        <f aca="false">IF(I1474=0,"",IF(I1473=I1474,MAX(J1473,B1474),B1474))</f>
        <v/>
      </c>
      <c r="K1474" s="9" t="str">
        <f aca="false">IF(I1474=0,"",B1474/J1474-1)</f>
        <v/>
      </c>
      <c r="M1474" s="8"/>
      <c r="N1474" s="8"/>
      <c r="O1474" s="8"/>
      <c r="P1474" s="8"/>
      <c r="Q1474" s="9"/>
      <c r="R1474" s="9"/>
      <c r="S1474" s="9"/>
      <c r="T1474" s="9"/>
      <c r="U1474" s="9"/>
      <c r="V1474" s="9"/>
    </row>
    <row r="1475" customFormat="false" ht="15" hidden="false" customHeight="false" outlineLevel="0" collapsed="false">
      <c r="A1475" s="5" t="n">
        <v>45967</v>
      </c>
      <c r="B1475" s="6" t="n">
        <v>3979.9</v>
      </c>
      <c r="C1475" s="9" t="n">
        <f aca="false">B1475/B1474-1</f>
        <v>-0.000100494937567586</v>
      </c>
      <c r="D1475" s="9" t="n">
        <f aca="false">LN(B1475/B1474)</f>
        <v>-0.000100499987522157</v>
      </c>
      <c r="E1475" s="9" t="n">
        <f aca="false">B1475/B1470-1</f>
        <v>-0.00534826181491022</v>
      </c>
      <c r="F1475" s="9" t="n">
        <f aca="false">B1475/B1454-1</f>
        <v>-0.0156802611728044</v>
      </c>
      <c r="G1475" s="0" t="n">
        <f aca="false">MAX(G1474,B1475)</f>
        <v>4336.4</v>
      </c>
      <c r="H1475" s="9" t="n">
        <f aca="false">B1475/G1475-1</f>
        <v>-0.0822110506410847</v>
      </c>
      <c r="I1475" s="0" t="n">
        <f aca="false">IF(AND($A1475&gt;=CrashTest!$B$3,$A1475&lt;=CrashTest!$C$3),1,IF(AND($A1475&gt;=CrashTest!$B$4,$A1475&lt;=CrashTest!$C$4),2,IF(AND($A1475&gt;=CrashTest!$B$5,$A1475&lt;=CrashTest!$C$5),3,IF(AND($A1475&gt;=CrashTest!$B$6,$A1475&lt;=CrashTest!$C$6),4,IF(AND($A1475&gt;=CrashTest!$B$7,$A1475&lt;=CrashTest!$C$7),5,0)))))</f>
        <v>0</v>
      </c>
      <c r="J1475" s="0" t="str">
        <f aca="false">IF(I1475=0,"",IF(I1474=I1475,MAX(J1474,B1475),B1475))</f>
        <v/>
      </c>
      <c r="K1475" s="9" t="str">
        <f aca="false">IF(I1475=0,"",B1475/J1475-1)</f>
        <v/>
      </c>
      <c r="M1475" s="8"/>
      <c r="N1475" s="8"/>
      <c r="O1475" s="8"/>
      <c r="P1475" s="8"/>
      <c r="Q1475" s="9"/>
      <c r="R1475" s="9"/>
      <c r="S1475" s="9"/>
      <c r="T1475" s="9"/>
      <c r="U1475" s="9"/>
      <c r="V1475" s="9"/>
    </row>
    <row r="1476" customFormat="false" ht="15" hidden="false" customHeight="false" outlineLevel="0" collapsed="false">
      <c r="A1476" s="5" t="n">
        <v>45968</v>
      </c>
      <c r="B1476" s="6" t="n">
        <v>3999.4</v>
      </c>
      <c r="C1476" s="9" t="n">
        <f aca="false">B1476/B1475-1</f>
        <v>0.00489962059348215</v>
      </c>
      <c r="D1476" s="9" t="n">
        <f aca="false">LN(B1476/B1475)</f>
        <v>0.00488765651621364</v>
      </c>
      <c r="E1476" s="9" t="n">
        <f aca="false">B1476/B1471-1</f>
        <v>0.00431922053136469</v>
      </c>
      <c r="F1476" s="9" t="n">
        <f aca="false">B1476/B1455-1</f>
        <v>0.0134556419937664</v>
      </c>
      <c r="G1476" s="0" t="n">
        <f aca="false">MAX(G1475,B1476)</f>
        <v>4336.4</v>
      </c>
      <c r="H1476" s="9" t="n">
        <f aca="false">B1476/G1476-1</f>
        <v>-0.0777142330043353</v>
      </c>
      <c r="I1476" s="0" t="n">
        <f aca="false">IF(AND($A1476&gt;=CrashTest!$B$3,$A1476&lt;=CrashTest!$C$3),1,IF(AND($A1476&gt;=CrashTest!$B$4,$A1476&lt;=CrashTest!$C$4),2,IF(AND($A1476&gt;=CrashTest!$B$5,$A1476&lt;=CrashTest!$C$5),3,IF(AND($A1476&gt;=CrashTest!$B$6,$A1476&lt;=CrashTest!$C$6),4,IF(AND($A1476&gt;=CrashTest!$B$7,$A1476&lt;=CrashTest!$C$7),5,0)))))</f>
        <v>0</v>
      </c>
      <c r="J1476" s="0" t="str">
        <f aca="false">IF(I1476=0,"",IF(I1475=I1476,MAX(J1475,B1476),B1476))</f>
        <v/>
      </c>
      <c r="K1476" s="9" t="str">
        <f aca="false">IF(I1476=0,"",B1476/J1476-1)</f>
        <v/>
      </c>
      <c r="M1476" s="8"/>
      <c r="N1476" s="8"/>
      <c r="O1476" s="8"/>
      <c r="P1476" s="8"/>
      <c r="Q1476" s="9"/>
      <c r="R1476" s="9"/>
      <c r="S1476" s="9"/>
      <c r="T1476" s="9"/>
      <c r="U1476" s="9"/>
      <c r="V1476" s="9"/>
    </row>
    <row r="1477" customFormat="false" ht="15" hidden="false" customHeight="false" outlineLevel="0" collapsed="false">
      <c r="A1477" s="5" t="n">
        <v>45971</v>
      </c>
      <c r="B1477" s="6" t="n">
        <v>4111.8</v>
      </c>
      <c r="C1477" s="9" t="n">
        <f aca="false">B1477/B1476-1</f>
        <v>0.0281042156323448</v>
      </c>
      <c r="D1477" s="9" t="n">
        <f aca="false">LN(B1477/B1476)</f>
        <v>0.0277165389689304</v>
      </c>
      <c r="E1477" s="9" t="n">
        <f aca="false">B1477/B1472-1</f>
        <v>0.0278729095317851</v>
      </c>
      <c r="F1477" s="9" t="n">
        <f aca="false">B1477/B1456-1</f>
        <v>0.034180940164491</v>
      </c>
      <c r="G1477" s="0" t="n">
        <f aca="false">MAX(G1476,B1477)</f>
        <v>4336.4</v>
      </c>
      <c r="H1477" s="9" t="n">
        <f aca="false">B1477/G1477-1</f>
        <v>-0.0517941149340465</v>
      </c>
      <c r="I1477" s="0" t="n">
        <f aca="false">IF(AND($A1477&gt;=CrashTest!$B$3,$A1477&lt;=CrashTest!$C$3),1,IF(AND($A1477&gt;=CrashTest!$B$4,$A1477&lt;=CrashTest!$C$4),2,IF(AND($A1477&gt;=CrashTest!$B$5,$A1477&lt;=CrashTest!$C$5),3,IF(AND($A1477&gt;=CrashTest!$B$6,$A1477&lt;=CrashTest!$C$6),4,IF(AND($A1477&gt;=CrashTest!$B$7,$A1477&lt;=CrashTest!$C$7),5,0)))))</f>
        <v>0</v>
      </c>
      <c r="J1477" s="0" t="str">
        <f aca="false">IF(I1477=0,"",IF(I1476=I1477,MAX(J1476,B1477),B1477))</f>
        <v/>
      </c>
      <c r="K1477" s="9" t="str">
        <f aca="false">IF(I1477=0,"",B1477/J1477-1)</f>
        <v/>
      </c>
      <c r="M1477" s="8"/>
      <c r="N1477" s="8"/>
      <c r="O1477" s="8"/>
      <c r="P1477" s="8"/>
      <c r="Q1477" s="9"/>
      <c r="R1477" s="9"/>
      <c r="S1477" s="9"/>
      <c r="T1477" s="9"/>
      <c r="U1477" s="9"/>
      <c r="V1477" s="9"/>
    </row>
    <row r="1478" customFormat="false" ht="15" hidden="false" customHeight="false" outlineLevel="0" collapsed="false">
      <c r="A1478" s="5" t="n">
        <v>45972</v>
      </c>
      <c r="B1478" s="6" t="n">
        <v>4106.8</v>
      </c>
      <c r="C1478" s="9" t="n">
        <f aca="false">B1478/B1477-1</f>
        <v>-0.00121601245196756</v>
      </c>
      <c r="D1478" s="9" t="n">
        <f aca="false">LN(B1478/B1477)</f>
        <v>-0.00121675239502337</v>
      </c>
      <c r="E1478" s="9" t="n">
        <f aca="false">B1478/B1473-1</f>
        <v>0.040301947969704</v>
      </c>
      <c r="F1478" s="9" t="n">
        <f aca="false">B1478/B1457-1</f>
        <v>-0.000438105437375325</v>
      </c>
      <c r="G1478" s="0" t="n">
        <f aca="false">MAX(G1477,B1478)</f>
        <v>4336.4</v>
      </c>
      <c r="H1478" s="9" t="n">
        <f aca="false">B1478/G1478-1</f>
        <v>-0.0529471450973156</v>
      </c>
      <c r="I1478" s="0" t="n">
        <f aca="false">IF(AND($A1478&gt;=CrashTest!$B$3,$A1478&lt;=CrashTest!$C$3),1,IF(AND($A1478&gt;=CrashTest!$B$4,$A1478&lt;=CrashTest!$C$4),2,IF(AND($A1478&gt;=CrashTest!$B$5,$A1478&lt;=CrashTest!$C$5),3,IF(AND($A1478&gt;=CrashTest!$B$6,$A1478&lt;=CrashTest!$C$6),4,IF(AND($A1478&gt;=CrashTest!$B$7,$A1478&lt;=CrashTest!$C$7),5,0)))))</f>
        <v>0</v>
      </c>
      <c r="J1478" s="0" t="str">
        <f aca="false">IF(I1478=0,"",IF(I1477=I1478,MAX(J1477,B1478),B1478))</f>
        <v/>
      </c>
      <c r="K1478" s="9" t="str">
        <f aca="false">IF(I1478=0,"",B1478/J1478-1)</f>
        <v/>
      </c>
      <c r="M1478" s="8"/>
      <c r="N1478" s="8"/>
      <c r="O1478" s="8"/>
      <c r="P1478" s="8"/>
      <c r="Q1478" s="9"/>
      <c r="R1478" s="9"/>
      <c r="S1478" s="9"/>
      <c r="T1478" s="9"/>
      <c r="U1478" s="9"/>
      <c r="V1478" s="9"/>
    </row>
    <row r="1479" customFormat="false" ht="15" hidden="false" customHeight="false" outlineLevel="0" collapsed="false">
      <c r="A1479" s="5" t="n">
        <v>45973</v>
      </c>
      <c r="B1479" s="6" t="n">
        <v>4204.4</v>
      </c>
      <c r="C1479" s="9" t="n">
        <f aca="false">B1479/B1478-1</f>
        <v>0.0237654621603194</v>
      </c>
      <c r="D1479" s="9" t="n">
        <f aca="false">LN(B1479/B1478)</f>
        <v>0.0234874595243896</v>
      </c>
      <c r="E1479" s="9" t="n">
        <f aca="false">B1479/B1474-1</f>
        <v>0.0563022887722029</v>
      </c>
      <c r="F1479" s="9" t="n">
        <f aca="false">B1479/B1458-1</f>
        <v>0.0158745499794621</v>
      </c>
      <c r="G1479" s="0" t="n">
        <f aca="false">MAX(G1478,B1479)</f>
        <v>4336.4</v>
      </c>
      <c r="H1479" s="9" t="n">
        <f aca="false">B1479/G1479-1</f>
        <v>-0.0304399963103035</v>
      </c>
      <c r="I1479" s="0" t="n">
        <f aca="false">IF(AND($A1479&gt;=CrashTest!$B$3,$A1479&lt;=CrashTest!$C$3),1,IF(AND($A1479&gt;=CrashTest!$B$4,$A1479&lt;=CrashTest!$C$4),2,IF(AND($A1479&gt;=CrashTest!$B$5,$A1479&lt;=CrashTest!$C$5),3,IF(AND($A1479&gt;=CrashTest!$B$6,$A1479&lt;=CrashTest!$C$6),4,IF(AND($A1479&gt;=CrashTest!$B$7,$A1479&lt;=CrashTest!$C$7),5,0)))))</f>
        <v>0</v>
      </c>
      <c r="J1479" s="0" t="str">
        <f aca="false">IF(I1479=0,"",IF(I1478=I1479,MAX(J1478,B1479),B1479))</f>
        <v/>
      </c>
      <c r="K1479" s="9" t="str">
        <f aca="false">IF(I1479=0,"",B1479/J1479-1)</f>
        <v/>
      </c>
      <c r="M1479" s="8"/>
      <c r="N1479" s="8"/>
      <c r="O1479" s="8"/>
      <c r="P1479" s="8"/>
      <c r="Q1479" s="9"/>
      <c r="R1479" s="9"/>
      <c r="S1479" s="9"/>
      <c r="T1479" s="9"/>
      <c r="U1479" s="9"/>
      <c r="V1479" s="9"/>
    </row>
    <row r="1480" customFormat="false" ht="15" hidden="false" customHeight="false" outlineLevel="0" collapsed="false">
      <c r="A1480" s="5" t="n">
        <v>45974</v>
      </c>
      <c r="B1480" s="6" t="n">
        <v>4186.9</v>
      </c>
      <c r="C1480" s="9" t="n">
        <f aca="false">B1480/B1479-1</f>
        <v>-0.00416230615545621</v>
      </c>
      <c r="D1480" s="9" t="n">
        <f aca="false">LN(B1480/B1479)</f>
        <v>-0.00417099266404012</v>
      </c>
      <c r="E1480" s="9" t="n">
        <f aca="false">B1480/B1475-1</f>
        <v>0.0520113570692731</v>
      </c>
      <c r="F1480" s="9" t="n">
        <f aca="false">B1480/B1459-1</f>
        <v>0.00239412004117878</v>
      </c>
      <c r="G1480" s="0" t="n">
        <f aca="false">MAX(G1479,B1480)</f>
        <v>4336.4</v>
      </c>
      <c r="H1480" s="9" t="n">
        <f aca="false">B1480/G1480-1</f>
        <v>-0.0344756018817453</v>
      </c>
      <c r="I1480" s="0" t="n">
        <f aca="false">IF(AND($A1480&gt;=CrashTest!$B$3,$A1480&lt;=CrashTest!$C$3),1,IF(AND($A1480&gt;=CrashTest!$B$4,$A1480&lt;=CrashTest!$C$4),2,IF(AND($A1480&gt;=CrashTest!$B$5,$A1480&lt;=CrashTest!$C$5),3,IF(AND($A1480&gt;=CrashTest!$B$6,$A1480&lt;=CrashTest!$C$6),4,IF(AND($A1480&gt;=CrashTest!$B$7,$A1480&lt;=CrashTest!$C$7),5,0)))))</f>
        <v>0</v>
      </c>
      <c r="J1480" s="0" t="str">
        <f aca="false">IF(I1480=0,"",IF(I1479=I1480,MAX(J1479,B1480),B1480))</f>
        <v/>
      </c>
      <c r="K1480" s="9" t="str">
        <f aca="false">IF(I1480=0,"",B1480/J1480-1)</f>
        <v/>
      </c>
      <c r="M1480" s="8"/>
      <c r="N1480" s="8"/>
      <c r="O1480" s="8"/>
      <c r="P1480" s="8"/>
      <c r="Q1480" s="9"/>
      <c r="R1480" s="9"/>
      <c r="S1480" s="9"/>
      <c r="T1480" s="9"/>
      <c r="U1480" s="9"/>
      <c r="V1480" s="9"/>
    </row>
    <row r="1481" customFormat="false" ht="15" hidden="false" customHeight="false" outlineLevel="0" collapsed="false">
      <c r="A1481" s="5" t="n">
        <v>45975</v>
      </c>
      <c r="B1481" s="6" t="n">
        <v>4087.6</v>
      </c>
      <c r="C1481" s="9" t="n">
        <f aca="false">B1481/B1480-1</f>
        <v>-0.0237168310683321</v>
      </c>
      <c r="D1481" s="9" t="n">
        <f aca="false">LN(B1481/B1480)</f>
        <v>-0.0240026025471052</v>
      </c>
      <c r="E1481" s="9" t="n">
        <f aca="false">B1481/B1476-1</f>
        <v>0.0220533079961993</v>
      </c>
      <c r="F1481" s="9" t="n">
        <f aca="false">B1481/B1460-1</f>
        <v>-0.044997897294519</v>
      </c>
      <c r="G1481" s="0" t="n">
        <f aca="false">MAX(G1480,B1481)</f>
        <v>4336.4</v>
      </c>
      <c r="H1481" s="9" t="n">
        <f aca="false">B1481/G1481-1</f>
        <v>-0.057374780924269</v>
      </c>
      <c r="I1481" s="0" t="n">
        <f aca="false">IF(AND($A1481&gt;=CrashTest!$B$3,$A1481&lt;=CrashTest!$C$3),1,IF(AND($A1481&gt;=CrashTest!$B$4,$A1481&lt;=CrashTest!$C$4),2,IF(AND($A1481&gt;=CrashTest!$B$5,$A1481&lt;=CrashTest!$C$5),3,IF(AND($A1481&gt;=CrashTest!$B$6,$A1481&lt;=CrashTest!$C$6),4,IF(AND($A1481&gt;=CrashTest!$B$7,$A1481&lt;=CrashTest!$C$7),5,0)))))</f>
        <v>0</v>
      </c>
      <c r="J1481" s="0" t="str">
        <f aca="false">IF(I1481=0,"",IF(I1480=I1481,MAX(J1480,B1481),B1481))</f>
        <v/>
      </c>
      <c r="K1481" s="9" t="str">
        <f aca="false">IF(I1481=0,"",B1481/J1481-1)</f>
        <v/>
      </c>
      <c r="M1481" s="8"/>
      <c r="N1481" s="8"/>
      <c r="O1481" s="8"/>
      <c r="P1481" s="8"/>
      <c r="Q1481" s="9"/>
      <c r="R1481" s="9"/>
      <c r="S1481" s="9"/>
      <c r="T1481" s="9"/>
      <c r="U1481" s="9"/>
      <c r="V1481" s="9"/>
    </row>
    <row r="1482" customFormat="false" ht="15" hidden="false" customHeight="false" outlineLevel="0" collapsed="false">
      <c r="A1482" s="5" t="n">
        <v>45978</v>
      </c>
      <c r="B1482" s="6" t="n">
        <v>4068.3</v>
      </c>
      <c r="C1482" s="9" t="n">
        <f aca="false">B1482/B1481-1</f>
        <v>-0.00472159702514918</v>
      </c>
      <c r="D1482" s="9" t="n">
        <f aca="false">LN(B1482/B1481)</f>
        <v>-0.00473277897604465</v>
      </c>
      <c r="E1482" s="9" t="n">
        <f aca="false">B1482/B1477-1</f>
        <v>-0.0105793083321173</v>
      </c>
      <c r="F1482" s="9" t="n">
        <f aca="false">B1482/B1461-1</f>
        <v>-0.0290221723668821</v>
      </c>
      <c r="G1482" s="0" t="n">
        <f aca="false">MAX(G1481,B1482)</f>
        <v>4336.4</v>
      </c>
      <c r="H1482" s="9" t="n">
        <f aca="false">B1482/G1482-1</f>
        <v>-0.0618254773544875</v>
      </c>
      <c r="I1482" s="0" t="n">
        <f aca="false">IF(AND($A1482&gt;=CrashTest!$B$3,$A1482&lt;=CrashTest!$C$3),1,IF(AND($A1482&gt;=CrashTest!$B$4,$A1482&lt;=CrashTest!$C$4),2,IF(AND($A1482&gt;=CrashTest!$B$5,$A1482&lt;=CrashTest!$C$5),3,IF(AND($A1482&gt;=CrashTest!$B$6,$A1482&lt;=CrashTest!$C$6),4,IF(AND($A1482&gt;=CrashTest!$B$7,$A1482&lt;=CrashTest!$C$7),5,0)))))</f>
        <v>0</v>
      </c>
      <c r="J1482" s="0" t="str">
        <f aca="false">IF(I1482=0,"",IF(I1481=I1482,MAX(J1481,B1482),B1482))</f>
        <v/>
      </c>
      <c r="K1482" s="9" t="str">
        <f aca="false">IF(I1482=0,"",B1482/J1482-1)</f>
        <v/>
      </c>
      <c r="M1482" s="8"/>
      <c r="N1482" s="8"/>
      <c r="O1482" s="8"/>
      <c r="P1482" s="8"/>
      <c r="Q1482" s="9"/>
      <c r="R1482" s="9"/>
      <c r="S1482" s="9"/>
      <c r="T1482" s="9"/>
      <c r="U1482" s="9"/>
      <c r="V1482" s="9"/>
    </row>
    <row r="1483" customFormat="false" ht="15" hidden="false" customHeight="false" outlineLevel="0" collapsed="false">
      <c r="A1483" s="5" t="n">
        <v>45979</v>
      </c>
      <c r="B1483" s="6" t="n">
        <v>4061.3</v>
      </c>
      <c r="C1483" s="9" t="n">
        <f aca="false">B1483/B1482-1</f>
        <v>-0.00172062040655807</v>
      </c>
      <c r="D1483" s="9" t="n">
        <f aca="false">LN(B1483/B1482)</f>
        <v>-0.00172210237402942</v>
      </c>
      <c r="E1483" s="9" t="n">
        <f aca="false">B1483/B1478-1</f>
        <v>-0.0110791857407228</v>
      </c>
      <c r="F1483" s="9" t="n">
        <f aca="false">B1483/B1462-1</f>
        <v>-0.0634397195830642</v>
      </c>
      <c r="G1483" s="0" t="n">
        <f aca="false">MAX(G1482,B1483)</f>
        <v>4336.4</v>
      </c>
      <c r="H1483" s="9" t="n">
        <f aca="false">B1483/G1483-1</f>
        <v>-0.0634397195830642</v>
      </c>
      <c r="I1483" s="0" t="n">
        <f aca="false">IF(AND($A1483&gt;=CrashTest!$B$3,$A1483&lt;=CrashTest!$C$3),1,IF(AND($A1483&gt;=CrashTest!$B$4,$A1483&lt;=CrashTest!$C$4),2,IF(AND($A1483&gt;=CrashTest!$B$5,$A1483&lt;=CrashTest!$C$5),3,IF(AND($A1483&gt;=CrashTest!$B$6,$A1483&lt;=CrashTest!$C$6),4,IF(AND($A1483&gt;=CrashTest!$B$7,$A1483&lt;=CrashTest!$C$7),5,0)))))</f>
        <v>0</v>
      </c>
      <c r="J1483" s="0" t="str">
        <f aca="false">IF(I1483=0,"",IF(I1482=I1483,MAX(J1482,B1483),B1483))</f>
        <v/>
      </c>
      <c r="K1483" s="9" t="str">
        <f aca="false">IF(I1483=0,"",B1483/J1483-1)</f>
        <v/>
      </c>
      <c r="M1483" s="8"/>
      <c r="N1483" s="8"/>
      <c r="O1483" s="8"/>
      <c r="P1483" s="8"/>
      <c r="Q1483" s="9"/>
      <c r="R1483" s="9"/>
      <c r="S1483" s="9"/>
      <c r="T1483" s="9"/>
      <c r="U1483" s="9"/>
      <c r="V1483" s="9"/>
    </row>
    <row r="1484" customFormat="false" ht="15" hidden="false" customHeight="false" outlineLevel="0" collapsed="false">
      <c r="A1484" s="5" t="n">
        <v>45980</v>
      </c>
      <c r="B1484" s="6" t="n">
        <v>4077.7</v>
      </c>
      <c r="C1484" s="9" t="n">
        <f aca="false">B1484/B1483-1</f>
        <v>0.00403811587422731</v>
      </c>
      <c r="D1484" s="9" t="n">
        <f aca="false">LN(B1484/B1483)</f>
        <v>0.00402998456707705</v>
      </c>
      <c r="E1484" s="9" t="n">
        <f aca="false">B1484/B1479-1</f>
        <v>-0.0301350965655027</v>
      </c>
      <c r="F1484" s="9" t="n">
        <f aca="false">B1484/B1463-1</f>
        <v>-0.00244636348068594</v>
      </c>
      <c r="G1484" s="0" t="n">
        <f aca="false">MAX(G1483,B1484)</f>
        <v>4336.4</v>
      </c>
      <c r="H1484" s="9" t="n">
        <f aca="false">B1484/G1484-1</f>
        <v>-0.0596577806475417</v>
      </c>
      <c r="I1484" s="0" t="n">
        <f aca="false">IF(AND($A1484&gt;=CrashTest!$B$3,$A1484&lt;=CrashTest!$C$3),1,IF(AND($A1484&gt;=CrashTest!$B$4,$A1484&lt;=CrashTest!$C$4),2,IF(AND($A1484&gt;=CrashTest!$B$5,$A1484&lt;=CrashTest!$C$5),3,IF(AND($A1484&gt;=CrashTest!$B$6,$A1484&lt;=CrashTest!$C$6),4,IF(AND($A1484&gt;=CrashTest!$B$7,$A1484&lt;=CrashTest!$C$7),5,0)))))</f>
        <v>0</v>
      </c>
      <c r="J1484" s="0" t="str">
        <f aca="false">IF(I1484=0,"",IF(I1483=I1484,MAX(J1483,B1484),B1484))</f>
        <v/>
      </c>
      <c r="K1484" s="9" t="str">
        <f aca="false">IF(I1484=0,"",B1484/J1484-1)</f>
        <v/>
      </c>
      <c r="M1484" s="8"/>
      <c r="N1484" s="8"/>
      <c r="O1484" s="8"/>
      <c r="P1484" s="8"/>
      <c r="Q1484" s="9"/>
      <c r="R1484" s="9"/>
      <c r="S1484" s="9"/>
      <c r="T1484" s="9"/>
      <c r="U1484" s="9"/>
      <c r="V1484" s="9"/>
    </row>
    <row r="1485" customFormat="false" ht="15" hidden="false" customHeight="false" outlineLevel="0" collapsed="false">
      <c r="A1485" s="5" t="n">
        <v>45981</v>
      </c>
      <c r="B1485" s="6" t="n">
        <v>4056.5</v>
      </c>
      <c r="C1485" s="9" t="n">
        <f aca="false">B1485/B1484-1</f>
        <v>-0.00519900924540795</v>
      </c>
      <c r="D1485" s="9" t="n">
        <f aca="false">LN(B1485/B1484)</f>
        <v>-0.00521257111993742</v>
      </c>
      <c r="E1485" s="9" t="n">
        <f aca="false">B1485/B1480-1</f>
        <v>-0.0311447610403878</v>
      </c>
      <c r="F1485" s="9" t="n">
        <f aca="false">B1485/B1464-1</f>
        <v>0.00299179111858372</v>
      </c>
      <c r="G1485" s="0" t="n">
        <f aca="false">MAX(G1484,B1485)</f>
        <v>4336.4</v>
      </c>
      <c r="H1485" s="9" t="n">
        <f aca="false">B1485/G1485-1</f>
        <v>-0.0645466285398025</v>
      </c>
      <c r="I1485" s="0" t="n">
        <f aca="false">IF(AND($A1485&gt;=CrashTest!$B$3,$A1485&lt;=CrashTest!$C$3),1,IF(AND($A1485&gt;=CrashTest!$B$4,$A1485&lt;=CrashTest!$C$4),2,IF(AND($A1485&gt;=CrashTest!$B$5,$A1485&lt;=CrashTest!$C$5),3,IF(AND($A1485&gt;=CrashTest!$B$6,$A1485&lt;=CrashTest!$C$6),4,IF(AND($A1485&gt;=CrashTest!$B$7,$A1485&lt;=CrashTest!$C$7),5,0)))))</f>
        <v>0</v>
      </c>
      <c r="J1485" s="0" t="str">
        <f aca="false">IF(I1485=0,"",IF(I1484=I1485,MAX(J1484,B1485),B1485))</f>
        <v/>
      </c>
      <c r="K1485" s="9" t="str">
        <f aca="false">IF(I1485=0,"",B1485/J1485-1)</f>
        <v/>
      </c>
      <c r="M1485" s="8"/>
      <c r="N1485" s="8"/>
      <c r="O1485" s="8"/>
      <c r="P1485" s="8"/>
      <c r="Q1485" s="9"/>
      <c r="R1485" s="9"/>
      <c r="S1485" s="9"/>
      <c r="T1485" s="9"/>
      <c r="U1485" s="9"/>
      <c r="V1485" s="9"/>
    </row>
    <row r="1486" customFormat="false" ht="15" hidden="false" customHeight="false" outlineLevel="0" collapsed="false">
      <c r="A1486" s="5" t="n">
        <v>45982</v>
      </c>
      <c r="B1486" s="6" t="n">
        <v>4076.7</v>
      </c>
      <c r="C1486" s="9" t="n">
        <f aca="false">B1486/B1485-1</f>
        <v>0.00497966227043012</v>
      </c>
      <c r="D1486" s="9" t="n">
        <f aca="false">LN(B1486/B1485)</f>
        <v>0.00496730475944169</v>
      </c>
      <c r="E1486" s="9" t="n">
        <f aca="false">B1486/B1481-1</f>
        <v>-0.00266660142871122</v>
      </c>
      <c r="F1486" s="9" t="n">
        <f aca="false">B1486/B1465-1</f>
        <v>-0.0118288692279724</v>
      </c>
      <c r="G1486" s="0" t="n">
        <f aca="false">MAX(G1485,B1486)</f>
        <v>4336.4</v>
      </c>
      <c r="H1486" s="9" t="n">
        <f aca="false">B1486/G1486-1</f>
        <v>-0.0598883866801955</v>
      </c>
      <c r="I1486" s="0" t="n">
        <f aca="false">IF(AND($A1486&gt;=CrashTest!$B$3,$A1486&lt;=CrashTest!$C$3),1,IF(AND($A1486&gt;=CrashTest!$B$4,$A1486&lt;=CrashTest!$C$4),2,IF(AND($A1486&gt;=CrashTest!$B$5,$A1486&lt;=CrashTest!$C$5),3,IF(AND($A1486&gt;=CrashTest!$B$6,$A1486&lt;=CrashTest!$C$6),4,IF(AND($A1486&gt;=CrashTest!$B$7,$A1486&lt;=CrashTest!$C$7),5,0)))))</f>
        <v>0</v>
      </c>
      <c r="J1486" s="0" t="str">
        <f aca="false">IF(I1486=0,"",IF(I1485=I1486,MAX(J1485,B1486),B1486))</f>
        <v/>
      </c>
      <c r="K1486" s="9" t="str">
        <f aca="false">IF(I1486=0,"",B1486/J1486-1)</f>
        <v/>
      </c>
      <c r="M1486" s="8"/>
      <c r="N1486" s="8"/>
      <c r="O1486" s="8"/>
      <c r="P1486" s="8"/>
      <c r="Q1486" s="9"/>
      <c r="R1486" s="9"/>
      <c r="S1486" s="9"/>
      <c r="T1486" s="9"/>
      <c r="U1486" s="9"/>
      <c r="V1486" s="9"/>
    </row>
    <row r="1487" customFormat="false" ht="15" hidden="false" customHeight="false" outlineLevel="0" collapsed="false">
      <c r="A1487" s="5" t="n">
        <v>45985</v>
      </c>
      <c r="B1487" s="6" t="n">
        <v>4091.9</v>
      </c>
      <c r="C1487" s="9" t="n">
        <f aca="false">B1487/B1486-1</f>
        <v>0.00372850589937945</v>
      </c>
      <c r="D1487" s="9" t="n">
        <f aca="false">LN(B1487/B1486)</f>
        <v>0.00372157225068095</v>
      </c>
      <c r="E1487" s="9" t="n">
        <f aca="false">B1487/B1482-1</f>
        <v>0.00580094879925275</v>
      </c>
      <c r="F1487" s="9" t="n">
        <f aca="false">B1487/B1466-1</f>
        <v>-0.00643453768453761</v>
      </c>
      <c r="G1487" s="0" t="n">
        <f aca="false">MAX(G1486,B1487)</f>
        <v>4336.4</v>
      </c>
      <c r="H1487" s="9" t="n">
        <f aca="false">B1487/G1487-1</f>
        <v>-0.0563831749838575</v>
      </c>
      <c r="I1487" s="0" t="n">
        <f aca="false">IF(AND($A1487&gt;=CrashTest!$B$3,$A1487&lt;=CrashTest!$C$3),1,IF(AND($A1487&gt;=CrashTest!$B$4,$A1487&lt;=CrashTest!$C$4),2,IF(AND($A1487&gt;=CrashTest!$B$5,$A1487&lt;=CrashTest!$C$5),3,IF(AND($A1487&gt;=CrashTest!$B$6,$A1487&lt;=CrashTest!$C$6),4,IF(AND($A1487&gt;=CrashTest!$B$7,$A1487&lt;=CrashTest!$C$7),5,0)))))</f>
        <v>0</v>
      </c>
      <c r="J1487" s="0" t="str">
        <f aca="false">IF(I1487=0,"",IF(I1486=I1487,MAX(J1486,B1487),B1487))</f>
        <v/>
      </c>
      <c r="K1487" s="9" t="str">
        <f aca="false">IF(I1487=0,"",B1487/J1487-1)</f>
        <v/>
      </c>
      <c r="M1487" s="8"/>
      <c r="N1487" s="8"/>
      <c r="O1487" s="8"/>
      <c r="P1487" s="8"/>
      <c r="Q1487" s="9"/>
      <c r="R1487" s="9"/>
      <c r="S1487" s="9"/>
      <c r="T1487" s="9"/>
      <c r="U1487" s="9"/>
      <c r="V1487" s="9"/>
    </row>
    <row r="1488" customFormat="false" ht="15" hidden="false" customHeight="false" outlineLevel="0" collapsed="false">
      <c r="A1488" s="5" t="n">
        <v>45986</v>
      </c>
      <c r="B1488" s="6" t="n">
        <v>4139.2</v>
      </c>
      <c r="C1488" s="9" t="n">
        <f aca="false">B1488/B1487-1</f>
        <v>0.0115594222732716</v>
      </c>
      <c r="D1488" s="9" t="n">
        <f aca="false">LN(B1488/B1487)</f>
        <v>0.0114931225865223</v>
      </c>
      <c r="E1488" s="9" t="n">
        <f aca="false">B1488/B1483-1</f>
        <v>0.0191810504025804</v>
      </c>
      <c r="F1488" s="9" t="n">
        <f aca="false">B1488/B1467-1</f>
        <v>0.0343087033659011</v>
      </c>
      <c r="G1488" s="0" t="n">
        <f aca="false">MAX(G1487,B1488)</f>
        <v>4336.4</v>
      </c>
      <c r="H1488" s="9" t="n">
        <f aca="false">B1488/G1488-1</f>
        <v>-0.0454755096393321</v>
      </c>
      <c r="I1488" s="0" t="n">
        <f aca="false">IF(AND($A1488&gt;=CrashTest!$B$3,$A1488&lt;=CrashTest!$C$3),1,IF(AND($A1488&gt;=CrashTest!$B$4,$A1488&lt;=CrashTest!$C$4),2,IF(AND($A1488&gt;=CrashTest!$B$5,$A1488&lt;=CrashTest!$C$5),3,IF(AND($A1488&gt;=CrashTest!$B$6,$A1488&lt;=CrashTest!$C$6),4,IF(AND($A1488&gt;=CrashTest!$B$7,$A1488&lt;=CrashTest!$C$7),5,0)))))</f>
        <v>0</v>
      </c>
      <c r="J1488" s="0" t="str">
        <f aca="false">IF(I1488=0,"",IF(I1487=I1488,MAX(J1487,B1488),B1488))</f>
        <v/>
      </c>
      <c r="K1488" s="9" t="str">
        <f aca="false">IF(I1488=0,"",B1488/J1488-1)</f>
        <v/>
      </c>
      <c r="M1488" s="8"/>
      <c r="N1488" s="8"/>
      <c r="O1488" s="8"/>
      <c r="P1488" s="8"/>
      <c r="Q1488" s="9"/>
      <c r="R1488" s="9"/>
      <c r="S1488" s="9"/>
      <c r="T1488" s="9"/>
      <c r="U1488" s="9"/>
      <c r="V1488" s="9"/>
    </row>
    <row r="1489" customFormat="false" ht="15" hidden="false" customHeight="false" outlineLevel="0" collapsed="false">
      <c r="A1489" s="5" t="n">
        <v>45987</v>
      </c>
      <c r="B1489" s="6" t="n">
        <v>4165.2</v>
      </c>
      <c r="C1489" s="9" t="n">
        <f aca="false">B1489/B1488-1</f>
        <v>0.00628140703517599</v>
      </c>
      <c r="D1489" s="9" t="n">
        <f aca="false">LN(B1489/B1488)</f>
        <v>0.00626176122397632</v>
      </c>
      <c r="E1489" s="9" t="n">
        <f aca="false">B1489/B1484-1</f>
        <v>0.0214581749515659</v>
      </c>
      <c r="F1489" s="9" t="n">
        <f aca="false">B1489/B1468-1</f>
        <v>0.0501739700468962</v>
      </c>
      <c r="G1489" s="0" t="n">
        <f aca="false">MAX(G1488,B1489)</f>
        <v>4336.4</v>
      </c>
      <c r="H1489" s="9" t="n">
        <f aca="false">B1489/G1489-1</f>
        <v>-0.039479752790333</v>
      </c>
      <c r="I1489" s="0" t="n">
        <f aca="false">IF(AND($A1489&gt;=CrashTest!$B$3,$A1489&lt;=CrashTest!$C$3),1,IF(AND($A1489&gt;=CrashTest!$B$4,$A1489&lt;=CrashTest!$C$4),2,IF(AND($A1489&gt;=CrashTest!$B$5,$A1489&lt;=CrashTest!$C$5),3,IF(AND($A1489&gt;=CrashTest!$B$6,$A1489&lt;=CrashTest!$C$6),4,IF(AND($A1489&gt;=CrashTest!$B$7,$A1489&lt;=CrashTest!$C$7),5,0)))))</f>
        <v>0</v>
      </c>
      <c r="J1489" s="0" t="str">
        <f aca="false">IF(I1489=0,"",IF(I1488=I1489,MAX(J1488,B1489),B1489))</f>
        <v/>
      </c>
      <c r="K1489" s="9" t="str">
        <f aca="false">IF(I1489=0,"",B1489/J1489-1)</f>
        <v/>
      </c>
      <c r="M1489" s="8"/>
      <c r="N1489" s="8"/>
      <c r="O1489" s="8"/>
      <c r="P1489" s="8"/>
      <c r="Q1489" s="9"/>
      <c r="R1489" s="9"/>
      <c r="S1489" s="9"/>
      <c r="T1489" s="9"/>
      <c r="U1489" s="9"/>
      <c r="V1489" s="9"/>
    </row>
    <row r="1490" customFormat="false" ht="15" hidden="false" customHeight="false" outlineLevel="0" collapsed="false">
      <c r="A1490" s="5" t="n">
        <v>45989</v>
      </c>
      <c r="B1490" s="6" t="n">
        <v>4218.3</v>
      </c>
      <c r="C1490" s="9" t="n">
        <f aca="false">B1490/B1489-1</f>
        <v>0.0127484874675887</v>
      </c>
      <c r="D1490" s="9" t="n">
        <f aca="false">LN(B1490/B1489)</f>
        <v>0.0126679096091391</v>
      </c>
      <c r="E1490" s="9" t="n">
        <f aca="false">B1490/B1485-1</f>
        <v>0.0398866017502775</v>
      </c>
      <c r="F1490" s="9" t="n">
        <f aca="false">B1490/B1469-1</f>
        <v>0.0588899766548687</v>
      </c>
      <c r="G1490" s="0" t="n">
        <f aca="false">MAX(G1489,B1490)</f>
        <v>4336.4</v>
      </c>
      <c r="H1490" s="9" t="n">
        <f aca="false">B1490/G1490-1</f>
        <v>-0.0272345724564154</v>
      </c>
      <c r="I1490" s="0" t="n">
        <f aca="false">IF(AND($A1490&gt;=CrashTest!$B$3,$A1490&lt;=CrashTest!$C$3),1,IF(AND($A1490&gt;=CrashTest!$B$4,$A1490&lt;=CrashTest!$C$4),2,IF(AND($A1490&gt;=CrashTest!$B$5,$A1490&lt;=CrashTest!$C$5),3,IF(AND($A1490&gt;=CrashTest!$B$6,$A1490&lt;=CrashTest!$C$6),4,IF(AND($A1490&gt;=CrashTest!$B$7,$A1490&lt;=CrashTest!$C$7),5,0)))))</f>
        <v>0</v>
      </c>
      <c r="J1490" s="0" t="str">
        <f aca="false">IF(I1490=0,"",IF(I1489=I1490,MAX(J1489,B1490),B1490))</f>
        <v/>
      </c>
      <c r="K1490" s="9" t="str">
        <f aca="false">IF(I1490=0,"",B1490/J1490-1)</f>
        <v/>
      </c>
      <c r="M1490" s="8"/>
      <c r="N1490" s="8"/>
      <c r="O1490" s="8"/>
      <c r="P1490" s="8"/>
      <c r="Q1490" s="9"/>
      <c r="R1490" s="9"/>
      <c r="S1490" s="9"/>
      <c r="T1490" s="9"/>
      <c r="U1490" s="9"/>
      <c r="V1490" s="9"/>
    </row>
    <row r="1491" customFormat="false" ht="15" hidden="false" customHeight="false" outlineLevel="0" collapsed="false">
      <c r="A1491" s="5" t="n">
        <v>45992</v>
      </c>
      <c r="B1491" s="6" t="n">
        <v>4239.3</v>
      </c>
      <c r="C1491" s="9" t="n">
        <f aca="false">B1491/B1490-1</f>
        <v>0.00497830879738292</v>
      </c>
      <c r="D1491" s="9" t="n">
        <f aca="false">LN(B1491/B1490)</f>
        <v>0.00496595799193046</v>
      </c>
      <c r="E1491" s="9" t="n">
        <f aca="false">B1491/B1486-1</f>
        <v>0.0398852012657298</v>
      </c>
      <c r="F1491" s="9" t="n">
        <f aca="false">B1491/B1470-1</f>
        <v>0.0594806687826457</v>
      </c>
      <c r="G1491" s="0" t="n">
        <f aca="false">MAX(G1490,B1491)</f>
        <v>4336.4</v>
      </c>
      <c r="H1491" s="9" t="n">
        <f aca="false">B1491/G1491-1</f>
        <v>-0.0223918457706852</v>
      </c>
      <c r="I1491" s="0" t="n">
        <f aca="false">IF(AND($A1491&gt;=CrashTest!$B$3,$A1491&lt;=CrashTest!$C$3),1,IF(AND($A1491&gt;=CrashTest!$B$4,$A1491&lt;=CrashTest!$C$4),2,IF(AND($A1491&gt;=CrashTest!$B$5,$A1491&lt;=CrashTest!$C$5),3,IF(AND($A1491&gt;=CrashTest!$B$6,$A1491&lt;=CrashTest!$C$6),4,IF(AND($A1491&gt;=CrashTest!$B$7,$A1491&lt;=CrashTest!$C$7),5,0)))))</f>
        <v>0</v>
      </c>
      <c r="J1491" s="0" t="str">
        <f aca="false">IF(I1491=0,"",IF(I1490=I1491,MAX(J1490,B1491),B1491))</f>
        <v/>
      </c>
      <c r="K1491" s="9" t="str">
        <f aca="false">IF(I1491=0,"",B1491/J1491-1)</f>
        <v/>
      </c>
      <c r="M1491" s="8"/>
      <c r="N1491" s="8"/>
      <c r="O1491" s="8"/>
      <c r="P1491" s="8"/>
      <c r="Q1491" s="9"/>
      <c r="R1491" s="9"/>
      <c r="S1491" s="9"/>
      <c r="T1491" s="9"/>
      <c r="U1491" s="9"/>
      <c r="V1491" s="9"/>
    </row>
    <row r="1492" customFormat="false" ht="15" hidden="false" customHeight="false" outlineLevel="0" collapsed="false">
      <c r="A1492" s="5" t="n">
        <v>45993</v>
      </c>
      <c r="B1492" s="6" t="n">
        <v>4186.6</v>
      </c>
      <c r="C1492" s="9" t="n">
        <f aca="false">B1492/B1491-1</f>
        <v>-0.01243129761989</v>
      </c>
      <c r="D1492" s="9" t="n">
        <f aca="false">LN(B1492/B1491)</f>
        <v>-0.0125092125963905</v>
      </c>
      <c r="E1492" s="9" t="n">
        <f aca="false">B1492/B1487-1</f>
        <v>0.023143283071434</v>
      </c>
      <c r="F1492" s="9" t="n">
        <f aca="false">B1492/B1471-1</f>
        <v>0.0513284114308674</v>
      </c>
      <c r="G1492" s="0" t="n">
        <f aca="false">MAX(G1491,B1492)</f>
        <v>4336.4</v>
      </c>
      <c r="H1492" s="9" t="n">
        <f aca="false">B1492/G1492-1</f>
        <v>-0.0345447836915412</v>
      </c>
      <c r="I1492" s="0" t="n">
        <f aca="false">IF(AND($A1492&gt;=CrashTest!$B$3,$A1492&lt;=CrashTest!$C$3),1,IF(AND($A1492&gt;=CrashTest!$B$4,$A1492&lt;=CrashTest!$C$4),2,IF(AND($A1492&gt;=CrashTest!$B$5,$A1492&lt;=CrashTest!$C$5),3,IF(AND($A1492&gt;=CrashTest!$B$6,$A1492&lt;=CrashTest!$C$6),4,IF(AND($A1492&gt;=CrashTest!$B$7,$A1492&lt;=CrashTest!$C$7),5,0)))))</f>
        <v>0</v>
      </c>
      <c r="J1492" s="0" t="str">
        <f aca="false">IF(I1492=0,"",IF(I1491=I1492,MAX(J1491,B1492),B1492))</f>
        <v/>
      </c>
      <c r="K1492" s="9" t="str">
        <f aca="false">IF(I1492=0,"",B1492/J1492-1)</f>
        <v/>
      </c>
      <c r="M1492" s="8"/>
      <c r="N1492" s="8"/>
      <c r="O1492" s="8"/>
      <c r="P1492" s="8"/>
      <c r="Q1492" s="9"/>
      <c r="R1492" s="9"/>
      <c r="S1492" s="9"/>
      <c r="T1492" s="9"/>
      <c r="U1492" s="9"/>
      <c r="V1492" s="9"/>
    </row>
    <row r="1493" customFormat="false" ht="15" hidden="false" customHeight="false" outlineLevel="0" collapsed="false">
      <c r="A1493" s="5" t="n">
        <v>45994</v>
      </c>
      <c r="B1493" s="6" t="n">
        <v>4199.3</v>
      </c>
      <c r="C1493" s="9" t="n">
        <f aca="false">B1493/B1492-1</f>
        <v>0.00303348779439161</v>
      </c>
      <c r="D1493" s="9" t="n">
        <f aca="false">LN(B1493/B1492)</f>
        <v>0.00302889605394103</v>
      </c>
      <c r="E1493" s="9" t="n">
        <f aca="false">B1493/B1488-1</f>
        <v>0.0145197139543873</v>
      </c>
      <c r="F1493" s="9" t="n">
        <f aca="false">B1493/B1472-1</f>
        <v>0.0497462690298227</v>
      </c>
      <c r="G1493" s="0" t="n">
        <f aca="false">MAX(G1492,B1493)</f>
        <v>4336.4</v>
      </c>
      <c r="H1493" s="9" t="n">
        <f aca="false">B1493/G1493-1</f>
        <v>-0.0316160870768378</v>
      </c>
      <c r="I1493" s="0" t="n">
        <f aca="false">IF(AND($A1493&gt;=CrashTest!$B$3,$A1493&lt;=CrashTest!$C$3),1,IF(AND($A1493&gt;=CrashTest!$B$4,$A1493&lt;=CrashTest!$C$4),2,IF(AND($A1493&gt;=CrashTest!$B$5,$A1493&lt;=CrashTest!$C$5),3,IF(AND($A1493&gt;=CrashTest!$B$6,$A1493&lt;=CrashTest!$C$6),4,IF(AND($A1493&gt;=CrashTest!$B$7,$A1493&lt;=CrashTest!$C$7),5,0)))))</f>
        <v>0</v>
      </c>
      <c r="J1493" s="0" t="str">
        <f aca="false">IF(I1493=0,"",IF(I1492=I1493,MAX(J1492,B1493),B1493))</f>
        <v/>
      </c>
      <c r="K1493" s="9" t="str">
        <f aca="false">IF(I1493=0,"",B1493/J1493-1)</f>
        <v/>
      </c>
      <c r="M1493" s="8"/>
      <c r="N1493" s="8"/>
      <c r="O1493" s="8"/>
      <c r="P1493" s="8"/>
      <c r="Q1493" s="9"/>
      <c r="R1493" s="9"/>
      <c r="S1493" s="9"/>
      <c r="T1493" s="9"/>
      <c r="U1493" s="9"/>
      <c r="V1493" s="9"/>
    </row>
    <row r="1494" customFormat="false" ht="15" hidden="false" customHeight="false" outlineLevel="0" collapsed="false">
      <c r="A1494" s="5" t="n">
        <v>45995</v>
      </c>
      <c r="B1494" s="6" t="n">
        <v>4211.8</v>
      </c>
      <c r="C1494" s="9" t="n">
        <f aca="false">B1494/B1493-1</f>
        <v>0.00297668659062222</v>
      </c>
      <c r="D1494" s="9" t="n">
        <f aca="false">LN(B1494/B1493)</f>
        <v>0.00297226503131725</v>
      </c>
      <c r="E1494" s="9" t="n">
        <f aca="false">B1494/B1489-1</f>
        <v>0.0111879381542304</v>
      </c>
      <c r="F1494" s="9" t="n">
        <f aca="false">B1494/B1473-1</f>
        <v>0.0668997137573779</v>
      </c>
      <c r="G1494" s="0" t="n">
        <f aca="false">MAX(G1493,B1494)</f>
        <v>4336.4</v>
      </c>
      <c r="H1494" s="9" t="n">
        <f aca="false">B1494/G1494-1</f>
        <v>-0.0287335116686651</v>
      </c>
      <c r="I1494" s="0" t="n">
        <f aca="false">IF(AND($A1494&gt;=CrashTest!$B$3,$A1494&lt;=CrashTest!$C$3),1,IF(AND($A1494&gt;=CrashTest!$B$4,$A1494&lt;=CrashTest!$C$4),2,IF(AND($A1494&gt;=CrashTest!$B$5,$A1494&lt;=CrashTest!$C$5),3,IF(AND($A1494&gt;=CrashTest!$B$6,$A1494&lt;=CrashTest!$C$6),4,IF(AND($A1494&gt;=CrashTest!$B$7,$A1494&lt;=CrashTest!$C$7),5,0)))))</f>
        <v>0</v>
      </c>
      <c r="J1494" s="0" t="str">
        <f aca="false">IF(I1494=0,"",IF(I1493=I1494,MAX(J1493,B1494),B1494))</f>
        <v/>
      </c>
      <c r="K1494" s="9" t="str">
        <f aca="false">IF(I1494=0,"",B1494/J1494-1)</f>
        <v/>
      </c>
      <c r="M1494" s="8"/>
      <c r="N1494" s="8"/>
      <c r="O1494" s="8"/>
      <c r="P1494" s="8"/>
      <c r="Q1494" s="9"/>
      <c r="R1494" s="9"/>
      <c r="S1494" s="9"/>
      <c r="T1494" s="9"/>
      <c r="U1494" s="9"/>
      <c r="V1494" s="9"/>
    </row>
    <row r="1495" customFormat="false" ht="15" hidden="false" customHeight="false" outlineLevel="0" collapsed="false">
      <c r="A1495" s="5" t="n">
        <v>45996</v>
      </c>
      <c r="B1495" s="6" t="n">
        <v>4212.9</v>
      </c>
      <c r="C1495" s="9" t="n">
        <f aca="false">B1495/B1494-1</f>
        <v>0.000261170995773607</v>
      </c>
      <c r="D1495" s="9" t="n">
        <f aca="false">LN(B1495/B1494)</f>
        <v>0.000261136896566111</v>
      </c>
      <c r="E1495" s="9" t="n">
        <f aca="false">B1495/B1490-1</f>
        <v>-0.0012801365478986</v>
      </c>
      <c r="F1495" s="9" t="n">
        <f aca="false">B1495/B1474-1</f>
        <v>0.0584378061955129</v>
      </c>
      <c r="G1495" s="0" t="n">
        <f aca="false">MAX(G1494,B1495)</f>
        <v>4336.4</v>
      </c>
      <c r="H1495" s="9" t="n">
        <f aca="false">B1495/G1495-1</f>
        <v>-0.028479845032746</v>
      </c>
      <c r="I1495" s="0" t="n">
        <f aca="false">IF(AND($A1495&gt;=CrashTest!$B$3,$A1495&lt;=CrashTest!$C$3),1,IF(AND($A1495&gt;=CrashTest!$B$4,$A1495&lt;=CrashTest!$C$4),2,IF(AND($A1495&gt;=CrashTest!$B$5,$A1495&lt;=CrashTest!$C$5),3,IF(AND($A1495&gt;=CrashTest!$B$6,$A1495&lt;=CrashTest!$C$6),4,IF(AND($A1495&gt;=CrashTest!$B$7,$A1495&lt;=CrashTest!$C$7),5,0)))))</f>
        <v>0</v>
      </c>
      <c r="J1495" s="0" t="str">
        <f aca="false">IF(I1495=0,"",IF(I1494=I1495,MAX(J1494,B1495),B1495))</f>
        <v/>
      </c>
      <c r="K1495" s="9" t="str">
        <f aca="false">IF(I1495=0,"",B1495/J1495-1)</f>
        <v/>
      </c>
      <c r="M1495" s="8"/>
      <c r="N1495" s="8"/>
      <c r="O1495" s="8"/>
      <c r="P1495" s="8"/>
      <c r="Q1495" s="9"/>
      <c r="R1495" s="9"/>
      <c r="S1495" s="9"/>
      <c r="T1495" s="9"/>
      <c r="U1495" s="9"/>
      <c r="V1495" s="9"/>
    </row>
    <row r="1496" customFormat="false" ht="15" hidden="false" customHeight="false" outlineLevel="0" collapsed="false">
      <c r="A1496" s="5" t="n">
        <v>45999</v>
      </c>
      <c r="B1496" s="6" t="n">
        <v>4187.2</v>
      </c>
      <c r="C1496" s="9" t="n">
        <f aca="false">B1496/B1495-1</f>
        <v>-0.00610031094970209</v>
      </c>
      <c r="D1496" s="9" t="n">
        <f aca="false">LN(B1496/B1495)</f>
        <v>-0.00611899386636285</v>
      </c>
      <c r="E1496" s="9" t="n">
        <f aca="false">B1496/B1491-1</f>
        <v>-0.0122897648196637</v>
      </c>
      <c r="F1496" s="9" t="n">
        <f aca="false">B1496/B1475-1</f>
        <v>0.0520867358476342</v>
      </c>
      <c r="G1496" s="0" t="n">
        <f aca="false">MAX(G1495,B1496)</f>
        <v>4336.4</v>
      </c>
      <c r="H1496" s="9" t="n">
        <f aca="false">B1496/G1496-1</f>
        <v>-0.0344064200719491</v>
      </c>
      <c r="I1496" s="0" t="n">
        <f aca="false">IF(AND($A1496&gt;=CrashTest!$B$3,$A1496&lt;=CrashTest!$C$3),1,IF(AND($A1496&gt;=CrashTest!$B$4,$A1496&lt;=CrashTest!$C$4),2,IF(AND($A1496&gt;=CrashTest!$B$5,$A1496&lt;=CrashTest!$C$5),3,IF(AND($A1496&gt;=CrashTest!$B$6,$A1496&lt;=CrashTest!$C$6),4,IF(AND($A1496&gt;=CrashTest!$B$7,$A1496&lt;=CrashTest!$C$7),5,0)))))</f>
        <v>0</v>
      </c>
      <c r="J1496" s="0" t="str">
        <f aca="false">IF(I1496=0,"",IF(I1495=I1496,MAX(J1495,B1496),B1496))</f>
        <v/>
      </c>
      <c r="K1496" s="9" t="str">
        <f aca="false">IF(I1496=0,"",B1496/J1496-1)</f>
        <v/>
      </c>
      <c r="M1496" s="8"/>
      <c r="N1496" s="8"/>
      <c r="O1496" s="8"/>
      <c r="P1496" s="8"/>
      <c r="Q1496" s="9"/>
      <c r="R1496" s="9"/>
      <c r="S1496" s="9"/>
      <c r="T1496" s="9"/>
      <c r="U1496" s="9"/>
      <c r="V1496" s="9"/>
    </row>
    <row r="1497" customFormat="false" ht="15" hidden="false" customHeight="false" outlineLevel="0" collapsed="false">
      <c r="A1497" s="5" t="n">
        <v>46000</v>
      </c>
      <c r="B1497" s="6" t="n">
        <v>4206.7</v>
      </c>
      <c r="C1497" s="9" t="n">
        <f aca="false">B1497/B1496-1</f>
        <v>0.00465705005731754</v>
      </c>
      <c r="D1497" s="9" t="n">
        <f aca="false">LN(B1497/B1496)</f>
        <v>0.00464623955008829</v>
      </c>
      <c r="E1497" s="9" t="n">
        <f aca="false">B1497/B1492-1</f>
        <v>0.00480103186356451</v>
      </c>
      <c r="F1497" s="9" t="n">
        <f aca="false">B1497/B1476-1</f>
        <v>0.0518327749162373</v>
      </c>
      <c r="G1497" s="0" t="n">
        <f aca="false">MAX(G1496,B1497)</f>
        <v>4336.4</v>
      </c>
      <c r="H1497" s="9" t="n">
        <f aca="false">B1497/G1497-1</f>
        <v>-0.0299096024351997</v>
      </c>
      <c r="I1497" s="0" t="n">
        <f aca="false">IF(AND($A1497&gt;=CrashTest!$B$3,$A1497&lt;=CrashTest!$C$3),1,IF(AND($A1497&gt;=CrashTest!$B$4,$A1497&lt;=CrashTest!$C$4),2,IF(AND($A1497&gt;=CrashTest!$B$5,$A1497&lt;=CrashTest!$C$5),3,IF(AND($A1497&gt;=CrashTest!$B$6,$A1497&lt;=CrashTest!$C$6),4,IF(AND($A1497&gt;=CrashTest!$B$7,$A1497&lt;=CrashTest!$C$7),5,0)))))</f>
        <v>0</v>
      </c>
      <c r="J1497" s="0" t="str">
        <f aca="false">IF(I1497=0,"",IF(I1496=I1497,MAX(J1496,B1497),B1497))</f>
        <v/>
      </c>
      <c r="K1497" s="9" t="str">
        <f aca="false">IF(I1497=0,"",B1497/J1497-1)</f>
        <v/>
      </c>
      <c r="M1497" s="8"/>
      <c r="N1497" s="8"/>
      <c r="O1497" s="8"/>
      <c r="P1497" s="8"/>
      <c r="Q1497" s="9"/>
      <c r="R1497" s="9"/>
      <c r="S1497" s="9"/>
      <c r="T1497" s="9"/>
      <c r="U1497" s="9"/>
      <c r="V1497" s="9"/>
    </row>
    <row r="1498" customFormat="false" ht="15" hidden="false" customHeight="false" outlineLevel="0" collapsed="false">
      <c r="A1498" s="5" t="n">
        <v>46001</v>
      </c>
      <c r="B1498" s="6" t="n">
        <v>4196.4</v>
      </c>
      <c r="C1498" s="9" t="n">
        <f aca="false">B1498/B1497-1</f>
        <v>-0.00244847505170331</v>
      </c>
      <c r="D1498" s="9" t="n">
        <f aca="false">LN(B1498/B1497)</f>
        <v>-0.00245147746863931</v>
      </c>
      <c r="E1498" s="9" t="n">
        <f aca="false">B1498/B1493-1</f>
        <v>-0.000690591289024489</v>
      </c>
      <c r="F1498" s="9" t="n">
        <f aca="false">B1498/B1477-1</f>
        <v>0.02057493068729</v>
      </c>
      <c r="G1498" s="0" t="n">
        <f aca="false">MAX(G1497,B1498)</f>
        <v>4336.4</v>
      </c>
      <c r="H1498" s="9" t="n">
        <f aca="false">B1498/G1498-1</f>
        <v>-0.032284844571534</v>
      </c>
      <c r="I1498" s="0" t="n">
        <f aca="false">IF(AND($A1498&gt;=CrashTest!$B$3,$A1498&lt;=CrashTest!$C$3),1,IF(AND($A1498&gt;=CrashTest!$B$4,$A1498&lt;=CrashTest!$C$4),2,IF(AND($A1498&gt;=CrashTest!$B$5,$A1498&lt;=CrashTest!$C$5),3,IF(AND($A1498&gt;=CrashTest!$B$6,$A1498&lt;=CrashTest!$C$6),4,IF(AND($A1498&gt;=CrashTest!$B$7,$A1498&lt;=CrashTest!$C$7),5,0)))))</f>
        <v>0</v>
      </c>
      <c r="J1498" s="0" t="str">
        <f aca="false">IF(I1498=0,"",IF(I1497=I1498,MAX(J1497,B1498),B1498))</f>
        <v/>
      </c>
      <c r="K1498" s="9" t="str">
        <f aca="false">IF(I1498=0,"",B1498/J1498-1)</f>
        <v/>
      </c>
      <c r="M1498" s="8"/>
      <c r="N1498" s="8"/>
      <c r="O1498" s="8"/>
      <c r="P1498" s="8"/>
      <c r="Q1498" s="9"/>
      <c r="R1498" s="9"/>
      <c r="S1498" s="9"/>
      <c r="T1498" s="9"/>
      <c r="U1498" s="9"/>
      <c r="V1498" s="9"/>
    </row>
    <row r="1499" customFormat="false" ht="15" hidden="false" customHeight="false" outlineLevel="0" collapsed="false">
      <c r="A1499" s="5" t="n">
        <v>46002</v>
      </c>
      <c r="B1499" s="6" t="n">
        <v>4285.5</v>
      </c>
      <c r="C1499" s="9" t="n">
        <f aca="false">B1499/B1498-1</f>
        <v>0.0212324849871319</v>
      </c>
      <c r="D1499" s="9" t="n">
        <f aca="false">LN(B1499/B1498)</f>
        <v>0.0210102164816071</v>
      </c>
      <c r="E1499" s="9" t="n">
        <f aca="false">B1499/B1494-1</f>
        <v>0.017498456716843</v>
      </c>
      <c r="F1499" s="9" t="n">
        <f aca="false">B1499/B1478-1</f>
        <v>0.0435131976234537</v>
      </c>
      <c r="G1499" s="0" t="n">
        <f aca="false">MAX(G1498,B1499)</f>
        <v>4336.4</v>
      </c>
      <c r="H1499" s="9" t="n">
        <f aca="false">B1499/G1499-1</f>
        <v>-0.011737847062079</v>
      </c>
      <c r="I1499" s="0" t="n">
        <f aca="false">IF(AND($A1499&gt;=CrashTest!$B$3,$A1499&lt;=CrashTest!$C$3),1,IF(AND($A1499&gt;=CrashTest!$B$4,$A1499&lt;=CrashTest!$C$4),2,IF(AND($A1499&gt;=CrashTest!$B$5,$A1499&lt;=CrashTest!$C$5),3,IF(AND($A1499&gt;=CrashTest!$B$6,$A1499&lt;=CrashTest!$C$6),4,IF(AND($A1499&gt;=CrashTest!$B$7,$A1499&lt;=CrashTest!$C$7),5,0)))))</f>
        <v>0</v>
      </c>
      <c r="J1499" s="0" t="str">
        <f aca="false">IF(I1499=0,"",IF(I1498=I1499,MAX(J1498,B1499),B1499))</f>
        <v/>
      </c>
      <c r="K1499" s="9" t="str">
        <f aca="false">IF(I1499=0,"",B1499/J1499-1)</f>
        <v/>
      </c>
      <c r="M1499" s="8"/>
      <c r="N1499" s="8"/>
      <c r="O1499" s="8"/>
      <c r="P1499" s="8"/>
      <c r="Q1499" s="9"/>
      <c r="R1499" s="9"/>
      <c r="S1499" s="9"/>
      <c r="T1499" s="9"/>
      <c r="U1499" s="9"/>
      <c r="V1499" s="9"/>
    </row>
    <row r="1500" customFormat="false" ht="15" hidden="false" customHeight="false" outlineLevel="0" collapsed="false">
      <c r="A1500" s="5" t="n">
        <v>46003</v>
      </c>
      <c r="B1500" s="6" t="n">
        <v>4300.1</v>
      </c>
      <c r="C1500" s="9" t="n">
        <f aca="false">B1500/B1499-1</f>
        <v>0.00340683700851718</v>
      </c>
      <c r="D1500" s="9" t="n">
        <f aca="false">LN(B1500/B1499)</f>
        <v>0.00340104688625767</v>
      </c>
      <c r="E1500" s="9" t="n">
        <f aca="false">B1500/B1495-1</f>
        <v>0.020698331315721</v>
      </c>
      <c r="F1500" s="9" t="n">
        <f aca="false">B1500/B1479-1</f>
        <v>0.0227618685186948</v>
      </c>
      <c r="G1500" s="0" t="n">
        <f aca="false">MAX(G1499,B1500)</f>
        <v>4336.4</v>
      </c>
      <c r="H1500" s="9" t="n">
        <f aca="false">B1500/G1500-1</f>
        <v>-0.00837099898533333</v>
      </c>
      <c r="I1500" s="0" t="n">
        <f aca="false">IF(AND($A1500&gt;=CrashTest!$B$3,$A1500&lt;=CrashTest!$C$3),1,IF(AND($A1500&gt;=CrashTest!$B$4,$A1500&lt;=CrashTest!$C$4),2,IF(AND($A1500&gt;=CrashTest!$B$5,$A1500&lt;=CrashTest!$C$5),3,IF(AND($A1500&gt;=CrashTest!$B$6,$A1500&lt;=CrashTest!$C$6),4,IF(AND($A1500&gt;=CrashTest!$B$7,$A1500&lt;=CrashTest!$C$7),5,0)))))</f>
        <v>0</v>
      </c>
      <c r="J1500" s="0" t="str">
        <f aca="false">IF(I1500=0,"",IF(I1499=I1500,MAX(J1499,B1500),B1500))</f>
        <v/>
      </c>
      <c r="K1500" s="9" t="str">
        <f aca="false">IF(I1500=0,"",B1500/J1500-1)</f>
        <v/>
      </c>
      <c r="M1500" s="8"/>
      <c r="N1500" s="8"/>
      <c r="O1500" s="8"/>
      <c r="P1500" s="8"/>
      <c r="Q1500" s="9"/>
      <c r="R1500" s="9"/>
      <c r="S1500" s="9"/>
      <c r="T1500" s="9"/>
      <c r="U1500" s="9"/>
      <c r="V1500" s="9"/>
    </row>
    <row r="1501" customFormat="false" ht="15" hidden="false" customHeight="false" outlineLevel="0" collapsed="false">
      <c r="A1501" s="5" t="n">
        <v>46006</v>
      </c>
      <c r="B1501" s="6" t="n">
        <v>4306.7</v>
      </c>
      <c r="C1501" s="9" t="n">
        <f aca="false">B1501/B1500-1</f>
        <v>0.00153484802679005</v>
      </c>
      <c r="D1501" s="9" t="n">
        <f aca="false">LN(B1501/B1500)</f>
        <v>0.00153367135141542</v>
      </c>
      <c r="E1501" s="9" t="n">
        <f aca="false">B1501/B1496-1</f>
        <v>0.0285393580435613</v>
      </c>
      <c r="F1501" s="9" t="n">
        <f aca="false">B1501/B1480-1</f>
        <v>0.0286130550048962</v>
      </c>
      <c r="G1501" s="0" t="n">
        <f aca="false">MAX(G1500,B1501)</f>
        <v>4336.4</v>
      </c>
      <c r="H1501" s="9" t="n">
        <f aca="false">B1501/G1501-1</f>
        <v>-0.00684899916981829</v>
      </c>
      <c r="I1501" s="0" t="n">
        <f aca="false">IF(AND($A1501&gt;=CrashTest!$B$3,$A1501&lt;=CrashTest!$C$3),1,IF(AND($A1501&gt;=CrashTest!$B$4,$A1501&lt;=CrashTest!$C$4),2,IF(AND($A1501&gt;=CrashTest!$B$5,$A1501&lt;=CrashTest!$C$5),3,IF(AND($A1501&gt;=CrashTest!$B$6,$A1501&lt;=CrashTest!$C$6),4,IF(AND($A1501&gt;=CrashTest!$B$7,$A1501&lt;=CrashTest!$C$7),5,0)))))</f>
        <v>0</v>
      </c>
      <c r="J1501" s="0" t="str">
        <f aca="false">IF(I1501=0,"",IF(I1500=I1501,MAX(J1500,B1501),B1501))</f>
        <v/>
      </c>
      <c r="K1501" s="9" t="str">
        <f aca="false">IF(I1501=0,"",B1501/J1501-1)</f>
        <v/>
      </c>
      <c r="M1501" s="8"/>
      <c r="N1501" s="8"/>
      <c r="O1501" s="8"/>
      <c r="P1501" s="8"/>
      <c r="Q1501" s="9"/>
      <c r="R1501" s="9"/>
      <c r="S1501" s="9"/>
      <c r="T1501" s="9"/>
      <c r="U1501" s="9"/>
      <c r="V1501" s="9"/>
    </row>
    <row r="1502" customFormat="false" ht="15" hidden="false" customHeight="false" outlineLevel="0" collapsed="false">
      <c r="A1502" s="5" t="n">
        <v>46007</v>
      </c>
      <c r="B1502" s="6" t="n">
        <v>4304.5</v>
      </c>
      <c r="C1502" s="9" t="n">
        <f aca="false">B1502/B1501-1</f>
        <v>-0.000510831959504965</v>
      </c>
      <c r="D1502" s="9" t="n">
        <f aca="false">LN(B1502/B1501)</f>
        <v>-0.000510962478601167</v>
      </c>
      <c r="E1502" s="9" t="n">
        <f aca="false">B1502/B1497-1</f>
        <v>0.023248627189959</v>
      </c>
      <c r="F1502" s="9" t="n">
        <f aca="false">B1502/B1481-1</f>
        <v>0.0530629220080243</v>
      </c>
      <c r="G1502" s="0" t="n">
        <f aca="false">MAX(G1501,B1502)</f>
        <v>4336.4</v>
      </c>
      <c r="H1502" s="9" t="n">
        <f aca="false">B1502/G1502-1</f>
        <v>-0.00735633244165657</v>
      </c>
      <c r="I1502" s="0" t="n">
        <f aca="false">IF(AND($A1502&gt;=CrashTest!$B$3,$A1502&lt;=CrashTest!$C$3),1,IF(AND($A1502&gt;=CrashTest!$B$4,$A1502&lt;=CrashTest!$C$4),2,IF(AND($A1502&gt;=CrashTest!$B$5,$A1502&lt;=CrashTest!$C$5),3,IF(AND($A1502&gt;=CrashTest!$B$6,$A1502&lt;=CrashTest!$C$6),4,IF(AND($A1502&gt;=CrashTest!$B$7,$A1502&lt;=CrashTest!$C$7),5,0)))))</f>
        <v>0</v>
      </c>
      <c r="J1502" s="0" t="str">
        <f aca="false">IF(I1502=0,"",IF(I1501=I1502,MAX(J1501,B1502),B1502))</f>
        <v/>
      </c>
      <c r="K1502" s="9" t="str">
        <f aca="false">IF(I1502=0,"",B1502/J1502-1)</f>
        <v/>
      </c>
      <c r="M1502" s="8"/>
      <c r="N1502" s="8"/>
      <c r="O1502" s="8"/>
      <c r="P1502" s="8"/>
      <c r="Q1502" s="9"/>
      <c r="R1502" s="9"/>
      <c r="S1502" s="9"/>
      <c r="T1502" s="9"/>
      <c r="U1502" s="9"/>
      <c r="V1502" s="9"/>
    </row>
    <row r="1503" customFormat="false" ht="15" hidden="false" customHeight="false" outlineLevel="0" collapsed="false">
      <c r="A1503" s="5" t="n">
        <v>46008</v>
      </c>
      <c r="B1503" s="6" t="n">
        <v>4347.5</v>
      </c>
      <c r="C1503" s="9" t="n">
        <f aca="false">B1503/B1502-1</f>
        <v>0.00998954582413747</v>
      </c>
      <c r="D1503" s="9" t="n">
        <f aca="false">LN(B1503/B1502)</f>
        <v>0.00993998013042871</v>
      </c>
      <c r="E1503" s="9" t="n">
        <f aca="false">B1503/B1498-1</f>
        <v>0.0360070536650463</v>
      </c>
      <c r="F1503" s="9" t="n">
        <f aca="false">B1503/B1482-1</f>
        <v>0.0686281739301429</v>
      </c>
      <c r="G1503" s="0" t="n">
        <f aca="false">MAX(G1502,B1503)</f>
        <v>4347.5</v>
      </c>
      <c r="H1503" s="9" t="n">
        <f aca="false">B1503/G1503-1</f>
        <v>0</v>
      </c>
      <c r="I1503" s="0" t="n">
        <f aca="false">IF(AND($A1503&gt;=CrashTest!$B$3,$A1503&lt;=CrashTest!$C$3),1,IF(AND($A1503&gt;=CrashTest!$B$4,$A1503&lt;=CrashTest!$C$4),2,IF(AND($A1503&gt;=CrashTest!$B$5,$A1503&lt;=CrashTest!$C$5),3,IF(AND($A1503&gt;=CrashTest!$B$6,$A1503&lt;=CrashTest!$C$6),4,IF(AND($A1503&gt;=CrashTest!$B$7,$A1503&lt;=CrashTest!$C$7),5,0)))))</f>
        <v>0</v>
      </c>
      <c r="J1503" s="0" t="str">
        <f aca="false">IF(I1503=0,"",IF(I1502=I1503,MAX(J1502,B1503),B1503))</f>
        <v/>
      </c>
      <c r="K1503" s="9" t="str">
        <f aca="false">IF(I1503=0,"",B1503/J1503-1)</f>
        <v/>
      </c>
      <c r="M1503" s="8"/>
      <c r="N1503" s="8"/>
      <c r="O1503" s="8"/>
      <c r="P1503" s="8"/>
      <c r="Q1503" s="9"/>
      <c r="R1503" s="9"/>
      <c r="S1503" s="9"/>
      <c r="T1503" s="9"/>
      <c r="U1503" s="9"/>
      <c r="V1503" s="9"/>
    </row>
    <row r="1504" customFormat="false" ht="15" hidden="false" customHeight="false" outlineLevel="0" collapsed="false">
      <c r="A1504" s="5" t="n">
        <v>46009</v>
      </c>
      <c r="B1504" s="6" t="n">
        <v>4339.5</v>
      </c>
      <c r="C1504" s="9" t="n">
        <f aca="false">B1504/B1503-1</f>
        <v>-0.00184013801035077</v>
      </c>
      <c r="D1504" s="9" t="n">
        <f aca="false">LN(B1504/B1503)</f>
        <v>-0.00184183314413861</v>
      </c>
      <c r="E1504" s="9" t="n">
        <f aca="false">B1504/B1499-1</f>
        <v>0.0126006300315016</v>
      </c>
      <c r="F1504" s="9" t="n">
        <f aca="false">B1504/B1483-1</f>
        <v>0.0685002339152487</v>
      </c>
      <c r="G1504" s="0" t="n">
        <f aca="false">MAX(G1503,B1504)</f>
        <v>4347.5</v>
      </c>
      <c r="H1504" s="9" t="n">
        <f aca="false">B1504/G1504-1</f>
        <v>-0.00184013801035077</v>
      </c>
      <c r="I1504" s="0" t="n">
        <f aca="false">IF(AND($A1504&gt;=CrashTest!$B$3,$A1504&lt;=CrashTest!$C$3),1,IF(AND($A1504&gt;=CrashTest!$B$4,$A1504&lt;=CrashTest!$C$4),2,IF(AND($A1504&gt;=CrashTest!$B$5,$A1504&lt;=CrashTest!$C$5),3,IF(AND($A1504&gt;=CrashTest!$B$6,$A1504&lt;=CrashTest!$C$6),4,IF(AND($A1504&gt;=CrashTest!$B$7,$A1504&lt;=CrashTest!$C$7),5,0)))))</f>
        <v>0</v>
      </c>
      <c r="J1504" s="0" t="str">
        <f aca="false">IF(I1504=0,"",IF(I1503=I1504,MAX(J1503,B1504),B1504))</f>
        <v/>
      </c>
      <c r="K1504" s="9" t="str">
        <f aca="false">IF(I1504=0,"",B1504/J1504-1)</f>
        <v/>
      </c>
      <c r="M1504" s="8"/>
      <c r="N1504" s="8"/>
      <c r="O1504" s="8"/>
      <c r="P1504" s="8"/>
      <c r="Q1504" s="9"/>
      <c r="R1504" s="9"/>
      <c r="S1504" s="9"/>
      <c r="T1504" s="9"/>
      <c r="U1504" s="9"/>
      <c r="V1504" s="9"/>
    </row>
    <row r="1505" customFormat="false" ht="15" hidden="false" customHeight="false" outlineLevel="0" collapsed="false">
      <c r="A1505" s="5" t="n">
        <v>46010</v>
      </c>
      <c r="B1505" s="6" t="n">
        <v>4361.4</v>
      </c>
      <c r="C1505" s="9" t="n">
        <f aca="false">B1505/B1504-1</f>
        <v>0.00504666436225354</v>
      </c>
      <c r="D1505" s="9" t="n">
        <f aca="false">LN(B1505/B1504)</f>
        <v>0.00503397263434509</v>
      </c>
      <c r="E1505" s="9" t="n">
        <f aca="false">B1505/B1500-1</f>
        <v>0.0142554824306409</v>
      </c>
      <c r="F1505" s="9" t="n">
        <f aca="false">B1505/B1484-1</f>
        <v>0.0695735341001054</v>
      </c>
      <c r="G1505" s="0" t="n">
        <f aca="false">MAX(G1504,B1505)</f>
        <v>4361.4</v>
      </c>
      <c r="H1505" s="9" t="n">
        <f aca="false">B1505/G1505-1</f>
        <v>0</v>
      </c>
      <c r="I1505" s="0" t="n">
        <f aca="false">IF(AND($A1505&gt;=CrashTest!$B$3,$A1505&lt;=CrashTest!$C$3),1,IF(AND($A1505&gt;=CrashTest!$B$4,$A1505&lt;=CrashTest!$C$4),2,IF(AND($A1505&gt;=CrashTest!$B$5,$A1505&lt;=CrashTest!$C$5),3,IF(AND($A1505&gt;=CrashTest!$B$6,$A1505&lt;=CrashTest!$C$6),4,IF(AND($A1505&gt;=CrashTest!$B$7,$A1505&lt;=CrashTest!$C$7),5,0)))))</f>
        <v>0</v>
      </c>
      <c r="J1505" s="0" t="str">
        <f aca="false">IF(I1505=0,"",IF(I1504=I1505,MAX(J1504,B1505),B1505))</f>
        <v/>
      </c>
      <c r="K1505" s="9" t="str">
        <f aca="false">IF(I1505=0,"",B1505/J1505-1)</f>
        <v/>
      </c>
      <c r="M1505" s="8"/>
      <c r="N1505" s="8"/>
      <c r="O1505" s="8"/>
      <c r="P1505" s="8"/>
      <c r="Q1505" s="9"/>
      <c r="R1505" s="9"/>
      <c r="S1505" s="9"/>
      <c r="T1505" s="9"/>
      <c r="U1505" s="9"/>
      <c r="V1505" s="9"/>
    </row>
    <row r="1506" customFormat="false" ht="15" hidden="false" customHeight="false" outlineLevel="0" collapsed="false">
      <c r="A1506" s="5" t="n">
        <v>46013</v>
      </c>
      <c r="B1506" s="6" t="n">
        <v>4444.6</v>
      </c>
      <c r="C1506" s="9" t="n">
        <f aca="false">B1506/B1505-1</f>
        <v>0.0190764433438806</v>
      </c>
      <c r="D1506" s="9" t="n">
        <f aca="false">LN(B1506/B1505)</f>
        <v>0.0188967694287237</v>
      </c>
      <c r="E1506" s="9" t="n">
        <f aca="false">B1506/B1501-1</f>
        <v>0.0320198760071517</v>
      </c>
      <c r="F1506" s="9" t="n">
        <f aca="false">B1506/B1485-1</f>
        <v>0.0956736102551461</v>
      </c>
      <c r="G1506" s="0" t="n">
        <f aca="false">MAX(G1505,B1506)</f>
        <v>4444.6</v>
      </c>
      <c r="H1506" s="9" t="n">
        <f aca="false">B1506/G1506-1</f>
        <v>0</v>
      </c>
      <c r="I1506" s="0" t="n">
        <f aca="false">IF(AND($A1506&gt;=CrashTest!$B$3,$A1506&lt;=CrashTest!$C$3),1,IF(AND($A1506&gt;=CrashTest!$B$4,$A1506&lt;=CrashTest!$C$4),2,IF(AND($A1506&gt;=CrashTest!$B$5,$A1506&lt;=CrashTest!$C$5),3,IF(AND($A1506&gt;=CrashTest!$B$6,$A1506&lt;=CrashTest!$C$6),4,IF(AND($A1506&gt;=CrashTest!$B$7,$A1506&lt;=CrashTest!$C$7),5,0)))))</f>
        <v>0</v>
      </c>
      <c r="J1506" s="0" t="str">
        <f aca="false">IF(I1506=0,"",IF(I1505=I1506,MAX(J1505,B1506),B1506))</f>
        <v/>
      </c>
      <c r="K1506" s="9" t="str">
        <f aca="false">IF(I1506=0,"",B1506/J1506-1)</f>
        <v/>
      </c>
      <c r="M1506" s="8"/>
      <c r="N1506" s="8"/>
      <c r="O1506" s="8"/>
      <c r="P1506" s="8"/>
      <c r="Q1506" s="9"/>
      <c r="R1506" s="9"/>
      <c r="S1506" s="9"/>
      <c r="T1506" s="9"/>
      <c r="U1506" s="9"/>
      <c r="V1506" s="9"/>
    </row>
    <row r="1507" customFormat="false" ht="15" hidden="false" customHeight="false" outlineLevel="0" collapsed="false">
      <c r="A1507" s="5" t="n">
        <v>46014</v>
      </c>
      <c r="B1507" s="6" t="n">
        <v>4482.8</v>
      </c>
      <c r="C1507" s="9" t="n">
        <f aca="false">B1507/B1506-1</f>
        <v>0.00859469918552835</v>
      </c>
      <c r="D1507" s="9" t="n">
        <f aca="false">LN(B1507/B1506)</f>
        <v>0.00855797503050451</v>
      </c>
      <c r="E1507" s="9" t="n">
        <f aca="false">B1507/B1502-1</f>
        <v>0.0414217679172959</v>
      </c>
      <c r="F1507" s="9" t="n">
        <f aca="false">B1507/B1486-1</f>
        <v>0.0996148845880247</v>
      </c>
      <c r="G1507" s="0" t="n">
        <f aca="false">MAX(G1506,B1507)</f>
        <v>4482.8</v>
      </c>
      <c r="H1507" s="9" t="n">
        <f aca="false">B1507/G1507-1</f>
        <v>0</v>
      </c>
      <c r="I1507" s="0" t="n">
        <f aca="false">IF(AND($A1507&gt;=CrashTest!$B$3,$A1507&lt;=CrashTest!$C$3),1,IF(AND($A1507&gt;=CrashTest!$B$4,$A1507&lt;=CrashTest!$C$4),2,IF(AND($A1507&gt;=CrashTest!$B$5,$A1507&lt;=CrashTest!$C$5),3,IF(AND($A1507&gt;=CrashTest!$B$6,$A1507&lt;=CrashTest!$C$6),4,IF(AND($A1507&gt;=CrashTest!$B$7,$A1507&lt;=CrashTest!$C$7),5,0)))))</f>
        <v>0</v>
      </c>
      <c r="J1507" s="0" t="str">
        <f aca="false">IF(I1507=0,"",IF(I1506=I1507,MAX(J1506,B1507),B1507))</f>
        <v/>
      </c>
      <c r="K1507" s="9" t="str">
        <f aca="false">IF(I1507=0,"",B1507/J1507-1)</f>
        <v/>
      </c>
      <c r="M1507" s="8"/>
      <c r="N1507" s="8"/>
      <c r="O1507" s="8"/>
      <c r="P1507" s="8"/>
      <c r="Q1507" s="9"/>
      <c r="R1507" s="9"/>
      <c r="S1507" s="9"/>
      <c r="T1507" s="9"/>
      <c r="U1507" s="9"/>
      <c r="V1507" s="9"/>
    </row>
    <row r="1508" customFormat="false" ht="15" hidden="false" customHeight="false" outlineLevel="0" collapsed="false">
      <c r="A1508" s="5" t="n">
        <v>46015</v>
      </c>
      <c r="B1508" s="6" t="n">
        <v>4480.6</v>
      </c>
      <c r="C1508" s="9" t="n">
        <f aca="false">B1508/B1507-1</f>
        <v>-0.000490764700633473</v>
      </c>
      <c r="D1508" s="9" t="n">
        <f aca="false">LN(B1508/B1507)</f>
        <v>-0.000490885165043899</v>
      </c>
      <c r="E1508" s="9" t="n">
        <f aca="false">B1508/B1503-1</f>
        <v>0.030615296147211</v>
      </c>
      <c r="F1508" s="9" t="n">
        <f aca="false">B1508/B1487-1</f>
        <v>0.0949925462499084</v>
      </c>
      <c r="G1508" s="0" t="n">
        <f aca="false">MAX(G1507,B1508)</f>
        <v>4482.8</v>
      </c>
      <c r="H1508" s="9" t="n">
        <f aca="false">B1508/G1508-1</f>
        <v>-0.000490764700633473</v>
      </c>
      <c r="I1508" s="0" t="n">
        <f aca="false">IF(AND($A1508&gt;=CrashTest!$B$3,$A1508&lt;=CrashTest!$C$3),1,IF(AND($A1508&gt;=CrashTest!$B$4,$A1508&lt;=CrashTest!$C$4),2,IF(AND($A1508&gt;=CrashTest!$B$5,$A1508&lt;=CrashTest!$C$5),3,IF(AND($A1508&gt;=CrashTest!$B$6,$A1508&lt;=CrashTest!$C$6),4,IF(AND($A1508&gt;=CrashTest!$B$7,$A1508&lt;=CrashTest!$C$7),5,0)))))</f>
        <v>0</v>
      </c>
      <c r="J1508" s="0" t="str">
        <f aca="false">IF(I1508=0,"",IF(I1507=I1508,MAX(J1507,B1508),B1508))</f>
        <v/>
      </c>
      <c r="K1508" s="9" t="str">
        <f aca="false">IF(I1508=0,"",B1508/J1508-1)</f>
        <v/>
      </c>
      <c r="M1508" s="8"/>
      <c r="N1508" s="8"/>
      <c r="O1508" s="8"/>
      <c r="P1508" s="8"/>
      <c r="Q1508" s="9"/>
      <c r="R1508" s="9"/>
      <c r="S1508" s="9"/>
      <c r="T1508" s="9"/>
      <c r="U1508" s="9"/>
      <c r="V1508" s="9"/>
    </row>
    <row r="1509" customFormat="false" ht="15" hidden="false" customHeight="false" outlineLevel="0" collapsed="false">
      <c r="A1509" s="5" t="n">
        <v>46017</v>
      </c>
      <c r="B1509" s="6" t="n">
        <v>4529.1</v>
      </c>
      <c r="C1509" s="9" t="n">
        <f aca="false">B1509/B1508-1</f>
        <v>0.0108244431549347</v>
      </c>
      <c r="D1509" s="9" t="n">
        <f aca="false">LN(B1509/B1508)</f>
        <v>0.0107662782289712</v>
      </c>
      <c r="E1509" s="9" t="n">
        <f aca="false">B1509/B1504-1</f>
        <v>0.043691669547183</v>
      </c>
      <c r="F1509" s="9" t="n">
        <f aca="false">B1509/B1488-1</f>
        <v>0.0941969462698107</v>
      </c>
      <c r="G1509" s="0" t="n">
        <f aca="false">MAX(G1508,B1509)</f>
        <v>4529.1</v>
      </c>
      <c r="H1509" s="9" t="n">
        <f aca="false">B1509/G1509-1</f>
        <v>0</v>
      </c>
      <c r="I1509" s="0" t="n">
        <f aca="false">IF(AND($A1509&gt;=CrashTest!$B$3,$A1509&lt;=CrashTest!$C$3),1,IF(AND($A1509&gt;=CrashTest!$B$4,$A1509&lt;=CrashTest!$C$4),2,IF(AND($A1509&gt;=CrashTest!$B$5,$A1509&lt;=CrashTest!$C$5),3,IF(AND($A1509&gt;=CrashTest!$B$6,$A1509&lt;=CrashTest!$C$6),4,IF(AND($A1509&gt;=CrashTest!$B$7,$A1509&lt;=CrashTest!$C$7),5,0)))))</f>
        <v>0</v>
      </c>
      <c r="J1509" s="0" t="str">
        <f aca="false">IF(I1509=0,"",IF(I1508=I1509,MAX(J1508,B1509),B1509))</f>
        <v/>
      </c>
      <c r="K1509" s="9" t="str">
        <f aca="false">IF(I1509=0,"",B1509/J1509-1)</f>
        <v/>
      </c>
      <c r="M1509" s="8"/>
      <c r="N1509" s="8"/>
      <c r="O1509" s="8"/>
      <c r="P1509" s="8"/>
      <c r="Q1509" s="9"/>
      <c r="R1509" s="9"/>
      <c r="S1509" s="9"/>
      <c r="T1509" s="9"/>
      <c r="U1509" s="9"/>
      <c r="V1509" s="9"/>
    </row>
    <row r="1510" customFormat="false" ht="15" hidden="false" customHeight="false" outlineLevel="0" collapsed="false">
      <c r="A1510" s="5" t="n">
        <v>46020</v>
      </c>
      <c r="B1510" s="6" t="n">
        <v>4325.1</v>
      </c>
      <c r="C1510" s="9" t="n">
        <f aca="false">B1510/B1509-1</f>
        <v>-0.0450420613366894</v>
      </c>
      <c r="D1510" s="9" t="n">
        <f aca="false">LN(B1510/B1509)</f>
        <v>-0.0460879827558323</v>
      </c>
      <c r="E1510" s="9" t="n">
        <f aca="false">B1510/B1505-1</f>
        <v>-0.00832301554546688</v>
      </c>
      <c r="F1510" s="9" t="n">
        <f aca="false">B1510/B1489-1</f>
        <v>0.0383895131086143</v>
      </c>
      <c r="G1510" s="0" t="n">
        <f aca="false">MAX(G1509,B1510)</f>
        <v>4529.1</v>
      </c>
      <c r="H1510" s="9" t="n">
        <f aca="false">B1510/G1510-1</f>
        <v>-0.0450420613366894</v>
      </c>
      <c r="I1510" s="0" t="n">
        <f aca="false">IF(AND($A1510&gt;=CrashTest!$B$3,$A1510&lt;=CrashTest!$C$3),1,IF(AND($A1510&gt;=CrashTest!$B$4,$A1510&lt;=CrashTest!$C$4),2,IF(AND($A1510&gt;=CrashTest!$B$5,$A1510&lt;=CrashTest!$C$5),3,IF(AND($A1510&gt;=CrashTest!$B$6,$A1510&lt;=CrashTest!$C$6),4,IF(AND($A1510&gt;=CrashTest!$B$7,$A1510&lt;=CrashTest!$C$7),5,0)))))</f>
        <v>0</v>
      </c>
      <c r="J1510" s="0" t="str">
        <f aca="false">IF(I1510=0,"",IF(I1509=I1510,MAX(J1509,B1510),B1510))</f>
        <v/>
      </c>
      <c r="K1510" s="9" t="str">
        <f aca="false">IF(I1510=0,"",B1510/J1510-1)</f>
        <v/>
      </c>
      <c r="M1510" s="8"/>
      <c r="N1510" s="8"/>
      <c r="O1510" s="8"/>
      <c r="P1510" s="8"/>
      <c r="Q1510" s="9"/>
      <c r="R1510" s="9"/>
      <c r="S1510" s="9"/>
      <c r="T1510" s="9"/>
      <c r="U1510" s="9"/>
      <c r="V1510" s="9"/>
    </row>
    <row r="1511" customFormat="false" ht="15" hidden="false" customHeight="false" outlineLevel="0" collapsed="false">
      <c r="A1511" s="5" t="n">
        <v>46021</v>
      </c>
      <c r="B1511" s="6" t="n">
        <v>4370.1</v>
      </c>
      <c r="C1511" s="9" t="n">
        <f aca="false">B1511/B1510-1</f>
        <v>0.0104043837136714</v>
      </c>
      <c r="D1511" s="9" t="n">
        <f aca="false">LN(B1511/B1510)</f>
        <v>0.010350630637044</v>
      </c>
      <c r="E1511" s="9" t="n">
        <f aca="false">B1511/B1506-1</f>
        <v>-0.0167619133330333</v>
      </c>
      <c r="F1511" s="9" t="n">
        <f aca="false">B1511/B1490-1</f>
        <v>0.0359860607353675</v>
      </c>
      <c r="G1511" s="0" t="n">
        <f aca="false">MAX(G1510,B1511)</f>
        <v>4529.1</v>
      </c>
      <c r="H1511" s="9" t="n">
        <f aca="false">B1511/G1511-1</f>
        <v>-0.0351063125124197</v>
      </c>
      <c r="I1511" s="0" t="n">
        <f aca="false">IF(AND($A1511&gt;=CrashTest!$B$3,$A1511&lt;=CrashTest!$C$3),1,IF(AND($A1511&gt;=CrashTest!$B$4,$A1511&lt;=CrashTest!$C$4),2,IF(AND($A1511&gt;=CrashTest!$B$5,$A1511&lt;=CrashTest!$C$5),3,IF(AND($A1511&gt;=CrashTest!$B$6,$A1511&lt;=CrashTest!$C$6),4,IF(AND($A1511&gt;=CrashTest!$B$7,$A1511&lt;=CrashTest!$C$7),5,0)))))</f>
        <v>0</v>
      </c>
      <c r="J1511" s="0" t="str">
        <f aca="false">IF(I1511=0,"",IF(I1510=I1511,MAX(J1510,B1511),B1511))</f>
        <v/>
      </c>
      <c r="K1511" s="9" t="str">
        <f aca="false">IF(I1511=0,"",B1511/J1511-1)</f>
        <v/>
      </c>
      <c r="M1511" s="8"/>
      <c r="N1511" s="8"/>
      <c r="O1511" s="8"/>
      <c r="P1511" s="8"/>
      <c r="Q1511" s="9"/>
      <c r="R1511" s="9"/>
      <c r="S1511" s="9"/>
      <c r="T1511" s="9"/>
      <c r="U1511" s="9"/>
      <c r="V1511" s="9"/>
    </row>
    <row r="1512" customFormat="false" ht="15" hidden="false" customHeight="false" outlineLevel="0" collapsed="false">
      <c r="A1512" s="5" t="n">
        <v>46022</v>
      </c>
      <c r="B1512" s="6" t="n">
        <v>4325.6</v>
      </c>
      <c r="C1512" s="9" t="n">
        <f aca="false">B1512/B1511-1</f>
        <v>-0.0101828333447748</v>
      </c>
      <c r="D1512" s="9" t="n">
        <f aca="false">LN(B1512/B1511)</f>
        <v>-0.0102350330552167</v>
      </c>
      <c r="E1512" s="9" t="n">
        <f aca="false">B1512/B1507-1</f>
        <v>-0.0350673686089051</v>
      </c>
      <c r="F1512" s="9" t="n">
        <f aca="false">B1512/B1491-1</f>
        <v>0.0203571344325715</v>
      </c>
      <c r="G1512" s="0" t="n">
        <f aca="false">MAX(G1511,B1512)</f>
        <v>4529.1</v>
      </c>
      <c r="H1512" s="9" t="n">
        <f aca="false">B1512/G1512-1</f>
        <v>-0.0449316641275308</v>
      </c>
      <c r="I1512" s="0" t="n">
        <f aca="false">IF(AND($A1512&gt;=CrashTest!$B$3,$A1512&lt;=CrashTest!$C$3),1,IF(AND($A1512&gt;=CrashTest!$B$4,$A1512&lt;=CrashTest!$C$4),2,IF(AND($A1512&gt;=CrashTest!$B$5,$A1512&lt;=CrashTest!$C$5),3,IF(AND($A1512&gt;=CrashTest!$B$6,$A1512&lt;=CrashTest!$C$6),4,IF(AND($A1512&gt;=CrashTest!$B$7,$A1512&lt;=CrashTest!$C$7),5,0)))))</f>
        <v>0</v>
      </c>
      <c r="J1512" s="0" t="str">
        <f aca="false">IF(I1512=0,"",IF(I1511=I1512,MAX(J1511,B1512),B1512))</f>
        <v/>
      </c>
      <c r="K1512" s="9" t="str">
        <f aca="false">IF(I1512=0,"",B1512/J1512-1)</f>
        <v/>
      </c>
      <c r="M1512" s="8"/>
      <c r="N1512" s="8"/>
      <c r="O1512" s="8"/>
      <c r="P1512" s="8"/>
      <c r="Q1512" s="9"/>
      <c r="R1512" s="9"/>
      <c r="S1512" s="9"/>
      <c r="T1512" s="9"/>
      <c r="U1512" s="9"/>
      <c r="V1512" s="9"/>
    </row>
    <row r="1513" customFormat="false" ht="15" hidden="false" customHeight="false" outlineLevel="0" collapsed="false">
      <c r="A1513" s="5" t="n">
        <v>46024</v>
      </c>
      <c r="B1513" s="6" t="n">
        <v>4314.4</v>
      </c>
      <c r="C1513" s="9" t="n">
        <f aca="false">B1513/B1512-1</f>
        <v>-0.00258923617532847</v>
      </c>
      <c r="D1513" s="9" t="n">
        <f aca="false">LN(B1513/B1512)</f>
        <v>-0.00259259404477803</v>
      </c>
      <c r="E1513" s="9" t="n">
        <f aca="false">B1513/B1508-1</f>
        <v>-0.0370932464402091</v>
      </c>
      <c r="F1513" s="9" t="n">
        <f aca="false">B1513/B1492-1</f>
        <v>0.0305259637892321</v>
      </c>
      <c r="G1513" s="0" t="n">
        <f aca="false">MAX(G1512,B1513)</f>
        <v>4529.1</v>
      </c>
      <c r="H1513" s="9" t="n">
        <f aca="false">B1513/G1513-1</f>
        <v>-0.0474045616126826</v>
      </c>
      <c r="I1513" s="0" t="n">
        <f aca="false">IF(AND($A1513&gt;=CrashTest!$B$3,$A1513&lt;=CrashTest!$C$3),1,IF(AND($A1513&gt;=CrashTest!$B$4,$A1513&lt;=CrashTest!$C$4),2,IF(AND($A1513&gt;=CrashTest!$B$5,$A1513&lt;=CrashTest!$C$5),3,IF(AND($A1513&gt;=CrashTest!$B$6,$A1513&lt;=CrashTest!$C$6),4,IF(AND($A1513&gt;=CrashTest!$B$7,$A1513&lt;=CrashTest!$C$7),5,0)))))</f>
        <v>0</v>
      </c>
      <c r="J1513" s="0" t="str">
        <f aca="false">IF(I1513=0,"",IF(I1512=I1513,MAX(J1512,B1513),B1513))</f>
        <v/>
      </c>
      <c r="K1513" s="9" t="str">
        <f aca="false">IF(I1513=0,"",B1513/J1513-1)</f>
        <v/>
      </c>
      <c r="M1513" s="8"/>
      <c r="N1513" s="8"/>
      <c r="O1513" s="8"/>
      <c r="P1513" s="8"/>
      <c r="Q1513" s="9"/>
      <c r="R1513" s="9"/>
      <c r="S1513" s="9"/>
      <c r="T1513" s="9"/>
      <c r="U1513" s="9"/>
      <c r="V1513" s="9"/>
    </row>
    <row r="1514" customFormat="false" ht="15" hidden="false" customHeight="false" outlineLevel="0" collapsed="false">
      <c r="A1514" s="5" t="n">
        <v>46027</v>
      </c>
      <c r="B1514" s="6" t="n">
        <v>4436.9</v>
      </c>
      <c r="C1514" s="9" t="n">
        <f aca="false">B1514/B1513-1</f>
        <v>0.0283932875950306</v>
      </c>
      <c r="D1514" s="9" t="n">
        <f aca="false">LN(B1514/B1513)</f>
        <v>0.0279976693511808</v>
      </c>
      <c r="E1514" s="9" t="n">
        <f aca="false">B1514/B1509-1</f>
        <v>-0.0203572453688372</v>
      </c>
      <c r="F1514" s="9" t="n">
        <f aca="false">B1514/B1493-1</f>
        <v>0.0565808587145475</v>
      </c>
      <c r="G1514" s="0" t="n">
        <f aca="false">MAX(G1513,B1514)</f>
        <v>4529.1</v>
      </c>
      <c r="H1514" s="9" t="n">
        <f aca="false">B1514/G1514-1</f>
        <v>-0.0203572453688372</v>
      </c>
      <c r="I1514" s="0" t="n">
        <f aca="false">IF(AND($A1514&gt;=CrashTest!$B$3,$A1514&lt;=CrashTest!$C$3),1,IF(AND($A1514&gt;=CrashTest!$B$4,$A1514&lt;=CrashTest!$C$4),2,IF(AND($A1514&gt;=CrashTest!$B$5,$A1514&lt;=CrashTest!$C$5),3,IF(AND($A1514&gt;=CrashTest!$B$6,$A1514&lt;=CrashTest!$C$6),4,IF(AND($A1514&gt;=CrashTest!$B$7,$A1514&lt;=CrashTest!$C$7),5,0)))))</f>
        <v>0</v>
      </c>
      <c r="J1514" s="0" t="str">
        <f aca="false">IF(I1514=0,"",IF(I1513=I1514,MAX(J1513,B1514),B1514))</f>
        <v/>
      </c>
      <c r="K1514" s="9" t="str">
        <f aca="false">IF(I1514=0,"",B1514/J1514-1)</f>
        <v/>
      </c>
      <c r="M1514" s="8"/>
      <c r="N1514" s="8"/>
      <c r="O1514" s="8"/>
      <c r="P1514" s="8"/>
      <c r="Q1514" s="9"/>
      <c r="R1514" s="9"/>
      <c r="S1514" s="9"/>
      <c r="T1514" s="9"/>
      <c r="U1514" s="9"/>
      <c r="V1514" s="9"/>
    </row>
    <row r="1515" customFormat="false" ht="15" hidden="false" customHeight="false" outlineLevel="0" collapsed="false">
      <c r="A1515" s="5" t="n">
        <v>46028</v>
      </c>
      <c r="B1515" s="6" t="n">
        <v>4482.2</v>
      </c>
      <c r="C1515" s="9" t="n">
        <f aca="false">B1515/B1514-1</f>
        <v>0.0102098311884424</v>
      </c>
      <c r="D1515" s="9" t="n">
        <f aca="false">LN(B1515/B1514)</f>
        <v>0.0101580629272899</v>
      </c>
      <c r="E1515" s="9" t="n">
        <f aca="false">B1515/B1510-1</f>
        <v>0.0363228595870615</v>
      </c>
      <c r="F1515" s="9" t="n">
        <f aca="false">B1515/B1494-1</f>
        <v>0.0642005793247542</v>
      </c>
      <c r="G1515" s="0" t="n">
        <f aca="false">MAX(G1514,B1515)</f>
        <v>4529.1</v>
      </c>
      <c r="H1515" s="9" t="n">
        <f aca="false">B1515/G1515-1</f>
        <v>-0.0103552582190724</v>
      </c>
      <c r="I1515" s="0" t="n">
        <f aca="false">IF(AND($A1515&gt;=CrashTest!$B$3,$A1515&lt;=CrashTest!$C$3),1,IF(AND($A1515&gt;=CrashTest!$B$4,$A1515&lt;=CrashTest!$C$4),2,IF(AND($A1515&gt;=CrashTest!$B$5,$A1515&lt;=CrashTest!$C$5),3,IF(AND($A1515&gt;=CrashTest!$B$6,$A1515&lt;=CrashTest!$C$6),4,IF(AND($A1515&gt;=CrashTest!$B$7,$A1515&lt;=CrashTest!$C$7),5,0)))))</f>
        <v>0</v>
      </c>
      <c r="J1515" s="0" t="str">
        <f aca="false">IF(I1515=0,"",IF(I1514=I1515,MAX(J1514,B1515),B1515))</f>
        <v/>
      </c>
      <c r="K1515" s="9" t="str">
        <f aca="false">IF(I1515=0,"",B1515/J1515-1)</f>
        <v/>
      </c>
      <c r="M1515" s="8"/>
      <c r="N1515" s="8"/>
      <c r="O1515" s="8"/>
      <c r="P1515" s="8"/>
      <c r="Q1515" s="9"/>
      <c r="R1515" s="9"/>
      <c r="S1515" s="9"/>
      <c r="T1515" s="9"/>
      <c r="U1515" s="9"/>
      <c r="V1515" s="9"/>
    </row>
    <row r="1516" customFormat="false" ht="15" hidden="false" customHeight="false" outlineLevel="0" collapsed="false">
      <c r="A1516" s="5" t="n">
        <v>46029</v>
      </c>
      <c r="B1516" s="6" t="n">
        <v>4449.3</v>
      </c>
      <c r="C1516" s="9" t="n">
        <f aca="false">B1516/B1515-1</f>
        <v>-0.00734014546428086</v>
      </c>
      <c r="D1516" s="9" t="n">
        <f aca="false">LN(B1516/B1515)</f>
        <v>-0.00736721688546129</v>
      </c>
      <c r="E1516" s="9" t="n">
        <f aca="false">B1516/B1511-1</f>
        <v>0.0181231550765428</v>
      </c>
      <c r="F1516" s="9" t="n">
        <f aca="false">B1516/B1495-1</f>
        <v>0.0561133660898669</v>
      </c>
      <c r="G1516" s="0" t="n">
        <f aca="false">MAX(G1515,B1516)</f>
        <v>4529.1</v>
      </c>
      <c r="H1516" s="9" t="n">
        <f aca="false">B1516/G1516-1</f>
        <v>-0.017619394581705</v>
      </c>
      <c r="I1516" s="0" t="n">
        <f aca="false">IF(AND($A1516&gt;=CrashTest!$B$3,$A1516&lt;=CrashTest!$C$3),1,IF(AND($A1516&gt;=CrashTest!$B$4,$A1516&lt;=CrashTest!$C$4),2,IF(AND($A1516&gt;=CrashTest!$B$5,$A1516&lt;=CrashTest!$C$5),3,IF(AND($A1516&gt;=CrashTest!$B$6,$A1516&lt;=CrashTest!$C$6),4,IF(AND($A1516&gt;=CrashTest!$B$7,$A1516&lt;=CrashTest!$C$7),5,0)))))</f>
        <v>0</v>
      </c>
      <c r="J1516" s="0" t="str">
        <f aca="false">IF(I1516=0,"",IF(I1515=I1516,MAX(J1515,B1516),B1516))</f>
        <v/>
      </c>
      <c r="K1516" s="9" t="str">
        <f aca="false">IF(I1516=0,"",B1516/J1516-1)</f>
        <v/>
      </c>
      <c r="M1516" s="8"/>
      <c r="N1516" s="8"/>
      <c r="O1516" s="8"/>
      <c r="P1516" s="8"/>
      <c r="Q1516" s="9"/>
      <c r="R1516" s="9"/>
      <c r="S1516" s="9"/>
      <c r="T1516" s="9"/>
      <c r="U1516" s="9"/>
      <c r="V1516" s="9"/>
    </row>
    <row r="1517" customFormat="false" ht="15" hidden="false" customHeight="false" outlineLevel="0" collapsed="false">
      <c r="A1517" s="5" t="n">
        <v>46030</v>
      </c>
      <c r="B1517" s="6" t="n">
        <v>4449.7</v>
      </c>
      <c r="C1517" s="9" t="n">
        <f aca="false">B1517/B1516-1</f>
        <v>8.9901782302837E-005</v>
      </c>
      <c r="D1517" s="9" t="n">
        <f aca="false">LN(B1517/B1516)</f>
        <v>8.98977413797953E-005</v>
      </c>
      <c r="E1517" s="9" t="n">
        <f aca="false">B1517/B1512-1</f>
        <v>0.0286896615498427</v>
      </c>
      <c r="F1517" s="9" t="n">
        <f aca="false">B1517/B1496-1</f>
        <v>0.06269105846389</v>
      </c>
      <c r="G1517" s="0" t="n">
        <f aca="false">MAX(G1516,B1517)</f>
        <v>4529.1</v>
      </c>
      <c r="H1517" s="9" t="n">
        <f aca="false">B1517/G1517-1</f>
        <v>-0.0175310768143783</v>
      </c>
      <c r="I1517" s="0" t="n">
        <f aca="false">IF(AND($A1517&gt;=CrashTest!$B$3,$A1517&lt;=CrashTest!$C$3),1,IF(AND($A1517&gt;=CrashTest!$B$4,$A1517&lt;=CrashTest!$C$4),2,IF(AND($A1517&gt;=CrashTest!$B$5,$A1517&lt;=CrashTest!$C$5),3,IF(AND($A1517&gt;=CrashTest!$B$6,$A1517&lt;=CrashTest!$C$6),4,IF(AND($A1517&gt;=CrashTest!$B$7,$A1517&lt;=CrashTest!$C$7),5,0)))))</f>
        <v>0</v>
      </c>
      <c r="J1517" s="0" t="str">
        <f aca="false">IF(I1517=0,"",IF(I1516=I1517,MAX(J1516,B1517),B1517))</f>
        <v/>
      </c>
      <c r="K1517" s="9" t="str">
        <f aca="false">IF(I1517=0,"",B1517/J1517-1)</f>
        <v/>
      </c>
      <c r="M1517" s="8"/>
      <c r="N1517" s="8"/>
      <c r="O1517" s="8"/>
      <c r="P1517" s="8"/>
      <c r="Q1517" s="9"/>
      <c r="R1517" s="9"/>
      <c r="S1517" s="9"/>
      <c r="T1517" s="9"/>
      <c r="U1517" s="9"/>
      <c r="V1517" s="9"/>
    </row>
    <row r="1518" customFormat="false" ht="15" hidden="false" customHeight="false" outlineLevel="0" collapsed="false">
      <c r="A1518" s="5" t="n">
        <v>46031</v>
      </c>
      <c r="B1518" s="6" t="n">
        <v>4490.3</v>
      </c>
      <c r="C1518" s="9" t="n">
        <f aca="false">B1518/B1517-1</f>
        <v>0.00912421062094082</v>
      </c>
      <c r="D1518" s="9" t="n">
        <f aca="false">LN(B1518/B1517)</f>
        <v>0.00908283649162751</v>
      </c>
      <c r="E1518" s="9" t="n">
        <f aca="false">B1518/B1513-1</f>
        <v>0.0407704431670686</v>
      </c>
      <c r="F1518" s="9" t="n">
        <f aca="false">B1518/B1497-1</f>
        <v>0.0674162645303922</v>
      </c>
      <c r="G1518" s="0" t="n">
        <f aca="false">MAX(G1517,B1518)</f>
        <v>4529.1</v>
      </c>
      <c r="H1518" s="9" t="n">
        <f aca="false">B1518/G1518-1</f>
        <v>-0.0085668234307037</v>
      </c>
      <c r="I1518" s="0" t="n">
        <f aca="false">IF(AND($A1518&gt;=CrashTest!$B$3,$A1518&lt;=CrashTest!$C$3),1,IF(AND($A1518&gt;=CrashTest!$B$4,$A1518&lt;=CrashTest!$C$4),2,IF(AND($A1518&gt;=CrashTest!$B$5,$A1518&lt;=CrashTest!$C$5),3,IF(AND($A1518&gt;=CrashTest!$B$6,$A1518&lt;=CrashTest!$C$6),4,IF(AND($A1518&gt;=CrashTest!$B$7,$A1518&lt;=CrashTest!$C$7),5,0)))))</f>
        <v>0</v>
      </c>
      <c r="J1518" s="0" t="str">
        <f aca="false">IF(I1518=0,"",IF(I1517=I1518,MAX(J1517,B1518),B1518))</f>
        <v/>
      </c>
      <c r="K1518" s="9" t="str">
        <f aca="false">IF(I1518=0,"",B1518/J1518-1)</f>
        <v/>
      </c>
      <c r="M1518" s="8"/>
      <c r="N1518" s="8"/>
      <c r="O1518" s="8"/>
      <c r="P1518" s="8"/>
      <c r="Q1518" s="9"/>
      <c r="R1518" s="9"/>
      <c r="S1518" s="9"/>
      <c r="T1518" s="9"/>
      <c r="U1518" s="9"/>
      <c r="V1518" s="9"/>
    </row>
    <row r="1519" customFormat="false" ht="15" hidden="false" customHeight="false" outlineLevel="0" collapsed="false">
      <c r="A1519" s="5" t="n">
        <v>46034</v>
      </c>
      <c r="B1519" s="6" t="n">
        <v>4604.3</v>
      </c>
      <c r="C1519" s="9" t="n">
        <f aca="false">B1519/B1518-1</f>
        <v>0.0253880587043183</v>
      </c>
      <c r="D1519" s="9" t="n">
        <f aca="false">LN(B1519/B1518)</f>
        <v>0.0250711347996716</v>
      </c>
      <c r="E1519" s="9" t="n">
        <f aca="false">B1519/B1514-1</f>
        <v>0.0377290450539793</v>
      </c>
      <c r="F1519" s="9" t="n">
        <f aca="false">B1519/B1498-1</f>
        <v>0.0972023639309887</v>
      </c>
      <c r="G1519" s="0" t="n">
        <f aca="false">MAX(G1518,B1519)</f>
        <v>4604.3</v>
      </c>
      <c r="H1519" s="9" t="n">
        <f aca="false">B1519/G1519-1</f>
        <v>0</v>
      </c>
      <c r="I1519" s="0" t="n">
        <f aca="false">IF(AND($A1519&gt;=CrashTest!$B$3,$A1519&lt;=CrashTest!$C$3),1,IF(AND($A1519&gt;=CrashTest!$B$4,$A1519&lt;=CrashTest!$C$4),2,IF(AND($A1519&gt;=CrashTest!$B$5,$A1519&lt;=CrashTest!$C$5),3,IF(AND($A1519&gt;=CrashTest!$B$6,$A1519&lt;=CrashTest!$C$6),4,IF(AND($A1519&gt;=CrashTest!$B$7,$A1519&lt;=CrashTest!$C$7),5,0)))))</f>
        <v>0</v>
      </c>
      <c r="J1519" s="0" t="str">
        <f aca="false">IF(I1519=0,"",IF(I1518=I1519,MAX(J1518,B1519),B1519))</f>
        <v/>
      </c>
      <c r="K1519" s="9" t="str">
        <f aca="false">IF(I1519=0,"",B1519/J1519-1)</f>
        <v/>
      </c>
      <c r="M1519" s="8"/>
      <c r="N1519" s="8"/>
      <c r="O1519" s="8"/>
      <c r="P1519" s="8"/>
      <c r="Q1519" s="9"/>
      <c r="R1519" s="9"/>
      <c r="S1519" s="9"/>
      <c r="T1519" s="9"/>
      <c r="U1519" s="9"/>
      <c r="V1519" s="9"/>
    </row>
    <row r="1520" customFormat="false" ht="15" hidden="false" customHeight="false" outlineLevel="0" collapsed="false">
      <c r="A1520" s="5" t="n">
        <v>46035</v>
      </c>
      <c r="B1520" s="6" t="n">
        <v>4589.2</v>
      </c>
      <c r="C1520" s="9" t="n">
        <f aca="false">B1520/B1519-1</f>
        <v>-0.00327954303585787</v>
      </c>
      <c r="D1520" s="9" t="n">
        <f aca="false">LN(B1520/B1519)</f>
        <v>-0.00328493252371746</v>
      </c>
      <c r="E1520" s="9" t="n">
        <f aca="false">B1520/B1515-1</f>
        <v>0.0238722056133149</v>
      </c>
      <c r="F1520" s="9" t="n">
        <f aca="false">B1520/B1499-1</f>
        <v>0.0708668766771672</v>
      </c>
      <c r="G1520" s="0" t="n">
        <f aca="false">MAX(G1519,B1520)</f>
        <v>4604.3</v>
      </c>
      <c r="H1520" s="9" t="n">
        <f aca="false">B1520/G1520-1</f>
        <v>-0.00327954303585787</v>
      </c>
      <c r="I1520" s="0" t="n">
        <f aca="false">IF(AND($A1520&gt;=CrashTest!$B$3,$A1520&lt;=CrashTest!$C$3),1,IF(AND($A1520&gt;=CrashTest!$B$4,$A1520&lt;=CrashTest!$C$4),2,IF(AND($A1520&gt;=CrashTest!$B$5,$A1520&lt;=CrashTest!$C$5),3,IF(AND($A1520&gt;=CrashTest!$B$6,$A1520&lt;=CrashTest!$C$6),4,IF(AND($A1520&gt;=CrashTest!$B$7,$A1520&lt;=CrashTest!$C$7),5,0)))))</f>
        <v>0</v>
      </c>
      <c r="J1520" s="0" t="str">
        <f aca="false">IF(I1520=0,"",IF(I1519=I1520,MAX(J1519,B1520),B1520))</f>
        <v/>
      </c>
      <c r="K1520" s="9" t="str">
        <f aca="false">IF(I1520=0,"",B1520/J1520-1)</f>
        <v/>
      </c>
      <c r="M1520" s="8"/>
      <c r="N1520" s="8"/>
      <c r="O1520" s="8"/>
      <c r="P1520" s="8"/>
      <c r="Q1520" s="9"/>
      <c r="R1520" s="9"/>
      <c r="S1520" s="9"/>
      <c r="T1520" s="9"/>
      <c r="U1520" s="9"/>
      <c r="V1520" s="9"/>
    </row>
    <row r="1521" customFormat="false" ht="15" hidden="false" customHeight="false" outlineLevel="0" collapsed="false">
      <c r="A1521" s="5" t="n">
        <v>46036</v>
      </c>
      <c r="B1521" s="6" t="n">
        <v>4626.3</v>
      </c>
      <c r="C1521" s="9" t="n">
        <f aca="false">B1521/B1520-1</f>
        <v>0.00808419768151314</v>
      </c>
      <c r="D1521" s="9" t="n">
        <f aca="false">LN(B1521/B1520)</f>
        <v>0.00805169560673253</v>
      </c>
      <c r="E1521" s="9" t="n">
        <f aca="false">B1521/B1516-1</f>
        <v>0.0397815386690041</v>
      </c>
      <c r="F1521" s="9" t="n">
        <f aca="false">B1521/B1500-1</f>
        <v>0.0758587009604428</v>
      </c>
      <c r="G1521" s="0" t="n">
        <f aca="false">MAX(G1520,B1521)</f>
        <v>4626.3</v>
      </c>
      <c r="H1521" s="9" t="n">
        <f aca="false">B1521/G1521-1</f>
        <v>0</v>
      </c>
      <c r="I1521" s="0" t="n">
        <f aca="false">IF(AND($A1521&gt;=CrashTest!$B$3,$A1521&lt;=CrashTest!$C$3),1,IF(AND($A1521&gt;=CrashTest!$B$4,$A1521&lt;=CrashTest!$C$4),2,IF(AND($A1521&gt;=CrashTest!$B$5,$A1521&lt;=CrashTest!$C$5),3,IF(AND($A1521&gt;=CrashTest!$B$6,$A1521&lt;=CrashTest!$C$6),4,IF(AND($A1521&gt;=CrashTest!$B$7,$A1521&lt;=CrashTest!$C$7),5,0)))))</f>
        <v>0</v>
      </c>
      <c r="J1521" s="0" t="str">
        <f aca="false">IF(I1521=0,"",IF(I1520=I1521,MAX(J1520,B1521),B1521))</f>
        <v/>
      </c>
      <c r="K1521" s="9" t="str">
        <f aca="false">IF(I1521=0,"",B1521/J1521-1)</f>
        <v/>
      </c>
      <c r="M1521" s="8"/>
      <c r="N1521" s="8"/>
      <c r="O1521" s="8"/>
      <c r="P1521" s="8"/>
      <c r="Q1521" s="9"/>
      <c r="R1521" s="9"/>
      <c r="S1521" s="9"/>
      <c r="T1521" s="9"/>
      <c r="U1521" s="9"/>
      <c r="V1521" s="9"/>
    </row>
    <row r="1522" customFormat="false" ht="15" hidden="false" customHeight="false" outlineLevel="0" collapsed="false">
      <c r="A1522" s="5" t="n">
        <v>46037</v>
      </c>
      <c r="B1522" s="6" t="n">
        <v>4616.3</v>
      </c>
      <c r="C1522" s="9" t="n">
        <f aca="false">B1522/B1521-1</f>
        <v>-0.00216155459006118</v>
      </c>
      <c r="D1522" s="9" t="n">
        <f aca="false">LN(B1522/B1521)</f>
        <v>-0.0021638941211415</v>
      </c>
      <c r="E1522" s="9" t="n">
        <f aca="false">B1522/B1517-1</f>
        <v>0.0374407263411016</v>
      </c>
      <c r="F1522" s="9" t="n">
        <f aca="false">B1522/B1501-1</f>
        <v>0.0718879884830614</v>
      </c>
      <c r="G1522" s="0" t="n">
        <f aca="false">MAX(G1521,B1522)</f>
        <v>4626.3</v>
      </c>
      <c r="H1522" s="9" t="n">
        <f aca="false">B1522/G1522-1</f>
        <v>-0.00216155459006118</v>
      </c>
      <c r="I1522" s="0" t="n">
        <f aca="false">IF(AND($A1522&gt;=CrashTest!$B$3,$A1522&lt;=CrashTest!$C$3),1,IF(AND($A1522&gt;=CrashTest!$B$4,$A1522&lt;=CrashTest!$C$4),2,IF(AND($A1522&gt;=CrashTest!$B$5,$A1522&lt;=CrashTest!$C$5),3,IF(AND($A1522&gt;=CrashTest!$B$6,$A1522&lt;=CrashTest!$C$6),4,IF(AND($A1522&gt;=CrashTest!$B$7,$A1522&lt;=CrashTest!$C$7),5,0)))))</f>
        <v>0</v>
      </c>
      <c r="J1522" s="0" t="str">
        <f aca="false">IF(I1522=0,"",IF(I1521=I1522,MAX(J1521,B1522),B1522))</f>
        <v/>
      </c>
      <c r="K1522" s="9" t="str">
        <f aca="false">IF(I1522=0,"",B1522/J1522-1)</f>
        <v/>
      </c>
      <c r="M1522" s="8"/>
      <c r="N1522" s="8"/>
      <c r="O1522" s="8"/>
      <c r="P1522" s="8"/>
      <c r="Q1522" s="9"/>
      <c r="R1522" s="9"/>
      <c r="S1522" s="9"/>
      <c r="T1522" s="9"/>
      <c r="U1522" s="9"/>
      <c r="V1522" s="9"/>
    </row>
    <row r="1523" customFormat="false" ht="15" hidden="false" customHeight="false" outlineLevel="0" collapsed="false">
      <c r="A1523" s="5" t="n">
        <v>46038</v>
      </c>
      <c r="B1523" s="6" t="n">
        <v>4588.4</v>
      </c>
      <c r="C1523" s="9" t="n">
        <f aca="false">B1523/B1522-1</f>
        <v>-0.00604380131273974</v>
      </c>
      <c r="D1523" s="9" t="n">
        <f aca="false">LN(B1523/B1522)</f>
        <v>-0.00606213900346643</v>
      </c>
      <c r="E1523" s="9" t="n">
        <f aca="false">B1523/B1518-1</f>
        <v>0.0218470926218737</v>
      </c>
      <c r="F1523" s="9" t="n">
        <f aca="false">B1523/B1502-1</f>
        <v>0.0659542339412242</v>
      </c>
      <c r="G1523" s="0" t="n">
        <f aca="false">MAX(G1522,B1523)</f>
        <v>4626.3</v>
      </c>
      <c r="H1523" s="9" t="n">
        <f aca="false">B1523/G1523-1</f>
        <v>-0.00819229189633197</v>
      </c>
      <c r="I1523" s="0" t="n">
        <f aca="false">IF(AND($A1523&gt;=CrashTest!$B$3,$A1523&lt;=CrashTest!$C$3),1,IF(AND($A1523&gt;=CrashTest!$B$4,$A1523&lt;=CrashTest!$C$4),2,IF(AND($A1523&gt;=CrashTest!$B$5,$A1523&lt;=CrashTest!$C$5),3,IF(AND($A1523&gt;=CrashTest!$B$6,$A1523&lt;=CrashTest!$C$6),4,IF(AND($A1523&gt;=CrashTest!$B$7,$A1523&lt;=CrashTest!$C$7),5,0)))))</f>
        <v>0</v>
      </c>
      <c r="J1523" s="0" t="str">
        <f aca="false">IF(I1523=0,"",IF(I1522=I1523,MAX(J1522,B1523),B1523))</f>
        <v/>
      </c>
      <c r="K1523" s="9" t="str">
        <f aca="false">IF(I1523=0,"",B1523/J1523-1)</f>
        <v/>
      </c>
      <c r="M1523" s="8"/>
      <c r="N1523" s="8"/>
      <c r="O1523" s="8"/>
      <c r="P1523" s="8"/>
      <c r="Q1523" s="9"/>
      <c r="R1523" s="9"/>
      <c r="S1523" s="9"/>
      <c r="T1523" s="9"/>
      <c r="U1523" s="9"/>
      <c r="V1523" s="9"/>
    </row>
    <row r="1524" customFormat="false" ht="15" hidden="false" customHeight="false" outlineLevel="0" collapsed="false">
      <c r="A1524" s="5" t="n">
        <v>46042</v>
      </c>
      <c r="B1524" s="6" t="n">
        <v>4759.6</v>
      </c>
      <c r="C1524" s="9" t="n">
        <f aca="false">B1524/B1523-1</f>
        <v>0.0373114811263187</v>
      </c>
      <c r="D1524" s="9" t="n">
        <f aca="false">LN(B1524/B1523)</f>
        <v>0.0366322516738859</v>
      </c>
      <c r="E1524" s="9" t="n">
        <f aca="false">B1524/B1519-1</f>
        <v>0.0337293399648155</v>
      </c>
      <c r="F1524" s="9" t="n">
        <f aca="false">B1524/B1503-1</f>
        <v>0.0947901092581944</v>
      </c>
      <c r="G1524" s="0" t="n">
        <f aca="false">MAX(G1523,B1524)</f>
        <v>4759.6</v>
      </c>
      <c r="H1524" s="9" t="n">
        <f aca="false">B1524/G1524-1</f>
        <v>0</v>
      </c>
      <c r="I1524" s="0" t="n">
        <f aca="false">IF(AND($A1524&gt;=CrashTest!$B$3,$A1524&lt;=CrashTest!$C$3),1,IF(AND($A1524&gt;=CrashTest!$B$4,$A1524&lt;=CrashTest!$C$4),2,IF(AND($A1524&gt;=CrashTest!$B$5,$A1524&lt;=CrashTest!$C$5),3,IF(AND($A1524&gt;=CrashTest!$B$6,$A1524&lt;=CrashTest!$C$6),4,IF(AND($A1524&gt;=CrashTest!$B$7,$A1524&lt;=CrashTest!$C$7),5,0)))))</f>
        <v>0</v>
      </c>
      <c r="J1524" s="0" t="str">
        <f aca="false">IF(I1524=0,"",IF(I1523=I1524,MAX(J1523,B1524),B1524))</f>
        <v/>
      </c>
      <c r="K1524" s="9" t="str">
        <f aca="false">IF(I1524=0,"",B1524/J1524-1)</f>
        <v/>
      </c>
      <c r="M1524" s="8"/>
      <c r="N1524" s="8"/>
      <c r="O1524" s="8"/>
      <c r="P1524" s="8"/>
      <c r="Q1524" s="9"/>
      <c r="R1524" s="9"/>
      <c r="S1524" s="9"/>
      <c r="T1524" s="9"/>
      <c r="U1524" s="9"/>
      <c r="V1524" s="9"/>
    </row>
    <row r="1525" customFormat="false" ht="15" hidden="false" customHeight="false" outlineLevel="0" collapsed="false">
      <c r="A1525" s="5" t="n">
        <v>46043</v>
      </c>
      <c r="B1525" s="6" t="n">
        <v>4831.8</v>
      </c>
      <c r="C1525" s="9" t="n">
        <f aca="false">B1525/B1524-1</f>
        <v>0.0151693419615093</v>
      </c>
      <c r="D1525" s="9" t="n">
        <f aca="false">LN(B1525/B1524)</f>
        <v>0.0150554379485558</v>
      </c>
      <c r="E1525" s="9" t="n">
        <f aca="false">B1525/B1520-1</f>
        <v>0.052863244138412</v>
      </c>
      <c r="F1525" s="9" t="n">
        <f aca="false">B1525/B1504-1</f>
        <v>0.113446249567923</v>
      </c>
      <c r="G1525" s="0" t="n">
        <f aca="false">MAX(G1524,B1525)</f>
        <v>4831.8</v>
      </c>
      <c r="H1525" s="9" t="n">
        <f aca="false">B1525/G1525-1</f>
        <v>0</v>
      </c>
      <c r="I1525" s="0" t="n">
        <f aca="false">IF(AND($A1525&gt;=CrashTest!$B$3,$A1525&lt;=CrashTest!$C$3),1,IF(AND($A1525&gt;=CrashTest!$B$4,$A1525&lt;=CrashTest!$C$4),2,IF(AND($A1525&gt;=CrashTest!$B$5,$A1525&lt;=CrashTest!$C$5),3,IF(AND($A1525&gt;=CrashTest!$B$6,$A1525&lt;=CrashTest!$C$6),4,IF(AND($A1525&gt;=CrashTest!$B$7,$A1525&lt;=CrashTest!$C$7),5,0)))))</f>
        <v>0</v>
      </c>
      <c r="J1525" s="0" t="str">
        <f aca="false">IF(I1525=0,"",IF(I1524=I1525,MAX(J1524,B1525),B1525))</f>
        <v/>
      </c>
      <c r="K1525" s="9" t="str">
        <f aca="false">IF(I1525=0,"",B1525/J1525-1)</f>
        <v/>
      </c>
      <c r="M1525" s="8"/>
      <c r="N1525" s="8"/>
      <c r="O1525" s="8"/>
      <c r="P1525" s="8"/>
      <c r="Q1525" s="9"/>
      <c r="R1525" s="9"/>
      <c r="S1525" s="9"/>
      <c r="T1525" s="9"/>
      <c r="U1525" s="9"/>
      <c r="V1525" s="9"/>
    </row>
    <row r="1526" customFormat="false" ht="15" hidden="false" customHeight="false" outlineLevel="0" collapsed="false">
      <c r="A1526" s="5" t="n">
        <v>46044</v>
      </c>
      <c r="B1526" s="6" t="n">
        <v>4908.8</v>
      </c>
      <c r="C1526" s="9" t="n">
        <f aca="false">B1526/B1525-1</f>
        <v>0.0159360900699532</v>
      </c>
      <c r="D1526" s="9" t="n">
        <f aca="false">LN(B1526/B1525)</f>
        <v>0.0158104437033281</v>
      </c>
      <c r="E1526" s="9" t="n">
        <f aca="false">B1526/B1521-1</f>
        <v>0.0610639171692282</v>
      </c>
      <c r="F1526" s="9" t="n">
        <f aca="false">B1526/B1505-1</f>
        <v>0.125510157288944</v>
      </c>
      <c r="G1526" s="0" t="n">
        <f aca="false">MAX(G1525,B1526)</f>
        <v>4908.8</v>
      </c>
      <c r="H1526" s="9" t="n">
        <f aca="false">B1526/G1526-1</f>
        <v>0</v>
      </c>
      <c r="I1526" s="0" t="n">
        <f aca="false">IF(AND($A1526&gt;=CrashTest!$B$3,$A1526&lt;=CrashTest!$C$3),1,IF(AND($A1526&gt;=CrashTest!$B$4,$A1526&lt;=CrashTest!$C$4),2,IF(AND($A1526&gt;=CrashTest!$B$5,$A1526&lt;=CrashTest!$C$5),3,IF(AND($A1526&gt;=CrashTest!$B$6,$A1526&lt;=CrashTest!$C$6),4,IF(AND($A1526&gt;=CrashTest!$B$7,$A1526&lt;=CrashTest!$C$7),5,0)))))</f>
        <v>0</v>
      </c>
      <c r="J1526" s="0" t="str">
        <f aca="false">IF(I1526=0,"",IF(I1525=I1526,MAX(J1525,B1526),B1526))</f>
        <v/>
      </c>
      <c r="K1526" s="9" t="str">
        <f aca="false">IF(I1526=0,"",B1526/J1526-1)</f>
        <v/>
      </c>
      <c r="M1526" s="8"/>
      <c r="N1526" s="8"/>
      <c r="O1526" s="8"/>
      <c r="P1526" s="8"/>
      <c r="Q1526" s="9"/>
      <c r="R1526" s="9"/>
      <c r="S1526" s="9"/>
      <c r="T1526" s="9"/>
      <c r="U1526" s="9"/>
      <c r="V1526" s="9"/>
    </row>
    <row r="1527" customFormat="false" ht="15" hidden="false" customHeight="false" outlineLevel="0" collapsed="false">
      <c r="A1527" s="5" t="n">
        <v>46045</v>
      </c>
      <c r="B1527" s="6" t="n">
        <v>4976.2</v>
      </c>
      <c r="C1527" s="9" t="n">
        <f aca="false">B1527/B1526-1</f>
        <v>0.0137304432855279</v>
      </c>
      <c r="D1527" s="9" t="n">
        <f aca="false">LN(B1527/B1526)</f>
        <v>0.0136370348044639</v>
      </c>
      <c r="E1527" s="9" t="n">
        <f aca="false">B1527/B1522-1</f>
        <v>0.0779628706973117</v>
      </c>
      <c r="F1527" s="9" t="n">
        <f aca="false">B1527/B1506-1</f>
        <v>0.119605813796517</v>
      </c>
      <c r="G1527" s="0" t="n">
        <f aca="false">MAX(G1526,B1527)</f>
        <v>4976.2</v>
      </c>
      <c r="H1527" s="9" t="n">
        <f aca="false">B1527/G1527-1</f>
        <v>0</v>
      </c>
      <c r="I1527" s="0" t="n">
        <f aca="false">IF(AND($A1527&gt;=CrashTest!$B$3,$A1527&lt;=CrashTest!$C$3),1,IF(AND($A1527&gt;=CrashTest!$B$4,$A1527&lt;=CrashTest!$C$4),2,IF(AND($A1527&gt;=CrashTest!$B$5,$A1527&lt;=CrashTest!$C$5),3,IF(AND($A1527&gt;=CrashTest!$B$6,$A1527&lt;=CrashTest!$C$6),4,IF(AND($A1527&gt;=CrashTest!$B$7,$A1527&lt;=CrashTest!$C$7),5,0)))))</f>
        <v>0</v>
      </c>
      <c r="J1527" s="0" t="str">
        <f aca="false">IF(I1527=0,"",IF(I1526=I1527,MAX(J1526,B1527),B1527))</f>
        <v/>
      </c>
      <c r="K1527" s="9" t="str">
        <f aca="false">IF(I1527=0,"",B1527/J1527-1)</f>
        <v/>
      </c>
      <c r="M1527" s="8"/>
      <c r="N1527" s="8"/>
      <c r="O1527" s="8"/>
      <c r="P1527" s="8"/>
      <c r="Q1527" s="9"/>
      <c r="R1527" s="9"/>
      <c r="S1527" s="9"/>
      <c r="T1527" s="9"/>
      <c r="U1527" s="9"/>
      <c r="V1527" s="9"/>
    </row>
    <row r="1528" customFormat="false" ht="15" hidden="false" customHeight="false" outlineLevel="0" collapsed="false">
      <c r="A1528" s="5" t="n">
        <v>46048</v>
      </c>
      <c r="B1528" s="6" t="n">
        <v>5079.7</v>
      </c>
      <c r="C1528" s="9" t="n">
        <f aca="false">B1528/B1527-1</f>
        <v>0.0207990032554961</v>
      </c>
      <c r="D1528" s="9" t="n">
        <f aca="false">LN(B1528/B1527)</f>
        <v>0.0205856571732488</v>
      </c>
      <c r="E1528" s="9" t="n">
        <f aca="false">B1528/B1523-1</f>
        <v>0.107074361433179</v>
      </c>
      <c r="F1528" s="9" t="n">
        <f aca="false">B1528/B1507-1</f>
        <v>0.133153386276434</v>
      </c>
      <c r="G1528" s="0" t="n">
        <f aca="false">MAX(G1527,B1528)</f>
        <v>5079.7</v>
      </c>
      <c r="H1528" s="9" t="n">
        <f aca="false">B1528/G1528-1</f>
        <v>0</v>
      </c>
      <c r="I1528" s="0" t="n">
        <f aca="false">IF(AND($A1528&gt;=CrashTest!$B$3,$A1528&lt;=CrashTest!$C$3),1,IF(AND($A1528&gt;=CrashTest!$B$4,$A1528&lt;=CrashTest!$C$4),2,IF(AND($A1528&gt;=CrashTest!$B$5,$A1528&lt;=CrashTest!$C$5),3,IF(AND($A1528&gt;=CrashTest!$B$6,$A1528&lt;=CrashTest!$C$6),4,IF(AND($A1528&gt;=CrashTest!$B$7,$A1528&lt;=CrashTest!$C$7),5,0)))))</f>
        <v>0</v>
      </c>
      <c r="J1528" s="0" t="str">
        <f aca="false">IF(I1528=0,"",IF(I1527=I1528,MAX(J1527,B1528),B1528))</f>
        <v/>
      </c>
      <c r="K1528" s="9" t="str">
        <f aca="false">IF(I1528=0,"",B1528/J1528-1)</f>
        <v/>
      </c>
      <c r="M1528" s="8"/>
      <c r="N1528" s="8"/>
      <c r="O1528" s="8"/>
      <c r="P1528" s="8"/>
      <c r="Q1528" s="9"/>
      <c r="R1528" s="9"/>
      <c r="S1528" s="9"/>
      <c r="T1528" s="9"/>
      <c r="U1528" s="9"/>
      <c r="V1528" s="9"/>
    </row>
    <row r="1529" customFormat="false" ht="15" hidden="false" customHeight="false" outlineLevel="0" collapsed="false">
      <c r="A1529" s="5" t="n">
        <v>46049</v>
      </c>
      <c r="B1529" s="6" t="n">
        <v>5079.9</v>
      </c>
      <c r="C1529" s="9" t="n">
        <f aca="false">B1529/B1528-1</f>
        <v>3.93724038820764E-005</v>
      </c>
      <c r="D1529" s="9" t="n">
        <f aca="false">LN(B1529/B1528)</f>
        <v>3.93716288093269E-005</v>
      </c>
      <c r="E1529" s="9" t="n">
        <f aca="false">B1529/B1524-1</f>
        <v>0.0672955710563912</v>
      </c>
      <c r="F1529" s="9" t="n">
        <f aca="false">B1529/B1508-1</f>
        <v>0.1337544078918</v>
      </c>
      <c r="G1529" s="0" t="n">
        <f aca="false">MAX(G1528,B1529)</f>
        <v>5079.9</v>
      </c>
      <c r="H1529" s="9" t="n">
        <f aca="false">B1529/G1529-1</f>
        <v>0</v>
      </c>
      <c r="I1529" s="0" t="n">
        <f aca="false">IF(AND($A1529&gt;=CrashTest!$B$3,$A1529&lt;=CrashTest!$C$3),1,IF(AND($A1529&gt;=CrashTest!$B$4,$A1529&lt;=CrashTest!$C$4),2,IF(AND($A1529&gt;=CrashTest!$B$5,$A1529&lt;=CrashTest!$C$5),3,IF(AND($A1529&gt;=CrashTest!$B$6,$A1529&lt;=CrashTest!$C$6),4,IF(AND($A1529&gt;=CrashTest!$B$7,$A1529&lt;=CrashTest!$C$7),5,0)))))</f>
        <v>0</v>
      </c>
      <c r="J1529" s="0" t="str">
        <f aca="false">IF(I1529=0,"",IF(I1528=I1529,MAX(J1528,B1529),B1529))</f>
        <v/>
      </c>
      <c r="K1529" s="9" t="str">
        <f aca="false">IF(I1529=0,"",B1529/J1529-1)</f>
        <v/>
      </c>
      <c r="M1529" s="8"/>
      <c r="N1529" s="8"/>
      <c r="O1529" s="8"/>
      <c r="P1529" s="8"/>
      <c r="Q1529" s="9"/>
      <c r="R1529" s="9"/>
      <c r="S1529" s="9"/>
      <c r="T1529" s="9"/>
      <c r="U1529" s="9"/>
      <c r="V1529" s="9"/>
    </row>
    <row r="1530" customFormat="false" ht="15" hidden="false" customHeight="false" outlineLevel="0" collapsed="false">
      <c r="A1530" s="5" t="n">
        <v>46050</v>
      </c>
      <c r="B1530" s="6" t="n">
        <v>5301.6</v>
      </c>
      <c r="C1530" s="9" t="n">
        <f aca="false">B1530/B1529-1</f>
        <v>0.0436425913895944</v>
      </c>
      <c r="D1530" s="9" t="n">
        <f aca="false">LN(B1530/B1529)</f>
        <v>0.0427170854346126</v>
      </c>
      <c r="E1530" s="9" t="n">
        <f aca="false">B1530/B1525-1</f>
        <v>0.0972308456475848</v>
      </c>
      <c r="F1530" s="9" t="n">
        <f aca="false">B1530/B1509-1</f>
        <v>0.170563688149963</v>
      </c>
      <c r="G1530" s="0" t="n">
        <f aca="false">MAX(G1529,B1530)</f>
        <v>5301.6</v>
      </c>
      <c r="H1530" s="9" t="n">
        <f aca="false">B1530/G1530-1</f>
        <v>0</v>
      </c>
      <c r="I1530" s="0" t="n">
        <f aca="false">IF(AND($A1530&gt;=CrashTest!$B$3,$A1530&lt;=CrashTest!$C$3),1,IF(AND($A1530&gt;=CrashTest!$B$4,$A1530&lt;=CrashTest!$C$4),2,IF(AND($A1530&gt;=CrashTest!$B$5,$A1530&lt;=CrashTest!$C$5),3,IF(AND($A1530&gt;=CrashTest!$B$6,$A1530&lt;=CrashTest!$C$6),4,IF(AND($A1530&gt;=CrashTest!$B$7,$A1530&lt;=CrashTest!$C$7),5,0)))))</f>
        <v>0</v>
      </c>
      <c r="J1530" s="0" t="str">
        <f aca="false">IF(I1530=0,"",IF(I1529=I1530,MAX(J1529,B1530),B1530))</f>
        <v/>
      </c>
      <c r="K1530" s="9" t="str">
        <f aca="false">IF(I1530=0,"",B1530/J1530-1)</f>
        <v/>
      </c>
      <c r="M1530" s="8"/>
      <c r="N1530" s="8"/>
      <c r="O1530" s="8"/>
      <c r="P1530" s="8"/>
      <c r="Q1530" s="9"/>
      <c r="R1530" s="9"/>
      <c r="S1530" s="9"/>
      <c r="T1530" s="9"/>
      <c r="U1530" s="9"/>
      <c r="V1530" s="9"/>
    </row>
    <row r="1531" customFormat="false" ht="15" hidden="false" customHeight="false" outlineLevel="0" collapsed="false">
      <c r="A1531" s="5" t="n">
        <v>46051</v>
      </c>
      <c r="B1531" s="6" t="n">
        <v>5318.4</v>
      </c>
      <c r="C1531" s="9" t="n">
        <f aca="false">B1531/B1530-1</f>
        <v>0.00316885468537786</v>
      </c>
      <c r="D1531" s="9" t="n">
        <f aca="false">LN(B1531/B1530)</f>
        <v>0.00316384444705712</v>
      </c>
      <c r="E1531" s="9" t="n">
        <f aca="false">B1531/B1526-1</f>
        <v>0.0834419817470664</v>
      </c>
      <c r="F1531" s="9" t="n">
        <f aca="false">B1531/B1510-1</f>
        <v>0.229659429839772</v>
      </c>
      <c r="G1531" s="0" t="n">
        <f aca="false">MAX(G1530,B1531)</f>
        <v>5318.4</v>
      </c>
      <c r="H1531" s="9" t="n">
        <f aca="false">B1531/G1531-1</f>
        <v>0</v>
      </c>
      <c r="I1531" s="0" t="n">
        <f aca="false">IF(AND($A1531&gt;=CrashTest!$B$3,$A1531&lt;=CrashTest!$C$3),1,IF(AND($A1531&gt;=CrashTest!$B$4,$A1531&lt;=CrashTest!$C$4),2,IF(AND($A1531&gt;=CrashTest!$B$5,$A1531&lt;=CrashTest!$C$5),3,IF(AND($A1531&gt;=CrashTest!$B$6,$A1531&lt;=CrashTest!$C$6),4,IF(AND($A1531&gt;=CrashTest!$B$7,$A1531&lt;=CrashTest!$C$7),5,0)))))</f>
        <v>0</v>
      </c>
      <c r="J1531" s="0" t="str">
        <f aca="false">IF(I1531=0,"",IF(I1530=I1531,MAX(J1530,B1531),B1531))</f>
        <v/>
      </c>
      <c r="K1531" s="9" t="str">
        <f aca="false">IF(I1531=0,"",B1531/J1531-1)</f>
        <v/>
      </c>
      <c r="M1531" s="8"/>
      <c r="N1531" s="8"/>
      <c r="O1531" s="8"/>
      <c r="P1531" s="8"/>
      <c r="Q1531" s="9"/>
      <c r="R1531" s="9"/>
      <c r="S1531" s="9"/>
      <c r="T1531" s="9"/>
      <c r="U1531" s="9"/>
      <c r="V1531" s="9"/>
    </row>
    <row r="1532" customFormat="false" ht="15" hidden="false" customHeight="false" outlineLevel="0" collapsed="false">
      <c r="A1532" s="5" t="n">
        <v>46052</v>
      </c>
      <c r="B1532" s="6" t="n">
        <v>4713.9</v>
      </c>
      <c r="C1532" s="9" t="n">
        <f aca="false">B1532/B1531-1</f>
        <v>-0.113662003610108</v>
      </c>
      <c r="D1532" s="9" t="n">
        <f aca="false">LN(B1532/B1531)</f>
        <v>-0.120656915356879</v>
      </c>
      <c r="E1532" s="9" t="n">
        <f aca="false">B1532/B1527-1</f>
        <v>-0.0527109039025763</v>
      </c>
      <c r="F1532" s="9" t="n">
        <f aca="false">B1532/B1511-1</f>
        <v>0.0786709686277201</v>
      </c>
      <c r="G1532" s="0" t="n">
        <f aca="false">MAX(G1531,B1532)</f>
        <v>5318.4</v>
      </c>
      <c r="H1532" s="9" t="n">
        <f aca="false">B1532/G1532-1</f>
        <v>-0.113662003610108</v>
      </c>
      <c r="I1532" s="0" t="n">
        <f aca="false">IF(AND($A1532&gt;=CrashTest!$B$3,$A1532&lt;=CrashTest!$C$3),1,IF(AND($A1532&gt;=CrashTest!$B$4,$A1532&lt;=CrashTest!$C$4),2,IF(AND($A1532&gt;=CrashTest!$B$5,$A1532&lt;=CrashTest!$C$5),3,IF(AND($A1532&gt;=CrashTest!$B$6,$A1532&lt;=CrashTest!$C$6),4,IF(AND($A1532&gt;=CrashTest!$B$7,$A1532&lt;=CrashTest!$C$7),5,0)))))</f>
        <v>0</v>
      </c>
      <c r="J1532" s="0" t="str">
        <f aca="false">IF(I1532=0,"",IF(I1531=I1532,MAX(J1531,B1532),B1532))</f>
        <v/>
      </c>
      <c r="K1532" s="9" t="str">
        <f aca="false">IF(I1532=0,"",B1532/J1532-1)</f>
        <v/>
      </c>
      <c r="M1532" s="8"/>
      <c r="N1532" s="8"/>
      <c r="O1532" s="8"/>
      <c r="P1532" s="8"/>
      <c r="Q1532" s="9"/>
      <c r="R1532" s="9"/>
      <c r="S1532" s="9"/>
      <c r="T1532" s="9"/>
      <c r="U1532" s="9"/>
      <c r="V1532" s="9"/>
    </row>
    <row r="1533" customFormat="false" ht="15" hidden="false" customHeight="false" outlineLevel="0" collapsed="false">
      <c r="A1533" s="5" t="n">
        <v>46055</v>
      </c>
      <c r="B1533" s="6" t="n">
        <v>4622.5</v>
      </c>
      <c r="C1533" s="9" t="n">
        <f aca="false">B1533/B1532-1</f>
        <v>-0.0193894651986677</v>
      </c>
      <c r="D1533" s="9" t="n">
        <f aca="false">LN(B1533/B1532)</f>
        <v>-0.0195799066029158</v>
      </c>
      <c r="E1533" s="9" t="n">
        <f aca="false">B1533/B1528-1</f>
        <v>-0.090005315274524</v>
      </c>
      <c r="F1533" s="9" t="n">
        <f aca="false">B1533/B1512-1</f>
        <v>0.068637876826336</v>
      </c>
      <c r="G1533" s="0" t="n">
        <f aca="false">MAX(G1532,B1533)</f>
        <v>5318.4</v>
      </c>
      <c r="H1533" s="9" t="n">
        <f aca="false">B1533/G1533-1</f>
        <v>-0.130847623345367</v>
      </c>
      <c r="I1533" s="0" t="n">
        <f aca="false">IF(AND($A1533&gt;=CrashTest!$B$3,$A1533&lt;=CrashTest!$C$3),1,IF(AND($A1533&gt;=CrashTest!$B$4,$A1533&lt;=CrashTest!$C$4),2,IF(AND($A1533&gt;=CrashTest!$B$5,$A1533&lt;=CrashTest!$C$5),3,IF(AND($A1533&gt;=CrashTest!$B$6,$A1533&lt;=CrashTest!$C$6),4,IF(AND($A1533&gt;=CrashTest!$B$7,$A1533&lt;=CrashTest!$C$7),5,0)))))</f>
        <v>0</v>
      </c>
      <c r="J1533" s="0" t="str">
        <f aca="false">IF(I1533=0,"",IF(I1532=I1533,MAX(J1532,B1533),B1533))</f>
        <v/>
      </c>
      <c r="K1533" s="9" t="str">
        <f aca="false">IF(I1533=0,"",B1533/J1533-1)</f>
        <v/>
      </c>
      <c r="M1533" s="8"/>
      <c r="N1533" s="8"/>
      <c r="O1533" s="8"/>
      <c r="P1533" s="8"/>
      <c r="Q1533" s="9"/>
      <c r="R1533" s="9"/>
      <c r="S1533" s="9"/>
      <c r="T1533" s="9"/>
      <c r="U1533" s="9"/>
      <c r="V1533" s="9"/>
    </row>
    <row r="1534" customFormat="false" ht="15" hidden="false" customHeight="false" outlineLevel="0" collapsed="false">
      <c r="A1534" s="5" t="n">
        <v>46056</v>
      </c>
      <c r="B1534" s="6" t="n">
        <v>4903.7</v>
      </c>
      <c r="C1534" s="9" t="n">
        <f aca="false">B1534/B1533-1</f>
        <v>0.0608328826392643</v>
      </c>
      <c r="D1534" s="9" t="n">
        <f aca="false">LN(B1534/B1533)</f>
        <v>0.0590543379321415</v>
      </c>
      <c r="E1534" s="9" t="n">
        <f aca="false">B1534/B1529-1</f>
        <v>-0.034685722159885</v>
      </c>
      <c r="F1534" s="9" t="n">
        <f aca="false">B1534/B1513-1</f>
        <v>0.136589096977564</v>
      </c>
      <c r="G1534" s="0" t="n">
        <f aca="false">MAX(G1533,B1534)</f>
        <v>5318.4</v>
      </c>
      <c r="H1534" s="9" t="n">
        <f aca="false">B1534/G1534-1</f>
        <v>-0.0779745788206979</v>
      </c>
      <c r="I1534" s="0" t="n">
        <f aca="false">IF(AND($A1534&gt;=CrashTest!$B$3,$A1534&lt;=CrashTest!$C$3),1,IF(AND($A1534&gt;=CrashTest!$B$4,$A1534&lt;=CrashTest!$C$4),2,IF(AND($A1534&gt;=CrashTest!$B$5,$A1534&lt;=CrashTest!$C$5),3,IF(AND($A1534&gt;=CrashTest!$B$6,$A1534&lt;=CrashTest!$C$6),4,IF(AND($A1534&gt;=CrashTest!$B$7,$A1534&lt;=CrashTest!$C$7),5,0)))))</f>
        <v>0</v>
      </c>
      <c r="J1534" s="0" t="str">
        <f aca="false">IF(I1534=0,"",IF(I1533=I1534,MAX(J1533,B1534),B1534))</f>
        <v/>
      </c>
      <c r="K1534" s="9" t="str">
        <f aca="false">IF(I1534=0,"",B1534/J1534-1)</f>
        <v/>
      </c>
      <c r="M1534" s="8"/>
      <c r="N1534" s="8"/>
      <c r="O1534" s="8"/>
      <c r="P1534" s="8"/>
      <c r="Q1534" s="9"/>
      <c r="R1534" s="9"/>
      <c r="S1534" s="9"/>
      <c r="T1534" s="9"/>
      <c r="U1534" s="9"/>
      <c r="V1534" s="9"/>
    </row>
    <row r="1535" customFormat="false" ht="15" hidden="false" customHeight="false" outlineLevel="0" collapsed="false">
      <c r="A1535" s="5" t="n">
        <v>46057</v>
      </c>
      <c r="B1535" s="6" t="n">
        <v>4920.4</v>
      </c>
      <c r="C1535" s="9" t="n">
        <f aca="false">B1535/B1534-1</f>
        <v>0.00340559169606625</v>
      </c>
      <c r="D1535" s="9" t="n">
        <f aca="false">LN(B1535/B1534)</f>
        <v>0.00339980580120844</v>
      </c>
      <c r="E1535" s="9" t="n">
        <f aca="false">B1535/B1530-1</f>
        <v>-0.0719028217896486</v>
      </c>
      <c r="F1535" s="9" t="n">
        <f aca="false">B1535/B1514-1</f>
        <v>0.108972480786135</v>
      </c>
      <c r="G1535" s="0" t="n">
        <f aca="false">MAX(G1534,B1535)</f>
        <v>5318.4</v>
      </c>
      <c r="H1535" s="9" t="n">
        <f aca="false">B1535/G1535-1</f>
        <v>-0.0748345367027677</v>
      </c>
      <c r="I1535" s="0" t="n">
        <f aca="false">IF(AND($A1535&gt;=CrashTest!$B$3,$A1535&lt;=CrashTest!$C$3),1,IF(AND($A1535&gt;=CrashTest!$B$4,$A1535&lt;=CrashTest!$C$4),2,IF(AND($A1535&gt;=CrashTest!$B$5,$A1535&lt;=CrashTest!$C$5),3,IF(AND($A1535&gt;=CrashTest!$B$6,$A1535&lt;=CrashTest!$C$6),4,IF(AND($A1535&gt;=CrashTest!$B$7,$A1535&lt;=CrashTest!$C$7),5,0)))))</f>
        <v>0</v>
      </c>
      <c r="J1535" s="0" t="str">
        <f aca="false">IF(I1535=0,"",IF(I1534=I1535,MAX(J1534,B1535),B1535))</f>
        <v/>
      </c>
      <c r="K1535" s="9" t="str">
        <f aca="false">IF(I1535=0,"",B1535/J1535-1)</f>
        <v/>
      </c>
      <c r="M1535" s="8"/>
      <c r="N1535" s="8"/>
      <c r="O1535" s="8"/>
      <c r="P1535" s="8"/>
      <c r="Q1535" s="9"/>
      <c r="R1535" s="9"/>
      <c r="S1535" s="9"/>
      <c r="T1535" s="9"/>
      <c r="U1535" s="9"/>
      <c r="V1535" s="9"/>
    </row>
    <row r="1536" customFormat="false" ht="15" hidden="false" customHeight="false" outlineLevel="0" collapsed="false">
      <c r="A1536" s="5" t="n">
        <v>46058</v>
      </c>
      <c r="B1536" s="6" t="n">
        <v>4861.4</v>
      </c>
      <c r="C1536" s="9" t="n">
        <f aca="false">B1536/B1535-1</f>
        <v>-0.011990895049183</v>
      </c>
      <c r="D1536" s="9" t="n">
        <f aca="false">LN(B1536/B1535)</f>
        <v>-0.0120633657394679</v>
      </c>
      <c r="E1536" s="9" t="n">
        <f aca="false">B1536/B1531-1</f>
        <v>-0.0859280986762936</v>
      </c>
      <c r="F1536" s="9" t="n">
        <f aca="false">B1536/B1515-1</f>
        <v>0.0846013118557851</v>
      </c>
      <c r="G1536" s="0" t="n">
        <f aca="false">MAX(G1535,B1536)</f>
        <v>5318.4</v>
      </c>
      <c r="H1536" s="9" t="n">
        <f aca="false">B1536/G1536-1</f>
        <v>-0.0859280986762936</v>
      </c>
      <c r="I1536" s="0" t="n">
        <f aca="false">IF(AND($A1536&gt;=CrashTest!$B$3,$A1536&lt;=CrashTest!$C$3),1,IF(AND($A1536&gt;=CrashTest!$B$4,$A1536&lt;=CrashTest!$C$4),2,IF(AND($A1536&gt;=CrashTest!$B$5,$A1536&lt;=CrashTest!$C$5),3,IF(AND($A1536&gt;=CrashTest!$B$6,$A1536&lt;=CrashTest!$C$6),4,IF(AND($A1536&gt;=CrashTest!$B$7,$A1536&lt;=CrashTest!$C$7),5,0)))))</f>
        <v>0</v>
      </c>
      <c r="J1536" s="0" t="str">
        <f aca="false">IF(I1536=0,"",IF(I1535=I1536,MAX(J1535,B1536),B1536))</f>
        <v/>
      </c>
      <c r="K1536" s="9" t="str">
        <f aca="false">IF(I1536=0,"",B1536/J1536-1)</f>
        <v/>
      </c>
      <c r="M1536" s="8"/>
      <c r="N1536" s="8"/>
      <c r="O1536" s="8"/>
      <c r="P1536" s="8"/>
      <c r="Q1536" s="9"/>
      <c r="R1536" s="9"/>
      <c r="S1536" s="9"/>
      <c r="T1536" s="9"/>
      <c r="U1536" s="9"/>
      <c r="V1536" s="9"/>
    </row>
    <row r="1537" customFormat="false" ht="15" hidden="false" customHeight="false" outlineLevel="0" collapsed="false">
      <c r="A1537" s="5" t="n">
        <v>46059</v>
      </c>
      <c r="B1537" s="6" t="n">
        <v>4951.2</v>
      </c>
      <c r="C1537" s="9" t="n">
        <f aca="false">B1537/B1536-1</f>
        <v>0.0184720450898919</v>
      </c>
      <c r="D1537" s="9" t="n">
        <f aca="false">LN(B1537/B1536)</f>
        <v>0.0183035091699897</v>
      </c>
      <c r="E1537" s="9" t="n">
        <f aca="false">B1537/B1532-1</f>
        <v>0.0503404824031057</v>
      </c>
      <c r="F1537" s="9" t="n">
        <f aca="false">B1537/B1516-1</f>
        <v>0.112804261344481</v>
      </c>
      <c r="G1537" s="0" t="n">
        <f aca="false">MAX(G1536,B1537)</f>
        <v>5318.4</v>
      </c>
      <c r="H1537" s="9" t="n">
        <f aca="false">B1537/G1537-1</f>
        <v>-0.069043321299639</v>
      </c>
      <c r="I1537" s="0" t="n">
        <f aca="false">IF(AND($A1537&gt;=CrashTest!$B$3,$A1537&lt;=CrashTest!$C$3),1,IF(AND($A1537&gt;=CrashTest!$B$4,$A1537&lt;=CrashTest!$C$4),2,IF(AND($A1537&gt;=CrashTest!$B$5,$A1537&lt;=CrashTest!$C$5),3,IF(AND($A1537&gt;=CrashTest!$B$6,$A1537&lt;=CrashTest!$C$6),4,IF(AND($A1537&gt;=CrashTest!$B$7,$A1537&lt;=CrashTest!$C$7),5,0)))))</f>
        <v>0</v>
      </c>
      <c r="J1537" s="0" t="str">
        <f aca="false">IF(I1537=0,"",IF(I1536=I1537,MAX(J1536,B1537),B1537))</f>
        <v/>
      </c>
      <c r="K1537" s="9" t="str">
        <f aca="false">IF(I1537=0,"",B1537/J1537-1)</f>
        <v/>
      </c>
      <c r="M1537" s="8"/>
      <c r="N1537" s="8"/>
      <c r="O1537" s="8"/>
      <c r="P1537" s="8"/>
      <c r="Q1537" s="9"/>
      <c r="R1537" s="9"/>
      <c r="S1537" s="9"/>
      <c r="T1537" s="9"/>
      <c r="U1537" s="9"/>
      <c r="V1537" s="9"/>
    </row>
    <row r="1538" customFormat="false" ht="15" hidden="false" customHeight="false" outlineLevel="0" collapsed="false">
      <c r="A1538" s="5" t="n">
        <v>46062</v>
      </c>
      <c r="B1538" s="6" t="n">
        <v>5050.9</v>
      </c>
      <c r="C1538" s="9" t="n">
        <f aca="false">B1538/B1537-1</f>
        <v>0.0201365325577638</v>
      </c>
      <c r="D1538" s="9" t="n">
        <f aca="false">LN(B1538/B1537)</f>
        <v>0.0199364737871265</v>
      </c>
      <c r="E1538" s="9" t="n">
        <f aca="false">B1538/B1533-1</f>
        <v>0.0926771227690644</v>
      </c>
      <c r="F1538" s="9" t="n">
        <f aca="false">B1538/B1517-1</f>
        <v>0.135110232150482</v>
      </c>
      <c r="G1538" s="0" t="n">
        <f aca="false">MAX(G1537,B1538)</f>
        <v>5318.4</v>
      </c>
      <c r="H1538" s="9" t="n">
        <f aca="false">B1538/G1538-1</f>
        <v>-0.0502970818291215</v>
      </c>
      <c r="I1538" s="0" t="n">
        <f aca="false">IF(AND($A1538&gt;=CrashTest!$B$3,$A1538&lt;=CrashTest!$C$3),1,IF(AND($A1538&gt;=CrashTest!$B$4,$A1538&lt;=CrashTest!$C$4),2,IF(AND($A1538&gt;=CrashTest!$B$5,$A1538&lt;=CrashTest!$C$5),3,IF(AND($A1538&gt;=CrashTest!$B$6,$A1538&lt;=CrashTest!$C$6),4,IF(AND($A1538&gt;=CrashTest!$B$7,$A1538&lt;=CrashTest!$C$7),5,0)))))</f>
        <v>0</v>
      </c>
      <c r="J1538" s="0" t="str">
        <f aca="false">IF(I1538=0,"",IF(I1537=I1538,MAX(J1537,B1538),B1538))</f>
        <v/>
      </c>
      <c r="K1538" s="9" t="str">
        <f aca="false">IF(I1538=0,"",B1538/J1538-1)</f>
        <v/>
      </c>
      <c r="M1538" s="8"/>
      <c r="N1538" s="8"/>
      <c r="O1538" s="8"/>
      <c r="P1538" s="8"/>
      <c r="Q1538" s="9"/>
      <c r="R1538" s="9"/>
      <c r="S1538" s="9"/>
      <c r="T1538" s="9"/>
      <c r="U1538" s="9"/>
      <c r="V1538" s="9"/>
    </row>
    <row r="1539" customFormat="false" ht="15" hidden="false" customHeight="false" outlineLevel="0" collapsed="false">
      <c r="A1539" s="5" t="n">
        <v>46063</v>
      </c>
      <c r="B1539" s="6" t="n">
        <v>5003.8</v>
      </c>
      <c r="C1539" s="9" t="n">
        <f aca="false">B1539/B1538-1</f>
        <v>-0.00932507077946498</v>
      </c>
      <c r="D1539" s="9" t="n">
        <f aca="false">LN(B1539/B1538)</f>
        <v>-0.0093688214497988</v>
      </c>
      <c r="E1539" s="9" t="n">
        <f aca="false">B1539/B1534-1</f>
        <v>0.0204131574117503</v>
      </c>
      <c r="F1539" s="9" t="n">
        <f aca="false">B1539/B1518-1</f>
        <v>0.1143576153041</v>
      </c>
      <c r="G1539" s="0" t="n">
        <f aca="false">MAX(G1538,B1539)</f>
        <v>5318.4</v>
      </c>
      <c r="H1539" s="9" t="n">
        <f aca="false">B1539/G1539-1</f>
        <v>-0.0591531287605294</v>
      </c>
      <c r="I1539" s="0" t="n">
        <f aca="false">IF(AND($A1539&gt;=CrashTest!$B$3,$A1539&lt;=CrashTest!$C$3),1,IF(AND($A1539&gt;=CrashTest!$B$4,$A1539&lt;=CrashTest!$C$4),2,IF(AND($A1539&gt;=CrashTest!$B$5,$A1539&lt;=CrashTest!$C$5),3,IF(AND($A1539&gt;=CrashTest!$B$6,$A1539&lt;=CrashTest!$C$6),4,IF(AND($A1539&gt;=CrashTest!$B$7,$A1539&lt;=CrashTest!$C$7),5,0)))))</f>
        <v>0</v>
      </c>
      <c r="J1539" s="0" t="str">
        <f aca="false">IF(I1539=0,"",IF(I1538=I1539,MAX(J1538,B1539),B1539))</f>
        <v/>
      </c>
      <c r="K1539" s="9" t="str">
        <f aca="false">IF(I1539=0,"",B1539/J1539-1)</f>
        <v/>
      </c>
      <c r="M1539" s="8"/>
      <c r="N1539" s="8"/>
      <c r="O1539" s="8"/>
      <c r="P1539" s="8"/>
      <c r="Q1539" s="9"/>
      <c r="R1539" s="9"/>
      <c r="S1539" s="9"/>
      <c r="T1539" s="9"/>
      <c r="U1539" s="9"/>
      <c r="V1539" s="9"/>
    </row>
    <row r="1540" customFormat="false" ht="15" hidden="false" customHeight="false" outlineLevel="0" collapsed="false">
      <c r="A1540" s="5" t="n">
        <v>46064</v>
      </c>
      <c r="B1540" s="6" t="n">
        <v>5071.6</v>
      </c>
      <c r="C1540" s="9" t="n">
        <f aca="false">B1540/B1539-1</f>
        <v>0.013549702226308</v>
      </c>
      <c r="D1540" s="9" t="n">
        <f aca="false">LN(B1540/B1539)</f>
        <v>0.0134587258913135</v>
      </c>
      <c r="E1540" s="9" t="n">
        <f aca="false">B1540/B1535-1</f>
        <v>0.0307292090073978</v>
      </c>
      <c r="F1540" s="9" t="n">
        <f aca="false">B1540/B1519-1</f>
        <v>0.101492083487175</v>
      </c>
      <c r="G1540" s="0" t="n">
        <f aca="false">MAX(G1539,B1540)</f>
        <v>5318.4</v>
      </c>
      <c r="H1540" s="9" t="n">
        <f aca="false">B1540/G1540-1</f>
        <v>-0.046404933814681</v>
      </c>
      <c r="I1540" s="0" t="n">
        <f aca="false">IF(AND($A1540&gt;=CrashTest!$B$3,$A1540&lt;=CrashTest!$C$3),1,IF(AND($A1540&gt;=CrashTest!$B$4,$A1540&lt;=CrashTest!$C$4),2,IF(AND($A1540&gt;=CrashTest!$B$5,$A1540&lt;=CrashTest!$C$5),3,IF(AND($A1540&gt;=CrashTest!$B$6,$A1540&lt;=CrashTest!$C$6),4,IF(AND($A1540&gt;=CrashTest!$B$7,$A1540&lt;=CrashTest!$C$7),5,0)))))</f>
        <v>0</v>
      </c>
      <c r="J1540" s="0" t="str">
        <f aca="false">IF(I1540=0,"",IF(I1539=I1540,MAX(J1539,B1540),B1540))</f>
        <v/>
      </c>
      <c r="K1540" s="9" t="str">
        <f aca="false">IF(I1540=0,"",B1540/J1540-1)</f>
        <v/>
      </c>
      <c r="M1540" s="8"/>
      <c r="N1540" s="8"/>
      <c r="O1540" s="8"/>
      <c r="P1540" s="8"/>
      <c r="Q1540" s="9"/>
      <c r="R1540" s="9"/>
      <c r="S1540" s="9"/>
      <c r="T1540" s="9"/>
      <c r="U1540" s="9"/>
      <c r="V1540" s="9"/>
    </row>
    <row r="1541" customFormat="false" ht="15" hidden="false" customHeight="false" outlineLevel="0" collapsed="false">
      <c r="A1541" s="5" t="n">
        <v>46065</v>
      </c>
      <c r="B1541" s="6" t="n">
        <v>4923.7</v>
      </c>
      <c r="C1541" s="9" t="n">
        <f aca="false">B1541/B1540-1</f>
        <v>-0.0291623945106082</v>
      </c>
      <c r="D1541" s="9" t="n">
        <f aca="false">LN(B1541/B1540)</f>
        <v>-0.0295960692818784</v>
      </c>
      <c r="E1541" s="9" t="n">
        <f aca="false">B1541/B1536-1</f>
        <v>0.0128152384086888</v>
      </c>
      <c r="F1541" s="9" t="n">
        <f aca="false">B1541/B1520-1</f>
        <v>0.072888520875098</v>
      </c>
      <c r="G1541" s="0" t="n">
        <f aca="false">MAX(G1540,B1541)</f>
        <v>5318.4</v>
      </c>
      <c r="H1541" s="9" t="n">
        <f aca="false">B1541/G1541-1</f>
        <v>-0.0742140493381468</v>
      </c>
      <c r="I1541" s="0" t="n">
        <f aca="false">IF(AND($A1541&gt;=CrashTest!$B$3,$A1541&lt;=CrashTest!$C$3),1,IF(AND($A1541&gt;=CrashTest!$B$4,$A1541&lt;=CrashTest!$C$4),2,IF(AND($A1541&gt;=CrashTest!$B$5,$A1541&lt;=CrashTest!$C$5),3,IF(AND($A1541&gt;=CrashTest!$B$6,$A1541&lt;=CrashTest!$C$6),4,IF(AND($A1541&gt;=CrashTest!$B$7,$A1541&lt;=CrashTest!$C$7),5,0)))))</f>
        <v>0</v>
      </c>
      <c r="J1541" s="0" t="str">
        <f aca="false">IF(I1541=0,"",IF(I1540=I1541,MAX(J1540,B1541),B1541))</f>
        <v/>
      </c>
      <c r="K1541" s="9" t="str">
        <f aca="false">IF(I1541=0,"",B1541/J1541-1)</f>
        <v/>
      </c>
      <c r="M1541" s="8"/>
      <c r="N1541" s="8"/>
      <c r="O1541" s="8"/>
      <c r="P1541" s="8"/>
      <c r="Q1541" s="9"/>
      <c r="R1541" s="9"/>
      <c r="S1541" s="9"/>
      <c r="T1541" s="9"/>
      <c r="U1541" s="9"/>
      <c r="V1541" s="9"/>
    </row>
    <row r="1542" customFormat="false" ht="15" hidden="false" customHeight="false" outlineLevel="0" collapsed="false">
      <c r="A1542" s="5" t="n">
        <v>46066</v>
      </c>
      <c r="B1542" s="6" t="n">
        <v>5022</v>
      </c>
      <c r="C1542" s="9" t="n">
        <f aca="false">B1542/B1541-1</f>
        <v>0.0199646607226274</v>
      </c>
      <c r="D1542" s="9" t="n">
        <f aca="false">LN(B1542/B1541)</f>
        <v>0.0197679803456157</v>
      </c>
      <c r="E1542" s="9" t="n">
        <f aca="false">B1542/B1537-1</f>
        <v>0.0142995637421233</v>
      </c>
      <c r="F1542" s="9" t="n">
        <f aca="false">B1542/B1521-1</f>
        <v>0.0855327151287206</v>
      </c>
      <c r="G1542" s="0" t="n">
        <f aca="false">MAX(G1541,B1542)</f>
        <v>5318.4</v>
      </c>
      <c r="H1542" s="9" t="n">
        <f aca="false">B1542/G1542-1</f>
        <v>-0.0557310469314078</v>
      </c>
      <c r="I1542" s="0" t="n">
        <f aca="false">IF(AND($A1542&gt;=CrashTest!$B$3,$A1542&lt;=CrashTest!$C$3),1,IF(AND($A1542&gt;=CrashTest!$B$4,$A1542&lt;=CrashTest!$C$4),2,IF(AND($A1542&gt;=CrashTest!$B$5,$A1542&lt;=CrashTest!$C$5),3,IF(AND($A1542&gt;=CrashTest!$B$6,$A1542&lt;=CrashTest!$C$6),4,IF(AND($A1542&gt;=CrashTest!$B$7,$A1542&lt;=CrashTest!$C$7),5,0)))))</f>
        <v>0</v>
      </c>
      <c r="J1542" s="0" t="str">
        <f aca="false">IF(I1542=0,"",IF(I1541=I1542,MAX(J1541,B1542),B1542))</f>
        <v/>
      </c>
      <c r="K1542" s="9" t="str">
        <f aca="false">IF(I1542=0,"",B1542/J1542-1)</f>
        <v/>
      </c>
      <c r="M1542" s="8"/>
      <c r="N1542" s="8"/>
      <c r="O1542" s="8"/>
      <c r="P1542" s="8"/>
      <c r="Q1542" s="9"/>
      <c r="R1542" s="9"/>
      <c r="S1542" s="9"/>
      <c r="T1542" s="9"/>
      <c r="U1542" s="9"/>
      <c r="V1542" s="9"/>
    </row>
    <row r="1543" customFormat="false" ht="15" hidden="false" customHeight="false" outlineLevel="0" collapsed="false">
      <c r="A1543" s="5" t="n">
        <v>46070</v>
      </c>
      <c r="B1543" s="6" t="n">
        <v>4882.9</v>
      </c>
      <c r="C1543" s="9" t="n">
        <f aca="false">B1543/B1542-1</f>
        <v>-0.0276981282357627</v>
      </c>
      <c r="D1543" s="9" t="n">
        <f aca="false">LN(B1543/B1542)</f>
        <v>-0.0280889550791703</v>
      </c>
      <c r="E1543" s="9" t="n">
        <f aca="false">B1543/B1538-1</f>
        <v>-0.0332613989586015</v>
      </c>
      <c r="F1543" s="9" t="n">
        <f aca="false">B1543/B1522-1</f>
        <v>0.0577518792106231</v>
      </c>
      <c r="G1543" s="0" t="n">
        <f aca="false">MAX(G1542,B1543)</f>
        <v>5318.4</v>
      </c>
      <c r="H1543" s="9" t="n">
        <f aca="false">B1543/G1543-1</f>
        <v>-0.0818855294825511</v>
      </c>
      <c r="I1543" s="0" t="n">
        <f aca="false">IF(AND($A1543&gt;=CrashTest!$B$3,$A1543&lt;=CrashTest!$C$3),1,IF(AND($A1543&gt;=CrashTest!$B$4,$A1543&lt;=CrashTest!$C$4),2,IF(AND($A1543&gt;=CrashTest!$B$5,$A1543&lt;=CrashTest!$C$5),3,IF(AND($A1543&gt;=CrashTest!$B$6,$A1543&lt;=CrashTest!$C$6),4,IF(AND($A1543&gt;=CrashTest!$B$7,$A1543&lt;=CrashTest!$C$7),5,0)))))</f>
        <v>0</v>
      </c>
      <c r="J1543" s="0" t="str">
        <f aca="false">IF(I1543=0,"",IF(I1542=I1543,MAX(J1542,B1543),B1543))</f>
        <v/>
      </c>
      <c r="K1543" s="9" t="str">
        <f aca="false">IF(I1543=0,"",B1543/J1543-1)</f>
        <v/>
      </c>
      <c r="M1543" s="8"/>
      <c r="N1543" s="8"/>
      <c r="O1543" s="8"/>
      <c r="P1543" s="8"/>
      <c r="Q1543" s="9"/>
      <c r="R1543" s="9"/>
      <c r="S1543" s="9"/>
      <c r="T1543" s="9"/>
      <c r="U1543" s="9"/>
      <c r="V1543" s="9"/>
    </row>
    <row r="1544" customFormat="false" ht="15" hidden="false" customHeight="false" outlineLevel="0" collapsed="false">
      <c r="A1544" s="5" t="n">
        <v>46071</v>
      </c>
      <c r="B1544" s="6" t="n">
        <v>4986.5</v>
      </c>
      <c r="C1544" s="9" t="n">
        <f aca="false">B1544/B1543-1</f>
        <v>0.0212168997931559</v>
      </c>
      <c r="D1544" s="9" t="n">
        <f aca="false">LN(B1544/B1543)</f>
        <v>0.0209949552035627</v>
      </c>
      <c r="E1544" s="9" t="n">
        <f aca="false">B1544/B1539-1</f>
        <v>-0.0034573723969783</v>
      </c>
      <c r="F1544" s="9" t="n">
        <f aca="false">B1544/B1523-1</f>
        <v>0.0867622700723565</v>
      </c>
      <c r="G1544" s="0" t="n">
        <f aca="false">MAX(G1543,B1544)</f>
        <v>5318.4</v>
      </c>
      <c r="H1544" s="9" t="n">
        <f aca="false">B1544/G1544-1</f>
        <v>-0.0624059867629362</v>
      </c>
      <c r="I1544" s="0" t="n">
        <f aca="false">IF(AND($A1544&gt;=CrashTest!$B$3,$A1544&lt;=CrashTest!$C$3),1,IF(AND($A1544&gt;=CrashTest!$B$4,$A1544&lt;=CrashTest!$C$4),2,IF(AND($A1544&gt;=CrashTest!$B$5,$A1544&lt;=CrashTest!$C$5),3,IF(AND($A1544&gt;=CrashTest!$B$6,$A1544&lt;=CrashTest!$C$6),4,IF(AND($A1544&gt;=CrashTest!$B$7,$A1544&lt;=CrashTest!$C$7),5,0)))))</f>
        <v>0</v>
      </c>
      <c r="J1544" s="0" t="str">
        <f aca="false">IF(I1544=0,"",IF(I1543=I1544,MAX(J1543,B1544),B1544))</f>
        <v/>
      </c>
      <c r="K1544" s="9" t="str">
        <f aca="false">IF(I1544=0,"",B1544/J1544-1)</f>
        <v/>
      </c>
      <c r="M1544" s="8"/>
      <c r="N1544" s="8"/>
      <c r="O1544" s="8"/>
      <c r="P1544" s="8"/>
      <c r="Q1544" s="9"/>
      <c r="R1544" s="9"/>
      <c r="S1544" s="9"/>
      <c r="T1544" s="9"/>
      <c r="U1544" s="9"/>
      <c r="V1544" s="9"/>
    </row>
    <row r="1545" customFormat="false" ht="15" hidden="false" customHeight="false" outlineLevel="0" collapsed="false">
      <c r="A1545" s="5" t="n">
        <v>46072</v>
      </c>
      <c r="B1545" s="6" t="n">
        <v>4975.9</v>
      </c>
      <c r="C1545" s="9" t="n">
        <f aca="false">B1545/B1544-1</f>
        <v>-0.00212573949664097</v>
      </c>
      <c r="D1545" s="9" t="n">
        <f aca="false">LN(B1545/B1544)</f>
        <v>-0.00212800208786643</v>
      </c>
      <c r="E1545" s="9" t="n">
        <f aca="false">B1545/B1540-1</f>
        <v>-0.0188697846833348</v>
      </c>
      <c r="F1545" s="9" t="n">
        <f aca="false">B1545/B1524-1</f>
        <v>0.0454449953777627</v>
      </c>
      <c r="G1545" s="0" t="n">
        <f aca="false">MAX(G1544,B1545)</f>
        <v>5318.4</v>
      </c>
      <c r="H1545" s="9" t="n">
        <f aca="false">B1545/G1545-1</f>
        <v>-0.0643990673886883</v>
      </c>
      <c r="I1545" s="0" t="n">
        <f aca="false">IF(AND($A1545&gt;=CrashTest!$B$3,$A1545&lt;=CrashTest!$C$3),1,IF(AND($A1545&gt;=CrashTest!$B$4,$A1545&lt;=CrashTest!$C$4),2,IF(AND($A1545&gt;=CrashTest!$B$5,$A1545&lt;=CrashTest!$C$5),3,IF(AND($A1545&gt;=CrashTest!$B$6,$A1545&lt;=CrashTest!$C$6),4,IF(AND($A1545&gt;=CrashTest!$B$7,$A1545&lt;=CrashTest!$C$7),5,0)))))</f>
        <v>0</v>
      </c>
      <c r="J1545" s="0" t="str">
        <f aca="false">IF(I1545=0,"",IF(I1544=I1545,MAX(J1544,B1545),B1545))</f>
        <v/>
      </c>
      <c r="K1545" s="9" t="str">
        <f aca="false">IF(I1545=0,"",B1545/J1545-1)</f>
        <v/>
      </c>
      <c r="M1545" s="8"/>
      <c r="N1545" s="8"/>
      <c r="O1545" s="8"/>
      <c r="P1545" s="8"/>
      <c r="Q1545" s="9"/>
      <c r="R1545" s="9"/>
      <c r="S1545" s="9"/>
      <c r="T1545" s="9"/>
      <c r="U1545" s="9"/>
      <c r="V1545" s="9"/>
    </row>
    <row r="1546" customFormat="false" ht="15" hidden="false" customHeight="false" outlineLevel="0" collapsed="false">
      <c r="A1546" s="5" t="n">
        <v>46073</v>
      </c>
      <c r="B1546" s="6" t="n">
        <v>5059.3</v>
      </c>
      <c r="C1546" s="9" t="n">
        <f aca="false">B1546/B1545-1</f>
        <v>0.016760786993308</v>
      </c>
      <c r="D1546" s="9" t="n">
        <f aca="false">LN(B1546/B1545)</f>
        <v>0.0166218750366571</v>
      </c>
      <c r="E1546" s="9" t="n">
        <f aca="false">B1546/B1541-1</f>
        <v>0.0275402644352825</v>
      </c>
      <c r="F1546" s="9" t="n">
        <f aca="false">B1546/B1525-1</f>
        <v>0.0470839024794072</v>
      </c>
      <c r="G1546" s="0" t="n">
        <f aca="false">MAX(G1545,B1546)</f>
        <v>5318.4</v>
      </c>
      <c r="H1546" s="9" t="n">
        <f aca="false">B1546/G1546-1</f>
        <v>-0.04871765944645</v>
      </c>
      <c r="I1546" s="0" t="n">
        <f aca="false">IF(AND($A1546&gt;=CrashTest!$B$3,$A1546&lt;=CrashTest!$C$3),1,IF(AND($A1546&gt;=CrashTest!$B$4,$A1546&lt;=CrashTest!$C$4),2,IF(AND($A1546&gt;=CrashTest!$B$5,$A1546&lt;=CrashTest!$C$5),3,IF(AND($A1546&gt;=CrashTest!$B$6,$A1546&lt;=CrashTest!$C$6),4,IF(AND($A1546&gt;=CrashTest!$B$7,$A1546&lt;=CrashTest!$C$7),5,0)))))</f>
        <v>0</v>
      </c>
      <c r="J1546" s="0" t="str">
        <f aca="false">IF(I1546=0,"",IF(I1545=I1546,MAX(J1545,B1546),B1546))</f>
        <v/>
      </c>
      <c r="K1546" s="9" t="str">
        <f aca="false">IF(I1546=0,"",B1546/J1546-1)</f>
        <v/>
      </c>
      <c r="M1546" s="8"/>
      <c r="N1546" s="8"/>
      <c r="O1546" s="8"/>
      <c r="P1546" s="8"/>
      <c r="Q1546" s="9"/>
      <c r="R1546" s="9"/>
      <c r="S1546" s="9"/>
      <c r="T1546" s="9"/>
      <c r="U1546" s="9"/>
      <c r="V1546" s="9"/>
    </row>
    <row r="1547" customFormat="false" ht="15" hidden="false" customHeight="false" outlineLevel="0" collapsed="false">
      <c r="A1547" s="5" t="n">
        <v>46076</v>
      </c>
      <c r="B1547" s="6" t="n">
        <v>5204.7</v>
      </c>
      <c r="C1547" s="9" t="n">
        <f aca="false">B1547/B1546-1</f>
        <v>0.028739153637855</v>
      </c>
      <c r="D1547" s="9" t="n">
        <f aca="false">LN(B1547/B1546)</f>
        <v>0.0283339297096787</v>
      </c>
      <c r="E1547" s="9" t="n">
        <f aca="false">B1547/B1542-1</f>
        <v>0.0363799283154123</v>
      </c>
      <c r="F1547" s="9" t="n">
        <f aca="false">B1547/B1526-1</f>
        <v>0.0602794980443284</v>
      </c>
      <c r="G1547" s="0" t="n">
        <f aca="false">MAX(G1546,B1547)</f>
        <v>5318.4</v>
      </c>
      <c r="H1547" s="9" t="n">
        <f aca="false">B1547/G1547-1</f>
        <v>-0.0213786101083032</v>
      </c>
      <c r="I1547" s="0" t="n">
        <f aca="false">IF(AND($A1547&gt;=CrashTest!$B$3,$A1547&lt;=CrashTest!$C$3),1,IF(AND($A1547&gt;=CrashTest!$B$4,$A1547&lt;=CrashTest!$C$4),2,IF(AND($A1547&gt;=CrashTest!$B$5,$A1547&lt;=CrashTest!$C$5),3,IF(AND($A1547&gt;=CrashTest!$B$6,$A1547&lt;=CrashTest!$C$6),4,IF(AND($A1547&gt;=CrashTest!$B$7,$A1547&lt;=CrashTest!$C$7),5,0)))))</f>
        <v>0</v>
      </c>
      <c r="J1547" s="0" t="str">
        <f aca="false">IF(I1547=0,"",IF(I1546=I1547,MAX(J1546,B1547),B1547))</f>
        <v/>
      </c>
      <c r="K1547" s="9" t="str">
        <f aca="false">IF(I1547=0,"",B1547/J1547-1)</f>
        <v/>
      </c>
      <c r="M1547" s="8"/>
      <c r="N1547" s="8"/>
      <c r="O1547" s="8"/>
      <c r="P1547" s="8"/>
      <c r="Q1547" s="9"/>
      <c r="R1547" s="9"/>
      <c r="S1547" s="9"/>
      <c r="T1547" s="9"/>
      <c r="U1547" s="9"/>
      <c r="V1547" s="9"/>
    </row>
    <row r="1548" customFormat="false" ht="15" hidden="false" customHeight="false" outlineLevel="0" collapsed="false">
      <c r="A1548" s="5" t="n">
        <v>46077</v>
      </c>
      <c r="B1548" s="6" t="n">
        <v>5155.8</v>
      </c>
      <c r="C1548" s="9" t="n">
        <f aca="false">B1548/B1547-1</f>
        <v>-0.00939535419908921</v>
      </c>
      <c r="D1548" s="9" t="n">
        <f aca="false">LN(B1548/B1547)</f>
        <v>-0.00943976895315954</v>
      </c>
      <c r="E1548" s="9" t="n">
        <f aca="false">B1548/B1543-1</f>
        <v>0.0558889184705811</v>
      </c>
      <c r="F1548" s="9" t="n">
        <f aca="false">B1548/B1527-1</f>
        <v>0.0360917969534986</v>
      </c>
      <c r="G1548" s="0" t="n">
        <f aca="false">MAX(G1547,B1548)</f>
        <v>5318.4</v>
      </c>
      <c r="H1548" s="9" t="n">
        <f aca="false">B1548/G1548-1</f>
        <v>-0.0305731046931407</v>
      </c>
      <c r="I1548" s="0" t="n">
        <f aca="false">IF(AND($A1548&gt;=CrashTest!$B$3,$A1548&lt;=CrashTest!$C$3),1,IF(AND($A1548&gt;=CrashTest!$B$4,$A1548&lt;=CrashTest!$C$4),2,IF(AND($A1548&gt;=CrashTest!$B$5,$A1548&lt;=CrashTest!$C$5),3,IF(AND($A1548&gt;=CrashTest!$B$6,$A1548&lt;=CrashTest!$C$6),4,IF(AND($A1548&gt;=CrashTest!$B$7,$A1548&lt;=CrashTest!$C$7),5,0)))))</f>
        <v>0</v>
      </c>
      <c r="J1548" s="0" t="str">
        <f aca="false">IF(I1548=0,"",IF(I1547=I1548,MAX(J1547,B1548),B1548))</f>
        <v/>
      </c>
      <c r="K1548" s="9" t="str">
        <f aca="false">IF(I1548=0,"",B1548/J1548-1)</f>
        <v/>
      </c>
      <c r="M1548" s="8"/>
      <c r="N1548" s="8"/>
      <c r="O1548" s="8"/>
      <c r="P1548" s="8"/>
      <c r="Q1548" s="9"/>
      <c r="R1548" s="9"/>
      <c r="S1548" s="9"/>
      <c r="T1548" s="9"/>
      <c r="U1548" s="9"/>
      <c r="V1548" s="9"/>
    </row>
    <row r="1549" customFormat="false" ht="15" hidden="false" customHeight="false" outlineLevel="0" collapsed="false">
      <c r="A1549" s="5" t="n">
        <v>46078</v>
      </c>
      <c r="B1549" s="6" t="n">
        <v>5206.4</v>
      </c>
      <c r="C1549" s="9" t="n">
        <f aca="false">B1549/B1548-1</f>
        <v>0.00981418984444682</v>
      </c>
      <c r="D1549" s="9" t="n">
        <f aca="false">LN(B1549/B1548)</f>
        <v>0.00976634347748611</v>
      </c>
      <c r="E1549" s="9" t="n">
        <f aca="false">B1549/B1544-1</f>
        <v>0.0440990674822019</v>
      </c>
      <c r="F1549" s="9" t="n">
        <f aca="false">B1549/B1528-1</f>
        <v>0.0249424178593223</v>
      </c>
      <c r="G1549" s="0" t="n">
        <f aca="false">MAX(G1548,B1549)</f>
        <v>5318.4</v>
      </c>
      <c r="H1549" s="9" t="n">
        <f aca="false">B1549/G1549-1</f>
        <v>-0.0210589651022864</v>
      </c>
      <c r="I1549" s="0" t="n">
        <f aca="false">IF(AND($A1549&gt;=CrashTest!$B$3,$A1549&lt;=CrashTest!$C$3),1,IF(AND($A1549&gt;=CrashTest!$B$4,$A1549&lt;=CrashTest!$C$4),2,IF(AND($A1549&gt;=CrashTest!$B$5,$A1549&lt;=CrashTest!$C$5),3,IF(AND($A1549&gt;=CrashTest!$B$6,$A1549&lt;=CrashTest!$C$6),4,IF(AND($A1549&gt;=CrashTest!$B$7,$A1549&lt;=CrashTest!$C$7),5,0)))))</f>
        <v>0</v>
      </c>
      <c r="J1549" s="0" t="str">
        <f aca="false">IF(I1549=0,"",IF(I1548=I1549,MAX(J1548,B1549),B1549))</f>
        <v/>
      </c>
      <c r="K1549" s="9" t="str">
        <f aca="false">IF(I1549=0,"",B1549/J1549-1)</f>
        <v/>
      </c>
      <c r="M1549" s="8"/>
      <c r="N1549" s="8"/>
      <c r="O1549" s="8"/>
      <c r="P1549" s="8"/>
      <c r="Q1549" s="9"/>
      <c r="R1549" s="9"/>
      <c r="S1549" s="9"/>
      <c r="T1549" s="9"/>
      <c r="U1549" s="9"/>
      <c r="V1549" s="9"/>
    </row>
    <row r="1550" customFormat="false" ht="15" hidden="false" customHeight="false" outlineLevel="0" collapsed="false">
      <c r="A1550" s="5" t="n">
        <v>46079</v>
      </c>
      <c r="B1550" s="6" t="n">
        <v>5176.5</v>
      </c>
      <c r="C1550" s="9" t="n">
        <f aca="false">B1550/B1549-1</f>
        <v>-0.00574293177627527</v>
      </c>
      <c r="D1550" s="9" t="n">
        <f aca="false">LN(B1550/B1549)</f>
        <v>-0.00575948581855079</v>
      </c>
      <c r="E1550" s="9" t="n">
        <f aca="false">B1550/B1545-1</f>
        <v>0.0403143149982919</v>
      </c>
      <c r="F1550" s="9" t="n">
        <f aca="false">B1550/B1529-1</f>
        <v>0.0190161223646135</v>
      </c>
      <c r="G1550" s="0" t="n">
        <f aca="false">MAX(G1549,B1550)</f>
        <v>5318.4</v>
      </c>
      <c r="H1550" s="9" t="n">
        <f aca="false">B1550/G1550-1</f>
        <v>-0.0266809566787003</v>
      </c>
      <c r="I1550" s="0" t="n">
        <f aca="false">IF(AND($A1550&gt;=CrashTest!$B$3,$A1550&lt;=CrashTest!$C$3),1,IF(AND($A1550&gt;=CrashTest!$B$4,$A1550&lt;=CrashTest!$C$4),2,IF(AND($A1550&gt;=CrashTest!$B$5,$A1550&lt;=CrashTest!$C$5),3,IF(AND($A1550&gt;=CrashTest!$B$6,$A1550&lt;=CrashTest!$C$6),4,IF(AND($A1550&gt;=CrashTest!$B$7,$A1550&lt;=CrashTest!$C$7),5,0)))))</f>
        <v>0</v>
      </c>
      <c r="J1550" s="0" t="str">
        <f aca="false">IF(I1550=0,"",IF(I1549=I1550,MAX(J1549,B1550),B1550))</f>
        <v/>
      </c>
      <c r="K1550" s="9" t="str">
        <f aca="false">IF(I1550=0,"",B1550/J1550-1)</f>
        <v/>
      </c>
      <c r="M1550" s="8"/>
      <c r="N1550" s="8"/>
      <c r="O1550" s="8"/>
      <c r="P1550" s="8"/>
      <c r="Q1550" s="9"/>
      <c r="R1550" s="9"/>
      <c r="S1550" s="9"/>
      <c r="T1550" s="9"/>
      <c r="U1550" s="9"/>
      <c r="V1550" s="9"/>
    </row>
    <row r="1551" customFormat="false" ht="15" hidden="false" customHeight="false" outlineLevel="0" collapsed="false">
      <c r="A1551" s="5" t="n">
        <v>46080</v>
      </c>
      <c r="B1551" s="6" t="n">
        <v>5230.5</v>
      </c>
      <c r="C1551" s="9" t="n">
        <f aca="false">B1551/B1550-1</f>
        <v>0.0104317589104608</v>
      </c>
      <c r="D1551" s="9" t="n">
        <f aca="false">LN(B1551/B1550)</f>
        <v>0.0103777235776478</v>
      </c>
      <c r="E1551" s="9" t="n">
        <f aca="false">B1551/B1546-1</f>
        <v>0.0338386733342557</v>
      </c>
      <c r="F1551" s="9" t="n">
        <f aca="false">B1551/B1530-1</f>
        <v>-0.0134110457220462</v>
      </c>
      <c r="G1551" s="0" t="n">
        <f aca="false">MAX(G1550,B1551)</f>
        <v>5318.4</v>
      </c>
      <c r="H1551" s="9" t="n">
        <f aca="false">B1551/G1551-1</f>
        <v>-0.0165275270758122</v>
      </c>
      <c r="I1551" s="0" t="n">
        <f aca="false">IF(AND($A1551&gt;=CrashTest!$B$3,$A1551&lt;=CrashTest!$C$3),1,IF(AND($A1551&gt;=CrashTest!$B$4,$A1551&lt;=CrashTest!$C$4),2,IF(AND($A1551&gt;=CrashTest!$B$5,$A1551&lt;=CrashTest!$C$5),3,IF(AND($A1551&gt;=CrashTest!$B$6,$A1551&lt;=CrashTest!$C$6),4,IF(AND($A1551&gt;=CrashTest!$B$7,$A1551&lt;=CrashTest!$C$7),5,0)))))</f>
        <v>0</v>
      </c>
      <c r="J1551" s="0" t="str">
        <f aca="false">IF(I1551=0,"",IF(I1550=I1551,MAX(J1550,B1551),B1551))</f>
        <v/>
      </c>
      <c r="K1551" s="9" t="str">
        <f aca="false">IF(I1551=0,"",B1551/J1551-1)</f>
        <v/>
      </c>
      <c r="M1551" s="8"/>
      <c r="N1551" s="8"/>
      <c r="O1551" s="8"/>
      <c r="P1551" s="8"/>
      <c r="Q1551" s="9"/>
      <c r="R1551" s="9"/>
      <c r="S1551" s="9"/>
      <c r="T1551" s="9"/>
      <c r="U1551" s="9"/>
      <c r="V1551" s="9"/>
    </row>
    <row r="1552" customFormat="false" ht="15" hidden="false" customHeight="false" outlineLevel="0" collapsed="false">
      <c r="A1552" s="5" t="n">
        <v>46083</v>
      </c>
      <c r="B1552" s="6" t="n">
        <v>5294.4</v>
      </c>
      <c r="C1552" s="9" t="n">
        <f aca="false">B1552/B1551-1</f>
        <v>0.0122168052767422</v>
      </c>
      <c r="D1552" s="9" t="n">
        <f aca="false">LN(B1552/B1551)</f>
        <v>0.0121427823835322</v>
      </c>
      <c r="E1552" s="9" t="n">
        <f aca="false">B1552/B1547-1</f>
        <v>0.0172344227332988</v>
      </c>
      <c r="F1552" s="9" t="n">
        <f aca="false">B1552/B1531-1</f>
        <v>-0.00451263537906133</v>
      </c>
      <c r="G1552" s="0" t="n">
        <f aca="false">MAX(G1551,B1552)</f>
        <v>5318.4</v>
      </c>
      <c r="H1552" s="9" t="n">
        <f aca="false">B1552/G1552-1</f>
        <v>-0.00451263537906133</v>
      </c>
      <c r="I1552" s="0" t="n">
        <f aca="false">IF(AND($A1552&gt;=CrashTest!$B$3,$A1552&lt;=CrashTest!$C$3),1,IF(AND($A1552&gt;=CrashTest!$B$4,$A1552&lt;=CrashTest!$C$4),2,IF(AND($A1552&gt;=CrashTest!$B$5,$A1552&lt;=CrashTest!$C$5),3,IF(AND($A1552&gt;=CrashTest!$B$6,$A1552&lt;=CrashTest!$C$6),4,IF(AND($A1552&gt;=CrashTest!$B$7,$A1552&lt;=CrashTest!$C$7),5,0)))))</f>
        <v>0</v>
      </c>
      <c r="J1552" s="0" t="str">
        <f aca="false">IF(I1552=0,"",IF(I1551=I1552,MAX(J1551,B1552),B1552))</f>
        <v/>
      </c>
      <c r="K1552" s="9" t="str">
        <f aca="false">IF(I1552=0,"",B1552/J1552-1)</f>
        <v/>
      </c>
      <c r="M1552" s="8"/>
      <c r="N1552" s="8"/>
      <c r="O1552" s="8"/>
      <c r="P1552" s="8"/>
      <c r="Q1552" s="9"/>
      <c r="R1552" s="9"/>
      <c r="S1552" s="9"/>
      <c r="T1552" s="9"/>
      <c r="U1552" s="9"/>
      <c r="V1552" s="9"/>
    </row>
    <row r="1553" customFormat="false" ht="15" hidden="false" customHeight="false" outlineLevel="0" collapsed="false">
      <c r="A1553" s="5" t="n">
        <v>46084</v>
      </c>
      <c r="B1553" s="6" t="n">
        <v>5107.4</v>
      </c>
      <c r="C1553" s="9" t="n">
        <f aca="false">B1553/B1552-1</f>
        <v>-0.0353203384708372</v>
      </c>
      <c r="D1553" s="9" t="n">
        <f aca="false">LN(B1553/B1552)</f>
        <v>-0.0359591897176588</v>
      </c>
      <c r="E1553" s="9" t="n">
        <f aca="false">B1553/B1548-1</f>
        <v>-0.00938748593816685</v>
      </c>
      <c r="F1553" s="9" t="n">
        <f aca="false">B1553/B1532-1</f>
        <v>0.0834765268673499</v>
      </c>
      <c r="G1553" s="0" t="n">
        <f aca="false">MAX(G1552,B1553)</f>
        <v>5318.4</v>
      </c>
      <c r="H1553" s="9" t="n">
        <f aca="false">B1553/G1553-1</f>
        <v>-0.0396735860409145</v>
      </c>
      <c r="I1553" s="0" t="n">
        <f aca="false">IF(AND($A1553&gt;=CrashTest!$B$3,$A1553&lt;=CrashTest!$C$3),1,IF(AND($A1553&gt;=CrashTest!$B$4,$A1553&lt;=CrashTest!$C$4),2,IF(AND($A1553&gt;=CrashTest!$B$5,$A1553&lt;=CrashTest!$C$5),3,IF(AND($A1553&gt;=CrashTest!$B$6,$A1553&lt;=CrashTest!$C$6),4,IF(AND($A1553&gt;=CrashTest!$B$7,$A1553&lt;=CrashTest!$C$7),5,0)))))</f>
        <v>0</v>
      </c>
      <c r="J1553" s="0" t="str">
        <f aca="false">IF(I1553=0,"",IF(I1552=I1553,MAX(J1552,B1553),B1553))</f>
        <v/>
      </c>
      <c r="K1553" s="9" t="str">
        <f aca="false">IF(I1553=0,"",B1553/J1553-1)</f>
        <v/>
      </c>
      <c r="M1553" s="8"/>
      <c r="N1553" s="8"/>
      <c r="O1553" s="8"/>
      <c r="P1553" s="8"/>
      <c r="Q1553" s="9"/>
      <c r="R1553" s="9"/>
      <c r="S1553" s="9"/>
      <c r="T1553" s="9"/>
      <c r="U1553" s="9"/>
      <c r="V1553" s="9"/>
    </row>
    <row r="1554" customFormat="false" ht="15" hidden="false" customHeight="false" outlineLevel="0" collapsed="false">
      <c r="A1554" s="5" t="n">
        <v>46085</v>
      </c>
      <c r="B1554" s="6" t="n">
        <v>5120.2</v>
      </c>
      <c r="C1554" s="9" t="n">
        <f aca="false">B1554/B1553-1</f>
        <v>0.00250616752163535</v>
      </c>
      <c r="D1554" s="9" t="n">
        <f aca="false">LN(B1554/B1553)</f>
        <v>0.002503032320945</v>
      </c>
      <c r="E1554" s="9" t="n">
        <f aca="false">B1554/B1549-1</f>
        <v>-0.0165565457897972</v>
      </c>
      <c r="F1554" s="9" t="n">
        <f aca="false">B1554/B1533-1</f>
        <v>0.107669010275825</v>
      </c>
      <c r="G1554" s="0" t="n">
        <f aca="false">MAX(G1553,B1554)</f>
        <v>5318.4</v>
      </c>
      <c r="H1554" s="9" t="n">
        <f aca="false">B1554/G1554-1</f>
        <v>-0.0372668471720818</v>
      </c>
      <c r="I1554" s="0" t="n">
        <f aca="false">IF(AND($A1554&gt;=CrashTest!$B$3,$A1554&lt;=CrashTest!$C$3),1,IF(AND($A1554&gt;=CrashTest!$B$4,$A1554&lt;=CrashTest!$C$4),2,IF(AND($A1554&gt;=CrashTest!$B$5,$A1554&lt;=CrashTest!$C$5),3,IF(AND($A1554&gt;=CrashTest!$B$6,$A1554&lt;=CrashTest!$C$6),4,IF(AND($A1554&gt;=CrashTest!$B$7,$A1554&lt;=CrashTest!$C$7),5,0)))))</f>
        <v>0</v>
      </c>
      <c r="J1554" s="0" t="str">
        <f aca="false">IF(I1554=0,"",IF(I1553=I1554,MAX(J1553,B1554),B1554))</f>
        <v/>
      </c>
      <c r="K1554" s="9" t="str">
        <f aca="false">IF(I1554=0,"",B1554/J1554-1)</f>
        <v/>
      </c>
      <c r="M1554" s="8"/>
      <c r="N1554" s="8"/>
      <c r="O1554" s="8"/>
      <c r="P1554" s="8"/>
      <c r="Q1554" s="9"/>
      <c r="R1554" s="9"/>
      <c r="S1554" s="9"/>
      <c r="T1554" s="9"/>
      <c r="U1554" s="9"/>
      <c r="V1554" s="9"/>
    </row>
    <row r="1555" customFormat="false" ht="15" hidden="false" customHeight="false" outlineLevel="0" collapsed="false">
      <c r="A1555" s="5" t="n">
        <v>46086</v>
      </c>
      <c r="B1555" s="6" t="n">
        <v>5065.3</v>
      </c>
      <c r="C1555" s="9" t="n">
        <f aca="false">B1555/B1554-1</f>
        <v>-0.010722237412601</v>
      </c>
      <c r="D1555" s="9" t="n">
        <f aca="false">LN(B1555/B1554)</f>
        <v>-0.0107801348320062</v>
      </c>
      <c r="E1555" s="9" t="n">
        <f aca="false">B1555/B1550-1</f>
        <v>-0.0214816961267266</v>
      </c>
      <c r="F1555" s="9" t="n">
        <f aca="false">B1555/B1534-1</f>
        <v>0.0329547076697188</v>
      </c>
      <c r="G1555" s="0" t="n">
        <f aca="false">MAX(G1554,B1555)</f>
        <v>5318.4</v>
      </c>
      <c r="H1555" s="9" t="n">
        <f aca="false">B1555/G1555-1</f>
        <v>-0.0475895006016847</v>
      </c>
      <c r="I1555" s="0" t="n">
        <f aca="false">IF(AND($A1555&gt;=CrashTest!$B$3,$A1555&lt;=CrashTest!$C$3),1,IF(AND($A1555&gt;=CrashTest!$B$4,$A1555&lt;=CrashTest!$C$4),2,IF(AND($A1555&gt;=CrashTest!$B$5,$A1555&lt;=CrashTest!$C$5),3,IF(AND($A1555&gt;=CrashTest!$B$6,$A1555&lt;=CrashTest!$C$6),4,IF(AND($A1555&gt;=CrashTest!$B$7,$A1555&lt;=CrashTest!$C$7),5,0)))))</f>
        <v>0</v>
      </c>
      <c r="J1555" s="0" t="str">
        <f aca="false">IF(I1555=0,"",IF(I1554=I1555,MAX(J1554,B1555),B1555))</f>
        <v/>
      </c>
      <c r="K1555" s="9" t="str">
        <f aca="false">IF(I1555=0,"",B1555/J1555-1)</f>
        <v/>
      </c>
      <c r="M1555" s="8"/>
      <c r="N1555" s="8"/>
      <c r="O1555" s="8"/>
      <c r="P1555" s="8"/>
      <c r="Q1555" s="9"/>
      <c r="R1555" s="9"/>
      <c r="S1555" s="9"/>
      <c r="T1555" s="9"/>
      <c r="U1555" s="9"/>
      <c r="V1555" s="9"/>
    </row>
    <row r="1556" customFormat="false" ht="15" hidden="false" customHeight="false" outlineLevel="0" collapsed="false">
      <c r="A1556" s="5" t="n">
        <v>46087</v>
      </c>
      <c r="B1556" s="6" t="n">
        <v>5146.1</v>
      </c>
      <c r="C1556" s="9" t="n">
        <f aca="false">B1556/B1555-1</f>
        <v>0.0159516711744616</v>
      </c>
      <c r="D1556" s="9" t="n">
        <f aca="false">LN(B1556/B1555)</f>
        <v>0.0158257802832376</v>
      </c>
      <c r="E1556" s="9" t="n">
        <f aca="false">B1556/B1551-1</f>
        <v>-0.0161361246534747</v>
      </c>
      <c r="F1556" s="9" t="n">
        <f aca="false">B1556/B1535-1</f>
        <v>0.0458702544508578</v>
      </c>
      <c r="G1556" s="0" t="n">
        <f aca="false">MAX(G1555,B1556)</f>
        <v>5318.4</v>
      </c>
      <c r="H1556" s="9" t="n">
        <f aca="false">B1556/G1556-1</f>
        <v>-0.032396961492178</v>
      </c>
      <c r="I1556" s="0" t="n">
        <f aca="false">IF(AND($A1556&gt;=CrashTest!$B$3,$A1556&lt;=CrashTest!$C$3),1,IF(AND($A1556&gt;=CrashTest!$B$4,$A1556&lt;=CrashTest!$C$4),2,IF(AND($A1556&gt;=CrashTest!$B$5,$A1556&lt;=CrashTest!$C$5),3,IF(AND($A1556&gt;=CrashTest!$B$6,$A1556&lt;=CrashTest!$C$6),4,IF(AND($A1556&gt;=CrashTest!$B$7,$A1556&lt;=CrashTest!$C$7),5,0)))))</f>
        <v>0</v>
      </c>
      <c r="J1556" s="0" t="str">
        <f aca="false">IF(I1556=0,"",IF(I1555=I1556,MAX(J1555,B1556),B1556))</f>
        <v/>
      </c>
      <c r="K1556" s="9" t="str">
        <f aca="false">IF(I1556=0,"",B1556/J1556-1)</f>
        <v/>
      </c>
      <c r="M1556" s="8"/>
      <c r="N1556" s="8"/>
      <c r="O1556" s="8"/>
      <c r="P1556" s="8"/>
      <c r="Q1556" s="9"/>
      <c r="R1556" s="9"/>
      <c r="S1556" s="9"/>
      <c r="T1556" s="9"/>
      <c r="U1556" s="9"/>
      <c r="V1556" s="9"/>
    </row>
    <row r="1557" customFormat="false" ht="15" hidden="false" customHeight="false" outlineLevel="0" collapsed="false">
      <c r="A1557" s="5" t="n">
        <v>46090</v>
      </c>
      <c r="B1557" s="6" t="n">
        <v>5091.5</v>
      </c>
      <c r="C1557" s="9" t="n">
        <f aca="false">B1557/B1556-1</f>
        <v>-0.0106099764870485</v>
      </c>
      <c r="D1557" s="9" t="n">
        <f aca="false">LN(B1557/B1556)</f>
        <v>-0.0106666636101451</v>
      </c>
      <c r="E1557" s="9" t="n">
        <f aca="false">B1557/B1552-1</f>
        <v>-0.038323511634935</v>
      </c>
      <c r="F1557" s="9" t="n">
        <f aca="false">B1557/B1536-1</f>
        <v>0.0473320442670837</v>
      </c>
      <c r="G1557" s="0" t="n">
        <f aca="false">MAX(G1556,B1557)</f>
        <v>5318.4</v>
      </c>
      <c r="H1557" s="9" t="n">
        <f aca="false">B1557/G1557-1</f>
        <v>-0.0426632069795426</v>
      </c>
      <c r="I1557" s="0" t="n">
        <f aca="false">IF(AND($A1557&gt;=CrashTest!$B$3,$A1557&lt;=CrashTest!$C$3),1,IF(AND($A1557&gt;=CrashTest!$B$4,$A1557&lt;=CrashTest!$C$4),2,IF(AND($A1557&gt;=CrashTest!$B$5,$A1557&lt;=CrashTest!$C$5),3,IF(AND($A1557&gt;=CrashTest!$B$6,$A1557&lt;=CrashTest!$C$6),4,IF(AND($A1557&gt;=CrashTest!$B$7,$A1557&lt;=CrashTest!$C$7),5,0)))))</f>
        <v>0</v>
      </c>
      <c r="J1557" s="0" t="str">
        <f aca="false">IF(I1557=0,"",IF(I1556=I1557,MAX(J1556,B1557),B1557))</f>
        <v/>
      </c>
      <c r="K1557" s="9" t="str">
        <f aca="false">IF(I1557=0,"",B1557/J1557-1)</f>
        <v/>
      </c>
      <c r="M1557" s="8"/>
      <c r="N1557" s="8"/>
      <c r="O1557" s="8"/>
      <c r="P1557" s="8"/>
      <c r="Q1557" s="9"/>
      <c r="R1557" s="9"/>
      <c r="S1557" s="9"/>
      <c r="T1557" s="9"/>
      <c r="U1557" s="9"/>
      <c r="V1557" s="9"/>
    </row>
    <row r="1558" customFormat="false" ht="15" hidden="false" customHeight="false" outlineLevel="0" collapsed="false">
      <c r="A1558" s="5" t="n">
        <v>46091</v>
      </c>
      <c r="B1558" s="6" t="n">
        <v>5229.7</v>
      </c>
      <c r="C1558" s="9" t="n">
        <f aca="false">B1558/B1557-1</f>
        <v>0.0271432780123735</v>
      </c>
      <c r="D1558" s="9" t="n">
        <f aca="false">LN(B1558/B1557)</f>
        <v>0.0267814324253487</v>
      </c>
      <c r="E1558" s="9" t="n">
        <f aca="false">B1558/B1553-1</f>
        <v>0.0239456474918747</v>
      </c>
      <c r="F1558" s="9" t="n">
        <f aca="false">B1558/B1537-1</f>
        <v>0.0562489901438035</v>
      </c>
      <c r="G1558" s="0" t="n">
        <f aca="false">MAX(G1557,B1558)</f>
        <v>5318.4</v>
      </c>
      <c r="H1558" s="9" t="n">
        <f aca="false">B1558/G1558-1</f>
        <v>-0.0166779482551143</v>
      </c>
      <c r="I1558" s="0" t="n">
        <f aca="false">IF(AND($A1558&gt;=CrashTest!$B$3,$A1558&lt;=CrashTest!$C$3),1,IF(AND($A1558&gt;=CrashTest!$B$4,$A1558&lt;=CrashTest!$C$4),2,IF(AND($A1558&gt;=CrashTest!$B$5,$A1558&lt;=CrashTest!$C$5),3,IF(AND($A1558&gt;=CrashTest!$B$6,$A1558&lt;=CrashTest!$C$6),4,IF(AND($A1558&gt;=CrashTest!$B$7,$A1558&lt;=CrashTest!$C$7),5,0)))))</f>
        <v>0</v>
      </c>
      <c r="J1558" s="0" t="str">
        <f aca="false">IF(I1558=0,"",IF(I1557=I1558,MAX(J1557,B1558),B1558))</f>
        <v/>
      </c>
      <c r="K1558" s="9" t="str">
        <f aca="false">IF(I1558=0,"",B1558/J1558-1)</f>
        <v/>
      </c>
      <c r="M1558" s="8"/>
      <c r="N1558" s="8"/>
      <c r="O1558" s="8"/>
      <c r="P1558" s="8"/>
      <c r="Q1558" s="9"/>
      <c r="R1558" s="9"/>
      <c r="S1558" s="9"/>
      <c r="T1558" s="9"/>
      <c r="U1558" s="9"/>
      <c r="V1558" s="9"/>
    </row>
    <row r="1559" customFormat="false" ht="15" hidden="false" customHeight="false" outlineLevel="0" collapsed="false">
      <c r="A1559" s="5" t="n">
        <v>46092</v>
      </c>
      <c r="B1559" s="6" t="n">
        <v>5167.4</v>
      </c>
      <c r="C1559" s="9" t="n">
        <f aca="false">B1559/B1558-1</f>
        <v>-0.0119127292196494</v>
      </c>
      <c r="D1559" s="9" t="n">
        <f aca="false">LN(B1559/B1558)</f>
        <v>-0.0119842543858574</v>
      </c>
      <c r="E1559" s="9" t="n">
        <f aca="false">B1559/B1554-1</f>
        <v>0.00921838990664425</v>
      </c>
      <c r="F1559" s="9" t="n">
        <f aca="false">B1559/B1538-1</f>
        <v>0.0230651963016493</v>
      </c>
      <c r="G1559" s="0" t="n">
        <f aca="false">MAX(G1558,B1559)</f>
        <v>5318.4</v>
      </c>
      <c r="H1559" s="9" t="n">
        <f aca="false">B1559/G1559-1</f>
        <v>-0.0283919975932612</v>
      </c>
      <c r="I1559" s="0" t="n">
        <f aca="false">IF(AND($A1559&gt;=CrashTest!$B$3,$A1559&lt;=CrashTest!$C$3),1,IF(AND($A1559&gt;=CrashTest!$B$4,$A1559&lt;=CrashTest!$C$4),2,IF(AND($A1559&gt;=CrashTest!$B$5,$A1559&lt;=CrashTest!$C$5),3,IF(AND($A1559&gt;=CrashTest!$B$6,$A1559&lt;=CrashTest!$C$6),4,IF(AND($A1559&gt;=CrashTest!$B$7,$A1559&lt;=CrashTest!$C$7),5,0)))))</f>
        <v>0</v>
      </c>
      <c r="J1559" s="0" t="str">
        <f aca="false">IF(I1559=0,"",IF(I1558=I1559,MAX(J1558,B1559),B1559))</f>
        <v/>
      </c>
      <c r="K1559" s="9" t="str">
        <f aca="false">IF(I1559=0,"",B1559/J1559-1)</f>
        <v/>
      </c>
      <c r="M1559" s="8"/>
      <c r="N1559" s="8"/>
      <c r="O1559" s="8"/>
      <c r="P1559" s="8"/>
      <c r="Q1559" s="9"/>
      <c r="R1559" s="9"/>
      <c r="S1559" s="9"/>
      <c r="T1559" s="9"/>
      <c r="U1559" s="9"/>
      <c r="V1559" s="9"/>
    </row>
    <row r="1560" customFormat="false" ht="15" hidden="false" customHeight="false" outlineLevel="0" collapsed="false">
      <c r="A1560" s="5" t="n">
        <v>46093</v>
      </c>
      <c r="B1560" s="6" t="n">
        <v>5115.8</v>
      </c>
      <c r="C1560" s="9" t="n">
        <f aca="false">B1560/B1559-1</f>
        <v>-0.00998567945194862</v>
      </c>
      <c r="D1560" s="9" t="n">
        <f aca="false">LN(B1560/B1559)</f>
        <v>-0.0100358707580695</v>
      </c>
      <c r="E1560" s="9" t="n">
        <f aca="false">B1560/B1555-1</f>
        <v>0.00996979448403845</v>
      </c>
      <c r="F1560" s="9" t="n">
        <f aca="false">B1560/B1539-1</f>
        <v>0.0223829889284144</v>
      </c>
      <c r="G1560" s="0" t="n">
        <f aca="false">MAX(G1559,B1560)</f>
        <v>5318.4</v>
      </c>
      <c r="H1560" s="9" t="n">
        <f aca="false">B1560/G1560-1</f>
        <v>-0.038094163658243</v>
      </c>
      <c r="I1560" s="0" t="n">
        <f aca="false">IF(AND($A1560&gt;=CrashTest!$B$3,$A1560&lt;=CrashTest!$C$3),1,IF(AND($A1560&gt;=CrashTest!$B$4,$A1560&lt;=CrashTest!$C$4),2,IF(AND($A1560&gt;=CrashTest!$B$5,$A1560&lt;=CrashTest!$C$5),3,IF(AND($A1560&gt;=CrashTest!$B$6,$A1560&lt;=CrashTest!$C$6),4,IF(AND($A1560&gt;=CrashTest!$B$7,$A1560&lt;=CrashTest!$C$7),5,0)))))</f>
        <v>0</v>
      </c>
      <c r="J1560" s="0" t="str">
        <f aca="false">IF(I1560=0,"",IF(I1559=I1560,MAX(J1559,B1560),B1560))</f>
        <v/>
      </c>
      <c r="K1560" s="9" t="str">
        <f aca="false">IF(I1560=0,"",B1560/J1560-1)</f>
        <v/>
      </c>
      <c r="M1560" s="8"/>
      <c r="N1560" s="8"/>
      <c r="O1560" s="8"/>
      <c r="P1560" s="8"/>
      <c r="Q1560" s="9"/>
      <c r="R1560" s="9"/>
      <c r="S1560" s="9"/>
      <c r="T1560" s="9"/>
      <c r="U1560" s="9"/>
      <c r="V1560" s="9"/>
    </row>
    <row r="1561" customFormat="false" ht="15" hidden="false" customHeight="false" outlineLevel="0" collapsed="false">
      <c r="A1561" s="5" t="n">
        <v>46094</v>
      </c>
      <c r="B1561" s="6" t="n">
        <v>5052.5</v>
      </c>
      <c r="C1561" s="9" t="n">
        <f aca="false">B1561/B1560-1</f>
        <v>-0.0123734313303883</v>
      </c>
      <c r="D1561" s="9" t="n">
        <f aca="false">LN(B1561/B1560)</f>
        <v>-0.0124506196153658</v>
      </c>
      <c r="E1561" s="9" t="n">
        <f aca="false">B1561/B1556-1</f>
        <v>-0.0181885311206546</v>
      </c>
      <c r="F1561" s="9" t="n">
        <f aca="false">B1561/B1540-1</f>
        <v>-0.00376606987932815</v>
      </c>
      <c r="G1561" s="0" t="n">
        <f aca="false">MAX(G1560,B1561)</f>
        <v>5318.4</v>
      </c>
      <c r="H1561" s="9" t="n">
        <f aca="false">B1561/G1561-1</f>
        <v>-0.0499962394705173</v>
      </c>
      <c r="I1561" s="0" t="n">
        <f aca="false">IF(AND($A1561&gt;=CrashTest!$B$3,$A1561&lt;=CrashTest!$C$3),1,IF(AND($A1561&gt;=CrashTest!$B$4,$A1561&lt;=CrashTest!$C$4),2,IF(AND($A1561&gt;=CrashTest!$B$5,$A1561&lt;=CrashTest!$C$5),3,IF(AND($A1561&gt;=CrashTest!$B$6,$A1561&lt;=CrashTest!$C$6),4,IF(AND($A1561&gt;=CrashTest!$B$7,$A1561&lt;=CrashTest!$C$7),5,0)))))</f>
        <v>0</v>
      </c>
      <c r="J1561" s="0" t="str">
        <f aca="false">IF(I1561=0,"",IF(I1560=I1561,MAX(J1560,B1561),B1561))</f>
        <v/>
      </c>
      <c r="K1561" s="9" t="str">
        <f aca="false">IF(I1561=0,"",B1561/J1561-1)</f>
        <v/>
      </c>
      <c r="M1561" s="8"/>
      <c r="N1561" s="8"/>
      <c r="O1561" s="8"/>
      <c r="P1561" s="8"/>
      <c r="Q1561" s="9"/>
      <c r="R1561" s="9"/>
      <c r="S1561" s="9"/>
      <c r="T1561" s="9"/>
      <c r="U1561" s="9"/>
      <c r="V1561" s="9"/>
    </row>
    <row r="1562" customFormat="false" ht="15" hidden="false" customHeight="false" outlineLevel="0" collapsed="false">
      <c r="A1562" s="5" t="n">
        <v>46097</v>
      </c>
      <c r="B1562" s="6" t="n">
        <v>4994</v>
      </c>
      <c r="C1562" s="9" t="n">
        <f aca="false">B1562/B1561-1</f>
        <v>-0.011578426521524</v>
      </c>
      <c r="D1562" s="9" t="n">
        <f aca="false">LN(B1562/B1561)</f>
        <v>-0.0116459784380575</v>
      </c>
      <c r="E1562" s="9" t="n">
        <f aca="false">B1562/B1557-1</f>
        <v>-0.0191495629971521</v>
      </c>
      <c r="F1562" s="9" t="n">
        <f aca="false">B1562/B1541-1</f>
        <v>0.0142778804557548</v>
      </c>
      <c r="G1562" s="0" t="n">
        <f aca="false">MAX(G1561,B1562)</f>
        <v>5318.4</v>
      </c>
      <c r="H1562" s="9" t="n">
        <f aca="false">B1562/G1562-1</f>
        <v>-0.0609957882069795</v>
      </c>
      <c r="I1562" s="0" t="n">
        <f aca="false">IF(AND($A1562&gt;=CrashTest!$B$3,$A1562&lt;=CrashTest!$C$3),1,IF(AND($A1562&gt;=CrashTest!$B$4,$A1562&lt;=CrashTest!$C$4),2,IF(AND($A1562&gt;=CrashTest!$B$5,$A1562&lt;=CrashTest!$C$5),3,IF(AND($A1562&gt;=CrashTest!$B$6,$A1562&lt;=CrashTest!$C$6),4,IF(AND($A1562&gt;=CrashTest!$B$7,$A1562&lt;=CrashTest!$C$7),5,0)))))</f>
        <v>0</v>
      </c>
      <c r="J1562" s="0" t="str">
        <f aca="false">IF(I1562=0,"",IF(I1561=I1562,MAX(J1561,B1562),B1562))</f>
        <v/>
      </c>
      <c r="K1562" s="9" t="str">
        <f aca="false">IF(I1562=0,"",B1562/J1562-1)</f>
        <v/>
      </c>
      <c r="M1562" s="8"/>
      <c r="N1562" s="8"/>
      <c r="O1562" s="8"/>
      <c r="P1562" s="8"/>
      <c r="Q1562" s="9"/>
      <c r="R1562" s="9"/>
      <c r="S1562" s="9"/>
      <c r="T1562" s="9"/>
      <c r="U1562" s="9"/>
      <c r="V1562" s="9"/>
    </row>
    <row r="1563" customFormat="false" ht="15" hidden="false" customHeight="false" outlineLevel="0" collapsed="false">
      <c r="A1563" s="5" t="n">
        <v>46098</v>
      </c>
      <c r="B1563" s="6" t="n">
        <v>5001</v>
      </c>
      <c r="C1563" s="9" t="n">
        <f aca="false">B1563/B1562-1</f>
        <v>0.00140168201842217</v>
      </c>
      <c r="D1563" s="9" t="n">
        <f aca="false">LN(B1563/B1562)</f>
        <v>0.00140070057918523</v>
      </c>
      <c r="E1563" s="9" t="n">
        <f aca="false">B1563/B1558-1</f>
        <v>-0.0437309979539935</v>
      </c>
      <c r="F1563" s="9" t="n">
        <f aca="false">B1563/B1542-1</f>
        <v>-0.00418160095579445</v>
      </c>
      <c r="G1563" s="0" t="n">
        <f aca="false">MAX(G1562,B1563)</f>
        <v>5318.4</v>
      </c>
      <c r="H1563" s="9" t="n">
        <f aca="false">B1563/G1563-1</f>
        <v>-0.0596796028880866</v>
      </c>
      <c r="I1563" s="0" t="n">
        <f aca="false">IF(AND($A1563&gt;=CrashTest!$B$3,$A1563&lt;=CrashTest!$C$3),1,IF(AND($A1563&gt;=CrashTest!$B$4,$A1563&lt;=CrashTest!$C$4),2,IF(AND($A1563&gt;=CrashTest!$B$5,$A1563&lt;=CrashTest!$C$5),3,IF(AND($A1563&gt;=CrashTest!$B$6,$A1563&lt;=CrashTest!$C$6),4,IF(AND($A1563&gt;=CrashTest!$B$7,$A1563&lt;=CrashTest!$C$7),5,0)))))</f>
        <v>0</v>
      </c>
      <c r="J1563" s="0" t="str">
        <f aca="false">IF(I1563=0,"",IF(I1562=I1563,MAX(J1562,B1563),B1563))</f>
        <v/>
      </c>
      <c r="K1563" s="9" t="str">
        <f aca="false">IF(I1563=0,"",B1563/J1563-1)</f>
        <v/>
      </c>
      <c r="M1563" s="8"/>
      <c r="N1563" s="8"/>
      <c r="O1563" s="8"/>
      <c r="P1563" s="8"/>
      <c r="Q1563" s="9"/>
      <c r="R1563" s="9"/>
      <c r="S1563" s="9"/>
      <c r="T1563" s="9"/>
      <c r="U1563" s="9"/>
      <c r="V1563" s="9"/>
    </row>
    <row r="1564" customFormat="false" ht="15" hidden="false" customHeight="false" outlineLevel="0" collapsed="false">
      <c r="A1564" s="5" t="n">
        <v>46099</v>
      </c>
      <c r="B1564" s="6" t="n">
        <v>4889.9</v>
      </c>
      <c r="C1564" s="9" t="n">
        <f aca="false">B1564/B1563-1</f>
        <v>-0.0222155568886223</v>
      </c>
      <c r="D1564" s="9" t="n">
        <f aca="false">LN(B1564/B1563)</f>
        <v>-0.0224660390568385</v>
      </c>
      <c r="E1564" s="9" t="n">
        <f aca="false">B1564/B1559-1</f>
        <v>-0.0537020551921663</v>
      </c>
      <c r="F1564" s="9" t="n">
        <f aca="false">B1564/B1543-1</f>
        <v>0.00143357431034841</v>
      </c>
      <c r="G1564" s="0" t="n">
        <f aca="false">MAX(G1563,B1564)</f>
        <v>5318.4</v>
      </c>
      <c r="H1564" s="9" t="n">
        <f aca="false">B1564/G1564-1</f>
        <v>-0.0805693441636582</v>
      </c>
      <c r="I1564" s="0" t="n">
        <f aca="false">IF(AND($A1564&gt;=CrashTest!$B$3,$A1564&lt;=CrashTest!$C$3),1,IF(AND($A1564&gt;=CrashTest!$B$4,$A1564&lt;=CrashTest!$C$4),2,IF(AND($A1564&gt;=CrashTest!$B$5,$A1564&lt;=CrashTest!$C$5),3,IF(AND($A1564&gt;=CrashTest!$B$6,$A1564&lt;=CrashTest!$C$6),4,IF(AND($A1564&gt;=CrashTest!$B$7,$A1564&lt;=CrashTest!$C$7),5,0)))))</f>
        <v>0</v>
      </c>
      <c r="J1564" s="0" t="str">
        <f aca="false">IF(I1564=0,"",IF(I1563=I1564,MAX(J1563,B1564),B1564))</f>
        <v/>
      </c>
      <c r="K1564" s="9" t="str">
        <f aca="false">IF(I1564=0,"",B1564/J1564-1)</f>
        <v/>
      </c>
      <c r="M1564" s="8"/>
      <c r="N1564" s="8"/>
      <c r="O1564" s="8"/>
      <c r="P1564" s="8"/>
      <c r="Q1564" s="9"/>
      <c r="R1564" s="9"/>
      <c r="S1564" s="9"/>
      <c r="T1564" s="9"/>
      <c r="U1564" s="9"/>
      <c r="V1564" s="9"/>
    </row>
    <row r="1565" customFormat="false" ht="15" hidden="false" customHeight="false" outlineLevel="0" collapsed="false">
      <c r="A1565" s="5" t="n">
        <v>46100</v>
      </c>
      <c r="B1565" s="6" t="n">
        <v>4600.7</v>
      </c>
      <c r="C1565" s="9" t="n">
        <f aca="false">B1565/B1564-1</f>
        <v>-0.0591423137487473</v>
      </c>
      <c r="D1565" s="9" t="n">
        <f aca="false">LN(B1565/B1564)</f>
        <v>-0.0609633875491107</v>
      </c>
      <c r="E1565" s="9" t="n">
        <f aca="false">B1565/B1560-1</f>
        <v>-0.100688064427851</v>
      </c>
      <c r="F1565" s="9" t="n">
        <f aca="false">B1565/B1544-1</f>
        <v>-0.077368896019252</v>
      </c>
      <c r="G1565" s="0" t="n">
        <f aca="false">MAX(G1564,B1565)</f>
        <v>5318.4</v>
      </c>
      <c r="H1565" s="9" t="n">
        <f aca="false">B1565/G1565-1</f>
        <v>-0.134946600481348</v>
      </c>
      <c r="I1565" s="0" t="n">
        <f aca="false">IF(AND($A1565&gt;=CrashTest!$B$3,$A1565&lt;=CrashTest!$C$3),1,IF(AND($A1565&gt;=CrashTest!$B$4,$A1565&lt;=CrashTest!$C$4),2,IF(AND($A1565&gt;=CrashTest!$B$5,$A1565&lt;=CrashTest!$C$5),3,IF(AND($A1565&gt;=CrashTest!$B$6,$A1565&lt;=CrashTest!$C$6),4,IF(AND($A1565&gt;=CrashTest!$B$7,$A1565&lt;=CrashTest!$C$7),5,0)))))</f>
        <v>0</v>
      </c>
      <c r="J1565" s="0" t="str">
        <f aca="false">IF(I1565=0,"",IF(I1564=I1565,MAX(J1564,B1565),B1565))</f>
        <v/>
      </c>
      <c r="K1565" s="9" t="str">
        <f aca="false">IF(I1565=0,"",B1565/J1565-1)</f>
        <v/>
      </c>
      <c r="M1565" s="8"/>
      <c r="N1565" s="8"/>
      <c r="O1565" s="8"/>
      <c r="P1565" s="8"/>
      <c r="Q1565" s="9"/>
      <c r="R1565" s="9"/>
      <c r="S1565" s="9"/>
      <c r="T1565" s="9"/>
      <c r="U1565" s="9"/>
      <c r="V1565" s="9"/>
    </row>
    <row r="1566" customFormat="false" ht="15" hidden="false" customHeight="false" outlineLevel="0" collapsed="false">
      <c r="A1566" s="5" t="n">
        <v>46101</v>
      </c>
      <c r="B1566" s="6" t="n">
        <v>4570.4</v>
      </c>
      <c r="C1566" s="9" t="n">
        <f aca="false">B1566/B1565-1</f>
        <v>-0.00658595431130049</v>
      </c>
      <c r="D1566" s="9" t="n">
        <f aca="false">LN(B1566/B1565)</f>
        <v>-0.00660773740270169</v>
      </c>
      <c r="E1566" s="9" t="n">
        <f aca="false">B1566/B1561-1</f>
        <v>-0.0954181098466107</v>
      </c>
      <c r="F1566" s="9" t="n">
        <f aca="false">B1566/B1545-1</f>
        <v>-0.081492795273217</v>
      </c>
      <c r="G1566" s="0" t="n">
        <f aca="false">MAX(G1565,B1566)</f>
        <v>5318.4</v>
      </c>
      <c r="H1566" s="9" t="n">
        <f aca="false">B1566/G1566-1</f>
        <v>-0.140643802647413</v>
      </c>
      <c r="I1566" s="0" t="n">
        <f aca="false">IF(AND($A1566&gt;=CrashTest!$B$3,$A1566&lt;=CrashTest!$C$3),1,IF(AND($A1566&gt;=CrashTest!$B$4,$A1566&lt;=CrashTest!$C$4),2,IF(AND($A1566&gt;=CrashTest!$B$5,$A1566&lt;=CrashTest!$C$5),3,IF(AND($A1566&gt;=CrashTest!$B$6,$A1566&lt;=CrashTest!$C$6),4,IF(AND($A1566&gt;=CrashTest!$B$7,$A1566&lt;=CrashTest!$C$7),5,0)))))</f>
        <v>0</v>
      </c>
      <c r="J1566" s="0" t="str">
        <f aca="false">IF(I1566=0,"",IF(I1565=I1566,MAX(J1565,B1566),B1566))</f>
        <v/>
      </c>
      <c r="K1566" s="9" t="str">
        <f aca="false">IF(I1566=0,"",B1566/J1566-1)</f>
        <v/>
      </c>
      <c r="M1566" s="8"/>
      <c r="N1566" s="8"/>
      <c r="O1566" s="8"/>
      <c r="P1566" s="8"/>
      <c r="Q1566" s="9"/>
      <c r="R1566" s="9"/>
      <c r="S1566" s="9"/>
      <c r="T1566" s="9"/>
      <c r="U1566" s="9"/>
      <c r="V1566" s="9"/>
    </row>
    <row r="1567" customFormat="false" ht="15" hidden="false" customHeight="false" outlineLevel="0" collapsed="false">
      <c r="A1567" s="5" t="n">
        <v>46104</v>
      </c>
      <c r="B1567" s="6" t="n">
        <v>4404.1</v>
      </c>
      <c r="C1567" s="9" t="n">
        <f aca="false">B1567/B1566-1</f>
        <v>-0.0363863119201819</v>
      </c>
      <c r="D1567" s="9" t="n">
        <f aca="false">LN(B1567/B1566)</f>
        <v>-0.0370648031951377</v>
      </c>
      <c r="E1567" s="9" t="n">
        <f aca="false">B1567/B1562-1</f>
        <v>-0.118121746095314</v>
      </c>
      <c r="F1567" s="9" t="n">
        <f aca="false">B1567/B1546-1</f>
        <v>-0.129504081592315</v>
      </c>
      <c r="G1567" s="0" t="n">
        <f aca="false">MAX(G1566,B1567)</f>
        <v>5318.4</v>
      </c>
      <c r="H1567" s="9" t="n">
        <f aca="false">B1567/G1567-1</f>
        <v>-0.171912605294825</v>
      </c>
      <c r="I1567" s="0" t="n">
        <f aca="false">IF(AND($A1567&gt;=CrashTest!$B$3,$A1567&lt;=CrashTest!$C$3),1,IF(AND($A1567&gt;=CrashTest!$B$4,$A1567&lt;=CrashTest!$C$4),2,IF(AND($A1567&gt;=CrashTest!$B$5,$A1567&lt;=CrashTest!$C$5),3,IF(AND($A1567&gt;=CrashTest!$B$6,$A1567&lt;=CrashTest!$C$6),4,IF(AND($A1567&gt;=CrashTest!$B$7,$A1567&lt;=CrashTest!$C$7),5,0)))))</f>
        <v>0</v>
      </c>
      <c r="J1567" s="0" t="str">
        <f aca="false">IF(I1567=0,"",IF(I1566=I1567,MAX(J1566,B1567),B1567))</f>
        <v/>
      </c>
      <c r="K1567" s="9" t="str">
        <f aca="false">IF(I1567=0,"",B1567/J1567-1)</f>
        <v/>
      </c>
      <c r="M1567" s="8"/>
      <c r="N1567" s="8"/>
      <c r="O1567" s="8"/>
      <c r="P1567" s="8"/>
      <c r="Q1567" s="9"/>
      <c r="R1567" s="9"/>
      <c r="S1567" s="9"/>
      <c r="T1567" s="9"/>
      <c r="U1567" s="9"/>
      <c r="V1567" s="9"/>
    </row>
    <row r="1568" customFormat="false" ht="15" hidden="false" customHeight="false" outlineLevel="0" collapsed="false">
      <c r="A1568" s="5" t="n">
        <v>46105</v>
      </c>
      <c r="B1568" s="6" t="n">
        <v>4399.3</v>
      </c>
      <c r="C1568" s="9" t="n">
        <f aca="false">B1568/B1567-1</f>
        <v>-0.00108989350832178</v>
      </c>
      <c r="D1568" s="9" t="n">
        <f aca="false">LN(B1568/B1567)</f>
        <v>-0.00109048787415441</v>
      </c>
      <c r="E1568" s="9" t="n">
        <f aca="false">B1568/B1563-1</f>
        <v>-0.120315936812637</v>
      </c>
      <c r="F1568" s="9" t="n">
        <f aca="false">B1568/B1547-1</f>
        <v>-0.154744749937556</v>
      </c>
      <c r="G1568" s="0" t="n">
        <f aca="false">MAX(G1567,B1568)</f>
        <v>5318.4</v>
      </c>
      <c r="H1568" s="9" t="n">
        <f aca="false">B1568/G1568-1</f>
        <v>-0.172815132370638</v>
      </c>
      <c r="I1568" s="0" t="n">
        <f aca="false">IF(AND($A1568&gt;=CrashTest!$B$3,$A1568&lt;=CrashTest!$C$3),1,IF(AND($A1568&gt;=CrashTest!$B$4,$A1568&lt;=CrashTest!$C$4),2,IF(AND($A1568&gt;=CrashTest!$B$5,$A1568&lt;=CrashTest!$C$5),3,IF(AND($A1568&gt;=CrashTest!$B$6,$A1568&lt;=CrashTest!$C$6),4,IF(AND($A1568&gt;=CrashTest!$B$7,$A1568&lt;=CrashTest!$C$7),5,0)))))</f>
        <v>0</v>
      </c>
      <c r="J1568" s="0" t="str">
        <f aca="false">IF(I1568=0,"",IF(I1567=I1568,MAX(J1567,B1568),B1568))</f>
        <v/>
      </c>
      <c r="K1568" s="9" t="str">
        <f aca="false">IF(I1568=0,"",B1568/J1568-1)</f>
        <v/>
      </c>
      <c r="M1568" s="8"/>
      <c r="N1568" s="8"/>
      <c r="O1568" s="8"/>
      <c r="P1568" s="8"/>
      <c r="Q1568" s="9"/>
      <c r="R1568" s="9"/>
      <c r="S1568" s="9"/>
      <c r="T1568" s="9"/>
      <c r="U1568" s="9"/>
      <c r="V1568" s="9"/>
    </row>
    <row r="1569" customFormat="false" ht="15" hidden="false" customHeight="false" outlineLevel="0" collapsed="false">
      <c r="A1569" s="5" t="n">
        <v>46106</v>
      </c>
      <c r="B1569" s="6" t="n">
        <v>4549.8</v>
      </c>
      <c r="C1569" s="9" t="n">
        <f aca="false">B1569/B1568-1</f>
        <v>0.0342099879526288</v>
      </c>
      <c r="D1569" s="9" t="n">
        <f aca="false">LN(B1569/B1568)</f>
        <v>0.0336378385939842</v>
      </c>
      <c r="E1569" s="9" t="n">
        <f aca="false">B1569/B1564-1</f>
        <v>-0.0695515245710545</v>
      </c>
      <c r="F1569" s="9" t="n">
        <f aca="false">B1569/B1548-1</f>
        <v>-0.117537530548121</v>
      </c>
      <c r="G1569" s="0" t="n">
        <f aca="false">MAX(G1568,B1569)</f>
        <v>5318.4</v>
      </c>
      <c r="H1569" s="9" t="n">
        <f aca="false">B1569/G1569-1</f>
        <v>-0.14451714801444</v>
      </c>
      <c r="I1569" s="0" t="n">
        <f aca="false">IF(AND($A1569&gt;=CrashTest!$B$3,$A1569&lt;=CrashTest!$C$3),1,IF(AND($A1569&gt;=CrashTest!$B$4,$A1569&lt;=CrashTest!$C$4),2,IF(AND($A1569&gt;=CrashTest!$B$5,$A1569&lt;=CrashTest!$C$5),3,IF(AND($A1569&gt;=CrashTest!$B$6,$A1569&lt;=CrashTest!$C$6),4,IF(AND($A1569&gt;=CrashTest!$B$7,$A1569&lt;=CrashTest!$C$7),5,0)))))</f>
        <v>0</v>
      </c>
      <c r="J1569" s="0" t="str">
        <f aca="false">IF(I1569=0,"",IF(I1568=I1569,MAX(J1568,B1569),B1569))</f>
        <v/>
      </c>
      <c r="K1569" s="9" t="str">
        <f aca="false">IF(I1569=0,"",B1569/J1569-1)</f>
        <v/>
      </c>
      <c r="M1569" s="8"/>
      <c r="N1569" s="8"/>
      <c r="O1569" s="8"/>
      <c r="P1569" s="8"/>
      <c r="Q1569" s="9"/>
      <c r="R1569" s="9"/>
      <c r="S1569" s="9"/>
      <c r="T1569" s="9"/>
      <c r="U1569" s="9"/>
      <c r="V1569" s="9"/>
    </row>
    <row r="1570" customFormat="false" ht="15" hidden="false" customHeight="false" outlineLevel="0" collapsed="false">
      <c r="A1570" s="5" t="n">
        <v>46107</v>
      </c>
      <c r="B1570" s="6" t="n">
        <v>4375.5</v>
      </c>
      <c r="C1570" s="9" t="n">
        <f aca="false">B1570/B1569-1</f>
        <v>-0.0383093762363181</v>
      </c>
      <c r="D1570" s="9" t="n">
        <f aca="false">LN(B1570/B1569)</f>
        <v>-0.0390624769590591</v>
      </c>
      <c r="E1570" s="9" t="n">
        <f aca="false">B1570/B1565-1</f>
        <v>-0.0489490729671571</v>
      </c>
      <c r="F1570" s="9" t="n">
        <f aca="false">B1570/B1549-1</f>
        <v>-0.159592040565458</v>
      </c>
      <c r="G1570" s="0" t="n">
        <f aca="false">MAX(G1569,B1570)</f>
        <v>5318.4</v>
      </c>
      <c r="H1570" s="9" t="n">
        <f aca="false">B1570/G1570-1</f>
        <v>-0.177290162454874</v>
      </c>
      <c r="I1570" s="0" t="n">
        <f aca="false">IF(AND($A1570&gt;=CrashTest!$B$3,$A1570&lt;=CrashTest!$C$3),1,IF(AND($A1570&gt;=CrashTest!$B$4,$A1570&lt;=CrashTest!$C$4),2,IF(AND($A1570&gt;=CrashTest!$B$5,$A1570&lt;=CrashTest!$C$5),3,IF(AND($A1570&gt;=CrashTest!$B$6,$A1570&lt;=CrashTest!$C$6),4,IF(AND($A1570&gt;=CrashTest!$B$7,$A1570&lt;=CrashTest!$C$7),5,0)))))</f>
        <v>0</v>
      </c>
      <c r="J1570" s="0" t="str">
        <f aca="false">IF(I1570=0,"",IF(I1569=I1570,MAX(J1569,B1570),B1570))</f>
        <v/>
      </c>
      <c r="K1570" s="9" t="str">
        <f aca="false">IF(I1570=0,"",B1570/J1570-1)</f>
        <v/>
      </c>
      <c r="M1570" s="8"/>
      <c r="N1570" s="8"/>
      <c r="O1570" s="8"/>
      <c r="P1570" s="8"/>
      <c r="Q1570" s="9"/>
      <c r="R1570" s="9"/>
      <c r="S1570" s="9"/>
      <c r="T1570" s="9"/>
      <c r="U1570" s="9"/>
      <c r="V1570" s="9"/>
    </row>
    <row r="1571" customFormat="false" ht="15" hidden="false" customHeight="false" outlineLevel="0" collapsed="false">
      <c r="A1571" s="5" t="n">
        <v>46108</v>
      </c>
      <c r="B1571" s="6" t="n">
        <v>4492</v>
      </c>
      <c r="C1571" s="9" t="n">
        <f aca="false">B1571/B1570-1</f>
        <v>0.0266255285110273</v>
      </c>
      <c r="D1571" s="9" t="n">
        <f aca="false">LN(B1571/B1570)</f>
        <v>0.026277237882448</v>
      </c>
      <c r="E1571" s="9" t="n">
        <f aca="false">B1571/B1566-1</f>
        <v>-0.0171538596184141</v>
      </c>
      <c r="F1571" s="9" t="n">
        <f aca="false">B1571/B1550-1</f>
        <v>-0.132232203226118</v>
      </c>
      <c r="G1571" s="0" t="n">
        <f aca="false">MAX(G1570,B1571)</f>
        <v>5318.4</v>
      </c>
      <c r="H1571" s="9" t="n">
        <f aca="false">B1571/G1571-1</f>
        <v>-0.155385078219013</v>
      </c>
      <c r="I1571" s="0" t="n">
        <f aca="false">IF(AND($A1571&gt;=CrashTest!$B$3,$A1571&lt;=CrashTest!$C$3),1,IF(AND($A1571&gt;=CrashTest!$B$4,$A1571&lt;=CrashTest!$C$4),2,IF(AND($A1571&gt;=CrashTest!$B$5,$A1571&lt;=CrashTest!$C$5),3,IF(AND($A1571&gt;=CrashTest!$B$6,$A1571&lt;=CrashTest!$C$6),4,IF(AND($A1571&gt;=CrashTest!$B$7,$A1571&lt;=CrashTest!$C$7),5,0)))))</f>
        <v>0</v>
      </c>
      <c r="J1571" s="0" t="str">
        <f aca="false">IF(I1571=0,"",IF(I1570=I1571,MAX(J1570,B1571),B1571))</f>
        <v/>
      </c>
      <c r="K1571" s="9" t="str">
        <f aca="false">IF(I1571=0,"",B1571/J1571-1)</f>
        <v/>
      </c>
      <c r="M1571" s="8"/>
      <c r="N1571" s="8"/>
      <c r="O1571" s="8"/>
      <c r="P1571" s="8"/>
      <c r="Q1571" s="9"/>
      <c r="R1571" s="9"/>
      <c r="S1571" s="9"/>
      <c r="T1571" s="9"/>
      <c r="U1571" s="9"/>
      <c r="V1571" s="9"/>
    </row>
    <row r="1572" customFormat="false" ht="15" hidden="false" customHeight="false" outlineLevel="0" collapsed="false">
      <c r="A1572" s="5" t="n">
        <v>46111</v>
      </c>
      <c r="B1572" s="6" t="n">
        <v>4526</v>
      </c>
      <c r="C1572" s="9" t="n">
        <f aca="false">B1572/B1571-1</f>
        <v>0.00756901157613532</v>
      </c>
      <c r="D1572" s="9" t="n">
        <f aca="false">LN(B1572/B1571)</f>
        <v>0.00754051033514885</v>
      </c>
      <c r="E1572" s="9" t="n">
        <f aca="false">B1572/B1567-1</f>
        <v>0.027678753888422</v>
      </c>
      <c r="F1572" s="9" t="n">
        <f aca="false">B1572/B1551-1</f>
        <v>-0.13469075614186</v>
      </c>
      <c r="G1572" s="0" t="n">
        <f aca="false">MAX(G1571,B1572)</f>
        <v>5318.4</v>
      </c>
      <c r="H1572" s="9" t="n">
        <f aca="false">B1572/G1572-1</f>
        <v>-0.148992178098676</v>
      </c>
      <c r="I1572" s="0" t="n">
        <f aca="false">IF(AND($A1572&gt;=CrashTest!$B$3,$A1572&lt;=CrashTest!$C$3),1,IF(AND($A1572&gt;=CrashTest!$B$4,$A1572&lt;=CrashTest!$C$4),2,IF(AND($A1572&gt;=CrashTest!$B$5,$A1572&lt;=CrashTest!$C$5),3,IF(AND($A1572&gt;=CrashTest!$B$6,$A1572&lt;=CrashTest!$C$6),4,IF(AND($A1572&gt;=CrashTest!$B$7,$A1572&lt;=CrashTest!$C$7),5,0)))))</f>
        <v>0</v>
      </c>
      <c r="J1572" s="0" t="str">
        <f aca="false">IF(I1572=0,"",IF(I1571=I1572,MAX(J1571,B1572),B1572))</f>
        <v/>
      </c>
      <c r="K1572" s="9" t="str">
        <f aca="false">IF(I1572=0,"",B1572/J1572-1)</f>
        <v/>
      </c>
      <c r="M1572" s="8"/>
      <c r="N1572" s="8"/>
      <c r="O1572" s="8"/>
      <c r="P1572" s="8"/>
      <c r="Q1572" s="9"/>
      <c r="R1572" s="9"/>
      <c r="S1572" s="9"/>
      <c r="T1572" s="9"/>
      <c r="U1572" s="9"/>
      <c r="V1572" s="9"/>
    </row>
    <row r="1573" customFormat="false" ht="15" hidden="false" customHeight="false" outlineLevel="0" collapsed="false">
      <c r="A1573" s="5" t="n">
        <v>46112</v>
      </c>
      <c r="B1573" s="6" t="n">
        <v>4647.6</v>
      </c>
      <c r="C1573" s="9" t="n">
        <f aca="false">B1573/B1572-1</f>
        <v>0.026866990720283</v>
      </c>
      <c r="D1573" s="9" t="n">
        <f aca="false">LN(B1573/B1572)</f>
        <v>0.0265124101152243</v>
      </c>
      <c r="E1573" s="9" t="n">
        <f aca="false">B1573/B1568-1</f>
        <v>0.0564407973995864</v>
      </c>
      <c r="F1573" s="9" t="n">
        <f aca="false">B1573/B1552-1</f>
        <v>-0.122166817769719</v>
      </c>
      <c r="G1573" s="0" t="n">
        <f aca="false">MAX(G1572,B1573)</f>
        <v>5318.4</v>
      </c>
      <c r="H1573" s="9" t="n">
        <f aca="false">B1573/G1573-1</f>
        <v>-0.126128158844765</v>
      </c>
      <c r="I1573" s="0" t="n">
        <f aca="false">IF(AND($A1573&gt;=CrashTest!$B$3,$A1573&lt;=CrashTest!$C$3),1,IF(AND($A1573&gt;=CrashTest!$B$4,$A1573&lt;=CrashTest!$C$4),2,IF(AND($A1573&gt;=CrashTest!$B$5,$A1573&lt;=CrashTest!$C$5),3,IF(AND($A1573&gt;=CrashTest!$B$6,$A1573&lt;=CrashTest!$C$6),4,IF(AND($A1573&gt;=CrashTest!$B$7,$A1573&lt;=CrashTest!$C$7),5,0)))))</f>
        <v>0</v>
      </c>
      <c r="J1573" s="0" t="str">
        <f aca="false">IF(I1573=0,"",IF(I1572=I1573,MAX(J1572,B1573),B1573))</f>
        <v/>
      </c>
      <c r="K1573" s="9" t="str">
        <f aca="false">IF(I1573=0,"",B1573/J1573-1)</f>
        <v/>
      </c>
      <c r="M1573" s="8"/>
      <c r="N1573" s="8"/>
      <c r="O1573" s="8"/>
      <c r="P1573" s="8"/>
      <c r="Q1573" s="9"/>
      <c r="R1573" s="9"/>
      <c r="S1573" s="9"/>
      <c r="T1573" s="9"/>
      <c r="U1573" s="9"/>
      <c r="V1573" s="9"/>
    </row>
    <row r="1574" customFormat="false" ht="15" hidden="false" customHeight="false" outlineLevel="0" collapsed="false">
      <c r="A1574" s="5" t="n">
        <v>46113</v>
      </c>
      <c r="B1574" s="6" t="n">
        <v>4783.2</v>
      </c>
      <c r="C1574" s="9" t="n">
        <f aca="false">B1574/B1573-1</f>
        <v>0.0291763490833978</v>
      </c>
      <c r="D1574" s="9" t="n">
        <f aca="false">LN(B1574/B1573)</f>
        <v>0.0287588212579878</v>
      </c>
      <c r="E1574" s="9" t="n">
        <f aca="false">B1574/B1569-1</f>
        <v>0.0512989581959646</v>
      </c>
      <c r="F1574" s="9" t="n">
        <f aca="false">B1574/B1553-1</f>
        <v>-0.0634765242589184</v>
      </c>
      <c r="G1574" s="0" t="n">
        <f aca="false">MAX(G1573,B1574)</f>
        <v>5318.4</v>
      </c>
      <c r="H1574" s="9" t="n">
        <f aca="false">B1574/G1574-1</f>
        <v>-0.100631768953069</v>
      </c>
      <c r="I1574" s="0" t="n">
        <f aca="false">IF(AND($A1574&gt;=CrashTest!$B$3,$A1574&lt;=CrashTest!$C$3),1,IF(AND($A1574&gt;=CrashTest!$B$4,$A1574&lt;=CrashTest!$C$4),2,IF(AND($A1574&gt;=CrashTest!$B$5,$A1574&lt;=CrashTest!$C$5),3,IF(AND($A1574&gt;=CrashTest!$B$6,$A1574&lt;=CrashTest!$C$6),4,IF(AND($A1574&gt;=CrashTest!$B$7,$A1574&lt;=CrashTest!$C$7),5,0)))))</f>
        <v>0</v>
      </c>
      <c r="J1574" s="0" t="str">
        <f aca="false">IF(I1574=0,"",IF(I1573=I1574,MAX(J1573,B1574),B1574))</f>
        <v/>
      </c>
      <c r="K1574" s="9" t="str">
        <f aca="false">IF(I1574=0,"",B1574/J1574-1)</f>
        <v/>
      </c>
      <c r="M1574" s="8"/>
      <c r="N1574" s="8"/>
      <c r="O1574" s="8"/>
      <c r="P1574" s="8"/>
      <c r="Q1574" s="9"/>
      <c r="R1574" s="9"/>
      <c r="S1574" s="9"/>
      <c r="T1574" s="9"/>
      <c r="U1574" s="9"/>
      <c r="V1574" s="9"/>
    </row>
    <row r="1575" customFormat="false" ht="15" hidden="false" customHeight="false" outlineLevel="0" collapsed="false">
      <c r="A1575" s="5" t="n">
        <v>46114</v>
      </c>
      <c r="B1575" s="6" t="n">
        <v>4651.5</v>
      </c>
      <c r="C1575" s="9" t="n">
        <f aca="false">B1575/B1574-1</f>
        <v>-0.0275338685398896</v>
      </c>
      <c r="D1575" s="9" t="n">
        <f aca="false">LN(B1575/B1574)</f>
        <v>-0.0279200303580813</v>
      </c>
      <c r="E1575" s="9" t="n">
        <f aca="false">B1575/B1570-1</f>
        <v>0.0630785053136784</v>
      </c>
      <c r="F1575" s="9" t="n">
        <f aca="false">B1575/B1554-1</f>
        <v>-0.0915393929924612</v>
      </c>
      <c r="G1575" s="0" t="n">
        <f aca="false">MAX(G1574,B1575)</f>
        <v>5318.4</v>
      </c>
      <c r="H1575" s="9" t="n">
        <f aca="false">B1575/G1575-1</f>
        <v>-0.125394855595668</v>
      </c>
      <c r="I1575" s="0" t="n">
        <f aca="false">IF(AND($A1575&gt;=CrashTest!$B$3,$A1575&lt;=CrashTest!$C$3),1,IF(AND($A1575&gt;=CrashTest!$B$4,$A1575&lt;=CrashTest!$C$4),2,IF(AND($A1575&gt;=CrashTest!$B$5,$A1575&lt;=CrashTest!$C$5),3,IF(AND($A1575&gt;=CrashTest!$B$6,$A1575&lt;=CrashTest!$C$6),4,IF(AND($A1575&gt;=CrashTest!$B$7,$A1575&lt;=CrashTest!$C$7),5,0)))))</f>
        <v>0</v>
      </c>
      <c r="J1575" s="0" t="str">
        <f aca="false">IF(I1575=0,"",IF(I1574=I1575,MAX(J1574,B1575),B1575))</f>
        <v/>
      </c>
      <c r="K1575" s="9" t="str">
        <f aca="false">IF(I1575=0,"",B1575/J1575-1)</f>
        <v/>
      </c>
      <c r="M1575" s="8"/>
      <c r="N1575" s="8"/>
      <c r="O1575" s="8"/>
      <c r="P1575" s="8"/>
      <c r="Q1575" s="9"/>
      <c r="R1575" s="9"/>
      <c r="S1575" s="9"/>
      <c r="T1575" s="9"/>
      <c r="U1575" s="9"/>
      <c r="V1575" s="9"/>
    </row>
    <row r="1576" customFormat="false" ht="15" hidden="false" customHeight="false" outlineLevel="0" collapsed="false">
      <c r="A1576" s="5" t="n">
        <v>46118</v>
      </c>
      <c r="B1576" s="6" t="n">
        <v>4656.8</v>
      </c>
      <c r="C1576" s="9" t="n">
        <f aca="false">B1576/B1575-1</f>
        <v>0.001139417392239</v>
      </c>
      <c r="D1576" s="9" t="n">
        <f aca="false">LN(B1576/B1575)</f>
        <v>0.00113876874891236</v>
      </c>
      <c r="E1576" s="9" t="n">
        <f aca="false">B1576/B1571-1</f>
        <v>0.0366874443455032</v>
      </c>
      <c r="F1576" s="9" t="n">
        <f aca="false">B1576/B1555-1</f>
        <v>-0.0806467534005884</v>
      </c>
      <c r="G1576" s="0" t="n">
        <f aca="false">MAX(G1575,B1576)</f>
        <v>5318.4</v>
      </c>
      <c r="H1576" s="9" t="n">
        <f aca="false">B1576/G1576-1</f>
        <v>-0.124398315282792</v>
      </c>
      <c r="I1576" s="0" t="n">
        <f aca="false">IF(AND($A1576&gt;=CrashTest!$B$3,$A1576&lt;=CrashTest!$C$3),1,IF(AND($A1576&gt;=CrashTest!$B$4,$A1576&lt;=CrashTest!$C$4),2,IF(AND($A1576&gt;=CrashTest!$B$5,$A1576&lt;=CrashTest!$C$5),3,IF(AND($A1576&gt;=CrashTest!$B$6,$A1576&lt;=CrashTest!$C$6),4,IF(AND($A1576&gt;=CrashTest!$B$7,$A1576&lt;=CrashTest!$C$7),5,0)))))</f>
        <v>0</v>
      </c>
      <c r="J1576" s="0" t="str">
        <f aca="false">IF(I1576=0,"",IF(I1575=I1576,MAX(J1575,B1576),B1576))</f>
        <v/>
      </c>
      <c r="K1576" s="9" t="str">
        <f aca="false">IF(I1576=0,"",B1576/J1576-1)</f>
        <v/>
      </c>
      <c r="M1576" s="8"/>
      <c r="N1576" s="8"/>
      <c r="O1576" s="8"/>
      <c r="P1576" s="8"/>
      <c r="Q1576" s="9"/>
      <c r="R1576" s="9"/>
      <c r="S1576" s="9"/>
      <c r="T1576" s="9"/>
      <c r="U1576" s="9"/>
      <c r="V1576" s="9"/>
    </row>
    <row r="1577" customFormat="false" ht="15" hidden="false" customHeight="false" outlineLevel="0" collapsed="false">
      <c r="A1577" s="5" t="n">
        <v>46119</v>
      </c>
      <c r="B1577" s="6" t="n">
        <v>4657.1</v>
      </c>
      <c r="C1577" s="9" t="n">
        <f aca="false">B1577/B1576-1</f>
        <v>6.44219206322738E-005</v>
      </c>
      <c r="D1577" s="9" t="n">
        <f aca="false">LN(B1577/B1576)</f>
        <v>6.44198456294615E-005</v>
      </c>
      <c r="E1577" s="9" t="n">
        <f aca="false">B1577/B1572-1</f>
        <v>0.028965974370305</v>
      </c>
      <c r="F1577" s="9" t="n">
        <f aca="false">B1577/B1556-1</f>
        <v>-0.0950234157905987</v>
      </c>
      <c r="G1577" s="0" t="n">
        <f aca="false">MAX(G1576,B1577)</f>
        <v>5318.4</v>
      </c>
      <c r="H1577" s="9" t="n">
        <f aca="false">B1577/G1577-1</f>
        <v>-0.124341907340553</v>
      </c>
      <c r="I1577" s="0" t="n">
        <f aca="false">IF(AND($A1577&gt;=CrashTest!$B$3,$A1577&lt;=CrashTest!$C$3),1,IF(AND($A1577&gt;=CrashTest!$B$4,$A1577&lt;=CrashTest!$C$4),2,IF(AND($A1577&gt;=CrashTest!$B$5,$A1577&lt;=CrashTest!$C$5),3,IF(AND($A1577&gt;=CrashTest!$B$6,$A1577&lt;=CrashTest!$C$6),4,IF(AND($A1577&gt;=CrashTest!$B$7,$A1577&lt;=CrashTest!$C$7),5,0)))))</f>
        <v>0</v>
      </c>
      <c r="J1577" s="0" t="str">
        <f aca="false">IF(I1577=0,"",IF(I1576=I1577,MAX(J1576,B1577),B1577))</f>
        <v/>
      </c>
      <c r="K1577" s="9" t="str">
        <f aca="false">IF(I1577=0,"",B1577/J1577-1)</f>
        <v/>
      </c>
      <c r="M1577" s="8"/>
      <c r="N1577" s="8"/>
      <c r="O1577" s="8"/>
      <c r="P1577" s="8"/>
      <c r="Q1577" s="9"/>
      <c r="R1577" s="9"/>
      <c r="S1577" s="9"/>
      <c r="T1577" s="9"/>
      <c r="U1577" s="9"/>
      <c r="V1577" s="9"/>
    </row>
    <row r="1578" customFormat="false" ht="15" hidden="false" customHeight="false" outlineLevel="0" collapsed="false">
      <c r="A1578" s="5" t="n">
        <v>46120</v>
      </c>
      <c r="B1578" s="6" t="n">
        <v>4749.5</v>
      </c>
      <c r="C1578" s="9" t="n">
        <f aca="false">B1578/B1577-1</f>
        <v>0.0198406733804297</v>
      </c>
      <c r="D1578" s="9" t="n">
        <f aca="false">LN(B1578/B1577)</f>
        <v>0.0196464125270818</v>
      </c>
      <c r="E1578" s="9" t="n">
        <f aca="false">B1578/B1573-1</f>
        <v>0.0219252947757982</v>
      </c>
      <c r="F1578" s="9" t="n">
        <f aca="false">B1578/B1557-1</f>
        <v>-0.0671707748207797</v>
      </c>
      <c r="G1578" s="0" t="n">
        <f aca="false">MAX(G1577,B1578)</f>
        <v>5318.4</v>
      </c>
      <c r="H1578" s="9" t="n">
        <f aca="false">B1578/G1578-1</f>
        <v>-0.106968261131167</v>
      </c>
      <c r="I1578" s="0" t="n">
        <f aca="false">IF(AND($A1578&gt;=CrashTest!$B$3,$A1578&lt;=CrashTest!$C$3),1,IF(AND($A1578&gt;=CrashTest!$B$4,$A1578&lt;=CrashTest!$C$4),2,IF(AND($A1578&gt;=CrashTest!$B$5,$A1578&lt;=CrashTest!$C$5),3,IF(AND($A1578&gt;=CrashTest!$B$6,$A1578&lt;=CrashTest!$C$6),4,IF(AND($A1578&gt;=CrashTest!$B$7,$A1578&lt;=CrashTest!$C$7),5,0)))))</f>
        <v>0</v>
      </c>
      <c r="J1578" s="0" t="str">
        <f aca="false">IF(I1578=0,"",IF(I1577=I1578,MAX(J1577,B1578),B1578))</f>
        <v/>
      </c>
      <c r="K1578" s="9" t="str">
        <f aca="false">IF(I1578=0,"",B1578/J1578-1)</f>
        <v/>
      </c>
      <c r="M1578" s="8"/>
      <c r="N1578" s="8"/>
      <c r="O1578" s="8"/>
      <c r="P1578" s="8"/>
      <c r="Q1578" s="9"/>
      <c r="R1578" s="9"/>
      <c r="S1578" s="9"/>
      <c r="T1578" s="9"/>
      <c r="U1578" s="9"/>
      <c r="V1578" s="9"/>
    </row>
    <row r="1579" customFormat="false" ht="15" hidden="false" customHeight="false" outlineLevel="0" collapsed="false">
      <c r="A1579" s="5" t="n">
        <v>46121</v>
      </c>
      <c r="B1579" s="6" t="n">
        <v>4792.2</v>
      </c>
      <c r="C1579" s="9" t="n">
        <f aca="false">B1579/B1578-1</f>
        <v>0.00899042004421524</v>
      </c>
      <c r="D1579" s="9" t="n">
        <f aca="false">LN(B1579/B1578)</f>
        <v>0.00895024682116118</v>
      </c>
      <c r="E1579" s="9" t="n">
        <f aca="false">B1579/B1574-1</f>
        <v>0.00188158554942297</v>
      </c>
      <c r="F1579" s="9" t="n">
        <f aca="false">B1579/B1558-1</f>
        <v>-0.0836568063177621</v>
      </c>
      <c r="G1579" s="0" t="n">
        <f aca="false">MAX(G1578,B1579)</f>
        <v>5318.4</v>
      </c>
      <c r="H1579" s="9" t="n">
        <f aca="false">B1579/G1579-1</f>
        <v>-0.0989395306859205</v>
      </c>
      <c r="I1579" s="0" t="n">
        <f aca="false">IF(AND($A1579&gt;=CrashTest!$B$3,$A1579&lt;=CrashTest!$C$3),1,IF(AND($A1579&gt;=CrashTest!$B$4,$A1579&lt;=CrashTest!$C$4),2,IF(AND($A1579&gt;=CrashTest!$B$5,$A1579&lt;=CrashTest!$C$5),3,IF(AND($A1579&gt;=CrashTest!$B$6,$A1579&lt;=CrashTest!$C$6),4,IF(AND($A1579&gt;=CrashTest!$B$7,$A1579&lt;=CrashTest!$C$7),5,0)))))</f>
        <v>0</v>
      </c>
      <c r="J1579" s="0" t="str">
        <f aca="false">IF(I1579=0,"",IF(I1578=I1579,MAX(J1578,B1579),B1579))</f>
        <v/>
      </c>
      <c r="K1579" s="9" t="str">
        <f aca="false">IF(I1579=0,"",B1579/J1579-1)</f>
        <v/>
      </c>
      <c r="M1579" s="8"/>
      <c r="N1579" s="8"/>
      <c r="O1579" s="8"/>
      <c r="P1579" s="8"/>
      <c r="Q1579" s="9"/>
      <c r="R1579" s="9"/>
      <c r="S1579" s="9"/>
      <c r="T1579" s="9"/>
      <c r="U1579" s="9"/>
      <c r="V1579" s="9"/>
    </row>
    <row r="1580" customFormat="false" ht="15" hidden="false" customHeight="false" outlineLevel="0" collapsed="false">
      <c r="A1580" s="5" t="n">
        <v>46122</v>
      </c>
      <c r="B1580" s="6" t="n">
        <v>4761.9</v>
      </c>
      <c r="C1580" s="9" t="n">
        <f aca="false">B1580/B1579-1</f>
        <v>-0.00632277450857643</v>
      </c>
      <c r="D1580" s="9" t="n">
        <f aca="false">LN(B1580/B1579)</f>
        <v>-0.00634284790509284</v>
      </c>
      <c r="E1580" s="9" t="n">
        <f aca="false">B1580/B1575-1</f>
        <v>0.0237342792647532</v>
      </c>
      <c r="F1580" s="9" t="n">
        <f aca="false">B1580/B1559-1</f>
        <v>-0.0784727329024267</v>
      </c>
      <c r="G1580" s="0" t="n">
        <f aca="false">MAX(G1579,B1580)</f>
        <v>5318.4</v>
      </c>
      <c r="H1580" s="9" t="n">
        <f aca="false">B1580/G1580-1</f>
        <v>-0.104636732851986</v>
      </c>
      <c r="I1580" s="0" t="n">
        <f aca="false">IF(AND($A1580&gt;=CrashTest!$B$3,$A1580&lt;=CrashTest!$C$3),1,IF(AND($A1580&gt;=CrashTest!$B$4,$A1580&lt;=CrashTest!$C$4),2,IF(AND($A1580&gt;=CrashTest!$B$5,$A1580&lt;=CrashTest!$C$5),3,IF(AND($A1580&gt;=CrashTest!$B$6,$A1580&lt;=CrashTest!$C$6),4,IF(AND($A1580&gt;=CrashTest!$B$7,$A1580&lt;=CrashTest!$C$7),5,0)))))</f>
        <v>0</v>
      </c>
      <c r="J1580" s="0" t="str">
        <f aca="false">IF(I1580=0,"",IF(I1579=I1580,MAX(J1579,B1580),B1580))</f>
        <v/>
      </c>
      <c r="K1580" s="9" t="str">
        <f aca="false">IF(I1580=0,"",B1580/J1580-1)</f>
        <v/>
      </c>
      <c r="M1580" s="8"/>
      <c r="N1580" s="8"/>
      <c r="O1580" s="8"/>
      <c r="P1580" s="8"/>
      <c r="Q1580" s="9"/>
      <c r="R1580" s="9"/>
      <c r="S1580" s="9"/>
      <c r="T1580" s="9"/>
      <c r="U1580" s="9"/>
      <c r="V1580" s="9"/>
    </row>
    <row r="1581" customFormat="false" ht="15" hidden="false" customHeight="false" outlineLevel="0" collapsed="false">
      <c r="A1581" s="5" t="n">
        <v>46125</v>
      </c>
      <c r="B1581" s="6" t="n">
        <v>4742.4</v>
      </c>
      <c r="C1581" s="9" t="n">
        <f aca="false">B1581/B1580-1</f>
        <v>-0.00409500409500407</v>
      </c>
      <c r="D1581" s="9" t="n">
        <f aca="false">LN(B1581/B1580)</f>
        <v>-0.00410341158459234</v>
      </c>
      <c r="E1581" s="9" t="n">
        <f aca="false">B1581/B1576-1</f>
        <v>0.0183817213537192</v>
      </c>
      <c r="F1581" s="9" t="n">
        <f aca="false">B1581/B1560-1</f>
        <v>-0.072989561749873</v>
      </c>
      <c r="G1581" s="0" t="n">
        <f aca="false">MAX(G1580,B1581)</f>
        <v>5318.4</v>
      </c>
      <c r="H1581" s="9" t="n">
        <f aca="false">B1581/G1581-1</f>
        <v>-0.108303249097473</v>
      </c>
      <c r="I1581" s="0" t="n">
        <f aca="false">IF(AND($A1581&gt;=CrashTest!$B$3,$A1581&lt;=CrashTest!$C$3),1,IF(AND($A1581&gt;=CrashTest!$B$4,$A1581&lt;=CrashTest!$C$4),2,IF(AND($A1581&gt;=CrashTest!$B$5,$A1581&lt;=CrashTest!$C$5),3,IF(AND($A1581&gt;=CrashTest!$B$6,$A1581&lt;=CrashTest!$C$6),4,IF(AND($A1581&gt;=CrashTest!$B$7,$A1581&lt;=CrashTest!$C$7),5,0)))))</f>
        <v>0</v>
      </c>
      <c r="J1581" s="0" t="str">
        <f aca="false">IF(I1581=0,"",IF(I1580=I1581,MAX(J1580,B1581),B1581))</f>
        <v/>
      </c>
      <c r="K1581" s="9" t="str">
        <f aca="false">IF(I1581=0,"",B1581/J1581-1)</f>
        <v/>
      </c>
      <c r="M1581" s="8"/>
      <c r="N1581" s="8"/>
      <c r="O1581" s="8"/>
      <c r="P1581" s="8"/>
      <c r="Q1581" s="9"/>
      <c r="R1581" s="9"/>
      <c r="S1581" s="9"/>
      <c r="T1581" s="9"/>
      <c r="U1581" s="9"/>
      <c r="V1581" s="9"/>
    </row>
    <row r="1582" customFormat="false" ht="15" hidden="false" customHeight="false" outlineLevel="0" collapsed="false">
      <c r="A1582" s="5" t="n">
        <v>46126</v>
      </c>
      <c r="B1582" s="6" t="n">
        <v>4825</v>
      </c>
      <c r="C1582" s="9" t="n">
        <f aca="false">B1582/B1581-1</f>
        <v>0.0174173414304994</v>
      </c>
      <c r="D1582" s="9" t="n">
        <f aca="false">LN(B1582/B1581)</f>
        <v>0.0172673981113734</v>
      </c>
      <c r="E1582" s="9" t="n">
        <f aca="false">B1582/B1577-1</f>
        <v>0.036052479010543</v>
      </c>
      <c r="F1582" s="9" t="n">
        <f aca="false">B1582/B1561-1</f>
        <v>-0.0450272142503712</v>
      </c>
      <c r="G1582" s="0" t="n">
        <f aca="false">MAX(G1581,B1582)</f>
        <v>5318.4</v>
      </c>
      <c r="H1582" s="9" t="n">
        <f aca="false">B1582/G1582-1</f>
        <v>-0.0927722623345366</v>
      </c>
      <c r="I1582" s="0" t="n">
        <f aca="false">IF(AND($A1582&gt;=CrashTest!$B$3,$A1582&lt;=CrashTest!$C$3),1,IF(AND($A1582&gt;=CrashTest!$B$4,$A1582&lt;=CrashTest!$C$4),2,IF(AND($A1582&gt;=CrashTest!$B$5,$A1582&lt;=CrashTest!$C$5),3,IF(AND($A1582&gt;=CrashTest!$B$6,$A1582&lt;=CrashTest!$C$6),4,IF(AND($A1582&gt;=CrashTest!$B$7,$A1582&lt;=CrashTest!$C$7),5,0)))))</f>
        <v>0</v>
      </c>
      <c r="J1582" s="0" t="str">
        <f aca="false">IF(I1582=0,"",IF(I1581=I1582,MAX(J1581,B1582),B1582))</f>
        <v/>
      </c>
      <c r="K1582" s="9" t="str">
        <f aca="false">IF(I1582=0,"",B1582/J1582-1)</f>
        <v/>
      </c>
      <c r="M1582" s="8"/>
      <c r="N1582" s="8"/>
      <c r="O1582" s="8"/>
      <c r="P1582" s="8"/>
      <c r="Q1582" s="9"/>
      <c r="R1582" s="9"/>
      <c r="S1582" s="9"/>
      <c r="T1582" s="9"/>
      <c r="U1582" s="9"/>
      <c r="V1582" s="9"/>
    </row>
    <row r="1583" customFormat="false" ht="15" hidden="false" customHeight="false" outlineLevel="0" collapsed="false">
      <c r="A1583" s="5" t="n">
        <v>46127</v>
      </c>
      <c r="B1583" s="6" t="n">
        <v>4800</v>
      </c>
      <c r="C1583" s="9" t="n">
        <f aca="false">B1583/B1582-1</f>
        <v>-0.00518134715025909</v>
      </c>
      <c r="D1583" s="9" t="n">
        <f aca="false">LN(B1583/B1582)</f>
        <v>-0.00519481687710402</v>
      </c>
      <c r="E1583" s="9" t="n">
        <f aca="false">B1583/B1578-1</f>
        <v>0.0106326981787557</v>
      </c>
      <c r="F1583" s="9" t="n">
        <f aca="false">B1583/B1562-1</f>
        <v>-0.038846615939127</v>
      </c>
      <c r="G1583" s="0" t="n">
        <f aca="false">MAX(G1582,B1583)</f>
        <v>5318.4</v>
      </c>
      <c r="H1583" s="9" t="n">
        <f aca="false">B1583/G1583-1</f>
        <v>-0.0974729241877256</v>
      </c>
      <c r="I1583" s="0" t="n">
        <f aca="false">IF(AND($A1583&gt;=CrashTest!$B$3,$A1583&lt;=CrashTest!$C$3),1,IF(AND($A1583&gt;=CrashTest!$B$4,$A1583&lt;=CrashTest!$C$4),2,IF(AND($A1583&gt;=CrashTest!$B$5,$A1583&lt;=CrashTest!$C$5),3,IF(AND($A1583&gt;=CrashTest!$B$6,$A1583&lt;=CrashTest!$C$6),4,IF(AND($A1583&gt;=CrashTest!$B$7,$A1583&lt;=CrashTest!$C$7),5,0)))))</f>
        <v>0</v>
      </c>
      <c r="J1583" s="0" t="str">
        <f aca="false">IF(I1583=0,"",IF(I1582=I1583,MAX(J1582,B1583),B1583))</f>
        <v/>
      </c>
      <c r="K1583" s="9" t="str">
        <f aca="false">IF(I1583=0,"",B1583/J1583-1)</f>
        <v/>
      </c>
      <c r="M1583" s="8"/>
      <c r="N1583" s="8"/>
      <c r="O1583" s="8"/>
      <c r="P1583" s="8"/>
      <c r="Q1583" s="9"/>
      <c r="R1583" s="9"/>
      <c r="S1583" s="9"/>
      <c r="T1583" s="9"/>
      <c r="U1583" s="9"/>
      <c r="V1583" s="9"/>
    </row>
    <row r="1584" customFormat="false" ht="15" hidden="false" customHeight="false" outlineLevel="0" collapsed="false">
      <c r="A1584" s="5" t="n">
        <v>46128</v>
      </c>
      <c r="B1584" s="6" t="n">
        <v>4785.4</v>
      </c>
      <c r="C1584" s="9" t="n">
        <f aca="false">B1584/B1583-1</f>
        <v>-0.00304166666666672</v>
      </c>
      <c r="D1584" s="9" t="n">
        <f aca="false">LN(B1584/B1583)</f>
        <v>-0.00304630193640558</v>
      </c>
      <c r="E1584" s="9" t="n">
        <f aca="false">B1584/B1579-1</f>
        <v>-0.00141897249697431</v>
      </c>
      <c r="F1584" s="9" t="n">
        <f aca="false">B1584/B1563-1</f>
        <v>-0.0431113777244552</v>
      </c>
      <c r="G1584" s="0" t="n">
        <f aca="false">MAX(G1583,B1584)</f>
        <v>5318.4</v>
      </c>
      <c r="H1584" s="9" t="n">
        <f aca="false">B1584/G1584-1</f>
        <v>-0.100218110709988</v>
      </c>
      <c r="I1584" s="0" t="n">
        <f aca="false">IF(AND($A1584&gt;=CrashTest!$B$3,$A1584&lt;=CrashTest!$C$3),1,IF(AND($A1584&gt;=CrashTest!$B$4,$A1584&lt;=CrashTest!$C$4),2,IF(AND($A1584&gt;=CrashTest!$B$5,$A1584&lt;=CrashTest!$C$5),3,IF(AND($A1584&gt;=CrashTest!$B$6,$A1584&lt;=CrashTest!$C$6),4,IF(AND($A1584&gt;=CrashTest!$B$7,$A1584&lt;=CrashTest!$C$7),5,0)))))</f>
        <v>0</v>
      </c>
      <c r="J1584" s="0" t="str">
        <f aca="false">IF(I1584=0,"",IF(I1583=I1584,MAX(J1583,B1584),B1584))</f>
        <v/>
      </c>
      <c r="K1584" s="9" t="str">
        <f aca="false">IF(I1584=0,"",B1584/J1584-1)</f>
        <v/>
      </c>
      <c r="M1584" s="8"/>
      <c r="N1584" s="8"/>
      <c r="O1584" s="8"/>
      <c r="P1584" s="8"/>
      <c r="Q1584" s="9"/>
      <c r="R1584" s="9"/>
      <c r="S1584" s="9"/>
      <c r="T1584" s="9"/>
      <c r="U1584" s="9"/>
      <c r="V1584" s="9"/>
    </row>
    <row r="1585" customFormat="false" ht="15" hidden="false" customHeight="false" outlineLevel="0" collapsed="false">
      <c r="A1585" s="5" t="n">
        <v>46129</v>
      </c>
      <c r="B1585" s="6" t="n">
        <v>4857.6</v>
      </c>
      <c r="C1585" s="9" t="n">
        <f aca="false">B1585/B1584-1</f>
        <v>0.015087557988883</v>
      </c>
      <c r="D1585" s="9" t="n">
        <f aca="false">LN(B1585/B1584)</f>
        <v>0.0149748728016794</v>
      </c>
      <c r="E1585" s="9" t="n">
        <f aca="false">B1585/B1580-1</f>
        <v>0.0200970200970203</v>
      </c>
      <c r="F1585" s="9" t="n">
        <f aca="false">B1585/B1564-1</f>
        <v>-0.00660545205423413</v>
      </c>
      <c r="G1585" s="0" t="n">
        <f aca="false">MAX(G1584,B1585)</f>
        <v>5318.4</v>
      </c>
      <c r="H1585" s="9" t="n">
        <f aca="false">B1585/G1585-1</f>
        <v>-0.0866425992779782</v>
      </c>
      <c r="I1585" s="0" t="n">
        <f aca="false">IF(AND($A1585&gt;=CrashTest!$B$3,$A1585&lt;=CrashTest!$C$3),1,IF(AND($A1585&gt;=CrashTest!$B$4,$A1585&lt;=CrashTest!$C$4),2,IF(AND($A1585&gt;=CrashTest!$B$5,$A1585&lt;=CrashTest!$C$5),3,IF(AND($A1585&gt;=CrashTest!$B$6,$A1585&lt;=CrashTest!$C$6),4,IF(AND($A1585&gt;=CrashTest!$B$7,$A1585&lt;=CrashTest!$C$7),5,0)))))</f>
        <v>0</v>
      </c>
      <c r="J1585" s="0" t="str">
        <f aca="false">IF(I1585=0,"",IF(I1584=I1585,MAX(J1584,B1585),B1585))</f>
        <v/>
      </c>
      <c r="K1585" s="9" t="str">
        <f aca="false">IF(I1585=0,"",B1585/J1585-1)</f>
        <v/>
      </c>
      <c r="M1585" s="8"/>
      <c r="N1585" s="8"/>
      <c r="O1585" s="8"/>
      <c r="P1585" s="8"/>
      <c r="Q1585" s="9"/>
      <c r="R1585" s="9"/>
      <c r="S1585" s="9"/>
      <c r="T1585" s="9"/>
      <c r="U1585" s="9"/>
      <c r="V1585" s="9"/>
    </row>
    <row r="1586" customFormat="false" ht="15" hidden="false" customHeight="false" outlineLevel="0" collapsed="false">
      <c r="A1586" s="5" t="n">
        <v>46132</v>
      </c>
      <c r="B1586" s="6" t="n">
        <v>4806.6</v>
      </c>
      <c r="C1586" s="9" t="n">
        <f aca="false">B1586/B1585-1</f>
        <v>-0.0104990118577075</v>
      </c>
      <c r="D1586" s="9" t="n">
        <f aca="false">LN(B1586/B1585)</f>
        <v>-0.01055451531213</v>
      </c>
      <c r="E1586" s="9" t="n">
        <f aca="false">B1586/B1581-1</f>
        <v>0.0135374493927127</v>
      </c>
      <c r="F1586" s="9" t="n">
        <f aca="false">B1586/B1565-1</f>
        <v>0.0447540591649098</v>
      </c>
      <c r="G1586" s="0" t="n">
        <f aca="false">MAX(G1585,B1586)</f>
        <v>5318.4</v>
      </c>
      <c r="H1586" s="9" t="n">
        <f aca="false">B1586/G1586-1</f>
        <v>-0.0962319494584837</v>
      </c>
      <c r="I1586" s="0" t="n">
        <f aca="false">IF(AND($A1586&gt;=CrashTest!$B$3,$A1586&lt;=CrashTest!$C$3),1,IF(AND($A1586&gt;=CrashTest!$B$4,$A1586&lt;=CrashTest!$C$4),2,IF(AND($A1586&gt;=CrashTest!$B$5,$A1586&lt;=CrashTest!$C$5),3,IF(AND($A1586&gt;=CrashTest!$B$6,$A1586&lt;=CrashTest!$C$6),4,IF(AND($A1586&gt;=CrashTest!$B$7,$A1586&lt;=CrashTest!$C$7),5,0)))))</f>
        <v>0</v>
      </c>
      <c r="J1586" s="0" t="str">
        <f aca="false">IF(I1586=0,"",IF(I1585=I1586,MAX(J1585,B1586),B1586))</f>
        <v/>
      </c>
      <c r="K1586" s="9" t="str">
        <f aca="false">IF(I1586=0,"",B1586/J1586-1)</f>
        <v/>
      </c>
      <c r="M1586" s="8"/>
      <c r="N1586" s="8"/>
      <c r="O1586" s="8"/>
      <c r="P1586" s="8"/>
      <c r="Q1586" s="9"/>
      <c r="R1586" s="9"/>
      <c r="S1586" s="9"/>
      <c r="T1586" s="9"/>
      <c r="U1586" s="9"/>
      <c r="V1586" s="9"/>
    </row>
    <row r="1587" customFormat="false" ht="15" hidden="false" customHeight="false" outlineLevel="0" collapsed="false">
      <c r="A1587" s="5" t="n">
        <v>46133</v>
      </c>
      <c r="B1587" s="6" t="n">
        <v>4698.4</v>
      </c>
      <c r="C1587" s="9" t="n">
        <f aca="false">B1587/B1586-1</f>
        <v>-0.0225107144343196</v>
      </c>
      <c r="D1587" s="9" t="n">
        <f aca="false">LN(B1587/B1586)</f>
        <v>-0.0227679482408165</v>
      </c>
      <c r="E1587" s="9" t="n">
        <f aca="false">B1587/B1582-1</f>
        <v>-0.026238341968912</v>
      </c>
      <c r="F1587" s="9" t="n">
        <f aca="false">B1587/B1566-1</f>
        <v>0.0280063014178189</v>
      </c>
      <c r="G1587" s="0" t="n">
        <f aca="false">MAX(G1586,B1587)</f>
        <v>5318.4</v>
      </c>
      <c r="H1587" s="9" t="n">
        <f aca="false">B1587/G1587-1</f>
        <v>-0.116576413959085</v>
      </c>
      <c r="I1587" s="0" t="n">
        <f aca="false">IF(AND($A1587&gt;=CrashTest!$B$3,$A1587&lt;=CrashTest!$C$3),1,IF(AND($A1587&gt;=CrashTest!$B$4,$A1587&lt;=CrashTest!$C$4),2,IF(AND($A1587&gt;=CrashTest!$B$5,$A1587&lt;=CrashTest!$C$5),3,IF(AND($A1587&gt;=CrashTest!$B$6,$A1587&lt;=CrashTest!$C$6),4,IF(AND($A1587&gt;=CrashTest!$B$7,$A1587&lt;=CrashTest!$C$7),5,0)))))</f>
        <v>0</v>
      </c>
      <c r="J1587" s="0" t="str">
        <f aca="false">IF(I1587=0,"",IF(I1586=I1587,MAX(J1586,B1587),B1587))</f>
        <v/>
      </c>
      <c r="K1587" s="9" t="str">
        <f aca="false">IF(I1587=0,"",B1587/J1587-1)</f>
        <v/>
      </c>
      <c r="M1587" s="8"/>
      <c r="N1587" s="8"/>
      <c r="O1587" s="8"/>
      <c r="P1587" s="8"/>
      <c r="Q1587" s="9"/>
      <c r="R1587" s="9"/>
      <c r="S1587" s="9"/>
      <c r="T1587" s="9"/>
      <c r="U1587" s="9"/>
      <c r="V1587" s="9"/>
    </row>
    <row r="1588" customFormat="false" ht="15" hidden="false" customHeight="false" outlineLevel="0" collapsed="false">
      <c r="A1588" s="5" t="n">
        <v>46134</v>
      </c>
      <c r="B1588" s="6" t="n">
        <v>4732.5</v>
      </c>
      <c r="C1588" s="9" t="n">
        <f aca="false">B1588/B1587-1</f>
        <v>0.00725778988591874</v>
      </c>
      <c r="D1588" s="9" t="n">
        <f aca="false">LN(B1588/B1587)</f>
        <v>0.00723157887516832</v>
      </c>
      <c r="E1588" s="9" t="n">
        <f aca="false">B1588/B1583-1</f>
        <v>-0.0140625</v>
      </c>
      <c r="F1588" s="9" t="n">
        <f aca="false">B1588/B1567-1</f>
        <v>0.0745668808610158</v>
      </c>
      <c r="G1588" s="0" t="n">
        <f aca="false">MAX(G1587,B1588)</f>
        <v>5318.4</v>
      </c>
      <c r="H1588" s="9" t="n">
        <f aca="false">B1588/G1588-1</f>
        <v>-0.110164711191336</v>
      </c>
      <c r="I1588" s="0" t="n">
        <f aca="false">IF(AND($A1588&gt;=CrashTest!$B$3,$A1588&lt;=CrashTest!$C$3),1,IF(AND($A1588&gt;=CrashTest!$B$4,$A1588&lt;=CrashTest!$C$4),2,IF(AND($A1588&gt;=CrashTest!$B$5,$A1588&lt;=CrashTest!$C$5),3,IF(AND($A1588&gt;=CrashTest!$B$6,$A1588&lt;=CrashTest!$C$6),4,IF(AND($A1588&gt;=CrashTest!$B$7,$A1588&lt;=CrashTest!$C$7),5,0)))))</f>
        <v>0</v>
      </c>
      <c r="J1588" s="0" t="str">
        <f aca="false">IF(I1588=0,"",IF(I1587=I1588,MAX(J1587,B1588),B1588))</f>
        <v/>
      </c>
      <c r="K1588" s="9" t="str">
        <f aca="false">IF(I1588=0,"",B1588/J1588-1)</f>
        <v/>
      </c>
      <c r="M1588" s="8"/>
      <c r="N1588" s="8"/>
      <c r="O1588" s="8"/>
      <c r="P1588" s="8"/>
      <c r="Q1588" s="9"/>
      <c r="R1588" s="9"/>
      <c r="S1588" s="9"/>
      <c r="T1588" s="9"/>
      <c r="U1588" s="9"/>
      <c r="V1588" s="9"/>
    </row>
    <row r="1589" customFormat="false" ht="15" hidden="false" customHeight="false" outlineLevel="0" collapsed="false">
      <c r="A1589" s="5" t="n">
        <v>46135</v>
      </c>
      <c r="B1589" s="6" t="n">
        <v>4705.1</v>
      </c>
      <c r="C1589" s="9" t="n">
        <f aca="false">B1589/B1588-1</f>
        <v>-0.00578975171685148</v>
      </c>
      <c r="D1589" s="9" t="n">
        <f aca="false">LN(B1589/B1588)</f>
        <v>-0.00580657730473835</v>
      </c>
      <c r="E1589" s="9" t="n">
        <f aca="false">B1589/B1584-1</f>
        <v>-0.0167802064613197</v>
      </c>
      <c r="F1589" s="9" t="n">
        <f aca="false">B1589/B1568-1</f>
        <v>0.069511058577501</v>
      </c>
      <c r="G1589" s="0" t="n">
        <f aca="false">MAX(G1588,B1589)</f>
        <v>5318.4</v>
      </c>
      <c r="H1589" s="9" t="n">
        <f aca="false">B1589/G1589-1</f>
        <v>-0.115316636582431</v>
      </c>
      <c r="I1589" s="0" t="n">
        <f aca="false">IF(AND($A1589&gt;=CrashTest!$B$3,$A1589&lt;=CrashTest!$C$3),1,IF(AND($A1589&gt;=CrashTest!$B$4,$A1589&lt;=CrashTest!$C$4),2,IF(AND($A1589&gt;=CrashTest!$B$5,$A1589&lt;=CrashTest!$C$5),3,IF(AND($A1589&gt;=CrashTest!$B$6,$A1589&lt;=CrashTest!$C$6),4,IF(AND($A1589&gt;=CrashTest!$B$7,$A1589&lt;=CrashTest!$C$7),5,0)))))</f>
        <v>0</v>
      </c>
      <c r="J1589" s="0" t="str">
        <f aca="false">IF(I1589=0,"",IF(I1588=I1589,MAX(J1588,B1589),B1589))</f>
        <v/>
      </c>
      <c r="K1589" s="9" t="str">
        <f aca="false">IF(I1589=0,"",B1589/J1589-1)</f>
        <v/>
      </c>
      <c r="M1589" s="8"/>
      <c r="N1589" s="8"/>
      <c r="O1589" s="8"/>
      <c r="P1589" s="8"/>
      <c r="Q1589" s="9"/>
      <c r="R1589" s="9"/>
      <c r="S1589" s="9"/>
      <c r="T1589" s="9"/>
      <c r="U1589" s="9"/>
      <c r="V1589" s="9"/>
    </row>
    <row r="1590" customFormat="false" ht="15" hidden="false" customHeight="false" outlineLevel="0" collapsed="false">
      <c r="A1590" s="5" t="n">
        <v>46136</v>
      </c>
      <c r="B1590" s="6" t="n">
        <v>4722.3</v>
      </c>
      <c r="C1590" s="9" t="n">
        <f aca="false">B1590/B1589-1</f>
        <v>0.00365560774478757</v>
      </c>
      <c r="D1590" s="9" t="n">
        <f aca="false">LN(B1590/B1589)</f>
        <v>0.00364894225014598</v>
      </c>
      <c r="E1590" s="9" t="n">
        <f aca="false">B1590/B1585-1</f>
        <v>-0.0278532608695653</v>
      </c>
      <c r="F1590" s="9" t="n">
        <f aca="false">B1590/B1569-1</f>
        <v>0.0379137544507451</v>
      </c>
      <c r="G1590" s="0" t="n">
        <f aca="false">MAX(G1589,B1590)</f>
        <v>5318.4</v>
      </c>
      <c r="H1590" s="9" t="n">
        <f aca="false">B1590/G1590-1</f>
        <v>-0.112082581227437</v>
      </c>
      <c r="I1590" s="0" t="n">
        <f aca="false">IF(AND($A1590&gt;=CrashTest!$B$3,$A1590&lt;=CrashTest!$C$3),1,IF(AND($A1590&gt;=CrashTest!$B$4,$A1590&lt;=CrashTest!$C$4),2,IF(AND($A1590&gt;=CrashTest!$B$5,$A1590&lt;=CrashTest!$C$5),3,IF(AND($A1590&gt;=CrashTest!$B$6,$A1590&lt;=CrashTest!$C$6),4,IF(AND($A1590&gt;=CrashTest!$B$7,$A1590&lt;=CrashTest!$C$7),5,0)))))</f>
        <v>0</v>
      </c>
      <c r="J1590" s="0" t="str">
        <f aca="false">IF(I1590=0,"",IF(I1589=I1590,MAX(J1589,B1590),B1590))</f>
        <v/>
      </c>
      <c r="K1590" s="9" t="str">
        <f aca="false">IF(I1590=0,"",B1590/J1590-1)</f>
        <v/>
      </c>
      <c r="M1590" s="8"/>
      <c r="N1590" s="8"/>
      <c r="O1590" s="8"/>
      <c r="P1590" s="8"/>
      <c r="Q1590" s="9"/>
      <c r="R1590" s="9"/>
      <c r="S1590" s="9"/>
      <c r="T1590" s="9"/>
      <c r="U1590" s="9"/>
      <c r="V1590" s="9"/>
    </row>
    <row r="1591" customFormat="false" ht="15" hidden="false" customHeight="false" outlineLevel="0" collapsed="false">
      <c r="A1591" s="5" t="n">
        <v>46139</v>
      </c>
      <c r="B1591" s="6" t="n">
        <v>4675.4</v>
      </c>
      <c r="C1591" s="9" t="n">
        <f aca="false">B1591/B1590-1</f>
        <v>-0.00993160112656977</v>
      </c>
      <c r="D1591" s="9" t="n">
        <f aca="false">LN(B1591/B1590)</f>
        <v>-0.0099812484689481</v>
      </c>
      <c r="E1591" s="9" t="n">
        <f aca="false">B1591/B1586-1</f>
        <v>-0.0272958016061251</v>
      </c>
      <c r="F1591" s="9" t="n">
        <f aca="false">B1591/B1570-1</f>
        <v>0.0685407382013483</v>
      </c>
      <c r="G1591" s="0" t="n">
        <f aca="false">MAX(G1590,B1591)</f>
        <v>5318.4</v>
      </c>
      <c r="H1591" s="9" t="n">
        <f aca="false">B1591/G1591-1</f>
        <v>-0.120901022864019</v>
      </c>
      <c r="I1591" s="0" t="n">
        <f aca="false">IF(AND($A1591&gt;=CrashTest!$B$3,$A1591&lt;=CrashTest!$C$3),1,IF(AND($A1591&gt;=CrashTest!$B$4,$A1591&lt;=CrashTest!$C$4),2,IF(AND($A1591&gt;=CrashTest!$B$5,$A1591&lt;=CrashTest!$C$5),3,IF(AND($A1591&gt;=CrashTest!$B$6,$A1591&lt;=CrashTest!$C$6),4,IF(AND($A1591&gt;=CrashTest!$B$7,$A1591&lt;=CrashTest!$C$7),5,0)))))</f>
        <v>0</v>
      </c>
      <c r="J1591" s="0" t="str">
        <f aca="false">IF(I1591=0,"",IF(I1590=I1591,MAX(J1590,B1591),B1591))</f>
        <v/>
      </c>
      <c r="K1591" s="9" t="str">
        <f aca="false">IF(I1591=0,"",B1591/J1591-1)</f>
        <v/>
      </c>
      <c r="M1591" s="8"/>
      <c r="N1591" s="8"/>
      <c r="O1591" s="8"/>
      <c r="P1591" s="8"/>
      <c r="Q1591" s="9"/>
      <c r="R1591" s="9"/>
      <c r="S1591" s="9"/>
      <c r="T1591" s="9"/>
      <c r="U1591" s="9"/>
      <c r="V1591" s="9"/>
    </row>
    <row r="1592" customFormat="false" ht="15" hidden="false" customHeight="false" outlineLevel="0" collapsed="false">
      <c r="A1592" s="5" t="n">
        <v>46140</v>
      </c>
      <c r="B1592" s="6" t="n">
        <v>4591.5</v>
      </c>
      <c r="C1592" s="9" t="n">
        <f aca="false">B1592/B1591-1</f>
        <v>-0.0179449886640715</v>
      </c>
      <c r="D1592" s="9" t="n">
        <f aca="false">LN(B1592/B1591)</f>
        <v>-0.0181079525063605</v>
      </c>
      <c r="E1592" s="9" t="n">
        <f aca="false">B1592/B1587-1</f>
        <v>-0.022752426357909</v>
      </c>
      <c r="F1592" s="9" t="n">
        <f aca="false">B1592/B1571-1</f>
        <v>0.0221504897595726</v>
      </c>
      <c r="G1592" s="0" t="n">
        <f aca="false">MAX(G1591,B1592)</f>
        <v>5318.4</v>
      </c>
      <c r="H1592" s="9" t="n">
        <f aca="false">B1592/G1592-1</f>
        <v>-0.136676444043321</v>
      </c>
      <c r="I1592" s="0" t="n">
        <f aca="false">IF(AND($A1592&gt;=CrashTest!$B$3,$A1592&lt;=CrashTest!$C$3),1,IF(AND($A1592&gt;=CrashTest!$B$4,$A1592&lt;=CrashTest!$C$4),2,IF(AND($A1592&gt;=CrashTest!$B$5,$A1592&lt;=CrashTest!$C$5),3,IF(AND($A1592&gt;=CrashTest!$B$6,$A1592&lt;=CrashTest!$C$6),4,IF(AND($A1592&gt;=CrashTest!$B$7,$A1592&lt;=CrashTest!$C$7),5,0)))))</f>
        <v>0</v>
      </c>
      <c r="J1592" s="0" t="str">
        <f aca="false">IF(I1592=0,"",IF(I1591=I1592,MAX(J1591,B1592),B1592))</f>
        <v/>
      </c>
      <c r="K1592" s="9" t="str">
        <f aca="false">IF(I1592=0,"",B1592/J1592-1)</f>
        <v/>
      </c>
      <c r="M1592" s="8"/>
      <c r="N1592" s="8"/>
      <c r="O1592" s="8"/>
      <c r="P1592" s="8"/>
      <c r="Q1592" s="9"/>
      <c r="R1592" s="9"/>
      <c r="S1592" s="9"/>
      <c r="T1592" s="9"/>
      <c r="U1592" s="9"/>
      <c r="V1592" s="9"/>
    </row>
    <row r="1593" customFormat="false" ht="15" hidden="false" customHeight="false" outlineLevel="0" collapsed="false">
      <c r="A1593" s="5" t="n">
        <v>46141</v>
      </c>
      <c r="B1593" s="6" t="n">
        <v>4545.2</v>
      </c>
      <c r="C1593" s="9" t="n">
        <f aca="false">B1593/B1592-1</f>
        <v>-0.010083850593488</v>
      </c>
      <c r="D1593" s="9" t="n">
        <f aca="false">LN(B1593/B1592)</f>
        <v>-0.0101350370097229</v>
      </c>
      <c r="E1593" s="9" t="n">
        <f aca="false">B1593/B1588-1</f>
        <v>-0.0395773903856314</v>
      </c>
      <c r="F1593" s="9" t="n">
        <f aca="false">B1593/B1572-1</f>
        <v>0.00424215642951831</v>
      </c>
      <c r="G1593" s="0" t="n">
        <f aca="false">MAX(G1592,B1593)</f>
        <v>5318.4</v>
      </c>
      <c r="H1593" s="9" t="n">
        <f aca="false">B1593/G1593-1</f>
        <v>-0.145382069795427</v>
      </c>
      <c r="I1593" s="0" t="n">
        <f aca="false">IF(AND($A1593&gt;=CrashTest!$B$3,$A1593&lt;=CrashTest!$C$3),1,IF(AND($A1593&gt;=CrashTest!$B$4,$A1593&lt;=CrashTest!$C$4),2,IF(AND($A1593&gt;=CrashTest!$B$5,$A1593&lt;=CrashTest!$C$5),3,IF(AND($A1593&gt;=CrashTest!$B$6,$A1593&lt;=CrashTest!$C$6),4,IF(AND($A1593&gt;=CrashTest!$B$7,$A1593&lt;=CrashTest!$C$7),5,0)))))</f>
        <v>0</v>
      </c>
      <c r="J1593" s="0" t="str">
        <f aca="false">IF(I1593=0,"",IF(I1592=I1593,MAX(J1592,B1593),B1593))</f>
        <v/>
      </c>
      <c r="K1593" s="9" t="str">
        <f aca="false">IF(I1593=0,"",B1593/J1593-1)</f>
        <v/>
      </c>
      <c r="M1593" s="8"/>
      <c r="N1593" s="8"/>
      <c r="O1593" s="8"/>
      <c r="P1593" s="8"/>
      <c r="Q1593" s="9"/>
      <c r="R1593" s="9"/>
      <c r="S1593" s="9"/>
      <c r="T1593" s="9"/>
      <c r="U1593" s="9"/>
      <c r="V1593" s="9"/>
    </row>
    <row r="1594" customFormat="false" ht="15" hidden="false" customHeight="false" outlineLevel="0" collapsed="false">
      <c r="A1594" s="5" t="n">
        <v>46142</v>
      </c>
      <c r="B1594" s="6" t="n">
        <v>4614.7</v>
      </c>
      <c r="C1594" s="9" t="n">
        <f aca="false">B1594/B1593-1</f>
        <v>0.0152908562879521</v>
      </c>
      <c r="D1594" s="9" t="n">
        <f aca="false">LN(B1594/B1593)</f>
        <v>0.0151751293630367</v>
      </c>
      <c r="E1594" s="9" t="n">
        <f aca="false">B1594/B1589-1</f>
        <v>-0.0192131941935348</v>
      </c>
      <c r="F1594" s="9" t="n">
        <f aca="false">B1594/B1573-1</f>
        <v>-0.00707892245460029</v>
      </c>
      <c r="G1594" s="0" t="n">
        <f aca="false">MAX(G1593,B1594)</f>
        <v>5318.4</v>
      </c>
      <c r="H1594" s="9" t="n">
        <f aca="false">B1594/G1594-1</f>
        <v>-0.132314229843562</v>
      </c>
      <c r="I1594" s="0" t="n">
        <f aca="false">IF(AND($A1594&gt;=CrashTest!$B$3,$A1594&lt;=CrashTest!$C$3),1,IF(AND($A1594&gt;=CrashTest!$B$4,$A1594&lt;=CrashTest!$C$4),2,IF(AND($A1594&gt;=CrashTest!$B$5,$A1594&lt;=CrashTest!$C$5),3,IF(AND($A1594&gt;=CrashTest!$B$6,$A1594&lt;=CrashTest!$C$6),4,IF(AND($A1594&gt;=CrashTest!$B$7,$A1594&lt;=CrashTest!$C$7),5,0)))))</f>
        <v>0</v>
      </c>
      <c r="J1594" s="0" t="str">
        <f aca="false">IF(I1594=0,"",IF(I1593=I1594,MAX(J1593,B1594),B1594))</f>
        <v/>
      </c>
      <c r="K1594" s="9" t="str">
        <f aca="false">IF(I1594=0,"",B1594/J1594-1)</f>
        <v/>
      </c>
      <c r="M1594" s="8"/>
      <c r="N1594" s="8"/>
      <c r="O1594" s="8"/>
      <c r="P1594" s="8"/>
      <c r="Q1594" s="9"/>
      <c r="R1594" s="9"/>
      <c r="S1594" s="9"/>
      <c r="T1594" s="9"/>
      <c r="U1594" s="9"/>
      <c r="V1594" s="9"/>
    </row>
    <row r="1595" customFormat="false" ht="15" hidden="false" customHeight="false" outlineLevel="0" collapsed="false">
      <c r="A1595" s="5" t="n">
        <v>46143</v>
      </c>
      <c r="B1595" s="6" t="n">
        <v>4629.9</v>
      </c>
      <c r="C1595" s="9" t="n">
        <f aca="false">B1595/B1594-1</f>
        <v>0.00329382191691763</v>
      </c>
      <c r="D1595" s="9" t="n">
        <f aca="false">LN(B1595/B1594)</f>
        <v>0.0032884091680047</v>
      </c>
      <c r="E1595" s="9" t="n">
        <f aca="false">B1595/B1590-1</f>
        <v>-0.0195667365478688</v>
      </c>
      <c r="F1595" s="9" t="n">
        <f aca="false">B1595/B1574-1</f>
        <v>-0.0320496738585048</v>
      </c>
      <c r="G1595" s="0" t="n">
        <f aca="false">MAX(G1594,B1595)</f>
        <v>5318.4</v>
      </c>
      <c r="H1595" s="9" t="n">
        <f aca="false">B1595/G1595-1</f>
        <v>-0.129456227436823</v>
      </c>
      <c r="I1595" s="0" t="n">
        <f aca="false">IF(AND($A1595&gt;=CrashTest!$B$3,$A1595&lt;=CrashTest!$C$3),1,IF(AND($A1595&gt;=CrashTest!$B$4,$A1595&lt;=CrashTest!$C$4),2,IF(AND($A1595&gt;=CrashTest!$B$5,$A1595&lt;=CrashTest!$C$5),3,IF(AND($A1595&gt;=CrashTest!$B$6,$A1595&lt;=CrashTest!$C$6),4,IF(AND($A1595&gt;=CrashTest!$B$7,$A1595&lt;=CrashTest!$C$7),5,0)))))</f>
        <v>0</v>
      </c>
      <c r="J1595" s="0" t="str">
        <f aca="false">IF(I1595=0,"",IF(I1594=I1595,MAX(J1594,B1595),B1595))</f>
        <v/>
      </c>
      <c r="K1595" s="9" t="str">
        <f aca="false">IF(I1595=0,"",B1595/J1595-1)</f>
        <v/>
      </c>
      <c r="M1595" s="8"/>
      <c r="N1595" s="8"/>
      <c r="O1595" s="8"/>
      <c r="P1595" s="8"/>
      <c r="Q1595" s="9"/>
      <c r="R1595" s="9"/>
      <c r="S1595" s="9"/>
      <c r="T1595" s="9"/>
      <c r="U1595" s="9"/>
      <c r="V1595" s="9"/>
    </row>
    <row r="1596" customFormat="false" ht="15" hidden="false" customHeight="false" outlineLevel="0" collapsed="false">
      <c r="A1596" s="5" t="n">
        <v>46146</v>
      </c>
      <c r="B1596" s="6" t="n">
        <v>4519.5</v>
      </c>
      <c r="C1596" s="9" t="n">
        <f aca="false">B1596/B1595-1</f>
        <v>-0.0238450074515647</v>
      </c>
      <c r="D1596" s="9" t="n">
        <f aca="false">LN(B1596/B1595)</f>
        <v>-0.0241339013364297</v>
      </c>
      <c r="E1596" s="9" t="n">
        <f aca="false">B1596/B1591-1</f>
        <v>-0.0333447405569576</v>
      </c>
      <c r="F1596" s="9" t="n">
        <f aca="false">B1596/B1575-1</f>
        <v>-0.0283779425991616</v>
      </c>
      <c r="G1596" s="0" t="n">
        <f aca="false">MAX(G1595,B1596)</f>
        <v>5318.4</v>
      </c>
      <c r="H1596" s="9" t="n">
        <f aca="false">B1596/G1596-1</f>
        <v>-0.150214350180505</v>
      </c>
      <c r="I1596" s="0" t="n">
        <f aca="false">IF(AND($A1596&gt;=CrashTest!$B$3,$A1596&lt;=CrashTest!$C$3),1,IF(AND($A1596&gt;=CrashTest!$B$4,$A1596&lt;=CrashTest!$C$4),2,IF(AND($A1596&gt;=CrashTest!$B$5,$A1596&lt;=CrashTest!$C$5),3,IF(AND($A1596&gt;=CrashTest!$B$6,$A1596&lt;=CrashTest!$C$6),4,IF(AND($A1596&gt;=CrashTest!$B$7,$A1596&lt;=CrashTest!$C$7),5,0)))))</f>
        <v>0</v>
      </c>
      <c r="J1596" s="0" t="str">
        <f aca="false">IF(I1596=0,"",IF(I1595=I1596,MAX(J1595,B1596),B1596))</f>
        <v/>
      </c>
      <c r="K1596" s="9" t="str">
        <f aca="false">IF(I1596=0,"",B1596/J1596-1)</f>
        <v/>
      </c>
      <c r="M1596" s="8"/>
      <c r="N1596" s="8"/>
      <c r="O1596" s="8"/>
      <c r="P1596" s="8"/>
      <c r="Q1596" s="9"/>
      <c r="R1596" s="9"/>
      <c r="S1596" s="9"/>
      <c r="T1596" s="9"/>
      <c r="U1596" s="9"/>
      <c r="V1596" s="9"/>
    </row>
    <row r="1597" customFormat="false" ht="15" hidden="false" customHeight="false" outlineLevel="0" collapsed="false">
      <c r="A1597" s="5" t="n">
        <v>46147</v>
      </c>
      <c r="B1597" s="6" t="n">
        <v>4555.8</v>
      </c>
      <c r="C1597" s="9" t="n">
        <f aca="false">B1597/B1596-1</f>
        <v>0.00803186193162975</v>
      </c>
      <c r="D1597" s="9" t="n">
        <f aca="false">LN(B1597/B1596)</f>
        <v>0.00799977820877759</v>
      </c>
      <c r="E1597" s="9" t="n">
        <f aca="false">B1597/B1592-1</f>
        <v>-0.00777523685070236</v>
      </c>
      <c r="F1597" s="9" t="n">
        <f aca="false">B1597/B1576-1</f>
        <v>-0.0216887132795053</v>
      </c>
      <c r="G1597" s="0" t="n">
        <f aca="false">MAX(G1596,B1597)</f>
        <v>5318.4</v>
      </c>
      <c r="H1597" s="9" t="n">
        <f aca="false">B1597/G1597-1</f>
        <v>-0.143388989169675</v>
      </c>
      <c r="I1597" s="0" t="n">
        <f aca="false">IF(AND($A1597&gt;=CrashTest!$B$3,$A1597&lt;=CrashTest!$C$3),1,IF(AND($A1597&gt;=CrashTest!$B$4,$A1597&lt;=CrashTest!$C$4),2,IF(AND($A1597&gt;=CrashTest!$B$5,$A1597&lt;=CrashTest!$C$5),3,IF(AND($A1597&gt;=CrashTest!$B$6,$A1597&lt;=CrashTest!$C$6),4,IF(AND($A1597&gt;=CrashTest!$B$7,$A1597&lt;=CrashTest!$C$7),5,0)))))</f>
        <v>0</v>
      </c>
      <c r="J1597" s="0" t="str">
        <f aca="false">IF(I1597=0,"",IF(I1596=I1597,MAX(J1596,B1597),B1597))</f>
        <v/>
      </c>
      <c r="K1597" s="9" t="str">
        <f aca="false">IF(I1597=0,"",B1597/J1597-1)</f>
        <v/>
      </c>
      <c r="M1597" s="8"/>
      <c r="N1597" s="8"/>
      <c r="O1597" s="8"/>
      <c r="P1597" s="8"/>
      <c r="Q1597" s="9"/>
      <c r="R1597" s="9"/>
      <c r="S1597" s="9"/>
      <c r="T1597" s="9"/>
      <c r="U1597" s="9"/>
      <c r="V1597" s="9"/>
    </row>
    <row r="1598" customFormat="false" ht="15" hidden="false" customHeight="false" outlineLevel="0" collapsed="false">
      <c r="A1598" s="5" t="n">
        <v>46148</v>
      </c>
      <c r="B1598" s="6" t="n">
        <v>4681.9</v>
      </c>
      <c r="C1598" s="9" t="n">
        <f aca="false">B1598/B1597-1</f>
        <v>0.0276790025901048</v>
      </c>
      <c r="D1598" s="9" t="n">
        <f aca="false">LN(B1598/B1597)</f>
        <v>0.0273028639816704</v>
      </c>
      <c r="E1598" s="9" t="n">
        <f aca="false">B1598/B1593-1</f>
        <v>0.0300756842383174</v>
      </c>
      <c r="F1598" s="9" t="n">
        <f aca="false">B1598/B1577-1</f>
        <v>0.00532520237916279</v>
      </c>
      <c r="G1598" s="0" t="n">
        <f aca="false">MAX(G1597,B1598)</f>
        <v>5318.4</v>
      </c>
      <c r="H1598" s="9" t="n">
        <f aca="false">B1598/G1598-1</f>
        <v>-0.11967885078219</v>
      </c>
      <c r="I1598" s="0" t="n">
        <f aca="false">IF(AND($A1598&gt;=CrashTest!$B$3,$A1598&lt;=CrashTest!$C$3),1,IF(AND($A1598&gt;=CrashTest!$B$4,$A1598&lt;=CrashTest!$C$4),2,IF(AND($A1598&gt;=CrashTest!$B$5,$A1598&lt;=CrashTest!$C$5),3,IF(AND($A1598&gt;=CrashTest!$B$6,$A1598&lt;=CrashTest!$C$6),4,IF(AND($A1598&gt;=CrashTest!$B$7,$A1598&lt;=CrashTest!$C$7),5,0)))))</f>
        <v>0</v>
      </c>
      <c r="J1598" s="0" t="str">
        <f aca="false">IF(I1598=0,"",IF(I1597=I1598,MAX(J1597,B1598),B1598))</f>
        <v/>
      </c>
      <c r="K1598" s="9" t="str">
        <f aca="false">IF(I1598=0,"",B1598/J1598-1)</f>
        <v/>
      </c>
      <c r="M1598" s="8"/>
      <c r="N1598" s="8"/>
      <c r="O1598" s="8"/>
      <c r="P1598" s="8"/>
      <c r="Q1598" s="9"/>
      <c r="R1598" s="9"/>
      <c r="S1598" s="9"/>
      <c r="T1598" s="9"/>
      <c r="U1598" s="9"/>
      <c r="V1598" s="9"/>
    </row>
    <row r="1599" customFormat="false" ht="15" hidden="false" customHeight="false" outlineLevel="0" collapsed="false">
      <c r="A1599" s="5" t="n">
        <v>46149</v>
      </c>
      <c r="B1599" s="6" t="n">
        <v>4699.8</v>
      </c>
      <c r="C1599" s="9" t="n">
        <f aca="false">B1599/B1598-1</f>
        <v>0.0038232341570732</v>
      </c>
      <c r="D1599" s="9" t="n">
        <f aca="false">LN(B1599/B1598)</f>
        <v>0.00381594417233452</v>
      </c>
      <c r="E1599" s="9" t="n">
        <f aca="false">B1599/B1594-1</f>
        <v>0.0184410687585326</v>
      </c>
      <c r="F1599" s="9" t="n">
        <f aca="false">B1599/B1578-1</f>
        <v>-0.0104642593957258</v>
      </c>
      <c r="G1599" s="0" t="n">
        <f aca="false">MAX(G1598,B1599)</f>
        <v>5318.4</v>
      </c>
      <c r="H1599" s="9" t="n">
        <f aca="false">B1599/G1599-1</f>
        <v>-0.116313176895307</v>
      </c>
      <c r="I1599" s="0" t="n">
        <f aca="false">IF(AND($A1599&gt;=CrashTest!$B$3,$A1599&lt;=CrashTest!$C$3),1,IF(AND($A1599&gt;=CrashTest!$B$4,$A1599&lt;=CrashTest!$C$4),2,IF(AND($A1599&gt;=CrashTest!$B$5,$A1599&lt;=CrashTest!$C$5),3,IF(AND($A1599&gt;=CrashTest!$B$6,$A1599&lt;=CrashTest!$C$6),4,IF(AND($A1599&gt;=CrashTest!$B$7,$A1599&lt;=CrashTest!$C$7),5,0)))))</f>
        <v>0</v>
      </c>
      <c r="J1599" s="0" t="str">
        <f aca="false">IF(I1599=0,"",IF(I1598=I1599,MAX(J1598,B1599),B1599))</f>
        <v/>
      </c>
      <c r="K1599" s="9" t="str">
        <f aca="false">IF(I1599=0,"",B1599/J1599-1)</f>
        <v/>
      </c>
      <c r="M1599" s="8"/>
      <c r="N1599" s="8"/>
      <c r="O1599" s="8"/>
      <c r="P1599" s="8"/>
      <c r="Q1599" s="9"/>
      <c r="R1599" s="9"/>
      <c r="S1599" s="9"/>
      <c r="T1599" s="9"/>
      <c r="U1599" s="9"/>
      <c r="V1599" s="9"/>
    </row>
    <row r="1600" customFormat="false" ht="15" hidden="false" customHeight="false" outlineLevel="0" collapsed="false">
      <c r="A1600" s="5" t="n">
        <v>46150</v>
      </c>
      <c r="B1600" s="6" t="n">
        <v>4720.4</v>
      </c>
      <c r="C1600" s="9" t="n">
        <f aca="false">B1600/B1599-1</f>
        <v>0.00438316524107396</v>
      </c>
      <c r="D1600" s="9" t="n">
        <f aca="false">LN(B1600/B1599)</f>
        <v>0.00437358715034566</v>
      </c>
      <c r="E1600" s="9" t="n">
        <f aca="false">B1600/B1595-1</f>
        <v>0.0195468584634657</v>
      </c>
      <c r="F1600" s="9" t="n">
        <f aca="false">B1600/B1579-1</f>
        <v>-0.0149826801886399</v>
      </c>
      <c r="G1600" s="0" t="n">
        <f aca="false">MAX(G1599,B1600)</f>
        <v>5318.4</v>
      </c>
      <c r="H1600" s="9" t="n">
        <f aca="false">B1600/G1600-1</f>
        <v>-0.112439831528279</v>
      </c>
      <c r="I1600" s="0" t="n">
        <f aca="false">IF(AND($A1600&gt;=CrashTest!$B$3,$A1600&lt;=CrashTest!$C$3),1,IF(AND($A1600&gt;=CrashTest!$B$4,$A1600&lt;=CrashTest!$C$4),2,IF(AND($A1600&gt;=CrashTest!$B$5,$A1600&lt;=CrashTest!$C$5),3,IF(AND($A1600&gt;=CrashTest!$B$6,$A1600&lt;=CrashTest!$C$6),4,IF(AND($A1600&gt;=CrashTest!$B$7,$A1600&lt;=CrashTest!$C$7),5,0)))))</f>
        <v>0</v>
      </c>
      <c r="J1600" s="0" t="str">
        <f aca="false">IF(I1600=0,"",IF(I1599=I1600,MAX(J1599,B1600),B1600))</f>
        <v/>
      </c>
      <c r="K1600" s="9" t="str">
        <f aca="false">IF(I1600=0,"",B1600/J1600-1)</f>
        <v/>
      </c>
      <c r="M1600" s="8"/>
      <c r="N1600" s="8"/>
      <c r="O1600" s="8"/>
      <c r="P1600" s="8"/>
      <c r="Q1600" s="9"/>
      <c r="R1600" s="9"/>
      <c r="S1600" s="9"/>
      <c r="T1600" s="9"/>
      <c r="U1600" s="9"/>
      <c r="V1600" s="9"/>
    </row>
    <row r="1601" customFormat="false" ht="15" hidden="false" customHeight="false" outlineLevel="0" collapsed="false">
      <c r="A1601" s="5" t="n">
        <v>46153</v>
      </c>
      <c r="B1601" s="6" t="n">
        <v>4718.7</v>
      </c>
      <c r="C1601" s="9" t="n">
        <f aca="false">B1601/B1600-1</f>
        <v>-0.000360138971273627</v>
      </c>
      <c r="D1601" s="9" t="n">
        <f aca="false">LN(B1601/B1600)</f>
        <v>-0.000360203836887166</v>
      </c>
      <c r="E1601" s="9" t="n">
        <f aca="false">B1601/B1596-1</f>
        <v>0.0440756720876203</v>
      </c>
      <c r="F1601" s="9" t="n">
        <f aca="false">B1601/B1580-1</f>
        <v>-0.009072009072009</v>
      </c>
      <c r="G1601" s="0" t="n">
        <f aca="false">MAX(G1600,B1601)</f>
        <v>5318.4</v>
      </c>
      <c r="H1601" s="9" t="n">
        <f aca="false">B1601/G1601-1</f>
        <v>-0.112759476534296</v>
      </c>
      <c r="I1601" s="0" t="n">
        <f aca="false">IF(AND($A1601&gt;=CrashTest!$B$3,$A1601&lt;=CrashTest!$C$3),1,IF(AND($A1601&gt;=CrashTest!$B$4,$A1601&lt;=CrashTest!$C$4),2,IF(AND($A1601&gt;=CrashTest!$B$5,$A1601&lt;=CrashTest!$C$5),3,IF(AND($A1601&gt;=CrashTest!$B$6,$A1601&lt;=CrashTest!$C$6),4,IF(AND($A1601&gt;=CrashTest!$B$7,$A1601&lt;=CrashTest!$C$7),5,0)))))</f>
        <v>0</v>
      </c>
      <c r="J1601" s="0" t="str">
        <f aca="false">IF(I1601=0,"",IF(I1600=I1601,MAX(J1600,B1601),B1601))</f>
        <v/>
      </c>
      <c r="K1601" s="9" t="str">
        <f aca="false">IF(I1601=0,"",B1601/J1601-1)</f>
        <v/>
      </c>
      <c r="M1601" s="8"/>
      <c r="N1601" s="8"/>
      <c r="O1601" s="8"/>
      <c r="P1601" s="8"/>
      <c r="Q1601" s="9"/>
      <c r="R1601" s="9"/>
      <c r="S1601" s="9"/>
      <c r="T1601" s="9"/>
      <c r="U1601" s="9"/>
      <c r="V1601" s="9"/>
    </row>
    <row r="1602" customFormat="false" ht="15" hidden="false" customHeight="false" outlineLevel="0" collapsed="false">
      <c r="A1602" s="5" t="n">
        <v>46154</v>
      </c>
      <c r="B1602" s="6" t="n">
        <v>4677.6</v>
      </c>
      <c r="C1602" s="9" t="n">
        <f aca="false">B1602/B1601-1</f>
        <v>-0.00871002606650129</v>
      </c>
      <c r="D1602" s="9" t="n">
        <f aca="false">LN(B1602/B1601)</f>
        <v>-0.00874818005324565</v>
      </c>
      <c r="E1602" s="9" t="n">
        <f aca="false">B1602/B1597-1</f>
        <v>0.0267351507967866</v>
      </c>
      <c r="F1602" s="9" t="n">
        <f aca="false">B1602/B1581-1</f>
        <v>-0.0136639676113359</v>
      </c>
      <c r="G1602" s="0" t="n">
        <f aca="false">MAX(G1601,B1602)</f>
        <v>5318.4</v>
      </c>
      <c r="H1602" s="9" t="n">
        <f aca="false">B1602/G1602-1</f>
        <v>-0.120487364620938</v>
      </c>
      <c r="I1602" s="0" t="n">
        <f aca="false">IF(AND($A1602&gt;=CrashTest!$B$3,$A1602&lt;=CrashTest!$C$3),1,IF(AND($A1602&gt;=CrashTest!$B$4,$A1602&lt;=CrashTest!$C$4),2,IF(AND($A1602&gt;=CrashTest!$B$5,$A1602&lt;=CrashTest!$C$5),3,IF(AND($A1602&gt;=CrashTest!$B$6,$A1602&lt;=CrashTest!$C$6),4,IF(AND($A1602&gt;=CrashTest!$B$7,$A1602&lt;=CrashTest!$C$7),5,0)))))</f>
        <v>0</v>
      </c>
      <c r="J1602" s="0" t="str">
        <f aca="false">IF(I1602=0,"",IF(I1601=I1602,MAX(J1601,B1602),B1602))</f>
        <v/>
      </c>
      <c r="K1602" s="9" t="str">
        <f aca="false">IF(I1602=0,"",B1602/J1602-1)</f>
        <v/>
      </c>
      <c r="M1602" s="8"/>
      <c r="N1602" s="8"/>
      <c r="O1602" s="8"/>
      <c r="P1602" s="8"/>
      <c r="Q1602" s="9"/>
      <c r="R1602" s="9"/>
      <c r="S1602" s="9"/>
      <c r="T1602" s="9"/>
      <c r="U1602" s="9"/>
      <c r="V1602" s="9"/>
    </row>
    <row r="1603" customFormat="false" ht="15" hidden="false" customHeight="false" outlineLevel="0" collapsed="false">
      <c r="A1603" s="5" t="n">
        <v>46155</v>
      </c>
      <c r="B1603" s="6" t="n">
        <v>4697.7</v>
      </c>
      <c r="C1603" s="9" t="n">
        <f aca="false">B1603/B1602-1</f>
        <v>0.00429707542329383</v>
      </c>
      <c r="D1603" s="9" t="n">
        <f aca="false">LN(B1603/B1602)</f>
        <v>0.00428786935804601</v>
      </c>
      <c r="E1603" s="9" t="n">
        <f aca="false">B1603/B1598-1</f>
        <v>0.00337469830624326</v>
      </c>
      <c r="F1603" s="9" t="n">
        <f aca="false">B1603/B1582-1</f>
        <v>-0.0263834196891192</v>
      </c>
      <c r="G1603" s="0" t="n">
        <f aca="false">MAX(G1602,B1603)</f>
        <v>5318.4</v>
      </c>
      <c r="H1603" s="9" t="n">
        <f aca="false">B1603/G1603-1</f>
        <v>-0.116708032490975</v>
      </c>
      <c r="I1603" s="0" t="n">
        <f aca="false">IF(AND($A1603&gt;=CrashTest!$B$3,$A1603&lt;=CrashTest!$C$3),1,IF(AND($A1603&gt;=CrashTest!$B$4,$A1603&lt;=CrashTest!$C$4),2,IF(AND($A1603&gt;=CrashTest!$B$5,$A1603&lt;=CrashTest!$C$5),3,IF(AND($A1603&gt;=CrashTest!$B$6,$A1603&lt;=CrashTest!$C$6),4,IF(AND($A1603&gt;=CrashTest!$B$7,$A1603&lt;=CrashTest!$C$7),5,0)))))</f>
        <v>0</v>
      </c>
      <c r="J1603" s="0" t="str">
        <f aca="false">IF(I1603=0,"",IF(I1602=I1603,MAX(J1602,B1603),B1603))</f>
        <v/>
      </c>
      <c r="K1603" s="9" t="str">
        <f aca="false">IF(I1603=0,"",B1603/J1603-1)</f>
        <v/>
      </c>
      <c r="M1603" s="8"/>
      <c r="N1603" s="8"/>
      <c r="O1603" s="8"/>
      <c r="P1603" s="8"/>
      <c r="Q1603" s="9"/>
      <c r="R1603" s="9"/>
      <c r="S1603" s="9"/>
      <c r="T1603" s="9"/>
      <c r="U1603" s="9"/>
      <c r="V1603" s="9"/>
    </row>
    <row r="1604" customFormat="false" ht="15" hidden="false" customHeight="false" outlineLevel="0" collapsed="false">
      <c r="A1604" s="5" t="n">
        <v>46156</v>
      </c>
      <c r="B1604" s="6" t="n">
        <v>4678.1</v>
      </c>
      <c r="C1604" s="9" t="n">
        <f aca="false">B1604/B1603-1</f>
        <v>-0.0041722545075249</v>
      </c>
      <c r="D1604" s="9" t="n">
        <f aca="false">LN(B1604/B1603)</f>
        <v>-0.0041809826471691</v>
      </c>
      <c r="E1604" s="9" t="n">
        <f aca="false">B1604/B1599-1</f>
        <v>-0.00461721775394697</v>
      </c>
      <c r="F1604" s="9" t="n">
        <f aca="false">B1604/B1583-1</f>
        <v>-0.0253958333333333</v>
      </c>
      <c r="G1604" s="0" t="n">
        <f aca="false">MAX(G1603,B1604)</f>
        <v>5318.4</v>
      </c>
      <c r="H1604" s="9" t="n">
        <f aca="false">B1604/G1604-1</f>
        <v>-0.120393351383875</v>
      </c>
      <c r="I1604" s="0" t="n">
        <f aca="false">IF(AND($A1604&gt;=CrashTest!$B$3,$A1604&lt;=CrashTest!$C$3),1,IF(AND($A1604&gt;=CrashTest!$B$4,$A1604&lt;=CrashTest!$C$4),2,IF(AND($A1604&gt;=CrashTest!$B$5,$A1604&lt;=CrashTest!$C$5),3,IF(AND($A1604&gt;=CrashTest!$B$6,$A1604&lt;=CrashTest!$C$6),4,IF(AND($A1604&gt;=CrashTest!$B$7,$A1604&lt;=CrashTest!$C$7),5,0)))))</f>
        <v>0</v>
      </c>
      <c r="J1604" s="0" t="str">
        <f aca="false">IF(I1604=0,"",IF(I1603=I1604,MAX(J1603,B1604),B1604))</f>
        <v/>
      </c>
      <c r="K1604" s="9" t="str">
        <f aca="false">IF(I1604=0,"",B1604/J1604-1)</f>
        <v/>
      </c>
      <c r="M1604" s="8"/>
      <c r="N1604" s="8"/>
      <c r="O1604" s="8"/>
      <c r="P1604" s="8"/>
      <c r="Q1604" s="9"/>
      <c r="R1604" s="9"/>
      <c r="S1604" s="9"/>
      <c r="T1604" s="9"/>
      <c r="U1604" s="9"/>
      <c r="V1604" s="9"/>
    </row>
    <row r="1605" customFormat="false" ht="15" hidden="false" customHeight="false" outlineLevel="0" collapsed="false">
      <c r="A1605" s="5" t="n">
        <v>46157</v>
      </c>
      <c r="B1605" s="6" t="n">
        <v>4555.8</v>
      </c>
      <c r="C1605" s="9" t="n">
        <f aca="false">B1605/B1604-1</f>
        <v>-0.0261430922810543</v>
      </c>
      <c r="D1605" s="9" t="n">
        <f aca="false">LN(B1605/B1604)</f>
        <v>-0.0264908981250947</v>
      </c>
      <c r="E1605" s="9" t="n">
        <f aca="false">B1605/B1600-1</f>
        <v>-0.034869926277434</v>
      </c>
      <c r="F1605" s="9" t="n">
        <f aca="false">B1605/B1584-1</f>
        <v>-0.0479792702804363</v>
      </c>
      <c r="G1605" s="0" t="n">
        <f aca="false">MAX(G1604,B1605)</f>
        <v>5318.4</v>
      </c>
      <c r="H1605" s="9" t="n">
        <f aca="false">B1605/G1605-1</f>
        <v>-0.143388989169675</v>
      </c>
      <c r="I1605" s="0" t="n">
        <f aca="false">IF(AND($A1605&gt;=CrashTest!$B$3,$A1605&lt;=CrashTest!$C$3),1,IF(AND($A1605&gt;=CrashTest!$B$4,$A1605&lt;=CrashTest!$C$4),2,IF(AND($A1605&gt;=CrashTest!$B$5,$A1605&lt;=CrashTest!$C$5),3,IF(AND($A1605&gt;=CrashTest!$B$6,$A1605&lt;=CrashTest!$C$6),4,IF(AND($A1605&gt;=CrashTest!$B$7,$A1605&lt;=CrashTest!$C$7),5,0)))))</f>
        <v>0</v>
      </c>
      <c r="J1605" s="0" t="str">
        <f aca="false">IF(I1605=0,"",IF(I1604=I1605,MAX(J1604,B1605),B1605))</f>
        <v/>
      </c>
      <c r="K1605" s="9" t="str">
        <f aca="false">IF(I1605=0,"",B1605/J1605-1)</f>
        <v/>
      </c>
      <c r="M1605" s="8"/>
      <c r="N1605" s="8"/>
      <c r="O1605" s="8"/>
      <c r="P1605" s="8"/>
      <c r="Q1605" s="9"/>
      <c r="R1605" s="9"/>
      <c r="S1605" s="9"/>
      <c r="T1605" s="9"/>
      <c r="U1605" s="9"/>
      <c r="V1605" s="9"/>
    </row>
    <row r="1606" customFormat="false" ht="15" hidden="false" customHeight="false" outlineLevel="0" collapsed="false">
      <c r="A1606" s="5" t="n">
        <v>46160</v>
      </c>
      <c r="B1606" s="6" t="n">
        <v>4552.5</v>
      </c>
      <c r="C1606" s="9" t="n">
        <f aca="false">B1606/B1605-1</f>
        <v>-0.000724351376267696</v>
      </c>
      <c r="D1606" s="9" t="n">
        <f aca="false">LN(B1606/B1605)</f>
        <v>-0.000724613845480123</v>
      </c>
      <c r="E1606" s="9" t="n">
        <f aca="false">B1606/B1601-1</f>
        <v>-0.0352215652616187</v>
      </c>
      <c r="F1606" s="9" t="n">
        <f aca="false">B1606/B1585-1</f>
        <v>-0.0628087944664032</v>
      </c>
      <c r="G1606" s="0" t="n">
        <f aca="false">MAX(G1605,B1606)</f>
        <v>5318.4</v>
      </c>
      <c r="H1606" s="9" t="n">
        <f aca="false">B1606/G1606-1</f>
        <v>-0.144009476534296</v>
      </c>
      <c r="I1606" s="0" t="n">
        <f aca="false">IF(AND($A1606&gt;=CrashTest!$B$3,$A1606&lt;=CrashTest!$C$3),1,IF(AND($A1606&gt;=CrashTest!$B$4,$A1606&lt;=CrashTest!$C$4),2,IF(AND($A1606&gt;=CrashTest!$B$5,$A1606&lt;=CrashTest!$C$5),3,IF(AND($A1606&gt;=CrashTest!$B$6,$A1606&lt;=CrashTest!$C$6),4,IF(AND($A1606&gt;=CrashTest!$B$7,$A1606&lt;=CrashTest!$C$7),5,0)))))</f>
        <v>0</v>
      </c>
      <c r="J1606" s="0" t="str">
        <f aca="false">IF(I1606=0,"",IF(I1605=I1606,MAX(J1605,B1606),B1606))</f>
        <v/>
      </c>
      <c r="K1606" s="9" t="str">
        <f aca="false">IF(I1606=0,"",B1606/J1606-1)</f>
        <v/>
      </c>
      <c r="M1606" s="8"/>
      <c r="N1606" s="8"/>
      <c r="O1606" s="8"/>
      <c r="P1606" s="8"/>
      <c r="Q1606" s="9"/>
      <c r="R1606" s="9"/>
      <c r="S1606" s="9"/>
      <c r="T1606" s="9"/>
      <c r="U1606" s="9"/>
      <c r="V1606" s="9"/>
    </row>
    <row r="1607" customFormat="false" ht="15" hidden="false" customHeight="false" outlineLevel="0" collapsed="false">
      <c r="A1607" s="5" t="n">
        <v>46161</v>
      </c>
      <c r="B1607" s="6" t="n">
        <v>4506.3</v>
      </c>
      <c r="C1607" s="9" t="n">
        <f aca="false">B1607/B1606-1</f>
        <v>-0.0101482701812191</v>
      </c>
      <c r="D1607" s="9" t="n">
        <f aca="false">LN(B1607/B1606)</f>
        <v>-0.0102001149296446</v>
      </c>
      <c r="E1607" s="9" t="n">
        <f aca="false">B1607/B1602-1</f>
        <v>-0.0366213442791176</v>
      </c>
      <c r="F1607" s="9" t="n">
        <f aca="false">B1607/B1586-1</f>
        <v>-0.0624765946823118</v>
      </c>
      <c r="G1607" s="0" t="n">
        <f aca="false">MAX(G1606,B1607)</f>
        <v>5318.4</v>
      </c>
      <c r="H1607" s="9" t="n">
        <f aca="false">B1607/G1607-1</f>
        <v>-0.152696299638989</v>
      </c>
      <c r="I1607" s="0" t="n">
        <f aca="false">IF(AND($A1607&gt;=CrashTest!$B$3,$A1607&lt;=CrashTest!$C$3),1,IF(AND($A1607&gt;=CrashTest!$B$4,$A1607&lt;=CrashTest!$C$4),2,IF(AND($A1607&gt;=CrashTest!$B$5,$A1607&lt;=CrashTest!$C$5),3,IF(AND($A1607&gt;=CrashTest!$B$6,$A1607&lt;=CrashTest!$C$6),4,IF(AND($A1607&gt;=CrashTest!$B$7,$A1607&lt;=CrashTest!$C$7),5,0)))))</f>
        <v>0</v>
      </c>
      <c r="J1607" s="0" t="str">
        <f aca="false">IF(I1607=0,"",IF(I1606=I1607,MAX(J1606,B1607),B1607))</f>
        <v/>
      </c>
      <c r="K1607" s="9" t="str">
        <f aca="false">IF(I1607=0,"",B1607/J1607-1)</f>
        <v/>
      </c>
      <c r="M1607" s="8"/>
      <c r="N1607" s="8"/>
      <c r="O1607" s="8"/>
      <c r="P1607" s="8"/>
      <c r="Q1607" s="9"/>
      <c r="R1607" s="9"/>
      <c r="S1607" s="9"/>
      <c r="T1607" s="9"/>
      <c r="U1607" s="9"/>
      <c r="V1607" s="9"/>
    </row>
    <row r="1608" customFormat="false" ht="15" hidden="false" customHeight="false" outlineLevel="0" collapsed="false">
      <c r="A1608" s="5" t="n">
        <v>46162</v>
      </c>
      <c r="B1608" s="6" t="n">
        <v>4531.3</v>
      </c>
      <c r="C1608" s="9" t="n">
        <f aca="false">B1608/B1607-1</f>
        <v>0.00554778865144345</v>
      </c>
      <c r="D1608" s="9" t="n">
        <f aca="false">LN(B1608/B1607)</f>
        <v>0.00553245635274552</v>
      </c>
      <c r="E1608" s="9" t="n">
        <f aca="false">B1608/B1603-1</f>
        <v>-0.0354215892883751</v>
      </c>
      <c r="F1608" s="9" t="n">
        <f aca="false">B1608/B1587-1</f>
        <v>-0.0355652988251318</v>
      </c>
      <c r="G1608" s="0" t="n">
        <f aca="false">MAX(G1607,B1608)</f>
        <v>5318.4</v>
      </c>
      <c r="H1608" s="9" t="n">
        <f aca="false">B1608/G1608-1</f>
        <v>-0.1479956377858</v>
      </c>
      <c r="I1608" s="0" t="n">
        <f aca="false">IF(AND($A1608&gt;=CrashTest!$B$3,$A1608&lt;=CrashTest!$C$3),1,IF(AND($A1608&gt;=CrashTest!$B$4,$A1608&lt;=CrashTest!$C$4),2,IF(AND($A1608&gt;=CrashTest!$B$5,$A1608&lt;=CrashTest!$C$5),3,IF(AND($A1608&gt;=CrashTest!$B$6,$A1608&lt;=CrashTest!$C$6),4,IF(AND($A1608&gt;=CrashTest!$B$7,$A1608&lt;=CrashTest!$C$7),5,0)))))</f>
        <v>0</v>
      </c>
      <c r="J1608" s="0" t="str">
        <f aca="false">IF(I1608=0,"",IF(I1607=I1608,MAX(J1607,B1608),B1608))</f>
        <v/>
      </c>
      <c r="K1608" s="9" t="str">
        <f aca="false">IF(I1608=0,"",B1608/J1608-1)</f>
        <v/>
      </c>
      <c r="M1608" s="8"/>
      <c r="N1608" s="8"/>
      <c r="O1608" s="8"/>
      <c r="P1608" s="8"/>
      <c r="Q1608" s="9"/>
      <c r="R1608" s="9"/>
      <c r="S1608" s="9"/>
      <c r="T1608" s="9"/>
      <c r="U1608" s="9"/>
      <c r="V1608" s="9"/>
    </row>
    <row r="1609" customFormat="false" ht="15" hidden="false" customHeight="false" outlineLevel="0" collapsed="false">
      <c r="A1609" s="5" t="n">
        <v>46163</v>
      </c>
      <c r="B1609" s="6" t="n">
        <v>4539.8</v>
      </c>
      <c r="C1609" s="9" t="n">
        <f aca="false">B1609/B1608-1</f>
        <v>0.00187584137002617</v>
      </c>
      <c r="D1609" s="9" t="n">
        <f aca="false">LN(B1609/B1608)</f>
        <v>0.00187408417673749</v>
      </c>
      <c r="E1609" s="9" t="n">
        <f aca="false">B1609/B1604-1</f>
        <v>-0.029563284239328</v>
      </c>
      <c r="F1609" s="9" t="n">
        <f aca="false">B1609/B1588-1</f>
        <v>-0.0407184363444268</v>
      </c>
      <c r="G1609" s="0" t="n">
        <f aca="false">MAX(G1608,B1609)</f>
        <v>5318.4</v>
      </c>
      <c r="H1609" s="9" t="n">
        <f aca="false">B1609/G1609-1</f>
        <v>-0.146397412755716</v>
      </c>
      <c r="I1609" s="0" t="n">
        <f aca="false">IF(AND($A1609&gt;=CrashTest!$B$3,$A1609&lt;=CrashTest!$C$3),1,IF(AND($A1609&gt;=CrashTest!$B$4,$A1609&lt;=CrashTest!$C$4),2,IF(AND($A1609&gt;=CrashTest!$B$5,$A1609&lt;=CrashTest!$C$5),3,IF(AND($A1609&gt;=CrashTest!$B$6,$A1609&lt;=CrashTest!$C$6),4,IF(AND($A1609&gt;=CrashTest!$B$7,$A1609&lt;=CrashTest!$C$7),5,0)))))</f>
        <v>0</v>
      </c>
      <c r="J1609" s="0" t="str">
        <f aca="false">IF(I1609=0,"",IF(I1608=I1609,MAX(J1608,B1609),B1609))</f>
        <v/>
      </c>
      <c r="K1609" s="9" t="str">
        <f aca="false">IF(I1609=0,"",B1609/J1609-1)</f>
        <v/>
      </c>
      <c r="M1609" s="8"/>
      <c r="N1609" s="8"/>
      <c r="O1609" s="8"/>
      <c r="P1609" s="8"/>
      <c r="Q1609" s="9"/>
      <c r="R1609" s="9"/>
      <c r="S1609" s="9"/>
      <c r="T1609" s="9"/>
      <c r="U1609" s="9"/>
      <c r="V1609" s="9"/>
    </row>
    <row r="1610" customFormat="false" ht="15" hidden="false" customHeight="false" outlineLevel="0" collapsed="false">
      <c r="A1610" s="5" t="n">
        <v>46164</v>
      </c>
      <c r="B1610" s="6" t="n">
        <v>4521</v>
      </c>
      <c r="C1610" s="9" t="n">
        <f aca="false">B1610/B1609-1</f>
        <v>-0.00414115159258122</v>
      </c>
      <c r="D1610" s="9" t="n">
        <f aca="false">LN(B1610/B1609)</f>
        <v>-0.00414974990699655</v>
      </c>
      <c r="E1610" s="9" t="n">
        <f aca="false">B1610/B1605-1</f>
        <v>-0.00763861451336767</v>
      </c>
      <c r="F1610" s="9" t="n">
        <f aca="false">B1610/B1589-1</f>
        <v>-0.039127754989267</v>
      </c>
      <c r="G1610" s="0" t="n">
        <f aca="false">MAX(G1609,B1610)</f>
        <v>5318.4</v>
      </c>
      <c r="H1610" s="9" t="n">
        <f aca="false">B1610/G1610-1</f>
        <v>-0.149932310469314</v>
      </c>
      <c r="I1610" s="0" t="n">
        <f aca="false">IF(AND($A1610&gt;=CrashTest!$B$3,$A1610&lt;=CrashTest!$C$3),1,IF(AND($A1610&gt;=CrashTest!$B$4,$A1610&lt;=CrashTest!$C$4),2,IF(AND($A1610&gt;=CrashTest!$B$5,$A1610&lt;=CrashTest!$C$5),3,IF(AND($A1610&gt;=CrashTest!$B$6,$A1610&lt;=CrashTest!$C$6),4,IF(AND($A1610&gt;=CrashTest!$B$7,$A1610&lt;=CrashTest!$C$7),5,0)))))</f>
        <v>0</v>
      </c>
      <c r="J1610" s="0" t="str">
        <f aca="false">IF(I1610=0,"",IF(I1609=I1610,MAX(J1609,B1610),B1610))</f>
        <v/>
      </c>
      <c r="K1610" s="9" t="str">
        <f aca="false">IF(I1610=0,"",B1610/J1610-1)</f>
        <v/>
      </c>
      <c r="M1610" s="8"/>
      <c r="N1610" s="8"/>
      <c r="O1610" s="8"/>
      <c r="P1610" s="8"/>
      <c r="Q1610" s="9"/>
      <c r="R1610" s="9"/>
      <c r="S1610" s="9"/>
      <c r="T1610" s="9"/>
      <c r="U1610" s="9"/>
      <c r="V1610" s="9"/>
    </row>
    <row r="1611" customFormat="false" ht="15" hidden="false" customHeight="false" outlineLevel="0" collapsed="false">
      <c r="A1611" s="5" t="n">
        <v>46168</v>
      </c>
      <c r="B1611" s="6" t="n">
        <v>4500.4</v>
      </c>
      <c r="C1611" s="9" t="n">
        <f aca="false">B1611/B1610-1</f>
        <v>-0.00455651404556523</v>
      </c>
      <c r="D1611" s="9" t="n">
        <f aca="false">LN(B1611/B1610)</f>
        <v>-0.00456692659768842</v>
      </c>
      <c r="E1611" s="9" t="n">
        <f aca="false">B1611/B1606-1</f>
        <v>-0.0114442613948381</v>
      </c>
      <c r="F1611" s="9" t="n">
        <f aca="false">B1611/B1590-1</f>
        <v>-0.0469898142854119</v>
      </c>
      <c r="G1611" s="0" t="n">
        <f aca="false">MAX(G1610,B1611)</f>
        <v>5318.4</v>
      </c>
      <c r="H1611" s="9" t="n">
        <f aca="false">B1611/G1611-1</f>
        <v>-0.153805655836342</v>
      </c>
      <c r="I1611" s="0" t="n">
        <f aca="false">IF(AND($A1611&gt;=CrashTest!$B$3,$A1611&lt;=CrashTest!$C$3),1,IF(AND($A1611&gt;=CrashTest!$B$4,$A1611&lt;=CrashTest!$C$4),2,IF(AND($A1611&gt;=CrashTest!$B$5,$A1611&lt;=CrashTest!$C$5),3,IF(AND($A1611&gt;=CrashTest!$B$6,$A1611&lt;=CrashTest!$C$6),4,IF(AND($A1611&gt;=CrashTest!$B$7,$A1611&lt;=CrashTest!$C$7),5,0)))))</f>
        <v>0</v>
      </c>
      <c r="J1611" s="0" t="str">
        <f aca="false">IF(I1611=0,"",IF(I1610=I1611,MAX(J1610,B1611),B1611))</f>
        <v/>
      </c>
      <c r="K1611" s="9" t="str">
        <f aca="false">IF(I1611=0,"",B1611/J1611-1)</f>
        <v/>
      </c>
      <c r="M1611" s="8"/>
      <c r="N1611" s="8"/>
      <c r="O1611" s="8"/>
      <c r="P1611" s="8"/>
      <c r="Q1611" s="9"/>
      <c r="R1611" s="9"/>
      <c r="S1611" s="9"/>
      <c r="T1611" s="9"/>
      <c r="U1611" s="9"/>
      <c r="V1611" s="9"/>
    </row>
    <row r="1612" customFormat="false" ht="15" hidden="false" customHeight="false" outlineLevel="0" collapsed="false">
      <c r="A1612" s="5" t="n">
        <v>46169</v>
      </c>
      <c r="B1612" s="6" t="n">
        <v>4447.5</v>
      </c>
      <c r="C1612" s="9" t="n">
        <f aca="false">B1612/B1611-1</f>
        <v>-0.011754510710159</v>
      </c>
      <c r="D1612" s="9" t="n">
        <f aca="false">LN(B1612/B1611)</f>
        <v>-0.0118241411569265</v>
      </c>
      <c r="E1612" s="9" t="n">
        <f aca="false">B1612/B1607-1</f>
        <v>-0.0130483989081952</v>
      </c>
      <c r="F1612" s="9" t="n">
        <f aca="false">B1612/B1591-1</f>
        <v>-0.0487444924498438</v>
      </c>
      <c r="G1612" s="0" t="n">
        <f aca="false">MAX(G1611,B1612)</f>
        <v>5318.4</v>
      </c>
      <c r="H1612" s="9" t="n">
        <f aca="false">B1612/G1612-1</f>
        <v>-0.16375225631769</v>
      </c>
      <c r="I1612" s="0" t="n">
        <f aca="false">IF(AND($A1612&gt;=CrashTest!$B$3,$A1612&lt;=CrashTest!$C$3),1,IF(AND($A1612&gt;=CrashTest!$B$4,$A1612&lt;=CrashTest!$C$4),2,IF(AND($A1612&gt;=CrashTest!$B$5,$A1612&lt;=CrashTest!$C$5),3,IF(AND($A1612&gt;=CrashTest!$B$6,$A1612&lt;=CrashTest!$C$6),4,IF(AND($A1612&gt;=CrashTest!$B$7,$A1612&lt;=CrashTest!$C$7),5,0)))))</f>
        <v>0</v>
      </c>
      <c r="J1612" s="0" t="str">
        <f aca="false">IF(I1612=0,"",IF(I1611=I1612,MAX(J1611,B1612),B1612))</f>
        <v/>
      </c>
      <c r="K1612" s="9" t="str">
        <f aca="false">IF(I1612=0,"",B1612/J1612-1)</f>
        <v/>
      </c>
      <c r="M1612" s="8"/>
      <c r="N1612" s="8"/>
      <c r="O1612" s="8"/>
      <c r="P1612" s="8"/>
      <c r="Q1612" s="9"/>
      <c r="R1612" s="9"/>
      <c r="S1612" s="9"/>
      <c r="T1612" s="9"/>
      <c r="U1612" s="9"/>
      <c r="V1612" s="9"/>
    </row>
    <row r="1613" customFormat="false" ht="15" hidden="false" customHeight="false" outlineLevel="0" collapsed="false">
      <c r="A1613" s="5" t="n">
        <v>46170</v>
      </c>
      <c r="B1613" s="6" t="n">
        <v>4499.3</v>
      </c>
      <c r="C1613" s="9" t="n">
        <f aca="false">B1613/B1612-1</f>
        <v>0.011646992692524</v>
      </c>
      <c r="D1613" s="9" t="n">
        <f aca="false">LN(B1613/B1612)</f>
        <v>0.0115796885628452</v>
      </c>
      <c r="E1613" s="9" t="n">
        <f aca="false">B1613/B1608-1</f>
        <v>-0.00706199104009886</v>
      </c>
      <c r="F1613" s="9" t="n">
        <f aca="false">B1613/B1592-1</f>
        <v>-0.0200805836872482</v>
      </c>
      <c r="G1613" s="0" t="n">
        <f aca="false">MAX(G1612,B1613)</f>
        <v>5318.4</v>
      </c>
      <c r="H1613" s="9" t="n">
        <f aca="false">B1613/G1613-1</f>
        <v>-0.154012484957882</v>
      </c>
      <c r="I1613" s="0" t="n">
        <f aca="false">IF(AND($A1613&gt;=CrashTest!$B$3,$A1613&lt;=CrashTest!$C$3),1,IF(AND($A1613&gt;=CrashTest!$B$4,$A1613&lt;=CrashTest!$C$4),2,IF(AND($A1613&gt;=CrashTest!$B$5,$A1613&lt;=CrashTest!$C$5),3,IF(AND($A1613&gt;=CrashTest!$B$6,$A1613&lt;=CrashTest!$C$6),4,IF(AND($A1613&gt;=CrashTest!$B$7,$A1613&lt;=CrashTest!$C$7),5,0)))))</f>
        <v>0</v>
      </c>
      <c r="J1613" s="0" t="str">
        <f aca="false">IF(I1613=0,"",IF(I1612=I1613,MAX(J1612,B1613),B1613))</f>
        <v/>
      </c>
      <c r="K1613" s="9" t="str">
        <f aca="false">IF(I1613=0,"",B1613/J1613-1)</f>
        <v/>
      </c>
      <c r="M1613" s="8"/>
      <c r="N1613" s="8"/>
      <c r="O1613" s="8"/>
      <c r="P1613" s="8"/>
      <c r="Q1613" s="9"/>
      <c r="R1613" s="9"/>
      <c r="S1613" s="9"/>
      <c r="T1613" s="9"/>
      <c r="U1613" s="9"/>
      <c r="V1613" s="9"/>
    </row>
  </sheetData>
  <printOptions headings="false" gridLines="false" gridLinesSet="true" horizontalCentered="false" verticalCentered="false"/>
  <pageMargins left="0.75" right="0.75" top="1" bottom="1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796875" defaultRowHeight="15" customHeight="false" zeroHeight="false" outlineLevelRow="0" outlineLevelCol="0"/>
  <cols>
    <col collapsed="false" customWidth="true" hidden="false" outlineLevel="0" max="1" min="1" style="0" width="26"/>
    <col collapsed="false" customWidth="true" hidden="false" outlineLevel="0" max="11" min="2" style="0" width="15"/>
  </cols>
  <sheetData>
    <row r="1" customFormat="false" ht="16.15" hidden="false" customHeight="false" outlineLevel="0" collapsed="false">
      <c r="A1" s="11" t="s">
        <v>75</v>
      </c>
    </row>
    <row r="2" customFormat="false" ht="15" hidden="false" customHeight="false" outlineLevel="0" collapsed="false">
      <c r="A2" s="4" t="s">
        <v>76</v>
      </c>
      <c r="B2" s="4" t="s">
        <v>77</v>
      </c>
      <c r="C2" s="4" t="s">
        <v>78</v>
      </c>
      <c r="D2" s="4" t="s">
        <v>79</v>
      </c>
      <c r="E2" s="4" t="s">
        <v>80</v>
      </c>
      <c r="F2" s="4" t="s">
        <v>81</v>
      </c>
      <c r="G2" s="4" t="s">
        <v>82</v>
      </c>
      <c r="H2" s="4" t="s">
        <v>83</v>
      </c>
      <c r="I2" s="4" t="s">
        <v>84</v>
      </c>
      <c r="J2" s="4" t="s">
        <v>85</v>
      </c>
      <c r="K2" s="4" t="s">
        <v>86</v>
      </c>
    </row>
    <row r="3" customFormat="false" ht="15" hidden="false" customHeight="false" outlineLevel="0" collapsed="false">
      <c r="A3" s="12" t="s">
        <v>87</v>
      </c>
      <c r="B3" s="5" t="n">
        <v>43875</v>
      </c>
      <c r="C3" s="5" t="n">
        <v>43921</v>
      </c>
      <c r="D3" s="13" t="n">
        <f aca="false">C3-B3</f>
        <v>46</v>
      </c>
      <c r="E3" s="14" t="n">
        <f aca="false">MIN(DailyBTC!V47:V93)</f>
        <v>-0.521376437549496</v>
      </c>
      <c r="F3" s="14" t="n">
        <f aca="false">MIN(DailyBTC!X47:X93)</f>
        <v>-0.157412743497167</v>
      </c>
      <c r="G3" s="14" t="n">
        <f aca="false">MIN(DailyETH!V47:V93)</f>
        <v>-0.612653336333823</v>
      </c>
      <c r="H3" s="14" t="n">
        <f aca="false">MIN(DailyETH!X47:X93)</f>
        <v>-0.169608791167627</v>
      </c>
      <c r="I3" s="14" t="n">
        <f aca="false">MIN(DailySPX!K33:K64)</f>
        <v>-0.339249590242606</v>
      </c>
      <c r="J3" s="14" t="n">
        <f aca="false">MIN(DailyGold!K33:K64)</f>
        <v>-0.117766497461929</v>
      </c>
      <c r="K3" s="0" t="str">
        <f aca="false">IF(SUMPRODUCT(--(ROUND(E3:J3*100,1)&lt;&gt;ROUND(E11:J11*100,1)))=0,"PASS","FAIL")</f>
        <v>PASS</v>
      </c>
    </row>
    <row r="4" customFormat="false" ht="15" hidden="false" customHeight="false" outlineLevel="0" collapsed="false">
      <c r="A4" s="12" t="s">
        <v>88</v>
      </c>
      <c r="B4" s="5" t="n">
        <v>44317</v>
      </c>
      <c r="C4" s="5" t="n">
        <v>44397</v>
      </c>
      <c r="D4" s="13" t="n">
        <f aca="false">C4-B4</f>
        <v>80</v>
      </c>
      <c r="E4" s="14" t="n">
        <f aca="false">MIN(DailyBTC!V489:V569)</f>
        <v>-0.493213805563887</v>
      </c>
      <c r="F4" s="14" t="n">
        <f aca="false">MIN(DailyBTC!X489:X569)</f>
        <v>-0.163275173715016</v>
      </c>
      <c r="G4" s="14" t="n">
        <f aca="false">MIN(DailyETH!V489:V569)</f>
        <v>-0.570396557988034</v>
      </c>
      <c r="H4" s="14" t="n">
        <f aca="false">MIN(DailyETH!X489:X569)</f>
        <v>-0.161501523555906</v>
      </c>
      <c r="I4" s="14" t="n">
        <f aca="false">MIN(DailySPX!K338:K392)</f>
        <v>-0.0400604829183009</v>
      </c>
      <c r="J4" s="14" t="n">
        <f aca="false">MIN(DailyGold!K338:K392)</f>
        <v>-0.0758584534731324</v>
      </c>
      <c r="K4" s="0" t="str">
        <f aca="false">IF(SUMPRODUCT(--(ROUND(E4:J4*100,1)&lt;&gt;ROUND(E12:J12*100,1)))=0,"PASS","FAIL")</f>
        <v>PASS</v>
      </c>
    </row>
    <row r="5" customFormat="false" ht="15" hidden="false" customHeight="false" outlineLevel="0" collapsed="false">
      <c r="A5" s="12" t="s">
        <v>89</v>
      </c>
      <c r="B5" s="5" t="n">
        <v>44682</v>
      </c>
      <c r="C5" s="5" t="n">
        <v>44742</v>
      </c>
      <c r="D5" s="13" t="n">
        <f aca="false">C5-B5</f>
        <v>60</v>
      </c>
      <c r="E5" s="14" t="n">
        <f aca="false">MIN(DailyBTC!V854:V914)</f>
        <v>-0.520358756977507</v>
      </c>
      <c r="F5" s="14" t="n">
        <f aca="false">MIN(DailyBTC!X854:X914)</f>
        <v>-0.139376348565816</v>
      </c>
      <c r="G5" s="14" t="n">
        <f aca="false">MIN(DailyETH!V854:V914)</f>
        <v>-0.661944357090926</v>
      </c>
      <c r="H5" s="14" t="n">
        <f aca="false">MIN(DailyETH!X854:X914)</f>
        <v>-0.0934147845696581</v>
      </c>
      <c r="I5" s="14" t="n">
        <f aca="false">MIN(DailySPX!K590:K631)</f>
        <v>-0.147296502231307</v>
      </c>
      <c r="J5" s="14" t="n">
        <f aca="false">MIN(DailyGold!K590:K631)</f>
        <v>-0.0409844779927706</v>
      </c>
      <c r="K5" s="0" t="str">
        <f aca="false">IF(SUMPRODUCT(--(ROUND(E5:J5*100,1)&lt;&gt;ROUND(E13:J13*100,1)))=0,"PASS","FAIL")</f>
        <v>PASS</v>
      </c>
    </row>
    <row r="6" customFormat="false" ht="15" hidden="false" customHeight="false" outlineLevel="0" collapsed="false">
      <c r="A6" s="12" t="s">
        <v>90</v>
      </c>
      <c r="B6" s="5" t="n">
        <v>44866</v>
      </c>
      <c r="C6" s="5" t="n">
        <v>44926</v>
      </c>
      <c r="D6" s="13" t="n">
        <f aca="false">C6-B6</f>
        <v>60</v>
      </c>
      <c r="E6" s="14" t="n">
        <f aca="false">MIN(DailyBTC!V1038:V1098)</f>
        <v>-0.259599581393383</v>
      </c>
      <c r="F6" s="14" t="n">
        <f aca="false">MIN(DailyBTC!X1038:X1098)</f>
        <v>-0.0974943591946919</v>
      </c>
      <c r="G6" s="14" t="n">
        <f aca="false">MIN(DailyETH!V1038:V1098)</f>
        <v>-0.33546841801174</v>
      </c>
      <c r="H6" s="14" t="n">
        <f aca="false">MIN(DailyETH!X1038:X1098)</f>
        <v>-0.108953138087875</v>
      </c>
      <c r="I6" s="14" t="n">
        <f aca="false">MIN(DailySPX!K717:K758)</f>
        <v>-0.0727651950560158</v>
      </c>
      <c r="J6" s="14" t="n">
        <f aca="false">MIN(DailyGold!K717:K758)</f>
        <v>-0.0205209155485397</v>
      </c>
      <c r="K6" s="0" t="str">
        <f aca="false">IF(SUMPRODUCT(--(ROUND(E6:J6*100,1)&lt;&gt;ROUND(E14:J14*100,1)))=0,"PASS","FAIL")</f>
        <v>PASS</v>
      </c>
    </row>
    <row r="7" customFormat="false" ht="15" hidden="false" customHeight="false" outlineLevel="0" collapsed="false">
      <c r="A7" s="12" t="s">
        <v>91</v>
      </c>
      <c r="B7" s="5" t="n">
        <v>45493</v>
      </c>
      <c r="C7" s="5" t="n">
        <v>45519</v>
      </c>
      <c r="D7" s="13" t="n">
        <f aca="false">C7-B7</f>
        <v>26</v>
      </c>
      <c r="E7" s="14" t="n">
        <f aca="false">MIN(DailyBTC!V1665:V1691)</f>
        <v>-0.202829774590917</v>
      </c>
      <c r="F7" s="14" t="n">
        <f aca="false">MIN(DailyBTC!X1665:X1691)</f>
        <v>-0.0661532414499371</v>
      </c>
      <c r="G7" s="14" t="n">
        <f aca="false">MIN(DailyETH!V1665:V1691)</f>
        <v>-0.33541501641704</v>
      </c>
      <c r="H7" s="14" t="n">
        <f aca="false">MIN(DailyETH!X1665:X1691)</f>
        <v>-0.111567744783188</v>
      </c>
      <c r="I7" s="14" t="n">
        <f aca="false">MIN(DailySPX!K1147:K1165)</f>
        <v>-0.0679461074938762</v>
      </c>
      <c r="J7" s="14" t="n">
        <f aca="false">MIN(DailyGold!K1147:K1165)</f>
        <v>-0.0254423403638172</v>
      </c>
      <c r="K7" s="0" t="str">
        <f aca="false">IF(SUMPRODUCT(--(ROUND(E7:J7*100,1)&lt;&gt;ROUND(E15:J15*100,1)))=0,"PASS","FAIL")</f>
        <v>PASS</v>
      </c>
    </row>
    <row r="10" customFormat="false" ht="15" hidden="false" customHeight="false" outlineLevel="0" collapsed="false">
      <c r="A10" s="15" t="s">
        <v>92</v>
      </c>
    </row>
    <row r="11" customFormat="false" ht="15" hidden="false" customHeight="false" outlineLevel="0" collapsed="false">
      <c r="A11" s="16" t="s">
        <v>87</v>
      </c>
      <c r="E11" s="17" t="n">
        <v>-0.521</v>
      </c>
      <c r="F11" s="17" t="n">
        <v>-0.157</v>
      </c>
      <c r="G11" s="17" t="n">
        <v>-0.613</v>
      </c>
      <c r="H11" s="17" t="n">
        <v>-0.17</v>
      </c>
      <c r="I11" s="17" t="n">
        <v>-0.339</v>
      </c>
      <c r="J11" s="17" t="n">
        <v>-0.118</v>
      </c>
    </row>
    <row r="12" customFormat="false" ht="15" hidden="false" customHeight="false" outlineLevel="0" collapsed="false">
      <c r="A12" s="16" t="s">
        <v>88</v>
      </c>
      <c r="E12" s="17" t="n">
        <v>-0.493</v>
      </c>
      <c r="F12" s="17" t="n">
        <v>-0.163</v>
      </c>
      <c r="G12" s="17" t="n">
        <v>-0.57</v>
      </c>
      <c r="H12" s="17" t="n">
        <v>-0.162</v>
      </c>
      <c r="I12" s="17" t="n">
        <v>-0.04</v>
      </c>
      <c r="J12" s="17" t="n">
        <v>-0.076</v>
      </c>
    </row>
    <row r="13" customFormat="false" ht="15" hidden="false" customHeight="false" outlineLevel="0" collapsed="false">
      <c r="A13" s="16" t="s">
        <v>89</v>
      </c>
      <c r="E13" s="17" t="n">
        <v>-0.52</v>
      </c>
      <c r="F13" s="17" t="n">
        <v>-0.139</v>
      </c>
      <c r="G13" s="17" t="n">
        <v>-0.662</v>
      </c>
      <c r="H13" s="17" t="n">
        <v>-0.093</v>
      </c>
      <c r="I13" s="17" t="n">
        <v>-0.147</v>
      </c>
      <c r="J13" s="17" t="n">
        <v>-0.041</v>
      </c>
    </row>
    <row r="14" customFormat="false" ht="15" hidden="false" customHeight="false" outlineLevel="0" collapsed="false">
      <c r="A14" s="16" t="s">
        <v>90</v>
      </c>
      <c r="E14" s="17" t="n">
        <v>-0.26</v>
      </c>
      <c r="F14" s="17" t="n">
        <v>-0.097</v>
      </c>
      <c r="G14" s="17" t="n">
        <v>-0.335</v>
      </c>
      <c r="H14" s="17" t="n">
        <v>-0.109</v>
      </c>
      <c r="I14" s="17" t="n">
        <v>-0.073</v>
      </c>
      <c r="J14" s="17" t="n">
        <v>-0.021</v>
      </c>
    </row>
    <row r="15" customFormat="false" ht="15" hidden="false" customHeight="false" outlineLevel="0" collapsed="false">
      <c r="A15" s="16" t="s">
        <v>91</v>
      </c>
      <c r="E15" s="17" t="n">
        <v>-0.203</v>
      </c>
      <c r="F15" s="17" t="n">
        <v>-0.066</v>
      </c>
      <c r="G15" s="17" t="n">
        <v>-0.335</v>
      </c>
      <c r="H15" s="17" t="n">
        <v>-0.112</v>
      </c>
      <c r="I15" s="17" t="n">
        <v>-0.068</v>
      </c>
      <c r="J15" s="17" t="n">
        <v>-0.025</v>
      </c>
    </row>
  </sheetData>
  <printOptions headings="false" gridLines="false" gridLinesSet="true" horizontalCentered="false" verticalCentered="false"/>
  <pageMargins left="0.75" right="0.75" top="1" bottom="1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P9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796875" defaultRowHeight="15" customHeight="false" zeroHeight="false" outlineLevelRow="0" outlineLevelCol="0"/>
  <cols>
    <col collapsed="false" customWidth="true" hidden="false" outlineLevel="0" max="16" min="1" style="0" width="13"/>
  </cols>
  <sheetData>
    <row r="1" customFormat="false" ht="16.15" hidden="false" customHeight="false" outlineLevel="0" collapsed="false">
      <c r="A1" s="11" t="s">
        <v>93</v>
      </c>
    </row>
    <row r="2" customFormat="false" ht="16.15" hidden="false" customHeight="false" outlineLevel="0" collapsed="false">
      <c r="A2" s="11" t="s">
        <v>80</v>
      </c>
      <c r="J2" s="11" t="s">
        <v>82</v>
      </c>
    </row>
    <row r="3" customFormat="false" ht="15" hidden="false" customHeight="false" outlineLevel="0" collapsed="false">
      <c r="A3" s="4" t="s">
        <v>34</v>
      </c>
      <c r="B3" s="4" t="s">
        <v>77</v>
      </c>
      <c r="C3" s="4" t="s">
        <v>94</v>
      </c>
      <c r="D3" s="4" t="s">
        <v>95</v>
      </c>
      <c r="E3" s="4" t="s">
        <v>96</v>
      </c>
      <c r="F3" s="4" t="s">
        <v>97</v>
      </c>
      <c r="G3" s="4" t="s">
        <v>98</v>
      </c>
      <c r="J3" s="4" t="s">
        <v>34</v>
      </c>
      <c r="K3" s="4" t="s">
        <v>77</v>
      </c>
      <c r="L3" s="4" t="s">
        <v>94</v>
      </c>
      <c r="M3" s="4" t="s">
        <v>95</v>
      </c>
      <c r="N3" s="4" t="s">
        <v>96</v>
      </c>
      <c r="O3" s="4" t="s">
        <v>97</v>
      </c>
      <c r="P3" s="4" t="s">
        <v>98</v>
      </c>
    </row>
    <row r="4" customFormat="false" ht="15" hidden="false" customHeight="false" outlineLevel="0" collapsed="false">
      <c r="A4" s="0" t="n">
        <v>0</v>
      </c>
      <c r="B4" s="18" t="n">
        <f aca="false">INDEX(DailyBTC!$A:$A,2+30*A4)</f>
        <v>43830</v>
      </c>
      <c r="C4" s="9" t="n">
        <f aca="false">INDEX(DailyBTC!$B:$B,2+30*(A4+1))/INDEX(DailyBTC!$B:$B,2+30*A4)-1</f>
        <v>0.326691342172975</v>
      </c>
      <c r="D4" s="9" t="n">
        <f aca="false">INDEX(DailyBTC!$F:$F,2+30*(A4+1))/INDEX(DailyBTC!$F:$F,2+30*A4)-1</f>
        <v>0.0455695436237267</v>
      </c>
      <c r="E4" s="9" t="n">
        <f aca="false">MAX(MIN(C4,0.08),-0.05)</f>
        <v>0.08</v>
      </c>
      <c r="F4" s="9" t="n">
        <f aca="false">D4-E4</f>
        <v>-0.0344304563762733</v>
      </c>
      <c r="G4" s="0" t="str">
        <f aca="false">IF(D4&lt;=-0.04,"floor",IF(D4&gt;=0.07,"cap","band"))</f>
        <v>band</v>
      </c>
      <c r="J4" s="0" t="n">
        <v>0</v>
      </c>
      <c r="K4" s="18" t="n">
        <f aca="false">INDEX(DailyETH!$A:$A,2+30*J4)</f>
        <v>43830</v>
      </c>
      <c r="L4" s="9" t="n">
        <f aca="false">INDEX(DailyETH!$B:$B,2+30*(J4+1))/INDEX(DailyETH!$B:$B,2+30*J4)-1</f>
        <v>0.433781035033223</v>
      </c>
      <c r="M4" s="9" t="n">
        <f aca="false">INDEX(DailyETH!$F:$F,2+30*(J4+1))/INDEX(DailyETH!$F:$F,2+30*J4)-1</f>
        <v>0.0301332124920723</v>
      </c>
      <c r="N4" s="9" t="n">
        <f aca="false">MAX(MIN(L4,0.08),-0.05)</f>
        <v>0.08</v>
      </c>
      <c r="O4" s="9" t="n">
        <f aca="false">M4-N4</f>
        <v>-0.0498667875079277</v>
      </c>
      <c r="P4" s="0" t="str">
        <f aca="false">IF(M4&lt;=-0.04,"floor",IF(M4&gt;=0.07,"cap","band"))</f>
        <v>band</v>
      </c>
    </row>
    <row r="5" customFormat="false" ht="15" hidden="false" customHeight="false" outlineLevel="0" collapsed="false">
      <c r="A5" s="0" t="n">
        <v>1</v>
      </c>
      <c r="B5" s="18" t="n">
        <f aca="false">INDEX(DailyBTC!$A:$A,2+30*A5)</f>
        <v>43860</v>
      </c>
      <c r="C5" s="9" t="n">
        <f aca="false">INDEX(DailyBTC!$B:$B,2+30*(A5+1))/INDEX(DailyBTC!$B:$B,2+30*A5)-1</f>
        <v>-0.0974695939425143</v>
      </c>
      <c r="D5" s="9" t="n">
        <f aca="false">INDEX(DailyBTC!$F:$F,2+30*(A5+1))/INDEX(DailyBTC!$F:$F,2+30*A5)-1</f>
        <v>-0.0632121147938518</v>
      </c>
      <c r="E5" s="9" t="n">
        <f aca="false">MAX(MIN(C5,0.08),-0.05)</f>
        <v>-0.05</v>
      </c>
      <c r="F5" s="9" t="n">
        <f aca="false">D5-E5</f>
        <v>-0.0132121147938518</v>
      </c>
      <c r="G5" s="0" t="str">
        <f aca="false">IF(D5&lt;=-0.04,"floor",IF(D5&gt;=0.07,"cap","band"))</f>
        <v>floor</v>
      </c>
      <c r="J5" s="0" t="n">
        <v>1</v>
      </c>
      <c r="K5" s="18" t="n">
        <f aca="false">INDEX(DailyETH!$A:$A,2+30*J5)</f>
        <v>43860</v>
      </c>
      <c r="L5" s="9" t="n">
        <f aca="false">INDEX(DailyETH!$B:$B,2+30*(J5+1))/INDEX(DailyETH!$B:$B,2+30*J5)-1</f>
        <v>0.194541287826252</v>
      </c>
      <c r="M5" s="9" t="n">
        <f aca="false">INDEX(DailyETH!$F:$F,2+30*(J5+1))/INDEX(DailyETH!$F:$F,2+30*J5)-1</f>
        <v>0.0319142608708729</v>
      </c>
      <c r="N5" s="9" t="n">
        <f aca="false">MAX(MIN(L5,0.08),-0.05)</f>
        <v>0.08</v>
      </c>
      <c r="O5" s="9" t="n">
        <f aca="false">M5-N5</f>
        <v>-0.0480857391291271</v>
      </c>
      <c r="P5" s="0" t="str">
        <f aca="false">IF(M5&lt;=-0.04,"floor",IF(M5&gt;=0.07,"cap","band"))</f>
        <v>band</v>
      </c>
    </row>
    <row r="6" customFormat="false" ht="15" hidden="false" customHeight="false" outlineLevel="0" collapsed="false">
      <c r="A6" s="0" t="n">
        <v>2</v>
      </c>
      <c r="B6" s="18" t="n">
        <f aca="false">INDEX(DailyBTC!$A:$A,2+30*A6)</f>
        <v>43890</v>
      </c>
      <c r="C6" s="9" t="n">
        <f aca="false">INDEX(DailyBTC!$B:$B,2+30*(A6+1))/INDEX(DailyBTC!$B:$B,2+30*A6)-1</f>
        <v>-0.249960618517571</v>
      </c>
      <c r="D6" s="9" t="n">
        <f aca="false">INDEX(DailyBTC!$F:$F,2+30*(A6+1))/INDEX(DailyBTC!$F:$F,2+30*A6)-1</f>
        <v>-0.0697271890179113</v>
      </c>
      <c r="E6" s="9" t="n">
        <f aca="false">MAX(MIN(C6,0.08),-0.05)</f>
        <v>-0.05</v>
      </c>
      <c r="F6" s="9" t="n">
        <f aca="false">D6-E6</f>
        <v>-0.0197271890179113</v>
      </c>
      <c r="G6" s="0" t="str">
        <f aca="false">IF(D6&lt;=-0.04,"floor",IF(D6&gt;=0.07,"cap","band"))</f>
        <v>floor</v>
      </c>
      <c r="J6" s="0" t="n">
        <v>2</v>
      </c>
      <c r="K6" s="18" t="n">
        <f aca="false">INDEX(DailyETH!$A:$A,2+30*J6)</f>
        <v>43890</v>
      </c>
      <c r="L6" s="9" t="n">
        <f aca="false">INDEX(DailyETH!$B:$B,2+30*(J6+1))/INDEX(DailyETH!$B:$B,2+30*J6)-1</f>
        <v>-0.396179303859706</v>
      </c>
      <c r="M6" s="9" t="n">
        <f aca="false">INDEX(DailyETH!$F:$F,2+30*(J6+1))/INDEX(DailyETH!$F:$F,2+30*J6)-1</f>
        <v>0.0914102491384243</v>
      </c>
      <c r="N6" s="9" t="n">
        <f aca="false">MAX(MIN(L6,0.08),-0.05)</f>
        <v>-0.05</v>
      </c>
      <c r="O6" s="9" t="n">
        <f aca="false">M6-N6</f>
        <v>0.141410249138424</v>
      </c>
      <c r="P6" s="0" t="str">
        <f aca="false">IF(M6&lt;=-0.04,"floor",IF(M6&gt;=0.07,"cap","band"))</f>
        <v>cap</v>
      </c>
    </row>
    <row r="7" customFormat="false" ht="15" hidden="false" customHeight="false" outlineLevel="0" collapsed="false">
      <c r="A7" s="0" t="n">
        <v>3</v>
      </c>
      <c r="B7" s="18" t="n">
        <f aca="false">INDEX(DailyBTC!$A:$A,2+30*A7)</f>
        <v>43920</v>
      </c>
      <c r="C7" s="9" t="n">
        <f aca="false">INDEX(DailyBTC!$B:$B,2+30*(A7+1))/INDEX(DailyBTC!$B:$B,2+30*A7)-1</f>
        <v>0.361187747291575</v>
      </c>
      <c r="D7" s="9" t="n">
        <f aca="false">INDEX(DailyBTC!$F:$F,2+30*(A7+1))/INDEX(DailyBTC!$F:$F,2+30*A7)-1</f>
        <v>0.0469134534713438</v>
      </c>
      <c r="E7" s="9" t="n">
        <f aca="false">MAX(MIN(C7,0.08),-0.05)</f>
        <v>0.08</v>
      </c>
      <c r="F7" s="9" t="n">
        <f aca="false">D7-E7</f>
        <v>-0.0330865465286562</v>
      </c>
      <c r="G7" s="0" t="str">
        <f aca="false">IF(D7&lt;=-0.04,"floor",IF(D7&gt;=0.07,"cap","band"))</f>
        <v>band</v>
      </c>
      <c r="J7" s="0" t="n">
        <v>3</v>
      </c>
      <c r="K7" s="18" t="n">
        <f aca="false">INDEX(DailyETH!$A:$A,2+30*J7)</f>
        <v>43920</v>
      </c>
      <c r="L7" s="9" t="n">
        <f aca="false">INDEX(DailyETH!$B:$B,2+30*(J7+1))/INDEX(DailyETH!$B:$B,2+30*J7)-1</f>
        <v>0.620618445496626</v>
      </c>
      <c r="M7" s="9" t="n">
        <f aca="false">INDEX(DailyETH!$F:$F,2+30*(J7+1))/INDEX(DailyETH!$F:$F,2+30*J7)-1</f>
        <v>0.0557195576213418</v>
      </c>
      <c r="N7" s="9" t="n">
        <f aca="false">MAX(MIN(L7,0.08),-0.05)</f>
        <v>0.08</v>
      </c>
      <c r="O7" s="9" t="n">
        <f aca="false">M7-N7</f>
        <v>-0.0242804423786582</v>
      </c>
      <c r="P7" s="0" t="str">
        <f aca="false">IF(M7&lt;=-0.04,"floor",IF(M7&gt;=0.07,"cap","band"))</f>
        <v>band</v>
      </c>
    </row>
    <row r="8" customFormat="false" ht="15" hidden="false" customHeight="false" outlineLevel="0" collapsed="false">
      <c r="A8" s="0" t="n">
        <v>4</v>
      </c>
      <c r="B8" s="18" t="n">
        <f aca="false">INDEX(DailyBTC!$A:$A,2+30*A8)</f>
        <v>43950</v>
      </c>
      <c r="C8" s="9" t="n">
        <f aca="false">INDEX(DailyBTC!$B:$B,2+30*(A8+1))/INDEX(DailyBTC!$B:$B,2+30*A8)-1</f>
        <v>0.0765337395462251</v>
      </c>
      <c r="D8" s="9" t="n">
        <f aca="false">INDEX(DailyBTC!$F:$F,2+30*(A8+1))/INDEX(DailyBTC!$F:$F,2+30*A8)-1</f>
        <v>0.0700832509466636</v>
      </c>
      <c r="E8" s="9" t="n">
        <f aca="false">MAX(MIN(C8,0.08),-0.05)</f>
        <v>0.0765337395462251</v>
      </c>
      <c r="F8" s="9" t="n">
        <f aca="false">D8-E8</f>
        <v>-0.00645048859956154</v>
      </c>
      <c r="G8" s="0" t="str">
        <f aca="false">IF(D8&lt;=-0.04,"floor",IF(D8&gt;=0.07,"cap","band"))</f>
        <v>cap</v>
      </c>
      <c r="J8" s="0" t="n">
        <v>4</v>
      </c>
      <c r="K8" s="18" t="n">
        <f aca="false">INDEX(DailyETH!$A:$A,2+30*J8)</f>
        <v>43950</v>
      </c>
      <c r="L8" s="9" t="n">
        <f aca="false">INDEX(DailyETH!$B:$B,2+30*(J8+1))/INDEX(DailyETH!$B:$B,2+30*J8)-1</f>
        <v>0.0250755647000251</v>
      </c>
      <c r="M8" s="9" t="n">
        <f aca="false">INDEX(DailyETH!$F:$F,2+30*(J8+1))/INDEX(DailyETH!$F:$F,2+30*J8)-1</f>
        <v>0.027189788216281</v>
      </c>
      <c r="N8" s="9" t="n">
        <f aca="false">MAX(MIN(L8,0.08),-0.05)</f>
        <v>0.0250755647000251</v>
      </c>
      <c r="O8" s="9" t="n">
        <f aca="false">M8-N8</f>
        <v>0.0021142235162559</v>
      </c>
      <c r="P8" s="0" t="str">
        <f aca="false">IF(M8&lt;=-0.04,"floor",IF(M8&gt;=0.07,"cap","band"))</f>
        <v>band</v>
      </c>
    </row>
    <row r="9" customFormat="false" ht="15" hidden="false" customHeight="false" outlineLevel="0" collapsed="false">
      <c r="A9" s="0" t="n">
        <v>5</v>
      </c>
      <c r="B9" s="18" t="n">
        <f aca="false">INDEX(DailyBTC!$A:$A,2+30*A9)</f>
        <v>43980</v>
      </c>
      <c r="C9" s="9" t="n">
        <f aca="false">INDEX(DailyBTC!$B:$B,2+30*(A9+1))/INDEX(DailyBTC!$B:$B,2+30*A9)-1</f>
        <v>-0.0343864976426451</v>
      </c>
      <c r="D9" s="9" t="n">
        <f aca="false">INDEX(DailyBTC!$F:$F,2+30*(A9+1))/INDEX(DailyBTC!$F:$F,2+30*A9)-1</f>
        <v>-0.0343065997916253</v>
      </c>
      <c r="E9" s="9" t="n">
        <f aca="false">MAX(MIN(C9,0.08),-0.05)</f>
        <v>-0.0343864976426451</v>
      </c>
      <c r="F9" s="9" t="n">
        <f aca="false">D9-E9</f>
        <v>7.98978510198056E-005</v>
      </c>
      <c r="G9" s="0" t="str">
        <f aca="false">IF(D9&lt;=-0.04,"floor",IF(D9&gt;=0.07,"cap","band"))</f>
        <v>band</v>
      </c>
      <c r="J9" s="0" t="n">
        <v>5</v>
      </c>
      <c r="K9" s="18" t="n">
        <f aca="false">INDEX(DailyETH!$A:$A,2+30*J9)</f>
        <v>43980</v>
      </c>
      <c r="L9" s="9" t="n">
        <f aca="false">INDEX(DailyETH!$B:$B,2+30*(J9+1))/INDEX(DailyETH!$B:$B,2+30*J9)-1</f>
        <v>0.0165710408055393</v>
      </c>
      <c r="M9" s="9" t="n">
        <f aca="false">INDEX(DailyETH!$F:$F,2+30*(J9+1))/INDEX(DailyETH!$F:$F,2+30*J9)-1</f>
        <v>0.015654427109238</v>
      </c>
      <c r="N9" s="9" t="n">
        <f aca="false">MAX(MIN(L9,0.08),-0.05)</f>
        <v>0.0165710408055393</v>
      </c>
      <c r="O9" s="9" t="n">
        <f aca="false">M9-N9</f>
        <v>-0.000916613696301249</v>
      </c>
      <c r="P9" s="0" t="str">
        <f aca="false">IF(M9&lt;=-0.04,"floor",IF(M9&gt;=0.07,"cap","band"))</f>
        <v>band</v>
      </c>
    </row>
    <row r="10" customFormat="false" ht="15" hidden="false" customHeight="false" outlineLevel="0" collapsed="false">
      <c r="A10" s="0" t="n">
        <v>6</v>
      </c>
      <c r="B10" s="18" t="n">
        <f aca="false">INDEX(DailyBTC!$A:$A,2+30*A10)</f>
        <v>44010</v>
      </c>
      <c r="C10" s="9" t="n">
        <f aca="false">INDEX(DailyBTC!$B:$B,2+30*(A10+1))/INDEX(DailyBTC!$B:$B,2+30*A10)-1</f>
        <v>0.201639664221061</v>
      </c>
      <c r="D10" s="9" t="n">
        <f aca="false">INDEX(DailyBTC!$F:$F,2+30*(A10+1))/INDEX(DailyBTC!$F:$F,2+30*A10)-1</f>
        <v>0.0586910471261901</v>
      </c>
      <c r="E10" s="9" t="n">
        <f aca="false">MAX(MIN(C10,0.08),-0.05)</f>
        <v>0.08</v>
      </c>
      <c r="F10" s="9" t="n">
        <f aca="false">D10-E10</f>
        <v>-0.0213089528738099</v>
      </c>
      <c r="G10" s="0" t="str">
        <f aca="false">IF(D10&lt;=-0.04,"floor",IF(D10&gt;=0.07,"cap","band"))</f>
        <v>band</v>
      </c>
      <c r="J10" s="0" t="n">
        <v>6</v>
      </c>
      <c r="K10" s="18" t="n">
        <f aca="false">INDEX(DailyETH!$A:$A,2+30*J10)</f>
        <v>44010</v>
      </c>
      <c r="L10" s="9" t="n">
        <f aca="false">INDEX(DailyETH!$B:$B,2+30*(J10+1))/INDEX(DailyETH!$B:$B,2+30*J10)-1</f>
        <v>0.416907118863768</v>
      </c>
      <c r="M10" s="9" t="n">
        <f aca="false">INDEX(DailyETH!$F:$F,2+30*(J10+1))/INDEX(DailyETH!$F:$F,2+30*J10)-1</f>
        <v>0.0699313600833851</v>
      </c>
      <c r="N10" s="9" t="n">
        <f aca="false">MAX(MIN(L10,0.08),-0.05)</f>
        <v>0.08</v>
      </c>
      <c r="O10" s="9" t="n">
        <f aca="false">M10-N10</f>
        <v>-0.0100686399166149</v>
      </c>
      <c r="P10" s="0" t="str">
        <f aca="false">IF(M10&lt;=-0.04,"floor",IF(M10&gt;=0.07,"cap","band"))</f>
        <v>band</v>
      </c>
    </row>
    <row r="11" customFormat="false" ht="15" hidden="false" customHeight="false" outlineLevel="0" collapsed="false">
      <c r="A11" s="0" t="n">
        <v>7</v>
      </c>
      <c r="B11" s="18" t="n">
        <f aca="false">INDEX(DailyBTC!$A:$A,2+30*A11)</f>
        <v>44040</v>
      </c>
      <c r="C11" s="9" t="n">
        <f aca="false">INDEX(DailyBTC!$B:$B,2+30*(A11+1))/INDEX(DailyBTC!$B:$B,2+30*A11)-1</f>
        <v>0.0338121377924279</v>
      </c>
      <c r="D11" s="9" t="n">
        <f aca="false">INDEX(DailyBTC!$F:$F,2+30*(A11+1))/INDEX(DailyBTC!$F:$F,2+30*A11)-1</f>
        <v>0.0368745986171084</v>
      </c>
      <c r="E11" s="9" t="n">
        <f aca="false">MAX(MIN(C11,0.08),-0.05)</f>
        <v>0.0338121377924279</v>
      </c>
      <c r="F11" s="9" t="n">
        <f aca="false">D11-E11</f>
        <v>0.00306246082468054</v>
      </c>
      <c r="G11" s="0" t="str">
        <f aca="false">IF(D11&lt;=-0.04,"floor",IF(D11&gt;=0.07,"cap","band"))</f>
        <v>band</v>
      </c>
      <c r="J11" s="0" t="n">
        <v>7</v>
      </c>
      <c r="K11" s="18" t="n">
        <f aca="false">INDEX(DailyETH!$A:$A,2+30*J11)</f>
        <v>44040</v>
      </c>
      <c r="L11" s="9" t="n">
        <f aca="false">INDEX(DailyETH!$B:$B,2+30*(J11+1))/INDEX(DailyETH!$B:$B,2+30*J11)-1</f>
        <v>0.202297075994004</v>
      </c>
      <c r="M11" s="9" t="n">
        <f aca="false">INDEX(DailyETH!$F:$F,2+30*(J11+1))/INDEX(DailyETH!$F:$F,2+30*J11)-1</f>
        <v>0.0814750116374403</v>
      </c>
      <c r="N11" s="9" t="n">
        <f aca="false">MAX(MIN(L11,0.08),-0.05)</f>
        <v>0.08</v>
      </c>
      <c r="O11" s="9" t="n">
        <f aca="false">M11-N11</f>
        <v>0.00147501163744031</v>
      </c>
      <c r="P11" s="0" t="str">
        <f aca="false">IF(M11&lt;=-0.04,"floor",IF(M11&gt;=0.07,"cap","band"))</f>
        <v>cap</v>
      </c>
    </row>
    <row r="12" customFormat="false" ht="15" hidden="false" customHeight="false" outlineLevel="0" collapsed="false">
      <c r="A12" s="0" t="n">
        <v>8</v>
      </c>
      <c r="B12" s="18" t="n">
        <f aca="false">INDEX(DailyBTC!$A:$A,2+30*A12)</f>
        <v>44070</v>
      </c>
      <c r="C12" s="9" t="n">
        <f aca="false">INDEX(DailyBTC!$B:$B,2+30*(A12+1))/INDEX(DailyBTC!$B:$B,2+30*A12)-1</f>
        <v>-0.0506106790096842</v>
      </c>
      <c r="D12" s="9" t="n">
        <f aca="false">INDEX(DailyBTC!$F:$F,2+30*(A12+1))/INDEX(DailyBTC!$F:$F,2+30*A12)-1</f>
        <v>-0.0459575730946654</v>
      </c>
      <c r="E12" s="9" t="n">
        <f aca="false">MAX(MIN(C12,0.08),-0.05)</f>
        <v>-0.05</v>
      </c>
      <c r="F12" s="9" t="n">
        <f aca="false">D12-E12</f>
        <v>0.00404242690533459</v>
      </c>
      <c r="G12" s="0" t="str">
        <f aca="false">IF(D12&lt;=-0.04,"floor",IF(D12&gt;=0.07,"cap","band"))</f>
        <v>floor</v>
      </c>
      <c r="J12" s="0" t="n">
        <v>8</v>
      </c>
      <c r="K12" s="18" t="n">
        <f aca="false">INDEX(DailyETH!$A:$A,2+30*J12)</f>
        <v>44070</v>
      </c>
      <c r="L12" s="9" t="n">
        <f aca="false">INDEX(DailyETH!$B:$B,2+30*(J12+1))/INDEX(DailyETH!$B:$B,2+30*J12)-1</f>
        <v>-0.0725726857193746</v>
      </c>
      <c r="M12" s="9" t="n">
        <f aca="false">INDEX(DailyETH!$F:$F,2+30*(J12+1))/INDEX(DailyETH!$F:$F,2+30*J12)-1</f>
        <v>-0.0399546647195831</v>
      </c>
      <c r="N12" s="9" t="n">
        <f aca="false">MAX(MIN(L12,0.08),-0.05)</f>
        <v>-0.05</v>
      </c>
      <c r="O12" s="9" t="n">
        <f aca="false">M12-N12</f>
        <v>0.0100453352804169</v>
      </c>
      <c r="P12" s="0" t="str">
        <f aca="false">IF(M12&lt;=-0.04,"floor",IF(M12&gt;=0.07,"cap","band"))</f>
        <v>band</v>
      </c>
    </row>
    <row r="13" customFormat="false" ht="15" hidden="false" customHeight="false" outlineLevel="0" collapsed="false">
      <c r="A13" s="0" t="n">
        <v>9</v>
      </c>
      <c r="B13" s="18" t="n">
        <f aca="false">INDEX(DailyBTC!$A:$A,2+30*A13)</f>
        <v>44100</v>
      </c>
      <c r="C13" s="9" t="n">
        <f aca="false">INDEX(DailyBTC!$B:$B,2+30*(A13+1))/INDEX(DailyBTC!$B:$B,2+30*A13)-1</f>
        <v>0.217707980533884</v>
      </c>
      <c r="D13" s="9" t="n">
        <f aca="false">INDEX(DailyBTC!$F:$F,2+30*(A13+1))/INDEX(DailyBTC!$F:$F,2+30*A13)-1</f>
        <v>0.0579410289088957</v>
      </c>
      <c r="E13" s="9" t="n">
        <f aca="false">MAX(MIN(C13,0.08),-0.05)</f>
        <v>0.08</v>
      </c>
      <c r="F13" s="9" t="n">
        <f aca="false">D13-E13</f>
        <v>-0.0220589710911043</v>
      </c>
      <c r="G13" s="0" t="str">
        <f aca="false">IF(D13&lt;=-0.04,"floor",IF(D13&gt;=0.07,"cap","band"))</f>
        <v>band</v>
      </c>
      <c r="J13" s="0" t="n">
        <v>9</v>
      </c>
      <c r="K13" s="18" t="n">
        <f aca="false">INDEX(DailyETH!$A:$A,2+30*J13)</f>
        <v>44100</v>
      </c>
      <c r="L13" s="9" t="n">
        <f aca="false">INDEX(DailyETH!$B:$B,2+30*(J13+1))/INDEX(DailyETH!$B:$B,2+30*J13)-1</f>
        <v>0.111138168607551</v>
      </c>
      <c r="M13" s="9" t="n">
        <f aca="false">INDEX(DailyETH!$F:$F,2+30*(J13+1))/INDEX(DailyETH!$F:$F,2+30*J13)-1</f>
        <v>0.0710062865408931</v>
      </c>
      <c r="N13" s="9" t="n">
        <f aca="false">MAX(MIN(L13,0.08),-0.05)</f>
        <v>0.08</v>
      </c>
      <c r="O13" s="9" t="n">
        <f aca="false">M13-N13</f>
        <v>-0.00899371345910686</v>
      </c>
      <c r="P13" s="0" t="str">
        <f aca="false">IF(M13&lt;=-0.04,"floor",IF(M13&gt;=0.07,"cap","band"))</f>
        <v>cap</v>
      </c>
    </row>
    <row r="14" customFormat="false" ht="15" hidden="false" customHeight="false" outlineLevel="0" collapsed="false">
      <c r="A14" s="0" t="n">
        <v>10</v>
      </c>
      <c r="B14" s="18" t="n">
        <f aca="false">INDEX(DailyBTC!$A:$A,2+30*A14)</f>
        <v>44130</v>
      </c>
      <c r="C14" s="9" t="n">
        <f aca="false">INDEX(DailyBTC!$B:$B,2+30*(A14+1))/INDEX(DailyBTC!$B:$B,2+30*A14)-1</f>
        <v>0.433291531372732</v>
      </c>
      <c r="D14" s="9" t="n">
        <f aca="false">INDEX(DailyBTC!$F:$F,2+30*(A14+1))/INDEX(DailyBTC!$F:$F,2+30*A14)-1</f>
        <v>0.0524870746245576</v>
      </c>
      <c r="E14" s="9" t="n">
        <f aca="false">MAX(MIN(C14,0.08),-0.05)</f>
        <v>0.08</v>
      </c>
      <c r="F14" s="9" t="n">
        <f aca="false">D14-E14</f>
        <v>-0.0275129253754424</v>
      </c>
      <c r="G14" s="0" t="str">
        <f aca="false">IF(D14&lt;=-0.04,"floor",IF(D14&gt;=0.07,"cap","band"))</f>
        <v>band</v>
      </c>
      <c r="J14" s="0" t="n">
        <v>10</v>
      </c>
      <c r="K14" s="18" t="n">
        <f aca="false">INDEX(DailyETH!$A:$A,2+30*J14)</f>
        <v>44130</v>
      </c>
      <c r="L14" s="9" t="n">
        <f aca="false">INDEX(DailyETH!$B:$B,2+30*(J14+1))/INDEX(DailyETH!$B:$B,2+30*J14)-1</f>
        <v>0.442212799524327</v>
      </c>
      <c r="M14" s="9" t="n">
        <f aca="false">INDEX(DailyETH!$F:$F,2+30*(J14+1))/INDEX(DailyETH!$F:$F,2+30*J14)-1</f>
        <v>0.054477963015467</v>
      </c>
      <c r="N14" s="9" t="n">
        <f aca="false">MAX(MIN(L14,0.08),-0.05)</f>
        <v>0.08</v>
      </c>
      <c r="O14" s="9" t="n">
        <f aca="false">M14-N14</f>
        <v>-0.025522036984533</v>
      </c>
      <c r="P14" s="0" t="str">
        <f aca="false">IF(M14&lt;=-0.04,"floor",IF(M14&gt;=0.07,"cap","band"))</f>
        <v>band</v>
      </c>
    </row>
    <row r="15" customFormat="false" ht="15" hidden="false" customHeight="false" outlineLevel="0" collapsed="false">
      <c r="A15" s="0" t="n">
        <v>11</v>
      </c>
      <c r="B15" s="18" t="n">
        <f aca="false">INDEX(DailyBTC!$A:$A,2+30*A15)</f>
        <v>44160</v>
      </c>
      <c r="C15" s="9" t="n">
        <f aca="false">INDEX(DailyBTC!$B:$B,2+30*(A15+1))/INDEX(DailyBTC!$B:$B,2+30*A15)-1</f>
        <v>0.315801486763352</v>
      </c>
      <c r="D15" s="9" t="n">
        <f aca="false">INDEX(DailyBTC!$F:$F,2+30*(A15+1))/INDEX(DailyBTC!$F:$F,2+30*A15)-1</f>
        <v>0.066277017235312</v>
      </c>
      <c r="E15" s="9" t="n">
        <f aca="false">MAX(MIN(C15,0.08),-0.05)</f>
        <v>0.08</v>
      </c>
      <c r="F15" s="9" t="n">
        <f aca="false">D15-E15</f>
        <v>-0.013722982764688</v>
      </c>
      <c r="G15" s="0" t="str">
        <f aca="false">IF(D15&lt;=-0.04,"floor",IF(D15&gt;=0.07,"cap","band"))</f>
        <v>band</v>
      </c>
      <c r="J15" s="0" t="n">
        <v>11</v>
      </c>
      <c r="K15" s="18" t="n">
        <f aca="false">INDEX(DailyETH!$A:$A,2+30*J15)</f>
        <v>44160</v>
      </c>
      <c r="L15" s="9" t="n">
        <f aca="false">INDEX(DailyETH!$B:$B,2+30*(J15+1))/INDEX(DailyETH!$B:$B,2+30*J15)-1</f>
        <v>0.101351877134733</v>
      </c>
      <c r="M15" s="9" t="n">
        <f aca="false">INDEX(DailyETH!$F:$F,2+30*(J15+1))/INDEX(DailyETH!$F:$F,2+30*J15)-1</f>
        <v>0.0844730199182677</v>
      </c>
      <c r="N15" s="9" t="n">
        <f aca="false">MAX(MIN(L15,0.08),-0.05)</f>
        <v>0.08</v>
      </c>
      <c r="O15" s="9" t="n">
        <f aca="false">M15-N15</f>
        <v>0.00447301991826772</v>
      </c>
      <c r="P15" s="0" t="str">
        <f aca="false">IF(M15&lt;=-0.04,"floor",IF(M15&gt;=0.07,"cap","band"))</f>
        <v>cap</v>
      </c>
    </row>
    <row r="16" customFormat="false" ht="15" hidden="false" customHeight="false" outlineLevel="0" collapsed="false">
      <c r="A16" s="0" t="n">
        <v>12</v>
      </c>
      <c r="B16" s="18" t="n">
        <f aca="false">INDEX(DailyBTC!$A:$A,2+30*A16)</f>
        <v>44190</v>
      </c>
      <c r="C16" s="9" t="n">
        <f aca="false">INDEX(DailyBTC!$B:$B,2+30*(A16+1))/INDEX(DailyBTC!$B:$B,2+30*A16)-1</f>
        <v>0.305926048808178</v>
      </c>
      <c r="D16" s="9" t="n">
        <f aca="false">INDEX(DailyBTC!$F:$F,2+30*(A16+1))/INDEX(DailyBTC!$F:$F,2+30*A16)-1</f>
        <v>0.0708868259931808</v>
      </c>
      <c r="E16" s="9" t="n">
        <f aca="false">MAX(MIN(C16,0.08),-0.05)</f>
        <v>0.08</v>
      </c>
      <c r="F16" s="9" t="n">
        <f aca="false">D16-E16</f>
        <v>-0.00911317400681926</v>
      </c>
      <c r="G16" s="0" t="str">
        <f aca="false">IF(D16&lt;=-0.04,"floor",IF(D16&gt;=0.07,"cap","band"))</f>
        <v>cap</v>
      </c>
      <c r="J16" s="0" t="n">
        <v>12</v>
      </c>
      <c r="K16" s="18" t="n">
        <f aca="false">INDEX(DailyETH!$A:$A,2+30*J16)</f>
        <v>44190</v>
      </c>
      <c r="L16" s="9" t="n">
        <f aca="false">INDEX(DailyETH!$B:$B,2+30*(J16+1))/INDEX(DailyETH!$B:$B,2+30*J16)-1</f>
        <v>1.21658834194642</v>
      </c>
      <c r="M16" s="9" t="n">
        <f aca="false">INDEX(DailyETH!$F:$F,2+30*(J16+1))/INDEX(DailyETH!$F:$F,2+30*J16)-1</f>
        <v>0.131651804575814</v>
      </c>
      <c r="N16" s="9" t="n">
        <f aca="false">MAX(MIN(L16,0.08),-0.05)</f>
        <v>0.08</v>
      </c>
      <c r="O16" s="9" t="n">
        <f aca="false">M16-N16</f>
        <v>0.0516518045758142</v>
      </c>
      <c r="P16" s="0" t="str">
        <f aca="false">IF(M16&lt;=-0.04,"floor",IF(M16&gt;=0.07,"cap","band"))</f>
        <v>cap</v>
      </c>
    </row>
    <row r="17" customFormat="false" ht="15" hidden="false" customHeight="false" outlineLevel="0" collapsed="false">
      <c r="A17" s="0" t="n">
        <v>13</v>
      </c>
      <c r="B17" s="18" t="n">
        <f aca="false">INDEX(DailyBTC!$A:$A,2+30*A17)</f>
        <v>44220</v>
      </c>
      <c r="C17" s="9" t="n">
        <f aca="false">INDEX(DailyBTC!$B:$B,2+30*(A17+1))/INDEX(DailyBTC!$B:$B,2+30*A17)-1</f>
        <v>0.507335852815295</v>
      </c>
      <c r="D17" s="9" t="n">
        <f aca="false">INDEX(DailyBTC!$F:$F,2+30*(A17+1))/INDEX(DailyBTC!$F:$F,2+30*A17)-1</f>
        <v>0.067446171343069</v>
      </c>
      <c r="E17" s="9" t="n">
        <f aca="false">MAX(MIN(C17,0.08),-0.05)</f>
        <v>0.08</v>
      </c>
      <c r="F17" s="9" t="n">
        <f aca="false">D17-E17</f>
        <v>-0.012553828656931</v>
      </c>
      <c r="G17" s="0" t="str">
        <f aca="false">IF(D17&lt;=-0.04,"floor",IF(D17&gt;=0.07,"cap","band"))</f>
        <v>band</v>
      </c>
      <c r="J17" s="0" t="n">
        <v>13</v>
      </c>
      <c r="K17" s="18" t="n">
        <f aca="false">INDEX(DailyETH!$A:$A,2+30*J17)</f>
        <v>44220</v>
      </c>
      <c r="L17" s="9" t="n">
        <f aca="false">INDEX(DailyETH!$B:$B,2+30*(J17+1))/INDEX(DailyETH!$B:$B,2+30*J17)-1</f>
        <v>0.126738385360454</v>
      </c>
      <c r="M17" s="9" t="n">
        <f aca="false">INDEX(DailyETH!$F:$F,2+30*(J17+1))/INDEX(DailyETH!$F:$F,2+30*J17)-1</f>
        <v>0.0686850173205689</v>
      </c>
      <c r="N17" s="9" t="n">
        <f aca="false">MAX(MIN(L17,0.08),-0.05)</f>
        <v>0.08</v>
      </c>
      <c r="O17" s="9" t="n">
        <f aca="false">M17-N17</f>
        <v>-0.0113149826794311</v>
      </c>
      <c r="P17" s="0" t="str">
        <f aca="false">IF(M17&lt;=-0.04,"floor",IF(M17&gt;=0.07,"cap","band"))</f>
        <v>band</v>
      </c>
    </row>
    <row r="18" customFormat="false" ht="15" hidden="false" customHeight="false" outlineLevel="0" collapsed="false">
      <c r="A18" s="0" t="n">
        <v>14</v>
      </c>
      <c r="B18" s="18" t="n">
        <f aca="false">INDEX(DailyBTC!$A:$A,2+30*A18)</f>
        <v>44250</v>
      </c>
      <c r="C18" s="9" t="n">
        <f aca="false">INDEX(DailyBTC!$B:$B,2+30*(A18+1))/INDEX(DailyBTC!$B:$B,2+30*A18)-1</f>
        <v>0.0615034139824837</v>
      </c>
      <c r="D18" s="9" t="n">
        <f aca="false">INDEX(DailyBTC!$F:$F,2+30*(A18+1))/INDEX(DailyBTC!$F:$F,2+30*A18)-1</f>
        <v>0.0651252360416423</v>
      </c>
      <c r="E18" s="9" t="n">
        <f aca="false">MAX(MIN(C18,0.08),-0.05)</f>
        <v>0.0615034139824837</v>
      </c>
      <c r="F18" s="9" t="n">
        <f aca="false">D18-E18</f>
        <v>0.00362182205915862</v>
      </c>
      <c r="G18" s="0" t="str">
        <f aca="false">IF(D18&lt;=-0.04,"floor",IF(D18&gt;=0.07,"cap","band"))</f>
        <v>band</v>
      </c>
      <c r="J18" s="0" t="n">
        <v>14</v>
      </c>
      <c r="K18" s="18" t="n">
        <f aca="false">INDEX(DailyETH!$A:$A,2+30*J18)</f>
        <v>44250</v>
      </c>
      <c r="L18" s="9" t="n">
        <f aca="false">INDEX(DailyETH!$B:$B,2+30*(J18+1))/INDEX(DailyETH!$B:$B,2+30*J18)-1</f>
        <v>0.0165615765563587</v>
      </c>
      <c r="M18" s="9" t="n">
        <f aca="false">INDEX(DailyETH!$F:$F,2+30*(J18+1))/INDEX(DailyETH!$F:$F,2+30*J18)-1</f>
        <v>0.0303740504615955</v>
      </c>
      <c r="N18" s="9" t="n">
        <f aca="false">MAX(MIN(L18,0.08),-0.05)</f>
        <v>0.0165615765563587</v>
      </c>
      <c r="O18" s="9" t="n">
        <f aca="false">M18-N18</f>
        <v>0.0138124739052368</v>
      </c>
      <c r="P18" s="0" t="str">
        <f aca="false">IF(M18&lt;=-0.04,"floor",IF(M18&gt;=0.07,"cap","band"))</f>
        <v>band</v>
      </c>
    </row>
    <row r="19" customFormat="false" ht="15" hidden="false" customHeight="false" outlineLevel="0" collapsed="false">
      <c r="A19" s="0" t="n">
        <v>15</v>
      </c>
      <c r="B19" s="18" t="n">
        <f aca="false">INDEX(DailyBTC!$A:$A,2+30*A19)</f>
        <v>44280</v>
      </c>
      <c r="C19" s="9" t="n">
        <f aca="false">INDEX(DailyBTC!$B:$B,2+30*(A19+1))/INDEX(DailyBTC!$B:$B,2+30*A19)-1</f>
        <v>-0.0245828734686754</v>
      </c>
      <c r="D19" s="9" t="n">
        <f aca="false">INDEX(DailyBTC!$F:$F,2+30*(A19+1))/INDEX(DailyBTC!$F:$F,2+30*A19)-1</f>
        <v>-0.0307616222292608</v>
      </c>
      <c r="E19" s="9" t="n">
        <f aca="false">MAX(MIN(C19,0.08),-0.05)</f>
        <v>-0.0245828734686754</v>
      </c>
      <c r="F19" s="9" t="n">
        <f aca="false">D19-E19</f>
        <v>-0.00617874876058544</v>
      </c>
      <c r="G19" s="0" t="str">
        <f aca="false">IF(D19&lt;=-0.04,"floor",IF(D19&gt;=0.07,"cap","band"))</f>
        <v>band</v>
      </c>
      <c r="J19" s="0" t="n">
        <v>15</v>
      </c>
      <c r="K19" s="18" t="n">
        <f aca="false">INDEX(DailyETH!$A:$A,2+30*J19)</f>
        <v>44280</v>
      </c>
      <c r="L19" s="9" t="n">
        <f aca="false">INDEX(DailyETH!$B:$B,2+30*(J19+1))/INDEX(DailyETH!$B:$B,2+30*J19)-1</f>
        <v>0.407603568111729</v>
      </c>
      <c r="M19" s="9" t="n">
        <f aca="false">INDEX(DailyETH!$F:$F,2+30*(J19+1))/INDEX(DailyETH!$F:$F,2+30*J19)-1</f>
        <v>0.0538596465991339</v>
      </c>
      <c r="N19" s="9" t="n">
        <f aca="false">MAX(MIN(L19,0.08),-0.05)</f>
        <v>0.08</v>
      </c>
      <c r="O19" s="9" t="n">
        <f aca="false">M19-N19</f>
        <v>-0.0261403534008661</v>
      </c>
      <c r="P19" s="0" t="str">
        <f aca="false">IF(M19&lt;=-0.04,"floor",IF(M19&gt;=0.07,"cap","band"))</f>
        <v>band</v>
      </c>
    </row>
    <row r="20" customFormat="false" ht="15" hidden="false" customHeight="false" outlineLevel="0" collapsed="false">
      <c r="A20" s="0" t="n">
        <v>16</v>
      </c>
      <c r="B20" s="18" t="n">
        <f aca="false">INDEX(DailyBTC!$A:$A,2+30*A20)</f>
        <v>44310</v>
      </c>
      <c r="C20" s="9" t="n">
        <f aca="false">INDEX(DailyBTC!$B:$B,2+30*(A20+1))/INDEX(DailyBTC!$B:$B,2+30*A20)-1</f>
        <v>-0.231693541614884</v>
      </c>
      <c r="D20" s="9" t="n">
        <f aca="false">INDEX(DailyBTC!$F:$F,2+30*(A20+1))/INDEX(DailyBTC!$F:$F,2+30*A20)-1</f>
        <v>-0.04899569583377</v>
      </c>
      <c r="E20" s="9" t="n">
        <f aca="false">MAX(MIN(C20,0.08),-0.05)</f>
        <v>-0.05</v>
      </c>
      <c r="F20" s="9" t="n">
        <f aca="false">D20-E20</f>
        <v>0.00100430416623006</v>
      </c>
      <c r="G20" s="0" t="str">
        <f aca="false">IF(D20&lt;=-0.04,"floor",IF(D20&gt;=0.07,"cap","band"))</f>
        <v>floor</v>
      </c>
      <c r="J20" s="0" t="n">
        <v>16</v>
      </c>
      <c r="K20" s="18" t="n">
        <f aca="false">INDEX(DailyETH!$A:$A,2+30*J20)</f>
        <v>44310</v>
      </c>
      <c r="L20" s="9" t="n">
        <f aca="false">INDEX(DailyETH!$B:$B,2+30*(J20+1))/INDEX(DailyETH!$B:$B,2+30*J20)-1</f>
        <v>0.174185944583477</v>
      </c>
      <c r="M20" s="9" t="n">
        <f aca="false">INDEX(DailyETH!$F:$F,2+30*(J20+1))/INDEX(DailyETH!$F:$F,2+30*J20)-1</f>
        <v>0.0813677601230283</v>
      </c>
      <c r="N20" s="9" t="n">
        <f aca="false">MAX(MIN(L20,0.08),-0.05)</f>
        <v>0.08</v>
      </c>
      <c r="O20" s="9" t="n">
        <f aca="false">M20-N20</f>
        <v>0.00136776012302826</v>
      </c>
      <c r="P20" s="0" t="str">
        <f aca="false">IF(M20&lt;=-0.04,"floor",IF(M20&gt;=0.07,"cap","band"))</f>
        <v>cap</v>
      </c>
    </row>
    <row r="21" customFormat="false" ht="15" hidden="false" customHeight="false" outlineLevel="0" collapsed="false">
      <c r="A21" s="0" t="n">
        <v>17</v>
      </c>
      <c r="B21" s="18" t="n">
        <f aca="false">INDEX(DailyBTC!$A:$A,2+30*A21)</f>
        <v>44340</v>
      </c>
      <c r="C21" s="9" t="n">
        <f aca="false">INDEX(DailyBTC!$B:$B,2+30*(A21+1))/INDEX(DailyBTC!$B:$B,2+30*A21)-1</f>
        <v>-0.129947169087745</v>
      </c>
      <c r="D21" s="9" t="n">
        <f aca="false">INDEX(DailyBTC!$F:$F,2+30*(A21+1))/INDEX(DailyBTC!$F:$F,2+30*A21)-1</f>
        <v>-0.032357432047126</v>
      </c>
      <c r="E21" s="9" t="n">
        <f aca="false">MAX(MIN(C21,0.08),-0.05)</f>
        <v>-0.05</v>
      </c>
      <c r="F21" s="9" t="n">
        <f aca="false">D21-E21</f>
        <v>0.017642567952874</v>
      </c>
      <c r="G21" s="0" t="str">
        <f aca="false">IF(D21&lt;=-0.04,"floor",IF(D21&gt;=0.07,"cap","band"))</f>
        <v>band</v>
      </c>
      <c r="J21" s="0" t="n">
        <v>17</v>
      </c>
      <c r="K21" s="18" t="n">
        <f aca="false">INDEX(DailyETH!$A:$A,2+30*J21)</f>
        <v>44340</v>
      </c>
      <c r="L21" s="9" t="n">
        <f aca="false">INDEX(DailyETH!$B:$B,2+30*(J21+1))/INDEX(DailyETH!$B:$B,2+30*J21)-1</f>
        <v>-0.252862079988751</v>
      </c>
      <c r="M21" s="9" t="n">
        <f aca="false">INDEX(DailyETH!$F:$F,2+30*(J21+1))/INDEX(DailyETH!$F:$F,2+30*J21)-1</f>
        <v>-0.0256519543001065</v>
      </c>
      <c r="N21" s="9" t="n">
        <f aca="false">MAX(MIN(L21,0.08),-0.05)</f>
        <v>-0.05</v>
      </c>
      <c r="O21" s="9" t="n">
        <f aca="false">M21-N21</f>
        <v>0.0243480456998935</v>
      </c>
      <c r="P21" s="0" t="str">
        <f aca="false">IF(M21&lt;=-0.04,"floor",IF(M21&gt;=0.07,"cap","band"))</f>
        <v>band</v>
      </c>
    </row>
    <row r="22" customFormat="false" ht="15" hidden="false" customHeight="false" outlineLevel="0" collapsed="false">
      <c r="A22" s="0" t="n">
        <v>18</v>
      </c>
      <c r="B22" s="18" t="n">
        <f aca="false">INDEX(DailyBTC!$A:$A,2+30*A22)</f>
        <v>44370</v>
      </c>
      <c r="C22" s="9" t="n">
        <f aca="false">INDEX(DailyBTC!$B:$B,2+30*(A22+1))/INDEX(DailyBTC!$B:$B,2+30*A22)-1</f>
        <v>-0.00508475405948561</v>
      </c>
      <c r="D22" s="9" t="n">
        <f aca="false">INDEX(DailyBTC!$F:$F,2+30*(A22+1))/INDEX(DailyBTC!$F:$F,2+30*A22)-1</f>
        <v>0.0058130472800304</v>
      </c>
      <c r="E22" s="9" t="n">
        <f aca="false">MAX(MIN(C22,0.08),-0.05)</f>
        <v>-0.00508475405948561</v>
      </c>
      <c r="F22" s="9" t="n">
        <f aca="false">D22-E22</f>
        <v>0.010897801339516</v>
      </c>
      <c r="G22" s="0" t="str">
        <f aca="false">IF(D22&lt;=-0.04,"floor",IF(D22&gt;=0.07,"cap","band"))</f>
        <v>band</v>
      </c>
      <c r="J22" s="0" t="n">
        <v>18</v>
      </c>
      <c r="K22" s="18" t="n">
        <f aca="false">INDEX(DailyETH!$A:$A,2+30*J22)</f>
        <v>44370</v>
      </c>
      <c r="L22" s="9" t="n">
        <f aca="false">INDEX(DailyETH!$B:$B,2+30*(J22+1))/INDEX(DailyETH!$B:$B,2+30*J22)-1</f>
        <v>0.0767572751526315</v>
      </c>
      <c r="M22" s="9" t="n">
        <f aca="false">INDEX(DailyETH!$F:$F,2+30*(J22+1))/INDEX(DailyETH!$F:$F,2+30*J22)-1</f>
        <v>0.0906633874804745</v>
      </c>
      <c r="N22" s="9" t="n">
        <f aca="false">MAX(MIN(L22,0.08),-0.05)</f>
        <v>0.0767572751526315</v>
      </c>
      <c r="O22" s="9" t="n">
        <f aca="false">M22-N22</f>
        <v>0.013906112327843</v>
      </c>
      <c r="P22" s="0" t="str">
        <f aca="false">IF(M22&lt;=-0.04,"floor",IF(M22&gt;=0.07,"cap","band"))</f>
        <v>cap</v>
      </c>
    </row>
    <row r="23" customFormat="false" ht="15" hidden="false" customHeight="false" outlineLevel="0" collapsed="false">
      <c r="A23" s="0" t="n">
        <v>19</v>
      </c>
      <c r="B23" s="18" t="n">
        <f aca="false">INDEX(DailyBTC!$A:$A,2+30*A23)</f>
        <v>44400</v>
      </c>
      <c r="C23" s="9" t="n">
        <f aca="false">INDEX(DailyBTC!$B:$B,2+30*(A23+1))/INDEX(DailyBTC!$B:$B,2+30*A23)-1</f>
        <v>0.47619356806513</v>
      </c>
      <c r="D23" s="9" t="n">
        <f aca="false">INDEX(DailyBTC!$F:$F,2+30*(A23+1))/INDEX(DailyBTC!$F:$F,2+30*A23)-1</f>
        <v>0.0824190123670301</v>
      </c>
      <c r="E23" s="9" t="n">
        <f aca="false">MAX(MIN(C23,0.08),-0.05)</f>
        <v>0.08</v>
      </c>
      <c r="F23" s="9" t="n">
        <f aca="false">D23-E23</f>
        <v>0.00241901236703009</v>
      </c>
      <c r="G23" s="0" t="str">
        <f aca="false">IF(D23&lt;=-0.04,"floor",IF(D23&gt;=0.07,"cap","band"))</f>
        <v>cap</v>
      </c>
      <c r="J23" s="0" t="n">
        <v>19</v>
      </c>
      <c r="K23" s="18" t="n">
        <f aca="false">INDEX(DailyETH!$A:$A,2+30*J23)</f>
        <v>44400</v>
      </c>
      <c r="L23" s="9" t="n">
        <f aca="false">INDEX(DailyETH!$B:$B,2+30*(J23+1))/INDEX(DailyETH!$B:$B,2+30*J23)-1</f>
        <v>0.536360340212863</v>
      </c>
      <c r="M23" s="9" t="n">
        <f aca="false">INDEX(DailyETH!$F:$F,2+30*(J23+1))/INDEX(DailyETH!$F:$F,2+30*J23)-1</f>
        <v>0.110497096274872</v>
      </c>
      <c r="N23" s="9" t="n">
        <f aca="false">MAX(MIN(L23,0.08),-0.05)</f>
        <v>0.08</v>
      </c>
      <c r="O23" s="9" t="n">
        <f aca="false">M23-N23</f>
        <v>0.0304970962748719</v>
      </c>
      <c r="P23" s="0" t="str">
        <f aca="false">IF(M23&lt;=-0.04,"floor",IF(M23&gt;=0.07,"cap","band"))</f>
        <v>cap</v>
      </c>
    </row>
    <row r="24" customFormat="false" ht="15" hidden="false" customHeight="false" outlineLevel="0" collapsed="false">
      <c r="A24" s="0" t="n">
        <v>20</v>
      </c>
      <c r="B24" s="18" t="n">
        <f aca="false">INDEX(DailyBTC!$A:$A,2+30*A24)</f>
        <v>44430</v>
      </c>
      <c r="C24" s="9" t="n">
        <f aca="false">INDEX(DailyBTC!$B:$B,2+30*(A24+1))/INDEX(DailyBTC!$B:$B,2+30*A24)-1</f>
        <v>-0.179016067358927</v>
      </c>
      <c r="D24" s="9" t="n">
        <f aca="false">INDEX(DailyBTC!$F:$F,2+30*(A24+1))/INDEX(DailyBTC!$F:$F,2+30*A24)-1</f>
        <v>-0.0519002467889282</v>
      </c>
      <c r="E24" s="9" t="n">
        <f aca="false">MAX(MIN(C24,0.08),-0.05)</f>
        <v>-0.05</v>
      </c>
      <c r="F24" s="9" t="n">
        <f aca="false">D24-E24</f>
        <v>-0.00190024678892824</v>
      </c>
      <c r="G24" s="0" t="str">
        <f aca="false">IF(D24&lt;=-0.04,"floor",IF(D24&gt;=0.07,"cap","band"))</f>
        <v>floor</v>
      </c>
      <c r="J24" s="0" t="n">
        <v>20</v>
      </c>
      <c r="K24" s="18" t="n">
        <f aca="false">INDEX(DailyETH!$A:$A,2+30*J24)</f>
        <v>44430</v>
      </c>
      <c r="L24" s="9" t="n">
        <f aca="false">INDEX(DailyETH!$B:$B,2+30*(J24+1))/INDEX(DailyETH!$B:$B,2+30*J24)-1</f>
        <v>-0.154054749164007</v>
      </c>
      <c r="M24" s="9" t="n">
        <f aca="false">INDEX(DailyETH!$F:$F,2+30*(J24+1))/INDEX(DailyETH!$F:$F,2+30*J24)-1</f>
        <v>-0.0388250822088991</v>
      </c>
      <c r="N24" s="9" t="n">
        <f aca="false">MAX(MIN(L24,0.08),-0.05)</f>
        <v>-0.05</v>
      </c>
      <c r="O24" s="9" t="n">
        <f aca="false">M24-N24</f>
        <v>0.0111749177911009</v>
      </c>
      <c r="P24" s="0" t="str">
        <f aca="false">IF(M24&lt;=-0.04,"floor",IF(M24&gt;=0.07,"cap","band"))</f>
        <v>band</v>
      </c>
    </row>
    <row r="25" customFormat="false" ht="15" hidden="false" customHeight="false" outlineLevel="0" collapsed="false">
      <c r="A25" s="0" t="n">
        <v>21</v>
      </c>
      <c r="B25" s="18" t="n">
        <f aca="false">INDEX(DailyBTC!$A:$A,2+30*A25)</f>
        <v>44460</v>
      </c>
      <c r="C25" s="9" t="n">
        <f aca="false">INDEX(DailyBTC!$B:$B,2+30*(A25+1))/INDEX(DailyBTC!$B:$B,2+30*A25)-1</f>
        <v>0.539089286561308</v>
      </c>
      <c r="D25" s="9" t="n">
        <f aca="false">INDEX(DailyBTC!$F:$F,2+30*(A25+1))/INDEX(DailyBTC!$F:$F,2+30*A25)-1</f>
        <v>0.0723063051526998</v>
      </c>
      <c r="E25" s="9" t="n">
        <f aca="false">MAX(MIN(C25,0.08),-0.05)</f>
        <v>0.08</v>
      </c>
      <c r="F25" s="9" t="n">
        <f aca="false">D25-E25</f>
        <v>-0.00769369484730025</v>
      </c>
      <c r="G25" s="0" t="str">
        <f aca="false">IF(D25&lt;=-0.04,"floor",IF(D25&gt;=0.07,"cap","band"))</f>
        <v>cap</v>
      </c>
      <c r="J25" s="0" t="n">
        <v>21</v>
      </c>
      <c r="K25" s="18" t="n">
        <f aca="false">INDEX(DailyETH!$A:$A,2+30*J25)</f>
        <v>44460</v>
      </c>
      <c r="L25" s="9" t="n">
        <f aca="false">INDEX(DailyETH!$B:$B,2+30*(J25+1))/INDEX(DailyETH!$B:$B,2+30*J25)-1</f>
        <v>0.480477861665635</v>
      </c>
      <c r="M25" s="9" t="n">
        <f aca="false">INDEX(DailyETH!$F:$F,2+30*(J25+1))/INDEX(DailyETH!$F:$F,2+30*J25)-1</f>
        <v>0.0873943991089063</v>
      </c>
      <c r="N25" s="9" t="n">
        <f aca="false">MAX(MIN(L25,0.08),-0.05)</f>
        <v>0.08</v>
      </c>
      <c r="O25" s="9" t="n">
        <f aca="false">M25-N25</f>
        <v>0.00739439910890634</v>
      </c>
      <c r="P25" s="0" t="str">
        <f aca="false">IF(M25&lt;=-0.04,"floor",IF(M25&gt;=0.07,"cap","band"))</f>
        <v>cap</v>
      </c>
    </row>
    <row r="26" customFormat="false" ht="15" hidden="false" customHeight="false" outlineLevel="0" collapsed="false">
      <c r="A26" s="0" t="n">
        <v>22</v>
      </c>
      <c r="B26" s="18" t="n">
        <f aca="false">INDEX(DailyBTC!$A:$A,2+30*A26)</f>
        <v>44490</v>
      </c>
      <c r="C26" s="9" t="n">
        <f aca="false">INDEX(DailyBTC!$B:$B,2+30*(A26+1))/INDEX(DailyBTC!$B:$B,2+30*A26)-1</f>
        <v>-0.0420754899532597</v>
      </c>
      <c r="D26" s="9" t="n">
        <f aca="false">INDEX(DailyBTC!$F:$F,2+30*(A26+1))/INDEX(DailyBTC!$F:$F,2+30*A26)-1</f>
        <v>-0.0444369478809188</v>
      </c>
      <c r="E26" s="9" t="n">
        <f aca="false">MAX(MIN(C26,0.08),-0.05)</f>
        <v>-0.0420754899532597</v>
      </c>
      <c r="F26" s="9" t="n">
        <f aca="false">D26-E26</f>
        <v>-0.00236145792765907</v>
      </c>
      <c r="G26" s="0" t="str">
        <f aca="false">IF(D26&lt;=-0.04,"floor",IF(D26&gt;=0.07,"cap","band"))</f>
        <v>floor</v>
      </c>
      <c r="J26" s="0" t="n">
        <v>22</v>
      </c>
      <c r="K26" s="18" t="n">
        <f aca="false">INDEX(DailyETH!$A:$A,2+30*J26)</f>
        <v>44490</v>
      </c>
      <c r="L26" s="9" t="n">
        <f aca="false">INDEX(DailyETH!$B:$B,2+30*(J26+1))/INDEX(DailyETH!$B:$B,2+30*J26)-1</f>
        <v>0.08559962780501</v>
      </c>
      <c r="M26" s="9" t="n">
        <f aca="false">INDEX(DailyETH!$F:$F,2+30*(J26+1))/INDEX(DailyETH!$F:$F,2+30*J26)-1</f>
        <v>0.0582070015697864</v>
      </c>
      <c r="N26" s="9" t="n">
        <f aca="false">MAX(MIN(L26,0.08),-0.05)</f>
        <v>0.08</v>
      </c>
      <c r="O26" s="9" t="n">
        <f aca="false">M26-N26</f>
        <v>-0.0217929984302136</v>
      </c>
      <c r="P26" s="0" t="str">
        <f aca="false">IF(M26&lt;=-0.04,"floor",IF(M26&gt;=0.07,"cap","band"))</f>
        <v>band</v>
      </c>
    </row>
    <row r="27" customFormat="false" ht="15" hidden="false" customHeight="false" outlineLevel="0" collapsed="false">
      <c r="A27" s="0" t="n">
        <v>23</v>
      </c>
      <c r="B27" s="18" t="n">
        <f aca="false">INDEX(DailyBTC!$A:$A,2+30*A27)</f>
        <v>44520</v>
      </c>
      <c r="C27" s="9" t="n">
        <f aca="false">INDEX(DailyBTC!$B:$B,2+30*(A27+1))/INDEX(DailyBTC!$B:$B,2+30*A27)-1</f>
        <v>-0.214139297402277</v>
      </c>
      <c r="D27" s="9" t="n">
        <f aca="false">INDEX(DailyBTC!$F:$F,2+30*(A27+1))/INDEX(DailyBTC!$F:$F,2+30*A27)-1</f>
        <v>-0.0436184980318933</v>
      </c>
      <c r="E27" s="9" t="n">
        <f aca="false">MAX(MIN(C27,0.08),-0.05)</f>
        <v>-0.05</v>
      </c>
      <c r="F27" s="9" t="n">
        <f aca="false">D27-E27</f>
        <v>0.00638150196810668</v>
      </c>
      <c r="G27" s="0" t="str">
        <f aca="false">IF(D27&lt;=-0.04,"floor",IF(D27&gt;=0.07,"cap","band"))</f>
        <v>floor</v>
      </c>
      <c r="J27" s="0" t="n">
        <v>23</v>
      </c>
      <c r="K27" s="18" t="n">
        <f aca="false">INDEX(DailyETH!$A:$A,2+30*J27)</f>
        <v>44520</v>
      </c>
      <c r="L27" s="9" t="n">
        <f aca="false">INDEX(DailyETH!$B:$B,2+30*(J27+1))/INDEX(DailyETH!$B:$B,2+30*J27)-1</f>
        <v>-0.107286312813795</v>
      </c>
      <c r="M27" s="9" t="n">
        <f aca="false">INDEX(DailyETH!$F:$F,2+30*(J27+1))/INDEX(DailyETH!$F:$F,2+30*J27)-1</f>
        <v>-0.028224428481809</v>
      </c>
      <c r="N27" s="9" t="n">
        <f aca="false">MAX(MIN(L27,0.08),-0.05)</f>
        <v>-0.05</v>
      </c>
      <c r="O27" s="9" t="n">
        <f aca="false">M27-N27</f>
        <v>0.0217755715181911</v>
      </c>
      <c r="P27" s="0" t="str">
        <f aca="false">IF(M27&lt;=-0.04,"floor",IF(M27&gt;=0.07,"cap","band"))</f>
        <v>band</v>
      </c>
    </row>
    <row r="28" customFormat="false" ht="15" hidden="false" customHeight="false" outlineLevel="0" collapsed="false">
      <c r="A28" s="0" t="n">
        <v>24</v>
      </c>
      <c r="B28" s="18" t="n">
        <f aca="false">INDEX(DailyBTC!$A:$A,2+30*A28)</f>
        <v>44550</v>
      </c>
      <c r="C28" s="9" t="n">
        <f aca="false">INDEX(DailyBTC!$B:$B,2+30*(A28+1))/INDEX(DailyBTC!$B:$B,2+30*A28)-1</f>
        <v>-0.110042966521275</v>
      </c>
      <c r="D28" s="9" t="n">
        <f aca="false">INDEX(DailyBTC!$F:$F,2+30*(A28+1))/INDEX(DailyBTC!$F:$F,2+30*A28)-1</f>
        <v>-0.0601709069314939</v>
      </c>
      <c r="E28" s="9" t="n">
        <f aca="false">MAX(MIN(C28,0.08),-0.05)</f>
        <v>-0.05</v>
      </c>
      <c r="F28" s="9" t="n">
        <f aca="false">D28-E28</f>
        <v>-0.0101709069314938</v>
      </c>
      <c r="G28" s="0" t="str">
        <f aca="false">IF(D28&lt;=-0.04,"floor",IF(D28&gt;=0.07,"cap","band"))</f>
        <v>floor</v>
      </c>
      <c r="J28" s="0" t="n">
        <v>24</v>
      </c>
      <c r="K28" s="18" t="n">
        <f aca="false">INDEX(DailyETH!$A:$A,2+30*J28)</f>
        <v>44550</v>
      </c>
      <c r="L28" s="9" t="n">
        <f aca="false">INDEX(DailyETH!$B:$B,2+30*(J28+1))/INDEX(DailyETH!$B:$B,2+30*J28)-1</f>
        <v>-0.211757297614522</v>
      </c>
      <c r="M28" s="9" t="n">
        <f aca="false">INDEX(DailyETH!$F:$F,2+30*(J28+1))/INDEX(DailyETH!$F:$F,2+30*J28)-1</f>
        <v>-0.0588500606699285</v>
      </c>
      <c r="N28" s="9" t="n">
        <f aca="false">MAX(MIN(L28,0.08),-0.05)</f>
        <v>-0.05</v>
      </c>
      <c r="O28" s="9" t="n">
        <f aca="false">M28-N28</f>
        <v>-0.00885006066992848</v>
      </c>
      <c r="P28" s="0" t="str">
        <f aca="false">IF(M28&lt;=-0.04,"floor",IF(M28&gt;=0.07,"cap","band"))</f>
        <v>floor</v>
      </c>
    </row>
    <row r="29" customFormat="false" ht="15" hidden="false" customHeight="false" outlineLevel="0" collapsed="false">
      <c r="A29" s="0" t="n">
        <v>25</v>
      </c>
      <c r="B29" s="18" t="n">
        <f aca="false">INDEX(DailyBTC!$A:$A,2+30*A29)</f>
        <v>44580</v>
      </c>
      <c r="C29" s="9" t="n">
        <f aca="false">INDEX(DailyBTC!$B:$B,2+30*(A29+1))/INDEX(DailyBTC!$B:$B,2+30*A29)-1</f>
        <v>-0.0417228181675142</v>
      </c>
      <c r="D29" s="9" t="n">
        <f aca="false">INDEX(DailyBTC!$F:$F,2+30*(A29+1))/INDEX(DailyBTC!$F:$F,2+30*A29)-1</f>
        <v>-0.042243611314453</v>
      </c>
      <c r="E29" s="9" t="n">
        <f aca="false">MAX(MIN(C29,0.08),-0.05)</f>
        <v>-0.0417228181675142</v>
      </c>
      <c r="F29" s="9" t="n">
        <f aca="false">D29-E29</f>
        <v>-0.000520793146938758</v>
      </c>
      <c r="G29" s="0" t="str">
        <f aca="false">IF(D29&lt;=-0.04,"floor",IF(D29&gt;=0.07,"cap","band"))</f>
        <v>floor</v>
      </c>
      <c r="J29" s="0" t="n">
        <v>25</v>
      </c>
      <c r="K29" s="18" t="n">
        <f aca="false">INDEX(DailyETH!$A:$A,2+30*J29)</f>
        <v>44580</v>
      </c>
      <c r="L29" s="9" t="n">
        <f aca="false">INDEX(DailyETH!$B:$B,2+30*(J29+1))/INDEX(DailyETH!$B:$B,2+30*J29)-1</f>
        <v>-0.103271459331366</v>
      </c>
      <c r="M29" s="9" t="n">
        <f aca="false">INDEX(DailyETH!$F:$F,2+30*(J29+1))/INDEX(DailyETH!$F:$F,2+30*J29)-1</f>
        <v>-0.0562649647711728</v>
      </c>
      <c r="N29" s="9" t="n">
        <f aca="false">MAX(MIN(L29,0.08),-0.05)</f>
        <v>-0.05</v>
      </c>
      <c r="O29" s="9" t="n">
        <f aca="false">M29-N29</f>
        <v>-0.00626496477117282</v>
      </c>
      <c r="P29" s="0" t="str">
        <f aca="false">IF(M29&lt;=-0.04,"floor",IF(M29&gt;=0.07,"cap","band"))</f>
        <v>floor</v>
      </c>
    </row>
    <row r="30" customFormat="false" ht="15" hidden="false" customHeight="false" outlineLevel="0" collapsed="false">
      <c r="A30" s="0" t="n">
        <v>26</v>
      </c>
      <c r="B30" s="18" t="n">
        <f aca="false">INDEX(DailyBTC!$A:$A,2+30*A30)</f>
        <v>44610</v>
      </c>
      <c r="C30" s="9" t="n">
        <f aca="false">INDEX(DailyBTC!$B:$B,2+30*(A30+1))/INDEX(DailyBTC!$B:$B,2+30*A30)-1</f>
        <v>0.0312280526894675</v>
      </c>
      <c r="D30" s="9" t="n">
        <f aca="false">INDEX(DailyBTC!$F:$F,2+30*(A30+1))/INDEX(DailyBTC!$F:$F,2+30*A30)-1</f>
        <v>0.0259434715048781</v>
      </c>
      <c r="E30" s="9" t="n">
        <f aca="false">MAX(MIN(C30,0.08),-0.05)</f>
        <v>0.0312280526894675</v>
      </c>
      <c r="F30" s="9" t="n">
        <f aca="false">D30-E30</f>
        <v>-0.00528458118458941</v>
      </c>
      <c r="G30" s="0" t="str">
        <f aca="false">IF(D30&lt;=-0.04,"floor",IF(D30&gt;=0.07,"cap","band"))</f>
        <v>band</v>
      </c>
      <c r="J30" s="0" t="n">
        <v>26</v>
      </c>
      <c r="K30" s="18" t="n">
        <f aca="false">INDEX(DailyETH!$A:$A,2+30*J30)</f>
        <v>44610</v>
      </c>
      <c r="L30" s="9" t="n">
        <f aca="false">INDEX(DailyETH!$B:$B,2+30*(J30+1))/INDEX(DailyETH!$B:$B,2+30*J30)-1</f>
        <v>0.0276857374177357</v>
      </c>
      <c r="M30" s="9" t="n">
        <f aca="false">INDEX(DailyETH!$F:$F,2+30*(J30+1))/INDEX(DailyETH!$F:$F,2+30*J30)-1</f>
        <v>0.0204083235284629</v>
      </c>
      <c r="N30" s="9" t="n">
        <f aca="false">MAX(MIN(L30,0.08),-0.05)</f>
        <v>0.0276857374177357</v>
      </c>
      <c r="O30" s="9" t="n">
        <f aca="false">M30-N30</f>
        <v>-0.00727741388927283</v>
      </c>
      <c r="P30" s="0" t="str">
        <f aca="false">IF(M30&lt;=-0.04,"floor",IF(M30&gt;=0.07,"cap","band"))</f>
        <v>band</v>
      </c>
    </row>
    <row r="31" customFormat="false" ht="15" hidden="false" customHeight="false" outlineLevel="0" collapsed="false">
      <c r="A31" s="0" t="n">
        <v>27</v>
      </c>
      <c r="B31" s="18" t="n">
        <f aca="false">INDEX(DailyBTC!$A:$A,2+30*A31)</f>
        <v>44640</v>
      </c>
      <c r="C31" s="9" t="n">
        <f aca="false">INDEX(DailyBTC!$B:$B,2+30*(A31+1))/INDEX(DailyBTC!$B:$B,2+30*A31)-1</f>
        <v>0.0047207069491948</v>
      </c>
      <c r="D31" s="9" t="n">
        <f aca="false">INDEX(DailyBTC!$F:$F,2+30*(A31+1))/INDEX(DailyBTC!$F:$F,2+30*A31)-1</f>
        <v>0.0067082522488835</v>
      </c>
      <c r="E31" s="9" t="n">
        <f aca="false">MAX(MIN(C31,0.08),-0.05)</f>
        <v>0.0047207069491948</v>
      </c>
      <c r="F31" s="9" t="n">
        <f aca="false">D31-E31</f>
        <v>0.0019875452996887</v>
      </c>
      <c r="G31" s="0" t="str">
        <f aca="false">IF(D31&lt;=-0.04,"floor",IF(D31&gt;=0.07,"cap","band"))</f>
        <v>band</v>
      </c>
      <c r="J31" s="0" t="n">
        <v>27</v>
      </c>
      <c r="K31" s="18" t="n">
        <f aca="false">INDEX(DailyETH!$A:$A,2+30*J31)</f>
        <v>44640</v>
      </c>
      <c r="L31" s="9" t="n">
        <f aca="false">INDEX(DailyETH!$B:$B,2+30*(J31+1))/INDEX(DailyETH!$B:$B,2+30*J31)-1</f>
        <v>0.0847592953311773</v>
      </c>
      <c r="M31" s="9" t="n">
        <f aca="false">INDEX(DailyETH!$F:$F,2+30*(J31+1))/INDEX(DailyETH!$F:$F,2+30*J31)-1</f>
        <v>0.0686501699022859</v>
      </c>
      <c r="N31" s="9" t="n">
        <f aca="false">MAX(MIN(L31,0.08),-0.05)</f>
        <v>0.08</v>
      </c>
      <c r="O31" s="9" t="n">
        <f aca="false">M31-N31</f>
        <v>-0.0113498300977141</v>
      </c>
      <c r="P31" s="0" t="str">
        <f aca="false">IF(M31&lt;=-0.04,"floor",IF(M31&gt;=0.07,"cap","band"))</f>
        <v>band</v>
      </c>
    </row>
    <row r="32" customFormat="false" ht="15" hidden="false" customHeight="false" outlineLevel="0" collapsed="false">
      <c r="A32" s="0" t="n">
        <v>28</v>
      </c>
      <c r="B32" s="18" t="n">
        <f aca="false">INDEX(DailyBTC!$A:$A,2+30*A32)</f>
        <v>44670</v>
      </c>
      <c r="C32" s="9" t="n">
        <f aca="false">INDEX(DailyBTC!$B:$B,2+30*(A32+1))/INDEX(DailyBTC!$B:$B,2+30*A32)-1</f>
        <v>-0.27071269139712</v>
      </c>
      <c r="D32" s="9" t="n">
        <f aca="false">INDEX(DailyBTC!$F:$F,2+30*(A32+1))/INDEX(DailyBTC!$F:$F,2+30*A32)-1</f>
        <v>-0.0439930087395621</v>
      </c>
      <c r="E32" s="9" t="n">
        <f aca="false">MAX(MIN(C32,0.08),-0.05)</f>
        <v>-0.05</v>
      </c>
      <c r="F32" s="9" t="n">
        <f aca="false">D32-E32</f>
        <v>0.00600699126043787</v>
      </c>
      <c r="G32" s="0" t="str">
        <f aca="false">IF(D32&lt;=-0.04,"floor",IF(D32&gt;=0.07,"cap","band"))</f>
        <v>floor</v>
      </c>
      <c r="J32" s="0" t="n">
        <v>28</v>
      </c>
      <c r="K32" s="18" t="n">
        <f aca="false">INDEX(DailyETH!$A:$A,2+30*J32)</f>
        <v>44670</v>
      </c>
      <c r="L32" s="9" t="n">
        <f aca="false">INDEX(DailyETH!$B:$B,2+30*(J32+1))/INDEX(DailyETH!$B:$B,2+30*J32)-1</f>
        <v>-0.350475201536303</v>
      </c>
      <c r="M32" s="9" t="n">
        <f aca="false">INDEX(DailyETH!$F:$F,2+30*(J32+1))/INDEX(DailyETH!$F:$F,2+30*J32)-1</f>
        <v>-0.0431515674913598</v>
      </c>
      <c r="N32" s="9" t="n">
        <f aca="false">MAX(MIN(L32,0.08),-0.05)</f>
        <v>-0.05</v>
      </c>
      <c r="O32" s="9" t="n">
        <f aca="false">M32-N32</f>
        <v>0.00684843250864016</v>
      </c>
      <c r="P32" s="0" t="str">
        <f aca="false">IF(M32&lt;=-0.04,"floor",IF(M32&gt;=0.07,"cap","band"))</f>
        <v>floor</v>
      </c>
    </row>
    <row r="33" customFormat="false" ht="15" hidden="false" customHeight="false" outlineLevel="0" collapsed="false">
      <c r="A33" s="0" t="n">
        <v>29</v>
      </c>
      <c r="B33" s="18" t="n">
        <f aca="false">INDEX(DailyBTC!$A:$A,2+30*A33)</f>
        <v>44700</v>
      </c>
      <c r="C33" s="9" t="n">
        <f aca="false">INDEX(DailyBTC!$B:$B,2+30*(A33+1))/INDEX(DailyBTC!$B:$B,2+30*A33)-1</f>
        <v>-0.371606207850803</v>
      </c>
      <c r="D33" s="9" t="n">
        <f aca="false">INDEX(DailyBTC!$F:$F,2+30*(A33+1))/INDEX(DailyBTC!$F:$F,2+30*A33)-1</f>
        <v>-0.0582915739066644</v>
      </c>
      <c r="E33" s="9" t="n">
        <f aca="false">MAX(MIN(C33,0.08),-0.05)</f>
        <v>-0.05</v>
      </c>
      <c r="F33" s="9" t="n">
        <f aca="false">D33-E33</f>
        <v>-0.00829157390666439</v>
      </c>
      <c r="G33" s="0" t="str">
        <f aca="false">IF(D33&lt;=-0.04,"floor",IF(D33&gt;=0.07,"cap","band"))</f>
        <v>floor</v>
      </c>
      <c r="J33" s="0" t="n">
        <v>29</v>
      </c>
      <c r="K33" s="18" t="n">
        <f aca="false">INDEX(DailyETH!$A:$A,2+30*J33)</f>
        <v>44700</v>
      </c>
      <c r="L33" s="9" t="n">
        <f aca="false">INDEX(DailyETH!$B:$B,2+30*(J33+1))/INDEX(DailyETH!$B:$B,2+30*J33)-1</f>
        <v>-0.50763551143487</v>
      </c>
      <c r="M33" s="9" t="n">
        <f aca="false">INDEX(DailyETH!$F:$F,2+30*(J33+1))/INDEX(DailyETH!$F:$F,2+30*J33)-1</f>
        <v>-0.0289575564591911</v>
      </c>
      <c r="N33" s="9" t="n">
        <f aca="false">MAX(MIN(L33,0.08),-0.05)</f>
        <v>-0.05</v>
      </c>
      <c r="O33" s="9" t="n">
        <f aca="false">M33-N33</f>
        <v>0.0210424435408089</v>
      </c>
      <c r="P33" s="0" t="str">
        <f aca="false">IF(M33&lt;=-0.04,"floor",IF(M33&gt;=0.07,"cap","band"))</f>
        <v>band</v>
      </c>
    </row>
    <row r="34" customFormat="false" ht="15" hidden="false" customHeight="false" outlineLevel="0" collapsed="false">
      <c r="A34" s="0" t="n">
        <v>30</v>
      </c>
      <c r="B34" s="18" t="n">
        <f aca="false">INDEX(DailyBTC!$A:$A,2+30*A34)</f>
        <v>44730</v>
      </c>
      <c r="C34" s="9" t="n">
        <f aca="false">INDEX(DailyBTC!$B:$B,2+30*(A34+1))/INDEX(DailyBTC!$B:$B,2+30*A34)-1</f>
        <v>0.173128346029327</v>
      </c>
      <c r="D34" s="9" t="n">
        <f aca="false">INDEX(DailyBTC!$F:$F,2+30*(A34+1))/INDEX(DailyBTC!$F:$F,2+30*A34)-1</f>
        <v>0.112396410327504</v>
      </c>
      <c r="E34" s="9" t="n">
        <f aca="false">MAX(MIN(C34,0.08),-0.05)</f>
        <v>0.08</v>
      </c>
      <c r="F34" s="9" t="n">
        <f aca="false">D34-E34</f>
        <v>0.0323964103275041</v>
      </c>
      <c r="G34" s="0" t="str">
        <f aca="false">IF(D34&lt;=-0.04,"floor",IF(D34&gt;=0.07,"cap","band"))</f>
        <v>cap</v>
      </c>
      <c r="J34" s="0" t="n">
        <v>30</v>
      </c>
      <c r="K34" s="18" t="n">
        <f aca="false">INDEX(DailyETH!$A:$A,2+30*J34)</f>
        <v>44730</v>
      </c>
      <c r="L34" s="9" t="n">
        <f aca="false">INDEX(DailyETH!$B:$B,2+30*(J34+1))/INDEX(DailyETH!$B:$B,2+30*J34)-1</f>
        <v>0.579908785502558</v>
      </c>
      <c r="M34" s="9" t="n">
        <f aca="false">INDEX(DailyETH!$F:$F,2+30*(J34+1))/INDEX(DailyETH!$F:$F,2+30*J34)-1</f>
        <v>0.186991034005795</v>
      </c>
      <c r="N34" s="9" t="n">
        <f aca="false">MAX(MIN(L34,0.08),-0.05)</f>
        <v>0.08</v>
      </c>
      <c r="O34" s="9" t="n">
        <f aca="false">M34-N34</f>
        <v>0.106991034005795</v>
      </c>
      <c r="P34" s="0" t="str">
        <f aca="false">IF(M34&lt;=-0.04,"floor",IF(M34&gt;=0.07,"cap","band"))</f>
        <v>cap</v>
      </c>
    </row>
    <row r="35" customFormat="false" ht="15" hidden="false" customHeight="false" outlineLevel="0" collapsed="false">
      <c r="A35" s="0" t="n">
        <v>31</v>
      </c>
      <c r="B35" s="18" t="n">
        <f aca="false">INDEX(DailyBTC!$A:$A,2+30*A35)</f>
        <v>44760</v>
      </c>
      <c r="C35" s="9" t="n">
        <f aca="false">INDEX(DailyBTC!$B:$B,2+30*(A35+1))/INDEX(DailyBTC!$B:$B,2+30*A35)-1</f>
        <v>0.0462053188735767</v>
      </c>
      <c r="D35" s="9" t="n">
        <f aca="false">INDEX(DailyBTC!$F:$F,2+30*(A35+1))/INDEX(DailyBTC!$F:$F,2+30*A35)-1</f>
        <v>0.0517215751082378</v>
      </c>
      <c r="E35" s="9" t="n">
        <f aca="false">MAX(MIN(C35,0.08),-0.05)</f>
        <v>0.0462053188735767</v>
      </c>
      <c r="F35" s="9" t="n">
        <f aca="false">D35-E35</f>
        <v>0.00551625623466112</v>
      </c>
      <c r="G35" s="0" t="str">
        <f aca="false">IF(D35&lt;=-0.04,"floor",IF(D35&gt;=0.07,"cap","band"))</f>
        <v>band</v>
      </c>
      <c r="J35" s="0" t="n">
        <v>31</v>
      </c>
      <c r="K35" s="18" t="n">
        <f aca="false">INDEX(DailyETH!$A:$A,2+30*J35)</f>
        <v>44760</v>
      </c>
      <c r="L35" s="9" t="n">
        <f aca="false">INDEX(DailyETH!$B:$B,2+30*(J35+1))/INDEX(DailyETH!$B:$B,2+30*J35)-1</f>
        <v>0.168751356078206</v>
      </c>
      <c r="M35" s="9" t="n">
        <f aca="false">INDEX(DailyETH!$F:$F,2+30*(J35+1))/INDEX(DailyETH!$F:$F,2+30*J35)-1</f>
        <v>0.0924893173632566</v>
      </c>
      <c r="N35" s="9" t="n">
        <f aca="false">MAX(MIN(L35,0.08),-0.05)</f>
        <v>0.08</v>
      </c>
      <c r="O35" s="9" t="n">
        <f aca="false">M35-N35</f>
        <v>0.0124893173632566</v>
      </c>
      <c r="P35" s="0" t="str">
        <f aca="false">IF(M35&lt;=-0.04,"floor",IF(M35&gt;=0.07,"cap","band"))</f>
        <v>cap</v>
      </c>
    </row>
    <row r="36" customFormat="false" ht="15" hidden="false" customHeight="false" outlineLevel="0" collapsed="false">
      <c r="A36" s="0" t="n">
        <v>32</v>
      </c>
      <c r="B36" s="18" t="n">
        <f aca="false">INDEX(DailyBTC!$A:$A,2+30*A36)</f>
        <v>44790</v>
      </c>
      <c r="C36" s="9" t="n">
        <f aca="false">INDEX(DailyBTC!$B:$B,2+30*(A36+1))/INDEX(DailyBTC!$B:$B,2+30*A36)-1</f>
        <v>-0.15404171941238</v>
      </c>
      <c r="D36" s="9" t="n">
        <f aca="false">INDEX(DailyBTC!$F:$F,2+30*(A36+1))/INDEX(DailyBTC!$F:$F,2+30*A36)-1</f>
        <v>-0.0484725305044385</v>
      </c>
      <c r="E36" s="9" t="n">
        <f aca="false">MAX(MIN(C36,0.08),-0.05)</f>
        <v>-0.05</v>
      </c>
      <c r="F36" s="9" t="n">
        <f aca="false">D36-E36</f>
        <v>0.00152746949556155</v>
      </c>
      <c r="G36" s="0" t="str">
        <f aca="false">IF(D36&lt;=-0.04,"floor",IF(D36&gt;=0.07,"cap","band"))</f>
        <v>floor</v>
      </c>
      <c r="J36" s="0" t="n">
        <v>32</v>
      </c>
      <c r="K36" s="18" t="n">
        <f aca="false">INDEX(DailyETH!$A:$A,2+30*J36)</f>
        <v>44790</v>
      </c>
      <c r="L36" s="9" t="n">
        <f aca="false">INDEX(DailyETH!$B:$B,2+30*(J36+1))/INDEX(DailyETH!$B:$B,2+30*J36)-1</f>
        <v>-0.219911388091535</v>
      </c>
      <c r="M36" s="9" t="n">
        <f aca="false">INDEX(DailyETH!$F:$F,2+30*(J36+1))/INDEX(DailyETH!$F:$F,2+30*J36)-1</f>
        <v>-0.0510137306949338</v>
      </c>
      <c r="N36" s="9" t="n">
        <f aca="false">MAX(MIN(L36,0.08),-0.05)</f>
        <v>-0.05</v>
      </c>
      <c r="O36" s="9" t="n">
        <f aca="false">M36-N36</f>
        <v>-0.00101373069493375</v>
      </c>
      <c r="P36" s="0" t="str">
        <f aca="false">IF(M36&lt;=-0.04,"floor",IF(M36&gt;=0.07,"cap","band"))</f>
        <v>floor</v>
      </c>
    </row>
    <row r="37" customFormat="false" ht="15" hidden="false" customHeight="false" outlineLevel="0" collapsed="false">
      <c r="A37" s="0" t="n">
        <v>33</v>
      </c>
      <c r="B37" s="18" t="n">
        <f aca="false">INDEX(DailyBTC!$A:$A,2+30*A37)</f>
        <v>44820</v>
      </c>
      <c r="C37" s="9" t="n">
        <f aca="false">INDEX(DailyBTC!$B:$B,2+30*(A37+1))/INDEX(DailyBTC!$B:$B,2+30*A37)-1</f>
        <v>-0.0243054450033803</v>
      </c>
      <c r="D37" s="9" t="n">
        <f aca="false">INDEX(DailyBTC!$F:$F,2+30*(A37+1))/INDEX(DailyBTC!$F:$F,2+30*A37)-1</f>
        <v>-0.0233178014157524</v>
      </c>
      <c r="E37" s="9" t="n">
        <f aca="false">MAX(MIN(C37,0.08),-0.05)</f>
        <v>-0.0243054450033803</v>
      </c>
      <c r="F37" s="9" t="n">
        <f aca="false">D37-E37</f>
        <v>0.000987643587627929</v>
      </c>
      <c r="G37" s="0" t="str">
        <f aca="false">IF(D37&lt;=-0.04,"floor",IF(D37&gt;=0.07,"cap","band"))</f>
        <v>band</v>
      </c>
      <c r="J37" s="0" t="n">
        <v>33</v>
      </c>
      <c r="K37" s="18" t="n">
        <f aca="false">INDEX(DailyETH!$A:$A,2+30*J37)</f>
        <v>44820</v>
      </c>
      <c r="L37" s="9" t="n">
        <f aca="false">INDEX(DailyETH!$B:$B,2+30*(J37+1))/INDEX(DailyETH!$B:$B,2+30*J37)-1</f>
        <v>-0.0870271572174636</v>
      </c>
      <c r="M37" s="9" t="n">
        <f aca="false">INDEX(DailyETH!$F:$F,2+30*(J37+1))/INDEX(DailyETH!$F:$F,2+30*J37)-1</f>
        <v>-0.0489274689535452</v>
      </c>
      <c r="N37" s="9" t="n">
        <f aca="false">MAX(MIN(L37,0.08),-0.05)</f>
        <v>-0.05</v>
      </c>
      <c r="O37" s="9" t="n">
        <f aca="false">M37-N37</f>
        <v>0.00107253104645484</v>
      </c>
      <c r="P37" s="0" t="str">
        <f aca="false">IF(M37&lt;=-0.04,"floor",IF(M37&gt;=0.07,"cap","band"))</f>
        <v>floor</v>
      </c>
    </row>
    <row r="38" customFormat="false" ht="15" hidden="false" customHeight="false" outlineLevel="0" collapsed="false">
      <c r="A38" s="0" t="n">
        <v>34</v>
      </c>
      <c r="B38" s="18" t="n">
        <f aca="false">INDEX(DailyBTC!$A:$A,2+30*A38)</f>
        <v>44850</v>
      </c>
      <c r="C38" s="9" t="n">
        <f aca="false">INDEX(DailyBTC!$B:$B,2+30*(A38+1))/INDEX(DailyBTC!$B:$B,2+30*A38)-1</f>
        <v>-0.124918869171065</v>
      </c>
      <c r="D38" s="9" t="n">
        <f aca="false">INDEX(DailyBTC!$F:$F,2+30*(A38+1))/INDEX(DailyBTC!$F:$F,2+30*A38)-1</f>
        <v>-0.0497405809376352</v>
      </c>
      <c r="E38" s="9" t="n">
        <f aca="false">MAX(MIN(C38,0.08),-0.05)</f>
        <v>-0.05</v>
      </c>
      <c r="F38" s="9" t="n">
        <f aca="false">D38-E38</f>
        <v>0.000259419062364777</v>
      </c>
      <c r="G38" s="0" t="str">
        <f aca="false">IF(D38&lt;=-0.04,"floor",IF(D38&gt;=0.07,"cap","band"))</f>
        <v>floor</v>
      </c>
      <c r="J38" s="0" t="n">
        <v>34</v>
      </c>
      <c r="K38" s="18" t="n">
        <f aca="false">INDEX(DailyETH!$A:$A,2+30*J38)</f>
        <v>44850</v>
      </c>
      <c r="L38" s="9" t="n">
        <f aca="false">INDEX(DailyETH!$B:$B,2+30*(J38+1))/INDEX(DailyETH!$B:$B,2+30*J38)-1</f>
        <v>-0.0429388219007466</v>
      </c>
      <c r="M38" s="9" t="n">
        <f aca="false">INDEX(DailyETH!$F:$F,2+30*(J38+1))/INDEX(DailyETH!$F:$F,2+30*J38)-1</f>
        <v>-0.0355967229479585</v>
      </c>
      <c r="N38" s="9" t="n">
        <f aca="false">MAX(MIN(L38,0.08),-0.05)</f>
        <v>-0.0429388219007466</v>
      </c>
      <c r="O38" s="9" t="n">
        <f aca="false">M38-N38</f>
        <v>0.00734209895278815</v>
      </c>
      <c r="P38" s="0" t="str">
        <f aca="false">IF(M38&lt;=-0.04,"floor",IF(M38&gt;=0.07,"cap","band"))</f>
        <v>band</v>
      </c>
    </row>
    <row r="39" customFormat="false" ht="15" hidden="false" customHeight="false" outlineLevel="0" collapsed="false">
      <c r="A39" s="0" t="n">
        <v>35</v>
      </c>
      <c r="B39" s="18" t="n">
        <f aca="false">INDEX(DailyBTC!$A:$A,2+30*A39)</f>
        <v>44880</v>
      </c>
      <c r="C39" s="9" t="n">
        <f aca="false">INDEX(DailyBTC!$B:$B,2+30*(A39+1))/INDEX(DailyBTC!$B:$B,2+30*A39)-1</f>
        <v>0.0289791434840403</v>
      </c>
      <c r="D39" s="9" t="n">
        <f aca="false">INDEX(DailyBTC!$F:$F,2+30*(A39+1))/INDEX(DailyBTC!$F:$F,2+30*A39)-1</f>
        <v>0.0304129184116662</v>
      </c>
      <c r="E39" s="9" t="n">
        <f aca="false">MAX(MIN(C39,0.08),-0.05)</f>
        <v>0.0289791434840403</v>
      </c>
      <c r="F39" s="9" t="n">
        <f aca="false">D39-E39</f>
        <v>0.00143377492762586</v>
      </c>
      <c r="G39" s="0" t="str">
        <f aca="false">IF(D39&lt;=-0.04,"floor",IF(D39&gt;=0.07,"cap","band"))</f>
        <v>band</v>
      </c>
      <c r="J39" s="0" t="n">
        <v>35</v>
      </c>
      <c r="K39" s="18" t="n">
        <f aca="false">INDEX(DailyETH!$A:$A,2+30*J39)</f>
        <v>44880</v>
      </c>
      <c r="L39" s="9" t="n">
        <f aca="false">INDEX(DailyETH!$B:$B,2+30*(J39+1))/INDEX(DailyETH!$B:$B,2+30*J39)-1</f>
        <v>0.0116681560475611</v>
      </c>
      <c r="M39" s="9" t="n">
        <f aca="false">INDEX(DailyETH!$F:$F,2+30*(J39+1))/INDEX(DailyETH!$F:$F,2+30*J39)-1</f>
        <v>0.0141421792456056</v>
      </c>
      <c r="N39" s="9" t="n">
        <f aca="false">MAX(MIN(L39,0.08),-0.05)</f>
        <v>0.0116681560475611</v>
      </c>
      <c r="O39" s="9" t="n">
        <f aca="false">M39-N39</f>
        <v>0.00247402319804446</v>
      </c>
      <c r="P39" s="0" t="str">
        <f aca="false">IF(M39&lt;=-0.04,"floor",IF(M39&gt;=0.07,"cap","band"))</f>
        <v>band</v>
      </c>
    </row>
    <row r="40" customFormat="false" ht="15" hidden="false" customHeight="false" outlineLevel="0" collapsed="false">
      <c r="A40" s="0" t="n">
        <v>36</v>
      </c>
      <c r="B40" s="18" t="n">
        <f aca="false">INDEX(DailyBTC!$A:$A,2+30*A40)</f>
        <v>44910</v>
      </c>
      <c r="C40" s="9" t="n">
        <f aca="false">INDEX(DailyBTC!$B:$B,2+30*(A40+1))/INDEX(DailyBTC!$B:$B,2+30*A40)-1</f>
        <v>0.211419323678193</v>
      </c>
      <c r="D40" s="9" t="n">
        <f aca="false">INDEX(DailyBTC!$F:$F,2+30*(A40+1))/INDEX(DailyBTC!$F:$F,2+30*A40)-1</f>
        <v>0.0640595297488553</v>
      </c>
      <c r="E40" s="9" t="n">
        <f aca="false">MAX(MIN(C40,0.08),-0.05)</f>
        <v>0.08</v>
      </c>
      <c r="F40" s="9" t="n">
        <f aca="false">D40-E40</f>
        <v>-0.0159404702511447</v>
      </c>
      <c r="G40" s="0" t="str">
        <f aca="false">IF(D40&lt;=-0.04,"floor",IF(D40&gt;=0.07,"cap","band"))</f>
        <v>band</v>
      </c>
      <c r="J40" s="0" t="n">
        <v>36</v>
      </c>
      <c r="K40" s="18" t="n">
        <f aca="false">INDEX(DailyETH!$A:$A,2+30*J40)</f>
        <v>44910</v>
      </c>
      <c r="L40" s="9" t="n">
        <f aca="false">INDEX(DailyETH!$B:$B,2+30*(J40+1))/INDEX(DailyETH!$B:$B,2+30*J40)-1</f>
        <v>0.227391964476888</v>
      </c>
      <c r="M40" s="9" t="n">
        <f aca="false">INDEX(DailyETH!$F:$F,2+30*(J40+1))/INDEX(DailyETH!$F:$F,2+30*J40)-1</f>
        <v>0.0698087611972991</v>
      </c>
      <c r="N40" s="9" t="n">
        <f aca="false">MAX(MIN(L40,0.08),-0.05)</f>
        <v>0.08</v>
      </c>
      <c r="O40" s="9" t="n">
        <f aca="false">M40-N40</f>
        <v>-0.0101912388027009</v>
      </c>
      <c r="P40" s="0" t="str">
        <f aca="false">IF(M40&lt;=-0.04,"floor",IF(M40&gt;=0.07,"cap","band"))</f>
        <v>band</v>
      </c>
    </row>
    <row r="41" customFormat="false" ht="15" hidden="false" customHeight="false" outlineLevel="0" collapsed="false">
      <c r="A41" s="0" t="n">
        <v>37</v>
      </c>
      <c r="B41" s="18" t="n">
        <f aca="false">INDEX(DailyBTC!$A:$A,2+30*A41)</f>
        <v>44940</v>
      </c>
      <c r="C41" s="9" t="n">
        <f aca="false">INDEX(DailyBTC!$B:$B,2+30*(A41+1))/INDEX(DailyBTC!$B:$B,2+30*A41)-1</f>
        <v>0.0374944502572394</v>
      </c>
      <c r="D41" s="9" t="n">
        <f aca="false">INDEX(DailyBTC!$F:$F,2+30*(A41+1))/INDEX(DailyBTC!$F:$F,2+30*A41)-1</f>
        <v>0.0419952988516084</v>
      </c>
      <c r="E41" s="9" t="n">
        <f aca="false">MAX(MIN(C41,0.08),-0.05)</f>
        <v>0.0374944502572394</v>
      </c>
      <c r="F41" s="9" t="n">
        <f aca="false">D41-E41</f>
        <v>0.00450084859436895</v>
      </c>
      <c r="G41" s="0" t="str">
        <f aca="false">IF(D41&lt;=-0.04,"floor",IF(D41&gt;=0.07,"cap","band"))</f>
        <v>band</v>
      </c>
      <c r="J41" s="0" t="n">
        <v>37</v>
      </c>
      <c r="K41" s="18" t="n">
        <f aca="false">INDEX(DailyETH!$A:$A,2+30*J41)</f>
        <v>44940</v>
      </c>
      <c r="L41" s="9" t="n">
        <f aca="false">INDEX(DailyETH!$B:$B,2+30*(J41+1))/INDEX(DailyETH!$B:$B,2+30*J41)-1</f>
        <v>-0.0292335236791025</v>
      </c>
      <c r="M41" s="9" t="n">
        <f aca="false">INDEX(DailyETH!$F:$F,2+30*(J41+1))/INDEX(DailyETH!$F:$F,2+30*J41)-1</f>
        <v>-0.0212139966479298</v>
      </c>
      <c r="N41" s="9" t="n">
        <f aca="false">MAX(MIN(L41,0.08),-0.05)</f>
        <v>-0.0292335236791025</v>
      </c>
      <c r="O41" s="9" t="n">
        <f aca="false">M41-N41</f>
        <v>0.0080195270311727</v>
      </c>
      <c r="P41" s="0" t="str">
        <f aca="false">IF(M41&lt;=-0.04,"floor",IF(M41&gt;=0.07,"cap","band"))</f>
        <v>band</v>
      </c>
    </row>
    <row r="42" customFormat="false" ht="15" hidden="false" customHeight="false" outlineLevel="0" collapsed="false">
      <c r="A42" s="0" t="n">
        <v>38</v>
      </c>
      <c r="B42" s="18" t="n">
        <f aca="false">INDEX(DailyBTC!$A:$A,2+30*A42)</f>
        <v>44970</v>
      </c>
      <c r="C42" s="9" t="n">
        <f aca="false">INDEX(DailyBTC!$B:$B,2+30*(A42+1))/INDEX(DailyBTC!$B:$B,2+30*A42)-1</f>
        <v>0.119781645349455</v>
      </c>
      <c r="D42" s="9" t="n">
        <f aca="false">INDEX(DailyBTC!$F:$F,2+30*(A42+1))/INDEX(DailyBTC!$F:$F,2+30*A42)-1</f>
        <v>0.0525950550401986</v>
      </c>
      <c r="E42" s="9" t="n">
        <f aca="false">MAX(MIN(C42,0.08),-0.05)</f>
        <v>0.08</v>
      </c>
      <c r="F42" s="9" t="n">
        <f aca="false">D42-E42</f>
        <v>-0.0274049449598014</v>
      </c>
      <c r="G42" s="0" t="str">
        <f aca="false">IF(D42&lt;=-0.04,"floor",IF(D42&gt;=0.07,"cap","band"))</f>
        <v>band</v>
      </c>
      <c r="J42" s="0" t="n">
        <v>38</v>
      </c>
      <c r="K42" s="18" t="n">
        <f aca="false">INDEX(DailyETH!$A:$A,2+30*J42)</f>
        <v>44970</v>
      </c>
      <c r="L42" s="9" t="n">
        <f aca="false">INDEX(DailyETH!$B:$B,2+30*(J42+1))/INDEX(DailyETH!$B:$B,2+30*J42)-1</f>
        <v>0.0990621442087474</v>
      </c>
      <c r="M42" s="9" t="n">
        <f aca="false">INDEX(DailyETH!$F:$F,2+30*(J42+1))/INDEX(DailyETH!$F:$F,2+30*J42)-1</f>
        <v>0.0635945373871303</v>
      </c>
      <c r="N42" s="9" t="n">
        <f aca="false">MAX(MIN(L42,0.08),-0.05)</f>
        <v>0.08</v>
      </c>
      <c r="O42" s="9" t="n">
        <f aca="false">M42-N42</f>
        <v>-0.0164054626128697</v>
      </c>
      <c r="P42" s="0" t="str">
        <f aca="false">IF(M42&lt;=-0.04,"floor",IF(M42&gt;=0.07,"cap","band"))</f>
        <v>band</v>
      </c>
    </row>
    <row r="43" customFormat="false" ht="15" hidden="false" customHeight="false" outlineLevel="0" collapsed="false">
      <c r="A43" s="0" t="n">
        <v>39</v>
      </c>
      <c r="B43" s="18" t="n">
        <f aca="false">INDEX(DailyBTC!$A:$A,2+30*A43)</f>
        <v>45000</v>
      </c>
      <c r="C43" s="9" t="n">
        <f aca="false">INDEX(DailyBTC!$B:$B,2+30*(A43+1))/INDEX(DailyBTC!$B:$B,2+30*A43)-1</f>
        <v>0.247817182256549</v>
      </c>
      <c r="D43" s="9" t="n">
        <f aca="false">INDEX(DailyBTC!$F:$F,2+30*(A43+1))/INDEX(DailyBTC!$F:$F,2+30*A43)-1</f>
        <v>0.0584908375253228</v>
      </c>
      <c r="E43" s="9" t="n">
        <f aca="false">MAX(MIN(C43,0.08),-0.05)</f>
        <v>0.08</v>
      </c>
      <c r="F43" s="9" t="n">
        <f aca="false">D43-E43</f>
        <v>-0.0215091624746772</v>
      </c>
      <c r="G43" s="0" t="str">
        <f aca="false">IF(D43&lt;=-0.04,"floor",IF(D43&gt;=0.07,"cap","band"))</f>
        <v>band</v>
      </c>
      <c r="J43" s="0" t="n">
        <v>39</v>
      </c>
      <c r="K43" s="18" t="n">
        <f aca="false">INDEX(DailyETH!$A:$A,2+30*J43)</f>
        <v>45000</v>
      </c>
      <c r="L43" s="9" t="n">
        <f aca="false">INDEX(DailyETH!$B:$B,2+30*(J43+1))/INDEX(DailyETH!$B:$B,2+30*J43)-1</f>
        <v>0.269898415052557</v>
      </c>
      <c r="M43" s="9" t="n">
        <f aca="false">INDEX(DailyETH!$F:$F,2+30*(J43+1))/INDEX(DailyETH!$F:$F,2+30*J43)-1</f>
        <v>0.0610993859638829</v>
      </c>
      <c r="N43" s="9" t="n">
        <f aca="false">MAX(MIN(L43,0.08),-0.05)</f>
        <v>0.08</v>
      </c>
      <c r="O43" s="9" t="n">
        <f aca="false">M43-N43</f>
        <v>-0.0189006140361171</v>
      </c>
      <c r="P43" s="0" t="str">
        <f aca="false">IF(M43&lt;=-0.04,"floor",IF(M43&gt;=0.07,"cap","band"))</f>
        <v>band</v>
      </c>
    </row>
    <row r="44" customFormat="false" ht="15" hidden="false" customHeight="false" outlineLevel="0" collapsed="false">
      <c r="A44" s="0" t="n">
        <v>40</v>
      </c>
      <c r="B44" s="18" t="n">
        <f aca="false">INDEX(DailyBTC!$A:$A,2+30*A44)</f>
        <v>45030</v>
      </c>
      <c r="C44" s="9" t="n">
        <f aca="false">INDEX(DailyBTC!$B:$B,2+30*(A44+1))/INDEX(DailyBTC!$B:$B,2+30*A44)-1</f>
        <v>-0.116245179622833</v>
      </c>
      <c r="D44" s="9" t="n">
        <f aca="false">INDEX(DailyBTC!$F:$F,2+30*(A44+1))/INDEX(DailyBTC!$F:$F,2+30*A44)-1</f>
        <v>-0.0476214075782736</v>
      </c>
      <c r="E44" s="9" t="n">
        <f aca="false">MAX(MIN(C44,0.08),-0.05)</f>
        <v>-0.05</v>
      </c>
      <c r="F44" s="9" t="n">
        <f aca="false">D44-E44</f>
        <v>0.0023785924217264</v>
      </c>
      <c r="G44" s="0" t="str">
        <f aca="false">IF(D44&lt;=-0.04,"floor",IF(D44&gt;=0.07,"cap","band"))</f>
        <v>floor</v>
      </c>
      <c r="J44" s="0" t="n">
        <v>40</v>
      </c>
      <c r="K44" s="18" t="n">
        <f aca="false">INDEX(DailyETH!$A:$A,2+30*J44)</f>
        <v>45030</v>
      </c>
      <c r="L44" s="9" t="n">
        <f aca="false">INDEX(DailyETH!$B:$B,2+30*(J44+1))/INDEX(DailyETH!$B:$B,2+30*J44)-1</f>
        <v>-0.143810301913538</v>
      </c>
      <c r="M44" s="9" t="n">
        <f aca="false">INDEX(DailyETH!$F:$F,2+30*(J44+1))/INDEX(DailyETH!$F:$F,2+30*J44)-1</f>
        <v>-0.051229461918727</v>
      </c>
      <c r="N44" s="9" t="n">
        <f aca="false">MAX(MIN(L44,0.08),-0.05)</f>
        <v>-0.05</v>
      </c>
      <c r="O44" s="9" t="n">
        <f aca="false">M44-N44</f>
        <v>-0.00122946191872701</v>
      </c>
      <c r="P44" s="0" t="str">
        <f aca="false">IF(M44&lt;=-0.04,"floor",IF(M44&gt;=0.07,"cap","band"))</f>
        <v>floor</v>
      </c>
    </row>
    <row r="45" customFormat="false" ht="15" hidden="false" customHeight="false" outlineLevel="0" collapsed="false">
      <c r="A45" s="0" t="n">
        <v>41</v>
      </c>
      <c r="B45" s="18" t="n">
        <f aca="false">INDEX(DailyBTC!$A:$A,2+30*A45)</f>
        <v>45060</v>
      </c>
      <c r="C45" s="9" t="n">
        <f aca="false">INDEX(DailyBTC!$B:$B,2+30*(A45+1))/INDEX(DailyBTC!$B:$B,2+30*A45)-1</f>
        <v>-0.0385389532201322</v>
      </c>
      <c r="D45" s="9" t="n">
        <f aca="false">INDEX(DailyBTC!$F:$F,2+30*(A45+1))/INDEX(DailyBTC!$F:$F,2+30*A45)-1</f>
        <v>-0.0365752121373762</v>
      </c>
      <c r="E45" s="9" t="n">
        <f aca="false">MAX(MIN(C45,0.08),-0.05)</f>
        <v>-0.0385389532201322</v>
      </c>
      <c r="F45" s="9" t="n">
        <f aca="false">D45-E45</f>
        <v>0.00196374108275599</v>
      </c>
      <c r="G45" s="0" t="str">
        <f aca="false">IF(D45&lt;=-0.04,"floor",IF(D45&gt;=0.07,"cap","band"))</f>
        <v>band</v>
      </c>
      <c r="J45" s="0" t="n">
        <v>41</v>
      </c>
      <c r="K45" s="18" t="n">
        <f aca="false">INDEX(DailyETH!$A:$A,2+30*J45)</f>
        <v>45060</v>
      </c>
      <c r="L45" s="9" t="n">
        <f aca="false">INDEX(DailyETH!$B:$B,2+30*(J45+1))/INDEX(DailyETH!$B:$B,2+30*J45)-1</f>
        <v>-0.0349928479975739</v>
      </c>
      <c r="M45" s="9" t="n">
        <f aca="false">INDEX(DailyETH!$F:$F,2+30*(J45+1))/INDEX(DailyETH!$F:$F,2+30*J45)-1</f>
        <v>-0.0333127123549496</v>
      </c>
      <c r="N45" s="9" t="n">
        <f aca="false">MAX(MIN(L45,0.08),-0.05)</f>
        <v>-0.0349928479975739</v>
      </c>
      <c r="O45" s="9" t="n">
        <f aca="false">M45-N45</f>
        <v>0.00168013564262426</v>
      </c>
      <c r="P45" s="0" t="str">
        <f aca="false">IF(M45&lt;=-0.04,"floor",IF(M45&gt;=0.07,"cap","band"))</f>
        <v>band</v>
      </c>
    </row>
    <row r="46" customFormat="false" ht="15" hidden="false" customHeight="false" outlineLevel="0" collapsed="false">
      <c r="A46" s="0" t="n">
        <v>42</v>
      </c>
      <c r="B46" s="18" t="n">
        <f aca="false">INDEX(DailyBTC!$A:$A,2+30*A46)</f>
        <v>45090</v>
      </c>
      <c r="C46" s="9" t="n">
        <f aca="false">INDEX(DailyBTC!$B:$B,2+30*(A46+1))/INDEX(DailyBTC!$B:$B,2+30*A46)-1</f>
        <v>0.214593931684817</v>
      </c>
      <c r="D46" s="9" t="n">
        <f aca="false">INDEX(DailyBTC!$F:$F,2+30*(A46+1))/INDEX(DailyBTC!$F:$F,2+30*A46)-1</f>
        <v>0.0710556008772516</v>
      </c>
      <c r="E46" s="9" t="n">
        <f aca="false">MAX(MIN(C46,0.08),-0.05)</f>
        <v>0.08</v>
      </c>
      <c r="F46" s="9" t="n">
        <f aca="false">D46-E46</f>
        <v>-0.0089443991227484</v>
      </c>
      <c r="G46" s="0" t="str">
        <f aca="false">IF(D46&lt;=-0.04,"floor",IF(D46&gt;=0.07,"cap","band"))</f>
        <v>cap</v>
      </c>
      <c r="J46" s="0" t="n">
        <v>42</v>
      </c>
      <c r="K46" s="18" t="n">
        <f aca="false">INDEX(DailyETH!$A:$A,2+30*J46)</f>
        <v>45090</v>
      </c>
      <c r="L46" s="9" t="n">
        <f aca="false">INDEX(DailyETH!$B:$B,2+30*(J46+1))/INDEX(DailyETH!$B:$B,2+30*J46)-1</f>
        <v>0.152622438351031</v>
      </c>
      <c r="M46" s="9" t="n">
        <f aca="false">INDEX(DailyETH!$F:$F,2+30*(J46+1))/INDEX(DailyETH!$F:$F,2+30*J46)-1</f>
        <v>0.0767744167726099</v>
      </c>
      <c r="N46" s="9" t="n">
        <f aca="false">MAX(MIN(L46,0.08),-0.05)</f>
        <v>0.08</v>
      </c>
      <c r="O46" s="9" t="n">
        <f aca="false">M46-N46</f>
        <v>-0.00322558322739012</v>
      </c>
      <c r="P46" s="0" t="str">
        <f aca="false">IF(M46&lt;=-0.04,"floor",IF(M46&gt;=0.07,"cap","band"))</f>
        <v>cap</v>
      </c>
    </row>
    <row r="47" customFormat="false" ht="15" hidden="false" customHeight="false" outlineLevel="0" collapsed="false">
      <c r="A47" s="0" t="n">
        <v>43</v>
      </c>
      <c r="B47" s="18" t="n">
        <f aca="false">INDEX(DailyBTC!$A:$A,2+30*A47)</f>
        <v>45120</v>
      </c>
      <c r="C47" s="9" t="n">
        <f aca="false">INDEX(DailyBTC!$B:$B,2+30*(A47+1))/INDEX(DailyBTC!$B:$B,2+30*A47)-1</f>
        <v>-0.0642283619748222</v>
      </c>
      <c r="D47" s="9" t="n">
        <f aca="false">INDEX(DailyBTC!$F:$F,2+30*(A47+1))/INDEX(DailyBTC!$F:$F,2+30*A47)-1</f>
        <v>-0.0476851734871013</v>
      </c>
      <c r="E47" s="9" t="n">
        <f aca="false">MAX(MIN(C47,0.08),-0.05)</f>
        <v>-0.05</v>
      </c>
      <c r="F47" s="9" t="n">
        <f aca="false">D47-E47</f>
        <v>0.00231482651289867</v>
      </c>
      <c r="G47" s="0" t="str">
        <f aca="false">IF(D47&lt;=-0.04,"floor",IF(D47&gt;=0.07,"cap","band"))</f>
        <v>floor</v>
      </c>
      <c r="J47" s="0" t="n">
        <v>43</v>
      </c>
      <c r="K47" s="18" t="n">
        <f aca="false">INDEX(DailyETH!$A:$A,2+30*J47)</f>
        <v>45120</v>
      </c>
      <c r="L47" s="9" t="n">
        <f aca="false">INDEX(DailyETH!$B:$B,2+30*(J47+1))/INDEX(DailyETH!$B:$B,2+30*J47)-1</f>
        <v>-0.0766285933987767</v>
      </c>
      <c r="M47" s="9" t="n">
        <f aca="false">INDEX(DailyETH!$F:$F,2+30*(J47+1))/INDEX(DailyETH!$F:$F,2+30*J47)-1</f>
        <v>-0.0471135545742224</v>
      </c>
      <c r="N47" s="9" t="n">
        <f aca="false">MAX(MIN(L47,0.08),-0.05)</f>
        <v>-0.05</v>
      </c>
      <c r="O47" s="9" t="n">
        <f aca="false">M47-N47</f>
        <v>0.00288644542577761</v>
      </c>
      <c r="P47" s="0" t="str">
        <f aca="false">IF(M47&lt;=-0.04,"floor",IF(M47&gt;=0.07,"cap","band"))</f>
        <v>floor</v>
      </c>
    </row>
    <row r="48" customFormat="false" ht="15" hidden="false" customHeight="false" outlineLevel="0" collapsed="false">
      <c r="A48" s="0" t="n">
        <v>44</v>
      </c>
      <c r="B48" s="18" t="n">
        <f aca="false">INDEX(DailyBTC!$A:$A,2+30*A48)</f>
        <v>45150</v>
      </c>
      <c r="C48" s="9" t="n">
        <f aca="false">INDEX(DailyBTC!$B:$B,2+30*(A48+1))/INDEX(DailyBTC!$B:$B,2+30*A48)-1</f>
        <v>-0.145523974965534</v>
      </c>
      <c r="D48" s="9" t="n">
        <f aca="false">INDEX(DailyBTC!$F:$F,2+30*(A48+1))/INDEX(DailyBTC!$F:$F,2+30*A48)-1</f>
        <v>-0.0502347590967073</v>
      </c>
      <c r="E48" s="9" t="n">
        <f aca="false">MAX(MIN(C48,0.08),-0.05)</f>
        <v>-0.05</v>
      </c>
      <c r="F48" s="9" t="n">
        <f aca="false">D48-E48</f>
        <v>-0.000234759096707268</v>
      </c>
      <c r="G48" s="0" t="str">
        <f aca="false">IF(D48&lt;=-0.04,"floor",IF(D48&gt;=0.07,"cap","band"))</f>
        <v>floor</v>
      </c>
      <c r="J48" s="0" t="n">
        <v>44</v>
      </c>
      <c r="K48" s="18" t="n">
        <f aca="false">INDEX(DailyETH!$A:$A,2+30*J48)</f>
        <v>45150</v>
      </c>
      <c r="L48" s="9" t="n">
        <f aca="false">INDEX(DailyETH!$B:$B,2+30*(J48+1))/INDEX(DailyETH!$B:$B,2+30*J48)-1</f>
        <v>-0.161876945745974</v>
      </c>
      <c r="M48" s="9" t="n">
        <f aca="false">INDEX(DailyETH!$F:$F,2+30*(J48+1))/INDEX(DailyETH!$F:$F,2+30*J48)-1</f>
        <v>-0.0475068966367771</v>
      </c>
      <c r="N48" s="9" t="n">
        <f aca="false">MAX(MIN(L48,0.08),-0.05)</f>
        <v>-0.05</v>
      </c>
      <c r="O48" s="9" t="n">
        <f aca="false">M48-N48</f>
        <v>0.00249310336322291</v>
      </c>
      <c r="P48" s="0" t="str">
        <f aca="false">IF(M48&lt;=-0.04,"floor",IF(M48&gt;=0.07,"cap","band"))</f>
        <v>floor</v>
      </c>
    </row>
    <row r="49" customFormat="false" ht="15" hidden="false" customHeight="false" outlineLevel="0" collapsed="false">
      <c r="A49" s="0" t="n">
        <v>45</v>
      </c>
      <c r="B49" s="18" t="n">
        <f aca="false">INDEX(DailyBTC!$A:$A,2+30*A49)</f>
        <v>45180</v>
      </c>
      <c r="C49" s="9" t="n">
        <f aca="false">INDEX(DailyBTC!$B:$B,2+30*(A49+1))/INDEX(DailyBTC!$B:$B,2+30*A49)-1</f>
        <v>0.0673614696757598</v>
      </c>
      <c r="D49" s="9" t="n">
        <f aca="false">INDEX(DailyBTC!$F:$F,2+30*(A49+1))/INDEX(DailyBTC!$F:$F,2+30*A49)-1</f>
        <v>0.061703894348391</v>
      </c>
      <c r="E49" s="9" t="n">
        <f aca="false">MAX(MIN(C49,0.08),-0.05)</f>
        <v>0.0673614696757598</v>
      </c>
      <c r="F49" s="9" t="n">
        <f aca="false">D49-E49</f>
        <v>-0.00565757532736888</v>
      </c>
      <c r="G49" s="0" t="str">
        <f aca="false">IF(D49&lt;=-0.04,"floor",IF(D49&gt;=0.07,"cap","band"))</f>
        <v>band</v>
      </c>
      <c r="J49" s="0" t="n">
        <v>45</v>
      </c>
      <c r="K49" s="18" t="n">
        <f aca="false">INDEX(DailyETH!$A:$A,2+30*J49)</f>
        <v>45180</v>
      </c>
      <c r="L49" s="9" t="n">
        <f aca="false">INDEX(DailyETH!$B:$B,2+30*(J49+1))/INDEX(DailyETH!$B:$B,2+30*J49)-1</f>
        <v>0.0102963609717914</v>
      </c>
      <c r="M49" s="9" t="n">
        <f aca="false">INDEX(DailyETH!$F:$F,2+30*(J49+1))/INDEX(DailyETH!$F:$F,2+30*J49)-1</f>
        <v>0.0116135042126613</v>
      </c>
      <c r="N49" s="9" t="n">
        <f aca="false">MAX(MIN(L49,0.08),-0.05)</f>
        <v>0.0102963609717914</v>
      </c>
      <c r="O49" s="9" t="n">
        <f aca="false">M49-N49</f>
        <v>0.00131714324086984</v>
      </c>
      <c r="P49" s="0" t="str">
        <f aca="false">IF(M49&lt;=-0.04,"floor",IF(M49&gt;=0.07,"cap","band"))</f>
        <v>band</v>
      </c>
    </row>
    <row r="50" customFormat="false" ht="15" hidden="false" customHeight="false" outlineLevel="0" collapsed="false">
      <c r="A50" s="0" t="n">
        <v>46</v>
      </c>
      <c r="B50" s="18" t="n">
        <f aca="false">INDEX(DailyBTC!$A:$A,2+30*A50)</f>
        <v>45210</v>
      </c>
      <c r="C50" s="9" t="n">
        <f aca="false">INDEX(DailyBTC!$B:$B,2+30*(A50+1))/INDEX(DailyBTC!$B:$B,2+30*A50)-1</f>
        <v>0.39284531115153</v>
      </c>
      <c r="D50" s="9" t="n">
        <f aca="false">INDEX(DailyBTC!$F:$F,2+30*(A50+1))/INDEX(DailyBTC!$F:$F,2+30*A50)-1</f>
        <v>0.0594230746440365</v>
      </c>
      <c r="E50" s="9" t="n">
        <f aca="false">MAX(MIN(C50,0.08),-0.05)</f>
        <v>0.08</v>
      </c>
      <c r="F50" s="9" t="n">
        <f aca="false">D50-E50</f>
        <v>-0.0205769253559635</v>
      </c>
      <c r="G50" s="0" t="str">
        <f aca="false">IF(D50&lt;=-0.04,"floor",IF(D50&gt;=0.07,"cap","band"))</f>
        <v>band</v>
      </c>
      <c r="J50" s="0" t="n">
        <v>46</v>
      </c>
      <c r="K50" s="18" t="n">
        <f aca="false">INDEX(DailyETH!$A:$A,2+30*J50)</f>
        <v>45210</v>
      </c>
      <c r="L50" s="9" t="n">
        <f aca="false">INDEX(DailyETH!$B:$B,2+30*(J50+1))/INDEX(DailyETH!$B:$B,2+30*J50)-1</f>
        <v>0.329281642793237</v>
      </c>
      <c r="M50" s="9" t="n">
        <f aca="false">INDEX(DailyETH!$F:$F,2+30*(J50+1))/INDEX(DailyETH!$F:$F,2+30*J50)-1</f>
        <v>0.0568374467404265</v>
      </c>
      <c r="N50" s="9" t="n">
        <f aca="false">MAX(MIN(L50,0.08),-0.05)</f>
        <v>0.08</v>
      </c>
      <c r="O50" s="9" t="n">
        <f aca="false">M50-N50</f>
        <v>-0.0231625532595735</v>
      </c>
      <c r="P50" s="0" t="str">
        <f aca="false">IF(M50&lt;=-0.04,"floor",IF(M50&gt;=0.07,"cap","band"))</f>
        <v>band</v>
      </c>
    </row>
    <row r="51" customFormat="false" ht="15" hidden="false" customHeight="false" outlineLevel="0" collapsed="false">
      <c r="A51" s="0" t="n">
        <v>47</v>
      </c>
      <c r="B51" s="18" t="n">
        <f aca="false">INDEX(DailyBTC!$A:$A,2+30*A51)</f>
        <v>45240</v>
      </c>
      <c r="C51" s="9" t="n">
        <f aca="false">INDEX(DailyBTC!$B:$B,2+30*(A51+1))/INDEX(DailyBTC!$B:$B,2+30*A51)-1</f>
        <v>0.170341036364161</v>
      </c>
      <c r="D51" s="9" t="n">
        <f aca="false">INDEX(DailyBTC!$F:$F,2+30*(A51+1))/INDEX(DailyBTC!$F:$F,2+30*A51)-1</f>
        <v>0.0526382259631173</v>
      </c>
      <c r="E51" s="9" t="n">
        <f aca="false">MAX(MIN(C51,0.08),-0.05)</f>
        <v>0.08</v>
      </c>
      <c r="F51" s="9" t="n">
        <f aca="false">D51-E51</f>
        <v>-0.0273617740368827</v>
      </c>
      <c r="G51" s="0" t="str">
        <f aca="false">IF(D51&lt;=-0.04,"floor",IF(D51&gt;=0.07,"cap","band"))</f>
        <v>band</v>
      </c>
      <c r="J51" s="0" t="n">
        <v>47</v>
      </c>
      <c r="K51" s="18" t="n">
        <f aca="false">INDEX(DailyETH!$A:$A,2+30*J51)</f>
        <v>45240</v>
      </c>
      <c r="L51" s="9" t="n">
        <f aca="false">INDEX(DailyETH!$B:$B,2+30*(J51+1))/INDEX(DailyETH!$B:$B,2+30*J51)-1</f>
        <v>0.12990850643443</v>
      </c>
      <c r="M51" s="9" t="n">
        <f aca="false">INDEX(DailyETH!$F:$F,2+30*(J51+1))/INDEX(DailyETH!$F:$F,2+30*J51)-1</f>
        <v>0.0477394816673691</v>
      </c>
      <c r="N51" s="9" t="n">
        <f aca="false">MAX(MIN(L51,0.08),-0.05)</f>
        <v>0.08</v>
      </c>
      <c r="O51" s="9" t="n">
        <f aca="false">M51-N51</f>
        <v>-0.0322605183326309</v>
      </c>
      <c r="P51" s="0" t="str">
        <f aca="false">IF(M51&lt;=-0.04,"floor",IF(M51&gt;=0.07,"cap","band"))</f>
        <v>band</v>
      </c>
    </row>
    <row r="52" customFormat="false" ht="15" hidden="false" customHeight="false" outlineLevel="0" collapsed="false">
      <c r="A52" s="0" t="n">
        <v>48</v>
      </c>
      <c r="B52" s="18" t="n">
        <f aca="false">INDEX(DailyBTC!$A:$A,2+30*A52)</f>
        <v>45270</v>
      </c>
      <c r="C52" s="9" t="n">
        <f aca="false">INDEX(DailyBTC!$B:$B,2+30*(A52+1))/INDEX(DailyBTC!$B:$B,2+30*A52)-1</f>
        <v>0.0537651015172331</v>
      </c>
      <c r="D52" s="9" t="n">
        <f aca="false">INDEX(DailyBTC!$F:$F,2+30*(A52+1))/INDEX(DailyBTC!$F:$F,2+30*A52)-1</f>
        <v>0.0462804169100672</v>
      </c>
      <c r="E52" s="9" t="n">
        <f aca="false">MAX(MIN(C52,0.08),-0.05)</f>
        <v>0.0537651015172331</v>
      </c>
      <c r="F52" s="9" t="n">
        <f aca="false">D52-E52</f>
        <v>-0.00748468460716589</v>
      </c>
      <c r="G52" s="0" t="str">
        <f aca="false">IF(D52&lt;=-0.04,"floor",IF(D52&gt;=0.07,"cap","band"))</f>
        <v>band</v>
      </c>
      <c r="J52" s="0" t="n">
        <v>48</v>
      </c>
      <c r="K52" s="18" t="n">
        <f aca="false">INDEX(DailyETH!$A:$A,2+30*J52)</f>
        <v>45270</v>
      </c>
      <c r="L52" s="9" t="n">
        <f aca="false">INDEX(DailyETH!$B:$B,2+30*(J52+1))/INDEX(DailyETH!$B:$B,2+30*J52)-1</f>
        <v>-0.00484272963990384</v>
      </c>
      <c r="M52" s="9" t="n">
        <f aca="false">INDEX(DailyETH!$F:$F,2+30*(J52+1))/INDEX(DailyETH!$F:$F,2+30*J52)-1</f>
        <v>-0.00548953235176131</v>
      </c>
      <c r="N52" s="9" t="n">
        <f aca="false">MAX(MIN(L52,0.08),-0.05)</f>
        <v>-0.00484272963990384</v>
      </c>
      <c r="O52" s="9" t="n">
        <f aca="false">M52-N52</f>
        <v>-0.000646802711857464</v>
      </c>
      <c r="P52" s="0" t="str">
        <f aca="false">IF(M52&lt;=-0.04,"floor",IF(M52&gt;=0.07,"cap","band"))</f>
        <v>band</v>
      </c>
    </row>
    <row r="53" customFormat="false" ht="15" hidden="false" customHeight="false" outlineLevel="0" collapsed="false">
      <c r="A53" s="0" t="n">
        <v>49</v>
      </c>
      <c r="B53" s="18" t="n">
        <f aca="false">INDEX(DailyBTC!$A:$A,2+30*A53)</f>
        <v>45300</v>
      </c>
      <c r="C53" s="9" t="n">
        <f aca="false">INDEX(DailyBTC!$B:$B,2+30*(A53+1))/INDEX(DailyBTC!$B:$B,2+30*A53)-1</f>
        <v>-0.0163161645780401</v>
      </c>
      <c r="D53" s="9" t="n">
        <f aca="false">INDEX(DailyBTC!$F:$F,2+30*(A53+1))/INDEX(DailyBTC!$F:$F,2+30*A53)-1</f>
        <v>-0.014490961111092</v>
      </c>
      <c r="E53" s="9" t="n">
        <f aca="false">MAX(MIN(C53,0.08),-0.05)</f>
        <v>-0.0163161645780401</v>
      </c>
      <c r="F53" s="9" t="n">
        <f aca="false">D53-E53</f>
        <v>0.00182520346694803</v>
      </c>
      <c r="G53" s="0" t="str">
        <f aca="false">IF(D53&lt;=-0.04,"floor",IF(D53&gt;=0.07,"cap","band"))</f>
        <v>band</v>
      </c>
      <c r="J53" s="0" t="n">
        <v>49</v>
      </c>
      <c r="K53" s="18" t="n">
        <f aca="false">INDEX(DailyETH!$A:$A,2+30*J53)</f>
        <v>45300</v>
      </c>
      <c r="L53" s="9" t="n">
        <f aca="false">INDEX(DailyETH!$B:$B,2+30*(J53+1))/INDEX(DailyETH!$B:$B,2+30*J53)-1</f>
        <v>0.0351451244157057</v>
      </c>
      <c r="M53" s="9" t="n">
        <f aca="false">INDEX(DailyETH!$F:$F,2+30*(J53+1))/INDEX(DailyETH!$F:$F,2+30*J53)-1</f>
        <v>0.0361699545814684</v>
      </c>
      <c r="N53" s="9" t="n">
        <f aca="false">MAX(MIN(L53,0.08),-0.05)</f>
        <v>0.0351451244157057</v>
      </c>
      <c r="O53" s="9" t="n">
        <f aca="false">M53-N53</f>
        <v>0.00102483016576271</v>
      </c>
      <c r="P53" s="0" t="str">
        <f aca="false">IF(M53&lt;=-0.04,"floor",IF(M53&gt;=0.07,"cap","band"))</f>
        <v>band</v>
      </c>
    </row>
    <row r="54" customFormat="false" ht="15" hidden="false" customHeight="false" outlineLevel="0" collapsed="false">
      <c r="A54" s="0" t="n">
        <v>50</v>
      </c>
      <c r="B54" s="18" t="n">
        <f aca="false">INDEX(DailyBTC!$A:$A,2+30*A54)</f>
        <v>45330</v>
      </c>
      <c r="C54" s="9" t="n">
        <f aca="false">INDEX(DailyBTC!$B:$B,2+30*(A54+1))/INDEX(DailyBTC!$B:$B,2+30*A54)-1</f>
        <v>0.51112606904983</v>
      </c>
      <c r="D54" s="9" t="n">
        <f aca="false">INDEX(DailyBTC!$F:$F,2+30*(A54+1))/INDEX(DailyBTC!$F:$F,2+30*A54)-1</f>
        <v>0.054495067802772</v>
      </c>
      <c r="E54" s="9" t="n">
        <f aca="false">MAX(MIN(C54,0.08),-0.05)</f>
        <v>0.08</v>
      </c>
      <c r="F54" s="9" t="n">
        <f aca="false">D54-E54</f>
        <v>-0.025504932197228</v>
      </c>
      <c r="G54" s="0" t="str">
        <f aca="false">IF(D54&lt;=-0.04,"floor",IF(D54&gt;=0.07,"cap","band"))</f>
        <v>band</v>
      </c>
      <c r="J54" s="0" t="n">
        <v>50</v>
      </c>
      <c r="K54" s="18" t="n">
        <f aca="false">INDEX(DailyETH!$A:$A,2+30*J54)</f>
        <v>45330</v>
      </c>
      <c r="L54" s="9" t="n">
        <f aca="false">INDEX(DailyETH!$B:$B,2+30*(J54+1))/INDEX(DailyETH!$B:$B,2+30*J54)-1</f>
        <v>0.616175348659278</v>
      </c>
      <c r="M54" s="9" t="n">
        <f aca="false">INDEX(DailyETH!$F:$F,2+30*(J54+1))/INDEX(DailyETH!$F:$F,2+30*J54)-1</f>
        <v>0.0591782865787613</v>
      </c>
      <c r="N54" s="9" t="n">
        <f aca="false">MAX(MIN(L54,0.08),-0.05)</f>
        <v>0.08</v>
      </c>
      <c r="O54" s="9" t="n">
        <f aca="false">M54-N54</f>
        <v>-0.0208217134212387</v>
      </c>
      <c r="P54" s="0" t="str">
        <f aca="false">IF(M54&lt;=-0.04,"floor",IF(M54&gt;=0.07,"cap","band"))</f>
        <v>band</v>
      </c>
    </row>
    <row r="55" customFormat="false" ht="15" hidden="false" customHeight="false" outlineLevel="0" collapsed="false">
      <c r="A55" s="0" t="n">
        <v>51</v>
      </c>
      <c r="B55" s="18" t="n">
        <f aca="false">INDEX(DailyBTC!$A:$A,2+30*A55)</f>
        <v>45360</v>
      </c>
      <c r="C55" s="9" t="n">
        <f aca="false">INDEX(DailyBTC!$B:$B,2+30*(A55+1))/INDEX(DailyBTC!$B:$B,2+30*A55)-1</f>
        <v>0.0468638618232917</v>
      </c>
      <c r="D55" s="9" t="n">
        <f aca="false">INDEX(DailyBTC!$F:$F,2+30*(A55+1))/INDEX(DailyBTC!$F:$F,2+30*A55)-1</f>
        <v>0.0435870680488728</v>
      </c>
      <c r="E55" s="9" t="n">
        <f aca="false">MAX(MIN(C55,0.08),-0.05)</f>
        <v>0.0468638618232917</v>
      </c>
      <c r="F55" s="9" t="n">
        <f aca="false">D55-E55</f>
        <v>-0.00327679377441892</v>
      </c>
      <c r="G55" s="0" t="str">
        <f aca="false">IF(D55&lt;=-0.04,"floor",IF(D55&gt;=0.07,"cap","band"))</f>
        <v>band</v>
      </c>
      <c r="J55" s="0" t="n">
        <v>51</v>
      </c>
      <c r="K55" s="18" t="n">
        <f aca="false">INDEX(DailyETH!$A:$A,2+30*J55)</f>
        <v>45360</v>
      </c>
      <c r="L55" s="9" t="n">
        <f aca="false">INDEX(DailyETH!$B:$B,2+30*(J55+1))/INDEX(DailyETH!$B:$B,2+30*J55)-1</f>
        <v>-0.0546760991646312</v>
      </c>
      <c r="M55" s="9" t="n">
        <f aca="false">INDEX(DailyETH!$F:$F,2+30*(J55+1))/INDEX(DailyETH!$F:$F,2+30*J55)-1</f>
        <v>-0.0585239819064056</v>
      </c>
      <c r="N55" s="9" t="n">
        <f aca="false">MAX(MIN(L55,0.08),-0.05)</f>
        <v>-0.05</v>
      </c>
      <c r="O55" s="9" t="n">
        <f aca="false">M55-N55</f>
        <v>-0.00852398190640562</v>
      </c>
      <c r="P55" s="0" t="str">
        <f aca="false">IF(M55&lt;=-0.04,"floor",IF(M55&gt;=0.07,"cap","band"))</f>
        <v>floor</v>
      </c>
    </row>
    <row r="56" customFormat="false" ht="15" hidden="false" customHeight="false" outlineLevel="0" collapsed="false">
      <c r="A56" s="0" t="n">
        <v>52</v>
      </c>
      <c r="B56" s="18" t="n">
        <f aca="false">INDEX(DailyBTC!$A:$A,2+30*A56)</f>
        <v>45390</v>
      </c>
      <c r="C56" s="9" t="n">
        <f aca="false">INDEX(DailyBTC!$B:$B,2+30*(A56+1))/INDEX(DailyBTC!$B:$B,2+30*A56)-1</f>
        <v>-0.148279292663853</v>
      </c>
      <c r="D56" s="9" t="n">
        <f aca="false">INDEX(DailyBTC!$F:$F,2+30*(A56+1))/INDEX(DailyBTC!$F:$F,2+30*A56)-1</f>
        <v>-0.0564624378907516</v>
      </c>
      <c r="E56" s="9" t="n">
        <f aca="false">MAX(MIN(C56,0.08),-0.05)</f>
        <v>-0.05</v>
      </c>
      <c r="F56" s="9" t="n">
        <f aca="false">D56-E56</f>
        <v>-0.00646243789075156</v>
      </c>
      <c r="G56" s="0" t="str">
        <f aca="false">IF(D56&lt;=-0.04,"floor",IF(D56&gt;=0.07,"cap","band"))</f>
        <v>floor</v>
      </c>
      <c r="J56" s="0" t="n">
        <v>52</v>
      </c>
      <c r="K56" s="18" t="n">
        <f aca="false">INDEX(DailyETH!$A:$A,2+30*J56)</f>
        <v>45390</v>
      </c>
      <c r="L56" s="9" t="n">
        <f aca="false">INDEX(DailyETH!$B:$B,2+30*(J56+1))/INDEX(DailyETH!$B:$B,2+30*J56)-1</f>
        <v>-0.197227622810219</v>
      </c>
      <c r="M56" s="9" t="n">
        <f aca="false">INDEX(DailyETH!$F:$F,2+30*(J56+1))/INDEX(DailyETH!$F:$F,2+30*J56)-1</f>
        <v>-0.0514256612308842</v>
      </c>
      <c r="N56" s="9" t="n">
        <f aca="false">MAX(MIN(L56,0.08),-0.05)</f>
        <v>-0.05</v>
      </c>
      <c r="O56" s="9" t="n">
        <f aca="false">M56-N56</f>
        <v>-0.00142566123088421</v>
      </c>
      <c r="P56" s="0" t="str">
        <f aca="false">IF(M56&lt;=-0.04,"floor",IF(M56&gt;=0.07,"cap","band"))</f>
        <v>floor</v>
      </c>
    </row>
    <row r="57" customFormat="false" ht="15" hidden="false" customHeight="false" outlineLevel="0" collapsed="false">
      <c r="A57" s="0" t="n">
        <v>53</v>
      </c>
      <c r="B57" s="18" t="n">
        <f aca="false">INDEX(DailyBTC!$A:$A,2+30*A57)</f>
        <v>45420</v>
      </c>
      <c r="C57" s="9" t="n">
        <f aca="false">INDEX(DailyBTC!$B:$B,2+30*(A57+1))/INDEX(DailyBTC!$B:$B,2+30*A57)-1</f>
        <v>0.135215799035389</v>
      </c>
      <c r="D57" s="9" t="n">
        <f aca="false">INDEX(DailyBTC!$F:$F,2+30*(A57+1))/INDEX(DailyBTC!$F:$F,2+30*A57)-1</f>
        <v>0.0573054338414531</v>
      </c>
      <c r="E57" s="9" t="n">
        <f aca="false">MAX(MIN(C57,0.08),-0.05)</f>
        <v>0.08</v>
      </c>
      <c r="F57" s="9" t="n">
        <f aca="false">D57-E57</f>
        <v>-0.0226945661585469</v>
      </c>
      <c r="G57" s="0" t="str">
        <f aca="false">IF(D57&lt;=-0.04,"floor",IF(D57&gt;=0.07,"cap","band"))</f>
        <v>band</v>
      </c>
      <c r="J57" s="0" t="n">
        <v>53</v>
      </c>
      <c r="K57" s="18" t="n">
        <f aca="false">INDEX(DailyETH!$A:$A,2+30*J57)</f>
        <v>45420</v>
      </c>
      <c r="L57" s="9" t="n">
        <f aca="false">INDEX(DailyETH!$B:$B,2+30*(J57+1))/INDEX(DailyETH!$B:$B,2+30*J57)-1</f>
        <v>0.238860795664467</v>
      </c>
      <c r="M57" s="9" t="n">
        <f aca="false">INDEX(DailyETH!$F:$F,2+30*(J57+1))/INDEX(DailyETH!$F:$F,2+30*J57)-1</f>
        <v>0.0524296976955618</v>
      </c>
      <c r="N57" s="9" t="n">
        <f aca="false">MAX(MIN(L57,0.08),-0.05)</f>
        <v>0.08</v>
      </c>
      <c r="O57" s="9" t="n">
        <f aca="false">M57-N57</f>
        <v>-0.0275703023044382</v>
      </c>
      <c r="P57" s="0" t="str">
        <f aca="false">IF(M57&lt;=-0.04,"floor",IF(M57&gt;=0.07,"cap","band"))</f>
        <v>band</v>
      </c>
    </row>
    <row r="58" customFormat="false" ht="15" hidden="false" customHeight="false" outlineLevel="0" collapsed="false">
      <c r="A58" s="0" t="n">
        <v>54</v>
      </c>
      <c r="B58" s="18" t="n">
        <f aca="false">INDEX(DailyBTC!$A:$A,2+30*A58)</f>
        <v>45450</v>
      </c>
      <c r="C58" s="9" t="n">
        <f aca="false">INDEX(DailyBTC!$B:$B,2+30*(A58+1))/INDEX(DailyBTC!$B:$B,2+30*A58)-1</f>
        <v>-0.190740355321628</v>
      </c>
      <c r="D58" s="9" t="n">
        <f aca="false">INDEX(DailyBTC!$F:$F,2+30*(A58+1))/INDEX(DailyBTC!$F:$F,2+30*A58)-1</f>
        <v>-0.0581499428756404</v>
      </c>
      <c r="E58" s="9" t="n">
        <f aca="false">MAX(MIN(C58,0.08),-0.05)</f>
        <v>-0.05</v>
      </c>
      <c r="F58" s="9" t="n">
        <f aca="false">D58-E58</f>
        <v>-0.00814994287564035</v>
      </c>
      <c r="G58" s="0" t="str">
        <f aca="false">IF(D58&lt;=-0.04,"floor",IF(D58&gt;=0.07,"cap","band"))</f>
        <v>floor</v>
      </c>
      <c r="J58" s="0" t="n">
        <v>54</v>
      </c>
      <c r="K58" s="18" t="n">
        <f aca="false">INDEX(DailyETH!$A:$A,2+30*J58)</f>
        <v>45450</v>
      </c>
      <c r="L58" s="9" t="n">
        <f aca="false">INDEX(DailyETH!$B:$B,2+30*(J58+1))/INDEX(DailyETH!$B:$B,2+30*J58)-1</f>
        <v>-0.203006479429382</v>
      </c>
      <c r="M58" s="9" t="n">
        <f aca="false">INDEX(DailyETH!$F:$F,2+30*(J58+1))/INDEX(DailyETH!$F:$F,2+30*J58)-1</f>
        <v>-0.053766439015139</v>
      </c>
      <c r="N58" s="9" t="n">
        <f aca="false">MAX(MIN(L58,0.08),-0.05)</f>
        <v>-0.05</v>
      </c>
      <c r="O58" s="9" t="n">
        <f aca="false">M58-N58</f>
        <v>-0.003766439015139</v>
      </c>
      <c r="P58" s="0" t="str">
        <f aca="false">IF(M58&lt;=-0.04,"floor",IF(M58&gt;=0.07,"cap","band"))</f>
        <v>floor</v>
      </c>
    </row>
    <row r="59" customFormat="false" ht="15" hidden="false" customHeight="false" outlineLevel="0" collapsed="false">
      <c r="A59" s="0" t="n">
        <v>55</v>
      </c>
      <c r="B59" s="18" t="n">
        <f aca="false">INDEX(DailyBTC!$A:$A,2+30*A59)</f>
        <v>45480</v>
      </c>
      <c r="C59" s="9" t="n">
        <f aca="false">INDEX(DailyBTC!$B:$B,2+30*(A59+1))/INDEX(DailyBTC!$B:$B,2+30*A59)-1</f>
        <v>-0.00116019047237681</v>
      </c>
      <c r="D59" s="9" t="n">
        <f aca="false">INDEX(DailyBTC!$F:$F,2+30*(A59+1))/INDEX(DailyBTC!$F:$F,2+30*A59)-1</f>
        <v>-0.00880010594334502</v>
      </c>
      <c r="E59" s="9" t="n">
        <f aca="false">MAX(MIN(C59,0.08),-0.05)</f>
        <v>-0.00116019047237681</v>
      </c>
      <c r="F59" s="9" t="n">
        <f aca="false">D59-E59</f>
        <v>-0.00763991547096821</v>
      </c>
      <c r="G59" s="0" t="str">
        <f aca="false">IF(D59&lt;=-0.04,"floor",IF(D59&gt;=0.07,"cap","band"))</f>
        <v>band</v>
      </c>
      <c r="J59" s="0" t="n">
        <v>55</v>
      </c>
      <c r="K59" s="18" t="n">
        <f aca="false">INDEX(DailyETH!$A:$A,2+30*J59)</f>
        <v>45480</v>
      </c>
      <c r="L59" s="9" t="n">
        <f aca="false">INDEX(DailyETH!$B:$B,2+30*(J59+1))/INDEX(DailyETH!$B:$B,2+30*J59)-1</f>
        <v>-0.161698060137279</v>
      </c>
      <c r="M59" s="9" t="n">
        <f aca="false">INDEX(DailyETH!$F:$F,2+30*(J59+1))/INDEX(DailyETH!$F:$F,2+30*J59)-1</f>
        <v>-0.0633680565810972</v>
      </c>
      <c r="N59" s="9" t="n">
        <f aca="false">MAX(MIN(L59,0.08),-0.05)</f>
        <v>-0.05</v>
      </c>
      <c r="O59" s="9" t="n">
        <f aca="false">M59-N59</f>
        <v>-0.0133680565810972</v>
      </c>
      <c r="P59" s="0" t="str">
        <f aca="false">IF(M59&lt;=-0.04,"floor",IF(M59&gt;=0.07,"cap","band"))</f>
        <v>floor</v>
      </c>
    </row>
    <row r="60" customFormat="false" ht="15" hidden="false" customHeight="false" outlineLevel="0" collapsed="false">
      <c r="A60" s="0" t="n">
        <v>56</v>
      </c>
      <c r="B60" s="18" t="n">
        <f aca="false">INDEX(DailyBTC!$A:$A,2+30*A60)</f>
        <v>45510</v>
      </c>
      <c r="C60" s="9" t="n">
        <f aca="false">INDEX(DailyBTC!$B:$B,2+30*(A60+1))/INDEX(DailyBTC!$B:$B,2+30*A60)-1</f>
        <v>0.0011683248488441</v>
      </c>
      <c r="D60" s="9" t="n">
        <f aca="false">INDEX(DailyBTC!$F:$F,2+30*(A60+1))/INDEX(DailyBTC!$F:$F,2+30*A60)-1</f>
        <v>0.00197736311786212</v>
      </c>
      <c r="E60" s="9" t="n">
        <f aca="false">MAX(MIN(C60,0.08),-0.05)</f>
        <v>0.0011683248488441</v>
      </c>
      <c r="F60" s="9" t="n">
        <f aca="false">D60-E60</f>
        <v>0.000809038269018014</v>
      </c>
      <c r="G60" s="0" t="str">
        <f aca="false">IF(D60&lt;=-0.04,"floor",IF(D60&gt;=0.07,"cap","band"))</f>
        <v>band</v>
      </c>
      <c r="J60" s="0" t="n">
        <v>56</v>
      </c>
      <c r="K60" s="18" t="n">
        <f aca="false">INDEX(DailyETH!$A:$A,2+30*J60)</f>
        <v>45510</v>
      </c>
      <c r="L60" s="9" t="n">
        <f aca="false">INDEX(DailyETH!$B:$B,2+30*(J60+1))/INDEX(DailyETH!$B:$B,2+30*J60)-1</f>
        <v>-0.0372019141508873</v>
      </c>
      <c r="M60" s="9" t="n">
        <f aca="false">INDEX(DailyETH!$F:$F,2+30*(J60+1))/INDEX(DailyETH!$F:$F,2+30*J60)-1</f>
        <v>-0.0362053377469296</v>
      </c>
      <c r="N60" s="9" t="n">
        <f aca="false">MAX(MIN(L60,0.08),-0.05)</f>
        <v>-0.0372019141508873</v>
      </c>
      <c r="O60" s="9" t="n">
        <f aca="false">M60-N60</f>
        <v>0.000996576403957672</v>
      </c>
      <c r="P60" s="0" t="str">
        <f aca="false">IF(M60&lt;=-0.04,"floor",IF(M60&gt;=0.07,"cap","band"))</f>
        <v>band</v>
      </c>
    </row>
    <row r="61" customFormat="false" ht="15" hidden="false" customHeight="false" outlineLevel="0" collapsed="false">
      <c r="A61" s="0" t="n">
        <v>57</v>
      </c>
      <c r="B61" s="18" t="n">
        <f aca="false">INDEX(DailyBTC!$A:$A,2+30*A61)</f>
        <v>45540</v>
      </c>
      <c r="C61" s="9" t="n">
        <f aca="false">INDEX(DailyBTC!$B:$B,2+30*(A61+1))/INDEX(DailyBTC!$B:$B,2+30*A61)-1</f>
        <v>0.105456951516073</v>
      </c>
      <c r="D61" s="9" t="n">
        <f aca="false">INDEX(DailyBTC!$F:$F,2+30*(A61+1))/INDEX(DailyBTC!$F:$F,2+30*A61)-1</f>
        <v>0.0594267710143777</v>
      </c>
      <c r="E61" s="9" t="n">
        <f aca="false">MAX(MIN(C61,0.08),-0.05)</f>
        <v>0.08</v>
      </c>
      <c r="F61" s="9" t="n">
        <f aca="false">D61-E61</f>
        <v>-0.0205732289856223</v>
      </c>
      <c r="G61" s="0" t="str">
        <f aca="false">IF(D61&lt;=-0.04,"floor",IF(D61&gt;=0.07,"cap","band"))</f>
        <v>band</v>
      </c>
      <c r="J61" s="0" t="n">
        <v>57</v>
      </c>
      <c r="K61" s="18" t="n">
        <f aca="false">INDEX(DailyETH!$A:$A,2+30*J61)</f>
        <v>45540</v>
      </c>
      <c r="L61" s="9" t="n">
        <f aca="false">INDEX(DailyETH!$B:$B,2+30*(J61+1))/INDEX(DailyETH!$B:$B,2+30*J61)-1</f>
        <v>0.0199247424187854</v>
      </c>
      <c r="M61" s="9" t="n">
        <f aca="false">INDEX(DailyETH!$F:$F,2+30*(J61+1))/INDEX(DailyETH!$F:$F,2+30*J61)-1</f>
        <v>0.0186489604842497</v>
      </c>
      <c r="N61" s="9" t="n">
        <f aca="false">MAX(MIN(L61,0.08),-0.05)</f>
        <v>0.0199247424187854</v>
      </c>
      <c r="O61" s="9" t="n">
        <f aca="false">M61-N61</f>
        <v>-0.0012757819345357</v>
      </c>
      <c r="P61" s="0" t="str">
        <f aca="false">IF(M61&lt;=-0.04,"floor",IF(M61&gt;=0.07,"cap","band"))</f>
        <v>band</v>
      </c>
    </row>
    <row r="62" customFormat="false" ht="15" hidden="false" customHeight="false" outlineLevel="0" collapsed="false">
      <c r="A62" s="0" t="n">
        <v>58</v>
      </c>
      <c r="B62" s="18" t="n">
        <f aca="false">INDEX(DailyBTC!$A:$A,2+30*A62)</f>
        <v>45570</v>
      </c>
      <c r="C62" s="9" t="n">
        <f aca="false">INDEX(DailyBTC!$B:$B,2+30*(A62+1))/INDEX(DailyBTC!$B:$B,2+30*A62)-1</f>
        <v>0.0926745287291013</v>
      </c>
      <c r="D62" s="9" t="n">
        <f aca="false">INDEX(DailyBTC!$F:$F,2+30*(A62+1))/INDEX(DailyBTC!$F:$F,2+30*A62)-1</f>
        <v>0.0546494153144748</v>
      </c>
      <c r="E62" s="9" t="n">
        <f aca="false">MAX(MIN(C62,0.08),-0.05)</f>
        <v>0.08</v>
      </c>
      <c r="F62" s="9" t="n">
        <f aca="false">D62-E62</f>
        <v>-0.0253505846855252</v>
      </c>
      <c r="G62" s="0" t="str">
        <f aca="false">IF(D62&lt;=-0.04,"floor",IF(D62&gt;=0.07,"cap","band"))</f>
        <v>band</v>
      </c>
      <c r="J62" s="0" t="n">
        <v>58</v>
      </c>
      <c r="K62" s="18" t="n">
        <f aca="false">INDEX(DailyETH!$A:$A,2+30*J62)</f>
        <v>45570</v>
      </c>
      <c r="L62" s="9" t="n">
        <f aca="false">INDEX(DailyETH!$B:$B,2+30*(J62+1))/INDEX(DailyETH!$B:$B,2+30*J62)-1</f>
        <v>-0.00731549390586739</v>
      </c>
      <c r="M62" s="9" t="n">
        <f aca="false">INDEX(DailyETH!$F:$F,2+30*(J62+1))/INDEX(DailyETH!$F:$F,2+30*J62)-1</f>
        <v>-0.0105390069064045</v>
      </c>
      <c r="N62" s="9" t="n">
        <f aca="false">MAX(MIN(L62,0.08),-0.05)</f>
        <v>-0.00731549390586739</v>
      </c>
      <c r="O62" s="9" t="n">
        <f aca="false">M62-N62</f>
        <v>-0.00322351300053714</v>
      </c>
      <c r="P62" s="0" t="str">
        <f aca="false">IF(M62&lt;=-0.04,"floor",IF(M62&gt;=0.07,"cap","band"))</f>
        <v>band</v>
      </c>
    </row>
    <row r="63" customFormat="false" ht="15" hidden="false" customHeight="false" outlineLevel="0" collapsed="false">
      <c r="A63" s="0" t="n">
        <v>59</v>
      </c>
      <c r="B63" s="18" t="n">
        <f aca="false">INDEX(DailyBTC!$A:$A,2+30*A63)</f>
        <v>45600</v>
      </c>
      <c r="C63" s="9" t="n">
        <f aca="false">INDEX(DailyBTC!$B:$B,2+30*(A63+1))/INDEX(DailyBTC!$B:$B,2+30*A63)-1</f>
        <v>0.459450733836053</v>
      </c>
      <c r="D63" s="9" t="n">
        <f aca="false">INDEX(DailyBTC!$F:$F,2+30*(A63+1))/INDEX(DailyBTC!$F:$F,2+30*A63)-1</f>
        <v>0.0754057820127601</v>
      </c>
      <c r="E63" s="9" t="n">
        <f aca="false">MAX(MIN(C63,0.08),-0.05)</f>
        <v>0.08</v>
      </c>
      <c r="F63" s="9" t="n">
        <f aca="false">D63-E63</f>
        <v>-0.00459421798723995</v>
      </c>
      <c r="G63" s="0" t="str">
        <f aca="false">IF(D63&lt;=-0.04,"floor",IF(D63&gt;=0.07,"cap","band"))</f>
        <v>cap</v>
      </c>
      <c r="J63" s="0" t="n">
        <v>59</v>
      </c>
      <c r="K63" s="18" t="n">
        <f aca="false">INDEX(DailyETH!$A:$A,2+30*J63)</f>
        <v>45600</v>
      </c>
      <c r="L63" s="9" t="n">
        <f aca="false">INDEX(DailyETH!$B:$B,2+30*(J63+1))/INDEX(DailyETH!$B:$B,2+30*J63)-1</f>
        <v>0.604168196362062</v>
      </c>
      <c r="M63" s="9" t="n">
        <f aca="false">INDEX(DailyETH!$F:$F,2+30*(J63+1))/INDEX(DailyETH!$F:$F,2+30*J63)-1</f>
        <v>0.0570379663164573</v>
      </c>
      <c r="N63" s="9" t="n">
        <f aca="false">MAX(MIN(L63,0.08),-0.05)</f>
        <v>0.08</v>
      </c>
      <c r="O63" s="9" t="n">
        <f aca="false">M63-N63</f>
        <v>-0.0229620336835427</v>
      </c>
      <c r="P63" s="0" t="str">
        <f aca="false">IF(M63&lt;=-0.04,"floor",IF(M63&gt;=0.07,"cap","band"))</f>
        <v>band</v>
      </c>
    </row>
    <row r="64" customFormat="false" ht="15" hidden="false" customHeight="false" outlineLevel="0" collapsed="false">
      <c r="A64" s="0" t="n">
        <v>60</v>
      </c>
      <c r="B64" s="18" t="n">
        <f aca="false">INDEX(DailyBTC!$A:$A,2+30*A64)</f>
        <v>45630</v>
      </c>
      <c r="C64" s="9" t="n">
        <f aca="false">INDEX(DailyBTC!$B:$B,2+30*(A64+1))/INDEX(DailyBTC!$B:$B,2+30*A64)-1</f>
        <v>-0.00808295699597794</v>
      </c>
      <c r="D64" s="9" t="n">
        <f aca="false">INDEX(DailyBTC!$F:$F,2+30*(A64+1))/INDEX(DailyBTC!$F:$F,2+30*A64)-1</f>
        <v>-0.0111821478221004</v>
      </c>
      <c r="E64" s="9" t="n">
        <f aca="false">MAX(MIN(C64,0.08),-0.05)</f>
        <v>-0.00808295699597794</v>
      </c>
      <c r="F64" s="9" t="n">
        <f aca="false">D64-E64</f>
        <v>-0.00309919082612242</v>
      </c>
      <c r="G64" s="0" t="str">
        <f aca="false">IF(D64&lt;=-0.04,"floor",IF(D64&gt;=0.07,"cap","band"))</f>
        <v>band</v>
      </c>
      <c r="J64" s="0" t="n">
        <v>60</v>
      </c>
      <c r="K64" s="18" t="n">
        <f aca="false">INDEX(DailyETH!$A:$A,2+30*J64)</f>
        <v>45630</v>
      </c>
      <c r="L64" s="9" t="n">
        <f aca="false">INDEX(DailyETH!$B:$B,2+30*(J64+1))/INDEX(DailyETH!$B:$B,2+30*J64)-1</f>
        <v>-0.0620108901867056</v>
      </c>
      <c r="M64" s="9" t="n">
        <f aca="false">INDEX(DailyETH!$F:$F,2+30*(J64+1))/INDEX(DailyETH!$F:$F,2+30*J64)-1</f>
        <v>-0.0547831455920224</v>
      </c>
      <c r="N64" s="9" t="n">
        <f aca="false">MAX(MIN(L64,0.08),-0.05)</f>
        <v>-0.05</v>
      </c>
      <c r="O64" s="9" t="n">
        <f aca="false">M64-N64</f>
        <v>-0.00478314559202235</v>
      </c>
      <c r="P64" s="0" t="str">
        <f aca="false">IF(M64&lt;=-0.04,"floor",IF(M64&gt;=0.07,"cap","band"))</f>
        <v>floor</v>
      </c>
    </row>
    <row r="65" customFormat="false" ht="15" hidden="false" customHeight="false" outlineLevel="0" collapsed="false">
      <c r="A65" s="0" t="n">
        <v>61</v>
      </c>
      <c r="B65" s="18" t="n">
        <f aca="false">INDEX(DailyBTC!$A:$A,2+30*A65)</f>
        <v>45660</v>
      </c>
      <c r="C65" s="9" t="n">
        <f aca="false">INDEX(DailyBTC!$B:$B,2+30*(A65+1))/INDEX(DailyBTC!$B:$B,2+30*A65)-1</f>
        <v>-0.00709232490744005</v>
      </c>
      <c r="D65" s="9" t="n">
        <f aca="false">INDEX(DailyBTC!$F:$F,2+30*(A65+1))/INDEX(DailyBTC!$F:$F,2+30*A65)-1</f>
        <v>-0.0124064125192468</v>
      </c>
      <c r="E65" s="9" t="n">
        <f aca="false">MAX(MIN(C65,0.08),-0.05)</f>
        <v>-0.00709232490744005</v>
      </c>
      <c r="F65" s="9" t="n">
        <f aca="false">D65-E65</f>
        <v>-0.00531408761180674</v>
      </c>
      <c r="G65" s="0" t="str">
        <f aca="false">IF(D65&lt;=-0.04,"floor",IF(D65&gt;=0.07,"cap","band"))</f>
        <v>band</v>
      </c>
      <c r="J65" s="0" t="n">
        <v>61</v>
      </c>
      <c r="K65" s="18" t="n">
        <f aca="false">INDEX(DailyETH!$A:$A,2+30*J65)</f>
        <v>45660</v>
      </c>
      <c r="L65" s="9" t="n">
        <f aca="false">INDEX(DailyETH!$B:$B,2+30*(J65+1))/INDEX(DailyETH!$B:$B,2+30*J65)-1</f>
        <v>-0.211297271324453</v>
      </c>
      <c r="M65" s="9" t="n">
        <f aca="false">INDEX(DailyETH!$F:$F,2+30*(J65+1))/INDEX(DailyETH!$F:$F,2+30*J65)-1</f>
        <v>-0.0655849867610758</v>
      </c>
      <c r="N65" s="9" t="n">
        <f aca="false">MAX(MIN(L65,0.08),-0.05)</f>
        <v>-0.05</v>
      </c>
      <c r="O65" s="9" t="n">
        <f aca="false">M65-N65</f>
        <v>-0.0155849867610758</v>
      </c>
      <c r="P65" s="0" t="str">
        <f aca="false">IF(M65&lt;=-0.04,"floor",IF(M65&gt;=0.07,"cap","band"))</f>
        <v>floor</v>
      </c>
    </row>
    <row r="66" customFormat="false" ht="15" hidden="false" customHeight="false" outlineLevel="0" collapsed="false">
      <c r="A66" s="0" t="n">
        <v>62</v>
      </c>
      <c r="B66" s="18" t="n">
        <f aca="false">INDEX(DailyBTC!$A:$A,2+30*A66)</f>
        <v>45690</v>
      </c>
      <c r="C66" s="9" t="n">
        <f aca="false">INDEX(DailyBTC!$B:$B,2+30*(A66+1))/INDEX(DailyBTC!$B:$B,2+30*A66)-1</f>
        <v>-0.103680913171685</v>
      </c>
      <c r="D66" s="9" t="n">
        <f aca="false">INDEX(DailyBTC!$F:$F,2+30*(A66+1))/INDEX(DailyBTC!$F:$F,2+30*A66)-1</f>
        <v>-0.0482655255249407</v>
      </c>
      <c r="E66" s="9" t="n">
        <f aca="false">MAX(MIN(C66,0.08),-0.05)</f>
        <v>-0.05</v>
      </c>
      <c r="F66" s="9" t="n">
        <f aca="false">D66-E66</f>
        <v>0.00173447447505933</v>
      </c>
      <c r="G66" s="0" t="str">
        <f aca="false">IF(D66&lt;=-0.04,"floor",IF(D66&gt;=0.07,"cap","band"))</f>
        <v>floor</v>
      </c>
      <c r="J66" s="0" t="n">
        <v>62</v>
      </c>
      <c r="K66" s="18" t="n">
        <f aca="false">INDEX(DailyETH!$A:$A,2+30*J66)</f>
        <v>45690</v>
      </c>
      <c r="L66" s="9" t="n">
        <f aca="false">INDEX(DailyETH!$B:$B,2+30*(J66+1))/INDEX(DailyETH!$B:$B,2+30*J66)-1</f>
        <v>-0.237037189994211</v>
      </c>
      <c r="M66" s="9" t="n">
        <f aca="false">INDEX(DailyETH!$F:$F,2+30*(J66+1))/INDEX(DailyETH!$F:$F,2+30*J66)-1</f>
        <v>-0.0338147900837884</v>
      </c>
      <c r="N66" s="9" t="n">
        <f aca="false">MAX(MIN(L66,0.08),-0.05)</f>
        <v>-0.05</v>
      </c>
      <c r="O66" s="9" t="n">
        <f aca="false">M66-N66</f>
        <v>0.0161852099162116</v>
      </c>
      <c r="P66" s="0" t="str">
        <f aca="false">IF(M66&lt;=-0.04,"floor",IF(M66&gt;=0.07,"cap","band"))</f>
        <v>band</v>
      </c>
    </row>
    <row r="67" customFormat="false" ht="15" hidden="false" customHeight="false" outlineLevel="0" collapsed="false">
      <c r="A67" s="0" t="n">
        <v>63</v>
      </c>
      <c r="B67" s="18" t="n">
        <f aca="false">INDEX(DailyBTC!$A:$A,2+30*A67)</f>
        <v>45720</v>
      </c>
      <c r="C67" s="9" t="n">
        <f aca="false">INDEX(DailyBTC!$B:$B,2+30*(A67+1))/INDEX(DailyBTC!$B:$B,2+30*A67)-1</f>
        <v>-0.050295552313275</v>
      </c>
      <c r="D67" s="9" t="n">
        <f aca="false">INDEX(DailyBTC!$F:$F,2+30*(A67+1))/INDEX(DailyBTC!$F:$F,2+30*A67)-1</f>
        <v>-0.0454912620989109</v>
      </c>
      <c r="E67" s="9" t="n">
        <f aca="false">MAX(MIN(C67,0.08),-0.05)</f>
        <v>-0.05</v>
      </c>
      <c r="F67" s="9" t="n">
        <f aca="false">D67-E67</f>
        <v>0.00450873790108915</v>
      </c>
      <c r="G67" s="0" t="str">
        <f aca="false">IF(D67&lt;=-0.04,"floor",IF(D67&gt;=0.07,"cap","band"))</f>
        <v>floor</v>
      </c>
      <c r="J67" s="0" t="n">
        <v>63</v>
      </c>
      <c r="K67" s="18" t="n">
        <f aca="false">INDEX(DailyETH!$A:$A,2+30*J67)</f>
        <v>45720</v>
      </c>
      <c r="L67" s="9" t="n">
        <f aca="false">INDEX(DailyETH!$B:$B,2+30*(J67+1))/INDEX(DailyETH!$B:$B,2+30*J67)-1</f>
        <v>-0.164290519410652</v>
      </c>
      <c r="M67" s="9" t="n">
        <f aca="false">INDEX(DailyETH!$F:$F,2+30*(J67+1))/INDEX(DailyETH!$F:$F,2+30*J67)-1</f>
        <v>-0.046012594831501</v>
      </c>
      <c r="N67" s="9" t="n">
        <f aca="false">MAX(MIN(L67,0.08),-0.05)</f>
        <v>-0.05</v>
      </c>
      <c r="O67" s="9" t="n">
        <f aca="false">M67-N67</f>
        <v>0.00398740516849901</v>
      </c>
      <c r="P67" s="0" t="str">
        <f aca="false">IF(M67&lt;=-0.04,"floor",IF(M67&gt;=0.07,"cap","band"))</f>
        <v>floor</v>
      </c>
    </row>
    <row r="68" customFormat="false" ht="15" hidden="false" customHeight="false" outlineLevel="0" collapsed="false">
      <c r="A68" s="0" t="n">
        <v>64</v>
      </c>
      <c r="B68" s="18" t="n">
        <f aca="false">INDEX(DailyBTC!$A:$A,2+30*A68)</f>
        <v>45750</v>
      </c>
      <c r="C68" s="9" t="n">
        <f aca="false">INDEX(DailyBTC!$B:$B,2+30*(A68+1))/INDEX(DailyBTC!$B:$B,2+30*A68)-1</f>
        <v>0.156899163547309</v>
      </c>
      <c r="D68" s="9" t="n">
        <f aca="false">INDEX(DailyBTC!$F:$F,2+30*(A68+1))/INDEX(DailyBTC!$F:$F,2+30*A68)-1</f>
        <v>0.0576695130500464</v>
      </c>
      <c r="E68" s="9" t="n">
        <f aca="false">MAX(MIN(C68,0.08),-0.05)</f>
        <v>0.08</v>
      </c>
      <c r="F68" s="9" t="n">
        <f aca="false">D68-E68</f>
        <v>-0.0223304869499536</v>
      </c>
      <c r="G68" s="0" t="str">
        <f aca="false">IF(D68&lt;=-0.04,"floor",IF(D68&gt;=0.07,"cap","band"))</f>
        <v>band</v>
      </c>
      <c r="J68" s="0" t="n">
        <v>64</v>
      </c>
      <c r="K68" s="18" t="n">
        <f aca="false">INDEX(DailyETH!$A:$A,2+30*J68)</f>
        <v>45750</v>
      </c>
      <c r="L68" s="9" t="n">
        <f aca="false">INDEX(DailyETH!$B:$B,2+30*(J68+1))/INDEX(DailyETH!$B:$B,2+30*J68)-1</f>
        <v>0.0120733036834526</v>
      </c>
      <c r="M68" s="9" t="n">
        <f aca="false">INDEX(DailyETH!$F:$F,2+30*(J68+1))/INDEX(DailyETH!$F:$F,2+30*J68)-1</f>
        <v>0.00914833683241612</v>
      </c>
      <c r="N68" s="9" t="n">
        <f aca="false">MAX(MIN(L68,0.08),-0.05)</f>
        <v>0.0120733036834526</v>
      </c>
      <c r="O68" s="9" t="n">
        <f aca="false">M68-N68</f>
        <v>-0.00292496685103649</v>
      </c>
      <c r="P68" s="0" t="str">
        <f aca="false">IF(M68&lt;=-0.04,"floor",IF(M68&gt;=0.07,"cap","band"))</f>
        <v>band</v>
      </c>
    </row>
    <row r="69" customFormat="false" ht="15" hidden="false" customHeight="false" outlineLevel="0" collapsed="false">
      <c r="A69" s="0" t="n">
        <v>65</v>
      </c>
      <c r="B69" s="18" t="n">
        <f aca="false">INDEX(DailyBTC!$A:$A,2+30*A69)</f>
        <v>45780</v>
      </c>
      <c r="C69" s="9" t="n">
        <f aca="false">INDEX(DailyBTC!$B:$B,2+30*(A69+1))/INDEX(DailyBTC!$B:$B,2+30*A69)-1</f>
        <v>0.103770177432754</v>
      </c>
      <c r="D69" s="9" t="n">
        <f aca="false">INDEX(DailyBTC!$F:$F,2+30*(A69+1))/INDEX(DailyBTC!$F:$F,2+30*A69)-1</f>
        <v>0.057765803768222</v>
      </c>
      <c r="E69" s="9" t="n">
        <f aca="false">MAX(MIN(C69,0.08),-0.05)</f>
        <v>0.08</v>
      </c>
      <c r="F69" s="9" t="n">
        <f aca="false">D69-E69</f>
        <v>-0.022234196231778</v>
      </c>
      <c r="G69" s="0" t="str">
        <f aca="false">IF(D69&lt;=-0.04,"floor",IF(D69&gt;=0.07,"cap","band"))</f>
        <v>band</v>
      </c>
      <c r="J69" s="0" t="n">
        <v>65</v>
      </c>
      <c r="K69" s="18" t="n">
        <f aca="false">INDEX(DailyETH!$A:$A,2+30*J69)</f>
        <v>45780</v>
      </c>
      <c r="L69" s="9" t="n">
        <f aca="false">INDEX(DailyETH!$B:$B,2+30*(J69+1))/INDEX(DailyETH!$B:$B,2+30*J69)-1</f>
        <v>0.421127627879588</v>
      </c>
      <c r="M69" s="9" t="n">
        <f aca="false">INDEX(DailyETH!$F:$F,2+30*(J69+1))/INDEX(DailyETH!$F:$F,2+30*J69)-1</f>
        <v>0.0815191056107887</v>
      </c>
      <c r="N69" s="9" t="n">
        <f aca="false">MAX(MIN(L69,0.08),-0.05)</f>
        <v>0.08</v>
      </c>
      <c r="O69" s="9" t="n">
        <f aca="false">M69-N69</f>
        <v>0.00151910561078868</v>
      </c>
      <c r="P69" s="0" t="str">
        <f aca="false">IF(M69&lt;=-0.04,"floor",IF(M69&gt;=0.07,"cap","band"))</f>
        <v>cap</v>
      </c>
    </row>
    <row r="70" customFormat="false" ht="15" hidden="false" customHeight="false" outlineLevel="0" collapsed="false">
      <c r="A70" s="0" t="n">
        <v>66</v>
      </c>
      <c r="B70" s="18" t="n">
        <f aca="false">INDEX(DailyBTC!$A:$A,2+30*A70)</f>
        <v>45810</v>
      </c>
      <c r="C70" s="9" t="n">
        <f aca="false">INDEX(DailyBTC!$B:$B,2+30*(A70+1))/INDEX(DailyBTC!$B:$B,2+30*A70)-1</f>
        <v>0.0285877833423442</v>
      </c>
      <c r="D70" s="9" t="n">
        <f aca="false">INDEX(DailyBTC!$F:$F,2+30*(A70+1))/INDEX(DailyBTC!$F:$F,2+30*A70)-1</f>
        <v>0.0261108212378307</v>
      </c>
      <c r="E70" s="9" t="n">
        <f aca="false">MAX(MIN(C70,0.08),-0.05)</f>
        <v>0.0285877833423442</v>
      </c>
      <c r="F70" s="9" t="n">
        <f aca="false">D70-E70</f>
        <v>-0.00247696210451354</v>
      </c>
      <c r="G70" s="0" t="str">
        <f aca="false">IF(D70&lt;=-0.04,"floor",IF(D70&gt;=0.07,"cap","band"))</f>
        <v>band</v>
      </c>
      <c r="J70" s="0" t="n">
        <v>66</v>
      </c>
      <c r="K70" s="18" t="n">
        <f aca="false">INDEX(DailyETH!$A:$A,2+30*J70)</f>
        <v>45810</v>
      </c>
      <c r="L70" s="9" t="n">
        <f aca="false">INDEX(DailyETH!$B:$B,2+30*(J70+1))/INDEX(DailyETH!$B:$B,2+30*J70)-1</f>
        <v>-0.0109010224584342</v>
      </c>
      <c r="M70" s="9" t="n">
        <f aca="false">INDEX(DailyETH!$F:$F,2+30*(J70+1))/INDEX(DailyETH!$F:$F,2+30*J70)-1</f>
        <v>-0.0164785832070835</v>
      </c>
      <c r="N70" s="9" t="n">
        <f aca="false">MAX(MIN(L70,0.08),-0.05)</f>
        <v>-0.0109010224584342</v>
      </c>
      <c r="O70" s="9" t="n">
        <f aca="false">M70-N70</f>
        <v>-0.00557756074864935</v>
      </c>
      <c r="P70" s="0" t="str">
        <f aca="false">IF(M70&lt;=-0.04,"floor",IF(M70&gt;=0.07,"cap","band"))</f>
        <v>band</v>
      </c>
    </row>
    <row r="71" customFormat="false" ht="15" hidden="false" customHeight="false" outlineLevel="0" collapsed="false">
      <c r="A71" s="0" t="n">
        <v>67</v>
      </c>
      <c r="B71" s="18" t="n">
        <f aca="false">INDEX(DailyBTC!$A:$A,2+30*A71)</f>
        <v>45840</v>
      </c>
      <c r="C71" s="9" t="n">
        <f aca="false">INDEX(DailyBTC!$B:$B,2+30*(A71+1))/INDEX(DailyBTC!$B:$B,2+30*A71)-1</f>
        <v>0.0399809453990083</v>
      </c>
      <c r="D71" s="9" t="n">
        <f aca="false">INDEX(DailyBTC!$F:$F,2+30*(A71+1))/INDEX(DailyBTC!$F:$F,2+30*A71)-1</f>
        <v>0.0415051215546605</v>
      </c>
      <c r="E71" s="9" t="n">
        <f aca="false">MAX(MIN(C71,0.08),-0.05)</f>
        <v>0.0399809453990083</v>
      </c>
      <c r="F71" s="9" t="n">
        <f aca="false">D71-E71</f>
        <v>0.00152417615565215</v>
      </c>
      <c r="G71" s="0" t="str">
        <f aca="false">IF(D71&lt;=-0.04,"floor",IF(D71&gt;=0.07,"cap","band"))</f>
        <v>band</v>
      </c>
      <c r="J71" s="0" t="n">
        <v>67</v>
      </c>
      <c r="K71" s="18" t="n">
        <f aca="false">INDEX(DailyETH!$A:$A,2+30*J71)</f>
        <v>45840</v>
      </c>
      <c r="L71" s="9" t="n">
        <f aca="false">INDEX(DailyETH!$B:$B,2+30*(J71+1))/INDEX(DailyETH!$B:$B,2+30*J71)-1</f>
        <v>0.349751322595115</v>
      </c>
      <c r="M71" s="9" t="n">
        <f aca="false">INDEX(DailyETH!$F:$F,2+30*(J71+1))/INDEX(DailyETH!$F:$F,2+30*J71)-1</f>
        <v>0.0659743593454725</v>
      </c>
      <c r="N71" s="9" t="n">
        <f aca="false">MAX(MIN(L71,0.08),-0.05)</f>
        <v>0.08</v>
      </c>
      <c r="O71" s="9" t="n">
        <f aca="false">M71-N71</f>
        <v>-0.0140256406545275</v>
      </c>
      <c r="P71" s="0" t="str">
        <f aca="false">IF(M71&lt;=-0.04,"floor",IF(M71&gt;=0.07,"cap","band"))</f>
        <v>band</v>
      </c>
    </row>
    <row r="72" customFormat="false" ht="15" hidden="false" customHeight="false" outlineLevel="0" collapsed="false">
      <c r="A72" s="0" t="n">
        <v>68</v>
      </c>
      <c r="B72" s="18" t="n">
        <f aca="false">INDEX(DailyBTC!$A:$A,2+30*A72)</f>
        <v>45870</v>
      </c>
      <c r="C72" s="9" t="n">
        <f aca="false">INDEX(DailyBTC!$B:$B,2+30*(A72+1))/INDEX(DailyBTC!$B:$B,2+30*A72)-1</f>
        <v>-0.0438347761719609</v>
      </c>
      <c r="D72" s="9" t="n">
        <f aca="false">INDEX(DailyBTC!$F:$F,2+30*(A72+1))/INDEX(DailyBTC!$F:$F,2+30*A72)-1</f>
        <v>-0.0491421919356931</v>
      </c>
      <c r="E72" s="9" t="n">
        <f aca="false">MAX(MIN(C72,0.08),-0.05)</f>
        <v>-0.0438347761719609</v>
      </c>
      <c r="F72" s="9" t="n">
        <f aca="false">D72-E72</f>
        <v>-0.00530741576373228</v>
      </c>
      <c r="G72" s="0" t="str">
        <f aca="false">IF(D72&lt;=-0.04,"floor",IF(D72&gt;=0.07,"cap","band"))</f>
        <v>floor</v>
      </c>
      <c r="J72" s="0" t="n">
        <v>68</v>
      </c>
      <c r="K72" s="18" t="n">
        <f aca="false">INDEX(DailyETH!$A:$A,2+30*J72)</f>
        <v>45870</v>
      </c>
      <c r="L72" s="9" t="n">
        <f aca="false">INDEX(DailyETH!$B:$B,2+30*(J72+1))/INDEX(DailyETH!$B:$B,2+30*J72)-1</f>
        <v>0.26255968734576</v>
      </c>
      <c r="M72" s="9" t="n">
        <f aca="false">INDEX(DailyETH!$F:$F,2+30*(J72+1))/INDEX(DailyETH!$F:$F,2+30*J72)-1</f>
        <v>0.0358757250303479</v>
      </c>
      <c r="N72" s="9" t="n">
        <f aca="false">MAX(MIN(L72,0.08),-0.05)</f>
        <v>0.08</v>
      </c>
      <c r="O72" s="9" t="n">
        <f aca="false">M72-N72</f>
        <v>-0.0441242749696521</v>
      </c>
      <c r="P72" s="0" t="str">
        <f aca="false">IF(M72&lt;=-0.04,"floor",IF(M72&gt;=0.07,"cap","band"))</f>
        <v>band</v>
      </c>
    </row>
    <row r="73" customFormat="false" ht="15" hidden="false" customHeight="false" outlineLevel="0" collapsed="false">
      <c r="A73" s="0" t="n">
        <v>69</v>
      </c>
      <c r="B73" s="18" t="n">
        <f aca="false">INDEX(DailyBTC!$A:$A,2+30*A73)</f>
        <v>45900</v>
      </c>
      <c r="C73" s="9" t="n">
        <f aca="false">INDEX(DailyBTC!$B:$B,2+30*(A73+1))/INDEX(DailyBTC!$B:$B,2+30*A73)-1</f>
        <v>0.0522108697637034</v>
      </c>
      <c r="D73" s="9" t="n">
        <f aca="false">INDEX(DailyBTC!$F:$F,2+30*(A73+1))/INDEX(DailyBTC!$F:$F,2+30*A73)-1</f>
        <v>0.0514259302275624</v>
      </c>
      <c r="E73" s="9" t="n">
        <f aca="false">MAX(MIN(C73,0.08),-0.05)</f>
        <v>0.0522108697637034</v>
      </c>
      <c r="F73" s="9" t="n">
        <f aca="false">D73-E73</f>
        <v>-0.000784939536141005</v>
      </c>
      <c r="G73" s="0" t="str">
        <f aca="false">IF(D73&lt;=-0.04,"floor",IF(D73&gt;=0.07,"cap","band"))</f>
        <v>band</v>
      </c>
      <c r="J73" s="0" t="n">
        <v>69</v>
      </c>
      <c r="K73" s="18" t="n">
        <f aca="false">INDEX(DailyETH!$A:$A,2+30*J73)</f>
        <v>45900</v>
      </c>
      <c r="L73" s="9" t="n">
        <f aca="false">INDEX(DailyETH!$B:$B,2+30*(J73+1))/INDEX(DailyETH!$B:$B,2+30*J73)-1</f>
        <v>-0.0581295354201364</v>
      </c>
      <c r="M73" s="9" t="n">
        <f aca="false">INDEX(DailyETH!$F:$F,2+30*(J73+1))/INDEX(DailyETH!$F:$F,2+30*J73)-1</f>
        <v>-0.0517682996322086</v>
      </c>
      <c r="N73" s="9" t="n">
        <f aca="false">MAX(MIN(L73,0.08),-0.05)</f>
        <v>-0.05</v>
      </c>
      <c r="O73" s="9" t="n">
        <f aca="false">M73-N73</f>
        <v>-0.00176829963220863</v>
      </c>
      <c r="P73" s="0" t="str">
        <f aca="false">IF(M73&lt;=-0.04,"floor",IF(M73&gt;=0.07,"cap","band"))</f>
        <v>floor</v>
      </c>
    </row>
    <row r="74" customFormat="false" ht="15" hidden="false" customHeight="false" outlineLevel="0" collapsed="false">
      <c r="A74" s="0" t="n">
        <v>70</v>
      </c>
      <c r="B74" s="18" t="n">
        <f aca="false">INDEX(DailyBTC!$A:$A,2+30*A74)</f>
        <v>45930</v>
      </c>
      <c r="C74" s="9" t="n">
        <f aca="false">INDEX(DailyBTC!$B:$B,2+30*(A74+1))/INDEX(DailyBTC!$B:$B,2+30*A74)-1</f>
        <v>-0.0522236372712447</v>
      </c>
      <c r="D74" s="9" t="n">
        <f aca="false">INDEX(DailyBTC!$F:$F,2+30*(A74+1))/INDEX(DailyBTC!$F:$F,2+30*A74)-1</f>
        <v>-0.0458544674035076</v>
      </c>
      <c r="E74" s="9" t="n">
        <f aca="false">MAX(MIN(C74,0.08),-0.05)</f>
        <v>-0.05</v>
      </c>
      <c r="F74" s="9" t="n">
        <f aca="false">D74-E74</f>
        <v>0.00414553259649238</v>
      </c>
      <c r="G74" s="0" t="str">
        <f aca="false">IF(D74&lt;=-0.04,"floor",IF(D74&gt;=0.07,"cap","band"))</f>
        <v>floor</v>
      </c>
      <c r="J74" s="0" t="n">
        <v>70</v>
      </c>
      <c r="K74" s="18" t="n">
        <f aca="false">INDEX(DailyETH!$A:$A,2+30*J74)</f>
        <v>45930</v>
      </c>
      <c r="L74" s="9" t="n">
        <f aca="false">INDEX(DailyETH!$B:$B,2+30*(J74+1))/INDEX(DailyETH!$B:$B,2+30*J74)-1</f>
        <v>-0.0845098984597869</v>
      </c>
      <c r="M74" s="9" t="n">
        <f aca="false">INDEX(DailyETH!$F:$F,2+30*(J74+1))/INDEX(DailyETH!$F:$F,2+30*J74)-1</f>
        <v>-0.0440410050196411</v>
      </c>
      <c r="N74" s="9" t="n">
        <f aca="false">MAX(MIN(L74,0.08),-0.05)</f>
        <v>-0.05</v>
      </c>
      <c r="O74" s="9" t="n">
        <f aca="false">M74-N74</f>
        <v>0.00595899498035886</v>
      </c>
      <c r="P74" s="0" t="str">
        <f aca="false">IF(M74&lt;=-0.04,"floor",IF(M74&gt;=0.07,"cap","band"))</f>
        <v>floor</v>
      </c>
    </row>
    <row r="75" customFormat="false" ht="15" hidden="false" customHeight="false" outlineLevel="0" collapsed="false">
      <c r="A75" s="0" t="n">
        <v>71</v>
      </c>
      <c r="B75" s="18" t="n">
        <f aca="false">INDEX(DailyBTC!$A:$A,2+30*A75)</f>
        <v>45960</v>
      </c>
      <c r="C75" s="9" t="n">
        <f aca="false">INDEX(DailyBTC!$B:$B,2+30*(A75+1))/INDEX(DailyBTC!$B:$B,2+30*A75)-1</f>
        <v>-0.159023272848522</v>
      </c>
      <c r="D75" s="9" t="n">
        <f aca="false">INDEX(DailyBTC!$F:$F,2+30*(A75+1))/INDEX(DailyBTC!$F:$F,2+30*A75)-1</f>
        <v>-0.0442921828056825</v>
      </c>
      <c r="E75" s="9" t="n">
        <f aca="false">MAX(MIN(C75,0.08),-0.05)</f>
        <v>-0.05</v>
      </c>
      <c r="F75" s="9" t="n">
        <f aca="false">D75-E75</f>
        <v>0.00570781719431752</v>
      </c>
      <c r="G75" s="0" t="str">
        <f aca="false">IF(D75&lt;=-0.04,"floor",IF(D75&gt;=0.07,"cap","band"))</f>
        <v>floor</v>
      </c>
      <c r="J75" s="0" t="n">
        <v>71</v>
      </c>
      <c r="K75" s="18" t="n">
        <f aca="false">INDEX(DailyETH!$A:$A,2+30*J75)</f>
        <v>45960</v>
      </c>
      <c r="L75" s="9" t="n">
        <f aca="false">INDEX(DailyETH!$B:$B,2+30*(J75+1))/INDEX(DailyETH!$B:$B,2+30*J75)-1</f>
        <v>-0.210956739908593</v>
      </c>
      <c r="M75" s="9" t="n">
        <f aca="false">INDEX(DailyETH!$F:$F,2+30*(J75+1))/INDEX(DailyETH!$F:$F,2+30*J75)-1</f>
        <v>-0.0439909658611731</v>
      </c>
      <c r="N75" s="9" t="n">
        <f aca="false">MAX(MIN(L75,0.08),-0.05)</f>
        <v>-0.05</v>
      </c>
      <c r="O75" s="9" t="n">
        <f aca="false">M75-N75</f>
        <v>0.00600903413882688</v>
      </c>
      <c r="P75" s="0" t="str">
        <f aca="false">IF(M75&lt;=-0.04,"floor",IF(M75&gt;=0.07,"cap","band"))</f>
        <v>floor</v>
      </c>
    </row>
    <row r="76" customFormat="false" ht="15" hidden="false" customHeight="false" outlineLevel="0" collapsed="false">
      <c r="A76" s="0" t="n">
        <v>72</v>
      </c>
      <c r="B76" s="18" t="n">
        <f aca="false">INDEX(DailyBTC!$A:$A,2+30*A76)</f>
        <v>45990</v>
      </c>
      <c r="C76" s="9" t="n">
        <f aca="false">INDEX(DailyBTC!$B:$B,2+30*(A76+1))/INDEX(DailyBTC!$B:$B,2+30*A76)-1</f>
        <v>-0.0408242928531091</v>
      </c>
      <c r="D76" s="9" t="n">
        <f aca="false">INDEX(DailyBTC!$F:$F,2+30*(A76+1))/INDEX(DailyBTC!$F:$F,2+30*A76)-1</f>
        <v>-0.0420128682067653</v>
      </c>
      <c r="E76" s="9" t="n">
        <f aca="false">MAX(MIN(C76,0.08),-0.05)</f>
        <v>-0.0408242928531091</v>
      </c>
      <c r="F76" s="9" t="n">
        <f aca="false">D76-E76</f>
        <v>-0.00118857535365624</v>
      </c>
      <c r="G76" s="0" t="str">
        <f aca="false">IF(D76&lt;=-0.04,"floor",IF(D76&gt;=0.07,"cap","band"))</f>
        <v>floor</v>
      </c>
      <c r="J76" s="0" t="n">
        <v>72</v>
      </c>
      <c r="K76" s="18" t="n">
        <f aca="false">INDEX(DailyETH!$A:$A,2+30*J76)</f>
        <v>45990</v>
      </c>
      <c r="L76" s="9" t="n">
        <f aca="false">INDEX(DailyETH!$B:$B,2+30*(J76+1))/INDEX(DailyETH!$B:$B,2+30*J76)-1</f>
        <v>-0.0191960938642417</v>
      </c>
      <c r="M76" s="9" t="n">
        <f aca="false">INDEX(DailyETH!$F:$F,2+30*(J76+1))/INDEX(DailyETH!$F:$F,2+30*J76)-1</f>
        <v>-0.0196976941013565</v>
      </c>
      <c r="N76" s="9" t="n">
        <f aca="false">MAX(MIN(L76,0.08),-0.05)</f>
        <v>-0.0191960938642417</v>
      </c>
      <c r="O76" s="9" t="n">
        <f aca="false">M76-N76</f>
        <v>-0.000501600237114763</v>
      </c>
      <c r="P76" s="0" t="str">
        <f aca="false">IF(M76&lt;=-0.04,"floor",IF(M76&gt;=0.07,"cap","band"))</f>
        <v>band</v>
      </c>
    </row>
    <row r="77" customFormat="false" ht="15" hidden="false" customHeight="false" outlineLevel="0" collapsed="false">
      <c r="A77" s="0" t="n">
        <v>73</v>
      </c>
      <c r="B77" s="18" t="n">
        <f aca="false">INDEX(DailyBTC!$A:$A,2+30*A77)</f>
        <v>46020</v>
      </c>
      <c r="C77" s="9" t="n">
        <f aca="false">INDEX(DailyBTC!$B:$B,2+30*(A77+1))/INDEX(DailyBTC!$B:$B,2+30*A77)-1</f>
        <v>0.023461454062661</v>
      </c>
      <c r="D77" s="9" t="n">
        <f aca="false">INDEX(DailyBTC!$F:$F,2+30*(A77+1))/INDEX(DailyBTC!$F:$F,2+30*A77)-1</f>
        <v>0.0224731213368088</v>
      </c>
      <c r="E77" s="9" t="n">
        <f aca="false">MAX(MIN(C77,0.08),-0.05)</f>
        <v>0.023461454062661</v>
      </c>
      <c r="F77" s="9" t="n">
        <f aca="false">D77-E77</f>
        <v>-0.000988332725852192</v>
      </c>
      <c r="G77" s="0" t="str">
        <f aca="false">IF(D77&lt;=-0.04,"floor",IF(D77&gt;=0.07,"cap","band"))</f>
        <v>band</v>
      </c>
      <c r="J77" s="0" t="n">
        <v>73</v>
      </c>
      <c r="K77" s="18" t="n">
        <f aca="false">INDEX(DailyETH!$A:$A,2+30*J77)</f>
        <v>46020</v>
      </c>
      <c r="L77" s="9" t="n">
        <f aca="false">INDEX(DailyETH!$B:$B,2+30*(J77+1))/INDEX(DailyETH!$B:$B,2+30*J77)-1</f>
        <v>0.0254042227954061</v>
      </c>
      <c r="M77" s="9" t="n">
        <f aca="false">INDEX(DailyETH!$F:$F,2+30*(J77+1))/INDEX(DailyETH!$F:$F,2+30*J77)-1</f>
        <v>0.0237125441128412</v>
      </c>
      <c r="N77" s="9" t="n">
        <f aca="false">MAX(MIN(L77,0.08),-0.05)</f>
        <v>0.0254042227954061</v>
      </c>
      <c r="O77" s="9" t="n">
        <f aca="false">M77-N77</f>
        <v>-0.00169167868256492</v>
      </c>
      <c r="P77" s="0" t="str">
        <f aca="false">IF(M77&lt;=-0.04,"floor",IF(M77&gt;=0.07,"cap","band"))</f>
        <v>band</v>
      </c>
    </row>
    <row r="78" customFormat="false" ht="15" hidden="false" customHeight="false" outlineLevel="0" collapsed="false">
      <c r="A78" s="0" t="n">
        <v>74</v>
      </c>
      <c r="B78" s="18" t="n">
        <f aca="false">INDEX(DailyBTC!$A:$A,2+30*A78)</f>
        <v>46050</v>
      </c>
      <c r="C78" s="9" t="n">
        <f aca="false">INDEX(DailyBTC!$B:$B,2+30*(A78+1))/INDEX(DailyBTC!$B:$B,2+30*A78)-1</f>
        <v>-0.261428923384906</v>
      </c>
      <c r="D78" s="9" t="n">
        <f aca="false">INDEX(DailyBTC!$F:$F,2+30*(A78+1))/INDEX(DailyBTC!$F:$F,2+30*A78)-1</f>
        <v>-0.0450725920470994</v>
      </c>
      <c r="E78" s="9" t="n">
        <f aca="false">MAX(MIN(C78,0.08),-0.05)</f>
        <v>-0.05</v>
      </c>
      <c r="F78" s="9" t="n">
        <f aca="false">D78-E78</f>
        <v>0.00492740795290066</v>
      </c>
      <c r="G78" s="0" t="str">
        <f aca="false">IF(D78&lt;=-0.04,"floor",IF(D78&gt;=0.07,"cap","band"))</f>
        <v>floor</v>
      </c>
      <c r="J78" s="0" t="n">
        <v>74</v>
      </c>
      <c r="K78" s="18" t="n">
        <f aca="false">INDEX(DailyETH!$A:$A,2+30*J78)</f>
        <v>46050</v>
      </c>
      <c r="L78" s="9" t="n">
        <f aca="false">INDEX(DailyETH!$B:$B,2+30*(J78+1))/INDEX(DailyETH!$B:$B,2+30*J78)-1</f>
        <v>-0.358569150287169</v>
      </c>
      <c r="M78" s="9" t="n">
        <f aca="false">INDEX(DailyETH!$F:$F,2+30*(J78+1))/INDEX(DailyETH!$F:$F,2+30*J78)-1</f>
        <v>-0.0452429436445345</v>
      </c>
      <c r="N78" s="9" t="n">
        <f aca="false">MAX(MIN(L78,0.08),-0.05)</f>
        <v>-0.05</v>
      </c>
      <c r="O78" s="9" t="n">
        <f aca="false">M78-N78</f>
        <v>0.00475705635546549</v>
      </c>
      <c r="P78" s="0" t="str">
        <f aca="false">IF(M78&lt;=-0.04,"floor",IF(M78&gt;=0.07,"cap","band"))</f>
        <v>floor</v>
      </c>
    </row>
    <row r="79" customFormat="false" ht="15" hidden="false" customHeight="false" outlineLevel="0" collapsed="false">
      <c r="A79" s="0" t="n">
        <v>75</v>
      </c>
      <c r="B79" s="18" t="n">
        <f aca="false">INDEX(DailyBTC!$A:$A,2+30*A79)</f>
        <v>46080</v>
      </c>
      <c r="C79" s="9" t="n">
        <f aca="false">INDEX(DailyBTC!$B:$B,2+30*(A79+1))/INDEX(DailyBTC!$B:$B,2+30*A79)-1</f>
        <v>0.00155800384507621</v>
      </c>
      <c r="D79" s="9" t="n">
        <f aca="false">INDEX(DailyBTC!$F:$F,2+30*(A79+1))/INDEX(DailyBTC!$F:$F,2+30*A79)-1</f>
        <v>0.00181037445302579</v>
      </c>
      <c r="E79" s="9" t="n">
        <f aca="false">MAX(MIN(C79,0.08),-0.05)</f>
        <v>0.00155800384507621</v>
      </c>
      <c r="F79" s="9" t="n">
        <f aca="false">D79-E79</f>
        <v>0.000252370607949581</v>
      </c>
      <c r="G79" s="0" t="str">
        <f aca="false">IF(D79&lt;=-0.04,"floor",IF(D79&gt;=0.07,"cap","band"))</f>
        <v>band</v>
      </c>
      <c r="J79" s="0" t="n">
        <v>75</v>
      </c>
      <c r="K79" s="18" t="n">
        <f aca="false">INDEX(DailyETH!$A:$A,2+30*J79)</f>
        <v>46080</v>
      </c>
      <c r="L79" s="9" t="n">
        <f aca="false">INDEX(DailyETH!$B:$B,2+30*(J79+1))/INDEX(DailyETH!$B:$B,2+30*J79)-1</f>
        <v>0.0275519189950579</v>
      </c>
      <c r="M79" s="9" t="n">
        <f aca="false">INDEX(DailyETH!$F:$F,2+30*(J79+1))/INDEX(DailyETH!$F:$F,2+30*J79)-1</f>
        <v>0.0330199750583895</v>
      </c>
      <c r="N79" s="9" t="n">
        <f aca="false">MAX(MIN(L79,0.08),-0.05)</f>
        <v>0.0275519189950579</v>
      </c>
      <c r="O79" s="9" t="n">
        <f aca="false">M79-N79</f>
        <v>0.00546805606333156</v>
      </c>
      <c r="P79" s="0" t="str">
        <f aca="false">IF(M79&lt;=-0.04,"floor",IF(M79&gt;=0.07,"cap","band"))</f>
        <v>band</v>
      </c>
    </row>
    <row r="80" customFormat="false" ht="15" hidden="false" customHeight="false" outlineLevel="0" collapsed="false">
      <c r="A80" s="0" t="n">
        <v>76</v>
      </c>
      <c r="B80" s="18" t="n">
        <f aca="false">INDEX(DailyBTC!$A:$A,2+30*A80)</f>
        <v>46110</v>
      </c>
      <c r="C80" s="9" t="n">
        <f aca="false">INDEX(DailyBTC!$B:$B,2+30*(A80+1))/INDEX(DailyBTC!$B:$B,2+30*A80)-1</f>
        <v>0.156575522493252</v>
      </c>
      <c r="D80" s="9" t="n">
        <f aca="false">INDEX(DailyBTC!$F:$F,2+30*(A80+1))/INDEX(DailyBTC!$F:$F,2+30*A80)-1</f>
        <v>0.078579554227028</v>
      </c>
      <c r="E80" s="9" t="n">
        <f aca="false">MAX(MIN(C80,0.08),-0.05)</f>
        <v>0.08</v>
      </c>
      <c r="F80" s="9" t="n">
        <f aca="false">D80-E80</f>
        <v>-0.001420445772972</v>
      </c>
      <c r="G80" s="0" t="str">
        <f aca="false">IF(D80&lt;=-0.04,"floor",IF(D80&gt;=0.07,"cap","band"))</f>
        <v>cap</v>
      </c>
      <c r="J80" s="0" t="n">
        <v>76</v>
      </c>
      <c r="K80" s="18" t="n">
        <f aca="false">INDEX(DailyETH!$A:$A,2+30*J80)</f>
        <v>46110</v>
      </c>
      <c r="L80" s="9" t="n">
        <f aca="false">INDEX(DailyETH!$B:$B,2+30*(J80+1))/INDEX(DailyETH!$B:$B,2+30*J80)-1</f>
        <v>0.153624171031594</v>
      </c>
      <c r="M80" s="9" t="n">
        <f aca="false">INDEX(DailyETH!$F:$F,2+30*(J80+1))/INDEX(DailyETH!$F:$F,2+30*J80)-1</f>
        <v>0.0576028017879011</v>
      </c>
      <c r="N80" s="9" t="n">
        <f aca="false">MAX(MIN(L80,0.08),-0.05)</f>
        <v>0.08</v>
      </c>
      <c r="O80" s="9" t="n">
        <f aca="false">M80-N80</f>
        <v>-0.0223971982120989</v>
      </c>
      <c r="P80" s="0" t="str">
        <f aca="false">IF(M80&lt;=-0.04,"floor",IF(M80&gt;=0.07,"cap","band"))</f>
        <v>band</v>
      </c>
    </row>
    <row r="81" customFormat="false" ht="15" hidden="false" customHeight="false" outlineLevel="0" collapsed="false">
      <c r="A81" s="0" t="n">
        <v>77</v>
      </c>
      <c r="B81" s="18" t="n">
        <f aca="false">INDEX(DailyBTC!$A:$A,2+30*A81)</f>
        <v>46140</v>
      </c>
      <c r="C81" s="9" t="n">
        <f aca="false">INDEX(DailyBTC!$B:$B,2+30*(A81+1))/INDEX(DailyBTC!$B:$B,2+30*A81)-1</f>
        <v>-0.0366338701934932</v>
      </c>
      <c r="D81" s="9" t="n">
        <f aca="false">INDEX(DailyBTC!$F:$F,2+30*(A81+1))/INDEX(DailyBTC!$F:$F,2+30*A81)-1</f>
        <v>-0.0350990472147479</v>
      </c>
      <c r="E81" s="9" t="n">
        <f aca="false">MAX(MIN(C81,0.08),-0.05)</f>
        <v>-0.0366338701934932</v>
      </c>
      <c r="F81" s="9" t="n">
        <f aca="false">D81-E81</f>
        <v>0.0015348229787453</v>
      </c>
      <c r="G81" s="0" t="str">
        <f aca="false">IF(D81&lt;=-0.04,"floor",IF(D81&gt;=0.07,"cap","band"))</f>
        <v>band</v>
      </c>
      <c r="J81" s="0" t="n">
        <v>77</v>
      </c>
      <c r="K81" s="18" t="n">
        <f aca="false">INDEX(DailyETH!$A:$A,2+30*J81)</f>
        <v>46140</v>
      </c>
      <c r="L81" s="9" t="n">
        <f aca="false">INDEX(DailyETH!$B:$B,2+30*(J81+1))/INDEX(DailyETH!$B:$B,2+30*J81)-1</f>
        <v>-0.123127145480676</v>
      </c>
      <c r="M81" s="9" t="n">
        <f aca="false">INDEX(DailyETH!$F:$F,2+30*(J81+1))/INDEX(DailyETH!$F:$F,2+30*J81)-1</f>
        <v>-0.0496013975528756</v>
      </c>
      <c r="N81" s="9" t="n">
        <f aca="false">MAX(MIN(L81,0.08),-0.05)</f>
        <v>-0.05</v>
      </c>
      <c r="O81" s="9" t="n">
        <f aca="false">M81-N81</f>
        <v>0.000398602447124377</v>
      </c>
      <c r="P81" s="0" t="str">
        <f aca="false">IF(M81&lt;=-0.04,"floor",IF(M81&gt;=0.07,"cap","band"))</f>
        <v>floor</v>
      </c>
    </row>
    <row r="83" customFormat="false" ht="15" hidden="false" customHeight="false" outlineLevel="0" collapsed="false">
      <c r="A83" s="15" t="s">
        <v>99</v>
      </c>
      <c r="B83" s="9" t="n">
        <f aca="false">MIN(D4:D81)</f>
        <v>-0.0697271890179113</v>
      </c>
      <c r="J83" s="15" t="s">
        <v>99</v>
      </c>
      <c r="K83" s="9" t="n">
        <f aca="false">MIN(M4:M81)</f>
        <v>-0.0655849867610758</v>
      </c>
    </row>
    <row r="84" customFormat="false" ht="15" hidden="false" customHeight="false" outlineLevel="0" collapsed="false">
      <c r="A84" s="15" t="s">
        <v>100</v>
      </c>
      <c r="B84" s="9" t="n">
        <f aca="false">MAX(D4:D81)</f>
        <v>0.112396410327504</v>
      </c>
      <c r="J84" s="15" t="s">
        <v>100</v>
      </c>
      <c r="K84" s="9" t="n">
        <f aca="false">MAX(M4:M81)</f>
        <v>0.186991034005795</v>
      </c>
    </row>
    <row r="85" customFormat="false" ht="15" hidden="false" customHeight="false" outlineLevel="0" collapsed="false">
      <c r="A85" s="15" t="s">
        <v>101</v>
      </c>
      <c r="B85" s="13" t="n">
        <f aca="false">COUNTIF(G4:G81,"floor")</f>
        <v>25</v>
      </c>
      <c r="J85" s="15" t="s">
        <v>101</v>
      </c>
      <c r="K85" s="13" t="n">
        <f aca="false">COUNTIF(P4:P81,"floor")</f>
        <v>20</v>
      </c>
    </row>
    <row r="86" customFormat="false" ht="15" hidden="false" customHeight="false" outlineLevel="0" collapsed="false">
      <c r="A86" s="15" t="s">
        <v>102</v>
      </c>
      <c r="B86" s="13" t="n">
        <f aca="false">COUNTIF(G4:G81,"band")</f>
        <v>45</v>
      </c>
      <c r="J86" s="15" t="s">
        <v>102</v>
      </c>
      <c r="K86" s="13" t="n">
        <f aca="false">COUNTIF(P4:P81,"band")</f>
        <v>45</v>
      </c>
    </row>
    <row r="87" customFormat="false" ht="15" hidden="false" customHeight="false" outlineLevel="0" collapsed="false">
      <c r="A87" s="15" t="s">
        <v>103</v>
      </c>
      <c r="B87" s="13" t="n">
        <f aca="false">COUNTIF(G4:G81,"cap")</f>
        <v>8</v>
      </c>
      <c r="J87" s="15" t="s">
        <v>103</v>
      </c>
      <c r="K87" s="13" t="n">
        <f aca="false">COUNTIF(P4:P81,"cap")</f>
        <v>13</v>
      </c>
    </row>
    <row r="88" customFormat="false" ht="15" hidden="false" customHeight="false" outlineLevel="0" collapsed="false">
      <c r="A88" s="15" t="s">
        <v>104</v>
      </c>
      <c r="B88" s="9" t="n">
        <f aca="false">SUMPRODUCT(ABS(F4:F81))/78</f>
        <v>0.00919846766094208</v>
      </c>
      <c r="J88" s="15" t="s">
        <v>104</v>
      </c>
      <c r="K88" s="9" t="n">
        <f aca="false">SUMPRODUCT(ABS(O4:O81))/78</f>
        <v>0.0146215962232296</v>
      </c>
    </row>
    <row r="89" customFormat="false" ht="15" hidden="false" customHeight="false" outlineLevel="0" collapsed="false">
      <c r="A89" s="15" t="s">
        <v>105</v>
      </c>
      <c r="B89" s="9" t="n">
        <f aca="false">MAX(MAX(F4:F81),-MIN(F4:F81))</f>
        <v>0.0344304563762733</v>
      </c>
      <c r="J89" s="15" t="s">
        <v>105</v>
      </c>
      <c r="K89" s="9" t="n">
        <f aca="false">MAX(MAX(O4:O81),-MIN(O4:O81))</f>
        <v>0.141410249138424</v>
      </c>
    </row>
    <row r="90" customFormat="false" ht="15" hidden="false" customHeight="false" outlineLevel="0" collapsed="false">
      <c r="A90" s="15" t="s">
        <v>106</v>
      </c>
      <c r="B90" s="9" t="n">
        <f aca="false">MIN(DailyBTC!$S$3:$S$2342)</f>
        <v>-0.42213222639009</v>
      </c>
      <c r="J90" s="15" t="s">
        <v>106</v>
      </c>
      <c r="K90" s="9" t="n">
        <f aca="false">MIN(DailyETH!$S$3:$S$2342)</f>
        <v>-0.50763551143487</v>
      </c>
    </row>
  </sheetData>
  <printOptions headings="false" gridLines="false" gridLinesSet="true" horizontalCentered="false" verticalCentered="false"/>
  <pageMargins left="0.75" right="0.75" top="1" bottom="1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3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796875" defaultRowHeight="15" customHeight="false" zeroHeight="false" outlineLevelRow="0" outlineLevelCol="0"/>
  <cols>
    <col collapsed="false" customWidth="true" hidden="false" outlineLevel="0" max="7" min="1" style="0" width="14"/>
  </cols>
  <sheetData>
    <row r="1" customFormat="false" ht="16.15" hidden="false" customHeight="false" outlineLevel="0" collapsed="false">
      <c r="A1" s="11" t="s">
        <v>107</v>
      </c>
    </row>
    <row r="2" customFormat="false" ht="15" hidden="false" customHeight="false" outlineLevel="0" collapsed="false">
      <c r="A2" s="0" t="s">
        <v>108</v>
      </c>
      <c r="B2" s="16" t="n">
        <v>365</v>
      </c>
    </row>
    <row r="3" customFormat="false" ht="15" hidden="false" customHeight="false" outlineLevel="0" collapsed="false">
      <c r="A3" s="0" t="s">
        <v>109</v>
      </c>
      <c r="B3" s="16" t="n">
        <v>252</v>
      </c>
    </row>
    <row r="5" customFormat="false" ht="15" hidden="false" customHeight="false" outlineLevel="0" collapsed="false">
      <c r="A5" s="4"/>
      <c r="B5" s="4" t="s">
        <v>81</v>
      </c>
      <c r="C5" s="4" t="s">
        <v>83</v>
      </c>
      <c r="D5" s="4" t="s">
        <v>80</v>
      </c>
      <c r="E5" s="4" t="s">
        <v>82</v>
      </c>
      <c r="F5" s="4" t="s">
        <v>84</v>
      </c>
      <c r="G5" s="4" t="s">
        <v>85</v>
      </c>
    </row>
    <row r="6" customFormat="false" ht="15" hidden="false" customHeight="false" outlineLevel="0" collapsed="false">
      <c r="A6" s="15" t="s">
        <v>110</v>
      </c>
      <c r="B6" s="14" t="n">
        <f aca="false">STDEV(DailyBTC!J3:J2342)*SQRT($B$2)</f>
        <v>0.199491914445448</v>
      </c>
      <c r="C6" s="14" t="n">
        <f aca="false">STDEV(DailyETH!J3:J2342)*SQRT($B$2)</f>
        <v>0.285890347164062</v>
      </c>
      <c r="D6" s="14" t="n">
        <f aca="false">STDEV(DailyBTC!I3:I2342)*SQRT($B$2)</f>
        <v>0.61099793416792</v>
      </c>
      <c r="E6" s="14" t="n">
        <f aca="false">STDEV(DailyETH!I3:I2342)*SQRT($B$2)</f>
        <v>0.818261714427694</v>
      </c>
      <c r="F6" s="14" t="n">
        <f aca="false">STDEV(DailySPX!D3:D1611)*SQRT($B$3)</f>
        <v>0.20595400519863</v>
      </c>
      <c r="G6" s="14" t="n">
        <f aca="false">STDEV(DailyGold!D3:D1613)*SQRT($B$3)</f>
        <v>0.187214355602188</v>
      </c>
    </row>
    <row r="7" customFormat="false" ht="15" hidden="false" customHeight="false" outlineLevel="0" collapsed="false">
      <c r="A7" s="16" t="s">
        <v>111</v>
      </c>
      <c r="B7" s="17" t="n">
        <v>0.199</v>
      </c>
      <c r="C7" s="17" t="n">
        <v>0.286</v>
      </c>
      <c r="D7" s="17" t="n">
        <v>0.611</v>
      </c>
      <c r="E7" s="17" t="n">
        <v>0.818</v>
      </c>
      <c r="F7" s="17" t="n">
        <v>0.206</v>
      </c>
      <c r="G7" s="17" t="n">
        <v>0.187</v>
      </c>
    </row>
    <row r="8" customFormat="false" ht="15" hidden="false" customHeight="false" outlineLevel="0" collapsed="false">
      <c r="A8" s="15" t="s">
        <v>86</v>
      </c>
      <c r="B8" s="0" t="str">
        <f aca="false">IF(SUMPRODUCT(--(ROUND(B6:G6*100,1)&lt;&gt;ROUND(B7:G7*100,1)))=0,"PASS","FAIL")</f>
        <v>PASS</v>
      </c>
    </row>
    <row r="10" customFormat="false" ht="15" hidden="false" customHeight="false" outlineLevel="0" collapsed="false">
      <c r="A10" s="15" t="s">
        <v>112</v>
      </c>
      <c r="B10" s="14" t="n">
        <f aca="false">STDEV(DailySPX!Q3:Q1611)*SQRT($B$3)</f>
        <v>0.192870383519341</v>
      </c>
      <c r="C10" s="14" t="n">
        <f aca="false">STDEV(DailySPX!R3:R1611)*SQRT($B$3)</f>
        <v>0.268635120682708</v>
      </c>
      <c r="D10" s="14" t="n">
        <f aca="false">STDEV(DailySPX!S3:S1611)*SQRT($B$3)</f>
        <v>0.615059430020318</v>
      </c>
      <c r="E10" s="14" t="n">
        <f aca="false">STDEV(DailySPX!T3:T1611)*SQRT($B$3)</f>
        <v>0.825501731999428</v>
      </c>
    </row>
    <row r="11" customFormat="false" ht="15" hidden="false" customHeight="false" outlineLevel="0" collapsed="false">
      <c r="A11" s="16" t="s">
        <v>111</v>
      </c>
      <c r="B11" s="17" t="n">
        <v>0.193</v>
      </c>
      <c r="C11" s="17" t="n">
        <v>0.269</v>
      </c>
      <c r="D11" s="17" t="n">
        <v>0.615</v>
      </c>
      <c r="E11" s="17" t="n">
        <v>0.826</v>
      </c>
    </row>
    <row r="12" customFormat="false" ht="15" hidden="false" customHeight="false" outlineLevel="0" collapsed="false">
      <c r="A12" s="15" t="s">
        <v>86</v>
      </c>
      <c r="B12" s="0" t="str">
        <f aca="false">IF(SUMPRODUCT(--(ROUND(B10:E10*100,1)&lt;&gt;ROUND(B11:E11*100,1)))=0,"PASS","FAIL")</f>
        <v>PASS</v>
      </c>
    </row>
    <row r="14" customFormat="false" ht="15" hidden="false" customHeight="false" outlineLevel="0" collapsed="false">
      <c r="A14" s="15" t="s">
        <v>113</v>
      </c>
    </row>
    <row r="15" customFormat="false" ht="15" hidden="false" customHeight="false" outlineLevel="0" collapsed="false">
      <c r="A15" s="4"/>
      <c r="B15" s="4" t="s">
        <v>81</v>
      </c>
      <c r="C15" s="4" t="s">
        <v>83</v>
      </c>
      <c r="D15" s="4" t="s">
        <v>80</v>
      </c>
      <c r="E15" s="4" t="s">
        <v>82</v>
      </c>
      <c r="F15" s="4" t="s">
        <v>84</v>
      </c>
      <c r="G15" s="4" t="s">
        <v>85</v>
      </c>
    </row>
    <row r="16" customFormat="false" ht="15" hidden="false" customHeight="false" outlineLevel="0" collapsed="false">
      <c r="A16" s="0" t="n">
        <v>2020</v>
      </c>
      <c r="B16" s="14" t="n">
        <f aca="false">STDEV(DailyBTC!J3:J368)*SQRT($B$2)</f>
        <v>0.190515112165313</v>
      </c>
      <c r="C16" s="14" t="n">
        <f aca="false">STDEV(DailyETH!J3:J368)*SQRT($B$2)</f>
        <v>0.403647286301002</v>
      </c>
      <c r="D16" s="14" t="n">
        <f aca="false">STDEV(DailyBTC!I3:I368)*SQRT($B$2)</f>
        <v>0.782788379481639</v>
      </c>
      <c r="E16" s="14" t="n">
        <f aca="false">STDEV(DailyETH!I3:I368)*SQRT($B$2)</f>
        <v>1.02726918384092</v>
      </c>
      <c r="F16" s="14" t="n">
        <f aca="false">STDEV(DailySPX!D3:D255)*SQRT($B$3)</f>
        <v>0.34687450468114</v>
      </c>
      <c r="G16" s="14" t="n">
        <f aca="false">STDEV(DailyGold!D3:D255)*SQRT($B$3)</f>
        <v>0.214415553249284</v>
      </c>
    </row>
    <row r="17" customFormat="false" ht="15" hidden="false" customHeight="false" outlineLevel="0" collapsed="false">
      <c r="A17" s="0" t="n">
        <v>2021</v>
      </c>
      <c r="B17" s="14" t="n">
        <f aca="false">STDEV(DailyBTC!J369:J733)*SQRT($B$2)</f>
        <v>0.254805000909914</v>
      </c>
      <c r="C17" s="14" t="n">
        <f aca="false">STDEV(DailyETH!J369:J733)*SQRT($B$2)</f>
        <v>0.421285895771917</v>
      </c>
      <c r="D17" s="14" t="n">
        <f aca="false">STDEV(DailyBTC!I369:I733)*SQRT($B$2)</f>
        <v>0.786201205684004</v>
      </c>
      <c r="E17" s="14" t="n">
        <f aca="false">STDEV(DailyETH!I369:I733)*SQRT($B$2)</f>
        <v>1.0467477726607</v>
      </c>
      <c r="F17" s="14" t="n">
        <f aca="false">STDEV(DailySPX!D256:D507)*SQRT($B$3)</f>
        <v>0.131052827352138</v>
      </c>
      <c r="G17" s="14" t="n">
        <f aca="false">STDEV(DailyGold!D256:D507)*SQRT($B$3)</f>
        <v>0.149772740605665</v>
      </c>
    </row>
    <row r="18" customFormat="false" ht="15" hidden="false" customHeight="false" outlineLevel="0" collapsed="false">
      <c r="A18" s="0" t="n">
        <v>2022</v>
      </c>
      <c r="B18" s="14" t="n">
        <f aca="false">STDEV(DailyBTC!J734:J1098)*SQRT($B$2)</f>
        <v>0.234210191658146</v>
      </c>
      <c r="C18" s="14" t="n">
        <f aca="false">STDEV(DailyETH!J734:J1098)*SQRT($B$2)</f>
        <v>0.265405789203352</v>
      </c>
      <c r="D18" s="14" t="n">
        <f aca="false">STDEV(DailyBTC!I734:I1098)*SQRT($B$2)</f>
        <v>0.645689717612014</v>
      </c>
      <c r="E18" s="14" t="n">
        <f aca="false">STDEV(DailyETH!I734:I1098)*SQRT($B$2)</f>
        <v>0.876724460340323</v>
      </c>
      <c r="F18" s="14" t="n">
        <f aca="false">STDEV(DailySPX!D508:D758)*SQRT($B$3)</f>
        <v>0.241911913656925</v>
      </c>
      <c r="G18" s="14" t="n">
        <f aca="false">STDEV(DailyGold!D508:D758)*SQRT($B$3)</f>
        <v>0.155025099252304</v>
      </c>
    </row>
    <row r="19" customFormat="false" ht="15" hidden="false" customHeight="false" outlineLevel="0" collapsed="false">
      <c r="A19" s="0" t="n">
        <v>2023</v>
      </c>
      <c r="B19" s="14" t="n">
        <f aca="false">STDEV(DailyBTC!J1099:J1463)*SQRT($B$2)</f>
        <v>0.156396281114571</v>
      </c>
      <c r="C19" s="14" t="n">
        <f aca="false">STDEV(DailyETH!J1099:J1463)*SQRT($B$2)</f>
        <v>0.157586703403146</v>
      </c>
      <c r="D19" s="14" t="n">
        <f aca="false">STDEV(DailyBTC!I1099:I1463)*SQRT($B$2)</f>
        <v>0.432442434732466</v>
      </c>
      <c r="E19" s="14" t="n">
        <f aca="false">STDEV(DailyETH!I1099:I1463)*SQRT($B$2)</f>
        <v>0.463230790624209</v>
      </c>
      <c r="F19" s="14" t="n">
        <f aca="false">STDEV(DailySPX!D759:D1008)*SQRT($B$3)</f>
        <v>0.130825175826337</v>
      </c>
      <c r="G19" s="14" t="n">
        <f aca="false">STDEV(DailyGold!D759:D1008)*SQRT($B$3)</f>
        <v>0.132237703621341</v>
      </c>
    </row>
    <row r="20" customFormat="false" ht="15" hidden="false" customHeight="false" outlineLevel="0" collapsed="false">
      <c r="A20" s="0" t="n">
        <v>2024</v>
      </c>
      <c r="B20" s="14" t="n">
        <f aca="false">STDEV(DailyBTC!J1464:J1829)*SQRT($B$2)</f>
        <v>0.176666818687305</v>
      </c>
      <c r="C20" s="14" t="n">
        <f aca="false">STDEV(DailyETH!J1464:J1829)*SQRT($B$2)</f>
        <v>0.195359548721102</v>
      </c>
      <c r="D20" s="14" t="n">
        <f aca="false">STDEV(DailyBTC!I1464:I1829)*SQRT($B$2)</f>
        <v>0.524813217081301</v>
      </c>
      <c r="E20" s="14" t="n">
        <f aca="false">STDEV(DailyETH!I1464:I1829)*SQRT($B$2)</f>
        <v>0.642889717984141</v>
      </c>
      <c r="F20" s="14" t="n">
        <f aca="false">STDEV(DailySPX!D1009:D1260)*SQRT($B$3)</f>
        <v>0.126663205273651</v>
      </c>
      <c r="G20" s="14" t="n">
        <f aca="false">STDEV(DailyGold!D1009:D1260)*SQRT($B$3)</f>
        <v>0.150198206721285</v>
      </c>
    </row>
    <row r="21" customFormat="false" ht="15" hidden="false" customHeight="false" outlineLevel="0" collapsed="false">
      <c r="A21" s="0" t="n">
        <v>2025</v>
      </c>
      <c r="B21" s="14" t="n">
        <f aca="false">STDEV(DailyBTC!J1830:J2194)*SQRT($B$2)</f>
        <v>0.178758839712594</v>
      </c>
      <c r="C21" s="14" t="n">
        <f aca="false">STDEV(DailyETH!J1830:J2194)*SQRT($B$2)</f>
        <v>0.190082322971709</v>
      </c>
      <c r="D21" s="14" t="n">
        <f aca="false">STDEV(DailyBTC!I1830:I2194)*SQRT($B$2)</f>
        <v>0.418950461323524</v>
      </c>
      <c r="E21" s="14" t="n">
        <f aca="false">STDEV(DailyETH!I1830:I2194)*SQRT($B$2)</f>
        <v>0.746414002465301</v>
      </c>
      <c r="F21" s="14" t="n">
        <f aca="false">STDEV(DailySPX!D1261:D1510)*SQRT($B$3)</f>
        <v>0.18646940482761</v>
      </c>
      <c r="G21" s="14" t="n">
        <f aca="false">STDEV(DailyGold!D1261:D1512)*SQRT($B$3)</f>
        <v>0.205179140869242</v>
      </c>
    </row>
    <row r="22" customFormat="false" ht="15" hidden="false" customHeight="false" outlineLevel="0" collapsed="false">
      <c r="A22" s="0" t="n">
        <v>2026</v>
      </c>
      <c r="B22" s="14" t="n">
        <f aca="false">STDEV(DailyBTC!J2195:J2342)*SQRT($B$2)</f>
        <v>0.168482472023733</v>
      </c>
      <c r="C22" s="14" t="n">
        <f aca="false">STDEV(DailyETH!J2195:J2342)*SQRT($B$2)</f>
        <v>0.181048662406295</v>
      </c>
      <c r="D22" s="14" t="n">
        <f aca="false">STDEV(DailyBTC!I2195:I2342)*SQRT($B$2)</f>
        <v>0.497051671687129</v>
      </c>
      <c r="E22" s="14" t="n">
        <f aca="false">STDEV(DailyETH!I2195:I2342)*SQRT($B$2)</f>
        <v>0.659052127379287</v>
      </c>
      <c r="F22" s="14" t="n">
        <f aca="false">STDEV(DailySPX!D1511:D1611)*SQRT($B$3)</f>
        <v>0.135844262401685</v>
      </c>
      <c r="G22" s="14" t="n">
        <f aca="false">STDEV(DailyGold!D1513:D1613)*SQRT($B$3)</f>
        <v>0.352565573876571</v>
      </c>
    </row>
    <row r="24" customFormat="false" ht="15" hidden="false" customHeight="false" outlineLevel="0" collapsed="false">
      <c r="A24" s="16" t="s">
        <v>114</v>
      </c>
    </row>
    <row r="25" customFormat="false" ht="15" hidden="false" customHeight="false" outlineLevel="0" collapsed="false">
      <c r="A25" s="4"/>
      <c r="B25" s="4" t="s">
        <v>81</v>
      </c>
      <c r="C25" s="4" t="s">
        <v>83</v>
      </c>
      <c r="D25" s="4" t="s">
        <v>80</v>
      </c>
      <c r="E25" s="4" t="s">
        <v>82</v>
      </c>
      <c r="F25" s="4" t="s">
        <v>84</v>
      </c>
      <c r="G25" s="4" t="s">
        <v>85</v>
      </c>
    </row>
    <row r="26" customFormat="false" ht="15" hidden="false" customHeight="false" outlineLevel="0" collapsed="false">
      <c r="A26" s="16" t="n">
        <v>2020</v>
      </c>
      <c r="B26" s="17" t="n">
        <v>0.191</v>
      </c>
      <c r="C26" s="17" t="n">
        <v>0.404</v>
      </c>
      <c r="D26" s="17" t="n">
        <v>0.783</v>
      </c>
      <c r="E26" s="17" t="n">
        <v>1.027</v>
      </c>
      <c r="F26" s="17" t="n">
        <v>0.347</v>
      </c>
      <c r="G26" s="17" t="n">
        <v>0.214</v>
      </c>
    </row>
    <row r="27" customFormat="false" ht="15" hidden="false" customHeight="false" outlineLevel="0" collapsed="false">
      <c r="A27" s="16" t="n">
        <v>2021</v>
      </c>
      <c r="B27" s="17" t="n">
        <v>0.255</v>
      </c>
      <c r="C27" s="17" t="n">
        <v>0.421</v>
      </c>
      <c r="D27" s="17" t="n">
        <v>0.786</v>
      </c>
      <c r="E27" s="17" t="n">
        <v>1.047</v>
      </c>
      <c r="F27" s="17" t="n">
        <v>0.131</v>
      </c>
      <c r="G27" s="17" t="n">
        <v>0.15</v>
      </c>
    </row>
    <row r="28" customFormat="false" ht="15" hidden="false" customHeight="false" outlineLevel="0" collapsed="false">
      <c r="A28" s="16" t="n">
        <v>2022</v>
      </c>
      <c r="B28" s="17" t="n">
        <v>0.234</v>
      </c>
      <c r="C28" s="17" t="n">
        <v>0.265</v>
      </c>
      <c r="D28" s="17" t="n">
        <v>0.646</v>
      </c>
      <c r="E28" s="17" t="n">
        <v>0.877</v>
      </c>
      <c r="F28" s="17" t="n">
        <v>0.242</v>
      </c>
      <c r="G28" s="17" t="n">
        <v>0.155</v>
      </c>
    </row>
    <row r="29" customFormat="false" ht="15" hidden="false" customHeight="false" outlineLevel="0" collapsed="false">
      <c r="A29" s="16" t="n">
        <v>2023</v>
      </c>
      <c r="B29" s="17" t="n">
        <v>0.156</v>
      </c>
      <c r="C29" s="17" t="n">
        <v>0.158</v>
      </c>
      <c r="D29" s="17" t="n">
        <v>0.432</v>
      </c>
      <c r="E29" s="17" t="n">
        <v>0.463</v>
      </c>
      <c r="F29" s="17" t="n">
        <v>0.131</v>
      </c>
      <c r="G29" s="17" t="n">
        <v>0.132</v>
      </c>
    </row>
    <row r="30" customFormat="false" ht="15" hidden="false" customHeight="false" outlineLevel="0" collapsed="false">
      <c r="A30" s="16" t="n">
        <v>2024</v>
      </c>
      <c r="B30" s="17" t="n">
        <v>0.177</v>
      </c>
      <c r="C30" s="17" t="n">
        <v>0.195</v>
      </c>
      <c r="D30" s="17" t="n">
        <v>0.525</v>
      </c>
      <c r="E30" s="17" t="n">
        <v>0.643</v>
      </c>
      <c r="F30" s="17" t="n">
        <v>0.127</v>
      </c>
      <c r="G30" s="17" t="n">
        <v>0.15</v>
      </c>
    </row>
    <row r="31" customFormat="false" ht="15" hidden="false" customHeight="false" outlineLevel="0" collapsed="false">
      <c r="A31" s="16" t="n">
        <v>2025</v>
      </c>
      <c r="B31" s="17" t="n">
        <v>0.179</v>
      </c>
      <c r="C31" s="17" t="n">
        <v>0.19</v>
      </c>
      <c r="D31" s="17" t="n">
        <v>0.419</v>
      </c>
      <c r="E31" s="17" t="n">
        <v>0.746</v>
      </c>
      <c r="F31" s="17" t="n">
        <v>0.186</v>
      </c>
      <c r="G31" s="17" t="n">
        <v>0.205</v>
      </c>
    </row>
    <row r="32" customFormat="false" ht="15" hidden="false" customHeight="false" outlineLevel="0" collapsed="false">
      <c r="A32" s="16" t="n">
        <v>2026</v>
      </c>
      <c r="B32" s="17" t="n">
        <v>0.168</v>
      </c>
      <c r="C32" s="17" t="n">
        <v>0.181</v>
      </c>
      <c r="D32" s="17" t="n">
        <v>0.497</v>
      </c>
      <c r="E32" s="17" t="n">
        <v>0.659</v>
      </c>
      <c r="F32" s="17" t="n">
        <v>0.136</v>
      </c>
      <c r="G32" s="17" t="n">
        <v>0.353</v>
      </c>
    </row>
    <row r="33" customFormat="false" ht="15" hidden="false" customHeight="false" outlineLevel="0" collapsed="false">
      <c r="A33" s="15" t="s">
        <v>115</v>
      </c>
      <c r="B33" s="0" t="str">
        <f aca="false">IF(SUMPRODUCT(--(ROUND(B16:G22*100,1)&lt;&gt;ROUND(B26:G32*100,1)))=0,"PASS","FAIL")</f>
        <v>PASS</v>
      </c>
    </row>
    <row r="35" customFormat="false" ht="15" hidden="false" customHeight="false" outlineLevel="0" collapsed="false">
      <c r="A35" s="15" t="s">
        <v>116</v>
      </c>
    </row>
    <row r="36" customFormat="false" ht="15" hidden="false" customHeight="false" outlineLevel="0" collapsed="false">
      <c r="B36" s="19" t="n">
        <f aca="false">DailyBTC!F2342/DailyBTC!F2</f>
        <v>1.87136753405254</v>
      </c>
      <c r="C36" s="19" t="n">
        <f aca="false">DailyETH!F2342/DailyETH!F2</f>
        <v>2.97270393907002</v>
      </c>
      <c r="D36" s="19" t="n">
        <f aca="false">DailyBTC!B2342/DailyBTC!B2</f>
        <v>10.254845724772</v>
      </c>
      <c r="E36" s="19" t="n">
        <f aca="false">DailyETH!B2342/DailyETH!B2</f>
        <v>15.6082909115203</v>
      </c>
      <c r="F36" s="19" t="n">
        <f aca="false">DailySPX!B1611/DailySPX!B2</f>
        <v>2.34111576770935</v>
      </c>
      <c r="G36" s="19" t="n">
        <f aca="false">DailyGold!B1613/DailyGold!B2</f>
        <v>2.96103981572886</v>
      </c>
    </row>
    <row r="37" customFormat="false" ht="15" hidden="false" customHeight="false" outlineLevel="0" collapsed="false">
      <c r="A37" s="16" t="s">
        <v>111</v>
      </c>
      <c r="B37" s="20" t="n">
        <v>1.87</v>
      </c>
      <c r="C37" s="20" t="n">
        <v>2.97</v>
      </c>
      <c r="D37" s="20" t="n">
        <v>10.25</v>
      </c>
      <c r="E37" s="20" t="n">
        <v>15.61</v>
      </c>
      <c r="F37" s="20" t="n">
        <v>2.34</v>
      </c>
      <c r="G37" s="20" t="n">
        <v>2.96</v>
      </c>
    </row>
    <row r="38" customFormat="false" ht="15" hidden="false" customHeight="false" outlineLevel="0" collapsed="false">
      <c r="A38" s="15" t="s">
        <v>86</v>
      </c>
      <c r="B38" s="0" t="str">
        <f aca="false">IF(SUMPRODUCT(--(ROUND(B36:G36,2)&lt;&gt;ROUND(B37:G37,2)))=0,"PASS","FAIL")</f>
        <v>PASS</v>
      </c>
    </row>
  </sheetData>
  <printOptions headings="false" gridLines="false" gridLinesSet="true" horizontalCentered="false" verticalCentered="false"/>
  <pageMargins left="0.75" right="0.75" top="1" bottom="1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1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796875" defaultRowHeight="15" customHeight="false" zeroHeight="false" outlineLevelRow="0" outlineLevelCol="0"/>
  <cols>
    <col collapsed="false" customWidth="true" hidden="false" outlineLevel="0" max="7" min="1" style="0" width="15"/>
  </cols>
  <sheetData>
    <row r="1" customFormat="false" ht="16.15" hidden="false" customHeight="false" outlineLevel="0" collapsed="false">
      <c r="A1" s="11" t="s">
        <v>117</v>
      </c>
    </row>
    <row r="2" customFormat="false" ht="15" hidden="false" customHeight="false" outlineLevel="0" collapsed="false">
      <c r="A2" s="4"/>
      <c r="B2" s="4" t="s">
        <v>81</v>
      </c>
      <c r="C2" s="4" t="s">
        <v>83</v>
      </c>
      <c r="D2" s="4" t="s">
        <v>80</v>
      </c>
      <c r="E2" s="4" t="s">
        <v>82</v>
      </c>
      <c r="F2" s="4" t="s">
        <v>84</v>
      </c>
      <c r="G2" s="4" t="s">
        <v>85</v>
      </c>
    </row>
    <row r="3" customFormat="false" ht="15" hidden="false" customHeight="false" outlineLevel="0" collapsed="false">
      <c r="A3" s="0" t="s">
        <v>118</v>
      </c>
      <c r="B3" s="14" t="n">
        <f aca="false">EXP(MIN(DailyBTC!J3:J2342))-1</f>
        <v>-0.0681601755097772</v>
      </c>
      <c r="C3" s="14" t="n">
        <f aca="false">EXP(MIN(DailyETH!J3:J2342))-1</f>
        <v>-0.13271104365266</v>
      </c>
      <c r="D3" s="14" t="n">
        <f aca="false">EXP(MIN(DailyBTC!I3:I2342))-1</f>
        <v>-0.3753495151222</v>
      </c>
      <c r="E3" s="14" t="n">
        <f aca="false">EXP(MIN(DailyETH!I3:I2342))-1</f>
        <v>-0.431988939615454</v>
      </c>
      <c r="F3" s="14" t="n">
        <f aca="false">EXP(MIN(DailySPX!D3:D1611))-1</f>
        <v>-0.119840502836571</v>
      </c>
      <c r="G3" s="14" t="n">
        <f aca="false">EXP(MIN(DailyGold!D3:D1613))-1</f>
        <v>-0.113662003610108</v>
      </c>
    </row>
    <row r="4" customFormat="false" ht="15" hidden="false" customHeight="false" outlineLevel="0" collapsed="false">
      <c r="A4" s="0" t="s">
        <v>119</v>
      </c>
      <c r="B4" s="14" t="n">
        <f aca="false">EXP(PERCENTILE(DailyBTC!J3:J2342,0.01))-1</f>
        <v>-0.0284308808212128</v>
      </c>
      <c r="C4" s="14" t="n">
        <f aca="false">EXP(PERCENTILE(DailyETH!J3:J2342,0.01))-1</f>
        <v>-0.0417336379847408</v>
      </c>
      <c r="D4" s="14" t="n">
        <f aca="false">EXP(PERCENTILE(DailyBTC!I3:I2342,0.01))-1</f>
        <v>-0.0858071526800568</v>
      </c>
      <c r="E4" s="14" t="n">
        <f aca="false">EXP(PERCENTILE(DailyETH!I3:I2342,0.01))-1</f>
        <v>-0.110096341466796</v>
      </c>
      <c r="F4" s="14" t="n">
        <f aca="false">EXP(PERCENTILE(DailySPX!D3:D1611,0.01))-1</f>
        <v>-0.0352749422160434</v>
      </c>
      <c r="G4" s="14" t="n">
        <f aca="false">EXP(PERCENTILE(DailyGold!D3:D1613,0.01))-1</f>
        <v>-0.031688605906429</v>
      </c>
    </row>
    <row r="5" customFormat="false" ht="15" hidden="false" customHeight="false" outlineLevel="0" collapsed="false">
      <c r="A5" s="0" t="s">
        <v>120</v>
      </c>
      <c r="B5" s="14" t="n">
        <f aca="false">MIN(DailyBTC!K3:K2342)</f>
        <v>-0.0960005435132368</v>
      </c>
      <c r="C5" s="14" t="n">
        <f aca="false">MIN(DailyETH!K3:K2342)</f>
        <v>-0.106553251621501</v>
      </c>
      <c r="D5" s="14" t="n">
        <f aca="false">MIN(DailyBTC!M3:M2342)</f>
        <v>-0.452772408946834</v>
      </c>
      <c r="E5" s="14" t="n">
        <f aca="false">MIN(DailyETH!M3:M2342)</f>
        <v>-0.51570846162823</v>
      </c>
      <c r="F5" s="14" t="n">
        <f aca="false">MIN(DailySPX!E3:E1611)</f>
        <v>-0.179666263219508</v>
      </c>
      <c r="G5" s="14" t="n">
        <f aca="false">MIN(DailyGold!E3:E1613)</f>
        <v>-0.120315936812637</v>
      </c>
    </row>
    <row r="6" customFormat="false" ht="15" hidden="false" customHeight="false" outlineLevel="0" collapsed="false">
      <c r="A6" s="0" t="s">
        <v>121</v>
      </c>
      <c r="B6" s="14" t="n">
        <f aca="false">MIN(DailyBTC!L3:L2342)</f>
        <v>-0.141206986419025</v>
      </c>
      <c r="C6" s="14" t="n">
        <f aca="false">MIN(DailyETH!L3:L2342)</f>
        <v>-0.112013637535829</v>
      </c>
      <c r="D6" s="14" t="n">
        <f aca="false">MIN(DailyBTC!N3:N2342)</f>
        <v>-0.517211257115749</v>
      </c>
      <c r="E6" s="14" t="n">
        <f aca="false">MIN(DailyETH!N3:N2342)</f>
        <v>-0.583641635927638</v>
      </c>
      <c r="F6" s="14" t="n">
        <f aca="false">MIN(DailySPX!F3:F1611)</f>
        <v>-0.329668189648715</v>
      </c>
      <c r="G6" s="14" t="n">
        <f aca="false">MIN(DailyGold!F3:F1613)</f>
        <v>-0.159592040565458</v>
      </c>
    </row>
    <row r="7" customFormat="false" ht="15" hidden="false" customHeight="false" outlineLevel="0" collapsed="false">
      <c r="A7" s="0" t="s">
        <v>122</v>
      </c>
      <c r="B7" s="14" t="n">
        <f aca="false">MIN(DailyBTC!P2:P2342)</f>
        <v>-0.326406465168288</v>
      </c>
      <c r="C7" s="14" t="n">
        <f aca="false">MIN(DailyETH!P2:P2342)</f>
        <v>-0.338613870500984</v>
      </c>
      <c r="D7" s="14" t="n">
        <f aca="false">MIN(DailyBTC!R2:R2342)</f>
        <v>-0.766688159592036</v>
      </c>
      <c r="E7" s="14" t="n">
        <f aca="false">MIN(DailyETH!R2:R2342)</f>
        <v>-0.793648345263805</v>
      </c>
      <c r="F7" s="14" t="n">
        <f aca="false">MIN(DailySPX!H2:H1611)</f>
        <v>-0.339249590242606</v>
      </c>
      <c r="G7" s="14" t="n">
        <f aca="false">MIN(DailyGold!H2:H1613)</f>
        <v>-0.208725322934438</v>
      </c>
    </row>
    <row r="9" customFormat="false" ht="15" hidden="false" customHeight="false" outlineLevel="0" collapsed="false">
      <c r="A9" s="16" t="s">
        <v>111</v>
      </c>
    </row>
    <row r="10" customFormat="false" ht="15" hidden="false" customHeight="false" outlineLevel="0" collapsed="false">
      <c r="A10" s="16" t="s">
        <v>118</v>
      </c>
      <c r="B10" s="17" t="n">
        <v>-0.068</v>
      </c>
      <c r="C10" s="17" t="n">
        <v>-0.133</v>
      </c>
      <c r="D10" s="17" t="n">
        <v>-0.375</v>
      </c>
      <c r="E10" s="17" t="n">
        <v>-0.432</v>
      </c>
      <c r="F10" s="17" t="n">
        <v>-0.12</v>
      </c>
      <c r="G10" s="17" t="n">
        <v>-0.114</v>
      </c>
    </row>
    <row r="11" customFormat="false" ht="15" hidden="false" customHeight="false" outlineLevel="0" collapsed="false">
      <c r="A11" s="16" t="s">
        <v>119</v>
      </c>
      <c r="B11" s="17" t="n">
        <v>-0.028</v>
      </c>
      <c r="C11" s="17" t="n">
        <v>-0.042</v>
      </c>
      <c r="D11" s="17" t="n">
        <v>-0.086</v>
      </c>
      <c r="E11" s="17" t="n">
        <v>-0.11</v>
      </c>
      <c r="F11" s="17" t="n">
        <v>-0.035</v>
      </c>
      <c r="G11" s="17" t="n">
        <v>-0.032</v>
      </c>
    </row>
    <row r="12" customFormat="false" ht="15" hidden="false" customHeight="false" outlineLevel="0" collapsed="false">
      <c r="A12" s="16" t="s">
        <v>120</v>
      </c>
      <c r="B12" s="17" t="n">
        <v>-0.096</v>
      </c>
      <c r="C12" s="17" t="n">
        <v>-0.107</v>
      </c>
      <c r="D12" s="17" t="n">
        <v>-0.453</v>
      </c>
      <c r="E12" s="17" t="n">
        <v>-0.516</v>
      </c>
      <c r="F12" s="17" t="n">
        <v>-0.18</v>
      </c>
      <c r="G12" s="17" t="n">
        <v>-0.12</v>
      </c>
    </row>
    <row r="13" customFormat="false" ht="15" hidden="false" customHeight="false" outlineLevel="0" collapsed="false">
      <c r="A13" s="16" t="s">
        <v>121</v>
      </c>
      <c r="B13" s="17" t="n">
        <v>-0.141</v>
      </c>
      <c r="C13" s="17" t="n">
        <v>-0.112</v>
      </c>
      <c r="D13" s="17" t="n">
        <v>-0.517</v>
      </c>
      <c r="E13" s="17" t="n">
        <v>-0.584</v>
      </c>
      <c r="F13" s="17" t="n">
        <v>-0.33</v>
      </c>
      <c r="G13" s="17" t="n">
        <v>-0.16</v>
      </c>
    </row>
    <row r="14" customFormat="false" ht="15" hidden="false" customHeight="false" outlineLevel="0" collapsed="false">
      <c r="A14" s="16" t="s">
        <v>122</v>
      </c>
      <c r="B14" s="17" t="n">
        <v>-0.326</v>
      </c>
      <c r="C14" s="17" t="n">
        <v>-0.339</v>
      </c>
      <c r="D14" s="17" t="n">
        <v>-0.767</v>
      </c>
      <c r="E14" s="17" t="n">
        <v>-0.794</v>
      </c>
      <c r="F14" s="17" t="n">
        <v>-0.339</v>
      </c>
      <c r="G14" s="17" t="n">
        <v>-0.209</v>
      </c>
    </row>
    <row r="16" customFormat="false" ht="15" hidden="false" customHeight="false" outlineLevel="0" collapsed="false">
      <c r="A16" s="15" t="s">
        <v>86</v>
      </c>
      <c r="B16" s="0" t="str">
        <f aca="false">IF(SUMPRODUCT(--(ROUND(B3:G7*100,1)&lt;&gt;ROUND(B10:G14*100,1)))=0,"PASS","FAIL")</f>
        <v>PASS</v>
      </c>
    </row>
  </sheetData>
  <printOptions headings="false" gridLines="false" gridLinesSet="true" horizontalCentered="false" verticalCentered="false"/>
  <pageMargins left="0.75" right="0.75" top="1" bottom="1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LibreOffice/26.2.4.2$MacOSX_AARCH64 LibreOffice_project/0229ac93fcf0d7cbc6376066c6f35021cef002dc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2026-07-07T14:26:56Z</dcterms:created>
  <dc:creator>openpyxl</dc:creator>
  <dc:description/>
  <dc:language>en-IN</dc:language>
  <cp:lastModifiedBy/>
  <dcterms:modified xsi:type="dcterms:W3CDTF">2026-07-07T14:26:56Z</dcterms:modified>
  <cp:revision>0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